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DGMESNIE\BD Privados\"/>
    </mc:Choice>
  </mc:AlternateContent>
  <xr:revisionPtr revIDLastSave="0" documentId="13_ncr:1_{CC27C782-0A9C-441B-B72E-51CBBF2EE7D0}" xr6:coauthVersionLast="47" xr6:coauthVersionMax="47" xr10:uidLastSave="{00000000-0000-0000-0000-000000000000}"/>
  <bookViews>
    <workbookView xWindow="-120" yWindow="-120" windowWidth="29040" windowHeight="15720" tabRatio="601" firstSheet="1" activeTab="2" xr2:uid="{502024BB-4134-41B7-970F-37409B817E8F}"/>
  </bookViews>
  <sheets>
    <sheet name="BD" sheetId="35" r:id="rId1"/>
    <sheet name="BD completa" sheetId="34" r:id="rId2"/>
    <sheet name="README_Modelo" sheetId="9" r:id="rId3"/>
    <sheet name="PVIRCE2026-2040_S1-VPE" sheetId="11" r:id="rId4"/>
    <sheet name="GAT-MIXTOS" sheetId="12" r:id="rId5"/>
    <sheet name="INFORME_PORMENORIZADOS" sheetId="14" r:id="rId6"/>
    <sheet name="CNE_RPyT" sheetId="13" r:id="rId7"/>
    <sheet name="GEIs" sheetId="8" r:id="rId8"/>
    <sheet name="Listado Empresas" sheetId="7" r:id="rId9"/>
    <sheet name="BD Proy Renovables" sheetId="6" r:id="rId10"/>
    <sheet name="cartera proyectos Enero 2026" sheetId="5" r:id="rId11"/>
    <sheet name="391_Proyectos_Evaluación" sheetId="4" r:id="rId12"/>
    <sheet name="BASE" sheetId="3" r:id="rId13"/>
    <sheet name="Registros que subsisten Actual" sheetId="1"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a">#N/A</definedName>
    <definedName name="\b">#N/A</definedName>
    <definedName name="__123" hidden="1">#REF!</definedName>
    <definedName name="__123Graph_A" localSheetId="11" hidden="1">[1]Centrales!$CV$129:$DA$129</definedName>
    <definedName name="__123Graph_A" localSheetId="12" hidden="1">[1]Centrales!$CV$129:$DA$129</definedName>
    <definedName name="__123Graph_A" localSheetId="10" hidden="1">#REF!</definedName>
    <definedName name="__123Graph_A" hidden="1">#REF!</definedName>
    <definedName name="__123Graph_B" localSheetId="11" hidden="1">[1]Centrales!$CV$118:$DA$118</definedName>
    <definedName name="__123Graph_B" localSheetId="12" hidden="1">[1]Centrales!$CV$118:$DA$118</definedName>
    <definedName name="__123Graph_B" localSheetId="10" hidden="1">#REF!</definedName>
    <definedName name="__123Graph_B" hidden="1">#REF!</definedName>
    <definedName name="__123Graph_C" localSheetId="11" hidden="1">'[2]Precios Externos'!#REF!</definedName>
    <definedName name="__123Graph_C" localSheetId="12" hidden="1">'[2]Precios Externos'!#REF!</definedName>
    <definedName name="__123Graph_C" localSheetId="10" hidden="1">#REF!</definedName>
    <definedName name="__123Graph_C" hidden="1">#REF!</definedName>
    <definedName name="__123Graph_D" localSheetId="11" hidden="1">'[2]Precios Externos'!#REF!</definedName>
    <definedName name="__123Graph_D" localSheetId="12" hidden="1">'[2]Precios Externos'!#REF!</definedName>
    <definedName name="__123Graph_D" localSheetId="10" hidden="1">#REF!</definedName>
    <definedName name="__123Graph_D" hidden="1">#REF!</definedName>
    <definedName name="__123Graph_LBL_A" localSheetId="11" hidden="1">[1]Centrales!$CV$129:$DD$129</definedName>
    <definedName name="__123Graph_LBL_A" localSheetId="12" hidden="1">[1]Centrales!$CV$129:$DD$129</definedName>
    <definedName name="__123Graph_LBL_A" localSheetId="10" hidden="1">#REF!</definedName>
    <definedName name="__123Graph_LBL_A" hidden="1">#REF!</definedName>
    <definedName name="__123Graph_LBL_B" localSheetId="11" hidden="1">[1]Centrales!$CV$118:$DD$118</definedName>
    <definedName name="__123Graph_LBL_B" localSheetId="12" hidden="1">[1]Centrales!$CV$118:$DD$118</definedName>
    <definedName name="__123Graph_LBL_B" localSheetId="10" hidden="1">#REF!</definedName>
    <definedName name="__123Graph_LBL_B" hidden="1">#REF!</definedName>
    <definedName name="__123Graph_X" localSheetId="11" hidden="1">[1]Centrales!$CV$7:$DA$7</definedName>
    <definedName name="__123Graph_X" localSheetId="12" hidden="1">[1]Centrales!$CV$7:$DA$7</definedName>
    <definedName name="__123Graph_X" localSheetId="10" hidden="1">#REF!</definedName>
    <definedName name="__123Graph_X" hidden="1">#REF!</definedName>
    <definedName name="__76" hidden="1">#REF!</definedName>
    <definedName name="_1" localSheetId="10" hidden="1">#REF!</definedName>
    <definedName name="_1" hidden="1">#REF!</definedName>
    <definedName name="_1__123Graph_AGRAFICO_1" localSheetId="11" hidden="1">[1]Centrales!$CV$118:$DG$118</definedName>
    <definedName name="_1__123Graph_AGRAFICO_1" localSheetId="12" hidden="1">[1]Centrales!$CV$118:$DG$118</definedName>
    <definedName name="_1__123Graph_AGRAFICO_1" localSheetId="10" hidden="1">#REF!</definedName>
    <definedName name="_1__123Graph_AGRAFICO_1" hidden="1">#REF!</definedName>
    <definedName name="_10__123Graph_AGRAFICO_2" localSheetId="11" hidden="1">'[2]Precios Externos'!#REF!</definedName>
    <definedName name="_10__123Graph_AGRAFICO_2" localSheetId="12" hidden="1">'[2]Precios Externos'!#REF!</definedName>
    <definedName name="_10__123Graph_AGRAFICO_2" localSheetId="10" hidden="1">#REF!</definedName>
    <definedName name="_10__123Graph_AGRAFICO_2" hidden="1">#REF!</definedName>
    <definedName name="_10__123Graph_LBL_AGRAFICO_1" localSheetId="10" hidden="1">#REF!</definedName>
    <definedName name="_10__123Graph_LBL_AGRAFICO_1" hidden="1">#REF!</definedName>
    <definedName name="_10__123Graph_XGRAFICO_2" localSheetId="11" hidden="1">[1]Centrales!$CV$7:$DG$7</definedName>
    <definedName name="_10__123Graph_XGRAFICO_2" localSheetId="12" hidden="1">[1]Centrales!$CV$7:$DG$7</definedName>
    <definedName name="_10__123Graph_XGRAFICO_2" localSheetId="10" hidden="1">#REF!</definedName>
    <definedName name="_10__123Graph_XGRAFICO_2" hidden="1">#REF!</definedName>
    <definedName name="_12__123Graph_AGRAFICO_3" localSheetId="11" hidden="1">'[2]Precios Externos'!#REF!</definedName>
    <definedName name="_12__123Graph_AGRAFICO_3" localSheetId="12" hidden="1">'[2]Precios Externos'!#REF!</definedName>
    <definedName name="_12__123Graph_AGRAFICO_3" localSheetId="10" hidden="1">#REF!</definedName>
    <definedName name="_12__123Graph_AGRAFICO_3" hidden="1">#REF!</definedName>
    <definedName name="_12__123Graph_BGRAFICO_2" localSheetId="10" hidden="1">#REF!</definedName>
    <definedName name="_12__123Graph_BGRAFICO_2" hidden="1">#REF!</definedName>
    <definedName name="_12__123Graph_LBL_AGRAFICO_2" localSheetId="10" hidden="1">#REF!</definedName>
    <definedName name="_12__123Graph_LBL_AGRAFICO_2" hidden="1">#REF!</definedName>
    <definedName name="_14__123Graph_AGRAFICO_4" localSheetId="11" hidden="1">'[2]Precios Externos'!#REF!</definedName>
    <definedName name="_14__123Graph_AGRAFICO_4" localSheetId="12" hidden="1">'[2]Precios Externos'!#REF!</definedName>
    <definedName name="_14__123Graph_AGRAFICO_4" localSheetId="10" hidden="1">#REF!</definedName>
    <definedName name="_14__123Graph_AGRAFICO_4" hidden="1">#REF!</definedName>
    <definedName name="_14__123Graph_LBL_BGRAFICO_1" localSheetId="10" hidden="1">#REF!</definedName>
    <definedName name="_14__123Graph_LBL_BGRAFICO_1" hidden="1">#REF!</definedName>
    <definedName name="_15__123Graph_LBL_AGRAFICO_1" localSheetId="10" hidden="1">#REF!</definedName>
    <definedName name="_15__123Graph_LBL_AGRAFICO_1" hidden="1">#REF!</definedName>
    <definedName name="_16__123Graph_AGRAFICO_5" localSheetId="11" hidden="1">'[2]Precios Externos'!#REF!</definedName>
    <definedName name="_16__123Graph_AGRAFICO_5" localSheetId="12" hidden="1">'[2]Precios Externos'!#REF!</definedName>
    <definedName name="_16__123Graph_AGRAFICO_5" localSheetId="10" hidden="1">#REF!</definedName>
    <definedName name="_16__123Graph_AGRAFICO_5" hidden="1">#REF!</definedName>
    <definedName name="_16__123Graph_LBL_BGRAFICO_2" localSheetId="10" hidden="1">#REF!</definedName>
    <definedName name="_16__123Graph_LBL_BGRAFICO_2" hidden="1">#REF!</definedName>
    <definedName name="_18__123Graph_AGRAFICO_6" localSheetId="11" hidden="1">'[2]Precios Externos'!#REF!</definedName>
    <definedName name="_18__123Graph_AGRAFICO_6" localSheetId="12" hidden="1">'[2]Precios Externos'!#REF!</definedName>
    <definedName name="_18__123Graph_AGRAFICO_6" localSheetId="10" hidden="1">#REF!</definedName>
    <definedName name="_18__123Graph_AGRAFICO_6" hidden="1">#REF!</definedName>
    <definedName name="_18__123Graph_LBL_AGRAFICO_2" localSheetId="10" hidden="1">#REF!</definedName>
    <definedName name="_18__123Graph_LBL_AGRAFICO_2" hidden="1">#REF!</definedName>
    <definedName name="_18__123Graph_XGRAFICO_1" localSheetId="10" hidden="1">#REF!</definedName>
    <definedName name="_18__123Graph_XGRAFICO_1" hidden="1">#REF!</definedName>
    <definedName name="_2" hidden="1">#REF!</definedName>
    <definedName name="_2__123Graph_AGRAFICO_1" hidden="1">#REF!</definedName>
    <definedName name="_2__123Graph_AGRAFICO_10" localSheetId="11" hidden="1">'[2]Precios Externos'!#REF!</definedName>
    <definedName name="_2__123Graph_AGRAFICO_10" localSheetId="12" hidden="1">'[2]Precios Externos'!#REF!</definedName>
    <definedName name="_2__123Graph_AGRAFICO_10" localSheetId="10" hidden="1">#REF!</definedName>
    <definedName name="_2__123Graph_AGRAFICO_10" hidden="1">#REF!</definedName>
    <definedName name="_2__123Graph_AGRAFICO_2" localSheetId="11" hidden="1">[1]Centrales!$CF$118:$CQ$118</definedName>
    <definedName name="_2__123Graph_AGRAFICO_2" localSheetId="12" hidden="1">[1]Centrales!$CF$118:$CQ$118</definedName>
    <definedName name="_2__123Graph_AGRAFICO_2" localSheetId="10" hidden="1">#REF!</definedName>
    <definedName name="_2__123Graph_AGRAFICO_2" hidden="1">#REF!</definedName>
    <definedName name="_20__123Graph_AGRAFICO_7" localSheetId="11" hidden="1">'[2]Precios Externos'!#REF!</definedName>
    <definedName name="_20__123Graph_AGRAFICO_7" localSheetId="12" hidden="1">'[2]Precios Externos'!#REF!</definedName>
    <definedName name="_20__123Graph_AGRAFICO_7" localSheetId="10" hidden="1">#REF!</definedName>
    <definedName name="_20__123Graph_AGRAFICO_7" hidden="1">#REF!</definedName>
    <definedName name="_20__123Graph_XGRAFICO_2" localSheetId="10" hidden="1">#REF!</definedName>
    <definedName name="_20__123Graph_XGRAFICO_2" hidden="1">#REF!</definedName>
    <definedName name="_21__123Graph_LBL_BGRAFICO_1" localSheetId="10" hidden="1">#REF!</definedName>
    <definedName name="_21__123Graph_LBL_BGRAFICO_1" hidden="1">#REF!</definedName>
    <definedName name="_22__123Graph_AGRAFICO_8" localSheetId="11" hidden="1">'[2]Precios Externos'!#REF!</definedName>
    <definedName name="_22__123Graph_AGRAFICO_8" localSheetId="12" hidden="1">'[2]Precios Externos'!#REF!</definedName>
    <definedName name="_22__123Graph_AGRAFICO_8" localSheetId="10" hidden="1">#REF!</definedName>
    <definedName name="_22__123Graph_AGRAFICO_8" hidden="1">#REF!</definedName>
    <definedName name="_24__123Graph_AGRAFICO_9" localSheetId="11" hidden="1">'[2]Precios Externos'!#REF!</definedName>
    <definedName name="_24__123Graph_AGRAFICO_9" localSheetId="12" hidden="1">'[2]Precios Externos'!#REF!</definedName>
    <definedName name="_24__123Graph_AGRAFICO_9" localSheetId="10" hidden="1">#REF!</definedName>
    <definedName name="_24__123Graph_AGRAFICO_9" hidden="1">#REF!</definedName>
    <definedName name="_24__123Graph_LBL_BGRAFICO_2" localSheetId="10" hidden="1">#REF!</definedName>
    <definedName name="_24__123Graph_LBL_BGRAFICO_2" hidden="1">#REF!</definedName>
    <definedName name="_26__123Graph_BGRAFICO_10" localSheetId="11" hidden="1">'[2]Precios Externos'!#REF!</definedName>
    <definedName name="_26__123Graph_BGRAFICO_10" localSheetId="12" hidden="1">'[2]Precios Externos'!#REF!</definedName>
    <definedName name="_26__123Graph_BGRAFICO_10" localSheetId="10" hidden="1">#REF!</definedName>
    <definedName name="_26__123Graph_BGRAFICO_10" hidden="1">#REF!</definedName>
    <definedName name="_27__123Graph_XGRAFICO_1" localSheetId="10" hidden="1">#REF!</definedName>
    <definedName name="_27__123Graph_XGRAFICO_1" hidden="1">#REF!</definedName>
    <definedName name="_28__123Graph_BGRAFICO_11" localSheetId="11" hidden="1">'[2]Precios Externos'!#REF!</definedName>
    <definedName name="_28__123Graph_BGRAFICO_11" localSheetId="12" hidden="1">'[2]Precios Externos'!#REF!</definedName>
    <definedName name="_28__123Graph_BGRAFICO_11" localSheetId="10" hidden="1">#REF!</definedName>
    <definedName name="_28__123Graph_BGRAFICO_11" hidden="1">#REF!</definedName>
    <definedName name="_3" localSheetId="10" hidden="1">#REF!</definedName>
    <definedName name="_3" hidden="1">#REF!</definedName>
    <definedName name="_3__123Graph_AGRAFICO_1" localSheetId="10" hidden="1">#REF!</definedName>
    <definedName name="_3__123Graph_AGRAFICO_1" hidden="1">#REF!</definedName>
    <definedName name="_3__123Graph_BGRAFICO_1" localSheetId="11" hidden="1">[1]Centrales!$CV$129:$DG$129</definedName>
    <definedName name="_3__123Graph_BGRAFICO_1" localSheetId="12" hidden="1">[1]Centrales!$CV$129:$DG$129</definedName>
    <definedName name="_3__123Graph_BGRAFICO_1" localSheetId="10" hidden="1">#REF!</definedName>
    <definedName name="_3__123Graph_BGRAFICO_1" hidden="1">#REF!</definedName>
    <definedName name="_30__123Graph_BGRAFICO_12" localSheetId="11" hidden="1">'[2]Precios Externos'!#REF!</definedName>
    <definedName name="_30__123Graph_BGRAFICO_12" localSheetId="12" hidden="1">'[2]Precios Externos'!#REF!</definedName>
    <definedName name="_30__123Graph_BGRAFICO_12" localSheetId="10" hidden="1">#REF!</definedName>
    <definedName name="_30__123Graph_BGRAFICO_12" hidden="1">#REF!</definedName>
    <definedName name="_30__123Graph_XGRAFICO_2" localSheetId="10" hidden="1">#REF!</definedName>
    <definedName name="_30__123Graph_XGRAFICO_2" hidden="1">#REF!</definedName>
    <definedName name="_32__123Graph_BGRAFICO_13" localSheetId="11" hidden="1">'[2]Precios Externos'!#REF!</definedName>
    <definedName name="_32__123Graph_BGRAFICO_13" localSheetId="12" hidden="1">'[2]Precios Externos'!#REF!</definedName>
    <definedName name="_32__123Graph_BGRAFICO_13" localSheetId="10" hidden="1">#REF!</definedName>
    <definedName name="_32__123Graph_BGRAFICO_13" hidden="1">#REF!</definedName>
    <definedName name="_34__123Graph_BGRAFICO_2" localSheetId="11" hidden="1">'[2]Precios Externos'!#REF!</definedName>
    <definedName name="_34__123Graph_BGRAFICO_2" localSheetId="12" hidden="1">'[2]Precios Externos'!#REF!</definedName>
    <definedName name="_34__123Graph_BGRAFICO_2" localSheetId="10" hidden="1">#REF!</definedName>
    <definedName name="_34__123Graph_BGRAFICO_2" hidden="1">#REF!</definedName>
    <definedName name="_36__123Graph_BGRAFICO_3" localSheetId="11" hidden="1">'[2]Precios Externos'!#REF!</definedName>
    <definedName name="_36__123Graph_BGRAFICO_3" localSheetId="12" hidden="1">'[2]Precios Externos'!#REF!</definedName>
    <definedName name="_36__123Graph_BGRAFICO_3" localSheetId="10" hidden="1">#REF!</definedName>
    <definedName name="_36__123Graph_BGRAFICO_3" hidden="1">#REF!</definedName>
    <definedName name="_38__123Graph_BGRAFICO_4" localSheetId="11" hidden="1">'[2]Precios Externos'!#REF!</definedName>
    <definedName name="_38__123Graph_BGRAFICO_4" localSheetId="12" hidden="1">'[2]Precios Externos'!#REF!</definedName>
    <definedName name="_38__123Graph_BGRAFICO_4" localSheetId="10" hidden="1">#REF!</definedName>
    <definedName name="_38__123Graph_BGRAFICO_4" hidden="1">#REF!</definedName>
    <definedName name="_4__123Graph_AGRAFICO_11" localSheetId="11" hidden="1">'[2]Precios Externos'!#REF!</definedName>
    <definedName name="_4__123Graph_AGRAFICO_11" localSheetId="12" hidden="1">'[2]Precios Externos'!#REF!</definedName>
    <definedName name="_4__123Graph_AGRAFICO_11" localSheetId="10" hidden="1">#REF!</definedName>
    <definedName name="_4__123Graph_AGRAFICO_11" hidden="1">#REF!</definedName>
    <definedName name="_4__123Graph_AGRAFICO_2" localSheetId="10" hidden="1">#REF!</definedName>
    <definedName name="_4__123Graph_AGRAFICO_2" hidden="1">#REF!</definedName>
    <definedName name="_4__123Graph_BGRAFICO_2" localSheetId="11" hidden="1">[1]Centrales!$CF$129:$CQ$129</definedName>
    <definedName name="_4__123Graph_BGRAFICO_2" localSheetId="12" hidden="1">[1]Centrales!$CF$129:$CQ$129</definedName>
    <definedName name="_4__123Graph_BGRAFICO_2" localSheetId="10" hidden="1">#REF!</definedName>
    <definedName name="_4__123Graph_BGRAFICO_2" hidden="1">#REF!</definedName>
    <definedName name="_40__123Graph_BGRAFICO_5" localSheetId="11" hidden="1">'[2]Precios Externos'!#REF!</definedName>
    <definedName name="_40__123Graph_BGRAFICO_5" localSheetId="12" hidden="1">'[2]Precios Externos'!#REF!</definedName>
    <definedName name="_40__123Graph_BGRAFICO_5" localSheetId="10" hidden="1">#REF!</definedName>
    <definedName name="_40__123Graph_BGRAFICO_5" hidden="1">#REF!</definedName>
    <definedName name="_42__123Graph_BGRAFICO_6" localSheetId="11" hidden="1">'[2]Precios Externos'!#REF!</definedName>
    <definedName name="_42__123Graph_BGRAFICO_6" localSheetId="12" hidden="1">'[2]Precios Externos'!#REF!</definedName>
    <definedName name="_42__123Graph_BGRAFICO_6" localSheetId="10" hidden="1">#REF!</definedName>
    <definedName name="_42__123Graph_BGRAFICO_6" hidden="1">#REF!</definedName>
    <definedName name="_44__123Graph_BGRAFICO_7" localSheetId="11" hidden="1">'[2]Precios Externos'!#REF!</definedName>
    <definedName name="_44__123Graph_BGRAFICO_7" localSheetId="12" hidden="1">'[2]Precios Externos'!#REF!</definedName>
    <definedName name="_44__123Graph_BGRAFICO_7" localSheetId="10" hidden="1">#REF!</definedName>
    <definedName name="_44__123Graph_BGRAFICO_7" hidden="1">#REF!</definedName>
    <definedName name="_46__123Graph_BGRAFICO_8" localSheetId="11" hidden="1">'[2]Precios Externos'!#REF!</definedName>
    <definedName name="_46__123Graph_BGRAFICO_8" localSheetId="12" hidden="1">'[2]Precios Externos'!#REF!</definedName>
    <definedName name="_46__123Graph_BGRAFICO_8" localSheetId="10" hidden="1">#REF!</definedName>
    <definedName name="_46__123Graph_BGRAFICO_8" hidden="1">#REF!</definedName>
    <definedName name="_48__123Graph_BGRAFICO_9" localSheetId="11" hidden="1">'[2]Precios Externos'!#REF!</definedName>
    <definedName name="_48__123Graph_BGRAFICO_9" localSheetId="12" hidden="1">'[2]Precios Externos'!#REF!</definedName>
    <definedName name="_48__123Graph_BGRAFICO_9" localSheetId="10" hidden="1">#REF!</definedName>
    <definedName name="_48__123Graph_BGRAFICO_9" hidden="1">#REF!</definedName>
    <definedName name="_5__123Graph_LBL_AGRAFICO_1" localSheetId="11" hidden="1">[1]Centrales!$CV$118:$DG$118</definedName>
    <definedName name="_5__123Graph_LBL_AGRAFICO_1" localSheetId="12" hidden="1">[1]Centrales!$CV$118:$DG$118</definedName>
    <definedName name="_5__123Graph_LBL_AGRAFICO_1" localSheetId="10" hidden="1">#REF!</definedName>
    <definedName name="_5__123Graph_LBL_AGRAFICO_1" hidden="1">#REF!</definedName>
    <definedName name="_50__123Graph_CGRAFICO_11" localSheetId="11" hidden="1">'[2]Precios Externos'!#REF!</definedName>
    <definedName name="_50__123Graph_CGRAFICO_11" localSheetId="12" hidden="1">'[2]Precios Externos'!#REF!</definedName>
    <definedName name="_50__123Graph_CGRAFICO_11" localSheetId="10" hidden="1">#REF!</definedName>
    <definedName name="_50__123Graph_CGRAFICO_11" hidden="1">#REF!</definedName>
    <definedName name="_52__123Graph_CGRAFICO_12" localSheetId="11" hidden="1">'[2]Precios Externos'!#REF!</definedName>
    <definedName name="_52__123Graph_CGRAFICO_12" localSheetId="12" hidden="1">'[2]Precios Externos'!#REF!</definedName>
    <definedName name="_52__123Graph_CGRAFICO_12" localSheetId="10" hidden="1">#REF!</definedName>
    <definedName name="_52__123Graph_CGRAFICO_12" hidden="1">#REF!</definedName>
    <definedName name="_54__123Graph_CGRAFICO_5" localSheetId="11" hidden="1">'[2]Precios Externos'!#REF!</definedName>
    <definedName name="_54__123Graph_CGRAFICO_5" localSheetId="12" hidden="1">'[2]Precios Externos'!#REF!</definedName>
    <definedName name="_54__123Graph_CGRAFICO_5" localSheetId="10" hidden="1">#REF!</definedName>
    <definedName name="_54__123Graph_CGRAFICO_5" hidden="1">#REF!</definedName>
    <definedName name="_56__123Graph_CGRAFICO_6" localSheetId="11" hidden="1">'[2]Precios Externos'!#REF!</definedName>
    <definedName name="_56__123Graph_CGRAFICO_6" localSheetId="12" hidden="1">'[2]Precios Externos'!#REF!</definedName>
    <definedName name="_56__123Graph_CGRAFICO_6" localSheetId="10" hidden="1">#REF!</definedName>
    <definedName name="_56__123Graph_CGRAFICO_6" hidden="1">#REF!</definedName>
    <definedName name="_58__123Graph_DGRAFICO_11" localSheetId="11" hidden="1">'[2]Precios Externos'!#REF!</definedName>
    <definedName name="_58__123Graph_DGRAFICO_11" localSheetId="12" hidden="1">'[2]Precios Externos'!#REF!</definedName>
    <definedName name="_58__123Graph_DGRAFICO_11" localSheetId="10" hidden="1">#REF!</definedName>
    <definedName name="_58__123Graph_DGRAFICO_11" hidden="1">#REF!</definedName>
    <definedName name="_6__123Graph_AGRAFICO_12" localSheetId="11" hidden="1">'[2]Precios Externos'!#REF!</definedName>
    <definedName name="_6__123Graph_AGRAFICO_12" localSheetId="12" hidden="1">'[2]Precios Externos'!#REF!</definedName>
    <definedName name="_6__123Graph_AGRAFICO_12" localSheetId="10" hidden="1">#REF!</definedName>
    <definedName name="_6__123Graph_AGRAFICO_12" hidden="1">#REF!</definedName>
    <definedName name="_6__123Graph_AGRAFICO_2" localSheetId="10" hidden="1">#REF!</definedName>
    <definedName name="_6__123Graph_AGRAFICO_2" hidden="1">#REF!</definedName>
    <definedName name="_6__123Graph_BGRAFICO_1" localSheetId="10" hidden="1">#REF!</definedName>
    <definedName name="_6__123Graph_BGRAFICO_1" hidden="1">#REF!</definedName>
    <definedName name="_6__123Graph_LBL_AGRAFICO_2" localSheetId="11" hidden="1">[1]Centrales!$CF$118:$CQ$118</definedName>
    <definedName name="_6__123Graph_LBL_AGRAFICO_2" localSheetId="12" hidden="1">[1]Centrales!$CF$118:$CQ$118</definedName>
    <definedName name="_6__123Graph_LBL_AGRAFICO_2" localSheetId="10" hidden="1">#REF!</definedName>
    <definedName name="_6__123Graph_LBL_AGRAFICO_2" hidden="1">#REF!</definedName>
    <definedName name="_60__123Graph_DGRAFICO_12" localSheetId="11" hidden="1">'[2]Precios Externos'!#REF!</definedName>
    <definedName name="_60__123Graph_DGRAFICO_12" localSheetId="12" hidden="1">'[2]Precios Externos'!#REF!</definedName>
    <definedName name="_60__123Graph_DGRAFICO_12" localSheetId="10" hidden="1">#REF!</definedName>
    <definedName name="_60__123Graph_DGRAFICO_12" hidden="1">#REF!</definedName>
    <definedName name="_62__123Graph_DGRAFICO_5" localSheetId="11" hidden="1">'[2]Precios Externos'!#REF!</definedName>
    <definedName name="_62__123Graph_DGRAFICO_5" localSheetId="12" hidden="1">'[2]Precios Externos'!#REF!</definedName>
    <definedName name="_62__123Graph_DGRAFICO_5" localSheetId="10" hidden="1">#REF!</definedName>
    <definedName name="_62__123Graph_DGRAFICO_5" hidden="1">#REF!</definedName>
    <definedName name="_64__123Graph_DGRAFICO_6" localSheetId="11" hidden="1">'[2]Precios Externos'!#REF!</definedName>
    <definedName name="_64__123Graph_DGRAFICO_6" localSheetId="12" hidden="1">'[2]Precios Externos'!#REF!</definedName>
    <definedName name="_64__123Graph_DGRAFICO_6" localSheetId="10" hidden="1">#REF!</definedName>
    <definedName name="_64__123Graph_DGRAFICO_6" hidden="1">#REF!</definedName>
    <definedName name="_66__123Graph_XGRAFICO_10" localSheetId="11" hidden="1">'[2]Precios Externos'!#REF!</definedName>
    <definedName name="_66__123Graph_XGRAFICO_10" localSheetId="12" hidden="1">'[2]Precios Externos'!#REF!</definedName>
    <definedName name="_66__123Graph_XGRAFICO_10" localSheetId="10" hidden="1">#REF!</definedName>
    <definedName name="_66__123Graph_XGRAFICO_10" hidden="1">#REF!</definedName>
    <definedName name="_68__123Graph_XGRAFICO_11" localSheetId="11" hidden="1">'[2]Precios Externos'!#REF!</definedName>
    <definedName name="_68__123Graph_XGRAFICO_11" localSheetId="12" hidden="1">'[2]Precios Externos'!#REF!</definedName>
    <definedName name="_68__123Graph_XGRAFICO_11" localSheetId="10" hidden="1">#REF!</definedName>
    <definedName name="_68__123Graph_XGRAFICO_11" hidden="1">#REF!</definedName>
    <definedName name="_7__123Graph_LBL_BGRAFICO_1" localSheetId="11" hidden="1">[1]Centrales!$CV$129:$DG$129</definedName>
    <definedName name="_7__123Graph_LBL_BGRAFICO_1" localSheetId="12" hidden="1">[1]Centrales!$CV$129:$DG$129</definedName>
    <definedName name="_7__123Graph_LBL_BGRAFICO_1" localSheetId="10" hidden="1">#REF!</definedName>
    <definedName name="_7__123Graph_LBL_BGRAFICO_1" hidden="1">#REF!</definedName>
    <definedName name="_70__123Graph_XGRAFICO_12" localSheetId="11" hidden="1">'[2]Precios Externos'!#REF!</definedName>
    <definedName name="_70__123Graph_XGRAFICO_12" localSheetId="12" hidden="1">'[2]Precios Externos'!#REF!</definedName>
    <definedName name="_70__123Graph_XGRAFICO_12" localSheetId="10" hidden="1">#REF!</definedName>
    <definedName name="_70__123Graph_XGRAFICO_12" hidden="1">#REF!</definedName>
    <definedName name="_72__123Graph_XGRAFICO_13" localSheetId="11" hidden="1">'[2]Precios Externos'!#REF!</definedName>
    <definedName name="_72__123Graph_XGRAFICO_13" localSheetId="12" hidden="1">'[2]Precios Externos'!#REF!</definedName>
    <definedName name="_72__123Graph_XGRAFICO_13" localSheetId="10" hidden="1">#REF!</definedName>
    <definedName name="_72__123Graph_XGRAFICO_13" hidden="1">#REF!</definedName>
    <definedName name="_74__123Graph_XGRAFICO_2" localSheetId="11" hidden="1">'[2]Precios Externos'!#REF!</definedName>
    <definedName name="_74__123Graph_XGRAFICO_2" localSheetId="12" hidden="1">'[2]Precios Externos'!#REF!</definedName>
    <definedName name="_74__123Graph_XGRAFICO_2" localSheetId="10" hidden="1">#REF!</definedName>
    <definedName name="_74__123Graph_XGRAFICO_2" hidden="1">#REF!</definedName>
    <definedName name="_76__123Graph_XGRAFICO_3" localSheetId="11" hidden="1">'[2]Precios Externos'!#REF!</definedName>
    <definedName name="_76__123Graph_XGRAFICO_3" localSheetId="12" hidden="1">'[2]Precios Externos'!#REF!</definedName>
    <definedName name="_76__123Graph_XGRAFICO_3" localSheetId="10" hidden="1">#REF!</definedName>
    <definedName name="_76__123Graph_XGRAFICO_3" hidden="1">#REF!</definedName>
    <definedName name="_78__123Graph_XGRAFICO_4" localSheetId="11" hidden="1">'[2]Precios Externos'!#REF!</definedName>
    <definedName name="_78__123Graph_XGRAFICO_4" localSheetId="12" hidden="1">'[2]Precios Externos'!#REF!</definedName>
    <definedName name="_78__123Graph_XGRAFICO_4" localSheetId="10" hidden="1">#REF!</definedName>
    <definedName name="_78__123Graph_XGRAFICO_4" hidden="1">#REF!</definedName>
    <definedName name="_8__123Graph_AGRAFICO_13" localSheetId="11" hidden="1">'[2]Precios Externos'!#REF!</definedName>
    <definedName name="_8__123Graph_AGRAFICO_13" localSheetId="12" hidden="1">'[2]Precios Externos'!#REF!</definedName>
    <definedName name="_8__123Graph_AGRAFICO_13" localSheetId="10" hidden="1">#REF!</definedName>
    <definedName name="_8__123Graph_AGRAFICO_13" hidden="1">#REF!</definedName>
    <definedName name="_8__123Graph_BGRAFICO_2" localSheetId="10" hidden="1">#REF!</definedName>
    <definedName name="_8__123Graph_BGRAFICO_2" hidden="1">#REF!</definedName>
    <definedName name="_8__123Graph_LBL_BGRAFICO_2" localSheetId="11" hidden="1">[1]Centrales!$CF$129:$CQ$129</definedName>
    <definedName name="_8__123Graph_LBL_BGRAFICO_2" localSheetId="12" hidden="1">[1]Centrales!$CF$129:$CQ$129</definedName>
    <definedName name="_8__123Graph_LBL_BGRAFICO_2" localSheetId="10" hidden="1">#REF!</definedName>
    <definedName name="_8__123Graph_LBL_BGRAFICO_2" hidden="1">#REF!</definedName>
    <definedName name="_80__123Graph_XGRAFICO_5" localSheetId="11" hidden="1">'[2]Precios Externos'!#REF!</definedName>
    <definedName name="_80__123Graph_XGRAFICO_5" localSheetId="12" hidden="1">'[2]Precios Externos'!#REF!</definedName>
    <definedName name="_80__123Graph_XGRAFICO_5" localSheetId="10" hidden="1">#REF!</definedName>
    <definedName name="_80__123Graph_XGRAFICO_5" hidden="1">#REF!</definedName>
    <definedName name="_82__123Graph_XGRAFICO_6" localSheetId="11" hidden="1">'[2]Precios Externos'!#REF!</definedName>
    <definedName name="_82__123Graph_XGRAFICO_6" localSheetId="12" hidden="1">'[2]Precios Externos'!#REF!</definedName>
    <definedName name="_82__123Graph_XGRAFICO_6" localSheetId="10" hidden="1">#REF!</definedName>
    <definedName name="_82__123Graph_XGRAFICO_6" hidden="1">#REF!</definedName>
    <definedName name="_84__123Graph_XGRAFICO_7" localSheetId="11" hidden="1">'[2]Precios Externos'!#REF!</definedName>
    <definedName name="_84__123Graph_XGRAFICO_7" localSheetId="12" hidden="1">'[2]Precios Externos'!#REF!</definedName>
    <definedName name="_84__123Graph_XGRAFICO_7" localSheetId="10" hidden="1">#REF!</definedName>
    <definedName name="_84__123Graph_XGRAFICO_7" hidden="1">#REF!</definedName>
    <definedName name="_86__123Graph_XGRAFICO_8" localSheetId="11" hidden="1">'[2]Precios Externos'!#REF!</definedName>
    <definedName name="_86__123Graph_XGRAFICO_8" localSheetId="12" hidden="1">'[2]Precios Externos'!#REF!</definedName>
    <definedName name="_86__123Graph_XGRAFICO_8" localSheetId="10" hidden="1">#REF!</definedName>
    <definedName name="_86__123Graph_XGRAFICO_8" hidden="1">#REF!</definedName>
    <definedName name="_88__123Graph_XGRAFICO_9" localSheetId="11" hidden="1">'[2]Precios Externos'!#REF!</definedName>
    <definedName name="_88__123Graph_XGRAFICO_9" localSheetId="12" hidden="1">'[2]Precios Externos'!#REF!</definedName>
    <definedName name="_88__123Graph_XGRAFICO_9" localSheetId="10" hidden="1">#REF!</definedName>
    <definedName name="_88__123Graph_XGRAFICO_9" hidden="1">#REF!</definedName>
    <definedName name="_9__123Graph_BGRAFICO_1" localSheetId="10" hidden="1">#REF!</definedName>
    <definedName name="_9__123Graph_BGRAFICO_1" hidden="1">#REF!</definedName>
    <definedName name="_9__123Graph_XGRAFICO_1" localSheetId="11" hidden="1">[1]Centrales!$CV$7:$DG$7</definedName>
    <definedName name="_9__123Graph_XGRAFICO_1" localSheetId="12" hidden="1">[1]Centrales!$CV$7:$DG$7</definedName>
    <definedName name="_9__123Graph_XGRAFICO_1" localSheetId="10" hidden="1">#REF!</definedName>
    <definedName name="_9__123Graph_XGRAFICO_1" hidden="1">#REF!</definedName>
    <definedName name="_BLO1">#N/A</definedName>
    <definedName name="_BLO2">#N/A</definedName>
    <definedName name="_EST1">[3]COMBOS!$B$134:$B$223</definedName>
    <definedName name="_EST10">[3]COMBOS!$K$134:$K$223</definedName>
    <definedName name="_EST11">[3]COMBOS!$L$134:$L$223</definedName>
    <definedName name="_EST12">[3]COMBOS!$M$134:$M$223</definedName>
    <definedName name="_EST13">[3]COMBOS!$N$134:$N$223</definedName>
    <definedName name="_EST14">[3]COMBOS!$O$134:$O$223</definedName>
    <definedName name="_EST15">[3]COMBOS!$P$134:$P$223</definedName>
    <definedName name="_EST16">[3]COMBOS!$Q$134:$Q$223</definedName>
    <definedName name="_EST17">[3]COMBOS!$R$134:$R$223</definedName>
    <definedName name="_EST18">[3]COMBOS!$S$134:$S$223</definedName>
    <definedName name="_EST19">[3]COMBOS!$T$134:$T$223</definedName>
    <definedName name="_EST2">[3]COMBOS!$C$134:$C$223</definedName>
    <definedName name="_EST20">[3]COMBOS!$U$134:$U$223</definedName>
    <definedName name="_EST21">[3]COMBOS!$V$134:$V$223</definedName>
    <definedName name="_EST22">[3]COMBOS!$W$134:$W$223</definedName>
    <definedName name="_EST23">[3]COMBOS!$X$134:$X$223</definedName>
    <definedName name="_EST24">[3]COMBOS!$Y$134:$Y$223</definedName>
    <definedName name="_EST25">[3]COMBOS!$Z$134:$Z$223</definedName>
    <definedName name="_EST26">[3]COMBOS!$AA$134:$AA$223</definedName>
    <definedName name="_EST27">[3]COMBOS!$AB$134:$AB$223</definedName>
    <definedName name="_EST28">[3]COMBOS!$AC$134:$AC$223</definedName>
    <definedName name="_EST29">[3]COMBOS!$AD$134:$AD$223</definedName>
    <definedName name="_EST3">[3]COMBOS!$D$134:$D$223</definedName>
    <definedName name="_EST30">[3]COMBOS!$AE$134:$AE$223</definedName>
    <definedName name="_EST31">[3]COMBOS!$AF$134:$AF$223</definedName>
    <definedName name="_EST32">[3]COMBOS!$AG$134:$AG$223</definedName>
    <definedName name="_EST33">[3]COMBOS!$AH$134:$AH$223</definedName>
    <definedName name="_EST34">[3]COMBOS!$AI$134:$AI$223</definedName>
    <definedName name="_EST35">[3]COMBOS!$AJ$134:$AJ$223</definedName>
    <definedName name="_EST36">[3]COMBOS!$AK$134:$AK$223</definedName>
    <definedName name="_EST37">[3]COMBOS!$AL$134:$AL$223</definedName>
    <definedName name="_EST38">[3]COMBOS!$AM$134:$AM$223</definedName>
    <definedName name="_EST39">[3]COMBOS!$AN$134:$AN$223</definedName>
    <definedName name="_EST4">[3]COMBOS!$E$134:$E$223</definedName>
    <definedName name="_EST40">[3]COMBOS!$AO$134:$AO$223</definedName>
    <definedName name="_EST5">[3]COMBOS!$F$134:$F$223</definedName>
    <definedName name="_EST6">[3]COMBOS!$G$134:$G$223</definedName>
    <definedName name="_EST7">[3]COMBOS!$H$134:$H$223</definedName>
    <definedName name="_EST8">[3]COMBOS!$I$134:$I$223</definedName>
    <definedName name="_EST9">[3]COMBOS!$J$134:$J$223</definedName>
    <definedName name="_F103_">#N/A</definedName>
    <definedName name="_Fill" localSheetId="10" hidden="1">#REF!</definedName>
    <definedName name="_Fill" hidden="1">#REF!</definedName>
    <definedName name="_xlnm._FilterDatabase" localSheetId="12" hidden="1">BASE!$A$1:$AY$452</definedName>
    <definedName name="_xlnm._FilterDatabase" localSheetId="0" hidden="1">BD!$A$1:$AP$121</definedName>
    <definedName name="_xlnm._FilterDatabase" localSheetId="1" hidden="1">'BD completa'!$A$2:$LG$247</definedName>
    <definedName name="_xlnm._FilterDatabase" localSheetId="10" hidden="1">'cartera proyectos Enero 2026'!$A$1:$AF$1</definedName>
    <definedName name="_xlnm._FilterDatabase" localSheetId="8" hidden="1">'Listado Empresas'!$A$1:$G$412</definedName>
    <definedName name="_Key1" localSheetId="11" hidden="1">[4]Hid!#REF!</definedName>
    <definedName name="_Key1" localSheetId="12" hidden="1">[4]Hid!#REF!</definedName>
    <definedName name="_Key1" localSheetId="10" hidden="1">#REF!</definedName>
    <definedName name="_Key1" hidden="1">#REF!</definedName>
    <definedName name="_Order1" hidden="1">255</definedName>
    <definedName name="_Order2" hidden="1">255</definedName>
    <definedName name="_Regression_Out" localSheetId="10" hidden="1">#REF!</definedName>
    <definedName name="_Regression_Out" hidden="1">#REF!</definedName>
    <definedName name="_Regression_X" localSheetId="10" hidden="1">#REF!</definedName>
    <definedName name="_Regression_X" hidden="1">#REF!</definedName>
    <definedName name="_Regression_Y" hidden="1">#REF!</definedName>
    <definedName name="_RT1">[3]COMBOS!$C$23:$C$30</definedName>
    <definedName name="_RT10">[3]COMBOS!$L$23:$L$30</definedName>
    <definedName name="_RT11">[3]COMBOS!$M$23:$M$30</definedName>
    <definedName name="_RT12">[3]COMBOS!$N$23:$N$30</definedName>
    <definedName name="_RT13">[3]COMBOS!$O$23:$O$30</definedName>
    <definedName name="_RT14">[3]COMBOS!$P$23:$P$30</definedName>
    <definedName name="_RT15">[3]COMBOS!$Q$23:$Q$30</definedName>
    <definedName name="_RT16">[3]COMBOS!$R$23:$R$30</definedName>
    <definedName name="_RT17">[3]COMBOS!$S$23:$S$30</definedName>
    <definedName name="_RT18">[3]COMBOS!$T$23:$T$30</definedName>
    <definedName name="_RT19">[3]COMBOS!$U$23:$U$30</definedName>
    <definedName name="_RT2">[3]COMBOS!$D$23:$D$30</definedName>
    <definedName name="_RT20">[3]COMBOS!$V$23:$V$30</definedName>
    <definedName name="_RT21">[3]COMBOS!$W$23:$W$30</definedName>
    <definedName name="_RT22">[3]COMBOS!$X$23:$X$30</definedName>
    <definedName name="_RT23">[3]COMBOS!$Y$23:$Y$30</definedName>
    <definedName name="_RT24">[3]COMBOS!$Z$23:$Z$30</definedName>
    <definedName name="_RT25">[3]COMBOS!$AA$23:$AA$30</definedName>
    <definedName name="_RT26">[3]COMBOS!$AB$23:$AB$30</definedName>
    <definedName name="_RT27">[3]COMBOS!$AC$23:$AC$30</definedName>
    <definedName name="_RT28">[3]COMBOS!$AD$23:$AD$30</definedName>
    <definedName name="_RT29">[3]COMBOS!$AE$23:$AE$30</definedName>
    <definedName name="_RT3">[3]COMBOS!$E$23:$E$30</definedName>
    <definedName name="_RT30">[3]COMBOS!$AF$23:$AF$30</definedName>
    <definedName name="_RT31">[3]COMBOS!$AG$23:$AG$30</definedName>
    <definedName name="_RT32">[3]COMBOS!$AH$23:$AH$30</definedName>
    <definedName name="_RT33">[3]COMBOS!$AI$23:$AI$30</definedName>
    <definedName name="_RT34">[3]COMBOS!$AJ$23:$AJ$30</definedName>
    <definedName name="_RT35">[3]COMBOS!$AK$23:$AK$30</definedName>
    <definedName name="_RT36">[3]COMBOS!$AL$23:$AL$30</definedName>
    <definedName name="_RT37">[3]COMBOS!$AM$23:$AM$30</definedName>
    <definedName name="_RT38">[3]COMBOS!$AN$23:$AN$30</definedName>
    <definedName name="_RT39">[3]COMBOS!$AO$23:$AO$30</definedName>
    <definedName name="_RT4">[3]COMBOS!$F$23:$F$30</definedName>
    <definedName name="_RT40">[3]COMBOS!$AP$23:$AP$30</definedName>
    <definedName name="_RT5">[3]COMBOS!$G$23:$G$30</definedName>
    <definedName name="_RT6">[3]COMBOS!$H$23:$H$30</definedName>
    <definedName name="_RT7">[3]COMBOS!$I$23:$I$30</definedName>
    <definedName name="_RT8">[3]COMBOS!$J$23:$J$30</definedName>
    <definedName name="_RT9">[3]COMBOS!$K$23:$K$30</definedName>
    <definedName name="_Sort" localSheetId="11" hidden="1">[5]B!$D$12:$D$14</definedName>
    <definedName name="_Sort" localSheetId="12" hidden="1">[5]B!$D$12:$D$14</definedName>
    <definedName name="_Sort" localSheetId="10" hidden="1">#REF!</definedName>
    <definedName name="_Sort" hidden="1">#REF!</definedName>
    <definedName name="_x" localSheetId="10" hidden="1">#REF!</definedName>
    <definedName name="_x" hidden="1">#REF!</definedName>
    <definedName name="_y" localSheetId="10" hidden="1">#REF!</definedName>
    <definedName name="_y" hidden="1">#REF!</definedName>
    <definedName name="aa" localSheetId="11" hidden="1">{"'Control de Gestión'!$A$2:$N$39"}</definedName>
    <definedName name="aa" localSheetId="12" hidden="1">{"'Control de Gestión'!$A$2:$N$39"}</definedName>
    <definedName name="aa" localSheetId="9" hidden="1">{"'Control de Gestión'!$A$2:$N$39"}</definedName>
    <definedName name="aa" localSheetId="10" hidden="1">{"'Control de Gestión'!$A$2:$N$39"}</definedName>
    <definedName name="aa" localSheetId="7" hidden="1">{"'Control de Gestión'!$A$2:$N$39"}</definedName>
    <definedName name="aa" localSheetId="8" hidden="1">{"'Control de Gestión'!$A$2:$N$39"}</definedName>
    <definedName name="aa" hidden="1">{"'Control de Gestión'!$A$2:$N$39"}</definedName>
    <definedName name="aaa" localSheetId="11" hidden="1">{"'Control de Gestión'!$A$2:$N$39"}</definedName>
    <definedName name="aaa" localSheetId="9" hidden="1">{"'Control de Gestión'!$A$2:$N$39"}</definedName>
    <definedName name="aaa" localSheetId="10" hidden="1">{"'Control de Gestión'!$A$2:$N$39"}</definedName>
    <definedName name="aaa" localSheetId="7" hidden="1">{"'Control de Gestión'!$A$2:$N$39"}</definedName>
    <definedName name="aaa" localSheetId="8" hidden="1">{"'Control de Gestión'!$A$2:$N$39"}</definedName>
    <definedName name="aaa" hidden="1">{"'Control de Gestión'!$A$2:$N$39"}</definedName>
    <definedName name="AISLA121">'[3]COMB OE1'!$C$284:$C$297</definedName>
    <definedName name="AISLA142">'[3]COMB OE1'!$P$303:$P$326</definedName>
    <definedName name="AISLA231">'[3]COMB OE2'!$C$162:$C$180</definedName>
    <definedName name="AISLA252">'[3]COMB OE2'!$C$182:$C$211</definedName>
    <definedName name="AMORFO">'[3]COMB OE1'!$C$165:$C$168</definedName>
    <definedName name="AMORTIGUA100">'[3]COMB OE1'!$C$77:$C$82</definedName>
    <definedName name="APER100">'[3]COMB OE1'!$B$240:$B$246</definedName>
    <definedName name="APISONADO">[3]Tablas!$S$20:$S$22</definedName>
    <definedName name="_xlnm.Print_Area" localSheetId="1">#REF!</definedName>
    <definedName name="_xlnm.Print_Area">#REF!</definedName>
    <definedName name="ATAQUE">[3]Tablas!$AN$6:$AN$7</definedName>
    <definedName name="_xlnm.Database" localSheetId="1">#REF!</definedName>
    <definedName name="_xlnm.Database">#REF!</definedName>
    <definedName name="CABFO">'[3]COMB OE1'!$C$173:$C$179</definedName>
    <definedName name="CABLEG100">'[3]COMB OE1'!$C$111:$C$113</definedName>
    <definedName name="CABLEPOLO1001">'[3]COMB OE1'!$C$88:$C$108</definedName>
    <definedName name="CAJAFO1">'[3]COMB OE1'!$C$182:$C$196</definedName>
    <definedName name="CAMINO102">'[3]COMB OE1'!$B$255:$B$258</definedName>
    <definedName name="CFETransmision">"Imagen 2"</definedName>
    <definedName name="CGUARDA">[3]Tablas!$B$37:$B$39</definedName>
    <definedName name="CIMBRA">[3]Tablas!$AV$6:$AV$7</definedName>
    <definedName name="CIMIENTO1">[3]COMBOS!$C$34:$C$36</definedName>
    <definedName name="CIMIENTO10">[3]COMBOS!$L$34:$L$36</definedName>
    <definedName name="CIMIENTO11">[3]COMBOS!$M$34:$M$36</definedName>
    <definedName name="CIMIENTO12">[3]COMBOS!$N$34:$N$36</definedName>
    <definedName name="CIMIENTO13">[3]COMBOS!$O$34:$O$36</definedName>
    <definedName name="CIMIENTO14">[3]COMBOS!$P$34:$P$36</definedName>
    <definedName name="CIMIENTO15">[3]COMBOS!$Q$34:$Q$36</definedName>
    <definedName name="CIMIENTO16">[3]COMBOS!$R$34:$R$36</definedName>
    <definedName name="CIMIENTO17">[3]COMBOS!$S$34:$S$36</definedName>
    <definedName name="CIMIENTO18">[3]COMBOS!$T$34:$T$36</definedName>
    <definedName name="CIMIENTO19">[3]COMBOS!$U$34:$U$36</definedName>
    <definedName name="CIMIENTO2">[3]COMBOS!$D$34:$D$36</definedName>
    <definedName name="CIMIENTO20">[3]COMBOS!$V$34:$V$36</definedName>
    <definedName name="CIMIENTO21">[3]COMBOS!$W$34:$W$36</definedName>
    <definedName name="CIMIENTO22">[3]COMBOS!$X$34:$X$36</definedName>
    <definedName name="CIMIENTO23">[3]COMBOS!$Y$34:$Y$36</definedName>
    <definedName name="CIMIENTO24">[3]COMBOS!$Z$34:$Z$36</definedName>
    <definedName name="CIMIENTO25">[3]COMBOS!$AA$34:$AA$36</definedName>
    <definedName name="CIMIENTO26">[3]COMBOS!$AB$34:$AB$36</definedName>
    <definedName name="CIMIENTO27">[3]COMBOS!$AC$34:$AC$36</definedName>
    <definedName name="CIMIENTO28">[3]COMBOS!$AD$34:$AD$36</definedName>
    <definedName name="CIMIENTO29">[3]COMBOS!$AE$34:$AE$36</definedName>
    <definedName name="CIMIENTO3">[3]COMBOS!$E$34:$E$36</definedName>
    <definedName name="CIMIENTO30">[3]COMBOS!$AF$34:$AF$36</definedName>
    <definedName name="CIMIENTO31">[3]COMBOS!$AG$34:$AG$36</definedName>
    <definedName name="CIMIENTO32">[3]COMBOS!$AH$34:$AH$36</definedName>
    <definedName name="CIMIENTO33">[3]COMBOS!$AI$34:$AI$36</definedName>
    <definedName name="CIMIENTO34">[3]COMBOS!$AJ$34:$AJ$36</definedName>
    <definedName name="CIMIENTO35">[3]COMBOS!$AK$34:$AK$36</definedName>
    <definedName name="CIMIENTO36">[3]COMBOS!$AL$34:$AL$36</definedName>
    <definedName name="CIMIENTO37">[3]COMBOS!$AM$34:$AM$36</definedName>
    <definedName name="CIMIENTO38">[3]COMBOS!$AN$34:$AN$36</definedName>
    <definedName name="CIMIENTO39">[3]COMBOS!$AO$34:$AO$36</definedName>
    <definedName name="CIMIENTO4">[3]COMBOS!$F$34:$F$36</definedName>
    <definedName name="CIMIENTO40">[3]COMBOS!$AP$34:$AP$36</definedName>
    <definedName name="CIMIENTO5">[3]COMBOS!$G$34:$G$36</definedName>
    <definedName name="CIMIENTO6">[3]COMBOS!$H$34:$H$36</definedName>
    <definedName name="CIMIENTO7">[3]COMBOS!$I$34:$I$36</definedName>
    <definedName name="CIMIENTO8">[3]COMBOS!$J$34:$J$36</definedName>
    <definedName name="CIMIENTO9">[3]COMBOS!$K$34:$K$36</definedName>
    <definedName name="CIRC1">[3]COMBOS!$C$8:$C$10</definedName>
    <definedName name="CIRC10">[3]COMBOS!$L$8:$L$10</definedName>
    <definedName name="CIRC11">[3]COMBOS!$M$8:$M$10</definedName>
    <definedName name="CIRC12">[3]COMBOS!$N$8:$N$10</definedName>
    <definedName name="CIRC13">[3]COMBOS!$O$8:$O$10</definedName>
    <definedName name="CIRC14">[3]COMBOS!$P$8:$P$10</definedName>
    <definedName name="CIRC15">[3]COMBOS!$Q$8:$Q$10</definedName>
    <definedName name="CIRC16">[3]COMBOS!$R$8:$R$10</definedName>
    <definedName name="CIRC17">[3]COMBOS!$S$8:$S$10</definedName>
    <definedName name="CIRC18">[3]COMBOS!$T$8:$T$10</definedName>
    <definedName name="CIRC19">[3]COMBOS!$U$8:$U$10</definedName>
    <definedName name="CIRC2">[3]COMBOS!$D$8:$D$10</definedName>
    <definedName name="CIRC20">[3]COMBOS!$V$8:$V$10</definedName>
    <definedName name="CIRC21">[3]COMBOS!$W$8:$W$10</definedName>
    <definedName name="CIRC22">[3]COMBOS!$X$8:$X$10</definedName>
    <definedName name="CIRC23">[3]COMBOS!$Y$8:$Y$10</definedName>
    <definedName name="CIRC24">[3]COMBOS!$Z$8:$Z$10</definedName>
    <definedName name="CIRC25">[3]COMBOS!$AA$8:$AA$10</definedName>
    <definedName name="CIRC26">[3]COMBOS!$AB$8:$AB$10</definedName>
    <definedName name="CIRC27">[3]COMBOS!$AC$8:$AC$10</definedName>
    <definedName name="CIRC28">[3]COMBOS!$AD$8:$AD$10</definedName>
    <definedName name="CIRC29">[3]COMBOS!$AE$8:$AE$10</definedName>
    <definedName name="CIRC3">[3]COMBOS!$E$8:$E$10</definedName>
    <definedName name="CIRC30">[3]COMBOS!$AF$8:$AF$10</definedName>
    <definedName name="CIRC31">[3]COMBOS!$AG$8:$AG$10</definedName>
    <definedName name="CIRC32">[3]COMBOS!$AH$8:$AH$10</definedName>
    <definedName name="CIRC33">[3]COMBOS!$AI$8:$AI$10</definedName>
    <definedName name="CIRC34">[3]COMBOS!$AJ$8:$AJ$10</definedName>
    <definedName name="CIRC35">[3]COMBOS!$AK$8:$AK$10</definedName>
    <definedName name="CIRC36">[3]COMBOS!$AL$8:$AL$10</definedName>
    <definedName name="CIRC37">[3]COMBOS!$AM$8:$AM$10</definedName>
    <definedName name="CIRC38">[3]COMBOS!$AN$8:$AN$10</definedName>
    <definedName name="CIRC39">[3]COMBOS!$AO$8:$AO$10</definedName>
    <definedName name="CIRC4">[3]COMBOS!$F$8:$F$10</definedName>
    <definedName name="CIRC40">[3]COMBOS!$AP$8:$AP$10</definedName>
    <definedName name="CIRC5">[3]COMBOS!$G$8:$G$10</definedName>
    <definedName name="CIRC6">[3]COMBOS!$H$8:$H$10</definedName>
    <definedName name="CIRC7">[3]COMBOS!$I$8:$I$10</definedName>
    <definedName name="CIRC8">[3]COMBOS!$J$8:$J$10</definedName>
    <definedName name="CIRC9">[3]COMBOS!$K$8:$K$10</definedName>
    <definedName name="CIRCUITOS100">'[3]COMB OE1'!$B$65:$B$71</definedName>
    <definedName name="CIRCXI1">[3]COMBOS!$C$14:$C$19</definedName>
    <definedName name="CIRCXI10">[3]COMBOS!$L$14:$L$19</definedName>
    <definedName name="CIRCXI11">[3]COMBOS!$M$14:$M$19</definedName>
    <definedName name="CIRCXI12">[3]COMBOS!$N$14:$N$19</definedName>
    <definedName name="CIRCXI13">[3]COMBOS!$O$14:$O$19</definedName>
    <definedName name="CIRCXI14">[3]COMBOS!$P$14:$P$19</definedName>
    <definedName name="CIRCXI15">[3]COMBOS!$Q$14:$Q$19</definedName>
    <definedName name="CIRCXI16">[3]COMBOS!$R$14:$R$19</definedName>
    <definedName name="CIRCXI17">[3]COMBOS!$S$14:$S$19</definedName>
    <definedName name="CIRCXI18">[3]COMBOS!$T$14:$T$19</definedName>
    <definedName name="CIRCXI19">[3]COMBOS!$U$14:$U$19</definedName>
    <definedName name="CIRCXI2">[3]COMBOS!$D$14:$D$19</definedName>
    <definedName name="CIRCXI20">[3]COMBOS!$V$14:$V$19</definedName>
    <definedName name="CIRCXI21">[3]COMBOS!$W$14:$W$19</definedName>
    <definedName name="CIRCXI22">[3]COMBOS!$X$14:$X$19</definedName>
    <definedName name="CIRCXI23">[3]COMBOS!$Y$14:$Y$19</definedName>
    <definedName name="CIRCXI24">[3]COMBOS!$Z$14:$Z$19</definedName>
    <definedName name="CIRCXI25">[3]COMBOS!$AA$14:$AA$19</definedName>
    <definedName name="CIRCXI26">[3]COMBOS!$AB$14:$AB$19</definedName>
    <definedName name="CIRCXI27">[3]COMBOS!$AC$14:$AC$19</definedName>
    <definedName name="CIRCXI28">[3]COMBOS!$AD$14:$AD$19</definedName>
    <definedName name="CIRCXI29">[3]COMBOS!$AE$14:$AE$19</definedName>
    <definedName name="CIRCXI3">[3]COMBOS!$E$14:$E$19</definedName>
    <definedName name="CIRCXI30">[3]COMBOS!$AF$14:$AF$19</definedName>
    <definedName name="CIRCXI31">[3]COMBOS!$AG$14:$AG$19</definedName>
    <definedName name="CIRCXI32">[3]COMBOS!$AH$14:$AH$19</definedName>
    <definedName name="CIRCXI33">[3]COMBOS!$AI$14:$AI$19</definedName>
    <definedName name="CIRCXI34">[3]COMBOS!$AJ$14:$AJ$19</definedName>
    <definedName name="CIRCXI35">[3]COMBOS!$AK$14:$AK$19</definedName>
    <definedName name="CIRCXI36">[3]COMBOS!$AL$14:$AL$19</definedName>
    <definedName name="CIRCXI37">[3]COMBOS!$AM$14:$AM$19</definedName>
    <definedName name="CIRCXI38">[3]COMBOS!$AN$14:$AN$19</definedName>
    <definedName name="CIRCXI39">[3]COMBOS!$AO$14:$AO$19</definedName>
    <definedName name="CIRCXI4">[3]COMBOS!$F$14:$F$19</definedName>
    <definedName name="CIRCXI40">[3]COMBOS!$AP$14:$AP$19</definedName>
    <definedName name="CIRCXI5">[3]COMBOS!$G$14:$G$19</definedName>
    <definedName name="CIRCXI6">[3]COMBOS!$H$14:$H$19</definedName>
    <definedName name="CIRCXI7">[3]COMBOS!$I$14:$I$19</definedName>
    <definedName name="CIRCXI8">[3]COMBOS!$J$14:$J$19</definedName>
    <definedName name="CIRCXI9">[3]COMBOS!$K$14:$K$19</definedName>
    <definedName name="CONCRETO">[3]Tablas!$AO$6:$AO$7</definedName>
    <definedName name="CONDICION">[3]Tablas!$G$7:$G$8</definedName>
    <definedName name="CONDICION10">[3]Tablas!$G$43:$G$44</definedName>
    <definedName name="CONDICION2">[3]Tablas!$G$11:$G$12</definedName>
    <definedName name="CONDICION21">[3]Tablas!$K$7:$K$8</definedName>
    <definedName name="CONDICION22">[3]Tablas!$K$11:$K$12</definedName>
    <definedName name="CONDICION23">[3]Tablas!$K$15:$K$16</definedName>
    <definedName name="CONDICION24">[3]Tablas!$K$19:$K$20</definedName>
    <definedName name="CONDICION25">[3]Tablas!$K$23:$K$24</definedName>
    <definedName name="CONDICION26">[3]Tablas!$K$27:$K$28</definedName>
    <definedName name="CONDICION27">[3]Tablas!$K$31:$K$32</definedName>
    <definedName name="CONDICION28">[3]Tablas!$K$35:$K$36</definedName>
    <definedName name="CONDICION29">[3]Tablas!$K$39:$K$40</definedName>
    <definedName name="CONDICION3">[3]Tablas!$G$15:$G$16</definedName>
    <definedName name="CONDICION30">[3]Tablas!$K$43:$K$44</definedName>
    <definedName name="CONDICION31">[3]Tablas!$M$7:$M$8</definedName>
    <definedName name="CONDICION32">[3]Tablas!$M$11:$M$12</definedName>
    <definedName name="CONDICION33">[3]Tablas!$M$15:$M$16</definedName>
    <definedName name="CONDICION34">[3]Tablas!$M$19:$M$20</definedName>
    <definedName name="CONDICION35">[3]Tablas!$M$23:$M$24</definedName>
    <definedName name="CONDICION36">[3]Tablas!$M$27:$M$28</definedName>
    <definedName name="CONDICION37">[3]Tablas!$M$31:$M$32</definedName>
    <definedName name="CONDICION38">[3]Tablas!$M$35:$M$36</definedName>
    <definedName name="CONDICION39">[3]Tablas!$M$39:$M$40</definedName>
    <definedName name="CONDICION4">[3]Tablas!$G$19:$G$20</definedName>
    <definedName name="CONDICION40">[3]Tablas!$M$43:$M$44</definedName>
    <definedName name="CONDICION5">[3]Tablas!$G$23:$G$24</definedName>
    <definedName name="CONDICION6">[3]Tablas!$G$27:$G$28</definedName>
    <definedName name="CONDICION7">[3]Tablas!$G$31:$G$32</definedName>
    <definedName name="CONDICION8">[3]Tablas!$G$35:$G$36</definedName>
    <definedName name="CONDICION9">[3]Tablas!$G$39:$G$40</definedName>
    <definedName name="CONJUNTOS204B">'[3]COMB OE1'!$C$155:$C$161</definedName>
    <definedName name="CONJUNTOS301">'[3]COMB OE1'!$C$116:$C$122</definedName>
    <definedName name="CONJUNTOS302">'[3]COMB OE1'!$C$125:$C$131</definedName>
    <definedName name="CONJUNTOS303">'[3]COMB OE1'!$C$134:$C$143</definedName>
    <definedName name="CONJUNTOS304">'[3]COMB OE1'!$C$146:$C$155</definedName>
    <definedName name="COORD">[3]Tablas!$D$58:$D$62</definedName>
    <definedName name="dada" localSheetId="11" hidden="1">{"'Control de Gestión'!$A$2:$N$39"}</definedName>
    <definedName name="dada" localSheetId="12" hidden="1">{"'Control de Gestión'!$A$2:$N$39"}</definedName>
    <definedName name="dada" localSheetId="9" hidden="1">{"'Control de Gestión'!$A$2:$N$39"}</definedName>
    <definedName name="dada" localSheetId="10" hidden="1">{"'Control de Gestión'!$A$2:$N$39"}</definedName>
    <definedName name="dada" localSheetId="7" hidden="1">{"'Control de Gestión'!$A$2:$N$39"}</definedName>
    <definedName name="dada" localSheetId="8" hidden="1">{"'Control de Gestión'!$A$2:$N$39"}</definedName>
    <definedName name="dada" hidden="1">{"'Control de Gestión'!$A$2:$N$39"}</definedName>
    <definedName name="DIAMETRO">[3]Tablas!$Z$7:$Z$15</definedName>
    <definedName name="DUREZAT">[3]Tablas!$BC$6:$BC$26</definedName>
    <definedName name="Estructura">[3]Tablas!$B$23:$B$24</definedName>
    <definedName name="FLUJO_CANCUN_PLAYA_DEL_CARMEN" localSheetId="1">'[6]tabla 85'!$S$8:$AI$33</definedName>
    <definedName name="FLUJO_CANCUN_PLAYA_DEL_CARMEN">'[7]tabla 85'!$S$8:$AI$33</definedName>
    <definedName name="FLUJO_MERIDA_CANCUN" localSheetId="1">'[8]tabla 85'!$S$39:$AI$64</definedName>
    <definedName name="FLUJO_MERIDA_CANCUN">'[9]tabla 85'!$S$39:$AI$64</definedName>
    <definedName name="FLUJO_VALLADOLID_CANCUN" localSheetId="1">'[8]tabla 85'!$S$70:$AI$95</definedName>
    <definedName name="FLUJO_VALLADOLID_CANCUN">'[9]tabla 85'!$S$70:$AI$95</definedName>
    <definedName name="FLUJO_VALLADOLID_PLAYADELCARMEN" localSheetId="1">'[8]tabla 85'!$S$101:$AI$125</definedName>
    <definedName name="FLUJO_VALLADOLID_PLAYADELCARMEN">'[9]tabla 85'!$S$101:$AI$125</definedName>
    <definedName name="HERFO1">'[3]COMB OE1'!$C$199:$C$201</definedName>
    <definedName name="HERSFO">'[3]COMB OE1'!$C$204:$C$205</definedName>
    <definedName name="HERTFO">'[3]COMB OE1'!$C$209:$C$211</definedName>
    <definedName name="hola" hidden="1">#REF!</definedName>
    <definedName name="hoy" hidden="1">#REF!</definedName>
    <definedName name="HTML_CodePage" hidden="1">1252</definedName>
    <definedName name="HTML_Control" localSheetId="11" hidden="1">{"'Control de Gestión'!$A$2:$N$39"}</definedName>
    <definedName name="HTML_Control" localSheetId="12" hidden="1">{"'Control de Gestión'!$A$2:$N$39"}</definedName>
    <definedName name="HTML_Control" localSheetId="9" hidden="1">{"'Control de Gestión'!$A$2:$N$39"}</definedName>
    <definedName name="HTML_Control" localSheetId="10" hidden="1">{"'Control de Gestión'!$A$2:$N$39"}</definedName>
    <definedName name="HTML_Control" localSheetId="7" hidden="1">{"'Control de Gestión'!$A$2:$N$39"}</definedName>
    <definedName name="HTML_Control" localSheetId="8" hidden="1">{"'Control de Gestión'!$A$2:$N$39"}</definedName>
    <definedName name="HTML_Control" hidden="1">{"'Control de Gestión'!$A$2:$N$39"}</definedName>
    <definedName name="HTML_Description" hidden="1">"CONSUMO DE COMBUSTIBLES"</definedName>
    <definedName name="HTML_Email" hidden="1">""</definedName>
    <definedName name="HTML_Header" hidden="1">"Control de Gestión"</definedName>
    <definedName name="HTML_LastUpdate" hidden="1">"21/10/99"</definedName>
    <definedName name="HTML_LineAfter" hidden="1">TRUE</definedName>
    <definedName name="HTML_LineBefore" hidden="1">TRUE</definedName>
    <definedName name="HTML_Name" hidden="1">"Claudio González Rodríguez."</definedName>
    <definedName name="HTML_OBDlg2" hidden="1">TRUE</definedName>
    <definedName name="HTML_OBDlg3" hidden="1">TRUE</definedName>
    <definedName name="HTML_OBDlg4" hidden="1">TRUE</definedName>
    <definedName name="HTML_OS" hidden="1">0</definedName>
    <definedName name="HTML_PathFile" hidden="1">"C:\UID\Com1.htm"</definedName>
    <definedName name="HTML_PathTemplate" hidden="1">"C:\UID\Com.htm"</definedName>
    <definedName name="HTML_Title" hidden="1">"Consumo de Combustibles"</definedName>
    <definedName name="Imagen4">"Imagen 4"</definedName>
    <definedName name="LEVANTA100">'[3]COMB OE1'!$B$262:$B$266</definedName>
    <definedName name="LOCALI100">'[3]COMB OE1'!$B$277:$B$281</definedName>
    <definedName name="Logo_CFE_Transmisión">"Logo_CFE_Transmisión"</definedName>
    <definedName name="LogoDep_CFE">"Imagen 1"</definedName>
    <definedName name="OPCION">[3]Tablas!$AW$6:$AW$7</definedName>
    <definedName name="POSICION">[3]Tablas!$D$37:$D$39</definedName>
    <definedName name="PRUEBA" localSheetId="11" hidden="1">{"'Control de Gestión'!$A$2:$N$39"}</definedName>
    <definedName name="PRUEBA" localSheetId="12" hidden="1">{"'Control de Gestión'!$A$2:$N$39"}</definedName>
    <definedName name="PRUEBA" localSheetId="9" hidden="1">{"'Control de Gestión'!$A$2:$N$39"}</definedName>
    <definedName name="PRUEBA" localSheetId="10" hidden="1">{"'Control de Gestión'!$A$2:$N$39"}</definedName>
    <definedName name="PRUEBA" localSheetId="7" hidden="1">{"'Control de Gestión'!$A$2:$N$39"}</definedName>
    <definedName name="PRUEBA" localSheetId="8" hidden="1">{"'Control de Gestión'!$A$2:$N$39"}</definedName>
    <definedName name="PRUEBA" hidden="1">{"'Control de Gestión'!$A$2:$N$39"}</definedName>
    <definedName name="Pública_Terminados">#REF!</definedName>
    <definedName name="RECUBRIMIENTO">[3]Tablas!$Z$20</definedName>
    <definedName name="RECUBRIMIENTO1">[3]Tablas!$Z$24</definedName>
    <definedName name="REGION">[3]COMBOS!$A$1:$A$6</definedName>
    <definedName name="REHA102">'[3]COMB OE1'!$B$248:$B$251</definedName>
    <definedName name="RELLENO">[3]Tablas!$AX$6:$AX$7</definedName>
    <definedName name="RESISTENCIA">[3]Tablas!$AP$6:$AP$8</definedName>
    <definedName name="SA">[10]Resumen1!$O$1</definedName>
    <definedName name="SDF">[10]Resumen1!$O$1</definedName>
    <definedName name="SEPA102">'[3]COMB OE1'!$O$77:$O$84</definedName>
    <definedName name="SISTEMA2">[3]Tablas!$B$46:$B$51</definedName>
    <definedName name="SUELOS">[3]Tablas!$AD$6:$AD$11</definedName>
    <definedName name="TENDI100">[3]A9!$AQ$67:$AQ$78</definedName>
    <definedName name="TipoDeCambio">[11]Resumen1!$O$1</definedName>
    <definedName name="_xlnm.Print_Titles">#N/A</definedName>
    <definedName name="u" localSheetId="11" hidden="1">{"'Control de Gestión'!$A$2:$N$39"}</definedName>
    <definedName name="u" localSheetId="12" hidden="1">{"'Control de Gestión'!$A$2:$N$39"}</definedName>
    <definedName name="u" localSheetId="9" hidden="1">{"'Control de Gestión'!$A$2:$N$39"}</definedName>
    <definedName name="u" localSheetId="10" hidden="1">{"'Control de Gestión'!$A$2:$N$39"}</definedName>
    <definedName name="u" localSheetId="7" hidden="1">{"'Control de Gestión'!$A$2:$N$39"}</definedName>
    <definedName name="u" localSheetId="8" hidden="1">{"'Control de Gestión'!$A$2:$N$39"}</definedName>
    <definedName name="u" hidden="1">{"'Control de Gestión'!$A$2:$N$39"}</definedName>
    <definedName name="UNIDAD">[3]Tablas!$AZ$6:$AZ$7</definedName>
    <definedName name="UTILIZACIÓN_CANCUN_PLAYADELCARMEN" localSheetId="1">'[6]tabla 85'!$AM$8:$BC$11</definedName>
    <definedName name="UTILIZACIÓN_CANCUN_PLAYADELCARMEN">'[7]tabla 85'!$AM$8:$BC$11</definedName>
    <definedName name="UTILIZACION_MERIDA_CANCUN" localSheetId="1">'[8]tabla 85'!$AM$39:$BC$42</definedName>
    <definedName name="UTILIZACION_MERIDA_CANCUN">'[9]tabla 85'!$AM$39:$BC$42</definedName>
    <definedName name="UTILIZACION_VALLADOLID_CANCUN" localSheetId="1">'[8]tabla 85'!$AM$70:$BC$73</definedName>
    <definedName name="UTILIZACION_VALLADOLID_CANCUN">'[9]tabla 85'!$AM$70:$BC$73</definedName>
    <definedName name="UTILIZACION_VALLADOLID_PLAYADELCARMEN" localSheetId="1">'[8]tabla 85'!$AM$101:$BC$104</definedName>
    <definedName name="UTILIZACION_VALLADOLID_PLAYADELCARMEN">'[9]tabla 85'!$AM$101:$BC$104</definedName>
    <definedName name="VERI100">'[3]COMB OE1'!$B$269:$B$274</definedName>
    <definedName name="VOLT">[3]Tablas!$D$46:$D$54</definedName>
    <definedName name="xx" localSheetId="11" hidden="1">{"'Control de Gestión'!$A$2:$N$39"}</definedName>
    <definedName name="xx" localSheetId="12" hidden="1">{"'Control de Gestión'!$A$2:$N$39"}</definedName>
    <definedName name="xx" localSheetId="9" hidden="1">{"'Control de Gestión'!$A$2:$N$39"}</definedName>
    <definedName name="xx" localSheetId="10" hidden="1">{"'Control de Gestión'!$A$2:$N$39"}</definedName>
    <definedName name="xx" localSheetId="7" hidden="1">{"'Control de Gestión'!$A$2:$N$39"}</definedName>
    <definedName name="xx" localSheetId="8" hidden="1">{"'Control de Gestión'!$A$2:$N$39"}</definedName>
    <definedName name="xx" hidden="1">{"'Control de Gestión'!$A$2:$N$39"}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I121" i="35" l="1"/>
  <c r="AI120" i="35"/>
  <c r="AI119" i="35"/>
  <c r="AI118" i="35"/>
  <c r="AI117" i="35"/>
  <c r="AI116" i="35"/>
  <c r="AI115" i="35"/>
  <c r="AI114" i="35"/>
  <c r="AI113" i="35"/>
  <c r="AI112" i="35"/>
  <c r="AI111" i="35"/>
  <c r="AI110" i="35"/>
  <c r="AI109" i="35"/>
  <c r="AI108" i="35"/>
  <c r="AI107" i="35"/>
  <c r="AI106" i="35"/>
  <c r="AI105" i="35"/>
  <c r="AI104" i="35"/>
  <c r="AI103" i="35"/>
  <c r="AI102" i="35"/>
  <c r="AI101" i="35"/>
  <c r="AI100" i="35"/>
  <c r="AI99" i="35"/>
  <c r="AI98" i="35"/>
  <c r="AI97" i="35"/>
  <c r="AI96" i="35"/>
  <c r="AI95" i="35"/>
  <c r="AI94" i="35"/>
  <c r="AI93" i="35"/>
  <c r="AI92" i="35"/>
  <c r="AI91" i="35"/>
  <c r="AI90" i="35"/>
  <c r="AI89" i="35"/>
  <c r="AI88" i="35"/>
  <c r="AI87" i="35"/>
  <c r="AI86" i="35"/>
  <c r="AI85" i="35"/>
  <c r="AI84" i="35"/>
  <c r="AI83" i="35"/>
  <c r="AI82" i="35"/>
  <c r="AI81" i="35"/>
  <c r="AI80" i="35"/>
  <c r="AO79" i="35"/>
  <c r="AP79" i="35" s="1"/>
  <c r="AN79" i="35"/>
  <c r="AM79" i="35"/>
  <c r="AI79" i="35"/>
  <c r="AI78" i="35"/>
  <c r="AO77" i="35"/>
  <c r="AP77" i="35" s="1"/>
  <c r="AN77" i="35"/>
  <c r="AM77" i="35"/>
  <c r="AI77" i="35"/>
  <c r="AO76" i="35"/>
  <c r="AP76" i="35" s="1"/>
  <c r="AN76" i="35"/>
  <c r="AM76" i="35"/>
  <c r="AI76" i="35"/>
  <c r="AI75" i="35"/>
  <c r="AI74" i="35"/>
  <c r="AI73" i="35"/>
  <c r="AI72" i="35"/>
  <c r="AP71" i="35"/>
  <c r="AO71" i="35"/>
  <c r="AM71" i="35"/>
  <c r="AN71" i="35" s="1"/>
  <c r="AI71" i="35"/>
  <c r="AO70" i="35"/>
  <c r="AP70" i="35" s="1"/>
  <c r="AM70" i="35"/>
  <c r="AN70" i="35" s="1"/>
  <c r="AI70" i="35"/>
  <c r="AI69" i="35"/>
  <c r="AI68" i="35"/>
  <c r="AI67" i="35"/>
  <c r="AI66" i="35"/>
  <c r="AI65" i="35"/>
  <c r="AO64" i="35"/>
  <c r="AP64" i="35" s="1"/>
  <c r="AM64" i="35"/>
  <c r="AN64" i="35" s="1"/>
  <c r="AI64" i="35"/>
  <c r="AO63" i="35"/>
  <c r="AP63" i="35" s="1"/>
  <c r="AM63" i="35"/>
  <c r="AN63" i="35" s="1"/>
  <c r="AI63" i="35"/>
  <c r="AI62" i="35"/>
  <c r="AI61" i="35"/>
  <c r="AI60" i="35"/>
  <c r="AI59" i="35"/>
  <c r="AI58" i="35"/>
  <c r="AP57" i="35"/>
  <c r="AO57" i="35"/>
  <c r="AM57" i="35"/>
  <c r="AN57" i="35" s="1"/>
  <c r="AI57" i="35"/>
  <c r="AO56" i="35"/>
  <c r="AP56" i="35" s="1"/>
  <c r="AN56" i="35"/>
  <c r="AM56" i="35"/>
  <c r="AI56" i="35"/>
  <c r="AI55" i="35"/>
  <c r="AI54" i="35"/>
  <c r="AI53" i="35"/>
  <c r="AI52" i="35"/>
  <c r="AP51" i="35"/>
  <c r="AN51" i="35"/>
  <c r="AM51" i="35"/>
  <c r="AI51" i="35"/>
  <c r="AI50" i="35"/>
  <c r="AI49" i="35"/>
  <c r="AI48" i="35"/>
  <c r="AI47" i="35"/>
  <c r="AI46" i="35"/>
  <c r="AO45" i="35"/>
  <c r="AP45" i="35" s="1"/>
  <c r="AM45" i="35"/>
  <c r="AN45" i="35" s="1"/>
  <c r="AI45" i="35"/>
  <c r="AI44" i="35"/>
  <c r="AI43" i="35"/>
  <c r="AI42" i="35"/>
  <c r="AI41" i="35"/>
  <c r="AI40" i="35"/>
  <c r="AI39" i="35"/>
  <c r="AI38" i="35"/>
  <c r="AI37" i="35"/>
  <c r="AP36" i="35"/>
  <c r="AO36" i="35"/>
  <c r="AM36" i="35"/>
  <c r="AN36" i="35" s="1"/>
  <c r="AI36" i="35"/>
  <c r="AI35" i="35"/>
  <c r="AI34" i="35"/>
  <c r="AI33" i="35"/>
  <c r="AO32" i="35"/>
  <c r="AP32" i="35" s="1"/>
  <c r="AN32" i="35"/>
  <c r="AM32" i="35"/>
  <c r="AI32" i="35"/>
  <c r="AO31" i="35"/>
  <c r="AP31" i="35" s="1"/>
  <c r="AN31" i="35"/>
  <c r="AM31" i="35"/>
  <c r="AI31" i="35"/>
  <c r="AI30" i="35"/>
  <c r="AI29" i="35"/>
  <c r="AO28" i="35"/>
  <c r="AP28" i="35" s="1"/>
  <c r="AN28" i="35"/>
  <c r="AM28" i="35"/>
  <c r="AI28" i="35"/>
  <c r="AO27" i="35"/>
  <c r="AP27" i="35" s="1"/>
  <c r="AN27" i="35"/>
  <c r="AM27" i="35"/>
  <c r="AI27" i="35"/>
  <c r="AP26" i="35"/>
  <c r="AO26" i="35"/>
  <c r="AM26" i="35"/>
  <c r="AN26" i="35" s="1"/>
  <c r="AI26" i="35"/>
  <c r="AO25" i="35"/>
  <c r="AP25" i="35" s="1"/>
  <c r="AM25" i="35"/>
  <c r="AN25" i="35" s="1"/>
  <c r="AI25" i="35"/>
  <c r="AI24" i="35"/>
  <c r="AO23" i="35"/>
  <c r="AP23" i="35" s="1"/>
  <c r="AN23" i="35"/>
  <c r="AM23" i="35"/>
  <c r="AI23" i="35"/>
  <c r="AP22" i="35"/>
  <c r="AO22" i="35"/>
  <c r="AN22" i="35"/>
  <c r="AM22" i="35"/>
  <c r="AI22" i="35"/>
  <c r="AI21" i="35"/>
  <c r="AI20" i="35"/>
  <c r="AO19" i="35"/>
  <c r="AP19" i="35" s="1"/>
  <c r="AN19" i="35"/>
  <c r="AM19" i="35"/>
  <c r="AI19" i="35"/>
  <c r="AI18" i="35"/>
  <c r="AO17" i="35"/>
  <c r="AP17" i="35" s="1"/>
  <c r="AM17" i="35"/>
  <c r="AN17" i="35" s="1"/>
  <c r="AI17" i="35"/>
  <c r="AI16" i="35"/>
  <c r="AI15" i="35"/>
  <c r="AP14" i="35"/>
  <c r="AO14" i="35"/>
  <c r="AM14" i="35"/>
  <c r="AN14" i="35" s="1"/>
  <c r="AI14" i="35"/>
  <c r="AO13" i="35"/>
  <c r="AP13" i="35" s="1"/>
  <c r="AM13" i="35"/>
  <c r="AN13" i="35" s="1"/>
  <c r="AI13" i="35"/>
  <c r="AI12" i="35"/>
  <c r="AO11" i="35"/>
  <c r="AP11" i="35" s="1"/>
  <c r="AN11" i="35"/>
  <c r="AM11" i="35"/>
  <c r="AI11" i="35"/>
  <c r="AP10" i="35"/>
  <c r="AO10" i="35"/>
  <c r="AN10" i="35"/>
  <c r="AM10" i="35"/>
  <c r="AI10" i="35"/>
  <c r="AP9" i="35"/>
  <c r="AM9" i="35"/>
  <c r="AN9" i="35" s="1"/>
  <c r="AI9" i="35"/>
  <c r="AI8" i="35"/>
  <c r="AI7" i="35"/>
  <c r="AI6" i="35"/>
  <c r="AP5" i="35"/>
  <c r="AO5" i="35"/>
  <c r="AN5" i="35"/>
  <c r="AM5" i="35"/>
  <c r="AI5" i="35"/>
  <c r="AI4" i="35"/>
  <c r="AI3" i="35"/>
  <c r="AI2" i="35"/>
  <c r="LD247" i="34"/>
  <c r="KW247" i="34"/>
  <c r="LD246" i="34"/>
  <c r="KW246" i="34"/>
  <c r="LD245" i="34"/>
  <c r="KW245" i="34"/>
  <c r="LD244" i="34"/>
  <c r="KW244" i="34"/>
  <c r="LD243" i="34"/>
  <c r="KW243" i="34"/>
  <c r="LD242" i="34"/>
  <c r="KW242" i="34"/>
  <c r="LD241" i="34"/>
  <c r="KW241" i="34"/>
  <c r="LD240" i="34"/>
  <c r="KW240" i="34"/>
  <c r="LD239" i="34"/>
  <c r="KW239" i="34"/>
  <c r="LD238" i="34"/>
  <c r="KW238" i="34"/>
  <c r="LD237" i="34"/>
  <c r="KW237" i="34"/>
  <c r="LD236" i="34"/>
  <c r="KW236" i="34"/>
  <c r="LD235" i="34"/>
  <c r="KW235" i="34"/>
  <c r="LD234" i="34"/>
  <c r="KW234" i="34"/>
  <c r="LD233" i="34"/>
  <c r="KW233" i="34"/>
  <c r="LD232" i="34"/>
  <c r="KW232" i="34"/>
  <c r="LD231" i="34"/>
  <c r="KW231" i="34"/>
  <c r="LD230" i="34"/>
  <c r="KW230" i="34"/>
  <c r="LD229" i="34"/>
  <c r="KW229" i="34"/>
  <c r="LD228" i="34"/>
  <c r="KW228" i="34"/>
  <c r="A228" i="34"/>
  <c r="LD227" i="34"/>
  <c r="KW227" i="34"/>
  <c r="LD226" i="34"/>
  <c r="KW226" i="34"/>
  <c r="LD225" i="34"/>
  <c r="KY225" i="34"/>
  <c r="KT225" i="34"/>
  <c r="KS225" i="34"/>
  <c r="KR225" i="34"/>
  <c r="KN225" i="34"/>
  <c r="KM225" i="34"/>
  <c r="KL225" i="34"/>
  <c r="KK225" i="34"/>
  <c r="KJ225" i="34"/>
  <c r="KI225" i="34"/>
  <c r="KH225" i="34"/>
  <c r="KG225" i="34"/>
  <c r="KF225" i="34"/>
  <c r="KE225" i="34"/>
  <c r="KD225" i="34"/>
  <c r="KC225" i="34"/>
  <c r="KB225" i="34"/>
  <c r="KA225" i="34"/>
  <c r="JZ225" i="34"/>
  <c r="JY225" i="34"/>
  <c r="JX225" i="34"/>
  <c r="JW225" i="34"/>
  <c r="JV225" i="34"/>
  <c r="JU225" i="34"/>
  <c r="JT225" i="34"/>
  <c r="KP225" i="34" s="1"/>
  <c r="LB225" i="34" s="1"/>
  <c r="JS225" i="34"/>
  <c r="JR225" i="34"/>
  <c r="KO225" i="34" s="1"/>
  <c r="JQ225" i="34"/>
  <c r="JI225" i="34"/>
  <c r="JF225" i="34"/>
  <c r="JE225" i="34"/>
  <c r="JD225" i="34"/>
  <c r="JH225" i="34" s="1"/>
  <c r="JC225" i="34"/>
  <c r="JG225" i="34" s="1"/>
  <c r="JB225" i="34"/>
  <c r="FP225" i="34"/>
  <c r="DM225" i="34"/>
  <c r="CQ225" i="34"/>
  <c r="AG225" i="34"/>
  <c r="AE225" i="34"/>
  <c r="Y225" i="34"/>
  <c r="KZ225" i="34" s="1"/>
  <c r="X225" i="34"/>
  <c r="R225" i="34"/>
  <c r="M225" i="34"/>
  <c r="K225" i="34"/>
  <c r="LD224" i="34"/>
  <c r="KY224" i="34"/>
  <c r="KT224" i="34"/>
  <c r="KS224" i="34"/>
  <c r="KR224" i="34"/>
  <c r="KN224" i="34"/>
  <c r="KM224" i="34"/>
  <c r="KL224" i="34"/>
  <c r="KK224" i="34"/>
  <c r="KJ224" i="34"/>
  <c r="KI224" i="34"/>
  <c r="KH224" i="34"/>
  <c r="KG224" i="34"/>
  <c r="KF224" i="34"/>
  <c r="KE224" i="34"/>
  <c r="KD224" i="34"/>
  <c r="KC224" i="34"/>
  <c r="KB224" i="34"/>
  <c r="KA224" i="34"/>
  <c r="JZ224" i="34"/>
  <c r="JY224" i="34"/>
  <c r="JX224" i="34"/>
  <c r="JW224" i="34"/>
  <c r="JV224" i="34"/>
  <c r="JU224" i="34"/>
  <c r="JT224" i="34"/>
  <c r="KP224" i="34" s="1"/>
  <c r="LB224" i="34" s="1"/>
  <c r="JS224" i="34"/>
  <c r="JR224" i="34"/>
  <c r="KO224" i="34" s="1"/>
  <c r="JQ224" i="34"/>
  <c r="JF224" i="34"/>
  <c r="JE224" i="34"/>
  <c r="JI224" i="34" s="1"/>
  <c r="JD224" i="34"/>
  <c r="JH224" i="34" s="1"/>
  <c r="JC224" i="34"/>
  <c r="JG224" i="34" s="1"/>
  <c r="JJ224" i="34" s="1"/>
  <c r="JB224" i="34"/>
  <c r="FP224" i="34"/>
  <c r="DM224" i="34"/>
  <c r="CQ224" i="34"/>
  <c r="AG224" i="34"/>
  <c r="AE224" i="34"/>
  <c r="Y224" i="34"/>
  <c r="KZ224" i="34" s="1"/>
  <c r="X224" i="34"/>
  <c r="R224" i="34"/>
  <c r="M224" i="34"/>
  <c r="K224" i="34"/>
  <c r="LD223" i="34"/>
  <c r="KY223" i="34"/>
  <c r="KT223" i="34"/>
  <c r="KS223" i="34"/>
  <c r="KR223" i="34"/>
  <c r="KN223" i="34"/>
  <c r="KM223" i="34"/>
  <c r="KL223" i="34"/>
  <c r="KK223" i="34"/>
  <c r="KJ223" i="34"/>
  <c r="KI223" i="34"/>
  <c r="KH223" i="34"/>
  <c r="KG223" i="34"/>
  <c r="KF223" i="34"/>
  <c r="KE223" i="34"/>
  <c r="KD223" i="34"/>
  <c r="KC223" i="34"/>
  <c r="KB223" i="34"/>
  <c r="KA223" i="34"/>
  <c r="JZ223" i="34"/>
  <c r="JY223" i="34"/>
  <c r="JX223" i="34"/>
  <c r="JW223" i="34"/>
  <c r="JV223" i="34"/>
  <c r="JU223" i="34"/>
  <c r="JT223" i="34"/>
  <c r="KP223" i="34" s="1"/>
  <c r="LB223" i="34" s="1"/>
  <c r="JS223" i="34"/>
  <c r="JR223" i="34"/>
  <c r="KO223" i="34" s="1"/>
  <c r="KQ223" i="34" s="1"/>
  <c r="JQ223" i="34"/>
  <c r="JF223" i="34"/>
  <c r="JE223" i="34"/>
  <c r="JI223" i="34" s="1"/>
  <c r="JD223" i="34"/>
  <c r="JH223" i="34" s="1"/>
  <c r="JC223" i="34"/>
  <c r="JG223" i="34" s="1"/>
  <c r="JJ223" i="34" s="1"/>
  <c r="JB223" i="34"/>
  <c r="FP223" i="34"/>
  <c r="DM223" i="34"/>
  <c r="CQ223" i="34"/>
  <c r="AG223" i="34"/>
  <c r="AE223" i="34"/>
  <c r="Y223" i="34"/>
  <c r="KZ223" i="34" s="1"/>
  <c r="X223" i="34"/>
  <c r="R223" i="34"/>
  <c r="M223" i="34"/>
  <c r="K223" i="34"/>
  <c r="LD222" i="34"/>
  <c r="KY222" i="34"/>
  <c r="KT222" i="34"/>
  <c r="KS222" i="34"/>
  <c r="KR222" i="34"/>
  <c r="KN222" i="34"/>
  <c r="KM222" i="34"/>
  <c r="KL222" i="34"/>
  <c r="KK222" i="34"/>
  <c r="KJ222" i="34"/>
  <c r="KI222" i="34"/>
  <c r="KH222" i="34"/>
  <c r="KG222" i="34"/>
  <c r="KF222" i="34"/>
  <c r="KE222" i="34"/>
  <c r="KD222" i="34"/>
  <c r="KC222" i="34"/>
  <c r="KB222" i="34"/>
  <c r="KA222" i="34"/>
  <c r="JZ222" i="34"/>
  <c r="JY222" i="34"/>
  <c r="JX222" i="34"/>
  <c r="JW222" i="34"/>
  <c r="JV222" i="34"/>
  <c r="JU222" i="34"/>
  <c r="JT222" i="34"/>
  <c r="KP222" i="34" s="1"/>
  <c r="LB222" i="34" s="1"/>
  <c r="JS222" i="34"/>
  <c r="JR222" i="34"/>
  <c r="KO222" i="34" s="1"/>
  <c r="JQ222" i="34"/>
  <c r="JH222" i="34"/>
  <c r="JF222" i="34"/>
  <c r="JE222" i="34"/>
  <c r="JI222" i="34" s="1"/>
  <c r="JD222" i="34"/>
  <c r="JC222" i="34"/>
  <c r="JG222" i="34" s="1"/>
  <c r="JJ222" i="34" s="1"/>
  <c r="JB222" i="34"/>
  <c r="FP222" i="34"/>
  <c r="DM222" i="34"/>
  <c r="CQ222" i="34"/>
  <c r="AG222" i="34"/>
  <c r="AE222" i="34"/>
  <c r="Y222" i="34"/>
  <c r="KZ222" i="34" s="1"/>
  <c r="X222" i="34"/>
  <c r="R222" i="34"/>
  <c r="M222" i="34"/>
  <c r="K222" i="34"/>
  <c r="LD221" i="34"/>
  <c r="KY221" i="34"/>
  <c r="KT221" i="34"/>
  <c r="KS221" i="34"/>
  <c r="KR221" i="34"/>
  <c r="KN221" i="34"/>
  <c r="KM221" i="34"/>
  <c r="KL221" i="34"/>
  <c r="KK221" i="34"/>
  <c r="KJ221" i="34"/>
  <c r="KI221" i="34"/>
  <c r="KH221" i="34"/>
  <c r="KG221" i="34"/>
  <c r="KF221" i="34"/>
  <c r="KE221" i="34"/>
  <c r="KD221" i="34"/>
  <c r="KC221" i="34"/>
  <c r="KB221" i="34"/>
  <c r="KA221" i="34"/>
  <c r="JZ221" i="34"/>
  <c r="JY221" i="34"/>
  <c r="JX221" i="34"/>
  <c r="JW221" i="34"/>
  <c r="JV221" i="34"/>
  <c r="JU221" i="34"/>
  <c r="JT221" i="34"/>
  <c r="KP221" i="34" s="1"/>
  <c r="LB221" i="34" s="1"/>
  <c r="JS221" i="34"/>
  <c r="JR221" i="34"/>
  <c r="KO221" i="34" s="1"/>
  <c r="KQ221" i="34" s="1"/>
  <c r="KU221" i="34" s="1"/>
  <c r="JQ221" i="34"/>
  <c r="JH221" i="34"/>
  <c r="JG221" i="34"/>
  <c r="JJ221" i="34" s="1"/>
  <c r="JF221" i="34"/>
  <c r="JE221" i="34"/>
  <c r="JI221" i="34" s="1"/>
  <c r="JD221" i="34"/>
  <c r="JC221" i="34"/>
  <c r="JB221" i="34"/>
  <c r="FP221" i="34"/>
  <c r="DM221" i="34"/>
  <c r="CQ221" i="34"/>
  <c r="AG221" i="34"/>
  <c r="AE221" i="34"/>
  <c r="Y221" i="34"/>
  <c r="KZ221" i="34" s="1"/>
  <c r="X221" i="34"/>
  <c r="R221" i="34"/>
  <c r="M221" i="34"/>
  <c r="K221" i="34"/>
  <c r="LD220" i="34"/>
  <c r="KY220" i="34"/>
  <c r="KT220" i="34"/>
  <c r="KW220" i="34" s="1"/>
  <c r="KS220" i="34"/>
  <c r="KR220" i="34"/>
  <c r="KN220" i="34"/>
  <c r="KM220" i="34"/>
  <c r="KL220" i="34"/>
  <c r="KK220" i="34"/>
  <c r="KJ220" i="34"/>
  <c r="KI220" i="34"/>
  <c r="KH220" i="34"/>
  <c r="KG220" i="34"/>
  <c r="KF220" i="34"/>
  <c r="KE220" i="34"/>
  <c r="KD220" i="34"/>
  <c r="KC220" i="34"/>
  <c r="KB220" i="34"/>
  <c r="KA220" i="34"/>
  <c r="JZ220" i="34"/>
  <c r="JY220" i="34"/>
  <c r="JX220" i="34"/>
  <c r="JW220" i="34"/>
  <c r="JV220" i="34"/>
  <c r="JU220" i="34"/>
  <c r="JT220" i="34"/>
  <c r="KP220" i="34" s="1"/>
  <c r="LB220" i="34" s="1"/>
  <c r="JS220" i="34"/>
  <c r="JR220" i="34"/>
  <c r="KO220" i="34" s="1"/>
  <c r="KQ220" i="34" s="1"/>
  <c r="JQ220" i="34"/>
  <c r="JG220" i="34"/>
  <c r="JJ220" i="34" s="1"/>
  <c r="JF220" i="34"/>
  <c r="JE220" i="34"/>
  <c r="JI220" i="34" s="1"/>
  <c r="JD220" i="34"/>
  <c r="JH220" i="34" s="1"/>
  <c r="JC220" i="34"/>
  <c r="JB220" i="34"/>
  <c r="FP220" i="34"/>
  <c r="DM220" i="34"/>
  <c r="CQ220" i="34"/>
  <c r="AG220" i="34"/>
  <c r="AE220" i="34"/>
  <c r="Y220" i="34"/>
  <c r="KZ220" i="34" s="1"/>
  <c r="X220" i="34"/>
  <c r="R220" i="34"/>
  <c r="M220" i="34"/>
  <c r="K220" i="34"/>
  <c r="LD219" i="34"/>
  <c r="KY219" i="34"/>
  <c r="KT219" i="34"/>
  <c r="KS219" i="34"/>
  <c r="KR219" i="34"/>
  <c r="KN219" i="34"/>
  <c r="KM219" i="34"/>
  <c r="KL219" i="34"/>
  <c r="KK219" i="34"/>
  <c r="KJ219" i="34"/>
  <c r="KI219" i="34"/>
  <c r="KH219" i="34"/>
  <c r="KG219" i="34"/>
  <c r="KF219" i="34"/>
  <c r="KE219" i="34"/>
  <c r="KD219" i="34"/>
  <c r="KC219" i="34"/>
  <c r="KB219" i="34"/>
  <c r="KA219" i="34"/>
  <c r="JZ219" i="34"/>
  <c r="JY219" i="34"/>
  <c r="JX219" i="34"/>
  <c r="JW219" i="34"/>
  <c r="JV219" i="34"/>
  <c r="JU219" i="34"/>
  <c r="JT219" i="34"/>
  <c r="KP219" i="34" s="1"/>
  <c r="LB219" i="34" s="1"/>
  <c r="JS219" i="34"/>
  <c r="JR219" i="34"/>
  <c r="KO219" i="34" s="1"/>
  <c r="KQ219" i="34" s="1"/>
  <c r="JQ219" i="34"/>
  <c r="JI219" i="34"/>
  <c r="JF219" i="34"/>
  <c r="JE219" i="34"/>
  <c r="JD219" i="34"/>
  <c r="JH219" i="34" s="1"/>
  <c r="JC219" i="34"/>
  <c r="JG219" i="34" s="1"/>
  <c r="JJ219" i="34" s="1"/>
  <c r="JB219" i="34"/>
  <c r="FP219" i="34"/>
  <c r="DM219" i="34"/>
  <c r="CQ219" i="34"/>
  <c r="AG219" i="34"/>
  <c r="AE219" i="34"/>
  <c r="Y219" i="34"/>
  <c r="KZ219" i="34" s="1"/>
  <c r="X219" i="34"/>
  <c r="R219" i="34"/>
  <c r="M219" i="34"/>
  <c r="K219" i="34"/>
  <c r="LD218" i="34"/>
  <c r="KY218" i="34"/>
  <c r="KT218" i="34"/>
  <c r="KS218" i="34"/>
  <c r="KR218" i="34"/>
  <c r="KN218" i="34"/>
  <c r="KM218" i="34"/>
  <c r="KL218" i="34"/>
  <c r="KK218" i="34"/>
  <c r="KJ218" i="34"/>
  <c r="KI218" i="34"/>
  <c r="KH218" i="34"/>
  <c r="KG218" i="34"/>
  <c r="KF218" i="34"/>
  <c r="KE218" i="34"/>
  <c r="KD218" i="34"/>
  <c r="KC218" i="34"/>
  <c r="KB218" i="34"/>
  <c r="KA218" i="34"/>
  <c r="JZ218" i="34"/>
  <c r="JY218" i="34"/>
  <c r="JX218" i="34"/>
  <c r="JW218" i="34"/>
  <c r="JV218" i="34"/>
  <c r="JU218" i="34"/>
  <c r="JT218" i="34"/>
  <c r="KP218" i="34" s="1"/>
  <c r="LB218" i="34" s="1"/>
  <c r="JS218" i="34"/>
  <c r="JR218" i="34"/>
  <c r="KO218" i="34" s="1"/>
  <c r="JQ218" i="34"/>
  <c r="JF218" i="34"/>
  <c r="JE218" i="34"/>
  <c r="JI218" i="34" s="1"/>
  <c r="JD218" i="34"/>
  <c r="JH218" i="34" s="1"/>
  <c r="JC218" i="34"/>
  <c r="JG218" i="34" s="1"/>
  <c r="JJ218" i="34" s="1"/>
  <c r="JB218" i="34"/>
  <c r="FP218" i="34"/>
  <c r="DM218" i="34"/>
  <c r="CQ218" i="34"/>
  <c r="AG218" i="34"/>
  <c r="AE218" i="34"/>
  <c r="Y218" i="34"/>
  <c r="KZ218" i="34" s="1"/>
  <c r="X218" i="34"/>
  <c r="R218" i="34"/>
  <c r="M218" i="34"/>
  <c r="K218" i="34"/>
  <c r="LD217" i="34"/>
  <c r="KY217" i="34"/>
  <c r="KT217" i="34"/>
  <c r="KS217" i="34"/>
  <c r="KR217" i="34"/>
  <c r="KP217" i="34"/>
  <c r="LB217" i="34" s="1"/>
  <c r="KN217" i="34"/>
  <c r="KM217" i="34"/>
  <c r="KL217" i="34"/>
  <c r="KK217" i="34"/>
  <c r="KJ217" i="34"/>
  <c r="KI217" i="34"/>
  <c r="KH217" i="34"/>
  <c r="KG217" i="34"/>
  <c r="KF217" i="34"/>
  <c r="KE217" i="34"/>
  <c r="KD217" i="34"/>
  <c r="KC217" i="34"/>
  <c r="KB217" i="34"/>
  <c r="KA217" i="34"/>
  <c r="JZ217" i="34"/>
  <c r="JY217" i="34"/>
  <c r="JX217" i="34"/>
  <c r="JW217" i="34"/>
  <c r="JV217" i="34"/>
  <c r="JU217" i="34"/>
  <c r="JT217" i="34"/>
  <c r="JS217" i="34"/>
  <c r="JR217" i="34"/>
  <c r="KO217" i="34" s="1"/>
  <c r="KQ217" i="34" s="1"/>
  <c r="JQ217" i="34"/>
  <c r="JF217" i="34"/>
  <c r="JE217" i="34"/>
  <c r="JI217" i="34" s="1"/>
  <c r="JD217" i="34"/>
  <c r="JH217" i="34" s="1"/>
  <c r="JC217" i="34"/>
  <c r="JG217" i="34" s="1"/>
  <c r="JJ217" i="34" s="1"/>
  <c r="JB217" i="34"/>
  <c r="FP217" i="34"/>
  <c r="DM217" i="34"/>
  <c r="CQ217" i="34"/>
  <c r="AG217" i="34"/>
  <c r="AE217" i="34"/>
  <c r="Y217" i="34"/>
  <c r="KZ217" i="34" s="1"/>
  <c r="X217" i="34"/>
  <c r="R217" i="34"/>
  <c r="M217" i="34"/>
  <c r="K217" i="34"/>
  <c r="LD216" i="34"/>
  <c r="KY216" i="34"/>
  <c r="KT216" i="34"/>
  <c r="KS216" i="34"/>
  <c r="KR216" i="34"/>
  <c r="KN216" i="34"/>
  <c r="KM216" i="34"/>
  <c r="KL216" i="34"/>
  <c r="KK216" i="34"/>
  <c r="KJ216" i="34"/>
  <c r="KI216" i="34"/>
  <c r="KH216" i="34"/>
  <c r="KG216" i="34"/>
  <c r="KF216" i="34"/>
  <c r="KE216" i="34"/>
  <c r="KD216" i="34"/>
  <c r="KC216" i="34"/>
  <c r="KB216" i="34"/>
  <c r="KA216" i="34"/>
  <c r="JZ216" i="34"/>
  <c r="JY216" i="34"/>
  <c r="JX216" i="34"/>
  <c r="JW216" i="34"/>
  <c r="JV216" i="34"/>
  <c r="JU216" i="34"/>
  <c r="JT216" i="34"/>
  <c r="KP216" i="34" s="1"/>
  <c r="LB216" i="34" s="1"/>
  <c r="JS216" i="34"/>
  <c r="JR216" i="34"/>
  <c r="KO216" i="34" s="1"/>
  <c r="KQ216" i="34" s="1"/>
  <c r="JQ216" i="34"/>
  <c r="JH216" i="34"/>
  <c r="JF216" i="34"/>
  <c r="JE216" i="34"/>
  <c r="JI216" i="34" s="1"/>
  <c r="JD216" i="34"/>
  <c r="JC216" i="34"/>
  <c r="JG216" i="34" s="1"/>
  <c r="JB216" i="34"/>
  <c r="FP216" i="34"/>
  <c r="DM216" i="34"/>
  <c r="CQ216" i="34"/>
  <c r="AG216" i="34"/>
  <c r="AE216" i="34"/>
  <c r="Y216" i="34"/>
  <c r="KZ216" i="34" s="1"/>
  <c r="X216" i="34"/>
  <c r="R216" i="34"/>
  <c r="M216" i="34"/>
  <c r="K216" i="34"/>
  <c r="LD215" i="34"/>
  <c r="KY215" i="34"/>
  <c r="KT215" i="34"/>
  <c r="KS215" i="34"/>
  <c r="KR215" i="34"/>
  <c r="KN215" i="34"/>
  <c r="KM215" i="34"/>
  <c r="KL215" i="34"/>
  <c r="KK215" i="34"/>
  <c r="KJ215" i="34"/>
  <c r="KI215" i="34"/>
  <c r="KH215" i="34"/>
  <c r="KG215" i="34"/>
  <c r="KF215" i="34"/>
  <c r="KE215" i="34"/>
  <c r="KD215" i="34"/>
  <c r="KC215" i="34"/>
  <c r="KB215" i="34"/>
  <c r="KA215" i="34"/>
  <c r="JZ215" i="34"/>
  <c r="JY215" i="34"/>
  <c r="JX215" i="34"/>
  <c r="JW215" i="34"/>
  <c r="JV215" i="34"/>
  <c r="JU215" i="34"/>
  <c r="JT215" i="34"/>
  <c r="KP215" i="34" s="1"/>
  <c r="LB215" i="34" s="1"/>
  <c r="JS215" i="34"/>
  <c r="JR215" i="34"/>
  <c r="KO215" i="34" s="1"/>
  <c r="KQ215" i="34" s="1"/>
  <c r="KU215" i="34" s="1"/>
  <c r="JQ215" i="34"/>
  <c r="JG215" i="34"/>
  <c r="JF215" i="34"/>
  <c r="JE215" i="34"/>
  <c r="JI215" i="34" s="1"/>
  <c r="JD215" i="34"/>
  <c r="JH215" i="34" s="1"/>
  <c r="JC215" i="34"/>
  <c r="JB215" i="34"/>
  <c r="FP215" i="34"/>
  <c r="DM215" i="34"/>
  <c r="CQ215" i="34"/>
  <c r="AG215" i="34"/>
  <c r="AE215" i="34"/>
  <c r="Y215" i="34"/>
  <c r="KZ215" i="34" s="1"/>
  <c r="X215" i="34"/>
  <c r="M215" i="34"/>
  <c r="LD214" i="34"/>
  <c r="KY214" i="34"/>
  <c r="KT214" i="34"/>
  <c r="KS214" i="34"/>
  <c r="KR214" i="34"/>
  <c r="KN214" i="34"/>
  <c r="KM214" i="34"/>
  <c r="KL214" i="34"/>
  <c r="KK214" i="34"/>
  <c r="KJ214" i="34"/>
  <c r="KI214" i="34"/>
  <c r="KH214" i="34"/>
  <c r="KG214" i="34"/>
  <c r="KF214" i="34"/>
  <c r="KE214" i="34"/>
  <c r="KD214" i="34"/>
  <c r="KC214" i="34"/>
  <c r="KB214" i="34"/>
  <c r="KA214" i="34"/>
  <c r="JZ214" i="34"/>
  <c r="JY214" i="34"/>
  <c r="JX214" i="34"/>
  <c r="JW214" i="34"/>
  <c r="JV214" i="34"/>
  <c r="JU214" i="34"/>
  <c r="JT214" i="34"/>
  <c r="KP214" i="34" s="1"/>
  <c r="LB214" i="34" s="1"/>
  <c r="JS214" i="34"/>
  <c r="JR214" i="34"/>
  <c r="KO214" i="34" s="1"/>
  <c r="KQ214" i="34" s="1"/>
  <c r="KU214" i="34" s="1"/>
  <c r="JQ214" i="34"/>
  <c r="JF214" i="34"/>
  <c r="JE214" i="34"/>
  <c r="JI214" i="34" s="1"/>
  <c r="JD214" i="34"/>
  <c r="JH214" i="34" s="1"/>
  <c r="JC214" i="34"/>
  <c r="JG214" i="34" s="1"/>
  <c r="JJ214" i="34" s="1"/>
  <c r="JB214" i="34"/>
  <c r="FP214" i="34"/>
  <c r="DM214" i="34"/>
  <c r="CQ214" i="34"/>
  <c r="AG214" i="34"/>
  <c r="AE214" i="34"/>
  <c r="Y214" i="34"/>
  <c r="KZ214" i="34" s="1"/>
  <c r="X214" i="34"/>
  <c r="R214" i="34"/>
  <c r="M214" i="34"/>
  <c r="K214" i="34"/>
  <c r="LD213" i="34"/>
  <c r="KY213" i="34"/>
  <c r="KT213" i="34"/>
  <c r="KS213" i="34"/>
  <c r="KR213" i="34"/>
  <c r="KN213" i="34"/>
  <c r="KM213" i="34"/>
  <c r="KL213" i="34"/>
  <c r="KK213" i="34"/>
  <c r="KJ213" i="34"/>
  <c r="KI213" i="34"/>
  <c r="KH213" i="34"/>
  <c r="KG213" i="34"/>
  <c r="KF213" i="34"/>
  <c r="KE213" i="34"/>
  <c r="KD213" i="34"/>
  <c r="KC213" i="34"/>
  <c r="KB213" i="34"/>
  <c r="KA213" i="34"/>
  <c r="JZ213" i="34"/>
  <c r="JY213" i="34"/>
  <c r="JX213" i="34"/>
  <c r="JW213" i="34"/>
  <c r="JV213" i="34"/>
  <c r="JU213" i="34"/>
  <c r="JT213" i="34"/>
  <c r="KP213" i="34" s="1"/>
  <c r="LB213" i="34" s="1"/>
  <c r="JS213" i="34"/>
  <c r="JR213" i="34"/>
  <c r="KO213" i="34" s="1"/>
  <c r="KQ213" i="34" s="1"/>
  <c r="JQ213" i="34"/>
  <c r="JG213" i="34"/>
  <c r="JF213" i="34"/>
  <c r="JE213" i="34"/>
  <c r="JI213" i="34" s="1"/>
  <c r="JD213" i="34"/>
  <c r="JH213" i="34" s="1"/>
  <c r="JC213" i="34"/>
  <c r="JB213" i="34"/>
  <c r="FP213" i="34"/>
  <c r="DM213" i="34"/>
  <c r="CQ213" i="34"/>
  <c r="AG213" i="34"/>
  <c r="AE213" i="34"/>
  <c r="Y213" i="34"/>
  <c r="KZ213" i="34" s="1"/>
  <c r="X213" i="34"/>
  <c r="R213" i="34"/>
  <c r="M213" i="34"/>
  <c r="K213" i="34"/>
  <c r="LD212" i="34"/>
  <c r="KY212" i="34"/>
  <c r="KT212" i="34"/>
  <c r="KS212" i="34"/>
  <c r="KR212" i="34"/>
  <c r="KP212" i="34"/>
  <c r="LB212" i="34" s="1"/>
  <c r="KN212" i="34"/>
  <c r="KM212" i="34"/>
  <c r="KL212" i="34"/>
  <c r="KK212" i="34"/>
  <c r="KJ212" i="34"/>
  <c r="KI212" i="34"/>
  <c r="KH212" i="34"/>
  <c r="KG212" i="34"/>
  <c r="KF212" i="34"/>
  <c r="KE212" i="34"/>
  <c r="KD212" i="34"/>
  <c r="KC212" i="34"/>
  <c r="KB212" i="34"/>
  <c r="KA212" i="34"/>
  <c r="JZ212" i="34"/>
  <c r="JY212" i="34"/>
  <c r="JX212" i="34"/>
  <c r="JW212" i="34"/>
  <c r="JV212" i="34"/>
  <c r="JU212" i="34"/>
  <c r="JT212" i="34"/>
  <c r="JS212" i="34"/>
  <c r="JR212" i="34"/>
  <c r="KO212" i="34" s="1"/>
  <c r="KQ212" i="34" s="1"/>
  <c r="JQ212" i="34"/>
  <c r="JI212" i="34"/>
  <c r="JG212" i="34"/>
  <c r="JF212" i="34"/>
  <c r="JE212" i="34"/>
  <c r="JD212" i="34"/>
  <c r="JH212" i="34" s="1"/>
  <c r="JC212" i="34"/>
  <c r="JB212" i="34"/>
  <c r="FP212" i="34"/>
  <c r="DM212" i="34"/>
  <c r="CQ212" i="34"/>
  <c r="AG212" i="34"/>
  <c r="AE212" i="34"/>
  <c r="Y212" i="34"/>
  <c r="KZ212" i="34" s="1"/>
  <c r="X212" i="34"/>
  <c r="M212" i="34"/>
  <c r="R212" i="34" s="1"/>
  <c r="K212" i="34"/>
  <c r="LD211" i="34"/>
  <c r="KY211" i="34"/>
  <c r="KT211" i="34"/>
  <c r="KS211" i="34"/>
  <c r="KR211" i="34"/>
  <c r="KN211" i="34"/>
  <c r="KM211" i="34"/>
  <c r="KL211" i="34"/>
  <c r="KK211" i="34"/>
  <c r="KJ211" i="34"/>
  <c r="KI211" i="34"/>
  <c r="KH211" i="34"/>
  <c r="KG211" i="34"/>
  <c r="KF211" i="34"/>
  <c r="KE211" i="34"/>
  <c r="KD211" i="34"/>
  <c r="KC211" i="34"/>
  <c r="KB211" i="34"/>
  <c r="KA211" i="34"/>
  <c r="JZ211" i="34"/>
  <c r="JY211" i="34"/>
  <c r="JX211" i="34"/>
  <c r="JW211" i="34"/>
  <c r="JV211" i="34"/>
  <c r="JU211" i="34"/>
  <c r="JT211" i="34"/>
  <c r="KP211" i="34" s="1"/>
  <c r="LB211" i="34" s="1"/>
  <c r="JS211" i="34"/>
  <c r="JR211" i="34"/>
  <c r="KO211" i="34" s="1"/>
  <c r="JQ211" i="34"/>
  <c r="JF211" i="34"/>
  <c r="JE211" i="34"/>
  <c r="JI211" i="34" s="1"/>
  <c r="JD211" i="34"/>
  <c r="JH211" i="34" s="1"/>
  <c r="JC211" i="34"/>
  <c r="JG211" i="34" s="1"/>
  <c r="JJ211" i="34" s="1"/>
  <c r="JB211" i="34"/>
  <c r="FP211" i="34"/>
  <c r="DM211" i="34"/>
  <c r="CQ211" i="34"/>
  <c r="AG211" i="34"/>
  <c r="AE211" i="34"/>
  <c r="X211" i="34"/>
  <c r="Y211" i="34" s="1"/>
  <c r="KZ211" i="34" s="1"/>
  <c r="LA211" i="34" s="1"/>
  <c r="R211" i="34"/>
  <c r="M211" i="34"/>
  <c r="K211" i="34"/>
  <c r="LD210" i="34"/>
  <c r="KY210" i="34"/>
  <c r="KT210" i="34"/>
  <c r="KS210" i="34"/>
  <c r="KR210" i="34"/>
  <c r="KP210" i="34"/>
  <c r="LB210" i="34" s="1"/>
  <c r="KN210" i="34"/>
  <c r="KM210" i="34"/>
  <c r="KL210" i="34"/>
  <c r="KK210" i="34"/>
  <c r="KJ210" i="34"/>
  <c r="KI210" i="34"/>
  <c r="KH210" i="34"/>
  <c r="KG210" i="34"/>
  <c r="KF210" i="34"/>
  <c r="KE210" i="34"/>
  <c r="KD210" i="34"/>
  <c r="KC210" i="34"/>
  <c r="KB210" i="34"/>
  <c r="KA210" i="34"/>
  <c r="JZ210" i="34"/>
  <c r="JY210" i="34"/>
  <c r="JX210" i="34"/>
  <c r="JW210" i="34"/>
  <c r="JV210" i="34"/>
  <c r="JU210" i="34"/>
  <c r="JT210" i="34"/>
  <c r="JS210" i="34"/>
  <c r="JR210" i="34"/>
  <c r="KO210" i="34" s="1"/>
  <c r="KQ210" i="34" s="1"/>
  <c r="KU210" i="34" s="1"/>
  <c r="JQ210" i="34"/>
  <c r="JF210" i="34"/>
  <c r="JE210" i="34"/>
  <c r="JI210" i="34" s="1"/>
  <c r="JD210" i="34"/>
  <c r="JH210" i="34" s="1"/>
  <c r="JC210" i="34"/>
  <c r="JG210" i="34" s="1"/>
  <c r="JB210" i="34"/>
  <c r="FP210" i="34"/>
  <c r="DM210" i="34"/>
  <c r="CQ210" i="34"/>
  <c r="AG210" i="34"/>
  <c r="AE210" i="34"/>
  <c r="Y210" i="34"/>
  <c r="KZ210" i="34" s="1"/>
  <c r="X210" i="34"/>
  <c r="R210" i="34"/>
  <c r="M210" i="34"/>
  <c r="K210" i="34"/>
  <c r="LD209" i="34"/>
  <c r="KY209" i="34"/>
  <c r="KT209" i="34"/>
  <c r="KS209" i="34"/>
  <c r="KR209" i="34"/>
  <c r="KN209" i="34"/>
  <c r="KM209" i="34"/>
  <c r="KL209" i="34"/>
  <c r="KK209" i="34"/>
  <c r="KJ209" i="34"/>
  <c r="KI209" i="34"/>
  <c r="KH209" i="34"/>
  <c r="KG209" i="34"/>
  <c r="KF209" i="34"/>
  <c r="KE209" i="34"/>
  <c r="KD209" i="34"/>
  <c r="KC209" i="34"/>
  <c r="KB209" i="34"/>
  <c r="KA209" i="34"/>
  <c r="JZ209" i="34"/>
  <c r="JY209" i="34"/>
  <c r="JX209" i="34"/>
  <c r="JW209" i="34"/>
  <c r="JV209" i="34"/>
  <c r="JU209" i="34"/>
  <c r="JT209" i="34"/>
  <c r="KP209" i="34" s="1"/>
  <c r="LB209" i="34" s="1"/>
  <c r="JS209" i="34"/>
  <c r="JR209" i="34"/>
  <c r="KO209" i="34" s="1"/>
  <c r="KQ209" i="34" s="1"/>
  <c r="JQ209" i="34"/>
  <c r="JH209" i="34"/>
  <c r="JF209" i="34"/>
  <c r="JE209" i="34"/>
  <c r="JI209" i="34" s="1"/>
  <c r="JD209" i="34"/>
  <c r="JC209" i="34"/>
  <c r="JG209" i="34" s="1"/>
  <c r="JB209" i="34"/>
  <c r="FP209" i="34"/>
  <c r="DM209" i="34"/>
  <c r="CQ209" i="34"/>
  <c r="AG209" i="34"/>
  <c r="AE209" i="34"/>
  <c r="Y209" i="34"/>
  <c r="KZ209" i="34" s="1"/>
  <c r="X209" i="34"/>
  <c r="R209" i="34"/>
  <c r="M209" i="34"/>
  <c r="K209" i="34"/>
  <c r="LD208" i="34"/>
  <c r="KY208" i="34"/>
  <c r="KT208" i="34"/>
  <c r="KS208" i="34"/>
  <c r="KR208" i="34"/>
  <c r="KN208" i="34"/>
  <c r="KM208" i="34"/>
  <c r="KL208" i="34"/>
  <c r="KK208" i="34"/>
  <c r="KJ208" i="34"/>
  <c r="KI208" i="34"/>
  <c r="KH208" i="34"/>
  <c r="KG208" i="34"/>
  <c r="KF208" i="34"/>
  <c r="KE208" i="34"/>
  <c r="KD208" i="34"/>
  <c r="KC208" i="34"/>
  <c r="KB208" i="34"/>
  <c r="KA208" i="34"/>
  <c r="JZ208" i="34"/>
  <c r="JY208" i="34"/>
  <c r="JX208" i="34"/>
  <c r="JW208" i="34"/>
  <c r="JV208" i="34"/>
  <c r="JU208" i="34"/>
  <c r="JT208" i="34"/>
  <c r="KP208" i="34" s="1"/>
  <c r="LB208" i="34" s="1"/>
  <c r="JS208" i="34"/>
  <c r="JR208" i="34"/>
  <c r="KO208" i="34" s="1"/>
  <c r="JQ208" i="34"/>
  <c r="JF208" i="34"/>
  <c r="JE208" i="34"/>
  <c r="JI208" i="34" s="1"/>
  <c r="JD208" i="34"/>
  <c r="JH208" i="34" s="1"/>
  <c r="JC208" i="34"/>
  <c r="JG208" i="34" s="1"/>
  <c r="JB208" i="34"/>
  <c r="FP208" i="34"/>
  <c r="DM208" i="34"/>
  <c r="CQ208" i="34"/>
  <c r="AG208" i="34"/>
  <c r="AE208" i="34"/>
  <c r="Y208" i="34"/>
  <c r="KZ208" i="34" s="1"/>
  <c r="X208" i="34"/>
  <c r="R208" i="34"/>
  <c r="M208" i="34"/>
  <c r="K208" i="34"/>
  <c r="LD207" i="34"/>
  <c r="KY207" i="34"/>
  <c r="KT207" i="34"/>
  <c r="KS207" i="34"/>
  <c r="KR207" i="34"/>
  <c r="KN207" i="34"/>
  <c r="KM207" i="34"/>
  <c r="KL207" i="34"/>
  <c r="KK207" i="34"/>
  <c r="KJ207" i="34"/>
  <c r="KI207" i="34"/>
  <c r="KH207" i="34"/>
  <c r="KG207" i="34"/>
  <c r="KF207" i="34"/>
  <c r="KE207" i="34"/>
  <c r="KD207" i="34"/>
  <c r="KC207" i="34"/>
  <c r="KB207" i="34"/>
  <c r="KA207" i="34"/>
  <c r="JZ207" i="34"/>
  <c r="JY207" i="34"/>
  <c r="JX207" i="34"/>
  <c r="JW207" i="34"/>
  <c r="JV207" i="34"/>
  <c r="JU207" i="34"/>
  <c r="JT207" i="34"/>
  <c r="KP207" i="34" s="1"/>
  <c r="LB207" i="34" s="1"/>
  <c r="JS207" i="34"/>
  <c r="JR207" i="34"/>
  <c r="KO207" i="34" s="1"/>
  <c r="KQ207" i="34" s="1"/>
  <c r="JQ207" i="34"/>
  <c r="JG207" i="34"/>
  <c r="JF207" i="34"/>
  <c r="JE207" i="34"/>
  <c r="JI207" i="34" s="1"/>
  <c r="JD207" i="34"/>
  <c r="JH207" i="34" s="1"/>
  <c r="JC207" i="34"/>
  <c r="JB207" i="34"/>
  <c r="FP207" i="34"/>
  <c r="DM207" i="34"/>
  <c r="CQ207" i="34"/>
  <c r="AG207" i="34"/>
  <c r="AE207" i="34"/>
  <c r="Y207" i="34"/>
  <c r="KZ207" i="34" s="1"/>
  <c r="X207" i="34"/>
  <c r="R207" i="34"/>
  <c r="M207" i="34"/>
  <c r="K207" i="34"/>
  <c r="LD206" i="34"/>
  <c r="KY206" i="34"/>
  <c r="KT206" i="34"/>
  <c r="KW206" i="34" s="1"/>
  <c r="KS206" i="34"/>
  <c r="KR206" i="34"/>
  <c r="KP206" i="34"/>
  <c r="LB206" i="34" s="1"/>
  <c r="KN206" i="34"/>
  <c r="KM206" i="34"/>
  <c r="KL206" i="34"/>
  <c r="KK206" i="34"/>
  <c r="KJ206" i="34"/>
  <c r="KI206" i="34"/>
  <c r="KH206" i="34"/>
  <c r="KG206" i="34"/>
  <c r="KF206" i="34"/>
  <c r="KE206" i="34"/>
  <c r="KD206" i="34"/>
  <c r="KC206" i="34"/>
  <c r="KB206" i="34"/>
  <c r="KA206" i="34"/>
  <c r="JZ206" i="34"/>
  <c r="JY206" i="34"/>
  <c r="JX206" i="34"/>
  <c r="JW206" i="34"/>
  <c r="JV206" i="34"/>
  <c r="JU206" i="34"/>
  <c r="JT206" i="34"/>
  <c r="JS206" i="34"/>
  <c r="JR206" i="34"/>
  <c r="KO206" i="34" s="1"/>
  <c r="KQ206" i="34" s="1"/>
  <c r="JQ206" i="34"/>
  <c r="JI206" i="34"/>
  <c r="JH206" i="34"/>
  <c r="JG206" i="34"/>
  <c r="JJ206" i="34" s="1"/>
  <c r="JF206" i="34"/>
  <c r="JE206" i="34"/>
  <c r="JD206" i="34"/>
  <c r="JC206" i="34"/>
  <c r="JB206" i="34"/>
  <c r="FP206" i="34"/>
  <c r="DM206" i="34"/>
  <c r="CQ206" i="34"/>
  <c r="AG206" i="34"/>
  <c r="AE206" i="34"/>
  <c r="Y206" i="34"/>
  <c r="KZ206" i="34" s="1"/>
  <c r="X206" i="34"/>
  <c r="M206" i="34"/>
  <c r="LD205" i="34"/>
  <c r="KY205" i="34"/>
  <c r="KT205" i="34"/>
  <c r="KW205" i="34" s="1"/>
  <c r="KS205" i="34"/>
  <c r="KR205" i="34"/>
  <c r="KN205" i="34"/>
  <c r="KM205" i="34"/>
  <c r="KL205" i="34"/>
  <c r="KK205" i="34"/>
  <c r="KJ205" i="34"/>
  <c r="KI205" i="34"/>
  <c r="KH205" i="34"/>
  <c r="KG205" i="34"/>
  <c r="KF205" i="34"/>
  <c r="KE205" i="34"/>
  <c r="KD205" i="34"/>
  <c r="KC205" i="34"/>
  <c r="KB205" i="34"/>
  <c r="KA205" i="34"/>
  <c r="JZ205" i="34"/>
  <c r="JY205" i="34"/>
  <c r="JX205" i="34"/>
  <c r="JW205" i="34"/>
  <c r="JV205" i="34"/>
  <c r="JU205" i="34"/>
  <c r="JT205" i="34"/>
  <c r="KP205" i="34" s="1"/>
  <c r="LB205" i="34" s="1"/>
  <c r="JS205" i="34"/>
  <c r="JR205" i="34"/>
  <c r="KO205" i="34" s="1"/>
  <c r="KQ205" i="34" s="1"/>
  <c r="JQ205" i="34"/>
  <c r="JI205" i="34"/>
  <c r="JF205" i="34"/>
  <c r="JE205" i="34"/>
  <c r="JD205" i="34"/>
  <c r="JH205" i="34" s="1"/>
  <c r="JC205" i="34"/>
  <c r="JG205" i="34" s="1"/>
  <c r="JB205" i="34"/>
  <c r="FP205" i="34"/>
  <c r="DM205" i="34"/>
  <c r="CQ205" i="34"/>
  <c r="AG205" i="34"/>
  <c r="AE205" i="34"/>
  <c r="Y205" i="34"/>
  <c r="KZ205" i="34" s="1"/>
  <c r="X205" i="34"/>
  <c r="M205" i="34"/>
  <c r="R205" i="34" s="1"/>
  <c r="K205" i="34"/>
  <c r="LD204" i="34"/>
  <c r="KY204" i="34"/>
  <c r="KT204" i="34"/>
  <c r="KS204" i="34"/>
  <c r="KR204" i="34"/>
  <c r="KN204" i="34"/>
  <c r="KM204" i="34"/>
  <c r="KL204" i="34"/>
  <c r="KK204" i="34"/>
  <c r="KJ204" i="34"/>
  <c r="KI204" i="34"/>
  <c r="KH204" i="34"/>
  <c r="KG204" i="34"/>
  <c r="KF204" i="34"/>
  <c r="KE204" i="34"/>
  <c r="KD204" i="34"/>
  <c r="KC204" i="34"/>
  <c r="KB204" i="34"/>
  <c r="KA204" i="34"/>
  <c r="JZ204" i="34"/>
  <c r="JY204" i="34"/>
  <c r="JX204" i="34"/>
  <c r="JW204" i="34"/>
  <c r="JV204" i="34"/>
  <c r="JU204" i="34"/>
  <c r="JT204" i="34"/>
  <c r="KP204" i="34" s="1"/>
  <c r="LB204" i="34" s="1"/>
  <c r="JS204" i="34"/>
  <c r="JR204" i="34"/>
  <c r="KO204" i="34" s="1"/>
  <c r="JQ204" i="34"/>
  <c r="JF204" i="34"/>
  <c r="JE204" i="34"/>
  <c r="JI204" i="34" s="1"/>
  <c r="JD204" i="34"/>
  <c r="JH204" i="34" s="1"/>
  <c r="JC204" i="34"/>
  <c r="JG204" i="34" s="1"/>
  <c r="JJ204" i="34" s="1"/>
  <c r="JB204" i="34"/>
  <c r="FP204" i="34"/>
  <c r="DM204" i="34"/>
  <c r="CQ204" i="34"/>
  <c r="AG204" i="34"/>
  <c r="AE204" i="34"/>
  <c r="X204" i="34"/>
  <c r="Y204" i="34" s="1"/>
  <c r="KZ204" i="34" s="1"/>
  <c r="LA204" i="34" s="1"/>
  <c r="R204" i="34"/>
  <c r="M204" i="34"/>
  <c r="K204" i="34"/>
  <c r="LD203" i="34"/>
  <c r="KY203" i="34"/>
  <c r="KT203" i="34"/>
  <c r="KS203" i="34"/>
  <c r="KR203" i="34"/>
  <c r="KP203" i="34"/>
  <c r="LB203" i="34" s="1"/>
  <c r="KN203" i="34"/>
  <c r="KM203" i="34"/>
  <c r="KL203" i="34"/>
  <c r="KK203" i="34"/>
  <c r="KJ203" i="34"/>
  <c r="KI203" i="34"/>
  <c r="KH203" i="34"/>
  <c r="KG203" i="34"/>
  <c r="KF203" i="34"/>
  <c r="KE203" i="34"/>
  <c r="KD203" i="34"/>
  <c r="KC203" i="34"/>
  <c r="KB203" i="34"/>
  <c r="KA203" i="34"/>
  <c r="JZ203" i="34"/>
  <c r="JY203" i="34"/>
  <c r="JX203" i="34"/>
  <c r="JW203" i="34"/>
  <c r="JV203" i="34"/>
  <c r="JU203" i="34"/>
  <c r="JT203" i="34"/>
  <c r="JS203" i="34"/>
  <c r="JR203" i="34"/>
  <c r="KO203" i="34" s="1"/>
  <c r="KQ203" i="34" s="1"/>
  <c r="JQ203" i="34"/>
  <c r="JH203" i="34"/>
  <c r="JG203" i="34"/>
  <c r="JF203" i="34"/>
  <c r="JE203" i="34"/>
  <c r="JI203" i="34" s="1"/>
  <c r="JD203" i="34"/>
  <c r="JC203" i="34"/>
  <c r="JB203" i="34"/>
  <c r="FP203" i="34"/>
  <c r="DM203" i="34"/>
  <c r="CQ203" i="34"/>
  <c r="AG203" i="34"/>
  <c r="AE203" i="34"/>
  <c r="Y203" i="34"/>
  <c r="KZ203" i="34" s="1"/>
  <c r="X203" i="34"/>
  <c r="R203" i="34"/>
  <c r="M203" i="34"/>
  <c r="K203" i="34"/>
  <c r="LD202" i="34"/>
  <c r="KY202" i="34"/>
  <c r="KT202" i="34"/>
  <c r="KS202" i="34"/>
  <c r="KR202" i="34"/>
  <c r="KN202" i="34"/>
  <c r="KM202" i="34"/>
  <c r="KL202" i="34"/>
  <c r="KK202" i="34"/>
  <c r="KJ202" i="34"/>
  <c r="KI202" i="34"/>
  <c r="KH202" i="34"/>
  <c r="KG202" i="34"/>
  <c r="KF202" i="34"/>
  <c r="KE202" i="34"/>
  <c r="KD202" i="34"/>
  <c r="KC202" i="34"/>
  <c r="KB202" i="34"/>
  <c r="KA202" i="34"/>
  <c r="JZ202" i="34"/>
  <c r="JY202" i="34"/>
  <c r="JX202" i="34"/>
  <c r="JW202" i="34"/>
  <c r="JV202" i="34"/>
  <c r="JU202" i="34"/>
  <c r="JT202" i="34"/>
  <c r="KP202" i="34" s="1"/>
  <c r="LB202" i="34" s="1"/>
  <c r="JS202" i="34"/>
  <c r="JR202" i="34"/>
  <c r="KO202" i="34" s="1"/>
  <c r="KQ202" i="34" s="1"/>
  <c r="JQ202" i="34"/>
  <c r="JH202" i="34"/>
  <c r="JF202" i="34"/>
  <c r="JE202" i="34"/>
  <c r="JI202" i="34" s="1"/>
  <c r="JD202" i="34"/>
  <c r="JC202" i="34"/>
  <c r="JG202" i="34" s="1"/>
  <c r="JB202" i="34"/>
  <c r="FP202" i="34"/>
  <c r="DM202" i="34"/>
  <c r="CQ202" i="34"/>
  <c r="AG202" i="34"/>
  <c r="AE202" i="34"/>
  <c r="Y202" i="34"/>
  <c r="KZ202" i="34" s="1"/>
  <c r="X202" i="34"/>
  <c r="R202" i="34"/>
  <c r="M202" i="34"/>
  <c r="K202" i="34"/>
  <c r="LD201" i="34"/>
  <c r="KY201" i="34"/>
  <c r="KT201" i="34"/>
  <c r="KS201" i="34"/>
  <c r="KR201" i="34"/>
  <c r="KN201" i="34"/>
  <c r="KM201" i="34"/>
  <c r="KL201" i="34"/>
  <c r="KK201" i="34"/>
  <c r="KJ201" i="34"/>
  <c r="KI201" i="34"/>
  <c r="KH201" i="34"/>
  <c r="KG201" i="34"/>
  <c r="KF201" i="34"/>
  <c r="KE201" i="34"/>
  <c r="KD201" i="34"/>
  <c r="KC201" i="34"/>
  <c r="KB201" i="34"/>
  <c r="KA201" i="34"/>
  <c r="JZ201" i="34"/>
  <c r="JY201" i="34"/>
  <c r="JX201" i="34"/>
  <c r="JW201" i="34"/>
  <c r="JV201" i="34"/>
  <c r="JU201" i="34"/>
  <c r="JT201" i="34"/>
  <c r="KP201" i="34" s="1"/>
  <c r="LB201" i="34" s="1"/>
  <c r="JS201" i="34"/>
  <c r="JR201" i="34"/>
  <c r="KO201" i="34" s="1"/>
  <c r="KQ201" i="34" s="1"/>
  <c r="KU201" i="34" s="1"/>
  <c r="JQ201" i="34"/>
  <c r="JF201" i="34"/>
  <c r="JE201" i="34"/>
  <c r="JI201" i="34" s="1"/>
  <c r="JD201" i="34"/>
  <c r="JH201" i="34" s="1"/>
  <c r="JC201" i="34"/>
  <c r="JG201" i="34" s="1"/>
  <c r="JJ201" i="34" s="1"/>
  <c r="JB201" i="34"/>
  <c r="FP201" i="34"/>
  <c r="DM201" i="34"/>
  <c r="CQ201" i="34"/>
  <c r="AG201" i="34"/>
  <c r="AE201" i="34"/>
  <c r="Y201" i="34"/>
  <c r="KZ201" i="34" s="1"/>
  <c r="X201" i="34"/>
  <c r="R201" i="34"/>
  <c r="M201" i="34"/>
  <c r="K201" i="34"/>
  <c r="LD200" i="34"/>
  <c r="KY200" i="34"/>
  <c r="KT200" i="34"/>
  <c r="KS200" i="34"/>
  <c r="KR200" i="34"/>
  <c r="KN200" i="34"/>
  <c r="KM200" i="34"/>
  <c r="KL200" i="34"/>
  <c r="KK200" i="34"/>
  <c r="KJ200" i="34"/>
  <c r="KI200" i="34"/>
  <c r="KH200" i="34"/>
  <c r="KG200" i="34"/>
  <c r="KF200" i="34"/>
  <c r="KE200" i="34"/>
  <c r="KD200" i="34"/>
  <c r="KC200" i="34"/>
  <c r="KB200" i="34"/>
  <c r="KA200" i="34"/>
  <c r="JZ200" i="34"/>
  <c r="JY200" i="34"/>
  <c r="JX200" i="34"/>
  <c r="JW200" i="34"/>
  <c r="JV200" i="34"/>
  <c r="JU200" i="34"/>
  <c r="JT200" i="34"/>
  <c r="KP200" i="34" s="1"/>
  <c r="LB200" i="34" s="1"/>
  <c r="JS200" i="34"/>
  <c r="JR200" i="34"/>
  <c r="KO200" i="34" s="1"/>
  <c r="JQ200" i="34"/>
  <c r="JG200" i="34"/>
  <c r="JF200" i="34"/>
  <c r="JE200" i="34"/>
  <c r="JI200" i="34" s="1"/>
  <c r="JD200" i="34"/>
  <c r="JH200" i="34" s="1"/>
  <c r="JC200" i="34"/>
  <c r="JB200" i="34"/>
  <c r="FP200" i="34"/>
  <c r="DM200" i="34"/>
  <c r="CQ200" i="34"/>
  <c r="AG200" i="34"/>
  <c r="AE200" i="34"/>
  <c r="Y200" i="34"/>
  <c r="KZ200" i="34" s="1"/>
  <c r="LA200" i="34" s="1"/>
  <c r="LC200" i="34" s="1"/>
  <c r="X200" i="34"/>
  <c r="R200" i="34"/>
  <c r="M200" i="34"/>
  <c r="K200" i="34"/>
  <c r="LD199" i="34"/>
  <c r="KY199" i="34"/>
  <c r="KT199" i="34"/>
  <c r="KS199" i="34"/>
  <c r="KR199" i="34"/>
  <c r="KP199" i="34"/>
  <c r="LB199" i="34" s="1"/>
  <c r="KN199" i="34"/>
  <c r="KM199" i="34"/>
  <c r="KL199" i="34"/>
  <c r="KK199" i="34"/>
  <c r="KJ199" i="34"/>
  <c r="KI199" i="34"/>
  <c r="KH199" i="34"/>
  <c r="KG199" i="34"/>
  <c r="KF199" i="34"/>
  <c r="KE199" i="34"/>
  <c r="KD199" i="34"/>
  <c r="KC199" i="34"/>
  <c r="KB199" i="34"/>
  <c r="KA199" i="34"/>
  <c r="JZ199" i="34"/>
  <c r="JY199" i="34"/>
  <c r="JX199" i="34"/>
  <c r="JW199" i="34"/>
  <c r="JV199" i="34"/>
  <c r="JU199" i="34"/>
  <c r="JT199" i="34"/>
  <c r="JS199" i="34"/>
  <c r="JR199" i="34"/>
  <c r="KO199" i="34" s="1"/>
  <c r="KQ199" i="34" s="1"/>
  <c r="JQ199" i="34"/>
  <c r="JI199" i="34"/>
  <c r="JF199" i="34"/>
  <c r="JE199" i="34"/>
  <c r="JD199" i="34"/>
  <c r="JH199" i="34" s="1"/>
  <c r="JC199" i="34"/>
  <c r="JG199" i="34" s="1"/>
  <c r="JJ199" i="34" s="1"/>
  <c r="JB199" i="34"/>
  <c r="FP199" i="34"/>
  <c r="DM199" i="34"/>
  <c r="CQ199" i="34"/>
  <c r="AG199" i="34"/>
  <c r="AE199" i="34"/>
  <c r="Y199" i="34"/>
  <c r="KZ199" i="34" s="1"/>
  <c r="X199" i="34"/>
  <c r="M199" i="34"/>
  <c r="R199" i="34" s="1"/>
  <c r="K199" i="34"/>
  <c r="LD198" i="34"/>
  <c r="KY198" i="34"/>
  <c r="KT198" i="34"/>
  <c r="KS198" i="34"/>
  <c r="KR198" i="34"/>
  <c r="KN198" i="34"/>
  <c r="KM198" i="34"/>
  <c r="KL198" i="34"/>
  <c r="KK198" i="34"/>
  <c r="KJ198" i="34"/>
  <c r="KI198" i="34"/>
  <c r="KH198" i="34"/>
  <c r="KG198" i="34"/>
  <c r="KF198" i="34"/>
  <c r="KE198" i="34"/>
  <c r="KD198" i="34"/>
  <c r="KC198" i="34"/>
  <c r="KB198" i="34"/>
  <c r="KA198" i="34"/>
  <c r="JZ198" i="34"/>
  <c r="JY198" i="34"/>
  <c r="JX198" i="34"/>
  <c r="JW198" i="34"/>
  <c r="JV198" i="34"/>
  <c r="JU198" i="34"/>
  <c r="JT198" i="34"/>
  <c r="KP198" i="34" s="1"/>
  <c r="LB198" i="34" s="1"/>
  <c r="JS198" i="34"/>
  <c r="JR198" i="34"/>
  <c r="KO198" i="34" s="1"/>
  <c r="KQ198" i="34" s="1"/>
  <c r="KU198" i="34" s="1"/>
  <c r="JQ198" i="34"/>
  <c r="JF198" i="34"/>
  <c r="JE198" i="34"/>
  <c r="JI198" i="34" s="1"/>
  <c r="JD198" i="34"/>
  <c r="JH198" i="34" s="1"/>
  <c r="JC198" i="34"/>
  <c r="JG198" i="34" s="1"/>
  <c r="JB198" i="34"/>
  <c r="FP198" i="34"/>
  <c r="DM198" i="34"/>
  <c r="CQ198" i="34"/>
  <c r="AG198" i="34"/>
  <c r="AE198" i="34"/>
  <c r="X198" i="34"/>
  <c r="Y198" i="34" s="1"/>
  <c r="KZ198" i="34" s="1"/>
  <c r="LA198" i="34" s="1"/>
  <c r="R198" i="34"/>
  <c r="M198" i="34"/>
  <c r="K198" i="34"/>
  <c r="LD197" i="34"/>
  <c r="KY197" i="34"/>
  <c r="KT197" i="34"/>
  <c r="KS197" i="34"/>
  <c r="KR197" i="34"/>
  <c r="KP197" i="34"/>
  <c r="LB197" i="34" s="1"/>
  <c r="KN197" i="34"/>
  <c r="KM197" i="34"/>
  <c r="KL197" i="34"/>
  <c r="KK197" i="34"/>
  <c r="KJ197" i="34"/>
  <c r="KI197" i="34"/>
  <c r="KH197" i="34"/>
  <c r="KG197" i="34"/>
  <c r="KF197" i="34"/>
  <c r="KE197" i="34"/>
  <c r="KD197" i="34"/>
  <c r="KC197" i="34"/>
  <c r="KB197" i="34"/>
  <c r="KA197" i="34"/>
  <c r="JZ197" i="34"/>
  <c r="JY197" i="34"/>
  <c r="JX197" i="34"/>
  <c r="JW197" i="34"/>
  <c r="JV197" i="34"/>
  <c r="JU197" i="34"/>
  <c r="JT197" i="34"/>
  <c r="JS197" i="34"/>
  <c r="JR197" i="34"/>
  <c r="KO197" i="34" s="1"/>
  <c r="KQ197" i="34" s="1"/>
  <c r="JQ197" i="34"/>
  <c r="JH197" i="34"/>
  <c r="JG197" i="34"/>
  <c r="JF197" i="34"/>
  <c r="JE197" i="34"/>
  <c r="JI197" i="34" s="1"/>
  <c r="JD197" i="34"/>
  <c r="JC197" i="34"/>
  <c r="JB197" i="34"/>
  <c r="FP197" i="34"/>
  <c r="DM197" i="34"/>
  <c r="CQ197" i="34"/>
  <c r="AG197" i="34"/>
  <c r="AE197" i="34"/>
  <c r="Y197" i="34"/>
  <c r="KZ197" i="34" s="1"/>
  <c r="X197" i="34"/>
  <c r="R197" i="34"/>
  <c r="M197" i="34"/>
  <c r="K197" i="34"/>
  <c r="LD196" i="34"/>
  <c r="KY196" i="34"/>
  <c r="KT196" i="34"/>
  <c r="KS196" i="34"/>
  <c r="KR196" i="34"/>
  <c r="KN196" i="34"/>
  <c r="KM196" i="34"/>
  <c r="KL196" i="34"/>
  <c r="KK196" i="34"/>
  <c r="KJ196" i="34"/>
  <c r="KI196" i="34"/>
  <c r="KH196" i="34"/>
  <c r="KG196" i="34"/>
  <c r="KF196" i="34"/>
  <c r="KE196" i="34"/>
  <c r="KD196" i="34"/>
  <c r="KC196" i="34"/>
  <c r="KB196" i="34"/>
  <c r="KA196" i="34"/>
  <c r="JZ196" i="34"/>
  <c r="JY196" i="34"/>
  <c r="JX196" i="34"/>
  <c r="JW196" i="34"/>
  <c r="JV196" i="34"/>
  <c r="JU196" i="34"/>
  <c r="JT196" i="34"/>
  <c r="KP196" i="34" s="1"/>
  <c r="LB196" i="34" s="1"/>
  <c r="JS196" i="34"/>
  <c r="JR196" i="34"/>
  <c r="KO196" i="34" s="1"/>
  <c r="JQ196" i="34"/>
  <c r="JI196" i="34"/>
  <c r="JH196" i="34"/>
  <c r="JF196" i="34"/>
  <c r="JE196" i="34"/>
  <c r="JD196" i="34"/>
  <c r="JC196" i="34"/>
  <c r="JG196" i="34" s="1"/>
  <c r="JJ196" i="34" s="1"/>
  <c r="JB196" i="34"/>
  <c r="FP196" i="34"/>
  <c r="DM196" i="34"/>
  <c r="CQ196" i="34"/>
  <c r="AG196" i="34"/>
  <c r="AE196" i="34"/>
  <c r="X196" i="34"/>
  <c r="Y196" i="34" s="1"/>
  <c r="KZ196" i="34" s="1"/>
  <c r="M196" i="34"/>
  <c r="LD195" i="34"/>
  <c r="KY195" i="34"/>
  <c r="KT195" i="34"/>
  <c r="KS195" i="34"/>
  <c r="KR195" i="34"/>
  <c r="KN195" i="34"/>
  <c r="KM195" i="34"/>
  <c r="KL195" i="34"/>
  <c r="KK195" i="34"/>
  <c r="KJ195" i="34"/>
  <c r="KI195" i="34"/>
  <c r="KH195" i="34"/>
  <c r="KG195" i="34"/>
  <c r="KF195" i="34"/>
  <c r="KE195" i="34"/>
  <c r="KD195" i="34"/>
  <c r="KC195" i="34"/>
  <c r="KB195" i="34"/>
  <c r="KA195" i="34"/>
  <c r="JZ195" i="34"/>
  <c r="JY195" i="34"/>
  <c r="JX195" i="34"/>
  <c r="JW195" i="34"/>
  <c r="JV195" i="34"/>
  <c r="JU195" i="34"/>
  <c r="JT195" i="34"/>
  <c r="KP195" i="34" s="1"/>
  <c r="LB195" i="34" s="1"/>
  <c r="JS195" i="34"/>
  <c r="JR195" i="34"/>
  <c r="KO195" i="34" s="1"/>
  <c r="KQ195" i="34" s="1"/>
  <c r="JQ195" i="34"/>
  <c r="JI195" i="34"/>
  <c r="JH195" i="34"/>
  <c r="JF195" i="34"/>
  <c r="JE195" i="34"/>
  <c r="JD195" i="34"/>
  <c r="JC195" i="34"/>
  <c r="JG195" i="34" s="1"/>
  <c r="JJ195" i="34" s="1"/>
  <c r="JB195" i="34"/>
  <c r="FP195" i="34"/>
  <c r="DM195" i="34"/>
  <c r="CQ195" i="34"/>
  <c r="AG195" i="34"/>
  <c r="AE195" i="34"/>
  <c r="X195" i="34"/>
  <c r="Y195" i="34" s="1"/>
  <c r="KZ195" i="34" s="1"/>
  <c r="R195" i="34"/>
  <c r="M195" i="34"/>
  <c r="K195" i="34"/>
  <c r="LD194" i="34"/>
  <c r="KY194" i="34"/>
  <c r="KT194" i="34"/>
  <c r="KS194" i="34"/>
  <c r="KR194" i="34"/>
  <c r="KN194" i="34"/>
  <c r="KM194" i="34"/>
  <c r="KL194" i="34"/>
  <c r="KK194" i="34"/>
  <c r="KJ194" i="34"/>
  <c r="KI194" i="34"/>
  <c r="KH194" i="34"/>
  <c r="KG194" i="34"/>
  <c r="KF194" i="34"/>
  <c r="KE194" i="34"/>
  <c r="KD194" i="34"/>
  <c r="KC194" i="34"/>
  <c r="KB194" i="34"/>
  <c r="KA194" i="34"/>
  <c r="JZ194" i="34"/>
  <c r="JY194" i="34"/>
  <c r="JX194" i="34"/>
  <c r="JW194" i="34"/>
  <c r="JV194" i="34"/>
  <c r="JU194" i="34"/>
  <c r="JT194" i="34"/>
  <c r="KP194" i="34" s="1"/>
  <c r="LB194" i="34" s="1"/>
  <c r="JS194" i="34"/>
  <c r="JR194" i="34"/>
  <c r="KO194" i="34" s="1"/>
  <c r="KQ194" i="34" s="1"/>
  <c r="KU194" i="34" s="1"/>
  <c r="JQ194" i="34"/>
  <c r="JF194" i="34"/>
  <c r="JE194" i="34"/>
  <c r="JI194" i="34" s="1"/>
  <c r="JD194" i="34"/>
  <c r="JH194" i="34" s="1"/>
  <c r="JC194" i="34"/>
  <c r="JG194" i="34" s="1"/>
  <c r="JJ194" i="34" s="1"/>
  <c r="JB194" i="34"/>
  <c r="FP194" i="34"/>
  <c r="DM194" i="34"/>
  <c r="CQ194" i="34"/>
  <c r="AG194" i="34"/>
  <c r="AE194" i="34"/>
  <c r="Y194" i="34"/>
  <c r="KZ194" i="34" s="1"/>
  <c r="X194" i="34"/>
  <c r="M194" i="34"/>
  <c r="R194" i="34" s="1"/>
  <c r="K194" i="34"/>
  <c r="LD193" i="34"/>
  <c r="LB193" i="34"/>
  <c r="KY193" i="34"/>
  <c r="KT193" i="34"/>
  <c r="KS193" i="34"/>
  <c r="KR193" i="34"/>
  <c r="KP193" i="34"/>
  <c r="KO193" i="34"/>
  <c r="KQ193" i="34" s="1"/>
  <c r="KN193" i="34"/>
  <c r="KM193" i="34"/>
  <c r="KL193" i="34"/>
  <c r="KK193" i="34"/>
  <c r="KJ193" i="34"/>
  <c r="KI193" i="34"/>
  <c r="KH193" i="34"/>
  <c r="KG193" i="34"/>
  <c r="KF193" i="34"/>
  <c r="KE193" i="34"/>
  <c r="KD193" i="34"/>
  <c r="KC193" i="34"/>
  <c r="KB193" i="34"/>
  <c r="KA193" i="34"/>
  <c r="JZ193" i="34"/>
  <c r="JY193" i="34"/>
  <c r="JX193" i="34"/>
  <c r="JW193" i="34"/>
  <c r="JV193" i="34"/>
  <c r="JU193" i="34"/>
  <c r="JT193" i="34"/>
  <c r="JS193" i="34"/>
  <c r="JR193" i="34"/>
  <c r="JQ193" i="34"/>
  <c r="JH193" i="34"/>
  <c r="JG193" i="34"/>
  <c r="JJ193" i="34" s="1"/>
  <c r="JK193" i="34" s="1"/>
  <c r="JF193" i="34"/>
  <c r="JE193" i="34"/>
  <c r="JI193" i="34" s="1"/>
  <c r="JD193" i="34"/>
  <c r="JC193" i="34"/>
  <c r="JB193" i="34"/>
  <c r="FP193" i="34"/>
  <c r="DM193" i="34"/>
  <c r="CQ193" i="34"/>
  <c r="AG193" i="34"/>
  <c r="AE193" i="34"/>
  <c r="X193" i="34"/>
  <c r="Y193" i="34" s="1"/>
  <c r="KZ193" i="34" s="1"/>
  <c r="Z193" i="34" s="1"/>
  <c r="AB193" i="34" s="1"/>
  <c r="M193" i="34"/>
  <c r="R193" i="34" s="1"/>
  <c r="K193" i="34"/>
  <c r="LD192" i="34"/>
  <c r="KY192" i="34"/>
  <c r="KT192" i="34"/>
  <c r="KS192" i="34"/>
  <c r="KR192" i="34"/>
  <c r="KN192" i="34"/>
  <c r="KM192" i="34"/>
  <c r="KL192" i="34"/>
  <c r="KK192" i="34"/>
  <c r="KJ192" i="34"/>
  <c r="KI192" i="34"/>
  <c r="KH192" i="34"/>
  <c r="KG192" i="34"/>
  <c r="KF192" i="34"/>
  <c r="KE192" i="34"/>
  <c r="KD192" i="34"/>
  <c r="KC192" i="34"/>
  <c r="KB192" i="34"/>
  <c r="KA192" i="34"/>
  <c r="JZ192" i="34"/>
  <c r="JY192" i="34"/>
  <c r="JX192" i="34"/>
  <c r="JW192" i="34"/>
  <c r="JV192" i="34"/>
  <c r="JU192" i="34"/>
  <c r="JT192" i="34"/>
  <c r="KP192" i="34" s="1"/>
  <c r="LB192" i="34" s="1"/>
  <c r="JS192" i="34"/>
  <c r="JR192" i="34"/>
  <c r="JQ192" i="34"/>
  <c r="JI192" i="34"/>
  <c r="JH192" i="34"/>
  <c r="JF192" i="34"/>
  <c r="JE192" i="34"/>
  <c r="JD192" i="34"/>
  <c r="JC192" i="34"/>
  <c r="JG192" i="34" s="1"/>
  <c r="JJ192" i="34" s="1"/>
  <c r="JB192" i="34"/>
  <c r="FP192" i="34"/>
  <c r="DM192" i="34"/>
  <c r="CQ192" i="34"/>
  <c r="AG192" i="34"/>
  <c r="AE192" i="34"/>
  <c r="X192" i="34"/>
  <c r="Y192" i="34" s="1"/>
  <c r="KZ192" i="34" s="1"/>
  <c r="R192" i="34"/>
  <c r="M192" i="34"/>
  <c r="K192" i="34"/>
  <c r="LD191" i="34"/>
  <c r="KY191" i="34"/>
  <c r="KT191" i="34"/>
  <c r="KS191" i="34"/>
  <c r="KR191" i="34"/>
  <c r="KO191" i="34"/>
  <c r="KN191" i="34"/>
  <c r="KM191" i="34"/>
  <c r="KL191" i="34"/>
  <c r="KK191" i="34"/>
  <c r="KJ191" i="34"/>
  <c r="KI191" i="34"/>
  <c r="KH191" i="34"/>
  <c r="KG191" i="34"/>
  <c r="KF191" i="34"/>
  <c r="KE191" i="34"/>
  <c r="KD191" i="34"/>
  <c r="KC191" i="34"/>
  <c r="KB191" i="34"/>
  <c r="KA191" i="34"/>
  <c r="JZ191" i="34"/>
  <c r="JY191" i="34"/>
  <c r="JX191" i="34"/>
  <c r="JW191" i="34"/>
  <c r="JV191" i="34"/>
  <c r="JU191" i="34"/>
  <c r="JT191" i="34"/>
  <c r="JS191" i="34"/>
  <c r="JR191" i="34"/>
  <c r="JQ191" i="34"/>
  <c r="JF191" i="34"/>
  <c r="JE191" i="34"/>
  <c r="JI191" i="34" s="1"/>
  <c r="JD191" i="34"/>
  <c r="JH191" i="34" s="1"/>
  <c r="JC191" i="34"/>
  <c r="JG191" i="34" s="1"/>
  <c r="JB191" i="34"/>
  <c r="FP191" i="34"/>
  <c r="DM191" i="34"/>
  <c r="CQ191" i="34"/>
  <c r="AG191" i="34"/>
  <c r="AE191" i="34"/>
  <c r="X191" i="34"/>
  <c r="Y191" i="34" s="1"/>
  <c r="KZ191" i="34" s="1"/>
  <c r="LA191" i="34" s="1"/>
  <c r="M191" i="34"/>
  <c r="LD190" i="34"/>
  <c r="KY190" i="34"/>
  <c r="KT190" i="34"/>
  <c r="KS190" i="34"/>
  <c r="KR190" i="34"/>
  <c r="KO190" i="34"/>
  <c r="KN190" i="34"/>
  <c r="KM190" i="34"/>
  <c r="KL190" i="34"/>
  <c r="KK190" i="34"/>
  <c r="KJ190" i="34"/>
  <c r="KI190" i="34"/>
  <c r="KH190" i="34"/>
  <c r="KG190" i="34"/>
  <c r="KF190" i="34"/>
  <c r="KE190" i="34"/>
  <c r="KD190" i="34"/>
  <c r="KC190" i="34"/>
  <c r="KB190" i="34"/>
  <c r="KA190" i="34"/>
  <c r="JZ190" i="34"/>
  <c r="JY190" i="34"/>
  <c r="JX190" i="34"/>
  <c r="JW190" i="34"/>
  <c r="JV190" i="34"/>
  <c r="JU190" i="34"/>
  <c r="JT190" i="34"/>
  <c r="KP190" i="34" s="1"/>
  <c r="LB190" i="34" s="1"/>
  <c r="JS190" i="34"/>
  <c r="JR190" i="34"/>
  <c r="JQ190" i="34"/>
  <c r="JI190" i="34"/>
  <c r="JF190" i="34"/>
  <c r="JE190" i="34"/>
  <c r="JD190" i="34"/>
  <c r="JH190" i="34" s="1"/>
  <c r="JC190" i="34"/>
  <c r="JG190" i="34" s="1"/>
  <c r="JJ190" i="34" s="1"/>
  <c r="JB190" i="34"/>
  <c r="FP190" i="34"/>
  <c r="DM190" i="34"/>
  <c r="CQ190" i="34"/>
  <c r="AG190" i="34"/>
  <c r="AE190" i="34"/>
  <c r="X190" i="34"/>
  <c r="Y190" i="34" s="1"/>
  <c r="KZ190" i="34" s="1"/>
  <c r="R190" i="34"/>
  <c r="M190" i="34"/>
  <c r="K190" i="34"/>
  <c r="LD189" i="34"/>
  <c r="LB189" i="34"/>
  <c r="KY189" i="34"/>
  <c r="KT189" i="34"/>
  <c r="KS189" i="34"/>
  <c r="KR189" i="34"/>
  <c r="KP189" i="34"/>
  <c r="KO189" i="34"/>
  <c r="KQ189" i="34" s="1"/>
  <c r="KV189" i="34" s="1"/>
  <c r="KN189" i="34"/>
  <c r="KM189" i="34"/>
  <c r="KL189" i="34"/>
  <c r="KK189" i="34"/>
  <c r="KJ189" i="34"/>
  <c r="KI189" i="34"/>
  <c r="KH189" i="34"/>
  <c r="KG189" i="34"/>
  <c r="KF189" i="34"/>
  <c r="KE189" i="34"/>
  <c r="KD189" i="34"/>
  <c r="KC189" i="34"/>
  <c r="KB189" i="34"/>
  <c r="KA189" i="34"/>
  <c r="JZ189" i="34"/>
  <c r="JY189" i="34"/>
  <c r="JX189" i="34"/>
  <c r="JW189" i="34"/>
  <c r="JV189" i="34"/>
  <c r="JU189" i="34"/>
  <c r="JT189" i="34"/>
  <c r="JS189" i="34"/>
  <c r="JR189" i="34"/>
  <c r="JQ189" i="34"/>
  <c r="JH189" i="34"/>
  <c r="JG189" i="34"/>
  <c r="JF189" i="34"/>
  <c r="JE189" i="34"/>
  <c r="JI189" i="34" s="1"/>
  <c r="JD189" i="34"/>
  <c r="JC189" i="34"/>
  <c r="JB189" i="34"/>
  <c r="FP189" i="34"/>
  <c r="DM189" i="34"/>
  <c r="CQ189" i="34"/>
  <c r="AG189" i="34"/>
  <c r="AE189" i="34"/>
  <c r="Y189" i="34"/>
  <c r="KZ189" i="34" s="1"/>
  <c r="Z189" i="34" s="1"/>
  <c r="AB189" i="34" s="1"/>
  <c r="X189" i="34"/>
  <c r="M189" i="34"/>
  <c r="R189" i="34" s="1"/>
  <c r="K189" i="34"/>
  <c r="LD188" i="34"/>
  <c r="KY188" i="34"/>
  <c r="KT188" i="34"/>
  <c r="KS188" i="34"/>
  <c r="KR188" i="34"/>
  <c r="KP188" i="34"/>
  <c r="LB188" i="34" s="1"/>
  <c r="KN188" i="34"/>
  <c r="KM188" i="34"/>
  <c r="KL188" i="34"/>
  <c r="KK188" i="34"/>
  <c r="KJ188" i="34"/>
  <c r="KI188" i="34"/>
  <c r="KH188" i="34"/>
  <c r="KG188" i="34"/>
  <c r="KF188" i="34"/>
  <c r="KE188" i="34"/>
  <c r="KD188" i="34"/>
  <c r="KC188" i="34"/>
  <c r="KB188" i="34"/>
  <c r="KA188" i="34"/>
  <c r="JZ188" i="34"/>
  <c r="JY188" i="34"/>
  <c r="JX188" i="34"/>
  <c r="JW188" i="34"/>
  <c r="JV188" i="34"/>
  <c r="JU188" i="34"/>
  <c r="JT188" i="34"/>
  <c r="JS188" i="34"/>
  <c r="JR188" i="34"/>
  <c r="KO188" i="34" s="1"/>
  <c r="KQ188" i="34" s="1"/>
  <c r="JQ188" i="34"/>
  <c r="JI188" i="34"/>
  <c r="JH188" i="34"/>
  <c r="JF188" i="34"/>
  <c r="JE188" i="34"/>
  <c r="JD188" i="34"/>
  <c r="JC188" i="34"/>
  <c r="JG188" i="34" s="1"/>
  <c r="JJ188" i="34" s="1"/>
  <c r="JB188" i="34"/>
  <c r="FP188" i="34"/>
  <c r="DM188" i="34"/>
  <c r="CQ188" i="34"/>
  <c r="AG188" i="34"/>
  <c r="AE188" i="34"/>
  <c r="X188" i="34"/>
  <c r="Y188" i="34" s="1"/>
  <c r="KZ188" i="34" s="1"/>
  <c r="R188" i="34"/>
  <c r="M188" i="34"/>
  <c r="K188" i="34"/>
  <c r="LD187" i="34"/>
  <c r="KY187" i="34"/>
  <c r="KT187" i="34"/>
  <c r="KS187" i="34"/>
  <c r="LA187" i="34" s="1"/>
  <c r="KR187" i="34"/>
  <c r="KO187" i="34"/>
  <c r="KN187" i="34"/>
  <c r="KM187" i="34"/>
  <c r="KL187" i="34"/>
  <c r="KK187" i="34"/>
  <c r="KJ187" i="34"/>
  <c r="KI187" i="34"/>
  <c r="KH187" i="34"/>
  <c r="KG187" i="34"/>
  <c r="KF187" i="34"/>
  <c r="KE187" i="34"/>
  <c r="KD187" i="34"/>
  <c r="KC187" i="34"/>
  <c r="KB187" i="34"/>
  <c r="KA187" i="34"/>
  <c r="JZ187" i="34"/>
  <c r="JY187" i="34"/>
  <c r="JX187" i="34"/>
  <c r="JW187" i="34"/>
  <c r="JV187" i="34"/>
  <c r="JU187" i="34"/>
  <c r="JT187" i="34"/>
  <c r="KP187" i="34" s="1"/>
  <c r="LB187" i="34" s="1"/>
  <c r="JS187" i="34"/>
  <c r="JR187" i="34"/>
  <c r="JQ187" i="34"/>
  <c r="JI187" i="34"/>
  <c r="JF187" i="34"/>
  <c r="JE187" i="34"/>
  <c r="JD187" i="34"/>
  <c r="JH187" i="34" s="1"/>
  <c r="JC187" i="34"/>
  <c r="JG187" i="34" s="1"/>
  <c r="JJ187" i="34" s="1"/>
  <c r="JB187" i="34"/>
  <c r="FP187" i="34"/>
  <c r="DM187" i="34"/>
  <c r="CQ187" i="34"/>
  <c r="AG187" i="34"/>
  <c r="AE187" i="34"/>
  <c r="X187" i="34"/>
  <c r="Y187" i="34" s="1"/>
  <c r="KZ187" i="34" s="1"/>
  <c r="R187" i="34"/>
  <c r="M187" i="34"/>
  <c r="K187" i="34"/>
  <c r="LD186" i="34"/>
  <c r="LB186" i="34"/>
  <c r="KY186" i="34"/>
  <c r="KT186" i="34"/>
  <c r="KS186" i="34"/>
  <c r="KR186" i="34"/>
  <c r="KP186" i="34"/>
  <c r="KO186" i="34"/>
  <c r="KQ186" i="34" s="1"/>
  <c r="KN186" i="34"/>
  <c r="KM186" i="34"/>
  <c r="KL186" i="34"/>
  <c r="KK186" i="34"/>
  <c r="KJ186" i="34"/>
  <c r="KI186" i="34"/>
  <c r="KH186" i="34"/>
  <c r="KG186" i="34"/>
  <c r="KF186" i="34"/>
  <c r="KE186" i="34"/>
  <c r="KD186" i="34"/>
  <c r="KC186" i="34"/>
  <c r="KB186" i="34"/>
  <c r="KA186" i="34"/>
  <c r="JZ186" i="34"/>
  <c r="JY186" i="34"/>
  <c r="JX186" i="34"/>
  <c r="JW186" i="34"/>
  <c r="JV186" i="34"/>
  <c r="JU186" i="34"/>
  <c r="JT186" i="34"/>
  <c r="JS186" i="34"/>
  <c r="JR186" i="34"/>
  <c r="JQ186" i="34"/>
  <c r="JH186" i="34"/>
  <c r="JG186" i="34"/>
  <c r="JF186" i="34"/>
  <c r="JE186" i="34"/>
  <c r="JI186" i="34" s="1"/>
  <c r="JD186" i="34"/>
  <c r="JC186" i="34"/>
  <c r="JB186" i="34"/>
  <c r="FP186" i="34"/>
  <c r="DM186" i="34"/>
  <c r="CQ186" i="34"/>
  <c r="AG186" i="34"/>
  <c r="AE186" i="34"/>
  <c r="Y186" i="34"/>
  <c r="KZ186" i="34" s="1"/>
  <c r="LA186" i="34" s="1"/>
  <c r="LC186" i="34" s="1"/>
  <c r="X186" i="34"/>
  <c r="M186" i="34"/>
  <c r="LD185" i="34"/>
  <c r="KY185" i="34"/>
  <c r="KT185" i="34"/>
  <c r="KS185" i="34"/>
  <c r="KR185" i="34"/>
  <c r="KO185" i="34"/>
  <c r="KQ185" i="34" s="1"/>
  <c r="KN185" i="34"/>
  <c r="KM185" i="34"/>
  <c r="KL185" i="34"/>
  <c r="KK185" i="34"/>
  <c r="KJ185" i="34"/>
  <c r="KI185" i="34"/>
  <c r="KH185" i="34"/>
  <c r="KG185" i="34"/>
  <c r="KF185" i="34"/>
  <c r="KE185" i="34"/>
  <c r="KD185" i="34"/>
  <c r="KC185" i="34"/>
  <c r="KB185" i="34"/>
  <c r="KA185" i="34"/>
  <c r="JZ185" i="34"/>
  <c r="JY185" i="34"/>
  <c r="JX185" i="34"/>
  <c r="JW185" i="34"/>
  <c r="JV185" i="34"/>
  <c r="JU185" i="34"/>
  <c r="JT185" i="34"/>
  <c r="KP185" i="34" s="1"/>
  <c r="LB185" i="34" s="1"/>
  <c r="JS185" i="34"/>
  <c r="JR185" i="34"/>
  <c r="JQ185" i="34"/>
  <c r="JH185" i="34"/>
  <c r="JG185" i="34"/>
  <c r="JF185" i="34"/>
  <c r="JE185" i="34"/>
  <c r="JI185" i="34" s="1"/>
  <c r="JD185" i="34"/>
  <c r="JC185" i="34"/>
  <c r="JB185" i="34"/>
  <c r="FP185" i="34"/>
  <c r="DM185" i="34"/>
  <c r="CQ185" i="34"/>
  <c r="AG185" i="34"/>
  <c r="AE185" i="34"/>
  <c r="Z185" i="34"/>
  <c r="AB185" i="34" s="1"/>
  <c r="Y185" i="34"/>
  <c r="KZ185" i="34" s="1"/>
  <c r="LA185" i="34" s="1"/>
  <c r="X185" i="34"/>
  <c r="M185" i="34"/>
  <c r="R185" i="34" s="1"/>
  <c r="K185" i="34"/>
  <c r="LD184" i="34"/>
  <c r="KY184" i="34"/>
  <c r="KT184" i="34"/>
  <c r="KS184" i="34"/>
  <c r="LA184" i="34" s="1"/>
  <c r="KR184" i="34"/>
  <c r="KO184" i="34"/>
  <c r="KQ184" i="34" s="1"/>
  <c r="KN184" i="34"/>
  <c r="KM184" i="34"/>
  <c r="KL184" i="34"/>
  <c r="KK184" i="34"/>
  <c r="KJ184" i="34"/>
  <c r="KI184" i="34"/>
  <c r="KH184" i="34"/>
  <c r="KG184" i="34"/>
  <c r="KF184" i="34"/>
  <c r="KE184" i="34"/>
  <c r="KD184" i="34"/>
  <c r="KC184" i="34"/>
  <c r="KB184" i="34"/>
  <c r="KA184" i="34"/>
  <c r="JZ184" i="34"/>
  <c r="JY184" i="34"/>
  <c r="JX184" i="34"/>
  <c r="JW184" i="34"/>
  <c r="JV184" i="34"/>
  <c r="JU184" i="34"/>
  <c r="KP184" i="34" s="1"/>
  <c r="LB184" i="34" s="1"/>
  <c r="JT184" i="34"/>
  <c r="JS184" i="34"/>
  <c r="JR184" i="34"/>
  <c r="JQ184" i="34"/>
  <c r="JF184" i="34"/>
  <c r="JE184" i="34"/>
  <c r="JI184" i="34" s="1"/>
  <c r="JD184" i="34"/>
  <c r="JH184" i="34" s="1"/>
  <c r="JC184" i="34"/>
  <c r="JG184" i="34" s="1"/>
  <c r="JB184" i="34"/>
  <c r="FP184" i="34"/>
  <c r="DM184" i="34"/>
  <c r="CQ184" i="34"/>
  <c r="AG184" i="34"/>
  <c r="AE184" i="34"/>
  <c r="X184" i="34"/>
  <c r="Y184" i="34" s="1"/>
  <c r="KZ184" i="34" s="1"/>
  <c r="M184" i="34"/>
  <c r="R184" i="34" s="1"/>
  <c r="K184" i="34"/>
  <c r="LD183" i="34"/>
  <c r="KZ183" i="34"/>
  <c r="KY183" i="34"/>
  <c r="KT183" i="34"/>
  <c r="KS183" i="34"/>
  <c r="LA183" i="34" s="1"/>
  <c r="KR183" i="34"/>
  <c r="KO183" i="34"/>
  <c r="KN183" i="34"/>
  <c r="KM183" i="34"/>
  <c r="KL183" i="34"/>
  <c r="KK183" i="34"/>
  <c r="KJ183" i="34"/>
  <c r="KI183" i="34"/>
  <c r="KH183" i="34"/>
  <c r="KG183" i="34"/>
  <c r="KF183" i="34"/>
  <c r="KE183" i="34"/>
  <c r="KD183" i="34"/>
  <c r="KC183" i="34"/>
  <c r="KB183" i="34"/>
  <c r="KA183" i="34"/>
  <c r="JZ183" i="34"/>
  <c r="JY183" i="34"/>
  <c r="JX183" i="34"/>
  <c r="JW183" i="34"/>
  <c r="JV183" i="34"/>
  <c r="JU183" i="34"/>
  <c r="JT183" i="34"/>
  <c r="KP183" i="34" s="1"/>
  <c r="LB183" i="34" s="1"/>
  <c r="JS183" i="34"/>
  <c r="JR183" i="34"/>
  <c r="JQ183" i="34"/>
  <c r="JI183" i="34"/>
  <c r="JF183" i="34"/>
  <c r="JE183" i="34"/>
  <c r="JD183" i="34"/>
  <c r="JH183" i="34" s="1"/>
  <c r="JC183" i="34"/>
  <c r="JG183" i="34" s="1"/>
  <c r="JJ183" i="34" s="1"/>
  <c r="JB183" i="34"/>
  <c r="FP183" i="34"/>
  <c r="DM183" i="34"/>
  <c r="CQ183" i="34"/>
  <c r="AG183" i="34"/>
  <c r="AE183" i="34"/>
  <c r="Y183" i="34"/>
  <c r="X183" i="34"/>
  <c r="R183" i="34"/>
  <c r="M183" i="34"/>
  <c r="K183" i="34"/>
  <c r="LD182" i="34"/>
  <c r="KY182" i="34"/>
  <c r="KT182" i="34"/>
  <c r="KS182" i="34"/>
  <c r="LA182" i="34" s="1"/>
  <c r="LC182" i="34" s="1"/>
  <c r="KR182" i="34"/>
  <c r="KN182" i="34"/>
  <c r="KM182" i="34"/>
  <c r="KL182" i="34"/>
  <c r="KK182" i="34"/>
  <c r="KJ182" i="34"/>
  <c r="KI182" i="34"/>
  <c r="KH182" i="34"/>
  <c r="KG182" i="34"/>
  <c r="KF182" i="34"/>
  <c r="KE182" i="34"/>
  <c r="KD182" i="34"/>
  <c r="KC182" i="34"/>
  <c r="KB182" i="34"/>
  <c r="KA182" i="34"/>
  <c r="JZ182" i="34"/>
  <c r="JY182" i="34"/>
  <c r="JX182" i="34"/>
  <c r="JW182" i="34"/>
  <c r="JV182" i="34"/>
  <c r="JU182" i="34"/>
  <c r="JT182" i="34"/>
  <c r="KP182" i="34" s="1"/>
  <c r="LB182" i="34" s="1"/>
  <c r="JS182" i="34"/>
  <c r="KO182" i="34" s="1"/>
  <c r="KQ182" i="34" s="1"/>
  <c r="JR182" i="34"/>
  <c r="JQ182" i="34"/>
  <c r="JH182" i="34"/>
  <c r="JG182" i="34"/>
  <c r="JF182" i="34"/>
  <c r="JE182" i="34"/>
  <c r="JI182" i="34" s="1"/>
  <c r="JD182" i="34"/>
  <c r="JC182" i="34"/>
  <c r="JB182" i="34"/>
  <c r="FP182" i="34"/>
  <c r="DM182" i="34"/>
  <c r="CQ182" i="34"/>
  <c r="AG182" i="34"/>
  <c r="AE182" i="34"/>
  <c r="Y182" i="34"/>
  <c r="KZ182" i="34" s="1"/>
  <c r="X182" i="34"/>
  <c r="R182" i="34"/>
  <c r="M182" i="34"/>
  <c r="K182" i="34"/>
  <c r="LD181" i="34"/>
  <c r="KY181" i="34"/>
  <c r="KT181" i="34"/>
  <c r="KS181" i="34"/>
  <c r="KR181" i="34"/>
  <c r="KN181" i="34"/>
  <c r="KM181" i="34"/>
  <c r="KL181" i="34"/>
  <c r="KK181" i="34"/>
  <c r="KJ181" i="34"/>
  <c r="KI181" i="34"/>
  <c r="KH181" i="34"/>
  <c r="KG181" i="34"/>
  <c r="KF181" i="34"/>
  <c r="KE181" i="34"/>
  <c r="KD181" i="34"/>
  <c r="KC181" i="34"/>
  <c r="KB181" i="34"/>
  <c r="KA181" i="34"/>
  <c r="JZ181" i="34"/>
  <c r="JY181" i="34"/>
  <c r="JX181" i="34"/>
  <c r="JW181" i="34"/>
  <c r="JV181" i="34"/>
  <c r="JU181" i="34"/>
  <c r="JT181" i="34"/>
  <c r="KP181" i="34" s="1"/>
  <c r="LB181" i="34" s="1"/>
  <c r="JS181" i="34"/>
  <c r="JR181" i="34"/>
  <c r="KO181" i="34" s="1"/>
  <c r="JQ181" i="34"/>
  <c r="JH181" i="34"/>
  <c r="JG181" i="34"/>
  <c r="JJ181" i="34" s="1"/>
  <c r="JF181" i="34"/>
  <c r="JE181" i="34"/>
  <c r="JI181" i="34" s="1"/>
  <c r="JD181" i="34"/>
  <c r="JC181" i="34"/>
  <c r="JB181" i="34"/>
  <c r="FP181" i="34"/>
  <c r="DM181" i="34"/>
  <c r="CQ181" i="34"/>
  <c r="AG181" i="34"/>
  <c r="AE181" i="34"/>
  <c r="Y181" i="34"/>
  <c r="KZ181" i="34" s="1"/>
  <c r="X181" i="34"/>
  <c r="R181" i="34"/>
  <c r="M181" i="34"/>
  <c r="K181" i="34"/>
  <c r="LD180" i="34"/>
  <c r="KY180" i="34"/>
  <c r="KT180" i="34"/>
  <c r="KS180" i="34"/>
  <c r="KR180" i="34"/>
  <c r="KO180" i="34"/>
  <c r="KN180" i="34"/>
  <c r="KM180" i="34"/>
  <c r="KL180" i="34"/>
  <c r="KK180" i="34"/>
  <c r="KJ180" i="34"/>
  <c r="KI180" i="34"/>
  <c r="KH180" i="34"/>
  <c r="KG180" i="34"/>
  <c r="KF180" i="34"/>
  <c r="KE180" i="34"/>
  <c r="KD180" i="34"/>
  <c r="KC180" i="34"/>
  <c r="KB180" i="34"/>
  <c r="KA180" i="34"/>
  <c r="JZ180" i="34"/>
  <c r="JY180" i="34"/>
  <c r="JX180" i="34"/>
  <c r="JW180" i="34"/>
  <c r="JV180" i="34"/>
  <c r="JU180" i="34"/>
  <c r="JT180" i="34"/>
  <c r="KP180" i="34" s="1"/>
  <c r="LB180" i="34" s="1"/>
  <c r="JS180" i="34"/>
  <c r="JR180" i="34"/>
  <c r="JQ180" i="34"/>
  <c r="JI180" i="34"/>
  <c r="JH180" i="34"/>
  <c r="JF180" i="34"/>
  <c r="JE180" i="34"/>
  <c r="JD180" i="34"/>
  <c r="JC180" i="34"/>
  <c r="JG180" i="34" s="1"/>
  <c r="JJ180" i="34" s="1"/>
  <c r="JB180" i="34"/>
  <c r="FP180" i="34"/>
  <c r="DM180" i="34"/>
  <c r="CQ180" i="34"/>
  <c r="AG180" i="34"/>
  <c r="AE180" i="34"/>
  <c r="X180" i="34"/>
  <c r="Y180" i="34" s="1"/>
  <c r="KZ180" i="34" s="1"/>
  <c r="R180" i="34"/>
  <c r="M180" i="34"/>
  <c r="K180" i="34"/>
  <c r="LD179" i="34"/>
  <c r="LB179" i="34"/>
  <c r="KZ179" i="34"/>
  <c r="LA179" i="34" s="1"/>
  <c r="LC179" i="34" s="1"/>
  <c r="KY179" i="34"/>
  <c r="KT179" i="34"/>
  <c r="KS179" i="34"/>
  <c r="KR179" i="34"/>
  <c r="KP179" i="34"/>
  <c r="KO179" i="34"/>
  <c r="KQ179" i="34" s="1"/>
  <c r="KN179" i="34"/>
  <c r="KM179" i="34"/>
  <c r="KL179" i="34"/>
  <c r="KK179" i="34"/>
  <c r="KJ179" i="34"/>
  <c r="KI179" i="34"/>
  <c r="KH179" i="34"/>
  <c r="KG179" i="34"/>
  <c r="KF179" i="34"/>
  <c r="KE179" i="34"/>
  <c r="KD179" i="34"/>
  <c r="KC179" i="34"/>
  <c r="KB179" i="34"/>
  <c r="KA179" i="34"/>
  <c r="JZ179" i="34"/>
  <c r="JY179" i="34"/>
  <c r="JX179" i="34"/>
  <c r="JW179" i="34"/>
  <c r="JV179" i="34"/>
  <c r="JU179" i="34"/>
  <c r="JT179" i="34"/>
  <c r="JS179" i="34"/>
  <c r="JR179" i="34"/>
  <c r="JQ179" i="34"/>
  <c r="JI179" i="34"/>
  <c r="JH179" i="34"/>
  <c r="JF179" i="34"/>
  <c r="JE179" i="34"/>
  <c r="JD179" i="34"/>
  <c r="JC179" i="34"/>
  <c r="JG179" i="34" s="1"/>
  <c r="JJ179" i="34" s="1"/>
  <c r="JB179" i="34"/>
  <c r="FP179" i="34"/>
  <c r="DM179" i="34"/>
  <c r="CQ179" i="34"/>
  <c r="AG179" i="34"/>
  <c r="AE179" i="34"/>
  <c r="Y179" i="34"/>
  <c r="X179" i="34"/>
  <c r="M179" i="34"/>
  <c r="R179" i="34" s="1"/>
  <c r="K179" i="34"/>
  <c r="LD178" i="34"/>
  <c r="LB178" i="34"/>
  <c r="KY178" i="34"/>
  <c r="KT178" i="34"/>
  <c r="KS178" i="34"/>
  <c r="KR178" i="34"/>
  <c r="KP178" i="34"/>
  <c r="KN178" i="34"/>
  <c r="KM178" i="34"/>
  <c r="KL178" i="34"/>
  <c r="KK178" i="34"/>
  <c r="KJ178" i="34"/>
  <c r="KI178" i="34"/>
  <c r="KH178" i="34"/>
  <c r="KG178" i="34"/>
  <c r="KF178" i="34"/>
  <c r="KE178" i="34"/>
  <c r="KD178" i="34"/>
  <c r="KC178" i="34"/>
  <c r="KB178" i="34"/>
  <c r="KA178" i="34"/>
  <c r="JZ178" i="34"/>
  <c r="JY178" i="34"/>
  <c r="JX178" i="34"/>
  <c r="JW178" i="34"/>
  <c r="JV178" i="34"/>
  <c r="JU178" i="34"/>
  <c r="JT178" i="34"/>
  <c r="JS178" i="34"/>
  <c r="JR178" i="34"/>
  <c r="KO178" i="34" s="1"/>
  <c r="KQ178" i="34" s="1"/>
  <c r="KU178" i="34" s="1"/>
  <c r="JQ178" i="34"/>
  <c r="JI178" i="34"/>
  <c r="JG178" i="34"/>
  <c r="JJ178" i="34" s="1"/>
  <c r="JF178" i="34"/>
  <c r="JE178" i="34"/>
  <c r="JD178" i="34"/>
  <c r="JH178" i="34" s="1"/>
  <c r="JC178" i="34"/>
  <c r="JB178" i="34"/>
  <c r="FP178" i="34"/>
  <c r="DM178" i="34"/>
  <c r="CQ178" i="34"/>
  <c r="AG178" i="34"/>
  <c r="AE178" i="34"/>
  <c r="X178" i="34"/>
  <c r="Y178" i="34" s="1"/>
  <c r="KZ178" i="34" s="1"/>
  <c r="LA178" i="34" s="1"/>
  <c r="M178" i="34"/>
  <c r="R178" i="34" s="1"/>
  <c r="K178" i="34"/>
  <c r="LD177" i="34"/>
  <c r="LB177" i="34"/>
  <c r="KZ177" i="34"/>
  <c r="LA177" i="34" s="1"/>
  <c r="KY177" i="34"/>
  <c r="KT177" i="34"/>
  <c r="LC177" i="34" s="1"/>
  <c r="KS177" i="34"/>
  <c r="KR177" i="34"/>
  <c r="KP177" i="34"/>
  <c r="KN177" i="34"/>
  <c r="KM177" i="34"/>
  <c r="KL177" i="34"/>
  <c r="KK177" i="34"/>
  <c r="KJ177" i="34"/>
  <c r="KI177" i="34"/>
  <c r="KH177" i="34"/>
  <c r="KG177" i="34"/>
  <c r="KF177" i="34"/>
  <c r="KE177" i="34"/>
  <c r="KD177" i="34"/>
  <c r="KC177" i="34"/>
  <c r="KB177" i="34"/>
  <c r="KA177" i="34"/>
  <c r="JZ177" i="34"/>
  <c r="JY177" i="34"/>
  <c r="JX177" i="34"/>
  <c r="JW177" i="34"/>
  <c r="JV177" i="34"/>
  <c r="JU177" i="34"/>
  <c r="JT177" i="34"/>
  <c r="JS177" i="34"/>
  <c r="JR177" i="34"/>
  <c r="KO177" i="34" s="1"/>
  <c r="KQ177" i="34" s="1"/>
  <c r="KU177" i="34" s="1"/>
  <c r="JQ177" i="34"/>
  <c r="JI177" i="34"/>
  <c r="JG177" i="34"/>
  <c r="JF177" i="34"/>
  <c r="JE177" i="34"/>
  <c r="JD177" i="34"/>
  <c r="JH177" i="34" s="1"/>
  <c r="JJ177" i="34" s="1"/>
  <c r="JC177" i="34"/>
  <c r="JB177" i="34"/>
  <c r="FP177" i="34"/>
  <c r="DM177" i="34"/>
  <c r="CQ177" i="34"/>
  <c r="AG177" i="34"/>
  <c r="AE177" i="34"/>
  <c r="Y177" i="34"/>
  <c r="X177" i="34"/>
  <c r="R177" i="34"/>
  <c r="M177" i="34"/>
  <c r="K177" i="34"/>
  <c r="LD176" i="34"/>
  <c r="LA176" i="34"/>
  <c r="LC176" i="34" s="1"/>
  <c r="KY176" i="34"/>
  <c r="KT176" i="34"/>
  <c r="KS176" i="34"/>
  <c r="Z176" i="34" s="1"/>
  <c r="AB176" i="34" s="1"/>
  <c r="KR176" i="34"/>
  <c r="KO176" i="34"/>
  <c r="KQ176" i="34" s="1"/>
  <c r="KN176" i="34"/>
  <c r="KM176" i="34"/>
  <c r="KL176" i="34"/>
  <c r="KK176" i="34"/>
  <c r="KJ176" i="34"/>
  <c r="KI176" i="34"/>
  <c r="KH176" i="34"/>
  <c r="KG176" i="34"/>
  <c r="KF176" i="34"/>
  <c r="KE176" i="34"/>
  <c r="KD176" i="34"/>
  <c r="KC176" i="34"/>
  <c r="KB176" i="34"/>
  <c r="KA176" i="34"/>
  <c r="JZ176" i="34"/>
  <c r="JY176" i="34"/>
  <c r="JX176" i="34"/>
  <c r="JW176" i="34"/>
  <c r="JV176" i="34"/>
  <c r="JU176" i="34"/>
  <c r="KP176" i="34" s="1"/>
  <c r="LB176" i="34" s="1"/>
  <c r="JT176" i="34"/>
  <c r="JS176" i="34"/>
  <c r="JR176" i="34"/>
  <c r="JQ176" i="34"/>
  <c r="JI176" i="34"/>
  <c r="JH176" i="34"/>
  <c r="JG176" i="34"/>
  <c r="JF176" i="34"/>
  <c r="JE176" i="34"/>
  <c r="JD176" i="34"/>
  <c r="JC176" i="34"/>
  <c r="JB176" i="34"/>
  <c r="FP176" i="34"/>
  <c r="DM176" i="34"/>
  <c r="CQ176" i="34"/>
  <c r="AG176" i="34"/>
  <c r="AE176" i="34"/>
  <c r="Y176" i="34"/>
  <c r="KZ176" i="34" s="1"/>
  <c r="X176" i="34"/>
  <c r="R176" i="34"/>
  <c r="M176" i="34"/>
  <c r="K176" i="34"/>
  <c r="LD175" i="34"/>
  <c r="LA175" i="34"/>
  <c r="KY175" i="34"/>
  <c r="KT175" i="34"/>
  <c r="KS175" i="34"/>
  <c r="KR175" i="34"/>
  <c r="KP175" i="34"/>
  <c r="LB175" i="34" s="1"/>
  <c r="KN175" i="34"/>
  <c r="KM175" i="34"/>
  <c r="KL175" i="34"/>
  <c r="KK175" i="34"/>
  <c r="KJ175" i="34"/>
  <c r="KI175" i="34"/>
  <c r="KH175" i="34"/>
  <c r="KG175" i="34"/>
  <c r="KF175" i="34"/>
  <c r="KE175" i="34"/>
  <c r="KD175" i="34"/>
  <c r="KC175" i="34"/>
  <c r="KB175" i="34"/>
  <c r="KA175" i="34"/>
  <c r="JZ175" i="34"/>
  <c r="JY175" i="34"/>
  <c r="JX175" i="34"/>
  <c r="JW175" i="34"/>
  <c r="JV175" i="34"/>
  <c r="JU175" i="34"/>
  <c r="JT175" i="34"/>
  <c r="JS175" i="34"/>
  <c r="JR175" i="34"/>
  <c r="KO175" i="34" s="1"/>
  <c r="KQ175" i="34" s="1"/>
  <c r="KU175" i="34" s="1"/>
  <c r="JQ175" i="34"/>
  <c r="JK175" i="34"/>
  <c r="JI175" i="34"/>
  <c r="JH175" i="34"/>
  <c r="JF175" i="34"/>
  <c r="JE175" i="34"/>
  <c r="JD175" i="34"/>
  <c r="JC175" i="34"/>
  <c r="JG175" i="34" s="1"/>
  <c r="JJ175" i="34" s="1"/>
  <c r="AA175" i="34" s="1"/>
  <c r="JB175" i="34"/>
  <c r="FP175" i="34"/>
  <c r="DM175" i="34"/>
  <c r="CQ175" i="34"/>
  <c r="AG175" i="34"/>
  <c r="AE175" i="34"/>
  <c r="Y175" i="34"/>
  <c r="KZ175" i="34" s="1"/>
  <c r="Z175" i="34" s="1"/>
  <c r="AB175" i="34" s="1"/>
  <c r="X175" i="34"/>
  <c r="R175" i="34"/>
  <c r="M175" i="34"/>
  <c r="K175" i="34"/>
  <c r="LD174" i="34"/>
  <c r="KY174" i="34"/>
  <c r="KT174" i="34"/>
  <c r="KS174" i="34"/>
  <c r="KR174" i="34"/>
  <c r="KP174" i="34"/>
  <c r="LB174" i="34" s="1"/>
  <c r="KN174" i="34"/>
  <c r="KM174" i="34"/>
  <c r="KL174" i="34"/>
  <c r="KK174" i="34"/>
  <c r="KJ174" i="34"/>
  <c r="KI174" i="34"/>
  <c r="KH174" i="34"/>
  <c r="KG174" i="34"/>
  <c r="KF174" i="34"/>
  <c r="KE174" i="34"/>
  <c r="KD174" i="34"/>
  <c r="KC174" i="34"/>
  <c r="KB174" i="34"/>
  <c r="KA174" i="34"/>
  <c r="JZ174" i="34"/>
  <c r="JY174" i="34"/>
  <c r="JX174" i="34"/>
  <c r="JW174" i="34"/>
  <c r="JV174" i="34"/>
  <c r="JU174" i="34"/>
  <c r="JT174" i="34"/>
  <c r="JS174" i="34"/>
  <c r="JR174" i="34"/>
  <c r="KO174" i="34" s="1"/>
  <c r="KQ174" i="34" s="1"/>
  <c r="JQ174" i="34"/>
  <c r="JI174" i="34"/>
  <c r="JF174" i="34"/>
  <c r="JE174" i="34"/>
  <c r="JD174" i="34"/>
  <c r="JH174" i="34" s="1"/>
  <c r="JC174" i="34"/>
  <c r="JG174" i="34" s="1"/>
  <c r="JB174" i="34"/>
  <c r="FP174" i="34"/>
  <c r="DM174" i="34"/>
  <c r="CQ174" i="34"/>
  <c r="AG174" i="34"/>
  <c r="AE174" i="34"/>
  <c r="Y174" i="34"/>
  <c r="KZ174" i="34" s="1"/>
  <c r="LA174" i="34" s="1"/>
  <c r="LC174" i="34" s="1"/>
  <c r="X174" i="34"/>
  <c r="R174" i="34"/>
  <c r="M174" i="34"/>
  <c r="K174" i="34"/>
  <c r="LD173" i="34"/>
  <c r="KY173" i="34"/>
  <c r="KT173" i="34"/>
  <c r="KS173" i="34"/>
  <c r="KR173" i="34"/>
  <c r="KN173" i="34"/>
  <c r="KM173" i="34"/>
  <c r="KL173" i="34"/>
  <c r="KK173" i="34"/>
  <c r="KJ173" i="34"/>
  <c r="KI173" i="34"/>
  <c r="KH173" i="34"/>
  <c r="KG173" i="34"/>
  <c r="KF173" i="34"/>
  <c r="KE173" i="34"/>
  <c r="KD173" i="34"/>
  <c r="KC173" i="34"/>
  <c r="KB173" i="34"/>
  <c r="KA173" i="34"/>
  <c r="JZ173" i="34"/>
  <c r="JY173" i="34"/>
  <c r="JX173" i="34"/>
  <c r="JW173" i="34"/>
  <c r="JV173" i="34"/>
  <c r="JU173" i="34"/>
  <c r="JT173" i="34"/>
  <c r="KP173" i="34" s="1"/>
  <c r="LB173" i="34" s="1"/>
  <c r="JS173" i="34"/>
  <c r="JR173" i="34"/>
  <c r="KO173" i="34" s="1"/>
  <c r="JQ173" i="34"/>
  <c r="JF173" i="34"/>
  <c r="JE173" i="34"/>
  <c r="JI173" i="34" s="1"/>
  <c r="JD173" i="34"/>
  <c r="JH173" i="34" s="1"/>
  <c r="JC173" i="34"/>
  <c r="JG173" i="34" s="1"/>
  <c r="JJ173" i="34" s="1"/>
  <c r="JB173" i="34"/>
  <c r="FP173" i="34"/>
  <c r="DM173" i="34"/>
  <c r="CQ173" i="34"/>
  <c r="AG173" i="34"/>
  <c r="AE173" i="34"/>
  <c r="Y173" i="34"/>
  <c r="KZ173" i="34" s="1"/>
  <c r="LA173" i="34" s="1"/>
  <c r="LC173" i="34" s="1"/>
  <c r="X173" i="34"/>
  <c r="R173" i="34"/>
  <c r="M173" i="34"/>
  <c r="K173" i="34"/>
  <c r="LD172" i="34"/>
  <c r="LA172" i="34"/>
  <c r="KY172" i="34"/>
  <c r="KT172" i="34"/>
  <c r="KS172" i="34"/>
  <c r="Z172" i="34" s="1"/>
  <c r="AB172" i="34" s="1"/>
  <c r="KR172" i="34"/>
  <c r="KN172" i="34"/>
  <c r="KM172" i="34"/>
  <c r="KL172" i="34"/>
  <c r="KK172" i="34"/>
  <c r="KJ172" i="34"/>
  <c r="KI172" i="34"/>
  <c r="KH172" i="34"/>
  <c r="KG172" i="34"/>
  <c r="KF172" i="34"/>
  <c r="KE172" i="34"/>
  <c r="KD172" i="34"/>
  <c r="KC172" i="34"/>
  <c r="KB172" i="34"/>
  <c r="KA172" i="34"/>
  <c r="JZ172" i="34"/>
  <c r="JY172" i="34"/>
  <c r="JX172" i="34"/>
  <c r="JW172" i="34"/>
  <c r="JV172" i="34"/>
  <c r="JU172" i="34"/>
  <c r="JT172" i="34"/>
  <c r="KP172" i="34" s="1"/>
  <c r="LB172" i="34" s="1"/>
  <c r="JS172" i="34"/>
  <c r="JR172" i="34"/>
  <c r="KO172" i="34" s="1"/>
  <c r="KQ172" i="34" s="1"/>
  <c r="KU172" i="34" s="1"/>
  <c r="JQ172" i="34"/>
  <c r="JF172" i="34"/>
  <c r="JE172" i="34"/>
  <c r="JI172" i="34" s="1"/>
  <c r="JD172" i="34"/>
  <c r="JH172" i="34" s="1"/>
  <c r="JC172" i="34"/>
  <c r="JG172" i="34" s="1"/>
  <c r="JJ172" i="34" s="1"/>
  <c r="JB172" i="34"/>
  <c r="FP172" i="34"/>
  <c r="DM172" i="34"/>
  <c r="CQ172" i="34"/>
  <c r="AG172" i="34"/>
  <c r="AE172" i="34"/>
  <c r="Y172" i="34"/>
  <c r="KZ172" i="34" s="1"/>
  <c r="X172" i="34"/>
  <c r="R172" i="34"/>
  <c r="M172" i="34"/>
  <c r="K172" i="34"/>
  <c r="LD171" i="34"/>
  <c r="KY171" i="34"/>
  <c r="KT171" i="34"/>
  <c r="KS171" i="34"/>
  <c r="KR171" i="34"/>
  <c r="KP171" i="34"/>
  <c r="LB171" i="34" s="1"/>
  <c r="KN171" i="34"/>
  <c r="KM171" i="34"/>
  <c r="KL171" i="34"/>
  <c r="KK171" i="34"/>
  <c r="KJ171" i="34"/>
  <c r="KI171" i="34"/>
  <c r="KH171" i="34"/>
  <c r="KG171" i="34"/>
  <c r="KF171" i="34"/>
  <c r="KE171" i="34"/>
  <c r="KD171" i="34"/>
  <c r="KC171" i="34"/>
  <c r="KB171" i="34"/>
  <c r="KA171" i="34"/>
  <c r="JZ171" i="34"/>
  <c r="JY171" i="34"/>
  <c r="JX171" i="34"/>
  <c r="JW171" i="34"/>
  <c r="JV171" i="34"/>
  <c r="JU171" i="34"/>
  <c r="JT171" i="34"/>
  <c r="JS171" i="34"/>
  <c r="JR171" i="34"/>
  <c r="KO171" i="34" s="1"/>
  <c r="KQ171" i="34" s="1"/>
  <c r="KU171" i="34" s="1"/>
  <c r="JQ171" i="34"/>
  <c r="JH171" i="34"/>
  <c r="JG171" i="34"/>
  <c r="JF171" i="34"/>
  <c r="JE171" i="34"/>
  <c r="JI171" i="34" s="1"/>
  <c r="JD171" i="34"/>
  <c r="JC171" i="34"/>
  <c r="JB171" i="34"/>
  <c r="FP171" i="34"/>
  <c r="DM171" i="34"/>
  <c r="CQ171" i="34"/>
  <c r="AG171" i="34"/>
  <c r="AE171" i="34"/>
  <c r="Y171" i="34"/>
  <c r="KZ171" i="34" s="1"/>
  <c r="X171" i="34"/>
  <c r="R171" i="34"/>
  <c r="M171" i="34"/>
  <c r="K171" i="34"/>
  <c r="LD170" i="34"/>
  <c r="LA170" i="34"/>
  <c r="LC170" i="34" s="1"/>
  <c r="KY170" i="34"/>
  <c r="KT170" i="34"/>
  <c r="KS170" i="34"/>
  <c r="Z170" i="34" s="1"/>
  <c r="AB170" i="34" s="1"/>
  <c r="KR170" i="34"/>
  <c r="KN170" i="34"/>
  <c r="KM170" i="34"/>
  <c r="KL170" i="34"/>
  <c r="KK170" i="34"/>
  <c r="KJ170" i="34"/>
  <c r="KI170" i="34"/>
  <c r="KH170" i="34"/>
  <c r="KG170" i="34"/>
  <c r="KF170" i="34"/>
  <c r="KE170" i="34"/>
  <c r="KD170" i="34"/>
  <c r="KC170" i="34"/>
  <c r="KB170" i="34"/>
  <c r="KA170" i="34"/>
  <c r="JZ170" i="34"/>
  <c r="JY170" i="34"/>
  <c r="JX170" i="34"/>
  <c r="JW170" i="34"/>
  <c r="JV170" i="34"/>
  <c r="JU170" i="34"/>
  <c r="JT170" i="34"/>
  <c r="KP170" i="34" s="1"/>
  <c r="LB170" i="34" s="1"/>
  <c r="JS170" i="34"/>
  <c r="JR170" i="34"/>
  <c r="KO170" i="34" s="1"/>
  <c r="JQ170" i="34"/>
  <c r="JI170" i="34"/>
  <c r="JH170" i="34"/>
  <c r="JF170" i="34"/>
  <c r="JE170" i="34"/>
  <c r="JD170" i="34"/>
  <c r="JC170" i="34"/>
  <c r="JG170" i="34" s="1"/>
  <c r="JJ170" i="34" s="1"/>
  <c r="JB170" i="34"/>
  <c r="FP170" i="34"/>
  <c r="DM170" i="34"/>
  <c r="CQ170" i="34"/>
  <c r="AG170" i="34"/>
  <c r="AE170" i="34"/>
  <c r="Y170" i="34"/>
  <c r="KZ170" i="34" s="1"/>
  <c r="X170" i="34"/>
  <c r="M170" i="34"/>
  <c r="LD169" i="34"/>
  <c r="LA169" i="34"/>
  <c r="LC169" i="34" s="1"/>
  <c r="KY169" i="34"/>
  <c r="KT169" i="34"/>
  <c r="KS169" i="34"/>
  <c r="KR169" i="34"/>
  <c r="KN169" i="34"/>
  <c r="KM169" i="34"/>
  <c r="KL169" i="34"/>
  <c r="KK169" i="34"/>
  <c r="KJ169" i="34"/>
  <c r="KI169" i="34"/>
  <c r="KH169" i="34"/>
  <c r="KG169" i="34"/>
  <c r="KF169" i="34"/>
  <c r="KE169" i="34"/>
  <c r="KD169" i="34"/>
  <c r="KC169" i="34"/>
  <c r="KB169" i="34"/>
  <c r="KA169" i="34"/>
  <c r="JZ169" i="34"/>
  <c r="JY169" i="34"/>
  <c r="JX169" i="34"/>
  <c r="JW169" i="34"/>
  <c r="JV169" i="34"/>
  <c r="JU169" i="34"/>
  <c r="JT169" i="34"/>
  <c r="KP169" i="34" s="1"/>
  <c r="LB169" i="34" s="1"/>
  <c r="JS169" i="34"/>
  <c r="JR169" i="34"/>
  <c r="KO169" i="34" s="1"/>
  <c r="KQ169" i="34" s="1"/>
  <c r="KV169" i="34" s="1"/>
  <c r="JQ169" i="34"/>
  <c r="JI169" i="34"/>
  <c r="JH169" i="34"/>
  <c r="JF169" i="34"/>
  <c r="JE169" i="34"/>
  <c r="JD169" i="34"/>
  <c r="JC169" i="34"/>
  <c r="JG169" i="34" s="1"/>
  <c r="JJ169" i="34" s="1"/>
  <c r="JB169" i="34"/>
  <c r="FP169" i="34"/>
  <c r="DM169" i="34"/>
  <c r="CQ169" i="34"/>
  <c r="AG169" i="34"/>
  <c r="AE169" i="34"/>
  <c r="Y169" i="34"/>
  <c r="KZ169" i="34" s="1"/>
  <c r="X169" i="34"/>
  <c r="R169" i="34"/>
  <c r="M169" i="34"/>
  <c r="K169" i="34"/>
  <c r="LD168" i="34"/>
  <c r="KY168" i="34"/>
  <c r="KT168" i="34"/>
  <c r="KS168" i="34"/>
  <c r="KR168" i="34"/>
  <c r="KP168" i="34"/>
  <c r="LB168" i="34" s="1"/>
  <c r="KN168" i="34"/>
  <c r="KM168" i="34"/>
  <c r="KL168" i="34"/>
  <c r="KK168" i="34"/>
  <c r="KJ168" i="34"/>
  <c r="KI168" i="34"/>
  <c r="KH168" i="34"/>
  <c r="KG168" i="34"/>
  <c r="KF168" i="34"/>
  <c r="KE168" i="34"/>
  <c r="KD168" i="34"/>
  <c r="KC168" i="34"/>
  <c r="KB168" i="34"/>
  <c r="KA168" i="34"/>
  <c r="JZ168" i="34"/>
  <c r="JY168" i="34"/>
  <c r="JX168" i="34"/>
  <c r="JW168" i="34"/>
  <c r="JV168" i="34"/>
  <c r="JU168" i="34"/>
  <c r="JT168" i="34"/>
  <c r="JS168" i="34"/>
  <c r="JR168" i="34"/>
  <c r="KO168" i="34" s="1"/>
  <c r="JQ168" i="34"/>
  <c r="JI168" i="34"/>
  <c r="JH168" i="34"/>
  <c r="JF168" i="34"/>
  <c r="JE168" i="34"/>
  <c r="JD168" i="34"/>
  <c r="JC168" i="34"/>
  <c r="JG168" i="34" s="1"/>
  <c r="JB168" i="34"/>
  <c r="FP168" i="34"/>
  <c r="DM168" i="34"/>
  <c r="CQ168" i="34"/>
  <c r="AG168" i="34"/>
  <c r="AE168" i="34"/>
  <c r="Y168" i="34"/>
  <c r="KZ168" i="34" s="1"/>
  <c r="Z168" i="34" s="1"/>
  <c r="AB168" i="34" s="1"/>
  <c r="X168" i="34"/>
  <c r="R168" i="34"/>
  <c r="M168" i="34"/>
  <c r="K168" i="34"/>
  <c r="LD167" i="34"/>
  <c r="LA167" i="34"/>
  <c r="LC167" i="34" s="1"/>
  <c r="KY167" i="34"/>
  <c r="KT167" i="34"/>
  <c r="KS167" i="34"/>
  <c r="Z167" i="34" s="1"/>
  <c r="AB167" i="34" s="1"/>
  <c r="KR167" i="34"/>
  <c r="KP167" i="34"/>
  <c r="LB167" i="34" s="1"/>
  <c r="KN167" i="34"/>
  <c r="KM167" i="34"/>
  <c r="KL167" i="34"/>
  <c r="KK167" i="34"/>
  <c r="KJ167" i="34"/>
  <c r="KI167" i="34"/>
  <c r="KH167" i="34"/>
  <c r="KG167" i="34"/>
  <c r="KF167" i="34"/>
  <c r="KE167" i="34"/>
  <c r="KD167" i="34"/>
  <c r="KC167" i="34"/>
  <c r="KB167" i="34"/>
  <c r="KA167" i="34"/>
  <c r="JZ167" i="34"/>
  <c r="JY167" i="34"/>
  <c r="JX167" i="34"/>
  <c r="JW167" i="34"/>
  <c r="JV167" i="34"/>
  <c r="JU167" i="34"/>
  <c r="JT167" i="34"/>
  <c r="JS167" i="34"/>
  <c r="JR167" i="34"/>
  <c r="KO167" i="34" s="1"/>
  <c r="JQ167" i="34"/>
  <c r="JI167" i="34"/>
  <c r="JF167" i="34"/>
  <c r="JE167" i="34"/>
  <c r="JD167" i="34"/>
  <c r="JH167" i="34" s="1"/>
  <c r="JC167" i="34"/>
  <c r="JG167" i="34" s="1"/>
  <c r="JJ167" i="34" s="1"/>
  <c r="JB167" i="34"/>
  <c r="FP167" i="34"/>
  <c r="DM167" i="34"/>
  <c r="CQ167" i="34"/>
  <c r="AG167" i="34"/>
  <c r="AE167" i="34"/>
  <c r="Y167" i="34"/>
  <c r="KZ167" i="34" s="1"/>
  <c r="X167" i="34"/>
  <c r="M167" i="34"/>
  <c r="LD166" i="34"/>
  <c r="KY166" i="34"/>
  <c r="KT166" i="34"/>
  <c r="KS166" i="34"/>
  <c r="Z166" i="34" s="1"/>
  <c r="AB166" i="34" s="1"/>
  <c r="KR166" i="34"/>
  <c r="KN166" i="34"/>
  <c r="KM166" i="34"/>
  <c r="KL166" i="34"/>
  <c r="KK166" i="34"/>
  <c r="KJ166" i="34"/>
  <c r="KI166" i="34"/>
  <c r="KH166" i="34"/>
  <c r="KG166" i="34"/>
  <c r="KF166" i="34"/>
  <c r="KE166" i="34"/>
  <c r="KD166" i="34"/>
  <c r="KC166" i="34"/>
  <c r="KB166" i="34"/>
  <c r="KA166" i="34"/>
  <c r="JZ166" i="34"/>
  <c r="JY166" i="34"/>
  <c r="JX166" i="34"/>
  <c r="JW166" i="34"/>
  <c r="JV166" i="34"/>
  <c r="JU166" i="34"/>
  <c r="JT166" i="34"/>
  <c r="KP166" i="34" s="1"/>
  <c r="LB166" i="34" s="1"/>
  <c r="JS166" i="34"/>
  <c r="JR166" i="34"/>
  <c r="KO166" i="34" s="1"/>
  <c r="JQ166" i="34"/>
  <c r="JI166" i="34"/>
  <c r="JF166" i="34"/>
  <c r="JE166" i="34"/>
  <c r="JD166" i="34"/>
  <c r="JH166" i="34" s="1"/>
  <c r="JC166" i="34"/>
  <c r="JG166" i="34" s="1"/>
  <c r="JJ166" i="34" s="1"/>
  <c r="JB166" i="34"/>
  <c r="FP166" i="34"/>
  <c r="DM166" i="34"/>
  <c r="CQ166" i="34"/>
  <c r="AG166" i="34"/>
  <c r="AE166" i="34"/>
  <c r="Y166" i="34"/>
  <c r="KZ166" i="34" s="1"/>
  <c r="LA166" i="34" s="1"/>
  <c r="LC166" i="34" s="1"/>
  <c r="X166" i="34"/>
  <c r="M166" i="34"/>
  <c r="LD165" i="34"/>
  <c r="KY165" i="34"/>
  <c r="KT165" i="34"/>
  <c r="KS165" i="34"/>
  <c r="KR165" i="34"/>
  <c r="KN165" i="34"/>
  <c r="KM165" i="34"/>
  <c r="KL165" i="34"/>
  <c r="KK165" i="34"/>
  <c r="KJ165" i="34"/>
  <c r="KI165" i="34"/>
  <c r="KH165" i="34"/>
  <c r="KG165" i="34"/>
  <c r="KF165" i="34"/>
  <c r="KE165" i="34"/>
  <c r="KD165" i="34"/>
  <c r="KC165" i="34"/>
  <c r="KB165" i="34"/>
  <c r="KA165" i="34"/>
  <c r="JZ165" i="34"/>
  <c r="JY165" i="34"/>
  <c r="JX165" i="34"/>
  <c r="JW165" i="34"/>
  <c r="JV165" i="34"/>
  <c r="JU165" i="34"/>
  <c r="JT165" i="34"/>
  <c r="KP165" i="34" s="1"/>
  <c r="LB165" i="34" s="1"/>
  <c r="JS165" i="34"/>
  <c r="JR165" i="34"/>
  <c r="KO165" i="34" s="1"/>
  <c r="JQ165" i="34"/>
  <c r="JI165" i="34"/>
  <c r="JG165" i="34"/>
  <c r="JJ165" i="34" s="1"/>
  <c r="JK165" i="34" s="1"/>
  <c r="JF165" i="34"/>
  <c r="JE165" i="34"/>
  <c r="JD165" i="34"/>
  <c r="JH165" i="34" s="1"/>
  <c r="JC165" i="34"/>
  <c r="JB165" i="34"/>
  <c r="FP165" i="34"/>
  <c r="DM165" i="34"/>
  <c r="CQ165" i="34"/>
  <c r="AG165" i="34"/>
  <c r="AE165" i="34"/>
  <c r="Y165" i="34"/>
  <c r="KZ165" i="34" s="1"/>
  <c r="LA165" i="34" s="1"/>
  <c r="LC165" i="34" s="1"/>
  <c r="X165" i="34"/>
  <c r="R165" i="34"/>
  <c r="M165" i="34"/>
  <c r="K165" i="34"/>
  <c r="LD164" i="34"/>
  <c r="KY164" i="34"/>
  <c r="KT164" i="34"/>
  <c r="KS164" i="34"/>
  <c r="Z164" i="34" s="1"/>
  <c r="AB164" i="34" s="1"/>
  <c r="KR164" i="34"/>
  <c r="KP164" i="34"/>
  <c r="LB164" i="34" s="1"/>
  <c r="KN164" i="34"/>
  <c r="KM164" i="34"/>
  <c r="KL164" i="34"/>
  <c r="KK164" i="34"/>
  <c r="KJ164" i="34"/>
  <c r="KI164" i="34"/>
  <c r="KH164" i="34"/>
  <c r="KG164" i="34"/>
  <c r="KF164" i="34"/>
  <c r="KE164" i="34"/>
  <c r="KD164" i="34"/>
  <c r="KC164" i="34"/>
  <c r="KB164" i="34"/>
  <c r="KA164" i="34"/>
  <c r="JZ164" i="34"/>
  <c r="JY164" i="34"/>
  <c r="JX164" i="34"/>
  <c r="JW164" i="34"/>
  <c r="JV164" i="34"/>
  <c r="JU164" i="34"/>
  <c r="JT164" i="34"/>
  <c r="JS164" i="34"/>
  <c r="JR164" i="34"/>
  <c r="KO164" i="34" s="1"/>
  <c r="JQ164" i="34"/>
  <c r="JI164" i="34"/>
  <c r="JF164" i="34"/>
  <c r="JE164" i="34"/>
  <c r="JD164" i="34"/>
  <c r="JH164" i="34" s="1"/>
  <c r="JC164" i="34"/>
  <c r="JG164" i="34" s="1"/>
  <c r="JJ164" i="34" s="1"/>
  <c r="JB164" i="34"/>
  <c r="FP164" i="34"/>
  <c r="DM164" i="34"/>
  <c r="CQ164" i="34"/>
  <c r="AG164" i="34"/>
  <c r="AE164" i="34"/>
  <c r="Y164" i="34"/>
  <c r="KZ164" i="34" s="1"/>
  <c r="LA164" i="34" s="1"/>
  <c r="LC164" i="34" s="1"/>
  <c r="X164" i="34"/>
  <c r="R164" i="34"/>
  <c r="M164" i="34"/>
  <c r="K164" i="34"/>
  <c r="LD163" i="34"/>
  <c r="LA163" i="34"/>
  <c r="KY163" i="34"/>
  <c r="KT163" i="34"/>
  <c r="LC163" i="34" s="1"/>
  <c r="KS163" i="34"/>
  <c r="Z163" i="34" s="1"/>
  <c r="AB163" i="34" s="1"/>
  <c r="KR163" i="34"/>
  <c r="KP163" i="34"/>
  <c r="LB163" i="34" s="1"/>
  <c r="KN163" i="34"/>
  <c r="KM163" i="34"/>
  <c r="KL163" i="34"/>
  <c r="KK163" i="34"/>
  <c r="KJ163" i="34"/>
  <c r="KI163" i="34"/>
  <c r="KH163" i="34"/>
  <c r="KG163" i="34"/>
  <c r="KF163" i="34"/>
  <c r="KE163" i="34"/>
  <c r="KD163" i="34"/>
  <c r="KC163" i="34"/>
  <c r="KB163" i="34"/>
  <c r="KA163" i="34"/>
  <c r="JZ163" i="34"/>
  <c r="JY163" i="34"/>
  <c r="JX163" i="34"/>
  <c r="JW163" i="34"/>
  <c r="JV163" i="34"/>
  <c r="JU163" i="34"/>
  <c r="JT163" i="34"/>
  <c r="JS163" i="34"/>
  <c r="JR163" i="34"/>
  <c r="KO163" i="34" s="1"/>
  <c r="JQ163" i="34"/>
  <c r="JF163" i="34"/>
  <c r="JE163" i="34"/>
  <c r="JI163" i="34" s="1"/>
  <c r="JD163" i="34"/>
  <c r="JH163" i="34" s="1"/>
  <c r="JC163" i="34"/>
  <c r="JG163" i="34" s="1"/>
  <c r="JJ163" i="34" s="1"/>
  <c r="JB163" i="34"/>
  <c r="FP163" i="34"/>
  <c r="DM163" i="34"/>
  <c r="CQ163" i="34"/>
  <c r="AG163" i="34"/>
  <c r="AE163" i="34"/>
  <c r="Y163" i="34"/>
  <c r="KZ163" i="34" s="1"/>
  <c r="X163" i="34"/>
  <c r="R163" i="34"/>
  <c r="M163" i="34"/>
  <c r="K163" i="34"/>
  <c r="LD162" i="34"/>
  <c r="LC162" i="34"/>
  <c r="LA162" i="34"/>
  <c r="KY162" i="34"/>
  <c r="KT162" i="34"/>
  <c r="KS162" i="34"/>
  <c r="KR162" i="34"/>
  <c r="KN162" i="34"/>
  <c r="KM162" i="34"/>
  <c r="KL162" i="34"/>
  <c r="KK162" i="34"/>
  <c r="KJ162" i="34"/>
  <c r="KI162" i="34"/>
  <c r="KH162" i="34"/>
  <c r="KG162" i="34"/>
  <c r="KF162" i="34"/>
  <c r="KE162" i="34"/>
  <c r="KD162" i="34"/>
  <c r="KC162" i="34"/>
  <c r="KB162" i="34"/>
  <c r="KA162" i="34"/>
  <c r="JZ162" i="34"/>
  <c r="JY162" i="34"/>
  <c r="JX162" i="34"/>
  <c r="JW162" i="34"/>
  <c r="JV162" i="34"/>
  <c r="JU162" i="34"/>
  <c r="JT162" i="34"/>
  <c r="KP162" i="34" s="1"/>
  <c r="LB162" i="34" s="1"/>
  <c r="JS162" i="34"/>
  <c r="JR162" i="34"/>
  <c r="KO162" i="34" s="1"/>
  <c r="JQ162" i="34"/>
  <c r="JH162" i="34"/>
  <c r="JF162" i="34"/>
  <c r="JE162" i="34"/>
  <c r="JI162" i="34" s="1"/>
  <c r="JD162" i="34"/>
  <c r="JC162" i="34"/>
  <c r="JG162" i="34" s="1"/>
  <c r="JJ162" i="34" s="1"/>
  <c r="JB162" i="34"/>
  <c r="FP162" i="34"/>
  <c r="DM162" i="34"/>
  <c r="CQ162" i="34"/>
  <c r="AG162" i="34"/>
  <c r="AE162" i="34"/>
  <c r="Y162" i="34"/>
  <c r="KZ162" i="34" s="1"/>
  <c r="Z162" i="34" s="1"/>
  <c r="AB162" i="34" s="1"/>
  <c r="X162" i="34"/>
  <c r="R162" i="34"/>
  <c r="M162" i="34"/>
  <c r="K162" i="34"/>
  <c r="LD161" i="34"/>
  <c r="KY161" i="34"/>
  <c r="KT161" i="34"/>
  <c r="KS161" i="34"/>
  <c r="KR161" i="34"/>
  <c r="KP161" i="34"/>
  <c r="LB161" i="34" s="1"/>
  <c r="KN161" i="34"/>
  <c r="KM161" i="34"/>
  <c r="KL161" i="34"/>
  <c r="KK161" i="34"/>
  <c r="KJ161" i="34"/>
  <c r="KI161" i="34"/>
  <c r="KH161" i="34"/>
  <c r="KG161" i="34"/>
  <c r="KF161" i="34"/>
  <c r="KE161" i="34"/>
  <c r="KD161" i="34"/>
  <c r="KC161" i="34"/>
  <c r="KB161" i="34"/>
  <c r="KA161" i="34"/>
  <c r="JZ161" i="34"/>
  <c r="JY161" i="34"/>
  <c r="JX161" i="34"/>
  <c r="JW161" i="34"/>
  <c r="JV161" i="34"/>
  <c r="JU161" i="34"/>
  <c r="JT161" i="34"/>
  <c r="JS161" i="34"/>
  <c r="JR161" i="34"/>
  <c r="KO161" i="34" s="1"/>
  <c r="JQ161" i="34"/>
  <c r="JI161" i="34"/>
  <c r="JH161" i="34"/>
  <c r="JF161" i="34"/>
  <c r="JE161" i="34"/>
  <c r="JD161" i="34"/>
  <c r="JC161" i="34"/>
  <c r="JG161" i="34" s="1"/>
  <c r="JJ161" i="34" s="1"/>
  <c r="JB161" i="34"/>
  <c r="FP161" i="34"/>
  <c r="DM161" i="34"/>
  <c r="CQ161" i="34"/>
  <c r="AG161" i="34"/>
  <c r="AE161" i="34"/>
  <c r="Y161" i="34"/>
  <c r="KZ161" i="34" s="1"/>
  <c r="Z161" i="34" s="1"/>
  <c r="AB161" i="34" s="1"/>
  <c r="X161" i="34"/>
  <c r="R161" i="34"/>
  <c r="M161" i="34"/>
  <c r="K161" i="34"/>
  <c r="LD160" i="34"/>
  <c r="KY160" i="34"/>
  <c r="KT160" i="34"/>
  <c r="KS160" i="34"/>
  <c r="KR160" i="34"/>
  <c r="KN160" i="34"/>
  <c r="KM160" i="34"/>
  <c r="KL160" i="34"/>
  <c r="KK160" i="34"/>
  <c r="KJ160" i="34"/>
  <c r="KI160" i="34"/>
  <c r="KH160" i="34"/>
  <c r="KG160" i="34"/>
  <c r="KF160" i="34"/>
  <c r="KE160" i="34"/>
  <c r="KD160" i="34"/>
  <c r="KC160" i="34"/>
  <c r="KB160" i="34"/>
  <c r="KA160" i="34"/>
  <c r="JZ160" i="34"/>
  <c r="JY160" i="34"/>
  <c r="JX160" i="34"/>
  <c r="JW160" i="34"/>
  <c r="JV160" i="34"/>
  <c r="JU160" i="34"/>
  <c r="JT160" i="34"/>
  <c r="KP160" i="34" s="1"/>
  <c r="LB160" i="34" s="1"/>
  <c r="JS160" i="34"/>
  <c r="JR160" i="34"/>
  <c r="KO160" i="34" s="1"/>
  <c r="JQ160" i="34"/>
  <c r="JI160" i="34"/>
  <c r="JH160" i="34"/>
  <c r="JF160" i="34"/>
  <c r="JE160" i="34"/>
  <c r="JD160" i="34"/>
  <c r="JC160" i="34"/>
  <c r="JG160" i="34" s="1"/>
  <c r="JJ160" i="34" s="1"/>
  <c r="JB160" i="34"/>
  <c r="FP160" i="34"/>
  <c r="DM160" i="34"/>
  <c r="CQ160" i="34"/>
  <c r="AG160" i="34"/>
  <c r="AE160" i="34"/>
  <c r="Y160" i="34"/>
  <c r="KZ160" i="34" s="1"/>
  <c r="Z160" i="34" s="1"/>
  <c r="AB160" i="34" s="1"/>
  <c r="X160" i="34"/>
  <c r="M160" i="34"/>
  <c r="LD159" i="34"/>
  <c r="KY159" i="34"/>
  <c r="KT159" i="34"/>
  <c r="KS159" i="34"/>
  <c r="KR159" i="34"/>
  <c r="KN159" i="34"/>
  <c r="KM159" i="34"/>
  <c r="KL159" i="34"/>
  <c r="KK159" i="34"/>
  <c r="KJ159" i="34"/>
  <c r="KI159" i="34"/>
  <c r="KH159" i="34"/>
  <c r="KG159" i="34"/>
  <c r="KF159" i="34"/>
  <c r="KE159" i="34"/>
  <c r="KD159" i="34"/>
  <c r="KC159" i="34"/>
  <c r="KB159" i="34"/>
  <c r="KA159" i="34"/>
  <c r="JZ159" i="34"/>
  <c r="JY159" i="34"/>
  <c r="JX159" i="34"/>
  <c r="JW159" i="34"/>
  <c r="JV159" i="34"/>
  <c r="JU159" i="34"/>
  <c r="JT159" i="34"/>
  <c r="KP159" i="34" s="1"/>
  <c r="LB159" i="34" s="1"/>
  <c r="JS159" i="34"/>
  <c r="JR159" i="34"/>
  <c r="KO159" i="34" s="1"/>
  <c r="JQ159" i="34"/>
  <c r="JI159" i="34"/>
  <c r="JH159" i="34"/>
  <c r="JG159" i="34"/>
  <c r="JJ159" i="34" s="1"/>
  <c r="JF159" i="34"/>
  <c r="JE159" i="34"/>
  <c r="JD159" i="34"/>
  <c r="JC159" i="34"/>
  <c r="JB159" i="34"/>
  <c r="FP159" i="34"/>
  <c r="DM159" i="34"/>
  <c r="CQ159" i="34"/>
  <c r="AG159" i="34"/>
  <c r="AE159" i="34"/>
  <c r="Y159" i="34"/>
  <c r="KZ159" i="34" s="1"/>
  <c r="X159" i="34"/>
  <c r="R159" i="34"/>
  <c r="M159" i="34"/>
  <c r="K159" i="34"/>
  <c r="LD158" i="34"/>
  <c r="LA158" i="34"/>
  <c r="LC158" i="34" s="1"/>
  <c r="KY158" i="34"/>
  <c r="KT158" i="34"/>
  <c r="KS158" i="34"/>
  <c r="Z158" i="34" s="1"/>
  <c r="AB158" i="34" s="1"/>
  <c r="KR158" i="34"/>
  <c r="KN158" i="34"/>
  <c r="KM158" i="34"/>
  <c r="KL158" i="34"/>
  <c r="KK158" i="34"/>
  <c r="KJ158" i="34"/>
  <c r="KI158" i="34"/>
  <c r="KH158" i="34"/>
  <c r="KG158" i="34"/>
  <c r="KF158" i="34"/>
  <c r="KE158" i="34"/>
  <c r="KD158" i="34"/>
  <c r="KC158" i="34"/>
  <c r="KB158" i="34"/>
  <c r="KA158" i="34"/>
  <c r="JZ158" i="34"/>
  <c r="JY158" i="34"/>
  <c r="JX158" i="34"/>
  <c r="JW158" i="34"/>
  <c r="JV158" i="34"/>
  <c r="JU158" i="34"/>
  <c r="JT158" i="34"/>
  <c r="KP158" i="34" s="1"/>
  <c r="LB158" i="34" s="1"/>
  <c r="JS158" i="34"/>
  <c r="JR158" i="34"/>
  <c r="KO158" i="34" s="1"/>
  <c r="KQ158" i="34" s="1"/>
  <c r="JQ158" i="34"/>
  <c r="JI158" i="34"/>
  <c r="JF158" i="34"/>
  <c r="JE158" i="34"/>
  <c r="JD158" i="34"/>
  <c r="JH158" i="34" s="1"/>
  <c r="JC158" i="34"/>
  <c r="JG158" i="34" s="1"/>
  <c r="JJ158" i="34" s="1"/>
  <c r="JB158" i="34"/>
  <c r="FP158" i="34"/>
  <c r="DM158" i="34"/>
  <c r="CQ158" i="34"/>
  <c r="AG158" i="34"/>
  <c r="AE158" i="34"/>
  <c r="Y158" i="34"/>
  <c r="KZ158" i="34" s="1"/>
  <c r="X158" i="34"/>
  <c r="R158" i="34"/>
  <c r="M158" i="34"/>
  <c r="K158" i="34"/>
  <c r="LD157" i="34"/>
  <c r="LC157" i="34"/>
  <c r="LA157" i="34"/>
  <c r="KY157" i="34"/>
  <c r="KT157" i="34"/>
  <c r="KS157" i="34"/>
  <c r="Z157" i="34" s="1"/>
  <c r="AB157" i="34" s="1"/>
  <c r="KR157" i="34"/>
  <c r="KN157" i="34"/>
  <c r="KM157" i="34"/>
  <c r="KL157" i="34"/>
  <c r="KK157" i="34"/>
  <c r="KJ157" i="34"/>
  <c r="KI157" i="34"/>
  <c r="KH157" i="34"/>
  <c r="KG157" i="34"/>
  <c r="KF157" i="34"/>
  <c r="KE157" i="34"/>
  <c r="KD157" i="34"/>
  <c r="KC157" i="34"/>
  <c r="KB157" i="34"/>
  <c r="KA157" i="34"/>
  <c r="JZ157" i="34"/>
  <c r="JY157" i="34"/>
  <c r="JX157" i="34"/>
  <c r="JW157" i="34"/>
  <c r="JV157" i="34"/>
  <c r="JU157" i="34"/>
  <c r="JT157" i="34"/>
  <c r="KP157" i="34" s="1"/>
  <c r="LB157" i="34" s="1"/>
  <c r="JS157" i="34"/>
  <c r="JR157" i="34"/>
  <c r="JQ157" i="34"/>
  <c r="JI157" i="34"/>
  <c r="JF157" i="34"/>
  <c r="JE157" i="34"/>
  <c r="JD157" i="34"/>
  <c r="JH157" i="34" s="1"/>
  <c r="JC157" i="34"/>
  <c r="JG157" i="34" s="1"/>
  <c r="JJ157" i="34" s="1"/>
  <c r="JB157" i="34"/>
  <c r="FP157" i="34"/>
  <c r="DM157" i="34"/>
  <c r="CQ157" i="34"/>
  <c r="AG157" i="34"/>
  <c r="AE157" i="34"/>
  <c r="Y157" i="34"/>
  <c r="KZ157" i="34" s="1"/>
  <c r="X157" i="34"/>
  <c r="M157" i="34"/>
  <c r="R157" i="34" s="1"/>
  <c r="K157" i="34"/>
  <c r="LD156" i="34"/>
  <c r="KY156" i="34"/>
  <c r="KT156" i="34"/>
  <c r="KS156" i="34"/>
  <c r="KR156" i="34"/>
  <c r="KP156" i="34"/>
  <c r="LB156" i="34" s="1"/>
  <c r="KN156" i="34"/>
  <c r="KM156" i="34"/>
  <c r="KL156" i="34"/>
  <c r="KK156" i="34"/>
  <c r="KJ156" i="34"/>
  <c r="KI156" i="34"/>
  <c r="KH156" i="34"/>
  <c r="KG156" i="34"/>
  <c r="KF156" i="34"/>
  <c r="KE156" i="34"/>
  <c r="KD156" i="34"/>
  <c r="KC156" i="34"/>
  <c r="KB156" i="34"/>
  <c r="KA156" i="34"/>
  <c r="JZ156" i="34"/>
  <c r="JY156" i="34"/>
  <c r="JX156" i="34"/>
  <c r="JW156" i="34"/>
  <c r="JV156" i="34"/>
  <c r="JU156" i="34"/>
  <c r="JT156" i="34"/>
  <c r="JS156" i="34"/>
  <c r="JR156" i="34"/>
  <c r="KO156" i="34" s="1"/>
  <c r="JQ156" i="34"/>
  <c r="JI156" i="34"/>
  <c r="JF156" i="34"/>
  <c r="JE156" i="34"/>
  <c r="JD156" i="34"/>
  <c r="JH156" i="34" s="1"/>
  <c r="JC156" i="34"/>
  <c r="JG156" i="34" s="1"/>
  <c r="JJ156" i="34" s="1"/>
  <c r="JB156" i="34"/>
  <c r="FP156" i="34"/>
  <c r="DM156" i="34"/>
  <c r="CQ156" i="34"/>
  <c r="AG156" i="34"/>
  <c r="AE156" i="34"/>
  <c r="X156" i="34"/>
  <c r="Y156" i="34" s="1"/>
  <c r="KZ156" i="34" s="1"/>
  <c r="M156" i="34"/>
  <c r="LD155" i="34"/>
  <c r="KY155" i="34"/>
  <c r="KT155" i="34"/>
  <c r="KS155" i="34"/>
  <c r="Z155" i="34" s="1"/>
  <c r="AB155" i="34" s="1"/>
  <c r="KR155" i="34"/>
  <c r="KP155" i="34"/>
  <c r="LB155" i="34" s="1"/>
  <c r="KN155" i="34"/>
  <c r="KM155" i="34"/>
  <c r="KL155" i="34"/>
  <c r="KK155" i="34"/>
  <c r="KJ155" i="34"/>
  <c r="KI155" i="34"/>
  <c r="KH155" i="34"/>
  <c r="KG155" i="34"/>
  <c r="KF155" i="34"/>
  <c r="KE155" i="34"/>
  <c r="KD155" i="34"/>
  <c r="KC155" i="34"/>
  <c r="KB155" i="34"/>
  <c r="KA155" i="34"/>
  <c r="JZ155" i="34"/>
  <c r="JY155" i="34"/>
  <c r="JX155" i="34"/>
  <c r="JW155" i="34"/>
  <c r="JV155" i="34"/>
  <c r="JU155" i="34"/>
  <c r="JT155" i="34"/>
  <c r="JS155" i="34"/>
  <c r="JR155" i="34"/>
  <c r="KO155" i="34" s="1"/>
  <c r="KQ155" i="34" s="1"/>
  <c r="KU155" i="34" s="1"/>
  <c r="JQ155" i="34"/>
  <c r="JI155" i="34"/>
  <c r="JF155" i="34"/>
  <c r="JE155" i="34"/>
  <c r="JD155" i="34"/>
  <c r="JH155" i="34" s="1"/>
  <c r="JC155" i="34"/>
  <c r="JG155" i="34" s="1"/>
  <c r="JJ155" i="34" s="1"/>
  <c r="JB155" i="34"/>
  <c r="FP155" i="34"/>
  <c r="DM155" i="34"/>
  <c r="CQ155" i="34"/>
  <c r="AG155" i="34"/>
  <c r="AE155" i="34"/>
  <c r="Y155" i="34"/>
  <c r="KZ155" i="34" s="1"/>
  <c r="X155" i="34"/>
  <c r="R155" i="34"/>
  <c r="M155" i="34"/>
  <c r="K155" i="34"/>
  <c r="LD154" i="34"/>
  <c r="KY154" i="34"/>
  <c r="KT154" i="34"/>
  <c r="KS154" i="34"/>
  <c r="KR154" i="34"/>
  <c r="KN154" i="34"/>
  <c r="KM154" i="34"/>
  <c r="KL154" i="34"/>
  <c r="KK154" i="34"/>
  <c r="KJ154" i="34"/>
  <c r="KI154" i="34"/>
  <c r="KH154" i="34"/>
  <c r="KG154" i="34"/>
  <c r="KF154" i="34"/>
  <c r="KE154" i="34"/>
  <c r="KD154" i="34"/>
  <c r="KC154" i="34"/>
  <c r="KB154" i="34"/>
  <c r="KA154" i="34"/>
  <c r="JZ154" i="34"/>
  <c r="JY154" i="34"/>
  <c r="JX154" i="34"/>
  <c r="JW154" i="34"/>
  <c r="JV154" i="34"/>
  <c r="JU154" i="34"/>
  <c r="JT154" i="34"/>
  <c r="KP154" i="34" s="1"/>
  <c r="LB154" i="34" s="1"/>
  <c r="JS154" i="34"/>
  <c r="JR154" i="34"/>
  <c r="KO154" i="34" s="1"/>
  <c r="JQ154" i="34"/>
  <c r="JH154" i="34"/>
  <c r="JF154" i="34"/>
  <c r="JE154" i="34"/>
  <c r="JI154" i="34" s="1"/>
  <c r="JD154" i="34"/>
  <c r="JC154" i="34"/>
  <c r="JG154" i="34" s="1"/>
  <c r="JB154" i="34"/>
  <c r="FP154" i="34"/>
  <c r="DM154" i="34"/>
  <c r="CQ154" i="34"/>
  <c r="AG154" i="34"/>
  <c r="AE154" i="34"/>
  <c r="Y154" i="34"/>
  <c r="KZ154" i="34" s="1"/>
  <c r="Z154" i="34" s="1"/>
  <c r="AB154" i="34" s="1"/>
  <c r="X154" i="34"/>
  <c r="R154" i="34"/>
  <c r="M154" i="34"/>
  <c r="K154" i="34"/>
  <c r="LD153" i="34"/>
  <c r="KY153" i="34"/>
  <c r="KT153" i="34"/>
  <c r="KS153" i="34"/>
  <c r="KR153" i="34"/>
  <c r="KP153" i="34"/>
  <c r="LB153" i="34" s="1"/>
  <c r="KN153" i="34"/>
  <c r="KM153" i="34"/>
  <c r="KL153" i="34"/>
  <c r="KK153" i="34"/>
  <c r="KJ153" i="34"/>
  <c r="KI153" i="34"/>
  <c r="KH153" i="34"/>
  <c r="KG153" i="34"/>
  <c r="KF153" i="34"/>
  <c r="KE153" i="34"/>
  <c r="KD153" i="34"/>
  <c r="KC153" i="34"/>
  <c r="KB153" i="34"/>
  <c r="KA153" i="34"/>
  <c r="JZ153" i="34"/>
  <c r="JY153" i="34"/>
  <c r="JX153" i="34"/>
  <c r="JW153" i="34"/>
  <c r="JV153" i="34"/>
  <c r="JU153" i="34"/>
  <c r="JT153" i="34"/>
  <c r="JS153" i="34"/>
  <c r="JR153" i="34"/>
  <c r="KO153" i="34" s="1"/>
  <c r="KQ153" i="34" s="1"/>
  <c r="JQ153" i="34"/>
  <c r="JH153" i="34"/>
  <c r="JF153" i="34"/>
  <c r="JE153" i="34"/>
  <c r="JI153" i="34" s="1"/>
  <c r="JD153" i="34"/>
  <c r="JC153" i="34"/>
  <c r="JG153" i="34" s="1"/>
  <c r="JB153" i="34"/>
  <c r="FP153" i="34"/>
  <c r="DM153" i="34"/>
  <c r="CQ153" i="34"/>
  <c r="AG153" i="34"/>
  <c r="AE153" i="34"/>
  <c r="AB153" i="34"/>
  <c r="Y153" i="34"/>
  <c r="KZ153" i="34" s="1"/>
  <c r="Z153" i="34" s="1"/>
  <c r="X153" i="34"/>
  <c r="R153" i="34"/>
  <c r="M153" i="34"/>
  <c r="K153" i="34"/>
  <c r="LD152" i="34"/>
  <c r="LB152" i="34"/>
  <c r="KY152" i="34"/>
  <c r="KT152" i="34"/>
  <c r="KS152" i="34"/>
  <c r="KR152" i="34"/>
  <c r="KP152" i="34"/>
  <c r="KN152" i="34"/>
  <c r="KM152" i="34"/>
  <c r="KL152" i="34"/>
  <c r="KK152" i="34"/>
  <c r="KJ152" i="34"/>
  <c r="KI152" i="34"/>
  <c r="KH152" i="34"/>
  <c r="KG152" i="34"/>
  <c r="KF152" i="34"/>
  <c r="KE152" i="34"/>
  <c r="KD152" i="34"/>
  <c r="KC152" i="34"/>
  <c r="KB152" i="34"/>
  <c r="KA152" i="34"/>
  <c r="JZ152" i="34"/>
  <c r="JY152" i="34"/>
  <c r="JX152" i="34"/>
  <c r="JW152" i="34"/>
  <c r="JV152" i="34"/>
  <c r="JU152" i="34"/>
  <c r="JT152" i="34"/>
  <c r="JS152" i="34"/>
  <c r="JR152" i="34"/>
  <c r="KO152" i="34" s="1"/>
  <c r="KQ152" i="34" s="1"/>
  <c r="JQ152" i="34"/>
  <c r="JJ152" i="34"/>
  <c r="JI152" i="34"/>
  <c r="JH152" i="34"/>
  <c r="JF152" i="34"/>
  <c r="JE152" i="34"/>
  <c r="JD152" i="34"/>
  <c r="JC152" i="34"/>
  <c r="JG152" i="34" s="1"/>
  <c r="JB152" i="34"/>
  <c r="FP152" i="34"/>
  <c r="DM152" i="34"/>
  <c r="CQ152" i="34"/>
  <c r="AG152" i="34"/>
  <c r="AE152" i="34"/>
  <c r="Y152" i="34"/>
  <c r="KZ152" i="34" s="1"/>
  <c r="LA152" i="34" s="1"/>
  <c r="LC152" i="34" s="1"/>
  <c r="X152" i="34"/>
  <c r="R152" i="34"/>
  <c r="M152" i="34"/>
  <c r="K152" i="34"/>
  <c r="LD151" i="34"/>
  <c r="LA151" i="34"/>
  <c r="LC151" i="34" s="1"/>
  <c r="KY151" i="34"/>
  <c r="KT151" i="34"/>
  <c r="KS151" i="34"/>
  <c r="Z151" i="34" s="1"/>
  <c r="AB151" i="34" s="1"/>
  <c r="KR151" i="34"/>
  <c r="KO151" i="34"/>
  <c r="KN151" i="34"/>
  <c r="KM151" i="34"/>
  <c r="KL151" i="34"/>
  <c r="KK151" i="34"/>
  <c r="KJ151" i="34"/>
  <c r="KI151" i="34"/>
  <c r="KH151" i="34"/>
  <c r="KG151" i="34"/>
  <c r="KF151" i="34"/>
  <c r="KE151" i="34"/>
  <c r="KD151" i="34"/>
  <c r="KC151" i="34"/>
  <c r="KB151" i="34"/>
  <c r="KA151" i="34"/>
  <c r="JZ151" i="34"/>
  <c r="JY151" i="34"/>
  <c r="JX151" i="34"/>
  <c r="JW151" i="34"/>
  <c r="JV151" i="34"/>
  <c r="JU151" i="34"/>
  <c r="JT151" i="34"/>
  <c r="KP151" i="34" s="1"/>
  <c r="LB151" i="34" s="1"/>
  <c r="JS151" i="34"/>
  <c r="JR151" i="34"/>
  <c r="JQ151" i="34"/>
  <c r="JF151" i="34"/>
  <c r="JE151" i="34"/>
  <c r="JI151" i="34" s="1"/>
  <c r="JD151" i="34"/>
  <c r="JH151" i="34" s="1"/>
  <c r="JC151" i="34"/>
  <c r="JG151" i="34" s="1"/>
  <c r="JJ151" i="34" s="1"/>
  <c r="AA151" i="34" s="1"/>
  <c r="JB151" i="34"/>
  <c r="FP151" i="34"/>
  <c r="DM151" i="34"/>
  <c r="CQ151" i="34"/>
  <c r="AG151" i="34"/>
  <c r="AE151" i="34"/>
  <c r="Y151" i="34"/>
  <c r="KZ151" i="34" s="1"/>
  <c r="X151" i="34"/>
  <c r="R151" i="34"/>
  <c r="M151" i="34"/>
  <c r="K151" i="34"/>
  <c r="LD150" i="34"/>
  <c r="KY150" i="34"/>
  <c r="KT150" i="34"/>
  <c r="KS150" i="34"/>
  <c r="LA150" i="34" s="1"/>
  <c r="KR150" i="34"/>
  <c r="KN150" i="34"/>
  <c r="KM150" i="34"/>
  <c r="KL150" i="34"/>
  <c r="KK150" i="34"/>
  <c r="KJ150" i="34"/>
  <c r="KI150" i="34"/>
  <c r="KH150" i="34"/>
  <c r="KG150" i="34"/>
  <c r="KF150" i="34"/>
  <c r="KE150" i="34"/>
  <c r="KD150" i="34"/>
  <c r="KC150" i="34"/>
  <c r="KB150" i="34"/>
  <c r="KA150" i="34"/>
  <c r="JZ150" i="34"/>
  <c r="JY150" i="34"/>
  <c r="JX150" i="34"/>
  <c r="JW150" i="34"/>
  <c r="JV150" i="34"/>
  <c r="JU150" i="34"/>
  <c r="KP150" i="34" s="1"/>
  <c r="LB150" i="34" s="1"/>
  <c r="JT150" i="34"/>
  <c r="JS150" i="34"/>
  <c r="JR150" i="34"/>
  <c r="KO150" i="34" s="1"/>
  <c r="JQ150" i="34"/>
  <c r="JF150" i="34"/>
  <c r="JE150" i="34"/>
  <c r="JI150" i="34" s="1"/>
  <c r="JD150" i="34"/>
  <c r="JH150" i="34" s="1"/>
  <c r="JC150" i="34"/>
  <c r="JG150" i="34" s="1"/>
  <c r="JJ150" i="34" s="1"/>
  <c r="JB150" i="34"/>
  <c r="FP150" i="34"/>
  <c r="DM150" i="34"/>
  <c r="CQ150" i="34"/>
  <c r="AG150" i="34"/>
  <c r="AE150" i="34"/>
  <c r="X150" i="34"/>
  <c r="Y150" i="34" s="1"/>
  <c r="KZ150" i="34" s="1"/>
  <c r="M150" i="34"/>
  <c r="R150" i="34" s="1"/>
  <c r="K150" i="34"/>
  <c r="LD149" i="34"/>
  <c r="KY149" i="34"/>
  <c r="KT149" i="34"/>
  <c r="KS149" i="34"/>
  <c r="LA149" i="34" s="1"/>
  <c r="LC149" i="34" s="1"/>
  <c r="KR149" i="34"/>
  <c r="KN149" i="34"/>
  <c r="KM149" i="34"/>
  <c r="KL149" i="34"/>
  <c r="KK149" i="34"/>
  <c r="KJ149" i="34"/>
  <c r="KI149" i="34"/>
  <c r="KH149" i="34"/>
  <c r="KG149" i="34"/>
  <c r="KF149" i="34"/>
  <c r="KE149" i="34"/>
  <c r="KD149" i="34"/>
  <c r="KC149" i="34"/>
  <c r="KB149" i="34"/>
  <c r="KA149" i="34"/>
  <c r="JZ149" i="34"/>
  <c r="JY149" i="34"/>
  <c r="JX149" i="34"/>
  <c r="JW149" i="34"/>
  <c r="JV149" i="34"/>
  <c r="JU149" i="34"/>
  <c r="KP149" i="34" s="1"/>
  <c r="LB149" i="34" s="1"/>
  <c r="JT149" i="34"/>
  <c r="JS149" i="34"/>
  <c r="JR149" i="34"/>
  <c r="KO149" i="34" s="1"/>
  <c r="JQ149" i="34"/>
  <c r="JI149" i="34"/>
  <c r="JG149" i="34"/>
  <c r="JF149" i="34"/>
  <c r="JE149" i="34"/>
  <c r="JD149" i="34"/>
  <c r="JH149" i="34" s="1"/>
  <c r="JC149" i="34"/>
  <c r="JB149" i="34"/>
  <c r="FP149" i="34"/>
  <c r="DM149" i="34"/>
  <c r="CQ149" i="34"/>
  <c r="AG149" i="34"/>
  <c r="AE149" i="34"/>
  <c r="Z149" i="34"/>
  <c r="AB149" i="34" s="1"/>
  <c r="Y149" i="34"/>
  <c r="KZ149" i="34" s="1"/>
  <c r="X149" i="34"/>
  <c r="R149" i="34"/>
  <c r="M149" i="34"/>
  <c r="K149" i="34"/>
  <c r="LD148" i="34"/>
  <c r="LA148" i="34"/>
  <c r="KY148" i="34"/>
  <c r="KT148" i="34"/>
  <c r="LC148" i="34" s="1"/>
  <c r="KS148" i="34"/>
  <c r="KR148" i="34"/>
  <c r="KP148" i="34"/>
  <c r="LB148" i="34" s="1"/>
  <c r="KN148" i="34"/>
  <c r="KM148" i="34"/>
  <c r="KL148" i="34"/>
  <c r="KK148" i="34"/>
  <c r="KJ148" i="34"/>
  <c r="KI148" i="34"/>
  <c r="KH148" i="34"/>
  <c r="KG148" i="34"/>
  <c r="KF148" i="34"/>
  <c r="KE148" i="34"/>
  <c r="KD148" i="34"/>
  <c r="KC148" i="34"/>
  <c r="KB148" i="34"/>
  <c r="KA148" i="34"/>
  <c r="JZ148" i="34"/>
  <c r="JY148" i="34"/>
  <c r="JX148" i="34"/>
  <c r="JW148" i="34"/>
  <c r="JV148" i="34"/>
  <c r="JU148" i="34"/>
  <c r="JT148" i="34"/>
  <c r="JS148" i="34"/>
  <c r="JR148" i="34"/>
  <c r="KO148" i="34" s="1"/>
  <c r="JQ148" i="34"/>
  <c r="JH148" i="34"/>
  <c r="JF148" i="34"/>
  <c r="JE148" i="34"/>
  <c r="JI148" i="34" s="1"/>
  <c r="JD148" i="34"/>
  <c r="JC148" i="34"/>
  <c r="JG148" i="34" s="1"/>
  <c r="JB148" i="34"/>
  <c r="FP148" i="34"/>
  <c r="DM148" i="34"/>
  <c r="CQ148" i="34"/>
  <c r="AG148" i="34"/>
  <c r="AE148" i="34"/>
  <c r="Y148" i="34"/>
  <c r="KZ148" i="34" s="1"/>
  <c r="Z148" i="34" s="1"/>
  <c r="AB148" i="34" s="1"/>
  <c r="X148" i="34"/>
  <c r="M148" i="34"/>
  <c r="LD147" i="34"/>
  <c r="LA147" i="34"/>
  <c r="KY147" i="34"/>
  <c r="KT147" i="34"/>
  <c r="KS147" i="34"/>
  <c r="KR147" i="34"/>
  <c r="KN147" i="34"/>
  <c r="KM147" i="34"/>
  <c r="KL147" i="34"/>
  <c r="KK147" i="34"/>
  <c r="KJ147" i="34"/>
  <c r="KI147" i="34"/>
  <c r="KH147" i="34"/>
  <c r="KG147" i="34"/>
  <c r="KF147" i="34"/>
  <c r="KE147" i="34"/>
  <c r="KD147" i="34"/>
  <c r="KC147" i="34"/>
  <c r="KB147" i="34"/>
  <c r="KA147" i="34"/>
  <c r="JZ147" i="34"/>
  <c r="JY147" i="34"/>
  <c r="JX147" i="34"/>
  <c r="JW147" i="34"/>
  <c r="JV147" i="34"/>
  <c r="JU147" i="34"/>
  <c r="JT147" i="34"/>
  <c r="KP147" i="34" s="1"/>
  <c r="LB147" i="34" s="1"/>
  <c r="JS147" i="34"/>
  <c r="JR147" i="34"/>
  <c r="KO147" i="34" s="1"/>
  <c r="JQ147" i="34"/>
  <c r="JH147" i="34"/>
  <c r="JG147" i="34"/>
  <c r="JF147" i="34"/>
  <c r="JE147" i="34"/>
  <c r="JI147" i="34" s="1"/>
  <c r="JD147" i="34"/>
  <c r="JC147" i="34"/>
  <c r="JB147" i="34"/>
  <c r="FP147" i="34"/>
  <c r="DM147" i="34"/>
  <c r="CQ147" i="34"/>
  <c r="AG147" i="34"/>
  <c r="AE147" i="34"/>
  <c r="Z147" i="34"/>
  <c r="AB147" i="34" s="1"/>
  <c r="Y147" i="34"/>
  <c r="KZ147" i="34" s="1"/>
  <c r="X147" i="34"/>
  <c r="R147" i="34"/>
  <c r="M147" i="34"/>
  <c r="K147" i="34"/>
  <c r="LD146" i="34"/>
  <c r="LA146" i="34"/>
  <c r="KZ146" i="34"/>
  <c r="Z146" i="34" s="1"/>
  <c r="KY146" i="34"/>
  <c r="KT146" i="34"/>
  <c r="LC146" i="34" s="1"/>
  <c r="KS146" i="34"/>
  <c r="KR146" i="34"/>
  <c r="KN146" i="34"/>
  <c r="KM146" i="34"/>
  <c r="KL146" i="34"/>
  <c r="KK146" i="34"/>
  <c r="KJ146" i="34"/>
  <c r="KI146" i="34"/>
  <c r="KH146" i="34"/>
  <c r="KG146" i="34"/>
  <c r="KF146" i="34"/>
  <c r="KE146" i="34"/>
  <c r="KD146" i="34"/>
  <c r="KC146" i="34"/>
  <c r="KB146" i="34"/>
  <c r="KA146" i="34"/>
  <c r="JZ146" i="34"/>
  <c r="JY146" i="34"/>
  <c r="JX146" i="34"/>
  <c r="JW146" i="34"/>
  <c r="JV146" i="34"/>
  <c r="JU146" i="34"/>
  <c r="JT146" i="34"/>
  <c r="KP146" i="34" s="1"/>
  <c r="LB146" i="34" s="1"/>
  <c r="JS146" i="34"/>
  <c r="JR146" i="34"/>
  <c r="KO146" i="34" s="1"/>
  <c r="JQ146" i="34"/>
  <c r="JH146" i="34"/>
  <c r="JF146" i="34"/>
  <c r="JE146" i="34"/>
  <c r="JI146" i="34" s="1"/>
  <c r="JD146" i="34"/>
  <c r="JC146" i="34"/>
  <c r="JG146" i="34" s="1"/>
  <c r="JB146" i="34"/>
  <c r="FP146" i="34"/>
  <c r="DM146" i="34"/>
  <c r="CQ146" i="34"/>
  <c r="AG146" i="34"/>
  <c r="AE146" i="34"/>
  <c r="AB146" i="34"/>
  <c r="Y146" i="34"/>
  <c r="X146" i="34"/>
  <c r="R146" i="34"/>
  <c r="M146" i="34"/>
  <c r="K146" i="34"/>
  <c r="LD145" i="34"/>
  <c r="KY145" i="34"/>
  <c r="KT145" i="34"/>
  <c r="KS145" i="34"/>
  <c r="KR145" i="34"/>
  <c r="KP145" i="34"/>
  <c r="LB145" i="34" s="1"/>
  <c r="KN145" i="34"/>
  <c r="KM145" i="34"/>
  <c r="KL145" i="34"/>
  <c r="KK145" i="34"/>
  <c r="KJ145" i="34"/>
  <c r="KI145" i="34"/>
  <c r="KH145" i="34"/>
  <c r="KG145" i="34"/>
  <c r="KF145" i="34"/>
  <c r="KE145" i="34"/>
  <c r="KD145" i="34"/>
  <c r="KC145" i="34"/>
  <c r="KB145" i="34"/>
  <c r="KA145" i="34"/>
  <c r="JZ145" i="34"/>
  <c r="JY145" i="34"/>
  <c r="JX145" i="34"/>
  <c r="JW145" i="34"/>
  <c r="JV145" i="34"/>
  <c r="JU145" i="34"/>
  <c r="JT145" i="34"/>
  <c r="JS145" i="34"/>
  <c r="JR145" i="34"/>
  <c r="KO145" i="34" s="1"/>
  <c r="JQ145" i="34"/>
  <c r="JH145" i="34"/>
  <c r="JG145" i="34"/>
  <c r="JJ145" i="34" s="1"/>
  <c r="JF145" i="34"/>
  <c r="JE145" i="34"/>
  <c r="JI145" i="34" s="1"/>
  <c r="JD145" i="34"/>
  <c r="JC145" i="34"/>
  <c r="JB145" i="34"/>
  <c r="FP145" i="34"/>
  <c r="DM145" i="34"/>
  <c r="CQ145" i="34"/>
  <c r="AG145" i="34"/>
  <c r="AE145" i="34"/>
  <c r="Y145" i="34"/>
  <c r="KZ145" i="34" s="1"/>
  <c r="LA145" i="34" s="1"/>
  <c r="LC145" i="34" s="1"/>
  <c r="X145" i="34"/>
  <c r="R145" i="34"/>
  <c r="M145" i="34"/>
  <c r="K145" i="34"/>
  <c r="LD144" i="34"/>
  <c r="KY144" i="34"/>
  <c r="KT144" i="34"/>
  <c r="KS144" i="34"/>
  <c r="Z144" i="34" s="1"/>
  <c r="AB144" i="34" s="1"/>
  <c r="KR144" i="34"/>
  <c r="KO144" i="34"/>
  <c r="KQ144" i="34" s="1"/>
  <c r="KU144" i="34" s="1"/>
  <c r="KN144" i="34"/>
  <c r="KM144" i="34"/>
  <c r="KL144" i="34"/>
  <c r="KK144" i="34"/>
  <c r="KJ144" i="34"/>
  <c r="KI144" i="34"/>
  <c r="KH144" i="34"/>
  <c r="KG144" i="34"/>
  <c r="KF144" i="34"/>
  <c r="KE144" i="34"/>
  <c r="KD144" i="34"/>
  <c r="KC144" i="34"/>
  <c r="KB144" i="34"/>
  <c r="KA144" i="34"/>
  <c r="JZ144" i="34"/>
  <c r="JY144" i="34"/>
  <c r="JX144" i="34"/>
  <c r="JW144" i="34"/>
  <c r="JV144" i="34"/>
  <c r="JU144" i="34"/>
  <c r="JT144" i="34"/>
  <c r="KP144" i="34" s="1"/>
  <c r="LB144" i="34" s="1"/>
  <c r="JS144" i="34"/>
  <c r="JR144" i="34"/>
  <c r="JQ144" i="34"/>
  <c r="JI144" i="34"/>
  <c r="JF144" i="34"/>
  <c r="JE144" i="34"/>
  <c r="JD144" i="34"/>
  <c r="JH144" i="34" s="1"/>
  <c r="JC144" i="34"/>
  <c r="JG144" i="34" s="1"/>
  <c r="JB144" i="34"/>
  <c r="FP144" i="34"/>
  <c r="DM144" i="34"/>
  <c r="CQ144" i="34"/>
  <c r="AG144" i="34"/>
  <c r="AE144" i="34"/>
  <c r="Y144" i="34"/>
  <c r="KZ144" i="34" s="1"/>
  <c r="LA144" i="34" s="1"/>
  <c r="LC144" i="34" s="1"/>
  <c r="X144" i="34"/>
  <c r="R144" i="34"/>
  <c r="M144" i="34"/>
  <c r="K144" i="34"/>
  <c r="LD143" i="34"/>
  <c r="KY143" i="34"/>
  <c r="KT143" i="34"/>
  <c r="KS143" i="34"/>
  <c r="LA143" i="34" s="1"/>
  <c r="LC143" i="34" s="1"/>
  <c r="KR143" i="34"/>
  <c r="KP143" i="34"/>
  <c r="LB143" i="34" s="1"/>
  <c r="KN143" i="34"/>
  <c r="KM143" i="34"/>
  <c r="KL143" i="34"/>
  <c r="KK143" i="34"/>
  <c r="KJ143" i="34"/>
  <c r="KI143" i="34"/>
  <c r="KH143" i="34"/>
  <c r="KG143" i="34"/>
  <c r="KF143" i="34"/>
  <c r="KE143" i="34"/>
  <c r="KD143" i="34"/>
  <c r="KC143" i="34"/>
  <c r="KB143" i="34"/>
  <c r="KA143" i="34"/>
  <c r="JZ143" i="34"/>
  <c r="JY143" i="34"/>
  <c r="JX143" i="34"/>
  <c r="JW143" i="34"/>
  <c r="JV143" i="34"/>
  <c r="JU143" i="34"/>
  <c r="JT143" i="34"/>
  <c r="JS143" i="34"/>
  <c r="KO143" i="34" s="1"/>
  <c r="KQ143" i="34" s="1"/>
  <c r="JR143" i="34"/>
  <c r="JH143" i="34"/>
  <c r="JF143" i="34"/>
  <c r="JE143" i="34"/>
  <c r="JI143" i="34" s="1"/>
  <c r="JD143" i="34"/>
  <c r="JC143" i="34"/>
  <c r="JG143" i="34" s="1"/>
  <c r="JJ143" i="34" s="1"/>
  <c r="JB143" i="34"/>
  <c r="FP143" i="34"/>
  <c r="DM143" i="34"/>
  <c r="CQ143" i="34"/>
  <c r="AG143" i="34"/>
  <c r="AE143" i="34"/>
  <c r="AB143" i="34"/>
  <c r="Z143" i="34"/>
  <c r="X143" i="34"/>
  <c r="Y143" i="34" s="1"/>
  <c r="KZ143" i="34" s="1"/>
  <c r="M143" i="34"/>
  <c r="R143" i="34" s="1"/>
  <c r="K143" i="34"/>
  <c r="LD142" i="34"/>
  <c r="KZ142" i="34"/>
  <c r="KY142" i="34"/>
  <c r="KT142" i="34"/>
  <c r="KS142" i="34"/>
  <c r="KR142" i="34"/>
  <c r="KP142" i="34"/>
  <c r="LB142" i="34" s="1"/>
  <c r="KN142" i="34"/>
  <c r="KM142" i="34"/>
  <c r="KL142" i="34"/>
  <c r="KK142" i="34"/>
  <c r="KJ142" i="34"/>
  <c r="KI142" i="34"/>
  <c r="KH142" i="34"/>
  <c r="KG142" i="34"/>
  <c r="KF142" i="34"/>
  <c r="KE142" i="34"/>
  <c r="KD142" i="34"/>
  <c r="KC142" i="34"/>
  <c r="KB142" i="34"/>
  <c r="KA142" i="34"/>
  <c r="JZ142" i="34"/>
  <c r="JY142" i="34"/>
  <c r="JX142" i="34"/>
  <c r="JW142" i="34"/>
  <c r="JV142" i="34"/>
  <c r="JU142" i="34"/>
  <c r="JT142" i="34"/>
  <c r="JS142" i="34"/>
  <c r="JR142" i="34"/>
  <c r="KO142" i="34" s="1"/>
  <c r="KQ142" i="34" s="1"/>
  <c r="KU142" i="34" s="1"/>
  <c r="JQ142" i="34"/>
  <c r="JF142" i="34"/>
  <c r="JE142" i="34"/>
  <c r="JI142" i="34" s="1"/>
  <c r="JD142" i="34"/>
  <c r="JH142" i="34" s="1"/>
  <c r="JC142" i="34"/>
  <c r="JG142" i="34" s="1"/>
  <c r="JJ142" i="34" s="1"/>
  <c r="JB142" i="34"/>
  <c r="FP142" i="34"/>
  <c r="DM142" i="34"/>
  <c r="CQ142" i="34"/>
  <c r="AG142" i="34"/>
  <c r="AE142" i="34"/>
  <c r="Y142" i="34"/>
  <c r="X142" i="34"/>
  <c r="M142" i="34"/>
  <c r="R142" i="34" s="1"/>
  <c r="K142" i="34"/>
  <c r="LD141" i="34"/>
  <c r="KZ141" i="34"/>
  <c r="KY141" i="34"/>
  <c r="KT141" i="34"/>
  <c r="KS141" i="34"/>
  <c r="KR141" i="34"/>
  <c r="KO141" i="34"/>
  <c r="KN141" i="34"/>
  <c r="KM141" i="34"/>
  <c r="KL141" i="34"/>
  <c r="KK141" i="34"/>
  <c r="KJ141" i="34"/>
  <c r="KI141" i="34"/>
  <c r="KH141" i="34"/>
  <c r="KG141" i="34"/>
  <c r="KF141" i="34"/>
  <c r="KE141" i="34"/>
  <c r="KD141" i="34"/>
  <c r="KC141" i="34"/>
  <c r="KB141" i="34"/>
  <c r="KA141" i="34"/>
  <c r="JZ141" i="34"/>
  <c r="JY141" i="34"/>
  <c r="JX141" i="34"/>
  <c r="JW141" i="34"/>
  <c r="JV141" i="34"/>
  <c r="JU141" i="34"/>
  <c r="JT141" i="34"/>
  <c r="JS141" i="34"/>
  <c r="JR141" i="34"/>
  <c r="JQ141" i="34"/>
  <c r="JH141" i="34"/>
  <c r="JF141" i="34"/>
  <c r="JE141" i="34"/>
  <c r="JI141" i="34" s="1"/>
  <c r="JD141" i="34"/>
  <c r="JC141" i="34"/>
  <c r="JG141" i="34" s="1"/>
  <c r="JJ141" i="34" s="1"/>
  <c r="JB141" i="34"/>
  <c r="FP141" i="34"/>
  <c r="DM141" i="34"/>
  <c r="CQ141" i="34"/>
  <c r="AG141" i="34"/>
  <c r="AE141" i="34"/>
  <c r="Y141" i="34"/>
  <c r="X141" i="34"/>
  <c r="R141" i="34"/>
  <c r="M141" i="34"/>
  <c r="K141" i="34"/>
  <c r="LD140" i="34"/>
  <c r="KY140" i="34"/>
  <c r="KT140" i="34"/>
  <c r="KS140" i="34"/>
  <c r="KR140" i="34"/>
  <c r="KP140" i="34"/>
  <c r="LB140" i="34" s="1"/>
  <c r="KN140" i="34"/>
  <c r="KM140" i="34"/>
  <c r="KL140" i="34"/>
  <c r="KK140" i="34"/>
  <c r="KJ140" i="34"/>
  <c r="KI140" i="34"/>
  <c r="KH140" i="34"/>
  <c r="KG140" i="34"/>
  <c r="KF140" i="34"/>
  <c r="KE140" i="34"/>
  <c r="KD140" i="34"/>
  <c r="KC140" i="34"/>
  <c r="KB140" i="34"/>
  <c r="KA140" i="34"/>
  <c r="JZ140" i="34"/>
  <c r="JY140" i="34"/>
  <c r="JX140" i="34"/>
  <c r="JW140" i="34"/>
  <c r="JV140" i="34"/>
  <c r="JU140" i="34"/>
  <c r="JT140" i="34"/>
  <c r="JS140" i="34"/>
  <c r="JR140" i="34"/>
  <c r="KO140" i="34" s="1"/>
  <c r="KQ140" i="34" s="1"/>
  <c r="KU140" i="34" s="1"/>
  <c r="JQ140" i="34"/>
  <c r="JI140" i="34"/>
  <c r="JH140" i="34"/>
  <c r="JJ140" i="34" s="1"/>
  <c r="JG140" i="34"/>
  <c r="JF140" i="34"/>
  <c r="JE140" i="34"/>
  <c r="JD140" i="34"/>
  <c r="JC140" i="34"/>
  <c r="JB140" i="34"/>
  <c r="FP140" i="34"/>
  <c r="DM140" i="34"/>
  <c r="CQ140" i="34"/>
  <c r="AG140" i="34"/>
  <c r="AE140" i="34"/>
  <c r="Y140" i="34"/>
  <c r="KZ140" i="34" s="1"/>
  <c r="X140" i="34"/>
  <c r="M140" i="34"/>
  <c r="R140" i="34" s="1"/>
  <c r="K140" i="34"/>
  <c r="LD139" i="34"/>
  <c r="KZ139" i="34"/>
  <c r="Z139" i="34" s="1"/>
  <c r="AB139" i="34" s="1"/>
  <c r="KY139" i="34"/>
  <c r="KT139" i="34"/>
  <c r="KS139" i="34"/>
  <c r="KR139" i="34"/>
  <c r="KN139" i="34"/>
  <c r="KM139" i="34"/>
  <c r="KL139" i="34"/>
  <c r="KK139" i="34"/>
  <c r="KJ139" i="34"/>
  <c r="KI139" i="34"/>
  <c r="KH139" i="34"/>
  <c r="KG139" i="34"/>
  <c r="KF139" i="34"/>
  <c r="KE139" i="34"/>
  <c r="KD139" i="34"/>
  <c r="KC139" i="34"/>
  <c r="KB139" i="34"/>
  <c r="KA139" i="34"/>
  <c r="JZ139" i="34"/>
  <c r="JY139" i="34"/>
  <c r="JX139" i="34"/>
  <c r="JW139" i="34"/>
  <c r="JV139" i="34"/>
  <c r="JU139" i="34"/>
  <c r="JT139" i="34"/>
  <c r="KP139" i="34" s="1"/>
  <c r="LB139" i="34" s="1"/>
  <c r="JS139" i="34"/>
  <c r="JR139" i="34"/>
  <c r="JQ139" i="34"/>
  <c r="JI139" i="34"/>
  <c r="JF139" i="34"/>
  <c r="JE139" i="34"/>
  <c r="JD139" i="34"/>
  <c r="JH139" i="34" s="1"/>
  <c r="JC139" i="34"/>
  <c r="JG139" i="34" s="1"/>
  <c r="JJ139" i="34" s="1"/>
  <c r="JB139" i="34"/>
  <c r="FP139" i="34"/>
  <c r="DM139" i="34"/>
  <c r="CQ139" i="34"/>
  <c r="AG139" i="34"/>
  <c r="AE139" i="34"/>
  <c r="X139" i="34"/>
  <c r="Y139" i="34" s="1"/>
  <c r="M139" i="34"/>
  <c r="R139" i="34" s="1"/>
  <c r="K139" i="34"/>
  <c r="LD138" i="34"/>
  <c r="LB138" i="34"/>
  <c r="KY138" i="34"/>
  <c r="KT138" i="34"/>
  <c r="KS138" i="34"/>
  <c r="KR138" i="34"/>
  <c r="KN138" i="34"/>
  <c r="KM138" i="34"/>
  <c r="KL138" i="34"/>
  <c r="KK138" i="34"/>
  <c r="KJ138" i="34"/>
  <c r="KI138" i="34"/>
  <c r="KH138" i="34"/>
  <c r="KG138" i="34"/>
  <c r="KF138" i="34"/>
  <c r="KE138" i="34"/>
  <c r="KD138" i="34"/>
  <c r="KC138" i="34"/>
  <c r="KB138" i="34"/>
  <c r="KA138" i="34"/>
  <c r="JZ138" i="34"/>
  <c r="JY138" i="34"/>
  <c r="JX138" i="34"/>
  <c r="JW138" i="34"/>
  <c r="JV138" i="34"/>
  <c r="JU138" i="34"/>
  <c r="JT138" i="34"/>
  <c r="KP138" i="34" s="1"/>
  <c r="JS138" i="34"/>
  <c r="JR138" i="34"/>
  <c r="KO138" i="34" s="1"/>
  <c r="KQ138" i="34" s="1"/>
  <c r="KU138" i="34" s="1"/>
  <c r="JQ138" i="34"/>
  <c r="JI138" i="34"/>
  <c r="JF138" i="34"/>
  <c r="JE138" i="34"/>
  <c r="JD138" i="34"/>
  <c r="JH138" i="34" s="1"/>
  <c r="JJ138" i="34" s="1"/>
  <c r="JC138" i="34"/>
  <c r="JG138" i="34" s="1"/>
  <c r="JB138" i="34"/>
  <c r="FP138" i="34"/>
  <c r="DM138" i="34"/>
  <c r="CQ138" i="34"/>
  <c r="AG138" i="34"/>
  <c r="AE138" i="34"/>
  <c r="X138" i="34"/>
  <c r="Y138" i="34" s="1"/>
  <c r="KZ138" i="34" s="1"/>
  <c r="LA138" i="34" s="1"/>
  <c r="R138" i="34"/>
  <c r="M138" i="34"/>
  <c r="K138" i="34"/>
  <c r="LD137" i="34"/>
  <c r="KY137" i="34"/>
  <c r="KT137" i="34"/>
  <c r="KS137" i="34"/>
  <c r="KR137" i="34"/>
  <c r="KN137" i="34"/>
  <c r="KM137" i="34"/>
  <c r="KL137" i="34"/>
  <c r="KK137" i="34"/>
  <c r="KJ137" i="34"/>
  <c r="KI137" i="34"/>
  <c r="KH137" i="34"/>
  <c r="KG137" i="34"/>
  <c r="KF137" i="34"/>
  <c r="KE137" i="34"/>
  <c r="KD137" i="34"/>
  <c r="KC137" i="34"/>
  <c r="KB137" i="34"/>
  <c r="KA137" i="34"/>
  <c r="JZ137" i="34"/>
  <c r="JY137" i="34"/>
  <c r="JX137" i="34"/>
  <c r="JW137" i="34"/>
  <c r="JV137" i="34"/>
  <c r="JU137" i="34"/>
  <c r="JT137" i="34"/>
  <c r="KP137" i="34" s="1"/>
  <c r="LB137" i="34" s="1"/>
  <c r="JS137" i="34"/>
  <c r="JR137" i="34"/>
  <c r="JQ137" i="34"/>
  <c r="JF137" i="34"/>
  <c r="JE137" i="34"/>
  <c r="JI137" i="34" s="1"/>
  <c r="JD137" i="34"/>
  <c r="JH137" i="34" s="1"/>
  <c r="JC137" i="34"/>
  <c r="JG137" i="34" s="1"/>
  <c r="JJ137" i="34" s="1"/>
  <c r="JB137" i="34"/>
  <c r="FP137" i="34"/>
  <c r="DM137" i="34"/>
  <c r="CQ137" i="34"/>
  <c r="AG137" i="34"/>
  <c r="AE137" i="34"/>
  <c r="X137" i="34"/>
  <c r="Y137" i="34" s="1"/>
  <c r="KZ137" i="34" s="1"/>
  <c r="LA137" i="34" s="1"/>
  <c r="M137" i="34"/>
  <c r="R137" i="34" s="1"/>
  <c r="K137" i="34"/>
  <c r="LD136" i="34"/>
  <c r="KY136" i="34"/>
  <c r="KT136" i="34"/>
  <c r="KS136" i="34"/>
  <c r="LA136" i="34" s="1"/>
  <c r="KR136" i="34"/>
  <c r="KO136" i="34"/>
  <c r="KN136" i="34"/>
  <c r="KM136" i="34"/>
  <c r="KL136" i="34"/>
  <c r="KK136" i="34"/>
  <c r="KJ136" i="34"/>
  <c r="KI136" i="34"/>
  <c r="KH136" i="34"/>
  <c r="KG136" i="34"/>
  <c r="KF136" i="34"/>
  <c r="KE136" i="34"/>
  <c r="KD136" i="34"/>
  <c r="KC136" i="34"/>
  <c r="KB136" i="34"/>
  <c r="KA136" i="34"/>
  <c r="JZ136" i="34"/>
  <c r="JY136" i="34"/>
  <c r="JX136" i="34"/>
  <c r="JW136" i="34"/>
  <c r="JV136" i="34"/>
  <c r="JU136" i="34"/>
  <c r="JT136" i="34"/>
  <c r="JS136" i="34"/>
  <c r="JR136" i="34"/>
  <c r="JQ136" i="34"/>
  <c r="JI136" i="34"/>
  <c r="JF136" i="34"/>
  <c r="JE136" i="34"/>
  <c r="JD136" i="34"/>
  <c r="JH136" i="34" s="1"/>
  <c r="JC136" i="34"/>
  <c r="JG136" i="34" s="1"/>
  <c r="JJ136" i="34" s="1"/>
  <c r="JB136" i="34"/>
  <c r="FP136" i="34"/>
  <c r="DM136" i="34"/>
  <c r="CQ136" i="34"/>
  <c r="AG136" i="34"/>
  <c r="AE136" i="34"/>
  <c r="X136" i="34"/>
  <c r="Y136" i="34" s="1"/>
  <c r="KZ136" i="34" s="1"/>
  <c r="R136" i="34"/>
  <c r="M136" i="34"/>
  <c r="K136" i="34"/>
  <c r="LD135" i="34"/>
  <c r="LB135" i="34"/>
  <c r="KY135" i="34"/>
  <c r="KT135" i="34"/>
  <c r="KS135" i="34"/>
  <c r="KR135" i="34"/>
  <c r="KP135" i="34"/>
  <c r="KN135" i="34"/>
  <c r="KM135" i="34"/>
  <c r="KL135" i="34"/>
  <c r="KK135" i="34"/>
  <c r="KJ135" i="34"/>
  <c r="KI135" i="34"/>
  <c r="KH135" i="34"/>
  <c r="KG135" i="34"/>
  <c r="KF135" i="34"/>
  <c r="KE135" i="34"/>
  <c r="KD135" i="34"/>
  <c r="KC135" i="34"/>
  <c r="KB135" i="34"/>
  <c r="KA135" i="34"/>
  <c r="JZ135" i="34"/>
  <c r="JY135" i="34"/>
  <c r="JX135" i="34"/>
  <c r="JW135" i="34"/>
  <c r="JV135" i="34"/>
  <c r="JU135" i="34"/>
  <c r="JT135" i="34"/>
  <c r="JS135" i="34"/>
  <c r="JR135" i="34"/>
  <c r="KO135" i="34" s="1"/>
  <c r="KQ135" i="34" s="1"/>
  <c r="JQ135" i="34"/>
  <c r="JI135" i="34"/>
  <c r="JH135" i="34"/>
  <c r="JG135" i="34"/>
  <c r="JJ135" i="34" s="1"/>
  <c r="JF135" i="34"/>
  <c r="JE135" i="34"/>
  <c r="JD135" i="34"/>
  <c r="JC135" i="34"/>
  <c r="JB135" i="34"/>
  <c r="FP135" i="34"/>
  <c r="DM135" i="34"/>
  <c r="CQ135" i="34"/>
  <c r="AG135" i="34"/>
  <c r="AE135" i="34"/>
  <c r="Z135" i="34"/>
  <c r="AB135" i="34" s="1"/>
  <c r="Y135" i="34"/>
  <c r="KZ135" i="34" s="1"/>
  <c r="LA135" i="34" s="1"/>
  <c r="X135" i="34"/>
  <c r="M135" i="34"/>
  <c r="R135" i="34" s="1"/>
  <c r="K135" i="34"/>
  <c r="LD134" i="34"/>
  <c r="KY134" i="34"/>
  <c r="KT134" i="34"/>
  <c r="KS134" i="34"/>
  <c r="KR134" i="34"/>
  <c r="KO134" i="34"/>
  <c r="KN134" i="34"/>
  <c r="KM134" i="34"/>
  <c r="KL134" i="34"/>
  <c r="KK134" i="34"/>
  <c r="KJ134" i="34"/>
  <c r="KI134" i="34"/>
  <c r="KH134" i="34"/>
  <c r="KG134" i="34"/>
  <c r="KF134" i="34"/>
  <c r="KE134" i="34"/>
  <c r="KD134" i="34"/>
  <c r="KC134" i="34"/>
  <c r="KB134" i="34"/>
  <c r="KA134" i="34"/>
  <c r="JZ134" i="34"/>
  <c r="JY134" i="34"/>
  <c r="JX134" i="34"/>
  <c r="JW134" i="34"/>
  <c r="JV134" i="34"/>
  <c r="JU134" i="34"/>
  <c r="JT134" i="34"/>
  <c r="KP134" i="34" s="1"/>
  <c r="LB134" i="34" s="1"/>
  <c r="JS134" i="34"/>
  <c r="JR134" i="34"/>
  <c r="JQ134" i="34"/>
  <c r="JI134" i="34"/>
  <c r="JH134" i="34"/>
  <c r="JG134" i="34"/>
  <c r="JF134" i="34"/>
  <c r="JE134" i="34"/>
  <c r="JD134" i="34"/>
  <c r="JC134" i="34"/>
  <c r="JB134" i="34"/>
  <c r="FP134" i="34"/>
  <c r="DM134" i="34"/>
  <c r="CQ134" i="34"/>
  <c r="AG134" i="34"/>
  <c r="AE134" i="34"/>
  <c r="X134" i="34"/>
  <c r="Y134" i="34" s="1"/>
  <c r="KZ134" i="34" s="1"/>
  <c r="M134" i="34"/>
  <c r="R134" i="34" s="1"/>
  <c r="K134" i="34"/>
  <c r="LD133" i="34"/>
  <c r="KY133" i="34"/>
  <c r="KT133" i="34"/>
  <c r="KS133" i="34"/>
  <c r="KR133" i="34"/>
  <c r="KO133" i="34"/>
  <c r="KN133" i="34"/>
  <c r="KM133" i="34"/>
  <c r="KL133" i="34"/>
  <c r="KK133" i="34"/>
  <c r="KJ133" i="34"/>
  <c r="KI133" i="34"/>
  <c r="KH133" i="34"/>
  <c r="KG133" i="34"/>
  <c r="KF133" i="34"/>
  <c r="KE133" i="34"/>
  <c r="KD133" i="34"/>
  <c r="KC133" i="34"/>
  <c r="KB133" i="34"/>
  <c r="KA133" i="34"/>
  <c r="JZ133" i="34"/>
  <c r="JY133" i="34"/>
  <c r="JX133" i="34"/>
  <c r="JW133" i="34"/>
  <c r="JV133" i="34"/>
  <c r="JU133" i="34"/>
  <c r="JT133" i="34"/>
  <c r="JS133" i="34"/>
  <c r="JR133" i="34"/>
  <c r="JQ133" i="34"/>
  <c r="JI133" i="34"/>
  <c r="JF133" i="34"/>
  <c r="JE133" i="34"/>
  <c r="JD133" i="34"/>
  <c r="JH133" i="34" s="1"/>
  <c r="JJ133" i="34" s="1"/>
  <c r="JC133" i="34"/>
  <c r="JG133" i="34" s="1"/>
  <c r="JB133" i="34"/>
  <c r="FP133" i="34"/>
  <c r="DM133" i="34"/>
  <c r="CQ133" i="34"/>
  <c r="AG133" i="34"/>
  <c r="AE133" i="34"/>
  <c r="Y133" i="34"/>
  <c r="KZ133" i="34" s="1"/>
  <c r="X133" i="34"/>
  <c r="M133" i="34"/>
  <c r="R133" i="34" s="1"/>
  <c r="K133" i="34"/>
  <c r="LD132" i="34"/>
  <c r="KY132" i="34"/>
  <c r="KT132" i="34"/>
  <c r="KS132" i="34"/>
  <c r="KR132" i="34"/>
  <c r="KN132" i="34"/>
  <c r="KM132" i="34"/>
  <c r="KL132" i="34"/>
  <c r="KK132" i="34"/>
  <c r="KJ132" i="34"/>
  <c r="KI132" i="34"/>
  <c r="KH132" i="34"/>
  <c r="KG132" i="34"/>
  <c r="KF132" i="34"/>
  <c r="KE132" i="34"/>
  <c r="KD132" i="34"/>
  <c r="KC132" i="34"/>
  <c r="KB132" i="34"/>
  <c r="KA132" i="34"/>
  <c r="JZ132" i="34"/>
  <c r="JY132" i="34"/>
  <c r="JX132" i="34"/>
  <c r="JW132" i="34"/>
  <c r="JV132" i="34"/>
  <c r="JU132" i="34"/>
  <c r="JT132" i="34"/>
  <c r="KP132" i="34" s="1"/>
  <c r="LB132" i="34" s="1"/>
  <c r="JS132" i="34"/>
  <c r="JR132" i="34"/>
  <c r="KO132" i="34" s="1"/>
  <c r="JQ132" i="34"/>
  <c r="JG132" i="34"/>
  <c r="JF132" i="34"/>
  <c r="JE132" i="34"/>
  <c r="JI132" i="34" s="1"/>
  <c r="JD132" i="34"/>
  <c r="JH132" i="34" s="1"/>
  <c r="JC132" i="34"/>
  <c r="JB132" i="34"/>
  <c r="FP132" i="34"/>
  <c r="DM132" i="34"/>
  <c r="CQ132" i="34"/>
  <c r="AG132" i="34"/>
  <c r="AE132" i="34"/>
  <c r="X132" i="34"/>
  <c r="Y132" i="34" s="1"/>
  <c r="KZ132" i="34" s="1"/>
  <c r="R132" i="34"/>
  <c r="M132" i="34"/>
  <c r="K132" i="34"/>
  <c r="LD131" i="34"/>
  <c r="KY131" i="34"/>
  <c r="KT131" i="34"/>
  <c r="KS131" i="34"/>
  <c r="KR131" i="34"/>
  <c r="KN131" i="34"/>
  <c r="KM131" i="34"/>
  <c r="KL131" i="34"/>
  <c r="KK131" i="34"/>
  <c r="KJ131" i="34"/>
  <c r="KI131" i="34"/>
  <c r="KH131" i="34"/>
  <c r="KG131" i="34"/>
  <c r="KF131" i="34"/>
  <c r="KE131" i="34"/>
  <c r="KD131" i="34"/>
  <c r="KC131" i="34"/>
  <c r="KB131" i="34"/>
  <c r="KA131" i="34"/>
  <c r="JZ131" i="34"/>
  <c r="JY131" i="34"/>
  <c r="JX131" i="34"/>
  <c r="JW131" i="34"/>
  <c r="JV131" i="34"/>
  <c r="JU131" i="34"/>
  <c r="JT131" i="34"/>
  <c r="KP131" i="34" s="1"/>
  <c r="LB131" i="34" s="1"/>
  <c r="JS131" i="34"/>
  <c r="JR131" i="34"/>
  <c r="KO131" i="34" s="1"/>
  <c r="KQ131" i="34" s="1"/>
  <c r="KU131" i="34" s="1"/>
  <c r="JQ131" i="34"/>
  <c r="JK131" i="34"/>
  <c r="JG131" i="34"/>
  <c r="JJ131" i="34" s="1"/>
  <c r="JF131" i="34"/>
  <c r="JE131" i="34"/>
  <c r="JI131" i="34" s="1"/>
  <c r="JD131" i="34"/>
  <c r="JH131" i="34" s="1"/>
  <c r="JC131" i="34"/>
  <c r="JB131" i="34"/>
  <c r="FP131" i="34"/>
  <c r="DM131" i="34"/>
  <c r="CQ131" i="34"/>
  <c r="AG131" i="34"/>
  <c r="AE131" i="34"/>
  <c r="X131" i="34"/>
  <c r="Y131" i="34" s="1"/>
  <c r="KZ131" i="34" s="1"/>
  <c r="R131" i="34"/>
  <c r="M131" i="34"/>
  <c r="K131" i="34"/>
  <c r="LD130" i="34"/>
  <c r="KY130" i="34"/>
  <c r="KT130" i="34"/>
  <c r="KS130" i="34"/>
  <c r="KR130" i="34"/>
  <c r="KO130" i="34"/>
  <c r="KQ130" i="34" s="1"/>
  <c r="KN130" i="34"/>
  <c r="KM130" i="34"/>
  <c r="KL130" i="34"/>
  <c r="KK130" i="34"/>
  <c r="KJ130" i="34"/>
  <c r="KI130" i="34"/>
  <c r="KH130" i="34"/>
  <c r="KG130" i="34"/>
  <c r="KF130" i="34"/>
  <c r="KE130" i="34"/>
  <c r="KD130" i="34"/>
  <c r="KC130" i="34"/>
  <c r="KB130" i="34"/>
  <c r="KA130" i="34"/>
  <c r="JZ130" i="34"/>
  <c r="JY130" i="34"/>
  <c r="JX130" i="34"/>
  <c r="JW130" i="34"/>
  <c r="JV130" i="34"/>
  <c r="JU130" i="34"/>
  <c r="JT130" i="34"/>
  <c r="KP130" i="34" s="1"/>
  <c r="LB130" i="34" s="1"/>
  <c r="JS130" i="34"/>
  <c r="JR130" i="34"/>
  <c r="JQ130" i="34"/>
  <c r="JH130" i="34"/>
  <c r="JF130" i="34"/>
  <c r="JE130" i="34"/>
  <c r="JI130" i="34" s="1"/>
  <c r="JD130" i="34"/>
  <c r="JC130" i="34"/>
  <c r="JG130" i="34" s="1"/>
  <c r="JB130" i="34"/>
  <c r="FP130" i="34"/>
  <c r="DM130" i="34"/>
  <c r="CQ130" i="34"/>
  <c r="AG130" i="34"/>
  <c r="AE130" i="34"/>
  <c r="Y130" i="34"/>
  <c r="KZ130" i="34" s="1"/>
  <c r="X130" i="34"/>
  <c r="R130" i="34"/>
  <c r="M130" i="34"/>
  <c r="K130" i="34"/>
  <c r="LD129" i="34"/>
  <c r="LB129" i="34"/>
  <c r="KZ129" i="34"/>
  <c r="LA129" i="34" s="1"/>
  <c r="LC129" i="34" s="1"/>
  <c r="KY129" i="34"/>
  <c r="KT129" i="34"/>
  <c r="KS129" i="34"/>
  <c r="KR129" i="34"/>
  <c r="KQ129" i="34"/>
  <c r="KP129" i="34"/>
  <c r="KN129" i="34"/>
  <c r="KM129" i="34"/>
  <c r="KL129" i="34"/>
  <c r="KK129" i="34"/>
  <c r="KJ129" i="34"/>
  <c r="KI129" i="34"/>
  <c r="KH129" i="34"/>
  <c r="KG129" i="34"/>
  <c r="KF129" i="34"/>
  <c r="KE129" i="34"/>
  <c r="KD129" i="34"/>
  <c r="KC129" i="34"/>
  <c r="KB129" i="34"/>
  <c r="KA129" i="34"/>
  <c r="JZ129" i="34"/>
  <c r="JY129" i="34"/>
  <c r="JX129" i="34"/>
  <c r="JW129" i="34"/>
  <c r="JV129" i="34"/>
  <c r="JU129" i="34"/>
  <c r="JT129" i="34"/>
  <c r="JS129" i="34"/>
  <c r="KO129" i="34" s="1"/>
  <c r="JR129" i="34"/>
  <c r="JQ129" i="34"/>
  <c r="JI129" i="34"/>
  <c r="JH129" i="34"/>
  <c r="JG129" i="34"/>
  <c r="JJ129" i="34" s="1"/>
  <c r="JF129" i="34"/>
  <c r="JE129" i="34"/>
  <c r="JD129" i="34"/>
  <c r="JC129" i="34"/>
  <c r="JB129" i="34"/>
  <c r="FP129" i="34"/>
  <c r="DM129" i="34"/>
  <c r="CQ129" i="34"/>
  <c r="AG129" i="34"/>
  <c r="AE129" i="34"/>
  <c r="Y129" i="34"/>
  <c r="X129" i="34"/>
  <c r="M129" i="34"/>
  <c r="R129" i="34" s="1"/>
  <c r="K129" i="34"/>
  <c r="LD128" i="34"/>
  <c r="KY128" i="34"/>
  <c r="KT128" i="34"/>
  <c r="KS128" i="34"/>
  <c r="KR128" i="34"/>
  <c r="KN128" i="34"/>
  <c r="KM128" i="34"/>
  <c r="KL128" i="34"/>
  <c r="KK128" i="34"/>
  <c r="KJ128" i="34"/>
  <c r="KI128" i="34"/>
  <c r="KH128" i="34"/>
  <c r="KG128" i="34"/>
  <c r="KF128" i="34"/>
  <c r="KE128" i="34"/>
  <c r="KD128" i="34"/>
  <c r="KC128" i="34"/>
  <c r="KB128" i="34"/>
  <c r="KA128" i="34"/>
  <c r="JZ128" i="34"/>
  <c r="JY128" i="34"/>
  <c r="JX128" i="34"/>
  <c r="JW128" i="34"/>
  <c r="JV128" i="34"/>
  <c r="JU128" i="34"/>
  <c r="JT128" i="34"/>
  <c r="KP128" i="34" s="1"/>
  <c r="LB128" i="34" s="1"/>
  <c r="JS128" i="34"/>
  <c r="JR128" i="34"/>
  <c r="KO128" i="34" s="1"/>
  <c r="JQ128" i="34"/>
  <c r="JH128" i="34"/>
  <c r="JF128" i="34"/>
  <c r="JE128" i="34"/>
  <c r="JI128" i="34" s="1"/>
  <c r="JD128" i="34"/>
  <c r="JC128" i="34"/>
  <c r="JG128" i="34" s="1"/>
  <c r="JB128" i="34"/>
  <c r="FP128" i="34"/>
  <c r="DM128" i="34"/>
  <c r="CQ128" i="34"/>
  <c r="AG128" i="34"/>
  <c r="AE128" i="34"/>
  <c r="X128" i="34"/>
  <c r="Y128" i="34" s="1"/>
  <c r="KZ128" i="34" s="1"/>
  <c r="LA128" i="34" s="1"/>
  <c r="M128" i="34"/>
  <c r="R128" i="34" s="1"/>
  <c r="K128" i="34"/>
  <c r="LD127" i="34"/>
  <c r="KZ127" i="34"/>
  <c r="LA127" i="34" s="1"/>
  <c r="KY127" i="34"/>
  <c r="KT127" i="34"/>
  <c r="KS127" i="34"/>
  <c r="KR127" i="34"/>
  <c r="KN127" i="34"/>
  <c r="KM127" i="34"/>
  <c r="KL127" i="34"/>
  <c r="KK127" i="34"/>
  <c r="KJ127" i="34"/>
  <c r="KI127" i="34"/>
  <c r="KH127" i="34"/>
  <c r="KG127" i="34"/>
  <c r="KF127" i="34"/>
  <c r="KE127" i="34"/>
  <c r="KD127" i="34"/>
  <c r="KC127" i="34"/>
  <c r="KB127" i="34"/>
  <c r="KA127" i="34"/>
  <c r="JZ127" i="34"/>
  <c r="JY127" i="34"/>
  <c r="JX127" i="34"/>
  <c r="JW127" i="34"/>
  <c r="JV127" i="34"/>
  <c r="JU127" i="34"/>
  <c r="JT127" i="34"/>
  <c r="KP127" i="34" s="1"/>
  <c r="LB127" i="34" s="1"/>
  <c r="JS127" i="34"/>
  <c r="JR127" i="34"/>
  <c r="KO127" i="34" s="1"/>
  <c r="JQ127" i="34"/>
  <c r="JK127" i="34"/>
  <c r="JI127" i="34"/>
  <c r="JG127" i="34"/>
  <c r="JJ127" i="34" s="1"/>
  <c r="AA127" i="34" s="1"/>
  <c r="JF127" i="34"/>
  <c r="JE127" i="34"/>
  <c r="JD127" i="34"/>
  <c r="JH127" i="34" s="1"/>
  <c r="JC127" i="34"/>
  <c r="JB127" i="34"/>
  <c r="FP127" i="34"/>
  <c r="DM127" i="34"/>
  <c r="CQ127" i="34"/>
  <c r="AG127" i="34"/>
  <c r="AE127" i="34"/>
  <c r="Z127" i="34"/>
  <c r="AB127" i="34" s="1"/>
  <c r="Y127" i="34"/>
  <c r="X127" i="34"/>
  <c r="R127" i="34"/>
  <c r="M127" i="34"/>
  <c r="K127" i="34"/>
  <c r="LD126" i="34"/>
  <c r="LA126" i="34"/>
  <c r="LC126" i="34" s="1"/>
  <c r="KY126" i="34"/>
  <c r="KT126" i="34"/>
  <c r="KS126" i="34"/>
  <c r="Z126" i="34" s="1"/>
  <c r="AB126" i="34" s="1"/>
  <c r="KR126" i="34"/>
  <c r="KN126" i="34"/>
  <c r="KM126" i="34"/>
  <c r="KL126" i="34"/>
  <c r="KK126" i="34"/>
  <c r="KJ126" i="34"/>
  <c r="KI126" i="34"/>
  <c r="KH126" i="34"/>
  <c r="KG126" i="34"/>
  <c r="KF126" i="34"/>
  <c r="KE126" i="34"/>
  <c r="KD126" i="34"/>
  <c r="KC126" i="34"/>
  <c r="KB126" i="34"/>
  <c r="KA126" i="34"/>
  <c r="JZ126" i="34"/>
  <c r="JY126" i="34"/>
  <c r="JX126" i="34"/>
  <c r="JW126" i="34"/>
  <c r="JV126" i="34"/>
  <c r="JU126" i="34"/>
  <c r="KP126" i="34" s="1"/>
  <c r="LB126" i="34" s="1"/>
  <c r="JT126" i="34"/>
  <c r="JS126" i="34"/>
  <c r="KO126" i="34" s="1"/>
  <c r="KQ126" i="34" s="1"/>
  <c r="JR126" i="34"/>
  <c r="JQ126" i="34"/>
  <c r="JI126" i="34"/>
  <c r="JH126" i="34"/>
  <c r="JF126" i="34"/>
  <c r="JE126" i="34"/>
  <c r="JD126" i="34"/>
  <c r="JC126" i="34"/>
  <c r="JG126" i="34" s="1"/>
  <c r="JJ126" i="34" s="1"/>
  <c r="JB126" i="34"/>
  <c r="FP126" i="34"/>
  <c r="DM126" i="34"/>
  <c r="CQ126" i="34"/>
  <c r="AG126" i="34"/>
  <c r="AE126" i="34"/>
  <c r="Y126" i="34"/>
  <c r="KZ126" i="34" s="1"/>
  <c r="X126" i="34"/>
  <c r="R126" i="34"/>
  <c r="M126" i="34"/>
  <c r="K126" i="34"/>
  <c r="LD125" i="34"/>
  <c r="KZ125" i="34"/>
  <c r="KY125" i="34"/>
  <c r="KV125" i="34"/>
  <c r="KT125" i="34"/>
  <c r="KS125" i="34"/>
  <c r="LA125" i="34" s="1"/>
  <c r="LC125" i="34" s="1"/>
  <c r="KR125" i="34"/>
  <c r="KQ125" i="34"/>
  <c r="KN125" i="34"/>
  <c r="KM125" i="34"/>
  <c r="KL125" i="34"/>
  <c r="KK125" i="34"/>
  <c r="KJ125" i="34"/>
  <c r="KI125" i="34"/>
  <c r="KH125" i="34"/>
  <c r="KG125" i="34"/>
  <c r="KF125" i="34"/>
  <c r="KE125" i="34"/>
  <c r="KD125" i="34"/>
  <c r="KC125" i="34"/>
  <c r="KB125" i="34"/>
  <c r="KA125" i="34"/>
  <c r="JZ125" i="34"/>
  <c r="JY125" i="34"/>
  <c r="JX125" i="34"/>
  <c r="JW125" i="34"/>
  <c r="JV125" i="34"/>
  <c r="JU125" i="34"/>
  <c r="JT125" i="34"/>
  <c r="KP125" i="34" s="1"/>
  <c r="LB125" i="34" s="1"/>
  <c r="JS125" i="34"/>
  <c r="JR125" i="34"/>
  <c r="KO125" i="34" s="1"/>
  <c r="JQ125" i="34"/>
  <c r="JI125" i="34"/>
  <c r="JH125" i="34"/>
  <c r="JF125" i="34"/>
  <c r="JE125" i="34"/>
  <c r="JD125" i="34"/>
  <c r="JC125" i="34"/>
  <c r="JG125" i="34" s="1"/>
  <c r="JJ125" i="34" s="1"/>
  <c r="JB125" i="34"/>
  <c r="FP125" i="34"/>
  <c r="DM125" i="34"/>
  <c r="CQ125" i="34"/>
  <c r="AG125" i="34"/>
  <c r="AE125" i="34"/>
  <c r="Y125" i="34"/>
  <c r="X125" i="34"/>
  <c r="R125" i="34"/>
  <c r="M125" i="34"/>
  <c r="K125" i="34"/>
  <c r="LD124" i="34"/>
  <c r="KY124" i="34"/>
  <c r="KT124" i="34"/>
  <c r="KS124" i="34"/>
  <c r="KR124" i="34"/>
  <c r="KO124" i="34"/>
  <c r="KN124" i="34"/>
  <c r="KM124" i="34"/>
  <c r="KL124" i="34"/>
  <c r="KK124" i="34"/>
  <c r="KJ124" i="34"/>
  <c r="KI124" i="34"/>
  <c r="KH124" i="34"/>
  <c r="KG124" i="34"/>
  <c r="KF124" i="34"/>
  <c r="KE124" i="34"/>
  <c r="KD124" i="34"/>
  <c r="KC124" i="34"/>
  <c r="KB124" i="34"/>
  <c r="KA124" i="34"/>
  <c r="JZ124" i="34"/>
  <c r="JY124" i="34"/>
  <c r="JX124" i="34"/>
  <c r="JW124" i="34"/>
  <c r="JV124" i="34"/>
  <c r="JU124" i="34"/>
  <c r="KP124" i="34" s="1"/>
  <c r="LB124" i="34" s="1"/>
  <c r="JT124" i="34"/>
  <c r="JS124" i="34"/>
  <c r="JR124" i="34"/>
  <c r="JQ124" i="34"/>
  <c r="JI124" i="34"/>
  <c r="JH124" i="34"/>
  <c r="JG124" i="34"/>
  <c r="JJ124" i="34" s="1"/>
  <c r="JF124" i="34"/>
  <c r="JE124" i="34"/>
  <c r="JD124" i="34"/>
  <c r="JC124" i="34"/>
  <c r="JB124" i="34"/>
  <c r="FP124" i="34"/>
  <c r="DM124" i="34"/>
  <c r="CQ124" i="34"/>
  <c r="AG124" i="34"/>
  <c r="AE124" i="34"/>
  <c r="X124" i="34"/>
  <c r="Y124" i="34" s="1"/>
  <c r="KZ124" i="34" s="1"/>
  <c r="R124" i="34"/>
  <c r="M124" i="34"/>
  <c r="K124" i="34"/>
  <c r="LD123" i="34"/>
  <c r="KZ123" i="34"/>
  <c r="LA123" i="34" s="1"/>
  <c r="LC123" i="34" s="1"/>
  <c r="KY123" i="34"/>
  <c r="KT123" i="34"/>
  <c r="KS123" i="34"/>
  <c r="KR123" i="34"/>
  <c r="KO123" i="34"/>
  <c r="KQ123" i="34" s="1"/>
  <c r="KN123" i="34"/>
  <c r="KM123" i="34"/>
  <c r="KL123" i="34"/>
  <c r="KK123" i="34"/>
  <c r="KJ123" i="34"/>
  <c r="KI123" i="34"/>
  <c r="KH123" i="34"/>
  <c r="KG123" i="34"/>
  <c r="KF123" i="34"/>
  <c r="KE123" i="34"/>
  <c r="KD123" i="34"/>
  <c r="KC123" i="34"/>
  <c r="KB123" i="34"/>
  <c r="KA123" i="34"/>
  <c r="JZ123" i="34"/>
  <c r="JY123" i="34"/>
  <c r="JX123" i="34"/>
  <c r="JW123" i="34"/>
  <c r="JV123" i="34"/>
  <c r="JU123" i="34"/>
  <c r="JT123" i="34"/>
  <c r="KP123" i="34" s="1"/>
  <c r="LB123" i="34" s="1"/>
  <c r="JS123" i="34"/>
  <c r="JR123" i="34"/>
  <c r="JQ123" i="34"/>
  <c r="JI123" i="34"/>
  <c r="JH123" i="34"/>
  <c r="JF123" i="34"/>
  <c r="JE123" i="34"/>
  <c r="JD123" i="34"/>
  <c r="JC123" i="34"/>
  <c r="JG123" i="34" s="1"/>
  <c r="JJ123" i="34" s="1"/>
  <c r="JB123" i="34"/>
  <c r="FP123" i="34"/>
  <c r="DM123" i="34"/>
  <c r="CQ123" i="34"/>
  <c r="AG123" i="34"/>
  <c r="AE123" i="34"/>
  <c r="Z123" i="34"/>
  <c r="AB123" i="34" s="1"/>
  <c r="Y123" i="34"/>
  <c r="X123" i="34"/>
  <c r="M123" i="34"/>
  <c r="R123" i="34" s="1"/>
  <c r="K123" i="34"/>
  <c r="LD122" i="34"/>
  <c r="KY122" i="34"/>
  <c r="KT122" i="34"/>
  <c r="KS122" i="34"/>
  <c r="KR122" i="34"/>
  <c r="KP122" i="34"/>
  <c r="LB122" i="34" s="1"/>
  <c r="KN122" i="34"/>
  <c r="KM122" i="34"/>
  <c r="KL122" i="34"/>
  <c r="KK122" i="34"/>
  <c r="KJ122" i="34"/>
  <c r="KI122" i="34"/>
  <c r="KH122" i="34"/>
  <c r="KG122" i="34"/>
  <c r="KF122" i="34"/>
  <c r="KE122" i="34"/>
  <c r="KD122" i="34"/>
  <c r="KC122" i="34"/>
  <c r="KB122" i="34"/>
  <c r="KA122" i="34"/>
  <c r="JZ122" i="34"/>
  <c r="JY122" i="34"/>
  <c r="JX122" i="34"/>
  <c r="JW122" i="34"/>
  <c r="JV122" i="34"/>
  <c r="JU122" i="34"/>
  <c r="JT122" i="34"/>
  <c r="JS122" i="34"/>
  <c r="JR122" i="34"/>
  <c r="KO122" i="34" s="1"/>
  <c r="JQ122" i="34"/>
  <c r="JH122" i="34"/>
  <c r="JG122" i="34"/>
  <c r="JJ122" i="34" s="1"/>
  <c r="JF122" i="34"/>
  <c r="JE122" i="34"/>
  <c r="JI122" i="34" s="1"/>
  <c r="JD122" i="34"/>
  <c r="JC122" i="34"/>
  <c r="JB122" i="34"/>
  <c r="FP122" i="34"/>
  <c r="DM122" i="34"/>
  <c r="CQ122" i="34"/>
  <c r="AG122" i="34"/>
  <c r="AE122" i="34"/>
  <c r="X122" i="34"/>
  <c r="Y122" i="34" s="1"/>
  <c r="KZ122" i="34" s="1"/>
  <c r="LA122" i="34" s="1"/>
  <c r="M122" i="34"/>
  <c r="R122" i="34" s="1"/>
  <c r="K122" i="34"/>
  <c r="LD121" i="34"/>
  <c r="LB121" i="34"/>
  <c r="LA121" i="34"/>
  <c r="KY121" i="34"/>
  <c r="KT121" i="34"/>
  <c r="KS121" i="34"/>
  <c r="KR121" i="34"/>
  <c r="KP121" i="34"/>
  <c r="KN121" i="34"/>
  <c r="KM121" i="34"/>
  <c r="KL121" i="34"/>
  <c r="KK121" i="34"/>
  <c r="KJ121" i="34"/>
  <c r="KI121" i="34"/>
  <c r="KH121" i="34"/>
  <c r="KG121" i="34"/>
  <c r="KF121" i="34"/>
  <c r="KE121" i="34"/>
  <c r="KD121" i="34"/>
  <c r="KC121" i="34"/>
  <c r="KB121" i="34"/>
  <c r="KA121" i="34"/>
  <c r="JZ121" i="34"/>
  <c r="JY121" i="34"/>
  <c r="JX121" i="34"/>
  <c r="JW121" i="34"/>
  <c r="JV121" i="34"/>
  <c r="JU121" i="34"/>
  <c r="JT121" i="34"/>
  <c r="JS121" i="34"/>
  <c r="JR121" i="34"/>
  <c r="KO121" i="34" s="1"/>
  <c r="KQ121" i="34" s="1"/>
  <c r="KU121" i="34" s="1"/>
  <c r="JQ121" i="34"/>
  <c r="JK121" i="34"/>
  <c r="JI121" i="34"/>
  <c r="JG121" i="34"/>
  <c r="JF121" i="34"/>
  <c r="JE121" i="34"/>
  <c r="JD121" i="34"/>
  <c r="JH121" i="34" s="1"/>
  <c r="JJ121" i="34" s="1"/>
  <c r="AA121" i="34" s="1"/>
  <c r="JC121" i="34"/>
  <c r="JB121" i="34"/>
  <c r="FP121" i="34"/>
  <c r="DM121" i="34"/>
  <c r="CQ121" i="34"/>
  <c r="AG121" i="34"/>
  <c r="AE121" i="34"/>
  <c r="Y121" i="34"/>
  <c r="KZ121" i="34" s="1"/>
  <c r="Z121" i="34" s="1"/>
  <c r="AB121" i="34" s="1"/>
  <c r="X121" i="34"/>
  <c r="R121" i="34"/>
  <c r="M121" i="34"/>
  <c r="K121" i="34"/>
  <c r="LD120" i="34"/>
  <c r="KY120" i="34"/>
  <c r="KT120" i="34"/>
  <c r="KS120" i="34"/>
  <c r="KR120" i="34"/>
  <c r="KO120" i="34"/>
  <c r="KN120" i="34"/>
  <c r="KM120" i="34"/>
  <c r="KL120" i="34"/>
  <c r="KK120" i="34"/>
  <c r="KJ120" i="34"/>
  <c r="KI120" i="34"/>
  <c r="KH120" i="34"/>
  <c r="KG120" i="34"/>
  <c r="KF120" i="34"/>
  <c r="KE120" i="34"/>
  <c r="KD120" i="34"/>
  <c r="KC120" i="34"/>
  <c r="KB120" i="34"/>
  <c r="KA120" i="34"/>
  <c r="JZ120" i="34"/>
  <c r="JY120" i="34"/>
  <c r="JX120" i="34"/>
  <c r="JW120" i="34"/>
  <c r="JV120" i="34"/>
  <c r="JU120" i="34"/>
  <c r="JT120" i="34"/>
  <c r="KP120" i="34" s="1"/>
  <c r="LB120" i="34" s="1"/>
  <c r="JS120" i="34"/>
  <c r="JR120" i="34"/>
  <c r="JQ120" i="34"/>
  <c r="JI120" i="34"/>
  <c r="JH120" i="34"/>
  <c r="JF120" i="34"/>
  <c r="JE120" i="34"/>
  <c r="JD120" i="34"/>
  <c r="JC120" i="34"/>
  <c r="JG120" i="34" s="1"/>
  <c r="JJ120" i="34" s="1"/>
  <c r="JB120" i="34"/>
  <c r="FP120" i="34"/>
  <c r="DM120" i="34"/>
  <c r="CQ120" i="34"/>
  <c r="AG120" i="34"/>
  <c r="AE120" i="34"/>
  <c r="Y120" i="34"/>
  <c r="KZ120" i="34" s="1"/>
  <c r="LA120" i="34" s="1"/>
  <c r="LC120" i="34" s="1"/>
  <c r="X120" i="34"/>
  <c r="R120" i="34"/>
  <c r="M120" i="34"/>
  <c r="K120" i="34"/>
  <c r="LD119" i="34"/>
  <c r="KZ119" i="34"/>
  <c r="KY119" i="34"/>
  <c r="KT119" i="34"/>
  <c r="KS119" i="34"/>
  <c r="KR119" i="34"/>
  <c r="KN119" i="34"/>
  <c r="KM119" i="34"/>
  <c r="KL119" i="34"/>
  <c r="KK119" i="34"/>
  <c r="KJ119" i="34"/>
  <c r="KI119" i="34"/>
  <c r="KH119" i="34"/>
  <c r="KG119" i="34"/>
  <c r="KF119" i="34"/>
  <c r="KE119" i="34"/>
  <c r="KD119" i="34"/>
  <c r="KC119" i="34"/>
  <c r="KB119" i="34"/>
  <c r="KA119" i="34"/>
  <c r="JZ119" i="34"/>
  <c r="JY119" i="34"/>
  <c r="JX119" i="34"/>
  <c r="JW119" i="34"/>
  <c r="JV119" i="34"/>
  <c r="JU119" i="34"/>
  <c r="JT119" i="34"/>
  <c r="KP119" i="34" s="1"/>
  <c r="LB119" i="34" s="1"/>
  <c r="JS119" i="34"/>
  <c r="JR119" i="34"/>
  <c r="KO119" i="34" s="1"/>
  <c r="JQ119" i="34"/>
  <c r="JH119" i="34"/>
  <c r="JF119" i="34"/>
  <c r="JE119" i="34"/>
  <c r="JI119" i="34" s="1"/>
  <c r="JD119" i="34"/>
  <c r="JC119" i="34"/>
  <c r="JG119" i="34" s="1"/>
  <c r="JJ119" i="34" s="1"/>
  <c r="JB119" i="34"/>
  <c r="FP119" i="34"/>
  <c r="DM119" i="34"/>
  <c r="CQ119" i="34"/>
  <c r="AG119" i="34"/>
  <c r="AE119" i="34"/>
  <c r="Y119" i="34"/>
  <c r="X119" i="34"/>
  <c r="R119" i="34"/>
  <c r="M119" i="34"/>
  <c r="K119" i="34"/>
  <c r="LD118" i="34"/>
  <c r="KY118" i="34"/>
  <c r="KT118" i="34"/>
  <c r="KS118" i="34"/>
  <c r="KR118" i="34"/>
  <c r="KO118" i="34"/>
  <c r="KN118" i="34"/>
  <c r="KM118" i="34"/>
  <c r="KL118" i="34"/>
  <c r="KK118" i="34"/>
  <c r="KJ118" i="34"/>
  <c r="KI118" i="34"/>
  <c r="KH118" i="34"/>
  <c r="KG118" i="34"/>
  <c r="KF118" i="34"/>
  <c r="KE118" i="34"/>
  <c r="KD118" i="34"/>
  <c r="KC118" i="34"/>
  <c r="KB118" i="34"/>
  <c r="KA118" i="34"/>
  <c r="JZ118" i="34"/>
  <c r="JY118" i="34"/>
  <c r="JX118" i="34"/>
  <c r="JW118" i="34"/>
  <c r="JV118" i="34"/>
  <c r="JU118" i="34"/>
  <c r="JT118" i="34"/>
  <c r="JS118" i="34"/>
  <c r="JR118" i="34"/>
  <c r="JQ118" i="34"/>
  <c r="JI118" i="34"/>
  <c r="JG118" i="34"/>
  <c r="JF118" i="34"/>
  <c r="JE118" i="34"/>
  <c r="JD118" i="34"/>
  <c r="JH118" i="34" s="1"/>
  <c r="JJ118" i="34" s="1"/>
  <c r="JC118" i="34"/>
  <c r="JB118" i="34"/>
  <c r="FP118" i="34"/>
  <c r="DM118" i="34"/>
  <c r="CQ118" i="34"/>
  <c r="AG118" i="34"/>
  <c r="AE118" i="34"/>
  <c r="X118" i="34"/>
  <c r="Y118" i="34" s="1"/>
  <c r="KZ118" i="34" s="1"/>
  <c r="Z118" i="34" s="1"/>
  <c r="AB118" i="34" s="1"/>
  <c r="R118" i="34"/>
  <c r="M118" i="34"/>
  <c r="K118" i="34"/>
  <c r="LD117" i="34"/>
  <c r="LB117" i="34"/>
  <c r="LA117" i="34"/>
  <c r="LC117" i="34" s="1"/>
  <c r="KZ117" i="34"/>
  <c r="KY117" i="34"/>
  <c r="KT117" i="34"/>
  <c r="KS117" i="34"/>
  <c r="KR117" i="34"/>
  <c r="KP117" i="34"/>
  <c r="KO117" i="34"/>
  <c r="KQ117" i="34" s="1"/>
  <c r="KN117" i="34"/>
  <c r="KM117" i="34"/>
  <c r="KL117" i="34"/>
  <c r="KK117" i="34"/>
  <c r="KJ117" i="34"/>
  <c r="KI117" i="34"/>
  <c r="KH117" i="34"/>
  <c r="KG117" i="34"/>
  <c r="KF117" i="34"/>
  <c r="KE117" i="34"/>
  <c r="KD117" i="34"/>
  <c r="KC117" i="34"/>
  <c r="KB117" i="34"/>
  <c r="KA117" i="34"/>
  <c r="JZ117" i="34"/>
  <c r="JY117" i="34"/>
  <c r="JX117" i="34"/>
  <c r="JW117" i="34"/>
  <c r="JV117" i="34"/>
  <c r="JU117" i="34"/>
  <c r="JT117" i="34"/>
  <c r="JS117" i="34"/>
  <c r="JR117" i="34"/>
  <c r="JQ117" i="34"/>
  <c r="JI117" i="34"/>
  <c r="JH117" i="34"/>
  <c r="JF117" i="34"/>
  <c r="JE117" i="34"/>
  <c r="JD117" i="34"/>
  <c r="JC117" i="34"/>
  <c r="JG117" i="34" s="1"/>
  <c r="JJ117" i="34" s="1"/>
  <c r="JB117" i="34"/>
  <c r="FP117" i="34"/>
  <c r="DM117" i="34"/>
  <c r="CQ117" i="34"/>
  <c r="AG117" i="34"/>
  <c r="AE117" i="34"/>
  <c r="Z117" i="34"/>
  <c r="AB117" i="34" s="1"/>
  <c r="Y117" i="34"/>
  <c r="X117" i="34"/>
  <c r="M117" i="34"/>
  <c r="R117" i="34" s="1"/>
  <c r="K117" i="34"/>
  <c r="LD116" i="34"/>
  <c r="KZ116" i="34"/>
  <c r="LA116" i="34" s="1"/>
  <c r="LC116" i="34" s="1"/>
  <c r="KY116" i="34"/>
  <c r="KT116" i="34"/>
  <c r="KS116" i="34"/>
  <c r="KR116" i="34"/>
  <c r="KN116" i="34"/>
  <c r="KM116" i="34"/>
  <c r="KL116" i="34"/>
  <c r="KK116" i="34"/>
  <c r="KJ116" i="34"/>
  <c r="KI116" i="34"/>
  <c r="KH116" i="34"/>
  <c r="KG116" i="34"/>
  <c r="KF116" i="34"/>
  <c r="KE116" i="34"/>
  <c r="KD116" i="34"/>
  <c r="KC116" i="34"/>
  <c r="KB116" i="34"/>
  <c r="KA116" i="34"/>
  <c r="JZ116" i="34"/>
  <c r="JY116" i="34"/>
  <c r="JX116" i="34"/>
  <c r="JW116" i="34"/>
  <c r="JV116" i="34"/>
  <c r="JU116" i="34"/>
  <c r="JT116" i="34"/>
  <c r="KP116" i="34" s="1"/>
  <c r="LB116" i="34" s="1"/>
  <c r="JS116" i="34"/>
  <c r="JR116" i="34"/>
  <c r="KO116" i="34" s="1"/>
  <c r="KQ116" i="34" s="1"/>
  <c r="JQ116" i="34"/>
  <c r="JI116" i="34"/>
  <c r="JH116" i="34"/>
  <c r="JG116" i="34"/>
  <c r="JJ116" i="34" s="1"/>
  <c r="JF116" i="34"/>
  <c r="JE116" i="34"/>
  <c r="JD116" i="34"/>
  <c r="JC116" i="34"/>
  <c r="JB116" i="34"/>
  <c r="FP116" i="34"/>
  <c r="DM116" i="34"/>
  <c r="CQ116" i="34"/>
  <c r="AG116" i="34"/>
  <c r="AE116" i="34"/>
  <c r="X116" i="34"/>
  <c r="Y116" i="34" s="1"/>
  <c r="M116" i="34"/>
  <c r="R116" i="34" s="1"/>
  <c r="K116" i="34"/>
  <c r="LD115" i="34"/>
  <c r="LB115" i="34"/>
  <c r="KY115" i="34"/>
  <c r="KV115" i="34"/>
  <c r="KT115" i="34"/>
  <c r="KS115" i="34"/>
  <c r="KR115" i="34"/>
  <c r="KP115" i="34"/>
  <c r="KN115" i="34"/>
  <c r="KM115" i="34"/>
  <c r="KL115" i="34"/>
  <c r="KK115" i="34"/>
  <c r="KJ115" i="34"/>
  <c r="KI115" i="34"/>
  <c r="KH115" i="34"/>
  <c r="KG115" i="34"/>
  <c r="KF115" i="34"/>
  <c r="KE115" i="34"/>
  <c r="KD115" i="34"/>
  <c r="KC115" i="34"/>
  <c r="KB115" i="34"/>
  <c r="KA115" i="34"/>
  <c r="JZ115" i="34"/>
  <c r="JY115" i="34"/>
  <c r="JX115" i="34"/>
  <c r="JW115" i="34"/>
  <c r="JV115" i="34"/>
  <c r="JU115" i="34"/>
  <c r="JT115" i="34"/>
  <c r="JS115" i="34"/>
  <c r="JR115" i="34"/>
  <c r="KO115" i="34" s="1"/>
  <c r="KQ115" i="34" s="1"/>
  <c r="KU115" i="34" s="1"/>
  <c r="JQ115" i="34"/>
  <c r="JI115" i="34"/>
  <c r="JJ115" i="34" s="1"/>
  <c r="JG115" i="34"/>
  <c r="JF115" i="34"/>
  <c r="JE115" i="34"/>
  <c r="JD115" i="34"/>
  <c r="JH115" i="34" s="1"/>
  <c r="JC115" i="34"/>
  <c r="JB115" i="34"/>
  <c r="FP115" i="34"/>
  <c r="DM115" i="34"/>
  <c r="CQ115" i="34"/>
  <c r="AG115" i="34"/>
  <c r="AE115" i="34"/>
  <c r="Y115" i="34"/>
  <c r="KZ115" i="34" s="1"/>
  <c r="X115" i="34"/>
  <c r="R115" i="34"/>
  <c r="M115" i="34"/>
  <c r="K115" i="34"/>
  <c r="LD114" i="34"/>
  <c r="LB114" i="34"/>
  <c r="KY114" i="34"/>
  <c r="KT114" i="34"/>
  <c r="KS114" i="34"/>
  <c r="Z114" i="34" s="1"/>
  <c r="AB114" i="34" s="1"/>
  <c r="KR114" i="34"/>
  <c r="KP114" i="34"/>
  <c r="KN114" i="34"/>
  <c r="KM114" i="34"/>
  <c r="KL114" i="34"/>
  <c r="KK114" i="34"/>
  <c r="KJ114" i="34"/>
  <c r="KI114" i="34"/>
  <c r="KH114" i="34"/>
  <c r="KG114" i="34"/>
  <c r="KF114" i="34"/>
  <c r="KE114" i="34"/>
  <c r="KD114" i="34"/>
  <c r="KC114" i="34"/>
  <c r="KB114" i="34"/>
  <c r="KA114" i="34"/>
  <c r="JZ114" i="34"/>
  <c r="JY114" i="34"/>
  <c r="JX114" i="34"/>
  <c r="JW114" i="34"/>
  <c r="JV114" i="34"/>
  <c r="JU114" i="34"/>
  <c r="JT114" i="34"/>
  <c r="JS114" i="34"/>
  <c r="KO114" i="34" s="1"/>
  <c r="KQ114" i="34" s="1"/>
  <c r="JR114" i="34"/>
  <c r="JQ114" i="34"/>
  <c r="JK114" i="34"/>
  <c r="JH114" i="34"/>
  <c r="JG114" i="34"/>
  <c r="JJ114" i="34" s="1"/>
  <c r="JF114" i="34"/>
  <c r="JE114" i="34"/>
  <c r="JI114" i="34" s="1"/>
  <c r="JD114" i="34"/>
  <c r="JC114" i="34"/>
  <c r="JB114" i="34"/>
  <c r="FP114" i="34"/>
  <c r="AA114" i="34" s="1"/>
  <c r="DM114" i="34"/>
  <c r="CQ114" i="34"/>
  <c r="AG114" i="34"/>
  <c r="AE114" i="34"/>
  <c r="Y114" i="34"/>
  <c r="KZ114" i="34" s="1"/>
  <c r="LA114" i="34" s="1"/>
  <c r="LC114" i="34" s="1"/>
  <c r="X114" i="34"/>
  <c r="R114" i="34"/>
  <c r="M114" i="34"/>
  <c r="K114" i="34"/>
  <c r="LD113" i="34"/>
  <c r="KZ113" i="34"/>
  <c r="LA113" i="34" s="1"/>
  <c r="LC113" i="34" s="1"/>
  <c r="KY113" i="34"/>
  <c r="KT113" i="34"/>
  <c r="KS113" i="34"/>
  <c r="KR113" i="34"/>
  <c r="KP113" i="34"/>
  <c r="LB113" i="34" s="1"/>
  <c r="KN113" i="34"/>
  <c r="KM113" i="34"/>
  <c r="KL113" i="34"/>
  <c r="KK113" i="34"/>
  <c r="KJ113" i="34"/>
  <c r="KI113" i="34"/>
  <c r="KH113" i="34"/>
  <c r="KG113" i="34"/>
  <c r="KF113" i="34"/>
  <c r="KE113" i="34"/>
  <c r="KD113" i="34"/>
  <c r="KC113" i="34"/>
  <c r="KB113" i="34"/>
  <c r="KA113" i="34"/>
  <c r="JZ113" i="34"/>
  <c r="JY113" i="34"/>
  <c r="JX113" i="34"/>
  <c r="JW113" i="34"/>
  <c r="JV113" i="34"/>
  <c r="JU113" i="34"/>
  <c r="JT113" i="34"/>
  <c r="JS113" i="34"/>
  <c r="JR113" i="34"/>
  <c r="KO113" i="34" s="1"/>
  <c r="KQ113" i="34" s="1"/>
  <c r="JQ113" i="34"/>
  <c r="JH113" i="34"/>
  <c r="JG113" i="34"/>
  <c r="JJ113" i="34" s="1"/>
  <c r="JF113" i="34"/>
  <c r="JE113" i="34"/>
  <c r="JI113" i="34" s="1"/>
  <c r="JD113" i="34"/>
  <c r="JC113" i="34"/>
  <c r="JB113" i="34"/>
  <c r="FP113" i="34"/>
  <c r="DM113" i="34"/>
  <c r="CQ113" i="34"/>
  <c r="AG113" i="34"/>
  <c r="AE113" i="34"/>
  <c r="Y113" i="34"/>
  <c r="X113" i="34"/>
  <c r="R113" i="34"/>
  <c r="M113" i="34"/>
  <c r="K113" i="34"/>
  <c r="LD112" i="34"/>
  <c r="LB112" i="34"/>
  <c r="KY112" i="34"/>
  <c r="KT112" i="34"/>
  <c r="KS112" i="34"/>
  <c r="KR112" i="34"/>
  <c r="KP112" i="34"/>
  <c r="KO112" i="34"/>
  <c r="KQ112" i="34" s="1"/>
  <c r="KU112" i="34" s="1"/>
  <c r="KN112" i="34"/>
  <c r="KM112" i="34"/>
  <c r="KL112" i="34"/>
  <c r="KK112" i="34"/>
  <c r="KJ112" i="34"/>
  <c r="KI112" i="34"/>
  <c r="KH112" i="34"/>
  <c r="KG112" i="34"/>
  <c r="KF112" i="34"/>
  <c r="KE112" i="34"/>
  <c r="KD112" i="34"/>
  <c r="KC112" i="34"/>
  <c r="KB112" i="34"/>
  <c r="KA112" i="34"/>
  <c r="JZ112" i="34"/>
  <c r="JY112" i="34"/>
  <c r="JX112" i="34"/>
  <c r="JW112" i="34"/>
  <c r="JV112" i="34"/>
  <c r="JU112" i="34"/>
  <c r="JT112" i="34"/>
  <c r="JS112" i="34"/>
  <c r="JR112" i="34"/>
  <c r="JQ112" i="34"/>
  <c r="JI112" i="34"/>
  <c r="JH112" i="34"/>
  <c r="JG112" i="34"/>
  <c r="JF112" i="34"/>
  <c r="JE112" i="34"/>
  <c r="JD112" i="34"/>
  <c r="JC112" i="34"/>
  <c r="JB112" i="34"/>
  <c r="FP112" i="34"/>
  <c r="DM112" i="34"/>
  <c r="CQ112" i="34"/>
  <c r="AG112" i="34"/>
  <c r="AE112" i="34"/>
  <c r="X112" i="34"/>
  <c r="Y112" i="34" s="1"/>
  <c r="KZ112" i="34" s="1"/>
  <c r="Z112" i="34" s="1"/>
  <c r="AB112" i="34" s="1"/>
  <c r="R112" i="34"/>
  <c r="M112" i="34"/>
  <c r="K112" i="34"/>
  <c r="LD111" i="34"/>
  <c r="LA111" i="34"/>
  <c r="LC111" i="34" s="1"/>
  <c r="KZ111" i="34"/>
  <c r="Z111" i="34" s="1"/>
  <c r="AB111" i="34" s="1"/>
  <c r="KY111" i="34"/>
  <c r="KT111" i="34"/>
  <c r="KS111" i="34"/>
  <c r="KR111" i="34"/>
  <c r="KP111" i="34"/>
  <c r="LB111" i="34" s="1"/>
  <c r="KN111" i="34"/>
  <c r="KM111" i="34"/>
  <c r="KL111" i="34"/>
  <c r="KK111" i="34"/>
  <c r="KJ111" i="34"/>
  <c r="KI111" i="34"/>
  <c r="KH111" i="34"/>
  <c r="KG111" i="34"/>
  <c r="KF111" i="34"/>
  <c r="KE111" i="34"/>
  <c r="KD111" i="34"/>
  <c r="KC111" i="34"/>
  <c r="KB111" i="34"/>
  <c r="KA111" i="34"/>
  <c r="JZ111" i="34"/>
  <c r="JY111" i="34"/>
  <c r="JX111" i="34"/>
  <c r="JW111" i="34"/>
  <c r="JV111" i="34"/>
  <c r="JU111" i="34"/>
  <c r="JT111" i="34"/>
  <c r="JS111" i="34"/>
  <c r="JR111" i="34"/>
  <c r="KO111" i="34" s="1"/>
  <c r="KQ111" i="34" s="1"/>
  <c r="KW111" i="34" s="1"/>
  <c r="JQ111" i="34"/>
  <c r="JI111" i="34"/>
  <c r="JH111" i="34"/>
  <c r="JJ111" i="34" s="1"/>
  <c r="JF111" i="34"/>
  <c r="JE111" i="34"/>
  <c r="JD111" i="34"/>
  <c r="JC111" i="34"/>
  <c r="JG111" i="34" s="1"/>
  <c r="JB111" i="34"/>
  <c r="FP111" i="34"/>
  <c r="DM111" i="34"/>
  <c r="CQ111" i="34"/>
  <c r="AG111" i="34"/>
  <c r="AE111" i="34"/>
  <c r="Y111" i="34"/>
  <c r="X111" i="34"/>
  <c r="M111" i="34"/>
  <c r="R111" i="34" s="1"/>
  <c r="K111" i="34"/>
  <c r="LD110" i="34"/>
  <c r="KZ110" i="34"/>
  <c r="KY110" i="34"/>
  <c r="KT110" i="34"/>
  <c r="KS110" i="34"/>
  <c r="KR110" i="34"/>
  <c r="KP110" i="34"/>
  <c r="LB110" i="34" s="1"/>
  <c r="KN110" i="34"/>
  <c r="KM110" i="34"/>
  <c r="KL110" i="34"/>
  <c r="KK110" i="34"/>
  <c r="KJ110" i="34"/>
  <c r="KI110" i="34"/>
  <c r="KH110" i="34"/>
  <c r="KG110" i="34"/>
  <c r="KF110" i="34"/>
  <c r="KE110" i="34"/>
  <c r="KD110" i="34"/>
  <c r="KC110" i="34"/>
  <c r="KB110" i="34"/>
  <c r="KA110" i="34"/>
  <c r="JZ110" i="34"/>
  <c r="JY110" i="34"/>
  <c r="JX110" i="34"/>
  <c r="JW110" i="34"/>
  <c r="JV110" i="34"/>
  <c r="JU110" i="34"/>
  <c r="JT110" i="34"/>
  <c r="JS110" i="34"/>
  <c r="JR110" i="34"/>
  <c r="KO110" i="34" s="1"/>
  <c r="KQ110" i="34" s="1"/>
  <c r="KU110" i="34" s="1"/>
  <c r="JQ110" i="34"/>
  <c r="JI110" i="34"/>
  <c r="JF110" i="34"/>
  <c r="JE110" i="34"/>
  <c r="JD110" i="34"/>
  <c r="JH110" i="34" s="1"/>
  <c r="JC110" i="34"/>
  <c r="JG110" i="34" s="1"/>
  <c r="JB110" i="34"/>
  <c r="FP110" i="34"/>
  <c r="DM110" i="34"/>
  <c r="CQ110" i="34"/>
  <c r="AG110" i="34"/>
  <c r="AE110" i="34"/>
  <c r="X110" i="34"/>
  <c r="Y110" i="34" s="1"/>
  <c r="M110" i="34"/>
  <c r="R110" i="34" s="1"/>
  <c r="K110" i="34"/>
  <c r="LD109" i="34"/>
  <c r="LC109" i="34"/>
  <c r="LB109" i="34"/>
  <c r="KZ109" i="34"/>
  <c r="KY109" i="34"/>
  <c r="KT109" i="34"/>
  <c r="KS109" i="34"/>
  <c r="LA109" i="34" s="1"/>
  <c r="KR109" i="34"/>
  <c r="KO109" i="34"/>
  <c r="KN109" i="34"/>
  <c r="KM109" i="34"/>
  <c r="KL109" i="34"/>
  <c r="KK109" i="34"/>
  <c r="KJ109" i="34"/>
  <c r="KI109" i="34"/>
  <c r="KH109" i="34"/>
  <c r="KG109" i="34"/>
  <c r="KF109" i="34"/>
  <c r="KE109" i="34"/>
  <c r="KD109" i="34"/>
  <c r="KC109" i="34"/>
  <c r="KB109" i="34"/>
  <c r="KA109" i="34"/>
  <c r="JZ109" i="34"/>
  <c r="JY109" i="34"/>
  <c r="JX109" i="34"/>
  <c r="JW109" i="34"/>
  <c r="JV109" i="34"/>
  <c r="JU109" i="34"/>
  <c r="JT109" i="34"/>
  <c r="KP109" i="34" s="1"/>
  <c r="KQ109" i="34" s="1"/>
  <c r="KU109" i="34" s="1"/>
  <c r="JS109" i="34"/>
  <c r="JR109" i="34"/>
  <c r="JQ109" i="34"/>
  <c r="JI109" i="34"/>
  <c r="JF109" i="34"/>
  <c r="JE109" i="34"/>
  <c r="JD109" i="34"/>
  <c r="JH109" i="34" s="1"/>
  <c r="JC109" i="34"/>
  <c r="JG109" i="34" s="1"/>
  <c r="JB109" i="34"/>
  <c r="FP109" i="34"/>
  <c r="DM109" i="34"/>
  <c r="CQ109" i="34"/>
  <c r="AG109" i="34"/>
  <c r="AE109" i="34"/>
  <c r="Y109" i="34"/>
  <c r="X109" i="34"/>
  <c r="R109" i="34"/>
  <c r="M109" i="34"/>
  <c r="K109" i="34"/>
  <c r="LD108" i="34"/>
  <c r="LC108" i="34"/>
  <c r="LA108" i="34"/>
  <c r="KY108" i="34"/>
  <c r="KT108" i="34"/>
  <c r="KS108" i="34"/>
  <c r="Z108" i="34" s="1"/>
  <c r="AB108" i="34" s="1"/>
  <c r="KR108" i="34"/>
  <c r="KP108" i="34"/>
  <c r="LB108" i="34" s="1"/>
  <c r="KN108" i="34"/>
  <c r="KM108" i="34"/>
  <c r="KL108" i="34"/>
  <c r="KK108" i="34"/>
  <c r="KJ108" i="34"/>
  <c r="KI108" i="34"/>
  <c r="KH108" i="34"/>
  <c r="KG108" i="34"/>
  <c r="KF108" i="34"/>
  <c r="KE108" i="34"/>
  <c r="KD108" i="34"/>
  <c r="KC108" i="34"/>
  <c r="KB108" i="34"/>
  <c r="KA108" i="34"/>
  <c r="JZ108" i="34"/>
  <c r="JY108" i="34"/>
  <c r="JX108" i="34"/>
  <c r="JW108" i="34"/>
  <c r="JV108" i="34"/>
  <c r="JU108" i="34"/>
  <c r="JT108" i="34"/>
  <c r="JS108" i="34"/>
  <c r="JR108" i="34"/>
  <c r="KO108" i="34" s="1"/>
  <c r="KQ108" i="34" s="1"/>
  <c r="JQ108" i="34"/>
  <c r="JI108" i="34"/>
  <c r="JH108" i="34"/>
  <c r="JG108" i="34"/>
  <c r="JF108" i="34"/>
  <c r="JE108" i="34"/>
  <c r="JD108" i="34"/>
  <c r="JC108" i="34"/>
  <c r="JB108" i="34"/>
  <c r="FP108" i="34"/>
  <c r="DM108" i="34"/>
  <c r="CQ108" i="34"/>
  <c r="AG108" i="34"/>
  <c r="AE108" i="34"/>
  <c r="Y108" i="34"/>
  <c r="KZ108" i="34" s="1"/>
  <c r="X108" i="34"/>
  <c r="R108" i="34"/>
  <c r="M108" i="34"/>
  <c r="K108" i="34"/>
  <c r="LD107" i="34"/>
  <c r="LC107" i="34"/>
  <c r="LA107" i="34"/>
  <c r="KZ107" i="34"/>
  <c r="KY107" i="34"/>
  <c r="KT107" i="34"/>
  <c r="KS107" i="34"/>
  <c r="Z107" i="34" s="1"/>
  <c r="KR107" i="34"/>
  <c r="KN107" i="34"/>
  <c r="KM107" i="34"/>
  <c r="KL107" i="34"/>
  <c r="KK107" i="34"/>
  <c r="KJ107" i="34"/>
  <c r="KI107" i="34"/>
  <c r="KH107" i="34"/>
  <c r="KG107" i="34"/>
  <c r="KF107" i="34"/>
  <c r="KE107" i="34"/>
  <c r="KD107" i="34"/>
  <c r="KC107" i="34"/>
  <c r="KB107" i="34"/>
  <c r="KA107" i="34"/>
  <c r="JZ107" i="34"/>
  <c r="JY107" i="34"/>
  <c r="JX107" i="34"/>
  <c r="JW107" i="34"/>
  <c r="JV107" i="34"/>
  <c r="JU107" i="34"/>
  <c r="JT107" i="34"/>
  <c r="KP107" i="34" s="1"/>
  <c r="LB107" i="34" s="1"/>
  <c r="JS107" i="34"/>
  <c r="JR107" i="34"/>
  <c r="KO107" i="34" s="1"/>
  <c r="KQ107" i="34" s="1"/>
  <c r="JQ107" i="34"/>
  <c r="JI107" i="34"/>
  <c r="JH107" i="34"/>
  <c r="JJ107" i="34" s="1"/>
  <c r="JG107" i="34"/>
  <c r="JF107" i="34"/>
  <c r="JE107" i="34"/>
  <c r="JD107" i="34"/>
  <c r="JC107" i="34"/>
  <c r="JB107" i="34"/>
  <c r="FP107" i="34"/>
  <c r="DM107" i="34"/>
  <c r="CQ107" i="34"/>
  <c r="AG107" i="34"/>
  <c r="AE107" i="34"/>
  <c r="AB107" i="34"/>
  <c r="Y107" i="34"/>
  <c r="X107" i="34"/>
  <c r="R107" i="34"/>
  <c r="M107" i="34"/>
  <c r="K107" i="34"/>
  <c r="LD106" i="34"/>
  <c r="KZ106" i="34"/>
  <c r="LA106" i="34" s="1"/>
  <c r="KY106" i="34"/>
  <c r="KT106" i="34"/>
  <c r="KS106" i="34"/>
  <c r="KR106" i="34"/>
  <c r="KN106" i="34"/>
  <c r="KM106" i="34"/>
  <c r="KL106" i="34"/>
  <c r="KK106" i="34"/>
  <c r="KJ106" i="34"/>
  <c r="KI106" i="34"/>
  <c r="KH106" i="34"/>
  <c r="KG106" i="34"/>
  <c r="KF106" i="34"/>
  <c r="KE106" i="34"/>
  <c r="KD106" i="34"/>
  <c r="KC106" i="34"/>
  <c r="KB106" i="34"/>
  <c r="KA106" i="34"/>
  <c r="JZ106" i="34"/>
  <c r="JY106" i="34"/>
  <c r="JX106" i="34"/>
  <c r="JW106" i="34"/>
  <c r="JV106" i="34"/>
  <c r="JU106" i="34"/>
  <c r="KP106" i="34" s="1"/>
  <c r="LB106" i="34" s="1"/>
  <c r="JT106" i="34"/>
  <c r="JS106" i="34"/>
  <c r="JR106" i="34"/>
  <c r="KO106" i="34" s="1"/>
  <c r="JQ106" i="34"/>
  <c r="JI106" i="34"/>
  <c r="JF106" i="34"/>
  <c r="JE106" i="34"/>
  <c r="JD106" i="34"/>
  <c r="JH106" i="34" s="1"/>
  <c r="JC106" i="34"/>
  <c r="JG106" i="34" s="1"/>
  <c r="JJ106" i="34" s="1"/>
  <c r="JB106" i="34"/>
  <c r="FP106" i="34"/>
  <c r="DM106" i="34"/>
  <c r="CQ106" i="34"/>
  <c r="AG106" i="34"/>
  <c r="AE106" i="34"/>
  <c r="X106" i="34"/>
  <c r="Y106" i="34" s="1"/>
  <c r="R106" i="34"/>
  <c r="M106" i="34"/>
  <c r="K106" i="34"/>
  <c r="LD105" i="34"/>
  <c r="LB105" i="34"/>
  <c r="LA105" i="34"/>
  <c r="LC105" i="34" s="1"/>
  <c r="KZ105" i="34"/>
  <c r="KY105" i="34"/>
  <c r="KT105" i="34"/>
  <c r="KS105" i="34"/>
  <c r="KR105" i="34"/>
  <c r="KO105" i="34"/>
  <c r="KN105" i="34"/>
  <c r="KM105" i="34"/>
  <c r="KL105" i="34"/>
  <c r="KK105" i="34"/>
  <c r="KJ105" i="34"/>
  <c r="KI105" i="34"/>
  <c r="KH105" i="34"/>
  <c r="KG105" i="34"/>
  <c r="KF105" i="34"/>
  <c r="KE105" i="34"/>
  <c r="KD105" i="34"/>
  <c r="KC105" i="34"/>
  <c r="KB105" i="34"/>
  <c r="KA105" i="34"/>
  <c r="JZ105" i="34"/>
  <c r="JY105" i="34"/>
  <c r="JX105" i="34"/>
  <c r="JW105" i="34"/>
  <c r="JV105" i="34"/>
  <c r="JU105" i="34"/>
  <c r="JT105" i="34"/>
  <c r="KP105" i="34" s="1"/>
  <c r="JS105" i="34"/>
  <c r="JR105" i="34"/>
  <c r="JQ105" i="34"/>
  <c r="JJ105" i="34"/>
  <c r="JI105" i="34"/>
  <c r="JH105" i="34"/>
  <c r="JF105" i="34"/>
  <c r="JE105" i="34"/>
  <c r="JD105" i="34"/>
  <c r="JC105" i="34"/>
  <c r="JG105" i="34" s="1"/>
  <c r="JB105" i="34"/>
  <c r="FP105" i="34"/>
  <c r="DM105" i="34"/>
  <c r="CQ105" i="34"/>
  <c r="AG105" i="34"/>
  <c r="AE105" i="34"/>
  <c r="Z105" i="34"/>
  <c r="AB105" i="34" s="1"/>
  <c r="Y105" i="34"/>
  <c r="X105" i="34"/>
  <c r="R105" i="34"/>
  <c r="M105" i="34"/>
  <c r="K105" i="34"/>
  <c r="LD104" i="34"/>
  <c r="KY104" i="34"/>
  <c r="KT104" i="34"/>
  <c r="KS104" i="34"/>
  <c r="KR104" i="34"/>
  <c r="KO104" i="34"/>
  <c r="KN104" i="34"/>
  <c r="KM104" i="34"/>
  <c r="KL104" i="34"/>
  <c r="KK104" i="34"/>
  <c r="KJ104" i="34"/>
  <c r="KI104" i="34"/>
  <c r="KH104" i="34"/>
  <c r="KG104" i="34"/>
  <c r="KF104" i="34"/>
  <c r="KE104" i="34"/>
  <c r="KD104" i="34"/>
  <c r="KC104" i="34"/>
  <c r="KB104" i="34"/>
  <c r="KA104" i="34"/>
  <c r="JZ104" i="34"/>
  <c r="JY104" i="34"/>
  <c r="JX104" i="34"/>
  <c r="JW104" i="34"/>
  <c r="JV104" i="34"/>
  <c r="JU104" i="34"/>
  <c r="JT104" i="34"/>
  <c r="JS104" i="34"/>
  <c r="JR104" i="34"/>
  <c r="JQ104" i="34"/>
  <c r="JF104" i="34"/>
  <c r="JE104" i="34"/>
  <c r="JI104" i="34" s="1"/>
  <c r="JD104" i="34"/>
  <c r="JH104" i="34" s="1"/>
  <c r="JC104" i="34"/>
  <c r="JG104" i="34" s="1"/>
  <c r="JJ104" i="34" s="1"/>
  <c r="JB104" i="34"/>
  <c r="FP104" i="34"/>
  <c r="DM104" i="34"/>
  <c r="CQ104" i="34"/>
  <c r="AG104" i="34"/>
  <c r="AE104" i="34"/>
  <c r="X104" i="34"/>
  <c r="Y104" i="34" s="1"/>
  <c r="KZ104" i="34" s="1"/>
  <c r="M104" i="34"/>
  <c r="R104" i="34" s="1"/>
  <c r="K104" i="34"/>
  <c r="LD103" i="34"/>
  <c r="KY103" i="34"/>
  <c r="KT103" i="34"/>
  <c r="KS103" i="34"/>
  <c r="KR103" i="34"/>
  <c r="KN103" i="34"/>
  <c r="KM103" i="34"/>
  <c r="KL103" i="34"/>
  <c r="KK103" i="34"/>
  <c r="KJ103" i="34"/>
  <c r="KI103" i="34"/>
  <c r="KH103" i="34"/>
  <c r="KG103" i="34"/>
  <c r="KF103" i="34"/>
  <c r="KE103" i="34"/>
  <c r="KD103" i="34"/>
  <c r="KC103" i="34"/>
  <c r="KB103" i="34"/>
  <c r="KA103" i="34"/>
  <c r="JZ103" i="34"/>
  <c r="JY103" i="34"/>
  <c r="JX103" i="34"/>
  <c r="JW103" i="34"/>
  <c r="JV103" i="34"/>
  <c r="JU103" i="34"/>
  <c r="KP103" i="34" s="1"/>
  <c r="LB103" i="34" s="1"/>
  <c r="JT103" i="34"/>
  <c r="JS103" i="34"/>
  <c r="JR103" i="34"/>
  <c r="KO103" i="34" s="1"/>
  <c r="KQ103" i="34" s="1"/>
  <c r="KU103" i="34" s="1"/>
  <c r="JQ103" i="34"/>
  <c r="JI103" i="34"/>
  <c r="JF103" i="34"/>
  <c r="JE103" i="34"/>
  <c r="JD103" i="34"/>
  <c r="JH103" i="34" s="1"/>
  <c r="JC103" i="34"/>
  <c r="JG103" i="34" s="1"/>
  <c r="JB103" i="34"/>
  <c r="FP103" i="34"/>
  <c r="DM103" i="34"/>
  <c r="CQ103" i="34"/>
  <c r="AG103" i="34"/>
  <c r="AE103" i="34"/>
  <c r="Y103" i="34"/>
  <c r="KZ103" i="34" s="1"/>
  <c r="X103" i="34"/>
  <c r="M103" i="34"/>
  <c r="LD102" i="34"/>
  <c r="KZ102" i="34"/>
  <c r="LA102" i="34" s="1"/>
  <c r="LC102" i="34" s="1"/>
  <c r="KY102" i="34"/>
  <c r="KT102" i="34"/>
  <c r="KS102" i="34"/>
  <c r="KR102" i="34"/>
  <c r="KN102" i="34"/>
  <c r="KM102" i="34"/>
  <c r="KL102" i="34"/>
  <c r="KK102" i="34"/>
  <c r="KJ102" i="34"/>
  <c r="KI102" i="34"/>
  <c r="KH102" i="34"/>
  <c r="KG102" i="34"/>
  <c r="KF102" i="34"/>
  <c r="KE102" i="34"/>
  <c r="KD102" i="34"/>
  <c r="KC102" i="34"/>
  <c r="KB102" i="34"/>
  <c r="KA102" i="34"/>
  <c r="JZ102" i="34"/>
  <c r="JY102" i="34"/>
  <c r="JX102" i="34"/>
  <c r="JW102" i="34"/>
  <c r="JV102" i="34"/>
  <c r="JU102" i="34"/>
  <c r="KP102" i="34" s="1"/>
  <c r="LB102" i="34" s="1"/>
  <c r="JT102" i="34"/>
  <c r="JS102" i="34"/>
  <c r="JR102" i="34"/>
  <c r="KO102" i="34" s="1"/>
  <c r="JQ102" i="34"/>
  <c r="JI102" i="34"/>
  <c r="JG102" i="34"/>
  <c r="JJ102" i="34" s="1"/>
  <c r="JF102" i="34"/>
  <c r="JE102" i="34"/>
  <c r="JD102" i="34"/>
  <c r="JH102" i="34" s="1"/>
  <c r="JC102" i="34"/>
  <c r="JB102" i="34"/>
  <c r="FP102" i="34"/>
  <c r="DM102" i="34"/>
  <c r="CQ102" i="34"/>
  <c r="AG102" i="34"/>
  <c r="AE102" i="34"/>
  <c r="Y102" i="34"/>
  <c r="X102" i="34"/>
  <c r="M102" i="34"/>
  <c r="R102" i="34" s="1"/>
  <c r="K102" i="34"/>
  <c r="LD101" i="34"/>
  <c r="LC101" i="34"/>
  <c r="LA101" i="34"/>
  <c r="KY101" i="34"/>
  <c r="KT101" i="34"/>
  <c r="KS101" i="34"/>
  <c r="KR101" i="34"/>
  <c r="KN101" i="34"/>
  <c r="KM101" i="34"/>
  <c r="KL101" i="34"/>
  <c r="KK101" i="34"/>
  <c r="KJ101" i="34"/>
  <c r="KI101" i="34"/>
  <c r="KH101" i="34"/>
  <c r="KG101" i="34"/>
  <c r="KF101" i="34"/>
  <c r="KE101" i="34"/>
  <c r="KD101" i="34"/>
  <c r="KC101" i="34"/>
  <c r="KB101" i="34"/>
  <c r="KA101" i="34"/>
  <c r="JZ101" i="34"/>
  <c r="JY101" i="34"/>
  <c r="JX101" i="34"/>
  <c r="JW101" i="34"/>
  <c r="JV101" i="34"/>
  <c r="JU101" i="34"/>
  <c r="JT101" i="34"/>
  <c r="KP101" i="34" s="1"/>
  <c r="LB101" i="34" s="1"/>
  <c r="JS101" i="34"/>
  <c r="JR101" i="34"/>
  <c r="KO101" i="34" s="1"/>
  <c r="JQ101" i="34"/>
  <c r="JI101" i="34"/>
  <c r="JH101" i="34"/>
  <c r="JG101" i="34"/>
  <c r="JF101" i="34"/>
  <c r="JE101" i="34"/>
  <c r="JD101" i="34"/>
  <c r="JC101" i="34"/>
  <c r="JB101" i="34"/>
  <c r="FP101" i="34"/>
  <c r="DM101" i="34"/>
  <c r="CQ101" i="34"/>
  <c r="AG101" i="34"/>
  <c r="AE101" i="34"/>
  <c r="AB101" i="34"/>
  <c r="Z101" i="34"/>
  <c r="Y101" i="34"/>
  <c r="KZ101" i="34" s="1"/>
  <c r="X101" i="34"/>
  <c r="M101" i="34"/>
  <c r="R101" i="34" s="1"/>
  <c r="K101" i="34"/>
  <c r="LD100" i="34"/>
  <c r="LC100" i="34"/>
  <c r="LA100" i="34"/>
  <c r="KZ100" i="34"/>
  <c r="KY100" i="34"/>
  <c r="KT100" i="34"/>
  <c r="KS100" i="34"/>
  <c r="KR100" i="34"/>
  <c r="KP100" i="34"/>
  <c r="LB100" i="34" s="1"/>
  <c r="KN100" i="34"/>
  <c r="KM100" i="34"/>
  <c r="KL100" i="34"/>
  <c r="KK100" i="34"/>
  <c r="KJ100" i="34"/>
  <c r="KI100" i="34"/>
  <c r="KH100" i="34"/>
  <c r="KG100" i="34"/>
  <c r="KF100" i="34"/>
  <c r="KE100" i="34"/>
  <c r="KD100" i="34"/>
  <c r="KC100" i="34"/>
  <c r="KB100" i="34"/>
  <c r="KA100" i="34"/>
  <c r="JZ100" i="34"/>
  <c r="JY100" i="34"/>
  <c r="JX100" i="34"/>
  <c r="JW100" i="34"/>
  <c r="JV100" i="34"/>
  <c r="JU100" i="34"/>
  <c r="JT100" i="34"/>
  <c r="JS100" i="34"/>
  <c r="JR100" i="34"/>
  <c r="JQ100" i="34"/>
  <c r="JI100" i="34"/>
  <c r="JH100" i="34"/>
  <c r="JG100" i="34"/>
  <c r="JF100" i="34"/>
  <c r="JE100" i="34"/>
  <c r="JD100" i="34"/>
  <c r="JC100" i="34"/>
  <c r="JB100" i="34"/>
  <c r="FP100" i="34"/>
  <c r="DM100" i="34"/>
  <c r="CQ100" i="34"/>
  <c r="AG100" i="34"/>
  <c r="AE100" i="34"/>
  <c r="Z100" i="34"/>
  <c r="AB100" i="34" s="1"/>
  <c r="Y100" i="34"/>
  <c r="X100" i="34"/>
  <c r="M100" i="34"/>
  <c r="R100" i="34" s="1"/>
  <c r="K100" i="34"/>
  <c r="LD99" i="34"/>
  <c r="LB99" i="34"/>
  <c r="KZ99" i="34"/>
  <c r="LA99" i="34" s="1"/>
  <c r="LC99" i="34" s="1"/>
  <c r="KY99" i="34"/>
  <c r="KT99" i="34"/>
  <c r="KS99" i="34"/>
  <c r="KR99" i="34"/>
  <c r="KO99" i="34"/>
  <c r="KN99" i="34"/>
  <c r="KM99" i="34"/>
  <c r="KL99" i="34"/>
  <c r="KK99" i="34"/>
  <c r="KJ99" i="34"/>
  <c r="KI99" i="34"/>
  <c r="KH99" i="34"/>
  <c r="KG99" i="34"/>
  <c r="KF99" i="34"/>
  <c r="KE99" i="34"/>
  <c r="KD99" i="34"/>
  <c r="KC99" i="34"/>
  <c r="KB99" i="34"/>
  <c r="KA99" i="34"/>
  <c r="JZ99" i="34"/>
  <c r="JY99" i="34"/>
  <c r="JX99" i="34"/>
  <c r="JW99" i="34"/>
  <c r="JV99" i="34"/>
  <c r="JU99" i="34"/>
  <c r="JT99" i="34"/>
  <c r="KP99" i="34" s="1"/>
  <c r="JS99" i="34"/>
  <c r="JR99" i="34"/>
  <c r="JQ99" i="34"/>
  <c r="JI99" i="34"/>
  <c r="JH99" i="34"/>
  <c r="JF99" i="34"/>
  <c r="JE99" i="34"/>
  <c r="JD99" i="34"/>
  <c r="JC99" i="34"/>
  <c r="JG99" i="34" s="1"/>
  <c r="JJ99" i="34" s="1"/>
  <c r="JB99" i="34"/>
  <c r="FP99" i="34"/>
  <c r="DM99" i="34"/>
  <c r="CQ99" i="34"/>
  <c r="AG99" i="34"/>
  <c r="AE99" i="34"/>
  <c r="Y99" i="34"/>
  <c r="X99" i="34"/>
  <c r="R99" i="34"/>
  <c r="M99" i="34"/>
  <c r="K99" i="34"/>
  <c r="LD98" i="34"/>
  <c r="KZ98" i="34"/>
  <c r="KY98" i="34"/>
  <c r="KT98" i="34"/>
  <c r="KS98" i="34"/>
  <c r="KR98" i="34"/>
  <c r="KN98" i="34"/>
  <c r="KM98" i="34"/>
  <c r="KL98" i="34"/>
  <c r="KK98" i="34"/>
  <c r="KJ98" i="34"/>
  <c r="KI98" i="34"/>
  <c r="KH98" i="34"/>
  <c r="KG98" i="34"/>
  <c r="KF98" i="34"/>
  <c r="KE98" i="34"/>
  <c r="KD98" i="34"/>
  <c r="KC98" i="34"/>
  <c r="KB98" i="34"/>
  <c r="KA98" i="34"/>
  <c r="JZ98" i="34"/>
  <c r="JY98" i="34"/>
  <c r="JX98" i="34"/>
  <c r="JW98" i="34"/>
  <c r="JV98" i="34"/>
  <c r="JU98" i="34"/>
  <c r="JT98" i="34"/>
  <c r="KP98" i="34" s="1"/>
  <c r="LB98" i="34" s="1"/>
  <c r="JS98" i="34"/>
  <c r="KO98" i="34" s="1"/>
  <c r="KQ98" i="34" s="1"/>
  <c r="KU98" i="34" s="1"/>
  <c r="JR98" i="34"/>
  <c r="JQ98" i="34"/>
  <c r="JH98" i="34"/>
  <c r="JF98" i="34"/>
  <c r="JE98" i="34"/>
  <c r="JI98" i="34" s="1"/>
  <c r="JD98" i="34"/>
  <c r="JC98" i="34"/>
  <c r="JG98" i="34" s="1"/>
  <c r="JB98" i="34"/>
  <c r="FP98" i="34"/>
  <c r="DM98" i="34"/>
  <c r="CQ98" i="34"/>
  <c r="AG98" i="34"/>
  <c r="AE98" i="34"/>
  <c r="Y98" i="34"/>
  <c r="X98" i="34"/>
  <c r="M98" i="34"/>
  <c r="R98" i="34" s="1"/>
  <c r="K98" i="34"/>
  <c r="LD97" i="34"/>
  <c r="LB97" i="34"/>
  <c r="KY97" i="34"/>
  <c r="KT97" i="34"/>
  <c r="KS97" i="34"/>
  <c r="KR97" i="34"/>
  <c r="KP97" i="34"/>
  <c r="KN97" i="34"/>
  <c r="KM97" i="34"/>
  <c r="KL97" i="34"/>
  <c r="KK97" i="34"/>
  <c r="KJ97" i="34"/>
  <c r="KI97" i="34"/>
  <c r="KH97" i="34"/>
  <c r="KG97" i="34"/>
  <c r="KF97" i="34"/>
  <c r="KE97" i="34"/>
  <c r="KD97" i="34"/>
  <c r="KC97" i="34"/>
  <c r="KB97" i="34"/>
  <c r="KA97" i="34"/>
  <c r="JZ97" i="34"/>
  <c r="JY97" i="34"/>
  <c r="JX97" i="34"/>
  <c r="JW97" i="34"/>
  <c r="JV97" i="34"/>
  <c r="JU97" i="34"/>
  <c r="JT97" i="34"/>
  <c r="JS97" i="34"/>
  <c r="JR97" i="34"/>
  <c r="KO97" i="34" s="1"/>
  <c r="KQ97" i="34" s="1"/>
  <c r="JQ97" i="34"/>
  <c r="JK97" i="34"/>
  <c r="JI97" i="34"/>
  <c r="JH97" i="34"/>
  <c r="JJ97" i="34" s="1"/>
  <c r="AA97" i="34" s="1"/>
  <c r="JF97" i="34"/>
  <c r="JE97" i="34"/>
  <c r="JD97" i="34"/>
  <c r="JC97" i="34"/>
  <c r="JG97" i="34" s="1"/>
  <c r="JB97" i="34"/>
  <c r="FP97" i="34"/>
  <c r="DM97" i="34"/>
  <c r="CQ97" i="34"/>
  <c r="AG97" i="34"/>
  <c r="AE97" i="34"/>
  <c r="Y97" i="34"/>
  <c r="KZ97" i="34" s="1"/>
  <c r="LA97" i="34" s="1"/>
  <c r="LC97" i="34" s="1"/>
  <c r="X97" i="34"/>
  <c r="R97" i="34"/>
  <c r="M97" i="34"/>
  <c r="K97" i="34"/>
  <c r="LD96" i="34"/>
  <c r="KY96" i="34"/>
  <c r="KT96" i="34"/>
  <c r="KS96" i="34"/>
  <c r="Z96" i="34" s="1"/>
  <c r="AB96" i="34" s="1"/>
  <c r="KR96" i="34"/>
  <c r="KN96" i="34"/>
  <c r="KM96" i="34"/>
  <c r="KL96" i="34"/>
  <c r="KK96" i="34"/>
  <c r="KJ96" i="34"/>
  <c r="KI96" i="34"/>
  <c r="KH96" i="34"/>
  <c r="KG96" i="34"/>
  <c r="KF96" i="34"/>
  <c r="KE96" i="34"/>
  <c r="KD96" i="34"/>
  <c r="KC96" i="34"/>
  <c r="KB96" i="34"/>
  <c r="KA96" i="34"/>
  <c r="JZ96" i="34"/>
  <c r="JY96" i="34"/>
  <c r="JX96" i="34"/>
  <c r="JW96" i="34"/>
  <c r="JV96" i="34"/>
  <c r="JU96" i="34"/>
  <c r="JT96" i="34"/>
  <c r="KP96" i="34" s="1"/>
  <c r="LB96" i="34" s="1"/>
  <c r="JS96" i="34"/>
  <c r="JR96" i="34"/>
  <c r="KO96" i="34" s="1"/>
  <c r="JQ96" i="34"/>
  <c r="JG96" i="34"/>
  <c r="JJ96" i="34" s="1"/>
  <c r="JF96" i="34"/>
  <c r="JE96" i="34"/>
  <c r="JI96" i="34" s="1"/>
  <c r="JD96" i="34"/>
  <c r="JH96" i="34" s="1"/>
  <c r="JC96" i="34"/>
  <c r="JB96" i="34"/>
  <c r="FP96" i="34"/>
  <c r="DM96" i="34"/>
  <c r="CQ96" i="34"/>
  <c r="AG96" i="34"/>
  <c r="AE96" i="34"/>
  <c r="X96" i="34"/>
  <c r="Y96" i="34" s="1"/>
  <c r="KZ96" i="34" s="1"/>
  <c r="R96" i="34"/>
  <c r="K96" i="34"/>
  <c r="LD95" i="34"/>
  <c r="KY95" i="34"/>
  <c r="KT95" i="34"/>
  <c r="KS95" i="34"/>
  <c r="KR95" i="34"/>
  <c r="KP95" i="34"/>
  <c r="LB95" i="34" s="1"/>
  <c r="KO95" i="34"/>
  <c r="KQ95" i="34" s="1"/>
  <c r="KU95" i="34" s="1"/>
  <c r="KN95" i="34"/>
  <c r="KM95" i="34"/>
  <c r="KL95" i="34"/>
  <c r="KK95" i="34"/>
  <c r="KJ95" i="34"/>
  <c r="KI95" i="34"/>
  <c r="KH95" i="34"/>
  <c r="KG95" i="34"/>
  <c r="KF95" i="34"/>
  <c r="KE95" i="34"/>
  <c r="KD95" i="34"/>
  <c r="KC95" i="34"/>
  <c r="KB95" i="34"/>
  <c r="KA95" i="34"/>
  <c r="JZ95" i="34"/>
  <c r="JY95" i="34"/>
  <c r="JX95" i="34"/>
  <c r="JW95" i="34"/>
  <c r="JV95" i="34"/>
  <c r="JU95" i="34"/>
  <c r="JT95" i="34"/>
  <c r="JS95" i="34"/>
  <c r="JR95" i="34"/>
  <c r="JK95" i="34"/>
  <c r="JJ95" i="34"/>
  <c r="AA95" i="34" s="1"/>
  <c r="JI95" i="34"/>
  <c r="JG95" i="34"/>
  <c r="JF95" i="34"/>
  <c r="JE95" i="34"/>
  <c r="JD95" i="34"/>
  <c r="JH95" i="34" s="1"/>
  <c r="JC95" i="34"/>
  <c r="JB95" i="34"/>
  <c r="FP95" i="34"/>
  <c r="DM95" i="34"/>
  <c r="CQ95" i="34"/>
  <c r="AG95" i="34"/>
  <c r="AE95" i="34"/>
  <c r="X95" i="34"/>
  <c r="Y95" i="34" s="1"/>
  <c r="KZ95" i="34" s="1"/>
  <c r="Z95" i="34" s="1"/>
  <c r="AB95" i="34" s="1"/>
  <c r="M95" i="34"/>
  <c r="R95" i="34" s="1"/>
  <c r="K95" i="34"/>
  <c r="LD94" i="34"/>
  <c r="KY94" i="34"/>
  <c r="KT94" i="34"/>
  <c r="KS94" i="34"/>
  <c r="KR94" i="34"/>
  <c r="KN94" i="34"/>
  <c r="KM94" i="34"/>
  <c r="KL94" i="34"/>
  <c r="KK94" i="34"/>
  <c r="KJ94" i="34"/>
  <c r="KI94" i="34"/>
  <c r="KH94" i="34"/>
  <c r="KG94" i="34"/>
  <c r="KF94" i="34"/>
  <c r="KE94" i="34"/>
  <c r="KD94" i="34"/>
  <c r="KC94" i="34"/>
  <c r="KB94" i="34"/>
  <c r="KA94" i="34"/>
  <c r="JZ94" i="34"/>
  <c r="JY94" i="34"/>
  <c r="JX94" i="34"/>
  <c r="JW94" i="34"/>
  <c r="JV94" i="34"/>
  <c r="JU94" i="34"/>
  <c r="JT94" i="34"/>
  <c r="KP94" i="34" s="1"/>
  <c r="LB94" i="34" s="1"/>
  <c r="JS94" i="34"/>
  <c r="JR94" i="34"/>
  <c r="KO94" i="34" s="1"/>
  <c r="JQ94" i="34"/>
  <c r="JI94" i="34"/>
  <c r="JG94" i="34"/>
  <c r="JF94" i="34"/>
  <c r="JE94" i="34"/>
  <c r="JD94" i="34"/>
  <c r="JH94" i="34" s="1"/>
  <c r="JC94" i="34"/>
  <c r="JB94" i="34"/>
  <c r="FP94" i="34"/>
  <c r="DM94" i="34"/>
  <c r="CQ94" i="34"/>
  <c r="AG94" i="34"/>
  <c r="AE94" i="34"/>
  <c r="X94" i="34"/>
  <c r="Y94" i="34" s="1"/>
  <c r="KZ94" i="34" s="1"/>
  <c r="M94" i="34"/>
  <c r="R94" i="34" s="1"/>
  <c r="K94" i="34"/>
  <c r="LD93" i="34"/>
  <c r="LA93" i="34"/>
  <c r="LC93" i="34" s="1"/>
  <c r="KY93" i="34"/>
  <c r="KT93" i="34"/>
  <c r="KS93" i="34"/>
  <c r="KR93" i="34"/>
  <c r="KP93" i="34"/>
  <c r="LB93" i="34" s="1"/>
  <c r="KN93" i="34"/>
  <c r="KM93" i="34"/>
  <c r="KL93" i="34"/>
  <c r="KK93" i="34"/>
  <c r="KJ93" i="34"/>
  <c r="KI93" i="34"/>
  <c r="KH93" i="34"/>
  <c r="KG93" i="34"/>
  <c r="KF93" i="34"/>
  <c r="KE93" i="34"/>
  <c r="KD93" i="34"/>
  <c r="KC93" i="34"/>
  <c r="KB93" i="34"/>
  <c r="KA93" i="34"/>
  <c r="JZ93" i="34"/>
  <c r="JY93" i="34"/>
  <c r="JX93" i="34"/>
  <c r="JW93" i="34"/>
  <c r="JV93" i="34"/>
  <c r="JU93" i="34"/>
  <c r="JT93" i="34"/>
  <c r="JS93" i="34"/>
  <c r="JR93" i="34"/>
  <c r="JQ93" i="34"/>
  <c r="JK93" i="34"/>
  <c r="JJ93" i="34"/>
  <c r="AA93" i="34" s="1"/>
  <c r="JI93" i="34"/>
  <c r="JH93" i="34"/>
  <c r="JG93" i="34"/>
  <c r="JF93" i="34"/>
  <c r="JE93" i="34"/>
  <c r="JD93" i="34"/>
  <c r="JC93" i="34"/>
  <c r="JB93" i="34"/>
  <c r="FP93" i="34"/>
  <c r="DM93" i="34"/>
  <c r="CQ93" i="34"/>
  <c r="AG93" i="34"/>
  <c r="AE93" i="34"/>
  <c r="AB93" i="34"/>
  <c r="Z93" i="34"/>
  <c r="X93" i="34"/>
  <c r="Y93" i="34" s="1"/>
  <c r="KZ93" i="34" s="1"/>
  <c r="M93" i="34"/>
  <c r="R93" i="34" s="1"/>
  <c r="K93" i="34"/>
  <c r="LD92" i="34"/>
  <c r="KZ92" i="34"/>
  <c r="KY92" i="34"/>
  <c r="KT92" i="34"/>
  <c r="KS92" i="34"/>
  <c r="LA92" i="34" s="1"/>
  <c r="LC92" i="34" s="1"/>
  <c r="KR92" i="34"/>
  <c r="KN92" i="34"/>
  <c r="KM92" i="34"/>
  <c r="KL92" i="34"/>
  <c r="KK92" i="34"/>
  <c r="KJ92" i="34"/>
  <c r="KI92" i="34"/>
  <c r="KH92" i="34"/>
  <c r="KG92" i="34"/>
  <c r="KF92" i="34"/>
  <c r="KE92" i="34"/>
  <c r="KD92" i="34"/>
  <c r="KC92" i="34"/>
  <c r="KB92" i="34"/>
  <c r="KA92" i="34"/>
  <c r="JZ92" i="34"/>
  <c r="JY92" i="34"/>
  <c r="JX92" i="34"/>
  <c r="JW92" i="34"/>
  <c r="JV92" i="34"/>
  <c r="JU92" i="34"/>
  <c r="JT92" i="34"/>
  <c r="KP92" i="34" s="1"/>
  <c r="LB92" i="34" s="1"/>
  <c r="JS92" i="34"/>
  <c r="JR92" i="34"/>
  <c r="KO92" i="34" s="1"/>
  <c r="JQ92" i="34"/>
  <c r="JI92" i="34"/>
  <c r="JH92" i="34"/>
  <c r="JF92" i="34"/>
  <c r="JE92" i="34"/>
  <c r="JD92" i="34"/>
  <c r="JC92" i="34"/>
  <c r="JG92" i="34" s="1"/>
  <c r="JJ92" i="34" s="1"/>
  <c r="JB92" i="34"/>
  <c r="FP92" i="34"/>
  <c r="DM92" i="34"/>
  <c r="CQ92" i="34"/>
  <c r="AG92" i="34"/>
  <c r="AE92" i="34"/>
  <c r="Y92" i="34"/>
  <c r="X92" i="34"/>
  <c r="R92" i="34"/>
  <c r="M92" i="34"/>
  <c r="K92" i="34"/>
  <c r="LD91" i="34"/>
  <c r="KY91" i="34"/>
  <c r="KT91" i="34"/>
  <c r="KS91" i="34"/>
  <c r="KR91" i="34"/>
  <c r="KN91" i="34"/>
  <c r="KM91" i="34"/>
  <c r="KL91" i="34"/>
  <c r="KK91" i="34"/>
  <c r="KJ91" i="34"/>
  <c r="KI91" i="34"/>
  <c r="KH91" i="34"/>
  <c r="KG91" i="34"/>
  <c r="KF91" i="34"/>
  <c r="KE91" i="34"/>
  <c r="KD91" i="34"/>
  <c r="KC91" i="34"/>
  <c r="KB91" i="34"/>
  <c r="KA91" i="34"/>
  <c r="JZ91" i="34"/>
  <c r="JY91" i="34"/>
  <c r="JX91" i="34"/>
  <c r="JW91" i="34"/>
  <c r="JV91" i="34"/>
  <c r="JU91" i="34"/>
  <c r="JT91" i="34"/>
  <c r="KP91" i="34" s="1"/>
  <c r="LB91" i="34" s="1"/>
  <c r="JS91" i="34"/>
  <c r="KO91" i="34" s="1"/>
  <c r="KQ91" i="34" s="1"/>
  <c r="JR91" i="34"/>
  <c r="JQ91" i="34"/>
  <c r="JH91" i="34"/>
  <c r="JF91" i="34"/>
  <c r="JE91" i="34"/>
  <c r="JI91" i="34" s="1"/>
  <c r="JD91" i="34"/>
  <c r="JC91" i="34"/>
  <c r="JG91" i="34" s="1"/>
  <c r="JJ91" i="34" s="1"/>
  <c r="JB91" i="34"/>
  <c r="FP91" i="34"/>
  <c r="DM91" i="34"/>
  <c r="CQ91" i="34"/>
  <c r="AG91" i="34"/>
  <c r="AE91" i="34"/>
  <c r="Y91" i="34"/>
  <c r="KZ91" i="34" s="1"/>
  <c r="X91" i="34"/>
  <c r="R91" i="34"/>
  <c r="M91" i="34"/>
  <c r="K91" i="34"/>
  <c r="LD90" i="34"/>
  <c r="KY90" i="34"/>
  <c r="KT90" i="34"/>
  <c r="KS90" i="34"/>
  <c r="KR90" i="34"/>
  <c r="KN90" i="34"/>
  <c r="KM90" i="34"/>
  <c r="KL90" i="34"/>
  <c r="KK90" i="34"/>
  <c r="KJ90" i="34"/>
  <c r="KI90" i="34"/>
  <c r="KH90" i="34"/>
  <c r="KG90" i="34"/>
  <c r="KF90" i="34"/>
  <c r="KE90" i="34"/>
  <c r="KD90" i="34"/>
  <c r="KC90" i="34"/>
  <c r="KB90" i="34"/>
  <c r="KA90" i="34"/>
  <c r="JZ90" i="34"/>
  <c r="JY90" i="34"/>
  <c r="JX90" i="34"/>
  <c r="JW90" i="34"/>
  <c r="JV90" i="34"/>
  <c r="JU90" i="34"/>
  <c r="JT90" i="34"/>
  <c r="KP90" i="34" s="1"/>
  <c r="LB90" i="34" s="1"/>
  <c r="JS90" i="34"/>
  <c r="KO90" i="34" s="1"/>
  <c r="KQ90" i="34" s="1"/>
  <c r="JR90" i="34"/>
  <c r="JQ90" i="34"/>
  <c r="JJ90" i="34"/>
  <c r="JI90" i="34"/>
  <c r="JH90" i="34"/>
  <c r="JF90" i="34"/>
  <c r="JE90" i="34"/>
  <c r="JD90" i="34"/>
  <c r="JC90" i="34"/>
  <c r="JG90" i="34" s="1"/>
  <c r="JB90" i="34"/>
  <c r="FP90" i="34"/>
  <c r="DM90" i="34"/>
  <c r="CQ90" i="34"/>
  <c r="AG90" i="34"/>
  <c r="AE90" i="34"/>
  <c r="Y90" i="34"/>
  <c r="KZ90" i="34" s="1"/>
  <c r="X90" i="34"/>
  <c r="R90" i="34"/>
  <c r="M90" i="34"/>
  <c r="K90" i="34"/>
  <c r="LD89" i="34"/>
  <c r="LC89" i="34"/>
  <c r="LA89" i="34"/>
  <c r="KY89" i="34"/>
  <c r="KT89" i="34"/>
  <c r="KS89" i="34"/>
  <c r="Z89" i="34" s="1"/>
  <c r="AB89" i="34" s="1"/>
  <c r="KR89" i="34"/>
  <c r="KN89" i="34"/>
  <c r="KM89" i="34"/>
  <c r="KL89" i="34"/>
  <c r="KK89" i="34"/>
  <c r="KJ89" i="34"/>
  <c r="KI89" i="34"/>
  <c r="KH89" i="34"/>
  <c r="KG89" i="34"/>
  <c r="KF89" i="34"/>
  <c r="KE89" i="34"/>
  <c r="KD89" i="34"/>
  <c r="KC89" i="34"/>
  <c r="KB89" i="34"/>
  <c r="KA89" i="34"/>
  <c r="JZ89" i="34"/>
  <c r="JY89" i="34"/>
  <c r="JX89" i="34"/>
  <c r="JW89" i="34"/>
  <c r="JV89" i="34"/>
  <c r="JU89" i="34"/>
  <c r="JT89" i="34"/>
  <c r="KP89" i="34" s="1"/>
  <c r="LB89" i="34" s="1"/>
  <c r="JS89" i="34"/>
  <c r="JR89" i="34"/>
  <c r="KO89" i="34" s="1"/>
  <c r="KQ89" i="34" s="1"/>
  <c r="KU89" i="34" s="1"/>
  <c r="JQ89" i="34"/>
  <c r="JF89" i="34"/>
  <c r="JE89" i="34"/>
  <c r="JI89" i="34" s="1"/>
  <c r="JD89" i="34"/>
  <c r="JH89" i="34" s="1"/>
  <c r="JC89" i="34"/>
  <c r="JG89" i="34" s="1"/>
  <c r="JJ89" i="34" s="1"/>
  <c r="JB89" i="34"/>
  <c r="FP89" i="34"/>
  <c r="DM89" i="34"/>
  <c r="CQ89" i="34"/>
  <c r="AG89" i="34"/>
  <c r="AE89" i="34"/>
  <c r="X89" i="34"/>
  <c r="Y89" i="34" s="1"/>
  <c r="KZ89" i="34" s="1"/>
  <c r="M89" i="34"/>
  <c r="R89" i="34" s="1"/>
  <c r="K89" i="34"/>
  <c r="LD88" i="34"/>
  <c r="LB88" i="34"/>
  <c r="KY88" i="34"/>
  <c r="KT88" i="34"/>
  <c r="KS88" i="34"/>
  <c r="KR88" i="34"/>
  <c r="KP88" i="34"/>
  <c r="KO88" i="34"/>
  <c r="KQ88" i="34" s="1"/>
  <c r="KU88" i="34" s="1"/>
  <c r="KN88" i="34"/>
  <c r="KM88" i="34"/>
  <c r="KL88" i="34"/>
  <c r="KK88" i="34"/>
  <c r="KJ88" i="34"/>
  <c r="KI88" i="34"/>
  <c r="KH88" i="34"/>
  <c r="KG88" i="34"/>
  <c r="KF88" i="34"/>
  <c r="KE88" i="34"/>
  <c r="KD88" i="34"/>
  <c r="KC88" i="34"/>
  <c r="KB88" i="34"/>
  <c r="KA88" i="34"/>
  <c r="JZ88" i="34"/>
  <c r="JY88" i="34"/>
  <c r="JX88" i="34"/>
  <c r="JW88" i="34"/>
  <c r="JV88" i="34"/>
  <c r="JU88" i="34"/>
  <c r="JT88" i="34"/>
  <c r="JS88" i="34"/>
  <c r="JR88" i="34"/>
  <c r="JQ88" i="34"/>
  <c r="JI88" i="34"/>
  <c r="JH88" i="34"/>
  <c r="JG88" i="34"/>
  <c r="JF88" i="34"/>
  <c r="JE88" i="34"/>
  <c r="JD88" i="34"/>
  <c r="JC88" i="34"/>
  <c r="JB88" i="34"/>
  <c r="FP88" i="34"/>
  <c r="DM88" i="34"/>
  <c r="CQ88" i="34"/>
  <c r="AG88" i="34"/>
  <c r="AE88" i="34"/>
  <c r="Z88" i="34"/>
  <c r="AB88" i="34" s="1"/>
  <c r="X88" i="34"/>
  <c r="Y88" i="34" s="1"/>
  <c r="KZ88" i="34" s="1"/>
  <c r="LA88" i="34" s="1"/>
  <c r="LC88" i="34" s="1"/>
  <c r="M88" i="34"/>
  <c r="R88" i="34" s="1"/>
  <c r="K88" i="34"/>
  <c r="LD87" i="34"/>
  <c r="KZ87" i="34"/>
  <c r="LA87" i="34" s="1"/>
  <c r="KY87" i="34"/>
  <c r="KT87" i="34"/>
  <c r="KS87" i="34"/>
  <c r="KR87" i="34"/>
  <c r="KN87" i="34"/>
  <c r="KM87" i="34"/>
  <c r="KL87" i="34"/>
  <c r="KK87" i="34"/>
  <c r="KJ87" i="34"/>
  <c r="KI87" i="34"/>
  <c r="KH87" i="34"/>
  <c r="KG87" i="34"/>
  <c r="KF87" i="34"/>
  <c r="KE87" i="34"/>
  <c r="KD87" i="34"/>
  <c r="KC87" i="34"/>
  <c r="KB87" i="34"/>
  <c r="KA87" i="34"/>
  <c r="JZ87" i="34"/>
  <c r="JY87" i="34"/>
  <c r="JX87" i="34"/>
  <c r="JW87" i="34"/>
  <c r="JV87" i="34"/>
  <c r="JU87" i="34"/>
  <c r="KP87" i="34" s="1"/>
  <c r="LB87" i="34" s="1"/>
  <c r="JT87" i="34"/>
  <c r="JS87" i="34"/>
  <c r="JR87" i="34"/>
  <c r="JQ87" i="34"/>
  <c r="JK87" i="34"/>
  <c r="JI87" i="34"/>
  <c r="JG87" i="34"/>
  <c r="JF87" i="34"/>
  <c r="JE87" i="34"/>
  <c r="JD87" i="34"/>
  <c r="JH87" i="34" s="1"/>
  <c r="JJ87" i="34" s="1"/>
  <c r="AA87" i="34" s="1"/>
  <c r="JC87" i="34"/>
  <c r="JB87" i="34"/>
  <c r="FP87" i="34"/>
  <c r="DM87" i="34"/>
  <c r="CQ87" i="34"/>
  <c r="AG87" i="34"/>
  <c r="AE87" i="34"/>
  <c r="Z87" i="34"/>
  <c r="AB87" i="34" s="1"/>
  <c r="X87" i="34"/>
  <c r="Y87" i="34" s="1"/>
  <c r="M87" i="34"/>
  <c r="R87" i="34" s="1"/>
  <c r="K87" i="34"/>
  <c r="LD86" i="34"/>
  <c r="KZ86" i="34"/>
  <c r="LA86" i="34" s="1"/>
  <c r="LC86" i="34" s="1"/>
  <c r="KY86" i="34"/>
  <c r="KT86" i="34"/>
  <c r="KS86" i="34"/>
  <c r="KR86" i="34"/>
  <c r="KO86" i="34"/>
  <c r="KN86" i="34"/>
  <c r="KM86" i="34"/>
  <c r="KL86" i="34"/>
  <c r="KK86" i="34"/>
  <c r="KJ86" i="34"/>
  <c r="KI86" i="34"/>
  <c r="KH86" i="34"/>
  <c r="KG86" i="34"/>
  <c r="KF86" i="34"/>
  <c r="KE86" i="34"/>
  <c r="KD86" i="34"/>
  <c r="KC86" i="34"/>
  <c r="KB86" i="34"/>
  <c r="KA86" i="34"/>
  <c r="JZ86" i="34"/>
  <c r="JY86" i="34"/>
  <c r="JX86" i="34"/>
  <c r="JW86" i="34"/>
  <c r="JV86" i="34"/>
  <c r="JU86" i="34"/>
  <c r="JT86" i="34"/>
  <c r="KP86" i="34" s="1"/>
  <c r="LB86" i="34" s="1"/>
  <c r="JS86" i="34"/>
  <c r="JR86" i="34"/>
  <c r="JQ86" i="34"/>
  <c r="JI86" i="34"/>
  <c r="JJ86" i="34" s="1"/>
  <c r="JH86" i="34"/>
  <c r="JG86" i="34"/>
  <c r="JF86" i="34"/>
  <c r="JE86" i="34"/>
  <c r="JD86" i="34"/>
  <c r="JC86" i="34"/>
  <c r="JB86" i="34"/>
  <c r="FP86" i="34"/>
  <c r="DM86" i="34"/>
  <c r="CQ86" i="34"/>
  <c r="AG86" i="34"/>
  <c r="AE86" i="34"/>
  <c r="Y86" i="34"/>
  <c r="X86" i="34"/>
  <c r="R86" i="34"/>
  <c r="M86" i="34"/>
  <c r="K86" i="34"/>
  <c r="LD85" i="34"/>
  <c r="KZ85" i="34"/>
  <c r="KY85" i="34"/>
  <c r="KT85" i="34"/>
  <c r="KS85" i="34"/>
  <c r="KR85" i="34"/>
  <c r="KN85" i="34"/>
  <c r="KM85" i="34"/>
  <c r="KL85" i="34"/>
  <c r="KK85" i="34"/>
  <c r="KJ85" i="34"/>
  <c r="KI85" i="34"/>
  <c r="KH85" i="34"/>
  <c r="KG85" i="34"/>
  <c r="KF85" i="34"/>
  <c r="KE85" i="34"/>
  <c r="KD85" i="34"/>
  <c r="KC85" i="34"/>
  <c r="KB85" i="34"/>
  <c r="KA85" i="34"/>
  <c r="JZ85" i="34"/>
  <c r="JY85" i="34"/>
  <c r="JX85" i="34"/>
  <c r="JW85" i="34"/>
  <c r="JV85" i="34"/>
  <c r="JU85" i="34"/>
  <c r="JT85" i="34"/>
  <c r="KP85" i="34" s="1"/>
  <c r="LB85" i="34" s="1"/>
  <c r="JS85" i="34"/>
  <c r="KO85" i="34" s="1"/>
  <c r="KQ85" i="34" s="1"/>
  <c r="KU85" i="34" s="1"/>
  <c r="JR85" i="34"/>
  <c r="JQ85" i="34"/>
  <c r="JJ85" i="34"/>
  <c r="AA85" i="34" s="1"/>
  <c r="JI85" i="34"/>
  <c r="JH85" i="34"/>
  <c r="JG85" i="34"/>
  <c r="JF85" i="34"/>
  <c r="JE85" i="34"/>
  <c r="JD85" i="34"/>
  <c r="JC85" i="34"/>
  <c r="JB85" i="34"/>
  <c r="FP85" i="34"/>
  <c r="DM85" i="34"/>
  <c r="CQ85" i="34"/>
  <c r="AG85" i="34"/>
  <c r="AE85" i="34"/>
  <c r="Y85" i="34"/>
  <c r="X85" i="34"/>
  <c r="R85" i="34"/>
  <c r="M85" i="34"/>
  <c r="K85" i="34"/>
  <c r="LD84" i="34"/>
  <c r="KY84" i="34"/>
  <c r="KT84" i="34"/>
  <c r="KS84" i="34"/>
  <c r="Z84" i="34" s="1"/>
  <c r="AB84" i="34" s="1"/>
  <c r="KR84" i="34"/>
  <c r="KN84" i="34"/>
  <c r="KM84" i="34"/>
  <c r="KL84" i="34"/>
  <c r="KK84" i="34"/>
  <c r="KJ84" i="34"/>
  <c r="KI84" i="34"/>
  <c r="KH84" i="34"/>
  <c r="KG84" i="34"/>
  <c r="KF84" i="34"/>
  <c r="KE84" i="34"/>
  <c r="KD84" i="34"/>
  <c r="KC84" i="34"/>
  <c r="KB84" i="34"/>
  <c r="KA84" i="34"/>
  <c r="JZ84" i="34"/>
  <c r="JY84" i="34"/>
  <c r="JX84" i="34"/>
  <c r="JW84" i="34"/>
  <c r="JV84" i="34"/>
  <c r="JU84" i="34"/>
  <c r="JT84" i="34"/>
  <c r="KP84" i="34" s="1"/>
  <c r="LB84" i="34" s="1"/>
  <c r="JS84" i="34"/>
  <c r="KO84" i="34" s="1"/>
  <c r="KQ84" i="34" s="1"/>
  <c r="KU84" i="34" s="1"/>
  <c r="JR84" i="34"/>
  <c r="JQ84" i="34"/>
  <c r="JF84" i="34"/>
  <c r="JE84" i="34"/>
  <c r="JI84" i="34" s="1"/>
  <c r="JD84" i="34"/>
  <c r="JH84" i="34" s="1"/>
  <c r="JC84" i="34"/>
  <c r="JG84" i="34" s="1"/>
  <c r="JB84" i="34"/>
  <c r="FP84" i="34"/>
  <c r="DM84" i="34"/>
  <c r="CQ84" i="34"/>
  <c r="AG84" i="34"/>
  <c r="AE84" i="34"/>
  <c r="X84" i="34"/>
  <c r="Y84" i="34" s="1"/>
  <c r="KZ84" i="34" s="1"/>
  <c r="R84" i="34"/>
  <c r="M84" i="34"/>
  <c r="K84" i="34"/>
  <c r="LD83" i="34"/>
  <c r="LB83" i="34"/>
  <c r="KY83" i="34"/>
  <c r="KT83" i="34"/>
  <c r="KS83" i="34"/>
  <c r="KR83" i="34"/>
  <c r="KP83" i="34"/>
  <c r="KN83" i="34"/>
  <c r="KM83" i="34"/>
  <c r="KL83" i="34"/>
  <c r="KK83" i="34"/>
  <c r="KJ83" i="34"/>
  <c r="KI83" i="34"/>
  <c r="KH83" i="34"/>
  <c r="KG83" i="34"/>
  <c r="KF83" i="34"/>
  <c r="KE83" i="34"/>
  <c r="KD83" i="34"/>
  <c r="KC83" i="34"/>
  <c r="KB83" i="34"/>
  <c r="KA83" i="34"/>
  <c r="JZ83" i="34"/>
  <c r="JY83" i="34"/>
  <c r="JX83" i="34"/>
  <c r="JW83" i="34"/>
  <c r="JV83" i="34"/>
  <c r="JU83" i="34"/>
  <c r="JT83" i="34"/>
  <c r="JS83" i="34"/>
  <c r="JR83" i="34"/>
  <c r="KO83" i="34" s="1"/>
  <c r="KQ83" i="34" s="1"/>
  <c r="KU83" i="34" s="1"/>
  <c r="JQ83" i="34"/>
  <c r="JJ83" i="34"/>
  <c r="JG83" i="34"/>
  <c r="JF83" i="34"/>
  <c r="JE83" i="34"/>
  <c r="JI83" i="34" s="1"/>
  <c r="JD83" i="34"/>
  <c r="JH83" i="34" s="1"/>
  <c r="JC83" i="34"/>
  <c r="JB83" i="34"/>
  <c r="FP83" i="34"/>
  <c r="DM83" i="34"/>
  <c r="CQ83" i="34"/>
  <c r="AG83" i="34"/>
  <c r="AE83" i="34"/>
  <c r="Z83" i="34"/>
  <c r="AB83" i="34" s="1"/>
  <c r="X83" i="34"/>
  <c r="Y83" i="34" s="1"/>
  <c r="KZ83" i="34" s="1"/>
  <c r="M83" i="34"/>
  <c r="R83" i="34" s="1"/>
  <c r="K83" i="34"/>
  <c r="LD82" i="34"/>
  <c r="KY82" i="34"/>
  <c r="KT82" i="34"/>
  <c r="KS82" i="34"/>
  <c r="KR82" i="34"/>
  <c r="KN82" i="34"/>
  <c r="KM82" i="34"/>
  <c r="KL82" i="34"/>
  <c r="KK82" i="34"/>
  <c r="KJ82" i="34"/>
  <c r="KI82" i="34"/>
  <c r="KH82" i="34"/>
  <c r="KG82" i="34"/>
  <c r="KF82" i="34"/>
  <c r="KE82" i="34"/>
  <c r="KD82" i="34"/>
  <c r="KC82" i="34"/>
  <c r="KB82" i="34"/>
  <c r="KA82" i="34"/>
  <c r="JZ82" i="34"/>
  <c r="JY82" i="34"/>
  <c r="JX82" i="34"/>
  <c r="JW82" i="34"/>
  <c r="JV82" i="34"/>
  <c r="JU82" i="34"/>
  <c r="JT82" i="34"/>
  <c r="KP82" i="34" s="1"/>
  <c r="LB82" i="34" s="1"/>
  <c r="JS82" i="34"/>
  <c r="JR82" i="34"/>
  <c r="KO82" i="34" s="1"/>
  <c r="KQ82" i="34" s="1"/>
  <c r="KU82" i="34" s="1"/>
  <c r="JQ82" i="34"/>
  <c r="JI82" i="34"/>
  <c r="JF82" i="34"/>
  <c r="JE82" i="34"/>
  <c r="JD82" i="34"/>
  <c r="JH82" i="34" s="1"/>
  <c r="JC82" i="34"/>
  <c r="JG82" i="34" s="1"/>
  <c r="JB82" i="34"/>
  <c r="FP82" i="34"/>
  <c r="DM82" i="34"/>
  <c r="CQ82" i="34"/>
  <c r="AG82" i="34"/>
  <c r="AE82" i="34"/>
  <c r="X82" i="34"/>
  <c r="Y82" i="34" s="1"/>
  <c r="KZ82" i="34" s="1"/>
  <c r="M82" i="34"/>
  <c r="R82" i="34" s="1"/>
  <c r="K82" i="34"/>
  <c r="LD81" i="34"/>
  <c r="KZ81" i="34"/>
  <c r="KY81" i="34"/>
  <c r="KT81" i="34"/>
  <c r="KS81" i="34"/>
  <c r="KR81" i="34"/>
  <c r="KN81" i="34"/>
  <c r="KM81" i="34"/>
  <c r="KL81" i="34"/>
  <c r="KK81" i="34"/>
  <c r="KJ81" i="34"/>
  <c r="KI81" i="34"/>
  <c r="KH81" i="34"/>
  <c r="KG81" i="34"/>
  <c r="KF81" i="34"/>
  <c r="KE81" i="34"/>
  <c r="KD81" i="34"/>
  <c r="KC81" i="34"/>
  <c r="KB81" i="34"/>
  <c r="KA81" i="34"/>
  <c r="JZ81" i="34"/>
  <c r="JY81" i="34"/>
  <c r="JX81" i="34"/>
  <c r="JW81" i="34"/>
  <c r="JV81" i="34"/>
  <c r="JU81" i="34"/>
  <c r="JT81" i="34"/>
  <c r="JS81" i="34"/>
  <c r="JR81" i="34"/>
  <c r="KO81" i="34" s="1"/>
  <c r="JQ81" i="34"/>
  <c r="JK81" i="34"/>
  <c r="JJ81" i="34"/>
  <c r="AA81" i="34" s="1"/>
  <c r="JI81" i="34"/>
  <c r="JF81" i="34"/>
  <c r="JE81" i="34"/>
  <c r="JD81" i="34"/>
  <c r="JH81" i="34" s="1"/>
  <c r="JC81" i="34"/>
  <c r="JG81" i="34" s="1"/>
  <c r="JB81" i="34"/>
  <c r="FP81" i="34"/>
  <c r="DM81" i="34"/>
  <c r="CQ81" i="34"/>
  <c r="AG81" i="34"/>
  <c r="AE81" i="34"/>
  <c r="X81" i="34"/>
  <c r="Y81" i="34" s="1"/>
  <c r="R81" i="34"/>
  <c r="M81" i="34"/>
  <c r="K81" i="34"/>
  <c r="LD80" i="34"/>
  <c r="KZ80" i="34"/>
  <c r="KY80" i="34"/>
  <c r="KT80" i="34"/>
  <c r="KS80" i="34"/>
  <c r="KR80" i="34"/>
  <c r="KN80" i="34"/>
  <c r="KM80" i="34"/>
  <c r="KL80" i="34"/>
  <c r="KK80" i="34"/>
  <c r="KJ80" i="34"/>
  <c r="KI80" i="34"/>
  <c r="KH80" i="34"/>
  <c r="KG80" i="34"/>
  <c r="KF80" i="34"/>
  <c r="KE80" i="34"/>
  <c r="KD80" i="34"/>
  <c r="KC80" i="34"/>
  <c r="KB80" i="34"/>
  <c r="KA80" i="34"/>
  <c r="JZ80" i="34"/>
  <c r="JY80" i="34"/>
  <c r="JX80" i="34"/>
  <c r="JW80" i="34"/>
  <c r="JV80" i="34"/>
  <c r="JU80" i="34"/>
  <c r="JT80" i="34"/>
  <c r="JS80" i="34"/>
  <c r="JR80" i="34"/>
  <c r="KO80" i="34" s="1"/>
  <c r="JQ80" i="34"/>
  <c r="JI80" i="34"/>
  <c r="JJ80" i="34" s="1"/>
  <c r="JF80" i="34"/>
  <c r="JE80" i="34"/>
  <c r="JD80" i="34"/>
  <c r="JH80" i="34" s="1"/>
  <c r="JC80" i="34"/>
  <c r="JG80" i="34" s="1"/>
  <c r="JB80" i="34"/>
  <c r="FP80" i="34"/>
  <c r="DM80" i="34"/>
  <c r="CQ80" i="34"/>
  <c r="AG80" i="34"/>
  <c r="AE80" i="34"/>
  <c r="Y80" i="34"/>
  <c r="X80" i="34"/>
  <c r="R80" i="34"/>
  <c r="M80" i="34"/>
  <c r="K80" i="34"/>
  <c r="LD79" i="34"/>
  <c r="KZ79" i="34"/>
  <c r="Z79" i="34" s="1"/>
  <c r="AB79" i="34" s="1"/>
  <c r="KY79" i="34"/>
  <c r="KT79" i="34"/>
  <c r="KS79" i="34"/>
  <c r="KR79" i="34"/>
  <c r="KN79" i="34"/>
  <c r="KM79" i="34"/>
  <c r="KL79" i="34"/>
  <c r="KK79" i="34"/>
  <c r="KJ79" i="34"/>
  <c r="KI79" i="34"/>
  <c r="KH79" i="34"/>
  <c r="KG79" i="34"/>
  <c r="KF79" i="34"/>
  <c r="KE79" i="34"/>
  <c r="KD79" i="34"/>
  <c r="KC79" i="34"/>
  <c r="KB79" i="34"/>
  <c r="KA79" i="34"/>
  <c r="JZ79" i="34"/>
  <c r="JY79" i="34"/>
  <c r="JX79" i="34"/>
  <c r="JW79" i="34"/>
  <c r="JV79" i="34"/>
  <c r="JU79" i="34"/>
  <c r="JT79" i="34"/>
  <c r="KP79" i="34" s="1"/>
  <c r="LB79" i="34" s="1"/>
  <c r="JS79" i="34"/>
  <c r="JR79" i="34"/>
  <c r="KO79" i="34" s="1"/>
  <c r="KQ79" i="34" s="1"/>
  <c r="JQ79" i="34"/>
  <c r="JJ79" i="34"/>
  <c r="JI79" i="34"/>
  <c r="JH79" i="34"/>
  <c r="JF79" i="34"/>
  <c r="JE79" i="34"/>
  <c r="JD79" i="34"/>
  <c r="JC79" i="34"/>
  <c r="JG79" i="34" s="1"/>
  <c r="JB79" i="34"/>
  <c r="FP79" i="34"/>
  <c r="DM79" i="34"/>
  <c r="CQ79" i="34"/>
  <c r="AG79" i="34"/>
  <c r="AE79" i="34"/>
  <c r="Y79" i="34"/>
  <c r="X79" i="34"/>
  <c r="M79" i="34"/>
  <c r="R79" i="34" s="1"/>
  <c r="K79" i="34"/>
  <c r="LD78" i="34"/>
  <c r="KY78" i="34"/>
  <c r="KT78" i="34"/>
  <c r="KS78" i="34"/>
  <c r="KR78" i="34"/>
  <c r="KO78" i="34"/>
  <c r="KN78" i="34"/>
  <c r="KM78" i="34"/>
  <c r="KL78" i="34"/>
  <c r="KK78" i="34"/>
  <c r="KJ78" i="34"/>
  <c r="KI78" i="34"/>
  <c r="KH78" i="34"/>
  <c r="KG78" i="34"/>
  <c r="KF78" i="34"/>
  <c r="KE78" i="34"/>
  <c r="KD78" i="34"/>
  <c r="KC78" i="34"/>
  <c r="KB78" i="34"/>
  <c r="KA78" i="34"/>
  <c r="JZ78" i="34"/>
  <c r="JY78" i="34"/>
  <c r="JX78" i="34"/>
  <c r="JW78" i="34"/>
  <c r="JV78" i="34"/>
  <c r="JU78" i="34"/>
  <c r="JT78" i="34"/>
  <c r="KP78" i="34" s="1"/>
  <c r="LB78" i="34" s="1"/>
  <c r="JS78" i="34"/>
  <c r="JR78" i="34"/>
  <c r="JQ78" i="34"/>
  <c r="JK78" i="34"/>
  <c r="JJ78" i="34"/>
  <c r="AA78" i="34" s="1"/>
  <c r="JH78" i="34"/>
  <c r="JG78" i="34"/>
  <c r="JF78" i="34"/>
  <c r="JE78" i="34"/>
  <c r="JI78" i="34" s="1"/>
  <c r="JD78" i="34"/>
  <c r="JC78" i="34"/>
  <c r="JB78" i="34"/>
  <c r="FP78" i="34"/>
  <c r="DM78" i="34"/>
  <c r="CQ78" i="34"/>
  <c r="AG78" i="34"/>
  <c r="AE78" i="34"/>
  <c r="Y78" i="34"/>
  <c r="KZ78" i="34" s="1"/>
  <c r="LA78" i="34" s="1"/>
  <c r="LC78" i="34" s="1"/>
  <c r="X78" i="34"/>
  <c r="R78" i="34"/>
  <c r="M78" i="34"/>
  <c r="K78" i="34"/>
  <c r="LD77" i="34"/>
  <c r="KY77" i="34"/>
  <c r="KT77" i="34"/>
  <c r="KS77" i="34"/>
  <c r="KR77" i="34"/>
  <c r="KO77" i="34"/>
  <c r="KN77" i="34"/>
  <c r="KM77" i="34"/>
  <c r="KL77" i="34"/>
  <c r="KK77" i="34"/>
  <c r="KJ77" i="34"/>
  <c r="KI77" i="34"/>
  <c r="KH77" i="34"/>
  <c r="KG77" i="34"/>
  <c r="KF77" i="34"/>
  <c r="KE77" i="34"/>
  <c r="KD77" i="34"/>
  <c r="KC77" i="34"/>
  <c r="KB77" i="34"/>
  <c r="KA77" i="34"/>
  <c r="JZ77" i="34"/>
  <c r="JY77" i="34"/>
  <c r="JX77" i="34"/>
  <c r="JW77" i="34"/>
  <c r="JV77" i="34"/>
  <c r="JU77" i="34"/>
  <c r="KP77" i="34" s="1"/>
  <c r="LB77" i="34" s="1"/>
  <c r="JT77" i="34"/>
  <c r="JS77" i="34"/>
  <c r="JR77" i="34"/>
  <c r="JQ77" i="34"/>
  <c r="JG77" i="34"/>
  <c r="JJ77" i="34" s="1"/>
  <c r="JF77" i="34"/>
  <c r="JE77" i="34"/>
  <c r="JI77" i="34" s="1"/>
  <c r="JD77" i="34"/>
  <c r="JH77" i="34" s="1"/>
  <c r="JC77" i="34"/>
  <c r="JB77" i="34"/>
  <c r="FP77" i="34"/>
  <c r="DM77" i="34"/>
  <c r="CQ77" i="34"/>
  <c r="AG77" i="34"/>
  <c r="AE77" i="34"/>
  <c r="X77" i="34"/>
  <c r="Y77" i="34" s="1"/>
  <c r="KZ77" i="34" s="1"/>
  <c r="R77" i="34"/>
  <c r="M77" i="34"/>
  <c r="K77" i="34"/>
  <c r="LD76" i="34"/>
  <c r="KY76" i="34"/>
  <c r="KT76" i="34"/>
  <c r="KS76" i="34"/>
  <c r="LA76" i="34" s="1"/>
  <c r="KR76" i="34"/>
  <c r="KP76" i="34"/>
  <c r="LB76" i="34" s="1"/>
  <c r="KO76" i="34"/>
  <c r="KQ76" i="34" s="1"/>
  <c r="KN76" i="34"/>
  <c r="KM76" i="34"/>
  <c r="KL76" i="34"/>
  <c r="KK76" i="34"/>
  <c r="KJ76" i="34"/>
  <c r="KI76" i="34"/>
  <c r="KH76" i="34"/>
  <c r="KG76" i="34"/>
  <c r="KF76" i="34"/>
  <c r="KE76" i="34"/>
  <c r="KD76" i="34"/>
  <c r="KC76" i="34"/>
  <c r="KB76" i="34"/>
  <c r="KA76" i="34"/>
  <c r="JZ76" i="34"/>
  <c r="JY76" i="34"/>
  <c r="JX76" i="34"/>
  <c r="JW76" i="34"/>
  <c r="JV76" i="34"/>
  <c r="JU76" i="34"/>
  <c r="JT76" i="34"/>
  <c r="JS76" i="34"/>
  <c r="JR76" i="34"/>
  <c r="JQ76" i="34"/>
  <c r="JF76" i="34"/>
  <c r="JE76" i="34"/>
  <c r="JI76" i="34" s="1"/>
  <c r="JD76" i="34"/>
  <c r="JH76" i="34" s="1"/>
  <c r="JC76" i="34"/>
  <c r="JG76" i="34" s="1"/>
  <c r="JB76" i="34"/>
  <c r="FP76" i="34"/>
  <c r="DM76" i="34"/>
  <c r="CQ76" i="34"/>
  <c r="AG76" i="34"/>
  <c r="AE76" i="34"/>
  <c r="Z76" i="34"/>
  <c r="AB76" i="34" s="1"/>
  <c r="Y76" i="34"/>
  <c r="KZ76" i="34" s="1"/>
  <c r="X76" i="34"/>
  <c r="M76" i="34"/>
  <c r="R76" i="34" s="1"/>
  <c r="K76" i="34"/>
  <c r="LD75" i="34"/>
  <c r="KY75" i="34"/>
  <c r="KT75" i="34"/>
  <c r="KS75" i="34"/>
  <c r="KR75" i="34"/>
  <c r="KP75" i="34"/>
  <c r="LB75" i="34" s="1"/>
  <c r="KN75" i="34"/>
  <c r="KM75" i="34"/>
  <c r="KL75" i="34"/>
  <c r="KK75" i="34"/>
  <c r="KJ75" i="34"/>
  <c r="KI75" i="34"/>
  <c r="KH75" i="34"/>
  <c r="KG75" i="34"/>
  <c r="KF75" i="34"/>
  <c r="KE75" i="34"/>
  <c r="KD75" i="34"/>
  <c r="KC75" i="34"/>
  <c r="KB75" i="34"/>
  <c r="KA75" i="34"/>
  <c r="JZ75" i="34"/>
  <c r="JY75" i="34"/>
  <c r="JX75" i="34"/>
  <c r="JW75" i="34"/>
  <c r="JV75" i="34"/>
  <c r="JU75" i="34"/>
  <c r="JT75" i="34"/>
  <c r="JS75" i="34"/>
  <c r="JR75" i="34"/>
  <c r="KO75" i="34" s="1"/>
  <c r="JQ75" i="34"/>
  <c r="JI75" i="34"/>
  <c r="JF75" i="34"/>
  <c r="JE75" i="34"/>
  <c r="JD75" i="34"/>
  <c r="JH75" i="34" s="1"/>
  <c r="JC75" i="34"/>
  <c r="JG75" i="34" s="1"/>
  <c r="JB75" i="34"/>
  <c r="FP75" i="34"/>
  <c r="DM75" i="34"/>
  <c r="CQ75" i="34"/>
  <c r="AG75" i="34"/>
  <c r="AE75" i="34"/>
  <c r="Y75" i="34"/>
  <c r="KZ75" i="34" s="1"/>
  <c r="X75" i="34"/>
  <c r="M75" i="34"/>
  <c r="R75" i="34" s="1"/>
  <c r="K75" i="34"/>
  <c r="LD74" i="34"/>
  <c r="LB74" i="34"/>
  <c r="KY74" i="34"/>
  <c r="KT74" i="34"/>
  <c r="KS74" i="34"/>
  <c r="KR74" i="34"/>
  <c r="KN74" i="34"/>
  <c r="KM74" i="34"/>
  <c r="KL74" i="34"/>
  <c r="KK74" i="34"/>
  <c r="KJ74" i="34"/>
  <c r="KI74" i="34"/>
  <c r="KH74" i="34"/>
  <c r="KG74" i="34"/>
  <c r="KF74" i="34"/>
  <c r="KE74" i="34"/>
  <c r="KD74" i="34"/>
  <c r="KC74" i="34"/>
  <c r="KB74" i="34"/>
  <c r="KA74" i="34"/>
  <c r="JZ74" i="34"/>
  <c r="JY74" i="34"/>
  <c r="JX74" i="34"/>
  <c r="JW74" i="34"/>
  <c r="JV74" i="34"/>
  <c r="JU74" i="34"/>
  <c r="JT74" i="34"/>
  <c r="KP74" i="34" s="1"/>
  <c r="JS74" i="34"/>
  <c r="JR74" i="34"/>
  <c r="KO74" i="34" s="1"/>
  <c r="KQ74" i="34" s="1"/>
  <c r="KU74" i="34" s="1"/>
  <c r="JQ74" i="34"/>
  <c r="JI74" i="34"/>
  <c r="JG74" i="34"/>
  <c r="JJ74" i="34" s="1"/>
  <c r="JK74" i="34" s="1"/>
  <c r="JF74" i="34"/>
  <c r="JE74" i="34"/>
  <c r="JD74" i="34"/>
  <c r="JH74" i="34" s="1"/>
  <c r="JC74" i="34"/>
  <c r="JB74" i="34"/>
  <c r="FP74" i="34"/>
  <c r="DM74" i="34"/>
  <c r="CQ74" i="34"/>
  <c r="AG74" i="34"/>
  <c r="AE74" i="34"/>
  <c r="AA74" i="34"/>
  <c r="Y74" i="34"/>
  <c r="KZ74" i="34" s="1"/>
  <c r="X74" i="34"/>
  <c r="R74" i="34"/>
  <c r="M74" i="34"/>
  <c r="K74" i="34"/>
  <c r="LD73" i="34"/>
  <c r="LB73" i="34"/>
  <c r="KY73" i="34"/>
  <c r="KT73" i="34"/>
  <c r="KS73" i="34"/>
  <c r="KR73" i="34"/>
  <c r="KN73" i="34"/>
  <c r="KM73" i="34"/>
  <c r="KL73" i="34"/>
  <c r="KK73" i="34"/>
  <c r="KJ73" i="34"/>
  <c r="KI73" i="34"/>
  <c r="KH73" i="34"/>
  <c r="KG73" i="34"/>
  <c r="KF73" i="34"/>
  <c r="KE73" i="34"/>
  <c r="KD73" i="34"/>
  <c r="KC73" i="34"/>
  <c r="KB73" i="34"/>
  <c r="KA73" i="34"/>
  <c r="JZ73" i="34"/>
  <c r="JY73" i="34"/>
  <c r="JX73" i="34"/>
  <c r="JW73" i="34"/>
  <c r="JV73" i="34"/>
  <c r="JU73" i="34"/>
  <c r="JT73" i="34"/>
  <c r="KP73" i="34" s="1"/>
  <c r="JS73" i="34"/>
  <c r="JR73" i="34"/>
  <c r="JQ73" i="34"/>
  <c r="JH73" i="34"/>
  <c r="JG73" i="34"/>
  <c r="JF73" i="34"/>
  <c r="JE73" i="34"/>
  <c r="JI73" i="34" s="1"/>
  <c r="JJ73" i="34" s="1"/>
  <c r="JD73" i="34"/>
  <c r="JC73" i="34"/>
  <c r="JB73" i="34"/>
  <c r="FP73" i="34"/>
  <c r="DM73" i="34"/>
  <c r="CQ73" i="34"/>
  <c r="AG73" i="34"/>
  <c r="AE73" i="34"/>
  <c r="Y73" i="34"/>
  <c r="KZ73" i="34" s="1"/>
  <c r="X73" i="34"/>
  <c r="R73" i="34"/>
  <c r="M73" i="34"/>
  <c r="K73" i="34"/>
  <c r="LD72" i="34"/>
  <c r="KY72" i="34"/>
  <c r="KT72" i="34"/>
  <c r="KS72" i="34"/>
  <c r="KR72" i="34"/>
  <c r="KN72" i="34"/>
  <c r="KM72" i="34"/>
  <c r="KL72" i="34"/>
  <c r="KK72" i="34"/>
  <c r="KJ72" i="34"/>
  <c r="KI72" i="34"/>
  <c r="KH72" i="34"/>
  <c r="KG72" i="34"/>
  <c r="KF72" i="34"/>
  <c r="KE72" i="34"/>
  <c r="KD72" i="34"/>
  <c r="KC72" i="34"/>
  <c r="KB72" i="34"/>
  <c r="KA72" i="34"/>
  <c r="JZ72" i="34"/>
  <c r="JY72" i="34"/>
  <c r="JX72" i="34"/>
  <c r="JW72" i="34"/>
  <c r="JV72" i="34"/>
  <c r="JU72" i="34"/>
  <c r="JT72" i="34"/>
  <c r="KP72" i="34" s="1"/>
  <c r="LB72" i="34" s="1"/>
  <c r="JS72" i="34"/>
  <c r="JR72" i="34"/>
  <c r="JQ72" i="34"/>
  <c r="JF72" i="34"/>
  <c r="JE72" i="34"/>
  <c r="JI72" i="34" s="1"/>
  <c r="JD72" i="34"/>
  <c r="JH72" i="34" s="1"/>
  <c r="JJ72" i="34" s="1"/>
  <c r="JC72" i="34"/>
  <c r="JG72" i="34" s="1"/>
  <c r="JB72" i="34"/>
  <c r="FP72" i="34"/>
  <c r="DM72" i="34"/>
  <c r="CQ72" i="34"/>
  <c r="AG72" i="34"/>
  <c r="AE72" i="34"/>
  <c r="X72" i="34"/>
  <c r="Y72" i="34" s="1"/>
  <c r="KZ72" i="34" s="1"/>
  <c r="M72" i="34"/>
  <c r="R72" i="34" s="1"/>
  <c r="K72" i="34"/>
  <c r="LD71" i="34"/>
  <c r="LB71" i="34"/>
  <c r="KY71" i="34"/>
  <c r="KT71" i="34"/>
  <c r="KS71" i="34"/>
  <c r="KR71" i="34"/>
  <c r="KP71" i="34"/>
  <c r="KO71" i="34"/>
  <c r="KQ71" i="34" s="1"/>
  <c r="KU71" i="34" s="1"/>
  <c r="KN71" i="34"/>
  <c r="KM71" i="34"/>
  <c r="KL71" i="34"/>
  <c r="KK71" i="34"/>
  <c r="KJ71" i="34"/>
  <c r="KI71" i="34"/>
  <c r="KH71" i="34"/>
  <c r="KG71" i="34"/>
  <c r="KF71" i="34"/>
  <c r="KE71" i="34"/>
  <c r="KD71" i="34"/>
  <c r="KC71" i="34"/>
  <c r="KB71" i="34"/>
  <c r="KA71" i="34"/>
  <c r="JZ71" i="34"/>
  <c r="JY71" i="34"/>
  <c r="JX71" i="34"/>
  <c r="JW71" i="34"/>
  <c r="JV71" i="34"/>
  <c r="JU71" i="34"/>
  <c r="JT71" i="34"/>
  <c r="JS71" i="34"/>
  <c r="JR71" i="34"/>
  <c r="JQ71" i="34"/>
  <c r="JF71" i="34"/>
  <c r="JE71" i="34"/>
  <c r="JI71" i="34" s="1"/>
  <c r="JD71" i="34"/>
  <c r="JH71" i="34" s="1"/>
  <c r="JC71" i="34"/>
  <c r="JG71" i="34" s="1"/>
  <c r="JB71" i="34"/>
  <c r="FP71" i="34"/>
  <c r="DM71" i="34"/>
  <c r="CQ71" i="34"/>
  <c r="AG71" i="34"/>
  <c r="AE71" i="34"/>
  <c r="X71" i="34"/>
  <c r="Y71" i="34" s="1"/>
  <c r="KZ71" i="34" s="1"/>
  <c r="M71" i="34"/>
  <c r="R71" i="34" s="1"/>
  <c r="K71" i="34"/>
  <c r="LD70" i="34"/>
  <c r="KY70" i="34"/>
  <c r="KT70" i="34"/>
  <c r="KS70" i="34"/>
  <c r="KR70" i="34"/>
  <c r="KO70" i="34"/>
  <c r="KN70" i="34"/>
  <c r="KM70" i="34"/>
  <c r="KL70" i="34"/>
  <c r="KK70" i="34"/>
  <c r="KJ70" i="34"/>
  <c r="KI70" i="34"/>
  <c r="KH70" i="34"/>
  <c r="KG70" i="34"/>
  <c r="KF70" i="34"/>
  <c r="KE70" i="34"/>
  <c r="KD70" i="34"/>
  <c r="KC70" i="34"/>
  <c r="KB70" i="34"/>
  <c r="KA70" i="34"/>
  <c r="JZ70" i="34"/>
  <c r="JY70" i="34"/>
  <c r="JX70" i="34"/>
  <c r="JW70" i="34"/>
  <c r="JV70" i="34"/>
  <c r="JU70" i="34"/>
  <c r="KP70" i="34" s="1"/>
  <c r="LB70" i="34" s="1"/>
  <c r="JT70" i="34"/>
  <c r="JS70" i="34"/>
  <c r="JR70" i="34"/>
  <c r="JQ70" i="34"/>
  <c r="JI70" i="34"/>
  <c r="JH70" i="34"/>
  <c r="JF70" i="34"/>
  <c r="JE70" i="34"/>
  <c r="JD70" i="34"/>
  <c r="JC70" i="34"/>
  <c r="JG70" i="34" s="1"/>
  <c r="JJ70" i="34" s="1"/>
  <c r="JB70" i="34"/>
  <c r="FP70" i="34"/>
  <c r="DM70" i="34"/>
  <c r="CQ70" i="34"/>
  <c r="AG70" i="34"/>
  <c r="AE70" i="34"/>
  <c r="X70" i="34"/>
  <c r="Y70" i="34" s="1"/>
  <c r="KZ70" i="34" s="1"/>
  <c r="M70" i="34"/>
  <c r="R70" i="34" s="1"/>
  <c r="K70" i="34"/>
  <c r="LD69" i="34"/>
  <c r="KZ69" i="34"/>
  <c r="KY69" i="34"/>
  <c r="KT69" i="34"/>
  <c r="KS69" i="34"/>
  <c r="KR69" i="34"/>
  <c r="KP69" i="34"/>
  <c r="LB69" i="34" s="1"/>
  <c r="KN69" i="34"/>
  <c r="KM69" i="34"/>
  <c r="KL69" i="34"/>
  <c r="KK69" i="34"/>
  <c r="KJ69" i="34"/>
  <c r="KI69" i="34"/>
  <c r="KH69" i="34"/>
  <c r="KG69" i="34"/>
  <c r="KF69" i="34"/>
  <c r="KE69" i="34"/>
  <c r="KD69" i="34"/>
  <c r="KC69" i="34"/>
  <c r="KB69" i="34"/>
  <c r="KA69" i="34"/>
  <c r="JZ69" i="34"/>
  <c r="JY69" i="34"/>
  <c r="JX69" i="34"/>
  <c r="JW69" i="34"/>
  <c r="JV69" i="34"/>
  <c r="JU69" i="34"/>
  <c r="JT69" i="34"/>
  <c r="JS69" i="34"/>
  <c r="JR69" i="34"/>
  <c r="KO69" i="34" s="1"/>
  <c r="KQ69" i="34" s="1"/>
  <c r="JQ69" i="34"/>
  <c r="JI69" i="34"/>
  <c r="JH69" i="34"/>
  <c r="JG69" i="34"/>
  <c r="JJ69" i="34" s="1"/>
  <c r="JK69" i="34" s="1"/>
  <c r="JF69" i="34"/>
  <c r="JE69" i="34"/>
  <c r="JD69" i="34"/>
  <c r="JC69" i="34"/>
  <c r="JB69" i="34"/>
  <c r="FP69" i="34"/>
  <c r="DM69" i="34"/>
  <c r="CQ69" i="34"/>
  <c r="AG69" i="34"/>
  <c r="AE69" i="34"/>
  <c r="AA69" i="34"/>
  <c r="X69" i="34"/>
  <c r="Y69" i="34" s="1"/>
  <c r="R69" i="34"/>
  <c r="M69" i="34"/>
  <c r="K69" i="34"/>
  <c r="LD68" i="34"/>
  <c r="KY68" i="34"/>
  <c r="KW68" i="34"/>
  <c r="KT68" i="34"/>
  <c r="KS68" i="34"/>
  <c r="KR68" i="34"/>
  <c r="KO68" i="34"/>
  <c r="KQ68" i="34" s="1"/>
  <c r="KU68" i="34" s="1"/>
  <c r="KN68" i="34"/>
  <c r="KM68" i="34"/>
  <c r="KL68" i="34"/>
  <c r="KK68" i="34"/>
  <c r="KJ68" i="34"/>
  <c r="KI68" i="34"/>
  <c r="KH68" i="34"/>
  <c r="KG68" i="34"/>
  <c r="KF68" i="34"/>
  <c r="KE68" i="34"/>
  <c r="KD68" i="34"/>
  <c r="KC68" i="34"/>
  <c r="KB68" i="34"/>
  <c r="KA68" i="34"/>
  <c r="JZ68" i="34"/>
  <c r="JY68" i="34"/>
  <c r="JX68" i="34"/>
  <c r="JW68" i="34"/>
  <c r="JV68" i="34"/>
  <c r="JU68" i="34"/>
  <c r="JT68" i="34"/>
  <c r="KP68" i="34" s="1"/>
  <c r="LB68" i="34" s="1"/>
  <c r="JS68" i="34"/>
  <c r="JR68" i="34"/>
  <c r="JQ68" i="34"/>
  <c r="JH68" i="34"/>
  <c r="JG68" i="34"/>
  <c r="JF68" i="34"/>
  <c r="JE68" i="34"/>
  <c r="JI68" i="34" s="1"/>
  <c r="JJ68" i="34" s="1"/>
  <c r="JD68" i="34"/>
  <c r="JC68" i="34"/>
  <c r="JB68" i="34"/>
  <c r="FP68" i="34"/>
  <c r="DM68" i="34"/>
  <c r="CQ68" i="34"/>
  <c r="AG68" i="34"/>
  <c r="AE68" i="34"/>
  <c r="Y68" i="34"/>
  <c r="KZ68" i="34" s="1"/>
  <c r="LA68" i="34" s="1"/>
  <c r="LC68" i="34" s="1"/>
  <c r="X68" i="34"/>
  <c r="R68" i="34"/>
  <c r="M68" i="34"/>
  <c r="K68" i="34"/>
  <c r="LD67" i="34"/>
  <c r="LA67" i="34"/>
  <c r="KY67" i="34"/>
  <c r="KT67" i="34"/>
  <c r="KS67" i="34"/>
  <c r="KR67" i="34"/>
  <c r="KO67" i="34"/>
  <c r="KN67" i="34"/>
  <c r="KM67" i="34"/>
  <c r="KL67" i="34"/>
  <c r="KK67" i="34"/>
  <c r="KJ67" i="34"/>
  <c r="KI67" i="34"/>
  <c r="KH67" i="34"/>
  <c r="KG67" i="34"/>
  <c r="KF67" i="34"/>
  <c r="KE67" i="34"/>
  <c r="KD67" i="34"/>
  <c r="KC67" i="34"/>
  <c r="KB67" i="34"/>
  <c r="KA67" i="34"/>
  <c r="JZ67" i="34"/>
  <c r="JY67" i="34"/>
  <c r="JX67" i="34"/>
  <c r="JW67" i="34"/>
  <c r="JV67" i="34"/>
  <c r="JU67" i="34"/>
  <c r="JT67" i="34"/>
  <c r="KP67" i="34" s="1"/>
  <c r="LB67" i="34" s="1"/>
  <c r="JS67" i="34"/>
  <c r="JR67" i="34"/>
  <c r="JQ67" i="34"/>
  <c r="JI67" i="34"/>
  <c r="JH67" i="34"/>
  <c r="JF67" i="34"/>
  <c r="JE67" i="34"/>
  <c r="JD67" i="34"/>
  <c r="JC67" i="34"/>
  <c r="JG67" i="34" s="1"/>
  <c r="JJ67" i="34" s="1"/>
  <c r="JK67" i="34" s="1"/>
  <c r="JB67" i="34"/>
  <c r="FP67" i="34"/>
  <c r="DM67" i="34"/>
  <c r="CQ67" i="34"/>
  <c r="AG67" i="34"/>
  <c r="AE67" i="34"/>
  <c r="Y67" i="34"/>
  <c r="KZ67" i="34" s="1"/>
  <c r="Z67" i="34" s="1"/>
  <c r="AB67" i="34" s="1"/>
  <c r="X67" i="34"/>
  <c r="M67" i="34"/>
  <c r="R67" i="34" s="1"/>
  <c r="K67" i="34"/>
  <c r="LD66" i="34"/>
  <c r="LB66" i="34"/>
  <c r="KY66" i="34"/>
  <c r="KT66" i="34"/>
  <c r="KS66" i="34"/>
  <c r="LA66" i="34" s="1"/>
  <c r="KR66" i="34"/>
  <c r="KQ66" i="34"/>
  <c r="KU66" i="34" s="1"/>
  <c r="KN66" i="34"/>
  <c r="KM66" i="34"/>
  <c r="KL66" i="34"/>
  <c r="KK66" i="34"/>
  <c r="KJ66" i="34"/>
  <c r="KI66" i="34"/>
  <c r="KH66" i="34"/>
  <c r="KG66" i="34"/>
  <c r="KF66" i="34"/>
  <c r="KE66" i="34"/>
  <c r="KD66" i="34"/>
  <c r="KC66" i="34"/>
  <c r="KB66" i="34"/>
  <c r="KA66" i="34"/>
  <c r="JZ66" i="34"/>
  <c r="JY66" i="34"/>
  <c r="JX66" i="34"/>
  <c r="JW66" i="34"/>
  <c r="JV66" i="34"/>
  <c r="JU66" i="34"/>
  <c r="JT66" i="34"/>
  <c r="KP66" i="34" s="1"/>
  <c r="JS66" i="34"/>
  <c r="JR66" i="34"/>
  <c r="KO66" i="34" s="1"/>
  <c r="JQ66" i="34"/>
  <c r="JG66" i="34"/>
  <c r="JF66" i="34"/>
  <c r="JE66" i="34"/>
  <c r="JI66" i="34" s="1"/>
  <c r="JD66" i="34"/>
  <c r="JH66" i="34" s="1"/>
  <c r="JC66" i="34"/>
  <c r="JB66" i="34"/>
  <c r="FP66" i="34"/>
  <c r="DM66" i="34"/>
  <c r="CQ66" i="34"/>
  <c r="AG66" i="34"/>
  <c r="AE66" i="34"/>
  <c r="X66" i="34"/>
  <c r="Y66" i="34" s="1"/>
  <c r="KZ66" i="34" s="1"/>
  <c r="R66" i="34"/>
  <c r="M66" i="34"/>
  <c r="K66" i="34"/>
  <c r="LD65" i="34"/>
  <c r="KY65" i="34"/>
  <c r="KT65" i="34"/>
  <c r="KS65" i="34"/>
  <c r="KR65" i="34"/>
  <c r="KP65" i="34"/>
  <c r="LB65" i="34" s="1"/>
  <c r="KN65" i="34"/>
  <c r="KM65" i="34"/>
  <c r="KL65" i="34"/>
  <c r="KK65" i="34"/>
  <c r="KJ65" i="34"/>
  <c r="KI65" i="34"/>
  <c r="KH65" i="34"/>
  <c r="KG65" i="34"/>
  <c r="KF65" i="34"/>
  <c r="KE65" i="34"/>
  <c r="KD65" i="34"/>
  <c r="KC65" i="34"/>
  <c r="KB65" i="34"/>
  <c r="KA65" i="34"/>
  <c r="JZ65" i="34"/>
  <c r="JY65" i="34"/>
  <c r="JX65" i="34"/>
  <c r="JW65" i="34"/>
  <c r="JV65" i="34"/>
  <c r="JU65" i="34"/>
  <c r="JT65" i="34"/>
  <c r="JS65" i="34"/>
  <c r="JR65" i="34"/>
  <c r="KO65" i="34" s="1"/>
  <c r="KQ65" i="34" s="1"/>
  <c r="KU65" i="34" s="1"/>
  <c r="JQ65" i="34"/>
  <c r="JG65" i="34"/>
  <c r="JF65" i="34"/>
  <c r="JE65" i="34"/>
  <c r="JI65" i="34" s="1"/>
  <c r="JD65" i="34"/>
  <c r="JH65" i="34" s="1"/>
  <c r="JC65" i="34"/>
  <c r="JB65" i="34"/>
  <c r="FP65" i="34"/>
  <c r="DM65" i="34"/>
  <c r="CQ65" i="34"/>
  <c r="AG65" i="34"/>
  <c r="AE65" i="34"/>
  <c r="X65" i="34"/>
  <c r="Y65" i="34" s="1"/>
  <c r="KZ65" i="34" s="1"/>
  <c r="LA65" i="34" s="1"/>
  <c r="M65" i="34"/>
  <c r="R65" i="34" s="1"/>
  <c r="K65" i="34"/>
  <c r="LD64" i="34"/>
  <c r="KY64" i="34"/>
  <c r="KT64" i="34"/>
  <c r="KS64" i="34"/>
  <c r="KR64" i="34"/>
  <c r="KO64" i="34"/>
  <c r="KN64" i="34"/>
  <c r="KM64" i="34"/>
  <c r="KL64" i="34"/>
  <c r="KK64" i="34"/>
  <c r="KJ64" i="34"/>
  <c r="KI64" i="34"/>
  <c r="KH64" i="34"/>
  <c r="KG64" i="34"/>
  <c r="KF64" i="34"/>
  <c r="KE64" i="34"/>
  <c r="KD64" i="34"/>
  <c r="KC64" i="34"/>
  <c r="KB64" i="34"/>
  <c r="KA64" i="34"/>
  <c r="JZ64" i="34"/>
  <c r="JY64" i="34"/>
  <c r="JX64" i="34"/>
  <c r="JW64" i="34"/>
  <c r="JV64" i="34"/>
  <c r="JU64" i="34"/>
  <c r="KP64" i="34" s="1"/>
  <c r="LB64" i="34" s="1"/>
  <c r="JT64" i="34"/>
  <c r="JS64" i="34"/>
  <c r="JR64" i="34"/>
  <c r="JQ64" i="34"/>
  <c r="JI64" i="34"/>
  <c r="JH64" i="34"/>
  <c r="JF64" i="34"/>
  <c r="JE64" i="34"/>
  <c r="JD64" i="34"/>
  <c r="JC64" i="34"/>
  <c r="JG64" i="34" s="1"/>
  <c r="JJ64" i="34" s="1"/>
  <c r="AA64" i="34" s="1"/>
  <c r="JB64" i="34"/>
  <c r="FP64" i="34"/>
  <c r="X64" i="34" s="1"/>
  <c r="Y64" i="34" s="1"/>
  <c r="KZ64" i="34" s="1"/>
  <c r="DM64" i="34"/>
  <c r="CQ64" i="34"/>
  <c r="AG64" i="34"/>
  <c r="AE64" i="34"/>
  <c r="M64" i="34"/>
  <c r="R64" i="34" s="1"/>
  <c r="K64" i="34"/>
  <c r="LD63" i="34"/>
  <c r="KY63" i="34"/>
  <c r="KT63" i="34"/>
  <c r="KS63" i="34"/>
  <c r="KR63" i="34"/>
  <c r="KP63" i="34"/>
  <c r="LB63" i="34" s="1"/>
  <c r="KN63" i="34"/>
  <c r="KM63" i="34"/>
  <c r="KL63" i="34"/>
  <c r="KK63" i="34"/>
  <c r="KJ63" i="34"/>
  <c r="KI63" i="34"/>
  <c r="KH63" i="34"/>
  <c r="KG63" i="34"/>
  <c r="KF63" i="34"/>
  <c r="KE63" i="34"/>
  <c r="KD63" i="34"/>
  <c r="KC63" i="34"/>
  <c r="KB63" i="34"/>
  <c r="KA63" i="34"/>
  <c r="JZ63" i="34"/>
  <c r="JY63" i="34"/>
  <c r="JX63" i="34"/>
  <c r="JW63" i="34"/>
  <c r="JV63" i="34"/>
  <c r="JU63" i="34"/>
  <c r="JT63" i="34"/>
  <c r="JS63" i="34"/>
  <c r="JR63" i="34"/>
  <c r="KO63" i="34" s="1"/>
  <c r="KQ63" i="34" s="1"/>
  <c r="KV63" i="34" s="1"/>
  <c r="JQ63" i="34"/>
  <c r="JK63" i="34"/>
  <c r="JJ63" i="34"/>
  <c r="AA63" i="34" s="1"/>
  <c r="JF63" i="34"/>
  <c r="JE63" i="34"/>
  <c r="JI63" i="34" s="1"/>
  <c r="JD63" i="34"/>
  <c r="JH63" i="34" s="1"/>
  <c r="JC63" i="34"/>
  <c r="JG63" i="34" s="1"/>
  <c r="JB63" i="34"/>
  <c r="FP63" i="34"/>
  <c r="DM63" i="34"/>
  <c r="CQ63" i="34"/>
  <c r="AG63" i="34"/>
  <c r="AE63" i="34"/>
  <c r="X63" i="34"/>
  <c r="Y63" i="34" s="1"/>
  <c r="KZ63" i="34" s="1"/>
  <c r="R63" i="34"/>
  <c r="M63" i="34"/>
  <c r="K63" i="34"/>
  <c r="LD62" i="34"/>
  <c r="KY62" i="34"/>
  <c r="KT62" i="34"/>
  <c r="KS62" i="34"/>
  <c r="KR62" i="34"/>
  <c r="KO62" i="34"/>
  <c r="KN62" i="34"/>
  <c r="KM62" i="34"/>
  <c r="KL62" i="34"/>
  <c r="KK62" i="34"/>
  <c r="KJ62" i="34"/>
  <c r="KI62" i="34"/>
  <c r="KH62" i="34"/>
  <c r="KG62" i="34"/>
  <c r="KF62" i="34"/>
  <c r="KE62" i="34"/>
  <c r="KD62" i="34"/>
  <c r="KC62" i="34"/>
  <c r="KB62" i="34"/>
  <c r="KA62" i="34"/>
  <c r="JZ62" i="34"/>
  <c r="JY62" i="34"/>
  <c r="JX62" i="34"/>
  <c r="JW62" i="34"/>
  <c r="JV62" i="34"/>
  <c r="JU62" i="34"/>
  <c r="JT62" i="34"/>
  <c r="KP62" i="34" s="1"/>
  <c r="LB62" i="34" s="1"/>
  <c r="JS62" i="34"/>
  <c r="JR62" i="34"/>
  <c r="JQ62" i="34"/>
  <c r="JJ62" i="34"/>
  <c r="JI62" i="34"/>
  <c r="JH62" i="34"/>
  <c r="JF62" i="34"/>
  <c r="JE62" i="34"/>
  <c r="JD62" i="34"/>
  <c r="JC62" i="34"/>
  <c r="JG62" i="34" s="1"/>
  <c r="JB62" i="34"/>
  <c r="FP62" i="34"/>
  <c r="DM62" i="34"/>
  <c r="CQ62" i="34"/>
  <c r="AG62" i="34"/>
  <c r="AE62" i="34"/>
  <c r="X62" i="34"/>
  <c r="Y62" i="34" s="1"/>
  <c r="KZ62" i="34" s="1"/>
  <c r="R62" i="34"/>
  <c r="M62" i="34"/>
  <c r="K62" i="34"/>
  <c r="LD61" i="34"/>
  <c r="LB61" i="34"/>
  <c r="KY61" i="34"/>
  <c r="KT61" i="34"/>
  <c r="KS61" i="34"/>
  <c r="KR61" i="34"/>
  <c r="KP61" i="34"/>
  <c r="KO61" i="34"/>
  <c r="KQ61" i="34" s="1"/>
  <c r="KU61" i="34" s="1"/>
  <c r="KN61" i="34"/>
  <c r="KM61" i="34"/>
  <c r="KL61" i="34"/>
  <c r="KK61" i="34"/>
  <c r="KJ61" i="34"/>
  <c r="KI61" i="34"/>
  <c r="KH61" i="34"/>
  <c r="KG61" i="34"/>
  <c r="KF61" i="34"/>
  <c r="KE61" i="34"/>
  <c r="KD61" i="34"/>
  <c r="KC61" i="34"/>
  <c r="KB61" i="34"/>
  <c r="KA61" i="34"/>
  <c r="JZ61" i="34"/>
  <c r="JY61" i="34"/>
  <c r="JX61" i="34"/>
  <c r="JW61" i="34"/>
  <c r="JV61" i="34"/>
  <c r="JU61" i="34"/>
  <c r="JT61" i="34"/>
  <c r="JS61" i="34"/>
  <c r="JR61" i="34"/>
  <c r="JQ61" i="34"/>
  <c r="JH61" i="34"/>
  <c r="JG61" i="34"/>
  <c r="JF61" i="34"/>
  <c r="JE61" i="34"/>
  <c r="JI61" i="34" s="1"/>
  <c r="JJ61" i="34" s="1"/>
  <c r="JD61" i="34"/>
  <c r="JC61" i="34"/>
  <c r="JB61" i="34"/>
  <c r="FP61" i="34"/>
  <c r="DM61" i="34"/>
  <c r="CQ61" i="34"/>
  <c r="AG61" i="34"/>
  <c r="AE61" i="34"/>
  <c r="Y61" i="34"/>
  <c r="KZ61" i="34" s="1"/>
  <c r="X61" i="34"/>
  <c r="M61" i="34"/>
  <c r="R61" i="34" s="1"/>
  <c r="K61" i="34"/>
  <c r="LD60" i="34"/>
  <c r="LB60" i="34"/>
  <c r="LA60" i="34"/>
  <c r="LC60" i="34" s="1"/>
  <c r="KY60" i="34"/>
  <c r="KT60" i="34"/>
  <c r="KS60" i="34"/>
  <c r="KR60" i="34"/>
  <c r="KP60" i="34"/>
  <c r="KO60" i="34"/>
  <c r="KQ60" i="34" s="1"/>
  <c r="KV60" i="34" s="1"/>
  <c r="KN60" i="34"/>
  <c r="KM60" i="34"/>
  <c r="KL60" i="34"/>
  <c r="KK60" i="34"/>
  <c r="KJ60" i="34"/>
  <c r="KI60" i="34"/>
  <c r="KH60" i="34"/>
  <c r="KG60" i="34"/>
  <c r="KF60" i="34"/>
  <c r="KE60" i="34"/>
  <c r="KD60" i="34"/>
  <c r="KC60" i="34"/>
  <c r="KB60" i="34"/>
  <c r="KA60" i="34"/>
  <c r="JZ60" i="34"/>
  <c r="JY60" i="34"/>
  <c r="JX60" i="34"/>
  <c r="JW60" i="34"/>
  <c r="JV60" i="34"/>
  <c r="JU60" i="34"/>
  <c r="JT60" i="34"/>
  <c r="JS60" i="34"/>
  <c r="JR60" i="34"/>
  <c r="JQ60" i="34"/>
  <c r="JJ60" i="34"/>
  <c r="JI60" i="34"/>
  <c r="JH60" i="34"/>
  <c r="JG60" i="34"/>
  <c r="JF60" i="34"/>
  <c r="JE60" i="34"/>
  <c r="JD60" i="34"/>
  <c r="JC60" i="34"/>
  <c r="JB60" i="34"/>
  <c r="FP60" i="34"/>
  <c r="DM60" i="34"/>
  <c r="CQ60" i="34"/>
  <c r="AG60" i="34"/>
  <c r="AE60" i="34"/>
  <c r="Y60" i="34"/>
  <c r="KZ60" i="34" s="1"/>
  <c r="X60" i="34"/>
  <c r="M60" i="34"/>
  <c r="R60" i="34" s="1"/>
  <c r="K60" i="34"/>
  <c r="LD59" i="34"/>
  <c r="KY59" i="34"/>
  <c r="KT59" i="34"/>
  <c r="KS59" i="34"/>
  <c r="KR59" i="34"/>
  <c r="KO59" i="34"/>
  <c r="KN59" i="34"/>
  <c r="KM59" i="34"/>
  <c r="KL59" i="34"/>
  <c r="KK59" i="34"/>
  <c r="KJ59" i="34"/>
  <c r="KI59" i="34"/>
  <c r="KH59" i="34"/>
  <c r="KG59" i="34"/>
  <c r="KF59" i="34"/>
  <c r="KE59" i="34"/>
  <c r="KD59" i="34"/>
  <c r="KC59" i="34"/>
  <c r="KB59" i="34"/>
  <c r="KA59" i="34"/>
  <c r="JZ59" i="34"/>
  <c r="JY59" i="34"/>
  <c r="JX59" i="34"/>
  <c r="JW59" i="34"/>
  <c r="JV59" i="34"/>
  <c r="JU59" i="34"/>
  <c r="JT59" i="34"/>
  <c r="KP59" i="34" s="1"/>
  <c r="LB59" i="34" s="1"/>
  <c r="JS59" i="34"/>
  <c r="JR59" i="34"/>
  <c r="JQ59" i="34"/>
  <c r="JI59" i="34"/>
  <c r="JJ59" i="34" s="1"/>
  <c r="JG59" i="34"/>
  <c r="JF59" i="34"/>
  <c r="JE59" i="34"/>
  <c r="JD59" i="34"/>
  <c r="JH59" i="34" s="1"/>
  <c r="JC59" i="34"/>
  <c r="JB59" i="34"/>
  <c r="FP59" i="34"/>
  <c r="DM59" i="34"/>
  <c r="CQ59" i="34"/>
  <c r="AG59" i="34"/>
  <c r="AE59" i="34"/>
  <c r="X59" i="34"/>
  <c r="Y59" i="34" s="1"/>
  <c r="KZ59" i="34" s="1"/>
  <c r="R59" i="34"/>
  <c r="M59" i="34"/>
  <c r="K59" i="34"/>
  <c r="LD58" i="34"/>
  <c r="LB58" i="34"/>
  <c r="LA58" i="34"/>
  <c r="KY58" i="34"/>
  <c r="KT58" i="34"/>
  <c r="KV58" i="34" s="1"/>
  <c r="KS58" i="34"/>
  <c r="KR58" i="34"/>
  <c r="KP58" i="34"/>
  <c r="KN58" i="34"/>
  <c r="KM58" i="34"/>
  <c r="KL58" i="34"/>
  <c r="KK58" i="34"/>
  <c r="KJ58" i="34"/>
  <c r="KI58" i="34"/>
  <c r="KH58" i="34"/>
  <c r="KG58" i="34"/>
  <c r="KF58" i="34"/>
  <c r="KE58" i="34"/>
  <c r="KD58" i="34"/>
  <c r="KC58" i="34"/>
  <c r="KB58" i="34"/>
  <c r="KA58" i="34"/>
  <c r="JZ58" i="34"/>
  <c r="JY58" i="34"/>
  <c r="JX58" i="34"/>
  <c r="JW58" i="34"/>
  <c r="JV58" i="34"/>
  <c r="JU58" i="34"/>
  <c r="JT58" i="34"/>
  <c r="JS58" i="34"/>
  <c r="JR58" i="34"/>
  <c r="KO58" i="34" s="1"/>
  <c r="KQ58" i="34" s="1"/>
  <c r="KU58" i="34" s="1"/>
  <c r="JQ58" i="34"/>
  <c r="JI58" i="34"/>
  <c r="JH58" i="34"/>
  <c r="JG58" i="34"/>
  <c r="JF58" i="34"/>
  <c r="JE58" i="34"/>
  <c r="JD58" i="34"/>
  <c r="JC58" i="34"/>
  <c r="JB58" i="34"/>
  <c r="FP58" i="34"/>
  <c r="DM58" i="34"/>
  <c r="CQ58" i="34"/>
  <c r="AG58" i="34"/>
  <c r="AE58" i="34"/>
  <c r="AB58" i="34"/>
  <c r="X58" i="34"/>
  <c r="Y58" i="34" s="1"/>
  <c r="KZ58" i="34" s="1"/>
  <c r="Z58" i="34" s="1"/>
  <c r="R58" i="34"/>
  <c r="M58" i="34"/>
  <c r="K58" i="34"/>
  <c r="LD57" i="34"/>
  <c r="KY57" i="34"/>
  <c r="KT57" i="34"/>
  <c r="KS57" i="34"/>
  <c r="KR57" i="34"/>
  <c r="KN57" i="34"/>
  <c r="KM57" i="34"/>
  <c r="KL57" i="34"/>
  <c r="KK57" i="34"/>
  <c r="KJ57" i="34"/>
  <c r="KI57" i="34"/>
  <c r="KH57" i="34"/>
  <c r="KG57" i="34"/>
  <c r="KF57" i="34"/>
  <c r="KE57" i="34"/>
  <c r="KD57" i="34"/>
  <c r="KC57" i="34"/>
  <c r="KB57" i="34"/>
  <c r="KA57" i="34"/>
  <c r="JZ57" i="34"/>
  <c r="JY57" i="34"/>
  <c r="JX57" i="34"/>
  <c r="JW57" i="34"/>
  <c r="JV57" i="34"/>
  <c r="JU57" i="34"/>
  <c r="KP57" i="34" s="1"/>
  <c r="LB57" i="34" s="1"/>
  <c r="JT57" i="34"/>
  <c r="JS57" i="34"/>
  <c r="JR57" i="34"/>
  <c r="KO57" i="34" s="1"/>
  <c r="JQ57" i="34"/>
  <c r="JI57" i="34"/>
  <c r="JH57" i="34"/>
  <c r="JG57" i="34"/>
  <c r="JF57" i="34"/>
  <c r="JE57" i="34"/>
  <c r="JD57" i="34"/>
  <c r="JC57" i="34"/>
  <c r="JB57" i="34"/>
  <c r="FP57" i="34"/>
  <c r="DM57" i="34"/>
  <c r="CQ57" i="34"/>
  <c r="AG57" i="34"/>
  <c r="AE57" i="34"/>
  <c r="X57" i="34"/>
  <c r="Y57" i="34" s="1"/>
  <c r="KZ57" i="34" s="1"/>
  <c r="R57" i="34"/>
  <c r="M57" i="34"/>
  <c r="K57" i="34"/>
  <c r="LD56" i="34"/>
  <c r="LB56" i="34"/>
  <c r="LA56" i="34"/>
  <c r="LC56" i="34" s="1"/>
  <c r="KZ56" i="34"/>
  <c r="Z56" i="34" s="1"/>
  <c r="KY56" i="34"/>
  <c r="KT56" i="34"/>
  <c r="KS56" i="34"/>
  <c r="KR56" i="34"/>
  <c r="KP56" i="34"/>
  <c r="KN56" i="34"/>
  <c r="KM56" i="34"/>
  <c r="KL56" i="34"/>
  <c r="KK56" i="34"/>
  <c r="KJ56" i="34"/>
  <c r="KI56" i="34"/>
  <c r="KH56" i="34"/>
  <c r="KG56" i="34"/>
  <c r="KF56" i="34"/>
  <c r="KE56" i="34"/>
  <c r="KD56" i="34"/>
  <c r="KC56" i="34"/>
  <c r="KB56" i="34"/>
  <c r="KA56" i="34"/>
  <c r="JZ56" i="34"/>
  <c r="JY56" i="34"/>
  <c r="JX56" i="34"/>
  <c r="JW56" i="34"/>
  <c r="JV56" i="34"/>
  <c r="JU56" i="34"/>
  <c r="JT56" i="34"/>
  <c r="JS56" i="34"/>
  <c r="JR56" i="34"/>
  <c r="KO56" i="34" s="1"/>
  <c r="KQ56" i="34" s="1"/>
  <c r="JQ56" i="34"/>
  <c r="JJ56" i="34"/>
  <c r="JI56" i="34"/>
  <c r="JH56" i="34"/>
  <c r="JG56" i="34"/>
  <c r="JF56" i="34"/>
  <c r="JE56" i="34"/>
  <c r="JD56" i="34"/>
  <c r="JC56" i="34"/>
  <c r="JB56" i="34"/>
  <c r="FP56" i="34"/>
  <c r="DM56" i="34"/>
  <c r="CQ56" i="34"/>
  <c r="AG56" i="34"/>
  <c r="AE56" i="34"/>
  <c r="AB56" i="34"/>
  <c r="Y56" i="34"/>
  <c r="X56" i="34"/>
  <c r="R56" i="34"/>
  <c r="M56" i="34"/>
  <c r="K56" i="34"/>
  <c r="LD55" i="34"/>
  <c r="LB55" i="34"/>
  <c r="KZ55" i="34"/>
  <c r="KY55" i="34"/>
  <c r="KT55" i="34"/>
  <c r="KS55" i="34"/>
  <c r="KR55" i="34"/>
  <c r="KP55" i="34"/>
  <c r="KO55" i="34"/>
  <c r="KQ55" i="34" s="1"/>
  <c r="KN55" i="34"/>
  <c r="KM55" i="34"/>
  <c r="KL55" i="34"/>
  <c r="KK55" i="34"/>
  <c r="KJ55" i="34"/>
  <c r="KI55" i="34"/>
  <c r="KH55" i="34"/>
  <c r="KG55" i="34"/>
  <c r="KF55" i="34"/>
  <c r="KE55" i="34"/>
  <c r="KD55" i="34"/>
  <c r="KC55" i="34"/>
  <c r="KB55" i="34"/>
  <c r="KA55" i="34"/>
  <c r="JZ55" i="34"/>
  <c r="JY55" i="34"/>
  <c r="JX55" i="34"/>
  <c r="JW55" i="34"/>
  <c r="JV55" i="34"/>
  <c r="JU55" i="34"/>
  <c r="JT55" i="34"/>
  <c r="JS55" i="34"/>
  <c r="JR55" i="34"/>
  <c r="JQ55" i="34"/>
  <c r="JJ55" i="34"/>
  <c r="AA55" i="34" s="1"/>
  <c r="JI55" i="34"/>
  <c r="JH55" i="34"/>
  <c r="JG55" i="34"/>
  <c r="JF55" i="34"/>
  <c r="JE55" i="34"/>
  <c r="JD55" i="34"/>
  <c r="JC55" i="34"/>
  <c r="JB55" i="34"/>
  <c r="FP55" i="34"/>
  <c r="DM55" i="34"/>
  <c r="CQ55" i="34"/>
  <c r="AG55" i="34"/>
  <c r="AE55" i="34"/>
  <c r="Y55" i="34"/>
  <c r="X55" i="34"/>
  <c r="R55" i="34"/>
  <c r="M55" i="34"/>
  <c r="K55" i="34"/>
  <c r="LD54" i="34"/>
  <c r="KY54" i="34"/>
  <c r="KT54" i="34"/>
  <c r="KS54" i="34"/>
  <c r="KR54" i="34"/>
  <c r="KQ54" i="34"/>
  <c r="KU54" i="34" s="1"/>
  <c r="KN54" i="34"/>
  <c r="KM54" i="34"/>
  <c r="KL54" i="34"/>
  <c r="KK54" i="34"/>
  <c r="KJ54" i="34"/>
  <c r="KI54" i="34"/>
  <c r="KH54" i="34"/>
  <c r="KG54" i="34"/>
  <c r="KF54" i="34"/>
  <c r="KE54" i="34"/>
  <c r="KD54" i="34"/>
  <c r="KC54" i="34"/>
  <c r="KB54" i="34"/>
  <c r="KA54" i="34"/>
  <c r="JZ54" i="34"/>
  <c r="JY54" i="34"/>
  <c r="JX54" i="34"/>
  <c r="JW54" i="34"/>
  <c r="JV54" i="34"/>
  <c r="JU54" i="34"/>
  <c r="JT54" i="34"/>
  <c r="KP54" i="34" s="1"/>
  <c r="LB54" i="34" s="1"/>
  <c r="JS54" i="34"/>
  <c r="KO54" i="34" s="1"/>
  <c r="JR54" i="34"/>
  <c r="JQ54" i="34"/>
  <c r="JH54" i="34"/>
  <c r="JF54" i="34"/>
  <c r="JE54" i="34"/>
  <c r="JI54" i="34" s="1"/>
  <c r="JD54" i="34"/>
  <c r="JC54" i="34"/>
  <c r="JG54" i="34" s="1"/>
  <c r="JB54" i="34"/>
  <c r="FP54" i="34"/>
  <c r="DM54" i="34"/>
  <c r="CQ54" i="34"/>
  <c r="AG54" i="34"/>
  <c r="AE54" i="34"/>
  <c r="X54" i="34"/>
  <c r="Y54" i="34" s="1"/>
  <c r="KZ54" i="34" s="1"/>
  <c r="LA54" i="34" s="1"/>
  <c r="M54" i="34"/>
  <c r="R54" i="34" s="1"/>
  <c r="K54" i="34"/>
  <c r="LD53" i="34"/>
  <c r="LB53" i="34"/>
  <c r="KY53" i="34"/>
  <c r="KT53" i="34"/>
  <c r="KS53" i="34"/>
  <c r="Z53" i="34" s="1"/>
  <c r="AB53" i="34" s="1"/>
  <c r="KR53" i="34"/>
  <c r="KQ53" i="34"/>
  <c r="KU53" i="34" s="1"/>
  <c r="KN53" i="34"/>
  <c r="KM53" i="34"/>
  <c r="KL53" i="34"/>
  <c r="KK53" i="34"/>
  <c r="KJ53" i="34"/>
  <c r="KI53" i="34"/>
  <c r="KH53" i="34"/>
  <c r="KG53" i="34"/>
  <c r="KF53" i="34"/>
  <c r="KE53" i="34"/>
  <c r="KD53" i="34"/>
  <c r="KC53" i="34"/>
  <c r="KB53" i="34"/>
  <c r="KA53" i="34"/>
  <c r="JZ53" i="34"/>
  <c r="JY53" i="34"/>
  <c r="JX53" i="34"/>
  <c r="JW53" i="34"/>
  <c r="JV53" i="34"/>
  <c r="JU53" i="34"/>
  <c r="JT53" i="34"/>
  <c r="KP53" i="34" s="1"/>
  <c r="JS53" i="34"/>
  <c r="KO53" i="34" s="1"/>
  <c r="JR53" i="34"/>
  <c r="JQ53" i="34"/>
  <c r="JJ53" i="34"/>
  <c r="AA53" i="34" s="1"/>
  <c r="JF53" i="34"/>
  <c r="JE53" i="34"/>
  <c r="JI53" i="34" s="1"/>
  <c r="JD53" i="34"/>
  <c r="JH53" i="34" s="1"/>
  <c r="JC53" i="34"/>
  <c r="JG53" i="34" s="1"/>
  <c r="JB53" i="34"/>
  <c r="FP53" i="34"/>
  <c r="DM53" i="34"/>
  <c r="CQ53" i="34"/>
  <c r="AG53" i="34"/>
  <c r="AE53" i="34"/>
  <c r="X53" i="34"/>
  <c r="Y53" i="34" s="1"/>
  <c r="KZ53" i="34" s="1"/>
  <c r="M53" i="34"/>
  <c r="R53" i="34" s="1"/>
  <c r="K53" i="34"/>
  <c r="LD52" i="34"/>
  <c r="KY52" i="34"/>
  <c r="KT52" i="34"/>
  <c r="KS52" i="34"/>
  <c r="KR52" i="34"/>
  <c r="KP52" i="34"/>
  <c r="LB52" i="34" s="1"/>
  <c r="KN52" i="34"/>
  <c r="KM52" i="34"/>
  <c r="KL52" i="34"/>
  <c r="KK52" i="34"/>
  <c r="KJ52" i="34"/>
  <c r="KI52" i="34"/>
  <c r="KH52" i="34"/>
  <c r="KG52" i="34"/>
  <c r="KF52" i="34"/>
  <c r="KE52" i="34"/>
  <c r="KD52" i="34"/>
  <c r="KC52" i="34"/>
  <c r="KB52" i="34"/>
  <c r="KA52" i="34"/>
  <c r="JZ52" i="34"/>
  <c r="JY52" i="34"/>
  <c r="JX52" i="34"/>
  <c r="JW52" i="34"/>
  <c r="JV52" i="34"/>
  <c r="JU52" i="34"/>
  <c r="JT52" i="34"/>
  <c r="JS52" i="34"/>
  <c r="JR52" i="34"/>
  <c r="KO52" i="34" s="1"/>
  <c r="KQ52" i="34" s="1"/>
  <c r="JQ52" i="34"/>
  <c r="JH52" i="34"/>
  <c r="JG52" i="34"/>
  <c r="JF52" i="34"/>
  <c r="JE52" i="34"/>
  <c r="JI52" i="34" s="1"/>
  <c r="JD52" i="34"/>
  <c r="JC52" i="34"/>
  <c r="JB52" i="34"/>
  <c r="FP52" i="34"/>
  <c r="DM52" i="34"/>
  <c r="CQ52" i="34"/>
  <c r="AG52" i="34"/>
  <c r="AE52" i="34"/>
  <c r="Y52" i="34"/>
  <c r="KZ52" i="34" s="1"/>
  <c r="LA52" i="34" s="1"/>
  <c r="LC52" i="34" s="1"/>
  <c r="X52" i="34"/>
  <c r="R52" i="34"/>
  <c r="M52" i="34"/>
  <c r="K52" i="34"/>
  <c r="LD51" i="34"/>
  <c r="KY51" i="34"/>
  <c r="KT51" i="34"/>
  <c r="KS51" i="34"/>
  <c r="KR51" i="34"/>
  <c r="KN51" i="34"/>
  <c r="KM51" i="34"/>
  <c r="KL51" i="34"/>
  <c r="KK51" i="34"/>
  <c r="KJ51" i="34"/>
  <c r="KI51" i="34"/>
  <c r="KH51" i="34"/>
  <c r="KG51" i="34"/>
  <c r="KF51" i="34"/>
  <c r="KE51" i="34"/>
  <c r="KD51" i="34"/>
  <c r="KC51" i="34"/>
  <c r="KB51" i="34"/>
  <c r="KA51" i="34"/>
  <c r="JZ51" i="34"/>
  <c r="JY51" i="34"/>
  <c r="JX51" i="34"/>
  <c r="JW51" i="34"/>
  <c r="JV51" i="34"/>
  <c r="JU51" i="34"/>
  <c r="KP51" i="34" s="1"/>
  <c r="LB51" i="34" s="1"/>
  <c r="JT51" i="34"/>
  <c r="JS51" i="34"/>
  <c r="JR51" i="34"/>
  <c r="JQ51" i="34"/>
  <c r="JI51" i="34"/>
  <c r="JG51" i="34"/>
  <c r="JF51" i="34"/>
  <c r="JE51" i="34"/>
  <c r="JD51" i="34"/>
  <c r="JH51" i="34" s="1"/>
  <c r="JC51" i="34"/>
  <c r="JB51" i="34"/>
  <c r="FP51" i="34"/>
  <c r="DM51" i="34"/>
  <c r="CQ51" i="34"/>
  <c r="AG51" i="34"/>
  <c r="AE51" i="34"/>
  <c r="X51" i="34"/>
  <c r="Y51" i="34" s="1"/>
  <c r="KZ51" i="34" s="1"/>
  <c r="Z51" i="34" s="1"/>
  <c r="AB51" i="34" s="1"/>
  <c r="R51" i="34"/>
  <c r="M51" i="34"/>
  <c r="K51" i="34"/>
  <c r="LD50" i="34"/>
  <c r="KY50" i="34"/>
  <c r="KT50" i="34"/>
  <c r="KS50" i="34"/>
  <c r="KR50" i="34"/>
  <c r="KO50" i="34"/>
  <c r="KN50" i="34"/>
  <c r="KM50" i="34"/>
  <c r="KL50" i="34"/>
  <c r="KK50" i="34"/>
  <c r="KJ50" i="34"/>
  <c r="KI50" i="34"/>
  <c r="KH50" i="34"/>
  <c r="KG50" i="34"/>
  <c r="KF50" i="34"/>
  <c r="KE50" i="34"/>
  <c r="KD50" i="34"/>
  <c r="KC50" i="34"/>
  <c r="KB50" i="34"/>
  <c r="KA50" i="34"/>
  <c r="JZ50" i="34"/>
  <c r="JY50" i="34"/>
  <c r="JX50" i="34"/>
  <c r="JW50" i="34"/>
  <c r="JV50" i="34"/>
  <c r="JU50" i="34"/>
  <c r="JT50" i="34"/>
  <c r="KP50" i="34" s="1"/>
  <c r="LB50" i="34" s="1"/>
  <c r="JS50" i="34"/>
  <c r="JR50" i="34"/>
  <c r="JQ50" i="34"/>
  <c r="JI50" i="34"/>
  <c r="JH50" i="34"/>
  <c r="JG50" i="34"/>
  <c r="JJ50" i="34" s="1"/>
  <c r="JK50" i="34" s="1"/>
  <c r="JF50" i="34"/>
  <c r="JE50" i="34"/>
  <c r="JD50" i="34"/>
  <c r="JC50" i="34"/>
  <c r="JB50" i="34"/>
  <c r="FP50" i="34"/>
  <c r="DM50" i="34"/>
  <c r="CQ50" i="34"/>
  <c r="AG50" i="34"/>
  <c r="AE50" i="34"/>
  <c r="X50" i="34"/>
  <c r="Y50" i="34" s="1"/>
  <c r="KZ50" i="34" s="1"/>
  <c r="R50" i="34"/>
  <c r="M50" i="34"/>
  <c r="K50" i="34"/>
  <c r="LD49" i="34"/>
  <c r="LB49" i="34"/>
  <c r="KY49" i="34"/>
  <c r="KT49" i="34"/>
  <c r="KS49" i="34"/>
  <c r="KR49" i="34"/>
  <c r="KP49" i="34"/>
  <c r="KO49" i="34"/>
  <c r="KQ49" i="34" s="1"/>
  <c r="KU49" i="34" s="1"/>
  <c r="KN49" i="34"/>
  <c r="KM49" i="34"/>
  <c r="KL49" i="34"/>
  <c r="KK49" i="34"/>
  <c r="KJ49" i="34"/>
  <c r="KI49" i="34"/>
  <c r="KH49" i="34"/>
  <c r="KG49" i="34"/>
  <c r="KF49" i="34"/>
  <c r="KE49" i="34"/>
  <c r="KD49" i="34"/>
  <c r="KC49" i="34"/>
  <c r="KB49" i="34"/>
  <c r="KA49" i="34"/>
  <c r="JZ49" i="34"/>
  <c r="JY49" i="34"/>
  <c r="JX49" i="34"/>
  <c r="JW49" i="34"/>
  <c r="JV49" i="34"/>
  <c r="JU49" i="34"/>
  <c r="JT49" i="34"/>
  <c r="JS49" i="34"/>
  <c r="JR49" i="34"/>
  <c r="JQ49" i="34"/>
  <c r="JH49" i="34"/>
  <c r="JJ49" i="34" s="1"/>
  <c r="JG49" i="34"/>
  <c r="JF49" i="34"/>
  <c r="JE49" i="34"/>
  <c r="JI49" i="34" s="1"/>
  <c r="JD49" i="34"/>
  <c r="JC49" i="34"/>
  <c r="JB49" i="34"/>
  <c r="FP49" i="34"/>
  <c r="DM49" i="34"/>
  <c r="CQ49" i="34"/>
  <c r="AG49" i="34"/>
  <c r="AE49" i="34"/>
  <c r="Y49" i="34"/>
  <c r="KZ49" i="34" s="1"/>
  <c r="X49" i="34"/>
  <c r="M49" i="34"/>
  <c r="R49" i="34" s="1"/>
  <c r="K49" i="34"/>
  <c r="LD48" i="34"/>
  <c r="KZ48" i="34"/>
  <c r="KY48" i="34"/>
  <c r="KT48" i="34"/>
  <c r="KS48" i="34"/>
  <c r="LA48" i="34" s="1"/>
  <c r="LC48" i="34" s="1"/>
  <c r="KR48" i="34"/>
  <c r="KO48" i="34"/>
  <c r="KN48" i="34"/>
  <c r="KM48" i="34"/>
  <c r="KL48" i="34"/>
  <c r="KK48" i="34"/>
  <c r="KJ48" i="34"/>
  <c r="KI48" i="34"/>
  <c r="KH48" i="34"/>
  <c r="KG48" i="34"/>
  <c r="KF48" i="34"/>
  <c r="KE48" i="34"/>
  <c r="KD48" i="34"/>
  <c r="KC48" i="34"/>
  <c r="KB48" i="34"/>
  <c r="KA48" i="34"/>
  <c r="JZ48" i="34"/>
  <c r="JY48" i="34"/>
  <c r="JX48" i="34"/>
  <c r="JW48" i="34"/>
  <c r="JV48" i="34"/>
  <c r="JU48" i="34"/>
  <c r="KP48" i="34" s="1"/>
  <c r="LB48" i="34" s="1"/>
  <c r="JT48" i="34"/>
  <c r="JS48" i="34"/>
  <c r="JR48" i="34"/>
  <c r="JQ48" i="34"/>
  <c r="JI48" i="34"/>
  <c r="JG48" i="34"/>
  <c r="JF48" i="34"/>
  <c r="JE48" i="34"/>
  <c r="JD48" i="34"/>
  <c r="JH48" i="34" s="1"/>
  <c r="JC48" i="34"/>
  <c r="JB48" i="34"/>
  <c r="FP48" i="34"/>
  <c r="DM48" i="34"/>
  <c r="CQ48" i="34"/>
  <c r="AG48" i="34"/>
  <c r="AE48" i="34"/>
  <c r="X48" i="34"/>
  <c r="Y48" i="34" s="1"/>
  <c r="M48" i="34"/>
  <c r="R48" i="34" s="1"/>
  <c r="K48" i="34"/>
  <c r="LD47" i="34"/>
  <c r="KZ47" i="34"/>
  <c r="LA47" i="34" s="1"/>
  <c r="KY47" i="34"/>
  <c r="KT47" i="34"/>
  <c r="KS47" i="34"/>
  <c r="Z47" i="34" s="1"/>
  <c r="AB47" i="34" s="1"/>
  <c r="KR47" i="34"/>
  <c r="KN47" i="34"/>
  <c r="KM47" i="34"/>
  <c r="KL47" i="34"/>
  <c r="KK47" i="34"/>
  <c r="KJ47" i="34"/>
  <c r="KI47" i="34"/>
  <c r="KH47" i="34"/>
  <c r="KG47" i="34"/>
  <c r="KF47" i="34"/>
  <c r="KE47" i="34"/>
  <c r="KD47" i="34"/>
  <c r="KC47" i="34"/>
  <c r="KB47" i="34"/>
  <c r="KA47" i="34"/>
  <c r="JZ47" i="34"/>
  <c r="JY47" i="34"/>
  <c r="JX47" i="34"/>
  <c r="JW47" i="34"/>
  <c r="JV47" i="34"/>
  <c r="JU47" i="34"/>
  <c r="JT47" i="34"/>
  <c r="KP47" i="34" s="1"/>
  <c r="LB47" i="34" s="1"/>
  <c r="JS47" i="34"/>
  <c r="KO47" i="34" s="1"/>
  <c r="KQ47" i="34" s="1"/>
  <c r="KU47" i="34" s="1"/>
  <c r="JR47" i="34"/>
  <c r="JQ47" i="34"/>
  <c r="JF47" i="34"/>
  <c r="JE47" i="34"/>
  <c r="JI47" i="34" s="1"/>
  <c r="JD47" i="34"/>
  <c r="JH47" i="34" s="1"/>
  <c r="JC47" i="34"/>
  <c r="JG47" i="34" s="1"/>
  <c r="JB47" i="34"/>
  <c r="FP47" i="34"/>
  <c r="DM47" i="34"/>
  <c r="CQ47" i="34"/>
  <c r="AG47" i="34"/>
  <c r="AE47" i="34"/>
  <c r="Y47" i="34"/>
  <c r="X47" i="34"/>
  <c r="M47" i="34"/>
  <c r="R47" i="34" s="1"/>
  <c r="K47" i="34"/>
  <c r="LD46" i="34"/>
  <c r="KY46" i="34"/>
  <c r="KT46" i="34"/>
  <c r="KS46" i="34"/>
  <c r="KR46" i="34"/>
  <c r="KO46" i="34"/>
  <c r="KN46" i="34"/>
  <c r="KM46" i="34"/>
  <c r="KL46" i="34"/>
  <c r="KK46" i="34"/>
  <c r="KJ46" i="34"/>
  <c r="KI46" i="34"/>
  <c r="KH46" i="34"/>
  <c r="KG46" i="34"/>
  <c r="KF46" i="34"/>
  <c r="KE46" i="34"/>
  <c r="KD46" i="34"/>
  <c r="KC46" i="34"/>
  <c r="KB46" i="34"/>
  <c r="KA46" i="34"/>
  <c r="JZ46" i="34"/>
  <c r="JY46" i="34"/>
  <c r="JX46" i="34"/>
  <c r="JW46" i="34"/>
  <c r="JV46" i="34"/>
  <c r="JU46" i="34"/>
  <c r="JT46" i="34"/>
  <c r="KP46" i="34" s="1"/>
  <c r="LB46" i="34" s="1"/>
  <c r="JS46" i="34"/>
  <c r="JR46" i="34"/>
  <c r="JQ46" i="34"/>
  <c r="JF46" i="34"/>
  <c r="JE46" i="34"/>
  <c r="JI46" i="34" s="1"/>
  <c r="JD46" i="34"/>
  <c r="JH46" i="34" s="1"/>
  <c r="JC46" i="34"/>
  <c r="JG46" i="34" s="1"/>
  <c r="JJ46" i="34" s="1"/>
  <c r="JB46" i="34"/>
  <c r="FP46" i="34"/>
  <c r="DM46" i="34"/>
  <c r="CQ46" i="34"/>
  <c r="AG46" i="34"/>
  <c r="AE46" i="34"/>
  <c r="X46" i="34"/>
  <c r="Y46" i="34" s="1"/>
  <c r="KZ46" i="34" s="1"/>
  <c r="R46" i="34"/>
  <c r="M46" i="34"/>
  <c r="K46" i="34"/>
  <c r="LD45" i="34"/>
  <c r="KY45" i="34"/>
  <c r="KT45" i="34"/>
  <c r="KS45" i="34"/>
  <c r="KR45" i="34"/>
  <c r="KN45" i="34"/>
  <c r="KM45" i="34"/>
  <c r="KL45" i="34"/>
  <c r="KK45" i="34"/>
  <c r="KJ45" i="34"/>
  <c r="KI45" i="34"/>
  <c r="KH45" i="34"/>
  <c r="KG45" i="34"/>
  <c r="KF45" i="34"/>
  <c r="KE45" i="34"/>
  <c r="KD45" i="34"/>
  <c r="KC45" i="34"/>
  <c r="KB45" i="34"/>
  <c r="KA45" i="34"/>
  <c r="JZ45" i="34"/>
  <c r="JY45" i="34"/>
  <c r="JX45" i="34"/>
  <c r="JW45" i="34"/>
  <c r="JV45" i="34"/>
  <c r="JU45" i="34"/>
  <c r="JT45" i="34"/>
  <c r="KP45" i="34" s="1"/>
  <c r="LB45" i="34" s="1"/>
  <c r="JS45" i="34"/>
  <c r="JR45" i="34"/>
  <c r="JQ45" i="34"/>
  <c r="JF45" i="34"/>
  <c r="JE45" i="34"/>
  <c r="JI45" i="34" s="1"/>
  <c r="JD45" i="34"/>
  <c r="JH45" i="34" s="1"/>
  <c r="JJ45" i="34" s="1"/>
  <c r="JC45" i="34"/>
  <c r="JG45" i="34" s="1"/>
  <c r="JB45" i="34"/>
  <c r="FP45" i="34"/>
  <c r="DM45" i="34"/>
  <c r="CQ45" i="34"/>
  <c r="AG45" i="34"/>
  <c r="AE45" i="34"/>
  <c r="X45" i="34"/>
  <c r="Y45" i="34" s="1"/>
  <c r="KZ45" i="34" s="1"/>
  <c r="LA45" i="34" s="1"/>
  <c r="LC45" i="34" s="1"/>
  <c r="R45" i="34"/>
  <c r="M45" i="34"/>
  <c r="K45" i="34"/>
  <c r="LD44" i="34"/>
  <c r="LB44" i="34"/>
  <c r="KY44" i="34"/>
  <c r="KT44" i="34"/>
  <c r="KS44" i="34"/>
  <c r="KR44" i="34"/>
  <c r="KO44" i="34"/>
  <c r="KQ44" i="34" s="1"/>
  <c r="KV44" i="34" s="1"/>
  <c r="KN44" i="34"/>
  <c r="KM44" i="34"/>
  <c r="KL44" i="34"/>
  <c r="KK44" i="34"/>
  <c r="KJ44" i="34"/>
  <c r="KI44" i="34"/>
  <c r="KH44" i="34"/>
  <c r="KG44" i="34"/>
  <c r="KF44" i="34"/>
  <c r="KE44" i="34"/>
  <c r="KD44" i="34"/>
  <c r="KC44" i="34"/>
  <c r="KB44" i="34"/>
  <c r="KA44" i="34"/>
  <c r="JZ44" i="34"/>
  <c r="JY44" i="34"/>
  <c r="JX44" i="34"/>
  <c r="JW44" i="34"/>
  <c r="JV44" i="34"/>
  <c r="JU44" i="34"/>
  <c r="JT44" i="34"/>
  <c r="KP44" i="34" s="1"/>
  <c r="JS44" i="34"/>
  <c r="JR44" i="34"/>
  <c r="JQ44" i="34"/>
  <c r="JF44" i="34"/>
  <c r="JE44" i="34"/>
  <c r="JI44" i="34" s="1"/>
  <c r="JD44" i="34"/>
  <c r="JH44" i="34" s="1"/>
  <c r="JC44" i="34"/>
  <c r="JG44" i="34" s="1"/>
  <c r="JB44" i="34"/>
  <c r="FP44" i="34"/>
  <c r="DM44" i="34"/>
  <c r="CQ44" i="34"/>
  <c r="AG44" i="34"/>
  <c r="AE44" i="34"/>
  <c r="X44" i="34"/>
  <c r="Y44" i="34" s="1"/>
  <c r="KZ44" i="34" s="1"/>
  <c r="R44" i="34"/>
  <c r="M44" i="34"/>
  <c r="K44" i="34"/>
  <c r="LD43" i="34"/>
  <c r="KY43" i="34"/>
  <c r="KT43" i="34"/>
  <c r="LC43" i="34" s="1"/>
  <c r="KS43" i="34"/>
  <c r="KR43" i="34"/>
  <c r="KP43" i="34"/>
  <c r="LB43" i="34" s="1"/>
  <c r="KN43" i="34"/>
  <c r="KM43" i="34"/>
  <c r="KL43" i="34"/>
  <c r="KK43" i="34"/>
  <c r="KJ43" i="34"/>
  <c r="KI43" i="34"/>
  <c r="KH43" i="34"/>
  <c r="KG43" i="34"/>
  <c r="KF43" i="34"/>
  <c r="KE43" i="34"/>
  <c r="KD43" i="34"/>
  <c r="KC43" i="34"/>
  <c r="KB43" i="34"/>
  <c r="KA43" i="34"/>
  <c r="JZ43" i="34"/>
  <c r="JY43" i="34"/>
  <c r="JX43" i="34"/>
  <c r="JW43" i="34"/>
  <c r="JV43" i="34"/>
  <c r="JU43" i="34"/>
  <c r="JT43" i="34"/>
  <c r="JS43" i="34"/>
  <c r="JR43" i="34"/>
  <c r="KO43" i="34" s="1"/>
  <c r="KQ43" i="34" s="1"/>
  <c r="JQ43" i="34"/>
  <c r="JH43" i="34"/>
  <c r="JG43" i="34"/>
  <c r="JJ43" i="34" s="1"/>
  <c r="JK43" i="34" s="1"/>
  <c r="JF43" i="34"/>
  <c r="JE43" i="34"/>
  <c r="JI43" i="34" s="1"/>
  <c r="JD43" i="34"/>
  <c r="JC43" i="34"/>
  <c r="JB43" i="34"/>
  <c r="FP43" i="34"/>
  <c r="DM43" i="34"/>
  <c r="CQ43" i="34"/>
  <c r="AG43" i="34"/>
  <c r="AE43" i="34"/>
  <c r="AB43" i="34"/>
  <c r="AA43" i="34"/>
  <c r="Z43" i="34"/>
  <c r="Y43" i="34"/>
  <c r="KZ43" i="34" s="1"/>
  <c r="LA43" i="34" s="1"/>
  <c r="X43" i="34"/>
  <c r="M43" i="34"/>
  <c r="R43" i="34" s="1"/>
  <c r="K43" i="34"/>
  <c r="LD42" i="34"/>
  <c r="KY42" i="34"/>
  <c r="KT42" i="34"/>
  <c r="KS42" i="34"/>
  <c r="KR42" i="34"/>
  <c r="KN42" i="34"/>
  <c r="KM42" i="34"/>
  <c r="KL42" i="34"/>
  <c r="KK42" i="34"/>
  <c r="KJ42" i="34"/>
  <c r="KI42" i="34"/>
  <c r="KH42" i="34"/>
  <c r="KG42" i="34"/>
  <c r="KF42" i="34"/>
  <c r="KE42" i="34"/>
  <c r="KD42" i="34"/>
  <c r="KC42" i="34"/>
  <c r="KB42" i="34"/>
  <c r="KA42" i="34"/>
  <c r="JZ42" i="34"/>
  <c r="JY42" i="34"/>
  <c r="JX42" i="34"/>
  <c r="JW42" i="34"/>
  <c r="JV42" i="34"/>
  <c r="JU42" i="34"/>
  <c r="JT42" i="34"/>
  <c r="KP42" i="34" s="1"/>
  <c r="LB42" i="34" s="1"/>
  <c r="JS42" i="34"/>
  <c r="KO42" i="34" s="1"/>
  <c r="KQ42" i="34" s="1"/>
  <c r="JR42" i="34"/>
  <c r="JQ42" i="34"/>
  <c r="JI42" i="34"/>
  <c r="JH42" i="34"/>
  <c r="JG42" i="34"/>
  <c r="JJ42" i="34" s="1"/>
  <c r="JK42" i="34" s="1"/>
  <c r="JF42" i="34"/>
  <c r="JE42" i="34"/>
  <c r="JD42" i="34"/>
  <c r="JC42" i="34"/>
  <c r="JB42" i="34"/>
  <c r="FP42" i="34"/>
  <c r="DM42" i="34"/>
  <c r="CQ42" i="34"/>
  <c r="AG42" i="34"/>
  <c r="AE42" i="34"/>
  <c r="Y42" i="34"/>
  <c r="KZ42" i="34" s="1"/>
  <c r="X42" i="34"/>
  <c r="M42" i="34"/>
  <c r="R42" i="34" s="1"/>
  <c r="K42" i="34"/>
  <c r="LD41" i="34"/>
  <c r="KY41" i="34"/>
  <c r="KT41" i="34"/>
  <c r="KS41" i="34"/>
  <c r="KR41" i="34"/>
  <c r="KN41" i="34"/>
  <c r="KM41" i="34"/>
  <c r="KL41" i="34"/>
  <c r="KK41" i="34"/>
  <c r="KJ41" i="34"/>
  <c r="KI41" i="34"/>
  <c r="KH41" i="34"/>
  <c r="KG41" i="34"/>
  <c r="KF41" i="34"/>
  <c r="KE41" i="34"/>
  <c r="KD41" i="34"/>
  <c r="KC41" i="34"/>
  <c r="KB41" i="34"/>
  <c r="KA41" i="34"/>
  <c r="JZ41" i="34"/>
  <c r="JY41" i="34"/>
  <c r="JX41" i="34"/>
  <c r="JW41" i="34"/>
  <c r="JV41" i="34"/>
  <c r="JU41" i="34"/>
  <c r="JT41" i="34"/>
  <c r="KP41" i="34" s="1"/>
  <c r="LB41" i="34" s="1"/>
  <c r="JS41" i="34"/>
  <c r="KO41" i="34" s="1"/>
  <c r="KQ41" i="34" s="1"/>
  <c r="JR41" i="34"/>
  <c r="JQ41" i="34"/>
  <c r="JI41" i="34"/>
  <c r="JH41" i="34"/>
  <c r="JG41" i="34"/>
  <c r="JJ41" i="34" s="1"/>
  <c r="JK41" i="34" s="1"/>
  <c r="JF41" i="34"/>
  <c r="JE41" i="34"/>
  <c r="JD41" i="34"/>
  <c r="JC41" i="34"/>
  <c r="JB41" i="34"/>
  <c r="FP41" i="34"/>
  <c r="DM41" i="34"/>
  <c r="CQ41" i="34"/>
  <c r="AG41" i="34"/>
  <c r="AE41" i="34"/>
  <c r="AA41" i="34"/>
  <c r="X41" i="34"/>
  <c r="Y41" i="34" s="1"/>
  <c r="KZ41" i="34" s="1"/>
  <c r="Z41" i="34" s="1"/>
  <c r="AB41" i="34" s="1"/>
  <c r="R41" i="34"/>
  <c r="M41" i="34"/>
  <c r="K41" i="34"/>
  <c r="LD40" i="34"/>
  <c r="KZ40" i="34"/>
  <c r="KY40" i="34"/>
  <c r="KT40" i="34"/>
  <c r="KS40" i="34"/>
  <c r="KR40" i="34"/>
  <c r="KO40" i="34"/>
  <c r="KQ40" i="34" s="1"/>
  <c r="KU40" i="34" s="1"/>
  <c r="KN40" i="34"/>
  <c r="KM40" i="34"/>
  <c r="KL40" i="34"/>
  <c r="KK40" i="34"/>
  <c r="KJ40" i="34"/>
  <c r="KI40" i="34"/>
  <c r="KH40" i="34"/>
  <c r="KG40" i="34"/>
  <c r="KF40" i="34"/>
  <c r="KE40" i="34"/>
  <c r="KD40" i="34"/>
  <c r="KC40" i="34"/>
  <c r="KB40" i="34"/>
  <c r="KA40" i="34"/>
  <c r="JZ40" i="34"/>
  <c r="JY40" i="34"/>
  <c r="JX40" i="34"/>
  <c r="JW40" i="34"/>
  <c r="JV40" i="34"/>
  <c r="JU40" i="34"/>
  <c r="KP40" i="34" s="1"/>
  <c r="LB40" i="34" s="1"/>
  <c r="JT40" i="34"/>
  <c r="JS40" i="34"/>
  <c r="JR40" i="34"/>
  <c r="JQ40" i="34"/>
  <c r="JG40" i="34"/>
  <c r="JF40" i="34"/>
  <c r="JE40" i="34"/>
  <c r="JI40" i="34" s="1"/>
  <c r="JD40" i="34"/>
  <c r="JH40" i="34" s="1"/>
  <c r="JC40" i="34"/>
  <c r="JB40" i="34"/>
  <c r="FP40" i="34"/>
  <c r="DM40" i="34"/>
  <c r="CQ40" i="34"/>
  <c r="AG40" i="34"/>
  <c r="AE40" i="34"/>
  <c r="X40" i="34"/>
  <c r="Y40" i="34" s="1"/>
  <c r="M40" i="34"/>
  <c r="R40" i="34" s="1"/>
  <c r="K40" i="34"/>
  <c r="LD39" i="34"/>
  <c r="KZ39" i="34"/>
  <c r="KY39" i="34"/>
  <c r="KT39" i="34"/>
  <c r="KS39" i="34"/>
  <c r="KR39" i="34"/>
  <c r="KP39" i="34"/>
  <c r="LB39" i="34" s="1"/>
  <c r="KO39" i="34"/>
  <c r="KQ39" i="34" s="1"/>
  <c r="KN39" i="34"/>
  <c r="KM39" i="34"/>
  <c r="KL39" i="34"/>
  <c r="KK39" i="34"/>
  <c r="KJ39" i="34"/>
  <c r="KI39" i="34"/>
  <c r="KH39" i="34"/>
  <c r="KG39" i="34"/>
  <c r="KF39" i="34"/>
  <c r="KE39" i="34"/>
  <c r="KD39" i="34"/>
  <c r="KC39" i="34"/>
  <c r="KB39" i="34"/>
  <c r="KA39" i="34"/>
  <c r="JZ39" i="34"/>
  <c r="JY39" i="34"/>
  <c r="JX39" i="34"/>
  <c r="JW39" i="34"/>
  <c r="JV39" i="34"/>
  <c r="JU39" i="34"/>
  <c r="JT39" i="34"/>
  <c r="JS39" i="34"/>
  <c r="JR39" i="34"/>
  <c r="JQ39" i="34"/>
  <c r="JK39" i="34"/>
  <c r="JI39" i="34"/>
  <c r="JH39" i="34"/>
  <c r="JG39" i="34"/>
  <c r="JJ39" i="34" s="1"/>
  <c r="AA39" i="34" s="1"/>
  <c r="JF39" i="34"/>
  <c r="JE39" i="34"/>
  <c r="JD39" i="34"/>
  <c r="JC39" i="34"/>
  <c r="JB39" i="34"/>
  <c r="FP39" i="34"/>
  <c r="DM39" i="34"/>
  <c r="CQ39" i="34"/>
  <c r="AG39" i="34"/>
  <c r="AE39" i="34"/>
  <c r="X39" i="34"/>
  <c r="Y39" i="34" s="1"/>
  <c r="M39" i="34"/>
  <c r="R39" i="34" s="1"/>
  <c r="K39" i="34"/>
  <c r="LD38" i="34"/>
  <c r="KY38" i="34"/>
  <c r="KT38" i="34"/>
  <c r="KS38" i="34"/>
  <c r="KR38" i="34"/>
  <c r="KN38" i="34"/>
  <c r="KM38" i="34"/>
  <c r="KL38" i="34"/>
  <c r="KK38" i="34"/>
  <c r="KJ38" i="34"/>
  <c r="KI38" i="34"/>
  <c r="KH38" i="34"/>
  <c r="KG38" i="34"/>
  <c r="KF38" i="34"/>
  <c r="KE38" i="34"/>
  <c r="KD38" i="34"/>
  <c r="KC38" i="34"/>
  <c r="KB38" i="34"/>
  <c r="KA38" i="34"/>
  <c r="JZ38" i="34"/>
  <c r="JY38" i="34"/>
  <c r="JX38" i="34"/>
  <c r="JW38" i="34"/>
  <c r="JV38" i="34"/>
  <c r="JU38" i="34"/>
  <c r="JT38" i="34"/>
  <c r="KP38" i="34" s="1"/>
  <c r="LB38" i="34" s="1"/>
  <c r="JS38" i="34"/>
  <c r="JR38" i="34"/>
  <c r="KO38" i="34" s="1"/>
  <c r="JQ38" i="34"/>
  <c r="JI38" i="34"/>
  <c r="JH38" i="34"/>
  <c r="JF38" i="34"/>
  <c r="JE38" i="34"/>
  <c r="JD38" i="34"/>
  <c r="JC38" i="34"/>
  <c r="JG38" i="34" s="1"/>
  <c r="JJ38" i="34" s="1"/>
  <c r="JB38" i="34"/>
  <c r="FP38" i="34"/>
  <c r="DM38" i="34"/>
  <c r="CQ38" i="34"/>
  <c r="AG38" i="34"/>
  <c r="AE38" i="34"/>
  <c r="X38" i="34"/>
  <c r="Y38" i="34" s="1"/>
  <c r="KZ38" i="34" s="1"/>
  <c r="LA38" i="34" s="1"/>
  <c r="LC38" i="34" s="1"/>
  <c r="R38" i="34"/>
  <c r="M38" i="34"/>
  <c r="K38" i="34"/>
  <c r="LD37" i="34"/>
  <c r="KY37" i="34"/>
  <c r="KT37" i="34"/>
  <c r="KS37" i="34"/>
  <c r="KR37" i="34"/>
  <c r="KN37" i="34"/>
  <c r="KM37" i="34"/>
  <c r="KL37" i="34"/>
  <c r="KK37" i="34"/>
  <c r="KJ37" i="34"/>
  <c r="KI37" i="34"/>
  <c r="KH37" i="34"/>
  <c r="KG37" i="34"/>
  <c r="KF37" i="34"/>
  <c r="KE37" i="34"/>
  <c r="KD37" i="34"/>
  <c r="KC37" i="34"/>
  <c r="KB37" i="34"/>
  <c r="KA37" i="34"/>
  <c r="JZ37" i="34"/>
  <c r="JY37" i="34"/>
  <c r="JX37" i="34"/>
  <c r="JW37" i="34"/>
  <c r="JV37" i="34"/>
  <c r="JU37" i="34"/>
  <c r="JT37" i="34"/>
  <c r="JS37" i="34"/>
  <c r="JR37" i="34"/>
  <c r="JQ37" i="34"/>
  <c r="JF37" i="34"/>
  <c r="JE37" i="34"/>
  <c r="JI37" i="34" s="1"/>
  <c r="JJ37" i="34" s="1"/>
  <c r="JD37" i="34"/>
  <c r="JH37" i="34" s="1"/>
  <c r="JC37" i="34"/>
  <c r="JG37" i="34" s="1"/>
  <c r="JB37" i="34"/>
  <c r="FP37" i="34"/>
  <c r="DM37" i="34"/>
  <c r="CQ37" i="34"/>
  <c r="AG37" i="34"/>
  <c r="AE37" i="34"/>
  <c r="Y37" i="34"/>
  <c r="KZ37" i="34" s="1"/>
  <c r="X37" i="34"/>
  <c r="M37" i="34"/>
  <c r="R37" i="34" s="1"/>
  <c r="K37" i="34"/>
  <c r="LD36" i="34"/>
  <c r="LB36" i="34"/>
  <c r="KY36" i="34"/>
  <c r="KT36" i="34"/>
  <c r="KS36" i="34"/>
  <c r="KR36" i="34"/>
  <c r="KO36" i="34"/>
  <c r="KQ36" i="34" s="1"/>
  <c r="KU36" i="34" s="1"/>
  <c r="KN36" i="34"/>
  <c r="KM36" i="34"/>
  <c r="KL36" i="34"/>
  <c r="KK36" i="34"/>
  <c r="KJ36" i="34"/>
  <c r="KI36" i="34"/>
  <c r="KH36" i="34"/>
  <c r="KG36" i="34"/>
  <c r="KF36" i="34"/>
  <c r="KE36" i="34"/>
  <c r="KD36" i="34"/>
  <c r="KC36" i="34"/>
  <c r="KB36" i="34"/>
  <c r="KA36" i="34"/>
  <c r="JZ36" i="34"/>
  <c r="JY36" i="34"/>
  <c r="JX36" i="34"/>
  <c r="JW36" i="34"/>
  <c r="JV36" i="34"/>
  <c r="JU36" i="34"/>
  <c r="KP36" i="34" s="1"/>
  <c r="JT36" i="34"/>
  <c r="JS36" i="34"/>
  <c r="JR36" i="34"/>
  <c r="JQ36" i="34"/>
  <c r="JG36" i="34"/>
  <c r="JF36" i="34"/>
  <c r="JE36" i="34"/>
  <c r="JI36" i="34" s="1"/>
  <c r="JD36" i="34"/>
  <c r="JH36" i="34" s="1"/>
  <c r="JC36" i="34"/>
  <c r="JB36" i="34"/>
  <c r="FP36" i="34"/>
  <c r="DM36" i="34"/>
  <c r="CQ36" i="34"/>
  <c r="AG36" i="34"/>
  <c r="AE36" i="34"/>
  <c r="X36" i="34"/>
  <c r="Y36" i="34" s="1"/>
  <c r="KZ36" i="34" s="1"/>
  <c r="R36" i="34"/>
  <c r="M36" i="34"/>
  <c r="K36" i="34"/>
  <c r="LD35" i="34"/>
  <c r="LA35" i="34"/>
  <c r="KY35" i="34"/>
  <c r="KV35" i="34"/>
  <c r="KU35" i="34"/>
  <c r="KT35" i="34"/>
  <c r="KS35" i="34"/>
  <c r="KR35" i="34"/>
  <c r="KN35" i="34"/>
  <c r="KM35" i="34"/>
  <c r="KL35" i="34"/>
  <c r="KK35" i="34"/>
  <c r="KJ35" i="34"/>
  <c r="KI35" i="34"/>
  <c r="KH35" i="34"/>
  <c r="KG35" i="34"/>
  <c r="KF35" i="34"/>
  <c r="KE35" i="34"/>
  <c r="KD35" i="34"/>
  <c r="KC35" i="34"/>
  <c r="KB35" i="34"/>
  <c r="KA35" i="34"/>
  <c r="JZ35" i="34"/>
  <c r="JY35" i="34"/>
  <c r="JX35" i="34"/>
  <c r="JW35" i="34"/>
  <c r="JV35" i="34"/>
  <c r="JU35" i="34"/>
  <c r="JT35" i="34"/>
  <c r="KP35" i="34" s="1"/>
  <c r="LB35" i="34" s="1"/>
  <c r="JS35" i="34"/>
  <c r="KO35" i="34" s="1"/>
  <c r="KQ35" i="34" s="1"/>
  <c r="KW35" i="34" s="1"/>
  <c r="JR35" i="34"/>
  <c r="JQ35" i="34"/>
  <c r="JI35" i="34"/>
  <c r="JH35" i="34"/>
  <c r="JG35" i="34"/>
  <c r="JJ35" i="34" s="1"/>
  <c r="JK35" i="34" s="1"/>
  <c r="JF35" i="34"/>
  <c r="JE35" i="34"/>
  <c r="JD35" i="34"/>
  <c r="JC35" i="34"/>
  <c r="JB35" i="34"/>
  <c r="FP35" i="34"/>
  <c r="DM35" i="34"/>
  <c r="CQ35" i="34"/>
  <c r="AG35" i="34"/>
  <c r="AE35" i="34"/>
  <c r="Z35" i="34"/>
  <c r="AB35" i="34" s="1"/>
  <c r="Y35" i="34"/>
  <c r="KZ35" i="34" s="1"/>
  <c r="X35" i="34"/>
  <c r="R35" i="34"/>
  <c r="M35" i="34"/>
  <c r="K35" i="34"/>
  <c r="LD34" i="34"/>
  <c r="KY34" i="34"/>
  <c r="KT34" i="34"/>
  <c r="KS34" i="34"/>
  <c r="LA34" i="34" s="1"/>
  <c r="KR34" i="34"/>
  <c r="KP34" i="34"/>
  <c r="LB34" i="34" s="1"/>
  <c r="KN34" i="34"/>
  <c r="KM34" i="34"/>
  <c r="KL34" i="34"/>
  <c r="KK34" i="34"/>
  <c r="KJ34" i="34"/>
  <c r="KI34" i="34"/>
  <c r="KH34" i="34"/>
  <c r="KG34" i="34"/>
  <c r="KF34" i="34"/>
  <c r="KE34" i="34"/>
  <c r="KD34" i="34"/>
  <c r="KC34" i="34"/>
  <c r="KB34" i="34"/>
  <c r="KA34" i="34"/>
  <c r="JZ34" i="34"/>
  <c r="JY34" i="34"/>
  <c r="JX34" i="34"/>
  <c r="JW34" i="34"/>
  <c r="JV34" i="34"/>
  <c r="JU34" i="34"/>
  <c r="JT34" i="34"/>
  <c r="JS34" i="34"/>
  <c r="JR34" i="34"/>
  <c r="KO34" i="34" s="1"/>
  <c r="JQ34" i="34"/>
  <c r="JI34" i="34"/>
  <c r="JG34" i="34"/>
  <c r="JF34" i="34"/>
  <c r="JE34" i="34"/>
  <c r="JD34" i="34"/>
  <c r="JH34" i="34" s="1"/>
  <c r="JC34" i="34"/>
  <c r="JB34" i="34"/>
  <c r="FP34" i="34"/>
  <c r="DM34" i="34"/>
  <c r="CQ34" i="34"/>
  <c r="AG34" i="34"/>
  <c r="AE34" i="34"/>
  <c r="Y34" i="34"/>
  <c r="KZ34" i="34" s="1"/>
  <c r="X34" i="34"/>
  <c r="M34" i="34"/>
  <c r="R34" i="34" s="1"/>
  <c r="K34" i="34"/>
  <c r="LD33" i="34"/>
  <c r="LB33" i="34"/>
  <c r="KY33" i="34"/>
  <c r="KT33" i="34"/>
  <c r="KS33" i="34"/>
  <c r="KR33" i="34"/>
  <c r="KP33" i="34"/>
  <c r="KN33" i="34"/>
  <c r="KM33" i="34"/>
  <c r="KL33" i="34"/>
  <c r="KK33" i="34"/>
  <c r="KJ33" i="34"/>
  <c r="KI33" i="34"/>
  <c r="KH33" i="34"/>
  <c r="KG33" i="34"/>
  <c r="KF33" i="34"/>
  <c r="KE33" i="34"/>
  <c r="KD33" i="34"/>
  <c r="KC33" i="34"/>
  <c r="KB33" i="34"/>
  <c r="KA33" i="34"/>
  <c r="JZ33" i="34"/>
  <c r="JY33" i="34"/>
  <c r="JX33" i="34"/>
  <c r="JW33" i="34"/>
  <c r="JV33" i="34"/>
  <c r="JU33" i="34"/>
  <c r="JT33" i="34"/>
  <c r="JS33" i="34"/>
  <c r="JR33" i="34"/>
  <c r="KO33" i="34" s="1"/>
  <c r="KQ33" i="34" s="1"/>
  <c r="JQ33" i="34"/>
  <c r="JJ33" i="34"/>
  <c r="JI33" i="34"/>
  <c r="JH33" i="34"/>
  <c r="JG33" i="34"/>
  <c r="JF33" i="34"/>
  <c r="JE33" i="34"/>
  <c r="JD33" i="34"/>
  <c r="JC33" i="34"/>
  <c r="JB33" i="34"/>
  <c r="FP33" i="34"/>
  <c r="DM33" i="34"/>
  <c r="CQ33" i="34"/>
  <c r="AG33" i="34"/>
  <c r="AE33" i="34"/>
  <c r="X33" i="34"/>
  <c r="Y33" i="34" s="1"/>
  <c r="KZ33" i="34" s="1"/>
  <c r="Z33" i="34" s="1"/>
  <c r="AB33" i="34" s="1"/>
  <c r="R33" i="34"/>
  <c r="M33" i="34"/>
  <c r="K33" i="34"/>
  <c r="LD32" i="34"/>
  <c r="LC32" i="34"/>
  <c r="KY32" i="34"/>
  <c r="KT32" i="34"/>
  <c r="KS32" i="34"/>
  <c r="KR32" i="34"/>
  <c r="KN32" i="34"/>
  <c r="KM32" i="34"/>
  <c r="KL32" i="34"/>
  <c r="KK32" i="34"/>
  <c r="KJ32" i="34"/>
  <c r="KI32" i="34"/>
  <c r="KH32" i="34"/>
  <c r="KG32" i="34"/>
  <c r="KF32" i="34"/>
  <c r="KE32" i="34"/>
  <c r="KD32" i="34"/>
  <c r="KC32" i="34"/>
  <c r="KB32" i="34"/>
  <c r="KA32" i="34"/>
  <c r="JZ32" i="34"/>
  <c r="JY32" i="34"/>
  <c r="JX32" i="34"/>
  <c r="JW32" i="34"/>
  <c r="JV32" i="34"/>
  <c r="JU32" i="34"/>
  <c r="JT32" i="34"/>
  <c r="KP32" i="34" s="1"/>
  <c r="LB32" i="34" s="1"/>
  <c r="JS32" i="34"/>
  <c r="JR32" i="34"/>
  <c r="KO32" i="34" s="1"/>
  <c r="JQ32" i="34"/>
  <c r="JH32" i="34"/>
  <c r="JF32" i="34"/>
  <c r="JE32" i="34"/>
  <c r="JI32" i="34" s="1"/>
  <c r="JD32" i="34"/>
  <c r="JC32" i="34"/>
  <c r="JG32" i="34" s="1"/>
  <c r="JB32" i="34"/>
  <c r="FP32" i="34"/>
  <c r="DM32" i="34"/>
  <c r="CQ32" i="34"/>
  <c r="AG32" i="34"/>
  <c r="AE32" i="34"/>
  <c r="Y32" i="34"/>
  <c r="KZ32" i="34" s="1"/>
  <c r="LA32" i="34" s="1"/>
  <c r="X32" i="34"/>
  <c r="R32" i="34"/>
  <c r="M32" i="34"/>
  <c r="K32" i="34"/>
  <c r="LD31" i="34"/>
  <c r="KY31" i="34"/>
  <c r="KT31" i="34"/>
  <c r="KS31" i="34"/>
  <c r="KR31" i="34"/>
  <c r="KP31" i="34"/>
  <c r="LB31" i="34" s="1"/>
  <c r="KN31" i="34"/>
  <c r="KM31" i="34"/>
  <c r="KL31" i="34"/>
  <c r="KK31" i="34"/>
  <c r="KJ31" i="34"/>
  <c r="KI31" i="34"/>
  <c r="KH31" i="34"/>
  <c r="KG31" i="34"/>
  <c r="KF31" i="34"/>
  <c r="KE31" i="34"/>
  <c r="KD31" i="34"/>
  <c r="KC31" i="34"/>
  <c r="KB31" i="34"/>
  <c r="KA31" i="34"/>
  <c r="JZ31" i="34"/>
  <c r="JY31" i="34"/>
  <c r="JX31" i="34"/>
  <c r="JW31" i="34"/>
  <c r="JV31" i="34"/>
  <c r="JU31" i="34"/>
  <c r="JT31" i="34"/>
  <c r="JS31" i="34"/>
  <c r="JR31" i="34"/>
  <c r="KO31" i="34" s="1"/>
  <c r="KQ31" i="34" s="1"/>
  <c r="KU31" i="34" s="1"/>
  <c r="JQ31" i="34"/>
  <c r="JG31" i="34"/>
  <c r="JJ31" i="34" s="1"/>
  <c r="JF31" i="34"/>
  <c r="JE31" i="34"/>
  <c r="JI31" i="34" s="1"/>
  <c r="JD31" i="34"/>
  <c r="JH31" i="34" s="1"/>
  <c r="JC31" i="34"/>
  <c r="JB31" i="34"/>
  <c r="FP31" i="34"/>
  <c r="DM31" i="34"/>
  <c r="CQ31" i="34"/>
  <c r="AG31" i="34"/>
  <c r="AE31" i="34"/>
  <c r="Y31" i="34"/>
  <c r="KZ31" i="34" s="1"/>
  <c r="X31" i="34"/>
  <c r="R31" i="34"/>
  <c r="M31" i="34"/>
  <c r="K31" i="34"/>
  <c r="LD30" i="34"/>
  <c r="LC30" i="34"/>
  <c r="KY30" i="34"/>
  <c r="KT30" i="34"/>
  <c r="KS30" i="34"/>
  <c r="LA30" i="34" s="1"/>
  <c r="KR30" i="34"/>
  <c r="KN30" i="34"/>
  <c r="KM30" i="34"/>
  <c r="KL30" i="34"/>
  <c r="KK30" i="34"/>
  <c r="KJ30" i="34"/>
  <c r="KI30" i="34"/>
  <c r="KH30" i="34"/>
  <c r="KG30" i="34"/>
  <c r="KF30" i="34"/>
  <c r="KE30" i="34"/>
  <c r="KD30" i="34"/>
  <c r="KC30" i="34"/>
  <c r="KB30" i="34"/>
  <c r="KA30" i="34"/>
  <c r="JZ30" i="34"/>
  <c r="JY30" i="34"/>
  <c r="JX30" i="34"/>
  <c r="JW30" i="34"/>
  <c r="JV30" i="34"/>
  <c r="JU30" i="34"/>
  <c r="JT30" i="34"/>
  <c r="KP30" i="34" s="1"/>
  <c r="LB30" i="34" s="1"/>
  <c r="JS30" i="34"/>
  <c r="JR30" i="34"/>
  <c r="KO30" i="34" s="1"/>
  <c r="JQ30" i="34"/>
  <c r="JI30" i="34"/>
  <c r="JF30" i="34"/>
  <c r="JE30" i="34"/>
  <c r="JD30" i="34"/>
  <c r="JH30" i="34" s="1"/>
  <c r="JC30" i="34"/>
  <c r="JG30" i="34" s="1"/>
  <c r="JJ30" i="34" s="1"/>
  <c r="JB30" i="34"/>
  <c r="FP30" i="34"/>
  <c r="DM30" i="34"/>
  <c r="CQ30" i="34"/>
  <c r="AG30" i="34"/>
  <c r="AE30" i="34"/>
  <c r="Z30" i="34"/>
  <c r="AB30" i="34" s="1"/>
  <c r="Y30" i="34"/>
  <c r="KZ30" i="34" s="1"/>
  <c r="X30" i="34"/>
  <c r="R30" i="34"/>
  <c r="M30" i="34"/>
  <c r="K30" i="34"/>
  <c r="LD29" i="34"/>
  <c r="LA29" i="34"/>
  <c r="KY29" i="34"/>
  <c r="KT29" i="34"/>
  <c r="KS29" i="34"/>
  <c r="KR29" i="34"/>
  <c r="KN29" i="34"/>
  <c r="KM29" i="34"/>
  <c r="KL29" i="34"/>
  <c r="KK29" i="34"/>
  <c r="KJ29" i="34"/>
  <c r="KI29" i="34"/>
  <c r="KH29" i="34"/>
  <c r="KG29" i="34"/>
  <c r="KF29" i="34"/>
  <c r="KE29" i="34"/>
  <c r="KD29" i="34"/>
  <c r="KC29" i="34"/>
  <c r="KB29" i="34"/>
  <c r="KA29" i="34"/>
  <c r="JZ29" i="34"/>
  <c r="JY29" i="34"/>
  <c r="JX29" i="34"/>
  <c r="JW29" i="34"/>
  <c r="JV29" i="34"/>
  <c r="JU29" i="34"/>
  <c r="JT29" i="34"/>
  <c r="KP29" i="34" s="1"/>
  <c r="LB29" i="34" s="1"/>
  <c r="JS29" i="34"/>
  <c r="JR29" i="34"/>
  <c r="JQ29" i="34"/>
  <c r="JH29" i="34"/>
  <c r="JG29" i="34"/>
  <c r="JJ29" i="34" s="1"/>
  <c r="JK29" i="34" s="1"/>
  <c r="JF29" i="34"/>
  <c r="JE29" i="34"/>
  <c r="JI29" i="34" s="1"/>
  <c r="JD29" i="34"/>
  <c r="JC29" i="34"/>
  <c r="JB29" i="34"/>
  <c r="FP29" i="34"/>
  <c r="DM29" i="34"/>
  <c r="CQ29" i="34"/>
  <c r="AG29" i="34"/>
  <c r="AE29" i="34"/>
  <c r="AA29" i="34"/>
  <c r="Y29" i="34"/>
  <c r="KZ29" i="34" s="1"/>
  <c r="Z29" i="34" s="1"/>
  <c r="AB29" i="34" s="1"/>
  <c r="X29" i="34"/>
  <c r="M29" i="34"/>
  <c r="R29" i="34" s="1"/>
  <c r="K29" i="34"/>
  <c r="LD28" i="34"/>
  <c r="KY28" i="34"/>
  <c r="KT28" i="34"/>
  <c r="KS28" i="34"/>
  <c r="KR28" i="34"/>
  <c r="KP28" i="34"/>
  <c r="LB28" i="34" s="1"/>
  <c r="KN28" i="34"/>
  <c r="KM28" i="34"/>
  <c r="KL28" i="34"/>
  <c r="KK28" i="34"/>
  <c r="KJ28" i="34"/>
  <c r="KI28" i="34"/>
  <c r="KH28" i="34"/>
  <c r="KG28" i="34"/>
  <c r="KF28" i="34"/>
  <c r="KE28" i="34"/>
  <c r="KD28" i="34"/>
  <c r="KC28" i="34"/>
  <c r="KB28" i="34"/>
  <c r="KA28" i="34"/>
  <c r="JZ28" i="34"/>
  <c r="JY28" i="34"/>
  <c r="JX28" i="34"/>
  <c r="JW28" i="34"/>
  <c r="JV28" i="34"/>
  <c r="JU28" i="34"/>
  <c r="JT28" i="34"/>
  <c r="JS28" i="34"/>
  <c r="JR28" i="34"/>
  <c r="KO28" i="34" s="1"/>
  <c r="JQ28" i="34"/>
  <c r="JH28" i="34"/>
  <c r="JG28" i="34"/>
  <c r="JF28" i="34"/>
  <c r="JE28" i="34"/>
  <c r="JI28" i="34" s="1"/>
  <c r="JD28" i="34"/>
  <c r="JC28" i="34"/>
  <c r="JB28" i="34"/>
  <c r="FP28" i="34"/>
  <c r="DM28" i="34"/>
  <c r="CQ28" i="34"/>
  <c r="AG28" i="34"/>
  <c r="AE28" i="34"/>
  <c r="X28" i="34"/>
  <c r="Y28" i="34" s="1"/>
  <c r="KZ28" i="34" s="1"/>
  <c r="LA28" i="34" s="1"/>
  <c r="LC28" i="34" s="1"/>
  <c r="R28" i="34"/>
  <c r="M28" i="34"/>
  <c r="K28" i="34"/>
  <c r="LD27" i="34"/>
  <c r="LC27" i="34"/>
  <c r="KZ27" i="34"/>
  <c r="LA27" i="34" s="1"/>
  <c r="KY27" i="34"/>
  <c r="KT27" i="34"/>
  <c r="KS27" i="34"/>
  <c r="KR27" i="34"/>
  <c r="KO27" i="34"/>
  <c r="KN27" i="34"/>
  <c r="KM27" i="34"/>
  <c r="KL27" i="34"/>
  <c r="KK27" i="34"/>
  <c r="KJ27" i="34"/>
  <c r="KI27" i="34"/>
  <c r="KH27" i="34"/>
  <c r="KG27" i="34"/>
  <c r="KF27" i="34"/>
  <c r="KE27" i="34"/>
  <c r="KD27" i="34"/>
  <c r="KC27" i="34"/>
  <c r="KB27" i="34"/>
  <c r="KA27" i="34"/>
  <c r="JZ27" i="34"/>
  <c r="JY27" i="34"/>
  <c r="JX27" i="34"/>
  <c r="JW27" i="34"/>
  <c r="JV27" i="34"/>
  <c r="JU27" i="34"/>
  <c r="JT27" i="34"/>
  <c r="KP27" i="34" s="1"/>
  <c r="LB27" i="34" s="1"/>
  <c r="JS27" i="34"/>
  <c r="JR27" i="34"/>
  <c r="JQ27" i="34"/>
  <c r="JI27" i="34"/>
  <c r="JH27" i="34"/>
  <c r="JG27" i="34"/>
  <c r="JJ27" i="34" s="1"/>
  <c r="JF27" i="34"/>
  <c r="JE27" i="34"/>
  <c r="JD27" i="34"/>
  <c r="JC27" i="34"/>
  <c r="JB27" i="34"/>
  <c r="FP27" i="34"/>
  <c r="X27" i="34" s="1"/>
  <c r="Y27" i="34" s="1"/>
  <c r="DM27" i="34"/>
  <c r="CQ27" i="34"/>
  <c r="AG27" i="34"/>
  <c r="AE27" i="34"/>
  <c r="Z27" i="34"/>
  <c r="AB27" i="34" s="1"/>
  <c r="R27" i="34"/>
  <c r="M27" i="34"/>
  <c r="K27" i="34"/>
  <c r="LD26" i="34"/>
  <c r="LA26" i="34"/>
  <c r="KY26" i="34"/>
  <c r="KT26" i="34"/>
  <c r="LC26" i="34" s="1"/>
  <c r="KS26" i="34"/>
  <c r="Z26" i="34" s="1"/>
  <c r="AB26" i="34" s="1"/>
  <c r="KR26" i="34"/>
  <c r="KO26" i="34"/>
  <c r="KN26" i="34"/>
  <c r="KM26" i="34"/>
  <c r="KL26" i="34"/>
  <c r="KK26" i="34"/>
  <c r="KJ26" i="34"/>
  <c r="KI26" i="34"/>
  <c r="KH26" i="34"/>
  <c r="KG26" i="34"/>
  <c r="KF26" i="34"/>
  <c r="KE26" i="34"/>
  <c r="KD26" i="34"/>
  <c r="KC26" i="34"/>
  <c r="KB26" i="34"/>
  <c r="KA26" i="34"/>
  <c r="JZ26" i="34"/>
  <c r="JY26" i="34"/>
  <c r="JX26" i="34"/>
  <c r="JW26" i="34"/>
  <c r="JV26" i="34"/>
  <c r="JU26" i="34"/>
  <c r="JT26" i="34"/>
  <c r="KP26" i="34" s="1"/>
  <c r="LB26" i="34" s="1"/>
  <c r="JS26" i="34"/>
  <c r="JR26" i="34"/>
  <c r="JQ26" i="34"/>
  <c r="JH26" i="34"/>
  <c r="JF26" i="34"/>
  <c r="JE26" i="34"/>
  <c r="JI26" i="34" s="1"/>
  <c r="JD26" i="34"/>
  <c r="JC26" i="34"/>
  <c r="JG26" i="34" s="1"/>
  <c r="JB26" i="34"/>
  <c r="FP26" i="34"/>
  <c r="DM26" i="34"/>
  <c r="CQ26" i="34"/>
  <c r="AG26" i="34"/>
  <c r="AE26" i="34"/>
  <c r="Y26" i="34"/>
  <c r="KZ26" i="34" s="1"/>
  <c r="X26" i="34"/>
  <c r="M26" i="34"/>
  <c r="R26" i="34" s="1"/>
  <c r="K26" i="34"/>
  <c r="LD25" i="34"/>
  <c r="LC25" i="34"/>
  <c r="KY25" i="34"/>
  <c r="KT25" i="34"/>
  <c r="KS25" i="34"/>
  <c r="KR25" i="34"/>
  <c r="KP25" i="34"/>
  <c r="LB25" i="34" s="1"/>
  <c r="KN25" i="34"/>
  <c r="KM25" i="34"/>
  <c r="KL25" i="34"/>
  <c r="KK25" i="34"/>
  <c r="KJ25" i="34"/>
  <c r="KI25" i="34"/>
  <c r="KH25" i="34"/>
  <c r="KG25" i="34"/>
  <c r="KF25" i="34"/>
  <c r="KE25" i="34"/>
  <c r="KD25" i="34"/>
  <c r="KC25" i="34"/>
  <c r="KB25" i="34"/>
  <c r="KA25" i="34"/>
  <c r="JZ25" i="34"/>
  <c r="JY25" i="34"/>
  <c r="JX25" i="34"/>
  <c r="JW25" i="34"/>
  <c r="JV25" i="34"/>
  <c r="JU25" i="34"/>
  <c r="JT25" i="34"/>
  <c r="JS25" i="34"/>
  <c r="JR25" i="34"/>
  <c r="KO25" i="34" s="1"/>
  <c r="KQ25" i="34" s="1"/>
  <c r="JQ25" i="34"/>
  <c r="JG25" i="34"/>
  <c r="JF25" i="34"/>
  <c r="JE25" i="34"/>
  <c r="JI25" i="34" s="1"/>
  <c r="JD25" i="34"/>
  <c r="JH25" i="34" s="1"/>
  <c r="JJ25" i="34" s="1"/>
  <c r="JC25" i="34"/>
  <c r="JB25" i="34"/>
  <c r="FP25" i="34"/>
  <c r="DM25" i="34"/>
  <c r="CQ25" i="34"/>
  <c r="AG25" i="34"/>
  <c r="AE25" i="34"/>
  <c r="Y25" i="34"/>
  <c r="KZ25" i="34" s="1"/>
  <c r="LA25" i="34" s="1"/>
  <c r="X25" i="34"/>
  <c r="R25" i="34"/>
  <c r="K25" i="34"/>
  <c r="LD24" i="34"/>
  <c r="KY24" i="34"/>
  <c r="KT24" i="34"/>
  <c r="KS24" i="34"/>
  <c r="KR24" i="34"/>
  <c r="KN24" i="34"/>
  <c r="KM24" i="34"/>
  <c r="KL24" i="34"/>
  <c r="KK24" i="34"/>
  <c r="KJ24" i="34"/>
  <c r="KI24" i="34"/>
  <c r="KH24" i="34"/>
  <c r="KG24" i="34"/>
  <c r="KF24" i="34"/>
  <c r="KE24" i="34"/>
  <c r="KD24" i="34"/>
  <c r="KC24" i="34"/>
  <c r="KB24" i="34"/>
  <c r="KA24" i="34"/>
  <c r="JZ24" i="34"/>
  <c r="JY24" i="34"/>
  <c r="JX24" i="34"/>
  <c r="JW24" i="34"/>
  <c r="JV24" i="34"/>
  <c r="JU24" i="34"/>
  <c r="JT24" i="34"/>
  <c r="KP24" i="34" s="1"/>
  <c r="LB24" i="34" s="1"/>
  <c r="JS24" i="34"/>
  <c r="KO24" i="34" s="1"/>
  <c r="KQ24" i="34" s="1"/>
  <c r="KW24" i="34" s="1"/>
  <c r="JR24" i="34"/>
  <c r="JQ24" i="34"/>
  <c r="JF24" i="34"/>
  <c r="JE24" i="34"/>
  <c r="JI24" i="34" s="1"/>
  <c r="JD24" i="34"/>
  <c r="JH24" i="34" s="1"/>
  <c r="JC24" i="34"/>
  <c r="JG24" i="34" s="1"/>
  <c r="JJ24" i="34" s="1"/>
  <c r="AA24" i="34" s="1"/>
  <c r="JB24" i="34"/>
  <c r="FP24" i="34"/>
  <c r="DM24" i="34"/>
  <c r="CQ24" i="34"/>
  <c r="AG24" i="34"/>
  <c r="AE24" i="34"/>
  <c r="X24" i="34"/>
  <c r="Y24" i="34" s="1"/>
  <c r="KZ24" i="34" s="1"/>
  <c r="R24" i="34"/>
  <c r="M24" i="34"/>
  <c r="K24" i="34"/>
  <c r="LD23" i="34"/>
  <c r="KY23" i="34"/>
  <c r="KT23" i="34"/>
  <c r="KS23" i="34"/>
  <c r="KR23" i="34"/>
  <c r="KP23" i="34"/>
  <c r="LB23" i="34" s="1"/>
  <c r="KN23" i="34"/>
  <c r="KM23" i="34"/>
  <c r="KL23" i="34"/>
  <c r="KK23" i="34"/>
  <c r="KJ23" i="34"/>
  <c r="KI23" i="34"/>
  <c r="KH23" i="34"/>
  <c r="KG23" i="34"/>
  <c r="KF23" i="34"/>
  <c r="KE23" i="34"/>
  <c r="KD23" i="34"/>
  <c r="KC23" i="34"/>
  <c r="KB23" i="34"/>
  <c r="KA23" i="34"/>
  <c r="JZ23" i="34"/>
  <c r="JY23" i="34"/>
  <c r="JX23" i="34"/>
  <c r="JW23" i="34"/>
  <c r="JV23" i="34"/>
  <c r="JU23" i="34"/>
  <c r="JT23" i="34"/>
  <c r="JS23" i="34"/>
  <c r="JR23" i="34"/>
  <c r="JQ23" i="34"/>
  <c r="JI23" i="34"/>
  <c r="JH23" i="34"/>
  <c r="JG23" i="34"/>
  <c r="JF23" i="34"/>
  <c r="JE23" i="34"/>
  <c r="JD23" i="34"/>
  <c r="JC23" i="34"/>
  <c r="JB23" i="34"/>
  <c r="FP23" i="34"/>
  <c r="DM23" i="34"/>
  <c r="CQ23" i="34"/>
  <c r="AG23" i="34"/>
  <c r="AE23" i="34"/>
  <c r="X23" i="34"/>
  <c r="Y23" i="34" s="1"/>
  <c r="KZ23" i="34" s="1"/>
  <c r="M23" i="34"/>
  <c r="R23" i="34" s="1"/>
  <c r="K23" i="34"/>
  <c r="LD22" i="34"/>
  <c r="KZ22" i="34"/>
  <c r="KY22" i="34"/>
  <c r="KT22" i="34"/>
  <c r="KS22" i="34"/>
  <c r="KR22" i="34"/>
  <c r="KO22" i="34"/>
  <c r="KQ22" i="34" s="1"/>
  <c r="KN22" i="34"/>
  <c r="KM22" i="34"/>
  <c r="KL22" i="34"/>
  <c r="KK22" i="34"/>
  <c r="KJ22" i="34"/>
  <c r="KI22" i="34"/>
  <c r="KH22" i="34"/>
  <c r="KG22" i="34"/>
  <c r="KF22" i="34"/>
  <c r="KE22" i="34"/>
  <c r="KD22" i="34"/>
  <c r="KC22" i="34"/>
  <c r="KB22" i="34"/>
  <c r="KA22" i="34"/>
  <c r="JZ22" i="34"/>
  <c r="JY22" i="34"/>
  <c r="JX22" i="34"/>
  <c r="JW22" i="34"/>
  <c r="JV22" i="34"/>
  <c r="JU22" i="34"/>
  <c r="JT22" i="34"/>
  <c r="KP22" i="34" s="1"/>
  <c r="LB22" i="34" s="1"/>
  <c r="JS22" i="34"/>
  <c r="JR22" i="34"/>
  <c r="JQ22" i="34"/>
  <c r="JI22" i="34"/>
  <c r="JH22" i="34"/>
  <c r="JF22" i="34"/>
  <c r="JE22" i="34"/>
  <c r="JD22" i="34"/>
  <c r="JC22" i="34"/>
  <c r="JG22" i="34" s="1"/>
  <c r="JJ22" i="34" s="1"/>
  <c r="AA22" i="34" s="1"/>
  <c r="JB22" i="34"/>
  <c r="FP22" i="34"/>
  <c r="DM22" i="34"/>
  <c r="CQ22" i="34"/>
  <c r="AG22" i="34"/>
  <c r="AE22" i="34"/>
  <c r="X22" i="34"/>
  <c r="Y22" i="34" s="1"/>
  <c r="R22" i="34"/>
  <c r="M22" i="34"/>
  <c r="K22" i="34"/>
  <c r="LD21" i="34"/>
  <c r="LC21" i="34"/>
  <c r="LB21" i="34"/>
  <c r="KZ21" i="34"/>
  <c r="LA21" i="34" s="1"/>
  <c r="KY21" i="34"/>
  <c r="KT21" i="34"/>
  <c r="KS21" i="34"/>
  <c r="KR21" i="34"/>
  <c r="KO21" i="34"/>
  <c r="KQ21" i="34" s="1"/>
  <c r="KN21" i="34"/>
  <c r="KM21" i="34"/>
  <c r="KL21" i="34"/>
  <c r="KK21" i="34"/>
  <c r="KJ21" i="34"/>
  <c r="KI21" i="34"/>
  <c r="KH21" i="34"/>
  <c r="KG21" i="34"/>
  <c r="KF21" i="34"/>
  <c r="KE21" i="34"/>
  <c r="KD21" i="34"/>
  <c r="KC21" i="34"/>
  <c r="KB21" i="34"/>
  <c r="KA21" i="34"/>
  <c r="JZ21" i="34"/>
  <c r="JY21" i="34"/>
  <c r="JX21" i="34"/>
  <c r="JW21" i="34"/>
  <c r="JV21" i="34"/>
  <c r="JU21" i="34"/>
  <c r="JT21" i="34"/>
  <c r="KP21" i="34" s="1"/>
  <c r="JS21" i="34"/>
  <c r="JR21" i="34"/>
  <c r="JQ21" i="34"/>
  <c r="JI21" i="34"/>
  <c r="JH21" i="34"/>
  <c r="JF21" i="34"/>
  <c r="JE21" i="34"/>
  <c r="JD21" i="34"/>
  <c r="JC21" i="34"/>
  <c r="JG21" i="34" s="1"/>
  <c r="JB21" i="34"/>
  <c r="FP21" i="34"/>
  <c r="DM21" i="34"/>
  <c r="CQ21" i="34"/>
  <c r="AG21" i="34"/>
  <c r="AE21" i="34"/>
  <c r="Z21" i="34"/>
  <c r="AB21" i="34" s="1"/>
  <c r="Y21" i="34"/>
  <c r="X21" i="34"/>
  <c r="M21" i="34"/>
  <c r="R21" i="34" s="1"/>
  <c r="K21" i="34"/>
  <c r="LD20" i="34"/>
  <c r="LB20" i="34"/>
  <c r="KY20" i="34"/>
  <c r="KT20" i="34"/>
  <c r="KS20" i="34"/>
  <c r="KR20" i="34"/>
  <c r="KP20" i="34"/>
  <c r="KN20" i="34"/>
  <c r="KM20" i="34"/>
  <c r="KL20" i="34"/>
  <c r="KK20" i="34"/>
  <c r="KJ20" i="34"/>
  <c r="KI20" i="34"/>
  <c r="KH20" i="34"/>
  <c r="KG20" i="34"/>
  <c r="KF20" i="34"/>
  <c r="KE20" i="34"/>
  <c r="KD20" i="34"/>
  <c r="KC20" i="34"/>
  <c r="KB20" i="34"/>
  <c r="KA20" i="34"/>
  <c r="JZ20" i="34"/>
  <c r="JY20" i="34"/>
  <c r="JX20" i="34"/>
  <c r="JW20" i="34"/>
  <c r="JV20" i="34"/>
  <c r="JU20" i="34"/>
  <c r="JT20" i="34"/>
  <c r="JS20" i="34"/>
  <c r="JR20" i="34"/>
  <c r="KO20" i="34" s="1"/>
  <c r="KQ20" i="34" s="1"/>
  <c r="JQ20" i="34"/>
  <c r="JH20" i="34"/>
  <c r="JG20" i="34"/>
  <c r="JJ20" i="34" s="1"/>
  <c r="JF20" i="34"/>
  <c r="JE20" i="34"/>
  <c r="JI20" i="34" s="1"/>
  <c r="JD20" i="34"/>
  <c r="JC20" i="34"/>
  <c r="JB20" i="34"/>
  <c r="FP20" i="34"/>
  <c r="DM20" i="34"/>
  <c r="CQ20" i="34"/>
  <c r="AG20" i="34"/>
  <c r="AE20" i="34"/>
  <c r="X20" i="34"/>
  <c r="Y20" i="34" s="1"/>
  <c r="KZ20" i="34" s="1"/>
  <c r="LA20" i="34" s="1"/>
  <c r="LC20" i="34" s="1"/>
  <c r="M20" i="34"/>
  <c r="R20" i="34" s="1"/>
  <c r="K20" i="34"/>
  <c r="LD19" i="34"/>
  <c r="LB19" i="34"/>
  <c r="LA19" i="34"/>
  <c r="LC19" i="34" s="1"/>
  <c r="KY19" i="34"/>
  <c r="KT19" i="34"/>
  <c r="KS19" i="34"/>
  <c r="KR19" i="34"/>
  <c r="KP19" i="34"/>
  <c r="KN19" i="34"/>
  <c r="KM19" i="34"/>
  <c r="KL19" i="34"/>
  <c r="KK19" i="34"/>
  <c r="KJ19" i="34"/>
  <c r="KI19" i="34"/>
  <c r="KH19" i="34"/>
  <c r="KG19" i="34"/>
  <c r="KF19" i="34"/>
  <c r="KE19" i="34"/>
  <c r="KD19" i="34"/>
  <c r="KC19" i="34"/>
  <c r="KB19" i="34"/>
  <c r="KA19" i="34"/>
  <c r="JZ19" i="34"/>
  <c r="JY19" i="34"/>
  <c r="JX19" i="34"/>
  <c r="JW19" i="34"/>
  <c r="JV19" i="34"/>
  <c r="JU19" i="34"/>
  <c r="JT19" i="34"/>
  <c r="JS19" i="34"/>
  <c r="JR19" i="34"/>
  <c r="JQ19" i="34"/>
  <c r="JJ19" i="34"/>
  <c r="AA19" i="34" s="1"/>
  <c r="JI19" i="34"/>
  <c r="JG19" i="34"/>
  <c r="JF19" i="34"/>
  <c r="JE19" i="34"/>
  <c r="JD19" i="34"/>
  <c r="JH19" i="34" s="1"/>
  <c r="JC19" i="34"/>
  <c r="JB19" i="34"/>
  <c r="FP19" i="34"/>
  <c r="DM19" i="34"/>
  <c r="CQ19" i="34"/>
  <c r="AG19" i="34"/>
  <c r="AE19" i="34"/>
  <c r="Y19" i="34"/>
  <c r="KZ19" i="34" s="1"/>
  <c r="Z19" i="34" s="1"/>
  <c r="AB19" i="34" s="1"/>
  <c r="X19" i="34"/>
  <c r="R19" i="34"/>
  <c r="M19" i="34"/>
  <c r="K19" i="34"/>
  <c r="LD18" i="34"/>
  <c r="KY18" i="34"/>
  <c r="KT18" i="34"/>
  <c r="KS18" i="34"/>
  <c r="KR18" i="34"/>
  <c r="KP18" i="34"/>
  <c r="LB18" i="34" s="1"/>
  <c r="KN18" i="34"/>
  <c r="KM18" i="34"/>
  <c r="KL18" i="34"/>
  <c r="KK18" i="34"/>
  <c r="KJ18" i="34"/>
  <c r="KI18" i="34"/>
  <c r="KH18" i="34"/>
  <c r="KG18" i="34"/>
  <c r="KF18" i="34"/>
  <c r="KE18" i="34"/>
  <c r="KD18" i="34"/>
  <c r="KC18" i="34"/>
  <c r="KB18" i="34"/>
  <c r="KA18" i="34"/>
  <c r="JZ18" i="34"/>
  <c r="JY18" i="34"/>
  <c r="JX18" i="34"/>
  <c r="JW18" i="34"/>
  <c r="JV18" i="34"/>
  <c r="JU18" i="34"/>
  <c r="JT18" i="34"/>
  <c r="JS18" i="34"/>
  <c r="JR18" i="34"/>
  <c r="KO18" i="34" s="1"/>
  <c r="KQ18" i="34" s="1"/>
  <c r="JQ18" i="34"/>
  <c r="JH18" i="34"/>
  <c r="JF18" i="34"/>
  <c r="JE18" i="34"/>
  <c r="JI18" i="34" s="1"/>
  <c r="JD18" i="34"/>
  <c r="JC18" i="34"/>
  <c r="JG18" i="34" s="1"/>
  <c r="JB18" i="34"/>
  <c r="FP18" i="34"/>
  <c r="DM18" i="34"/>
  <c r="CQ18" i="34"/>
  <c r="AG18" i="34"/>
  <c r="AE18" i="34"/>
  <c r="Y18" i="34"/>
  <c r="KZ18" i="34" s="1"/>
  <c r="Z18" i="34" s="1"/>
  <c r="AB18" i="34" s="1"/>
  <c r="X18" i="34"/>
  <c r="M18" i="34"/>
  <c r="R18" i="34" s="1"/>
  <c r="K18" i="34"/>
  <c r="LD17" i="34"/>
  <c r="KY17" i="34"/>
  <c r="KT17" i="34"/>
  <c r="KS17" i="34"/>
  <c r="KR17" i="34"/>
  <c r="KP17" i="34"/>
  <c r="LB17" i="34" s="1"/>
  <c r="KN17" i="34"/>
  <c r="KM17" i="34"/>
  <c r="KL17" i="34"/>
  <c r="KK17" i="34"/>
  <c r="KJ17" i="34"/>
  <c r="KI17" i="34"/>
  <c r="KH17" i="34"/>
  <c r="KG17" i="34"/>
  <c r="KF17" i="34"/>
  <c r="KE17" i="34"/>
  <c r="KD17" i="34"/>
  <c r="KC17" i="34"/>
  <c r="KB17" i="34"/>
  <c r="KA17" i="34"/>
  <c r="JZ17" i="34"/>
  <c r="JY17" i="34"/>
  <c r="JX17" i="34"/>
  <c r="JW17" i="34"/>
  <c r="JV17" i="34"/>
  <c r="JU17" i="34"/>
  <c r="JT17" i="34"/>
  <c r="JS17" i="34"/>
  <c r="JR17" i="34"/>
  <c r="KO17" i="34" s="1"/>
  <c r="JQ17" i="34"/>
  <c r="JH17" i="34"/>
  <c r="JF17" i="34"/>
  <c r="JE17" i="34"/>
  <c r="JI17" i="34" s="1"/>
  <c r="JD17" i="34"/>
  <c r="JC17" i="34"/>
  <c r="JG17" i="34" s="1"/>
  <c r="JB17" i="34"/>
  <c r="FP17" i="34"/>
  <c r="DM17" i="34"/>
  <c r="CQ17" i="34"/>
  <c r="AG17" i="34"/>
  <c r="AE17" i="34"/>
  <c r="Y17" i="34"/>
  <c r="KZ17" i="34" s="1"/>
  <c r="X17" i="34"/>
  <c r="M17" i="34"/>
  <c r="R17" i="34" s="1"/>
  <c r="K17" i="34"/>
  <c r="LD16" i="34"/>
  <c r="KY16" i="34"/>
  <c r="KT16" i="34"/>
  <c r="KS16" i="34"/>
  <c r="KR16" i="34"/>
  <c r="KP16" i="34"/>
  <c r="LB16" i="34" s="1"/>
  <c r="KO16" i="34"/>
  <c r="KQ16" i="34" s="1"/>
  <c r="KN16" i="34"/>
  <c r="KM16" i="34"/>
  <c r="KL16" i="34"/>
  <c r="KK16" i="34"/>
  <c r="KJ16" i="34"/>
  <c r="KI16" i="34"/>
  <c r="KH16" i="34"/>
  <c r="KG16" i="34"/>
  <c r="KF16" i="34"/>
  <c r="KE16" i="34"/>
  <c r="KD16" i="34"/>
  <c r="KC16" i="34"/>
  <c r="KB16" i="34"/>
  <c r="KA16" i="34"/>
  <c r="JZ16" i="34"/>
  <c r="JY16" i="34"/>
  <c r="JX16" i="34"/>
  <c r="JW16" i="34"/>
  <c r="JV16" i="34"/>
  <c r="JU16" i="34"/>
  <c r="JT16" i="34"/>
  <c r="JS16" i="34"/>
  <c r="JR16" i="34"/>
  <c r="JH16" i="34"/>
  <c r="JF16" i="34"/>
  <c r="JE16" i="34"/>
  <c r="JI16" i="34" s="1"/>
  <c r="JD16" i="34"/>
  <c r="JC16" i="34"/>
  <c r="JG16" i="34" s="1"/>
  <c r="JB16" i="34"/>
  <c r="FP16" i="34"/>
  <c r="DM16" i="34"/>
  <c r="CQ16" i="34"/>
  <c r="AG16" i="34"/>
  <c r="AE16" i="34"/>
  <c r="Y16" i="34"/>
  <c r="KZ16" i="34" s="1"/>
  <c r="X16" i="34"/>
  <c r="M16" i="34"/>
  <c r="R16" i="34" s="1"/>
  <c r="LD15" i="34"/>
  <c r="KZ15" i="34"/>
  <c r="LA15" i="34" s="1"/>
  <c r="LC15" i="34" s="1"/>
  <c r="KY15" i="34"/>
  <c r="KT15" i="34"/>
  <c r="KS15" i="34"/>
  <c r="KR15" i="34"/>
  <c r="KP15" i="34"/>
  <c r="LB15" i="34" s="1"/>
  <c r="KN15" i="34"/>
  <c r="KM15" i="34"/>
  <c r="KL15" i="34"/>
  <c r="KK15" i="34"/>
  <c r="KJ15" i="34"/>
  <c r="KI15" i="34"/>
  <c r="KH15" i="34"/>
  <c r="KG15" i="34"/>
  <c r="KF15" i="34"/>
  <c r="KE15" i="34"/>
  <c r="KD15" i="34"/>
  <c r="KC15" i="34"/>
  <c r="KB15" i="34"/>
  <c r="KA15" i="34"/>
  <c r="JZ15" i="34"/>
  <c r="JY15" i="34"/>
  <c r="JX15" i="34"/>
  <c r="JW15" i="34"/>
  <c r="JV15" i="34"/>
  <c r="JU15" i="34"/>
  <c r="JT15" i="34"/>
  <c r="JS15" i="34"/>
  <c r="JR15" i="34"/>
  <c r="KO15" i="34" s="1"/>
  <c r="KQ15" i="34" s="1"/>
  <c r="JQ15" i="34"/>
  <c r="JJ15" i="34"/>
  <c r="JI15" i="34"/>
  <c r="JG15" i="34"/>
  <c r="JF15" i="34"/>
  <c r="JE15" i="34"/>
  <c r="JD15" i="34"/>
  <c r="JH15" i="34" s="1"/>
  <c r="JC15" i="34"/>
  <c r="JB15" i="34"/>
  <c r="FP15" i="34"/>
  <c r="DM15" i="34"/>
  <c r="CQ15" i="34"/>
  <c r="AG15" i="34"/>
  <c r="AE15" i="34"/>
  <c r="X15" i="34"/>
  <c r="Y15" i="34" s="1"/>
  <c r="M15" i="34"/>
  <c r="R15" i="34" s="1"/>
  <c r="K15" i="34"/>
  <c r="LD14" i="34"/>
  <c r="LB14" i="34"/>
  <c r="KY14" i="34"/>
  <c r="KT14" i="34"/>
  <c r="KS14" i="34"/>
  <c r="KR14" i="34"/>
  <c r="KN14" i="34"/>
  <c r="KM14" i="34"/>
  <c r="KL14" i="34"/>
  <c r="KK14" i="34"/>
  <c r="KJ14" i="34"/>
  <c r="KI14" i="34"/>
  <c r="KH14" i="34"/>
  <c r="KG14" i="34"/>
  <c r="KF14" i="34"/>
  <c r="KE14" i="34"/>
  <c r="KD14" i="34"/>
  <c r="KC14" i="34"/>
  <c r="KB14" i="34"/>
  <c r="KA14" i="34"/>
  <c r="JZ14" i="34"/>
  <c r="JY14" i="34"/>
  <c r="JX14" i="34"/>
  <c r="JW14" i="34"/>
  <c r="JV14" i="34"/>
  <c r="JU14" i="34"/>
  <c r="JT14" i="34"/>
  <c r="KP14" i="34" s="1"/>
  <c r="JS14" i="34"/>
  <c r="KO14" i="34" s="1"/>
  <c r="KQ14" i="34" s="1"/>
  <c r="JR14" i="34"/>
  <c r="JQ14" i="34"/>
  <c r="JI14" i="34"/>
  <c r="JH14" i="34"/>
  <c r="JF14" i="34"/>
  <c r="JE14" i="34"/>
  <c r="JD14" i="34"/>
  <c r="JC14" i="34"/>
  <c r="JG14" i="34" s="1"/>
  <c r="JB14" i="34"/>
  <c r="FP14" i="34"/>
  <c r="DM14" i="34"/>
  <c r="CQ14" i="34"/>
  <c r="AG14" i="34"/>
  <c r="AE14" i="34"/>
  <c r="X14" i="34"/>
  <c r="Y14" i="34" s="1"/>
  <c r="KZ14" i="34" s="1"/>
  <c r="LA14" i="34" s="1"/>
  <c r="R14" i="34"/>
  <c r="M14" i="34"/>
  <c r="K14" i="34"/>
  <c r="LD13" i="34"/>
  <c r="KY13" i="34"/>
  <c r="KT13" i="34"/>
  <c r="KS13" i="34"/>
  <c r="KR13" i="34"/>
  <c r="KP13" i="34"/>
  <c r="LB13" i="34" s="1"/>
  <c r="KN13" i="34"/>
  <c r="KM13" i="34"/>
  <c r="KL13" i="34"/>
  <c r="KK13" i="34"/>
  <c r="KJ13" i="34"/>
  <c r="KI13" i="34"/>
  <c r="KH13" i="34"/>
  <c r="KG13" i="34"/>
  <c r="KF13" i="34"/>
  <c r="KE13" i="34"/>
  <c r="KD13" i="34"/>
  <c r="KC13" i="34"/>
  <c r="KB13" i="34"/>
  <c r="KA13" i="34"/>
  <c r="JZ13" i="34"/>
  <c r="JY13" i="34"/>
  <c r="JX13" i="34"/>
  <c r="JW13" i="34"/>
  <c r="JV13" i="34"/>
  <c r="JU13" i="34"/>
  <c r="JT13" i="34"/>
  <c r="JS13" i="34"/>
  <c r="JR13" i="34"/>
  <c r="KO13" i="34" s="1"/>
  <c r="KQ13" i="34" s="1"/>
  <c r="KU13" i="34" s="1"/>
  <c r="JQ13" i="34"/>
  <c r="JG13" i="34"/>
  <c r="JF13" i="34"/>
  <c r="JE13" i="34"/>
  <c r="JI13" i="34" s="1"/>
  <c r="JD13" i="34"/>
  <c r="JH13" i="34" s="1"/>
  <c r="JJ13" i="34" s="1"/>
  <c r="JC13" i="34"/>
  <c r="JB13" i="34"/>
  <c r="FP13" i="34"/>
  <c r="DM13" i="34"/>
  <c r="CQ13" i="34"/>
  <c r="AG13" i="34"/>
  <c r="AE13" i="34"/>
  <c r="X13" i="34"/>
  <c r="Y13" i="34" s="1"/>
  <c r="KZ13" i="34" s="1"/>
  <c r="M13" i="34"/>
  <c r="R13" i="34" s="1"/>
  <c r="K13" i="34"/>
  <c r="LD12" i="34"/>
  <c r="KY12" i="34"/>
  <c r="KT12" i="34"/>
  <c r="KS12" i="34"/>
  <c r="LA12" i="34" s="1"/>
  <c r="LC12" i="34" s="1"/>
  <c r="KR12" i="34"/>
  <c r="KO12" i="34"/>
  <c r="KN12" i="34"/>
  <c r="KM12" i="34"/>
  <c r="KL12" i="34"/>
  <c r="KK12" i="34"/>
  <c r="KJ12" i="34"/>
  <c r="KI12" i="34"/>
  <c r="KH12" i="34"/>
  <c r="KG12" i="34"/>
  <c r="KF12" i="34"/>
  <c r="KE12" i="34"/>
  <c r="KD12" i="34"/>
  <c r="KC12" i="34"/>
  <c r="KB12" i="34"/>
  <c r="KA12" i="34"/>
  <c r="JZ12" i="34"/>
  <c r="JY12" i="34"/>
  <c r="JX12" i="34"/>
  <c r="JW12" i="34"/>
  <c r="JV12" i="34"/>
  <c r="JU12" i="34"/>
  <c r="JT12" i="34"/>
  <c r="JS12" i="34"/>
  <c r="JR12" i="34"/>
  <c r="JQ12" i="34"/>
  <c r="JI12" i="34"/>
  <c r="JF12" i="34"/>
  <c r="JE12" i="34"/>
  <c r="JD12" i="34"/>
  <c r="JH12" i="34" s="1"/>
  <c r="JC12" i="34"/>
  <c r="JG12" i="34" s="1"/>
  <c r="JJ12" i="34" s="1"/>
  <c r="JB12" i="34"/>
  <c r="FP12" i="34"/>
  <c r="DM12" i="34"/>
  <c r="CQ12" i="34"/>
  <c r="AG12" i="34"/>
  <c r="AE12" i="34"/>
  <c r="Z12" i="34"/>
  <c r="AB12" i="34" s="1"/>
  <c r="X12" i="34"/>
  <c r="Y12" i="34" s="1"/>
  <c r="KZ12" i="34" s="1"/>
  <c r="R12" i="34"/>
  <c r="M12" i="34"/>
  <c r="K12" i="34"/>
  <c r="LD11" i="34"/>
  <c r="KZ11" i="34"/>
  <c r="LA11" i="34" s="1"/>
  <c r="KY11" i="34"/>
  <c r="KT11" i="34"/>
  <c r="KS11" i="34"/>
  <c r="KR11" i="34"/>
  <c r="KN11" i="34"/>
  <c r="KM11" i="34"/>
  <c r="KL11" i="34"/>
  <c r="KK11" i="34"/>
  <c r="KJ11" i="34"/>
  <c r="KI11" i="34"/>
  <c r="KH11" i="34"/>
  <c r="KG11" i="34"/>
  <c r="KF11" i="34"/>
  <c r="KE11" i="34"/>
  <c r="KD11" i="34"/>
  <c r="KC11" i="34"/>
  <c r="KB11" i="34"/>
  <c r="KA11" i="34"/>
  <c r="JZ11" i="34"/>
  <c r="JY11" i="34"/>
  <c r="JX11" i="34"/>
  <c r="JW11" i="34"/>
  <c r="JV11" i="34"/>
  <c r="JV1" i="34" s="1"/>
  <c r="JU11" i="34"/>
  <c r="JT11" i="34"/>
  <c r="KP11" i="34" s="1"/>
  <c r="LB11" i="34" s="1"/>
  <c r="JS11" i="34"/>
  <c r="KO11" i="34" s="1"/>
  <c r="KQ11" i="34" s="1"/>
  <c r="JR11" i="34"/>
  <c r="JQ11" i="34"/>
  <c r="JH11" i="34"/>
  <c r="JF11" i="34"/>
  <c r="JE11" i="34"/>
  <c r="JI11" i="34" s="1"/>
  <c r="JD11" i="34"/>
  <c r="JC11" i="34"/>
  <c r="JG11" i="34" s="1"/>
  <c r="JB11" i="34"/>
  <c r="FP11" i="34"/>
  <c r="DM11" i="34"/>
  <c r="CQ11" i="34"/>
  <c r="AG11" i="34"/>
  <c r="AE11" i="34"/>
  <c r="Z11" i="34"/>
  <c r="AB11" i="34" s="1"/>
  <c r="Y11" i="34"/>
  <c r="X11" i="34"/>
  <c r="M11" i="34"/>
  <c r="R11" i="34" s="1"/>
  <c r="K11" i="34"/>
  <c r="LD10" i="34"/>
  <c r="LB10" i="34"/>
  <c r="KZ10" i="34"/>
  <c r="KY10" i="34"/>
  <c r="KT10" i="34"/>
  <c r="KS10" i="34"/>
  <c r="LA10" i="34" s="1"/>
  <c r="KR10" i="34"/>
  <c r="KO10" i="34"/>
  <c r="KQ10" i="34" s="1"/>
  <c r="KU10" i="34" s="1"/>
  <c r="KN10" i="34"/>
  <c r="KM10" i="34"/>
  <c r="KL10" i="34"/>
  <c r="KK10" i="34"/>
  <c r="KJ10" i="34"/>
  <c r="KI10" i="34"/>
  <c r="KH10" i="34"/>
  <c r="KG10" i="34"/>
  <c r="KF10" i="34"/>
  <c r="KE10" i="34"/>
  <c r="KD10" i="34"/>
  <c r="KC10" i="34"/>
  <c r="KB10" i="34"/>
  <c r="KA10" i="34"/>
  <c r="JZ10" i="34"/>
  <c r="JY10" i="34"/>
  <c r="JX10" i="34"/>
  <c r="JW10" i="34"/>
  <c r="JV10" i="34"/>
  <c r="JU10" i="34"/>
  <c r="KP10" i="34" s="1"/>
  <c r="JT10" i="34"/>
  <c r="JS10" i="34"/>
  <c r="JR10" i="34"/>
  <c r="JQ10" i="34"/>
  <c r="JI10" i="34"/>
  <c r="JH10" i="34"/>
  <c r="JG10" i="34"/>
  <c r="JJ10" i="34" s="1"/>
  <c r="JF10" i="34"/>
  <c r="JE10" i="34"/>
  <c r="JD10" i="34"/>
  <c r="JC10" i="34"/>
  <c r="JB10" i="34"/>
  <c r="FP10" i="34"/>
  <c r="DM10" i="34"/>
  <c r="CQ10" i="34"/>
  <c r="AG10" i="34"/>
  <c r="AE10" i="34"/>
  <c r="X10" i="34"/>
  <c r="Y10" i="34" s="1"/>
  <c r="M10" i="34"/>
  <c r="R10" i="34" s="1"/>
  <c r="K10" i="34"/>
  <c r="LD9" i="34"/>
  <c r="LB9" i="34"/>
  <c r="KY9" i="34"/>
  <c r="KT9" i="34"/>
  <c r="KS9" i="34"/>
  <c r="KR9" i="34"/>
  <c r="KP9" i="34"/>
  <c r="KO9" i="34"/>
  <c r="KQ9" i="34" s="1"/>
  <c r="KN9" i="34"/>
  <c r="KM9" i="34"/>
  <c r="KL9" i="34"/>
  <c r="KK9" i="34"/>
  <c r="KJ9" i="34"/>
  <c r="KI9" i="34"/>
  <c r="KH9" i="34"/>
  <c r="KG9" i="34"/>
  <c r="KF9" i="34"/>
  <c r="KE9" i="34"/>
  <c r="KD9" i="34"/>
  <c r="KC9" i="34"/>
  <c r="KB9" i="34"/>
  <c r="KA9" i="34"/>
  <c r="JZ9" i="34"/>
  <c r="JY9" i="34"/>
  <c r="JX9" i="34"/>
  <c r="JW9" i="34"/>
  <c r="JV9" i="34"/>
  <c r="JU9" i="34"/>
  <c r="JT9" i="34"/>
  <c r="JS9" i="34"/>
  <c r="JR9" i="34"/>
  <c r="JQ9" i="34"/>
  <c r="JI9" i="34"/>
  <c r="JJ9" i="34" s="1"/>
  <c r="JG9" i="34"/>
  <c r="JF9" i="34"/>
  <c r="JE9" i="34"/>
  <c r="JD9" i="34"/>
  <c r="JH9" i="34" s="1"/>
  <c r="JC9" i="34"/>
  <c r="JB9" i="34"/>
  <c r="FP9" i="34"/>
  <c r="DM9" i="34"/>
  <c r="CQ9" i="34"/>
  <c r="AG9" i="34"/>
  <c r="AE9" i="34"/>
  <c r="X9" i="34"/>
  <c r="Y9" i="34" s="1"/>
  <c r="KZ9" i="34" s="1"/>
  <c r="M9" i="34"/>
  <c r="R9" i="34" s="1"/>
  <c r="K9" i="34"/>
  <c r="LD8" i="34"/>
  <c r="KY8" i="34"/>
  <c r="KT8" i="34"/>
  <c r="KS8" i="34"/>
  <c r="Z8" i="34" s="1"/>
  <c r="KR8" i="34"/>
  <c r="KN8" i="34"/>
  <c r="KM8" i="34"/>
  <c r="KL8" i="34"/>
  <c r="KK8" i="34"/>
  <c r="KJ8" i="34"/>
  <c r="KI8" i="34"/>
  <c r="KH8" i="34"/>
  <c r="KG8" i="34"/>
  <c r="KF8" i="34"/>
  <c r="KE8" i="34"/>
  <c r="KD8" i="34"/>
  <c r="KC8" i="34"/>
  <c r="KB8" i="34"/>
  <c r="KA8" i="34"/>
  <c r="JZ8" i="34"/>
  <c r="JY8" i="34"/>
  <c r="JX8" i="34"/>
  <c r="JW8" i="34"/>
  <c r="JV8" i="34"/>
  <c r="JU8" i="34"/>
  <c r="JT8" i="34"/>
  <c r="KP8" i="34" s="1"/>
  <c r="LB8" i="34" s="1"/>
  <c r="JS8" i="34"/>
  <c r="KO8" i="34" s="1"/>
  <c r="JR8" i="34"/>
  <c r="JQ8" i="34"/>
  <c r="JI8" i="34"/>
  <c r="JF8" i="34"/>
  <c r="JE8" i="34"/>
  <c r="JD8" i="34"/>
  <c r="JH8" i="34" s="1"/>
  <c r="JC8" i="34"/>
  <c r="JG8" i="34" s="1"/>
  <c r="JB8" i="34"/>
  <c r="FP8" i="34"/>
  <c r="DM8" i="34"/>
  <c r="CQ8" i="34"/>
  <c r="AG8" i="34"/>
  <c r="AE8" i="34"/>
  <c r="AB8" i="34"/>
  <c r="X8" i="34"/>
  <c r="Y8" i="34" s="1"/>
  <c r="KZ8" i="34" s="1"/>
  <c r="R8" i="34"/>
  <c r="M8" i="34"/>
  <c r="K8" i="34"/>
  <c r="LD7" i="34"/>
  <c r="KY7" i="34"/>
  <c r="KT7" i="34"/>
  <c r="KS7" i="34"/>
  <c r="KR7" i="34"/>
  <c r="KR1" i="34" s="1"/>
  <c r="KN7" i="34"/>
  <c r="KM7" i="34"/>
  <c r="KL7" i="34"/>
  <c r="KK7" i="34"/>
  <c r="KJ7" i="34"/>
  <c r="KI7" i="34"/>
  <c r="KH7" i="34"/>
  <c r="KG7" i="34"/>
  <c r="KF7" i="34"/>
  <c r="KE7" i="34"/>
  <c r="KD7" i="34"/>
  <c r="KC7" i="34"/>
  <c r="KB7" i="34"/>
  <c r="KA7" i="34"/>
  <c r="JZ7" i="34"/>
  <c r="JY7" i="34"/>
  <c r="JX7" i="34"/>
  <c r="JW7" i="34"/>
  <c r="JV7" i="34"/>
  <c r="JU7" i="34"/>
  <c r="JT7" i="34"/>
  <c r="KP7" i="34" s="1"/>
  <c r="LB7" i="34" s="1"/>
  <c r="JS7" i="34"/>
  <c r="JR7" i="34"/>
  <c r="JQ7" i="34"/>
  <c r="JJ7" i="34"/>
  <c r="AA7" i="34" s="1"/>
  <c r="JF7" i="34"/>
  <c r="JE7" i="34"/>
  <c r="JI7" i="34" s="1"/>
  <c r="JD7" i="34"/>
  <c r="JH7" i="34" s="1"/>
  <c r="JC7" i="34"/>
  <c r="JG7" i="34" s="1"/>
  <c r="JB7" i="34"/>
  <c r="FP7" i="34"/>
  <c r="DM7" i="34"/>
  <c r="CQ7" i="34"/>
  <c r="AG7" i="34"/>
  <c r="AE7" i="34"/>
  <c r="Y7" i="34"/>
  <c r="KZ7" i="34" s="1"/>
  <c r="X7" i="34"/>
  <c r="M7" i="34"/>
  <c r="R7" i="34" s="1"/>
  <c r="K7" i="34"/>
  <c r="LD6" i="34"/>
  <c r="KY6" i="34"/>
  <c r="KT6" i="34"/>
  <c r="KS6" i="34"/>
  <c r="KR6" i="34"/>
  <c r="KO6" i="34"/>
  <c r="KN6" i="34"/>
  <c r="KM6" i="34"/>
  <c r="KL6" i="34"/>
  <c r="KK6" i="34"/>
  <c r="KJ6" i="34"/>
  <c r="KI6" i="34"/>
  <c r="KH6" i="34"/>
  <c r="KG6" i="34"/>
  <c r="KF6" i="34"/>
  <c r="KE6" i="34"/>
  <c r="KD6" i="34"/>
  <c r="KC6" i="34"/>
  <c r="KB6" i="34"/>
  <c r="KA6" i="34"/>
  <c r="JZ6" i="34"/>
  <c r="JY6" i="34"/>
  <c r="JX6" i="34"/>
  <c r="JW6" i="34"/>
  <c r="JV6" i="34"/>
  <c r="JU6" i="34"/>
  <c r="KP6" i="34" s="1"/>
  <c r="LB6" i="34" s="1"/>
  <c r="JT6" i="34"/>
  <c r="JS6" i="34"/>
  <c r="JR6" i="34"/>
  <c r="JQ6" i="34"/>
  <c r="JH6" i="34"/>
  <c r="JG6" i="34"/>
  <c r="JF6" i="34"/>
  <c r="JE6" i="34"/>
  <c r="JI6" i="34" s="1"/>
  <c r="JD6" i="34"/>
  <c r="JC6" i="34"/>
  <c r="JB6" i="34"/>
  <c r="FP6" i="34"/>
  <c r="DM6" i="34"/>
  <c r="CQ6" i="34"/>
  <c r="AG6" i="34"/>
  <c r="AE6" i="34"/>
  <c r="Y6" i="34"/>
  <c r="KZ6" i="34" s="1"/>
  <c r="Z6" i="34" s="1"/>
  <c r="AB6" i="34" s="1"/>
  <c r="X6" i="34"/>
  <c r="R6" i="34"/>
  <c r="M6" i="34"/>
  <c r="K6" i="34"/>
  <c r="LD5" i="34"/>
  <c r="KY5" i="34"/>
  <c r="KT5" i="34"/>
  <c r="KS5" i="34"/>
  <c r="KR5" i="34"/>
  <c r="KN5" i="34"/>
  <c r="KM5" i="34"/>
  <c r="KL5" i="34"/>
  <c r="KK5" i="34"/>
  <c r="KJ5" i="34"/>
  <c r="KI5" i="34"/>
  <c r="KH5" i="34"/>
  <c r="KG5" i="34"/>
  <c r="KF5" i="34"/>
  <c r="KE5" i="34"/>
  <c r="KD5" i="34"/>
  <c r="KC5" i="34"/>
  <c r="KB5" i="34"/>
  <c r="KA5" i="34"/>
  <c r="JZ5" i="34"/>
  <c r="JY5" i="34"/>
  <c r="JX5" i="34"/>
  <c r="JW5" i="34"/>
  <c r="JV5" i="34"/>
  <c r="JU5" i="34"/>
  <c r="JT5" i="34"/>
  <c r="KP5" i="34" s="1"/>
  <c r="LB5" i="34" s="1"/>
  <c r="JS5" i="34"/>
  <c r="KO5" i="34" s="1"/>
  <c r="KQ5" i="34" s="1"/>
  <c r="JR5" i="34"/>
  <c r="JQ5" i="34"/>
  <c r="JI5" i="34"/>
  <c r="JH5" i="34"/>
  <c r="JG5" i="34"/>
  <c r="JJ5" i="34" s="1"/>
  <c r="JF5" i="34"/>
  <c r="JE5" i="34"/>
  <c r="JD5" i="34"/>
  <c r="JC5" i="34"/>
  <c r="JB5" i="34"/>
  <c r="FP5" i="34"/>
  <c r="DM5" i="34"/>
  <c r="CQ5" i="34"/>
  <c r="AG5" i="34"/>
  <c r="AE5" i="34"/>
  <c r="Y5" i="34"/>
  <c r="KZ5" i="34" s="1"/>
  <c r="X5" i="34"/>
  <c r="M5" i="34"/>
  <c r="R5" i="34" s="1"/>
  <c r="K5" i="34"/>
  <c r="LD4" i="34"/>
  <c r="KY4" i="34"/>
  <c r="KT4" i="34"/>
  <c r="KS4" i="34"/>
  <c r="LA4" i="34" s="1"/>
  <c r="KR4" i="34"/>
  <c r="KO4" i="34"/>
  <c r="KN4" i="34"/>
  <c r="KM4" i="34"/>
  <c r="KL4" i="34"/>
  <c r="KK4" i="34"/>
  <c r="KJ4" i="34"/>
  <c r="KI4" i="34"/>
  <c r="KH4" i="34"/>
  <c r="KG4" i="34"/>
  <c r="KF4" i="34"/>
  <c r="KE4" i="34"/>
  <c r="KD4" i="34"/>
  <c r="KC4" i="34"/>
  <c r="KB4" i="34"/>
  <c r="KA4" i="34"/>
  <c r="JZ4" i="34"/>
  <c r="JY4" i="34"/>
  <c r="JX4" i="34"/>
  <c r="JW4" i="34"/>
  <c r="JV4" i="34"/>
  <c r="JU4" i="34"/>
  <c r="KP4" i="34" s="1"/>
  <c r="LB4" i="34" s="1"/>
  <c r="JT4" i="34"/>
  <c r="JS4" i="34"/>
  <c r="JR4" i="34"/>
  <c r="JQ4" i="34"/>
  <c r="JG4" i="34"/>
  <c r="JF4" i="34"/>
  <c r="JE4" i="34"/>
  <c r="JI4" i="34" s="1"/>
  <c r="JD4" i="34"/>
  <c r="JH4" i="34" s="1"/>
  <c r="JC4" i="34"/>
  <c r="JB4" i="34"/>
  <c r="FP4" i="34"/>
  <c r="DM4" i="34"/>
  <c r="CQ4" i="34"/>
  <c r="AG4" i="34"/>
  <c r="AE4" i="34"/>
  <c r="X4" i="34"/>
  <c r="Y4" i="34" s="1"/>
  <c r="KZ4" i="34" s="1"/>
  <c r="M4" i="34"/>
  <c r="R4" i="34" s="1"/>
  <c r="K4" i="34"/>
  <c r="LD3" i="34"/>
  <c r="LB3" i="34"/>
  <c r="KY3" i="34"/>
  <c r="KT3" i="34"/>
  <c r="KS3" i="34"/>
  <c r="KR3" i="34"/>
  <c r="KP3" i="34"/>
  <c r="KN3" i="34"/>
  <c r="KM3" i="34"/>
  <c r="KL3" i="34"/>
  <c r="KK3" i="34"/>
  <c r="KJ3" i="34"/>
  <c r="KI3" i="34"/>
  <c r="KH3" i="34"/>
  <c r="KG3" i="34"/>
  <c r="KF3" i="34"/>
  <c r="KE3" i="34"/>
  <c r="KD3" i="34"/>
  <c r="KC3" i="34"/>
  <c r="KB3" i="34"/>
  <c r="KA3" i="34"/>
  <c r="JZ3" i="34"/>
  <c r="JY3" i="34"/>
  <c r="JX3" i="34"/>
  <c r="JW3" i="34"/>
  <c r="JV3" i="34"/>
  <c r="JU3" i="34"/>
  <c r="JT3" i="34"/>
  <c r="JS3" i="34"/>
  <c r="JR3" i="34"/>
  <c r="KO3" i="34" s="1"/>
  <c r="JQ3" i="34"/>
  <c r="JJ3" i="34"/>
  <c r="JK3" i="34" s="1"/>
  <c r="JI3" i="34"/>
  <c r="JG3" i="34"/>
  <c r="JF3" i="34"/>
  <c r="JE3" i="34"/>
  <c r="JD3" i="34"/>
  <c r="JH3" i="34" s="1"/>
  <c r="JC3" i="34"/>
  <c r="JB3" i="34"/>
  <c r="FP3" i="34"/>
  <c r="DM3" i="34"/>
  <c r="CQ3" i="34"/>
  <c r="AG3" i="34"/>
  <c r="AE3" i="34"/>
  <c r="X3" i="34"/>
  <c r="Y3" i="34" s="1"/>
  <c r="KZ3" i="34" s="1"/>
  <c r="M3" i="34"/>
  <c r="R3" i="34" s="1"/>
  <c r="K3" i="34"/>
  <c r="Z7" i="34" l="1"/>
  <c r="AB7" i="34" s="1"/>
  <c r="LA17" i="34"/>
  <c r="LC17" i="34" s="1"/>
  <c r="Z17" i="34"/>
  <c r="AB17" i="34" s="1"/>
  <c r="JK10" i="34"/>
  <c r="AA10" i="34"/>
  <c r="KU25" i="34"/>
  <c r="KV25" i="34"/>
  <c r="LA5" i="34"/>
  <c r="LC5" i="34" s="1"/>
  <c r="Z5" i="34"/>
  <c r="AB5" i="34" s="1"/>
  <c r="KQ3" i="34"/>
  <c r="JK5" i="34"/>
  <c r="AA5" i="34"/>
  <c r="AA9" i="34"/>
  <c r="JK9" i="34"/>
  <c r="Z16" i="34"/>
  <c r="AB16" i="34" s="1"/>
  <c r="LA16" i="34"/>
  <c r="LC16" i="34" s="1"/>
  <c r="JK30" i="34"/>
  <c r="AA30" i="34"/>
  <c r="KV9" i="34"/>
  <c r="KU9" i="34"/>
  <c r="LA9" i="34"/>
  <c r="LC9" i="34" s="1"/>
  <c r="Z9" i="34"/>
  <c r="AB9" i="34" s="1"/>
  <c r="JJ4" i="34"/>
  <c r="KW33" i="34"/>
  <c r="KU33" i="34"/>
  <c r="KV33" i="34"/>
  <c r="KV43" i="34"/>
  <c r="KU43" i="34"/>
  <c r="LA3" i="34"/>
  <c r="LC3" i="34" s="1"/>
  <c r="Z3" i="34"/>
  <c r="AB3" i="34" s="1"/>
  <c r="KW5" i="34"/>
  <c r="KU5" i="34"/>
  <c r="KW11" i="34"/>
  <c r="KU11" i="34"/>
  <c r="JK13" i="34"/>
  <c r="AA13" i="34"/>
  <c r="JK20" i="34"/>
  <c r="AA20" i="34"/>
  <c r="AA45" i="34"/>
  <c r="JK45" i="34"/>
  <c r="JK27" i="34"/>
  <c r="AA27" i="34"/>
  <c r="Z49" i="34"/>
  <c r="AB49" i="34" s="1"/>
  <c r="LA49" i="34"/>
  <c r="LC49" i="34" s="1"/>
  <c r="KW15" i="34"/>
  <c r="KV15" i="34"/>
  <c r="KU15" i="34"/>
  <c r="KW21" i="34"/>
  <c r="KU21" i="34"/>
  <c r="JK25" i="34"/>
  <c r="AA25" i="34"/>
  <c r="KU20" i="34"/>
  <c r="KW20" i="34"/>
  <c r="JK12" i="34"/>
  <c r="AA12" i="34"/>
  <c r="KQ8" i="34"/>
  <c r="KU14" i="34"/>
  <c r="KW14" i="34"/>
  <c r="KV18" i="34"/>
  <c r="KU18" i="34"/>
  <c r="AA37" i="34"/>
  <c r="JK37" i="34"/>
  <c r="JJ11" i="34"/>
  <c r="AA49" i="34"/>
  <c r="JK49" i="34"/>
  <c r="JK7" i="34"/>
  <c r="KV10" i="34"/>
  <c r="Z14" i="34"/>
  <c r="AB14" i="34" s="1"/>
  <c r="LC34" i="34"/>
  <c r="Z40" i="34"/>
  <c r="AB40" i="34" s="1"/>
  <c r="LA40" i="34"/>
  <c r="LA42" i="34"/>
  <c r="KQ48" i="34"/>
  <c r="LC53" i="34"/>
  <c r="AA61" i="34"/>
  <c r="JK61" i="34"/>
  <c r="AA68" i="34"/>
  <c r="JK68" i="34"/>
  <c r="KV76" i="34"/>
  <c r="KU76" i="34"/>
  <c r="KV6" i="34"/>
  <c r="LA8" i="34"/>
  <c r="LC8" i="34" s="1"/>
  <c r="KW10" i="34"/>
  <c r="LC14" i="34"/>
  <c r="JJ17" i="34"/>
  <c r="KW34" i="34"/>
  <c r="KV40" i="34"/>
  <c r="LC40" i="34"/>
  <c r="KW40" i="34"/>
  <c r="KU42" i="34"/>
  <c r="KV42" i="34"/>
  <c r="AA46" i="34"/>
  <c r="JK46" i="34"/>
  <c r="JJ51" i="34"/>
  <c r="AA56" i="34"/>
  <c r="JK56" i="34"/>
  <c r="AA3" i="34"/>
  <c r="KW6" i="34"/>
  <c r="KO7" i="34"/>
  <c r="KQ7" i="34" s="1"/>
  <c r="KU7" i="34" s="1"/>
  <c r="JJ14" i="34"/>
  <c r="KW18" i="34"/>
  <c r="JK19" i="34"/>
  <c r="JK22" i="34"/>
  <c r="JJ23" i="34"/>
  <c r="JK31" i="34"/>
  <c r="AA31" i="34"/>
  <c r="LA33" i="34"/>
  <c r="LC33" i="34" s="1"/>
  <c r="KV41" i="34"/>
  <c r="KU41" i="34"/>
  <c r="KW42" i="34"/>
  <c r="AA50" i="34"/>
  <c r="KU52" i="34"/>
  <c r="KW52" i="34"/>
  <c r="KV52" i="34"/>
  <c r="Z57" i="34"/>
  <c r="AB57" i="34" s="1"/>
  <c r="LA57" i="34"/>
  <c r="Z59" i="34"/>
  <c r="AB59" i="34" s="1"/>
  <c r="LA59" i="34"/>
  <c r="LC59" i="34" s="1"/>
  <c r="JK59" i="34"/>
  <c r="AA59" i="34"/>
  <c r="AA60" i="34"/>
  <c r="JK60" i="34"/>
  <c r="Z55" i="34"/>
  <c r="AB55" i="34" s="1"/>
  <c r="LA55" i="34"/>
  <c r="LC55" i="34" s="1"/>
  <c r="LA61" i="34"/>
  <c r="LC61" i="34" s="1"/>
  <c r="Z61" i="34"/>
  <c r="AB61" i="34" s="1"/>
  <c r="Z62" i="34"/>
  <c r="AB62" i="34" s="1"/>
  <c r="LA62" i="34"/>
  <c r="JK38" i="34"/>
  <c r="AA38" i="34"/>
  <c r="KQ4" i="34"/>
  <c r="KU4" i="34" s="1"/>
  <c r="LA7" i="34"/>
  <c r="KW9" i="34"/>
  <c r="JJ18" i="34"/>
  <c r="KO19" i="34"/>
  <c r="KQ19" i="34" s="1"/>
  <c r="JJ21" i="34"/>
  <c r="KQ26" i="34"/>
  <c r="JJ34" i="34"/>
  <c r="LA39" i="34"/>
  <c r="LC39" i="34" s="1"/>
  <c r="Z39" i="34"/>
  <c r="AB39" i="34" s="1"/>
  <c r="KV49" i="34"/>
  <c r="KW49" i="34"/>
  <c r="AA62" i="34"/>
  <c r="JK62" i="34"/>
  <c r="KV20" i="34"/>
  <c r="KW22" i="34"/>
  <c r="KV22" i="34"/>
  <c r="KU22" i="34"/>
  <c r="JK24" i="34"/>
  <c r="JJ6" i="34"/>
  <c r="KV7" i="34"/>
  <c r="KV11" i="34"/>
  <c r="LC11" i="34"/>
  <c r="LA18" i="34"/>
  <c r="LC18" i="34" s="1"/>
  <c r="LA22" i="34"/>
  <c r="LC22" i="34" s="1"/>
  <c r="Z22" i="34"/>
  <c r="AB22" i="34" s="1"/>
  <c r="Z24" i="34"/>
  <c r="AB24" i="34" s="1"/>
  <c r="LA24" i="34"/>
  <c r="KQ30" i="34"/>
  <c r="JJ40" i="34"/>
  <c r="KW16" i="34"/>
  <c r="KU16" i="34"/>
  <c r="LA36" i="34"/>
  <c r="Z36" i="34"/>
  <c r="AB36" i="34" s="1"/>
  <c r="Z4" i="34"/>
  <c r="AB4" i="34" s="1"/>
  <c r="KV5" i="34"/>
  <c r="LC29" i="34"/>
  <c r="Z31" i="34"/>
  <c r="AB31" i="34" s="1"/>
  <c r="LA31" i="34"/>
  <c r="LC31" i="34" s="1"/>
  <c r="KQ32" i="34"/>
  <c r="JK33" i="34"/>
  <c r="AA33" i="34"/>
  <c r="Z50" i="34"/>
  <c r="AB50" i="34" s="1"/>
  <c r="KU24" i="34"/>
  <c r="KW31" i="34"/>
  <c r="KV31" i="34"/>
  <c r="JJ48" i="34"/>
  <c r="JK86" i="34"/>
  <c r="AA86" i="34"/>
  <c r="KU90" i="34"/>
  <c r="KV90" i="34"/>
  <c r="LC4" i="34"/>
  <c r="KS1" i="34"/>
  <c r="KP12" i="34"/>
  <c r="LB12" i="34" s="1"/>
  <c r="KV16" i="34"/>
  <c r="LA23" i="34"/>
  <c r="LC23" i="34" s="1"/>
  <c r="Z23" i="34"/>
  <c r="AB23" i="34" s="1"/>
  <c r="KW61" i="34"/>
  <c r="KV61" i="34"/>
  <c r="JS1" i="34"/>
  <c r="KQ6" i="34"/>
  <c r="KU6" i="34" s="1"/>
  <c r="JT1" i="34"/>
  <c r="JU1" i="34"/>
  <c r="KW4" i="34"/>
  <c r="LC7" i="34"/>
  <c r="LA13" i="34"/>
  <c r="LC13" i="34" s="1"/>
  <c r="Z13" i="34"/>
  <c r="AB13" i="34" s="1"/>
  <c r="JJ16" i="34"/>
  <c r="KQ17" i="34"/>
  <c r="JJ28" i="34"/>
  <c r="AA42" i="34"/>
  <c r="LC10" i="34"/>
  <c r="JK15" i="34"/>
  <c r="AA15" i="34"/>
  <c r="JR1" i="34"/>
  <c r="KV4" i="34"/>
  <c r="KT1" i="34"/>
  <c r="KW3" i="34"/>
  <c r="LA6" i="34"/>
  <c r="LC6" i="34" s="1"/>
  <c r="JJ8" i="34"/>
  <c r="KV8" i="34"/>
  <c r="Z10" i="34"/>
  <c r="AB10" i="34" s="1"/>
  <c r="KW13" i="34"/>
  <c r="KV13" i="34"/>
  <c r="Z15" i="34"/>
  <c r="AB15" i="34" s="1"/>
  <c r="KQ34" i="34"/>
  <c r="KU34" i="34" s="1"/>
  <c r="AA35" i="34"/>
  <c r="KQ38" i="34"/>
  <c r="KW39" i="34"/>
  <c r="KV39" i="34"/>
  <c r="KU39" i="34"/>
  <c r="KV79" i="34"/>
  <c r="KU79" i="34"/>
  <c r="AA72" i="34"/>
  <c r="JK72" i="34"/>
  <c r="Z73" i="34"/>
  <c r="AB73" i="34" s="1"/>
  <c r="LA73" i="34"/>
  <c r="KQ75" i="34"/>
  <c r="KU75" i="34" s="1"/>
  <c r="KQ27" i="34"/>
  <c r="KQ28" i="34"/>
  <c r="KW36" i="34"/>
  <c r="LA41" i="34"/>
  <c r="Z20" i="34"/>
  <c r="AB20" i="34" s="1"/>
  <c r="KV21" i="34"/>
  <c r="Z25" i="34"/>
  <c r="AB25" i="34" s="1"/>
  <c r="Z28" i="34"/>
  <c r="AB28" i="34" s="1"/>
  <c r="KO37" i="34"/>
  <c r="LC41" i="34"/>
  <c r="KW43" i="34"/>
  <c r="KW44" i="34"/>
  <c r="KQ46" i="34"/>
  <c r="KU46" i="34" s="1"/>
  <c r="Z52" i="34"/>
  <c r="AB52" i="34" s="1"/>
  <c r="JK55" i="34"/>
  <c r="KQ57" i="34"/>
  <c r="Z64" i="34"/>
  <c r="AB64" i="34" s="1"/>
  <c r="LA64" i="34"/>
  <c r="LA70" i="34"/>
  <c r="LC70" i="34" s="1"/>
  <c r="Z70" i="34"/>
  <c r="AB70" i="34" s="1"/>
  <c r="Z85" i="34"/>
  <c r="AB85" i="34" s="1"/>
  <c r="LA85" i="34"/>
  <c r="LC85" i="34" s="1"/>
  <c r="AA89" i="34"/>
  <c r="JK89" i="34"/>
  <c r="KW19" i="34"/>
  <c r="KW25" i="34"/>
  <c r="KV36" i="34"/>
  <c r="Z37" i="34"/>
  <c r="AB37" i="34" s="1"/>
  <c r="KU44" i="34"/>
  <c r="Z45" i="34"/>
  <c r="AB45" i="34" s="1"/>
  <c r="LA50" i="34"/>
  <c r="JJ54" i="34"/>
  <c r="KU55" i="34"/>
  <c r="KW55" i="34"/>
  <c r="KV55" i="34"/>
  <c r="KV57" i="34"/>
  <c r="LC64" i="34"/>
  <c r="KU69" i="34"/>
  <c r="KV69" i="34"/>
  <c r="LA44" i="34"/>
  <c r="LC44" i="34" s="1"/>
  <c r="LC62" i="34"/>
  <c r="KV14" i="34"/>
  <c r="KP37" i="34"/>
  <c r="LB37" i="34" s="1"/>
  <c r="LC37" i="34"/>
  <c r="LA46" i="34"/>
  <c r="LC46" i="34" s="1"/>
  <c r="Z46" i="34"/>
  <c r="AB46" i="34" s="1"/>
  <c r="KU63" i="34"/>
  <c r="JJ71" i="34"/>
  <c r="LA74" i="34"/>
  <c r="KU108" i="34"/>
  <c r="KV108" i="34"/>
  <c r="KW108" i="34"/>
  <c r="KV113" i="34"/>
  <c r="KW113" i="34"/>
  <c r="KU113" i="34"/>
  <c r="KW69" i="34"/>
  <c r="LA72" i="34"/>
  <c r="LC74" i="34"/>
  <c r="Z32" i="34"/>
  <c r="AB32" i="34" s="1"/>
  <c r="LC36" i="34"/>
  <c r="Z38" i="34"/>
  <c r="AB38" i="34" s="1"/>
  <c r="LC42" i="34"/>
  <c r="JJ44" i="34"/>
  <c r="LC47" i="34"/>
  <c r="JJ66" i="34"/>
  <c r="JK70" i="34"/>
  <c r="AA70" i="34"/>
  <c r="AA77" i="34"/>
  <c r="JK77" i="34"/>
  <c r="AA80" i="34"/>
  <c r="JK80" i="34"/>
  <c r="KU91" i="34"/>
  <c r="KV91" i="34"/>
  <c r="JJ32" i="34"/>
  <c r="KV32" i="34"/>
  <c r="LC35" i="34"/>
  <c r="JJ36" i="34"/>
  <c r="LA37" i="34"/>
  <c r="KV38" i="34"/>
  <c r="JK53" i="34"/>
  <c r="KW58" i="34"/>
  <c r="KQ59" i="34"/>
  <c r="LA69" i="34"/>
  <c r="LC69" i="34" s="1"/>
  <c r="Z69" i="34"/>
  <c r="AB69" i="34" s="1"/>
  <c r="JJ75" i="34"/>
  <c r="Z77" i="34"/>
  <c r="AB77" i="34" s="1"/>
  <c r="LA77" i="34"/>
  <c r="LC77" i="34" s="1"/>
  <c r="JK79" i="34"/>
  <c r="AA79" i="34"/>
  <c r="AA67" i="34"/>
  <c r="KQ78" i="34"/>
  <c r="JK92" i="34"/>
  <c r="AA92" i="34"/>
  <c r="KU97" i="34"/>
  <c r="KV97" i="34"/>
  <c r="KO23" i="34"/>
  <c r="KQ23" i="34" s="1"/>
  <c r="KU23" i="34" s="1"/>
  <c r="LC24" i="34"/>
  <c r="KV24" i="34"/>
  <c r="JJ26" i="34"/>
  <c r="KV26" i="34"/>
  <c r="KO29" i="34"/>
  <c r="KQ29" i="34" s="1"/>
  <c r="KU29" i="34" s="1"/>
  <c r="Z34" i="34"/>
  <c r="AB34" i="34" s="1"/>
  <c r="JJ47" i="34"/>
  <c r="Z48" i="34"/>
  <c r="AB48" i="34" s="1"/>
  <c r="LA53" i="34"/>
  <c r="KW56" i="34"/>
  <c r="KV56" i="34"/>
  <c r="KU56" i="34"/>
  <c r="JJ57" i="34"/>
  <c r="KV66" i="34"/>
  <c r="AA73" i="34"/>
  <c r="JK73" i="34"/>
  <c r="KP80" i="34"/>
  <c r="LB80" i="34" s="1"/>
  <c r="JK99" i="34"/>
  <c r="AA99" i="34"/>
  <c r="Z44" i="34"/>
  <c r="AB44" i="34" s="1"/>
  <c r="LC50" i="34"/>
  <c r="KV50" i="34"/>
  <c r="KW53" i="34"/>
  <c r="KV53" i="34"/>
  <c r="KU60" i="34"/>
  <c r="KW60" i="34"/>
  <c r="LA63" i="34"/>
  <c r="LC63" i="34" s="1"/>
  <c r="Z63" i="34"/>
  <c r="AB63" i="34" s="1"/>
  <c r="JK64" i="34"/>
  <c r="KW66" i="34"/>
  <c r="JK91" i="34"/>
  <c r="AA91" i="34"/>
  <c r="JK107" i="34"/>
  <c r="AA107" i="34"/>
  <c r="KW50" i="34"/>
  <c r="LC54" i="34"/>
  <c r="JJ58" i="34"/>
  <c r="KQ64" i="34"/>
  <c r="KU64" i="34" s="1"/>
  <c r="LC67" i="34"/>
  <c r="KQ70" i="34"/>
  <c r="LA75" i="34"/>
  <c r="LC75" i="34" s="1"/>
  <c r="Z75" i="34"/>
  <c r="AB75" i="34" s="1"/>
  <c r="AA83" i="34"/>
  <c r="JK83" i="34"/>
  <c r="KW82" i="34"/>
  <c r="LC82" i="34"/>
  <c r="KW84" i="34"/>
  <c r="LC84" i="34"/>
  <c r="KQ94" i="34"/>
  <c r="KQ102" i="34"/>
  <c r="AA116" i="34"/>
  <c r="JK116" i="34"/>
  <c r="KV82" i="34"/>
  <c r="KV84" i="34"/>
  <c r="JK85" i="34"/>
  <c r="Z65" i="34"/>
  <c r="AB65" i="34" s="1"/>
  <c r="KV74" i="34"/>
  <c r="JJ82" i="34"/>
  <c r="LA96" i="34"/>
  <c r="LC96" i="34" s="1"/>
  <c r="JJ100" i="34"/>
  <c r="Z115" i="34"/>
  <c r="AB115" i="34" s="1"/>
  <c r="LA115" i="34"/>
  <c r="LC115" i="34" s="1"/>
  <c r="JK115" i="34"/>
  <c r="AA115" i="34"/>
  <c r="KU117" i="34"/>
  <c r="KW117" i="34"/>
  <c r="KO51" i="34"/>
  <c r="KQ51" i="34" s="1"/>
  <c r="KU51" i="34" s="1"/>
  <c r="LC57" i="34"/>
  <c r="LC58" i="34"/>
  <c r="KQ62" i="34"/>
  <c r="KU62" i="34" s="1"/>
  <c r="KW65" i="34"/>
  <c r="LC65" i="34"/>
  <c r="LC66" i="34"/>
  <c r="KQ67" i="34"/>
  <c r="KU67" i="34" s="1"/>
  <c r="Z68" i="34"/>
  <c r="AB68" i="34" s="1"/>
  <c r="LA71" i="34"/>
  <c r="LC71" i="34" s="1"/>
  <c r="Z71" i="34"/>
  <c r="AB71" i="34" s="1"/>
  <c r="KO73" i="34"/>
  <c r="KQ73" i="34" s="1"/>
  <c r="KW74" i="34"/>
  <c r="LA84" i="34"/>
  <c r="KO87" i="34"/>
  <c r="KQ87" i="34" s="1"/>
  <c r="KU87" i="34" s="1"/>
  <c r="KV98" i="34"/>
  <c r="KW98" i="34"/>
  <c r="AA105" i="34"/>
  <c r="JK105" i="34"/>
  <c r="KQ50" i="34"/>
  <c r="KU50" i="34" s="1"/>
  <c r="KV68" i="34"/>
  <c r="KW71" i="34"/>
  <c r="KV71" i="34"/>
  <c r="KW76" i="34"/>
  <c r="LC76" i="34"/>
  <c r="KQ77" i="34"/>
  <c r="KU77" i="34" s="1"/>
  <c r="KQ105" i="34"/>
  <c r="KU105" i="34" s="1"/>
  <c r="LA112" i="34"/>
  <c r="LC112" i="34" s="1"/>
  <c r="KU116" i="34"/>
  <c r="KW116" i="34"/>
  <c r="LA51" i="34"/>
  <c r="LC51" i="34" s="1"/>
  <c r="KW63" i="34"/>
  <c r="KV65" i="34"/>
  <c r="LC73" i="34"/>
  <c r="LA79" i="34"/>
  <c r="LC79" i="34" s="1"/>
  <c r="JJ84" i="34"/>
  <c r="KV85" i="34"/>
  <c r="KW87" i="34"/>
  <c r="LC87" i="34"/>
  <c r="AA90" i="34"/>
  <c r="Z91" i="34"/>
  <c r="AB91" i="34" s="1"/>
  <c r="LA91" i="34"/>
  <c r="LC91" i="34" s="1"/>
  <c r="LA95" i="34"/>
  <c r="LC95" i="34" s="1"/>
  <c r="Z98" i="34"/>
  <c r="AB98" i="34" s="1"/>
  <c r="LA98" i="34"/>
  <c r="LC98" i="34" s="1"/>
  <c r="KQ106" i="34"/>
  <c r="KU106" i="34" s="1"/>
  <c r="KV114" i="34"/>
  <c r="KW114" i="34"/>
  <c r="KU114" i="34"/>
  <c r="KO72" i="34"/>
  <c r="KQ72" i="34" s="1"/>
  <c r="KU72" i="34" s="1"/>
  <c r="Z74" i="34"/>
  <c r="AB74" i="34" s="1"/>
  <c r="JJ76" i="34"/>
  <c r="Z80" i="34"/>
  <c r="AB80" i="34" s="1"/>
  <c r="LA80" i="34"/>
  <c r="LC80" i="34" s="1"/>
  <c r="JK90" i="34"/>
  <c r="KP104" i="34"/>
  <c r="LB104" i="34" s="1"/>
  <c r="LC104" i="34"/>
  <c r="KV106" i="34"/>
  <c r="KW106" i="34"/>
  <c r="LC106" i="34"/>
  <c r="AA111" i="34"/>
  <c r="JK111" i="34"/>
  <c r="JJ98" i="34"/>
  <c r="KU107" i="34"/>
  <c r="KV107" i="34"/>
  <c r="KW107" i="34"/>
  <c r="Z42" i="34"/>
  <c r="AB42" i="34" s="1"/>
  <c r="JJ52" i="34"/>
  <c r="Z54" i="34"/>
  <c r="AB54" i="34" s="1"/>
  <c r="Z66" i="34"/>
  <c r="AB66" i="34" s="1"/>
  <c r="Z72" i="34"/>
  <c r="AB72" i="34" s="1"/>
  <c r="KW77" i="34"/>
  <c r="JJ112" i="34"/>
  <c r="KW41" i="34"/>
  <c r="KO45" i="34"/>
  <c r="KQ45" i="34" s="1"/>
  <c r="KU45" i="34" s="1"/>
  <c r="KW47" i="34"/>
  <c r="KV47" i="34"/>
  <c r="KW54" i="34"/>
  <c r="KV54" i="34"/>
  <c r="JJ65" i="34"/>
  <c r="KW72" i="34"/>
  <c r="LC72" i="34"/>
  <c r="KQ81" i="34"/>
  <c r="LA81" i="34"/>
  <c r="LC81" i="34" s="1"/>
  <c r="Z81" i="34"/>
  <c r="AB81" i="34" s="1"/>
  <c r="Z90" i="34"/>
  <c r="AB90" i="34" s="1"/>
  <c r="LA90" i="34"/>
  <c r="LC90" i="34" s="1"/>
  <c r="KW91" i="34"/>
  <c r="AA96" i="34"/>
  <c r="JK96" i="34"/>
  <c r="AA102" i="34"/>
  <c r="JK102" i="34"/>
  <c r="KU111" i="34"/>
  <c r="KV111" i="34"/>
  <c r="KV72" i="34"/>
  <c r="KV77" i="34"/>
  <c r="KQ86" i="34"/>
  <c r="KQ92" i="34"/>
  <c r="Z92" i="34"/>
  <c r="AB92" i="34" s="1"/>
  <c r="LA94" i="34"/>
  <c r="LC94" i="34" s="1"/>
  <c r="Z94" i="34"/>
  <c r="AB94" i="34" s="1"/>
  <c r="KQ101" i="34"/>
  <c r="Z102" i="34"/>
  <c r="AB102" i="34" s="1"/>
  <c r="KW103" i="34"/>
  <c r="KV103" i="34"/>
  <c r="KW75" i="34"/>
  <c r="KV75" i="34"/>
  <c r="KP81" i="34"/>
  <c r="LB81" i="34" s="1"/>
  <c r="Z82" i="34"/>
  <c r="AB82" i="34" s="1"/>
  <c r="LA82" i="34"/>
  <c r="KQ96" i="34"/>
  <c r="KU96" i="34" s="1"/>
  <c r="JK104" i="34"/>
  <c r="AA104" i="34"/>
  <c r="AA106" i="34"/>
  <c r="JK106" i="34"/>
  <c r="JK113" i="34"/>
  <c r="AA113" i="34"/>
  <c r="Z113" i="34"/>
  <c r="AB113" i="34" s="1"/>
  <c r="KW126" i="34"/>
  <c r="KU126" i="34"/>
  <c r="KV126" i="34"/>
  <c r="KW90" i="34"/>
  <c r="KQ99" i="34"/>
  <c r="LC122" i="34"/>
  <c r="KW122" i="34"/>
  <c r="Z60" i="34"/>
  <c r="AB60" i="34" s="1"/>
  <c r="JJ94" i="34"/>
  <c r="JJ108" i="34"/>
  <c r="KW59" i="34"/>
  <c r="LA83" i="34"/>
  <c r="LC83" i="34" s="1"/>
  <c r="Z86" i="34"/>
  <c r="AB86" i="34" s="1"/>
  <c r="KW88" i="34"/>
  <c r="JJ101" i="34"/>
  <c r="KW105" i="34"/>
  <c r="LA118" i="34"/>
  <c r="LC118" i="34" s="1"/>
  <c r="KW83" i="34"/>
  <c r="KV83" i="34"/>
  <c r="KV86" i="34"/>
  <c r="KV88" i="34"/>
  <c r="KW95" i="34"/>
  <c r="KV95" i="34"/>
  <c r="KW97" i="34"/>
  <c r="Z99" i="34"/>
  <c r="AB99" i="34" s="1"/>
  <c r="KW109" i="34"/>
  <c r="KV109" i="34"/>
  <c r="LA110" i="34"/>
  <c r="LC110" i="34" s="1"/>
  <c r="JK120" i="34"/>
  <c r="AA120" i="34"/>
  <c r="JK123" i="34"/>
  <c r="AA123" i="34"/>
  <c r="JK126" i="34"/>
  <c r="AA126" i="34"/>
  <c r="KW110" i="34"/>
  <c r="KV110" i="34"/>
  <c r="JK118" i="34"/>
  <c r="AA118" i="34"/>
  <c r="AA119" i="34"/>
  <c r="JK119" i="34"/>
  <c r="KW85" i="34"/>
  <c r="JJ109" i="34"/>
  <c r="KV112" i="34"/>
  <c r="Z103" i="34"/>
  <c r="AB103" i="34" s="1"/>
  <c r="LA103" i="34"/>
  <c r="LC103" i="34" s="1"/>
  <c r="Z104" i="34"/>
  <c r="AB104" i="34" s="1"/>
  <c r="LA104" i="34"/>
  <c r="Z106" i="34"/>
  <c r="AB106" i="34" s="1"/>
  <c r="JJ110" i="34"/>
  <c r="JK124" i="34"/>
  <c r="AA124" i="34"/>
  <c r="JK122" i="34"/>
  <c r="AA122" i="34"/>
  <c r="Z124" i="34"/>
  <c r="AB124" i="34" s="1"/>
  <c r="LA124" i="34"/>
  <c r="LC124" i="34" s="1"/>
  <c r="KV117" i="34"/>
  <c r="AA117" i="34"/>
  <c r="JK117" i="34"/>
  <c r="KW123" i="34"/>
  <c r="KV123" i="34"/>
  <c r="KU123" i="34"/>
  <c r="KW129" i="34"/>
  <c r="KV129" i="34"/>
  <c r="KU129" i="34"/>
  <c r="LA130" i="34"/>
  <c r="LC130" i="34" s="1"/>
  <c r="Z130" i="34"/>
  <c r="AB130" i="34" s="1"/>
  <c r="KV130" i="34"/>
  <c r="KU130" i="34"/>
  <c r="KW132" i="34"/>
  <c r="AA136" i="34"/>
  <c r="JK136" i="34"/>
  <c r="KQ128" i="34"/>
  <c r="KU128" i="34" s="1"/>
  <c r="Z131" i="34"/>
  <c r="AB131" i="34" s="1"/>
  <c r="JK140" i="34"/>
  <c r="AA140" i="34"/>
  <c r="Z78" i="34"/>
  <c r="AB78" i="34" s="1"/>
  <c r="KW79" i="34"/>
  <c r="Z97" i="34"/>
  <c r="AB97" i="34" s="1"/>
  <c r="JJ103" i="34"/>
  <c r="KQ119" i="34"/>
  <c r="LA119" i="34"/>
  <c r="LC119" i="34" s="1"/>
  <c r="Z119" i="34"/>
  <c r="AB119" i="34" s="1"/>
  <c r="JK125" i="34"/>
  <c r="AA125" i="34"/>
  <c r="KQ127" i="34"/>
  <c r="KU127" i="34" s="1"/>
  <c r="LC128" i="34"/>
  <c r="KW131" i="34"/>
  <c r="AA133" i="34"/>
  <c r="JK133" i="34"/>
  <c r="KQ120" i="34"/>
  <c r="KW127" i="34"/>
  <c r="LC127" i="34"/>
  <c r="KV127" i="34"/>
  <c r="KW130" i="34"/>
  <c r="JJ134" i="34"/>
  <c r="AA135" i="34"/>
  <c r="JK135" i="34"/>
  <c r="AA138" i="34"/>
  <c r="JK138" i="34"/>
  <c r="AA143" i="34"/>
  <c r="JK143" i="34"/>
  <c r="Z120" i="34"/>
  <c r="AB120" i="34" s="1"/>
  <c r="JJ128" i="34"/>
  <c r="KQ134" i="34"/>
  <c r="Z125" i="34"/>
  <c r="AB125" i="34" s="1"/>
  <c r="JJ130" i="34"/>
  <c r="KW125" i="34"/>
  <c r="KU125" i="34"/>
  <c r="JK129" i="34"/>
  <c r="AA129" i="34"/>
  <c r="Z133" i="34"/>
  <c r="AB133" i="34" s="1"/>
  <c r="LA133" i="34"/>
  <c r="LC133" i="34" s="1"/>
  <c r="LA134" i="34"/>
  <c r="LC134" i="34" s="1"/>
  <c r="KU135" i="34"/>
  <c r="KW135" i="34"/>
  <c r="AA137" i="34"/>
  <c r="JK137" i="34"/>
  <c r="JK141" i="34"/>
  <c r="AA141" i="34"/>
  <c r="AA131" i="34"/>
  <c r="KP133" i="34"/>
  <c r="LB133" i="34" s="1"/>
  <c r="KV116" i="34"/>
  <c r="KW121" i="34"/>
  <c r="LC121" i="34"/>
  <c r="KQ132" i="34"/>
  <c r="LC135" i="34"/>
  <c r="KU143" i="34"/>
  <c r="KV143" i="34"/>
  <c r="KW112" i="34"/>
  <c r="KP118" i="34"/>
  <c r="LB118" i="34" s="1"/>
  <c r="KV121" i="34"/>
  <c r="KQ122" i="34"/>
  <c r="KU122" i="34" s="1"/>
  <c r="LA132" i="34"/>
  <c r="AA139" i="34"/>
  <c r="JK139" i="34"/>
  <c r="JJ88" i="34"/>
  <c r="Z109" i="34"/>
  <c r="AB109" i="34" s="1"/>
  <c r="Z122" i="34"/>
  <c r="AB122" i="34" s="1"/>
  <c r="LA131" i="34"/>
  <c r="LC131" i="34" s="1"/>
  <c r="LC132" i="34"/>
  <c r="Z138" i="34"/>
  <c r="AB138" i="34" s="1"/>
  <c r="JJ148" i="34"/>
  <c r="JK150" i="34"/>
  <c r="AA150" i="34"/>
  <c r="AA159" i="34"/>
  <c r="JK159" i="34"/>
  <c r="JK167" i="34"/>
  <c r="AA167" i="34"/>
  <c r="KV138" i="34"/>
  <c r="LC138" i="34"/>
  <c r="KW138" i="34"/>
  <c r="JK145" i="34"/>
  <c r="AA145" i="34"/>
  <c r="JK151" i="34"/>
  <c r="Z159" i="34"/>
  <c r="AB159" i="34" s="1"/>
  <c r="LA159" i="34"/>
  <c r="LC159" i="34" s="1"/>
  <c r="LC160" i="34"/>
  <c r="JK163" i="34"/>
  <c r="AA163" i="34"/>
  <c r="Z128" i="34"/>
  <c r="AB128" i="34" s="1"/>
  <c r="KO139" i="34"/>
  <c r="KQ139" i="34" s="1"/>
  <c r="KP141" i="34"/>
  <c r="LA141" i="34"/>
  <c r="Z142" i="34"/>
  <c r="AB142" i="34" s="1"/>
  <c r="KQ151" i="34"/>
  <c r="JK152" i="34"/>
  <c r="AA152" i="34"/>
  <c r="JK156" i="34"/>
  <c r="AA156" i="34"/>
  <c r="JK162" i="34"/>
  <c r="AA162" i="34"/>
  <c r="LC141" i="34"/>
  <c r="KV142" i="34"/>
  <c r="KW142" i="34"/>
  <c r="JK161" i="34"/>
  <c r="AA161" i="34"/>
  <c r="KW143" i="34"/>
  <c r="KQ145" i="34"/>
  <c r="KU152" i="34"/>
  <c r="KV152" i="34"/>
  <c r="KU158" i="34"/>
  <c r="KV158" i="34"/>
  <c r="Z129" i="34"/>
  <c r="AB129" i="34" s="1"/>
  <c r="KP136" i="34"/>
  <c r="LB136" i="34" s="1"/>
  <c r="LC136" i="34"/>
  <c r="Z145" i="34"/>
  <c r="AB145" i="34" s="1"/>
  <c r="JJ147" i="34"/>
  <c r="KQ150" i="34"/>
  <c r="KU150" i="34" s="1"/>
  <c r="KU153" i="34"/>
  <c r="KV153" i="34"/>
  <c r="JK160" i="34"/>
  <c r="AA160" i="34"/>
  <c r="AA166" i="34"/>
  <c r="JK166" i="34"/>
  <c r="JK172" i="34"/>
  <c r="AA172" i="34"/>
  <c r="AA142" i="34"/>
  <c r="JK142" i="34"/>
  <c r="JJ149" i="34"/>
  <c r="KW146" i="34"/>
  <c r="KQ148" i="34"/>
  <c r="KU148" i="34" s="1"/>
  <c r="LC150" i="34"/>
  <c r="JK155" i="34"/>
  <c r="AA155" i="34"/>
  <c r="JK170" i="34"/>
  <c r="AA170" i="34"/>
  <c r="KW89" i="34"/>
  <c r="KO93" i="34"/>
  <c r="KQ93" i="34" s="1"/>
  <c r="KO100" i="34"/>
  <c r="KQ100" i="34" s="1"/>
  <c r="Z110" i="34"/>
  <c r="AB110" i="34" s="1"/>
  <c r="KV131" i="34"/>
  <c r="Z132" i="34"/>
  <c r="AB132" i="34" s="1"/>
  <c r="KO137" i="34"/>
  <c r="KQ137" i="34" s="1"/>
  <c r="KU137" i="34" s="1"/>
  <c r="LA139" i="34"/>
  <c r="LC139" i="34" s="1"/>
  <c r="LA140" i="34"/>
  <c r="LC140" i="34" s="1"/>
  <c r="Z140" i="34"/>
  <c r="AB140" i="34" s="1"/>
  <c r="Z141" i="34"/>
  <c r="AB141" i="34" s="1"/>
  <c r="KW153" i="34"/>
  <c r="JJ132" i="34"/>
  <c r="Z137" i="34"/>
  <c r="AB137" i="34" s="1"/>
  <c r="KV140" i="34"/>
  <c r="JJ144" i="34"/>
  <c r="LA156" i="34"/>
  <c r="LC156" i="34" s="1"/>
  <c r="KV89" i="34"/>
  <c r="KV96" i="34"/>
  <c r="KW102" i="34"/>
  <c r="KV105" i="34"/>
  <c r="Z116" i="34"/>
  <c r="AB116" i="34" s="1"/>
  <c r="KV135" i="34"/>
  <c r="Z136" i="34"/>
  <c r="AB136" i="34" s="1"/>
  <c r="LC137" i="34"/>
  <c r="KW137" i="34"/>
  <c r="KV137" i="34"/>
  <c r="KW140" i="34"/>
  <c r="JJ146" i="34"/>
  <c r="LC147" i="34"/>
  <c r="JJ154" i="34"/>
  <c r="JK158" i="34"/>
  <c r="AA158" i="34"/>
  <c r="JK169" i="34"/>
  <c r="AA169" i="34"/>
  <c r="KW115" i="34"/>
  <c r="KQ124" i="34"/>
  <c r="Z134" i="34"/>
  <c r="AB134" i="34" s="1"/>
  <c r="JJ153" i="34"/>
  <c r="JK157" i="34"/>
  <c r="AA157" i="34"/>
  <c r="KV148" i="34"/>
  <c r="Z152" i="34"/>
  <c r="AB152" i="34" s="1"/>
  <c r="LA155" i="34"/>
  <c r="LC155" i="34" s="1"/>
  <c r="KQ165" i="34"/>
  <c r="KQ170" i="34"/>
  <c r="JK181" i="34"/>
  <c r="AA181" i="34"/>
  <c r="KW144" i="34"/>
  <c r="KQ147" i="34"/>
  <c r="KW152" i="34"/>
  <c r="LA153" i="34"/>
  <c r="LC153" i="34" s="1"/>
  <c r="KO157" i="34"/>
  <c r="KQ157" i="34" s="1"/>
  <c r="KU157" i="34" s="1"/>
  <c r="Z165" i="34"/>
  <c r="AB165" i="34" s="1"/>
  <c r="JK178" i="34"/>
  <c r="AA178" i="34"/>
  <c r="JJ184" i="34"/>
  <c r="KV186" i="34"/>
  <c r="KU186" i="34"/>
  <c r="KV144" i="34"/>
  <c r="KQ154" i="34"/>
  <c r="KQ159" i="34"/>
  <c r="KW159" i="34" s="1"/>
  <c r="AA164" i="34"/>
  <c r="KW165" i="34"/>
  <c r="KQ166" i="34"/>
  <c r="KQ173" i="34"/>
  <c r="KU173" i="34" s="1"/>
  <c r="KV174" i="34"/>
  <c r="KU174" i="34"/>
  <c r="KW179" i="34"/>
  <c r="KU179" i="34"/>
  <c r="LA180" i="34"/>
  <c r="Z180" i="34"/>
  <c r="AB180" i="34" s="1"/>
  <c r="KW182" i="34"/>
  <c r="KV182" i="34"/>
  <c r="KU182" i="34"/>
  <c r="AA190" i="34"/>
  <c r="JK190" i="34"/>
  <c r="KQ149" i="34"/>
  <c r="Z173" i="34"/>
  <c r="AB173" i="34" s="1"/>
  <c r="Z174" i="34"/>
  <c r="AB174" i="34" s="1"/>
  <c r="KQ181" i="34"/>
  <c r="LA181" i="34"/>
  <c r="LC181" i="34" s="1"/>
  <c r="KQ146" i="34"/>
  <c r="KW154" i="34"/>
  <c r="LA161" i="34"/>
  <c r="LC161" i="34" s="1"/>
  <c r="KQ162" i="34"/>
  <c r="KU162" i="34" s="1"/>
  <c r="KW166" i="34"/>
  <c r="KQ167" i="34"/>
  <c r="KW171" i="34"/>
  <c r="KW173" i="34"/>
  <c r="KW174" i="34"/>
  <c r="KW176" i="34"/>
  <c r="KU176" i="34"/>
  <c r="JK183" i="34"/>
  <c r="AA183" i="34"/>
  <c r="KU185" i="34"/>
  <c r="KV185" i="34"/>
  <c r="JK188" i="34"/>
  <c r="AA188" i="34"/>
  <c r="KV147" i="34"/>
  <c r="KW149" i="34"/>
  <c r="KW151" i="34"/>
  <c r="KV171" i="34"/>
  <c r="KW172" i="34"/>
  <c r="LC172" i="34"/>
  <c r="KU184" i="34"/>
  <c r="KV184" i="34"/>
  <c r="KQ160" i="34"/>
  <c r="KU160" i="34" s="1"/>
  <c r="KW162" i="34"/>
  <c r="KV172" i="34"/>
  <c r="LC175" i="34"/>
  <c r="LC178" i="34"/>
  <c r="KV179" i="34"/>
  <c r="LC180" i="34"/>
  <c r="KV162" i="34"/>
  <c r="KQ163" i="34"/>
  <c r="JK164" i="34"/>
  <c r="KQ168" i="34"/>
  <c r="KU168" i="34" s="1"/>
  <c r="LC171" i="34"/>
  <c r="JJ174" i="34"/>
  <c r="KV176" i="34"/>
  <c r="LC185" i="34"/>
  <c r="AA187" i="34"/>
  <c r="JK187" i="34"/>
  <c r="LA154" i="34"/>
  <c r="JK179" i="34"/>
  <c r="AA179" i="34"/>
  <c r="LC184" i="34"/>
  <c r="KW145" i="34"/>
  <c r="LC154" i="34"/>
  <c r="KW155" i="34"/>
  <c r="KQ156" i="34"/>
  <c r="KU156" i="34" s="1"/>
  <c r="KW158" i="34"/>
  <c r="KW163" i="34"/>
  <c r="KQ164" i="34"/>
  <c r="KU164" i="34" s="1"/>
  <c r="AA165" i="34"/>
  <c r="KW168" i="34"/>
  <c r="KV168" i="34"/>
  <c r="AA173" i="34"/>
  <c r="JK173" i="34"/>
  <c r="JK180" i="34"/>
  <c r="AA180" i="34"/>
  <c r="KQ183" i="34"/>
  <c r="KU183" i="34" s="1"/>
  <c r="LA142" i="34"/>
  <c r="LC142" i="34" s="1"/>
  <c r="Z150" i="34"/>
  <c r="AB150" i="34" s="1"/>
  <c r="KV155" i="34"/>
  <c r="Z156" i="34"/>
  <c r="AB156" i="34" s="1"/>
  <c r="LA171" i="34"/>
  <c r="Z171" i="34"/>
  <c r="AB171" i="34" s="1"/>
  <c r="JJ171" i="34"/>
  <c r="KW156" i="34"/>
  <c r="LA160" i="34"/>
  <c r="KQ161" i="34"/>
  <c r="KW161" i="34" s="1"/>
  <c r="JJ168" i="34"/>
  <c r="LA168" i="34"/>
  <c r="LC168" i="34" s="1"/>
  <c r="KW169" i="34"/>
  <c r="KU169" i="34"/>
  <c r="Z169" i="34"/>
  <c r="AB169" i="34" s="1"/>
  <c r="JK177" i="34"/>
  <c r="AA177" i="34"/>
  <c r="KU188" i="34"/>
  <c r="KW188" i="34"/>
  <c r="KV188" i="34"/>
  <c r="KV178" i="34"/>
  <c r="KP191" i="34"/>
  <c r="LB191" i="34" s="1"/>
  <c r="LC191" i="34"/>
  <c r="KV199" i="34"/>
  <c r="KU199" i="34"/>
  <c r="KV207" i="34"/>
  <c r="KU207" i="34"/>
  <c r="Z214" i="34"/>
  <c r="AB214" i="34" s="1"/>
  <c r="LA214" i="34"/>
  <c r="LA217" i="34"/>
  <c r="LC217" i="34" s="1"/>
  <c r="Z217" i="34"/>
  <c r="AB217" i="34" s="1"/>
  <c r="KV217" i="34"/>
  <c r="KU217" i="34"/>
  <c r="JK219" i="34"/>
  <c r="AA219" i="34"/>
  <c r="KV175" i="34"/>
  <c r="KV177" i="34"/>
  <c r="KW178" i="34"/>
  <c r="Z179" i="34"/>
  <c r="AB179" i="34" s="1"/>
  <c r="KW183" i="34"/>
  <c r="JJ185" i="34"/>
  <c r="LA189" i="34"/>
  <c r="LC189" i="34" s="1"/>
  <c r="Z190" i="34"/>
  <c r="AB190" i="34" s="1"/>
  <c r="AA194" i="34"/>
  <c r="JK194" i="34"/>
  <c r="LA195" i="34"/>
  <c r="LC195" i="34" s="1"/>
  <c r="Z195" i="34"/>
  <c r="AB195" i="34" s="1"/>
  <c r="AA201" i="34"/>
  <c r="JK201" i="34"/>
  <c r="KV203" i="34"/>
  <c r="KU203" i="34"/>
  <c r="KW207" i="34"/>
  <c r="LA210" i="34"/>
  <c r="LC210" i="34" s="1"/>
  <c r="Z210" i="34"/>
  <c r="AB210" i="34" s="1"/>
  <c r="KV214" i="34"/>
  <c r="AA220" i="34"/>
  <c r="JK220" i="34"/>
  <c r="JK223" i="34"/>
  <c r="AA223" i="34"/>
  <c r="KW175" i="34"/>
  <c r="Z177" i="34"/>
  <c r="AB177" i="34" s="1"/>
  <c r="KW184" i="34"/>
  <c r="JJ189" i="34"/>
  <c r="JK192" i="34"/>
  <c r="AA192" i="34"/>
  <c r="KW199" i="34"/>
  <c r="LA202" i="34"/>
  <c r="LC202" i="34" s="1"/>
  <c r="Z202" i="34"/>
  <c r="AB202" i="34" s="1"/>
  <c r="KV206" i="34"/>
  <c r="KU206" i="34"/>
  <c r="JJ213" i="34"/>
  <c r="KW217" i="34"/>
  <c r="Z220" i="34"/>
  <c r="AB220" i="34" s="1"/>
  <c r="LA220" i="34"/>
  <c r="LC220" i="34" s="1"/>
  <c r="KV221" i="34"/>
  <c r="LA224" i="34"/>
  <c r="Z224" i="34"/>
  <c r="AB224" i="34" s="1"/>
  <c r="KQ224" i="34"/>
  <c r="JJ176" i="34"/>
  <c r="KV183" i="34"/>
  <c r="LA188" i="34"/>
  <c r="LC188" i="34" s="1"/>
  <c r="KW195" i="34"/>
  <c r="KV195" i="34"/>
  <c r="KU195" i="34"/>
  <c r="JK196" i="34"/>
  <c r="AA196" i="34"/>
  <c r="KW202" i="34"/>
  <c r="KV202" i="34"/>
  <c r="KU202" i="34"/>
  <c r="KW203" i="34"/>
  <c r="JJ208" i="34"/>
  <c r="KW210" i="34"/>
  <c r="JJ212" i="34"/>
  <c r="Z213" i="34"/>
  <c r="AB213" i="34" s="1"/>
  <c r="LA213" i="34"/>
  <c r="LA216" i="34"/>
  <c r="Z216" i="34"/>
  <c r="AB216" i="34" s="1"/>
  <c r="KV220" i="34"/>
  <c r="KU220" i="34"/>
  <c r="LC224" i="34"/>
  <c r="KW180" i="34"/>
  <c r="Z181" i="34"/>
  <c r="AB181" i="34" s="1"/>
  <c r="Z182" i="34"/>
  <c r="AB182" i="34" s="1"/>
  <c r="Z183" i="34"/>
  <c r="AB183" i="34" s="1"/>
  <c r="JJ191" i="34"/>
  <c r="Z198" i="34"/>
  <c r="AB198" i="34" s="1"/>
  <c r="JK204" i="34"/>
  <c r="AA204" i="34"/>
  <c r="LA205" i="34"/>
  <c r="LC205" i="34" s="1"/>
  <c r="Z205" i="34"/>
  <c r="AB205" i="34" s="1"/>
  <c r="LA209" i="34"/>
  <c r="LC209" i="34" s="1"/>
  <c r="Z209" i="34"/>
  <c r="AB209" i="34" s="1"/>
  <c r="JK211" i="34"/>
  <c r="AA211" i="34"/>
  <c r="LA212" i="34"/>
  <c r="LC212" i="34" s="1"/>
  <c r="Z212" i="34"/>
  <c r="AB212" i="34" s="1"/>
  <c r="KV213" i="34"/>
  <c r="KU213" i="34"/>
  <c r="KV216" i="34"/>
  <c r="KU216" i="34"/>
  <c r="JK218" i="34"/>
  <c r="AA218" i="34"/>
  <c r="JK222" i="34"/>
  <c r="AA222" i="34"/>
  <c r="JJ182" i="34"/>
  <c r="LA190" i="34"/>
  <c r="LC190" i="34" s="1"/>
  <c r="AA193" i="34"/>
  <c r="JJ197" i="34"/>
  <c r="LC198" i="34"/>
  <c r="KV205" i="34"/>
  <c r="KU205" i="34"/>
  <c r="KW209" i="34"/>
  <c r="KV209" i="34"/>
  <c r="KU209" i="34"/>
  <c r="KW213" i="34"/>
  <c r="JJ215" i="34"/>
  <c r="LC216" i="34"/>
  <c r="LA219" i="34"/>
  <c r="LC219" i="34" s="1"/>
  <c r="Z219" i="34"/>
  <c r="AB219" i="34" s="1"/>
  <c r="JJ225" i="34"/>
  <c r="KW186" i="34"/>
  <c r="KW193" i="34"/>
  <c r="KU193" i="34"/>
  <c r="Z194" i="34"/>
  <c r="AB194" i="34" s="1"/>
  <c r="LA194" i="34"/>
  <c r="LA197" i="34"/>
  <c r="LC197" i="34" s="1"/>
  <c r="Z197" i="34"/>
  <c r="AB197" i="34" s="1"/>
  <c r="JK199" i="34"/>
  <c r="AA199" i="34"/>
  <c r="Z201" i="34"/>
  <c r="AB201" i="34" s="1"/>
  <c r="LA201" i="34"/>
  <c r="KV212" i="34"/>
  <c r="KU212" i="34"/>
  <c r="Z215" i="34"/>
  <c r="AB215" i="34" s="1"/>
  <c r="LA215" i="34"/>
  <c r="KV219" i="34"/>
  <c r="KU219" i="34"/>
  <c r="LA223" i="34"/>
  <c r="LC223" i="34" s="1"/>
  <c r="Z223" i="34"/>
  <c r="AB223" i="34" s="1"/>
  <c r="KV223" i="34"/>
  <c r="KU223" i="34"/>
  <c r="KV194" i="34"/>
  <c r="KV201" i="34"/>
  <c r="AA214" i="34"/>
  <c r="JK214" i="34"/>
  <c r="JK217" i="34"/>
  <c r="AA217" i="34"/>
  <c r="KW219" i="34"/>
  <c r="KW223" i="34"/>
  <c r="LC183" i="34"/>
  <c r="KQ187" i="34"/>
  <c r="KU187" i="34" s="1"/>
  <c r="JK195" i="34"/>
  <c r="AA195" i="34"/>
  <c r="LA196" i="34"/>
  <c r="LC196" i="34" s="1"/>
  <c r="Z196" i="34"/>
  <c r="AB196" i="34" s="1"/>
  <c r="KV197" i="34"/>
  <c r="KU197" i="34"/>
  <c r="JJ200" i="34"/>
  <c r="Z208" i="34"/>
  <c r="AB208" i="34" s="1"/>
  <c r="LA208" i="34"/>
  <c r="KQ208" i="34"/>
  <c r="KU208" i="34" s="1"/>
  <c r="JJ210" i="34"/>
  <c r="KW212" i="34"/>
  <c r="KV215" i="34"/>
  <c r="KV173" i="34"/>
  <c r="KQ180" i="34"/>
  <c r="Z186" i="34"/>
  <c r="AB186" i="34" s="1"/>
  <c r="JJ186" i="34"/>
  <c r="KW189" i="34"/>
  <c r="KQ191" i="34"/>
  <c r="KU191" i="34" s="1"/>
  <c r="KO192" i="34"/>
  <c r="KQ192" i="34" s="1"/>
  <c r="LA193" i="34"/>
  <c r="LC193" i="34" s="1"/>
  <c r="JJ202" i="34"/>
  <c r="KQ204" i="34"/>
  <c r="Z204" i="34"/>
  <c r="AB204" i="34" s="1"/>
  <c r="KV208" i="34"/>
  <c r="KQ211" i="34"/>
  <c r="Z211" i="34"/>
  <c r="AB211" i="34" s="1"/>
  <c r="LA218" i="34"/>
  <c r="LC218" i="34" s="1"/>
  <c r="Z218" i="34"/>
  <c r="AB218" i="34" s="1"/>
  <c r="KQ218" i="34"/>
  <c r="KU218" i="34" s="1"/>
  <c r="LA222" i="34"/>
  <c r="Z222" i="34"/>
  <c r="AB222" i="34" s="1"/>
  <c r="JK224" i="34"/>
  <c r="AA224" i="34"/>
  <c r="Z178" i="34"/>
  <c r="AB178" i="34" s="1"/>
  <c r="KW185" i="34"/>
  <c r="Z187" i="34"/>
  <c r="AB187" i="34" s="1"/>
  <c r="KU189" i="34"/>
  <c r="LA192" i="34"/>
  <c r="LC192" i="34" s="1"/>
  <c r="KQ196" i="34"/>
  <c r="KW197" i="34"/>
  <c r="KQ200" i="34"/>
  <c r="Z200" i="34"/>
  <c r="AB200" i="34" s="1"/>
  <c r="JJ203" i="34"/>
  <c r="LC204" i="34"/>
  <c r="JK206" i="34"/>
  <c r="AA206" i="34"/>
  <c r="JJ207" i="34"/>
  <c r="LC211" i="34"/>
  <c r="JJ216" i="34"/>
  <c r="AA221" i="34"/>
  <c r="JK221" i="34"/>
  <c r="KQ222" i="34"/>
  <c r="LA225" i="34"/>
  <c r="LC225" i="34" s="1"/>
  <c r="Z225" i="34"/>
  <c r="AB225" i="34" s="1"/>
  <c r="KW177" i="34"/>
  <c r="Z184" i="34"/>
  <c r="AB184" i="34" s="1"/>
  <c r="KV187" i="34"/>
  <c r="LC187" i="34"/>
  <c r="KW187" i="34"/>
  <c r="KQ190" i="34"/>
  <c r="KU190" i="34" s="1"/>
  <c r="Z191" i="34"/>
  <c r="AB191" i="34" s="1"/>
  <c r="KV193" i="34"/>
  <c r="JJ198" i="34"/>
  <c r="LA199" i="34"/>
  <c r="LC199" i="34" s="1"/>
  <c r="Z199" i="34"/>
  <c r="AB199" i="34" s="1"/>
  <c r="LA203" i="34"/>
  <c r="LC203" i="34" s="1"/>
  <c r="Z203" i="34"/>
  <c r="AB203" i="34" s="1"/>
  <c r="JJ205" i="34"/>
  <c r="LA206" i="34"/>
  <c r="LC206" i="34" s="1"/>
  <c r="Z206" i="34"/>
  <c r="AB206" i="34" s="1"/>
  <c r="Z207" i="34"/>
  <c r="AB207" i="34" s="1"/>
  <c r="LA207" i="34"/>
  <c r="JJ209" i="34"/>
  <c r="Z221" i="34"/>
  <c r="AB221" i="34" s="1"/>
  <c r="LA221" i="34"/>
  <c r="LC221" i="34" s="1"/>
  <c r="LC222" i="34"/>
  <c r="KQ225" i="34"/>
  <c r="KW225" i="34" s="1"/>
  <c r="Z188" i="34"/>
  <c r="AB188" i="34" s="1"/>
  <c r="KW194" i="34"/>
  <c r="KW201" i="34"/>
  <c r="KW208" i="34"/>
  <c r="KW214" i="34"/>
  <c r="KW215" i="34"/>
  <c r="KW221" i="34"/>
  <c r="KW216" i="34"/>
  <c r="LC207" i="34"/>
  <c r="KV210" i="34"/>
  <c r="LC213" i="34"/>
  <c r="LC194" i="34"/>
  <c r="KV198" i="34"/>
  <c r="LC201" i="34"/>
  <c r="LC208" i="34"/>
  <c r="LC214" i="34"/>
  <c r="LC215" i="34"/>
  <c r="Z192" i="34"/>
  <c r="AB192" i="34" s="1"/>
  <c r="KW198" i="34"/>
  <c r="KW224" i="34"/>
  <c r="KV222" i="34" l="1"/>
  <c r="KU222" i="34"/>
  <c r="KV200" i="34"/>
  <c r="KU200" i="34"/>
  <c r="AA191" i="34"/>
  <c r="JK191" i="34"/>
  <c r="JK212" i="34"/>
  <c r="AA212" i="34"/>
  <c r="KW160" i="34"/>
  <c r="KU124" i="34"/>
  <c r="KW124" i="34"/>
  <c r="AA128" i="34"/>
  <c r="JK128" i="34"/>
  <c r="AA112" i="34"/>
  <c r="JK112" i="34"/>
  <c r="AA76" i="34"/>
  <c r="JK76" i="34"/>
  <c r="AA26" i="34"/>
  <c r="JK26" i="34"/>
  <c r="KV64" i="34"/>
  <c r="JK4" i="34"/>
  <c r="AA4" i="34"/>
  <c r="KW222" i="34"/>
  <c r="JK198" i="34"/>
  <c r="AA198" i="34"/>
  <c r="AA186" i="34"/>
  <c r="JK186" i="34"/>
  <c r="JK225" i="34"/>
  <c r="AA225" i="34"/>
  <c r="JK197" i="34"/>
  <c r="AA197" i="34"/>
  <c r="KV157" i="34"/>
  <c r="JK132" i="34"/>
  <c r="AA132" i="34"/>
  <c r="KU100" i="34"/>
  <c r="KW100" i="34"/>
  <c r="KV100" i="34"/>
  <c r="KW120" i="34"/>
  <c r="KV120" i="34"/>
  <c r="KU120" i="34"/>
  <c r="KW119" i="34"/>
  <c r="KV119" i="34"/>
  <c r="KU119" i="34"/>
  <c r="JK108" i="34"/>
  <c r="AA108" i="34"/>
  <c r="AA82" i="34"/>
  <c r="JK82" i="34"/>
  <c r="JK58" i="34"/>
  <c r="AA58" i="34"/>
  <c r="AA44" i="34"/>
  <c r="JK44" i="34"/>
  <c r="KW64" i="34"/>
  <c r="KU57" i="34"/>
  <c r="KW57" i="34"/>
  <c r="AA28" i="34"/>
  <c r="JK28" i="34"/>
  <c r="AA40" i="34"/>
  <c r="JK40" i="34"/>
  <c r="JK6" i="34"/>
  <c r="AA6" i="34"/>
  <c r="AA23" i="34"/>
  <c r="JK23" i="34"/>
  <c r="KV34" i="34"/>
  <c r="KO1" i="34"/>
  <c r="JK209" i="34"/>
  <c r="AA209" i="34"/>
  <c r="KW196" i="34"/>
  <c r="KV196" i="34"/>
  <c r="KU196" i="34"/>
  <c r="AA208" i="34"/>
  <c r="JK208" i="34"/>
  <c r="JK176" i="34"/>
  <c r="AA176" i="34"/>
  <c r="KV191" i="34"/>
  <c r="KW181" i="34"/>
  <c r="KV181" i="34"/>
  <c r="KU181" i="34"/>
  <c r="JK184" i="34"/>
  <c r="AA184" i="34"/>
  <c r="KW96" i="34"/>
  <c r="JK149" i="34"/>
  <c r="AA149" i="34"/>
  <c r="JK147" i="34"/>
  <c r="AA147" i="34"/>
  <c r="AA103" i="34"/>
  <c r="JK103" i="34"/>
  <c r="JK94" i="34"/>
  <c r="AA94" i="34"/>
  <c r="KU81" i="34"/>
  <c r="KV81" i="34"/>
  <c r="JK57" i="34"/>
  <c r="AA57" i="34"/>
  <c r="AA32" i="34"/>
  <c r="JK32" i="34"/>
  <c r="KW23" i="34"/>
  <c r="KV29" i="34"/>
  <c r="KU30" i="34"/>
  <c r="KV30" i="34"/>
  <c r="AA34" i="34"/>
  <c r="JK34" i="34"/>
  <c r="KU8" i="34"/>
  <c r="KW8" i="34"/>
  <c r="KU3" i="34"/>
  <c r="KV3" i="34"/>
  <c r="KV218" i="34"/>
  <c r="KV180" i="34"/>
  <c r="KU180" i="34"/>
  <c r="KV224" i="34"/>
  <c r="KU224" i="34"/>
  <c r="KW191" i="34"/>
  <c r="KV160" i="34"/>
  <c r="KW170" i="34"/>
  <c r="KU170" i="34"/>
  <c r="KV170" i="34"/>
  <c r="KU93" i="34"/>
  <c r="KW93" i="34"/>
  <c r="KV93" i="34"/>
  <c r="KU151" i="34"/>
  <c r="KV151" i="34"/>
  <c r="AA75" i="34"/>
  <c r="JK75" i="34"/>
  <c r="KV23" i="34"/>
  <c r="KU28" i="34"/>
  <c r="KW28" i="34"/>
  <c r="KU38" i="34"/>
  <c r="KW38" i="34"/>
  <c r="KV17" i="34"/>
  <c r="KU17" i="34"/>
  <c r="KW29" i="34"/>
  <c r="KU26" i="34"/>
  <c r="KW26" i="34"/>
  <c r="JK216" i="34"/>
  <c r="AA216" i="34"/>
  <c r="KW211" i="34"/>
  <c r="KV211" i="34"/>
  <c r="KU211" i="34"/>
  <c r="JK182" i="34"/>
  <c r="AA182" i="34"/>
  <c r="KU165" i="34"/>
  <c r="KV165" i="34"/>
  <c r="JK109" i="34"/>
  <c r="AA109" i="34"/>
  <c r="AA84" i="34"/>
  <c r="JK84" i="34"/>
  <c r="KW27" i="34"/>
  <c r="KV27" i="34"/>
  <c r="KU27" i="34"/>
  <c r="AA16" i="34"/>
  <c r="JK16" i="34"/>
  <c r="KV46" i="34"/>
  <c r="AA48" i="34"/>
  <c r="JK48" i="34"/>
  <c r="AA21" i="34"/>
  <c r="JK21" i="34"/>
  <c r="KU167" i="34"/>
  <c r="KV167" i="34"/>
  <c r="AA215" i="34"/>
  <c r="JK215" i="34"/>
  <c r="KV164" i="34"/>
  <c r="KW167" i="34"/>
  <c r="KU149" i="34"/>
  <c r="KV149" i="34"/>
  <c r="AA148" i="34"/>
  <c r="JK148" i="34"/>
  <c r="KV124" i="34"/>
  <c r="KV128" i="34"/>
  <c r="KV122" i="34"/>
  <c r="KU101" i="34"/>
  <c r="KV101" i="34"/>
  <c r="KW101" i="34"/>
  <c r="AA65" i="34"/>
  <c r="JK65" i="34"/>
  <c r="AA52" i="34"/>
  <c r="JK52" i="34"/>
  <c r="KU73" i="34"/>
  <c r="KV73" i="34"/>
  <c r="KW73" i="34"/>
  <c r="AA71" i="34"/>
  <c r="JK71" i="34"/>
  <c r="KV62" i="34"/>
  <c r="KW17" i="34"/>
  <c r="KW46" i="34"/>
  <c r="KU19" i="34"/>
  <c r="KV19" i="34"/>
  <c r="AA14" i="34"/>
  <c r="JK14" i="34"/>
  <c r="AA168" i="34"/>
  <c r="JK168" i="34"/>
  <c r="AA207" i="34"/>
  <c r="JK207" i="34"/>
  <c r="KV190" i="34"/>
  <c r="KW164" i="34"/>
  <c r="AA174" i="34"/>
  <c r="JK174" i="34"/>
  <c r="KU166" i="34"/>
  <c r="KV166" i="34"/>
  <c r="KV156" i="34"/>
  <c r="LB141" i="34"/>
  <c r="KQ141" i="34"/>
  <c r="KW128" i="34"/>
  <c r="KV59" i="34"/>
  <c r="KU59" i="34"/>
  <c r="KW30" i="34"/>
  <c r="KW62" i="34"/>
  <c r="AA54" i="34"/>
  <c r="JK54" i="34"/>
  <c r="JK18" i="34"/>
  <c r="AA18" i="34"/>
  <c r="KW190" i="34"/>
  <c r="AA154" i="34"/>
  <c r="JK154" i="34"/>
  <c r="KW139" i="34"/>
  <c r="KV139" i="34"/>
  <c r="KU139" i="34"/>
  <c r="KU99" i="34"/>
  <c r="KV99" i="34"/>
  <c r="KW99" i="34"/>
  <c r="KV51" i="34"/>
  <c r="KP1" i="34"/>
  <c r="AA11" i="34"/>
  <c r="JK11" i="34"/>
  <c r="JK205" i="34"/>
  <c r="AA205" i="34"/>
  <c r="KV204" i="34"/>
  <c r="KU204" i="34"/>
  <c r="JK202" i="34"/>
  <c r="AA202" i="34"/>
  <c r="KQ136" i="34"/>
  <c r="AA130" i="34"/>
  <c r="JK130" i="34"/>
  <c r="JK134" i="34"/>
  <c r="AA134" i="34"/>
  <c r="JK101" i="34"/>
  <c r="AA101" i="34"/>
  <c r="KU70" i="34"/>
  <c r="KV70" i="34"/>
  <c r="KW70" i="34"/>
  <c r="AA47" i="34"/>
  <c r="JK47" i="34"/>
  <c r="KQ80" i="34"/>
  <c r="KW51" i="34"/>
  <c r="KQ37" i="34"/>
  <c r="KQ12" i="34"/>
  <c r="KQ1" i="34" s="1"/>
  <c r="AA17" i="34"/>
  <c r="JK17" i="34"/>
  <c r="KU48" i="34"/>
  <c r="KW48" i="34"/>
  <c r="KV48" i="34"/>
  <c r="JK185" i="34"/>
  <c r="AA185" i="34"/>
  <c r="JK189" i="34"/>
  <c r="AA189" i="34"/>
  <c r="KW157" i="34"/>
  <c r="KU159" i="34"/>
  <c r="KV159" i="34"/>
  <c r="AA146" i="34"/>
  <c r="JK146" i="34"/>
  <c r="KV150" i="34"/>
  <c r="AA110" i="34"/>
  <c r="JK110" i="34"/>
  <c r="KQ104" i="34"/>
  <c r="KV92" i="34"/>
  <c r="KU92" i="34"/>
  <c r="KW92" i="34"/>
  <c r="KV87" i="34"/>
  <c r="KU78" i="34"/>
  <c r="KV78" i="34"/>
  <c r="KW78" i="34"/>
  <c r="KV45" i="34"/>
  <c r="JK210" i="34"/>
  <c r="AA210" i="34"/>
  <c r="KW218" i="34"/>
  <c r="KV225" i="34"/>
  <c r="KU225" i="34"/>
  <c r="KW200" i="34"/>
  <c r="JK203" i="34"/>
  <c r="AA203" i="34"/>
  <c r="KW192" i="34"/>
  <c r="KV192" i="34"/>
  <c r="KU192" i="34"/>
  <c r="AA213" i="34"/>
  <c r="JK213" i="34"/>
  <c r="JK171" i="34"/>
  <c r="AA171" i="34"/>
  <c r="KU163" i="34"/>
  <c r="KV163" i="34"/>
  <c r="KV154" i="34"/>
  <c r="KU154" i="34"/>
  <c r="KW148" i="34"/>
  <c r="JK153" i="34"/>
  <c r="AA153" i="34"/>
  <c r="JK144" i="34"/>
  <c r="AA144" i="34"/>
  <c r="KU134" i="34"/>
  <c r="KW134" i="34"/>
  <c r="KV134" i="34"/>
  <c r="KU86" i="34"/>
  <c r="KW86" i="34"/>
  <c r="AA98" i="34"/>
  <c r="JK98" i="34"/>
  <c r="KU102" i="34"/>
  <c r="KV102" i="34"/>
  <c r="KV67" i="34"/>
  <c r="KW45" i="34"/>
  <c r="KV28" i="34"/>
  <c r="KU161" i="34"/>
  <c r="KV161" i="34"/>
  <c r="KW204" i="34"/>
  <c r="AA200" i="34"/>
  <c r="JK200" i="34"/>
  <c r="KU146" i="34"/>
  <c r="KV146" i="34"/>
  <c r="KU147" i="34"/>
  <c r="KW147" i="34"/>
  <c r="KW150" i="34"/>
  <c r="KU145" i="34"/>
  <c r="KV145" i="34"/>
  <c r="AA88" i="34"/>
  <c r="JK88" i="34"/>
  <c r="KV132" i="34"/>
  <c r="KU132" i="34"/>
  <c r="KQ133" i="34"/>
  <c r="KQ118" i="34"/>
  <c r="KW81" i="34"/>
  <c r="AA100" i="34"/>
  <c r="JK100" i="34"/>
  <c r="KU94" i="34"/>
  <c r="KW94" i="34"/>
  <c r="KV94" i="34"/>
  <c r="KW67" i="34"/>
  <c r="JK36" i="34"/>
  <c r="AA36" i="34"/>
  <c r="JK66" i="34"/>
  <c r="AA66" i="34"/>
  <c r="AA8" i="34"/>
  <c r="JK8" i="34"/>
  <c r="KU32" i="34"/>
  <c r="KW32" i="34"/>
  <c r="KW7" i="34"/>
  <c r="JK51" i="34"/>
  <c r="AA51" i="34"/>
  <c r="KU133" i="34" l="1"/>
  <c r="KW133" i="34"/>
  <c r="KV133" i="34"/>
  <c r="KU141" i="34"/>
  <c r="KV141" i="34"/>
  <c r="KW141" i="34"/>
  <c r="KU104" i="34"/>
  <c r="KV104" i="34"/>
  <c r="KW104" i="34"/>
  <c r="KU118" i="34"/>
  <c r="KV118" i="34"/>
  <c r="KW118" i="34"/>
  <c r="KW12" i="34"/>
  <c r="KV12" i="34"/>
  <c r="KU12" i="34"/>
  <c r="KU37" i="34"/>
  <c r="KV37" i="34"/>
  <c r="KW37" i="34"/>
  <c r="KU80" i="34"/>
  <c r="KV80" i="34"/>
  <c r="KW80" i="34"/>
  <c r="KV136" i="34"/>
  <c r="KU136" i="34"/>
  <c r="KW136" i="34"/>
  <c r="A3" i="6" l="1"/>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J392" i="4"/>
  <c r="E392" i="4"/>
  <c r="J391" i="4"/>
  <c r="E391" i="4"/>
  <c r="J390" i="4"/>
  <c r="E390" i="4"/>
  <c r="J389" i="4"/>
  <c r="E389" i="4"/>
  <c r="J388" i="4"/>
  <c r="E388" i="4"/>
  <c r="J387" i="4"/>
  <c r="E387" i="4"/>
  <c r="J386" i="4"/>
  <c r="E386" i="4"/>
  <c r="J385" i="4"/>
  <c r="E385" i="4"/>
  <c r="J384" i="4"/>
  <c r="E384" i="4"/>
  <c r="J383" i="4"/>
  <c r="E383" i="4"/>
  <c r="J382" i="4"/>
  <c r="E382" i="4"/>
  <c r="J381" i="4"/>
  <c r="E381" i="4"/>
  <c r="J380" i="4"/>
  <c r="E380" i="4"/>
  <c r="J379" i="4"/>
  <c r="E379" i="4"/>
  <c r="J378" i="4"/>
  <c r="E378" i="4"/>
  <c r="J377" i="4"/>
  <c r="E377" i="4"/>
  <c r="J376" i="4"/>
  <c r="E376" i="4"/>
  <c r="J375" i="4"/>
  <c r="E375" i="4"/>
  <c r="J374" i="4"/>
  <c r="E374" i="4"/>
  <c r="J373" i="4"/>
  <c r="E373" i="4"/>
  <c r="J372" i="4"/>
  <c r="E372" i="4"/>
  <c r="J371" i="4"/>
  <c r="E371" i="4"/>
  <c r="J370" i="4"/>
  <c r="E370" i="4"/>
  <c r="J369" i="4"/>
  <c r="E369" i="4"/>
  <c r="J368" i="4"/>
  <c r="E368" i="4"/>
  <c r="J367" i="4"/>
  <c r="E367" i="4"/>
  <c r="J366" i="4"/>
  <c r="E366" i="4"/>
  <c r="J365" i="4"/>
  <c r="E365" i="4"/>
  <c r="J364" i="4"/>
  <c r="E364" i="4"/>
  <c r="J363" i="4"/>
  <c r="E363" i="4"/>
  <c r="J362" i="4"/>
  <c r="E362" i="4"/>
  <c r="J361" i="4"/>
  <c r="E361" i="4"/>
  <c r="J360" i="4"/>
  <c r="E360" i="4"/>
  <c r="J359" i="4"/>
  <c r="E359" i="4"/>
  <c r="J358" i="4"/>
  <c r="E358" i="4"/>
  <c r="J357" i="4"/>
  <c r="E357" i="4"/>
  <c r="J356" i="4"/>
  <c r="E356" i="4"/>
  <c r="J355" i="4"/>
  <c r="E355" i="4"/>
  <c r="J354" i="4"/>
  <c r="E354" i="4"/>
  <c r="J353" i="4"/>
  <c r="E353" i="4"/>
  <c r="J352" i="4"/>
  <c r="E352" i="4"/>
  <c r="J351" i="4"/>
  <c r="E351" i="4"/>
  <c r="J350" i="4"/>
  <c r="E350" i="4"/>
  <c r="J349" i="4"/>
  <c r="E349" i="4"/>
  <c r="J348" i="4"/>
  <c r="E348" i="4"/>
  <c r="J347" i="4"/>
  <c r="E347" i="4"/>
  <c r="J346" i="4"/>
  <c r="E346" i="4"/>
  <c r="J345" i="4"/>
  <c r="E345" i="4"/>
  <c r="J344" i="4"/>
  <c r="E344" i="4"/>
  <c r="J343" i="4"/>
  <c r="E343" i="4"/>
  <c r="J342" i="4"/>
  <c r="E342" i="4"/>
  <c r="J341" i="4"/>
  <c r="E341" i="4"/>
  <c r="J340" i="4"/>
  <c r="E340" i="4"/>
  <c r="J339" i="4"/>
  <c r="E339" i="4"/>
  <c r="J338" i="4"/>
  <c r="E338" i="4"/>
  <c r="J337" i="4"/>
  <c r="E337" i="4"/>
  <c r="J336" i="4"/>
  <c r="E336" i="4"/>
  <c r="J335" i="4"/>
  <c r="E335" i="4"/>
  <c r="J334" i="4"/>
  <c r="E334" i="4"/>
  <c r="J333" i="4"/>
  <c r="E333" i="4"/>
  <c r="J332" i="4"/>
  <c r="E332" i="4"/>
  <c r="J331" i="4"/>
  <c r="E331" i="4"/>
  <c r="J330" i="4"/>
  <c r="E330" i="4"/>
  <c r="J329" i="4"/>
  <c r="E329" i="4"/>
  <c r="J328" i="4"/>
  <c r="E328" i="4"/>
  <c r="J327" i="4"/>
  <c r="E327" i="4"/>
  <c r="J326" i="4"/>
  <c r="E326" i="4"/>
  <c r="J325" i="4"/>
  <c r="E325" i="4"/>
  <c r="J324" i="4"/>
  <c r="E324" i="4"/>
  <c r="J323" i="4"/>
  <c r="E323" i="4"/>
  <c r="J322" i="4"/>
  <c r="E322" i="4"/>
  <c r="J321" i="4"/>
  <c r="E321" i="4"/>
  <c r="J320" i="4"/>
  <c r="E320" i="4"/>
  <c r="J319" i="4"/>
  <c r="E319" i="4"/>
  <c r="J318" i="4"/>
  <c r="E318" i="4"/>
  <c r="J317" i="4"/>
  <c r="E317" i="4"/>
  <c r="J316" i="4"/>
  <c r="E316" i="4"/>
  <c r="J315" i="4"/>
  <c r="E315" i="4"/>
  <c r="J314" i="4"/>
  <c r="E314" i="4"/>
  <c r="J313" i="4"/>
  <c r="E313" i="4"/>
  <c r="J312" i="4"/>
  <c r="E312" i="4"/>
  <c r="J311" i="4"/>
  <c r="E311" i="4"/>
  <c r="J310" i="4"/>
  <c r="E310" i="4"/>
  <c r="J309" i="4"/>
  <c r="E309" i="4"/>
  <c r="J308" i="4"/>
  <c r="E308" i="4"/>
  <c r="J307" i="4"/>
  <c r="E307" i="4"/>
  <c r="J306" i="4"/>
  <c r="E306" i="4"/>
  <c r="J305" i="4"/>
  <c r="E305" i="4"/>
  <c r="J304" i="4"/>
  <c r="E304" i="4"/>
  <c r="J303" i="4"/>
  <c r="E303" i="4"/>
  <c r="J302" i="4"/>
  <c r="E302" i="4"/>
  <c r="J301" i="4"/>
  <c r="E301" i="4"/>
  <c r="J300" i="4"/>
  <c r="E300" i="4"/>
  <c r="J299" i="4"/>
  <c r="E299" i="4"/>
  <c r="J298" i="4"/>
  <c r="E298" i="4"/>
  <c r="J297" i="4"/>
  <c r="E297" i="4"/>
  <c r="J296" i="4"/>
  <c r="E296" i="4"/>
  <c r="J295" i="4"/>
  <c r="E295" i="4"/>
  <c r="J294" i="4"/>
  <c r="E294" i="4"/>
  <c r="J293" i="4"/>
  <c r="E293" i="4"/>
  <c r="J292" i="4"/>
  <c r="E292" i="4"/>
  <c r="J291" i="4"/>
  <c r="E291" i="4"/>
  <c r="J290" i="4"/>
  <c r="E290" i="4"/>
  <c r="J289" i="4"/>
  <c r="E289" i="4"/>
  <c r="J288" i="4"/>
  <c r="E288" i="4"/>
  <c r="J287" i="4"/>
  <c r="E287" i="4"/>
  <c r="J286" i="4"/>
  <c r="E286" i="4"/>
  <c r="J285" i="4"/>
  <c r="E285" i="4"/>
  <c r="J284" i="4"/>
  <c r="E284" i="4"/>
  <c r="J283" i="4"/>
  <c r="E283" i="4"/>
  <c r="J282" i="4"/>
  <c r="E282" i="4"/>
  <c r="J281" i="4"/>
  <c r="E281" i="4"/>
  <c r="J280" i="4"/>
  <c r="E280" i="4"/>
  <c r="J279" i="4"/>
  <c r="E279" i="4"/>
  <c r="J278" i="4"/>
  <c r="E278" i="4"/>
  <c r="J277" i="4"/>
  <c r="E277" i="4"/>
  <c r="J276" i="4"/>
  <c r="E276" i="4"/>
  <c r="J275" i="4"/>
  <c r="E275" i="4"/>
  <c r="J274" i="4"/>
  <c r="E274" i="4"/>
  <c r="J273" i="4"/>
  <c r="E273" i="4"/>
  <c r="J272" i="4"/>
  <c r="E272" i="4"/>
  <c r="J271" i="4"/>
  <c r="E271" i="4"/>
  <c r="J270" i="4"/>
  <c r="E270" i="4"/>
  <c r="J269" i="4"/>
  <c r="E269" i="4"/>
  <c r="J268" i="4"/>
  <c r="E268" i="4"/>
  <c r="J267" i="4"/>
  <c r="E267" i="4"/>
  <c r="J266" i="4"/>
  <c r="E266" i="4"/>
  <c r="J265" i="4"/>
  <c r="E265" i="4"/>
  <c r="E264" i="4"/>
  <c r="J263" i="4"/>
  <c r="E263" i="4"/>
  <c r="J262" i="4"/>
  <c r="E262" i="4"/>
  <c r="J261" i="4"/>
  <c r="E261" i="4"/>
  <c r="J260" i="4"/>
  <c r="E260" i="4"/>
  <c r="J259" i="4"/>
  <c r="E259" i="4"/>
  <c r="J258" i="4"/>
  <c r="E258" i="4"/>
  <c r="J257" i="4"/>
  <c r="E257" i="4"/>
  <c r="J256" i="4"/>
  <c r="E256" i="4"/>
  <c r="J255" i="4"/>
  <c r="E255" i="4"/>
  <c r="J254" i="4"/>
  <c r="E254" i="4"/>
  <c r="J253" i="4"/>
  <c r="E253" i="4"/>
  <c r="J252" i="4"/>
  <c r="E252" i="4"/>
  <c r="J251" i="4"/>
  <c r="E251" i="4"/>
  <c r="J250" i="4"/>
  <c r="E250" i="4"/>
  <c r="J249" i="4"/>
  <c r="E249" i="4"/>
  <c r="J248" i="4"/>
  <c r="E248" i="4"/>
  <c r="J247" i="4"/>
  <c r="E247" i="4"/>
  <c r="J246" i="4"/>
  <c r="E246" i="4"/>
  <c r="J245" i="4"/>
  <c r="E245" i="4"/>
  <c r="J244" i="4"/>
  <c r="E244" i="4"/>
  <c r="J243" i="4"/>
  <c r="E243" i="4"/>
  <c r="J242" i="4"/>
  <c r="E242" i="4"/>
  <c r="J241" i="4"/>
  <c r="E241" i="4"/>
  <c r="J240" i="4"/>
  <c r="E240" i="4"/>
  <c r="J239" i="4"/>
  <c r="E239" i="4"/>
  <c r="J238" i="4"/>
  <c r="E238" i="4"/>
  <c r="J237" i="4"/>
  <c r="E237" i="4"/>
  <c r="J236" i="4"/>
  <c r="E236" i="4"/>
  <c r="J235" i="4"/>
  <c r="E235" i="4"/>
  <c r="J234" i="4"/>
  <c r="E234" i="4"/>
  <c r="J233" i="4"/>
  <c r="E233" i="4"/>
  <c r="J232" i="4"/>
  <c r="E232" i="4"/>
  <c r="J231" i="4"/>
  <c r="E231" i="4"/>
  <c r="J230" i="4"/>
  <c r="E230" i="4"/>
  <c r="J229" i="4"/>
  <c r="E229" i="4"/>
  <c r="J228" i="4"/>
  <c r="E228" i="4"/>
  <c r="J227" i="4"/>
  <c r="E227" i="4"/>
  <c r="J226" i="4"/>
  <c r="E226" i="4"/>
  <c r="J225" i="4"/>
  <c r="E225" i="4"/>
  <c r="J224" i="4"/>
  <c r="E224" i="4"/>
  <c r="J223" i="4"/>
  <c r="E223" i="4"/>
  <c r="J222" i="4"/>
  <c r="E222" i="4"/>
  <c r="E221" i="4"/>
  <c r="J220" i="4"/>
  <c r="E220" i="4"/>
  <c r="J219" i="4"/>
  <c r="E219" i="4"/>
  <c r="J218" i="4"/>
  <c r="E218" i="4"/>
  <c r="J217" i="4"/>
  <c r="E217" i="4"/>
  <c r="J216" i="4"/>
  <c r="E216" i="4"/>
  <c r="J215" i="4"/>
  <c r="E215" i="4"/>
  <c r="J214" i="4"/>
  <c r="E214" i="4"/>
  <c r="J213" i="4"/>
  <c r="E213" i="4"/>
  <c r="J212" i="4"/>
  <c r="E212" i="4"/>
  <c r="J211" i="4"/>
  <c r="E211" i="4"/>
  <c r="J210" i="4"/>
  <c r="E210" i="4"/>
  <c r="J209" i="4"/>
  <c r="E209" i="4"/>
  <c r="J208" i="4"/>
  <c r="E208" i="4"/>
  <c r="J207" i="4"/>
  <c r="E207" i="4"/>
  <c r="J206" i="4"/>
  <c r="E206" i="4"/>
  <c r="J205" i="4"/>
  <c r="E205" i="4"/>
  <c r="J204" i="4"/>
  <c r="E204" i="4"/>
  <c r="J203" i="4"/>
  <c r="E203" i="4"/>
  <c r="J202" i="4"/>
  <c r="E202" i="4"/>
  <c r="J201" i="4"/>
  <c r="E201" i="4"/>
  <c r="J200" i="4"/>
  <c r="E200" i="4"/>
  <c r="J199" i="4"/>
  <c r="E199" i="4"/>
  <c r="J198" i="4"/>
  <c r="E198" i="4"/>
  <c r="J197" i="4"/>
  <c r="E197" i="4"/>
  <c r="J196" i="4"/>
  <c r="E196" i="4"/>
  <c r="J195" i="4"/>
  <c r="E195" i="4"/>
  <c r="J194" i="4"/>
  <c r="E194" i="4"/>
  <c r="J193" i="4"/>
  <c r="E193" i="4"/>
  <c r="J192" i="4"/>
  <c r="E192" i="4"/>
  <c r="J191" i="4"/>
  <c r="E191" i="4"/>
  <c r="J190" i="4"/>
  <c r="E190" i="4"/>
  <c r="J189" i="4"/>
  <c r="E189" i="4"/>
  <c r="J188" i="4"/>
  <c r="E188" i="4"/>
  <c r="J187" i="4"/>
  <c r="E187" i="4"/>
  <c r="J186" i="4"/>
  <c r="E186" i="4"/>
  <c r="J185" i="4"/>
  <c r="E185" i="4"/>
  <c r="J184" i="4"/>
  <c r="E184" i="4"/>
  <c r="J183" i="4"/>
  <c r="E183" i="4"/>
  <c r="J182" i="4"/>
  <c r="E182" i="4"/>
  <c r="J181" i="4"/>
  <c r="E181" i="4"/>
  <c r="J180" i="4"/>
  <c r="E180" i="4"/>
  <c r="J179" i="4"/>
  <c r="E179" i="4"/>
  <c r="J178" i="4"/>
  <c r="E178" i="4"/>
  <c r="J177" i="4"/>
  <c r="E177" i="4"/>
  <c r="J176" i="4"/>
  <c r="E176" i="4"/>
  <c r="J175" i="4"/>
  <c r="E175" i="4"/>
  <c r="J174" i="4"/>
  <c r="E174" i="4"/>
  <c r="J173" i="4"/>
  <c r="E173" i="4"/>
  <c r="J172" i="4"/>
  <c r="E172" i="4"/>
  <c r="J171" i="4"/>
  <c r="E171" i="4"/>
  <c r="J170" i="4"/>
  <c r="E170" i="4"/>
  <c r="J169" i="4"/>
  <c r="E169" i="4"/>
  <c r="J168" i="4"/>
  <c r="E168" i="4"/>
  <c r="J167" i="4"/>
  <c r="E167" i="4"/>
  <c r="J166" i="4"/>
  <c r="E166" i="4"/>
  <c r="J165" i="4"/>
  <c r="E165" i="4"/>
  <c r="J164" i="4"/>
  <c r="E164" i="4"/>
  <c r="J163" i="4"/>
  <c r="E163" i="4"/>
  <c r="J162" i="4"/>
  <c r="E162" i="4"/>
  <c r="J161" i="4"/>
  <c r="E161" i="4"/>
  <c r="J160" i="4"/>
  <c r="E160" i="4"/>
  <c r="J159" i="4"/>
  <c r="E159" i="4"/>
  <c r="J158" i="4"/>
  <c r="E158" i="4"/>
  <c r="J157" i="4"/>
  <c r="E157" i="4"/>
  <c r="J156" i="4"/>
  <c r="E156" i="4"/>
  <c r="J155" i="4"/>
  <c r="E155" i="4"/>
  <c r="J154" i="4"/>
  <c r="E154" i="4"/>
  <c r="J153" i="4"/>
  <c r="E153" i="4"/>
  <c r="J152" i="4"/>
  <c r="E152" i="4"/>
  <c r="J151" i="4"/>
  <c r="E151" i="4"/>
  <c r="J150" i="4"/>
  <c r="E150" i="4"/>
  <c r="J149" i="4"/>
  <c r="E149" i="4"/>
  <c r="J148" i="4"/>
  <c r="E148" i="4"/>
  <c r="J147" i="4"/>
  <c r="E147" i="4"/>
  <c r="J146" i="4"/>
  <c r="E146" i="4"/>
  <c r="J145" i="4"/>
  <c r="E145" i="4"/>
  <c r="J144" i="4"/>
  <c r="E144" i="4"/>
  <c r="J143" i="4"/>
  <c r="E143" i="4"/>
  <c r="J142" i="4"/>
  <c r="E142" i="4"/>
  <c r="J141" i="4"/>
  <c r="E141" i="4"/>
  <c r="J140" i="4"/>
  <c r="E140" i="4"/>
  <c r="J139" i="4"/>
  <c r="E139" i="4"/>
  <c r="J138" i="4"/>
  <c r="E138" i="4"/>
  <c r="J137" i="4"/>
  <c r="E137" i="4"/>
  <c r="J136" i="4"/>
  <c r="E136" i="4"/>
  <c r="J135" i="4"/>
  <c r="E135" i="4"/>
  <c r="J134" i="4"/>
  <c r="E134" i="4"/>
  <c r="J133" i="4"/>
  <c r="E133" i="4"/>
  <c r="J132" i="4"/>
  <c r="E132" i="4"/>
  <c r="J131" i="4"/>
  <c r="E131" i="4"/>
  <c r="J130" i="4"/>
  <c r="E130" i="4"/>
  <c r="J129" i="4"/>
  <c r="E129" i="4"/>
  <c r="J128" i="4"/>
  <c r="E128" i="4"/>
  <c r="J127" i="4"/>
  <c r="E127" i="4"/>
  <c r="J126" i="4"/>
  <c r="E126" i="4"/>
  <c r="J125" i="4"/>
  <c r="E125" i="4"/>
  <c r="J124" i="4"/>
  <c r="E124" i="4"/>
  <c r="J123" i="4"/>
  <c r="E123" i="4"/>
  <c r="J122" i="4"/>
  <c r="E122" i="4"/>
  <c r="J121" i="4"/>
  <c r="E121" i="4"/>
  <c r="J120" i="4"/>
  <c r="E120" i="4"/>
  <c r="J119" i="4"/>
  <c r="E119" i="4"/>
  <c r="J118" i="4"/>
  <c r="E118" i="4"/>
  <c r="J117" i="4"/>
  <c r="E117" i="4"/>
  <c r="J116" i="4"/>
  <c r="E116" i="4"/>
  <c r="J115" i="4"/>
  <c r="E115" i="4"/>
  <c r="J114" i="4"/>
  <c r="E114" i="4"/>
  <c r="J113" i="4"/>
  <c r="E113" i="4"/>
  <c r="J112" i="4"/>
  <c r="E112" i="4"/>
  <c r="J111" i="4"/>
  <c r="E111" i="4"/>
  <c r="J110" i="4"/>
  <c r="E110" i="4"/>
  <c r="J109" i="4"/>
  <c r="E109" i="4"/>
  <c r="J108" i="4"/>
  <c r="E108" i="4"/>
  <c r="J107" i="4"/>
  <c r="E107" i="4"/>
  <c r="J106" i="4"/>
  <c r="E106" i="4"/>
  <c r="J105" i="4"/>
  <c r="E105" i="4"/>
  <c r="J104" i="4"/>
  <c r="E104" i="4"/>
  <c r="J103" i="4"/>
  <c r="E103" i="4"/>
  <c r="J102" i="4"/>
  <c r="E102" i="4"/>
  <c r="J101" i="4"/>
  <c r="E101" i="4"/>
  <c r="J100" i="4"/>
  <c r="E100" i="4"/>
  <c r="J99" i="4"/>
  <c r="E99" i="4"/>
  <c r="J98" i="4"/>
  <c r="E98" i="4"/>
  <c r="J97" i="4"/>
  <c r="E97" i="4"/>
  <c r="J96" i="4"/>
  <c r="E96" i="4"/>
  <c r="J95" i="4"/>
  <c r="E95" i="4"/>
  <c r="J94" i="4"/>
  <c r="E94" i="4"/>
  <c r="J93" i="4"/>
  <c r="E93" i="4"/>
  <c r="J92" i="4"/>
  <c r="E92" i="4"/>
  <c r="J91" i="4"/>
  <c r="E91" i="4"/>
  <c r="J90" i="4"/>
  <c r="E90" i="4"/>
  <c r="J89" i="4"/>
  <c r="E89" i="4"/>
  <c r="J88" i="4"/>
  <c r="E88" i="4"/>
  <c r="J87" i="4"/>
  <c r="E87" i="4"/>
  <c r="J86" i="4"/>
  <c r="E86" i="4"/>
  <c r="J85" i="4"/>
  <c r="E85" i="4"/>
  <c r="J84" i="4"/>
  <c r="E84" i="4"/>
  <c r="J83" i="4"/>
  <c r="E83" i="4"/>
  <c r="J82" i="4"/>
  <c r="E82" i="4"/>
  <c r="J81" i="4"/>
  <c r="E81" i="4"/>
  <c r="J80" i="4"/>
  <c r="E80" i="4"/>
  <c r="J79" i="4"/>
  <c r="E79" i="4"/>
  <c r="J78" i="4"/>
  <c r="E78" i="4"/>
  <c r="J77" i="4"/>
  <c r="E77" i="4"/>
  <c r="J76" i="4"/>
  <c r="E76" i="4"/>
  <c r="J75" i="4"/>
  <c r="E75" i="4"/>
  <c r="J74" i="4"/>
  <c r="E74" i="4"/>
  <c r="J73" i="4"/>
  <c r="E73" i="4"/>
  <c r="J72" i="4"/>
  <c r="E72" i="4"/>
  <c r="J71" i="4"/>
  <c r="E71" i="4"/>
  <c r="J70" i="4"/>
  <c r="E70" i="4"/>
  <c r="J69" i="4"/>
  <c r="E69" i="4"/>
  <c r="J68" i="4"/>
  <c r="E68" i="4"/>
  <c r="J67" i="4"/>
  <c r="E67" i="4"/>
  <c r="J66" i="4"/>
  <c r="E66" i="4"/>
  <c r="J65" i="4"/>
  <c r="E65" i="4"/>
  <c r="J64" i="4"/>
  <c r="E64" i="4"/>
  <c r="J63" i="4"/>
  <c r="E63" i="4"/>
  <c r="J62" i="4"/>
  <c r="E62" i="4"/>
  <c r="J61" i="4"/>
  <c r="E61" i="4"/>
  <c r="J60" i="4"/>
  <c r="E60" i="4"/>
  <c r="J59" i="4"/>
  <c r="E59" i="4"/>
  <c r="J58" i="4"/>
  <c r="E58" i="4"/>
  <c r="J57" i="4"/>
  <c r="E57" i="4"/>
  <c r="J56" i="4"/>
  <c r="E56" i="4"/>
  <c r="J55" i="4"/>
  <c r="E55" i="4"/>
  <c r="J54" i="4"/>
  <c r="E54" i="4"/>
  <c r="J53" i="4"/>
  <c r="E53" i="4"/>
  <c r="J52" i="4"/>
  <c r="E52" i="4"/>
  <c r="J51" i="4"/>
  <c r="E51" i="4"/>
  <c r="J50" i="4"/>
  <c r="E50" i="4"/>
  <c r="J49" i="4"/>
  <c r="E49" i="4"/>
  <c r="J48" i="4"/>
  <c r="E48" i="4"/>
  <c r="J47" i="4"/>
  <c r="E47" i="4"/>
  <c r="J46" i="4"/>
  <c r="E46" i="4"/>
  <c r="J45" i="4"/>
  <c r="E45" i="4"/>
  <c r="J44" i="4"/>
  <c r="E44" i="4"/>
  <c r="J43" i="4"/>
  <c r="E43" i="4"/>
  <c r="J42" i="4"/>
  <c r="E42" i="4"/>
  <c r="J41" i="4"/>
  <c r="E41" i="4"/>
  <c r="J40" i="4"/>
  <c r="E40" i="4"/>
  <c r="J39" i="4"/>
  <c r="E39" i="4"/>
  <c r="J38" i="4"/>
  <c r="E38" i="4"/>
  <c r="J37" i="4"/>
  <c r="E37" i="4"/>
  <c r="J36" i="4"/>
  <c r="E36" i="4"/>
  <c r="J35" i="4"/>
  <c r="E35" i="4"/>
  <c r="J34" i="4"/>
  <c r="E34" i="4"/>
  <c r="J33" i="4"/>
  <c r="E33" i="4"/>
  <c r="J32" i="4"/>
  <c r="E32" i="4"/>
  <c r="J31" i="4"/>
  <c r="E31" i="4"/>
  <c r="J30" i="4"/>
  <c r="E30" i="4"/>
  <c r="J29" i="4"/>
  <c r="E29" i="4"/>
  <c r="J28" i="4"/>
  <c r="E28" i="4"/>
  <c r="J27" i="4"/>
  <c r="E27" i="4"/>
  <c r="J26" i="4"/>
  <c r="E26" i="4"/>
  <c r="J25" i="4"/>
  <c r="E25" i="4"/>
  <c r="J24" i="4"/>
  <c r="E24" i="4"/>
  <c r="J23" i="4"/>
  <c r="E23" i="4"/>
  <c r="J22" i="4"/>
  <c r="E22" i="4"/>
  <c r="J21" i="4"/>
  <c r="E21" i="4"/>
  <c r="J20" i="4"/>
  <c r="E20" i="4"/>
  <c r="E19" i="4"/>
  <c r="J18" i="4"/>
  <c r="E18" i="4"/>
  <c r="J17" i="4"/>
  <c r="E17" i="4"/>
  <c r="J16" i="4"/>
  <c r="E16" i="4"/>
  <c r="J15" i="4"/>
  <c r="E15" i="4"/>
  <c r="J14" i="4"/>
  <c r="E14" i="4"/>
  <c r="J13" i="4"/>
  <c r="E13" i="4"/>
  <c r="J12" i="4"/>
  <c r="E12" i="4"/>
  <c r="J11" i="4"/>
  <c r="E11" i="4"/>
  <c r="J10" i="4"/>
  <c r="E10" i="4"/>
  <c r="J9" i="4"/>
  <c r="E9" i="4"/>
  <c r="J8" i="4"/>
  <c r="E8" i="4"/>
  <c r="J7" i="4"/>
  <c r="E7" i="4"/>
  <c r="J6" i="4"/>
  <c r="E6" i="4"/>
  <c r="J5" i="4"/>
  <c r="E5" i="4"/>
  <c r="J4" i="4"/>
  <c r="E4" i="4"/>
  <c r="J3" i="4"/>
  <c r="E3" i="4"/>
  <c r="J2" i="4"/>
  <c r="E2" i="4"/>
  <c r="AA220" i="3"/>
  <c r="AA219" i="3"/>
  <c r="AA218" i="3"/>
  <c r="AA217" i="3"/>
  <c r="AA216" i="3"/>
  <c r="AA215" i="3"/>
  <c r="AA214" i="3"/>
  <c r="AA213" i="3"/>
  <c r="AA212" i="3"/>
  <c r="AA211" i="3"/>
  <c r="AA210" i="3"/>
  <c r="AA209" i="3"/>
  <c r="AA208" i="3"/>
  <c r="AA207" i="3"/>
  <c r="AA206" i="3"/>
  <c r="AA205" i="3"/>
  <c r="AA204" i="3"/>
  <c r="AA201" i="3"/>
  <c r="AA200" i="3"/>
  <c r="AA196" i="3"/>
  <c r="AA194" i="3"/>
  <c r="AA193" i="3"/>
  <c r="AA189" i="3"/>
  <c r="AA188" i="3"/>
  <c r="AA186" i="3"/>
  <c r="AA184" i="3"/>
  <c r="AA183" i="3"/>
  <c r="AA182" i="3"/>
  <c r="AA181" i="3"/>
  <c r="AA180" i="3"/>
  <c r="AA179" i="3"/>
  <c r="AA178" i="3"/>
  <c r="AA177" i="3"/>
  <c r="AA176" i="3"/>
  <c r="AA175" i="3"/>
  <c r="AA174" i="3"/>
  <c r="AA173" i="3"/>
  <c r="AA172" i="3"/>
  <c r="AA171" i="3"/>
  <c r="AA169" i="3"/>
  <c r="AA168" i="3"/>
  <c r="AA167" i="3"/>
  <c r="AA162" i="3"/>
  <c r="AA161" i="3"/>
  <c r="AA160" i="3"/>
  <c r="AA159" i="3"/>
  <c r="AA158" i="3"/>
  <c r="AA157" i="3"/>
  <c r="AA156" i="3"/>
  <c r="AA155" i="3"/>
  <c r="AA154" i="3"/>
  <c r="AA153" i="3"/>
  <c r="AA152" i="3"/>
  <c r="AA151" i="3"/>
  <c r="AA150" i="3"/>
  <c r="AA149" i="3"/>
  <c r="AA148" i="3"/>
  <c r="AA147" i="3"/>
  <c r="AA140" i="3"/>
  <c r="AA139" i="3"/>
  <c r="AA138" i="3"/>
  <c r="AA137" i="3"/>
  <c r="AA136" i="3"/>
  <c r="AA135" i="3"/>
  <c r="AA134" i="3"/>
  <c r="AA133" i="3"/>
  <c r="AA132" i="3"/>
  <c r="AA131" i="3"/>
  <c r="AA130" i="3"/>
  <c r="AA129" i="3"/>
  <c r="AA128" i="3"/>
  <c r="AA127" i="3"/>
  <c r="AA126" i="3"/>
  <c r="AA125" i="3"/>
  <c r="AA119" i="3"/>
  <c r="AA118" i="3"/>
  <c r="AA117" i="3"/>
  <c r="AA116" i="3"/>
  <c r="AA115" i="3"/>
  <c r="AA114" i="3"/>
  <c r="AA113" i="3"/>
  <c r="AA112" i="3"/>
  <c r="AA111" i="3"/>
  <c r="AA110" i="3"/>
  <c r="AA109" i="3"/>
  <c r="AA108" i="3"/>
  <c r="AA107" i="3"/>
  <c r="AA106" i="3"/>
  <c r="AA105" i="3"/>
  <c r="AA104" i="3"/>
  <c r="AA103" i="3"/>
  <c r="AA102" i="3"/>
  <c r="AA101" i="3"/>
  <c r="AA100" i="3"/>
  <c r="AA99" i="3"/>
  <c r="AA98" i="3"/>
  <c r="AA97" i="3"/>
  <c r="AA96" i="3"/>
  <c r="AA95" i="3"/>
  <c r="AA94" i="3"/>
  <c r="AA93" i="3"/>
  <c r="AA92" i="3"/>
  <c r="AA91" i="3"/>
  <c r="AA90" i="3"/>
  <c r="AA89" i="3"/>
  <c r="AA88" i="3"/>
  <c r="AA87" i="3"/>
  <c r="AA86" i="3"/>
  <c r="AA85" i="3"/>
  <c r="AA84" i="3"/>
  <c r="AA83" i="3"/>
  <c r="AA82" i="3"/>
  <c r="AA79" i="3"/>
  <c r="AA76" i="3"/>
  <c r="AA75" i="3"/>
  <c r="AA74" i="3"/>
  <c r="AA73" i="3"/>
  <c r="AA72" i="3"/>
  <c r="AA71" i="3"/>
  <c r="AA70" i="3"/>
  <c r="AA69" i="3"/>
  <c r="AA68" i="3"/>
  <c r="AA66" i="3"/>
  <c r="AA64" i="3"/>
  <c r="AA63" i="3"/>
  <c r="AA62" i="3"/>
  <c r="AA61" i="3"/>
  <c r="AA59" i="3"/>
  <c r="AA55" i="3"/>
  <c r="AA48" i="3"/>
  <c r="AA39" i="3"/>
  <c r="AA38" i="3"/>
  <c r="AA37" i="3"/>
  <c r="AA36" i="3"/>
  <c r="AA35" i="3"/>
  <c r="AA34" i="3"/>
  <c r="AA33" i="3"/>
  <c r="AA32" i="3"/>
  <c r="AA21" i="3"/>
  <c r="AA20" i="3"/>
  <c r="AA19" i="3"/>
  <c r="AA18" i="3"/>
  <c r="AA17" i="3"/>
  <c r="AA16" i="3"/>
  <c r="AA15" i="3"/>
  <c r="AA14" i="3"/>
  <c r="AA13" i="3"/>
  <c r="AA12" i="3"/>
  <c r="AA11" i="3"/>
  <c r="AA10" i="3"/>
  <c r="AA9" i="3"/>
  <c r="AA8" i="3"/>
  <c r="AA7" i="3"/>
  <c r="AA6" i="3"/>
  <c r="AA5" i="3"/>
  <c r="AA3" i="3"/>
  <c r="A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tc={4083B7CD-39DF-4230-8823-605895EDC029}</author>
    <author>tc={E5551071-D172-4D8A-B8EE-35B100E67E60}</author>
    <author>tc={053E3BA1-870B-48EF-94C1-6E4D65CDB44E}</author>
    <author>tc={508B462A-32FD-4C48-A9BD-A080267BB618}</author>
  </authors>
  <commentList>
    <comment ref="AB1" authorId="0" shapeId="0" xr:uid="{4083B7CD-39DF-4230-8823-605895EDC0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 vía telefónica
</t>
      </text>
    </comment>
    <comment ref="AE28" authorId="1" shapeId="0" xr:uid="{E5551071-D172-4D8A-B8EE-35B100E67E60}">
      <text>
        <t>[Comentario encadenado]
Su versión de Excel le permite leer este comentario encadenado; sin embargo, las ediciones que se apliquen se quitarán si el archivo se abre en una versión más reciente de Excel. Más información: https://go.microsoft.com/fwlink/?linkid=870924
Comentario:
    Declarado en tiempo aunque no coincide con VUPE</t>
      </text>
    </comment>
    <comment ref="AC86" authorId="2" shapeId="0" xr:uid="{053E3BA1-870B-48EF-94C1-6E4D65CDB44E}">
      <text>
        <t>[Comentario encadenado]
Su versión de Excel le permite leer este comentario encadenado; sin embargo, las ediciones que se apliquen se quitarán si el archivo se abre en una versión más reciente de Excel. Más información: https://go.microsoft.com/fwlink/?linkid=870924
Comentario:
    No iba por ese proyecto</t>
      </text>
    </comment>
    <comment ref="L119" authorId="3" shapeId="0" xr:uid="{508B462A-32FD-4C48-A9BD-A080267BB618}">
      <text>
        <t>[Comentario encadenado]
Su versión de Excel le permite leer este comentario encadenado; sin embargo, las ediciones que se apliquen se quitarán si el archivo se abre en una versión más reciente de Excel. Más información: https://go.microsoft.com/fwlink/?linkid=870924
Comentario:
    antes 37.7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tc={84A25698-16DD-43D1-AD47-1A19E547513C}</author>
    <author>tc={D81A74E1-9063-45DB-BA77-6D459898410E}</author>
    <author>tc={AE2F0CE8-ED1B-40DF-8202-F34EC8D6DFFB}</author>
    <author>tc={B661BED3-B6CC-4015-8B87-4622C7B2BB50}</author>
    <author>tc={FA4C92C3-4B12-4289-8AE0-ED844309C440}</author>
    <author>tc={DC05C1FC-7C29-489A-9CA6-7D11761B4C78}</author>
    <author>tc={33E11B61-6E19-4309-B1B3-5FD3578F6F49}</author>
    <author>tc={0774906D-1B0A-4188-B70C-86BBABEE0510}</author>
    <author>tc={D6AF3AEB-1857-43B6-B83C-3BA7638C2A02}</author>
    <author>tc={83DA80BE-3768-4E49-8DCA-949B45AC8708}</author>
    <author>tc={B6E63190-73BB-4B7B-85C6-75AB7513C1F9}</author>
    <author>tc={92B617BA-66ED-410E-9897-17FFFF20DDAD}</author>
    <author>tc={AF44DCFD-B39C-4BEF-B2A8-B45E077F7C07}</author>
    <author>tc={7F562E0D-6A5F-4FF7-A502-17C3BDD583DA}</author>
    <author>tc={93A3BAFD-79D4-40B9-BDC1-39C63BCD1213}</author>
    <author>tc={5F27FE83-0D1D-4954-BA99-0AE57579C178}</author>
    <author>tc={E9848B3F-3094-4E7A-8918-EB5EEB9D1B6C}</author>
    <author>tc={9E11DB14-2192-45CF-81BE-E640D3B3A002}</author>
    <author>tc={42951B17-1463-4E2F-B3C6-092B5625D745}</author>
    <author>Gabriel Rosas Martin del Campo</author>
    <author>tc={A5D6F1EF-F63F-4694-88AE-CBBB2881F5A3}</author>
    <author>tc={64BCE12D-D51B-49B7-9675-66C6E0EF865D}</author>
    <author>tc={B6B1949F-0F53-4498-ACE7-E2E849A57CF8}</author>
    <author>tc={9432800C-E5F7-44B1-832B-5512DE3C64B2}</author>
  </authors>
  <commentList>
    <comment ref="KR5" authorId="0" shapeId="0" xr:uid="{84A25698-16DD-43D1-AD47-1A19E547513C}">
      <text>
        <t>[Comentario encadenado]
Su versión de Excel le permite leer este comentario encadenado; sin embargo, las ediciones que se apliquen se quitarán si el archivo se abre en una versión más reciente de Excel. Más información: https://go.microsoft.com/fwlink/?linkid=870924
Comentario:
    Obra electromecánica,  el cable de la línea subterránea de 2 km y derecho de vía para llegar a Dos Bocas</t>
      </text>
    </comment>
    <comment ref="V7" authorId="1" shapeId="0" xr:uid="{D81A74E1-9063-45DB-BA77-6D459898410E}">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sustituto de Vientos de Bella Unión</t>
      </text>
    </comment>
    <comment ref="V10" authorId="2" shapeId="0" xr:uid="{AE2F0CE8-ED1B-40DF-8202-F34EC8D6DFFB}">
      <text>
        <t>[Comentario encadenado]
Su versión de Excel le permite leer este comentario encadenado; sin embargo, las ediciones que se apliquen se quitarán si el archivo se abre en una versión más reciente de Excel. Más información: https://go.microsoft.com/fwlink/?linkid=870924
Comentario:
    CFE realizará ajustes</t>
      </text>
    </comment>
    <comment ref="BS13" authorId="3" shapeId="0" xr:uid="{B661BED3-B6CC-4015-8B87-4622C7B2BB50}">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cambio</t>
      </text>
    </comment>
    <comment ref="V15" authorId="4" shapeId="0" xr:uid="{FA4C92C3-4B12-4289-8AE0-ED844309C440}">
      <text>
        <t>[Comentario encadenado]
Su versión de Excel le permite leer este comentario encadenado; sin embargo, las ediciones que se apliquen se quitarán si el archivo se abre en una versión más reciente de Excel. Más información: https://go.microsoft.com/fwlink/?linkid=870924
Comentario:
    CFE validará si hará cambio de conductor o de TCs y los interruptores por la capacidad interruptiva</t>
      </text>
    </comment>
    <comment ref="V16" authorId="5" shapeId="0" xr:uid="{DC05C1FC-7C29-489A-9CA6-7D11761B4C78}">
      <text>
        <t>[Comentario encadenado]
Su versión de Excel le permite leer este comentario encadenado; sin embargo, las ediciones que se apliquen se quitarán si el archivo se abre en una versión más reciente de Excel. Más información: https://go.microsoft.com/fwlink/?linkid=870924
Comentario:
    Montecristo</t>
      </text>
    </comment>
    <comment ref="BL16" authorId="6" shapeId="0" xr:uid="{33E11B61-6E19-4309-B1B3-5FD3578F6F4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San Carlos Potencia</t>
      </text>
    </comment>
    <comment ref="V18" authorId="7" shapeId="0" xr:uid="{0774906D-1B0A-4188-B70C-86BBABEE0510}">
      <text>
        <t>[Comentario encadenado]
Su versión de Excel le permite leer este comentario encadenado; sin embargo, las ediciones que se apliquen se quitarán si el archivo se abre en una versión más reciente de Excel. Más información: https://go.microsoft.com/fwlink/?linkid=870924
Comentario:
    Incluye arreglo de barra principal auxiliar y modernización de la SE porque no cumple con el código de Red</t>
      </text>
    </comment>
    <comment ref="V24" authorId="8" shapeId="0" xr:uid="{D6AF3AEB-1857-43B6-B83C-3BA7638C2A02}">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Sustituto Energía Limpia Mezquite</t>
      </text>
    </comment>
    <comment ref="BL24" authorId="9" shapeId="0" xr:uid="{83DA80BE-3768-4E49-8DCA-949B45AC870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Maniobras sin nombre</t>
      </text>
    </comment>
    <comment ref="V26" authorId="10" shapeId="0" xr:uid="{B6E63190-73BB-4B7B-85C6-75AB7513C1F9}">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Clau</t>
      </text>
    </comment>
    <comment ref="V31" authorId="11" shapeId="0" xr:uid="{92B617BA-66ED-410E-9897-17FFFF20DD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Incluye arreglo de barra principal auxiliar y modernización de la SE porque no cumple con el código de Red
</t>
      </text>
    </comment>
    <comment ref="V42" authorId="12" shapeId="0" xr:uid="{AF44DCFD-B39C-4BEF-B2A8-B45E077F7C0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Incluye arreglo de barra principal auxiliar y modernización de la SE porque no cumple con el código de Red
</t>
      </text>
    </comment>
    <comment ref="V52" authorId="13" shapeId="0" xr:uid="{7F562E0D-6A5F-4FF7-A502-17C3BDD583DA}">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Sustituto del Cortador</t>
      </text>
    </comment>
    <comment ref="V56" authorId="14" shapeId="0" xr:uid="{93A3BAFD-79D4-40B9-BDC1-39C63BCD1213}">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sustituto montecristo</t>
      </text>
    </comment>
    <comment ref="V57" authorId="15" shapeId="0" xr:uid="{5F27FE83-0D1D-4954-BA99-0AE57579C178}">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Sustituto de Delaro</t>
      </text>
    </comment>
    <comment ref="V62" authorId="16" shapeId="0" xr:uid="{E9848B3F-3094-4E7A-8918-EB5EEB9D1B6C}">
      <text>
        <t>[Comentario encadenado]
Su versión de Excel le permite leer este comentario encadenado; sin embargo, las ediciones que se apliquen se quitarán si el archivo se abre en una versión más reciente de Excel. Más información: https://go.microsoft.com/fwlink/?linkid=870924
Comentario:
     Campeche Energy
Respuesta:
    Es excluyente</t>
      </text>
    </comment>
    <comment ref="BS63" authorId="17" shapeId="0" xr:uid="{9E11DB14-2192-45CF-81BE-E640D3B3A002}">
      <text>
        <t>[Comentario encadenado]
Su versión de Excel le permite leer este comentario encadenado; sin embargo, las ediciones que se apliquen se quitarán si el archivo se abre en una versión más reciente de Excel. Más información: https://go.microsoft.com/fwlink/?linkid=870924
Comentario:
    va con 250 MW</t>
      </text>
    </comment>
    <comment ref="BS69" authorId="18" shapeId="0" xr:uid="{42951B17-1463-4E2F-B3C6-092B5625D745}">
      <text>
        <t>[Comentario encadenado]
Su versión de Excel le permite leer este comentario encadenado; sin embargo, las ediciones que se apliquen se quitarán si el archivo se abre en una versión más reciente de Excel. Más información: https://go.microsoft.com/fwlink/?linkid=870924
Comentario:
    ajuste con Antonino</t>
      </text>
    </comment>
    <comment ref="IY71" authorId="19" shapeId="0" xr:uid="{80A3FF23-9488-465E-B4F8-10830C9CCD15}">
      <text>
        <r>
          <rPr>
            <b/>
            <sz val="9"/>
            <color indexed="81"/>
            <rFont val="Tahoma"/>
            <family val="2"/>
          </rPr>
          <t>Fecha de notificación del estudio.</t>
        </r>
      </text>
    </comment>
    <comment ref="V90" authorId="20" shapeId="0" xr:uid="{A5D6F1EF-F63F-4694-88AE-CBBB2881F5A3}">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Originalmente estaba en SE Presa Nueva, pero por espacio se mandó a SE Regiomontano</t>
      </text>
    </comment>
    <comment ref="IY92" authorId="19" shapeId="0" xr:uid="{C3833AEB-EA89-4FE9-B754-D4AF3B418BE7}">
      <text>
        <r>
          <rPr>
            <b/>
            <sz val="9"/>
            <color indexed="81"/>
            <rFont val="Tahoma"/>
            <family val="2"/>
          </rPr>
          <t>Fecha de notificación del estudio.</t>
        </r>
      </text>
    </comment>
    <comment ref="IY94" authorId="19" shapeId="0" xr:uid="{4C3B5CE1-3526-4F5E-9E3B-5FD950C920FE}">
      <text>
        <r>
          <rPr>
            <b/>
            <sz val="9"/>
            <color indexed="81"/>
            <rFont val="Tahoma"/>
            <family val="2"/>
          </rPr>
          <t>Fecha de notificación del estudio.</t>
        </r>
      </text>
    </comment>
    <comment ref="IY156" authorId="19" shapeId="0" xr:uid="{D847A521-2441-4B19-B258-D02824F1817C}">
      <text>
        <r>
          <rPr>
            <b/>
            <sz val="9"/>
            <color indexed="81"/>
            <rFont val="Tahoma"/>
            <family val="2"/>
          </rPr>
          <t>Fecha de notificación del estudio.</t>
        </r>
      </text>
    </comment>
    <comment ref="BW160" authorId="21" shapeId="0" xr:uid="{64BCE12D-D51B-49B7-9675-66C6E0EF865D}">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Factor de planta inconsistente</t>
      </text>
    </comment>
    <comment ref="IY160" authorId="19" shapeId="0" xr:uid="{B1E6F7DB-6F77-4671-971A-2A686C4B956A}">
      <text>
        <r>
          <rPr>
            <b/>
            <sz val="9"/>
            <color rgb="FF000000"/>
            <rFont val="Tahoma"/>
            <family val="2"/>
          </rPr>
          <t>Fecha de notificación del estudio.</t>
        </r>
      </text>
    </comment>
    <comment ref="IY166" authorId="19" shapeId="0" xr:uid="{971ECF8C-8D3D-49D3-A000-5C417A543AE8}">
      <text>
        <r>
          <rPr>
            <b/>
            <sz val="9"/>
            <color indexed="81"/>
            <rFont val="Tahoma"/>
            <family val="2"/>
          </rPr>
          <t>Fecha de notificación del estudio.</t>
        </r>
      </text>
    </comment>
    <comment ref="BS186" authorId="22" shapeId="0" xr:uid="{B6B1949F-0F53-4498-ACE7-E2E849A57CF8}">
      <text>
        <t>[Comentario encadenado]
Su versión de Excel le permite leer este comentario encadenado; sin embargo, las ediciones que se apliquen se quitarán si el archivo se abre en una versión más reciente de Excel. Más información: https://go.microsoft.com/fwlink/?linkid=870924
Comentario:
    Comentar con Antonino</t>
      </text>
    </comment>
    <comment ref="BX206" authorId="23" shapeId="0" xr:uid="{9432800C-E5F7-44B1-832B-5512DE3C64B2}">
      <text>
        <t>[Comentario encadenado]
Su versión de Excel le permite leer este comentario encadenado; sin embargo, las ediciones que se apliquen se quitarán si el archivo se abre en una versión más reciente de Excel. Más información: https://go.microsoft.com/fwlink/?linkid=870924
Comentario:
    Preguntar a Antonino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tc={756E30D7-2FF5-4B08-9E88-56781EF50698}</author>
    <author>tc={B3541095-B690-4F12-B3E8-5DFFACE88B2D}</author>
    <author>tc={C1C39592-5CEE-4488-AF7E-48FF2D28946D}</author>
    <author>tc={A1E52F0D-7381-42D4-AD8A-BF2BEDD73DF6}</author>
    <author>tc={4D7ED8E9-A3A4-4B50-8164-0267DDDED2D3}</author>
    <author>tc={04A21285-7593-458F-8ED8-F2F70BF05387}</author>
    <author>tc={934A6456-7637-43ED-8A15-478E722F38A4}</author>
    <author>tc={193D828A-1E99-4D4F-A067-D7520EA96B76}</author>
    <author>tc={61A8E6AA-6B37-459F-BE3F-19ED0AD42694}</author>
    <author>tc={F189EF2C-3B75-4E34-B0E4-09A73EC3C3D1}</author>
    <author>tc={4AA7A63B-4BD7-4535-A324-F92C58F4A505}</author>
    <author>tc={43E0E913-8789-4E19-8910-A02FBCE916EC}</author>
    <author>tc={F6CBC909-2CDD-421D-889E-A977A08EE148}</author>
    <author>tc={ECFAD14A-02C5-48F4-B8F4-93041236F80D}</author>
    <author>tc={4ECCE153-C2B6-48BD-A377-F9E0D531A17B}</author>
    <author>tc={3F46B517-D7B1-4FB7-8065-2F67516182A3}</author>
    <author>tc={83ED8D36-9EB8-4621-8AAB-0B648676D6CF}</author>
    <author>tc={3838F3C7-69C3-40A2-B52F-964403B25862}</author>
    <author>tc={523D9AC2-0932-48B8-BEFD-70363F685439}</author>
    <author>tc={876EDDE5-51FD-4988-93DC-4499B641B421}</author>
    <author>tc={A598DAD7-95BA-4F22-9923-54C453D2F421}</author>
    <author>tc={317C2687-5A50-4679-8D22-F683A6985ADA}</author>
    <author>tc={19239902-2860-45EF-B7AE-6FCFA4B980A3}</author>
    <author>tc={5FA0AB2C-32A5-4E38-8C80-0B32F95E3B33}</author>
    <author>tc={AF7D9C36-E438-46FC-B01F-42DB34B2B5CD}</author>
    <author>tc={13069640-74D1-4E68-A734-2D07EF1BB91E}</author>
    <author>tc={DEE5B531-C41D-4701-A8F3-4AA7E32DC084}</author>
    <author>tc={3CDE615F-1738-42AD-AA55-6174BC8FCE51}</author>
    <author>tc={1B9B657A-FB25-4B2B-A1E6-2E9FF2976295}</author>
    <author>tc={765C9AF1-28D8-4660-B700-BCFDFCBDE6C6}</author>
    <author>tc={34F1D743-FCDE-4E9E-8E6A-FB0C512BC371}</author>
    <author>tc={C24B1D20-75D4-4719-84F0-7880AF8230E1}</author>
    <author>tc={CB925E97-8776-4278-853A-43F2095E7E23}</author>
    <author>tc={1934A1DA-3171-4C36-A13C-42D5F0E4EF8E}</author>
    <author>tc={848B858E-9B6F-420A-9828-595CC607F60C}</author>
    <author>tc={1F6CAD48-507B-4A8B-903F-8387DF9D388C}</author>
    <author>tc={CD037BF4-EF5B-4B1E-A1BF-3661A8591F83}</author>
    <author>tc={1CBC2943-99E2-4CAB-AAE4-5C42C2D15784}</author>
  </authors>
  <commentList>
    <comment ref="X2" authorId="0" shapeId="0" xr:uid="{756E30D7-2FF5-4B08-9E88-56781EF506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Corregir de:
147.5 a
173.1
</t>
      </text>
    </comment>
    <comment ref="Y4" authorId="1" shapeId="0" xr:uid="{B3541095-B690-4F12-B3E8-5DFFACE88B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 las metas físicas se consideraron los 11+14 km-C de re calibración.
Como crecimiento solo son 23.09 km-C
</t>
      </text>
    </comment>
    <comment ref="L8" authorId="2" shapeId="0" xr:uid="{C1C39592-5CEE-4488-AF7E-48FF2D28946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Solicitar soporte documental para el DIFERIMIENTO de FFT.
</t>
      </text>
    </comment>
    <comment ref="Y9" authorId="3" shapeId="0" xr:uid="{A1E52F0D-7381-42D4-AD8A-BF2BEDD73D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Pormenorizado anterior:
27.2
Se toma del CDN
46.32
</t>
      </text>
    </comment>
    <comment ref="Y16" authorId="4" shapeId="0" xr:uid="{4D7ED8E9-A3A4-4B50-8164-0267DDDED2D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 el pormenorizado ANTERIOR NO SE CONSIDERARON LOS KM-C POR RECALIBRACION.
Debido a que las recalibraciones son cobradas, en esta actualizacion se están considerando.
NOTA: Cabe destacar que a los 41.4 km-C se le están sumando 6.6 km-C para tener un TOTAL DE 48 km-C.
</t>
      </text>
    </comment>
    <comment ref="J36" authorId="5" shapeId="0" xr:uid="{04A21285-7593-458F-8ED8-F2F70BF05387}">
      <text>
        <t>[Comentario encadenado]
Su versión de Excel le permite leer este comentario encadenado; sin embargo, las ediciones que se apliquen se quitarán si el archivo se abre en una versión más reciente de Excel. Más información: https://go.microsoft.com/fwlink/?linkid=870924
Comentario:
    Pormenorizado 2022:
01-AGO-20 Fecha de inicio
Pormenorizado 2023:
01.OCT.2023
Fecha REAL de inicio del último contrato:
08.NOV.23</t>
      </text>
    </comment>
    <comment ref="L36" authorId="6" shapeId="0" xr:uid="{934A6456-7637-43ED-8A15-478E722F38A4}">
      <text>
        <t>[Comentario encadenado]
Su versión de Excel le permite leer este comentario encadenado; sin embargo, las ediciones que se apliquen se quitarán si el archivo se abre en una versión más reciente de Excel. Más información: https://go.microsoft.com/fwlink/?linkid=870924
Comentario:
    FFT - Fechas Factibles de Término del CONTRATO indicadas por la GRTNT
FFT 1: 31-dic-23
FFT 2: 30-jun-24
FFT 3: 31-jul-24
Está pendiente la entrega del soporte documental del diferimiento de FFT.</t>
      </text>
    </comment>
    <comment ref="Y39" authorId="7" shapeId="0" xr:uid="{193D828A-1E99-4D4F-A067-D7520EA96B7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modifican los 228 km a CERO debido que se trata de RECALIBRACIÓN y cambio de estructuras, NO de crecimiento.</t>
      </text>
    </comment>
    <comment ref="Y40" authorId="8" shapeId="0" xr:uid="{61A8E6AA-6B37-459F-BE3F-19ED0AD426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Pormenorizado
Anterior = 9.5
Actual = 12 reevaluado
</t>
      </text>
    </comment>
    <comment ref="W42" authorId="9" shapeId="0" xr:uid="{F189EF2C-3B75-4E34-B0E4-09A73EC3C3D1}">
      <text>
        <t>[Comentario encadenado]
Su versión de Excel le permite leer este comentario encadenado; sin embargo, las ediciones que se apliquen se quitarán si el archivo se abre en una versión más reciente de Excel. Más información: https://go.microsoft.com/fwlink/?linkid=870924
Comentario:
    Pormenorizado 
Ant = 100
Act = 133</t>
      </text>
    </comment>
    <comment ref="L48" authorId="10" shapeId="0" xr:uid="{4AA7A63B-4BD7-4535-A324-F92C58F4A5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fecha de término del Contrato está programada para el:
 29/SEP/ 23
Dos meses después se tiene programada la ENERGIZACIÓN:
30/NOV/23
</t>
      </text>
    </comment>
    <comment ref="Y51" authorId="11" shapeId="0" xr:uid="{43E0E913-8789-4E19-8910-A02FBCE916EC}">
      <text>
        <t>[Comentario encadenado]
Su versión de Excel le permite leer este comentario encadenado; sin embargo, las ediciones que se apliquen se quitarán si el archivo se abre en una versión más reciente de Excel. Más información: https://go.microsoft.com/fwlink/?linkid=870924
Comentario:
    METAS físicas actualizadas y tomadas del ACB REEVALUADO en 2023:
2 Alimentadores de 115 kV
4 Alimentadores de 34.5 kV
Total
10 Alimentadores
Desglose km-C::
01 LT - 1C - 63.0 X 1 = 63.0
01 LT - 2C - 13.6 X 2 = 27.2
01 LT - 4C - 5.0 X 2 = 10.0
Total 100.2 km-C
Mas un 100 % de incertidumbre:
100.2 X 1.1 = 110.2 km-C 
Antes de la reevaluación las metas físicas eran:
138.2
63
13.6
19
103.3=63.3+30.2+9.8+38.4*0
Metas pormenorizado 2023:
63.3
30.2
9.8
103.3 km-C en total
38.4 km-C son de Distribución pero no se contabilizan para Transmisión
103.3=63.3+30.2+9.8+38.4*0
Sin embargo, se tuvieron que integrar los km de DIST debido a que en la ICM y en el contrato se está considerando el importe de los km-C de Distribución y aparecen en las metas físicas ACTUALIZADAS.</t>
      </text>
    </comment>
    <comment ref="D55" authorId="12" shapeId="0" xr:uid="{F6CBC909-2CDD-421D-889E-A977A08EE1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W66" authorId="13" shapeId="0" xr:uid="{ECFAD14A-02C5-48F4-B8F4-93041236F80D}">
      <text>
        <t>[Comentario encadenado]
Su versión de Excel le permite leer este comentario encadenado; sin embargo, las ediciones que se apliquen se quitarán si el archivo se abre en una versión más reciente de Excel. Más información: https://go.microsoft.com/fwlink/?linkid=870924
Comentario:
    En el pormenorizado entregado el 31.OCT.2024 se había considerado 4 unidades de 75 MVA’s = 300 MVA’s
Se actualiza a 4 unidad de 125 = 500 MVA’s</t>
      </text>
    </comment>
    <comment ref="D69" authorId="14" shapeId="0" xr:uid="{4ECCE153-C2B6-48BD-A377-F9E0D531A17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Y77" authorId="15" shapeId="0" xr:uid="{3F46B517-D7B1-4FB7-8065-2F67516182A3}">
      <text>
        <t>[Comentario encadenado]
Su versión de Excel le permite leer este comentario encadenado; sin embargo, las ediciones que se apliquen se quitarán si el archivo se abre en una versión más reciente de Excel. Más información: https://go.microsoft.com/fwlink/?linkid=870924
Comentario:
    Dato anterior:
1.2 (eran km de línea)
Pero como son km-C es el doble
2.4 km-C</t>
      </text>
    </comment>
    <comment ref="Y120" authorId="16" shapeId="0" xr:uid="{83ED8D36-9EB8-4621-8AAB-0B648676D6C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Metas equivocadas:
168
0.4
2.4
=170.8 mas el 10% de incertidumbre
=187.8
Este dato es incorrecto debido a que la alternativa CORRECTA es la No. 3 del ACB.
Total de km-C:
= 172
Mas el 10% de incertidumbre
=189.2
Dato correcto del ACB alternativa 3.
</t>
      </text>
    </comment>
    <comment ref="Y124" authorId="17" shapeId="0" xr:uid="{3838F3C7-69C3-40A2-B52F-964403B25862}">
      <text>
        <t>[Comentario encadenado]
Su versión de Excel le permite leer este comentario encadenado; sin embargo, las ediciones que se apliquen se quitarán si el archivo se abre en una versión más reciente de Excel. Más información: https://go.microsoft.com/fwlink/?linkid=870924
Comentario:
    El informe anterior consideraba:
144.2 km
De total de km-C se considera el 10% de incertidumbre para coincidir con el total de km-C indicado en el ABC:
124.98 + 10% de incertidumbre
= 137.5 km -C
A este total están considerando los 38.1 km de RECALIBRACIÓN</t>
      </text>
    </comment>
    <comment ref="W144" authorId="18" shapeId="0" xr:uid="{523D9AC2-0932-48B8-BEFD-70363F6854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CAMBIO DE MVA
De 300
A  100
</t>
      </text>
    </comment>
    <comment ref="D145" authorId="19" shapeId="0" xr:uid="{876EDDE5-51FD-4988-93DC-4499B641B4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W170" authorId="20" shapeId="0" xr:uid="{A598DAD7-95BA-4F22-9923-54C453D2F4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REVISAR Y ACTUALIZAR
Metas físicas de MVA
Se reportan MENOS bancos de transformación.
</t>
      </text>
    </comment>
    <comment ref="D172" authorId="21" shapeId="0" xr:uid="{317C2687-5A50-4679-8D22-F683A6985AD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X175" authorId="22" shapeId="0" xr:uid="{19239902-2860-45EF-B7AE-6FCFA4B980A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Anteriormente se tenían 133 MVAR
4 X 33.3 = 133.3
Se revisó el CDN y la presentación de DCPI y se obtuvo el siguiente dato:
4 x 25 = 100 MVAR
Por lo que se procede con el cambio
</t>
      </text>
    </comment>
    <comment ref="Y176" authorId="23" shapeId="0" xr:uid="{5FA0AB2C-32A5-4E38-8C80-0B32F95E3B3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Ant = 10.8
Act = 9.8
</t>
      </text>
    </comment>
    <comment ref="W177" authorId="24" shapeId="0" xr:uid="{AF7D9C36-E438-46FC-B01F-42DB34B2B5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CPTT está considerando 265 MVAR de metas físicas
Nosotros traemos 565 MVA
300 + 225 + 40
300 MVA
Ruiz Cortines Banco 1 (Traslado de la SE Parque Industrial) 
225 MVA
Ruiz Cortines Banco 2
40 Parque Industrial Banco 2 (Sustitución) </t>
      </text>
    </comment>
    <comment ref="D187" authorId="25" shapeId="0" xr:uid="{13069640-74D1-4E68-A734-2D07EF1BB9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192" authorId="26" shapeId="0" xr:uid="{DEE5B531-C41D-4701-A8F3-4AA7E32DC0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R214" authorId="27" shapeId="0" xr:uid="{3CDE615F-1738-42AD-AA55-6174BC8FCE5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DP y el CENACE tienen otro número de PEM, sin embargo es el mismo proyecto y las mismas metas físicas.
P21-BS1 =&gt; CFET
M21-BS1 =&gt; CENACE
</t>
      </text>
    </comment>
    <comment ref="Y221" authorId="28" shapeId="0" xr:uid="{1B9B657A-FB25-4B2B-A1E6-2E9FF29762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Km-C indicados en el PAMRNT 2024:
36.1 (con incertidumbre)
Km-C indicados la FIP en revisión:
0.2 (sin incertidumbre)
Se capturará el dato correcto una vez que se hayan conciliado los km-C y se tenga el CDN validado.
</t>
      </text>
    </comment>
    <comment ref="D223" authorId="29" shapeId="0" xr:uid="{765C9AF1-28D8-4660-B700-BCFDFCBDE6C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I226" authorId="30" shapeId="0" xr:uid="{34F1D743-FCDE-4E9E-8E6A-FB0C512BC37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Caso de Negocio SOLO contempla 09 bancos de capacitores y no 10 como estaba conceptualizado originalmente el proyecto.
Obra retirada:
SE El Sauz
1 Capacitor - 10 MVAr - 115 kV
</t>
      </text>
    </comment>
    <comment ref="D232" authorId="31" shapeId="0" xr:uid="{C24B1D20-75D4-4719-84F0-7880AF8230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238" authorId="32" shapeId="0" xr:uid="{CB925E97-8776-4278-853A-43F2095E7E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239" authorId="33" shapeId="0" xr:uid="{1934A1DA-3171-4C36-A13C-42D5F0E4EF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244" authorId="34" shapeId="0" xr:uid="{848B858E-9B6F-420A-9828-595CC607F6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W256" authorId="35" shapeId="0" xr:uid="{1F6CAD48-507B-4A8B-903F-8387DF9D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REVISAR Y ACTUALIZAR
Metas físicas de MVA
Se reportan MENOS bancos de transformación.
</t>
      </text>
    </comment>
    <comment ref="J282" authorId="36" shapeId="0" xr:uid="{CD037BF4-EF5B-4B1E-A1BF-3661A8591F8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Verificar que las fechas vayan muy de la mano con los siguientes informes:
DG
CDPE
Gpo. Técnico Especializado
</t>
      </text>
    </comment>
    <comment ref="L282" authorId="37" shapeId="0" xr:uid="{1CBC2943-99E2-4CAB-AAE4-5C42C2D157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31.AGO.24
(FFT del Pormenor)
27.DIC.24
FFT de la PRE del CDPE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Karin Manuel Garcia Guzman</author>
    <author>Rolando Rosas Alonso</author>
    <author>Gabriel Rosas Martin del Campo</author>
  </authors>
  <commentList>
    <comment ref="AA17" authorId="0" shapeId="0" xr:uid="{86633D2F-87A7-462A-A190-786C49E585DD}">
      <text>
        <r>
          <rPr>
            <sz val="11"/>
            <color theme="1"/>
            <rFont val="Aptos Narrow"/>
            <family val="2"/>
            <scheme val="minor"/>
          </rPr>
          <t>GCRNE:
Este es un proyecto agrupado.
Compañía Eólica de Reynosa, S.A. de C.V.;
Compañía Eólica Casas, S.A. de C.V.; Compañía Eoloeléctrica de Matamoros, S.A. de C.V.; Compañía Eólica El Cielo, S.A. de C.V.;
 Compañía Eólica El Palmar, S.A. de C.V.;</t>
        </r>
      </text>
    </comment>
    <comment ref="AY160" authorId="1" shapeId="0" xr:uid="{94246E09-F7FF-4D38-B6F5-43D7DB7B27C2}">
      <text>
        <r>
          <rPr>
            <b/>
            <sz val="9"/>
            <color indexed="81"/>
            <rFont val="Tahoma"/>
            <family val="2"/>
          </rPr>
          <t>El registro corresponde a SIASIC V3, en SIASIC V1 el RFC registrado es DSO1911159T7</t>
        </r>
        <r>
          <rPr>
            <sz val="9"/>
            <color indexed="81"/>
            <rFont val="Tahoma"/>
            <family val="2"/>
          </rPr>
          <t xml:space="preserve">
</t>
        </r>
      </text>
    </comment>
    <comment ref="AY161" authorId="1" shapeId="0" xr:uid="{3197A591-A7DC-4693-B9D7-B3385B7B9657}">
      <text>
        <r>
          <rPr>
            <b/>
            <sz val="9"/>
            <color indexed="81"/>
            <rFont val="Tahoma"/>
            <family val="2"/>
          </rPr>
          <t>El registro corresponde a SIASIC V3, en SIASIC V1 el RFC registrado es ISO200210MM8</t>
        </r>
        <r>
          <rPr>
            <sz val="9"/>
            <color indexed="81"/>
            <rFont val="Tahoma"/>
            <family val="2"/>
          </rPr>
          <t xml:space="preserve">
</t>
        </r>
      </text>
    </comment>
    <comment ref="AY173" authorId="1" shapeId="0" xr:uid="{D3CFD981-C5C6-4BC1-B8E6-96759868AA2D}">
      <text>
        <r>
          <rPr>
            <b/>
            <sz val="9"/>
            <color indexed="81"/>
            <rFont val="Tahoma"/>
            <family val="2"/>
          </rPr>
          <t>El registro corresponde a SIASIC V3, en SIASIC V1 el RFC registrado es ASO1911152P6</t>
        </r>
        <r>
          <rPr>
            <sz val="9"/>
            <color indexed="81"/>
            <rFont val="Tahoma"/>
            <family val="2"/>
          </rPr>
          <t xml:space="preserve">
</t>
        </r>
      </text>
    </comment>
    <comment ref="AY177" authorId="1" shapeId="0" xr:uid="{938BE41D-CE86-4DB2-BF44-F141A146F0BD}">
      <text>
        <r>
          <rPr>
            <b/>
            <sz val="9"/>
            <color indexed="81"/>
            <rFont val="Tahoma"/>
            <family val="2"/>
          </rPr>
          <t>El registro corresponde a SIASIC V3, en SIASIC V1 el RFC registrado es DSD130903A65</t>
        </r>
        <r>
          <rPr>
            <sz val="9"/>
            <color indexed="81"/>
            <rFont val="Tahoma"/>
            <family val="2"/>
          </rPr>
          <t xml:space="preserve">
</t>
        </r>
      </text>
    </comment>
    <comment ref="AY180" authorId="1" shapeId="0" xr:uid="{E6B49EEF-1732-437A-B44F-67AEEA4E5BF1}">
      <text>
        <r>
          <rPr>
            <b/>
            <sz val="9"/>
            <color indexed="81"/>
            <rFont val="Tahoma"/>
            <family val="2"/>
          </rPr>
          <t>El registro corresponde a SIASIC V3, en SIASIC V1 el RFC registrado es GSO1902228A0</t>
        </r>
      </text>
    </comment>
    <comment ref="O188" authorId="0" shapeId="0" xr:uid="{29DB17EB-E77B-45CD-BE97-CA85B3601BF1}">
      <text>
        <r>
          <rPr>
            <sz val="11"/>
            <color rgb="FF000000"/>
            <rFont val="Aptos Narrow"/>
            <family val="2"/>
          </rPr>
          <t xml:space="preserve">GCRNE: Se aclara que el contrato con el que cuenta es LIE y no CIL.
</t>
        </r>
      </text>
    </comment>
    <comment ref="J305" authorId="2" shapeId="0" xr:uid="{5A2C1D44-74C4-450D-BEF8-8EB6F33EDA9C}">
      <text>
        <r>
          <rPr>
            <sz val="9"/>
            <color indexed="81"/>
            <rFont val="Tahoma"/>
            <family val="2"/>
          </rPr>
          <t>Se corrige a 101.9, decía 80</t>
        </r>
      </text>
    </comment>
    <comment ref="L305" authorId="2" shapeId="0" xr:uid="{283EADBD-6396-4A02-AB89-DD48FADB45CE}">
      <text>
        <r>
          <rPr>
            <b/>
            <sz val="9"/>
            <color indexed="81"/>
            <rFont val="Tahoma"/>
            <family val="2"/>
          </rPr>
          <t>Se corrige a Oaxaca, decía Puebla</t>
        </r>
      </text>
    </comment>
    <comment ref="M305" authorId="2" shapeId="0" xr:uid="{5358F325-3869-49A8-BA26-0678269B1EF8}">
      <text>
        <r>
          <rPr>
            <b/>
            <sz val="9"/>
            <color indexed="81"/>
            <rFont val="Tahoma"/>
            <family val="2"/>
          </rPr>
          <t>Se corrige a El Espinal, decía Xochitlán de Vicente Suárez</t>
        </r>
      </text>
    </comment>
    <comment ref="J316" authorId="1" shapeId="0" xr:uid="{2D2DE61F-30EE-4E2D-AC66-F82C0B88505D}">
      <text>
        <r>
          <rPr>
            <b/>
            <sz val="9"/>
            <color indexed="81"/>
            <rFont val="Tahoma"/>
            <family val="2"/>
          </rPr>
          <t>Se corrige a 84.2, decía 85</t>
        </r>
        <r>
          <rPr>
            <sz val="9"/>
            <color indexed="81"/>
            <rFont val="Tahoma"/>
            <family val="2"/>
          </rPr>
          <t xml:space="preserve">
</t>
        </r>
      </text>
    </comment>
    <comment ref="L316" authorId="1" shapeId="0" xr:uid="{D035C517-C570-43F6-A97F-3D887DFA51FD}">
      <text>
        <r>
          <rPr>
            <b/>
            <sz val="9"/>
            <color indexed="81"/>
            <rFont val="Tahoma"/>
            <family val="2"/>
          </rPr>
          <t>Se corrige a Oaxaca, decía Puebla</t>
        </r>
      </text>
    </comment>
    <comment ref="M316" authorId="1" shapeId="0" xr:uid="{7C80FEB7-3502-472A-BF05-3DD0DF41CFC0}">
      <text>
        <r>
          <rPr>
            <b/>
            <sz val="9"/>
            <color rgb="FF000000"/>
            <rFont val="Tahoma"/>
            <family val="2"/>
          </rPr>
          <t>Se corrige a Juchitán de Zaragoza, decía Chietla</t>
        </r>
        <r>
          <rPr>
            <sz val="9"/>
            <color rgb="FF000000"/>
            <rFont val="Tahoma"/>
            <family val="2"/>
          </rPr>
          <t xml:space="preserve">
</t>
        </r>
      </text>
    </comment>
    <comment ref="M324" authorId="2" shapeId="0" xr:uid="{3A00713C-0E68-4F29-BB25-B13CC681A57A}">
      <text>
        <r>
          <rPr>
            <b/>
            <sz val="9"/>
            <color indexed="81"/>
            <rFont val="Tahoma"/>
            <family val="2"/>
          </rPr>
          <t>Se corrigue a Chiautzingo, decía Nopalucan</t>
        </r>
      </text>
    </comment>
    <comment ref="M328" authorId="1" shapeId="0" xr:uid="{E62FD5D1-9830-4CB3-9843-5C7CA34AED0A}">
      <text>
        <r>
          <rPr>
            <b/>
            <sz val="9"/>
            <color indexed="81"/>
            <rFont val="Tahoma"/>
            <family val="2"/>
          </rPr>
          <t>Se corrige, decía Xochitlán de Vicente Suarez</t>
        </r>
      </text>
    </comment>
    <comment ref="M330" authorId="2" shapeId="0" xr:uid="{B7592E46-7B77-4811-A667-C43C7F191E5E}">
      <text>
        <r>
          <rPr>
            <b/>
            <sz val="9"/>
            <color indexed="81"/>
            <rFont val="Tahoma"/>
            <family val="2"/>
          </rPr>
          <t>Se corrigue a Puebla, decía Nopalucan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tc={FCF00FE6-00E7-4B7E-B89D-55D4C534DF29}</author>
  </authors>
  <commentList>
    <comment ref="AB31" authorId="0" shapeId="0" xr:uid="{FCF00FE6-00E7-4B7E-B89D-55D4C534DF29}">
      <text>
        <t>[Comentario encadenado]
Su versión de Excel le permite leer este comentario encadenado; sin embargo, las ediciones que se apliquen se quitarán si el archivo se abre en una versión más reciente de Excel. Más información: https://go.microsoft.com/fwlink/?linkid=870924
Comentario:
    Incertidumbre de conocer si les otorgarán el permiso MEM</t>
      </text>
    </comment>
  </commentList>
</comments>
</file>

<file path=xl/sharedStrings.xml><?xml version="1.0" encoding="utf-8"?>
<sst xmlns="http://schemas.openxmlformats.org/spreadsheetml/2006/main" count="225189" uniqueCount="13565">
  <si>
    <t>LISTA JERARQUIZADA DE PROYECTOS DE CENTRALES PRIVADOS V.220425</t>
  </si>
  <si>
    <t>Nota: Registros jerarquizados que contemplan al menos 6,400 MW de capacidad de energía (excluye descartados por problemas judiciales)</t>
  </si>
  <si>
    <t>Capacidad total (MW)</t>
  </si>
  <si>
    <t>Total</t>
  </si>
  <si>
    <t>Proyectos de generación</t>
  </si>
  <si>
    <t>Detalle EVIS</t>
  </si>
  <si>
    <t>No.</t>
  </si>
  <si>
    <t>Id Proy</t>
  </si>
  <si>
    <t>Jerarquía</t>
  </si>
  <si>
    <t>Región</t>
  </si>
  <si>
    <t>Marca</t>
  </si>
  <si>
    <t>Nombre del Proyecto</t>
  </si>
  <si>
    <t>Razón Social</t>
  </si>
  <si>
    <t>Tecnología</t>
  </si>
  <si>
    <t>Estudio CENACE</t>
  </si>
  <si>
    <t>Capacidad de generación (MW)</t>
  </si>
  <si>
    <t>Capacidad de generación acumulada (MW)</t>
  </si>
  <si>
    <t>Capacidad de almacenamiento (MW)</t>
  </si>
  <si>
    <t>Costo de ingeniería, suministro y construcción
(MDD/MW)</t>
  </si>
  <si>
    <t>Costo banco de baterías 4 hrs (MDD/MW)</t>
  </si>
  <si>
    <t>Costo de ingeniería, suministro y construcción
(MDD)</t>
  </si>
  <si>
    <t>Costo del banco de baterías
(MDD)</t>
  </si>
  <si>
    <t>Monto de inversión
(MDD)</t>
  </si>
  <si>
    <t>Monto de inversión en el permiso (mdd)</t>
  </si>
  <si>
    <t>Entidad Federativa</t>
  </si>
  <si>
    <t>Municipio</t>
  </si>
  <si>
    <t>Grupo Económico de Interés (GEI) confirmado</t>
  </si>
  <si>
    <t>Siglas GEI confirmado</t>
  </si>
  <si>
    <t>Orden grupo</t>
  </si>
  <si>
    <t>Capacidad (MW)</t>
  </si>
  <si>
    <t>Proyectos</t>
  </si>
  <si>
    <t>GEI confirmado (SÍ/NO)</t>
  </si>
  <si>
    <t>País del origen GEI Confirmado</t>
  </si>
  <si>
    <t>Interes en invertir (sí, no)</t>
  </si>
  <si>
    <t>RFC confirmado</t>
  </si>
  <si>
    <t>RFC CENACE</t>
  </si>
  <si>
    <t>Financiamiento BANOBRAS</t>
  </si>
  <si>
    <t>Comentario CNE</t>
  </si>
  <si>
    <t>Permiso CNE</t>
  </si>
  <si>
    <t>EVIS</t>
  </si>
  <si>
    <t>EVIS estatus</t>
  </si>
  <si>
    <t>CENACE Registro SICE actualizado</t>
  </si>
  <si>
    <t>CENACE Etapa Estudio (Base CENACE)</t>
  </si>
  <si>
    <t>fecha de registro de la solicitud</t>
  </si>
  <si>
    <t>Estado de la Solicitud</t>
  </si>
  <si>
    <t>Fecha del Estado de la Solicitud</t>
  </si>
  <si>
    <t>Etapa en CENACE</t>
  </si>
  <si>
    <t>EVIS SENER</t>
  </si>
  <si>
    <t>Permiso Generación CNE</t>
  </si>
  <si>
    <t>Estudios de interconexión CENACE</t>
  </si>
  <si>
    <t>EVIS SENER + Permiso Generación CNE</t>
  </si>
  <si>
    <t>EVIS SENER + Permiso Generación CNE + Estudios interconexión CENACE</t>
  </si>
  <si>
    <t>EVIS SENER + Estudios interconexión  CENACE</t>
  </si>
  <si>
    <t>Permiso Generación CNE + Estudios interconexión CENACE</t>
  </si>
  <si>
    <t>Permiso Generación CNE + Estudios interconexión CENACE - EVIS</t>
  </si>
  <si>
    <t>Correo</t>
  </si>
  <si>
    <t>Contacto</t>
  </si>
  <si>
    <t>Teléfono</t>
  </si>
  <si>
    <t>Impacto social_SENER</t>
  </si>
  <si>
    <t>Riesgo</t>
  </si>
  <si>
    <t>Contrato</t>
  </si>
  <si>
    <t>Energeo Los Molinos</t>
  </si>
  <si>
    <t>Energeo Los Molinos. S. A. P. I. de C. V.</t>
  </si>
  <si>
    <t>Eólica</t>
  </si>
  <si>
    <t/>
  </si>
  <si>
    <t>Tamaulipas</t>
  </si>
  <si>
    <t>Matamoros</t>
  </si>
  <si>
    <t>THERMION</t>
  </si>
  <si>
    <t>Sí</t>
  </si>
  <si>
    <t>México</t>
  </si>
  <si>
    <t xml:space="preserve">El 12 de marzo de 2025 la CRE autorizó la migración del permiso E/2138/AUT/2019 por un permiso con carácter único de generación con una capacidad de 171 MW </t>
  </si>
  <si>
    <t>5 Resolutivo positivo</t>
  </si>
  <si>
    <t>SICE-00068-2025</t>
  </si>
  <si>
    <t>CAMBIO DE RÉGIMEN A LIE</t>
  </si>
  <si>
    <t>Recibida</t>
  </si>
  <si>
    <t>Cambio de régimen a LIE</t>
  </si>
  <si>
    <t>En trámite</t>
  </si>
  <si>
    <t>jcottier@thermion.mx</t>
  </si>
  <si>
    <t>José Domit Bardawil</t>
  </si>
  <si>
    <t>5567175413
5583588018</t>
  </si>
  <si>
    <t>Resolutivo 100.-DGAEISyCP.0152/16</t>
  </si>
  <si>
    <t>Bajo</t>
  </si>
  <si>
    <t>Planta Eléctrica Ingenio La Joya</t>
  </si>
  <si>
    <t>Impulsora Azucarera del Trópico S.A. de C.V.</t>
  </si>
  <si>
    <t>Bioenergía</t>
  </si>
  <si>
    <t>Indicativo</t>
  </si>
  <si>
    <t>Campeche</t>
  </si>
  <si>
    <t>Champotón</t>
  </si>
  <si>
    <t>Grupo Azucarero del Trópico</t>
  </si>
  <si>
    <t>GAT</t>
  </si>
  <si>
    <t>IAT100318UD8</t>
  </si>
  <si>
    <t xml:space="preserve">E/1781/GEN/2016
Capacidad autorizada 30 MW </t>
  </si>
  <si>
    <t>SICE-01078-2023</t>
  </si>
  <si>
    <t>Impacto</t>
  </si>
  <si>
    <t>Observada</t>
  </si>
  <si>
    <t>O.MEZA@GAT.COM.MX</t>
  </si>
  <si>
    <t>ORLANDO  MEZA JURADO</t>
  </si>
  <si>
    <t>Evaluación con resolutivo 117.-DGAEISyCP.3095/18</t>
  </si>
  <si>
    <t>Delaro</t>
  </si>
  <si>
    <t>Delaro. S. de R. L. de C. V.</t>
  </si>
  <si>
    <t>Reynosa</t>
  </si>
  <si>
    <t>E/2005/AUT/2017
Capacidad autorizada 117 MW
Se tiene el RFC DEL1105051E1</t>
  </si>
  <si>
    <t>SICE-00077-2018</t>
  </si>
  <si>
    <t>Contratos y convenios</t>
  </si>
  <si>
    <t>Solicitud atendida con documentación entregada</t>
  </si>
  <si>
    <t>Eólico en Reynosa. Resolutivo 117.-DGISOS.3464/2024</t>
  </si>
  <si>
    <t>Cogeneración Energía Eléctrica - TRE / El Mante</t>
  </si>
  <si>
    <t>TAMPICO RENEWABLE ENERGY. S.A.P.I. DE C.V.</t>
  </si>
  <si>
    <t>El Mante</t>
  </si>
  <si>
    <t>GRUPO PANTALEON</t>
  </si>
  <si>
    <t>PANTALEON</t>
  </si>
  <si>
    <t>Guatemala</t>
  </si>
  <si>
    <t xml:space="preserve">TRE1407045G6
</t>
  </si>
  <si>
    <t xml:space="preserve">E/2273/GEN/2022 capacidad autorizada 74 MW </t>
  </si>
  <si>
    <t>SICE-00127-2020</t>
  </si>
  <si>
    <t>Desistimiento enviado</t>
  </si>
  <si>
    <t>OSWALDO.SMITCH@PANTALEON.COM</t>
  </si>
  <si>
    <t>RENE OSWALDO SMITH GONZALEZ</t>
  </si>
  <si>
    <t>846 104 9697</t>
  </si>
  <si>
    <t>Evaluación con Resolutivo 117.-DGISOS.1426/2021</t>
  </si>
  <si>
    <t>Proyecto Geotermoeléctrico Celaya</t>
  </si>
  <si>
    <t>ENERGÍAS ALTERNAS, ESTUDIOS Y PROYECTOS. S.A. DE C.V.</t>
  </si>
  <si>
    <t>Geotermia</t>
  </si>
  <si>
    <t>Instalaciones</t>
  </si>
  <si>
    <t>Guanajuato</t>
  </si>
  <si>
    <t>Apaseo El Grande</t>
  </si>
  <si>
    <t>GRUPO CARSO</t>
  </si>
  <si>
    <t>CARSO</t>
  </si>
  <si>
    <t>EAE091009UF7</t>
  </si>
  <si>
    <t xml:space="preserve">E/2193/GEN/2019 capacidad autorizada 56 MW </t>
  </si>
  <si>
    <t>SICE-00086-2019</t>
  </si>
  <si>
    <t>L.MEILLON@CARSO-ENERGY.COM</t>
  </si>
  <si>
    <t>LUIS FERNANDO MEILLON DEL PANDO</t>
  </si>
  <si>
    <t>Evaluación con Resolutivo 117.-DGISOS.2070/2019</t>
  </si>
  <si>
    <t>Tizimin II</t>
  </si>
  <si>
    <t>Fuerza y Energía Limpia de Tizimín II. S. A. de C. V.</t>
  </si>
  <si>
    <t>Yucatán</t>
  </si>
  <si>
    <t>Tizimín</t>
  </si>
  <si>
    <t>NEXTENERGY GROUP</t>
  </si>
  <si>
    <t>NEXTENERGY</t>
  </si>
  <si>
    <t>Inglaterra</t>
  </si>
  <si>
    <t xml:space="preserve">E/2108/GEN/2018 (75 MW)
Se desechó una solicitud de permiso por 75.6 MW en la misma ubicación  el 19 de junio de 2018 . Se tiene el   RFC 	FEL1710113D3 </t>
  </si>
  <si>
    <t>2 Ingresada</t>
  </si>
  <si>
    <t>SICE-00357-2016</t>
  </si>
  <si>
    <t>info@avant.energy</t>
  </si>
  <si>
    <t>55-52026764
55-21551674</t>
  </si>
  <si>
    <t>Ingresó evaluación el 12/10/2017.Pendiente de atender</t>
  </si>
  <si>
    <t>Alto</t>
  </si>
  <si>
    <t>Vientos del Caribe Hybrid</t>
  </si>
  <si>
    <t>Eólica del Rocío. S.A. de C.V.</t>
  </si>
  <si>
    <t>Quintana Roo</t>
  </si>
  <si>
    <t>Othón P. Blanco</t>
  </si>
  <si>
    <t>IDEA ENERGÍA INGENIERÍA MÉXICO</t>
  </si>
  <si>
    <t>IDEA ENERGÍA</t>
  </si>
  <si>
    <t>México/España</t>
  </si>
  <si>
    <t>SÍ</t>
  </si>
  <si>
    <t>ERO170612FLO</t>
  </si>
  <si>
    <t>No se identifica permiso de generación</t>
  </si>
  <si>
    <t>3 Ingresada (pendiente de atender)</t>
  </si>
  <si>
    <t>SICE-00014-2024</t>
  </si>
  <si>
    <t>Rembolso enviado</t>
  </si>
  <si>
    <t>JOSE.GARCIA@IDEAENERGIA.ES</t>
  </si>
  <si>
    <t>JOSE GARCIA GONZALEZ</t>
  </si>
  <si>
    <t>Se ingresó evaluación el 31/01/2020, pendiente de resolución</t>
  </si>
  <si>
    <t>EL 24</t>
  </si>
  <si>
    <t>EPM EÓLICA 24</t>
  </si>
  <si>
    <t>Mier</t>
  </si>
  <si>
    <t>REVOLVE RENEWABLE POWER LTD</t>
  </si>
  <si>
    <t>REVOLVE</t>
  </si>
  <si>
    <t>Canadá</t>
  </si>
  <si>
    <t xml:space="preserve">PUC020711PM9
</t>
  </si>
  <si>
    <t>E/1929/GEN/2017 (103.4 MW) permiso terminado mediante oficio UE-240/10201/2020  de 03 de marzo de 2020 por renuncia del permisionario</t>
  </si>
  <si>
    <t>SICE-00020-2024</t>
  </si>
  <si>
    <t>Atendida (con documentación entregada)</t>
  </si>
  <si>
    <t>MARISOL@REVOLVE-RENEWABLEPOWER.COM</t>
  </si>
  <si>
    <t>OMAR BOJÓRQUEZ VÁZQUEZ</t>
  </si>
  <si>
    <t>5580326687
5580326687</t>
  </si>
  <si>
    <t xml:space="preserve">Se ingresó evaluación el 10/11/2016 por EPM Eólica 24 S.A. de C.V. en municipio de Mier, pendiente de resolución </t>
  </si>
  <si>
    <t>Central Kabil II</t>
  </si>
  <si>
    <t>Discovery Management. S. A. P. I. de C. V. (antes Eólica Maya II. S. A. de C. V.)</t>
  </si>
  <si>
    <t>Buctzotz</t>
  </si>
  <si>
    <t>ALDESA</t>
  </si>
  <si>
    <t>España</t>
  </si>
  <si>
    <t>DMA170912NQ9</t>
  </si>
  <si>
    <t>E/2058/GEN/2018 (30 MW)  permiso revocado por no entrar en operación en la fecha señalada en el permiso</t>
  </si>
  <si>
    <t>5 Resolutivo con CPLI</t>
  </si>
  <si>
    <t>SICE-00067-2018</t>
  </si>
  <si>
    <t>Yucsin.chan@aldesa.com.mx
comunicacion@grupoaldesa.com.mx</t>
  </si>
  <si>
    <t>Irma Yucsin Chan Moreno</t>
  </si>
  <si>
    <t>55) 1102 47 17 ext. 000
(55) 8570 13 93
5545056133
55 5533 0480
5545-7200</t>
  </si>
  <si>
    <t>Resolutivo (72 MW por Kabil I y 2) 100.-DGAEISyCP.0113BIS/18</t>
  </si>
  <si>
    <t>Medio</t>
  </si>
  <si>
    <t>Central Kabil I</t>
  </si>
  <si>
    <t>Discovery Management. S. A. P. I. de C. V. (antes Eólica Maya I. S. A. de C. V.)</t>
  </si>
  <si>
    <t>E/2057/GEN/2018 (30 MW) permiso revocado por no entrar en operación en la fecha señalada en el permiso</t>
  </si>
  <si>
    <t>SICE-00068-2018</t>
  </si>
  <si>
    <t>Parque Eólico Los Ranchitos</t>
  </si>
  <si>
    <t>ENGIE MÉXICO. S.A. DE C.V.</t>
  </si>
  <si>
    <t>ENGIE</t>
  </si>
  <si>
    <t>Francia/ Países Bajos</t>
  </si>
  <si>
    <t>SEM980304888</t>
  </si>
  <si>
    <t xml:space="preserve">SEM980304888
</t>
  </si>
  <si>
    <t>No</t>
  </si>
  <si>
    <t xml:space="preserve">No se identifica permiso de generación con esas caractéristicas, sin embargo, en GEI cuenta con dos permisos de generación en Tamaulipas; el primero E/1246/GEN/2014 a nombre de Engie Eólica Tres Mesas 3, S. A. de C. V. de 49.5 MW en Llera de Canales, Tamaulipas y el segundo E/1962/GEN/2017 a nombre de Eólica Tres Mesas 4, S. de R. L. de C. V. de 95.70 MW en Llera, Tamaulipas. </t>
  </si>
  <si>
    <t>1 Sin ingresar</t>
  </si>
  <si>
    <t>SICE-00022-2020</t>
  </si>
  <si>
    <t>DIGINTERCONEXIONES.LATMX@ENGIE.COM</t>
  </si>
  <si>
    <t>ERNESTO JAVIER PARRA BERTOLOTTO</t>
  </si>
  <si>
    <t>55552844000
5544543482</t>
  </si>
  <si>
    <t xml:space="preserve">Sin EVIS ingresada </t>
  </si>
  <si>
    <t>Parque Eólico Chicxulub II</t>
  </si>
  <si>
    <t>Elawan Wind México I, S. A. P. I. de C. V.</t>
  </si>
  <si>
    <t>Ixil</t>
  </si>
  <si>
    <t>ORIX</t>
  </si>
  <si>
    <t>ELAWAN ENERGY MÉXICO</t>
  </si>
  <si>
    <t>Japón</t>
  </si>
  <si>
    <t>GWM140224BPA</t>
  </si>
  <si>
    <t>E/2075/GEN/2018 (88.20 MW) permiso terminado mediante oficio UE-240/58531/2024  de 06 de junio de 2024 por renuncia del permisionario
El monto de inversión sería de 135.80 millones de dólares</t>
  </si>
  <si>
    <t>SESIC CONDIR 290</t>
  </si>
  <si>
    <t>miguel.carrasco@elawan.com</t>
  </si>
  <si>
    <t>Miguel Carrasco García</t>
  </si>
  <si>
    <t>Ingresó evaluación el 06/01/2018. Pendiente de atender</t>
  </si>
  <si>
    <t>Escarcega 2 (Esperanza Solar)</t>
  </si>
  <si>
    <t>Sunstone Power S. de R.L. de C.V. (STA NEVER STOP 13 S. DE R.L. DE C.V.)</t>
  </si>
  <si>
    <t>Fotovoltaica</t>
  </si>
  <si>
    <t>Escárcega</t>
  </si>
  <si>
    <t>Copenhagen Infrastructure Partners/Sunstone Power</t>
  </si>
  <si>
    <t>CIP/SUNSTONE POWER</t>
  </si>
  <si>
    <t>Dinarmaca/México</t>
  </si>
  <si>
    <t>SNS2211025C8</t>
  </si>
  <si>
    <t>E/2349/GEN/2025 capacidad autorizada  350.57 MW</t>
  </si>
  <si>
    <t>SICE-01022-2023</t>
  </si>
  <si>
    <t>SUSCRIPCIÓN DEL CONTRATO</t>
  </si>
  <si>
    <t>Suscripción del Contrato</t>
  </si>
  <si>
    <t>geru@sunstone-power.com</t>
  </si>
  <si>
    <t>HORACIO MARIA DE URIARTE FLORES</t>
  </si>
  <si>
    <t>Teléfono fijo	5559464036
Teléfono móvil	5641659411</t>
  </si>
  <si>
    <t>Sin EVIS ingresada.  Posible CPLI, región Maya</t>
  </si>
  <si>
    <t>PP EE Panaba 1 (Panaba 1A y Panaba 1B)</t>
  </si>
  <si>
    <t>Vientos de Panabá S.A de C.V</t>
  </si>
  <si>
    <t>Panabá 1A: $206.1
Panabá 1B: $109.3</t>
  </si>
  <si>
    <t>Panabá</t>
  </si>
  <si>
    <t>ELECNOR</t>
  </si>
  <si>
    <t>VPA1712018l3</t>
  </si>
  <si>
    <t xml:space="preserve">Sin permiso, la CRE negó 2 solcitudes de permiso presentadas por Vientos de Panabá, S. A. de C. V. para las centrales Panabá 1A y 1B </t>
  </si>
  <si>
    <t>SICE-00304-2018</t>
  </si>
  <si>
    <t>Estudio de instalaciones</t>
  </si>
  <si>
    <t>alsanchez.mad@gmail.com</t>
  </si>
  <si>
    <t>ALBERTO SÁNCHEZ FERNÁNDEZ</t>
  </si>
  <si>
    <t>9991733189, 5536602556</t>
  </si>
  <si>
    <t>Evaluación con Resolutivo 117.-DGISOS.32BIS/2019</t>
  </si>
  <si>
    <t>Parque Eólico Chicxulub I</t>
  </si>
  <si>
    <t>Eólica del Mayab. S. A. P. I. de C. V.</t>
  </si>
  <si>
    <t>EMA150130RMA</t>
  </si>
  <si>
    <t>E/2102/GEN/2018  capacidad autorizada 71.4 MW</t>
  </si>
  <si>
    <t>SICE-00323-2017</t>
  </si>
  <si>
    <t>Resolutivo 100.-DEIS.007/16</t>
  </si>
  <si>
    <t>SATURNO SOLAR</t>
  </si>
  <si>
    <t>SATURNO SOLAR S.A. DE C.V.</t>
  </si>
  <si>
    <t>Hidalgo</t>
  </si>
  <si>
    <t>Epazoyucan</t>
  </si>
  <si>
    <t>DHAMMA ENERGY MÉXICO S.A DE C.V</t>
  </si>
  <si>
    <t>DHAMMA ENERGY</t>
  </si>
  <si>
    <t>Francia/España</t>
  </si>
  <si>
    <t>DEM130918DZ8</t>
  </si>
  <si>
    <t>E/2336/GEN/2025  capacidad autorizada 155.52 MW</t>
  </si>
  <si>
    <t>SICE-00166-2019</t>
  </si>
  <si>
    <t>Propietario de:
Dalia Solar, S.A. de C.V.
Colibrí Solar, S.A. de C.V.
Guacamayo Solar, S.A. de C.V.
Impala Solar, S.A. de C.V.
Azura Solar, S.A. de C.V.
Akuwa
Satruno</t>
  </si>
  <si>
    <t>Demanda Judicial Contral el CENACE por los proyectos Azura y Dalia, para rehacer estudio de impacto por solicitud del SAE. En riesgo judicial Servidores Publicos del CENACE</t>
  </si>
  <si>
    <t>JPMENDOZA@DHAMMAENERGY.COM</t>
  </si>
  <si>
    <t>JUAN PEDRO MENDOZA CERVANTES</t>
  </si>
  <si>
    <t>55 13 78 7183</t>
  </si>
  <si>
    <t>Evaluación con Resolutivo positivo 117.-DEIS.0029/2023</t>
  </si>
  <si>
    <t>AKUWA SOLAR</t>
  </si>
  <si>
    <t>AKUWA SOLAR S.A. DE C.V.</t>
  </si>
  <si>
    <t>E/2339/GEN/2025  capacidad autorizada 130.96 MW</t>
  </si>
  <si>
    <t>SICE-00148-2019</t>
  </si>
  <si>
    <t>Se ingresó evaluación el 14/03/2019 Pendiente de atender</t>
  </si>
  <si>
    <t xml:space="preserve">Eol Dzilam </t>
  </si>
  <si>
    <t>GREEN PARK ENERGY. S.A. DE C.V.</t>
  </si>
  <si>
    <t>Dzilam González</t>
  </si>
  <si>
    <t>IBERDROLA MÉXICO S.A DE C.V.</t>
  </si>
  <si>
    <t>IBERDROLA</t>
  </si>
  <si>
    <t>GPE230926BP6</t>
  </si>
  <si>
    <t>Solicitud en trámite presentada ante la CRE el 28 de febrero de 2025</t>
  </si>
  <si>
    <t>2 Ingresada (con diferenta razón social, municipio o con permiso negado)</t>
  </si>
  <si>
    <t>SICE-01028-2023</t>
  </si>
  <si>
    <t>INSTALACIONES</t>
  </si>
  <si>
    <t>STORRES@IBERDROLA.COM</t>
  </si>
  <si>
    <t>SALVADOR BRICIO TORRES CANO</t>
  </si>
  <si>
    <t>5529642628, 5585034600</t>
  </si>
  <si>
    <t>Se identificó una evaluación pero con diferentee razón social, Green Park Energy, S.A. de C.V., ingresó el 16/12/2024l</t>
  </si>
  <si>
    <t>El Mayo</t>
  </si>
  <si>
    <t>Sunmex Renovables, S. A. de C. V.</t>
  </si>
  <si>
    <t>Sonora</t>
  </si>
  <si>
    <t>Navojoa</t>
  </si>
  <si>
    <t>CANADIAN SOLAR ENERGY/RECURRENT ENERGY</t>
  </si>
  <si>
    <t>CSE/RE</t>
  </si>
  <si>
    <t>SRE1707142B8
CSE160624NS1 (Corporativo)</t>
  </si>
  <si>
    <t>E/2028/GEN/2018  capacidad autorizada 102.79 MW</t>
  </si>
  <si>
    <t>SICE-00346-2017</t>
  </si>
  <si>
    <t>diego.hernandez@recurrentenergy.com</t>
  </si>
  <si>
    <t>Diego Hernández</t>
  </si>
  <si>
    <t xml:space="preserve">Resolutivo 117.-DGAEISyCP.0904/18 </t>
  </si>
  <si>
    <t>Vientos De Coahuila Fase II</t>
  </si>
  <si>
    <t>EDPR Servicios de México. S. de R.L. de C.V.</t>
  </si>
  <si>
    <t>Coahuila</t>
  </si>
  <si>
    <t>General Cepeda</t>
  </si>
  <si>
    <t>EDPR</t>
  </si>
  <si>
    <t>Portugal</t>
  </si>
  <si>
    <t>ESM141126CM8</t>
  </si>
  <si>
    <t>SICE-00164-2019</t>
  </si>
  <si>
    <t>GABRIEL.YAMAL@EDPR.COM
RAUL.SANTOSCOY@EDPR.COM</t>
  </si>
  <si>
    <t>RAUL SANTOS COY CUEVAS</t>
  </si>
  <si>
    <t>55 5451 3081</t>
  </si>
  <si>
    <t>Hay registro de una evaluación atendida pero con la razón social Vientos de Coahuila S.A. de C.V. Resolutivo 117.-DGAEISyCP.3201/18</t>
  </si>
  <si>
    <t>Parque Eólico Cruillas</t>
  </si>
  <si>
    <t>Cruillas</t>
  </si>
  <si>
    <t>SICE-00027-2020</t>
  </si>
  <si>
    <t>DIGINTERCONEXIONES.LATMX@ENGIE.COM
felix.decarpentier@engie.com</t>
  </si>
  <si>
    <t>Felix Antoine Jean-Marie De Carpentier</t>
  </si>
  <si>
    <t>5514739254
(55)52844000 ext.7591</t>
  </si>
  <si>
    <t>Energía Solar Herrera</t>
  </si>
  <si>
    <t>Energía Solar Herrera. S.A. de C.V.</t>
  </si>
  <si>
    <t>Puebla</t>
  </si>
  <si>
    <t>Tecali de Herrera</t>
  </si>
  <si>
    <t>LIBIENERGY</t>
  </si>
  <si>
    <t>ESH240405S44</t>
  </si>
  <si>
    <t>SICE-00091-2024</t>
  </si>
  <si>
    <t>Aceptada</t>
  </si>
  <si>
    <t>DOLORES@PROYECTALAW.COM</t>
  </si>
  <si>
    <t>MARIA DOLORES TEMOLTZIN BUSTILLOS</t>
  </si>
  <si>
    <t>Sin EVIS ingresada</t>
  </si>
  <si>
    <t>EOL JOYA HONDA</t>
  </si>
  <si>
    <t>San Luis Potosí</t>
  </si>
  <si>
    <t>Villa de Arista</t>
  </si>
  <si>
    <t>ND</t>
  </si>
  <si>
    <t>SICE-01030-2023</t>
  </si>
  <si>
    <t>Se ingresó evaluación el 17/04/2018, pendiente de resolución.</t>
  </si>
  <si>
    <t>Parque Eólico Parras</t>
  </si>
  <si>
    <t>Energía y Proyectos Eólicos. S. A. P. I. de C. V.</t>
  </si>
  <si>
    <t>Parras de la Fuente</t>
  </si>
  <si>
    <t>COMPAÑÍA MINERA OUTLAND</t>
  </si>
  <si>
    <t xml:space="preserve">E/998/AUT/2013 capacidad autorizada 50 MW </t>
  </si>
  <si>
    <t>SICE-00036-2018</t>
  </si>
  <si>
    <t>pr@autlan.com.mx</t>
  </si>
  <si>
    <t>(55) 5262-9000</t>
  </si>
  <si>
    <t>Ingresó evaluación el 22/06/2017 Pendiente de atender</t>
  </si>
  <si>
    <t>San Isidro</t>
  </si>
  <si>
    <t>FRV SERVICES MEXICO. S. DE R.L. DE C.V.</t>
  </si>
  <si>
    <t>FRV</t>
  </si>
  <si>
    <t>FSM121025QG0</t>
  </si>
  <si>
    <t xml:space="preserve"> Se negó el permiso por medio de la resolución RES/665/2022 de fecha 21 de julio de 2022, por congestión de los enlaces de transmisión.</t>
  </si>
  <si>
    <t>SICE-00174-2018</t>
  </si>
  <si>
    <t>BORJA.GUINEA@FRV.COM</t>
  </si>
  <si>
    <t xml:space="preserve">BORJA GUINEA BENJUMEA </t>
  </si>
  <si>
    <t>70453111
5547317275</t>
  </si>
  <si>
    <t xml:space="preserve">Sin EVIS ingresada, posible CPLI </t>
  </si>
  <si>
    <t>PARQUE FOTOVOLTAICO TULANCINGO</t>
  </si>
  <si>
    <t>DESARROLLOS FOTOVOLTAICOS DE MEXICO DEL CENTRO</t>
  </si>
  <si>
    <t>Singuilucan</t>
  </si>
  <si>
    <t>DOMINION ENERGY</t>
  </si>
  <si>
    <t>DFM2306022Z2</t>
  </si>
  <si>
    <t>SICE-00129-2024</t>
  </si>
  <si>
    <t>DFMC.SOLAR@DOMINION-GLOBAL.COM</t>
  </si>
  <si>
    <t>MARCOS PINAL FERNANDEZ</t>
  </si>
  <si>
    <t>55 8013 9973</t>
  </si>
  <si>
    <t>Eolica Dzilam SAPI de CV</t>
  </si>
  <si>
    <t>Eolica Dzilam. S.A.P.I. de C.V.</t>
  </si>
  <si>
    <t>Dzilam de Bravo</t>
  </si>
  <si>
    <t>VIVE ENERGIA DE MÉXICO</t>
  </si>
  <si>
    <t>VIVE ENERGIA</t>
  </si>
  <si>
    <t>EDZ1410074G4</t>
  </si>
  <si>
    <t>Sin permiso, la CRE desechó 2 solcitudes de permiso presentadas. Una del  16 de agosto de 2021, la cuál no fue admitida a trámite por no contestar el requerimiento de información, y otra de fecha 30 de marzo de 2022 se desecha por presentar inconsistencias en la atención a su fecha de inicio de entrada en operación.</t>
  </si>
  <si>
    <t>SICE-00009-2024</t>
  </si>
  <si>
    <t>IMPACTO</t>
  </si>
  <si>
    <t>Registro de proyecto; Datos del Proyecto</t>
  </si>
  <si>
    <t>D.MUCINO@VIVEENERGIA.COM</t>
  </si>
  <si>
    <t>DAVID EDUARDO MUCIÑO  MORALES</t>
  </si>
  <si>
    <t>Se ingresó evaluación el 06/08/2021, pendiente de resolución</t>
  </si>
  <si>
    <t>Hidroeléctrica Las Juntas</t>
  </si>
  <si>
    <t>Energía Verde Meyer, S.A. de C.V.</t>
  </si>
  <si>
    <t>Hidroeléctrica</t>
  </si>
  <si>
    <t>Jalisco</t>
  </si>
  <si>
    <t xml:space="preserve"> Boca de Tomatlán</t>
  </si>
  <si>
    <t>GRUPO HIDROGENERADOR DE OCCIDENTE</t>
  </si>
  <si>
    <t>GHO</t>
  </si>
  <si>
    <t xml:space="preserve">E/1502/AUT/2015 capacidad autorizada 2.95 MW </t>
  </si>
  <si>
    <t>SICE-00245-2018</t>
  </si>
  <si>
    <t>gam@pcpv.com.mx</t>
  </si>
  <si>
    <t>Gustavo Ayala Michel</t>
  </si>
  <si>
    <t>(33)38546555</t>
  </si>
  <si>
    <t>Sin evaluación ingresada</t>
  </si>
  <si>
    <t>PARQUE HIBRIDO LOS ALAMOS</t>
  </si>
  <si>
    <t>TONA ENERGIA DOS. S.A.PI. DE C.V.</t>
  </si>
  <si>
    <t xml:space="preserve"> Charcas</t>
  </si>
  <si>
    <t>CUBICO INVESTMENT</t>
  </si>
  <si>
    <t>Inglaterra/Canadá</t>
  </si>
  <si>
    <t>TED220406GV1</t>
  </si>
  <si>
    <t>SICE-00155-2024</t>
  </si>
  <si>
    <t>JOSEANTONIO.SORO@CUBICOINVEST.COM</t>
  </si>
  <si>
    <t>JOSE ANTONIO SORO FERRER</t>
  </si>
  <si>
    <t>Sin EVIS registrada</t>
  </si>
  <si>
    <t>LA PLAYA</t>
  </si>
  <si>
    <t>FV MEXSOLAR VIII S.A.P.I. DE C.V.</t>
  </si>
  <si>
    <t>Manuel Doblado</t>
  </si>
  <si>
    <t>X-Elio</t>
  </si>
  <si>
    <t>FMV1403241U2</t>
  </si>
  <si>
    <t>SICE-01087-2023</t>
  </si>
  <si>
    <t>Aclaración enviada al Estudio de Impacto</t>
  </si>
  <si>
    <t>MXINTERCONEXIONES@X-ELIO.COM</t>
  </si>
  <si>
    <t>ARMANDO GÓMEZ BRIBIESCA</t>
  </si>
  <si>
    <t>Planta Solar Campeche Energy</t>
  </si>
  <si>
    <t>Campeche Energy S.A.P.I . DE C.V.</t>
  </si>
  <si>
    <t>CAMPECHE ENERGY</t>
  </si>
  <si>
    <t>CEN230330HT4</t>
  </si>
  <si>
    <t>Solicitud en trámite presentada ante la CRE el 10 de junio de 2024</t>
  </si>
  <si>
    <t>SICE-01044-2023</t>
  </si>
  <si>
    <t>ORLANDO MEZA JURADO</t>
  </si>
  <si>
    <t xml:space="preserve">Sin EVIS ingresada. Posible CPLI </t>
  </si>
  <si>
    <t>Yucatán Solar</t>
  </si>
  <si>
    <t>Energía Solar Cuncunul. S. de R. L. de C. V. (antes Lightening PV Park. S. de R .L. de C. V.)</t>
  </si>
  <si>
    <t>Valladolid</t>
  </si>
  <si>
    <t>JINKO SOLAR</t>
  </si>
  <si>
    <t>China</t>
  </si>
  <si>
    <t>E/2091/GEN/2018 capacidad autorizada 70 MW</t>
  </si>
  <si>
    <t>SICE-00177-2016</t>
  </si>
  <si>
    <t>mariana.chorne@jinkosolar.com</t>
  </si>
  <si>
    <t>Mariana Chorne</t>
  </si>
  <si>
    <t>(55) 52020238</t>
  </si>
  <si>
    <t>Resolutivo 100.-DEIS.022/16</t>
  </si>
  <si>
    <t>Tapachula</t>
  </si>
  <si>
    <t>SUNSTONE POWER. S DE R.L. DE C.V.</t>
  </si>
  <si>
    <t>Chiapas</t>
  </si>
  <si>
    <t>Mazatán</t>
  </si>
  <si>
    <t>SICE-01009-2023</t>
  </si>
  <si>
    <t>INTERCONNECTION.MEXICO@CIP.COM
geru@sunstone-power.com
usc@sunstone-power.com
acalderon@macf.com.mx
mjcanseco@macf.com.mx</t>
  </si>
  <si>
    <t>Baja</t>
  </si>
  <si>
    <t>JIMENEZ</t>
  </si>
  <si>
    <t>SUNSTONE POWER S. DE R.L. DE C.V.</t>
  </si>
  <si>
    <t>Jiménez</t>
  </si>
  <si>
    <t>SICE-01034-2023</t>
  </si>
  <si>
    <t>Solicitud de estudio. Ampliación enviada</t>
  </si>
  <si>
    <t>INTERCONNECTION.MEXICO@CIP.COM
GERU@SUNSTONE-POWER.COM</t>
  </si>
  <si>
    <t>SMA</t>
  </si>
  <si>
    <t>FRV SERVICES MEXICO S. DE R.L. DE C.V.</t>
  </si>
  <si>
    <t>San Miguel de Allende</t>
  </si>
  <si>
    <t>Solicitud en trámite presentada ante la CRE el 24 de febrero de 2025</t>
  </si>
  <si>
    <t>SICE-00048-2024</t>
  </si>
  <si>
    <t>Registro de proyecto. Datos proyecto</t>
  </si>
  <si>
    <t>JORGE.MORENO@FRV.COM</t>
  </si>
  <si>
    <t>JORGE IGNACIO MORENO MORENO</t>
  </si>
  <si>
    <t xml:space="preserve">Se ingresó Evaluación el 24/02/2025, en proceso de atención </t>
  </si>
  <si>
    <t>WISENERGY SOLAR I</t>
  </si>
  <si>
    <t>WISENERGY S. A. DE C. V.</t>
  </si>
  <si>
    <t>WISENERGY</t>
  </si>
  <si>
    <t>Corea del Sur</t>
  </si>
  <si>
    <t>WIS191111BA8</t>
  </si>
  <si>
    <t>SICE-00101-2020</t>
  </si>
  <si>
    <t>mcastellanos@estam.mx</t>
  </si>
  <si>
    <t>MIGUEL ANGEL CASTELLANOS TELLO</t>
  </si>
  <si>
    <t>771 294 4303</t>
  </si>
  <si>
    <t xml:space="preserve">Se ingresó evaluación 25/01/2023, pendiente de atender. Propuesta de requerimiento </t>
  </si>
  <si>
    <t>Loma Iguana PV</t>
  </si>
  <si>
    <t>Oyamel Recursos Ambientales. S. de R.L. de C.V.</t>
  </si>
  <si>
    <t>Veracruz</t>
  </si>
  <si>
    <t>La Antigua</t>
  </si>
  <si>
    <t>RWE RENEWABLES</t>
  </si>
  <si>
    <t>RWE</t>
  </si>
  <si>
    <t>Alemania</t>
  </si>
  <si>
    <t>ECA190412MSA</t>
  </si>
  <si>
    <t>SICE-00117-2024</t>
  </si>
  <si>
    <t>MATIAS.GONZALEZ@RWE.COM</t>
  </si>
  <si>
    <t>MATIAS GONZALEZ ARCE</t>
  </si>
  <si>
    <t> Sin EVIS ingresada</t>
  </si>
  <si>
    <t>LA SAUCEDA SOLAR</t>
  </si>
  <si>
    <t>LA SAUCEDA SOLAR S.A.P.I. DE C.V.</t>
  </si>
  <si>
    <t>San Diego de la Unión</t>
  </si>
  <si>
    <t>EOSOL</t>
  </si>
  <si>
    <t>SSO191204GP3</t>
  </si>
  <si>
    <t>Solicitud en trámite presentada ante la CRE el 26 de febrero de 2025</t>
  </si>
  <si>
    <t>SICE-01107-2023</t>
  </si>
  <si>
    <t>JAVIER.OLIVA@EOSOLGROUP.COM</t>
  </si>
  <si>
    <t>JAVIER ALBERTO OLIVA BALCARCEL</t>
  </si>
  <si>
    <t>Se ingresó evaluación el 03/08/2021, pendiente de atender</t>
  </si>
  <si>
    <t>PS Aguascalientes Sur I</t>
  </si>
  <si>
    <t>Infraestructura Energética del Norte S. de R.L. de C.V</t>
  </si>
  <si>
    <t>Solicitud de Contrato</t>
  </si>
  <si>
    <t>Aguascalientes</t>
  </si>
  <si>
    <t>OPDENERGY</t>
  </si>
  <si>
    <t>OPDE</t>
  </si>
  <si>
    <t>IEN130506L1A</t>
  </si>
  <si>
    <t>E/2128/GEN/2018  capacidad autorizada 37.32 MW</t>
  </si>
  <si>
    <t>SICE-00021-2024</t>
  </si>
  <si>
    <t>ASALADIE@OPDENERGY.COM</t>
  </si>
  <si>
    <t>ANDREU SALADIÉ PRATS</t>
  </si>
  <si>
    <t>Evaluación con Resolutivo positivo 117.-DGAEISyCP.0584/17</t>
  </si>
  <si>
    <t>Proyecto Solar Piedras Negras</t>
  </si>
  <si>
    <t>Martil Solar. S.A. de C.V.</t>
  </si>
  <si>
    <t>Cotaxtla</t>
  </si>
  <si>
    <t>GEMEX</t>
  </si>
  <si>
    <t>MSO2301162V2</t>
  </si>
  <si>
    <t>GEM0802183Z8</t>
  </si>
  <si>
    <t>SICE-01140-2023</t>
  </si>
  <si>
    <t>GILBERTO.MARTINEZ@GEMEX.MX</t>
  </si>
  <si>
    <t>JESÚS GILBERTO MARTÍNEZ CRODA</t>
  </si>
  <si>
    <t>Asunción Ixtaltepec</t>
  </si>
  <si>
    <t>Desarrollos Eoloeléctricos de México 1. S.A. de C.V.</t>
  </si>
  <si>
    <t>Oaxaca</t>
  </si>
  <si>
    <t>Plan GmbH &amp; Co. KG</t>
  </si>
  <si>
    <t>NOTUS ENERGY</t>
  </si>
  <si>
    <t>DED110106AZ8</t>
  </si>
  <si>
    <t>La solicitud de permiso de generación de 10 de julio de 2018 se desechó por no haber entregado en tiempo y forma la información y documentación requerida en la Prevención.</t>
  </si>
  <si>
    <t>SICE-00104-2017</t>
  </si>
  <si>
    <t>MIGUEL.DELGADO@DEMSA1.COM</t>
  </si>
  <si>
    <t>MIGUEL ANGEL DELGADO ORDAZ</t>
  </si>
  <si>
    <t>Se ingresó evaluación el 17/04/2018, pendiente de resolución. Ya han existido procesos de CPLI en ese municipio</t>
  </si>
  <si>
    <t>PV TAMESÍ SOLAR</t>
  </si>
  <si>
    <t>SOLARIG MEXICO</t>
  </si>
  <si>
    <t>Altamira</t>
  </si>
  <si>
    <t>SOLARIG</t>
  </si>
  <si>
    <t>SME170810FG2</t>
  </si>
  <si>
    <t>SICE-01054-2023</t>
  </si>
  <si>
    <t>Aclaración enviada</t>
  </si>
  <si>
    <t>FJABEJARO@SOLARIG.COM</t>
  </si>
  <si>
    <t>FRANCISCO JAVIER ABEJARO SERRANO</t>
  </si>
  <si>
    <t>5525809872
7223998058
5563581814</t>
  </si>
  <si>
    <t>EL MEZQUITAL</t>
  </si>
  <si>
    <t>GR RENOVABLES MEXICO S.A. DE C.V.</t>
  </si>
  <si>
    <t>GRENERGY</t>
  </si>
  <si>
    <t>GRM130819HW1</t>
  </si>
  <si>
    <t>SICE-01118-2023</t>
  </si>
  <si>
    <t>FLOPEZ@GRENERGY.EU</t>
  </si>
  <si>
    <t>FRANCISCO JAVIER LÓPEZ FARIAS</t>
  </si>
  <si>
    <t>Sol de Los Manzanos</t>
  </si>
  <si>
    <t>Sol de Los Manzanos. S. de R. L. de C. V.</t>
  </si>
  <si>
    <t>Chihuahua</t>
  </si>
  <si>
    <t>Cuauhtémoc</t>
  </si>
  <si>
    <t>SIMSA</t>
  </si>
  <si>
    <t xml:space="preserve"> E/1367/GEN/2015 capacidad autorizada 30 MW</t>
  </si>
  <si>
    <t>SICE-01126-2023</t>
  </si>
  <si>
    <t>daniel.marroquin@generacionindustrial.com</t>
  </si>
  <si>
    <t>Daniel Marroquin Garcia Vallejo</t>
  </si>
  <si>
    <t>Ingresó evaluación el 17/01/2024, pendiente de atender</t>
  </si>
  <si>
    <t>CERRO PELON</t>
  </si>
  <si>
    <t>BIZNAGA RECURSOS AMBIENTALES. S. DE R.L. DE C.V.</t>
  </si>
  <si>
    <t>Lagos de Moreno</t>
  </si>
  <si>
    <t>SICE-01104-2023</t>
  </si>
  <si>
    <t>Se ingresó evaluación el 10/01/2024, pendiente de atender</t>
  </si>
  <si>
    <t>FV SANTA FE</t>
  </si>
  <si>
    <t>BLUMEX SAN MIGUEL S.A. DE C.V.</t>
  </si>
  <si>
    <t>IBERDROLA/INTERNOVUM SOLAR</t>
  </si>
  <si>
    <t>SICE-00103-2024</t>
  </si>
  <si>
    <t>INFO@INTERNOVUM-SOLAR-COM</t>
  </si>
  <si>
    <t>JORGE ALEJANDRO HINOJOS RAMÍREZ</t>
  </si>
  <si>
    <t>PLANTA FOTOVOLTAICA ALTEN HIDALGO 100 MW</t>
  </si>
  <si>
    <t>ALTEN ENERGÍAS RENOVABLES MÉXICO ONCE. S.A. DE C.V.</t>
  </si>
  <si>
    <t>Nopala de Villagrán</t>
  </si>
  <si>
    <t>ALTEN</t>
  </si>
  <si>
    <t>AER180411MX1</t>
  </si>
  <si>
    <t>La solicitud de permiso de generación de 8 de enero de 2021 se desechó  porque no desahogó en su totalidad la información y documentación requerida en la Prevención.</t>
  </si>
  <si>
    <t>SICE-01117-2023</t>
  </si>
  <si>
    <t>FELIPE.SALAZAR@ALTEN-ENERGY.COM</t>
  </si>
  <si>
    <t>FELIPE SALAZAR DIEZ DE SOLLANO</t>
  </si>
  <si>
    <t>Se ingresó evaluación el 12/04/2021. Pendiente de atender</t>
  </si>
  <si>
    <t>El Veladero</t>
  </si>
  <si>
    <t>GR Renovables México. S.A. de C.V.</t>
  </si>
  <si>
    <t>Tabasco</t>
  </si>
  <si>
    <t>Cárdenas</t>
  </si>
  <si>
    <t>SICE-00101-2024</t>
  </si>
  <si>
    <t>Parque Fotovoltaico Mares Energia</t>
  </si>
  <si>
    <t>Mares Energía. S.A. de C.V.</t>
  </si>
  <si>
    <t>Estado de México</t>
  </si>
  <si>
    <t>Villa Guerrero</t>
  </si>
  <si>
    <t>MEN191104675</t>
  </si>
  <si>
    <t>La solicitud de permiso de generación de 24 de septiembre de 2020 se desechó porque no desahogó en su totalidad la información y documentación requerida en la Prevención.</t>
  </si>
  <si>
    <t>SICE-00025-2020</t>
  </si>
  <si>
    <t>ruy.elizondo@gemex.mx</t>
  </si>
  <si>
    <t>RUY ELIZONDO</t>
  </si>
  <si>
    <t>55 48 33 95 85</t>
  </si>
  <si>
    <t>GLOBAL SOLAR 2 HIDALGO 100 MW</t>
  </si>
  <si>
    <t>GLOBAL SOLAR AMERICA 2. S.A.P.I. DE C.V.</t>
  </si>
  <si>
    <t>GSA221222IV6</t>
  </si>
  <si>
    <t>SICE-01115-2023</t>
  </si>
  <si>
    <t>PARQUE SOLAR SAN CAYETANO</t>
  </si>
  <si>
    <t>YOSPÍ ENERGÍA. S.A DE C.V.</t>
  </si>
  <si>
    <t>YEN191101LX4</t>
  </si>
  <si>
    <t>La solicitud de permiso de generación de 15 de enero de 2021 se desechó porque no desahogó en su totalidad la información y documentación requerida en la Prevención.</t>
  </si>
  <si>
    <t>SICE-00153-2024</t>
  </si>
  <si>
    <t>Se ingresó evaluación el 18/12/2024, pendiente de atender</t>
  </si>
  <si>
    <t>PARQUE FOTOVOLTAICO HUICHAPAN</t>
  </si>
  <si>
    <t>DESARROLLOS FOTOVOLTAICOS DE MÉXICO DE OCCIDENTE . S.A.P.I. DE C.V</t>
  </si>
  <si>
    <t>Tezontepec de Aldama</t>
  </si>
  <si>
    <t>DFM230602UY5</t>
  </si>
  <si>
    <t xml:space="preserve">SICE-00057-2024 </t>
  </si>
  <si>
    <t>DFMOC.SOLAR@DOMINION-GLOBAL.COM</t>
  </si>
  <si>
    <t>DAN CORREA BONFIL</t>
  </si>
  <si>
    <t>CENTRAL FOTOVOLTAICA CGS</t>
  </si>
  <si>
    <t>CGS SOLARMEX I SAPI DE CV</t>
  </si>
  <si>
    <t>Zacatecas</t>
  </si>
  <si>
    <t>Ojocaliente</t>
  </si>
  <si>
    <t>CSI1310228F7
CSE160624NS1 (Corporativo)</t>
  </si>
  <si>
    <t>CSI1310228F7</t>
  </si>
  <si>
    <t xml:space="preserve">E/2056/GEN/2018 capacidad autorizada 89 MW </t>
  </si>
  <si>
    <t>SICE-00005-2024</t>
  </si>
  <si>
    <t>JOSE.VARGAS@RECURRENTENERGY.COM</t>
  </si>
  <si>
    <t>JOSÉ VARGAS RODRÍGUEZ</t>
  </si>
  <si>
    <t>Se ingresó EVIS el 12/07/2021. Pendiente de atender</t>
  </si>
  <si>
    <t>Cumbre Solar</t>
  </si>
  <si>
    <t>ATLAS RENEWABLE ENERGY DESARROLLOS MEXICO. S.A.P.I. DE C.V.</t>
  </si>
  <si>
    <t>Tepeji del Río</t>
  </si>
  <si>
    <t>Global Infrastructure Partners</t>
  </si>
  <si>
    <t>GIP</t>
  </si>
  <si>
    <t>Estados Unidos</t>
  </si>
  <si>
    <t>VSC151218BX8</t>
  </si>
  <si>
    <t>SICE-00004-2025</t>
  </si>
  <si>
    <t>JMAZATAN@ATLASREN.COM</t>
  </si>
  <si>
    <t>JAVIER MAZATAN DAVILA</t>
  </si>
  <si>
    <t>AQUILES</t>
  </si>
  <si>
    <t>Nayarit</t>
  </si>
  <si>
    <t>Acaponeta</t>
  </si>
  <si>
    <t>SICE-01119-2023</t>
  </si>
  <si>
    <t>Zapata Solar</t>
  </si>
  <si>
    <t>Morelos</t>
  </si>
  <si>
    <t>Yautepec</t>
  </si>
  <si>
    <t>SICE-01130-2023</t>
  </si>
  <si>
    <t>DESARROLLO.MEXICO@EDP.COM</t>
  </si>
  <si>
    <t>ANGEL GAYTAN VILLAFUERTE</t>
  </si>
  <si>
    <t>PARQUE SOLAR LOS POTROS</t>
  </si>
  <si>
    <t>PARQUE SOLAR LOS POTROS S. DE R.L. DE C.V.</t>
  </si>
  <si>
    <t>Ojuelos de Jalisco</t>
  </si>
  <si>
    <t>BAYWA R.E.</t>
  </si>
  <si>
    <t>BAYWA</t>
  </si>
  <si>
    <t>PSP200128FX0</t>
  </si>
  <si>
    <t>SICE-00073-2024</t>
  </si>
  <si>
    <t>MARIO.PANI@BAYWA-RE.COM</t>
  </si>
  <si>
    <t>MARIO SEBASTIAN PANI CUSI</t>
  </si>
  <si>
    <t>Chachalacas Solar</t>
  </si>
  <si>
    <t>BayWa R.E. Desarrollos Solares. S. de R.L. de C.V.</t>
  </si>
  <si>
    <t>Manlio Fabio Altamirano</t>
  </si>
  <si>
    <t>BRD150922QXA</t>
  </si>
  <si>
    <t>SICE-00202-2024</t>
  </si>
  <si>
    <t>SUNSTONE POWER, S. DE R.L. DE C.V.</t>
  </si>
  <si>
    <t>Permiso solicitado el 12/12/2024 por 694.274 MW de capacidad</t>
  </si>
  <si>
    <t>SICE-01023-2023</t>
  </si>
  <si>
    <t>En proceso de solicitud de Contrato de Interconexión</t>
  </si>
  <si>
    <t>Pendiente de resolución</t>
  </si>
  <si>
    <t>Helax-FV</t>
  </si>
  <si>
    <t>Helax-EO</t>
  </si>
  <si>
    <t>SICE-01061-2023</t>
  </si>
  <si>
    <t>José Luis de la Ree/Gustavo Romo</t>
  </si>
  <si>
    <t>6622565766/8115311343</t>
  </si>
  <si>
    <t>Resolutivo positivo</t>
  </si>
  <si>
    <t>Hidrógeno de Francia</t>
  </si>
  <si>
    <t>HDF ENERGY</t>
  </si>
  <si>
    <t>Hidrógeno</t>
  </si>
  <si>
    <t>Baja California Sur</t>
  </si>
  <si>
    <t>Los Cabos</t>
  </si>
  <si>
    <t>Francia</t>
  </si>
  <si>
    <t>Santo Domingo Solar</t>
  </si>
  <si>
    <t>SANTO DOMINGO SOLAR, S.A.P.I DE C.V.</t>
  </si>
  <si>
    <t>Comondú</t>
  </si>
  <si>
    <t>SDS</t>
  </si>
  <si>
    <t>Necaxa 900</t>
  </si>
  <si>
    <t>Generadora Fénix, S.A.P.I. de C.V.</t>
  </si>
  <si>
    <t>Rebombeo hidroeléctrico</t>
  </si>
  <si>
    <t>Juan Galindo</t>
  </si>
  <si>
    <t>Mota-Engil Energía</t>
  </si>
  <si>
    <t>MOTA-ENGIL</t>
  </si>
  <si>
    <t>GFE150924438</t>
  </si>
  <si>
    <t>El monto de inversión considera el costo de ingeniería, suministro y construcción más un banco de baterías para 4 hrs, en dólares de 2024. Fuente: COPAR 2024-CFE, Annual
 Energy Outlook 2025: Electricity Market Module (EMM)-U.S EIA, U.S. Bureau of Labor Statistics</t>
  </si>
  <si>
    <t>jose.garcia@ideaenergia.es</t>
  </si>
  <si>
    <t>VPA1712018L3</t>
  </si>
  <si>
    <t>jpmendoza@dhammaenergy.com</t>
  </si>
  <si>
    <t>joseantonio.soro@cubicoinvest.com</t>
  </si>
  <si>
    <t>gilberto.martinez@gemex.mx</t>
  </si>
  <si>
    <t>fjabejaro@solarig.com</t>
  </si>
  <si>
    <t>jose.vargas@recurrentenergy.com</t>
  </si>
  <si>
    <t>José Vargas Rodríguez</t>
  </si>
  <si>
    <t>Consecutivo (identificador SENER)</t>
  </si>
  <si>
    <t>Grupo_SENER</t>
  </si>
  <si>
    <t>Id</t>
  </si>
  <si>
    <t>RG</t>
  </si>
  <si>
    <t>Región de Transmisión</t>
  </si>
  <si>
    <t>Etapa de Estudio</t>
  </si>
  <si>
    <t>Nivel de Tensión</t>
  </si>
  <si>
    <t>Municipo</t>
  </si>
  <si>
    <t>Ubicación</t>
  </si>
  <si>
    <t>Comentarios</t>
  </si>
  <si>
    <t>Tiene permiso</t>
  </si>
  <si>
    <t>Permiso</t>
  </si>
  <si>
    <t>Estado actual según permiso</t>
  </si>
  <si>
    <t>Generación anual estimada (GWh)</t>
  </si>
  <si>
    <t>Monto de inversión (mdd)</t>
  </si>
  <si>
    <t>Estado Actual_ CENACE</t>
  </si>
  <si>
    <t>Impacto Técnico_CENACE</t>
  </si>
  <si>
    <t>Confirmó Interés (Si/No)</t>
  </si>
  <si>
    <t>Empresa líder - GIE</t>
  </si>
  <si>
    <t>País de origen empresa líder</t>
  </si>
  <si>
    <t>Grupo de intéres ecónomico_CNE</t>
  </si>
  <si>
    <t>Contemplado en Plan México (Sí / No)</t>
  </si>
  <si>
    <t>Secretaría de Economía (Sí / No)</t>
  </si>
  <si>
    <t>Poyectos Estados 
(Sí /No)</t>
  </si>
  <si>
    <t>Demanda Judicial contra CENACE</t>
  </si>
  <si>
    <t>Demanda vs SENER</t>
  </si>
  <si>
    <t>Observaciones_CENACE</t>
  </si>
  <si>
    <t>Bloque1_CENACE JIS 
8 de abril</t>
  </si>
  <si>
    <t>Monto Obras de Refuerzo_CENACE</t>
  </si>
  <si>
    <t>Monto Refuerzos Interregionales_CENACE</t>
  </si>
  <si>
    <t>Influye en poroyectos estratégicos_CENACE</t>
  </si>
  <si>
    <t>TIene CILs</t>
  </si>
  <si>
    <t>FEO</t>
  </si>
  <si>
    <t>Semáforo (en tiempo / detenido / retraso)</t>
  </si>
  <si>
    <t>Responsable_CNE</t>
  </si>
  <si>
    <t>Motivo de resolución_CNE</t>
  </si>
  <si>
    <t>Contrato de inteconexión (Sí/No)</t>
  </si>
  <si>
    <t>Tiene avance constructivo (Sí/No)</t>
  </si>
  <si>
    <t xml:space="preserve">Proyectos Análisis JIS - 14 de abril de </t>
  </si>
  <si>
    <t>Jerarquización multicriterio JIS 14 de abril</t>
  </si>
  <si>
    <t>Proyectos Análisis JIS - 21 de abril</t>
  </si>
  <si>
    <t>Jerarquización multicriterio JIS 21 de abril</t>
  </si>
  <si>
    <t>RFC</t>
  </si>
  <si>
    <t>Prioritarios</t>
  </si>
  <si>
    <t>TAMPICO RENEWABLE ENERGY, S.A.P.I. DE C.V.</t>
  </si>
  <si>
    <t>Noreste</t>
  </si>
  <si>
    <t>25-Huasteca</t>
  </si>
  <si>
    <t>Avenida General Aarón Sáenz Garza número 901 interior A, colonia
Obrera 1, coordenadas 22° 43.697’ N, 98° 58.669’ O, C. P. 89870, El Mante,
Tamaulipas.</t>
  </si>
  <si>
    <t>E/2273/GEN/2022</t>
  </si>
  <si>
    <t>En construcción</t>
  </si>
  <si>
    <t>SOLICITUD DE ESTUDIO IMPACTO</t>
  </si>
  <si>
    <t>Se requiere adecuaciones en las SE Libramiento (LBR) y SE Mante (MAN) asociadas a la conexión, que pudieran surgir de una revisión detallada por CFE Transmisión.</t>
  </si>
  <si>
    <t>MÉXICO</t>
  </si>
  <si>
    <t>Mesoamerica Sugar Investments Coöperatief U. A.</t>
  </si>
  <si>
    <t>SI</t>
  </si>
  <si>
    <t>SENER</t>
  </si>
  <si>
    <t>Cumplió con los requisitos establecidos en las DACG</t>
  </si>
  <si>
    <t>Peninsular</t>
  </si>
  <si>
    <t>66-Lerma</t>
  </si>
  <si>
    <t>Calle Hacienda Haltunchén, Colonia La Joya,
Coordenadas 19° 28.967’ N, 90° 40.552’ O, C. P. 24451, Champotón, Campeche</t>
  </si>
  <si>
    <t>E/1781/GEN/2016</t>
  </si>
  <si>
    <t>En operación</t>
  </si>
  <si>
    <t>En proceso de revisión de la solicitud de Estudio de Impacto.</t>
  </si>
  <si>
    <t>Descarga el Flujo de Potencia  entrando a la Peninsula de Yucatan y la transformación de SE, ESCARCEGA y LERMA. Como obra de refuerzo significativa se considera la modernización de la S.E SIHOCHAH.</t>
  </si>
  <si>
    <t>Promotora Industrial Josea, S. A. de C. V.</t>
  </si>
  <si>
    <t>ENERGÍAS ALTERNAS, ESTUDIOS Y PROYECTOS, S.A. DE C.V.</t>
  </si>
  <si>
    <t>Occidental</t>
  </si>
  <si>
    <t>34-Salamanca</t>
  </si>
  <si>
    <t>kilómetro 44.2 de la carretera Panamericana, colonia Andador Industrial, 38160, Apaseo el Grande, Guanajuato</t>
  </si>
  <si>
    <t>Afecta a la central Salamanca III que aún no está en construcción</t>
  </si>
  <si>
    <t>E/2193/GEN/2019</t>
  </si>
  <si>
    <t>Por iniciar obras</t>
  </si>
  <si>
    <t>416.1</t>
  </si>
  <si>
    <t xml:space="preserve"> $          115.72</t>
  </si>
  <si>
    <t>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</si>
  <si>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 continúa con el proyecto, está en espera de que la SENER otorgue la concesión de explotación de recurso Geotérmico.</t>
  </si>
  <si>
    <t>Carso Electric, S. A. de C. V.</t>
  </si>
  <si>
    <t>La GCROC desconoce</t>
  </si>
  <si>
    <t>Está en espera de que la SENER otorgue la concesión de explotación de recurso Geotérmico.  Con CENACE tiene pendiente la solicitud del contrato de conexión.</t>
  </si>
  <si>
    <t> </t>
  </si>
  <si>
    <t>SENER-CENACE-CFE</t>
  </si>
  <si>
    <t>Eólica del Rocío, S.A. de C.V.</t>
  </si>
  <si>
    <t>76-Chetumal</t>
  </si>
  <si>
    <t>No tiene</t>
  </si>
  <si>
    <t xml:space="preserve">                                                                                                                                  </t>
  </si>
  <si>
    <t>Descarga el Flujo de Potencia  entrando a la Peninsla de Yucatan y la Transformación 230/115 en S.E XUL HA de la Ciudad de Chetumal.</t>
  </si>
  <si>
    <t>MÉXICO/ESPAÑA</t>
  </si>
  <si>
    <t>69-Valladolid</t>
  </si>
  <si>
    <t>Panabá 1A: Kilómetro 17 de la carretera Panabá-Yalsihón, coordenadas 21° 25.448' N, 88° 26.700' 0, C. P. 97610, 
Panabá, Yucatán
Panabá 1B: Ranchos el Pedregal y el Huapango, kilómetro 13 de la carretera PanabáYalsihón,Rancho El Pedregal, coordenadas 21° 23.600' N, 88° 24.783' O, C. P. 97610, Panabá, Yucatán</t>
  </si>
  <si>
    <t>No tiene (Dos solicitudes negadas)</t>
  </si>
  <si>
    <t>Permiso negado</t>
  </si>
  <si>
    <t>Panabá 1A: 559.6 GWh
Panabá 1B: 366.84 GWh</t>
  </si>
  <si>
    <t>Ingresó solicitud del Estudio de Impacto por Modificación Técnica, el 1 de abril de 2025 con SICE-00067-2025, derivado de la incertidumbre de la obtención del permiso de generación de la CRE/CNE.</t>
  </si>
  <si>
    <t>Descarga el Flujo de Potencia  entrando a la Peninsula de Yucatan y no se consideran obras de refuerzo significativas.</t>
  </si>
  <si>
    <t>Carlos Seoane González</t>
  </si>
  <si>
    <t xml:space="preserve">Con respecto a la central Panabá 1A:
Se negó el permiso mediante las resoluciones 	RES/557/2022 de 15/06/2022;  derivado de la opinión técnica emitida por el CENACE respecto a la viabilidad de interconexión y confiabilidad de la Central. Si bien cumple con los requisitos establecidos en las Disposiciones, sin embargo, la operación de esta central eléctrica de generación intermitente pudiera comprometer la confiabilidad, calidad, continuidad y eficiencia del SEN. El Solicitante promovió un jucio de amparo, y  mediante la RES/2022/2024 de 15/06/2022, la UE realizó un dictamén en el que se determinó que derivado de de la particularidad de la tecnología intermitente, se observa que existe riesgo operativo en el SIN. 
Con respecto a la central Panabá 1B: Se negó el permiso medinate la RES/558/2022 de 15/06/2022 erivado de la opinión técnica emitida por el CENACE respecto a la viabilidad de interconexión y confiabilidad de la Central. Si bien cumple con los requisitos establecidos en las Disposiciones, sin embargo, la operación de esta central eléctrica de generación intermitente pudiera comprometer la confiabilidad, calidad, continuidad y eficiencia del SEN. El Solicitante promovio un juicio de amparo, y mediante la RES/172/2025 de 27/02/2025 la UE realizó un dictamén en el que se determinó que derivado de de la particularidad de la tecnología intermitente, se observa que existe riesgo operativo en el SIN. 
</t>
  </si>
  <si>
    <t>ENERGIAS RENOVABLES VENTA III, S.A. DE C.V.</t>
  </si>
  <si>
    <t>SENER </t>
  </si>
  <si>
    <t>En proceso de solicitud de Estudio de Instalaciones. Cambió de Razón Social.</t>
  </si>
  <si>
    <t>Descarga el Flujo de Potencia  entrando a la Peninsula de Yucatan. Se requiere como obra de refuerzo una LT aislada y operada en 115 kV de aproximadamente 31.0 km, (un circuito de un conductor por fase, tipo ACSR, calibre 795 kCM) de la SE Temax Dos a la SE Izamal.</t>
  </si>
  <si>
    <t>Comparte Punto de Interconexión con Eolica Dzilam SAPI de CV por lo que se vislumbra Refuerzos adicionales en la RNT si se consideran en operación simultanea.</t>
  </si>
  <si>
    <t>$52,970,940.64 + 31 Km de LT en 115 kV (121,674,190.24)</t>
  </si>
  <si>
    <t>Eolica Dzilam, S.A.P.I. de C.V.</t>
  </si>
  <si>
    <t>67-Mérida</t>
  </si>
  <si>
    <t>En proceso de elaboración de Estudio de Indicativo.</t>
  </si>
  <si>
    <t>No se han realizado los Estudios de Interconexión, aunque por ubicación y punto de interconexión la infraestrucutra será similiar al Proyecto Eol Dzilam de la empresa GREEN PARK ENERGY, S.A. DE C.V. más obras adicionales de refuerzo ya que se vislumbra que la capacidad de la RNT no sera suficiente para albergar a los dos proyectos.</t>
  </si>
  <si>
    <t>Comparte Punto de Interconexión conEol Dzilam  por lo que se vislumbra Refuerzos adicionales en la RNT si se consideran en operación simultanea.</t>
  </si>
  <si>
    <t>SICE-00174-2019</t>
  </si>
  <si>
    <t>Rancho del Norte 2</t>
  </si>
  <si>
    <t>ENERGIA BUENAVENTURA 2, S. DE R.L. DE C.V.</t>
  </si>
  <si>
    <t>20-Reynosa</t>
  </si>
  <si>
    <t>Nuevo León</t>
  </si>
  <si>
    <t>General Bravo</t>
  </si>
  <si>
    <t>Autopista Reynosa-Monterrey km 150.5, C.P. 67000, en General Bravo, Nuevo León. Las coordenadas de la SE del proyecto son: 25°47'28.51"N y 99°55'28.89"O</t>
  </si>
  <si>
    <t xml:space="preserve">Sin evaluación </t>
  </si>
  <si>
    <t>ESTUDIO ELABORADO BLOQUE 1. NO ESTA VIGENTE PORQUE NO SOLICITÓ SIGUIENTE ESTUDIO (DE IMPACTO).</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</si>
  <si>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Además es necesario construir una LT 65 km en LT 400 kV de S.E: Presa Grande a Regiomontano</t>
  </si>
  <si>
    <t>No entra la llamada a los telefonos registrados.</t>
  </si>
  <si>
    <t>Pendiente de respuesta</t>
  </si>
  <si>
    <t xml:space="preserve">I19-CE1, Etapa 1: 2,477,43 MDP. I19-CE1, Etapa 2: 6,178,44, MDP. I19-CE1, Etapa 3: 3,421,14 MDP. I20-SIN1 Fase 1: 4,686,57 MDP. I20-SIN1 Fase 2 - Etapa 3: 5,498,84 MDP. P19-OC3 Delicias Querétaro: 1,926,81 MDP. Proyecto 1805 Linea de Transmisión Huatesca-Monterrey: 3,804 MDP; Refuerzo LT 65 km 1,224,46  Total: 29,217,69 MDP
 </t>
  </si>
  <si>
    <t>EBV190604EU4</t>
  </si>
  <si>
    <t>SICE-00350-2018</t>
  </si>
  <si>
    <t>Atria Wind Farm II</t>
  </si>
  <si>
    <t>ATRIA WIND FARM II, S.A.P.I DE C.V.</t>
  </si>
  <si>
    <t>Carretera Monterrey-Reynosa km 152, Loma alta, Nuevo León CP 67000</t>
  </si>
  <si>
    <t>No tiene. Solicitud desechada</t>
  </si>
  <si>
    <t>Solicitud desechada</t>
  </si>
  <si>
    <t>Evaluación con Resolutivo positivo 117.- DGAEISyCP.4426/18</t>
  </si>
  <si>
    <t>SOLICITUD DE ESTUDIO INSTALACIONES</t>
  </si>
  <si>
    <t>Finlandia</t>
  </si>
  <si>
    <t xml:space="preserve">Natco Energy, S. A. P. I. de C. V. </t>
  </si>
  <si>
    <t>22/03/2023. INGRESÓ ESCRITO SOLICITANDO ESTUDIO DE INSTALACIONES. SOLICITÓ EL ESTUDIO DE INSTALACIONES EN SIASIC V1. SE MIGRÓ A SIASIC V3 PARA SU ATENCIÓN EN BLOQUE 3.</t>
  </si>
  <si>
    <t>27 Proyectos para alcanzar la capacidad establecida</t>
  </si>
  <si>
    <t xml:space="preserve">Solicitud desechada mediante oficio SE-300/93195/2020 de 04/11/2020 por los siguientes motivos:
1.  No acredita el financiamiento de la central
2. Incongruencias en la fecha de entrada en operación comercial 
</t>
  </si>
  <si>
    <t>AWF170609RW7</t>
  </si>
  <si>
    <t>SICE-00349-2018</t>
  </si>
  <si>
    <t>Atria Wind Farm I</t>
  </si>
  <si>
    <t>ATRIA WIND FARM 1, S.A.P.I. DE C.V.</t>
  </si>
  <si>
    <t xml:space="preserve">Kilómetro 152 de la carretera Monterrey-Reynosa, C. P. 67000 en el municipio de General Bravo, Nuevo León. </t>
  </si>
  <si>
    <t>SOLICITUD DE ESTUDIO INSTALACIONES. NO CARGO SOLICITUD DE ESTUDIO EN SIASIC DEL CENACE.</t>
  </si>
  <si>
    <t>09/03/2023. EL SOLICITANTE INGRESO UN OFICIO DONDE SOLICITA EL ESTUDIO DE INSTALACIONES. PERO NO CARGO LA SOLICITUD CON EL ANEXO III EN SIASIC V3.</t>
  </si>
  <si>
    <t xml:space="preserve">Solicitud desechada mediante oficio SE-300/93194/2020 de 04/11/2020 por los siguientes motivos:
1.  No acredita el financiamiento de la central
2. Incongruencias en la fecha de entrada en operación comercial 
</t>
  </si>
  <si>
    <t>AWF170609E64</t>
  </si>
  <si>
    <t>SICE-00146-2019</t>
  </si>
  <si>
    <t>Parque Eólico El Quemado</t>
  </si>
  <si>
    <t>ENERAB S. RL. C.V.</t>
  </si>
  <si>
    <t>22-Monterrey</t>
  </si>
  <si>
    <t>Mina</t>
  </si>
  <si>
    <t>por ubicarse en Rancho Rustico El Quemado, Carretera 53 Monclova-Mina km 68, C.P. 65140, Mina, Nuevo León. Las coordenadas de la SE del proyecto son: 26°15'1.72"N y 100°41'11.83"O</t>
  </si>
  <si>
    <t xml:space="preserve">Evaluación con Resolutivo 117-DGISOS.2026/19  Resolutivo emitido por 300 MW </t>
  </si>
  <si>
    <t>ESTUDIO ELABORADO BLOQUE 1. NO ESTA VIGENTE PORQUE DESISTIÓ Y NO SOLICITÓ SIGUIENTE ESTUDIO (IMPACTO).</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</si>
  <si>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Además es necesario construir una LT 47 km en LT 230 kV de S.E: El Mezquite a Escobedo</t>
  </si>
  <si>
    <t>Holanda</t>
  </si>
  <si>
    <t>NO ESTA VIGENTE PORQUE DESISTIÓ Y NO SOLICITÓ SIGUIENTE ESTUDIO (IMPACTO).</t>
  </si>
  <si>
    <t xml:space="preserve">I19-CE1, Etapa 1: 2,477,43 MDP. I19-CE1, Etapa 2: 6,178,44, MDP. I19-CE1, Etapa 3: 3,421,14 MDP. I20-SIN1 Fase 1: 4,686,57 MDP. I20-SIN1 Fase 2 - Etapa 3: 5,498,84 MDP. P19-OC3 Delicias Querétaro: 1,926,81 MDP. Proyecto 1805 Linea de Transmisión Huatesca-Monterrey: 3,804 MDP; Refuerzo LT 47 km en 230 kV 499.61 MDP  Total: 28,492,84 MDP
 </t>
  </si>
  <si>
    <t>ENE160118TG1</t>
  </si>
  <si>
    <t>FRV SERVICES MEXICO, S. DE R.L. DE C.V.</t>
  </si>
  <si>
    <t>27-Güémez</t>
  </si>
  <si>
    <t>por ubicarse en Rancho El Paraíso carretera Ciudad Victoria-Matamoros km 134 , C.P. 87650, en Cruillas, Tamaulipas,  las coordenadas de la SE del proyecto son: 24°29’46.07” N y 98°20’31.96”O</t>
  </si>
  <si>
    <t>ESTUDIO ELABORADO BLOQUE 1. NO ESTA VIGENTE PORQUE NO SOLICITÓ SIGUIENTE ESTUDIO (INSTALACIONES).</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</si>
  <si>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Se requieren obras asociadas a interconexión de un proyecto en un nodo de bajo Nivel de Corto Circuito.</t>
  </si>
  <si>
    <t>I19-CE1, Etapa 1: 2,477,43 MDP. I19-CE1, Etapa 2: 6,178,44, MDP. I19-CE1, Etapa 3: 3,421,14 MDP. I20-SIN1 Fase 1: 4,686,57 MDP. I20-SIN1 Fase 2 - Etapa 3: 5,498,84 MDP. P19-OC3 Delicias Querétaro: 1,926,81 MDP. Proyecto 1805 Linea de Transmisión Huatesca-Monterrey: 3,804 MDP  Total: 27,993,23 MDP</t>
  </si>
  <si>
    <t>ENGIE MÉXICO, S.A. DE C.V.</t>
  </si>
  <si>
    <t>21-Matamoros</t>
  </si>
  <si>
    <t>Solicitud Cancelada. No atendio Observaciones Solicitud</t>
  </si>
  <si>
    <t>Solicitud Desechada</t>
  </si>
  <si>
    <t>EMERALD POWER MEXICO</t>
  </si>
  <si>
    <t>19-Nuevo Laredo</t>
  </si>
  <si>
    <t>Cd. Mier</t>
  </si>
  <si>
    <t>por ubicarse en el km 24 Carretera General Treviño – Ciudad Mier S/N, colonia Mier Centro, C.P. 88390, en Mier, Tamaulipas. Las coordenadas de la SE del proyecto son: 26°21’22.12” N y 99°14’58.79” O</t>
  </si>
  <si>
    <t>ESTUDIO INDICATIVO ENTREGADO Y PENDIENTE DE SOLICITAR SIGUIENTE ESTUDIO (IMPACTO). Este proyecto solicitó DEF.</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</si>
  <si>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Para la disponibilidad de Entrega Física se requiere además de las obras anteriores  el cuarto circuito entre las SE MZD-TED (LT aislada y operada en 400 kV de aproximadamente 255.0 km, (dos circuitos, tendido del segundo circuito de dos conductores por fase, tipo ACSR, calibre 1113 kCM) ).</t>
  </si>
  <si>
    <t>SICE-00068-2019</t>
  </si>
  <si>
    <t>Solicitud agrupada CE REYNOSA</t>
  </si>
  <si>
    <t xml:space="preserve">COMPAÑIA EOLICA CASAS SA DE CV
COMPAÑIA EOLICA EL CIELO SA DE CV
COMPAÑIA EOLICA EL PALMAR SA DE CV
COMPAÑIA EOLOELECTRICA DE MATAMOROS SA DE CV
COMPAÑIA EOLICA DE REYNOSA SA DE CV
COMPAÑIA EOLICA RIO BRAVO SA DE CV
</t>
  </si>
  <si>
    <t>Méndez</t>
  </si>
  <si>
    <t>Finca 1045, en el kilómetro 43 de la carretera 97 Reynosa-San Fernando, colonia Pedro José Méndez, C. P. 88880, Méndez, Tamaulipas.</t>
  </si>
  <si>
    <t>Sí (140 MW)</t>
  </si>
  <si>
    <t>E/2162/AUT/2019 (140 MW)</t>
  </si>
  <si>
    <t>Evaluación con Resolutivo positivo 117.-DGAEISyCP.0616/18</t>
  </si>
  <si>
    <t>466.03</t>
  </si>
  <si>
    <t>ESTUDIO ELABORADO BLOQUE 1.NO ESTA VIGENTE PORQUE NO SOLICITÓ SIGUIENTE ESTUDIO (IMPACTO). EN CASO DE DESEAR CONTINUAR DEBE SOLICITAR NUEVAMENTE EL ESTUDIO INDICATIVO.</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</si>
  <si>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t>
  </si>
  <si>
    <t>Deacero</t>
  </si>
  <si>
    <t xml:space="preserve">ECA111006CF6
ECI1110064H1
EPA1110046D3
EMA0810027GA
ERE111006UI2
ERB111006QR2
</t>
  </si>
  <si>
    <t>Campeche Eenergy S.A.P.I . DE C.V.</t>
  </si>
  <si>
    <t>Predio Chilón Norte polígono uno camino sin nombre, coordenadas 19° 26.542’ N, 90° 37.689’ O, C. P. 24451, Champotón, Campeche.</t>
  </si>
  <si>
    <t> SENER-CENACE-CFE </t>
  </si>
  <si>
    <t>No tiene. Solicitud en trámite</t>
  </si>
  <si>
    <t>Ingresó recurso de revisión a la respuesta de aclaraciones del Estudio de Instalaciones. Se tiene programado dar respuesta a más tardar el 13 de junio de 2025</t>
  </si>
  <si>
    <t>Descarga el Flujo de Potencia  entrando a la Peninsla de Yucatan y la transformación de SE, ESCARCEGA y LERMA. Como obra de refuerzo significativa se considera la modernización de la S.E SIHOCHAC.</t>
  </si>
  <si>
    <t>Ricardo Lebrija Orvañanos</t>
  </si>
  <si>
    <t>Análisis para resolución final</t>
  </si>
  <si>
    <t>Escarcega 2</t>
  </si>
  <si>
    <t>STA NEVER STOP 13 S. DE R.L. DE C.V.</t>
  </si>
  <si>
    <t>64-Escárcega</t>
  </si>
  <si>
    <t>Kilómetro 276+085 de la carretera Escárcega-Villahermosa, La Misteriosa, coordenadas 18° 34.802’ N, 90° 57.863’ O, C. P. 24357, Escárcega, Campeche</t>
  </si>
  <si>
    <t>Sí. E/2349/GEN/2025</t>
  </si>
  <si>
    <t>En proceso de solicitud de Contrato de Interconexión. Cambió de Razón Social.</t>
  </si>
  <si>
    <t>La SENER lo identificó como "Esperanza Solar". Descarga el Flujo de Potencia  entrando a la Peninsla de Yucatan  con PI SE Escarcega</t>
  </si>
  <si>
    <t>Sunstone Power Holdco, S. A. de C. V.</t>
  </si>
  <si>
    <t>Esperanza Solar</t>
  </si>
  <si>
    <t>Sunstone Power S. de R.L. de C.V.</t>
  </si>
  <si>
    <t>EVIS ingresada, pendiente de atender. Región indígena maya</t>
  </si>
  <si>
    <t>SICE-00232-2019</t>
  </si>
  <si>
    <t>Parque Solar Kukuul</t>
  </si>
  <si>
    <t>PARQUE SOLAR KUKUUL, S. DE R.L. DE C.V.</t>
  </si>
  <si>
    <t>Sacalum</t>
  </si>
  <si>
    <t>Si ingresó una evaluación el 30/04/2024 de  Parque Solar Kukuul, S.de R.L.de C.V. a instalarse en Ticul, Yucatán. Pendiente de atender. Región indígena maya</t>
  </si>
  <si>
    <t>Ingreso Recurso de revision a la solicitudn de aclaraciones el pasado 14 de abril.</t>
  </si>
  <si>
    <t>Descarga el Flujo de Potencia  entrando a la Peninsla de Yucatan y la Transformación 230/115 en S.E Ticul</t>
  </si>
  <si>
    <t>MÉXICO/ALEMANIA (BAYWA)</t>
  </si>
  <si>
    <t>PSK2009148U5</t>
  </si>
  <si>
    <t>YOSPÍ ENERGÍA, S.A DE C.V.</t>
  </si>
  <si>
    <t>31-Aguascalientes</t>
  </si>
  <si>
    <t>HACIENDA SAN CAYETANO S/N S/N, SAN CAYETANO DE ABAJO</t>
  </si>
  <si>
    <t>0.0</t>
  </si>
  <si>
    <t xml:space="preserve"> $                   -  </t>
  </si>
  <si>
    <t>Zona con alta demanda de energía además de limitaciónes de red debido a la construcción con distintos calibres que limitan las trasmisión.  Este proyecto aporta energía en la zona, evitando el traslado desde otras regiones y con las obras solicitadas se corrigen las limitaciónes de red. Punto de interconexión en el mismo anillo del proyecto Cerro Pelón.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</si>
  <si>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 continúa con el proyecto considerando las obras de refuerzo</t>
  </si>
  <si>
    <t>En atención de Aclaración a resultado del Estudio Indicativo</t>
  </si>
  <si>
    <t>No ha solicitado Estudio de Instalaciones para conocer el monto de las obras</t>
  </si>
  <si>
    <t>CENACE-CFE</t>
  </si>
  <si>
    <t>SICE-00066-2024</t>
  </si>
  <si>
    <t>FV CUQUÍO</t>
  </si>
  <si>
    <t>GREEN PARK ENERGY, S.A. DE C.V.</t>
  </si>
  <si>
    <t>30-Guadalajara</t>
  </si>
  <si>
    <t>Cuquío</t>
  </si>
  <si>
    <t>CARRETERA 201 KM 4 CUQUIO – IXTLAHUACAN DEL RIO -, EL AGUACATE</t>
  </si>
  <si>
    <t> SENER-CENACE-CFE</t>
  </si>
  <si>
    <t>Se ingresaron dos evaluaciones "Parque Solar Cuquío" de la razón Arturo Energía S. de R.L. de C.V. (Expediente SENER-117-11C.4/3084-2019, se ingresó el10/09/2019)  Y otra "Parque Fotovoltaico Cuquio" de Energías Renovables Venta III, S.A. de C.V. (Expediente SENER-117-11C.4/2175-2021, ingresado el 14/10/2021) Ambas pendientes de atender.</t>
  </si>
  <si>
    <t>Si</t>
  </si>
  <si>
    <t>En revisión de información para aceptación o rechazo del Estudio de Impacto</t>
  </si>
  <si>
    <t>BIZNAGA RECURSOS AMBIENTALES, S. DE R.L. DE C.V.</t>
  </si>
  <si>
    <t>CARRETERA LAGOS DE MORENO-SAN LUIS POTOSI KM 10 S/N S/N, EL REFUGIO (EL MAGUEY)</t>
  </si>
  <si>
    <t>Zona con alta demanda de energía además de limitaciónes de red debido a la construcción con distintos calibres que limitan las trasmisión.  Este proyecto aporta energía en la zona, evitando el traslado desde otras regiones y con las obras solicitadas se corrigen las limitaciónes de red. Punto de interconexión en el mismo anillo del proyecto San Cayetano.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</si>
  <si>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En elaboración Estudio de Impacto.</t>
  </si>
  <si>
    <t xml:space="preserve">SICE-00037-2024 </t>
  </si>
  <si>
    <t>PARQUE SOLAR JALISCO</t>
  </si>
  <si>
    <t>PROYECTO SOLAR JALISCO S. DE R.L. DE C.V.</t>
  </si>
  <si>
    <t>CARRETERA ESTATAL N. 88,LOS AZULITOS</t>
  </si>
  <si>
    <t>Se ingresó evaluación el 23/02/2023, pendiente de atender</t>
  </si>
  <si>
    <t>Proyecto ubicado en zona con alta densidad de proyectos y con problemas de saturación local.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</si>
  <si>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PSJ161206R42</t>
  </si>
  <si>
    <t>VIA MANTANCILLAS-ENCINILLAS KM 13</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</si>
  <si>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El listado de Obras de Refuerzo descritas en el campo anterior, deben incrementarse derivado a que los resultados de los estudios NO INCLUYEN LOS PROYECTOS ESTRATEGICOS DE CFE GENERACIÓN (del Plan de Fortalecimiento y Expansión del Sistema Eléctrico Nacional 2025.)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</si>
  <si>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No, el proyecto se vuelve inviable económicamente por la gran cantidad de refuerzos</t>
  </si>
  <si>
    <t>En atención de Aclaración a resultado del Estudio Indicativo.  El Solicitante estará buscando un proyecto que funcione economicamente para su empresa</t>
  </si>
  <si>
    <t>I19-CE1, Etapa 1: 2,477,43 MDP. I19-CE1, Etapa 2: 6,178,44, MDP. I19-CE1, Etapa 3: 3,421,14 MDP. I20-SIN1 Fase 1: 4,686,57 MDP. I20-SIN1 Fase 2 - Etapa 3: 5,498,84 MDP. P19-OC3 Delicias Queretaro: 1,926,81 MDP. Total: 24,189,23 MDP</t>
  </si>
  <si>
    <t>Compite con el Ciclo 2 de Salamanca  También competiría con el Ciclo Guadalajara I</t>
  </si>
  <si>
    <t>SICE-00043-2024</t>
  </si>
  <si>
    <t>DALIA 2 (PV PINOS)</t>
  </si>
  <si>
    <t>ENERGIA RENOVABLE DALIA 2 S.A. DE C.V.</t>
  </si>
  <si>
    <t>KM 3 SALIDA CARRETERA OJUELOS AGUASCALIENTES</t>
  </si>
  <si>
    <t>Se ingresó evaluación el 15/12/2023, pendiente de atender</t>
  </si>
  <si>
    <t>Si continuan, siempre que las obras PRODESEN se realicen.</t>
  </si>
  <si>
    <t>Reino unido</t>
  </si>
  <si>
    <t>ERD220617EJ6</t>
  </si>
  <si>
    <t>Infraestructura Energética del Norte</t>
  </si>
  <si>
    <t>32.81</t>
  </si>
  <si>
    <t>Carretera 69 a San Bartolo número 6+880, San Bartolo, C. P. 20395, Aguascalientes, Aguascalientes.</t>
  </si>
  <si>
    <t>E/2128/GEN/2018</t>
  </si>
  <si>
    <t>Vigente</t>
  </si>
  <si>
    <t>70,631.0</t>
  </si>
  <si>
    <t xml:space="preserve"> $            46.69</t>
  </si>
  <si>
    <t>Proyecto en 115 kV que disminuye el flujo en la transformación 400/115 kV en Aguascalientes Potencia.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</si>
  <si>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OPDE Participaciones Industriales, S. L.</t>
  </si>
  <si>
    <t>Permiso otorgado bajo la terminación anticipada del permiso E/1182/GEN/2014, mediante la RES/2612/2018 de 06/12/2018</t>
  </si>
  <si>
    <t>SICE-00162-2024</t>
  </si>
  <si>
    <t>CACOMIXTLE SOLAR</t>
  </si>
  <si>
    <t>BAYWA RE DESARROLLOS SOLARES</t>
  </si>
  <si>
    <t>Central</t>
  </si>
  <si>
    <t>40-Centro</t>
  </si>
  <si>
    <t>Ciudad de México</t>
  </si>
  <si>
    <t>Tlalpan</t>
  </si>
  <si>
    <t>Carretera Federal 95 a Cuernavaca, Colonia Parres el Guarda, Tlalpan, C.P. 14900, Ciudad de México. 19°9'26.29"N y 99°9'49.49"O</t>
  </si>
  <si>
    <t>No aplica</t>
  </si>
  <si>
    <t>En aclaraciones del Estudio Indicativo</t>
  </si>
  <si>
    <t>Provoca un aumento de flujo en los corredores de transmisión de 230 kV: Topilejo – Coapa – Xochimilco (93180 y 93J40), Topilejo –El Rosal – Contreras – San Bernabé (93170, 93E20 y 93E10) y Topilejo – Taxqueña – Odón de Buen (93160 y 93190), además de la LT Topilejo – Iztapalapa (93150), en ningún caso se supera la capacidad operativa de las líneas de transmisión. Por otro lado, se observa una disminución de flujo de potencia en los equipos de transformación de 400/230 kV de las SE: Topilejo, San Bernabé y Santa Cruz. Las magnitudes de voltaje para los escenarios analizados no presentan comportamientos fuera de los rangos operativos.</t>
  </si>
  <si>
    <t>México/Alemania</t>
  </si>
  <si>
    <t>No tiene ningún impedimento para continuar con el proyecto</t>
  </si>
  <si>
    <t>SICE-00160-2024</t>
  </si>
  <si>
    <t>TAI AGUA NUEVA SOLAR</t>
  </si>
  <si>
    <t>TAI AGUA NUEVA SOLAR S.A.P.I. DE C.V.</t>
  </si>
  <si>
    <t>23-Saltillo</t>
  </si>
  <si>
    <t>Derramadero</t>
  </si>
  <si>
    <t>Colonia Agua Nueva, Municipio Saltillo, Estado Coahuila, CP 25324</t>
  </si>
  <si>
    <t>Sin EVIS. Existe  un registro de TAI AGUA pero en municipio de Saltillo</t>
  </si>
  <si>
    <t>Solicitud de estudio Indicativo, por atender.</t>
  </si>
  <si>
    <t>TAN220524IY2</t>
  </si>
  <si>
    <t>SICE-01125-2023</t>
  </si>
  <si>
    <t>VIENTO DE BELLA UNION</t>
  </si>
  <si>
    <t>Arteaga</t>
  </si>
  <si>
    <t>kilómetro 218 S/N de la carretera Matehuala-Saltillo, ejido Los Llanos, Arteaga, Coahuila.Coahuila.</t>
  </si>
  <si>
    <t>E/1366/GEN/2015</t>
  </si>
  <si>
    <t xml:space="preserve">Se ingresó EVIS el 17/01/2024, pendiente de resolución </t>
  </si>
  <si>
    <t>Quedo atendido Estudio de Instalaciones, queda pendiente solicitud de Contrato de Interconexión LIE.</t>
  </si>
  <si>
    <t>Solo obras de Interconexión.</t>
  </si>
  <si>
    <t>Luis Eduardo Corral Andujo</t>
  </si>
  <si>
    <t>Quedo atendido Estudio de Instalaciones, queda pendiente solicitud de Contrato de Interconexión LIE, por cambio de Régimen de LSPEE a LIE.</t>
  </si>
  <si>
    <t>Migrado del permiso E/1366/AUT/2015 mediante al RES/902/2022 de 29/09/2022</t>
  </si>
  <si>
    <t>VBU1406093J7</t>
  </si>
  <si>
    <t>SICE-01058-2023</t>
  </si>
  <si>
    <t>PFV JAHUEY</t>
  </si>
  <si>
    <t>Saltillo</t>
  </si>
  <si>
    <t>por ubicarse en la colonia Agua Nueva, C.P. 25324, en Saltillo, Coahuila de Zaragoza. Las coordenadas de la SE del proyecto son: 25°14’0.97” N y 101°07’4.26” O</t>
  </si>
  <si>
    <t>INDICATIVO CONCLUIDO (Solicititud Atendida 17/12/2024), No se recibio solicitud de estudio de Impacto. En caso de que desee continuar tendrá que solicitar nuevamente el estudio indicativo.</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</si>
  <si>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t>
  </si>
  <si>
    <t>ERV090227PVA</t>
  </si>
  <si>
    <t>SUNSTONE POWER, S DE R.L. DE C.V.</t>
  </si>
  <si>
    <t>Oriental</t>
  </si>
  <si>
    <t>58-Grijalva</t>
  </si>
  <si>
    <t>Con solicitud de estudio de impacto pendiente de atender</t>
  </si>
  <si>
    <t>Descarga la Transformación 400/115 kV en las Zonas Tapachula y San Cristóbal, mejora la condición de baja tensión en dicha Zona.</t>
  </si>
  <si>
    <t>Dinamarca</t>
  </si>
  <si>
    <t>SICE-01025-2022</t>
  </si>
  <si>
    <t>Parque Solar Los Ríos</t>
  </si>
  <si>
    <t>Fotovoltaica Delibes, S. de R.L. de C.V.</t>
  </si>
  <si>
    <t>59-Tabasco</t>
  </si>
  <si>
    <t>Palenque</t>
  </si>
  <si>
    <t xml:space="preserve">Se ingresó evaluación el 25/02/2022, pendiente de atender. </t>
  </si>
  <si>
    <t>Descarga la Transformación 230/115 kV en la Zona Los Ríos, así como 400/230 kV que alimentan el estado de Tabasco, mejora la condición de baja tensión en dicha Zona.</t>
  </si>
  <si>
    <t>Tiene DOS solicitudes para el mismo proyecto [CMI y DEF] y la intención de seguir con ámbas.</t>
  </si>
  <si>
    <t>SICE-01055-2023</t>
  </si>
  <si>
    <t>PV El Perol Solar</t>
  </si>
  <si>
    <t>Solarig México, S. de R.L. de C.V.</t>
  </si>
  <si>
    <t>Arriaga</t>
  </si>
  <si>
    <t>Pendiente la elaboración del estudio de Impacto en nueva ubicación con respecto a estudio Indicativo. Cabe mencionar que, dada la ubicación se prevé descargue la Transformación  400/115 kV en las Zonas Tuxtla y San Cristóbal.</t>
  </si>
  <si>
    <t>SICE-01010-2023</t>
  </si>
  <si>
    <t>Mapastepec</t>
  </si>
  <si>
    <t>SICE-00080-2020</t>
  </si>
  <si>
    <t>Parque Solar Samalayuca I</t>
  </si>
  <si>
    <t>GCC Solar Samalayuca, S.A. de C.V.</t>
  </si>
  <si>
    <t>Norte</t>
  </si>
  <si>
    <t>10-Juárez</t>
  </si>
  <si>
    <t>Juárez</t>
  </si>
  <si>
    <t>kilómetro 332 de la carretera 45 Miguel Ahumada-Juárez, coordenadas 31° 25.240' N, 106° 27.656' O, C. P. 32575, Juárez, Chihuahua</t>
  </si>
  <si>
    <t>E/2323/GEN/2024</t>
  </si>
  <si>
    <t>EVIS con Resolutivo positivo 117.-DGISOS.3542/2024</t>
  </si>
  <si>
    <t>Se ingresaron aclaraciones al Estudio Indicativo. En proceso de elaboración de la respuesta a las aclaraciones.</t>
  </si>
  <si>
    <t>El impacto de la central eléctrica sobre la generación exedente en la región Norte, no es tan considerable. Sin embargo, al tener corredores saturados, el flujo se incrementa en un monto igual a la capacidad de la Central Eléctrica (20 MW), agravando más el problema de saturación.  Debido a la saturación de las compuertas CUA-FVL, NTE-NES y MZD-TED, se requieren de refuerzos en dichos corredores como la segunda LT en 400 kV de ENO-HCP-REC y la tercera LT en 400 kV MZD-TED.  El proyecto se considera poco viable debido a la gran cantidad de obras de refuerzo necesarias para mentener la confiabilidad del Sistema Eléctrico.</t>
  </si>
  <si>
    <t>GCC Generación S. A. de C. V.</t>
  </si>
  <si>
    <t>De manera extraoficial el gestor informó que continuarán con el proyecto pero con una capacidad menor a la demanda del servicio</t>
  </si>
  <si>
    <t>GSS200311BG5</t>
  </si>
  <si>
    <t>SICE-01014-2022</t>
  </si>
  <si>
    <t>Proyecto de Generación Honeywell MX60</t>
  </si>
  <si>
    <t>Honeywell Aerospace de México, S. de R.L. de C.V.</t>
  </si>
  <si>
    <t>14-Chihuahua</t>
  </si>
  <si>
    <t>Rápido</t>
  </si>
  <si>
    <t>Vialidad Tabalaopa No. 8507, Parque Industrial Ávalos. C.P. 31183. Chihuahua, Chihuahua</t>
  </si>
  <si>
    <t>La capacidad del proyecto es de 0.499 MW. Debido a que no existe normativa para atender solicitudes de interconexión de centrales eléctricas con capacidad menor a 0.5 MW, no fue posible atender esta solicitud. El CENACE realizó consulta a la CRE sobre la atención de este tipo de solicitudes, estando a la espera de la forma de atención.</t>
  </si>
  <si>
    <t>Por la capacidad del proyecto no se observan afectaciones o repercursiones en la confiabilidad del SEN.</t>
  </si>
  <si>
    <t>Sin observaciones</t>
  </si>
  <si>
    <t>HAM791206MF9</t>
  </si>
  <si>
    <t>SICE-01073-2023</t>
  </si>
  <si>
    <t>Fotovoltaico Alightech Uno</t>
  </si>
  <si>
    <t>Doble I Doble E, S.A. de C.V.</t>
  </si>
  <si>
    <t>Blvd. Independencia No. 1951, Col. Reforma. C.P. 32600. Juárez, Chihuahua</t>
  </si>
  <si>
    <t>Posible permiso</t>
  </si>
  <si>
    <t>Posible permiso: E/2297/GEN/2023</t>
  </si>
  <si>
    <t>La solicitud pasó de Estudio Rápido a Estudio de Instalaciones. En proceso de elaboración de Estudio de Instalaciones.</t>
  </si>
  <si>
    <t>No se observan afectaciones o repercursiones en la confiabilidad del SEN.  Por la localización del proyecto con punto de interconexión en la SE Salvarcar en 115 kV, beneficia la confiabilidad de la Red Eléctrica de la Zona Juárez, al reducir la carga de los AT's de 300 MVA 230/115 kV en la SE Terranova.</t>
  </si>
  <si>
    <t>DID030314294</t>
  </si>
  <si>
    <t>SICE-00212-2024</t>
  </si>
  <si>
    <t>PS 360E TOLUCA</t>
  </si>
  <si>
    <t>360 ENERGY SOLAR MEXICO</t>
  </si>
  <si>
    <t>43-Toluca</t>
  </si>
  <si>
    <t>Toluca</t>
  </si>
  <si>
    <t>Carretera México-Toluca, km 60.5, Colonia Santa Ana Tlapaltitlán, C.P. 50160, Toluca, Estado de México. Las coordenadas  19°17’27.68” N y 99°36’36.23” O</t>
  </si>
  <si>
    <t>Se ingresó evaluación el 28/02/2020, pendiente de atender</t>
  </si>
  <si>
    <t>Solicitud Observada en SIASIC, pendiente que el Solicitante subsane la información faltante.</t>
  </si>
  <si>
    <t>Proyecto de generación en la modalidad de Abasto Aislado sin inyección a la RNT del Centro de Carga ubicado en la SE Chrysler de México de 85 kV</t>
  </si>
  <si>
    <t xml:space="preserve">360 ENERGY SOLAR MEXICO
proyecto de la empresa la empresa Stellantis México S.A. de C.V. </t>
  </si>
  <si>
    <t>Estados Unidos /México</t>
  </si>
  <si>
    <t>TSE240705IG9</t>
  </si>
  <si>
    <t>Mares Energía, S.A. de C.V.</t>
  </si>
  <si>
    <t>Rancho Santo Tobías en el kilómetro 62 de la carretera Tenancingo de Degollado - Ixta pan de la Sal, coordenadas 18° 54.894' N, 99° 38.053' O, C. P. 51767, Villa Guerrero, Estado de México</t>
  </si>
  <si>
    <t>En aclaraciones del Estudio de Instalaciones por adecuadiones requeridas por CFE SE Villa Guerrero.</t>
  </si>
  <si>
    <t>Se presenta una reducción en el flujo de potencia para la LT MDO A3W50 VOG y del Transformador T1 400/115 kV de la SE Volcán Gordo, se observa también una reducción en el flujo de potencia para los Transformadores de 400/115 kV en la SE Donato Guerra, en ningún caso se supera la capacidad operativa de las líneas de transmisión. Las magnitudes de voltaje para los escenarios analizados no presentan comportamientos fuera de los rangos operativos.</t>
  </si>
  <si>
    <t>Grupo Energía México Gemex, S. A. de C. V.  
(México)</t>
  </si>
  <si>
    <t>Revisando el tema de los costos elevados por la infraestructura requerida por CFE</t>
  </si>
  <si>
    <t>$27,826,324.931 (Costos estimados estudio de instalaciones)</t>
  </si>
  <si>
    <t>Permiso negado mediante la RES/005/2022 de 28/01/2022, derivado de la opinión técnica emitida por el CENACE respecto a la viabilidad de interconexión y confiabilidad de la Central. Si bien cumple con los requisitos establecidos en las Disposiciones, sin embargo, la operación de esta central eléctrica de generación intermitente pudiera comprometer la confiabilidad, calidad, continuidad y eficiencia del SEN.</t>
  </si>
  <si>
    <t>SICE-00004-2023</t>
  </si>
  <si>
    <t>PLASTIC OMNIUM SILAO</t>
  </si>
  <si>
    <t>PLASTIC OMNIUM AUTO INDUSTRIAL S. DE R.L. DE C.V.</t>
  </si>
  <si>
    <t>3.7</t>
  </si>
  <si>
    <t>34.5</t>
  </si>
  <si>
    <t>Silao de la Victoria</t>
  </si>
  <si>
    <t xml:space="preserve"> Av. Laurel 235, Col. Silao, Coordenadas 20° 58.403' N, 101° 25.836' O, C. P. 36270, Guanajuato, Silao</t>
  </si>
  <si>
    <t>Evaluación con Resolutivo negativo (término) 117.-DEIS.0034/2024. Es necesario volver a ingresar MISSE</t>
  </si>
  <si>
    <t>4 Resolutivo negativo</t>
  </si>
  <si>
    <t>7.0</t>
  </si>
  <si>
    <t xml:space="preserve"> $              3.29</t>
  </si>
  <si>
    <t>Sin Vigencia</t>
  </si>
  <si>
    <t>Proyecto que descarga la transformación saturada 230/115 kV de Silao Potencia.</t>
  </si>
  <si>
    <t>No solicitó el contrato de Interconexión.</t>
  </si>
  <si>
    <t>Plastic Omnium Auto Exterior, S. A.
(Francia)</t>
  </si>
  <si>
    <t>El Trámite feneció porque el Solicitante no obtuvo su Permiso de Generación</t>
  </si>
  <si>
    <t>1909698.13</t>
  </si>
  <si>
    <t>Solicitud desechada mediante oficio SE-300/97480/2024 de 29/11/2024 por los siguientes motivos:
1. No se acredita el modelo del abasto aislado que pretende implementar conforme al acuerdo A/037/2021
2. No acredita si la central se va a interconectar o conectar al SEN
3. Diagramas unifilares del abasto aislado y simplificado son ilegibles
4. Programa de obras ilegible
5. Información incluida en la Evaluación de Impacto Social es incongruente (se señaló que el proyecto se construiría en 2 etapas: una de 0.49 MW ya instalados y otra de 3.2225 MW hasta llegar a 3.7125 MW
6. No acredita el programa de financiamiento</t>
  </si>
  <si>
    <t>CMR9711188I3</t>
  </si>
  <si>
    <t>37-San Luis de la Paz</t>
  </si>
  <si>
    <t xml:space="preserve"> Domicilio Conocido, Ranchería Laguna Escondida, coordenadas 20° 55.588' N, 100° 35.273' O, C. P. 3788, San Miguel de Allende, Guanajuato</t>
  </si>
  <si>
    <t>168.3</t>
  </si>
  <si>
    <t xml:space="preserve"> $            43.57</t>
  </si>
  <si>
    <t>El proyecto El Mequital, SMA y FV Santa Fe, solicitaron el mismo punto de interconexión.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</si>
  <si>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 xml:space="preserve">FRV Devco Energy, S. L. </t>
  </si>
  <si>
    <t>Arabia Saudita</t>
  </si>
  <si>
    <t>En atención de Aclaración a resultado del Estudio de Impacto.  Tiene ingresada la solicitud del Permiso de Generación.</t>
  </si>
  <si>
    <t>Por enviar oficio de prevención</t>
  </si>
  <si>
    <t>EJIDO LA PLAYA SN</t>
  </si>
  <si>
    <t>México con recursos internacionales</t>
  </si>
  <si>
    <t>29.9</t>
  </si>
  <si>
    <t>AMINO ANTIGUO A LAS MARAVILLAS SN</t>
  </si>
  <si>
    <t>En atención de Aclaración a resultado del Estudio de Impacto</t>
  </si>
  <si>
    <t>CARRETERA FEDERAL 111, 17.5 Km, SAN MIGUEL DE ALLENDE</t>
  </si>
  <si>
    <t>El proyecto El Mequital, SMA y FV Santa Fe, solicitaron el mismo punto de interconexión.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</si>
  <si>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En atención de observaciones al Estudio de Impacto por parte del solicitante</t>
  </si>
  <si>
    <t>33-San Luis Potosí</t>
  </si>
  <si>
    <t>Carretera Federal 57, Fracción Lote 1 la Jaula, C. P. 37850, coordenadas 21°31'37.16"N, 100°44'31.56"O, San Diego de la Unión, Guanajuato</t>
  </si>
  <si>
    <t>No tiene.Solicitud en trámite</t>
  </si>
  <si>
    <t>349.3</t>
  </si>
  <si>
    <t xml:space="preserve"> $          109.00</t>
  </si>
  <si>
    <t>En misma zona que los proyectos El Mezquital, SMA y FV Santa Fe.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</si>
  <si>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 xml:space="preserve">Eosol Energy de México, S. A. P. I. de C. V. </t>
  </si>
  <si>
    <t>SICE-00236-2019</t>
  </si>
  <si>
    <t>PARQUE FOTOVOLTAICO VALLE DEL MEZQUITAL</t>
  </si>
  <si>
    <t>ENERGIAS RENOVABLES VALLE DEL MEZQUITAL, S.A. DE C.V.</t>
  </si>
  <si>
    <t>42-Tula-Pachuca</t>
  </si>
  <si>
    <t>Santiago de Anaya</t>
  </si>
  <si>
    <t>Avenida Prolongación las Palmas número 1, comunidad El 
Palmar, coordenadas 20° 24.034' N, 99° 01.451' O, C. P. 42623, Santiago 
de Anaya, Hidalgo.</t>
  </si>
  <si>
    <t>Se ingresó evaluación el 05/06/2019, pendiente de atender</t>
  </si>
  <si>
    <t>Pendiente ingreso de solicitud de Contrato de Interconexión, ya que no cuenta con Permiso de Generación</t>
  </si>
  <si>
    <t>Se presenta una reducción en flujo del PHP AT-1 (400/230 kV), los transformadores en PHP (230/85 kV) y en el corredor Parque Industrial Reforma-Cubitos-Pachuca, se observa también una reducción en el flujo en los transformadores de 230/85 kV en Apasco y Jasso, además de una reducción notable en el flujo del corredor Apasco – Juandhó – Actopan de 85 kV, en ningún caso se supera la capacidad operativa de las líneas de transmisión. Las magnitudes de voltaje para los escenarios analizados no presentan comportamientos fuera de los rangos operativos.</t>
  </si>
  <si>
    <t>$527,867,821.49 (Costos estimados estudio de instalaciones)</t>
  </si>
  <si>
    <t>Permiso negado mediante la RES/007/2022 de 28/01/2022, derivado de la opinión técnica emitida por el CENACE respecto a la viabilidad de interconexión y confiabilidad de la Central. Si bien cumple con los requisitos establecidos en las Disposiciones, sin embargo, la operación de esta central eléctrica de generación intermitente pudiera comprometer la confiabilidad, calidad, continuidad y eficiencia del SEN.</t>
  </si>
  <si>
    <t>ATLAS RENEWABLE ENERGY DESARROLLOS MEXICO, S.A.P.I. DE C.V.</t>
  </si>
  <si>
    <t>Calle 5 de Mayo S/N, Colonia Lumbrera 18, C.P. 42873, Tepeji del Río de Ocampo, Hidalgo. Las coordenadas 19°54'23.52"N y 99°17'16.54"O</t>
  </si>
  <si>
    <t>Pendiente ingreso solicitud de Estudio de Impacto</t>
  </si>
  <si>
    <t>Se invierte el flujo en el NOC AT1 (230/115 kV), se tienen aumentos de flujo en los corredores de 115 kV Nochistongo – Jilotepec y Jilotepec – Atlacomulco, se observa una disminución en el flujo del Autotransformador 230/115 kV de la SE Jilotepec Potencia así como una disminución en el flujo del corredor de 230 kV Tula-Nochistongo y en el corredor Jilotepec Potencia – Jilotepec de la red de 115 kV, en ningún caso se supera la capacidad operativa de las líneas de transmisión. Las magnitudes de voltaje para los escenarios analizados no presentan comportamientos fuera de los rangos operativos.</t>
  </si>
  <si>
    <t>ATLAS RENEWABLE ENERGY DESARROLLOS MEXICO, S.A.P.I. DE C.V.
Global Infrastructure Partners (GIP) es una empresa de capital privado que fue adquirida por BlackRock en 2024</t>
  </si>
  <si>
    <t>En espera de mayor certidumbre  en terrenos ejidales</t>
  </si>
  <si>
    <t>SICE-01038-2023</t>
  </si>
  <si>
    <t>PROYECTO SOLAR ARCO Y DONHI</t>
  </si>
  <si>
    <t>ENERGIAS OLLIN, SA DE CV</t>
  </si>
  <si>
    <t>38-Querétaro</t>
  </si>
  <si>
    <t>Huichapan</t>
  </si>
  <si>
    <t>CARRETERA FEDERAL 57 FRACCIÓN LOTE 1 LA JAULA s/n,SAN DIEGO DE LA UNIÓN CENTRO</t>
  </si>
  <si>
    <t>Se ingresó evaluación el 31/05/2023,  Pendiente de atender</t>
  </si>
  <si>
    <t>Proyecto disminuye el flujo en la trasnsformación 230/115 kV de la zona San Juan del Río.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</si>
  <si>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El Trámite feneció porque el Solicitante realizó modificación tecnica y se le regresó al estudio de impacto, el cual no ha solicitado.</t>
  </si>
  <si>
    <t>Sin vigencia</t>
  </si>
  <si>
    <t>Lote 2 del Rancho San Rafael, km 21, San Rafael, C.P. 43787, Singuilucan, Hidalgo. Las coordenadas  20°1'21.38"N y 98°33'38.72"O</t>
  </si>
  <si>
    <t>En proceso de solicitud a CFE para el requerimiento de instalaciones</t>
  </si>
  <si>
    <t>Provoca un aumento de flujo en la LT de 400 kV Pachuca Potencia – Tula (A3W70), en las LT en 230 kV del corredor Pachuca Potencia – Kilómetro 110 – Valle de México Maniobras – Teotihuacán – Texcoco y en las LT en 85 kV del corredor Parque Industrial Reforma – Cubitos – Pachuca. Se incrementa el flujo de potencia en los Autotransformadores de la SE Tula 400/230 kV, en los Transformadores de la SE Pachuca Potencia 230/85 kV, asimismo, se observa una disminución en el flujo que se transmite a través de la LT Poza Rica Dos – Pachuca Potencia (A3370), así como en el AT de la SE Pachuca Potencia relación 400/230 kV.   Ante la contingencia, se sobrecarga la línea de transmisión en 85 kV Parque Industrial Reforma – Cubitos (73Q70) por arriba del límite operativo, incrementándose la sobrecarga con la interconexión del proyecto. Se requiere como refuerzo, la sustitución del actual cable de potencia que conecta a la llegada de la SE Cubitos (CBT) que limita la transmisión</t>
  </si>
  <si>
    <t>Corea de Sur/México</t>
  </si>
  <si>
    <t>No tiene ningún impedimento para continuar con el proyecto.  El Punto de Interconexión se localiza muy cercano a los proyectos de Akuwa Solar y Saturno Solar por lo que se podría unificar su interconexión al mismo punto y vislumbra Refuerzos adicionales en la RNT si se consideran en operación simultanea.</t>
  </si>
  <si>
    <t>DESARROLLOS FOTOVOLTAICOS DE MÉXICO DE OCCIDENTE , S.A.P.I. DE C.V</t>
  </si>
  <si>
    <t>CARRETERA TEQUISQUIAPAN TECOZAUTLA, RANCHO SAN JOAQUÍN</t>
  </si>
  <si>
    <t>Proyecto disminuye el flujo en la trasnsformación 230/115 kV de la zona Querétaro.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</si>
  <si>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Rancho el Varal, S/N, La Herradura, C.P. 43793, Singuilucan, Hidalgo. Las coordenadas  20°1'26.15"N y 98°33'21.32"O</t>
  </si>
  <si>
    <t>Estudio de Impacto entregado por la GCRC el 26/03/2025.</t>
  </si>
  <si>
    <t>Provoca un aumento de flujo en la LT de 400 kV Pachuca Potencia – Tula (A3W70), también aumenta el flujo de potencia en los corredores de 230 kV Kilómetro 110 – Valle de México Maniobras – Teotihuacán – Texcoco y en las LT en 85 kV del corredor Parque Industrial Reforma – Cubitos – Pachuca, superando la capacidad especificada por el Transportista (93 MVA) en el tramo de cable subterráneo de la LT Parque Industrial Reforma – Cubitos (73Q70).  Ante contingencias se sobrecargan la LT Pachuca – Cubitos (73T10) y Cubitos – Parque Industrial Reforma (73Q70)  en 85 kV. Se requiere como refuerzo, la sustitución del actual cable de potencia que conecta a la llegada de la SE Cubitos (CBT) que limita la transmisión en ambas LT.</t>
  </si>
  <si>
    <t>España/México</t>
  </si>
  <si>
    <t>Ejidos Epazoyucan, Santa Mónica, Escobillas y Jalapilla, aproximadamente a 2 kilómetros hacia el sur de la carretera federal 130 Pachuca-Tulancingo, coordenadas 20° 00.465’ N, 98° 33.981’ O, C. P. 43592, Epazoyucan, Hidalgo.</t>
  </si>
  <si>
    <t>E/2339/GEN/2025</t>
  </si>
  <si>
    <t>389.5</t>
  </si>
  <si>
    <t>El solicitante interpuso un amparo en el cual requería que los estudios continuaran vigentes, dado que no contaba con permiso de generación, el cual fue negado por el Juzgado. Actualmente se le fue otorgado el permiso de generación, pero deberá realizar nuevos estudios dado que no están vigentes para la fecha estimada de operación comercial solicitada.</t>
  </si>
  <si>
    <t>En evaluaciones para escenarios de puesta en operación en 2026: Se observó un aumento en flujo de las LT del corredor en 230 kV kilómetro Ciento Diez – Energía Valle de México Dos Maniobras – Teotihuacán,  en el flujo para la LT en 400 kV Pachuca Potencia – Tula (A3W70), en los bancos de transformación de 230/85 kV de la subestación Pachuca Potencia y de las LT en 85 kV del corredor Parque Industrial Reforma – Pachuca. Por otro lado, se presenta una disminución del flujo de potencia en los bancos de transformación 400/230 kV de Pachuca Potencia y en la LT en 400 kV Pachuca Potencia – Poza Rica Dos (A3370).  Ante contingencias, se presentaron sobrecargas en la línea de transmisión en 85 kV Parque Industrial Reforma – Cubitos (73Q70), Pachuca – Cubitos (73T10) y en la transformación de PHP 230/85 kV. Se requirió como refuerzo, la sustitución del actual cable de potencia que conecta a la llegada de la SE Cubitos (CBT) que limita la transmisión en ambas LT y la instalación de un tercer transformador PHP 230/85 kV.</t>
  </si>
  <si>
    <t>México/Francia/España</t>
  </si>
  <si>
    <t>Dhamma Energy Management, S. L.</t>
  </si>
  <si>
    <t>Sí concluido 911/2021 (omisión de dar respuesta a trámite de SENER)</t>
  </si>
  <si>
    <t>El Solicitante interpuso un recurso jurídico en contra de la CRE y otro contra el CENACE. En cuanto al primero, ya ha obtenido su permiso de generación. Respecto al segundo, aunque ya fue resuelto, este quedará cerrado una vez que el Solicitante presente la solicitud de nuevos estudios para la nueva FEOC. Al respecto, consciente de la situación, el Solicitante ha manifestado su intención de continuar con el proceso de estudios, a fin de cerrar ambos procesos de manera satisfactoria.  El Punto de Interconexión se localiza muy cercano a los proyectos de Wisenergy Solar y Saturno Solar por lo que se podría unificar su interconexión al mismo punto y vislumbra Refuerzos adicionales en la RNT si se consideran en operación simultanea.</t>
  </si>
  <si>
    <t>$1,041,993,653.56 (Costos estimados estudio de instalaciones)  Los costos cambiaran ya que se reiniciará el proceso con una nueva Fecha de Entrada en Operación</t>
  </si>
  <si>
    <t>Se había negado el permiso mediante la RES/317/2022, derivado de la opinión técnica emitida por el CENACE. En consiguiente Akuwa Solar promovío un juicio de amparo en el que se resolvío otorgar el permiso mediante la RES/041/2025</t>
  </si>
  <si>
    <t>Ejidos Epazoyucan, Santa Mónica, Escobillas y Alfajayucan, aproximadamente a 5.5 kilómetros hacia el sur de la carretera federal 130 Pachuca-Tulancingo, coordenadas 19° 59.377’ N, 98° 35.714’ O, C. P. 43592, Epazoyucan, Hidalgo</t>
  </si>
  <si>
    <t>E/2336/GEN/2025</t>
  </si>
  <si>
    <t>463.1</t>
  </si>
  <si>
    <t>Sí en proceso 784/2024 y 1847/2023-VII (Emisión del Resolutivo de impacto social en sentido negativo)</t>
  </si>
  <si>
    <t>El Solicitante interpuso un recurso jurídico en contra de la CRE y otro contra el CENACE. En cuanto al primero, ya ha obtenido su permiso de generación. Respecto al segundo, aunque ya fue resuelto, este quedará cerrado una vez que el Solicitante presente la solicitud de nuevos estudios para la nueva FEOC. Al respecto, consciente de la situación, el Solicitante ha manifestado su intención de continuar con el proceso de estudios, a fin de cerrar ambos procesos de manera satisfactoria.  El Punto de Interconexión se localiza muy cercano a los proyectos de Wisenergy Solar y Akuwa Solar por lo que se podría unificar su interconexión al mismo punto y vislumbra Refuerzos adicionales en la RNT si se consideran en operación simultanea.</t>
  </si>
  <si>
    <t>$1,045,920,758.566 (Costos estimados estudio de instalaciones)  Los costos cambiaran ya que se reiniciará el proceso con una nueva Fecha de Entrada en Operación</t>
  </si>
  <si>
    <t>Se había negado el permiso mediante las RES/289/2021 y RES/2469/2024 derivado de la opinión técnica emitida por el CENACE y la evaluación de un dictamén emitido por la UE. En consiguiente Saturno Solar promovío un juicio de amparo en el que se resolvío otorgar el permiso mediante la RES/007/2025</t>
  </si>
  <si>
    <t>ALTEN ENERGÍAS RENOVABLES MÉXICO ONCE, S.A. DE C.V.</t>
  </si>
  <si>
    <t xml:space="preserve">Rancho la Esperanza s/n en la carretera 45 Huichapan - San Juan del Río, desviación a Polotitlán, km 2.9, coordenadas 20°16'11.19"N, 99°46'19.11"O, C. P. 42488, Nopala de Villagrán, Hidalgo. </t>
  </si>
  <si>
    <t>296.0</t>
  </si>
  <si>
    <t xml:space="preserve"> $          103.94</t>
  </si>
  <si>
    <t>Proyecto FV en 230 kV cercano a Global Solar 2 Hidalgo, necesario evaluar con proyectos estratégicos.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</si>
  <si>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 xml:space="preserve">Alten RE Developments America 2, B. V. </t>
  </si>
  <si>
    <t>En revisión de información para aceptación o rechazo del Estudio de Instalaciones</t>
  </si>
  <si>
    <t>Compiten con Ciclo 2 de Salamanca</t>
  </si>
  <si>
    <t>Solicitud desechada mediante oficio SE-300/99213/2022 de 20/12/2022 por los siguientes motivos:
1. La capacidad en corriente alterna no es congruente en los diagramas unifilares y en la descripción del proyecto
2. Modelo de los inversores no es congruente en la descripción del proyecto y en los diagramas unifilares
3. No se acredita la capacidad financiera</t>
  </si>
  <si>
    <t>GLOBAL SOLAR AMERICA 2, S.A.P.I. DE C.V.</t>
  </si>
  <si>
    <t>RANCHO LA LUZ, CARRETERA LAS CRUCES - POLOTITLAN KM.4.8, SAN LORENZO EL CHICO</t>
  </si>
  <si>
    <t>Proyecto FV en 230 kV cercano a Planta Fotovoltaica Alten Hidalgo 100 MW, necesario evaluar con proyectos estratégicos.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</si>
  <si>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SICE-01112-2023</t>
  </si>
  <si>
    <t>HUERTA PV</t>
  </si>
  <si>
    <t>XOLO RECURSOS AMBIENTALES, S. DE R.L. DE C.V.</t>
  </si>
  <si>
    <t>36-Carapan</t>
  </si>
  <si>
    <t>Michoacán</t>
  </si>
  <si>
    <t>Epitacio Huerta</t>
  </si>
  <si>
    <t>RANCHO LA VICTORIA S/N, PALOS ALTOS</t>
  </si>
  <si>
    <t>Se ingresó evaluación el 14/11/2024,  Pendiente de atender</t>
  </si>
  <si>
    <t>Este proyecto aporta energía en la zona Querétaro una de las zonas con mayor crecimiento en México, evitando el traslado desde otras regiones y con las obras solicitadas se corrigen las limitaciónes de red.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</si>
  <si>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EDPR Servicios de México, S. de R.L. de C.V.</t>
  </si>
  <si>
    <t>48-Morelos</t>
  </si>
  <si>
    <t>Descarga la Transformación 400/230, 400/115 y 230/115 kV en las Zonas Cuautla y Morelos.</t>
  </si>
  <si>
    <t>29-Tepic</t>
  </si>
  <si>
    <t>CARRETERA MUNICIPAL RAMAL A SAN DIEGUITO DE ABAJO KM 3.5, CASAS COLORADAS</t>
  </si>
  <si>
    <t>Su avance y continuidad con su proyecto depende de la disminución de las obras de refuerzo.</t>
  </si>
  <si>
    <t>En atención de Aclaración a resultado del Estudio de Impacto. Le parecen muy costosas las obras de refuerzo y el proyecto podría continuar si las obras de refuerzo disminuyen</t>
  </si>
  <si>
    <t>SICE-00060-2024</t>
  </si>
  <si>
    <t>PS CUCHILLO</t>
  </si>
  <si>
    <t>PROMOCIÓN FOTOVOLTAICA VALLADOLID</t>
  </si>
  <si>
    <t>Ramones</t>
  </si>
  <si>
    <t>Autopista Monterrey Reynosa km 67, Colonia El Carrizo, Los Ramones, Nuevo León, C.P. 66842. 25° 36' 15.18'' N, 99° 39' 9.35'' O</t>
  </si>
  <si>
    <t>SE SOLICITÓ EL ESTUDIO INDICATIVO, ESTA EN PROCESO DE ENTREGA.</t>
  </si>
  <si>
    <r>
      <rPr>
        <sz val="10"/>
        <color rgb="FF000000"/>
        <rFont val="Noto Sans"/>
        <family val="2"/>
      </rPr>
      <t xml:space="preserve">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t>
    </r>
    <r>
      <rPr>
        <b/>
        <sz val="10"/>
        <color rgb="FF000000"/>
        <rFont val="Noto Sans"/>
        <family val="2"/>
      </rPr>
      <t>PENDIENTE DEFINICIÓN DE OBRAS LOCALES</t>
    </r>
  </si>
  <si>
    <t>PFV131204TW5</t>
  </si>
  <si>
    <t>SICE-01079-2023</t>
  </si>
  <si>
    <t>PFV POLLUX II</t>
  </si>
  <si>
    <t>VEGA ENERGY PROJECT, S.A. DE C.V.</t>
  </si>
  <si>
    <t>Galeana</t>
  </si>
  <si>
    <t>por ubicarse en la Carretera Federal No. 57, colonia San Joaquín, C.P. 67864, en Galeana, Nuevo León. Las coordenadas de la SE del proyecto son: 24°59’1.63” N y 100°29’32.34” O</t>
  </si>
  <si>
    <t xml:space="preserve"> Se ingresó EVIS el 15/01/2025 Pendiente de atende</t>
  </si>
  <si>
    <t>INDICATIVO CONCLUIDO (Solicititud Atendida 30/12/2024) ACLARACION ENVIADA, ESTA EN PROCESO DE CONTESTAR ACLARACIÓN</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</si>
  <si>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Adicionalmente se requiere Cambio de los  interruptores en la SE RAP en 115 kV</t>
  </si>
  <si>
    <t>AEP1311284K0</t>
  </si>
  <si>
    <t>Energía Solar Herrera, S.A. de C.V.</t>
  </si>
  <si>
    <t>47-Puebla</t>
  </si>
  <si>
    <t>Con solicitud de estudio de Indicativo pendiente de atender</t>
  </si>
  <si>
    <t>Pendiente la elaboración del estudio Indicativo. Cabe mencionar que, dada la ubicación se prevé descargue la Transformación 400/115 kV que alimente a las Zonas Puebla y Tecamachalco.</t>
  </si>
  <si>
    <t>SICE-00081-2024</t>
  </si>
  <si>
    <t>Atlixco</t>
  </si>
  <si>
    <t>Atlas Renewable Energy Desarrollos México</t>
  </si>
  <si>
    <t>NO</t>
  </si>
  <si>
    <t>USA</t>
  </si>
  <si>
    <t>Ha ingresado solicitud de DESISTIMIENTO, que se encuentra en proceso de atención por parte de la GCROR. Se propone sustituir este proyecto por "Agua Blanca Solar"  que tiene un impacto positivo en el SEN (se anexa al final de los proyectos de la GCROR).</t>
  </si>
  <si>
    <t>SICE-00003-2023</t>
  </si>
  <si>
    <t>PLASTIC OMNIUM SLP</t>
  </si>
  <si>
    <t>13.8</t>
  </si>
  <si>
    <t>Villa de Reyes</t>
  </si>
  <si>
    <t>Av. Amsterdam lote 8, 104, Col. Parque Indutrial Logistik 2, coordenadas 21° 58.797' N, 100° 55.527' O C. P. 79596, Villa de Reyes, San Luis Potosi</t>
  </si>
  <si>
    <t> Evaluación con resolutivo negativo (Término) 117.-DEIS.0718/2024</t>
  </si>
  <si>
    <t xml:space="preserve"> $              3.28</t>
  </si>
  <si>
    <t>No, porque No solicitó el contrato de Interconexión.</t>
  </si>
  <si>
    <t>2086762.28</t>
  </si>
  <si>
    <t>Solicitud desechada mediante oficio SE-300/97482/2024 de 29/11/2024 por los siguientes motivos:
1. No se acredita el modelo del abasto aislado que pretende implementar conforme al acuerdo A/037/2021
2. No acredita si la central se va a interconectar o conectar al SEN
3. Diagramas unifilares del abasto aislado y simplificado son ilegibles
4. Programa de obras ilegible
5. Información incluida en la Evaluación de Impacto Social es incongruente (se señaló que el proyecto se construiría en 2 etapas: una de 0.49 MW ya instalados y otra de 3.2225 MW hasta llegar a 3.7125 MW
6. No acredita el programa de financiamiento</t>
  </si>
  <si>
    <t>SICE-01033-2023</t>
  </si>
  <si>
    <t>MUSEO</t>
  </si>
  <si>
    <t>24-Valles</t>
  </si>
  <si>
    <t>Ciudad Valles</t>
  </si>
  <si>
    <t>por ubicarse en la Autopista Cd. Valles-Tamuín, C.P. 79250, en Ciudad Valles, San Luis Potosí. Las coordenadas de la SE del proyecto son: 21°57’33.16” N y 99°3’8.07” O</t>
  </si>
  <si>
    <t>Sin EVIS ingresada. En región indígena de la Huasteca</t>
  </si>
  <si>
    <t>INDICATIVO CONCLUIDO (Solicititud Atendida 08/11/2024) ACLARACIÓN ENVIADA, ESTA EN PROCESO DE CONTESTAR ACLARACIÓN</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</si>
  <si>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Adicionalmente se requiere Cambio de los  interruptores en la SE ALT en 115 kV</t>
  </si>
  <si>
    <t>SICE-00118-2024</t>
  </si>
  <si>
    <t>GLOBAL SOLAR 7 SAN LUIS 100 MW</t>
  </si>
  <si>
    <t>GLOBAL SOLAR AMERICA 7, S.A.P.I. DE C.V.</t>
  </si>
  <si>
    <t>Villa de Arriaga</t>
  </si>
  <si>
    <t>CARRETERA CUOTA SAN LUIS POTOSI-VILLA DE ARRIAGA KM.63.4, CP 78494, VILLA DE ARRIAGA, SAN LUIS POTOSÍ</t>
  </si>
  <si>
    <t>Proyecto ubicado en zona con alta densidad de proyectos y con problemas de saturación.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</si>
  <si>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Los proyectos grandes incrementan el flujo del corredor Las Delicias - Querétaro impactando en el despacho del proyecto estratégico CCC San Luis.</t>
  </si>
  <si>
    <t>GSA230620K70</t>
  </si>
  <si>
    <t>GR Renovables México, S.A. de C.V.</t>
  </si>
  <si>
    <t>Pendiente la elaboración del estudio Indicativo. Cabe mencionar que, dada la ubicación se prevé descargue la Transformación  230/115 kV en las Zonas Chontalpa y Villahermosa, así como 400/230 kV que alimentan el estado de Tabasco.</t>
  </si>
  <si>
    <t>por ubicarse en Brecha Corpus km 14, Altamira, Tamaulipas. Las coordenadas de la SE del proyecto son: 22°36’2.34” N y 97°58’46.08” O</t>
  </si>
  <si>
    <t>INDICATIVO CONCLUIDO (Solicititud Atendida 17/12/2024) ACLARACIÓN ENVIADA, ESTA EN PROCESO DE CONTESTAR ACLARACIÓN</t>
  </si>
  <si>
    <t>Desea continuar, pero antes de tener una decisión definitiva quiere una reunión, incluso antes de que salgan las aclaraciones.</t>
  </si>
  <si>
    <t>por ubicarse en la calle Jiménez S/N, en la colonia Santander-Jiménez Centro, C.P. 87700, en Jiménez, Tamaulipas. Las coordenadas de la SE del proyecto son: 24°13’32.99” N y 98°30’48.56” O</t>
  </si>
  <si>
    <t>INDICATIVO CONCLUIDO (Solicititud Atendida 07/10/2024) Aclaración Atendida, Ampliación de Plazos Aceptada, No solicitó siguiente estudio, en caso de querer continuar, se tendra que cargar una nueva solictud de estudio indicativo.</t>
  </si>
  <si>
    <t>No solicitó siguiente estudio, en caso de querer continuar, se tendra que cargar una nueva solictud de estudio indicativo.</t>
  </si>
  <si>
    <t>SICE-01081-2023</t>
  </si>
  <si>
    <t>PV EL GRULLO SOLAR</t>
  </si>
  <si>
    <t>González</t>
  </si>
  <si>
    <t>por ubicarse en Libramiento Estación Manuel-González Km 5, en la colonia Piloto, C.P. 89732, en González, Tamaulipas. Las coordenadas de la SE del proyecto son: 22°44’48.48” N y 98°18’42.81” O</t>
  </si>
  <si>
    <t xml:space="preserve">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t>
  </si>
  <si>
    <t>ESTA EN PROCESO DE CONTESTAR ACLARACIÓN</t>
  </si>
  <si>
    <t>SICE-01135-2023</t>
  </si>
  <si>
    <t>JIC</t>
  </si>
  <si>
    <t>FRV Services México, S. de R.L. de C.V.</t>
  </si>
  <si>
    <t>46-Veracruz</t>
  </si>
  <si>
    <t>Tlalixcoyan</t>
  </si>
  <si>
    <t>Pendiente la elaboración del estudio Indicativo. Cabe mencionar que, dada la ubicación se prevé descargue la Transformación 400/115 kV y 230/115 kV en las Zonas Veracruz y Papaloapan.</t>
  </si>
  <si>
    <t>SICE-01108-2023</t>
  </si>
  <si>
    <t>VERACRUZ</t>
  </si>
  <si>
    <t>EWD CONCESIONES MEXICO</t>
  </si>
  <si>
    <t>Pánuco</t>
  </si>
  <si>
    <t>por ubicarse en Tampalache, s/n, en la colonia Tampalache e Isleta Grande (Las Ánimas), C.P. 92005, Pánuco, Veracruz. Las coordenadas de la SE del proyecto son: 22°6'50.04"N y 98°9'15.31"O</t>
  </si>
  <si>
    <t>INDICATIVO CONCLUIDO (Solicititud Atendida 06/02/2025) ACLARACION ENVIADA, ESTA EN PROCESO DE CONTESTAR ACLARACIÓN</t>
  </si>
  <si>
    <t>ECM210512R36</t>
  </si>
  <si>
    <t>Proyecto solar Piedras Negras</t>
  </si>
  <si>
    <t>Martil Solar, S.A. de C.V.</t>
  </si>
  <si>
    <t>Camino a las Candelarias S/N C.P. 94990, Cotaxtla, Veracruz</t>
  </si>
  <si>
    <t>Con solicitud de estudio de Indicativo atendida, pendiente ingrese su solicitud de estudio de impacto</t>
  </si>
  <si>
    <t>Descarga la Transformación 400/115 kV y 230/115 kV en las Zonas Veracruz y Papaloapan.</t>
  </si>
  <si>
    <t>SICE-01008-2023</t>
  </si>
  <si>
    <t>Tihuatlán II</t>
  </si>
  <si>
    <t>45-Poza Rica</t>
  </si>
  <si>
    <t>Álamo Temapache</t>
  </si>
  <si>
    <t>Descarga la Transformación 400/230 y 230/115 kV en la Zona Poza Rica.</t>
  </si>
  <si>
    <t>Oyamel Recursos Ambientales, S. de R.L. de C.V.</t>
  </si>
  <si>
    <t>Pendiente la elaboración del estudio Indicativo. Cabe mencionar que, dada la ubicación se prevé descargue la Transformación 400/230 y 230/115 kV en las Zonas Veracruz y Xalapa.</t>
  </si>
  <si>
    <t>Rancho San José en el kilómetro 1 de la carretera estatal Camino a Berriozábal, C. P. 98710, Ojocaliente, Zacatecas.</t>
  </si>
  <si>
    <t>E/2056/GEN/2018</t>
  </si>
  <si>
    <t>259,403.0</t>
  </si>
  <si>
    <t xml:space="preserve"> $            88.94</t>
  </si>
  <si>
    <t>Necesaria evaluación para la nueva FEO.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</si>
  <si>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Centro de Gestión Sostenible y Renovables, S. L.</t>
  </si>
  <si>
    <t>Canada</t>
  </si>
  <si>
    <t>Sí  concluido 503/2020 (omisión de dar respuesta a trámite de SENER)</t>
  </si>
  <si>
    <t>Ya tiene un contrato de interconexión formalizado, solicito una modificación técnica y por esta razón se regresó a que solicitará un nuevo estudio de impacto. Pendiente que lo soliciten con una nueva capacidad 81 MW.</t>
  </si>
  <si>
    <t>SICE-00154-2024</t>
  </si>
  <si>
    <t>PV EL GENERAL SOLAR</t>
  </si>
  <si>
    <t>SOLARIG DEVELOPMENT MEXICO, S DE R.L. DE C.V</t>
  </si>
  <si>
    <t>Vetagrande</t>
  </si>
  <si>
    <t>ZAC / EL BORDO, SANTA RITA</t>
  </si>
  <si>
    <t>SEH1808209C7</t>
  </si>
  <si>
    <t>SICE-00051-2024</t>
  </si>
  <si>
    <t>FV Agua Nueva</t>
  </si>
  <si>
    <t>GREEN PARK ENERGY</t>
  </si>
  <si>
    <t>Agregados por CENACE y responsable IBERDROLA</t>
  </si>
  <si>
    <t>Hay una EVIS de Green Park Energy, coincide en nombre, capacidad y municipio. Pendiente de atender</t>
  </si>
  <si>
    <t>Estudio Indicativo en proceso de elaboración.</t>
  </si>
  <si>
    <t>Iberdrola</t>
  </si>
  <si>
    <t>SICE-00050-2024*</t>
  </si>
  <si>
    <t>FV GUANAME</t>
  </si>
  <si>
    <t>San Felipe</t>
  </si>
  <si>
    <t>Calle Ejido San Pedro Almoloyan, San Pedro Almoloyan, Cp. 37610, San Felipe, Guanajuato.</t>
  </si>
  <si>
    <t>Se ingresó evaluación el 15/03/2024, pendiente de atender</t>
  </si>
  <si>
    <t>Proyecto en zona saturada con multiples solicitudes.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</si>
  <si>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SICE-00052-2024*</t>
  </si>
  <si>
    <t>FV VALTIERRA</t>
  </si>
  <si>
    <t>Salamanca</t>
  </si>
  <si>
    <t>Ranchería Callejones Y Granados, Callejones Y Granados, Cp. 36880, Salamanca, Guanajuato.</t>
  </si>
  <si>
    <t>Proyecto en 230 kV que incrementa el flujo en la transformación Carapan 230/115 kV, por lo que se solicita este transformador de refuerzo.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</si>
  <si>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Anexos</t>
  </si>
  <si>
    <t>SICE-00112-2024</t>
  </si>
  <si>
    <t>SAN SIMON SOLAR</t>
  </si>
  <si>
    <t>SQ INFRAESTRUCTURA, S. DE R.L. DE C.V.</t>
  </si>
  <si>
    <t>Baja California</t>
  </si>
  <si>
    <t>San Quintín</t>
  </si>
  <si>
    <t>Mesa de Agua Chiquita, Col. Lázaro Cárdenas, C.P. 22930, San Quintín, Baja California</t>
  </si>
  <si>
    <t>Oct 2024 se concluyó Estudio Indicativo. En proceso solicitud de Estudio de Impacto</t>
  </si>
  <si>
    <t>SIN240326JM3</t>
  </si>
  <si>
    <t>SICE-00182-2024</t>
  </si>
  <si>
    <t>PV SAN SIMÓN SOLAR</t>
  </si>
  <si>
    <t>SOLARIG DEVELOPMENT MEXICO</t>
  </si>
  <si>
    <t>Colonia el Papalote S/N, C.P. 22937, San Quintín, Baja California</t>
  </si>
  <si>
    <t>Dic 2024 se concluyó Estudio Indicativo. En proceso elaboración de Estudio de Impacto</t>
  </si>
  <si>
    <t>SICE-01080-2023</t>
  </si>
  <si>
    <t>RUMOROSA SOLAR II</t>
  </si>
  <si>
    <t>ENERGIA SIERRA JUAREZ HOLDING S DE RL DE CV</t>
  </si>
  <si>
    <t>Tecate</t>
  </si>
  <si>
    <t>Carretera Mexicali-Tijuana Km 14.5, Col Sonora, C.P. 21210</t>
  </si>
  <si>
    <t>Se ingresó EVIS el 17/10/2024, pendiente de atender</t>
  </si>
  <si>
    <t>Dic 2024 se concluyó Estudio de Impacto. En proceso solicitud de Estudio de Instalaciones</t>
  </si>
  <si>
    <t>ESJ071010BF0</t>
  </si>
  <si>
    <t>SICE-00195-2024</t>
  </si>
  <si>
    <t>KUMEYAAY ENERGY CENTER</t>
  </si>
  <si>
    <t>INVENERGY SOLAR DEVELOPMENT MEXICO</t>
  </si>
  <si>
    <t>CARRETERA N°2 MEXICALI-TIJUANA, C.P. 21480
KM 40.6 LAGUNA SALADA</t>
  </si>
  <si>
    <t>Sin EVIS ingresada - Aunque no está en región indígena, en Tecate está el pueblo indígena Kumiai</t>
  </si>
  <si>
    <t>Mar 2025 se concluyó Estudio Indicativo. No se ha ingresado solicitud de Estudio de Impacto</t>
  </si>
  <si>
    <t>ISD190410II7</t>
  </si>
  <si>
    <t>SICE-00106-2024</t>
  </si>
  <si>
    <t>CENTRAL DE GENERACIÓN FOTOVOLTAICA CERTE SOLAR</t>
  </si>
  <si>
    <t>CERTE SOLAR, S.A.P.I. DE C.V.</t>
  </si>
  <si>
    <t>Mexicali</t>
  </si>
  <si>
    <t xml:space="preserve">Av. Valle de Calafia 22, Col. Parque Industrial Calafia II, coordenadas 32° 38.933' N, 115° 21.083' O, C. P. 21600, Mexicali, Baja California </t>
  </si>
  <si>
    <t>Solicitud en trámite</t>
  </si>
  <si>
    <t>Evaluación con resolutivo 117.-DGISOS.5567/2024</t>
  </si>
  <si>
    <t>Mar 2025 se concluyó Estudio de Instalaciones. No se ha ingresado solicitud de suscripción de contrato de interconexión</t>
  </si>
  <si>
    <t xml:space="preserve">Certe Energy Services, S. A. P. I. de C. V. </t>
  </si>
  <si>
    <t>CSO22011P76</t>
  </si>
  <si>
    <t>SICE-01051-2023</t>
  </si>
  <si>
    <t xml:space="preserve">PV Moquel Solar </t>
  </si>
  <si>
    <t>PV SOLMEX SG, S. de R.L. de C.V.</t>
  </si>
  <si>
    <t xml:space="preserve">Ejido Moquel,  coordenadas 19° 17'54.81"N, 90°39'33.09" O, C. P. 24402, Champoton,  Campeche </t>
  </si>
  <si>
    <t xml:space="preserve">Sin EVIS ingresada. En región indígena </t>
  </si>
  <si>
    <t>Solicito Ampliación de plazo para solicitud de Contrato de Interconexión</t>
  </si>
  <si>
    <t xml:space="preserve">Solaring Global Services, S. A. </t>
  </si>
  <si>
    <t>Análisis para admisión a trámite</t>
  </si>
  <si>
    <t>PSS21126U98</t>
  </si>
  <si>
    <t>SICE-01064-2023</t>
  </si>
  <si>
    <t>CSL</t>
  </si>
  <si>
    <t>FRV Services Mexico, S. DE R.L. DE C.V.</t>
  </si>
  <si>
    <t>Palizada</t>
  </si>
  <si>
    <t>Carretera Federal 186 Escárcega-Villahermosa km 155, Col. Carmen (San Marcos), C. P.  24307, Paralizada, Campeche</t>
  </si>
  <si>
    <t>Sin EVIS ingresada - Fuera de la región indígena Maya, no obstante hay pueblos mayas y Ch'ol</t>
  </si>
  <si>
    <t>En revison de información para iniciar estudio de instalaciones</t>
  </si>
  <si>
    <t xml:space="preserve">Por enviar oficio de prevención </t>
  </si>
  <si>
    <t>SICE-01131-2023</t>
  </si>
  <si>
    <t xml:space="preserve">Parque Solar El Jobal </t>
  </si>
  <si>
    <t>EDPR SERVICIOS DE MEXICO, S DE RL DE CV</t>
  </si>
  <si>
    <t>Carmen</t>
  </si>
  <si>
    <t>Se ingresó evaluación el 24/05/2024, pendiente de atender</t>
  </si>
  <si>
    <t>En revison de información para iniciar estudio de impacto</t>
  </si>
  <si>
    <t>SICE-00144-2024</t>
  </si>
  <si>
    <t xml:space="preserve">PV Sandom Solar </t>
  </si>
  <si>
    <t>Solaring Development Mexico, S.A. de R.L. de C.V.</t>
  </si>
  <si>
    <t>Hopelchén</t>
  </si>
  <si>
    <t>Sin EVIS ingresada.Región indígena Maya</t>
  </si>
  <si>
    <t xml:space="preserve">SICE-01093-2023 </t>
  </si>
  <si>
    <t>Cazadero Solar</t>
  </si>
  <si>
    <t>Cazadero Solar, S.A. de R.L. de C.V.</t>
  </si>
  <si>
    <t>En proceso de solicitar estudio de impacto</t>
  </si>
  <si>
    <t>CSO2106308I0</t>
  </si>
  <si>
    <t>SICE-01137-2023</t>
  </si>
  <si>
    <t>CQC</t>
  </si>
  <si>
    <t>Sin EVIS ingresada.Fuera de la región indígena Maya, no obstante hay pueblos mayas y Ch'ol</t>
  </si>
  <si>
    <t>SICE-00161-2024</t>
  </si>
  <si>
    <t xml:space="preserve">Parque Solar Carmen </t>
  </si>
  <si>
    <t xml:space="preserve">Calle Hool-Campeche China, SN, Col. San Francisco, C. P. 24010, Campeche, Campeche </t>
  </si>
  <si>
    <t xml:space="preserve">Solicitud en trámite </t>
  </si>
  <si>
    <t>Descarga el Flujo de Potencia  entrando a la Peninsula de Yucatan.</t>
  </si>
  <si>
    <t xml:space="preserve">Sunstone Power Holdco, S. de R. L. de C. V. </t>
  </si>
  <si>
    <t xml:space="preserve">SICE-01098-2023 </t>
  </si>
  <si>
    <t>Dalia 3</t>
  </si>
  <si>
    <t>Energía Renovable Dalia 3, S. A. DE C. V.</t>
  </si>
  <si>
    <t> Se ingresó evaluación el 23/02/2024, Expediente SENER-117-3S.12/297-2024, pendiente de atender - Región indígena Maya</t>
  </si>
  <si>
    <t>En revison de información para iniciar estudio de indicativo</t>
  </si>
  <si>
    <t>ERD220617EP3</t>
  </si>
  <si>
    <t>SICE-00026-2024</t>
  </si>
  <si>
    <t>Tai San Jorge Solar</t>
  </si>
  <si>
    <t>TAI SAN JORGE SOLAR S.A.P.I. DE C.V.</t>
  </si>
  <si>
    <t> Se ingresó evaluación el 09/11/2023, Oficio EEM-SJS-D0072/23, pendiente de atender. Región indígena Maya</t>
  </si>
  <si>
    <t>TSJ230323AK5</t>
  </si>
  <si>
    <t>SICE-00083-2024</t>
  </si>
  <si>
    <t>PFV La Ceiba</t>
  </si>
  <si>
    <t>AE Mex Global, S. de R.L. de C.V.</t>
  </si>
  <si>
    <t>AMG140818FK7</t>
  </si>
  <si>
    <t>SICE-00128-2024</t>
  </si>
  <si>
    <t>Parque FV Energias Renovables De Mexico Tres</t>
  </si>
  <si>
    <t>ENERGIAS RENOVABLES DE MEXICO TRES, S.A.P.I. DE C.V.</t>
  </si>
  <si>
    <t>Hecelchakán</t>
  </si>
  <si>
    <t>Se ingresó evaluación el 24/11/2022, pendiente de atender-Región indígena Maya</t>
  </si>
  <si>
    <t>En proceso de elaboración de Estudio de Indicativo. SICE-00018-2025 actualizado</t>
  </si>
  <si>
    <t>ERM220406FM5</t>
  </si>
  <si>
    <t>SICE-00015-2024</t>
  </si>
  <si>
    <t>Parque FV Energias Renovables De Campeche Uno</t>
  </si>
  <si>
    <t>ENERGIAS RENOVABLES DE CAMPECHE UNO S.A.P.I. DE C.V.</t>
  </si>
  <si>
    <t>En revison de información para iniciar estudio de indicativo. SICE-00035-2025 actualizado</t>
  </si>
  <si>
    <t>ERC220406449</t>
  </si>
  <si>
    <t>SICE-00054-2024</t>
  </si>
  <si>
    <t>CHH</t>
  </si>
  <si>
    <t>Solicitud no vigente, ya que no solicitó estudio de impacto</t>
  </si>
  <si>
    <t>SICE-00035-2024</t>
  </si>
  <si>
    <t>PS Escarcega</t>
  </si>
  <si>
    <t>Promociones Solares MW, S.A.P.I. de C.V.</t>
  </si>
  <si>
    <t>PSM312048T1</t>
  </si>
  <si>
    <t>SICE-01116-2023</t>
  </si>
  <si>
    <t xml:space="preserve">Global Solar 3 Campeche 100 MW </t>
  </si>
  <si>
    <t>Global Solare America 3 SAPI de CV</t>
  </si>
  <si>
    <t>En proceso de elaboración de Estudio de Indicativo. SICE-00054-2025 actualizado</t>
  </si>
  <si>
    <t>GSA230317J1A</t>
  </si>
  <si>
    <t>SICE-00011-2024</t>
  </si>
  <si>
    <t xml:space="preserve">PV Santa Adelaida </t>
  </si>
  <si>
    <t>BERSOL ENERGIA 1, S. DE R.L. DE C.V.</t>
  </si>
  <si>
    <t>BEU230117HV3</t>
  </si>
  <si>
    <t>SICE-01127-2023</t>
  </si>
  <si>
    <t xml:space="preserve">La Victoria Solar </t>
  </si>
  <si>
    <t>SICE-00111-2024</t>
  </si>
  <si>
    <t>Fisterra Energy Palay</t>
  </si>
  <si>
    <t>Fisterra Energy Mexico, S. DE R.L. DE C.V.</t>
  </si>
  <si>
    <t>FEM130620J22</t>
  </si>
  <si>
    <t>SICE-00053-2024</t>
  </si>
  <si>
    <t>PV Yaxkin Solar</t>
  </si>
  <si>
    <t>Solaring Mexico, S.A. de R.L. de C.V.</t>
  </si>
  <si>
    <t>SICE-00143-2024</t>
  </si>
  <si>
    <t xml:space="preserve">PV Salomon Solar </t>
  </si>
  <si>
    <t>SICE-00064-2024</t>
  </si>
  <si>
    <t xml:space="preserve">Yokdzonot Solar </t>
  </si>
  <si>
    <t>GRUPO EMPRENDEDOR CON SENTIDO, S.A.P.I. DE C.V.</t>
  </si>
  <si>
    <t>Yaxcabá</t>
  </si>
  <si>
    <t>Se ingresó evaluación el 27/05/2024, pendiente de atender-Región indígena Maya</t>
  </si>
  <si>
    <t>Solicitud no vigente, ya que no solvento el incumplimiento de informacion</t>
  </si>
  <si>
    <t>GES201005HT3</t>
  </si>
  <si>
    <t>SICE-00017-2024</t>
  </si>
  <si>
    <t>Parque FV Energias Renovables Saas</t>
  </si>
  <si>
    <t>ENERGIAS RENOVABLES SAAS, S.A.P.I. DE C.V.</t>
  </si>
  <si>
    <t>Peto</t>
  </si>
  <si>
    <t>Se ingresó evaluación el 25/10/2022,pendiente de atender.Región indígena Maya</t>
  </si>
  <si>
    <t>En proceso de elaboración de Estudio de Indicativo. SICE-00016-2025 actualizado</t>
  </si>
  <si>
    <t>ERS220406FW1</t>
  </si>
  <si>
    <t>SICE-00016-2024</t>
  </si>
  <si>
    <t>Parque FV Energias Renovables Kiin</t>
  </si>
  <si>
    <t>ENERGIAS RENOVABLES KIIN, S.A.P.I. DE C.V.</t>
  </si>
  <si>
    <t>Tekax</t>
  </si>
  <si>
    <t>Se ingresó evaluación el 24/11/2022, pendiente de atender. Región indígena Maya</t>
  </si>
  <si>
    <t>En proceso de elaboración de Estudio de Indicativo. SICE-00015-2025 actualizado</t>
  </si>
  <si>
    <t>ERK2204063KA</t>
  </si>
  <si>
    <t>SICE-00019-2024</t>
  </si>
  <si>
    <t>Parque FV Energias Renovables De Mexico Cuatro</t>
  </si>
  <si>
    <t>ENERGIAS RENOVABLES DE MEXICO CUATRO, S.A.P.I. DE C.V.</t>
  </si>
  <si>
    <t>Sucilá</t>
  </si>
  <si>
    <t>En proceso de elaboración de Estudio de Indicativo. SICE-00017-2025 actualizado // se identifica duplicidad con el ID 438</t>
  </si>
  <si>
    <t>ERM220406PP8</t>
  </si>
  <si>
    <t>SICE-00134-2024</t>
  </si>
  <si>
    <t>CHX 230</t>
  </si>
  <si>
    <t>Chemax</t>
  </si>
  <si>
    <t>SICE-00133-2024</t>
  </si>
  <si>
    <t>CHX 50</t>
  </si>
  <si>
    <t>En proceso de elaboración de Estudio de Impacto</t>
  </si>
  <si>
    <t>SICE-00067-2024</t>
  </si>
  <si>
    <t>Parque Solar San Bernardo</t>
  </si>
  <si>
    <t>Energías Kinsol, S. A. de C. V.</t>
  </si>
  <si>
    <t>Kopomá</t>
  </si>
  <si>
    <t>Se ingresó evaluación el 18/12/2019, pendiente de atender..Región indígena Maya</t>
  </si>
  <si>
    <t>En proceso de revisión de la solicitud de Estudio de Indicativo.</t>
  </si>
  <si>
    <t>EKI191104J72</t>
  </si>
  <si>
    <t>SICE-00156-2024</t>
  </si>
  <si>
    <t xml:space="preserve">Parque Solar Tebacal </t>
  </si>
  <si>
    <t>Yakul Energías, S. A. de C. V.</t>
  </si>
  <si>
    <t>Abalá</t>
  </si>
  <si>
    <t>YEN210621A9A</t>
  </si>
  <si>
    <t>SICE-00085-2024</t>
  </si>
  <si>
    <t>Tiz</t>
  </si>
  <si>
    <t>Sin EVIS ingresada.Región indígena Maya. En Tizimín ya se hizo CPLI</t>
  </si>
  <si>
    <t>SICE-01047-2023</t>
  </si>
  <si>
    <t>La Estrella</t>
  </si>
  <si>
    <t>GR ENERGIA RENOVABLES 1, S.A. de C.V.</t>
  </si>
  <si>
    <t>En proceso de solicitud de Contrato de Interconexión.</t>
  </si>
  <si>
    <t>GER230816LK2</t>
  </si>
  <si>
    <t>SICE-01090-2023</t>
  </si>
  <si>
    <t xml:space="preserve">San Diego </t>
  </si>
  <si>
    <t>Calotmul</t>
  </si>
  <si>
    <t xml:space="preserve">SICE-01094-2023 </t>
  </si>
  <si>
    <t>Columbus</t>
  </si>
  <si>
    <t>SICE-00147-2024</t>
  </si>
  <si>
    <t>PARQUE FOTOVOLTAICO AGATHA</t>
  </si>
  <si>
    <t>EPI FMAS DOS S.A. DE C.V.</t>
  </si>
  <si>
    <t>El Llano</t>
  </si>
  <si>
    <t>Predio El Matorral Ex Hacienda Santa Maria De Gallardo, El Milagro, Cp. 20333, El Llano, Aguascalientes.</t>
  </si>
  <si>
    <t>Sin EVIS ingresada-</t>
  </si>
  <si>
    <t>Proyecto en 115 kV con limitantes locales de red.  Incrementa el flujo en el corredor Las Delicias - Querétaro.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</si>
  <si>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EFD220818JM2</t>
  </si>
  <si>
    <t xml:space="preserve">SICE-00107-2024 </t>
  </si>
  <si>
    <t>FV VILLA JUAREZ</t>
  </si>
  <si>
    <t>SAN RAFAEL DE OCAMPO</t>
  </si>
  <si>
    <t>SICE-00157-2024</t>
  </si>
  <si>
    <t>PARQUE SOLAR EL REFUGIO</t>
  </si>
  <si>
    <t>EDPR SERVICIOS DE MEXICO S. DE R.L. DE C.V.</t>
  </si>
  <si>
    <t>PREDIO CONOCIDO COMO EX HACIENDA EL REFUGIO</t>
  </si>
  <si>
    <t xml:space="preserve">Se ingresó evaluación, pendiente de atender </t>
  </si>
  <si>
    <t>Proyecto en 115 kV que descarga la transformación saturada de Aguascalientes Oriente. Incrementa el flujo en el corredor Las Delicias - Querétaro.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</si>
  <si>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SICE-00355-2018</t>
  </si>
  <si>
    <t>PF Proton I</t>
  </si>
  <si>
    <t>PF Proton I, S.A.P.I. de C.V.</t>
  </si>
  <si>
    <t>kilómetro 8 de la carretera estatal 36, tramo San Isidro-Bajío de San José, C. P. 20386, Aguascalientes, Aguascalientes</t>
  </si>
  <si>
    <t>E/2236/GEN/2020</t>
  </si>
  <si>
    <t>Se ingresó evaluación el 20/06/2019, pendiente de atender</t>
  </si>
  <si>
    <t>2,842,517.0</t>
  </si>
  <si>
    <t xml:space="preserve"> $          106.97</t>
  </si>
  <si>
    <t>Instalaciones / Recurso de Revisión</t>
  </si>
  <si>
    <t>Proyecto en 230 kV, que incrementa el flujo del corredor Las Delicas - Querétaro.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</si>
  <si>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Indi Infraestructura, S. A. de C. V.</t>
  </si>
  <si>
    <t>PPI1806067P9</t>
  </si>
  <si>
    <t>SICE-00079-2024</t>
  </si>
  <si>
    <t>PREDIO EL MATORRAL EX HACIENDA SANTA MARIA DE GALLARDO, EL MILAGRO</t>
  </si>
  <si>
    <t>SICE-00038-2024</t>
  </si>
  <si>
    <t>Andalucía II</t>
  </si>
  <si>
    <t>Energía Solar de Poniente, S. de R.L. de C.V.</t>
  </si>
  <si>
    <t>17-Laguna</t>
  </si>
  <si>
    <t>Ejido Benito Juárez a 3.6 kilómetros al este del kilómetro 3.5 del libramiento norte Matamoros-La Partida, C. P. 27465, Matamoros, Coahuila de Zaragoza</t>
  </si>
  <si>
    <t>E/2127/GEN/2018</t>
  </si>
  <si>
    <t>Evaluación con Resolutivo positivo 117.-DGAEISyCP.0585/17</t>
  </si>
  <si>
    <t>243.91</t>
  </si>
  <si>
    <t>El 20-Dic-24 se dio respuesta a la solicitud de Estudio Rápido para atender el incremento de capacidad, indicando que se debería de ingresar la solicitud de Contrato de Interconexión. A la fecha no se ha ingresado la solicitud de Contrato a través del sistema SIASIC.</t>
  </si>
  <si>
    <t>Beneficia la confiabilidad de la Red Eléctrica de la Zona Laguna, al reducir la carga de los AT's de 100 MVA 230/115 kV en la SE Andalucía.</t>
  </si>
  <si>
    <t>Permiso otorgado bajo la terminación anticipada del permiso E/1909/GEN/2017, mediante la RES/2611/2018 de 06/12/2018</t>
  </si>
  <si>
    <t>ESP130506269</t>
  </si>
  <si>
    <t>SICE-00053-2020</t>
  </si>
  <si>
    <t>Villanueva MP</t>
  </si>
  <si>
    <t>MAS Energía, S. de R.L. de C.V.</t>
  </si>
  <si>
    <t>Viesca</t>
  </si>
  <si>
    <t>kilómetro 11 de la carretera federal 40D Saltillo-Matamoros, colonia
Ejido Emiliano Zapata, coordenadas 25° 35.426’ N, 102° 57.501’ O, C. P. 27487,
Viesca, Coahuila de Zaragoza</t>
  </si>
  <si>
    <t>E/2217/GEN/2019</t>
  </si>
  <si>
    <t>Resolutivo positivo 117.- DGAISOS.2054/2019</t>
  </si>
  <si>
    <t>Se emitió un Estudio de Impacto debido al cambio de FEOC para pasar del 30-Jun-19 al 07-Abr-28.
Se ingresó solicitud de aclaraciones al Estudio de Impacto en el que solicita se indiquen las justificaciones técnicas para solicitar la inclusión de un SAE en el proyecto. En proceso de elaboración de la respuesta a las aclaraciones.</t>
  </si>
  <si>
    <t>Al tener corredores saturados, el flujo se incrementa en un monto igual a la capacidad de la Central Eléctrica (150 MW), agravando más el problema de saturación.  Debido a dicha problematica en las compuertas NTE-NES y MZD-TED, se requieren de refuerzos en dichos corredores como la LT en 400 kV de TRS-DMD y la tercera LT en 400 kV MZD-TED.  El proyecto se considera poco viable debido a la gran cantidad de obras de refuerzo necesarias para mentener la confiabilidad del Sistema Eléctrico.</t>
  </si>
  <si>
    <t>Italia</t>
  </si>
  <si>
    <t>Enel Green Power</t>
  </si>
  <si>
    <t>El proyecto tiene prelación ya que cuenta con el Contrato de Interconexión No. CTR/GRT NTE/CI/0217/2017</t>
  </si>
  <si>
    <t xml:space="preserve">8904293165
</t>
  </si>
  <si>
    <t xml:space="preserve">En términos de la Condición Octava, fracción II, del Permiso resulta procedente la terminación del mismo. </t>
  </si>
  <si>
    <t>MEN141006IT5</t>
  </si>
  <si>
    <t>SICE-00027-2019</t>
  </si>
  <si>
    <t>El Dorado 2</t>
  </si>
  <si>
    <t>EDF RENEWABLES DESARROLLO MEXICO, S. DE R.L. DE C.V.</t>
  </si>
  <si>
    <t>por ubicarse en la carretera Torreón-Saltillo km 78, colonia San José Jalpa, C.P. 25987, en General Cepeda, Coahuila. Las coordenadas de la SE del proyecto son: 25°40’0.37” N y 101°38’34.23” O</t>
  </si>
  <si>
    <t xml:space="preserve">SE NOTIFICÓ ESTUDIO DE IMPACTO.
LA SOLICITUD NO ESTA VIGENTE PORQUE NO SOLICITÓ SIGUIENTE ESTUDIO (INSTALACIONES). EN CASO DE DESEAR CONTINUAR TENDRA QUE CARGAR UNA NUEVA SOLICITUD EN SIASIC.
 </t>
  </si>
  <si>
    <t>LA SOLICITUD NO ESTA VIGENTE PORQUE NO SOLICITÓ SIGUIENTE ESTUDIO (INSTALACIONES). EN CASO DE DESEAR CONTINUAR TENDRA QUE CARGAR UNA NUEVA SOLICITUD DE ESTUDIO INDICATIVO EN SIASIC.</t>
  </si>
  <si>
    <t>EDM170309SC1</t>
  </si>
  <si>
    <t>SICE-01111-2023</t>
  </si>
  <si>
    <t>PV Tacaná Solar</t>
  </si>
  <si>
    <t>Sin EVIS ingresada. 
Región indígena de la Frontera Sur, Mam del Soconusco</t>
  </si>
  <si>
    <t>SICE-00187-2024</t>
  </si>
  <si>
    <t>CHL</t>
  </si>
  <si>
    <t>Jiquipilas</t>
  </si>
  <si>
    <t xml:space="preserve">Sin EVIS ingresada. Región Tsotsil de Ocozocuautla </t>
  </si>
  <si>
    <t>SICE-01122-2023</t>
  </si>
  <si>
    <t>Fotovoltaica Delibes, S.A. de C.V.</t>
  </si>
  <si>
    <t xml:space="preserve">Se ingresó evaluación el 25/02/2022, pendiente de atender. Región indígena Altos de Chiapas, Selva Lacandona </t>
  </si>
  <si>
    <t>Evaluación atendida Resolutivo 117.-DGISOS.3542/2024</t>
  </si>
  <si>
    <t>De manera extraoficial el gestor informó que continuarán con el proyecto pero con una capacidad menor a la demanda contratada del Centro de Carga.</t>
  </si>
  <si>
    <t>SICE-01036-2023</t>
  </si>
  <si>
    <t>Parque Fotovoltaico Mesteñas</t>
  </si>
  <si>
    <t>Energía Limpia de Rojito, S. de R.L. de C.V.</t>
  </si>
  <si>
    <t>15-Camargo</t>
  </si>
  <si>
    <t>Camargo</t>
  </si>
  <si>
    <t>A la altura del km. 110 de la carretera estatal No. 67 Camargo-Ojinaga. C.P. 33610. Camargo, Chihuahua</t>
  </si>
  <si>
    <t>Se ingresó evaluación el 26/05/2017, Pendiente de atender</t>
  </si>
  <si>
    <t>Al tener corredores saturados, el flujo se incrementa en un monto igual a la capacidad de la Central Eléctrica (200 MW), agravando más el problema de saturación.  Debido a dicha problematica en las compuertas NTE-NES y MZD-TED, se requieren de refuerzos en dichos corredores como la segunda LT en 400 kV de ENO-HCP-REC y la tercera LT en 400 kV MZD-TED.  El proyecto se considera poco viable debido a la gran cantidad de obras de refuerzo necesarias para mentener la confiabilidad del Sistema Eléctrico.</t>
  </si>
  <si>
    <t>ELR1003057M4</t>
  </si>
  <si>
    <t>SICE-00036-2020</t>
  </si>
  <si>
    <t>Hércules Solar</t>
  </si>
  <si>
    <t>A la altura del km. 59 de la carretera estatal No. 67 Camargo-Ojinaga. C.P. 33610. Camargo, Chihuahua</t>
  </si>
  <si>
    <t>Se ingresó una evaluación el 22/04/2019 con la razón social Diverxia Energías 2 S.R.L. de C.V. Pendiente de atender</t>
  </si>
  <si>
    <t>Se entregó Estudio Indicativo en Feb/23. Los Estudios de Interconexión perdieron vigencia al no solicitar el siguiente Estudio.</t>
  </si>
  <si>
    <t>Al tener corredores saturados, el flujo se incrementa en un monto igual a la capacidad de la Central Eléctrica (300 MW), agravando más el problema de saturación.  Debido a dicha problematica en las compuertas NTE-NES y MZD-TED, se requieren de refuerzos en dichos corredores como la segunda LT en 400 kV de ENO-HCP-REC y la tercera LT en 400 kV MZD-TED.  El proyecto se considera poco viable debido a la gran cantidad de obras de refuerzo necesarias para mentener la confiabilidad del Sistema Eléctrico.</t>
  </si>
  <si>
    <t>Solicitud perdió vigencia al no solicitar el siguiente Estudio.</t>
  </si>
  <si>
    <t>SICE-00073-2020</t>
  </si>
  <si>
    <t>Duna Solar</t>
  </si>
  <si>
    <t>A la altura del km. 330 de la carretera panamericana tramo Chihuahua-Ciudad Juárez. C.P. 32000. Juárez, Chihuahua</t>
  </si>
  <si>
    <t>Se ingresó una evaluación el 11/06/2019 con la razón FRV Duna Solar S. de R.L. de C.V. Pendiente de atender. Aunque no está en región, el municipio figura en el Catálogo de pueblos</t>
  </si>
  <si>
    <t>Se entregó Estudio de Impacto en May/23. Los Estudios de Interconexión perdieron vigencia al no solicitar el siguiente Estudio.</t>
  </si>
  <si>
    <t>Al tener corredores saturados, el flujo se incrementa en un monto igual a la capacidad de la Central Eléctrica (135 MW), agravando más el problema de saturación.  Debido a dicha problematica en las compuertas NTE-NES y MZD-TED, se requieren de refuerzos en dichos corredores como la segunda LT en 400 kV de ENO-HCP-REC y la tercera LT en 400 kV MZD-TED.  El proyecto se considera poco viable debido a la gran cantidad de obras de refuerzo necesarias para mentener la confiabilidad del Sistema Eléctrico.</t>
  </si>
  <si>
    <t>no</t>
  </si>
  <si>
    <t>SICE-00005-2021</t>
  </si>
  <si>
    <t>Las Garzas Solar Energy</t>
  </si>
  <si>
    <t>Las Garzas Solar Energy, S.A. de C.V.</t>
  </si>
  <si>
    <t>Durango</t>
  </si>
  <si>
    <t>Lerdo</t>
  </si>
  <si>
    <t>Kilómetro 3 de la carretera Juan E. García a Salamanca, colonia Juan 
E. García, coordenadas 25° 35.197' N, 103° 43.135' 0, C. P. 35174, Lerdo, 
Durango.</t>
  </si>
  <si>
    <t>Evaluación con Resolutivo negativo (término) 117.-DEIS.0841/2024</t>
  </si>
  <si>
    <t>Se entregó Estudio Indicativo en May/23. Los Estudios de Interconexión perdieron vigencia al no solicitar el siguiente Estudio.</t>
  </si>
  <si>
    <t>Al tener corredores saturados, el flujo se incrementa en un monto igual a la capacidad de la Central Eléctrica (120 MW), agravando más el problema de saturación.  Debido a dicha problematica en las compuertas NTE-NES y MZD-TED, se requieren de refuerzos en dichos corredores como la LT en 400 kV de TRS-DMD y la tercera LT en 400 kV MZD-TED.  El proyecto se considera poco viable debido a la gran cantidad de obras de refuerzo necesarias para mentener la confiabilidad del Sistema Eléctrico.</t>
  </si>
  <si>
    <t xml:space="preserve">Permiso negado medinate  las resoluciones: RES/343/2021 de 22/10/2021;  derivado de que feneció el plazo para presentar la EVIS. El Solicitante promovió un jucio de amparo, y  mediante la RES/2481/2024 de 29/11/2024, la UE realizó un dictamén en el que se determinó que derivado de de la particularidad de la tecnología intermitente, se observa que existe riesgo operativo en el SIN. </t>
  </si>
  <si>
    <t>GSE170727RDA</t>
  </si>
  <si>
    <t>SICE-00043-2020</t>
  </si>
  <si>
    <t>Parque Solar Torreón o Parque Solar Durango</t>
  </si>
  <si>
    <t>Almacenamiento de Energía del Sureste, S. de R.L. de C.V.</t>
  </si>
  <si>
    <t>Inmediaciones del ejido Picardías. C.P. 35189. Lerdo, Durango.</t>
  </si>
  <si>
    <t>Se ingresó evaluación el 05/09/2018, Expediente SENER-117-3S.12/2587-2018, pendiente de atender</t>
  </si>
  <si>
    <t>Se ingresaron aclaraciones al Estudio Impacto. En proceso de elaboración de la respuesta a las aclaraciones.</t>
  </si>
  <si>
    <t>Al tener corredores saturados, el flujo se incrementa en un monto igual a la capacidad de la Central Eléctrica (300 MW), agravando más el problema de saturación.  Debido a dicha problematica en las compuertas NTE-NES y MZD-TED, se requieren de refuerzos en dichos corredores como la LT en 400 kV de TRS-DMD y la tercera LT en 400 kV MZD-TED.  El proyecto se considera poco viable debido a la gran cantidad de obras de refuerzo necesarias para mentener la confiabilidad del Sistema Eléctrico.</t>
  </si>
  <si>
    <t>AES1701234N3</t>
  </si>
  <si>
    <t>SICE-00044-2020</t>
  </si>
  <si>
    <t>Parque Solar Durango</t>
  </si>
  <si>
    <t>Parque Solar Durango, S. de R.L. de C.V.</t>
  </si>
  <si>
    <t>Se ingresó evaluación el 15/06/2021, pendiente de atender</t>
  </si>
  <si>
    <t>Al tener corredores saturados, el flujo se incrementa en un monto igual a la capacidad de la Central Eléctrica (175 MW), agravando más el problema de saturación.  Debido a dicha problematica en las compuertas NTE-NES y MZD-TED, se requieren de refuerzos en dichos corredores como la LT en 400 kV de TRS-DMD y la tercera LT en 400 kV MZD-TED.  El proyecto se considera poco viable debido a la gran cantidad de obras de refuerzo necesarias para mentener la confiabilidad del Sistema Eléctrico.</t>
  </si>
  <si>
    <t>PSD191017K58</t>
  </si>
  <si>
    <t>SICE-00003-2024</t>
  </si>
  <si>
    <t>Lerma I</t>
  </si>
  <si>
    <t>CERT ILIGHT SA DE CV</t>
  </si>
  <si>
    <t>Lerma</t>
  </si>
  <si>
    <t>calle Río Totoltepec, s/n, Parque Industrial Cerrillo I, C.P. 52004, Lerma, Estado de México. Las coordenadas  19°19'55.96"N y 99°31'49.97"O</t>
  </si>
  <si>
    <t>No se encontró registro de evaluación.Región indígena Mazahua-Otomí</t>
  </si>
  <si>
    <t>CER230629AE2</t>
  </si>
  <si>
    <t>SICE-01114-2023</t>
  </si>
  <si>
    <t>AXAPUSCO I y II</t>
  </si>
  <si>
    <t>CD SOSTENIBLE 2023 MEXICO I</t>
  </si>
  <si>
    <t>Otumba</t>
  </si>
  <si>
    <t>Ejido San Marcos, S/N, Otumba de Gómez Farias, C.P. 55900, Otumba, México. Las coordenadas 19°43'23.79"N y 98°43'29.77"O.</t>
  </si>
  <si>
    <t>Mexico/España</t>
  </si>
  <si>
    <t>CSD230613U54</t>
  </si>
  <si>
    <t>SICE-01039-2023</t>
  </si>
  <si>
    <t xml:space="preserve">ATLACOMULCO </t>
  </si>
  <si>
    <t>STA NEVER STOP 13 S. DE R.L. DE C.V</t>
  </si>
  <si>
    <t>Jocotitlán</t>
  </si>
  <si>
    <t>Carretera Atlacomulco – Toluca km 109, San Agustín, C.P. 50700, Jocotitlán, Estado de México. Las coordenadas 19°38'56.90"N y 99°46'53.91"O.</t>
  </si>
  <si>
    <t xml:space="preserve">Sin EVIS ingresada
</t>
  </si>
  <si>
    <t>Mexico/Dinamarca</t>
  </si>
  <si>
    <t>SICE-01139-2023</t>
  </si>
  <si>
    <t>PARQUE SOLAR SALAMANCA</t>
  </si>
  <si>
    <t>POLARIS SOLAR, S.A. DE C.V.</t>
  </si>
  <si>
    <t>RANCHO LAS ADJUNTAS S/N, EL CIPRÉS</t>
  </si>
  <si>
    <t>Se ingresó evaluación el 29/07/2024, pendiente de atender</t>
  </si>
  <si>
    <t>SICE-00086-2024</t>
  </si>
  <si>
    <t xml:space="preserve">SOL 115 </t>
  </si>
  <si>
    <t>San Luis de la Paz</t>
  </si>
  <si>
    <t>CARRETERA EL CHIVATO KM 9+000, km 9. LA SOLEDAD</t>
  </si>
  <si>
    <t>Proyecto en zona con saturación de red local y multiples solicitudes.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</si>
  <si>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 xml:space="preserve">SICE-00032-2024 </t>
  </si>
  <si>
    <t>CAMINO REAL</t>
  </si>
  <si>
    <t>ATLAS RENEWABLE ENERGY DESARROLLOS MEXICO</t>
  </si>
  <si>
    <t>122.1</t>
  </si>
  <si>
    <t>Dolores Hidalgo</t>
  </si>
  <si>
    <t>RANCHO EL SOCORRO, LOCALIDAD SANTA ELENA, PUERTA DE SAN FRANCISCO</t>
  </si>
  <si>
    <t>SICE-00024-2024</t>
  </si>
  <si>
    <t>PROYECTO SOLAR LOS NOGALES</t>
  </si>
  <si>
    <t>CERES ENERGY, S.A DE C.V.</t>
  </si>
  <si>
    <t>AVE. SAN LUIS s/n,. MAGUEY BLANCO</t>
  </si>
  <si>
    <t>Se ingresó evaluación el 07/11/2023, pendiente de atender</t>
  </si>
  <si>
    <t>SICE-00130-2024</t>
  </si>
  <si>
    <t xml:space="preserve">PARQUE FOTOVOLTAICO SAN FELIPE </t>
  </si>
  <si>
    <t>DESARROLLOS FOTOVOLTAICOS DE MEXICO DEL NOROESTE, S.A.P.I. DE C.V.</t>
  </si>
  <si>
    <t>Tierras De Uso Común Del Ejido Las Manzanillas Ii, Manzanillas, Cp. 37603, San Felipe, Guanajuato.</t>
  </si>
  <si>
    <t>DFM230602G77</t>
  </si>
  <si>
    <t xml:space="preserve">SICE-00033-2024 </t>
  </si>
  <si>
    <t>JARDÍN_SOLAR</t>
  </si>
  <si>
    <t xml:space="preserve">ATLAS RENEWABLE ENERGY DESARROLLOS MEXICO </t>
  </si>
  <si>
    <t>202.4</t>
  </si>
  <si>
    <t>Rancho El Jardín, Carretera Federal 57 Km85, Lado Oriente, El Jardín, Cp. 37914, San Luis De La Paz, Guanajuato.</t>
  </si>
  <si>
    <t>SICE-00237-2018</t>
  </si>
  <si>
    <t>Mina Solar</t>
  </si>
  <si>
    <t xml:space="preserve">por ubicarse en Ejido el Divisadero s/n colonia Ejido el Divisadero, C.P. 65100, en Mina, Nuevo León. Las coordenadas de la SE del proyecto son: 26°20’12.09” N y 100°49’51.19” O
 </t>
  </si>
  <si>
    <t>Se ingresó evaluación el 26/11/2018, pendiente de atender</t>
  </si>
  <si>
    <t>SIN VIGENCIA PORQUE NO ATENDIÓ OBSERVACIONES.</t>
  </si>
  <si>
    <t>SIN VIGENCIA, SI DESEA CONTINUAR CON EL PROYECTO DEBERÁ CRAGAR UNA NUEVA SOLICITUD DE ESTUDIO INDICATIVO EN SIASIC</t>
  </si>
  <si>
    <t>SICE-00084-2018</t>
  </si>
  <si>
    <t>Nuevo Leon Solar</t>
  </si>
  <si>
    <t xml:space="preserve">por ubicarse en Carretera Monterrey-Monclova km 93, C.P. 65100, en Mina, Nuevo León. Las coordenadas de la SE del proyecto son: 26°21’59.56” N y 100°52’22.88” O
 </t>
  </si>
  <si>
    <t xml:space="preserve">Se ingresó evaluación EL 20/08/2019 con mismo nombre y municipio de otra razón social FRV Nuevo León Solar S. de R.L. de C.V.  </t>
  </si>
  <si>
    <t xml:space="preserve">SE NOTIFICÓ EL ESTUDIO DE IMPACTO.
SOLICITUD NO ESTA VIGENTE PORQUE NO SOLICITÓ SIGUIENTE ESTUDIO (INSTALACIONES).
 </t>
  </si>
  <si>
    <t xml:space="preserve">SOLICITUD NO ESTA VIGENTE PORQUE NO SOLICITÓ SIGUIENTE ESTUDIO (INSTALACIONES).
 </t>
  </si>
  <si>
    <t>SICE-01083-2023</t>
  </si>
  <si>
    <t>PV Loma Bonita Solar</t>
  </si>
  <si>
    <t>Loma Bonita</t>
  </si>
  <si>
    <t>SICE-01084-2023</t>
  </si>
  <si>
    <t>PV Tecamachalco Solar</t>
  </si>
  <si>
    <t>Tecamachalco</t>
  </si>
  <si>
    <t>SICE-00008-2021</t>
  </si>
  <si>
    <t>Pachamama II</t>
  </si>
  <si>
    <t>ENR NL, S.A. de C.V.</t>
  </si>
  <si>
    <t>Tepeyahualco</t>
  </si>
  <si>
    <t>Ejido Itzoteno, en el kilómetro 250 de la carretera federal Ciudad de
México-Veracruz vía Xalapa, coordenadas 19° 26.982' N, 97° 24.343' O, C. P.
73990, Tepeyahualco, Puebla</t>
  </si>
  <si>
    <t>E/1984/GEN/2017</t>
  </si>
  <si>
    <t>Evaluación con resolutivo positivo 117.-DGISOS.1268/19</t>
  </si>
  <si>
    <t>Neon SAS</t>
  </si>
  <si>
    <t>ENL150223UL1</t>
  </si>
  <si>
    <t>SICE-00139-2020</t>
  </si>
  <si>
    <t>Sky EPS Supply SM</t>
  </si>
  <si>
    <t>San Martín Texmelucan</t>
  </si>
  <si>
    <t>Evaluación con Resolutivo positivo 117.-DGAEISyCP.3717/18</t>
  </si>
  <si>
    <t>SES120828SG0</t>
  </si>
  <si>
    <t>SICE-00163-2024</t>
  </si>
  <si>
    <t>Parque Solar Mazatepec</t>
  </si>
  <si>
    <t>Libres</t>
  </si>
  <si>
    <t>SICE-00124-2024</t>
  </si>
  <si>
    <t>Fisterra Energy Bellas Vistas</t>
  </si>
  <si>
    <t>Fisterra Energy México, S. de R.L. de C.V.</t>
  </si>
  <si>
    <t>Tlachichuca</t>
  </si>
  <si>
    <t>SICE-00018-2024</t>
  </si>
  <si>
    <t>Parque FV Energías Renovables de México Uno</t>
  </si>
  <si>
    <t>Energías Renovables de México Uno, S.A.P.I. de C.V.</t>
  </si>
  <si>
    <t>Chignautla</t>
  </si>
  <si>
    <t xml:space="preserve">Se ingresó evaluación el 11/12/2024 de mismo nombre y razón social pero en Tepeyahualco </t>
  </si>
  <si>
    <t>ERM2204069I9</t>
  </si>
  <si>
    <t>SICE-00022-2024</t>
  </si>
  <si>
    <t>Parque Solar AUDI México</t>
  </si>
  <si>
    <t>AUDI México</t>
  </si>
  <si>
    <t>Impacto VR</t>
  </si>
  <si>
    <t>San José Chiapa</t>
  </si>
  <si>
    <t>Boulevard Q5 número 1, coordenadas 19° 13.383’ N, 97° 45.555’ O, C. P. 75012, San José Chiapa, Puebla</t>
  </si>
  <si>
    <t>E/2294/GEN/2023</t>
  </si>
  <si>
    <t>Evaluación con resolutivo positivo 117.-DGISOS.3978/2024</t>
  </si>
  <si>
    <t>12.76</t>
  </si>
  <si>
    <t>Audi AG</t>
  </si>
  <si>
    <t>AAU120905KG9</t>
  </si>
  <si>
    <t>SICE-00059-2024</t>
  </si>
  <si>
    <t>Central Fotovoltaica Cuyoaco</t>
  </si>
  <si>
    <t>Green Park Energy, S.A. de C.V.</t>
  </si>
  <si>
    <t>Cuyoaco</t>
  </si>
  <si>
    <t>kilómetro 44 de la carretera 129D, dentro del
predio denominado Ex Hacienda Pochitntoc, coordenadas 19° 34.458’ N,
97° 35.670’ O, C. P. 73986, Cuyoaco, Puebla.</t>
  </si>
  <si>
    <t>E/1974/GEN/2017</t>
  </si>
  <si>
    <t>Se ingresó una evaluación de mismo nombre pero razón Iberdrola Renovable Centro S.A. de C.V. Con resolutivo positivo 117.-DGISOS.584/19</t>
  </si>
  <si>
    <t>560.7</t>
  </si>
  <si>
    <t>Cumplió con los requisitos establecidos en las DACG, se realizó una cesión de derechos del permiso otorgado a Energías Renovables Venta III, S. A. de C. V., a favor de Green Park Energy, S. A. de C. V., mediante la RES/1543/2023 de 17/11/2023</t>
  </si>
  <si>
    <t>SICE-00071-2024</t>
  </si>
  <si>
    <t>FV Libres</t>
  </si>
  <si>
    <t xml:space="preserve"> Se ingresó evaluación el 16/12/2024, pendiente de atendependiente de atender</t>
  </si>
  <si>
    <t>SICE-00148-2024</t>
  </si>
  <si>
    <t>Parque Fotovoltaico Xonacatlán</t>
  </si>
  <si>
    <t>INTERNOVUM SOLAR, S.A. DE C.V.</t>
  </si>
  <si>
    <t xml:space="preserve">Se ingresó evaluación el 18/09/2018 Energía Solar Xonacatlán S. de R.L de C.V. </t>
  </si>
  <si>
    <t>CSE160624NS1</t>
  </si>
  <si>
    <t>SICE-00081-2020</t>
  </si>
  <si>
    <t>Dalia Solar</t>
  </si>
  <si>
    <t>Dalia Solar S.A. de C.V.</t>
  </si>
  <si>
    <t>SICE-00099-2020</t>
  </si>
  <si>
    <t>Impala Solar</t>
  </si>
  <si>
    <t>Impala Solar S.A. de C.V.</t>
  </si>
  <si>
    <t>Se ingresó evaluación el 23/04/2021, pero en municipio de Tepeyahualco que no se ha atendido porque se negó el permiso de generación</t>
  </si>
  <si>
    <t>SICE-00208-2019</t>
  </si>
  <si>
    <t>Guadalupe Sarabia</t>
  </si>
  <si>
    <t>Framor Solar Plant 2, S.A. de C.V.</t>
  </si>
  <si>
    <t>Se ingresó evaluación el 01/09/2017, pendiente de atender</t>
  </si>
  <si>
    <t>FSP170710UV9</t>
  </si>
  <si>
    <t>SICE-00042-2024</t>
  </si>
  <si>
    <t>MOCTEZUMA SLP</t>
  </si>
  <si>
    <t xml:space="preserve">MEXSUN BAJIO </t>
  </si>
  <si>
    <t>Moctezuma</t>
  </si>
  <si>
    <t>Kilómetro 16 de la carretera 12 Moctezuma - San Lorenzo, colonia Las Lomas, coordenadas 22° 46.347' N, 101° 02.599' 0, C. P. 78900,
Moctezuma, San Luis Potosí.</t>
  </si>
  <si>
    <t xml:space="preserve">Se ingresó evaluación el 11/09/2018,  Pendiente de atender </t>
  </si>
  <si>
    <t>201.5</t>
  </si>
  <si>
    <t xml:space="preserve"> $            53.22</t>
  </si>
  <si>
    <t xml:space="preserve">JHJ C&amp;C, S. A. de C. V. </t>
  </si>
  <si>
    <t xml:space="preserve">Permiso  negado mediante la RES/344/2021 de 22/10/2021 derivado de que feneció el plazo para presentar la EVIS </t>
  </si>
  <si>
    <t>MBA170524U40</t>
  </si>
  <si>
    <t xml:space="preserve">SICE-00077-2024 </t>
  </si>
  <si>
    <t>PARQUE SOLAR FOTOVOLTAICO EL IZOTAL</t>
  </si>
  <si>
    <t>PARQUE FOTOVOLTAICO GALEANA S. DE R.L. DE C.V.</t>
  </si>
  <si>
    <t>Tierra De Uso Común De Ejido La Enramada, Carretera Estatal 63 San Luis Potosí - Charcas Km 57, Camino Público Pavimentado 11 Km, El Colorado, Cp. 78906, Moctezuma, San Luis Potosí.</t>
  </si>
  <si>
    <t>Se ingresó evaluación el 19/09/2018, Pendiente de atender</t>
  </si>
  <si>
    <t>PFG160223J69</t>
  </si>
  <si>
    <t>SICE-00008-2024</t>
  </si>
  <si>
    <t>ENERGÍA VILLA DE ARRIAGA</t>
  </si>
  <si>
    <t>ENERGIA VILLA DE ARRIAGA</t>
  </si>
  <si>
    <t>Carretera Villa de
Arriaga-Laguna de Guadalupe, kilómetro 6.5, 78490, Villa de Arriaga, San Luis Potosí.</t>
  </si>
  <si>
    <t>E/1339/GEN/2015</t>
  </si>
  <si>
    <t>Se ingresó evaluación el 17/01/2024, Pendiente de atender</t>
  </si>
  <si>
    <t>270,599.0</t>
  </si>
  <si>
    <t xml:space="preserve"> $          141.00</t>
  </si>
  <si>
    <t>Sin Vigencia / Recurso de Revisión</t>
  </si>
  <si>
    <t>Solairedirect Participations, S. A. R. L.</t>
  </si>
  <si>
    <t>Migrado del permiso E/1339/AUT/2015 mediante la RES/898/2022 de 29/09/2022</t>
  </si>
  <si>
    <t>EVA140609KV4</t>
  </si>
  <si>
    <t>SICE-00109-2024</t>
  </si>
  <si>
    <t>FISTERRA ENERGY TOPOLOBAMPO</t>
  </si>
  <si>
    <t>FISTERRA ENERGY MEXICO S DE RL DE CV</t>
  </si>
  <si>
    <t>Noroeste</t>
  </si>
  <si>
    <t>Sinaloa</t>
  </si>
  <si>
    <t>San Ignacio</t>
  </si>
  <si>
    <t>Población San Pablo Mochobampo, C.P. 81985, Topolobampo, Sinaloa. Coordenadas de la SE del proyecto son: 25°54'53.91"N y 108°39'33.69"O</t>
  </si>
  <si>
    <t xml:space="preserve">$-   </t>
  </si>
  <si>
    <t>Estudio Indicativo</t>
  </si>
  <si>
    <t>Satura la red eléctrica del de la GCRNO desde el punto de interconexion en SE Choacahui hacia el sur, hasta los enlaces con GCR Occidental  y GCR Norte. Se requiere en servicio el proyecto I20-SIN” Solución a la problemática de Congestión de los enlaces de transmisión internos en la GCR Noroeste y de los enlaces de transmisión con las GRC Occidental y Norte” y vestir el segundo circuito del proyecto I20-SIN, asi como compensacion dinamica de potencia reactiva (STATCOMS) en S.E CPO y MZD.</t>
  </si>
  <si>
    <t>SI, en espera de respuesta de estudio indicativo</t>
  </si>
  <si>
    <t>Se entrego estudio indicativo por CMI, tienen hasta el 13 de mayo para solicitar Estudio de Impacto.</t>
  </si>
  <si>
    <t>Compite con Plan Sonora y satura la red donde se ubicará CCC Mazatlán</t>
  </si>
  <si>
    <t>en tiempo</t>
  </si>
  <si>
    <t>SICE-01091-2023</t>
  </si>
  <si>
    <t>SOLITARIO</t>
  </si>
  <si>
    <t>SAN LUIS RIO COLORADO INGENIERIA SAPI DE CV</t>
  </si>
  <si>
    <t>San Luis Río Colorado</t>
  </si>
  <si>
    <t>Ejido Monumentos S/N, Col. Lagunitas, C.P. 83515 en el municipio de San Luis Rio Colorado, Sonora</t>
  </si>
  <si>
    <t>Dic 2024 Se concluyó Estudio de Impacto. En proceso solicitud de Estudio de Instalaciones</t>
  </si>
  <si>
    <t>SLR230214IH4</t>
  </si>
  <si>
    <t>SICE-01057-2023</t>
  </si>
  <si>
    <t>PARQUE FOTOVOLTAICO LUISA</t>
  </si>
  <si>
    <t>EPI FMAS S.A. DE C.V.</t>
  </si>
  <si>
    <t xml:space="preserve">Lote Número P.I.15,P.I. QUINCE, Col. Las Adelitas, C. P. 83520, San Luis Rio Colorado, Sonora 
</t>
  </si>
  <si>
    <t xml:space="preserve">Se ingresó EVIS el 13/08/2024. Pendiente de atender </t>
  </si>
  <si>
    <t xml:space="preserve">MRS Sustentable, S. de R. L. de C. V. </t>
  </si>
  <si>
    <t>EFM2207053G6</t>
  </si>
  <si>
    <t>SICE-01092-2023</t>
  </si>
  <si>
    <t>SANTO</t>
  </si>
  <si>
    <t>MTS BC SAPI DE CV</t>
  </si>
  <si>
    <t>Ejido Monumentos S/N, Col. Islita, C.P. 83515, San Luis Rio Colorado, Sonora</t>
  </si>
  <si>
    <t>MBC230214N2A</t>
  </si>
  <si>
    <t>SICE-00104-2024</t>
  </si>
  <si>
    <t>FISTERRA ENERGY GUAYMAS</t>
  </si>
  <si>
    <t>1,000.00</t>
  </si>
  <si>
    <t>Guaymas</t>
  </si>
  <si>
    <t>Carretera Ciudad Obregón-Guaymas, C.P. 85524, Empalme, Sonora. Coordenadas de la SE del proyecto son: 28°1'13.49"N y 110°43'17.53"O</t>
  </si>
  <si>
    <t>Satura la red eléctrica del de la GCRNO desde el punto de interconexion en SE ECC hacia el sur, hasta los enlaces con GCR Occidental  y GCR Norte. Se requiere en servicio el proyecto I23-NT1 “Red de transmisión para la integración de la generación Noroeste – Norte”, I20-SIN” Solución a la problemática de Congestión de los enlaces de transmisión internos en la GCR Noroeste y de los enlaces de transmisión con las GRC Occidental y Norte”, un nuevo circuito desde SE  Empalce Ciclo Combinado hasta SE Choacahui y vestir el segundo circuito del proyecto I20-SIN, asi como compensacion dinamica de potencia reactiva (STATCOMS) en S.E CPO y MZD.</t>
  </si>
  <si>
    <t>SICE-00126-2024</t>
  </si>
  <si>
    <t>Agua Blanca Solar</t>
  </si>
  <si>
    <t>Macuspana</t>
  </si>
  <si>
    <t>Pendiente la elaboración del estudio Indicativo. Cabe mencionar que, dada la ubicación se prevé descargue la Transformación 230/115 kV en la Zona Los Ríos, así como 400/230 kV que alimentan el estado de Tabasco. También, se prevé que mejore la condición de baja tensión en dicha Zona.</t>
  </si>
  <si>
    <t>Se propone este proyecto por que tiene un impacto positivo en el SEN.</t>
  </si>
  <si>
    <t>Solar Energía Tres Hermanos</t>
  </si>
  <si>
    <t>Persona Física: María Dolores Temoltzin Bustillos</t>
  </si>
  <si>
    <t>Tlaxcala</t>
  </si>
  <si>
    <t>Huamantla</t>
  </si>
  <si>
    <t>SET240405JE1</t>
  </si>
  <si>
    <t>SICE-00100-2020</t>
  </si>
  <si>
    <t>Azura Solar</t>
  </si>
  <si>
    <t>Azura Solar S.A. de C.V.</t>
  </si>
  <si>
    <t>kilómetro 136 de la Carretera Federal 136 Apizaco - Huamantla, SN, Col. Lázaro Cárdenas, C. P.  90520, Humantla, Tlaxcala</t>
  </si>
  <si>
    <t xml:space="preserve">Dhamma Energy Management, S. L. </t>
  </si>
  <si>
    <t>SICE-00099-2024</t>
  </si>
  <si>
    <t>PS Zocac</t>
  </si>
  <si>
    <t>Infraestructura Solar Ómicron, S.A.P.I. de C.V.</t>
  </si>
  <si>
    <t>Atlangatepec</t>
  </si>
  <si>
    <t>ISO140721M87</t>
  </si>
  <si>
    <t>SICE-00090-2024</t>
  </si>
  <si>
    <t>La Malinche</t>
  </si>
  <si>
    <t>Solar de la Sierra, S.A.P.I. de C.V.</t>
  </si>
  <si>
    <t>Xaloztoc</t>
  </si>
  <si>
    <t>SLS131204DH5</t>
  </si>
  <si>
    <t>SICE-00089-2024</t>
  </si>
  <si>
    <t>PS Tenexac</t>
  </si>
  <si>
    <t>Soleil Fotovoltaica, S.A.P.I. de C.V.</t>
  </si>
  <si>
    <t>Terrenate</t>
  </si>
  <si>
    <t>SFO131204B40</t>
  </si>
  <si>
    <t>SICE-00001-2023</t>
  </si>
  <si>
    <t>Tetla Solar</t>
  </si>
  <si>
    <t>Teporingo Recursos Ambientales, S. de R.L. de C.V.</t>
  </si>
  <si>
    <t>Tetla de la Solidaridad</t>
  </si>
  <si>
    <t>SICE-00183-2024</t>
  </si>
  <si>
    <t>El Trojano</t>
  </si>
  <si>
    <t>Energía El Trojano, S.A.P.I. de C.V.</t>
  </si>
  <si>
    <t>Hueyotlipan</t>
  </si>
  <si>
    <t>kilómetro 16+400 de la carretera federal 136 Calpulalpan-Apizaco, coordenadas 19° 33.136’ N, 98° 22.838’ O, C. P. 90246, Hueyotlipan, Tlaxcala</t>
  </si>
  <si>
    <t>E/1894/GEN/2017</t>
  </si>
  <si>
    <t>Terminado</t>
  </si>
  <si>
    <t>Eridania SADAM</t>
  </si>
  <si>
    <t xml:space="preserve">En términos de la Condición Octava, fracción II, del Permiso resulta procedente la  terminación del mismo. </t>
  </si>
  <si>
    <t>ETR160224TW8</t>
  </si>
  <si>
    <t>SICE-00100-2024</t>
  </si>
  <si>
    <t>PS Atlzayanca</t>
  </si>
  <si>
    <t>Garambullo Solar, S.A.P.I. de C.V.</t>
  </si>
  <si>
    <t>Atltzayanca</t>
  </si>
  <si>
    <t>GSO190913977</t>
  </si>
  <si>
    <t>SICE-00091-2020</t>
  </si>
  <si>
    <t>Guacamayo Solar</t>
  </si>
  <si>
    <t>Guacamayo Solar S.A. de C.V.</t>
  </si>
  <si>
    <t>Kilómetro 156 de la carretera federal 136 HuamantlaCuapiaxtla, colonia San José Xicoténcatl, coordenadas 19° 19.837’ N, 97° 49.601’ O, C. P. 90515, Humantla, Tlaxcala.</t>
  </si>
  <si>
    <t>E/2337/GEN/2025</t>
  </si>
  <si>
    <t>Se había negado el permiso mediante las RES/555/2022 y RES/2470/2024 derivado de la opinión técnica emitida por el CENACE y la evaluación de un dictamén emitido por la UE. En consiguiente Guacamayo Solar promovío un juicio de amparo en el que se resolvío otorgar el permiso mediante la RES/008/2025</t>
  </si>
  <si>
    <t>SICE-00004-2024</t>
  </si>
  <si>
    <t>El Carmen I y II</t>
  </si>
  <si>
    <t>UNI Renovables, S.A. de C.V.</t>
  </si>
  <si>
    <t>Calpulalpan</t>
  </si>
  <si>
    <t xml:space="preserve">No </t>
  </si>
  <si>
    <t>URE230705CRA</t>
  </si>
  <si>
    <t>SICE-01129-2023</t>
  </si>
  <si>
    <t>Parque Solar Los Álamos</t>
  </si>
  <si>
    <t>SICE-00136-2017</t>
  </si>
  <si>
    <t>Parque Solar Mazapa</t>
  </si>
  <si>
    <t>Linda Energía, S. de R.L. de C.V.</t>
  </si>
  <si>
    <t>ejido San Antonio Calpulalpan, en el kilómetro 12 de la carretera federal 136 Calpulalpan-Apizaco, colonia Loma Bonita, C. P. 90200, Calpulalpan, Tlaxcala</t>
  </si>
  <si>
    <t>E/2198/GEN/2019</t>
  </si>
  <si>
    <t>FRV Solar Holding</t>
  </si>
  <si>
    <t>En términos de la Condición Octava, fracción II,
del Permiso resulta procedente la terminación del mismo</t>
  </si>
  <si>
    <t>MEN1509044A7</t>
  </si>
  <si>
    <t>SICE-00001-2018</t>
  </si>
  <si>
    <t>Parque Solar Angel 2</t>
  </si>
  <si>
    <t>Ico Energía, S. de R.L. de C.V.</t>
  </si>
  <si>
    <t>Tlaxco</t>
  </si>
  <si>
    <t>camino de terracería que conduce de la comunidad Ignacio Zaragoza a la comunidad de San Lorenzo Soltepec, aproximadamente a 2.7 kilómetros de Ignacio Zaragoza, localidad El Santísimo, C. P. 90265, Tlaxco, Tlaxcala</t>
  </si>
  <si>
    <t>E/2196/GEN/2019</t>
  </si>
  <si>
    <t>Engie</t>
  </si>
  <si>
    <t>SICE-00049-2024</t>
  </si>
  <si>
    <t>TAI ANAHUAC SOLAR</t>
  </si>
  <si>
    <t>TAI ANAHUAC SOLAR SAPI DE CV</t>
  </si>
  <si>
    <t>226.5</t>
  </si>
  <si>
    <t>Concepción del Oro</t>
  </si>
  <si>
    <t>Carretera A Las Huertas, Anáhuac, Cp. 98205, Concepción Del Oro, Zacatecas.</t>
  </si>
  <si>
    <t>Proyecto en 400 kV en zona con multiples solicitudes.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</si>
  <si>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TAS220524V54</t>
  </si>
  <si>
    <t>SICE-00017-2021*</t>
  </si>
  <si>
    <t>Solicitud agrupada de:ENERGIA LIMPIA DE AMISTAD 3ENERGIA LIMPIA DE AMISTAD 4</t>
  </si>
  <si>
    <t>PARQUE AMISTAD III, S.A. DE C.V.PARQUE AMISTAD IV S.A. DE C.V.</t>
  </si>
  <si>
    <t>18-Río Escondido</t>
  </si>
  <si>
    <t>Construida</t>
  </si>
  <si>
    <t>Acuña</t>
  </si>
  <si>
    <t>Predio rústico del Ejido Braulio Fernández Aguirre, aproximadamente a
75 kilómetros por camino rural perpendicular a la carretera Presa de la Amistad,
coordenadas 29° 36.359’ N, 101° 42.083’ O, C. P. 26248, Acuña, Coahuila.</t>
  </si>
  <si>
    <t>AMISTAD 4 NO SE DIO CONTINUIDAD CON LA ELABORACIÓN DEL ESTUDIO DE INSTALACIONES YA QUE EL SOLICITANTE NO DIO CUMPLIMIENTO AL ACUERDO DE REANUDACIÓN</t>
  </si>
  <si>
    <t xml:space="preserve">E/1968/GEN/2017
</t>
  </si>
  <si>
    <t xml:space="preserve">Evaluación con resolutivo </t>
  </si>
  <si>
    <t>404.9</t>
  </si>
  <si>
    <t xml:space="preserve">NO SE DIO CONTINUIDAD CON LA ELABORACIÓN DEL ESTUDIO DE INSTALACIONES YA QUE EL SOLICITANTE NO DIO CUMPLIMIENTO AL ACUERDO DE REANUDACIÓN.  
LAS EMPRESAS REALIZARON UN CAMBIO DE CLASIFICACIÓN DE AGRUPADA A INDIVIDUAL, POR LO QUE CADA CENTRAL ELECTRICA SE ATIENDE DE MANERA INDEPENDIENTE. </t>
  </si>
  <si>
    <t>Impulsora Nacional de Electricidad, S. de R. L. de C. V.</t>
  </si>
  <si>
    <t>Sí concluido 354/2021 (Acuerdo de suspension de plazos y omisión de dar respuesta a trámite de SENER)</t>
  </si>
  <si>
    <t>LA CE AMT SE ENCUENTRA EN OPERACIÓN COMERCIAL, MIENTRAS QUE EL PROYECTO DE AMC SE ENCUENTRA EN PROCESO DE DEFINIR EL PROCESO CORRESPONDIENTE PARA LA OPERACIÓN COMERCIAL.</t>
  </si>
  <si>
    <t>PAI1712134T9
PARQUE AMISTAD III, S.A. DE C.V.
PAI1712132R8
PARQUE AMISTAD IV S.A. DE C.V.</t>
  </si>
  <si>
    <t>SICE-00027-2015</t>
  </si>
  <si>
    <t>Eólica Cerritos</t>
  </si>
  <si>
    <t>EÓLICA CERRITOS S.A.P.I. DE C.V.</t>
  </si>
  <si>
    <t>Pinos</t>
  </si>
  <si>
    <t>Ejido de la Purísima y
Ejido de Cerrito Dolores, Carretera Federal 80 San Luis Potosí-Lagos de Moreno,
Pinos, Zacatecas.</t>
  </si>
  <si>
    <t>Central construida al 100 %, faltan obras de interconexión</t>
  </si>
  <si>
    <t>Sí (66 MW, Pinos, Zacatecas)</t>
  </si>
  <si>
    <t>E/1439/AUT/2015</t>
  </si>
  <si>
    <t>215.0</t>
  </si>
  <si>
    <t xml:space="preserve"> $          152.00</t>
  </si>
  <si>
    <t>Periodo de Pruebas</t>
  </si>
  <si>
    <t>Cooperativa La Cruz Azul, S. C. L.</t>
  </si>
  <si>
    <t xml:space="preserve"> Secretaría de Economía y sin registro por CENACE</t>
  </si>
  <si>
    <t>ECE130806UL5</t>
  </si>
  <si>
    <t>San Carlos</t>
  </si>
  <si>
    <t>Synergion Mexico, S.A. de C.V. (Rep. Checa)</t>
  </si>
  <si>
    <t>Villagran</t>
  </si>
  <si>
    <t xml:space="preserve">carretera estatal Tam 28 tramo Garza Valdez - Marte R. Gómez,
aproximadamente a 9 kilómetros al este de la población de Garza Valdez, coordenadas 24° 30.400’ N, 99° 18.001’ O, C. P. 87892, Villagrán, Tamaulipas. </t>
  </si>
  <si>
    <t>Revocación de permiso por instalar equipos con diferentes características requeridos por el CENACE. Acuerdos en la mesa: Armar un paquete: interconexión de la planta, a cambio de migrar el contrato legado y hacer un trámite exprés</t>
  </si>
  <si>
    <t>E/2002/GEN/2017</t>
  </si>
  <si>
    <t>Revocado</t>
  </si>
  <si>
    <t xml:space="preserve">Se ingresó evaluación el 20/09/2022, pendiente de atender </t>
  </si>
  <si>
    <t>DE LA EMPRESA Synergion Mexico, S.A. de C.V. NO SE TIENE INFORMACIÓN EN ESTA GCRNE.
SE TIENE ANTECEDENTES DE LA EMPRESA PARQUES EÓLICOS DE SAN LÁZARO, S.A. DE C. V., Proyecto: Parque Eólico San Carlos (antes Parque Eólico Las Estrellas). PERMISO REVOCADO POR LA CRE.
• CONTRATO DE INTERCONEXIÓN ENTRE PARQUES EÓLICOS DE SAN LÁZARO, S.A. DE C. V. Y CFE TRANSMISIÓN SE ENCUENTRA CON FECHA VENCIDA.
• SOLICITANTE NO HA CONFIRMADO DE ALGUNA OBTENCIÓN DE MODIFICACIÓN DE PERMISO DE LA CRE PARA UNA NUEVA FECHA DE OPERACIÓN COMERCIAL.
• SOLICITANTE HA INGRESADO DIVERSOS OFICIOS TANTO EN LA GERENCIA DE CONTROL REGIONAL NORESTE COMO EN EL CORPORATIVO DEL CENACE, SOLICITANDO ENTRE OTROS ASPECTOS SE LE RECONOZCA SITUACIÓN DE CASO FORTUITO O FUERZA MAYOR Y UNA NUEVA FECHA DE OPERACIÓN COMERCIAL.
• GCRNE SOLICITÓ EL APOYO DEL DEPTO. JURÍDICO DE CENACE PARA LA ATENCIÓN A ESTE CASO Y POR CONDUCTO DE LA SUBDIRECCIÓN JURÍDICA DEL CENACE SE RECOMENDÓ NO RESPONDER AL SOLICITANTE POR CONTAR CON UN JUICIO DE AMPARO.</t>
  </si>
  <si>
    <t>Acciona</t>
  </si>
  <si>
    <t>Por presuntamente haber ubicado su conducta en las causales de revocación previstas en el artículo 131, fracción III, inciso i) de la Ley de la Industria Eléctrica (LIE) y la condición octava, fracción IV, incisos C, G y L.  del título de permiso E/2002/GEN/2017.</t>
  </si>
  <si>
    <t>PES140623L68
NOTA: ESTE ES EL RFC DE PARQUES EÓLICOS DE SAN LÁZARO, S.A. DE C.V.</t>
  </si>
  <si>
    <t>SICE-01074-2023</t>
  </si>
  <si>
    <t>FV_Alightech Dos</t>
  </si>
  <si>
    <t>Av. Intermex No. 1357, Parque Industrial Intermex. C.P. 32575. Juárez, Chihuahua.</t>
  </si>
  <si>
    <t>E/2297/GEN/2023</t>
  </si>
  <si>
    <t>La FEOC cambio del 01-Abr-24 al 01-Abr-25.  El 20-Sep-24 se emitió el Estudio de Instalaciones. El 14-Oct-24 se presentaron aclaraciones al Estudio de Instalaciones. El 20-Dic-24 se emitió la respuesta a las aclaraciones. La nueva fecha para solicitar el Contrato de Interconexión era el 23-Ene-25, sin embargo no se ingresó la solicitud, por lo que él Estudio de Interconexión perdió vigencia. De manera extra oficial el gestor del proyecto manifestó que no continuarían con la solicitud y que se esperarían hasta que el Centro de Carga que está próximo a conectarse en Alta Tensión se encuentre en operación para ingresar una nueva solicitud de Estudios de Interconexión con Punto de Interconexión en la RNT.</t>
  </si>
  <si>
    <t>No se observan afectaciones o repercursiones en la confiabilidad del SEN.  Por la localización del proyecto con punto de interconexión en un circuito de SE Granjero en 13.8 kV, beneficia la confiabilidad de la Red Eléctrica de la Zona Juárez, al reducir la carga de los AT's de 300 MVA 230/115 kV en la SE Terranova.</t>
  </si>
  <si>
    <t>Aligntech de México, S.A. de C.V.</t>
  </si>
  <si>
    <t>De manera extra oficial el gestor del proyecto manifestó el interes de cambiar el Punto de Conexión de MT a AT.</t>
  </si>
  <si>
    <t>SICE-00397-2016</t>
  </si>
  <si>
    <t>Tampico Solar</t>
  </si>
  <si>
    <t>TAMPICO SOLAR, S.A. DE C.V.</t>
  </si>
  <si>
    <t>Predio Rústico de la localidad
de Carbonera de Guadalupe, (Coordenadas 21° 14.367' N, 100° 47.017' 0),
Municipio de Doctor Mora, Guanajuato.</t>
  </si>
  <si>
    <t>Central construida, en proceso de modificación de programa de obras con la CRE</t>
  </si>
  <si>
    <t>E/1469/AUT/2015</t>
  </si>
  <si>
    <t>78.47</t>
  </si>
  <si>
    <t xml:space="preserve"> $            45.00</t>
  </si>
  <si>
    <t>Proyecto construido que disminuye el flujo en la transformación saturada de las SE San Luis de la Paz y Santa Fe 230/115 kV.</t>
  </si>
  <si>
    <t>Sunpower Corporation México, S. de R. L. de C. V.</t>
  </si>
  <si>
    <t>TSO131213TB4</t>
  </si>
  <si>
    <t xml:space="preserve">SICE-00296-2016 </t>
  </si>
  <si>
    <t>Potosí Solar</t>
  </si>
  <si>
    <t>FRV Potosí Solar, S. de R.L. de C.V.</t>
  </si>
  <si>
    <t>Villa de Ramos</t>
  </si>
  <si>
    <t>hacienda El Divisadero, en el kilómetro 2 de la carretera estatal número 15 El Barril-Los Hernández, colonia Los Hernández, coordenadas 23° 04.187’ N, 102° 04.490’ O, C. P. 78670, Villa de Ramos, San Luis Potosí</t>
  </si>
  <si>
    <t>En operación. Se debe superar el arbitraje internacional</t>
  </si>
  <si>
    <t>E/1919/GEN/2017</t>
  </si>
  <si>
    <t>Evaluación con resolutivo</t>
  </si>
  <si>
    <t>8,879,565.0</t>
  </si>
  <si>
    <t xml:space="preserve"> $          270.00</t>
  </si>
  <si>
    <t>FRV Solar Holdings VI, B. V.</t>
  </si>
  <si>
    <t>Munisol</t>
  </si>
  <si>
    <t>Munisol, S. A. P. I. de C. V.</t>
  </si>
  <si>
    <t>kilómetro 33 de la Carretera Hermosillo-Bahía Kino, Predio Santo Niño, Hermosillo, 83340, Sonora</t>
  </si>
  <si>
    <t>Tiene en trámite juicio de amparo contra la CRE por negativa de modificación de programa de obras</t>
  </si>
  <si>
    <t>E/1017/AUT/2013</t>
  </si>
  <si>
    <t>$30.00</t>
  </si>
  <si>
    <t>Puesta en servicio</t>
  </si>
  <si>
    <t>Se tiene pendiente cumplimiento de pruebas y solicitud de parte del GI de solicitud de no objeción por parte del CENACE</t>
  </si>
  <si>
    <t>detenido</t>
  </si>
  <si>
    <t>MUN120329GN8</t>
  </si>
  <si>
    <t>Radiomovil Dipsa</t>
  </si>
  <si>
    <t>SERCOTEL, S. A. de C. V. (México)</t>
  </si>
  <si>
    <t>NORESTe</t>
  </si>
  <si>
    <t>Combustión Interna</t>
  </si>
  <si>
    <t>Revisar si la interconexión a la Subestación de la Central Río Escondido es técnicamente viable.  Validar con la empresa y CFE/Cenace si ya existe.</t>
  </si>
  <si>
    <t>Resolutivo 117.-DGISOS.3652/2023– Promovida por Radiomovil Dipsa</t>
  </si>
  <si>
    <t>La GCRNE no cuenta con información</t>
  </si>
  <si>
    <t>Sí concludo Juicio  nulidad 108/2-EAR.01-1 (Negativa ficta por omisión de dar respuesta a trámite de SENER)</t>
  </si>
  <si>
    <t>Revisar si la interconección a la Subestación de la Central Río Escondido es técnicamente viable. _x000B_Validar con la empresa y CFE/Cenace si ya existe.</t>
  </si>
  <si>
    <t>Times Ceramics Group, CO. Limited (China)</t>
  </si>
  <si>
    <t>kilómetro 19+200 de la carretera Calpulalpan-El Ocote S/N, Ejido de Emiliano Zapata, coordenadas  19° 38.333’ N, 98° 32.667 O, C. P. 43964, Emiliano Zapata, Hidalgo.</t>
  </si>
  <si>
    <t>E/2313/GEN/2023</t>
  </si>
  <si>
    <t>126.16</t>
  </si>
  <si>
    <t>Times Ceramics Group, CO. Limited</t>
  </si>
  <si>
    <t>Plan México</t>
  </si>
  <si>
    <t>SESIC CONDIR 329</t>
  </si>
  <si>
    <t>Almacenamiento de Energía</t>
  </si>
  <si>
    <t>Almacenamiento</t>
  </si>
  <si>
    <t>Planeación</t>
  </si>
  <si>
    <t>ldes almancenamiento de larga duracion de
energia</t>
  </si>
  <si>
    <t>Sin información necesaria para búsqueda</t>
  </si>
  <si>
    <t>POLARIS</t>
  </si>
  <si>
    <t>SIN SOLICITUD EN EL SIASIC</t>
  </si>
  <si>
    <t>sesedeco16002</t>
  </si>
  <si>
    <t>Parque Fotovoltaico</t>
  </si>
  <si>
    <t>generacion y transmision de energia</t>
  </si>
  <si>
    <t>CENACE NO TIENE CONOCIMIENTO DE ESTE PROYECTO</t>
  </si>
  <si>
    <t>sesedeco02083</t>
  </si>
  <si>
    <t xml:space="preserve">Parque Eólico Energía Sierra Juarez </t>
  </si>
  <si>
    <t>Parque Eólico Cimarrón</t>
  </si>
  <si>
    <t>parque eolico energia para exportacion</t>
  </si>
  <si>
    <t>Hay registro de una evaluación de Energía Sierra Juárez S. de R.L. de C.V. Resolutivo negativo (término) 117.-DGISOS.6006/2023.Aunque no está en región indígena, en Tecate está el pueblo indígena Kumiai</t>
  </si>
  <si>
    <t>SEMPRA</t>
  </si>
  <si>
    <t>Exportación directa al Sistema de EUA. Proyecto sin interconexión al SEN. No se realizan estudios de interconexión por parte del CENACE</t>
  </si>
  <si>
    <t>Sin Información en la GCRBC</t>
  </si>
  <si>
    <t>SESIC CONDIR 308</t>
  </si>
  <si>
    <t>Parque Eólico en Pesquería</t>
  </si>
  <si>
    <t>NORESTE</t>
  </si>
  <si>
    <t>Iniciado</t>
  </si>
  <si>
    <t>proyecto para un parque eolico en general bravo, n.l, para suministro de energia electrica renovable para la nueva aceria en pesqueria.
Construccion de aceria electrica y lineas de laminacion, recubierto y customizados. proyecto para sustitucion de importaciones.</t>
  </si>
  <si>
    <t>TERNIUM MÉXICO</t>
  </si>
  <si>
    <t>sesedeco16003</t>
  </si>
  <si>
    <t>CNE</t>
  </si>
  <si>
    <t>BayWa R.E. Desarrollos Solares, S. de R.L. de C.V.</t>
  </si>
  <si>
    <t>Pendiente la elaboración del estudio Indicativo. Cabe mencionar que, dada la ubicación se prevé descargue la Transformación 400/230 kV en las Zonas Veracruz y Oaxaca.</t>
  </si>
  <si>
    <t>Desarrollos Eoloeléctricos de México 1, S.A. de C.V.</t>
  </si>
  <si>
    <t>61-Juchitan</t>
  </si>
  <si>
    <t>Juchitán de Zaragoza</t>
  </si>
  <si>
    <t>Este Proyecto necesita volver a iniciar trámites de solicitud de estudio indicativo ante el SIASIC, debido a que la vigencia de su último estudio ha vencido.</t>
  </si>
  <si>
    <t>No ha continuado su proceso dede el 2023. El 26-jun-2019 ingresó solicitud de aclaracion al estudio de instalaciones, misma que se atendió el 14-feb-2023, a su vez, el  08-mar-2023 el Solicitante ingresó un escrito en complemento a la aclaración, mismo que se atendió el  15-jun-2023.</t>
  </si>
  <si>
    <t>Alemania/México</t>
  </si>
  <si>
    <t>Debe iniciar con el proceso de estudios, ya que los estudios previos perdieron vigencia.</t>
  </si>
  <si>
    <t>Este proyecto dependía de la construcción de la línea de corriente directa Ixtepec Potencia -Yautepec Potencia.</t>
  </si>
  <si>
    <t>Ejido Rincón De Leijas, Rincón De Leijas, Cp. 78958, Villa De Arista, San Luis Potosí.</t>
  </si>
  <si>
    <t>TONA ENERGIA DOS, S.A.PI. DE C.V.</t>
  </si>
  <si>
    <t>Ejido Alvaro Obregon, Rancho Los Álamos, Cp. 78575, Charcas, San Luis Potosí.</t>
  </si>
  <si>
    <t>En atención de Aclaración a resultado del Estudio Indicativo.  El proyecto está evaluando el como instalar los SAE.</t>
  </si>
  <si>
    <t>SICE-00010-2024</t>
  </si>
  <si>
    <t>GLOBAL SOLAR 5 SAN LUIS 100 MW</t>
  </si>
  <si>
    <t>GLOBAL SOLAR AMERICA 5</t>
  </si>
  <si>
    <t>Tamiun</t>
  </si>
  <si>
    <t>por ubicarse en Rancho Tampacoy, Carretera Tamuín-San Vicente km 15, pasando ejido Venustiano Carranza, s/n, en la colonia Tampacoy, C.P. 79229, Tamuín, San Luis Potosí. Las coordenadas de la SE del proyecto son: 21°45'27.18"N y 98°42'14.88"O</t>
  </si>
  <si>
    <t xml:space="preserve">INDICATIVO CONCLUIDO (Solicititud Atendida 21/03/2025), YA SE CUENTA CON SOLICITUD DE ESTUDIO DE IMPACTO (24 ABR 25). </t>
  </si>
  <si>
    <t xml:space="preserve">YA SE CUENTA CON SOLICITUD DE ESTUDIO DE IMPACTO (24 ABR 25), ESTÁ EN ESPERA DE TURNO PARA SU ATENCIÓN. </t>
  </si>
  <si>
    <t>GSA230620JH5</t>
  </si>
  <si>
    <t>Hay registro de una evaluación de TAI Agua Nueva Solar S.A.P.I. de C.V., pero en municipio de Saltillo, Coahuila.</t>
  </si>
  <si>
    <t>SOLICITUD DE ESTUDIO INDICATIVO</t>
  </si>
  <si>
    <t>ESTE REGISTRO SE ENCUENTRA DUPLICADO, ES IGUAL AL CONSECUTIVO 31 (COLUMNA A), EN EL CUAL SE PRESENTA LA INFORMACIÓN COMPLETA</t>
  </si>
  <si>
    <t>EDPR SERVICIOS DE MEXICO, S.R.L. DE C.V.</t>
  </si>
  <si>
    <t>por ubicarse en la Carretera Federal Saltillo – Torreón, C.P. 25935, municipio de General Cepeda, Coahuila. Las coordenadas de la SE del proyecto son: 25°43'54.42"N y 101°24'28.32"O</t>
  </si>
  <si>
    <t>ESTUDIO ELABORADO BLOQUE 2. SE NOTIFICÓ EL ESTUDIO INDICATIVO.
LA SOLICITUD NO ESTA VIGENTE PORQUE NO SOLICITÓ SIGUIENTE ESTUDIO (IMPACTO).</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</si>
  <si>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Adicionalmente se requiere Cambio de los  interruptores en la SE RAP en 115 kV</t>
  </si>
  <si>
    <t>LA SOLICITUD NO ESTA VIGENTE PORQUE NO SOLICITÓ SIGUIENTE ESTUDIO (IMPACTO).</t>
  </si>
  <si>
    <t>SICE-01005-2022</t>
  </si>
  <si>
    <t>PARQUE SOLAR TLANA</t>
  </si>
  <si>
    <t>TIKA SOLAR, S. DE R.L. DE C.V.</t>
  </si>
  <si>
    <t>Tlanalapa</t>
  </si>
  <si>
    <t>Carretera Tlanalapa-Sahagún, km 2, lado izquierdo, ejido Tlanalapa, C.P. 43935, Tlanalapa, Hidalgo. Las coordenadas 19°45'53"N y 98°36'02"O.</t>
  </si>
  <si>
    <t>Se ingresó una evaluación el 16/12/2024, pendiente de atender</t>
  </si>
  <si>
    <t>Mexico/Alemania</t>
  </si>
  <si>
    <t>SICE-01120-2023</t>
  </si>
  <si>
    <t>Carretera Tlanalapa Sahagún km 2 lado izquierdo, C.P. 43935, Tlanalapa, Hidalgo; Coordenadas 19°46'4.84"N y -98°35'56.01"O.</t>
  </si>
  <si>
    <t>SICE-00140-2019</t>
  </si>
  <si>
    <t>OCOTE SOLAR</t>
  </si>
  <si>
    <t>PIH ENERGY MEXICO, S.A. de C.V.</t>
  </si>
  <si>
    <t>Carretera a Jalapilla S/N, C.P. 43793, en Singuilucan, Hidalgo; Coordenadas 20°1’16.51” N y 98°35’17.5” O.</t>
  </si>
  <si>
    <t>Se ingresó evaluación de mismo nombre y municipio pero diferente promovente Kenerwatts S.A.P.I. de C.V. Pendiente de atender</t>
  </si>
  <si>
    <t>KEN190624TD0</t>
  </si>
  <si>
    <t>SICE-01031-2023</t>
  </si>
  <si>
    <t>Irolo</t>
  </si>
  <si>
    <t>STA NEVER STOP 13 S. DE R.L DE C.V</t>
  </si>
  <si>
    <t>Tepeapulco</t>
  </si>
  <si>
    <t>Hidalgo Apan - El Aserradero, Francisco Sarabia (Corralillos), C.P. 43985, Tepeapulco, Hidalgo; Las coordenadas 19°54'42.12"N y 98°21'44.44"O.</t>
  </si>
  <si>
    <t>SICE-01032-2023</t>
  </si>
  <si>
    <t>Pachuca</t>
  </si>
  <si>
    <t>Carretera Pachuca Tulancingo, S/N, Alfajayuca, C.P. 43793, Singuilucan, Hidalgo; Coordenadas 20°1'29.09"N y 98°34'19.45"O.</t>
  </si>
  <si>
    <t>SICE-01072-2023</t>
  </si>
  <si>
    <t>Proyecto Solar Las Cañas</t>
  </si>
  <si>
    <t>Lumus Solar, S.A. de C.V.</t>
  </si>
  <si>
    <t>Rinconada</t>
  </si>
  <si>
    <t>SICE-00122-2024</t>
  </si>
  <si>
    <t>Papantla PV</t>
  </si>
  <si>
    <t>Ajolote Recursos Ambientales, S. de R.L. de C.V.</t>
  </si>
  <si>
    <t>Papantla</t>
  </si>
  <si>
    <t>Sin EVIS ingresada.Región indígena Sierra Norte de Puebla y Totonacapan</t>
  </si>
  <si>
    <t>SICE-01053-2023</t>
  </si>
  <si>
    <t>PV El Guayabo Solar</t>
  </si>
  <si>
    <t>Sin EVIS ingresada.Fuera de región pero el municipio está en el catálogo de pueblos indígenas</t>
  </si>
  <si>
    <t>SICE-00191-2024</t>
  </si>
  <si>
    <t>Los Cuates</t>
  </si>
  <si>
    <t>SICE-01082-2023</t>
  </si>
  <si>
    <t>PV Álamo I Solar</t>
  </si>
  <si>
    <t>Municipio de Álamo Temapache</t>
  </si>
  <si>
    <t>Sin EVIS ingresada.Región indígena de la Huasteca</t>
  </si>
  <si>
    <t>SICE-01113-2023</t>
  </si>
  <si>
    <t>Tepetates PV</t>
  </si>
  <si>
    <t>Acocil Recursos Ambientales, S. de R.L. de C.V.</t>
  </si>
  <si>
    <t>Soledad de Doblado</t>
  </si>
  <si>
    <t>SICE-01133-2023</t>
  </si>
  <si>
    <t>Parque Fotovoltaico San Juan</t>
  </si>
  <si>
    <t>Desarrollos Fotovoltaicos de México Oriental, S.A.P.I. de C.V.</t>
  </si>
  <si>
    <t>San Juan Evangelista</t>
  </si>
  <si>
    <t>Se ingresó evaluación el 08/04/2024, pendiente de atención</t>
  </si>
  <si>
    <t>DFM2306021J6</t>
  </si>
  <si>
    <t>SICE-01132-2023</t>
  </si>
  <si>
    <t>PV Santa Clara Solar</t>
  </si>
  <si>
    <t>Perote</t>
  </si>
  <si>
    <t>SICE-00110-2024</t>
  </si>
  <si>
    <t>Fisterra Energy Cerro Colorado</t>
  </si>
  <si>
    <t>Fisterra Energy Mexico S. de R.L. de C.V.</t>
  </si>
  <si>
    <t>Sayula de Alemán</t>
  </si>
  <si>
    <t>Sin EVIS ingresada. Región indígena Tuxtlas, Popoluca-Náhuatl de Veracruz</t>
  </si>
  <si>
    <t>sesedeco03008</t>
  </si>
  <si>
    <t>si 1. unicamente falta la emision del etj desde la semarnat. se cuenta con el resto de los permisos y licencias necesarios para la ejecucion del proyecto.</t>
  </si>
  <si>
    <t>energia los cabos</t>
  </si>
  <si>
    <t>Proyecto no identificado</t>
  </si>
  <si>
    <t>SESIC CONDIR 264</t>
  </si>
  <si>
    <t>Planta de Ciclo Combinado</t>
  </si>
  <si>
    <t>Sin información en la GCROR</t>
  </si>
  <si>
    <t>Ciclo Combinado</t>
  </si>
  <si>
    <t>acuse v-065784 30 oct 2020 en la cre; y sice-0136-2020 nov 2020 en
cenace
si 1.aprobacion del manifiesto de impacto ambiental. Semarnat</t>
  </si>
  <si>
    <t>nuvoil</t>
  </si>
  <si>
    <t>Chicxulub II</t>
  </si>
  <si>
    <t>Elawan Energy
Chicxulub</t>
  </si>
  <si>
    <t>si 1. en gestion de acuerdo
municipal</t>
  </si>
  <si>
    <t>E/2075/GEN/2018</t>
  </si>
  <si>
    <t>PERMISO CRE Y CONTRATO DE INTERCONEXION CON FEO VENCIDA, SIN SOLICITUD DE RATIFICACION DE INFRAESTRUCTURA AL CENACE</t>
  </si>
  <si>
    <t>elawan energy
chicxulub</t>
  </si>
  <si>
    <t>seamsde32015</t>
  </si>
  <si>
    <t>Energía Verde Alterna</t>
  </si>
  <si>
    <t>GCROC no tiene este dato</t>
  </si>
  <si>
    <t>Guadalupe</t>
  </si>
  <si>
    <t>si 1.  la empresa debera realizar tramites ante la secretaria de medio ambiente del gobierno del estado - opinion tecnica del ordenamiento ecologico.
si 1. el ayuntamiento del centro se encuentra en estudio de la factibilidad de uso de suelo del predio esperado para este proyecto.
si 1. la empresa se encuentra en gestiones con con cfe
para la autorizacion de interconexion con la subestacion.
La empresa es propietaria del terreno y actualmente
se encuentra en gestiones para los permisos aplicables para el desarrollo del parque.</t>
  </si>
  <si>
    <t>Hay registro de la evaluación Parque Eólico Virgen de los Zacatecas, ingresada el 20/07/2018</t>
  </si>
  <si>
    <t>energia verde
alterna</t>
  </si>
  <si>
    <t>con retrasos</t>
  </si>
  <si>
    <t>sesedeco15067</t>
  </si>
  <si>
    <t>AJOLO-TEPETATE</t>
  </si>
  <si>
    <t>LAGARTIJA SOLAR</t>
  </si>
  <si>
    <t>Hueypoxtla</t>
  </si>
  <si>
    <t>Calle Hueypoxtla, colonia Santa María Ajoloapan, Hueypoxtla, Estadro de México. C.P. 55679</t>
  </si>
  <si>
    <t>si 1. pendiente que la semarnat nos entregue el resolutivo de autorizacion de la solicitud modificacion a proyectos autorizados en materia de impacto ambiental
ingresado desde el 1 de junio del 2023
09/dg-0006/06/23
si 1. el plazo de construccion autorizado por la cre en el titulo de permiso de generacion e/2336/gen/2025 es corto (2 años a partir de enero de 2025), lo que implica la necesidad de empezar a construir casi de inmediato para cumplir. solo faltaria la autorizacion medioambiental (mia) para empezar a ...
si 2. solicitan ante el cenace 1. armonizar las fechas
del permiso y del contrato de interconexion cenace/dops/so-gcrc/028/2023 y la modificacion del enlace de la interconexion aprobado (manteniendo el punto de interconexion) para comenzar con la construccion del proyecto.</t>
  </si>
  <si>
    <t>Ingresa solicitud agrupada para estudio indicativo el 16/04/2025</t>
  </si>
  <si>
    <t>kenergy</t>
  </si>
  <si>
    <t>LSO230718791</t>
  </si>
  <si>
    <t>sesedeco27001</t>
  </si>
  <si>
    <t>Parque Fotovoltaico Kiin Energy</t>
  </si>
  <si>
    <t>si 1. el plazo de construccion autorizado por la cre en el titulo de permiso de generacion e/2338/gen/2025 es corto (2 años a partir de enero de 2025), lo que implica la necesidad de empezar a construir casi de inmediato para cumplir. solo faltaria la autorizacion medioambiental (mia) para empezar a construir</t>
  </si>
  <si>
    <t>kiin energy</t>
  </si>
  <si>
    <t>sesedeco13042</t>
  </si>
  <si>
    <t>Parque Fotovoltaico Tuto Energy</t>
  </si>
  <si>
    <t>Emiliano Zapata</t>
  </si>
  <si>
    <t>si 1. desarrollador ha ingresado la mia ante la semarnat. a esta fecha se tiene pendiente la
resolucion - (09/mg-0185/03/23)
si 1. el proyecto se encuentra totalmente construido
desde hace tres anos, actualmente se estan realizando, con exito, las pruebas de entrada en operacion con el cenace. tiene el ok de cfe para su entrada en operacion, pendiente de que la cre pueda emitir la modificacion del permiso de generacion.</t>
  </si>
  <si>
    <t>Sin registro de EVIS. Solo existe registro de dos parques solares con resolutivo de Tuto Energy pero en Sonora</t>
  </si>
  <si>
    <t>074 tuto energy</t>
  </si>
  <si>
    <t>SESIC CONDIR 324</t>
  </si>
  <si>
    <t>Colibrí Solar</t>
  </si>
  <si>
    <t>Colibrí Solar S.A. de C.V.</t>
  </si>
  <si>
    <t>EJIDOS LAZARO CARDENAS, SANTA MARÍA TOCATLAN, UNIDAD AGROPECUARIA XALPATLAHUAYA, SAN FRANCISCO TECOAC, SAN FRANCISCO NOTARIO, EJIDOS LAZARO CARDENAS, SANTA MARÍA TOCATLAN, UNIDAD AGROPECUARIA XALPATLAHUAYA, SAN FRANCISCO TECOAC, SAN FRANCISCO NOTARIO S/N Col. San Francisco Notario, Huamantla, Tlaxcala, CP. 90520</t>
  </si>
  <si>
    <t>si 1. permiso de licencia de funcionamient o para el municipio de calera, en tramite.</t>
  </si>
  <si>
    <t>E/2238/GEN/2025</t>
  </si>
  <si>
    <t>Se tiene conocimiento del número de permiso más no se cuenta con este en la GCROR.</t>
  </si>
  <si>
    <t>Se ingresó evaluación el 12/02/2020. Pendiente de atender</t>
  </si>
  <si>
    <t>Este Proyecto cuenta con recursos legales interpuestos ante el CENACE y la vigencia de su último estudio ha vencido (estudio de Impacto notificado el 03-nov-23 y no ingresó la siguiente solicitud de estudio de Instalaciones).</t>
  </si>
  <si>
    <t>Incrementa el flujo de potencia en la red eléctrica de 115 kV asociada al punto de interconexión del proyecto, ocasionando se superen los límites operativos de los elementos de transmisión.</t>
  </si>
  <si>
    <t>colibri solar sa de cv</t>
  </si>
  <si>
    <r>
      <t xml:space="preserve">Sí
Cuenta con tres juicios de amparo:
</t>
    </r>
    <r>
      <rPr>
        <b/>
        <sz val="10"/>
        <color theme="1"/>
        <rFont val="Noto Sans"/>
        <family val="2"/>
      </rPr>
      <t>231/2022</t>
    </r>
    <r>
      <rPr>
        <sz val="10"/>
        <color theme="1"/>
        <rFont val="Noto Sans"/>
        <family val="2"/>
      </rPr>
      <t xml:space="preserve"> - sentencia cumplida
</t>
    </r>
    <r>
      <rPr>
        <b/>
        <sz val="10"/>
        <color theme="1"/>
        <rFont val="Noto Sans"/>
        <family val="2"/>
      </rPr>
      <t>497/2021</t>
    </r>
    <r>
      <rPr>
        <sz val="10"/>
        <color theme="1"/>
        <rFont val="Noto Sans"/>
        <family val="2"/>
      </rPr>
      <t xml:space="preserve"> - sentencia de sobreseimiento
</t>
    </r>
    <r>
      <rPr>
        <b/>
        <sz val="10"/>
        <color theme="1"/>
        <rFont val="Noto Sans"/>
        <family val="2"/>
      </rPr>
      <t>369/2023</t>
    </r>
    <r>
      <rPr>
        <sz val="10"/>
        <color theme="1"/>
        <rFont val="Noto Sans"/>
        <family val="2"/>
      </rPr>
      <t xml:space="preserve"> - sentencia de sobreseimiento</t>
    </r>
  </si>
  <si>
    <r>
      <rPr>
        <b/>
        <sz val="10"/>
        <color theme="1"/>
        <rFont val="Noto Sans"/>
        <family val="2"/>
      </rPr>
      <t>231/2022</t>
    </r>
    <r>
      <rPr>
        <sz val="10"/>
        <color theme="1"/>
        <rFont val="Noto Sans"/>
        <family val="2"/>
      </rPr>
      <t xml:space="preserve"> 
-07-mar-25 la DJ informó a la GCROR cumplida la sentencia relacionada con el juicio de amparo, dado que la CRE dejo insubsistente la resolución RES/552/2022 y emitió una nueva resolución otorgando al proyecto el permiso para generar energía número E/2238/GEN/2025.
</t>
    </r>
    <r>
      <rPr>
        <b/>
        <sz val="10"/>
        <color theme="1"/>
        <rFont val="Noto Sans"/>
        <family val="2"/>
      </rPr>
      <t>497/2021</t>
    </r>
    <r>
      <rPr>
        <sz val="10"/>
        <color theme="1"/>
        <rFont val="Noto Sans"/>
        <family val="2"/>
      </rPr>
      <t xml:space="preserve">
- 22-nov-23 la DJ informa a la GCROR sobre sentencia de sobreseimiento al juicio de amparo.
</t>
    </r>
    <r>
      <rPr>
        <b/>
        <sz val="10"/>
        <color theme="1"/>
        <rFont val="Noto Sans"/>
        <family val="2"/>
      </rPr>
      <t>369/2023</t>
    </r>
    <r>
      <rPr>
        <sz val="10"/>
        <color theme="1"/>
        <rFont val="Noto Sans"/>
        <family val="2"/>
      </rPr>
      <t xml:space="preserve">
- 06-jun-24 la DJ informa a la GCROR sobre sentencia de sobreseimiento al juicio de amparo.</t>
    </r>
  </si>
  <si>
    <t>No se encuentra vigente en la fase de estudios.</t>
  </si>
  <si>
    <t>SESIC CONDIR 291</t>
  </si>
  <si>
    <t>Construido</t>
  </si>
  <si>
    <t>sice-01101-2023
16 oct 2023 en cenace si 1. desarrollador ha ingresado la mia ante la semarnat a esta fecha se tiene pendiente la
resolucion - (09/mg/0008/10/20).
si 1. sener no ha emitido la evaluacion de impacto
social solicitada 26 de marzo de 2023.
el proyecto esta condicionado a la ampliacion de la
terminal portuaria de dos bocas o a la construccion de la nueva terminal portuaria de frontera.</t>
  </si>
  <si>
    <t>Falta información para búsqueda</t>
  </si>
  <si>
    <t>En pruebas</t>
  </si>
  <si>
    <t>dominion renovables cerritos</t>
  </si>
  <si>
    <t>seamsde32017</t>
  </si>
  <si>
    <t>Calera</t>
  </si>
  <si>
    <t>si 1. aprobacion del manifiesto de impacto ambiental
bitacora: 09/mg-
0060/11/22 clave:
32za2022e0035,
8 de noviembre de 2022, en semarnat (e/1469/aut/2015)
si 1. solicitud de interconexion a la red</t>
  </si>
  <si>
    <t>mitsui</t>
  </si>
  <si>
    <t>C03E11P025
118|sesedeco11027</t>
  </si>
  <si>
    <t>Selka Power</t>
  </si>
  <si>
    <t>Sin registro de EVIS. Solo existe registro de Selka Power Plant 1, pendiente de atender en el municipio de Romita</t>
  </si>
  <si>
    <t>Proyecto que disminuye la transformación 230/115 kV de la SE Silao que ya se encuentra saturada.</t>
  </si>
  <si>
    <t>selka power</t>
  </si>
  <si>
    <t>seamsde32008</t>
  </si>
  <si>
    <t>Eosol</t>
  </si>
  <si>
    <t>eosol</t>
  </si>
  <si>
    <t>SESIC CONDIR 292</t>
  </si>
  <si>
    <t>Generación Energía Eólica</t>
  </si>
  <si>
    <t>Querétaro</t>
  </si>
  <si>
    <t>dominion
renovables san pedro</t>
  </si>
  <si>
    <t>sesedeco08078</t>
  </si>
  <si>
    <t>si 1. concluir el proceso de transmision e incremento de volumen en el expediente
2s.3.10/01545-2024 y podar dar factibilidad al proyecto de expansion. si 1. devolucion del iva ante sat por monto de 736 mil usd
si 1. requiere conocer regulacion del esquema de
porteo.</t>
  </si>
  <si>
    <t>ecm industries</t>
  </si>
  <si>
    <t>SESIC CONDIR 016</t>
  </si>
  <si>
    <t>si 1. concluir el proceso de transmision e incremento de volumen en el expediente
2s.3.10/01545-2024 y podar dar factibilidad al proyecto de expansion.</t>
  </si>
  <si>
    <t>autlan</t>
  </si>
  <si>
    <t>C02E05P039 81
2|SESIC CONDIR 227</t>
  </si>
  <si>
    <t>si 1. fidepar, en revision de
proyecto.</t>
  </si>
  <si>
    <t>NO SE TIENE EN SIASIC DE CENACE NINGUNA SOLICITUD CON ESTE NOMBRE.
SE TIENEN UNA SOLICITUDE CONE L NOMBRE DE "PARQUE SOLAR SALTILLO COMPLEX I", (SICE-00189-2024) QUE SE ENCUENTRAN EN SIASIC EN ESPERA DE TURNO PARA ATENCIÓN. LA SOLICITUD FUE INGRESADA POR 360 ENERGY SOLAR MEXICO S. DE R.L. DE C.V. Y SE HACE REFERENCIA A "STELLANTIS MEXICO". SE PREVE INCUMPLIMIENTO A REGULACIÓN DE ABASTO AISLADO.</t>
  </si>
  <si>
    <t>stellantis psf saltillo
complex i</t>
  </si>
  <si>
    <t>C02E05P039 81
3|SESIC CONDIR 228</t>
  </si>
  <si>
    <t>si 1.presentacion de documento para solicitud de
abasto aislado sin conexion a la red nacional ante cre y cenace.</t>
  </si>
  <si>
    <t>"NO SE TIENE EN SIASIC DE CENACE NINGUNA SOLICITUD CON ESTE NOMBRE.
SE TIENEN UNA SOLICITUDE CONE L NOMBRE DE ""PARQUE SOLAR SALTILLO COMPLEX II"", (SICE-00209-2024) QUE SE ENCUENTRAN EN SIASIC EN ESPERA DE TURNO PARA ATENCIÓN. LA SOLICITUD FUE INGRESADA POR 360 ENERGY SOLAR MEXICO S. DE R.L. DE C.V. Y SE HACE REFERENCIA A ""STELLANTIS MEXICO"". SE PREVE INCUMPLIMIENTO A REGULACIÓN DE ABASTO AISLADO."</t>
  </si>
  <si>
    <t>stellantis psf saltillo
complex ii</t>
  </si>
  <si>
    <t>sesedeco15050</t>
  </si>
  <si>
    <t>Parques Solares</t>
  </si>
  <si>
    <t>parques solares</t>
  </si>
  <si>
    <t>No cuenta con una solicitud firme en SIASIC</t>
  </si>
  <si>
    <t>SESIC CONDIR 229</t>
  </si>
  <si>
    <t>Generación de Energía por medio de Autoabasto Aislado</t>
  </si>
  <si>
    <t>si 1. En espera de autorización de la
MIA.</t>
  </si>
  <si>
    <t>stellantis psf toluca</t>
  </si>
  <si>
    <t>sesedeco26005</t>
  </si>
  <si>
    <t>Hermosillo</t>
  </si>
  <si>
    <t>si 2. uno es un permiso ante la semarnat referente a la interconexion con la red permiso ante cfe. el otro es el permiso para la instalacion marginal y uso del derecho de via subterraneo en caarretera federal 140 para proyecto electico 5mw.</t>
  </si>
  <si>
    <t>No se tiene informacón</t>
  </si>
  <si>
    <t>hidrogeno verde</t>
  </si>
  <si>
    <t>Por parte de la GCRNO no se tiene información al respecto de este proyecto.</t>
  </si>
  <si>
    <t>C06E17P001 135</t>
  </si>
  <si>
    <t>Cuernavaca</t>
  </si>
  <si>
    <t>si 1. esta en tramite la evaluacion de impacto social
(evis) ante la secretaria de energia, ingresado el 8 de marzo de 2024, no se ha obtenido respuesta.</t>
  </si>
  <si>
    <t>ZUMA ENERGIA</t>
  </si>
  <si>
    <t>Economía</t>
  </si>
  <si>
    <t>Proyecto Eléctrico de 5 MW</t>
  </si>
  <si>
    <t>si 1. pendiente implementacion de factibilidad emitida por cfe.</t>
  </si>
  <si>
    <t>compania cervecera de veracruz</t>
  </si>
  <si>
    <t>Producción de Hidrógeno Verde a base de Energía Solar</t>
  </si>
  <si>
    <t>El Fuerte</t>
  </si>
  <si>
    <t xml:space="preserve">si 2. el proyecto se encuentra totalmente operacion. </t>
  </si>
  <si>
    <t>$1,172.00</t>
  </si>
  <si>
    <t>Planta de Hidrogeno Verde / Dhamma Energy</t>
  </si>
  <si>
    <t>Proyecto Estera</t>
  </si>
  <si>
    <t>si 2. se requiere energia de 2,000 kw y permisos para la
generacion de energia limpia.</t>
  </si>
  <si>
    <t>proyecto estera</t>
  </si>
  <si>
    <t>SESIC CONDIR 289</t>
  </si>
  <si>
    <t>AES Mérida III</t>
  </si>
  <si>
    <t>si 1. permisos para la generacion de energia limpia.
si 2. el proyecto se encuentra totalmente operacion
construido bajo el modelo pie (productores independientes de energia), firmo un contrato para la venta de energia en 2020 con cfe, dicho contrato finaliza en octubre del 2025. todavia no se tiene claro como se puede dar continuidad a la relacion comercial con cfe, pero desde aes se tiene la mayor predisposicion para llegar a un acuerdo beneficioso para las dos partes y la sociedad. autorizacion sener.</t>
  </si>
  <si>
    <t>SOLICITO INFORMACIÓN PARA REALIZAR CAMBIO DE REGIMEN, SE LES PROPORCIONARON LOS REQUERIMIENTOS. SE ESTA ENB ESPERA DE LA SOLICITUD DE CAMBIO DE REGIMEN POR PARTE DE AES MERIDA III</t>
  </si>
  <si>
    <t>aes meridaiii</t>
  </si>
  <si>
    <t>Suministro Eléctrico y Permisos para la generación de Energía Limpia</t>
  </si>
  <si>
    <t>Tijuana</t>
  </si>
  <si>
    <t>Carretera Tijuana-Tecate, No. 33143, Col. El Gandul, Tijuana, Baja California, C.P. 22254</t>
  </si>
  <si>
    <t>si 4. estudio de factibilidad, requieren 4 mv
(inmediatos), a corto plazo se requiere energia de
12,000 kw y planean o instalar  un sistema de paneles solares para autoabastecerse, tienen en tramite los permisos</t>
  </si>
  <si>
    <t>Toyota</t>
  </si>
  <si>
    <t>Nov 2023 Se elaboró Estudio Rápido para incremento de carga por 4 MW. No se ha solicitado el siguiente estudio</t>
  </si>
  <si>
    <t>Permisos para la generación de Energía Limpia</t>
  </si>
  <si>
    <t>Apaseo el Grande</t>
  </si>
  <si>
    <t>si 1. permiso de autogeneracion</t>
  </si>
  <si>
    <t>Amistad III entro en Operación Comercial y Amistad IV esta por entrar en operación comercial</t>
  </si>
  <si>
    <t>La CE AMC se encuentra en Operacion Comercial, mientras que el proyecto de AMT se encuentra en proceso de definir el proceso correspondinete para la Operacion Comercial</t>
  </si>
  <si>
    <t>Sistema de Paneles Solares</t>
  </si>
  <si>
    <t>Onus Comercial, S.A. de C.V.</t>
  </si>
  <si>
    <t>si 3. suspension de operaciones dada la negativa sobre la autorizacion de usuario calificado para 90 tiendas por falta de alineacion entre cfe y cenace, contratos de conexion de acceso abierto para centros de carga (usuario calificado: onus comercial s.a de c.v, constancia inscripcion cre/ruc/001/2018) solo han accedido 32 de 101 y pendiente respuesta a solicitud de permiso de generacion en esquema de abasto aislado, para centrales de generacion fotovoltaica de 2.5 mw cfe</t>
  </si>
  <si>
    <t>Apodaca</t>
  </si>
  <si>
    <t>si 2. actualizacion de obligaciones del permiso de
autoabasto (cre) y solicitud de cesion de derechos fue rechazada en 2022. se estan integrando los requisitos adicionales preocupa tiempo de tramite de 6 a 9 meses.</t>
  </si>
  <si>
    <t>Johnson Controls (expansion)</t>
  </si>
  <si>
    <t>si 1. actualizacion de obligaciones del permiso de
autoabasto (cre). solicitud de cesion de derechos fue rechazada en 2022. se estan integrando los requisitos adicionales preocupa tiempo de tramite de 6 a 9 meses.</t>
  </si>
  <si>
    <t>No se tiene registrado ningún proyecto a nombre de Grupo Bafar con el tipo de tecnología y nivel de tensión que se indica.</t>
  </si>
  <si>
    <t>Grupo Bafar</t>
  </si>
  <si>
    <t>Centro de Distribucion Tepotzotlán</t>
  </si>
  <si>
    <t>Tepotzotlán</t>
  </si>
  <si>
    <t>Proyecto de generación FV en 230 kV en zona Salamanca.  Necesaria la evaluación en conjunto con proyectos estratégicos.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</si>
  <si>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Sigma</t>
  </si>
  <si>
    <t>Compite con el Ciclo 2 de Salamanca</t>
  </si>
  <si>
    <t>Centro de Distribucion Dulces Nombres</t>
  </si>
  <si>
    <t>Pesquería</t>
  </si>
  <si>
    <t>Cenace Interconexión</t>
  </si>
  <si>
    <t>Yucatan Solar</t>
  </si>
  <si>
    <t>Energía Solar Cuncunul, S. de R. L. de C. V. (antes Lightening PV Park, S. de R .L. de C. V.)</t>
  </si>
  <si>
    <t>E/2091/GEN/2018</t>
  </si>
  <si>
    <t>Contratto de Interconexión y permiso con FEO no vigentes, tienen aceptacion de fuerza mayor por parte de la CRE.</t>
  </si>
  <si>
    <t xml:space="preserve">SICE-00333-2018 </t>
  </si>
  <si>
    <t>Cogeneración Industrial Papelera San Luis</t>
  </si>
  <si>
    <t>Industrial Papelera San Luis, S. A. de C. V.</t>
  </si>
  <si>
    <t>Contrato de Interconexión</t>
  </si>
  <si>
    <t>E/1766/GEN/2016</t>
  </si>
  <si>
    <t>Resolutivo 117.-DGAEISyCP.1433/18</t>
  </si>
  <si>
    <t>Puesta en Servicio</t>
  </si>
  <si>
    <t>13970804.52</t>
  </si>
  <si>
    <t>IPS8410043I7</t>
  </si>
  <si>
    <t>SICE-00194-2019</t>
  </si>
  <si>
    <t>Ciénega de Mata (Central Jalisco)</t>
  </si>
  <si>
    <t>Desarrollo de Fuerzas Renovables, S. de R. L. de C. V.</t>
  </si>
  <si>
    <t xml:space="preserve">Contrato de Interconexión. Se regresó a Impacto </t>
  </si>
  <si>
    <t xml:space="preserve">Lagos de Moreno </t>
  </si>
  <si>
    <t>E/2183/GEN/2019</t>
  </si>
  <si>
    <t>Resolutivo 117.-DGAEISyCP.3688/18, del promovente Parque Eólico Cienega de Mata</t>
  </si>
  <si>
    <t>Se regresó a estudio de impacto / No lo ha Solicitado</t>
  </si>
  <si>
    <t>Proyecto ubicado en zona con alta densidad de proyectos.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</si>
  <si>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DDF120702NW4</t>
  </si>
  <si>
    <t>Sears Puebla Zaragoza</t>
  </si>
  <si>
    <t>CE G. Sanborns, S. A. de C. V.</t>
  </si>
  <si>
    <t>E/2045/GEN/2018</t>
  </si>
  <si>
    <t>Resolutivo negativo (Término)</t>
  </si>
  <si>
    <t>SICE-01136-2023</t>
  </si>
  <si>
    <t>RMSC Comercio</t>
  </si>
  <si>
    <t>RMCS Comercio, S. A. P. I. de C. V.</t>
  </si>
  <si>
    <t>Estudios Terminados</t>
  </si>
  <si>
    <t>Ascensión</t>
  </si>
  <si>
    <t xml:space="preserve">Entre el km 36 y 41 de la carretera Juárez-Casas Grandes, municpio de Ascensión, Chihuahua </t>
  </si>
  <si>
    <t>E/1510/GEN/2015</t>
  </si>
  <si>
    <t>Ingresó evaluación el 31/01/2024, pendiente de atender</t>
  </si>
  <si>
    <t>El proyecto tiene prelación ya que cuenta con el Contrato de Interconexión No. CTR/GRT NTE/CI/0049/2024</t>
  </si>
  <si>
    <t>Se considera viable, ya que no tiene obras de refuerzo.</t>
  </si>
  <si>
    <t>RMCS Comercio, S.A.P.I. de C.V.</t>
  </si>
  <si>
    <t>RCO140627DE5</t>
  </si>
  <si>
    <t>Rancho del Norte</t>
  </si>
  <si>
    <t>Arroyo Viento del Norte, S. de R. L. de C. V.</t>
  </si>
  <si>
    <t>E/2107/GEN/2018</t>
  </si>
  <si>
    <t>Resolutivo 117.-DGISOS.1886/2019</t>
  </si>
  <si>
    <t>Ingreso a la GCRNE solicitud de validación de estudios de interconexión al 15/07/2027,
Pendiente Respuesta del CENACE,</t>
  </si>
  <si>
    <t>El proyecto se ha considerado en Bases de Datos de Planeación utilizada para la elaboración de Estudios de Interconexión, como proyectos Firmes.</t>
  </si>
  <si>
    <t>AVN151222NW4</t>
  </si>
  <si>
    <t>Parque Solar La Magdalena</t>
  </si>
  <si>
    <t>Más Energía, S. de R. L. de C. V.</t>
  </si>
  <si>
    <t>E/2216/GEN/2019</t>
  </si>
  <si>
    <t>Resolutivo 117.-DGAEISyCP.1609/18</t>
  </si>
  <si>
    <t>Energía y Proyectos Eólicos, S.A.P.I. de C.V.</t>
  </si>
  <si>
    <t>Carretera Parras-General Cepeda, poblado Los Hoyos, municipio de Parras de la Fuente, Coahuila</t>
  </si>
  <si>
    <t>E/998/AUT/2013</t>
  </si>
  <si>
    <t>El proyecto tiene prelación ya que cuenta con el Contrato de Interconexión No. CIDC25-06_2016</t>
  </si>
  <si>
    <t>EPE110408B66</t>
  </si>
  <si>
    <t>Palma Loca</t>
  </si>
  <si>
    <t>E/1922/GEN/2017</t>
  </si>
  <si>
    <t>Resolutivo 117.-DGISOS.0120/17</t>
  </si>
  <si>
    <t>Mexichem Resinas Vinílicas</t>
  </si>
  <si>
    <t>Mexichem Resinas Vinílicas, S. A. de C. V.</t>
  </si>
  <si>
    <t>Turbogas</t>
  </si>
  <si>
    <t>E/12/GEN/94</t>
  </si>
  <si>
    <t>Resolutivo 117.-DGISOS.5524/2024</t>
  </si>
  <si>
    <t>Incremento Generación Almex</t>
  </si>
  <si>
    <t>Almidones Mexicanos, S.A. de C.V.</t>
  </si>
  <si>
    <t>E/157/GEN/2000</t>
  </si>
  <si>
    <t xml:space="preserve">Resolutivo 117.-DGISOS.4051/2023 </t>
  </si>
  <si>
    <t>Genomma Lab</t>
  </si>
  <si>
    <t>Genomma Lab Internacional, S. A. B. de C. V.</t>
  </si>
  <si>
    <t>E/2232/GEN/2020</t>
  </si>
  <si>
    <t xml:space="preserve">Resolutivo 117.-DGISOS.0739/2020- </t>
  </si>
  <si>
    <t>GLI961030TU5</t>
  </si>
  <si>
    <t>Generadora Fénix, S. A. P. I de C.V.</t>
  </si>
  <si>
    <t>E/1920/GEN/2017</t>
  </si>
  <si>
    <t xml:space="preserve">Resolutivos del 117.-DGISOS.708/2018 al 117.-DGISOS.711/2018 </t>
  </si>
  <si>
    <t>Fotovoltaico Flex</t>
  </si>
  <si>
    <t>Parque de Tecnología Electrónica, S. A. de C. V.</t>
  </si>
  <si>
    <t>E/2015/GEN/2018</t>
  </si>
  <si>
    <t>Resolutivo (8 MW) 100.-DGAEISyCP.0164/17</t>
  </si>
  <si>
    <t>Fermicaise</t>
  </si>
  <si>
    <t>Fermicaise, S. A. de C. V.</t>
  </si>
  <si>
    <t>E/1852/GEN/2016</t>
  </si>
  <si>
    <t>Sin registro de evaluación</t>
  </si>
  <si>
    <t>FER991028EZ8</t>
  </si>
  <si>
    <t>Eólica De Guadalupe</t>
  </si>
  <si>
    <t>Eólica Guadalupe, S. de R. L. de C. V.</t>
  </si>
  <si>
    <t>E/2215/GEN/2019</t>
  </si>
  <si>
    <t>Resolutivo 117.-DGAEISyCP.2700/18</t>
  </si>
  <si>
    <t>La GCRNE notifico el 03 de mayo de 2024 a Eólica de Guadalupe que era necesario solicitar un nuevo estudio de Impacto para evaluar los cambios del proyecto.
No se tiene acercamiento por el solicitante para este nuevo estudio,</t>
  </si>
  <si>
    <t>EGU1503049QA</t>
  </si>
  <si>
    <t>Energia para Bebidas Carbonatadas</t>
  </si>
  <si>
    <t>Energía para Bebidas Carbonatadas, S. A. P. I. de C. V.</t>
  </si>
  <si>
    <t>E/2000/GEN/2017</t>
  </si>
  <si>
    <t>Resolutivo 117.-DGAEISyCP.0166/17</t>
  </si>
  <si>
    <t>Energeo Los Molinos, S. A. P. I. de C. V.</t>
  </si>
  <si>
    <t>E/2138/AUT/2019</t>
  </si>
  <si>
    <t>Ingreso solicitud de cambio de Regimen de LSPEE a LIE el 08/04/2025,
La respuesta del CENACE esta en proceso,</t>
  </si>
  <si>
    <t>EMO110307G61</t>
  </si>
  <si>
    <t>Municipio de Navojoa, Sonora, Coordenadas Latitud Norte: 26° 52’ 51.59´´ y Longitud Oeste: 109° 22´ 15.54´´.</t>
  </si>
  <si>
    <t>E/2028/GEN/2018</t>
  </si>
  <si>
    <t>Actualmente se encuentra en etapa constructiva al 100%, pendiente solo requerimientos de pusta en servicio como Estatuds de Aprobado y Dictamen de Unidad de Inspección para iniciar pruebas.</t>
  </si>
  <si>
    <t>SRE1707142B8</t>
  </si>
  <si>
    <t>Delaro, S. de R. L. de C. V.</t>
  </si>
  <si>
    <t>E/2005/AUT/2017</t>
  </si>
  <si>
    <t>Cuenta con un Contrato de Interconexión Legado pero no ha reportado avance constructivo.</t>
  </si>
  <si>
    <t>DEL1105051E1</t>
  </si>
  <si>
    <t>Data Center Telcel Ixtlahuaca</t>
  </si>
  <si>
    <t>Radiomóvil DIPSA, S. A. de C. V.</t>
  </si>
  <si>
    <t>E/2239/GEN/2020</t>
  </si>
  <si>
    <t>Resolutivo 117.-DGISOS.3652/2023– RIESGO BAJO</t>
  </si>
  <si>
    <t>RDI841003QJ4</t>
  </si>
  <si>
    <t>Chicxulub I</t>
  </si>
  <si>
    <t>Eólica del Mayab, S. A. P. I. de C. V.</t>
  </si>
  <si>
    <t>E/2102/GEN/2018</t>
  </si>
  <si>
    <t>PERMISO CRE Y CONTRATO DE INTERCONEXION CON FEO VENCIDA, SOLICITÓ  DE RATIFICACION DE INFRAESTRUCTURA AL CENACE EL 4 DE ABRIL DE 2025</t>
  </si>
  <si>
    <t xml:space="preserve">SICE-00072-2019 </t>
  </si>
  <si>
    <t>Central Los Pinos</t>
  </si>
  <si>
    <t>Aldesa Energías Renovables de México, S. A. de C. V.</t>
  </si>
  <si>
    <t>E/1950/GEN/2017</t>
  </si>
  <si>
    <t>Resolutivo 117.- DGAEISyCP.1537/1</t>
  </si>
  <si>
    <t>AER130321817</t>
  </si>
  <si>
    <t xml:space="preserve">SICE-00130-2017 </t>
  </si>
  <si>
    <t>Central La Victoria</t>
  </si>
  <si>
    <t>0.9</t>
  </si>
  <si>
    <t>E/1947/GEN/2017</t>
  </si>
  <si>
    <t xml:space="preserve">Resolutivo negativo (Término) 117.-DGAEISyCP.0165/17 </t>
  </si>
  <si>
    <t>Contrato con FEO vencida</t>
  </si>
  <si>
    <t>Disminuye el flujo en la transformación hacia 115 kV de la zona Querétaro</t>
  </si>
  <si>
    <t>CGS120524LY4</t>
  </si>
  <si>
    <t>Eólica Maya II, S. A. de C. V. (antes Discovery Management, S. A. P. I. de C. V.)</t>
  </si>
  <si>
    <t>E/2058/GEN/2018</t>
  </si>
  <si>
    <t>Solicitud no vigente y en proceso de notificacion de terminacion de Contrato de interconexión.</t>
  </si>
  <si>
    <t>Eólica Maya I, S. A. de C. V. (antes Discovery Management, S. A. P. I. de C. V.)</t>
  </si>
  <si>
    <t>E/2057/GEN/2018</t>
  </si>
  <si>
    <t xml:space="preserve">SICE-00070-2019 </t>
  </si>
  <si>
    <t>Central Fotovoltaica Flex Guadalajara</t>
  </si>
  <si>
    <t>0.96</t>
  </si>
  <si>
    <t xml:space="preserve">Zapopan </t>
  </si>
  <si>
    <t>E/2036/GEN/2018</t>
  </si>
  <si>
    <t xml:space="preserve">Sin registro de evaluación, el promovente tiene un solar en Zapopan (Resolutivo 100.-DGAEISyCP.0164/17) </t>
  </si>
  <si>
    <t>Disminuye el flujo en la transformación hacia 230 kV en la zona Metropolitana de Guadalajara.</t>
  </si>
  <si>
    <t>PTE960730RR6</t>
  </si>
  <si>
    <t>Central Eólica Gunna Sicarú II</t>
  </si>
  <si>
    <t>EDF Energies Nouvelles México, S. de R. L. de C. V.</t>
  </si>
  <si>
    <t>Sin permiso</t>
  </si>
  <si>
    <t>Sin registro evaluación</t>
  </si>
  <si>
    <t>Central Eólica Gunna Sicarú I</t>
  </si>
  <si>
    <t>Eólica de Oaxaca, S. A. P. I. de C. V.</t>
  </si>
  <si>
    <t>En CPLI</t>
  </si>
  <si>
    <t>Alten Siete</t>
  </si>
  <si>
    <t>Alten Energías Renovables México Siete, S. A. de C. V.</t>
  </si>
  <si>
    <t>E/2139/GEN/2019</t>
  </si>
  <si>
    <t>Pendiente de atender, ingresó el 18/09/2018</t>
  </si>
  <si>
    <t>Altair</t>
  </si>
  <si>
    <t>Altair Importación y Exportación, S. A. P. I. de C. V.</t>
  </si>
  <si>
    <t>E/1503/GEN/2015</t>
  </si>
  <si>
    <t>Se ingresó evaluación el 16/02/2024 , pendiente de atender</t>
  </si>
  <si>
    <t>El proyecto tiene prelación ya que cuenta con el Contrato de Interconexión No. CTR/GRT NTE/CI/0048/2024</t>
  </si>
  <si>
    <t>Altair Importación y Exportación, S.A.P.I. de C.V.</t>
  </si>
  <si>
    <t>AIE140627MG3</t>
  </si>
  <si>
    <t>Alaia V</t>
  </si>
  <si>
    <t>Energía Solar Alaia V, S. A. P. I. de C. V.</t>
  </si>
  <si>
    <t>E/1508/GEN/2015</t>
  </si>
  <si>
    <t>Ingresó evaluación el 11/10/2024, pendiente de atender</t>
  </si>
  <si>
    <t>El proyecto tiene prelación ya que cuenta con el Contrato de Interconexión No. CTR/GRT NTE/CI/0039/2024</t>
  </si>
  <si>
    <t>Energía Solar Alaia V, S.A.P.I. de C.V.</t>
  </si>
  <si>
    <t>ESA140805NB8</t>
  </si>
  <si>
    <t>Alaia IV</t>
  </si>
  <si>
    <t>Energía Solar Alaia IV, S. A. P. I. de C. V.</t>
  </si>
  <si>
    <t>E/1507/GEN/2015</t>
  </si>
  <si>
    <t>El proyecto tiene prelación ya que cuenta con el Contrato de Interconexión No. CTR/GRT NTE/CI/0040/2024</t>
  </si>
  <si>
    <t>Energía Solar Alaia IV, S.A.P.I. de C.V.</t>
  </si>
  <si>
    <t>ESA1408056W4</t>
  </si>
  <si>
    <t>Alaia III</t>
  </si>
  <si>
    <t>Energía Solar Alaia III, S. A. P. I. de C. V.</t>
  </si>
  <si>
    <t>E/1506/GEN/2015</t>
  </si>
  <si>
    <t>El proyecto tiene prelación ya que cuenta con el Contrato de Interconexión No. CTR/GRT NTE/CI/0038/2024</t>
  </si>
  <si>
    <t>Energía Solar Alaia III, S.A.P.I. de C.V.</t>
  </si>
  <si>
    <t>ESA1408058Y5</t>
  </si>
  <si>
    <t>Alaia II</t>
  </si>
  <si>
    <t>Energía Solar Alaia II, S. A. P. I. de C. V.</t>
  </si>
  <si>
    <t>E/1505/GEN/2015</t>
  </si>
  <si>
    <t>El proyecto tiene prelación ya que cuenta con el Contrato de Interconexión No. CTR/GRT NTE/CI/0037/2024</t>
  </si>
  <si>
    <t>Energía Solar Alaia II, S.A.P.I. de C.V.</t>
  </si>
  <si>
    <t>ESA140805191</t>
  </si>
  <si>
    <t>Ak Kin Green Power Park</t>
  </si>
  <si>
    <t>Ak Kin Green Power Park, S. de R. L. de C. V.</t>
  </si>
  <si>
    <t>E/1972/GEN/2017</t>
  </si>
  <si>
    <t>AK KIN Solar, Resolutivo 117.-DGAEISYCP.1962/18</t>
  </si>
  <si>
    <t>Sin información en la Gerencia</t>
  </si>
  <si>
    <t>SICE-00049-2019</t>
  </si>
  <si>
    <t>Ahumada II</t>
  </si>
  <si>
    <t>Electricidad Solar de Chihuahua, S. A. de C. V.</t>
  </si>
  <si>
    <t>12-Moctezuma</t>
  </si>
  <si>
    <t>Ahumada</t>
  </si>
  <si>
    <t>A la altura del km. 180 de la carretera federal No. 45, tramo Chihuahua-Ciudad Juárez, municpio de Ahumada, Chihuahua</t>
  </si>
  <si>
    <t>E/1328/GEN/2015</t>
  </si>
  <si>
    <t>Resolutivo negativo  117.-DEIS.0383/2024 (Término)</t>
  </si>
  <si>
    <t>El proyecto tiene prelación ya que cuenta con el Contrato de Interconexión No. CTR/GRT NTE/CI/0047/2019</t>
  </si>
  <si>
    <t>ESC130906GG8</t>
  </si>
  <si>
    <t>Estados</t>
  </si>
  <si>
    <t>Electriﬁcación de la Península de Baja California
Fase III: Incremento en Generación y Conclusión de Obras
230kV -  Parque Fotovoltaico en Arteaga</t>
  </si>
  <si>
    <t>Ciprés y El Arrajal</t>
  </si>
  <si>
    <t>1. Crecimiento de Centrales: central
fotovoltaica 132 MW, conexión con
nueva S.E Arrajal
2. Reforzamiento en SIBC:
terminación de infraestructura 230
kV e interconexión con S.E Ciprés y
S.E El Arrajal.</t>
  </si>
  <si>
    <t>Sin información necesria para búsqueda</t>
  </si>
  <si>
    <t>Proyecto de Desarrollo e Integración de la Zona de San Quintín - Construcción de Central de Ciclo Combinado</t>
  </si>
  <si>
    <t>Autoabasto Aislado - Empresa de aviones</t>
  </si>
  <si>
    <t>Proyecto de Transmisión para Parques Industriales y 9 establecimientos de generación eléctrica para fortalecer las zonas industrailes</t>
  </si>
  <si>
    <t>Ciudad Industrial-Laredo, Cumbres Frontera-Planta Frontera, Matamoros Military Highwaya, Brownsville Public Utilities Board</t>
  </si>
  <si>
    <t>Parque Fotovoltaico
Tula - Generación Distribuida Comunitaria</t>
  </si>
  <si>
    <t>Planta Eólica Progreso</t>
  </si>
  <si>
    <t>Hay registro de una evaluación de Energía Renovable de la Península  S.A.P.I. de C.V. del Parque Eólico Progreso, ingresada el 01/12/2016 Pendiente de atender</t>
  </si>
  <si>
    <t>POR NOMBRE UBICACION Y CAPACIDAD PUEDE SER EL PROYECTO EN OPERACION DE ENERGIA RENOVABLE DE LA PENINSULA</t>
  </si>
  <si>
    <t>Planta Fotovoltaica
San Ignacio</t>
  </si>
  <si>
    <t>Se ingresó el proyecto Energía Solar San Ignacio de Energía Solar San Ignacio S. de R.L. de C.V., el 21/03/2017, en Municipio de Progreso. En región indígena maya.</t>
  </si>
  <si>
    <t>POR NOMBRE UBICACION Y CAPACIDAD PUEDE SER EL PROYECTO EN OPERACION DE FOTOVOLTAICA SAN IGNACIO</t>
  </si>
  <si>
    <t>Parque Fotovoltaico Las Cañas</t>
  </si>
  <si>
    <t>Se ingresó evaluación el 08/11/2023, con mismo nombre de proyecto, de la razón social de Lumus Solar S.A de C.V. Pendiente de atender</t>
  </si>
  <si>
    <t>Parque Fotovoltaico Cupuán del Río</t>
  </si>
  <si>
    <t>La Huacana</t>
  </si>
  <si>
    <t>Proyecto Fotovoltaico en Peto</t>
  </si>
  <si>
    <t>POR NOMBRE UBICACION Y CAPACIDAD PUEDE SER EL PROYECTO EN OPERACION DE FOTOVOLTAICO PHOTOEMERIS</t>
  </si>
  <si>
    <t>EnergÍa Solar de Poniente, S. de R. L. de C. V.</t>
  </si>
  <si>
    <t>E/1241/PP/2014</t>
  </si>
  <si>
    <t>Con resolutivo positivo, Andalucía II, 117.-DGAEISyCP.0585/17</t>
  </si>
  <si>
    <t>OPD Energy</t>
  </si>
  <si>
    <t>AE Mex Global, S. de R. L. de C. V.</t>
  </si>
  <si>
    <t>E/1764/GEN/2016</t>
  </si>
  <si>
    <t>Central Eólica Las Brisas, Estado de Coahuila. Resolutivo positivo 100.-DGAEISyCP.382/16</t>
  </si>
  <si>
    <t>Se entrego hasta el estudio de Instalaciones en el año 2016, No continuo con el proceso de Interconexión,
En caso de continuar debera solicitar un nuevo estudio Indicativo en SIASIC V3,</t>
  </si>
  <si>
    <t>E/1502/AUT/2015</t>
  </si>
  <si>
    <t>Parques Ecológicos de México</t>
  </si>
  <si>
    <t>Parques Ecológicos de México, S. A. de C. V.</t>
  </si>
  <si>
    <t>Juchitán</t>
  </si>
  <si>
    <t>Operación</t>
  </si>
  <si>
    <t>EL ESPINAL</t>
  </si>
  <si>
    <t>En diversas parcelas y terrenos rústicos del Municipio de Juchitán, Distrito de Juchitán y del Municipio de El Espinal, Oaxaca</t>
  </si>
  <si>
    <t>si</t>
  </si>
  <si>
    <t>E/215/AUT/2002</t>
  </si>
  <si>
    <t>En operación. Se corrije capacidad, estado y municipio.</t>
  </si>
  <si>
    <t>PEM011108FX9</t>
  </si>
  <si>
    <t>Operadora Eólica Mexicana, S. A. P. I. de C. V.</t>
  </si>
  <si>
    <t>Construcción</t>
  </si>
  <si>
    <t>HQSB Solar 1, S. A. P. I. de C. V.</t>
  </si>
  <si>
    <t>SICE-00303-2016</t>
  </si>
  <si>
    <t>XIII Colima, S. A. P. I. de C. V., Central Torreón</t>
  </si>
  <si>
    <t>XIII Colima, S.A.P.I. de C.V.</t>
  </si>
  <si>
    <t>Torreón</t>
  </si>
  <si>
    <t>A aproxidamente 1.2 km al sur de la Av. Prolongación Mieleras, municipio de Torreón, Coahuila</t>
  </si>
  <si>
    <t>Estudios de Interconexión perdieron vigencia ya que no se solicitó el Estudio de Impacto en el Sistema.</t>
  </si>
  <si>
    <t>Es necesario realizar nuevos Estudios. Al tener corredores saturados, el flujo se incrementa en un monto igual a la capacidad de la Central Eléctrica (30 MW), agravando más el problema de saturación.  Debido a dicha problematica en las compuertas NTE-NES y MZD-TED, es probable la necesidad de refuerzos en dichos corredores como la segunda LT en 400 kV de ENO-HCP-REC y la tercera LT en 400 kV MZD-TED.  El proyecto se considera poco viable debido a la gran cantidad de obras de refuerzo necesarias para mentener la confiabilidad del Sistema Eléctrico.</t>
  </si>
  <si>
    <t>XCO1303271M1</t>
  </si>
  <si>
    <t>Eólica de Coahuila, S. A. de C. V.</t>
  </si>
  <si>
    <t>CE en operación</t>
  </si>
  <si>
    <t>Parque Solar Coahuila, S. A. P. I. de C. V.</t>
  </si>
  <si>
    <t>Predio Noacán, municpio de Matamoros, Coahuila</t>
  </si>
  <si>
    <t>E/1263/AUT/2015</t>
  </si>
  <si>
    <t>La Central Eléctrica se encuentra en Operación Normal desde el 01-Jul-17.</t>
  </si>
  <si>
    <t>En operación, sin obras de refuerzo.</t>
  </si>
  <si>
    <t>PSC121128JV8</t>
  </si>
  <si>
    <t>Villanueva Solar, S. A. de C. V.</t>
  </si>
  <si>
    <t>JUCHITAN DE ZARAGOZA</t>
  </si>
  <si>
    <t>Parque Eólico Eurus</t>
  </si>
  <si>
    <t>SICE-00153-2017</t>
  </si>
  <si>
    <t>174 PG Torreon, S. de R. L. de C. V.</t>
  </si>
  <si>
    <t>A la altura del km. 7, desviación derecha de la carretera Torreón-Mieleras, poblado Mieleras, municipio de Matamoros, Coahuila.</t>
  </si>
  <si>
    <t>E/1994/GEN/2017</t>
  </si>
  <si>
    <t>Sin registro de EVIS. Hay registro de una evaluación con la misma razón social pero en Matamoros. Resolutivo 117.-DGAEISyCP.0901/17</t>
  </si>
  <si>
    <t>La Central Eléctrica se encuentra en Operación Comercial desde el 22-Jul-19.</t>
  </si>
  <si>
    <t>La Central Eléctrica se encuentra en Operación Normal desde el 22-Jul-19.</t>
  </si>
  <si>
    <t>CSC1612159B7</t>
  </si>
  <si>
    <t>Parques Eólicos de México S.A. de C.V</t>
  </si>
  <si>
    <t>La Venta II</t>
  </si>
  <si>
    <t>Comisión Federal de Electricidad</t>
  </si>
  <si>
    <t>Carretera Panamericana tramo la Ventosa - Tuxtla Gutiérrez Kilómetro 16, Coordenadas (16° 36.105’ N, 94° 50.095’ O), Juchitán de Zaragoza, Oaxaca</t>
  </si>
  <si>
    <t>E/1571/GEN/2015</t>
  </si>
  <si>
    <t xml:space="preserve">Industrial Azucarera Atencingo, S. A. de C. V.
</t>
  </si>
  <si>
    <t>San Miguel Xoxtla</t>
  </si>
  <si>
    <t xml:space="preserve">Ternium México, S. A. de C. V., Planta Puebla
</t>
  </si>
  <si>
    <t>Termoeléctrica</t>
  </si>
  <si>
    <t>Cobielec</t>
  </si>
  <si>
    <t xml:space="preserve">Cobielec, S. A. de C. V.
</t>
  </si>
  <si>
    <t>Calle “D” número 7, Fraccionamiento Industrial Puebla 2000, C.P. 72220, Municipio de Puebla, Puebla</t>
  </si>
  <si>
    <t>E/339/COG/2005</t>
  </si>
  <si>
    <t>José González Cobian Rodríguez</t>
  </si>
  <si>
    <t>En operación.</t>
  </si>
  <si>
    <t xml:space="preserve">Teléfonos de México, S. A. de C. V., Central La Paz
</t>
  </si>
  <si>
    <t xml:space="preserve">Teléfonos de México, S. A. de C. V., Centro Telefónico Puebla
</t>
  </si>
  <si>
    <t xml:space="preserve">Teléfonos de México, S. A. de C. V., Central Fuertes
</t>
  </si>
  <si>
    <t>Rafael Lara Grajales</t>
  </si>
  <si>
    <t xml:space="preserve">Cervecería Cuauhtémoc Moctezuma, S. A. de C. V., Planta Puebla
</t>
  </si>
  <si>
    <t>Hueyapan</t>
  </si>
  <si>
    <t xml:space="preserve">Energía EP, S. de R. L. de C. V.
</t>
  </si>
  <si>
    <t>Energía EP, S. de R. L. de C. V.</t>
  </si>
  <si>
    <t>Chiautzingo</t>
  </si>
  <si>
    <t>San Juan Tetla, Chiautzingo, Puebla</t>
  </si>
  <si>
    <t>E/808/AUT/2009</t>
  </si>
  <si>
    <t>Fabrica de San Martin, S.A.</t>
  </si>
  <si>
    <t>En operación. Se corrije municipio.</t>
  </si>
  <si>
    <t xml:space="preserve">Empacadora San Marcos, S. A. de C. V.
</t>
  </si>
  <si>
    <t>Palmar de Bravo</t>
  </si>
  <si>
    <t xml:space="preserve">Pier II Quecholac Felipe Ángeles, S. A. de C. V.
</t>
  </si>
  <si>
    <t xml:space="preserve">El Márques </t>
  </si>
  <si>
    <t>Central Fotovoltaica El Yaqui</t>
  </si>
  <si>
    <t>Palmar de Bravo, Cañada Morelos y Esperanza</t>
  </si>
  <si>
    <t>Pier IV</t>
  </si>
  <si>
    <t>Pier IV, S. A. de C. V.</t>
  </si>
  <si>
    <t>Nicolas Bravo
Cañada Morelos
Chapulco</t>
  </si>
  <si>
    <t>Nicolas Bravo, Cañada Morelos y Chapulco, en el Estado de Puebla.</t>
  </si>
  <si>
    <t>E/1207/AUT/2014</t>
  </si>
  <si>
    <t>Sin evaluación ingresada. Municipio en región indígena</t>
  </si>
  <si>
    <t>PIE100924IB2</t>
  </si>
  <si>
    <t xml:space="preserve">Enersi, S. A. de C. V., Central Puebla
</t>
  </si>
  <si>
    <t xml:space="preserve">Metaloides
</t>
  </si>
  <si>
    <t xml:space="preserve">Metaloides, S. A. de C. V. 
</t>
  </si>
  <si>
    <t>Av. Héroes de Nacozari 7422, Zona Industrial
anexa a Col. La Loma, Puebla, código postal 72230, Puebla</t>
  </si>
  <si>
    <t>E/1498/GEN/2015</t>
  </si>
  <si>
    <t>Agustin Franco Macias</t>
  </si>
  <si>
    <t xml:space="preserve">Generadora Fénix, S. A. P. I. de C. V., Central Tepexic 2
</t>
  </si>
  <si>
    <t>Huauchinango</t>
  </si>
  <si>
    <t xml:space="preserve">Generadora Fénix, S. A. P. I. de C. V., Central Tepexic 3
</t>
  </si>
  <si>
    <t>Zihuateutla</t>
  </si>
  <si>
    <t xml:space="preserve">Generadora Fénix, S. A. P. I. de C. V., Central Patla 2
</t>
  </si>
  <si>
    <t xml:space="preserve">Generadora Fénix, S. A. P. I. de C. V., Central Patla 3
</t>
  </si>
  <si>
    <t xml:space="preserve">Generadora Fénix, S. A. P. I. de C. V., Central Necaxa 1
</t>
  </si>
  <si>
    <t xml:space="preserve">Generadora Fénix, S. A. P. I. de C. V., Central Necaxa 3
</t>
  </si>
  <si>
    <t xml:space="preserve">Generadora Fénix, S. A. P. I. de C. V., Central Necaxa 4
</t>
  </si>
  <si>
    <t xml:space="preserve">Generadora Fénix, S. A. P. I. de C. V., Central Necaxa 5
</t>
  </si>
  <si>
    <t xml:space="preserve">Generadora Fénix, S. A. P. I. de C. V., Central Necaxa 6
</t>
  </si>
  <si>
    <t xml:space="preserve">Generadora Fénix, S. A. P. I. de C. V., Central Necaxa 7
</t>
  </si>
  <si>
    <t xml:space="preserve">Generadora Fénix, S. A. P. I. de C. V., Central Necaxa 8
</t>
  </si>
  <si>
    <t xml:space="preserve">Generadora Fénix, S. A. P. I. de C. V., Central Necaxa 9 
</t>
  </si>
  <si>
    <t xml:space="preserve">Generadora Fénix, S. A. P. I. de C. V., Central Necaxa 10 
</t>
  </si>
  <si>
    <t>Enersi, S. A. de C. V., Central Puebla</t>
  </si>
  <si>
    <t>Zoquitlán</t>
  </si>
  <si>
    <t>Generadora Fénix, S. A. P. I. de C. V.</t>
  </si>
  <si>
    <t>Central Fotovoltaica Jofre</t>
  </si>
  <si>
    <t>Corregidora</t>
  </si>
  <si>
    <t>Central Fotovoltaica San Rafel</t>
  </si>
  <si>
    <t>Sin evaluación ingresada. El Espinal se encuentra en región indígena</t>
  </si>
  <si>
    <t>BII NEE STIPA</t>
  </si>
  <si>
    <t>BII Nee Stipa Energía Eólica, S. A. de C. V.</t>
  </si>
  <si>
    <t>26.3</t>
  </si>
  <si>
    <t>Juchitán de Zaragoza y Asunción Ixtaltepec</t>
  </si>
  <si>
    <t>LA Ventosa, municipo El Espinal, Oaxaca</t>
  </si>
  <si>
    <t>E/548/AUT/2006</t>
  </si>
  <si>
    <t>Sin evaluación ingresada. Juchitán tiene antecedentes de conflictos sociales por eólico y proceso de CPLI</t>
  </si>
  <si>
    <t>100.3</t>
  </si>
  <si>
    <t>La MATA / LA VENTOSA. Eléctrica del Valle de México</t>
  </si>
  <si>
    <t>Pedro Escobedo</t>
  </si>
  <si>
    <t>Central Eólica y Solar Los Cues</t>
  </si>
  <si>
    <t>El Espinal</t>
  </si>
  <si>
    <t>Fuerza eólica del Istmo</t>
  </si>
  <si>
    <t>Nava</t>
  </si>
  <si>
    <t>Coyote</t>
  </si>
  <si>
    <t xml:space="preserve"> Estudio Indicativo (CENACE)</t>
  </si>
  <si>
    <t>Cental Eólica y Solar Ajuchitlancito</t>
  </si>
  <si>
    <t>Correcaminos</t>
  </si>
  <si>
    <t>Solicitud estudio Indicativo SICE-00061-2025 de ATLAS RENEWABLE ENERGY DESARROLLOS MEXICO, En espera de turno para su atención,</t>
  </si>
  <si>
    <t>H´ércules II</t>
  </si>
  <si>
    <t>Avant Ecotecnia, S.A. P.I. de C.V.</t>
  </si>
  <si>
    <t>Cancelado</t>
  </si>
  <si>
    <t>Sierra Mojada</t>
  </si>
  <si>
    <t>Ejido La Gloria, municipio de Sierra Mojada, Coahuila</t>
  </si>
  <si>
    <t>El proyecto contaba con Contrato de Interconexión al amparo de la LSPEE en la modalidad Pequeña Producción, el cual se dio por terminado de manera anticipada en el 2018 por no entrar en operación en la fecha indicada.</t>
  </si>
  <si>
    <t>Es necesario realizar nuevos Estudios. Al tener corredores saturados, el flujo se incrementa en un monto igual a la capacidad de la Central Eléctrica (29,36 MW), agravando más el problema de saturación.  Debido a dicha problematica en las compuertas NTE-NES y MZD-TED, es probable la necesidad de refuerzos en dichos corredores como la segunda LT en 400 kV de ENO-HCP-REC y la tercera LT en 400 kV MZD-TED.  El proyecto se considera poco viable debido a la gran cantidad de obras de refuerzo necesarias para mentener la confiabilidad del Sistema Eléctrico.</t>
  </si>
  <si>
    <t>Necesario realizar nuevos estudios. Obras por determinar.</t>
  </si>
  <si>
    <t>Central Eólica y Solar Ajuchitlan</t>
  </si>
  <si>
    <t>Santo Domingo Ingenio</t>
  </si>
  <si>
    <t>Oaxaca I</t>
  </si>
  <si>
    <t>Parque Eólico La Carabina II, S. A. P. I. de C. V.</t>
  </si>
  <si>
    <t>Cadereyta</t>
  </si>
  <si>
    <t>Sin evaluación ingresada. El municipio Cadereyta de Montes se encuentra en región indígena</t>
  </si>
  <si>
    <t>Cental Eólica y Solar Boquilla</t>
  </si>
  <si>
    <t>Parque Solar Las Tinajas, S. A. de C. V.</t>
  </si>
  <si>
    <t>Juchitán de Zaragoza y Santo Domingo Ingenio</t>
  </si>
  <si>
    <t>Sin evaluación ingresada. En zona con antecedente de conflictos sociales por proyecto eólico y CPLI</t>
  </si>
  <si>
    <t>Parque Eólico La Carabina I, S. A. P. I. de C. V.</t>
  </si>
  <si>
    <t>Colón</t>
  </si>
  <si>
    <t>Ingresó evaluación el 14/02/2018</t>
  </si>
  <si>
    <t>SICE-00028-2018</t>
  </si>
  <si>
    <t>Cersa Energy, S.A. de C.V.</t>
  </si>
  <si>
    <t>Cersa Energy, S. A. de C. V.</t>
  </si>
  <si>
    <t>San Pedro de las Colonias</t>
  </si>
  <si>
    <t>Inmediaciones del municipio de San Pedro de las Colonias, Coahuila.</t>
  </si>
  <si>
    <t>Ingresó evaluación el 08/05/2019</t>
  </si>
  <si>
    <t>3 Ingresada</t>
  </si>
  <si>
    <t>Estudio de Instalaciones terminado y listo para su entrega en Dic/18.
Se notificó al solicitante pero no acudió a recoger el Estudio, por lo que la solicitud perdió vigencia.</t>
  </si>
  <si>
    <t>Es necesario realizar nuevos Estudios. Al tener corredores saturados, el flujo se incrementa en un monto igual a la capacidad de la Central Eléctrica (100 MW), agravando más el problema de saturación.  Debido a dicha problematica en las compuertas NTE-NES y MZD-TED, es probable la necesidad de refuerzos en dichos corredores como la LT en 400 kV de TRS-DMD y la tercera LT en 400 kV MZD-TED. El proyecto se considera poco viable debido a la gran cantidad de obras de refuerzo necesarias para mentener la confiabilidad del Sistema Eléctrico.</t>
  </si>
  <si>
    <t>CRS161007VAA</t>
  </si>
  <si>
    <t>Compañía de Energía Mexicana S. A. de C. V.</t>
  </si>
  <si>
    <t>Poza Rica</t>
  </si>
  <si>
    <t>Carretera Aire Libre-Hueyapan dirección a Tetelilla entronque km3, municipio de Hueyapan, Estado de Puebla, C.P. 73927</t>
  </si>
  <si>
    <t>E/574/AUT/2007</t>
  </si>
  <si>
    <t>Término Oficio 117.-DGISOS.854/2018</t>
  </si>
  <si>
    <t>Compañía Minera Autlán</t>
  </si>
  <si>
    <t>Parque Industrial de Energía Renovable, S. A. de C. V.</t>
  </si>
  <si>
    <t>89.25</t>
  </si>
  <si>
    <t>Municipios de Palmar de Bravo, Cañada Morelos y Esperanza, en el Estado de Puebla</t>
  </si>
  <si>
    <t>E/1204/AUT/2014</t>
  </si>
  <si>
    <t>Parque Eolico PIER Oficio 100.-DGISOS.637/2018</t>
  </si>
  <si>
    <t xml:space="preserve">Bajo </t>
  </si>
  <si>
    <t>267.75</t>
  </si>
  <si>
    <t>Cementos Apasco, S. A. de C. V.</t>
  </si>
  <si>
    <t>Parque Solar Las Lomas de Ocampo II, S. A. de C. V.</t>
  </si>
  <si>
    <t>Resolutivo 117.-DGISOS.0403/2019</t>
  </si>
  <si>
    <t>No cuenta con solicitud de Interconexión Vigente. En caso de continuar, debera solicitar un nuevo estudio de interconexión en la Plataforma SIASIC V3,</t>
  </si>
  <si>
    <t>PSL140718N31</t>
  </si>
  <si>
    <t>Central Saltillo, S. A. de C. V.</t>
  </si>
  <si>
    <t>Resolutivo positivo 117.-DGAEISyCP.2590/18</t>
  </si>
  <si>
    <t>CSA981214TXA</t>
  </si>
  <si>
    <t>SICE-00362-2016</t>
  </si>
  <si>
    <t>Central Andalucía II</t>
  </si>
  <si>
    <t>Al norte 1.5 de la carretera 40D, Saltillo-Matamoros km. 33, Ejido Benito Juárez, municipio de Matamoros, Coahuila.</t>
  </si>
  <si>
    <t>E/1909/GEN/2017</t>
  </si>
  <si>
    <t>Con resolutivo positivo 117.-DGAEISyCP.0585/17</t>
  </si>
  <si>
    <t>La Central Eléctrica se encuentra en Operación Comercial desde el 17-Ene-20.</t>
  </si>
  <si>
    <t>Vega Solar 4, S. A. P. I. de C. V.</t>
  </si>
  <si>
    <t>Parque Fotovoltaico Los Amigos. Resolutivo 117.-DGAEISYCP.3299/18</t>
  </si>
  <si>
    <t>Pasteurizadora Maulec, S. A. de C. V.</t>
  </si>
  <si>
    <t>Cogeneración</t>
  </si>
  <si>
    <t>2.88</t>
  </si>
  <si>
    <t>Nopalucan de la Granja</t>
  </si>
  <si>
    <t xml:space="preserve">Ex Hacienda Tamariz lado B Norte, (Coordenadas 19° 15.631´ N, 97° 50.723´ O), C.P. 75120, Nopalucan de la Granja, Puebla.  </t>
  </si>
  <si>
    <t>E/1555/GEN/2015</t>
  </si>
  <si>
    <t>Con Resolutivo  117.-DGAEISyCP.0163/17</t>
  </si>
  <si>
    <t>18.62</t>
  </si>
  <si>
    <t>Maulec</t>
  </si>
  <si>
    <t>PMA941003B92</t>
  </si>
  <si>
    <t>Generadora Fénix, S. A. P. I. de C. V., Central Necaxa</t>
  </si>
  <si>
    <t>Carretera México — Tuxpan Kilómetro 122, colonia Nuevo Necaxa, Juan Galindo</t>
  </si>
  <si>
    <t>E/1730/GEN/2016</t>
  </si>
  <si>
    <t>VIGENTE</t>
  </si>
  <si>
    <t>Con Resolutivo 117.-DGISOS.708/2018</t>
  </si>
  <si>
    <t xml:space="preserve">Generadora Fénix, S. A. P. I. de C. V., Central Patla
</t>
  </si>
  <si>
    <t>Carretera a Zihuateutla km 75, poblado de Ocomantla</t>
  </si>
  <si>
    <t>E/1731/GEN/2016</t>
  </si>
  <si>
    <t>Con Resolutivo117.-DGISOS.708/2018</t>
  </si>
  <si>
    <t xml:space="preserve">Generadora Fénix, S. A. P. I. de C. V., Central Tepexic
</t>
  </si>
  <si>
    <t>Tlalchichila S/N, en la convergencia de los Ríos Necaxa y Xaltepluxtla, Poblado de Tenango de las Flores</t>
  </si>
  <si>
    <t>E/1732/GEN/2016</t>
  </si>
  <si>
    <t>Con Resolutivo 117.-DGISOS.710/2018</t>
  </si>
  <si>
    <t>Sabormex, S. A. de C. V.</t>
  </si>
  <si>
    <t>Resurrección Sur número 302, fraccionamiento Industrial Resurrección, coordenadas 19° 04.746’ N, 98° 08.915’ O, C. P. 72228, Puebla, Puebla.</t>
  </si>
  <si>
    <t>E/1839/GEN/2016</t>
  </si>
  <si>
    <t>Con Resolutivo 100.-DGAEISyCP.102/16</t>
  </si>
  <si>
    <t>25.04</t>
  </si>
  <si>
    <t>Grupo JUMEX, S. A. de C. V.</t>
  </si>
  <si>
    <t>SAB9407014V3</t>
  </si>
  <si>
    <t xml:space="preserve">Granjas Carroll de México, S. de R. L. de C. V., Cogeneración II
</t>
  </si>
  <si>
    <t>Juchitán de Zaragoza y El Espinal</t>
  </si>
  <si>
    <t>Con Resolutivo 117.- DGAEISyCP.2956/18. Juchitán tiene antecedentes de conflictos sociales por eólico y CPLI.</t>
  </si>
  <si>
    <t>Proyectos Hidroeléctricos de Puebla, S. A. de C. V.</t>
  </si>
  <si>
    <t>Hay una EvIS del proyecto istema Mini-Hidroeléctrico Coyolapa-Atzalan, en  Tlacotepec de Benito Juárez. Resolutivo 100.-DGISOS1019/16</t>
  </si>
  <si>
    <t>SICE-00166-2018</t>
  </si>
  <si>
    <t>PSFV Matamoros</t>
  </si>
  <si>
    <t>Creación de Energía Sustentable, S.A.P.I. de C.V.</t>
  </si>
  <si>
    <t>A un costado de la carretera estatal No. 95, poblado Santo Niño de Aguanaval, municipio de Matamoros, Coahuila</t>
  </si>
  <si>
    <t>Resolutivo 117.-DGISOS.1244/2019</t>
  </si>
  <si>
    <t>Estudios de Interconexión perdieron vigencia ya que el solicitante no aceptó nuevo Estudio de Instalaciones.</t>
  </si>
  <si>
    <t>CES151229FA6</t>
  </si>
  <si>
    <t>Parque Solar Las Lomas de Ocampo, S. A. de C. V.</t>
  </si>
  <si>
    <t>Resolutivo 117.-DGISOS.0399/2019</t>
  </si>
  <si>
    <t xml:space="preserve">PSL140718AB2
</t>
  </si>
  <si>
    <t>Central Saltillo, S. A. de C. V</t>
  </si>
  <si>
    <t>Resolutivo 117.-DGAEISyCP.2590/18</t>
  </si>
  <si>
    <t>SICE-00295-2016</t>
  </si>
  <si>
    <t>Parque Solar Villanueva Tres</t>
  </si>
  <si>
    <t>Enel Green Power México, S. de R.L. de C.V.</t>
  </si>
  <si>
    <t>Ejido San Juan de Villanueva, municipio de Viesca, Coahuila</t>
  </si>
  <si>
    <t>E/1844/GEN/2016</t>
  </si>
  <si>
    <t>Resolutivo positivo 117.-DEIS.235/17</t>
  </si>
  <si>
    <t xml:space="preserve">5 resolutivo positivo </t>
  </si>
  <si>
    <t>La Central Eléctrica se encuentra en Operación Comercial desde el 25-Sep-18.</t>
  </si>
  <si>
    <t>INE010703GD6</t>
  </si>
  <si>
    <t>Centrales Eólicas Oaxaca II, II Y IV</t>
  </si>
  <si>
    <t>El Marqués</t>
  </si>
  <si>
    <t>Central Fotovoltaica CENAM</t>
  </si>
  <si>
    <t>Parque Solar Las Lomas de Ocampo III, S. A. de C. V.</t>
  </si>
  <si>
    <t>Resolutivo 117.-DGISOS.0400/2019</t>
  </si>
  <si>
    <t xml:space="preserve">PSL1407181D3
</t>
  </si>
  <si>
    <t>Iberdrola Renovables Norte, S. A. de C. V.</t>
  </si>
  <si>
    <t>Promotora de Recursos y Proyectos Las Palmas, S. A. de C. V.</t>
  </si>
  <si>
    <t>Fotovolt, S. A. P. I. de C. V.</t>
  </si>
  <si>
    <t>La Venta III</t>
  </si>
  <si>
    <t>SICE-00161-2015</t>
  </si>
  <si>
    <t>Planta Solar Cola de León</t>
  </si>
  <si>
    <t>Fisterra Energy Cola de León, S. de R. L. de C. V.</t>
  </si>
  <si>
    <t>Inmediaciones del municipio de Parras de la Fuente, Coahuila</t>
  </si>
  <si>
    <t>Resolutivo 100.-DGAEISyCP.3108/18</t>
  </si>
  <si>
    <t>Estudios de Interconexión perdieron vigencia ya que el solicitante no continuó con la solicitud del Contrato de Interconexión.</t>
  </si>
  <si>
    <t>FEC150818MV0</t>
  </si>
  <si>
    <t>BII NEE STIPA FASE I Y II</t>
  </si>
  <si>
    <t>Hive Solar Tres Manantiales, S. A. de C. V.</t>
  </si>
  <si>
    <t>Juchitan de Zaragoza</t>
  </si>
  <si>
    <t>Hay una evaluación de con nombre de proyecto Hive Solar Tres Manantiales pero en Coahuila, no en Oaxaca. Juchitán tiene antecedentes de conflictos sociales por eólico y CPLI</t>
  </si>
  <si>
    <t>BII STINÚ I y II</t>
  </si>
  <si>
    <t>EOLIATEC DEL ISTMO S.A.P.I. DE C.V.</t>
  </si>
  <si>
    <t>115 y 230</t>
  </si>
  <si>
    <t>Poligono de Santa rita</t>
  </si>
  <si>
    <t>E/322/AUT/2005</t>
  </si>
  <si>
    <t>Sin evaluación ingresada. Unión Hidalgo se encuentra en Región Indígena</t>
  </si>
  <si>
    <t>573.4</t>
  </si>
  <si>
    <t>EDF</t>
  </si>
  <si>
    <t>Opreración</t>
  </si>
  <si>
    <t>EIS0405256J2</t>
  </si>
  <si>
    <t>Piedra Larga fase I y II</t>
  </si>
  <si>
    <t>Tecozautla</t>
  </si>
  <si>
    <t>?</t>
  </si>
  <si>
    <t>FV TECOZAUTLA</t>
  </si>
  <si>
    <t>Estudios de Impacto (CENACE)</t>
  </si>
  <si>
    <t>Zacoalco de torres</t>
  </si>
  <si>
    <t>Sin evaluación ingresada. Municipio Tecozuatla en región indígena</t>
  </si>
  <si>
    <t xml:space="preserve">Ciclo combinado Centro logistico </t>
  </si>
  <si>
    <t>ZOPILOAPAN</t>
  </si>
  <si>
    <t xml:space="preserve">El Salto </t>
  </si>
  <si>
    <t>El salto 1</t>
  </si>
  <si>
    <t xml:space="preserve">Fotovoltaico Technology Park </t>
  </si>
  <si>
    <t xml:space="preserve">Ciclo combinado Technology park </t>
  </si>
  <si>
    <t>Fotovoltaica Nextipac</t>
  </si>
  <si>
    <t>Sin evaluación ingresada. Juchitán con antecedentes de conflictos sociales por eólica y CPLI</t>
  </si>
  <si>
    <t>Fuerza Eólica del Istmo Fase II</t>
  </si>
  <si>
    <t>BII HIOXO</t>
  </si>
  <si>
    <t>FUERZA Y ENERGÍA DE BII HIOXO S.A. DE C.V.</t>
  </si>
  <si>
    <t>Ixtepec</t>
  </si>
  <si>
    <t>carretera Unión Hidalgo y el Río de Perros, Juchitán de Zaragoza, Oaxaca, C.P. 07000</t>
  </si>
  <si>
    <t>E/806/AUT/2008</t>
  </si>
  <si>
    <t>Sin evaluación ingresada. En región indígena</t>
  </si>
  <si>
    <t>700.68</t>
  </si>
  <si>
    <t>Naturgy</t>
  </si>
  <si>
    <t>FEB990818932</t>
  </si>
  <si>
    <t>Ingenio</t>
  </si>
  <si>
    <t>PE INGENIO, S.A.P.I. DE C.V.</t>
  </si>
  <si>
    <t>49.5</t>
  </si>
  <si>
    <t>km 94 carretera Panamericana La Ventosa-Arriaga, Santo Domingo Ingenio, C.P. 70120</t>
  </si>
  <si>
    <t>E/1003/AUT/2013</t>
  </si>
  <si>
    <t>179.68</t>
  </si>
  <si>
    <t>Mexicana de Cobre, S. A. de C. V.</t>
  </si>
  <si>
    <t>Sureste I</t>
  </si>
  <si>
    <t>ENERGÍAS RENOVABLES LA MATA, S.A.P.I. DE C.V.</t>
  </si>
  <si>
    <t>kilómetro 67 de la carretera Salina Cruz-Arriaga, Aguascalientes La Mata, Asunción Ixtaltepec, Oaxaca</t>
  </si>
  <si>
    <t>E/983/PIE/2013</t>
  </si>
  <si>
    <t>Parque Eòlico. XTIPA BII y BINIZA</t>
  </si>
  <si>
    <t>Acatlán de Juarez</t>
  </si>
  <si>
    <t>Fotovoltaico Acatlán</t>
  </si>
  <si>
    <t xml:space="preserve">Acatlán de Juarez </t>
  </si>
  <si>
    <t>Acatlán GN</t>
  </si>
  <si>
    <t xml:space="preserve">Fotovoltaico Lagos de moreno </t>
  </si>
  <si>
    <t xml:space="preserve">Ojuelos de Jalisco </t>
  </si>
  <si>
    <t xml:space="preserve">Fotovoltaico Ojuelos </t>
  </si>
  <si>
    <t>Monterrey</t>
  </si>
  <si>
    <t>Prueba</t>
  </si>
  <si>
    <t>ojuelos</t>
  </si>
  <si>
    <t>Ojuelos solar-113.4</t>
  </si>
  <si>
    <t>Contrato de Interconexión (CFE)</t>
  </si>
  <si>
    <t>Ojuelos</t>
  </si>
  <si>
    <t>Ojuelos solar - 90</t>
  </si>
  <si>
    <t>Doctor Mora</t>
  </si>
  <si>
    <t xml:space="preserve">Carbonera de Guadalupe </t>
  </si>
  <si>
    <t>Santa Clara</t>
  </si>
  <si>
    <t>Fotovoltaico Delicias Solar</t>
  </si>
  <si>
    <t>Silao</t>
  </si>
  <si>
    <t>Evaluación ingresada el 10/12/2019</t>
  </si>
  <si>
    <t>CENTRAL DE COGENERACIÓN GUANAJUATO PUERTO INTERIOR (CENTRAL DE GENERACION SAG SAPI DE CV)</t>
  </si>
  <si>
    <t>Ikal - Dhamma Energy</t>
  </si>
  <si>
    <t>Ikal H2 - Dhamma Energy</t>
  </si>
  <si>
    <t>El Mezquite II - Cubico</t>
  </si>
  <si>
    <t>Proyecto Tepozán</t>
  </si>
  <si>
    <t>Presa Nueva - Revolve</t>
  </si>
  <si>
    <t>EMERALD POWER MEXICO, S.A. DE C.V.</t>
  </si>
  <si>
    <t>Los Ramones</t>
  </si>
  <si>
    <t xml:space="preserve">EMERALD POWER MEXICO, S.A. DE C.V.
SE ENTREGO ESTUDIO INDICATIVO EN EL AÑO 2019. NO SE CONTINUO CON EL PROCESO DE INTERCONEXIÓN.
 </t>
  </si>
  <si>
    <t>EPM111018KJ6</t>
  </si>
  <si>
    <t>Proyecto El Cuchillo</t>
  </si>
  <si>
    <t>Ingresó el 08/04/2022</t>
  </si>
  <si>
    <t>Rincón del Arco - Iberdrola</t>
  </si>
  <si>
    <t>Proyecto General Bravo</t>
  </si>
  <si>
    <t>Lampazos</t>
  </si>
  <si>
    <t>Proyecto Santa Lucía</t>
  </si>
  <si>
    <t>BLUEMEX POWER 10, S.A. DE C.V.</t>
  </si>
  <si>
    <t>El Carmen</t>
  </si>
  <si>
    <t>SOLICITUD INGRESADA AL CENACE. EN PROCESO DE ATENCIÓN</t>
  </si>
  <si>
    <t>BPD180614JC3</t>
  </si>
  <si>
    <t>DNO</t>
  </si>
  <si>
    <t>Sin informacion en la Gerencia</t>
  </si>
  <si>
    <t>Parque FV Energías Renovables De México Cuatro</t>
  </si>
  <si>
    <t>Ingresó 21/11/2024. Región indígena</t>
  </si>
  <si>
    <t>En proceso de elaboración de Estudio de Indicativo. SICE-00017-2025 actualizado // se identifica duplicidad con el ID 112</t>
  </si>
  <si>
    <t xml:space="preserve">La Chiquita </t>
  </si>
  <si>
    <t>Parque Eólico Energía Cimarron Wind</t>
  </si>
  <si>
    <t xml:space="preserve">San Felipe </t>
  </si>
  <si>
    <t>Oficio término 117.-DGISOS.6006/2023</t>
  </si>
  <si>
    <t>5 Resolutivo negativo</t>
  </si>
  <si>
    <t>San Matias</t>
  </si>
  <si>
    <t>Ensenada</t>
  </si>
  <si>
    <t>Proyecto en operación con 30 MW. No se indentifica una nueva solicitud.</t>
  </si>
  <si>
    <t>FES0404168H6</t>
  </si>
  <si>
    <t>Parque Eólico La Rumorosa</t>
  </si>
  <si>
    <t>Central Eólica La Rumorosa I, Municipio de Tecate. Resolutivo 117.-DEIS.368/17</t>
  </si>
  <si>
    <t>Proyecto en operación con 10 MW. No se indentifica una nueva solicitud.</t>
  </si>
  <si>
    <t>AMB541201348</t>
  </si>
  <si>
    <t xml:space="preserve">Proyecto Ceboruco </t>
  </si>
  <si>
    <t>Jala</t>
  </si>
  <si>
    <t>Mexxus Drilling International</t>
  </si>
  <si>
    <t>Parque Geotérmico Domo San Pedro</t>
  </si>
  <si>
    <t xml:space="preserve"> San Pedro Lagunillas</t>
  </si>
  <si>
    <t>Grupo Dragon</t>
  </si>
  <si>
    <t>SICE-00079-2015</t>
  </si>
  <si>
    <t>Amerinnova de la Frontera, S.A. de C.V.</t>
  </si>
  <si>
    <t>Amerinnova de la Frontera</t>
  </si>
  <si>
    <t>A la altura del km. 31 de la carretera Ciudad Juárez-Casas Grandes, municipio de Ascensión, Chihuahua</t>
  </si>
  <si>
    <t>El proyecto contaba con Contrato de Interconexión al amparo de la LSPEE en la modalidad Pequeña Producción, el cual se dio por terminado de manera anticipada en el 2019 por no entrar en operación en la fecha indicada.</t>
  </si>
  <si>
    <t>AFR1109289IA</t>
  </si>
  <si>
    <t>SICE-00331-2017</t>
  </si>
  <si>
    <t>Sol de Moctezuma</t>
  </si>
  <si>
    <t>Sol de Moctezuma, S. de R.L. de C.V.</t>
  </si>
  <si>
    <t>Rancho Ojo de Federico, municipio de Ascensión, Chihuahua</t>
  </si>
  <si>
    <t>Resolutivo 117.- DGAEISYCP.2682/18</t>
  </si>
  <si>
    <t>Estudios perdieron vigencia ya que no solicitó el Estudio de Instalaciones.</t>
  </si>
  <si>
    <t>Es necesario realizar nuevos Estudios. Al tener corredores saturados, el flujo se incrementa en un monto igual a la capacidad de la Central Eléctrica (150 MW), agravando más el problema de saturación.  Debido a dicha problematica en las compuertas NTE-NES y MZD-TED, es probable la necesidad de refuerzos en dichos corredores como la segunda LT en 400 kV de ENO-HCP-REC y la tercera LT en 400 kV MZD-TED.  El proyecto se considera poco viable debido a la gran cantidad de obras de refuerzo necesarias para mentener la confiabilidad del Sistema Eléctrico.</t>
  </si>
  <si>
    <t>SMO161005GWA</t>
  </si>
  <si>
    <t>Delicias Solar PV</t>
  </si>
  <si>
    <t>Delicias Solar PV, S.A. de C.V.</t>
  </si>
  <si>
    <t>Delicias</t>
  </si>
  <si>
    <t>A la altura del km. 133 de la carretera federal No. 45, municipio de Delicias, Chihuahua</t>
  </si>
  <si>
    <t>Sin registro en Chihuahua. Hay una EvIS de mismo nombre pero en Guanajuato, Ingresada el 10/12/2019</t>
  </si>
  <si>
    <t>SICE-00213-2016</t>
  </si>
  <si>
    <t>Kronos Solar Park Three</t>
  </si>
  <si>
    <t>Kronos Solar Park Three, S.A.P.I. de C.V.</t>
  </si>
  <si>
    <t>Santa Bárbara</t>
  </si>
  <si>
    <t>Rancho El Franqueño, carretera Santa Bárbara, km. 1 de la Y, municipio de Santa Bárbara, Chihuahua</t>
  </si>
  <si>
    <t>Resolutivo 100.-DEIS.024/16</t>
  </si>
  <si>
    <t>Estudios perdieron vigencia ya que no solicitó el Estudio de Impacto en el Sistema.</t>
  </si>
  <si>
    <t>KSP15101923A</t>
  </si>
  <si>
    <t>SICE-00204-2016</t>
  </si>
  <si>
    <t>Parque Solar Alsacia I</t>
  </si>
  <si>
    <t>Parque Solar Alsacia I, S.A. de C.V.</t>
  </si>
  <si>
    <t>A la altura del km. 152 de la carretera federal No. 45, tramo Chihuahua-Ciudad Juárez, municipio de Ahumada, Chihuahua</t>
  </si>
  <si>
    <t>Resolutivo 117.-DGAEISyCP.0184/17</t>
  </si>
  <si>
    <t>Estudios perdieron vigencia ya que no solicitó el Contrato de Conexión.</t>
  </si>
  <si>
    <t>Es necesario realizar nuevos Estudios. Al tener corredores saturados, el flujo se incrementa en un monto igual a la capacidad de la Central Eléctrica (300 MW), agravando más el problema de saturación.  Debido a dicha problematica en las compuertas NTE-NES y MZD-TED, es probable la necesidad de refuerzos en dichos corredores como la segunda LT en 400 kV de ENO-HCP-REC y la tercera LT en 400 kV MZD-TED.  El proyecto se considera poco viable debido a la gran cantidad de obras de refuerzo necesarias para mentener la confiabilidad del Sistema Eléctrico.</t>
  </si>
  <si>
    <t>PSA1510233L1</t>
  </si>
  <si>
    <t>Parque Industrial Colima I (Las Lomas)</t>
  </si>
  <si>
    <t>Colima</t>
  </si>
  <si>
    <t>lat 19.166227, lon -103.762157. Al borde de la carretera Manzanillo - Colima - Guadalajara al frente a la 20va zona militar.</t>
  </si>
  <si>
    <t>sesedeco27002</t>
  </si>
  <si>
    <t>Generacion y transmision de energia electrica</t>
  </si>
  <si>
    <t>Centro</t>
  </si>
  <si>
    <t xml:space="preserve"> $           250.00</t>
  </si>
  <si>
    <t>si 1. la empresa debera realizar tramites ante la secretaria de medio ambiente del gobierno del estado - opinion tecnica del ordenamiento ecologico.</t>
  </si>
  <si>
    <t>seamsde32016</t>
  </si>
  <si>
    <t>energia, agua y gas</t>
  </si>
  <si>
    <t>iniciado</t>
  </si>
  <si>
    <t>Mazapil</t>
  </si>
  <si>
    <t>Eosol (tai anahuac)</t>
  </si>
  <si>
    <t>si 1. aprobacion del manifiesto de impacto ambiental.
semarnat</t>
  </si>
  <si>
    <t>SESIC CONDIR 233</t>
  </si>
  <si>
    <t>generacion de energia</t>
  </si>
  <si>
    <t>Guerrero</t>
  </si>
  <si>
    <t xml:space="preserve"> $           152.80</t>
  </si>
  <si>
    <t>Enel green power Mexico</t>
  </si>
  <si>
    <t>SESIC CONDIR 234</t>
  </si>
  <si>
    <t>SESIC CONDIR 232</t>
  </si>
  <si>
    <t>NA // NA</t>
  </si>
  <si>
    <t>SESIC CONDIR 237</t>
  </si>
  <si>
    <t>planeacion</t>
  </si>
  <si>
    <t>Gemex-parque solar arco y donhi</t>
  </si>
  <si>
    <t>NA // el proyecto esta condicionado a la ampliacion de la
terminal portuaria de dos bocas o a la construccion de la nueva terminal portuaria de frontera.
si 1. se ingreso su mia el 22/09/2023 y les notificaron de requerimiento de informacion adicional:
13/12/2023 mismo al que se le dio respuesta el
26/03/2024 y desde esa fecha no han tenido avance, clave de proyecto:
13hi2023e0031 y numero de bitacora:
09/mg-0234/09/23</t>
  </si>
  <si>
    <t>Sky EPS Supply, S. A. de C. V.</t>
  </si>
  <si>
    <t>SKY EPS SUPPLY, S.A. DE C.V.</t>
  </si>
  <si>
    <t>27.2</t>
  </si>
  <si>
    <t>Huejotzingo</t>
  </si>
  <si>
    <t>Manzanas J y K, lote 1, colonia Corredor Industrial Quetzalcóatl, Huejotzingo, Puebla, C.P. 74160</t>
  </si>
  <si>
    <t>E/987/COG/2013</t>
  </si>
  <si>
    <t>228.74</t>
  </si>
  <si>
    <t>Sky EPS Supply SM, S. A. de C. V.</t>
  </si>
  <si>
    <t>SKY EPS SUPPLY SM S.A. DE C.V.</t>
  </si>
  <si>
    <t>20.4</t>
  </si>
  <si>
    <t>Lote 2 Manzana 2, Corredor Industrial Quetzalcoatl, San Baltazar Temaxcalac, carretera a Moyotzingo y cerrada San MartínTexmelucan, Puebla, C.P. 74129</t>
  </si>
  <si>
    <t>E/1061/COG/2013</t>
  </si>
  <si>
    <t>171.55</t>
  </si>
  <si>
    <t>Sandy Cassab Harari</t>
  </si>
  <si>
    <t>Granjas Carroll de México, S. de R. L. de C. V., Central Cuyoaco</t>
  </si>
  <si>
    <t>GRANJAS CARROLL DE MÉXICO, S. DE R.L. DE C.V.</t>
  </si>
  <si>
    <t>1.08</t>
  </si>
  <si>
    <t>Camino Rural Texcal Tezontepec S/N, predio las Águilas de la granja 19, colonia Cuyoaco C.P. 73986</t>
  </si>
  <si>
    <t>E/1823/GEN/2016</t>
  </si>
  <si>
    <t>7.82</t>
  </si>
  <si>
    <t>Agroindustrias Unidas de México, S. A. de C. V.</t>
  </si>
  <si>
    <t>GCM930713FK2</t>
  </si>
  <si>
    <t>Central Fotovoltaica Magdalena</t>
  </si>
  <si>
    <t>Magdalena</t>
  </si>
  <si>
    <t>Dhamma Energy</t>
  </si>
  <si>
    <t>Francia y España</t>
  </si>
  <si>
    <t>SICE-00283-2017</t>
  </si>
  <si>
    <t>Parque de Tecnología Electrónica</t>
  </si>
  <si>
    <t>Parque de Tecnología Electrónica, S.A. de C.V.</t>
  </si>
  <si>
    <t>Blvd. Independencia No. 4240, Col. Lote Bravo, municipio de Juárez, Chihuahua</t>
  </si>
  <si>
    <t>Cuenta con prelación. Proyecto en construcción,</t>
  </si>
  <si>
    <t>Ultra Energía de México, S. de R. L. de C. V.</t>
  </si>
  <si>
    <t>Estudio de Instalaciones (CENACE)</t>
  </si>
  <si>
    <t>Pabellón de Arteaga</t>
  </si>
  <si>
    <t>EMA POWER COMPANY, S.A.P.I. DE C.V.</t>
  </si>
  <si>
    <t>Sener</t>
  </si>
  <si>
    <t>Central Hidroeléctrica Mizú</t>
  </si>
  <si>
    <t>HIDROELÉCTRICA MIZU, S. A. P. I. DE C. V.</t>
  </si>
  <si>
    <t>Ixtaczoquitlán</t>
  </si>
  <si>
    <t>Previamente habían presentado solicitud de permiso ante la CRE, pero de 5.4 MW. Se podría mantener en esa misma capacidad si se aprueba o mantenerlo en términos de la propuesta reciente (3.1 MW).
Tiene consesión de agua activa por 30 años. 
Busca comercializar en el MEM.</t>
  </si>
  <si>
    <t>Familia del Valle</t>
  </si>
  <si>
    <t>Plan Sonora</t>
  </si>
  <si>
    <t>Información suficiente</t>
  </si>
  <si>
    <t>Grupo</t>
  </si>
  <si>
    <t>Nombre de proyecto</t>
  </si>
  <si>
    <t>Razón Social2</t>
  </si>
  <si>
    <t>Registros que subsisten 6,400 MW</t>
  </si>
  <si>
    <t>Observaciones CNE</t>
  </si>
  <si>
    <t>Grupo de Interés Económico</t>
  </si>
  <si>
    <t>Responsable</t>
  </si>
  <si>
    <t>En modificación</t>
  </si>
  <si>
    <t>En modificacion de descripción de instalaciones  y programa de obras, para entrar en operación el segundo trimestre de 2027, por enviar oficio de prevención</t>
  </si>
  <si>
    <t>TRE1407045G6</t>
  </si>
  <si>
    <t>La  generación aprobada es de 30 MW, y entró en operación el 01 de junio de 2020.</t>
  </si>
  <si>
    <t>Estudio de Instalaciones</t>
  </si>
  <si>
    <t>Programa de obras vigente</t>
  </si>
  <si>
    <t>Estudios de Impacto</t>
  </si>
  <si>
    <t>No se identifica solicitud de permiso de generación de energía eléctrica a nombre de la razón social</t>
  </si>
  <si>
    <t>Se desechó la solicitud del Estudio de Impacto por incumplimientos técnicos. Ingreso nueva solicitud de estudio indicativo el 9 de abril con SICE-00069- 2025</t>
  </si>
  <si>
    <t>México/ESPAÑA</t>
  </si>
  <si>
    <t>Dos solicitudes negadas</t>
  </si>
  <si>
    <t>Enerfin Enervento Exterior, S. L. U. 
Carlos Seoane González</t>
  </si>
  <si>
    <t>Iber</t>
  </si>
  <si>
    <t>Sin jerarquizar</t>
  </si>
  <si>
    <t>E/2162/AUT/2019</t>
  </si>
  <si>
    <t>Cuenta con juicio en contra de la resolución negativa de programa de obras
Solicitud de migración presentada  ante la CRE el 03dic24, se encuentra en análsiis
Porgrama de obras vencido</t>
  </si>
  <si>
    <t>Thermion Energy
Deacero</t>
  </si>
  <si>
    <t>Entraria en operación el 01/02/2027</t>
  </si>
  <si>
    <t>E/2349/GEN/2025</t>
  </si>
  <si>
    <t>Los datos del permiso E/2349/GEN/2025 son correctos. No obstante, se ha detectado una duplicidad con la información presente en el proyecto a nombre de STA NEVER STOP 13 S. DE R.L. DE C.V.
La generación aprobada es de 350,57 MW. Para el otorgameinto del permiso se presentó el acuse de la EVIS 
Programa de obras vigente</t>
  </si>
  <si>
    <t>CIP AAA</t>
  </si>
  <si>
    <t>Los datos del permiso E/2349/GEN/2025 son correctos. No obstante, se ha detectado una duplicidad con la información presente en el proyecto a nombre de STA NEVER STOP 13 S. DE R.L. DE C.V., para la central Esperanza Solar 
La generación aprobada es de 350,57 MW.
Programa de obras vigente</t>
  </si>
  <si>
    <t>México/ALEMANIA (BAYWA)</t>
  </si>
  <si>
    <t>El nombre de la razon social es: Infraestructura Energética del Norte, S. de R. L. de C. V.
El valor aprobado en el permiso es de 37.32 MW.
En operación desde el 28 de abril de 2020.</t>
  </si>
  <si>
    <t>El nombre de la razon social es: Viento de Bella Unión, S. de R. L. de C. V. Programa de obras vigente, para entrar en operación para el primer trimestre de 2027</t>
  </si>
  <si>
    <t>CIP AA</t>
  </si>
  <si>
    <t>La generación aprobada en el permiso es de  22.20 MW.
En modificacion de programa de obras, para entrar en operación para el cuarto trimestre de 2025. Por enviar oficio de requerimiento para admisión a trámite</t>
  </si>
  <si>
    <t>Se detectan dos proyectos con características similares y de la infomrmación disponible por la Comisión, no es posible determinar cual cuenta con permiso ya que el permiso se encuentra a nombre de la razón social Aligntech de México, S. de R. L. de C. V. 
La generacion aprobada es de 1.68 MW.
La dirección: Avenida Intermex 1357, Parque Industrial Intermex, coordenadas 31° 37.955’ N, 106° 23.220’ O, C.P. 32575, Ciudad Juárez, Chihuahua. 
Se requerirá información sobre el inicio de operación, y en su caso de incumplimiento se podría iniciar el procedimiento de sanción correspondiente. Para el otorgameinto del permiso se presentó el acuse de la EVIS 
Programa de obras vencido, la fecha de entrada en operación indicada en el permiso es 15ene25</t>
  </si>
  <si>
    <t>AME081103PY1
DID030314294</t>
  </si>
  <si>
    <t>Align Technology, Inc.</t>
  </si>
  <si>
    <t>Plastic Omnium Auto Exterior, S. A.
Plastic Omnium Auto Exterior, S. A.
(Francia)</t>
  </si>
  <si>
    <t>Solicitud desechada mediante oficio SE-300/97480/2024 de 29/11/2024 por los siguientes motivos: 
1. No se acredita el modelo del abasto aislado que pretende implementar conforme al acuerdo A/037/2021
2. No acredita si la central se va a interconectar o conectar al SEN
3. Diagramas unifilares del abasto aislado y simplificado son ilegibles
4. Programa de obras ilegible
5. Información incluida en la Evaluación de Impacto Social es incongruente (se señaló que el proyecto se construiría en 2 etapas: una de 0.49 MW ya instalados y otra de 3.2225 MW hasta llegar a 3.7125 MW
6. No acredita el programa de financiamiento</t>
  </si>
  <si>
    <t>Solicitud en trámite. Por enviar oficio de prevención.</t>
  </si>
  <si>
    <t>Solicitud en trámite. Por enviar oficio de prevención</t>
  </si>
  <si>
    <t>ERV190527E30
GEM0802183Z8</t>
  </si>
  <si>
    <t>La generación aprobada es de 130. 96 MW.  Programa de obras vigente, para entrar en operación para el primer trimestre de 2027</t>
  </si>
  <si>
    <t>ASO130712FKA
DEM130918DZ8</t>
  </si>
  <si>
    <t>La generacion aprobada es de  155.52 MW. Programa de obras vigente, para entrar en operación para el primer trimestre de 2027</t>
  </si>
  <si>
    <t>SSO1811076G0
DEM130918DZ8</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</si>
  <si>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PENDIENTE DEFINICIÓN DE OBRAS LOCALES</t>
  </si>
  <si>
    <t>Solicitud desechada mediante oficio SE-300/97482/2024 de 29/11/2024 por los siguientes motivos: 
1. No se acredita el modelo del abasto aislado que pretende implementar conforme al acuerdo A/037/2021
2. No acredita si la central se va a interconectar o conectar al SEN
3. Diagramas unifilares del abasto aislado y simplificado son ilegibles
4. Programa de obras ilegible
5. Información incluida en la Evaluación de Impacto Social es incongruente (se señaló que el proyecto se construiría en 2 etapas: una de 0.49 MW ya instalados y otra de 3.2225 MW hasta llegar a 3.7125 MW
6. No acredita el programa de financiamiento</t>
  </si>
  <si>
    <t>CIP BB</t>
  </si>
  <si>
    <t>Programa de obras vencido y  se encuentra pendiente el envío del reporte de sanción correspondiente.</t>
  </si>
  <si>
    <t>El permiso se encuentra terminado</t>
  </si>
  <si>
    <t>AKG160226RD5
GPE230926BP6</t>
  </si>
  <si>
    <t>Solarcentury</t>
  </si>
  <si>
    <t>CSO221011P76
CSO22011P76</t>
  </si>
  <si>
    <t xml:space="preserve">En trámite, análisis para admitir a trámite </t>
  </si>
  <si>
    <t>PSS211216U98
PSS21126U98</t>
  </si>
  <si>
    <t>Solicitud en Admisión a trámite, pendiente enviar oficio de prevención</t>
  </si>
  <si>
    <t>Solicitud en Admisión a trámite, pendiente enviar oficio de prevención
Solicitud promovida a nombre de Sunstone Power, S. de R. L. de C. V.</t>
  </si>
  <si>
    <t xml:space="preserve">Sin EVIS ingresada- 
</t>
  </si>
  <si>
    <t>La generación aprobada es de 104.50 MW, programa de obras vigente.</t>
  </si>
  <si>
    <t>El permiso se encuentra ubicado en Matamoros, Coahuila y está en operación desde el 23 de enero de 2020.</t>
  </si>
  <si>
    <t>Programa de obras vigente. Para entrar en operación para el primer trimestre de 2027</t>
  </si>
  <si>
    <t>No se identifica permiso a nombre de la razón social</t>
  </si>
  <si>
    <t>La generación aprobada es de  22.20 MW.
En modificación de programa de obras, para entrar en operación para el segundo trimestre de 2026,  por enviar requerimiento para admitir a trámite</t>
  </si>
  <si>
    <t>La CNE no cuenta con información al respecto
Energía Limpia de Rojito, S. de R.L. de C.V.</t>
  </si>
  <si>
    <t>La CNE no cuenta con información al respecto
FRV Services México, S. de R.L. de C.V.</t>
  </si>
  <si>
    <t>Permiso negado mediante la ES/2481/2024</t>
  </si>
  <si>
    <t>Alejandro Valles Barajas
Las Garzas Solar Energy, S.A. de C.V.</t>
  </si>
  <si>
    <t>Solicitud de permiso desechada mediante el oficio SE-300/99207/2022</t>
  </si>
  <si>
    <t>ASS121115623
AES1701234N3</t>
  </si>
  <si>
    <t>ENERAB, S. de R. L. de C. V.
Almacenamiento de Energía del Sureste, S. de R.L. de C.V.</t>
  </si>
  <si>
    <t>La CNE no cuenta con información al respecto
Parque Solar Durango, S. de R.L. de C.V.</t>
  </si>
  <si>
    <t xml:space="preserve">Se ingresó evaluación el 29/07/2024, pendiente de atender
</t>
  </si>
  <si>
    <t>En modificacion de programa de obras,  para entrar en operación al cuarto trimestre de 2026</t>
  </si>
  <si>
    <t>Existe una solicitud de terminación para este permiso, la cual está condicionada a la obtención de un nuevo permiso. 
La solicitud aún se encuentra en proceso de resolución.</t>
  </si>
  <si>
    <t>La generación aprobada es de 220.80 MW.
La CNE tiene que entró en operación el  18 de diciembre de 2020</t>
  </si>
  <si>
    <t xml:space="preserve">Se tiene una solicitud de permiso negada mediante la RES/2023/2024 a nombre de Dalia Solar, en el municipio de Tepeyahualco, Puebla, con una capacidad instalda de 155.515 MW en CA, </t>
  </si>
  <si>
    <t>DSO1911159T7
DEM130918DZ8</t>
  </si>
  <si>
    <t>Se tiene una solicitud de permiso negada mediante la RES/2653/2024</t>
  </si>
  <si>
    <t>ISO200210MM8
DEM130918DZ8</t>
  </si>
  <si>
    <t>Kilómetro 16 de la carretera 12 Moctezuma - San Lorenzo, colonia Las Lomas, coordenadas 22° 46.347' N, 101° 02.599' 0, C. P. 78900, 
Moctezuma, San Luis Potosí.</t>
  </si>
  <si>
    <t xml:space="preserve">Solicitud de permiso negada mediante la RES/344/2021, derivado de que fenecio el plazo para presentar la EIS conforme a la descripción del proyecto </t>
  </si>
  <si>
    <t>La generación aprobada es de 94 MW, programa de obras vigente.</t>
  </si>
  <si>
    <t>Solicitud de permiso por enviar oficio de requerimiento para admitir a trámite</t>
  </si>
  <si>
    <t>ASO1911152P6
DEM130918DZ8</t>
  </si>
  <si>
    <t xml:space="preserve">El permiso se encuentra terminado.
La generación  aprobada es de  82.64 MW. Para el otorgameinto del permiso se presentó el acuse de la EVIS </t>
  </si>
  <si>
    <t>Advance Clean Energy, S. A. P. I. de C. V.
Eridania SADAM</t>
  </si>
  <si>
    <t xml:space="preserve">La generación aprobada es de 155.52 MW. Programa de obras vigente. Para el otorgameinto del permiso se presentó el acuse de la EVIS </t>
  </si>
  <si>
    <t>GSO1902228A0
DEM130918DZ8</t>
  </si>
  <si>
    <t xml:space="preserve">El permiso se encuentra terminado
La generación aprobada es de  330 MW. Para el otorgameinto del permiso se presentó el acuse de la EVIS </t>
  </si>
  <si>
    <t>LEN1705193R2
MEN1509044A7</t>
  </si>
  <si>
    <t>Fotowatio Renewable Ventures 
FRV Solar Holding</t>
  </si>
  <si>
    <t xml:space="preserve">El permiso se encuentra terminado
La generación aprobada es de 330 MW. Para el otorgameinto del permiso se presentó el acuse de la EVIS </t>
  </si>
  <si>
    <t>IEN180308RN8
MEN1509044A7</t>
  </si>
  <si>
    <t>E/1968/GEN/2017 / E/2009/GEN/2018</t>
  </si>
  <si>
    <t>Parque Amistad III, S. A. de C. V., cuenta con una capacidad de 108 MW, mientras que Parque Amistad IV, S. A. de C. V., tiene una capacidad de 162 MW (E/1968/GEN/2017). 
El estado actual de Parque Amistad III, S. A. de C. V., es "En operación" desde el 20 de diciembre de 2024, mientras que Parque Amistad IV, S. A. de C. V., se encuentra "En construcción".
La generación aprobada es de 270 MW (E/2009/GEN/2018)</t>
  </si>
  <si>
    <t>Mediante el oficio UAJ-230/68585/2023 se inició el procedimiento de sanción, el cual se identifica en el expediente como PAS/E/123/2023.  El nombre de la razon social es  Eólica Cerritos, S. A. P. I. de C. V., y la central está ubicada en el Estado de Zacatecas</t>
  </si>
  <si>
    <t>El nombre de la razon social es  Parques Eólicos de San Lázaro, S. A. de C. V.
El municipio es Villagrán.
El permiso se encuentra revocado.</t>
  </si>
  <si>
    <t>Se detectan dos proyectos con características similares y de la infomrmación disponible por la Comisión, no es posible determinar cual cuanta con permiso ya que La razon social es  Aligntech de México, S. de R. L. de C. V.
La capacidad de generación es de 1.68 MW.
La ubicación de la central es: Avenida Intermex 1357, Parque Industrial Intermex, coordenadas 31° 37.955’ N, 106° 23.220’ O, C.P. 32575, Ciudad Juárez, Chihuahua.
Se requerirá información sobre el inicio de operación, y en su caso de incumplimiento se podría iniciar el procedimiento de sanción correspondiente.
Para el otorgameinto del permiso se presentó el acuse de la EVIS 
Programa de obras vencido, la fecha de entrada en operación indicada en el permiso es 15ene25nto de sanción correspondiente.</t>
  </si>
  <si>
    <t>Align Technology, Inc.
Aligntech de México, S.A. de C.V.</t>
  </si>
  <si>
    <t>En modificación de Programa de obras, para entrar en operación para el primer trimestre de 2025</t>
  </si>
  <si>
    <t>La CNE tienen conocimiento que cuenta con arbitraje internacional.
El municipio es Villa de Ramos.
La CNE tiene que 300 MW están operación desde el 11 de mayo de 2019.
29 MW están pendiente de entrada en operación</t>
  </si>
  <si>
    <t>FPS161021668
FSM121025QG0</t>
  </si>
  <si>
    <t>La razon social es Munisol, S. A. P. I. de C. V.
La CRE ha negado la modificación al programa de obras, lo que sitúa al permisionario en incumplimiento y con un posible proceso de revocación en curso. Sin embargo, el permisionario interpuso el Juicio de amparo 350/2023, obteniendo una suspensión provisional contra cualquier acto de revocación.</t>
  </si>
  <si>
    <t>Ford Motor Company, S. A. de C. V.
Munisol, S. A. P. I. de C. V.</t>
  </si>
  <si>
    <t xml:space="preserve">Se tiene el permiso E/2239/GEN/2020 otorgado a Radiomovil Dipsa, S. A. de C. V., para el Data Center Telcel en el Edo de México, con una capacidad de 7 MW y con combustión interna </t>
  </si>
  <si>
    <t>Permiso dio aviso de la entrada en operación, se encuentra en evaluación de dicha información</t>
  </si>
  <si>
    <t>TCE220524TS2</t>
  </si>
  <si>
    <t xml:space="preserve">No se identifica proyecto con esas carácterísticas </t>
  </si>
  <si>
    <t>E/2299/GEN/2023</t>
  </si>
  <si>
    <t>Se tiene el permiso E/2299/GEN/2023 (318.60 MW), cuya energía eléctrica es destinada a la exportación a EUA mediante la autorización A/007/2023, programa de obras vigente</t>
  </si>
  <si>
    <t>ESJ050923T11</t>
  </si>
  <si>
    <t>Sempra Infraestructura</t>
  </si>
  <si>
    <t>No se identifica proyecto eólico con esas característcias en Pesquería, Nuevo León</t>
  </si>
  <si>
    <t>El permiso se encuentra terminado.
El municipio es Ixil.</t>
  </si>
  <si>
    <t>Elawan Energy, S. L.</t>
  </si>
  <si>
    <t>Sí
Cuenta con tres juicios de amparo:
231/2022 - sentencia cumplida
497/2021 - sentencia de sobreseimiento
369/2023 - sentencia de sobreseimiento</t>
  </si>
  <si>
    <t>231/2022 
-07-mar-25 la DJ informó a la GCROR cumplida la sentencia relacionada con el juicio de amparo, dado que la CRE dejo insubsistente la resolución RES/552/2022 y emitió una nueva resolución otorgando al proyecto el permiso para generar energía número E/2238/GEN/2025.
497/2021
- 22-nov-23 la DJ informa a la GCROR sobre sentencia de sobreseimiento al juicio de amparo.
369/2023
- 06-jun-24 la DJ informa a la GCROR sobre sentencia de sobreseimiento al juicio de amparo.</t>
  </si>
  <si>
    <t>La central se encentra en el municipio es Valladolid.
Se ha identificado un incumplimiento en el pago de derechos por supervisión anual correspondientes a los ejercicios 2022 y 2023, los cuales se encuentran actualmente en proceso.
Mediante oficio UE-240/81918/2020 se reconoce la fuerza mayor, sin embargo desde octubre de 2023 no presentan informes.</t>
  </si>
  <si>
    <t>LPP160226EI3</t>
  </si>
  <si>
    <t>Jinkosolar Investment, PTE. LTD</t>
  </si>
  <si>
    <t>Contrato de Interconexión y permiso con FEO no vigentes, tienen aceptacion de fuerza mayor por parte de la CRE.</t>
  </si>
  <si>
    <t>Fuerza y Energía Limpia de Tizimín II, S. A. de C. V.</t>
  </si>
  <si>
    <t>E/2108/GEN/2018</t>
  </si>
  <si>
    <t>El permiso tiene una capacidad aprobada por 75.00 MW, programa de obras vigente.</t>
  </si>
  <si>
    <t>FEL1710113D3</t>
  </si>
  <si>
    <t>Smartener, S. L.</t>
  </si>
  <si>
    <t>Por iniciar construcción, no reporta problematica alguna.</t>
  </si>
  <si>
    <t>En tiempo</t>
  </si>
  <si>
    <t>Sol de Los Manzanos, S. de R. L. de C. V.</t>
  </si>
  <si>
    <t>13-Cuauhtémoc</t>
  </si>
  <si>
    <t>A la altura del km.4 del periférico Gómez Morín s/n, Col. Valle de Anahuac , municipio de Cuauhtémoc, Chihuahua.</t>
  </si>
  <si>
    <t>E/1367/GEN/2015</t>
  </si>
  <si>
    <t>En modificación de programa de obras, para entarr en operación en el primer trimestre de 2025. No cumple con las DACG por lo que se negará la modificación del permiso</t>
  </si>
  <si>
    <t>SMA130218ND5</t>
  </si>
  <si>
    <t>X-Elio Energy S. A. de C. V.
Sol de los Manzanos, S. de R.L. de C.V.</t>
  </si>
  <si>
    <t>El proyecto tiene prelación ya que cuenta con el Contrato de Interconexión No. CIDC16-11_2018</t>
  </si>
  <si>
    <t>Beneficia la confiabilidad de la Red Eléctrica de la Región Cuauhtémoc, al reducir la carga de los AT's de 100 MVA 230/115 kV en la SE Cuauhtémoc Dos.</t>
  </si>
  <si>
    <t>En operación. Mediante oficio UE-240/73309/2019 la CNE notificó de la toma de nota de inicio de operación el 30 de mayo de 2019</t>
  </si>
  <si>
    <t>Grupo Carso</t>
  </si>
  <si>
    <t>En construcción, programa de obras vigente.</t>
  </si>
  <si>
    <t>Grupo Trimex, S. A. de C. V.
RMCS Comercio, S.A.P.I. de C.V.</t>
  </si>
  <si>
    <t>Oak Creek Energy</t>
  </si>
  <si>
    <t>Mediante oficio UE-240/62801/2023 de fecha 10 de noviembre de 2023, se aprobó la terminación por renuncia del permiso.</t>
  </si>
  <si>
    <t>Pendiente enviar el reporte de sanción al área correspondiente. 
En incumplimiento de programa de obras.</t>
  </si>
  <si>
    <t>Compañía Minera Autlán
Energía y Proyectos Eólicos, S.A.P.I. de C.V.</t>
  </si>
  <si>
    <t>E/2214/GEN/2019</t>
  </si>
  <si>
    <t xml:space="preserve">En construcción, programa de obras vigente.
La razón social es Desarrollo de Fuerzas Renovables, S. de R. L. de C. V.
La central se encuentra en Zacatecas.
</t>
  </si>
  <si>
    <t>El permiso al amparo de la LIE corresponde a la migración de un permiso que estaba al amparo de la LSPEE.
En la migración se señala que la central está en operación desde el 28 de febrero de 2000.
La entidad federativa es Tamaulipas.</t>
  </si>
  <si>
    <t>MRV860828GS0</t>
  </si>
  <si>
    <t>Mexichem</t>
  </si>
  <si>
    <t>El permiso al amparo de la LIE corresponde a la migración de un permiso que estaba al amparo de la LSPEE.
En la migración se señala que la central está en operación desde el 30 de abril de 1996.
La capacidad aprobada es de 38.64 MW
La entidad Federativa es Jalisco.</t>
  </si>
  <si>
    <t>AME600620960</t>
  </si>
  <si>
    <t xml:space="preserve">A. E. Staley Manufacturing Co.
</t>
  </si>
  <si>
    <t xml:space="preserve">En operación, programa de obras vigente
La CNE tomó nota de la entrada en operación en abasto aislado sin inyección al SEN a partir del 26 de noviembre de 2020 </t>
  </si>
  <si>
    <t xml:space="preserve">Banco Invex, S. A.
</t>
  </si>
  <si>
    <t>La Capacidad aprobada es de 1,660 MW, programa de obras vigente.</t>
  </si>
  <si>
    <t xml:space="preserve">Mota-Engil Energía, S. A. de C. V.
</t>
  </si>
  <si>
    <t>La Capacidad aprobada es de 1.896 MW. Mediante el oficio UE-240/121533/2018 la CNE notifica de la toma de nota de incio en operación comercial el 22 de septiembre de 2018</t>
  </si>
  <si>
    <t>PTE9673RR6</t>
  </si>
  <si>
    <t xml:space="preserve">Flextronics
</t>
  </si>
  <si>
    <t xml:space="preserve">La Capacidad aprobada es de 15.84  MW 
Mediante oficio UE-240/64033/2017 se dio la conformidad de entrada en operación a partir del 30 de abril de 2017. Para el otorgameinto del permiso se presentó el acuse de la EVIS </t>
  </si>
  <si>
    <t xml:space="preserve">Agrupación Internacional de Servicios Energéticos, S. A.
</t>
  </si>
  <si>
    <t>En construcción programa de obras vigente</t>
  </si>
  <si>
    <t xml:space="preserve">CEMEX, S. A. B. de C. V.
</t>
  </si>
  <si>
    <t>Mediante resolución UAJ-230/51979/2023 se revoca el permiso</t>
  </si>
  <si>
    <t>EBC1604063VA</t>
  </si>
  <si>
    <t xml:space="preserve">Inco Renovables, S. A. P. I. de C. V.
</t>
  </si>
  <si>
    <t>E/2138/GEN/2019</t>
  </si>
  <si>
    <t>Permiso migrado.
En construcción programa de obras vigente.</t>
  </si>
  <si>
    <t xml:space="preserve">Thermion Energy
</t>
  </si>
  <si>
    <t>En modificación de Programa de obras,  para entrar en operación al segundo trimestre 2025, listo para resolver</t>
  </si>
  <si>
    <t xml:space="preserve">Univergy International, S. L.
</t>
  </si>
  <si>
    <t>Cuenta con juicio en contra de la resolución negativa de programa de obras, programa de obras no vigente.</t>
  </si>
  <si>
    <t>En operación
La CNE tomó nota de la entrada en operación en abasto aislado sin inyección al SEN a partir del 01 de noviembre de 2024</t>
  </si>
  <si>
    <t xml:space="preserve">SERCOTEL, S. A. de C. V.
</t>
  </si>
  <si>
    <t xml:space="preserve">En operación
Mediante oficio UE-240/65171/201 se dio la conformidad de entrada en operación de manera aislada al SEN a partir del 01 de octubre de 2017 </t>
  </si>
  <si>
    <t xml:space="preserve">Salvador Orozco Hernáez
</t>
  </si>
  <si>
    <t>Por medio del Oficio UE-61392/2022 se terminó por renuncia el permiso con fecha del 22 de julio de 2022</t>
  </si>
  <si>
    <t xml:space="preserve">Enel Green Power
</t>
  </si>
  <si>
    <t>La capacidad aprobada es de 71.40 
En modificación de su programa de obras,  para entrar en operación para el segundo trimestre de 2026, listo para resolver</t>
  </si>
  <si>
    <t xml:space="preserve">Eoliatec de México, S. A. de C. V.
</t>
  </si>
  <si>
    <t>El permiso fue revocado en el año 2023</t>
  </si>
  <si>
    <t>AER130312817
AER130321817</t>
  </si>
  <si>
    <t xml:space="preserve">Aldesa
</t>
  </si>
  <si>
    <t xml:space="preserve">La generacion aprobada es de  0.999 MW.
Mediante oficio UE-240/10271/2020 se dio la conformidad entrada en operación a partir de 05 de junio de 2019 </t>
  </si>
  <si>
    <t xml:space="preserve">Grupo Carso
</t>
  </si>
  <si>
    <t xml:space="preserve">Mediante oficio UAJ-230/3251/2025 se revoca el permiso </t>
  </si>
  <si>
    <t xml:space="preserve">Mediante oficio UAJ-230/2901/2025 se revoca el permiso </t>
  </si>
  <si>
    <t xml:space="preserve">En operación. Mediante oficio UE-240/95622/2018 la CNE notificó de la toma de nota de inicio de operación el 25 de julio de 2018. Para el otorgameinto del permiso se presentó el acuse de la EVIS </t>
  </si>
  <si>
    <t>Mediante Oficio  UE-240/ 81919/2020 se le reconoce la fuerza mayor, sin embargo desde septiembre de 2024 no presenta informes. Por iniciar procedimiento de sanción.</t>
  </si>
  <si>
    <t>EOA120522NY7</t>
  </si>
  <si>
    <t xml:space="preserve">EDF
</t>
  </si>
  <si>
    <t>AER140313TI6</t>
  </si>
  <si>
    <t xml:space="preserve">Alten Energías Renovables,
</t>
  </si>
  <si>
    <t>En Construcción</t>
  </si>
  <si>
    <t>Grupo Trimex, S. A. de C. V.
Altair Importación y Exportación, S.A.P.I. de C.V.</t>
  </si>
  <si>
    <t>Codere México, S. A. de C. V.
Energía Solar Alaia V, S.A.P.I. de C.V.</t>
  </si>
  <si>
    <t>Codere México, S. A. de C. V.
Energía Solar Alaia IV, S.A.P.I. de C.V.</t>
  </si>
  <si>
    <t>Codere México, S. A. de C. V.
Energía Solar Alaia III, S.A.P.I. de C.V.</t>
  </si>
  <si>
    <t>Codere México, S. A. de C. V.
Energía Solar Alaia II, S.A.P.I. de C.V.</t>
  </si>
  <si>
    <t>Por medio del oficio UAJ-230/84817/2024 se revoca el permiso</t>
  </si>
  <si>
    <t>Progressum Energy
Electricidad Solar de Chihuahua, S. A. de C. V.</t>
  </si>
  <si>
    <t xml:space="preserve">OPDE Participaciones Iustriales, S. L.
</t>
  </si>
  <si>
    <t>Mediante oficio UE-240/75073/2020 se autoriza la fuerza mayor. Actualmente siguen reportando. Se identififica el permiso E/1502/AUT/2015 se ubica en Jalisco</t>
  </si>
  <si>
    <t>EVM091210FD9</t>
  </si>
  <si>
    <t xml:space="preserve">Sanmina-SCI Systems de México, S. A. de C. V.
</t>
  </si>
  <si>
    <t>E/1094/AUT/2013</t>
  </si>
  <si>
    <t>Por medio del oficio UAJ-230/85836/2022 se revoca el permiso</t>
  </si>
  <si>
    <t>OEM120914298</t>
  </si>
  <si>
    <t xml:space="preserve">Compañía Minera Autlán
</t>
  </si>
  <si>
    <t>E/1326/PP/2015</t>
  </si>
  <si>
    <t>permiso revocado</t>
  </si>
  <si>
    <t>Solar Wi Baja
XIII Colima, S.A.P.I. de C.V.</t>
  </si>
  <si>
    <t>E/1243/PP/2014</t>
  </si>
  <si>
    <t>En procedimiento de sanción</t>
  </si>
  <si>
    <t>ENE090701AR8</t>
  </si>
  <si>
    <t xml:space="preserve">Sea Star, S. A. de C. V.
</t>
  </si>
  <si>
    <t>E/1863/GEN/2016</t>
  </si>
  <si>
    <t xml:space="preserve">En modificación de programa de obras para entrar el cuatro trimestre de 2028, listo para resolver </t>
  </si>
  <si>
    <t>Hércules II</t>
  </si>
  <si>
    <t>E/1170/PP/2014</t>
  </si>
  <si>
    <t>Permiso revocado el 14/04/2023</t>
  </si>
  <si>
    <t>AEC1209033B4</t>
  </si>
  <si>
    <t>José Diego Corderas Castells
Avant Ecotecnia, S.A. P.I. de C.V.</t>
  </si>
  <si>
    <t>E/1389/AUT/2015</t>
  </si>
  <si>
    <t>Se identificó con el nombre del proyecto, tecnología y capacidad. La ubicación establecida en el título de permiso es Coahuila. La Permisionaria ha manifestado la caducidad de su permiso a partir del año 2019. Cuenta con reporte de incumplimiento por pago de derechos de supervisión (27/04/2022)</t>
  </si>
  <si>
    <t>PEC1108115WA</t>
  </si>
  <si>
    <t xml:space="preserve">Sowitec Operation GMBH
</t>
  </si>
  <si>
    <t>E/1403/PP/2015</t>
  </si>
  <si>
    <t>Se identificó con el nombre del proyecto, tecnología y capacidad. La ubicación establecida en el título de permiso es Coahuila. Permiso revocado el 15/06/2022, por incumplimiento en pago de derechos.</t>
  </si>
  <si>
    <t>PST140718ARA</t>
  </si>
  <si>
    <t xml:space="preserve">Energía Aljaval
</t>
  </si>
  <si>
    <t>E/1388/AUT/2015</t>
  </si>
  <si>
    <t>Se identificó con el nombre del proyecto, tecnología y capacidad. La ubicación establecida en el título de permiso es Coahuila. Permiso terminado el 11/12/2020, por renuncia.</t>
  </si>
  <si>
    <t>PEC110811SL6</t>
  </si>
  <si>
    <t>E/1939/GEN/2017</t>
  </si>
  <si>
    <t>Permiso terminado el 09/05/2019, por renuncia</t>
  </si>
  <si>
    <t>Cersa Energy
Cersa Energy, S.A. de C.V.</t>
  </si>
  <si>
    <t>E/1402/GEN/2015</t>
  </si>
  <si>
    <t>Permiso revocado el 25/09/2023, por incumplimiento en pago de derchos</t>
  </si>
  <si>
    <t xml:space="preserve">Energía Aljaval S.L.
</t>
  </si>
  <si>
    <t>E/1970/GEN/2017</t>
  </si>
  <si>
    <t>Se identificó con el nombre del proyecto, tecnología y capacidad. La ubicación establecida en el título de permiso es Coahuila. Permiso terminado el 10/10/2018, por renuncia</t>
  </si>
  <si>
    <t xml:space="preserve">JDA Overseas Holding, L. L. C.
</t>
  </si>
  <si>
    <t>E/1846/GEN/2016</t>
  </si>
  <si>
    <t>Por enviar oficio de requerimiento de inicio de operación comercial.</t>
  </si>
  <si>
    <t>PHP101123GT5</t>
  </si>
  <si>
    <t xml:space="preserve">Grupo Ferrominero
</t>
  </si>
  <si>
    <t>E/1298/GEN/2015</t>
  </si>
  <si>
    <t xml:space="preserve">Permiso revocado el 13/02/2023, por incumplimiento en pago de derechos </t>
  </si>
  <si>
    <t>Constantino Papadopulos
Creación de Energía Sustentable, S.A.P.I. de C.V.</t>
  </si>
  <si>
    <t>E/1383/GEN/2015</t>
  </si>
  <si>
    <t>PSL140718AB2</t>
  </si>
  <si>
    <t>E/1424/GEN/2015</t>
  </si>
  <si>
    <t>PSL1407181D3</t>
  </si>
  <si>
    <t>E/1563/GEN/2015</t>
  </si>
  <si>
    <t>Permiso revocado el 23/11/2023, por incumplimiento en pago de derchos</t>
  </si>
  <si>
    <t>PRP1006301R5</t>
  </si>
  <si>
    <t xml:space="preserve">María Luisa Villalobos Armeariz
</t>
  </si>
  <si>
    <t>E/1738/GEN/2016</t>
  </si>
  <si>
    <t>Se identificó con el nombre del proyecto, tecnología y capacidad. La ubicación establecida en el título de permiso es Coahuila. Permiso revocado el 28/02/2023, por incumplimiento en pago de derchos</t>
  </si>
  <si>
    <t>FOT150505SH7</t>
  </si>
  <si>
    <t xml:space="preserve">Javier Angel Gonzalez Colsa
</t>
  </si>
  <si>
    <t>E/1748/GEN/2016</t>
  </si>
  <si>
    <t>Permiso revocado el 11/05/2023, por incumplimiento en pago de derchos</t>
  </si>
  <si>
    <t>Fisterra Energy
Fisterra Energy Cola de León, S. de R. L. de C. V.</t>
  </si>
  <si>
    <t>No se encuentra permiso asociado al nombre del proyecto con la capacidad y tecnología dadas</t>
  </si>
  <si>
    <t>E/2098/GEN/2018</t>
  </si>
  <si>
    <t>Permiso terminado el 19/04/2023, por renuncia</t>
  </si>
  <si>
    <t>HST1607203LA</t>
  </si>
  <si>
    <t xml:space="preserve">HIVE Energy México CA&amp;C, S. de R.L. de C. V.
</t>
  </si>
  <si>
    <t>No se identifica solicitud de permiso de generación de energía eléctrica que corresponda con los datos del registro. Sin embargo se identifica que existió el permiso E/2074/GEN/2018 con una capacidad autorizada de 1,000 MW que perteneció a la razón social Ciclo Combinado La Charrería, S. de R. L. de C. V. el cual se terminó el 12/12/2022.</t>
  </si>
  <si>
    <t>No se identifica solicitud de permiso de generación de energía eléctrica que corresponda con los datos del registro.</t>
  </si>
  <si>
    <t>No se identifica solicitud de permiso de generación de energía eléctrica que corresponda con los datos del registro. Sin embargo se identifica el permiso E/806/AUT/2008 con una capacidad autorizada de 234 MW que pertenece a la razón social Fuerza y Energía BII Hioxo, S. A. de C. V.</t>
  </si>
  <si>
    <t>La CNE no cuenta con información al respecto
Amerinnova de la Frontera, S.A. de C.V.</t>
  </si>
  <si>
    <t>La CNE no cuenta con información al respecto
Sol de Moctezuma, S. de R.L. de C.V.</t>
  </si>
  <si>
    <t>La CNE no cuenta con información al respecto
Delicias Solar PV, S.A. de C.V.</t>
  </si>
  <si>
    <t>La CNE no cuenta con información al respecto
Kronos Solar Park Three, S.A.P.I. de C.V.</t>
  </si>
  <si>
    <t>La CNE no cuenta con información al respecto
Parque Solar Alsacia I, S.A. de C.V.</t>
  </si>
  <si>
    <t>La CNE no cuenta con información al respecto
Parque de Tecnología Electrónica, S.A. de C.V.</t>
  </si>
  <si>
    <t xml:space="preserve">Mediante resolución RES/264/2021 se negó el permiso de generación de energía eléctrica por una capacidad de 5.4 MW a Hidroeléctrica Mizu, ya que no acreditó su capacidad financiera para 
el desarrollo de la central de generación. </t>
  </si>
  <si>
    <t>HMI1808202F2</t>
  </si>
  <si>
    <t>FA Servicios, S.A. de C.V.
Familia del Valle</t>
  </si>
  <si>
    <t>ID</t>
  </si>
  <si>
    <t>Grupo Económico/Desarrollador</t>
  </si>
  <si>
    <t>País del Desarrollador</t>
  </si>
  <si>
    <t>Generación Estimada (GWh)</t>
  </si>
  <si>
    <t>Capacidad SAE (MWhr)</t>
  </si>
  <si>
    <t>Horas SAE</t>
  </si>
  <si>
    <t>Subestación / Interconexión</t>
  </si>
  <si>
    <t>Nivel de Tensión kV</t>
  </si>
  <si>
    <t>Lat_SE</t>
  </si>
  <si>
    <t>Long_ SE</t>
  </si>
  <si>
    <t>GCR</t>
  </si>
  <si>
    <t>Estado</t>
  </si>
  <si>
    <t>Latitud</t>
  </si>
  <si>
    <t>Longitud</t>
  </si>
  <si>
    <t>KMZ/KML</t>
  </si>
  <si>
    <t>Fecha de entrada en Operación Estimada</t>
  </si>
  <si>
    <t>Inversión Estimada (MUSD)</t>
  </si>
  <si>
    <t>Acreditación terreno</t>
  </si>
  <si>
    <t>Hectareas (ha)</t>
  </si>
  <si>
    <t>Semáforo</t>
  </si>
  <si>
    <t>SICE</t>
  </si>
  <si>
    <t>Fecha de ingreso de SICE</t>
  </si>
  <si>
    <t>Estudios CENACE</t>
  </si>
  <si>
    <t>MIA</t>
  </si>
  <si>
    <t>EVIS/MISSE</t>
  </si>
  <si>
    <t>INAH</t>
  </si>
  <si>
    <t>CONAGUA</t>
  </si>
  <si>
    <t>Observaciones</t>
  </si>
  <si>
    <t>Liga</t>
  </si>
  <si>
    <t>Moctezuma Energía Sustentable (MRS)</t>
  </si>
  <si>
    <t>Luisa</t>
  </si>
  <si>
    <t>-</t>
  </si>
  <si>
    <t>Parque Industrial 230 kV</t>
  </si>
  <si>
    <t>San Luis Rio Colorado</t>
  </si>
  <si>
    <t>1Q 2029</t>
  </si>
  <si>
    <t>Superficie Arrendada</t>
  </si>
  <si>
    <t>Obtenido</t>
  </si>
  <si>
    <t>Sin Información</t>
  </si>
  <si>
    <t>Alejandro Robles</t>
  </si>
  <si>
    <t>arh@moctezumars.com</t>
  </si>
  <si>
    <t>+52 55 9197 6144</t>
  </si>
  <si>
    <t>20260115_MRS_SENER</t>
  </si>
  <si>
    <t>Agatha</t>
  </si>
  <si>
    <t>Cañada 230 kV</t>
  </si>
  <si>
    <t>2Q 2028</t>
  </si>
  <si>
    <t>Por ingresar</t>
  </si>
  <si>
    <t>Por iniciar</t>
  </si>
  <si>
    <t>No ingresado</t>
  </si>
  <si>
    <t>Corina</t>
  </si>
  <si>
    <t>Por Definir</t>
  </si>
  <si>
    <t>Por realizar</t>
  </si>
  <si>
    <t>En etapa temprana de desarrollo, el particular se encuentra realizando mediciones</t>
  </si>
  <si>
    <t>Cubico Sustainable Investments</t>
  </si>
  <si>
    <t>Reino Unido</t>
  </si>
  <si>
    <t>LT Tekax II- Kambul 115 kV 73210</t>
  </si>
  <si>
    <t xml:space="preserve">Yucatán </t>
  </si>
  <si>
    <t>20°7'17,937''N</t>
  </si>
  <si>
    <t>89°11'3,277''O</t>
  </si>
  <si>
    <t>Q4 2027</t>
  </si>
  <si>
    <t>Firmado y registrados</t>
  </si>
  <si>
    <t>SICE-00015-2025</t>
  </si>
  <si>
    <t>Ingresada</t>
  </si>
  <si>
    <t>Eduardo Lopez</t>
  </si>
  <si>
    <t>eduardo.lopez@cubicoinvest.com</t>
  </si>
  <si>
    <t>+52 55 2880 8965</t>
  </si>
  <si>
    <t>El Gobierno de Yucatán indicó un proyecto de cubico en Tekax bajo razón social de "Energías Renovables Kiin, S.A.P.I. de C.V." pero la capacidad manifestada fue de 70 MW FV con inversión de 70 MUSD e inicio de construcción en Dic 2027. Confirmar con Cubico</t>
  </si>
  <si>
    <t>20260115_Enero 2026_ Reunion SENER y CFE (1)</t>
  </si>
  <si>
    <t>SE Kambul 115 kV</t>
  </si>
  <si>
    <t>19°54'29,416''N</t>
  </si>
  <si>
    <t>88°49'39,585''O</t>
  </si>
  <si>
    <t>SICE-00016-2025</t>
  </si>
  <si>
    <t>El Gobierno de Yucatán indicó un proyecto de cubico en Peto bajo razón social de "Energías Renovables Saas, S.A.P.I. de C.V." pero la capacidad manifestada fue de 90 MW FV con inversino de 90 MUSD e inicioi de construcción en Dic 2027. Confirmar con Cubico</t>
  </si>
  <si>
    <t>Helcelchakan</t>
  </si>
  <si>
    <t>LT Hecelchakàn-Hopelchèn 115 kV</t>
  </si>
  <si>
    <t>19°59'28,35''N</t>
  </si>
  <si>
    <t>90°0'8,02''O</t>
  </si>
  <si>
    <t>SICE-00018-2025</t>
  </si>
  <si>
    <t>SE Puerto Altamira 115 kV</t>
  </si>
  <si>
    <t>22°30'23,01''N</t>
  </si>
  <si>
    <t>97°56'36,69''O</t>
  </si>
  <si>
    <t>Q4 2028</t>
  </si>
  <si>
    <t>SICE-00042-2025
VUPE-C1-0012-2025-DEF</t>
  </si>
  <si>
    <t>CNE/E/40/GEN/2025</t>
  </si>
  <si>
    <t>Anuencia de Paso con PEMEX, Pago de fondo forestal , costos municipales (licencia de construcció y licencia de operación)</t>
  </si>
  <si>
    <t>Aguacatal</t>
  </si>
  <si>
    <t>LT Santa Lucía- Escarcega Potencia 230 kV - 93220</t>
  </si>
  <si>
    <t>18°14'13,247''N</t>
  </si>
  <si>
    <t>91°23,43'43,779''O</t>
  </si>
  <si>
    <t>SICE-00127-2025</t>
  </si>
  <si>
    <t>SE Los Humeros III 115 kV</t>
  </si>
  <si>
    <t>19°38'46,68''N</t>
  </si>
  <si>
    <t>97°26'11,1''O</t>
  </si>
  <si>
    <t>SICE-00041-2025</t>
  </si>
  <si>
    <t>En proceso</t>
  </si>
  <si>
    <t>Diego</t>
  </si>
  <si>
    <t>L.T. Lerdo - La Trinidad</t>
  </si>
  <si>
    <t>General Simón Bolívar</t>
  </si>
  <si>
    <t>25°12'19,64''N</t>
  </si>
  <si>
    <t>103°32'0,63''O</t>
  </si>
  <si>
    <t>Q2 2029</t>
  </si>
  <si>
    <t>SICE-00140-2025</t>
  </si>
  <si>
    <t>Mezquite</t>
  </si>
  <si>
    <t>Hibrida (FV60cd+EOL202,5)</t>
  </si>
  <si>
    <t>L.T. Villa de Garcia - Frontera Potencia</t>
  </si>
  <si>
    <t>26°11'24'' N</t>
  </si>
  <si>
    <t>100°28'18''O</t>
  </si>
  <si>
    <t>Q4 2030</t>
  </si>
  <si>
    <t>SICE-00078-2024</t>
  </si>
  <si>
    <t xml:space="preserve">Estudio Indicativo on respuesta rechazada, </t>
  </si>
  <si>
    <t>Mezquite II (Confirmar proyectoya que no se identifico en las fichas de CFE)</t>
  </si>
  <si>
    <t>Hibrida (FV75+EOL243)</t>
  </si>
  <si>
    <t>LT Frontera – Villa García 400 kV</t>
  </si>
  <si>
    <t>En Proceso</t>
  </si>
  <si>
    <t>CUBICO_Portafolio Octubre 2025.pdf</t>
  </si>
  <si>
    <t>Izotal</t>
  </si>
  <si>
    <t>SE Moctezuma 115kV</t>
  </si>
  <si>
    <t>32°39'26,9''N</t>
  </si>
  <si>
    <t>101°2'23,13''O</t>
  </si>
  <si>
    <t>SICE-00077-2024</t>
  </si>
  <si>
    <t>Indicativo (respuesta 28/10/2025)</t>
  </si>
  <si>
    <t>Solem III</t>
  </si>
  <si>
    <t>LT Aguascalientes OTE - Palo Alto 115kV</t>
  </si>
  <si>
    <t>1°54'58,5''N</t>
  </si>
  <si>
    <t>102°2'27,82''O</t>
  </si>
  <si>
    <t>Q4 2029</t>
  </si>
  <si>
    <t>Pendiente</t>
  </si>
  <si>
    <t>Santa Elena</t>
  </si>
  <si>
    <t>LT Lerma-Ticul Potencia &amp; L.T. Hecelchakán - Ticul Potencia 115 y 230kV</t>
  </si>
  <si>
    <t>20°18'36,40''N</t>
  </si>
  <si>
    <t>89°48'13,8''O</t>
  </si>
  <si>
    <t>El Cedral</t>
  </si>
  <si>
    <t>SE Popolnáh 115kV</t>
  </si>
  <si>
    <t>20°59'6,81''N</t>
  </si>
  <si>
    <t>-87°30'10,83''O</t>
  </si>
  <si>
    <t>Firmadas</t>
  </si>
  <si>
    <t>SICE-00160-2025</t>
  </si>
  <si>
    <t>Tres Palmitas</t>
  </si>
  <si>
    <t>Energía Tres Palmitas, 
S. A. de C. V.</t>
  </si>
  <si>
    <t>Piedras Negras</t>
  </si>
  <si>
    <t>Alvarado</t>
  </si>
  <si>
    <t xml:space="preserve">En proceso </t>
  </si>
  <si>
    <t>Sebastian Robinson</t>
  </si>
  <si>
    <t>sebastian.robinson@energiatrespalmitas.mx</t>
  </si>
  <si>
    <t>solo se encuentran en proceso de mediciones de potencial eólico, se requiere que se realicen los estudios 
con el CENACE y se realice la Manifestación de Impacto Social del Sector 
Energético y la Evaluación de Impacto Ambiental, que proporcionen certidumbre 
en su viabilidad</t>
  </si>
  <si>
    <t>20250707_TRES PALMITAS_OK</t>
  </si>
  <si>
    <t>Invenergy</t>
  </si>
  <si>
    <t>Kumeyaay Energy Center</t>
  </si>
  <si>
    <t>Rumorosa</t>
  </si>
  <si>
    <t>kmz sin liga</t>
  </si>
  <si>
    <t>Completado</t>
  </si>
  <si>
    <t>Impacto / Instalaciones ingresado</t>
  </si>
  <si>
    <t>En preparación</t>
  </si>
  <si>
    <t>Ingresado</t>
  </si>
  <si>
    <t>Catalina Delgado</t>
  </si>
  <si>
    <t>cdelgado@invenergy.com</t>
  </si>
  <si>
    <t>55 41 70 85 60 
55 41 70 85 23</t>
  </si>
  <si>
    <t>CONFIDENCIAL - Proyectos_Renovables_Invenergy_SENER (v. Enviado).xlsx</t>
  </si>
  <si>
    <t>CK1 Aeropuerto San José Energy Center</t>
  </si>
  <si>
    <t>Aeropuerto San José</t>
  </si>
  <si>
    <t>Acordado</t>
  </si>
  <si>
    <t>No Iniciado</t>
  </si>
  <si>
    <t>56 41 70 85 60 
55 41 70 85 23</t>
  </si>
  <si>
    <t>CK2 Constitución Energy Center
(La Toba II)</t>
  </si>
  <si>
    <t>Villa Constitución</t>
  </si>
  <si>
    <t>57 41 70 85 60 
55 41 70 85 23</t>
  </si>
  <si>
    <t>CK3 El Palmar Energy Center</t>
  </si>
  <si>
    <t>El Palmar</t>
  </si>
  <si>
    <t>58 41 70 85 60 
55 41 70 85 23</t>
  </si>
  <si>
    <t>CK4 Buenavista Energy Center</t>
  </si>
  <si>
    <t>Buenavista</t>
  </si>
  <si>
    <t>59 41 70 85 60 
55 41 70 85 23</t>
  </si>
  <si>
    <t>CK6 El Triunfo Energy Center</t>
  </si>
  <si>
    <t>El triunfo</t>
  </si>
  <si>
    <t>Impacto: Ingresado / Rechazado (Dic-2023)</t>
  </si>
  <si>
    <t>60 41 70 85 60 
55 41 70 85 23</t>
  </si>
  <si>
    <t>El Sol de Zacatecas Energy Center</t>
  </si>
  <si>
    <t>Bañon</t>
  </si>
  <si>
    <t>61 41 70 85 60 
55 41 70 85 23</t>
  </si>
  <si>
    <t>Euronotus Energy Center</t>
  </si>
  <si>
    <t>Aeropuerto</t>
  </si>
  <si>
    <t>62 41 70 85 60 
55 41 70 85 23</t>
  </si>
  <si>
    <t>Clúster eólico de Tamaulipas</t>
  </si>
  <si>
    <t>TBD</t>
  </si>
  <si>
    <t>Nueva Subestación</t>
  </si>
  <si>
    <t>No iniciado</t>
  </si>
  <si>
    <t>63 41 70 85 60 
55 41 70 85 23</t>
  </si>
  <si>
    <t>Thermion</t>
  </si>
  <si>
    <t>DELARO</t>
  </si>
  <si>
    <t>Delaro, S. A. P. I. de C. V.</t>
  </si>
  <si>
    <t>SE Ventika Maniobras (30km)</t>
  </si>
  <si>
    <t>adquirido</t>
  </si>
  <si>
    <t>Contrato Interconexión firmado autobasto</t>
  </si>
  <si>
    <t>Actualización por migración a LIE</t>
  </si>
  <si>
    <t>Aprobado</t>
  </si>
  <si>
    <t>Mynor Alonzo Marquez Lemus</t>
  </si>
  <si>
    <t xml:space="preserve">	
mmarquez@thermion.mx</t>
  </si>
  <si>
    <t>55 7662 7934
55 1328 9435</t>
  </si>
  <si>
    <t>Proceso migración a LSE
Se mejorara las condiciones eléctricas de la red en la zona y apoyando al consumo local del municipio de Reynosa. 
Se tiene en proceso de Licitación los contratos de Suministro de Aerogeneradores y de Construcción.</t>
  </si>
  <si>
    <t>THERMION ENERO 2026.pdf</t>
  </si>
  <si>
    <t>ENERGEO LOS MOLINOS</t>
  </si>
  <si>
    <t>SE Llano Grande (17km)</t>
  </si>
  <si>
    <t xml:space="preserve">Proceso firma contrato LIE </t>
  </si>
  <si>
    <t>56 7662 7934
55 1328 9435</t>
  </si>
  <si>
    <t>Se mejorara las condiciones eléctricas de la red en la zona y apoyando al consumo local del municipio de Matamoros. 
Pendiente de autorización estudio de Instalaciones SICE-00114-2025, previo a la firma de contrato de Interconexión LIE. 
Se tiene en proceso de Licitación los contratos de Suministro de Aerogeneradores y de Construcción.</t>
  </si>
  <si>
    <t>CLÚSTER MONTECRISTO 
(6 proyectos)</t>
  </si>
  <si>
    <t xml:space="preserve">Compañía Eólica Reynosa 
Compañía Eoloeléctrica Matamoros 
Compañía Eólica del Cielo 
Compañía Eólica las Casas 
Compañía Eólica El Palmar 
Compañía Eólica Rio Bravo </t>
  </si>
  <si>
    <t>SE RegioMontano (180 km)</t>
  </si>
  <si>
    <t>390 - 1000</t>
  </si>
  <si>
    <t>Parque adquirido</t>
  </si>
  <si>
    <t>Inicio estudios de interconexión agosto
2025</t>
  </si>
  <si>
    <t>A ingresar noviembre 2025</t>
  </si>
  <si>
    <t xml:space="preserve">En evaluación en SENER </t>
  </si>
  <si>
    <t>E/2162/AUT/2019
E/2166/2019
E/2163/2019
E/2161/2019
E/2164/2019
E/2165/2019</t>
  </si>
  <si>
    <t>57 7662 7934
55 1328 9435</t>
  </si>
  <si>
    <t>Esta pendiente la autorización de nuevoCOD por parte de la Comisión Nacional deEnergía de 4 de los Parques eólicos
Se tiene en proceso de Licitación los contratos de Suministro de Aerogeneradores y de Construcción.</t>
  </si>
  <si>
    <t>SOL DE SONORA</t>
  </si>
  <si>
    <t xml:space="preserve">SE Costa Dos </t>
  </si>
  <si>
    <t xml:space="preserve"> SICE-00094-2025</t>
  </si>
  <si>
    <t xml:space="preserve">Estudio Indicativo autorizado / impacto a la
Red aprobado falta notificación </t>
  </si>
  <si>
    <t>Se solicitará nuevo permiso de Generación al obtener
Autorización de Estudio de Impacto en la Red</t>
  </si>
  <si>
    <t>58 7662 7934
55 1328 9435</t>
  </si>
  <si>
    <t>Se tiene en proceso de Licitación los contratos de Construcción.</t>
  </si>
  <si>
    <t>Mater Energía</t>
  </si>
  <si>
    <t>ICO Energía</t>
  </si>
  <si>
    <t>SE Magdalena Maniobras 
(LT 400 kV Tuxpan Vapor - A3780 - Texcoco)</t>
  </si>
  <si>
    <t xml:space="preserve">https://maps.app.goo.gl/vHJBcWyXNWtUHvZK8 </t>
  </si>
  <si>
    <t xml:space="preserve">Instalaciones </t>
  </si>
  <si>
    <t>MIA-R aprobada 14/06/2019</t>
  </si>
  <si>
    <t>EvIS ingresada 18/12/2018</t>
  </si>
  <si>
    <t>Autorizado 16/04/2020</t>
  </si>
  <si>
    <t>2.27 MATER ENERGIA</t>
  </si>
  <si>
    <t>Parque Solar Angel 1</t>
  </si>
  <si>
    <t>Ambra Energía</t>
  </si>
  <si>
    <t>Apan y Almoloya</t>
  </si>
  <si>
    <t>https://maps.app.goo.gl/ZsxGGeknmKSiHuQr8</t>
  </si>
  <si>
    <t>SICE-00123-2019</t>
  </si>
  <si>
    <t xml:space="preserve">Impacto </t>
  </si>
  <si>
    <t>MIA-R ingresada 24/10/2019</t>
  </si>
  <si>
    <t>EvIS ingresada 25/09/2019</t>
  </si>
  <si>
    <t>Linda Energía</t>
  </si>
  <si>
    <t>SE Calpulalpan 115kV</t>
  </si>
  <si>
    <t xml:space="preserve">https://maps.app.goo.gl/XW64HsxMBZQiAkBn8 </t>
  </si>
  <si>
    <t>por ingresar</t>
  </si>
  <si>
    <t>MIA-R aprobada 04/06/2019</t>
  </si>
  <si>
    <t>Dictamen favorable 09/10/2020</t>
  </si>
  <si>
    <t>Parque Solar Miguel</t>
  </si>
  <si>
    <t>Turquesa Energía</t>
  </si>
  <si>
    <t>SE Magdalena 2 Maniobras</t>
  </si>
  <si>
    <t xml:space="preserve">https://maps.app.goo.gl/NtGvZgdtcH2XWNRj6 </t>
  </si>
  <si>
    <t>SICE-00119-2019 (Suave 2)</t>
  </si>
  <si>
    <t>Indicativo (suave 2)</t>
  </si>
  <si>
    <t>MIA-R ingresada 13/11/2019</t>
  </si>
  <si>
    <t>EvIS ingresada 26/11/2019</t>
  </si>
  <si>
    <t>Dictamen favorable 17/02/2020</t>
  </si>
  <si>
    <t>Parque Solar Cuquío</t>
  </si>
  <si>
    <t>Arturo Energia</t>
  </si>
  <si>
    <t>SE Cuquio 115kV</t>
  </si>
  <si>
    <t>Cuquio</t>
  </si>
  <si>
    <t xml:space="preserve">https://maps.app.goo.gl/Ne1cVGXS5wyFCib59 </t>
  </si>
  <si>
    <t>SICE-00163-2019 (40 MW)</t>
  </si>
  <si>
    <t xml:space="preserve"> Indicativo  (40 MW)</t>
  </si>
  <si>
    <t>MIA-R por ingresar</t>
  </si>
  <si>
    <t>EvIS ingresada 10/09/2019</t>
  </si>
  <si>
    <t>Parque Solar CouCou/La Barca</t>
  </si>
  <si>
    <t>CouCou Energia</t>
  </si>
  <si>
    <t>SE Ocotlán 230/115 kV</t>
  </si>
  <si>
    <t>La Barca</t>
  </si>
  <si>
    <t>https://maps.app.goo.gl/cniQPEye4Z9zAYw66</t>
  </si>
  <si>
    <t>SICE-00063-2019 (137 MW)</t>
  </si>
  <si>
    <t>Indicativo (137 MW)</t>
  </si>
  <si>
    <t>Parque Solar Fresnillo 2</t>
  </si>
  <si>
    <t>Angel Energia</t>
  </si>
  <si>
    <t>Fresnillo</t>
  </si>
  <si>
    <t xml:space="preserve">-https://maps.app.goo.gl/5NXP35sCE2ULTST97 </t>
  </si>
  <si>
    <t>SICE-00312-2017 (70 MW)</t>
  </si>
  <si>
    <t>Impacto  (70 MW)</t>
  </si>
  <si>
    <t>Agrorenovables</t>
  </si>
  <si>
    <t xml:space="preserve"> -</t>
  </si>
  <si>
    <t>LT ESCARCEGA POTENCIA-SABANCUY II (LINEA 2), 230 kV pero con operación inicial en 115 kV. LT ESCARCEGA POTENCIA-SABANCUY II (LINEA 1) 115 kV .Pasa por el terreno.</t>
  </si>
  <si>
    <t>115/230</t>
  </si>
  <si>
    <t>CAMPECHE</t>
  </si>
  <si>
    <t>SABANCUY (CARMEN)</t>
  </si>
  <si>
    <t>Opción de alquiler+Contrato de alquiler definitivo</t>
  </si>
  <si>
    <t>Rafael Aguado Sanchez</t>
  </si>
  <si>
    <t>rafaelaguado@agrorenovables.com</t>
  </si>
  <si>
    <t>+34 670437661</t>
  </si>
  <si>
    <t>0251031_Agrorenovables</t>
  </si>
  <si>
    <t>Opción 1:LT CIUDAD INDUSTRIAL-ANAHUAC 138 kV pasa por el terreno. Opción 2 SET Anahuac 138 kV a 4,4 km por carretera</t>
  </si>
  <si>
    <t>ANAHUAC</t>
  </si>
  <si>
    <t xml:space="preserve">Opción de usufructo+Contrato de usufructo definitivo </t>
  </si>
  <si>
    <t>LT SALTILLO-ANDALUCIA 230 kV pasa por el terreno</t>
  </si>
  <si>
    <t>COAHUILA</t>
  </si>
  <si>
    <t>SALTILLO</t>
  </si>
  <si>
    <t>Opción de usufructo+Contrato de usufructo definitivo aprobado en  asamblea y registrado en RAN</t>
  </si>
  <si>
    <t xml:space="preserve">LT SALTILLO-CONCEPCION DEL ORO 115 kV pasa por el terreno </t>
  </si>
  <si>
    <t>LT LAZARO CARDENAS-MAHAHUAL 115 kV. Está del terreno</t>
  </si>
  <si>
    <t>QUINTANA ROO</t>
  </si>
  <si>
    <t>MAHAHUAL</t>
  </si>
  <si>
    <t>Opción de usufructo+Contrato de usufructo definitivo</t>
  </si>
  <si>
    <t>Opción 1: LT ANAHUAC POTENCIA - MANUEL 115 kV por el terreno, Opción 2: LT ALTAMIRA - MANUEL 115 kV por el terreno</t>
  </si>
  <si>
    <t>TAMAULIPAS</t>
  </si>
  <si>
    <t>SANTA GERTRUDIS</t>
  </si>
  <si>
    <t>LT SUCILA-KOPTE 115 kV</t>
  </si>
  <si>
    <t>SANTA ROSA</t>
  </si>
  <si>
    <t>Opción 1:SET  POLYUC 115 kV. Opción 2: LT POLYUC-LAZARO CARDENAS 115 kV a 9 km  del terreno. Opción 3:SET  CHUNHUHUB 230 kV a 8 km del terreno</t>
  </si>
  <si>
    <t>SAN CRISTOBAL</t>
  </si>
  <si>
    <t>SET JIQUILPAL 115 kV o SET SAN JOSE DE GRACIA (a 12,5 y 10  km de los terrenos respectivamente)</t>
  </si>
  <si>
    <t>JALISCO</t>
  </si>
  <si>
    <t>JIQUILPAN</t>
  </si>
  <si>
    <t>Fotovoltaica o eolica</t>
  </si>
  <si>
    <t>SET CERRO PRIETO 138/230</t>
  </si>
  <si>
    <t>MEXICALI</t>
  </si>
  <si>
    <t>SE EOLICA DE COAHUILa 230 kV a 1km del terreno</t>
  </si>
  <si>
    <t>2XLT VILLA DE REYES-SAN LUIS DE LA PAZ 230 KV por el terreno</t>
  </si>
  <si>
    <t>GUANAJUATO</t>
  </si>
  <si>
    <t>SAN DIEGO DE LA UNIÓN</t>
  </si>
  <si>
    <t>Opción 1: SE Castro del Rio 115 kV a 5 km. Opción 2: SE IRAPUATO II 115/230 kV a 10 km. Esta SE conecta con SE Salamanca en 230 kV</t>
  </si>
  <si>
    <t>IRAPUATO</t>
  </si>
  <si>
    <t>Opción 1:LT LA ROSITA-LA RUMOROSA 230 kV pasa por el terreno. Opción 2:SET ROSITA 161/230 a 7 km del terreno. Previsión de construcción de LT La ROSITA-LA HERRADURA 400 kV por el terreno</t>
  </si>
  <si>
    <t>SE Villa de Casas 115 kV</t>
  </si>
  <si>
    <t>CIUDAD VICTORIA</t>
  </si>
  <si>
    <t>LT NUEVA ROSITA-MONCLOVA 230 kV. Pasa a 6 km del terreno</t>
  </si>
  <si>
    <t>NORTE MONCLOVA</t>
  </si>
  <si>
    <t>SE Galdeana Maniobras 115 kV</t>
  </si>
  <si>
    <t>NAVIDAD</t>
  </si>
  <si>
    <t>Opción de usufructo+Contrato de usufructo definitivo con inscripción en el RAN</t>
  </si>
  <si>
    <t>LT CADEREYTA-PB0 115 kV. Pasa por el terreno.</t>
  </si>
  <si>
    <t>CHINA</t>
  </si>
  <si>
    <t>LT CUCHILLO-AEROPUERTO 230 kV. Pasa por el terreno</t>
  </si>
  <si>
    <t xml:space="preserve"> LT LERMA-CHAMPOTON 115 kV.</t>
  </si>
  <si>
    <t>TOMPOLOBAN</t>
  </si>
  <si>
    <t>SE Linares 115 kV a 8 km del terreno</t>
  </si>
  <si>
    <t>LINARES</t>
  </si>
  <si>
    <t xml:space="preserve">SET El Salero 400 kV (se encuentra en el terreno). </t>
  </si>
  <si>
    <t>ZACATECAS</t>
  </si>
  <si>
    <t>Opción de usufructo+Contrato de usufructo definitivo+ Registro en el RAN</t>
  </si>
  <si>
    <t>SET El Salero 400 kV (se encuentra a 9 km del terreno)</t>
  </si>
  <si>
    <t xml:space="preserve">LT 1 DE MAYO-RAMOS ARIZPE POT 400kV pasa por el terreno </t>
  </si>
  <si>
    <t xml:space="preserve"> SET CHAMPAYAN 400 kV (a 2 km). Troncales: Altamira (400 kV), Las Mesas (400 kV), Puerto Altamira 400 kV, Güémez (400 kV)</t>
  </si>
  <si>
    <t>Fotovoltaica+BESS (2 Fases)</t>
  </si>
  <si>
    <t>2X LT JERONIMO ORTIZ MARTINEZ-TORREON SUR 400 kV pasa por el terreno</t>
  </si>
  <si>
    <t>DURANGO</t>
  </si>
  <si>
    <t>CUENCAME</t>
  </si>
  <si>
    <t>2X LT LAJAS-HUINALA 400 kV</t>
  </si>
  <si>
    <t>GENERA TERÁN</t>
  </si>
  <si>
    <t>LT CUCAPAH-SEIS DE ABRIL 230 kV (Futuro 400 kV)</t>
  </si>
  <si>
    <t>LT HUINALA-AEROPUERTO 400 kV. Pasa por el terreno.</t>
  </si>
  <si>
    <t>LT RIO ESCONDIDO-FRONTERA 400 kV. Pasa por el terreno.</t>
  </si>
  <si>
    <t xml:space="preserve">SE Valladolid </t>
  </si>
  <si>
    <t>VALLADOLID</t>
  </si>
  <si>
    <t>600 (ampliables)</t>
  </si>
  <si>
    <t>EÓLICA</t>
  </si>
  <si>
    <t>Opción 1: LT RAMOS ARIZPE POTENCIA-TORREON SUR 400 kV. Opción 2: SET MATAMOROS 115kV a 34 km. Opción 3: SET ANDALUCÍA 230 kV a 33</t>
  </si>
  <si>
    <t>SET LAJAS 400 kV</t>
  </si>
  <si>
    <t>1500 (ampliable)</t>
  </si>
  <si>
    <t>SE EOLICA DE COAHUILa 230 kV a 5 km del terreno</t>
  </si>
  <si>
    <t xml:space="preserve">GEMEX Energía Renovable </t>
  </si>
  <si>
    <t>Proyecto Solar Los Nogales</t>
  </si>
  <si>
    <t>2 hrs 51 min</t>
  </si>
  <si>
    <t>SE San Luis de la  Paz I</t>
  </si>
  <si>
    <t>76.46</t>
  </si>
  <si>
    <t>Firmado</t>
  </si>
  <si>
    <t>Resolutivo 
Estudio de instalaciones
29/09/2025</t>
  </si>
  <si>
    <t>En evaluación
06/10/2023</t>
  </si>
  <si>
    <t>En evaluación
07/11/2023</t>
  </si>
  <si>
    <t>En evaluación 
17/12/2025_x000D_</t>
  </si>
  <si>
    <t>Autorizado 2025</t>
  </si>
  <si>
    <t xml:space="preserve">Gilberto Martínez </t>
  </si>
  <si>
    <t>gilberto.martinez@gemex.mx </t>
  </si>
  <si>
    <t>Consulta Gasoductos
PEMEX-  Por ingresar
20/02/2026 - 
Consulta AFAC por ingresar 07/03/2026</t>
  </si>
  <si>
    <t>GEMEX ENERGÍA RENOVABLE.pdf</t>
  </si>
  <si>
    <t>Proyecto Solar Arco y Donhi</t>
  </si>
  <si>
    <t>Energias Ollin</t>
  </si>
  <si>
    <t>1hr 59 min</t>
  </si>
  <si>
    <t>SE. Huichapan</t>
  </si>
  <si>
    <t>Rechazado 
Estudio de 
Instalaciones
05/02/2025</t>
  </si>
  <si>
    <t>Rechazada 
autorización
28/08/2025_x000D_</t>
  </si>
  <si>
    <t>En evaluación
31/05/2023_x000D_</t>
  </si>
  <si>
    <t>Obtenido
31/05/24_x000D_</t>
  </si>
  <si>
    <t>Obtenido
07/02/24</t>
  </si>
  <si>
    <t>Consulta Gasoductos
PEMEX-  Por ingresar
03/02/2026_x000D_</t>
  </si>
  <si>
    <t xml:space="preserve">Parque Solar Las Cañas </t>
  </si>
  <si>
    <t xml:space="preserve">Lumus Solar </t>
  </si>
  <si>
    <t>S.E. Tamarindo II</t>
  </si>
  <si>
    <t>Puente Nacional</t>
  </si>
  <si>
    <t>Q3 2027</t>
  </si>
  <si>
    <t xml:space="preserve">Firmado </t>
  </si>
  <si>
    <t>Evaluación deEstudio de Impacto 08/11/2024</t>
  </si>
  <si>
    <t>En evaluación  08/11/2023</t>
  </si>
  <si>
    <t>Obtenido
30/01/2025</t>
  </si>
  <si>
    <t>Autorizado</t>
  </si>
  <si>
    <t>Constancia de no 
interferencias
SICT, obtenido en 09/07/2024_x000D_</t>
  </si>
  <si>
    <t>Proyecto Solar Salamanca</t>
  </si>
  <si>
    <t>Polaris solar</t>
  </si>
  <si>
    <t>SE Salamanca Sur</t>
  </si>
  <si>
    <t>Q2 2028</t>
  </si>
  <si>
    <t>88,000,000</t>
  </si>
  <si>
    <t>Firmado y en 
actualización 
de contratos_x000D_</t>
  </si>
  <si>
    <t>Rechazado 
Estudio de Impacto
05/02/2025_x000D_</t>
  </si>
  <si>
    <t>En evaluación
21/06/2024_x000D_</t>
  </si>
  <si>
    <t>En evaluación
29/07/2024</t>
  </si>
  <si>
    <t>En evaluación
17/12/2025_x000D_</t>
  </si>
  <si>
    <t>Obtenido
22/08/24</t>
  </si>
  <si>
    <t>Energias Kinsol</t>
  </si>
  <si>
    <t>2 hrs13 min</t>
  </si>
  <si>
    <t>SE Maxcanú</t>
  </si>
  <si>
    <t>kopomá</t>
  </si>
  <si>
    <t>SICE-00046-2025</t>
  </si>
  <si>
    <t>Ingreso estudio de 
instalaciones 
18/11/2025</t>
  </si>
  <si>
    <t>En evaluación
19/07/2024_x000D_</t>
  </si>
  <si>
    <t>En evaluación
21/05/2024_x000D_</t>
  </si>
  <si>
    <t xml:space="preserve">En evaluación  16/07/2025
</t>
  </si>
  <si>
    <t>Obtenido
14/07/2025</t>
  </si>
  <si>
    <t>Consulta gasoductos PEMEX por ingresar 17/01/2026
Consulta AFAC por ingresar 17/03/2026</t>
  </si>
  <si>
    <t xml:space="preserve">Parque Solar San Cayetano </t>
  </si>
  <si>
    <t>Yospí Energía</t>
  </si>
  <si>
    <t>SE La Virgen</t>
  </si>
  <si>
    <t>Q3 2029</t>
  </si>
  <si>
    <t>Firmado y 
asegurando 
terreno 
adicional</t>
  </si>
  <si>
    <t>VUPE-C1-004-2025</t>
  </si>
  <si>
    <t>Ingreso estudio de impacto
11/07/2025_x000D_</t>
  </si>
  <si>
    <t>En evaluación
13/12/2024_x000D_</t>
  </si>
  <si>
    <t>En evaluación
18/12/2024_x000D_</t>
  </si>
  <si>
    <t>En evaluación 
02/06/2025_x000D_</t>
  </si>
  <si>
    <t>En evaluación
02/06/2025</t>
  </si>
  <si>
    <t>Consulta gasoductos PEMEX por ingresar 15/03/2026
Consulta AFAC por ingresar 15/03/2026</t>
  </si>
  <si>
    <t>Parque Solar Tebacal</t>
  </si>
  <si>
    <t xml:space="preserve">Yaluk Energías </t>
  </si>
  <si>
    <t>2hrs 13  min</t>
  </si>
  <si>
    <t>LT Ticul Potencia -
Kanasin potencia_x000D_</t>
  </si>
  <si>
    <t xml:space="preserve"> Abalá</t>
  </si>
  <si>
    <t>SICE-00045-2025</t>
  </si>
  <si>
    <t>Ingreso estudio de 
instalaciones 
08/10/2025_x000D_</t>
  </si>
  <si>
    <t>En evaluación
31/01/2025_x000D_</t>
  </si>
  <si>
    <t>En evaluación 
05/08/2025</t>
  </si>
  <si>
    <t>Consulta gasoductos PEMEX por ingresar 05/03/2026
Consulta AFAC por ingresar 19/12/2025</t>
  </si>
  <si>
    <t xml:space="preserve">Parque Solar Laguna OM </t>
  </si>
  <si>
    <t xml:space="preserve">Ocelote 
renovables </t>
  </si>
  <si>
    <t>LT Xpujil - Xul-ha</t>
  </si>
  <si>
    <t>Por ingresar estudio 
indicativo</t>
  </si>
  <si>
    <t>Por ingresar Estudio
Indicativo</t>
  </si>
  <si>
    <t>En evaluación 
15/12/2025_x000D_</t>
  </si>
  <si>
    <t>En evaluación 
12/12/2025_x000D_</t>
  </si>
  <si>
    <t>Obtenido 
01/10/2025_x000D_</t>
  </si>
  <si>
    <t>Obtenido
18/07/2025</t>
  </si>
  <si>
    <t>Consulta gasoductos PEMEX por ingresar  12/03/2026
Consulta AFAC por ingresar 10/03/2026</t>
  </si>
  <si>
    <t>Proyecto Solar El Higo</t>
  </si>
  <si>
    <t xml:space="preserve">Praxedis Energía </t>
  </si>
  <si>
    <t xml:space="preserve">SE El Higo Dos </t>
  </si>
  <si>
    <t>El higo</t>
  </si>
  <si>
    <t>Q22028</t>
  </si>
  <si>
    <t xml:space="preserve">- </t>
  </si>
  <si>
    <t xml:space="preserve">BayWa r.e. </t>
  </si>
  <si>
    <t xml:space="preserve">Parque Solar Kukuul </t>
  </si>
  <si>
    <t xml:space="preserve">Parque Solar Kukuul S. de R.L. de C.V. </t>
  </si>
  <si>
    <t>Ticul II</t>
  </si>
  <si>
    <t xml:space="preserve">Sacalum y Ticul </t>
  </si>
  <si>
    <t>100% arrendados</t>
  </si>
  <si>
    <t xml:space="preserve">SICE-00232-2019
</t>
  </si>
  <si>
    <t>Estudios indicativos, impacto al sistema y de 
instalaciones completados y vigentes.</t>
  </si>
  <si>
    <t>Favorable en 2025, sujeto a 
consulta indígena por realizar</t>
  </si>
  <si>
    <t>Ingresadoe n noviembre de 2024</t>
  </si>
  <si>
    <t xml:space="preserve">Mario Pani </t>
  </si>
  <si>
    <t>Mario.Pani@baywa-re.com</t>
  </si>
  <si>
    <t xml:space="preserve">1 978 317 2037 </t>
  </si>
  <si>
    <t>ETJ en diciembre 2025; en espera de 
resolución. La Agencia de Yucatán indicó que tiene cercanías con zonas arqueologicas y que en 2021 se generó problematica social por el proyecto de Sunpower. En la actualidad hay mejores condiciones para consolidar el proyecto de Kukuul.</t>
  </si>
  <si>
    <t>Proyectos Baywa Planeacion Vinculante _012226.pdf</t>
  </si>
  <si>
    <t>Kenergenux/glencore/exus</t>
  </si>
  <si>
    <t>Suiza/España</t>
  </si>
  <si>
    <t>Oro solar 1</t>
  </si>
  <si>
    <t>Jacinto Solar, S. de R.L. de C.V.</t>
  </si>
  <si>
    <t>SE EL SALERO</t>
  </si>
  <si>
    <t>Concepcion del Oro</t>
  </si>
  <si>
    <t>SICE-00043-2025</t>
  </si>
  <si>
    <t>Iniciada</t>
  </si>
  <si>
    <t>Mariana Chorné </t>
  </si>
  <si>
    <t>mariana.chorne@genuxpower.com </t>
  </si>
  <si>
    <t>20251203_Kenergenux</t>
  </si>
  <si>
    <t>Oro solar 2</t>
  </si>
  <si>
    <t>Escorpión Solar, S. de R. L. de C.V.</t>
  </si>
  <si>
    <t>Ajolo Solar</t>
  </si>
  <si>
    <t>Lagartija Solar, S. de R.L. de C.V.</t>
  </si>
  <si>
    <t xml:space="preserve">SE APASCO </t>
  </si>
  <si>
    <t>Hueypoxtl</t>
  </si>
  <si>
    <t>SICE-00074-2025</t>
  </si>
  <si>
    <t>Tepetate Solar</t>
  </si>
  <si>
    <t>Ocelote Solar, S. de R. L. de C.V.</t>
  </si>
  <si>
    <t>SE APASCO</t>
  </si>
  <si>
    <t>AKRON</t>
  </si>
  <si>
    <t>Mexico</t>
  </si>
  <si>
    <t>Impulsora Jalisciense S. A. de C.V.</t>
  </si>
  <si>
    <t>Linea de distribución</t>
  </si>
  <si>
    <t>Terreno Propio</t>
  </si>
  <si>
    <t>No iniciada</t>
  </si>
  <si>
    <t>Ignacio López</t>
  </si>
  <si>
    <t>ignaciolopez@enix.com.mx</t>
  </si>
  <si>
    <t>0251212_Impulsora Jalisciense</t>
  </si>
  <si>
    <t>Ocote Solar</t>
  </si>
  <si>
    <t>BayWa r. e. Desarrollos Solares S. de R. L. de C.V.</t>
  </si>
  <si>
    <t>Apertura de línea Pachuca Potencia y Kilómetro 110</t>
  </si>
  <si>
    <t>Singuilucan y Epazoyucan</t>
  </si>
  <si>
    <t>SICE-00050-2025</t>
  </si>
  <si>
    <t>Ingresado- junio 2025</t>
  </si>
  <si>
    <t>Ingresado Q4 2023 / Resolución esperada para marzo 2026</t>
  </si>
  <si>
    <t>Se solicitara en la convocatoria 2026</t>
  </si>
  <si>
    <t>Mario Pani Cusi</t>
  </si>
  <si>
    <t>mario.Pani@baywa-re.com</t>
  </si>
  <si>
    <t xml:space="preserve">  +1 978 3172037</t>
  </si>
  <si>
    <t>Permiso CONAFOR autorizado
ETJ – por ingresar Q2 2026</t>
  </si>
  <si>
    <t>Parque Solar Los Potros</t>
  </si>
  <si>
    <t xml:space="preserve"> apertura de línea entre Maniobras Solem y 
Aguascalientes Oriente</t>
  </si>
  <si>
    <t>Planeado Q2-Q3 2026</t>
  </si>
  <si>
    <t>Resultado de estudio indicativo con 18 obras de refuerzo/Permiso CONAFOR autorizado</t>
  </si>
  <si>
    <t>Cacomixtle Solar</t>
  </si>
  <si>
    <t>SAE</t>
  </si>
  <si>
    <t>SE Topilejo (CFE)</t>
  </si>
  <si>
    <t>CDMX</t>
  </si>
  <si>
    <t>Solicitud de Estudio Indicativo ingresado</t>
  </si>
  <si>
    <t>Planeado Q3 2026</t>
  </si>
  <si>
    <t>Planeado Q1 2026</t>
  </si>
  <si>
    <t>Planeado Q2 2026</t>
  </si>
  <si>
    <t>El proyecto se identificaba con tecnología Solar con baterías y en la actualización solo lo identifican con SAE, onfirmar con BayWa</t>
  </si>
  <si>
    <t>SE Manlio Fabio Altamirano</t>
  </si>
  <si>
    <t>Planeado Q4 2026</t>
  </si>
  <si>
    <t>Planeado Q4 2027</t>
  </si>
  <si>
    <t>Pecari Solar</t>
  </si>
  <si>
    <t>SE Las Lajas</t>
  </si>
  <si>
    <t>Linares</t>
  </si>
  <si>
    <t>SICE-00101-2025</t>
  </si>
  <si>
    <t>planeado Q2 2026</t>
  </si>
  <si>
    <t>Planeado Q4 2025</t>
  </si>
  <si>
    <t>Solicitud de estudio indicativo ingresado</t>
  </si>
  <si>
    <t>Permiso CONAFOR planeado Q3 2025</t>
  </si>
  <si>
    <t>Proyectos BayWa Enero 2026.pdf</t>
  </si>
  <si>
    <t>CFE</t>
  </si>
  <si>
    <t>Termosolar Villa Constitución</t>
  </si>
  <si>
    <t>NO APLICA</t>
  </si>
  <si>
    <t>Renovables 20260115.pptx</t>
  </si>
  <si>
    <t>Termosolar Olas Altas I</t>
  </si>
  <si>
    <t>Termosolar</t>
  </si>
  <si>
    <t>Olas Altas</t>
  </si>
  <si>
    <t>CFE propuso divir en 2 etapas los 100MW originalmente planteados en el PLADESE</t>
  </si>
  <si>
    <t>Termosolar Olas Altas II</t>
  </si>
  <si>
    <t>CFV Altamira</t>
  </si>
  <si>
    <t>CFE propuso PROPUSO BAJAR A CERO  los 100MW originalmente planteados en el PLADESE</t>
  </si>
  <si>
    <t>CE Aguascalientes</t>
  </si>
  <si>
    <t>CE Sureste II</t>
  </si>
  <si>
    <t>CE BCS (La Paz)</t>
  </si>
  <si>
    <t>Los Filos</t>
  </si>
  <si>
    <t>La Paz</t>
  </si>
  <si>
    <t>CFE propusó bajar a cero la capacidad de almacenamiento</t>
  </si>
  <si>
    <t>C.F.V. Hermosillo</t>
  </si>
  <si>
    <t>CFV Las Pilas</t>
  </si>
  <si>
    <t>Las Pilas</t>
  </si>
  <si>
    <t>CFV Olas Altas</t>
  </si>
  <si>
    <t>CE Matamoros II</t>
  </si>
  <si>
    <t>CE Sureste IV</t>
  </si>
  <si>
    <t>CE Saltillo</t>
  </si>
  <si>
    <t>CE Matamoros III</t>
  </si>
  <si>
    <t>C.F.V. Carapan</t>
  </si>
  <si>
    <t>Michoacán de Ocampo</t>
  </si>
  <si>
    <t>C.F.V. Acapulco</t>
  </si>
  <si>
    <t>Internovum Solar/Iberdrola</t>
  </si>
  <si>
    <t>Santa Fe</t>
  </si>
  <si>
    <t>Bluemex San Miguel, S. A. de C. V. (BSM)</t>
  </si>
  <si>
    <t>SE Santa Fe</t>
  </si>
  <si>
    <t xml:space="preserve"> 20°54'28.43"N</t>
  </si>
  <si>
    <t>100°35'2.15"O</t>
  </si>
  <si>
    <t>Asegurado</t>
  </si>
  <si>
    <r>
      <rPr>
        <b/>
        <sz val="11"/>
        <color rgb="FF000000"/>
        <rFont val="Aptos Narrow"/>
        <family val="2"/>
        <scheme val="minor"/>
      </rPr>
      <t xml:space="preserve">Instalaciones
</t>
    </r>
    <r>
      <rPr>
        <sz val="11"/>
        <color rgb="FF000000"/>
        <rFont val="Aptos Narrow"/>
        <family val="2"/>
        <scheme val="minor"/>
      </rPr>
      <t>Por solicitarse 
En el marco de la Convocatoria se obtuvo un estudio de instalaciones con Obras de Refuerzo diferentes</t>
    </r>
  </si>
  <si>
    <t>Ingrasada el 03/11/2025 con Req. Inf. Adicional el 14/01/2026</t>
  </si>
  <si>
    <t>Folio: 1036 (26 sep 2025), 
Alcances folios 1388, 1850
Resp. Info Adic : 23 ene 2026 
Porcentaje Inversión PGS: 3.8%</t>
  </si>
  <si>
    <t>Solicitud el 12/09/2025
V-108092
Admisión a trámite 29/01/2026</t>
  </si>
  <si>
    <t>Alejandro Hinojos Ramírez</t>
  </si>
  <si>
    <t>ah@internovum-solar.com</t>
  </si>
  <si>
    <t>Cel. 55 1384 - 3257</t>
  </si>
  <si>
    <t>Participó en convocatoria bajo VUPE-C1-0046-2025, Reasignación proporcionalidad $326 mm (no aceptada). Vigencia Estudio de Instalacones hasta Feb. 2026</t>
  </si>
  <si>
    <t>260120 Matriz Proyectos IS IB para SENER.pdf</t>
  </si>
  <si>
    <t>Ángeles Solar</t>
  </si>
  <si>
    <t>Bluemex Power 8, S. A. de C. V. (BP8)</t>
  </si>
  <si>
    <t>SE La Soledad</t>
  </si>
  <si>
    <t xml:space="preserve"> 21°11'35.95"N</t>
  </si>
  <si>
    <t>100°37'19.99"O</t>
  </si>
  <si>
    <t>Prefactibilidad concluido, MIA en proceso de elaboración</t>
  </si>
  <si>
    <t>Estudio Prefactibilidad Social concluido, MISSE en proceso de elaboración</t>
  </si>
  <si>
    <t>Santa Lucía</t>
  </si>
  <si>
    <t>Bluemex Power 10, S. A. de C. V. (BP10)</t>
  </si>
  <si>
    <t>SE Lampazos</t>
  </si>
  <si>
    <t>Lampazos de Naranjo</t>
  </si>
  <si>
    <t xml:space="preserve"> 27° 5'55.70"N</t>
  </si>
  <si>
    <t>100°27'0.97"O</t>
  </si>
  <si>
    <t>SICE-000-82-2024</t>
  </si>
  <si>
    <t>16/08/2024 - 19NL2024E0030
Ingreso respuesta Info Adic. 11 feb 2025</t>
  </si>
  <si>
    <t xml:space="preserve">Ingreso SENER: 10 mar 2025 (acuse 803)                                        Respuesta Info Adicional: 27 ago 2025   </t>
  </si>
  <si>
    <t>Ranchitos</t>
  </si>
  <si>
    <t>Engie México, S. A. de C.V</t>
  </si>
  <si>
    <t xml:space="preserve">SE Matamoros Potencia </t>
  </si>
  <si>
    <t>Firmados para el poligono del proyecto</t>
  </si>
  <si>
    <t>Estudios de Interconexión completos</t>
  </si>
  <si>
    <t>Ingresada en noviembre 2025</t>
  </si>
  <si>
    <t xml:space="preserve"> - </t>
  </si>
  <si>
    <t>Eduardo René Narváez Torres</t>
  </si>
  <si>
    <t>rene.narvaez@engie.com</t>
  </si>
  <si>
    <t>55)5284 4000</t>
  </si>
  <si>
    <t>0251219_Engie</t>
  </si>
  <si>
    <t>LT Frontera - A3460 - Villa de García 400kV</t>
  </si>
  <si>
    <t>90% asegurados para el parque</t>
  </si>
  <si>
    <t>Autorizada pero requiere actualización</t>
  </si>
  <si>
    <t>SE Humeros III</t>
  </si>
  <si>
    <t>Los Humeros</t>
  </si>
  <si>
    <t>Asegurados para el Parque</t>
  </si>
  <si>
    <t>Prefactibilidad de interconexión</t>
  </si>
  <si>
    <t>En curso</t>
  </si>
  <si>
    <t>Se prevee reinicio de trámite</t>
  </si>
  <si>
    <t>Atlas Renewable Energy</t>
  </si>
  <si>
    <t>Jardín Solar</t>
  </si>
  <si>
    <t>SE San Luis de la Paz II</t>
  </si>
  <si>
    <t>San Luis de La Paz</t>
  </si>
  <si>
    <t>Arrendamiento firmado</t>
  </si>
  <si>
    <t>SICE-00033-2024</t>
  </si>
  <si>
    <t>en elaboración</t>
  </si>
  <si>
    <t>Planeado para Feb-2026</t>
  </si>
  <si>
    <t>Edna García Malpica</t>
  </si>
  <si>
    <t>egarcia@atlasren.com</t>
  </si>
  <si>
    <t>1. Reduce/evita la sobrecarga de los tres bancos de transformación de 100 MVA, 230/115 kV en
la SE San Luis de La Paz II, brindando confiabilidad al Sistema ante contingencias sencillas.
2. Reduce la cargabilidad de los transformadores 230/115 kV de las Subestaciones Santa Fe,
San Luis I y Celaya Dos.
3. Brinda soporte reactivo y confiabilidad en la Zona San Luis de La Paz, cercano a los Centros
de Carga.
4. Evita la necesidad de implementar grandes proyectos de infraestructura de transmisión
tales como, el P19-OC2 “San José Iturbide banco 4” (que no considera CFE como
prioridades).
5. Posibilidad de incrementar inversión al incluir proyectos de centros de datos, con los que
Atlas está actualmente en conversaciones.</t>
  </si>
  <si>
    <t>Portafolio Atlas Dec 2025.pdf</t>
  </si>
  <si>
    <t>Camino Real</t>
  </si>
  <si>
    <t>SE La California</t>
  </si>
  <si>
    <t>Arrendamientos firmados, 200Ha adicionales en proceso</t>
  </si>
  <si>
    <t>SICE-00032-2024</t>
  </si>
  <si>
    <t>ingresada Ago-25</t>
  </si>
  <si>
    <t>Correcaminos Solar</t>
  </si>
  <si>
    <t>SE Piedras Negras</t>
  </si>
  <si>
    <t>SICE-00061-2025</t>
  </si>
  <si>
    <t>Inidicio de prospeccion en sitio. Oficio recibido</t>
  </si>
  <si>
    <t>1) Soporte al suministro de energía en la Zona Piedras Negras, cercano a los Centros de Carga.
2) Reduce/evita la sobrecarga de bancos de transformación 230/138 kV de las Subestaciones
Piedras Negras, Nava y Los Novillos.
3) Elimina el requerimiento de un nuevo Proyecto de transformación en la SE Nava, evitando
la sobrecarga de más del 120% ante la contingencia de cualquier otro transformador
referido en el numeral anterior.
4) Soporte reactivo y confiabilidad de manera local.
5) Coadyuva directamente al plan de descarbonización en el SEN sin perder el beneficio de
soporte reactivo y confiabilidad brindado por las centrales de generación que emplean
carbón como combustible (Carboeléctricas Río Escondido y Carbón II).
6) Otorga redundancia operativa al SEN, permitiendo con su solución dual FV+SAE brindar
soporte en escenarios nocturnos y de mínima demanda, evitando el colapso de voltaje en
esta zona (de 138 kV), ante la estrategia operativa de seccionar la red en escenarios
nocturnos y de bajas demandas.</t>
  </si>
  <si>
    <t>Cazadero</t>
  </si>
  <si>
    <t>SE Escárcega</t>
  </si>
  <si>
    <t>ingresada Abr-25</t>
  </si>
  <si>
    <t>1. Este proyecto ayuda a reducir la dependencia energética que tiene la GCR Peninsular por
parte del enlace Escárcega - Sureste.
2. Soporte reactivo en la Red Troncal del Subsistema Peninsular.
3. Coadyuva a solventar el déficit de suministro de gas hacia la Península de Yucatán,
existente desde 2010. Aumentando la diversificación de recursos energéticos en la
Península.
4. Brinda soporte al suministro de la Zona Campeche (principalmente) durante todos los
escenarios operativos, atendiendo las necesidades futuras de demanda en dicha zona.</t>
  </si>
  <si>
    <r>
      <t> BHCE Yucatán 1, S.A.P.I. de C.V.</t>
    </r>
    <r>
      <rPr>
        <sz val="12"/>
        <color rgb="FF000000"/>
        <rFont val="WordVisiCarriageReturn_MSFontSe"/>
        <charset val="1"/>
      </rPr>
      <t> </t>
    </r>
  </si>
  <si>
    <t xml:space="preserve">México </t>
  </si>
  <si>
    <t> BHCE Yucatán 1, S.A.P.I. de C.V. </t>
  </si>
  <si>
    <t>Cansahcab</t>
  </si>
  <si>
    <t>Estudio indicativo, Impacto del Sistema y de Instalaciones, fueron Obtenidos pero se 
tiene que actualizar</t>
  </si>
  <si>
    <t xml:space="preserve">
Es necesario volver 
a solicitarla</t>
  </si>
  <si>
    <t xml:space="preserve">Pendiente </t>
  </si>
  <si>
    <t>Cynthia Renee Bouchot </t>
  </si>
  <si>
    <t>cynthia.bouchot@ energiacb.com.mx</t>
  </si>
  <si>
    <t>COMUNICADO BHCE YUCATÁN 1.pdf</t>
  </si>
  <si>
    <t>FISTERRA Energy del Grupo Blackstone</t>
  </si>
  <si>
    <t>Planta Solar Palay (i/ii)</t>
  </si>
  <si>
    <t>Desarrollos y Soluciones Energéticas Leda, S. de R. L. de C. V.</t>
  </si>
  <si>
    <t xml:space="preserve">Santa Lucía </t>
  </si>
  <si>
    <t xml:space="preserve">Ciudad del Carmen </t>
  </si>
  <si>
    <t>Estudio de interconexión: Instalaciones</t>
  </si>
  <si>
    <t>Solicitado  ago 2025
Bitacora: 09/MG-0032/08/25</t>
  </si>
  <si>
    <t>Solicitado en julio 2025
Folio: SLE133953914622691373</t>
  </si>
  <si>
    <t>Obtenida
Of. 401,3S17,1-2025/1481</t>
  </si>
  <si>
    <t>Solicitado  octubre de 2025
Folio: V-119376</t>
  </si>
  <si>
    <t xml:space="preserve">NO HAY CAUSES DE AGUA </t>
  </si>
  <si>
    <t>Ivan Furones Fartos</t>
  </si>
  <si>
    <t>ivan.furones@fisterraenergy.com</t>
  </si>
  <si>
    <t>incio de construccion en Q3 2026</t>
  </si>
  <si>
    <t>Proyectos Fisterra (1)</t>
  </si>
  <si>
    <t>Proyecto Solar Uman</t>
  </si>
  <si>
    <t>Desarrollos y Soluciones Energéticas Arce, S. de R. L. de C. V.</t>
  </si>
  <si>
    <t xml:space="preserve">Pendiente de ser definido por CENACE </t>
  </si>
  <si>
    <t>Apertura LT MDP-93140-CCP</t>
  </si>
  <si>
    <t>Umán y Mérida</t>
  </si>
  <si>
    <t>SICE-00133-2025</t>
  </si>
  <si>
    <t>Estudio de interconexión: Impacto</t>
  </si>
  <si>
    <t>En elaboración</t>
  </si>
  <si>
    <t>En temas sociales</t>
  </si>
  <si>
    <t>Planta Solar Cerro Colorado</t>
  </si>
  <si>
    <t>Juile</t>
  </si>
  <si>
    <t xml:space="preserve">Sayula de Alemán </t>
  </si>
  <si>
    <t>4Q 2028</t>
  </si>
  <si>
    <t>Solicitada</t>
  </si>
  <si>
    <t>En elaboración
Pendiente de solicitar</t>
  </si>
  <si>
    <t>Solicitado</t>
  </si>
  <si>
    <t>CENACE pidio ampliar SE de Julie, Fisterra ya esta en platicas para obtener lo terrenos de los alrededores.</t>
  </si>
  <si>
    <t>San Simón</t>
  </si>
  <si>
    <t>SQ Infraestructura, S. de R. L. de C. V.</t>
  </si>
  <si>
    <t>85.06</t>
  </si>
  <si>
    <t>1Q 2028</t>
  </si>
  <si>
    <t>Solicitada en agosto de  2025
Bitácora: 09/MG-0018/08/25</t>
  </si>
  <si>
    <t>Obtenida
117.-DGISCPOS,3773/2025</t>
  </si>
  <si>
    <t>Solicitado diciembre 2025
Folio_ V-119376</t>
  </si>
  <si>
    <t>PFV Carbón II</t>
  </si>
  <si>
    <t>PFV Río Escondido</t>
  </si>
  <si>
    <t>Río Escondido</t>
  </si>
  <si>
    <t>PFV Baja California Sur Etapa I</t>
  </si>
  <si>
    <t>CFV Baja California Sur Etapa II</t>
  </si>
  <si>
    <t>PFV La Punta</t>
  </si>
  <si>
    <t>PFV Cerro Prieto II</t>
  </si>
  <si>
    <t>PFV Puerto Libertad</t>
  </si>
  <si>
    <t>Proyecto Fotovoltaico San Luis Potosí</t>
  </si>
  <si>
    <t>El Palmar  (118 MWp) Opción 1</t>
  </si>
  <si>
    <t>El Palmar (120 MWp) Opción 2</t>
  </si>
  <si>
    <t>Proyecto Hibrido Eólico Solar Baja California Sur I (100 MW)</t>
  </si>
  <si>
    <t>Hibrido EO-FV</t>
  </si>
  <si>
    <t>Alfredo Bonfil</t>
  </si>
  <si>
    <t>24°0' 15,50"N</t>
  </si>
  <si>
    <t>110°37' 44,2"W</t>
  </si>
  <si>
    <t>Proyecto Hibrido Eólico-Solar San Luis Potosí (745 MW)</t>
  </si>
  <si>
    <t>Proyecto Eólico San Luis Potosí 202.5 MW</t>
  </si>
  <si>
    <t>23°03' 19,44N</t>
  </si>
  <si>
    <t>101°56'20,68"W</t>
  </si>
  <si>
    <t>PH2 Energía Los Cabos (13 MW)</t>
  </si>
  <si>
    <t>Hibrido FV-H2</t>
  </si>
  <si>
    <t>N/D</t>
  </si>
  <si>
    <t>(53+13)</t>
  </si>
  <si>
    <t xml:space="preserve">AES México </t>
  </si>
  <si>
    <t xml:space="preserve">Estados Unidos </t>
  </si>
  <si>
    <t>PARQUE SOLAR DURANGO</t>
  </si>
  <si>
    <t>SE CFE PEÑOLES MPL</t>
  </si>
  <si>
    <t xml:space="preserve">Durango y Coahuila </t>
  </si>
  <si>
    <t xml:space="preserve"> Contratados</t>
  </si>
  <si>
    <t>SICE-00109-2025</t>
  </si>
  <si>
    <t>Ingresado 28/08/2025</t>
  </si>
  <si>
    <t>Ingresado 15/06/2021</t>
  </si>
  <si>
    <t>Resuelto</t>
  </si>
  <si>
    <t xml:space="preserve">Concluido </t>
  </si>
  <si>
    <t>2.26 AES</t>
  </si>
  <si>
    <t>PARQUE SOLAR LA ENCANTADA</t>
  </si>
  <si>
    <t>S.E. Rancho Grande</t>
  </si>
  <si>
    <t>SICE-00020-2025</t>
  </si>
  <si>
    <t>Ingresado 16/12/2025</t>
  </si>
  <si>
    <t>Ingresado 14/12//2023</t>
  </si>
  <si>
    <t>PROYECTO SAN AGUSTIN</t>
  </si>
  <si>
    <t>S.E. Villa Hidalgo</t>
  </si>
  <si>
    <t>Negociaciones Cerradas/En Proceso de Protocolización los contratos</t>
  </si>
  <si>
    <t>SICE-00034-2025</t>
  </si>
  <si>
    <t>Por iniciar 01/04/2026</t>
  </si>
  <si>
    <t>Ingresado
10/06/2026</t>
  </si>
  <si>
    <t xml:space="preserve">En elaboración </t>
  </si>
  <si>
    <t>PROYECTO PEÑASCO</t>
  </si>
  <si>
    <t xml:space="preserve">El Potosí	
</t>
  </si>
  <si>
    <t>2Q 2029</t>
  </si>
  <si>
    <t xml:space="preserve">Terrenos contratados </t>
  </si>
  <si>
    <t>SICE-00159-2025</t>
  </si>
  <si>
    <t>PROYECTO EL QUEMADO</t>
  </si>
  <si>
    <t>SICE-00143-2025</t>
  </si>
  <si>
    <t>Ingresado 15/04/2019</t>
  </si>
  <si>
    <t xml:space="preserve">Por iniciar </t>
  </si>
  <si>
    <t>PARQUE EÓLICO CENOTILLO</t>
  </si>
  <si>
    <t>SE CFE SANTO DOMINGO</t>
  </si>
  <si>
    <t>SICE-00129-2025</t>
  </si>
  <si>
    <t>PARQUE EÓLICO ATRIA  I &amp; ATRIA II</t>
  </si>
  <si>
    <t>DOBLE APERTURA LAT AEROPUERTO-VILLA DE GARCIA
(A3G20) Y LAT AEROPUERTO-LAS
GLORIAS (A3G30)</t>
  </si>
  <si>
    <t>SICE-00104-2025</t>
  </si>
  <si>
    <t>PROYECTO VILLAGRAN</t>
  </si>
  <si>
    <t>DOBLE APERTURA LAT GÜEMEZ - LAJAS A3D90 SAN CARLOS - LAJAS A32F0</t>
  </si>
  <si>
    <t xml:space="preserve">Tamaulipas </t>
  </si>
  <si>
    <t>4Q 2030</t>
  </si>
  <si>
    <t>Ingresado 23/01/2024</t>
  </si>
  <si>
    <t>México Lindo Solar PV S.A. de C.V.</t>
  </si>
  <si>
    <t>Chapote 72 MW</t>
  </si>
  <si>
    <t>SE Frontera</t>
  </si>
  <si>
    <t xml:space="preserve">Coahuila </t>
  </si>
  <si>
    <t>Terreno arrendado</t>
  </si>
  <si>
    <t>Interconexión
Realizado, expirado y se realizará de nueva forma</t>
  </si>
  <si>
    <t>Realizado y aprobado, se actualizará</t>
  </si>
  <si>
    <t>Realizado y aprobado, se migrará a LSE</t>
  </si>
  <si>
    <t>2.28. México Lindo Solar PV</t>
  </si>
  <si>
    <t>Gómez Farías 150MW</t>
  </si>
  <si>
    <t>Desistimiento debido a pandemia</t>
  </si>
  <si>
    <t>Grupo Emprendedor con Sentido</t>
  </si>
  <si>
    <t>Yokdzonot</t>
  </si>
  <si>
    <t>SE de Maniobras MAN 230</t>
  </si>
  <si>
    <t>direccion@geconsentido.com</t>
  </si>
  <si>
    <t>55 59546990</t>
  </si>
  <si>
    <t>2.29 GRUPO EMPRENDEDOR CON SENTIDO</t>
  </si>
  <si>
    <t>EDP Renovables</t>
  </si>
  <si>
    <t xml:space="preserve">El Jobal </t>
  </si>
  <si>
    <t>Apertura de LT
Escárcega potencia -
Sabancuy</t>
  </si>
  <si>
    <t>agosto
de 2025</t>
  </si>
  <si>
    <t>Sin presentar</t>
  </si>
  <si>
    <t>Presentada en
mayo de 2024</t>
  </si>
  <si>
    <t>Gerardo Adame / Eliane Gonzalez</t>
  </si>
  <si>
    <t>GERARDO.ADAME@EDP.COM; ELIANE.GONZALEZ@EDP.COM</t>
  </si>
  <si>
    <t>532525004; 5568098557</t>
  </si>
  <si>
    <t>Proyectos EDP_SENER 181125.pdf</t>
  </si>
  <si>
    <t>El Refugio</t>
  </si>
  <si>
    <t xml:space="preserve">Apertura de LT
Aguascalientes
Oriente -73070- Palo
Alto </t>
  </si>
  <si>
    <t>marzo de 2025</t>
  </si>
  <si>
    <t>Presentada en
diciembre de
2021</t>
  </si>
  <si>
    <t>no se avanzó por los refuerzos solicitados</t>
  </si>
  <si>
    <t>Abasolo</t>
  </si>
  <si>
    <t xml:space="preserve">SE Abasolo II </t>
  </si>
  <si>
    <t>Por presentar
Indicativo</t>
  </si>
  <si>
    <t>Mazatepec</t>
  </si>
  <si>
    <t>Apertura de LT
Libres-73U20-
Zacatepec</t>
  </si>
  <si>
    <t>Octubre de 2024</t>
  </si>
  <si>
    <t xml:space="preserve">Las Palmas </t>
  </si>
  <si>
    <t>Apertura de LT Ticul
(II) Potencia - Xul Ha</t>
  </si>
  <si>
    <t>Tamuín</t>
  </si>
  <si>
    <t>SE Anáhuac
Potencia</t>
  </si>
  <si>
    <t xml:space="preserve">Los Ramones </t>
  </si>
  <si>
    <t>PTA Bombeo I</t>
  </si>
  <si>
    <t>QUARTUX</t>
  </si>
  <si>
    <t>Rivera Maya</t>
  </si>
  <si>
    <t>Contrato arrendamiento</t>
  </si>
  <si>
    <t xml:space="preserve">SICE-00203-2025 </t>
  </si>
  <si>
    <t>Indicativo ingresado el 19/12/2025</t>
  </si>
  <si>
    <t>Por ingresar en semana del 09 de febrero</t>
  </si>
  <si>
    <t>Ingresado el 04/02/2026 folio: 2026-00334</t>
  </si>
  <si>
    <t>Por ingresar en semana del 16/02/2026
Prefactibilidad indica sin vestigios</t>
  </si>
  <si>
    <t>Diego Rodrigo Rasilla Gonzalez / Carlos Esquivel</t>
  </si>
  <si>
    <t>diego.rasilla@quartux.com; carlos.esquivel.ae@quartux.com</t>
  </si>
  <si>
    <t>Diego Rasilla
55 5189 8324</t>
  </si>
  <si>
    <t>2.30 Quartux</t>
  </si>
  <si>
    <t>Kantenah</t>
  </si>
  <si>
    <t>Katen´ha</t>
  </si>
  <si>
    <t>SICE-00202-2025</t>
  </si>
  <si>
    <t>Estudio Rápido ingresado el 19/12/2025</t>
  </si>
  <si>
    <t>Ingresado el 04/02/2026 folio: 2026-00335</t>
  </si>
  <si>
    <t>Chemuyil</t>
  </si>
  <si>
    <t>chemuyil</t>
  </si>
  <si>
    <t>Contrato en proceso de firma</t>
  </si>
  <si>
    <t>SICE-00201-2025</t>
  </si>
  <si>
    <t>Por ingresar en marzo de 2026</t>
  </si>
  <si>
    <t>Por ingresar el 01/03/2026</t>
  </si>
  <si>
    <t>Por ingresar en marzo
Prefactibilidad indica sin vestigios</t>
  </si>
  <si>
    <t>Smartener, S.L. - Alarde</t>
  </si>
  <si>
    <t>Fuerza y Energía Limpia de Tizimin II</t>
  </si>
  <si>
    <t>Tzimín</t>
  </si>
  <si>
    <t>Lic. Juan Carlos Barrera - Gobierno de Yucatán/Agencia</t>
  </si>
  <si>
    <t>juan.barrera@yucatan.gob.mx</t>
  </si>
  <si>
    <t>SEMARNAT no ha dado visto bueno por modificaciones en el modelo del aerogenerador, el cual ya se aprobó. Se espera inciar obras en marzo 2026</t>
  </si>
  <si>
    <t>Presentación AEY -SENER_30-01-2026 (1).pdf</t>
  </si>
  <si>
    <t>Vive Energía</t>
  </si>
  <si>
    <t>México/China</t>
  </si>
  <si>
    <t>Eólica Dzilam, S. A. P. I. de C. V.</t>
  </si>
  <si>
    <t xml:space="preserve">Se realizó modificación de proyecto en la anterior administración, por lo que se tuvieron que rehacer estudios en materia ambiental </t>
  </si>
  <si>
    <t>Green Park Energy, S. A. de C. V.</t>
  </si>
  <si>
    <t>Genux Power</t>
  </si>
  <si>
    <t>España / Suiza</t>
  </si>
  <si>
    <t>Vientos de Panabá, S. A. de C. V.</t>
  </si>
  <si>
    <t>Abarca varios predios, tanto privada como ejidal, lo cual pudiera llegar a entorpecer diversos temas. La EVIS tiene más de 3 años que se realizó por ELECNOR. Uno de los mayores retos en la LT por la distancia que atraviesa en terrenos ejidales, carreteras federales y tramos del tren maya.</t>
  </si>
  <si>
    <t>Elawan Energy</t>
  </si>
  <si>
    <t>Parque Eólico Chicxulub</t>
  </si>
  <si>
    <t>Motul</t>
  </si>
  <si>
    <t>Se encuentra detenido por múltiples amparos de diversos colectivos y comunidades por lo que tiene baja probabilidad de concretarse. Esta zona en especifico es bastante complicada pra desarrollar proyectos en materia energética por temas sociales y económicos.</t>
  </si>
  <si>
    <t>Energías Renovables de México Cuatro, S. A. P. I. de C. V.</t>
  </si>
  <si>
    <t>Fotovoltaico</t>
  </si>
  <si>
    <t xml:space="preserve">Las obras de refuerzo solicitadas por CENACE en esta zona, ha vuelto inviables los proyectos. </t>
  </si>
  <si>
    <t>Ibedrola</t>
  </si>
  <si>
    <t>Green Park Energy, S.A de C.V.</t>
  </si>
  <si>
    <t>San Diego Peñuelas</t>
  </si>
  <si>
    <t>21°18’ 55.4349”N</t>
  </si>
  <si>
    <t>100° 43’ 40.6322”O</t>
  </si>
  <si>
    <t>SICE-00092-2025</t>
  </si>
  <si>
    <t>09/MG-0276/09/25
Suspendido por información adicional</t>
  </si>
  <si>
    <t>Folio: 1521
de fecha noviembre de 2025</t>
  </si>
  <si>
    <t>Fecha de Reunión</t>
  </si>
  <si>
    <t>ID_Tecnología</t>
  </si>
  <si>
    <t>Empresa / Desarrollador</t>
  </si>
  <si>
    <t>Estado del Proyecto</t>
  </si>
  <si>
    <t>Año de Inicio / Puesta en Marcha</t>
  </si>
  <si>
    <t>Tipo</t>
  </si>
  <si>
    <t>Importancia</t>
  </si>
  <si>
    <t>Beneficios</t>
  </si>
  <si>
    <t>Solar</t>
  </si>
  <si>
    <t>En desarrollo</t>
  </si>
  <si>
    <t>Julio 2028</t>
  </si>
  <si>
    <t>Interconexión directa a la SE Escárcega</t>
  </si>
  <si>
    <t>Reducir la dependencia energética que tiene la GCR Peninsular del enlace Ecárcega-Sureste</t>
  </si>
  <si>
    <t>SAE Peninsular</t>
  </si>
  <si>
    <t>Baterias</t>
  </si>
  <si>
    <t>Yucatán y Quintana Roo</t>
  </si>
  <si>
    <t>Febrero 2027</t>
  </si>
  <si>
    <t>Subestación Riviera Maya, Subestación Kanten'ah, Subestación L Vicario y Subestación Ticul</t>
  </si>
  <si>
    <t>Garantiza suministro de calidad en Yucatán y Quintana Roo reduce costos y optimiza el factor operativo del enlace</t>
  </si>
  <si>
    <t>SAE BC</t>
  </si>
  <si>
    <t>Mitigar el pico de verano y desplazar generación en diesel y combustóleo</t>
  </si>
  <si>
    <t>Tepeji del Rio</t>
  </si>
  <si>
    <t xml:space="preserve"> Interconexión directa a la SE Nochistongo</t>
  </si>
  <si>
    <t>Cumbre solar</t>
  </si>
  <si>
    <t>FV Luisa</t>
  </si>
  <si>
    <t>Julio 2027</t>
  </si>
  <si>
    <t>Interconexión directa a la SE Parque Industrial 230KV</t>
  </si>
  <si>
    <t>Modernización de la SE Parque Industrial San Luis, mejorando la confiabilidad y flexibilidad del sistema lo cual permite mayor seguridad en la operación de la CCC San Luis Rio Colorado</t>
  </si>
  <si>
    <t>EOL Dzilam</t>
  </si>
  <si>
    <t>SN</t>
  </si>
  <si>
    <t>Ixhuatlán</t>
  </si>
  <si>
    <t>Valtierra</t>
  </si>
  <si>
    <t xml:space="preserve">5
</t>
  </si>
  <si>
    <t>Parque Solar Jalisco</t>
  </si>
  <si>
    <t>Abril 2027</t>
  </si>
  <si>
    <t>Agua Nueva</t>
  </si>
  <si>
    <t>Octubre 2027</t>
  </si>
  <si>
    <t>Eólica de Coahuila</t>
  </si>
  <si>
    <t>EDP Renewables</t>
  </si>
  <si>
    <t>Ramos Arizpe</t>
  </si>
  <si>
    <t>En Operación</t>
  </si>
  <si>
    <t>EDP PROYECTOS</t>
  </si>
  <si>
    <t>Parque Eólico Los Cañones</t>
  </si>
  <si>
    <t>Parque Solar Los Cuervos</t>
  </si>
  <si>
    <t>Parque Solar Freeman</t>
  </si>
  <si>
    <t>Freeman</t>
  </si>
  <si>
    <t>Junio 2028</t>
  </si>
  <si>
    <t>Traerá consigo una transformación estructural para la región de la Laguna, en el Estado de Durango. La generación eléctrica a gran escala permitirá detonar un ecosistema ideal para centros de datos y desarrollos estratégicos, que requieren energía segura, infraestructura moderna y conectividad de última generación. Además, se impulsará el empleo, la inversión social y la innovación tecnológica en beneficio de las comunidades locales</t>
  </si>
  <si>
    <t>Vista Verde</t>
  </si>
  <si>
    <t>Green View</t>
  </si>
  <si>
    <t>Gas natural/Hidrógeno</t>
  </si>
  <si>
    <t>Seguridad energética para Baja California, interconectividad con el sistema eléctrico entre Baja californis, California y Arizona, desarrollo económico a través de a industria de la transformación.</t>
  </si>
  <si>
    <t>Helax</t>
  </si>
  <si>
    <t>Copenhagen Infrastructure Partners</t>
  </si>
  <si>
    <t>MotaEngil</t>
  </si>
  <si>
    <t>MontaEngil</t>
  </si>
  <si>
    <t>San Pedro</t>
  </si>
  <si>
    <t>Recurrent Energy</t>
  </si>
  <si>
    <t>SE 230 kV/115 kV</t>
  </si>
  <si>
    <t>San Juan</t>
  </si>
  <si>
    <t>Apertura 230 kV</t>
  </si>
  <si>
    <t>Casa Blanca</t>
  </si>
  <si>
    <t>SE Chicbul 115 kV</t>
  </si>
  <si>
    <t>Gabriel Leyva</t>
  </si>
  <si>
    <t>Apertura línea 115/230 kV</t>
  </si>
  <si>
    <t>Matancillas</t>
  </si>
  <si>
    <t>Santa Anita</t>
  </si>
  <si>
    <t>Apertura Línea 230 kV</t>
  </si>
  <si>
    <t>Rancho Goyo</t>
  </si>
  <si>
    <t>SE Sucilá 115 kV</t>
  </si>
  <si>
    <t>El Salto</t>
  </si>
  <si>
    <t>Tetla de la Solidariedad</t>
  </si>
  <si>
    <t>SE Zocac 230 kV</t>
  </si>
  <si>
    <t>CGS Ojocaliente</t>
  </si>
  <si>
    <t>Desarrollo Avanzado</t>
  </si>
  <si>
    <t>SE Ojocaliente 115kV</t>
  </si>
  <si>
    <t>Xonacatlán</t>
  </si>
  <si>
    <t>San Bernardo</t>
  </si>
  <si>
    <t>Mapimí</t>
  </si>
  <si>
    <t>SE 230 kV</t>
  </si>
  <si>
    <t>Alsacia</t>
  </si>
  <si>
    <t>ALJAVAL / Parque Solar Alsacia I, S. A. de C. V.</t>
  </si>
  <si>
    <t>Solar Fotovoltaica</t>
  </si>
  <si>
    <t>05MCZ-230</t>
  </si>
  <si>
    <t>SICE-00204-2016 Aclaraciones estudio de Instalaciones</t>
  </si>
  <si>
    <t>ALJAVAL / Desarrollos Solares PV de México III, S. A. de C. V.</t>
  </si>
  <si>
    <t>Castanos</t>
  </si>
  <si>
    <t>301.5</t>
  </si>
  <si>
    <t>06ESC-400</t>
  </si>
  <si>
    <t>SICE-00188-2017 Aclaraciones E- Impacto</t>
  </si>
  <si>
    <t>San Francisco</t>
  </si>
  <si>
    <t>ALJAVAL / Tequila Solar PV II, S. A. de C. V.</t>
  </si>
  <si>
    <t>06RAP-400</t>
  </si>
  <si>
    <t xml:space="preserve">Solicitud Evaluación MIA Bitácora 09/MG-0055/10/19 </t>
  </si>
  <si>
    <t>ALJAVAL / Recursos Solares PV de México V, S. A. de C. V.</t>
  </si>
  <si>
    <t>08SLC-230</t>
  </si>
  <si>
    <t>Permiso E/2203/GEN/2019, solicitud de terminación anticipada</t>
  </si>
  <si>
    <t>Chapote</t>
  </si>
  <si>
    <t>ALJAVAL / México Lindo Solar PV I, S. A. de C. V.</t>
  </si>
  <si>
    <t>Frontera</t>
  </si>
  <si>
    <t>06FRO-115</t>
  </si>
  <si>
    <t>Milpillas</t>
  </si>
  <si>
    <t>ALJAVAL / Tequila Solar PV I, S. A. de C. V.</t>
  </si>
  <si>
    <t>Jiquilpán</t>
  </si>
  <si>
    <t>Michoacan</t>
  </si>
  <si>
    <t>03JIQ-115</t>
  </si>
  <si>
    <t>Solicitud de EVIS Fecha de ingreso: 12/05/2021</t>
  </si>
  <si>
    <t>Gómez Farias</t>
  </si>
  <si>
    <t>ALJAVAL / Desarrollo Solares PV de México V, S. A. de C. V.</t>
  </si>
  <si>
    <t>06SAL-115</t>
  </si>
  <si>
    <t>SICE-00245-2017</t>
  </si>
  <si>
    <t>Pozos</t>
  </si>
  <si>
    <t>ALJAVAL</t>
  </si>
  <si>
    <t>Energía Villa Arriaga</t>
  </si>
  <si>
    <t>$141.00</t>
  </si>
  <si>
    <t>Opinión CENACE: ​
Proyecto ubicado en zona con alta densidad de proyectos y con problemas de saturación y requiere obras de refuerzo adicionales a las definidas en los estudios individuales.​</t>
  </si>
  <si>
    <t>Sol de los Manzanos</t>
  </si>
  <si>
    <t>*24/02/2025</t>
  </si>
  <si>
    <t>$45.00</t>
  </si>
  <si>
    <t>Beneficia la confiabilidad de la Red Eléctrica.</t>
  </si>
  <si>
    <t>*En modificación de programa de obras, para entrar en operación en el primer trimestre de 2025. No cumple con las DACG por lo que se negará la modificación del permiso.​</t>
  </si>
  <si>
    <t>Viento de Bella Unión- Grupo SIMSA, S. A. de C. V.</t>
  </si>
  <si>
    <t>$75.0</t>
  </si>
  <si>
    <t>Opinión CENACE: ​Pendiente de solicitud de Contrato de Interconexión.</t>
  </si>
  <si>
    <t>Alaia II, III, IV y V</t>
  </si>
  <si>
    <t>30 c/u</t>
  </si>
  <si>
    <t>$45.00 c/u</t>
  </si>
  <si>
    <t>Opinión CENACE: ​
Se consideran viables ya que no tienen obras de refuerzo.</t>
  </si>
  <si>
    <t>E3P / Energia Tres Palmitas, S. A. de C. V.</t>
  </si>
  <si>
    <t>Determinación de potencial eólico</t>
  </si>
  <si>
    <t>Desarrollo económico, creación de empleo, colabración con la comunidad y restauración de suelos en 5 ejidos</t>
  </si>
  <si>
    <t>de ser de interés de la empresa pública del estado, el proyecto podría ponerse a disposición de hasta al menos el 54% de la energía y productos asociados que se produzcan</t>
  </si>
  <si>
    <t xml:space="preserve">El Mayo </t>
  </si>
  <si>
    <t>Sunmex Renovables S.A. de C.V.</t>
  </si>
  <si>
    <t>Celaya</t>
  </si>
  <si>
    <t>ENAL- Carso</t>
  </si>
  <si>
    <t>Celaya Guanajuato</t>
  </si>
  <si>
    <t>Permiso de perforación No 08GA100324/12FVC20</t>
  </si>
  <si>
    <t>Aeropuerto II</t>
  </si>
  <si>
    <t xml:space="preserve">Baja California </t>
  </si>
  <si>
    <t>Permiso de exploración de 2016, los predios están en renta.</t>
  </si>
  <si>
    <t>Morelos Paredones</t>
  </si>
  <si>
    <t>Geotermia, tecnología de condensación</t>
  </si>
  <si>
    <t>4 turbinas de 25MW, con 7 pozos</t>
  </si>
  <si>
    <t>Choropo</t>
  </si>
  <si>
    <t xml:space="preserve">2018 se obtuvo el permiso de exploración y en el 2025 solicitó la ampliación del periodo de exploración en 3 pozos de exploración. </t>
  </si>
  <si>
    <t>Acciona / Parques Eólicos San Lázaro, S. A. de C. V.</t>
  </si>
  <si>
    <t>Villagrán</t>
  </si>
  <si>
    <t>Construcción terminada, Sin inyeccion, en espera de la Declaración de Operación Comercial</t>
  </si>
  <si>
    <t>NI</t>
  </si>
  <si>
    <t>O6SCP 400</t>
  </si>
  <si>
    <t>Soluciones aplicables: 
Modificación del Permiso E/2002/GEN/2017: Solicitar a la CRE que de por valido el permiso existente. 
Esto debe incluir la modificación de la fecha de operación para poder obtener la Declaración de  Operación Comercial (COD) y conectar la central.
Asegurar Operación a Futuro: Una vez que la central esté en operación comercial, gestionar la migración del permiso a la Ley del Sector Eléctrico (LESE). Esto aseguraría la alineación y compatibilidad regulatoria del proyecto a largo plazo, en el marco de la planeación de México.</t>
  </si>
  <si>
    <t>Sol de Sonora</t>
  </si>
  <si>
    <t xml:space="preserve">SE Costa Dos 115 kV </t>
  </si>
  <si>
    <t>Eólico</t>
  </si>
  <si>
    <t>SE Ventika Maniobras</t>
  </si>
  <si>
    <t>SE Llano Grande</t>
  </si>
  <si>
    <t>Clúster  Montecristo</t>
  </si>
  <si>
    <t>SE Regiomontano Línea de transmisión 400 KV</t>
  </si>
  <si>
    <t>Guadalajara</t>
  </si>
  <si>
    <t>Iberdrola (FONADIN)</t>
  </si>
  <si>
    <t>Ciclo combinado</t>
  </si>
  <si>
    <t>690/939</t>
  </si>
  <si>
    <t>Atiquiza, Tierra mojada y Zaplotanejo</t>
  </si>
  <si>
    <t>172/272</t>
  </si>
  <si>
    <t>LT PresidenteJuárez - Lomas, SE La jovita</t>
  </si>
  <si>
    <t>Creación de empleo y reducción de emisiones</t>
  </si>
  <si>
    <t>Escobedo</t>
  </si>
  <si>
    <t>379/700</t>
  </si>
  <si>
    <t>El Fraile</t>
  </si>
  <si>
    <t>Tamazunchale</t>
  </si>
  <si>
    <t>655/1100</t>
  </si>
  <si>
    <t>Las Mesas</t>
  </si>
  <si>
    <t>Internovum Solar</t>
  </si>
  <si>
    <t>Victoria</t>
  </si>
  <si>
    <t>Mapimi</t>
  </si>
  <si>
    <t>Teposán</t>
  </si>
  <si>
    <t>MIna</t>
  </si>
  <si>
    <t>3R</t>
  </si>
  <si>
    <t>125/80</t>
  </si>
  <si>
    <t xml:space="preserve">San Pedro </t>
  </si>
  <si>
    <t>Aura Solar I</t>
  </si>
  <si>
    <t>Aura Solar</t>
  </si>
  <si>
    <t>Intención de Migración Permiso</t>
  </si>
  <si>
    <t>SE Olas Altas</t>
  </si>
  <si>
    <t>Previsión futura de servicios conexos, confiabilidad e impulso a la inversión privada</t>
  </si>
  <si>
    <t>2.18 Aura Solar</t>
  </si>
  <si>
    <t>Aura Solar IV</t>
  </si>
  <si>
    <t>proyecto 100% mexicano con BESS, despliegue de capacidad a mediano plazo</t>
  </si>
  <si>
    <t>BESS 30 MW y 60 MWh</t>
  </si>
  <si>
    <t>Vientos de Coahuila Fase II</t>
  </si>
  <si>
    <t>En Desarrollo</t>
  </si>
  <si>
    <t>El Jobal</t>
  </si>
  <si>
    <t>Apertura de línea  Escarcega potencia  - Sabancuy 115 kV_x000D_</t>
  </si>
  <si>
    <t>Eólico Marino Chiapas-Pacífico</t>
  </si>
  <si>
    <t>Eólico Marino</t>
  </si>
  <si>
    <t>1000/2000</t>
  </si>
  <si>
    <t>Tentativa SE El Sabino 400kv</t>
  </si>
  <si>
    <t>Proyecto en diseño y análisis, se ha hecho un análisis jurídico con despacho para la factibilidad de obtención de permisos.</t>
  </si>
  <si>
    <t>Ticul Solar</t>
  </si>
  <si>
    <t>Ticúl</t>
  </si>
  <si>
    <t>Tentativa SE Ticul Potencia - 115 KV</t>
  </si>
  <si>
    <t>Proyecto en análisis sin estudios, únicamente se ha hecho prospección y comunicación con dueños de tierras en la zona para una contratación. </t>
  </si>
  <si>
    <t>Ciénega de Mata</t>
  </si>
  <si>
    <t>Cienega de Mata</t>
  </si>
  <si>
    <t>Tentativa SE Aguascalientes Potencia 230 KV</t>
  </si>
  <si>
    <t>Proyecto en análisis sin estudios, únicamente en proceso de aseguramiento de tierras. </t>
  </si>
  <si>
    <t>Desarrollo Pich</t>
  </si>
  <si>
    <t xml:space="preserve">Pendiente con resolución previa favorable </t>
  </si>
  <si>
    <t>previamente tuvo permiso, pero tuvo que ser cancelado por las garantías solicitadas para el contrato. Solo lo ven viable a través de apoyo con CFE.  </t>
  </si>
  <si>
    <t>Eólica Dzilam</t>
  </si>
  <si>
    <t>48-68</t>
  </si>
  <si>
    <t>línea de transmisión de 28 km (SE. TEMACH). Cuando tengan el estudio de impacto, prevén solicitar su permiso con CNE</t>
  </si>
  <si>
    <t>PS Andalucía II</t>
  </si>
  <si>
    <t>OPDEnergy</t>
  </si>
  <si>
    <t>Coahuila de Zaragoza</t>
  </si>
  <si>
    <t xml:space="preserve"> 82.85 </t>
  </si>
  <si>
    <t>Andalucía</t>
  </si>
  <si>
    <t xml:space="preserve"> 29.70 </t>
  </si>
  <si>
    <t>Aguascalientes Potencia</t>
  </si>
  <si>
    <t>PS Aguascalientes Sur I Ampliación I</t>
  </si>
  <si>
    <t xml:space="preserve"> 2.97 </t>
  </si>
  <si>
    <t>PS Andalucía II Ampliación</t>
  </si>
  <si>
    <t xml:space="preserve"> 100.00 </t>
  </si>
  <si>
    <t xml:space="preserve">PS Altzayanca </t>
  </si>
  <si>
    <t xml:space="preserve"> 96.00 </t>
  </si>
  <si>
    <t>Altzayanca Maniobras</t>
  </si>
  <si>
    <t>PS La Malinche</t>
  </si>
  <si>
    <t>Tzompantepec</t>
  </si>
  <si>
    <t xml:space="preserve"> 58.00 </t>
  </si>
  <si>
    <t>Malinche</t>
  </si>
  <si>
    <t>PS Aguascalientes Sur II</t>
  </si>
  <si>
    <t xml:space="preserve"> 187.00 </t>
  </si>
  <si>
    <t>PS Escárcega</t>
  </si>
  <si>
    <t xml:space="preserve"> 162.00 </t>
  </si>
  <si>
    <t>Escárcega Potencia</t>
  </si>
  <si>
    <t>PE Sabinas</t>
  </si>
  <si>
    <t>Sabinas</t>
  </si>
  <si>
    <t>Nueva Rosita</t>
  </si>
  <si>
    <t>Tetla</t>
  </si>
  <si>
    <t xml:space="preserve"> 50.67 </t>
  </si>
  <si>
    <t>Zocac</t>
  </si>
  <si>
    <t xml:space="preserve"> 84.84 </t>
  </si>
  <si>
    <t>PS Cuchillo</t>
  </si>
  <si>
    <t xml:space="preserve"> 50.00 </t>
  </si>
  <si>
    <t>El Cuchillo</t>
  </si>
  <si>
    <t>PS Perote</t>
  </si>
  <si>
    <t>Veracruz de Ignacio de la Llave</t>
  </si>
  <si>
    <t>Perote Dos</t>
  </si>
  <si>
    <t>PS Lázaro Cárdenas</t>
  </si>
  <si>
    <t>La Unión</t>
  </si>
  <si>
    <t xml:space="preserve"> 97.14 </t>
  </si>
  <si>
    <t>Lázaro Cárdenas Potencia</t>
  </si>
  <si>
    <t>PS Altamirano</t>
  </si>
  <si>
    <t xml:space="preserve"> 108.00 </t>
  </si>
  <si>
    <t>PS San Martín</t>
  </si>
  <si>
    <t>Tepetitla de Lardizábal</t>
  </si>
  <si>
    <t>San Martín Potencia</t>
  </si>
  <si>
    <t>PS Los Ríos</t>
  </si>
  <si>
    <t>Los Ríos</t>
  </si>
  <si>
    <t>PS Querétaro</t>
  </si>
  <si>
    <t>LT</t>
  </si>
  <si>
    <t>Subestación  Yautepec  Potencia</t>
  </si>
  <si>
    <t>Apertura de líneas GPL– CGD 230 kV_x000D_</t>
  </si>
  <si>
    <t>Sain Alto</t>
  </si>
  <si>
    <t>Apertura de línea 93600 SE Jerónimo Ortiz - SE Fresnillo Potencia 230 kV_x000D_</t>
  </si>
  <si>
    <t>Los Naranjos</t>
  </si>
  <si>
    <t>Anahuac Potencia 115 kV</t>
  </si>
  <si>
    <t xml:space="preserve">Apertura de línea  Libres – Zacatepec 115 kV </t>
  </si>
  <si>
    <t>Las Palmas</t>
  </si>
  <si>
    <t>Apertura de línea  Ticul (II) Potencia - Xul Ha 230kV</t>
  </si>
  <si>
    <t>Planta Bombeo La  Silla  115kV</t>
  </si>
  <si>
    <t xml:space="preserve">Subestación  Abasolo </t>
  </si>
  <si>
    <t>28/10/205</t>
  </si>
  <si>
    <t>Centro Logístico</t>
  </si>
  <si>
    <t>Fisterra Energy</t>
  </si>
  <si>
    <t>Acatlan de Juárez</t>
  </si>
  <si>
    <t>Creación de empleo, inversión social, emisiones inferiores en un 77% al límite permitido, consumo mpinimo de agua</t>
  </si>
  <si>
    <t>inversión social del 1% de la inversión directa</t>
  </si>
  <si>
    <t>Palay</t>
  </si>
  <si>
    <t>Ciudad del Carmén</t>
  </si>
  <si>
    <t>Santa Lucia 230 kV</t>
  </si>
  <si>
    <t>Transporte escolar gratuito en la zona conurbada de proyectos, Electrificación de escuelas rurales aisladas, clínicas médicas de atención primaria, equipos de radiodiagnóstico, reforestación voluntaria de zonas aledañas y construcción y mejora de viales públicos.</t>
  </si>
  <si>
    <t>Uman</t>
  </si>
  <si>
    <t>Uman y Mérida</t>
  </si>
  <si>
    <t>LT MDP-93140-CCP 230 kV 9km aprox</t>
  </si>
  <si>
    <t>En su momento obtuvo una MIA negativa por defectos en su elaboración y ausencia de medidas mitigantes. Las deficiencias se estan corrigiendo</t>
  </si>
  <si>
    <t>Cerro Colorado</t>
  </si>
  <si>
    <t>San Juan Evangelista y Texistepec</t>
  </si>
  <si>
    <t>Juile 230 kV 22km aprox.</t>
  </si>
  <si>
    <t>Nombre Proyecto</t>
  </si>
  <si>
    <t>Agroindustrias Unidas de México</t>
  </si>
  <si>
    <t xml:space="preserve">AKUWA SOLAR </t>
  </si>
  <si>
    <t>Aligntech de México</t>
  </si>
  <si>
    <t>Aljaval</t>
  </si>
  <si>
    <t>Almacenamiento de Energía del Sureste</t>
  </si>
  <si>
    <t>Atlas</t>
  </si>
  <si>
    <t>Avant Ecotecnia</t>
  </si>
  <si>
    <t>BHCE Yucatán 1, S.A.P.I. de C.V. </t>
  </si>
  <si>
    <t>CANADIAN SOLAR ENERGY</t>
  </si>
  <si>
    <t>Cementos Apasco</t>
  </si>
  <si>
    <t>Cersa Energy</t>
  </si>
  <si>
    <t>Certe Energy Services</t>
  </si>
  <si>
    <t>CGS</t>
  </si>
  <si>
    <t>CIP</t>
  </si>
  <si>
    <t>Compañía Cervecera Veracruz</t>
  </si>
  <si>
    <t>Cooperativa La Cruz Azul</t>
  </si>
  <si>
    <t>Creación de Energía Sustentable</t>
  </si>
  <si>
    <t>Cubico</t>
  </si>
  <si>
    <t>Dhama Energy</t>
  </si>
  <si>
    <t>Electricidad Solar de Chihuahua</t>
  </si>
  <si>
    <t>EMA POWER COMPANY</t>
  </si>
  <si>
    <t>EMMI</t>
  </si>
  <si>
    <t>Energía Limpia de Rojito</t>
  </si>
  <si>
    <t>Energía Solar de Poniente</t>
  </si>
  <si>
    <t>Energia Solar Moctezuma</t>
  </si>
  <si>
    <t>Energía y Proyectos Eólicos</t>
  </si>
  <si>
    <t>ENERGIAS RENOVABLES DE MEXICO</t>
  </si>
  <si>
    <t>Fabrica de San Martin</t>
  </si>
  <si>
    <t>Falcon Mexicano</t>
  </si>
  <si>
    <t>Fisterra</t>
  </si>
  <si>
    <t>GCC Generación</t>
  </si>
  <si>
    <t>parque solar arco y donhi</t>
  </si>
  <si>
    <t>Generadora Fenix</t>
  </si>
  <si>
    <t>Grenergy</t>
  </si>
  <si>
    <t>Grupo Azucarero del Tropico</t>
  </si>
  <si>
    <t>Grupo JUMEX</t>
  </si>
  <si>
    <t>Impulsora Nacional de Electricidad</t>
  </si>
  <si>
    <t>Internovum</t>
  </si>
  <si>
    <t>España/Mexico</t>
  </si>
  <si>
    <t>Mares Energía</t>
  </si>
  <si>
    <t>Mesoamerica Sugar Investments Coöperatief</t>
  </si>
  <si>
    <t>Metaloides</t>
  </si>
  <si>
    <t xml:space="preserve">Metaloides, S. A. de C. V. </t>
  </si>
  <si>
    <t>Mexicana de Cobre</t>
  </si>
  <si>
    <t>MRS Sustentable</t>
  </si>
  <si>
    <t>Natco Energy</t>
  </si>
  <si>
    <t>Promotora Industrial Josea</t>
  </si>
  <si>
    <t>RENEWABLE POWER SYSTEMS</t>
  </si>
  <si>
    <t>Sky EPS Supply</t>
  </si>
  <si>
    <t>Solarig</t>
  </si>
  <si>
    <t>Sowitec Group Gmbh</t>
  </si>
  <si>
    <t>Ternium</t>
  </si>
  <si>
    <t>Tuto Energy</t>
  </si>
  <si>
    <t>GEI</t>
  </si>
  <si>
    <t>Origen</t>
  </si>
  <si>
    <t>Telefono</t>
  </si>
  <si>
    <t>Abent 3</t>
  </si>
  <si>
    <t>David Alejandro Rodríguez Ojeda
Uriel Lases García</t>
  </si>
  <si>
    <t>david.rodriguez@abent3t.com
uriel.lases@abent3t.com</t>
  </si>
  <si>
    <t>Jorge Paso Cañabate
Muriel Castro</t>
  </si>
  <si>
    <t>jorge.paso.canabate@acciona.com
fjibanez@acciona.com
energiamexico@acciona.com
mmuriel@acciona.com</t>
  </si>
  <si>
    <t>Actis</t>
  </si>
  <si>
    <t>Alberto Estefan</t>
  </si>
  <si>
    <t>aestefan@act.is</t>
  </si>
  <si>
    <t>Gustavo Giraldo
Ariel Oyola
Erika Santiago
Andrés Cabrera Palacio
Adalberto García Medrano</t>
  </si>
  <si>
    <t>gustavo.giraldo@aes.com
ariel.oyola@aes.com
erika.santiago@AES.COM
andres.cabrera@aes.com
adalberto.garcia@aes.com</t>
  </si>
  <si>
    <t>Afore XXI</t>
  </si>
  <si>
    <t>Rafael Trejo Rivera</t>
  </si>
  <si>
    <t>rtrejo@xxi-banorte.com</t>
  </si>
  <si>
    <t>Rafael Aguado Sanchez
Miguel Antonio Lopez Toledano</t>
  </si>
  <si>
    <t>rafaelaguado@agrorenovables.com
mlopez@agrorenovables.com</t>
  </si>
  <si>
    <t>+34 670437661
34685696513</t>
  </si>
  <si>
    <t>AINDA</t>
  </si>
  <si>
    <t>Luis Arias Asoyo</t>
  </si>
  <si>
    <t>luis.arias@aindaei.com</t>
  </si>
  <si>
    <t>Rafael Aguado Sánchez</t>
  </si>
  <si>
    <t>rafaelaguado@energia-aljaval.com</t>
  </si>
  <si>
    <t>34 670 43 76 61</t>
  </si>
  <si>
    <t>Aselco</t>
  </si>
  <si>
    <t>Arturo Chávez
Luis Manuel Quero</t>
  </si>
  <si>
    <t>arturo.chavez@aselco.mx
luismanuel.quero@atlantica.com
katia.jerezano@aselco.mx
victor.saenz@aselco.mx</t>
  </si>
  <si>
    <t>662 2875886
Luis Quero: 55 8071 3050</t>
  </si>
  <si>
    <t>ASOLMEX</t>
  </si>
  <si>
    <t>Nelson Delgado</t>
  </si>
  <si>
    <t>ndelgado@asolmex.org</t>
  </si>
  <si>
    <t>Atlantica</t>
  </si>
  <si>
    <t>Hilda Monroy Montaño</t>
  </si>
  <si>
    <t>hilda.monroy@atlantica.com</t>
  </si>
  <si>
    <t>Edna García Malpica
Roberto Arias
Juan Pablo Saenz Castañeda</t>
  </si>
  <si>
    <t>egarcia@atlasren.com
jmazatan@atlasren.com
rarias@atlasren.com</t>
  </si>
  <si>
    <t>Banco Europeo de Inversiones</t>
  </si>
  <si>
    <t>Edgar Aragon</t>
  </si>
  <si>
    <t>stefan.agne@eeas.europa.eu</t>
  </si>
  <si>
    <t>BANOBRAS (FONADIN)</t>
  </si>
  <si>
    <t>Jorge Mendoza Sánchez
Carlos Mier y Terán Ordiales
Rafael Espinosa García</t>
  </si>
  <si>
    <t>jorge.mendoza@banobras.gob.mx
carlos.mier@banobras.gob.mx
rafael.espinosa@banobras.gob.mx</t>
  </si>
  <si>
    <t>5552701200 x.1580
5555070665
5526535706</t>
  </si>
  <si>
    <t>BHCE Yucatán 1</t>
  </si>
  <si>
    <t>Israel Sades Mizrahi</t>
  </si>
  <si>
    <t>israel.sades@energiacb.com.mx</t>
  </si>
  <si>
    <t>BID</t>
  </si>
  <si>
    <t>Faustino Jimenez Ponce</t>
  </si>
  <si>
    <t>fponce@bidg.mx</t>
  </si>
  <si>
    <t>Blink Capital Solutions</t>
  </si>
  <si>
    <t>Mauricio Alberto Jannet Tamez</t>
  </si>
  <si>
    <t>Mjannet@blinkcs.mx</t>
  </si>
  <si>
    <t>BNP</t>
  </si>
  <si>
    <t>Sophie BROSSARD</t>
  </si>
  <si>
    <t>sophie.brossard@mx.bnpparibas.com</t>
  </si>
  <si>
    <t>Diego Hernández
JOSÉ VARGAS RODRÍGUEZ</t>
  </si>
  <si>
    <t>diego.hernandez@recurrentenergy.com
JOSE.VARGAS@RECURRENTENERGY.COM</t>
  </si>
  <si>
    <t>Jose Vargas / 5543429540</t>
  </si>
  <si>
    <t>CDPQ</t>
  </si>
  <si>
    <t>Max Muro</t>
  </si>
  <si>
    <t>mmuro@lacaisse.com</t>
  </si>
  <si>
    <t>CEMEX</t>
  </si>
  <si>
    <t>Karen Lazcano Botello</t>
  </si>
  <si>
    <t>karenandrea.lazcano@cemex.com</t>
  </si>
  <si>
    <t>CIB</t>
  </si>
  <si>
    <t>Vincent Escourrou</t>
  </si>
  <si>
    <t>vincent.escourrou@ca-cib.com</t>
  </si>
  <si>
    <t>HORACIO MARIA DE URIARTE FLORES
Adrián Katzew</t>
  </si>
  <si>
    <t>geru@sunstone-power.com
adka@cipprojects.dk
INTERCONNECTION.MEXICO@CIP.COM</t>
  </si>
  <si>
    <t>Teléfono fijo 5559464036
Teléfono móvil 5641659411
Adrian: 5530809416</t>
  </si>
  <si>
    <t>Compañia Eólica de Reynosa</t>
  </si>
  <si>
    <t>Gerardo Rene Cortes Martinez</t>
  </si>
  <si>
    <t>gcortes@thermion.mx
jcottier@thermion.mx</t>
  </si>
  <si>
    <t>5513289400
5567175413
5583588018</t>
  </si>
  <si>
    <t>COX Energy</t>
  </si>
  <si>
    <t>Álvaro Manso Pérez</t>
  </si>
  <si>
    <t>alvaro.manso@grupocox.com</t>
  </si>
  <si>
    <t>Eduardo Lopez
Jose antonio soro Ferrer
Osvaldo Rance</t>
  </si>
  <si>
    <t>eduardo.lopez@cubicoinvest.com
JOSEANTONIO.SORO@CUBICOINVEST.COM
Osvaldo.Rance@cubicoinvest.com</t>
  </si>
  <si>
    <t>52 55 2880 8965
5539078155</t>
  </si>
  <si>
    <t>MARCOS PINAL FERNANDEZ
DAN CORREA BONFIL
Alejandro Salmerón Olivares</t>
  </si>
  <si>
    <t>DFMC.SOLAR@DOMINION-GLOBAL.COM
DFMOC.SOLAR@DOMINION-GLOBAL.COM
alejandro.salmeron@dominion.mx</t>
  </si>
  <si>
    <t>55 8013 9973
5579500996
56 6994 7989/ 74 7274 1762</t>
  </si>
  <si>
    <t>Pedro Manuel de Sousa Goncalves
Gerardo Pérez Guerra</t>
  </si>
  <si>
    <t>edfcenace@edf-en.mx
gerardo.perez@edf-re.com</t>
  </si>
  <si>
    <t>Gerardo:
Fijo: 5554825260
Cel: 5559610413</t>
  </si>
  <si>
    <t>EDP</t>
  </si>
  <si>
    <t>Gerardo Adame</t>
  </si>
  <si>
    <t>gerardo.adame@edp.com</t>
  </si>
  <si>
    <t>Jesús Eduardo Rojas Villaseñor/ Director de proyectos
Alfonso Fernández Valera / Director General
Lic. Juan Carlos Barrera - Gobierno de Yucatán/Agencia</t>
  </si>
  <si>
    <t>eduardo.rojas@elawan.com
alfonso.fernandez@elawan.com
juan.barrera@yucatan.gob.mx</t>
  </si>
  <si>
    <t>ALBERTO SÁNCHEZ FERNÁNDEZ
Fernando Gil Marín</t>
  </si>
  <si>
    <t>alsanchez.mad@gmail.com
fernando.gil@elecnor.es</t>
  </si>
  <si>
    <t>9991733189, 5536602556
Tf: +52 55 55 25 78 48</t>
  </si>
  <si>
    <t>ENEL</t>
  </si>
  <si>
    <t>Bruno Riga
Mariana León</t>
  </si>
  <si>
    <t>bruno.riga@enel.com
mariana.leon@enel.com</t>
  </si>
  <si>
    <t>Juan Manuel Pardo Gomez</t>
  </si>
  <si>
    <t>juan.pardo@enel.com</t>
  </si>
  <si>
    <t>5511014900 (pagina web)</t>
  </si>
  <si>
    <t>Energi (Grupo Plus)</t>
  </si>
  <si>
    <t>Mónica Samudio Reyes
Norma Alvarez</t>
  </si>
  <si>
    <t>monica.samudio@energicolor.com</t>
  </si>
  <si>
    <t>Energia CB</t>
  </si>
  <si>
    <t>Celular/Mobile (55) 5408-1649 / +34 62215 91 86</t>
  </si>
  <si>
    <t>Energia CNS, S. A. De C. V.
Energía Familiar, S. A. De C. V</t>
  </si>
  <si>
    <t>Jesús Manuel Alberto López Pérez</t>
  </si>
  <si>
    <t>Jma.lopez@sukarne.com</t>
  </si>
  <si>
    <t>Energía Verde Alterna, S. de R.L. de C.V.</t>
  </si>
  <si>
    <t>Jorge Fernandez Braniff</t>
  </si>
  <si>
    <t>jfb@fbamex.com</t>
  </si>
  <si>
    <t>Vania Paula Laban Katalinic
Brice Clemente</t>
  </si>
  <si>
    <t>vania.laban@engie.com
brice.clemente@engie.com</t>
  </si>
  <si>
    <t>55 4133 4010</t>
  </si>
  <si>
    <t>Jesús Ernesto González Rosales</t>
  </si>
  <si>
    <t>jesus.gonzalezrosales@engie.com</t>
  </si>
  <si>
    <t>Ennova America</t>
  </si>
  <si>
    <t>Héctor Hernandez Lopez</t>
  </si>
  <si>
    <t>hector@ennovaamerica.com</t>
  </si>
  <si>
    <t>EPRI (Electric Power Research Institute)</t>
  </si>
  <si>
    <t>Ricardo Mejía</t>
  </si>
  <si>
    <t>rmejia@epri.com</t>
  </si>
  <si>
    <t>55 6456 1195</t>
  </si>
  <si>
    <t>Eva Mexico</t>
  </si>
  <si>
    <t>JORGE FERNANDEZ  BRANIFF</t>
  </si>
  <si>
    <t>JFB@FBAMEX.COM</t>
  </si>
  <si>
    <t>(55)52 03 85 46
Telefono de página oficial- EVA// (5255) 5553 3031 (Jorge Braniff abogado)</t>
  </si>
  <si>
    <t>Ewd Concesiones Mexico</t>
  </si>
  <si>
    <t>Adrian Ortega</t>
  </si>
  <si>
    <t>a.ortega@greening-e.com</t>
  </si>
  <si>
    <t>56 5111 9063</t>
  </si>
  <si>
    <t xml:space="preserve">JORGE IGNACIO MORENO MORENO
BORJA GUINEA BENJUMEA </t>
  </si>
  <si>
    <t>JORGE.MORENO@FRV.COM
BORJA.GUINEA@FRV.COM</t>
  </si>
  <si>
    <t>5534740844
5547317275</t>
  </si>
  <si>
    <t>Gauss Energy (Aura Solar)</t>
  </si>
  <si>
    <t>David Briseño</t>
  </si>
  <si>
    <t>dbriseno@gauss.com.mx</t>
  </si>
  <si>
    <t>Oficinas: 55 5596 6070</t>
  </si>
  <si>
    <t>Mariana Chorné/GENUX
Lic. Juan Carlos Barrera - Gobierno de Yucatán/Agencia</t>
  </si>
  <si>
    <t>mariana.chorne@genuxpower.com
juan.barrera@yucatan.gob.mx</t>
  </si>
  <si>
    <t>Mariana: 5619886236 // Cel: 5518494770</t>
  </si>
  <si>
    <t>Glencore</t>
  </si>
  <si>
    <t>Rodrigo Macouzet</t>
  </si>
  <si>
    <t>rodrigo.macouzet@glencore.com</t>
  </si>
  <si>
    <t>GLENCORE</t>
  </si>
  <si>
    <t>Francisco Zurita</t>
  </si>
  <si>
    <t>francisco.zurita@glencore.com</t>
  </si>
  <si>
    <t>Gran Tierra Energy</t>
  </si>
  <si>
    <t>Daniel Edmundo Bermea Garza</t>
  </si>
  <si>
    <t>urbino9@gmail.com
irogers@gtepower.com
dbermea68@msn.com</t>
  </si>
  <si>
    <t xml:space="preserve">
403.991.6991 mobile
403.233.6088 office</t>
  </si>
  <si>
    <t>GREENBERG</t>
  </si>
  <si>
    <t>Carlos Alberto Ochoa Valenzuela</t>
  </si>
  <si>
    <t>Carlos.ochoa@gtlaw.com</t>
  </si>
  <si>
    <t>Greening Group</t>
  </si>
  <si>
    <t>Antonio Palacios Rubio</t>
  </si>
  <si>
    <t>Grupo Cobra</t>
  </si>
  <si>
    <t>Priscila Machado</t>
  </si>
  <si>
    <t>priscila.machado@grupocobra.mx</t>
  </si>
  <si>
    <t>52(55)36403140 ext. 3274</t>
  </si>
  <si>
    <t>GTE Energy México</t>
  </si>
  <si>
    <t>Mario S. Urbino</t>
  </si>
  <si>
    <t>urbino9@gmail.com</t>
  </si>
  <si>
    <t>858 692 9835</t>
  </si>
  <si>
    <t>Iberia</t>
  </si>
  <si>
    <t>Sandra de la Torre de Torre</t>
  </si>
  <si>
    <t>inforenovables@iberiagroup.com</t>
  </si>
  <si>
    <t>ICA</t>
  </si>
  <si>
    <t>Ramón Francisco García Quintana</t>
  </si>
  <si>
    <t>ramon.garcia@ica.mx</t>
  </si>
  <si>
    <t>ICA Flour Daniel S. de R.L. de C.V.</t>
  </si>
  <si>
    <t>Luis Alberto Corona</t>
  </si>
  <si>
    <t>oscar.chanona@icaflour.com
luisalberto.corona@icaflour.com</t>
  </si>
  <si>
    <t>5550617461
tel. 5550617312
cel. 5552170824</t>
  </si>
  <si>
    <t>ICAFLUOR</t>
  </si>
  <si>
    <t>Oscar Chanona</t>
  </si>
  <si>
    <t>oscar.chanona@icafluor.com</t>
  </si>
  <si>
    <t>IDEA Energía Ingeniería México</t>
  </si>
  <si>
    <t>José García González</t>
  </si>
  <si>
    <t>Jhonson Controls (Clarios)</t>
  </si>
  <si>
    <t>Héctor Vargas</t>
  </si>
  <si>
    <t>juan.h.vargas@clarios.com</t>
  </si>
  <si>
    <t>Kaluz</t>
  </si>
  <si>
    <t>Ana Aguilar Argáez</t>
  </si>
  <si>
    <t>adelvallep@kaluz.com</t>
  </si>
  <si>
    <t>Kiin</t>
  </si>
  <si>
    <t>Juan Pablo Garcia Handal</t>
  </si>
  <si>
    <t>jpgarcia@kiin.com.mx</t>
  </si>
  <si>
    <t>Kino</t>
  </si>
  <si>
    <t>Sofía Tamayo Gutiérrez</t>
  </si>
  <si>
    <t>stamayo@kinoenergia.com</t>
  </si>
  <si>
    <t>55 2866 1929</t>
  </si>
  <si>
    <t>Kino Energía</t>
  </si>
  <si>
    <t>Francisco Javier Coronado López</t>
  </si>
  <si>
    <t>francisco.coronado@kinoenergia.com</t>
  </si>
  <si>
    <t>Alonso Quijano</t>
  </si>
  <si>
    <t>a.quijano@materenergia.com</t>
  </si>
  <si>
    <t>México Lindo Solar</t>
  </si>
  <si>
    <t>Mexxus Energy</t>
  </si>
  <si>
    <t>Carlos Horacio García Ramírez</t>
  </si>
  <si>
    <t>cg@mexxusdi.com</t>
  </si>
  <si>
    <t>MITSUI</t>
  </si>
  <si>
    <t>Gonzalo Mancillas</t>
  </si>
  <si>
    <t>G.Mancillas@mitsui.com</t>
  </si>
  <si>
    <t xml:space="preserve">55.4357 8938 </t>
  </si>
  <si>
    <t>MOMTUM ENERGY</t>
  </si>
  <si>
    <t>José Guillermo Moya Cruz</t>
  </si>
  <si>
    <t>guillermo.moya@mmmenergy.mx</t>
  </si>
  <si>
    <t>MONARCH</t>
  </si>
  <si>
    <t>Ricardo Antonio Diaz Oropeza</t>
  </si>
  <si>
    <t>rdiaz@monarch.mx</t>
  </si>
  <si>
    <t>Nacional de Cobre</t>
  </si>
  <si>
    <t>Moises Alfredo Alavez Alcazar</t>
  </si>
  <si>
    <t>malavez@condumex.com.mx</t>
  </si>
  <si>
    <t>NAFIN</t>
  </si>
  <si>
    <t>Roberto Lazzeri Montaño</t>
  </si>
  <si>
    <t>Rlazzeri@nafin.gob.mx</t>
  </si>
  <si>
    <t>Alberto Furber Bortoni</t>
  </si>
  <si>
    <t>alberto.furber@natcoenergy.com,
fernando.gonzalez@natcoenergy.com,
ruben.mata@natcoenergy.com</t>
  </si>
  <si>
    <t>(81) 8363 0021</t>
  </si>
  <si>
    <t>Niko Energy</t>
  </si>
  <si>
    <t>Raffaele Sertorio</t>
  </si>
  <si>
    <t>raffaele@niko.mx</t>
  </si>
  <si>
    <t>52 55 2334 4526</t>
  </si>
  <si>
    <t>Polaris</t>
  </si>
  <si>
    <t>Richard Cocq Uribe</t>
  </si>
  <si>
    <t>rcocq@summit-opportunity.com</t>
  </si>
  <si>
    <t>Profuturo</t>
  </si>
  <si>
    <t>Antonio Sibaja Luna
Alan Martinez Velazquez</t>
  </si>
  <si>
    <t>antonio.sibaja@profuturo.com.mx
alan.martinez@profuturo.com.mx</t>
  </si>
  <si>
    <t>55 3887 2259</t>
  </si>
  <si>
    <t>Progessum</t>
  </si>
  <si>
    <t>Progressum</t>
  </si>
  <si>
    <t>Flavio Cházaro</t>
  </si>
  <si>
    <t>fchazaro.edam@gmail.com</t>
  </si>
  <si>
    <t>Proyecto Solar Jalisco, S. de R.L. de C.V.</t>
  </si>
  <si>
    <t>Alejandra Domínguez Cortez</t>
  </si>
  <si>
    <t>alejandra.dominguez@sowitec.com</t>
  </si>
  <si>
    <t>5556624909
5571000142 (extraido de pagina web)</t>
  </si>
  <si>
    <t>Publika</t>
  </si>
  <si>
    <t>Carlos Gastelun</t>
  </si>
  <si>
    <t>cgastelum@publika.mx</t>
  </si>
  <si>
    <t>Pedro Sánchez Rodríguez</t>
  </si>
  <si>
    <t>psanchez@publika.mx</t>
  </si>
  <si>
    <t>Pye Electrificaciones</t>
  </si>
  <si>
    <t>Mario Gastón Toledo Castillo</t>
  </si>
  <si>
    <t>karla.salamanca@pye-electrificaciones.com; gaston.toledo@pye-electrificaciones.com
alhconsultorambiental@gmail.com</t>
  </si>
  <si>
    <t>664 638 8081
662 318 6258</t>
  </si>
  <si>
    <t>PYPSA</t>
  </si>
  <si>
    <t>Julio Francisco Pascual del Valle</t>
  </si>
  <si>
    <t>curro.pascual@pypsagroup.com</t>
  </si>
  <si>
    <t>Fijo: 55 53 28 95 00
Cel: 55 23 11 54 71</t>
  </si>
  <si>
    <t>Quantum</t>
  </si>
  <si>
    <t>Juan Carlos Zepeda</t>
  </si>
  <si>
    <t>jzepeda@energiaquantum.com</t>
  </si>
  <si>
    <t>REDEN</t>
  </si>
  <si>
    <t>Allan Felipe Morales Serrano</t>
  </si>
  <si>
    <t>a.morales@reden.solar</t>
  </si>
  <si>
    <t>RENDEV RENOVABLES</t>
  </si>
  <si>
    <t>Gregorio Misael Villar Velázquez</t>
  </si>
  <si>
    <t>negocios@rendevrenovables.com</t>
  </si>
  <si>
    <t>Repsa Group</t>
  </si>
  <si>
    <t>5580326687 
5580326687</t>
  </si>
  <si>
    <t>jose.negrete@rwe.com, matias.gonzalez@rwe.com, proyectos_mexico@rwe.com</t>
  </si>
  <si>
    <t>5543492011, 5580380673, 5591366481</t>
  </si>
  <si>
    <t>Saavi</t>
  </si>
  <si>
    <t>Carla Medina Perezgomez</t>
  </si>
  <si>
    <t>carla.medina@saavienergia.com</t>
  </si>
  <si>
    <t>55 1153 7578 (cel)</t>
  </si>
  <si>
    <t>SAINT GOBAIN</t>
  </si>
  <si>
    <t>Viridiana Martínez Nieto</t>
  </si>
  <si>
    <t>viridiana.martinez@saint-gobain.com</t>
  </si>
  <si>
    <t>Sergio López de Lara</t>
  </si>
  <si>
    <t>siodela@gmail.com</t>
  </si>
  <si>
    <t>(477) 899 1875</t>
  </si>
  <si>
    <t>Siemens Energy</t>
  </si>
  <si>
    <t>Carlos Reyes Villegas</t>
  </si>
  <si>
    <t>carlosreyes.villegas@siemens-energy.com</t>
  </si>
  <si>
    <t>SPIC-Zuma Energía</t>
  </si>
  <si>
    <t>Alejandro Moreno</t>
  </si>
  <si>
    <t>apenuelas@zumaenergia.com</t>
  </si>
  <si>
    <t>56 5117 3176</t>
  </si>
  <si>
    <t>SURA</t>
  </si>
  <si>
    <t>Andres Moreno Arias
Luis Fernando Prieto</t>
  </si>
  <si>
    <t>andres.moreno@suramexico.com
fernando.prieto@suramexico.com</t>
  </si>
  <si>
    <t>TC Energy</t>
  </si>
  <si>
    <t>Gregory Romero</t>
  </si>
  <si>
    <t>gregory_romero@tcenergy.com</t>
  </si>
  <si>
    <t>Tecnicas Reunidas</t>
  </si>
  <si>
    <t>⁠Juan Ignacio Saura Díaz</t>
  </si>
  <si>
    <t>jsaura@tecnicasreunidas.es</t>
  </si>
  <si>
    <t>José Domit Bardawil
Mynor Alonzo Marquez Lemus</t>
  </si>
  <si>
    <t>jcottier@thermion.mx
mmarquez@thermion.mx</t>
  </si>
  <si>
    <t>5567175413 ; 5583588018
56 7662 7934; 55 1328 9435</t>
  </si>
  <si>
    <t>Valia Energia</t>
  </si>
  <si>
    <t>Narcis de Carreras</t>
  </si>
  <si>
    <t>ndecarreras@valiaenergia.com</t>
  </si>
  <si>
    <t>Vega Energy Project, S.A. De C.V.</t>
  </si>
  <si>
    <t>55 5457 9440</t>
  </si>
  <si>
    <t>Viridire</t>
  </si>
  <si>
    <t>David Arturo Torres Fernández</t>
  </si>
  <si>
    <t>d.torres@viridire.com</t>
  </si>
  <si>
    <t>Virten Solutions</t>
  </si>
  <si>
    <t>Fernando Madrazo Vega</t>
  </si>
  <si>
    <t>fmadrazo@virtensolutions.com</t>
  </si>
  <si>
    <t>Vivar</t>
  </si>
  <si>
    <t>Gustavo Romo Serrano</t>
  </si>
  <si>
    <t>garomo@vivar.com.mx;</t>
  </si>
  <si>
    <t>VOLTALIA</t>
  </si>
  <si>
    <t>Miguel Ferrer</t>
  </si>
  <si>
    <t>m.ferrer@voltalia.com</t>
  </si>
  <si>
    <t>WARTSILA</t>
  </si>
  <si>
    <t>Octavio Rocha</t>
  </si>
  <si>
    <t>octavio.rocha@wartsila.com</t>
  </si>
  <si>
    <t>Zenit</t>
  </si>
  <si>
    <t>Ralph Wegner</t>
  </si>
  <si>
    <t>edg2@zenit.com.mx</t>
  </si>
  <si>
    <t>Zigor México, S.A.</t>
  </si>
  <si>
    <t>Patricia Pineda Cruz</t>
  </si>
  <si>
    <t>patriciapined@yahoo.com
ppineda@zigor.com</t>
  </si>
  <si>
    <t>Tel: +52 5511078633
M: +52 5554156594</t>
  </si>
  <si>
    <t>Zuma Energía</t>
  </si>
  <si>
    <t>Miguel Ángel Ferrer Zúñiga
Armando Peñuelas Castellanos</t>
  </si>
  <si>
    <t>mferrer@zumaenergia.com
Armando Peñuelas Castellanos</t>
  </si>
  <si>
    <t>Rubén Alberto Velázquez Avendaño</t>
  </si>
  <si>
    <t>no especificado</t>
  </si>
  <si>
    <t>MODELO DE DATOS — BD CONSOLIDADA DE PROYECTOS DE GENERACIÓN PRIVADOS</t>
  </si>
  <si>
    <t>Versión: 1.0</t>
  </si>
  <si>
    <t>Propósito: normalizar la información cruzada de CENACE, CNE, EVIS, CFE, ubicación y cartera SENER en un modelo en estrella con catálogos + tablas de hechos por fuente.</t>
  </si>
  <si>
    <t>LLAVE MAESTRA</t>
  </si>
  <si>
    <t>IdProy</t>
  </si>
  <si>
    <t>Llave primaria secuencial generada (PRY-0001…). Cada proyecto único tiene un solo IdProy en todo el modelo. Las hojas de hechos lo usan como llave foránea.</t>
  </si>
  <si>
    <t>Identificador CENACE (SICE-XXXXX-AAAA). Es un atributo, no la llave — proyectos sin SICE quedan con SICE vacío.</t>
  </si>
  <si>
    <t>CATÁLOGOS (DIMENSIONES)</t>
  </si>
  <si>
    <t>Fuente principal</t>
  </si>
  <si>
    <t>Cat_Proyecto</t>
  </si>
  <si>
    <t>Universo único deduplicado de BASE + 391 + cartera Enero 2026 + Listado Empresas + BD Proy Renovables + BD_Limpia</t>
  </si>
  <si>
    <t>Cat_GEI</t>
  </si>
  <si>
    <t>Hoja 'GEIs' (208 grupos) + complementado con grupos que aparezcan en otras hojas</t>
  </si>
  <si>
    <t>Cat_RazonSocial</t>
  </si>
  <si>
    <t>Hoja 'Listado Empresas' (412 filas) — cada RFC/Razón social vinculada a un GEI</t>
  </si>
  <si>
    <t>Cat_Ubicacion</t>
  </si>
  <si>
    <t>Entidad + Municipio extraídos de todas las hojas, normalizados</t>
  </si>
  <si>
    <t>Cat_Tecnologia</t>
  </si>
  <si>
    <t>Eólica/Fotovoltaica/Bioenergía/Geotermia/Hidroeléctrica/SAE/Hidrógeno/Rebombeo. Costos COPAR 2024-CFE como referencia</t>
  </si>
  <si>
    <t>Cat_Estatus</t>
  </si>
  <si>
    <t>Listas de valores: EVIS (1-5), Etapa CENACE, Estado Solicitud, Estado Permiso CNE, Semáforo, Riesgo</t>
  </si>
  <si>
    <t>TABLAS DE HECHOS (UNA POR FUENTE)</t>
  </si>
  <si>
    <t>F_CENACE</t>
  </si>
  <si>
    <t>Registros SICE: fecha, etapa, estado solicitud, observaciones técnicas, montos de refuerzo. Fuentes: BASE, 391_Proyectos_Evaluación, BD_Limpia</t>
  </si>
  <si>
    <t>F_CNE</t>
  </si>
  <si>
    <t>Permisos: número de permiso, capacidad autorizada, estado, motivo de resolución, comentarios. Fuentes: BD_Limpia, BASE</t>
  </si>
  <si>
    <t>F_EVIS_SENER</t>
  </si>
  <si>
    <t>Estatus EVIS, resolutivo, impacto social, riesgo. Fuentes: BD_Limpia, BASE, 391</t>
  </si>
  <si>
    <t>F_Evaluacion_JIS</t>
  </si>
  <si>
    <t>Dictámenes JIS (8 abr, 14 abr, 21 abr), jerarquización multicriterio, semáforo, demandas judiciales, Plan México/SE. Fuente: 391_Proyectos_Evaluación</t>
  </si>
  <si>
    <t>F_Cartera</t>
  </si>
  <si>
    <t>Cartera Enero 2026: coordenadas, subestación, MIA, INAH, CONAGUA, fecha operación, hectáreas, inversión estimada. Fuente: cartera proyectos Enero 2026</t>
  </si>
  <si>
    <t>F_Inversion</t>
  </si>
  <si>
    <t>Costos COPAR: ISC MDD/MW, baterías 4h, monto total inversión, monto del permiso. Fuente: BD_Limpia (Registros que subsisten 6,400 MW)</t>
  </si>
  <si>
    <t>REGLAS DE NORMALIZACIÓN</t>
  </si>
  <si>
    <t>Texto</t>
  </si>
  <si>
    <t>Trim, colapsar espacios y saltos de línea, eliminar #N/D → vacío</t>
  </si>
  <si>
    <t>MAYÚSCULAS, separados con '; ' si hay varios</t>
  </si>
  <si>
    <t>minúsculas, separados con ';' si hay varios</t>
  </si>
  <si>
    <t>Sí/No</t>
  </si>
  <si>
    <t>Estándar 'Sí' / 'No' (no 'SÍ', 'SI', 'YES')</t>
  </si>
  <si>
    <t>Fechas</t>
  </si>
  <si>
    <t>dd/mm/aaaa (convertir seriales 45xxx)</t>
  </si>
  <si>
    <t>Montos</t>
  </si>
  <si>
    <t>MDD (millones de dólares), formato #,##0.00; ceros como '-'</t>
  </si>
  <si>
    <t>Conservar mayúsculas legales (S.A. de C.V., S.A.P.I.) pero estandarizar comas y puntos</t>
  </si>
  <si>
    <t>MAPA DE HOJAS DE ORIGEN</t>
  </si>
  <si>
    <t>Filas / Rol</t>
  </si>
  <si>
    <t>GEIs</t>
  </si>
  <si>
    <t>208 — Catálogo de grupos económicos</t>
  </si>
  <si>
    <t>Listado Empresas</t>
  </si>
  <si>
    <t>412 — Razón social ↔ Grupo ↔ Proyecto ↔ Contacto</t>
  </si>
  <si>
    <t>BD Proy Renovables</t>
  </si>
  <si>
    <t>109 — Proyectos vistos en reuniones (fecha, beneficios)</t>
  </si>
  <si>
    <t>cartera proyectos Enero 2026</t>
  </si>
  <si>
    <t>169 — Cartera vigente con coordenadas y trámites (MIA/INAH/CONAGUA)</t>
  </si>
  <si>
    <t>391_Proyectos_Evaluación</t>
  </si>
  <si>
    <t>392 — Evaluación detallada SENER con dictamen JIS y refuerzos CENACE</t>
  </si>
  <si>
    <t>BASE</t>
  </si>
  <si>
    <t>452 — Universo SENER más completo</t>
  </si>
  <si>
    <t>Registros que subsisten Actual</t>
  </si>
  <si>
    <t>71 — Los 6,400 MW priorizados (origen, ya limpiado en BD_Limpia)</t>
  </si>
  <si>
    <t>BD_Limpia</t>
  </si>
  <si>
    <t>64 — Versión limpia y normalizada de la anterior, con costos COPAR</t>
  </si>
  <si>
    <t>DIAGRAMA SIMPLIFICADO</t>
  </si>
  <si>
    <t xml:space="preserve">                    Cat_GEI ──┐</t>
  </si>
  <si>
    <t xml:space="preserve">                              ▼</t>
  </si>
  <si>
    <t xml:space="preserve">  Cat_Tecnologia ──► Cat_RazonSocial ──► Cat_Proyecto ◄── Cat_Ubicacion</t>
  </si>
  <si>
    <t xml:space="preserve">                                                ▲</t>
  </si>
  <si>
    <t xml:space="preserve">                                                │ IdProy</t>
  </si>
  <si>
    <t xml:space="preserve">          ┌─────┬─────┬─────┬─────┬─────┐</t>
  </si>
  <si>
    <t xml:space="preserve">          ▼     ▼     ▼     ▼     ▼     ▼</t>
  </si>
  <si>
    <t xml:space="preserve">       F_CENACE F_CNE F_EVIS F_JIS F_Cartera F_Inversion</t>
  </si>
  <si>
    <t>SIGUIENTES PASOS</t>
  </si>
  <si>
    <t>Extraer proyectos de cada hoja a _StagingProyectos con columna _Fuente</t>
  </si>
  <si>
    <t>Deduplicar por nombre + razón social, asignar IdProy</t>
  </si>
  <si>
    <t>Construir Cat_Proyecto y demás catálogos</t>
  </si>
  <si>
    <t>Poblar tablas de hechos referenciando IdProy</t>
  </si>
  <si>
    <t>Validación: cada IdProy en hechos debe existir en Cat_Proyecto</t>
  </si>
  <si>
    <t>PVIRCE</t>
  </si>
  <si>
    <t>Cat_Categoria</t>
  </si>
  <si>
    <t>Clasificación interna unificada: Estratégico, Anexos, Plan México, CNE, Economía, CENACE Interconexión, Estados, SENER, PVIRCE, PODEBI, PODECOBI, 1ª/2ª Convocatoria, Mixtos. Mapeada desde 'Grupo_SENER' + valores manuales nuevos. Catálogo editable.</t>
  </si>
  <si>
    <t>Programa Vinculante para la Instalación y Retiro de Centrales Eléctricas 2026-2040</t>
  </si>
  <si>
    <t>Status</t>
  </si>
  <si>
    <t>Status_VF</t>
  </si>
  <si>
    <t>Nombre real</t>
  </si>
  <si>
    <t>No considerar</t>
  </si>
  <si>
    <t>Año</t>
  </si>
  <si>
    <t>Adiciones o sustituciones</t>
  </si>
  <si>
    <t>Contrato o unidad</t>
  </si>
  <si>
    <t>Tipo_VF</t>
  </si>
  <si>
    <t>Renovable</t>
  </si>
  <si>
    <t>MW</t>
  </si>
  <si>
    <t>Mes</t>
  </si>
  <si>
    <t>Gerencia de control</t>
  </si>
  <si>
    <t>Región de transmisión</t>
  </si>
  <si>
    <t>Firmes</t>
  </si>
  <si>
    <t>PRIVADO (firme)</t>
  </si>
  <si>
    <t>Adición</t>
  </si>
  <si>
    <t>GEN</t>
  </si>
  <si>
    <t>CI/COG</t>
  </si>
  <si>
    <t>BIO</t>
  </si>
  <si>
    <t>dic</t>
  </si>
  <si>
    <t>OCC</t>
  </si>
  <si>
    <t>*</t>
  </si>
  <si>
    <t>FV</t>
  </si>
  <si>
    <t>may</t>
  </si>
  <si>
    <t>NTE</t>
  </si>
  <si>
    <t>jun</t>
  </si>
  <si>
    <t>CEL</t>
  </si>
  <si>
    <t>Parque Eólico San Carlos</t>
  </si>
  <si>
    <t>EO</t>
  </si>
  <si>
    <t>NES</t>
  </si>
  <si>
    <t>Santa María</t>
  </si>
  <si>
    <t>GEN CFE</t>
  </si>
  <si>
    <t>HID</t>
  </si>
  <si>
    <t>NOR</t>
  </si>
  <si>
    <t>08-Culiacán</t>
  </si>
  <si>
    <t>Rosario</t>
  </si>
  <si>
    <t>Cogeneración Abasto Aislado - Malta Texco Texcoco</t>
  </si>
  <si>
    <t>Texcoco</t>
  </si>
  <si>
    <t>RM Malpaso U1</t>
  </si>
  <si>
    <t>ORI</t>
  </si>
  <si>
    <t>Tecpatán</t>
  </si>
  <si>
    <t>AUT</t>
  </si>
  <si>
    <t>Cabo Corrientes</t>
  </si>
  <si>
    <t>RM Mazatepec U2</t>
  </si>
  <si>
    <t>Tlatlauquitepec</t>
  </si>
  <si>
    <t>CCC Jorge Luque I</t>
  </si>
  <si>
    <t>CC</t>
  </si>
  <si>
    <t>No renovable</t>
  </si>
  <si>
    <t>Tultitlán</t>
  </si>
  <si>
    <t>RM Malpaso U6</t>
  </si>
  <si>
    <t>jul</t>
  </si>
  <si>
    <t>PEN</t>
  </si>
  <si>
    <t>Estratégicos</t>
  </si>
  <si>
    <t>ago</t>
  </si>
  <si>
    <t>BCS</t>
  </si>
  <si>
    <t>86-Villa Constitución</t>
  </si>
  <si>
    <t>BAT Santo Domingo Solar</t>
  </si>
  <si>
    <t>BAT</t>
  </si>
  <si>
    <t>RM Angostura U1</t>
  </si>
  <si>
    <t>Venustiano Carranza</t>
  </si>
  <si>
    <t>RM Angostura U3</t>
  </si>
  <si>
    <t>RM Angostura U5</t>
  </si>
  <si>
    <t>TG/COG</t>
  </si>
  <si>
    <t>CC San Luis Río Colorado</t>
  </si>
  <si>
    <t>BC</t>
  </si>
  <si>
    <t>81-San Luis Río Colorado</t>
  </si>
  <si>
    <t>Central Amata</t>
  </si>
  <si>
    <t>Cosalá</t>
  </si>
  <si>
    <t>RM Malpaso U3</t>
  </si>
  <si>
    <t>RM Malpaso U4</t>
  </si>
  <si>
    <t>RM Malpaso U5</t>
  </si>
  <si>
    <t>nov</t>
  </si>
  <si>
    <t>Amistad IV</t>
  </si>
  <si>
    <t>GEN SLP</t>
  </si>
  <si>
    <t>RM Malpaso U2</t>
  </si>
  <si>
    <t>Central Hidroeléctrica Picachos</t>
  </si>
  <si>
    <t>sep</t>
  </si>
  <si>
    <t>09-Mazatlán</t>
  </si>
  <si>
    <t>Concordia</t>
  </si>
  <si>
    <t>RM Mazatepec U3</t>
  </si>
  <si>
    <t>feb</t>
  </si>
  <si>
    <t>CI</t>
  </si>
  <si>
    <t>mar</t>
  </si>
  <si>
    <t>28-Primero de Mayo</t>
  </si>
  <si>
    <t>ene</t>
  </si>
  <si>
    <t>San Juan del Río</t>
  </si>
  <si>
    <t>Zapopan</t>
  </si>
  <si>
    <t>Rehabilitación y modernización C.H. Ing. Carlos Ramírez Ulloa "El Caracol" U1</t>
  </si>
  <si>
    <t>50-Acapulco</t>
  </si>
  <si>
    <t>General Heliodoro Castillo</t>
  </si>
  <si>
    <t>Rehabilitación y modernización C.H. Ing. Carlos Ramírez Ulloa "El Caracol" U2</t>
  </si>
  <si>
    <t>RM CH Portezuelos I y II</t>
  </si>
  <si>
    <t>Ocoyucan</t>
  </si>
  <si>
    <t>PRIVADO (VUPE)</t>
  </si>
  <si>
    <t>FV El Toro</t>
  </si>
  <si>
    <t>BAT El Toro</t>
  </si>
  <si>
    <t>FV Tecozautla</t>
  </si>
  <si>
    <t>BAT Tecozautla</t>
  </si>
  <si>
    <t>BAT Energía Solar Herrera</t>
  </si>
  <si>
    <t>CFE-Mixto</t>
  </si>
  <si>
    <t>Don Humberto</t>
  </si>
  <si>
    <t>Culiacán</t>
  </si>
  <si>
    <t>BAT Don Humberto</t>
  </si>
  <si>
    <t>Selka Power Plant 1</t>
  </si>
  <si>
    <t>32-León</t>
  </si>
  <si>
    <t>Romita</t>
  </si>
  <si>
    <t>BAT Selka Power Plant 1</t>
  </si>
  <si>
    <t>CI/BIO</t>
  </si>
  <si>
    <t>CCC Lerdo</t>
  </si>
  <si>
    <t>Campeche Energy</t>
  </si>
  <si>
    <t>BAT Campeche Energy</t>
  </si>
  <si>
    <t>Viento de Bella Unión</t>
  </si>
  <si>
    <t>BAT Viento de Bella Unión</t>
  </si>
  <si>
    <t>abr</t>
  </si>
  <si>
    <t>Lagos de Moreno y Ojuelos de Jalisco</t>
  </si>
  <si>
    <t>Parque Solar Villanueva MP</t>
  </si>
  <si>
    <t>Parras</t>
  </si>
  <si>
    <t>Chicoasén II</t>
  </si>
  <si>
    <t>Chicoasén</t>
  </si>
  <si>
    <t>PE Delaro</t>
  </si>
  <si>
    <t>BAT PE Delaro</t>
  </si>
  <si>
    <t>GEO</t>
  </si>
  <si>
    <t>Central Pachamama II</t>
  </si>
  <si>
    <t>C.F.V. Puerto Peñasco Secuencia III</t>
  </si>
  <si>
    <t>82-Puerto Peñasco</t>
  </si>
  <si>
    <t>Puerto Peñasco</t>
  </si>
  <si>
    <t>BAT C.F.V. Puerto Peñasco Secuencia III</t>
  </si>
  <si>
    <t>C.F.V. Puerto Peñasco Secuencia IV</t>
  </si>
  <si>
    <t>BAT C.F.V. Puerto Peñasco Secuencia IV</t>
  </si>
  <si>
    <t>CC Francisco Pérez Ríos</t>
  </si>
  <si>
    <t>Tula de Allende</t>
  </si>
  <si>
    <t>CC Altamira</t>
  </si>
  <si>
    <t>CC Mazatlán</t>
  </si>
  <si>
    <t>Mazatlán</t>
  </si>
  <si>
    <t>CC Salamanca II</t>
  </si>
  <si>
    <t>CFE-Mixto Específico</t>
  </si>
  <si>
    <t>CFV. Ing. Concepción Mendizábal Mendoza (Fase I)</t>
  </si>
  <si>
    <t>BAT CFV. Ing. Concepción Mendizábal Mendoza (Fase I)</t>
  </si>
  <si>
    <t>Eolica de Guanajuato</t>
  </si>
  <si>
    <t>oct</t>
  </si>
  <si>
    <t>BAT Eolica de Guanajuato</t>
  </si>
  <si>
    <t>CFV Los Girasoles</t>
  </si>
  <si>
    <t>José María Morelos</t>
  </si>
  <si>
    <t>BAT CFV Los Girasoles</t>
  </si>
  <si>
    <t>79-Ensenada</t>
  </si>
  <si>
    <t>BAT San Simón</t>
  </si>
  <si>
    <t>Solar San Jose del Cabo</t>
  </si>
  <si>
    <t>95-San José del Cabo</t>
  </si>
  <si>
    <t>BAT Solar San Jose del Cabo</t>
  </si>
  <si>
    <t>BAT Solar Energía Tres Hermanos</t>
  </si>
  <si>
    <t>BAT Tampico Solar</t>
  </si>
  <si>
    <t>Central Fotovoltaica CGS</t>
  </si>
  <si>
    <t>BAT Central Fotovoltaica CGS</t>
  </si>
  <si>
    <t>BAT Vientos del Caribe Hybrid</t>
  </si>
  <si>
    <t>Parque Eolico El 24</t>
  </si>
  <si>
    <t>BAT Parque Eolico El 24</t>
  </si>
  <si>
    <t>La Esperanza Solar</t>
  </si>
  <si>
    <t>BAT La Esperanza Solar</t>
  </si>
  <si>
    <t>La Alegría Solar</t>
  </si>
  <si>
    <t>BAT La Alegría Solar</t>
  </si>
  <si>
    <t>PP. EE. Panabá 1</t>
  </si>
  <si>
    <t>68-Dzitnup</t>
  </si>
  <si>
    <t>BAT PP. EE. Panabá 1</t>
  </si>
  <si>
    <t>PV Tamesi Solar</t>
  </si>
  <si>
    <t>BAT PV Tamesi Solar</t>
  </si>
  <si>
    <t>Parque FV Energias Renovables de Tamaulipas</t>
  </si>
  <si>
    <t>BAT Parque FV Energias Renovables de Tamaulipas</t>
  </si>
  <si>
    <t>Planta Fotovoltaica Alten Hidalgo 100 MW</t>
  </si>
  <si>
    <t>BAT Planta Fotovoltaica Alten Hidalgo 100 MW</t>
  </si>
  <si>
    <t>Global Solar 2 Hidalgo 100 MW</t>
  </si>
  <si>
    <t>BAT Global Solar 2 Hidalgo 100 MW</t>
  </si>
  <si>
    <t>BAT Proyecto Solar Piedras Negras</t>
  </si>
  <si>
    <t>Zapoteca de Energía</t>
  </si>
  <si>
    <t>61-Juchitán</t>
  </si>
  <si>
    <t>BAT Zapoteca de Energía</t>
  </si>
  <si>
    <t>BAT LA SAUCEDA SOLAR</t>
  </si>
  <si>
    <t>Sol de Sonora 70</t>
  </si>
  <si>
    <t>04-Hermosillo</t>
  </si>
  <si>
    <t>BAT Sol de Sonora 70</t>
  </si>
  <si>
    <t>PV Moquel Solar</t>
  </si>
  <si>
    <t>BAT PV Moquel Solar</t>
  </si>
  <si>
    <t>80-Mexicali</t>
  </si>
  <si>
    <t>BAT Kumeyaay Energy Center</t>
  </si>
  <si>
    <t>CFV Quasara</t>
  </si>
  <si>
    <t>BAT CFV Quasara</t>
  </si>
  <si>
    <t>Solitario</t>
  </si>
  <si>
    <t>BAT Solitario</t>
  </si>
  <si>
    <t>Santo</t>
  </si>
  <si>
    <t>BAT Santo</t>
  </si>
  <si>
    <t>Ica - Punta Colonet</t>
  </si>
  <si>
    <t>BAT Ica - Punta Colonet</t>
  </si>
  <si>
    <t>La Pasion</t>
  </si>
  <si>
    <t>89-Olas Altas</t>
  </si>
  <si>
    <t>BAT La Pasion</t>
  </si>
  <si>
    <t>96-El Palmar</t>
  </si>
  <si>
    <t>BAT El Palmar</t>
  </si>
  <si>
    <t>Parque Solar Los Cabos</t>
  </si>
  <si>
    <t>97-Central Los Cabos</t>
  </si>
  <si>
    <t>BAT Parque Solar Los Cabos</t>
  </si>
  <si>
    <t>Álvaro Obregón</t>
  </si>
  <si>
    <t>BAT Álvaro Obregón</t>
  </si>
  <si>
    <t>Cimarron Solar S de RL de CV</t>
  </si>
  <si>
    <t>BAT Cimarron Solar S de RL de CV</t>
  </si>
  <si>
    <t>BAT Tamaulipas</t>
  </si>
  <si>
    <t>Ica Saltillo 2</t>
  </si>
  <si>
    <t>BAT Ica Saltillo 2</t>
  </si>
  <si>
    <t>Proyecto registrado sin nombre</t>
  </si>
  <si>
    <t>Villa Unión</t>
  </si>
  <si>
    <t>BAT Proyecto registrado sin nombre</t>
  </si>
  <si>
    <t>CFV Ranchos La Crisis y La Noria, Linares N.L.</t>
  </si>
  <si>
    <t>BAT CFV Ranchos La Crisis y La Noria, Linares N.L.</t>
  </si>
  <si>
    <t>Amatitan</t>
  </si>
  <si>
    <t>Amatitán</t>
  </si>
  <si>
    <t>BAT Amatitan</t>
  </si>
  <si>
    <t>La Pareja</t>
  </si>
  <si>
    <t>Talpa de Allende</t>
  </si>
  <si>
    <t>BAT La Pareja</t>
  </si>
  <si>
    <t>Las Jicamas</t>
  </si>
  <si>
    <t>Tlajomulco de Zúñiga</t>
  </si>
  <si>
    <t>BAT Las Jicamas</t>
  </si>
  <si>
    <t>Lagos Norte</t>
  </si>
  <si>
    <t>BAT Lagos Norte</t>
  </si>
  <si>
    <t>Acatlan Generacion</t>
  </si>
  <si>
    <t>Acatlán de Juárez</t>
  </si>
  <si>
    <t>BAT Acatlan Generacion</t>
  </si>
  <si>
    <t>Fresnillo (PV Atocha)</t>
  </si>
  <si>
    <t>BAT Fresnillo (PV Atocha)</t>
  </si>
  <si>
    <t>San Pedro Solar</t>
  </si>
  <si>
    <t>Huimilpan</t>
  </si>
  <si>
    <t>BAT San Pedro Solar</t>
  </si>
  <si>
    <t>BAT Proyecto Solar Arco y Donhi</t>
  </si>
  <si>
    <t>Promoción Renovable del Bajío</t>
  </si>
  <si>
    <t>BAT Promoción Renovable del Bajío</t>
  </si>
  <si>
    <t>Parque Fotovoltaico San Juan Solar</t>
  </si>
  <si>
    <t>BAT Parque Fotovoltaico San Juan Solar</t>
  </si>
  <si>
    <t>BAT Papantla</t>
  </si>
  <si>
    <t>El Guayabo</t>
  </si>
  <si>
    <t>BAT El Guayabo</t>
  </si>
  <si>
    <t>56-Juile</t>
  </si>
  <si>
    <t>BAT Planta Solar Cerro Colorado</t>
  </si>
  <si>
    <t>Global Solar 3 Campeche 100 MW</t>
  </si>
  <si>
    <t>BAT Global Solar 3 Campeche 100 MW</t>
  </si>
  <si>
    <t>Parque FV Energias Renovables de Mexico Tres (Hecelchakan)</t>
  </si>
  <si>
    <t>BAT Parque FV Energias Renovables de Mexico Tres (Hecelchakan)</t>
  </si>
  <si>
    <t>Villas Cancún</t>
  </si>
  <si>
    <t>75-Cancún</t>
  </si>
  <si>
    <t>Benito Juárez</t>
  </si>
  <si>
    <t>BAT Villas Cancún</t>
  </si>
  <si>
    <t>Dalia 3 (PV Castamay)</t>
  </si>
  <si>
    <t>BAT Dalia 3 (PV Castamay)</t>
  </si>
  <si>
    <t>Parque FV Energias Renovables Saas (Peto)</t>
  </si>
  <si>
    <t>BAT Parque FV Energias Renovables Saas (Peto)</t>
  </si>
  <si>
    <t>Planta Solar Haab Kiin</t>
  </si>
  <si>
    <t>Umán</t>
  </si>
  <si>
    <t>BAT Planta Solar Haab Kiin</t>
  </si>
  <si>
    <t>Tikinmul</t>
  </si>
  <si>
    <t>BAT Tikinmul</t>
  </si>
  <si>
    <t>PFV El Faisán</t>
  </si>
  <si>
    <t>BAT PFV El Faisán</t>
  </si>
  <si>
    <t>Parque FV Energias Renovables Kiin (Tekax)</t>
  </si>
  <si>
    <t>BAT Parque FV Energias Renovables Kiin (Tekax)</t>
  </si>
  <si>
    <t>CFE (Sustitucion)</t>
  </si>
  <si>
    <t>T.C. Tula, U3</t>
  </si>
  <si>
    <t>Sustitución</t>
  </si>
  <si>
    <t>TC</t>
  </si>
  <si>
    <t>--</t>
  </si>
  <si>
    <t>T.C. Tula, U4</t>
  </si>
  <si>
    <t>T.C. Tula, U5</t>
  </si>
  <si>
    <t>T.C. Altamira, U3</t>
  </si>
  <si>
    <t>T.C. Altamira, U4</t>
  </si>
  <si>
    <t>T.C. Mazatlán II, U1</t>
  </si>
  <si>
    <t>T.C. Mazatlán II, U2</t>
  </si>
  <si>
    <t>Eolica Dzilam</t>
  </si>
  <si>
    <t>BAT Eolica Dzilam</t>
  </si>
  <si>
    <t>Cogeneración Cangrejera</t>
  </si>
  <si>
    <t>CC/COG_EF</t>
  </si>
  <si>
    <t>57-Coatzacoalcos</t>
  </si>
  <si>
    <t>H2</t>
  </si>
  <si>
    <t>94-Santiago</t>
  </si>
  <si>
    <t>PE Energeo Los Molinos</t>
  </si>
  <si>
    <t>BAT PE Energeo Los Molinos</t>
  </si>
  <si>
    <t>CFV Las Garzas</t>
  </si>
  <si>
    <t>BAT CFV Las Garzas</t>
  </si>
  <si>
    <t>BAT Las Pilas</t>
  </si>
  <si>
    <t>88-Las Pilas</t>
  </si>
  <si>
    <t>Termosolar Olas Altas</t>
  </si>
  <si>
    <t>CSP</t>
  </si>
  <si>
    <t>CFV. Ing. Concepción Mendizábal Mendoza (Fase II)</t>
  </si>
  <si>
    <t>BAT CFV. Ing. Concepción Mendizábal Mendoza (Fase II)</t>
  </si>
  <si>
    <t>CFV. Ing. Concepción Mendizábal Mendoza (Fase III)</t>
  </si>
  <si>
    <t>BAT CFV. Ing. Concepción Mendizábal Mendoza (Fase III)</t>
  </si>
  <si>
    <t>CFV Cerro Prieto II</t>
  </si>
  <si>
    <t>BAT CFV Cerro Prieto II</t>
  </si>
  <si>
    <t>PE Montecristo</t>
  </si>
  <si>
    <t>BAT PE Montecristo</t>
  </si>
  <si>
    <t>Parque Eolico Virgen De Los Zacatecas</t>
  </si>
  <si>
    <t>BAT Parque Eolico Virgen De Los Zacatecas</t>
  </si>
  <si>
    <t>Ps Perote</t>
  </si>
  <si>
    <t>BAT Ps Perote</t>
  </si>
  <si>
    <t>BAT PARQUE SOLAR SAN CAYETANO</t>
  </si>
  <si>
    <t>Loreto Energy Center</t>
  </si>
  <si>
    <t>Loreto</t>
  </si>
  <si>
    <t>BAT Loreto Energy Center</t>
  </si>
  <si>
    <t>La Poza Solar S de RL de CV</t>
  </si>
  <si>
    <t>BAT La Poza Solar S de RL de CV</t>
  </si>
  <si>
    <t>Sunora S de RL de CV</t>
  </si>
  <si>
    <t>BAT Sunora S de RL de CV</t>
  </si>
  <si>
    <t>BAT PE Sabinas</t>
  </si>
  <si>
    <t>Energia Limpia El Mezquite</t>
  </si>
  <si>
    <t>BAT Energia Limpia El Mezquite</t>
  </si>
  <si>
    <t>Atria Wind Farm II_Alternativa</t>
  </si>
  <si>
    <t>BAT Atria Wind Farm II_Alternativa</t>
  </si>
  <si>
    <t>El Guajillo</t>
  </si>
  <si>
    <t>BAT El Guajillo</t>
  </si>
  <si>
    <t>Santa Gertrudis</t>
  </si>
  <si>
    <t>BAT Santa Gertrudis</t>
  </si>
  <si>
    <t>Parque Eólico de Euronotus</t>
  </si>
  <si>
    <t>BAT Parque Eólico de Euronotus</t>
  </si>
  <si>
    <t>Rancho Grande</t>
  </si>
  <si>
    <t>San Fernando</t>
  </si>
  <si>
    <t>BAT Rancho Grande</t>
  </si>
  <si>
    <t>PE Los Huizaches</t>
  </si>
  <si>
    <t>BAT PE Los Huizaches</t>
  </si>
  <si>
    <t>Reysol Energy Center</t>
  </si>
  <si>
    <t>BAT Reysol Energy Center</t>
  </si>
  <si>
    <t>El Chorro - Eolico 705 MWp</t>
  </si>
  <si>
    <t>Güémez</t>
  </si>
  <si>
    <t>BAT El Chorro - Eolico 705 MWp</t>
  </si>
  <si>
    <t>Sol de Zacatecas</t>
  </si>
  <si>
    <t>Villa de Cos</t>
  </si>
  <si>
    <t>BAT Sol de Zacatecas</t>
  </si>
  <si>
    <t>BAT Proyecto Solar Los Nogales</t>
  </si>
  <si>
    <t>Estrada</t>
  </si>
  <si>
    <t>General Enrique Estrada</t>
  </si>
  <si>
    <t>BAT Estrada</t>
  </si>
  <si>
    <t>Parque Solar Tabasco</t>
  </si>
  <si>
    <t>BAT Parque Solar Tabasco</t>
  </si>
  <si>
    <t>Parque Energias Renovables Tuxtla</t>
  </si>
  <si>
    <t>Santiago Tuxtla</t>
  </si>
  <si>
    <t>BAT Parque Energias Renovables Tuxtla</t>
  </si>
  <si>
    <t>BAT Alten Siete</t>
  </si>
  <si>
    <t>Ps Tenexac</t>
  </si>
  <si>
    <t>BAT Ps Tenexac</t>
  </si>
  <si>
    <t>PFV Sandom Solar</t>
  </si>
  <si>
    <t>BAT PFV Sandom Solar</t>
  </si>
  <si>
    <t>Parque Eolico Champoton (Marengo)</t>
  </si>
  <si>
    <t>BAT Parque Eolico Champoton (Marengo)</t>
  </si>
  <si>
    <t>MUL</t>
  </si>
  <si>
    <t>99-Mulegé</t>
  </si>
  <si>
    <t>Mulegé</t>
  </si>
  <si>
    <t>El Palmar Energy Center</t>
  </si>
  <si>
    <t>BAT El Palmar Energy Center</t>
  </si>
  <si>
    <t>Champotón Energy Center</t>
  </si>
  <si>
    <t>BAT Champotón Energy Center</t>
  </si>
  <si>
    <t>CC Guadalajara</t>
  </si>
  <si>
    <t>Cogeneración Tula</t>
  </si>
  <si>
    <t>Rebombeo Necaxa Fase 1</t>
  </si>
  <si>
    <t>BAT Parque Solar La Magdalena</t>
  </si>
  <si>
    <t>BAT Eólica De Guadalupe</t>
  </si>
  <si>
    <t>BAT Sol de Los Manzanos</t>
  </si>
  <si>
    <t>Optimización (Aprovechamiento Cutzamala)</t>
  </si>
  <si>
    <t>Optimización (RM Sanalona U1)</t>
  </si>
  <si>
    <t>06-Obregón</t>
  </si>
  <si>
    <t>Optimización (RM Camilo Arriaga U1)</t>
  </si>
  <si>
    <t>Optimización (RM Comedero U1)</t>
  </si>
  <si>
    <t>Optimización (RM Oviachic U1)</t>
  </si>
  <si>
    <t>Optimización (RM Sanalona U2)</t>
  </si>
  <si>
    <t>Optimización (Juan Sabines)</t>
  </si>
  <si>
    <t>Optimización (Ampliación Cecilio del Valle)</t>
  </si>
  <si>
    <t>Optimización (Vicente Guerrero )</t>
  </si>
  <si>
    <t>Optimización (RM Camilo Arriaga U2)</t>
  </si>
  <si>
    <t>Optimización (RM Electroquímica)</t>
  </si>
  <si>
    <t>Optimización (Presidente Benito Juárez)</t>
  </si>
  <si>
    <t>55-Temascal</t>
  </si>
  <si>
    <t>Optimización (RM Comedero U2)</t>
  </si>
  <si>
    <t>Optimización (RM Oviachic U2)</t>
  </si>
  <si>
    <t>Optimización (RM Mocuzari)</t>
  </si>
  <si>
    <t>Optimización (RM Micos)</t>
  </si>
  <si>
    <t>Optimización (Cerro de Oro Presa CONAGUA U1)</t>
  </si>
  <si>
    <t>Optimización (Equip. Josefa Ortíz De Domínguez)</t>
  </si>
  <si>
    <t>Optimización (Pico de Águila)</t>
  </si>
  <si>
    <t>Optimización (Angostura )</t>
  </si>
  <si>
    <t>Optimización (Las Adjuntas)</t>
  </si>
  <si>
    <t>Optimización (Cerro de Oro Presa CONAGUA U2)</t>
  </si>
  <si>
    <t>Optimización (Eustaquio Buelna)</t>
  </si>
  <si>
    <t>Optimización (Francisco Zarco)</t>
  </si>
  <si>
    <t>16-Durango</t>
  </si>
  <si>
    <t>Optimización (Rosetilla)</t>
  </si>
  <si>
    <t>Optimización (La amistad U3)</t>
  </si>
  <si>
    <t>Optimización (CH Santa Rosa II (Amuchiltite))</t>
  </si>
  <si>
    <t>Optimización</t>
  </si>
  <si>
    <t>26-Tamazunchale</t>
  </si>
  <si>
    <t>41-Donato Guerra</t>
  </si>
  <si>
    <t>11-Nuevo Casas Grandes</t>
  </si>
  <si>
    <t>52-Pinotepa</t>
  </si>
  <si>
    <t>T.G. Ciudad Constitución</t>
  </si>
  <si>
    <t>TG</t>
  </si>
  <si>
    <t>60-Ixtepec</t>
  </si>
  <si>
    <t>Heroica Ciudad de Juchitán de Zaragoza y Unión Hidalgo</t>
  </si>
  <si>
    <t>BAT Helax</t>
  </si>
  <si>
    <t>39-Lázaro Cárdenas</t>
  </si>
  <si>
    <t>78-Tijuana</t>
  </si>
  <si>
    <t>87-Puerto San Carlos</t>
  </si>
  <si>
    <t>C.C.I. San Carlos, U1</t>
  </si>
  <si>
    <t>C.C.I. San Carlos, U2</t>
  </si>
  <si>
    <t>05-Guaymas</t>
  </si>
  <si>
    <t>CC/HIDN</t>
  </si>
  <si>
    <t>83-Punta Estrella</t>
  </si>
  <si>
    <t>C.C.I. Baja California Sur I, U3</t>
  </si>
  <si>
    <t>92-Coromuel</t>
  </si>
  <si>
    <t>C.C.I. Baja California Sur I, U4</t>
  </si>
  <si>
    <t>71-Playa del Carmen</t>
  </si>
  <si>
    <t>51-Agua Zarca</t>
  </si>
  <si>
    <t>07-Los Mochis</t>
  </si>
  <si>
    <t>70-Tulum</t>
  </si>
  <si>
    <t>65-Ciudad del Carmen</t>
  </si>
  <si>
    <t>02-Cananea</t>
  </si>
  <si>
    <t>53-Huatulco</t>
  </si>
  <si>
    <t>CI Los Cabos (CC)</t>
  </si>
  <si>
    <t>72-Cozumel</t>
  </si>
  <si>
    <t>Grupo 1</t>
  </si>
  <si>
    <t>Datos Generales</t>
  </si>
  <si>
    <t>Grupo 2</t>
  </si>
  <si>
    <t>Datos técnicos</t>
  </si>
  <si>
    <t>PROYECTOS CON TECNOLOGÍA FOTOVOLTAICA</t>
  </si>
  <si>
    <t>PROYECTOS CON TECNOLOGÍA EÓLICO</t>
  </si>
  <si>
    <t>PROYECTOS CON TECNOLOGÍA TERMOSOLAR</t>
  </si>
  <si>
    <t>PROYECTOS CON TECNOLOGIA HIBRIDA</t>
  </si>
  <si>
    <t>PROYECTOS CON TECNOLOGIA REBOMBEO</t>
  </si>
  <si>
    <t>FINANCIAMIENTO Y MODELO DE INVERSIÓN</t>
  </si>
  <si>
    <t>UBICACIÓN DEL PROYECTO</t>
  </si>
  <si>
    <t>CARACTERÍSTICAS ECONÓMICAS PRINCIPALES</t>
  </si>
  <si>
    <t>PUNTOS ADICIONALES PARA ASEGURAR LA BANCABILIDAD DE LOS PRINCIPALES PROYECTOS A DESARROLLAR</t>
  </si>
  <si>
    <t>CENACE Seguimiento a Estudios</t>
  </si>
  <si>
    <t>RNT</t>
  </si>
  <si>
    <t>TSA</t>
  </si>
  <si>
    <t>Estatus</t>
  </si>
  <si>
    <t>Pre Folio</t>
  </si>
  <si>
    <t>Folio Proyecto</t>
  </si>
  <si>
    <t>No. CFE</t>
  </si>
  <si>
    <t>Nombre</t>
  </si>
  <si>
    <t>Subgrupo</t>
  </si>
  <si>
    <t>SUSTITUTOS</t>
  </si>
  <si>
    <t>Seleccionados</t>
  </si>
  <si>
    <t>Seleccionados ok</t>
  </si>
  <si>
    <t>Subgrupo ok</t>
  </si>
  <si>
    <t>Convocatoria</t>
  </si>
  <si>
    <t>No considerarse</t>
  </si>
  <si>
    <t>Seleccionados fin</t>
  </si>
  <si>
    <t>Seleccionados VF</t>
  </si>
  <si>
    <t>Clúster</t>
  </si>
  <si>
    <t>Nombre del proyecto</t>
  </si>
  <si>
    <t>Tipo Tecnología</t>
  </si>
  <si>
    <t>Costo MMUSD/MW</t>
  </si>
  <si>
    <t>Inv MMUSD</t>
  </si>
  <si>
    <t>Porcentaje Central</t>
  </si>
  <si>
    <t>Porcentaje Central interesado</t>
  </si>
  <si>
    <t>Regla</t>
  </si>
  <si>
    <t>GIE general</t>
  </si>
  <si>
    <t>GIE limpio</t>
  </si>
  <si>
    <t>País de origen del capital</t>
  </si>
  <si>
    <t>Origen Cap</t>
  </si>
  <si>
    <t>País donde se constituyó</t>
  </si>
  <si>
    <t>GIE</t>
  </si>
  <si>
    <t>Representante</t>
  </si>
  <si>
    <t>Oir</t>
  </si>
  <si>
    <t>Capturista</t>
  </si>
  <si>
    <t>Email</t>
  </si>
  <si>
    <t>Persona Escuchar</t>
  </si>
  <si>
    <t>Domicilio Fiscal</t>
  </si>
  <si>
    <t>Domicilio Notificaciones</t>
  </si>
  <si>
    <t>Capacidad instalada total/proyectos relevantes</t>
  </si>
  <si>
    <t>Experiencia desarrollando y operando proyectos renovables</t>
  </si>
  <si>
    <t>Experiencia desarrollando y operando SAE</t>
  </si>
  <si>
    <t>¿Busco responsabilidad sobre la negociación y selección del EPC?</t>
  </si>
  <si>
    <t>¿Busco liderar negociación del contrato de financiamiento?</t>
  </si>
  <si>
    <t>¿Tengo disponibilidad para consolidación de la deuda en mis EEFF?</t>
  </si>
  <si>
    <t>Justificación de la negativa</t>
  </si>
  <si>
    <t>Principales convenios estratégicos con posibles contratistas.</t>
  </si>
  <si>
    <t>¿Cuento con los principales recursos técnicos, personal especializado, equipos reservados, entre otros, para el desarrollo del proyecto?</t>
  </si>
  <si>
    <t>Activos bajo gestión, y en su caso capitalización bursátil</t>
  </si>
  <si>
    <t>Fuente de los fondos</t>
  </si>
  <si>
    <t>Disponibilidad de los fondos en términos de tiempos</t>
  </si>
  <si>
    <t>Indicar entidad que actuará como socio del proyecto</t>
  </si>
  <si>
    <t>Cronograma de desarrollo y construcción</t>
  </si>
  <si>
    <t>Grado de avance para el caso de proyectos en desarrollo</t>
  </si>
  <si>
    <t>¿Se trata de un proyecto específico previamente determinado por la CFE en las Bases de Concurso o en la Solicitud de Propuesta?</t>
  </si>
  <si>
    <t>De acuerdo con la lista de proyectos específicos, ¿cuál sería el registro correspondiente?</t>
  </si>
  <si>
    <t>Región ok</t>
  </si>
  <si>
    <t>Punto de interconexión ok</t>
  </si>
  <si>
    <t>Nivel de tensión ok</t>
  </si>
  <si>
    <t>¿A qué nivel de tensión se realiza la interconexión con la Red Nacional de Transmisión?</t>
  </si>
  <si>
    <t>FEOC</t>
  </si>
  <si>
    <t>¿Cuál es el tiempo de ejecución del Proyecto?</t>
  </si>
  <si>
    <t>Año EOC</t>
  </si>
  <si>
    <t>Capacidad original MW</t>
  </si>
  <si>
    <t>Capacidad neta MW</t>
  </si>
  <si>
    <t>Producción anual de acuerdo a los escenarios</t>
  </si>
  <si>
    <t>Número de equipos de generación</t>
  </si>
  <si>
    <t>Generación anual estimada en GWh</t>
  </si>
  <si>
    <t>FP(%)</t>
  </si>
  <si>
    <t>Considerar</t>
  </si>
  <si>
    <t>El diseño de su proyecto da cumplimiento al Código de Red</t>
  </si>
  <si>
    <t>Considerar ok</t>
  </si>
  <si>
    <t>¿Cuál es el Factor de Planta del Proyecto?</t>
  </si>
  <si>
    <t>Para proyecto Fotovoltaico, cuenta con modelos dinámicos en software PSSE / PSCAD actualizados a la versión solicitada por CENACE?</t>
  </si>
  <si>
    <t>¿Cuál es la potencia pico del panel FV? (Wp)</t>
  </si>
  <si>
    <t>¿Cuál es la eficiencia del panel?</t>
  </si>
  <si>
    <t>¿Qué tipo de inversor utiliza?</t>
  </si>
  <si>
    <t>En caso de otro tipo de inversor</t>
  </si>
  <si>
    <t>¿Se contempla sistema de seguidores solares (trackers)?</t>
  </si>
  <si>
    <t>Performance ratio</t>
  </si>
  <si>
    <t>Rendimiento energético por proyecto (P50)</t>
  </si>
  <si>
    <t>Rendimiento energético por proyecto (P90)</t>
  </si>
  <si>
    <t>Potencia instalada del SAE (MW) y horas de almacenamiento</t>
  </si>
  <si>
    <t>¿Ciclos por año del SAE?</t>
  </si>
  <si>
    <t>¿Cuál es la RTE del SAE?</t>
  </si>
  <si>
    <t>¿Cuál es la Disponibilidad técnica esperada - Proyecto y SAE?</t>
  </si>
  <si>
    <t>¿Cuál es la Vida útil del proyecto - Proyecto y SAE?</t>
  </si>
  <si>
    <t>¿Cuál es la Fecha objetivo de RTB (Ready-to-build)</t>
  </si>
  <si>
    <t>Año RTB</t>
  </si>
  <si>
    <t>¿Cuál es la Degradación anual esperada - Proyecto y SAE?</t>
  </si>
  <si>
    <t>¿Cuál es el perfil de generación mensual esperado?</t>
  </si>
  <si>
    <t>¿Cuál es el cronograma de desarrollo y construcción detallado?</t>
  </si>
  <si>
    <t>¿Cuáles son los estimados de garantías para los principales equipos del proyecto?</t>
  </si>
  <si>
    <t>¿Cuál es la potencia nominal del aerogenerador?</t>
  </si>
  <si>
    <t>¿Cuál es la velocidad nominal del aerogenerador?</t>
  </si>
  <si>
    <t>La velocidad de arranque es ≤ 3 m/s</t>
  </si>
  <si>
    <t>¿Cuál es la altura a la que se posicionará el buje?</t>
  </si>
  <si>
    <t>Para proyectos eólicos, cuenta con Modelos aerodinámicos y de control para simulación en PSSE/PSCAD última versión solicitada por CENACE?</t>
  </si>
  <si>
    <t>¿Para proyectos eólicos, cuenta con la caracterización del recurso eólico y variables climatológicas in situ con mediciones ≥ 12 meses?</t>
  </si>
  <si>
    <t>¿Para proyectos eólicos, cuenta con el análisis de pérdidas por efecto estela y pérdidas generales en el sistema electromecánico?</t>
  </si>
  <si>
    <t>¿Cuál es el rendimiento energético por proyecto? (P50)</t>
  </si>
  <si>
    <t>¿Cuál es el rendimiento energético por proyecto? (P90)</t>
  </si>
  <si>
    <t>¿Cuál es la potencia instalada del SAE y horas de almacenamiento?</t>
  </si>
  <si>
    <t>¿Cuál es la cantidad de ciclos por año del SAE?</t>
  </si>
  <si>
    <t>Disponibilidad técnica esperada - Proyecto y SAE</t>
  </si>
  <si>
    <t>Vida útil del proyecto - Proyecto y SAE</t>
  </si>
  <si>
    <t>Fecha objetivo de RTB (Ready-to-build)</t>
  </si>
  <si>
    <t>Degradación anual esperada - Proyecto y SAE</t>
  </si>
  <si>
    <t>Año RTB Eól</t>
  </si>
  <si>
    <t>Perfil de generación mensual esperado</t>
  </si>
  <si>
    <t>Cronograma de desarrollo y construcción detallado</t>
  </si>
  <si>
    <t>Estimados de garantías para los principales equipos del proyecto</t>
  </si>
  <si>
    <t>¿Cuál es el consumo de agua anual? Contemplando limpieza de espejos y reposición por pérdidas. Exprese en l/s y m3/MWh.</t>
  </si>
  <si>
    <t>¿Cuántas horas de autonomía tiene la central? Es decir, ¿cuántas horas se tienen contempladas para el sistema de almacenamiento de energía térmica?</t>
  </si>
  <si>
    <t>¿Cuál es el fluido térmico de transferencia?</t>
  </si>
  <si>
    <t>Especificar en caso de otro</t>
  </si>
  <si>
    <t>factor_planta_termico</t>
  </si>
  <si>
    <t>¿Cuál es la estrategia del arreglo de los heliostatos?</t>
  </si>
  <si>
    <t>¿El Factor de incidencia (probabilidad de que los rayos reflejados golpeen el receptor considerando errores de seguimiento) es ≥ 90%?</t>
  </si>
  <si>
    <t>¿El Factor de reflectividad (capacidad del espejo de reflejar la luz) es ≥ 90%?</t>
  </si>
  <si>
    <t>¿Cuál es la superficie total disponible?</t>
  </si>
  <si>
    <t>¿Cuál es el objetivo principal?</t>
  </si>
  <si>
    <t>¿Cuál es el promedio de radiación solar?</t>
  </si>
  <si>
    <t>¿Cuál es la temperatura en la zona?</t>
  </si>
  <si>
    <t>¿Cuál es la velocidad promedio del viento y la altura de medición?</t>
  </si>
  <si>
    <t>¿Cuál es la configuración híbrida?</t>
  </si>
  <si>
    <t>¿Se requiere almacenamiento de energía eléctrica?</t>
  </si>
  <si>
    <t>¿Se contempla almacenamiento para cada una de las tecnologías?</t>
  </si>
  <si>
    <t>Indique el tipo de baterías</t>
  </si>
  <si>
    <t>Capacidad de almacenamiento</t>
  </si>
  <si>
    <t>¿Cuál es la distancia al punto de conexión a la red de alta/media tensión más cercano?.</t>
  </si>
  <si>
    <t>¿Qué tipo de inversor/controlador híbrido se utilizará?</t>
  </si>
  <si>
    <t>¿Existe infraestructura eléctrica previa en el sitio?</t>
  </si>
  <si>
    <t>¿Cuál es el perfil de carga (demanda de energía) del usuario/red?</t>
  </si>
  <si>
    <t>¿Cuál es la demanda máxima y el consumo total diario/anual?.</t>
  </si>
  <si>
    <t>¿Cuál es el porcentaje que tienen contemplado para su SAE y cuánto tiempo de duración tiene? En caso de contemplar varios sistemas describir el SAE de cada uno.</t>
  </si>
  <si>
    <t>¿Cuál es el factor de planta en conjunto del proyecto y el de cada una de sus centrales componentes?</t>
  </si>
  <si>
    <t>¿Se contempla que las diferentes tecnologías estén en funcionamiento al mismo tiempo? ¿O tienen contemplado que funcionen en horarios separados, si es así especifique los horarios por tecnología</t>
  </si>
  <si>
    <t>¿En qué cuentas hidrológicas se encuentra el sistema?</t>
  </si>
  <si>
    <t>¿A qué gerencia de control regional del CENACE estará interconectado?</t>
  </si>
  <si>
    <t>¿A qué nivel de tensión se interconectaría?</t>
  </si>
  <si>
    <t>¿Cuál es el nombre de la subestación a la cual se conectaría?</t>
  </si>
  <si>
    <t>¿Cuál es la distancia que hay entre el proyecto y la subestación?</t>
  </si>
  <si>
    <t>¿Cuál es la capacidad de almacenamiento?</t>
  </si>
  <si>
    <t>¿Cuál es la potencia del sistema?</t>
  </si>
  <si>
    <t>¿Cuántas horas de almacenamiento se tienen contempladas? (hrs)</t>
  </si>
  <si>
    <t>Especifique &gt; 9 hrs</t>
  </si>
  <si>
    <t>¿Cuál es la capacidad de almacenamiento en volumen?</t>
  </si>
  <si>
    <t>¿Cuál es el tipo de turbina que utiliza?</t>
  </si>
  <si>
    <t>¿Cuál es el tipo de bomba a utilizar?</t>
  </si>
  <si>
    <t>¿Cuál es la eficiencia del sistema?</t>
  </si>
  <si>
    <t>¿Cuál es el tiempo de construcción?</t>
  </si>
  <si>
    <t>¿Cuál es el caudal en modo generación?</t>
  </si>
  <si>
    <t>¿Cuál es el caudal en modo bombeo?</t>
  </si>
  <si>
    <t>¿Cuál es el tiempo que requiere el sistema para tener cargada su capacidad al 100%?</t>
  </si>
  <si>
    <t>¿Cuál es la diferencia de altura entre los embalses?</t>
  </si>
  <si>
    <t>¿Cuál es el nivel de aguas mínimo de operación (NAMINO) de ambos cuerpos de agua? [en metros sobre el nivel del mar]</t>
  </si>
  <si>
    <t>¿Cuál es el nivel de agua máximo de operación (NAMO) de ambos cuerpos de agua? [en metros sobre el nivel del mar]</t>
  </si>
  <si>
    <t>¿Cuál es el nivel de agua promedio de operación de ambos embalses?</t>
  </si>
  <si>
    <t>¿Cuál es la situación actual con los trámites de permiso con la CONAGUA?</t>
  </si>
  <si>
    <t>¿Cuál es el documento que se ingresaría a SEMARNAT?</t>
  </si>
  <si>
    <t>¿Cuál es la situación con los trámites de permiso con la SEMARNAT?</t>
  </si>
  <si>
    <t>Monto de inversión total del proyecto</t>
  </si>
  <si>
    <t>MMUSD</t>
  </si>
  <si>
    <t>¿El costo de red de interconexión y refuerzos, representa ≤ 10% del costo total de la Central?</t>
  </si>
  <si>
    <t>¿En su análisis de inversión incluye el Plan de operación y mantenimiento (O&amp;M) la consideración de la vida útil de los equipos y la posible sustitución de estos?</t>
  </si>
  <si>
    <t>El CAPEX del proyecto incluye un SAE y tecnología de control de frecuencia- tensión?</t>
  </si>
  <si>
    <t>El diseño del Proyecto contempla tecnología de última generación en: paneles solares, baterías e inversores?</t>
  </si>
  <si>
    <t>Municipio/Alcaldía</t>
  </si>
  <si>
    <t>Domicilio</t>
  </si>
  <si>
    <t>Descripción Proyecto</t>
  </si>
  <si>
    <t>Punto de interconexión SENER-CENACE</t>
  </si>
  <si>
    <t>Nivel de tensión SENER-CENACE</t>
  </si>
  <si>
    <t>Archivo KMZ</t>
  </si>
  <si>
    <t>CapEx total del proyecto</t>
  </si>
  <si>
    <t>CapEx total del SAE</t>
  </si>
  <si>
    <t>OpEx</t>
  </si>
  <si>
    <t>SG&amp;A</t>
  </si>
  <si>
    <t>Proveedor de EPC considerado, y estructura de potenciales acuerdos contractuales (e.g., llave en mano u otro mecanismo contractual)</t>
  </si>
  <si>
    <t>Liquidated damages del EPC y garantías de cumplimiento</t>
  </si>
  <si>
    <t>Contingencias presupuestadas, revisión y opinión del Ingeniero Independiente</t>
  </si>
  <si>
    <t>Listado de principales equipos del proyecto y proveedores de dichos equipos</t>
  </si>
  <si>
    <t>Proveedor de seguros y procuración de pólizas de seguros</t>
  </si>
  <si>
    <t>Permisos y licencias para la construcción y operación</t>
  </si>
  <si>
    <t>Acuerdo con comunidades</t>
  </si>
  <si>
    <t>Derecho sobre terreno y derechos de vía</t>
  </si>
  <si>
    <t>Garantías relativas al contrato O&amp;M</t>
  </si>
  <si>
    <t>Anexo de Modelo Económico</t>
  </si>
  <si>
    <t>Cuenta Registro OPE</t>
  </si>
  <si>
    <t>Permiso Generación</t>
  </si>
  <si>
    <t>Estatus Permiso</t>
  </si>
  <si>
    <t>Has EVIS / MISSE</t>
  </si>
  <si>
    <t>Estatus EVIS / MISSE</t>
  </si>
  <si>
    <t>Folio EVIS / MISSE</t>
  </si>
  <si>
    <t>Monto de Inversión Social</t>
  </si>
  <si>
    <t>Porcentaje Implementación</t>
  </si>
  <si>
    <t>Has MIA</t>
  </si>
  <si>
    <t>Estatus MIA</t>
  </si>
  <si>
    <t>Folio MIA</t>
  </si>
  <si>
    <t>Has Estudios Interconexión</t>
  </si>
  <si>
    <t>Capacidad Generación Permiso</t>
  </si>
  <si>
    <t>Anexo3</t>
  </si>
  <si>
    <t>Anexo4</t>
  </si>
  <si>
    <t>Estatus Indicativo</t>
  </si>
  <si>
    <t>Estatus Impacto</t>
  </si>
  <si>
    <t>Estatus Instalaciones</t>
  </si>
  <si>
    <t>Definición Terreno</t>
  </si>
  <si>
    <t>Restricción de uso de suelo</t>
  </si>
  <si>
    <t>Fecha Inicio Registro</t>
  </si>
  <si>
    <t>Fecha Firma Proyecto</t>
  </si>
  <si>
    <t>Registro</t>
  </si>
  <si>
    <t>Estatus Validación CENACE</t>
  </si>
  <si>
    <t>Estatus no Cumple Observaciones</t>
  </si>
  <si>
    <t>Solicitud de Pago Estudios a realizar (1/2)</t>
  </si>
  <si>
    <t>Solicitud de Pago Monto del Pago (MXN)</t>
  </si>
  <si>
    <t>Solicitud de Pago Línea de Captura</t>
  </si>
  <si>
    <t>No Cumple/Solicitud de Pago/Revalidación Documento (Oficio)</t>
  </si>
  <si>
    <t>Estatus de Pago</t>
  </si>
  <si>
    <t>Fecha de carga de comprobante de pago</t>
  </si>
  <si>
    <t>Documento de pago</t>
  </si>
  <si>
    <t>Estatus de Validación CENACE</t>
  </si>
  <si>
    <t>Fecha de validación de pago</t>
  </si>
  <si>
    <t>Motivos de rechazo</t>
  </si>
  <si>
    <t>Estatus de la solicitud de permiso (Sin información / Presentada)</t>
  </si>
  <si>
    <t>Fecha de recepción de la solicitud</t>
  </si>
  <si>
    <t>Solicitud de permiso (documento)</t>
  </si>
  <si>
    <t>Estatus de la solicitud de permiso (Sin información / Con prevención)</t>
  </si>
  <si>
    <t>Oficio de prevención (documento)</t>
  </si>
  <si>
    <t>Fecha de emisión de la prevención</t>
  </si>
  <si>
    <t>Desahogo s de la prevención (Sin información / Atendida / Cumple / Desechada)</t>
  </si>
  <si>
    <t>Fecha de recepción del desahogo</t>
  </si>
  <si>
    <t>Resolución de la prevención (Documento)</t>
  </si>
  <si>
    <t>Fecha de resolución</t>
  </si>
  <si>
    <t>Resultados de los estudios (Sin información / Terminados)</t>
  </si>
  <si>
    <t>Número de oficio de notificación de resultados de estudios de interconexión</t>
  </si>
  <si>
    <t>Monto de obras de refuerzos y las obras de interconexión (Si aplica)</t>
  </si>
  <si>
    <t>Carta de aceptación de las obras de refuerzo (Sin información / Firmada / No firmada)</t>
  </si>
  <si>
    <t>Carta de Aceptación</t>
  </si>
  <si>
    <t>Tipo de garantía</t>
  </si>
  <si>
    <t>Nombre del fideicomiso</t>
  </si>
  <si>
    <t>Número de cuenta bancaria</t>
  </si>
  <si>
    <t>Monto de la garantía</t>
  </si>
  <si>
    <t>Fecha de la sesion del comite</t>
  </si>
  <si>
    <t>Numero de resolucion del comite</t>
  </si>
  <si>
    <t>Sentido de la resolución</t>
  </si>
  <si>
    <t>Acuerdos de la sesión (Documento)</t>
  </si>
  <si>
    <t>Estatus del desistimiento</t>
  </si>
  <si>
    <t>Fecha de recepción de Desistimiento</t>
  </si>
  <si>
    <t>Formato de Desistimiento (Documento)</t>
  </si>
  <si>
    <t>Ultimo Estudio Vigente(Indicativo, Impacto, Instalaciones)</t>
  </si>
  <si>
    <t>Fecha del Estudio Vigente</t>
  </si>
  <si>
    <t>Se ratifican las obras del Estudio Vigente (Si o _No)</t>
  </si>
  <si>
    <t>Sino tiene Vigencia el estudio que estudio se solicitará</t>
  </si>
  <si>
    <t>Obras</t>
  </si>
  <si>
    <t>Inversión Construcción USD</t>
  </si>
  <si>
    <t>Inversión Previas MXN</t>
  </si>
  <si>
    <t>Servicios CPTT MXN</t>
  </si>
  <si>
    <t>% Avance Fecha</t>
  </si>
  <si>
    <t>Inversión Construcción MM USD</t>
  </si>
  <si>
    <t>Inversión Previas MM USD</t>
  </si>
  <si>
    <t>Servicios CPTT MM USD</t>
  </si>
  <si>
    <t>Refuerzos MM USD</t>
  </si>
  <si>
    <t>Refuerzos MMUSD/MW</t>
  </si>
  <si>
    <t>Foco rojo Social</t>
  </si>
  <si>
    <t>Foco rojo territorial</t>
  </si>
  <si>
    <t>Foco rojo ambiental</t>
  </si>
  <si>
    <t>Foco rojo general</t>
  </si>
  <si>
    <t>Priorización</t>
  </si>
  <si>
    <t>Foco rojo TSA</t>
  </si>
  <si>
    <t>TOTAL
Actividades Previas+Derechos Inmobiliarios
USD</t>
  </si>
  <si>
    <t>CENACE
Construcción:
Inversión Física+Ingeniería y Supervisión+Indirectos
USD</t>
  </si>
  <si>
    <t>CENACE
Actividades Previas+Derechos Inmobiliarios
USD</t>
  </si>
  <si>
    <t>CENACE
Interconexión+Refuerzo
Millones de USD</t>
  </si>
  <si>
    <t>Interconexión - Inv. Obra Civil (MM USD)</t>
  </si>
  <si>
    <t>Interconexión - Inv. Obra Electromecánica (MM USD)</t>
  </si>
  <si>
    <t>Interconexión - Inv. Suministros
(MM USD)</t>
  </si>
  <si>
    <t>Interconexión - Inv. Puesta En Servicio 
(MM USD)</t>
  </si>
  <si>
    <t>Interconexión - Inv. Total Construcción (MM USD)</t>
  </si>
  <si>
    <t>Interconexión - Inv. Actividades Previas
(MM USD)</t>
  </si>
  <si>
    <t>Interconexión - Total Servicios CPTT
(MM USD)</t>
  </si>
  <si>
    <t>Interconexión - Inv. Total (MM USD)</t>
  </si>
  <si>
    <t>Interconexión - Total (MM USD)</t>
  </si>
  <si>
    <t>Refuerzos - Inv. Obra Civil (MM USD)</t>
  </si>
  <si>
    <t>Refuerzos - Inv. Obra Electromecánica (MM USD)</t>
  </si>
  <si>
    <t>Refuerzos - Inv. Suministros
(MM USD)</t>
  </si>
  <si>
    <t>Refuerzos - Inv. Puesta En Servicio 
(MM USD)</t>
  </si>
  <si>
    <t>Refuerzos - Inv. Total Construcción (MM USD)</t>
  </si>
  <si>
    <t>Refuerzos - Inv. Actividades Previas
(MM USD)</t>
  </si>
  <si>
    <t>Refuerzos - Total Servicios CPTT
(MM USD)</t>
  </si>
  <si>
    <t>Refuerzos - Inv. Total (MM USD)</t>
  </si>
  <si>
    <t>Refuerzos - Total (MM USD)</t>
  </si>
  <si>
    <t>Obras de Interconexión CENACE (MM USD)</t>
  </si>
  <si>
    <t>Obras de Refuerzo CENACE (MM USD)</t>
  </si>
  <si>
    <t>Total general CENACE (MM USD)</t>
  </si>
  <si>
    <t>Obras de Interconexión CFE (MM USD)</t>
  </si>
  <si>
    <t>Obras de Refuerzo CFE (MM USD)</t>
  </si>
  <si>
    <t>Total general CFE (MM USD)</t>
  </si>
  <si>
    <t>DIFERENCIA TOTALES
CFE - CENACE (COPAR)
Millones de USD</t>
  </si>
  <si>
    <t>PORCENTAJE
(CFE / CENACE (COPAR))-1
(%)</t>
  </si>
  <si>
    <t>Comentarios finales (Revisión técnica)</t>
  </si>
  <si>
    <t>Comentarios 
COSTEO
CENACE</t>
  </si>
  <si>
    <t>Inv Central (MMUSD)</t>
  </si>
  <si>
    <t>Porcentaje Refuerzos/Inv Central CFE</t>
  </si>
  <si>
    <t>Porcentaje Refuerzos/Inv Central CENACE</t>
  </si>
  <si>
    <t>NOTAS CENACE</t>
  </si>
  <si>
    <t>JIS</t>
  </si>
  <si>
    <t>Bandera de revisado</t>
  </si>
  <si>
    <t>Registro Finalizado</t>
  </si>
  <si>
    <t>PRE-CFE-CMI-0590-2026</t>
  </si>
  <si>
    <t>CFE-CMI-0590-2026</t>
  </si>
  <si>
    <t>AESF7911122Z6</t>
  </si>
  <si>
    <t>Pv Moquel Solar</t>
  </si>
  <si>
    <t>FOTOVOLTAICA</t>
  </si>
  <si>
    <t>Valia Energía</t>
  </si>
  <si>
    <t>#REF!</t>
  </si>
  <si>
    <t>Extranjero</t>
  </si>
  <si>
    <t>EVER ALONSO LARA ESPINOSA, ROCIO GARCÍA REYES, LUIS FERNANDO RUELAS MENDIVIL, JONATHAN MARCOS PINZON KUHN</t>
  </si>
  <si>
    <t>DEYANIRA GUZMÁN RÍOS</t>
  </si>
  <si>
    <t>fjabejaro@hotmail.com, fjabejaro@solarig.com</t>
  </si>
  <si>
    <t>5525809872, 5563581814</t>
  </si>
  <si>
    <t>CALLE CALDERON DE LA BARCA, 75, INT. DEPTO 3, Polanco V Sección, Miguel Hidalgo, CIUDAD DE MÉXICO, C.P. 11560</t>
  </si>
  <si>
    <t>AVENIDA PASEO DE LA REFORMA, 180, INT. 1803, Juárez, Cuauhtémoc, CIUDAD DE MÉXICO, C.P. 06600</t>
  </si>
  <si>
    <t>64000.00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</si>
  <si>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39000.00 MW; •Total Actis: 27 GW de capacidad renovable instalada en más de 200 proyectos utility scale y más de 265 proyectos C&amp;I / generación distribuida. • Latinoamérica: 12 GW de capacidad renovable instalada en más de 80 proyectos utility scale y más de 35 proyectos C&amp;I / generación distribuida. • Notas: La capacidad instalada incluye proyectos en operación y en construcción. Las cifras incluyen los fondos Energy, ALLIF y AACT. Las tecnologías renovables comprenden solar, eólico e hidroeléctrico.</t>
  </si>
  <si>
    <t>2500.00 MW; Aproximadamente 4 GWh en construcción en 5 proyectos y aproximadamente 2 GWh adicionales en desarrollo avanzado o contratado en 5 proyectos.</t>
  </si>
  <si>
    <t>Actis cuenta con una trayectoria sólida en la gestión, construcción y operación de más de 40 GW de proyectos de energía a nivel global, en 35 países. Esta experiencia le ha permitido establecer relaciones estrechas con contratistas de construcción y con empresas de operación y mantenimiento, así como con proveedores de equipos tecnológicos. Estas relaciones se gestionan a través de account managers de los proveedores asignados a Actis, quienes cuentan con visibilidad sobre la actividad global de inversión de Actis. Esto permite asegurar que las condiciones comerciales y el nivel de atención al cliente sean consistentes y óptimos en todas las geografías.</t>
  </si>
  <si>
    <t>1750000000.00 USD; Activos bajo gestión (AUM) al 31/12/2025: USD 17.5 mil millones. Capitalización bursátil: No aplica.</t>
  </si>
  <si>
    <t>Actis Energy 6, sexto fondo de infraestructura energética gestionado por Actis. La base de inversionistas está compuesta principalmente por fondos de pensiones públicos y privados, fondos soberanos, aseguradoras, endowments y otros inversionistas institucionales de largo plazo en Norteamérica, Europa, Medio Oriente y Asia</t>
  </si>
  <si>
    <t>Inmediata</t>
  </si>
  <si>
    <t>Actis UK Advisers Limited (Valia Energía)</t>
  </si>
  <si>
    <t>Información proporcionada en el Anexo 5. Modelo Económico</t>
  </si>
  <si>
    <t>60%; El proyecto cuenta con la posesión total de los predios que conforman el mismo, a nivel federal está en proceso de evaluación la Manifestación de Impacto Ambiental e ingresada a evaluación la Manifestación de impacto Social en el Sector Energético, en Interconexión ya se cuenta con el estudio Indicativo, y actualmente en aclaraciones del estudio.</t>
  </si>
  <si>
    <t>PENINSULAR</t>
  </si>
  <si>
    <t>SE Champotón</t>
  </si>
  <si>
    <t>115 kV</t>
  </si>
  <si>
    <t>P50 MWh</t>
  </si>
  <si>
    <t>&lt; 23%</t>
  </si>
  <si>
    <t>STRING</t>
  </si>
  <si>
    <t>26 MW; 3 HRS</t>
  </si>
  <si>
    <t>El Cronograma se detalla en el Anexo 5. Modelo Económico</t>
  </si>
  <si>
    <t>na na, na, Moquel, CAMPECHE, CP. 24402</t>
  </si>
  <si>
    <t>PROYECTO DE GENERACIÓN DE ENERGIA ELECTRICA FOTOVOLTAICA DENOMINADO PV MOQUEL SOLAR, CON UNA POTeNCIA NOMINAL DE 75MW EN EL PUNTO DE INTERCONEXIÓN UBICADO EN EL MUNICIPIO DE CHAMPOTÓN, CAMPECHE. EL PROYECTO ESTÁ COMPUESTO POR 162,660 MODULOS FOTOVOLTAICOS, 267 INVERSORES, 17 CENTROS DE TRANSFORMACIÓN Y UN SISTEMA DE ALMACENAMIENTO DE ENERGÍA (SAE)</t>
  </si>
  <si>
    <t>https://ti.energia.gob.mx/api_documentos/public/api/v1/client-systems/NUrVsAShATUUqrsRXujwkIqhGx57yb/documents/public/dade1abc-21e7-4186-af14-27810c496818</t>
  </si>
  <si>
    <t>Cotización interna del socio capitalista Actis en base a los desarrollos y construcciones de su propio pipeline en esquemas de llave en mano</t>
  </si>
  <si>
    <t>Transformador principal: WEG Panel fotovoltaico: Canadian Solar Inversor: Huawei Centros de Transformacion: Huawei</t>
  </si>
  <si>
    <t>Ver anexo de monto económico</t>
  </si>
  <si>
    <t>SOLICITUD EVALUADA</t>
  </si>
  <si>
    <t>PREVENCIÓN</t>
  </si>
  <si>
    <t>EN TRAMITE</t>
  </si>
  <si>
    <t>04CA2023E0025</t>
  </si>
  <si>
    <t>https://ti.energia.gob.mx/api_documentos/public/api/v1/client-systems/NUrVsAShATUUqrsRXujwkIqhGx57yb/documents/public/19b31e3a-5ae3-4b85-9b09-4364e601e328</t>
  </si>
  <si>
    <t>https://ti.energia.gob.mx/api_documentos/public/api/v1/client-systems/NUrVsAShATUUqrsRXujwkIqhGx57yb/documents/public/becdc705-f75d-459e-99e7-c7b1fc7ef192</t>
  </si>
  <si>
    <t>RESUELTA</t>
  </si>
  <si>
    <t>SIN SOLICITUD PRESENTADA</t>
  </si>
  <si>
    <t>FINALIZADO</t>
  </si>
  <si>
    <t>1/13/2026</t>
  </si>
  <si>
    <t>PRE-CFE-CMI-0806-2026</t>
  </si>
  <si>
    <t>CFE-CMI-0806-2026</t>
  </si>
  <si>
    <t>ZDM231016TP0</t>
  </si>
  <si>
    <t>ZML DESARROLLADORA MX S A P I DE CV</t>
  </si>
  <si>
    <t>GRUPO ZML</t>
  </si>
  <si>
    <t>Grupo Zml</t>
  </si>
  <si>
    <t>Mexicano</t>
  </si>
  <si>
    <t>ABRAHAM ZEPEDA GONZALEZ</t>
  </si>
  <si>
    <t>ing.abaraham@gmail.com, ing.abrahamzepeda@gmail.com</t>
  </si>
  <si>
    <t>4433139339, 4432273978</t>
  </si>
  <si>
    <t>LOS ZAPOTES, 7, San Martín de las Flores de Abajo, San Pedro Tlaquepaque, JALISCO, C.P. 45629</t>
  </si>
  <si>
    <t>SIN INFORMACIÓN</t>
  </si>
  <si>
    <t>2270.00 MW; El equipo fundador que lidera el Grupo ZML (el “Equipo”) cuenta con experiencia comprobada en el desarrollo, financiamiento, construcción y operación de proyectos renovables utility-scale a nivel internacional, con más de 50 años de experiencia conjunta en el sector de energía renovable, y acumulando aproximadamente: • 2,270 MWp (33 proyectos) de capacidad solar construidos. Integrando soluciones orientadas a la optimización operativa, reducción de vertimientos y mejora en la confiabilidad del sistema eléctrico. El alcance técnico del Equipo cubre todas las fases del ciclo de vida de los activos, desde la identificación greenfield, aseguramiento de terrenos y permisos regulatorios, hasta la estructuración financiera, ingeniería, construcción y operación. En México, el Equipo desarrolló desde la etapa greenfield tres proyectos fotovoltaicos actualmente en operación que en conjunto superan los 550 MWp, posteriormente transferidos a productores independientes de energía y a fondos internacionales. En El Salvador, el Equipo participó en el desarrollo, construcción y financiamiento de dos proyectos solares adjudicados mediante subastas eléctricas que suman 240 MWp. Asimismo, el Equipo participó en el desarrollo y estructuración de un proyecto utility-scale de 208 MWp en Argentina, 162 MWp en 18 proyectos en Europa (Italia, Francia, y España), y 74 MWp en dos proyectos en Puerto Rico. Adicionalmente, el Equipo lideró el desarrollo, construcción, financiamiento y operación de siete proyectos en Chile, que representa 1,036 MWp. Estos activos fueron desarrollados, financiados, construidos y operados por el Equipo durante su trayectoria profesional en el sector de energía renovable a nivel internacional, demostrando capacidad técnica y financiera para ejecutar proyectos renovables y soluciones de almacenamiento a gran escala bajo distintos marcos regulatorios y condiciones de mercado. En conjunto, esta experiencia posiciona al Grupo ZML como una plataforma internacional con capacidad comprobada para ejecutar proyectos renovables complejos, integrando generación solar y almacenamiento energético bajo estándares internacionales de bancabilidad, ejecución acelerada y gestión integral de riesgos.</t>
  </si>
  <si>
    <t>5435.00 MW; El Grupo ZML opera como una plataforma internacional de desarrollo y gestión de proyectos renovables, liderado por un Equipo con experiencia directa en la coordinación técnica, estructuración financiera y optimización operativa de activos utility-scale en distintos mercados eléctricos. La experiencia operativa del Equipo incluye la gestión legal, técnica y comercial de proyectos renovables en operación dentro de mercados con alta penetración de energías renovables, integrando soluciones avanzadas de almacenamiento energético, estrategias de mitigación de vertimientos y optimización de despacho energético. El grupo ha desarrollado cerca de 5,435 MWp (47 proyectos) alrededor del mundo desde el 2006. EL Grupo ZML ha participado en distintos desarrollos internacionales enfocados en la ejecución de proyectos renovables y sistemas de almacenamiento energético a gran escala, que incluyen: • 3,564 MWp en México distribuidos en 18 proyectos. De estos proyectos, nueve se encuentran en diferentes etapas de maduración técnica y regulatoria, con expectativa de alcanzar estado Ready-to-Build (RTB) durante el periodo comprendido entre el 2026 y el 2028. • Un total de 587 MWp en 4 proyectos en Chile. • 600 MWp en desarrollo en Canadá, actualmente en proceso de contratación de suministro de energía (PPA) y estructuración financiera. • 240 MWp desarrollados para subastas eléctricas en El Salvador. • 208 MWp de un proyecto en Argentina. • 162 MWp divididos entre 18 proyectos en Italia, Francia y España. • 74 MWp en dos proyectos en Puerto Rico. Esta combinación entre capacidades operativas y un pipeline internacional activo refleja la experiencia del Equipo en la gestión integral de proyectos renovables y sistemas de almacenamiento energético, manteniendo estándares internacionales de desarrollo técnico, bancabilidad y ejecución eficiente.</t>
  </si>
  <si>
    <t>1057.00 MW; El Equipo cuenta con experiencia relevante en el desarrollo, integración y operación de Sistemas de Almacenamiento de Energía (SAE/BESS) utility-scale, concentrada principalmente en el mercado chileno, uno de los sistemas eléctricos con mayor penetración de SAE/BESS a nivel mundial, así como en México y Canadá. Dentro de esta experiencia se incluyen sistemas de almacenamiento integrados (híbridos) en proyectos renovables utility-scale, diseñados para optimización operativa, reducción de vertimientos y mejora en la flexibilidad del despacho energético, así como proyectos standalone orientados a servicios de red y arbitraje energético. La participación del equipo en estos proyectos de SAE/BESS ha permitido consolidar capacidades técnicas en diseño, integración y operación de sistemas de almacenamiento energético a gran escala, en un entorno regulatorio y operativo altamente exigente, posicionando al equipo como un desarrollador con conocimiento práctico en soluciones de almacenamiento de energía eléctrica utility scale. La experiencia acumulada en almacenamiento energético incluye seis activos actualmente en operación y nueve proyectos en fase avanzada de desarrollo, que en conjunto representan aproximadamente: • 1,057 MW de capacidad BESS. y • 4,577 MWh de almacenamiento energético.</t>
  </si>
  <si>
    <t>El Equipo mantiene relaciones estratégicas y experiencia previa de trabajo con contratistas EPC, proveedores tecnológicos y asesores técnicos internacionales especializados en proyectos renovables utility-scale y sistemas de almacenamiento energético (SAE/BESS). En el ámbito de construcción, el Equipo ha participado en procesos de selección y negociación con contratistas EPC internacionales, utilizando esquemas competitivos orientados a asegurar condiciones técnicas y financieras bancables, así como el cumplimiento de cronogramas de ejecución acelerados. Adicionalmente, el Equipo cuenta con experiencia colaborando con subcontratistas especializados para la ejecución de distintos alcances técnicos requeridos durante la construcción, incluyendo: • obras civiles, • obras eléctricas de media y alta tensión, • montaje electromecánico, • infraestructura de subestaciones y líneas de interconexión, • así como trabajos especializados asociados a sistemas de almacenamiento energético. En materia tecnológica, el Equipo mantiene relaciones activas con fabricantes líderes del sector para el suministro de equipos críticos, incluyendo módulos fotovoltaicos, inversores y sistemas de almacenamiento energético, facilitando el acceso a cadenas de suministro internacionales para proyectos solares y BESS. Asimismo, el Equipo ha trabajado con consultores técnicos y firmas internacionales de due diligence durante etapas de desarrollo, financiamiento y operación, incluyendo evaluaciones técnicas, análisis de desempeño y procesos de validación de bancabilidad de proyectos. Estas relaciones estratégicas permiten reducir riesgos de ejecución, optimizar la estructuración técnica de los proyectos y acelerar los procesos de construcción y puesta en marcha bajo estándares internacionales.</t>
  </si>
  <si>
    <t>0.00 USD; El Grupo ZML opera como una plataforma internacional de desarrollo y estructuración de proyectos renovables utility-scale y sistemas de almacenamiento energético, y es liderado por un Equipo que tiene amplia experiencia participando activamente en la creación, gestión y monetización de activos bajo esquemas de financiamiento estructurado. Si bien el Grupo ZML no corresponde a una entidad financiera ni opera bajo un modelo tradicional de activos consolidados en balance, cuenta, a través de la trayectoria profesional previa de su Equipo, con amplia experiencia en la estructuración financiera de proyectos de energía renovable, incluyendo procesos de financiamiento bajo esquemas de project finance (non-recourse), optimización de estructuras de capital y coordinación de procesos de due diligence técnica y financiera. El Equipo posee experiencia relevante en: • estructuración y negociación de deuda para proyectos renovables, • interacción con bancos comerciales, instituciones financieras internacionales y fondos de infraestructura, • diseño de estructuras financieras bancables alineadas con estándares internacionales, y • coordinación de procesos de cierre financiero y gestión de riesgos asociados al financiamiento. La trayectoria del Equipo que lidera Grupo ZML incluye proyectos desarrollados y financiados en distintos mercados internacionales, demostrando capacidad para estructurar soluciones financieras robustas que permitan la ejecución de activos renovables a gran escala. Esta experiencia financiera, combinada con capacidades técnicas y de desarrollo, permite al Grupo ZML actuar como un socio estratégico capaz de llevar proyectos desde etapas iniciales hasta condiciones de bancabilidad y financiamiento exitoso.</t>
  </si>
  <si>
    <t>La estructura financiera prevista para el desarrollo y ejecución de los proyectos contempla una combinación de capital (equity) y deuda bancaria estructurada, bajo esquemas típicos de financiamiento de proyectos (project finance). El equity provendrá de la alianza de Grupo ZML con socios estratégicos e inversionistas especializados en infraestructura energética, aportando capital de desarrollo y capital de inversión conforme a los hitos del proyecto. La deuda será estructurada a través de instituciones financieras y bancos comerciales con experiencia en el financiamiento de proyectos renovables, bajo esquemas de financiamiento sin recurso (non-recourse) o recurso limitado al proyecto, alineados con estándares internacionales de bancabilidad. Esta combinación de fuentes permite asegurar una estructura financiera balanceada, optimizando el costo de capital y garantizando la viabilidad financiera de los proyectos durante sus etapas de construcción y operación.</t>
  </si>
  <si>
    <t>La disponibilidad de fondos se encuentra estructurada conforme a los hitos técnicos y financieros de cada proyecto, siguiendo esquemas estándar de financiamiento de infraestructura energética. El capital (equity) se prevé disponible de manera progresiva durante las etapas iniciales de desarrollo, permitiendo cubrir actividades clave como estudios técnicos, procesos regulatorios, garantías y preparación para etapas de construcción. Posteriormente, la deuda bancaria se activará en función del cumplimiento de condiciones precedentes y avances del proyecto, bajo estructuras típicas de project finance, alineadas con el inicio de la fase de construcción y puesta en marcha. Esta estructura permite asegurar una disponibilidad oportuna de recursos financieros, manteniendo flexibilidad y eficiencia en la ejecución de los proyectos, y garantizando el cumplimiento de los cronogramas establecidos.</t>
  </si>
  <si>
    <t>Todos los permisos, autorizaciones, contratos, derechos y otros activos relativos al proyecto “Álvaro Obregón” (90MWac / 106MWp /360MWh BESS), están contenidos en la sociedad vehículo ZML Desarrolladora MX, S.A.P.I. de C.V., la cual es controlada por el Grupo ZML. ZML Desarrolladora MX, S.A.P.I. de C.V., actuará como socio del proyecto “Álvaro Obregón”.</t>
  </si>
  <si>
    <t>El cronograma preliminar del proyecto “Álvaro Obregón” (90MWac / 106MWp /360MWh BESS) se encuentra alineado con los hitos establecidos en la convocatoria y contempla un periodo total de ejecución de 18 meses para la fase de construcción, incluyendo ingeniería, procura, obras y comisionamiento. Etapa de Desarrollo y Preparación • Early works: octubre 2026 – junio 2027. • Cierre financiero previsto: entre octubre 2026 y junio 2027. • Firma del contrato de interconexión: conforme al calendario de la convocatoria. • Notice to Proceed (NTP): junio 2027. Calendario de construcción (18 meses) • Ingeniería de detalle: 4 meses. • Compra de equipos principales: 4 meses. • Compra de equipos de alta tensión (incluyendo transformador principal, equipos de subestación y sistemas asociados): 12 meses. • Construcción y montaje: 16 meses. • Commissioning y pruebas: 2 meses. Las actividades anteriores se ejecutan de manera parcialmente solapada para mantener una duración total de 18 meses desde el NTP, conforme a prácticas estándar de ejecución EPC y project finance. Resumen de hitos: • Inicio construcción (NTP): junio 2027. • Fin construcción: octubre 2028. • Commissioning y pruebas: noviembre 2028 – diciembre 2028. • COD (operación comercial) estimado: diciembre 2028 (con margen respecto al Longstop Date de diciembre 2029). El cronograma incluye márgenes de contingencia alineados con estándares internacionales de financiamiento de proyectos, asegurando holgura suficiente para cumplimiento del COD contractual.</t>
  </si>
  <si>
    <t>70%; El grado de avance estimado del proyecto “Álvaro Obregón”, es aproximadamente del 70%, considerando el estado actual de maduración técnica y regulatoria. Este porcentaje refleja que los proyectos cuentan con: • Terrenos asegurados y estructurados para el desarrollo, • Avance significativo en el proceso de permisos secundarios, incluyendo componentes ambientales, sociales y arqueológicos ya ingresados ante las autoridades correspondientes, • Estudio indicativo en proceso, y • Desarrollo técnico y estudios base en etapa avanzada.</t>
  </si>
  <si>
    <t>BAJA CALIFORNIA</t>
  </si>
  <si>
    <t>BAJA CALIFORNIA SUR</t>
  </si>
  <si>
    <t>SE Maniobras con apertura de LT Olas Altas - El Palmar</t>
  </si>
  <si>
    <t>230 kV</t>
  </si>
  <si>
    <t>23% - 24%</t>
  </si>
  <si>
    <t>60 MW; 4 HRS</t>
  </si>
  <si>
    <t>El cronograma del proyecto Álvaro Obregón está alineado con los hitos establecidos en la convocatoria y contempla un periodo de ejecución de 18 meses para la fase de construcción bajo un esquema EPC. La etapa de desarrollo incluye trabajos preliminares entre octubre de 2026 y junio de 2027, periodo en el cual se preveé alcanzar el cierre financiero y formalizar el contrato de interconexión conforme al calendario oficial. El inicio de obra está previsto para junio de 2027. La construcción considera ingeniería de detalle durante los primeros cuatro meses, seguida de la compra de equipos principales en un periodo similar. De forma paralela se contempla la adquisición de equipos de alta tensión, incluyendo transformador principal y equipos de subestación. Las obras civiles, instalación y montaje se desarrollarán durante dieciséis meses, finalizando con las pruebas y actividades de commissioning en los dos últimos meses. El fin de construcción está previsto para octubre de 2028 y la operación comercial estimada para diciembre de 2028, manteniendo margen respecto al CFE Longstop Date.</t>
  </si>
  <si>
    <t>Carretera a los cabos km 177 sn, , Álvaro Obregón, BAJA CALIFORNIA SUR, CP. 23241</t>
  </si>
  <si>
    <t>El proyecto consiste en una planta solar fotovoltaica con una capacidad de 90 MWac (106 MWp), integrada con un sistema de almacenamiento de energía en baterías. El proyecto transformará la radiación solar en energía eléctrica mediante módulos fotovoltaicos conectados a inversores y centros de transformación, permitiendo además almacenar energía para su despacho flexible y contribuir a la confiabilidad y estabilidad del sistema eléctrico.</t>
  </si>
  <si>
    <t>https://ti.energia.gob.mx/api_documentos/public/api/v1/client-systems/NUrVsAShATUUqrsRXujwkIqhGx57yb/documents/public/5e0efea8-90de-4149-b756-1af88591ed3c</t>
  </si>
  <si>
    <t>Se contempla la contratación de un EPC bajo esquema llave en mano, mediante el cual el contratista será responsable de la ingeniería, suministro, construcción, pruebas y puesta en marcha del proyecto hasta su operación comercial. El contrato incluirá garantías de desempeño, disponibilidad y cumplimiento de cronograma y precio, asegurando una ejecución integral del proyecto y la adecuada transferencia de riesgos técnicos y constructivos.</t>
  </si>
  <si>
    <t>Los principales equipos del proyecto incluyen módulos fotovoltaicos bifaciales, inversores string, centros de transformación, sistema de almacenamiento BESS, subestación elevadora, sistema de media y alta tensión y sistema de monitoreo y control (SCADA). Los módulos serán suministrados por Canadian Solar, los inversores y el sistema BESS por Huawei, mientras que los demás equipos eléctricos serán provistos por fabricantes internacionales con experiencia en proyectos utilITY SCALE.</t>
  </si>
  <si>
    <t>SOLICITUD NO PRESENTADA</t>
  </si>
  <si>
    <t>09/MG-0062/03/25</t>
  </si>
  <si>
    <t>https://ti.energia.gob.mx/api_documentos/public/api/v1/client-systems/NUrVsAShATUUqrsRXujwkIqhGx57yb/documents/public/5c50be02-97bf-41a8-b93e-27300aaa6bd1</t>
  </si>
  <si>
    <t>https://ti.energia.gob.mx/api_documentos/public/api/v1/client-systems/NUrVsAShATUUqrsRXujwkIqhGx57yb/documents/public/720d52e7-e2a0-4c5a-b90b-10d49c4ffbb4</t>
  </si>
  <si>
    <t>PRE-CFE-CMI-0799-2026</t>
  </si>
  <si>
    <t>CFE-CMI-0799-2026</t>
  </si>
  <si>
    <t>PRO141104A28</t>
  </si>
  <si>
    <t>PROYENER S DE RL DE CV</t>
  </si>
  <si>
    <t>PROYENER</t>
  </si>
  <si>
    <t>Proyener</t>
  </si>
  <si>
    <t>SANTIAGO CASAR SAINZ</t>
  </si>
  <si>
    <t>LUIS MIGUEL CASAR SAINZ</t>
  </si>
  <si>
    <t>CARLOS MANUEL PEREZ USCANGA</t>
  </si>
  <si>
    <t>adiministracion@proyener.mx, ADMINISTRACION@PROYENER.MX</t>
  </si>
  <si>
    <t>3310310458, 3333680549</t>
  </si>
  <si>
    <t>DIPLOMATICOS, 4895, INT. A, Jardines de Guadalupe, Zapopan, JALISCO, C.P. 45030</t>
  </si>
  <si>
    <t>3884 MW; En su calidad de desarrollador, PROYENER acredita una experiencia acumulada de 2,200 MW. Adicionalmente, el proyecto contempla la participación de los contratistas (EPC); Así como también CONSTRUCCIONES ALDESEM, con experiencia comprobada de 1,234 MW y Renergy Sarl, que cuenta con experiencia de 450 MW</t>
  </si>
  <si>
    <t>2730 MW; CONSTRUCCIONES ALDESEM, con experiencia comprobada de 2,280 MW y Renergy Sarl, que cuenta con experiencia de 450 MW .</t>
  </si>
  <si>
    <t>0 MW; Proyener está desarrollando actualmente 2 GW de SAE.</t>
  </si>
  <si>
    <t>Antai Solar, Hitachi Energy, Huawei, Sungrow, Chint, CATL, Hithium, Power Electronics, ABB, Siemens, Schneider electric, Longi, Trina Solar y Ormazabal en soluciones eléctricas, fotovoltaicas y sistemas BESS; así como Instalaciones Eléctricas Segura, Viakon, INDASA Almería, Top Cable, Condumex, Aragón Energía y Plastibras, especializados en instalaciones eléctricas, conductores y materiales para infraestructura energética, entre otros. CONSTRUCCIONES ALDESEM, GA ENERGY SERVICES, Renergy Sarl, Greening Group, Prosolia, Grupo Cobra, Acciona, Orion Capital Energy, InfraRed Capital Partners, Renergy, Finsolar, Energía Real, RER Energy Group, entre otros...</t>
  </si>
  <si>
    <t>100000000.00 USD; Para el respaldo del esquema financiero, PROYENER actuará como promotor del proyecto, mientras que Astris Finance fungirá como asesor financiero, aportando acceso a una red global de más de 250 inversionistas especializados en infraestructura y energía, con operaciones relevantes en México durante los últimos años por aproximadamente 2,641,585,880 USD. En los últimos 25 años, hemos asesorado en más de 350 transacciones y más de USD 60 mil millones en inversiones en el sector de Infraestructura y Energía, en prácticamente todos los mercados del mundo. BANCO SABADELL tiene interés en poder estructurar financiamiento de aquellos proyectos que resulten aceptados dentro del proceso de evaluación y asignación correspondiente. De manera complementaria, las empresas RENERGY SARL participara mediante aportaciones de equity por 100,000,000 USD, lo anterior sustentado mediante las cartas de interés anexas al alcance del siguiente registro</t>
  </si>
  <si>
    <t>RENERGY SARL: Capital propio y líneas de crédito preautorizadas</t>
  </si>
  <si>
    <t>Disponibilidad inmediata a partir de la asignación del proyecto e integración de expedientes</t>
  </si>
  <si>
    <t>RENERGY SARL (España)</t>
  </si>
  <si>
    <t>Para el desarrollo de los proyectos, las actividades a ejecutar varían en función de la configuración técnica, modalidad contractual, alcances y capacidad instalada; sin embargo, existen procesos constructivos comunes aplicables a proyectos de generación y transmisión eléctrica. En los parques fotovoltaicos, las actividades comprenden el diseño e ingeniería, estudios eléctricos, movimiento de tierras, obras civiles, instalación de estructuras y módulos, tendido y conexionado eléctrico, implementación de sistemas de seguridad, así como la ejecución de pruebas eléctricas y mecánicas hasta la puesta en servicio y comisionamiento de la planta. Para las subestaciones eléctricas, los trabajos incluyen ingeniería, obras civiles, construcción del sistema de puesta a tierra, montaje de estructuras y equipos de alta y media tensión, instalación de sistemas de protección, control, comunicaciones y SCADA, pruebas funcionales y su posterior energización y puesta en operación. En el caso de las líneas de transmisión, las actividades abarcan el diseño, habilitación de accesos, cimentaciones, montaje de estructuras, tendido de conductores, instalación de herrajes y pruebas finales de operación. Finalmente, los sistemas de almacenamiento de energía (BESS) consideran ingeniería, obras civiles, instalación de equipos principales, tendido y conexionado eléctrico, maniobras especializadas de montaje, pruebas técnicas y puesta en operación del sistema.</t>
  </si>
  <si>
    <t>70%; Actualmente, CONSTRUCCIONES ALDESEM, S.A. DE C.V. se encuentra desarrollando diversos proyectos internacionales, entre los que destacan en México el proyecto PV Calera de 80 MW, con un avance del 90%; en Polonia, el parque eólico WF Budzyn de 70 MW, con un avance del 75%; y el parque eólico WF Gniew de 22 MW, con un avance del 60%. PROYENER está desarrollando 126 MWp con un porcentaje del 90% de avance y 2 GW con un porcentaje del 30 % de avance.</t>
  </si>
  <si>
    <t>ORIENTAL</t>
  </si>
  <si>
    <t>SE Maniobras Paso del Toro- Dos Bocas</t>
  </si>
  <si>
    <t>299 MW; 4 HRS</t>
  </si>
  <si>
    <t>Desarrollo de febrero de 2026 a noviembre de 2026. Construcción: Procura en octubre de 2026, movimiento de tierras en noviembre de 2026, obra civil en diciembre de 2026 y enero de 2027, colocación de estructura en febrero de 2027, febrero de 2027 y marzo de 2027. Montaje de estaciones de transformación media tensión en abril de 2027, colocación de red de media tensión en abril de 2027, montaje de módulos fotovoltaicos en mayo y junio de 2027, conexión de red de baja tensión en julio de 2027 incluyendo inversores y equipo de comunicación, construcción de red de alta tensión en agosto y septiembre de 2027, bahía en S.E. de CFE en octubre de 2027, pruebas pre-operativas en noviembre y diciembre de 2027.</t>
  </si>
  <si>
    <t>CARRETERA FEDERAL VERACRUZ-COATZACOALCOS KM 28, , Salinas, VERACRUZ, CP. 95261</t>
  </si>
  <si>
    <t>Proyecto fotovoltaico GUAYABO (Veracruz) con capacidad de 400 MWp (118 MWac), integrado por 559,440 módulos de 715 Wp con seguimiento a un eje y 1,709 inversores (DC/AC 1.18). Incorpora SAE de 299 MW con 4 h de almacenamiento y 363 ciclos/año. Producción estimada P50: 779.89 GWh, PR 82.17 %. Vida útil proyectada: 25 años.</t>
  </si>
  <si>
    <t>SE Dos Bocas</t>
  </si>
  <si>
    <t>https://ti.energia.gob.mx/api_documentos/public/api/v1/client-systems/NUrVsAShATUUqrsRXujwkIqhGx57yb/documents/public/baf0605c-7116-4ada-8306-4fcf546235e8</t>
  </si>
  <si>
    <t>El proveedor EPC considerado para el desarrollo de los proyectos es CONSTRUCCIONES ALDESEM, S.A. DE C.V., en conjunto con PROYENER, S. DE R.L. DE C.V., Y RENERGY SARL, quienes participarían bajo un esquema contractual tipo llave en mano (EPC Turnkey), sujeto a los resultados del proceso de evaluación, selección y asignación correspondiente.</t>
  </si>
  <si>
    <t>Antai Solar, Hitachi Energy, Huawei, Sungrow, Chint, CATL, Hithium, Power Electronics, ABB, Siemens, Schneider electric, Longi, Trina Solar y Ormazabal en soluciones eléctricas, fotovoltaicas y sistemas BESS; así como Instalaciones Eléctricas Segura, Viakon, INDASA Almería, Top Cable, Condumex, Aragón Energía y Plastibras, especializados en instalaciones eléctricas, conductores y materiales para infraestructura energética, entre otros.</t>
  </si>
  <si>
    <t>https://ti.energia.gob.mx/api_documentos/public/api/v1/client-systems/NUrVsAShATUUqrsRXujwkIqhGx57yb/documents/public/f83a2a73-dd15-4350-b7b3-3e4f12c849c9</t>
  </si>
  <si>
    <t>https://ti.energia.gob.mx/api_documentos/public/api/v1/client-systems/NUrVsAShATUUqrsRXujwkIqhGx57yb/documents/public/b1ec7cc2-538d-46d8-b64c-06a63fbd0a06</t>
  </si>
  <si>
    <t>EN TRÁMITE</t>
  </si>
  <si>
    <t>No ha ingresado Solicitud de Estudio</t>
  </si>
  <si>
    <t>Indicativo, conforme al MIC</t>
  </si>
  <si>
    <t>Las diferencias se deben a la obra electromecánica, el cable de la línea subterránea de 2 km y actividades previas (derecho de vía para llegar a Dos Bocas). Se analizará una alternativa optativa ajustando la capacidad del proyecto para lo que quepa en 115 kv sin que se vuelva inviable.</t>
  </si>
  <si>
    <t>PRE-CFE-CMI-0814-2026</t>
  </si>
  <si>
    <t>CFE-CMI-0814-2026</t>
  </si>
  <si>
    <t>SE Maniobras con apertura de LT Anahuac Potencia - Altamira</t>
  </si>
  <si>
    <t>70 MW; 4 HRS</t>
  </si>
  <si>
    <t>carretera estatal 39 km, , San Antonio Rayón, TAMAULIPAS, CP. 89746</t>
  </si>
  <si>
    <t>Proyecto fotovoltaico TAMAULIPAS (Tamaulipas) con capacidad de 70 MWp, integrado por 97,902 módulos de 715 Wp con seguimiento a un eje y 400 inversores (DC/AC 1). Incorpora SAE de 70 MW con 4 h de almacenamiento y 363 ciclos/año. Producción estimada P50: 129.64 MWh, PR 84.1 %. Vida útil proyectada: 25 años.</t>
  </si>
  <si>
    <t>https://ti.energia.gob.mx/api_documentos/public/api/v1/client-systems/NUrVsAShATUUqrsRXujwkIqhGx57yb/documents/public/d0ade765-2321-4459-9e1d-60a6c16d5b93</t>
  </si>
  <si>
    <t>El proveedor EPC considerado para el desarrollo de los proyectos es PROYENER, S. DE R.L. DE C.V., GREENING RENOVABLES, S.A. DE C.V., y RENERGY SARL quienes participarían bajo un esquema contractual tipo llave en mano (EPC Turnkey), sujeto a los resultados del proceso de evaluación, selección y asignación correspondiente.</t>
  </si>
  <si>
    <t>https://ti.energia.gob.mx/api_documentos/public/api/v1/client-systems/NUrVsAShATUUqrsRXujwkIqhGx57yb/documents/public/db5cea1e-80cd-4a1c-8cfd-c0809344d867</t>
  </si>
  <si>
    <t>https://ti.energia.gob.mx/api_documentos/public/api/v1/client-systems/NUrVsAShATUUqrsRXujwkIqhGx57yb/documents/public/c2854663-387b-405c-8c63-c357d0e978bd</t>
  </si>
  <si>
    <t>SIN ESTUDIOS</t>
  </si>
  <si>
    <t>NA</t>
  </si>
  <si>
    <t>INDICATIVO</t>
  </si>
  <si>
    <t>Que salga todo esto a través del proyecto, debe de mantenerse. Ver que PPA lo permita</t>
  </si>
  <si>
    <t>Ok</t>
  </si>
  <si>
    <t>PRE-CFE-CMI-0810-2026</t>
  </si>
  <si>
    <t>CFE-CMI-0810-2026</t>
  </si>
  <si>
    <t>ETM2207217J5</t>
  </si>
  <si>
    <t>ENERGICA TENEDORA DE MEXICO SA DE CV</t>
  </si>
  <si>
    <t>3a</t>
  </si>
  <si>
    <t>ADAN RODRIGUEZ RIVERA, ESTEBAN SANCHEZ RAMOS, FRANCISO JAVIER BAY ORTUZAR</t>
  </si>
  <si>
    <t>ALBERTO VEGA TAFOLLA, PABLO GABRIEL BARRON CARRANZA</t>
  </si>
  <si>
    <t>PAUL DAVID VAZQUEZ HERNANDEZ, LUIS ERIK NAJERA ANGELES</t>
  </si>
  <si>
    <t>Energicatenmex@outlook.com, luis.najera@ica.mx</t>
  </si>
  <si>
    <t>5552729991, 5552729991, 5552729991, 5539963684, 5539963684, 5539963684</t>
  </si>
  <si>
    <t>AV. PATRIOTISMO, 201, INT. PISO 7 B55, San Pedro de los Pinos, Benito Juárez, CIUDAD DE MÉXICO, C.P. 03800</t>
  </si>
  <si>
    <t>28691.00 MW; ICA, como grupo económico al que pertenece ENERGICA, destaca en el desarrollo de infraestructura energética con 16,283 MW en 28 activos para 6 países. Integra 10,714 MW en México, destacando mega-proyectos como Chicoasén-Chiapas (2,540 MW) e internacionalmente 5,569 MW con insignias como Colombia-Caruachi (2,160 MW), demostrando capacidad técnica y financiera en diversos entornos. El grupo, a través de sus subsidiarias, posee una trayectoria destacada en el desarrollo de activos de energía, sumando 11,514 MW bajo esquemas IPC. Su experiencia abarca energía nuclear en Laguna Verde (1,316 MW), ciclos combinados como Altamira III, IV y V (2,092 MW) para participantes relevantes del mercado como PEMEX e Iberdrola, integrando soluciones de cogeneración, parques solares y redes de transmisión. En conjunto, el grupo consolida una capacidad total de 27,797 MW, garantizando ejecución de clase mundial y versatilidad técnica en el desarrollo de proyectos energéticos integrales de gran escala.</t>
  </si>
  <si>
    <t>16608.00 MW; ICA, como grupo económico al que pertenece ENERGICA, destaca en el desarrollo de infraestructura energética con 16,283 MW en 28 activos para 6 países. Integra 10,714 MW en México, destacando mega-proyectos como Chicoasén-Chiapas (2,540 MW) e internacionalmente 5,569 MW con insignias como Colombia-Caruachi (2,160 MW), demostrando capacidad técnica y financiera en diversos entornos. El grupo, a través de sus subsidiarias, posee una trayectoria destacada en el desarrollo de activos de energía, sumando 11,514 MW bajo esquemas IPC. Su experiencia abarca energía nuclear en Laguna Verde (1,316 MW), ciclos combinados como Altamira III, IV y V (2,092 MW) para participantes relevantes del mercado como PEMEX e Iberdrola, integrando soluciones de cogeneración, parques solares y redes de transmisión. En conjunto, el grupo consolida una capacidad total de 27,797 MW, garantizando ejecución de clase mundial y versatilidad técnica en el desarrollo de proyectos energéticos integrales de gran escala.</t>
  </si>
  <si>
    <t>0.00 MW; ICA, como grupo económico al que pertenece ENERGICA, destaca en el desarrollo de infraestructura energética con 16,283 MW en 28 activos para 6 países. Integra 10,714 MW en México, destacando mega-proyectos como Chicoasén-Chiapas (2,540 MW) e internacionalmente 5,569 MW con insignias como Colombia-Caruachi (2,160 MW), demostrando capacidad técnica y financiera en diversos entornos. El grupo, a través de sus subsidiarias, posee una trayectoria destacada en el desarrollo de activos de energía, sumando 11,514 MW bajo esquemas IPC. Su experiencia abarca energía nuclear en Laguna Verde (1,316 MW), ciclos combinados como Altamira III, IV y V (2,092 MW) para participantes relevantes del mercado como PEMEX e Iberdrola, integrando soluciones de cogeneración, parques solares y redes de transmisión. En conjunto, el grupo consolida una capacidad total de 27,797 MW, garantizando ejecución de clase mundial y versatilidad técnica en el desarrollo de proyectos energéticos integrales de gran escala.</t>
  </si>
  <si>
    <t>Se plantea considerar aliados estratégicos potenciales, así como filiales y subsidiarias del GIE. Desde 1993, el GIE al que pertenece ENERGICA posee intereses económicos en empresas que proveen servicios de construcción, procura, gestión de proyectos y mantenimiento en plantas de energía, petroquímicos, minería, químicos, plásticos, procesadoras, industriales y servicios ambientales en México, Centroamérica y el Caribe.</t>
  </si>
  <si>
    <t>2392384942.00 USD; ACTIVOS INTANGIBLES ADMINISTRADOS EN RELACION A CONCESIONES OTORGADAS EN FAVOR DEL GIE ICA</t>
  </si>
  <si>
    <t>Capital propio y deuda</t>
  </si>
  <si>
    <t>Energica Tenedora de México, matrices, filiales, subsidiarias y/o asociadas</t>
  </si>
  <si>
    <t>noviembre 2026: 3.07% diciembre 2026: 3.07% enero 2027: 4.23% febrero 2027: 4.23% marzo 2027: 4.23% abril 2027: 4.23% mayo 2027: 4.23% junio 2027: 4.23% julio 2027: 4.23% agosto 2027: 4.23% septiembre 2027: 4.23% octubre 2027: 4.23% noviembre 2027: 4.23% diciembre 2027: 4.23% enero 2028: 4.79% febrero 2028: 4.79% marzo 2028: 4.79% abril 2028: 4.79% mayo 2028: 4.79% junio 2028: 4.79% julio 2028: 4.79% agosto 2028: 4.79% septiembre 2028: 4.79%</t>
  </si>
  <si>
    <t>1%; FASE DE PREDESARROLLO (PREFACTIBILIDADES TECNICAS, ECONOMICAS Y FINANCIERAS CONCLUIDAS) Como desarrollador relevante en Sector Energético, ICA a través de Energica, matrices, filiales, subsidiarias y asociadas, confirma firme intención de participar en convocatoria CFE Esquemas Mixtos mediante ejecución de proyectos propios y propuestas originadas por CFE. Se aporta capacidad operativa y financiera para iniciar gestión de estudios, ingenierías y requerimientos contractuales tras asignación oficial. Respecto a control de terrenos, se confirma propiedad de tierra para proyectos, manteniendo disponibilidad de capital para adquisición inmediata de predios correspondientes a Saltillo y San Luis Río Colorado. Estos terrenos forman parte de desarrollos inmobiliarios y su destino, desde la planeación, ha sido en todo momento destinado a generación. Saltillo: Tierra identificada y con preacuerdos con los dueños. San Luis Rio Colorado: Carta de Intención firmada con los dueños.</t>
  </si>
  <si>
    <t>COAHUILA DE ZARAGOZA</t>
  </si>
  <si>
    <t>SE Ramos Arizpe</t>
  </si>
  <si>
    <t>&gt; 24%</t>
  </si>
  <si>
    <t>CENTRAL</t>
  </si>
  <si>
    <t>65 MW; 4 HRS</t>
  </si>
  <si>
    <t>AUTOPISTA S-30 MONTERREY CUOTA-SALTILLO KM 45, S/N, Nuevo Ramos Arizpe, COAHUILA DE ZARAGOZA, CP. 25903</t>
  </si>
  <si>
    <t>Consiste en el desarrollo de una Central Eléctrica de Generación con tecnología solar fotovoltaica complementada con sistema de almacenamiento eléctrico {SDAE), concapacidad mínima equivalente al 30% de la capacidad instalada, con una capacidad estimada de 100 MW, así como la infraestructura asociada necesaria (incluyendo obrasaccesorias y, en su caso almacenamiento),predio de 210 ha, en las coordenadas 25º36'32.75' N, 100º55'36.34" O, con un políGONO DE 125 HA</t>
  </si>
  <si>
    <t>https://ti.energia.gob.mx/api_documentos/public/api/v1/client-systems/NUrVsAShATUUqrsRXujwkIqhGx57yb/documents/public/f01a41b5-8037-40ad-b30c-b4852d0ae7b8</t>
  </si>
  <si>
    <t>LLAVE EN MANO</t>
  </si>
  <si>
    <t>POR DEFINIR</t>
  </si>
  <si>
    <t>https://ti.energia.gob.mx/api_documentos/public/api/v1/client-systems/NUrVsAShATUUqrsRXujwkIqhGx57yb/documents/public/8b09fd2b-30dc-4b14-8de5-ff7ca2a932bc</t>
  </si>
  <si>
    <t>https://ti.energia.gob.mx/api_documentos/public/api/v1/client-systems/NUrVsAShATUUqrsRXujwkIqhGx57yb/documents/public/2466df36-84d6-4f55-9777-02c0ed4f43e9</t>
  </si>
  <si>
    <t>N/A</t>
  </si>
  <si>
    <t>PRE-CFE-CMI-0801-2026</t>
  </si>
  <si>
    <t>CFE-CMI-0801-2026</t>
  </si>
  <si>
    <t>PDH180719AX4</t>
  </si>
  <si>
    <t>PSFV DON HUMBERTO S A P I DE CV</t>
  </si>
  <si>
    <t>CONSORCIO POLARIS</t>
  </si>
  <si>
    <t>Consorcio Polaris</t>
  </si>
  <si>
    <t>ALEJANDRO CHOZA GONZÁLEZ</t>
  </si>
  <si>
    <t>SERGIO ELIGIO LOPEZ LOPEZ DE LARA</t>
  </si>
  <si>
    <t>alejandrochoza@hotmail.com, contabilidad@grupobhalfa.com, ing.jgs90@gmail.com, rcocq@polarisrei.com, slodela@gmail.com</t>
  </si>
  <si>
    <t>5568218083, 5559657660, 5585318842, 5529688880</t>
  </si>
  <si>
    <t>ENRIQUE SANCHEZ ALONSO, 2255, INT. 7C, Tres Ríos, Culiacán, SINALOA, C.P. 80020</t>
  </si>
  <si>
    <t>INSURGENTES SUR, 800, INT. 902, Del Valle Centro, Benito Juárez, CIUDAD DE MÉXICO, C.P. 03100</t>
  </si>
  <si>
    <t>182 MW; Descripción: - Geotérmica en Nicaragua: Capacidad instalada 82 MW, Factor de planta de 62% al 65%, Generación de 450 GWh a 475 GWh, CO2: 250,000 Tons/año. - Eólica en Puerto Rico: Capacidad instalada de 26 MW, factor de planta de 23-26%, generación de energía de 52 a 58 GWh/año, línea de transmisión de 5 km con tensión de 115 kV, COD en Q1 2024. - Hidroelectricidad en Perú: 1) Capacidad instalada 5 MW, Factor de potencia 60%-70%, generación de energía de 27-33 GWh/año, línea de transmisión de 840 m con tensión de 69 kV, CO2 de 13,500 ton/año. 2) Capacidad instalada 20 MW, Factor de potencia 65%-78%, generación de energía de 110-120 GWh/año, línea de transmisión de 58 km con tensión de 138 kV, CO2 de 50,000 ton/año. 3) Capacidad instalada 8 MW, Factor de potencia 55%-70%, generación de energía de 55-70 GWh/año, línea de transmisión de 58 km con tensión de 138 kV, CO2 de 20,000 ton/año. - Hidroelectricidad en Ecuador: Capacidad instalada 6.75 MWac, Factor de potencia 75%, generación de energía de 36-39 GWh/año, línea de transmisión de 18 km con tensión de 23 kV, COD marzo 2020. - Fotovoltaica - República Dominicana: Capacidad instalada de 25 MWac / 32.6 MWdc, factor de planta de 29%, generación de energía de 65 GWh/año, COD en marzo 2020. - Panamá: Capacidad instalada de 10 MWac, factor de planta 20-22%, generación de energía de 18-20 GWh/año, línea de transmisión en el sitio, COD en Q1 2023.</t>
  </si>
  <si>
    <t>182 MW; Polaris Renewable Energy ejecuta con su recurso propio la operación y mantenimiento de todas sus plantas de energías renovables y ha participado del desarrollo de varias de ellas, según se describe las tareas desarrolladas a continuación: 1. Proyecto Solar Fotovoltaico Canoa 1 (República Dominicana) El Proyecto Solar Canoa 1 es una central fotovoltaica con una capacidad de 25 MWac / 32.6 MWdc, propiedad en un 100% de Polaris a través de su subsidiaria Emerald Solar Energy, S.R.L. El equipo de Polaris ha sido responsable de las siguientes actividades en este proyecto: • Identificación y evaluación del sitio (siting) • Desarrollo del proyecto • Tramitación y obtención de permisos • Ingeniería en coordinación con el contratista EPC seleccionado • Diseño en coordinación con el contratista EPC seleccionado • Financiamiento y refinanciamiento • Supervisión de la construcción ejecutada por el contratista EPC • Supervisión de la instalación ejecutada por el contratista EPC • Gestión de adquisiciones (procurement) • Puesta en marcha (commissioning) • Operación • Mantenimiento • Gestión de activos (Asset Management) • Cumplimiento ambiental, social y de salud y seguridad conforme a los Principios del Ecuador 2. Proyectos Solares Fotovoltaicos Vista Hermosa 1 &amp; 2 (Panamá) Vista Hermosa 1 &amp; 2 son proyectos solares fotovoltaicos con una capacidad combinada de 10 MWac, propiedad en un 100% de Polaris a través de sus subsidiarias Vista Hermosa 1, S.A. y Vista Hermosa 2, S.A. (anteriormente Panasolar Green Energy Corp. y Panasolar Green Power Corp., respectivamente). Polaris ha sido responsable de las siguientes actividades: • Ingeniería en coordinación con el ingeniero consultor seleccionado • Diseño en coordinación con el ingeniero consultor seleccionado • Financiamiento • Construcción • Instalación • Gestión de adquisiciones • Puesta en marcha • Operación • Mantenimiento • Gestión de activos • Cumplimiento ambiental, social y de salud y seguridad conforme a la normativa local 3. Proyecto Geotérmico San Jacinto (Nicaragua) San Jacinto es un proyecto geotérmico con una capacidad instalada de 82 MW, propiedad y operado por Polaris a través de sus subsidiarias Polaris Energy Nicaragua, S.A. (PENSA) y San Jacinto Power International Corp. (SJPIC). En la planta geotérmica principal, Polaris ha sido responsable de: • Operación • Mantenimiento • Gestión de activos • Cumplimiento ambiental, social y de salud y seguridad conforme a la normativa local En el Proyecto Binario de 10 MW, Polaris ha sido responsable de: • Ingeniería en coordinación con el contratista EPC seleccionado • Diseño en coordinación con el contratista EPC seleccionado • Financiamiento y refinanciamiento • Supervisión de la construcción ejecutada por el contratista EPC • Supervisión de la instalación ejecutada por el contratista EPC • Gestión de adquisiciones • Puesta en marcha • Operación • Mantenimiento • Gestión de activos • Cumplimiento ambiental, social y de salud y seguridad conforme a los Principios del Ecuador 4. Parque Eólico Punta Lima (Puerto Rico) Punta Lima Wind Farm es un parque eólico con una capacidad de 26 MW, propiedad de Polaris a través de su subsidiaria Punta Lima Wind Farm LLC, sociedad registrada en el estado de Delaware, Estados Unidos. Polaris ha sido responsable de las siguientes actividades: • Adquisición del activo en operación • Operación • Mantenimiento • Gestión de activos • Cumplimiento ambiental, social y de salud y seguridad conforme a la normativa local 5. Centrales Hidroeléctricas de Pasada (Run-of-River) – Perú La central Canchayllo es un proyecto hidroeléctrico de pasada (Run-of-River, ROR) con una capacidad de 5 MW, propiedad de Polaris a través de su subsidiaria Empresa de Generación Eléctrica S.A.C. (EGECSAC). Las centrales El Carmen y 8 de Agosto son proyectos hidroeléctricos de pasada con capacidades de 8 MW y 20 MW, respectivamente, propiedad y operadas por Polaris a través de su subsidiaria Generación Andina S.A.C. (GASAC). Polaris ha sido responsable de las siguientes actividades: • Adquisición de activos en operación • Operación • Mantenimiento • Gestión de activos • Cumplimiento ambiental, social y de salud y seguridad conforme a la normativa local 6. Central Hidroeléctrica de Pasada (Run-of-River) – Ecuador San José de Minas es una central hidroeléctrica de pasada con una capacidad de 6.0 MW, propiedad en un 86.16% de la Compañía a través de su subsidiaria HSJM. Polaris ha sido responsable de las siguientes actividades: • Adquisición del activo en operación • Operación • Mantenimiento • Gestión de activos • Cumplimiento ambiental, social y de salud y seguridad conforme a la normativa local</t>
  </si>
  <si>
    <t>36.33 MW; 1. Central Hidroeléctrica de Pasada (Run-of-River) – Perú Polaris instaló un sistema de almacenamiento de energía con baterías (BESS) de 630 kW en la central hidroeléctrica 8 de Agosto. Este sistema, comúnmente utilizado en redes eléctricas, consiste en un conjunto de baterías destinado a almacenar energía eléctrica para su posterior utilización en servicios específicos, tales como la regulación primaria de frecuencia. Polaris, además de realizar el trabajo de desarrollo e implementación de este SAE, actualmente es la responsable de su Operación y Mantenimiento, en conjunto con la central hidroeléctrica. 2. Parque Eólico Punta Lima (Puerto Rico) Actualmente, Polaris se encuentra desarrollando el proceso de adquisición para la incorporación de un sistema de almacenamiento de energía con baterías (BESS) a fin de cumplir con los Requisitos Técnicos Mínimos (MTR) establecidos en Puerto Rico. Asimismo, Polaris, a través de su subsidiaria Polaris Power US, Inc., participa en el proceso de adquisición para la integración de un sistema BESS de 35,7 MW x 285,6 MWh, como parte del programa Accelerated Storage Addition Program (ASAP), con el objetivo de incorporar capacidad de almacenamiento en Puerto Rico para mitigar el déficit significativo de capacidad existente en el sistema eléctrico.</t>
  </si>
  <si>
    <t>Contrato de ingeniería con empresa EGSE Contrato de construcción con empresa ASELCO Contrato de operación y mantenimiento con empresa ASELCO</t>
  </si>
  <si>
    <t>785000000 USD; - Total de activos bajo gestión de 535 millones - Valor de mercado en Bolsa de Valores de Toronto (TSX) por 250 millones</t>
  </si>
  <si>
    <t>• Polaris considera firmemente que podría estructurar un financiamiento de proyecto (project finance) de hasta el 70% del CAPEX. • (Montos en USD) Polaris cuenta con más de USD 90 millones en efectivo en su balance general y tiene acceso a una “tap facility” sobre su emisión de bonos vigente por USD 175 millones, que le permitiría emitir hasta USD 50 millones adicionales. • Además del acceso inmediato a USD 140 millones, Polaris ha recibido recientemente una carta de términos (term sheet) para una nueva emisión de bonos por USD 350 millones.</t>
  </si>
  <si>
    <t>• Disponibilidad inmediata de 30 días: Polaris tiene acceso a USD 140 millones. • Polaris tendría acceso a fondos adicionales por USD 125 millones en aproximadamente 90 días.</t>
  </si>
  <si>
    <t>POLARIS RENEWABLE ENERGY INC Y BANCA COMERCIAL</t>
  </si>
  <si>
    <t>OS TIEMPOS SON LOS SIGUIENTES: - 8 MESES DE DESARROLLO - 14 MESES DE CONSTRUCCIÓN</t>
  </si>
  <si>
    <t>70%; El detalle del avance del proyecto se presenta a continuación: - Estudios básicos concluidos 100% - Censo de línea de transmisión 80% - Estudios elaborados, pendiente de actualizar por término de vigencia para suscripción de contrato 50% - Permiso de generación, listo para ingresar 70% - Impacto ambiental, elaborado listo para ingresar 60% pendiente de actualizar - Impacto social, ingresado 70% pendiente de resolutivo - INAH, aprobado 95% pendiente de actualizar.</t>
  </si>
  <si>
    <t>NOROESTE</t>
  </si>
  <si>
    <t>SINALOA</t>
  </si>
  <si>
    <t>SE Costa Rica</t>
  </si>
  <si>
    <t>6 MW; 4 HRS</t>
  </si>
  <si>
    <t>LOS TIEMPOS SON LOS SIGUIENTES: - 8 MESES DE DESARROLLO - 14 MESES DE CONSTRUCCIÓN</t>
  </si>
  <si>
    <t>CARRETERA FEDERAL 15D KM 180, , Campo el Seis, SINALOA, CP. 80430</t>
  </si>
  <si>
    <t>PARQUE SOLAR FOTOVOLTAICO UBICADO EN CULIACÁN, SINALOA CON POTENCIA CD DE 25,264.80 kW Y POTENCIA INSTALADA NETA DE 19,800 kVA / 19,200 kW OBTENIENDO UNA GENERACIÓN DE P50: 54,542 MWh; P90: 51.2 GWh; P99: 48.4 GWh</t>
  </si>
  <si>
    <t>https://ti.energia.gob.mx/api_documentos/public/api/v1/client-systems/NUrVsAShATUUqrsRXujwkIqhGx57yb/documents/public/933f4ce9-a087-4a3e-b7f6-ebfd4567a294</t>
  </si>
  <si>
    <t>ASELCO CONTRATO EPC LLAVE EN MANO A PRECIO ALZADO EXPERIENCIA FV: - CFV PUERTO PEÑASCO SECUENCIA II (300 MW) DISEÑO, FABRICACIÓN, INGENIERÍA, SUMINISTRO DE EQUIPOS, SISTEMAS Y MATERIALES, CONSTRUCCIÓN, INSTALACIÓN, PRUEBAS, PUESTA EN OPERACIÓN.</t>
  </si>
  <si>
    <t>Modulo FV Equipo Longi modelo LR8-66HYD-660M de 660 W Cantidad 38,280 Fabricante Longi Inversores Equipo Huawei modelo SUN2000-330KTL-H1 de 330 kVA@30°C (300 kVA @40°C) Cantidad 66 Fabricante Huawei Estruicturas de soporte Equipo Arctech Solar modelo SkyLine II configuración 1V Fabricante Arctech Solar Baterías: Huawei LUNA2000-5015-2S No. de baterías: 6 FABRICANTE HUAWEI</t>
  </si>
  <si>
    <t>https://ti.energia.gob.mx/api_documentos/public/api/v1/client-systems/NUrVsAShATUUqrsRXujwkIqhGx57yb/documents/public/fdab0a6b-eb0a-49b6-82ae-88781ef030fb</t>
  </si>
  <si>
    <t>https://ti.energia.gob.mx/api_documentos/public/api/v1/client-systems/NUrVsAShATUUqrsRXujwkIqhGx57yb/documents/public/938e711e-6704-4ba1-82ed-ad7efd889e3c</t>
  </si>
  <si>
    <t>PRE-CFE-CMI-0406-2026</t>
  </si>
  <si>
    <t>CFE-CMI-0406-2026</t>
  </si>
  <si>
    <t>VIENTO DE BELLA UNION S DE RL DE CV</t>
  </si>
  <si>
    <t>Viento De Bella Unión</t>
  </si>
  <si>
    <t>GRUPO SIMSA</t>
  </si>
  <si>
    <t>HORTENSIA LIZETH MORENO APARICIO</t>
  </si>
  <si>
    <t>LUIS FERNANDO AVILA GÓMEZ, JONATHAN MARCOS PINZON KUHN</t>
  </si>
  <si>
    <t>ccruz@gasnaturalindustrial.com.mx, gestavillo@gasnaturalindustrial.com.mx, lfavila@gasnaturalindustrial.com.mx</t>
  </si>
  <si>
    <t>8717188012, 8711122350, 8712759931</t>
  </si>
  <si>
    <t>JUAN F. BRITTINGHAM, 311, INT. 13, Ciudad Industrial, Torreón, COAHUILA DE ZARAGOZA, C.P. 27019</t>
  </si>
  <si>
    <t>42000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</si>
  <si>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27000 MW; • Total Actis: 27 GW de capacidad renovable instalada en más de 200 proyectos utility scale y más de 265 proyectos C&amp;I / generación distribuida. • Latinoamérica: 12 GW de capacidad renovable instalada en más de 80 proyectos utility scale y más de 35 proyectos C&amp;I / generación distribuida. • Notas: La capacidad instalada incluye proyectos en operación y en construcción. Las cifras incluyen los fondos Energy, ALLIF y AACT. Las tecnologías renovables comprenden solar, eólico e hidroeléctrico.</t>
  </si>
  <si>
    <t>4000 MW; • Total Actis: aproximadamente 4 GWh en construcción en 5 proyectos y aproximadamente 2 GWh adicionales en desarrollo avanzado o contratados en 5 proyectos.</t>
  </si>
  <si>
    <t>1750000000 USD; Activos bajo gestión (AUM) al 31/12/2025: USD 17.5 mil millones. Capitalización bursátil: No aplica. Nota: en el espacio dedicado a indicar el valor de los activos bajo gestión no permite ingresar la cifra completa que es $17,500,000,000</t>
  </si>
  <si>
    <t>Actis Energy 6, sexto fondo de infraestructura energética gestionado por Actis. La base de inversionistas está compuesta principalmente por fondos de pensiones públicos y privados, fondos soberanos, aseguradoras, endowments y otros inversionistas institucionales de largo plazo en Norteamérica, Europa, Medio Oriente y Asia.</t>
  </si>
  <si>
    <t>En Anexo N.</t>
  </si>
  <si>
    <t>90%; Se cuenta con todos los permisos necesarios para la construcción, como son: -Permiso de Generación, OK -Contrato de Interconexión, OK (Pendiente Actualizar) -Manifiesto de Impacto Ambiental, OK -EVIS, en proceso. -INAH, OK. -CONAGUA, OK. -Permisos Municipales de Construcción, OK.</t>
  </si>
  <si>
    <t>SE Maniobras Ramos Arizpe - Navidad</t>
  </si>
  <si>
    <t>P90 MWh</t>
  </si>
  <si>
    <t>36 MW; 3 HRS</t>
  </si>
  <si>
    <t>Inicio de construcción, Junio 2027 Fin de Construcción, Septiembre 2028 Inicio de pruebas, Octubre 2028 Entrada en operación, Diciembre 2028.</t>
  </si>
  <si>
    <t>CARRETERA MATEHUALA-SALTILLO SN, SN, Los Llanos, COAHUILA DE ZARAGOZA, CP. 25386</t>
  </si>
  <si>
    <t>proyecto fotovoltaico con capacidad de 120 mw ubicado en la localidad de los llanos coahuila, a 25 km de arteaga. el proyecto contempla la construcción de una subestación de maniobras para la apertura de la línea de transmisión ramos arizpe potencia-navidad en 115 kv.</t>
  </si>
  <si>
    <t>SE Maniobra con apertura LT Ramos Arizpe - Los Llanos</t>
  </si>
  <si>
    <t>https://ti.energia.gob.mx/api_documentos/public/api/v1/client-systems/NUrVsAShATUUqrsRXujwkIqhGx57yb/documents/public/c2739bd7-c534-48e6-9301-33c28292a7e3</t>
  </si>
  <si>
    <t>Actis cuenta con distintos acuerdos con empresas de primer nivel que se les adjudicará de acuerdo con los tiempos del proyecto.</t>
  </si>
  <si>
    <t>Módulos, LonGi Inversor, Huawei Seguidor, Arctech BESS, Huawei Nota: los proveedores mencionados pueden cambiar durante el desarrollo del proyecto, serán definidos al 100% en una etapa posterior del proyecto.</t>
  </si>
  <si>
    <t>PERMISO OTORGADO</t>
  </si>
  <si>
    <t>AUTORIZACIÓN</t>
  </si>
  <si>
    <t>SGPA/DGIRA/DG/05662</t>
  </si>
  <si>
    <t>https://ti.energia.gob.mx/api_documentos/public/api/v1/client-systems/NUrVsAShATUUqrsRXujwkIqhGx57yb/documents/public/c02e7534-6c64-471b-83e8-64e72197a586</t>
  </si>
  <si>
    <t>https://ti.energia.gob.mx/api_documentos/public/api/v1/client-systems/NUrVsAShATUUqrsRXujwkIqhGx57yb/documents/public/73e90267-6a9f-4cff-850a-68409527887c</t>
  </si>
  <si>
    <t>PRE-CFE-CMI-0558-2026</t>
  </si>
  <si>
    <t>CFE-CMI-0558-2026</t>
  </si>
  <si>
    <t>EFA170920LEA</t>
  </si>
  <si>
    <t>ENERGIA FAMILIAR SA DE CV</t>
  </si>
  <si>
    <t>Cfv Quasara</t>
  </si>
  <si>
    <t>SU-KARNE</t>
  </si>
  <si>
    <t>Su-Karne</t>
  </si>
  <si>
    <t>JESUS MANUEL ALBERTO LOPEZ PEREZ</t>
  </si>
  <si>
    <t>IVANHOE AGUSTIN LOPEZ OBESO</t>
  </si>
  <si>
    <t>jma.lopez@sukarne.com, jorge.arias@sukarne.com</t>
  </si>
  <si>
    <t>6671390791, 6671390791</t>
  </si>
  <si>
    <t>DIANA TANG, 59A, INT. Q, La Primavera, Culiacán, SINALOA, C.P. 80300</t>
  </si>
  <si>
    <t>SAN JAVIER, 387, INT. 1, La Primavera, Culiacán, SINALOA, C.P. 80199</t>
  </si>
  <si>
    <t>1100 MW; nuestro socios comerciales , para el desarrollo de proyectos CFV´s GOC ENERGÍA QUE EDIFICA, han desarrollado e instalado 1,100 MW en diferentes regiones de México, de la siguiente manera: PIMA SOLAR 144 MW, RUMOROSA SOLAR 54 MW, VILLA AHUMADA SOLAR 150 MW, AKIN SOLAR 130 MW, NUEVA XCALA 254 MW, TASTIOTA SOLAR 129 MW, PUERTO PEÑASCO FASE 2 300MW.</t>
  </si>
  <si>
    <t>300 MW; Del total de proyectos desarrollados por nuestros socios comerciales, un 30% incluye SAE con lo que se acredita los 300 MW señalados</t>
  </si>
  <si>
    <t>Contamos con Convenios de Confidencialidad con: 1. GOC ENERGÍA QUE EDIFICA (Desarrollador CFV´s + SAE´s) 2. SISTEMAS DE ENERGÍA INTENACIONAL SA DE CV (SEISA EPCista) Contamos con convenios de colaboración: 3. ANIA SOLAR ENERGY (Consultor) Contamos con contratos de servicios: 4. FEMX HOLDING S DE RL DE CV (Consultor y Estructurador Financiero) Contratos mercantiles sobre terrenos: 5. ENERGIA CNS SA DE CV 6. GILIA DESARROLLADORA SA DE CV</t>
  </si>
  <si>
    <t>77472118 USD; Todos estos activos corresponden al valor de terrenos que poseen las empresas del grupo empresarial "ENERGIA CNS", "GILIA DESARROLLADORA" y propios de ENERGÍA FAMILIAR y todos están libres de gravámenes y pueden constituir garantías prendarias en créditos bancarios.</t>
  </si>
  <si>
    <t>Recursos propios radicados en estados financieros de las empresa filiales principales que participan en este proyecto</t>
  </si>
  <si>
    <t>3 meses considerando la conversión del valor de estos terrenos en un financiamiento</t>
  </si>
  <si>
    <t>Asumimos que será la Comisión Federal de Electricidad (CFE)</t>
  </si>
  <si>
    <t>En virtud de que es un proyecto en fase de desarrollo que hoy en día cuenta únicamente con análisis de viabilidad técnica, prefactibilidad económica y modelo de negocios, faltando trámites ambientales, de interconexión y de aspectos de formalización en el modelo de desarrollo mixto de CFE, la fase de estos trámites llevarían no menos 10 meses ; ahora bien las fases de ejecución que implican: Hincado Tendido y Conexionado de Cable de Baja Tensión Tendido y Conexionado de Sistema de Red y Anillo de Tierras Montaje de Estructura Montaje de Módulos Fotovoltaicos Montaje de Cajas Combinadoras Tendido del Sistema de Red y Anillo de Tierras Conexionado de Cable de Baja Tensión Conexionado de Sistema de Red y Anillo de Tierras Tendido y Conexionado de Cable Solar Enseriado de Módulos Fotovoltaicos Comisionamiento Instalación y Conexionado Antenas de Comunicación y Sensores respectivos. Tomarían aproximadamente 18 meses.</t>
  </si>
  <si>
    <t>3%; Para nosotros, el contar con la tierra, la identificación de los socios clave, el considerar este proyecto CFV´s en el marco de un proyecto inmobiliario mayor como el QUASARA CITY, contar con fuentes de financiamiento para una participación mixta, el análisis de viabilidad técnica, el análisis de prefactibilidad económica y los acuerdos suscritos con los socios claves significan un avance notorio, lo cual ubicamos en el 3%.</t>
  </si>
  <si>
    <t>SE Maniobras Cerro Prieto- Santa Isabel</t>
  </si>
  <si>
    <t>50 MW; 3 HRS</t>
  </si>
  <si>
    <t>Factibilidad económica y modelo de negocios: MARZO 2026 Ingeniería básica: ABRIL 2026 Permiso de Generación: JUNIO 2026 Estudio de indicativo, impacto e instalaciones: AGOSTO 2026 Manifiesto de Impacto Ambiental: SEPTIEMBRE 2026 Manifiesto de Impacto Social: SEPTIEMBRE 2026 Contrato interconexión: ENERO 2027 Negociaciones CFE (Desarrollo Mixto): DICIEMBRE 2026 Hincado: FEBRERO 2027 Tendido y Conexionado de Cable de Baja Tensión: MARZO 2027 Tendido y Conexionado de Sistema de Red y Anillo de Tierras: MARZO 2027 Montaje de Estructura: MAYO 2027 Montaje de Módulos Fotovoltaicos: SEPTIEMBRE 2027 Tendido y Conexionado de Cable Solar: SEPTIEMBRE 2027 Enseriado de Módulos Fotovoltaicos: NOVIEMBRE 2027 Comisionamiento Instalación y Conexionado Antenas de Comunicación y Sensores respectivos: MARZO 2028 Subestación de 480-230 180MVAs, estructuras, obra civil, equipo cuchillas, aparta rayos, control, PCyM: MARZO 2028 LT1C, postes tronco cónicos con cable SCR de 1.9 km: DICIEMBRE 2027 Dictámenes, pruebas de operación y medición: JUNIO 2028</t>
  </si>
  <si>
    <t>SIN NOMBRE SN, SN, Heriberto Jara, BAJA CALIFORNIA, CP. 21611</t>
  </si>
  <si>
    <t>Sistema fotovoltaico de 150 mw ca a base de celdas, potencia pico 180.7 celdas de ultima generación con 252,720 modulos, con 137 inversores de 150, en sistema tracker, SISTEMA DE ALMACENAMIENTO DE ENERGÍA DE 50 MW y estructura en 80 hectáreas; INCLUYE INTERCONEXIÓN.</t>
  </si>
  <si>
    <t>Santa Isabel</t>
  </si>
  <si>
    <t>https://ti.energia.gob.mx/api_documentos/public/api/v1/client-systems/NUrVsAShATUUqrsRXujwkIqhGx57yb/documents/public/70e42188-f6ef-4fb4-9bab-fe9f632243b2</t>
  </si>
  <si>
    <t>epc (PRECIO ALZADO) SISTEMA DE ENERGÍA INTERNACIONAL SA DE CV gOC ENERGÍA QUE EDIFICA SA DE CV CHINA ENERGY</t>
  </si>
  <si>
    <t>MODULOS: LONGI, trina solar, sunwase, otras ESTRUCTURA: ARC TECH y otras INVERSOR: GROWATT, huawei, otras BATERIA: SUN GROW, huawei, otras TRANSFORMADOR DE LA SUBESTACIÓN: CHINT, SIEYUAN, gvt, otras</t>
  </si>
  <si>
    <t>https://ti.energia.gob.mx/api_documentos/public/api/v1/client-systems/NUrVsAShATUUqrsRXujwkIqhGx57yb/documents/public/ac2bd96e-f796-4d01-9bdc-246e827d8afc</t>
  </si>
  <si>
    <t>https://ti.energia.gob.mx/api_documentos/public/api/v1/client-systems/NUrVsAShATUUqrsRXujwkIqhGx57yb/documents/public/bb5a8f62-2177-476f-a633-672812f7fe2b</t>
  </si>
  <si>
    <t>CFE realizará ajustes considerando restar dos alimentadores y un entronque</t>
  </si>
  <si>
    <t>Dejarlo en el proyecto</t>
  </si>
  <si>
    <t>PRE-CFE-CMI-0772-2026</t>
  </si>
  <si>
    <t>CFE-CMI-0772-2026</t>
  </si>
  <si>
    <t>ATRIA WIND FARM II S A P I DE CV</t>
  </si>
  <si>
    <t>Atria Wind Farm Ii_Alternativa</t>
  </si>
  <si>
    <t>EÓLICO</t>
  </si>
  <si>
    <t>AES</t>
  </si>
  <si>
    <t>AES MÉXICO</t>
  </si>
  <si>
    <t>FERNANDO JAVIER GONZALEZ CAVADA</t>
  </si>
  <si>
    <t>RUBEN MATA ARROYO</t>
  </si>
  <si>
    <t>fernando.gonzalez@natcoenergy.com, jesus.hernandez@natcoenergy.com</t>
  </si>
  <si>
    <t>8115222305, 8110777171</t>
  </si>
  <si>
    <t>AV.VASCONCELOS, 1306, INT. A, San Pedro Garza García Centro, San Pedro Garza García, NUEVO LEÓN, C.P. 66200</t>
  </si>
  <si>
    <t>33000.00 MW; El grupo al frente del desarrollo del proyecto, a través de su socio estratégico AES, cuenta con aproximadamente US$33,000 millones en activos bajo gestión. Además de Nordex y su experiencia como tecnólogo, AES es una compañía energética global con sede en Arlington, Virginia, opera en más de 14 países y su estrategia global está enfocada en la transición energética, crecimiento en renovables y soluciones integradas para clientes industriales y utilities.</t>
  </si>
  <si>
    <t>33000.00 MW; Sumando la experiencia de los socios estratégicos, AES y Nordex, se cuenta con experiencia en desarrollo de más de 33000 MW a nivel global</t>
  </si>
  <si>
    <t>0.00 MW; Sumando la experiencia de los socios estratégicos, AES y Nordex, se cuenta con experiencia en desarrollo de más de 33000 MW a nivel global, algunos de los cuales cuentan con sistemas de almacenamiento</t>
  </si>
  <si>
    <t>EPC, se lanzará una RFP con una terna de una preselección de proveedores que disponemos. AES asume la compra de los suministros principales (Trafo, WTG y SAE)</t>
  </si>
  <si>
    <t>33000000.00 USD; El grupo al frente del desarrollo del proyecto, a través de su socio estratégico AES, cuenta con con aproximadamente US$33,000 millones en activos bajo gestión.</t>
  </si>
  <si>
    <t>Propias y financiamiento externo con líneas de crédito</t>
  </si>
  <si>
    <t>Sujetas a aprobaciones de instituciones de crédito</t>
  </si>
  <si>
    <t>El proyecto cuenta con una SPV : ATRIA WIND FARM II S.A.P.I. de C.V</t>
  </si>
  <si>
    <t>Desarrollo: mar 2026 - ago 2026 Cierre financiero: sep 2026 – mar 2027 EPC: abr 2027-mar 2029 (23 meses) Commissioning: abr 29</t>
  </si>
  <si>
    <t>70%; El proyecto cuenta con contratos de usufructo, campaña de medición de mas de 6 años, ingeniería básica, además de que se cuenta con MIA, EVIS, liberación de arqueología por parte del INAH, autorización AFAC (DGAC). El estudio indicativo se solicitó en junio del 2025.</t>
  </si>
  <si>
    <t>NUEVO LEÓN</t>
  </si>
  <si>
    <t>SE Presa Grande/ SE Colectora</t>
  </si>
  <si>
    <t>400 kV</t>
  </si>
  <si>
    <t>80 m - 120 m</t>
  </si>
  <si>
    <t>78 MW; 3</t>
  </si>
  <si>
    <t>Desarrollo: mar 2026 - ago 2026 Cierre financiero: sep 2026 – mar 2027 EPC: abr 2027-mar 2029 (23 meses) Estudios de sitio: 4 meses Ingenieria de detalle: 9 meses Obra civil: BoS/BoP: 12 meses Obra Electromecánica: BoS/BoP: 13 meses Obras para interconexión: 14 meses Commissioning: abr 29</t>
  </si>
  <si>
    <t>Carretera federal 40, tramo Mty-Reynosa, km 155 SN, NA, Esquina del Potrero, NUEVO LEÓN, CP. 67010</t>
  </si>
  <si>
    <t>El proyecto se desarrolla en el Rancho El Potrillo, municipio de General Bravo, en la carretera federal 40 con acceso sobre el km 155. La superficie arrendada de más de 6,000 has, cuenta con tres torres de medición anemométrica de 120m de altura y datos de más de 6 años. En cuantos permisos, se cuenta con resolutivos de EVIS, MIA, DGAC (AFAC), INAH y en junio del 2025 se solicitó un estudio indicativo. El proyecto cuenta con dos socios estratégicos, AES y Norxex.</t>
  </si>
  <si>
    <t>SE Regiomontano</t>
  </si>
  <si>
    <t>https://ti.energia.gob.mx/api_documentos/public/api/v1/client-systems/NUrVsAShATUUqrsRXujwkIqhGx57yb/documents/public/c230e970-87ef-41a2-a60c-992b1653e262</t>
  </si>
  <si>
    <t>EPC, se lanzará una RFP con una terna de una preselección de proveedores que disponemos. AES asume la compra de los suministros principales(Trafo, WTG y SAE)</t>
  </si>
  <si>
    <t>● WTG: Nordex N175-7.0MW ● SAE: Fluence ● Transformador de Potencia: GE o Siemens</t>
  </si>
  <si>
    <t>RESUELTA / AUTORIZACIÓN DEFINITIVA</t>
  </si>
  <si>
    <t>117-DGAEISyCP 4426-18</t>
  </si>
  <si>
    <t>AUTORIZACIÓN CONDICIONADA</t>
  </si>
  <si>
    <t>19/DG-0189/09/23</t>
  </si>
  <si>
    <t>https://ti.energia.gob.mx/api_documentos/public/api/v1/client-systems/NUrVsAShATUUqrsRXujwkIqhGx57yb/documents/public/95128bd1-faa6-44cc-8e12-5d2b82ce8ad7</t>
  </si>
  <si>
    <t>https://ti.energia.gob.mx/api_documentos/public/api/v1/client-systems/NUrVsAShATUUqrsRXujwkIqhGx57yb/documents/public/e176bffa-e283-499e-b8c3-8b1e92a3ba58</t>
  </si>
  <si>
    <t>PRESENTADA</t>
  </si>
  <si>
    <t>PRE-CFE-CMI-0767-2026</t>
  </si>
  <si>
    <t>CFE-CMI-0767-2026</t>
  </si>
  <si>
    <t>OCCIDENTAL</t>
  </si>
  <si>
    <t>SE Centro Logístico Jalisco</t>
  </si>
  <si>
    <t>118 MW; 4 HRS</t>
  </si>
  <si>
    <t>CARRETERA ESTATAL 401, , Centro Lógistico Jalisco, JALISCO, CP. 45713</t>
  </si>
  <si>
    <t>Proyecto fotovoltaico ACATLÁN DE JUÁREZ (Jalisco) con capacidad de 140 MWp (118 MWac), integrado por 195,804 módulos de 715 Wp con seguimiento a un eje y 677 inversores (DC/AC 1.18). Incorpora SAE de 118 MW con 4 h de almacenamiento y 363 ciclos/año. Producción estimada P50: 328.7 GWh, PR 82.63 %. Vida útil proyectada: 25 años.</t>
  </si>
  <si>
    <t>SE Acatlán</t>
  </si>
  <si>
    <t>https://ti.energia.gob.mx/api_documentos/public/api/v1/client-systems/NUrVsAShATUUqrsRXujwkIqhGx57yb/documents/public/6cd65b39-bce5-4624-8911-a803fa02a329</t>
  </si>
  <si>
    <t>El proveedor EPC considerado para el desarrollo de los proyectos es CONSTRUCCIONES ALDESEM, S.A. DE C.V., en conjunto con PROYENER, S. DE R.L. DE C.V., RENERGY SARL y GREENING RENOVABLES, S.A. DE C.V., quienes participarían bajo un esquema contractual tipo llave en mano (EPC Turnkey), sujeto a los resultados del proceso de evaluación, selección y asignación correspondiente.</t>
  </si>
  <si>
    <t>https://ti.energia.gob.mx/api_documentos/public/api/v1/client-systems/NUrVsAShATUUqrsRXujwkIqhGx57yb/documents/public/f06f71a3-1749-46f1-8255-1b0758dfab61</t>
  </si>
  <si>
    <t>https://ti.energia.gob.mx/api_documentos/public/api/v1/client-systems/NUrVsAShATUUqrsRXujwkIqhGx57yb/documents/public/b2b4cf04-4f4a-421a-b39d-fdbdac1f6c89</t>
  </si>
  <si>
    <t>sin estudios</t>
  </si>
  <si>
    <t>No esta vigente, ya que los escenarios de estudio se elaborarán incluiyendo todos los Proyectos de Inversión Mixta (Escenario Colectivo). No son validos los estudios realizado de manera individual.</t>
  </si>
  <si>
    <t>Se encuentra en proceso de estudios para poder definir las obras de interconexión y obras de refuerzo necesarias, con ello, mantener la Confiabilidad del SEN y de la propia CE.</t>
  </si>
  <si>
    <t>Se verificará por CFE la repotenciación de la Línea Acatlán- Centro Logístico de 14.7 km, así como la fibra óptica de Centro Logístico-Acatlán</t>
  </si>
  <si>
    <t>PRE-CFE-CMI-0160-2026</t>
  </si>
  <si>
    <t>CFE-CMI-0160-2026</t>
  </si>
  <si>
    <t>GLOBAL SOLAR AMERICA 3 S A P I DE CV</t>
  </si>
  <si>
    <t>Global Solar 3 Campeche 100 Mw</t>
  </si>
  <si>
    <t>Alten</t>
  </si>
  <si>
    <t>MARTIN HAGERMAN SANCHEZ</t>
  </si>
  <si>
    <t>felipe.salazar@alten-energy.com, javier.andres@alten-energy.com, ricardo.morales@alten-energy.com</t>
  </si>
  <si>
    <t>5550866916, 4442043983</t>
  </si>
  <si>
    <t>JAIME BALMES, 11, INT. TORRE A M2, Polanco I Sección, Miguel Hidalgo, CIUDAD DE MÉXICO, C.P. 11510</t>
  </si>
  <si>
    <t>2000 MW; EL GRUPO HA DESARROLLADO, CONSTRUIDO Y OPERADO 2 GW EN MEXICO, EUROPA,REINO UNIDO, ESTADOS UNIDOS DE AMERICA, LATINOAMERICA Y AFRICA</t>
  </si>
  <si>
    <t>3900 MW; EL GRUPO ES UN PRODUCTOR INDEPENDIENTE DE GENERACION QUE OPERA EN TODAS LAS FASES DE LA VIDA DE UN PROYECTO: DESARROLLO, FINANCIACION,GESTION DE CONTRUCCION, CONSTRUCCION Y GESTION DE OPERACION, CON PRESENCIA EN MEXICO, EUROPA, REINO UNIDO, ESTADOS UNIDOS DE AMERICA, LATINOAMERICA Y AFRICA, DESARROLLANDO DESDE CERO HASTA CONSTRUCCION Y OPERACION 1.4 GW. ACTUALMENTE CONSTRUYE 252 MW Y TIENE EN DESARROLLO 2.5 GW ENTRE PROYECTOS DE ENERGIAS RENOVABLES Y SISTEMAS DE ALMACENAMIENTO CON BATERIAS STAND ALONE</t>
  </si>
  <si>
    <t>1900 MW; EL GRUPO SE ENCUENTRA DESARROLLANDO UNA CARTERA DE PROYECTOS DE ALMACENAMIENTO CON BATERIAS STAND ALONE EN EUROPA Y ESTIMA CONSTRUIR EN 2026 LOS PRIMEROS 956 MW</t>
  </si>
  <si>
    <t>EL GRUPO CUENTA CON ACUERDOS MARCO CON FABRICANTES Y RELACIONES INSTITUCIONALES CON CONTRATISTAS DE PRIMER NIVEL. EN EL AMBITO DE SUMINISTRO TECNOLOGICO CUENTA CON ACUERDOS MARCO CON JA SOLAR, TRINA SOLAR, ASTOR, NORDEX Y FCC, Y TIENE RELACIONES ESTRATEGICAS CON GRUPO CONSTRUCTORES Y ENERGETICOS COMO DIVERXIA, GRUPO ORTIZ, ELECNOR Y EIFFAGE</t>
  </si>
  <si>
    <t>450000000 USD; EL GRUPO OPERA 1.4 GW DE ENERGIAS RENOVABLES ENTRE EUROPA, ESTADOS UNIDOS Y AFRICA</t>
  </si>
  <si>
    <t>EL GRUPO CUENTA CON EMPRESAS QUE TIENEN DIVERSAS CAPACIDADES, TALES COMO UNA POLIZA COMPLEMENTARIA POR $175MM EUROS DESTINADA A APOYAR LA CONSTRUCCION Y OPERACION DE PROYECTOS DE ENERGIA RENOVABLE QUE SE PUEDE REPLICAR EN MEXICO AMPLIANDO SU ALCANCE Y SOLIDEZ OPERATIVA, CON RATING FINANCIERO CALIFICADO EN BBB POR HR RATINGS DESDE SEPTIEMBRE 2025</t>
  </si>
  <si>
    <t>EL GRUPO CUENTA CON DISPONIBILIDAD INMEDIATA DE EQUITY, LO QUE PERMITE ACTIVAR OPORTUNIDADES CON RAPIDEZ Y SIN DEPENDENCIA DE PROCESOS EXTERNOS EN FASES CLAVE DE DESARROLLO Y CIERRE. RESPECTO A FINANCIACION, ESTA SE ARTICULA DENTRO DE LAS OPERACIONES GLOBALES DEL GRUPO</t>
  </si>
  <si>
    <t>GLOBAL SOLAR AMERICA 3, SAPI DE CV</t>
  </si>
  <si>
    <t>FECHA RTB 01/07/2026Y FECHA COD 30/06/2028 DESARROLLO INGENIERÍAS: 132 DÍAS CONSTRUCCIÓN DE LA CENTRAL: 340 DÍAS OBRA CIVIL: 210 DÍAS OBRA ELECTROMECÁNICA: 190 DÍAS CONSTRUCCIÓN LÍNEA EVACUACIÓN: 300 DÍAS CONSTRUCCIÓN SUBESTACIÓN ELÉCTRICA: 330 DÍAS PRUEBAS DE COMPORTAMIENTO DE LA CENTRAL: 51 DÍAS TOTAL DÍAS: 523 DÍAS (SE CUENTA CON CRONOGRAMA EN PLANNING)</t>
  </si>
  <si>
    <t>80%; Pendiente recibir respuestas a: INAH,MIA, MIS y Contrato de Interconección. Pendiente de ingreso; Permiso de Generación y Permisos Municipales</t>
  </si>
  <si>
    <t>SE Chicbul</t>
  </si>
  <si>
    <t>40 MW; 4 HRS</t>
  </si>
  <si>
    <t>FECHA RTB 01/07/26 Y FECHA COD 30/06/28 DESARROLLO INGENIERÍAS: 132 DÍAS CONSTRUCCIÓN DE LA CENTRAL: 340 DÍAS OBRA CIVIL: 210 DÍAS OBRA ELECTROMECÁNICA: 190 DÍAS CONSTRUCCIÓN LÍNEA EVACUACIÓN: 300 DÍAS CONSTRUCCIÓN SUBESTACIÓN ELÉCTRICA: 330 DÍAS PRUEBAS DE COMPORTAMIENTO DE LA CENTRAL: 51 DÍAS TOTAL DÍAS: 523 DÍAS (SE CUENTA CON CRONOGRAMA EN MICROSOFT PROJECT)</t>
  </si>
  <si>
    <t>Carretera 186 Villahermosa - Escarcega 269, N/A, Francisco Villa (mamantel), CAMPECHE, CP. 24315</t>
  </si>
  <si>
    <t>La Planta Fotovoltaica Global Campeche EVACUARá SU ENERGÍa a través de una subestación elevadora denominada “SE Elevadora Global Campeche”, ubicada dentro del polígono del proyecto fotovoltaico, y una línea de alta tensión que conecta la subestación elevadora con la subestación de CFE Chicbul en 115 kV. A través de estas infraestructuras, se inyectará la energía generada al Sistema elÉctrico nacional.</t>
  </si>
  <si>
    <t>https://ti.energia.gob.mx/api_documentos/public/api/v1/client-systems/NUrVsAShATUUqrsRXujwkIqhGx57yb/documents/public/8da98d72-1979-4023-a557-9cbc67b4fd67</t>
  </si>
  <si>
    <t>ABEI ENERGY</t>
  </si>
  <si>
    <t>MODULOS DE SILICIO MONOCRISTALINO CON TECNOLOGIA BIFACIAL, TIPO N, TOPCon Y CELULA PARTIDA TRINA VERTEX TSM-NEG21, INVERSORES CENTRALES MODULARES SUNGROW SG4400 UD DE 4,400 kVA TOTALES COMPUESTOS POR 4 MODULOS DE 1,100 kVA, ESTRUCTURAS UNO EN VERTICAL MARCA TRINA MODELO VANGUARD 1P CON UN SEGUIDOR ORIENTADO N-S Y BATERIAS DE LITIO-HIERRO-FOSFATO MARCA BYD DE MAXIMA DENSIDAD ENERGETICA CON CAPACIDAD SUPERIOR A 5MWh/CONTENEDOR.</t>
  </si>
  <si>
    <t>09/MG-0007/01/26</t>
  </si>
  <si>
    <t>https://ti.energia.gob.mx/api_documentos/public/api/v1/client-systems/NUrVsAShATUUqrsRXujwkIqhGx57yb/documents/public/2b26e239-d803-4c02-a13b-f97fca1c2370</t>
  </si>
  <si>
    <t>https://ti.energia.gob.mx/api_documentos/public/api/v1/client-systems/NUrVsAShATUUqrsRXujwkIqhGx57yb/documents/public/f3ac817b-0bdf-4e6b-9210-7eb0b22f73d2</t>
  </si>
  <si>
    <t>2/23/2026</t>
  </si>
  <si>
    <t>Se queda</t>
  </si>
  <si>
    <t>PRE-CFE-CMI-0702-2026</t>
  </si>
  <si>
    <t>CFE-CMI-0702-2026</t>
  </si>
  <si>
    <t>EAS110124UW8</t>
  </si>
  <si>
    <t>ELECTRICA ASELCO SA DE CV</t>
  </si>
  <si>
    <t>ASELCO</t>
  </si>
  <si>
    <t>MARIBEL CONTRERAS RAMIREZ</t>
  </si>
  <si>
    <t>ARTURO CHAVEZ VALDEZ</t>
  </si>
  <si>
    <t>arturo.chavez@aselco.mx, maribel.contreras@aselec.mx, victor.saenz@aselco.mx</t>
  </si>
  <si>
    <t>6622151599, 6629379838</t>
  </si>
  <si>
    <t>CAMPOS ELISEOS, 169, Polanco V Sección, Miguel Hidalgo, CIUDAD DE MÉXICO, C.P. 11560</t>
  </si>
  <si>
    <t>1600.00 MW; Eléctrica Aselco es una empresa certificada, especializada en ingeniería y construcción (EPC) de obras civiles, eléctricas y electromecánicas para infraestructura de potencia e interconexión en alta tensión, con enfoque en calidad, seguridad y cumplimiento normativo. Ha participado en proyectos fotovoltaicos de gran escala, incluyendo Puerto Peñasco Secuencia II (366 MW), así como Pachamama (330 MW) y Potrero Solar (322 MW), aportando capacidades clave en subestaciones, cuadros de maniobra e interconexión.</t>
  </si>
  <si>
    <t>1600.00 MW; Eléctrica Aselco es un referente nacional en el sector fotovoltaico por su participación en el desarrollo de más de 1,600 MW en México, con capacidades integrales para diseñar, construir y operar infraestructura eléctrica asociada a parques solares (EPC, subestaciones elevadoras, interconexión y líneas de transmisión). Su experiencia incluye Puerto Peñasco Secuencia II (366 MW) con obras de subestación e interconexión en 400 kV y componentes complementarios de estabilidad/almacenamiento, consolidando su solvencia técnica para proyectos utility-scale. Puerto Peñasco Secuencia III fue adjudicado en diciembre de 2025 a un consorcio encabezado por Eléctrica Aselco, ampliando el portafolio y confirmando su capacidad de ejecución en proyectos estratégicos de gran escala.</t>
  </si>
  <si>
    <t>60.00 MW; Eléctrica Aselco cuenta con experiencia comprobada en Sistemas de Almacenamiento de Energía (SAE) derivada de su participación en Puerto Peñasco Secuencia II, un proyecto ya concluido y en operación, que integra un BESS/SAE de 60 MW, fortaleciendo su capacidad para diseñar y ejecutar soluciones de almacenamiento a utility scale.</t>
  </si>
  <si>
    <t>CONTRATISTAS: EPIC ELECTRIC, TECNÓLOGOS: Modulos fotovoltaicos (Longi, JA-solar, Trina) Sistema de seguidores (Trackers)(Artech, JESET, Next Tracker, Trina Tracker) Iversores (acondicionamiento)(Sungrow, TBEA, Sineng) BESS (TBEA, Huawei, Sineng, Sungrow) Transformador Principal (TBEA, HITACHI, Sieyuan, Siemens, WEG, CHINT, REEGO) Sistema de Control Distribuido (PPC) (GPM, Siemens, Isotrol)</t>
  </si>
  <si>
    <t>9000000000.00 USD; La estrategia de fondeo contempla como primera opción una estructura con participación mayoritaria de Afores y participación complementaria de los fondos privados descritos en la siguiente sección. Como alternativa, se prevé la capitalización exclusivamente con fondos privados. En conjunto, los grupos privados bajo consideración administran más de ~US$10 mil millones en AUM.</t>
  </si>
  <si>
    <t>El grupo sostiene conversaciones con diversos inversionistas institucionales y privados interesados en participar en la capitalización de los proyectos bajo el esquema mixto. La intención es estructurar un vehículo que agrupe los proyectos seleccionados, permitiendo eficiencias operativas y adecuada diversificación de riesgos. Si bien existe interés de distintos grupos nacionales e internacionales con amplia capacidad financiera, nuestra preferencia estratégica es impulsar la participación de Afores mexicanas como inversionistas ancla, dada su vocación de largo plazo y alineación con activos de infraestructura energética en México. Entre los grupos con los que se han sostenido conversaciones se encuentran: • Apollo Global Management (Estados Unidos): ~US$900 mil millones en AUM • Polaris Inc. (Canadá): ~US$4.0 mil millones de capitalización de mercado • Ember Infrastructure (Estados Unidos): ~US$1.5 mil millones en AUM • LCA Capital (México): ~US$1.0 mil millones+ estimado • Promecap (México): ~US$3.0 mil millones+ en AUM La estructura definitiva de capital dependerá del número de proyectos adjudicados.</t>
  </si>
  <si>
    <t>Los grupos mencionados tienen disponibilidad de capital inmediata y su fondeo dependerá de tener las estructuras legales y bancarias necesarias, las cuales se espera estén listas en línea con las necesidades de fondeo de los proyectos.</t>
  </si>
  <si>
    <t>Eléctrica ASELCO, S.A. de C.V. actuará como sponsor y desarrollador de la plataforma, liderando la estructuración, ejecución y gestión integral de los proyectos.</t>
  </si>
  <si>
    <t>Ingeniería, permisos y movilización: 5 meses Procura y fabricación de equipos: 9 meses Obras civiles: 5 meses Montaje electromecánico: 9 meses Subestación elevadora: 16 meses Pruebas y puesta en servicio: 3 meses COD: 18 meses</t>
  </si>
  <si>
    <t>43%; El proyecto presenta un avance global estimado de 43%, considerando actividades de desarrollo y construcción para un esquema con primera etapa de 30 MW y una ampliación posterior. En gestión ambiental, la MIA se encuentra completa y el MISSE continúa en proceso. En permiso de generación ya se ingresó el trámite y se espera una respuesta; una vez concluido este ajuste y con la información técnica actualizada, . En interconexión, los estudios ante CENACE están en proceso de revalidación, sin que ello implique todavía la conclusión de dichos estudios. En ejecución física, la construcción de la etapa 1 (30 MW) registra 90%, mientras que la etapa 2 (85 MW adicionales) presenta un 25% de avance.</t>
  </si>
  <si>
    <t>SE San José de Iturbide</t>
  </si>
  <si>
    <t>27 MW; 3 HRS</t>
  </si>
  <si>
    <t>Ingenieria, permisos y movilizacion: 5 meses Procura y fabricacion de equipos: 9 meses Obras Civiles: 5 meses Montaje Electromecanico: 9 meses Subestación Elevadora: 16 meses Pruebas y puesta en servicio: 3 meses COD: 18 meses</t>
  </si>
  <si>
    <t>Camino vecinal carbonera de guadalupe - los dolores km 2.58 NA, , Ciudad Dr. Mora Centro, GUANAJUATO, CP. 37960</t>
  </si>
  <si>
    <t>El proyecto "Tampico Solar" es una central fotovoltaica de 105.6 MW netos, ubicada en DOCTOR MORA, Guanajuato. Inyectará energía a la RNT en 115 kV, cumpliendo con el Código de Red. Cuenta con 24 inversores centrales y 174,960 paneles de 650 Wp (&gt;24% eficiencia) con seguidores solares. Desempeño: Factor de planta del 26.25% y generación anual estimada de 261.57 GWh (P50). Performance ratio de 82.71%. Integra SAE de 27 MW/81 MWh (3 hRS de respaldo). Fecha de operación prevista JUN-28</t>
  </si>
  <si>
    <t>https://ti.energia.gob.mx/api_documentos/public/api/v1/client-systems/NUrVsAShATUUqrsRXujwkIqhGx57yb/documents/public/1e093a65-1284-4b2f-a434-49e8c365a56a</t>
  </si>
  <si>
    <t>El proveedor EPC considerado es Epic Electric, subsidiaria de Eléctrica Aselco, con experiencia en el desarrollo y construcción de infraestructura eléctrica y proyectos de generación. La estructura contractual prevista es bajo la modalidad llave en mano a precio alzado, mediante la cual, el contratista asume la responsabilidad integral del diseño, ingeniería, procura, construcción, pruebas y puesta en marcha del proyecto, incluyendo garantías de desempeño y cumplimiento.</t>
  </si>
  <si>
    <t>Modulos fotovoltaicos (Longi, JA-solar, Trina) Sistema de seguidores (Trackers)(Artech, JESET, Next Tracker, Trina Tracker) INversores (acondicionamiento)(Sungrow, TBEA, Sineng) BESS (TBEA, Huawei, Sineng, Sungrow) Transformador Principal (TBEA, HITACHI, Sieyuan, Siemens, WEG, CHINT, REEGO) Sistema de Control Distribuido (PPC) (GPM, Siemens, Isotrol)</t>
  </si>
  <si>
    <t>SOLICITUD RECIBIDA</t>
  </si>
  <si>
    <t>GTO.-131.1.1/449/2019</t>
  </si>
  <si>
    <t>https://ti.energia.gob.mx/api_documentos/public/api/v1/client-systems/NUrVsAShATUUqrsRXujwkIqhGx57yb/documents/public/7f706524-38a7-44de-b041-9af7fbe3a38b</t>
  </si>
  <si>
    <t>https://ti.energia.gob.mx/api_documentos/public/api/v1/client-systems/NUrVsAShATUUqrsRXujwkIqhGx57yb/documents/public/667a387b-67d4-465a-ae73-2ff2ee7c29ad</t>
  </si>
  <si>
    <t>sin resultados de búsqueda en SIASIC</t>
  </si>
  <si>
    <t>Se elimina la LT Dañu- San Francisco Soyaniquilpan, van a verificar la capacidad del conductor de la LT Nogales- San José Iturbide y la LT Fragua-Nogales</t>
  </si>
  <si>
    <t>Se está tratando en clúster, en proporción se calcularon costos de refuerzos- El transformador se divide en los clúster de occidente</t>
  </si>
  <si>
    <t>PRE-CFE-CMI-0367-2026</t>
  </si>
  <si>
    <t>CFE-CMI-0367-2026</t>
  </si>
  <si>
    <t>EGU130603E31</t>
  </si>
  <si>
    <t>EOLICA DE GUANAJUATO S A P I DE CV</t>
  </si>
  <si>
    <t>Eolica De Guanajuato</t>
  </si>
  <si>
    <t>VIVE ENERGIA S.A.P.I. DE C.V.</t>
  </si>
  <si>
    <t>Vive Energia</t>
  </si>
  <si>
    <t>JUAN CARLOS VITELA MELGAR, SEAN MARIA VICTOR MCCOY CADOR</t>
  </si>
  <si>
    <t>MARIA JOSE FITZMAURICE CAHLUNI, JOSE ANTONIO AGUILAR BUENO, ABRAHAM BAIDON OLEA</t>
  </si>
  <si>
    <t>ABRAHAM BAIDON OLEA, MARIA JOSE FITZMAURICE CAHLUNI</t>
  </si>
  <si>
    <t>jc.vitela@viveenergia.com, lcpm67@hotmail.com</t>
  </si>
  <si>
    <t>5521613173, 5521613173, 5521090708, 5521090708</t>
  </si>
  <si>
    <t>PASEO DE LOS TAMARINDOS, 400B, INT. SUITE 101, Bosques de las Lomas, Cuajimalpa de Morelos, CIUDAD DE MÉXICO, C.P. 05120</t>
  </si>
  <si>
    <t>PASEO DE LOS TAMARINDOS, 384, INT. 102, Bosques de las Lomas, Cuajimalpa de Morelos, CIUDAD DE MÉXICO, C.P. 05120</t>
  </si>
  <si>
    <t>160 MW; 70MW de capacidad instalada operando del proyecto Eólica del Golfo 1 S.A.P.I. de C.V. 90MW de capacidad instalada operando del proyecto Energía Renovable de la Península. Ambos localizados en el Estado de Yucatán.</t>
  </si>
  <si>
    <t>1507 MW; En Desarrollo: -Eólica de Guanajuato S.A.P.I. de C.V. 63MW -Desarrollo Pich S.A.P.I. de C.V. 400.5MW -Eólica Dzilam S.A.P.I. de C.V. 120MW -Eólica del Valle de México S.A.P.I. de C.V. 500MW -Eólica del Río Grande S.A.P.I. de C.V. 243.5 Operando: -70MW de capacidad instalada operando del proyecto Eólica del Golfo 1 S.A.P.I. de C.V. -90MW de capacidad instalada operando del proyecto Energía Renovable de la Península, S.A.P.I. de C.V. Ambos: localizados en el Estado de Yucatán; y, desarrollados por Vive Energía en los cuales Vive Energía es accionista, administrador y operador del activo. -20MW de capacidad instalada operando del proyecto Generadores Eólicos de México, S.A. de C.V., localizado en Chiapas. Proyecto propiedad y desarrollado por un tercero, donde Vive Energía es solo proveedor de servicios de administración, operación y mantenimiento del activo.</t>
  </si>
  <si>
    <t>583.5 MW; Solo desarrollando SAE para las capacidades de los proyectos: Eólica Dzilam S.A.P.I. de C.V.: 120MW Eólica de Guanajuato S.A.P.I. de C.V.: 63MW Desarrollo Pich S.A.P.I. de C.V.: 400.5MW</t>
  </si>
  <si>
    <t>En el pasado se han trabajado proyectos con algunos socios de negocio como por ejemplo: EPC: Grupo ACS- Dragados TSA y SAE: Envision Energy Sin embargo, para los proyectos de Esquema Mixto, se buscarán proveedores especializados de la mano con la CFE.</t>
  </si>
  <si>
    <t>319000000 USD; Valores estimados: Eólica del Golfo 1 S.A.P.I. de C.V.: 136MDD Energía Renovable de la Península: 153 MDD Generadores Eólicos de México S.A. de C.V.: 30MDD A ninguno de los proyectos aplica la capitalización bursátil.</t>
  </si>
  <si>
    <t>Capital propio, capital de terceros y deuda bancaria</t>
  </si>
  <si>
    <t>Para Eólica de Guanajuato se estima un cierre financiero en el primer trimestre del 2027</t>
  </si>
  <si>
    <t>Vive Energía S.A.P.I. de C.V.</t>
  </si>
  <si>
    <t>Cronograma preliminar y estimado sujeto a tiempos de plazos de ley y obtención de recursos. Actividades Fecha inicio Fecha terminación 1. Actividades previas (Desarrollo) 02/01/2025 26/02/2027 2. Cierre Financiero 01/12/2025 31/03/2027 3. Por iniciar obras 01/03/2027 25/06/2027 4. Construcción de la central Eléctrica 28/06/2027 30/06/2028 5. Pruebas comportamiento de central 03/07/2028 29/09/2028 6. Entrada en operación comercial 02/10/2028</t>
  </si>
  <si>
    <t>65%; Para el caso del proyecto de Eólica de Guanajuato se tiene un avance estimado del 65%: se tienen tierras contratadas, Autorización de Impacto Ambiental y Cambio de Uso de Suelo en Terrenos Forestales aprobados, Resolutivo de la Evaluación de Impacto Social, se tienen mediciones de viento en sitio, campaña arqueológica de prospección liberada por el INAH, permiso de aeronáutica civil, entre los avances más relevantes. Así mismo, es un proyecto con antecedentes de autorizaciones en materia técnica; dado que el proyecto estuvo listo para construirse en 2020, con permiso de generación y contrato de interconexión otorgados; sin embargo, por tiempos y la pandemia de COVID-19 se fueron venciendo.</t>
  </si>
  <si>
    <t>SE San Luis de la Paz</t>
  </si>
  <si>
    <t>&gt;120 m</t>
  </si>
  <si>
    <t>23 MW; 4</t>
  </si>
  <si>
    <t>Estimado: 1)Actividades previas (desarrollo ycierre financiero): inicio 02/01/2025 y término 31/03/2027. 2)Por iniciar obras (obras temporales, ingeniería de detalle y suministro de equipos): 01/03/2027 al 25/06/2027. 3)Construcción de la central eléctrica (obras civiles, electromecánicas e interconexión, instalación de aerogeneradores y SAE): 28/06/2027 al 30/06/2028. 4)Pruebas de comportamiento de central: 03/07/2028 al 29/09/2028. 5)Inicio Operación comercial: 02/10/2028</t>
  </si>
  <si>
    <t>S/N S/n, s/n, Mesa del Pueblo, GUANAJUATO, CP. 37913</t>
  </si>
  <si>
    <t>PROYECTO DE ENERGÍA RENOVABLE CON TECNOLOGÍA EOLICA, CON UNA CAPACIDAD DE 64 MW, DIVIDIDO EN 14 AEROGENERADORES DE 4.5 MW DE CAPACIDAD INDIVIDUAL; INTERCONECTADA A LA RED NACIONAL DE CFE MEDIANTE UNA LINEA DE INTERCONEXIÓN DE 115 KV HASTA LA SUBESTACIÓN SAN LUIS DE LA PAZ CFE (115 KV); UBICADO EN SAN LUIS DE LA PAZ, GUANAJUATO.</t>
  </si>
  <si>
    <t>https://ti.energia.gob.mx/api_documentos/public/api/v1/client-systems/NUrVsAShATUUqrsRXujwkIqhGx57yb/documents/public/5e31f2cc-e539-4e0f-bf66-69606caefcb5</t>
  </si>
  <si>
    <t>Se ha considerado tener como proveedor del EPC a GES- Global Energy Services, empresa internacional con amplia experiencia en la ejecución de proyectos EPC de energía Eólica- Considerando un proyecto llave en mano. Sin embargo, para los proyectos de Esquema Mixto, se buscarán proveedores especializados de la mano con la CFE.</t>
  </si>
  <si>
    <t>El siguiente listado es preliminar sujeto a revision y definicion posterior: *Aerogeneradors: Envision Energy *SAE: Envision Energy *Transformadores de Potencia: Hitachi *Transformadores de WTG: Ormazabal *Celdas y tableros PCYM: Siemens *Cableado: Viakom * Sistema de Compensación Reactiva: American Superconductor *Equipamiento primario subestación: Ormazaba</t>
  </si>
  <si>
    <t>AUTORIZADA CONDICIONADA</t>
  </si>
  <si>
    <t>Oficio 117.-DGISOS.989/2018</t>
  </si>
  <si>
    <t>11GU2018E0144</t>
  </si>
  <si>
    <t>https://ti.energia.gob.mx/api_documentos/public/api/v1/client-systems/NUrVsAShATUUqrsRXujwkIqhGx57yb/documents/public/3b0e2a05-9407-43d4-b108-d6eee0919533</t>
  </si>
  <si>
    <t>https://ti.energia.gob.mx/api_documentos/public/api/v1/client-systems/NUrVsAShATUUqrsRXujwkIqhGx57yb/documents/public/d097cda5-59d1-4c9b-bc2c-a300b450ba84</t>
  </si>
  <si>
    <t>Se elimina la LT Dañu- San Francisco Soyaniquilpan y van a verificar la capacidad del conductor de la LT Nogales- San José Iturbide</t>
  </si>
  <si>
    <t>PRE-CFE-CMI-0785-2026</t>
  </si>
  <si>
    <t>CFE-CMI-0785-2026</t>
  </si>
  <si>
    <t>FRE070202FSA</t>
  </si>
  <si>
    <t>OAK CREEK ENERGIA DE MEXICO S DE RL DE CV</t>
  </si>
  <si>
    <t>Pantera</t>
  </si>
  <si>
    <t>OAK</t>
  </si>
  <si>
    <t>LUIS MARIO SALINAS PUENTE</t>
  </si>
  <si>
    <t>lsalinas@ocdm.com.mx, luis@oces.com</t>
  </si>
  <si>
    <t>5543843562, 5543843562</t>
  </si>
  <si>
    <t>BLVD. TAMAULIPAS, 3191, INT. LOCAL #8, Residencial la Misión, Victoria, TAMAULIPAS, C.P. 87025</t>
  </si>
  <si>
    <t>6430.00 MW; El número indicado se refiere a la capacidad de generación eólica y solar desarrollada por el el presidente (CEO) de la compañía promovente (Oak Creek de México, razón social actual GP Renewables de México) Niels Rydder en el período 1983 - 2023. El señor Rydder fue de los pioneros del desarrollo eólico en California por parte de compañías danesas en los años ochenta, en aquel entonces como representante para Norteamérica del fabricante de aerogeneradores Micon (posteriormente NEG Micon y luego parte de Vestas). Dentro del portafolio de proyectos completados del señor Rydder se encuentran cinco granjas eólicas en Tamaulipas (Eólica Tres Mesas I, II, III, IV y Eólica Mesa La Paz) con una capacidad acumulada de 600 MW. Cabe señalar que una empresa hermana de Oak Creek de México operó la totalidad de estos activos y hasta la fecha sigue operando una parte de ellos. Aparte de la experiencia del señor Niels Rydder existen experiencias similares en otros miembros del equipo de trabajo de Oak Creek de México, incluyendo la de Steen Stavnbro con 7840 MW, la de Ken Grismore con 5606 MW y la de Carina Hartmann, con 3476 MW, para una suma aritmética de más de 23 mil MW. Cabe señalar que existe un traslapo finito entre estos proyectos, por lo no es pertinente realizar una suma directa. Sin embargo, es evidente que el equipo de trabajo cuenta con una muy amplia experiencia en el desarrollo de proyectos eólicos en México y el mundo.</t>
  </si>
  <si>
    <t>6430.00 MW; La totalidad de la experiencia del equipo de desarrollo corresponde al desarrollo de proyectos del equipo de Oak Creek de México / GP Renewables S de RL de CV corresponde a proyectos de energía renovable.</t>
  </si>
  <si>
    <t>3000.00 MW; El socio estratégico On Energy (https://www.on.energy/) cuenta con más de 3,000 MW de capacidad en sistemas de almacenamiento basado en batería operando o bajo construcción en Estados Unidos, México y Perú, entre otros, realizados entre más de 75 proyectos. On Energy es uno de los principales de soluciones de almacenamiento para centros de datos para IA en los Estados Unidos debido a su tecnología propietaria capaz de amortiguar grandes fluctuaciones de carga. On Energy tiene una fuerte presencia en México, con oficinas centrales en la Ciudad de México. La funcionalidad de las soluciones de On incluye (1) amortiguamiento de fluctuaciones, (2) provisión de capacidad, (3) regulación primaria y secundaria de la frecuencia, (4) control de voltaje, factor de potencia y provisión/absorción de potencia reactiva y (5) provisión de servicios como fuente no interrumpible de potencia, entre otros.</t>
  </si>
  <si>
    <t>Vestas A/S: Vestas se mantiene como uno de los fabricantes de aerogeneradores más influyentes a escala mundial, con más de 200 GW instalados en 88 países, consolidando su liderazgo histórico en soluciones eólicas globales. Tan sólo en 2025 Vestas instaló 14.5 GW de capacidad en todo el mundo. En México, Vestas ha sido el proveedor de aerogeneradores de más de 2,000 MW. Cabe señalar que más de 600 MW de estos 2000 MW corresponden a proyectos desarrollados por Oak Creek de México, específicamente el conjunto Eólica Tres Mesas (I–IV), donde ha sido seleccionada como proveedor de turbinas y encargado de servicios EPC y O&amp;M en distintas fases; la fase original Tres Mesas (148.5 MW) utiliza 45 turbinas V117 3.3 MW, suministradas e instaladas por Vestas desde 2017, mientras que Tres Mesas IV incorpora 24 turbinas V150 4.0 MW. Otro proyecto sobresaliente desarrollado por Oak Creel de México es Eólica Mesa La Paz (306 MW), donde Vestas suministró 85 turbinas V136 3.45 MW, optimizadas a 3.6 MW. On Energy: Como ya se describió anteriormente, ON.energy es un desarrollador y operador líder de sistemas de almacenamiento de energía en baterías (BESS), con más de 3 GW de capacidad actualmente en operación o en construcción a lo largo de las Américas, respaldado por una cartera de manufactura que supera los 10 GW de capacidad de producción lista para despliegue global. Con más de 75 proyectos entregados y más de 150 años de tiempo de operación acumulado, ON aporta experiencia comprobada a gran escala. En México, ON ha consolidado una presencia significativa como parte de su huella en las Américas, con más de 50 MW / 90 MWh de capacidad BESS a escala de red desplegada desde 2020.</t>
  </si>
  <si>
    <t>5900.00 USD; (La información desarrollada en este apartado corresponde al socio financiero Pant3ra, con quien se ha construido una alianza estratégica para el desarrollo del proyecto La Noria. Para el proyecto Rancho Grande aún no se cuenta con un socio financiero). Pant3ra Infraestructura, S.A. de C.V. (“Pant3ra”), APx/Xinfra y Arroyo Energy han formado un consorcio (en su conjunto, el “Consorcio”) para realizar inversiones conjuntas en proyectos en energía alineados con el Plan México. Las 3 compañías tienen en conjunto 5,600 millones de dólares bajo gestión. Pant3ra es una plataforma de inversión en energía cuyos socios han lidereado el levantamiento de más de 3,000 millones de dólares entre deuda y equity en los mercados de capitales y cuentan con sólidas relaciones con AFORES, Family Offices y fondos de capital privado en México y EU. APx Capital es un grupo de inversión mexicano con 2,300 millones de dólares en activos bajo gestión provenientes de AFOREs y los mercados públicos. Xinfra es la Fibra-E de APx Capital, está listada en la BMV y tiene 959 millones de dólares en activos bajo gestión. Además de Xinfra, APx tiene otros dos vehículos de inversión, FHIPO, el primer y único fideicomiso hipotecario en América Latina, con más de 825 millones de dólares levantados en el mercado público; y, STx, un fondo de 150 millones de dólares de capital. Arroyo es un fondo de capital privado estadounidense con 2,600 millones de dólares bajo gestión, que acaba de levantar su fondo IV con 1,000 millones de dólares comprometidos.</t>
  </si>
  <si>
    <t>Los fondos disponibles para inversión por el Consorcio provienen, señalando de manera enunciativa, de los siguientes inversionistas: AFOREs y otros fondos de pensiones mexicanos, de donde provienen ~3,000 millones de dólares de fondos actualmente bajo gestión Inversionistas institucionales (fondos de pensiones, fondos patrimoniales entre otros) y family offices en Mexico y en el extranjero, de donde provienen el resto de los fondos actualmente bajo gestión El Consorcio espera que el origen de capital (equity) para los proyectos de la convocatoria de mixtos sea de origen similar a los fondos actualmente bajo gestión, sujeto a la rentabilidad esperada de los proyectos y perfil de riesgo y gobierno corporativo atractivo para nuestros inversionistas habituales. A nivel de deuda, el Consorcio tiene relación con los principales bancos de México e internacionales, y se cuentan con cartas de intención de Banco Santander, HSBC y Bancrea para el financiamiento de los proyectos presentados en la convocatoria de mixtos, así como la posibilidad de levantar deuda de bancos de tamaño similar o superior sujeto a la bancabilidad de las estructuras y contratos que surjan de la convocatoria. El Consorcio cuenta con amplia experiencia estructurando deferentes instrumentos de deuda, tanto pública como privada y tiene una excelente relación con diversas instituciones financieras en Mexico y el extranjero.</t>
  </si>
  <si>
    <t>El Consorcio contará con la capacidad de tener los fondos disponibles para realizar un cierre financiero a más tardar el 30 de octubre de 2026, sujeto a la obtención de la rentabilidad esperada por los inversionistas, perfil de riesgo, gobierno corporativo, bancabilidad de las estructuras, entre otras características que surjan de la convocatoria. Adicionalmente, el Consorcio cuenta con la capacidad financiera suficiente para atender las necesidades de permisos y costos de desarrollo y garantías antes del cierre financiero de los proyectos.</t>
  </si>
  <si>
    <t>El Consorcio serán las entidades que ejerzan como socios financieros proveedores de capital equity del proyecto, a través de los diferentes mecanismos de financiamiento existentes. Adicionalmente, el Consorcio coordinará a proveedores de deuda, como Banco Santander, HSBC o Bancrea, entre otros, de calidad similar o superior para proporcionar la deuda que sea necesaria para la compleción del proyecto.</t>
  </si>
  <si>
    <t>(Proyecto La Noria) Oak Creek de México trabajará para completar todas las tareas de desarrollo del proyecto y las actividades anticipadas de adquisición de equipos y el balance de planta, los terrenos y las servidumbres necesarias para alcanzar el estado RTB (listo para construir) para el proyecto eólico La Noria de 300 MW y el BESS de 90 MW y 270 MWh antes del 1 de noviembre de 2026. Una vez que se logre el estado RTB, Oak Creek de México trabajará con fabricantes de equipos originales (OEM), vendedores, proveedores y otros seleccionados para completar la parte BOP (balance de la planta) del proyecto, que incluye toda la nivelación del sitio, el trabajo vial, las plataformas de los aerogeneradores, el diseño y la construcción de los cimientos, así como la instalación completa de los sistemas eléctricos subterráneos. La llegada, la estadía, el almacenamiento, el ensamblaje, el levantamiento y la puesta en servicio de los aerogeneradores se llevarán a cabo durante todo el proceso de construcción hasta que se alcance la COD (Fecha de Operación Comercial) prevista para el 1 de mayo de 2028. El sistema BESS, la línea de transmisión y la infraestructura de la subestación también se programarán y construirán dentro del mismo período de tiempo para coincidir con la COD del 1 de mayo de 2028. (Rancho Grande) Oak Creek de México trabajará para completar todas las tareas de desarrollo del proyecto y las actividades anticipadas de adquisición de equipos y el balance de planta, los terrenos y las servidumbres necesarias para alcanzar el estado RTB (listo para construir) para los proyectos Rancho Grande 1 y 2 que suman 580 MW de energía eólica y 174 MW / 522 MWh de BESS para el 1 de septiembre de 2027. Una vez que se logre el estado RTB, Oak Creek de México trabajará con fabricantes de equipos originales (OEM), vendedores, proveedores y otros seleccionados para completar la parte BOP (balance de la planta) del proyecto, que incluye toda la nivelación del sitio, el trabajo vial, las plataformas de los aerogeneradores, el diseño y la construcción de los cimientos, así como la instalación completa de los sistemas eléctricos subterráneos. La llegada, la estadía, el almacenamiento, el ensamblaje, el levantamiento y la puesta en servicio de los aerogeneradores se llevarán a cabo durante todo el proceso de construcción hasta que se alcance la COD (Fecha de Operación Comercial) prevista para el 1 de marzo de 2029. El sistema BESS, la línea de transmisión y la infraestructura de la subestación también se programarán y construirán dentro del mismo período de tiempo para coincidir con la COD del 1 de marzo de 2029.</t>
  </si>
  <si>
    <t>70%; El desarrollo de La Noria se encuentra en una etapa avanzada, ya que se cuenta con (1) estudios de interconexión (indicativo y de impacto al sistema), (2) evaluación social (EVIS), (3) estudios ambientales, (4) estudios del recurso eólico de varios años y apoyado en varias torres de medición, (5) control del terreno a través de contratos de arrendamiento de largo plazo con personas y grupos de confianza, (6) negociaciones avanzadas para la procuración del equipo principal (aerogeneradores, BESS) y (7) un socio financiero que permite movilizar los recursos financieros en un plazo compatible con los términos de la convocatoria. No se cuenta con la totalidad de los permisos, ya que no resultó pertinente continuar con la tramitología en 2019; sin embargo, el equipo de desarrollo ha mantenido un nivel de actividades en torno al proyecto que permitirá alcanzar los hitos administrativos y técnicos faltantes en un plazo muy corto, ahora que se contará con las condiciones propicias y el apoyo de CFE. En cuanto al proyecto Rancho Grande (etapas 1 y 2), un proyecto eólico con una capacidad eólica de 580 MW y un BESS de 174 MW / 522 MWh, cabe señalar que en este caso el avance es menor, dado que se consideraba en su momento más retador colocar la capacidad de 580 MW proyectada para las etapas 1 y 2 (con un potencial de crecimiento a 1,000 MW o más) en el mercado y solventar la inversión en la construcción de las dos líneas de transmisión (85km para la interconexión, 122km para el refuerzo de la red) requeridas por el CENACE en su momento, sin afectar la competitividad del proyecto. Sin embargo, se cuenta con estudios indicativos para ambas etapas y se considera que las inversiones en interconexión y refuerzos pueden realizarse de manera costo-efectiva, si se prorratean entre las dos etapas. También se ha hecho un esfuerzo para optimizar las líneas de transmisión, usando conductores avanzados, lo cual permite aumentar el claro entre torres de 300m a 380m, reduciendo de esta manera el costo de las torres (siendo éste el costo más importante) y los costos de los derechos de vía. Este último aspecto es clave para un desarrollo rápido y costo-efectivo de las líneas de transmisión, debido a sus longitudes y el entorno social retador de la zona. A ello abona también el hecho que uno de los socios estratégicos del proyecto Rancho Grande es el dueño de las 12 mil hectáreas que conforman el polígono de la zona, que pertenece a una familia de alta reputación en la zona y con la capacidad de llevar a cabo desarrollos en una zona compleja. Las capacidades aportadas por dicho socio en materia de arrendamiento de derechos de vía y servidumbres son sumamente valiosas para un proyecto de esta magnitud. El hecho de contar con una asociación con el propietarios del polígono y que además controla la totalidad del polígono del proyecto también permite acelerar de manera importante los estudios de impacto ambiental y social que se encuentran pendientes de concluir. Debido a las circunstancias ya descritas se considera que el tiempo de desarrollo del proyecto Rancho Grande será un poco más largo, por lo cual no será realista que la construcción inicie en noviembre del año en curso, sino hasta septiembre de 2027. Sin embargo, dado el potencial de este proyecto para convertirse en una verdadera ancla del desarrollo eólico en Tamaulipas sentimos pertinente exponer este proyecto a la consideración de las autoridades.</t>
  </si>
  <si>
    <t>SE Maniobras entronque LT s Lajas - Guemez</t>
  </si>
  <si>
    <t>175 MW; 3</t>
  </si>
  <si>
    <t>Marzo 2026 - Septiembre 2027: Adquisición de equipos, balance de planta, servidumbres Septiembre 2027 - Septiembre 2029: Nivelación del sitio, trabajo vial, plataformas de aerogeneradores, diseño y construcción de los cimientos, instalación del sistema de recolección, levantamiento de aerogeneradores</t>
  </si>
  <si>
    <t>Carretera los vergeles-laguna Madre N/A, N/A, Los Vergeles, TAMAULIPAS, CP. 87619</t>
  </si>
  <si>
    <t>Rancho grande es un proyecto eolico de 580 MW con BESS de 30%/3h de almacenamiento, a construirse en dos etapas (280 MW y 300 MW), ubicado en el municipio de san fernando, Tamps.</t>
  </si>
  <si>
    <t>https://ti.energia.gob.mx/api_documentos/public/api/v1/client-systems/NUrVsAShATUUqrsRXujwkIqhGx57yb/documents/public/021fd336-c917-4c0f-a9ec-00225d33f4fc</t>
  </si>
  <si>
    <t>Proveeduría de aerogeneradores: Acuerdo estratégico no vinculante con Vestas. Otros fabricantes podrán invitarse a concursar. Proveeduría de SAEs: Acuerdo estratégico no vinculante con On Energy. Otros proveedores podrán invitarse a concursar. Balance de planta: Conversaciones con firmas competentes como Elecnor, Entia y Seselec. Otros proveedores podrán invitarse a concursar.</t>
  </si>
  <si>
    <t>Aerogeneradores: Vestas, Nordex, Otros BESS: On Energy, CATL, otros EPC: Elecnor, Entia y Seselec</t>
  </si>
  <si>
    <t>https://ti.energia.gob.mx/api_documentos/public/api/v1/client-systems/NUrVsAShATUUqrsRXujwkIqhGx57yb/documents/public/5119ab59-ea73-44bf-aec9-f842f5e8b030</t>
  </si>
  <si>
    <t>PRE-CFE-CMI-0447-2026</t>
  </si>
  <si>
    <t>CFE-CMI-0447-2026</t>
  </si>
  <si>
    <t>MACJ8609269R4</t>
  </si>
  <si>
    <t>JESUS GILBERTO MARTINEZ CRODA</t>
  </si>
  <si>
    <t>Gemex</t>
  </si>
  <si>
    <t>DEYANIRA ITZEL TERAN JUAREZ, RUY ARTURO ELIZONDO SALAZAR, LILIANA ORTEGA MORALES</t>
  </si>
  <si>
    <t>LILIANA ORTEGA MORALES</t>
  </si>
  <si>
    <t>5565990600, 5547660943</t>
  </si>
  <si>
    <t>BOSQUE DE DURAZNOS, 61, INT. PISO 9-C, Bosque de las Lomas, Miguel Hidalgo, CIUDAD DE MÉXICO, C.P. 11700</t>
  </si>
  <si>
    <t>271.00 MW; Consta de 4 proyectos de energía eólica en el Estado de Tamaulipas: El Porvenir: 54 MW Ciudad Victoria: 49.5 MW La Mesa: 49.5 MW Vicente Guerrero: 118 MW</t>
  </si>
  <si>
    <t>271.00 MW; El portafolio actual de centrales de generación de energía; las cuales fueron desarrolladas, construidas y actualmente en operación, consta de 4 parques eólicos con una capacidad total de 271 MW y una inversión de alrededor de 600 Millones de Dolares, los cuales se encuentran en el estado de Tamaulipas.</t>
  </si>
  <si>
    <t>36.00 MW; A traves de la convocatoria para la atención prioritaria de las solicitudes de generación eléctrica se nos ha adjudicado el proyecto de Piedras Negras en el Estado de Veracruz el cual contara con una capacidad de baterias de 36.2 MW; GEMEX desarrollará y operara dicho SAE. Adicionalmentes contamos con el respaldo de empresas que tienen amplia experiencia en el desarrollo y operación de estos sistemas</t>
  </si>
  <si>
    <t>No es de nuestro interes consolidar esta deuda</t>
  </si>
  <si>
    <t>Actualmente nos encontramos en el proceso de negociación con diferentes empresas con la capacidad técnica y economica para poder ejecutar los proyectos a través de un contrato EPC. Como por ejemplo: IEPI México, S.A. de C.V.; INVER México, S.A de C.V.; EXUS México (O&amp;M).</t>
  </si>
  <si>
    <t>600.00 USD; El portafolio actual de centrales de generación de energía consta de 4 parques eólicos con una capacidad total de 271 MW y una inversión de alrededor de 600 Millones de Dolares, los cuales se encuentran en el estado de Tamaulipas.</t>
  </si>
  <si>
    <t>La estructura del financiamiento es a traves del un Project Finance (Deuda + Equity).</t>
  </si>
  <si>
    <t>El plazo para la revisión de los modelos financieros con los bancos nos lleva alrededor de 6-8 meses; considerando la firma de los contratos y la condiciones previas a la disposición.</t>
  </si>
  <si>
    <t>La Entidad que acturá como socio del proyecto es Grupo Energía México GEMEX.</t>
  </si>
  <si>
    <t>Descripción - Fecha Inicio - Fecha Terminación Actividades previas 01/05/2023 31/10/2026 Por iniciar obras 01/11/2026 31/12/2027 Construcción Central 01/01/2028 31/01/2029 Pruebas de la Central 01/12/2028 31/01/2029 Operación Comercial 01/02/2029</t>
  </si>
  <si>
    <t>40%; Actualmente el proyecto cuenta con terrenos asegurados e inscritos en el RPP; MIA en evaluación; EVIS en evaluación; así como algunas otras solicitudes a nivel estatal y Federal en proceso.</t>
  </si>
  <si>
    <t>19 MW; 3 HRS</t>
  </si>
  <si>
    <t>Actividades previas 01/05/2023 al 31/10/2026 Por iniciar obras 01/11/2026 al 31/12/2027 Construcción Central 01/01/2028 al 31/01/2029 Pruebas de la Central 01/12/2028 al 31/01/2029 Operación Comercial 01/02/2029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</si>
  <si>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AVENIDA SAN LUIS S/N, S/N, Maguey Blanco, GUANAJUATO, CP. 37914</t>
  </si>
  <si>
    <t>EL PROYECTO CONSISTE EN LA CONSTRUCCIÓN, PUESTA EN MARCHA Y OPERACIÓN DE UN PARQUE SOLAR FOTOVOLTAICO CON UNA VIDA ÚTIL ESTIMADA DE 23 AÑOS, QUE SERÁ CONECTADO DIRECTAMENTE AL SEN, CON UNA CAPACIDAD NETA DE 64.00 MW DE POTENCIA EN CA, INYECTADO EN LA S.E. SAN LUIS DE LA PAZ @115KV, 75.6 MW A LA SALIDA DE LOS INVERSORES Y 86.1952 MW EN CD. LA S.E. DEL PROYECTO SE ENCUENTRA A 4.128 KM DE LA S.E. SAN LUIS DE LA PAZ @115KV</t>
  </si>
  <si>
    <t>https://ti.energia.gob.mx/api_documentos/public/api/v1/client-systems/NUrVsAShATUUqrsRXujwkIqhGx57yb/documents/public/a87ea122-1080-409e-89de-3dc2508d15bb</t>
  </si>
  <si>
    <t>A LA FECHA SE TIENE CONSIDERADO A IEPI MÉXICO S.A. DE C.V. (OHL INDUSTRIAL MÉXICO (IEPI MÉXICO) COMO POTENCIAL PROVEEDOR DEL EPC; SIN EMBARGO SE ESTAN ANALIZANDO DISTINTOS POTENCIALES PROVEEDORES; ASI COMO LOS DISTINTOS ESQUEMAS.</t>
  </si>
  <si>
    <t>MODULOS: LONGI SOLAR, TRINA, JA SOLAR, JINKO INVERSORES: POWER ELECTRONICS, SUNGROW Y HUAWEI TRACKERS: NEXTPOWER, ARCTECH, TRINA TRANSFORMADOR DE POTENCIA DE ALTA TENSIÓN: CHINT, TBEA, GENERAL ELECTRIC SAE: SUNGROW, HUAWEI, CATL</t>
  </si>
  <si>
    <t>09/MG-0078/10/23</t>
  </si>
  <si>
    <t>https://ti.energia.gob.mx/api_documentos/public/api/v1/client-systems/NUrVsAShATUUqrsRXujwkIqhGx57yb/documents/public/6ca194d3-d754-4031-b2dc-6b79ba6b5a97</t>
  </si>
  <si>
    <t>https://ti.energia.gob.mx/api_documentos/public/api/v1/client-systems/NUrVsAShATUUqrsRXujwkIqhGx57yb/documents/public/ad3a677a-31d4-4b16-bfd5-6888c9d7521d</t>
  </si>
  <si>
    <t>ninguno (cuenta con Estudio de Instalaciones de sep-2025)</t>
  </si>
  <si>
    <t>Se queda así</t>
  </si>
  <si>
    <t>PRE-CFE-CMI-0706-2026</t>
  </si>
  <si>
    <t>CFE-CMI-0706-2026</t>
  </si>
  <si>
    <t>CHO181005J61</t>
  </si>
  <si>
    <t>ATLANTICA RENEWABLE POWER MEXICO S DE RL DE CV</t>
  </si>
  <si>
    <t>Dalia 3 (Pv Castamay)</t>
  </si>
  <si>
    <t>ATLANTICA</t>
  </si>
  <si>
    <t>LUIS MANUEL QUERO QUERO</t>
  </si>
  <si>
    <t>jovany.zamora@atlantica.com, luismanuel.quero@atlantica.com</t>
  </si>
  <si>
    <t>5543432995, 5580713050</t>
  </si>
  <si>
    <t>JAIME BALMES, 11, INT. C-10, Polanco I Sección, Miguel Hidalgo, CIUDAD DE MÉXICO, C.P. 11510</t>
  </si>
  <si>
    <t>2700.00 MW; Atlantica Sustainable Infrastructure es una empresa de infraestructura sostenible centrada en las energías renovables con una cartera de activos operativos de 2,7 GW en 12 países y otros 7 GW en desarrollo. Nuestros activos son solares fotovoltaicos, solares termoeléctricas (CSP), eólicas, geotérmicas, hidroeléctricas y sistemas PV+BESS (considerando únicamente su componente de MW de generación). Esta capacidad está distribuida en América del Norte, América del Sur y Europa, con activos emblemáticos como CSP Mojave y Solana (EE.UU.), CSP 650 MW en España), Coso Geothermal (EE.UU.), y diversos proyectos fotovoltaicos en Estados Unidos, Chile, Colombia y Uruguay. En conjunto, este portafolio evidencia experiencia probada en el desarrollo, ingeniería, construcción, puesta en marcha y operación de infraestructura energética de gran escala bajo marcos regulatorios y esquemas de inversión diversos. En México tenemos 350 MW en operación, con diversos clientes, el principal de ellos es PEMEX.</t>
  </si>
  <si>
    <t>12400.00 MW; El conjunto de proyectos renovables en operación en nuestra cartera alcanza 2,700 MW de capacidad de generación, abarcando proyectos solares (fotovoltaicos y termosolares), así como activos eólicos, hidroeléctricos y geotérmicos distribuidos en América del Norte, América del Sur y Europa. Adicionalmente, actualmente estamos construyendo otros 0.7 MW de plantas fotovoltaicas con almacenamiento en Estados Unidos, Mexico, España, Chile, Peru y Colombia. Igualmente importante, nuestra cartera de activos en desarrolo actual es de 4,100 MW + 4,900 MW de almacenamiento con baterias en Europa, Sudamerica, Estados Unidos, Canada y Mexico.</t>
  </si>
  <si>
    <t>5200.00 MW; Actualmente Atlantica tiene en operación varios activos SAE standalone y SAE asociados a generacion por un total de 350 MWh aproximadamente, ademas estamos construyendo plantas de almacenamiento de electricidad con baterias (BESS) por adicional 250 MWh, y tenemos en desarrollo proyectos de BESS por un total de 4,900 MW. La capacidad total en operación de sistemas de almacenamiento deriva de proyectos de baterías de escala utility ubicados principalmente en Estados Unidos, así como componentes BESS ligados a proyectos PV+BESS en Chile y México. Entre estos, destaca el sistema Coso Batteries 1 y 2, así como las soluciones de almacenamiento integradas a los proyectos Chile PV3 y México C&amp;I Portfolio. Esta capacidad de almacenamiento complementa la operación renovable mediante el soporte a la gestión de energía, estabilidad operativa, servicios auxiliares y control de variabilidad, lo que respalda la capacidad técnica para desarrollar proyectos que integren generación solar y sistemas</t>
  </si>
  <si>
    <t>Paneles: todos los Tier 1, incluyendo Trina Solar, Jinko Solar y Longi. Baterias: CATL, Trina y BYD Equipos principales: Daelim, Hitachi, Siemens y GE Construccion y obra electromecanica: Latnovva, Grupo Ortiz, Edemtec, Elecnor, Grupo MACC y TGI (Mexico)</t>
  </si>
  <si>
    <t>9999999999.00 USD; Nuestros activos a cierre de 2025 tienen un valor de US$ 10.1 mil millones, segun nuestros estados financieros a cierre de 2025. Actualmente tenemos 3.4 GW en operación (2.7 GW) y construcción (0.7 GW), con 54 activos operando en nuestra cartera y 10 en construcción. Atlantica es una empresa de infraestructura sostenible, comprometida durante todo el ciclo de vida del proyecto, desde la creación, el desarrollo y la financiación hasta la construcción y la gestión operativa a largo plazo. Nuestro modelo de negocio no es vender los activos, sino quedarnos operando y como propietarios de activos contratados a largo plazo Nuestra cartera diversificada incluye activos de energía renovable, sistemas de almacenamiento, gas natural eficiente y líneas de transmisión en América del Norte, Europa y América del Sur. Para efectos informativos, Atlantica es una compañía de propiedad privada. Hasta diciembre de 2024, Atlantica fue una compañía cotizada en bolsa,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 ya que todos nuestros proyectos cuentan con deuda "project finance" cerrado por nuestro equipo.</t>
  </si>
  <si>
    <t>- Capital Propio -Financiación Bancaria a nivel corporativo -Financiación de proyecto tipo project finance -Acceso a capital privado por tener accionista varios fondos de capital privado.</t>
  </si>
  <si>
    <t>Inmediata gracias a nuestra liquidez a nivel operativo y relacion bancaria con un pool de bancos internacionales</t>
  </si>
  <si>
    <t>ATLANTICA RENEWABLE POWER MEXICO S.A. DE C.V</t>
  </si>
  <si>
    <t>Se adaptara a los tiempos de la convocotaria. Tenemos varios proyectos en Mexico en desarrollo en diferente estado de avance, lo 5 mas avanzados los estamos presentando en esta convocatoria, y tienen grado de avance distinto como se especifica abajo</t>
  </si>
  <si>
    <t>50%; PV Pinos: 70% de avance, ya que solo nos faltaria la EVIS (solicitada en 2023) y el permiso de generacion, el cual se esta solicitando en la siguiente semana. Estamos en estudio de Instalaciones con buenos resultados. PV Castmay: 70% de avance, ya que solo nos faltaria la EVIS (solicitada en 2023) y el permiso de generacion el cual se esta solicitando en la siguiente semana. Estamos en estudio de Instalaciones con buenos resultados. PV Ceballos: 40% de avance. PV Huichapan: 40% de avance. PV Fresnillo: 40% de avance.</t>
  </si>
  <si>
    <t>SE Kalá</t>
  </si>
  <si>
    <t>31 MW; 3 HRS</t>
  </si>
  <si>
    <t>ETAPA INICIO FIN ACTIVIDADES PREVIAS 02/2023 11/2026 CONSTRUCCION 11/2027 10/2028 O&amp;M 11/2028 11/2063 DESMANTELAMIENTO 12/2063 12/2055</t>
  </si>
  <si>
    <t>aNTIGUA CARRETERA MERIDA SN, sn, Chencolli, CAMPECHE, CP. 24550</t>
  </si>
  <si>
    <t>CENTRAL DE GENERACIÓN ELÉCTRICA de 100 mw de capacidad nominal POR TECNOLOGÍA SOLAR FOTOVOLTAICA y 31MW de baterias, CON UNA SUPERFICIE DE 253 HA. CONSTA DE 194,280 MÓDULOS FOTOVOLTAICOS DE CAPACIDAD UNITARIA DE 670 WP, 352 INVERSORES DE 330 KW Y 16 TRANSFORMADORES DE 6.3 KVA. LA CAPACIDAD TOTAL ES DE 130.16 MW EN CORRIENTE DIRECTA Y 100 MW EN EL PUNTO DE INTERCONEXIÓN. EL PUNTO DE INTERCONEXIÓN PROPUESTO ES LA SE KALÁ, DONDE SE ENTREGARÁ LA ENERGÍA GENERADA POR EL PROYECTO FOTOVOLTAICO.</t>
  </si>
  <si>
    <t>https://ti.energia.gob.mx/api_documentos/public/api/v1/client-systems/NUrVsAShATUUqrsRXujwkIqhGx57yb/documents/public/1220cc3b-8870-4724-98c9-e09502cde315</t>
  </si>
  <si>
    <t>Atlantica se encarga de hacer las compras de los equipos principales gracias a los acuerdos marco que tiene con muchos fabricantes de paneles, baterias, transofrmadores, inversores, etc. mientras que se contrata a empresa para hacer la ingenieria y construccion de los proyectos bajo un formato de contrato llave en mano, o coste mas margen (latnovva, ortiz, edemtec, elecnor, macc). de esta manera nos aseguramos que los costes del proyecto son optimizados y se tienen garantias EPC.</t>
  </si>
  <si>
    <t>el listado de los principales equipos se agrega en el anexo iii y anexo iv de esta solicitud</t>
  </si>
  <si>
    <t>04CA2024E0004-8</t>
  </si>
  <si>
    <t>https://ti.energia.gob.mx/api_documentos/public/api/v1/client-systems/NUrVsAShATUUqrsRXujwkIqhGx57yb/documents/public/7f61a37b-8e87-4b05-8d12-26548dde2193</t>
  </si>
  <si>
    <t>https://ti.energia.gob.mx/api_documentos/public/api/v1/client-systems/NUrVsAShATUUqrsRXujwkIqhGx57yb/documents/public/692480bd-37b1-41a8-bf05-186ec82b5f6f</t>
  </si>
  <si>
    <t>Incluye arreglo de barra principal auxiliar y modernización de la SE porque no cumple con el código de Red</t>
  </si>
  <si>
    <t>Se tienen predios, LT de actividades previas</t>
  </si>
  <si>
    <t>PRE-CFE-CMI-0794-2026</t>
  </si>
  <si>
    <t>CFE-CMI-0794-2026</t>
  </si>
  <si>
    <t>SE Santa Cruz</t>
  </si>
  <si>
    <t>20 MW; 4 HRS</t>
  </si>
  <si>
    <t>camino al ventarron 1.6, , Buenavista, JALISCO, CP. 45640</t>
  </si>
  <si>
    <t>Proyecto fotovoltaico LAS JICAMAS (Jalisco) con capacidad de 26.25 MWp (118 MWac), integrado por 36,720 módulos de 715 Wp con seguimiento a un eje y 118 inversores (DC/AC 1.18). Incorpora SAE de 20 MW con 4 h de almacenamiento y 363 ciclos/año. Producción estimada P50: 46,900 MWh, PR 80.56 %. Vida útil proyectada: 25 años.</t>
  </si>
  <si>
    <t>https://ti.energia.gob.mx/api_documentos/public/api/v1/client-systems/NUrVsAShATUUqrsRXujwkIqhGx57yb/documents/public/86667549-5153-4551-9217-55d7f4cdf6b7</t>
  </si>
  <si>
    <t>09/MG-0254/11/23</t>
  </si>
  <si>
    <t>https://ti.energia.gob.mx/api_documentos/public/api/v1/client-systems/NUrVsAShATUUqrsRXujwkIqhGx57yb/documents/public/071c75f7-cb6c-4261-899f-2c7df6436f98</t>
  </si>
  <si>
    <t>https://ti.energia.gob.mx/api_documentos/public/api/v1/client-systems/NUrVsAShATUUqrsRXujwkIqhGx57yb/documents/public/4a746b3e-1d79-4917-9f79-71b524b477fe</t>
  </si>
  <si>
    <t>PRE-CFE-CMI-0769-2026</t>
  </si>
  <si>
    <t>CFE-CMI-0769-2026</t>
  </si>
  <si>
    <t>TEN110817D7A</t>
  </si>
  <si>
    <t>THERMION ENERGY SA DE CV</t>
  </si>
  <si>
    <t>GERARDO RENE CORTES MARTINEZ</t>
  </si>
  <si>
    <t>bvelazquez@thermion.mx, gcortes@thermion.mx, mmarquez@thermion.mx, mmartinez@thermion.mx</t>
  </si>
  <si>
    <t>5513289400, 5576627934, 5554548789</t>
  </si>
  <si>
    <t>MONTES URALES, 770, INT. PISO 1, Lomas de Chapultepec V Sección, Miguel Hidalgo, CIUDAD DE MÉXICO, C.P. 11000</t>
  </si>
  <si>
    <t>468.00 MW; Parque eólico con capacidad de 468 MW integrado por 68 aerogeneradores Siemens Gamesa SG170 de 6.8 MW, con rotor de 170 metros y altura de buje de 120 metros, a energía será evacuada por medio de LTA 400 kV al la SE Regiomontano.</t>
  </si>
  <si>
    <t>321.00 MW; Desarrollo de los parques eólicos El cortijo y Santa Cruz en el Estado de Tamaulipas, con un total de 321 MW.</t>
  </si>
  <si>
    <t>187.2 MW; Desarrollo del SAE del proyecto El Guajillo/Santa Gertrudis</t>
  </si>
  <si>
    <t>Aerogeneradores: Nordex, Siemens Gamesa BOP: Nueva Santander, GES, Visión Integral, Elecnor SET: ABB, Arteche, Siemens Energy</t>
  </si>
  <si>
    <t>162847835.00 USD; El vehículo cuenta con capital comprometido disponible para su despliegue conforme al calendario del proyecto, con capacidad de realizar aportaciones de equity en el cierre financiero previsto para 2026.</t>
  </si>
  <si>
    <t>Emisión de certificados de desarrollo</t>
  </si>
  <si>
    <t>Disponible</t>
  </si>
  <si>
    <t>PARQUE EOLICO EL GUAJILLO, S.A.P.I. de C.V.</t>
  </si>
  <si>
    <t>Inicio de Construcción: Enero 2028 Pago de Anticipos de TSA y BOP: Noviembre de 2027 Plataformas y Viales: Enero 2028 Inicio de instalación de Aerogeneradores: Agosto 2028 Energización: Septiembre 2029 COD: Diciembre 2029</t>
  </si>
  <si>
    <t>40%; Adquisición de Predios en regularización (en proceso de protocolización) Campaña de viento al menos 4 años MIA en elaboración MISSE en elaboración</t>
  </si>
  <si>
    <t>187.2 MW; 6.2</t>
  </si>
  <si>
    <t>cARRETERA INTERESTATAL EL BECERRO SN, SN, Parque Eólico DELARO, TAMAULIPAS, CP. 88866</t>
  </si>
  <si>
    <t>EL DESARROLLO SE UBICA SOBRE UNA SUPERFICIE APROXIMADA DE 8,938 HECTÁREAS DISTRIBUIDAS EN cuatro POLÍGONOS: Lucero, Cuatroalbo, Nueve y Mezquite. La configuración proyectada considera una capacidad instalada total de 468 MW, Y EN CONJUNTO CON EL PARQUE SANTA GERTRUDIS (503.2 MW), SERÁN LA EXPANSIÓN DEL PROYECTO MONTECRISTO (510 MW). El diseño técnico contempla la instalación de 68 aerogeneradores Nordex-Acciona modelo N175 de 6.8 MW, con rotor de 175 metros y altura de buje de 133 metros.</t>
  </si>
  <si>
    <t>https://ti.energia.gob.mx/api_documentos/public/api/v1/client-systems/NUrVsAShATUUqrsRXujwkIqhGx57yb/documents/public/474688bf-c898-4ace-afcc-d45d98e71179</t>
  </si>
  <si>
    <t>BOP: ELECNOR, SIEMENS ENERGY, VISION GOBLAL INTEGRAL, NUEVA SANTANDER. ESTRUCTURA CONTRACTUAL: LLAVE EN MANO</t>
  </si>
  <si>
    <t>•AEROGENERADORES: NORDEX, VESTAS, SIEMENS •TRANSFORMADORES DE POTENCIA: SIEMENS ENERGY •EQUIPOS SECUNDARIOS DE SE: ABB, ARTECHE, SIEMENS, JACOBS, TRIDELTA •TORRES: MATESA, IMEDEXA •SAE: HUAWEI</t>
  </si>
  <si>
    <t>PRE-CFE-CMI-0755-2026</t>
  </si>
  <si>
    <t>CFE-CMI-0755-2026</t>
  </si>
  <si>
    <t>201 MW; 6.2</t>
  </si>
  <si>
    <t>Carretera federal reynosa-san fernando SN, SB, Méndez, TAMAULIPAS, CP. 88880</t>
  </si>
  <si>
    <t>El desarrollo se ubica sobre una superficie aproximada de 7,000 hectáreas distribuidas en tres polígonos: Santa Elena, El Sauz y Cuitláhuac. La configuración proyectada considera una capacidad instalada total de 503.2 MW, y en conjunto con el parque el Guajillo (468 MW), serán la expansión del proyecto Montecristo (510 MW). El diseño técnico contempla la instalación de 74 aerogeneradores Nordex-Acciona modelo N175 de 6.8 MW, con rotor de 175 metros y altura de buje de 133 metros.</t>
  </si>
  <si>
    <t>https://ti.energia.gob.mx/api_documentos/public/api/v1/client-systems/NUrVsAShATUUqrsRXujwkIqhGx57yb/documents/public/be958ff6-3dcc-427e-8ecf-ba573bdd337c</t>
  </si>
  <si>
    <t>BOP: ELECNOR, SIEMENS ENERGY, VISION GOBLAL INTEGRAL, NUEVA SANTANDER. Estructura Contractual: Llave en mano</t>
  </si>
  <si>
    <t>• Aerogeneradores: Nordex, Vestas, Siemens • Transformadores de Potencia: Siemens Energy • Equipos Secundarios de SE: ABB, Arteche, Siemens, Jacobs, Tridelta • Torres: Matesa, Imedexa • SAE: Huawei</t>
  </si>
  <si>
    <t>https://ti.energia.gob.mx/api_documentos/public/api/v1/client-systems/NUrVsAShATUUqrsRXujwkIqhGx57yb/documents/public/cbb99d46-0196-4773-97ea-937d1a2538e1</t>
  </si>
  <si>
    <t>EN FILA ESTUDIOS</t>
  </si>
  <si>
    <t>11/25/2025</t>
  </si>
  <si>
    <t>POR REALIZAR</t>
  </si>
  <si>
    <t>PRE-CFE-CMI-0778-2026</t>
  </si>
  <si>
    <t>CFE-CMI-0778-2026</t>
  </si>
  <si>
    <t>SE Lagos Galera</t>
  </si>
  <si>
    <t>170 MW; 4 HRS</t>
  </si>
  <si>
    <t>CARRETERA SAN JUAN DE LOS LAGOS- LAGOS DE MORENO KM 10, , Alvarez Del Castillo, JALISCO, CP. 47473</t>
  </si>
  <si>
    <t>Proyecto fotovoltaico LAGOS NORTE (Jalisco) con capacidad de 200 MWp (118 MWac), integrado por 279,720 módulos de 715 Wp con seguimiento a un eje y 974 inversores (DC/AC 1.18). Incorpora SAE de 170 MW con 4 h de almacenamiento y 363 ciclos/año. Producción estimada P50: 471.10 GWh, PR 83.12 %. Vida útil proyectada: 25 años.</t>
  </si>
  <si>
    <t>SE Lagos Galera o bien SE Maniobras entronque Lt leon III - Aguascalientes Potencia</t>
  </si>
  <si>
    <t>115 / 230</t>
  </si>
  <si>
    <t>https://ti.energia.gob.mx/api_documentos/public/api/v1/client-systems/NUrVsAShATUUqrsRXujwkIqhGx57yb/documents/public/bf56a934-6b48-4577-8b0a-d10f495696b0</t>
  </si>
  <si>
    <t>https://ti.energia.gob.mx/api_documentos/public/api/v1/client-systems/NUrVsAShATUUqrsRXujwkIqhGx57yb/documents/public/446b6c31-0011-49f3-8e16-c33386986f39</t>
  </si>
  <si>
    <t>https://ti.energia.gob.mx/api_documentos/public/api/v1/client-systems/NUrVsAShATUUqrsRXujwkIqhGx57yb/documents/public/83d17e2f-6ea7-450c-ade8-fcd32cb3583f</t>
  </si>
  <si>
    <t>PRE-CFE-CMI-0113-2026</t>
  </si>
  <si>
    <t>CFE-CMI-0113-2026</t>
  </si>
  <si>
    <t>SAFH861008GB6</t>
  </si>
  <si>
    <t>HUGO SANTIAGO FLORES</t>
  </si>
  <si>
    <t>La Sauceda Solar</t>
  </si>
  <si>
    <t>CUASAR CAPITAL</t>
  </si>
  <si>
    <t>Cuasar Capital</t>
  </si>
  <si>
    <t>RAUL MARTINEZ MARTIN, OSCAR ARTURO LOPEZ RODRIGUEZ</t>
  </si>
  <si>
    <t>OSCAR ARTURO LOPEZ RODRIGUEZ</t>
  </si>
  <si>
    <t>arturo.lopez@cuasarcapital.com, hugo.santiago.flores@gmail.com</t>
  </si>
  <si>
    <t>6181072850, 6181890614</t>
  </si>
  <si>
    <t>PRESIDENTE MASARYK, 17, INT. 301, Polanco V Sección, Miguel Hidalgo, CIUDAD DE MÉXICO, C.P. 11560</t>
  </si>
  <si>
    <t>322 MW; Cuasar Capital, perteneciente al Grupo Eosol, se especializa en el desarrollo integral de proyectos de energía, abarcando desde los primeros estudios de viabilidad hasta la puesta en operación. Lo anterior, como hito principal, ha permitido interconectar la primer Central Eléctrica Fotovoltaica en 2014 en México. Actualmente cuenta con 14 Centrales Eléctricas Fotovoltaicas en México interconectadas a la RNT. Esto ha permitido lograr una colaboración con distintas empresas del sector, proporcionando soluciones completas a lo largo durante todo el ciclo de vida del proyecto.</t>
  </si>
  <si>
    <t>5500 MW; Cuasar Capital se especializa en el desarrollo integral de proyectos de energía, abarcando desde los primeros estudios de viabilidad hasta la puesta en operación, brindamos asistencia integral en desarrollo, gestión inmobiliario e industrial, gestión administrativa e interconexión. Además, realizamos análisis y selección de contratistas EPC (Ingeniería, Adquisición y Construcción) para garantizar el éxito del proyecto. Lo anterior, ha permitido el éxito de nuestros proyectos y la colaboración con distintas empresas tanto en México como a nivel internacional para el éxito de los mismos</t>
  </si>
  <si>
    <t>76 MW; Referente a dicha respuesta, es importante precisar que la experiencia con Sistemas de almacenamiento que tenemos es equivalente a la que posee aproximadamente el 95% del sector, tanto a nivel nacional como internacional, dado que se trata de una tecnología de incorporación reciente en el mercado eléctrico. La integración masiva de sistemas de almacenamiento es un fenómeno relativamente nuevo, por lo que la curva de aprendizaje es generalizada en la industria. De hecho, el propio marco regulatorio en México aún se encuentra en proceso de consolidación y desarrollo en esta materia. Cabe destacar que anteriormente la incorporación de almacenamiento no era obligatoria. Sin embargo, con la entrada en vigor de la Ley del Sector Eléctrico (LSE) y la publicación de las Disposiciones Administrativas de Carácter General (DACGs) por parte de la Comisión Nacional de Energía (CNE) a finales de 2025, el almacenamiento dejó de considerarse una tecnología opcional para convertirse en infraestructura estratégica destinada a mitigar la intermitencia propia de los proyectos de generación renovable.</t>
  </si>
  <si>
    <t>Se tienen diversos acuerdos o cartas de intención con distintos EPCistas, por ejemplo COINTER, OHLA, GRANDSOLAR, TSK, VOLTA CAPITAL, sin embargo, no se cuenta con acuerdos que nos limiten para agregar nuevos EPCistas a la estructuración del proyecto.</t>
  </si>
  <si>
    <t>320000000 USD; Actualmente, gestionamos activos por un valor de más de $320M USD en proyectos operativos. Complementamos este portafolio con nuestra Comercializadora de energía y productos asociados, la cual registra transacciones superiores a los $50M USD en energía y potencia, además de facturar $2.4M USD en servicios de Operación y Mantenimiento (O&amp;M).</t>
  </si>
  <si>
    <t>Los inversionistas y bancos aportan su dinero a través de la SPV (La Sauceda Solar), no directamente al proyecto. El 100% del costo total del Proyecto (CAPEX + costos de tramitación + gastos financieros) se cubren combinando deuda y capital (equity), según la siguiente proporción: - Deuda Senior 60% (Project Finance) - Equity (Accionistas / Patrocinadores del proyecto) 40 %</t>
  </si>
  <si>
    <t>Una vez alcanzado el 100% del desarrollo del proyecto, estimamos junio-agosto 2026, pero dependemos de los tiempos de las instancias gubernamentales para ello. En paralelo, se llevarían a cabo las debidas diligencias para el cierre financiero (mayo-octubre 2026), para iniciar la construcción en noviembre 2026. Generalmente, al obtener el cierre financiero, la disposición de los fondos, se realiza de manera controlada para mitigar riesgos. Los bancos o fondos de inversión no entregan el 100% del capital el primer día. El flujo suele seguir de la siguiente manera: - Al cierre financiero, se libera un % del capital. - Pedido o Suministro de equipos otro % - Progreso de obra civil y montaje de equipos, otro % - Puesta en marcha / Comisionamiento, otro % - Operación comercial, se aporta el remanente</t>
  </si>
  <si>
    <t>Existe una Term Sheet con el Banco Sabadell, quien será la entidad financiera principal (deuda), para el equity, se tienen cartas de intención para la aportación del equity con diversas compañías, tales como Grupo Feveh, Cointer, Ayanz, entre otras. Sin embargo, existe la apertura para demás entidades financieras durante las negociaciones.</t>
  </si>
  <si>
    <t>El proyecto se encuentra en una etapa avanzada de desarrollo, con una fecha estimada de finalización para el tercer trimestre de 2026. Esto nos permitiría iniciar la construcción en noviembre de 2026, una vez cumplidos los plazos de las autoridades correspondientes. Una vez iniciada la fase de construcción, se estima que el proyecto alcance su finalización durante el segundo trimestre de 2028</t>
  </si>
  <si>
    <t>85%; A la fecha, el proyecto presenta avances regulatorios significativos: CENACE: Obtención satisfactoria del Estudio de Instalaciones en septiembre de 2025. SEMARNAT: Recepción del resolutivo positivo de Impacto Ambiental (Modalidad Regional) en enero de 2026. CRE: Se atendió en noviembre de 2025 el requerimiento sobre el Permiso de Generación (Folio V-027281), actualmente en espera de resolución. SENER: Respuesta entregada en octubre de 2025 respecto a la Evaluación de Impacto Social (EVIS), también en proceso de resolución. Complementariamente, contamos con un avance sólido en la gestión de terrenos, permisos municipales, estatales y federales.</t>
  </si>
  <si>
    <t>SE San Diego Peñuelas</t>
  </si>
  <si>
    <t>76 MW; 3 HRS</t>
  </si>
  <si>
    <t>- Estado del Desarrollo: El proyecto se encuentra en etapa avanzada, con una fecha estimada de finalización entre junio y agosto de 2026, sujeto a tiempos de respuesta de las instancias gubernamentales. - Cierre Financiero (mayo 2026 - octubre 2026): Se llevará a cabo de forma paralela durante la etapa final de desarrollo, permitiendo el inicio de obras en noviembre de 2026. Cronograma de Construcción: - Preparación del sitio (Noviembre 2026 - Febrero 2027): Instalaciones provisionales, movimiento de tierras y la gestión logística de los equipos principales. - Obra Civil (Enero 2027 - Noviembre 2027): Marcado topográfico, vallado, cimentaciones, montaje de estructuras, zanjas de media tensión, caminos de circulación, línea de alta tensión, entre otras. - Obra Electromecánica (Febrero 2027 - Mayo 2028): Montaje de centros de carga, cableado, conexión de centros de transformación, conexión de módulos fotovoltaicos, cajas combinadoras, CCTV, tendido eléctrico de la línea de evacuación, montaje y conexión de equipos en subestación elevadora, subestaciones colaterales y en punto de interconexión, conexión de BESS, pruebas preoperativas, entre otras. - Puesta en Marcha y Pruebas de Comportamiento de la Central (Junio 2028 - agosto 2028): - Obtención de entrada en operación comercial (agosto 2028).</t>
  </si>
  <si>
    <t>38347078</t>
  </si>
  <si>
    <t>Carretera Federal 57 S/N, S/N, Ex-Hacienda la Jaula, GUANAJUATO, CP. 37867</t>
  </si>
  <si>
    <t>Es un predio Rústico, el cual se encuentra en el km. 118+100 en la carretera federal 57, tramo querétaro - san luis potosí, ruta mex 57, municipio de san diego de la unión, guanajuato. como referencia, Ex- hacienda la jaula. así mismo, se encuentra instalada la empresa condumex.</t>
  </si>
  <si>
    <t>https://ti.energia.gob.mx/api_documentos/public/api/v1/client-systems/NUrVsAShATUUqrsRXujwkIqhGx57yb/documents/public/da911d9c-e85d-4557-86b1-de48431db9e8</t>
  </si>
  <si>
    <t>Actualmente, contamos con diversas Cartas de Intención y propuestas técnico-económicas de empresas EPCistas de primer nivel. El proceso se desarrolla bajo un esquema contractual Llave en mano, contando con la participación de los siguientes licitantes: Cointer, Elecnor, Gransolar, OHLA, TSK y Volta Capital.</t>
  </si>
  <si>
    <t>- Módulos fotovoltaicos: Canadian solar, Jinko solar, Ja Solar, Trina solar, Longi solar technology - inversores: huawei, Ingeteam power technology, SunGrow, Power electronics - Seguidores (trackers): Array tecnologies, Universal renewable energies, Praxia energy, Braux energy group, NEXtracker - SAE: Huawei technologies, Disruptik energy storage systems, Quartux energy storage solutions, Zhongnan solar power</t>
  </si>
  <si>
    <t>09/MG-0185/03/23</t>
  </si>
  <si>
    <t>https://ti.energia.gob.mx/api_documentos/public/api/v1/client-systems/NUrVsAShATUUqrsRXujwkIqhGx57yb/documents/public/9ccda821-f4c3-46c2-805f-907083e58c66</t>
  </si>
  <si>
    <t>https://ti.energia.gob.mx/api_documentos/public/api/v1/client-systems/NUrVsAShATUUqrsRXujwkIqhGx57yb/documents/public/1b3057db-d678-472c-9374-8cd7043ebe1b</t>
  </si>
  <si>
    <t>ninguno (tiene estudio de impacto)</t>
  </si>
  <si>
    <t>PRE-CFE-CMI-0340-2026</t>
  </si>
  <si>
    <t>CFE-CMI-0340-2026</t>
  </si>
  <si>
    <t>SE Maniobras con apertura LTs Frontera-Río Escondido</t>
  </si>
  <si>
    <t>90 MW; 270</t>
  </si>
  <si>
    <t>Concepto Inicio Fin Dur. (Mes) Desarrollo RTB abr-26 nov-26 7 BoP - LNTP (ENG y MPT) abr-26 dic-26 8 BoP, TSA, BSA - NTP nov-26 - Caminos nov-26 may-27 6 Cimentaciones WTG mar-27 jul-27 4 Instalación MV oct-27 mar-28 5 Entrega de turbinas oct-27 feb-28 4 Construcción LT ago-27 dic-27 4 Montaje de turbinas nov-27 abr-28 5 Finalización mecánica dic-27 may-28 5 SE e Interconexión dic-27 feb-28 2 Puesta en marcha feb-28 may-28 3 Finalización sust. may-28 - COD may-28 -</t>
  </si>
  <si>
    <t>Carretera San Jose - Los Pilares N/A, N/A, Matamoreño, COAHUILA DE ZARAGOZA, CP. 26626</t>
  </si>
  <si>
    <t>La Noria es un proyecto eólico de 300 MW con BESS de 90 MW / 270 MWH ubicado sobre el corredor de transmisión de 400kV Piedras Negras - Monclova, cerca de la zona carbonifera.</t>
  </si>
  <si>
    <t>https://ti.energia.gob.mx/api_documentos/public/api/v1/client-systems/NUrVsAShATUUqrsRXujwkIqhGx57yb/documents/public/f2658a4f-101c-4fa8-8f37-74883aae661d</t>
  </si>
  <si>
    <t>Proveeduría de aerogeneradores: Acuerdo estratégico no vinculante con Vestas. Otros fabricantes podrán invitarse a concursar. Proveeduría deL SAE: Acuerdo estratégico no vinculante con On Energy. Otros proveedores podrán invitarse a concursar. Balance de planta: Conversaciones con firmas competentes como Elecnor, Entia y Seselec. Otros proveedores podrán invitarse a concursar.</t>
  </si>
  <si>
    <t>(1) aerogeneradores: Vestas, envision, nordex (2) SAE: On energy, estorage, CATL, Huaweii (3) BOP: ELECNOR, ENTIA, SESELEC</t>
  </si>
  <si>
    <t>https://ti.energia.gob.mx/api_documentos/public/api/v1/client-systems/NUrVsAShATUUqrsRXujwkIqhGx57yb/documents/public/172879ae-d12f-4146-922c-983bcfd106a0</t>
  </si>
  <si>
    <t>https://ti.energia.gob.mx/api_documentos/public/api/v1/client-systems/NUrVsAShATUUqrsRXujwkIqhGx57yb/documents/public/2ddc8d9c-55be-4e2c-bef9-e8801bad3d75</t>
  </si>
  <si>
    <t>ACLARACIÓN</t>
  </si>
  <si>
    <t>PRE-CFE-CMI-0535-2026</t>
  </si>
  <si>
    <t>CFE-CMI-0535-2026</t>
  </si>
  <si>
    <t>KSO231107J43</t>
  </si>
  <si>
    <t>KAIBIL SOLAR S DE RL DE CV</t>
  </si>
  <si>
    <t>GENUX</t>
  </si>
  <si>
    <t>Genux</t>
  </si>
  <si>
    <t>MARIANA DE JESUS CHORNE CADENA, ADRIANA EUGENIA PERALTA SUCHIL, MARIA SANCHEZ-MAYENDIA PEREZ-SERRANO, DIEGO GARCIA ALVAREZ</t>
  </si>
  <si>
    <t>DIEGO GARCIA ALVAREZ, ALEJANDRO VIEYRA AMBRIZ, MARCO ANTONIO GASTÉLUM ROJAS, MARIANA DE JESUS CHORNE CADENA, LESLIE ANDREA MURCIA PINEDO, ADRIANA EUGENIA PERALTA SUCHIL, MARIA GUADALUPE MIRANDA OLIVAS</t>
  </si>
  <si>
    <t>mariana.chorne@genuxpower.com</t>
  </si>
  <si>
    <t>5514816674, 5619886236</t>
  </si>
  <si>
    <t>CULIACAN, 123, INT. PISO 14, Hipódromo Condesa, Cuauhtémoc, CIUDAD DE MÉXICO, C.P. 06170</t>
  </si>
  <si>
    <t>CAMPOS ELISEOS, 223, INT. PISO 5 501, Polanco IV Sección, Miguel Hidalgo, CIUDAD DE MÉXICO, C.P. 11550</t>
  </si>
  <si>
    <t>0 MW; GenuX es una compañía dedicada al desarrollo de proyectos de energía renovable de gran escala constituida en diciembre del 2023. Actualmente, se están desarrollando los proyectos que se mencionan más abajo. GenuX nace en asosiación entre GLENCORE (trader de commodities internacional) y Exus (proveedor de servicios de gestión de activos de generación de energía renovable) con el objetivo de crear una plataforma de varios GW de desarrollo de proyectos de energía renovable de gran escala en Latinoamérica. A su vez, GenuX celebró un acuerdo de inversionistas con Kenermex, S.L. surgiendo el acuerdo comercial entre Kenergy y GenuX a través de Kenergenux, S.L. Kenergy es un desarrollador integral e independiente de proyectos de energía renovable. Desarrolla proyectos en México, Italia, India y en España, desde la fase inicial de localización y firma de terrenos hasta la comercialización de energía una vez conectados a la red. Fundada en España en 2013 por cuatro socios con más de 20 años de experiencia agregada en el sector de energía renovable. Cuenta con 620 MW de proyectos conectados y operativos y con 3,480 MW de proyectos en desarrollo. Kenergenux S.L. es propietaria indirecta de Kaibil Solar S. de R.L. de C.V., dueña del proyecto Estrada que se presenta bajo el Esquema de Proyectos Mixtos con CFE. GenuX tiene los siguientes proyectos relevantes: Portafolio Panabá: Proyecto eólico de 252 MW más 420 MWh de SAE ubicado en Yucatán ingresado en la planeación vinculante del 2025, con FPO en diciembre del 2028. Esta es la primera fase de un portafolio que considera 351 MW eólicos, 232 MWp solar fotovoltaico y 485 MWh de SAE. Planeación vinculante 2026: GenuX ingresará 5 proyectos al proceso de planeación vinculante en 2026 que suman una capacidad de 514 MW; Oro Solar 1 y Oro Solar 2 (272 MWp solar fotovoltaico en Zacatecas), Ajolo (83 MWp solar fotovoltaico en Estado de México), Tepetate (91 MW solar fotovoltaico en Estado de México) y Tixcalán (68 MW eólico en Campeche) con FPOs esperados entre el 2029 y 2030. Actualmente, todos los proyectos se encuentran en fase de desarrollo, por lo mismo, no se cuenta con proyectos operativos.</t>
  </si>
  <si>
    <t>24500 MW; GenuX cuenta con un portafolio en desarrollo de 5,400 MW distribuido en México, Colombia, Perú y Argentina. En México el portafolio es de 3,500 MW repartidos entre proyectos eólicos (~600 MW) y solares fotovoltaicos (~2,700 MWp). El rango de fechas a COD comprende de primer trimestre del 2028 hasta el 2031. Exus, como inversionista de GenuX, cuenta con una cartera de activos bajo gestión en México de 1,606 MW repartidos entre proyectos eólicos (~400 MW) y solares fotovoltaicos (~1,200 MWp). Dentro de sus principales cleintes están: GEMEX, Orión, CEMEX, Quantum, KINO y Macquarie. A nivel internacional, Exus administra ~15 GW de proyectos renovables en Europa y América. Por su parte, Kenergy cuenta con 620 MW de proyectos conectados y operativos y con 3,480 MW de proyectos en desarrollo en Europa, India y México.</t>
  </si>
  <si>
    <t>1200 MW; Todos los proyectos renovables de GenuX en México consideran hibridación con baterías que suman una capacidad instalada de SAE de ~900 MW, y el resto de ~300 MW en Colombia y Argentina.</t>
  </si>
  <si>
    <t>Elecnor: Contrato full EPC Power China: Contrato full EPC GES: Contrato full EPC EDEMTEC: Contrato full EPC EXUS: Contrato de supervisión de EPC EXUS: Contrato de Asset Management</t>
  </si>
  <si>
    <t>10000000 USD; GLENCORE AG es propietaria indirecta del 37.5% de las acciones representativas del capital social de Kenergenux, S.L., quien a su vez sostiene el 75% del capital accionario del proyecto Kaibil Solar, S. de R.L. de .C.V. (Kaibil). En este sentido, Kaibil forma parte del Grupo de Interés Económico (según dicho término se define en la Ley del Sector Eléctrico) tanto de GLENCORE AG como de Exus Management Renewables, a través de la sociedad GENUX POWER, S.L., al compartir objetivos comerciales y financieros afines de ambos grupos. La capitalización bursátil de GLENCORE en la bolsa de Londres (LSE) es de ~USD 83.7b a febrero del 2026. El portafolio de activos en desarrollo de GenuX de 5,400 MW ha requerido una inversión de ~US$ 10,000,000 y se tienen autorizada una inversión adicional de US$ 10,000,000.</t>
  </si>
  <si>
    <t>Fondos disponibles de GLENCORE AG a través de GenuX.</t>
  </si>
  <si>
    <t>Disponibilidad inmediata a medida que se requieran desembolsos de capital, sujeto la a aprobación del consejo de accionistas.</t>
  </si>
  <si>
    <t>GENUX POWER, S.L. y KENERMEX, S.L. a través de KENERGENUX, S. de R.L. de C.V.</t>
  </si>
  <si>
    <t>Estudio Indicativo (CENACE): Junio 2025 Estudio de Impacto (CENACE): Noviembre 2026 Estudio de Instalaciones (CENACE): Mayo 2027 Manifestación de Impacto Ambiental (SEMARNAT): Marzo 2027 Manifestación de Impacto Social del Sector Energético (SENER): Mayo 2027 Salvamento Arqueológica (INAH): Marzo 2028 Trámites Federales y Estatales: Mayo 2028 Permiso de Generación (CNE): Abril 2027 Contrato de Interconexión (CFE): Junio 2028</t>
  </si>
  <si>
    <t>10%; Dado que el proyecto únicamente tiene los contratos de arrendamientos firmados y el resolutivo del estudio indicativo, se considera que está en una etapa temprana de desarrollo.</t>
  </si>
  <si>
    <t>SE Calera II</t>
  </si>
  <si>
    <t>26 MW; 4 HRS</t>
  </si>
  <si>
    <t>Estudio Indicativo (CENACE): Junio 2025 Estudio de Impacto (CENACE): Noviembre 2026 Estudio de Instalaciones (CENACE): Mayo 2027 Manifestación de Impacto Ambiental (SEMARNAT): Marzo 2027 Manifestación de Impacto Social del Sector Energético (SENER): Mayo 2027 Salvamento Arqueológica (INAH): Marzo 2028 Trámites Federales y Estatales: Mayo 2028 Permiso de Generación (CNE): Abril 2027 Contrato de Interconexión (CFE): Junio 2028 Inicio de Construcción: Agosto 2028 Fecha de puesta en Operación: Noviembre 2029</t>
  </si>
  <si>
    <t>Gral. Enrique Estrada n/a, n/a, Gral. Enrique Estrada, ZACATECAS, CP. 98560</t>
  </si>
  <si>
    <t>Proyecto solar fotovoltaico de 120 mwp, 88 mw de capacidad neta ubicado en zacatecas, méxico, con fecha de rtb esperada en julio del 2028 y cod en diciembre del 2029. El proyecto se encuetra en una etapa temprana de desarrollo, cuenta con contratos de arrendamiento firmados con propietarios privados por el 100% del terreno del parque. ha obtenido el resolutivo positivo del estudio indicativo, el cual resuelve la construcción de una subestación de transformción de 230/115 kv, entre otras obras</t>
  </si>
  <si>
    <t>https://ti.energia.gob.mx/api_documentos/public/api/v1/client-systems/NUrVsAShATUUqrsRXujwkIqhGx57yb/documents/public/cb99210d-7940-4a79-a832-8c1013e2821a</t>
  </si>
  <si>
    <t>Elecnor: Contrato full EPC Power China: Contrato full EPC GES: Contrato full EPC EDEMTEC: Contrato full EPC EXUS: Contrato de supervisión de EPC Exus: Contrato de Asset Management</t>
  </si>
  <si>
    <t>módulo fv - Marca: Trina - modelo: tsm-69neg21c.20 - unidades: 695 wp - número de módulos: 173,250 unidades - Módulos: 5,775 cadena x 30 en series iNVERSOR - Marca: Sungrow - modelo: sg350hx-20a-preliminary-350 - unidades: 350 kwca - número de inversores: 275 unidades - voltaje de funcionamiento: 500-1,500 v</t>
  </si>
  <si>
    <t>https://ti.energia.gob.mx/api_documentos/public/api/v1/client-systems/NUrVsAShATUUqrsRXujwkIqhGx57yb/documents/public/f05f4a06-bf96-4a0e-aef6-ae2d9da1a78d</t>
  </si>
  <si>
    <t>https://ti.energia.gob.mx/api_documentos/public/api/v1/client-systems/NUrVsAShATUUqrsRXujwkIqhGx57yb/documents/public/9bf305a5-915f-4776-9930-640c849654c5</t>
  </si>
  <si>
    <t>PRE-CFE-CMI-0397-2026</t>
  </si>
  <si>
    <t>CFE-CMI-0397-2026</t>
  </si>
  <si>
    <t>DSE240702TZ6</t>
  </si>
  <si>
    <t>DESARROLLOS Y SOLUCIONES ENERGETICAS ARCE S DE RL DE CV</t>
  </si>
  <si>
    <t>FISTERRA ENERGY</t>
  </si>
  <si>
    <t>ISMAEL RODELGO BELINCHON</t>
  </si>
  <si>
    <t>ismael.rodelgo@fisterraenergy.com, lara.furones@fisterraenergy.com</t>
  </si>
  <si>
    <t>5551251670, 5554079988</t>
  </si>
  <si>
    <t>ARQUIMEDES, 15, INT. OFICINA 224, Polanco V Sección, Miguel Hidalgo, CIUDAD DE MÉXICO, C.P. 11560</t>
  </si>
  <si>
    <t>2150.00 MW; Entre los 2150 MW se encuentran proyectos de diferentes tecnologías como solar, eólica y ciclo combinado de gas natural. El total de proyectos es de 6 con un desglose de: 2 proyectos de ciclo combinado, 1 proyectos eólico y 3 proyectos solares. Todos ellos desarrollados y construidos en México</t>
  </si>
  <si>
    <t>5850.00 MW; Los 5850 MW renovables se componen de 750 MW construidos y en operación, y 5100 MW en desarrollo y futura construcción. Los 750 MW construidos y en operación se componen de 250 MW eólicos y 500 MW solares. Los 5100 MW en desarrollo se componen de 5000 MW solares y 100 MW eólicos</t>
  </si>
  <si>
    <t>1400.00 MW; Los 1400 MW son todos en fase de desarrollo. 400 MW son SAE asociados a plantas fotovoltaicas. En la actualidad las plantas fotovoltaicas y SAE asociado están en desarrollo en un total de 5 proyectos. 1000 MW son SAE no asociados completamente en desarrollo inicial y como plan de negocio en desarrollo los próximos años</t>
  </si>
  <si>
    <t>Procesos muy avanzados de recepción de ofertas y una short list de candidatos finales para ejecutar la construcción de los proyectos (EPC). Acuerdos no cerrados ni comprometidos al 100% pero muy avanzados y con facilidad para formalizar los acuerdos cuando sea necesario. Los equipos (inversores, paneles fotovoltaicos,...) se encuentran en grado de gran avance en recepción de ofertas pero no se han reservado.</t>
  </si>
  <si>
    <t>5000000000.00 USD; Las sociedades vehículo (SPV) del proyecto son filiales controladas indirectamente por fondos gestionados por Blackstone Inc., uno de los mayores gestores de activos alternativos a nivel global. Blackstone gestiona más de USD 1.2 billones (trillion) en activos bajo gestión (AUM) a nivel global, con inversiones diversificadas en infraestructuras, energía, real estate, private equity, crédito y hedge funds. Para las actividades de Fisterra Energy se destina un fondo de 5000 millones de USD (cinco mil millones) Blackstone Inc. es una compañía cotizada en la Bolsa de Nueva York (NYSE: BX).</t>
  </si>
  <si>
    <t>Los fondos necesarios para el desarrollo, construcción y operación del proyecto provendrán de capital propio (equity) aportado por fondos gestionados por Blackstone, en línea con su estrategia global de inversión en infraestructuras y transición energética. Dicho capital podrá complementarse, en su caso, con financiación estructurada a nivel de proyecto (project finance), conforme a prácticas habituales de mercado.</t>
  </si>
  <si>
    <t>Blackstone cuenta con amplia liquidez y capacidad financiera, respaldada por su base global de capital y por compromisos de inversión ya levantados, para atender los requerimientos de capital del proyecto en sus distintas fases. La disponibilidad de los fondos está asegurada conforme al calendario de desarrollo y ejecución del proyecto, sujeta únicamente a los procesos internos habituales de aprobación de inversión de un gestor institucional de primer nivel.</t>
  </si>
  <si>
    <t>El proyecto se encuentra en un alto nivel de desarrollo y muy próximo a la etapa de inicio de construcción. Las últimas licencias que se deben obtener requieren de varios meses de trámites por lo que alcanzar el estado de "listo para construcción" es posible antes de final del año 2026. El inicio de construcción es factible a finales de 2026 o inicio de 2027. La construcción se realizaría en plazos de entre 12 y 14 meses por lo que la operación comercial se alcanzaría en los primeros meses de 2028.</t>
  </si>
  <si>
    <t>60%; Los hitos más importantes del desarrollo están logrados o en desarrollo, como por ejemplo control de predios, estudios ambientales, arqueológicos, estudios de interconexión próximos a finalizar, ... Por todo ello el porcentaje de avance es del 60% con posibilidad de alcanzar el 100% en varios meses.</t>
  </si>
  <si>
    <t>YUCATÁN</t>
  </si>
  <si>
    <t>SE Maniobras con apertura de LT Merida Potencia -Caucel Potencia</t>
  </si>
  <si>
    <t>37 MW; 4 HRS</t>
  </si>
  <si>
    <t>Desarrollo muy avanzado y listo para construcción marzo 2027</t>
  </si>
  <si>
    <t>tablajes 6867 a 6872 s/n, s/n, Oxcum, YUCATÁN, CP. 97393</t>
  </si>
  <si>
    <t>planta solar fotovoltaica con almacenamiento 4 horas</t>
  </si>
  <si>
    <t>https://ti.energia.gob.mx/api_documentos/public/api/v1/client-systems/NUrVsAShATUUqrsRXujwkIqhGx57yb/documents/public/d0859c6d-c31e-45a0-9713-3aeed3943dbb</t>
  </si>
  <si>
    <t>contrato no formalizado pero gran avance de negociacion con una short list de candidatos finales</t>
  </si>
  <si>
    <t>Inversores, trackers, SAE y Módulos. Avance con empresas TIER 1 como Jinko o Longi para módulos; SMA, ingeteam, Huawei para inversores, Array y Gonvarri para trackers, y Huawei, KTL y BYD para SAE</t>
  </si>
  <si>
    <t>https://ti.energia.gob.mx/api_documentos/public/api/v1/client-systems/NUrVsAShATUUqrsRXujwkIqhGx57yb/documents/public/5f355fab-e971-4d99-898c-7007197921bf</t>
  </si>
  <si>
    <t>https://ti.energia.gob.mx/api_documentos/public/api/v1/client-systems/NUrVsAShATUUqrsRXujwkIqhGx57yb/documents/public/87f78441-981b-4aae-a607-d863727b9a95</t>
  </si>
  <si>
    <t>Ok, se usa la segunda alternativa y se elimina la desviación importante</t>
  </si>
  <si>
    <t>se queda</t>
  </si>
  <si>
    <t>ok</t>
  </si>
  <si>
    <t>PRE-CFE-CMI-0427-2026</t>
  </si>
  <si>
    <t>CFE-CMI-0427-2026</t>
  </si>
  <si>
    <t>HLA210326QJ8</t>
  </si>
  <si>
    <t>HDF LATAM SA DE CV</t>
  </si>
  <si>
    <t>HIBRIDOS</t>
  </si>
  <si>
    <t>HDF ENERGY SA</t>
  </si>
  <si>
    <t>Hdf Energy Sa</t>
  </si>
  <si>
    <t>JUAN CARLOS MORALES DE TERESA</t>
  </si>
  <si>
    <t>RICARDO SALAZAR HERRERA</t>
  </si>
  <si>
    <t>cristina.martin@hdf-energy.com, jcmorales@bgbg.mx</t>
  </si>
  <si>
    <t>5533324477, 6622042835</t>
  </si>
  <si>
    <t>AMATLAN, 40 BIS, INT. NA, Condesa, Cuauhtémoc, CIUDAD DE MÉXICO, C.P. 06140</t>
  </si>
  <si>
    <t>70 MW; Proyecto Martinica: 1 MW Proyecto CEOG en etapa de Puesta en servicio: Parque FV 55 MWp, BESS: 10 MW, Celda de combustible: 3 MW.</t>
  </si>
  <si>
    <t>448 MW; Proyectos en Etapa de desarrollo: Proyecto Barbados RSB: 50Mwp, FC: 3 MW , BESS: 13MW. Proyecto Namibia: Swakopmund: 85 MWp, FC: 6 MW , BESS: 30 MW. Proyecto en Indonesia: SUMBA: 40 MWp, FC: 1.5 MW , BESS: 10 MW. Proyecto Mpumalanga : 785 MWp, F.C: 22.5 MW, BESS: 315 MW</t>
  </si>
  <si>
    <t>76 MW; Proyecto CEOG en Puesta en marcha: 10 MW x 4 horas. Proyectos en Desarrollo: Proyecto Barbados RSB: 50Mwp, FC: 3 MW , BESS: 13MW. Proyecto Namibia: Swakopmund: 85 MWp, FC: 6 MW , BESS: 30 MW. Proyecto en Indonesia: SUMBA: 40 MWp, FC: 1.5 MW , BESS: 10 MW. Proyecto Mpumalanga, Africa: 785 MWp, F.C: 22.5 MW, BESS: 315 MW</t>
  </si>
  <si>
    <t>Se cuenta con una lista de empresas EPC que han confirmado formalmente su interés en participar en la licitación para la construcción del proyecto. Estas compañías, con presencia establecida en el país, acreditan experiencia en la ejecución de contratos bajo la modalidad llave en mano. Asimismo, demuestran solidez financiera acorde con la magnitud del proyecto y no registran antecedentes de incumplimiento contractual.</t>
  </si>
  <si>
    <t>250000000 USD; Hydrogène de France S.A. (HDF Energy) es una empresa pública listada en Euronext París (con capitalización bursátil de 60 millones de dólares USD), especializada en el desarrollo de plantas híbridas de generación renovable a gran escala que integran generación fotovoltaica, producción de hidrógeno verde, almacenamiento de larga duración y sistemas de conversión mediante celdas de combustible. HDF actúa como patrocinador tecnológico y desarrollador del proyecto. Los proyectos se estructuran mediante vehículos de propósito específico (SPV) y se financian bajo esquemas de project finance, combinando capital propio (equity), deuda senior y, en su caso, financiamiento estratégico o concesional. El balance corporativo de HDF no está destinado a financiar en su totalidad el CAPEX del proyecto. La estructura financiera se diseña conforme a estándares internacionales de financiamiento de infraestructura, movilizando capital institucional junto con financiamiento bancario. HDF mantendrá una participación accionaria en el proyecto, asegurando alineación de intereses durante construcción y operación.</t>
  </si>
  <si>
    <t>El financiamiento del proyecto se estructurará mediante: • Aportaciones de capital (equity) por parte de HDF y socios institucionales seleccionados • Deuda senior bajo esquema de project finance otorgada por bancos comerciales y/o instituciones financieras de desarrollo • Posible financiamiento estratégico o concesional alineado con políticas de transición energética y desarrollo del hidrógeno verde • Recursos de desarrollo ya comprometidos previo al inicio de construcción La estructura final de capital y el nivel de apalancamiento serán definidos al cierre financiero, conforme a los requisitos de los financiadores y las condiciones del PPA de largo plazo.</t>
  </si>
  <si>
    <t>El proceso de compromiso de capital se alineará con los hitos del proceso de adjudicación. Una vez adjudicado el proyecto y firmados los términos vinculantes del PPA, los inversionistas procederán a etapa de debida diligencia, con objetivo de alcanzar cierre financiero en un plazo estimado de 6 meses para iniciar construcción a finales de 2026 principios de 2027. La estructuración de deuda senior se llevará a cabo en paralelo, sujeta a la finalización de contratos EPC, debida diligencia técnica y cumplimiento de condiciones precedentes. Los recursos estarán disponibles al momento del cierre financiero previo al Notice to Proceed (NTP) finales de 2026, principios de 2027. El proyecto ha sido socializado con actores de la banca comercial y de la banca de desarrollo, recibiendo gran interés por participar y por agilizar sus procesos una vez firmados los contratos con CFE.</t>
  </si>
  <si>
    <t>El proyecto será desarrollado a través de un vehículo de propósito específico (SPV) constituido en México. HDF Energy actuará como patrocinador y desarrollador inicial del proyecto. Se incorporará un socio estratégico o inversionista institucional previo al cierre financiero, cuya selección se encuentra alineada con los hitos del proyecto. Si CFE se incluye como socio antes de la selección del socio estratégico, formará parte de la toma de decisión. HDF mantendrá una participación accionaria para asegurar alineación operativa y técnica de largo plazo.</t>
  </si>
  <si>
    <t>Contrato firmado del terreno con ejido Santiago Estatus de Permisos: Permiso de INAH obtenido en 2024, Resolutivo positivo de MIA/ERA por SEMARNAT obtenido en noviembre -2025 EVIS con comentarios menores en Nov-2025. CONAGUA: En espera de comentarios por la autoridad desde mayo 2025. Contrato de suministro de agua con PTAR: Nov 2024 HITOS PRINCIPALES EN EL PROYECTO ETAPA DE DESARROLLO: Aprobación de Permisos Federales, estatales y municipales:17/10/2025- 23 / 12/2026 Revisión y aprobación de PPA con CFE: 17/10/2025-29/06/2026 Desarrollo de Ingeniería FEED, documentación para licitación: 10/04/2026-17/09/2026 Licitación de EPC: 18/09/2026-29/04/2027 Cierre Financiero de la etapa de desarrollo:01/06/2027. ETAPA DE CONSTRUCCIÓN: INGENIERÍA 01/06/27 - 15/03/28 Rescate Flora y Fauna 01/06/27 - 04/08/27 Movimiento de Tierras 04/08/27 - 09/12/27 PARQUE FV 01/06/27 - 28/12/28 Hincado de Estructuras 10/12/27 - 11/02/28 Montaje de Estructuras 11/02/28 - 17/04/28 Suministro de Módulos 01/06/27 - 11/02/28 Instalación de Módulos 17/04/28 - 20/07/28 Tendido de Cableado DC 18/05/28 - 20/06/28 Instalación de Inversores y CTr 21/07/28 - 22/09/28 Instalación de MT 22/09/28 - 25/10/28 Pruebas Internas 25/10/28 - 28/12/28 BESS 01/06/27 - 27/11/28 Cimentaciones 10/12/27 - 11/02/28 Suministro de BESS y PCS 01/06/27 - 17/04/28 Instalación de Contenedores y PCS 17/04/28 - 20/06/28 Instalación Electromecánica 20/06/28 - 22/08/28 Sistema de Control, EMS y SCADA 22/08/28 - 10/10/28 Pruebas Internas 10/10/28 - 27/11/28 SISTEMA DE H2 01/06/27 - 01/03/29 Edificios y Cimentaciones 10/12/27 - 18/05/28 Suministro de Tanques H2 06/09/27 - 18/05/28 Suministro de Electrolizador 01/06/27 - 22/09/28 Suministro de Celda de Combustible 01/06/27 - 22/08/28 Instalación de Electrolizador 22/09/28 - 28/12/28 Instalación de Tanques de H2 18/05/28 - 22/08/28 Instalación de Celda de Combustible 22/08/28 - 27/11/28 Instalación BOP 22/08/28 - 27/11/28 Sistema de Control, EMS y SCADA 28/12/28 - 30/01/29 Pruebas Internas 30/01/29 - 01/03/29 SEs Y LT 04/08/27 - 25/10/28 Instalación de SE Elevadora 04/08/27 - 22/09/28 Instalación de Bahía en SE Santiago 04/08/27 - 22/09/28 Instalación de LT 04/08/27 - 22/09/28 Pruebas Internas 22/09/28 - 25/10/28 PRUEBAS DE INTEGRACIÓN 02/03/29 - 14/05/29 ENERGIZACIÓN 14/05/29 - 29/05/29 INICIO DE OPERACIÓN COMERCIAL 29/05/29 - 29/05/29</t>
  </si>
  <si>
    <t>80%; Contrato firmado del terreno con ejido Santiago-100% Permisos: Permiso de INAH obtenido en 2024, Resolutivo positivo de MIA/ERA por SEMARNAT obtenido en noviembre -2025-100% EVIS con comentarios menores en Nov-2025. CONAGUA: En espera de comentarios por la autoridad desde mayo 2025. Contrato de suministro de agua con PTAR: Nov 2024 Estudios e ingeniería: Estudio Topográfico-100% Estudio Geotécnico-100% Estudio de Recurso Solar-100% Estudio de recurso de agua- 100% Layout del sitio -100% Definición de trayectoria al punto de Interconexión-100% Estudio de prefactibilidad eléctrica-100%. Diagrama Unifilar del proyecto-100%.</t>
  </si>
  <si>
    <t>SE Vizcaíno</t>
  </si>
  <si>
    <t>159 (Hectáreas)</t>
  </si>
  <si>
    <t>INYECCIÓN A LA RED</t>
  </si>
  <si>
    <t>20 (MW/kW); 20 (MW/kW)</t>
  </si>
  <si>
    <t>20.3 °C</t>
  </si>
  <si>
    <t>43 (m/s); 10 Metros</t>
  </si>
  <si>
    <t>PV=72 MWp, BESS=20MW (4horas), Pila de Combustible=6 MW (12 horas).</t>
  </si>
  <si>
    <t>BESS: Baterías Li-ion, Inversores PCS Sistema de Hidrógeno: Electrolizador, Tanques de almacenamiento de Hidrógeno y Pila de combustible.</t>
  </si>
  <si>
    <t>28 Capacidad de gestionar múltiples fuentes; 18 Almacenamiento simultáneamente</t>
  </si>
  <si>
    <t>SUBESTACIONES</t>
  </si>
  <si>
    <t>CONSTANTE</t>
  </si>
  <si>
    <t>SAE 100% (4 horas), Pila de Combustible 30% (12 horas).</t>
  </si>
  <si>
    <t>En conjunto 88%, PV = 23.3%, BESS 83%, Pila de Combustible 50%.</t>
  </si>
  <si>
    <t>el proyecto al contar con 2 perfiles de generación 20 MW por 12 hrs (diurno) y 6 MW 12 hrs (nocturno), se requiere de la hibridación de las tecnologías fotovoltaica, y los dos SAE (BESS e Hidrógeno) trabajando de manera simultánea.</t>
  </si>
  <si>
    <t>Domicilio conocido s/n, S/N, Villa Alberto Alvarado Aramburo, BAJA CALIFORNIA SUR, CP. 23938</t>
  </si>
  <si>
    <t>PLANTA DE GENERACIÓN ELÉCTRICA HÍBRIDA CON UNA PLANTA FOTOVOLTAICA DE 72 MWp, un bess de 20 mw (4 horas)y pila de combustible de 6 mw (12 horas)</t>
  </si>
  <si>
    <t>https://ti.energia.gob.mx/api_documentos/public/api/v1/client-systems/NUrVsAShATUUqrsRXujwkIqhGx57yb/documents/public/0d756ec1-35bb-443d-9794-7dddfa84a9a5</t>
  </si>
  <si>
    <t>SE CUENTA CON UNA LISTA DE EMPRESAS EPC QUE HAN CONFIRMADO FORMALMENTE SU INTERÉS EN PARTICIPAR EN LA LICITACIÓN PARA LA CONSTRUCCIÓN DEL PROYECTO. ESTAS COMPAÑÍAS, CON PRESENCIA ESTABLECIDA EN EL PAÍS, ACREDITAN EXPERIENCIA EN LA EJECUCIÓN DE CONTRATOS BAJO LA MODALIDAD LLAVE EN MANO. ASIMISMO, DEMUESTRAN SOLIDEZ FINANCIERA ACORDE CON LA MAGNITUD DEL PROYECTO Y NO REGISTRAN ANTECEDENTES DE INCUMPLIMIENTO.</t>
  </si>
  <si>
    <t>EL PROVEEDOR DE LOS EQUIPOS SE CONOCERÁ DESPUÉS DE LALICITACIÓN EPC. LOS PRINCIPALES EQUIPOS SON: PLANTA FV: MÓDULOS FOTOVOLTAICOS, INVERSORES CENTRALES,CABINAS DE TRANSFORMACIÓN. BESS: BATERÍAS LI-ION, INVERSORES PCS SISTEMA DE HIDRÓGENO: ELECTROLIZADOR, TANQUES DE ALMACENAMIENTO DE HIDRÓGENOYPILADECOMBUSTIBLE MODELO ECONÓMICO</t>
  </si>
  <si>
    <t>PRE-CFE-CMI-0436-2026</t>
  </si>
  <si>
    <t>CFE-CMI-0436-2026</t>
  </si>
  <si>
    <t>PRB160713RAA</t>
  </si>
  <si>
    <t>PROMOCION RENOVABLE DEL BAJIO SA DE CV</t>
  </si>
  <si>
    <t>Promoción Renovable Del Bajío</t>
  </si>
  <si>
    <t>PROMOCIÓN RENOVABLE DEL BAJÍO</t>
  </si>
  <si>
    <t>rubenmataarroyo@gmail.com, ruben.mata@hubenergia.com</t>
  </si>
  <si>
    <t>4773121531, 4771582388</t>
  </si>
  <si>
    <t>CIRCUITO LUMEN, 204 A, Portal la Luz, León, GUANAJUATO, C.P. 37280</t>
  </si>
  <si>
    <t>0.00 MW; No se cuenta con capacidad instalada en operación.</t>
  </si>
  <si>
    <t>1000.00 MW; Experiencia en desarrollo de proyectos por mas de 1000 MW</t>
  </si>
  <si>
    <t>0.00 MW; No se cuenta con experiencia en SAE</t>
  </si>
  <si>
    <t>Se realizarán solicitudes de propuesta a empresas de EPC con presencia y experiencia en el mercado mexicano, considerando proyecto lleve en mano o compra por separado de los elementos principales del parque: Aerogenerador, Subestación, Trafo).</t>
  </si>
  <si>
    <t>0.00 USD; No se cuenta con activos bajo gestión.</t>
  </si>
  <si>
    <t>Financiamiento con Equity, Banca privada y Banca de desarrollo.</t>
  </si>
  <si>
    <t>En función del fondeo por parte del Equity, Banca privada y Banca de desarrollo.</t>
  </si>
  <si>
    <t>El proyecto cuenta con una sociedad de propósito especifico a la que se podrán incorporar socios.</t>
  </si>
  <si>
    <t>Estudios y permisos: 7 meses EPC y pruebas de interconexión: 25 meses FEOC: Dic 28</t>
  </si>
  <si>
    <t>50%; El proyecto cuenta con terrenos ancla y en proceso de firma para terrenos de ampliación. Los terrenos ancla cuentan con los siguientes permisos: Resolutivo EVIS, Resolutivo CONAGUA (no afectación a cauces), Resolutivo INHA (no afectación arqueológica), Autorización DGAC- AFAC (autorización instalación). Se cuenta con mediciones del recurso eólico por un periodo mayor a 5 años.</t>
  </si>
  <si>
    <t>SE Maniobras San Luis de la Paz II- El Realito</t>
  </si>
  <si>
    <t>35.4 MW; 4</t>
  </si>
  <si>
    <t>Desarrollo: 7 meses Construcción y pruebas de conexión a la red:25 meses COD: Dic 2025</t>
  </si>
  <si>
    <t>carretera estatal 102 San Isidro-Chupadero km 15, na, Salitrera (Salitrera de Guadalupe), GUANAJUATO, CP. 37913</t>
  </si>
  <si>
    <t>El proyecto se localiza en el municipio de San Luis de la Paz, en una zona muy localizada de alto recurso eólico y estrategica por su cercania a ciudades industriales y de alta demanda energética como queretaro y san luis potosí. Los terrenos asegurados son tanto de uso comun como propiedad privada, se cuenta con algunos tramites federales y una solida campaña de medición del recurso eólico. Es importante descatar el interes de las comunidades relacionadas al proyecto (ejidos) en el proyecto.</t>
  </si>
  <si>
    <t>Se San Luis de la Paz</t>
  </si>
  <si>
    <t>https://ti.energia.gob.mx/api_documentos/public/api/v1/client-systems/NUrVsAShATUUqrsRXujwkIqhGx57yb/documents/public/90c45bfc-13e6-490e-81e3-5e6fcdcf6e42</t>
  </si>
  <si>
    <t>Se realizará una solicitud de propuestas para el BOP a empresas especistas con reconocimiento y presencia en el mercado mexicano. Los contratos para la procura y construcción de elementos principales, como el aerogenerador, trafo y subestación se podaran evaluar en el full epc o por separado.</t>
  </si>
  <si>
    <t>NOrdex -Acciona wind power: Aerogenerador completo (gondola, buje, tres palas, torres, con todos sus componentes mecanicos y eléctricos, controladores, convertidor de potencia, tranformador para servicios auxiliares, interfaz de comunicación, cimentación mecanica para torre, incluyendo tuercas , pernos y bridas. Trafo y se, por definir</t>
  </si>
  <si>
    <t>117.- DGAEISyCP.0881/18</t>
  </si>
  <si>
    <t>https://ti.energia.gob.mx/api_documentos/public/api/v1/client-systems/NUrVsAShATUUqrsRXujwkIqhGx57yb/documents/public/556092fb-699e-417a-80b5-6df6e750c2b2</t>
  </si>
  <si>
    <t>https://ti.energia.gob.mx/api_documentos/public/api/v1/client-systems/NUrVsAShATUUqrsRXujwkIqhGx57yb/documents/public/501d14a3-36d3-484d-a2c6-7f67287ea0a1</t>
  </si>
  <si>
    <t>Se elimina la LT Dañu- San Francisco Xoyaniquilpan y van a verificar la capacidad del conductor de la LT Nogales- San José Iturbide</t>
  </si>
  <si>
    <t>PRE-CFE-CMI-0754-2026</t>
  </si>
  <si>
    <t>CFE-CMI-0754-2026</t>
  </si>
  <si>
    <t>PEE190603153</t>
  </si>
  <si>
    <t>PARQUE EOLICO DE EURONOTUS S DE RL DE CV</t>
  </si>
  <si>
    <t>Parque Eólico De Euronotus</t>
  </si>
  <si>
    <t>INVENERGY</t>
  </si>
  <si>
    <t>GABRIEL GUSTAVO MONROY LELO DE LARREA</t>
  </si>
  <si>
    <t>MARCELO VILLARREAL CANALES</t>
  </si>
  <si>
    <t>CATALINA DELGADO GONZALEZ, ERIKO SAN CRISTOBAL LOPEZ</t>
  </si>
  <si>
    <t>cdelgado@invenergy.com, jhernandez@bje.mx</t>
  </si>
  <si>
    <t>5541708523, 5552521623</t>
  </si>
  <si>
    <t>BLVD. MANUEL ÁVILA CAMACHO, 36, INT. 2301, Lomas de Chapultepec I Sección, Miguel Hidalgo, CIUDAD DE MÉXICO, C.P. 11000</t>
  </si>
  <si>
    <t>38000.00 MW; Con más de 38,000 MW en operación, en construcción o bajo contrato a nivel global, Invenergy ha desarrollado más de 220 proyectos de generación en América del Norte, Centro y Sudamérica, Europa y Asia, a través de diversas tecnologías, mercados y estructuras de propiedad. En México, la compañía ha desarrollado y puesto en operación cerca de 900 MW mediante un portafolio de seis proyectos que integran generación eólica, solar, a gas natural y almacenamiento con baterías, lo que la posiciona como el generador tecnológicamente más diversificado del país.</t>
  </si>
  <si>
    <t>29000.00 MW; Invenergy ha desarrollado 123 proyectos eólicos que suman más de 20,000 MW, además de contar con un portafolio en desarrollo superior a 30,000 MW en esta tecnología. En energía solar, la compañía registra 63 proyectos en operación, construcción o bajo contrato, con más de 9,000 MW desarrollados desde 2004. En México Invenergy desarrolló, construyó y opera la central híbrida fotovoltaica con almacenamiento La Toba (38 MW FV, 120 MW BESS). También desarrollo, construyó y transfirió a un cliente la central eólica Fenicias (168 MW).</t>
  </si>
  <si>
    <t>1000.00 MW; En almacenamiento de energía, Invenergy cuenta con más de 5,000 MWh desarrollados y más de 1,000 MW de capacidad implementada, a través de 27 proyectos. El portafolio en desarrollo de la compañía es de más de 150 proyectos utility scale, consolidando su liderazgo en soluciones de almacenamiento que fortalecen la confiabilidad y flexibilidad de los sistemas eléctricos. En México, Invenergy desarrolló y opera una central híbrida que integra 38 MW de generación fotovoltaica con el sistema de baterías más grande del país (20 MW / 4 horas), el cual está en proceso de ampliación para extender en dos horas adicionales la inyección de energía limpia.</t>
  </si>
  <si>
    <t>Invenergy mantiene convenios estratégicos con fabricantes líderes para asegurar capacidad y certidumbre en su cadena de suministro. En paneles solares, es copropietaria —junto con LONGi— de Illuminate USA, una planta de fabricación de módulos fotovoltaicos ubicada en Ohio, Estados Unidos. En cuanto a transformadores principales y equipos de alta tensión (interruptores, cuchillas, entre otros), cuenta con espacios de fabricación reservados con fabricantes como GE, Siemens y ABB. Para el resto del equipo principal, incluyendo sistemas de almacenamiento e inversores, Invenergy trabaja de manera habitual con proveedores como GE, Fluence, SMA y Power Electronics.</t>
  </si>
  <si>
    <t>13600000000.00 USD; Invenergy ha desarrollado proyectos que totalizan 38 GW a nivel global y ha cerrado transacciones por USD $75 Mil Millones. De los 38 GW desarrollados, Invenergy mantiene propiedad de aproximadamente 13 GW.</t>
  </si>
  <si>
    <t>Combinación de fondos propios provenientes de nuestro portafolio en operación (13 GW aproximadamente), deuda de banca comercial, inversionistas institucionales y líneas de capital de trabajo.</t>
  </si>
  <si>
    <t>Disponibilidad inmediata conforme las necesidades de desarrollo y/o cronograma de construcción.</t>
  </si>
  <si>
    <t>Invenergy a través de una de sus filiales.</t>
  </si>
  <si>
    <t>El proyecto se ha dividido en cuatro etapas principales. A continuación se presentan las fechas estimadas para la conclusión de cada una de ellas: 1. Desarrollo: segundo trimestre de 2027 2. Suministro de los equipos principales: segundo trimestre de 2028 3. Construcción: tercer trimestre de 2029 4. Puesta en servicio: cuarto trimestre de 2029.</t>
  </si>
  <si>
    <t>20%; Para el proyecto Euronotus II (NL, Eólico 400 MW + SAE) la posesión de la tierra ya está asegurada y se cuenta con medición del recurso en sitio de varios años. Los estudios de interconexión están por ingresarse, la MISSE y la MIA están en proceso de contratación. Los estudios topográfico, hidrológico y de mecánica de suelos están en proceso de contratación. La preselección del contratista de EPC (shorlist) concluida; las órdenes de compra de equipo principal estimadas para el segundo trimestre de 2027.</t>
  </si>
  <si>
    <t>120 MW; 3</t>
  </si>
  <si>
    <t>N.A. N.A., , China, NUEVO LEÓN, CP. 67050</t>
  </si>
  <si>
    <t>El proyecto parque eólico de Euronotus consta de una central eólica y un SAE de 30% de la capacidad de generación con una duración de 3 hrs. Los inversores del SAE son formadores de red (Grid Forming) los cuales mejoran los márgenes de estabilidad a un costo mucho menor que mediante la expansión de elementos de transmisión. Aunque ubicado en Nuevo León está interconectado en la SE Cumbres Frontera en Tamaulipas para atender la demanda del nivel de tensión de 138 kV</t>
  </si>
  <si>
    <t>https://ti.energia.gob.mx/api_documentos/public/api/v1/client-systems/NUrVsAShATUUqrsRXujwkIqhGx57yb/documents/public/90ca94b4-c640-41b7-bf82-fca3cded5d5c</t>
  </si>
  <si>
    <t>La ejecución del EPC se licitará para ser adjudicado al oferente que mejor cumpla con el alcance, plazo y presupuesto, con base en la preselección ya realizada.</t>
  </si>
  <si>
    <t>- TURBINA (GE, Vestas), - TRANSFORMADOR PRINCIPAL (GE, Chint, Siemens, ABB o similar), - SAE (Fluence, GE, TESLA), - INVERSOR DE SAE (SMA).</t>
  </si>
  <si>
    <t>PRE-CFE-CMI-0667-2026</t>
  </si>
  <si>
    <t>CFE-CMI-0667-2026</t>
  </si>
  <si>
    <t>30 MW; 3 HRS</t>
  </si>
  <si>
    <t>na na, , La Pasión C, BAJA CALIFORNIA SUR, CP. 23089</t>
  </si>
  <si>
    <t>El proyecto "La Pasión" es una central fotovoltaica de 66 MW netos, ubicada en B.C.S. (Región Baja California). Inyectará energía a la RNT en 115 kV, cumpliendo con el Código de Red. Cuenta con 15 inversores centrales y 123,390 paneles de 650 Wp (&gt;24% eficiencia) con seguidores solares. Desempeño: Factor de planta del 27.74% y generación anual estimada de 194.89 GWh (P50). Performance ratio de 85.42%. Integra SAE de 30 MW/90 MWh (3 hRS de respaldo). Fecha de operación prevista JUN-28</t>
  </si>
  <si>
    <t>https://ti.energia.gob.mx/api_documentos/public/api/v1/client-systems/NUrVsAShATUUqrsRXujwkIqhGx57yb/documents/public/d7b29800-b960-4c2f-927b-7ccebb826686</t>
  </si>
  <si>
    <t>Modulos fotovoltaicos (Longi, JA-solar, Trina) Sistema de seguidores (Trackers)(Artech, JESET, Next Tracker, Trina Tracker) Iversores (acondicionamiento)(Sungrow, TBEA, Sineng) BESS (TBEA, Huawei, Sineng, Sungrow) Transformador Principal (TBEA, HITACHI, Sieyuan, Siemens, WEG, CHINT, REEGO) Sistema de Control Distribuido (PPC) (GPM, Siemens, Isotrol)</t>
  </si>
  <si>
    <t>https://ti.energia.gob.mx/api_documentos/public/api/v1/client-systems/NUrVsAShATUUqrsRXujwkIqhGx57yb/documents/public/beb6906c-f9e4-43e8-a565-b9a0cdcba732</t>
  </si>
  <si>
    <t>https://ti.energia.gob.mx/api_documentos/public/api/v1/client-systems/NUrVsAShATUUqrsRXujwkIqhGx57yb/documents/public/ff42d666-6c38-4c81-970a-b564916f049e</t>
  </si>
  <si>
    <t>PRE-CFE-CMI-0525-2026</t>
  </si>
  <si>
    <t>CFE-CMI-0525-2026</t>
  </si>
  <si>
    <t>SE El Palmar</t>
  </si>
  <si>
    <t>60 MW; 3 HRS</t>
  </si>
  <si>
    <t>Ingeniería, permisos y movilización: 7 meses Procura y fabricación de equipos: 9 meses Obras civiles: 5 meses Montaje electromecánico: 9 meses Subestación elevadora: 17 meses Pruebas y puesta en servicio: 3 meses COD: 24 meses</t>
  </si>
  <si>
    <t>NA NA, NA, La Palmilla, BAJA CALIFORNIA SUR, CP. 23522</t>
  </si>
  <si>
    <t>El proyecto "El Palmar" es una central fotovoltaica de 105.6 MW netos, ubicada en B.C.S. (Región Baja California). Inyectará energía a la RNT en 230 kV, cumpliendo con el Código de Red. Cuenta con 24 inversores centrales y 200,016 paneles de 650 Wp (&gt;24% eficiencia) con seguidores solares. Desempeño: Factor de planta del 28.83% y generación anual estimada de 328.41 GWh (P50). Performance ratio de 85.23% Integra SAE de 60 MW/180 MWh (3 hRS de respaldo) Fecha operación prevista DIC-28</t>
  </si>
  <si>
    <t>https://ti.energia.gob.mx/api_documentos/public/api/v1/client-systems/NUrVsAShATUUqrsRXujwkIqhGx57yb/documents/public/a4af007f-4d43-4640-adcf-d5cedce4e16e</t>
  </si>
  <si>
    <t>Módulos fotovoltaicos (Longi, JA-solar, Trina) Sistema de seguidores (trackers): Artech, JESET, Next Tracker, Trina Tracker. Inversores (acondicionamiento) (Sungrow, TBEA, Sineng) BESS (TBEA, Huawei, Sineng, Sungrow) Transformador principal (TBEA, HITACHI, Sieyuan, Siemens, WEG, CHINT, REEGO) Sistema de Control Distribuido (PPC) (GPM, Siemens, Isotrol)</t>
  </si>
  <si>
    <t>https://ti.energia.gob.mx/api_documentos/public/api/v1/client-systems/NUrVsAShATUUqrsRXujwkIqhGx57yb/documents/public/d373a87e-1623-47c3-a830-215174c48616</t>
  </si>
  <si>
    <t>https://ti.energia.gob.mx/api_documentos/public/api/v1/client-systems/NUrVsAShATUUqrsRXujwkIqhGx57yb/documents/public/6a7be121-ca65-4853-88f7-992a933878b7</t>
  </si>
  <si>
    <t>Incluye arreglo de barra principal auxiliar y modernización de la SE porque no cumple con el código de Red. Se excluye el Condensador Síncrono</t>
  </si>
  <si>
    <t>PRE-CFE-CMI-0281-2026</t>
  </si>
  <si>
    <t>CFE-CMI-0281-2026</t>
  </si>
  <si>
    <t>PSO1806142A0</t>
  </si>
  <si>
    <t>LA POZA SOLAR S DE RL DE CV</t>
  </si>
  <si>
    <t>La Poza Solar S De Rl De Cv</t>
  </si>
  <si>
    <t>CATAYST ENERGY</t>
  </si>
  <si>
    <t>Catayst Energy</t>
  </si>
  <si>
    <t>CARLOS SANTIAGO QUIROS BELTRONES</t>
  </si>
  <si>
    <t>JAVIER ARTURO QUIROS BELTRONES, ERIKA HAZEL ROMERO GARCIA</t>
  </si>
  <si>
    <t>ERIKA HAZEL ROMERO GARCIA</t>
  </si>
  <si>
    <t>cquiros@csqbgroup.com, CQUIROS@CSQBGROUP.COM</t>
  </si>
  <si>
    <t>6621240612, 6621240612</t>
  </si>
  <si>
    <t>VERACRUZ, 247, San Benito, Hermosillo, SONORA, C.P. 83190</t>
  </si>
  <si>
    <t>21000.00 MW; El consorcio que respalda el proyecto integra experiencia comprobable en: - Desarrollo, ingeniería y construcción de proyectos solares utility-scale. - Estructuración financiera y cierre de proyectos bajo esquemas de project finance. - Operación y gestión técnica de activos energéticos. - Desarrollo e integración de Sistemas de Almacenamiento de Energía (SAE) en centrales eléctricas. La estructura del consorcio se compone de: - CSQB Energy, como desarrollador y titular del proyecto en etapa Greenfield, responsable de la estructuración técnica, regulatoria y financiera. - Catalyst Energy Partners, con experiencia en estructuración financiera y procesos de cierre para infraestructura energética. - Grupo institucional internacional con base en el Golfo (Medio Oriente), con mandato de inversión en infraestructura energética, con enfoque en proyectos de largo plazo. - Consorcio técnico integrado por SESELEC (México) y China Energy Engineering Group, con capacidad en ingeniería, procura y construcción de proyectos eléctricos de gran escala. En conjunto, esta integración garantiza la capacidad técnica, financiera y operativa necesaria para el desarrollo, financiamiento, construcción y puesta en operación del proyecto conforme a la Ley del Sector Eléctrico y su Reglamento.</t>
  </si>
  <si>
    <t>17500.00 MW; El grupo estratégico ha participado en: - Desarrollo de proyectos solares utility-scale - Negociación y contratación de contratos EPC - Supervisión de construcción y puesta en operación - Estructuración financiera bajo esquemas de project finance - Operación y mantenimiento de activos energéticos Incluye participación en proyectos individuales superiores a 300 MW y plataformas multi-proyecto en América, Asia y Medio Oriente.</t>
  </si>
  <si>
    <t>300.00 MW; El consorcio integra experiencia en: - Desarrollo e integración de sistemas de almacenamiento superiores a 900 MWh - Estructuración de proyectos híbridos solar y almacenamiento - Modelación de despacho, optimización operativa y estructuración de ingresos por capacidad El proyecto La Poza Solar contempla un sistema SAE de 90 MW / 270 MWh (3 horas), integrable bajo esquema EPC llave en mano.</t>
  </si>
  <si>
    <t>El proyecto cuenta con: - NDA firmados con EPC internacionales - Cotizaciones preliminares recibidas - Integración técnica con fabricantes Tier 1 - Participación activa del consorcio técnico SESELEC Servicios y Soluciones Electromecanicos SA de CV – China Energy Engineering Group - Coordinación financiera con Catalyst Energy Partners La estrategia técnica contempla disciplina en costos, control de ejecución y cumplimiento regulatorio.</t>
  </si>
  <si>
    <t>3000000000.00 USD; El consorcio estratégico vinculado al proyecto integra respaldo de capital institucional internacional con activos bajo administración superiores a USD 3,000 millones en infraestructura energética y activos reales. Las plataformas participantes cuentan con experiencia comprobada en estructuración y financiamiento de activos energéticos a escala internacional.</t>
  </si>
  <si>
    <t>La estructura financiera contempla: - Capital institucional internacional con mandato en inversión en infraestructura energética. - Capital privado estratégico de socios estructuradores. - Financiamiento estructurado bajo esquema project finance. - Participación bancaria conforme a la estructura final aprobada.</t>
  </si>
  <si>
    <t>- Capital inicial disponible para etapa pre-cierre. - Equity comprometible previo a Financial Close. - Estructura diseñada para cierre dentro de plazos de convocatoria.</t>
  </si>
  <si>
    <t>Se constituirá un vehículo específico (SPV) bajo esquema mixto conforme a las bases de la convocatoria, integrando: - CSQB Energy (desarrollador) - Catalyst Energy Partners - Grupo institucional internacional con base en el Golfo (Medio Oriente) - Participación conforme a lineamientos establecidos por CFE La estructura final garantizará la alineación entre capacidad técnica, respaldo financiero y cumplimiento regulatorio.</t>
  </si>
  <si>
    <t>Proyecto: La Poza Solar 300 MW en 400 kV + SAE Fase 1 - Integración Estructural y Regulatoria (0–4 meses) • Formalización del esquema de inversión mixta con participación estatal indirecta (54%). • Definición contractual del esquema de compra del 70% por CFE. • Conclusión del proceso de autorización de la MIA. • Presentación formal de estudios de interconexión ante CENACE (400 kV). • Validación técnica del Anexo 4. • Ingeniería básica consolidada y configuración definitiva solar + SAE. • Alineación con planeación del Sistema Eléctrico Nacional en nodo SERI. Fase 2 – Estudios de Interconexión y Preparación de Sitio (4–8 meses) • Desarrollo y resolución de estudio indicativo, impacto e instalaciones. • Definición técnica final del punto de interconexión en Subestación SERI 400 kV. • Preparación inicial del sitio. • Ingeniería ejecutiva avanzada. • Estrategia de suministro de equipos principales. Fase 3 – Cierre Financiero e Instrumentación (8–12 meses) • Integración formal del socio estatal conforme al Reglamento. • Estructuración de deuda bajo esquema project finance. • Firma definitiva de contratos EPC y O&amp;M. • Emisión de Notice to Proceed (NTP). Fase 4 – Construcción y Puesta en Operación Duración estimada: 25 meses Incluye: • Obras civiles y movimiento de tierras. • Montaje de estructuras y trackers. • Instalación de módulos e inversores. • Construcción de subestación elevadora 400 kV. • Integración del sistema SAE 90 MW / 270 MW/h (3 horas). • Pruebas técnicas, sincronización y validación con CENACE. Meta Operativa • Entrada en Operación Comercial (COD): 2029, conforme al calendario institucional de la convocatoria. El diseño en 400 kV con dos (2) transformadores fortalece la infraestructura regional y contribuye a la confiabilidad estructural del nodo SERI dentro del Sistema Eléctrico Nacional.</t>
  </si>
  <si>
    <t>55%; El proyecto La Poza Solar (300 MW en 400 kV + SAE) se encuentra en etapa Greenfield avanzada, con un avance estimado del 55%, considerando los siguientes elementos consolidados: • Terreno asegurado y jurídicamente regularizado. • Topografía de delimitación de polígono concluida. • Determinación de no afectación forestal. • Dictamen municipal de uso de suelo. • Liberación INAH. • Concesión de agua vigente. • Ingeniería conceptual y especificación técnica definidas. • Anexo 4 concluido conforme a requerimientos técnicos aplicables. • Cotización integral bajo esquema Full EPC para central y sistema de almacenamiento. • Identificación técnica del nodo de interconexión en 400 kV (Subestación SERI), alineado a la planeación regional. Se encuentra en proceso la autorización de la Manifestación de Impacto Ambiental (MIA) y pendiente la gestión de estudios de interconexión ante CENACE, etapas previstas dentro del calendario oficial de la convocatoria.</t>
  </si>
  <si>
    <t>SONORA</t>
  </si>
  <si>
    <t>SE Seri</t>
  </si>
  <si>
    <t>90 MW; 3 HRS</t>
  </si>
  <si>
    <t>El proyecto inicia con la fase de estructuración y cierre, que contempla la formalización del esquema mixto 54/46 con CFE, validación del Anexo 4 y revisión técnica ante CENACE, ingeniería básica del parque y del BESS, negociación y firma del contrato EPC llave en mano, estructuración financiera, due diligence integral y cierre financiero programado al 30 de septiembre de 2027. Posteriormente se ejecuta la movilización y preparación del sitio, incluyendo liberación de terrenos, estudios geotécnicos, ingeniería ejecutiva, orden de equipos críticos y movilización de contratistas. La construcción comprende obras del parque fotovoltaico, subestación de 400 kV con doble transformador, instalación del SAE 90 MW / 270 MWh, interconexión y refuerzos en el nodo SERI, pruebas, energización y puesta en servicio. El COD está previsto para el 30 de diciembre de 2029, con una duración total aproximada de 25 meses desde el inicio de obra.</t>
  </si>
  <si>
    <t>Distribuidor Vial Libramiento Hermosillo Sur 10D Km 6 + 450m 000, , Los Chinos, SONORA, CP. 83307</t>
  </si>
  <si>
    <t>La Poza Solar es un proyecto fotovoltaico utility-scale de 300 MWac, interconectado a 400 kV, con integración de un sistema de almacenamiento BESS de 90 MW / 270 MWh (3 horas). Contempla módulos bifaciales de alta eficiencia, inversores string y subestación elevadora con doble transformador de potencia. El proyecto opera bajo esquema mixto 54/46 con CFE, con contrato PPA de hasta 70% de la energía y CELs, y 30% bajo esquema merchant.</t>
  </si>
  <si>
    <t>https://ti.energia.gob.mx/api_documentos/public/api/v1/client-systems/NUrVsAShATUUqrsRXujwkIqhGx57yb/documents/public/3f5f74d4-b925-41f4-bfac-8e88685d9ba2</t>
  </si>
  <si>
    <t>Contrato bajo modalidad Full EPC llave en mano, que incluye ingeniería, procura, construcción, suministro de equipos principales, subestación elevadora, sistema de almacenamiento BESS, obras de interconexión y refuerzos, pruebas, puesta en servicio y cumplimiento de desempeño. El contrato contempla precio fijo, plazo determinado, garantías de cumplimiento, disponibilidad y daños liquidados, alineado a estándares de project finance non-recourse.</t>
  </si>
  <si>
    <t>Módulos fotovoltaicos bifaciales Tier 1 (~655 Wp) de fabricante como LONGi; inversores string utility-scale de Huawei o equivalente; sistema BESS LFP (90 MW / 270 MWh) con PCS y EMS integrados; DOS (2)transformadores de potencia y equipos de 400 kV de fabricante especializado; trackers de un eje; subestación elevadora e interconexión bajo contrato EPC llave en mano.</t>
  </si>
  <si>
    <t>https://ti.energia.gob.mx/api_documentos/public/api/v1/client-systems/NUrVsAShATUUqrsRXujwkIqhGx57yb/documents/public/57929dd2-7d50-43e7-a5f4-fa406e2870d7</t>
  </si>
  <si>
    <t>https://ti.energia.gob.mx/api_documentos/public/api/v1/client-systems/NUrVsAShATUUqrsRXujwkIqhGx57yb/documents/public/f3bfb4cd-a01a-4304-a10e-76593ddfdaec</t>
  </si>
  <si>
    <t>CFE corregirá la longitud de LT a 8 km</t>
  </si>
  <si>
    <t>PRE-CFE-CMI-0215-2026</t>
  </si>
  <si>
    <t>CFE-CMI-0215-2026</t>
  </si>
  <si>
    <t>ESO140721S81</t>
  </si>
  <si>
    <t>ENERGIA SOLAR OMEGA S A P I DE CV</t>
  </si>
  <si>
    <t>Pe Sabinas</t>
  </si>
  <si>
    <t>Opdenergy</t>
  </si>
  <si>
    <t>ANDREU SALADIE PRATS</t>
  </si>
  <si>
    <t>VICTOR HUGO GARCIA ORDAZ, JOSE ANTONIO VELAZQUEZ HERNANDEZ</t>
  </si>
  <si>
    <t>asaladie@opdenergy.com, leguaescartin@gmail.com</t>
  </si>
  <si>
    <t>5563508475, 5563508475</t>
  </si>
  <si>
    <t>CALLE DARWIN, 74, INT. 301, Anzures, Miguel Hidalgo, CIUDAD DE MÉXICO, C.P. 11590</t>
  </si>
  <si>
    <t>2131 MW; La capacidad instalada se encuentra en cinco países (España, México, Italia, Chile y Estados Unidos) sumando un total de 2,131 MW instalados, repartidos geográficamente como sigue: España: 1,085 MWp solar FV + 440 MW eólicos.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</si>
  <si>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1691 MW; La capacidad desarrollada y operada se encuentra en cinco países (España, México, Italia, Chile y Estados Unidos) sumando un total de 1,691 MW instalados, repartidos geográficamente como sigue: España: 1,085 MWp solar FV .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</si>
  <si>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81.3 MW; Corresponde al sistema BESS asociado a la central solar FV "Sol de los Andes" (Chile) con una capacidad de almacenamiento de 81.3 MW y 325 MWh. El sistema en cita está en proceso de construcción y se espera que entre en operación en el curso del 2026.</t>
  </si>
  <si>
    <t>Ninguno.</t>
  </si>
  <si>
    <t>1142567675 USD; La firma francesa Antin Infrastructure Partners lanzó en junio de 2023, a través de su vehículo GCE BidCo, una OPA voluntaria para adquirir el 100% de Opdenergy por un importe aproximado de 866 millones de euros, ofreciendo 5,85 € por acción. La CNMV autorizó la operación el 20 de febrero de 2024, validando tanto el precio como el folleto de la oferta. El plazo de aceptación quedó fijado entre el 22 de febrero y el 15 de marzo de 2024, y posteriormente la compañía fue excluida de negociación en abril de 2024 tras completarse el proceso. El valor de USD 1,142,567,675 corresponde al valor en libros de los parques de energía renovable de la compañía al 31/12/2024 tomando tipo de cambio USD/EUR de 1.0389.</t>
  </si>
  <si>
    <t>Fondos propios, y deuda.</t>
  </si>
  <si>
    <t>Por determinar.</t>
  </si>
  <si>
    <t>OPDENERGY a través de sus participadas.</t>
  </si>
  <si>
    <t>Desarrollo: 12 meses Construcción: 2 año Fecha de entrada en operación: 14/12/2029</t>
  </si>
  <si>
    <t>16%; MIA;15%;0% ETJ;15%;0% MISSE;15%;0% INAH;5%;0% CENACE;15%;0% CONAGUA;5%;0% LIC CONSTRUCCIÓN;10%;0% TERRENOS;15%;15% LT;5%;0.5% Total;100%;15.5%</t>
  </si>
  <si>
    <t>SE Nueva Rosita</t>
  </si>
  <si>
    <t>35.1 MW; 3</t>
  </si>
  <si>
    <t>Desarrollo: del 27/02/2026 al 30/12/2027. Construcción: del 30/12/2027 al 30/12/2029.</t>
  </si>
  <si>
    <t>al norte 13 km, Carretera 23 Coahuila 37+420 km, , La Jauja, COAHUILA DE ZARAGOZA, CP. 26624</t>
  </si>
  <si>
    <t>PE Sabinas, en Villa Unión, Coahuila, instalará 26 aerogeneradores Vestas V163‑4.5 MW para 117 MW. La energía se colectará en 34.5 kV y se elevará a 230 kV en la subestación del proyecto, evacuándose mediante una línea de transmisión hacia la Subestación Nueva Rosita 230 kV de CFE.</t>
  </si>
  <si>
    <t>https://ti.energia.gob.mx/api_documentos/public/api/v1/client-systems/NUrVsAShATUUqrsRXujwkIqhGx57yb/documents/public/cea248d3-fb7f-4f80-bdf3-9cc05c96332e</t>
  </si>
  <si>
    <t>SE TRATA DE UN PROYECTO DE LLAVE EN MANO, DONDE EL CONSTRUCTOR PRINCIPAL, SERA OPDENERGY.</t>
  </si>
  <si>
    <t>instalará 26 aerogeneradores Vestas V163‑4.5 MW para 117 MW.</t>
  </si>
  <si>
    <t>https://ti.energia.gob.mx/api_documentos/public/api/v1/client-systems/NUrVsAShATUUqrsRXujwkIqhGx57yb/documents/public/b2a48028-f04e-4b29-b502-64407e7cae62</t>
  </si>
  <si>
    <t>https://ti.energia.gob.mx/api_documentos/public/api/v1/client-systems/NUrVsAShATUUqrsRXujwkIqhGx57yb/documents/public/98e363ae-84ef-44fc-aeed-f25fba45b672</t>
  </si>
  <si>
    <t>PRE-CFE-CMI-0173-2026</t>
  </si>
  <si>
    <t>CFE-CMI-0173-2026</t>
  </si>
  <si>
    <t>SUN1607057W0</t>
  </si>
  <si>
    <t>SUNORA S DE RL DE CV</t>
  </si>
  <si>
    <t>Sunora S De Rl De Cv</t>
  </si>
  <si>
    <t>JAVIER ARTURO QUIROS BELTRONES</t>
  </si>
  <si>
    <t>ERIKA HAZEL ROMERO GARCIA, CARLOS SANTIAGO QUIROS BELTRONES</t>
  </si>
  <si>
    <t>CQUIROS@CSQBGROUP.COM, jquiros@csqbgroup.com</t>
  </si>
  <si>
    <t>VERACRUZ, 247 A PTE, San Benito, Hermosillo, SONORA, C.P. 83190</t>
  </si>
  <si>
    <t>21000 MW; El consorcio que respalda el proyecto integra experiencia comprobable en: - Desarrollo, ingeniería y construcción de proyectos solares utility-scale. - Estructuración financiera y cierre de proyectos bajo esquemas de project finance. - Operación y gestión técnica de activos energéticos. - Desarrollo e integración de Sistemas de Almacenamiento de Energía (SAE) en centrales eléctricas. La estructura del consorcio se compone de: - CSQB Energy, como desarrollador y titular del proyecto en etapa Brownfield, responsable de la estructuración técnica, regulatoria y financiera. - Catalyst Energy Partners, con experiencia en estructuración financiera y procesos de cierre para infraestructura energética. - Grupo institucional internacional con base en el Golfo (Medio Oriente), con mandato de inversión en infraestructura energética, con enfoque en proyectos de largo plazo. - Consorcio técnico integrado por SESELEC (México) y China Energy Engineering Group, con capacidad en ingeniería, procura y construcción de proyectos eléctricos de gran escala. En conjunto, esta integración garantiza la capacidad técnica, financiera y operativa necesaria para el desarrollo, financiamiento, construcción y puesta en operación del proyecto conforme a la Ley del Sector Eléctrico y su Reglamento.</t>
  </si>
  <si>
    <t>17500 MW; El grupo estratégico ha participado en: - Desarrollo de proyectos solares utility-scale - Negociación y contratación de contratos EPC - Supervisión de construcción y puesta en operación - Estructuración financiera bajo esquemas de project finance - Operación y mantenimiento de activos energéticos Incluye participación en proyectos individuales superiores a 300 MW y plataformas multi-proyecto en América, Asia y Medio Oriente.</t>
  </si>
  <si>
    <t>300 MW; El consorcio integra experiencia en: - Desarrollo e integración de sistemas de almacenamiento superiores a 900 MWh - Estructuración de proyectos híbridos solar y almacenamiento - Modelación de despacho, optimización operativa y estructuración de ingresos por capacidad El proyecto Sunora contempla un sistema SAE de 90 MW / 270 MWh (3 horas), integrable bajo esquema EPC llave en mano.</t>
  </si>
  <si>
    <t>El proyecto cuenta con: - NDA firmados con EPC internacionales - Cotizaciones preliminares recibidas - Integración técnica con fabricantes Tier 1 - Participación activa del consorcio técnico SESELEC – China Energy Engineering Group - Coordinación financiera con Catalyst Energy Partners La estrategia técnica contempla disciplina en costos, control de ejecución y cumplimiento regulatorio.</t>
  </si>
  <si>
    <t>3000000000 USD; El consorcio estratégico vinculado al proyecto integra respaldo de capital institucional internacional con activos bajo administración superiores a USD 3,000 millones en infraestructura energética y activos reales. Las plataformas participantes cuentan con experiencia comprobada en estructuración y financiamiento de activos energéticos a escala internacional.</t>
  </si>
  <si>
    <t>- Capital inicial disponible para etapa pre-cierre. - Equity comprometido previo a Financial Close. - Estructura diseñada para cierre dentro de plazos de convocatoria. El proyecto Brownfield reduce significativamente riesgo de ejecución y acelera desembolsos.</t>
  </si>
  <si>
    <t>Proyecto: SUNORA 300 MW en 400 kV + SAE Fase 1 – Integración Estructural y Técnica (0–4 meses) • Formalización del esquema mixto con participación estatal indirecta del 54%. • Definición contractual del esquema de compra del 70% por CFE. • Gestión y tramitación de estudios de interconexión ante CENACE (400 kV). • Elaboración y presentación del Anexo Técnico correspondiente. • Ingeniería básica y configuración definitiva del sistema solar + SAE. • Validaciones regulatorias y alineación con planeación del Sistema Eléctrico Nacional Fase 2 – Permisos de Interconexión y Preparación de Obra (4–8 meses) • Obtención de resultados de estudios indicativo, impacto e instalaciones. • Definición técnica del punto de interconexión en nodo SERI 400 kV. • Preparación de sitio y obras preliminares. • Ingeniería a detalle avanzada. • Estrategia de suministro de equipos principales. Esta fase permite alinear el proyecto con el calendario institucional para inicio de construcción en noviembre 2026. Fase 3 – Cierre Financiero e Instrumentación (8–12 meses) • Integración formal del socio estatal conforme al Reglamento. • Estructuración de deuda bajo esquema project finance. • Firma de contratos EPC y O&amp;M. • Emisión de Notice to Proceed (NTP). Fase 4 – Construcción y Puesta en Operación Duración estimada: 24 meses Incluye: • Obras civiles y movimiento de tierras. • Montaje de estructuras y trackers. • Instalación de módulos e inversores. • Construcción de subestación elevadora 400 kV. • Integración del sistema SAE (90 MW / 270 MWh / 3 horas). • Pruebas, energización y sincronización con CENACE. Meta Operativa Estratégica El proyecto se alinea con el calendario de la convocatoria, contemplando: • Inicio de construcción: noviembre 2026. • Entrada en operación comercial (COD): 2029, conforme al programa institucional. El diseño en 400 kV fortalece la capacidad de evacuación regional y contribuye a la confiabilidad estructural del nodo SERI dentro del Sistema Eléctrico Nacional.</t>
  </si>
  <si>
    <t>65%; El proyecto Sunora (300 MW en 400 kV + SAE) se encuentra en etapa de desarrollo avanzado (Brownfield), con un avance estimado del 65%, considerando los siguientes elementos consolidados: • Terreno privado asegurado y jurídicamente regularizado. • Evaluación de Impacto Social (EVIS) emitida por SENER. • Manifestación de Impacto Ambiental (MIA) autorizada por SEMARNAT. • Determinación de no afectación forestal. • Dictamen municipal de uso de suelo. • Concesión de agua vigente. • Ingeniería conceptual y especificación técnica definidas. • Anexo 4 concluido conforme a los requerimientos técnicos aplicables. • Cotización integral bajo esquema Full EPC para la central y su sistema de almacenamiento (3 horas de capacidad). • Identificación técnica del nodo de interconexión en 400 kV (SERI), alineado a la planeación regional del sistema. El porcentaje restante corresponde principalmente a la gestión de estudios de interconexión ante CENACE, formalización del esquema mixto y estructuración financiera bajo el calendario oficial de la convocatoria.</t>
  </si>
  <si>
    <t>Proyecto Sunora 300 MW + SAE (400 kV). Fase 1: estructuración bajo esquema mixto, formalización contractual, validación regulatoria y actualización técnica. Fecha objetivo RTB: 30 septiembre 2026. Fase 2: cierre financiero, firma EPC/O&amp;M y emisión de NTP. Cierre Financiero: 31 marzo 2027. Fase 3: construcción integral 24 meses incluyendo obras civiles, montaje de trackers y módulos, instalación de inversores y SAE, subestación elevadora 400 kV e interconexión. Inicio formal de construcción: 15 mayo 2027. Fase 4: pruebas, energización y COD estimado 30 agosto 2029.</t>
  </si>
  <si>
    <t>CARRETERA 15 hermosillo-guaymas Estacion don-nogales 000, , Los Chinos, SONORA, CP. 83307</t>
  </si>
  <si>
    <t>Proyecto fotovoltaico con capacidad neta de 300 MWac ubicado en la localidad Los Chinos, municipio de Hermosillo, estado de Sonora, Código Postal 83307. El predio se localiza sobre la Carretera Federal 15 Hermosillo–Guaymas, en el tramo cercano a la zona Estación Don–Nogales, EN EL KM 236 + 350 M, conforme al polígono georreferenciado adjunto en archivo KMZ. La ubicación específica y delimitación del proyecto se detallan en el archivo KMZ cargado en el sistema.</t>
  </si>
  <si>
    <t>https://ti.energia.gob.mx/api_documentos/public/api/v1/client-systems/NUrVsAShATUUqrsRXujwkIqhGx57yb/documents/public/ab504456-3ff7-4086-8f8d-d65cd8ac7215</t>
  </si>
  <si>
    <t>Se considera la participación de un contratista EPC internacional con experiencia en proyectos utility-scale con integración BESS (p.ej., China Energy Engineering en conjunto con SESELEC y socios nacionales). La estructura será EPC llave en mano, incluyendo ingeniería, procura, construcción, subestación, integración BESS, pruebas y puesta en operación, con garantías de desempeño, plazo, disponibilidad y LDs, alineado a estándares de project finance non-recourse.</t>
  </si>
  <si>
    <t>Módulos fotovoltaicos bifaciales de alta eficiencia (~655 Wp) de fabricante Tier 1 como LONGi; inversores string utility-scale de Huawei o equivalente; sistema BESS tecnología LFP con PCS y capacidad grid-forming de proveedor internacional reconocido; transformadores de potencia y equipos de alta tensión de fabricante especializado; trackers de un eje; subestación elevadora e integración eléctrica bajo contrato EPC llave en mano.</t>
  </si>
  <si>
    <t>117.-DGAEISyCP.0507/17</t>
  </si>
  <si>
    <t>26/MP-0228/03/19</t>
  </si>
  <si>
    <t>https://ti.energia.gob.mx/api_documentos/public/api/v1/client-systems/NUrVsAShATUUqrsRXujwkIqhGx57yb/documents/public/7af58fcd-7333-42ef-9670-1135ad328ab5</t>
  </si>
  <si>
    <t>https://ti.energia.gob.mx/api_documentos/public/api/v1/client-systems/NUrVsAShATUUqrsRXujwkIqhGx57yb/documents/public/fb3a8211-9ac6-426a-83f0-a6a668e557d0</t>
  </si>
  <si>
    <t>CFE corregirá la longitud de LT a 4 km</t>
  </si>
  <si>
    <t>PRE-CFE-CMI-0541-2026</t>
  </si>
  <si>
    <t>CFE-CMI-0541-2026</t>
  </si>
  <si>
    <t>MTS DE BC S A P I DE CV</t>
  </si>
  <si>
    <t>MTS DE BC</t>
  </si>
  <si>
    <t>FRANCISCO GABRIEL HERVELLA NORIEGA</t>
  </si>
  <si>
    <t>CARMEN GLORIA GODOY MANCILLA, NORMA DE LA SALUD ALVAREZ GIRARD</t>
  </si>
  <si>
    <t>BRYAN EMMANUEL ARIAS HERNANDEZ</t>
  </si>
  <si>
    <t>administrativo@lugano-capital.com, ide_bcc@yahoo.com</t>
  </si>
  <si>
    <t>5555143107, 6643011897</t>
  </si>
  <si>
    <t>DE LA VIGA, 1425, INT. PISO 2, El Retoño, Iztapalapa, CIUDAD DE MÉXICO, C.P. 09440</t>
  </si>
  <si>
    <t>1818 MW; CKD IM es accionista de Kino Energía, compañía con 3 parques fotovoltaicos y 5 parques eólicos.</t>
  </si>
  <si>
    <t>1818 MW; La plataforma tiene 10 años en operación y un equipo de gestión totalmente internalizado desde hace 4 años. Los miembros CKD IM tienen amplia experiencia en la evaluación de proyectos en etapa de construcción. Por otro lado, los socios de Lugano Capital, Arconi Solutions, tiene una experiencia acumulada de desarrollo de proyectos fotovoltaicos de mas de 1GW. Ademas, Arconi Solutions, desde 2007, ha participado en mas de 300 proyectos solares con un total de mas de 5GW.</t>
  </si>
  <si>
    <t>40 MW; Adicionalmente el grupo cuenta con experiencia en desarrollo de proyectos híbridos con BESS por encima de 150 MWh. Asimismo se han desarrollado varios proyectos de baterías en España y Etiopia como proveedor autorizado de Naciones Unidas.</t>
  </si>
  <si>
    <t>Los socios del proyecto tienen relación con todas las constructoras que operan en el país con amplia experiencia. Contratamos caso por caso considerando experiencia y términos económicos. No celebramos convenios estratégicos con proveedores para tener libertad de contratar.</t>
  </si>
  <si>
    <t>2500 USD; CKD IM administra $17,130 millones de pesos en Mexico principalmente en activos de generación renovable a través de sus inversiones en Kino y también un activo carretero. CKD IM forma parte de Alom, compañía que gestiona, a través de distintos vehículos de inversión, $2,500 millones de dólares en activos de infraestructura y energía.</t>
  </si>
  <si>
    <t>1. CKD IM puede utilizar el dinero recibido como distribuciones de las inversiones existentes, o incluso se puede fondear desde Kino sujeto al acuerdo con el resto los socios. 2. CKD IM y Alom pueden levantar fondos a través de un nuevo vehículo de inversión con propósito especial y único de fondear al Grupo Mixto. CKD IM y Alom tienen como inversionistas principales a las Afores, otros inversionistas institucionales y extranjeros.</t>
  </si>
  <si>
    <t>3Q 2026</t>
  </si>
  <si>
    <t>CKD Infraestructura México S.A. de C.V. per se o a través de afiliadas permitidas.</t>
  </si>
  <si>
    <t>Hito / Etapa | Fecha de Inicio | Fecha estimada de Terminación Desarrollo | 21/09/2021 | 20/08/2026 Mixto + Des. final | 21/08/2026 | 01/11/2026 Construcción - EPC | 01/11/2026 | 20/04/2028 Pruebas | 21/04/2028 |. 20/07/2028 Entrada en operación comercial | 21/07/2028</t>
  </si>
  <si>
    <t>85%; PERMISOS OBTENIDOS DE Terrenos y Urbanismo • Contrato de Alquiler de los Terrenos Santo 27.06.2023 • Primer Pago al Ejido según Contrato Realizado 21.07.2025 • MUNICIPIO SAN LUIS RIO COLORADO – Uso de Suelo Factible 01.04.2025 • MUNICIPIO SAN LUIS RIO COLORADO – Constancia de Zonificación Obtenida 26.06.2025 • GOBIERNO DE SONORA – Dictamen de Congruencia Obtenido 07.10.2025 OTROS PERMISOS OBTENIDOS • CNE/CRE – Usuario Registrado en CNE 22.07.2025 • CENACE – Estudio INDICATIVO, formato DEF: Resolución Obtenida 21.03.2024 y tasas abonadas • CENACE – Estudio de IMPACTO, formato DEF: Resolución Obtenida 05.12.2024y tasas abonadas • CENACE – Estudio de INSTALACIONES, formato DEF: Resolución Obtenida 31.10.2025 y tasas abonadas ) • INAH – Liberación Arqueológica del Predio: Obtenida 04.08.2025 PERMISOS YA SOLICITADOS • SEMARNAT – Manifiesto de Impacto Ambiental (MIA): Solicitado 05.08.2025 • SENER – Evaluación del Impacto Social (EVIS): Solicitado 17.02.2025 y acuerdo con distrito escolar firmado el 25.11.2024 Fases Pendientes de los Proyectos • CNE – Permiso de Generación (En Proceso de Solicitud, se prevé realizar solicitud en marzo-abril 2026 • CENACE – Contrato de Interconexión • MUNICIPIO SAN LUIS RIO COLORADO – Permisos de Construcción Municipales</t>
  </si>
  <si>
    <t>SE San Luis Rey</t>
  </si>
  <si>
    <t>35 MW; 236 HRS</t>
  </si>
  <si>
    <t>Hito / Etapa | Fecha de Inicio | Fecha estimada de Terminación Desarrollo | 21/09/2021 | 20/08/2026 Mixto + Des. final | 21/08/2026 | 01/11/2026 Construcción - EPC | 01/11/2026 | 20/04/2028 Pruebas | 21/04/2028 | 20/07/2028 Entrada en operación comercial | 21/07/2028</t>
  </si>
  <si>
    <t>300 (Hectáreas)</t>
  </si>
  <si>
    <t>ejido monumentos s/n, s/n, Islita, SONORA, CP. 83515</t>
  </si>
  <si>
    <t>El proyecto SANTO tiene una capacidad neta de inyección de 100 MWac. ubicado en san Luis Río Colorado, Sonora, abarcando un polígono de 300 hectáreas y conectado al sistema de baja california. el proyecto incluye 206,976 módulos fotovoltaicos de 730 Wp, 24 inversores de 4,37 MW y una subestación elevadora a 230 kV (34,5 kV / 230 kV) con frecuencia de 60 Hz. La evacuación se prevé mediante una línea de transmisión de 7km hacia el Punto de Interconexión en la SE San Luis rey.</t>
  </si>
  <si>
    <t>https://ti.energia.gob.mx/api_documentos/public/api/v1/client-systems/NUrVsAShATUUqrsRXujwkIqhGx57yb/documents/public/4cfa97d1-0e10-449d-ba34-af7905d6897c</t>
  </si>
  <si>
    <t>Tier #1 EPC con experiencia relevante; e.g. Cobra, OHL, TSK, PowerChina, Gransolar, Elecnor, Grupo Ortiz entre otros. Buscaremos celebrar el clásico EPC (LSTK) suma alzada llave-en-mano y fecha cierta. Incluirá clausula penal (Liquidated Damages) para mitigar riesgo de retrasos. Exigiremos garantías a primera demanda. El límite total de garantías (overall liability cap) excederá 25% del valor del contrato - en línea con las exigencias de agencias riesgo crediticio y los bancos de primera línea.</t>
  </si>
  <si>
    <t>Equipo y modelo específico con su respectivo fabricante CONSIDERADO (puede haber variaciones finales en funcion de la negociacion epc final): El Módulo fotovoltaico RSM132-8-730BHDG: RISEN. Seguidor solar de un eje horizontal TracsmartT 1P Dual-Row: SOLAR STEEL. Inversor solar HEM GEN3 FS4200M: POWER ELECTRONICS Cargador BESS Freemaq DC/DC GEN3: POWER ELECTRONICS Modulo BESS RISEN 20ft container: RISEN; Centro de transformación MV Twin Skid: POWER ELECTRONICS</t>
  </si>
  <si>
    <t>26SO2025ED072</t>
  </si>
  <si>
    <t>PRE-CFE-CMI-0413-2026</t>
  </si>
  <si>
    <t>CFE-CMI-0413-2026</t>
  </si>
  <si>
    <t>Proyecto Solar Arco Y Donhi</t>
  </si>
  <si>
    <t>HIDALGO</t>
  </si>
  <si>
    <t>SE Huichapan</t>
  </si>
  <si>
    <t>25 MW; 3 HRS</t>
  </si>
  <si>
    <t>Actividades previas 01/08/2024 al 31/10/2026 Por iniciar obras 01/11/2026 al 31/10/2027 Construcción de la central 01/11/2027 al 31/11/2028 Pruebas de la central 01/10/2028 al 31/11/2028 Operación comercial 01/12/2028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</si>
  <si>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EL DIVISADERO S/N, S/N, Huichapan Centro, HIDALGO, CP. 42400</t>
  </si>
  <si>
    <t>EL PROYECTO CONSISTE EN LA CONSTRUCCIÓN, PUESTA EN MARCHA Y OPERACIÓN DE UN PARQUE SOLAR FOTOVOLTAICO CON UNA VIDA ÚTIL ESTIMADA DE 23 AÑOS, QUE SERÁ CONECTADO DIRECTAMENTE AL SEN, CON UNA CAPACIDAD NETA DE 84.00 MW DE POTENCIA EN CA, INYECTADO EN LA S.E. HUICHAPAN @115KV, 100.8 MW A LA SALIDA DE LOS INVERSORES Y 115.024 MW EN CD. LA S.E. DEL PROYECTO SE ENCUENTRA A 9.93 KM DE LA S.E. HUICHAPAN @115KV.</t>
  </si>
  <si>
    <t>https://ti.energia.gob.mx/api_documentos/public/api/v1/client-systems/NUrVsAShATUUqrsRXujwkIqhGx57yb/documents/public/febcc0b0-1f48-41c6-b026-32d6fd4cb2ed</t>
  </si>
  <si>
    <t>A LA FECHA SE TIENE CONSIDERADO A IEPI MÉXICO SA DE CV COMO POTENCIAL PROVEEDORDEL EPC; SIN EMBARGO SE ESTAN ANALIZANDO DISTINTOS POTENCIALES PROVEEDORES; ASICOMO LOS DISTINTOS ESQUEMAS.</t>
  </si>
  <si>
    <t>NEGADA</t>
  </si>
  <si>
    <t>09/MG-0234/09/23</t>
  </si>
  <si>
    <t>https://ti.energia.gob.mx/api_documentos/public/api/v1/client-systems/NUrVsAShATUUqrsRXujwkIqhGx57yb/documents/public/187d59ee-ebbb-48d5-b4eb-1d448bec5066</t>
  </si>
  <si>
    <t>https://ti.energia.gob.mx/api_documentos/public/api/v1/client-systems/NUrVsAShATUUqrsRXujwkIqhGx57yb/documents/public/5af8633c-304b-4572-92bd-2ba081b0d8a0</t>
  </si>
  <si>
    <t>ninguno (cuenta con Estudio de Impacto de ene-2026 pero solictó reembolso de la solicitud de Estudio de Instalaciones por no pasar segunda revisión)</t>
  </si>
  <si>
    <t>Van a verificar la LT Ezequiel Montés- El Palmar, se elimina la LT Dañu- San Francisco Soyaniquilpan y revisarán el costeo del tendido del segundo circuito Dañu-Jilotepec Potencia</t>
  </si>
  <si>
    <t>PRE-CFE-CMI-0584-2026</t>
  </si>
  <si>
    <t>CFE-CMI-0584-2026</t>
  </si>
  <si>
    <t>SAN LUIS RIO COLORADO INGENIERIA S A P I DE CV</t>
  </si>
  <si>
    <t>CKD Infraestruturca</t>
  </si>
  <si>
    <t>administrativo@lugano-capital.com, citaslistas9@gmail.com</t>
  </si>
  <si>
    <t>2500000000 USD; CKD IM administra $17,130 millones de pesos principalmente en activos de generación renovable a través de sus inversiones en Kino y también un activo carretero. CKD IM forma parte de Alom, compañía que gestiona, a través de distintos vehículos de inversión, $2,500 millones de dólares en activos de infraestructura y energía.</t>
  </si>
  <si>
    <t>Q3 2026</t>
  </si>
  <si>
    <t>CKD Infraestructura México S.A. de C.V. per se o a través de afiliadas permitidas</t>
  </si>
  <si>
    <t>Hito / Etapa | Fecha de Inicio | Fecha estimada de Terminación Desarrollo | 21/09/2021 | 20/08/2026 Mixto + Des. final | 21/08/2026 | 01/11/2026 Construcción - EPC | 01/11/2026 | 20/01/2028 Pruebas | 21/01/2028 |. 20/04/2028 Entrada en operación comercial | 21/04/2028</t>
  </si>
  <si>
    <t>85%; PERMISOS OBTENIDOS DE Terrenos y Urbanismo • Contrato de Alquiler de los Terrenos Solitario 01.10.2023 • Primer Pago al Ejido según Contrato Realizado 21.07.2025 • MUNICIPIO SAN LUIS RIO COLORADO – Uso de Suelo Factible 01.04.2025 • MUNICIPIO SAN LUIS RIO COLORADO – Constancia de Zonificación Obtenida 26.06.2025 • GOBIERNO DE SONORA – Dictamen de Congruencia Obtenido 07.10.2025 OTROS PERMISOS OBTENIDOS • CNE – Usuario Registrado en CNE 22.07.2025 • CENACE – Estudio INDICATIVO, formato DEF: Resolución Obtenida 03.05.2024 y tasas abonadas • CENACE – Estudio de IMPACTO, formato DEF: Resolución Obtenida 12.12.2024y tasas abonadas • CENACE – Estudio de INSTALACIONES, formato DEF: Resolución Obtenida 01.10.2025 y tasas abonadas ) • INAH – Liberación Arqueológica del Predio: Obtenida 04.08.2025 PERMISOS YA SOLICITADOS • SEMARNAT – Manifiesto de Impacto Ambiental (MIA): Solicitado 13.05.2025 • SENER – Evaluación del Impacto Social (EVIS): Solicitado 17.02.2025 y acuerdo con distrito escolar firmado el 25.11.2024 Fases Pendientes de los Proyectos • CNE – Permiso de Generación (En Proceso de Solicitud, se prevé realizar solicitud en marzo-abril 2026 • CENACE – Contrato de Interconexión • MUNICIPIO SAN LUIS RIO COLORADO – Permisos de Construcción Municipales</t>
  </si>
  <si>
    <t>SE Ruiz Cortines</t>
  </si>
  <si>
    <t>138 kV</t>
  </si>
  <si>
    <t>72 MW; 3 HRS</t>
  </si>
  <si>
    <t>Hito / Etapa | Fecha de Inicio | Fecha estimada de Terminación Desarrollo | 21/09/2021 | 20/08/2026 Mixto + Des. final | 21/08/2026 | 01/11/2026 Construcción - EPC | 01/11/2026 | 20/01/2028 Pruebas | 21/01/2028 | 20/04/2028 Entrada en operación comercial | 21/04/2028</t>
  </si>
  <si>
    <t>ejido monumentos s/n, s/n, Lagunitas, SONORA, CP. 83515</t>
  </si>
  <si>
    <t>El proyecto SOLITARIO tiene una capacidad neta de inyección de 200 MWac. ubicado en san Luis Río Colorado, Sonora, abarcando un polígono de 500 hectáreas y conectado al sistema de baja california. el proyecto incluye 413,952 módulos fotovoltaicos de 730 Wp, 48 inversores de 4,37 MW y una subestación elevadora a 161 kV (34,5 kV / 161 kV) con frecuencia de 60 Hz. La evacuación se prevé mediante una línea de transmisión de 19km hacia el Punto de Interconexión en la SE RUIZ CORTINES.</t>
  </si>
  <si>
    <t>https://ti.energia.gob.mx/api_documentos/public/api/v1/client-systems/NUrVsAShATUUqrsRXujwkIqhGx57yb/documents/public/3f304350-442b-4320-8215-dbd9360c0493</t>
  </si>
  <si>
    <t>26SO2025ED045</t>
  </si>
  <si>
    <t>PRE-CFE-CMI-0219-2026</t>
  </si>
  <si>
    <t>CFE-CMI-0219-2026</t>
  </si>
  <si>
    <t>PROMOCION FOTOVOLTAICA VALLADOLID S A P I DE CV</t>
  </si>
  <si>
    <t>VICTOR HUGO GARCIA ORDAZ</t>
  </si>
  <si>
    <t>Desarrollo: 12 meses Construcción: 1 año Fecha de entrada en operación: 30/03/2029</t>
  </si>
  <si>
    <t>22%; MIA;15%;0% ETJ;15%;0% MISSE;15%;0% INAH;5%;0% CENACE;15%;4.5% CONAGUA;5%;0% LIC CONSTRUCCIÓN;10%;0% TERRENOS;15%;15% LT;5%;2.5% Total;100%;22%</t>
  </si>
  <si>
    <t>SE Perote</t>
  </si>
  <si>
    <t>15 MW; 3 HRS</t>
  </si>
  <si>
    <t>Desarrollo: del 27/02/2026 al 30/09/2027. Construcción: del 30/09/2027 al 30/03/2029.</t>
  </si>
  <si>
    <t>Autop. De Cuota 140D Amozoc-Perote 100+160 km, , Guadalupe Victoria, VERACRUZ, CP. 91283</t>
  </si>
  <si>
    <t>El parque solar Perote; en Perote, Veracruz; cuenta con 120,900 paneles fotovoltaicos de 610 W y 13 inversores de 4200 W, para una capacidad de 73.74 MW en CD y 54.6 MW en CA. Su interconexión está limitada a 50 MW en la Subestación Perote 115 kV de CFE, a la cual se conecta mediante una línea aérea de 8.6 km desde la subestación del parque, que eleva de 34.5 kV a 115 kV para evacuar la energía.</t>
  </si>
  <si>
    <t>https://ti.energia.gob.mx/api_documentos/public/api/v1/client-systems/NUrVsAShATUUqrsRXujwkIqhGx57yb/documents/public/354dda35-827f-4c84-8ef3-47b0a6e5baec</t>
  </si>
  <si>
    <t>SE TRATA DE UN PROYECTO DE LLAVE EN MANO, DONDE EL CONSTRUCTOR PRINCIPAL, SERAOPDENERGY.</t>
  </si>
  <si>
    <t>cuenta con 120,900 paneles fotovoltaicos de 610 W y 13 inversores de 4200 W, para una capacidad de 73.74 MW en CD. LAS MARCAS NO HAN SIDO SELECCIONADAS. NOOBSTANTE, SERA MARCAS TIER-1.</t>
  </si>
  <si>
    <t>https://ti.energia.gob.mx/api_documentos/public/api/v1/client-systems/NUrVsAShATUUqrsRXujwkIqhGx57yb/documents/public/b75f5309-1b2d-4849-857e-288e0b325940</t>
  </si>
  <si>
    <t>https://ti.energia.gob.mx/api_documentos/public/api/v1/client-systems/NUrVsAShATUUqrsRXujwkIqhGx57yb/documents/public/50eed402-6136-4ee9-81fd-0f2172f4350f</t>
  </si>
  <si>
    <t>Pensarlo para el futuro, tenerlo en el radar para 2031. Se guarda, dificilmente en esta convocatoria pudiera entrar</t>
  </si>
  <si>
    <t>Ok, se quita</t>
  </si>
  <si>
    <t>PRE-CFE-CMI-0213-2026</t>
  </si>
  <si>
    <t>CFE-CMI-0213-2026</t>
  </si>
  <si>
    <t>SOLEIL FOTOVOLTAICA S A P I DE CV</t>
  </si>
  <si>
    <t>VICTOR HUGO GARCIA ORDAZ, JOSE ANTONIO VELAZQUEZ HERNANDEZ, ANDREU SALADIE PRATS</t>
  </si>
  <si>
    <t>2131 MW; "La capacidad instalada se encuentra en cinco países (España, México, Italia, Chile y Estados Unidos) sumando un total de 2,131 MW instalados, repartidos geográficamente como sigue: España: 1,085 MWp solar FV + 440 MW eólicos.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</si>
  <si>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1691 MW; "La capacidad desarrollada y operada se encuentra en cinco países (España, México, Italia, Chile y Estados Unidos) sumando un total de 1,691 MW instalados, repartidos geográficamente como sigue: España: 1,085 MWp solar FV .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</si>
  <si>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1142567675 USD; "La firma francesa Antin Infrastructure Partners lanzó en junio de 2023, a través de su vehículo GCE BidCo, una OPA voluntaria para adquirir el 100% de Opdenergy por un importe aproximado de 866 millones de euros, ofreciendo 5,85 € por acción. La CNMV autorizó la operación el 20 de febrero de 2024, validando tanto el precio como el folleto de la oferta. El plazo de aceptación quedó fijado entre el 22 de febrero y el 15 de marzo de 2024, y posteriormente la compañía fue excluida de negociación en abril de 2024 tras completarse el proceso. El valor de USD 1,142,567,675 corresponde al valor en libros de los parques de energía renovable de la compañía al 31/12/2024 tomando tipo de cambio USD/EUR de 1.0389."</t>
  </si>
  <si>
    <t>Desarrollo: 12 meses Construcción: 1 año 4 meses Fecha de entrada en operación: 14/12/2029</t>
  </si>
  <si>
    <t>23%; MIA;15;0 ETJ;15;0 MISSE;15;0 INAH;5;0 CENACE;15;5.25 CONAGUA;5;0 LIC CONSTRUCCIÓN;10;0 TERRENOS;15;15 LT;5;2.5 Total;100;22.75</t>
  </si>
  <si>
    <t>TLAXCALA</t>
  </si>
  <si>
    <t>SE Zocac</t>
  </si>
  <si>
    <t>Desarrollo: del 27/02/2026 al 17/12/2027. Construcción: del 17/12/2027 al 17/12/2029.</t>
  </si>
  <si>
    <t>2km al Norte de la Carr. Terrenate 7 + 420 km, , San José Villarreal, TLAXCALA, CP. 90542</t>
  </si>
  <si>
    <t>EL PARQUE SOLAR TENEXAC ESTÁ EN TERRENATE, TLAXCALA. CUENTA CON 214,268 PANELES DE 600W, 27 INVERSORES Y UNA CAPACIDAD INSTALADA DE 128.57 MW CD Y 118.53MW CA. LA INTERCONEXIÓN SE LIMITA A 99.9 MW EN LA SUBESTACIÓN ZOCAC 115 KV, CONECTADA MEDIANTE UNA LÍNEA AÉREA DE 11 KM DESDE LA SUBESTACIÓN DEL PARQUE.</t>
  </si>
  <si>
    <t>https://ti.energia.gob.mx/api_documentos/public/api/v1/client-systems/NUrVsAShATUUqrsRXujwkIqhGx57yb/documents/public/88be9de3-32cb-46a0-8436-0fe1fe473f91</t>
  </si>
  <si>
    <t>CUENTA CON 214,268 PANELES DE 600W, 27 INVERSORES Y UNA CAPACIDAD INSTALADA DE 128.57 MW CD. LAS MARCAS NO HAN SIDO SELECCIONADAS. NO OBSTANTE, SERA MARCAS TIER-1.</t>
  </si>
  <si>
    <t>https://ti.energia.gob.mx/api_documentos/public/api/v1/client-systems/NUrVsAShATUUqrsRXujwkIqhGx57yb/documents/public/65c758f3-52a3-4985-b777-3ed130a1f93a</t>
  </si>
  <si>
    <t>https://ti.energia.gob.mx/api_documentos/public/api/v1/client-systems/NUrVsAShATUUqrsRXujwkIqhGx57yb/documents/public/fc4541f0-baf7-4919-81e0-beb769b671d1</t>
  </si>
  <si>
    <t>Se deja compitiendo</t>
  </si>
  <si>
    <t>PRE-CFE-CMI-0601-2026</t>
  </si>
  <si>
    <t>CFE-CMI-0601-2026</t>
  </si>
  <si>
    <t>ARA220802E62</t>
  </si>
  <si>
    <t>AJOLOTE RECURSOS AMBIENTALES S DE RL DE CV</t>
  </si>
  <si>
    <t>GRUPO COBRA - RWE RENEWABLES MEXICO</t>
  </si>
  <si>
    <t>Grupo Cobra - Rwe Renewables Mexico</t>
  </si>
  <si>
    <t>PRISCILA MACHADO GASCA</t>
  </si>
  <si>
    <t>MISAEL SANCHEZ DURAN</t>
  </si>
  <si>
    <t>jose.negrete@rwe.com, misaelsanchez@grupocobra.com</t>
  </si>
  <si>
    <t>5536403140, 5560963117</t>
  </si>
  <si>
    <t>JOSE LUIS LAGRANGE, 103, INT. PISO 11, Polanco I Sección, Miguel Hidalgo, CIUDAD DE MÉXICO, C.P. 11510</t>
  </si>
  <si>
    <t>10000.00 MW; ZERO E ha desarrollado en México cuatro parques fotovoltaicos para clientes de distintos sectores. Estos proyectos son: Xoxocotla – 70 MW Mexsolar – 60 MW La Orejana – 125 MW Santa María – 148 MW Además, la empresa ha impulsado proyectos en energía eólica, entre los que destacan: Parque Eólico Progreso – 90 MW Parque Eólico Oaxaca I, Fase II – 102 MW A nivel internacional, ZERO E cuenta con un track record de 10,000 MW en países como España, Brasil, Estados Unidos, Sudáfrica, Portugal, Perú, México y Australia.</t>
  </si>
  <si>
    <t>14878.00 MW; La amplia experiencia en construcción EPC permite al Grupo embarcarse en el desarrollo de proyectos propios en diferentes países. Se enfoca en promover proyectos que impulsen la energía limpia y sostenible, alineándose con el compromiso del accionista VINCI. Esto incluye el desarrollo, construcción y financiación de plantas de energía renovable, infraestructuras de agua y grandes líneas de transmisión para integrar renovables y acelerar la transición medioambiental. Actualmente Zero E es la empresa designada para desarrollar, construir y operar activos de generación de energía renovable. Su misión es optimizar la eficiencia de las inversiones y desempeñar un papel clave en la aceleración de la transición energética, en línea con los objetivos de sostenibilidad de VINCI para 2030.</t>
  </si>
  <si>
    <t>4670.56 MW; Actualmente nos encontramos desarrollando Sistemas de Almacenamiento de Energía en diferentes países: Australia, Estados Unidos, España y México.</t>
  </si>
  <si>
    <t>Zero E actualmente cuenta con alianzas de desarrollo y cooperación con empresas como Imesapi, BYD, SERMICRO, MEXSOLUTIONS Grupo de Servicios Integrales y ESAsolar.</t>
  </si>
  <si>
    <t>7673400000.00 USD; "El Grupo Vinci cerró el ejercicio 2025 con un flujo de caja libre (FCF) de 5,000 millones de euros, lo que nos posiciona entre los grupos industriales con mayor capacidad de inversión en infraestructura energética a nivel mundial. Esta fortaleza financiera nos permite asumir de manera íntegra las aportaciones de capital líquido requeridas por el esquema de Inversión Mixta, garantizando un cierre financiero y proceso de inversión sin sobresaltos. Adicionalmente, el Grupo Vinci cuenta con acceso privilegiado a los mercados internacionales de deuda y capital, y mantiene relaciones de largo plazo con banca de desarrollo, banca comercial y fondos de inversión en infraestructura, fuentes que coinciden con las identificadas por la CFE para la estructura de financiamiento de los proyectos (70-80% Deuda, 20-30% Equity)."</t>
  </si>
  <si>
    <t>Los fondos serán aportados como una combinación de capital y deuda Project Finance dependiendo de las condiciones que marquen los bancos.</t>
  </si>
  <si>
    <t>En términos operativos, la estructura financiera permite disponer de fondos en los ciclos típicos de desarrollo y ejecución, en ventanas estándar de asignación asociadas a proyectos de infraestructura (30–90 días), conforme a prácticas de financiamiento tipo EPC + Project Finance.</t>
  </si>
  <si>
    <t>La entidad designada para actuar como socio en el desarrollo, construcción y operación de activos de energía renovable es: Zero‑E (Zero.e / Zero‑E Global Assets).</t>
  </si>
  <si>
    <t>Fase 1: Selección del sitio y análisis de viabilidad (Meses 1-8) Fase 2: Diseño e ingeniería del sistema (Meses 6-12) Fase 3: Permisos y aprobaciones (Meses 12-24) Fase 4: Adquisiciones y construcción (Meses 5-24) Fase 5: Puesta en servicio e interconexión (Meses 7-24) Fase 6: Operaciones y mantenimiento "</t>
  </si>
  <si>
    <t>30%; Se tiene el 25% de terrenos y 5% de estudios de CENACE</t>
  </si>
  <si>
    <t>SE Papantla Potencia</t>
  </si>
  <si>
    <t>"Fases del proyecto: 1. Pre‑desarrollo (2–3 meses): Validación técnica, predial, ambiental e interconexión. Revisión de recurso solar, tenencia de tierra, accesos, topografía, ANP, especies, arqueología, capacidad de red, CAPEX/OPEX y modelo de negocio. 2. Desarrollo (9–24 meses): Permisos: MIA, CUSTF, municipales y estatales, interconexión CENACE/CFE, registros y servidumbres. Ingeniería: selección tecnológica, estudios topográficos y geotécnicos, layout, cálculos eléctricos, SCADA, subestación y BoQ. Contratación: RFI/RFP, evaluación, contratos EPC/EPCM, logística y cierre financiero. 3. Construcción (10–24 meses): Obra civil, montaje PV/BOS, instalación BESS, pruebas FAT/SAT e interconexión. 4. Comisionamiento (2–12 meses): Pruebas PV y BESS, integración SCADA y pruebas con CENACE. 5. COD: Liberaciones, entrada comercial, O&amp;M y KPIs. Hitos: Go/No‑Go, permisos, IFC+NTP, subestación energizada, SA y COD."</t>
  </si>
  <si>
    <t>Carretera CHOTE-cOYUTA KM 11 s/N, n/a, Mizantécatl, VERACRUZ, CP. 93535</t>
  </si>
  <si>
    <t>"Planeación, construcción y operación del parque fotovoltaico PAPANTLA, tendrá una generación de energía solar de 150MWac, ubicado en PAPANTLA, en el estado de VERACRUZ, cuenta con 606.56 has, el punto de interconexión es la SE Los PAPANTLA POTENCIA 115KV, ubicada aprox a 8.4km de distancia, contribuye al Desarrollo Energético de México de manera sustentable, el parque generara energía limpia suficiente para suministrar a mas de 150,000 hogares. "</t>
  </si>
  <si>
    <t>https://ti.energia.gob.mx/api_documentos/public/api/v1/client-systems/NUrVsAShATUUqrsRXujwkIqhGx57yb/documents/public/81df1bf0-73dc-4280-b7c5-e3aa2431beb1</t>
  </si>
  <si>
    <t>dentro del grupo se cuenta con una unidad de negocio "plantas industriales" la cual se encargara de la ingeniería procura y construcción del proyecto, además contamos con una unidad de negocio de transmisión y distribución la que se puede encargar de las obras de refuerzo y interconexión. consideramos la opción del acuerdo contractual</t>
  </si>
  <si>
    <t>modulos fotovoltaicos - seraphim / longi / jinko trackers - esasolar / nestracker inversores - sungrow / sma baterías - byd transformadores - TVA / voltran</t>
  </si>
  <si>
    <t>https://ti.energia.gob.mx/api_documentos/public/api/v1/client-systems/NUrVsAShATUUqrsRXujwkIqhGx57yb/documents/public/3d9511ce-544e-4686-8aa1-8d6803221ca6</t>
  </si>
  <si>
    <t>PRE-CFE-CMI-0220-2026</t>
  </si>
  <si>
    <t>CFE-CMI-0220-2026</t>
  </si>
  <si>
    <t>SOFA870317HY1</t>
  </si>
  <si>
    <t>Parque Fv Energias Renovables Saas (Peto)</t>
  </si>
  <si>
    <t>CÚBICO</t>
  </si>
  <si>
    <t>Cúbico</t>
  </si>
  <si>
    <t>ALEJANDRO ISRAEL RODRIGUEZ RIOS, ARACELI GALVAN DUQUE RIVERO, YESICA FERNANDA MURRIETA LOPEZ</t>
  </si>
  <si>
    <t>ALEJANDRO ISRAEL RODRIGUEZ RIOS, YESICA FERNANDA MURRIETA LOPEZ, ARACELI GALVAN DUQUE RIVERO</t>
  </si>
  <si>
    <t>joseantoniosoroferrer@gmail.com</t>
  </si>
  <si>
    <t>AVENIDA SOLIDARIDAD LAS TORRES, 52-D, INT. CASA 7, Bosques de Metepec, Metepec, MÉXICO, C.P. 52176</t>
  </si>
  <si>
    <t>AV. VASCO DE QUIROGA, 3900 T-A, INT. PISO 20, Santa Fe Cuajimalpa, Cuajimalpa de Morelos, CIUDAD DE MÉXICO, C.P. 05348</t>
  </si>
  <si>
    <t>4226.00 MW; 3,670 MW en operación y 556 MW en construcción sumando 4,226 MW en total, de los cuales 598MW en operación en México con presencia en Australia, Colombia, Italia Grecia, España, Estados Unidos, Reino Unido y Uruguay. Adicionalmente, contamos con 2,193 km de líneas de transmisión operativas en Colombia.</t>
  </si>
  <si>
    <t>20387.00 MW; 20,328 MW de los cuales: I.- 4,226 MW en operación o construcción de los cuales 1,543 MW corresponden a tecnología eólica, 2,385 MW corresponden a tecnología solar fotovoltaica, 250MW corresponden a termosolar, y 48 MW a SAE. II.- 16,161 MW en desarrollo, de los cuales 6,701 MW en eólico, 6,526 MW en solar fotovoltaica, 2,934 MW en SAE. Nuestro historial de proyectos construidos supera los 2,500 MW en todas las tecnologías (FV/Eólica/BESS), y la totalidad de nuestro portafolio en operación en México (598 MW) fue desarrollado y construido internamente.</t>
  </si>
  <si>
    <t>2982.00 MW; En total 2,982 MW, de los cuales: 48 MW de SAE en construcción y operación; 2,934 MW de SAE en desarrollo.</t>
  </si>
  <si>
    <t>CPTT, ELECNOR, GRUPO ORTIZ, ASELCO y EIFFAGE. La estrategia de contratación para la construcción del proyecto aún no ha sido determinada. La misma se definirá oportunamente teniendo en cuenta, entre otros factores, las condiciones del mercado, los precios, la asignación de riesgos y consideraciones de bancabilidad. En cualquier caso, el marco contractual garantizará lo siguiente: • Que todos los riesgos materiales de diseño, construcción, finalización y desempeño se asignen adecuadamente a contrapartes reconocidas, solventes y con experiencia; • Que exista una asignación clara y exhaustiva del alcance, las responsabilidades y las obligaciones; y • Que en caso de adoptarse una estructura multi contrato, los riesgos de interfaces (incluida la obligación de coordinación y los respectivos regímenes de responsabilidad) se gestionen y estructuren adecuadamente de modo que no existan lagunas ni duplicidades en la asignación de responsabilidades.</t>
  </si>
  <si>
    <t>6500000000.00 USD; Con sede en Londres, Reino Unido, Cubico es un productor independiente de energía (IPP) renovable con entre US$ 6.0–6.5 mil millones en activos bajo gestión (AUM) en 9 países (México, Colombia, Uruguay, Estados Unidos, Reino Unido, España, Italia, Grecia y Australia), abarcando tecnologías de Solar Fotovoltaica (PV), Eólica terrestre (Onshore Wind), Sistemas de Almacenamiento de Energía en Baterías (SAE o BESS), Termosolar y activos de Transmisión. Cubico ha estado presente en México desde su creación y cuenta con aproximadamente US$ 600 millones en activos bajo gestion a nivel local, habiendo desarrollado, construido y actualmente operando tres proyectos de energía renovable (2 solares PV y 1 eólico terrestre), con contratos de energía/CEL/capacidad derivados de la segunda subasta de largo plazo con CFE.</t>
  </si>
  <si>
    <t>Cubico es propiedad total y cuenta con el respaldo de dos fondos de pensiones canadienses: Ontario Teachers' Pension Plan (“OTPP”) y Public Sector Pension Investment Board (“PSP Investments”), quienes mantienen la titularidad desde 2015. Ninguno de los accionistas cuenta con un horizonte de inversión predeterminado para su participación en Cubico. El Ontario Teachers' Pension Plan Board (calificado AAA/AAA/Aa1) es un inversionista global con activos netos por CAD 269.6 mil millones, incluyendo CAD 35.3 mil millones invertidos en infraestructura, al 30 de junio de 2025. OTPP es un plan de pensiones de beneficio definido totalmente fondeado, que invierte en una amplia gama de clases de activos para garantizar la seguridad de retiro de 343,000 miembros activos y pensionados. El Public Sector Pension Investment Board (PSP Investments) (calificado AAA/AAA/Aaa) es uno de los mayores inversionistas institucionales de pensiones en Canadá, con CAD 299.7 mil millones en activos netos bajo gestión, de los cuales CAD 32.0 mil millones están asignados a inversiones en infraestructura al 31 de marzo de 2025. Establecido en 1999, PSP Investments administra e invierte los montos transferidos por el Gobierno de Canadá para los planes de pensiones del Servicio Público federal, las Fuerzas Armadas Canadienses, la Real Policía Montada de Canadá y la Fuerza de Reserva. Con sede en Ottawa, PSP Investments tiene su oficina principal en Montreal y oficinas en Nueva York, Londres y Hong Kong.</t>
  </si>
  <si>
    <t>Cubico cuenta con sólida capacidad de autofinanciamiento y flexibilidad financiera para respaldar un crecimiento sostenido, con un EBITDA anual altamente contratado de aproximadamente US$ 500 millones a nivel global y una línea de crédito corporativa asegurada superior a US$ 1.0 mil millones, además de la capacidad y trayectoria para estructurar financiamiento de proyecto (project finance) específico según se requiera. OTPP y PSP, accionistas de Cubico, han respaldado consistentemente el crecimiento de la compañía desde su creación en 2015. Cubico ha recibido las aprobaciones necesarias para completar el Registro de Interés en el Esquema de Inversión Mixta propuesto por SENER y CFE.</t>
  </si>
  <si>
    <t>Cubico Sustainable Investments Limited o una Sociedad de Proposito Especifico (SPE o SPV) para el Proyecto.</t>
  </si>
  <si>
    <t>RTB: 31/10/2026, Inicio de Construcción: 30/04/2027, COD: 01/08/2028.</t>
  </si>
  <si>
    <t>10%; Proyecto de CFE - Documentación por Analizar</t>
  </si>
  <si>
    <t>SE Kambul</t>
  </si>
  <si>
    <t>22 MW; 3 HRS</t>
  </si>
  <si>
    <t>RTB: 31/10/2026, Inicio de Contruccion: 30/04/2027, COD: 01/08/2028</t>
  </si>
  <si>
    <t>CARRETERA 184 MUNA-FELIPE CARRILLO PUERTO KM 149 s/n, s/n, Justicia Social, YUCATÁN, CP. 97937</t>
  </si>
  <si>
    <t>PROYECTO DE ENERGIA RENOVABLES DE TECNOLOGIA FOTOVOLTAICA, EL CUAL REQUIERE UNA LINEA DE TRANSMISION DE 1.3 KM PARA INTERCONECTARSE A LA S.E. KAMBUL</t>
  </si>
  <si>
    <t>https://ti.energia.gob.mx/api_documentos/public/api/v1/client-systems/NUrVsAShATUUqrsRXujwkIqhGx57yb/documents/public/a032d9b5-8afa-4f6c-ae3c-7122ac759202</t>
  </si>
  <si>
    <t>CPTT, ELECNOR, GRUPO ORTIZ, ASELCO y/o EIFFAGE. La estrategia de contratación se definirá oportunamente considerando condiciones de mercado, precios, asignación de riesgos y bancabilidad, ELIGIENDO contrapartes solventes y con experiencia. El marco contractual garantizará: (i) adecuada asignación de riesgos de diseño, construcción y ejecucion (ii) definición clara y completa de alcance y obligaciones (iii) correcta gestión de riesgos de interfaces en estructuras multicontrato, de ser aplicable</t>
  </si>
  <si>
    <t>• Módulos: Longi, JA Solar, Jinko, Trina, Chint, Canadian. • Inversores: Power Electronics, Ingeteam, Sungrow, Huawei, TBEA. • Estructura: PV Hardware, Nextracker, Trina Tracker, Solar Steel. • Turbinas: Nordex, Vestas, GE, Goldwind. • Baterías: Tesla, Sungrow, CATL, Huawei.</t>
  </si>
  <si>
    <t>09/MG-0313/11/22, 31YU2022E0052</t>
  </si>
  <si>
    <t>https://ti.energia.gob.mx/api_documentos/public/api/v1/client-systems/NUrVsAShATUUqrsRXujwkIqhGx57yb/documents/public/3a784e9f-1ca5-4d6d-a19c-a2e5efcb2c84</t>
  </si>
  <si>
    <t>https://ti.energia.gob.mx/api_documentos/public/api/v1/client-systems/NUrVsAShATUUqrsRXujwkIqhGx57yb/documents/public/cb8154bc-3c7b-4fe3-a1fa-570df4b9b3f1</t>
  </si>
  <si>
    <t>5/23/2025</t>
  </si>
  <si>
    <t>Modernización de la SE Kambul B1/B2 porque no cumple con el código de Red y requiere adquisición de terreno</t>
  </si>
  <si>
    <t>Se deja así</t>
  </si>
  <si>
    <t>PRE-CFE-CMI-0737-2026</t>
  </si>
  <si>
    <t>CFE-CMI-0737-2026</t>
  </si>
  <si>
    <t>DMS090414MB1</t>
  </si>
  <si>
    <t>DISTRIBUIDORA MAHJOS SUMINISTROS PENINSULARES SA DE CV</t>
  </si>
  <si>
    <t>CONSORCIO PANTERA</t>
  </si>
  <si>
    <t>JOSE EDUARDO MARISCAL DE LA SELVA</t>
  </si>
  <si>
    <t>JOSE EDUARDO MARISCAL DE LA SELVA, BRAYAN ISAAC LEON ARRIAGA</t>
  </si>
  <si>
    <t>BRAYAN ISAAC LEON ARRIAGA</t>
  </si>
  <si>
    <t>claudia.olivares07@gmail.com, mariscalje@mahjos.com.mx</t>
  </si>
  <si>
    <t>9981686207, 9981686207</t>
  </si>
  <si>
    <t>MIGRINO, 12 B, Misiones de Santa Fe, Los Cabos, BAJA CALIFORNIA SUR, C.P. 23477</t>
  </si>
  <si>
    <t>2080.00 MW; Tuto Energy es el socio preferente del Consorcio para el desarrollo de proyectos de energía solar fotovoltaica. La compañía desarrolló y actualmente opera los activos solares Tuto Energy II y AT Solar V, con capacidades de 175 MWdc y 230 MWdc, respectivamente, ubicados en Puerto Libertad, Sonora, con interconexión en la SET AT Maniobras, los cuales iniciaron operaciones el 5 de junio de 2019. Adicionalmente, como parte del consorcio, Arroyo ha desarrollado y operado inversiones en generación renovable y térmica en Chile (290 MW), México (285 MW de generación a gas natural en Pemcorp y Huinalá) y Estados Unidos (~1,100 MW en plantas de gas en Brandywine y Broadriver), entre otros.</t>
  </si>
  <si>
    <t>695.00 MW; Tuto Energy opera los activos solares Tuto Energy II y AT Solar V, con capacidades de 175 MWdc y 230 MWdc en Puerto Libertad, Sonora, con interconexión en la SET AT Maniobras. También se encuentra desarrollando el proyecto solar Santa Clara en Emiliano Zapata, Hidalgo, de 214 MWdc (180 MWac) con interconexión en Irolo 230 kV; adicionalmente, Arroyo cuenta con activos renovables en Chile por 290 MW.</t>
  </si>
  <si>
    <t>68.00 MW; Tuto, en su desarrollo de PV Santa Clara, contemplará un SAE con hasta 38% de almacenamiento, con una capacidad de 162.59 MWh. Por su parte, Arroyo desarrolló y opera dos SAEs de 30.6 MWh de capacidad en conjunto en Pesquería, Nuevo León. Arroyo Energy está incursionando activamente en almacenamiento de energía con baterías (BESS). En Estados Unidos, presentó un portafolio de proyectos en Cameron County, Texas, con planes de certificación y financiamiento para sistemas de almacenamiento, lo que confirma su apuesta por esta infraestructura. En México, a través de su filial PEMCORP, construyó y puso en marcha un sistema de 12 MWh en Monterrey, diseñado para respaldo de carga y control de frecuencia, lo que demuestra que ya cuenta con experiencia operativa en BESS.</t>
  </si>
  <si>
    <t>El Consorcio cuenta con el interés de empresas del sector con experiencia local en México en infraestructura eléctrica en los diferentes segmentos de la cadena de valor (generación, transformación y distribución), así como en la materialización de proyectos renovables. Se tienen cartas de intención de Elecnor, Entia, SESELEC, Canadian Solar, eStorage, Huawei, por mencionar algunos. De igual manera se cuenta con EXUS Management Partners para la etapa de Operación y Mantenimiento (O&amp;M).</t>
  </si>
  <si>
    <t>5900000000.00 USD; Pant3ra Infraestructura, S.A. de C.V. (“Pant3ra”), APx/Xinfra y Arroyo Energy han formado un consorcio (en su conjunto, el “Consorcio”) para realizar inversiones conjuntas en proyectos en energía alineados con el Plan México. • Pant3ra es una plataforma de inversión en energía cuyos socios han lidereado el levantamiento de más de 3,000 millones de dólares entre deuda y equity en los mercados de capitales y cuentan con sólidas relaciones con AFORES, Family Offices y fondos de capital privado en México y EU. • APx Capital es un grupo de inversión mexicano con 2,300 millones de dólares en activos bajo gestión provenientes de AFOREs y los mercados públicos. Xinfra es la Fibra-E de APx Capital, está listada en la BMV y tiene 959 millones de dólares en activos bajo gestión. Además de Xinfra, APx tiene otros dos vehículos de inversión, FHIPO, el primer y único fideicomiso hipotecario en América Latina, con más de 825 millones de dólares levantados en el mercado público; y, STx, un fondo de 150 millones de dólares de capital. • Arroyo es un fondo de capital privado estadounidense con 2,600 millones de dólares bajo gestión, que acaba de levantar su fondo IV con 1,000 millones de dólares comprometidos.</t>
  </si>
  <si>
    <t>Los fondos disponibles para inversión por el Consorcio provienen, señalando de manera enunciativa, de los siguientes inversionistas: - AFOREs y otros fondos de pensiones mexicanos, de donde provienen ~3,000 millones de dólares de fondos actualmente bajo gestión - Inversionistas institucionales (fondos de pensiones, fondos patrimoniales entre otros) y family offices en Mexico y en el extranjero, de donde provienen el resto de los fondos actualmente bajo gestión El Consorcio espera que el origen de capital (equity) para los proyectos de la convocatoria de mixtos sea de origen similar a los fondos actualmente bajo gestión, sujeto a la rentabilidad esperada de los proyectos y perfil de riesgo y gobierno corporativo atractivo para nuestros inversionistas habituales. A nivel de deuda, el Consorcio tiene relación con los principales bancos de México e internacionales, y se cuentan con cartas de intención de Banco Santander, HSBC y Bancrea para el financiamiento de los proyectos presentados en la convocatoria de mixtos, así como la posibilidad de levantar deuda de bancos de tamaño similar o superior sujeto a la bancabilidad de las estructuras y contratos que surjan de la convocatoria. El Consorcio cuenta con amplia experiencia estructurando deferentes instrumentos de deuda, tanto pública como privada y tiene una excelente relación con diversas instituciones financieras en Mexico y el extranjero.</t>
  </si>
  <si>
    <t>Desarrollo RTB sep-26 Trabajos Previos oct-26 Inicio Construcción nov-26 Obra civil may-27 Instalación estructura PV jul-27 Instalación y terminación MV ene-28 Fin. Montaje PV y BESS feb-28 SE e Interconexión ene-28 Finalización electromecánica mar-28 Puesta en marcha mar-28 COD may-28</t>
  </si>
  <si>
    <t>20%; Se cuenta con arrendamiento del terreno, evaluaciones de prefactibilidad financiera, ambiental y técnica. Se han realizado ingenierías conceptuales para la obtención de los Estudios de Interconexión</t>
  </si>
  <si>
    <t>SE Turbogas Los Cabos</t>
  </si>
  <si>
    <t>Km 19 Carretera transpeninsular Cabo san lucas- todo santos sn, Sn, Lomas del Sol, BAJA CALIFORNIA SUR, CP. 23477</t>
  </si>
  <si>
    <t>Central eléctrica fotovoltaica con una capacidad nominal en el punto de interconexión de 100 MW respaldada por un sistema de almacenamiento con baterías que se conectará a la Red Nacional de Transmisión.</t>
  </si>
  <si>
    <t>https://ti.energia.gob.mx/api_documentos/public/api/v1/client-systems/NUrVsAShATUUqrsRXujwkIqhGx57yb/documents/public/5f05970b-8ca5-4e7f-8b16-33b01d649174</t>
  </si>
  <si>
    <t>Se está evaluando ambas estrategias: (i) turn-key EPC por un precio fijo y (ii) la estrategia EPC-Onshore (BoP e interconexión) &amp; EPC-Offshore (procura de equipos principales y componentes mayores).</t>
  </si>
  <si>
    <t>PV: Canadian Solar, Trina, Jinko Inversores: Huawei, Power Electronics, SunGrow Trackers: Next-Tracker, Gonvarri Solar Steel, Arctech BESS: eStorage, Huawei, ABB</t>
  </si>
  <si>
    <t>https://ti.energia.gob.mx/api_documentos/public/api/v1/client-systems/NUrVsAShATUUqrsRXujwkIqhGx57yb/documents/public/37fdcacc-5806-4094-903c-3ae419ef2033</t>
  </si>
  <si>
    <t>https://ti.energia.gob.mx/api_documentos/public/api/v1/client-systems/NUrVsAShATUUqrsRXujwkIqhGx57yb/documents/public/b2f86c6d-5507-4b4f-a205-60c8bf4c491d</t>
  </si>
  <si>
    <t>Checar combustión interna</t>
  </si>
  <si>
    <t>Se quita condensador síncrono</t>
  </si>
  <si>
    <t>PRE-CFE-CMI-0733-2026</t>
  </si>
  <si>
    <t>CFE-CMI-0733-2026</t>
  </si>
  <si>
    <t>Pv Sandom Solar</t>
  </si>
  <si>
    <t>EVER ALONSO LARA ESPINOSA, DEYANIRA GUZMÁN RÍOS, JONATHAN MARCOS PINZON KUHN</t>
  </si>
  <si>
    <t>SE Hopelchen</t>
  </si>
  <si>
    <t>20 MW; 3 HRS</t>
  </si>
  <si>
    <t>Descrito en el Anexo 5. Modelo de Inversión</t>
  </si>
  <si>
    <t>NA NA, NA, Xcupil, CAMPECHE, CP. 24605</t>
  </si>
  <si>
    <t>PROYECTO DE GENERACIÓN DE ENERGIA ELECTRICA FOTOVOLTAICA DENOMINADO PV SANDOM SOLAR, CON UNA POTENCIA NOMINAL DE 54 MW EN EL PUNTO DE INTERCONEXIÓN UBICADO EN EL MUNICIPIO DE HOPELCHÉN, CAMPECHE. EL PROYECTO ESTÁ COMPUESTO POR 123, 844 MODULOS FOTOVOLTAICOS, 312 INVERSORES, 11 CENTROS DE TRANSFORMACIÓN Y UN SISTEMA DE ALMACENAMIENTO DE ENERGÍA (SAE).</t>
  </si>
  <si>
    <t>https://ti.energia.gob.mx/api_documentos/public/api/v1/client-systems/NUrVsAShATUUqrsRXujwkIqhGx57yb/documents/public/aa29aac0-fb7b-47a9-81b3-0c2557ce9e63</t>
  </si>
  <si>
    <t>https://ti.energia.gob.mx/api_documentos/public/api/v1/client-systems/NUrVsAShATUUqrsRXujwkIqhGx57yb/documents/public/4aab29c5-a29f-4aa3-a880-0dc0d5c86c9e</t>
  </si>
  <si>
    <t>https://ti.energia.gob.mx/api_documentos/public/api/v1/client-systems/NUrVsAShATUUqrsRXujwkIqhGx57yb/documents/public/93db73ab-da58-4a79-8140-0edde9e75e91</t>
  </si>
  <si>
    <t>PRE-CFE-CMI-0250-2026</t>
  </si>
  <si>
    <t>CFE-CMI-0250-2026</t>
  </si>
  <si>
    <t>SE Maniobras con apertura LT Lerdo - San Andrés</t>
  </si>
  <si>
    <t>27 MW; 3</t>
  </si>
  <si>
    <t>RTB: 30/06/2027, Inicio de Construcción: 31/12/2027, COD: 01/12/2029</t>
  </si>
  <si>
    <t>Carretera 180 Minatitlan-Veracruz N/A, N/A, La Joya, VERACRUZ, CP. 95835</t>
  </si>
  <si>
    <t>PROYECTO DE ENERGIA RENOVABLES DE TECNOLOGIA EOLICA, EL CUAL REQUIERE DE UNA SUBESTACION DE MANIOBRAS PARA INTERCONECTARSE A LA LT LERDO - SAN ANDRES II UBICADA A 500M DEL PROYECTO</t>
  </si>
  <si>
    <t>https://ti.energia.gob.mx/api_documentos/public/api/v1/client-systems/NUrVsAShATUUqrsRXujwkIqhGx57yb/documents/public/d2ec8ced-8e7d-4a9b-acb7-df9a6c79215c</t>
  </si>
  <si>
    <t>CPTT, ELECNOR, GRUPO ORTIZ, ASELCO, COX, ELMIA y/o EIFFAGE. La estrategia de contratación se definirá oportunamente considerando condiciones de mercado, precios, asignación de riesgos y bancabilidad, ELIGIENDO contrapartes solventes y con experiencia. El marco contractual garantizará: (i) adecuada asignación de riesgos de diseño, construcción y ejecucion (ii) definición clara y completa de alcance y obligaciones (iii) correcta gestión de riesgos de interfaces en estructuras multicontrato, de se</t>
  </si>
  <si>
    <t>• Turbinas: Nordex, Vestas, GE, Goldwind. • Baterías: Tesla, Sungrow, CATL, Huawei.</t>
  </si>
  <si>
    <t>Identificar qué obras se requieren aunque no vaya el proyecto y ver si tendrían que ir por el PAMRNT</t>
  </si>
  <si>
    <t>Instruir por PAMRNT</t>
  </si>
  <si>
    <t>PRE-CFE-CMI-0523-2026</t>
  </si>
  <si>
    <t>CFE-CMI-0523-2026</t>
  </si>
  <si>
    <t>INVENERGY SOLAR DEVELOPMENT MEXICO S DE RL DE CV</t>
  </si>
  <si>
    <t>Kumeyaay Energy Center @69Kv</t>
  </si>
  <si>
    <t>CATALINA DELGADO GONZALEZ, MARCELO VILLARREAL CANALES</t>
  </si>
  <si>
    <t>cdelgado@invenergy.com, kumeyaay@invenergy.com, lvite@bje.mx</t>
  </si>
  <si>
    <t>5541708523, 5541708772, 5552521623</t>
  </si>
  <si>
    <t>BLVD. MANUEL ÁVILA CAMACHO, 36, INT. 2301, Lomas de Chapultepec III Sección, Miguel Hidalgo, CIUDAD DE MÉXICO, C.P. 11000</t>
  </si>
  <si>
    <t>9999.00 MW; Con más de 38,000 MW en operación, construcción o bajo contrato a nivel global, Invenergy ha desarrollado más de 220 proyectos de generación en América del Norte, Centro y Sudamérica, Europa y Asia, a través de diversas tecnologías, mercados y estructuras de propiedad. En México, Invenergy ha desarrollado y puesto en operación cerca de 900 MW mediante un portafolio de seis proyectos que integran generación eólica, solar, a gas natural y almacenamiento con baterías, lo que la posiciona como el generador tecnológicamente más diversificado del país.</t>
  </si>
  <si>
    <t>9999.00 MW; Invenergy ha desarrollado 63 proyectos solares que suman más de 9,000 MW, además de contar con un portafolio en desarrollo superior a 30,000 MW en esta tecnología. En energía eólica, la compañía registra 123 proyectos en operación, construcción o bajo contrato, con más de 20,000 MW desarrollados desde 2004. En México Invenergy desarrolló, construyó y opera la central híbrida fotovoltaica con almacenamiento La Toba (38 MW FV, 120 MW BESS). También desarrolló, construyó y transfirió a un cliente la central eólica Fenicias (168 MW).</t>
  </si>
  <si>
    <t>Invenergy mantiene convenios estratégicos con fabricantes líderes para asegurar capacidad y certidumbre en su cadena de suministro. En paneles solares, es copropietaria —junto con LONGi— de Illuminate USA, una planta de fabricación de módulos fotovoltaicos ubicada en Ohio, Estados Unidos. En cuanto a transformadores principales y equipos de alta tensión (interruptores, cuchillas, entre otros), cuenta con espacios de fabricación reservados con fabricantes como GE, Siemens y ABB. Para el resto del equipo principal, incluyendo sistemas de almacenamiento e inversores, Invenergy trabaja de manera habitual con proveedores como GE, Fluence, POWIN, SMA y Power Electronics.</t>
  </si>
  <si>
    <t>9999999999.00 USD; El valor total de los activos de Invenergy es de USD $13.6 mil millones. Invenergy ha desarrollado proyectos que totalizan 38 GW a nivel global y ha cerrado transacciones por USD $75 Mil Millones. De los 38 GW desarrollados, Invenergy mantiene propiedad de aproximadamente 13 GW.</t>
  </si>
  <si>
    <t>Interesado en participar</t>
  </si>
  <si>
    <t>5%; Interesado en participar</t>
  </si>
  <si>
    <t>SE Rumorosa</t>
  </si>
  <si>
    <t>11 MW; 3 HRS</t>
  </si>
  <si>
    <t>El proyecto se ha dividido en cuatro etapas principales, cuya fecha estimada de conclusión se presenta a continuación: 1. Desarrollo: cuarto trimestre de 2026 2. Suministro de equipos principales: cuarto trimestre de 2026 3. Construcción: cuarto trimestre de 2027 4. Puesta en servicio: primer trimestre de 2028.</t>
  </si>
  <si>
    <t>Carretera Federal No. 2 Mexicali-Tijuana km 40.6, N.A., Benito Juárez, BAJA CALIFORNIA, CP. 21480</t>
  </si>
  <si>
    <t>El proyecto Kumeyaay consta de una central fotovoltaica con seguidores para máximizar la producción, y un SAE de 30% de la capacidad de generación con una duración de 3 hr, los inversores en la sección del SAE son formadores de red (grid forming), capaces de dar soporte al sistema en control de tensión, frecuencia, variabilidad, etc. La subestación propia eleva la tensión hasta los 69kV con una línea de transmisión de 2km interconectada a la SE Rumorosa.</t>
  </si>
  <si>
    <t>https://ti.energia.gob.mx/api_documentos/public/api/v1/client-systems/NUrVsAShATUUqrsRXujwkIqhGx57yb/documents/public/a2f52e9e-3537-4633-8ffc-d6770f2a6b9e</t>
  </si>
  <si>
    <t>PANELES SOLARES (LONGI), TRACKERS/SEGUIDORES (Nextracker, ATI, GameChange Solar o similar), INVERSOR SOLAR (SMA, TMEIC, Power Electronics, etc), TRANSFORMADOR PRINCIPAL (GE, Chint, Siemens, ABB o similar), SAE (Fluence, GE, TESLA), INVERSOR DE SAE (SMA).</t>
  </si>
  <si>
    <t>https://ti.energia.gob.mx/api_documentos/public/api/v1/client-systems/NUrVsAShATUUqrsRXujwkIqhGx57yb/documents/public/6cb23548-08e2-45e6-8017-8fc3ac71d175</t>
  </si>
  <si>
    <t>No cumple el código de red, requiere una modernización integral de la SE</t>
  </si>
  <si>
    <t>PRE-CFE-CMI-0666-2026</t>
  </si>
  <si>
    <t>CFE-CMI-0666-2026</t>
  </si>
  <si>
    <t>SE Maniobras con apertura de LT Lerma - Ticul II</t>
  </si>
  <si>
    <t>rANCHO LAS LOMAS KM 35 NA, , San Camilo, CAMPECHE, CP. 24553</t>
  </si>
  <si>
    <t>El proyecto "Tikinmul" es una central fotovoltaica de 193.6 MW netos, ubicada en Campeche (Región Peninsular). Inyectará energía a la RNT en 230 kV, cumpliendo con el Código de Red. Cuenta con 44 inversores centrales y 303,588 paneles de 650 Wp (&gt;24% eficiencia) con seguidores solares. Desempeño: Factor de planta del 26.38% y generación anual estimada de 456.03 GWh (P50). Performance ratio de 87.17%. Integra SAE de 60 MW/180 MWh (3 hRS de respaldo). Fecha de operación prevista DIC-28</t>
  </si>
  <si>
    <t>https://ti.energia.gob.mx/api_documentos/public/api/v1/client-systems/NUrVsAShATUUqrsRXujwkIqhGx57yb/documents/public/e86cd463-454c-4614-a350-290e99a386a7</t>
  </si>
  <si>
    <t>https://ti.energia.gob.mx/api_documentos/public/api/v1/client-systems/NUrVsAShATUUqrsRXujwkIqhGx57yb/documents/public/2ddde0c1-b600-457f-9a51-8719988b9c3e</t>
  </si>
  <si>
    <t>https://ti.energia.gob.mx/api_documentos/public/api/v1/client-systems/NUrVsAShATUUqrsRXujwkIqhGx57yb/documents/public/c1888aab-8676-417a-998e-3eefa2899f20</t>
  </si>
  <si>
    <t>PRE-CFE-CMI-0507-2026</t>
  </si>
  <si>
    <t>CFE-CMI-0507-2026</t>
  </si>
  <si>
    <t>BEN181218FW6</t>
  </si>
  <si>
    <t>BRUMA ENERGY SA DE CV</t>
  </si>
  <si>
    <t>MICHELLE ITZEL FUENTES VILLALOBOS</t>
  </si>
  <si>
    <t>LUIS ENRIQUE RAMÍREZ RODRÍGUEZ</t>
  </si>
  <si>
    <t>jlvelazquez@grupocobra.mx, priscila.machado@grupocobra.mx</t>
  </si>
  <si>
    <t>5536403140, 5533980759</t>
  </si>
  <si>
    <t>URRACA, 47, INT. A 301, Tepeaca, Álvaro Obregón, CIUDAD DE MÉXICO, C.P. 01550</t>
  </si>
  <si>
    <t>7673400000.00 USD; El Grupo Vinci cerró el ejercicio 2025 con un flujo de caja libre (FCF) de 5,000 millones de euros, lo que nos posiciona entre los grupos industriales con mayor capacidad de inversión en infraestructura energética a nivel mundial. Esta fortaleza financiera nos permite asumir de manera íntegra las aportaciones de capital líquido requeridas por el esquema de Inversión Mixta, garantizando un cierre financiero y proceso de inversión sin sobresaltos. Adicionalmente, el Grupo Vinci cuenta con acceso privilegiado a los mercados internacionales de deuda y capital, y mantiene relaciones de largo plazo con banca de desarrollo, banca comercial y fondos de inversión en infraestructura, fuentes que coinciden con las identificadas por la CFE para la estructura de financiamiento de los proyectos (70-80% Deuda, 20-30% Equity).</t>
  </si>
  <si>
    <t>Fase 1: Selección del sitio y análisis de viabilidad (Meses 1-8) Fase 2: Diseño e ingeniería del sistema (Meses 6-12) Fase 3: Permisos y aprobaciones (Meses 12-24) Fase 4: Adquisiciones y construcción (Meses 5-24) Fase 5: Puesta en servicio e interconexión (Meses 7-24) Fase 6: Operaciones y mantenimiento</t>
  </si>
  <si>
    <t>SE Kohunlich</t>
  </si>
  <si>
    <t>carretera allende y francisco may S/N, , Cancún (Internacional de Cancún), QUINTANA ROO, CP. 77569</t>
  </si>
  <si>
    <t>"Planeación, construcción y operación del parque fotovoltaico VILLAS CANCÚN, tendrá una generación de energía solar de 150MWac, ubicado en CARMEN, en el estado de CAMPECHE, cuenta con 1300has, el punto de interconexión es la SE Yaxché, ubicada aprox a 15.8km de distancia, contribuye al Desarrollo Energético de México de manera sustentable, el parque generara energía limpia suficiente para suministrar a mas de 150,000 hogares. "</t>
  </si>
  <si>
    <t>SE Leona Vicario ( LT Popolnah-Cancún)</t>
  </si>
  <si>
    <t>https://ti.energia.gob.mx/api_documentos/public/api/v1/client-systems/NUrVsAShATUUqrsRXujwkIqhGx57yb/documents/public/7de45e92-8e91-4617-ac67-a72c64ddeac8</t>
  </si>
  <si>
    <t>PRE-CFE-CMI-0711-2026</t>
  </si>
  <si>
    <t>CFE-CMI-0711-2026</t>
  </si>
  <si>
    <t>Fresnillo (Pv Atocha)</t>
  </si>
  <si>
    <t>SE Fresnillo Potencia</t>
  </si>
  <si>
    <t>Se ajustará a los plazos de la convocatoria segun se establezca Desarrollo hasta 31/10/2026 Construccion hasta 31/10/2028 Operacion y mantenimiento 35 años de vida util hasta 31/10/2063 Desmantelamiento en seis meses tras el 31/10/2063</t>
  </si>
  <si>
    <t>Fraccionamiento las torcasas LOTE 9, FRACCION B , Las Torcazas, ZACATECAS, CP. 99034</t>
  </si>
  <si>
    <t>una CE fotovoltaica denominada Fresnillo (PV ATOCHA), con una Capacidad Instalada de 113.92 MWpy una Capacidad Instalada Neta de 100 MW, con sistema bess de 30 mw, por ubicarse en Fraccionamiento Las Torcasas, Lote 9, Fracción B, C.P. 99185, FRESNILLO, ZACATECAS. Para efectos se nombra a la CE del proyecto como Atocha. Las coordenadas de la SE del proyecto son: (26° 27’ 9.05” N y 104° 3’ 4.58” O).</t>
  </si>
  <si>
    <t>https://ti.energia.gob.mx/api_documentos/public/api/v1/client-systems/NUrVsAShATUUqrsRXujwkIqhGx57yb/documents/public/c431111c-a31a-4e52-ae58-c9193a074aaf</t>
  </si>
  <si>
    <t>https://ti.energia.gob.mx/api_documentos/public/api/v1/client-systems/NUrVsAShATUUqrsRXujwkIqhGx57yb/documents/public/f26092cf-68c2-4a45-95ca-518f9cbbf415</t>
  </si>
  <si>
    <t>https://ti.energia.gob.mx/api_documentos/public/api/v1/client-systems/NUrVsAShATUUqrsRXujwkIqhGx57yb/documents/public/5f3dd73a-470b-46a0-ab1b-4755e9dab8cd</t>
  </si>
  <si>
    <t>Indicativo (en proceso aclaración al estudio)</t>
  </si>
  <si>
    <t>PRE-CFE-CMI-0283-2026</t>
  </si>
  <si>
    <t>CFE-CMI-0283-2026</t>
  </si>
  <si>
    <t>CSO160603L7A</t>
  </si>
  <si>
    <t>CIMARRON SOLAR S DE RL DE CV</t>
  </si>
  <si>
    <t>Cimarron Solar S De Rl De Cv</t>
  </si>
  <si>
    <t>Cimarrón solar</t>
  </si>
  <si>
    <t>Cimarrón Solar</t>
  </si>
  <si>
    <t>cquiros@csqbgroup.com</t>
  </si>
  <si>
    <t>VERACRUZ, 247, INT. A, San Benito, Hermosillo, SONORA, C.P. 83190</t>
  </si>
  <si>
    <t>21000.00 MW; El consorcio que respalda el proyecto integra experiencia comprobable en: - Desarrollo, ingeniería y construcción de proyectos solares utility-scale. - Estructuración financiera y cierre de proyectos bajo esquemas de project finance. - Operación y gestión técnica de activos energéticos. - Desarrollo e integración de Sistemas de Almacenamiento de Energía (SAE) en centrales eléctricas. La estructura del consorcio se compone de: - CSQB Energy, como desarrollador y titular del proyecto en etapa Ready-To-Build, responsable de la estructuración técnica, regulatoria y financiera. - Catalyst Energy Partners, con experiencia en estructuración financiera y procesos de cierre para infraestructura energética. - Grupo institucional internacional con base en el Golfo (Medio Oriente), con mandato de inversión en infraestructura energética, con enfoque en proyectos de largo plazo.</t>
  </si>
  <si>
    <t>300.00 MW; El consorcio integra experiencia en: - Desarrollo e integración de sistemas de almacenamiento superiores a 900 MWh - Estructuración de proyectos híbridos solar y almacenamiento - Modelación de despacho, optimización operativa y estructuración de ingresos por capacidad El proyecto Cimarrón Solar contempla un sistema SAE de 90 MW / 270 MWh (3 horas), integrable bajo esquema EPC llave en mano.</t>
  </si>
  <si>
    <t>- Capital inicial disponible para etapa pre-cierre. - Equity comprometible previo a Financial Close. - Estructura diseñada para cierre dentro de plazos de convocatoria. El proyecto RTB reduce significativamente riesgo de ejecución y acelera desembolsos.</t>
  </si>
  <si>
    <t>Se constituirá un vehículo específico (SPV) bajo esquema mixto conforme a las bases de la convocatoria, integrando: - CSQB Energy (Desarrollador) - Catalyst Energy Partners - Grupo institucional internacional con base en el Golfo (Medio Oriente) Participación conforme a lineamientos establecidos por CFE La estructura final garantizará la alineación entre capacidad técnica, respaldo financiero y cumplimiento regulatorio.</t>
  </si>
  <si>
    <t>Fase 1: Adecuación Estructural (0–3 meses) - Formalización esquema 70% compra CFE - Integración estructura 54% participación estatal - Actualización técnica - Validación regulatoria final Fase 2: Movilización Anticipada de Obra (3–6 meses) El proyecto contempla iniciar obra preliminar bajo esquema de movilización limitada previo al cierre financiero total, mediante: - Emisión de Limited Notice to Proceed (LNTP) - Movimiento de tierras - Preparación de sitio - Obras preliminares - Ingeniería ejecutiva avanzada Este esquema permite generar avance físico visible y reducir el tiempo total de ejecución sin comprometer la estructura financiera. Fase 3: Cierre Financiero (6–9 meses) - Integración formal del socio estatal - Estructuración de deuda - Firma definitiva de contratos EPC - Emisión de Notice to Proceed completo Fase 4: Construcción y Puesta en Operación Duración estimada: 18–24 meses Incluye: - Obras civiles - Montaje de estructuras - Instalación de módulos e inversores - Integración subestación - Pruebas y energización Meta Operativa Estratégica Derivado del nivel de avance del proyecto y su alineación con el Esquema de Desarrollo Mixto, se contempla alcanzar un hito operativo parcial previo al tercer trimestre de 2027, sujeto a: - Formalización estructural del esquema mixto - Cierre financiero oportuno - Calendario de suministro de equipos principales Este hito permitiría iniciar energización parcial del proyecto dentro del periodo de planeación institucional vigente.</t>
  </si>
  <si>
    <t>85%; Situación Actual del Proyecto Cimarrón Solar se encuentra en etapa avanzada Ready-to-Build, contando con: - Permiso de Generación vigente - Contrato de Interconexión ejecutado con CFE Transmisión - Estudios de Interconexión aprobados por CENACE - Garantía financiera constituida - Autorizaciones ambientales federales concluidas - Control del predio asegurado bajo arrendamiento de largo plazo El proyecto no requiere nueva asignación de interconexión ni nuevo permiso de generación. La adecuación actual responde exclusivamente a la estructuración bajo el esquema mixto 54% participación estatal y 70% compra de energía por CFE. GRADO DE AVANCE DEL PROYECTO Cimarrón Solar presenta un grado de avance regulatorio, técnico y territorial sustancialmente concluido. Permisos Federales - Permiso de Generación – CRE – Aprobado - Estudios de Interconexión – CENACE – Aprobados - Contrato de Interconexión – Ejecutado - Garantía Financiera – Constituida - Autorización Ambiental – SEMARNAT – Aprobada - Cambio de Uso de Suelo – Aprobado - Evaluación de Impacto Social – Aprobada - Permisos de Infraestructura Hidráulica (8) – CONAGUA – Aprobada - Liberación INAH – Total - Ingeniería Básica CFE Transmisión – Aprobada Permisos Estatales y Municipales - Dictamen de Uso de Suelo – Aprobado - Dictamen de Impacto Regional – Emitido - Cartas de No Afectación – Emitidas Licencias de construcción se tramitarán conforme a ingeniería ejecutiva y calendario de obra. Evaluación Global El proyecto presenta un grado de avance superior al 85% en su fase de desarrollo. Restan principalmente formalizaciones contractuales derivadas del esquema mixto y el cierre financiero. Cimarrón Solar se posiciona como uno de los proyectos privados utility-scale más avanzados actualmente estructurados bajo el Esquema de Desarrollo Mixto. El proyecto se encuentra técnicamente listo para iniciar ejecución inmediata una vez formalizada la estructura contractual bajo el esquema mixto.</t>
  </si>
  <si>
    <t>Fase de Estructuración (Q1–Q2 2026): Formalización del esquema de inversión mixta, firma de PPA, emisión de adenda al Contrato de Interconexión, validación y actualización de estudios ante CENACE, cierre de ingeniería a detalle y estructuración financiera. RTB: 27 abril 2026. Cierre Financiero (Q3 2026): Estructuración de deuda bajo esquema project finance, cumplimiento de condiciones precedentes, firma de contratos EPC y O&amp;M, emisión de NTP. Cierre financiero: 30 octubre 2026. Construcción: Obras civiles, montaje electromecánico, subestación, interconexión, integración SCADA y energización por bloques. Fecha de inicio de construcción: 15 noviembre 2026 Pruebas y COD (Q3 2028): Comisionamiento, pruebas regulatorias y declaración de Operación Comercial. COD: 15 septiembre 2028.</t>
  </si>
  <si>
    <t>Proyecto fotovoltaico con capacidad neta de 300 MWac ubicado en la localidad Los Chinos, municipio de Hermosillo, estado de Sonora, Código Postal 83307. El predio se localiza sobre la Carretera Federal 15 Hermosillo–Guaymas, en el tramo cercano a la zona Estación Don–Nogales, dEL KM. 239 + 810 AL KM. 240 + 786, conforme al polígono georreferenciado adjunto en archivo KMZ. La ubicación específica y delimitación del proyecto se detallan en el archivo KMZ cargado en el sistema.</t>
  </si>
  <si>
    <t>https://ti.energia.gob.mx/api_documentos/public/api/v1/client-systems/NUrVsAShATUUqrsRXujwkIqhGx57yb/documents/public/d170a046-ff92-42e8-9848-376684d09741</t>
  </si>
  <si>
    <t>Participación de un contratista EPC internacional con experiencia en proyectos utility-scale con integración SAE (China Energy Engineering &amp; SESELEC y consorcios técnicos nacionales). La estructura contractual prevista es modalidad EPC llave en mano, incluyendo ingeniería, procura, construcción, subestación, integración SAE, pruebas y puesta en operación. El contrato incorporará garantías de desempeño, plazo, disponibilidad y LDs, alineado a estándares de project FINANCE non-recourse.</t>
  </si>
  <si>
    <t>Módulos fotovoltaicos bifaciales de alta eficiencia de fabricante Tier LONGi Solar; inversores string utility-scale de Huawei Technologies o eq; sistema de almacenamiento BESS con tecnología LFP, PCS integrado y capacidad gridforming, proveedor internacional reconocido; transformadores de potencia y equipos de alta tensión de fabricante especializado (Sieyuan u otro equivalente); trackers de un eje, proveedor internacional; subestación elevadora e integración eléctrica EPC llave en mano.</t>
  </si>
  <si>
    <t>117.-DGAISyCP.0508/17</t>
  </si>
  <si>
    <t>26/MP-0104/09/18</t>
  </si>
  <si>
    <t>https://ti.energia.gob.mx/api_documentos/public/api/v1/client-systems/NUrVsAShATUUqrsRXujwkIqhGx57yb/documents/public/e2552b1b-affa-4a04-a222-cab51b6059b9</t>
  </si>
  <si>
    <t>https://ti.energia.gob.mx/api_documentos/public/api/v1/client-systems/NUrVsAShATUUqrsRXujwkIqhGx57yb/documents/public/c205dba7-d4c9-4c4e-9748-a15661c1a77a</t>
  </si>
  <si>
    <t>PRE-CFE-CMI-0287-2026</t>
  </si>
  <si>
    <t>CFE-CMI-0287-2026</t>
  </si>
  <si>
    <t>ERE111006UI2</t>
  </si>
  <si>
    <t>COMPAÑIA EOLICA DE REYNOSA SA DE CV</t>
  </si>
  <si>
    <t>Montecristo</t>
  </si>
  <si>
    <t>GERARDO RENE CORTES MARTINEZ, GERARDO RENE CORTES MARTINEZ</t>
  </si>
  <si>
    <t>bvelazquez@thermion.mx, gcortes@thermion.mx</t>
  </si>
  <si>
    <t>5513289400, 5513289400, 5554548789, 5554548789</t>
  </si>
  <si>
    <t>BLVD ANTONIO L. RODRIGUEZ, 2100, INT. PISO14, Santa María, Monterrey, NUEVO LEÓN, C.P. 64650</t>
  </si>
  <si>
    <t>510 MW; EL PROYECTO MONTECRISTO ESTÁ COMPUESTO POR 6 SPVs con la siguiente capacidad: Compañia Eólica el Cielo, S.A. de C.V. 60 MW Compañia Eoloeléctrica de Matamoros, S.A. de C.V. 84 MW Compañía Eólica Casas, S.A. de C.V. 100 MW Compañia Eólica de Reynosa, S.A. de C.V. 140 MW Compañía Eólica el Palmar, S.A. de C.V. 60 MW Compañia Eólica Rio Bravo, S.A. de C.V. 66 MW 75 Aerogeneradores de 7 MW cada uno con una capacidad Instalada de 525 MW y capacidad neta de 510 MW</t>
  </si>
  <si>
    <t>13 MW; 13 MW DE CAPACIDAD INSTALADA Y 10 MW DE CAPACIDAD NETA, PROYECTO UBICADO EN HERMOSILLO, SONORA</t>
  </si>
  <si>
    <t>0 MW; NA</t>
  </si>
  <si>
    <t>TCA: NORDEX, SIEMENS GAMESA, VESTAS, BOP: ELECNOR, SIEMENS ENERGY, VISION GOBLAL INTEGRAL, NUEVA SANTANDER, OE: NORCONTROL, EOSOL, DNV.</t>
  </si>
  <si>
    <t>162847835 USD; El vehículo cuenta con capital comprometido disponible para su despliegue conforme al calendario del proyecto, con capacidad de realizar aportaciones de equity en el cierre financiero previsto para 2026.</t>
  </si>
  <si>
    <t>FIDEICOMISO THERMION ENERGY CKD I CIB/2744</t>
  </si>
  <si>
    <t>INICIO DE CONSTRUCCIÓN: Noviembre 2026 PAGO DE ANTICIPO TSA Y BOP: Noviembre 2026 INSTALACION DE AEROGENERADORES: agosto 2028 ENERGIZACIÓN: septiembre 2029 COD: 01 de diciembre 2029</t>
  </si>
  <si>
    <t>65%; NA</t>
  </si>
  <si>
    <t>SE Regiomontano/ SE Colectora</t>
  </si>
  <si>
    <t>204 MW; 6.2</t>
  </si>
  <si>
    <t>Inicio de Construcción: enero 2028 Plataformas, Viales y Cimentaciones: enero -febrero 2028 Montaje Aerogeneradores: agosto 2028 Energización: septiembre 2029 Entrada operación comercial: 01 diciembre 2029</t>
  </si>
  <si>
    <t>carretera 97 reynosa-san francisco km43, , Méndez, TAMAULIPAS, CP. 88880</t>
  </si>
  <si>
    <t>parque eólico montecristo CON CAPACIDAD DE 510 mw INICIALES CON PLANIFICACIÓN ADICIONAL DE 971 MW, compuesto por 6 spv: Compañia Eólica el Cielo 60 MW Compañia Eoloeléctrica de Matamoros 84 MW Compañía Eólica Casas 100 MW Compañia Eólica de Reynosa 140 MW Compañía Eólica el Palmar 60 MW Compañia Eólica Rio Bravo 66 mw</t>
  </si>
  <si>
    <t>https://ti.energia.gob.mx/api_documentos/public/api/v1/client-systems/NUrVsAShATUUqrsRXujwkIqhGx57yb/documents/public/9231dcde-69c1-43b5-a71e-18f74c040b4d</t>
  </si>
  <si>
    <t>BOP: ELECNOR, SIEMENS ENERGY, VISION GLOBAL INTEGRAL, NUEVA SANTANDER ESTRUCTURA CONTRACTUAL: LLAVE EN MANO Aerogeneradores: Nordex, Vestas, Siemens Transformadores de Potencia: Siemens Energy Equipos Secundarios de SE: ABB, Arteche, Siemens, Jacobs, Tridelta Torres: Matesa, Imedexa SAE: HuaweI</t>
  </si>
  <si>
    <t>EN ELABORACIÓN</t>
  </si>
  <si>
    <t>https://ti.energia.gob.mx/api_documentos/public/api/v1/client-systems/NUrVsAShATUUqrsRXujwkIqhGx57yb/documents/public/ee8378a1-8798-44d4-8066-d8da68017505</t>
  </si>
  <si>
    <t>PRE-CFE-CMI-0348-2026</t>
  </si>
  <si>
    <t>CFE-CMI-0348-2026</t>
  </si>
  <si>
    <t>SSO130218SQ7</t>
  </si>
  <si>
    <t>SOL DE SONORA S A P I DE CV</t>
  </si>
  <si>
    <t>Sol De Sonora 70</t>
  </si>
  <si>
    <t>brendavelazquez60@gmail.com, gcortes@thermion.mx, mmarquez@thermion.mx, MMARTINEZ@THERMION.MX</t>
  </si>
  <si>
    <t>5513289400, 5576627934, 5569719221</t>
  </si>
  <si>
    <t>70 MW; Proyecto solar con capacidad neta de 70 MW, integrado por 136,445 módulos marca Longi y 280 inversores marca Huawei de 0.30 MW. La energía generada se evacúa e interconecta a la Subestación Costa Dos mediante una línea de transmisión de 115 kV con una longitud aproximada de 2.4 km.</t>
  </si>
  <si>
    <t>936 MW; Se cuenta con experiencia comprobable en el desarrollo, gestión y operación de proyectos de generación eléctrica a partir de fuentes renovables, incluyendo proyectos eólicos y, en particular, solares. El grupo actualmente opera un parque solar fotovoltaico, ubicado en el mismo predio donde se proyecta el desarrollo del nuevo parque solar en Hermosillo, Sonora. Esta experiencia aporta conocimiento técnico y operativo del sitio, así como capacidades para la ejecución, interconexión, puesta en marcha y operación continua del proyecto propuesto</t>
  </si>
  <si>
    <t>374.4 MW; Actualmente, el grupo cuenta con experiencia en el desarrollo u operación de Sistemas de Almacenamiento de Energía (SAE). En el marco del nuevo proyecto, el SAE se integrará, mediante ingeniería especializada y el acompañamiento de proveedores/contratistas con experiencia comprobable en diseño, suministro, integración, pruebas y puesta en marcha de soluciones SAE, para asegurar el cumplimiento de requisitos técnicos, operativos y de seguridad aplicables</t>
  </si>
  <si>
    <t>EOSOL, HUAWEI, LONGI</t>
  </si>
  <si>
    <t>162847836 USD; En activos consolidados administrados por el grupo, incluyendo inversiones en infraestructura energética y activos financieros institucionales.</t>
  </si>
  <si>
    <t>La aportación de capital se realizará mediante un Certificado de Capital de Desarrollo (CKD) listado en la Bolsa Mexicana de Valores, respaldado por compromisos de capital de inversionistas institucionales. El CKD cuenta con mandato específico para inversión en proyectos de infraestructura energética en México.</t>
  </si>
  <si>
    <t>El vehículo cuenta con capital comprometido disponible para su despliegue conforme al calendario del proyecto, con capacidad de realizar aportaciones de equity en el cierre financiero previsto para 2026.</t>
  </si>
  <si>
    <t>Fideicomiso Thermion Energy CKD/CIB/2744</t>
  </si>
  <si>
    <t>Inicio de Construcción: Noviembre 2026 Pago de Anticipos de Equipos principales y EPC: Noviembre de 2026 Inicio de instalación de Equipos principales: Mayo 2027 Energización: Noviembre de 2027 COD: 01 de Abril de 2028</t>
  </si>
  <si>
    <t>55%; Grado de avance para el caso de proyectos en desarrollo 55%</t>
  </si>
  <si>
    <t>SE Costa Dos</t>
  </si>
  <si>
    <t>Kilometro 10 de la calle doce S/N, S/N, Campo San Luis, SONORA, CP. 83333</t>
  </si>
  <si>
    <t>Proyecto solar con capacidad neta de 70 MW, integrado por 136,445 módulos marca Longi y 280 inversores marca Huawei. La energía generada se evacúa e interconecta a la Subestación Costa Dos mediante una línea de transmisión de 115 kV con una longitud aproximada de 2.4 km.</t>
  </si>
  <si>
    <t>https://ti.energia.gob.mx/api_documentos/public/api/v1/client-systems/NUrVsAShATUUqrsRXujwkIqhGx57yb/documents/public/66826887-7de7-4466-91a5-a015e5d43a00</t>
  </si>
  <si>
    <t>EOSOL, HUAWEI, longi ESTRUCTURA DE POTENCIALES ACUERDOS: lLAVE EN MANO</t>
  </si>
  <si>
    <t>pANELES SOLARES: lONGI, SAE: hUAWEI, INVERSORES:hUAWEI, SEGUIDORES:ARTECH, SE:ABB, ARTECHE, SIEMENS ENERGY,</t>
  </si>
  <si>
    <t>26/DG-0045/11/25</t>
  </si>
  <si>
    <t>PRE-CFE-CMI-0161-2026</t>
  </si>
  <si>
    <t>CFE-CMI-0161-2026</t>
  </si>
  <si>
    <t>GEM2106029T6</t>
  </si>
  <si>
    <t>GTE ENERGY MEXICO SA DE CV</t>
  </si>
  <si>
    <t>Cfv Ranchos La Crisis Y La Noria, Linares N.L.</t>
  </si>
  <si>
    <t>GTE ENERGY</t>
  </si>
  <si>
    <t>Gte Energy</t>
  </si>
  <si>
    <t>MARIO SERGIO URBINA MORALES</t>
  </si>
  <si>
    <t>JORGE MIRON GONZALEZ</t>
  </si>
  <si>
    <t>iber33@hotmail.com, jmirong@indur.com.mx</t>
  </si>
  <si>
    <t>8115226400, 8186780342</t>
  </si>
  <si>
    <t>AV. JUNCO DE LA VEGA, 2217, La Florida, Monterrey, NUEVO LEÓN, C.P. 64810</t>
  </si>
  <si>
    <t>3005.00 MW; 1. PLANTA FOTOVOLTAICA DE 900 MW EN EL MUNICIPIO DE CERRALVO, N.L. 2. PLANTA FOTOVOLTAICA DE 900 MW EN EL MUNICIPIO DE VILLALDAMA, N.L. 3. PLANTA FOTOVOLTAICA DE 455 MW EN EL MUNICIPIO DE LINARES, N.L. 4. PLANTA TOTOVOLTAICA DE 750 MW EN EL MUNICIPIO DE SALINA CRUZ, OAXACA.</t>
  </si>
  <si>
    <t>9900.00 MW; EN EL 2014 SE CONTRUYERON Y AHORA SE OPERAN 10419 MW FOTOVOLTAICOS EN ALBERTA CANADA, ACTUALMENTE ESTAN EN OPERACION.</t>
  </si>
  <si>
    <t>900.00 MW; HAY INSTALADOS APROX. 900 MW EN SISTEMAS DE BATERIAS DE ALMACENAJE EN LOS PARQUES DE ALBERTA CANADA.</t>
  </si>
  <si>
    <t>INFRAESTRUCTURA Y CONDUCCION AVANZADA, SA DE CV RT CONDUCCION INTEGRAL, SA DE CV GRUPO VIASA INDUSTRIAL, SA DE CV</t>
  </si>
  <si>
    <t>5150000000.00 USD; EL GRUPO GTE POWER, POSEE FONDOS DE INVERSION, QUE CUENTAN CON LA CAPACIDAD FINANCIERA PARA EL DESARROLLO DE PROYECTOS DE GENERACION ELECTRICAS LIMPIAS, CON EL AVAL DEL GOBIERNO CANADIENSE.</t>
  </si>
  <si>
    <t>FONDOS DE INVERSION PROPIOS CON RESPALDO DEL GOBIERNO CANADIENSE</t>
  </si>
  <si>
    <t>INMEDIATO, UNA VEZ FORMALIZADOS CONTRATOS CON CFE Y SENER.</t>
  </si>
  <si>
    <t>1. 900 MW CERRALVO, N.L. 22 MESES. 2. 900 MW VILLALDAMA, N.L. 22 MESES. 3. 455 MW LINARES, N.L. 16 MESES. 4. 750 MW SALINA CRUZ, OAX. 24 MESES. EXISTE LA CAPACIDAD DE DESARROLLARSE PROYECTOS SIMULTANEOS</t>
  </si>
  <si>
    <t>5%; ESTAN FIRMADOS CONTRATOS DE LOS TERRENOS, SE POSEEN ANTEPROYECTOS E INGENIERIA BASICA.</t>
  </si>
  <si>
    <t>SE Maniobras con apertura LT Lampazos - Escobedo</t>
  </si>
  <si>
    <t>90 MW; 10 HRS</t>
  </si>
  <si>
    <t>•Obtención de las autorizaciones y Licencias, Ingenieria de Detalle 2 meses •Actividades preliminares (Compras, Traslados, Almacenaje, Analisis): 14 meses •Preparacion del sitio de construcción (Caminos, Nivelacion,Drenes): 5 meses •Instalación mecánica: 10 meses •Instalación eléctrica y Subestacion: 8 meses •Fase final (Conexión, Pruebas y Puesta en Marcha): 3 meses Estas actividades se sobreponen en lo tiempos para dar un total Acumulado de 18 meses</t>
  </si>
  <si>
    <t>Ranchos la crisis y la noria s/N, , Linares Centro, NUEVO LEÓN, CP. 67700</t>
  </si>
  <si>
    <t>CONSTRUCCION, PRUEBA Y PUESTA EN MARCHA DE CENTRAL FOTOVOLTAICA DE 455 MW EN LOS RANCHOS LA CRISIS Y LA NORIA EN EL MUNICIPIO DE LINARES, NUEVO LEON, A INTERCONECTARSE CON C.F.E. A LOS TRONCALES DE 400 KVOLTS QUE PASAN POR LOS PREDIOS, EN UN PERIODO NO MAYOR A 18 MESES, DANDO EMPLEO A 410 PERSONAS EN LA CONSTRUCCION Y TENIENDO UN IMPACTO DE 150 EMPLEOS INDIRECTOS EN LA REGION.</t>
  </si>
  <si>
    <t>https://ti.energia.gob.mx/api_documentos/public/api/v1/client-systems/NUrVsAShATUUqrsRXujwkIqhGx57yb/documents/public/4b8a8df4-853f-45b2-8c12-d4937b944f62</t>
  </si>
  <si>
    <t>la construccion, gerenciamiento, ingenieria y puesta en marcha contara con el apoyo de las siguientes compañias: Infraestructura y conducción avanzada SA De CV RT Conducción Integral SA de CV Grupo Viasa, SA de CV</t>
  </si>
  <si>
    <t>PANELES FOTOVOLTAICOS (MARCA HELIENE SUMINISTRADOS POR GTE POWER ELECTRIC) INVERSORES APC SUA5000RMI5U O SIMILAR 2 X 2500 KVA (MARCA SCHNEIDER O EQUIVALENTE SUMINISTRADOS POR GTE POWER ELECTRIC)</t>
  </si>
  <si>
    <t>https://ti.energia.gob.mx/api_documentos/public/api/v1/client-systems/NUrVsAShATUUqrsRXujwkIqhGx57yb/documents/public/544776fa-1b57-48ad-9e5e-d699be277216</t>
  </si>
  <si>
    <t>PRE-CFE-CMI-0197-2026</t>
  </si>
  <si>
    <t>CFE-CMI-0197-2026</t>
  </si>
  <si>
    <t>ENERGEO LOS MOLINOS S A P I DE CV</t>
  </si>
  <si>
    <t>bvelazquez@thermion.mx, mmarquez@thermion.mx</t>
  </si>
  <si>
    <t>5513289400, 5576627934</t>
  </si>
  <si>
    <t>CARRETETA A EL MEZQUITAL, KM 7, Valle Hermoso Centro, Valle Hermoso, TAMAULIPAS, C.P. 87500</t>
  </si>
  <si>
    <t>MONTES URALES, 770, INT. PISO1, Lomas de Chapultepec V Sección, Miguel Hidalgo, CIUDAD DE MÉXICO, C.P. 11000</t>
  </si>
  <si>
    <t>171 MW; 29 Aerogeneradores, modelo N163, 5.9 MW</t>
  </si>
  <si>
    <t>936 MW; Se han desarrollado 3 proyectos para un total de 936 MW, en 4 proyectos</t>
  </si>
  <si>
    <t>374.4 MW; Se han desarrollado en 4 proyectos</t>
  </si>
  <si>
    <t>TSA: NORDEX, SIEMENS GAMESA, VESTAS, BOP: ELECNOR, SIEMENS ENERGY, VISION GOBLAL INTEGRAL, NUEVA SANTANDER, OE: NORCONTROL, EOSOL, DNV.</t>
  </si>
  <si>
    <t>162847835 USD; En activos consolidados administrados por el grupo, incluyendo inversiones en infraestructura energética y activos financieros institucionales.</t>
  </si>
  <si>
    <t>La aportación de capital se realizará mediante un Certificado de Capital de Desarrollo (CKD) listado en la Bolsa Mexicana de Valores, respaldado por compromisos de capital de inversionistas institucionales. El CKD cuenta con mandato específico para inversión en proyectos de infraestructura energética en México</t>
  </si>
  <si>
    <t>Inicio de construcción: noviembre 2026 Pago de anticipos TSA y Bop: noviembre 2026 Inicio de Instalación de aerogeneradores: julio 2027 Energización: mayo 2028 COD: julio 2028</t>
  </si>
  <si>
    <t>90%; En proceso, actualización de permisos y ETJ en trámite</t>
  </si>
  <si>
    <t>70 MW; 6.2</t>
  </si>
  <si>
    <t>Inicio de Construcción: noviembre 2026 Pago de Anticipos de TSA y BOP: noviembre de 2026 Inicio de instalación de Aerogeneradores: julio 2027 Energización: mayo 2028 COD: 01 de diciembre de 2028</t>
  </si>
  <si>
    <t>Camino estatal al mezquital km 7, , Lucio Blanco, TAMAULIPAS, CP. 87589</t>
  </si>
  <si>
    <t>Proyecto eólico con capacidad instalada de 171 MW, integrado por aerogeneradores Nordex N163 (5.9 MW) con altura de buje de 92m (4 AEROGENERADORES)/ 98m (25AEROGENERADORES). La energía generada se evacúa e interconecta a la Subestación de Maniobras llano grande, mediante una línea de transmisión de 138 kV con una longitud aproximada de 17 km.</t>
  </si>
  <si>
    <t>https://ti.energia.gob.mx/api_documentos/public/api/v1/client-systems/NUrVsAShATUUqrsRXujwkIqhGx57yb/documents/public/749c86d3-42bb-47d4-9e35-de77f27e79c4</t>
  </si>
  <si>
    <t>BOP: ELECNOR, SIEMENS ENERGY, VISION GOBLAL INTEGRAL, NUEVA SANTANDER, estructura contractual llave en mano</t>
  </si>
  <si>
    <t>Aerogeneradores: nordex, vestas, siemens (EN PROCESO DE ADJUDICACIÓN) transformadores de potencia: siemens energy, equipos secundArios de se: abb, arteche, siemens, jacobs, tridelta, torres, matesa, imedexa, SAE Huawei</t>
  </si>
  <si>
    <t>Oficio 100.-DGAEISyCP.0152/16</t>
  </si>
  <si>
    <t>09/DG-0104/10/23</t>
  </si>
  <si>
    <t>https://ti.energia.gob.mx/api_documentos/public/api/v1/client-systems/NUrVsAShATUUqrsRXujwkIqhGx57yb/documents/public/b0aabc53-2383-4b79-ade2-d1b8230e7246</t>
  </si>
  <si>
    <t>2/27/2026</t>
  </si>
  <si>
    <t>CONTRATO</t>
  </si>
  <si>
    <t>PRE-CFE-CMI-0181-2026</t>
  </si>
  <si>
    <t>CFE-CMI-0181-2026</t>
  </si>
  <si>
    <t>DELARO S A P I DE CV</t>
  </si>
  <si>
    <t>MIRYAM MARTINEZ RODRIGUEZ</t>
  </si>
  <si>
    <t>ANTONIO L. RODRIGUEZ, 2100, INT. PISO 21, Santa María, Monterrey, NUEVO LEÓN, C.P. 64650</t>
  </si>
  <si>
    <t>MONTES URALES, 770, INT. 102, Lomas de Chapultepec V Sección, Miguel Hidalgo, CIUDAD DE MÉXICO, C.P. 11000</t>
  </si>
  <si>
    <t>177 MW; 30 máquinas de modelo N163, 5.9 MW Nordex</t>
  </si>
  <si>
    <t>936 MW; Se han desarrollado 3 proyectos para un total de 936 MW</t>
  </si>
  <si>
    <t>162847835 USD; El vehículo cuenta con capital comprometido disponible para su despliegue conforme al calendario del proyecto, con capacidad de realizar aportaciones de equity en el cierre financiero previsto para 2026</t>
  </si>
  <si>
    <t>DELARO, S.A.P.I de C. V.</t>
  </si>
  <si>
    <t>Inicio de Construcción: Noviembre 2026 Pago de Anticipos de TSA y BOP: Noviembre de 2026 Inicio de instalación de Aerogeneradores: Febrero 2028 Energización: Septiembre 2028 COD: Diciembre 2028</t>
  </si>
  <si>
    <t>93%; En proceso, actualización de permisos</t>
  </si>
  <si>
    <t>Carretera Reynosa-monterrey, CERCA DE LA INTERESTATAL eL BECERRRO SN, SN, Parque Eólico DELARO, TAMAULIPAS, CP. 88866</t>
  </si>
  <si>
    <t>Proyecto eólico con capacidad instalada de 175 MW, integrado por aerogeneradores Nordex N163 (5.9 MW) con altura de buje de 116 m. La energía generada se evacúa e interconecta a la Subestación de Maniobras Ventikas mediante una línea de transmisión de 230 kV con una longitud aproximada de 36 km.</t>
  </si>
  <si>
    <t>https://ti.energia.gob.mx/api_documentos/public/api/v1/client-systems/NUrVsAShATUUqrsRXujwkIqhGx57yb/documents/public/21351889-ffda-4ce5-9263-50cd5b255af0</t>
  </si>
  <si>
    <t>Aerogeneradores: Nordex, Vestas, Siemens (en proceso de adjudicación) Transformadores de Potencia: Siemens Energy Equipos Secundarios de SE: ABB, Arteche, Siemens, Jacobs, Tridelta Torres: Matesa, Imedexa SAE: Huawei</t>
  </si>
  <si>
    <t>09/DG-0359/05/25</t>
  </si>
  <si>
    <t>PRE-CFE-CMI-0326-2026</t>
  </si>
  <si>
    <t>CFE-CMI-0326-2026</t>
  </si>
  <si>
    <t>GWM140224S40</t>
  </si>
  <si>
    <t>ELAWAN WIND MEXICO III S A P I DE CV</t>
  </si>
  <si>
    <t>ELAWAN</t>
  </si>
  <si>
    <t>Elawan</t>
  </si>
  <si>
    <t>ALFONSO FERNANDEZ VALERA</t>
  </si>
  <si>
    <t>JOSE AARON POLANCO OJEDA</t>
  </si>
  <si>
    <t>elawanmex@gmail.com, mvacas@mendozamartinez.com</t>
  </si>
  <si>
    <t>5552803540, 5518665659</t>
  </si>
  <si>
    <t>AV. INSURGENTES SUR, 662, INT. PISO 12, Del Valle Centro, Benito Juárez, CIUDAD DE MÉXICO, C.P. 03100</t>
  </si>
  <si>
    <t>MW;</t>
  </si>
  <si>
    <t>QUERÉTARO</t>
  </si>
  <si>
    <t>SE Maniobras Huimilpan</t>
  </si>
  <si>
    <t>24 MW; 4 HRS</t>
  </si>
  <si>
    <t>El proyecto San Pedro Solar iniciará tras alcanzar el estado Ready-to-Build, programado para 2026. Posteriormente se desarrollará la ingeniería de detalle, seguida por la procura y fabricación de módulos fotovoltaicos, inversores, estructuras y equipos de subestación. La construcción comenzará con obras civiles, nivelación del sitio, caminos internos, cimentaciones y montaje de estructuras. A continuación se realizará la instalación del cableado en corriente directa y alterna, montaje de inversores, centros de transformación y equipos de media tensión. De forma paralela se ejecutará la construcción de la subestación elevadora y la infraestructura de interconexión requerida. Finalmente se llevarán a cabo las pruebas preoperativas, el comisionamiento con CFE y la energización del proyecto, con un COD programado para el 31 de marzo de 2028.</t>
  </si>
  <si>
    <t>DOMICILIO CONOCIDO S/N, S/N, San José Tepuzas, QUERÉTARO, CP. 76958</t>
  </si>
  <si>
    <t>San Pedro Solar es una central fotovoltaica de 99 MWp que generará energía limpia mediante módulos solares de alta eficiencia e inversores string. Incluye la construcción del campo solar, obras eléctricas internas y una subestación para interconexión al sistema de CFE. El proyecto contribuirá a la reducción de emisiones y al fortalecimiento del suministro eléctrico regional.</t>
  </si>
  <si>
    <t>SE Maniobras con apertura LT Querétaro maniobras - Coroneo</t>
  </si>
  <si>
    <t>https://ti.energia.gob.mx/api_documentos/public/api/v1/client-systems/NUrVsAShATUUqrsRXujwkIqhGx57yb/documents/public/7273efb8-1d94-46a4-8cf4-7ad188488401</t>
  </si>
  <si>
    <t>Se consideraran epcistas con solvencia reconocida en el mercado Mexicano como puede ser ORTIZ,EIFFAGE. El cliente tiene experiencia previa con estos epecistas pero no se limita a ellos</t>
  </si>
  <si>
    <t>• Módulo fotovoltaico - 212.625 de 700 Wp (Longi, Canadian Solar EMEA GmbH, JA Solar) • SAE: (SAFT, Huawei, Risen) • Transformador - 2 (Faramax, Sieyuan, Getra)"</t>
  </si>
  <si>
    <t>22QE2026E0010</t>
  </si>
  <si>
    <t>https://ti.energia.gob.mx/api_documentos/public/api/v1/client-systems/NUrVsAShATUUqrsRXujwkIqhGx57yb/documents/public/e29ac407-9143-477f-b45a-69a6e430f722</t>
  </si>
  <si>
    <t>https://ti.energia.gob.mx/api_documentos/public/api/v1/client-systems/NUrVsAShATUUqrsRXujwkIqhGx57yb/documents/public/83127c46-4034-459d-967f-b24d30813f50</t>
  </si>
  <si>
    <t>PRE-CFE-CMI-0651-2026</t>
  </si>
  <si>
    <t>CFE-CMI-0651-2026</t>
  </si>
  <si>
    <t>SADI7104171KA</t>
  </si>
  <si>
    <t>DIANA SASSE</t>
  </si>
  <si>
    <t>Pe Los Huizaches</t>
  </si>
  <si>
    <t>ZUMA ENERGÍA, S.A. DE C.V.</t>
  </si>
  <si>
    <t>MIGUEL ANGEL FERRER ZUÑIGA</t>
  </si>
  <si>
    <t>dsasse@me.com, dsasse@zumaenergia.com</t>
  </si>
  <si>
    <t>5552806207, 5552806207</t>
  </si>
  <si>
    <t>CERRO DEL TESORO, 166, Romero de Terreros, Coyoacán, CIUDAD DE MÉXICO, C.P. 04310</t>
  </si>
  <si>
    <t>PASEO DE LA REFORMA, 483, INT. 53, Cuauhtémoc, Cuauhtémoc, CIUDAD DE MÉXICO, C.P. 06500</t>
  </si>
  <si>
    <t>750 MW; Se cuenta con terrenos suficientes para llegar hasta 750 MW, mediciones de recurso desde hace 9 años y se estima una primera fase de hasta 250 MW.</t>
  </si>
  <si>
    <t>1300.00 MW; El grupo cuenta con más de 245 GW de capacidad instalada al rededor del mundo, con presencia en 47 países.</t>
  </si>
  <si>
    <t>0.00 MW; En México no, en otras jurisdicciones sí. El proyecto más grande a nivel global del grupo es de hasta 900 MWh.</t>
  </si>
  <si>
    <t>900000000 USD; Cartera de proyectos operativos.</t>
  </si>
  <si>
    <t>Deuda corporativa en combinación con deuda bancaria comercial y de banca de desarrollo nacional e internacional.</t>
  </si>
  <si>
    <t>12 meses</t>
  </si>
  <si>
    <t>Zuma Energía, S.A. de C.V.</t>
  </si>
  <si>
    <t>Desarrollo: 12 meses. Construcción: 18 meses.</t>
  </si>
  <si>
    <t>25%; Se detalla más en los siguientes apartados.</t>
  </si>
  <si>
    <t>SE Maniobras San Carlos</t>
  </si>
  <si>
    <t>225 MW; 3</t>
  </si>
  <si>
    <t>Por definir.</t>
  </si>
  <si>
    <t>S/N S/N, S/N, Villagrán, TAMAULIPAS, CP. 87880</t>
  </si>
  <si>
    <t>Proyecto Eólico de 750mw</t>
  </si>
  <si>
    <t>https://ti.energia.gob.mx/api_documentos/public/api/v1/client-systems/NUrVsAShATUUqrsRXujwkIqhGx57yb/documents/public/43c2d3b3-7c66-4102-8d7e-f81519bc106b</t>
  </si>
  <si>
    <t>Por definir</t>
  </si>
  <si>
    <t>por definir</t>
  </si>
  <si>
    <t>PRE-CFE-CMI-0604-2026</t>
  </si>
  <si>
    <t>CFE-CMI-0604-2026</t>
  </si>
  <si>
    <t>CATALINA DELGADO GONZALEZ</t>
  </si>
  <si>
    <t>ERIKO SAN CRISTOBAL LOPEZ</t>
  </si>
  <si>
    <t>SE Cumbres</t>
  </si>
  <si>
    <t>21 MW; 3 HRS</t>
  </si>
  <si>
    <t>El proyecto se ha dividido en cuatro etapas principales: desarrollo, suministro de equipos principales, construcción y puesta en servicio. A continuación se presentan las fechas estimadas para la conclusión de cada una de ellas: 1. Desarrollo: segundo trimestre de 2027 2. Suministro de los equipos principales: segundo trimestre de 2028 3. Construcción: tercer trimestre de 2029 4. Puesta en servicio: cuarto trimestre de 2029.</t>
  </si>
  <si>
    <t>NO APLICA NO APLICA, NO APLICA, Anzaldúas (Estación Anzaldúas), TAMAULIPAS, CP. 88857</t>
  </si>
  <si>
    <t>El proyecto consta de una central fotovoltaica con seguidores, y un SAE de 30% de la capacidad de generación con una duración de 3hrs. Los inversores del SAE son formadores de red (Grid Forming) los cuales mejoran los márgenes de estabilidad a un costo mucho menor que mediante la expansión de elementos de transmisión. Interconectado en la SE Cumbres Reynosa 138 kV para el cubrir las necesidades de demanda en ese nivel de tensión.</t>
  </si>
  <si>
    <t>https://ti.energia.gob.mx/api_documentos/public/api/v1/client-systems/NUrVsAShATUUqrsRXujwkIqhGx57yb/documents/public/db37a46b-60b0-47ff-8f1e-2997c46c5d6e</t>
  </si>
  <si>
    <t>- PANELES SOLARES (LONGI), - TRACKERS/SEGUIDORES (Nextracker, ATI, GameChange Solar o similar), - INVERSOR SOLAR (SMA, TMEIC, Power Electronics, etc), - TRANSFORMADOR PRINCIPAL (GE, Chint, Siemens, ABB o similar), - SAE (Fluence, GE, TESLA), - INVERSOR DE SAE (SMA).</t>
  </si>
  <si>
    <t>PRE-CFE-CMI-0574-2026</t>
  </si>
  <si>
    <t>CFE-CMI-0574-2026</t>
  </si>
  <si>
    <t>9 MW; 3 HRS</t>
  </si>
  <si>
    <t>El proyecto se ha dividido en cuatro etapas principales. A continuación se presenta la fecha estimada de conclusión para cada una de ellas: 1. Desarrollo: segundo trimestre de 2027 2. Suministro de equipos principales: segundo trimestre de 2028 3. Construcción: tercer trimestre de 2029 4. Puesta en servicio: cuarto trimestre de 2029.</t>
  </si>
  <si>
    <t>NO APLICA NO APLICA, NO APLICA, San Antonio, BAJA CALIFORNIA SUR, CP. 23455</t>
  </si>
  <si>
    <t>El proyecto CK4 consta de una central FV con seguidores para maximizar la producción, y un SAE de 30% de la capacidad de generación con una duración de 3hrs. Los inversores del SAE son formadores de red (Grid Forming) los cuales mejoran los márgenes de estabilidad a un costo mucho menor que mediante la expansión de elementos de transmisión. Ubicado en un nodo estrátegico para la gestión de la congestión en la Zona Los Cabos en un nivel de tensión de 115 kV a la SE El Palmar.</t>
  </si>
  <si>
    <t>https://ti.energia.gob.mx/api_documentos/public/api/v1/client-systems/NUrVsAShATUUqrsRXujwkIqhGx57yb/documents/public/1a70e5d5-07d3-48bb-a77b-b23023f11b26</t>
  </si>
  <si>
    <t>PRE-CFE-CMI-0530-2026</t>
  </si>
  <si>
    <t>CFE-CMI-0530-2026</t>
  </si>
  <si>
    <t>SPP190814MP7</t>
  </si>
  <si>
    <t>SELKA POWER PLANT 1 S A P I DE CV</t>
  </si>
  <si>
    <t>SELKA CAPITAL</t>
  </si>
  <si>
    <t>Selka Capital</t>
  </si>
  <si>
    <t>JOSUE MICHEL CALDERAS DURAN</t>
  </si>
  <si>
    <t>contabilidad@agricolasanpedro.com.mx, diego@selkakapital.com</t>
  </si>
  <si>
    <t>4771028273, 4771311407</t>
  </si>
  <si>
    <t>BLVD MANUEL J CLOUTHIER, 304, INT. PISO 11 OF 1103B, Jardines del Campestre, León, GUANAJUATO, C.P. 37128</t>
  </si>
  <si>
    <t>800 MW; Capacidad en operación por potenciales socios comerciales. En negociaciones.</t>
  </si>
  <si>
    <t>EPC/Construcción - Por definir. En platicas con diversos especialistas en ingeniería civil y electromecánica. Crédito - Bancomext. Contrato PPA - Por definir. En platicas con off-takers.</t>
  </si>
  <si>
    <t>650000000 USD; Valor de activos de generación operados por potenciales socios comerciales. En negociaciones.</t>
  </si>
  <si>
    <t>Crédito bancario - Bancomext.</t>
  </si>
  <si>
    <t>Instrumentos de inversión en proceso de negociación; se considera que la disposición de los financiamientos se alinien con el cronograma de actividades del proyecto.</t>
  </si>
  <si>
    <t>- Selka Power Plant 1, S.A.P.I. de C.V. - Socio inversionista por determinarse.</t>
  </si>
  <si>
    <t>8 meses - Obtención de permisos. 14 meses - Construcción.</t>
  </si>
  <si>
    <t>70%; - Se cuenta con estudios indicativo y de impacto. Ya se solicitó estudio de instalaciones. - Integración de solicitud de permiso de generación con un avance del 90%. - MISSE - en espera de resolución (ya ingresada). - MIA - se cuenta con ella. Se solicitará actualización. - Trámites ante INAH por ingresar. - Ingeniería Básica - se cuenta con ella. - Se cuenta con estudio de factibilidad sobre trazo de la LT.</t>
  </si>
  <si>
    <t>SE Silao Potencia</t>
  </si>
  <si>
    <t>32 MW; 3 HRS</t>
  </si>
  <si>
    <t>- Preparación y tramitación de estudios y permisos preliminares; 8 meses - Inicio de construcción (obra civil - obra electromecánica); 14 meses - Inicio de operaciones. 22 meses</t>
  </si>
  <si>
    <t>21500000</t>
  </si>
  <si>
    <t>carretera estatal 10 romita - el saucillo km 4, s/n, San Francisco de Ortega, GUANAJUATO, CP. 36215</t>
  </si>
  <si>
    <t>CE fotovoltaica denominada Selka Power Plant 1, con una Capacidad Instalada de 155.1 MW y una Capacidad Instalada Neta de 131.1 MW, por ubicarse en Carretera estatal 10 Romita - El Saucillo km 4, C.P. 36215, Romita, Guanajuato.</t>
  </si>
  <si>
    <t>SE Silao II</t>
  </si>
  <si>
    <t>https://ti.energia.gob.mx/api_documentos/public/api/v1/client-systems/NUrVsAShATUUqrsRXujwkIqhGx57yb/documents/public/1413f765-5ab9-402a-9d46-621daeea0341</t>
  </si>
  <si>
    <t>Contrato epc llave en mano (precio alzado) contrato de desarrollo mixto con la cfe contratos de financiamiento celebrados por selka power plant 1</t>
  </si>
  <si>
    <t>panel: Longi modelo LR8-66HYD-660M de 660 W inversor: Huawei modelo SUN2000-330KTL-H1 de 330 kVA@30°C (300 kVA @40°C) estructura: Arctech Solar modelo SkyLine II configuración 1Vx112 batería: Huawei LUNA2000-5015-2S 2,507.5 kW / 5,015 kWh / 2 horas transformadores: JUPITER-9000K-H1 | JUPITER-6000K-H1 | JUPITER-3000K H1</t>
  </si>
  <si>
    <t>09/MG-0008/10/20</t>
  </si>
  <si>
    <t>https://ti.energia.gob.mx/api_documentos/public/api/v1/client-systems/NUrVsAShATUUqrsRXujwkIqhGx57yb/documents/public/d43a2843-27fc-4c14-87c3-69dddf285543</t>
  </si>
  <si>
    <t>https://ti.energia.gob.mx/api_documentos/public/api/v1/client-systems/NUrVsAShATUUqrsRXujwkIqhGx57yb/documents/public/842504b3-2161-45d5-a370-557ec8f4081e</t>
  </si>
  <si>
    <t>PRE-CFE-CMI-0564-2026</t>
  </si>
  <si>
    <t>CFE-CMI-0564-2026</t>
  </si>
  <si>
    <t>SE Loreto</t>
  </si>
  <si>
    <t>6 MW; 3 HRS</t>
  </si>
  <si>
    <t>El proyecto se ha dividido en cuatro etapas principales. A continuación se presenta la fecha estimada de conclusión para cada una de ellas: 1. Desarrollo: primer trimestre de 2027 2. Suministro de equipos principales: primer trimestre de 2028 3. Construcción: cuarto trimestre de 2028. 4. Puesta en servicio: primer trimestre de 2029.</t>
  </si>
  <si>
    <t>NO APLICA NO APLICA, NO APLICA, El Saucito, BAJA CALIFORNIA SUR, CP. 23894</t>
  </si>
  <si>
    <t>El proyecto CK3 (lORETO) consta de una central FV con seguidores para maximizar la producción, y un SAE de 30% de la capacidad de generación con una duración de 3hrs. Los inversores del SAE son formadores de red (Grid Forming) los cuales mejoran los márgenes de estabilidad a un costo mucho menor que mediante la expansión de elementos de transmisión. Ubicado en el polo de crecimiento sobre el Mar de Cortés entre La Paz y Los Cabos del sistema BCS en SE Buenavista 115 kV.</t>
  </si>
  <si>
    <t>https://ti.energia.gob.mx/api_documentos/public/api/v1/client-systems/NUrVsAShATUUqrsRXujwkIqhGx57yb/documents/public/2640a9b3-4b6c-4551-9d69-db839bac5169</t>
  </si>
  <si>
    <t>Se mantiene. Cuando nos acerquemos con el inversionista, se pudiera explorar si hubiera una capacidad grande</t>
  </si>
  <si>
    <t>PRE-CFE-CMI-0608-2026</t>
  </si>
  <si>
    <t>CFE-CMI-0608-2026</t>
  </si>
  <si>
    <t>IWD131114KV5</t>
  </si>
  <si>
    <t>INVENERGY WIND DEVELOPMENT MEXICO S DE RL DE CV</t>
  </si>
  <si>
    <t>CDELGADO@INVENERGY.COM, vflores@resa.com.mx</t>
  </si>
  <si>
    <t>5542708523, 5552521623</t>
  </si>
  <si>
    <t>BLVD. MANUEL AVILA CAMACHO, 36, INT. 23, Lomas de Chapultepec I Sección, Miguel Hidalgo, CIUDAD DE MÉXICO, C.P. 11000</t>
  </si>
  <si>
    <t>9999.00 MW; Con más de 38,000 MW en operación, en construcción o bajo contrato a nivel global, Invenergy ha desarrollado más de 220 proyectos de generación en América del Norte, Centro y Sudamérica, Europa y Asia, a través de diversas tecnologías, mercados y estructuras de propiedad. En México, la compañía ha desarrollado y puesto en operación cerca de 900 MW mediante un portafolio de seis proyectos que integran generación eólica, solar, a gas natural y almacenamiento con baterías, lo que la posiciona como el generador tecnológicamente más diversificado del país.</t>
  </si>
  <si>
    <t>9999.00 MW; Invenergy ha desarrollado 123 proyectos eólico que suman más de 20,000 MW, además de contar con un portafolio en desarrollo superior a 30,000 MW en esta tecnología. En energía solar, la compañía registra 63 proyectos en operación, construcción o bajo contrato, con más de 9,000 MW desarrollados desde 2004. En México Invenergy desarrolló, construyó y opera la central híbrida fotovoltaica con almacenamiento La Toba (38 MW FV, 120 MW BESS). También desarrollo, construyó y transfirió a un cliente la central eólica Fenicias (168 MW).</t>
  </si>
  <si>
    <t>1360000000.00 USD; Invenergy ha desarrollado proyectos que totalizan 38 GW a nivel global y ha cerrado transacciones por USD $75 Mil Millones. De los 38 GW desarrollados, Invenergy mantiene propiedad de aproximadamente 13 GW.</t>
  </si>
  <si>
    <t>El proyecto Virgen de los Zacatecas se ha dividido en cuatro etapas principales: desarrollo, suministro de equipos principales, construcción y montaje, finalizando con la puesta en servicio. A continuación se presentan las fechas estimadas para la conclusión de cada una de ellas: la etapa de desarrollo se prevé para el segundo trimestre de 2027; el suministro de los equipos principales, para el segundo trimestre de 2028; la etapa de construcción, para el segundo trimestre de 2029; y finalmente, la puesta en servicio, con el proyecto listo para COD, en el tercer trimestre de 2029.</t>
  </si>
  <si>
    <t>70%; El proyecto presenta un avance del 70%. Las tierras ya se encuentran aseguradas y se cuenta con estudios de interconexión en etapa avanzada, quedando pendiente únicamente el estudio de instalaciones. Los estudios de impacto social y de manifestación de impacto ambiental están concluidos y cuentan con sus respectivos resolutivos, al igual que otros trámites ante instancias federales.</t>
  </si>
  <si>
    <t>SE Zacatecas II</t>
  </si>
  <si>
    <t>51.3 MW; 3</t>
  </si>
  <si>
    <t>El proyecto se ha dividido en cuatro etapas principales. A continuación se presentan las fechas estimadas para la conclusión de cada una de ellas: 1. Desarrollo: tercer trimestre de 2027 2. Suministro de los equipos principales: tercer trimestre de 2028 3. Construcción: segundo trimestre de 2029 4. Puesta en servicio: tercer trimestre de 2029.</t>
  </si>
  <si>
    <t>Antonio Dovali Jaime 1, NO APLICA, Sauceda de la Borda, ZACATECAS, CP. 98140</t>
  </si>
  <si>
    <t>El proyecto Virgen de los Zacatecas consta de una central eólica 171 MW y un SAE de 30% de la capacidad de generación con una duración de 3hrs. Los inversores del SAE son formadores de red (Grid Forming) los cuales mejoran los márgenes de estabilidad a un costo mucho menor que mediante la expansión de elementos de transmisión. Interconectado en la SE Zacatecas Dos en 230 kV, esto permite gestionar la congestión del enlace de 230 kV entre Durango y Zacatecas.</t>
  </si>
  <si>
    <t>https://ti.energia.gob.mx/api_documentos/public/api/v1/client-systems/NUrVsAShATUUqrsRXujwkIqhGx57yb/documents/public/4ac9bfdd-866d-4998-9ad4-d469d5a9d074</t>
  </si>
  <si>
    <t>32/MG-0098/04/12</t>
  </si>
  <si>
    <t>Impacto (queda la duda de la vigencia ya que, conforme a SIASIC, solició ampliación de plazos para solicitar el Estudio de Instalaciones el 20-ene-2026)</t>
  </si>
  <si>
    <t>Se elimina la LT Dañu- San Francisco Soyaniquilpan y van a verificar la capacidad del conductor de la LT Valle de Guadalupe- Jalostotitlán</t>
  </si>
  <si>
    <t>PRE-CFE-CMI-0656-2026</t>
  </si>
  <si>
    <t>CFE-CMI-0656-2026</t>
  </si>
  <si>
    <t>HUGR861112UC8</t>
  </si>
  <si>
    <t>RICARDO HURTADO GONZALEZ</t>
  </si>
  <si>
    <t>TERRALIA ENERGIA Y CAMPO</t>
  </si>
  <si>
    <t>Terralia Energia Y Campo</t>
  </si>
  <si>
    <t>ricardo.hurtado@gammx.com, ricardo.hurtado.gonzalez@hotmail.com</t>
  </si>
  <si>
    <t>5528929251, 5528929251</t>
  </si>
  <si>
    <t>CAMPOS ELÍSEOS, 188, INT. 101, Polanco IV Sección, Miguel Hidalgo, CIUDAD DE MÉXICO, C.P. 11550</t>
  </si>
  <si>
    <t>10000000.00 MW; Se tiene desarrollado en Utility Scale de los proyectos mas relevantes son los siguientes: Chisholm Texas - 119 MW Qinghai Province Hainan UHV Delivery Base, Tallatan Section I, China - 110 MW Jupiter Flower Valley II Texas - 110 MW Qinghai Huadian China - 259 MW Engie Platinum Texas - 348 MW Engie Tanzanite Texas - 296 MW Najran, Arabia - 650 MW Khamis, Arabia - 650 MW Madaya, Arabia - 650 MW Rajasthan, India - 737 MW Citicore, India - 191 MW Colorado, USA - 242 MW Texas, USA - 550 MW Colorado, USA - 242 MW Flexgen, USA - 200 MW</t>
  </si>
  <si>
    <t>893.00 MW; Desarrollo y Operando Laizhou, SHANONG - China, Año 2020. 60 MW - 120 MWH Desarrollo y OperandoTaierzhuang Shandong, China, Año 2023, 200 MW - 400 MWH Desarrollo y Operando Australia - Año 2024. 5 MW - 10 MWH Desarrollo y Operando Australia - Año 2022, 8 MW - 10 MWH Desarrollo y Operando China - Año 2023, 260 MW, 260 MWH Desarrollo - Axapusco I y II, Estado de Mexico, 120 MW - 360 MWH</t>
  </si>
  <si>
    <t>SUNGROW - Principal Contratista e Inversionista. GAM - Grupo Agrovoltaico de Mexico - Desarrollador.</t>
  </si>
  <si>
    <t>400000000.00 USD; El 15 de marzo de 2024, de acuerdo con la resolución de la junta general de la compañía y los Estatutos Sociales modificados, el capital social de la Compañía aumentó de 39.463.299,00 RMB a 2,892,647,914.90 RMB, suscrito por Industrial and Financial Investment (Beijing) Emerging Industry Equity Investment Fund Partnership (sociedad limitada) y Jianxin Financial Asset Investment Co., Ltd.</t>
  </si>
  <si>
    <t>100% Empresa privada China y la Compañía utiliza el yuan renminbi (“RMB”) como moneda funcional.</t>
  </si>
  <si>
    <t>30 Dias posterior a la aprobacion.</t>
  </si>
  <si>
    <t>Sungrow Renewables México.</t>
  </si>
  <si>
    <t>Actividades Previas - Enero - Noviembre 2026 Tramitologia y Permisos - Enero - Noviembre 2026 Construccion - Noviembre 2026 - Agosto 2029 Pruebas Preoperativas - Septiembre - Octubre 2029 Entrada en Operacion Comercial - Diciembre 2029</t>
  </si>
  <si>
    <t>20%; Se cuenta en la actualidad con: Contrato de Renta con Propietarios Ingenieria Basica Estudios Eolicos Estudio Indicativo con CENACE Inicio de Impacto Social Dictamen Estatal INAH</t>
  </si>
  <si>
    <t>SE Maniobras con aperturfa LT Champotón - Lerma</t>
  </si>
  <si>
    <t>30 MW; 3</t>
  </si>
  <si>
    <t>HErculano SN, SN, El Porvenir, CAMPECHE, CP. 24403</t>
  </si>
  <si>
    <t>se realizara la construccion de un parque eolico ubicado en el municipio de champoton, campeche, el cual consta de la instalacion de 15 aerogeneradores para una carga de generacion instalada de 102 MW</t>
  </si>
  <si>
    <t>https://ti.energia.gob.mx/api_documentos/public/api/v1/client-systems/NUrVsAShATUUqrsRXujwkIqhGx57yb/documents/public/a8a7065e-350d-45b4-8fd1-dda1a2df77ff</t>
  </si>
  <si>
    <t>se realizara un proyecto llave en mano con el principal inversionista y equipos que es sungrow, el desarrollo sera llevado a cabo por las empresas grupo agrovoltaico de mexico (GAM) y mexion</t>
  </si>
  <si>
    <t>aerogeneradores lineas de transmision Transformador(es) principal(es) de potencia 34.5 kV / 115 kV, con OLTC Cuadro de maniobras, Bahía de interconexión en 115 KV * Interruptor de potencia 115 kV * Seccionadores (línea y barra) * Cuchillas de puesta a tierra Instrumentacion * Transformadores de corriente (TC) * Transformadores de potencia (tp´s) caseta de control, medicion y proteccion.</t>
  </si>
  <si>
    <t>https://ti.energia.gob.mx/api_documentos/public/api/v1/client-systems/NUrVsAShATUUqrsRXujwkIqhGx57yb/documents/public/652cabd4-7038-46ce-ad05-72e226df61b3</t>
  </si>
  <si>
    <t>PRE-CFE-CMI-0533-2026</t>
  </si>
  <si>
    <t>CFE-CMI-0533-2026</t>
  </si>
  <si>
    <t>ALTEN ENERGIAS RENOVABLES MEXICO SIETE SA DE CV</t>
  </si>
  <si>
    <t>mhagerman@hagerman.com.mx, ricardo.morales@alten-energy.com</t>
  </si>
  <si>
    <t>5550866916, 5585324747</t>
  </si>
  <si>
    <t>CAMPOS ELISEOS, 188, INT. 302, Polanco V Sección, Miguel Hidalgo, CIUDAD DE MÉXICO, C.P. 11560</t>
  </si>
  <si>
    <t>ALTEN ENERGIAS RENOVABLES MEXICO ONCE, SA DE CV</t>
  </si>
  <si>
    <t>DESARROLLO INGENIERÍAS: 132 DÍAS CONSTRUCCIÓN DE LA CENTRAL: 341 DÍAS OBRA CIVIL: 210 DÍAS OBRA ELECTROMECÁNICA: 191 DÍAS CONSTRUCCIÓN LÍNEA EVACUACIÓN: 300 DÍAS CONSTRUCCIÓN SUBESTACIÓN ELÉCTRICA: 330 DÍAS PRUEBAS DE COMPORTAMIENTO DE LA CENTRAL: 51 DÍAS TOTAL DÍAS: 524 DÍAS (SE CUENTA CON MICROSOFT PROJECT)</t>
  </si>
  <si>
    <t>90%; Solo pendiente actualización permiso de Generación y Contrato de Interconexión y en espera de Liciencia de Construcción</t>
  </si>
  <si>
    <t>PUEBLA</t>
  </si>
  <si>
    <t>SE Pachamama II</t>
  </si>
  <si>
    <t>75 MW; 4 HRS</t>
  </si>
  <si>
    <t>FECHA RTB 28/01/2027 Y FECHA COD 31/01/2029 DESARROLLO INGENIERÍAS: 132 DÍAS CONSTRUCCIÓN DE LA CENTRAL: 341 DÍAS OBRA CIVIL: 210 DÍAS OBRA ELECTROMECÁNICA: 191 DÍAS CONSTRUCCIÓN LÍNEA EVACUACIÓN: 300 DÍAS CONSTRUCCIÓN SUBESTACIÓN ELÉCTRICA: 330 DÍAS PRUEBAS DE COMPORTAMIENTO DE LA CENTRAL: 51 DÍAS TOTAL DÍAS: 524 DÍAS (SE TIENE CRONOGRAMA EN MICROSOFT PROJECT)</t>
  </si>
  <si>
    <t>CARRETERA FEDERAL 140 ENTRONQUE SAN JOSE ALCHICHICA S/N, N/A, San José Alchichica, PUEBLA, CP. 73996</t>
  </si>
  <si>
    <t>La Planta Alten Siete hará la evacuación a través de una subestación elevadora denominada “SE Alten Siete Elevadora” y de otra de maniobras denominada “SE Pachamama II” (ya construida) ubicadas EN polígono del proyecto y las proximidades, respectivamente. Se construirá una línea que conecte ambas subestaciones en 400 kV. El proyecto está practicamente listo faltando solo la actualización de su permiso de generación y DE su ConTRATO DE INTERCONEXION Y LICENCIA DE CONSTRUCCION</t>
  </si>
  <si>
    <t>https://ti.energia.gob.mx/api_documentos/public/api/v1/client-systems/NUrVsAShATUUqrsRXujwkIqhGx57yb/documents/public/bad03af8-3167-4b20-b5b9-c00506c42d33</t>
  </si>
  <si>
    <t>MODULOS DE SILICIO MONOCRISTALINO CON TECNOLOGIA BIFACIAL, TIPO N, TOPCon Y CELULA PARTIDA TRINA VERTEX TSM-NEG21, INVERSORES CENTRALES MODULARES SUNGROW SG4400 UD DE 4,400 kVA TOTALES COMPUESTOS POR 4 MODULOS DE 1,100 kVA, ESTRUCTURAS UNO EN VERTICAL MARCA TRINA MODELO VANGUARD 1P CON UN SEGUIDOR ORIENTADO N-S Y BATERIAS DE LITIO-HIERRO-FOSFATO MARCA BYD DE MAXIMA DENSIDAD ENERGETICA CON CAPACIDAD SUPERIOR A 5MWh/CONTENEDOR</t>
  </si>
  <si>
    <t>117.-DGISOS.1252/19</t>
  </si>
  <si>
    <t>09/MG-0270/07/18</t>
  </si>
  <si>
    <t>https://ti.energia.gob.mx/api_documentos/public/api/v1/client-systems/NUrVsAShATUUqrsRXujwkIqhGx57yb/documents/public/96606161-6821-45e6-824a-307654278d16</t>
  </si>
  <si>
    <t>https://ti.energia.gob.mx/api_documentos/public/api/v1/client-systems/NUrVsAShATUUqrsRXujwkIqhGx57yb/documents/public/b7937828-ddd9-4be5-bb9f-e1354852875c</t>
  </si>
  <si>
    <t>PRE-CFE-CMI-0304-2026</t>
  </si>
  <si>
    <t>CFE-CMI-0304-2026</t>
  </si>
  <si>
    <t>ECA200401EQ0</t>
  </si>
  <si>
    <t>ENERGIA LOS CABOS SA DE CV</t>
  </si>
  <si>
    <t>El proceso de compromiso de capital se alineará con los hitos del proceso de adjudicación. Una vez adjudicado el proyecto y firmados los términos vinculantes del PPA, los inversionistas procederán a etapa de debida diligencia, con objetivo de alcanzar cierre financiero en un plazo estimado de 6 meses para iniciar construcción a finales de 2026 principios de 2027. La estructuración de deuda senior se llevará a cabo en paralelo, sujeta a la finalización de contratos EPC, debida diligencia técnica y cumplimiento de condiciones precedentes. Los recursos estarán disponibles al momento del cierre financiero previo al Notice to Proceed (NTP) finales de 2026, principios de 2027. El proyecto ha sido socializado con actores de la banca comercial y la banca de desarrollo, habiendo recibido mucho interés por participar y por brindar los recursos correspondientes.</t>
  </si>
  <si>
    <t>El proyecto será desarrollado a través de un vehículo de propósito específico (SPV) constituido en México. HDF Energy actuará como patrocinador y desarrollador inicial del proyecto. Se incorporará un socio estratégico o inversionista institucional previo al cierre financiero, cuya selección se encuentra alineada con los hitos del proyecto. Si CFE entra como accionista previo a la selección del socio estratégico también formará parte de la decisión. HDF mantendrá una participación accionaria para asegurar alineación operativa y técnica de largo plazo.</t>
  </si>
  <si>
    <t>Ya se cuenta con el contrato firmado del terreno con ejido Santiago. Estatus de Permisos: Permiso de INAH obtenido en 2024, Resolutivo positivo de MIA/ERA por SEMARNAT obtenido en noviembre -2025 EVIS con comentarios menores en Nov-2025. CONAGUA: En espera de comentarios por la autoridad desde mayo 2025. Contrato de suministro de agua con PTAR: Nov 2024 HITOS PRINCIPALES EN EL PROYECTO ETAPA DE DESARROLLO: Aprobación de Permisos Federales, estatales y municipales:17/10/2025- 23 / 12/2026 Revisión y aprobación de PPA con CFE: 17/10/2025-29/06/2026 Desarrollo de Ingeniería FEED, documentación para licitación: 10/04/2026-17/09/2026 Licitación de EPC: 18/09/2026-29/04/2027 Cierre Financiero de la etapa de desarrollo:01/06/2027. ETAPA DE CONSTRUCCIÓN: INGENIERÍA 01/06/27 - 15/03/28 Rescate Flora y Fauna 01/06/27 - 04/08/27 Movimiento de Tierras 04/08/27 - 09/12/27 PARQUE FV 01/06/27 - 28/12/28 Hincado de Estructuras 10/12/27 - 11/02/28 Montaje de Estructuras 11/02/28 - 17/04/28 Suministro de Módulos 01/06/27 - 11/02/28 Instalación de Módulos 17/04/28 - 20/07/28 Tendido de Cableado DC 18/05/28 - 20/06/28 Instalación de Inversores y CTr 21/07/28 - 22/09/28 Instalación de MT 22/09/28 - 25/10/28 Pruebas Internas 25/10/28 - 28/12/28 BESS 01/06/27 - 27/11/28 Cimentaciones 10/12/27 - 11/02/28 Suministro de BESS y PCS 01/06/27 - 17/04/28 Instalación de Contenedores y PCS 17/04/28 - 20/06/28 Instalación Electromecánica 20/06/28 - 22/08/28 Sistema de Control, EMS y SCADA 22/08/28 - 10/10/28 Pruebas Internas 10/10/28 - 27/11/28 SISTEMA DE H2 01/06/27 - 01/03/29 Edificios y Cimentaciones 10/12/27 - 18/05/28 Suministro de Tanques H2 06/09/27 - 18/05/28 Suministro de Electrolizador 01/06/27 - 22/09/28 Suministro de Celda de Combustible 01/06/27 - 22/08/28 Instalación de Electrolizador 22/09/28 - 28/12/28 Instalación de Tanques de H2 18/05/28 - 22/08/28 Instalación de Celda de Combustible 22/08/28 - 27/11/28 Instalación BOP 22/08/28 - 27/11/28 Sistema de Control, EMS y SCADA 28/12/28 - 30/01/29 Pruebas Internas 30/01/29 - 01/03/29 SEs Y LT 04/08/27 - 25/10/28 Instalación de SE Elevadora 04/08/27 - 22/09/28 Instalación de Bahía en SE Santiago 04/08/27 - 22/09/28 Instalación de LT 04/08/27 - 22/09/28 Pruebas Internas 22/09/28 - 25/10/28 PRUEBAS DE INTEGRACIÓN 02/03/29 - 14/05/29 ENERGIZACIÓN 14/05/29 - 29/05/29 INICIO DE OPERACIÓN COMERCIAL 29/05/29 - 29/05/29</t>
  </si>
  <si>
    <t>SE Santiago</t>
  </si>
  <si>
    <t>13 (MW/kW); 13 (MW/kW)</t>
  </si>
  <si>
    <t>24.5 °C</t>
  </si>
  <si>
    <t>56.38 (m/s); 10 Metros</t>
  </si>
  <si>
    <t>PV=53 Mwp, BESS 13 MW (4hrs) y Pila de Combustible 3 MW por 12 hrs.</t>
  </si>
  <si>
    <t>52 MWh de BESS de Iones de Litio (Li-ion) 54 MWh de almacenamiento de H2: Sistema de hidrógeno compuesto por 10 MW de Electrolizador para separar la molécula de Hidrógeno + almacenamiento de H2 en tanques + Pila de combustible de 3MW que convierte el H2 en energía eléctrica.</t>
  </si>
  <si>
    <t>12 Capacidad de gestionar múltiples fuentes; 9 Almacenamiento simultáneamente</t>
  </si>
  <si>
    <t>BESS 100% por 4 hrs y Pila de Combustible 23% por 12 hrs.</t>
  </si>
  <si>
    <t>Conjunto 89%, Fotovoltaico 21.5%, BESS 83% y Pila de Combustible 50%.</t>
  </si>
  <si>
    <t>El proyecto al contar con 2 perfiles de generación 13 MW por 12 hrs (diurno) y 3 MW 12 hrs (nocturno), se requiere de la hibridación de las tecnologías fotovoltáica y los dos SAE (BESS e Hidrógeno) trabajando de manera simultántea.</t>
  </si>
  <si>
    <t>Benito juarez garcia s/n, S/N, Santiago, BAJA CALIFORNIA SUR, CP. 23500</t>
  </si>
  <si>
    <t>central de generación de energía limpia y constante en dos perfiles (13 MW por 12 hrs y 3 MW por 12 hrs) que combina tecnologías de celdas fotovoltaicas y sistemas de almacenamiento de energías (BESS + hidrógeno verde).</t>
  </si>
  <si>
    <t>https://ti.energia.gob.mx/api_documentos/public/api/v1/client-systems/NUrVsAShATUUqrsRXujwkIqhGx57yb/documents/public/fb746c8d-5e7f-4d5d-a5e5-76bed2029efa</t>
  </si>
  <si>
    <t>el proveedor de los equipos se conocerá después de la licitación EPC. Los principales Equipos son: Planta FV: Módulos Fotovoltaicos, inversores centrales, Cabinas de transformación. BESS: Baterías Li-ion, Inversores PCS Sistema de Hidrógeno: Electrolizador, Tanques de almacenamiento de Hidrógeno y Pila de combustible.</t>
  </si>
  <si>
    <t>2025/1828</t>
  </si>
  <si>
    <t>https://ti.energia.gob.mx/api_documentos/public/api/v1/client-systems/NUrVsAShATUUqrsRXujwkIqhGx57yb/documents/public/d171fdb6-2343-43d0-89d7-3972ab8dec90</t>
  </si>
  <si>
    <t>https://ti.energia.gob.mx/api_documentos/public/api/v1/client-systems/NUrVsAShATUUqrsRXujwkIqhGx57yb/documents/public/33091c28-bf99-450f-9451-23fcaafdc58e</t>
  </si>
  <si>
    <t>PRE-CFE-CMI-0295-2026</t>
  </si>
  <si>
    <t>CFE-CMI-0295-2026</t>
  </si>
  <si>
    <t>FEN170804LQ7</t>
  </si>
  <si>
    <t>FREEMAN ENERGY SA DE CV</t>
  </si>
  <si>
    <t>Cfv Las Garzas</t>
  </si>
  <si>
    <t>FREEMAN ENERGY - QUANTUM ENERGIA</t>
  </si>
  <si>
    <t>Freeman Energy - Quantum Energia</t>
  </si>
  <si>
    <t>ALDO CHRISTIAN ALVAREZ TORRES</t>
  </si>
  <si>
    <t>EMMANUEL MOCTEZUMA PEÑA, EDITH GUADALUPE ROJO ZAZUETA, ALEJANDRO VALLES BARAJAS, JUAN PABLO ANDRADE CORTES, EDITH GUADALUPE ROJO ZAZUETA</t>
  </si>
  <si>
    <t>JUAN PABLO ANDRADE CORTES</t>
  </si>
  <si>
    <t>aldoalvarez@freemansc.com, aldoalvarez.t@gmail.com</t>
  </si>
  <si>
    <t>8717185315, 8712197224</t>
  </si>
  <si>
    <t>SIN NOMBRE, SIN NUMERO, INT. NA, León Guzmán, Lerdo, DURANGO, C.P. 35170</t>
  </si>
  <si>
    <t>COFRE DE PEROTE, 130, Lomas de Chapultepec I Sección, Miguel Hidalgo, CIUDAD DE MÉXICO, C.P. 11000</t>
  </si>
  <si>
    <t>8935 MW; Capacidad en ciclos combinados en el país</t>
  </si>
  <si>
    <t>435 MW; Proyecto FV Chihuahua 65 MW 2 Proyectos FV en Zacatecas 370 MW</t>
  </si>
  <si>
    <t>100 MW; Reciente adquisición</t>
  </si>
  <si>
    <t>China Energy ELECNOR TECHINT MASTEC</t>
  </si>
  <si>
    <t>8500000000 USD; NA</t>
  </si>
  <si>
    <t>Capital junto con deuda</t>
  </si>
  <si>
    <t>Inmediata sujeta a los procesos y comités de los inversionistas (tentativamente toman entre uno y dos trimestres)</t>
  </si>
  <si>
    <t>OPERADORA QUANTUM ENERGIA SAPI DE CV o alguna de sus filiales</t>
  </si>
  <si>
    <t>Se cuenta con un cronograma general para desarrollo y construcción del proyecto</t>
  </si>
  <si>
    <t>10%; El proyecto se desarrollará en terrenos bajo propiedad privada cuyo propietario es socio de Freeman Energy. Existe reserva territorial disponible de hasta 2,000 ha para futuras expansiones. Se cuenta con identificación de derechos de vía, del mismo propietario. Ingeniería básica en proceso con preselección de equipos principales. Se cuenta con pronósticos de recurso y generación solar. Existen antecedentes de solicitudes de autorización con diversas autoridades bajo promoventes del mismo grupo empresarial. Se cuenta con un diagnóstico en materia de social.</t>
  </si>
  <si>
    <t>NORTE</t>
  </si>
  <si>
    <t>SE Maniobras Lerdo-Gómez Palacio</t>
  </si>
  <si>
    <t>81 MW; 3 HRS</t>
  </si>
  <si>
    <t>El cronograma propuesto presenta las actividades principales e hitos del desarrollo y construcción de la CFV Las Garzas. Se contemplan las actividades para la tramitología, desarrollo de ingeniería, negociación y cierre de EPC, así como actividades inherentes a la procura, preparación de sitio, obra civil, energización y puesta en marcha.</t>
  </si>
  <si>
    <t>domicilio conocido Sin numero, na, Juan E. García, DURANGO, CP. 35174</t>
  </si>
  <si>
    <t>La central estará compuesta por 301.4 MWp en potencia directa, 279.4 MWac en inversores fotovoltaicos, y limitación de 270 MWac en el punto de interconexión. La central fotovoltaica considera el uso de paneles fotovoltaico de última generación fotovoltaica de tipo bifacial. A la par se considera un sistema de seguimiento solar para maximizar la generación solar. Así como la incorporación de un SAE que promueve la adopción de nuevas tecnologías a la matriz energética mexicana</t>
  </si>
  <si>
    <t>SE Torreón Sur</t>
  </si>
  <si>
    <t>https://ti.energia.gob.mx/api_documentos/public/api/v1/client-systems/NUrVsAShATUUqrsRXujwkIqhGx57yb/documents/public/a1952522-4c87-4954-a600-91d3d0832833</t>
  </si>
  <si>
    <t>MASTEC TECHINT ELECNOR CHINA ENERGY</t>
  </si>
  <si>
    <t>Panel: TSM - 720NEG21C.20 TRINA Inversor: SG1100UD - Sungrow SAE: BYD MC CUBE - T ESS PCS + MV Station: BEC8000KTL-M-E-R2M01</t>
  </si>
  <si>
    <t>09/MG-0274/03/24</t>
  </si>
  <si>
    <t>https://ti.energia.gob.mx/api_documentos/public/api/v1/client-systems/NUrVsAShATUUqrsRXujwkIqhGx57yb/documents/public/df673e93-1589-47de-ac93-a482f87697a9</t>
  </si>
  <si>
    <t>PRE-CFE-CMI-0206-2026</t>
  </si>
  <si>
    <t>CFE-CMI-0206-2026</t>
  </si>
  <si>
    <t>Parque Fv Energias Renovables De Tamaulipas (Altamira)</t>
  </si>
  <si>
    <t>SE Puerto Altamira</t>
  </si>
  <si>
    <t>RTB: 30/06/2026, Inicio de Construcción: 04/12/2026, COD: 30/11/2028. Sin embargo, se buscará optimizar el periodo de construcción de 23 a 18 meses para alcanzar una fecha de COD de 01/7/2028</t>
  </si>
  <si>
    <t>CAMINO VECINAL ENTRE T DE MCALLEN Y SAAVI ENERGIA FINCA no 30314, S/N, Agua de Castilla, TAMAULIPAS, CP. 89635</t>
  </si>
  <si>
    <t>PROYECTO DE ENERGIA RENOVABLES DE TECNOLOGIA FOTOVOLTAICA, EL CUAL REQUIERE UNA LINEA DE TRANSMISION DE 4.37 KM PARA INTERCONECTARSE A LA S.E. PUERTO ALTAMIRA SE CUENTA CON CAMPAÑA DE MEDICION EN SITIO DE 10 MESES</t>
  </si>
  <si>
    <t>https://ti.energia.gob.mx/api_documentos/public/api/v1/client-systems/NUrVsAShATUUqrsRXujwkIqhGx57yb/documents/public/7072d7f7-7eaa-4978-aaf5-d8193689ad2b</t>
  </si>
  <si>
    <t>CPTT, ELECNOR, GRUPO ORTIZ, ASELCO y/o EIFFAGE. La estrategia de contratación se definirá oportunamente considerando condiciones de mercado, precios, asignación de riesgos y bancabilidad, ELIGIENDO contrapartes solventes y con experiencia. El marco contractual garantizará: (i) adecuada asignación de riesgos de diseño, construcción y ejecucion (ii) definición clara y completa de alcance y obligaciones (iii) correcta gestión de riesgos de interfaces en estructuras multicontrato, de ser aplicablE</t>
  </si>
  <si>
    <t>117.-DGISOS.272/2026</t>
  </si>
  <si>
    <t>09/MG-0051/03/25, 28TM2025E008</t>
  </si>
  <si>
    <t>https://ti.energia.gob.mx/api_documentos/public/api/v1/client-systems/NUrVsAShATUUqrsRXujwkIqhGx57yb/documents/public/48f5e6ac-e013-4329-8a5d-624ca5c2db5d</t>
  </si>
  <si>
    <t>https://ti.energia.gob.mx/api_documentos/public/api/v1/client-systems/NUrVsAShATUUqrsRXujwkIqhGx57yb/documents/public/691f5358-3230-47d5-ab5b-cd6932c7ec4b</t>
  </si>
  <si>
    <t>2/25/2026</t>
  </si>
  <si>
    <t>FIRMA CONTRATO</t>
  </si>
  <si>
    <t>PRE-CFE-CMI-0807-2026</t>
  </si>
  <si>
    <t>CFE-CMI-0807-2026</t>
  </si>
  <si>
    <t>SE Punta Colonet/SE Cañón</t>
  </si>
  <si>
    <t>CarreteraTranspeninsular 239 KM 133 s/n, s/n, Punta Colonet, BAJA CALIFORNIA, CP. 22909</t>
  </si>
  <si>
    <t>Consiste en el desarrollo de una Central Eléctrica de Generación con tecnología solar fotovoltaica complementada con sistema de almacenamiento eléctrico (SDAE), con capacidad mínima equivalente al 30% de la capacidad instalada, así como infraestructura asociada necesaria (incluyendo obras accesorias y, en su caso almacenamiento). predio de 1,130 ha, cOORDENADAS 30°57'20.88'' N, 116°15'10.54'' O, con una capacidad de generación de 100MW.</t>
  </si>
  <si>
    <t>SE Punta Colonet o SE Cañón</t>
  </si>
  <si>
    <t>https://ti.energia.gob.mx/api_documentos/public/api/v1/client-systems/NUrVsAShATUUqrsRXujwkIqhGx57yb/documents/public/3744f8e5-9070-4e68-97d7-0e7b1d94f563</t>
  </si>
  <si>
    <t>https://ti.energia.gob.mx/api_documentos/public/api/v1/client-systems/NUrVsAShATUUqrsRXujwkIqhGx57yb/documents/public/c771a416-dfaa-42d6-bc58-d95bf786506a</t>
  </si>
  <si>
    <t>https://ti.energia.gob.mx/api_documentos/public/api/v1/client-systems/NUrVsAShATUUqrsRXujwkIqhGx57yb/documents/public/51caf8a4-0e34-434b-8d44-f99e73ee5288</t>
  </si>
  <si>
    <t>PRE-CFE-CMI-0426-2026</t>
  </si>
  <si>
    <t>CFE-CMI-0426-2026</t>
  </si>
  <si>
    <t>Parque Fv Energias Renovables De Tamaulipas</t>
  </si>
  <si>
    <t>RTB: 30/06/2026, Inicio de Construcción: 04/12/RTB: 30/06/2026, Inicio de Construcción: 04/12/2026, COD: 30/11/2028. Sin embargo, se buscará optimizar el periodo de construcción de 23 a 18 meses para alcanzar una fecha de COD de 01/7/2028</t>
  </si>
  <si>
    <t>PROYECTO DE ENERGIA RENOVABLES DE TECNOLOGIA FOTOVOLTAICA, EL CUAL REQUIERE UNA LINEA DE TRANSMISION DE 4.37 KM PARA INTERCONECTARSE A LA S.E. PUERTO ALTAMIRA</t>
  </si>
  <si>
    <t>https://ti.energia.gob.mx/api_documentos/public/api/v1/client-systems/NUrVsAShATUUqrsRXujwkIqhGx57yb/documents/public/3b4d87eb-f9ce-4678-a42e-41240ce7c357</t>
  </si>
  <si>
    <t>https://ti.energia.gob.mx/api_documentos/public/api/v1/client-systems/NUrVsAShATUUqrsRXujwkIqhGx57yb/documents/public/3246c9fc-7364-482c-ab00-427dd158bb3e</t>
  </si>
  <si>
    <t>https://ti.energia.gob.mx/api_documentos/public/api/v1/client-systems/NUrVsAShATUUqrsRXujwkIqhGx57yb/documents/public/351bdc51-c20b-4412-96b1-3a6f1fcdb047</t>
  </si>
  <si>
    <t>PRE-CFE-CMI-0229-2026</t>
  </si>
  <si>
    <t>CFE-CMI-0229-2026</t>
  </si>
  <si>
    <t>Parque Fv Energias Renovables De Mexico Tres (Hecelchakan)</t>
  </si>
  <si>
    <t>SE Maniobras Hecelchakán- Hopelchén</t>
  </si>
  <si>
    <t>RTB: 31/12/2026, Inicio de Construcción: 30/06/2027, COD: 01/10/2028</t>
  </si>
  <si>
    <t>PREDIO EL ALAZAN s/n, s/n, Campo Menonita Chaví Número Uno, CAMPECHE, CP. 24863</t>
  </si>
  <si>
    <t>PROYECTO DE ENERGIA RENOVABLES DE TECNOLOGIA FOTOVOLTAICA, EL CUAL REQUIERE UNA LINEA DE UNA SUBESTACION DE MANIOBRAS PARA INTERCONECTARSE A LA LT. HECELCHAKÁN - HOPELCHÉN - 73A60</t>
  </si>
  <si>
    <t>SE Maniobras apertura de LT Hecelchakàn- Hopelchèn</t>
  </si>
  <si>
    <t>https://ti.energia.gob.mx/api_documentos/public/api/v1/client-systems/NUrVsAShATUUqrsRXujwkIqhGx57yb/documents/public/89065bab-8c64-4982-87d8-40a4a7610280</t>
  </si>
  <si>
    <t>09/MG-0341/07/25, 2025E0015</t>
  </si>
  <si>
    <t>https://ti.energia.gob.mx/api_documentos/public/api/v1/client-systems/NUrVsAShATUUqrsRXujwkIqhGx57yb/documents/public/f93f0c54-7a1b-49c8-a7a5-aca379c2353c</t>
  </si>
  <si>
    <t>https://ti.energia.gob.mx/api_documentos/public/api/v1/client-systems/NUrVsAShATUUqrsRXujwkIqhGx57yb/documents/public/2e43b0e5-0172-497a-bb68-fe66c80162b2</t>
  </si>
  <si>
    <t>Se deja así, analizarlo con Sandom y Girasoles, a ver si se puede hacer algo más competitivo</t>
  </si>
  <si>
    <t>PRE-CFE-CMI-0252-2026</t>
  </si>
  <si>
    <t>CFE-CMI-0252-2026</t>
  </si>
  <si>
    <t>SE Maniobras con apertura LT Villa de García - Frontera</t>
  </si>
  <si>
    <t>90 MW; 3</t>
  </si>
  <si>
    <t>RTB: 31/10/2026, Inicio de Construcción: 30/04/2027, COD: 01/05/2029</t>
  </si>
  <si>
    <t>LOTE DE AGOSTADERO, PARTE DEL BARRANCO Y LA GRULLA S/N, S/N, Mina, NUEVO LEÓN, CP. 65100</t>
  </si>
  <si>
    <t>PROYECTO DE ENERGIA RENOVABLES DE TECNOLOGIA HÍBRIDA QUE SE INTERCONECTARÁ A LT VILLA DE GARCIA-FRONTERA POTENCIA LA CUAL SE ENCUENTRA A 25 KM</t>
  </si>
  <si>
    <t>https://ti.energia.gob.mx/api_documentos/public/api/v1/client-systems/NUrVsAShATUUqrsRXujwkIqhGx57yb/documents/public/3ea3f572-f5d3-4fb1-80b4-0b40d9bdcbe2</t>
  </si>
  <si>
    <t>CPTT, ELECNOR, GRUPO ORTIZ, ASELCO, COX, ELMIA y/o EIFFAGE. La contratación se definirá oportunamente considerando condiciones de mercado, precios, asignación de riesgos y bancabilidad, ELIGIENDO contrapartes solventes y con experiencia. El marco contractual garantizará: (i) adecuada asignación de riesgos de diseño, construcción y ejecucion (ii) definición clara y completa de alcance y obligaciones (iii) correcta gestión de riesgos de interfaces en estructuras multicontrato, de ser aplicable</t>
  </si>
  <si>
    <t>19/MP-0021/08/14, 19NL2014ED056</t>
  </si>
  <si>
    <t>PRE-CFE-CMI-0337-2026</t>
  </si>
  <si>
    <t>CFE-CMI-0337-2026</t>
  </si>
  <si>
    <t>TEBD89071614A</t>
  </si>
  <si>
    <t>Libienergy</t>
  </si>
  <si>
    <t>YANNYN DEL CARMEN BADILLO MENDEZ</t>
  </si>
  <si>
    <t>BELEM DE LA MORA GRANADOS</t>
  </si>
  <si>
    <t>dolores@proyectalaw.com, mlolitatb@hotmail.com</t>
  </si>
  <si>
    <t>5518665659, 5541437329</t>
  </si>
  <si>
    <t>HIPOLITO TAINE, 226, INT. PH2, Polanco V Sección, Miguel Hidalgo, CIUDAD DE MÉXICO, C.P. 11560</t>
  </si>
  <si>
    <t>679.80 MW; Libienergy cuenta con experiencia demostrable en el desarrollo de 679.80 MW de energía solar fotovoltaica, porque ha estructurado y gestionado un portafolio de proyectos utility-scale que cubre todas las etapas críticas del ciclo de vida: originación, aseguramiento de sitio, ingeniería y diseño, gestión de permisos y cumplimiento regulatorio, estructuración contractual con socios y proveedores, y preparación de proyectos para esquemas de financiamiento/ejecución (bancabilidad). Esta experiencia se sustenta en un pipeline consolidado de cuatro proyectos fotovoltaicos, con capacidades relevantes y comparables entre sí, que en conjunto reflejan capacidad técnica, legal y de gestión para llevar proyectos de gran escala desde su concepción hasta un nivel avanzado de desarrollo: Solar Energía Tres Hermanos – 92.4 MW Los Girasoles – 125.4 MW Energía Solar Herrera – 231 MW Libienergy Energía Renovable – 231 MW Total portafolio: 679.80 MW (92.4 + 125.4 + 231 + 231). En términos prácticos, el tamaño y diversidad de este portafolio evidencian que Libienergy no opera como un originador aislado, sino como un desarrollador integral, capaz de estandarizar procesos, coordinar equipos multidisciplinarios (técnico, ambiental, social, legal y financiero), y mantener control de riesgos clave (permisos, tierra, interconexión, cronograma, costos, compliance y transparencia) para asegurar que los proyectos avancen con seriedad y trazabilidad.</t>
  </si>
  <si>
    <t>915.00 MW; LIBIENERGY cuenta con una trayectoria consolidada en el sector energético, con más de 900 MW en operación a nivel internacional y presencia en el desarrollo proyectos en tres países -España, México y República Dominicana- participando activamente en la gestión de activos y en la comercialización de energía eléctrica en distintos mercados. El Grupo Libienergy está formado por cuatro compañías complementarias que cubren el ciclo completo de vida de un proyecto fotovoltaico: Libienergy como desarrolladora de proyectos, Navarro Molina Ingeniería (NMI) como ingeniería y soporte técnico especializado, Anbelo Solar como empresa de construcción, operación y mantenimiento de plantas solares y Aire Limpio Energía como comercializadora eléctrica. Esta estructura permite ofrecer una solución integral que abarca desde la identificación de oportunidades y tramitación hasta la explotación a largo plazo de las instalaciones. Libienergy Libienergy es la sociedad cabecera y desarrolladora del Grupo Libienergy, especializada en la promoción, desarrollo y gestión administrativa de sistemas relacionados con las energías renovables, con foco en la tecnología solar fotovoltaica. Desde su sede en Paseo de la Castellana 216, 28046 Madrid, la compañía actúa como desarrollador de proyectos utility scale y de soluciones fotovoltaicas avanzadas, operando a través de distintas sociedades vehículo dedicadas a la producción, comercialización, instalación y mantenimiento de instalaciones solares, como Libienergy Fotovoltaica, Libienergy Ara o Libienergy Energías. Libienergy dispone asimismo de presencia en México a través de Libienergy MX, desde donde ofrece servicios de promoción, desarrollo y gestión administrativa de proyectos renovables adaptados al marco regulatorio local. La actividad principal de Libienergy se centra en el impulso integral de proyectos fotovoltaicos de generación: identificación y análisis de nudos de evacuación con mayores posibilidades de éxito, selección y prospección de emplazamientos, negociación de contratos de arrendamiento, alquiler y compra-venta de terrenos y obtención de todos los permisos, licencias, autorizaciones y derechos de evacuación necesarios para situar los proyectos en estado RTB (Ready to Build). La compañía asume la elaboración de estudios de viabilidad técnica, el diseño y planificación previa, la preparación de proyectos básicos y de ejecución y la gestión de licencias, permisos y autorizaciones ante las distintas administraciones y gestores de red, incluyendo la definición de cronogramas y el seguimiento de las fases de la obra hasta la finalización conforme al plan inicial. Dentro de su cartera destacan proyectos fotovoltaicos de gran potencia como la planta FV Libienergy Morata, de 59,99 MWp y 54,6 MW instalados, junto con su infraestructura de evacuación en la provincia de Toledo, actualmente en fase de preconstrucción según la tramitación ante la Dirección General de Política Energética y Minas y otros organismos públicos. Este tipo de proyectos demuestra la capacidad de Libienergy para estructurar, tramitar y liderar desarrollos fotovoltaicos de media y gran escala, coordinando la relación con administraciones, operadores de sistema y sociedades vehículo, y asegurando que los activos se desarrollan de forma ordenada y bancable, tanto en España como en los nuevos mercados donde está presente. A continuación, resumimos los proyectos de más interés por volumen y capacidad, y los nudos de alta tensión en los que hemos participado desde el inicio hasta RTB, participando en algunos de ellos en la fase de construcción: Promoción y Desarrollo • Promoción y desarrollo desde acceso a RTB: 12 proyectos – 560 MW. • Promoción y desarrollo desde acceso a COD: 4 proyectos – 155 MW. • Promoción y gestión de concursos de acceso: 10 proyectos – 200 MW. Asesoría Técnica y Gestión Integral de Proyectos Gestión integral de construcción y conexión a red – Francia • 7 cubiertas fotovoltaicas. Potencia conjunta: 10 MW. Gestión integral de construcción y conexión a red – Italia • 3 plantas fotovoltaicas. Potencia conjunta: 1.5 MW. Gestión integral de evacuación y conexión a red – Reino Unido (UK) • 25 plantas &lt; 33 kV. Potencia conjunta: &gt;100 MW. • 2 plantas FV y ST U = 132 kV. Potencia conjunta: 95 MW. Gestión integral de evacuación y conexión a red – Portugal • 1 planta FT y ST 150 kV. Potencia conjunta: 40 MW. • Proyecto piloto de Códigos de Red (REN). Abril 2018. Gestión integral de evacuación y conexión a red – España • Más de 50 plantas &lt; 36 kV. Potencia conjunta: &gt;250 MW. • 5 plantas FV y ST U ≤ 132 kV. Potencia conjunta: &gt;100 MW. • 2 plantas FT y ST U ≤ 400 kV. Potencia conjunta: &gt;170 MW. Gestión de procedimientos de puesta en servicio – España • Cartera de más de 20 proyectos RdT. Potencia conjunta: 1,085 MW. • Cartera de más de 20 proyectos RdD. Potencia conjunta: 315 MW.</t>
  </si>
  <si>
    <t>200.00 MW; Libienergy cuenta con suficiente experiencia para la implantación de sistemas SAE asociados a plantas de generación renovable y en entornos industriales. Son varias las empresas con las que trabajamos, como Endurance y Vanadium Tech, para poder ofrecer soluciones escalables en el tiempo y con la capacidad requerida por nuestros clientes. En total los MW en los que participado activamente, presentando diferentes soluciones tecnológicas, ha sido de 200 Mw.</t>
  </si>
  <si>
    <t>Libienergy ha consolidado relaciones estratégicas y canales de colaboración con empresas líderes a nivel internacional en tecnología, manufactura, ingeniería y construcción para el desarrollo de proyectos de energía renovable. Dentro de estos posibles aliados estratégicos se encuentran SIEMENS, MITSUBISHI, LONGi, EIFFAGE y SUMGRO, compañías con amplia trayectoria en soluciones de generación eléctrica, suministro de equipos críticos, infraestructura de interconexión, sistemas de potencia, ingeniería EPC y componentes fotovoltaicos de alta eficiencia. Estos vínculos permiten a Libienergy estructurar esquemas flexibles de contratación (EPC, EPCm, suministro estratégico de equipos principales, balance de planta y subestaciones), asegurando estándares internacionales en calidad, eficiencia tecnológica, cumplimiento normativo y bancabilidad de los proyectos. La colaboración con este tipo de actores fortalece la capacidad de ejecución técnica de Libienergy, reduce riesgos de suministro y construcción, y posiciona a la compañía como un desarrollador con acceso a tecnología de primer nivel y a contratistas con experiencia probada en proyectos utility-scale.</t>
  </si>
  <si>
    <t>25000000.00 USD; La cartera de participaciones de Libienergy se compone de: -Aire Limpio Energía SL, empresa comercializadora de energía especializada en empresas industriales y agrícolas, con más de 2.000 clientes, que comercializa más de 100 Gwh, con un volumen de negocio superior a los 20 millones de dólares. -Anbelo Solar SL, compañía constructora con más de veinte años de experiencia, que también lleva a cabo la operación y mantenimiento de las plantas que construye (actualmente 12 plantas), tuvo en 2025 un volumen de negocio de 5 millones de dólares. -Sociedades Vehículo (SPV´s) que ostentan derechos sobre proyectos fotovoltaicos en la red de transporte que han sido desarrollados por Libienergy y que se encuentran en distintas fases de desarrollo o construcción, entre los que destaca Libienergy Platinum, con un proyecto híbrido de 400Mw fotovoltaicos, con 400Mw de baterías y 100Mw eólicos, en la provincia de Albacete (España)</t>
  </si>
  <si>
    <t>Libienergy España, tuvo un beneficio en 2025 de 6 millones de dólares, se nutre de los ingresos que obtiene por la prestación de servicios de desarrollo (DSA´s) de proyectos fotovoltaicos asociada con empresas de energía y fondos de inversión y de la venta posterior de las participaciones que ostenta en las sociedades vehículo, una vez que alcanzan el estado RTB o COD. También recibe ingresos a través de dividendos procedentes de sus participaciones en las empresas citadas en el punto anterior.</t>
  </si>
  <si>
    <t>La compañía tiene una disponibilidad de fondos inmediata, que hasta ahora ha sido suficiente para ir costeando los distintos trabajos y tasas de los desarrollos de proyectos que viene trabajando en México (Energía Solar Herrera 231Mwp, Libienergy Energía Renovable 240Mwp, Los Girasoles 132.17Mwp y Solar Energía Tres Hermanos 90Mwp).</t>
  </si>
  <si>
    <t>Quantum Energía es una empresa líder en el sector energético en México que opera un portafolio de generación con 12 plantas de ciclo combinado y un parque eólico, que suman una capacidad instalada de ~8.5 GW. Como filial de Mexico Infrastructure Partners (MIP), Quantum Energía impulsa el desarrollo energético del país en 7 estados estratégicos. Los activos que administra están geográficamente posicionados en las regiones con mayor proyección de demanda, impulsadas por su desarrollo industrial.</t>
  </si>
  <si>
    <t>El proyecto contempla un programa integral de desarrollo y construcción estructurado en cinco etapas sucesivas, que garantizan una ejecución ordenada, técnicamente robusta y alineada con los plazos regulatorios y contractuales aplicables. La fase de actividades previas dará inicio el 1 de septiembre de 2024 y concluirá el 30 de junio de 2026. Durante este periodo se llevarán a cabo las gestiones preparatorias necesarias para la correcta implementación del proyecto, incluyendo actividades técnicas, administrativas, de ingeniería de detalle, contratación y coordinación con autoridades y terceros involucrados. La etapa correspondiente a la autorización e inicio formal de obras se desarrollará del 1 de octubre de 2026 al 30 de noviembre de 2026, periodo en el que se ejecutarán los actos formales de arranque y movilización de obra. Posteriormente, la construcción de la Central Eléctrica se llevará a cabo del 1 de enero de 2027 al 30 de abril de 2028, comprendiendo la ejecución de obra civil, montaje electromecánico, instalación de equipos principales y auxiliares, así como las obras asociadas a interconexión y evacuación. Concluida la fase constructiva, se desarrollarán las pruebas de comportamiento del 2 de mayo de 2028 al 1 de diciembre de 2028, etapa destinada a verificar el correcto funcionamiento técnico, desempeño operativo y cumplimiento de los parámetros establecidos en la normativa aplicable y en los contratos correspondientes. Finalmente, la entrada en operación comercial (COD) está programada para el 1 de diciembre de 2028, momento a partir del cual la central iniciará su operación formal y entrega de energía conforme al marco regulatorio vigente.</t>
  </si>
  <si>
    <t>20%; El proyecto cuenta con Estudio Indicativo emitido por el CENACE, lo que permite sustentar preliminarmente la viabilidad técnica del esquema de interconexión. En materia inmobiliaria, los predios se encuentran garantizados. En el ámbito ambiental y regulatorio, se ha presentado la Manifestación de Impacto Ambiental (MIA) ante la SEMARNAT, se encuentra en trámite conforme a la normatividad aplicable. Mientras la Manifestación de Impacto Social del Sector Energético (MISSE) ante la SENER, se ingresará el día lunes 23 de febrero para su trámite conforme a las disposiciones jurídicas aplicables.</t>
  </si>
  <si>
    <t>SE Huamantla</t>
  </si>
  <si>
    <t>23 MW; 3 HRS</t>
  </si>
  <si>
    <t>El proyecto contempla un programa integral de desarrollo y construcción. La fase de actividades previas es del 1 de septiembre de 2024 y concluirá el 30 de junio de 2026. Durante este periodo se llevarán a cabo las gestiones preparatorias necesarias para la correcta implementación del proyecto. La etapa correspondiente a la autorización e inicio formal de obras se desarrollará del 1 de octubre al 30 de noviembre de 2026, periodo en el que se ejecutarán los actos formales de arranque y movilización de obra. La construcción se llevará a cabo del 1 de enero de 2027 al 30 de abril de 2028, comprendiendo la ejecución de obra civil, montaje electromecánico, instalación de equipos principales y auxiliares, así como las obras asociadas a interconexión y evacuación. Después se desarrollarán las pruebas de comportamiento del 2 de mayo de 2028 al 1 de diciembre de 2028 para verificar el correcto funcionamiento técnico, desempeño operativo y cumplimiento de los parámetros correspondientes. Finalmente, COD está programada para el 1 de diciembre de 2028, momento a partir del cual la central iniciará su operación formal y entrega de energía.</t>
  </si>
  <si>
    <t>hidalgo S/N, n/A, Acasillados San Martin Notario, TLAXCALA, CP. 90526</t>
  </si>
  <si>
    <t>El nombre del proyecto es: SOLAR ENERGÍA TRES HERMANOS Capacidad de interconexión al Sistema Eléctrico Nacional y a incluir en el permiso de Generación: 75 MW Capacidad Instalada: 92.4 MW MW en CD: 90.01 MW Nivel de voltaje de interconexión:115 KV Tecnología de la Central:Fotovoltaica combustible: Irradiación solar Participación en el MEM: Generador cod: 01 de diciembre de 2028 Modalidad:Individual (CON SAE) cLASIFICACIÓN:Independiente DEF:Si Punto de interconexión:S.E HUAMANTLA 115</t>
  </si>
  <si>
    <t>https://ti.energia.gob.mx/api_documentos/public/api/v1/client-systems/NUrVsAShATUUqrsRXujwkIqhGx57yb/documents/public/69dfc8ff-0de7-486f-bbc0-5f4026d94bde</t>
  </si>
  <si>
    <t>Libienergy mantiene relaciones estratégicas con empresas líderes internacionales como Siemens, Mitsubishi Electric, LONGi, Eiffage y Sumgro, fortaleciendo su capacidad técnica y reduciendo riesgos de suministro y construcción. La ejecución se estima bajo un esquema llave en mano (EPC Turnkey), transfiriendo al contratista la responsabilidad integral de diseño, ingeniería, procura, construcción y puesta en marcha, lo que permite mitigar riesgos y asegurar tiempo, costo y desempeño.</t>
  </si>
  <si>
    <t>PANELES POR CANADIAN SOLAR INVERSORES POR SUNGROW TRANSFORMADORES POR SIEMENS CABLE Y EQUIPO POR VIAKABLE SISTEMA DE ALMACENAMIENTO POR Endurance y Vanadium Tech</t>
  </si>
  <si>
    <t>09/MG-0295/02/26</t>
  </si>
  <si>
    <t>https://ti.energia.gob.mx/api_documentos/public/api/v1/client-systems/NUrVsAShATUUqrsRXujwkIqhGx57yb/documents/public/8a1ce1dc-d94c-4b77-ae0d-b205c1ee31b0</t>
  </si>
  <si>
    <t>https://ti.energia.gob.mx/api_documentos/public/api/v1/client-systems/NUrVsAShATUUqrsRXujwkIqhGx57yb/documents/public/8369a311-0219-4abb-b3af-279c52929d8d</t>
  </si>
  <si>
    <t>PRE-CFE-CMI-0554-2026</t>
  </si>
  <si>
    <t>CFE-CMI-0554-2026</t>
  </si>
  <si>
    <t>CGM240605MZ0</t>
  </si>
  <si>
    <t>CORUENER GENERACION MEXICO III S A P I DE CV</t>
  </si>
  <si>
    <t>Pfv El Faisán</t>
  </si>
  <si>
    <t>CORUENER</t>
  </si>
  <si>
    <t>Coruener</t>
  </si>
  <si>
    <t>GIBRAN SANDOVAL ISLAS</t>
  </si>
  <si>
    <t>almudena.pfm@gmail.com, gsandoval@ecoener.es</t>
  </si>
  <si>
    <t>5515557123, 5560552334</t>
  </si>
  <si>
    <t>EJERCITO NACIONAL, 843-B, INT. PISO 5A, Granada, Miguel Hidalgo, CIUDAD DE MÉXICO, C.P. 11520</t>
  </si>
  <si>
    <t>815.00 MW; A 30 de junio de 2025, nuestra cartera de activos asciende a 815 MW distribuidos entre activos en operación (que representan 427 MW) y activos en construcción (que suponen 388 MW) establecidos en 6 geografías diferentes (España, Guatemala, Honduras, República Dominicana, Colombia y Panamá)</t>
  </si>
  <si>
    <t>2088.00 MW; Adicionalmente, a 30 de junio de 2025, nuestros proyectos clasificados como Pipeline representan 2,088 MW considerados como Backlog (que representan 456 MW), Advanced Development (representando 611 MW) y Early Stage (representando 1,021 MW) en diferentes localizaciones. En México contamos con un pipeline de 420 MW.</t>
  </si>
  <si>
    <t>36.50 MW; Almacenamiento Payita 2 - 15 MW María Trinidad Sánchez (Nagua, República Dominicana), Nagua, República Dominicana Ubicación. Este sistema de almacenamiento contará con 15 MW de potencia y una capacidad de 60 MWh, pertenece a la planta fotovoltaica Payita 2, con 60 MWp. Llanos de la Aldea + Aldea Blanca (Gran Canaria, España) — 12 MW Sistema de almacenamiento híbrido conectado a varias plantas solares fotovoltaicas existentes en San Bartolomé de Tirajana (Gran Canaria). El objetivo es almacenar energía solar y estabilizar la red eléctrica insular. Forma parte de proyectos financiados con fondos europeos para innovación energética y suma 48 MWh de capacidad. Sistemas híbridos con parques eólicos (Gran Canaria, España) — 9.5 MW Conjunto de baterías asociadas a parques eólicos existentes en Gran Canaria. Permiten almacenar energía cuando la producción es alta y liberarla en momentos de menor generación. Financiados con fondos Next Generation-EU y orientados a mejorar la estabilidad del suministro en sistemas eléctricos insulares.</t>
  </si>
  <si>
    <t>La sociedad mantiene relaciones estratégicas con contratistas EPC especializados en proyectos de energías renovables, seleccionados mediante procesos competitivos. Actualmente existen acuerdos marco y negociaciones activas para el desarrollo, construcción y operación de los proyectos.</t>
  </si>
  <si>
    <t>989150000.00 USD; La capacidad financiera del grupo se refleja en sus activos consolidados, que a 30 de junio de 2025 ascienden a EUR 834.2 millones según los estados financieros intermedios resumidos consolidados. A efectos comparativos internacionales, esta cifra equivale aproximadamente a USD 989 millones, calculado utilizando un tipo de cambio de referencia de 1 EUR = 1.186 USD vigente en la fecha de presentación. Estos activos representan el tamaño financiero del grupo y su base patrimonial consolidada para el desarrollo y financiación de proyectos.</t>
  </si>
  <si>
    <t>Las fuentes de financiación del grupo combinan recursos propios y financiación externa estructurada. Por un lado, el grupo cuenta con una base sólida de patrimonio neto consolidado procedente de capital social, prima de emisión, reservas y resultados acumulados. Por otro, complementa sus recursos con financiación ajena, principalmente a través de deuda financiera con entidades de crédito, emisiones de valores y otros instrumentos financieros vinculados al desarrollo de proyectos. Adicionalmente, el grupo genera flujos de caja recurrentes derivados de la explotación de sus activos de generación renovable y puede beneficiarse de subvenciones y ayudas públicas asociadas a proyectos energéticos. Esta estructura diversificada permite sostener el crecimiento, la inversión y la ejecución de nuevos proyectos.</t>
  </si>
  <si>
    <t>La disponibilidad de los fondos del grupo se estructura de forma continua y alineada con el calendario de ejecución de sus inversiones. La compañía mantiene liquidez operativa y generación recurrente de flujos de caja derivados de la explotación de sus activos de energía renovable, complementadas con financiación estructurada a medio y largo plazo vinculada al desarrollo de proyectos. Esta combinación permite disponer de recursos tanto para las necesidades operativas inmediatas como para la financiación progresiva de nuevas inversiones, garantizando cobertura financiera durante las distintas fases de desarrollo, construcción y operación de los proyectos.</t>
  </si>
  <si>
    <t>El proyecto se desarrolla a través de una sociedad vehículo (SPV), Coruener Generación México I, SAPI de CV, constituida específicamente para su desarrollo, financiación y operación. Dicha SPV es propiedad al 100% del grupo promotor, no existiendo en la actualidad socios adicionales ni co-inversores en la estructura accionarial del proyecto.</t>
  </si>
  <si>
    <t>• Registro de interés y proceso de selección: febrero – abril 2026 • Formalización contractual e instrumentación del vehículo del proyecto: abril 2026 • Cumplimiento de estudios, permisos e interconexión: abril – octubre 2026 • Cierre financiero del proyecto: segundo semestre 2026 • Inicio de construcción: Noviembre 2026 • Periodo de construcción y pruebas: Noviembre 2026 – Diciembre 2028 • Entrada en operación comercial (FEOC): Diciembre 2028</t>
  </si>
  <si>
    <t>10%; El proyecto presenta un grado de avance estimado del 10% dentro de su fase de desarrollo. A la fecha, se cuenta con la disponibilidad y control de los terrenos requeridos para la implementación del proyecto, así como con estudios de prefactibilidad técnica, ambiental y social que confirman la viabilidad preliminar de su ejecución. Asimismo, se dispone de la ingeniería del estudio indicativo de interconexión y se encontraba en evaluación pero fue rechazado y se ha solicitado la devolución.</t>
  </si>
  <si>
    <t>SE Maniobras con apertura de LT Escárcega - Sabancuy</t>
  </si>
  <si>
    <t>Registro de interés y proceso de selección: febrero – abril 2026 • Formalización contractual e instrumentación del vehículo del proyecto: abril 2026 • Cumplimiento de estudios, permisos e interconexión: abril – octubre 2026 • Cierre financiero del proyecto: segundo semestre 2026 • Inicio de construcción: Noviembre 2026 • Periodo de construcción y pruebas: Noviembre 2026 – Diciembre 2028 • Entrada en operación comercial (FEOC): Diciembre 2028</t>
  </si>
  <si>
    <t>CARRETERA SABANCUY A CHEKUBUL KM 31 km 31, na, Chekubul, CAMPECHE, CP. 24313</t>
  </si>
  <si>
    <t>El proyecto PFV EL FAISÁN consiste en una central de generación eléctrica fotovoltaica ubicada en carmen, campeche. diseñada para aprovechar el alto recurso solar de la zona mediante tecnología de seguimiento solar de un eje, e integra sistema de almacenamiento de energía por 40% por 4 horas, con el objetivo de optimizar la entrega de electricidad a la red, mejorar la gestionabilidad de la producción y aportar mayor estabilidad al sistema eléctrico.</t>
  </si>
  <si>
    <t>https://ti.energia.gob.mx/api_documentos/public/api/v1/client-systems/NUrVsAShATUUqrsRXujwkIqhGx57yb/documents/public/9f28de51-8a7b-44c3-a835-fc8207fe3978</t>
  </si>
  <si>
    <t>Actualmente no existe un contrato EPC adjudicado ni acuerdos formalizados con proveedores específicos. La selección del contratista se realizará mediante un proceso competitivo, considerando empresas EPC Tier 1 con experiencia internacional en proyectos utility scale. Se prevé una estructura contractual tipo llave en mano (EPC turnkey), que incluya ingeniería, suministro, construcción, pruebas y puesta en operación, con garantías de desempeño y cumplimiento de cronograma.</t>
  </si>
  <si>
    <t>Los principales equipos del proyecto incluyen módulos fotovoltaicos, inversores, estructuras con seguidores solares, sistema de almacenamiento en baterías (BESS), transformadores y sistema de interconexión eléctrica. Los módulos fotovoltaicos considerados son de tecnología monocristalina de alta eficiencia (LONGi Solar). Los inversores son tipo string Huawei. Los sistemas de seguimiento solar, transformadores y equipos de interconexión serán suministrados por fabricantes internacionales Tier 1.</t>
  </si>
  <si>
    <t>https://ti.energia.gob.mx/api_documentos/public/api/v1/client-systems/NUrVsAShATUUqrsRXujwkIqhGx57yb/documents/public/17e1f2ff-904f-4359-b0d1-a5345dc759d6</t>
  </si>
  <si>
    <t>PRE-CFE-CMI-0395-2026</t>
  </si>
  <si>
    <t>CFE-CMI-0395-2026</t>
  </si>
  <si>
    <t>DSE251112L35</t>
  </si>
  <si>
    <t>DESARROLLOS Y SOLUCIONES ENERGETICAS EIRENE S DE RL DE CV</t>
  </si>
  <si>
    <t>ismael.rodelgo@fisterraenergy.com, veronica.vargas@fisterraenergy.com</t>
  </si>
  <si>
    <t>ARQUIMEDES, 15, INT. OF 224, Polanco V Sección, Miguel Hidalgo, CIUDAD DE MÉXICO, C.P. 11560</t>
  </si>
  <si>
    <t>80%; Los hitos más importantes del desarrollo están logrados, como por ejemplo control de predios, estudios ambientales, arqueológicos, estudios de interconexión próximos a finalizar, ... Por todo ello el porcentaje de avance es del 80% con posibilidad de alcanzar el 100% en varios meses.</t>
  </si>
  <si>
    <t>SE Juilé</t>
  </si>
  <si>
    <t>137 MW; 4 HRS</t>
  </si>
  <si>
    <t>Desarrollo muy avanzado con inicio construccion previsto para marzo 2027</t>
  </si>
  <si>
    <t>rancho cerro colorado s/n, s/n, San Isidro, VERACRUZ, CP. 96156</t>
  </si>
  <si>
    <t>https://ti.energia.gob.mx/api_documentos/public/api/v1/client-systems/NUrVsAShATUUqrsRXujwkIqhGx57yb/documents/public/4653c396-e046-4844-b806-6643795e7dff</t>
  </si>
  <si>
    <t>el contrato con el proveedor de epc no se ha completado pero se trabaja con una short list de varios candidatos con los que se negocia en paralelo. se formalizara el contrato de tipo llave en mano con uno de ellos</t>
  </si>
  <si>
    <t>09/MG-0282/02/26</t>
  </si>
  <si>
    <t>https://ti.energia.gob.mx/api_documentos/public/api/v1/client-systems/NUrVsAShATUUqrsRXujwkIqhGx57yb/documents/public/f0fe355f-16d8-47f7-9596-10848ddf09ca</t>
  </si>
  <si>
    <t>https://ti.energia.gob.mx/api_documentos/public/api/v1/client-systems/NUrVsAShATUUqrsRXujwkIqhGx57yb/documents/public/4db1765f-09c8-48bf-af59-ba13624c26d6</t>
  </si>
  <si>
    <t>CFE-CMI-0279-2026</t>
  </si>
  <si>
    <t>Los Girasoles</t>
  </si>
  <si>
    <t>HOCOFAISAN MAYA</t>
  </si>
  <si>
    <t>Hocofaisan Maya</t>
  </si>
  <si>
    <t>SE Maniobras Kambul - Polyuc</t>
  </si>
  <si>
    <t>33 MW; 3 HRS</t>
  </si>
  <si>
    <t>El proyecto contempla cinco etapas. La fase de actividades previas será del 15-abril- 2025 al 30-junio-2026. Durante este periodo se llevarán a cabo las gestiones preparatorias necesarias para la implementación del proyecto. La etapa correspondiente a la autorización e inicio formal de obras se desarrollará del 30-octubre-2026 al 30-noviembre-2026, periodo en el que se ejecutarán los actos formales de arranque y movilización de obra. La construcción de la Central Eléctrica se llevará a cabo del 1-enero-2027 al 31-mayo-2028, comprendiendo la ejecución de obra civil, montaje electromecánico, instalación de equipos principales y auxiliares, así como las obras asociadas a interconexión y evacuación. Después se desarrollarán las pruebas de comportamiento del 1-junio-2028 al 28-noviembre-2028, desempeño operativo y cumplimiento de los parámetros establecidos en la normativa aplicable y en los contratos correspondientes. Finalmente, la entrada en operación comercial (COD) está programada para el 29-noviembre-2028.</t>
  </si>
  <si>
    <t>PREDIO TRES REYES S/N, N/A, La Presumida, QUINTANA ROO, CP. 77870</t>
  </si>
  <si>
    <t>proyecto: LOS GIRASOLES Capacidad de interconexión:110 MW Capacidad Instalada:125.4 MW MW en CD:132.17 MW Nivel de voltaje de interconexión: 115 KV Tecnología de la Central: Fotovoltaica Tipo de combustible: Irradiación solar Participación en el MEM: Generador COD:29 de noviembre de 2028 Modalidad de Solicitud: Individual (con sae) Clasificación: Independiente Solicita DEF: Si Punto de interconexión: Apertura de la línea: KAMBUL (KBL) 73220</t>
  </si>
  <si>
    <t>#N/A</t>
  </si>
  <si>
    <t>https://ti.energia.gob.mx/api_documentos/public/api/v1/client-systems/NUrVsAShATUUqrsRXujwkIqhGx57yb/documents/public/fb5b2552-4f2d-4ddb-b4a0-8ca10a91bdb8</t>
  </si>
  <si>
    <t>Libienergy mantiene relaciones estratégicas con empresas líderes internacionales como Siemens, Mitsubishi Electric, LONGi, Eiffage y Sumgro, fortaleciendo su capacidad técnica y reduciendo riesgos de suministro y construcción. La ejecución se estima bajo un esquema llave en mano (EPC Turnkey), transfiriendo al contratista la responsabilidad integral de diseño, ingeniería, procura, construcción y puesta en marcha, lo que permite mitigar riesgos y asegurar tiempo, COSTOS Y DESEMPEÑO</t>
  </si>
  <si>
    <t>23QR2026E0007</t>
  </si>
  <si>
    <t>https://ti.energia.gob.mx/api_documentos/public/api/v1/client-systems/NUrVsAShATUUqrsRXujwkIqhGx57yb/documents/public/20f13732-81b7-4d5c-8d6c-fe68e8a2f4b5</t>
  </si>
  <si>
    <t>https://ti.energia.gob.mx/api_documentos/public/api/v1/client-systems/NUrVsAShATUUqrsRXujwkIqhGx57yb/documents/public/cb98b13f-1c5f-43e2-90c0-7e71f963ed9a</t>
  </si>
  <si>
    <t>PRE-CFE-CMI-0603-2026</t>
  </si>
  <si>
    <t>CFE-CMI-0603-2026</t>
  </si>
  <si>
    <t>Sol De Zacatecas</t>
  </si>
  <si>
    <t>SE Bañón</t>
  </si>
  <si>
    <t>18 MW; 3 HRS</t>
  </si>
  <si>
    <t>El proyecto se ha dividido en cuatro etapas principales. A continuación se presenta la fecha estimada de conclusión para cada una de ellas: 1. Desarrollo: cuarto trimestre de 2026 2. Suministro de equipos principales: cuarto trimestre de 2027 3. Construcción: primer trimestre de 2029 4. Puesta en servicio: segundo trimestre de 2029.</t>
  </si>
  <si>
    <t>NO APLICA NO APLICA, NO APLICA, Bañon, ZACATECAS, CP. 98471</t>
  </si>
  <si>
    <t>El proyecto consta de una central FV con seguidores, y un SAE de 30% de la capacidad de generación con una duración de 3hrs. Los inversores del SAE son formadores de red (Grid Forming) los cuales mejoran los márgenes de estabilidad a un costo mucho menor que mediante la expansión de elementos de transmisión. Interconectado en la SE Bañón 115 kV para dar soporte de voltaje en la zona local y descarbonizar la generación eléctrica de la región.</t>
  </si>
  <si>
    <t>https://ti.energia.gob.mx/api_documentos/public/api/v1/client-systems/NUrVsAShATUUqrsRXujwkIqhGx57yb/documents/public/102e7b42-b5d4-4ee6-97a9-639569998b03</t>
  </si>
  <si>
    <t>DGISOS.631/19</t>
  </si>
  <si>
    <t>SGPA/DGIRA/DG/01605</t>
  </si>
  <si>
    <t>PRE-CFE-CMI-0226-2026</t>
  </si>
  <si>
    <t>CFE-CMI-0226-2026</t>
  </si>
  <si>
    <t>Parque Fv Energias Renovables Kiin (Tekax)</t>
  </si>
  <si>
    <t>SE Maniobras apertura de LT Tekax II- Kambul</t>
  </si>
  <si>
    <t>17 MW; 3 HRS</t>
  </si>
  <si>
    <t>RTB: 31/10/2026, Inicio de Construcción: 30/04/2027, COD: 01/08/2028</t>
  </si>
  <si>
    <t>CARRETERA 184 MUNA-FELIPE CARRILLO PUERTO s/n, S/n, Alfonso Caso, YUCATÁN, CP. 97979</t>
  </si>
  <si>
    <t>PROYECTO DE ENERGIA RENOVABLES DE TECNOLOGIA FOTOVOLTAICA, EL CUAL REQUIERE UNA subestacion de maniobras PARA INTERCONECTARSE A LA LT. TEKAX II - KAMBUL - 73210</t>
  </si>
  <si>
    <t>https://ti.energia.gob.mx/api_documentos/public/api/v1/client-systems/NUrVsAShATUUqrsRXujwkIqhGx57yb/documents/public/5abc0cc2-1501-46c0-8646-98018e1377b3</t>
  </si>
  <si>
    <t>09/MG-0217/11/22, 31YU2022E0050</t>
  </si>
  <si>
    <t>https://ti.energia.gob.mx/api_documentos/public/api/v1/client-systems/NUrVsAShATUUqrsRXujwkIqhGx57yb/documents/public/acadbe57-b95e-4164-ab4f-050d535f2e52</t>
  </si>
  <si>
    <t>https://ti.energia.gob.mx/api_documentos/public/api/v1/client-systems/NUrVsAShATUUqrsRXujwkIqhGx57yb/documents/public/c3347c53-45ed-42c3-a26f-6cc66c751c09</t>
  </si>
  <si>
    <t>Se deja así, se comenta el incremento</t>
  </si>
  <si>
    <t>PRE-CFE-CMI-0515-2026</t>
  </si>
  <si>
    <t>CFE-CMI-0515-2026</t>
  </si>
  <si>
    <t>El proyecto (Champotón, CAM, FV k70 MW + BESS) se ha dividido en cuatro etapas principales. A continuación se presenta la fecha estimada de conclusión para cada una de ellas: 1. Desarrollo: segundo trimestre de 2027 2. Suministro de equipos principales: segundo trimestre de 2028 3. Construcción: tercer trimestre de 2028 4. Puesta en servicio: cuarto trimestre de 2029.</t>
  </si>
  <si>
    <t>N.A. N.A., N.A., Moquel, CAMPECHE, CP. 24402</t>
  </si>
  <si>
    <t>El proyecto consta de una central F.V. con seguidores, y un SAE de 30% de la capacidad de generación con una duración de 3hrs. Los inversores del SAE son formadores de red (Grid Forming) los cuales mejoran los márgenes de estabilidad a un costo mucho menor que mediante la expansión de elementos de transmisión. Interconectado en la S.E. Champotón 115 kV para descongestionar la transformación 230/115 kV en Escárcega Potencia, y descarbonizar la generación de energía eléctrica en Lerma.</t>
  </si>
  <si>
    <t>https://ti.energia.gob.mx/api_documentos/public/api/v1/client-systems/NUrVsAShATUUqrsRXujwkIqhGx57yb/documents/public/ec7d2619-b0ce-4bce-ae71-a31e0ac0c76a</t>
  </si>
  <si>
    <t>La ejecución del EPC se licitará para ser adjudicado al oferente que mejor cumpla con el alcance, plazo y presupuesto, con base en la preselección ya realizada</t>
  </si>
  <si>
    <t>PRE-CFE-CMI-0815-2026</t>
  </si>
  <si>
    <t>CFE-CMI-0815-2026</t>
  </si>
  <si>
    <t>SE Amatitán</t>
  </si>
  <si>
    <t>francisco villa na, , Tepetates, JALISCO, CP. 45390</t>
  </si>
  <si>
    <t>Proyecto fotovoltaico amatitan (jalisco) con capacidad de 50 MWp (40.43 MWac), integrado por 69,930 módulos de 715 Wp con seguimiento a un eje y 231 inversores (DC/AC 1.24). Incorpora SAE de 40 MW con 4 h de almacenamiento y 363 ciclos/año. Producción estimada P50: 114.95 GWh, PR 82.42 %. Vida útil proyectada: 25 años.</t>
  </si>
  <si>
    <t>https://ti.energia.gob.mx/api_documentos/public/api/v1/client-systems/NUrVsAShATUUqrsRXujwkIqhGx57yb/documents/public/881d703c-b8be-4c50-a422-3442b5caf0d3</t>
  </si>
  <si>
    <t>El proveedor EPC considerado para el desarrollo de los proyectos es PROYENER, S. DE R.L. DE C.V y RENERGY SARL quienes participarían bajo un esquema contractual tipo llave en mano (EPC Turnkey), sujeto a los resultados del proceso de evaluación, selección y asignación correspondiente.</t>
  </si>
  <si>
    <t>https://ti.energia.gob.mx/api_documentos/public/api/v1/client-systems/NUrVsAShATUUqrsRXujwkIqhGx57yb/documents/public/08596134-ba39-453a-9074-4df10334f112</t>
  </si>
  <si>
    <t>PRE-CFE-CMI-0795-2026</t>
  </si>
  <si>
    <t>CFE-CMI-0795-2026</t>
  </si>
  <si>
    <t>SE Talpa</t>
  </si>
  <si>
    <t>17 MW; 4 HRS</t>
  </si>
  <si>
    <t>CALZADA DE LAS REINAS s/n, , Talpa de Allende Centro, JALISCO, CP. 48200</t>
  </si>
  <si>
    <t>Proyecto fotovoltaico LA PAREJA (Jalisco) con capacidad de 23 MWp (118 MWac), integrado por 32,172 módulos de 715 Wp con seguimiento a un eje y 107 inversores (DC/AC 1.18). Incorpora SAE de 17 MW con 4 h de almacenamiento y 363 ciclos/año. Producción estimada P50: 52,740 MWh, PR 82.82 %. Vida útil proyectada: 25 años.</t>
  </si>
  <si>
    <t>SE San Clemente ( Talpa en 69 kV)</t>
  </si>
  <si>
    <t>https://ti.energia.gob.mx/api_documentos/public/api/v1/client-systems/NUrVsAShATUUqrsRXujwkIqhGx57yb/documents/public/8bd2c50a-dc7c-432e-9db5-0bed75cc34bc</t>
  </si>
  <si>
    <t>https://ti.energia.gob.mx/api_documentos/public/api/v1/client-systems/NUrVsAShATUUqrsRXujwkIqhGx57yb/documents/public/36aa3b3b-da89-4508-9ed3-1e648267c3c5</t>
  </si>
  <si>
    <t>https://ti.energia.gob.mx/api_documentos/public/api/v1/client-systems/NUrVsAShATUUqrsRXujwkIqhGx57yb/documents/public/18dc8b03-e4b3-4258-a5c2-593f5c62cbc8</t>
  </si>
  <si>
    <t>Se checará conel Secretario de Desarrollo Económico si se puede conseguir terreno más barato</t>
  </si>
  <si>
    <t>PRE-CFE-CMI-0473-2026</t>
  </si>
  <si>
    <t>CFE-CMI-0473-2026</t>
  </si>
  <si>
    <t>El Chorro - Eolico 705 Mwp</t>
  </si>
  <si>
    <t>SE Maniobras con apertura de ambas LT Champayan - Guemez</t>
  </si>
  <si>
    <t>210 MW; 3</t>
  </si>
  <si>
    <t>Actividades Previas - Enero - Noviembre 2026 Tramitologia y Permisos - Enero - Noviembre 2026 Construccion - Dieciembre 2026 - Agosto 2029 Pruebas Preoperativas - Septiembre - Octubre 2029 Entrada en Operacion Comercial - Diciembre 2029</t>
  </si>
  <si>
    <t>EL CHORRO SN, SN, Constitución del Diecisiete, TAMAULIPAS, CP. 87233</t>
  </si>
  <si>
    <t>construccion y desarrollo de un proyecto eolico de 705 MWp con un respaldo de 30% Bess, ubicado en la localidad de "El chorro", cerca de ciudad victoria, tamaulipas.</t>
  </si>
  <si>
    <t>https://ti.energia.gob.mx/api_documentos/public/api/v1/client-systems/NUrVsAShATUUqrsRXujwkIqhGx57yb/documents/public/37d02475-b6cf-45f9-b997-f9d5c84cf24e</t>
  </si>
  <si>
    <t>desarrollo, construccion y puesta en operacion del proyecto, llave en mano por parte de los inversionistas</t>
  </si>
  <si>
    <t>1. Transformador(es) principal(es) de potencia (34.5 kV / 400 kV, con OLTC) 2. Bahía de interconexión en 400 kV * Interruptor de potencia 400 kV * Seccionadores (línea y barra) * Cuchillas de puesta a tierra 3. Instrumentación * Transformadores de corriente (TC) * Transformadores 4.- AEROGENERADORES 5.- BATERIAS BESS 6.- Transformadores de media tension</t>
  </si>
  <si>
    <t>https://ti.energia.gob.mx/api_documentos/public/api/v1/client-systems/NUrVsAShATUUqrsRXujwkIqhGx57yb/documents/public/b80a5ab4-b52c-490d-acd8-4232868ea5a4</t>
  </si>
  <si>
    <t>PRE-CFE-CMI-0332-2026</t>
  </si>
  <si>
    <t>CFE-CMI-0332-2026</t>
  </si>
  <si>
    <t>SET240412JM3</t>
  </si>
  <si>
    <t>SOLUCIONES ENERGETICAS PARA LA TRANSFORMACION BCS S A P I DE CV</t>
  </si>
  <si>
    <t>Solar San Jose Del Cabo</t>
  </si>
  <si>
    <t>EMPRESAS GENERADORAS DE ENERGIA</t>
  </si>
  <si>
    <t>Empresas Generadoras De Energia</t>
  </si>
  <si>
    <t>JOHN DOUGLAS PROCK</t>
  </si>
  <si>
    <t>ANDREA DIAZ AGUIRRE</t>
  </si>
  <si>
    <t>emi0822.eh@gmail.com, rdiaz@sept.mx</t>
  </si>
  <si>
    <t>7266887351, 5575006740</t>
  </si>
  <si>
    <t>PAOLA LONGORIA, 3, Rincón de Estradas, Valle de Bravo, MÉXICO, C.P. 51207</t>
  </si>
  <si>
    <t>PRADO NORTE, 245, INT. 1ER PISO, Lomas de Chapultepec I Sección, Miguel Hidalgo, CIUDAD DE MÉXICO, C.P. 11000</t>
  </si>
  <si>
    <t>1100.00 MW; Soluciones Estratégicas Para la Transformación S.A.P.I. de C.V. es el resultado de 25 años en el sector de Renovables. En México, a través de Mexico Power Group Cannon Power Corporation se hizo el desarrollo de: a. Proyecto Eólico La Rumorosa 155 MW b. Proyecto Eólico Tecate 10 MW c. Proyecto Eólico La Bufa. 130 MW d. Proyecto Eólico Los Vergeles 161 MW (Se suspendió su ejecución en su momento, por temas de seguridad. Se ha retomado ahora y se registrará en esta plataforma, en esta misma ronda de proyectos) Actualmente estamos desarrollando en coordinación con Mota Engil un proyecto Eólico para Cozumel de 80 MW Que también se registrará. Somos cofundadores de la Asociación Mexicana de Energía Eólica (AMDEE). En México hemos desarrollado y ejecutado proyectos por 297 MW aproximadamente y tenemos en desarrollo un portafolio de otros 360 MW/PV aproximadamente. En Estados Unidos bajo Cannon Power Corporation desarrollamos por lo menos 800 MW eólicos y solares: e. Windy Point. Goldendale WA 137 MW f. Windy Flats Goldendale WA 262 MW g. Otros proyectos desarrollados y ejecutados en EU por 400 MW. Actualmente Encargados del área de Desarrollo de Proyectos de CENERGY (cenergypower.com) en Estados Unidos.</t>
  </si>
  <si>
    <t>400.00 MW; Desarrollo terminados y ejecutados: RUMOROSA (Baja California Norte) 155 MW TECATE. (Baja California Norte) 10 MW LA BUFA. (Zacatecas) 130 MW LOS VERGELES (Tamaulipas) 161 MW. Electrificación Rural. 2 MW En Desarrollo: San José del Cabo. 131 MW/PV Baja Pacifico 155 MW/PV Cozumel 80 MW Eólico. Siempre contratamos la operación a empresas con experiencia y debidamente acreditadas ante CFE y autoridades del Sector.</t>
  </si>
  <si>
    <t>480.00 MW; Nos referimos a la capacidad de almacenamiento asociada a los proyectos descritos anteriormente.</t>
  </si>
  <si>
    <t>Acuerdos para ejecución de Proyectos bajo esquema EPC y BOP con Servicios y Soluciones Electromecánicos S.A. de C.V. (SESELEC). Acuerdos para ejecución de Proyectos bajo esquema EPC y BOP con Consorcio Ingenieros de Guanajuato S.A. de C.V. CIGSA</t>
  </si>
  <si>
    <t>6500.00 USD; Para este proyecto, lo mismo que para el resto de nuestras iniciativas en esta convocatoria, se ha promovido con empresas de la industria energética, los compradores de los Contratos por Diferencias (CpD) del proyecto, y fondos de inversión especializados en infraestructura. A cada empresa y a cada fondo se le presentó la solución técnica, los modelos financieros y la fuente de repago, es decir, el portafolio de compradores de los CpD con los que se adquiriría la energía, capacidad y otros productos generados por cada proyecto. El esfuerzo de promoción ha sido exitoso y ya contamos con manifestaciones de interés de inversión en el capital del proyecto de una empresa de la industria energética, uno de los compradores de los CpD y tres fondos de inversión especializados en infraestructura. Considerando las intensiones de inversión de estos grupos, estimamos que contamos con un interés de inversión de entre 250% y 300% de las necesidades de capital de los dos proyectos. La capitalización estimada de la empresa de la industria energética y del comprador del CpD es alrededor de 400 mil millones de dólares (una empresa es pública, la otra es privada). En cuanto a los fondos de inversión, los activos bajo gestión de los 3 es de alrededor de 6,500 millones de dólares. Cabe destacar que son muestras de interés preliminares de vinculación suspensiva, Todas las partes han señalado que harán un análisis más profundo una vez que se cuente con el estudio de impacto al sistema de CENACE y que sus ofertas de inversión serán contingentes a llevar los proyectos a Ready to Build.</t>
  </si>
  <si>
    <t>Por lo pronto, tenemos convenios de confidencialidad con cada una de las partes y en este momento no estamos en libertad de divulgar quienes son.</t>
  </si>
  <si>
    <t>Fondos para desarrollo de proyecto y garantías disponibles inhouse actualmente. Fondos para ejecución del proyecto, disponibilidad Inmediata contra el Project Finance.</t>
  </si>
  <si>
    <t>e3 - Estrategia Energía Eléctrica S.A.P.I de C.V. Suministradora de Servicios Calificados e3 - Promotora de Energía Limpia e3 S.A.P.I de C.V.</t>
  </si>
  <si>
    <t>RESERVA TERRITORIAL. ABRIL DEL 2026 ESTUDIOS CENACE INICIO CON INDICATIVO MARZO DEL 2026 ESTUDIOS DE VIENTO. CERTIFICADOS ESTUDIOS DIVERSOS PERMISO DE GENERACION. JULIO 2026 CIERRE FINANCIERO DICIEMBRE 2026 INICIO DE CONSTRUCCION FEBRERO DEL 2027</t>
  </si>
  <si>
    <t>60%; ESTE PROYECTO CUENTA CON: RESERVA TERRITORIAL (TERRENO) MEDICIONES DE VIENTO CERTIFICADAS ESTUDIOS GEOTECNICOS ESTUDIOS DE AVES Y MURCIELAGOS ESTUDIOS DE RUIDO MIA EN INTEGRACION PARA SU INMEDIATO INGRESO MISSE EN INTEGRACION PARA SU INMEDIATO INGRESO INGENIERIAS DE DETALLE EPCISTA (PROCURA DE TURBINAS EOLICAS CON VESTAS) ESTRUCTURACION FINANCIERA FINANCIAMIENTO CONDICIONADO AL RTB PRE ACUERDOS MUNICIPALES DERECHOS DE VIA EN PLATICAS PARA INICIAR TRAMITE FORMAL PROYECTO SOCIAL DE IMPACTO PARA GRUPOS DE MUJERES DE LA ZONA</t>
  </si>
  <si>
    <t>SE Maniobras Santiago - Maniobras Aeropuerto</t>
  </si>
  <si>
    <t>143 MW; 4 HRS</t>
  </si>
  <si>
    <t>DESARROLLO RESERVA TERRITORIAL JULIO 2025 USO DE SUELO FEBRERO 2026 ESTUDIO INDICATIVO. MARZO 2026 MISSE POR PRESENTAR/EN REVISION MIA. POR PRESENTAR PERMISO DE GENERACION. POR PRESENTAR CONSTRUCCION POR INICIAR. DURACION APROXIMADA 13.5 MESES</t>
  </si>
  <si>
    <t>CARRETERA TRANSPENINSULAR KM 52.5, N/A, Santa Anita, BAJA CALIFORNIA SUR, CP. 23420</t>
  </si>
  <si>
    <t>Proyecto “Central Fotovoltaica Los Cabos 30 MW y Sistema BESS de 131MW” en Baja California Sur, México</t>
  </si>
  <si>
    <t>SE Maniobras con apertura de LT Santiago - Maniobras Aeropuerto</t>
  </si>
  <si>
    <t>https://ti.energia.gob.mx/api_documentos/public/api/v1/client-systems/NUrVsAShATUUqrsRXujwkIqhGx57yb/documents/public/875ee66f-aae9-4fc8-917b-4055f6622e14</t>
  </si>
  <si>
    <t>Acuerdos para ejecución de Proyectos LLAVE EN MANO bajo esquema EPC y BOP con Servicios y Soluciones Electromecánicos S.A. de C.V. (SESELEC). Acuerdos para ejecución de Proyectos LLAVE EN MANO bajo esquema EPC y BOP con Consorcio Ingenieros de Guanajuato S.A. de C.V. CIGSA</t>
  </si>
  <si>
    <t>unidades de central electrica inversores SAE SISTEMA DE COMUNICACIONES SISTEMAS AUXILIARES PROVEEDOR POR DEFINIR</t>
  </si>
  <si>
    <t>PRE-CFE-CMI-0404-2026</t>
  </si>
  <si>
    <t>CFE-CMI-0404-2026</t>
  </si>
  <si>
    <t>CGM2406057K0</t>
  </si>
  <si>
    <t>CORUENER GENERACION MEXICO I S A P I DE CV</t>
  </si>
  <si>
    <t>almudena.pfm@gmail.com, gsandoval@ecoener.es, SJSJSJ@GMAIL.COM</t>
  </si>
  <si>
    <t>EJERCITO NACIONAL, 843-B, INT. PISO5 INTERIOR A, Granada, Miguel Hidalgo, CIUDAD DE MÉXICO, C.P. 11520</t>
  </si>
  <si>
    <t>815 MW; A 30 de junio de 2025, nuestra cartera de activos asciende a 815 MW distribuidos entre activos en operación (que representan 427 MW) y activos en construcción (que suponen 388 MW) establecidos en 6 geografías diferentes (España, Guatemala, Honduras, República Dominicana, Colombia y Panamá)</t>
  </si>
  <si>
    <t>Actualmente no se cuentan con convenios estratégicos formalizados con contratistas para la construcción u operación del proyecto. La selección de proveedores, contratistas EPC y servicios de operación y mantenimiento se llevará a cabo en etapas posteriores, mediante procesos competitivos y conforme a los requerimientos técnicos, financieros y regulatorios del proyecto.</t>
  </si>
  <si>
    <t>• Registro de interés y proceso de selección: febrero – abril 2026 • Formalización contractual e instrumentación del vehículo del proyecto: abril 2026 • Cumplimiento de estudios, permisos e interconexión: abril – octubre 2026 • Cierre financiero del proyecto: segundo semestre 2026 • Inicio de construcción: Noviembre 2026 • Periodo de construcción y pruebas: Noviembre 2026 – Diciembre 2028 • Entrada en operación comercial (FEOC): 31 Diciembre 2028</t>
  </si>
  <si>
    <t>20%; El proyecto presenta un grado de avance estimado del 20% dentro de su fase de desarrollo. A la fecha, se cuenta con la disponibilidad y control de los terrenos requeridos para la implementación del proyecto, así como con estudios de prefactibilidad técnica, ambiental y social que confirman la viabilidad preliminar de su ejecución. Asimismo, se dispone de un estudio indicativo de interconexión aprobado y se encuentran en preparación las evaluaciones de impacto al sistema correspondientes, incluyendo durante este año el ingreso de la manifestación de impacto ambiental y los estudios sociales. Estos avances posicionan al proyecto en una etapa temprana pero sólida de desarrollo, con bases técnicas, territoriales y regulatorias en proceso de consolidación para su transición hacia la fase de permisos definitivos y estructuración financiera.</t>
  </si>
  <si>
    <t>SE San Juan del Río II</t>
  </si>
  <si>
    <t>48 MW; 4 HRS</t>
  </si>
  <si>
    <t>CAMINO A STA ROSA XAJAY na, na, Santa Rosa Xajay, QUERÉTARO, CP. 76833</t>
  </si>
  <si>
    <t>El proyecto PARQUE FOTOVOLTAICO SAN JUAN SOLAR consiste en una central de generación eléctrica fotovoltaica ubicada en san juan del río, queretaro. diseñada para aprovechar el alto recurso solar de la zona mediante tecnología de seguimiento solar de un eje, e integra sistema de almacenamiento de energía por 40% por 4 horas, con el objetivo de optimizar la entrega de electricidad a la red, mejorar la gestionabilidad de la producción y aportar mayor estabilidad al sistema eléctrico.</t>
  </si>
  <si>
    <t>https://ti.energia.gob.mx/api_documentos/public/api/v1/client-systems/NUrVsAShATUUqrsRXujwkIqhGx57yb/documents/public/eaac73d0-b1e8-4409-a04c-ea5ae26059bb</t>
  </si>
  <si>
    <t>https://ti.energia.gob.mx/api_documentos/public/api/v1/client-systems/NUrVsAShATUUqrsRXujwkIqhGx57yb/documents/public/706bea36-73b5-4833-93e2-39a7b8409fc9</t>
  </si>
  <si>
    <t>Indicativo (queda la duda de la vigencia ya que, conforme a SIASIC, solició aclaración en jun-2025)</t>
  </si>
  <si>
    <t>Cluster Sauceda, Energías Renovables de Bajío, Tampico Solar, Occidental</t>
  </si>
  <si>
    <t>PRE-CFE-CMI-0359-2026</t>
  </si>
  <si>
    <t>CFE-CMI-0359-2026</t>
  </si>
  <si>
    <t>Parque Solar San Cayetano</t>
  </si>
  <si>
    <t>28 MW; 3 HRS</t>
  </si>
  <si>
    <t>Actividades previas 12/08/2024 - 31/10/2026 Por inciar obras 01/11/2026 - 31/01/2028 Construcción de la central 01/02/2028 - 30/06/2029 Pruebas de la central 01/05/2029 - 30/06/2029 Operación comercial 01/07/2029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</si>
  <si>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HACIENDA SAN CAYETANO S/N, S/N, San Cayetano de Abajo, JALISCO, CP. 47514</t>
  </si>
  <si>
    <t>EL PROYECTO CONSISTE EN LA CONSTRUCCIÓN, PUESTA EN MARCHA Y OPERACIÓN DE UN PARQUE SOLAR FOTOVOLTAICO CON UNA VIDA ÚTIL ESTIMADA DE 23 AÑOS, QUE SERÁ CONECTADO DIRECTAMENTE AL SEN, CON UNA CAPACIDAD NETA DE 90.00 MW DE POTENCIA EN CA, INYECTADO EN LA S.E. LA VIRGEN @115KV, 109.20 MW A LA SALIDA DE LOS INVERSORES Y 125.06 MW EN CD. LA S.E. DEL PROYECTO SE ENCUENTRA A 9.33 KM DE LA S.E. LA VIRGEN @115KV.</t>
  </si>
  <si>
    <t>https://ti.energia.gob.mx/api_documentos/public/api/v1/client-systems/NUrVsAShATUUqrsRXujwkIqhGx57yb/documents/public/a46d7e2b-6fb7-4882-9bac-f1beff606399</t>
  </si>
  <si>
    <t>A LA FECHA SE TIENE CONSIDERADO A IEPI MÉXICO SA DE CV COMO POTENCIAL PROVEEDOR DEL EPC; SIN EMBARGO SE ESTAN ANALIZANDO DISTINTOS POTENCIALES PROVEEDORES; ASI COMO LOS DISTINTOS ESQUEMAS.</t>
  </si>
  <si>
    <t>09/MG-0216/12/24</t>
  </si>
  <si>
    <t>https://ti.energia.gob.mx/api_documentos/public/api/v1/client-systems/NUrVsAShATUUqrsRXujwkIqhGx57yb/documents/public/3cc69d82-5aae-49d6-8d1b-b0472c9ce7ed</t>
  </si>
  <si>
    <t>https://ti.energia.gob.mx/api_documentos/public/api/v1/client-systems/NUrVsAShATUUqrsRXujwkIqhGx57yb/documents/public/38799913-6b72-4005-83cd-7b09a83835a6</t>
  </si>
  <si>
    <t>ninguno (tiene solicitud de impacto de sep-2025 observada)</t>
  </si>
  <si>
    <t>PRE-CFE-CMI-0323-2026</t>
  </si>
  <si>
    <t>CFE-CMI-0323-2026</t>
  </si>
  <si>
    <t>SCU1405084J6</t>
  </si>
  <si>
    <t>SUNPARK CAANER 1 S A P I DE CV</t>
  </si>
  <si>
    <t>KIIN ENERGY</t>
  </si>
  <si>
    <t>Kiin Energy</t>
  </si>
  <si>
    <t>JUAN JOSE NIETO RIVERA</t>
  </si>
  <si>
    <t>MELISSA CARMONA MENA</t>
  </si>
  <si>
    <t>administracion@kiin.com.mx, mcmena@kiin.com.mx, solartabasco@kiin.com.mx</t>
  </si>
  <si>
    <t>4777584277, 4777293378</t>
  </si>
  <si>
    <t>BLVD. CLIO, 1031, Lomas del Mirador, León, GUANAJUATO, C.P. 37358</t>
  </si>
  <si>
    <t>100 MW; EL GOBIERNO DEL ESTADO DE TABASCO TRABAJA PARA LA ATRACCIÓN DE PROYECTOS QUE GENEREN DERRAMA ECONOMICA, PROMOVIENDO LA TRANSICIÓN ENERGETICA MEDIANTE EL CUMPLIMIENTO DE ESTÁNDARES DE SUSTENTABILIDAD Y CUIDADO AL MEDIO AMBIENTE. LA EMPRESA MEXICANA KIIN ENERGY PRETENDE ESTABLECER UN PARQUE SOLAR EN EL ESTADO DE TABASCO QUE PUEDA ATENDER LOS REQUERIMIENTOS ENERGETICOS DE ORGANISMOS PUBLICOS Y PRIVADOS Y GENERAR UN AHORRO MEDIANTE LA UTILIZACION DE ENERGÍA VERDE Y A MENOR COSTO. CONTEMPLA A CFE</t>
  </si>
  <si>
    <t>120 MW; La empresa cuenta con 18 años de experiencia en el sector de energía en México y cuenta con las siguientes unidades de negocio: centrales de generación a gran escala, generación solar distribuida, almacenamiento BESS, EPC Media y Alta Tensión y Movilidad Eléctrica.</t>
  </si>
  <si>
    <t>20 MW; Hemos desarrollado proyectos en México por mas de 20 MWh incluyendo un sistema BESS de 17 MWh en Cancún y a través de nuestro socio estratégico más de 5000 MWh a nivel global.</t>
  </si>
  <si>
    <t>La empresa cuenta con un área de EPC no obstante de requerirse estamos abiertos a incorporar contratistas en relación al alcance y servicios requeridos en el proyecto.</t>
  </si>
  <si>
    <t>69296784 USD; La empresa matriz de la sociedad vehículo (SPV) constituida para el proyecto conforme a Estados Financieros cuenta con Activos por $1,187,691,442 Pesos</t>
  </si>
  <si>
    <t>México, Estados Unidos y Japón</t>
  </si>
  <si>
    <t>Inmediata en proporción a cada una de las etapas del proyecto, siempre y cuando exista certidumbre legal, ambiental, social y financiera hacia el proyecto.</t>
  </si>
  <si>
    <t>Kiin Energy y socios estratégicos de Estados Unidos y/ó Japón (Por confirmar conforme avance del proyecto)</t>
  </si>
  <si>
    <t>Fase Desarrollo 9 a 12 meses Construcción(EPC) 14 a 18 meses Fase Pruebas 4 a 6 meses Total: 27 a 36 meses</t>
  </si>
  <si>
    <t>2%; Se cuenta con ubicación de predios por 541 hectáreas cercanos a una distancia máxima de 830 metros al punto de interconexión Subestación SE Tabasco Potencia de CFE en el municipio de Centro (Villahermosa), Tabasco.</t>
  </si>
  <si>
    <t>TABASCO</t>
  </si>
  <si>
    <t>SE Tabasco Potencia</t>
  </si>
  <si>
    <t>El proyecto de la central fotovoltaica de 100 MWn (130 MWp) en Villahermosa, Tabasco, se desarrolla en cinco fases. Fase 1: Desarrollo y factibilidad, que incluye evaluación del recurso solar, estudios topográficos y geotécnicos, ingeniería conceptual y modelo financiero preliminar. Fase 2: Permisos e ingeniería básica, con tramitación regulatoria, estudios de interconexión y estructuración comercial y financiera hasta el cierre financiero. Fase 3: Ingeniería de detalle y procura, emisión de planos ejecutivos y adquisición de módulos, seguidores, inversores y equipos principales. Fase 4: Construcción EPC, que abarca obras civiles, montaje electromecánico, subestación y línea de interconexión. Fase 5: Puesta en marcha y COD, con pruebas técnicas, energización y declaración de operación comercial.</t>
  </si>
  <si>
    <t>RANCHERIA ALVARADO SN, SN, La Huasteca 2da. Sección (Alvarado la Raya), TABASCO, CP. 86290</t>
  </si>
  <si>
    <t>EL GOBIERNO DEL ESTADO DE TABASCO TRABAJA PARA LA ATRACCIÓN DE PROYECTOS QUE GENEREN DERRAMA ECONOMICA, PROMOVIENDO LA TRANSICIÓN ENERGETICA MEDIANTE EL CUMPLIMIENTO DE ESTÁNDARES DE SUSTENTABILIDAD Y CUIDADO AL MEDIO AMBIENTE. LA EMPRESA MEXICANA KIIN ENERGY PRETENDE ESTABLECER UN PARQUE SOLAR EN EL ESTADO DE TABASCO QUE PUEDA ATENDER LOS REQUERIMIENTOS ENERGETICOS DE ORGANISMOS PUBLICOS Y PRIVADOS Y GENERAR UN AHORRO MEDIANTE LA UTILIZACION DE ENERGÍA VERDE Y A MENOR COSTO. CONTEMPLA A CFE</t>
  </si>
  <si>
    <t>SE Cárdenas Dos</t>
  </si>
  <si>
    <t>https://ti.energia.gob.mx/api_documentos/public/api/v1/client-systems/NUrVsAShATUUqrsRXujwkIqhGx57yb/documents/public/f606c282-e4f4-4b23-b597-0b2de8e52adb</t>
  </si>
  <si>
    <t>La estructura del epc será ejecutada a través de kiin energy en acuerdo con cfe.</t>
  </si>
  <si>
    <t>MÓDULOS FOTOVOLTAICOS: TRINA SOLAR O SIMILAR INVERSORES: HUAWEI, GROWATT, SUNGROW O SIMILAR ESTRUCTURAS: ARTECH O SIMILAR BOS: COMPONENTES QUE CUMPLAN NOM-001</t>
  </si>
  <si>
    <t>https://ti.energia.gob.mx/api_documentos/public/api/v1/client-systems/NUrVsAShATUUqrsRXujwkIqhGx57yb/documents/public/717d3629-8ad2-4437-bdd9-2d8678e33903</t>
  </si>
  <si>
    <t>https://ti.energia.gob.mx/api_documentos/public/api/v1/client-systems/NUrVsAShATUUqrsRXujwkIqhGx57yb/documents/public/ca7f56bf-99d9-4d67-9a63-8c0835a63e45</t>
  </si>
  <si>
    <t>PRE-CFE-CMI-0396-2026</t>
  </si>
  <si>
    <t>CFE-CMI-0396-2026</t>
  </si>
  <si>
    <t>SQ INFRAESTRUCTURA S DE RL DE CV</t>
  </si>
  <si>
    <t>San Simon Solar</t>
  </si>
  <si>
    <t>2150 MW; Entre los 2150 MW se encuentran proyectos de diferentes tecnologías como solar, eólica y ciclo combinado de gas natural. El total de proyectos es de 6 con un desglose de: 2 proyectos de ciclo combinado, 1 proyectos eólico y 3 proyectos solares. Todos ellos desarrollados y construidos en México</t>
  </si>
  <si>
    <t>5850 MW; Los 5850 MW renovables se componen de 750 MW construidos y en operación, y 5100 MW en desarrollo y futura construcción. Los 750 MW construidos y en operación se componen de 250 MW eólicos y 500 MW solares. Los 5100 MW en desarrollo se componen de 5000 MW solares y 100 MW eólicos</t>
  </si>
  <si>
    <t>1400 MW; Los 1400 MW son todos en fase de desarrollo. 400 MW son SAE asociados a plantas fotovoltaicas. En la actualidad las plantas fotovoltaicas y SAE asociado están en desarrollo en un total de 5 proyectos. 1000 MW son SAE no asociados completamente en desarrollo inicial y como plan de negocio en desarrollo los próximos años</t>
  </si>
  <si>
    <t>5000000000 USD; Las sociedades vehículo (SPV) del proyecto son filiales controladas indirectamente por fondos gestionados por Blackstone Inc., uno de los mayores gestores de activos alternativos a nivel global. Blackstone gestiona más de USD 1.2 billones (trillion) en activos bajo gestión (AUM) a nivel global, con inversiones diversificadas en infraestructuras, energía, real estate, private equity, crédito y hedge funds. Para las actividades de Fisterra Energy se destina un fondo de 5000 millones de USD (cinco mil millones) Blackstone Inc. es una compañía cotizada en la Bolsa de Nueva York (NYSE: BX).</t>
  </si>
  <si>
    <t>80%; Los hitos más importantes del desarrollo están logrados, como por ejemplo control de predios, estudios ambientales, arqueológicos, estudios de interconexión próximos a finalizar, permiso de generación solicitado.... Por todo ello el porcentaje de avance es del 80% con posibilidad de alcanzar el 100% en varios meses.</t>
  </si>
  <si>
    <t>SE San Simón</t>
  </si>
  <si>
    <t>9/30/2026</t>
  </si>
  <si>
    <t>Proyecto con desarrollo muy avanzado y con fecha de inicio de construcción muy próxima en septiembre de 2026</t>
  </si>
  <si>
    <t>mesa de agua chiquita s/n, s/n, Popular San Quintín, BAJA CALIFORNIA, CP. 22930</t>
  </si>
  <si>
    <t>https://ti.energia.gob.mx/api_documentos/public/api/v1/client-systems/NUrVsAShATUUqrsRXujwkIqhGx57yb/documents/public/c077a971-aada-4f67-9570-f1cb416d8777</t>
  </si>
  <si>
    <t>el proveedor de epc no se ha seleccionado de forma definitiva pero se esta desarrollando un proceso de negociacion con una short list de varias empresas para contratar epc de tipo llave en mano</t>
  </si>
  <si>
    <t>Oficio 117.-DGISCPOS.3773/2025</t>
  </si>
  <si>
    <t>09/MG-0018/08/25</t>
  </si>
  <si>
    <t>https://ti.energia.gob.mx/api_documentos/public/api/v1/client-systems/NUrVsAShATUUqrsRXujwkIqhGx57yb/documents/public/fb4c4146-77e2-438e-ad4d-8ae0c6eb8664</t>
  </si>
  <si>
    <t>https://ti.energia.gob.mx/api_documentos/public/api/v1/client-systems/NUrVsAShATUUqrsRXujwkIqhGx57yb/documents/public/23c47138-236e-423f-8383-1238b0db5e16</t>
  </si>
  <si>
    <t>PRE-CFE-CMI-0587-2026</t>
  </si>
  <si>
    <t>CFE-CMI-0587-2026</t>
  </si>
  <si>
    <t>Pv San Simón Solar</t>
  </si>
  <si>
    <t>EVER ALONSO LARA ESPINOSA, DEYANIRA GUZMÁN RÍOS, ROCIO GARCÍA REYES, LUIS FERNANDO RUELAS MENDIVIL, JONATHAN MARCOS PINZON KUHN</t>
  </si>
  <si>
    <t>12 MW; 3 HRS</t>
  </si>
  <si>
    <t>Se detalla en el anexo V modelo económico</t>
  </si>
  <si>
    <t>na na, na, El Papalote, BAJA CALIFORNIA, CP. 22940</t>
  </si>
  <si>
    <t>PROYECTO DE GENERACIÓN DE ENERGÍA ELÉCTRICA FOTOVOLTAICA DENOMINADO PV SAN SIMÓN SOLAR, CON UNA POTENCIA NOMINAL DE 33.26 MW EN EL PUNTO DE INTERCONEXIÓN DE SE SAN SIMÓN (SMN-115). EL PROYECTO ESTA COMPUESTO DE 76,776 PANELES SOLARES, 126 INVERSORES, 7 CENTROS DE TRANSFORMACIÓN Y UN SISTEMA DE ALMACENAMIENTO DE LA ENERGÍA.</t>
  </si>
  <si>
    <t>https://ti.energia.gob.mx/api_documentos/public/api/v1/client-systems/NUrVsAShATUUqrsRXujwkIqhGx57yb/documents/public/b2b44945-a76e-4132-874b-0bec0e555e76</t>
  </si>
  <si>
    <t>Cotización interna del socio capitalista Actis en base a los desarrollos y construcciones de su propio pipeline en esquemas de llave en mano.</t>
  </si>
  <si>
    <t>https://ti.energia.gob.mx/api_documentos/public/api/v1/client-systems/NUrVsAShATUUqrsRXujwkIqhGx57yb/documents/public/eb9b8822-1bcd-4a34-b731-d7883cb8c781</t>
  </si>
  <si>
    <t>https://ti.energia.gob.mx/api_documentos/public/api/v1/client-systems/NUrVsAShATUUqrsRXujwkIqhGx57yb/documents/public/e621314e-f29d-48e0-ac11-033c2d6758d5</t>
  </si>
  <si>
    <t>PRE-CFE-CMI-0782-2026</t>
  </si>
  <si>
    <t>CFE-CMI-0782-2026</t>
  </si>
  <si>
    <t>ATRIA WIND FARM 1 S A P I DE CV</t>
  </si>
  <si>
    <t>Atria Wind Farm 1_Alternativa</t>
  </si>
  <si>
    <t>VASCONCELOS, 1306, INT. A, San Pedro Garza García Centro, San Pedro Garza García, NUEVO LEÓN, C.P. 66200</t>
  </si>
  <si>
    <t>33000.00 MW; El grupo al frente del desarrollo del proyecto, a través de su socio estratégico AES, cuenta con con aproximadamente US$33,000 millones en activos bajo gestión. Además de Nordex y su experiencia como tecnólogo, AES es una compañía energética global con sede en Arlington, Virginia, opera en más de 14 países y su estrategia global está enfocada en la transición energética, crecimiento en renovables y soluciones integradas para clientes industriales y utilities.</t>
  </si>
  <si>
    <t>0.00 MW; Sumando la experiencia de los socios estratégicos, AES y Nordex, se cuenta con experiencia en desarrollo de más de 33000 MW a nivel global, algunos de los cuales cuentan con sistemas de almacenamiento.</t>
  </si>
  <si>
    <t>El proyecto cuenta con una SPV : ATRIA WIND FARM 1 S.A.P.I. de C.V</t>
  </si>
  <si>
    <t>Desarrollo: mar 2026 - ago 2026 Cierre financiero: sep 2026 – mar 2027 EPC : abr 2027-mar 2029 (23 meses) Commissioning: abr 29</t>
  </si>
  <si>
    <t>42 MW; 3</t>
  </si>
  <si>
    <t>Desarrollo: mar 2026 - ago 2026 Cierre financiero: sep 2026 – mar 2027 EPC: abr 2027-mar 2029 (23 meses) Estudios de sitio: 4meses Ingenieria de detalle: 9 meses Obra civil: BoS/BoP: 12 meses Obra Electromecánica: BoS/BoP: 13 meses Obras para interconexión: 14 meses Commissioning: abr 29</t>
  </si>
  <si>
    <t>Carretera federal 40, tramo Mty-Reynosa, km 156 SN, NA, Esquina del Potrero, NUEVO LEÓN, CP. 67010</t>
  </si>
  <si>
    <t>El proyecto se desarrolla en el Rancho El Coronel, municipio de General Bravo, en la carretera federal 40 con acceso sobre el km 156. La superficie arrendada de más de 3400 has es propiedad privada, cuenta con dos torres de medición anemométrica de 120m de altura y datos de más de 6 años. En cuantos permisos, se cuenta con resolutivos de EVIS, MIA, DGAC (AFAC), INAH y en junio del 2025 se solicitó un estudio indicativo. El proyecto cuenta con dos socios estratégicos, AES y Norxex</t>
  </si>
  <si>
    <t>https://ti.energia.gob.mx/api_documentos/public/api/v1/client-systems/NUrVsAShATUUqrsRXujwkIqhGx57yb/documents/public/424ffd24-dac4-47ab-a701-38446f956af7</t>
  </si>
  <si>
    <t>117-DGAEISyCP 2784-18</t>
  </si>
  <si>
    <t>https://ti.energia.gob.mx/api_documentos/public/api/v1/client-systems/NUrVsAShATUUqrsRXujwkIqhGx57yb/documents/public/d21b34f5-59e7-4567-9eba-e612da328612</t>
  </si>
  <si>
    <t>https://ti.energia.gob.mx/api_documentos/public/api/v1/client-systems/NUrVsAShATUUqrsRXujwkIqhGx57yb/documents/public/7bad04d9-0dec-4d10-add2-3d5163c8a865</t>
  </si>
  <si>
    <t>PRE-CFE-CMI-0764-2026</t>
  </si>
  <si>
    <t>CFE-CMI-0764-2026</t>
  </si>
  <si>
    <t>PARQUE SOLAR DURANGO S DE RL DE CV</t>
  </si>
  <si>
    <t>Parque Solar Durango Alt 2 - 270 Mw</t>
  </si>
  <si>
    <t>ANDRES CABRERA PALACIO</t>
  </si>
  <si>
    <t>DAMARIS VIGUERAS MERA, JUAN LUIS ISAAC VELUETA HERNÁNDEZ</t>
  </si>
  <si>
    <t>andres.cabrera@aes.com, Kenny.irigoyen@aes.com</t>
  </si>
  <si>
    <t>5521220310, 5579601562</t>
  </si>
  <si>
    <t>AVENIDA PASEO DE LAS PALMAS, 405, INT. PISO 6, Lomas de Chapultepec V Sección, Miguel Hidalgo, CIUDAD DE MÉXICO, C.P. 11000</t>
  </si>
  <si>
    <t>1361.00 MW; En México AES cuenta con 1,361 MW de capacidad instalada en 4 activos: • Termoeléctrica del Golfo (TEG) y Termoeléctrica Peñoles (TEP), ubicadas en Tamuín, San Luis Potosí. Basadas en coque de petróleo, con una capacidad total de generación de 550 MW. • Mérida III, ubicada en Mérida, Yucatán. Es una planta de ciclo combinado que utiliza gas natural y diésel, con una capacidad total de generación de 505 MW. • Eólica Mesa La Paz, ubicada en Llera de Canales, Tamaulipas. Consta de 85 aerogeneradores, con una capacidad total de generación de 306 MW En todo el mundo, AES posee 34.40 GW de capacidad total instalada.</t>
  </si>
  <si>
    <t>306.00 MW; En Tamaulipas AES México posee y opera un parque eólico con capacidad de generación de 306 MW. AES a nivel mundial tiene 15.4 GW de energía renovable actualmente.</t>
  </si>
  <si>
    <t>3200.00 MW; En México actualmente AES no cuenta con almacenamiento, sin embargo, AES posee 3.2 GW de almacenamiento de energía en sus sedes alrededor del mundo.</t>
  </si>
  <si>
    <t>EPC, se lanzará una RFP con una terna de una preselección de proveedores que disponemos. AES asume la compra de los suministros principales(Trafo, Inversores, Módulos, Trackers y SAE).</t>
  </si>
  <si>
    <t>806000000.00 USD; AES es una compañía energética global con sede en Arlington, Virginia, con aproximadamente $33,000 millones de dólares en activos bajo gestión. Opera en más de 14 países y cuenta con más de 33,000 MW de capacidad instalada a nivel mundial, incluyendo generación térmica, renovable, almacenamiento en baterías e infraestructura energética. Su estrategia global está enfocada en la transición energética, crecimiento en renovables y soluciones integradas para clientes industriales y utilities. En México cuenta con 806 millones de dólares en activos renovables y de infraestructura: 1. Planta Ciclo Combinado Mérida III La AES Mérida III es una central de ciclo combinado ubicada en Mérida, Yucatán. Fue la primera planta de AES en México y entró en operación comercial en 2000, convirtiéndose en uno de los primeros Productores Independientes de Energía del país. Utiliza principalmente gas natural (con capacidad de operación con diésel como respaldo) para generar electricidad con alta eficiencia, con una capacidad instalada de aproximadamente 505 MW que se suministra a la CFE bajo contrato de largo plazo. 2. Termoeléctrica del Golfo y Termoeléctrica de Peñoles Estas dos plantas, Termoeléctrica del Golfo y Termoeléctrica Peñoles, están ubicadas en Tamuín, San Luis Potosí, y fueron adquiridas por AES México en 2007. Operan con tecnología de cama de lecho fluidizado circulante (CFB), que les permite quemar coque de petróleo —un subproducto industrial— con mayor eficiencia y menor emisión de contaminantes comparado con tecnología tradicional, y en conjunto suman alrededor de 550 MW de capacidad instalada. Estas plantas abastecen energía a clientes industriales mediante contratos a largo plazo. 3. Eólica Mesa La Paz La Eólica Mesa La Paz es un parque eólico terrestre ubicado en Tamaulipas que entró en operación en 2020. Con 85 turbinas eólicas y una capacidad instalada de alrededor de 306 MW, genera energía renovable que se destina principalmente a acuerdos de compra de energía con clientes industriales bajo contratos de largo plazo, contribuyendo a la transición energética al integrar generación limpia al portafolio de AES en México.</t>
  </si>
  <si>
    <t>Propias y financiamiento externo con líneas de crédito.</t>
  </si>
  <si>
    <t>Sujetas a aprobaciones de instituciones de crédito.</t>
  </si>
  <si>
    <t>Parque Solar Durango, S de RL de CV - Pertenece al grupo de interés económico AES México.</t>
  </si>
  <si>
    <t>1. Otorgamiento de permiso de generación por la CNE - julio de 2026 2. Ready to Build (RTB) - Agosto de 2026 3. Comercialización y Financiamiento - marzo de 2027 4. Notice To Proceed- abril de 2027 5. inicio de Obras - abril de 2027 6. Fecha de entrada en operación comercial - abril de 2029</t>
  </si>
  <si>
    <t>60%; El Proyecto "Parque Solar Durango ALT 2 -270 MW", se encuentra en una etapa intermedia/avanzada de desarrollo, debido a que cuenta con los terrenos contratados y las solicitudes de Impacto ambiental y social presentadas ante la autoridad y en evaluación; así como el visto bueno arqueológico obtenido. Adicionalmente se ha hecho la solicitud de interconexión, misma de la que espera recibirse respuesta en el corto plazo mediante el Estudio Indicativo. En términos de estudios de sitio, se ha llevado a cabo ingeniería conceptual, básica, topografía, geotecnia, medición de recurso y estudios hidrológicos.</t>
  </si>
  <si>
    <t>SE Maniobras Peñoles</t>
  </si>
  <si>
    <t>Otorgamiento de permiso de generación por la CNE - julio de 2026 Ready to Build (RTB) - agosto de 2026 Comercialización y Financiamiento - marzo de 2027 Notice To Proceed - abril de 2027 inicio de Obras - abril de 2027 Entrada en Operación Comercial - abril de 2029</t>
  </si>
  <si>
    <t>carretera federal NÚMERO 40 NA, NA, Estación Picardías, DURANGO, CP. 35189</t>
  </si>
  <si>
    <t>PROYECTO SOLAR DE 270MWn, UBICADO EN LOS MUNICIPIOS DE LERDO DURANGO Y TORREÓN COAHUILA, CON PUNTO DE INTERCONEXIÓN EN LA SE CFE MANIOBRAS PEÑOLES. ESTE PROYECTO ES UNA ALTERNATIVA CON MAYOR CAPACIDAD, DEL PROYECTO "PARQUE SOLAR DURANGO" DE 150 MW TAMBIÉN REGISTRADO PARA EFECTOS DE ESTA CONVOCATORIA.</t>
  </si>
  <si>
    <t>https://ti.energia.gob.mx/api_documentos/public/api/v1/client-systems/NUrVsAShATUUqrsRXujwkIqhGx57yb/documents/public/6142c44b-0e42-4ab7-91d7-f4d1f40ff961</t>
  </si>
  <si>
    <t>EPC, se lanzará una RFP con una terna de una preselección de proveedores que disponemos. AES asume la compra de los suministros principales(Trafo, Inversores, Modulos, Trackers y SAE)</t>
  </si>
  <si>
    <t>● Modulos: Longi de 660 Wp LR8-66HYD ● Inversor: Power Electronics FS4200M ● Tracker: 1 V Nextracker ● SAE: Fluence o similares (Estamos llevando a cabo una licitación con los proveedores mas competitivos) ● Transformador de Potencia: GE, Siemens, TBEA o similares Los equipos que finalmente se definan, deberían cumplir con caracteristicas técnicas similares o mejores al momento de la adjucación de las ofertas con los proveedores.</t>
  </si>
  <si>
    <t>09/MG-0559/08/25 CLAVE: 10DU2025E0025</t>
  </si>
  <si>
    <t>https://ti.energia.gob.mx/api_documentos/public/api/v1/client-systems/NUrVsAShATUUqrsRXujwkIqhGx57yb/documents/public/5fc99c37-aeb2-4e3c-8bdd-7e16c3724d19</t>
  </si>
  <si>
    <t>https://ti.energia.gob.mx/api_documentos/public/api/v1/client-systems/NUrVsAShATUUqrsRXujwkIqhGx57yb/documents/public/9c5b3dc9-22df-404f-89d5-c37471e9a73a</t>
  </si>
  <si>
    <t>PRE-CFE-CMI-0763-2026</t>
  </si>
  <si>
    <t>CFE-CMI-0763-2026</t>
  </si>
  <si>
    <t>ESS1609236Y6</t>
  </si>
  <si>
    <t>PRESA NUEVA EOLICA SA DE CV</t>
  </si>
  <si>
    <t>Parque Eólico Presa Nueva (Etapa 2)</t>
  </si>
  <si>
    <t>GRUPO REVOLVE</t>
  </si>
  <si>
    <t>OMAR BOJORQUEZ VAZQUEZ</t>
  </si>
  <si>
    <t>JONATHAN MARCOS PINZON KUHN</t>
  </si>
  <si>
    <t>admin@presanueva.com, manuel@revolve-renewablepower.com</t>
  </si>
  <si>
    <t>5580326687, 5540543494</t>
  </si>
  <si>
    <t>HAMBURGO, 70, INT. 206, Juárez, Cuauhtémoc, CIUDAD DE MÉXICO, C.P. 06600</t>
  </si>
  <si>
    <t>42000.00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</si>
  <si>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27000.00 MW; • Total Actis: 27 GW de capacidad renovable instalada en más de 200 proyectos utility scale y más de 265 proyectos C&amp;I / generación distribuida. • Latinoamérica: 12 GW de capacidad renovable instalada en más de 80 proyectos utility scale y más de 35 proyectos C&amp;I / generación distribuida. • Notas: La capacidad instalada incluye proyectos en operación y en construcción. Las cifras incluyen los fondos Energy, ALLIF y AACT. Las tecnologías renovables comprenden solar, eólico e hidroeléctrico.</t>
  </si>
  <si>
    <t>4000.00 MW; • Total Actis: aproximadamente 4 GWh en construcción en 5 proyectos y aproximadamente 2 GWh adicionales en desarrollo avanzado o contratados en 5 proyectos.</t>
  </si>
  <si>
    <t>1750000000.00 USD; Activos bajo gestión (AUM) al 31/12/2025: USD 17.5 mil millones. (el campo anterior no permitió capturar el número completo)</t>
  </si>
  <si>
    <t>Inmediata.</t>
  </si>
  <si>
    <t>[Ver Anexo N del proyecto]</t>
  </si>
  <si>
    <t>40%; El proyecto "Parque Eólico Presa Nueva", al que refiere el Anexo N, lleva varios años desarrollándose. Cuenta con estudios ambientales de largo plazo y varias consultas. Debido al tiempo desde su diseño inicial, el proyecto actualmente se encuentra en proceso de actualización para incluir la tecnología más reciente.</t>
  </si>
  <si>
    <t>41.72 MW; 4</t>
  </si>
  <si>
    <t>[Ver Anexo N]</t>
  </si>
  <si>
    <t>N/A N/A, N/A, San Juanito, NUEVO LEÓN, CP. 67087</t>
  </si>
  <si>
    <t>El "Parque eólico presa nueva" es un proyecto de generación de energía eléctrica utilizando fuentes renovables (viento) de 800 MW en dos etapas (Etapa 1: 400 MW; etapa 2: 400 MW), ubicado en varias propiedades en los municipios de china y bravo, nuevo león. Actualmente se proyecta realizarse en dos etapas, sin embargo se espera un mayor análisis por parte de cenace y cfe (estudios de interconexión) para determinar número de etapas, tamaño y fechas de entrada en operación que mejor convengan.</t>
  </si>
  <si>
    <t>https://ti.energia.gob.mx/api_documentos/public/api/v1/client-systems/NUrVsAShATUUqrsRXujwkIqhGx57yb/documents/public/f1cae065-e771-4547-bfab-9002f9ba2216</t>
  </si>
  <si>
    <t>Reyco Renovables, Llave en Mano.</t>
  </si>
  <si>
    <t>WTG: Vestas BESS: Canadian Solar</t>
  </si>
  <si>
    <t>https://ti.energia.gob.mx/api_documentos/public/api/v1/client-systems/NUrVsAShATUUqrsRXujwkIqhGx57yb/documents/public/179d1157-363d-43c0-bd13-cf40213c9a91</t>
  </si>
  <si>
    <t>https://ti.energia.gob.mx/api_documentos/public/api/v1/client-systems/NUrVsAShATUUqrsRXujwkIqhGx57yb/documents/public/65c4b4e5-43d3-4f31-ab4a-b3e40966c45f</t>
  </si>
  <si>
    <t>PRE-CFE-CMI-0741-2026</t>
  </si>
  <si>
    <t>CFE-CMI-0741-2026</t>
  </si>
  <si>
    <t>Parque Eólico Presa Nueva (Etapa 1)</t>
  </si>
  <si>
    <t>RIGOBERTO BOJÓRQUEZ VÁZQUEZ</t>
  </si>
  <si>
    <t>167 MW; 4</t>
  </si>
  <si>
    <t>El "parque eólico presa nueva" es un proyecto de generación de energía eléctrica utilizando fuentes renovables (viento) de 800 MW en dos etapas, actualmente etapa 1 (400 mw) y etapa 2 (400 mw) ubicado en varias propiedades en el municipio de china, nuevo león. Actualmente se proyecta para realizarse en dos etapas, sin embargo se está en espera de un mayor análisis por parte de cenace y cfe, para determinar número de etapas, tamaño y fechas de entrada en operación que mejor convenga.</t>
  </si>
  <si>
    <t>https://ti.energia.gob.mx/api_documentos/public/api/v1/client-systems/NUrVsAShATUUqrsRXujwkIqhGx57yb/documents/public/4080053c-a1ff-417d-bae9-6ed9be58b9a6</t>
  </si>
  <si>
    <t>ReYCO Renovables, Llave en mano.</t>
  </si>
  <si>
    <t>WTG: Vestas BESS: Canadian solar</t>
  </si>
  <si>
    <t>09/MG-0276/08/21</t>
  </si>
  <si>
    <t>https://ti.energia.gob.mx/api_documentos/public/api/v1/client-systems/NUrVsAShATUUqrsRXujwkIqhGx57yb/documents/public/a3899c3f-4aa6-4c2b-a224-d9b18f81a952</t>
  </si>
  <si>
    <t>https://ti.energia.gob.mx/api_documentos/public/api/v1/client-systems/NUrVsAShATUUqrsRXujwkIqhGx57yb/documents/public/14e1f37e-7372-477f-ac4e-518370c90585</t>
  </si>
  <si>
    <t>PRE-CFE-CMI-0598-2026</t>
  </si>
  <si>
    <t>CFE-CMI-0598-2026</t>
  </si>
  <si>
    <t>Pv Arriaga Solar</t>
  </si>
  <si>
    <t>EVER ALONSO LARA ESPINOSA, DEYANIRA GUZMÁN RÍOS, ROCIO GARCÍA REYES, JONATHAN MARCOS PINZON KUHN</t>
  </si>
  <si>
    <t>CHIAPAS</t>
  </si>
  <si>
    <t>SE Arriaga</t>
  </si>
  <si>
    <t>Se detalla en el anexo 5 Modelo Económico</t>
  </si>
  <si>
    <t>carretera arriaga-lazaro cardenas na, na, San Pablo, CHIAPAS, CP. 30456</t>
  </si>
  <si>
    <t>PROYECTO DE GENERACIÓN DE ENERGIA ELECTRICA FOTOVOLTAICA DENOMINADO PV arriaga SOLAR, CON UNA POTENCIA NOMINAL DE 72MWac EN EL PUNTO DE INTERCONEXIÓN SE ARRIAGA ARR-115. EL PROYECTO ESTÁ COMPUESTO POR 152,430 MODULOS FOTOVOLTAICOS, 384 INVERSORES, 14 CENTROS DE TRANSFORMACIÓN Y UN SISTEMA DE ALMACENAMIENTO DE ENERGÍA (SAE).</t>
  </si>
  <si>
    <t>https://ti.energia.gob.mx/api_documentos/public/api/v1/client-systems/NUrVsAShATUUqrsRXujwkIqhGx57yb/documents/public/5ee3d3ac-58eb-46d9-bfa2-42acc9d86e90</t>
  </si>
  <si>
    <t>COTIZACIÓN INTERNA DEL SOCIO CAPITALISTA ACTIS EN BASE A LOS DESARROLLOS Y CONSTRUCCIONES DE SU PROPIO PIPELINE EN ESQUEMAS DE LLAVE EN MANO.</t>
  </si>
  <si>
    <t>transformador principal: WEG Panel fotovoltaico: Canadian Solar Inversor: Huawei Centros de Transformacion: Huawei</t>
  </si>
  <si>
    <t>07CH2024E0041</t>
  </si>
  <si>
    <t>https://ti.energia.gob.mx/api_documentos/public/api/v1/client-systems/NUrVsAShATUUqrsRXujwkIqhGx57yb/documents/public/bf84e1d4-9d73-4951-9751-cbffd36a8926</t>
  </si>
  <si>
    <t>https://ti.energia.gob.mx/api_documentos/public/api/v1/client-systems/NUrVsAShATUUqrsRXujwkIqhGx57yb/documents/public/3944637c-b1c1-47de-9e75-dbb77a395456</t>
  </si>
  <si>
    <t>PRE-CFE-CMI-0715-2026</t>
  </si>
  <si>
    <t>CFE-CMI-0715-2026</t>
  </si>
  <si>
    <t>Pv Tacana Solar</t>
  </si>
  <si>
    <t>SE Tapachula Potencia</t>
  </si>
  <si>
    <t>Se detalla en el anexo 5 Modelo Economico</t>
  </si>
  <si>
    <t>predio rustico denominado san antonio, ubicado en carretera a puerto madero na, na, Río Florido, CHIAPAS, CP. 30836</t>
  </si>
  <si>
    <t>PROYECTO DE GENERACIÓN DE ENERGIA ELECTRICA FOTOVOLTAICA DENOMINADO PV TACANA SOLAR, CON UNA POTENCIA NOMINAL DE 47MWac EN EL PUNTO DE INTERCONEXIÓN SE TAPACHULA POTENCIA 02THP-115, EL PROYECTO SE CONFORMA POR 106,350 MODULOS FOTOVOLTAICOS, 268 INVERSORES, 10 CENTROS DE TRANSFORMACIÓN Y UN SISTEMA DE ALMACENAMIENTO DE ENERGÍA (SAE).</t>
  </si>
  <si>
    <t>https://ti.energia.gob.mx/api_documentos/public/api/v1/client-systems/NUrVsAShATUUqrsRXujwkIqhGx57yb/documents/public/8cca03a3-32df-49bc-8d6a-912acd8bee75</t>
  </si>
  <si>
    <t>07CH2024E0036</t>
  </si>
  <si>
    <t>https://ti.energia.gob.mx/api_documentos/public/api/v1/client-systems/NUrVsAShATUUqrsRXujwkIqhGx57yb/documents/public/0c9289e6-7f6a-403f-84e1-2332a4b526be</t>
  </si>
  <si>
    <t>https://ti.energia.gob.mx/api_documentos/public/api/v1/client-systems/NUrVsAShATUUqrsRXujwkIqhGx57yb/documents/public/6de68853-bde9-40fd-a8ed-0eb802d58811</t>
  </si>
  <si>
    <t>PRE-CFE-CMI-0707-2026</t>
  </si>
  <si>
    <t>CFE-CMI-0707-2026</t>
  </si>
  <si>
    <t>DSO131213RU9</t>
  </si>
  <si>
    <t>DELICIAS SOLAR SA DE CV</t>
  </si>
  <si>
    <t>Delicias 1</t>
  </si>
  <si>
    <t>5513787183, 5513787183</t>
  </si>
  <si>
    <t>DARWIN, 74, INT. 301, Anzures, Miguel Hidalgo, CIUDAD DE MÉXICO, C.P. 11590</t>
  </si>
  <si>
    <t>RIO CHURUBUSCO, 369A, Unidad Modelo, Iztapalapa, CIUDAD DE MÉXICO, C.P. 09089</t>
  </si>
  <si>
    <t>42000.00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</si>
  <si>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6000.00 MW; • Total Actis: aproximadamente 4 GWh en construcción en 5 proyectos y aproximadamente 2 GWh adicionales en desarrollo avanzado o contratados en 5 proyectos.</t>
  </si>
  <si>
    <t>Ver anexo 5 Modelo económico</t>
  </si>
  <si>
    <t>70%; Ver anexo 5 Modelo económico</t>
  </si>
  <si>
    <t>Kilómetro 82.7 de la Carretera Federal número 157 Querétaro – San Luis Potosí SN, , Las Delicias, GUANAJUATO, CP. 37917</t>
  </si>
  <si>
    <t>Central fotovoltaica para la generación de energía eléctrica para operar de manera conjunta con un Sistema de Almacenamiento de Energía con Batería</t>
  </si>
  <si>
    <t>https://ti.energia.gob.mx/api_documentos/public/api/v1/client-systems/NUrVsAShATUUqrsRXujwkIqhGx57yb/documents/public/4357ea56-bf20-43e4-8e9e-b489e09cd0d5</t>
  </si>
  <si>
    <t>09/DL-0125/09/20</t>
  </si>
  <si>
    <t>https://ti.energia.gob.mx/api_documentos/public/api/v1/client-systems/NUrVsAShATUUqrsRXujwkIqhGx57yb/documents/public/393ee5b0-21b5-44c1-b752-bda9bcbac871</t>
  </si>
  <si>
    <t>https://ti.energia.gob.mx/api_documentos/public/api/v1/client-systems/NUrVsAShATUUqrsRXujwkIqhGx57yb/documents/public/8c5f2fd0-bbe5-4d7d-8844-939218b97bc1</t>
  </si>
  <si>
    <t>PRE-CFE-CMI-0589-2026</t>
  </si>
  <si>
    <t>CFE-CMI-0589-2026</t>
  </si>
  <si>
    <t>Pv Loma Bonita Solar</t>
  </si>
  <si>
    <t>OAXACA</t>
  </si>
  <si>
    <t>SE Loma Bonita II</t>
  </si>
  <si>
    <t>na na, na, 26 de Mayo, OAXACA, CP. 68405</t>
  </si>
  <si>
    <t>PROYECTO DE GENERACIÓN DE ENERGIA ELECTRICA FOTOVOLTAICA DENOMINADO PV loma bonOnita SOLAR, CON UNA POTENCIA NOMINAL DE 67 MW EN EL PUNTO DE INTERCONEXIÓN en SE Loma Bonita (LBD-115). EL PROYECTO ESTÁ COMPUESTO POR 141,690 MODULOS FOTOVOLTAICOS, 357 INVERSORES, 12 CENTROS DE TRANSFORMACIÓN</t>
  </si>
  <si>
    <t>https://ti.energia.gob.mx/api_documentos/public/api/v1/client-systems/NUrVsAShATUUqrsRXujwkIqhGx57yb/documents/public/3671139a-c5e1-489e-83cb-ac94695918f7</t>
  </si>
  <si>
    <t>20OA2024E0052</t>
  </si>
  <si>
    <t>https://ti.energia.gob.mx/api_documentos/public/api/v1/client-systems/NUrVsAShATUUqrsRXujwkIqhGx57yb/documents/public/7065f1b7-1b3f-44bd-bbc3-891eff822596</t>
  </si>
  <si>
    <t>https://ti.energia.gob.mx/api_documentos/public/api/v1/client-systems/NUrVsAShATUUqrsRXujwkIqhGx57yb/documents/public/60a212d5-6545-4ca9-91f3-6a5fb25d6bda</t>
  </si>
  <si>
    <t>PRE-CFE-CMI-0539-2026</t>
  </si>
  <si>
    <t>CFE-CMI-0539-2026</t>
  </si>
  <si>
    <t>AAAD840327425</t>
  </si>
  <si>
    <t>DAVID ANDRADE ALCALDE</t>
  </si>
  <si>
    <t>Planta Geotermoelectrica Cerritos Colorados</t>
  </si>
  <si>
    <t>GEOTÉRMICO</t>
  </si>
  <si>
    <t>FORTIUS</t>
  </si>
  <si>
    <t>Fortius</t>
  </si>
  <si>
    <t>chava_sbs@hotmail.com, d.andrade@fortius.com.mx</t>
  </si>
  <si>
    <t>3338118232, 3312808763</t>
  </si>
  <si>
    <t>AV. HIDALGO, 1291, Americana, Guadalajara, JALISCO, C.P. 44160</t>
  </si>
  <si>
    <t>73 MW; 16MW Fotovoltaico gran escala 49 MW Fotovoltaico generación distribuida 8 MW Cogeneración eficiente</t>
  </si>
  <si>
    <t>1.5 MW; Varios proyectos industriales y residenciales aislados</t>
  </si>
  <si>
    <t>DTC BAYWA</t>
  </si>
  <si>
    <t>200000000 USD; En proceso de capitalización con fondos de inversión y banca comercial</t>
  </si>
  <si>
    <t>Iberia Capital Banca comercial</t>
  </si>
  <si>
    <t>6 meses</t>
  </si>
  <si>
    <t>Fortius Electromecánica S.A. de C.V</t>
  </si>
  <si>
    <t>Programa construcción de obra: 24 meses ( Nov 2026 / Nov 2028)</t>
  </si>
  <si>
    <t>18%; Se cuenta con estudios MIA Perforación inicial de pozos Caminos de acceso Permisos</t>
  </si>
  <si>
    <t>SE Guadalajara I</t>
  </si>
  <si>
    <t>449 (Hectáreas)</t>
  </si>
  <si>
    <t>25 (MW/kW); 23 (MW/kW)</t>
  </si>
  <si>
    <t>23 °C</t>
  </si>
  <si>
    <t>6 (m/s); 1540 Metros</t>
  </si>
  <si>
    <t>Es solo Geotérmica pero el menú no tiene esta opción de tecnología</t>
  </si>
  <si>
    <t>0.5 Capacidad de gestionar múltiples fuentes; 0.5 Almacenamiento simultáneamente</t>
  </si>
  <si>
    <t>LÍNEAS DE TRANSMISIÓN</t>
  </si>
  <si>
    <t>0.02 MW; 12 MWh</t>
  </si>
  <si>
    <t>100% Geotermica</t>
  </si>
  <si>
    <t>Solo Geotérmica</t>
  </si>
  <si>
    <t>EJIDO ADOLFO LOPEZ MATEOS 0, , Bosques de la Primavera, JALISCO, CP. 45222</t>
  </si>
  <si>
    <t>CENTRAL GEOTERMOELECTRICA CERRITOS COLORADOS CON CAPACIDAD INICIAL DE 25 MW</t>
  </si>
  <si>
    <t>https://ti.energia.gob.mx/api_documentos/public/api/v1/client-systems/NUrVsAShATUUqrsRXujwkIqhGx57yb/documents/public/55183d0c-787d-4760-8695-504a4abc3b3f</t>
  </si>
  <si>
    <t>fortius electromecanica s.a. de c.v.</t>
  </si>
  <si>
    <t>GEOTHERMAL STEAM TURBINE GXP-2B TOSHIBA MEXICO</t>
  </si>
  <si>
    <t>LlenadoPorSemarnat</t>
  </si>
  <si>
    <t>https://ti.energia.gob.mx/api_documentos/public/api/v1/client-systems/NUrVsAShATUUqrsRXujwkIqhGx57yb/documents/public/dcfd35ea-0f90-4b0b-aae9-80099b48a609</t>
  </si>
  <si>
    <t>https://ti.energia.gob.mx/api_documentos/public/api/v1/client-systems/NUrVsAShATUUqrsRXujwkIqhGx57yb/documents/public/bb07e159-71c8-4a15-a80d-628fbe6614ab</t>
  </si>
  <si>
    <t>PRE-CFE-CMI-0182-2026</t>
  </si>
  <si>
    <t>CFE-CMI-0182-2026</t>
  </si>
  <si>
    <t>TEN250703536</t>
  </si>
  <si>
    <t>TONACHIHUA ENERGIA S DE RL DE CV</t>
  </si>
  <si>
    <t>Tonachihua I</t>
  </si>
  <si>
    <t>TONACHIHUA ENERGIA</t>
  </si>
  <si>
    <t>Tonachihua Energia</t>
  </si>
  <si>
    <t>ZHEN CAO</t>
  </si>
  <si>
    <t>JOSE LUIS LLERGO CHAVEZ</t>
  </si>
  <si>
    <t>caozhen8808@gmail.com</t>
  </si>
  <si>
    <t>LAGO ZURICH, 219, INT. 12, Ampliación Granada, Miguel Hidalgo, CIUDAD DE MÉXICO, C.P. 11529</t>
  </si>
  <si>
    <t>10000000.00 MW; Chisholm Texas - 119 MW Qinghai Province Hainan UHV Delivery Base, Tallatan Section I, China - 110 MW Jupiter Flower Valley II Texas - 110 MW Qinghai Huadian China - 259 MW Engie Platinum Texas - 348 MW Engie Tanzanite Texas - 296 MW Najran, Arabia - 650 MW Khamis, Arabia - 650 MW Madaya, Arabia - 650 MW Rajasthan, India - 737 MW Citicore, India - 191 MW Colorado, USA - 242 MW Texas, USA - 550 MW Colorado, USA - 242 MW Flexgen, USA - 200 MW</t>
  </si>
  <si>
    <t>893.00 MW; Desarrollo y Operando Laizhou, SHANONG - China, Año 2020. 60 MW - 120 MWH Desarrollo y OperandoTaierzhuang Shandong, China, Año 2023, 200 MW - 400 MWH Desarrollo y Operando Australia - Año 2024. 5 MW - 10 MWH Desarrollo y Operando Australia - Año 2022, 8 MW - 10 MWH Desarrollo y Operando China - Año 2023, 260 MW, 260 MWH Desarrollo - Axapusco I y II, Estado de México, 120 MW - 360 MWH</t>
  </si>
  <si>
    <t>4000000000.00 USD; El 15 de marzo de 2024, de acuerdo con la resolución de la junta general de la compañía y los Estatutos Sociales modificados, el capital social de la Compañía aumentó de 39.463.299,00 RMB a 2,892,647,914.90 RMB, suscrito por Industrial and Financial Investment (Beijing) Emerging Industry Equity Investment Fund Partnership (sociedad limitada) y Jianxin Financial Asset Investment Co., Ltd.</t>
  </si>
  <si>
    <t>30 dias posterior a la aceptación.</t>
  </si>
  <si>
    <t>15%; Contrato de Renta con Propietarios Estudio de Diagnostico ingenieria basica</t>
  </si>
  <si>
    <t>SE Nueva Xcala Maniobras</t>
  </si>
  <si>
    <t>36 MW; 4 HRS</t>
  </si>
  <si>
    <t>2026: Desarrollo avanzado, estudios de interconexión, MIA, EVIS, ingeniería básica. 2027: Ingeniería de detalle, cierre financiero, adquisición de equipos principales. 2028: Inicio de construcción (EPC), obra civil, montaje FV y BESS. 2029: Comisionamiento, pruebas CENACE, energización y entrada en operación comercial (COD diciembre 2029).</t>
  </si>
  <si>
    <t>Carretera Calpulalpan na, na, Calpulalpan Centro, TLAXCALA, CP. 90200</t>
  </si>
  <si>
    <t>Central Fotovoltaica Tonachihua I ubicada en el municipio de Calpulalpan, Tlaxcala, con capacidad instalada en corriente directa de 154 MWp, potencia en inversores de 140.8 MWac y potencia neta en punto de interconexión de 120 MW a 230 kV en la Subestación Nueva Xcala Maniobras. El proyecto contempla sistema de almacenamiento en baterías (BESS) de 36 MW / 144 MWh (4 horas), seguidores solares a un eje, tecnología 1500 Vdc e inversores centrales Sungrow, cumpliendo el Código de Red vigente.</t>
  </si>
  <si>
    <t>https://ti.energia.gob.mx/api_documentos/public/api/v1/client-systems/NUrVsAShATUUqrsRXujwkIqhGx57yb/documents/public/83967e5d-383d-4f71-bbbc-edc4046efc52</t>
  </si>
  <si>
    <t>El proyecto contempla estructura EPC bajo modalidad llave en mano (EPC Turnkey), con evaluación de proveedores internacionales con experiencia utility scale en México y Latinoamérica. Se consideran fabricantes Tier 1 y contratistas con experiencia en proyectos ≥100 MW, incluyendo integración de BESS y cumplimiento de Código de Red.</t>
  </si>
  <si>
    <t>Módulos fotovoltaicos N-type bifaciales Tongwei TWMNH-66HD 655 Wp. Inversores centrales Sungrow SG4400UD 1500 Vdc. Transformadores elevadores 34.5/0.63 kV y transformador principal 230/34.5 kV de fabricantes internacionales reconocidos (Siemens / ABB / Prolec o similar). Sistema de almacenamiento en baterías (BESS) 36 MW / 144 MWh con tecnología LFP de proveedor Tier 1, incluyendo sistemas de conversión y control. Sistema de seguidores solares a un eje para optimización de producción.</t>
  </si>
  <si>
    <t>https://ti.energia.gob.mx/api_documentos/public/api/v1/client-systems/NUrVsAShATUUqrsRXujwkIqhGx57yb/documents/public/6cd34e97-4741-40f0-b296-9dd1dc12503f</t>
  </si>
  <si>
    <t>PRE-CFE-CMI-0347-2026</t>
  </si>
  <si>
    <t>CFE-CMI-0347-2026</t>
  </si>
  <si>
    <t>CARE640725F32</t>
  </si>
  <si>
    <t>EUGENIO CAMPANILLAS REQUENA</t>
  </si>
  <si>
    <t>San Martin</t>
  </si>
  <si>
    <t>COX</t>
  </si>
  <si>
    <t>Cox</t>
  </si>
  <si>
    <t>dcb@bascorporation.com, eugenio.campanillas@grupocox.com</t>
  </si>
  <si>
    <t>5592974648, 5573220446</t>
  </si>
  <si>
    <t>AVENIDA HOMERO, 906, Polanco IV Sección, Miguel Hidalgo, CIUDAD DE MÉXICO, C.P. 11550</t>
  </si>
  <si>
    <t>MONTES URALES, 415, INT. 502, Lomas de Chapultepec II Sección, Miguel Hidalgo, CIUDAD DE MÉXICO, C.P. 11000</t>
  </si>
  <si>
    <t>5000.00 MW; basado en proyectos Fotovoltaicos, Eólicos, CSP y Ciclos combinados del Grupo COX</t>
  </si>
  <si>
    <t>10000.00 MW; El grupo acumula cerca de 10,000 MW desarrollados, construidos u operados en FV, eólica y CSP, participando en todas las fases: desarrollo, EPC, puesta en marcha y operación comercial en Europa, LATAM, EE.UU., África y Oriente Medio</t>
  </si>
  <si>
    <t>920.00 MW; BESS en Chile (250 MW y 70 MW). Almacenamiento térmico CSP (hasta 600 MW y 12 horas).</t>
  </si>
  <si>
    <t>Vestas, Siemens Gamesa, Nordex, Prysmian, ABB, Schneider, Shanghai Electric, SEPCOIII.</t>
  </si>
  <si>
    <t>5000000000.00 USD; Correspondiente a los 5 Gw en activos en cartera</t>
  </si>
  <si>
    <t>Fondos propios y project finance internacional.</t>
  </si>
  <si>
    <t>Disponibles según cronograma del proyecto.</t>
  </si>
  <si>
    <t>Pinto Solar</t>
  </si>
  <si>
    <t>Dos años y medio para COD</t>
  </si>
  <si>
    <t>40%; Proyectos con Terreno y al menos Estudio Indicativo, MIA y MISSE solicitados.</t>
  </si>
  <si>
    <t>SE San Martin Potencia</t>
  </si>
  <si>
    <t>180 MW; 3 HRS</t>
  </si>
  <si>
    <t>Terreno: 02/2026 MISSE y MIA: 07/2026 Contrato de Interconexión: 08/2026 Licencia de Obras: 12/2026 Inicio de Obras:03/2028 Finalización Obras: 09/2029 COD: 12/2029</t>
  </si>
  <si>
    <t>Ixtacuixtla de Mariano Matamoros</t>
  </si>
  <si>
    <t>CARRETERA VILLA MARIANO MATAMOROS SN, , Espíritu Santo, TLAXCALA, CP. 90120</t>
  </si>
  <si>
    <t>SAN MARTIN ES UN PROYECTO FOTOVOLTAICO DE 217MWP QUE SE CONECTA A LA S.E. SAN MARTIN POTENCIA EN 115KV</t>
  </si>
  <si>
    <t>https://ti.energia.gob.mx/api_documentos/public/api/v1/client-systems/NUrVsAShATUUqrsRXujwkIqhGx57yb/documents/public/3b24d57d-0e65-4697-85fc-d466ddedfc50</t>
  </si>
  <si>
    <t>EL EPCE ES INTERNO DE COX</t>
  </si>
  <si>
    <t>Transformador de potencia Sungrow paneles solares marca trina inversores Sungrow interruptor de potencia aparta rayos transformador de corriente (tc's) transformador de potencia (tp'S) bancos de capacitores</t>
  </si>
  <si>
    <t>PRE-CFE-CMI-0344-2026</t>
  </si>
  <si>
    <t>CFE-CMI-0344-2026</t>
  </si>
  <si>
    <t>SE Maniobras con apertura de LT Américas – Sabina Hidalgo</t>
  </si>
  <si>
    <t>60 MW; 3</t>
  </si>
  <si>
    <t>Terreno: 4/2026 MISSE y MIA: 07/2026 Contrato de Interconexión: 08/2026 Licencia de Obras: 12/2026 Inicio de Obras:03/2028 Finalización Obras: 09/2029 COD: 12/2029</t>
  </si>
  <si>
    <t>Sabinas Hidalgo</t>
  </si>
  <si>
    <t>Autopista Monterrey – Nuevo Laredo 85, , Paso de Álamos, NUEVO LEÓN, CP. 65347</t>
  </si>
  <si>
    <t>sabinas es un proyecto eólico de 200mw que cual se estara conectando a la linea de transmisión LT AMERICAS – SABINAS HIDALGO 73A90 Latitud Norte: 26°19'16.00"N, Longitud Oeste: 100°06'17.14"O</t>
  </si>
  <si>
    <t>https://ti.energia.gob.mx/api_documentos/public/api/v1/client-systems/NUrVsAShATUUqrsRXujwkIqhGx57yb/documents/public/ff92e4f5-a6e1-4622-8a36-f9a2aca62c21</t>
  </si>
  <si>
    <t>el epc es interno de cox</t>
  </si>
  <si>
    <t>Transformador de potencia Sungrow aerogeneradores vestas de 4mw interruptor de potencia aparta rayos transformador de corriente (tc's) transformador de potencia (tp'S) bancos de capacitores</t>
  </si>
  <si>
    <t>https://ti.energia.gob.mx/api_documentos/public/api/v1/client-systems/NUrVsAShATUUqrsRXujwkIqhGx57yb/documents/public/a45ba00a-74c0-4fe8-aac6-60030e085048</t>
  </si>
  <si>
    <t>PRE-CFE-CMI-0280-2026</t>
  </si>
  <si>
    <t>CFE-CMI-0280-2026</t>
  </si>
  <si>
    <t>Cortador</t>
  </si>
  <si>
    <t>SE Maniobras con apertura de la LT Lampazos -Escobedo</t>
  </si>
  <si>
    <t>El proyectoTerreno: 04/2026 MISSE y MIA: 07/2026 Contrato de Interconexión: 09/2026 Licencia de Obras: 12/2026 Inicio de Obras:03/2028 Finalización Obras: 09/2029 COD: 12/2029</t>
  </si>
  <si>
    <t>Salinas Victoria</t>
  </si>
  <si>
    <t>CARRETERA MONTERREY - NUEVO LAREDO KM 62.5, , El Cortador, NUEVO LEÓN, CP. 65544</t>
  </si>
  <si>
    <t>EL CORTADOR ES UN PROYECTO EÓLICO DE 400 MW UBICADO EN SALINAS VICTORIA, NUEVO LEON LA INTERCONEXIÓN SE HARA POR MEDIO DE LA APERTURA DE LA LT 400 kV LAMPASOS - ESCOBEDO A3890</t>
  </si>
  <si>
    <t>https://ti.energia.gob.mx/api_documentos/public/api/v1/client-systems/NUrVsAShATUUqrsRXujwkIqhGx57yb/documents/public/bca4fa8d-f957-4ccf-8780-1c6976abd9ac</t>
  </si>
  <si>
    <t>EPC INTERNO</t>
  </si>
  <si>
    <t>Transformador de potencia Sungrow AEROGENERADORES VESTAS DE 4 MW interruptor de potencia aparta rayos transformador de corriente (tc's) transformador de potencia (tp'S) bancos de capacitores</t>
  </si>
  <si>
    <t>https://ti.energia.gob.mx/api_documentos/public/api/v1/client-systems/NUrVsAShATUUqrsRXujwkIqhGx57yb/documents/public/949474f6-01df-49bf-bcc3-3f9fc1ad9767</t>
  </si>
  <si>
    <t>PRE-CFE-CMI-0753-2026</t>
  </si>
  <si>
    <t>CFE-CMI-0753-2026</t>
  </si>
  <si>
    <t>GSA230620JT1</t>
  </si>
  <si>
    <t>GLOBAL SOLAR AMERICA 6 S A P I DE CV</t>
  </si>
  <si>
    <t>Global Solar 6 San Luis 100 Mw</t>
  </si>
  <si>
    <t>felipe.salazar@alten-energy.com, ricardo.morales@alten-energy.com</t>
  </si>
  <si>
    <t>CAMPOS ELISEOS, 188, INT. 207, Polanco V Sección, Miguel Hidalgo, CIUDAD DE MÉXICO, C.P. 11560</t>
  </si>
  <si>
    <t>GLOBAL SOLAR AMERICA 6, SAPI DE CV</t>
  </si>
  <si>
    <t>DESARROLLO INGENIERÍAS: 132 DÍAS CONSTRUCCIÓN DE LA CENTRAL: 341 DÍAS OBRA CIVIL: 210 DÍAS OBRA ELECTROMECÁNICA: 191 DÍAS CONSTRUCCIÓN LÍNEA EVACUACIÓN: 300 DÍAS CONSTRUCCIÓN SUBESTACIÓN ELÉCTRICA: 330 DÍAS PRUEBAS DE COMPORTAMIENTO DE LA CENTRAL: 29 DÍAS TOTAL DÍAS: 523 DÍAS</t>
  </si>
  <si>
    <t>50%; Falta MIA, MIS, INAH, Contrato de Interconexión, Permiso de Generación y Permisos Municipales. Existe análisis interno positivo</t>
  </si>
  <si>
    <t>SAN LUIS POTOSÍ</t>
  </si>
  <si>
    <t>SE Anahuac Potencia</t>
  </si>
  <si>
    <t>rancho el huiche S/N, N/A, El Mirasol, SAN LUIS POTOSÍ, CP. 79203</t>
  </si>
  <si>
    <t>La Planta Fotovoltaica slp2 hará evacuación de energía de la planta a través de una subestación elevadora denominada “SE Elevadora slp2”, ubicada dentro del polígono del proyecto fotovoltaico, y una línea de alta tensión que conecta la subestación elevadora con la subestación de CFE anahuac potencia en 115 kV.A través de esta infraestructura</t>
  </si>
  <si>
    <t>https://ti.energia.gob.mx/api_documentos/public/api/v1/client-systems/NUrVsAShATUUqrsRXujwkIqhGx57yb/documents/public/92e4ceb5-9758-4e6c-96a6-0892874d895f</t>
  </si>
  <si>
    <t>abei energy</t>
  </si>
  <si>
    <t>https://ti.energia.gob.mx/api_documentos/public/api/v1/client-systems/NUrVsAShATUUqrsRXujwkIqhGx57yb/documents/public/b4599b17-08ed-4462-ba50-01017240b57d</t>
  </si>
  <si>
    <t>https://ti.energia.gob.mx/api_documentos/public/api/v1/client-systems/NUrVsAShATUUqrsRXujwkIqhGx57yb/documents/public/95fb6cef-63a5-4566-8f90-224327e52536</t>
  </si>
  <si>
    <t>PRE-CFE-CMI-0797-2026</t>
  </si>
  <si>
    <t>CFE-CMI-0797-2026</t>
  </si>
  <si>
    <t>PF PROTON I S A P I DE CV</t>
  </si>
  <si>
    <t>Proton I</t>
  </si>
  <si>
    <t>ENNOVA AMERICA</t>
  </si>
  <si>
    <t>EDUARDO VAUDRECOURT SALCIDO</t>
  </si>
  <si>
    <t>ALEJANDRA MONJARDIN MALDONADO, HECTOR ANTONIO HERNANDEZ LOPEZ, DIEGO VALDES GONZALEZ</t>
  </si>
  <si>
    <t>DIEGO VALDES GONZALEZ</t>
  </si>
  <si>
    <t>vaudrecourt@ennovaamerica.com, vaudrecourt@hotmail.com</t>
  </si>
  <si>
    <t>5550357981, 5551033770</t>
  </si>
  <si>
    <t>PRADO SUR, 274, INT. 001, Lomas de Chapultepec IV Sección, Miguel Hidalgo, CIUDAD DE MÉXICO, C.P. 11000</t>
  </si>
  <si>
    <t>0.00 MW; La empresa no tiene capacidad instalada en operación, dado que inició actividad en el año 2018 y el sector energético permaneció cerrado a la inversión privada en años anteriores. Sin embargo, el equipo técnico si tiene mucha experiencia y ha sido responsable de ejecutar e instalar capacidad por más de 5 GW en Latinoamerica. La empresa si tiene experiencia en el desarrollo de capacidad.</t>
  </si>
  <si>
    <t>304.50 MW; La empresa tiene experiencia en el desarrollo de proyectos fotovoltaicos de gran escala en México. A la fecha ha desarrollado 2 proyectos: 1. 200 MW del proyecto Energia Solar Herrera en Tecali, Puebla adjudicado en la Convocatoria para la atención prioritaria de solicitudes de permisos de generación eléctrica de interconexión al Sistema Eléctrico Nacional de SENER de octubre de 2025. Fue el segundo proyecto de la convocatoria en presentar su carta de crédito stand by por un monto de USD 12.6 millones y actualmente se encuentra en proceso de firma del Contrato de Interconexión. 2. 104.5 MW de proyecto Protón I en Aguascalientes, mismo que se presentara en la presente convocatoria. Este proyecto inició actividades de desarrollo en el año 2018 y actualmente se encuentra en un estado Ready To Build. (CENACE solicitó infraestructura de refuerzo a la red nacional de transmisión que nos parece inadecuada y desproporcionada, por lo que esperamos que se revalúe en este proceso.)</t>
  </si>
  <si>
    <t>60.00 MW; El proyecto de Energía Solar Herrera en Tecali, Puebla, contempla la instalación de una capacidad de almacenamiento de 60 MW / 180 MWh</t>
  </si>
  <si>
    <t>Grupo Indi</t>
  </si>
  <si>
    <t>395838963.00 USD; 130 Millones de Protón I y 268.5 millones de Energia Solar Herrera (Protón II)</t>
  </si>
  <si>
    <t>Deuda senior, Deuda subordinada y Capital de inversionistas</t>
  </si>
  <si>
    <t>Inversionistas a la firma del contrato. Deuda subordinada y senior hasta 6 meses posteriores a la firma del contrato de compraventa de energía (PPA).</t>
  </si>
  <si>
    <t>PF Protón I, S.A.P.I.</t>
  </si>
  <si>
    <t>El proyecto se encuentra muy cercano a "Ready to Build". A partir de ese punto, la construcción tardaría entre 12 y 18 meses.</t>
  </si>
  <si>
    <t>95%; Se tienen los siguientes hitos: Permiso de generación vigente MIA vigente Se ingreso el EvIS en el año 2019 ante la SENER y se esta en espera del resolutivo. Se cuenta con todos los estudios de intercconexión ante el CENACE (SICE-00355-2018)</t>
  </si>
  <si>
    <t>AGUASCALIENTES</t>
  </si>
  <si>
    <t>Se Aguascalientes Potencia</t>
  </si>
  <si>
    <t>El proyecto tiene una duración total de 25 meses, desde el NTP en enero de 2027 hasta el COD en febrero de 2029, y se estructura en cuatro grandes fases solapadas: Ingeniería y Procurement (Ene 2027 – Mar 2028): Arranca en paralelo desde el día uno. La ingeniería básica y de detalle se extiende durante los primeros 8 meses, mientras que el procurement de equipos críticos —transformador, BESS, inversores, trackers y módulos— ocupa 14 meses, siendo la actividad de mayor duración y ruta crítica del proyecto. Obras Civiles y Estructura (Ene – Ago 2028): La preparación de sitio y obras civiles inicia en enero de 2028, seguida de la instalación de trackers y estructura entre marzo y agosto, conformando la fase más intensiva en mano de obra en sitio. Instalación Electromecánica (May – Nov 2028): Se instalan módulos y cableado DC de mayo a septiembre, en paralelo con la instalación eléctrica AC —inversores y red de media tensión— que concluye en noviembre. La construcción de la subestación y la línea de transmisión es la actividad de mayor alcance de esta fase, extendiéndose de marzo a diciembre de 2028. BESS, Comisionamiento y COD (Jul 2028 – Feb 2029): La instalación e integración del sistema de almacenamiento arranca en julio de 2028 y concluye en enero de 2029. Finalmente, el comisionamiento, energización y pruebas se ejecutan en enero-febrero de 2029, llevando al proyecto al COD en febrero de 2029.</t>
  </si>
  <si>
    <t>carretera estatal no. 36 km 8, , El Duraznillo, AGUASCALIENTES, CP. 20386</t>
  </si>
  <si>
    <t>estará ubicada en el kilómetro 8 de la carretera estatal 36, tramo San Isidro-Bajío de San José, coordenadas 21° 46.575’ N, 102° 09.320’ O, C. P. 20386, Aguascalientes, Aguascalientes</t>
  </si>
  <si>
    <t>https://ti.energia.gob.mx/api_documentos/public/api/v1/client-systems/NUrVsAShATUUqrsRXujwkIqhGx57yb/documents/public/849ea6b0-8c4a-4657-ace6-6347eb1a6b04</t>
  </si>
  <si>
    <t>contrato llave en mano ejecutado por GRUPO INDI. el EPC incluye la procura de todos los equipos, incluido almacenamiento.</t>
  </si>
  <si>
    <t>Inversores y SEA de marca Huawei; y módulos GCL</t>
  </si>
  <si>
    <t>09/DG-0012/05/21</t>
  </si>
  <si>
    <t>https://ti.energia.gob.mx/api_documentos/public/api/v1/client-systems/NUrVsAShATUUqrsRXujwkIqhGx57yb/documents/public/0bfbd1c6-9959-494b-9aea-1217c5889d5c</t>
  </si>
  <si>
    <t>https://ti.energia.gob.mx/api_documentos/public/api/v1/client-systems/NUrVsAShATUUqrsRXujwkIqhGx57yb/documents/public/88160652-76e7-478e-825f-957774c3b007</t>
  </si>
  <si>
    <t>ninguno (tiene estudio de instalaciones pero sin solicitud de contrato)</t>
  </si>
  <si>
    <t>Se encuentra en proceso de estudios para poder definir las obras de interconexión y obras de refuerzo necesarias para mantener la Confiabilidad del SEN y de la propia CE</t>
  </si>
  <si>
    <t>PRE-CFE-CMI-0476-2026</t>
  </si>
  <si>
    <t>CFE-CMI-0476-2026</t>
  </si>
  <si>
    <t>MLS151216UK0</t>
  </si>
  <si>
    <t>MEXICO LINDO SOLAR PV II SA DE CV</t>
  </si>
  <si>
    <t>TRINA SOLAR</t>
  </si>
  <si>
    <t>Trina Solar</t>
  </si>
  <si>
    <t>DAVID JESUS HEBRERO FERNANDEZ, DAVID JESUS HEBRERO FERNANDEZ, HECTOR TORRES CALAPIZ</t>
  </si>
  <si>
    <t>DAVID JESUS HEBRERO FERNANDEZ, HECTOR TORRES CALAPIZ, SONIA WENDOLIN GUERRA BORJA</t>
  </si>
  <si>
    <t>SONIA WENDOLIN GUERRA BORJA, DAVID JESUS HEBRERO FERNANDEZ</t>
  </si>
  <si>
    <t>alarahernandez@hotmail.com, david.hebrero@trinasolar.com</t>
  </si>
  <si>
    <t>5573247990, 5573247990, 5573247990, 5573247990, 5573247990, 5573247990</t>
  </si>
  <si>
    <t>AV. PDTE. MASARYK, 61, Polanco V Sección, Miguel Hidalgo, CIUDAD DE MÉXICO, C.P. 11560</t>
  </si>
  <si>
    <t>1500 MW; EXPERIENCIA EN DESARROLLO, CONSTRUCCIÓN Y OPERACIÓN DE PROYECTOS SOLARES Y ALMACENAMIENTO A LO LARGO DE TODO EL MUNDO</t>
  </si>
  <si>
    <t>5000 MW; ACTIVOS A LO LARGO DE LOS 5 CONTINENTES</t>
  </si>
  <si>
    <t>500 MW; ADEMAS DE DESARROLLAR, CONSTRUIR Y OPERAR SISTEMAS DE BATERIA, TRINASOLAR ES PRODUCTOR Y FABRICANTE DE ESTA TECNOLOGIA</t>
  </si>
  <si>
    <t>DESARROLLAREMOS EL PROYECTO EN COLABORACIÓN CON CONSULTORES LOCALES EN MÉXICO Y CON EPCISTAS CON EXPERIENCIA INTERNACIONAL</t>
  </si>
  <si>
    <t>6000000000 USD; TRINASOLAR COTIZA EN LA BOLSA DE SHANGHAI</t>
  </si>
  <si>
    <t>TRINASOLAR COTIZA EN LA BOLSA DE SHANGHAI</t>
  </si>
  <si>
    <t>LOS NECESARIOS PARA LA FASE DE DESARROLLO EN EQUITY Y POSTERIORES ETAPAS DE INVERSIÓN VÍA PROJECT FINANCE INTERNACIONAL</t>
  </si>
  <si>
    <t>TRINASOLAR</t>
  </si>
  <si>
    <t>RTB 31-DEC-26 NTP 01-ENE-27 COD 01-JUL-28</t>
  </si>
  <si>
    <t>75%; SE CUENTA CON TERRENOS, MIA Y PRÓXIMO A OBTENER EVIS</t>
  </si>
  <si>
    <t>Se Maniobras Eólica Coahuila</t>
  </si>
  <si>
    <t>45 MW; 4 HRS</t>
  </si>
  <si>
    <t>"Desarrollo y Permisos: Mes 1 – Mes 7 Desde RtB: Ingeniería básica (Mes 1 – Mes 3) Ingeniería de detalle (Mes 2 – Mes 6) Procura de módulos fotovoltaicos (Mes 3 – Mes 9) Procura de inversores y centros de transformación (Mes 3 – Mes 8) Procura del sistema BESS completo (Mes 3 – Mes 10) Procura de transformador de potencia y equipos de subestación AT (Mes 3 – Mes 10) Logística, transporte e importaciones (Mes 6 – Mes 11) Movimiento de tierras y obras preliminares (Mes 5 – Mes 7) Cimentaciones civiles PV, BESS y subestación (Mes 6 – Mes 9) Hincado de pilotes estructuras solares (Mes 7 – Mes 9) Montaje de estructuras metálicas (Mes 8 – Mes 11) Montaje de módulos fotovoltaicos (Mes 9 – Mes 14) Instalación de inversores y centros de transformación (Mes 10 – Mes 14) Instalación y montaje del sistema BESS (Mes 10 – Mes 15) Construcción y montaje de subestación elevadora (Mes 7 – Mes 13) Cableado DC, AC, control y sistema de puesta a tierra (Mes 9 – Mes 15) Pruebas pre-operacionales (Cold Commissioning) (Mes 15 – Mes 16) Energización y pruebas operacionales (Hot Commissioning) (Mes 16 – Mes 17) Pruebas de desempeño y capacidad contractual (Mes 17 – Mes 18) Entrega final, documentación As-Built y cierre contractual EPC (Mes 18)"</t>
  </si>
  <si>
    <t>s/n s/n, s/n, La Hedionda Chica, COAHUILA DE ZARAGOZA, CP. 25974</t>
  </si>
  <si>
    <t>El Proyecto Fotovoltaico General Cepeda consiste en el desarrollo de una central solar con una capacidad instalada de 183 MWp en corriente continua y 153 MWac en corriente alterna. La planta se conectará al sistema eléctrico en un nivel de tensión de 230 kV, mediante una línea de transmisión aérea de aproximadamente 10,000 metros de longitud, que permitirá su interconexión con las instalaciones de Cuadro de Maniobras Eólica Coahuila.</t>
  </si>
  <si>
    <t>Se Maniobras Eólica Coahuila (Noreste)</t>
  </si>
  <si>
    <t>https://ti.energia.gob.mx/api_documentos/public/api/v1/client-systems/NUrVsAShATUUqrsRXujwkIqhGx57yb/documents/public/0f0ee0e8-83e2-4d48-9dee-407d0c5a6ea2</t>
  </si>
  <si>
    <t>LA CONSTRUCCIÓN DEL PROYECTO SE LLEVARÁ A CABO MEDIANTE UN CONTRATO EPC LLAVE EN MANO INCLUIDO SUMINISTROS PRINCIPALES (EQUIPOS E INTERCONEXIÓN)</t>
  </si>
  <si>
    <t>MÓDULOS PV - TRINA SOLAR TRACKER - TRINA SOLAR BESS - TRINA SOLAR</t>
  </si>
  <si>
    <t>05CO2017E0117</t>
  </si>
  <si>
    <t>https://ti.energia.gob.mx/api_documentos/public/api/v1/client-systems/NUrVsAShATUUqrsRXujwkIqhGx57yb/documents/public/b54eab6f-7681-43e9-9342-b34358beab15</t>
  </si>
  <si>
    <t>PRE-CFE-CMI-0244-2026</t>
  </si>
  <si>
    <t>CFE-CMI-0244-2026</t>
  </si>
  <si>
    <t>Parque Fv Energias Renovables Kinaj (Santa Elena)</t>
  </si>
  <si>
    <t>SE Maniobras Lerma Potencia- Ticul Potencia</t>
  </si>
  <si>
    <t>39 MW; 3 HRS</t>
  </si>
  <si>
    <t>RTB: 31/12/2026, Inicio de Contruccion: 30/06/2027, COD: 01/10/2028</t>
  </si>
  <si>
    <t>PREDIO TABLAJE 1290 s/n, s/n, Hotel Hacienda Uxmal, YUCATÁN, CP. 97899</t>
  </si>
  <si>
    <t>PROYECTO DE ENERGIA RENOVABLES DE TECNOLOGIA FOTOVOLTAICA, EL CUAL SE CONECTARÁ A L.T. LERMA POTENCIA-TICUL POTENCIA y/o HECELCHAKÁN-TICUL, la cuales se ubican dentro del predio</t>
  </si>
  <si>
    <t>https://ti.energia.gob.mx/api_documentos/public/api/v1/client-systems/NUrVsAShATUUqrsRXujwkIqhGx57yb/documents/public/29e96d64-2c01-49a3-bf87-ea722a0d2e40</t>
  </si>
  <si>
    <t>https://ti.energia.gob.mx/api_documentos/public/api/v1/client-systems/NUrVsAShATUUqrsRXujwkIqhGx57yb/documents/public/9c21316d-3b77-4ca0-b9cd-b25ddc3885d0</t>
  </si>
  <si>
    <t>https://ti.energia.gob.mx/api_documentos/public/api/v1/client-systems/NUrVsAShATUUqrsRXujwkIqhGx57yb/documents/public/c48fc4b1-1c10-4216-a2f6-78dd478db06a</t>
  </si>
  <si>
    <t>Sin estudios realizados</t>
  </si>
  <si>
    <t>PRE-CFE-CMI-0417-2026</t>
  </si>
  <si>
    <t>CFE-CMI-0417-2026</t>
  </si>
  <si>
    <t>DSP161202EN9</t>
  </si>
  <si>
    <t>DESARROLLOS SOLARES PV DE MEXICO I SA DE CV</t>
  </si>
  <si>
    <t>EDF Power solutions</t>
  </si>
  <si>
    <t>Edf Power Solutions</t>
  </si>
  <si>
    <t>SONIA WENDOLIN GUERRA BORJA</t>
  </si>
  <si>
    <t>SONIA WENDOLIN GUERRA BORJA, DAVID JESUS HEBRERO FERNANDEZ, HECTOR TORRES CALAPIZ</t>
  </si>
  <si>
    <t>david.hebrero@trinasolar.com, hector.torres@trinasolar.com, lourdesr@picongrupo.com.mx, soniawendolin@energia-aljaval.com</t>
  </si>
  <si>
    <t>5573247990, 5573247990, 5571294461, 5639753771</t>
  </si>
  <si>
    <t>MANUEL AVILA CAMACHO, 126, INT. PISO 6, Lomas de Chapultepec V Sección, Miguel Hidalgo, CIUDAD DE MÉXICO, C.P. 11000</t>
  </si>
  <si>
    <t>PARQUE ORIZABA, 2, El Parque, Naucalpan de Juárez, MÉXICO, C.P. 53398</t>
  </si>
  <si>
    <t>1700 MW; TRINASOLAR ha construido y operado proyectos fotovoltaicos relevantes alrededor de todo el mundo</t>
  </si>
  <si>
    <t>1000 MW; TRINASOLAR ha desarrollado y operado proyectos fotovoltaicos relevantes alrededor de todo el mundo</t>
  </si>
  <si>
    <t>500 MW; TRINASOLAR ha desarrollado y operado proyectos BESS relevantes alrededor de todo el mundo</t>
  </si>
  <si>
    <t>Actualmente no contamos con un contrato marco pero si larga trayectoria seleecionando contratistas llave en mano de primer nivel de forma internacional por lo que ellos serían la preferencia para este proyecto</t>
  </si>
  <si>
    <t>6700000000 USD; TRINASOLAR cotiza en la bolsa de valores de Shanghai (SHA: 688599</t>
  </si>
  <si>
    <t>Fondos propios</t>
  </si>
  <si>
    <t>Para Equity la disponibilidad sería inmediata con financiamiento propio intercompañia, pero para este proyecto específico para el inicio de la fase constructiva se buscaría financiamiento tipo project finance.</t>
  </si>
  <si>
    <t>No está definido actualmente</t>
  </si>
  <si>
    <t>El proyecta se encuentra en fase avanzada de desarrollo. Se espera alcanzar Ready to Build en Diciembre 2027, comenzando la construcción a principios de 2028</t>
  </si>
  <si>
    <t>40%; contando con el siguiente estado: - Terreno disponibilidad garantízada mediante acuerdo de uso - MISE obtenida - MIA en trámite - Visto bueno de INAH obtenido -CONAGUA obtenido</t>
  </si>
  <si>
    <t>SE Maniobras con apertura de LT El Potosí - Aguascalientes Potencia</t>
  </si>
  <si>
    <t>90 MW; 4 HRS</t>
  </si>
  <si>
    <t>Desarrollo y Permisos: Mes 1 – Mes 7 Desde RtB: Ingeniería básica (Mes 1 – Mes 3) Ingeniería de detalle (Mes 2 – Mes 6) Procura de módulos fotovoltaicos (Mes 3 – Mes 9) Procura de inversores y centros de transformación (Mes 3 – Mes 8) Procura del sistema BESS completo (Mes 3 – Mes 10) Procura de transformador de potencia y equipos de subestación AT (Mes 3 – Mes 10) Logística, transporte e importaciones (Mes 6 – Mes 11) Movimiento de tierras y obras preliminares (Mes 5 – Mes 7) Cimentaciones civiles PV, BESS y subestación (Mes 6 – Mes 9) Hincado de pilotes estructuras solares (Mes 7 – Mes 9) Montaje de estructuras metálicas (Mes 8 – Mes 11) Montaje de módulos fotovoltaicos (Mes 9 – Mes 14) Instalación de inversores y centros de transformación (Mes 10 – Mes 14) Instalación y montaje del sistema BESS (Mes 10 – Mes 15) Construcción y montaje de subestación elevadora (Mes 7 – Mes 13) Cableado DC, AC, control y sistema de puesta a tierra (Mes 9 – Mes 15) Pruebas pre-operacionales (Cold Commissioning) (Mes 15 – Mes 16) Energización y pruebas operacionales (Hot Commissioning) (Mes 16 – Mes 17) Pruebas de desempeño y capacidad contractual (Mes 17 – Mes 18) Entrega final, documentación As-Built y cierre contractual EPC (Mes 18)</t>
  </si>
  <si>
    <t>Trinidad García de la Cadena</t>
  </si>
  <si>
    <t>SIN NOMBRE S/N, S/N, García de la Cadena, ZACATECAS, CP. 99830</t>
  </si>
  <si>
    <t>El Proyecto Fotovoltaico Los Pinos contempla el desarrollo, construcción y operación de una central solar con una capacidad instalada de 356 MWp en corriente continua y 297 MWac en corriente alterna. La planta se conectará al sistema eléctrico nacional en nivel de 400 kV, mediante una línea de transmisión aérea de aproximadamente 50 metros de longitud, que enlazará directamente con las instalaciones de Maniobras Fotovoltaico Potosí.</t>
  </si>
  <si>
    <t>https://ti.energia.gob.mx/api_documentos/public/api/v1/client-systems/NUrVsAShATUUqrsRXujwkIqhGx57yb/documents/public/c6dd9701-157e-4543-ae2b-5b10b2174d68</t>
  </si>
  <si>
    <t>OFICIO 117.-DGAEISyCP.4294/18</t>
  </si>
  <si>
    <t>09/MG-0189/02/20</t>
  </si>
  <si>
    <t>https://ti.energia.gob.mx/api_documentos/public/api/v1/client-systems/NUrVsAShATUUqrsRXujwkIqhGx57yb/documents/public/e833b541-7e5e-45fe-b1ae-3b42eb7031c8</t>
  </si>
  <si>
    <t>PRE-CFE-CMI-0808-2026</t>
  </si>
  <si>
    <t>CFE-CMI-0808-2026</t>
  </si>
  <si>
    <t>Ica Ctb-Laredo</t>
  </si>
  <si>
    <t>ESTEBAN SANCHEZ RAMOS, FRANCISO JAVIER BAY ORTUZAR, ADAN RODRIGUEZ RIVERA</t>
  </si>
  <si>
    <t>SE Arroyo del Coyote</t>
  </si>
  <si>
    <t>30 MW; 4 HRS</t>
  </si>
  <si>
    <t>Nuevo Laredo</t>
  </si>
  <si>
    <t>Autopista 85 Monterrey-Nuevo Laredo KM 20 SN, , Granjas Treviño, TAMAULIPAS, CP. 88294</t>
  </si>
  <si>
    <t>desarrollo de una Central Eléctrica de Generación con tecnología solar fotovoltaica complementada con sistema de almacenamiento eléctrico (SDAE), con capacidad mínima equivalente al 30% de la capacidad instalada, así como la infraestructura asociada necesaria (incluyendo obras accesorias y, en su caso, almacenamiento). Este proyecto se ubicará en un predio de 1,220 ha en la localidad de Nuevo Laredo, Tamaulipas, en las coordenadas 27°20'38.40'' N, 99°32'55.67'' O, con un polígono de 100ha</t>
  </si>
  <si>
    <t>https://ti.energia.gob.mx/api_documentos/public/api/v1/client-systems/NUrVsAShATUUqrsRXujwkIqhGx57yb/documents/public/dbe0b1cb-6d99-4959-87d2-1404031853b7</t>
  </si>
  <si>
    <t>Llave en mano</t>
  </si>
  <si>
    <t>https://ti.energia.gob.mx/api_documentos/public/api/v1/client-systems/NUrVsAShATUUqrsRXujwkIqhGx57yb/documents/public/1c328649-aba9-4216-928b-c44a34d0cf97</t>
  </si>
  <si>
    <t>https://ti.energia.gob.mx/api_documentos/public/api/v1/client-systems/NUrVsAShATUUqrsRXujwkIqhGx57yb/documents/public/b325c710-3827-48d2-b5c7-8a22596eb39c</t>
  </si>
  <si>
    <t>PRE-CFE-CMI-0800-2026</t>
  </si>
  <si>
    <t>CFE-CMI-0800-2026</t>
  </si>
  <si>
    <t>PFT190705JI2</t>
  </si>
  <si>
    <t>PROYECTO FOTOVOLTAICO TAMUIN 2 S A P I DE CV</t>
  </si>
  <si>
    <t>Proyecto Fotovoltaico Tamuín 2 Y Proyecto Fotovoltaico Tamuín 1</t>
  </si>
  <si>
    <t>GUILLERMO PEDROZA HERNANDEZ</t>
  </si>
  <si>
    <t>eavila@worcester.com.mx, gpedroza@worcester.com.mx, ing.jgs90@gmail.com, rcocq@polarisrei.com, slodela@gmail.com</t>
  </si>
  <si>
    <t>5568218083, 5526531178, 5559657660</t>
  </si>
  <si>
    <t>COMERCIANTES, 8, INT. SN, Valle del Sur, Iztapalapa, CIUDAD DE MÉXICO, C.P. 09819</t>
  </si>
  <si>
    <t>AV INSURGENTES SUR 800, 800, INT. PISO 12, Del Valle Centro, Benito Juárez, CIUDAD DE MÉXICO, C.P. 03100</t>
  </si>
  <si>
    <t>365.4 MW; El proyecto forma parte de dos proyectos de generación de energía, sin embargo, el registro se efectúa usando Tamuín 2 pero considerando ambos de manera agrupada para visualizar de una mejor forma la rentabilidad, además de que el propietario es el mismo para ambos terrenos y la gestión ante CENACE fue realizada anteriormente de forma agrupada. El estatus de manera agrupada es el siguiente: - Contrato de arrendamiento firmados para ambos terrenos - Viabilidad y factibilidad de interconexión realizadas. - Proceso de interconexión: Indicativo ingresado, presentamos una aclaración pendiente de respuesta, al tener respuesta se continuará con los otros dos estudios. - Permiso de generación: en proceso para su ingreso. - Impacto ambiental, aprobado para uno de los predios, para el segundo listo para su ingreso. - Impacto Social, para uno de los predios se tiene aprobada, pendiente de actualización y para el otro está ingresa y esperamos respuesta. - INAH, pendiente de visita.</t>
  </si>
  <si>
    <t>36.33 MW; 1. Central Hidroeléctrica de Pasada (Run-of-River) – Perú Polaris instaló un sistema de almacenamiento de energía con baterías (BESS) de 630 kW en la central hidroeléctrica 8 de agosto. Este sistema, comúnmente utilizado en redes eléctricas, consiste en un conjunto de baterías destinado a almacenar energía eléctrica para su posterior utilización en servicios específicos, tales como la regulación primaria de frecuencia. Polaris, además de realizar el trabajo de desarrollo e implementación de este SAE, actualmente es la responsable de su Operación y Mantenimiento, en conjunto con la central hidroeléctrica. 2. Parque Eólico Punta Lima (Puerto Rico) Actualmente, Polaris se encuentra desarrollando el proceso de adquisición para la incorporación de un sistema de almacenamiento de energía con baterías (BESS) a fin de cumplir con los Requisitos Técnicos Mínimos (MTR) establecidos en Puerto Rico. Asimismo, Polaris, a través de su subsidiaria Polaris Power US, Inc., participa en el proceso de adquisición para la integración de un sistema BESS de 35,7 MW x 285,6 MWh, como parte del programa Accelerated Storage Addition Program (ASAP), con el objetivo de incorporar capacidad de almacenamiento en Puerto Rico para mitigar el déficit significativo de capacidad existente en el sistema eléctrico.</t>
  </si>
  <si>
    <t>• Polaris considera firmemente que podría estructurar un financiamiento de proyecto (project finance) de hasta el 70% del CAPEX. • (Montos en USD) Polaris cuenta con más de USD 90 millones en efectivo en su balance general y tiene acceso a una “tap facility” sobre su emisión de bonos vigente por USD 175 millones, que le permitiría emitir hasta USD 50 millones adicionales. • Además del acceso inmediato a USD 140 millones, Polaris ha recibido recientemente una carta de términos (term sheet) para una nueva emisión de bonos de por lo menos USD 500 millones, esto no incluye financiamiento ni inversiones de capital adicionales a nivel proyectos. Lo anterior excluye la capacidad de POLARIS para emitir cartas de crédito para las garantías financieras que se requieran por el CENACE particularmente.</t>
  </si>
  <si>
    <t>70%; El estatus de manera agrupada es el siguiente: - Contrato de arrendamiento firmados para ambos terrenos - Viabilidad y factibilidad de interconexión realizadas. - Proceso de interconexión: Indicativo ingresado, presentamos una aclaración pendiente de respuesta, al tener respuesta se continuará con los otros dos estudios. - Permiso de generación: en proceso para su ingreso. - Impacto ambiental, aprobado para uno de los predios, para el segundo listo para su ingreso. - Impacto Social, para uno de los predios se tiene aprobada, pendiente de actualización y para el otro está ingresa y esperamos respuesta. - INAH, pendiente de visita.</t>
  </si>
  <si>
    <t>Se Anahuac Potencia</t>
  </si>
  <si>
    <t>110 MW; 4 HRS</t>
  </si>
  <si>
    <t>slp / estacion tamuin sn, sn, Nuevo Aquismón, SAN LUIS POTOSÍ, CP. 79215</t>
  </si>
  <si>
    <t>El proyecto forma parte de dos proyectos de generación de energía, sin embargo, el registro se efectúa usando Tamuín 2 pero considerando ambos de manera agrupada para visualizar de una mejor forma la rentabilidad, además de que el propietario es el mismo para ambos terrenos y la gestión ante CENACE fue realizada anteriormente de forma agrupada.</t>
  </si>
  <si>
    <t>https://ti.energia.gob.mx/api_documentos/public/api/v1/client-systems/NUrVsAShATUUqrsRXujwkIqhGx57yb/documents/public/3537e3c4-37a1-4b7f-ab3c-78912980ad7b</t>
  </si>
  <si>
    <t>Proyecto: - Módulos FV, Equipo: Módulo bifacial LONGi Hi-MO 9 LR7 72HYD 650M, 650 Wp. - Proveedor/fabricante: LONGi Solar. - Equipo: Huawei SUN2000 330KTL H1, 330 kVA (300 kVA @ 40 °C). - Proveedor/fabricante: Huawei - Estructuras de seguimiento ARCTECH - Baterias huawei y otras</t>
  </si>
  <si>
    <t>24SL2019E0021</t>
  </si>
  <si>
    <t>https://ti.energia.gob.mx/api_documentos/public/api/v1/client-systems/NUrVsAShATUUqrsRXujwkIqhGx57yb/documents/public/5d1be0f2-a095-4dbd-af49-3ff2ea515edf</t>
  </si>
  <si>
    <t>https://ti.energia.gob.mx/api_documentos/public/api/v1/client-systems/NUrVsAShATUUqrsRXujwkIqhGx57yb/documents/public/57b98b5f-ec93-4d8a-8fc8-4a8b9bf20c09</t>
  </si>
  <si>
    <t>PRE-CFE-CMI-0407-2026</t>
  </si>
  <si>
    <t>CFE-CMI-0407-2026</t>
  </si>
  <si>
    <t>ENERGIA VILLA DE ARRIAGA SA DE CV</t>
  </si>
  <si>
    <t>LUIS FERNANDO AVILA GÓMEZ</t>
  </si>
  <si>
    <t>lfavila@gasnaturalindustrial.com.mx, odmancha@gasnaturalindustrial.com.mx</t>
  </si>
  <si>
    <t>8717188012, 8711122350</t>
  </si>
  <si>
    <t>JUAN F BRITTINGHAM, 311, INT. 12, Ciudad Industrial, Torreón, COAHUILA DE ZARAGOZA, C.P. 27019</t>
  </si>
  <si>
    <t>1750000000.00 USD; Activos bajo gestión (AUM) al 31/12/2025: USD 17.5 mil millones. Capitalización bursátil: No aplica. Nota: El campo para ingresar el valor no acepta la cifra completa, $17,500,000,000.00 USD</t>
  </si>
  <si>
    <t>Contenido en Anexo N</t>
  </si>
  <si>
    <t>90%; Consideramos un avance de 90% en la fase de desarrollo ya que contamos con todos los estudios previos y los principales permisos necesarios para la construcción como son entre otros: -Permiso de Generación, OK. -Estudios de Interconexión, OK. -Manifiesto de Impacto Ambiental, OK. -ETJ, OK. -INAH, OK. -Permisos Municipales, OK (se deben renovar anualmente) -EVIS, ingresado. -Mecánica de suelos. -Estudio Hidrológico. -Pruebas de Hincado. -Estudio de producción solar.</t>
  </si>
  <si>
    <t>SAN LUIS POTISÍ</t>
  </si>
  <si>
    <t>SE Maniobras con apertura LT Vaquerias - Villa de Reyes</t>
  </si>
  <si>
    <t>Inicio de construcción, Junio 2027 Fin de construcción, Octubre 2028 Inicio de pruebas, Noviembre 2028 Entrada en operación comercial, Diciembre 2028</t>
  </si>
  <si>
    <t>SN SN, SN, Colonia los Manueles, SAN LUIS POTOSÍ, CP. 78494</t>
  </si>
  <si>
    <t>PROYECTO FOTOVOLTAICO CON CAPACIDAD NOMINAL DE 100 MW, LOCALIZADO A 4 KM DEL POBLADO VILLA DE ARRIAGA, EN EL ESTADO DE SAN LUIS POTOSÍ, SE INTERCONECTARÁ A UNA LÍNEA EXISTENTE DE CFE EN 230 KV QUE CRUZA POR EL PREDIO.</t>
  </si>
  <si>
    <t>https://ti.energia.gob.mx/api_documentos/public/api/v1/client-systems/NUrVsAShATUUqrsRXujwkIqhGx57yb/documents/public/b9836fe4-9ab0-46f9-8a46-7ab13f734bec</t>
  </si>
  <si>
    <t>SRA/DGIRA/DG-04517-24</t>
  </si>
  <si>
    <t>https://ti.energia.gob.mx/api_documentos/public/api/v1/client-systems/NUrVsAShATUUqrsRXujwkIqhGx57yb/documents/public/96ca286c-707a-44c9-8fdd-df26150b53b8</t>
  </si>
  <si>
    <t>https://ti.energia.gob.mx/api_documentos/public/api/v1/client-systems/NUrVsAShATUUqrsRXujwkIqhGx57yb/documents/public/0eeb9b09-c653-498e-a2ac-4daa22877982</t>
  </si>
  <si>
    <t>sin información disponible para búsqueda en SIASIC</t>
  </si>
  <si>
    <t>PRE-CFE-CMI-0809-2026</t>
  </si>
  <si>
    <t>CFE-CMI-0809-2026</t>
  </si>
  <si>
    <t>Ica San Luis Río Colorado</t>
  </si>
  <si>
    <t>FRANCISO JAVIER BAY ORTUZAR, ESTEBAN SANCHEZ RAMOS, ADAN RODRIGUEZ RIVERA</t>
  </si>
  <si>
    <t>SE Parque Industrial</t>
  </si>
  <si>
    <t>Libramiento Golfo de Sta Clara-Ejido La Islita SN, SN, Las Adelitas, SONORA, CP. 83520</t>
  </si>
  <si>
    <t>Consiste en el desarrollo de una Central Eléctrica de Generación con tecnología solar fotovoltaica complementada con sistema de almacenamiento eléctrico (SDAE), con capacidad mínima equivalente al 30% de la capacidad instalada, así como la infraestructura asociada necesaria Este proyecto se ubicará en un predio de 500 ha en la localidad de San Luis Río Colorado, Sonora, en las coordenadas 32°25'19.36'' N, 114°43'04.77'' O, on un polígono de intervención de 100 hectáreas.</t>
  </si>
  <si>
    <t>https://ti.energia.gob.mx/api_documentos/public/api/v1/client-systems/NUrVsAShATUUqrsRXujwkIqhGx57yb/documents/public/476abe1c-b441-41b8-8348-ea0793e9c05d</t>
  </si>
  <si>
    <t>https://ti.energia.gob.mx/api_documentos/public/api/v1/client-systems/NUrVsAShATUUqrsRXujwkIqhGx57yb/documents/public/79cd6bf3-6232-4bcf-a6c2-967aca344a4d</t>
  </si>
  <si>
    <t>https://ti.energia.gob.mx/api_documentos/public/api/v1/client-systems/NUrVsAShATUUqrsRXujwkIqhGx57yb/documents/public/eacd7f57-d05b-4662-81ea-de001471707a</t>
  </si>
  <si>
    <t>PRE-CFE-CMI-0150-2026</t>
  </si>
  <si>
    <t>CFE-CMI-0150-2026</t>
  </si>
  <si>
    <t>PEL0601174Y5</t>
  </si>
  <si>
    <t>PYE ELECTRIFICACIONES S DE RL DE CV</t>
  </si>
  <si>
    <t>Planta Solar Fotovoltaica Mesa Andrade I</t>
  </si>
  <si>
    <t>PYE ELECTRIFICACIONES</t>
  </si>
  <si>
    <t>MARIO GASTON TOLEDO CASILLO</t>
  </si>
  <si>
    <t>KARLA JULIETA SALAMANCA IZAGUIRRE, KARLA JULIETA SALAMANCA IZAGUIRRE, LUIS HECTOR ÁLVAREZ LELEVIER</t>
  </si>
  <si>
    <t>cp.sanchez.jesus@hotmail.com, gaston@pye-electrificaciones.com</t>
  </si>
  <si>
    <t>6646388081, 6642552026</t>
  </si>
  <si>
    <t>ESPAÑA, 2320, INT. 402, Madero (Cacho), Tijuana, BAJA CALIFORNIA, C.P. 22040</t>
  </si>
  <si>
    <t>1892.00 MW; PYE Electrificaciones cuenta con 38 años de experiencia comprobable en infraestructura eléctrica, destacando la instalación acumulada superior a 1,000,000 kVA en subestaciones de potencia, equivalente aproximadamente a 900 MW de capacidad instalada para infraestructura de transmisión y transformación eléctrica. Esta experiencia abarca diseño, ingeniería, suministro, construcción, pruebas y puesta en servicio de infraestructura eléctrica estratégica para proyectos de generación y sistemas eléctricos de potencia. Adicionalmente, la empresa ha participado de manera continua en protocolos operativos y de emergencia del sistema eléctrico coordinados por CENACE asociados a más de 550 MW instalados, fortaleciendo su experiencia en confiabilidad operativa e integración al sistema eléctrico nacional. Desarrollo de proyectos estratégicos de generación en distintas fases que suman aproximadamente 442 MW adicionales en portafolio, incluyendo generación hidroeléctrica, fotovoltaica y proyectos híbridos en desarrollo. En conjunto, estas capacidades respaldan la solvencia técnica de la empresa para el desarrollo, interconexión y operación de proyectos de generación eléctrica de mediana y gran escala. Proyectos ejecutados / operativos (generación): • La Rosita – 2020 – 30 MW – Protocolo correctivo con CENACE • La Herradura – 2021 – 90 MW – Generación temporal estratégica • Libramiento – 2021 – 65 MW – Turbinas y motogeneradores • Centinela – 2021 – 60 MW – Generación temporal estratégica • La Herradura – 2022 – 105 MW – Soporte confiabilidad sistema • La Herradura – 2024 – 100 MW – Generación con motores • La Herradura – 2025 – 100 MW – Prestación de servicios con CFEnergía Proyectos en desarrollo (generación): • SICE-00088-2025 Proyecto “Hidroeléctrica BC” Capacidad 40 MW (Desarrollo hidroeléctrico) • SICE-00175-2024 Proyecto “La Herradura” 100 MW – (Central termoeléctrica a gas natural con motogeneradores) • SICE-00022-2025 Proyecto “PYE Baja Gas” 100 MW – (Central termoeléctrica a gas natural con motogeneradores) • SICE-00001-2025 Planta Solar Fotovoltaica Mesa Andrade I 132 MW (Planta SFV + BESS) • Planta Solar Fotovoltaica "La Paz" 35 MW + 120 MWh (BESS) (Planta SFV + BESS) • Planta Solar Fotovoltaica "Constitución" 35 MW + 120 MWh (BESS) (Planta SFV + BESS) Capacidad total relevante estimada: ≈ 1,892 MW. • Generación ejecutada / operativa: ≈ 550 MW • Generación en desarrollo: ≈ 442 MW • Infraestructura eléctrica (subestaciones): ≈ 900 MW equivalentes</t>
  </si>
  <si>
    <t>242.00 MW; PYE Electrificaciones cuenta con experiencia en el desarrollo de proyectos de generación renovable principalmente en fase de ingeniería, estructuración técnica, tramitología e integración al sistema eléctrico. Actualmente, la experiencia específica en proyectos renovables suma aproximadamente: • 40 MW – Proyecto hidroeléctrico en desarrollo (ingeniería, interconexión y estructuración). • 132 MW + 528 MWh – Proyecto híbrido renovable (solar fotovoltaico con almacenamiento energético) en etapa de desarrollo. • 35 MW + 210 MWh – Proyecto híbrido renovable (solar fotovoltaico con almacenamiento energético) en etapa de desarrollo. • 35 MW + 210 MWh – Proyecto híbrido renovable (solar fotovoltaico con almacenamiento energético) en etapa de desarrollo. Esta experiencia incluye análisis técnico, gestión regulatoria, ingeniería conceptual, planeación de interconexión y estructuración para futura operación comercial. Total, aproximado de experiencia en proyectos renovables: ≈242 MW.</t>
  </si>
  <si>
    <t>768.00 MW; PYE Electrificaciones cuenta con experiencia en el análisis, integración y estructuración técnica de sistemas de almacenamiento de energía (SAE) asociados a proyectos de generación eléctrica, principalmente en esquemas híbridos orientados a confiabilidad operativa, optimización del despacho e integración al sistema eléctrico. Actualmente, el proyecto Centro Energético Mesa Andrade contempla la incorporación de un sistema de almacenamiento con capacidad aproximada de: • 528 MWh en baterías (BESS) en fase de desarrollo técnico y estructuración financiera. El Proyecto Constitución contempla la incorporación de un sistema de almacenamiento con capacidad aproximada de: • 210 MWh en baterías (BESS) en fase de desarrollo técnico y estructuración financiera. El Proyecto La Paz contempla la incorporación de un sistema de almacenamiento con capacidad aproximada de: • 210 MWh en baterías (BESS) en fase de desarrollo técnico y estructuración financiera. Esta experiencia incluye evaluación tecnológica, ingeniería conceptual, análisis de interconexión, modelación operativa y planeación para futura operación comercial del sistema de almacenamiento.</t>
  </si>
  <si>
    <t>Se mantienen relaciones estratégicas y esquemas de colaboración técnica con empresas del sector energético orientadas al desarrollo de proyectos renovables, ingeniería eléctrica e integración de sistemas de almacenamiento. Estas alianzas permiten fortalecer capacidades técnicas, financieras y de ejecución para proyectos energéticos de distinta escala. Entre los principales convenios estratégicos con posibles contratistas destacan: • NEW Infrastructure – Socio estratégico internacional con experiencia en estructuración financiera, desarrollo de infraestructura energética y acceso a cadenas globales de suministro para proyectos de generación y almacenamiento energético. Su participación potencial contribuye a la viabilidad financiera y al fortalecimiento de la cadena de valor de los proyectos. • Great Power – Fabricante internacional de sistemas de almacenamiento energético (BESS), con potencial participación en el suministro tecnológico para proyectos híbridos renovables, particularmente en soluciones de almacenamiento y gestión energética avanzada. • Univergy Solar – La vinculación se ha fortalecido mediante la plataforma internacional PYE Energy Spain, filial estratégica de PYE Electrificaciones, facilitando la colaboración con actores relevantes del sector energético en Europa. Con esta empresa se han contratado servicios de diseño e ingeniería solar y se mantiene una alianza orientada al desarrollo de proyectos de generación limpia, almacenamiento energético e iniciativas asociadas a hidrógeno verde, favoreciendo el acceso a tecnología especializada y mejores prácticas internacionales. • E kēme – Firma especializada en gestión de autorizaciones para parques energéticos y en soluciones avanzadas de Protección, Control y Medición (PCyM). La colaboración incluye coordinación e integración de sistemas PCyM y EMS, monitoreo conforme al Código de Red para optimización energética, así como diseño y ejecución de instalaciones eléctricas industriales, fortaleciendo las capacidades técnicas y regulatorias en el desarrollo de proyectos. En conjunto, estas alianzas estratégicas fortalecen la capacidad de estructuración, financiamiento, suministro tecnológico y eventual ejecución EPC de proyectos energéticos, contribuyendo a la reducción de riesgos técnicos, optimización de costos y cumplimiento de estándares regulatorios, ambientales y operativos requeridos para el desarrollo eficiente de infraestructura energética.</t>
  </si>
  <si>
    <t>9999999999.00 USD; El proyecto cuenta con respaldo del inversionista estratégico NEW Infrastructure, empresa internacional con experiencia en el desarrollo, estructuración financiera y ejecución de proyectos de infraestructura energética a nivel global. La compañía ha participado históricamente en proyectos energéticos e infraestructura por aproximadamente 50,000,000,000 USD (50 billion USD) , incluyendo generación eléctrica, almacenamiento energético e infraestructura asociada. NEW Infrastructure no cotiza en bolsa; su participación financiera se estructura mediante capital privado, financiamiento especializado en infraestructura energética y esquemas de coinversión internacional orientados al desarrollo de proyectos energéticos.</t>
  </si>
  <si>
    <t>La fuente principal de financiamiento proviene de capital privado del inversionista estratégico internacional NEW Infrastructure, mediante esquemas de capital privado y financiamiento estructurado tipo Financiación de proyectos orientado a infraestructura energética. Adicionalmente, se contempla el acceso a cadenas globales de suministro energético que favorecen la competitividad del proyecto, así como la posible coinversión institucional especializada en infraestructura energética conforme avance la estructuración financiera. El inversionista cuenta con experiencia internacional en la estructuración y financiamiento de proyectos energéticos complejos, lo que fortalece la viabilidad financiera y capacidad de ejecución del proyecto.</t>
  </si>
  <si>
    <t>La disponibilidad de los recursos financieros se prevé de forma escalonada y alineada al cronograma de desarrollo del proyecto, conforme a la estructura financiera definida con el inversionista estratégico NEW Infrastructure: • Etapa de desarrollo y permisos: Capital estratégico inicial destinado a estudios técnicos, ingeniería, tramitología y estructuración financiera. • Cierre financiero: Consolidación de financiamiento estructurado tipo financiación de proyectos para ejecución del proyecto. • Etapa de construcción: Liberación progresiva de capital conforme al avance físico y contractual. • Etapa de operación: Recuperación mediante flujos propios del proyecto y posibilidad de refinanciamiento según condiciones de mercado. Este esquema permite asegurar correspondencia entre hitos técnicos, regulatorios y financieros, favoreciendo la certidumbre en la ejecución del proyecto.</t>
  </si>
  <si>
    <t>En dicha estructura participarán: • PYE Electrificaciones como desarrollador técnico local, responsable de la coordinación del desarrollo, gestión regulatoria, ingeniería y estructuración técnica del proyecto. • NEW Infrastructure como inversionista estratégico internacional, aportando respaldo financiero, experiencia en estructuración de proyectos energéticos e integración tecnológica. • Grupo Inmobiliario Sudcalifornia, S.A. de C.V., participando como socio estratégico mediante la aportación del predio destinado al desarrollo del proyecto. Esta configuración societaria permite fortalecer la viabilidad técnica, financiera y operativa del proyecto conforme a las mejores prácticas del sector energético.</t>
  </si>
  <si>
    <t>1. Cronograma de Desarrollo y Construcción El proyecto de generación eléctrica con capacidad de 35 MW sistema de almacenamiento de energía mediante baterías con capacidad de 120 MWh contempla un horizonte total estimado de 48 meses, estructurado en fase de desarrollo, ingeniería, procura, construcción y puesta en operación comercial (COD) programada para junio de 2029. Fase de Desarrollo, Ingeniería y Cierre Financiero (enero 2026 – diciembre 2026) Durante esta etapa se desarrollarán: • Estudios de factibilidad técnica, económica y regulatoria. • Estudios eléctricos e interconexión ante CENACE y CFE. • Elaboración y gestión de Manifestación de Impacto Ambiental (MIA). • Manifestacion de Impacto Social en el Sector Energetico (MISSE). • Gestión de derechos de vía y regularización de predios. • Ingeniería básica (FEED). • Estructuración financiera y definición del esquema contractual EPC. Hito clave: Cierre financiero estimado en diciembre de 2026. Fase de Ingeniería de Detalle y Procura (Enero 2027 – Diciembre 2027) • Desarrollo de ingeniería de detalle. • Contratación EPC bajo modalidad llave en mano. • Orden de compra de equipos críticos (long lead items): o Módulos fotovoltaicos. o Inversores. o Sistema BESS (120 MWh). o Transformador de potencia principal. o Equipamiento de subestación y línea de transmisión. Fase de Construcción (Enero 2027 – Junio 2029) – 30 meses La fase constructiva se desarrollará en paralelo con actividades de procura avanzada y se dividirá en las siguientes etapas: Etapa 1 – Obras tempranas (Enero 2027 – Junio 2027) • Estudios geotécnicos definitivos. • Desmonte, nivelación y preparación del sitio. • Caminos internos y obras de drenaje. Etapa 2 – Infraestructura eléctrica principal (Julio 2027 – Junio 2028) • Cimentaciones y montaje de estructuras. • Instalación de canalizaciones y red de media tensión. • Construcción de subestación elevadora. • Inicio de construcción de línea de transmisión. Etapa 3 – Montaje electromecánico y BESS (Julio 2028 – Marzo 2029) • Instalación de módulos fotovoltaicos. • Montaje de inversores. • Instalación e integración del sistema BESS (120 MWh). • Montaje de transformador de potencia y equipos AT. Etapa 4 – Integración y pruebas (Abril 2029 – Junio 2029) • Pruebas individuales y funcionales. • Energización progresiva. • Pruebas con CENACE. • Declaración de Operación Comercial (COD) en junio 2029.</t>
  </si>
  <si>
    <t>10%; El proyecto presenta un grado de avance estimado del 10%, correspondiente a la etapa de predesarrollo y estructuración técnica inicial. Durante esta fase se han ejecutado actividades estratégicas orientadas a garantizar la viabilidad técnica, territorial y regulatoria del proyecto, entre las que destacan: • Identificación y evaluación preliminar del sitio con análisis técnico–eléctrico inicial. • Acercamiento y negociación con propietarios de los predios para asegurar la disponibilidad del terreno requerido. • Análisis preliminar de alternativas de interconexión y definición conceptual del esquema eléctrico. • Integración y recopilación de información técnica necesaria para el próximo ingreso de estudios ante CENACE. • Desarrollo de ingeniería conceptual del parque fotovoltaico y del sistema de almacenamiento con baterías (120 MWh). El proyecto se encuentra en proceso de consolidación de la ingeniería base que permitirá sustentar formalmente los estudios eléctricos y regulatorios. El porcentaje reportado refleja una postura conservadora propia de la etapa de predesarrollo; no obstante, las actividades realizadas constituyen hitos fundamentales que permiten mitigar riesgos tempranos, asegurar la factibilidad del emplazamiento y preparar el ingreso formal al proceso de interconexión. Se prevé que, una vez ingresados los estudios ante CENACE y formalizados los instrumentos de ocupación de predios, el proyecto transite a fase de desarrollo formal, incrementando de manera sustancial su nivel de avance.</t>
  </si>
  <si>
    <t>SE Mexicali Oriente</t>
  </si>
  <si>
    <t>600 MW; 4 HRS</t>
  </si>
  <si>
    <t>1.Predesarrollo (2024–2026): Identificación del sitio, evaluación del recurso solar, prefactibilidad técnica-económica, ingeniería conceptual y definición inicial del esquema de interconexión. 2. Desarrollo y permisos (2025–2026): Tramitación ambiental, regulatoria y municipal, estudios eléctricos, ingeniería básica, acuerdos de interconexión y estructuración financiera. 3. Ingeniería de detalle y procura de equipo (2026–2027): Desarrollo de ingeniería ejecutiva, especificaciones técnicas finales, adquisición de equipos principales (módulos FV, inversores, BESS, subestación) y preparación logística para construcción. 4. Construcción (2027–2028): Obra civil, instalación electromecánica, montaje del sistema fotovoltaico y del SAE, subestación, integración eléctrica, pruebas y comisionamiento. 5. Puesta en marcha (2028): Pruebas operativas, sincronización a red, certificaciones técnicas y entrada en operación comercial</t>
  </si>
  <si>
    <t>n-A n-A, n-A, Netzahualcóyotl, BAJA CALIFORNIA, CP. 21910</t>
  </si>
  <si>
    <t>MEsa Andrade I (SICE-00001-2025) central híbrida SFV+BESS (340MWp FV y 600 MWh BESS) en MXLI, BC. Emplea tecnología bifacial HJT, inversores string. Ofrece capacidad en firme de 132 MW con inyección promedio de 11h diarias, 10 meses del año. la planta cuenta con capacidad de energia excedente. • Capacidad de potencia: 132 MW • Capacidad de almacenamiento de energía: 528 MWh. • Tiempo de respuesta del SAE: 4 horas. • Porcentaje de respaldo de la capacidad neta de la central: 100%</t>
  </si>
  <si>
    <t>https://ti.energia.gob.mx/api_documentos/public/api/v1/client-systems/NUrVsAShATUUqrsRXujwkIqhGx57yb/documents/public/b2bacc4d-324f-4849-bd6f-ed5b3e1ad9f0</t>
  </si>
  <si>
    <t>Se prevé la contratación de un EPC con experiencia comprobada en proyectos utility-scale. considerando a: Great Power, EKEME Energy y Univergy Solar Same, PRODIEL como candidatos potenciales. La estructura será bajo modalidad llave en mano (LSTK), a precio alzado, incluyendo ingeniería, procura, construcción y puesta en operación. Se contemplan garantías de cumplimiento y desempeño, LDs por atraso y un esquema contractual alineado a criterios de bancabilidad y cierre financiero.</t>
  </si>
  <si>
    <t>Solar (340 MWp): Módulos bifaciales (LONGi, Canadian solar, Trina), trackers (Nextracker, Soltec), inversores (Huawei, Sungrow), transformadores MT (Prolec GE). Almacenamiento (600 MW BESS): Baterías LFP y contenedores (tianneng, great power) Alta tensión: Transformador elevador 230–245 kV y subestación (Siemens Energy, GE Grid Solutions). Sistemas auxiliares: SCADA, protecciones, HVAC (Siemens, Schneider Electric) REferenciales sujetos a ingeniería y contratación EPC</t>
  </si>
  <si>
    <t>PRE-CFE-CMI-0543-2026</t>
  </si>
  <si>
    <t>CFE-CMI-0543-2026</t>
  </si>
  <si>
    <t>GLOBAL SOLAR AMERICA 5 S A P I DE CV</t>
  </si>
  <si>
    <t>Global Solar 5 San Luis 100 Mw</t>
  </si>
  <si>
    <t>4500000 USD; EL GRUPO OPERA 1.4 GW DE ENERGIAS RENOVABLES ENTRE EUROPA, ESTADOS UNIDOS Y AFRICA</t>
  </si>
  <si>
    <t>GLOBAL SOLAR AMERICA 5, SAPI DE CV</t>
  </si>
  <si>
    <t>"DESARROLLO INGENIERÍAS: 132 DÍAS CONSTRUCCIÓN DE LA CENTRAL: 340 DÍAS OBRA CIVIL: 210 DÍAS OBRA ELECTROMECÁNICA: 190 DÍAS CONSTRUCCIÓN LÍNEA EVACUACIÓN: 300 DÍAS CONSTRUCCIÓN SUBESTACIÓN ELÉCTRICA: 330 DÍAS PRUEBAS DE COMPORTAMIENTO DE LA CENTRAL: 51 DÍAS TOTAL DÍAS: 523 DÍAS</t>
  </si>
  <si>
    <t>50%; Falta MIA, MIS, INAH, Contrato de Interconección, Permiso de Generación y Permisos Municipales. Existe análisis interno positivo</t>
  </si>
  <si>
    <t>La panta SLP1 tiene evacuación de su energía a traves de una subestación elevadora denominada “SE Elevadora SLP1”, ubicada dentro del polígono del proyecto fotovoltaico, y una línea de alta tensión que conecta la subestación elevadora con la subestación CFE SE Anahuac Potencia en 115 kV, A través de estas infraestructuras, se inyectará la energía generada al Sistema Eléctrico Nacional.</t>
  </si>
  <si>
    <t>https://ti.energia.gob.mx/api_documentos/public/api/v1/client-systems/NUrVsAShATUUqrsRXujwkIqhGx57yb/documents/public/9b1972be-a670-4aeb-bc32-97fd7ced953f</t>
  </si>
  <si>
    <t>https://ti.energia.gob.mx/api_documentos/public/api/v1/client-systems/NUrVsAShATUUqrsRXujwkIqhGx57yb/documents/public/557669fc-d834-4130-bfed-f3f606046cdc</t>
  </si>
  <si>
    <t>https://ti.energia.gob.mx/api_documentos/public/api/v1/client-systems/NUrVsAShATUUqrsRXujwkIqhGx57yb/documents/public/c2964c43-3164-4ecc-aca1-c313fc9c5846</t>
  </si>
  <si>
    <t>4/24/2025</t>
  </si>
  <si>
    <t>PRE-CFE-CMI-0816-2026</t>
  </si>
  <si>
    <t>CFE-CMI-0816-2026</t>
  </si>
  <si>
    <t>ZQR231016AI5</t>
  </si>
  <si>
    <t>ZML QUINTANA ROO S A P I DE CV</t>
  </si>
  <si>
    <t>Zapallar</t>
  </si>
  <si>
    <t>ing.abrahamzepeda@gmail.com</t>
  </si>
  <si>
    <t>Todos los permisos, autorizaciones, contratos, derechos y otros activos relativos al proyecto “Zapallar” (198MWac / 240MWp / 264 MWh BESS), están contenidos en la sociedad vehículo ZML Quintana Roo, S.A.P.I. de C.V., la cual es controlada por el Grupo ZML. ZML Quintana Roo, S.A.P.I. de C.V., actuará como socio del proyecto “Zapallar”.</t>
  </si>
  <si>
    <t>El cronograma preliminar del proyecto “Zapallar” (198MWac / 240MWp / 264 MWh BESS) se encuentra alineado con los hitos establecidos en la convocatoria y contempla un periodo total de ejecución de 24 meses para la fase de construcción, incluyendo ingeniería, procura, obras y comisionamiento. Etapa de Desarrollo y Preparación • Early works: octubre 2026 – junio 2027. • Cierre financiero previsto: entre octubre 2026 y junio 2027. • Firma del contrato de interconexión: conforme al calendario de la convocatoria. • Notice to Proceed (NTP): junio 2027. Calendario de construcción (24 meses) • Ingeniería de detalle: 4 meses. • Compra de equipos principales: 4 meses. • Compra de equipos de alta tensión (incluyendo transformador principal, equipos de subestación y sistemas asociados): 12 meses. • Construcción y montaje: 18 meses. • Commissioning y pruebas: 2 meses. Las actividades anteriores se ejecutan de manera parcialmente solapada para mantener una duración total de 24 meses desde el NTP, conforme a prácticas estándar de ejecución EPC y project finance. Resumen de hitos • Inicio construcción (NTP): junio 2027. • Fin construcción: abril 2029. • Commissioning y pruebas: mayo 2029 – junio 2029. • COD (operación comercial) estimado: junio 2029 (con margen respecto al Longstop Date de diciembre 2029). El cronograma incluye márgenes de contingencia alineados con estándares internacionales de financiamiento de proyectos, asegurando holgura suficiente para cumplimiento del COD contractual.</t>
  </si>
  <si>
    <t>70%; El grado de avance estimado del proyecto “Zapallar” (198MWac / 240MWp / 264 MWh BESS), es aproximadamente del 70%, considerando el estado actual de maduración técnica y regulatoria. Este porcentaje refleja que los proyectos cuentan con: • Terrenos asegurados y estructurados para el desarrollo, • Avance significativo en el proceso de permisos, incluyendo componentes ambientales, sociales y arqueológicos ya ingresados ante las autoridades correspondientes, • Estudio indicativo iniciado, y • Desarrollo técnico y estudios base en etapa avanzada. El principal hito pendiente para alcanzar estado Ready-to-Build (RTB) corresponde a la obtención y cierre del proceso de interconexión, el cual representa la etapa final clave dentro del proceso de maduración del proyecto.</t>
  </si>
  <si>
    <t>SE Maniobras con apertura de LT Ticul Dos - Xul-ha o en 115 kV con apertura de LT Chunhuhub - Sian Kaán (SET6)</t>
  </si>
  <si>
    <t>73 MW; 4 HRS</t>
  </si>
  <si>
    <t>El cronograma del proyecto Zapallar está alineado con los hitos de la convocatoria y contempla 24 meses de construcción bajo esquema EPC. La etapa de desarrollo incluye trabajos preliminares de octubre 2026 a junio 2027, cierre financiero en el mismo periodo y firma del contrato de interconexión conforme al calendario oficial. El NTP está previsto para junio 2027. La construcción considera ingeniería de detalle (4 meses), compra de equipos principales (4 meses), adquisición de equipos de alta tensión, incluyendo transformador y subestación (12 meses), construcción y montaje (18 meses) y commissioning (2 meses). Las actividades se ejecutan de forma parcialmente traslapada para mantener la duración total de 24 meses desde NTP. El inicio de construcción sería en junio 2027, fin en abril 2029, commissioning mayo–junio 2029 y COD estimado en junio 2029, con margen respecto al CFE Longstop Date.</t>
  </si>
  <si>
    <t>Felipe Carrillo Puerto</t>
  </si>
  <si>
    <t>Carretera Felipe Carrillo Puerto a merida sn, , Chunhuás, QUINTANA ROO, CP. 77108</t>
  </si>
  <si>
    <t>El proyecto ZAPALLAR consiste en una planta solar fotovoltaica de 198 MWac, combinada con un sistema BESS. El proyecto transformará energía solar en electricidad y almacenará energía para suministro flexible. Integrará módulos fotovoltaicos, inversores y un sistema de almacenamiento de energía en baterías, asegurando confiabilidad y soporte a la red. El proyecto contribuirá a la transición energética con tecnología moderna y sostenible.</t>
  </si>
  <si>
    <t>https://ti.energia.gob.mx/api_documentos/public/api/v1/client-systems/NUrVsAShATUUqrsRXujwkIqhGx57yb/documents/public/bd2bd901-a674-41dd-a26a-098e3536a8d0</t>
  </si>
  <si>
    <t>Los equipos del proyecto incluyen módulos fotovoltaicos bifaciales, inversores string, centros de transformación, sistema de almacenamiento de energía en baterías (BESS), subestación elevadora, sistema de media y alta tensión y sistema de monitoreo y control (SCADA). Los módulos serán suministrados por Canadian Solar, los inversores y el sistema BESS por Huawei, mientras que los demás equipos eléctricos serán provistos por fabricantes internacionales con experiencia en proyectos util</t>
  </si>
  <si>
    <t>09/MG-0057/03/25</t>
  </si>
  <si>
    <t>https://ti.energia.gob.mx/api_documentos/public/api/v1/client-systems/NUrVsAShATUUqrsRXujwkIqhGx57yb/documents/public/d520db01-fb94-43ca-9774-f0f5c966f69a</t>
  </si>
  <si>
    <t>https://ti.energia.gob.mx/api_documentos/public/api/v1/client-systems/NUrVsAShATUUqrsRXujwkIqhGx57yb/documents/public/e0a105b6-b607-4600-ab11-6d1d0a45a0ac</t>
  </si>
  <si>
    <t>PRE-CFE-CMI-0780-2026</t>
  </si>
  <si>
    <t>CFE-CMI-0780-2026</t>
  </si>
  <si>
    <t>Cer 5</t>
  </si>
  <si>
    <t>SE Tizimin</t>
  </si>
  <si>
    <t>Construccion de un parque eolico de 120 MW con 30% bess, con interconexion en 115 kV, se tizimin</t>
  </si>
  <si>
    <t>Carretera tizimin sn, sn, San Francisco, YUCATÁN, CP. 97614</t>
  </si>
  <si>
    <t>construccion de un parque eolico de 120 MW con 30% bess, con interconexion en 115 kV, se tizimin</t>
  </si>
  <si>
    <t>https://ti.energia.gob.mx/api_documentos/public/api/v1/client-systems/NUrVsAShATUUqrsRXujwkIqhGx57yb/documents/public/85d160fb-8630-4cd6-a193-052eecfc2725</t>
  </si>
  <si>
    <t>epc e inversionista principal sungrow, desarrollador grupo agrovoltaico de mexico gam</t>
  </si>
  <si>
    <t>transformador de potencia - sungrow interruptores de potencia. sungrow aerogeneradores - sungrow se potencia - nacional cuadro de maniobras - nacional baterias - sungrow</t>
  </si>
  <si>
    <t>CER5</t>
  </si>
  <si>
    <t>https://ti.energia.gob.mx/api_documentos/public/api/v1/client-systems/NUrVsAShATUUqrsRXujwkIqhGx57yb/documents/public/1beb5b1a-c4b9-4252-bf17-eb2d909b5fcb</t>
  </si>
  <si>
    <t>PRE-CFE-CMI-0734-2026</t>
  </si>
  <si>
    <t>CFE-CMI-0734-2026</t>
  </si>
  <si>
    <t>VIAR790325K78</t>
  </si>
  <si>
    <t>RAMIRO VILLARREAL ALMAGUER</t>
  </si>
  <si>
    <t>La Fortuna I</t>
  </si>
  <si>
    <t>VINDMOL SOLAR</t>
  </si>
  <si>
    <t>Vindmol Solar</t>
  </si>
  <si>
    <t>desarrollomx@greengoenergy.com, rvillarreal03@gmail.com</t>
  </si>
  <si>
    <t>2221407199, 2221407199</t>
  </si>
  <si>
    <t>VALLE CACTUS, 155, Valle del Sol, Pachuca de Soto, HIDALGO, C.P. 42082</t>
  </si>
  <si>
    <t>90 MW; Parque solar fotovoltaico con 90MW de capacidad AC, 117MWp a conectarse en subestacion Ozuluama en el Municipio de Ozuluama, Veracruz, cuenta con 30% de capacidad en baterias con 4hrs de respaldo.</t>
  </si>
  <si>
    <t>20000.00 MW; 20GW de experiencia desarrollando y construyendo proyectos renovables, tanto solares, eolicos, baterias e hidrogenno verde o PtX en Paises como Dinamarca, Suecia, Letonia, Francia, Alemania, Estados Unidos, entre otros; oficina técnica en Mexico para apoyo a proyectos en todo el mundo, con especialistas en baterias, eolicos en Europa.</t>
  </si>
  <si>
    <t>5000.00 MW; Actualmente desarrollando 5GW de capacidad, principalmente en Europa y Estados Unidos.</t>
  </si>
  <si>
    <t>Buscamos un esquema que nos permita desarrollar y construir y de ser posible operar el proyecto pero el esquema de financiamiento tendria que ser bajo un esquema project finance. Se pueden ver alternativas mientras estas no implique deuda corporativa para la empresa.</t>
  </si>
  <si>
    <t>No hay convenios estrategico con contratista alguno, buscamos siempre la mejor opcion para cada proyecto. Podemos trabajar con cualquier empresa que sea la mas conveniente para el proyecto o incluso administrar la construccion y subcontratar a empresas de construccion ya que nosotros podemos hacer el 100% de la ingenieria para construir el proyecto y administrar la construccion.</t>
  </si>
  <si>
    <t>50000000.00 USD; LA empresa es una empresa de desarrollo que mantiene una estructura ligera de capital ya que son directamente los inversionistas los que aportan capital a los proyectos</t>
  </si>
  <si>
    <t>Inversionistas privados</t>
  </si>
  <si>
    <t>Los fondos estarian disponibles antes de que el proyecto este listo para construcción</t>
  </si>
  <si>
    <t>El vehiculo seria la propia SPV donde CFE e inversionistas privados serian socios directamente o atraves de un fideicomiso</t>
  </si>
  <si>
    <t>Proceso de MIA, MISSE y permisos municipales para marzo 2027 con posibilidad de iniciar construccion Julio 2027 y finalizacion de construccion para Marzo 2029</t>
  </si>
  <si>
    <t>30%; Se tiene solicitud de estudio indicativo iniciada, se tiene acuerdo de arrendamiento y desarrollo de Anexo 4 para procesod e interconexión</t>
  </si>
  <si>
    <t>SE Ozuluama</t>
  </si>
  <si>
    <t>27 MW; 4 HRS</t>
  </si>
  <si>
    <t>OCT 2027 Listo para construccion Jun 2029 entrada en operacion Comercial</t>
  </si>
  <si>
    <t>Ozuluama de Mascareñas</t>
  </si>
  <si>
    <t>Fraccionamiento los zavales s/N, , Bejuco, VERACRUZ, CP. 92080</t>
  </si>
  <si>
    <t>planta fotovoltaica de 90MW de capacidad ac y 117 mw dc de capacidad instalada con 27MW de capacidad dee pterias y 4hrs de almacenamiento</t>
  </si>
  <si>
    <t>https://ti.energia.gob.mx/api_documentos/public/api/v1/client-systems/NUrVsAShATUUqrsRXujwkIqhGx57yb/documents/public/094b48c8-f8f3-4ea6-b9e9-5ee0460b9d89</t>
  </si>
  <si>
    <t>no hay un EPC seleccionado al momento, se puede firmar en dos estrategias basicas que garantizan bancabilidad, la primera es un proyecto epc llave en mano con un solo contratista y la segunda es con dos contratistas hacer un epc con cada uno, uno para la parte fotvoltaico y otro para la interconexion, nos podemos acoplar a distintis esquemas de acuerdo a lo que el proyecto requiera.</t>
  </si>
  <si>
    <t>paneles 660W de longi inversores huawei o sungrow trackers nextracker, pvhardware, array technologies baterias, huawei, sungrow o byd</t>
  </si>
  <si>
    <t>https://ti.energia.gob.mx/api_documentos/public/api/v1/client-systems/NUrVsAShATUUqrsRXujwkIqhGx57yb/documents/public/15d45f89-75d7-4e41-aa3d-04b1961a9180</t>
  </si>
  <si>
    <t>https://ti.energia.gob.mx/api_documentos/public/api/v1/client-systems/NUrVsAShATUUqrsRXujwkIqhGx57yb/documents/public/2159b370-f9ba-4d69-b57a-8847d74e4231</t>
  </si>
  <si>
    <t>PRE-CFE-CMI-0580-2026</t>
  </si>
  <si>
    <t>CFE-CMI-0580-2026</t>
  </si>
  <si>
    <t>80 MW; 4 HRS</t>
  </si>
  <si>
    <t>Fases del proyecto: 1. Pre‑desarrollo (2–3 meses): Validación técnica, predial, ambiental e interconexión. Revisión de recurso solar, tenencia de tierra, accesos, topografía, ANP, especies, arqueología, capacidad de red, CAPEX/OPEX y modelo de negocio. 2. Desarrollo (9–24 meses): Permisos: MIA, CUSTF, municipales y estatales, interconexión CENACE/CFE, registros y servidumbres. Ingeniería: selección tecnológica, estudios topográficos y geotécnicos, layout, cálculos eléctricos, SCADA, subestación y BoQ. Contratación: RFI/RFP, evaluación, contratos EPC/EPCM, logística y cierre financiero. 3. Construcción (10–24 meses): Obra civil, montaje PV/BOS, instalación BESS, pruebas FAT/SAT e interconexión. 4. Comisionamiento (2–12 meses): Pruebas PV y BESS, integración SCADA y pruebas con CENACE. 5. COD: Liberaciones, entrada comercial, O&amp;M y KPIs. Hitos: Go/No‑Go, permisos, IFC+NTP, subestación energizada, SA y COD.</t>
  </si>
  <si>
    <t>Libramiento golfo de santa clara NA, NA, Solidaridad, SONORA, CP. 83496</t>
  </si>
  <si>
    <t>Planeación, construcción y operación del parque fotovoltaico SAN LUIS RÍO COLORADO, tendrá una generación de energía solar de 200MWac, ubicado en SAN LUIS RÍO COLORADO, en el estado de SONORA, cuenta con 630 has, el punto de interconexión es la SE CFE Parque industrial, ubicada aprox a 4.1km de distancia, contribuye al Desarrollo Energético de México de manera sustentable, el parque generara energía limpia suficiente para suministrar a mas de 200,000 hogares.</t>
  </si>
  <si>
    <t>https://ti.energia.gob.mx/api_documentos/public/api/v1/client-systems/NUrVsAShATUUqrsRXujwkIqhGx57yb/documents/public/5e63020a-776f-47b5-9fcd-19262474323e</t>
  </si>
  <si>
    <t>Dentro del grupo se cuenta con una unidad de negocio "plantas industriales" la cual se encargara de la ingeniería procura y construcción del proyecto, además contamos con una unidad de negocio de transmisión y distribución la que se puede encargar de las obras de refuerzo y interconexión. consideramos la opción del acuerdo contractual</t>
  </si>
  <si>
    <t>PRE-CFE-CMI-0790-2026</t>
  </si>
  <si>
    <t>CFE-CMI-0790-2026</t>
  </si>
  <si>
    <t>Zacatecas I</t>
  </si>
  <si>
    <t>SE Primero de Mayo</t>
  </si>
  <si>
    <t>86 MW; 4 HRS</t>
  </si>
  <si>
    <t>CARRETERA FEDERAL ZACATECAS SALTILLO km, , Rancho Nuevo, ZACATECAS, CP. 98277</t>
  </si>
  <si>
    <t>Proyecto fotovoltaico ZACATECAS I (Zacatecas) con capacidad de 100 MWp (118 MWac), integrado por 139,860 módulos de 715 Wp con seguimiento a un eje y 491 inversores (DC/AC 1.18). Incorpora SAE de 86 MW con 4 h de almacenamiento y 363 ciclos/año. Producción estimada P50: 242.98 GWh, PR 84.41 %. Vida útil proyectada: 25 años.</t>
  </si>
  <si>
    <t>https://ti.energia.gob.mx/api_documentos/public/api/v1/client-systems/NUrVsAShATUUqrsRXujwkIqhGx57yb/documents/public/f88c1f83-a6e3-4678-a3df-21f2e33e3dce</t>
  </si>
  <si>
    <t>117.-DEIS.370/17</t>
  </si>
  <si>
    <t>32ZA2018E0056</t>
  </si>
  <si>
    <t>https://ti.energia.gob.mx/api_documentos/public/api/v1/client-systems/NUrVsAShATUUqrsRXujwkIqhGx57yb/documents/public/f69d2647-13f7-4445-bd21-eb206412eced</t>
  </si>
  <si>
    <t>https://ti.energia.gob.mx/api_documentos/public/api/v1/client-systems/NUrVsAShATUUqrsRXujwkIqhGx57yb/documents/public/c3bf2e7d-4883-40fe-be22-7cd8c1ae265d</t>
  </si>
  <si>
    <t>PRE-CFE-CMI-0738-2026</t>
  </si>
  <si>
    <t>CFE-CMI-0738-2026</t>
  </si>
  <si>
    <t>REDEN SERVICES MEXICO SA DE CV</t>
  </si>
  <si>
    <t>Central Fotovoltaica Tampak</t>
  </si>
  <si>
    <t>Reden</t>
  </si>
  <si>
    <t>ALLAN FELIPE MORALES SERRANO</t>
  </si>
  <si>
    <t>JORGE ALFREDO ROBLES VERA</t>
  </si>
  <si>
    <t>cobranza@despachoromero.com.mx, jorge.robles.vera@gmail.com</t>
  </si>
  <si>
    <t>9995931024, 9995931024</t>
  </si>
  <si>
    <t>HOMERO, 1425, INT. 1304 F, Polanco III Sección, Miguel Hidalgo, CIUDAD DE MÉXICO, C.P. 11540</t>
  </si>
  <si>
    <t>73 MW; Se tienen tres proyectos operativos actualmente, dos son de la LSPEE en modalidad pequeño productir y uno es LIE ganador de la 1a subasta de Largo Plazo</t>
  </si>
  <si>
    <t>73 MW; Se desarrollaron, construyeron y se están operando tres parques fotovoltaicos actualmente, dos en modo pequeño productor y unos ganador de la primera subasta de largo plazo, segestionaron todos los permisos y autorizaciones necesarios, incluyendo una asamblea social con una comunidad.</t>
  </si>
  <si>
    <t>0 MW; No se cuenta con experiencia local desarrolando sistemas SAE, sin embargo, a nivel grupo se tiene experiencia en Puerto Rico y en Chile</t>
  </si>
  <si>
    <t>Reden - Construcción Axial - Estructura Power Electronics - SCADA SISENOL - Combiner boxers GAMESA - Inversores GOTION - BESS</t>
  </si>
  <si>
    <t>75000000 USD; 3 activos bajo gestión operativa actual y con madurez en su operación</t>
  </si>
  <si>
    <t>propios, banca privada y banca de desarrollo</t>
  </si>
  <si>
    <t>Dependiendo de la acreditación del proyecto</t>
  </si>
  <si>
    <t>Reden Services México</t>
  </si>
  <si>
    <t>Se espera cerrar el terreno en 2026 para poder recibir los permisos y autorizaciones a más tardar el primer trimestre de 2027 y poder empezar construcción, terminando las obras en el campo fotovoltaico y obras de interconexión en octubre de 2028 y así poder estar en pruebas hasta mayo de 2029 y que se pueda declarar operación comercial en junio de 2029</t>
  </si>
  <si>
    <t>0%; No se cuentan con permisos ni autorizaciones, únicamente se ha seleccionado el sitio del proyecto y se han entablado juntas informativas con la comunidad</t>
  </si>
  <si>
    <t>SE Chunhuhub</t>
  </si>
  <si>
    <t>45 MW; 3 HRS</t>
  </si>
  <si>
    <t>Se espera cerrar el terreno en 2026 y empezar con los trámites de autorizaciones, con la visipon de terminar de recibir los permisos en el primer trimestre de 2027 y enpezar construcción, se espera terminar la construcción en octubre de 2028 y empezar con pruebas pre operativas, para entrar en operación en junio 30 de 2029.</t>
  </si>
  <si>
    <t>Vía corta merida chetumal sn, sn, Chunhuhub, QUINTANA ROO, CP. 77160</t>
  </si>
  <si>
    <t>la central fotovoltaica tampak sera un proyecto fotovoltaico con seguidores a un eje, que tendra una potencia de 150 MW en el punto de interconexión, el cual sera de 230 kv en la subestacion chunhuhub. Se instalaran 293301 modulos fotovoltaicos bifaciales de 630 w y se utilizaran 153 inversores modulares para poder producir 375 gwh/año que seran interconectados a la red mediante una linea de transmision aerea de 9.5 km.</t>
  </si>
  <si>
    <t>https://ti.energia.gob.mx/api_documentos/public/api/v1/client-systems/NUrVsAShATUUqrsRXujwkIqhGx57yb/documents/public/f25f853b-31c3-4d26-804b-9791d94e522c</t>
  </si>
  <si>
    <t>Reden services mexico sera el encargado del epc, considerando un mecanismo contractual tipo llave en mano</t>
  </si>
  <si>
    <t>modulos - jinko estructuras y seguidores - axial inversores - sungrow bess - gotion transformador elevadores - voltrak celdas media tension - schneider</t>
  </si>
  <si>
    <t>https://ti.energia.gob.mx/api_documentos/public/api/v1/client-systems/NUrVsAShATUUqrsRXujwkIqhGx57yb/documents/public/49d81091-1468-4b9e-90d7-8123e31ec411</t>
  </si>
  <si>
    <t>PRE-CFE-CMI-0781-2026</t>
  </si>
  <si>
    <t>CFE-CMI-0781-2026</t>
  </si>
  <si>
    <t>GFS1709098E7</t>
  </si>
  <si>
    <t>GENERADORA FOTOVOLTAICA SANTISIMA TRINIDAD S A P I DE CV</t>
  </si>
  <si>
    <t>Sistema De Almancenamiento De Energía No Asosiado Santisima Trinidad Ii</t>
  </si>
  <si>
    <t>JOAQUIN VEGA ACUÑA</t>
  </si>
  <si>
    <t>ing.jgs90@gmail.com, ranchoalacran01@hotmail.com, slodela@gmail.com</t>
  </si>
  <si>
    <t>GABRIEL LEYVA, 265 NTE, Primer Cuadro (Centro), Ahome, SINALOA, C.P. 81200</t>
  </si>
  <si>
    <t>INSURGENTES SUR, 800, Del Valle Centro, Benito Juárez, CIUDAD DE MÉXICO, C.P. 03100</t>
  </si>
  <si>
    <t>182.00 MW; Descripción: - Geotérmica en Nicaragua: Capacidad instalada 82 MW, Factor de planta de 62% al 65%, Generación de 450 GWh a 475 GWh, CO2: 250,000 Tons/año. - Eólica en Puerto Rico: Capacidad instalada de 26 MW, factor de planta de 23-26%, generación de energía de 52 a 58 GWh/año, línea de transmisión de 5 km con tensión de 115 kV, COD en Q1 2024. - Hidroelectricidad en Perú: 1) Capacidad instalada 5 MW, Factor de potencia 60%-70%, generación de energía de 27-33 GWh/año, línea de transmisión de 840 m con tensión de 69 kV, CO2 de 13,500 ton/año. 2) Capacidad instalada 20 MW, Factor de potencia 65%-78%, generación de energía de 110-120 GWh/año, línea de transmisión de 58 km con tensión de 138 kV, CO2 de 50,000 ton/año. 3) Capacidad instalada 8 MW, Factor de potencia 55%-70%, generación de energía de 55-70 GWh/año, línea de transmisión de 58 km con tensión de 138 kV, CO2 de 20,000 ton/año. - Hidroelectricidad en Ecuador: Capacidad instalada 6.75 MWac, Factor de potencia 75%, generación de energía de 36-39 GWh/año, línea de transmisión de 18 km con tensión de 23 kV, COD marzo 2020. - Fotovoltaica - República Dominicana: Capacidad instalada de 25 MWac / 32.6 MWdc, factor de planta de 29%, generación de energía de 65 GWh/año, COD en marzo 2020. - Panamá: Capacidad instalada de 10 MWac, factor de planta 20-22%, generación de energía de 18-20 GWh/año, línea de transmisión en el sitio, COD en Q1 2023.</t>
  </si>
  <si>
    <t>182.00 MW; Polaris Renewable Energy ejecuta con su recurso propio la operación y mantenimiento de todas sus plantas de energías renovables y ha participado del desarrollo de varias de ellas, según se describe las tareas desarrolladas a continuación: 1. Proyecto Solar Fotovoltaico Canoa 1 (República Dominicana) El Proyecto Solar Canoa 1 es una central fotovoltaica con una capacidad de 25 MWac / 32.6 MWdc, propiedad en un 100% de Polaris a través de su subsidiaria Emerald Solar Energy, S.R.L. El equipo de Polaris ha sido responsable de las siguientes actividades en este proyecto: • Identificación y evaluación del sitio (siting) • Desarrollo del proyecto • Tramitación y obtención de permisos • Ingeniería en coordinación con el contratista EPC seleccionado • Diseño en coordinación con el contratista EPC seleccionado • Financiamiento y refinanciamiento • Supervisión de la construcción ejecutada por el contratista EPC • Supervisión de la instalación ejecutada por el contratista EPC • Gestión de adquisiciones (procurement) • Puesta en marcha (commissioning) • Operación • Mantenimiento • Gestión de activos (Asset Management) • Cumplimiento ambiental, social y de salud y seguridad conforme a los Principios del Ecuador 2. Proyectos Solares Fotovoltaicos Vista Hermosa 1 &amp; 2 (Panamá) Vista Hermosa 1 &amp; 2 son proyectos solares fotovoltaicos con una capacidad combinada de 10 MWac, propiedad en un 100% de Polaris a través de sus subsidiarias Vista Hermosa 1, S.A. y Vista Hermosa 2, S.A. (anteriormente Panasolar Green Energy Corp. y Panasolar Green Power Corp., respectivamente). Polaris ha sido responsable de las siguientes actividades: • Ingeniería en coordinación con el ingeniero consultor seleccionado • Diseño en coordinación con el ingeniero consultor seleccionado • Financiamiento • Construcción • Instalación • Gestión de adquisiciones • Puesta en marcha • Operación • Mantenimiento • Gestión de activos • Cumplimiento ambiental, social y de salud y seguridad conforme a la normativa local 3. Proyecto Geotérmico San Jacinto (Nicaragua) San Jacinto es un proyecto geotérmico con una capacidad instalada de 82 MW, propiedad y operado por Polaris a través de sus subsidiarias Polaris Energy Nicaragua, S.A. (PENSA) y San Jacinto Power International Corp. (SJPIC). En la planta geotérmica principal, Polaris ha sido responsable de: • Operación • Mantenimiento • Gestión de activos • Cumplimiento ambiental, social y de salud y seguridad conforme a la normativa local En el Proyecto Binario de 10 MW, Polaris ha sido responsable de: • Ingeniería en coordinación con el contratista EPC seleccionado • Diseño en coordinación con el contratista EPC seleccionado • Financiamiento y refinanciamiento • Supervisión de la construcción ejecutada por el contratista EPC • Supervisión de la instalación ejecutada por el contratista EPC • Gestión de adquisiciones • Puesta en marcha • Operación • Mantenimiento • Gestión de activos • Cumplimiento ambiental, social y de salud y seguridad conforme a los Principios del Ecuador 4. Parque Eólico Punta Lima (Puerto Rico) Punta Lima Wind Farm es un parque eólico con una capacidad de 26 MW, propiedad de Polaris a través de su subsidiaria Punta Lima Wind Farm LLC, sociedad registrada en el estado de Delaware, Estados Unidos. Polaris ha sido responsable de las siguientes actividades: • Adquisición del activo en operación • Operación • Mantenimiento • Gestión de activos • Cumplimiento ambiental, social y de salud y seguridad conforme a la normativa local 5. Centrales Hidroeléctricas de Pasada (Run-of-River) – Perú La central Canchayllo es un proyecto hidroeléctrico de pasada (Run-of-River, ROR) con una capacidad de 5 MW, propiedad de Polaris a través de su subsidiaria Empresa de Generación Eléctrica S.A.C. (EGECSAC). Las centrales El Carmen y 8 de Agosto son proyectos hidroeléctricos de pasada con capacidades de 8 MW y 20 MW, respectivamente, propiedad y operadas por Polaris a través de su subsidiaria Generación Andina S.A.C. (GASAC). Polaris ha sido responsable de las siguientes actividades: • Adquisición de activos en operación • Operación • Mantenimiento • Gestión de activos • Cumplimiento ambiental, social y de salud y seguridad conforme a la normativa local 6. Central Hidroeléctrica de Pasada (Run-of-River) – Ecuador San José de Minas es una central hidroeléctrica de pasada con una capacidad de 6.0 MW, propiedad en un 86.16% de la Compañía a través de su subsidiaria HSJM. Polaris ha sido responsable de las siguientes actividades: • Adquisición del activo en operación • Operación • Mantenimiento • Gestión de activos • Cumplimiento ambiental, social y de salud y seguridad conforme a la normativa local</t>
  </si>
  <si>
    <t>785000000.00 USD; - Total de activos bajo gestión de 535 millones - Valor de mercado en Bolsa de Valores de Toronto (TSX) por 250 millones</t>
  </si>
  <si>
    <t>POLARIS RENEWABLE Y BANCA COMERCIAL</t>
  </si>
  <si>
    <t>10%; El detalle del avance del proyecto se presenta a continuación: - Estudios básicos concluidos 100% - Censo completo de línea de transmisión concluido 100% - Estudios de CENACE: El proyecto llegó hasta la fase de poner garantías; sin embargo por temas de financiamiento, no se continuó con el proceso. - Permiso de generación, listo para ingresar 70% - Impacto ambiental, aprobado 95% pendiente de actualizar - Impacto social, aprobado 95% pendiente de actualizar - INAH, aprobado 100% pendiente de actualizar</t>
  </si>
  <si>
    <t>SE Maniobras con apertura de LT Los Mochis Dos - Guamúchil Dos</t>
  </si>
  <si>
    <t>200 MW; 3 HRS</t>
  </si>
  <si>
    <t>8 meses de desarrollo, 14 meses de construcción</t>
  </si>
  <si>
    <t>5.2 KM DE CARRETERA 130 OCORONI – SAN BLAS S/N, s/n, Tres Garantías, SINALOA, CP. 81875</t>
  </si>
  <si>
    <t>el proyecto es un sistema de almacenamiento de energía en modalidad no asociado de 200 MW por 3.1 horas destinado a apoyar a regular el sistema electrico nacional en la región noroeste</t>
  </si>
  <si>
    <t>https://ti.energia.gob.mx/api_documentos/public/api/v1/client-systems/NUrVsAShATUUqrsRXujwkIqhGx57yb/documents/public/e3cd8334-467c-4eee-b67b-b7be8d0ef6ef</t>
  </si>
  <si>
    <t>Baterías de litio marca Huawei modelo LUNA2000-5015-2S con capacidad de 2,507.5 kW / 5,015 kWh / 2 horas</t>
  </si>
  <si>
    <t>PRE-CFE-CMI-0783-2026</t>
  </si>
  <si>
    <t>CFE-CMI-0783-2026</t>
  </si>
  <si>
    <t>Ixtlahuacán Del Río</t>
  </si>
  <si>
    <t>SE Ixtlauacán</t>
  </si>
  <si>
    <t>302 MW; 4 HRS</t>
  </si>
  <si>
    <t>Ixtlahuacán del Río</t>
  </si>
  <si>
    <t>CARRETERA ESTATAL KM 226 IXTLAHUACÁN DEL RÍO-MASCAULA KM 226, , La Higuera, JALISCO, CP. 45280</t>
  </si>
  <si>
    <t>Proyecto fotovoltaico IXTLAHUACÁN DEL RÍO (Jalisco) con capacidad de 360 MWp (118 MWac), integrado por 503,496 módulos de 715 Wp con seguimiento a un eje y 1,729 inversores (DC/AC 1.18). Incorpora SAE de 302 MW con 4 h de almacenamiento y 363 ciclos/año. Producción estimada P50: 830.27 GWh, PR 83.24 %. Vida útil proyectada: 25 años.</t>
  </si>
  <si>
    <t>https://ti.energia.gob.mx/api_documentos/public/api/v1/client-systems/NUrVsAShATUUqrsRXujwkIqhGx57yb/documents/public/8e3ee9a9-c42a-41a9-bf5e-86734bed2b1c</t>
  </si>
  <si>
    <t>https://ti.energia.gob.mx/api_documentos/public/api/v1/client-systems/NUrVsAShATUUqrsRXujwkIqhGx57yb/documents/public/75d524a7-6f7f-4f17-b450-c59b7ee4f79c</t>
  </si>
  <si>
    <t>https://ti.energia.gob.mx/api_documentos/public/api/v1/client-systems/NUrVsAShATUUqrsRXujwkIqhGx57yb/documents/public/01af3bf5-89a7-4205-85d8-91bbd2ae89e8</t>
  </si>
  <si>
    <t>PRE-CFE-CMI-0811-2026</t>
  </si>
  <si>
    <t>CFE-CMI-0811-2026</t>
  </si>
  <si>
    <t>Santa Lucia</t>
  </si>
  <si>
    <t>SE Santa Lucía</t>
  </si>
  <si>
    <t>100 MW; 4 HRS</t>
  </si>
  <si>
    <t>CARRETERA FEDERAL VILLAHERMOSA- FRANCISCO ESCÁRCEGA km 173, , Palizada Centro, CAMPECHE, CP. 24200</t>
  </si>
  <si>
    <t>Proyecto fotovoltaico santa lucia (campeche) con capacidad de 130 MWp (110 MWac), integrado por 181,818 módulos de 715 Wp con seguimiento a un eje y 572 inversores (DC/AC 1.29). Incorpora SAE de 100 MW con 4 h de almacenamiento y 363 ciclos/año. Producción estimada P50: 280.55 GWh, PR 82.1 %. Vida útil proyectada: 25 años.</t>
  </si>
  <si>
    <t>https://ti.energia.gob.mx/api_documentos/public/api/v1/client-systems/NUrVsAShATUUqrsRXujwkIqhGx57yb/documents/public/49f2f1ba-3532-46c0-95fe-34faf0e75ba5</t>
  </si>
  <si>
    <t>https://ti.energia.gob.mx/api_documentos/public/api/v1/client-systems/NUrVsAShATUUqrsRXujwkIqhGx57yb/documents/public/e54f5852-09b3-4567-a227-048eb22c48c6</t>
  </si>
  <si>
    <t>https://ti.energia.gob.mx/api_documentos/public/api/v1/client-systems/NUrVsAShATUUqrsRXujwkIqhGx57yb/documents/public/2b493cbb-974d-432b-b8dd-03690e1678a8</t>
  </si>
  <si>
    <t>PRE-CFE-CMI-0460-2026</t>
  </si>
  <si>
    <t>CFE-CMI-0460-2026</t>
  </si>
  <si>
    <t>CAZADERO SOLAR S DE RL DE CV</t>
  </si>
  <si>
    <t>Coyote Solar</t>
  </si>
  <si>
    <t>ATLAS RENEWABLE ENERGY</t>
  </si>
  <si>
    <t>RAFAEL JUAREZ DIAZ</t>
  </si>
  <si>
    <t>jlopezb@atlasren.com, jmazatan@atlasren.com</t>
  </si>
  <si>
    <t>ANDRES BELLO, 10, INT. 402, Polanco IV Sección, Miguel Hidalgo, CIUDAD DE MÉXICO, C.P. 11550</t>
  </si>
  <si>
    <t>10841.00 MW; Atlas Renewable Energy es la mayor empresa privada de generación renovable (IPP) en Latinoamérica, con presencia en 5 países (Brasil, Uruguay, Chile, Colombia y México), con un equipo de más de 400 personas con amplia experiencia. Actualmente con activos que representan más de 10 GW incluyendo diversas tecnologías (Fotovoltaicos, Eólicos, BESS e Hidroeléctricos).</t>
  </si>
  <si>
    <t>5200.00 MW; Atlas Renewable Energy actualmente cuenta con más de 5,200 MW de proyectos en operación (PFV &amp; BESS), en Chile, Brasil, Uruguay y México. Además de contar con un portafolio de 600 MW en etapa de construcción y 2,800 MW de proyectos en etapas de Pre - Construcción y Desarrollo en los países en donde tiene presencia, principalmente en proyectos con tecnología fotovoltaica y BESS.</t>
  </si>
  <si>
    <t>1251.00 MW; Con una amplia experiencia en el desarrollo, construcción y operación de proyectos con tecnología BESS o SAE, actualmente se cuenta con un portafolio de 1,250 MW de proyectos SEA, de los cuales 200 MW están en operación, 188 MW en construcción y 863 MW en etapas de Desarrollo y Pre - Construcción.</t>
  </si>
  <si>
    <t>Dentro de los principales contratistas de Atlas, se cuenta con empresas de gran trayectoria en la construcción para el sector energético de LATAM, como lo es; Elecnor, OHL, Aldesa, Eiffage, Grupo Ortiz, WEG, AGIS.</t>
  </si>
  <si>
    <t>4418905000 USD; Atlas es una empresa privada, por lo que no tiene capitalización bursátil. La cifra incluida se basa en el valor total de activos de los Estados Financieros preliminares de Atlas a Dic. 2025.</t>
  </si>
  <si>
    <t>Dividendos, llamados de capital hecho a nuestro accionista Global Infrastructure Partners y deuda bancaria</t>
  </si>
  <si>
    <t>Por lo general, las llamadas de capital tardan 45 días en estar disponibles una vez se lanza el proceso. La deuda se desembolsa de acuerdo a condiciones precedentes de cada desembolso que ponen los bancos, una vez cumplidas las condiciones, creemos que 15 días hábiles es un plazo estándar para obtener desembolso de deuda una vez hecha la solicitud de desembolso.</t>
  </si>
  <si>
    <t>El Portafolio de los Proyectos de Atlas Renewable Energy en México se alinean con los requerimientos indicados en la Convocatoria de Proyectos de Desarrollo Mixto con CFE, gracias a su ubicación y tecnología, además de que cumplen con los plazos establecidos para asegurar la Entrada en Operación dentro los plazos indicados, considerando los siguientes hitos principales: Inicio de Obras: Feb/2027 Inicio de Construcción: Feb/27 Entrada en Operación: Dic/28</t>
  </si>
  <si>
    <t>50%; Los Proyectos de Atlas Renewable Energy en México que se presentan a esta Convocatoria de Desarrollo Mixto, cuentan con un porcentaje de avance de entre 40 y 60%, los cuales tienen el 100% de los terrenos necesarios para el proyecto asegurados, estudios de interconexión en proceso (estudio indicativo e impacto), manifestación de impacto ambiental (MIA) y Evaluación de impacto Social (EVIS/MISSE) en evaluación y en proceso de ingresar.</t>
  </si>
  <si>
    <t>SE Río Escondido</t>
  </si>
  <si>
    <t>PPA: 26/Abr/26 FC: Sep/26 LNTP: Nov/26 RtB: Ene/27 NTP: Feb/27</t>
  </si>
  <si>
    <t>NA NA, NA, Nava Centro, COAHUILA DE ZARAGOZA, CP. 26170</t>
  </si>
  <si>
    <t>El proyecto consiste en una central eléctrica para la generación de energía mediante el aprovechamiento de la radicación solar, la cual estará ubicada en terrenos propiedad privada. La CE requerira de la instalación de una subestación elevadora, caminos de acceso, caminos internos, red de cableado subterraneo y una línea de transmisión de aproximadamente 10 km la cual permitirá conectar LA CE EN LA SUBESTACIÓN RIO ESCONDIDO EN UNA TENSIÓN DE 138K</t>
  </si>
  <si>
    <t>https://ti.energia.gob.mx/api_documentos/public/api/v1/client-systems/NUrVsAShATUUqrsRXujwkIqhGx57yb/documents/public/601cbce3-0482-4908-a638-177e14d3beb7</t>
  </si>
  <si>
    <t>Empresas EPCs consideradas que gran conocimiento del mercado eléctrico mexicano, como Elecnor, Azvi, OHL, Aldesa, GES, Ortiz and Seselec. Estructura contractual de multicontractos, siendo un contracto BOS para la construcción Fotovoltaica y Baterías, contratos de compra de los equipos principales (módulos, trackers, inversores y baterías), y un contrato para la interconexión.</t>
  </si>
  <si>
    <t>Módulos: Chint, JA Solar, Jinko, Longi, etc. Trackers: Nextracker, Array, PV Hardware, Arctech, etc. Inversores: SunGrow, TBEA, Power Electronics, SMA, etc. Baterias: SunGrow, Trina, Fluence, Tesla, etc.</t>
  </si>
  <si>
    <t>https://ti.energia.gob.mx/api_documentos/public/api/v1/client-systems/NUrVsAShATUUqrsRXujwkIqhGx57yb/documents/public/094b4e3e-3b56-4bac-b9d5-8a32e2749fc9</t>
  </si>
  <si>
    <t>https://ti.energia.gob.mx/api_documentos/public/api/v1/client-systems/NUrVsAShATUUqrsRXujwkIqhGx57yb/documents/public/3d26b5f5-48e6-4cc0-bc3b-bc37fc45545d</t>
  </si>
  <si>
    <t>3/14/2025</t>
  </si>
  <si>
    <t>PRE-CFE-CMI-0378-2026</t>
  </si>
  <si>
    <t>CFE-CMI-0378-2026</t>
  </si>
  <si>
    <t>DPI160121P31</t>
  </si>
  <si>
    <t>DESARROLLO PICH S A P I DE CV</t>
  </si>
  <si>
    <t>MARIA JOSE FITZMAURICE CAHLUNI</t>
  </si>
  <si>
    <t>5521673173, 5521673173, 5521090708, 5521090708</t>
  </si>
  <si>
    <t>Para Desarrollo Pich se estima un cierre financiero en el cuarto trimestre del 2027</t>
  </si>
  <si>
    <t>1- ACTIVIDADES PREVIAS (Actividades de desarrollo: contratación de tierras, obtención de permisos (locales, estatales y federales), ingenierías básicas, contratación de EPC, cierre financiero) : FECHA ESTIMADA INICIO: 05/01/2026- FECHA TERMINO: 30/11/2027. 2- POR INICIAR OBRAS(Obras temporales, ingenierías de detalle, fincado de suministro de equipos principales). ESTIMADA INICIO: 01/12/2027- FECHA TERMINO: 31/03/2028. 3.- CONSTRUCCIÓN DE LA CENTRAL ELECTRICA (Obras electromecanicas, obras civiles, obras de interconexión, instalación de aerogeneradores y SAE). ESTIMADA INICIO: 03/04/2028- FECHA TERMINO: 28/09/2029 4.- PRUEBAS DE COMPORTAMIENTO DE LA CENTRAL (Pruebas preoperativas, interconexión, puesta en marcha). ESTIMADA INICIO: 01/10/2029- FECHA TERMINO: 14/12/2029 5.- FECHA DE ENTRADA EN OPERACIÓN COMERCIAL: 17/12/2029</t>
  </si>
  <si>
    <t>45%; Para el caso del proyecto de Desarrollo Pich se tiene un avance estimado del 45%: se tienen tierras contratadas, Estudio de Evaluación de Impacto Social ingresado a SENER, se tienen mediciones de viento en sitio, entre los avances más relevantes. Así mismo, es un proyecto con antecedentes de autorizaciones en materia técnica; dado que el proyecto estuvo listo para construirse en 2020, con permiso de generación otorgado; y, estudios de interconexión resueltos para la firma del contrato; sin embargo, por tiempos y la pandemia de COVID-19 se fueron venciendo.</t>
  </si>
  <si>
    <t>SE Maniobras con apertura de LT Escárcega -Ticul Dos</t>
  </si>
  <si>
    <t>142 MW; 4</t>
  </si>
  <si>
    <t>Estimado: Actividades previas (permisos, ingeniería, EPC y cierre financiero): 05/01/2026–30/11/2027. Inicio de obras y suministros: 01/12/2027–31/03/2028. Construcción de la central e interconexión: 03/04/2028–28/09/2029. Pruebas comportamiento central: 01/10/2029–14/12/2029. Entrada en operación comercial: 17/12/2029</t>
  </si>
  <si>
    <t>S/N S/N, S/n, Pich, CAMPECHE, CP. 24572</t>
  </si>
  <si>
    <t>PROYECTO DE ENERGÍA RENOVABLE CON TECNOLOGÍA EOLICA, CON UNA CAPACIDAD DE 400.5 MW, DIVIDIDO EN 89 AEROGENERADORES DE 4.5 MW DE CAPACIDAD INDIVIDUAL; INTERCONECTADA A LA RED NACIONAL DE CFE MEDIANTE UNA LINEA DE INTERCONEXIÓN DE 400 KV HASTA UNA SUBESTACION MANIOBRAS A CONSTRUIR PARA REALIZAR LA INTERCONEXIÓN MEDIANTE APERTURA DE LINEA EN LA LT ESCÁRCEGA - TICUL II EN 400 KV</t>
  </si>
  <si>
    <t>https://ti.energia.gob.mx/api_documentos/public/api/v1/client-systems/NUrVsAShATUUqrsRXujwkIqhGx57yb/documents/public/bbe81b20-bf93-4cf4-b9f0-10bc020623f3</t>
  </si>
  <si>
    <t>Se ha consiDerado tener como proveedor del EPC a GES- Global Energy Services, empresa internacional con amplica experiencia en la ejecución de proyectos EPC de energía Eólica- Considerando un proyecto llave en mano. Sin embargo, para los proyectos de Esquema Mixto, se buscarán proveedores especializados de la mano con la CFE.</t>
  </si>
  <si>
    <t>El siguiente listado es preliminar sujeto a revision y definicion posterior: *AerogeneradorEs: Envision Energy *SAE: Envision Energy *Transformadores de Potencia: Hitachi *Transformadores de WTG: Ormazabal *Celdas y tableros PCYM: Siemens *Cableado: Viakom * Sistema de Compensación Reactiva: American Superconductor *Equipamiento primario subestación: Ormazabal</t>
  </si>
  <si>
    <t>PENDIENTE DE TRAMITAR</t>
  </si>
  <si>
    <t>https://ti.energia.gob.mx/api_documentos/public/api/v1/client-systems/NUrVsAShATUUqrsRXujwkIqhGx57yb/documents/public/9d39ae68-1449-4b5d-9355-58426a4c4d57</t>
  </si>
  <si>
    <t>https://ti.energia.gob.mx/api_documentos/public/api/v1/client-systems/NUrVsAShATUUqrsRXujwkIqhGx57yb/documents/public/de10fb3f-9ccc-473d-bcec-848193adc32d</t>
  </si>
  <si>
    <t>PRE-CFE-CMI-0768-2026</t>
  </si>
  <si>
    <t>CFE-CMI-0768-2026</t>
  </si>
  <si>
    <t>Santisima Trinidad</t>
  </si>
  <si>
    <t>59177 MW; 4 HRS</t>
  </si>
  <si>
    <t>● FASE DE DESARROLLO: 8 MESES ● FASE DE CONSTRUCCIÓN: 14 MESES</t>
  </si>
  <si>
    <t>5.2 KM DE CARRETERA 130 OCORONI – SAN BLAS SN, , Tres Garantías, SINALOA, CP. 81875</t>
  </si>
  <si>
    <t>CENTRAL ELÉCTRICA FOTOVOLTAICA CON CAPACIDAD DE 194.4 MWca Y SAE DE 59.177 MW – 236.708 MWh / 4 horas</t>
  </si>
  <si>
    <t>https://ti.energia.gob.mx/api_documentos/public/api/v1/client-systems/NUrVsAShATUUqrsRXujwkIqhGx57yb/documents/public/996e0293-8df9-4d80-bcf3-2cb84f5f473a</t>
  </si>
  <si>
    <t>Proyecto: - Módulos FV, Equipo: Módulo bifacial LONGi Hi-MO 9 LR7 72HYD 650M, 650 Wp. - fabricante: LONGi Solar. - Equipo: Huawei SUN2000 330KTL H1, 330 kVA (300 kVA @ 40 °C). - fabricante: Huawei - Estructuras de seguimiento ARCTECH SAE: •Contenedores de baterías •Equipo: Huawei LUNA2000 5015 2S Smart String Grid Forming ESS, 5,015 kWh / 2,507.5 kW cada uno, tecnología LFP. •Configuración del proyecto: 59 contenedores → 59,177 kW / 236,708 kWh en el Punto de Interconexión</t>
  </si>
  <si>
    <t>117.-DGISOS2354/19</t>
  </si>
  <si>
    <t>25SI2018E0031</t>
  </si>
  <si>
    <t>https://ti.energia.gob.mx/api_documentos/public/api/v1/client-systems/NUrVsAShATUUqrsRXujwkIqhGx57yb/documents/public/8f94bd45-1e96-4537-96f2-fe68104b17f8</t>
  </si>
  <si>
    <t>https://ti.energia.gob.mx/api_documentos/public/api/v1/client-systems/NUrVsAShATUUqrsRXujwkIqhGx57yb/documents/public/b851bd7d-bc80-4df2-87a8-f0b659a6548d</t>
  </si>
  <si>
    <t>PRE-CFE-CMI-0770-2026</t>
  </si>
  <si>
    <t>CFE-CMI-0770-2026</t>
  </si>
  <si>
    <t>Briones Solar</t>
  </si>
  <si>
    <t>313 MW; 4 HRS</t>
  </si>
  <si>
    <t>carretera federal zacatecas-saltillo km, , Rancho Nuevo, ZACATECAS, CP. 98277</t>
  </si>
  <si>
    <t>Proyecto fotovoltaico BRIONES SOLAR (Zacatecas) con capacidad de 400 MWp (118 MWac), integrado por 559,440 módulos de 715 Wp con seguimiento a un eje y 1,963 inversores (DC/AC 1.18). Incorpora SAE de 313 MW con 4 h de almacenamiento y 363 ciclos/año. Producción estimada P50: 965.64 GWh, PR 83.86 %. Vida útil proyectada: 25 años.</t>
  </si>
  <si>
    <t>https://ti.energia.gob.mx/api_documentos/public/api/v1/client-systems/NUrVsAShATUUqrsRXujwkIqhGx57yb/documents/public/69b1c330-3172-4aca-93d7-59c9f3319268</t>
  </si>
  <si>
    <t>https://ti.energia.gob.mx/api_documentos/public/api/v1/client-systems/NUrVsAShATUUqrsRXujwkIqhGx57yb/documents/public/aa5ec396-fb32-4d0e-8b15-52f73b34832d</t>
  </si>
  <si>
    <t>https://ti.energia.gob.mx/api_documentos/public/api/v1/client-systems/NUrVsAShATUUqrsRXujwkIqhGx57yb/documents/public/8a03b519-58f5-47fc-8bd4-7b5ae7a04c4d</t>
  </si>
  <si>
    <t>PRE-CFE-CMI-0765-2026</t>
  </si>
  <si>
    <t>CFE-CMI-0765-2026</t>
  </si>
  <si>
    <t>ENERGIA EL TROJANO S A P I DE CV</t>
  </si>
  <si>
    <t>MANUEL CABRERA BARRAZA</t>
  </si>
  <si>
    <t>diana.medel@advancecorp.mx, ing.jgs90@gmail.com, manuel@cabrerabarraza.com, rcocq@polarisrei.com, slodela@gmail.com</t>
  </si>
  <si>
    <t>RIO GUADALQUIVIR, 29, INT. 212, Cuauhtémoc, Cuauhtémoc, CIUDAD DE MÉXICO, C.P. 06500</t>
  </si>
  <si>
    <t>AV INSURGENTES SUR, 800, INT. PISO 12, Del Valle Centro, Benito Juárez, CIUDAD DE MÉXICO, C.P. 03100</t>
  </si>
  <si>
    <t>90 MW; Proyecto fotovoltaico localizado en el Estado de Tlaxcala, municipio Hueyotlipan, ubicado en un terreno de propiedad privada. Cuenta con los siguientes estudios realizados: - Estudios básicos: Geología, geotecnia, topografía, hidrología, drenajes. - Contrato de arrendamiento firmado y protocolizado. - Censo realizado en la ruta de interconexión. - Estudio Indicativo ingresado y en evaluación. - Permiso de generación en proceso de ingreso. - Impacto Ambiental aprobado, requiere actualización. - Impacto Social aprobado, requiere actualización. - INAH aprobado, visto bueno del proyecto, requiere actualización.</t>
  </si>
  <si>
    <t>70%; El detalle del avance del proyecto se presenta a continuación: - Estudios básicos concluidos 100% - Censo completo de línea de transmisión concluido 100% - Estudio Indicativo en evaluación 85% en espera de respuesta y continuar con el proceso de los estudios ante el CENCACE. - Permiso de generación, listo para ingresar 70% - Impacto ambiental, aprobado 95% pendiente de actualizar - Impacto social, aprobado 95% pendiente de actualizar - INAH, aprobado 95% pendiente de actualizar.</t>
  </si>
  <si>
    <t>SE Magdalena maniobras</t>
  </si>
  <si>
    <t>CARRETERA ESTATAL ZARAGOZA – BENITO JUÁREZ SN, SN, Ignacio Zaragoza, TLAXCALA, CP. 90246</t>
  </si>
  <si>
    <t>Proyecto de generación de energía localizado en tlaxcala - Estudios básicos concluidos 100% - Censo completo de línea de transmisión concluido 100% - Estudio Indicativo en evaluación 85% en espera de respuesta y continuar con el proceso de los estudios ante el CENCACE. - Permiso de generación, listo para ingresar 70% - Impacto ambiental, aprobado 95% pendiente de actualizar - Impacto social, aprobado 95% pendiente de actualizar - INAH, aprobado 95% pendiente de actualizar.</t>
  </si>
  <si>
    <t>https://ti.energia.gob.mx/api_documentos/public/api/v1/client-systems/NUrVsAShATUUqrsRXujwkIqhGx57yb/documents/public/b92a7188-407b-4fe2-9b3f-fee5dd6175b8</t>
  </si>
  <si>
    <t>Proyecto: - Módulos FV, Equipo: Módulo bifacial LONGi Hi-MO 9 LR7 72HYD 650M, 650 Wp. - Proveedor/fabricante: LONGi Solar. - Equipo: Huawei SUN2000 330KTL H1, 330 kVA (300 kVA @ 40 °C). - Proveedor/fabricante: Huawei - Estructuras de seguimiento ARCTECH</t>
  </si>
  <si>
    <t>117.-DGAEISyCP.0651/17</t>
  </si>
  <si>
    <t>SGPA/DGIRA/DG/08732</t>
  </si>
  <si>
    <t>https://ti.energia.gob.mx/api_documentos/public/api/v1/client-systems/NUrVsAShATUUqrsRXujwkIqhGx57yb/documents/public/8285a367-2bbd-469b-9281-4da624ee0051</t>
  </si>
  <si>
    <t>https://ti.energia.gob.mx/api_documentos/public/api/v1/client-systems/NUrVsAShATUUqrsRXujwkIqhGx57yb/documents/public/29098da6-4967-43de-9015-08ff946d7608</t>
  </si>
  <si>
    <t>PRE-CFE-CMI-0273-2026</t>
  </si>
  <si>
    <t>CFE-CMI-0273-2026</t>
  </si>
  <si>
    <t>MLS151216LV6</t>
  </si>
  <si>
    <t>MEXICO LINDO SOLAR PV I SA DE CV</t>
  </si>
  <si>
    <t>ENERGÍA ALJAVAL</t>
  </si>
  <si>
    <t>Energía Aljaval</t>
  </si>
  <si>
    <t>ARNALDO LARA HERNANDEZ, ARNALDO LARA HERNANDEZ</t>
  </si>
  <si>
    <t>alarahernandez@hotmail.com</t>
  </si>
  <si>
    <t>8931264382, 8931264382, 8931264382, 8931264382</t>
  </si>
  <si>
    <t>ANTONIO DOVALI JAIME, 70 TORRE C, INT. PISO 12, Santa Fe, Álvaro Obregón, CIUDAD DE MÉXICO, C.P. 01210</t>
  </si>
  <si>
    <t>CASAS GRANDES, 160, Narvarte Poniente, Benito Juárez, CIUDAD DE MÉXICO, C.P. 03020</t>
  </si>
  <si>
    <t>771 MW; El equipo que forma Energía Aljaval posee una trayectoria internacional que pasa por 4 continentes, en los que ha desarrollado con éxito proyectos energéticos en España, Italia, Francia, UK, Marruecos, Sudáfrica, Ecuador, Colombia, Chile, México o India. Más de 4 GW de energías renovables desarrollados, diseñados, construidos, puestos en marcha y/o gestionados. En cuanto a la experiencia y éxitos más actuales, Energía Aljaval ha desarrollado proyectos que actualmente se encuentran ya en operación (537,5 MWp) en México; además, Energía Aljaval cuenta con los siguientes proyectos en construcción (233,5 MWp) en México: ▪ Tastiota (129,0 MWp) en Hermosillo, Sonora. ▪ Calera (104,5 MWp) en Calera de Víctor Rosales, Zacatecas.</t>
  </si>
  <si>
    <t>800 MW; La empresa matriz, GRUPO ENERGIA ALJAVAL, ha desarrollado proyectos solares fotovoltaicos en México, que resultaron ganadores de subastas de largo plazo y otros bajo esquema de pequeño productor y/o PPA privado.</t>
  </si>
  <si>
    <t>0 MW; Grupo Energía Aljaval no ha desarrollado ni operado SAE en México</t>
  </si>
  <si>
    <t>Grupo Energía Aljaval, no cuenta con fondos para consolidar deuda de sus EEFF</t>
  </si>
  <si>
    <t>CHINT, ELECNOR, SUNGROW</t>
  </si>
  <si>
    <t>1.00 USD; Nuestro proyecto, al igual que ocurrió con las subastas de largo plazo, cuenta con sponsors de reconocido prestígio y solvencia para poder acreditar capacidades financieras, tales como EDF o VALIA ENERGIA. Estos sponsors entrarán a negociar una vez nuestro proyecto sea seleccionado por CFE.</t>
  </si>
  <si>
    <t>Equity corporativo, más Project Finance sin recurso</t>
  </si>
  <si>
    <t>Existe capacidad mediante deuda corporativa</t>
  </si>
  <si>
    <t>Como se ha mencionado, surgirán sponsors tales como EDF o VALIA, que estamos concretando.</t>
  </si>
  <si>
    <t>El Proyecto cuenta con MIA, MISSE, Vo. Bo. de INAH, Vo. Bo. de CONAGUA, Permiso de Generación; obtuvo Estudios de Conexión hasta Instalaciones, hoy caducados y que debemos renovar.</t>
  </si>
  <si>
    <t>50%; Nos quedaría renovar los Estudios de conexión y licencias y permisos municipales. En cuanto al permiso de generación ante CNE, debemos ponernos al día con el pago de supervisiones anuales que no se han pagado.</t>
  </si>
  <si>
    <t>inicio de obras 1T2027, fin de obras 1T2028, más 6 meses para COD</t>
  </si>
  <si>
    <t>a 1000 m por el camino a fresnillo del km 10.5 de la carretera estatal frontera-pozuelos de arriba 89, 0, Pozuelos de Arriba, COAHUILA DE ZARAGOZA, CP. 25820</t>
  </si>
  <si>
    <t>PLANTA FOTOVOLTAICA DE 65 mwn, 83,6 mwp, con 20 MW de Baterías</t>
  </si>
  <si>
    <t>https://ti.energia.gob.mx/api_documentos/public/api/v1/client-systems/NUrVsAShATUUqrsRXujwkIqhGx57yb/documents/public/67b8daeb-eaeb-4979-a38c-0636320df819</t>
  </si>
  <si>
    <t>CHINT, NISA ENERGY EPC+o&amp;m CONTRATADO CON GARANTIAS PERFORMANCE BOND, WARRANTY BOND, HASTA COD</t>
  </si>
  <si>
    <t>CHINT, HUAWEI, NEXT TRACKER, SIEMENS</t>
  </si>
  <si>
    <t>Oficio 117.-DGAEISyCP.0263/17</t>
  </si>
  <si>
    <t>05CO2017E0049</t>
  </si>
  <si>
    <t>https://ti.energia.gob.mx/api_documentos/public/api/v1/client-systems/NUrVsAShATUUqrsRXujwkIqhGx57yb/documents/public/47d15cec-f17a-4b39-9742-aa9477a9f24d</t>
  </si>
  <si>
    <t>https://ti.energia.gob.mx/api_documentos/public/api/v1/client-systems/NUrVsAShATUUqrsRXujwkIqhGx57yb/documents/public/9db23788-1541-461d-af14-c2e7ee5be77a</t>
  </si>
  <si>
    <t>PRE-CFE-CMI-0055-2026</t>
  </si>
  <si>
    <t>CFE-CMI-0055-2026</t>
  </si>
  <si>
    <t>VEP131128H52</t>
  </si>
  <si>
    <t>VEGA ENERGY PROJECT SA DE CV</t>
  </si>
  <si>
    <t>Central Fotovoltaica Vega</t>
  </si>
  <si>
    <t>a.morales@reden.solar, reden@despachoromero.com.mx</t>
  </si>
  <si>
    <t>5590415739, 5554579440</t>
  </si>
  <si>
    <t>HOMERO, 1425, INT. 1304F, Polanco III Sección, Miguel Hidalgo, CIUDAD DE MÉXICO, C.P. 11540</t>
  </si>
  <si>
    <t>95 MW; Reden cuenta con tres proyectos fotovoltaicos operativos en México. Uno de aprox. 30 MW en Nuevo León, uno de 30MW en Yucatán y un tercero en Zacatecas de arpox. 15MW.</t>
  </si>
  <si>
    <t>95 MW; Reden ha desarrollado desde cero 2 de sus tres proyectos operativos en México. Y cuenta en su equipo con personal muy experimentado en todas las etapas relevantes, desde desarrollo green field, construcción, interconexión y puesta en marcha, y gestionando los proyectos en operación. El equipo es principalmente mexicano, con una gran mezcla de perfiles con experiencia en investigación, consultoría, construcción, y personal con experiencia en CFE. Reden fue capaz de inteconectar el primero proyecto utility scale en Zacatecas y Nuevo León. Y tiene dentro de su equipo personal que desarrollo y supervisó la construcción de uno de los primeros proyectos fotovoltaicas en Yucatán.</t>
  </si>
  <si>
    <t>0 MW; Aunque en México aún no se encuentra en el portafolio con sistemas SAE, en Puerto Rico se tiene una planta con sistemas SAE para poder cumplir con los requerimientos técnicas de interconectar y operar en un sistema isla. Además se cuenta con contactos con los principales proveedores de equipos SAE nacionales e internacionales.</t>
  </si>
  <si>
    <t>Al ser un jugador establecido en México desde el 2013, Reden y su equipo tiene contactos estratégicos con los principales proveedores de la industria fotovoltaica, así como con proveedores de calidad de alta tensión e interconexión mexicanos.</t>
  </si>
  <si>
    <t>100000000 USD; Este número representa el valor aproximado de los activos en México del grupo.</t>
  </si>
  <si>
    <t>Fondos de inversión</t>
  </si>
  <si>
    <t>Según financiamiento</t>
  </si>
  <si>
    <t>Se planea terminar el desarrollo y obtención de los permisos durante el resto del año hasta octubre del 2026. Para iniciar construcción entre noviembre y diciembre 2026. Un año y medio de construcción más medio año de pruebas de interconexión, declarando operación comercial de la planta el 1er trimestre del 2029</t>
  </si>
  <si>
    <t>40%; El proyecto cuenta con un contrato de arrendamiento firmado, una evaluación social positiva por parte de SENER, se ha ingresó la manifestación de impacto ambiental en noviembre del 2024, pendiente de recibir resolución por parte de SEMARNAT. Además, se cuenta con un estudio indicativo por parte del CENACE con número SICE-01079-202</t>
  </si>
  <si>
    <t>SE Linares o SE San Roberto</t>
  </si>
  <si>
    <t>Se espera terminar de recibir los permisos faltantes durante el 2026 para poder comenzar construcción en el primer trimestre del 2027. Terminando obras del campo fotovoltaico y obras de interconexión en año y medio (hasta aprox. junio 2028) y tener 6 meses adicionales de pruebas de código de red e interconexión con CENACE y declarar operación comercial en enero 2029.</t>
  </si>
  <si>
    <t>Carretera Federal 57 Matehuala-Saltillo km 171 sn, sn, San Joaquín, NUEVO LEÓN, CP. 67864</t>
  </si>
  <si>
    <t>El proyecto VEGA, será un parque fotovoltaico con una potencia nominal de 58 MWac y una potencia pico de 68.19 MWp (potencia DC) conectado en una tensión de 115kV en la sub eléctrica Galeana Maniobras perteneciente a la CFE. constará de aproximadamente 103,320 Módulos fotovoltaicos bifaciales de 660Wp (706Wp considerando la cara trasera) montados sobre una estructura metálica de tipo seguidor de un eje sobre la dirección Norte-Sur. La corriente directa generara 158 gwh al año.</t>
  </si>
  <si>
    <t>https://ti.energia.gob.mx/api_documentos/public/api/v1/client-systems/NUrVsAShATUUqrsRXujwkIqhGx57yb/documents/public/7119b454-2a2c-4d74-b705-a5f43f17f4b8</t>
  </si>
  <si>
    <t>Se considera reden services mexico como el proveedor epc, el acuerdo comercial seria llave en mano</t>
  </si>
  <si>
    <t>modulos jinko estructura y seguidores - axial inversores - sungrow bess - gotion transformador elevador - voltrak celdas media tension - schneider</t>
  </si>
  <si>
    <t>117.-DGISCPOS.797/2025</t>
  </si>
  <si>
    <t>19NL2024E0067</t>
  </si>
  <si>
    <t>https://ti.energia.gob.mx/api_documentos/public/api/v1/client-systems/NUrVsAShATUUqrsRXujwkIqhGx57yb/documents/public/8a885fb2-1be9-431f-af00-89b42e6c3e6c</t>
  </si>
  <si>
    <t>https://ti.energia.gob.mx/api_documentos/public/api/v1/client-systems/NUrVsAShATUUqrsRXujwkIqhGx57yb/documents/public/047d7c70-a96b-4ae5-ba48-f647dbfc31e1</t>
  </si>
  <si>
    <t>PRE-CFE-CMI-0165-2026</t>
  </si>
  <si>
    <t>CFE-CMI-0165-2026</t>
  </si>
  <si>
    <t>HSU240913Q7A</t>
  </si>
  <si>
    <t>HAAB SUSTENTABLE SA DE CV</t>
  </si>
  <si>
    <t>Central Fotovoltaica Haab</t>
  </si>
  <si>
    <t>j.robles@reden.solar, reden@despachoromero.com.mx</t>
  </si>
  <si>
    <t>5567835099, 9995931024</t>
  </si>
  <si>
    <t>74 MW; Con tres proyectos operativos en México desde hace 6 años, se cuenta con la experiencia operativa suficiente en la parte técnica y normativa, ya que se tienen tres personas dedicadas exclusivamente a la supervisión del equipo de O&amp;M de los parques. Estamos interesados en participar en la negociación del EPC, el financiamiento y la disponibilidad de recursos para el proyecto.</t>
  </si>
  <si>
    <t>74 MW; Se desarrollaron, se construyeron y se operan actualmente 3 proyectos interconectados al SIN. Se cuenta con la experiencia suficiente para desarrollar, construir y operar proyectos renovables.</t>
  </si>
  <si>
    <t>0 MW; En México no se cuenta con experiencia en este tipo de desarrollos, como grupo, en Chile y en Puerto Rico se han instalado plantas con SAE.</t>
  </si>
  <si>
    <t>Desde la construcción de la Central Fotovoltaica Pollux se cuenta con cercanía a los siguientes contratistas SESELEC, Axial, Power Electronics, Ingeteam, Inteliglobe, GAMESA, Renovagy, SISENOL, Arteche, Schneider, Voltrak, entre otros.</t>
  </si>
  <si>
    <t>75000000 USD; Tres plantas fotovoltaicas operativas actualmente.</t>
  </si>
  <si>
    <t>Fondos propios y financiación de banca privada</t>
  </si>
  <si>
    <t>Inmediatos para los proyectos operativos, 60 a 90 días dependiendo de la firmeza del compromiso pactado para futuros proyectos.</t>
  </si>
  <si>
    <t>Haab Sustentable S.A. de C.V.</t>
  </si>
  <si>
    <t>Se espera recibir los permisos durante el 2026 y parte de 2027 para poder comenzar construcción en el segundo trimestre del 2027. Terminando obras del campo fotovoltaico y obras de interconexión en año y medio (hasta aprox. diciembre de 2028), tener 2 meses adicionales de pruebas de código de red e interconexión con CENACE y declarar operación comercial en marzo de 2029.</t>
  </si>
  <si>
    <t>3%; Se cuenta con los compromisos de los terrenos, estudio social al 70%, el proyecto preliminar y todo lo necesario para solicitar el estudio indicativo.</t>
  </si>
  <si>
    <t>carretera mérida-chetumal s/n, s/n, Justicia Social, YUCATÁN, CP. 97937</t>
  </si>
  <si>
    <t>El proyecto central fotovoltaica haab, será un parque con una potencia nominal de 50MW (potencia ac) y una potencia de 61.59MWp (potencia DC) conectado en una tensión de 115kV en la subestación eléctrica Kambul perteneciente a la CFE. Este parque fotovoltaico constará de aproximadamente 97,767 módulos fotovoltaicos bifaciales de 630Wp montados sobre una estructura metálica de tipo seguidor de un eje sobre la dirección Norte-Sur. se espera una generacion anual se estima en 125 gwh.</t>
  </si>
  <si>
    <t>https://ti.energia.gob.mx/api_documentos/public/api/v1/client-systems/NUrVsAShATUUqrsRXujwkIqhGx57yb/documents/public/5935fa15-d77e-42e2-b8a2-b91dd0aa9d1f</t>
  </si>
  <si>
    <t>modulos longi, jinko estructura y seguidores - axial inversores - sungrow bess - gotion transformador elevador - voltrak celdas media tension - schneider</t>
  </si>
  <si>
    <t>https://ti.energia.gob.mx/api_documentos/public/api/v1/client-systems/NUrVsAShATUUqrsRXujwkIqhGx57yb/documents/public/3b0ffd99-1220-450f-a385-f40c41b1849a</t>
  </si>
  <si>
    <t>PRE-CFE-CMI-0585-2026</t>
  </si>
  <si>
    <t>CFE-CMI-0585-2026</t>
  </si>
  <si>
    <t>ENERGIA SOLAR ALAIA II S A P I DE CV</t>
  </si>
  <si>
    <t>Proyecto Agrupado Las Alaias</t>
  </si>
  <si>
    <t>lfavila@gasnaturalindustrial.com.mx, patriciapined@yahoo.com</t>
  </si>
  <si>
    <t>8717188012, 8711122350, 5567921774</t>
  </si>
  <si>
    <t>AMORES, 2008, INT. 1, Acacias, Benito Juárez, CIUDAD DE MÉXICO, C.P. 03240</t>
  </si>
  <si>
    <t>JUAN F. BRITTINGHAM, 311, Ciudad Industrial, Torreón, COAHUILA DE ZARAGOZA, C.P. 27019</t>
  </si>
  <si>
    <t>4000.00 MW; •Total Actis: aproximadamente 4 GWh en construcción en 5 proyectos y aproximadamente 2 GWh adicionales en desarrollo avanzado o contratados en 5 proyectos.</t>
  </si>
  <si>
    <t>1750000000.00 USD; Activos bajo gestión (AUM) al 31/12/2025: USD 17.5 mil millones. Capitalización bursátil: No aplica. Nota: El campo para ingresar la cifra de los activos bajo gestión no acepta la cantidad real completa de $17,500,000,000.00 USD.</t>
  </si>
  <si>
    <t>Dentro de Anexo N.</t>
  </si>
  <si>
    <t>90%; Consideramos un avance de 90% en la fase de desarrollo ya que contamos con todos los estudios previos y los principales permisos necesarios para la construcción como son entre otros: -Permisos de Generación, OK. -Estudios de Interconexión, OK. -Contrato de Interconexión, OK. -Manifiesto de Impacto Ambiental, OK. -ETJ, OK. -INAH, OK. -Permisos Municipales, OK (se deben renovar anualmente) -EVIS, ingresado. -Mecánica de suelos. -Estudio Hidrológico. -Pruebas de Hincado. -Estudio de producción solar.</t>
  </si>
  <si>
    <t>CHIHUAHUA</t>
  </si>
  <si>
    <t>SE Paso del Norte</t>
  </si>
  <si>
    <t>54 MW; 3 HRS</t>
  </si>
  <si>
    <t>NA NA, NA, Foxconn, CHIHUAHUA, CP. 32703</t>
  </si>
  <si>
    <t>pROYECTO FOTOVOLTAICO CON CAPACIDAD DE POTENCIA NOMINAL DE 180 MW, APROXIMADAMENTE A 9.5 KILÓMETROS DEL PUNTO DE INTERCONEXIÓN QUE SERÁ LA SUBESTACIÓN PASO DEL NORTE EN CIUDAD JUÁREZ CHIHUAHUA.</t>
  </si>
  <si>
    <t>https://ti.energia.gob.mx/api_documentos/public/api/v1/client-systems/NUrVsAShATUUqrsRXujwkIqhGx57yb/documents/public/fcc660f2-6140-4dd5-904e-fc857fafbab5</t>
  </si>
  <si>
    <t>Actis cuenta con distintos acuerdos con empresas de primer nivel A LAS CUALES SE INVITARA A PARTICIPAR CON SUS PROPUESTAS PARA ADJUDICAR LA OBRA DE ACUERDO A LOS TIEMPOS DEL PROYECTO.</t>
  </si>
  <si>
    <t>SG.IR.08-2017/176</t>
  </si>
  <si>
    <t>https://ti.energia.gob.mx/api_documentos/public/api/v1/client-systems/NUrVsAShATUUqrsRXujwkIqhGx57yb/documents/public/2121923a-667d-40cd-81ab-43d821af7a66</t>
  </si>
  <si>
    <t>https://ti.energia.gob.mx/api_documentos/public/api/v1/client-systems/NUrVsAShATUUqrsRXujwkIqhGx57yb/documents/public/489ae78f-afc6-487b-a0cc-be1f3a1159a0</t>
  </si>
  <si>
    <t>1/25/2024</t>
  </si>
  <si>
    <t>PRE-CFE-CMI-0743-2026</t>
  </si>
  <si>
    <t>CFE-CMI-0743-2026</t>
  </si>
  <si>
    <t>ARA221017375</t>
  </si>
  <si>
    <t>AMOLE RECURSOS AMBIENTALES S DE RL DE CV</t>
  </si>
  <si>
    <t>La Guadalupana</t>
  </si>
  <si>
    <t>GENERACIÓN ELECTRICA</t>
  </si>
  <si>
    <t>Generación Electrica</t>
  </si>
  <si>
    <t>JESUS ISRAEL HERNANDEZ LEGORRETA, PRISCILA MACHADO GASCA</t>
  </si>
  <si>
    <t>jose.negrete@rwe.com, misael.sanchez@grupocobra.mx</t>
  </si>
  <si>
    <t>LAGRANGE, 103, INT. 912, Polanco I Sección, Miguel Hidalgo, CIUDAD DE MÉXICO, C.P. 11510</t>
  </si>
  <si>
    <t>10000.00 MW; "ZERO E ha desarrollado en México cuatro parques fotovoltaicos para clientes de distintos sectores. Estos proyectos son: Xoxocotla – 70 MW Mexsolar – 60 MW La Orejana – 125 MW Santa María – 148 MW Además, la empresa ha impulsado proyectos en energía eólica, entre los que destacan: Parque Eólico Progreso – 90 MW Parque Eólico Oaxaca I, Fase II – 102 MW A nivel internacional, ZERO E cuenta con un track record de 10,000 MW en países como España, Brasil, Estados Unidos, Sudáfrica, Portugal, Perú, México y Australia."</t>
  </si>
  <si>
    <t>55%; El proyecto cuenta con los terrenos asegurados, está en trámite del VoBo arqueológico, tiene ingresado los estudios ambiental y social.</t>
  </si>
  <si>
    <t>SE Maniobras con apertura Laguna Seca-Bañón</t>
  </si>
  <si>
    <t>terraceria a mexicana de cales s/n, n/a, Chupaderos, ZACATECAS, CP. 98471</t>
  </si>
  <si>
    <t>"Planeación, construcción y operación del parque fotovoltaico La guadalupana, tendrá una generación de energía solar de 90 MWac, ubicado en villa de cos, en el estado de zacatecas, cuenta con 300 has, el punto de interconexión es la SE Los laguna seca-115kv, ubicada aprox a 9km de distancia, contribuye al Desarrollo Energético de México de manera sustentable, el parque generara energía limpia suficiente para suministrar a mas de 80,000 hogares. "</t>
  </si>
  <si>
    <t>https://ti.energia.gob.mx/api_documentos/public/api/v1/client-systems/NUrVsAShATUUqrsRXujwkIqhGx57yb/documents/public/f182a27b-0efe-4903-8304-4f9c85868c27</t>
  </si>
  <si>
    <t>Dentro del grupo se cuenta con una unidad de negocio "plantas industriales" la cual se ENCARGARÁ de la ingeniería procura y construcción del proyecto, además contamos con una unidad de negocio de transmisión y distribución la que se puede encargar de las obras de refuerzo Y INTERCONEXIÓN. consideramos la opción del acuerdo contractual</t>
  </si>
  <si>
    <t>Modulos fotovoltaicos - Seraphim / longi / jinko Trackers - Esasolar / Nextracker Inversores - Sungrow / sma Baterías - BYD Transformadores - TVA / voltran</t>
  </si>
  <si>
    <t>09/MG-0162/08/24</t>
  </si>
  <si>
    <t>https://ti.energia.gob.mx/api_documentos/public/api/v1/client-systems/NUrVsAShATUUqrsRXujwkIqhGx57yb/documents/public/00712ffc-5e12-4b30-8ffa-bac360d469c5</t>
  </si>
  <si>
    <t>PRE-CFE-CMI-0789-2026</t>
  </si>
  <si>
    <t>CFE-CMI-0789-2026</t>
  </si>
  <si>
    <t>El cronograma preliminar del proyecto Zapallar está alineado con los hitos de la convocatoria y contempla 24 meses de construcción bajo esquema EPC. La etapa de desarrollo incluye trabajos preliminares de octubre 2026 a junio 2027, cierre financiero en el mismo periodo y firma del contrato de interconexión conforme al calendario oficial. El inicio de la obra está previsto para junio 2027. La construcción considera ingeniería de detalle (4 meses), compra de equipos principales (4 meses), adquisición de equipos de alta tensión, incluyendo transformador y subestación (12 meses), construcción y montaje (18 meses) y commissioning (2 meses). Las actividades se ejecutan de forma parcialmente traslapada para mantener la duración total de 24 meses desde el inicio de la obra. El inicio de construcción sería en junio 2027, fin en abril 2029, puesta en marcha en mayo–junio 2029 y operación comercial estimada en junio 2029, con margen respecto al CFE Longstop Date.</t>
  </si>
  <si>
    <t>Carretera Felipe Carrillo Puerto a merida km 13, , Chunhuás, QUINTANA ROO, CP. 77108</t>
  </si>
  <si>
    <t>El Proyecto consiste en una planta solar fotovoltaica de 198 MWac (234 MWp) que incorporará un sistema de almacenamiento BESS de 73.26 MW. El parque utilizará 325,380 módulos bifaciales Canadian Solar de 720 W y 660 inversores Huawei, conectados a centros de transformación y a una subestación elevadora de 230 kV para su interconexión al sistema eléctrico nacional. El proyecto permitirá generar y almacenar energía limpia, aportando flexibilidad y confiabilidad al suministro eléctrico.</t>
  </si>
  <si>
    <t>https://ti.energia.gob.mx/api_documentos/public/api/v1/client-systems/NUrVsAShATUUqrsRXujwkIqhGx57yb/documents/public/5398043c-8e0e-4d97-aecc-3707488cbaa1</t>
  </si>
  <si>
    <t>Los principales equipos del proyecto incluyen módulos fotovoltaicos Canadian Solar, inversores y sistema de monitoreo Huawei, estructura con seguidores solares (trackers) Nextracker, equipos de media tensión Ormazabal, transformadores de potencia suministrados por fabricantes como Chint, GE o Prolec, sistema de seguridad y la construcción del cuadro de maniobras de acuerdo a los estandares de la cfe. Estos proveedores cuentan con experiencia en proyectos utility scale.</t>
  </si>
  <si>
    <t>https://ti.energia.gob.mx/api_documentos/public/api/v1/client-systems/NUrVsAShATUUqrsRXujwkIqhGx57yb/documents/public/96e1c716-7604-4591-bd68-cadec2a7e414</t>
  </si>
  <si>
    <t>https://ti.energia.gob.mx/api_documentos/public/api/v1/client-systems/NUrVsAShATUUqrsRXujwkIqhGx57yb/documents/public/1bfe9287-d5ca-4f3b-ba90-02f8a5c5af5e</t>
  </si>
  <si>
    <t>PRE-CFE-CMI-0732-2026</t>
  </si>
  <si>
    <t>CFE-CMI-0732-2026</t>
  </si>
  <si>
    <t>SGE241003CC2</t>
  </si>
  <si>
    <t>SATURNIA GENERACION SA DE CV</t>
  </si>
  <si>
    <t>Leona Vicario Ii</t>
  </si>
  <si>
    <t>GRUPO SATURNIA</t>
  </si>
  <si>
    <t>Grupo Saturnia</t>
  </si>
  <si>
    <t>MARCO ANTONIO GUTIERREZ HUERTA</t>
  </si>
  <si>
    <t>CLAUDIO PEREZ CARRILLO</t>
  </si>
  <si>
    <t>NOEMI LOPEZ VAZQUEZ</t>
  </si>
  <si>
    <t>marco.gh@saturnia.mx, noemi@saturnia.mx</t>
  </si>
  <si>
    <t>5519537196, 5521309009</t>
  </si>
  <si>
    <t>AV PROL PASEO DE LA REFORMA, 1015, INT. PISO 12, Santa Fe Cuajimalpa, Cuajimalpa de Morelos, CIUDAD DE MÉXICO, C.P. 05348</t>
  </si>
  <si>
    <t>150.00 MW; Desarrollo, estructuración técnica y financiera incluyendo utility scale y generación</t>
  </si>
  <si>
    <t>100.00 MW; Solares (utility y C&amp;I), incluyendo esquemas híbridos para peak shaving y contabilidad</t>
  </si>
  <si>
    <t>30.00 MW; BESS integrados en esquemas híbridos para peak shaving y confiabilidad</t>
  </si>
  <si>
    <t>* Trina Solar (módulos N-Type TOPCon 740Wp) * Huawei / Sungrow (inversores string utility) * Proveedores Tier 1 de BESS (CATL / BYD integradores) * Contratistas EPC con experiencia en interconexión 230kV * Ingeniero Independiente</t>
  </si>
  <si>
    <t>100000000.00 USD; Energía, infraesturcutra y proyectos estructurados</t>
  </si>
  <si>
    <t>Capital propio del Grupo + coinversión institucional + banca comercial nacional e internacional.</t>
  </si>
  <si>
    <t>Equity comprometido en un plazo menor a 180 días desde adjudicación.</t>
  </si>
  <si>
    <t>Saturnia Generación SA de CV + vehículo SPV del proyecto</t>
  </si>
  <si>
    <t>Resumen Ejecutivo — Cronograma y Plazos (Leona Vicario II) El proyecto Leona Vicario II (100 MW DC + BESS 90 MWh + LT 230 kV doble circuito de 18 km) contempla un programa de ejecución conservador de 30 a 36 meses desde el inicio formal del desarrollo hasta la entrada en operación comercial (COD). El cronograma se estructura en las siguientes etapas principales: • Estudios e ingeniería conceptual: 4–6 meses • Permisos ambientales y liberación de derecho de vía (ruta crítica): 9–14 meses • Ingeniería de detalle y procura de equipos críticos (en paralelo): 8–12 meses • Construcción (planta FV, BESS, subestación y LT 230 kV): 12–16 meses • Integración con CFE, pruebas y energización: 3–5 meses Considerando solapamientos técnicos entre fases, el proyecto puede alcanzar COD en aproximadamente 30 meses desde cierre financiero, con un escenario conservador de hasta 36 meses incluyendo la totalidad de la etapa de desarrollo, permisos y liberación de servidumbres en zona selvática. Resumen Ejecutivo — Cronograma y Plazos (Leona Vicario II) El proyecto Leona Vicario II (100 MW DC + BESS 90 MWh + LT 230 kV doble circuito de 18 km) contempla un programa de ejecución conservador de 30 a 36 meses desde el inicio formal del desarrollo hasta la entrada en operación comercial (COD). El cronograma se estructura en las siguientes etapas principales: Estudios e ingeniería conceptual: 4–6 meses Permisos ambientales y liberación de derecho de vía (ruta crítica): 9–14 meses Ingeniería de detalle y procura de equipos críticos (en paralelo): 8–12 meses Construcción (planta FV, BESS, subestación y LT 230 kV): 12–16 meses Integración con CFE, pruebas y energización: 3–5 meses Considerando solapamientos técnicos entre fases, el proyecto puede alcanzar COD en aproximadamente 30 meses desde cierre financiero, con un escenario conservador de hasta 36 meses incluyendo la totalidad de la etapa de desarrollo, permisos y liberación de servidumbres en zona selvática.</t>
  </si>
  <si>
    <t>15%; El proyecto se encuentra en etapa de desarrollo preliminar avanzado, con control del predio, ingeniería básica concluida, anteproyecto técnico definido y modelo financiero estructurado. Se encuentra pendiente el inicio formal de los estudios de interconexión, permisos ambientales y liberación de derecho de vía para la línea de transmisión. El grado de madurez estimado del proyecto es de aproximadamente 10–15% dentro del ciclo integral de desarrollo hasta operación comercial.</t>
  </si>
  <si>
    <t>SE Maniobras con apertura LT valladolid - Balam</t>
  </si>
  <si>
    <t>Resumen Ejecutivo — Cronograma y Plazos (Leona Vicario II) El proyecto Leona Vicario II (100 MW DC + BESS 90 MWh + LT 230 kV doble circuito de 18 km) contempla un programa de ejecución conservador de 30 a 36 meses desde el inicio formal del desarrollo hasta la entrada en operación comercial (COD). El cronograma se estructura en las siguientes etapas principales: • Estudios e ingeniería conceptual: 4–6 meses • Permisos ambientales y liberación de derecho de vía (ruta crítica): 9–14 meses • Ingeniería de detalle y procura de equipos críticos (en paralelo): 8–12 meses • Construcción (planta FV, BESS, subestación y LT 230 kV): 12–16 meses • Integración con CFE, pruebas y energización: 3–5 meses Considerando solapamientos técnicos entre fases, el proyecto puede alcanzar COD en aproximadamente 30 meses desde cierre financiero, con un escenario conservador de hasta 36 meses incluyendo la totalidad de la etapa de desarrollo, permisos y liberación de servidumbres en zona selvática.</t>
  </si>
  <si>
    <t>Puerto Morelos</t>
  </si>
  <si>
    <t>n/a n/a, n/a, La Nueva Esperanza, QUINTANA ROO, CP. 77594</t>
  </si>
  <si>
    <t>El proyecto contempla una Central Fotovoltaica de 100 MW DC con BESS de 90 MWh, subestación elevadora 34.5/230 kV y construcción de una Línea de Transmisión nueva en 230 kV, doble circuito, de 18 km con ROW de 40 m, hasta la SE Leona Vicario SF6 BCO. El esquema incorpora un Dynamic Export Limit con límite base de 80 MW y hasta 100 MW condicionado por CFE/CENACE, además de control de rampa y soporte de voltaje mediante BESS.</t>
  </si>
  <si>
    <t>https://ti.energia.gob.mx/api_documentos/public/api/v1/client-systems/NUrVsAShATUUqrsRXujwkIqhGx57yb/documents/public/890e1cbd-2719-499b-b0a9-36da8d07c6e3</t>
  </si>
  <si>
    <t>El proyecto contempla contratación bajo esquema EPC Lump Sum Turnkey (llave en mano a precio alzado) con contratista internacional o nacional con experiencia comprobada en proyectos utility scale ≥100 MW y subestaciones 230 kV. Se consideran como potenciales EPCistas empresas con experiencia en México y Latinoamérica (p.ej., ACCIONA Energía, TSK, Gransolar, Prodiel o equivalente)</t>
  </si>
  <si>
    <t>• Módulos fotovoltaicos: Trina Solar N-Type TOPCon 740 Wp o equivalente Tier 1. • Inversores string utility: Huawei / Sungrow 330 kW. • Sistema BESS: CATL / BYD 30 MW / 90 MWh. • Estructuras con seguidores: Tracker 1P horizontal (Nextracker / Soltec o equivalente). • Transformador elevador principal: 34.5/230 kV fabricante internacional certificado. • Sistema SCADA y control: Integrado con cumplimiento Código de Red. • Protecciones y sistemas eléctricos: Conforme a normativa</t>
  </si>
  <si>
    <t>https://ti.energia.gob.mx/api_documentos/public/api/v1/client-systems/NUrVsAShATUUqrsRXujwkIqhGx57yb/documents/public/65e90ff4-5069-401a-aa6a-328aac01b289</t>
  </si>
  <si>
    <t>https://ti.energia.gob.mx/api_documentos/public/api/v1/client-systems/NUrVsAShATUUqrsRXujwkIqhGx57yb/documents/public/9a40cd9a-d588-4e87-aaf2-6ade7bb293e2</t>
  </si>
  <si>
    <t>PRE-CFE-CMI-0048-2026</t>
  </si>
  <si>
    <t>CFE-CMI-0048-2026</t>
  </si>
  <si>
    <t>EDPR SERVICIOS DE MEXICO S DE RL DE CV</t>
  </si>
  <si>
    <t>Parque Solar El Jobal</t>
  </si>
  <si>
    <t>Edp</t>
  </si>
  <si>
    <t>ELIANE ITZEL GONZALEZ ORTIZ</t>
  </si>
  <si>
    <t>desarrollo.mexico@edp.com, eduardodavid.garcia@edp.com, eliane.gonzalez@edp.com</t>
  </si>
  <si>
    <t>CALZADA LEGARIA, 549, INT. TORRE 1 PISO 3, 10 de Abril, Miguel Hidalgo, CIUDAD DE MÉXICO, C.P. 11250</t>
  </si>
  <si>
    <t>500 MW; En México 500MW. Dos parques eólicos operando en Coahuila (300MW) y un parque solar operando en Aguascalientes (200MW)</t>
  </si>
  <si>
    <t>20000 MW; EDPR a nivel global ha desarrollado, constuido y operado 20 GW de proyectos renovables (13 GW eólicos, 7 GW solares, 2 GW hidro, 200 MW BESS); en norteamérica se encuentran más de la mitad de dichos GW.</t>
  </si>
  <si>
    <t>1000 MW; EDPR tiene un pipeIine en Estados Unidos de más de 1 GW de proyectos de SAE, ya sea asociados o no a proyectos solares.</t>
  </si>
  <si>
    <t>Derivado del estado de desarrollo del proyecto, no se han firmado convenios con contratistas ni proveedores hasta en tanto no se tenga certeza comercial de la viabilidad del proyecto.</t>
  </si>
  <si>
    <t>1900000000 USD; EDPR no es una administradora de fondos, pero el valor total de sus activos es alrededor de USD$62 billones. Y su capitalización bursátil se encuentra entre USD$ 19 y 21 billones.</t>
  </si>
  <si>
    <t>EDPR financia principalmente el desarrollo y construcción de los proyectos con recursos propios mediante financiamientos entre compañías de tipo crédito por parte de los accionsitas.</t>
  </si>
  <si>
    <t>En estos momentos no contamos con la información necesaria para determinar el tiempo en que los fondos estarían disponibles.</t>
  </si>
  <si>
    <t>Dependerá de la esctructura final del acuerdo, pero será una sociedad 100% propiedad del grupo EDP.</t>
  </si>
  <si>
    <t>Desarrollo: 3 años (enero 2026-diciembre 2028) Construcción: 1 año 11 meses (enero 2028- diciembre 2030)</t>
  </si>
  <si>
    <t>20%; Actualmente se tiene casi el 100% de la tierra necesaria para el desarrollo del proyecto, también se han realizado algunos estudios internos para evaluar la viabilidad de interconexión, ambiental, social y arqueológica.</t>
  </si>
  <si>
    <t>SE Escarcega</t>
  </si>
  <si>
    <t>Etapa de desarrollo: 3 años (enero 2026- diciembre 2028) Etapa de construcción: 1 año 11 meses (enero 2029-diciembre 2030) RTB: 31 de diciembre de 2030</t>
  </si>
  <si>
    <t>CAM. A ABELARDO L. RODRIGUEZ NA, NA, General Abelardo L Rodriguez (el Jobal), CAMPECHE, CP. 24313</t>
  </si>
  <si>
    <t>PROyecto fotovoltaico de 120mw más 40% sae</t>
  </si>
  <si>
    <t>https://ti.energia.gob.mx/api_documentos/public/api/v1/client-systems/NUrVsAShATUUqrsRXujwkIqhGx57yb/documents/public/3fb29be3-5ba6-4bf2-964f-6d762c4097fb</t>
  </si>
  <si>
    <t>BOS. rESPECTO A LAS CARACTERÍSTICAS ECONÓMICAS PRINCIPALES, ES NECESARIO ACLARAR QUE EN DONDE SE COLOCÓ CERO, ESA INFORMAICÓN SE ENCUENTRA POR DEFINIR.</t>
  </si>
  <si>
    <t>PRE-CFE-CMI-0619-2026</t>
  </si>
  <si>
    <t>CFE-CMI-0619-2026</t>
  </si>
  <si>
    <t>Pv Presa Larga Solar</t>
  </si>
  <si>
    <t>ACTIS</t>
  </si>
  <si>
    <t>SE Altamira</t>
  </si>
  <si>
    <t>24 MW; 3 HRS</t>
  </si>
  <si>
    <t>Se detalla en el Anexo 5 Modelo Económico</t>
  </si>
  <si>
    <t>NA NA, NA, La Colonia (Estación Colonias), TAMAULIPAS, CP. 89650</t>
  </si>
  <si>
    <t>PROYECTO DE GENERACIÓN DE ENERGÍA ELÉCTRICA MEDIANTE TECNOLOGIA SOLAR FOTOVOLTAICA DENOMINADO "PV PRESA LARGA SOLAR", CON UNA POTENCIA PICO DE 96.5 MW Y UNA POTENCIA NETA EN EL PUNTO DE INTERCONEXIÓN DE 62 MW EN LA S.E. ALTAMIRA (06ALT-115) UBICADO EN EL MUNICIPIO DE ALTAMIRA, TAMAULIPAS. EL PROYECTO SE CONFORMA POR 148,456 MODULOS FOTOVOLTAICOS, 374 INVERSORES, 13 CENTROS DE TRANSFORMACIÓN Y UN SISTEMA DE ALMACENAMIENTO DE ENERGÍA (SAE).</t>
  </si>
  <si>
    <t>https://ti.energia.gob.mx/api_documentos/public/api/v1/client-systems/NUrVsAShATUUqrsRXujwkIqhGx57yb/documents/public/f20ca25b-616f-4274-9cd2-b3456c965c76</t>
  </si>
  <si>
    <t>COTIZACIÓN INTERNA DEL SOCIO CAPITALISTA ACTIS EN BASE A LOS DESARROLLOS Y CONSTRUCCIONES DE SU PROPIO PIPELINE EN ESQUEMAS DE LLAVE EN MANO</t>
  </si>
  <si>
    <t>28TM2025E0014</t>
  </si>
  <si>
    <t>https://ti.energia.gob.mx/api_documentos/public/api/v1/client-systems/NUrVsAShATUUqrsRXujwkIqhGx57yb/documents/public/9540ecf6-1291-472d-9cab-8c56f0616db1</t>
  </si>
  <si>
    <t>https://ti.energia.gob.mx/api_documentos/public/api/v1/client-systems/NUrVsAShATUUqrsRXujwkIqhGx57yb/documents/public/0d8f7fc9-80e7-4fe6-8bed-93993c414928</t>
  </si>
  <si>
    <t>PRE-CFE-CMI-0440-2026</t>
  </si>
  <si>
    <t>CFE-CMI-0440-2026</t>
  </si>
  <si>
    <t>CARR. ESCARCEGA - DIVISIÓN DLE NORTE NA, NA, Fertimex, CAMPECHE, CP. 24350</t>
  </si>
  <si>
    <t>El proyecto consiste en una central eléctrica para la generación de energía mediante el aprovechamiento de la radicación solar, la cual estará ubicada en terrenos propiedad privada y ejidal actualmente con uso de ganadería. La CE REquerira de la instalación de una subestación elevadora, caminos de acceso, caminos internos, red de cableado subterraneo y una línea de transmisión de aproximadamente 4.5 km DE LA ce A LA SUBESTACIÓN ESCARCEGA POTENCIA EN UN NIVEL DE TENSIÓN DE 230 KV.</t>
  </si>
  <si>
    <t>https://ti.energia.gob.mx/api_documentos/public/api/v1/client-systems/NUrVsAShATUUqrsRXujwkIqhGx57yb/documents/public/c3219461-70a6-4fa1-b4ff-511445f8b382</t>
  </si>
  <si>
    <t>09/MG-0158/01/26</t>
  </si>
  <si>
    <t>https://ti.energia.gob.mx/api_documentos/public/api/v1/client-systems/NUrVsAShATUUqrsRXujwkIqhGx57yb/documents/public/a29dffd4-2309-4931-a0d7-1b70d9d3bdc4</t>
  </si>
  <si>
    <t>https://ti.energia.gob.mx/api_documentos/public/api/v1/client-systems/NUrVsAShATUUqrsRXujwkIqhGx57yb/documents/public/0467c706-e888-4339-8bc3-987b126c1fb0</t>
  </si>
  <si>
    <t>PRE-CFE-CMI-0600-2026</t>
  </si>
  <si>
    <t>CFE-CMI-0600-2026</t>
  </si>
  <si>
    <t>Pv Chabacanes Solar</t>
  </si>
  <si>
    <t>Se detalla en el anexo 5 Modelos Economicos</t>
  </si>
  <si>
    <t>na na, na, Ozuluama de Mascareñas, VERACRUZ, CP. 92080</t>
  </si>
  <si>
    <t>PROYECTO DE GENERACIÓN DE ENERGIA ELECTRICA FOTOVOLTAICA DENOMINADO PV CHABACANES SOLAR, CON UNA POTENCIA NOMINAL DE 50MWac EN EL PUNTO DE INTERCONEXIÓN SE OZULUAMA OZL-115, EL PROYECTO ESTÁ COMPUESTO POR 115,500 MODULOS FOTOVOLTAICOS, 291 INVERSORES, 10 CENTROS DE TRANSFORMACIÓN Y UN SISTEMA DE ALMACENAMIENTO DE ENERGÍA (SAE).</t>
  </si>
  <si>
    <t>https://ti.energia.gob.mx/api_documentos/public/api/v1/client-systems/NUrVsAShATUUqrsRXujwkIqhGx57yb/documents/public/5b64d08b-04be-4be1-9f16-72bb1b1c9d87</t>
  </si>
  <si>
    <t>30VE2025E0174</t>
  </si>
  <si>
    <t>https://ti.energia.gob.mx/api_documentos/public/api/v1/client-systems/NUrVsAShATUUqrsRXujwkIqhGx57yb/documents/public/cdc68c62-257e-4f7c-ad54-3f201a017807</t>
  </si>
  <si>
    <t>https://ti.energia.gob.mx/api_documentos/public/api/v1/client-systems/NUrVsAShATUUqrsRXujwkIqhGx57yb/documents/public/033a486a-f954-427d-a1bd-32396e0b862b</t>
  </si>
  <si>
    <t>PRE-CFE-CMI-0529-2026</t>
  </si>
  <si>
    <t>CFE-CMI-0529-2026</t>
  </si>
  <si>
    <t>BPN180614LP1</t>
  </si>
  <si>
    <t>BLUEMEX POWER 9 SA DE CV</t>
  </si>
  <si>
    <t>INTERNOVUM SOLAR</t>
  </si>
  <si>
    <t>JORGE ALEJANDRO HINOJOS RAMIREZ</t>
  </si>
  <si>
    <t>DIEGO GILBERTO HERNANDEZ LANDEROS</t>
  </si>
  <si>
    <t>ah@internovum-solar.com, diego.hernandez@recurrentenergy.com, info@internovum-solar.com, ks@internovum-solar.com</t>
  </si>
  <si>
    <t>5547440267, 5530438200, 5513843257</t>
  </si>
  <si>
    <t>SOFCOLES, 150, INT. OFICINA 1, Polanco III Sección, Miguel Hidalgo, CIUDAD DE MÉXICO, C.P. 11540</t>
  </si>
  <si>
    <t>2214.00 MW; Recurrent Energy, una subsidiaria de Canadian Solar Inc. (NASDAQ:CSIQ), es de las plataformas más grandes y diversificadas del mundo para el desarrollo, el control y la operación de proyectos de energía solar y almacenamiento a gran escala. Posee más de 15 años de experiencia en el sector de renovables y cuenta actualmente con 2,214 MW de proyectos en operación globalmente.</t>
  </si>
  <si>
    <t>26600.00 MW; Recurrent Energy, una subsidiaria de Canadian Solar Inc. (NASDAQ:CSIQ), es de las plataformas más grandes y diversificadas del mundo para el desarrollo, el control y la operación de proyectos de energía solar y almacenamiento a gran escala. Posee más de 15 años de experiencia en el sector de renovables, con una cartera de aproximadamente 26,600 MWp en solar y 23,000 MW en almacenamiento, así como 13 GW en servicios de O&amp;M en 11 países.</t>
  </si>
  <si>
    <t>23000.00 MW; Recurrent Energy, una subsidiaria de Canadian Solar Inc. (NASDAQ:CSIQ), es de las plataformas más grandes y diversificadas del mundo para el desarrollo, el control y la operación de proyectos de energía solar y almacenamiento a gran escala. Posee más de 15 años de experiencia en el sector de renovables, con una cartera de aproximadamente 23,000 MW en almacenamiento 600 MW en operación.</t>
  </si>
  <si>
    <t>Recurrent Energy cuenta con una carta de intención con el siguiente contratista consolidado en el mercado para la construcción del proyecto: ICA FLUOR DANIEL, S. DE R.L. DE C.V.</t>
  </si>
  <si>
    <t>13.50 USD; Al 31 de diciembre de 2024, Canadian Solar Inc. reporta activos totales consolidados por USD 13,511.6 millones. Estos activos incluyen principalmente: Efectivo y equivalentes de efectivo; Inventarios y cuentas por cobrar; Activos de proyectos solares y de almacenamiento (en desarrollo y en operación); Propiedad, planta y equipo. Desde una perspectiva de gestión de proyectos de infraestructura energética, estos activos representan una plataforma global integrada que combina manufactura, desarrollo, construcción y operación de activos solares y de almacenamiento de energía.</t>
  </si>
  <si>
    <t>Flujo operativo: ingresos por venta de módulos solares, soluciones de almacenamiento, servicios EPC, O&amp;M y venta de proyectos. Financiamiento bancario: préstamos de corto y largo plazo con bancos internacionales y locales. Instrumentos de mercado de capitales: bonos y pagarés convertibles, incluidos instrumentos verdes. Aportaciones de capital estratégico: En 2024, BlackRock invirtió USD 500 millones en acciones preferentes Serie A de Recurrent Energy B.V., filial de proyectos, representando el 20% de participación. Mercados de capitales en China: La filial CSI Solar realizó una salida a bolsa en el STAR Market de Shanghái, levantando aproximadamente USD 927.9 millones. Monetización de activos: venta selectiva de proyectos solares y de almacenamiento una vez desarrollados.</t>
  </si>
  <si>
    <t>Efectivo y equivalentes: USD 1,701.5 millones en efectivo y equivalentes. Líneas de crédito: Facilidades totales por más de USD 7,697 millones, con aproximadamente USD 3,490 millones disponibles para disposición inmediata. Calendario de disponibilidad: El efectivo operativo es de uso inmediato. La deuda se dispone conforme a contratos y hitos financieros.</t>
  </si>
  <si>
    <t>Recurrent Energy B.V., filial de Canadian Solar Inc., especializada en desarrollo, construcción, financiamiento y operación de proyectos solares y de almacenamiento a nivel global, entidad que tiene firmado un contrato de compraventa de acciones con Internovum Solar, S.A. de C.V. para la adquisición de Bluemex Power 9, S.A. de C.V.</t>
  </si>
  <si>
    <t>1. ACTIVIDADES PREVIAS (1-Ene-25 al 31 Oct -26) 2. POR INCIAR OBRAS (1-Nov-26 al 28-Feb-27) 3. CONSTRUCCIÓN Y PUESTA EN MARCHA (1-Mrz-27 al 28-Feb-29) 3.1. Obra Civil (1-Mrz-27 al 31-Mrz-28) Trabajos Previos (1-Mrz-27 al 30-Sep-27) 3.2. Obra eléctrica-mecánica (1-Oct-27 al 31-Ago-28) 3.3 Construcción de la línea de evacuación (1-Dic-26 al 31-Ago-28) 3.4 Construcción de subestación eléctrica (1-Dic-26 al 31-Ago-28) 3.5 Pruebas de comportamiento de la central (1-Sep-28 al 28-Feb-29) 4. ENTRADA EN OPERACIÓN COMERCIAL (28-feb-29)</t>
  </si>
  <si>
    <t>55%; Porcentaje de avance considera: tierras aseguradas (20%), MISSE (10%), MIA en elaboración (5%), estudio indicativo (10 %), estudio de impacto en elaboración (5 %), otros permisos (5%)</t>
  </si>
  <si>
    <t>SE Cuyoaco Maniobras</t>
  </si>
  <si>
    <t>38 MW; 3 HRS</t>
  </si>
  <si>
    <t>ACTIVIDADES PREVIAS (1-Ene-25 al 31 Oct -26) POR INCIAR OBRAS (1-Nov-26 al 28-Feb-27) CONSTRUCCIÓN Y PUESTA EN MARCHA (1-Mrz-27 al 28-Feb-29) Obra Civil (1-Mrz-27 al 31-Mrz-28) Trabajos Previos (1-Mrz-27 al 30-Sep-27) Obra eléctrica-mecánica (1-Oct-27 al 31-Ago-28) Construcción de la línea de evacuación (1-Dic-26 al 31-Ago-28) Construcción de subestación eléctrica (1-Dic-26 al 31-Ago-28) Pruebas de comportamiento de la central (1-Sep-28 al 28-Feb-29) ENTRADA EN OPERACIÓN COMERCIAL (28-feb-29)</t>
  </si>
  <si>
    <t>Km 48+700 Carretera Federal 129D NA, NA, Santiago Xonacatlán, PUEBLA, CP. 73982</t>
  </si>
  <si>
    <t>PARQUE FOTOVOLTAICO XONACATLÁN DE 125 MW INTERCONECTADA A LA SE CUYOACO EN 230 KV EQUIPADO CON PANELES SOLARES FOTOVOLTAICOS DE ÚLTIMA GENERACIÓN, TECNOLOGÍA BIFACIAL Y SISTEMAS DE SEGUIMIENTO SOLAR PARA MAXIMIZAR LA EFICIENCIA ENERGÉTICA. CONTEMPLA LA INSTALACION DE UN SISTEMA DE ALMACENAMIENTO DE ENERGIA CON CAPACIDAD GRID-FORMING.</t>
  </si>
  <si>
    <t>https://ti.energia.gob.mx/api_documentos/public/api/v1/client-systems/NUrVsAShATUUqrsRXujwkIqhGx57yb/documents/public/1e826635-a58e-451a-9a09-7da6754b51dc</t>
  </si>
  <si>
    <t>LA SOCIEDAD ICA Fluor Daniel S. de R.L. de C.V., HA manifestaDO intención de participar en la prestación de servicios de ingeniería, procuración y construcción (EPC) para el proyecto de LA central eléctrica PARQUE fotovoltaicO XONACATlán que será contratado por Bluemex power 9, sa de cv.</t>
  </si>
  <si>
    <t>MODULOS CANADIAN SOLAR. INVERSORES HUAWEI. TRACKERS STI. SISTEMA DE ALMACENAMIENTO E-STORAGE. TRANSFORMADORES WEG.</t>
  </si>
  <si>
    <t>https://ti.energia.gob.mx/api_documentos/public/api/v1/client-systems/NUrVsAShATUUqrsRXujwkIqhGx57yb/documents/public/8705eb00-5fa1-4e41-aefa-68858aff64da</t>
  </si>
  <si>
    <t>PRE-CFE-CMI-0736-2026</t>
  </si>
  <si>
    <t>CFE-CMI-0736-2026</t>
  </si>
  <si>
    <t>Pv Janos Solar</t>
  </si>
  <si>
    <t>EVER ALONSO LARA ESPINOSA, LUIS FERNANDO RUELAS MENDIVIL, JONATHAN MARCOS PINZON KUHN</t>
  </si>
  <si>
    <t>SE Janos</t>
  </si>
  <si>
    <t>Está descrito en el Anexo 5. Modelo económico</t>
  </si>
  <si>
    <t>Janos</t>
  </si>
  <si>
    <t>carretera nuevo casas grandes-janos km 253, na, Janos, CHIHUAHUA, CP. 31840</t>
  </si>
  <si>
    <t>PROYECTO DE GENERACIÓN DE ENERGIA ELECTRICA FOTOVOLTAICA DENOMINADO PV janos SOLAR, CON UNA POTENCIA NOMINAL DE 132 MW EN EL PUNTO DE INTERCONEXIÓN UBICADO EN EL MUNICIPIO DE JANOS, CHIHUAHUA. EL PROYECTO ESTÁ COMPUESTO POR 306,840 MODULOS FOTOVOLTAICOS, 773 INVERSORES, 26 CENTROS DE TRANSFORMACIÓN Y UN SISTEMA DE ALMACENAMIENTO DE ENERGÍA (SAE).</t>
  </si>
  <si>
    <t>https://ti.energia.gob.mx/api_documentos/public/api/v1/client-systems/NUrVsAShATUUqrsRXujwkIqhGx57yb/documents/public/409aff16-04e9-41c8-ab38-5a657a091a22</t>
  </si>
  <si>
    <t>https://ti.energia.gob.mx/api_documentos/public/api/v1/client-systems/NUrVsAShATUUqrsRXujwkIqhGx57yb/documents/public/381e0d6b-8623-496c-b4f0-2f34416cc2c9</t>
  </si>
  <si>
    <t>https://ti.energia.gob.mx/api_documentos/public/api/v1/client-systems/NUrVsAShATUUqrsRXujwkIqhGx57yb/documents/public/6d540cef-8a4b-4285-8485-c917a19f6a78</t>
  </si>
  <si>
    <t>4/14/2025</t>
  </si>
  <si>
    <t>PRE-CFE-CMI-0749-2026</t>
  </si>
  <si>
    <t>CFE-CMI-0749-2026</t>
  </si>
  <si>
    <t>EGR241205A24</t>
  </si>
  <si>
    <t>ENERGIA GRANADA S A P I DE CV</t>
  </si>
  <si>
    <t>Pv Gra nada</t>
  </si>
  <si>
    <t>ASERGEN</t>
  </si>
  <si>
    <t>JACOBO MEKLER WAISBURD</t>
  </si>
  <si>
    <t>fcarreon@digatem.com, jacobo@mexicosolar.com</t>
  </si>
  <si>
    <t>5551019494, 5551019494</t>
  </si>
  <si>
    <t>SIERRA CHALCHIHUI, 175, INT. TORRE LIDO 201, Lomas de Chapultepec VIII Sección, Miguel Hidalgo, CIUDAD DE MÉXICO, C.P. 11000</t>
  </si>
  <si>
    <t>2876.00 MW; Tuto Energy es el socio preferente del Consorcio para el desarrollo de proyectos de energía solar fotovoltaica. La compañía desarrolló y actualmente opera los activos solares Tuto Energy II y AT Solar V, con capacidades de 175 MWdc y 230 MWdc, respectivamente, ubicados en Puerto Libertad, Sonora, con interconexión en la SET AT Maniobras, los cuales iniciaron operaciones el 5 de junio de 2019. Adicionalmente, como parte del consorcio, Arroyo ha desarrollado y operado inversiones en generación renovable y térmica en Chile (290 MW), México (285 MW de generación a gas natural en Pemcorp y Huinalá) y Estados Unidos (~1,100 MW en plantas de gas en Brandywine y Broadriver), entre otros. También participa en este proyecto Asergen / Comexhidro quienes suman la siguiente experiencia: 796 MW en operación, distribuidos entre distintas tecnologías: 66 km de gasoducto (Querétaro), 119 MW en centrales hidroeléctricas (El Gallo, Chilatan, Trojes, Hidrotenencias y Zongolica), 72 MW en parques eólicos (PE Ingenio y Santa Catarina) y 605 MW en ciclo abierto de gas (Los Ramones). En conjunto, estos activos suman una inversión aproximada de 887 millones de dólares, reflejando una trayectoria sólida en desarrollo, coinversión y gestión de proyectos energéticos en operación comercial.</t>
  </si>
  <si>
    <t>886.00 MW; Tuto Energy opera los activos solares Tuto Energy II y AT Solar V, con capacidades de 175 MWdc y 230 MWdc en Puerto Libertad, Sonora, con interconexión en la SET AT Maniobras. También se encuentra desarrollando el proyecto solar Santa Clara en Emiliano Zapata, Hidalgo, de 214 MWdc (180 MWac) con interconexión en Irolo 220 kV; adicionalmente, Arroyo cuenta con activos renovables en Chile por 290 MW. Asergen /Comexhidro ha desarrollado y puesto en marcha 119 MW en centrales hidroeléctricas (El Gallo, Chilatan, Trojes, Hidrotenencias y Zongolica), 72 MW en parques eólicos (PE Ingenio y Santa Catarina). y tiene en desarrollo y ha desarrollado proyectos que no han entrado en etapa de construcción por 991 MW, distribuidos de la siguiente manera: 84 MW hidroeléctricos (PH Puebla 1 con 70 MW y Santo Domingo con 14 MW), 171 MW eólicos (Energeo Los Molinos) y 736 MW solares fotovoltaicos (San Pedro con 100 MW y Energía Granada con 636 MW)</t>
  </si>
  <si>
    <t>135.00 MW; Tuto, en su desarrollo de PV Santa Clara, contemplará un SAE con hasta 38% de almacenamiento, con una capacidad de 162.59 MWh. Por su parte, Arroyo desarrolló y opera dos SAEs de 30.6 MWh de capacidad en conjunto en Pesquería, Nuevo León. Arroyo Energy está incursionando activamente en almacenamiento de energía con baterías (BESS). En Estados Unidos, presentó un portafolio de proyectos en Cameron County, Texas, con planes de certificación y financiamiento para sistemas de almacenamiento, lo que confirma su apuesta por esta infraestructura. En México, a través de su filial PEMCORP, construyó y puso en marcha un sistema de 12 MWh en Monterrey, diseñado para respaldo de carga y control de frecuencia, lo que demuestra que ya cuenta con experiencia operativa en BESS.</t>
  </si>
  <si>
    <t>Se cuentan con Cartas de Intención de Contratistas y Proveedores de Equipos Principales con amplia experiencia en México. • Contratistas BoP y de Infraestructura Eléctrica: Seselec, Entia • Equipos principales: Canadian Solar, Huawei, Chint, Power electronics</t>
  </si>
  <si>
    <t>Desarrollo RTB 1-sep-26 Trabajos Previos oct-26 Inicio Construcción nov-26 Obra civil may-27 Montaje PV jul-27 Instalación MV ene-28 Montaje BESS feb-28 SE e Interconexión ene-28 Puesta en marcha mar-28 COD 31-may-28</t>
  </si>
  <si>
    <t>20%; Se tienen todos los terrenos asegurados para el proyecto solar asi como toda la Ingeniería del proyecto, se tiene la Prefactibilidad, ambiental, social, técnica y financiera.</t>
  </si>
  <si>
    <t>SE Maniobras con apertura LT Escárcega-Tabasco Potencia</t>
  </si>
  <si>
    <t>159 MW; 3 HRS</t>
  </si>
  <si>
    <t>Desarrollo RTB 1-sep-26 Trabajos Previos oct-26 Inicio Construcción nov-26 Obra civil may-27 Montaje PV jul-27 Instalación MV ene-28 Montaje BESS feb-28 SE e Interconexión ene-28 Puesta en marcha mar-28 COD 31- may-28</t>
  </si>
  <si>
    <t>Km 256 + 5 carretera Villa Hermosa-Escárcega s/n, s/n, Francisco Villa (mamantel), CAMPECHE, CP. 24315</t>
  </si>
  <si>
    <t>se trata de una central fotovoltáica con almacenamiento de energía con baterías con una capacidad inistalada de 636 mw DC y 561 mwh en baterías para interconectar en la lt 400 kv villa hermosa-escárcega potencia.</t>
  </si>
  <si>
    <t>https://ti.energia.gob.mx/api_documentos/public/api/v1/client-systems/NUrVsAShATUUqrsRXujwkIqhGx57yb/documents/public/b32426bd-4e50-4592-b8ff-303bd69a2608</t>
  </si>
  <si>
    <t>SE ESTá evaluando ambas estrategias: (i) turn-key EPC por un precio fijo y (ii) la estrategia EPC-Onshore (BoP e interconexión) &amp; EPC-Offshore (procura de equipos principales y componentes mayores). Se evaluará el contratista final mediante un proceso competitivo que se aline con la rentabilidad y COD del proyecto.</t>
  </si>
  <si>
    <t>BoP: Elecnor, Isotron, Cobra, Entia, SESELEC PV: Canadian Solar, Trina, Jinko Inversores: Huawei, Power Electronics, SunGrow Trackers: Next-Tracker, Gonvarri Solar Steel, Arctech BESS: eStorage, CATL, Huawei</t>
  </si>
  <si>
    <t>https://ti.energia.gob.mx/api_documentos/public/api/v1/client-systems/NUrVsAShATUUqrsRXujwkIqhGx57yb/documents/public/21e6a689-dba9-4516-ace6-3234e184bb0a</t>
  </si>
  <si>
    <t>https://ti.energia.gob.mx/api_documentos/public/api/v1/client-systems/NUrVsAShATUUqrsRXujwkIqhGx57yb/documents/public/88b41cca-190a-470b-86f6-393a6da63fb4</t>
  </si>
  <si>
    <t>PRE-CFE-CMI-0750-2026</t>
  </si>
  <si>
    <t>CFE-CMI-0750-2026</t>
  </si>
  <si>
    <t>San Román</t>
  </si>
  <si>
    <t>GENERACIÓN DE ENERGÍA ELECTRICA</t>
  </si>
  <si>
    <t>Generación de Energía Electrica</t>
  </si>
  <si>
    <t>SE Maniobras con apertura LT Valladolid - Nizuc</t>
  </si>
  <si>
    <t>Lázaro Cárdenas</t>
  </si>
  <si>
    <t>Ramal a SAN ROMÁN NA, NA, San Román, QUINTANA ROO, CP. 77366</t>
  </si>
  <si>
    <t>Planeación, construcción y operación del parque fotovoltaico SAN ROMÁN, tendrá una generación de energía solar de 100MWac, ubicado en LÁZARO CÁRDENAS, en el estado de QUINTANA ROO, cuenta con 302 has, el punto de interconexión es la SE EL TINTAL 115KW, ubicada aprox a 3.5km de distancia, contribuye al Desarrollo Energético de México de manera sustentable, el parque generara energía limpia suficiente para suministrar a mas de 100,000 hogares.</t>
  </si>
  <si>
    <t>https://ti.energia.gob.mx/api_documentos/public/api/v1/client-systems/NUrVsAShATUUqrsRXujwkIqhGx57yb/documents/public/8afb5b92-c1bf-4e12-8206-188209a06997</t>
  </si>
  <si>
    <t>Modulos fotovoltaicos - Seraphim / longi / jinko Trackers - Esasolar / Nestracker Inversores - Sungrow / sma Baterías - BYD Transformadores - TVA / voltran</t>
  </si>
  <si>
    <t>PRE-CFE-CMI-0307-2026</t>
  </si>
  <si>
    <t>CFE-CMI-0307-2026</t>
  </si>
  <si>
    <t>GWM140224JEA</t>
  </si>
  <si>
    <t>ELAWAN WIND MEXICO II S A P I DE CV</t>
  </si>
  <si>
    <t>Chicxulub Solar</t>
  </si>
  <si>
    <t>AV. INSURGENTES SUR, 662, INT. PIAO 12, Del Valle Centro, Benito Juárez, CIUDAD DE MÉXICO, C.P. 03100</t>
  </si>
  <si>
    <t>SE San Ignacio 115 kV</t>
  </si>
  <si>
    <t>Se contempla el siguiente cronograma: (1) Ingeniería de detalle (Meses 0–4): Desarrollo de la ingeniería civil, eléctrica y mecánica de la planta fotovoltaica, el BESS, la subestación elevadora y la interconexión. (2) Procura y fabricación (Meses 2–10): Adquisición de módulos, seguidores, inversores, transformadores, equipos BESS, SCADA y materiales de media tensión. (3) Obras civiles (Meses 4–10): Caminos internos, nivelación, cimentaciones, plataformas y casetas. (4) Montaje electromecánico (Meses 8–16): Instalación de estructuras, módulos, inversores, cableado, BESS y centros de transformación. (5) Subestación e interconexión (Meses 6–16): Construcción y equipamiento de la subestación y línea de transmisión. (6) Pruebas y puesta en marcha (Meses 16–18): Pruebas de equipos, protecciones, energización y sincronización con CFE. (7) COD objetivo: marzo 2028</t>
  </si>
  <si>
    <t>DOMICILIO CONOCIDO S/N, S/N, Timul, YUCATÁN, CP. 97436</t>
  </si>
  <si>
    <t>El Proyecto Central Fotovoltaica Chicxulub es una planta solar de hasta 120 MW ubicada en el municipio de Motul, Yucatán, dentro del polígono del Parque Eólico Chicxulub. El proyecto incluye módulos fotovoltaicos, red interna de media tensión y una subestación elevadora para su interconexión, con el objetivo de generar y entregar energía eléctrica limpia al Sistema Eléctrico Nacional.</t>
  </si>
  <si>
    <t>https://ti.energia.gob.mx/api_documentos/public/api/v1/client-systems/NUrVsAShATUUqrsRXujwkIqhGx57yb/documents/public/8e73d3d7-6a5e-449b-bde6-98d08784c52d</t>
  </si>
  <si>
    <t>Los proveedores EPC considerados para el proyecto son los grupos Eiffage y Ortiz, ambos con experiencia consolidada en renovables y colaboración previa con Elawan. Se propone un contrato EPC llave en mano, aunque Elawan asumiría directamente la compra de los equipos principales (al menos modulos fotovoltaicos, trackers, transformador y SAE). Esta estructura reduce riesgos y garantiza un mayor control sobre los componentes críticos del proyecto.</t>
  </si>
  <si>
    <t>• Módulo fotovoltaico - 212.625 de 700 Wp (Longi, Canadian Solar EMEA GmbH, JA Solar) • SAE: (SAFT, Huawei, Risen) • Transformador - 2 (Faramax, Sieyuan, Getra)</t>
  </si>
  <si>
    <t>31YU2026E0016</t>
  </si>
  <si>
    <t>https://ti.energia.gob.mx/api_documentos/public/api/v1/client-systems/NUrVsAShATUUqrsRXujwkIqhGx57yb/documents/public/10a61729-b325-4277-a51b-c83911fdf507</t>
  </si>
  <si>
    <t>https://ti.energia.gob.mx/api_documentos/public/api/v1/client-systems/NUrVsAShATUUqrsRXujwkIqhGx57yb/documents/public/a01799b1-f30b-4d4c-87e8-a00d1352d1a4</t>
  </si>
  <si>
    <t>PRE-CFE-CMI-0594-2026</t>
  </si>
  <si>
    <t>CFE-CMI-0594-2026</t>
  </si>
  <si>
    <t>Pv El Piloncillo Solar</t>
  </si>
  <si>
    <t>EVER ALONSO LARA ESPINOSA, DEYANIRA GUZMÁN RÍOS, LUIS FERNANDO RUELAS MENDIVIL, JONATHAN MARCOS PINZON KUHN</t>
  </si>
  <si>
    <t>SE Ascención</t>
  </si>
  <si>
    <t>Se describe en el Anexo 5. Modelo económico</t>
  </si>
  <si>
    <t>na na, na, Ascensión Centro, CHIHUAHUA, CP. 31820</t>
  </si>
  <si>
    <t>PROYECTO DE GENERACIÓN DE ENERGIA ELECTRICA FOTOVOLTAICA DENOMINADO PV EL PILONCILLO SOLAR, CON UNA POTENCIA NOMINAL DE 138.81 MW EN EL PUNTO DE INTERCONEXIÓN UBICADO EN EL MUNICIPIO DE ASCENSIÓN, CHIHUAHUA. EL PROYECTO ESTÁ COMPUESTO POR 307, 664 MODULOS FOTOVOLTAICOS, 505 INVERSORES, 26 CENTROS DE TRANSFORMACIÓN Y UN SISTEMA DE ALMACENAMIENTO DE ENERGÍA (SAE).</t>
  </si>
  <si>
    <t>https://ti.energia.gob.mx/api_documentos/public/api/v1/client-systems/NUrVsAShATUUqrsRXujwkIqhGx57yb/documents/public/5f13d723-4a04-4b8d-b497-c57bd18ef786</t>
  </si>
  <si>
    <t>TRANSFORMADOR PRINCIPAL: WEG PANEL FOTOVOLTAICO: CANADIAN SOLAR INVERSOR: HUAWEI CENTROS DE TRANSFORMACION: HUAWEI</t>
  </si>
  <si>
    <t>08CI2025E0035</t>
  </si>
  <si>
    <t>https://ti.energia.gob.mx/api_documentos/public/api/v1/client-systems/NUrVsAShATUUqrsRXujwkIqhGx57yb/documents/public/fffc6e16-4018-4bdb-9c15-1e4718122129</t>
  </si>
  <si>
    <t>https://ti.energia.gob.mx/api_documentos/public/api/v1/client-systems/NUrVsAShATUUqrsRXujwkIqhGx57yb/documents/public/e8e57d75-c19c-49b4-82b7-3d95884865d5</t>
  </si>
  <si>
    <t>PRE-CFE-CMI-0616-2026</t>
  </si>
  <si>
    <t>CFE-CMI-0616-2026</t>
  </si>
  <si>
    <t>GIEE781127MKA</t>
  </si>
  <si>
    <t>EDMOND FREDERIC GRIEGER ESCUDERO</t>
  </si>
  <si>
    <t>Majoma Solar</t>
  </si>
  <si>
    <t>SOLUZ ENERGÍA SOLAR</t>
  </si>
  <si>
    <t>Soluz Energía Solar</t>
  </si>
  <si>
    <t>HECTOR SANCHEZ RODRIGUEZ, ROBERTO IVAN FLORES RANGEL</t>
  </si>
  <si>
    <t>egrieger@vwys.com.mx, majomasolarvw@gmail.com</t>
  </si>
  <si>
    <t>5552581048, 5529890958</t>
  </si>
  <si>
    <t>CAMPOS ELÍSEOS, 204, INT. PISO 18, Polanco IV Sección, Miguel Hidalgo, CIUDAD DE MÉXICO, C.P. 11550</t>
  </si>
  <si>
    <t>660 MW; El suscrito, en su carácter de accionista, Secretario del Consejo de Administración y apoderado legal de SOLUZ ENERGÍA SOLAR, S.A.P.I. de C.V., presenta a dicha sociedad como el promotor estratégico para desarrollar, financiar y operar la central MAJOMA SOLAR. El proyecto se encuentra estructurado corporativamente a través del Vehículo de Propósito Específico (SPV) MAJOMA SOLAR II, S.A.P.I. de C.V., entidad de la cual el suscrito funge como miembro del Consejo de Administración, contando con las facultades legales necesarias para su cabal representación. Nuestro portafolio (track record) acredita 660 MW, integrados por el desarrollo de dos centrales solares a gran escala en el Estado de Zacatecas. El equipo de SOLUZ ENERGÍA SOLAR aporta una sólida dirección jurídica que, respaldada por una firma legal externa de reconocido prestigio, garantiza el más alto estándar de cumplimiento normativo y la estricta mitigación de riesgos regulatorios. Complementando este blindaje, la excelencia técnica del proyecto se sustenta en nuestra alianza estratégica con Enertis Applus+, firma de ingeniería independiente de clase mundial, lo cual asegura la viabilidad integral y el grado bancable de nuestras operaciones.</t>
  </si>
  <si>
    <t>660 MW; SOLUZ ENERGÍA SOLAR gestiona actualmente un portafolio activo de 660 MW, compuesto íntegramente por dos centrales de generación renovable en fase de desarrollo. La viabilidad y futura ejecución de este volumen de proyectos están plenamente garantizadas por el robusto respaldo técnico, financiero, de ingeniería y el riguroso blindaje legal.</t>
  </si>
  <si>
    <t>0 MW; Para garantizar la máxima confiabilidad técnica y el estricto cumplimiento de los requerimientos de Código de Red exigidos por el CNE/CENACE, la experiencia en el desarrollo, integración y operación de Sistemas de Almacenamiento de Energía (SAE/BESS) se fundamenta en nuestra alianza estratégica con Quartux Energía. Como integrador y operador especializado líder en el mercado mexicano, Quartux aporta el track record corporativo, la solvencia técnica y la experiencia probada en campo necesarios para el dimensionamiento, procura y operación comercial del SAE. Esta sinergia estratégica le permite a SOLUZ ENERGÍA SOLAR estructurar la central no solo como un activo de generación, sino como una infraestructura de red flexible, mitigando por completo el riesgo tecnológico y operativo para la coinversión con CFE, así como maximizando la rentabilidad y el valor estratégico del proyecto.</t>
  </si>
  <si>
    <t>El modelo financiero estructurado para la central obedece a un esquema de Project Finance puro (deuda sin recurso). La deuda senior y los compromisos financieros serán asumidos y amortizados exclusivamente por el Vehículo de Propósito Específico (MAJOMA SOLAR II, S.A.P.I. de C.V.) contra los propios flujos de la operación. En consecuencia, no se contempla la consolidación de esta deuda en los Estados Financieros de la sociedad promotora matriz (SOLUZ ENERGÍA SOLAR). Esta estructura garantiza a la CFE y a los acreedores institucionales la participación en un vehículo de inversión financieramente aislado, transparente y libre de contingencias corporativas cruzadas.</t>
  </si>
  <si>
    <t>Para garantizar la ejecución, vanguardia tecnológica y competitividad comercial de la central, gestionamos un ecosistema dinámico de alianzas, manteniendo negociaciones activas con un portafolio de empresas de clase mundial (Tier-1). Entre los principales convenios consolidados y pláticas avanzadas destacan: Fase Constructiva (EPC): Mantenemos una alianza estratégica con Power Construction Corporation of China (PowerChina), empresa global que aporta vasta capacidad técnica y financiera. En paralelo, sostenemos pláticas con otros líderes globales del sector constructivo para asegurar la máxima eficiencia en el CAPEX de la central mediante procesos competitivos. Tecnología SAE/BESS: Contamos con un convenio con Quartux Energía para la integración de Sistemas de Almacenamiento, formando parte de una red más amplia de integradores tecnológicos de punta en constante evaluación para maximizar la estabilidad de la red. Legal: La estructuración corporativa está a cargo de la firma Von Wobeser y Sierra, garantizando certeza jurídica absoluta y cumplimiento normativo. Técnica: La ingeniería y el diseño están respaldados por Enertis Applus+, fungiendo como Ingeniero Independiente para otorgar el grado bancable al proyecto."</t>
  </si>
  <si>
    <t>0 USD; Activos de infraestructura en operación: $0 USD. El modelo de negocio actual se concentra en el desarrollo Greenfield previo a la fase constructiva. Activos bajo gestión (Portafolio en Desarrollo): La sociedad gestiona 660 MW en proyectos renovables en etapa de maduración avanzada. El valor actual de estos activos corresponde al capital semilla invertido en la estructuración legal, técnica y regulatoria (ingeniería validada por CFE, gestión de terrenos, permisos y constitución del SPV de la central). Actualmente, la sociedad promotora SOLUZ ENERGÍA SOLAR mantiene bajo gestión un portafolio (pipeline) activo de 660 MW, correspondientes a centrales de generación renovable a gran escala en el Estado de Zacatecas en fase de desarrollo avanzado. Dado que tanto la empresa promotora como el Vehículo de Propósito Específico (MAJOMA SOLAR II) están constituidos bajo el régimen de Sociedades Anónimas Promotoras de Inversión (S.A.P.I. de C.V.), la estructura accionaria es de naturaleza estrictamente privada. En consecuencia, la sociedad no cotiza en el mercado de valores y no reporta capitalización bursátil . No obstante, el valor y la viabilidad de estos activos bajo gestión están plenamente respaldados por Sponsor Equity y por el acceso a capital institucional privado de grado de inversión, asegurando la liquidez del proyecto.</t>
  </si>
  <si>
    <t>La fuente de fondos obedece a una estructura de capital mixta y robusta, diseñada con altos estándares de financiamiento de infraestructura a gran escala. En la etapa actual de desarrollo hacia el Ready to Build (RTB), el proyecto se fondea mediante capital promotor (sponsor equity) aportado directamente por SOLUZ ENERGÍA SOLAR, en sinergia con capital institucional proveniente de fondos de inversión especializados en transición energética con los que se mantienen negociaciones avanzadas. Posteriormente, para la fase de ejecución y procura de la central, la estructura contempla la integración de deuda senior estructurada (Project Finance), garantizando así la liquidez óptima en cada hito del proyecto.</t>
  </si>
  <si>
    <t>La estrategia de fondeo y disponibilidad de capital (equity) de la central está estructurada para garantizar liquidez ininterrumpida a lo largo de todos sus hitos. En la etapa actual, contamos con fondos disponibles de manera inmediata, respaldados por colaboraciones estratégicas y negociaciones avanzadas con fondos de inversión especializados. Este capital de desarrollo (development capital) asegura el financiamiento total de la maduración de la central hasta alcanzar el estatus de Ready to Build. Posteriormente, para la fase de ejecución, el capital mayoritario destinado a la procura y construcción (construction equity) estará plenamente garantizado al alcanzar el cierre financiero. Asimismo, es importante destacar que este sólido respaldo y nuestras alianzas financieras nos otorgan la amplia capacidad y solvencia requeridas no solo para cubrir el CAPEX de la obra, sino para la emisión y el otorgamiento de las garantías (corporativas, de cumplimiento o de interconexión) que exija la CFE/CENACE y el marco regulatorio para materializar exitosamente la coinversión. Como muestra de la alta bancabilidad del proyecto, se cuenta con el interés de fondeo por parte del brazo financiero de un conglomerado tecnológico e industrial de clase mundial (Tier-1 Global Player). El modelo de estructuración de la inversión está estratégicamente alineada con la maduración del proyecto, teniendo estipulado el despliegue de capital condicionado al avance, en su caso, también de la coinversión con la CFE. Esto garantiza a la empresa productiva del Estado que, al integrarse al proyecto, se detonará automáticamente el respaldo de uno de los fondos institucionales más robustos del mercado energético global.</t>
  </si>
  <si>
    <t>La entidad designada para actuar como socio directo y contraparte en la coinversión es MAJOMA SOLAR II, S.A.P.I. de C.V. Esta sociedad ha sido debidamente constituida como el Vehículo de Propósito Específico (SPV) titular y exclusivo de los derechos, ingeniería, tierras y permisos correspondientes a la central Majoma Solar. Dicho vehículo se encuentra respaldado corporativa, técnica y financieramente por SOLUZ ENERGÍA SOLAR, S.A.P.I. de C.V., en su calidad de promotor principal (sponsor). Esta estructura corporativa aísla eficientemente los riesgos del proyecto y proporciona a la CFE un vehículo de inversión limpio, transparente y listo para la integración accionaria o contractual requerida.</t>
  </si>
  <si>
    <t>El cronograma de ejecución de la central Majoma Solar está estructurado bajo una ruta crítica rigurosa y realista. Actualmente, el proyecto transita por su fase de maduración avanzada , enfocando los recursos en consolidar los permisos regulatorios e interconexión para alcanzar el estatus de Ready to Build (RTB) en el corto plazo. Con el cierre financiero proyectado, la fase constructiva arrancará formalmente a finales de 2026, principios de 2027 con nuestro aliado estratégico (PowerChina) EPC. Siguiendo los estándares de instalación fotovoltaica a gran escala, el periodo de pruebas preoperativas y la consecuente Fecha de Operación Comercial (COD) están programados para consolidarse entre finales de 2027 y el primer trimestre de 2028, garantizando una inyección oportuna de capacidad a la red.</t>
  </si>
  <si>
    <t>80%; El Proyecto se encuentra en una etapa de maduración avanzada, con un 80% de progreso hacia el estatus de Ready to Build (RTB). Este grado de avance se fundamenta en la consolidación de hitos críticos que eliminan contingencias operativas y financieras para la coinversión, destacando: Certeza Inmobiliaria (100% completado): Contratos de arrendamiento a 20 años con oponibilidad a terceros (RPPyC) y dictámenes de liberación del INAH. Madurez Técnica e Ingeniería (90% completado): Estudios de recurso solar grado bancable y planimetría de interconexión (subestaciones y líneas de transmisión) elaborada y validada por la propia Dirección Corporativa de Ingeniería y Proyectos de Infraestructura de la CFE. Estructuración Regulatoria (75% en ejecución): Viabilidad de cauces (CONAGUA) mapeada y Estudio Indicativo de interconexión formalmente en evaluación ante el CENACE. Estructuración Corporativa (100% completado): Vehículo de Propósito Específico (SPV) constituido, alianzas con contratistas EPC y BESS aseguradas, y debida diligencia respaldada por asesores externos Tier-1 (Von Wobeser y Sierra, y Enertis Applus+).</t>
  </si>
  <si>
    <t>100 MW; 2 HRS</t>
  </si>
  <si>
    <t>1. Desarrollo y Permisos (Fin 2025 - Q3 2026): Maduración a listo para construcción (Ready to Build o RTB). Gestión CENACE (Estudios Indicativo, Impacto, Instalaciones y Contrato de Interconexión). EVIS completada; INAH con oficio. MIA/ EIA en desarrollo con ingeniería ambiental y permiso de generación CNE en trámite. 2. Cierre Financiero y Obras (Q4 2026 - Q1 2027): Arranque construcción. Cierre de contrato EPC y procura con PowerChina. Inicio de obras tempranas, movilización en sitio y topografía final. 3. Construcción Mayor (Q2 2027 - Q1 2028): Desarrollo físico. Obra civil y montaje electromecánico de estructuras, módulos fotovoltaicos, inversores y SAE. Construcción de Subestación Elevadora y Línea a SE Primero de Mayo. Terminación en Q1 2028. 4. Pruebas y Operación Comercial (Q2 2028 - Q3 2028): Cumplimiento de Código de Red. Pruebas y energización bajo supervisión de Unidad de Inspección y CENACE, culminando con la Declaración de Operación Comercial (COD).</t>
  </si>
  <si>
    <t>CARRETERA SALTILLO- ZACATECAS KM 14.5, NA, Majoma, ZACATECAS, CP. 98279</t>
  </si>
  <si>
    <t>Majoma Solar II es un proyecto fotovoltaico de 330 MW diseñado para inyectar energía al MEM. Se interconectará en 400 kV a la SE PRIMERO DE MAYO, con capacidad escalable por amplia disponibilidad de terreno. Actualmente avanza hacia el estatus Ready to Build. Representa una inversión total (CAPEX) APROXIMADA de 260 MUSD, respaldada por APROXIMADAMENTE 26 MUSD en garantías para asegurar su bancabilidad y el cumplimiento técnico y regulatorio ante CENACE y CNE.</t>
  </si>
  <si>
    <t>https://ti.energia.gob.mx/api_documentos/public/api/v1/client-systems/NUrVsAShATUUqrsRXujwkIqhGx57yb/documents/public/1a905326-3110-4920-a723-f397c92775ab</t>
  </si>
  <si>
    <t>El proyecto se ejecutará bajo un esquema de Contrato EPC "Llave en Mano" a precio alzado y fecha cierta. se buscará negociar que el contrato incluya garantías de fiel cumplimiento equivalentes al 10% del CAPEX, así como cláusulas estrictas de penalización por retrasos y por bajo rendimiento en caso de no alcanzar el Performance Ratio (PR) garantizado y la disponibilidad técnica exigida.</t>
  </si>
  <si>
    <t>Módulos Fotovoltaicos: LONGI SOLAR Sistema de Almacenamiento de Energía : QUARTUX O HUAWEI. Inversores: Sungrow Estructuras / Seguidores Solares (Trackers de un eje): (POR DEFINIR) Nextracker, Array Technologies o Arctech Solar. TransformadorES (400 kV): (pOR DEFINIR) Hitachi Energy, Siemens Energy, GE o CHINT.</t>
  </si>
  <si>
    <t>OFICIO 117.- DGAEISyCP.0084/17</t>
  </si>
  <si>
    <t>EN TRAMITE- fase de actualización</t>
  </si>
  <si>
    <t>https://ti.energia.gob.mx/api_documentos/public/api/v1/client-systems/NUrVsAShATUUqrsRXujwkIqhGx57yb/documents/public/1cb7dec0-24c9-4d85-9d5b-b503935bc866</t>
  </si>
  <si>
    <t>https://ti.energia.gob.mx/api_documentos/public/api/v1/client-systems/NUrVsAShATUUqrsRXujwkIqhGx57yb/documents/public/b759c8a3-af07-4e85-8a07-f7157a5b6bcf</t>
  </si>
  <si>
    <t>ninguno (está en proceso la solicitud de Estudio Indicativo)</t>
  </si>
  <si>
    <t>PRE-CFE-CMI-0030-2026</t>
  </si>
  <si>
    <t>CFE-CMI-0030-2026</t>
  </si>
  <si>
    <t>MME100125RS6</t>
  </si>
  <si>
    <t>MOTA-ENGIL MEXICO S A P I DE CV</t>
  </si>
  <si>
    <t>Rebombeo Necaxa</t>
  </si>
  <si>
    <t>REBOMBEO</t>
  </si>
  <si>
    <t>Mota-Engil</t>
  </si>
  <si>
    <t>LUIS ALBERTO CARVALHO LANCA DOS SANTOS MARIANO, NORBEY VALENCIA LASSO</t>
  </si>
  <si>
    <t>NORBEY VALENCIA LASSO</t>
  </si>
  <si>
    <t>elizabeth.olmos@mota-engil.com.mx, Luis.Mariano@mota-engil.com.mx, norbey.valencia@mota-engil.com.mx</t>
  </si>
  <si>
    <t>5541246100, 5541246100, 5560122302, 5560122302, 5544508475, 5544508475</t>
  </si>
  <si>
    <t>AV PALMAS, 100, Lomas de Chapultepec III Sección, Miguel Hidalgo, CIUDAD DE MÉXICO, C.P. 11000</t>
  </si>
  <si>
    <t>11224.46 MW; En plantas Hidroeléctricas (6): 278.70 MW En plantas Térmicas (19): 10,869.21 MW Una planta Termosolar (1): 50 MW Una planta Solar Fotovoltaica (1): 26.55 MW</t>
  </si>
  <si>
    <t>883.15 MW; Plantas Hidroeléctricas (6): 278.70 MW Plantas Eólicas (8): 244.30 MW Plantas de Biomasa (5): 118.60 MW Planta Solar Fotovoltaica (2): 191.55 MW Planta Termosolar (1): 50 MW</t>
  </si>
  <si>
    <t>468.00 MW; Mediante Tanque de sales (2): 160 MW Mediante Sistemas de Bombeo a Presas (2): 308 MW</t>
  </si>
  <si>
    <t>Si tenemos convenios con posibles contratistas para la ejecución de las obras. Este texto se agrega como detalle o complemento a la respuestas 6 anterior: "De cualquier forma, buscaremos la mejor estructura jurídico-financiera para atender las preocupaciones de las partes."</t>
  </si>
  <si>
    <t>1487390000.00 USD; En plantas Hidroelectricas (6) son: USD 583,190,000 En planta Termosolar (1) son: USD 430,000,000 En plantas Eólicas (6) son: USD 135,200,000 En planta Solar Fotovoltaica (1) son: USD 24,000,000 En plantas de Biomasa (5) son: USD 315,000,0000</t>
  </si>
  <si>
    <t>Los proyectos de energía se financian con un mixto de capital y deuda. En relación con la deuda se tendrá que hace run road-show con los bancos nacionales e internacionales para buscar la mejor solución de financiamiento atendiendo a la estructura del proyecto. Es fundamental una estructuración solida desde el punto de vista jurídico que generen a los bancos la seguridad para que las tasas del financiamiento, índices de coberturas del servicio de la deuda y plazos pueden ser optimizados, beneficiando el coste global del proyecto. En relación al capital del inversionista privado seria desembolsado pari-passu con la deuda, siendo que la expectativa es que la estructura deuda/capital debería ser un 80/20</t>
  </si>
  <si>
    <t>La estructuración de la deuda podrá tomar un periodo entre 4-6 meses, el inversionista privado tendrá la disponibilidad del capital de acuerdo al pari-passu que se defina.</t>
  </si>
  <si>
    <t>Mota-Engil Mexico, S.A.P.I. de C.V. o una subsidiaria que se incorpore específicamente para el proyecto.</t>
  </si>
  <si>
    <t>NECAXA 900: Se estima iniciar la construcción el segundo semestre de 2026, el plazo de ejecución estimado es de 1,297 Dias</t>
  </si>
  <si>
    <t>10%; Se trata de un proyecto de rebombeo hidroeléctrico con una capacidad de generación de 900 MW, ubicado en el estado de Puebla (Región 6 de la Convocatoria), el cual tiene el siguiente avance: Se cuenta con la Ing. Básica. Esta por iniciar la Ing. De Detalle. Ya se cuenta con Estudio de Interconexión. (SICE-00118-2025 de fecha 16/01/2026)</t>
  </si>
  <si>
    <t>SE Maniobras con apertura de la LTs Tuxpan - Texcoco</t>
  </si>
  <si>
    <t>24.6 l/s; 20 m3/MWh</t>
  </si>
  <si>
    <t>VAPOR DE AGUA</t>
  </si>
  <si>
    <t>CIRCULAR</t>
  </si>
  <si>
    <t>EL PROYECTO CONTEMPLA UNA APERTURA DE 3 LÍNEAS DE 400 KV, TRES ESTRELLAS-A3070-VALLE DE MEXICO MANIOBRAS, TRES ESTRELLAS-A3080-VALLE DE MEXICO MANIOBRAS Y POZA RICA DOS-A3370-PACHUCA POTENCIA, CON LA CONSTRUCCIÓN DE UNA NUEVA SE DE MANIOBRAS 400 KV PROYECTADA A 6.3 KM DEL PROYECTO.</t>
  </si>
  <si>
    <t>6.3 (KM)</t>
  </si>
  <si>
    <t>39200 (MWh)</t>
  </si>
  <si>
    <t>900 (MW)</t>
  </si>
  <si>
    <t>&gt; 9 hrs</t>
  </si>
  <si>
    <t>19.29 (hm3)</t>
  </si>
  <si>
    <t>PELTON</t>
  </si>
  <si>
    <t>BOMBA GENERADOR</t>
  </si>
  <si>
    <t>48 (meses)</t>
  </si>
  <si>
    <t>24.6 (m³/s)</t>
  </si>
  <si>
    <t>19.5 (m³/s)</t>
  </si>
  <si>
    <t>827 (m)</t>
  </si>
  <si>
    <t>INGRESADO</t>
  </si>
  <si>
    <t>REFERIRSE A LAS COORDENADAS DEL TEXTO EN LA DESCRIPCION 1, 1, Huilacapixtla, PUEBLA, CP. 73164</t>
  </si>
  <si>
    <t>ubicada en el municipio de Huauchinango, Puebla. LAS coordenadas son: 20°11’50.32” N y 98°5’32.73” O. El proyecto Necaxa 900 surge a partir de una oportunidad única derivada de la existencia de dos embalses ya construidos, localizados a una diferencia de altura cercana a los 830 metros, condición excepcional que permite el desarrollo de una central hidroeléctrica reversible con un aprovechamiento óptimo de los recursos existentes.</t>
  </si>
  <si>
    <t>https://ti.energia.gob.mx/api_documentos/public/api/v1/client-systems/NUrVsAShATUUqrsRXujwkIqhGx57yb/documents/public/7528f752-a282-4c46-8bb0-302db9b3b6bd</t>
  </si>
  <si>
    <t>El contratista epc sera mota-engil mexico, s.a.p.i. de c.v. (llave en mano)</t>
  </si>
  <si>
    <t>Cinco bombas multietapa de 180 MW y cinco turbinas Pelton de 180 MW (VOITH / ANDRITZ) Cinco grupos Motor/Generador 210 MVA (VOITH / ANDRITZ) SUBESTACION GIS (ABB/SIEMENS)</t>
  </si>
  <si>
    <t>https://ti.energia.gob.mx/api_documentos/public/api/v1/client-systems/NUrVsAShATUUqrsRXujwkIqhGx57yb/documents/public/57eb2aae-47bf-4205-bc62-f45dd3b3a4f8</t>
  </si>
  <si>
    <t>https://ti.energia.gob.mx/api_documentos/public/api/v1/client-systems/NUrVsAShATUUqrsRXujwkIqhGx57yb/documents/public/a6c3fa0f-1018-475d-af89-e85a5e4d95ff</t>
  </si>
  <si>
    <t>1/16/2026</t>
  </si>
  <si>
    <t>SI, PERO DE MANERA INDIVIDUAL</t>
  </si>
  <si>
    <t>PRE-CFE-CMI-0742-2026</t>
  </si>
  <si>
    <t>CFE-CMI-0742-2026</t>
  </si>
  <si>
    <t>Delicias Ii</t>
  </si>
  <si>
    <t>SE Delicias</t>
  </si>
  <si>
    <t>Kilómetro 82.7 de la Carretera Federal número 157 Querétaro – San Luis Potosí SN, SN, Las Delicias, GUANAJUATO, CP. 37917</t>
  </si>
  <si>
    <t>https://ti.energia.gob.mx/api_documentos/public/api/v1/client-systems/NUrVsAShATUUqrsRXujwkIqhGx57yb/documents/public/360998e4-4cd5-431a-a805-37d0d17dd5c4</t>
  </si>
  <si>
    <t>09/DL-0271/02/21</t>
  </si>
  <si>
    <t>https://ti.energia.gob.mx/api_documentos/public/api/v1/client-systems/NUrVsAShATUUqrsRXujwkIqhGx57yb/documents/public/5c60b285-8580-4d9f-8e48-9e503491d89b</t>
  </si>
  <si>
    <t>https://ti.energia.gob.mx/api_documentos/public/api/v1/client-systems/NUrVsAShATUUqrsRXujwkIqhGx57yb/documents/public/6d0f2fbc-13f1-4a13-ad95-52a9843dde29</t>
  </si>
  <si>
    <t>PRE-CFE-CMI-0668-2026</t>
  </si>
  <si>
    <t>CFE-CMI-0668-2026</t>
  </si>
  <si>
    <t>Tunkas</t>
  </si>
  <si>
    <t>SE Maniobras con apertura de LT Izamal - Dzitas</t>
  </si>
  <si>
    <t>Tekal de Venegas</t>
  </si>
  <si>
    <t>NA NA, , Tekal de Venegas, YUCATÁN, CP. 97535</t>
  </si>
  <si>
    <t>El proyecto "Tunkas" es una central fotovoltaica de 79.20 MW netos, ubicada en Yucatán. Inyectará energía a la RNT en 115 kV, cumpliendo con el Código de Red. Cuenta con 18 inversores centrales y 132,678 paneles de 650 Wp (&gt;24% eficiencia) con seguidores solares. Desempeño: Factor de planta del 24.93% y generación anual estimada de 188.35 GWh (P50). Performance ratio de 86.17%. Integra SAE de 24 MW/72 MWh (3 hRS de respaldo). Fecha de operación prevista: JUN-28</t>
  </si>
  <si>
    <t>https://ti.energia.gob.mx/api_documentos/public/api/v1/client-systems/NUrVsAShATUUqrsRXujwkIqhGx57yb/documents/public/4d0534a6-9ffc-4132-acc5-06a2f02482b2</t>
  </si>
  <si>
    <t>https://ti.energia.gob.mx/api_documentos/public/api/v1/client-systems/NUrVsAShATUUqrsRXujwkIqhGx57yb/documents/public/c33aaa64-d0ab-4a5d-aaee-758e092010de</t>
  </si>
  <si>
    <t>https://ti.energia.gob.mx/api_documentos/public/api/v1/client-systems/NUrVsAShATUUqrsRXujwkIqhGx57yb/documents/public/c396d9da-6900-49c2-87dc-ad74fe8d59d4</t>
  </si>
  <si>
    <t>PRE-CFE-CMI-0498-2026</t>
  </si>
  <si>
    <t>CFE-CMI-0498-2026</t>
  </si>
  <si>
    <t>CRA220802638</t>
  </si>
  <si>
    <t>CEMPASUCHIL RECURSOS AMBIENTALES S DE RL DE CV</t>
  </si>
  <si>
    <t>Parque Solar Hyadi</t>
  </si>
  <si>
    <t>JESUS ISRAEL HERNANDEZ LEGORRETA</t>
  </si>
  <si>
    <t>abraham.garcia@rwe.com, jose.negrete@rwe.com, matias.gonzalez@rwe.com</t>
  </si>
  <si>
    <t>5543492011, 5580380673</t>
  </si>
  <si>
    <t>AV EJERCITO NACIONAL MEXICANO, 769, INT. TORRE B PISO 3, Granada, Miguel Hidalgo, CIUDAD DE MÉXICO, C.P. 11520</t>
  </si>
  <si>
    <t>10000 MW; ZERO E ha desarrollado en México cuatro parques fotovoltaicos para clientes de distintos sectores. Estos proyectos son: Xoxocotla – 70 MW Mexsolar – 60 MW La Orejana – 125 MW Santa María – 148 MW Además, la empresa ha impulsado proyectos en energía eólica, entre los que destacan: Parque Eólico Progreso – 90 MW Parque Eólico Oaxaca I, Fase II – 102 MW A nivel internacional, ZERO E cuenta con un track record de 10,000 MW en países como España, Brasil, Estados Unidos, Sudáfrica, Portugal, Perú, México y Australia.</t>
  </si>
  <si>
    <t>14878 MW; La amplia experiencia en construcción EPC permite al Grupo embarcarse en el desarrollo de proyectos propios en diferentes países. Se enfoca en promover proyectos que impulsen la energía limpia y sostenible, alineándose con el compromiso del accionista VINCI. Esto incluye el desarrollo, construcción y financiación de plantas de energía renovable, infraestructuras de agua y grandes líneas de transmisión para integrar renovables y acelerar la transición medioambiental. Actualmente Zero E es la empresa designada para desarrollar, construir y operar activos de generación de energía renovable. Su misión es optimizar la eficiencia de las inversiones y desempeñar un papel clave en la aceleración de la transición energética, en línea con los objetivos de sostenibilidad de VINCI para 2030.</t>
  </si>
  <si>
    <t>7673400000 USD; El Grupo Vinci cerró el ejercicio 2025 con un flujo de caja libre (FCF) de 5,000 millones de euros, lo que nos posiciona entre los grupos industriales con mayor capacidad de inversión en infraestructura energética a nivel mundial. Esta fortaleza financiera nos permite asumir de manera íntegra las aportaciones de capital líquido requeridas por el esquema de Inversión Mixta, garantizando un cierre financiero y proceso de inversión sin sobresaltos. Adicionalmente, el Grupo Vinci cuenta con acceso privilegiado a los mercados internacionales de deuda y capital, y mantiene relaciones de largo plazo con banca de desarrollo, banca comercial y fondos de inversión en infraestructura, fuentes que coinciden con las identificadas por la CFE para la estructura de financiamiento de los proyectos (70-80% Deuda, 20-30% Equity)</t>
  </si>
  <si>
    <t>50%; Terrenos 100% INAH - Con Resolutivo EVIS - Ingresado MIA - No Ingresado AFAC - en elaboración CONAGUA - No Iniciado SCT - No Iniciado CENACE - Indicativo con Resolutivo Impacto en elaboración</t>
  </si>
  <si>
    <t>SE Dañú ó SE CEMEX</t>
  </si>
  <si>
    <t>Ex-hacienda huixcazdhá s/n, s/n, Huixcazdhá (La Manga), HIDALGO, CP. 42423</t>
  </si>
  <si>
    <t>el parque fotovoltaico hyadi, tendrá una capacidad de generación de energía solar de 200MWac, ubicado en huixcazdha, en el estado de hidalgo, cuenta con 900 has, el punto de interconexión es la SE dañu (DAN-230), ubicada aprox a 14.6km de distancia, contribuye al Desarrollo Energético de México de manera sustentable, el parque generara energía limpia suficiente para suministrar a mas de 220,000 hogares.</t>
  </si>
  <si>
    <t>https://ti.energia.gob.mx/api_documentos/public/api/v1/client-systems/NUrVsAShATUUqrsRXujwkIqhGx57yb/documents/public/fd9372a5-833b-4c90-84da-e4735e16afc6</t>
  </si>
  <si>
    <t>aun no se cuenta con epc, contrato llave en mano</t>
  </si>
  <si>
    <t>Transformador principal de 220 MVA Paneles fotovoltaicos, Thornova solar trackers, Nextracker inversores, sungrow sistemas bess, catl</t>
  </si>
  <si>
    <t>https://ti.energia.gob.mx/api_documentos/public/api/v1/client-systems/NUrVsAShATUUqrsRXujwkIqhGx57yb/documents/public/868cf55b-f77a-4c45-979f-52c73eba41a8</t>
  </si>
  <si>
    <t>https://ti.energia.gob.mx/api_documentos/public/api/v1/client-systems/NUrVsAShATUUqrsRXujwkIqhGx57yb/documents/public/a0b32d01-acda-4f31-a573-9e5c96047437</t>
  </si>
  <si>
    <t>PRE-CFE-CMI-0735-2026</t>
  </si>
  <si>
    <t>CFE-CMI-0735-2026</t>
  </si>
  <si>
    <t>POJO680121UZ8</t>
  </si>
  <si>
    <t>Los Vergeles 2026</t>
  </si>
  <si>
    <t>GENERADORES DE ENERGIA</t>
  </si>
  <si>
    <t>Generadores De Energia</t>
  </si>
  <si>
    <t>RICARDO ANTONIO DIAZ OROPEZA</t>
  </si>
  <si>
    <t>pruedj34@gmail.com, rdiaz@pardgen.mx</t>
  </si>
  <si>
    <t>5596910318, 5575006740</t>
  </si>
  <si>
    <t>CALZADA TECNOLOGICO, 2100, Lázaro Cárdenas, Tijuana, BAJA CALIFORNIA, C.P. 22510</t>
  </si>
  <si>
    <t>PRADO NORTE, 245, INT. 1, Lomas de Chapultepec I Sección, Miguel Hidalgo, CIUDAD DE MÉXICO, C.P. 11000</t>
  </si>
  <si>
    <t>6500.00 USD; 6500 Para este proyecto, lo mismo que para el resto de nuestras iniciativas en esta convocatoria, se ha promovido con empresas de la industria energética, los compradores de los Contratos por Diferencias (CpD) del proyecto, y fondos de inversión especializados en infraestructura. A cada empresa y a cada fondo se le presentó la solución técnica, los modelos financieros y la fuente de repago, es decir, el portafolio de compradores de los CpD con los que se adquiriría la energía, capacidad y otros productos generados por cada proyecto. El esfuerzo de promoción ha sido exitoso y ya contamos con manifestaciones de interés de inversión en el capital del proyecto de una empresa de la industria energética, uno de los compradores de los CpD y tres fondos de inversión especializados en infraestructura. Considerando las intensiones de inversión de estos grupos, estimamos que contamos con un interés de inversión de entre 250% y 300% de las necesidades de capital de los dos proyectos. La capitalización estimada de la empresa de la industria energética y del comprador del CpD es alrededor de 400 mil millones de dólares (una empresa es pública, la otra es privada). En cuanto a los fondos de inversión, los activos bajo gestión de los 3 es de alrededor de 6,500 millones de dólares. Cabe destacar que son muestras de interés preliminares de vinculación suspensiva, Todas las partes han señalado que harán un análisis más profundo una vez que se cuente con el estudio de impacto al sistema de CENACE y que sus ofertas de inversión serán contingentes a llevar los proyectos a Ready to Build.</t>
  </si>
  <si>
    <t>ALINEACION DE PROYECTOS ESTE PROYECTO CUENTA CON: RESERVA TERRITORIAL (TERRENO) MEDICIONES DE VIENTO REFERENCIADAS ESTUDIOS GEOTECNICOS MEDICIONES DE RADIACION SOLAR ESTUDIOS DE RUIDO MIA EN INTEGRACION PARA SU INMEDIATO INGRESO MISSE EN INTEGRACION PARA SU INMEDIATO INGRESO INGENIERIAS BASICAS EPCISTA (PROCURA DE TURBINAS EOLICAS CON VESTAS) ESTRUCTURACION FINANCIERA FINANCIAMIENTO CONDICIONADO AL RTB PRE ACUERDOS MUNICIPALES DERECHOS DE VIA EN PLATICAS PARA INICIAR TRAMITE FORMAL PROYECTO SOCIAL DE IMPACTO EN LA ZONA.</t>
  </si>
  <si>
    <t>40%; SE CUENTA CON LOS ACTIVOS REFERIDOS ANTERIORMENTE. ADICIONALMENTE LAS PROPIEDADES DONDE SE DESARROLLARÁ EL PROYECTO SON DE LOS SOCIOS DEL PROYECTO. CONTAMOS CON ESTUDIOS REFERENCIALES DE ANTENAS ANEMOMETRICAS VECINAS Y LAS TABLAS DE INCIDENCIA SOLAR NACIONALES CERTIFICADAS.</t>
  </si>
  <si>
    <t>SE Valle Hermoso Sur</t>
  </si>
  <si>
    <t>48.3 MW; 194.4</t>
  </si>
  <si>
    <t>RESERVA TERRITORIAL NOVIEMBRE 2025 USO DE SUELO JUNIO 2026 ESTUDIO INDICATIVO y subsecuentes concatenados. MARZO 2026 MISSE POR PRESENTAR MIA. POR PRESENTAR PERMISO DE GENERACION. POR PRESENTAR FINANCIAMIENTO DE PROYECTO ENERO 2017 CONSTRUCCION POR INICIAR. DURACION APROXIMADA 13 MESES</t>
  </si>
  <si>
    <t>CARRETERA MATAMORS - CIUDAD VICTORIA )CARRETERA 101, ESQUINA CON CARRETERA RURAL 258. S/N, S/N, Los Vergeles, TAMAULIPAS, CP. 87619</t>
  </si>
  <si>
    <t>Proyecto eolico de 162 MW FOTOVOLTAICOS TECNOLOGIA VESTAS, TURBINAS DE 4.5 MW DE CAPACIDAD SISTEMA DE ALMACENAMIENTO DE ENERGIA 48.3 MW X 4HRS MIA EN ACTUALIZACION MISSE EN ACTUALIZACION DERECHOS DE VIA EN INICIO DE ACTUALIZACION FACTOR DE PLANTA DE 39.5 % CONSTRUCCION DE LINEA DE 138 Kv hasta SE MATAMOROS POTENCIA</t>
  </si>
  <si>
    <t>https://ti.energia.gob.mx/api_documentos/public/api/v1/client-systems/NUrVsAShATUUqrsRXujwkIqhGx57yb/documents/public/6e2d5da6-bb0e-41df-8682-61a9269a988a</t>
  </si>
  <si>
    <t>Sistema de generacion: Turbinas Eolicas de 4.5 MW. (Vestas) Sistema de ALMACENAMIENTO: TESLA, HTHIUM O SIMILARES TRANSFORMADORES: PROLEC GE, HITACHI O SIMILARES INVERSORES: SUNGROW, INGETEAM O SIMILARES</t>
  </si>
  <si>
    <t>PRE-CFE-CMI-0751-2026</t>
  </si>
  <si>
    <t>CFE-CMI-0751-2026</t>
  </si>
  <si>
    <t>Central Eolica Cozumel "Iik Uts"</t>
  </si>
  <si>
    <t>ANDREA DIAZ AGUIRRE, RICARDO ANTONIO DIAZ OROPEZA</t>
  </si>
  <si>
    <t>SE Chancanaab II</t>
  </si>
  <si>
    <t>50 MW; 100</t>
  </si>
  <si>
    <t>CRONO. RESERVA TERRITORIAL. VIGENTE ESTUDIOS CENACE INICIO CON INDICATIVO MARZO DEL 2026 ESTUDIOS DE VIENTO. CERTIFICADOS ESTUDIOS DIVERSOS PERMISO DE GENERACION. JULIO 2026 CIERRE FINANCIERO DICIEMBRE 2026 INICIO DE CONSTRUCCION FEBRERO DEL 2027 ENTRADA EN OPERACIÓN COMERCIAL. MARZO DEL 2028</t>
  </si>
  <si>
    <t>Cozumel</t>
  </si>
  <si>
    <t>SURESTE DE CARRETERA TRANS. DE COZUMEL S/N, S/N, Cozumel, QUINTANA ROO, CP. 77600</t>
  </si>
  <si>
    <t>PARQUE EOLICO DE 82 MW CON TECNOLOGIA VESTAS TURBINAS DE 4.5 MW CAPACIDAD DE ALMACENAMIENTO DE 50 MW POR DOS HORAS INTERCONEXION A LA SE CHANKANAAB 14 KMS DE LINEA DE 135 KV IMPACTO SOCIAL POSITIVO MITIGACION DE RIESGO AMBIENTAL A LA ISLA AL GENERAR ENERGIA LOCALMENTE REDUCCION DE COSTOS DE ENERGIA EN UN 50% SOBRE COSTOS ACTUALES INTEGRALES EN LA ISLA.</t>
  </si>
  <si>
    <t>https://ti.energia.gob.mx/api_documentos/public/api/v1/client-systems/NUrVsAShATUUqrsRXujwkIqhGx57yb/documents/public/44bedeb9-e35b-419d-bbc6-2e4510f3b094</t>
  </si>
  <si>
    <t>PREACUERDOS DON SESELEC PARA PROYECTO LLAVE EN MANO Y PROCURA. PREACUERDOS CON CIGSA PROYECTO LLAVE EN MANO Y PROCURA. AMBOS CON DISPONIBILIDAD Y CAPACIDADES TECNICA Y FINANCIERAS PROBADAS.</t>
  </si>
  <si>
    <t>GENERACION: TURBINA VESTAS 4.5 MW ALMACENAMIENTO: VESTAS, HHITHIUM O SIMILARES. TRANSFORMADORES: PROLEC GE POSIBLE INCLUSION DE CONDENSADOR SINCRONO</t>
  </si>
  <si>
    <t>PRE-CFE-CMI-0238-2026</t>
  </si>
  <si>
    <t>CFE-CMI-0238-2026</t>
  </si>
  <si>
    <t>LSO1209137J6</t>
  </si>
  <si>
    <t>LAMBDA SOLAR S DE RL DE CV</t>
  </si>
  <si>
    <t>Caborca I</t>
  </si>
  <si>
    <t>Desarrollo: 12 meses Construcción: 1 año Fecha de entrada en operación: 21/12/2029</t>
  </si>
  <si>
    <t>39%; MIA;15;0 ETJ;15;0 MISSE;15;15 INAH;5;5 CENACE;15;0 CONAGUA;5;4 LIC CONSTRUCCIÓN;10;0 TERRENOS;15;15 LT;5;0.5 Total;100;39.5</t>
  </si>
  <si>
    <t>SE Industrial Caborca</t>
  </si>
  <si>
    <t>Desarrollo: del 27/02/2026 al 30/06/2028. Construcción: del 30/06/2028 al 30/12/2029.</t>
  </si>
  <si>
    <t>Caborca</t>
  </si>
  <si>
    <t>Carretara 44 Caborca-plutarco elias calles 6+800 km, , Ampliación Fronteras, SONORA, CP. 83715</t>
  </si>
  <si>
    <t>EL PARQUE SOLAR CABORCA I ESTÁ EN CABORCA, SONORA. CUENTA CON 57,378 PANELES DE 610W, 8 INVERSORES Y UNA CAPACIDAD INSTALADA DE 35.00 MW CD Y 33.60 MW CA. LA INTERCONEXIÓN SE LIMITA A 30 MW EN LA SUBESTACIÓN CABORCA INDUSTRIAL 115KV, CONECTADA MEDIANTE UNA LÍNEA AÉREA DE 0.5 KM DESDE LA SUBESTACIÓN DEL PARQUE, QUE ELEVA DE 34.5KV A 115KV.</t>
  </si>
  <si>
    <t>https://ti.energia.gob.mx/api_documentos/public/api/v1/client-systems/NUrVsAShATUUqrsRXujwkIqhGx57yb/documents/public/f7524972-9ebc-4b5b-901f-87052aa50b7b</t>
  </si>
  <si>
    <t>CUENTA CON 57,378 PANELES DE 610W, 8 INVERSORES Y UNA CAPACIDAD INSTALADA DE 35.00 MW CD Y 33.60 MW CA. LAS MARCAS NO HAN SIDO SELECCIONADAS. NOOBSTANTE, SERA MARCAS TIER-1.</t>
  </si>
  <si>
    <t>https://ti.energia.gob.mx/api_documentos/public/api/v1/client-systems/NUrVsAShATUUqrsRXujwkIqhGx57yb/documents/public/ac796bb7-86e3-459b-aa19-3a974f92c1c0</t>
  </si>
  <si>
    <t>https://ti.energia.gob.mx/api_documentos/public/api/v1/client-systems/NUrVsAShATUUqrsRXujwkIqhGx57yb/documents/public/d50a0dff-3583-4639-a573-a885ff99f5bd</t>
  </si>
  <si>
    <t>PRE-CFE-CMI-0705-2026</t>
  </si>
  <si>
    <t>CFE-CMI-0705-2026</t>
  </si>
  <si>
    <t>ASO1911152P6</t>
  </si>
  <si>
    <t>AZURA SOLAR SA DE CV</t>
  </si>
  <si>
    <t>jpmendoza@dhammaenergy.com, viky_alanis@hotmail.com</t>
  </si>
  <si>
    <t>6000 MW; • Total Actis: aproximadamente 4 GWh en construcción en 5 proyectos y aproximadamente 2 GWh adicionales en desarrollo avanzado o contratados en 5 proyectos.</t>
  </si>
  <si>
    <t>1750000000 USD; Activos bajo gestión (AUM) al 31/12/2025: USD 17.5 mil millones. Capitalización bursátil: No aplica.</t>
  </si>
  <si>
    <t>Kilómetro 136 de la Carretera Federal número 136 Apizaco-Huamantla SN, SN, Lázaro Cárdenas, TLAXCALA, CP. 90520</t>
  </si>
  <si>
    <t>https://ti.energia.gob.mx/api_documentos/public/api/v1/client-systems/NUrVsAShATUUqrsRXujwkIqhGx57yb/documents/public/058cfed0-9646-413f-abcf-2f8c9bdb6098</t>
  </si>
  <si>
    <t>09/MG-0272/04/25</t>
  </si>
  <si>
    <t>https://ti.energia.gob.mx/api_documentos/public/api/v1/client-systems/NUrVsAShATUUqrsRXujwkIqhGx57yb/documents/public/bcf30ad1-0a3d-4c40-a5a6-9e15e2739251</t>
  </si>
  <si>
    <t>https://ti.energia.gob.mx/api_documentos/public/api/v1/client-systems/NUrVsAShATUUqrsRXujwkIqhGx57yb/documents/public/7203b220-5d8d-42c5-850d-1b9eff3fd0ec</t>
  </si>
  <si>
    <t>PRE-CFE-CMI-0204-2026</t>
  </si>
  <si>
    <t>CFE-CMI-0204-2026</t>
  </si>
  <si>
    <t>INFRAESTRUCTURA SOLAR OMICRON S A P I DE CV</t>
  </si>
  <si>
    <t>Ps Zocac</t>
  </si>
  <si>
    <t>114256767 USD; "La firma francesa Antin Infrastructure Partners lanzó en junio de 2023, a través de su vehículo GCE BidCo, una OPA voluntaria para adquirir el 100% de Opdenergy por un importe aproximado de 866 millones de euros, ofreciendo 5,85 € por acción. La CNMV autorizó la operación el 20 de febrero de 2024, validando tanto el precio como el folleto de la oferta. El plazo de aceptación quedó fijado entre el 22 de febrero y el 15 de marzo de 2024, y posteriormente la compañía fue excluida de negociación en abril de 2024 tras completarse el proceso. El valor de USD 1,142,567,675 corresponde al valor en libros de los parques de energía renovable de la compañía al 31/12/2024 tomando tipo de cambio USD/EUR de 1.0389."</t>
  </si>
  <si>
    <t>Carretera Apizaco - Tejocotal 15 + 300 km, , Santa María Tepetzala, TLAXCALA, CP. 90415</t>
  </si>
  <si>
    <t>EL PARQUE SOLAR ZOCAC ESTÁ EN ATLANGATEPEC, TLAXCALA. CUENTA CON 214,268 PANELES DE 600W, 27 INVERSORES Y UNA CAPACIDAD INSTALADA DE 128.57 MW CD Y 118.53MW CA. LA INTERCONEXIÓN SE LIMITA A 99.9MW EN LA SUBESTACIÓN ZOCAC 115KV, CONECTADA MEDIANTE UNA LÍNEA AÉREA DE 9.5 KM DESDE LA SUBESTACIÓN DEL PARQUE.</t>
  </si>
  <si>
    <t>https://ti.energia.gob.mx/api_documentos/public/api/v1/client-systems/NUrVsAShATUUqrsRXujwkIqhGx57yb/documents/public/f7568831-cc07-42e4-ac41-050bc939bb7d</t>
  </si>
  <si>
    <t>SE TRATA DE UN PROYECTO DE LLAVE EN MANO, DONDE EL CONSTRUCTOR PRINCIPAL, SERA OPDENERGY</t>
  </si>
  <si>
    <t>CUENTA CON 214,268 PANELES DE 600W, 27 INVERSORES Y UNA CAPACIDAD INSTALADA DE 128.57 MW CD. NO OBSTANTE, SERA MARCAS TIER-1.</t>
  </si>
  <si>
    <t>https://ti.energia.gob.mx/api_documentos/public/api/v1/client-systems/NUrVsAShATUUqrsRXujwkIqhGx57yb/documents/public/e2a0b1ed-d445-4f0e-88cd-361894982ecb</t>
  </si>
  <si>
    <t>https://ti.energia.gob.mx/api_documentos/public/api/v1/client-systems/NUrVsAShATUUqrsRXujwkIqhGx57yb/documents/public/36962f5e-5dad-4389-97ab-d05a814147b6</t>
  </si>
  <si>
    <t>PRE-CFE-CMI-0597-2026</t>
  </si>
  <si>
    <t>CFE-CMI-0597-2026</t>
  </si>
  <si>
    <t>GSO1902228A0</t>
  </si>
  <si>
    <t>GUACAMAYO SOLAR SA DE CV</t>
  </si>
  <si>
    <t>jpmendoza@dhammaenergy.com, legal2@urglobal.com</t>
  </si>
  <si>
    <t>%; Ver anexo 5 Modelo económico</t>
  </si>
  <si>
    <t>48 MW; 3 HRS</t>
  </si>
  <si>
    <t>kilómetro 156 de la carretera federal 136 Huamantla- Cuapiaxtla SN, SN, San José Xicohtencatl, TLAXCALA, CP. 90515</t>
  </si>
  <si>
    <t>https://ti.energia.gob.mx/api_documentos/public/api/v1/client-systems/NUrVsAShATUUqrsRXujwkIqhGx57yb/documents/public/2569fbb7-83b1-43b2-8177-20d6577abb37</t>
  </si>
  <si>
    <t>29TX20200035</t>
  </si>
  <si>
    <t>https://ti.energia.gob.mx/api_documentos/public/api/v1/client-systems/NUrVsAShATUUqrsRXujwkIqhGx57yb/documents/public/5bf4951a-229a-4b7a-9b44-c2509973f97c</t>
  </si>
  <si>
    <t>https://ti.energia.gob.mx/api_documentos/public/api/v1/client-systems/NUrVsAShATUUqrsRXujwkIqhGx57yb/documents/public/cb469320-370f-4856-9107-0596b9e69de4</t>
  </si>
  <si>
    <t>PRE-CFE-CMI-0108-2026</t>
  </si>
  <si>
    <t>CFE-CMI-0108-2026</t>
  </si>
  <si>
    <t>SOLAR DE LA SIERRA S A P I DE CV</t>
  </si>
  <si>
    <t>Aguascalientes Sur Ii</t>
  </si>
  <si>
    <t>JOSE ANTONIO VELAZQUEZ HERNANDEZ, VICTOR HUGO GARCIA ORDAZ, JOSE ANTONIO VELAZQUEZ HERNANDEZ</t>
  </si>
  <si>
    <t>"Desarrollo: 12 meses Construcción: 2 años 4 meses Fecha de entrada en operación: 14/12/2029"</t>
  </si>
  <si>
    <t>47%; MIA;15;7.5 ETJ;15;1.5 MISSE;15;7.5 INAH;5;4 CENACE;15;4.5 CONAGUA;5;2.5 LIC CONSTRUCCIÓN;10;0 TERRENOS;15;15 LT;5;5 Total;100;47.5</t>
  </si>
  <si>
    <t>SE Aguascalientes Potencia</t>
  </si>
  <si>
    <t>Desarrollo: del 27/02/2026 al 14/08/2027. Construcción: del 14/08/2027 al 14/12/2029.</t>
  </si>
  <si>
    <t>Carretera 69 a San Bartolo 6 + 800 km, , Cotorina (Coyotes), AGUASCALIENTES, CP. 20395</t>
  </si>
  <si>
    <t>El parque solar Aguascalientes Sur II, en Aguascalientes, México, cuenta con 371,800 paneles fotovoltaicos de 610W y 40 inversores, con capacidad total de 226.79MW en CD y 168MW en CA. La interconexión se limita a 150MW en la Subestación Aguascalientes Potencia 230kV de CFE, a la cual se enlaza mediante una línea subterránea de 1.5km desde la subestación del parque, que eleva de 34.5kV a 230kV para evacuar la energía.</t>
  </si>
  <si>
    <t>https://ti.energia.gob.mx/api_documentos/public/api/v1/client-systems/NUrVsAShATUUqrsRXujwkIqhGx57yb/documents/public/4df9a2a8-baf0-4570-8f86-6f2387f446e6</t>
  </si>
  <si>
    <t>cuenta con 371,800 paneles fotovoltaicos de 610W y 40 inversores, con capacidad total de 226.79MW en CD y 168MW en CA. NO OBSTANTE, SERA MARCAS TIER-1.</t>
  </si>
  <si>
    <t>09/MG-0403/02/26</t>
  </si>
  <si>
    <t>https://ti.energia.gob.mx/api_documentos/public/api/v1/client-systems/NUrVsAShATUUqrsRXujwkIqhGx57yb/documents/public/754263d0-d4d2-44fd-85d8-7c89c01bd231</t>
  </si>
  <si>
    <t>https://ti.energia.gob.mx/api_documentos/public/api/v1/client-systems/NUrVsAShATUUqrsRXujwkIqhGx57yb/documents/public/b57852e8-415b-4324-9c0c-aaad7eee06fe</t>
  </si>
  <si>
    <t>PRE-CFE-CMI-0258-2026</t>
  </si>
  <si>
    <t>CFE-CMI-0258-2026</t>
  </si>
  <si>
    <t>RSP1511198C4</t>
  </si>
  <si>
    <t>RECURSOS SOLARES PV DE MEXICO V SA DE CV</t>
  </si>
  <si>
    <t>ARNALDO LARA HERNANDEZ</t>
  </si>
  <si>
    <t>alarahernandez@hotmail.com, soniawendolin@energia-aljaval.com</t>
  </si>
  <si>
    <t>5571294461, 5571294461</t>
  </si>
  <si>
    <t>800 MW; La empresa matriz, GRUPO ENERGIA ALJAVAL, ha desarrollado proyectos solares fotovoltaicos en México, que resultaron ganadores de subastas de largo plazo y otros bajo esquema de pequeño productor y/o PPA privado. Todos ellos se encuentran operando con éxito.</t>
  </si>
  <si>
    <t>0 MW; ninguna</t>
  </si>
  <si>
    <t>CHINT, ELECNOR, SUNGROW, ABEI ENERGY</t>
  </si>
  <si>
    <t>0 USD; Nuestro proyecto, al igual que ocurrió con las subastas de largo plazo, cuenta con sponsors de reconocido prestigio y solvencia para poder acreditar capacidades financieras, tales como EDF o VALIA ENERGIA. Estos sponsors entrarán a negociar una vez nuestro proyecto sea seleccionado por CFE.</t>
  </si>
  <si>
    <t>En seis meses, antes de iniciar obras.</t>
  </si>
  <si>
    <t>Como hemos mencionado, surgirán sponsors tales como EDF, ABEI ENERGY o VALIA, que estamos concretando</t>
  </si>
  <si>
    <t>RTB esperado para finales de 2026. Construcción 18 meses más 6 meses para obtener COD.</t>
  </si>
  <si>
    <t>45%; Contamos con terrenos firmados, MIA presentada esperando resolutivo, EVIS solicitado esperando resolutivo, obtuvimos estudios de Instalaciones con CENACE que debemos renovar y adaptar a nuevas tecnologías de hibridación con almacenamiento 4 horas así como solicitar nuevas fechas inicio de obras y COD. Tenemos resolutivo DGAC y CONAGUA. INAH solicitado a la espera de actualización de status.</t>
  </si>
  <si>
    <t>SE Maniobras entronqye LT Escárcega - Santa Lucia</t>
  </si>
  <si>
    <t>Inicio de obras 1T2027 y fin de obras 1T2028, y luego 6 meses más para pruebas y obtener COD</t>
  </si>
  <si>
    <t>CTRA VILLAHERMOSA-ESCARCEGA, ctra federal 186 km 181, , Ciudad del Carmen Centro, CAMPECHE, CP. 24100</t>
  </si>
  <si>
    <t>PREDIOS RUSTICOS DON BARTOLO Y SANTA ROSA II, DE 337.17 hAS EL PRIMERO Y DE 524.70 HAS EL SEGUNDO, SITOS EN LA CARRETRA VILLAHERMOSA-ESCARCEGA</t>
  </si>
  <si>
    <t>https://ti.energia.gob.mx/api_documentos/public/api/v1/client-systems/NUrVsAShATUUqrsRXujwkIqhGx57yb/documents/public/2c5ffb83-3a61-4c98-b295-5728a53ced50</t>
  </si>
  <si>
    <t>ABEI ENERGY CONTRATOS EPC+O&amp;m CON PERMORMANCE BOND Y WARRANTY BOND HASTA COD.</t>
  </si>
  <si>
    <t>sungrow, longi solar, NEXTRACKER, SIEMENS, INGETEAM, power electronics</t>
  </si>
  <si>
    <t>09DG01341019</t>
  </si>
  <si>
    <t>https://ti.energia.gob.mx/api_documentos/public/api/v1/client-systems/NUrVsAShATUUqrsRXujwkIqhGx57yb/documents/public/2a468d16-bd94-4a3c-8c37-2427893f740f</t>
  </si>
  <si>
    <t>https://ti.energia.gob.mx/api_documentos/public/api/v1/client-systems/NUrVsAShATUUqrsRXujwkIqhGx57yb/documents/public/a02cf6ab-e9a0-4a06-bf12-516ef6dcdccf</t>
  </si>
  <si>
    <t>PRE-CFE-CMI-0239-2026</t>
  </si>
  <si>
    <t>CFE-CMI-0239-2026</t>
  </si>
  <si>
    <t>SFV181001KK9</t>
  </si>
  <si>
    <t>LA MORENITA SOLAR SA DE CV</t>
  </si>
  <si>
    <t>La Morenita Ciudad Juárez</t>
  </si>
  <si>
    <t>JOSE LUIS LAGRANGE, 103, INT. 11, Polanco I Sección, Miguel Hidalgo, CIUDAD DE MÉXICO, C.P. 11510</t>
  </si>
  <si>
    <t>7673400000 USD; El Grupo Vinci cerró el ejercicio 2025 con un flujo de caja libre (FCF) de 5,000 millones de euros, lo que nos posiciona entre los grupos industriales con mayor capacidad de inversión en infraestructura energética a nivel mundial. Esta fortaleza financiera nos permite asumir de manera íntegra las aportaciones de capital líquido requeridas por el esquema de Inversión Mixta, garantizando un cierre financiero y proceso de inversión sin sobresaltos.</t>
  </si>
  <si>
    <t>35%; El proyecto presenta como avance la adquisición del terreno mediante un contrato de promesa, además de haber ingresado el Estudio Indicativo ante el CENACE.</t>
  </si>
  <si>
    <t>SE Maniobras con apertura de LT Paso del Norte - Samalayuca</t>
  </si>
  <si>
    <t>46 MW; 4 HRS</t>
  </si>
  <si>
    <t>Libramiento samayaluca san geronimo km5 NA, NA, Plazuela de Acuña, CHIHUAHUA, CP. 32675</t>
  </si>
  <si>
    <t>Planeación, construcción y operación del parque fotovoltaico LA MORENITA CIUDAD JUÁREZ, tendrá una generación de energía solar de 115MWac, ubicado en ASCENSIÓN Y JANOS, en el estado de ChIHUAHUA, cuenta con 300 has, el punto de interconexión es la SE CFE PASO DEL NORTE, ubicada aprox a 14.4km de distancia, contribuye al Desarrollo Energético de México de manera sustentable, el parque generara energía limpia suficiente para suministrar a mas de 115,000 hogares.</t>
  </si>
  <si>
    <t>https://ti.energia.gob.mx/api_documentos/public/api/v1/client-systems/NUrVsAShATUUqrsRXujwkIqhGx57yb/documents/public/2aa68392-35f9-4807-a6b9-dde5a70d33e2</t>
  </si>
  <si>
    <t>DENTRO DEL GRUPO SE CUENTA CON UNA UNIDAD DE NEGOCIO "PLANTAS INDUSTRIALES" LA CUAL SE ENCARGARÁ DE LA INGENIERÍA PROCURA Y CONSTRUCCIÓN DEL PROYECTO, ADEMÁS CONTAMOS CON UNA UNIDAD DE NEGOCIO DE TRANSMISIÓN Y DISTRIBUCIÓN LA QUE SE ENCARGARÁ DE LAS OBRAS DE REFUERZO Y INTERCONEXIÓN. CONSIDERAMOS LA OPCIÓN DEL ACUERDO CONTRACTUAL.</t>
  </si>
  <si>
    <t>https://ti.energia.gob.mx/api_documentos/public/api/v1/client-systems/NUrVsAShATUUqrsRXujwkIqhGx57yb/documents/public/a58b6056-8381-4b65-b617-a9cb015b2c4e</t>
  </si>
  <si>
    <t>https://ti.energia.gob.mx/api_documentos/public/api/v1/client-systems/NUrVsAShATUUqrsRXujwkIqhGx57yb/documents/public/1128070b-bf5d-4dc0-876c-709bee17dcaa</t>
  </si>
  <si>
    <t>PRE-CFE-CMI-0455-2026</t>
  </si>
  <si>
    <t>CFE-CMI-0455-2026</t>
  </si>
  <si>
    <t>FDE180410972</t>
  </si>
  <si>
    <t>FOTOVOLTAICA DELIBES S DE RL DE CV</t>
  </si>
  <si>
    <t>Los Rios Pv</t>
  </si>
  <si>
    <t>DANIELA CRUZ ZAMBRANO</t>
  </si>
  <si>
    <t>65%; Terrenos 100% INAH - Con Resolutivo EVIS - Ingresado MIA -Ingresado AFAC - Con Resolutivo CONAGUA - Con Resolutivo SCT - Falta resolutivo CENACE - Indicativo con Resolutivo Impacto falta Resolutivo</t>
  </si>
  <si>
    <t>SE Los Ríos</t>
  </si>
  <si>
    <t>CARR VILLAHERMOSA-ESCARCEGA CUAUHTEMOC KM 128 S/N, , El Retiro, CHIAPAS, CP. 29962</t>
  </si>
  <si>
    <t>Planeación, construcción y operación del parque fotovoltaico Los Ríos, tendrá una generación de energía solar de 150MWac, ubicado en Palenque, en el estado de Chiapas, cuenta con 872 has, el punto de interconexión es la SE Los Ríos-150, ubicada aprox a 1.6km de distancia, contribuye al Desarrollo Energético de México de manera sustentable, el parque generara energía limpia suficiente para suministrar a mas de 150,000 hogares.</t>
  </si>
  <si>
    <t>https://ti.energia.gob.mx/api_documentos/public/api/v1/client-systems/NUrVsAShATUUqrsRXujwkIqhGx57yb/documents/public/85b7282a-5bda-46f5-9a2c-300f5efb93c2</t>
  </si>
  <si>
    <t>DENTRO DEL GRUPO SE CUENTA CON UNA UNIDAD DE NEGOCIO "PLANTAS INDUSTRIALES" LA CUAL SE ENCARGARA DE LA INGENIERIA, PROCURA Y CONSTRUCCION DEL PROYECTO, ADEMAS CONTAOS CON UNA UNIDAD DE NEGOCIO DE TRANSMISION Y DISTRIBUCION, QUE SE PUEDE ENCARGAR DE LAS OBRAS DE REFUERZO E INTERCONEXION, CONSIDERAMOS LA OPCION DEL ACUERDO CONTRACTUAL.</t>
  </si>
  <si>
    <t>Modulos fotovoltaicos - seraphim / longi / jinko Trackers - esasolar / nestracker Inversores - sungrow / sma Baterías - byd Transformadores - TVA / voltran</t>
  </si>
  <si>
    <t>09/MG-0221/12/23</t>
  </si>
  <si>
    <t>https://ti.energia.gob.mx/api_documentos/public/api/v1/client-systems/NUrVsAShATUUqrsRXujwkIqhGx57yb/documents/public/6292dbcf-c49a-46a7-a702-bff6ec3b4739</t>
  </si>
  <si>
    <t>https://ti.energia.gob.mx/api_documentos/public/api/v1/client-systems/NUrVsAShATUUqrsRXujwkIqhGx57yb/documents/public/632c7db7-da9b-4d73-89ac-14681f3c9ee9</t>
  </si>
  <si>
    <t>PRE-CFE-CMI-0592-2026</t>
  </si>
  <si>
    <t>CFE-CMI-0592-2026</t>
  </si>
  <si>
    <t>Pv El Grullo Solar</t>
  </si>
  <si>
    <t>SE Maniobras apertura LT Anahuac Potencia - Altamira</t>
  </si>
  <si>
    <t>13 MW; 3 HRS</t>
  </si>
  <si>
    <t>LIBRAMIENTO ESTACIÓN MANUEL-GONZÁLEZ KM 5, NA, Piloto, TAMAULIPAS, CP. 89732</t>
  </si>
  <si>
    <t>PROYECTO DE GENERACIÓN DE ENERGIA ELECTRICA FOTOVOLTAICA DENOMINADO PV EL GRULLO SOLAR, CON UNA POTENCIA NOMINAL DE 37 MW EN EL PUNTO DE INTERCONEXIÓN UBICADO EN EL MUNICIPIO DE GONZÁLEZ, TAMAULIPAS. EL PROYECTO ESTÁ COMPUESTO POR 81,623 MODULOS FOTOVOLTAICOS, 134 INVERSORES, 8 CENTROS DE TRANSFORMACIÓN Y UN SISTEMA DE ALMACENAMIENTO DE ENERGÍA (SAE).</t>
  </si>
  <si>
    <t>https://ti.energia.gob.mx/api_documentos/public/api/v1/client-systems/NUrVsAShATUUqrsRXujwkIqhGx57yb/documents/public/6aa46f31-25d6-46a7-9be4-1de90f882aa9</t>
  </si>
  <si>
    <t>28TM2024E0018</t>
  </si>
  <si>
    <t>https://ti.energia.gob.mx/api_documentos/public/api/v1/client-systems/NUrVsAShATUUqrsRXujwkIqhGx57yb/documents/public/f3d8b0e0-86f4-4e36-8293-e2daac9ba734</t>
  </si>
  <si>
    <t>https://ti.energia.gob.mx/api_documentos/public/api/v1/client-systems/NUrVsAShATUUqrsRXujwkIqhGx57yb/documents/public/ea378919-fe38-4000-ae7d-ddc090504e88</t>
  </si>
  <si>
    <t>PRE-CFE-CMI-0740-2026</t>
  </si>
  <si>
    <t>CFE-CMI-0740-2026</t>
  </si>
  <si>
    <t>BERSOL ENERGIA 1 S DE RL DE CV</t>
  </si>
  <si>
    <t>Pv Santa Adelaida</t>
  </si>
  <si>
    <t>REPSA GROUP</t>
  </si>
  <si>
    <t>LUIS ALFONSO URESTI BALDAZO</t>
  </si>
  <si>
    <t>benjaminpalau@repsagroup.com, luisproal@repsagroup.com</t>
  </si>
  <si>
    <t>4444995078, 4448561202</t>
  </si>
  <si>
    <t>4A PRIVADA DE 3A NORTE, 10, INT. NA, Tierra Blanca, San Luis Potosí, SAN LUIS POTOSÍ, C.P. 78364</t>
  </si>
  <si>
    <t>BERSOL ENERGIA 1, SRL DE CV</t>
  </si>
  <si>
    <t>FECHA RTB 21/12/2027 Y FECHA COD 21/12/2029 DESARROLLO INGENIERÍAS: 132 DÍAS CONSTRUCCIÓN DE LA CENTRAL: 392 DÍAS OBRA CIVIL: 210 DÍAS OBRA ELECTROMECÁNICA: 191 DÍAS CONSTRUCCIÓN LÍNEA EVACUACIÓN: 300 DÍAS CONSTRUCCIÓN SUBESTACIÓN ELÉCTRICA: 392 DÍAS PRUEBAS DE COMPORTAMIENTO DE LA CENTRAL: 51 DÍAS TOTAL DÍAS: 523 DÍAS (CONTAMOS CON CRONOGRAMA MICROSOFT PROJETC)</t>
  </si>
  <si>
    <t>75%; Pendiente ingresar MIA, MIS,Permiso de Generación y Permisos Municipales. Actualizar Estudios Interconexión.</t>
  </si>
  <si>
    <t>FECHA RTB 21/12/2027 Y FECHA COD21/12/2029 DESARROLLO INGENIERÍAS: 132 DÍAS CONSTRUCCIÓN DE LA CENTRAL: 392 DÍAS OBRA CIVIL: 210 DÍAS OBRA ELECTROMECÁNICA: 191 DÍAS CONSTRUCCIÓN LÍNEA EVACUACIÓN: 300 DÍAS CONSTRUCCIÓN SUBESTACIÓN ELÉCTRICA: 392 DÍAS PRUEBAS DE COMPORTAMIENTO DE LA CENTRAL: 51 DÍAS TOTAL DÍAS: 523 DÍAS (SE CUENTA CON CRONOGRAMA EN MICROSOFT PROJECT)</t>
  </si>
  <si>
    <t>CARRETERA 186 VILLAHERMOSA-ESCARCEGA S/N, N/A, La Pimienta, CAMPECHE, CP. 24324</t>
  </si>
  <si>
    <t>La Planta Fotovoltaica PV Sta Adelaida hará su evacuación de energía a través de una subestación elevadora denominada “SE Elevadora Sta Adelaida”, ubicada dentro del polígono del proyecto fotovoltaico, y una línea de alta tensión que conecta la subestación elevadora con la subestación de CFE Sta. Lucía en 230 kV. A través de estas infraestructuras, se inyectará la energía generada al Sistema Eléctrico Nacional</t>
  </si>
  <si>
    <t>https://ti.energia.gob.mx/api_documentos/public/api/v1/client-systems/NUrVsAShATUUqrsRXujwkIqhGx57yb/documents/public/54518693-bb31-4f73-8570-97728c48947e</t>
  </si>
  <si>
    <t>MODULOS DE SILICIO MONOCRISTALINO CON TECNOLOGIA BIFACIAL, TIPO N, Y CELULA PARTIDA JINKO TIGER NEO N-TYPE, INVERSORES CENTRALES MODULARES SUNGROW SG350HX DE 1,500 V, ESTRUCTURAS UNO EN VERTICAL MARCA ARCTECH SOLAR MODELO SKYLINEC CON UN SEGUIDOR ORIENTADO N-S Y BATERIAS DE LITIO-HIERRO-FOSFATO MARCA BYD DE MAXIMA DENSIDAD ENERGETICA CON CAPACIDAD SUPERIOR A 5MWh/CONTENEDOR.</t>
  </si>
  <si>
    <t>https://ti.energia.gob.mx/api_documentos/public/api/v1/client-systems/NUrVsAShATUUqrsRXujwkIqhGx57yb/documents/public/fc404628-8706-489f-84ac-3f832a5b6345</t>
  </si>
  <si>
    <t>https://ti.energia.gob.mx/api_documentos/public/api/v1/client-systems/NUrVsAShATUUqrsRXujwkIqhGx57yb/documents/public/9ad913b5-71b6-4bec-9d4a-12825f4a862c</t>
  </si>
  <si>
    <t>PRE-CFE-CMI-0593-2026</t>
  </si>
  <si>
    <t>CFE-CMI-0593-2026</t>
  </si>
  <si>
    <t>Pv El General Solar</t>
  </si>
  <si>
    <t>SE Lampotal</t>
  </si>
  <si>
    <t>Se detalla en el anexo V modelos económicos</t>
  </si>
  <si>
    <t>NA NA, NA, El Lampotal, ZACATECAS, CP. 98150</t>
  </si>
  <si>
    <t>proyecto de generación de energía electrica fotovoltaica denominado pv el general solar, con una potencia nominal de 65 mw en el punto de interconexión se lampotal (lpl-115), el proyecto esta compuesto por 153,524 paneles fotovoltaicos, 252 inversores, 13 centros de transformación y un sistema de almacenamiento de la energía.</t>
  </si>
  <si>
    <t>https://ti.energia.gob.mx/api_documentos/public/api/v1/client-systems/NUrVsAShATUUqrsRXujwkIqhGx57yb/documents/public/7c055d9e-c6e8-45c6-9a27-e77defe6e965</t>
  </si>
  <si>
    <t>https://ti.energia.gob.mx/api_documentos/public/api/v1/client-systems/NUrVsAShATUUqrsRXujwkIqhGx57yb/documents/public/d04dafbb-9f51-4663-81b8-489ee9277b12</t>
  </si>
  <si>
    <t>https://ti.energia.gob.mx/api_documentos/public/api/v1/client-systems/NUrVsAShATUUqrsRXujwkIqhGx57yb/documents/public/89afd376-3f96-4965-bc1d-4a3f17e30ed3</t>
  </si>
  <si>
    <t>PRE-CFE-CMI-0591-2026</t>
  </si>
  <si>
    <t>CFE-CMI-0591-2026</t>
  </si>
  <si>
    <t>Pv Tecamachalco Solar</t>
  </si>
  <si>
    <t>SE Tecamachalco II</t>
  </si>
  <si>
    <t>CARRETERA TECAMACHALCO-TOCHTEPEC KM 0+570 NA, NA, El Vergel, PUEBLA, CP. 75484</t>
  </si>
  <si>
    <t>PROYECTO DE GENERACIÓN DE ENERGIA ELECTRICA FOTOVOLTAICA DENOMINADO PV TECAMACHALCO SOLAR, CON UNA POTENCIA NOMINAL DE 32.5 MW EN EL PUNTO DE INTERCONEXIÓN UBICADO EN EL MUNICIPIO DE TECAMACHALCO, PUEBLA. EL PROYECTO ESTÁ COMPUESTO POR 68,250 MODULOS FOTOVOLTAICOS, 172 INVERSORES, 7 CENTROS DE TRANSFORMACIÓN Y UN SISTEMA DE ALMACENAMIENTO DE ENERGÍA (SAE).</t>
  </si>
  <si>
    <t>https://ti.energia.gob.mx/api_documentos/public/api/v1/client-systems/NUrVsAShATUUqrsRXujwkIqhGx57yb/documents/public/3756eeaf-f73a-47aa-8682-f90ad5d1bda2</t>
  </si>
  <si>
    <t>21PU2024E0091</t>
  </si>
  <si>
    <t>https://ti.energia.gob.mx/api_documentos/public/api/v1/client-systems/NUrVsAShATUUqrsRXujwkIqhGx57yb/documents/public/0cde6d19-ed0d-423c-b80f-dc2c5bf4da43</t>
  </si>
  <si>
    <t>PRE-CFE-CMI-0234-2026</t>
  </si>
  <si>
    <t>CFE-CMI-0234-2026</t>
  </si>
  <si>
    <t>TRA220702JQ8</t>
  </si>
  <si>
    <t>TEPORINGO RECURSOS AMBIENTALES S DE RL DE CV</t>
  </si>
  <si>
    <t>PRISCILA MACHADO GASCA, PRISCILA MACHADO GASCA</t>
  </si>
  <si>
    <t>5543492011, 5543492011, 5580380673, 5580380673</t>
  </si>
  <si>
    <t>4670 MW; Actualmente nos encontramos desarrollando Sistemas de Almacenamiento de Energía en diferentes países: Australia, Estados Unidos, España y México.</t>
  </si>
  <si>
    <t>7673400000 USD; El Grupo Vinci cerró el ejercicio 2025 con un flujo de caja libre (FCF) de 5,000 millones de euros, lo que nos posiciona entre los grupos industriales con mayor capacidad de inversión en infraestructura energética a nivel mundial. Esta fortaleza financiera nos permite asumir de manera íntegra las aportaciones de capital líquido requeridas por el esquema de Inversión Mixta, garantizando un cierre financiero y proceso de inversión sin sobresaltos. Adicionalmente, el Grupo Vinci cuenta con acceso privilegiado a los mercados internacionales de deuda y capital, y mantiene relaciones de largo plazo con banca de desarrollo, banca comercial y fondos de inversión en infraestructura, fuentes que coinciden con las identificadas por la CFE para la estructura de financiamiento de los proyectos (70-80% Deuda, 20-30% Equity).</t>
  </si>
  <si>
    <t>65%; El proyecto se encuentra en la etapa de desarrollo, se tienen los terrenos asegurados 100%, los estudios de interconexión se encuentra el proceso del resolutivo del estudio de impacto. Ambiental (MIA) y social (MISSE) ingresadas en espera de oficio/resolutivo.</t>
  </si>
  <si>
    <t>Jose Maria gonzalez y pavon na, na, Paseos de Tetla, TLAXCALA, CP. 90430</t>
  </si>
  <si>
    <t>Planeación, construcción y operación del parque fotovoltaico TETLA, tendrá una generación de energía solar de 150mwac, ubicado en TETLA DE SOLIDARIDAD, en el estado de TLAXCALA, cuenta con 596 has, el punto de interconexión es la SE ZOCAC-115 kV, ubicada aprox a 2.3 km de distancia, contribuye al Desarrollo Energético de México de manera sustentable, el parque generara energía limpia suficiente para suministrar a mas de 150,000 hogares.</t>
  </si>
  <si>
    <t>https://ti.energia.gob.mx/api_documentos/public/api/v1/client-systems/NUrVsAShATUUqrsRXujwkIqhGx57yb/documents/public/c70f96d7-8a1a-43d6-8891-ea5ccc4c15c2</t>
  </si>
  <si>
    <t>modulos fotovoltaicos - seraphim / longi / jinko trackers - esasolar / nextracker inversores - sungrow / sma baterías - byd transformadores - TVA / voltran</t>
  </si>
  <si>
    <t>09/MG-0017/11/23</t>
  </si>
  <si>
    <t>https://ti.energia.gob.mx/api_documentos/public/api/v1/client-systems/NUrVsAShATUUqrsRXujwkIqhGx57yb/documents/public/673a2cfb-bb6f-41c2-878a-8341747287f4</t>
  </si>
  <si>
    <t>https://ti.energia.gob.mx/api_documentos/public/api/v1/client-systems/NUrVsAShATUUqrsRXujwkIqhGx57yb/documents/public/6d4afe5e-3dc7-4272-b8e8-c77890444949</t>
  </si>
  <si>
    <t>PRE-CFE-CMI-0492-2026</t>
  </si>
  <si>
    <t>CFE-CMI-0492-2026</t>
  </si>
  <si>
    <t>VARJ710320116</t>
  </si>
  <si>
    <t>JOSE VARGAS RODRIGUEZ</t>
  </si>
  <si>
    <t>Planta Fotovoltaica Cgs</t>
  </si>
  <si>
    <t>CANADIAN SOLAR</t>
  </si>
  <si>
    <t>Canadian Solar</t>
  </si>
  <si>
    <t>jvargasr10@hotmail.com</t>
  </si>
  <si>
    <t>CALZADA DE LAS AGUILAS, 1265, INT. 17, Puente Colorado, Álvaro Obregón, CIUDAD DE MÉXICO, C.P. 01730</t>
  </si>
  <si>
    <t>2214.00 MW; Recurrent Energy, una subsidiaria de Canadian Solar Inc. (NASDAQ:CSIQ), es de las plataformas más grandes y diversificadas del mundo para el desarrollo, el control y la operación de proyectos de energía solar y almacenamiento a gran escala. Cuenta actualmente con 2,214 MW de proyectos en Operación globalmente.</t>
  </si>
  <si>
    <t>26.60 MW; Recurrent Energy, una subsidiaria de Canadian Solar Inc. (NASDAQ:CSIQ), es de las plataformas más grandes y diversificadas del mundo para el desarrollo, el control y la operación de proyectos de energía solar y almacenamiento a gran escala. Posee más de 15 año de experiencia en el sector de renovables, con una cartera de aproximadamente 26.6 GWp en solar y 71GWh en almacenamiento, así como 13 GW en servicios de O&amp;M en 11 países.</t>
  </si>
  <si>
    <t>23000.00 MW; Cartera de proyectos SAE de aproximadamente 23000MW. 600 MW están operativos</t>
  </si>
  <si>
    <t>ICA Fluor Daniel S. de R.L. de C.V., en adelante “el Prestador”, manifestamos nuestra intención de participar en la prestación de servicios de ingeniería, procuración y construcción (EPC) para el proyecto de central eléctrica fotovoltaica (el “Proyecto”) que será desarrollado por CGS Solarmex I, S.A.P.I. de C.V. (“CGS”) al que se hace referencia en los Proyectos de Inversión Mixta en cumplimiento a los requisitos establecidos por la planeación vinculante, así como por los procedimientos aplicables esa H. Comisión Nacional de Energía (“CNE”), la Secretaría de Energía (“SENER”) y el Centro Nacional de Control de Energía (“CENACE”).</t>
  </si>
  <si>
    <t>13.50 USD; Al 31 de diciembre de 2024, Canadian Solar Inc. reporta activos totales consolidados por USD 13´511,600,000 (13,511.6 millones). Estos activos incluyen principalmente: Efectivo y equivalentes de efectivo; Inventarios y cuentas por cobrar; Activos de proyectos solares y de almacenamiento (en desarrollo y en operación); Propiedad, planta y equipo. Desde una perspectiva de gestión de proyectos de infraestructura energética, estos activos representan una plataforma global integrada que combina manufactura, desarrollo, construcción y operación de activos solares y de almacenamiento de energía.</t>
  </si>
  <si>
    <t>Flujo operativo: ingresos por venta de módulos solares, soluciones de almacenamiento, servicios EPC, O&amp;M y venta de proyectos. Financiamiento bancario: préstamos de corto y largo plazo con bancos internacionales y locales. Instrumentos de mercado de capitales: bonos y pagarés convertibles, incluidos instrumentos verdes. Aportaciones de capital estratégico: En 2024, BlackRock invirtió USD 500 millones en acciones preferentes Serie A de Recurrent Energy B.V., filial de proyectos, representando el 20% de participación. Mercados de capitales en China:La filial CSI Solar realizó una salida a bolsa en el STAR Market de Shanghái, levantando aproximadamente USD 927.9 millones. Monetización de activos: venta selectiva de proyectos solares y de almacenamiento una vez desarrollados.</t>
  </si>
  <si>
    <t>CGS SOLARMEX I, S.A.P.I. DE C.V. siendo una sociedad parte de Recurrent Energy B.V., filial de Canadian Solar Inc., especializada en desarrollo, construcción, financiamiento y operación de proyectos solares y de almacenamiento a nivel global.</t>
  </si>
  <si>
    <t>Actividades previas 15 de noviembre de 2025 a 15 de noviembre de 2026 Por iniciar obras 16 de noviembre de 2026 a 10 de julio 2028 Pruebas 11 de julio de 2028 a 26 de noviembre de 2028 Operación de la Central 27 de noviembre 2028</t>
  </si>
  <si>
    <t>80%; El proyecto cuenta con: 1.- Contratos de arrendamiento y servidumbres de paso. 2.- Permiso de Generación. 3.- Contrato de Interconexión y Garantías. 4.- Liberación INAH; CONAGUA; entre otros. En trámite de obtención: 1.- EVIS 2.- MIA (se estima la obtención a mediados de 2026).</t>
  </si>
  <si>
    <t>SE Ojo Caliente</t>
  </si>
  <si>
    <t>El desarrollo y construcción de la Central Fotovoltaica CGS se realizará conforme al Permiso CNE/E/24/GEN/2025. Las actividades previas se ejecutarán del 15 de noviembre de 2025 al 5 de junio de 2027 alcanzando la notificación para inicio de consturcción. El inicio formal de obras será del 6 al 7 de junio de 2027. La construcción se desarrollará del 8 de junio de 2027 al 10 de julio de 2028, seguida de pruebas del 11 de julio al 26 de noviembre de 2028, con inicio máximo de operación el 27 de noviembre de 2028.</t>
  </si>
  <si>
    <t>Rancho San Jose 0, S/n, Ojocaliente Centro, ZACATECAS, CP. 98710</t>
  </si>
  <si>
    <t>planta FOTOVOLTAICA CGS CONTEMPLA LA CONSTRUCCIÓN Y OPERACIÓN DE UNA PLANTA SOLAR EN OJOCALIENTE, ZACATECAS (22°34'25.51" N, 102°16'12.06" O), CON 99 MWDC Y 89 MWAC NETOS, GENERANDO ~276.50 GWh/AÑO MEDIANTE MÓDULOS SOBRE SEGUIDORES SOLARES. OCUPARÁ 287 ha Y SE CONECTARÁ AL SEN VÍA LÍNEA AÉREA DE 10.5 KM A LA SUBESTACIÓN OJO CALIENTE (115 KV).</t>
  </si>
  <si>
    <t>https://ti.energia.gob.mx/api_documentos/public/api/v1/client-systems/NUrVsAShATUUqrsRXujwkIqhGx57yb/documents/public/b1b27937-9b1d-492f-8939-510e3fbbfeb1</t>
  </si>
  <si>
    <t>LA SOCIEDAD ICA Fluor Daniel S. de R.L. de C.V., HA manifestaDO intención de participar en la prestación de servicios de ingeniería, procuración y construcción (EPC) para el proyecto de central eléctrica fotovoltaica (el “Proyecto”) que será desarrollado por CGS Solarmex I, S.A.P.I. de C.V. (“CGS”)</t>
  </si>
  <si>
    <t>MODULOS CANADIAN SOLAR. INVERSORES HUWAEI. TRACKERS STI. SISTEMA DE ALMACENAMIENTO E-STORAGE. TRANSFORMADORES WEG</t>
  </si>
  <si>
    <t>09/MG-0100/11/25 32ZA2025E0014</t>
  </si>
  <si>
    <t>https://ti.energia.gob.mx/api_documentos/public/api/v1/client-systems/NUrVsAShATUUqrsRXujwkIqhGx57yb/documents/public/1e083f13-b053-4560-a9c1-32797a0efbd3</t>
  </si>
  <si>
    <t>https://ti.energia.gob.mx/api_documentos/public/api/v1/client-systems/NUrVsAShATUUqrsRXujwkIqhGx57yb/documents/public/682eca68-eee7-4371-aa31-c66304ff64a3</t>
  </si>
  <si>
    <t>ninguno (tiene estudio de impacto, conforme a SIASIC se presentó una aclaración el 13-oct-2025)</t>
  </si>
  <si>
    <t>PRE-CFE-CMI-0596-2026</t>
  </si>
  <si>
    <t>CFE-CMI-0596-2026</t>
  </si>
  <si>
    <t>Pv El Niño Solar</t>
  </si>
  <si>
    <t>SE Santiago II</t>
  </si>
  <si>
    <t>Se detalla en el anexo V en los modelos económicos</t>
  </si>
  <si>
    <t>Na NA, NA, Empalme Aguilera, CHIHUAHUA, CP. 33590</t>
  </si>
  <si>
    <t>PROYECTO DE GENERACIÓN DE ENERGIA ELECTRICA FOTOVOLTAICA DENOMINADO PV EL NiÑO SOLAR, CON UNA POTENCIA NOMINAL DE 72 MW EN EL PUNTO DE INTERCONEXIÓN UBICADO EN EL MUNICIPIO DE SANTA BÁRBARA, CHIHUAHUA. EL PROYECTO ESTÁ COMPUESTO POR 163,940 MODULOS FOTOVOLTAICOS, 413 INVERSORES, 14 CENTROS DE TRANSFORMACIÓN Y UN SISTEMA DE ALMACENAMIENTO DE ENERGÍA (SAE).</t>
  </si>
  <si>
    <t>https://ti.energia.gob.mx/api_documentos/public/api/v1/client-systems/NUrVsAShATUUqrsRXujwkIqhGx57yb/documents/public/e3f65e2c-eea3-4096-8530-0225e6fdd6ee</t>
  </si>
  <si>
    <t>Cotización interna del socio capitalista actis en base a los desarrollos y construcciones de su propio pipeline|en esquemas de llave en mano</t>
  </si>
  <si>
    <t>08CI2024E0042</t>
  </si>
  <si>
    <t>https://ti.energia.gob.mx/api_documentos/public/api/v1/client-systems/NUrVsAShATUUqrsRXujwkIqhGx57yb/documents/public/a61d8192-e663-4204-89fe-96d71b1b50f9</t>
  </si>
  <si>
    <t>https://ti.energia.gob.mx/api_documentos/public/api/v1/client-systems/NUrVsAShATUUqrsRXujwkIqhGx57yb/documents/public/9137388c-25ec-4e70-9cd4-aa8683f1f918</t>
  </si>
  <si>
    <t>4/15/2025</t>
  </si>
  <si>
    <t>PRE-CFE-CMI-0509-2026</t>
  </si>
  <si>
    <t>CFE-CMI-0509-2026</t>
  </si>
  <si>
    <t>GENERADORA FENIX S A P I DE CV</t>
  </si>
  <si>
    <t>Cfv Alfa</t>
  </si>
  <si>
    <t>GENERADORA FENIX</t>
  </si>
  <si>
    <t>RUI MANUEL DE FARIA DE SOUSA</t>
  </si>
  <si>
    <t>nadia.lopez@fenixenergia.com.mx, rui.desousa@fenixenergia.com.mx</t>
  </si>
  <si>
    <t>5541634355, 5544508487</t>
  </si>
  <si>
    <t>AVENIDA PASEO DE LAS PALMAS, 100, INT. SOTANO 1, Lomas de Chapultepec III Sección, Miguel Hidalgo, CIUDAD DE MÉXICO, C.P. 11000</t>
  </si>
  <si>
    <t>LAGO ZÚRICH, 245, INT. CARSOPISO5, Ampliación Granada, Miguel Hidalgo, CIUDAD DE MÉXICO, C.P. 11529</t>
  </si>
  <si>
    <t>Sí, tenemos convenios con diversos contratistas para la ejecución de las obras. Este texto se agrega como detalle o complemento a la respuesta 6 anterior: "De cualquier forma, buscaremos la mejor estructura jurídico-financiera para atender las preocupaciones de las partes."</t>
  </si>
  <si>
    <t>Los proyectos de energía se financian con un mixto de capital y deuda. En relación con la deuda se tendrá que hace un road-show con los bancos nacionales e internacionales para buscar la mejor solución de financiamiento atendiendo a la estructura del proyecto. Es fundamental una estructuración solida desde el punto de vista jurídico que generen a los bancos la seguridad para que las tasas del financiamiento, índices de coberturas del servicio de la deuda y plazos pueden ser optimizados, beneficiando el coste global del proyecto. En relación al capital del inversionista privado seria desembolsado pari-passu con la deuda, siendo que la expectativa es que la estructura deuda/capital debería ser un 80/20.</t>
  </si>
  <si>
    <t>Generadora Fénix, S.A.P.I. de C.V. o una subsidiaria que se incorpore específicamente para el proyecto.</t>
  </si>
  <si>
    <t>Proyecto CFV ALFA: Se estima iniciar la construcción el segundo semestre de 2026, el plazo de ejecución estimado es de 250 Días</t>
  </si>
  <si>
    <t>10%; Se cuenta con el estudio de factibilidad e la Ingeniería Básica. Así mismo se cuenta con los permisos de generación otorgados que están pendientes de modificación por la CNE. CFV ALFA cuenta con una capacidad de 4.9MWac</t>
  </si>
  <si>
    <t>ESTADO DE MÉXICO</t>
  </si>
  <si>
    <t>SE Toluca 2000</t>
  </si>
  <si>
    <t>1 MW; 3 HRS</t>
  </si>
  <si>
    <t>Considerando paneles monocristalinos sobre estructuras fijas con orientación sur con un grado de inclinación de 20°; se estiman 4 meses para el suministro de los equipos, 4 meses para la obra civil, mecánica y eléctrica, y 1 mes de pruebas de comisionamiento. Dando un total de 9 meses para la construcción total y puesta en marcha.</t>
  </si>
  <si>
    <t>Otzolotepec</t>
  </si>
  <si>
    <t>Avenida Toluca y Primero de Mayo SN, SN, Villa Cuauhtémoc, MÉXICO, CP. 52080</t>
  </si>
  <si>
    <t>EL PROYECTO CFV ALFA UBICADO EN EL MUNICIPIO DE OTZOLOTEPEC, ESTADO DE MÉXICO, HACE APROVECHAMIENTO DE TERRENOS PROYECTADOS INICIALMENTE PARA UNA S.E., CON 16.8 HECTÁREAS, EN DONDE SE PROYECTAN 4.9MW DE POTENCIA NETA. SE ESTIMA LA COLOCACIÓN DE 10,368 MÓDULOS FOTOVOLTAICOS DE 650WP (10.94MWP) SOBRE ESTRUCTURAS FIJAS CON 20° DE ÁNGULO DE INCLINACIÓN. SE CONSIDERAN 41 INVERSORES STRING INTERCONECTANDO A LA RED DE DISTRIBUCIÓN DE 23KV EN LA SE TOLUCA 2000 A 5KM.</t>
  </si>
  <si>
    <t>https://ti.energia.gob.mx/api_documentos/public/api/v1/client-systems/NUrVsAShATUUqrsRXujwkIqhGx57yb/documents/public/aad4cd9b-67af-4e5c-a02a-ebf0dbc247ee</t>
  </si>
  <si>
    <t>GENERADORA FENIX OPERARIA COMO EPECISTA BAJO UN MECANISMO CONTRACTUAL DELLAVE EN MANO</t>
  </si>
  <si>
    <t>10,368 MÓDULOS FOTOVOLTAICOS 650WP LONGI CON EFICIENCIA DE 24.10% 41 INVERSORES SOLAREDGE MODELO SE120K, 120KW AC 3 SAE SMART MATRIX, MODELO R-SM1672LCB01, 1,672 KWH, 840 KVA 6 TRANSFORMADORES 1,000 KVA Y 1 DE SERVICIOS PROPIOS DE 300 KVA</t>
  </si>
  <si>
    <t>https://ti.energia.gob.mx/api_documentos/public/api/v1/client-systems/NUrVsAShATUUqrsRXujwkIqhGx57yb/documents/public/a1bc6a28-d89d-4cf7-abfc-046315a07ad1</t>
  </si>
  <si>
    <t>https://ti.energia.gob.mx/api_documentos/public/api/v1/client-systems/NUrVsAShATUUqrsRXujwkIqhGx57yb/documents/public/75849bc1-8ef0-4ac3-9c9d-54e3a8da1866</t>
  </si>
  <si>
    <t>PRE-CFE-CMI-0586-2026</t>
  </si>
  <si>
    <t>CFE-CMI-0586-2026</t>
  </si>
  <si>
    <t>Atria Wind Farm Ii</t>
  </si>
  <si>
    <t>https://ti.energia.gob.mx/api_documentos/public/api/v1/client-systems/NUrVsAShATUUqrsRXujwkIqhGx57yb/documents/public/5fbdb618-a3d5-45a4-88e4-281f19f1cef8</t>
  </si>
  <si>
    <t>● WTG: Nordex N175-7MW ● SAE: Fluence o similares (Estamos llevando a cabo una licitación con los proveedores mas competitivos) ● Transformador de Potencia: GE, Siemens, TBEA o similares AES se encuentra trabajando en una optimización del modelo de WTG (CapEx y OpEx) con los respectivos desarrollo de Ingeniería Basica</t>
  </si>
  <si>
    <t>https://ti.energia.gob.mx/api_documentos/public/api/v1/client-systems/NUrVsAShATUUqrsRXujwkIqhGx57yb/documents/public/e4e4be5d-19b3-4290-86e9-556c0c593d31</t>
  </si>
  <si>
    <t>https://ti.energia.gob.mx/api_documentos/public/api/v1/client-systems/NUrVsAShATUUqrsRXujwkIqhGx57yb/documents/public/dcb1825b-583e-4322-85d7-2665ae304ffe</t>
  </si>
  <si>
    <t>PRE-CFE-CMI-0503-2026</t>
  </si>
  <si>
    <t>CFE-CMI-0503-2026</t>
  </si>
  <si>
    <t>Pv Álamo I Solar</t>
  </si>
  <si>
    <t>SE Tihuatlán Dos</t>
  </si>
  <si>
    <t>Descrito en el Anexo Modelo económico</t>
  </si>
  <si>
    <t>NA NA, NA, Tumbadero del Águila, VERACRUZ, CP. 92762</t>
  </si>
  <si>
    <t>PROYECTO DE GENERACIÓN DE ENERGIA ELECTRICA FOTOVOLTAICA DENOMINADO PV ÁLAMO I SOLAR, CON UNA POTENCIA NOMINAL DE 52 MW EN EL PUNTO DE INTERCONEXIÓN UBICADO EN EL MUNICIPIO DE ÁLAMO TEMAPACHE, VERACRUZ. EL PROYECTO ESTÁ COMPUESTO POR 107970 MODULOS FOTOVOLTAICOS, 272 INVERSORES, 9 CENTROS DE TRANSFORMACIÓN Y UN SISTEMA DE ALMACENAMIENTO DE ENERGÍA (SAE).</t>
  </si>
  <si>
    <t>https://ti.energia.gob.mx/api_documentos/public/api/v1/client-systems/NUrVsAShATUUqrsRXujwkIqhGx57yb/documents/public/0e635ca8-27e7-41fc-a6a7-d19be9dcbe5d</t>
  </si>
  <si>
    <t>30VE2024E0038</t>
  </si>
  <si>
    <t>https://ti.energia.gob.mx/api_documentos/public/api/v1/client-systems/NUrVsAShATUUqrsRXujwkIqhGx57yb/documents/public/e81b5e65-8b7e-446e-b25f-21343d98fd48</t>
  </si>
  <si>
    <t>https://ti.energia.gob.mx/api_documentos/public/api/v1/client-systems/NUrVsAShATUUqrsRXujwkIqhGx57yb/documents/public/57ff598e-1b08-444b-a33e-7de7cc0ac674</t>
  </si>
  <si>
    <t>PRE-CFE-CMI-0729-2026</t>
  </si>
  <si>
    <t>CFE-CMI-0729-2026</t>
  </si>
  <si>
    <t>SEI170508FJ2</t>
  </si>
  <si>
    <t>SOLAR ENERGY I S DE RL DE CV</t>
  </si>
  <si>
    <t>Santa Clara Fv</t>
  </si>
  <si>
    <t>DARIO LEOZ BERRUETA</t>
  </si>
  <si>
    <t>MIGUEL ANGEL GABRIEL RAMIREZ BOCANEGRA</t>
  </si>
  <si>
    <t>archelao94@hotmail.com, miguel@bora.energy</t>
  </si>
  <si>
    <t>5542653128, 5542653128</t>
  </si>
  <si>
    <t>MONTES URALES, 770, INT. 1, Lomas de Chapultepec I Sección, Miguel Hidalgo, CIUDAD DE MÉXICO, C.P. 11000</t>
  </si>
  <si>
    <t>2080 MW; Tuto Energy es el socio preferente del Consorcio para el desarrollo de proyectos de energía solar fotovoltaica. La compañía desarrolló y actualmente opera los activos solares Tuto Energy II y AT Solar V, con capacidades de 175 MWdc y 230 MWdc, respectivamente, ubicados en Puerto Libertad, Sonora, con interconexión en la SET AT Maniobras, los cuales iniciaron operaciones el 5 de junio de 2019. Adicionalmente, como parte del consorcio, Arroyo ha desarrollado y operado inversiones en generación renovable y térmica en Chile (290 MW), México (285 MW de generación a gas natural en Pemcorp y Huinalá) y Estados Unidos (~1,100 MW en plantas de gas en Brandywine y Broadriver), entre otros.</t>
  </si>
  <si>
    <t>695 MW; Tuto Energy opera los activos solares Tuto Energy II y AT Solar V, con capacidades de 175 MWdc y 230 MWdc en Puerto Libertad, Sonora, con interconexión en la SET AT Maniobras. También se encuentra desarrollando el proyecto solar Santa Clara en Emiliano Zapata, Hidalgo, de 214 MWdc (180 MWac); adicionalmente, Arroyo cuenta con activos renovables en Chile por 290 MW.</t>
  </si>
  <si>
    <t>68 MW; Tuto Energy desarrolla en su proyecto de Santa Clara el sistema SAE de 67.83 MW con capacidad de almacenamiento de 162.59 MWh. El desarrollo del SAE Santa clara forma parte de su desarrollo fotovoltaico del proyecto PV santa clara con las siguientes características (determinadas por el estudio de instalaciones CENACE de este proyecto) Porcentaje de respaldo_37.68% Capacidad de Potencia_67.83 MW Capacidad de almacenamiento_162.59 MWh Tiempo de respuesta del SAE: 2 horas y 23 minutos Rampa de potencia_10.15 MW/min Por su parte, Arroyo desarrolló y opera dos SAEs de 30.6 MWh de capacidad en conjunto en Pesquería, Nuevo León.</t>
  </si>
  <si>
    <t>Se cuentan con Cartas de Intención de Contratistas y Proveedores de Equipos Principales con amplia experiencia en México. • Contratistas BoP y de Infraestructura Eléctrica: SESELEC, Entia • Equipos principales: Canadian Solar, Huaweii, Power Electronics,</t>
  </si>
  <si>
    <t>RTB 30-sep-26 NTP + Fianza de Anticipo 30-nov-26 Inicio Obra civil 31-ene-27 Subestación 31-ago-27 100% PV 31-oct-27 Inicio de pruebas 29-feb-28 COD 31-may-28</t>
  </si>
  <si>
    <t>70%; El proyecto cuenta con Permiso de Generación, Estudio de Instalaciones, licencia de construcción con fechas por actualizar, cuenta con la contratos de usufructo para la superficie asi como permisos de INAH, CONAGUA, Semarnat, Pemex, Telmex, Semarnat Estatal, dicamen de protección civil asi como autorización de la Dirección General de Aeronautica Civil. Se deberán actualizar las fechas de inicio de operación comercial del permiso de Generación y del proceso de interconexión.</t>
  </si>
  <si>
    <t>SE Irolo</t>
  </si>
  <si>
    <t>68 MW; 3 HRS</t>
  </si>
  <si>
    <t>CAMINO A SANTA CLARA SN, , Santa Clara, HIDALGO, CP. 43961</t>
  </si>
  <si>
    <t>PROYECTO DE GENERACIÓN DE ENERGÍA FOTOVOLTAICA CON PRODUCCIÓN NETA DE 180 MW, EL PROYECTO SE UBICA EN LA LOCALIDAD DE SANTA CLARA, MUNICIPIO DE EMILIANO ZAPATA, HIDALGO. EN LA COBERTURA DE LA GERENCIA REGIONAL CENTRAL DEL CENACE</t>
  </si>
  <si>
    <t>https://ti.energia.gob.mx/api_documentos/public/api/v1/client-systems/NUrVsAShATUUqrsRXujwkIqhGx57yb/documents/public/5d638a81-d5cb-4967-8451-c634c96e2900</t>
  </si>
  <si>
    <t>Se está evaluando ambas estrategias: (i) turn-key EPC por un precio fijo y (ii) la estrategia EPC-Onshore (BoP e Interconexión) &amp; EPC-Offshore (procura de equipos principales y componentes mayores)</t>
  </si>
  <si>
    <t>PV: Canadian Solar, Trina, Jinko Inversores: Huawei, Power Electronics, SunGrow Trackers: Next-Tracker, Gonvarri Solar Steel, Arctech, array</t>
  </si>
  <si>
    <t>13HI2019E0023</t>
  </si>
  <si>
    <t>https://ti.energia.gob.mx/api_documentos/public/api/v1/client-systems/NUrVsAShATUUqrsRXujwkIqhGx57yb/documents/public/e104df33-3353-4edd-aed7-8a8fb1bee538</t>
  </si>
  <si>
    <t>https://ti.energia.gob.mx/api_documentos/public/api/v1/client-systems/NUrVsAShATUUqrsRXujwkIqhGx57yb/documents/public/9688e138-7166-4301-960a-48fe0152a135</t>
  </si>
  <si>
    <t>8/31/2023</t>
  </si>
  <si>
    <t>PRE-CFE-CMI-0475-2026</t>
  </si>
  <si>
    <t>CFE-CMI-0475-2026</t>
  </si>
  <si>
    <t>Pfv Rancho San Joaquín</t>
  </si>
  <si>
    <t>120 MW; 4 HRS</t>
  </si>
  <si>
    <t>SIN NOMBRE S/N, MZ 002 LT 001, Pital Nuevo, CAMPECHE, CP. 24315</t>
  </si>
  <si>
    <t>Planeación, construcción y operación del parque RANCHO SAN JOAQUÍN, tendrá una generación de energía solar de 300MWac, ubicado en CARMEN, en el estado de CAMPECHE, cuenta con 554has, el punto de interconexión es la SE ESCARCEGA, ubicada aprox a 25.5km de distancia, contribuye al Desarrollo Energético de México de manera sustentable, el parque generara energía limpia suficiente para suministrar a mas de 300,000 hogares.</t>
  </si>
  <si>
    <t>https://ti.energia.gob.mx/api_documentos/public/api/v1/client-systems/NUrVsAShATUUqrsRXujwkIqhGx57yb/documents/public/efe8d867-5b50-4cfe-9530-ae6535ad61aa</t>
  </si>
  <si>
    <t>https://ti.energia.gob.mx/api_documentos/public/api/v1/client-systems/NUrVsAShATUUqrsRXujwkIqhGx57yb/documents/public/8527e20e-47d3-4814-a480-ea3fa6127496</t>
  </si>
  <si>
    <t>https://ti.energia.gob.mx/api_documentos/public/api/v1/client-systems/NUrVsAShATUUqrsRXujwkIqhGx57yb/documents/public/c39472e9-00bd-4470-a2b8-9c195c565ae9</t>
  </si>
  <si>
    <t>PRE-CFE-CMI-0577-2026</t>
  </si>
  <si>
    <t>CFE-CMI-0577-2026</t>
  </si>
  <si>
    <t>Atria Wind Farm 1</t>
  </si>
  <si>
    <t>SE REgiomontano</t>
  </si>
  <si>
    <t>34 MW; 3</t>
  </si>
  <si>
    <t>El proyecto se desarrolla en el Rancho El Coronel, municipio de General Bravo, en la carretera federal 40 con acceso sobre el km 156. La superficie arrendada de más de 3400 has es propiedad privada, cuenta con dos torres de medición anemométrica de 120m de altura y datos de más de 6 años. En cuantos permisos, se cuenta con resolutivos de EVIS, MIA, DGAC (AFAC), INAH y en junio del 2025 se solicitó un estudio indicativo. El proyecto cuenta con dos socios estrategicos, AES y Norxex</t>
  </si>
  <si>
    <t>https://ti.energia.gob.mx/api_documentos/public/api/v1/client-systems/NUrVsAShATUUqrsRXujwkIqhGx57yb/documents/public/9205e1dd-16d1-459b-82d8-85b6c2576d0a</t>
  </si>
  <si>
    <t>19/DG-0163/09/24</t>
  </si>
  <si>
    <t>https://ti.energia.gob.mx/api_documentos/public/api/v1/client-systems/NUrVsAShATUUqrsRXujwkIqhGx57yb/documents/public/1b7b31e8-66e5-4c24-9496-6bd58c3e603e</t>
  </si>
  <si>
    <t>https://ti.energia.gob.mx/api_documentos/public/api/v1/client-systems/NUrVsAShATUUqrsRXujwkIqhGx57yb/documents/public/30069420-4dd2-4844-b29f-685344f60798</t>
  </si>
  <si>
    <t>PRE-CFE-CMI-0712-2026</t>
  </si>
  <si>
    <t>CFE-CMI-0712-2026</t>
  </si>
  <si>
    <t>EEV160923GN3</t>
  </si>
  <si>
    <t>EPM EOLICA 24 SA DE CV</t>
  </si>
  <si>
    <t>admin@epmeolica24.com, manuel@revolve-renewablepower.com</t>
  </si>
  <si>
    <t>42000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</si>
  <si>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1750000000 USD; Activos bajo gestión (AUM) al 31/12/2025: USD 17.5 mil millones. (La caja de texto anterior no permitió capturar la cantidad completa)</t>
  </si>
  <si>
    <t>Tamaulipas.</t>
  </si>
  <si>
    <t>77%; • El proyecto se ha trabajado por años. Se cuenta con diversos estudios, así como el ingreso de la mayoría de los permisos relevantes, actualmente en comunicación con las dependencias correspondientes para su aprobación. • El proyecto participó en la Convocatoria publicada a finales de 2025, presentando las garantías financieras correspondientes, por lo cual cuenta con el resultado de los estudios de interconexión y el permiso de generación.</t>
  </si>
  <si>
    <t>SE Falcon Mexicano</t>
  </si>
  <si>
    <t>54.24 MW; 4</t>
  </si>
  <si>
    <t>N/A N/A, N/A, Mier Centro, TAMAULIPAS, CP. 88390</t>
  </si>
  <si>
    <t>El "Parque Eólico El 24" es un proyecto eólico de 130 MW ubicado en el municipio de Mier, en el estado de Tamaulipas, a 10 km al suroeste de la cabecera municipal de Mier, en los terrenos del rancho El 24. El proyecto ha estado en desarrollo desde 2016.</t>
  </si>
  <si>
    <t>SE Maniobras con apertura LT Falcon Mexicano - Cerralvo</t>
  </si>
  <si>
    <t>https://ti.energia.gob.mx/api_documentos/public/api/v1/client-systems/NUrVsAShATUUqrsRXujwkIqhGx57yb/documents/public/0080c2ee-f9a0-4643-b6a5-86ddd649ae5b</t>
  </si>
  <si>
    <t>Reyco, llave en mano</t>
  </si>
  <si>
    <t>Aerogeneradores - Vestas BESS - Canadian solar</t>
  </si>
  <si>
    <t>09MG-0186/10/20</t>
  </si>
  <si>
    <t>https://ti.energia.gob.mx/api_documentos/public/api/v1/client-systems/NUrVsAShATUUqrsRXujwkIqhGx57yb/documents/public/6cb1c273-5554-469b-b319-a9957a9b02bd</t>
  </si>
  <si>
    <t>https://ti.energia.gob.mx/api_documentos/public/api/v1/client-systems/NUrVsAShATUUqrsRXujwkIqhGx57yb/documents/public/e74ff4de-e8b1-41a8-9270-9c98e505b9c1</t>
  </si>
  <si>
    <t>PRE-CFE-CMI-0078-2026</t>
  </si>
  <si>
    <t>CFE-CMI-0078-2026</t>
  </si>
  <si>
    <t>PSM1312048T1</t>
  </si>
  <si>
    <t>PROMOCIONES SOLARES MW S A P I DE CV</t>
  </si>
  <si>
    <t>Ps Escarcega</t>
  </si>
  <si>
    <t>2131 MW; La capacidad instalada se encuentra en cinco países (España, México, Italia, Chile y Estados Unidos) sumando un total de 2,131 MW instalados, repartidos geográficamente como sigue: España: 1,085 MWp solar FV + 440 MW eólicos.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</si>
  <si>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1691 MW; La capacidad desarrollada y operada se encuentra en cinco países (España, México, Italia, Chile y Estados Unidos) sumando un total de 1,691 MW instalados, repartidos geográficamente como sigue: España: 1,085 MWp solar FV .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</si>
  <si>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Desarrollo: 12 meses Construcción: 2 años y 4 meses Fecha de entrada en operación: 30/06/2029</t>
  </si>
  <si>
    <t>43%; Sistema de ponderación: Hito Ponderación Avances MIA 15% 7.50 ETJ 15% 7.50 MISSE 15% 7.50 INAH 5% 0 CENACE 15% 5.62 CONAGUA 5% 0 L. Const. 5% 0 Terrenos 15% 15.00 Línea Tr. 10% 0 Total 100% 43.12</t>
  </si>
  <si>
    <t>SE Escárcega Potencia</t>
  </si>
  <si>
    <t>49 MW; 3 HRS</t>
  </si>
  <si>
    <t>Desarrollo: del 27/02/2026 al 28/02/2027. Construcción: del 28/02/2027 al 30/06/2029.</t>
  </si>
  <si>
    <t>al Norte de la Carretera Federal186, Chetumal- Villahermosa 4 + 380 km, , José de la Cruz Blanco, CAMPECHE, CP. 24368</t>
  </si>
  <si>
    <t>El parque solar Escárcega está en Escárcega, Campeche. Cuenta con 394,710 paneles de 535W, 43 inversores y una capacidad instalada de 211.16MW CD y 188.77MW CA. La interconexión se limita a 162MW en la Subestación Escárcega Potencia 230kV, conectada mediante una línea aérea de 3.5 km desde la subestación del parque, que eleva de 34.5kV a 230kV.</t>
  </si>
  <si>
    <t>https://ti.energia.gob.mx/api_documentos/public/api/v1/client-systems/NUrVsAShATUUqrsRXujwkIqhGx57yb/documents/public/621f6bd4-eb3b-45fb-ae08-5ce021793a51</t>
  </si>
  <si>
    <t>Se trata de un proyecto de llave en mano, donde el constructor principal, sera opdenergy.</t>
  </si>
  <si>
    <t>Está conformado por la instalación de 394,710 paneles fotovoltaicos de 535W en C.D. cada uno, 43 inversores de 4390W cada uno, para una capacidad total instalada de 211.16MW en CD. LAS MARCAS NO HAN SIDO SELECCIONADAS. NO OBSTANTE, SERA MARCAS TIER-1.</t>
  </si>
  <si>
    <t>09/MC-0399/02/26</t>
  </si>
  <si>
    <t>https://ti.energia.gob.mx/api_documentos/public/api/v1/client-systems/NUrVsAShATUUqrsRXujwkIqhGx57yb/documents/public/6cf29468-10c9-4a58-877c-9adde0eec7aa</t>
  </si>
  <si>
    <t>https://ti.energia.gob.mx/api_documentos/public/api/v1/client-systems/NUrVsAShATUUqrsRXujwkIqhGx57yb/documents/public/765bc068-a464-4fc8-a872-b71646adab83</t>
  </si>
  <si>
    <t>PRE-CFE-CMI-0478-2026</t>
  </si>
  <si>
    <t>CFE-CMI-0478-2026</t>
  </si>
  <si>
    <t>Aurora Solar</t>
  </si>
  <si>
    <t>PPA: 26/Abr/26 FC: Sep/26 LNTP: Nov/26 RtB: Feb/27 NTP: Feb/27</t>
  </si>
  <si>
    <t>NA NA, NA, Estación Tamuín, SAN LUIS POTOSÍ, CP. 79210</t>
  </si>
  <si>
    <t>El proyecto consiste en una central eléctrica para la generación de energía mediante el aprovechamiento de la radicación solar, la cual estará ubicada en terrenos propiedad privada y ejidal actualmente con uso de ganadería. La CE requerira de la instalación de una subestación elevadora, caminos de acceso, caminos internos, red de cableado subterraneo y una línea de transmisión de aproximadamente 5 km la cual permitirá conectar A SE ANAHUAC POTENCIA EN UNA TENSIÓN DE 115 Kv</t>
  </si>
  <si>
    <t>https://ti.energia.gob.mx/api_documentos/public/api/v1/client-systems/NUrVsAShATUUqrsRXujwkIqhGx57yb/documents/public/80d14c13-4c91-4b6e-b48c-44c3d8afb91b</t>
  </si>
  <si>
    <t>https://ti.energia.gob.mx/api_documentos/public/api/v1/client-systems/NUrVsAShATUUqrsRXujwkIqhGx57yb/documents/public/ed41a038-1adb-4541-811a-ff63d190dfae</t>
  </si>
  <si>
    <t>https://ti.energia.gob.mx/api_documentos/public/api/v1/client-systems/NUrVsAShATUUqrsRXujwkIqhGx57yb/documents/public/c045ce50-b4c2-49b9-bf31-3fc0e81f0c1e</t>
  </si>
  <si>
    <t>PRE-CFE-CMI-0491-2026</t>
  </si>
  <si>
    <t>CFE-CMI-0491-2026</t>
  </si>
  <si>
    <t>Cfv Cañada</t>
  </si>
  <si>
    <t>SE Juandhó</t>
  </si>
  <si>
    <t>2 MW; 3 HRS</t>
  </si>
  <si>
    <t>Mixquiahuala de Juárez</t>
  </si>
  <si>
    <t>Camino juandho la cañada sn, sn, Mixquiahuala, HIDALGO, CP. 42700</t>
  </si>
  <si>
    <t>El proyecto cfv cañada ubicado en el municipio de mixquiahuala de juárez, estado de hidalgo, hace aprovechamiento de los terrenos de la antigua central hidroeléctrica cañada, con 16.3 hectáreas, en donde se proyectan 7.84mw de potencia neta. se estima la colocación de 16,834 módulos fotovoltaicos de 650wp (10.94Mwp) sobre estructuras fijas CON 20° de ángulo de inclinación. se consideran 66 inversores string interconectando a la red de distribución de 23kv en la se juandhó a 2.2km.</t>
  </si>
  <si>
    <t>https://ti.energia.gob.mx/api_documentos/public/api/v1/client-systems/NUrVsAShATUUqrsRXujwkIqhGx57yb/documents/public/a8431bfb-e492-4535-985c-04a3e1d5880f</t>
  </si>
  <si>
    <t>gENERADORA FENIX OPERARIA COMO EPECISTA BAJO UN MECANISMO CONTRACTUAL DE LLAVE EN MANO</t>
  </si>
  <si>
    <t>16,834 MÓDULOS FOTOVOLTAICOS 650WP LONGI CON EFICIENCIA DE 24.10% 66 INVERSORES SolarEdge Modelo SE120K, 120KW AC 5 SAE Smart Matrix, Modelo R-SM1672LCB01, 1,672 kWh, 840 kVA 9 transformadores 1,000 kVA y 1 de servicios propios de 500 kVA</t>
  </si>
  <si>
    <t>https://ti.energia.gob.mx/api_documentos/public/api/v1/client-systems/NUrVsAShATUUqrsRXujwkIqhGx57yb/documents/public/bed3201a-7ca2-4403-a39f-387a4a111231</t>
  </si>
  <si>
    <t>https://ti.energia.gob.mx/api_documentos/public/api/v1/client-systems/NUrVsAShATUUqrsRXujwkIqhGx57yb/documents/public/8365f5fd-3dd5-4025-a93a-10c5cd62b050</t>
  </si>
  <si>
    <t>PRE-CFE-CMI-0559-2026</t>
  </si>
  <si>
    <t>CFE-CMI-0559-2026</t>
  </si>
  <si>
    <t>CSO1902224U7</t>
  </si>
  <si>
    <t>COLIBRI SOLAR SA DE CV</t>
  </si>
  <si>
    <t>Colibri Solar</t>
  </si>
  <si>
    <t>6000 MW; Total Actis: aproximadamente 4 GWh en construcción en 5 proyectos y aproximadamente 2 GWh adicionales en desarrollo avanzado o contratados en 5 proyectos.</t>
  </si>
  <si>
    <t>40 MW; 3 HRS</t>
  </si>
  <si>
    <t>Kilómetro 136 de la Carretera Federal número 136 Apizaco-Huamantla SN, SN, N.C.P. San Diego Xalpatlahuaya, TLAXCALA, CP. 90513</t>
  </si>
  <si>
    <t>central fotovoltaica PARA LA generación de energía eléctrica para operar de manera conjunta con un Sistema de Almacenamiento de Energía con Batería</t>
  </si>
  <si>
    <t>https://ti.energia.gob.mx/api_documentos/public/api/v1/client-systems/NUrVsAShATUUqrsRXujwkIqhGx57yb/documents/public/769fb4ee-43fb-4f3b-83b6-9b771eb60919</t>
  </si>
  <si>
    <t>09/MG-0197/09/20</t>
  </si>
  <si>
    <t>https://ti.energia.gob.mx/api_documentos/public/api/v1/client-systems/NUrVsAShATUUqrsRXujwkIqhGx57yb/documents/public/9151fe8c-ec00-4cf7-83a7-774be2d8d582</t>
  </si>
  <si>
    <t>https://ti.energia.gob.mx/api_documentos/public/api/v1/client-systems/NUrVsAShATUUqrsRXujwkIqhGx57yb/documents/public/9aeb2ba1-c998-4480-8ed4-8933d1f51394</t>
  </si>
  <si>
    <t>PRE-CFE-CMI-0704-2026</t>
  </si>
  <si>
    <t>CFE-CMI-0704-2026</t>
  </si>
  <si>
    <t>Huichapan (Pv Gualumbos)</t>
  </si>
  <si>
    <t>SE Huichapan o SE CEMEX</t>
  </si>
  <si>
    <t>115 - 230</t>
  </si>
  <si>
    <t>Se ajustara a los tiempos que indique la convocatoria DESARROLLO HASTA 30/11/2026 CONSTRUCCION HASTA 30/11/2028 OPERACION Y MANTENIMINETO 35 AÑOS PARA A Pv Y 25 AÑOS PARA EL BESS</t>
  </si>
  <si>
    <t>ex rancho las caballerias, asentamiento maney sn, sn, Maney, HIDALGO, CP. 42400</t>
  </si>
  <si>
    <t>una CE Fotovoltaica denominada Huichapan (PV Gualumbos), con una Capacidad Instalada de 92.576 MW y una Capacidad Instalada Neta de 80 MW Y SISTEMA DE ALMACENAMIENTO CON BATERIAS POR UNA CAPACIDAD DE 24 MW, por ubicarse en Ex Rancho Las Caballerías, Asentamiento Maney, C.P. 42400, Huichapan, Hidalgo. Para efectos de este documento se nombra a la CE del proyecto como PV Gualumbos. Las coordenadas de la SE del proyecto son: (20° 24’ 6.492” N y 99° 40’ 31.058” O)</t>
  </si>
  <si>
    <t>https://ti.energia.gob.mx/api_documentos/public/api/v1/client-systems/NUrVsAShATUUqrsRXujwkIqhGx57yb/documents/public/0eb699e0-e664-43d7-9092-5b262e20c312</t>
  </si>
  <si>
    <t>https://ti.energia.gob.mx/api_documentos/public/api/v1/client-systems/NUrVsAShATUUqrsRXujwkIqhGx57yb/documents/public/d5476cef-57b5-48fc-82a3-3d93b4f9b99f</t>
  </si>
  <si>
    <t>https://ti.energia.gob.mx/api_documentos/public/api/v1/client-systems/NUrVsAShATUUqrsRXujwkIqhGx57yb/documents/public/3708a1de-8340-41dc-85f7-87b35036428d</t>
  </si>
  <si>
    <t>PRE-CFE-CMI-0709-2026</t>
  </si>
  <si>
    <t>CFE-CMI-0709-2026</t>
  </si>
  <si>
    <t>Mapimí (Pv Ceballos)</t>
  </si>
  <si>
    <t>SE Maniobras con apertura de LT La Lucha - Gomez Palacio</t>
  </si>
  <si>
    <t>Se ajustará a los plazos de la convocatoria segun lo establecido. Desarollo hasta 30/11/2026 Construccion hasta 30/11/2028 Operacion y mantenimineto hasta 30/11/2063 Desmantelamiento 6 meses tras 30/11/2063</t>
  </si>
  <si>
    <t>ejido n.c.p.e. de la gloria SN, sn, Los Olivos, DURANGO, CP. 35227</t>
  </si>
  <si>
    <t>El parque solar Ceballos ubicado en Mapimi en el estado de Durango, México, con la latitud 26°26´24.00” y longitud 104°24´0.00”0 con una capacidad de 241.60MWp y BESS 60MW. PSFV Ceballos contará con 712 inversores SUNGROW SG350HX-20, con trackers PVH 1V60 (+-55) °, y con 360,600 MÓDULOS TRINAM solar TSM-670DEG21C.20, que inyectarán a la red una potencia de 227.84 MW a través de una línea de transmisión en 230 kV, misma que se conectará a la Subestación Eléctrica Lucha-Gómez Palacio (Existente).</t>
  </si>
  <si>
    <t>https://ti.energia.gob.mx/api_documentos/public/api/v1/client-systems/NUrVsAShATUUqrsRXujwkIqhGx57yb/documents/public/d6203303-27b3-4ef9-88b4-455adccf301c</t>
  </si>
  <si>
    <t>091MG-0211/02/26</t>
  </si>
  <si>
    <t>https://ti.energia.gob.mx/api_documentos/public/api/v1/client-systems/NUrVsAShATUUqrsRXujwkIqhGx57yb/documents/public/a614daef-7339-4aa6-9dac-47e16fbe5f46</t>
  </si>
  <si>
    <t>https://ti.energia.gob.mx/api_documentos/public/api/v1/client-systems/NUrVsAShATUUqrsRXujwkIqhGx57yb/documents/public/428dd598-0e89-47f3-bac1-8ed2db4c6eb4</t>
  </si>
  <si>
    <t>PRE-CFE-CMI-0708-2026</t>
  </si>
  <si>
    <t>CFE-CMI-0708-2026</t>
  </si>
  <si>
    <t>Dalia 2 (Pv Pinos)</t>
  </si>
  <si>
    <t>SE Maniobras con apewrtura de LT Ojuelos - Palo Alto</t>
  </si>
  <si>
    <t>Se ajustará a los plazos de la convocatoria conforme a lo establecido Desarollo hasta 01/11/2026 Construccion desde 01/11/2026 hasta 30/06/2028 Operacion y manteniminento desde 01/07/2028 hasta 30/06/2063 Desmenatelamiento desde 01/07/2063 hasta 30/07/2065</t>
  </si>
  <si>
    <t>Calle KM 3 SALIDA CARRETERA OJUELOS AGUASCALIENTES sn, sn, Ojuelos de Jalisco, JALISCO, CP. 47540</t>
  </si>
  <si>
    <t>El proyecto consiste en una central de generación de energía eléctrica mediante tecnología solar fotovoltaica con BESS, con una ocupación superficial de aprox 193 hectáreas. consta de 97,800 módulos fotovoltaicos de una capacidad unitaria de 670 wp, 180 inversores de capacidad unitaria de 330 kW, 9 transformadores de 6.3 kVA. Para una capacidad total de 65.526 MW en corriente directa, y una capacidad de 53 MW en el punto de interconexión. El punto de interconexión previsto es en la SE OJUELOS</t>
  </si>
  <si>
    <t>https://ti.energia.gob.mx/api_documentos/public/api/v1/client-systems/NUrVsAShATUUqrsRXujwkIqhGx57yb/documents/public/b84814f8-0cee-4911-9879-cd0aa42fc4ac</t>
  </si>
  <si>
    <t>SRA/DGIRA/DG-06164-25</t>
  </si>
  <si>
    <t>https://ti.energia.gob.mx/api_documentos/public/api/v1/client-systems/NUrVsAShATUUqrsRXujwkIqhGx57yb/documents/public/8a539491-5425-4658-8faf-5a7120710733</t>
  </si>
  <si>
    <t>https://ti.energia.gob.mx/api_documentos/public/api/v1/client-systems/NUrVsAShATUUqrsRXujwkIqhGx57yb/documents/public/8e36cd35-6320-4fa0-9445-8add6d259c7d</t>
  </si>
  <si>
    <t>PRE-CFE-CMI-0531-2026</t>
  </si>
  <si>
    <t>CFE-CMI-0531-2026</t>
  </si>
  <si>
    <t>Pv Yaxkin Solar</t>
  </si>
  <si>
    <t>SE Xul-xa</t>
  </si>
  <si>
    <t>Se detalla en el Modelo Económico</t>
  </si>
  <si>
    <t>CALLE SIN NOMBRE NA, NA, Xul-ha, QUINTANA ROO, CP. 77963</t>
  </si>
  <si>
    <t>PROYECTO DE GENERACIÓN DE ENERGIA ELECTRICA FOTOVOLTAICA DENOMINADO PV YAXKIN SOLAR, CON UNA POTENCIA NOMINAL DE 62.64 MW EN EL PUNTO DE INTERCONEXIÓN UBICADO EN EL MUNICIPIO DE OTHON P. BLANCO, QUINTANA ROO. EL PROYECTO ESTÁ COMPUESTO POR 144,480 MODULOS FOTOVOLTAICOS, 364 INVERSORES, 13 CENTROS DE TRANSFORMACIÓN Y UN SISTEMA DE ALMACENAMIENTO DE ENERGÍA (SAE).</t>
  </si>
  <si>
    <t>https://ti.energia.gob.mx/api_documentos/public/api/v1/client-systems/NUrVsAShATUUqrsRXujwkIqhGx57yb/documents/public/c52ccd37-3830-4e37-ba2b-00c00ec10eaa</t>
  </si>
  <si>
    <t>https://ti.energia.gob.mx/api_documentos/public/api/v1/client-systems/NUrVsAShATUUqrsRXujwkIqhGx57yb/documents/public/e9556fcf-1643-4960-b9d6-6bc1c4996582</t>
  </si>
  <si>
    <t>https://ti.energia.gob.mx/api_documentos/public/api/v1/client-systems/NUrVsAShATUUqrsRXujwkIqhGx57yb/documents/public/a7eeb10c-8010-43e7-8289-1c264cdea70e</t>
  </si>
  <si>
    <t>PRE-CFE-CMI-0717-2026</t>
  </si>
  <si>
    <t>CFE-CMI-0717-2026</t>
  </si>
  <si>
    <t>Planta Solar Aeropuerto</t>
  </si>
  <si>
    <t>ismael.rodelgo@fisterraenergy.com, notificaciones.sat@a3ogroup.com</t>
  </si>
  <si>
    <t>Los proyectos se encuentran en un alto nivel de desarrollo y muy próximos a la etapa de inicio de construcción. Las últimas licencias que se deben obtener requieren de varios meses de trámites por lo que alcanzar el estado de "listo para construcción" es posible antes de final del año 2026. El inicio de construcción es factible a finales de 2026 o inicio de 2027. La construcción se realizaría en plazos de entre 12 y 14 meses por lo que la operación comercial se alcanzaría en los primeros meses de 2028.</t>
  </si>
  <si>
    <t>60%; Los hitos más importantes del desarrollo están logrados o en desarrollo, como por ejemplo control de predios, estudios ambientales, arqueológicos, estudios de interconexión próximos a finalizar, .... Por todo ello el porcentaje de avance es del 60% con posibilidad de alcanzar el 100% en varios meses.</t>
  </si>
  <si>
    <t>123 MW; 4 HRS</t>
  </si>
  <si>
    <t>Proyecto en desarrollo inicial esperando gran avance en próximos meses</t>
  </si>
  <si>
    <t>Carretera MEX 45D km. 47 s/n, s/N, Las Mangas, JALISCO, CP. 47533</t>
  </si>
  <si>
    <t>planta solar fotovoltaica con almacenamiento de 4 horas</t>
  </si>
  <si>
    <t>https://ti.energia.gob.mx/api_documentos/public/api/v1/client-systems/NUrVsAShATUUqrsRXujwkIqhGx57yb/documents/public/968f9280-bd05-43db-9000-4e2729a1f95f</t>
  </si>
  <si>
    <t>pendiente de iniciar esta etapa de busqueda de epc</t>
  </si>
  <si>
    <t>pendiente de inicia esta etapa de negociacion con proveedores</t>
  </si>
  <si>
    <t>https://ti.energia.gob.mx/api_documentos/public/api/v1/client-systems/NUrVsAShATUUqrsRXujwkIqhGx57yb/documents/public/206c2e95-531d-4181-967d-cd59ec8e7030</t>
  </si>
  <si>
    <t>https://ti.energia.gob.mx/api_documentos/public/api/v1/client-systems/NUrVsAShATUUqrsRXujwkIqhGx57yb/documents/public/f57ce6e9-3364-4adf-a41f-df466d0aeb83</t>
  </si>
  <si>
    <t>PRE-CFE-CMI-0701-2026</t>
  </si>
  <si>
    <t>CFE-CMI-0701-2026</t>
  </si>
  <si>
    <t>CNM130830KV2</t>
  </si>
  <si>
    <t>CONSULTORES NM8 SA DE CV</t>
  </si>
  <si>
    <t>N3HENERGY</t>
  </si>
  <si>
    <t>N3Henergy</t>
  </si>
  <si>
    <t>NESTOR MORENO GARCIA</t>
  </si>
  <si>
    <t>nmoreno@nm8consultores.com</t>
  </si>
  <si>
    <t>5591317151, 5535228093</t>
  </si>
  <si>
    <t>FUENTES DE SATELITE, 25, INT. 8, Bugambilias, Naucalpan de Juárez, MÉXICO, C.P. 53110</t>
  </si>
  <si>
    <t>2405 MW; Readaptación Manzanillo Modulo I y Modulo II Actualización de la planta de ciclo combinado Tula Ciclo Combinado Lerdo Instalaciones terrestres de Hokchi ZAMA</t>
  </si>
  <si>
    <t>SIEMENS ENERGY GULF COMPANIES</t>
  </si>
  <si>
    <t>475000000 USD; CONTRATO FINANCIERO</t>
  </si>
  <si>
    <t>Wealth Guard Investment Management</t>
  </si>
  <si>
    <t>3 MESES</t>
  </si>
  <si>
    <t>N3HENERGY, S.A.P.I. DE C.V.</t>
  </si>
  <si>
    <t>Plazos para ejecución del proyecto 48 meses. FEO: 26 Junio del 2030</t>
  </si>
  <si>
    <t>20%; • Se realizó un estudio de Prefactibilidad de la Red. • Aseguramiento del terreno. • Desarrollo de ingenierías conceptuales y Tecnología. • Validación requerimiento de GAS. • En elaboración de Impacto Ambiental. • En elaboración de Impacto Social. • Avance en contrato Financiero del Proyecto.</t>
  </si>
  <si>
    <t>SE Conin</t>
  </si>
  <si>
    <t>P99 MWh</t>
  </si>
  <si>
    <t>87764.13 (Hectáreas)</t>
  </si>
  <si>
    <t>293 (MW/kW); 293 (MW/kW)</t>
  </si>
  <si>
    <t>20 °C</t>
  </si>
  <si>
    <t>1914 Metros</t>
  </si>
  <si>
    <t>ES UNA CENTRAL DE CICLO COMBINADO. TURBINA DE GAS 199.9 MW BRUTO TURVINA DE VAPOR 100.48MW BRUTO</t>
  </si>
  <si>
    <t>ES UNA CENTRAL DE CICLO COMBINADO. TURBINA DE GAS 199.9 MW BRUTO TURVINA DE VAPOR 100.48MW BRUTO OPERANDO AL MISMO TIEMPO</t>
  </si>
  <si>
    <t>Carretera La Piedad-Jesús María KM 5.691, , Jesús María, QUERÉTARO, CP. 76243</t>
  </si>
  <si>
    <t>Desarrollo de una Central de Ciclo combinado con una capacidad neta de 292.9mw, que se conecta a la Se. conin, a traves de una linea de interconexión de 230kv, que tiene la finalidad de apoyar a la suficiencia energetica y calidad de la energía en la zona.</t>
  </si>
  <si>
    <t>https://ti.energia.gob.mx/api_documentos/public/api/v1/client-systems/NUrVsAShATUUqrsRXujwkIqhGx57yb/documents/public/64080a36-28b1-4ebe-9a2c-1e37cf6926f1</t>
  </si>
  <si>
    <t>el provedor de epc considerado el gulf companies, en un esquema de llave en mano.</t>
  </si>
  <si>
    <t>isla de potencia, con equipos siemens 5000f.</t>
  </si>
  <si>
    <t>PRE-CFE-CMI-0162-2026</t>
  </si>
  <si>
    <t>CFE-CMI-0162-2026</t>
  </si>
  <si>
    <t>Cfv Tehuantepec, Corredor Logistico, Salina Cruz, Oax.</t>
  </si>
  <si>
    <t>SE Ixtepec Potencia</t>
  </si>
  <si>
    <t>180 MW; 10 HRS</t>
  </si>
  <si>
    <t>•Obtención de las autorizaciones y Licencias, Ingenieria de Detalle 2 meses •Actividades preliminares (Compras, Traslados, Almacenaje, Analisis): 16 meses •Preparacion del sitio de construcción (Caminos, Nivelacion,Drenes): 5 meses •Instalación mecánica: 12 meses •Instalación eléctrica y Subestacion: 10 meses •Fase final (Conexión, Pruebas y Puesta en Marcha): 3 meses Estas actividades se sobreponen en lo tiempos para dar un total Acumulado de 22 meses</t>
  </si>
  <si>
    <t>Santo Domingo Tehuantepec</t>
  </si>
  <si>
    <t>CORREDOR LOGISTICO s/N, , Industrial, OAXACA, CP. 70760</t>
  </si>
  <si>
    <t>CONSTRUCCION, PRUEBA Y PUESTA EN MARCHA DE CENTRAL FOTOVOLTAICA DE 750 MW EN EL CORREDOR LOGISTICO EL MUNICIPIO DE SANTO DOMINGO TEHUANTEPEC, OAXACA, A INTERCONECTARSE CON C.F.E. A LOS TRONCALES DE 220 KVOLTS QUE PASAN CERCA DE LA UBICACION, EN UN PERIODO NO MAYOR A 22 MESES, DANDO EMPLEO A 820 PERSONAS EN LA CONSTRUCCION Y TENIENDO UN IMPACTO DE 200 EMPLEOS INDIRECTOS EN LA REGION.</t>
  </si>
  <si>
    <t>https://ti.energia.gob.mx/api_documentos/public/api/v1/client-systems/NUrVsAShATUUqrsRXujwkIqhGx57yb/documents/public/62f72604-85ae-4b90-958a-1f2d0fad1967</t>
  </si>
  <si>
    <t>https://ti.energia.gob.mx/api_documentos/public/api/v1/client-systems/NUrVsAShATUUqrsRXujwkIqhGx57yb/documents/public/89122c47-9619-433f-80b6-8b768f41159f</t>
  </si>
  <si>
    <t>PRE-CFE-CMI-0159-2026</t>
  </si>
  <si>
    <t>CFE-CMI-0159-2026</t>
  </si>
  <si>
    <t>Cfv Los 5 Soles, Villaldama N.L.</t>
  </si>
  <si>
    <t>SE Maniobras con apertura de LT Lampazos - Escobedo</t>
  </si>
  <si>
    <t>•Obtención de las autorizaciones y Licencias, Ingenieria de Detalle 2 meses •Actividades preliminares (Compras, Traslados, Almacenaje, Analisis): 16 meses •Preparacion del sitio de construcción (Caminos, Nivelacion,Drenes): 5 meses •Instalación mecánica: 12 meses •Instalación eléctrica y Subestación: 9 meses •Fase final (Conexión, Pruebas y Puesta en Marcha): 3 meses Estas actividades se sobreponen en el tiempo para dar un global de 18 a 22 meses en total.</t>
  </si>
  <si>
    <t>Villaldama</t>
  </si>
  <si>
    <t>Rancho los soles s/n, , Ciudad de Villaldama Centro, NUEVO LEÓN, CP. 65350</t>
  </si>
  <si>
    <t>construcción, prueba y puesta en marcha de central fotovoltaica de 900 mw en el rancho los soles en el municipio de villaldama nuevo leon, a interconectarse con c.f.e. a los troncales de 400 KVolts que pasan por la zona. en un periodo no mayor a 22 meses. dando empleo a 820 personas y teniendo un impacto en 200 empleos indirectos en la region.</t>
  </si>
  <si>
    <t>https://ti.energia.gob.mx/api_documentos/public/api/v1/client-systems/NUrVsAShATUUqrsRXujwkIqhGx57yb/documents/public/eb4cb7b3-c5c3-43cc-8fd7-a8866ad96250</t>
  </si>
  <si>
    <t>construccion, gerenciamiento de proyecto e ingenieria: Infraestructura y conducción avanzada, SA De CV RT Conducción Integral, SA de CV Grupo Viasa, SA de CV</t>
  </si>
  <si>
    <t>Paneles (MARCA HELIENE SUMINISTRADOS POR gte power electric canada) inversores APC SUA5000RMI5U o similar 2 x 2500 kva (MARCA SCHNEIDER O EQUIVALENTE SUMINISTRADOS POR gte power electric canada)</t>
  </si>
  <si>
    <t>https://ti.energia.gob.mx/api_documentos/public/api/v1/client-systems/NUrVsAShATUUqrsRXujwkIqhGx57yb/documents/public/6eac60b1-774e-4ed9-82de-2918c4028e62</t>
  </si>
  <si>
    <t>PRE-CFE-CMI-0110-2026</t>
  </si>
  <si>
    <t>CFE-CMI-0110-2026</t>
  </si>
  <si>
    <t>Cfv Cerralvo, N.L.</t>
  </si>
  <si>
    <t>MARIO SERGIO URBINA MORALES, MARIO SERGIO URBINA MORALES</t>
  </si>
  <si>
    <t>8115226400, 8115226400, 8186780342, 8186780342</t>
  </si>
  <si>
    <t>SE Cerralvo a SE Regiomontano</t>
  </si>
  <si>
    <t>180 MW; 5 HRS</t>
  </si>
  <si>
    <t>Autorizaciones y Permisos: 8-10 meses Actividades Preliminares, compras, fabricaciones y traslados: 13 - 15 meses Preparación para Construcción (caminos, Control, SAE): 6 -8 meses Instalación Mecánica: 12 meses. Instalación Eléctrica: 7 meses. Fase Final y Puesta en Marcha: 3 meses TIEMPO TOTAL: 20 - 22 meses.</t>
  </si>
  <si>
    <t>Cerralvo</t>
  </si>
  <si>
    <t>Rancho la esperanza s/N, , Ciudad Cerralvo, NUEVO LEÓN, CP. 65900</t>
  </si>
  <si>
    <t>Planta de generacion fotovoltaica de 900 mw ubicado en el rancho la esperanza de el municipio de cerralvo, n.l. a 10 kms de la cabecera municipal, a hacer conexion por subestacion al troncal de 115 KV de CFE- cenace. proyecto a desarrollarse en 22 meses maximo a partir de las autorizaciones, con un estimado de 820 empleos para la construccion e impacto social de 200 empleos en la region.</t>
  </si>
  <si>
    <t>https://ti.energia.gob.mx/api_documentos/public/api/v1/client-systems/NUrVsAShATUUqrsRXujwkIqhGx57yb/documents/public/0ad13c62-2963-445a-85e5-30a6d43f6887</t>
  </si>
  <si>
    <t>se hara con la estructura interna de gte power energy.....no se pretende subcontratar</t>
  </si>
  <si>
    <t>panel fotovoltaico marca: heliene mod. 132 HC M10. - gte power electric canada inversor cargador MP x rack 5000w - gte power electric canada</t>
  </si>
  <si>
    <t>https://ti.energia.gob.mx/api_documentos/public/api/v1/client-systems/NUrVsAShATUUqrsRXujwkIqhGx57yb/documents/public/0a7ca9c1-7490-437d-b600-f08c859c711a</t>
  </si>
  <si>
    <t>PRE-CFE-CMI-0538-2026</t>
  </si>
  <si>
    <t>CFE-CMI-0538-2026</t>
  </si>
  <si>
    <t>GIP170914463</t>
  </si>
  <si>
    <t>GESTION INTEGRAL DE PROYECTOS DE ENERGIA S A P I DE CV</t>
  </si>
  <si>
    <t>Pioneer 1</t>
  </si>
  <si>
    <t>GESTIÓN INTEGRAL DE PROYECTOS DE ENERGÍA</t>
  </si>
  <si>
    <t>Gestión Integral De Proyectos De Energía</t>
  </si>
  <si>
    <t>marcosripoll@gmail.com, mripoll@solar180.mx</t>
  </si>
  <si>
    <t>5547938656, 5547938656</t>
  </si>
  <si>
    <t>CALLE SOLON, 210, INT. 502, Polanco II Sección, Miguel Hidalgo, CIUDAD DE MÉXICO, C.P. 11530</t>
  </si>
  <si>
    <t>52 MW; El solicitante y su equipo de gestión cuentan con una trayectoria acumulada de más de 25 años de experiencia en el sector energético y renovable a nivel internacional, participando en el desarrollo, estructuración, construcción y operación de proyectos de generación eléctrica en distintos mercados. En México, el equipo ha desarrollado e instalado más de 52 MWp de generación fotovoltaica bajo el esquema de Generación Distribuida, incluyendo sistemas industriales, comerciales y proyectos a gran escala con integración de almacenamiento para aplicaciones de optimización energética. Adicionalmente se cuenta con experiencia en Europa en proyectos de hibridación fotovoltaica con sistemas BESS de escala multi-MWh, incluyendo: • Proyectos completados de almacenamiento híbrido. • Proyectos en ejecución durante 2026 con capacidades individuales de 5 MWh, 30 MWh y 50 MWh. La experiencia abarca: • Ingeniería conceptual y de detalle. • Integración de sistemas eléctricos y electrónicos de potencia. • Arquitectura de almacenamiento modular escalable. • Cumplimiento de normativa técnica de interconexión. • Puesta en marcha y operación de sistemas energéticos complejos. La combinación de experiencia operativa en México y experiencia tecnológica internacional permite estructurar proyectos de mayor escala con un enfoque técnico sólido y probado.</t>
  </si>
  <si>
    <t>52 MW; El equipo directivo ha participado durante más de dos décadas en el desarrollo de proyectos renovables en distintos contextos regulatorios y de mercado, incluyendo: • Desarrollo técnico de proyectos solares. • Gestión de interconexión y coordinación técnica. • Supervisión de construcción. • Comisionamiento y pruebas. • Operación y mantenimiento. En México se han desarrollado e instalado más de 52 MWp de capacidad fotovoltaica, actualmente en operación, bajo responsabilidad técnica directa en: • Diseño eléctrico. • Integración con centros de carga. • Optimización de desempeño. • Monitoreo continuo. La experiencia acumulada del equipo gestor incluye participación previa en proyectos renovables de mayor escala a nivel internacional, lo que aporta conocimiento en estructuración técnica, análisis de riesgos, integración de tecnologías y gestión de contratos EPC. Este historial proporciona la base técnica necesaria para abordar proyectos de infraestructura energética bajo esquemas de inversión mixta.</t>
  </si>
  <si>
    <t>87 MW; En almacenamiento energético, el equipo cuenta con experiencia en: • Diseño e integración de sistemas BESS para aplicaciones industriales. • Implementación de soluciones de peak shaving. • Arquitectura de control y gestión energética. • Operación y monitoreo remoto. En México se encuentran en operación sistemas que suman aproximadamente 2 MWh de almacenamiento, integrados a sistemas fotovoltaicos y enfocados en gestión de demanda. Adicionalmente, el socio tecnológico internacional aporta experiencia en: • Proyectos BESS completados en Europa. • Sistemas híbridos fotovoltaico-almacenamiento. • Proyectos actualmente en ejecución durante 2026 con capacidades entre 5 y 50 MWh por instalación. Estos sistemas incorporan: • Gestión avanzada de baterías (BMS). • Integración modular en contenedores industriales. • Sistemas de control de potencia activa y reactiva. • Estrategias de operación para regulación y soporte de red. • Diseño con criterios de alta disponibilidad (&gt;90%). La experiencia combinada permite estructurar soluciones BESS escalables hacia capacidades superiores, manteniendo estándares internacionales de seguridad, desempeño y confiabilidad.</t>
  </si>
  <si>
    <t>El solicitante ha establecido acuerdos de colaboración estratégica con empresas especializadas en tecnología de almacenamiento energético, integración de sistemas eléctricos y estructuración de infraestructura energética, con el objetivo de asegurar la adecuada ejecución técnica y financiera del proyecto propuesto. En particular, se cuenta con: 1. Colaboración Tecnológica en Sistemas de Almacenamiento (BESS) Se ha formalizado una carta de colaboración con un fabricante europeo especializado en diseño, ingeniería y fabricación de sistemas avanzados de almacenamiento con baterías de ion-litio, el cual participará en: • Fabricación y suministro de los sistemas BESS. • Ingeniería de integración y arquitectura técnica. • Definición de parámetros operativos. • Soporte en comisionamiento. • Participación en la estrategia de operación y mantenimiento. Este fabricante cuenta con proyectos completados y en ejecución en Europa en sistemas de almacenamiento multi-MWh, incluyendo soluciones híbridas fotovoltaico-almacenamiento. La colaboración contempla transferencia tecnológica, soporte especializado y cumplimiento de estándares internacionales de seguridad y desempeño. 2. Estructuración y Supervisión EPC El proyecto se estructurará bajo un modelo EPC especializado en infraestructura energética, con participación directa del desarrollador en: • Definición de especificaciones técnicas. • Supervisión de ingeniería de detalle. • Control de calidad y cronograma. • Coordinación técnica de integración BESS–subestación. Se han identificado potenciales contratistas EPC con experiencia en infraestructura eléctrica y energética, cuya participación estará sujeta a procesos de selección técnica y financiera una vez adjudicado el proyecto. El modelo propuesto permite flexibilidad competitiva en la selección del EPC, asegurando eficiencia en costos y cumplimiento técnico. 3. Estructuración Financiera El solicitante se encuentra en proceso de estructuración con fondos especializados en infraestructura y energía, orientados a aportar capital privado bajo esquemas de inversión mixta. Se cuenta con manifestaciones de interés de entidades financieras y fondos privados para participar en la estructura de capital del proyecto, sujetas a: • Revisión contractual. • Cierre financiero posterior a adjudicación. • Validación de modelo de ingresos. El financiamiento se contempla bajo un esquema combinado de: • Capital privado (equity). • Deuda estructurada para infraestructura energética. 4. Interés Estratégico del Desarrollador El solicitante mantiene interés estratégico en: • Liderar la estructuración técnica integral. • Garantizar cumplimiento normativo y técnico. • Coordinar fabricación e integración del sistema BESS. • Asegurar alta disponibilidad operativa. • Implementar estándares internacionales en seguridad y desempeño. La estrategia de convenios busca equilibrar: • Solidez tecnológica internacional. • Ejecución local especializada. • Flexibilidad financiera. • Competitividad en costos.</t>
  </si>
  <si>
    <t>50 USD; El solicitante no opera como fondo de inversión ni como gestor institucional de activos financieros bajo administración (“Asset Management”), sino como desarrollador e integrador de proyectos energéticos. No obstante, el equipo desarrollador y sus socios estratégicos cuentan con experiencia directa en la gestión técnica y operativa de activos energéticos renovables y de almacenamiento en México y Europa. En particular: • Se encuentran en operación más de 52 MWp de generación fotovoltaica instalada en México, bajo supervisión técnica y gestión operativa. • Se encuentran en operación aproximadamente 2 MWh de sistemas de almacenamiento energético en aplicaciones industriales. • El socio tecnológico especializado en almacenamiento participa en proyectos BESS en Europa con capacidades individuales entre 5 MWh y 50 MWh, tanto completados como en ejecución durante 2026. Adicionalmente, el proyecto propuesto se estructurará mediante un vehículo específico (SPV), con participación de capital privado especializado en infraestructura energética. Los activos financieros asociados a la inversión serán estructurados y capitalizados al cierre financiero posterior a la adjudicación, conforme a prácticas estándar en proyectos de infraestructura energética. En consecuencia, la capacidad del solicitante no se basa en activos financieros bajo gestión institucional, sino en: • Experiencia técnica acumulada. • Activos energéticos en operación. • Capacidad de estructuración de proyectos. • Vinculación con fabricantes y fondos especializados.</t>
  </si>
  <si>
    <t>El proyecto se estructurará bajo un esquema de financiamiento típico de infraestructura energética, combinando capital privado (equity) y deuda estructurada. La estructura preliminar contempla: • Aporte de capital privado por parte del desarrollador y fondos especializados en infraestructura y energía. • Financiamiento mediante deuda de largo plazo estructurada específicamente para el proyecto. • Constitución de un vehículo de propósito específico (SPV) para la ejecución y administración del activo. El solicitante se encuentra en proceso de estructuración con entidades financieras y fondos privados especializados en infraestructura energética, los cuales han manifestado interés en participar en la estructura de capital, sujeto a: • Adjudicación del proyecto. • Revisión contractual definitiva. • Cierre financiero conforme a prácticas estándar de project finance. La disponibilidad de los recursos estará condicionada al cierre financiero posterior a la adjudicación, en línea con los procesos habituales en proyectos de infraestructura energética de esta naturaleza. Este modelo permite: • Asegurar disciplina financiera. • Optimizar costo de capital. • Garantizar sostenibilidad del proyecto. • Mantener gobernanza adecuada del vehículo de inversión. El solicitante mantiene interés estratégico en liderar la estructuración del financiamiento, asegurando alineación entre los aspectos técnicos, contractuales y financieros del proyecto.</t>
  </si>
  <si>
    <t>La disponibilidad de los fondos estará vinculada al cierre financiero del proyecto, el cual se llevará a cabo una vez formalizados los instrumentos contractuales definitivos derivados del proceso de adjudicación. Conforme a las prácticas estándar en proyectos de infraestructura energética bajo esquemas de inversión mixta, la estructura financiera contempla: • Compromisos de capital privado que se activan al momento del cierre financiero. • Disposición de deuda estructurada conforme al calendario de construcción. • Liberación de recursos en función del cumplimiento de condiciones precedentes habituales en project finance. El cierre financiero se realizará posterior a: • La adjudicación formal del proyecto. • La definición contractual definitiva. • La validación técnica y financiera del modelo de ingresos. • La estructuración final del vehículo de propósito específico (SPV). Este esquema garantiza alineación entre la estructura contractual, la disciplina financiera y la ejecución técnica del proyecto, asegurando certidumbre en la disponibilidad de recursos dentro del cronograma de implementación.</t>
  </si>
  <si>
    <t>La entidad que actuará como socio privado del proyecto será: Gestión Integral de Proyectos de Energía SAPI de CV, empresa desarrolladora del proyecto y responsable de la estructuración técnica, financiera y operativa del mismo. Esta entidad participará como socio en el vehículo de propósito específico (SPV) que se constituya para la ejecución del proyecto bajo el esquema de inversión mixta. La integración definitiva del capital social del SPV podrá incorporar, en su caso, inversionistas financieros especializados en infraestructura energética al momento del cierre financiero, manteniendo Gestión Integral de Proyectos de Energía SAPI de CV la participación y liderazgo en la estructuración del proyecto.</t>
  </si>
  <si>
    <t>El proyecto se desarrollará bajo un cronograma estimado de 10 meses desde el inicio formal de construcción hasta la entrada en operación comercial (COD) por cada etapa de 20 MW / 80 MWh, considerando ejecución estandarizada y replicable en múltiples ubicaciones. El programa contempla actividades preliminares de ingeniería y permisos que pueden desarrollarse en paralelo a la estructuración financiera, reduciendo riesgos de retraso. FASE 1: INGENIERÍA, PERMISOS Y PREPARACIÓN (Mes 0 – Mes 3) Esta fase puede desarrollarse parcialmente en paralelo al cierre financiero e incluye: • Ingeniería conceptual y de detalle. • Estudio de mecánica de suelos (relevante por peso unitario de contenedores). • Gestión de permisos municipales y dictámenes de protección civil. • Gestión de interconexión y coordinación técnica con el operador del sistema. • Definición final de arquitectura eléctrica y parámetros de control. • Inicio de fabricación de equipos principales. La planificación contempla el cumplimiento de normativa técnica aplicable, incluyendo requerimientos del Código de Red vigente y estándares internacionales de seguridad para sistemas BESS. FASE 2: PROCURA Y FABRICACIÓN (Mes 1 – Mes 5) • Emisión de órdenes de compra (PO). • Fabricación de unidades BESS. • Pruebas de aceptación en fábrica (FAT). • Certificaciones técnicas correspondientes. • Logística y transporte especializado al sitio. La fabricación se realizará en paralelo a las obras civiles para optimizar el calendario global. FASE 3: OBRA CIVIL Y MONTAJE (Mes 3 – Mes 7) • Preparación y nivelación del sitio. • Construcción de cimentaciones reforzadas. • Instalación de drenajes y sistemas de seguridad. • Construcción de subestación elevadora y cuarto de control. • Montaje de contenedores y equipos de conversión de potencia (PCS). • Integración de sistemas eléctricos principales. Las actividades se desarrollan bajo supervisión técnica especializada y estándares de calidad industrial. FASE 4: INTEGRACIÓN ELECTROMECÁNICA Y SISTEMAS DE SEGURIDAD (Mes 6 – Mes 8) • Cableado de potencia y fibra óptica. • Integración de sistemas BMS y SCADA. • Instalación de sistemas avanzados de protección contra incendios. • Integración con infraestructura de interconexión. • Pruebas funcionales internas. FASE 5: PRUEBAS Y PUESTA EN MARCHA (Mes 9 – Mes 10) • Pruebas de pre-comisionamiento (Cold Commissioning). • Energización. • Pruebas de inyección y absorción conforme a requerimientos técnicos. • Validación de cumplimiento con Código de Red. • Pruebas de desempeño bajo distintos perfiles operativos. • Entrada en operación comercial (COD). ESCALABILIDAD DEL PROYECTO Dado que el programa contempla hasta 5 sistemas distribuidos (100 MW / 400 MWh), la ejecución podrá realizarse en hasta tres frentes de obra en paralelo, optimizando recursos y reduciendo tiempos globales del portafolio completo. La estandarización modular del sistema permite replicabilidad técnica y eficiencia en la ejecución. RESUMEN DEL CRONOGRAMA Duración estimada por etapa: 10 meses Modelo: ejecución modular estandarizada Actividades críticas: interconexión, fabricación BESS, pruebas de red Estrategia: solapamiento de ingeniería, procura y obra civil</t>
  </si>
  <si>
    <t>20%; El proyecto se encuentra actualmente en fase de estructuración técnica y financiera preliminar, previo a la definición formal de sitios específicos de interconexión. Dado que la propuesta contempla la posibilidad de utilizar infraestructura existente asociada a subestaciones estratégicas, cuya disponibilidad y condiciones técnicas requieren validación institucional, no se han iniciado trámites formales de permisos específicos por ubicación. En consecuencia, el avance en términos de: • Adquisición o aseguramiento de predios, • Permisos municipales, • Estudios de interconexión específicos por nodo, se encuentra en etapa inicial, sujeto a la definición formal de los puntos de interconexión y coordinación con las entidades correspondientes. No obstante, el proyecto presenta avance sustancial en: • Definición técnica del modelo BESS (20 MW / 80 MWh modular). • Arquitectura eléctrica estandarizada. • Ingeniería conceptual. • Identificación preliminar de subestaciones estratégicas. • Estructuración financiera preliminar. • Definición de fabricante y tecnología. • Cronograma de ejecución estandarizado. El enfoque adoptado prioriza la coordinación institucional previa a la activación de trámites regulatorios específicos, con el objetivo de asegurar alineación técnica y optimización del uso de infraestructura existente. Una vez definidos formalmente los puntos de interconexión, el proyecto podrá activar de manera inmediata los estudios técnicos y trámites correspondientes bajo un esquema de ejecución modular replicable. El proyecto se encuentra actualmente en fase de estructuración técnica y financiera preliminar, previo a la definición formal de sitios específicos de interconexión. Dado que la propuesta contempla la posibilidad de utilizar infraestructura existente asociada a subestaciones estratégicas, cuya disponibilidad y condiciones técnicas requieren validación institucional, no se han iniciado trámites formales de permisos específicos por ubicación. En consecuencia, el avance en términos de: • Adquisición o aseguramiento de predios, • Permisos municipales, • Estudios de interconexión específicos por nodo, se encuentra en etapa inicial, sujeto a la definición formal de los puntos de interconexión y coordinación con las entidades correspondientes. No obstante, el proyecto presenta avance sustancial en: • Definición técnica del modelo BESS (20 MW / 80 MWh modular). • Arquitectura eléctrica estandarizada. • Ingeniería conceptual. • Identificación preliminar de subestaciones estratégicas. • Estructuración financiera preliminar. • Definición de fabricante y tecnología. • Cronograma de ejecución estandarizado. El enfoque adoptado prioriza la coordinación institucional previa a la activación de trámites regulatorios específicos, con el objetivo de asegurar alineación técnica y optimización del uso de infraestructura existente. Una vez definidos formalmente los puntos de interconexión, el proyecto podrá activar de manera inmediata los estudios técnicos y trámites correspondientes bajo un esquema de ejecución modular replicable.</t>
  </si>
  <si>
    <t>SE Varias (Península Yucatán)</t>
  </si>
  <si>
    <t>20 (Hectáreas)</t>
  </si>
  <si>
    <t>100 (MW/kW); 100 (MW/kW)</t>
  </si>
  <si>
    <t>25 °C</t>
  </si>
  <si>
    <t>5.8 (m/s); 30 Metros</t>
  </si>
  <si>
    <t>0 % Solar FV / 100% Batería</t>
  </si>
  <si>
    <t>El proyecto contempla la utilización de baterías de ion-litio con química LFP (Lithium Iron Phosphate – Fosfato de Hierro-Litio), configuradas específicamente para aplicaciones estacionarias de almacenamiento energético a gran escala.</t>
  </si>
  <si>
    <t>5 Almacenamiento simultáneamente</t>
  </si>
  <si>
    <t>CON PICOS</t>
  </si>
  <si>
    <t>100 MW; 400 MWh</t>
  </si>
  <si>
    <t>100% SAE y 4 horas.</t>
  </si>
  <si>
    <t>El factor de planta para el conjunto del proyecto es aproximadamente 16%.</t>
  </si>
  <si>
    <t>El proyecto corresponde a un Sistema de Almacenamiento de Energía (SAE) standalone, por lo que no contempla la operación simultánea de distintas tecnologías de generación. El SAE está diseñado para operar de manera flexible y despachable, pudiendo cargar y descargar energía en cualquier momento del día conforme a las necesidades del sistema eléctrico y a las instrucciones del operador. Su operación no está limitada a horarios específicos, permitiendo: • Inyección de potencia en horas de mayor demanda. • Absorción de energía en horarios de excedentes. • Participación en regulación de frecuencia y servicios de red en tiempo real. La arquitectura del sistema permite operación continua, sujeta a los ciclos programados y estrategias operativas definidas contractualmente.</t>
  </si>
  <si>
    <t>Tizimin-valladolid sn, sn, Santa Cruz, YUCATÁN, CP. 97700</t>
  </si>
  <si>
    <t>El proyecto consiste en el desarrollo de Sistemas de Almacenamiento de Energía (SAE) de 20 MW / 80 MWh por sitio, ubicados estratégicamente en coordinación con CFE. De las 8 ubicaciones propuestas, se seleccionarán 5 (u otras que se definan conjuntamente) conforme a criterios técnicos y de red. Las baterías operarán como activos despachables para regulación de frecuencia, soporte de voltaje y mejora de la confiabilidad del sistema eléctrico.</t>
  </si>
  <si>
    <t>https://ti.energia.gob.mx/api_documentos/public/api/v1/client-systems/NUrVsAShATUUqrsRXujwkIqhGx57yb/documents/public/ce618651-7c15-480d-9d2d-2276393fbe90</t>
  </si>
  <si>
    <t>El proyecto contempla la contratación de un EPC especializado en infraestructura eléctrica, seleccionado mediante proceso competitivo posterior a la adjudicación. Se prevé un contrato EPC llave en mano (Lump Sum Turnkey) que incluya ingeniería, procura, obra civil, integración, pruebas y puesta en marcha. El esquema incorporará precio fijo, cronograma definido, garantías de desempeño y penalidades por retraso, asegurando bancabilidad y adecuada asignación de riesgos.</t>
  </si>
  <si>
    <t>El proyecto contempla sistemas de baterías LFP contenerizadas Endurance ST 5 MWh, con refrigeración líquida y sistema antiincendios integrado. La conversión de potencia se realizará mediante inversores Power Electronics PCSK, compatibles con operación en cuatro cuadrantes y soporte avanzado de red. Se incluyen además transformadores elevadores, sistema EMS/SCADA y protecciones eléctricas asociadas.</t>
  </si>
  <si>
    <t>PRE-CFE-CMI-0663-2026</t>
  </si>
  <si>
    <t>CFE-CMI-0663-2026</t>
  </si>
  <si>
    <t>PARQUE SOLAR LOS POTROS S DE RL DE CV</t>
  </si>
  <si>
    <t>Parque Solar Los Potros 2</t>
  </si>
  <si>
    <t>Baywa R.E.</t>
  </si>
  <si>
    <t>RODRIGO ARMANDO LANKENAU DE LA GARZA</t>
  </si>
  <si>
    <t>GEMA ALEJANDRINA MARTINEZ VALDEZ</t>
  </si>
  <si>
    <t>mlaguna@limomestre.com, rodrigo.lankenau@baywa-re.com</t>
  </si>
  <si>
    <t>3311702206, 3311702206, 8117905078, 3332505627</t>
  </si>
  <si>
    <t>SACRAMENTO, 121, INT. 1, Del Valle Centro, Benito Juárez, CIUDAD DE MÉXICO, C.P. 03100</t>
  </si>
  <si>
    <t>AV. CAMPOS ELISEOS, 204, INT. 27, Polanco IV Sección, Miguel Hidalgo, CIUDAD DE MÉXICO, C.P. 11550</t>
  </si>
  <si>
    <t>6000.00 MW; Mas de 6,000MW de capacidad instalada, en tecnología eólica y solar a nivel mundial. Con al menos 205 MW de experiencia en desarrollo de proyectos solares en México, actualmente en operación.</t>
  </si>
  <si>
    <t>21000.00 MW; Con mas de 21,000 MW de proyectos en desarrollo a nivel global, contamos con amplia experiencia en el desarrollo de proyectos renovables. En México, con al menos 1,500 MW de proyectos acumulados a lo largo de los mas de 11 años establecidos en el pais.</t>
  </si>
  <si>
    <t>8500.00 MW; Contamos con mas de 8,500 MW de proyectos de baterias en desarrollo, con su gran mayoria enfocada en Estados Unidos y ya con algunos prospectos de proyectos de desarrollo en Mexico.</t>
  </si>
  <si>
    <t>Contrato EPC y/o BOS, contratos equipos principales, contratos con consultores independientes de ingeniería, construcción, operación y administración de permisos</t>
  </si>
  <si>
    <t>2475000000.00 USD; La casa matriz, BayWa r.e. AG (Alemana), cuenta con mas de 2 mil millones de dolares en activos.</t>
  </si>
  <si>
    <t>Propios y de inversionistas globales. La empresa es publica, cotiza en bolsa de valores de Alemania.</t>
  </si>
  <si>
    <t>BayWa r.e. Desarrollos Solares S. de R.L. de C.V., el vehículo actual del proyecto es: Parque Solar Los Potros S. de R.L. de C.V.</t>
  </si>
  <si>
    <t>Se estima que se requieran al menos 10 meses para desarrollar y obtener los tramites y permisos ante las instituciones para llegar al estatus de listo para la construcción. Esto si se obtiene apoyo por parte de las instituciones en acelerar los procesos de evaluación y tiempos de respuesta. Con lo que se estima que la construcción del proyecto pueda iniciar a finales del 2026 y entrar en operación a finales del 2028.</t>
  </si>
  <si>
    <t>50%; Se tiene control total de la tierra, servidumbres y terreno para la subestación de maniobras para la interconexión. Este proceso es de lo mas tardado y consideramos tiene un valor alto ponderado hacia el desarrollo del proyecto. Para el caso de los tramites y permisos pendientes, estimamos se pueden desarrollar en los siguientes 8 meses.</t>
  </si>
  <si>
    <t>SE Maniobras Solem o entronque LT Maniobras Solem - Maniobras Santiago</t>
  </si>
  <si>
    <t>Se espera avanzar con el desarrollo, especificamente para los permisos federales como EVIS/MISSE, MIA, permiso de generacion y estudios de interconexion en los proximos 8-10meses. Y se anticipa un periodo de 24 meses para la construccion.</t>
  </si>
  <si>
    <t>Via matancillas-encinillas km13 13, , Encinillas, JALISCO, CP. 47545</t>
  </si>
  <si>
    <t>Proyecto solar fotovoltaico con SAE asociado, en terrenos ideales para el desarrollo de un proyecto solar.</t>
  </si>
  <si>
    <t>https://ti.energia.gob.mx/api_documentos/public/api/v1/client-systems/NUrVsAShATUUqrsRXujwkIqhGx57yb/documents/public/93d55f17-91ad-493a-b7e4-ee1c4a8a7bb7</t>
  </si>
  <si>
    <t>Se ha realizado un RFP con varios de los principales proveedores de EPC en México incluidos COX, Acciona, CUPISA, GES, Negratin, Power China entre otros. Las propuestas están siendo revisadas así como la estructura del contrato de EPC que va desde un “llave en mano” (full EPC) hasta una estructura en donde se separa el BOS, el alto voltaje y la compra de los principales equipos. El lineamiento para definir la estructura es una combinación entre reducir costos del CAPEX así como mitigar riesgos.</t>
  </si>
  <si>
    <t>JINKO SOLAR/LONGI SOLAR - 650Wp SUNGROW - 4400kVA NEXTRACKER - HORIZON 81modules CATL - TENERS 6.017MWh</t>
  </si>
  <si>
    <t>PRE-CFE-CMI-0617-2026</t>
  </si>
  <si>
    <t>CFE-CMI-0617-2026</t>
  </si>
  <si>
    <t>ZES201019S75</t>
  </si>
  <si>
    <t>ZIZE ENERGY SOLUTIONS S A P I DE CV</t>
  </si>
  <si>
    <t>Proyecto Fotovoltaico Flotante Hidroelectrica Angostura Chiapas</t>
  </si>
  <si>
    <t>ZIZE ENERGY</t>
  </si>
  <si>
    <t>Zize Energy</t>
  </si>
  <si>
    <t>JOSE FRANCISCO SEVILLA CANDELAS</t>
  </si>
  <si>
    <t>soluciones@zizedemexico.com, zizedemexico@gmail.com</t>
  </si>
  <si>
    <t>4771012621, 4774492840</t>
  </si>
  <si>
    <t>BLVD CAMPESTRE, 2738, Cañada del Refugio, León, GUANAJUATO, C.P. 37358</t>
  </si>
  <si>
    <t>740000 MW; El solicitante cuenta con el respaldo tecnológico de Sungrow Renewables (EPC China), líder global con más de 740 GW instalados en más de 180 países, y socio en México para el proyecto. Destaca el proyecto FPV de 150 MW en Anhui, China, el cual opera con éxito sobre un cuerpo de agua de gran escala, validando la factibilidad de la Central Fotovoltaica Flotante Angostura de 146.03 MWp.</t>
  </si>
  <si>
    <t>1100 MW; Sungrow es el mayor proveedor mundial de sistemas flotantes, con patentes para la serie SGF-TS30 y flotadores de HDPE certificados. Contamos con ingeniería propia para gestionar variaciones de nivel de agua de hasta 42 metros, como las identificadas en el embalse de Angostura (nivel máx. 533 msnm y mín. 491 msnm), mediante sistemas de anclaje elásticos de tensión variable.</t>
  </si>
  <si>
    <t>45000 MW; Líderes en integración de BESS (Battery Energy Storage Systems) con proyectos de escala giga, como el sistema de 7.8 GWh en Arabia Saudita. Esta experiencia garantiza la hibridación operativa con la CH Belisario Domínguez, permitiendo que la planta solar actúe como almacenamiento virtual del recurso hídrico, optimizando el despacho en horas pico.</t>
  </si>
  <si>
    <t>Mantenemos convenios de exclusividad con proveedores de sistemas de amarre Seaflex y laboratorios de certificación TÜV / DNV. Asimismo, se cuenta con carta intención de subcontratación de EPC (subcontratista) que construyó la segunda etapa de Puerto Peñasco (Alos de México).</t>
  </si>
  <si>
    <t>4400000000 USD; Sungrow Power Supply presenta activos totales por $16.9 Billion USD y ingresos anuales superiores a los $13.1 Billion USD. Esta robustez financiera asegura que el proyecto Angostura cuente con solvencia durante toda su vida operativa de 25 años.</t>
  </si>
  <si>
    <t>Flujo de caja operativo interno y líneas de crédito internacionales pre-aprobadas. El flujo operativo neto de la compañía creció más de 11 veces en el último periodo reportado, lo que elimina el riesgo de falta de liquidez para el aporte del 46% de capital.</t>
  </si>
  <si>
    <t>Disponibilidad inmediata tras la aprobación del Documento Soporte por el CACFE. Los fondos para la fase de pre-desarrolo e ingeniería de detale están etiquetados para el ciclo de inversión 2026.</t>
  </si>
  <si>
    <t>Zize Energy Solutions SAPI de CV y Sungrow Renewables Development Co., Ltd. en asociación con CFE Generación, bajo un esquema de sociedad mercantil donde la CFE mantiene el 54% de las acciones y el control de las decisiones estratégicas.</t>
  </si>
  <si>
    <t>Fase de Pre-desarrolo y Permisos: 6 meses. Ingeniería y Procura: 4 meses. Construcción e Instalación de Flotadores: 10 meses. Puesta en marcha (Commissioning): 2 meses. Total estimado: 22 meses.</t>
  </si>
  <si>
    <t>35%; El proyecto en Angostura cuenta ya con el Informe Técnico de Evaluación Final (Estudio de Opciones World Bank/CFE), estudios de batimetría preliminar, análisis de interconexión en la SE Angostura y diseño básico de anclaje para variaciones de 42m de nivel de agua.</t>
  </si>
  <si>
    <t>SE La Angostura</t>
  </si>
  <si>
    <t>109 (Hectáreas)</t>
  </si>
  <si>
    <t>146 (MW/kW); 121 (MW/kW)</t>
  </si>
  <si>
    <t>26.5 °C</t>
  </si>
  <si>
    <t>3.2 (m/s); 10 Metros</t>
  </si>
  <si>
    <t>75% Solar PV / 25% Almacenamiento (BESS)</t>
  </si>
  <si>
    <t>Se utilizarán gabinetes de baterías refrigerados por líquido (Solución PowerTitan de Sungrow), que ofrecen mayor seguridad, densidad energética y una vida útil superior en entornos de alta humedad.</t>
  </si>
  <si>
    <t>1500 Capacidad de gestionar múltiples fuentes; 121 Almacenamiento simultáneamente</t>
  </si>
  <si>
    <t>663 MW; 242 MWh</t>
  </si>
  <si>
    <t>el Sistema de Almacenamiento de Energía (SAE) se ha dimensionado al 25% de la po</t>
  </si>
  <si>
    <t>Se contempla que las tecnologías operen de manera simultánea y coordinada, bajo un esquema de hibridación operativa diseñado para maximizar la eficiencia del nodo de interconexión. La planta fotovoltaica flotante de 121 MWac generará energía durante las horas de radiación solar, inyectando directamente a la red mientras el Sistema de Almacenamiento (SAE) de 30 MW / 60 MWh gestiona las rampas de variabilidad y suaviza la entrega de potencia. ​Al mismo tiempo, la Central Hidroeléctrica Belisario Domínguez ajustará su despacho en tiempo real; durante el día, la generación solar permitirá reducir el turbinado hidroeléctrico (ahorrando aproximadamente 1,243 millones de m³ de agua al año), actuando el embalse como un almacenamiento virtual. En las horas de punta vespertina y nocturna, cuando la generación solar cesa, el SAE y la hidroeléctrica incrementan su aporte para cubrir la demanda máxima. Esta operación concurrente permite que la CFE mantenga un perfil de inyección firme y estable las 24 horas del día, optimizando la infraestructura de transmisión existente y garantizando la seguridad del Sistema Eléctrico Nacional.</t>
  </si>
  <si>
    <t>Frontera Comalapa</t>
  </si>
  <si>
    <t>Carretera Internacional (Tramo Tuxtla Gutiérrez - Ciudad Cuauhtémoc) 190, , Belisario Domínguez, CHIAPAS, CP. 30140</t>
  </si>
  <si>
    <t>Desarrollo de una Central Fotovoltaica Flotante (FPV) de 146.03 MWp (121 MWac) sobre el espejo de agua de la Presa Angostura. El proyecto utiliza tecnología líder de Sungrow para el sistema de flotación y anclaje, diseñado para resistir fluctuaciones de nivel de hasta 42 metros. Incluye un sistema de almacenamiento de energía (BESS) de 30 MW / 60 MWh para hibridación operativa con la central hidroeléctrica. El objetivo es maximizar la generación limpia de la CFE (54% participación pública), ahor</t>
  </si>
  <si>
    <t>https://ti.energia.gob.mx/api_documentos/public/api/v1/client-systems/NUrVsAShATUUqrsRXujwkIqhGx57yb/documents/public/a7e7c845-50bd-43ea-bc28-e60fc5abb924</t>
  </si>
  <si>
    <t>Sungrow Renewables Development Co., Ltd. bajo un contrato de Llave en Mano (LSTK). La estructura garantiza la ejecución integral desde la ingeniería de detalle hasta la puesta en marcha, utilizando patentes propias para el sistema de flotación y amarre</t>
  </si>
  <si>
    <t>Módulos Fotovoltaicos: Tier 1 (Longi/Jinko bifaciales). Inversores y BESS: Sungrow (Serie SG350HX y PowerTitan). Estructura Flotante: Sungrow FPV (Serie SGF-TS30). Sistema de Anclaje: Seaflex (Amarres elásticos especializados)</t>
  </si>
  <si>
    <t>PRE-CFE-CMI-0074-2026</t>
  </si>
  <si>
    <t>CFE-CMI-0074-2026</t>
  </si>
  <si>
    <t>SE Maniobras con apertura LT San Luis I - Aguascalientes Oriente</t>
  </si>
  <si>
    <t>87 MW; 3 HRS</t>
  </si>
  <si>
    <t>Necesitamos entre 8 y 10 meses de desarrollo para finalizar con los tramites, estudios y permisos requeridos para llegar a RTB. Si el proyecto es seleccionado en el proceso iniciaríamos de inmediato. Para la construcción, estimamos entre 14 y 16 meses, solo para la parte Solar y SAE asociado. Las obras de refuerzo no estamos incluyendo en estas estimaciones, de esto va a depender si se necesita realizar algún ajuste al cronograma.</t>
  </si>
  <si>
    <t>Proyecto solar fotovoltaico de 290Mwac y 390mwp con sae asociado por 30% de su capacidad y 3hrs de duracion.</t>
  </si>
  <si>
    <t>https://ti.energia.gob.mx/api_documentos/public/api/v1/client-systems/NUrVsAShATUUqrsRXujwkIqhGx57yb/documents/public/2453f760-09f3-49fa-b8cb-e3ce5c0f5844</t>
  </si>
  <si>
    <t>PRE-CFE-CMI-0652-2026</t>
  </si>
  <si>
    <t>CFE-CMI-0652-2026</t>
  </si>
  <si>
    <t>CES181004FV2</t>
  </si>
  <si>
    <t>CRATUS ENERGY SOLUTIONS S A P I DE CV</t>
  </si>
  <si>
    <t>Planta Cogeneracion 130 Mw Ramos Arizpe</t>
  </si>
  <si>
    <t>CRATUS ENERGY</t>
  </si>
  <si>
    <t>Cratus Energy</t>
  </si>
  <si>
    <t>EDGAR ENRIQUE VERA DAVILA</t>
  </si>
  <si>
    <t>enriqueveradavila@gmail.com, hmanuelpc1@hotmail.com</t>
  </si>
  <si>
    <t>8444421719, 8444421719</t>
  </si>
  <si>
    <t>PRIVADA 3, LOTE 28, Santa Gertrudis Copo, Mérida, YUCATÁN, C.P. 97305</t>
  </si>
  <si>
    <t>2000.00 MW; Somos empresa desarrolladora y operadora de plantas de generación con turbinas a gas natural, tenemos más de 25 años de experiencia construyendo plantas en Estados Unidos, México y Latinoamérica. Como empresa EPC trabajamos con la compañía DV Santos, quien instala plantas de generación y quien ya ha trabajado con CFE y LyF. Para la parte de Operación &amp; Mantenimiento nos apoya la empresa Ethos Energy, con amplia experiencia en México. Nuestros socios administrativos y financieros son participante del mercado como BID Energy Suministradores Calificados, con amplia experiencia en el sector energético en Mexico. También son socios de la empresa TradeOn, con amplia experiencia como Comercializadores No Suministradores.</t>
  </si>
  <si>
    <t>100.00 MW; Como parte de la construcción de plantas de energía con gas natural y al mismo tiempo ser Participantes de Mercado en Mexico, hemos desarrollado proyectos renovales para nuestros clientes.</t>
  </si>
  <si>
    <t>50.00 MW; Como parte de la construcción de plantas de energía con gas natural y al mismo tiempo ser Participantes de Mercado en Mexico, hemos desarrollado proyectos de almacenamiento de energia para nuestros clientes.</t>
  </si>
  <si>
    <t>Contamos con Contrato de prestación de Servicios EPC listo para ejecutarse con la empresa DV Santos, quien ya ha trabajado con CFE y LyF. DV Santos ya ha realizado ingenieras y diseños para este proyecto de 130 MW y le ha dado seguimiento al desarrollo del mismo desde tiempo atrás. En base a esto y que ya ha trabajado con CFE recomendamos ampliamente a DV Santos. www.dvsantos.com</t>
  </si>
  <si>
    <t>600000000.00 USD; Considerando los activos de nuestra e empresa en USA con equipos de generación, tecnología, patentes en hidrogeno, así como los activos de nuestro socios BID Energy como operador en el Mercado Eléctrico Mayorista, incluyendo las garantía financieras para operar con CENACE, podemos concluir que contamos con activos o capacidad financiera por mas de $600 millones USD.</t>
  </si>
  <si>
    <t>Aportaciones propias de nuestros socios BID Capital, con líneas de crédito con Banco Sabadell y Banco Bancrea.</t>
  </si>
  <si>
    <t>Inmediatamente con PPA de CFE.</t>
  </si>
  <si>
    <t>BID CAPITAL S.A. DE C.V.</t>
  </si>
  <si>
    <t>1. Permitologia. 6 meses 2. Movimiento de Tierrras. 2 meses. 3. EPC, Finalización Mecánica y Eléctrica. 7 meses. 4. Puesta en Marcha. 5 meses. 5. Operación Comercial.</t>
  </si>
  <si>
    <t>20%; Consideramos este 20% de avance por que el proyecto ya cuenta con terreno (ubicación), suministro de gas natural confirmado, agua tratada y estudios de prefactibilidad de interconexión. Hay ya avances en MIA y MISSE ya que el terreno está ubicado dentro de un parque industrial.</t>
  </si>
  <si>
    <t>2.5 (Hectáreas)</t>
  </si>
  <si>
    <t>130 (MW/kW); 130 (MW/kW)</t>
  </si>
  <si>
    <t>30 °C</t>
  </si>
  <si>
    <t>90 MW GAS TURINE / 40 MW STEAM TURBINE</t>
  </si>
  <si>
    <t>130 MW; 130 MWh</t>
  </si>
  <si>
    <t>Al mismo tiempo</t>
  </si>
  <si>
    <t>Lote la providencia s/n, s/n, Parque Industrial Ramos Arizpe, COAHUILA DE ZARAGOZA, CP. 25903</t>
  </si>
  <si>
    <t>Planta de cogeneración con turbinas de gas natural con capacidad de 130 MW.</t>
  </si>
  <si>
    <t>https://ti.energia.gob.mx/api_documentos/public/api/v1/client-systems/NUrVsAShATUUqrsRXujwkIqhGx57yb/documents/public/d1fba87c-aa54-41c9-b776-485c11e241af</t>
  </si>
  <si>
    <t>Como proveedor de EPC hemos seleccionado a la empresa DV Santos (www.dvsantos.com) con amplia experiencia como constructor en México al haber ya trabajado con CFE y LyF. Es un contrato ya establecido y firmado 100% llave en mano y listo para ejecutarse para el EPC de esta planta de 130 MW.</t>
  </si>
  <si>
    <t>1. HRSG. 2. Turbinas de gas natural y turbina de Vapor. 3. Condensador. 4. Torre de Enfriamiento. 5. Subestación. 6. Suministro de gas natural, caseta y comprensión. 7. Cuarto eléctrico y de control. 8. Bombas de Agua de Alimentación.</t>
  </si>
  <si>
    <t>https://ti.energia.gob.mx/api_documentos/public/api/v1/client-systems/NUrVsAShATUUqrsRXujwkIqhGx57yb/documents/public/63fec052-a227-4b41-b572-75686de7dd6c</t>
  </si>
  <si>
    <t>PRE-CFE-CMI-0566-2026</t>
  </si>
  <si>
    <t>CFE-CMI-0566-2026</t>
  </si>
  <si>
    <t>AEM150115419</t>
  </si>
  <si>
    <t>TRANSFORMAES CREACION SOSTENIBLE S DE RL DE CV</t>
  </si>
  <si>
    <t>andres.cabrera@aes.com, teresita.lopez@aes.com</t>
  </si>
  <si>
    <t>5521220310, 5579601562, 5580564039</t>
  </si>
  <si>
    <t>AVENIDA PASEO DE LAS PALMAS, 405, INT. PISO 6 OF 601 Y 604, Lomas de Chapultepec V Sección, Miguel Hidalgo, CIUDAD DE MÉXICO, C.P. 11000</t>
  </si>
  <si>
    <t>0.00 MW; En México actualmente AES no cuenta con almacenamiento, sin embargo, AES posee 3.2 GW de almacenamiento de energía en sus sedes alrededor del mundo.</t>
  </si>
  <si>
    <t>Transformaes Creación Sostenible S de RL de CV</t>
  </si>
  <si>
    <t>Otorgamiento de permiso de generación por parte de la CNE - noviembre de 2026 Ready to Build (RTB) - febrero de 2027 Comercialización y Financiamiento - octubre de 2027 Notice To Proceed - noviembre de 2027 inicio de Obras - enero de 2028 Fecha de entrada en operación comercial - agosto de 2029</t>
  </si>
  <si>
    <t>41%; El Proyecto PE El Quemado, se encuentre en una etapa intermedia de desarrollo, cuenta con terrenos asegurados con contratos de arrendamiento protocolizados, se cuenta con una Evaluación de Impacto Social ingresada y en proceso de evaluación desde el 2019, Se cuenta con estudio indicativo ingresado y con el anexo IV listo.Cuenta con una campaña de medición de 5 años, reporte de viento e Ingeniería Conceptual.</t>
  </si>
  <si>
    <t>SE El Mezquite</t>
  </si>
  <si>
    <t>75 MW; 3</t>
  </si>
  <si>
    <t>1. Otorgamiento de permiso de generación por parte de la CNE - noviembre de 2026 2. Ready to Build (RTB) - febrero de 2027 3. Comercialización y Financiamiento - octubre de 2027 4. Notice To Proceed - noviembre de 2027 5. inicio de Obras - enero de 2028 6. Fecha de entrada en operación comercial - agosto de 2029</t>
  </si>
  <si>
    <t>carretera monterrey monclova NA, NA, La Jarita (San José), NUEVO LEÓN, CP. 65115</t>
  </si>
  <si>
    <t>Parque Eolico El Quemado 247.5MWn, se encuentra ubicado en el municipio de Mina, Nuevo león con el punto de Interconexión en la SE El Mezquite.</t>
  </si>
  <si>
    <t>https://ti.energia.gob.mx/api_documentos/public/api/v1/client-systems/NUrVsAShATUUqrsRXujwkIqhGx57yb/documents/public/caeb10cf-4280-4e95-bd16-8f029aed25d2</t>
  </si>
  <si>
    <t>● WTG: Vestas V163-4.5MW ● SAE: Fluence o similares (Estamos llevando a cabo una licitación con los proveedores mas competitivos) ● Transformador de Potencia: GE, Siemens, TBEA o similares AES se encuentra trabajando en una optimización del modelo de WTG (CapEx y OpEx)</t>
  </si>
  <si>
    <t>https://ti.energia.gob.mx/api_documentos/public/api/v1/client-systems/NUrVsAShATUUqrsRXujwkIqhGx57yb/documents/public/8fe5c2a0-0edf-4669-b198-c7625a1723d2</t>
  </si>
  <si>
    <t>https://ti.energia.gob.mx/api_documentos/public/api/v1/client-systems/NUrVsAShATUUqrsRXujwkIqhGx57yb/documents/public/7e53b8db-c531-4adc-90ad-dd745dab0c0c</t>
  </si>
  <si>
    <t>PRE-CFE-CMI-0565-2026</t>
  </si>
  <si>
    <t>CFE-CMI-0565-2026</t>
  </si>
  <si>
    <t>Parque Solar San Agustín</t>
  </si>
  <si>
    <t>SE Villa Hidalgo</t>
  </si>
  <si>
    <t>1.- Otorgamiento de permiso de generación por parte de la CNE - octubre de 2026 2.- Ready to Build (RTB) - enero de 2027 3.- Comercialización y Financiamiento - septiembre de 2027 4.- Notice To Proceed - octubre de 2027 5.- inicio de Obras - diciembre de 2027 6.- Fecha de entrada en operación comercial - marzo de 2029</t>
  </si>
  <si>
    <t>Villa González Ortega</t>
  </si>
  <si>
    <t>carretera pinos ojo caliente na, na, Villa González Ortega, ZACATECAS, CP. 98840</t>
  </si>
  <si>
    <t>Parque Solar San Agustín de 45MWn, se encuentra ubicado en el municipio de Villa Hidalgo, Zacatecas con el punto de Interconexión en la SE Villa Hidalgo</t>
  </si>
  <si>
    <t>https://ti.energia.gob.mx/api_documentos/public/api/v1/client-systems/NUrVsAShATUUqrsRXujwkIqhGx57yb/documents/public/fb66644a-bb33-4482-a091-1eb24d1983b7</t>
  </si>
  <si>
    <t>● Modulos: Longi de 660 Wp LR8-66HYD ● Inversor: Power Electronics FS4200M ● Tracker: 1 V Nextracker ● SAE: Fluence ● Transformador de Potencia: GE, Siemens, TBEA o similares Los equipos que finalmente se definan, deberían cumplir con caracteristicas técnicas similares o mejores al momento de la adjucación de las ofertas con los proveedores</t>
  </si>
  <si>
    <t>https://ti.energia.gob.mx/api_documentos/public/api/v1/client-systems/NUrVsAShATUUqrsRXujwkIqhGx57yb/documents/public/53c43f2f-0bac-4e1d-a3c3-45c022ea8e46</t>
  </si>
  <si>
    <t>https://ti.energia.gob.mx/api_documentos/public/api/v1/client-systems/NUrVsAShATUUqrsRXujwkIqhGx57yb/documents/public/ab714f1f-141e-4b84-9916-d01475a46982</t>
  </si>
  <si>
    <t>PRE-CFE-CMI-0480-2026</t>
  </si>
  <si>
    <t>CFE-CMI-0480-2026</t>
  </si>
  <si>
    <t>KENERWATTS S A P I DE CV</t>
  </si>
  <si>
    <t>RODRIGO ARMANDO LANKENAU DE LA GARZA, GEMA ALEJANDRINA MARTINEZ VALDEZ</t>
  </si>
  <si>
    <t>jessica.hurtado@baywa-re.com, raul.santoscoy@baywa-re.com, rodrigolankenau@gmail.com</t>
  </si>
  <si>
    <t>8117905078, 8117905078, 3311702206</t>
  </si>
  <si>
    <t>CALLE LIBRA, 126, INT. 2, Prado Churubusco, Coyoacán, CIUDAD DE MÉXICO, C.P. 04230</t>
  </si>
  <si>
    <t>AV. CAMPOS ELISEOS, 204, INT. PISO 27, Polanco IV Sección, Miguel Hidalgo, CIUDAD DE MÉXICO, C.P. 11550</t>
  </si>
  <si>
    <t>6000 MW; Contamos con mas de 6,000 MW de capacidad instalada y en operacion a nivel global, donde hemos estado en mas de 30 paises. Ademas contamos con mas 10,000 MW de proyectos en etapas de desarrollo.</t>
  </si>
  <si>
    <t>20000 MW; Toda nuestra experiencia es en renovables, ya sea fotovoltaica, eólica, almacenamiento, o cualquier combinación. Actualmente con 20GW de capacidad en desarrollo a nivel global.</t>
  </si>
  <si>
    <t>8500 MW; Actualmente con mas de 8.5GW de capacidad de almacenamiento en proyectos en desarrollo, con al menos 1GW de almacenamientos operando.</t>
  </si>
  <si>
    <t>Se estima que parte de los recursos provengan de financiamiento por parte de banca privada, publica o desarrollo.</t>
  </si>
  <si>
    <t>2088000000 USD; Total de activos bajo gestion de BayWa r.e. AG.</t>
  </si>
  <si>
    <t>Es una empresa publica que cotiza en bolsa, los recursos son propios de la misma actividad de desarrollo de proyectos, venta y operacion. Ademas de financiamiento por instituciones financieras.</t>
  </si>
  <si>
    <t>El tiempo normal que se toman las instituciones en autorizaciones, revisiones, firmas, colocación de fondos, un estimado de 3 a 4 meses.</t>
  </si>
  <si>
    <t>BayWa r.e. Desarrollos Solares S. de R.L. de C.V. es una sociedad mexicana, subsidiaria de la casa matriz.</t>
  </si>
  <si>
    <t>El proyecto se encuentra en una etapa avanzada de desarrollo, con INAH liberado, EVIS ingresado, estudios de interconexion avanzados (con estudio de impacto e instalaciones liberado), MIA en proceso de revisión (solicitaron tiempo adicional para respuesta), terrenos 100% asegurados y tramites ante dependencias locales ya listos para iniciar.</t>
  </si>
  <si>
    <t>75%; El proyecto solo tiene pendiente recibir respuesta de EVIS y MIA, iniciar tramite de ETJ y permisos municipales.</t>
  </si>
  <si>
    <t>SE Maniobras Pachuca Potencia- Kilómetro 110</t>
  </si>
  <si>
    <t>56 MW; 3 HRS</t>
  </si>
  <si>
    <t>Pendiente recibir EVIS y MIA ya ingresados y en proceso de revision. Solicitar permiso de generacion en los siguientes meses Ingresar solicitud de ETJ Ingresar solicitud de permisos municipales como cambios de uso de suelo y permisos de construccion.</t>
  </si>
  <si>
    <t>Carretera Pachuca-Tulancingo Km 22+200 22, , La Mora, HIDALGO, CP. 43793</t>
  </si>
  <si>
    <t>Proyecto solar fotovoltaico con almacenamiento en terrenos impactados agricolas de temporal, donde regularmente se planta avena, cebada, trigo y algunos otras plantas.</t>
  </si>
  <si>
    <t>Se Maniobras con Apertura de línea Pachuca Potencia y Kilómetro 110</t>
  </si>
  <si>
    <t>https://ti.energia.gob.mx/api_documentos/public/api/v1/client-systems/NUrVsAShATUUqrsRXujwkIqhGx57yb/documents/public/6f7db53c-d708-456d-8210-d945226fd2f0</t>
  </si>
  <si>
    <t>JINKO SOLAR / LONGI SOLAR - 650Wp SUNGROW - 4400kVA NEXTRACKER - HORIZON 81modules CATL - TENERS 6.017MWh</t>
  </si>
  <si>
    <t>13HI2025E0037</t>
  </si>
  <si>
    <t>https://ti.energia.gob.mx/api_documentos/public/api/v1/client-systems/NUrVsAShATUUqrsRXujwkIqhGx57yb/documents/public/88010717-5362-4f42-9b88-6003f8042123</t>
  </si>
  <si>
    <t>https://ti.energia.gob.mx/api_documentos/public/api/v1/client-systems/NUrVsAShATUUqrsRXujwkIqhGx57yb/documents/public/e7a0d392-602e-40e7-acce-d327ce9d6fb7</t>
  </si>
  <si>
    <t>NO, DADO QUE ES UN SOLO PROYECTO</t>
  </si>
  <si>
    <t>PRE-CFE-CMI-0623-2026</t>
  </si>
  <si>
    <t>CFE-CMI-0623-2026</t>
  </si>
  <si>
    <t>RVM180410IC4</t>
  </si>
  <si>
    <t>RENGEN VM SA DE CV</t>
  </si>
  <si>
    <t>Generación Eléctrica Móvil</t>
  </si>
  <si>
    <t>RENGEN</t>
  </si>
  <si>
    <t>Rengen</t>
  </si>
  <si>
    <t>OSCAR SCOLARI ALBARRAN</t>
  </si>
  <si>
    <t>contabilidad@rengen.com.mx</t>
  </si>
  <si>
    <t>5552077074, 5543548051</t>
  </si>
  <si>
    <t>CALLE RIO PANUCO, 55, INT. PISO 2, Cuauhtémoc, Cuauhtémoc, CIUDAD DE MÉXICO, C.P. 06500</t>
  </si>
  <si>
    <t>448 MW; 11.5 MW-Santa Rosalia-CFE-Central turbogas - 11.5MW-Bahía del Vizcaino-CFE 120MW-NONOALCO-CFE -Central turbogas 180MW CANCUN Y NIZUC CFE-Central turbogas 25MW Valle de México-CFE 25MW-Chetumal-CFE</t>
  </si>
  <si>
    <t>0 MW; NO APLICA</t>
  </si>
  <si>
    <t>Empresa de Creación de Propósito Específico</t>
  </si>
  <si>
    <t>1000000 USD; Acceso a Capital de Trabajo</t>
  </si>
  <si>
    <t>Fondos de Inversión e Instituciones Financieras</t>
  </si>
  <si>
    <t>3 meses</t>
  </si>
  <si>
    <t>RENGEN VM S.A. de C. V.</t>
  </si>
  <si>
    <t>Central de Ciclo combinado 800 MW Central Termoeléctrica CFE Renta de Turbinas de Generación 260MW CELEC</t>
  </si>
  <si>
    <t>10%; Central de Ciclo combinado 800 MW Central Termoeléctrica CFE / Contrato firmado, pendiente por arrancar Renta de Turbinas de Generación 260MW CELEC / Contrato Adjudicado</t>
  </si>
  <si>
    <t>CIUDAD DE MÉXICO</t>
  </si>
  <si>
    <t>SE Varias CDMX</t>
  </si>
  <si>
    <t>14.1 (MW/kW); 14.1 (MW/kW)</t>
  </si>
  <si>
    <t>Los equipos propuestos son Turbinas de Gas de Generación, MÓVILES montadas en skid, por lo que proponemos capacidad de instalación en la parte del país que se requiera o que exista demanda de energía.</t>
  </si>
  <si>
    <t>14.1 MW; 14.1 MWh</t>
  </si>
  <si>
    <t>rio panuco 55, piso 2, Cuauhtémoc, CIUDAD DE MÉXICO, CP. 06500</t>
  </si>
  <si>
    <t>LA propuesta contempla Turbinas de Gas de Generación en configuración móvil, montadas sobre plataformas tipo skid, diseñadas para garantizar portabilidad, rápida puesta en servicio y flexibilidad operativa. Este esquema permite su implementación en distintos puntos del territorio nacional conforme a necesidades de demanda energética, proporcionando una alternativa eficiente para cobertura temporal, respaldo estratégico o incremento inmediato de capacidad instalada.</t>
  </si>
  <si>
    <t>https://ti.energia.gob.mx/api_documentos/public/api/v1/client-systems/NUrVsAShATUUqrsRXujwkIqhGx57yb/documents/public/453120b7-2dd4-4704-bd89-d6ad5e6fecf6</t>
  </si>
  <si>
    <t>Turbinas GEC TYPHOON 470 (SGT-100)</t>
  </si>
  <si>
    <t>PRE-CFE-CMI-0354-2026</t>
  </si>
  <si>
    <t>CFE-CMI-0354-2026</t>
  </si>
  <si>
    <t>EHL131001174</t>
  </si>
  <si>
    <t>PROYECTOSHEG S A P I DE CV</t>
  </si>
  <si>
    <t>San Miguel Solar I</t>
  </si>
  <si>
    <t>PROYECTOSHEG</t>
  </si>
  <si>
    <t>Proyectosheg</t>
  </si>
  <si>
    <t>ALONSO ALVAREZ RINCON GALLARDO</t>
  </si>
  <si>
    <t>alonso@hegenergy.com</t>
  </si>
  <si>
    <t>PRIMER RETORNO CIRCUITO UNIVERSITARIO, 1, INT. C85, El Pozo, El Marqués, QUERÉTARO, C.P. 76269</t>
  </si>
  <si>
    <t>435 MW; Contamos con 2 proyectos solares con las siguientes caractrísticas: 1) 135 MW en la subestación de Dañu, Nopala, Hidalgo. 2) 300 MW junto a la Central de CFE de Villa de Reyes.</t>
  </si>
  <si>
    <t>900 MW; Hemos desarrollado y vendido exitosamente 256 MW en México, hicimos para SUnPower/Atlas Renewable Group el proyecto de Guajiro por 128 MW, así como para el fondo americano Starwood Energy Group una planta Solar de 135 MW en 2020. Actualmente somos EPC de solar + baterías, estamos en el proceso de instalación de 50 MWh de baterías y desarrollamos proyectos en Sudamérica.</t>
  </si>
  <si>
    <t>70 MW; Somos una empresa EPC y hacemos O&amp;M de sistemas SAE. Actualmente estamos operando sistemas en Jalisco y Querétaro, con los proyectos que tenemos en construcción, contaremos con sistemas operando en Estado de México, CDMX, Gto por un total de 70 MW. Los SAE que operamos van desde los 12 MWh, 6 MWh, 2 MWh y de 1 MWh. Nuestro equipo de O&amp;M cuenta con un servicio de respuestas inmediatas de respuesta ante eventualidades y contamos con inventarió crítico en almacén para garantizar la disponibilidad de planta superior al 98%.</t>
  </si>
  <si>
    <t>La empresa matriz no puede consolidar la deuda, tendría que ser en la empresa de propósito especifico donde se encontraría el capital y el contrato de PPA.</t>
  </si>
  <si>
    <t>Actualmente contamos con 5 convenios con contratistas que trabajan para nuestra compañía para prestar servicios de mano de obra calificada y maquinaria especializada del sector.</t>
  </si>
  <si>
    <t>18000000 USD; Actualmente realizamos O&amp;M a activos con valor de USD$18 millones, entre los cuales son plantas solares y sistemas SAE en los estados de: Yucatán. NL. Gto. Jal.</t>
  </si>
  <si>
    <t>Actualmente tenemos como socio al fondo Deetken Impact que administra $250 millones de USD para desarrollo de proyecto en energía renovable. Podemos presentar evidencias de este acuerdo ya que están invertidos en nuestra empresa matriz.</t>
  </si>
  <si>
    <t>Podemos contar con los fondos para construir los proyectos en 3 meses una vez estando próximos para el estado de Listo para construir.</t>
  </si>
  <si>
    <t>Trabajaríamos con la empresa Ka'i Solar 2, SAPI de CV.</t>
  </si>
  <si>
    <t>Para el proyecto de: 1) Hidalgo 135 MW - 12 meses de desarrollo y 12 meses para cierre financiero, construcción y puesta en operación. 2) Villa de Reyes 300 MW - 18 meses de desarrollo y 18 meses para cierre financiero, construcción y puesta en operación.</t>
  </si>
  <si>
    <t>30%; 1) Hidalgo 135 MW - el proyecto cuenta con tierras y estudios de impacto social, ambiental, mecánica de suelos e Ingenierías conceptuales. Requerimos iniciar los estudios ante el CENACE. 2) Villa de Reyes 300 MW - tenemos las tierras, EVIS, MIA e Ingenierías conceptuales.</t>
  </si>
  <si>
    <t>SE Villa de Reyes</t>
  </si>
  <si>
    <t>50 MW; 4 HRS</t>
  </si>
  <si>
    <t>Desarrollo - 18 meses Fase Tierras (pago de desarrollo) 3 meses. Fase derecho de Vía LT (estatal)- 4 meses. Fase Ingeniería - 1 mes. Fase Estudios (actualizarlos) 3 meses. Fase Permisos - 4 meses Cierre Financiero - 3 meses (en paralelo con Permisos) Construcción - 14 meses Contrataciones - 1.5 meses Remover capa vegetal - 1 mes Hincado y Colocación de estructura - 5 meses Colocación de Paneles Solares - 4 meses (en paralelo con estructura). Tendido de cable CD: 4 meses. Colocación de inversores y centros de transformación: 4 meses Subestación y LT - 8 meses en paralelo con inicio de proyecto. Pruebas: 2 meses</t>
  </si>
  <si>
    <t>Juarez sn, sn, Villa de Reyes Centro, SAN LUIS POTOSÍ, CP. 79500</t>
  </si>
  <si>
    <t>Es un proyecto solar con paneles solares de última tecnologia marca Longi, inversores y Baterías HUAWEI, seguidores solares arctech. La planta contara con robots de limpieza autonomos para mejorar el rendimiento de la planta solar.</t>
  </si>
  <si>
    <t>https://ti.energia.gob.mx/api_documentos/public/api/v1/client-systems/NUrVsAShATUUqrsRXujwkIqhGx57yb/documents/public/c2b66548-348b-4fbd-954f-ecbae120b34d</t>
  </si>
  <si>
    <t>Proyecto LLave en Mano con empresa Matriz ProyectosHEG, SAPI de CV</t>
  </si>
  <si>
    <t>Panel solar - longi seguidor solar - arctech inversor - huawei baterías - huawei transformador - prolec</t>
  </si>
  <si>
    <t>PRE-CFE-CMI-0217-2026</t>
  </si>
  <si>
    <t>CFE-CMI-0217-2026</t>
  </si>
  <si>
    <t>ENERGIA RENOVABLE DALIA 2 SA DE CV</t>
  </si>
  <si>
    <t>luismanuel.quero@atlantica.com</t>
  </si>
  <si>
    <t>5580713050, 5651059021</t>
  </si>
  <si>
    <t>CALLE JAIME BALMES, 11, INT. TORRE C PISO 10, Polanco I Sección, Miguel Hidalgo, CIUDAD DE MÉXICO, C.P. 11510</t>
  </si>
  <si>
    <t>1324 MW; Los proyectos relevantes seleccionados representan un portafolio consolidado de 1,324 MW de capacidad de generación, integrado por tecnologías fotovoltaicas, solares termoeléctricas (CSP), eólicas, geotérmicas, hidroeléctricas y sistemas PV+BESS (considerando únicamente su componente de MW de generación). Esta capacidad está distribuida en América del Norte, América del Sur y Europa, con activos emblemáticos como Mojave (EE. UU.), Solaben (España), Coso Geothermal (EE. UU.), y diversos proyectos fotovoltaicos en Chile, Colombia y Uruguay. En conjunto, este portafolio evidencia experiencia probada en el desarrollo, ingeniería, construcción, puesta en marcha y operación de infraestructura energética de gran escala bajo marcos regulatorios diversos.</t>
  </si>
  <si>
    <t>2795 MW; El conjunto de proyectos renovables incluidos en la cartera alcanza 2,795 MW de capacidad de generación, abarcando proyectos solares (fotovoltaicos y termosolares), así como activos eólicos, hidroeléctricos y geotérmicos distribuidos en América del Norte, América del Sur y Europa. Este portafolio incluye instalaciones de gran relevancia internacional, como las centrales CSP Solana y Mojave en Estados Unidos, complejos fotovoltaicos en Chile, España e Italia, activos geotérmicos como Coso, y parques eólicos en Estados Unidos, Canadá y Uruguay. En su conjunto, esta cartera demuestra capacidad probada para gestionar tecnologías renovables diversas y desarrollarlas en entornos regulatorios y operativos distintos.</t>
  </si>
  <si>
    <t>86 MW; La capacidad total de 86 MW/344 MWh en sistemas de almacenamiento deriva de proyectos de baterías de escala utility ubicados principalmente en Estados Unidos, así como componentes BESS ligados a proyectos PV+BESS en Chile y México. Entre estos, destaca el sistema Coso Batteries 1, así como las soluciones de almacenamiento integradas a los proyectos Chile PV 3 y México C&amp;I Portfolio. Esta capacidad de almacenamiento complementa la operación renovable mediante el soporte a la gestión de energía, estabilidad operativa, servicios auxiliares y control de variabilidad, lo que respalda la capacidad técnica para desarrollar proyectos que integren generación solar y sistemas avanzados de almacenamiento.</t>
  </si>
  <si>
    <t>Latnovva, Grupo Ortiz, Edemtec, Elecnor, Grupo MACC</t>
  </si>
  <si>
    <t>9000000000 USD; Atlantica es una empresa de infraestructura sostenible, comprometida durante todo el ciclo de vida del proyecto, desde la creación, el desarrollo y la financiación hasta la construcción y la gestión operativa a largo plazo. Nuestra cartera diversificada incluye activos de energía renovable, sistemas de almacenamiento, gas natural eficiente y líneas de transmisión en América del Norte, Europa y América del Sur. Aprovechamos las últimas tendencias en energía limpia para crear valor a largo plazo para nuestras partes interesadas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Para efectos informativos, Atlantica es una compañía de propiedad privada. Hasta diciembre de 2024, Atlantica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 3.6 GW en operación y construcción, con 54 activos operando en nuestra cartera.</t>
  </si>
  <si>
    <t>-Capital Propio -Financiación Bancaria a nivel corporativo -Financiación por proyecto tipo project finance -Acceso a capital privado por tener accionista varios fondos de capital privado.</t>
  </si>
  <si>
    <t>ETAPA INICIO FIN Desarrollo 02/2023 11/2026 Construcción 11/2026 11/2028 Operación/Mantenimiento 12/2028 12/2058 Desmantelamiento 12/2058 12/2060</t>
  </si>
  <si>
    <t>50%; CENACE (SICE-00043-2024): - Estudio indicativo: obtenido - Estudio de Impacto: obtenido - Estudio de instalaciones: solicitado CNE: - Por solicitar permiso de generación SEMARNAT: - MIA-r: resolutivo obtenido (Expediente: 14JA2023E0131) - PVA/ETE: en evaluación Autorización arqueológica: - INAH 04: obtenido - INAH 05: liberado CONAGUA: - Liberación de delimitación de zona federal SENER: - EvIS: en evaluación (folio 5597) No afectaciones: - AFAC: obtenida - Telmex: obtenida - Axtel: obtenida - CENAGAS: obtenida</t>
  </si>
  <si>
    <t>SE Ojuelos</t>
  </si>
  <si>
    <t>16 MW; 3 HRS</t>
  </si>
  <si>
    <t>ETAPA INICIO FIN Desarrollo 02/2023 11/2026 Construccion 11/2026 07/2028 O&amp;M 07/2028 06/2063 Desmantelamiento 07/2063 07/2065 Se ajustará finalmente a lo que indique la convocatoria</t>
  </si>
  <si>
    <t>KM 3 SALIDA CARRETERA OJUELOS AGUASCALIENTES S/N, , Ojuelos de Jalisco, JALISCO, CP. 47540</t>
  </si>
  <si>
    <t>El proyecto consiste en una central de generación de energía eléctrica mediante tecnología solar fotovoltaica, con una ocupación superficial de aprox 193 hectáreas. La central consta de 97,800 módulos fotovoltaicos de una capacidad unitaria de 670 wp, 180 inversores de capacidad unitaria de 330 kW, 9 transformadores de 6.3 kVA. Para una capacidad total de 65.526 MW en corriente directa, y una capacidad de 53 MW en el punto de interconexión. El punto de interconexión previsto es en la</t>
  </si>
  <si>
    <t>https://ti.energia.gob.mx/api_documentos/public/api/v1/client-systems/NUrVsAShATUUqrsRXujwkIqhGx57yb/documents/public/d22a2020-31a3-4da1-bf77-93e5e0b1073e</t>
  </si>
  <si>
    <t>EPC cONSIDERADO: 1) LATnovva, 2) TGI, 3) CANSOL Contrato llave en mano con costes cerrados dondese contrata la construccion y la ingenieria mientras que la procura deequipos se hace desde atlantica debido a los acuerdos comerciales que tenemos con fabricantes tier 1</t>
  </si>
  <si>
    <t>se agrega en anexo 3 y 4 de cenace (estudios)</t>
  </si>
  <si>
    <t>14JA2023E0131</t>
  </si>
  <si>
    <t>https://ti.energia.gob.mx/api_documentos/public/api/v1/client-systems/NUrVsAShATUUqrsRXujwkIqhGx57yb/documents/public/8f9d6913-be8e-4e06-829d-a4412dd54168</t>
  </si>
  <si>
    <t>https://ti.energia.gob.mx/api_documentos/public/api/v1/client-systems/NUrVsAShATUUqrsRXujwkIqhGx57yb/documents/public/17f79a8f-8bbf-4cf6-926b-d0009dafcbd2</t>
  </si>
  <si>
    <t>Impacto (queda la duda si se trata del mismo proyecto que el CFE-CMI-0708-2026</t>
  </si>
  <si>
    <t>PRE-CFE-CMI-0561-2026</t>
  </si>
  <si>
    <t>CFE-CMI-0561-2026</t>
  </si>
  <si>
    <t>Parque Solar La Encantada</t>
  </si>
  <si>
    <t>SE Rancho Grande</t>
  </si>
  <si>
    <t>1. Otorgamiento de permiso de generación por parte de la CNE - agosto de 2026 2. Ready to Build (RTB) - agosto de 2026 3. Comercialización y Financiamiento - marzo de 2027 4. Notice To Proceed - abril de 2027 5. inicio de Obras - abril de 2027 6. Fecha de entrada en operación comercial - septiembre de 2028</t>
  </si>
  <si>
    <t>CALLE HIDALGO NA, NA, Estación Gutiérrez, ZACATECAS, CP. 99180</t>
  </si>
  <si>
    <t>PROYECTO SOLAR DE 75MWn, UBICADO EN EL MUNICIPIO DE FRESNILLO, ZACATECAS, CON PUNTO DE INTERCONEXIÓN EN LA SE CFE RANCHO GRANDE</t>
  </si>
  <si>
    <t>https://ti.energia.gob.mx/api_documentos/public/api/v1/client-systems/NUrVsAShATUUqrsRXujwkIqhGx57yb/documents/public/d53e2a98-1091-4de8-ab4a-379dae86370c</t>
  </si>
  <si>
    <t>● Modulos: Longi de 660 Wp LR8-66HYD ● Inversor: Power Electronics FS4200M ● Tracker: 1 V Nextracker ● SAE: Fluence o similares (Estamos llevando a cabo una licitación con los proveedores mas competitivos) ● Transformador de Potencia: GE, Siemens, TBEA o similares Los equipos que finalmente se definan, deberían cumplir con caracteristicas técnicas similares o mejores al momento de la adjucación de las ofertas con los proveedores</t>
  </si>
  <si>
    <t>BITÁCORA: 09/MG-0571/12/25 CLAVE: 32ZA2025E0021</t>
  </si>
  <si>
    <t>https://ti.energia.gob.mx/api_documentos/public/api/v1/client-systems/NUrVsAShATUUqrsRXujwkIqhGx57yb/documents/public/86f44a8b-f2bf-4045-acb3-1261e17f3c9f</t>
  </si>
  <si>
    <t>PRE-CFE-CMI-0621-2026</t>
  </si>
  <si>
    <t>CFE-CMI-0621-2026</t>
  </si>
  <si>
    <t>BYU131010HN2</t>
  </si>
  <si>
    <t>BHCE YUCATAN 1 S A P I DE CV</t>
  </si>
  <si>
    <t>Parque Eólico Cansahcab</t>
  </si>
  <si>
    <t>WINPOT</t>
  </si>
  <si>
    <t>ISRAEL SADES MIZRAHI</t>
  </si>
  <si>
    <t>israel.sades@energiacb.com.mx, yrubnio@winpop.com.mx</t>
  </si>
  <si>
    <t>5513270168, 5530380097</t>
  </si>
  <si>
    <t>SAN RAMON NONATO, 453, INT. 4, Camino Real, Zapopan, JALISCO, C.P. 45040</t>
  </si>
  <si>
    <t>AV SSECRETARIA DE MARINA, 458 B, INT. SOTANO 4, Lomas del Chamizal, Cuajimalpa de Morelos, CIUDAD DE MÉXICO, C.P. 05129</t>
  </si>
  <si>
    <t>8770 MW; El proyecto eólico Cansahcab es impulsado por Energía CB y Pant3ra Infraestructura, con el respaldo financiero de APx/Xinfra, Arroyo Energy y BH DEVELOPMENT GROUP (en conjunto, el “Consorcio”). Este Consorcio cuenta con la colaboración preferente de GEMEX, cuya experiencia complementa las capacidades de desarrollo eólico del grupo, sumándose al conocimiento local de Energía CB y Pant3ra Infraestructura. Energía CB cuenta con más de 28 años de experiencia en el sector energético e infraestructura. Su participación en proyectos que acumulados representan más de 8,500 MW de generación instalada en México. Más de 2,000 km en adquisición, supervisión y regularización de derechos de vía para proyectos lineales y modulares. Asesoría legal, técnica comercial y financiera en el desarrollo de proyectos, desde la etapa temprana, hasta la puesta en operación Algunos de sus recientes proyectos: • Parque Eólico Mezquite, Eólico, Mina, Nuevo Léon. 246 MW • Parque Solar Horus, Fotovoltáico, Aguascalientes, Ags. 95 MW • Parque Solar El Mayo, Fotovoltáico Navojoa, Son. 102 MW • Parque Solar CGS PV 2 y Línea de Transmisión. Fotovoltáico Ojo Caliente, Zacatecas. 89 MW • Línea de Transmisión Calera-Calera Industrial, Fotovoltáico, Calera, Zac. Longitud 7 Km • Línea de Transmisión GM-Silao y Camino de Acceso. DDV y Permisos Silao, Gto. Longitud 12.7 Km • Línea de Transmisión Ramos Arizpe DDV y Permisos, Ramos Arizpe, Coah. Reubicación y Negociación de superficies para Torre. • Línea de Transmisión Parque Eólico Delaro DDV y Permisos, Gral. Bravo, Nvo. León. Longitud 30 km • Gasoducto Los Ramones Fase II, Transporte por ducto, Nuevo León, Tamaulipas, San Luis Potosí, Guanaguato y Querétaro. Longitud: 800 km. • Gasoducto Tuxpan-Tula, Transporte por ducto, Edo. De México, Hidalgo, Puebla, Veracruz. Longitud: 264 km • Gasoducto Tula-Villa de Reyes,Transporte por ducto, Hidalgo, Edo. De México, Querétaro, Guanajuato, SLP. Longitud: 298 km • Gasoducto Sur de Texas -Tuxpan Transporte por ducto Veracruz y Tamaulipas. Longitud: 72.7 km terrestres y 684.9 km marinos. • Gasoducto Tamazunchale-El Sauz, Transporte por ducto, SLP, Hidalgo, Querétaro. Longitud: 228 km • Gasoducto Etileno XXI, Transporte por ducto Veracruz, Chiapas, Tabasco.Longitud: 224 km • Salina Cruz-Tapachula, Transporte por ducto Oaxaca, Chiapas. Longitud 400 Km GEMEX ha realizado el desarrollo y llevado a cabo la construcción de 4 proyectos eólicos en México cuyas capacidades en conjunto suman 271 MW interconectados a diferentes subestaciones de la Comisión Federal de Electricidad (CFE), donde se han realizado las obras de interconexión correspondientes y han sido aceptadas por la CFE para su cesión. Siendo estos 4 proyectos los siguientes: • Parque Eólico El Porvenir: 54 MW • Parque Eólico Ciudad Victoria: 49.5 MW • Parque Eólico La Mesa: 49.5 MW • Parque Eólico Vicente Guerrero: 118 MW</t>
  </si>
  <si>
    <t>2771 MW; El proyecto Cansahcab va a contar con el soporte del Consorcio lider así así como de los Socios Preferentes antes señalados. GEMEX es un grupo mexicano fundado en 2008, dedicado al desarrollo, construcción y gestión de proyectos de energías renovables. Actualmente opera cuatro parques eólicos en México, con una capacidad conjunta de 271 MW, todos interconectados al Sistema Eléctrico Nacional. Además de su portafolio operativo, la empresa mantiene una estrategia activa de expansión hacia nuevos proyectos eólicos y solares, con el objetivo de maximizar la productividad de sus activos y fortalecer su presencia en el sector energético nacional. Con respecto a la operación de los proyectos antes mencionados es importante puntualizar que GEMEX realiza la operación de estos 271 MW propios y de más de 2,500 MW de terceros a través de su subsidiaria EXUS Management Partners.</t>
  </si>
  <si>
    <t>135 MW; A través de la convocatoria para la atención prioritaria de las solicitudes de generación eléctrica a GEMEX se le ha adjudicado el Proyecto Fotovoltaico Piedras Negras en el estado de Veracruz el cual contara con una capacidad de baterías de 36.2 MW; GEMEX desarrollara y operara dicho SAE. De igual manera GEMEX está incluyendo un SAE en todos los proyectos con los que cuenta en la etapa de desarrollo. Arroyo Energy está incursionando activamente en almacenamiento de energía con baterías (BESS). En Estados Unidos, presentó un portafolio de proyectos en Cameron County, Texas, con planes de certificación y financiamiento para sistemas de almacenamiento, lo que confirma su apuesta por esta infraestructura. En México, a través de su filial PEMCORP, construyó y puso en marcha un sistema de 12 MWh en Monterrey, diseñado para respaldo de carga y control de frecuencia, lo que demuestra que ya cuenta con experiencia operativa en BESS.</t>
  </si>
  <si>
    <t>El Consorcio cuenta con el interés de empresas del sector con experiencia local en México en infraestructura eléctrica en los diferentes segmentos de la cadena de valor (generación, transformación y distribución), así como en la materialización de proyectos renovables. Se tienen cartas de intención de Elecnor, Entia, SESELEC, Envision, Vestas, Nordex, eStorage, por mencionar algunos. De igual manera se cuenta con EXUS Management Partners para la etapa de Operación y Mantenimiento (O&amp;M).</t>
  </si>
  <si>
    <t>5900000000.00 USD; * Grupo de interés económico: Consorcio Pant3ra - APx Capital - Arroyo - BH DEVELOPMENT GROUP - Energía CB- GEMEX Pant3ra Infraestructura, S.A. de C.V. (“Pant3ra”), APx/Xinfra, Arroyo Energy y BH DEVELOPMENT GROUP han formado un consorcio (en su conjunto, el “Consorcio”) para realizar inversiones conjuntas en proyectos en energía alineados con el Plan México. * Pant3ra es una plataforma de inversión en energía cuyos socios han lidereado el levantamiento de más de 3,000 millones de dólares entre deuda y equity en los mercados de capitales y cuentan con sólidas relaciones con AFORES, Family Offices y fondos de capital privado en México y EU. * APx Capital es un grupo de inversión mexicano con 2,300 millones de dólares en activos bajo gestión provenientes de AFOREs y los mercados públicos. Xinfra es la Fibra-E de APx Capital, está listada en la BMV y tiene 959 millones de dólares en activos bajo gestión. Además de Xinfra, APx tiene otros dos vehículos de inversión, FHIPO, el primer y único fideicomiso hipotecario en América Latina, con más de 825 millones de dólares levantados en el mercado público; y, STx, un fondo de 150 millones de dólares de capital. * Arroyo es un fondo de capital privado estadounidense con 2,600 millones de dólares bajo gestión, que acaba de levantar su fondo IV con 1,000 millones de dólares comprometidos. *BH Development Group cuenta con aproximadamente 3,000 empleados y fue fundada a inicios de la década de 1980 para desarrollar oportunidades en el sector de entretenimiento y juegos. Actualmente, el grupo tiene operaciones en bienes raíces comerciales, desarrollos residenciales, energía limpia y entretenimiento, con ingresos anuales aproximados de 130 millones de dólares.</t>
  </si>
  <si>
    <t>Los fondos disponibles para inversión por el Consorcio provienen, señalando de manera enunciativa, de los siguientes inversionistas: * AFOREs y otros fondos de pensiones mexicanos, de donde provienen ~3,000 millones de dólares de fondos actualmente bajo gestión * Inversionistas institucionales (fondos de pensiones, fondos patrimoniales entre otros) y family offices en Mexico y en el extranjero, de donde provienen el resto de los fondos actualmente bajo gestión El Consorcio espera que el origen de capital (equity) para los proyectos de la convocatoria de mixtos sea de origen similar a los fondos actualmente bajo gestión, sujeto a la rentabilidad esperada de los proyectos y perfil de riesgo y gobierno corporativo atractivo para nuestros inversionistas habituales.</t>
  </si>
  <si>
    <t>El Consorcio contará con la capacidad de tener los fondos disponibles a partir del 30 de octubre de 2026 para realizar un cierre financiero, sujeto a la obtención de la rentabilidad esperada por los inversionistas, perfil de riesgo, gobierno corporativo, bancabilidad de las estructuras, entre otras características que surjan de la convocatoria. Adicionalmente, el Consorcio cuenta con la capacidad financiera suficiente para atender las necesidades de permisos y costos de desarrollo y garantías antes del cierre financiero de los proyectos.</t>
  </si>
  <si>
    <t>Los fondos disponibles para inversión por el Consorcio provienen, señalando de manera enunciativa, de los siguientes inversionistas: * AFOREs y otros fondos de pensiones mexicanos, de donde provienen ~3,000 millones de dólares de fondos actualmente bajo gestión * Inversionistas institucionales (fondos de pensiones, fondos patrimoniales entre otros) y family offices en Mexico y en el extranjero, de donde provienen el resto de los fondos actualmente bajo gestión El Consorcio espera que el origen de capital (equity) para los proyectos de la convocatoria de mixtos sea de origen similar a los fondos actualmente bajo gestión, sujeto a la rentabilidad esperada de los proyectos y perfil de riesgo y gobierno corporativo atractivo para nuestros inversionistas habituales. 3. Disponibilidad de los fondos en términos de tiempos El Consorcio contará con la capacidad de tener los fondos disponibles para realizar un cierre financiero a más tardar el 30 de octubre de 2026, sujeto a la obtención de la rentabilidad esperada por los inversionistas, perfil de riesgo, gobierno corporativo, bancabilidad de las estructuras, entre otras características que surjan de la convocatoria. Adicionalmente, el Consorcio cuenta con la capacidad financiera suficiente para atender las necesidades de permisos y costos de desarrollo y garantías antes del cierre financiero de los proyectos. El Consorcio serán las entidades que ejerzan como socios financieros proveedores de capital equity del proyecto, a través de los diferentes mecanismos de financiamiento existentes. Adicionalmente, el Consorcio coordinará a proveedores de deuda, como Banco Santander, HSBC o Bancrea, entre otros, de calidad similar o superior para proporcionar la deuda que sea necesaria para la compleción del proyecto.</t>
  </si>
  <si>
    <t>Concepto Inicio Fin Dur. (Mes) Desarrollo RTB abr-26 jun-27 14 BoP - LNTP (ENG y MPT) nov-26 jul-27 8 BoP, TSA, BSA - NTP ago-27 Caminos ago-27 abr-28 8 Cimentaciones WTG dic-27 may-28 5 Instalación MV may-28 oct-28 5 DAP WTG may-28 sep-28 4 Construcción LT nov-27 jul-28 8 Montaje WTG jun-28 nov-28 5 Finalización mecánica jul-28 dic-28 5 SE e Interconexión jul-28 sep-28 2 Puesta en marcha sep-28 dic-28 3 Finalización sustancial ene-29 COD feb-29 ___________________ COD - Entrada en operación comercial (Commercial Operation Date) RTB - Finalización de Desarrollo (Ready-to-Build) LNTP - Aviso limitado de proceder (Limited Notice to Proceed) NTP - Aviso completo proceder (Notice to Proceed) BoP - Balance de Planta (Balance of Plant) WTG - Generador Eólico (Wind Turbine Generator) TSA - Contrato de Suministro de Turbina (Turbine Supply Agreement) BSA - Contrato de Suministro de Baterías (BESS Supply Agreement) MV - Media Tensión (Middle Voltage) MPT - Transformador Principal 230 kV / 34.5 kV (Main Power Transformer) LT - Línea de Transmisión SE - Subestación Eléctrica</t>
  </si>
  <si>
    <t>30%; Terreno asegurado, ingeniería de línea, estudios de viento, avance en contratación de derechos de vía, prospección INAH, estudios de MIA, MISSE, ETJ, (sólo es necesario adaptarlos al lay out definitivo). Estudio de Aves de Quirópteros de un año, Estudio Hidrológico, mapeo de autorizaciones municipales y estatales, aeronáutica civil, el proyecto obtuvo el estudio de impacto al sistema en mayo de 2018.</t>
  </si>
  <si>
    <t>SE Kanasisn Potencia</t>
  </si>
  <si>
    <t>75.63 MW; 3.53</t>
  </si>
  <si>
    <t>Desarrollo RTB jun-27 BoP - LNTP (ENG y MPT) jul-27 BoP, TSA, BSA - NTP ago-27 Caminos abr-28 Cimentaciones WTG dic-27 Instalación MV oct-28 DAP WTG sep-28 Construcción LT jul-28 Montaje WTG nov-28 Finalización mecánica dic-28 SE e Interconexión sep-28 Puesta en marcha dic-28 Finalización sustancial ene-29 COD feb-29</t>
  </si>
  <si>
    <t>EJIDO S/N, NA, Cansahcab, YUCATÁN, CP. 97410</t>
  </si>
  <si>
    <t>Proyecto Eólico en el municipio de cansahcab con una lt de aproximadamente 62 km con una interconexión al sistema eléctrico nacional a la se kanasin potencia.</t>
  </si>
  <si>
    <t>https://ti.energia.gob.mx/api_documentos/public/api/v1/client-systems/NUrVsAShATUUqrsRXujwkIqhGx57yb/documents/public/a9218f6b-754b-498e-a49d-ac0d9024f26d</t>
  </si>
  <si>
    <t>implementación del Proyecto se diversificará en tres acuerdos: (i) contrato para la provisión de turbinas eólicas (Vestas, Envision, Nordex) (ii) contrato de provisión de baterías (eStorage, CATL, Huawei) (iii) contrato para el Balance de Planta (Elecnor, Entia, Seselec), en el cual se adjudique la obra civil, red de media tensión y trabajos asociados a la interconexión y puesta en marcha Los contratistas realizarán un proceso competitivo alineado con el COD y rentabilidad proyecto</t>
  </si>
  <si>
    <t>Turbinas eólicas (Vestas, Envision, Nordex) SAE-BESS (eStorage, CATL, Huaweii)</t>
  </si>
  <si>
    <t>https://ti.energia.gob.mx/api_documentos/public/api/v1/client-systems/NUrVsAShATUUqrsRXujwkIqhGx57yb/documents/public/8968eea7-cc0c-410f-a5d2-a25bef7bc1fd</t>
  </si>
  <si>
    <t>https://ti.energia.gob.mx/api_documentos/public/api/v1/client-systems/NUrVsAShATUUqrsRXujwkIqhGx57yb/documents/public/1bba2024-1e4a-4117-b702-18af736e4c23</t>
  </si>
  <si>
    <t>PRE-CFE-CMI-0109-2026</t>
  </si>
  <si>
    <t>CFE-CMI-0109-2026</t>
  </si>
  <si>
    <t>GLE250630EF7</t>
  </si>
  <si>
    <t>GENEF LEON S A P I DE CV</t>
  </si>
  <si>
    <t>Genef Leon</t>
  </si>
  <si>
    <t>GENEF</t>
  </si>
  <si>
    <t>Genef</t>
  </si>
  <si>
    <t>aldoquesada@gmail.com, nmoreno@genef.com.mx</t>
  </si>
  <si>
    <t>ESTOCOLMO, 304, Andrade, León, GUANAJUATO, C.P. 37020</t>
  </si>
  <si>
    <t>0 MW; na</t>
  </si>
  <si>
    <t>SIEMENS GULF COMPANIES</t>
  </si>
  <si>
    <t>475000000 USD; Contrato Financiero</t>
  </si>
  <si>
    <t>GENEF LEON, SAPI DE CV</t>
  </si>
  <si>
    <t>20%; • Se realizó un estudio de Prefactibilidad de la Red. • Está en proceso el Estudio indicativo ante CENACE, con folio: SICE-00188-2025. • Está en proceso las Mesas de Trabajo con CENAGAS, con folio: NI/SBI/250096. • En elaboración de Impacto Ambiental. • En elaboración de Impacto Social.</t>
  </si>
  <si>
    <t>SE Potrerillos (Es Ciclo Comb)</t>
  </si>
  <si>
    <t>10.9 (Hectáreas)</t>
  </si>
  <si>
    <t>CENTRAL CICLO COMBINADO</t>
  </si>
  <si>
    <t>EN CICLO COMBINADO, mismo tiempo</t>
  </si>
  <si>
    <t>León</t>
  </si>
  <si>
    <t>km 4 km 4, i5, Álvaro Obregón, GUANAJUATO, CP. 37680</t>
  </si>
  <si>
    <t>Desarrollo de un proyecto de generación en ciclo combinado con tecnología siemens 5,000 f.</t>
  </si>
  <si>
    <t>https://ti.energia.gob.mx/api_documentos/public/api/v1/client-systems/NUrVsAShATUUqrsRXujwkIqhGx57yb/documents/public/3a1017df-d981-4fa5-9337-5c811942e175</t>
  </si>
  <si>
    <t>EPC LLave en mano con GULF companies</t>
  </si>
  <si>
    <t>Isla de potencia, con turbinas 5000f marca siemens</t>
  </si>
  <si>
    <t>https://ti.energia.gob.mx/api_documentos/public/api/v1/client-systems/NUrVsAShATUUqrsRXujwkIqhGx57yb/documents/public/543e4be1-6cb8-413f-a2de-5d97bc208e86</t>
  </si>
  <si>
    <t>PRE-CFE-CMI-0065-2026</t>
  </si>
  <si>
    <t>CFE-CMI-0065-2026</t>
  </si>
  <si>
    <t>La Fortuna Ii</t>
  </si>
  <si>
    <t>SE Tixmehuac</t>
  </si>
  <si>
    <t>Obtencion de MIANov 2026 Obtencion MISSE Feb 2027 Cambio de uso de suelo Mar 2027 RTB Junio 2027 Inicio EPC Octubre 2027 Movilizacion Enero 2028</t>
  </si>
  <si>
    <t>Tixmehuac</t>
  </si>
  <si>
    <t>CARRETERA TEYA-PETO, BALCHE TABLAJE 531, , Sacchacan, YUCATÁN, CP. 97954</t>
  </si>
  <si>
    <t>proyecto solar fotovoltaico de 130mw en potencia dc y 100mw en potencia ac con 30MW de capacidad de baterias y 4hrs en un terreno de 211 has a aprox 5kn de la subestacion de tixmehuac.</t>
  </si>
  <si>
    <t>https://ti.energia.gob.mx/api_documentos/public/api/v1/client-systems/NUrVsAShATUUqrsRXujwkIqhGx57yb/documents/public/1728bbb0-f271-421f-9b0e-a33abb51f62a</t>
  </si>
  <si>
    <t>se puede trabajar en dos esquemas, ambos bancables, el primero es un solo epc llave en mano, se puede ejecutar el proyecto con dos epc, uno para la parte fotovoltaica y un segundo para linea de transmision y punto de interconexion. se pueden manejar otras opciones que son bancables, a negociar entre las partes, epcs podrian ser seselec, aselec, powerchina, avanzia.</t>
  </si>
  <si>
    <t>Paneles solares marca longi 660W Inversores string huawei o sungrow tracker, nextracker, array technologies o pvhardware BESS sungrow, huawei o byd</t>
  </si>
  <si>
    <t>https://ti.energia.gob.mx/api_documentos/public/api/v1/client-systems/NUrVsAShATUUqrsRXujwkIqhGx57yb/documents/public/ed6ba0e7-3133-450c-88e0-2af2be516cec</t>
  </si>
  <si>
    <t>https://ti.energia.gob.mx/api_documentos/public/api/v1/client-systems/NUrVsAShATUUqrsRXujwkIqhGx57yb/documents/public/d7e64c84-7aa8-4d50-8f82-03e0401d5e83</t>
  </si>
  <si>
    <t>PRE-CFE-CMI-0607-2026</t>
  </si>
  <si>
    <t>CFE-CMI-0607-2026</t>
  </si>
  <si>
    <t>1. Otorgamiento de permiso de generación por la CNE - julio de 2026 2. Ready to Build (RTB) - agosto de 2026 3. Comercialización y Financiamiento - marzo de 2027 4. Notice To Proceed - abril de 2027 5. inicio de Obras - abril de 2027 6. Entrada en Operación Comercial - noviembre de 2028</t>
  </si>
  <si>
    <t>PROYECTO SOLAR DE 150MWn, UBICADO EN LOS MUNICIPIOS DE LERDO DURANGO Y TORREÓN COAHUILA, CON PUNTO DE INTERCONEXIÓN EN LA SE CFE MANIOBRAS PEÑOLES.</t>
  </si>
  <si>
    <t>https://ti.energia.gob.mx/api_documentos/public/api/v1/client-systems/NUrVsAShATUUqrsRXujwkIqhGx57yb/documents/public/22e3e50e-0ced-400d-aea6-7d5d862e352e</t>
  </si>
  <si>
    <t>https://ti.energia.gob.mx/api_documentos/public/api/v1/client-systems/NUrVsAShATUUqrsRXujwkIqhGx57yb/documents/public/f61e55ca-7e16-4034-8d1c-1f16a21141d6</t>
  </si>
  <si>
    <t>https://ti.energia.gob.mx/api_documentos/public/api/v1/client-systems/NUrVsAShATUUqrsRXujwkIqhGx57yb/documents/public/21638cd2-c90b-4d68-a6bc-2bcdf0b1a9d1</t>
  </si>
  <si>
    <t>PRE-CFE-CMI-0605-2026</t>
  </si>
  <si>
    <t>CFE-CMI-0605-2026</t>
  </si>
  <si>
    <t>CGM240605FA7</t>
  </si>
  <si>
    <t>CORUENER GENERACION MEXICO II S A P I DE CV</t>
  </si>
  <si>
    <t>Pfv El Potosi</t>
  </si>
  <si>
    <t>gsandoval@ecoener.es</t>
  </si>
  <si>
    <t>10%; El proyecto presenta un grado de avance estimado del 10% dentro de su fase de desarrollo. A la fecha, se cuenta con la disponibilidad y control de los terrenos requeridos para la implementación del proyecto, así como con estudios de prefactibilidad técnica, ambiental y social que confirman la viabilidad preliminar de su ejecución. Estos avances posicionan al proyecto en una etapa temprana pero sólida de desarrollo, con bases técnicas, territoriales y regulatorias en proceso de consolidación para su transición hacia la fase de permisos definitivos y estructuración financiera.</t>
  </si>
  <si>
    <t>SE El Potosí</t>
  </si>
  <si>
    <t>SAN LUIS POTOSI PEÑASCO-LA MANTEQUILLA NA, NA, Rancho de Fermín, SAN LUIS POTOSÍ, CP. 78415</t>
  </si>
  <si>
    <t>El proyecto PARQUE pfv el potosi consiste en una central de generación eléctrica fotovoltaica ubicada en san luis potosi, san luis potosi. diseñada para aprovechar el alto recurso solar de la zona mediante tecnología de seguimiento solar de un eje, e integra sistema de almacenamiento de energía por 40% por 4 horas, con el objetivo de optimizar la entrega de electricidad a la red, mejorar la gestionabilidad de la producción y aportar mayor estabilidad al sistema eléctrico.</t>
  </si>
  <si>
    <t>https://ti.energia.gob.mx/api_documentos/public/api/v1/client-systems/NUrVsAShATUUqrsRXujwkIqhGx57yb/documents/public/299d3d00-7175-4d08-b7a9-515ec8778597</t>
  </si>
  <si>
    <t>PRE-CFE-CMI-0516-2026</t>
  </si>
  <si>
    <t>CFE-CMI-0516-2026</t>
  </si>
  <si>
    <t>Todos Santos</t>
  </si>
  <si>
    <t>RICARDO ANTONIO DIAZ OROPEZA, ANDREA DIAZ AGUIRRE</t>
  </si>
  <si>
    <t>ANDREA DIAZ AGUIRRE, RODRIGO ACUÑA GOROZPE</t>
  </si>
  <si>
    <t>146 MW; 584 HRS</t>
  </si>
  <si>
    <t>CRONOGRAMA/ DESARROLLO SSJC: RESERVA TERRITORIAL JULIO 2025 USO DE SUELO FEBRERO 2026 ESTUDIO INDICATIVO. MARZO 2026 MISSE POR PRESENTAR/EN REVISION MIA. POR PRESENTAR PERMISO DE GENERACION. POR PRESENTAR CONSTRUCCION POR INICIAR. DURACION APROXIMADA 13.5 MESES</t>
  </si>
  <si>
    <t>Calle s/n s/n, , Agroexportadora del Noroeste, BAJA CALIFORNIA SUR, CP. 23206</t>
  </si>
  <si>
    <t>PROYECTO TODOS SANTOS GENERALIDADES : CAPACIDAD DE GENERACION SOLAR (PV) 115 MWP / 30 MW AC. BESS 131 MW/524MWH. EL PROYECTO INCLUYE EN SU CAPEX LA CONSTRUCCIÓN DE LA SE DENOMINADA “MAR DE ULLOA". Y UNA LT (115 kv) DE 65 KM SOLICITADAs POR CENACE/CFE. CONTEMPLA PROYECTO SOCIAL AGROVOLTAICO PARA GRUPOS DE MUJERES LOCALES NUESTRO PROYECTO NO REQUIERE PPA DE CFE, ESTA TOTALMENTE FINANCIADO Y SE TRANSMITE EL ACTIVO 100% A CFE UNA VEZ AMORTIZADO. ALINEACION TOTAL A LA PLANEACION VINCULANTE.</t>
  </si>
  <si>
    <t>https://ti.energia.gob.mx/api_documentos/public/api/v1/client-systems/NUrVsAShATUUqrsRXujwkIqhGx57yb/documents/public/25a5ff2e-96e5-4a10-816c-a696363891c9</t>
  </si>
  <si>
    <t>PANELES SOLARES SISTEMAS RASTREADORES INVERSORES SISTEMAS DE ALMACENAMIENTO CONDENSADOR SÍNCRONO TRANSFORMADORES PROVEEDORES EN PROCESO DE CONFIRMACION.</t>
  </si>
  <si>
    <t>PRE-CFE-CMI-0505-2026</t>
  </si>
  <si>
    <t>CFE-CMI-0505-2026</t>
  </si>
  <si>
    <t>MACA9304226V2</t>
  </si>
  <si>
    <t>ADRIAN MARIÑO CHAIX</t>
  </si>
  <si>
    <t>Parque Fotovoltaico Viborillas Ii</t>
  </si>
  <si>
    <t>ZORA POWER</t>
  </si>
  <si>
    <t>Zora Power</t>
  </si>
  <si>
    <t>adrianmchaix@gmail.com, amarino@zorapower.com</t>
  </si>
  <si>
    <t>5591772030, 8333267643</t>
  </si>
  <si>
    <t>LAGO ANDROMACO, 104, INT. 714, Ampliación Granada, Miguel Hidalgo, CIUDAD DE MÉXICO, C.P. 11529</t>
  </si>
  <si>
    <t>EMILIO CASTELAR, 75, INT. 2, Polanco IV Sección, Miguel Hidalgo, CIUDAD DE MÉXICO, C.P. 11550</t>
  </si>
  <si>
    <t>300.00 MW; Zora Power es una plataforma solar utility-scale con aproximadamente 300 MW de capacidad instalada en operación comercial en México, a través de cuatro plantas fotovoltaicas: Andalucía (Coahuila), Aguascalientes, Viborillas (Jalisco) y San Ignacio (Yucatán). Los proyectos iniciaron operación en 2019 y cuentan con contratos de compraventa de energía de largo plazo, principalmente con CFE, lo que garantiza flujos estables y predecibles. Las plantas están ubicadas en corredores industriales estratégicos y presentan altos niveles de disponibilidad operativa.</t>
  </si>
  <si>
    <t>300.00 MW; La plataforma cuenta con experiencia integral en el desarrollo, financiamiento, construcción y operación de aproximadamente 300 MW de capacidad solar en México. Los proyectos fueron estructurados bajo esquemas de (project finance), con contratos EPC y O&amp;M especializados. Desde su entrada en operación comercial en 2019, los activos han mantenido desempeño estable, tecnología de primer nivel y altos factores de disponibilidad, demostrando un sólido historial operativo de más de cinco años.</t>
  </si>
  <si>
    <t>0.00 MW; Actualmente la plataforma no cuenta con Sistemas de Almacenamiento de Energía (SAE) en operación; sin embargo, se encuentra evaluando e incorporando estudios técnicos y económicos para la integración de BESS en proyectos existentes y expansiones futuras, con el objetivo de optimizar la gestión de energía, maximizar ingresos y fortalecer la estabilidad del sistema.</t>
  </si>
  <si>
    <t>Zora Power cuenta con experiencia trabajando con contratistas y proveedores de primer nivel bajo esquemas EPC y contratos O&amp;M especializados. En sus proyectos actuales ha celebrado contratos con empresas internacionales y nacionales con amplia trayectoria en el sector energético para el diseño, suministro y construcción de plantas fotovoltaicas, así como para la operación y mantenimiento de los activos. Asimismo, mantiene relaciones estratégicas con asesores técnicos, financieros y legales para la estructuración de financiamientos bajo esquemas de project finance, así como con proveedores de equipos de tecnología fotovoltaica de estándar internacional. Para proyectos futuros, se priorizarán contratistas con experiencia comprobada en México y capacidad técnica y financiera suficiente.</t>
  </si>
  <si>
    <t>439143189.00 USD; La plataforma cuenta con el respaldo de un sponsor internacional con amplia experiencia en inversiones en infraestructura energética y activos reales, con miles de millones de dólares en activos bajo gestión a nivel global. A nivel proyecto, los activos han sido financiados mediante estructuras de project finance con instituciones financieras nacionales e internacionales, demostrando capacidad de acceso a capital y ejecución financiera sólida.</t>
  </si>
  <si>
    <t>El proyecto será financiado mediante una combinación de capital y deuda estructurada bajo esquemas de project finance. El capital proviene de un CKD listado en la Bolsa Mexicana de Valores, cuyo 98% de los recursos comprometidos corresponde a AFORES mexicanas, lo que implica una participación predominante de ahorro pensionario nacional en el desarrollo del proyecto. Esta estructura garantiza solidez financiera, alineación de largo plazo y contribución directa al fortalecimiento del mercado energético nacional mediante la canalización de capital institucional mexicano hacia infraestructura estratégica.</t>
  </si>
  <si>
    <t>La plataforma cuenta con capacidad para estructurar y cerrar financiamiento conforme al cronograma de desarrollo del proyecto. La experiencia previa demuestra capacidad para alcanzar cierre financiero previo al inicio de construcción, alineando desembolsos de capital y deuda con los hitos de ejecución del proyecto.</t>
  </si>
  <si>
    <t>La entidad que actuará como socio del proyecto será la sociedad vehículo (SPV) constituida específicamente para el desarrollo y operación del proyecto, respaldada por el sponsor de la plataforma y su estructura corporativa correspondiente.</t>
  </si>
  <si>
    <t>El proyecto seguirá un cronograma estructurado que contempla fases de desarrollo técnico y regulatorio, cierre financiero, contratación EPC y etapa de construcción. Con base en la experiencia previa de la plataforma, el periodo estimado de construcción para proyectos solares utility-scale es de aproximadamente 18 a 24 meses desde el inicio de obras hasta la entrada en operación comercial, sujeto a permisos y condiciones del sitio.</t>
  </si>
  <si>
    <t>15%; El proyecto se encuentra actualmente en etapa inicial de desarrollo, con un avance estimado del 15%, correspondiente a actividades preliminares que incluyen análisis de factibilidad técnica, identificación y evaluación del sitio, estudios preliminares de recurso solar, revisión de capacidad de interconexión, así como análisis regulatorios y estructuración conceptual del proyecto. Asimismo, se han iniciado acercamientos con posibles contratistas y asesores técnicos para definir el alcance preliminar del EPC y los requerimientos técnicos del sistema. En las siguientes etapas se contempla avanzar en estudios de ingeniería básica, permisos correspondientes y estructuración financiera para alcanzar el cierre financiero previo al inicio de construcción.</t>
  </si>
  <si>
    <t>SE Maniobras con apertura Lt Villa de Reyes - Aguascalientes Potencia</t>
  </si>
  <si>
    <t>5 MW; 4 HRS</t>
  </si>
  <si>
    <t>Se está trabajando en el cronograma de desarrollo y construcción.</t>
  </si>
  <si>
    <t>Carretera Aguascalientes - San Luis Potosi KM 15.5 NA, NA, La Paz, JALISCO, CP. 47550</t>
  </si>
  <si>
    <t>El proyecto Viborillas II consiste en una Central Eléctrica Fotovoltaica de generación de energía eléctrica a gran escala, ubicada en el estado de Jalisco. La central cuenta con una capacidad instalada aproximada de 118.8 MW en corriente alterna (MWac) y 131.3 MW en corriente directa (MWdc), mediante la instalación de módulos fotovoltaicos de alta eficiencia y 27 inversores centrales modelo SG4400UD (Sungrow).</t>
  </si>
  <si>
    <t>https://ti.energia.gob.mx/api_documentos/public/api/v1/client-systems/NUrVsAShATUUqrsRXujwkIqhGx57yb/documents/public/d9b4f489-59ee-46c6-9927-f1cc31e06750</t>
  </si>
  <si>
    <t>Sungrow, trina solar</t>
  </si>
  <si>
    <t>SGPA/DGIRA/DG</t>
  </si>
  <si>
    <t>PRE-CFE-CMI-0555-2026</t>
  </si>
  <si>
    <t>CFE-CMI-0555-2026</t>
  </si>
  <si>
    <t>Buenavista Energy Center</t>
  </si>
  <si>
    <t>SE Buena Vista</t>
  </si>
  <si>
    <t>No Aplica No Aplica, No Aplica, Las Cuevas, BAJA CALIFORNIA SUR, CP. 23560</t>
  </si>
  <si>
    <t>El proyecto CK2 consta de una central FV con seguidores para maximizar la producción, y un SAE de 30% de la capacidad de generación con una duración de 3hrs. Los inversores del SAE son formadores de red (Grid Forming) los cuales mejoran los márgenes de estabilidad a un costo mucho menor que mediante la expansión de elementos de transmisión. Ubicado en el polo de crecimiento sobre el Mar de Cortés entre La Paz y Los Cabos del sistema BCS en SE Buenavista 115 kV.</t>
  </si>
  <si>
    <t>https://ti.energia.gob.mx/api_documentos/public/api/v1/client-systems/NUrVsAShATUUqrsRXujwkIqhGx57yb/documents/public/407ec8d6-8810-4c9c-ae36-90d8a976db21</t>
  </si>
  <si>
    <t>PRE-CFE-CMI-0553-2026</t>
  </si>
  <si>
    <t>CFE-CMI-0553-2026</t>
  </si>
  <si>
    <t>Ck1 - San José Energy Center</t>
  </si>
  <si>
    <t>SE Maniobras Aeropuerto San José</t>
  </si>
  <si>
    <t>N.A. N.A., N.A., Santa Anita, BAJA CALIFORNIA SUR, CP. 23420</t>
  </si>
  <si>
    <t>El proyecto CK1 consta de una central FV con seguidores para maximizar la producción, y un SAE de 30% de la capacidad de generación con una duración de 3hrs. Los inversores del SAE son formadores de red (Grid Forming) los cuales mejoran los márgenes de estabilidad a un costo mucho menor que mediante la expansión de elementos de transmisión. Ubicado en el polo de crecimiento Los Cabos del sistema interconectado BCS en un nivel de tensión de 115 kV a la SE Maniobras Aeropuerto San José.</t>
  </si>
  <si>
    <t>https://ti.energia.gob.mx/api_documentos/public/api/v1/client-systems/NUrVsAShATUUqrsRXujwkIqhGx57yb/documents/public/dc2e4ffc-5e2e-4ac9-a94a-c767ce2e813d</t>
  </si>
  <si>
    <t>PRE-CFE-CMI-0253-2026</t>
  </si>
  <si>
    <t>CFE-CMI-0253-2026</t>
  </si>
  <si>
    <t>Proyecto Solar Fotovoltaico El Izotal</t>
  </si>
  <si>
    <t>SE Moctezuma</t>
  </si>
  <si>
    <t>CARRETERA ESTATAL 63, s/n, El Colorado, SAN LUIS POTOSÍ, CP. 78906</t>
  </si>
  <si>
    <t>PROYECTO DE ENERGIA RENOVABLES DE TECNOLOGIA FOTOVOLTAICA QUE SE CONECTARÁ A S.E. MOCTEZUMA A TRAVÉS DE UNA LT 12.5km</t>
  </si>
  <si>
    <t>https://ti.energia.gob.mx/api_documentos/public/api/v1/client-systems/NUrVsAShATUUqrsRXujwkIqhGx57yb/documents/public/3828977a-71fd-4696-a3af-7aa99e7733bb</t>
  </si>
  <si>
    <t>PRE-CFE-CMI-0251-2026</t>
  </si>
  <si>
    <t>CFE-CMI-0251-2026</t>
  </si>
  <si>
    <t>Parque Solar Fotovoltaico Diego</t>
  </si>
  <si>
    <t>SE LT Lerdo</t>
  </si>
  <si>
    <t>CARRETERA FEDERAL 40 GÓMEZ PALACIO-CUENCAMÉ KM 195 S/N, S/N, San José de Zaragoza, DURANGO, CP. 35960</t>
  </si>
  <si>
    <t>PROYECTO DE ENERGIA RENOVABLES DE TECNOLOGIA FOTOVOLTAICA, EL CUAL REQUIERE UNA LINEA DE TRANSMISION DE 12.3 KM PARA INTERCONECTARSE A LA S.E. LT LERDO-LA TRINIDAD</t>
  </si>
  <si>
    <t>SE Maniobras con apertura de LT Lerdo - Trinidad</t>
  </si>
  <si>
    <t>https://ti.energia.gob.mx/api_documentos/public/api/v1/client-systems/NUrVsAShATUUqrsRXujwkIqhGx57yb/documents/public/111546fd-1cbc-4268-bb80-8f66a0d1c633</t>
  </si>
  <si>
    <t>Oficio 117.-DGAEISyCP.1196/17</t>
  </si>
  <si>
    <t>10DU2018E0015, 9/MG-0239/04/18</t>
  </si>
  <si>
    <t>https://ti.energia.gob.mx/api_documentos/public/api/v1/client-systems/NUrVsAShATUUqrsRXujwkIqhGx57yb/documents/public/dcbace3f-29bd-4bdd-a6f3-264862f0dd87</t>
  </si>
  <si>
    <t>PRE-CFE-CMI-0249-2026</t>
  </si>
  <si>
    <t>CFE-CMI-0249-2026</t>
  </si>
  <si>
    <t>Parque Fv Solem Iii</t>
  </si>
  <si>
    <t>SE Maniobras con apertura LT Aguascalientes Oriente - Palo Alto</t>
  </si>
  <si>
    <t>Carretera Villa Hidalgo KM 7 N/A, N/A, Ciudad de los Niños, AGUASCALIENTES, CP. 20371</t>
  </si>
  <si>
    <t>PROYECTO DE ENERGIA RENOVABLES DE TECNOLOGIA FOTOVOLTAICA, EL CUAL REQUIERE UNA SUBESTACIÓN DE MANIOBRAS Y UNA LINEA DE TRANSMISION DE 1.17 KM PARA INTERCONECTARSE A LA LÍNEA DE TRANSMISIÓN AGUASCALIENTES OTE-PALO ALTO.</t>
  </si>
  <si>
    <t>https://ti.energia.gob.mx/api_documentos/public/api/v1/client-systems/NUrVsAShATUUqrsRXujwkIqhGx57yb/documents/public/e2a64d0f-e023-45b8-b2a0-e407fbb8e50f</t>
  </si>
  <si>
    <t>CPTT, ELECNOR, GRUPO ORTIZ, ASELCO y/o EIFFAGE. La estrategia de contratación se definirá oportunamente considerando condiciones de mercado, precios, asignación de riesgos y bancabilidad, ELIGIENDO contrapartes solventes y con experiencia. El marco contractual garantizará: (i) adecuada asignación de riesgos de diseño, construcción y ejecucion (ii) definición clara y completa de alcance y obligaciones (iii) correcta gestión de riesgos de interfaces en estructuras multicontrato, de ser aplicable.</t>
  </si>
  <si>
    <t>PRE-CFE-CMI-0237-2026</t>
  </si>
  <si>
    <t>CFE-CMI-0237-2026</t>
  </si>
  <si>
    <t>EOLICA DEL MAYAB S A P I DE CV</t>
  </si>
  <si>
    <t>aaron.ojeda@elawan.com, eduardo.rojas@elawan.com</t>
  </si>
  <si>
    <t>9991515445, 9999687836</t>
  </si>
  <si>
    <t>INSURGENTE SUR, 662, INT. PISO 12, Del Valle Centro, Benito Juárez, CIUDAD DE MÉXICO, C.P. 03100</t>
  </si>
  <si>
    <t>21.45 MW; 4</t>
  </si>
  <si>
    <t>El proyecto iniciará ingeniería de detalle tras RTB, seguido por procura de aerogeneradores, BESS y equipos eléctricos. La construcción incluye obras civiles, caminos, cimentaciones y montaje de WTG, así como la instalación de la subestación y la línea de transmisión. Finalmente se realizan pruebas, comisionamiento y COD en marzo de 2028.</t>
  </si>
  <si>
    <t>El Proyecto Eólico Chicxulub es una central de generación de energía renovable con una capacidad instalada de 71.40 MW, ubicada en la región norte del estado de Yucatán, México. El proyecto consiste en la instalación de aerogeneradores de tecnología moderna, su infraestructura eléctrica interna, la subestación elevadora y la línea de transmisión necesaria para su interconexión al sistema eléctrico NACIONAL El parque se desarrollará sobre una superficie aproximada de 508 hectáreas</t>
  </si>
  <si>
    <t>https://ti.energia.gob.mx/api_documentos/public/api/v1/client-systems/NUrVsAShATUUqrsRXujwkIqhGx57yb/documents/public/b0d20bce-bf6c-43fb-a018-f89af1d5ac00</t>
  </si>
  <si>
    <t>Los proveedores EPC considerados para el proyecto son los grupos Eiffage y Ortiz, ambos con experiencia consolidada en renovables y colaboración previa con Elawan. Se propone un contrato EPC llave en mano, aunque Elawan asumiría directamente la compra de los equipos principales (turbinas). Esta estructura reduce riesgos y garantiza un mayor control sobre los componentes críticos del proyecto. Por otro lado para las turbinas eolicas se mueve con fabricantes como VESTAS, NORDEX o SIEMENS</t>
  </si>
  <si>
    <t>12 turbinas de viento (Nordex, Siemens Gamesa, Vestas)</t>
  </si>
  <si>
    <t>DGISOS.3058/2019</t>
  </si>
  <si>
    <t>31YU2018E0034</t>
  </si>
  <si>
    <t>https://ti.energia.gob.mx/api_documentos/public/api/v1/client-systems/NUrVsAShATUUqrsRXujwkIqhGx57yb/documents/public/6eeb951f-63ab-446f-b05f-60cc94d44794</t>
  </si>
  <si>
    <t>PRE-CFE-CMI-0581-2026</t>
  </si>
  <si>
    <t>CFE-CMI-0581-2026</t>
  </si>
  <si>
    <t>Parque Fotovoltaico San Ignacio Ii</t>
  </si>
  <si>
    <t>SE San Ignacio</t>
  </si>
  <si>
    <t>Progreso</t>
  </si>
  <si>
    <t>Carretera Mérida-Progreso km 28+500 NA, NA, Campestre Flamboyanes, YUCATÁN, CP. 97324</t>
  </si>
  <si>
    <t>El Parque Fotovoltaico San Ignacio es una Central Eléctrica de generación solar ubicada en el Municipio de Progreso, Estado de Yucatán, México. El proyecto cuenta con una capacidad instalada de 66.40 MW en corriente directa (MWdc) y 57.20 MW en corriente alterna (MWac), mediante la instalación de 93,520 módulos fotovoltaicos Trina Solar y 13 inversores centrales Sungrow.</t>
  </si>
  <si>
    <t>https://ti.energia.gob.mx/api_documentos/public/api/v1/client-systems/NUrVsAShATUUqrsRXujwkIqhGx57yb/documents/public/d2f63e4c-55b8-4b1e-925f-03c0c65e392c</t>
  </si>
  <si>
    <t>PRE-CFE-CMI-0233-2026</t>
  </si>
  <si>
    <t>CFE-CMI-0233-2026</t>
  </si>
  <si>
    <t>Parque Fv Energias Renovables De Mexico Uno (Chignautla)</t>
  </si>
  <si>
    <t>SE Los Humeros III</t>
  </si>
  <si>
    <t>RTB: 31/10/2026, Inicio Construccion: 30/04/2027, COD: 01/08/2028</t>
  </si>
  <si>
    <t>Carretera Perote s/n, s/n, Los Humeros, PUEBLA, CP. 73957</t>
  </si>
  <si>
    <t>PROYECTO DE ENERGIA RENOVABLES DE TECNOLOGIA FOTOVOLTAICA, EL CUAL REQUIERE UNA LINEA DE TRANSMISION DE 6.7 KM PARA INTERCONECTARSE A LA S.E. HUMEROS III</t>
  </si>
  <si>
    <t>https://ti.energia.gob.mx/api_documentos/public/api/v1/client-systems/NUrVsAShATUUqrsRXujwkIqhGx57yb/documents/public/77ad5faf-75c4-4559-8a70-97660f2f8d5b</t>
  </si>
  <si>
    <t>09/MG-0113/12/24, 21PU2024E0095</t>
  </si>
  <si>
    <t>https://ti.energia.gob.mx/api_documentos/public/api/v1/client-systems/NUrVsAShATUUqrsRXujwkIqhGx57yb/documents/public/ab6c5a65-0ddc-419d-8b58-f958ec367ff6</t>
  </si>
  <si>
    <t>https://ti.energia.gob.mx/api_documentos/public/api/v1/client-systems/NUrVsAShATUUqrsRXujwkIqhGx57yb/documents/public/8b912d63-fdea-44f9-ab2c-1814c474031b</t>
  </si>
  <si>
    <t>PRE-CFE-CMI-0236-2026</t>
  </si>
  <si>
    <t>CFE-CMI-0236-2026</t>
  </si>
  <si>
    <t>Parque Fv Energias Renovables De Mexico Cuatro (El Cedral)</t>
  </si>
  <si>
    <t>SE Popolnáh</t>
  </si>
  <si>
    <t>35 MW; 3 HRS</t>
  </si>
  <si>
    <t>RTB: 31/12/2026, Inicio de Construccion: 30/06/2027, COD: 01/10/2028</t>
  </si>
  <si>
    <t>CARRETERA 5 EL IDEAL- POPOLNAH (EJIDO EL CEDRAL) S/N, S/N, El Cedral, QUINTANA ROO, CP. 77369</t>
  </si>
  <si>
    <t>PROYECTO DE ENERGIA RENOVABLES DE TECNOLOGIA FOTOVOLTAICA, EL CUAL REQUIERE UNA LINEA DE TRANSMISION DE 0.5 KM PARA INTERCONECTARSE A LA S.E.popolnah</t>
  </si>
  <si>
    <t>https://ti.energia.gob.mx/api_documentos/public/api/v1/client-systems/NUrVsAShATUUqrsRXujwkIqhGx57yb/documents/public/5a7c6a49-e7a8-448b-8e49-04e4ed7d80d5</t>
  </si>
  <si>
    <t>https://ti.energia.gob.mx/api_documentos/public/api/v1/client-systems/NUrVsAShATUUqrsRXujwkIqhGx57yb/documents/public/96a6eed7-6889-487d-9339-486bb18ad64c</t>
  </si>
  <si>
    <t>https://ti.energia.gob.mx/api_documentos/public/api/v1/client-systems/NUrVsAShATUUqrsRXujwkIqhGx57yb/documents/public/5f1ebacd-44dd-4dd5-8a3e-abee5e782071</t>
  </si>
  <si>
    <t>PRE-CFE-CMI-0230-2026</t>
  </si>
  <si>
    <t>CFE-CMI-0230-2026</t>
  </si>
  <si>
    <t>Parque Fv Energias Renovables De Campeche Uno (Aguacatal)</t>
  </si>
  <si>
    <t>SE Maniobras entronque LT Santa Lucía- Escarcega Potencia</t>
  </si>
  <si>
    <t>86 MW; 3 HRS</t>
  </si>
  <si>
    <t>RTB: 31/10/2026, Inicio de Construcción: 30/04/2027, COD: 01/11/2028</t>
  </si>
  <si>
    <t>CARRETERA 186 CHETUMAL-VILLAHERMOSA KM 207 s/N, S/N, El Aguacatal, CAMPECHE, CP. 24317</t>
  </si>
  <si>
    <t>PROYECTO DE ENERGIA RENOVABLES DE TECNOLOGIA FOTOVOLTAICA, EL CUAL REQUIERE UNA LINEA DE UNA SUBESTACION DE MANIOBRAS PARA INTERCONECTARSE A LA L.T. SANTA LUCIA-ESCARCEGA POTENCIA - 93220</t>
  </si>
  <si>
    <t>https://ti.energia.gob.mx/api_documentos/public/api/v1/client-systems/NUrVsAShATUUqrsRXujwkIqhGx57yb/documents/public/9ca2b12d-3b16-44ef-ae7d-b12cfd00808f</t>
  </si>
  <si>
    <t>09/MG-0132/12/24, 04CA2024E0028</t>
  </si>
  <si>
    <t>https://ti.energia.gob.mx/api_documentos/public/api/v1/client-systems/NUrVsAShATUUqrsRXujwkIqhGx57yb/documents/public/3069a069-6f0c-48f0-9020-68af71129907</t>
  </si>
  <si>
    <t>https://ti.energia.gob.mx/api_documentos/public/api/v1/client-systems/NUrVsAShATUUqrsRXujwkIqhGx57yb/documents/public/1c43305e-7e3e-4eb6-b3de-bc2767782687</t>
  </si>
  <si>
    <t>PRE-CFE-CMI-0255-2026</t>
  </si>
  <si>
    <t>CFE-CMI-0255-2026</t>
  </si>
  <si>
    <t>GLOBAL SOLAR AMERICA 7 S A P I DE CV</t>
  </si>
  <si>
    <t>Global Solar 7 San Luis 100 Mw</t>
  </si>
  <si>
    <t>GLOBAL SOLAR AMERICA 7, SAPI DE CV</t>
  </si>
  <si>
    <t>FECHA RTB 30/06/2027 Y FECHA COD 30/06/2029 DESARROLLO INGENIERÍAS: 132 DÍAS CONSTRUCCIÓN DE LA CENTRAL: 340 DÍAS OBRA CIVIL: 210 DÍAS OBRA ELECTROMECÁNICA: 190 DÍAS CONSTRUCCIÓN LÍNEA EVACUACIÓN: 300 DÍAS CONSTRUCCIÓN SUBESTACIÓN ELÉCTRICA: 330 DÍAS PRUEBAS DE COMPORTAMIENTO DE LA CENTRAL: 51 DÍAS TOTAL DÍAS: 523 DÍAS (SE CUENTA CON CRONOGRAMA EN MICROSOFT PROJECT)</t>
  </si>
  <si>
    <t>80%; Pendiente recibir respuestas a: INAH,MIA, MIS y Contrato de Interconección. Pendiente de ingreso: Permiso de Generación y Permisos Municipales</t>
  </si>
  <si>
    <t>Se Eólica Santiago</t>
  </si>
  <si>
    <t>57 MW; 4 HRS</t>
  </si>
  <si>
    <t>CARRETERA CUOTA SAN LUIS POTOSI - VILLA DE ARRIAGA KM 63.4, N/A, Ex-Hacienda de Santiago, SAN LUIS POTOSÍ, CP. 78494</t>
  </si>
  <si>
    <t>Alten proyecta instalar la Planta Global San Luís 3 EVACUANDO LA energía a través de una subestación elevadora denominada “SE Elevadora Global San Luís Potosí 3” ubicada dentro del polígono del proyecto fotovoltaico y de otra de maniobras denominada “Subestación Maniobras Eólica Santiago 230 kV”. Se construirá una línea de alta tensión que conecte ambas subestaciones en 230 kV. La subestación de maniobras ES LA“Subestación Maniobras Eólica Santiago 230 kV” .</t>
  </si>
  <si>
    <t>https://ti.energia.gob.mx/api_documentos/public/api/v1/client-systems/NUrVsAShATUUqrsRXujwkIqhGx57yb/documents/public/6556008d-0b47-46c3-b919-313d56516cbf</t>
  </si>
  <si>
    <t>04CA2026E0002</t>
  </si>
  <si>
    <t>https://ti.energia.gob.mx/api_documentos/public/api/v1/client-systems/NUrVsAShATUUqrsRXujwkIqhGx57yb/documents/public/a0cbeb4e-0442-4307-97f1-5f2d28c38692</t>
  </si>
  <si>
    <t>https://ti.energia.gob.mx/api_documentos/public/api/v1/client-systems/NUrVsAShATUUqrsRXujwkIqhGx57yb/documents/public/8b56ea0b-923d-4052-9c3e-1cc570d9bb47</t>
  </si>
  <si>
    <t>Instalaciones (queda la duda de la vigencia ya que, conforme a SIASIC, solició aclaración en sep-2025)</t>
  </si>
  <si>
    <t>PRE-CFE-CMI-0393-2026</t>
  </si>
  <si>
    <t>CFE-CMI-0393-2026</t>
  </si>
  <si>
    <t>DSE240702N94</t>
  </si>
  <si>
    <t>DESARROLLOS Y SOLUCIONES ENERGETICAS LEDA S DE RL DE CV</t>
  </si>
  <si>
    <t>Planta Solar El Palay</t>
  </si>
  <si>
    <t>81 MW; 4 HRS</t>
  </si>
  <si>
    <t>Proyecto en alto grado de avance y desarrollo con inicio construcción programada para septiembre 2026</t>
  </si>
  <si>
    <t>el trebol s/n, s/n, San Elpidio, CAMPECHE, CP. 24324</t>
  </si>
  <si>
    <t>Planta solar fotovoltaica con almacenamiento 4 horas</t>
  </si>
  <si>
    <t>https://ti.energia.gob.mx/api_documentos/public/api/v1/client-systems/NUrVsAShATUUqrsRXujwkIqhGx57yb/documents/public/9c7674b7-a947-46d7-ae16-8235919b6f63</t>
  </si>
  <si>
    <t>el acuerdo con el proveedor no se ha completado pero ya se trabaja en una short list con varios proveedores de epc de entre los que se seleccionara al definitivo</t>
  </si>
  <si>
    <t>09/MG-0032/08/25</t>
  </si>
  <si>
    <t>https://ti.energia.gob.mx/api_documentos/public/api/v1/client-systems/NUrVsAShATUUqrsRXujwkIqhGx57yb/documents/public/6ce43ce5-550e-44f8-997d-341ec763b78f</t>
  </si>
  <si>
    <t>https://ti.energia.gob.mx/api_documentos/public/api/v1/client-systems/NUrVsAShATUUqrsRXujwkIqhGx57yb/documents/public/0cdbafd6-9482-416e-9f9c-611346cae14e</t>
  </si>
  <si>
    <t>PRE-CFE-CMI-0392-2026</t>
  </si>
  <si>
    <t>CFE-CMI-0392-2026</t>
  </si>
  <si>
    <t>Planta Solar Bellas Vistas</t>
  </si>
  <si>
    <t>SE Ojo de Agua Potencia</t>
  </si>
  <si>
    <t>Desarrollo muy avanzado y listo para construcción el 31 de diciembre de 2027</t>
  </si>
  <si>
    <t>camino de sta. cecilia tepetitlan s/n, s/N, Tlachichuca, PUEBLA, CP. 75050</t>
  </si>
  <si>
    <t>Planta solar fotovoltaica con almacenamiento de 4 horas</t>
  </si>
  <si>
    <t>https://ti.energia.gob.mx/api_documentos/public/api/v1/client-systems/NUrVsAShATUUqrsRXujwkIqhGx57yb/documents/public/309173b0-6af3-4f7d-9b83-8698a5756227</t>
  </si>
  <si>
    <t>EN PROCESO DE NEGOCIACION CON UNA SHORT LIST DE CANDIDATOS A PROVEEDOR DE EPC</t>
  </si>
  <si>
    <t>https://ti.energia.gob.mx/api_documentos/public/api/v1/client-systems/NUrVsAShATUUqrsRXujwkIqhGx57yb/documents/public/1a1407ad-84cc-4dca-826a-205439535ab3</t>
  </si>
  <si>
    <t>https://ti.energia.gob.mx/api_documentos/public/api/v1/client-systems/NUrVsAShATUUqrsRXujwkIqhGx57yb/documents/public/ef26a0b8-232c-4d13-8b21-d8bf3c683ee6</t>
  </si>
  <si>
    <t>PRE-CFE-CMI-0452-2026</t>
  </si>
  <si>
    <t>CFE-CMI-0452-2026</t>
  </si>
  <si>
    <t>Baja Pacifico</t>
  </si>
  <si>
    <t>RODRIGO ACUÑA GOROZPE</t>
  </si>
  <si>
    <t>146 MW; 109 HRS</t>
  </si>
  <si>
    <t>RESERVA TERRITORIAL NOVIEMBRE 2025 USO DE SUELO JUNIO 2026 ESTUDIO INDICATIVO. MARZO 2026 MISSE POR PRESENTAR MIA. POR PRESENTAR PERMISO DE GENERACION. POR PRESENTAR CONSTRUCCION POR INICIAR. DURACION APROXIMADA 13 MESES</t>
  </si>
  <si>
    <t>Carretera Transpeninsular Cabo San Lucas - TODOS LOS SANTOS KM 12 KM 12, , Los Cangrejos, BAJA CALIFORNIA SUR, CP. 23473</t>
  </si>
  <si>
    <t>El Proyecto Solar Baja Pacífico: Generalidades técnicas: CAPACIDAD DE GENERACION Solar (PV) 115 MWp / 30 MW ac. BESS 131 MW/524MWh. El proyecto INCLUYE en su capex la construcción de la Subestación solicitada por CENACE/CFE denominada “PacIFICA 50". CONTEMPLA PROYECTO social AGROVOLTAICO PARA GRUPOS DE MUJERES Locales nuestro proyecto no requiere ppa de cfe, esta totalmente financiado y se transmite el activo 100% a cfe una vez amortizado. alineacion total a la planeacion vinculante.</t>
  </si>
  <si>
    <t>https://ti.energia.gob.mx/api_documentos/public/api/v1/client-systems/NUrVsAShATUUqrsRXujwkIqhGx57yb/documents/public/024ac3c8-e990-42d7-b229-ee7f9e1b5bde</t>
  </si>
  <si>
    <t>UNIDADES DE CENTRAL ELECTRICA INVERSORES PANELES SOLARES SISTEMA DE ALMACENAMIENTO SISTEMAS AUXILIARES PROVEEDORES EN PROCESO DE NEGOCIACION</t>
  </si>
  <si>
    <t>PRE-CFE-CMI-0472-2026</t>
  </si>
  <si>
    <t>CFE-CMI-0472-2026</t>
  </si>
  <si>
    <t>El Carrizo</t>
  </si>
  <si>
    <t>SE Maniobras con apertura de LT El Sauz - San Juan del Río Potencia</t>
  </si>
  <si>
    <t>autopista 57 167, , Loma Linda, QUERÉTARO, CP. 76820</t>
  </si>
  <si>
    <t>el carrizo es un proyecto de 112.20 mwp y 90 mw nominales los cuales se conecta mediante una apertura de linea de 230kv que va de la subestación el sauz a la subestación san juan del rio potencia</t>
  </si>
  <si>
    <t>https://ti.energia.gob.mx/api_documentos/public/api/v1/client-systems/NUrVsAShATUUqrsRXujwkIqhGx57yb/documents/public/8c08779c-f254-4b07-b5d3-86b7c727839e</t>
  </si>
  <si>
    <t>PRE-CFE-CMI-0425-2026</t>
  </si>
  <si>
    <t>CFE-CMI-0425-2026</t>
  </si>
  <si>
    <t>Los Cues</t>
  </si>
  <si>
    <t>SE Maniobras con apertura de LT El Sauz - Conín</t>
  </si>
  <si>
    <t>CARRETERA GENERAL LAZARO CARDENAS N/A, N/A, Los Cues, QUERÉTARO, CP. 76970</t>
  </si>
  <si>
    <t>lOS CUEs es un proyecto fotovoltaico de 112 mwp que se conecta por medio de la apertura de la linea de 230kv el sauz - conin. se tiene contemplado una subestación de maniobras</t>
  </si>
  <si>
    <t>https://ti.energia.gob.mx/api_documentos/public/api/v1/client-systems/NUrVsAShATUUqrsRXujwkIqhGx57yb/documents/public/c5b9c6f6-7ef3-4b59-b7bf-3903eb5b906d</t>
  </si>
  <si>
    <t>PRE-CFE-CMI-0802-2026</t>
  </si>
  <si>
    <t>CFE-CMI-0802-2026</t>
  </si>
  <si>
    <t>SE Villa Guerrero</t>
  </si>
  <si>
    <t>AUTOPISTA TENANGO-IXTAPAN DE LA SAL KM 29, , Villa Guerrero, MÉXICO, CP. 51760</t>
  </si>
  <si>
    <t>Proyecto fotovoltaico villa guerrero (estado de mexico) con capacidad de 36.30 MWp (30.10 MWac), integrado por 50.764 módulos de 715 Wp con seguimiento a un eje y 172 inversores (DC/AC 1.21). Incorpora SAE de 30 MW con 4 h de almacenamiento y 363 ciclos/año. Producción estimada P50: 77.34 GWh, PR 83.2 %. Vida útil proyectada: 25 años.</t>
  </si>
  <si>
    <t>SE Ixtapan de la Sal</t>
  </si>
  <si>
    <t>https://ti.energia.gob.mx/api_documentos/public/api/v1/client-systems/NUrVsAShATUUqrsRXujwkIqhGx57yb/documents/public/a57d4ba2-bbbb-41e9-be5b-c0a31c742445</t>
  </si>
  <si>
    <t>https://ti.energia.gob.mx/api_documentos/public/api/v1/client-systems/NUrVsAShATUUqrsRXujwkIqhGx57yb/documents/public/d5a89120-b180-4292-ae30-3994b50b2cf7</t>
  </si>
  <si>
    <t>https://ti.energia.gob.mx/api_documentos/public/api/v1/client-systems/NUrVsAShATUUqrsRXujwkIqhGx57yb/documents/public/57f337e8-e947-4b0e-84eb-5cf955c290b7</t>
  </si>
  <si>
    <t>PRE-CFE-CMI-0341-2026</t>
  </si>
  <si>
    <t>CFE-CMI-0341-2026</t>
  </si>
  <si>
    <t>Pfv Mimbre 200 + Bajio 200 Mw + 30% Bess</t>
  </si>
  <si>
    <t>LT Saltillo - Maniobras Eólica de Coahuila</t>
  </si>
  <si>
    <t>Actividades Previas - Noviembre 2025 - Enero 2026 Tramitologia y Permisos - Febrero - Julio 2026 Construccion - Noviembre 2026 - Junio 2029 Pruebas Preoperativas - Junio - Julio 2029 Entrada en Operacion Comercial - Julio 2029</t>
  </si>
  <si>
    <t>oratorio sn, sn, La Redoma, COAHUILA DE ZARAGOZA, CP. 25976</t>
  </si>
  <si>
    <t>El proyecto consistira en la construccion y operacion de un parque fotovoltaico de 400 mw, en la modalidad de agrupado en dos proyectos de 200 mw respectivamente denominado bajio y mimbre, los cuales estan ubicados en general cepeda, en la region de de coahuila, seran conectados a una linea denominada LT SALTILLO- CM EOLICA DE COAHUILA de capacidad de 230 k</t>
  </si>
  <si>
    <t>https://ti.energia.gob.mx/api_documentos/public/api/v1/client-systems/NUrVsAShATUUqrsRXujwkIqhGx57yb/documents/public/98a510c6-f5d6-41ac-a808-e12bc1b67d42</t>
  </si>
  <si>
    <t>el proyecto se realizara llave en mano con SUNGROW - Principal Contratista e Inversionista. GAM - Grupo Agrovoltaico de Mexico – Desarrollador.</t>
  </si>
  <si>
    <t>Módulos Fotovoltaicos sistemas de seguimiento inversores y equipos de potencia sistema de conexion y distribucion subestacion electrica de potencia - transformadores de potencia apartarrayos, tc's, tp's, interruptores de potencia pcym elementos estructurales</t>
  </si>
  <si>
    <t>https://ti.energia.gob.mx/api_documentos/public/api/v1/client-systems/NUrVsAShATUUqrsRXujwkIqhGx57yb/documents/public/3e48a6c0-961a-4536-90cd-6dcadda7ed37</t>
  </si>
  <si>
    <t>PRE-CFE-CMI-0146-2026</t>
  </si>
  <si>
    <t>CFE-CMI-0146-2026</t>
  </si>
  <si>
    <t>Divisadero 200 Mw + 30% Bess</t>
  </si>
  <si>
    <t>LT Andalucía - ManiobRAS Eólica de Coahuila</t>
  </si>
  <si>
    <t>60 MW; 180</t>
  </si>
  <si>
    <t>Carretera federal 40D 41+025, SN, San Juan del Cohetero (El Colorado), COAHUILA DE ZARAGOZA, CP. 25984</t>
  </si>
  <si>
    <t>El estado de Coahuila concentra importantes centros urbanos e industriales con alta demanda eléctrica. El proyecto eólico “Divisadero”, de 200 MW, se ubicará en General Cepeda y aprovechará el recurso eólico para generar energía limpia. Se interconectará al Sistema Eléctrico Nacional mediante la Red Nacional de Transmisión, contribuyendo a la planeación sectorial conforme a los lineamientos de SENER y al fortalecimiento del suministro eléctrico regional.</t>
  </si>
  <si>
    <t>https://ti.energia.gob.mx/api_documentos/public/api/v1/client-systems/NUrVsAShATUUqrsRXujwkIqhGx57yb/documents/public/4a2aa027-163b-4ff0-ad0e-ab420fdb88ce</t>
  </si>
  <si>
    <t>Llave en mano y puesta en operacion por parte de sungrow renewables y gam</t>
  </si>
  <si>
    <t>turbinas 4 mwp - sungrow transformadores de potencia trasnformadores de distribucion interruptores de potencia apartarrayos bancos de capacitores transformadores de corriente transformadores de potencia</t>
  </si>
  <si>
    <t>https://ti.energia.gob.mx/api_documentos/public/api/v1/client-systems/NUrVsAShATUUqrsRXujwkIqhGx57yb/documents/public/e1de5164-a8d0-4958-926d-df33b7db8cc0</t>
  </si>
  <si>
    <t>PRE-CFE-CMI-0231-2026</t>
  </si>
  <si>
    <t>CFE-CMI-0231-2026</t>
  </si>
  <si>
    <t>SE Maniobras con apertura de la LT Zocac - Nueva Xcala</t>
  </si>
  <si>
    <t>carretera mexico - veracruz km 63, , El Carmen, TLAXCALA, CP. 90226</t>
  </si>
  <si>
    <t>El proyecto el carmen es un proyecto fotovoltaico de 217 mwp ubicado en calpulalpan, estado de tlaxcala. se ha solicita el estudio indicativo. la interconexión es por medio de la apertura de la lt zocac - s-e- nueva xcala actualmente se estan elaborando tanto la mia como el misse y se espera tenerlos estudios a finales de febrero</t>
  </si>
  <si>
    <t>https://ti.energia.gob.mx/api_documentos/public/api/v1/client-systems/NUrVsAShATUUqrsRXujwkIqhGx57yb/documents/public/5ffa4dea-a499-488a-ae3d-705d022bce10</t>
  </si>
  <si>
    <t>PRE-CFE-CMI-0063-2026</t>
  </si>
  <si>
    <t>CFE-CMI-0063-2026</t>
  </si>
  <si>
    <t>SRE1606298D8</t>
  </si>
  <si>
    <t>SET RENOVABLES S A P I DE CV</t>
  </si>
  <si>
    <t>Los Algodones</t>
  </si>
  <si>
    <t>SET RENOVABLES</t>
  </si>
  <si>
    <t>Set Renovables</t>
  </si>
  <si>
    <t>JUAN MANUEL AVILA HERNANDEZ</t>
  </si>
  <si>
    <t>evelin.romo@topenergy.mx</t>
  </si>
  <si>
    <t>MONTES HIMALAYA, 403, Jardines de la Concepción, Aguascalientes, AGUASCALIENTES, C.P. 20120</t>
  </si>
  <si>
    <t>260 MW; Parques eólicos Peralta I y II: 117MW Parque eólico Cerro Grande: 52MW Parque solar El Naranjal: 50MW Parque Solar Del Litoral: 17MW Parque eólico Kosten: 24MW</t>
  </si>
  <si>
    <t>20 MW; Instalaciones de baterías en diversos proyectos a lo largo de México y la región</t>
  </si>
  <si>
    <t>Convenio estratégico con empresas constructoras y proveedoras de equipos de primer nivel.</t>
  </si>
  <si>
    <t>2000000 USD; Activos instalados en proyectos de eficiencia energética de diversa índole</t>
  </si>
  <si>
    <t>Venta de servicios energéticos, desarrollo de proyectos renovables e hidrógeno verde</t>
  </si>
  <si>
    <t>Dependiendo de la estructuración del proyecto</t>
  </si>
  <si>
    <t>SEG Ingeniería Sunna Power</t>
  </si>
  <si>
    <t>Dependiendo en gran medida de las autorizaciones pertinentes</t>
  </si>
  <si>
    <t>30%; Tierra asegurada, EvIS presentada, diseño técnico inicial</t>
  </si>
  <si>
    <t>SE Maniobras con apertura de LT camino Real - El Triunfo</t>
  </si>
  <si>
    <t>15 MW; 2 HRS</t>
  </si>
  <si>
    <t>El proyecto consiste en el desarrollo y construcción de una planta solar fotovoltaica ubicada en la localidad de Los Algodones, Baja California Sur, con una capacidad instalada de 65 MWp (50 MWac). Utilizará módulos de alta eficiencia con seguimiento solar de un eje para optimizar la captación del recurso solar de la región. La energía generada se conectará al Sistema Eléctrico Aislado de Baja California Sur mediante una subestación elevadora y obras de interconexión conforme a la normativa vigente. El proyecto contribuirá a fortalecer la confiabilidad del sistema aislado, diversificar la matriz energética regional y reducir emisiones, promoviendo un desarrollo energético sostenible.</t>
  </si>
  <si>
    <t>Ruta 1 0, , Los Algodones, BAJA CALIFORNIA SUR, CP. 23249</t>
  </si>
  <si>
    <t>El proyecto consiste en el desarrollo, construcción y operación de una planta de generación eléctrica solar fotovoltaica ubicada en la localidad de Los Algodones, en el estado de Baja California Sur, México. El proyecto contempla una capacidad instalada de 65 MWp en corriente directa (DC) y 50 MW en corriente alterna (AC), mediante el uso de módulos fotovoltaicos de alta eficiencia con tecnología n-type y estructuras de seguimiento solar de un eje (single-axis tracking), optimizadas para maximiz</t>
  </si>
  <si>
    <t>SE Maniobras con apertura de LT Ruiz Cortines - González Ortega</t>
  </si>
  <si>
    <t>https://ti.energia.gob.mx/api_documentos/public/api/v1/client-systems/NUrVsAShATUUqrsRXujwkIqhGx57yb/documents/public/24c84dad-e0c7-48ea-92dc-3021b7db87a7</t>
  </si>
  <si>
    <t>China communication and construction company, sería llave mano.</t>
  </si>
  <si>
    <t>Paneles fotovoltaicos: Trina Solar. Inversores: Huawei. Estructuras de soporte y seguimiento solar: NEXTracker. Baterías (celdas LFP para sistema de almacenamiento): CATL. Sistema de conversión de potencia (PCS) para BESS: SMA. Subestación y transformadores principales: ABB. Celdas y tableros de media tensión: Schneider Electric. Sistema SCADA y monitoreo: Huawei FusionSolar o GE Digital.</t>
  </si>
  <si>
    <t>PRE-CFE-CMI-0094-2026</t>
  </si>
  <si>
    <t>CFE-CMI-0094-2026</t>
  </si>
  <si>
    <t>Tonalli Hybrid</t>
  </si>
  <si>
    <t>SE Cofoín</t>
  </si>
  <si>
    <t>39 MW; 4 HRS</t>
  </si>
  <si>
    <t>Desarrollo estimado de 38 meses dividido en: Fase 1 – Desarrollo y Permisos (12 meses): Firma de contratos de tierra Estudio Indicativo CENACE Solicitud de interconexión Permiso CRE MIA y EVIS Fase 2 – Ingeniería y Cierre Financiero (8 meses): Ingeniería básica y de detalle Modelos dinámicos Cierre financiero Contratación EPC Fase 3 – Construcción (14 meses): Obras civiles Montaje de estructuras y módulos Instalación de inversores Instalación sistema BESS Construcción línea de interconexión Fase 4 – Pruebas y puesta en marcha (4 meses): Pruebas SAT Energización Pruebas de cumplimiento Código de Red Operación comercial</t>
  </si>
  <si>
    <t>Parcela rural sin número S/N, S/N, Santa Bárbara, HIDALGO, CP. 43961</t>
  </si>
  <si>
    <t>Proyecto híbrido de generación eléctrica compuesto por una Central Fotovoltaica de 130 MW en corriente alterna y un Sistema de Almacenamiento de Energía (SAE) de 39 MW con 4 horas de duración (156 MWh), ubicado en el Municipio de Tepeapulco, Hidalgo, con interconexión propuesta a la Subestación Eléctrica Cofoín 230 kV de la Red Nacional de Transmisión. El proyecto contempla tecnología de última generación con módulos bifaciales N-Type, inversores centrales 1500 V y sistema BESS para soporte de c</t>
  </si>
  <si>
    <t>https://ti.energia.gob.mx/api_documentos/public/api/v1/client-systems/NUrVsAShATUUqrsRXujwkIqhGx57yb/documents/public/67c0e11d-af81-42d1-95e4-e9534bcb170d</t>
  </si>
  <si>
    <t>El proyecto contempla esquema EPC llave en mano (Engineering, Procurement and Construction) con proveedor internacional con experiencia en proyectos utility-scale en México y Latinoamérica. Se evaluarán propuestas de empresas Tier-1 con respaldo financiero y experiencia comprobada en integración de sistemas fotovoltaicos y BESS. El contrato EPC incluirá garantías de desempeño, cronograma contractual y esquema de daños liquidados por retraso o incumplimiento.</t>
  </si>
  <si>
    <t>Módulos fotovoltaicos bifaciales N-Type 655 W – Tongwei (o proveedor Tier-1 equivalente) Inversores centrales 1500 V – Sungrow SG4400UD Sistema de almacenamiento de energía (BESS) – Tecnología Li-ion utility scale 39 MW / 156 MWh con proveedor internacional Tier-1 Transformadores de potencia y equipo de subestación – Fabricante certificado IEC Sistema SCADA y control de planta – Integrado con sistema de gestión energética (EMS) Estructuras con seguidores solares de un eje – Proveedor especi</t>
  </si>
  <si>
    <t>PRE-CFE-CMI-0120-2026</t>
  </si>
  <si>
    <t>CFE-CMI-0120-2026</t>
  </si>
  <si>
    <t>El Palmar I</t>
  </si>
  <si>
    <t>SE Santiago Maniobras</t>
  </si>
  <si>
    <t>110 MW; 3 HRS</t>
  </si>
  <si>
    <t>Autopista 80d /slp- villa de arriaga KM 62.5, , El Palmar (Puerta de las Chivas), SAN LUIS POTOSÍ, CP. 78494</t>
  </si>
  <si>
    <t>El Palmar I es un proyecto fotovoltaico de 132 mwp, ubicado en el municipio de villa de arriaga estado de san luis potosi se ha solicitado el estudio indicativo EN EL AÑO 2025 en el cual se esta solicitando la conexión a la subestación santigo maniobras 03msg-230 este proyecto contempla la implementación de 183,344 modulos de 720wp marca trina solar DURANTE FEBRERO SE INGRESARÁ LA SOLICITUD DE MIA Y MISSE</t>
  </si>
  <si>
    <t>https://ti.energia.gob.mx/api_documentos/public/api/v1/client-systems/NUrVsAShATUUqrsRXujwkIqhGx57yb/documents/public/a14914fb-9e5f-4207-b2a5-c277cccc7cdb</t>
  </si>
  <si>
    <t>EPC interno en grupo Cox</t>
  </si>
  <si>
    <t>https://ti.energia.gob.mx/api_documentos/public/api/v1/client-systems/NUrVsAShATUUqrsRXujwkIqhGx57yb/documents/public/ccb7ac97-9245-4a53-b878-6817f2c5e53d</t>
  </si>
  <si>
    <t>ninguno (tiene solicitud de indicativo de feb-2026 observada)</t>
  </si>
  <si>
    <t>Tier #1 EPC con experiencia relevante; e.g. Cobra, OHL, TSK, PowerChina, Gransolar, Elecnor, Grupo Ortiz entre otros. Buscaremos celebrar el clásico EPC (LSTK) suma alzada llave-en-mano y fecha cierta. Incluirá clausula penal (Liquidated Damages) para mitigar riesgo de retrasos. garantías a primera demanda. El límite total de garantías (overall liability cap) estará excederá 25% del valor del contrato - en línea con las exigencias de agencias riesgo crediticio y los bancos de primera línea.</t>
  </si>
  <si>
    <t>Se evaluarán tecnólogos de primera cálidad y tecnología de última generación de conformidad con los requerimientos de CFE. Inversores: Huawei, Sungrow, SMA, entre otros. paneles solares: Jinko, longi solar, trina solar, entre otros. SAE: BYD, tesla, catl, entre otros.</t>
  </si>
  <si>
    <t>llave en mano</t>
  </si>
  <si>
    <t>https://ti.energia.gob.mx/api_documentos/public/api/v1/client-systems/NUrVsAShATUUqrsRXujwkIqhGx57yb/documents/public/5edcb0e8-373f-49e3-a999-a5579c9869b5</t>
  </si>
  <si>
    <t>SE TIENEN PREACUERDOS CON SESELEC (SOLUCIONES ELECTROMECANICAS S.A. DE C.V.) BAJO ES ESQUEMA DE CONTRATACION/EJECUCION DE PROYECTO LLAVE EN MANO. SE TIENEN PREACUERDOS CON CIGSA (Consorcio Ingenieros de Guanajuato S.A. DE C.V.) BAJO ES ESQUEMA DE CONTRATACION/EJECUCION DE PROYECTO LLAVE EN MANO.</t>
  </si>
  <si>
    <t>GENERACION EOLICA: TURBINAS VESTAS DE 4.5 MW GENERACION SOLAR: PANEL SOLAR DE POTENCIA NOMINAL DE 750 W ALMACENAMIENTO: VESTAS, HHITHIUM O SIMILARES. TRANSFORMADORES: PROLEC GE POSIBLE INCLUSION DE CONDENSADOR SiNCRONO por definir.</t>
  </si>
  <si>
    <t>https://ti.energia.gob.mx/api_documentos/public/api/v1/client-systems/NUrVsAShATUUqrsRXujwkIqhGx57yb/documents/public/c34aba2c-197e-4da6-9238-fdb0ce32ccf9</t>
  </si>
  <si>
    <t>https://ti.energia.gob.mx/api_documentos/public/api/v1/client-systems/NUrVsAShATUUqrsRXujwkIqhGx57yb/documents/public/06280846-b367-40d0-9e6c-cd6da3d70133</t>
  </si>
  <si>
    <t>https://ti.energia.gob.mx/api_documentos/public/api/v1/client-systems/NUrVsAShATUUqrsRXujwkIqhGx57yb/documents/public/5592ad3b-c329-4cf6-b549-8b923a3d5033</t>
  </si>
  <si>
    <t>https://ti.energia.gob.mx/api_documentos/public/api/v1/client-systems/NUrVsAShATUUqrsRXujwkIqhGx57yb/documents/public/7100a893-12ce-450a-8d49-c60cfc8e824d</t>
  </si>
  <si>
    <t>https://ti.energia.gob.mx/api_documentos/public/api/v1/client-systems/NUrVsAShATUUqrsRXujwkIqhGx57yb/documents/public/45a6eaba-5787-431d-af68-099a72880dc0</t>
  </si>
  <si>
    <t>https://ti.energia.gob.mx/api_documentos/public/api/v1/client-systems/NUrVsAShATUUqrsRXujwkIqhGx57yb/documents/public/9940242b-f519-4570-86af-8fecb5ab9470</t>
  </si>
  <si>
    <t>https://ti.energia.gob.mx/api_documentos/public/api/v1/client-systems/NUrVsAShATUUqrsRXujwkIqhGx57yb/documents/public/8cd302b3-222a-4697-b456-7c77bb6fbe2c</t>
  </si>
  <si>
    <t>https://ti.energia.gob.mx/api_documentos/public/api/v1/client-systems/NUrVsAShATUUqrsRXujwkIqhGx57yb/documents/public/80b1a32d-29e3-4bba-9fda-57b82cef9f41</t>
  </si>
  <si>
    <t>https://ti.energia.gob.mx/api_documentos/public/api/v1/client-systems/NUrVsAShATUUqrsRXujwkIqhGx57yb/documents/public/5691f157-a7da-4b7d-b107-8e9d51c0afe9</t>
  </si>
  <si>
    <t>https://ti.energia.gob.mx/api_documentos/public/api/v1/client-systems/NUrVsAShATUUqrsRXujwkIqhGx57yb/documents/public/d9b44156-4a7b-4f76-9062-b944c037ec3b</t>
  </si>
  <si>
    <t>https://ti.energia.gob.mx/api_documentos/public/api/v1/client-systems/NUrVsAShATUUqrsRXujwkIqhGx57yb/documents/public/330fbbaf-5976-451d-8e39-e307bf4aadcf</t>
  </si>
  <si>
    <t>https://ti.energia.gob.mx/api_documentos/public/api/v1/client-systems/NUrVsAShATUUqrsRXujwkIqhGx57yb/documents/public/b7358512-e126-475b-bd71-a24b53686171</t>
  </si>
  <si>
    <t>https://ti.energia.gob.mx/api_documentos/public/api/v1/client-systems/NUrVsAShATUUqrsRXujwkIqhGx57yb/documents/public/422f5918-b973-43c8-9fe1-0e9150595b1b</t>
  </si>
  <si>
    <t>https://ti.energia.gob.mx/api_documentos/public/api/v1/client-systems/NUrVsAShATUUqrsRXujwkIqhGx57yb/documents/public/3deb6626-c8eb-4c05-9e7e-41e9dd9e1c54</t>
  </si>
  <si>
    <t>https://ti.energia.gob.mx/api_documentos/public/api/v1/client-systems/NUrVsAShATUUqrsRXujwkIqhGx57yb/documents/public/5baaff8a-c072-4bf2-8d44-5fb69af562b5</t>
  </si>
  <si>
    <t>https://ti.energia.gob.mx/api_documentos/public/api/v1/client-systems/NUrVsAShATUUqrsRXujwkIqhGx57yb/documents/public/0a5c1c40-b590-4adc-89de-35b68b5d0335</t>
  </si>
  <si>
    <t>Se contempla un contrato EPC bajo esquema llave en mano, mediante el cual un contratista integral asumirá la ingeniería, suministro, construcción, puesta en marcha y pruebas del proyecto hasta su operación comercial. El contrato incluirá garantías de desempeño, disponibilidad y eficiencia, así como garantías de operación inicial, cumplimiento de cronograma y precio fijo, mitigando riesgos técnicos y financieros para el inversionista.</t>
  </si>
  <si>
    <t>El proyecto contempla 325,380 módulos bifaciales Canadian Solar CS7N-720TB-AG de 720 W, 660 inversores Huawei SUN2000-330KTL, sistema BESS Huawei LUNA2000-4.5MWh, 22 centros de transformación de 9 MVA DEL FABRICANTE ORMZABAL, Trackers marca next tracker, subestación elevadora de 200 MVA en 230 kV, Transformador marca prolec o chint, línea eléctrica y cuadro de maniobras con normativa cfe. Además se contará con sistema de monitoreo y cámaras de vigilancia.</t>
  </si>
  <si>
    <t>https://ti.energia.gob.mx/api_documentos/public/api/v1/client-systems/NUrVsAShATUUqrsRXujwkIqhGx57yb/documents/public/9d3bb731-0e37-41bc-bf79-ecf6e0977d5c</t>
  </si>
  <si>
    <t>https://ti.energia.gob.mx/api_documentos/public/api/v1/client-systems/NUrVsAShATUUqrsRXujwkIqhGx57yb/documents/public/6a72c9e7-4c07-4805-8a6e-a8a2629b8f94</t>
  </si>
  <si>
    <t>dentro del grupo se cuenta con una unidad de negocio "plantas industriales" la cual se encargara de la ingeniería procura y construcción del proyecto, además contamos con una unidad de negocio de transmisión y distribución la que se puede encargar de las obras de refuerzo y interconexión.</t>
  </si>
  <si>
    <t>Proveedor EPC con experiencia en proyectos utility-scale PV + BESS en LATAM. Se contempla contrato EPC llave en mano (Lump Sum Turnkey), incluyendo ingeniería, procura, construcción, interconexión, puesta en marcha y garantías de desempeño, con precio fijo y asignación clara de riesgos. Se prevé contrato O&amp;M posterior y estructura contractual bancable para financiamiento bajo esquema Project Finance.</t>
  </si>
  <si>
    <t>Paneles Solares: Proveedor INTL con más de 40 años de experiencia, ventas anuales superiores a USD $17.5 billones y más de 3 GW instalados globalmente. Cuenta con certificaciones INTL que garantizan alta eficiencia, confiabilidad y desempeño en proyectos utility-scale. SAE/BESS: Sistema suministrado por fabricante Top 3 mundial, con más de 400 proyectos y 45 GW instalados. Tecnología avanzada EMS/BMS, altos estándares de seguridad y desempeño comprobado en aplicaciones de gran escala</t>
  </si>
  <si>
    <t>https://ti.energia.gob.mx/api_documentos/public/api/v1/client-systems/NUrVsAShATUUqrsRXujwkIqhGx57yb/documents/public/bfe19924-3d9c-410f-a606-d2700186af73</t>
  </si>
  <si>
    <t>Contamos con Contrato de prestación de Servicios EPC listo para ejecutarse con la empresa DV Santos, quien ya ha trabajado con CFE y LyF. DV Santos ya ha realizado ingenieras y diseños para este proyecto de 130 MW y le ha dado seguimiento al desarrollo del mismo desde tiempo atrás. En base a esto y que ya ha trabajado con CFE recomendamos ampliamente a DV Santos. contrato llave en mano. www.dvsantos.com</t>
  </si>
  <si>
    <t>1500-2</t>
  </si>
  <si>
    <t>https://ti.energia.gob.mx/api_documentos/public/api/v1/client-systems/NUrVsAShATUUqrsRXujwkIqhGx57yb/documents/public/a0a12ae2-7d51-41e5-9dda-9cd44cb05a95</t>
  </si>
  <si>
    <t>El proyecto contempla la participación de un contratista EPC (Engineering, Procurement &amp; Construction) con experiencia comprobada en proyectos utility-scale de generación solar y sistemas híbridos con almacenamiento (PV + BESS), incluyendo ejecución en Latinoamérica y cumplimiento con normativas locales e internacionales.</t>
  </si>
  <si>
    <t>Paneles Solares: Proveedor INTL con más de 40 años de experiencia, ventas anuales superiores a USD $17.5 billones y más de 3 GW instalados globalmente. Cuenta con certificaciones INTL. que garantizan alta eficiencia, confiabilidad y desempeño en proyectos utility-scale. SAE/BESS: Sistema suministrado por fabricante Top 3 mundial, con más de 400 proyectos y 45 GW instalados. Tecnología avanzada EMS/BMS, altos estándares de seguridad y desempeño comprobado en aplicaciones de gran escala</t>
  </si>
  <si>
    <t>https://ti.energia.gob.mx/api_documentos/public/api/v1/client-systems/NUrVsAShATUUqrsRXujwkIqhGx57yb/documents/public/c273a2eb-38b7-4a63-a5d2-d5bcc9384371</t>
  </si>
  <si>
    <t>GRUPO INDI</t>
  </si>
  <si>
    <t>LOGI</t>
  </si>
  <si>
    <t>https://ti.energia.gob.mx/api_documentos/public/api/v1/client-systems/NUrVsAShATUUqrsRXujwkIqhGx57yb/documents/public/b664dd65-aa1b-45db-8920-2e5ff42d6c7c</t>
  </si>
  <si>
    <t>- TURBINAs (GE/Vestas), - TRANSFORMADOR PRINCIPAL (GE, Chint, Siemens, ABB o similar), - SAE (Fluence, GE, TESLA), - INVERSOR DE SAE (SMA).</t>
  </si>
  <si>
    <t>El proveedor EPC considerado es Epic Electric, subsidiaria de Eléctrica Aselco, con experiencia en el desarrollo y construcción de infraestructura eléctrica y proyectos de generación. La estructura contractual prevista es bajo la modalidad llave en mano a precio alzado, mediante la cual el contratista asume la responsabilidad integral del diseño, ingeniería, procura, construcción, pruebas y puesta en marcha del proyecto, incluyendo garantías de desempeño y cumplimiento.</t>
  </si>
  <si>
    <t>Por definir dependerá de la información que CFE nos proporcione y de acuerdo con la mejor opción que nos brinde nuestro socio capitalistA.</t>
  </si>
  <si>
    <t>Por definir dependerá de la información que CFE nos proporcione y de acuerdo con la mejor opción que nos brinde nuestro socio capitalista.</t>
  </si>
  <si>
    <t>https://ti.energia.gob.mx/api_documentos/public/api/v1/client-systems/NUrVsAShATUUqrsRXujwkIqhGx57yb/documents/public/49dfc931-e1f6-4bf4-8998-cbc4222ba9ab</t>
  </si>
  <si>
    <t>https://ti.energia.gob.mx/api_documentos/public/api/v1/client-systems/NUrVsAShATUUqrsRXujwkIqhGx57yb/documents/public/a6ad8841-f5f7-4e7f-b788-49c5f1c3932f</t>
  </si>
  <si>
    <t>MANIFIESTO EL INTERES EN PARTICIPAR EN ESTE PROCESO "PLANTA CONCEPCION MENDIZABAL". NO PODEMOS PROVEER DE RESPUESTAS AL TRATARSE DE UN PROYECTO DE CFE DEL QUE DESCONOCEMOS LA INFORMACION NECESARIA PARA PODER RESPONDER. POR ELLO NO PODEMOS RESPONDER LAS PREGUNTAS Y AQUELLAS QUE SON OBLIGATORIAS LAS ESTAMOS RESPONCIENDO CON LA CIFRA "1" O CON TEXTOS DE "NO APLICA". EN EL CASO DE RESPUESTAS DE "SI" O "NO" ESTAMOS RESPONDIENDO DE FORMA ALEATORIA. ENVIAMOS EL ANEXO N EN BLANCO AL SER OBLIGATORIO</t>
  </si>
  <si>
    <t>MANIFIESTO EL INTERES EN PARTICIPAR EN ESTE PROCESO "PLANTA CERRO PRIETO". SIN EMBARGO, NO PODEMOS PROVEER DE RESPUESTAS AL TRATARSE DE UN PROYECTO DE CFE DEL QUE DESCONOCEMOS LA INFORMACION NECESARIA PARA PODER RESPONDER. POR ELLO NO PODEMOS RESPONDER LAS PREGUNTAS Y AQUELLAS QUE SON OBLIGATORIAS LAS ESTAMOS RESPONCIENDO CON LA CIFRA "1" O CON TEXTOS DE "NO APLICA". EN EL CASO DE RESPUESTAS DE "SI" O "NO" ESTAMOS RESPONDIENDO DE FORMA ALEATORIA. ENVIAMOS EL ANEXO N EN BLANCO AL SER OBLIGATORIO</t>
  </si>
  <si>
    <t>TECHINT CHINA ENERGY ELECNOR</t>
  </si>
  <si>
    <t>PANELES FOTOVOLTAICOS INVERSORES ESTRUCTURA FIJA SAEB TRANSFORMADORES LOS ANTERIORES SERÁN DEFINIDOS EN CUANTO SE TENGA INFORMACIÓN DEL CUARTO DE DATOS DE CFE</t>
  </si>
  <si>
    <t>PANELES SOLARES INVERSORES ESTRUCTURA FIJA TRANSFORMADORES SAEB LOS ANTERIORES SE DEFINIRAN UNA VEZ QUE SE CUENTE CON INFORMACIÓN DEL CUARTO DE DATOS DE CFE</t>
  </si>
  <si>
    <t>https://ti.energia.gob.mx/api_documentos/public/api/v1/client-systems/NUrVsAShATUUqrsRXujwkIqhGx57yb/documents/public/792ea7d0-109e-4021-b000-95c3d6780761</t>
  </si>
  <si>
    <t>ver anexo</t>
  </si>
  <si>
    <t>https://ti.energia.gob.mx/api_documentos/public/api/v1/client-systems/NUrVsAShATUUqrsRXujwkIqhGx57yb/documents/public/85f6978d-6cb3-4070-aac5-758e48d44235</t>
  </si>
  <si>
    <t>EN PROCESO DE LLENADO</t>
  </si>
  <si>
    <t>https://ti.energia.gob.mx/api_documentos/public/api/v1/client-systems/NUrVsAShATUUqrsRXujwkIqhGx57yb/documents/public/421656f4-3c0b-40a6-9137-739456ad35b5</t>
  </si>
  <si>
    <t>https://ti.energia.gob.mx/api_documentos/public/api/v1/client-systems/NUrVsAShATUUqrsRXujwkIqhGx57yb/documents/public/e8cff126-d5cd-4464-90d3-2b978c4704f0</t>
  </si>
  <si>
    <t>https://ti.energia.gob.mx/api_documentos/public/api/v1/client-systems/NUrVsAShATUUqrsRXujwkIqhGx57yb/documents/public/a4ac8bbd-4a0c-4200-9bd8-8b80d1d38f4f</t>
  </si>
  <si>
    <t>"● Modulos: Longi de 660 Wp LR8-66HYD ● Inversor: Power Electronics FS4200M ● Tracker: 1 V Nextracker ● SAE: Fluence o similares (Estamos llevando a cabo una licitación con los proveedores mas competitivos) ● Transformador de Potencia: GE, Siemens, TBEA o similares Los equipos que finalmente se definan, deberían cumplir con caracteristicas técnicas similares o mejores al momento de la adjucación de las ofertas con los proveedores"</t>
  </si>
  <si>
    <t>https://ti.energia.gob.mx/api_documentos/public/api/v1/client-systems/NUrVsAShATUUqrsRXujwkIqhGx57yb/documents/public/e2d8f94b-d392-41ba-ad6e-2d622b7c8d44</t>
  </si>
  <si>
    <t>https://ti.energia.gob.mx/api_documentos/public/api/v1/client-systems/NUrVsAShATUUqrsRXujwkIqhGx57yb/documents/public/7a60a6f9-6e86-4937-936e-47feb4150e23</t>
  </si>
  <si>
    <t>https://ti.energia.gob.mx/api_documentos/public/api/v1/client-systems/NUrVsAShATUUqrsRXujwkIqhGx57yb/documents/public/8314ad28-9814-4fde-aca4-1eac9fa87bf5</t>
  </si>
  <si>
    <t>https://ti.energia.gob.mx/api_documentos/public/api/v1/client-systems/NUrVsAShATUUqrsRXujwkIqhGx57yb/documents/public/73d6e354-7456-496e-b9b9-d6a481f4e269</t>
  </si>
  <si>
    <t>https://ti.energia.gob.mx/api_documentos/public/api/v1/client-systems/NUrVsAShATUUqrsRXujwkIqhGx57yb/documents/public/e083c556-e9f6-4afd-99db-d85c0cbceb37</t>
  </si>
  <si>
    <t>https://ti.energia.gob.mx/api_documentos/public/api/v1/client-systems/NUrVsAShATUUqrsRXujwkIqhGx57yb/documents/public/2c3e826c-742f-404f-aeff-24ffa4d20190</t>
  </si>
  <si>
    <t>El proveedor EPC considerado para el desarrollo de los proyectos es CONSTRUCCIONES ALDESEM, S.A. DE C.V., en conjunto con PROYENER, S. de R.L. de C.V., quienes participarían bajo un esquema contractual tipo llave en mano (EPC Turnkey), sujeto a los resultados del proceso de evaluación, selección y asignación correspondiente.</t>
  </si>
  <si>
    <t>antai solar, Hitachi Energy, Huawei, Sungrow, SCHNEIDER,ABB, SIEMENS,Chint, CATL, hithium, Power Electronics, Longi, Trina Solar y Ormazabal en soluciones eléctricas, fotovoltaicas y sistemas BESS; así como Instalaciones Eléctricas Segura, Viakon, INDASA Almería, Top Cable, Condumex, Aragón Energía y Plastibras, especializados en instalaciones eléctricas, conductores y materiales para infraestructura energética.</t>
  </si>
  <si>
    <t>https://ti.energia.gob.mx/api_documentos/public/api/v1/client-systems/NUrVsAShATUUqrsRXujwkIqhGx57yb/documents/public/f0db7ec6-e86e-4934-a569-e53d350309b8</t>
  </si>
  <si>
    <t>https://ti.energia.gob.mx/api_documentos/public/api/v1/client-systems/NUrVsAShATUUqrsRXujwkIqhGx57yb/documents/public/7ee7dfcd-a249-4d05-ac84-239c16f32b2e</t>
  </si>
  <si>
    <t>https://ti.energia.gob.mx/api_documentos/public/api/v1/client-systems/NUrVsAShATUUqrsRXujwkIqhGx57yb/documents/public/9a4990aa-f7cd-4b58-9606-5b5bc59e06ca</t>
  </si>
  <si>
    <t>EPC, se lanzará una RFP con una terna de una preselección de proveedores que disponemos. El desarrollador del proyecto y sus socios estratégicos (AES-Nordex) asumen la compra de los suministros principales (Trafo, WTG y SAE)</t>
  </si>
  <si>
    <t>Nordex será el proveedor de la turbina eólica completa que incluye góndola, buje, tres (3) palas, torre, incluidos componentes mecánicos y eléctricos internos, tablero de distribución, controlador de tierra, convertidor de potencia y transformador de nivel medio para servicios auxiliares. El suministro de trafo y BOP será definido conforme a mejores ofertas y condiciones de mercado</t>
  </si>
  <si>
    <t>https://ti.energia.gob.mx/api_documentos/public/api/v1/client-systems/NUrVsAShATUUqrsRXujwkIqhGx57yb/documents/public/81e89997-1b37-4736-8af7-77a00168b593</t>
  </si>
  <si>
    <t>https://ti.energia.gob.mx/api_documentos/public/api/v1/client-systems/NUrVsAShATUUqrsRXujwkIqhGx57yb/documents/public/87dc7caf-c050-4a7a-978c-45792e29ec39</t>
  </si>
  <si>
    <t>https://ti.energia.gob.mx/api_documentos/public/api/v1/client-systems/NUrVsAShATUUqrsRXujwkIqhGx57yb/documents/public/0d0a86df-7e00-40e7-a180-a920afdb4e4a</t>
  </si>
  <si>
    <t>EPC SESELEC, Esquema BOS (AES compra los suministros principales)</t>
  </si>
  <si>
    <t>● Modulos: Longi de 660 Wp LR8-66HYD ● Inversor: Power Electronics FS4200M ● Tracker: 1 V Nextracker ● SAE: Fluence ● Transformador de Potencia: GE o Siemens</t>
  </si>
  <si>
    <t>https://ti.energia.gob.mx/api_documentos/public/api/v1/client-systems/NUrVsAShATUUqrsRXujwkIqhGx57yb/documents/public/602292b4-2680-475e-8f23-0abddbdceead</t>
  </si>
  <si>
    <t>https://ti.energia.gob.mx/api_documentos/public/api/v1/client-systems/NUrVsAShATUUqrsRXujwkIqhGx57yb/documents/public/be9fe477-a146-4ac9-a1ee-7b7f0a03fcf7</t>
  </si>
  <si>
    <t>https://ti.energia.gob.mx/api_documentos/public/api/v1/client-systems/NUrVsAShATUUqrsRXujwkIqhGx57yb/documents/public/2fd06ce4-8cd6-4864-bd1c-12bb9eebb99d</t>
  </si>
  <si>
    <t>https://ti.energia.gob.mx/api_documentos/public/api/v1/client-systems/NUrVsAShATUUqrsRXujwkIqhGx57yb/documents/public/8d94fd75-3465-4e0b-923e-579aef7fffaf</t>
  </si>
  <si>
    <t>https://ti.energia.gob.mx/api_documentos/public/api/v1/client-systems/NUrVsAShATUUqrsRXujwkIqhGx57yb/documents/public/e9141181-76d1-45d4-8fcf-6e1d28aa7646</t>
  </si>
  <si>
    <t>https://ti.energia.gob.mx/api_documentos/public/api/v1/client-systems/NUrVsAShATUUqrsRXujwkIqhGx57yb/documents/public/fb387668-beab-4456-b1a9-a9737c8a8f02</t>
  </si>
  <si>
    <t>https://ti.energia.gob.mx/api_documentos/public/api/v1/client-systems/NUrVsAShATUUqrsRXujwkIqhGx57yb/documents/public/c29d548a-c521-4eaf-bb4e-122e34ce95a2</t>
  </si>
  <si>
    <t>s</t>
  </si>
  <si>
    <t>.</t>
  </si>
  <si>
    <t>https://ti.energia.gob.mx/api_documentos/public/api/v1/client-systems/NUrVsAShATUUqrsRXujwkIqhGx57yb/documents/public/1d969dce-93c2-42fb-b20e-e373cfc8526d</t>
  </si>
  <si>
    <t>https://ti.energia.gob.mx/api_documentos/public/api/v1/client-systems/NUrVsAShATUUqrsRXujwkIqhGx57yb/documents/public/fb6b86ab-60ce-4a40-914d-26b0ea00d8e0</t>
  </si>
  <si>
    <t>https://ti.energia.gob.mx/api_documentos/public/api/v1/client-systems/NUrVsAShATUUqrsRXujwkIqhGx57yb/documents/public/bce4ec06-f144-4acd-a1d1-3e3bf286ce9e</t>
  </si>
  <si>
    <t>https://ti.energia.gob.mx/api_documentos/public/api/v1/client-systems/NUrVsAShATUUqrsRXujwkIqhGx57yb/documents/public/8dc4eadb-dd34-4660-9a03-e95a269b8e63</t>
  </si>
  <si>
    <t>https://ti.energia.gob.mx/api_documentos/public/api/v1/client-systems/NUrVsAShATUUqrsRXujwkIqhGx57yb/documents/public/142532f8-f12b-4bd5-8e77-7ba4f7e4592e</t>
  </si>
  <si>
    <t>RDFSF</t>
  </si>
  <si>
    <t>https://ti.energia.gob.mx/api_documentos/public/api/v1/client-systems/NUrVsAShATUUqrsRXujwkIqhGx57yb/documents/public/2b8d84d7-6b60-4ab8-a569-ab4e31b7bd6d</t>
  </si>
  <si>
    <t>https://ti.energia.gob.mx/api_documentos/public/api/v1/client-systems/NUrVsAShATUUqrsRXujwkIqhGx57yb/documents/public/6fe1b4bf-cd4f-43e2-a718-0225df73d05f</t>
  </si>
  <si>
    <t>https://ti.energia.gob.mx/api_documentos/public/api/v1/client-systems/NUrVsAShATUUqrsRXujwkIqhGx57yb/documents/public/4531c0a2-44ff-4888-ad2c-cc7260bd9794</t>
  </si>
  <si>
    <t>https://ti.energia.gob.mx/api_documentos/public/api/v1/client-systems/NUrVsAShATUUqrsRXujwkIqhGx57yb/documents/public/d5e09278-d44e-4970-8669-82750dde5587</t>
  </si>
  <si>
    <t>https://ti.energia.gob.mx/api_documentos/public/api/v1/client-systems/NUrVsAShATUUqrsRXujwkIqhGx57yb/documents/public/54dc2527-424e-4288-8679-37a73326a6d2</t>
  </si>
  <si>
    <t>https://ti.energia.gob.mx/api_documentos/public/api/v1/client-systems/NUrVsAShATUUqrsRXujwkIqhGx57yb/documents/public/d1ceda20-1147-412f-b5ac-044852107040</t>
  </si>
  <si>
    <t>https://ti.energia.gob.mx/api_documentos/public/api/v1/client-systems/NUrVsAShATUUqrsRXujwkIqhGx57yb/documents/public/2ebd8b1f-5253-48bb-b596-8549912ea0f2</t>
  </si>
  <si>
    <t>https://ti.energia.gob.mx/api_documentos/public/api/v1/client-systems/NUrVsAShATUUqrsRXujwkIqhGx57yb/documents/public/32c6cdba-75c5-4e0c-ae29-6319a02f4b3d</t>
  </si>
  <si>
    <t>https://ti.energia.gob.mx/api_documentos/public/api/v1/client-systems/NUrVsAShATUUqrsRXujwkIqhGx57yb/documents/public/ced988c2-f75d-4f39-a1e6-3b5cd70c6bdd</t>
  </si>
  <si>
    <t>Se buscara un proyecto llave en mano con un contratista tier 1, en donde ya se tiene avance significativo de negociaciones para los otros proyectos del portafolio, por lo que se aprovecharia para llegar a un acuerdo. No se tiene algo especifico para este proyecto y aunque se busca que el contrato siempre contenga Liquidated damages, garantias de cumplimiento, contingenicas, seguro permisos etc, aun no se cuenta con ello por lo que estamos poneindo no a esas preguntas en este cuestionario</t>
  </si>
  <si>
    <t>Paneles, trackers, inversores, baterias, transformadores, equipo de media tension, subestacoin elevadora y lineas de transmision. no se tienen definidos los proveedores de equipos todavia.</t>
  </si>
  <si>
    <t>07CH2025E0046</t>
  </si>
  <si>
    <t>https://ti.energia.gob.mx/api_documentos/public/api/v1/client-systems/NUrVsAShATUUqrsRXujwkIqhGx57yb/documents/public/4d3861e9-9ccb-4137-ad9c-a353f7542157</t>
  </si>
  <si>
    <t>https://ti.energia.gob.mx/api_documentos/public/api/v1/client-systems/NUrVsAShATUUqrsRXujwkIqhGx57yb/documents/public/07d075c4-0e10-4a4b-99e8-85c4cacab2c4</t>
  </si>
  <si>
    <t>https://ti.energia.gob.mx/api_documentos/public/api/v1/client-systems/NUrVsAShATUUqrsRXujwkIqhGx57yb/documents/public/859ea712-0346-4b0c-9859-15027167dc7c</t>
  </si>
  <si>
    <t>Hitachi Energy, Huawei, Sungrow, Chint, CATL, Power Electronics, Longi, Trina Solar y Ormazabal en soluciones eléctricas, fotovoltaicas y sistemas BESS; así como Instalaciones Eléctricas Segura, Viakon, INDASA Almería, Top Cable, Condumex, Aragón Energía y Plastibras, especializados en instalaciones eléctricas, conductores y materiales para infraestructura energética.</t>
  </si>
  <si>
    <t>https://ti.energia.gob.mx/api_documentos/public/api/v1/client-systems/NUrVsAShATUUqrsRXujwkIqhGx57yb/documents/public/5a3b0b03-e792-4897-b0f5-f8dbfbd5b621</t>
  </si>
  <si>
    <t>El proyecto contempla contratación bajo esquema EPC Lump Sum Turnkey (llave en mano a precio alzado) con contratista internacional o nacional con experiencia comprobada en proyectos utility scale ≥100 MW y subestaciones 230 kV. Se consideran como potenciales EPCistas empresas con experiencia en México y Latinoamérica (p.ej., ACCIONA Energía, TSK, Gransolar, Prodiel o equivalente).</t>
  </si>
  <si>
    <t>Módulos fotovoltaicos: Trina Solar N-Type TOPCon 740 Wp o equivalente Tier 1. Inversores string utility: Huawei / Sungrow 330 kW. Sistema de almacenamiento (BESS): CATL / BYD 30 MW / 60 MWh. Estructuras con seguidores: Tracker 1P horizontal (Nextracker / Soltec o equivalente). Transformador elevador principal: 34.5/230 kV fabricante internacional certificado. Sistema SCADA y control: Integrado con cumplimiento Código de Red. Protecciones y sistemas eléctricos: Conforme a normativa</t>
  </si>
  <si>
    <t>https://ti.energia.gob.mx/api_documentos/public/api/v1/client-systems/NUrVsAShATUUqrsRXujwkIqhGx57yb/documents/public/bb748f54-c81f-467f-80a1-581818703dd7</t>
  </si>
  <si>
    <t>https://ti.energia.gob.mx/api_documentos/public/api/v1/client-systems/NUrVsAShATUUqrsRXujwkIqhGx57yb/documents/public/9f234271-bc8c-4e7a-8a6b-ac61381cab64</t>
  </si>
  <si>
    <t>https://ti.energia.gob.mx/api_documentos/public/api/v1/client-systems/NUrVsAShATUUqrsRXujwkIqhGx57yb/documents/public/93e6e574-6260-4c14-801d-d7c45351c51c</t>
  </si>
  <si>
    <t>https://ti.energia.gob.mx/api_documentos/public/api/v1/client-systems/NUrVsAShATUUqrsRXujwkIqhGx57yb/documents/public/aabe5b08-e6c2-47e8-b111-57b7a28315a4</t>
  </si>
  <si>
    <t>https://ti.energia.gob.mx/api_documentos/public/api/v1/client-systems/NUrVsAShATUUqrsRXujwkIqhGx57yb/documents/public/f94936ae-5da6-42bf-b5c5-73257095aa40</t>
  </si>
  <si>
    <t>https://ti.energia.gob.mx/api_documentos/public/api/v1/client-systems/NUrVsAShATUUqrsRXujwkIqhGx57yb/documents/public/235622cc-fca5-43f7-a0d5-ebbbcf7aa922</t>
  </si>
  <si>
    <t>https://ti.energia.gob.mx/api_documentos/public/api/v1/client-systems/NUrVsAShATUUqrsRXujwkIqhGx57yb/documents/public/8b6daca9-464f-4991-8c5d-889d82e693d6</t>
  </si>
  <si>
    <t>https://ti.energia.gob.mx/api_documentos/public/api/v1/client-systems/NUrVsAShATUUqrsRXujwkIqhGx57yb/documents/public/06fecb5e-faa8-4d8f-b61b-1b082def90d8</t>
  </si>
  <si>
    <t>https://ti.energia.gob.mx/api_documentos/public/api/v1/client-systems/NUrVsAShATUUqrsRXujwkIqhGx57yb/documents/public/81db19e4-9b7e-4b11-96e6-9112bf0e3b29</t>
  </si>
  <si>
    <t>https://ti.energia.gob.mx/api_documentos/public/api/v1/client-systems/NUrVsAShATUUqrsRXujwkIqhGx57yb/documents/public/b8104304-7a8a-41fa-896e-66d056d2114d</t>
  </si>
  <si>
    <t>https://ti.energia.gob.mx/api_documentos/public/api/v1/client-systems/NUrVsAShATUUqrsRXujwkIqhGx57yb/documents/public/c26aca15-de99-453f-adda-fbe28cfcc45c</t>
  </si>
  <si>
    <t>https://ti.energia.gob.mx/api_documentos/public/api/v1/client-systems/NUrVsAShATUUqrsRXujwkIqhGx57yb/documents/public/8d30c0b6-ec16-4592-8a11-231f79488eb9</t>
  </si>
  <si>
    <t>https://ti.energia.gob.mx/api_documentos/public/api/v1/client-systems/NUrVsAShATUUqrsRXujwkIqhGx57yb/documents/public/d80fed6f-0916-48f8-b033-3fa98a5805ba</t>
  </si>
  <si>
    <t>https://ti.energia.gob.mx/api_documentos/public/api/v1/client-systems/NUrVsAShATUUqrsRXujwkIqhGx57yb/documents/public/151dfc4f-9967-49f6-b2d9-e089b816cea5</t>
  </si>
  <si>
    <t>https://ti.energia.gob.mx/api_documentos/public/api/v1/client-systems/NUrVsAShATUUqrsRXujwkIqhGx57yb/documents/public/4b434051-65b7-4204-9837-d8caa79e6da8</t>
  </si>
  <si>
    <t>117.-DGISOS.989/2018</t>
  </si>
  <si>
    <t>https://ti.energia.gob.mx/api_documentos/public/api/v1/client-systems/NUrVsAShATUUqrsRXujwkIqhGx57yb/documents/public/9a524fb4-54a9-4811-a04e-78de827816d8</t>
  </si>
  <si>
    <t>a la fecha se tiene considerado a IEPI México S.A. de C.V. (OHL Industrial México (IEPI México) como potencial proveedor del epc; sin embargo se estan analizando distintos potenciales proveedores; asi como los distintos esquemas.</t>
  </si>
  <si>
    <t>MODULOS: LONGi Solar, Trina, JA Solar, Jinko INVERSORES: Power Electronics, Sungrow y Huawei TRACKERS: Nextpower, Arctech, Trina TRANSFORMADOR DE POTENCIA DE ALTA TENSIÓN: Chint, TBEA, General Electric SAE: Sungrow, Huawei, CATL</t>
  </si>
  <si>
    <t>https://ti.energia.gob.mx/api_documentos/public/api/v1/client-systems/NUrVsAShATUUqrsRXujwkIqhGx57yb/documents/public/979bc848-cac7-4b00-ad36-0ed90687b0fb</t>
  </si>
  <si>
    <t>https://ti.energia.gob.mx/api_documentos/public/api/v1/client-systems/NUrVsAShATUUqrsRXujwkIqhGx57yb/documents/public/1259827b-28ff-47e8-9be8-d14d4e88e040</t>
  </si>
  <si>
    <t>https://ti.energia.gob.mx/api_documentos/public/api/v1/client-systems/NUrVsAShATUUqrsRXujwkIqhGx57yb/documents/public/794dec24-b6c9-415d-85de-4966772f6444</t>
  </si>
  <si>
    <t>A LA FECHA SE TIENE CONSIDERADO A IEPI México S.A. de C.V. (OHL Industrial México (IEPI México) COMO POTENCIAL PROVEEDOR DEL EPC; SIN EMBARGO SE ESTAN ANALIZANDO DISTINTOS POTENCIALES PROVEEDORES; ASI COMO LOS DISTINTOS ESQUEMAS.</t>
  </si>
  <si>
    <t>https://ti.energia.gob.mx/api_documentos/public/api/v1/client-systems/NUrVsAShATUUqrsRXujwkIqhGx57yb/documents/public/22eda112-77e5-456a-8530-025d8c1b3772</t>
  </si>
  <si>
    <t>https://ti.energia.gob.mx/api_documentos/public/api/v1/client-systems/NUrVsAShATUUqrsRXujwkIqhGx57yb/documents/public/cefe60ae-4615-4dcb-aff9-1a4a78bb21d9</t>
  </si>
  <si>
    <t>Se contempla un contrato EPC bajo esquema llave en mano, mediante el cual un contratista integral asumirá la ingeniería, suministro, construcción, pruebas y puesta en marcha del proyecto hasta su COD. El contrato incluirá garantías de desempeño, disponibilidad y eficiencia, así como garantías de operación inicial, cumplimiento de cronograma y precio fijo, mitigando riesgos técnicos y financieros para el desarrollador.</t>
  </si>
  <si>
    <t>El proyecto contempla 325,380 módulos fotovoltaicos bifaciales Canadian solar de 720 w, 660 inversores SUN2000-330KTL, 22 centros de transformación de 9,000 kVA ormazabal, subestación elevadora de 200 MVA en 230 kV con transformador prolec, CUADRO DE MANIOBRAS EN 230 kV y sistema BESS Huawei LUNA2000-4.5MWh. Incluye además línea interna en 230 kV, caminos, drenajes y edificio de control, sistema de monitoreo y cámaras de seguridad.</t>
  </si>
  <si>
    <t>https://ti.energia.gob.mx/api_documentos/public/api/v1/client-systems/NUrVsAShATUUqrsRXujwkIqhGx57yb/documents/public/466808c3-3590-4792-a436-aab60fd24e82</t>
  </si>
  <si>
    <t>EPC</t>
  </si>
  <si>
    <t>NOrdex</t>
  </si>
  <si>
    <t>SGPA.DGIRA.DG.08393</t>
  </si>
  <si>
    <t>https://ti.energia.gob.mx/api_documentos/public/api/v1/client-systems/NUrVsAShATUUqrsRXujwkIqhGx57yb/documents/public/c8d376a9-c339-4af7-8568-f4fc1f62b2e2</t>
  </si>
  <si>
    <t>https://ti.energia.gob.mx/api_documentos/public/api/v1/client-systems/NUrVsAShATUUqrsRXujwkIqhGx57yb/documents/public/b0bcb000-48c2-4215-87db-49bb6213896e</t>
  </si>
  <si>
    <t>https://ti.energia.gob.mx/api_documentos/public/api/v1/client-systems/NUrVsAShATUUqrsRXujwkIqhGx57yb/documents/public/7f28a476-c746-40a9-ac86-93602cb7a7d6</t>
  </si>
  <si>
    <t>El proyecto contempla 361,800 módulos fotovoltaicos MARCA CANADIAN SOLAR, 660 inversores Huawei SUN2000-330KTL, 22 centros de transformación de 9,000 kVA MARCA ORMAZABAL, subestación elevadora de 200 MVA en 230 kV CON TRANSFORMADOR PROLEC, estación de switcheo en 34.5 kV y sistema BESS Huawei LUNA2000-4.5MWh, línea interna en 230 kV, estructura de soporte tipo tracker NEXT TRACKER y sistemas de monitoreo y control GREEN ENERGY.</t>
  </si>
  <si>
    <t>https://ti.energia.gob.mx/api_documentos/public/api/v1/client-systems/NUrVsAShATUUqrsRXujwkIqhGx57yb/documents/public/4ca08e47-f5ac-4029-a342-b20f3c47fbe7</t>
  </si>
  <si>
    <t>La determinacion del proveedor de epc será mediante licitación privada, pero en cualquier caso la estructura del acuerdo contractual será "llave en mano".</t>
  </si>
  <si>
    <t>117.-DGAEISyCP.0087/17</t>
  </si>
  <si>
    <t>09/MG-0250/07/24</t>
  </si>
  <si>
    <t>https://ti.energia.gob.mx/api_documentos/public/api/v1/client-systems/NUrVsAShATUUqrsRXujwkIqhGx57yb/documents/public/88eed06e-7a7e-468a-baf6-ec936a469aae</t>
  </si>
  <si>
    <t>Quartux llave en mano</t>
  </si>
  <si>
    <t>Contenedores de baterías - Contemporary Amperex Technology Co., Limited (CATL) PCS (Skid version) - Sineng Electric Transformadores de servicios auxiliares - IMEM Transformadores Tableros de Media Tensión - Siemens / Xtran Tech Transformador de Potencia - Chint Global Interruptores y seccionadores de potencia - Chint Global Transformadores de instrumento - Chint Global Relevadores de protección -Schweitzer Engineering Laboratories, Inc. (SEL)</t>
  </si>
  <si>
    <t>https://ti.energia.gob.mx/api_documentos/public/api/v1/client-systems/NUrVsAShATUUqrsRXujwkIqhGx57yb/documents/public/64a8a642-d801-482f-be62-656ed512f35f</t>
  </si>
  <si>
    <t>https://ti.energia.gob.mx/api_documentos/public/api/v1/client-systems/NUrVsAShATUUqrsRXujwkIqhGx57yb/documents/public/22788be0-82d2-454d-9605-e1ec087b04dc</t>
  </si>
  <si>
    <t>pturbs</t>
  </si>
  <si>
    <t>prueba</t>
  </si>
  <si>
    <t>https://ti.energia.gob.mx/api_documentos/public/api/v1/client-systems/NUrVsAShATUUqrsRXujwkIqhGx57yb/documents/public/670c40c1-3609-430f-9c2d-d5f44c5ec1f4</t>
  </si>
  <si>
    <t>para la construcción de este proyecto atlantica realizará las actividades de ingeniería y procura de equipos primarios, mientras que la construcción del balance de planta (BOS) será subcontratada. el proceso de licitación se llevará a cabo siguiendo los lineamientos corporativos para el proceso de compra. entre los proveedores pre-listados se encuentran: Latnovva, Grupo Ortiz, Edemtec, Elecnor, Grupo MACC</t>
  </si>
  <si>
    <t>04CA2024E0004</t>
  </si>
  <si>
    <t>https://ti.energia.gob.mx/api_documentos/public/api/v1/client-systems/NUrVsAShATUUqrsRXujwkIqhGx57yb/documents/public/c26f57a7-a09b-4359-8337-d1750ab10e86</t>
  </si>
  <si>
    <t>Se contempla contratación bajo modalidad EPC llave en mano (Engineering, Procurement &amp; Construction) con precio fijo y fecha cierta (Lump Sum Turnkey – LSTK). Se evaluarán contratistas internacionales y nacionales con experiencia en proyectos utility-scale en México. El contrato incluirá garantías de desempeño, cumplimiento de cronograma y cumplimiento del Código de Red.</t>
  </si>
  <si>
    <t>Módulos fotovoltaicos bifaciales N-Type ~610 Wp (fabricantes Tier-1 como Jinko, Longi, Trina o JA Solar). Inversores centrales utility-scale (Sungrow, Huawei o Power Electronics). Sistema de almacenamiento BESS basado en tecnología LFP con integración EMS (CATL, BYD o Fluence). Seguidores solares de un eje (Nextracker o Array Technologies). Subestación elevadora y sistema de interconexión en 115 kV conforme Código de Red.</t>
  </si>
  <si>
    <t>https://ti.energia.gob.mx/api_documentos/public/api/v1/client-systems/NUrVsAShATUUqrsRXujwkIqhGx57yb/documents/public/6c10a265-3465-4107-8280-07944f22850f</t>
  </si>
  <si>
    <t>https://ti.energia.gob.mx/api_documentos/public/api/v1/client-systems/NUrVsAShATUUqrsRXujwkIqhGx57yb/documents/public/99b496e9-15e8-472a-8a90-36dee32b357d</t>
  </si>
  <si>
    <t>https://ti.energia.gob.mx/api_documentos/public/api/v1/client-systems/NUrVsAShATUUqrsRXujwkIqhGx57yb/documents/public/1dd50998-af77-4073-b36b-011713598da4</t>
  </si>
  <si>
    <t>https://ti.energia.gob.mx/api_documentos/public/api/v1/client-systems/NUrVsAShATUUqrsRXujwkIqhGx57yb/documents/public/1f3bae15-638f-464b-a6fe-bb5c7e0999ac</t>
  </si>
  <si>
    <t>xx</t>
  </si>
  <si>
    <t>https://ti.energia.gob.mx/api_documentos/public/api/v1/client-systems/NUrVsAShATUUqrsRXujwkIqhGx57yb/documents/public/2158ccb2-b460-43f6-84ea-a17793a54cc9</t>
  </si>
  <si>
    <t>https://ti.energia.gob.mx/api_documentos/public/api/v1/client-systems/NUrVsAShATUUqrsRXujwkIqhGx57yb/documents/public/c2262d4a-9859-4da8-a316-1de1b7e38ebf</t>
  </si>
  <si>
    <t>https://ti.energia.gob.mx/api_documentos/public/api/v1/client-systems/NUrVsAShATUUqrsRXujwkIqhGx57yb/documents/public/4f165d6e-af4b-46e7-8cd4-6389af9fec33</t>
  </si>
  <si>
    <t>El proyecto contempla 147,900 módulos fotovoltaicos (2.384 x 1.303 m) MARCA CANADIAN SOLAR DE 720 W, 300 inversores SUN2000-330KTL, 10 centros de transformación de 9,000 kVA, subestación elevadora de 90 MVA en 230 kV, CON TRANSFORMADOR MARCA CHINTA, PROLEC O GE, estación de switcheo en 34.5 kV CON NORMATIVA DE CONSTRUCCIÓN DE LA CFE, sistema BESS Huawei LUNA2000-4.5MWh, UNA línea interna en 230 kV DE MENOS DE UN KILÓMETOR, caminos, drenajes, edificio de control, CÁMARAS.</t>
  </si>
  <si>
    <t>https://ti.energia.gob.mx/api_documentos/public/api/v1/client-systems/NUrVsAShATUUqrsRXujwkIqhGx57yb/documents/public/94bd4167-9825-43dd-a654-741733c2ed8d</t>
  </si>
  <si>
    <t>https://ti.energia.gob.mx/api_documentos/public/api/v1/client-systems/NUrVsAShATUUqrsRXujwkIqhGx57yb/documents/public/3cb0e7a2-8da1-4622-bc8d-c0a0b0510761</t>
  </si>
  <si>
    <t>https://ti.energia.gob.mx/api_documentos/public/api/v1/client-systems/NUrVsAShATUUqrsRXujwkIqhGx57yb/documents/public/281877b1-36d8-4256-bb33-0d03e53750eb</t>
  </si>
  <si>
    <t>https://ti.energia.gob.mx/api_documentos/public/api/v1/client-systems/NUrVsAShATUUqrsRXujwkIqhGx57yb/documents/public/7fe714b4-cecf-4786-ba7e-0ac4ec2613ce</t>
  </si>
  <si>
    <t>https://ti.energia.gob.mx/api_documentos/public/api/v1/client-systems/NUrVsAShATUUqrsRXujwkIqhGx57yb/documents/public/fc1fc3b6-6eec-443e-bf08-47516936a3b6</t>
  </si>
  <si>
    <t>hunan road and bridge construction group co., ltd. Contrato llave en mano</t>
  </si>
  <si>
    <t>https://ti.energia.gob.mx/api_documentos/public/api/v1/client-systems/NUrVsAShATUUqrsRXujwkIqhGx57yb/documents/public/c435da9c-c7ba-4645-bc69-d7f60bb4575d</t>
  </si>
  <si>
    <t>https://ti.energia.gob.mx/api_documentos/public/api/v1/client-systems/NUrVsAShATUUqrsRXujwkIqhGx57yb/documents/public/1c5f949d-a321-4127-a26e-7e10291a03d1</t>
  </si>
  <si>
    <t>https://ti.energia.gob.mx/api_documentos/public/api/v1/client-systems/NUrVsAShATUUqrsRXujwkIqhGx57yb/documents/public/232b1d75-9b2a-4cd1-bcd0-7dfc179095cf</t>
  </si>
  <si>
    <t>https://ti.energia.gob.mx/api_documentos/public/api/v1/client-systems/NUrVsAShATUUqrsRXujwkIqhGx57yb/documents/public/042f2eee-1a06-4d66-9171-07d5265e7dc0</t>
  </si>
  <si>
    <t>https://ti.energia.gob.mx/api_documentos/public/api/v1/client-systems/NUrVsAShATUUqrsRXujwkIqhGx57yb/documents/public/6da35336-2410-4096-b05b-7727e56e163c</t>
  </si>
  <si>
    <t>aaa</t>
  </si>
  <si>
    <t>dddd</t>
  </si>
  <si>
    <t>https://ti.energia.gob.mx/api_documentos/public/api/v1/client-systems/NUrVsAShATUUqrsRXujwkIqhGx57yb/documents/public/ca21b5c9-149d-4d55-bd5b-7e82b2445651</t>
  </si>
  <si>
    <t>Por confirmar</t>
  </si>
  <si>
    <t>Anexo</t>
  </si>
  <si>
    <t>a1</t>
  </si>
  <si>
    <t>https://ti.energia.gob.mx/api_documentos/public/api/v1/client-systems/NUrVsAShATUUqrsRXujwkIqhGx57yb/documents/public/fe4f7868-8b5f-48f7-a83b-f069270372b3</t>
  </si>
  <si>
    <t>https://ti.energia.gob.mx/api_documentos/public/api/v1/client-systems/NUrVsAShATUUqrsRXujwkIqhGx57yb/documents/public/4375b288-c67d-4056-b2d6-caa1e170ae21</t>
  </si>
  <si>
    <t>https://ti.energia.gob.mx/api_documentos/public/api/v1/client-systems/NUrVsAShATUUqrsRXujwkIqhGx57yb/documents/public/799de61a-2fcd-44dd-b6b7-8db1e76be3ad</t>
  </si>
  <si>
    <t>https://ti.energia.gob.mx/api_documentos/public/api/v1/client-systems/NUrVsAShATUUqrsRXujwkIqhGx57yb/documents/public/ef295a83-f582-4879-b95d-96156475fbc0</t>
  </si>
  <si>
    <t>PRUEBA</t>
  </si>
  <si>
    <t>https://ti.energia.gob.mx/api_documentos/public/api/v1/client-systems/NUrVsAShATUUqrsRXujwkIqhGx57yb/documents/public/0dbf67f9-3747-412a-b808-874b4cccea32</t>
  </si>
  <si>
    <t>https://ti.energia.gob.mx/api_documentos/public/api/v1/client-systems/NUrVsAShATUUqrsRXujwkIqhGx57yb/documents/public/e5a38ad1-7677-4d7a-9b46-122eeeb70d4e</t>
  </si>
  <si>
    <t>https://ti.energia.gob.mx/api_documentos/public/api/v1/client-systems/NUrVsAShATUUqrsRXujwkIqhGx57yb/documents/public/d422c9ac-dae7-4575-bf9c-9c084e5ee802</t>
  </si>
  <si>
    <t>Sin obligación o vinculación a proyectos específicos TUTO tiene acuerdos con HUAWEI inc. Para el desarrollo e instalación de sistemas SAE, con el Grupo Isastur (Isotron en Mexico) para construcción de plantas fotovoltaicas y con Canadian Solar para suministro de módulos PV.</t>
  </si>
  <si>
    <t>CANADIAN SOLAR, HUAWEI, ARRAY</t>
  </si>
  <si>
    <t>https://ti.energia.gob.mx/api_documentos/public/api/v1/client-systems/NUrVsAShATUUqrsRXujwkIqhGx57yb/documents/public/2fda6250-739e-4007-ac94-b9d7ca407f20</t>
  </si>
  <si>
    <t>https://ti.energia.gob.mx/api_documentos/public/api/v1/client-systems/NUrVsAShATUUqrsRXujwkIqhGx57yb/documents/public/c8af2788-8529-4377-8433-0892c8bf9468</t>
  </si>
  <si>
    <t>https://ti.energia.gob.mx/api_documentos/public/api/v1/client-systems/NUrVsAShATUUqrsRXujwkIqhGx57yb/documents/public/f99e418a-bcca-429e-b02f-1593d4b99a75</t>
  </si>
  <si>
    <t>https://ti.energia.gob.mx/api_documentos/public/api/v1/client-systems/NUrVsAShATUUqrsRXujwkIqhGx57yb/documents/public/87373922-1b49-42c5-8a7f-3876710f72f1</t>
  </si>
  <si>
    <t>https://ti.energia.gob.mx/api_documentos/public/api/v1/client-systems/NUrVsAShATUUqrsRXujwkIqhGx57yb/documents/public/a2616a38-fb75-464f-bb1c-b55bad20ffd0</t>
  </si>
  <si>
    <t>https://ti.energia.gob.mx/api_documentos/public/api/v1/client-systems/NUrVsAShATUUqrsRXujwkIqhGx57yb/documents/public/36b5a111-0e48-4787-82f1-ce1eb7c99f35</t>
  </si>
  <si>
    <t>https://ti.energia.gob.mx/api_documentos/public/api/v1/client-systems/NUrVsAShATUUqrsRXujwkIqhGx57yb/documents/public/0b15e9e1-5b9b-44a3-ac65-fc7ebc0994e8</t>
  </si>
  <si>
    <t>https://ti.energia.gob.mx/api_documentos/public/api/v1/client-systems/NUrVsAShATUUqrsRXujwkIqhGx57yb/documents/public/799a9c83-93ce-4671-93ed-65f5bbf5c15b</t>
  </si>
  <si>
    <t>https://ti.energia.gob.mx/api_documentos/public/api/v1/client-systems/NUrVsAShATUUqrsRXujwkIqhGx57yb/documents/public/9101d5d4-e437-4c07-9567-74516d333c01</t>
  </si>
  <si>
    <t>https://ti.energia.gob.mx/api_documentos/public/api/v1/client-systems/NUrVsAShATUUqrsRXujwkIqhGx57yb/documents/public/b06da4ee-edb5-4208-9a39-ecf925a787a6</t>
  </si>
  <si>
    <t>https://ti.energia.gob.mx/api_documentos/public/api/v1/client-systems/NUrVsAShATUUqrsRXujwkIqhGx57yb/documents/public/9f01afd6-ed73-4e2c-9ad2-c5fe397ab00f</t>
  </si>
  <si>
    <t>El proveedor EPC considerado para el desarrollo de los proyectos es CONSTRUCCIONES ALDESEM, S.A. DE C.V. y greening renovables s.a. de c.v., en conjunto con PROYENER, S. de R.L. de C.V., quienes participarían bajo un esquema contractual tipo llave en mano (EPC Turnkey), sujeto a los resultados del proceso de evaluación, selección y asignación correspondiente.</t>
  </si>
  <si>
    <t>https://ti.energia.gob.mx/api_documentos/public/api/v1/client-systems/NUrVsAShATUUqrsRXujwkIqhGx57yb/documents/public/b8ac6e0b-f9db-462b-b160-04be4d8b105b</t>
  </si>
  <si>
    <t>https://ti.energia.gob.mx/api_documentos/public/api/v1/client-systems/NUrVsAShATUUqrsRXujwkIqhGx57yb/documents/public/6c38f4c8-614b-4143-84ab-ab859ea580f7</t>
  </si>
  <si>
    <t>https://ti.energia.gob.mx/api_documentos/public/api/v1/client-systems/NUrVsAShATUUqrsRXujwkIqhGx57yb/documents/public/7dcd89ff-59d6-4e60-b8e2-c3728f6e1075</t>
  </si>
  <si>
    <t>Se está evaluando ambas estrategias: (i) turn-key EPC por un precio fijo y (ii) la estrategia EPC-Onshore (BoP e interconexión) &amp; EPC-Offshore (procura de equipos principales y componentes mayores). Se están evaluando posibles colaboraciones con SESELEC, ENTIA y ELECNOR. Se determinará por un proceso competitivo que se alineará con la rentabilidad del Proyecto.</t>
  </si>
  <si>
    <t>PV: Canadian Solar, Trina, Jinko Inversores: Huawei, Power Electronics, SunGrow Trackers: Next-Tracker, Gonvarri Solar Steel, Arctech BESS: eStorage, Huaweii</t>
  </si>
  <si>
    <t>https://ti.energia.gob.mx/api_documentos/public/api/v1/client-systems/NUrVsAShATUUqrsRXujwkIqhGx57yb/documents/public/d8b4ede4-f47d-4a87-a48c-b8d72bac24e1</t>
  </si>
  <si>
    <t>https://ti.energia.gob.mx/api_documentos/public/api/v1/client-systems/NUrVsAShATUUqrsRXujwkIqhGx57yb/documents/public/a10fc107-6ef2-4ec1-ac3d-a83e8587b703</t>
  </si>
  <si>
    <t>https://ti.energia.gob.mx/api_documentos/public/api/v1/client-systems/NUrVsAShATUUqrsRXujwkIqhGx57yb/documents/public/b575b8d4-4dc1-4186-b2aa-b995cd02a311</t>
  </si>
  <si>
    <t>https://ti.energia.gob.mx/api_documentos/public/api/v1/client-systems/NUrVsAShATUUqrsRXujwkIqhGx57yb/documents/public/6cf97b22-d7ec-41a7-accf-ec656201465e</t>
  </si>
  <si>
    <t>"Proveedor de EPC considerado, y estructura de potenciales acuerdos contractuales (e.g., llave en mano u otro mecanismo contractual)"</t>
  </si>
  <si>
    <t>https://ti.energia.gob.mx/api_documentos/public/api/v1/client-systems/NUrVsAShATUUqrsRXujwkIqhGx57yb/documents/public/298a0292-9f91-40ca-a567-6352d25c8e49</t>
  </si>
  <si>
    <t>https://ti.energia.gob.mx/api_documentos/public/api/v1/client-systems/NUrVsAShATUUqrsRXujwkIqhGx57yb/documents/public/9e09a0a8-b61b-4230-b609-ea6fc1c6510e</t>
  </si>
  <si>
    <t>https://ti.energia.gob.mx/api_documentos/public/api/v1/client-systems/NUrVsAShATUUqrsRXujwkIqhGx57yb/documents/public/34475fe1-751b-48ba-9214-740d1eb6caf6</t>
  </si>
  <si>
    <t>https://ti.energia.gob.mx/api_documentos/public/api/v1/client-systems/NUrVsAShATUUqrsRXujwkIqhGx57yb/documents/public/548aa237-ca4b-41f9-a389-693e0d791149</t>
  </si>
  <si>
    <t>https://ti.energia.gob.mx/api_documentos/public/api/v1/client-systems/NUrVsAShATUUqrsRXujwkIqhGx57yb/documents/public/89febdb3-1e94-4c12-8dbb-c02823bdb94c</t>
  </si>
  <si>
    <t>https://ti.energia.gob.mx/api_documentos/public/api/v1/client-systems/NUrVsAShATUUqrsRXujwkIqhGx57yb/documents/public/2675dd9e-9502-4dbe-affa-ec13f5a72809</t>
  </si>
  <si>
    <t>https://ti.energia.gob.mx/api_documentos/public/api/v1/client-systems/NUrVsAShATUUqrsRXujwkIqhGx57yb/documents/public/cd183662-fec2-42ae-8bb0-75fcb1339106</t>
  </si>
  <si>
    <t>https://ti.energia.gob.mx/api_documentos/public/api/v1/client-systems/NUrVsAShATUUqrsRXujwkIqhGx57yb/documents/public/c25604ba-c981-4840-b817-58cb8f9193f4</t>
  </si>
  <si>
    <t>https://ti.energia.gob.mx/api_documentos/public/api/v1/client-systems/NUrVsAShATUUqrsRXujwkIqhGx57yb/documents/public/337fa80c-281a-4ad2-8f89-2fb14b9d0289</t>
  </si>
  <si>
    <t>https://ti.energia.gob.mx/api_documentos/public/api/v1/client-systems/NUrVsAShATUUqrsRXujwkIqhGx57yb/documents/public/d276cd26-ef2b-40b3-ba9c-4632224507e8</t>
  </si>
  <si>
    <t>https://ti.energia.gob.mx/api_documentos/public/api/v1/client-systems/NUrVsAShATUUqrsRXujwkIqhGx57yb/documents/public/7dc59473-b280-40a3-b0a7-3f4b2a1281bb</t>
  </si>
  <si>
    <t>PVIRCE2026-2040_S1-VPE</t>
  </si>
  <si>
    <t>450 — Programa Vinculante para Instalación y Retiro de Centrales Eléctricas 2026-2040. Confirma categoría PVIRCE con Status, Año, Tipo, MW, calendario, ubicación.</t>
  </si>
  <si>
    <t>GAT-MIXTOS</t>
  </si>
  <si>
    <t>224 — Convocatoria CFE-CMI (Centrales Mixtas). Folios Pre/Proyecto, RFC, GIE, ficha financiera profunda del desarrollador, cronograma, experiencia, fondos. Confirma categoría Mixtos.</t>
  </si>
  <si>
    <t>CNE_RPyT</t>
  </si>
  <si>
    <t>394 — Registro de Permisos y Trámites CNE. CapEx, OpEx, EPC, garantías, estatus de cada trámite (Permiso Gen, EVIS/MISSE, MIA, Indicativo, Impacto, Instalaciones), folios y fechas. Fuente principal de F_CNE.</t>
  </si>
  <si>
    <t>No. (original)</t>
  </si>
  <si>
    <t>GRT</t>
  </si>
  <si>
    <t>NOMBRE DEL PROYECTO</t>
  </si>
  <si>
    <t>TIPO DE
FINANCIA-
MIENTO</t>
  </si>
  <si>
    <t>AÑO DE
INSTRUC-
CIÓN</t>
  </si>
  <si>
    <t>ETAPA
DEL
PROYECTO</t>
  </si>
  <si>
    <t>MONTO
DEL
PROYECTO
(MDP)</t>
  </si>
  <si>
    <t>ELEMENTOS
Y
EQUIPOS ASOCIADOS</t>
  </si>
  <si>
    <t>FECHA
ESTIMADA
DE
INICIO</t>
  </si>
  <si>
    <t>FEO
INDICADA
EN OFICIO
SENER</t>
  </si>
  <si>
    <t>FEO
FACTIBLE</t>
  </si>
  <si>
    <t>%
AVANCE
DE
EJECU-
CIÓN</t>
  </si>
  <si>
    <t>CIRCUNSTANCIAS QUE HAYAN
OCASIONADO ATRASOS EN
LAS OBRAS</t>
  </si>
  <si>
    <t>ACCIONES DE MITIGACIÓN O CORRECCIÓN
LLEVADAS A CABO PARA CORREGIR
LOS ATRASOS</t>
  </si>
  <si>
    <t>ESTADO REAL QUE GUARDA EL PROYECTO</t>
  </si>
  <si>
    <t>COMENTARIOS
SOBRE EL
NIVEL DE
PRIORIZACIÓN</t>
  </si>
  <si>
    <t>CLAVE
PEM</t>
  </si>
  <si>
    <t>CLASIFI-
CACIÓN
SENER</t>
  </si>
  <si>
    <t>Fecha de Programación (trimestre)</t>
  </si>
  <si>
    <t>Quincena de publicación (quincena)</t>
  </si>
  <si>
    <t>Universo presentación presidencia</t>
  </si>
  <si>
    <t>MVA</t>
  </si>
  <si>
    <t>MVAR</t>
  </si>
  <si>
    <t>km-C</t>
  </si>
  <si>
    <r>
      <rPr>
        <b/>
        <sz val="7"/>
        <color theme="1"/>
        <rFont val="Arial"/>
        <family val="2"/>
      </rPr>
      <t>CE</t>
    </r>
    <r>
      <rPr>
        <sz val="7"/>
        <color theme="1"/>
        <rFont val="Arial"/>
        <family val="2"/>
      </rPr>
      <t xml:space="preserve">
OC</t>
    </r>
  </si>
  <si>
    <t>Compensación Capacitiva Occidente</t>
  </si>
  <si>
    <t>Presupuestal</t>
  </si>
  <si>
    <r>
      <rPr>
        <b/>
        <sz val="7"/>
        <color theme="1"/>
        <rFont val="Arial"/>
        <family val="2"/>
      </rPr>
      <t xml:space="preserve">P15-OC3 Compensación Zona Guanajuato
SE Guanajuato MVAr (OC)
</t>
    </r>
    <r>
      <rPr>
        <sz val="7"/>
        <color theme="1"/>
        <rFont val="Arial"/>
        <family val="2"/>
      </rPr>
      <t xml:space="preserve">1 Capacitor - 22.5 MVAr - 115 kV
1 Alimentador 115 kV Capacitor </t>
    </r>
    <r>
      <rPr>
        <b/>
        <sz val="7"/>
        <color theme="1"/>
        <rFont val="Arial"/>
        <family val="2"/>
      </rPr>
      <t xml:space="preserve">
SE Santa Fe II MVAr (OC)
</t>
    </r>
    <r>
      <rPr>
        <sz val="7"/>
        <color theme="1"/>
        <rFont val="Arial"/>
        <family val="2"/>
      </rPr>
      <t xml:space="preserve">1 Capacitor - 30 MVAr - 115 kV
1 Alimentador 115 kV Capacitor </t>
    </r>
    <r>
      <rPr>
        <b/>
        <sz val="7"/>
        <color theme="1"/>
        <rFont val="Arial"/>
        <family val="2"/>
      </rPr>
      <t xml:space="preserve">
P15-OC6 Compensación Zona Querétaro
SE La Fragua MVAr (CE)
</t>
    </r>
    <r>
      <rPr>
        <sz val="7"/>
        <color theme="1"/>
        <rFont val="Arial"/>
        <family val="2"/>
      </rPr>
      <t xml:space="preserve">1 Capacitor - 22.5 MVAr - 115 kV
1 Alimentador 115 kV Capacitor </t>
    </r>
    <r>
      <rPr>
        <b/>
        <sz val="7"/>
        <color theme="1"/>
        <rFont val="Arial"/>
        <family val="2"/>
      </rPr>
      <t xml:space="preserve">
SE La Griega MVAr (CE)
</t>
    </r>
    <r>
      <rPr>
        <sz val="7"/>
        <color theme="1"/>
        <rFont val="Arial"/>
        <family val="2"/>
      </rPr>
      <t xml:space="preserve">1 Capacitor - 22.5 MVAr - 115 kV
1 Alimentador 115 kV Capacitor </t>
    </r>
    <r>
      <rPr>
        <b/>
        <sz val="7"/>
        <color theme="1"/>
        <rFont val="Arial"/>
        <family val="2"/>
      </rPr>
      <t xml:space="preserve">
SE Dolores Hidalgo MVAr (CE)
</t>
    </r>
    <r>
      <rPr>
        <sz val="7"/>
        <color theme="1"/>
        <rFont val="Arial"/>
        <family val="2"/>
      </rPr>
      <t xml:space="preserve">1 Capacitor - 22.5 MVAr - 115 kV
1 Alimentador 115 kV Capacitor </t>
    </r>
    <r>
      <rPr>
        <b/>
        <sz val="7"/>
        <color theme="1"/>
        <rFont val="Arial"/>
        <family val="2"/>
      </rPr>
      <t xml:space="preserve">
SE Querétaro Oriente MVAr (CE)
</t>
    </r>
    <r>
      <rPr>
        <sz val="7"/>
        <color theme="1"/>
        <rFont val="Arial"/>
        <family val="2"/>
      </rPr>
      <t xml:space="preserve">1 Capacitor - 22.5 MVAr - 115 kV
1 Alimentador 115 kV Capacitor </t>
    </r>
    <r>
      <rPr>
        <b/>
        <sz val="7"/>
        <color theme="1"/>
        <rFont val="Arial"/>
        <family val="2"/>
      </rPr>
      <t xml:space="preserve">
SE Buenavista MVAr (CE)
</t>
    </r>
    <r>
      <rPr>
        <sz val="7"/>
        <color theme="1"/>
        <rFont val="Arial"/>
        <family val="2"/>
      </rPr>
      <t xml:space="preserve">1 Capacitor - 22.5 MVAr - 115 kV
1 Alimentador 115 kV Capacitor </t>
    </r>
    <r>
      <rPr>
        <b/>
        <sz val="7"/>
        <color theme="1"/>
        <rFont val="Arial"/>
        <family val="2"/>
      </rPr>
      <t xml:space="preserve">
P15-OC7 Compensación Zona Apatzingán
SE Cerro Hueco MVAr (traslado) (OC)
</t>
    </r>
    <r>
      <rPr>
        <sz val="7"/>
        <color theme="1"/>
        <rFont val="Arial"/>
        <family val="2"/>
      </rPr>
      <t xml:space="preserve">1 Capacitor - 8.1 MVAr - 115 kV
1 Alimentador 115 kV Capacitor </t>
    </r>
  </si>
  <si>
    <t>No aplica.</t>
  </si>
  <si>
    <r>
      <rPr>
        <b/>
        <sz val="7"/>
        <color theme="1"/>
        <rFont val="Arial"/>
        <family val="2"/>
      </rPr>
      <t>S.E. Guanajuato, 1 Capacitor -22.5 MVAr-115 kV</t>
    </r>
    <r>
      <rPr>
        <sz val="7"/>
        <color theme="1"/>
        <rFont val="Arial"/>
        <family val="2"/>
      </rPr>
      <t xml:space="preserve">
Se energizó el 23.JUN.2024
</t>
    </r>
    <r>
      <rPr>
        <b/>
        <sz val="7"/>
        <color theme="1"/>
        <rFont val="Arial"/>
        <family val="2"/>
      </rPr>
      <t xml:space="preserve">S.E. Santa Fe II, 1 Capacitor -30 MVAr-115 kV
</t>
    </r>
    <r>
      <rPr>
        <sz val="7"/>
        <color theme="1"/>
        <rFont val="Arial"/>
        <family val="2"/>
      </rPr>
      <t xml:space="preserve">Se energizó el 30.JUN.2024
</t>
    </r>
    <r>
      <rPr>
        <b/>
        <sz val="7"/>
        <color theme="1"/>
        <rFont val="Arial"/>
        <family val="2"/>
      </rPr>
      <t>S.E. La Fragua, 1 Capacitor -22.5 MVAr-115 kV</t>
    </r>
    <r>
      <rPr>
        <sz val="7"/>
        <color theme="1"/>
        <rFont val="Arial"/>
        <family val="2"/>
      </rPr>
      <t xml:space="preserve">
Se energizó el 10.SEP.2024
</t>
    </r>
    <r>
      <rPr>
        <b/>
        <sz val="7"/>
        <color theme="1"/>
        <rFont val="Arial"/>
        <family val="2"/>
      </rPr>
      <t>S.E. La Griega, 1 Capacitor -22.5 MVAr-115 kV</t>
    </r>
    <r>
      <rPr>
        <sz val="7"/>
        <color theme="1"/>
        <rFont val="Arial"/>
        <family val="2"/>
      </rPr>
      <t xml:space="preserve">
Se energizó el 30.MAR.2025
</t>
    </r>
    <r>
      <rPr>
        <b/>
        <sz val="7"/>
        <color theme="1"/>
        <rFont val="Arial"/>
        <family val="2"/>
      </rPr>
      <t>S.E. Dolores Hidalgo, 1 Capacitor -22.5 MVAr-115 kV</t>
    </r>
    <r>
      <rPr>
        <sz val="7"/>
        <color theme="1"/>
        <rFont val="Arial"/>
        <family val="2"/>
      </rPr>
      <t xml:space="preserve">
Se energizó el 12.ENE.2025
</t>
    </r>
    <r>
      <rPr>
        <b/>
        <sz val="7"/>
        <color theme="1"/>
        <rFont val="Arial"/>
        <family val="2"/>
      </rPr>
      <t>S.E. Querétaro Oriente, 1 Capacitor -22.5 MVAr-115 kV</t>
    </r>
    <r>
      <rPr>
        <sz val="7"/>
        <color theme="1"/>
        <rFont val="Arial"/>
        <family val="2"/>
      </rPr>
      <t xml:space="preserve">
Se energizó el 11.NOV.2024
</t>
    </r>
    <r>
      <rPr>
        <b/>
        <sz val="7"/>
        <color theme="1"/>
        <rFont val="Arial"/>
        <family val="2"/>
      </rPr>
      <t>S.E. Buenavista, 1 Capacitor -22.5 MVAr-115 kV</t>
    </r>
    <r>
      <rPr>
        <sz val="7"/>
        <color theme="1"/>
        <rFont val="Arial"/>
        <family val="2"/>
      </rPr>
      <t xml:space="preserve">
Se energizó el 20.AGO.2024
</t>
    </r>
    <r>
      <rPr>
        <b/>
        <sz val="7"/>
        <color theme="1"/>
        <rFont val="Arial"/>
        <family val="2"/>
      </rPr>
      <t xml:space="preserve">S.E. Cerro Hueco, 1 Capacitor - 8.1 MVAr-115 kV
</t>
    </r>
    <r>
      <rPr>
        <sz val="7"/>
        <color theme="1"/>
        <rFont val="Arial"/>
        <family val="2"/>
      </rPr>
      <t>Se energizó el 01.AGO.2024</t>
    </r>
  </si>
  <si>
    <t>Portafolio Activo</t>
  </si>
  <si>
    <t>P15-OC3
P15-OC4
P15-OC6
P15-OC7</t>
  </si>
  <si>
    <t>Concluido y en operación</t>
  </si>
  <si>
    <r>
      <rPr>
        <b/>
        <sz val="7"/>
        <color theme="1"/>
        <rFont val="Arial"/>
        <family val="2"/>
      </rPr>
      <t xml:space="preserve">BC
</t>
    </r>
    <r>
      <rPr>
        <sz val="7"/>
        <color theme="1"/>
        <rFont val="Arial"/>
        <family val="2"/>
      </rPr>
      <t>NO</t>
    </r>
  </si>
  <si>
    <t>Compensación Capacitiva Baja California - Baja California Sur – Noroeste</t>
  </si>
  <si>
    <t>Por concursar</t>
  </si>
  <si>
    <r>
      <rPr>
        <b/>
        <sz val="7"/>
        <color theme="1"/>
        <rFont val="Arial"/>
        <family val="2"/>
      </rPr>
      <t xml:space="preserve">SE Guamuchil Dos MVAr (NO)
</t>
    </r>
    <r>
      <rPr>
        <sz val="7"/>
        <color theme="1"/>
        <rFont val="Arial"/>
        <family val="2"/>
      </rPr>
      <t xml:space="preserve">1 Capacitor - 22.5 MVAr - 115 kV
1 Alimentador 115 kV Capacitor 
</t>
    </r>
    <r>
      <rPr>
        <b/>
        <sz val="7"/>
        <color theme="1"/>
        <rFont val="Arial"/>
        <family val="2"/>
      </rPr>
      <t xml:space="preserve">SE Parque Industrial San Luis MVAr (BC)
</t>
    </r>
    <r>
      <rPr>
        <sz val="7"/>
        <color theme="1"/>
        <rFont val="Arial"/>
        <family val="2"/>
      </rPr>
      <t xml:space="preserve">1 Capacitor - 21.0 MVAr - 115 kV 
1 Alimentador 115 kV Capacitor </t>
    </r>
    <r>
      <rPr>
        <b/>
        <sz val="7"/>
        <color theme="1"/>
        <rFont val="Arial"/>
        <family val="2"/>
      </rPr>
      <t xml:space="preserve">
SE Packard MVAr (BC)
</t>
    </r>
    <r>
      <rPr>
        <sz val="7"/>
        <color theme="1"/>
        <rFont val="Arial"/>
        <family val="2"/>
      </rPr>
      <t xml:space="preserve">1 Capacitor - 21.0 MVAr - 161 kV
1 Alimentador 115 kV Capacitor </t>
    </r>
    <r>
      <rPr>
        <b/>
        <sz val="7"/>
        <color theme="1"/>
        <rFont val="Arial"/>
        <family val="2"/>
      </rPr>
      <t xml:space="preserve">
SE San Simón MVAr (BC)
</t>
    </r>
    <r>
      <rPr>
        <sz val="7"/>
        <color theme="1"/>
        <rFont val="Arial"/>
        <family val="2"/>
      </rPr>
      <t>1 Capacitor - 7.5 MVAr - 115 kV 
1 Alimentador 115 kV Capacitor</t>
    </r>
    <r>
      <rPr>
        <b/>
        <sz val="7"/>
        <color theme="1"/>
        <rFont val="Arial"/>
        <family val="2"/>
      </rPr>
      <t xml:space="preserve">
SE Guerrero MVAr (BC)
</t>
    </r>
    <r>
      <rPr>
        <sz val="7"/>
        <color theme="1"/>
        <rFont val="Arial"/>
        <family val="2"/>
      </rPr>
      <t xml:space="preserve">1 Capacitor - 16.0 MVAr - 69 kV 
1 Alimentador 69 kV Capacitor </t>
    </r>
    <r>
      <rPr>
        <b/>
        <sz val="7"/>
        <color theme="1"/>
        <rFont val="Arial"/>
        <family val="2"/>
      </rPr>
      <t xml:space="preserve">
SE México MVAr (BC)
</t>
    </r>
    <r>
      <rPr>
        <sz val="7"/>
        <color theme="1"/>
        <rFont val="Arial"/>
        <family val="2"/>
      </rPr>
      <t xml:space="preserve">1 Capacitor - 16.0 MVAr - 69 kV
1 Alimentador 69 kV Capacitor </t>
    </r>
    <r>
      <rPr>
        <b/>
        <sz val="7"/>
        <color theme="1"/>
        <rFont val="Arial"/>
        <family val="2"/>
      </rPr>
      <t xml:space="preserve">
SE Santiago MVAr (BC)
</t>
    </r>
    <r>
      <rPr>
        <sz val="7"/>
        <color theme="1"/>
        <rFont val="Arial"/>
        <family val="2"/>
      </rPr>
      <t>1 Capacitor - 7.5 MVAr - 115 kV
1 Alimentador 115 kV Capacitor</t>
    </r>
    <r>
      <rPr>
        <b/>
        <sz val="7"/>
        <color theme="1"/>
        <rFont val="Arial"/>
        <family val="2"/>
      </rPr>
      <t xml:space="preserve">
SE Bledales MVAr (BC)
</t>
    </r>
    <r>
      <rPr>
        <sz val="7"/>
        <color theme="1"/>
        <rFont val="Arial"/>
        <family val="2"/>
      </rPr>
      <t>1 Capacitor - 12.5 MVAr - 115 kV
1 Alimentador 115 kV Capacitor</t>
    </r>
  </si>
  <si>
    <t>Previo a la etapa de contratación se tuvieron atrasos en la definición de la modalidad de contratación y asignación de recursos.
Derivado del alcance en las Metas Físicas, se requirió el prolongar los periodos en las revisiones, validación y liberación de documentos principalmente las ICM's y paquete de concurso.</t>
  </si>
  <si>
    <t>Se integra el Pliego de Requisitos, con la participación de las GRT´s  involucradas cuidando las mejores condiciones para que se adjudique el proyecto.
Se actualizó la ICM, plurianualidad, gestión de suficiencia presupuestal y completar paquete de concurso para solicitar su publicación.</t>
  </si>
  <si>
    <r>
      <t xml:space="preserve">El proyecto está programado para que inicie su procedimiento de concurso con las siguientes fechas estimadas y será realizado por DIPI/CPTT.
</t>
    </r>
    <r>
      <rPr>
        <b/>
        <sz val="7"/>
        <color theme="1"/>
        <rFont val="Arial"/>
        <family val="2"/>
      </rPr>
      <t>10.OCT.25 Solicitud de Publicación
15.OCT.25 Publicación
18.DIC.25 Fallo</t>
    </r>
  </si>
  <si>
    <t>P15-NO2
P15-BC3
P15-BC4
P15-BC5</t>
  </si>
  <si>
    <t>En Concurso y Por Concursar</t>
  </si>
  <si>
    <t>OC</t>
  </si>
  <si>
    <t>Guadalajara Industrial</t>
  </si>
  <si>
    <r>
      <rPr>
        <b/>
        <sz val="7"/>
        <color theme="1"/>
        <rFont val="Arial"/>
        <family val="2"/>
      </rPr>
      <t>Entronque LT Guadalajara Uno - 63650 - Bugambilias para formar la
LT Guadalajara Industrial - Bugambilias
(Tramo 1)</t>
    </r>
    <r>
      <rPr>
        <sz val="7"/>
        <color theme="1"/>
        <rFont val="Arial"/>
        <family val="2"/>
      </rPr>
      <t xml:space="preserve">
69 kV - 1C - 4.5 km-C - 1113 ACSR (Torre Multicircuito)
</t>
    </r>
    <r>
      <rPr>
        <b/>
        <sz val="7"/>
        <color theme="1"/>
        <rFont val="Arial"/>
        <family val="2"/>
      </rPr>
      <t>Tramo 2</t>
    </r>
    <r>
      <rPr>
        <sz val="7"/>
        <color theme="1"/>
        <rFont val="Arial"/>
        <family val="2"/>
      </rPr>
      <t xml:space="preserve">
69 kV - 1C - 4.5 km-C 795 ACSR PT
</t>
    </r>
    <r>
      <rPr>
        <b/>
        <sz val="7"/>
        <color theme="1"/>
        <rFont val="Arial"/>
        <family val="2"/>
      </rPr>
      <t>Tramo 3 Recalibración</t>
    </r>
    <r>
      <rPr>
        <sz val="7"/>
        <color theme="1"/>
        <rFont val="Arial"/>
        <family val="2"/>
      </rPr>
      <t xml:space="preserve">
69 kV - 1C - 1.79 km-C 795 ACSR PA
</t>
    </r>
    <r>
      <rPr>
        <b/>
        <sz val="7"/>
        <color theme="1"/>
        <rFont val="Arial"/>
        <family val="2"/>
      </rPr>
      <t>LT Guadalajara Industrial - Las Pintas (Nueva)</t>
    </r>
    <r>
      <rPr>
        <sz val="7"/>
        <color theme="1"/>
        <rFont val="Arial"/>
        <family val="2"/>
      </rPr>
      <t xml:space="preserve">
69 kV - 1C - 2.9 km-C Cable Subterráneo
(se utiliza alimentador existente de la LT 63750)
</t>
    </r>
    <r>
      <rPr>
        <b/>
        <sz val="7"/>
        <color theme="1"/>
        <rFont val="Arial"/>
        <family val="2"/>
      </rPr>
      <t>LT Guadalajara Industrial Entronque Miravalle - Álamos e Higuerillas - Álamos</t>
    </r>
    <r>
      <rPr>
        <sz val="7"/>
        <color theme="1"/>
        <rFont val="Arial"/>
        <family val="2"/>
      </rPr>
      <t xml:space="preserve">
69 kV - 2C - 9.0 km-C Cable Subterráneo
</t>
    </r>
    <r>
      <rPr>
        <b/>
        <sz val="7"/>
        <color theme="1"/>
        <rFont val="Arial"/>
        <family val="2"/>
      </rPr>
      <t>LT Miravalle - 63350 - Álamos
LT Higueras - 63160 - Álamos</t>
    </r>
    <r>
      <rPr>
        <sz val="7"/>
        <color theme="1"/>
        <rFont val="Arial"/>
        <family val="2"/>
      </rPr>
      <t xml:space="preserve">
</t>
    </r>
    <r>
      <rPr>
        <b/>
        <sz val="7"/>
        <color theme="1"/>
        <rFont val="Arial"/>
        <family val="2"/>
      </rPr>
      <t>Para formar las NUEVAS LT's:</t>
    </r>
    <r>
      <rPr>
        <sz val="7"/>
        <color theme="1"/>
        <rFont val="Arial"/>
        <family val="2"/>
      </rPr>
      <t xml:space="preserve">
Guadalajara Industrial - Higuerrillas
Guadalajara Industrial - Miravalle
Dejando deshabilitado el tramo de la
LT Higuerillas - 63160 - Álamos 
desde el entronque
hasta la SE Álamos y, alimentando desde la SE Álamos
a las cargas industriales de la LT 63350.
Nueva Línea:
</t>
    </r>
    <r>
      <rPr>
        <b/>
        <sz val="7"/>
        <color theme="1"/>
        <rFont val="Arial"/>
        <family val="2"/>
      </rPr>
      <t>SE Santa Cruz entronque LT Acatlán 63860 San Agustín</t>
    </r>
    <r>
      <rPr>
        <sz val="7"/>
        <color theme="1"/>
        <rFont val="Arial"/>
        <family val="2"/>
      </rPr>
      <t xml:space="preserve">
69 kV - 2C - 0.4 km-C 795 ACSR
</t>
    </r>
    <r>
      <rPr>
        <b/>
        <sz val="7"/>
        <color theme="1"/>
        <rFont val="Arial"/>
        <family val="2"/>
      </rPr>
      <t>Recalibración de Líneas
LT Guadalajara I - 63150 - Higuerillas</t>
    </r>
    <r>
      <rPr>
        <sz val="7"/>
        <color theme="1"/>
        <rFont val="Arial"/>
        <family val="2"/>
      </rPr>
      <t xml:space="preserve">
69 kV - 1C - 11.0 km-C 611 MCM ACSC (Alta Temperatura para 108 MVA)
</t>
    </r>
    <r>
      <rPr>
        <b/>
        <sz val="7"/>
        <color theme="1"/>
        <rFont val="Arial"/>
        <family val="2"/>
      </rPr>
      <t>LT Guadalajara I - 63170 - Miravalle</t>
    </r>
    <r>
      <rPr>
        <sz val="7"/>
        <color theme="1"/>
        <rFont val="Arial"/>
        <family val="2"/>
      </rPr>
      <t xml:space="preserve">
69 kV - 1C - 14.0 km-C 611 MCM ACSC (Alta Temperatura para 108 MVA)
</t>
    </r>
    <r>
      <rPr>
        <b/>
        <sz val="7"/>
        <color theme="1"/>
        <rFont val="Arial"/>
        <family val="2"/>
      </rPr>
      <t>SE Guadalajara Industrial Banco 2</t>
    </r>
    <r>
      <rPr>
        <sz val="7"/>
        <color theme="1"/>
        <rFont val="Arial"/>
        <family val="2"/>
      </rPr>
      <t xml:space="preserve">
4 AT - 1F - 75 MVA - 300 MVA -230/69 kV
4 Alimentadores 69 kV
</t>
    </r>
    <r>
      <rPr>
        <b/>
        <sz val="7"/>
        <color theme="1"/>
        <rFont val="Arial"/>
        <family val="2"/>
      </rPr>
      <t>SE Santa Cruz (Ampliación)</t>
    </r>
    <r>
      <rPr>
        <sz val="7"/>
        <color theme="1"/>
        <rFont val="Arial"/>
        <family val="2"/>
      </rPr>
      <t xml:space="preserve">
2 Alimentadores 69 kV
Adecuaciones en Subestaciones Eléctricas
</t>
    </r>
    <r>
      <rPr>
        <b/>
        <sz val="7"/>
        <color theme="1"/>
        <rFont val="Arial"/>
        <family val="2"/>
      </rPr>
      <t>SE Guadalajara Industruial</t>
    </r>
    <r>
      <rPr>
        <sz val="7"/>
        <color theme="1"/>
        <rFont val="Arial"/>
        <family val="2"/>
      </rPr>
      <t xml:space="preserve">
Interruptor de amarre 69 kV
</t>
    </r>
    <r>
      <rPr>
        <b/>
        <sz val="7"/>
        <color theme="1"/>
        <rFont val="Arial"/>
        <family val="2"/>
      </rPr>
      <t>SE Higuerillas</t>
    </r>
    <r>
      <rPr>
        <sz val="7"/>
        <color theme="1"/>
        <rFont val="Arial"/>
        <family val="2"/>
      </rPr>
      <t xml:space="preserve">
Sustitución de barras, puentes y TC de 69 kV
</t>
    </r>
    <r>
      <rPr>
        <b/>
        <sz val="7"/>
        <color theme="1"/>
        <rFont val="Arial"/>
        <family val="2"/>
      </rPr>
      <t>SE Miravalle</t>
    </r>
    <r>
      <rPr>
        <sz val="7"/>
        <color theme="1"/>
        <rFont val="Arial"/>
        <family val="2"/>
      </rPr>
      <t xml:space="preserve">
Sustitución de barras, puentes y TC de 69 kV
</t>
    </r>
    <r>
      <rPr>
        <b/>
        <sz val="7"/>
        <color theme="1"/>
        <rFont val="Arial"/>
        <family val="2"/>
      </rPr>
      <t>SE Bugambilias</t>
    </r>
    <r>
      <rPr>
        <sz val="7"/>
        <color theme="1"/>
        <rFont val="Arial"/>
        <family val="2"/>
      </rPr>
      <t xml:space="preserve">
Sustitución de barras, puentes y TC de 69 kV
</t>
    </r>
    <r>
      <rPr>
        <b/>
        <sz val="7"/>
        <color theme="1"/>
        <rFont val="Arial"/>
        <family val="2"/>
      </rPr>
      <t>SE San Agustín</t>
    </r>
    <r>
      <rPr>
        <sz val="7"/>
        <color theme="1"/>
        <rFont val="Arial"/>
        <family val="2"/>
      </rPr>
      <t xml:space="preserve">
Sustitución de barras y puentes de 69 kV
</t>
    </r>
    <r>
      <rPr>
        <b/>
        <sz val="7"/>
        <color theme="1"/>
        <rFont val="Arial"/>
        <family val="2"/>
      </rPr>
      <t>SE Santa Cruz</t>
    </r>
    <r>
      <rPr>
        <sz val="7"/>
        <color theme="1"/>
        <rFont val="Arial"/>
        <family val="2"/>
      </rPr>
      <t xml:space="preserve">
Sustitución de barras y puentes de 69 kV
</t>
    </r>
    <r>
      <rPr>
        <b/>
        <sz val="7"/>
        <color theme="1"/>
        <rFont val="Arial"/>
        <family val="2"/>
      </rPr>
      <t>SE Guadalajara I</t>
    </r>
    <r>
      <rPr>
        <sz val="7"/>
        <color theme="1"/>
        <rFont val="Arial"/>
        <family val="2"/>
      </rPr>
      <t xml:space="preserve">
Reemplazo 1 interruptor por incremente de corto circuito
</t>
    </r>
    <r>
      <rPr>
        <b/>
        <sz val="7"/>
        <color theme="1"/>
        <rFont val="Arial"/>
        <family val="2"/>
      </rPr>
      <t>SE El Sol</t>
    </r>
    <r>
      <rPr>
        <sz val="7"/>
        <color theme="1"/>
        <rFont val="Arial"/>
        <family val="2"/>
      </rPr>
      <t xml:space="preserve">
Reemplazo 4 interruptores por incremente de corto circuito</t>
    </r>
  </si>
  <si>
    <t>Previo a la etapa de contratación se tuvieron atrasos en la definición de la modalidad de contratación y asignación de recursos.
Derivado del alcance en las Metas Físicas, se requirió el prolongar los periodos en las revisiones, validación y liberación de documentos principalmente la ICM y paquete de concurso.</t>
  </si>
  <si>
    <t>Se integra el Pliego de Requisitos, con la participación de las GRT´s  involucradas cuidando las mejores condiciones para que se adjudique el proyecto.
En proceso de Validación de ICM actualizada, gestión de suficiencia presupuestal y completar paquete de concurso para solicitar su publicación.</t>
  </si>
  <si>
    <r>
      <t xml:space="preserve">El proyecto está programado para que inicie su procedimiento de concurso con las siguientes fechas estimadas y será realizado por DIPI/CPTT.
</t>
    </r>
    <r>
      <rPr>
        <b/>
        <sz val="7"/>
        <color theme="1"/>
        <rFont val="Arial"/>
        <family val="2"/>
      </rPr>
      <t>24.OCT.25 Solicitud de Publicación
29.OCT.25 Publicación
22.ENE.26 Fallo</t>
    </r>
  </si>
  <si>
    <t>P16-OC1</t>
  </si>
  <si>
    <t>El Habal Banco 2</t>
  </si>
  <si>
    <r>
      <rPr>
        <b/>
        <sz val="7"/>
        <color theme="1"/>
        <rFont val="Arial"/>
        <family val="2"/>
      </rPr>
      <t xml:space="preserve">SE El Habal Banco 2 (traslado)
</t>
    </r>
    <r>
      <rPr>
        <sz val="7"/>
        <color theme="1"/>
        <rFont val="Arial"/>
        <family val="2"/>
      </rPr>
      <t>3 AT - 1F - 33.33 MVA - 100 MVA - 230/115 kV</t>
    </r>
  </si>
  <si>
    <t>Se energizó el 30.DIC.2019.</t>
  </si>
  <si>
    <t>M16-NO2</t>
  </si>
  <si>
    <t>NT</t>
  </si>
  <si>
    <t>Ascensión II Banco 2</t>
  </si>
  <si>
    <r>
      <rPr>
        <b/>
        <sz val="7"/>
        <color theme="1"/>
        <rFont val="Arial"/>
        <family val="2"/>
      </rPr>
      <t xml:space="preserve">SE Ascensión II, Banco 2 (traslado)
</t>
    </r>
    <r>
      <rPr>
        <sz val="7"/>
        <color theme="1"/>
        <rFont val="Arial"/>
        <family val="2"/>
      </rPr>
      <t>3 AT - 1F - 33.33 MVA - 100 MVA - 230/115 kV</t>
    </r>
    <r>
      <rPr>
        <b/>
        <sz val="7"/>
        <color theme="1"/>
        <rFont val="Arial"/>
        <family val="2"/>
      </rPr>
      <t xml:space="preserve">
SE La Salada MVAR
</t>
    </r>
    <r>
      <rPr>
        <sz val="7"/>
        <color theme="1"/>
        <rFont val="Arial"/>
        <family val="2"/>
      </rPr>
      <t xml:space="preserve">1 Capacitor - 7.5 MVAr - 115 kV
1 Alimentador 115 kV Capacitor </t>
    </r>
  </si>
  <si>
    <t>Se energizó el 13.FEB.2020.</t>
  </si>
  <si>
    <t>P17-NT1</t>
  </si>
  <si>
    <t>El Carrizo MVAr</t>
  </si>
  <si>
    <r>
      <rPr>
        <b/>
        <sz val="7"/>
        <color theme="1"/>
        <rFont val="Arial"/>
        <family val="2"/>
      </rPr>
      <t xml:space="preserve">SE El Carrizo MVAR
</t>
    </r>
    <r>
      <rPr>
        <sz val="7"/>
        <color theme="1"/>
        <rFont val="Arial"/>
        <family val="2"/>
      </rPr>
      <t xml:space="preserve">1 Capacitor - 15 MVAr - 115 kV
1 Alimentador 115 kV Capacitor </t>
    </r>
  </si>
  <si>
    <t>Se energizó el 17.DIC.2021.</t>
  </si>
  <si>
    <t>M16-NO1</t>
  </si>
  <si>
    <t>GAC</t>
  </si>
  <si>
    <t>Red Eléctrica Inteligente Dirección de Transmisión 2018-2021</t>
  </si>
  <si>
    <t>Ejecución/Construcción</t>
  </si>
  <si>
    <r>
      <rPr>
        <b/>
        <sz val="7"/>
        <color theme="1"/>
        <rFont val="Soberana Sans"/>
      </rPr>
      <t>REI - Red Eléctrica Inteligente</t>
    </r>
    <r>
      <rPr>
        <sz val="7"/>
        <color theme="1"/>
        <rFont val="Soberana Sans"/>
      </rPr>
      <t xml:space="preserve">
Obra Civil
Electromecánica
Instalación de equipo de comunicaciones y de control
Tendido de cable de fibra óptica
En instalaciones de Subtransmisión.</t>
    </r>
  </si>
  <si>
    <r>
      <rPr>
        <b/>
        <sz val="7"/>
        <color theme="1"/>
        <rFont val="Arial"/>
        <family val="2"/>
      </rPr>
      <t xml:space="preserve">Obra Civil y Electromecánca: </t>
    </r>
    <r>
      <rPr>
        <sz val="7"/>
        <color theme="1"/>
        <rFont val="Arial"/>
        <family val="2"/>
      </rPr>
      <t xml:space="preserve">Retrasos por procesos de contratación, licitaciones desiertas, recortes presupuestales y convenios tardíos con Distribución y Construcción.
</t>
    </r>
    <r>
      <rPr>
        <b/>
        <sz val="7"/>
        <color theme="1"/>
        <rFont val="Arial"/>
        <family val="2"/>
      </rPr>
      <t>Falta de Personal:</t>
    </r>
    <r>
      <rPr>
        <sz val="7"/>
        <color theme="1"/>
        <rFont val="Arial"/>
        <family val="2"/>
      </rPr>
      <t xml:space="preserve"> insuficiencia de Ingenieros y técnicos para atender simultáneamente el REI y otros proyectos prioritarios (PRODESEN, STATCOM, Interconexiones).
</t>
    </r>
    <r>
      <rPr>
        <b/>
        <sz val="7"/>
        <color theme="1"/>
        <rFont val="Arial"/>
        <family val="2"/>
      </rPr>
      <t>Restricciones de libranzas (CENACE):</t>
    </r>
    <r>
      <rPr>
        <sz val="7"/>
        <color theme="1"/>
        <rFont val="Arial"/>
        <family val="2"/>
      </rPr>
      <t xml:space="preserve"> limitan la integración de bahías y sistemas SCADA/EMS.
</t>
    </r>
    <r>
      <rPr>
        <b/>
        <sz val="7"/>
        <color theme="1"/>
        <rFont val="Arial"/>
        <family val="2"/>
      </rPr>
      <t xml:space="preserve">Riesgos sociales y de seguridad: </t>
    </r>
    <r>
      <rPr>
        <sz val="7"/>
        <color theme="1"/>
        <rFont val="Arial"/>
        <family val="2"/>
      </rPr>
      <t xml:space="preserve">confictos en comunidades (Chiapas, Tabasco, Oaxaca, Ensenada) y presencia de crimen organizado.
</t>
    </r>
    <r>
      <rPr>
        <b/>
        <sz val="7"/>
        <color theme="1"/>
        <rFont val="Arial"/>
        <family val="2"/>
      </rPr>
      <t>Factores externos:</t>
    </r>
    <r>
      <rPr>
        <sz val="7"/>
        <color theme="1"/>
        <rFont val="Arial"/>
        <family val="2"/>
      </rPr>
      <t xml:space="preserve"> Guerra Rusia-Ucrania (afectando cadenas de suministro), desastres naturales (huracanes)</t>
    </r>
  </si>
  <si>
    <t>Negociaciones con comunidades, ejidos y apoyo de autoridades (Gobierno Estatal, SEDENA, Guardia Nacional)
Reprogramación y actualización de calendarios con convenios formalizados con Distribución.
Redistribución de personal entre zonas y apoyo intergerencial. 
Acuerdos con SUTERM para flexibilizar jornadas y horas extra.
Contratación parcial de servicios externos y uso de personal comisionado.</t>
  </si>
  <si>
    <t>El proyecto fue reevaluado y la Gerencia de Automatización y Comunicaciones solicitó la reprogramación de la Fecha de Entrada en Operación Factible para el 31.DIC.2025.
Avance fisico Familias REI:
Modernización de la infraestructura SCADA en Subtransmisión de 604 Subestaciones
Modernización de los Sistemas de Comunicaciones 
- Comunicaciones Unificadas 1,867
- Red de Datos Operativa 2,255
- Sistemas de Radiocomunicación 186
- Puesta en operación de 178 enlaces con un total de 10,794 km de Fibra Óptica</t>
  </si>
  <si>
    <t>M17-REI</t>
  </si>
  <si>
    <t>Potrerillos Banco 4</t>
  </si>
  <si>
    <r>
      <rPr>
        <b/>
        <sz val="7"/>
        <color theme="1"/>
        <rFont val="Arial"/>
        <family val="2"/>
      </rPr>
      <t xml:space="preserve">LT Potrerillos Entronque León I – Ayala
</t>
    </r>
    <r>
      <rPr>
        <sz val="7"/>
        <color theme="1"/>
        <rFont val="Arial"/>
        <family val="2"/>
      </rPr>
      <t>115 kV - 2C - 37.12 km-C - 795 ACSR TA</t>
    </r>
    <r>
      <rPr>
        <b/>
        <sz val="7"/>
        <color theme="1"/>
        <rFont val="Arial"/>
        <family val="2"/>
      </rPr>
      <t xml:space="preserve">
LT Potrerillos – San Roque
</t>
    </r>
    <r>
      <rPr>
        <sz val="7"/>
        <color theme="1"/>
        <rFont val="Arial"/>
        <family val="2"/>
      </rPr>
      <t>115 kV - 2C - 9.28 km-C - 795 ACSR TA /1</t>
    </r>
    <r>
      <rPr>
        <b/>
        <sz val="7"/>
        <color theme="1"/>
        <rFont val="Arial"/>
        <family val="2"/>
      </rPr>
      <t xml:space="preserve">
SE Potrerillos Banco 4
</t>
    </r>
    <r>
      <rPr>
        <sz val="7"/>
        <color theme="1"/>
        <rFont val="Arial"/>
        <family val="2"/>
      </rPr>
      <t>4T - 1F - 125 MVA - 500 MVA - 400/115 kV</t>
    </r>
    <r>
      <rPr>
        <b/>
        <sz val="7"/>
        <color theme="1"/>
        <rFont val="Arial"/>
        <family val="2"/>
      </rPr>
      <t xml:space="preserve">
SE Potrerillos (ampliación) 
</t>
    </r>
    <r>
      <rPr>
        <sz val="7"/>
        <color theme="1"/>
        <rFont val="Arial"/>
        <family val="2"/>
      </rPr>
      <t>3 Alimentadores 115 kV</t>
    </r>
    <r>
      <rPr>
        <b/>
        <sz val="7"/>
        <color theme="1"/>
        <rFont val="Arial"/>
        <family val="2"/>
      </rPr>
      <t xml:space="preserve">
SE San Roque (ampliación) 
</t>
    </r>
    <r>
      <rPr>
        <sz val="7"/>
        <color theme="1"/>
        <rFont val="Arial"/>
        <family val="2"/>
      </rPr>
      <t>1 Alimentador 115 kV</t>
    </r>
    <r>
      <rPr>
        <b/>
        <sz val="7"/>
        <color theme="1"/>
        <rFont val="Arial"/>
        <family val="2"/>
      </rPr>
      <t xml:space="preserve">
SE León Tres Banco 3 (traslado)
</t>
    </r>
    <r>
      <rPr>
        <sz val="7"/>
        <color theme="1"/>
        <rFont val="Arial"/>
        <family val="2"/>
      </rPr>
      <t>3 AT - 1F - 33.33 MVA - 100 MVA - 230/115 kV
1/Tendido del primer circuito</t>
    </r>
  </si>
  <si>
    <t>Se energizó el 26.JUN.2022 el Banco 4 de SE Potrerillos.
Se energizó el 19.DIC.2024 las LT's asociadas al proyecto.</t>
  </si>
  <si>
    <t>P16-OC2</t>
  </si>
  <si>
    <t>CE</t>
  </si>
  <si>
    <t>Querétaro Banco 1 (sustitución)</t>
  </si>
  <si>
    <r>
      <rPr>
        <b/>
        <sz val="7"/>
        <color theme="1"/>
        <rFont val="Soberana Sans"/>
      </rPr>
      <t>SE Querétaro Banco 1 (Sustitución) (Nuevo)</t>
    </r>
    <r>
      <rPr>
        <sz val="7"/>
        <color theme="1"/>
        <rFont val="Soberana Sans"/>
      </rPr>
      <t xml:space="preserve">
3 AT – 1F - 75 MVA - 225 MVA - 230/115 kV</t>
    </r>
  </si>
  <si>
    <r>
      <t xml:space="preserve">Este es un proyecto clasificado como </t>
    </r>
    <r>
      <rPr>
        <b/>
        <sz val="7"/>
        <color theme="1"/>
        <rFont val="Arial"/>
        <family val="2"/>
      </rPr>
      <t>continuado</t>
    </r>
    <r>
      <rPr>
        <sz val="7"/>
        <color theme="1"/>
        <rFont val="Arial"/>
        <family val="2"/>
      </rPr>
      <t xml:space="preserve"> es decir, se segregaron las obras y suministros lo que ocasionó que el proyecto se demorara para converger la llegada de los suministros y la construcción.</t>
    </r>
  </si>
  <si>
    <t>Se tomó la decisión de realizar el proyecto en fases con la finalidad de poder concluirlo conforme a la Fecha Factible de Término.</t>
  </si>
  <si>
    <t>En proceso Etapa 3 Ejecución / Construcción.
Esta última fase del proyecto consiste en la adquisición de tres unidades monofásicas para reponerlas de las subestaciones que prestaron los AT's para la conformación del banco de la SE Querétaro.
El banco que se energizó el 21.NOV,2022, conformado por tres AT´s de reserva ya no será desenergizado por cuestiones técnicas, operativas, de confiabilidad y de continuidad; los tres nuevos AT's serán devueltos a las subestaciones que prestaron las unidades monofásicas.</t>
  </si>
  <si>
    <t>P15-OC1</t>
  </si>
  <si>
    <t>Donato Guerra MVAr (traslado)</t>
  </si>
  <si>
    <r>
      <rPr>
        <b/>
        <sz val="7"/>
        <color theme="1"/>
        <rFont val="Arial"/>
        <family val="2"/>
      </rPr>
      <t xml:space="preserve">SE Donato Guerra MVAr 
</t>
    </r>
    <r>
      <rPr>
        <sz val="7"/>
        <color theme="1"/>
        <rFont val="Arial"/>
        <family val="2"/>
      </rPr>
      <t>(traslado desde Temascal II reactores se encontraban fuera de servicio)</t>
    </r>
    <r>
      <rPr>
        <b/>
        <sz val="7"/>
        <color theme="1"/>
        <rFont val="Arial"/>
        <family val="2"/>
      </rPr>
      <t xml:space="preserve">
</t>
    </r>
    <r>
      <rPr>
        <sz val="7"/>
        <color theme="1"/>
        <rFont val="Arial"/>
        <family val="2"/>
      </rPr>
      <t xml:space="preserve">1 R Barra - 3F - 35 MVAr - 400 kV
1 Alimentador 400 kV Reactor 
1 R Barra - 3F - 35 MVAr - 400 kV
1 Alimentador 400 kV Reactor </t>
    </r>
  </si>
  <si>
    <t>Se energizó el 25.ABR.2024 el Reactor del bus 1.
Se energizó el 10.MAY.2024 el Reactor del bus 2.</t>
  </si>
  <si>
    <t>P15-CE1</t>
  </si>
  <si>
    <t>SE</t>
  </si>
  <si>
    <t>Frontera Comalapa MVAr</t>
  </si>
  <si>
    <r>
      <rPr>
        <b/>
        <sz val="7"/>
        <color theme="1"/>
        <rFont val="Arial"/>
        <family val="2"/>
      </rPr>
      <t xml:space="preserve">SE Frontera Comalapa MVAR
</t>
    </r>
    <r>
      <rPr>
        <sz val="7"/>
        <color theme="1"/>
        <rFont val="Arial"/>
        <family val="2"/>
      </rPr>
      <t xml:space="preserve">1 Capacitor - 7.5 MVAr - 115 kV
1 Alimentador 115 kV Capacitor </t>
    </r>
  </si>
  <si>
    <t>Se energizó el 24.MAR.2023.</t>
  </si>
  <si>
    <t>P17-OR9</t>
  </si>
  <si>
    <r>
      <rPr>
        <b/>
        <sz val="7"/>
        <color theme="1"/>
        <rFont val="Arial"/>
        <family val="2"/>
      </rPr>
      <t>SE</t>
    </r>
    <r>
      <rPr>
        <sz val="7"/>
        <color theme="1"/>
        <rFont val="Arial"/>
        <family val="2"/>
      </rPr>
      <t xml:space="preserve">
OR</t>
    </r>
  </si>
  <si>
    <r>
      <t xml:space="preserve">Suministro de energía en Oaxaca y Huatulco
</t>
    </r>
    <r>
      <rPr>
        <b/>
        <sz val="7"/>
        <rFont val="Arial"/>
        <family val="2"/>
      </rPr>
      <t xml:space="preserve">Etapa 1
</t>
    </r>
    <r>
      <rPr>
        <sz val="7"/>
        <rFont val="Arial"/>
        <family val="2"/>
      </rPr>
      <t>(LT Jalapa de Díaz – Oaxaca Potencia 2º. circuito)</t>
    </r>
  </si>
  <si>
    <r>
      <rPr>
        <b/>
        <sz val="7"/>
        <color theme="1"/>
        <rFont val="Arial"/>
        <family val="2"/>
      </rPr>
      <t xml:space="preserve">LT Jalapa de Díaz – Oaxaca Potencia
</t>
    </r>
    <r>
      <rPr>
        <sz val="7"/>
        <color theme="1"/>
        <rFont val="Arial"/>
        <family val="2"/>
      </rPr>
      <t>230 kV - 2C - 152 km-C - 1113 ACSR TA /1</t>
    </r>
    <r>
      <rPr>
        <b/>
        <sz val="7"/>
        <color theme="1"/>
        <rFont val="Arial"/>
        <family val="2"/>
      </rPr>
      <t xml:space="preserve">
SE Jalapa de Díaz (Ampliación)
</t>
    </r>
    <r>
      <rPr>
        <sz val="7"/>
        <color theme="1"/>
        <rFont val="Arial"/>
        <family val="2"/>
      </rPr>
      <t xml:space="preserve">2 Alimentadores 230 kV </t>
    </r>
    <r>
      <rPr>
        <b/>
        <sz val="7"/>
        <color theme="1"/>
        <rFont val="Arial"/>
        <family val="2"/>
      </rPr>
      <t xml:space="preserve">
SE Oaxaca Potencia (Ampliación)
</t>
    </r>
    <r>
      <rPr>
        <sz val="7"/>
        <color theme="1"/>
        <rFont val="Arial"/>
        <family val="2"/>
      </rPr>
      <t>1 Alimentador 230 kV</t>
    </r>
    <r>
      <rPr>
        <b/>
        <sz val="7"/>
        <color theme="1"/>
        <rFont val="Arial"/>
        <family val="2"/>
      </rPr>
      <t xml:space="preserve">
SE Ciénega MVAr (Ampliación)
</t>
    </r>
    <r>
      <rPr>
        <sz val="7"/>
        <color theme="1"/>
        <rFont val="Arial"/>
        <family val="2"/>
      </rPr>
      <t>3 R Barra - 1F - 7 MVAr - 21 MVAr - 230 kV
1/ Tendido del primer circuito</t>
    </r>
  </si>
  <si>
    <t>Se integra el Pliego de Requisitos, con la participación de las GRT´s  involucradas cuidando las mejores condiciones para que se adjudique el proyecto.
Se gestionó la validación de ICM, en proceso la gestión de plurianualidad,  suficiencia presupuestal y completar paquete de concurso para solicitar su publicación.</t>
  </si>
  <si>
    <r>
      <t xml:space="preserve">El proyecto está programado para que inicie su procedimiento de concurso con las siguientes fechas estimadas y será realizado por DIPI/CPTT.
</t>
    </r>
    <r>
      <rPr>
        <b/>
        <sz val="7"/>
        <color theme="1"/>
        <rFont val="Arial"/>
        <family val="2"/>
      </rPr>
      <t>17.OCT.25 Solicitud de Publicación
23.OCT.25 Publicación
23.ENE.26 Fallo</t>
    </r>
  </si>
  <si>
    <t>P17-OR4</t>
  </si>
  <si>
    <t>***</t>
  </si>
  <si>
    <r>
      <t xml:space="preserve">Suministro de energía en Oaxaca y Huatulco
</t>
    </r>
    <r>
      <rPr>
        <b/>
        <sz val="7"/>
        <rFont val="Arial"/>
        <family val="2"/>
      </rPr>
      <t xml:space="preserve">Etapa 2
</t>
    </r>
    <r>
      <rPr>
        <sz val="7"/>
        <rFont val="Arial"/>
        <family val="2"/>
      </rPr>
      <t>(LT San Jacinto Tlacotepec – Pinotepa Nacional 1er. circuito)</t>
    </r>
  </si>
  <si>
    <t>Actividades y Estudios Previos</t>
  </si>
  <si>
    <r>
      <rPr>
        <b/>
        <sz val="7"/>
        <color theme="1"/>
        <rFont val="Arial"/>
        <family val="2"/>
      </rPr>
      <t>LT San Jacinto Tlacotepec – Pinotepa Nacional</t>
    </r>
    <r>
      <rPr>
        <sz val="7"/>
        <color theme="1"/>
        <rFont val="Arial"/>
        <family val="2"/>
      </rPr>
      <t xml:space="preserve">
115 kV - 2C - 77.0 km-C - 795 ACSR TA/PA /1
</t>
    </r>
    <r>
      <rPr>
        <b/>
        <sz val="7"/>
        <color theme="1"/>
        <rFont val="Arial"/>
        <family val="2"/>
      </rPr>
      <t>SE Pinotepa Nacional (Ampliación)</t>
    </r>
    <r>
      <rPr>
        <sz val="7"/>
        <color theme="1"/>
        <rFont val="Arial"/>
        <family val="2"/>
      </rPr>
      <t xml:space="preserve">
1 Alimentador  115 kV
</t>
    </r>
    <r>
      <rPr>
        <b/>
        <sz val="7"/>
        <color theme="1"/>
        <rFont val="Arial"/>
        <family val="2"/>
      </rPr>
      <t>SE Jacinto Tlacotepec (Ampliación)</t>
    </r>
    <r>
      <rPr>
        <sz val="7"/>
        <color theme="1"/>
        <rFont val="Arial"/>
        <family val="2"/>
      </rPr>
      <t xml:space="preserve">
2 Alimentadores 115 kV
1/ Tendido del primer circuito</t>
    </r>
  </si>
  <si>
    <t>Derivado del alcance en las Metas Físicas para el proyecto origen, se definió la integración de una Etapa 2, se requirió el prolongar los periodos en las revisiones, validación y liberación de documentos principalmente la integración de ICM particular de etapa y paquete de concurso.</t>
  </si>
  <si>
    <t>Se integra el Pliego de Requisitos, con la participación de la GRT cuidando las mejores condiciones para que se adjudique el proyecto.
En proceso la elaboración de ICM, plurianualidad,  suficiencia presupuestal y completar paquete de concurso para solicitar su publicación.</t>
  </si>
  <si>
    <r>
      <t xml:space="preserve">El proyecto está programado para que inicie su procedimiento de concurso con las siguientes fechas estimadas y será realizado por DIPI/CPTT.
</t>
    </r>
    <r>
      <rPr>
        <b/>
        <sz val="7"/>
        <color theme="1"/>
        <rFont val="Arial"/>
        <family val="2"/>
      </rPr>
      <t>25.JUN.26 Solicitud de Publicación
01.JUL.26 Publicación</t>
    </r>
    <r>
      <rPr>
        <sz val="7"/>
        <color theme="1"/>
        <rFont val="Arial"/>
        <family val="2"/>
      </rPr>
      <t xml:space="preserve">
</t>
    </r>
    <r>
      <rPr>
        <b/>
        <sz val="7"/>
        <color theme="1"/>
        <rFont val="Arial"/>
        <family val="2"/>
      </rPr>
      <t>10.SEP.26 Fallo</t>
    </r>
  </si>
  <si>
    <t>En análisis por priorizar</t>
  </si>
  <si>
    <t>Compensación Reactiva Inductiva en Seri</t>
  </si>
  <si>
    <r>
      <rPr>
        <b/>
        <sz val="7"/>
        <color theme="1"/>
        <rFont val="Arial"/>
        <family val="2"/>
      </rPr>
      <t xml:space="preserve">SE Seri MVAr
</t>
    </r>
    <r>
      <rPr>
        <sz val="7"/>
        <color theme="1"/>
        <rFont val="Arial"/>
        <family val="2"/>
      </rPr>
      <t>3 R Barra - 1F - 16.66 MVAr - 49.8 MVAr - 400 kV
1 Alimentador 400 kV Reactor 
3 R Barra - 1F - 16.66 MVAr - 49.8 MVAr - 400 kV
1 Alimentador 400 kV Reactor 
1 R Barra - 1F - 16.66 MVAr - 400 kV (reserva compartida)</t>
    </r>
  </si>
  <si>
    <t>Se energizó el 02.ABR.2025 el Banco de Reactores 2.
Se energizó el 04.ABR.2025 el Banco de Reactores 1.</t>
  </si>
  <si>
    <t>P16-NO2</t>
  </si>
  <si>
    <t>Zona La Laguna</t>
  </si>
  <si>
    <r>
      <t xml:space="preserve">LT Torreón Sur – Takata (recalibración)
</t>
    </r>
    <r>
      <rPr>
        <sz val="7"/>
        <color theme="1"/>
        <rFont val="Arial"/>
        <family val="2"/>
      </rPr>
      <t>115 kV - 1C - 5.5 km-C - 611 ACCC TA-PA-PM</t>
    </r>
    <r>
      <rPr>
        <b/>
        <sz val="7"/>
        <color theme="1"/>
        <rFont val="Arial"/>
        <family val="2"/>
      </rPr>
      <t xml:space="preserve">
LT Takata – Torreón Oriente (recalibración)
</t>
    </r>
    <r>
      <rPr>
        <sz val="7"/>
        <color theme="1"/>
        <rFont val="Arial"/>
        <family val="2"/>
      </rPr>
      <t>115 kV - 1C - 5.2 km-C - 611 ACCC TA-PA-PM</t>
    </r>
    <r>
      <rPr>
        <b/>
        <sz val="7"/>
        <color theme="1"/>
        <rFont val="Arial"/>
        <family val="2"/>
      </rPr>
      <t xml:space="preserve">
LT Torreón Sur – Maniobras Mieleras (recalibración)
</t>
    </r>
    <r>
      <rPr>
        <sz val="7"/>
        <color theme="1"/>
        <rFont val="Arial"/>
        <family val="2"/>
      </rPr>
      <t>115 kV - 1C - 5 km-C - 611 ACCC TA-PA-PM</t>
    </r>
    <r>
      <rPr>
        <b/>
        <sz val="7"/>
        <color theme="1"/>
        <rFont val="Arial"/>
        <family val="2"/>
      </rPr>
      <t xml:space="preserve">
LT Maniobras Mieleras – Diagonal (recalibración)
</t>
    </r>
    <r>
      <rPr>
        <sz val="7"/>
        <color theme="1"/>
        <rFont val="Arial"/>
        <family val="2"/>
      </rPr>
      <t>115 kV - 1C - 8.9 km-C - 611 ACCC TA-PA-PM</t>
    </r>
    <r>
      <rPr>
        <b/>
        <sz val="7"/>
        <color theme="1"/>
        <rFont val="Arial"/>
        <family val="2"/>
      </rPr>
      <t xml:space="preserve">
LT Torreón Sur – Torreón Oriente (recalibración)
</t>
    </r>
    <r>
      <rPr>
        <sz val="7"/>
        <color theme="1"/>
        <rFont val="Arial"/>
        <family val="2"/>
      </rPr>
      <t>115 kV - 1C - 14.1 km-C - 611 ACCC TA-PA-PM</t>
    </r>
    <r>
      <rPr>
        <b/>
        <sz val="7"/>
        <color theme="1"/>
        <rFont val="Arial"/>
        <family val="2"/>
      </rPr>
      <t xml:space="preserve">
LT Torreón Oriente – California
</t>
    </r>
    <r>
      <rPr>
        <sz val="7"/>
        <color theme="1"/>
        <rFont val="Arial"/>
        <family val="2"/>
      </rPr>
      <t>115 kV - 1C - 5.6 km-C</t>
    </r>
    <r>
      <rPr>
        <b/>
        <sz val="7"/>
        <color theme="1"/>
        <rFont val="Arial"/>
        <family val="2"/>
      </rPr>
      <t xml:space="preserve">
</t>
    </r>
    <r>
      <rPr>
        <sz val="7"/>
        <color theme="1"/>
        <rFont val="Arial"/>
        <family val="2"/>
      </rPr>
      <t>Tramo 1: 5.25 km-C aéreo 1113 ACSR-PA
Tramo 2: 0.31 km-C CS XLP-CU-2500 mm2
(se considera una incertidumbre de 6.6 km-C)</t>
    </r>
    <r>
      <rPr>
        <b/>
        <sz val="7"/>
        <color theme="1"/>
        <rFont val="Arial"/>
        <family val="2"/>
      </rPr>
      <t xml:space="preserve">
SE Torreón Sur Banco 3
</t>
    </r>
    <r>
      <rPr>
        <sz val="7"/>
        <color theme="1"/>
        <rFont val="Arial"/>
        <family val="2"/>
      </rPr>
      <t>3 AT - 1F - 125 MVA - 375 MVA - 400/115 kV</t>
    </r>
    <r>
      <rPr>
        <b/>
        <sz val="7"/>
        <color theme="1"/>
        <rFont val="Arial"/>
        <family val="2"/>
      </rPr>
      <t xml:space="preserve">
SE Torreón Oriente
</t>
    </r>
    <r>
      <rPr>
        <sz val="7"/>
        <color theme="1"/>
        <rFont val="Arial"/>
        <family val="2"/>
      </rPr>
      <t>1 Alimentador 115 kV</t>
    </r>
    <r>
      <rPr>
        <b/>
        <sz val="7"/>
        <color theme="1"/>
        <rFont val="Arial"/>
        <family val="2"/>
      </rPr>
      <t xml:space="preserve">
SE California
</t>
    </r>
    <r>
      <rPr>
        <sz val="7"/>
        <color theme="1"/>
        <rFont val="Arial"/>
        <family val="2"/>
      </rPr>
      <t>1 Alimentador 115 kV</t>
    </r>
  </si>
  <si>
    <t>Se energizó el 04.MAR.2025.</t>
  </si>
  <si>
    <t>P16-NT1</t>
  </si>
  <si>
    <t>PE</t>
  </si>
  <si>
    <t>Nachicocom (Antes Chichi Suárez Banco 1)</t>
  </si>
  <si>
    <r>
      <rPr>
        <b/>
        <sz val="7"/>
        <color theme="1"/>
        <rFont val="Soberana Sans"/>
      </rPr>
      <t xml:space="preserve">LT Nachicocom Entronque Norte - Kanasín Potencia
</t>
    </r>
    <r>
      <rPr>
        <sz val="7"/>
        <color theme="1"/>
        <rFont val="Soberana Sans"/>
      </rPr>
      <t>230 kV - 2C - 17.2 km-C</t>
    </r>
    <r>
      <rPr>
        <b/>
        <sz val="7"/>
        <color theme="1"/>
        <rFont val="Soberana Sans"/>
      </rPr>
      <t xml:space="preserve">
SE Nachicocom Banco 1</t>
    </r>
    <r>
      <rPr>
        <sz val="7"/>
        <color theme="1"/>
        <rFont val="Soberana Sans"/>
      </rPr>
      <t xml:space="preserve">
4 AT - 1F - 75 MVA - 300 MVA - 230/115 kV
Recalibración de la barra 1 y 2 de 115 kV</t>
    </r>
  </si>
  <si>
    <t>Ninguna.</t>
  </si>
  <si>
    <t>Se llevan a cabo reuniones semanales y mensuales de seguimiento de avances (Obra Civil, Obra Electromecánica y Suministros) para que el proyecto concluya en la fecha de término contractual.</t>
  </si>
  <si>
    <t>En proceso Etapa 3 Ejecución / Construcción.</t>
  </si>
  <si>
    <t>P16-PE2</t>
  </si>
  <si>
    <t>GOM</t>
  </si>
  <si>
    <t>Implementación de Sistemas de Medición para el Mercado Eléctrico Mayorista de CFE Transmisión</t>
  </si>
  <si>
    <t>Pendiente de definir</t>
  </si>
  <si>
    <t>Instruido y SIN priorización</t>
  </si>
  <si>
    <r>
      <t xml:space="preserve">Proyecto MEM 
</t>
    </r>
    <r>
      <rPr>
        <sz val="7"/>
        <color theme="1"/>
        <rFont val="Arial"/>
        <family val="2"/>
      </rPr>
      <t>Obra Civil
Obra Electromecánica
Instalación de Equipo Eléctrico
Equipo de Control y Medición
Instalaciones de Subtransmisión y transmisión.</t>
    </r>
  </si>
  <si>
    <t>No aplica, dado que no han iniciado las etapas del proyecto.</t>
  </si>
  <si>
    <r>
      <t xml:space="preserve">Proyecto en </t>
    </r>
    <r>
      <rPr>
        <b/>
        <sz val="7"/>
        <color theme="1"/>
        <rFont val="Arial"/>
        <family val="2"/>
      </rPr>
      <t>REVISIÓN</t>
    </r>
    <r>
      <rPr>
        <sz val="7"/>
        <color theme="1"/>
        <rFont val="Arial"/>
        <family val="2"/>
      </rPr>
      <t xml:space="preserve"> y </t>
    </r>
    <r>
      <rPr>
        <b/>
        <sz val="7"/>
        <color theme="1"/>
        <rFont val="Arial"/>
        <family val="2"/>
      </rPr>
      <t>SIN</t>
    </r>
    <r>
      <rPr>
        <sz val="7"/>
        <color theme="1"/>
        <rFont val="Arial"/>
        <family val="2"/>
      </rPr>
      <t xml:space="preserve"> </t>
    </r>
    <r>
      <rPr>
        <b/>
        <sz val="7"/>
        <color theme="1"/>
        <rFont val="Arial"/>
        <family val="2"/>
      </rPr>
      <t xml:space="preserve">PRIORIZACIÓN.
</t>
    </r>
    <r>
      <rPr>
        <sz val="7"/>
        <color theme="1"/>
        <rFont val="Arial"/>
        <family val="2"/>
      </rPr>
      <t>El proyectos ha sido priorizado solo por Transmisión quedando pendiente la conciliación de su nivel de prioridad con la Coordinación de Vinculación de la DP y el CENACE.</t>
    </r>
  </si>
  <si>
    <t>B3: Con priorización sólo por CFET</t>
  </si>
  <si>
    <t>M17-MEM</t>
  </si>
  <si>
    <t>El Arrajal Banco 1 y red asociada</t>
  </si>
  <si>
    <t>Fibra E</t>
  </si>
  <si>
    <t>En Proceso de Decisión</t>
  </si>
  <si>
    <r>
      <t xml:space="preserve">LT El Arrajal – Cucapáh
</t>
    </r>
    <r>
      <rPr>
        <sz val="7"/>
        <color theme="1"/>
        <rFont val="Arial"/>
        <family val="2"/>
      </rPr>
      <t>230 kV - 2C - 144 km-C – ACSR 1113 – TA (aislada en 400kV)​ /2</t>
    </r>
    <r>
      <rPr>
        <b/>
        <sz val="7"/>
        <color theme="1"/>
        <rFont val="Arial"/>
        <family val="2"/>
      </rPr>
      <t xml:space="preserve">
LT El Arrajal – San Felipe
</t>
    </r>
    <r>
      <rPr>
        <sz val="7"/>
        <color theme="1"/>
        <rFont val="Arial"/>
        <family val="2"/>
      </rPr>
      <t>115 kV - 2C - 56 km-C – ACSR 795 - TA​ /2</t>
    </r>
    <r>
      <rPr>
        <b/>
        <sz val="7"/>
        <color theme="1"/>
        <rFont val="Arial"/>
        <family val="2"/>
      </rPr>
      <t xml:space="preserve">
LT El Arrajal Entronque San Matías - San Felipe​
</t>
    </r>
    <r>
      <rPr>
        <sz val="7"/>
        <color theme="1"/>
        <rFont val="Arial"/>
        <family val="2"/>
      </rPr>
      <t>115 kV - 2C - 59.2 km-C – ACSR 795 - TA​</t>
    </r>
    <r>
      <rPr>
        <b/>
        <sz val="7"/>
        <color theme="1"/>
        <rFont val="Arial"/>
        <family val="2"/>
      </rPr>
      <t xml:space="preserve">
LT El Arrajal Entronque Minera San Felipe – Entq. San Felipe​
</t>
    </r>
    <r>
      <rPr>
        <sz val="7"/>
        <color theme="1"/>
        <rFont val="Arial"/>
        <family val="2"/>
      </rPr>
      <t xml:space="preserve">115 kV - 1C - 0.4 km-C – ACSR 795 – TA​
</t>
    </r>
    <r>
      <rPr>
        <b/>
        <sz val="7"/>
        <color theme="1"/>
        <rFont val="Arial"/>
        <family val="2"/>
      </rPr>
      <t>SE El Arrajal Banco 1</t>
    </r>
    <r>
      <rPr>
        <sz val="7"/>
        <color theme="1"/>
        <rFont val="Arial"/>
        <family val="2"/>
      </rPr>
      <t xml:space="preserve">
4 AT – 1F – 75 MVA - 300 MVA – 230/115kV /3</t>
    </r>
    <r>
      <rPr>
        <b/>
        <sz val="7"/>
        <color theme="1"/>
        <rFont val="Arial"/>
        <family val="2"/>
      </rPr>
      <t xml:space="preserve">
SE El Arrajal​
</t>
    </r>
    <r>
      <rPr>
        <sz val="7"/>
        <color theme="1"/>
        <rFont val="Arial"/>
        <family val="2"/>
      </rPr>
      <t>1 Alimentador 230 kV​
(para la interconexión de la LT hacia SE Cucapáh)
4 Alimentadores 115 kV​
(1 para la interconexión de la LT hacia SE San Felipe
2 para el entronque con la LT San Matías - San Felipe
1 para la interconexión de la LT hacia SE Minera San Felipe)</t>
    </r>
    <r>
      <rPr>
        <b/>
        <sz val="7"/>
        <color theme="1"/>
        <rFont val="Arial"/>
        <family val="2"/>
      </rPr>
      <t xml:space="preserve">
SE Cucapáh
</t>
    </r>
    <r>
      <rPr>
        <sz val="7"/>
        <color theme="1"/>
        <rFont val="Arial"/>
        <family val="2"/>
      </rPr>
      <t>1 Alimentador 230 kV​ /4
(para la interconexión de la LT hacia la nueva SE El Arrajal)</t>
    </r>
    <r>
      <rPr>
        <b/>
        <sz val="7"/>
        <color theme="1"/>
        <rFont val="Arial"/>
        <family val="2"/>
      </rPr>
      <t xml:space="preserve">
SE San Felipe
</t>
    </r>
    <r>
      <rPr>
        <sz val="7"/>
        <color theme="1"/>
        <rFont val="Arial"/>
        <family val="2"/>
      </rPr>
      <t>2 Alimentador 115 kV​ /4, 5
(1 para la interconexión de la LT hacia la nueva SE El Arrajal
1 para la normalización del arreglo existente)</t>
    </r>
    <r>
      <rPr>
        <b/>
        <sz val="7"/>
        <color theme="1"/>
        <rFont val="Arial"/>
        <family val="2"/>
      </rPr>
      <t xml:space="preserve">
SE Trinidad
</t>
    </r>
    <r>
      <rPr>
        <sz val="7"/>
        <color theme="1"/>
        <rFont val="Arial"/>
        <family val="2"/>
      </rPr>
      <t xml:space="preserve">1 Alimentador 115 kV​ /6
(para la normalización de la LT hacia SE Cañón).
</t>
    </r>
    <r>
      <rPr>
        <b/>
        <sz val="7"/>
        <color theme="1"/>
        <rFont val="Arial"/>
        <family val="2"/>
      </rPr>
      <t xml:space="preserve">
</t>
    </r>
    <r>
      <rPr>
        <sz val="7"/>
        <color theme="1"/>
        <rFont val="Arial"/>
        <family val="2"/>
      </rPr>
      <t>2/ Tendido del primer circuito. ​
3/ Considera una fase de reserva de 75 MVA.​
4/ Ampliación de la SE.​
5/ Normalización de arreglo existente BP/BT con interruptor de transferencia.​
6/ Normalización de Alimentador a LT Cañón.​</t>
    </r>
  </si>
  <si>
    <t>Sin comentarios.
La etapa de ejecución / construcción aún no ha iniciado.</t>
  </si>
  <si>
    <r>
      <rPr>
        <b/>
        <sz val="7"/>
        <color theme="1"/>
        <rFont val="Arial"/>
        <family val="2"/>
      </rPr>
      <t>Este proyecto forma parte del nuevo portafolio de proyectos 2025.</t>
    </r>
    <r>
      <rPr>
        <sz val="7"/>
        <color theme="1"/>
        <rFont val="Arial"/>
        <family val="2"/>
      </rPr>
      <t xml:space="preserve">
Cuenta con el Caso de Negocio, Plan Financiero y Plan de Ejecución.
Pendiente la autorización por parte del Consejo de Administración de CFE.</t>
    </r>
  </si>
  <si>
    <t>B1: Con priorización conciliada CFET, DCPE y CENACE</t>
  </si>
  <si>
    <t>P17-BC11</t>
  </si>
  <si>
    <t>2027 - 2028</t>
  </si>
  <si>
    <r>
      <rPr>
        <b/>
        <sz val="7"/>
        <color theme="1"/>
        <rFont val="Arial"/>
        <family val="2"/>
      </rPr>
      <t>OR</t>
    </r>
    <r>
      <rPr>
        <sz val="7"/>
        <color theme="1"/>
        <rFont val="Arial"/>
        <family val="2"/>
      </rPr>
      <t xml:space="preserve">
SE
CE</t>
    </r>
  </si>
  <si>
    <t>Incremento de Capacidad de Transmisión entre las Regiones Puebla–Temascal, Temascal–Coatzacoalcos, Temascal–Grijalva y Grijalva-Tabasco</t>
  </si>
  <si>
    <r>
      <rPr>
        <b/>
        <sz val="7"/>
        <color theme="1"/>
        <rFont val="Arial"/>
        <family val="2"/>
      </rPr>
      <t xml:space="preserve">SE Juile MVAr (sustitución)
</t>
    </r>
    <r>
      <rPr>
        <sz val="7"/>
        <color theme="1"/>
        <rFont val="Arial"/>
        <family val="2"/>
      </rPr>
      <t xml:space="preserve">Capacitor Serie 205.7 MVAr - 400 kV - LT Juile - A3140 - Malpaso Dos /1,2
Capacitor Serie 274.4 MVAr - 400 kV - LT Juile - A3T90 - Manuel Moreno Torres /1,2
Capacitor Serie 268.3 MVAr - 400 kV - LT Juile - A3040 - Manuel Moreno Torres /1,2
Capacidad Total: 748.4 MVAr
</t>
    </r>
    <r>
      <rPr>
        <b/>
        <sz val="7"/>
        <color theme="1"/>
        <rFont val="Arial"/>
        <family val="2"/>
      </rPr>
      <t>SE Temascal Dos MVAr (sustitución)</t>
    </r>
    <r>
      <rPr>
        <sz val="7"/>
        <color theme="1"/>
        <rFont val="Arial"/>
        <family val="2"/>
      </rPr>
      <t xml:space="preserve">
Capacitor Serie 411.7 MVAr - 400 kV - LT Temascal Dos - A3260 - Chinameca Potencia /2,3
Capacitor Serie 489.8 MVAr - 400 kV - LT Temascal Dos - A3360 - Minatitlán Dos /2,3
Capacidad Total: 901.6 MVAr
</t>
    </r>
    <r>
      <rPr>
        <b/>
        <sz val="7"/>
        <color theme="1"/>
        <rFont val="Arial"/>
        <family val="2"/>
      </rPr>
      <t>SE Puebla Dos MVAr (sustitución)</t>
    </r>
    <r>
      <rPr>
        <sz val="7"/>
        <color theme="1"/>
        <rFont val="Arial"/>
        <family val="2"/>
      </rPr>
      <t xml:space="preserve">
Capacitor Serie 266.1 MVAr - 400 kV - LT Puebla Dos - A3910 - Ojo de Agua Potencia /2,3
Capacitor Serie 266.1 MVAr - 400 kV - LT Puebla Dos - A3920 - Ojo de Agua Potencia /2,3
Capacidad Total: 532.2 MVAr
</t>
    </r>
    <r>
      <rPr>
        <b/>
        <sz val="7"/>
        <color theme="1"/>
        <rFont val="Arial"/>
        <family val="2"/>
      </rPr>
      <t>SE Ixtepec Potencia (sustitución)</t>
    </r>
    <r>
      <rPr>
        <sz val="7"/>
        <color theme="1"/>
        <rFont val="Arial"/>
        <family val="2"/>
      </rPr>
      <t xml:space="preserve">
3 Transformadores de Corriente 400 kV LT Ixtepec Potencia - A3V30 - Juile /4
3 Transformadores de Corriente 400 kV LT Ixtepec Potencia - A3V40 - Juile /4
2 Aimentadores 400 kV Línea de Transmisión /5
</t>
    </r>
    <r>
      <rPr>
        <b/>
        <sz val="7"/>
        <color theme="1"/>
        <rFont val="Arial"/>
        <family val="2"/>
      </rPr>
      <t>SE Juile (sustitución)</t>
    </r>
    <r>
      <rPr>
        <sz val="7"/>
        <color theme="1"/>
        <rFont val="Arial"/>
        <family val="2"/>
      </rPr>
      <t xml:space="preserve">
3 Transformadores de Corriente 400 kV LT Juile - A3V30 - Ixtepec Potencia /4
3 Transformadores de Corriente 400 kV LT Juile - A3V40 - Ixtepec Potencia /4
Recalibración Buses 400 kV - 2 Cond/f - ACCC 1020
2 Aimentadores 400 kV Línea de Transmisión /5
</t>
    </r>
    <r>
      <rPr>
        <b/>
        <sz val="7"/>
        <color theme="1"/>
        <rFont val="Arial"/>
        <family val="2"/>
      </rPr>
      <t>SE Puebla Dos (sustitución)</t>
    </r>
    <r>
      <rPr>
        <sz val="7"/>
        <color theme="1"/>
        <rFont val="Arial"/>
        <family val="2"/>
      </rPr>
      <t xml:space="preserve">
3 Transformadores de Corriente 400 kV LT Puebla Dos - A3930 - San Lorenzo Potencia /4
3 Transformadores de Corriente 400 kV LT Puebla Dos - A3T20 - San Lorenzo Potencia /4
2 Aimentadores 400 kV Línea de Transmisión /5
</t>
    </r>
    <r>
      <rPr>
        <b/>
        <sz val="7"/>
        <color theme="1"/>
        <rFont val="Arial"/>
        <family val="2"/>
      </rPr>
      <t>SE San Lorenzo Potencia (sustitución)</t>
    </r>
    <r>
      <rPr>
        <sz val="7"/>
        <color theme="1"/>
        <rFont val="Arial"/>
        <family val="2"/>
      </rPr>
      <t xml:space="preserve">
3 Transformadores de Corriente 400 kV LT San Lorenzo Potencia - A3930 - Puebla Dos /4
3 Transformadores de Corriente 400 kV LT San Lorenzo Potencia - A3T20 - Puebla Dos /4
2 Aimentadores 400 kV Línea de Transmisión /5
1/ Compensación al 25% valor reactancia LT
2/ Corriente nominal 2,000 A, equivalente 1,386 MVA
3/ Compensación al 47% valor reactancia LT
4/ Alcanzar capacidad equivalente 1500 MVA
5/ Reemplazo de Equipo Asociado serie</t>
    </r>
  </si>
  <si>
    <r>
      <rPr>
        <b/>
        <sz val="7"/>
        <color theme="1"/>
        <rFont val="Arial"/>
        <family val="2"/>
      </rPr>
      <t>Este proyecto forma parte del nuevo portafolio de proyectos 2025.</t>
    </r>
    <r>
      <rPr>
        <sz val="7"/>
        <color theme="1"/>
        <rFont val="Arial"/>
        <family val="2"/>
      </rPr>
      <t xml:space="preserve">
Cuenta con el Caso de Negocio y Plan de Ejecución autorizados.
En revisión y autorización del Plan Financiero.</t>
    </r>
  </si>
  <si>
    <t>M16-OR1</t>
  </si>
  <si>
    <t>VM</t>
  </si>
  <si>
    <t xml:space="preserve">Kilómetro 110 – Tulancingo. </t>
  </si>
  <si>
    <t>En proceso de definición</t>
  </si>
  <si>
    <t>Instruido y CON priorización</t>
  </si>
  <si>
    <r>
      <rPr>
        <b/>
        <sz val="7"/>
        <color theme="1"/>
        <rFont val="Arial"/>
        <family val="2"/>
      </rPr>
      <t xml:space="preserve">LT Kilómetro 110 – Tulancingo
</t>
    </r>
    <r>
      <rPr>
        <sz val="7"/>
        <color theme="1"/>
        <rFont val="Arial"/>
        <family val="2"/>
      </rPr>
      <t>85 kV – 1C – 14.2 km-C – 795 ACSR – TA/PA</t>
    </r>
    <r>
      <rPr>
        <b/>
        <sz val="7"/>
        <color theme="1"/>
        <rFont val="Arial"/>
        <family val="2"/>
      </rPr>
      <t xml:space="preserve">
SE Kilómetro 110
</t>
    </r>
    <r>
      <rPr>
        <sz val="7"/>
        <color theme="1"/>
        <rFont val="Arial"/>
        <family val="2"/>
      </rPr>
      <t>1 Alimentador 85 kV</t>
    </r>
    <r>
      <rPr>
        <b/>
        <sz val="7"/>
        <color theme="1"/>
        <rFont val="Arial"/>
        <family val="2"/>
      </rPr>
      <t xml:space="preserve">
SE Tulancingo
</t>
    </r>
    <r>
      <rPr>
        <sz val="7"/>
        <color theme="1"/>
        <rFont val="Arial"/>
        <family val="2"/>
      </rPr>
      <t>1 Alimentador 85 kV</t>
    </r>
  </si>
  <si>
    <r>
      <t xml:space="preserve">Proyecto </t>
    </r>
    <r>
      <rPr>
        <b/>
        <sz val="7"/>
        <color theme="1"/>
        <rFont val="Arial"/>
        <family val="2"/>
      </rPr>
      <t>CON</t>
    </r>
    <r>
      <rPr>
        <sz val="7"/>
        <color theme="1"/>
        <rFont val="Arial"/>
        <family val="2"/>
      </rPr>
      <t xml:space="preserve"> priorización parcial conciliada entre Transmisión y la Coordinación de Vinculación de la DP faltando consensuar con CENACE.</t>
    </r>
  </si>
  <si>
    <t>B2: Solo con priorización parcial entre CFET y DP</t>
  </si>
  <si>
    <t>P16-CE1</t>
  </si>
  <si>
    <t>Tabasco Potencia MVAr.</t>
  </si>
  <si>
    <r>
      <rPr>
        <b/>
        <sz val="7"/>
        <color theme="1"/>
        <rFont val="Arial"/>
        <family val="2"/>
      </rPr>
      <t xml:space="preserve">SE Tabasco Potencia MVAr (Traslado)
</t>
    </r>
    <r>
      <rPr>
        <sz val="7"/>
        <color theme="1"/>
        <rFont val="Arial"/>
        <family val="2"/>
      </rPr>
      <t>1 R Barra - 3F - 63.5 MVAr - 400 kV
1 Alimentador 400 kV Reactor
(Traslado de Reactor desde la SE Temascal II).</t>
    </r>
  </si>
  <si>
    <t>P17-OR3</t>
  </si>
  <si>
    <t>Maneadero entronque Ciprés-Cañón.</t>
  </si>
  <si>
    <t>Con acuerdo de Cancelación</t>
  </si>
  <si>
    <r>
      <rPr>
        <b/>
        <sz val="7"/>
        <color theme="1"/>
        <rFont val="Arial"/>
        <family val="2"/>
      </rPr>
      <t>LT Maneadero Entronque Ciprés - Cañón</t>
    </r>
    <r>
      <rPr>
        <sz val="7"/>
        <color theme="1"/>
        <rFont val="Arial"/>
        <family val="2"/>
      </rPr>
      <t xml:space="preserve">
115 kV - 2C - 3.5 km-C - 795 ACSR - TA/PA
</t>
    </r>
    <r>
      <rPr>
        <b/>
        <sz val="7"/>
        <color theme="1"/>
        <rFont val="Arial"/>
        <family val="2"/>
      </rPr>
      <t>SE Maneadero</t>
    </r>
    <r>
      <rPr>
        <sz val="7"/>
        <color theme="1"/>
        <rFont val="Arial"/>
        <family val="2"/>
      </rPr>
      <t xml:space="preserve">
2 Alimentadores 115 kV</t>
    </r>
  </si>
  <si>
    <r>
      <t xml:space="preserve">Proyecto con petición de CANCELACIÓN del portafolio de proyectos.
</t>
    </r>
    <r>
      <rPr>
        <sz val="7"/>
        <color theme="1"/>
        <rFont val="Arial"/>
        <family val="2"/>
      </rPr>
      <t>Si entra el Arrajal, este se cancelará.</t>
    </r>
  </si>
  <si>
    <t>P15-BC1</t>
  </si>
  <si>
    <t>Con acuerdo de cancelación</t>
  </si>
  <si>
    <t>Amozoc y Acatzingo MVAr.</t>
  </si>
  <si>
    <r>
      <rPr>
        <b/>
        <sz val="7"/>
        <color theme="1"/>
        <rFont val="Arial"/>
        <family val="2"/>
      </rPr>
      <t>SE Amozoc MVAr</t>
    </r>
    <r>
      <rPr>
        <sz val="7"/>
        <color theme="1"/>
        <rFont val="Arial"/>
        <family val="2"/>
      </rPr>
      <t xml:space="preserve">
1 Capacitor - 15 MVAr - 115 kV
1 Alimentador 115 kV Capacitor
</t>
    </r>
    <r>
      <rPr>
        <b/>
        <sz val="7"/>
        <color theme="1"/>
        <rFont val="Arial"/>
        <family val="2"/>
      </rPr>
      <t>SE Acatzingo MVAr</t>
    </r>
    <r>
      <rPr>
        <sz val="7"/>
        <color theme="1"/>
        <rFont val="Arial"/>
        <family val="2"/>
      </rPr>
      <t xml:space="preserve">
1 Capacitor - 15 MVAr - 115 kV
1 Alimentador 115 kV Capacitor</t>
    </r>
  </si>
  <si>
    <t>P17-OR6</t>
  </si>
  <si>
    <t>OR</t>
  </si>
  <si>
    <t>Alvarado II y San Andrés II MVAr</t>
  </si>
  <si>
    <r>
      <rPr>
        <b/>
        <sz val="7"/>
        <color theme="1"/>
        <rFont val="Arial"/>
        <family val="2"/>
      </rPr>
      <t>S E Alvarado II MVAr (Ampliación)</t>
    </r>
    <r>
      <rPr>
        <sz val="7"/>
        <color theme="1"/>
        <rFont val="Arial"/>
        <family val="2"/>
      </rPr>
      <t xml:space="preserve">
1 Capacitor - 7.5 MVAr - 115 kV /1
1 Alimentador 115 kV Capacitor
</t>
    </r>
    <r>
      <rPr>
        <b/>
        <sz val="7"/>
        <color theme="1"/>
        <rFont val="Arial"/>
        <family val="2"/>
      </rPr>
      <t>SE San Andrés II MVAr (Ampliación)</t>
    </r>
    <r>
      <rPr>
        <sz val="7"/>
        <color theme="1"/>
        <rFont val="Arial"/>
        <family val="2"/>
      </rPr>
      <t xml:space="preserve">
1 Capacitor - 7.5 MVAr - 115 kV /1
1 Alimentador 115 kV Capacitor
/1 Incluye reactor de amortiguamiento</t>
    </r>
  </si>
  <si>
    <r>
      <rPr>
        <b/>
        <sz val="7"/>
        <color theme="1"/>
        <rFont val="Arial"/>
        <family val="2"/>
      </rPr>
      <t>Este proyecto forma parte del nuevo portafolio de proyectos 2025.</t>
    </r>
    <r>
      <rPr>
        <sz val="7"/>
        <color theme="1"/>
        <rFont val="Arial"/>
        <family val="2"/>
      </rPr>
      <t xml:space="preserve">
Cuenta con el Caso de Negocio, Plan Financiero y Plan de Ejecución.
Proyecto en condiciones de iniciar su carpeta de concurso.</t>
    </r>
  </si>
  <si>
    <t>P16-OR2</t>
  </si>
  <si>
    <t>Compensación Reactiva Inductiva en Esperanza.</t>
  </si>
  <si>
    <r>
      <rPr>
        <b/>
        <sz val="7"/>
        <color theme="1"/>
        <rFont val="Arial"/>
        <family val="2"/>
      </rPr>
      <t xml:space="preserve">SE Esperanza I
</t>
    </r>
    <r>
      <rPr>
        <sz val="7"/>
        <color theme="1"/>
        <rFont val="Arial"/>
        <family val="2"/>
      </rPr>
      <t>Reactor de Terciario
1 R Terciario - 3F - 21 MVAr - 13.8 kV
1 Alimentador 13.8 kV Reactor</t>
    </r>
  </si>
  <si>
    <t>P15-NO3</t>
  </si>
  <si>
    <t xml:space="preserve">Esfuerzo MVAr. </t>
  </si>
  <si>
    <r>
      <rPr>
        <b/>
        <sz val="7"/>
        <color theme="1"/>
        <rFont val="Arial"/>
        <family val="2"/>
      </rPr>
      <t xml:space="preserve">SE Esfuerzo MVAr
</t>
    </r>
    <r>
      <rPr>
        <sz val="7"/>
        <color theme="1"/>
        <rFont val="Arial"/>
        <family val="2"/>
      </rPr>
      <t>1 Capacitor -  15 MVAr - 115 kV
1 Alimentador 115 kV Capacitor</t>
    </r>
  </si>
  <si>
    <t>P17-OR7</t>
  </si>
  <si>
    <t>Izúcar de Matamoros MVAr.</t>
  </si>
  <si>
    <r>
      <rPr>
        <b/>
        <sz val="7"/>
        <color theme="1"/>
        <rFont val="Arial"/>
        <family val="2"/>
      </rPr>
      <t>SE Izúcar de Matamoros MVAr</t>
    </r>
    <r>
      <rPr>
        <sz val="7"/>
        <color theme="1"/>
        <rFont val="Arial"/>
        <family val="2"/>
      </rPr>
      <t xml:space="preserve">
1 Capacitor  - 12.5 MVAr - 115 kV /1
1 Alimentador 115 kV Capacitor
1/ Con Reactor de Amortiguamiento</t>
    </r>
  </si>
  <si>
    <t>P16-OR1</t>
  </si>
  <si>
    <t>Interconexión Sistema Interconectado Nacional  - Baja California Sur.</t>
  </si>
  <si>
    <r>
      <rPr>
        <b/>
        <sz val="7"/>
        <color theme="1"/>
        <rFont val="Arial"/>
        <family val="2"/>
      </rPr>
      <t xml:space="preserve">LT Coromuel Entronque Punta Prieta II – Palmira
</t>
    </r>
    <r>
      <rPr>
        <sz val="7"/>
        <color theme="1"/>
        <rFont val="Arial"/>
        <family val="2"/>
      </rPr>
      <t>115 kV - 2C - 2 km-C - 795 ACSR TA</t>
    </r>
    <r>
      <rPr>
        <b/>
        <sz val="7"/>
        <color theme="1"/>
        <rFont val="Arial"/>
        <family val="2"/>
      </rPr>
      <t xml:space="preserve">
LT Villa Constitución - Olas Altas
</t>
    </r>
    <r>
      <rPr>
        <sz val="7"/>
        <color theme="1"/>
        <rFont val="Arial"/>
        <family val="2"/>
      </rPr>
      <t>230 kV - 2C - 197 km-C - 1113 ACSR TA</t>
    </r>
    <r>
      <rPr>
        <b/>
        <sz val="7"/>
        <color theme="1"/>
        <rFont val="Arial"/>
        <family val="2"/>
      </rPr>
      <t xml:space="preserve">
LT El Infiernito - Mezquital (LT CD)
</t>
    </r>
    <r>
      <rPr>
        <sz val="7"/>
        <color theme="1"/>
        <rFont val="Arial"/>
        <family val="2"/>
      </rPr>
      <t>± 400 kV - BIPOLO - 250 km-C - 1113 ACSR TA</t>
    </r>
    <r>
      <rPr>
        <b/>
        <sz val="7"/>
        <color theme="1"/>
        <rFont val="Arial"/>
        <family val="2"/>
      </rPr>
      <t xml:space="preserve">
LT El Infiernito - Bahía de Kino (LT Submarina)
</t>
    </r>
    <r>
      <rPr>
        <sz val="7"/>
        <color theme="1"/>
        <rFont val="Arial"/>
        <family val="2"/>
      </rPr>
      <t>±400 kV - BIPOLO - 110 km-C - 1113 ACSR Cable Submarino</t>
    </r>
    <r>
      <rPr>
        <b/>
        <sz val="7"/>
        <color theme="1"/>
        <rFont val="Arial"/>
        <family val="2"/>
      </rPr>
      <t xml:space="preserve">
LT Mezquital - Villa Constitución (LTCD)
</t>
    </r>
    <r>
      <rPr>
        <sz val="7"/>
        <color theme="1"/>
        <rFont val="Arial"/>
        <family val="2"/>
      </rPr>
      <t>±400 kV - BIPOLO - 392 km-C - 1113 ACSR TA</t>
    </r>
    <r>
      <rPr>
        <b/>
        <sz val="7"/>
        <color theme="1"/>
        <rFont val="Arial"/>
        <family val="2"/>
      </rPr>
      <t xml:space="preserve">
LT Bahía de Kino - Esperanza (LTCD)
</t>
    </r>
    <r>
      <rPr>
        <sz val="7"/>
        <color theme="1"/>
        <rFont val="Arial"/>
        <family val="2"/>
      </rPr>
      <t>±400 kV - BIPOLO - 50 km-C - 1113 ACSR TA</t>
    </r>
    <r>
      <rPr>
        <b/>
        <sz val="7"/>
        <color theme="1"/>
        <rFont val="Arial"/>
        <family val="2"/>
      </rPr>
      <t xml:space="preserve">
LT Esperanza – Seri
4</t>
    </r>
    <r>
      <rPr>
        <sz val="7"/>
        <color theme="1"/>
        <rFont val="Arial"/>
        <family val="2"/>
      </rPr>
      <t>00 kV - 2C - 53 km-C - 1113 ACSR TA</t>
    </r>
    <r>
      <rPr>
        <b/>
        <sz val="7"/>
        <color theme="1"/>
        <rFont val="Arial"/>
        <family val="2"/>
      </rPr>
      <t xml:space="preserve">
LT Olas Altas - CD Los Cabos
</t>
    </r>
    <r>
      <rPr>
        <sz val="7"/>
        <color theme="1"/>
        <rFont val="Arial"/>
        <family val="2"/>
      </rPr>
      <t>230 kV - 2C - 125 km-C - 1113 ACSR TA</t>
    </r>
    <r>
      <rPr>
        <b/>
        <sz val="7"/>
        <color theme="1"/>
        <rFont val="Arial"/>
        <family val="2"/>
      </rPr>
      <t xml:space="preserve">
SE Coromuel Banco 1
</t>
    </r>
    <r>
      <rPr>
        <sz val="7"/>
        <color theme="1"/>
        <rFont val="Arial"/>
        <family val="2"/>
      </rPr>
      <t>4 AT - 1F - 33.33 MVA - 133.33 MVA - 230/115 kV</t>
    </r>
    <r>
      <rPr>
        <b/>
        <sz val="7"/>
        <color theme="1"/>
        <rFont val="Arial"/>
        <family val="2"/>
      </rPr>
      <t xml:space="preserve">
SE Villa Constitución Banco 1
</t>
    </r>
    <r>
      <rPr>
        <sz val="7"/>
        <color theme="1"/>
        <rFont val="Arial"/>
        <family val="2"/>
      </rPr>
      <t>4 AT - 1F - 75 MVA - 300 MVA - 230/115 kV</t>
    </r>
    <r>
      <rPr>
        <b/>
        <sz val="7"/>
        <color theme="1"/>
        <rFont val="Arial"/>
        <family val="2"/>
      </rPr>
      <t xml:space="preserve">
SE Olas Altas
</t>
    </r>
    <r>
      <rPr>
        <sz val="7"/>
        <color theme="1"/>
        <rFont val="Arial"/>
        <family val="2"/>
      </rPr>
      <t>2 Alimentadores 230 kV</t>
    </r>
    <r>
      <rPr>
        <b/>
        <sz val="7"/>
        <color theme="1"/>
        <rFont val="Arial"/>
        <family val="2"/>
      </rPr>
      <t xml:space="preserve">
SE CD Los Cabos SF6
</t>
    </r>
    <r>
      <rPr>
        <sz val="7"/>
        <color theme="1"/>
        <rFont val="Arial"/>
        <family val="2"/>
      </rPr>
      <t>2 Alimentadores 230 kV</t>
    </r>
    <r>
      <rPr>
        <b/>
        <sz val="7"/>
        <color theme="1"/>
        <rFont val="Arial"/>
        <family val="2"/>
      </rPr>
      <t xml:space="preserve">
S.E. Seri
</t>
    </r>
    <r>
      <rPr>
        <sz val="7"/>
        <color theme="1"/>
        <rFont val="Arial"/>
        <family val="2"/>
      </rPr>
      <t>2 Alimentadores 400 kV</t>
    </r>
    <r>
      <rPr>
        <b/>
        <sz val="7"/>
        <color theme="1"/>
        <rFont val="Arial"/>
        <family val="2"/>
      </rPr>
      <t xml:space="preserve">
SE Olas Altas
</t>
    </r>
    <r>
      <rPr>
        <sz val="7"/>
        <color theme="1"/>
        <rFont val="Arial"/>
        <family val="2"/>
      </rPr>
      <t>2 Alimentadores 230 kV</t>
    </r>
    <r>
      <rPr>
        <b/>
        <sz val="7"/>
        <color theme="1"/>
        <rFont val="Arial"/>
        <family val="2"/>
      </rPr>
      <t xml:space="preserve">
SE Olas Altas MVAr
</t>
    </r>
    <r>
      <rPr>
        <sz val="7"/>
        <color theme="1"/>
        <rFont val="Arial"/>
        <family val="2"/>
      </rPr>
      <t>1 Capacitor - 15 MVAr - 115 kV
1 Alimentador 115 kV Capacitor</t>
    </r>
    <r>
      <rPr>
        <b/>
        <sz val="7"/>
        <color theme="1"/>
        <rFont val="Arial"/>
        <family val="2"/>
      </rPr>
      <t xml:space="preserve">
SE Villa Constitución MVAr
</t>
    </r>
    <r>
      <rPr>
        <sz val="7"/>
        <color theme="1"/>
        <rFont val="Arial"/>
        <family val="2"/>
      </rPr>
      <t>1 Capacitor - 12.5 MVAr - 115 kV
1 Alimentador 115 kV Capacitor</t>
    </r>
    <r>
      <rPr>
        <b/>
        <sz val="7"/>
        <color theme="1"/>
        <rFont val="Arial"/>
        <family val="2"/>
      </rPr>
      <t xml:space="preserve">
Estación Convertidora VSC Villa Constitución
</t>
    </r>
    <r>
      <rPr>
        <sz val="7"/>
        <color theme="1"/>
        <rFont val="Arial"/>
        <family val="2"/>
      </rPr>
      <t>1 EC - 840 MVA - ±400/230 kV</t>
    </r>
  </si>
  <si>
    <r>
      <t xml:space="preserve">Proyecto instruido en 2017 y sin priorización.
</t>
    </r>
    <r>
      <rPr>
        <sz val="7"/>
        <color theme="1"/>
        <rFont val="Arial"/>
        <family val="2"/>
      </rPr>
      <t>Transmisión había solicitado la cancelación y baja del portafolio de proyectos sin embargo en mesas de trabajo con SENER, se acordó que este proyecto se mantendrá dentro del portafolio de proyectos instruidos por SENER.</t>
    </r>
  </si>
  <si>
    <t>B4: Sin priorizar</t>
  </si>
  <si>
    <t>P16-BS1</t>
  </si>
  <si>
    <t>Mezquital MVAr (traslado)</t>
  </si>
  <si>
    <r>
      <t xml:space="preserve">SE Mezquital MVAr (Traslado)
</t>
    </r>
    <r>
      <rPr>
        <sz val="7"/>
        <color theme="1"/>
        <rFont val="Arial"/>
        <family val="2"/>
      </rPr>
      <t xml:space="preserve">1 R Barra - 3F - 12.5 MVAr - 115 kV
1 Alimentador 115 kV Reactor </t>
    </r>
  </si>
  <si>
    <t>Se energizó el 09.FEB.2021.</t>
  </si>
  <si>
    <t>P18-MU3</t>
  </si>
  <si>
    <t>Santa Rosalía Banco 2</t>
  </si>
  <si>
    <t>Presupuestal Compartido</t>
  </si>
  <si>
    <r>
      <rPr>
        <b/>
        <sz val="7"/>
        <color theme="1"/>
        <rFont val="Arial"/>
        <family val="2"/>
      </rPr>
      <t xml:space="preserve">SE Santa Rosalía Banco 2
</t>
    </r>
    <r>
      <rPr>
        <sz val="7"/>
        <color theme="1"/>
        <rFont val="Arial"/>
        <family val="2"/>
      </rPr>
      <t>1 T - 3F - 20 MVA - 115/13.8 kV</t>
    </r>
  </si>
  <si>
    <r>
      <rPr>
        <b/>
        <sz val="7"/>
        <color theme="1"/>
        <rFont val="Arial"/>
        <family val="2"/>
      </rPr>
      <t>Proyecto COMPARTIDO entre CFET y CFED.</t>
    </r>
    <r>
      <rPr>
        <sz val="7"/>
        <color theme="1"/>
        <rFont val="Arial"/>
        <family val="2"/>
      </rPr>
      <t xml:space="preserve">
Se energizó el 09.JUN.2021.</t>
    </r>
  </si>
  <si>
    <t>P18-MU1</t>
  </si>
  <si>
    <t>Recreo MVAr</t>
  </si>
  <si>
    <r>
      <rPr>
        <b/>
        <sz val="7"/>
        <color theme="1"/>
        <rFont val="Arial"/>
        <family val="2"/>
      </rPr>
      <t xml:space="preserve">SE Recreo MVAR
</t>
    </r>
    <r>
      <rPr>
        <sz val="7"/>
        <color theme="1"/>
        <rFont val="Arial"/>
        <family val="2"/>
      </rPr>
      <t xml:space="preserve">1 Capacitor - 12.5 MVAr - 115 kV
1 Alimentador 115 kV Capacitor </t>
    </r>
  </si>
  <si>
    <t>Se energizó el 22.DIC.2021.</t>
  </si>
  <si>
    <t>P18-BS6</t>
  </si>
  <si>
    <t>NE</t>
  </si>
  <si>
    <t>Jiménez, Las Norias y San Fernando MVAr</t>
  </si>
  <si>
    <r>
      <rPr>
        <b/>
        <sz val="7"/>
        <color theme="1"/>
        <rFont val="Arial"/>
        <family val="2"/>
      </rPr>
      <t xml:space="preserve">SE Jiménez MVAr
</t>
    </r>
    <r>
      <rPr>
        <sz val="7"/>
        <color theme="1"/>
        <rFont val="Arial"/>
        <family val="2"/>
      </rPr>
      <t xml:space="preserve">1 Capacitor - 5 MVAr - 115 kV
1 Alimentador 115 kV Capacitor </t>
    </r>
    <r>
      <rPr>
        <b/>
        <sz val="7"/>
        <color theme="1"/>
        <rFont val="Arial"/>
        <family val="2"/>
      </rPr>
      <t xml:space="preserve">
SE Las Norias MVAr
</t>
    </r>
    <r>
      <rPr>
        <sz val="7"/>
        <color theme="1"/>
        <rFont val="Arial"/>
        <family val="2"/>
      </rPr>
      <t xml:space="preserve">1 Capacitor - 5 MVAr - 115 kV
1 Alimentador 115 kV Capacitor </t>
    </r>
    <r>
      <rPr>
        <b/>
        <sz val="7"/>
        <color theme="1"/>
        <rFont val="Arial"/>
        <family val="2"/>
      </rPr>
      <t xml:space="preserve">
SE San Fernando MVAr
</t>
    </r>
    <r>
      <rPr>
        <sz val="7"/>
        <color theme="1"/>
        <rFont val="Arial"/>
        <family val="2"/>
      </rPr>
      <t xml:space="preserve">1 Capacitor - 5 MVAr - 115 kV
1 Alimentador 115 kV Capacitor </t>
    </r>
  </si>
  <si>
    <t>Se energizó el 25.JUN.2022.</t>
  </si>
  <si>
    <t>P18-NE8</t>
  </si>
  <si>
    <r>
      <t xml:space="preserve">Proyecto de Inversión de CEVs para CFE Transmisión 2018-2021
</t>
    </r>
    <r>
      <rPr>
        <b/>
        <sz val="7"/>
        <rFont val="Arial"/>
        <family val="2"/>
      </rPr>
      <t xml:space="preserve">Etapa 1
</t>
    </r>
    <r>
      <rPr>
        <sz val="7"/>
        <rFont val="Arial"/>
        <family val="2"/>
      </rPr>
      <t>(7 CEV's de medio ciclo)</t>
    </r>
  </si>
  <si>
    <t>En concurso</t>
  </si>
  <si>
    <r>
      <rPr>
        <b/>
        <sz val="7"/>
        <color theme="1"/>
        <rFont val="Arial"/>
        <family val="2"/>
      </rPr>
      <t xml:space="preserve">Proyecto de Inversión de CEVs para CFE Transmisión 2018-2021
Modernización de medio ciclo para 7 CEV's (NO, NE, OC, VM y PE)
</t>
    </r>
    <r>
      <rPr>
        <sz val="7"/>
        <color theme="1"/>
        <rFont val="Arial"/>
        <family val="2"/>
      </rPr>
      <t xml:space="preserve">
</t>
    </r>
    <r>
      <rPr>
        <b/>
        <sz val="7"/>
        <color theme="1"/>
        <rFont val="Arial"/>
        <family val="2"/>
      </rPr>
      <t xml:space="preserve">SE Culiacán III (GRTNO)
</t>
    </r>
    <r>
      <rPr>
        <sz val="7"/>
        <color theme="1"/>
        <rFont val="Arial"/>
        <family val="2"/>
      </rPr>
      <t xml:space="preserve">Modernización medio ciclo CEV
</t>
    </r>
    <r>
      <rPr>
        <b/>
        <sz val="7"/>
        <color theme="1"/>
        <rFont val="Arial"/>
        <family val="2"/>
      </rPr>
      <t>SE Güémez (GRTNE)</t>
    </r>
    <r>
      <rPr>
        <sz val="7"/>
        <color theme="1"/>
        <rFont val="Arial"/>
        <family val="2"/>
      </rPr>
      <t xml:space="preserve">
Modernización medio ciclo CEV
</t>
    </r>
    <r>
      <rPr>
        <b/>
        <sz val="7"/>
        <color theme="1"/>
        <rFont val="Arial"/>
        <family val="2"/>
      </rPr>
      <t>SE La Pila (GRTOC)</t>
    </r>
    <r>
      <rPr>
        <sz val="7"/>
        <color theme="1"/>
        <rFont val="Arial"/>
        <family val="2"/>
      </rPr>
      <t xml:space="preserve">
Modernización medio ciclo CEV
</t>
    </r>
    <r>
      <rPr>
        <b/>
        <sz val="7"/>
        <color theme="1"/>
        <rFont val="Arial"/>
        <family val="2"/>
      </rPr>
      <t xml:space="preserve">SE Cerro Gordo (GRTVM)
</t>
    </r>
    <r>
      <rPr>
        <sz val="7"/>
        <color theme="1"/>
        <rFont val="Arial"/>
        <family val="2"/>
      </rPr>
      <t xml:space="preserve">Modernización medio ciclo CEV
</t>
    </r>
    <r>
      <rPr>
        <b/>
        <sz val="7"/>
        <color theme="1"/>
        <rFont val="Arial"/>
        <family val="2"/>
      </rPr>
      <t>SE Escárcega 230 kV (GRTPE)</t>
    </r>
    <r>
      <rPr>
        <sz val="7"/>
        <color theme="1"/>
        <rFont val="Arial"/>
        <family val="2"/>
      </rPr>
      <t xml:space="preserve">
Modernización medio ciclo CEV
</t>
    </r>
    <r>
      <rPr>
        <b/>
        <sz val="7"/>
        <color theme="1"/>
        <rFont val="Arial"/>
        <family val="2"/>
      </rPr>
      <t>SE Nizuc (GRTPE)</t>
    </r>
    <r>
      <rPr>
        <sz val="7"/>
        <color theme="1"/>
        <rFont val="Arial"/>
        <family val="2"/>
      </rPr>
      <t xml:space="preserve">
Modernización medio ciclo CEV
</t>
    </r>
    <r>
      <rPr>
        <b/>
        <sz val="7"/>
        <color theme="1"/>
        <rFont val="Arial"/>
        <family val="2"/>
      </rPr>
      <t>SE Hul-Xaa (GRTPE)</t>
    </r>
    <r>
      <rPr>
        <sz val="7"/>
        <color theme="1"/>
        <rFont val="Arial"/>
        <family val="2"/>
      </rPr>
      <t xml:space="preserve">
Modernización medio ciclo CEV</t>
    </r>
  </si>
  <si>
    <t>Previo a la etapa de contratación se tuvieron atrasos en la definición de la modalidad de contratación._x000B_Largos periodos en las revisiones, validación y liberación de documentos principalmente las ICM's.
Largos periodos de Elaboración de Investigación de Condiciones de Mercado y Contratación que contribuyen con el atraso del proyecto.
Concursos Desiertos;  se han llevado a cabo dos concursos de este proyecto publicados en micrositio, ambos declarados desiertos.</t>
  </si>
  <si>
    <t>De acuerdo con las sesiones de aclaraciones de los concursos anteriores se realizaron las adecuaciones a las especificaciones técnicas.
Solicitud inmediata de Actualización de Investigación de Condiciones de Mercado para salir a concursar.</t>
  </si>
  <si>
    <r>
      <rPr>
        <b/>
        <sz val="7"/>
        <color theme="1"/>
        <rFont val="Arial"/>
        <family val="2"/>
      </rPr>
      <t>ETAPA 1</t>
    </r>
    <r>
      <rPr>
        <sz val="7"/>
        <color theme="1"/>
        <rFont val="Arial"/>
        <family val="2"/>
      </rPr>
      <t xml:space="preserve">,
- Se solicita la elaboración de estudio de necesidades 2025.
- Actualmente se encuentra en elaboración de </t>
    </r>
    <r>
      <rPr>
        <b/>
        <sz val="7"/>
        <color theme="1"/>
        <rFont val="Arial"/>
        <family val="2"/>
      </rPr>
      <t>A</t>
    </r>
    <r>
      <rPr>
        <sz val="7"/>
        <color theme="1"/>
        <rFont val="Arial"/>
        <family val="2"/>
      </rPr>
      <t xml:space="preserve">ctualización de </t>
    </r>
    <r>
      <rPr>
        <b/>
        <sz val="7"/>
        <color theme="1"/>
        <rFont val="Arial"/>
        <family val="2"/>
      </rPr>
      <t>C</t>
    </r>
    <r>
      <rPr>
        <sz val="7"/>
        <color theme="1"/>
        <rFont val="Arial"/>
        <family val="2"/>
      </rPr>
      <t xml:space="preserve">ondiciones de </t>
    </r>
    <r>
      <rPr>
        <b/>
        <sz val="7"/>
        <color theme="1"/>
        <rFont val="Arial"/>
        <family val="2"/>
      </rPr>
      <t>M</t>
    </r>
    <r>
      <rPr>
        <sz val="7"/>
        <color theme="1"/>
        <rFont val="Arial"/>
        <family val="2"/>
      </rPr>
      <t>ercado (ACM).
- Se recibe ACM con oficio GIAM-109/2025 el 11 de marzo de 2025.
- Se solicitó plurianualidad con oficio GAC-CT-158/2025. 
- El 26 junio de 2025 con oficio CMES-259-2025 se solicita a la Unidad de Finanzas la recandelarización para ejercer los recursos presupuestales, iniciando en 2026.
- Con el cambio de fechas se solicitan los recursos presupuestales para iniciar con el pago de anticipo en 2026 y concluir en 2028.
- Se conforma carpeta para solicitar la contratación, se pretende que el concurso se publique en el mes de julio.</t>
    </r>
  </si>
  <si>
    <t>M18-SIN1</t>
  </si>
  <si>
    <t>Bienes y servicios</t>
  </si>
  <si>
    <r>
      <t xml:space="preserve">Proyecto de Inversión de CEVs para CFE Transmisión 2018-2021
</t>
    </r>
    <r>
      <rPr>
        <b/>
        <sz val="7"/>
        <rFont val="Arial"/>
        <family val="2"/>
      </rPr>
      <t>Etapa 2</t>
    </r>
    <r>
      <rPr>
        <sz val="7"/>
        <rFont val="Arial"/>
        <family val="2"/>
      </rPr>
      <t xml:space="preserve">
(1 CEV de ciclo completo por STATCOM)</t>
    </r>
  </si>
  <si>
    <r>
      <rPr>
        <b/>
        <sz val="7"/>
        <color theme="1"/>
        <rFont val="Arial"/>
        <family val="2"/>
      </rPr>
      <t xml:space="preserve">Proyecto de Inversión de CEVs para CFE Transmisión 2018-2021
Modernización de ciclo completo para 1 CEV (OR)
</t>
    </r>
    <r>
      <rPr>
        <sz val="7"/>
        <color theme="1"/>
        <rFont val="Arial"/>
        <family val="2"/>
      </rPr>
      <t xml:space="preserve">
</t>
    </r>
    <r>
      <rPr>
        <b/>
        <sz val="7"/>
        <color theme="1"/>
        <rFont val="Arial"/>
        <family val="2"/>
      </rPr>
      <t xml:space="preserve">SE Temascal Tres (GRTOR)
</t>
    </r>
    <r>
      <rPr>
        <sz val="7"/>
        <color theme="1"/>
        <rFont val="Arial"/>
        <family val="2"/>
      </rPr>
      <t>Modernización ciclo completo CEV a STATCOM</t>
    </r>
  </si>
  <si>
    <t xml:space="preserve">Previo a la etapa de contratación se tuvieron atrasos en la definición de la modalidad de contratación._x000B_Largos periodos en las revisiones, validación y liberación de documentos principalmente las ICM's 
 Coordinación Interinstitucional: La coordinación entre CFE Transmisión y residencia de construcción ha sido un desafío constante en la firma de convenios y la ejecución del proyecto
</t>
  </si>
  <si>
    <t>Se conforma especificación en la cual se autoriza que la modernización del CEV sea llevado a cabo por un STATCOM
Se llevan a cabo reuniones constantes con la Residencia de Construcción Sureste en la cual se formulan la estrategía a seguir para ejecutar el proyecto.</t>
  </si>
  <si>
    <r>
      <rPr>
        <b/>
        <sz val="7"/>
        <color theme="1"/>
        <rFont val="Arial"/>
        <family val="2"/>
      </rPr>
      <t>ETAPA 2</t>
    </r>
    <r>
      <rPr>
        <sz val="7"/>
        <color theme="1"/>
        <rFont val="Arial"/>
        <family val="2"/>
      </rPr>
      <t xml:space="preserve">,
- Se encuentra en análisis la propuesta de contrato para proceder con la formalizacion y firma del convenio.
- Se están realizando las especificaciones técnicas relacionadas con el STATCOM de la SE Temascal III.
- Se recibe por parte de la GCROR los factores de participación donde se establecen rangos y horario de operación estimado para el STATCOM de la SE Temascal III.
- Se tiene reunión con la </t>
    </r>
    <r>
      <rPr>
        <b/>
        <sz val="7"/>
        <color theme="1"/>
        <rFont val="Arial"/>
        <family val="2"/>
      </rPr>
      <t>R</t>
    </r>
    <r>
      <rPr>
        <sz val="7"/>
        <color theme="1"/>
        <rFont val="Arial"/>
        <family val="2"/>
      </rPr>
      <t xml:space="preserve">esidencia </t>
    </r>
    <r>
      <rPr>
        <b/>
        <sz val="7"/>
        <color theme="1"/>
        <rFont val="Arial"/>
        <family val="2"/>
      </rPr>
      <t>R</t>
    </r>
    <r>
      <rPr>
        <sz val="7"/>
        <color theme="1"/>
        <rFont val="Arial"/>
        <family val="2"/>
      </rPr>
      <t xml:space="preserve">egional de </t>
    </r>
    <r>
      <rPr>
        <b/>
        <sz val="7"/>
        <color theme="1"/>
        <rFont val="Arial"/>
        <family val="2"/>
      </rPr>
      <t>C</t>
    </r>
    <r>
      <rPr>
        <sz val="7"/>
        <color theme="1"/>
        <rFont val="Arial"/>
        <family val="2"/>
      </rPr>
      <t xml:space="preserve">onstrucción </t>
    </r>
    <r>
      <rPr>
        <b/>
        <sz val="7"/>
        <color theme="1"/>
        <rFont val="Arial"/>
        <family val="2"/>
      </rPr>
      <t>S</t>
    </r>
    <r>
      <rPr>
        <sz val="7"/>
        <color theme="1"/>
        <rFont val="Arial"/>
        <family val="2"/>
      </rPr>
      <t>ur</t>
    </r>
    <r>
      <rPr>
        <b/>
        <sz val="7"/>
        <color theme="1"/>
        <rFont val="Arial"/>
        <family val="2"/>
      </rPr>
      <t>E</t>
    </r>
    <r>
      <rPr>
        <sz val="7"/>
        <color theme="1"/>
        <rFont val="Arial"/>
        <family val="2"/>
      </rPr>
      <t>ste (RRCSE) donde conjuntamente se revisa la especificación de características particulares del STATCOM de la SE Temascal III.
- Se recibe cotización por parte de la RRCSE el 21/02/2025.
- Se solicitó plurianualidad con oficio GAC-CT-159/2025.
- Se informa por parte de la Unidad de Finazas que no es procedente debido al saldo insuficiente en la cartera.
- Se solicita por oficio GAC-CT-181-2025 del 4/04/2025  la autorización de uso de incertidumbre mismo que no fue autorizado.
- Se realizan reuniones periodicas con la RRCSE para revisar las especificaciones técnicas.</t>
    </r>
  </si>
  <si>
    <t>Chihuahua Norte Banco 5</t>
  </si>
  <si>
    <r>
      <rPr>
        <b/>
        <sz val="7"/>
        <color theme="1"/>
        <rFont val="Arial"/>
        <family val="2"/>
      </rPr>
      <t xml:space="preserve">SE Chihuahua Norte Banco 5
</t>
    </r>
    <r>
      <rPr>
        <sz val="7"/>
        <color theme="1"/>
        <rFont val="Arial"/>
        <family val="2"/>
      </rPr>
      <t>4 AT - 1F - 100 MVA - 400 MVA -  230/115 kV</t>
    </r>
    <r>
      <rPr>
        <b/>
        <sz val="7"/>
        <color theme="1"/>
        <rFont val="Arial"/>
        <family val="2"/>
      </rPr>
      <t xml:space="preserve">
SE Ávalos Banco 3 (Traslado)
</t>
    </r>
    <r>
      <rPr>
        <sz val="7"/>
        <color theme="1"/>
        <rFont val="Arial"/>
        <family val="2"/>
      </rPr>
      <t xml:space="preserve">3 AT – 1F – 33.3 MVA - 100 MVA – 230/115 kV </t>
    </r>
  </si>
  <si>
    <t>Se energizó el 06.OCT.2024, el Banco 5 de SE Chihuahua Norte.
Se energizó el 08.DIC.2024, el Banco AT-97 de SE Ávalos.</t>
  </si>
  <si>
    <t>P15-NT1</t>
  </si>
  <si>
    <t>Panamericana Potencia Banco 3</t>
  </si>
  <si>
    <r>
      <rPr>
        <b/>
        <sz val="7"/>
        <color theme="1"/>
        <rFont val="Soberana Sans"/>
      </rPr>
      <t xml:space="preserve">SE Panamericana Potencia Banco 3
</t>
    </r>
    <r>
      <rPr>
        <sz val="7"/>
        <color theme="1"/>
        <rFont val="Soberana Sans"/>
      </rPr>
      <t>4 AT - 1F - 75 MVA - 300 MVA - 230/69 kV</t>
    </r>
  </si>
  <si>
    <t>En proceso Etapa 3 Ejecución / Construcción.
En proceso la fase 2 del proyecto que corresponde a la adquisición de las tres unidades de transformación.</t>
  </si>
  <si>
    <t>P17-BC14</t>
  </si>
  <si>
    <t>Línea de Transmisión Atlacomulco Potencia - Almoloya</t>
  </si>
  <si>
    <r>
      <rPr>
        <b/>
        <sz val="7"/>
        <color theme="1"/>
        <rFont val="Arial"/>
        <family val="2"/>
      </rPr>
      <t xml:space="preserve">LT Atlacomulco Potencia - Almoloya
</t>
    </r>
    <r>
      <rPr>
        <sz val="7"/>
        <color theme="1"/>
        <rFont val="Arial"/>
        <family val="2"/>
      </rPr>
      <t>400 kV - 2C - 28.0 km-C - 1113 ACSR TA (Tendido del segundo circuito)</t>
    </r>
    <r>
      <rPr>
        <b/>
        <sz val="7"/>
        <color theme="1"/>
        <rFont val="Arial"/>
        <family val="2"/>
      </rPr>
      <t xml:space="preserve">
SE Atlacomulco Potencia
</t>
    </r>
    <r>
      <rPr>
        <sz val="7"/>
        <color theme="1"/>
        <rFont val="Arial"/>
        <family val="2"/>
      </rPr>
      <t>1 Alimentador 400 kV</t>
    </r>
    <r>
      <rPr>
        <b/>
        <sz val="7"/>
        <color theme="1"/>
        <rFont val="Arial"/>
        <family val="2"/>
      </rPr>
      <t xml:space="preserve">
SE Almoloya
</t>
    </r>
    <r>
      <rPr>
        <sz val="7"/>
        <color theme="1"/>
        <rFont val="Arial"/>
        <family val="2"/>
      </rPr>
      <t>1 Alimentador 400 kV</t>
    </r>
  </si>
  <si>
    <t>Se energizó el 21.SEP.2024.</t>
  </si>
  <si>
    <t>M15-CE2</t>
  </si>
  <si>
    <t>Modernización de Líneas de Transmisión Chinameca Potencia A3260 Temascal II y Minatitlán II A3360 Temascal II</t>
  </si>
  <si>
    <r>
      <rPr>
        <b/>
        <sz val="7"/>
        <color theme="1"/>
        <rFont val="Arial"/>
        <family val="2"/>
      </rPr>
      <t>LT Temascal II - A3260 - Chinameca Potencia (sustitución)</t>
    </r>
    <r>
      <rPr>
        <sz val="7"/>
        <color theme="1"/>
        <rFont val="Arial"/>
        <family val="2"/>
      </rPr>
      <t xml:space="preserve">
12 estructuras /1
</t>
    </r>
    <r>
      <rPr>
        <b/>
        <sz val="7"/>
        <color theme="1"/>
        <rFont val="Arial"/>
        <family val="2"/>
      </rPr>
      <t xml:space="preserve">LT Temascal II - A3360 - Minatitlán II (sustitución)
</t>
    </r>
    <r>
      <rPr>
        <sz val="7"/>
        <color theme="1"/>
        <rFont val="Arial"/>
        <family val="2"/>
      </rPr>
      <t>14 estructuras /2
1/ Sustitución de 114.4 km de cable conductor
2/ Sustitución de 113.6 km de cable conductor</t>
    </r>
  </si>
  <si>
    <t>En proceso Etapa 3 Ejecución / Construcción.
En proceso la fase 4 que corresponde al suministro, instalación y montaje de 16 estructuras para la LT CHM A3260 TMD y LT TMD A3360 MID.</t>
  </si>
  <si>
    <t>M18-OR1</t>
  </si>
  <si>
    <t>Irapuato II Banco 3 (traslado)</t>
  </si>
  <si>
    <r>
      <rPr>
        <b/>
        <sz val="7"/>
        <color theme="1"/>
        <rFont val="Soberana Sans"/>
      </rPr>
      <t xml:space="preserve">LT Irapuato II - 73590 - Irapuato I (recalibración)
</t>
    </r>
    <r>
      <rPr>
        <sz val="7"/>
        <color theme="1"/>
        <rFont val="Soberana Sans"/>
      </rPr>
      <t>115 kV - 1C - 8.6 km-C - 1 Cond/f - 795 ACSR - PT /1</t>
    </r>
    <r>
      <rPr>
        <b/>
        <sz val="7"/>
        <color theme="1"/>
        <rFont val="Soberana Sans"/>
      </rPr>
      <t xml:space="preserve">
LT Irapuato II - 73600 - Irapuato I (recalibración)
</t>
    </r>
    <r>
      <rPr>
        <sz val="7"/>
        <color theme="1"/>
        <rFont val="Soberana Sans"/>
      </rPr>
      <t xml:space="preserve">115 kV - 1C - 8.6 km-C - 1 Cond/f - 795 ACSR - PT /1
</t>
    </r>
    <r>
      <rPr>
        <b/>
        <sz val="7"/>
        <color theme="1"/>
        <rFont val="Soberana Sans"/>
      </rPr>
      <t xml:space="preserve">LT Irapuato I - Irapuato II
</t>
    </r>
    <r>
      <rPr>
        <sz val="7"/>
        <color theme="1"/>
        <rFont val="Soberana Sans"/>
      </rPr>
      <t>115 kV – 1C – 6.0 km-C – 795 ACSR - PT /2,3</t>
    </r>
    <r>
      <rPr>
        <b/>
        <sz val="7"/>
        <color theme="1"/>
        <rFont val="Soberana Sans"/>
      </rPr>
      <t xml:space="preserve">
SE Irapuato II Banco 3 (traslado desde SE Potrerillos)
</t>
    </r>
    <r>
      <rPr>
        <sz val="7"/>
        <color theme="1"/>
        <rFont val="Soberana Sans"/>
      </rPr>
      <t>4 AT – 1F - 33.33 MVA - 133.33 MVA - 230/115 kV</t>
    </r>
    <r>
      <rPr>
        <b/>
        <sz val="7"/>
        <color theme="1"/>
        <rFont val="Soberana Sans"/>
      </rPr>
      <t xml:space="preserve">
SE Irapuato II
</t>
    </r>
    <r>
      <rPr>
        <sz val="7"/>
        <color theme="1"/>
        <rFont val="Soberana Sans"/>
      </rPr>
      <t xml:space="preserve">Recalibración Barras 115 kV /4
1 Juego Cuchilla desconectadora 115 kV /6
</t>
    </r>
    <r>
      <rPr>
        <b/>
        <sz val="7"/>
        <color theme="1"/>
        <rFont val="Soberana Sans"/>
      </rPr>
      <t>SE Irapuato Poniente</t>
    </r>
    <r>
      <rPr>
        <sz val="7"/>
        <color theme="1"/>
        <rFont val="Soberana Sans"/>
      </rPr>
      <t xml:space="preserve">
Recalibración Barras 115 kV /5</t>
    </r>
    <r>
      <rPr>
        <b/>
        <sz val="7"/>
        <color theme="1"/>
        <rFont val="Soberana Sans"/>
      </rPr>
      <t xml:space="preserve">
</t>
    </r>
    <r>
      <rPr>
        <sz val="7"/>
        <color theme="1"/>
        <rFont val="Soberana Sans"/>
      </rPr>
      <t xml:space="preserve">
1/ Alcanzar límite operativo mínimo 179 MVA
2/ Construcción de nueva Línea de Transmisión
3/ Complementar LT Irapuato II - 73500 - Irapuato I y Irapuato II - 73600 - Irapuato I
4/ Alcanzar límite operativo mínimo 1,506 A (300 MVA)
5/ Alcanzar límite operativo mínimo 1,100 A (218 MVA)
6/ Icc mínimo 31.5 kA</t>
    </r>
  </si>
  <si>
    <r>
      <t xml:space="preserve">Este es un proyecto clasificado como </t>
    </r>
    <r>
      <rPr>
        <b/>
        <sz val="7"/>
        <color theme="1"/>
        <rFont val="Arial"/>
        <family val="2"/>
      </rPr>
      <t>continuado</t>
    </r>
    <r>
      <rPr>
        <sz val="7"/>
        <color theme="1"/>
        <rFont val="Arial"/>
        <family val="2"/>
      </rPr>
      <t xml:space="preserve"> es decir, se segregaron las obras y suministros lo que ocasionó que el proyecto se demorara para converger la llegada de los suministros y la construcción.
Una de las causas más relevantes del atraso del proyecto han sido los conflictos sociales para la línea que ha impedido continuar con el proceso constructivo.</t>
    </r>
  </si>
  <si>
    <t>Se tomó la decisión de realizar el proyecto en fases con la finalidad de poder concluirlo conforme a la Fecha Factible de Término.
Se realizaron propuestas para el cambio de trayectoria dada la poca disponibilidad para negociar con los inconformes.</t>
  </si>
  <si>
    <t>En proceso Etapa 3 Ejecución / Construcción.
Se realizan las gestiones necesarias para dar continuidad a la construcción del proyecto teniendo el compromiso de concluir en DIC.2025.</t>
  </si>
  <si>
    <t>P16-OC3</t>
  </si>
  <si>
    <t>Compensación capacitiva en la zona Querétaro</t>
  </si>
  <si>
    <r>
      <t xml:space="preserve">SE Conín MVAr
</t>
    </r>
    <r>
      <rPr>
        <sz val="7"/>
        <color theme="1"/>
        <rFont val="Arial"/>
        <family val="2"/>
      </rPr>
      <t xml:space="preserve">1 Capacitor - 22.5 MVAr - 115 kV
1 Alimentador 115 kV Capacitor </t>
    </r>
    <r>
      <rPr>
        <b/>
        <sz val="7"/>
        <color theme="1"/>
        <rFont val="Arial"/>
        <family val="2"/>
      </rPr>
      <t xml:space="preserve">
SE Parque Innovación MVAr
</t>
    </r>
    <r>
      <rPr>
        <sz val="7"/>
        <color theme="1"/>
        <rFont val="Arial"/>
        <family val="2"/>
      </rPr>
      <t xml:space="preserve">1 Capacitor - 15 MVAr - 115 kV
1 Alimentador 115 kV Capacitor </t>
    </r>
    <r>
      <rPr>
        <b/>
        <sz val="7"/>
        <color theme="1"/>
        <rFont val="Arial"/>
        <family val="2"/>
      </rPr>
      <t xml:space="preserve">
SE Cimatario MVAr
</t>
    </r>
    <r>
      <rPr>
        <sz val="7"/>
        <color theme="1"/>
        <rFont val="Arial"/>
        <family val="2"/>
      </rPr>
      <t xml:space="preserve">1 Capacitor - 30 MVAr - 115 kV
1 Alimentador 115 kV Capacitor </t>
    </r>
    <r>
      <rPr>
        <b/>
        <sz val="7"/>
        <color theme="1"/>
        <rFont val="Arial"/>
        <family val="2"/>
      </rPr>
      <t xml:space="preserve">
SE Antea MVAr</t>
    </r>
    <r>
      <rPr>
        <sz val="7"/>
        <color theme="1"/>
        <rFont val="Arial"/>
        <family val="2"/>
      </rPr>
      <t xml:space="preserve">
1 Capacitor - 22.5 MVAr - 115 kV
1 Alimentador 115 kV Capacitor </t>
    </r>
    <r>
      <rPr>
        <b/>
        <sz val="7"/>
        <color theme="1"/>
        <rFont val="Arial"/>
        <family val="2"/>
      </rPr>
      <t xml:space="preserve">
SE Querétaro MVAr
</t>
    </r>
    <r>
      <rPr>
        <sz val="7"/>
        <color theme="1"/>
        <rFont val="Arial"/>
        <family val="2"/>
      </rPr>
      <t xml:space="preserve">1 Capacitor - 15 MVAr - 115 kV
1 Alimentador 115 kV Capacitor </t>
    </r>
    <r>
      <rPr>
        <b/>
        <sz val="7"/>
        <color theme="1"/>
        <rFont val="Arial"/>
        <family val="2"/>
      </rPr>
      <t xml:space="preserve">
SE Querétaro Potencia MVAr
</t>
    </r>
    <r>
      <rPr>
        <sz val="7"/>
        <color theme="1"/>
        <rFont val="Arial"/>
        <family val="2"/>
      </rPr>
      <t xml:space="preserve">1 Capacitor - 30 MVAr - 115 kV
1 Alimentador 115 kV Capacitor </t>
    </r>
  </si>
  <si>
    <r>
      <rPr>
        <b/>
        <sz val="7"/>
        <color theme="1"/>
        <rFont val="Arial"/>
        <family val="2"/>
      </rPr>
      <t xml:space="preserve">SE Conín, 1 Capacitor - 115 kV – 22.5 MVAR
</t>
    </r>
    <r>
      <rPr>
        <sz val="7"/>
        <color theme="1"/>
        <rFont val="Arial"/>
        <family val="2"/>
      </rPr>
      <t xml:space="preserve">Se energizó el 19.ABR.2024
</t>
    </r>
    <r>
      <rPr>
        <b/>
        <sz val="7"/>
        <color theme="1"/>
        <rFont val="Arial"/>
        <family val="2"/>
      </rPr>
      <t>SE Parque Innovación, 1 Capacitor - 115 kV – 15 MVAR</t>
    </r>
    <r>
      <rPr>
        <sz val="7"/>
        <color theme="1"/>
        <rFont val="Arial"/>
        <family val="2"/>
      </rPr>
      <t xml:space="preserve">
Se energizó el 27.DIC.2023
</t>
    </r>
    <r>
      <rPr>
        <b/>
        <sz val="7"/>
        <color theme="1"/>
        <rFont val="Arial"/>
        <family val="2"/>
      </rPr>
      <t xml:space="preserve">SE Cimatario, 1 Capacitor - 115 kV – 30 MVAR
</t>
    </r>
    <r>
      <rPr>
        <sz val="7"/>
        <color theme="1"/>
        <rFont val="Arial"/>
        <family val="2"/>
      </rPr>
      <t xml:space="preserve">Se energizó el 12.ABR.2024
</t>
    </r>
    <r>
      <rPr>
        <b/>
        <sz val="7"/>
        <color theme="1"/>
        <rFont val="Arial"/>
        <family val="2"/>
      </rPr>
      <t xml:space="preserve">SE Antea, 1 Capacitor - 115 kV – 22.5 MVAR
</t>
    </r>
    <r>
      <rPr>
        <sz val="7"/>
        <color theme="1"/>
        <rFont val="Arial"/>
        <family val="2"/>
      </rPr>
      <t xml:space="preserve">Se energizó el 04.FEB.2024
</t>
    </r>
    <r>
      <rPr>
        <b/>
        <sz val="7"/>
        <color theme="1"/>
        <rFont val="Arial"/>
        <family val="2"/>
      </rPr>
      <t xml:space="preserve">SE Querétaro, 1 Capacitor - 115 kV – 15 MVAR
</t>
    </r>
    <r>
      <rPr>
        <sz val="7"/>
        <color theme="1"/>
        <rFont val="Arial"/>
        <family val="2"/>
      </rPr>
      <t xml:space="preserve">Se energizó el 03.DIC.2023
</t>
    </r>
    <r>
      <rPr>
        <b/>
        <sz val="7"/>
        <color theme="1"/>
        <rFont val="Arial"/>
        <family val="2"/>
      </rPr>
      <t>SE Querétaro Potencia, 1 Capacitor - 115 kV – 30 MVAR</t>
    </r>
    <r>
      <rPr>
        <sz val="7"/>
        <color theme="1"/>
        <rFont val="Arial"/>
        <family val="2"/>
      </rPr>
      <t xml:space="preserve">
Se energizó el 02.DIC.2023</t>
    </r>
  </si>
  <si>
    <t>P18-OC9</t>
  </si>
  <si>
    <t>San Luis Potosí Banco 3 (traslado)</t>
  </si>
  <si>
    <r>
      <rPr>
        <b/>
        <sz val="7"/>
        <color theme="1"/>
        <rFont val="Soberana Sans"/>
      </rPr>
      <t>SE San Luis Potosí Banco 3 (traslado)</t>
    </r>
    <r>
      <rPr>
        <sz val="7"/>
        <color theme="1"/>
        <rFont val="Soberana Sans"/>
      </rPr>
      <t xml:space="preserve">
4 AT - 1F - 33.33 MVA - 133.33 MVA - 230/115 kV
Reubicación de tres acometidas de líneas de 115 kV</t>
    </r>
  </si>
  <si>
    <t>P18-OC1</t>
  </si>
  <si>
    <t>Quila MVAr (Traslado)</t>
  </si>
  <si>
    <r>
      <rPr>
        <b/>
        <sz val="7"/>
        <color theme="1"/>
        <rFont val="Arial"/>
        <family val="2"/>
      </rPr>
      <t xml:space="preserve">SE Quila MVAR (traslado)
</t>
    </r>
    <r>
      <rPr>
        <sz val="7"/>
        <color theme="1"/>
        <rFont val="Arial"/>
        <family val="2"/>
      </rPr>
      <t>1 Capacitor - 15 MVAr - 115 kV
1 Alimentador 115 kV Capacitor</t>
    </r>
  </si>
  <si>
    <t>Se energizó el 20.DIC.2022.</t>
  </si>
  <si>
    <t>P18-NO1</t>
  </si>
  <si>
    <t>Línea de transmisión Conín - Marqués Oriente y San Idelfonso - Tepeyac</t>
  </si>
  <si>
    <r>
      <rPr>
        <b/>
        <sz val="7"/>
        <color theme="1"/>
        <rFont val="Arial"/>
        <family val="2"/>
      </rPr>
      <t xml:space="preserve">LT Conín –Marqués Tendido 2do. Circuito
</t>
    </r>
    <r>
      <rPr>
        <sz val="7"/>
        <color theme="1"/>
        <rFont val="Arial"/>
        <family val="2"/>
      </rPr>
      <t>115 kV – 1C – 5.1 km-C – 795 ACSR</t>
    </r>
    <r>
      <rPr>
        <b/>
        <sz val="7"/>
        <color theme="1"/>
        <rFont val="Arial"/>
        <family val="2"/>
      </rPr>
      <t xml:space="preserve">
*LT San Ildefonso – Tepeyac
</t>
    </r>
    <r>
      <rPr>
        <sz val="7"/>
        <color theme="1"/>
        <rFont val="Arial"/>
        <family val="2"/>
      </rPr>
      <t>115 kV – 1C – 9.5 km-C – 795 ACSR</t>
    </r>
    <r>
      <rPr>
        <b/>
        <sz val="7"/>
        <color theme="1"/>
        <rFont val="Arial"/>
        <family val="2"/>
      </rPr>
      <t xml:space="preserve">
LT San Idelfonso - 73270 - El Sauz
</t>
    </r>
    <r>
      <rPr>
        <sz val="7"/>
        <color theme="1"/>
        <rFont val="Arial"/>
        <family val="2"/>
      </rPr>
      <t>115 kV – 1C – 17.7 km-C</t>
    </r>
    <r>
      <rPr>
        <b/>
        <sz val="7"/>
        <color theme="1"/>
        <rFont val="Arial"/>
        <family val="2"/>
      </rPr>
      <t xml:space="preserve">
SE Conin
</t>
    </r>
    <r>
      <rPr>
        <sz val="7"/>
        <color theme="1"/>
        <rFont val="Arial"/>
        <family val="2"/>
      </rPr>
      <t>1 Alimentador 115 kV</t>
    </r>
    <r>
      <rPr>
        <b/>
        <sz val="7"/>
        <color theme="1"/>
        <rFont val="Arial"/>
        <family val="2"/>
      </rPr>
      <t xml:space="preserve">
SE Tepeyac
</t>
    </r>
    <r>
      <rPr>
        <sz val="7"/>
        <color theme="1"/>
        <rFont val="Arial"/>
        <family val="2"/>
      </rPr>
      <t>1 Alimentador 115 kV</t>
    </r>
    <r>
      <rPr>
        <b/>
        <sz val="7"/>
        <color theme="1"/>
        <rFont val="Arial"/>
        <family val="2"/>
      </rPr>
      <t xml:space="preserve">
SE Idelfonzo y El Sauz
</t>
    </r>
    <r>
      <rPr>
        <sz val="7"/>
        <color theme="1"/>
        <rFont val="Arial"/>
        <family val="2"/>
      </rPr>
      <t>Adecuaiones de EEP serie</t>
    </r>
    <r>
      <rPr>
        <b/>
        <sz val="7"/>
        <color theme="1"/>
        <rFont val="Arial"/>
        <family val="2"/>
      </rPr>
      <t xml:space="preserve">
</t>
    </r>
    <r>
      <rPr>
        <sz val="7"/>
        <color theme="1"/>
        <rFont val="Arial"/>
        <family val="2"/>
      </rPr>
      <t xml:space="preserve">
* Obra realizada por un tercero</t>
    </r>
  </si>
  <si>
    <t>Previo a la etapa de contratación se tuvieron atrasos en la definición de la modalidad de contratación y asignación de recursos.
Derivado del alcance en las Metas Físicas, se requirió el prolongar los periodos en las revisiones, validación y liberación de documentos principalmente ICM y paquete de concurso.</t>
  </si>
  <si>
    <t>Se integra el Pliego de Requisitos, con la participación de la GRT cuidando las mejores condiciones para que se adjudique el proyecto.
En proceso de actualización la ICM, gestión de plurianualidad,  suficiencia presupuestal y completar paquete de concurso para solicitar su publicación.</t>
  </si>
  <si>
    <r>
      <t xml:space="preserve">El proyecto está programado para que inicie su procedimiento de concurso con las siguientes fechas estimadas y será realizado por DIPI/CPTT.
</t>
    </r>
    <r>
      <rPr>
        <b/>
        <sz val="7"/>
        <color theme="1"/>
        <rFont val="Arial"/>
        <family val="2"/>
      </rPr>
      <t xml:space="preserve">31.OCT.25 Solicitud de Publicación
05.NOV.25 Publicación
22.ENE.26 Fallo
</t>
    </r>
    <r>
      <rPr>
        <sz val="7"/>
        <color theme="1"/>
        <rFont val="Arial"/>
        <family val="2"/>
      </rPr>
      <t xml:space="preserve">
Este proyecto está asociado al siguiente proyecto de Distribución:
</t>
    </r>
    <r>
      <rPr>
        <b/>
        <sz val="7"/>
        <color theme="1"/>
        <rFont val="Arial"/>
        <family val="2"/>
      </rPr>
      <t>SE Tepeyac</t>
    </r>
    <r>
      <rPr>
        <sz val="7"/>
        <color theme="1"/>
        <rFont val="Arial"/>
        <family val="2"/>
      </rPr>
      <t xml:space="preserve">
Ampliación T1 - 30 MVA - 115/34.5 kV
</t>
    </r>
    <r>
      <rPr>
        <b/>
        <sz val="7"/>
        <color theme="1"/>
        <rFont val="Arial"/>
        <family val="2"/>
      </rPr>
      <t xml:space="preserve">SE Aeroespacial
</t>
    </r>
    <r>
      <rPr>
        <sz val="7"/>
        <color theme="1"/>
        <rFont val="Arial"/>
        <family val="2"/>
      </rPr>
      <t>Ampliación T3 - 20 MVA - 115/34.5 kV
24.OCT.25 Solicitud de Publicación
29.OCT.25 Publicación</t>
    </r>
  </si>
  <si>
    <t>P16-OC4</t>
  </si>
  <si>
    <t>Traslado de Reactores en el Noreste</t>
  </si>
  <si>
    <r>
      <rPr>
        <b/>
        <sz val="7"/>
        <color theme="1"/>
        <rFont val="Arial"/>
        <family val="2"/>
      </rPr>
      <t xml:space="preserve">SE Frontera MVAr (traslado)
</t>
    </r>
    <r>
      <rPr>
        <sz val="7"/>
        <color theme="1"/>
        <rFont val="Arial"/>
        <family val="2"/>
      </rPr>
      <t xml:space="preserve">1 R Barra - 3F - 50 MVAr - 400 kV
1 Alimentador 400 kV Reactor 
De la SE Guemez
</t>
    </r>
    <r>
      <rPr>
        <b/>
        <sz val="7"/>
        <color theme="1"/>
        <rFont val="Arial"/>
        <family val="2"/>
      </rPr>
      <t xml:space="preserve">SE Río Escondido MVAr (traslado)
</t>
    </r>
    <r>
      <rPr>
        <sz val="7"/>
        <color theme="1"/>
        <rFont val="Arial"/>
        <family val="2"/>
      </rPr>
      <t>1 R Barra - 3F - 75 MVAr - 400 kV
1 Alimentador 400 kV Reactor
De la SE Villa de García</t>
    </r>
  </si>
  <si>
    <t>Se energizó el 28.ENE.2024 el Reactor 1 de la SE Frontera.
Se energizó el 25.FEB.2024 el Reactor 1 de la SE Río Escondido.</t>
  </si>
  <si>
    <t>P18-NE4</t>
  </si>
  <si>
    <t>Enlace Tepic II - Cerro Blanco</t>
  </si>
  <si>
    <r>
      <rPr>
        <b/>
        <sz val="7"/>
        <color theme="1"/>
        <rFont val="Arial"/>
        <family val="2"/>
      </rPr>
      <t xml:space="preserve">LT Tepic II – Cerro Blanco 
</t>
    </r>
    <r>
      <rPr>
        <sz val="7"/>
        <color theme="1"/>
        <rFont val="Arial"/>
        <family val="2"/>
      </rPr>
      <t>Reemplazo TC's, LT Tepic II – A3620 – Cerro Blanco (ambos extremos).
Reemplazo TO's LT Tepic II – A3630 – Cerro Blanco (ambos extremos).</t>
    </r>
  </si>
  <si>
    <t>Se energizó el 24.ABR.2023.</t>
  </si>
  <si>
    <t>P18-OC2</t>
  </si>
  <si>
    <t>Elevación de Buses de 115 kV en la SE Nizuc</t>
  </si>
  <si>
    <r>
      <rPr>
        <b/>
        <sz val="7"/>
        <color theme="1"/>
        <rFont val="Arial"/>
        <family val="2"/>
      </rPr>
      <t>SE Nizuc</t>
    </r>
    <r>
      <rPr>
        <sz val="7"/>
        <color theme="1"/>
        <rFont val="Arial"/>
        <family val="2"/>
      </rPr>
      <t xml:space="preserve">
Recalibración de Bus, obra civil y electromecánica</t>
    </r>
  </si>
  <si>
    <t>Se integra el Pliego de Requisitos, con la participación de la GRT cuidando las mejores condiciones para que se adjudique el proyecto.
Se cuenta con actualización y validación de ICM, plurianualidad, gestión de suficiencia presupuestal y paquete de concurso para solicitar su publicación.</t>
  </si>
  <si>
    <t>El proyecto está programado para que inicie su procedimiento de concurso con las siguientes fechas estimadas:
14.JUL.25 Solicitud de Publicación
16.JUL.25 Publicación
17.SEP.25 Fallo</t>
  </si>
  <si>
    <t>P17-M03</t>
  </si>
  <si>
    <t>352 SLT Transformación y transmisión Querétaro, Isla del Carmen, Nuevo Casas Grandes y La Huasteca
(Nuevo Casas Grandes Banco 3)</t>
  </si>
  <si>
    <t>PIDIREGAS 2021</t>
  </si>
  <si>
    <r>
      <rPr>
        <b/>
        <sz val="7"/>
        <color theme="1"/>
        <rFont val="Arial"/>
        <family val="2"/>
      </rPr>
      <t xml:space="preserve">SE Nuevo Casas Grandes
</t>
    </r>
    <r>
      <rPr>
        <sz val="7"/>
        <color theme="1"/>
        <rFont val="Arial"/>
        <family val="2"/>
      </rPr>
      <t xml:space="preserve">3 AT - 1F - 33.3 MVA - 100 MVA - 230/115 kV
</t>
    </r>
    <r>
      <rPr>
        <b/>
        <sz val="7"/>
        <color theme="1"/>
        <rFont val="Arial"/>
        <family val="2"/>
      </rPr>
      <t>SE Nuevo Casas Grandes MVAr</t>
    </r>
    <r>
      <rPr>
        <sz val="7"/>
        <color theme="1"/>
        <rFont val="Arial"/>
        <family val="2"/>
      </rPr>
      <t xml:space="preserve">
1 Capacitor - 115 kV - 30 MVAR
1 Alimentador 115 kV Capacitor</t>
    </r>
  </si>
  <si>
    <t>Se energizó el 21.OCT.2023.</t>
  </si>
  <si>
    <t>P17-NT2</t>
  </si>
  <si>
    <r>
      <t xml:space="preserve">352 SLT Transformación y transmisión Querétaro, Isla del Carmen, Nuevo Casas Grandes y La Huasteca
(Querétaro Potencia Banco 4)
</t>
    </r>
    <r>
      <rPr>
        <b/>
        <sz val="7"/>
        <rFont val="Arial"/>
        <family val="2"/>
      </rPr>
      <t>Etapa 1</t>
    </r>
    <r>
      <rPr>
        <sz val="7"/>
        <rFont val="Arial"/>
        <family val="2"/>
      </rPr>
      <t xml:space="preserve"> =&gt; Obras de Transformación [Banco 4]</t>
    </r>
  </si>
  <si>
    <r>
      <rPr>
        <b/>
        <sz val="7"/>
        <color theme="1"/>
        <rFont val="Arial"/>
        <family val="2"/>
      </rPr>
      <t>SE Querétaro Potencia</t>
    </r>
    <r>
      <rPr>
        <sz val="7"/>
        <color theme="1"/>
        <rFont val="Arial"/>
        <family val="2"/>
      </rPr>
      <t xml:space="preserve">
3 AT - 1F - 75 MVA - 225 MVA - 230/115 kV</t>
    </r>
  </si>
  <si>
    <t>Se energizó el 15.DIC.2024.</t>
  </si>
  <si>
    <t>P17-OC10</t>
  </si>
  <si>
    <r>
      <t xml:space="preserve">352 SLT Transformación y transmisión Querétaro, Isla del Carmen, Nuevo Casas Grandes y La Huasteca
(Querétaro Potencia Banco 4)
</t>
    </r>
    <r>
      <rPr>
        <b/>
        <sz val="7"/>
        <rFont val="Arial"/>
        <family val="2"/>
      </rPr>
      <t>Etapa 2</t>
    </r>
    <r>
      <rPr>
        <sz val="7"/>
        <rFont val="Arial"/>
        <family val="2"/>
      </rPr>
      <t xml:space="preserve"> =&gt; Reemplazo de equipo de 115 kV y recalibración de bus de 115 kvV</t>
    </r>
  </si>
  <si>
    <r>
      <t xml:space="preserve">Reemplazo de equipo en Subestaciones
SE Querétaro Uno
</t>
    </r>
    <r>
      <rPr>
        <sz val="7"/>
        <color theme="1"/>
        <rFont val="Arial"/>
        <family val="2"/>
      </rPr>
      <t xml:space="preserve">1 Interruptor de Potencia 115 kV (40 kA)
(73180)
2 Cuchillas desconectadoras 115 kV (40 kA)
(73038, 73188)
</t>
    </r>
    <r>
      <rPr>
        <b/>
        <sz val="7"/>
        <color theme="1"/>
        <rFont val="Arial"/>
        <family val="2"/>
      </rPr>
      <t xml:space="preserve">SE Querétaro Potencia
</t>
    </r>
    <r>
      <rPr>
        <sz val="7"/>
        <color theme="1"/>
        <rFont val="Arial"/>
        <family val="2"/>
      </rPr>
      <t xml:space="preserve">3 Interruptores de Potencia 115 kV (40 kA)
(73560, 73720, 72030)
9 Cuchillas desconectadoras 115 kV (40 kA)
(73561, 73566, 73568, 73569, 73581, 73721, 73726, 73728 y 73729)
Recalibración Bus 115 kV
</t>
    </r>
    <r>
      <rPr>
        <b/>
        <sz val="7"/>
        <color theme="1"/>
        <rFont val="Arial"/>
        <family val="2"/>
      </rPr>
      <t xml:space="preserve">SE Querétario Maniobras
</t>
    </r>
    <r>
      <rPr>
        <sz val="7"/>
        <color theme="1"/>
        <rFont val="Arial"/>
        <family val="2"/>
      </rPr>
      <t>2 Interruptores de Potencia 115 kV (40 kA)
(73840 y 73580)</t>
    </r>
  </si>
  <si>
    <t>Como parte del proceso de revisión y tratamiento a los proyectos en la Etapa 2 se realizarán los alcances de las obras en 115 kV.</t>
  </si>
  <si>
    <t>La GRTCE solicitó a la RRCCE el cuadernillo para conocer los importes de construcción, actividades previas y supervisión para las obras pendientes de realizar en 115 kV.</t>
  </si>
  <si>
    <r>
      <rPr>
        <sz val="7"/>
        <color theme="1"/>
        <rFont val="Arial"/>
        <family val="2"/>
      </rPr>
      <t>El proyecto está programado para que inicie su procedimiento de concurso con las siguientes fechas estimadas:</t>
    </r>
    <r>
      <rPr>
        <b/>
        <sz val="7"/>
        <color theme="1"/>
        <rFont val="Arial"/>
        <family val="2"/>
      </rPr>
      <t xml:space="preserve">
24.JUL.26 Solicitud de Publicación
30.JUL.26 Publicación
09.OCT.26 Fallo</t>
    </r>
  </si>
  <si>
    <t>352 SLT Transformación y transmisión Querétaro, Isla del Carmen, Nuevo Casas Grandes y La Huasteca
(Puerto Real Bancos 1 y 2)</t>
  </si>
  <si>
    <r>
      <rPr>
        <b/>
        <sz val="7"/>
        <color theme="1"/>
        <rFont val="Soberana Sans"/>
      </rPr>
      <t xml:space="preserve">LT Escárcega Potencia – Punto de Inflexión Sabancuy
</t>
    </r>
    <r>
      <rPr>
        <sz val="7"/>
        <color theme="1"/>
        <rFont val="Soberana Sans"/>
      </rPr>
      <t xml:space="preserve">230 kV – 2C – 69.30 km-C – 1113 ACSR/AS TA /1
</t>
    </r>
    <r>
      <rPr>
        <b/>
        <sz val="7"/>
        <color theme="1"/>
        <rFont val="Soberana Sans"/>
      </rPr>
      <t xml:space="preserve">LT Punto de Inflexión Sabancuy -  Puerto Real (Tramo Aéreo)
</t>
    </r>
    <r>
      <rPr>
        <sz val="7"/>
        <color theme="1"/>
        <rFont val="Soberana Sans"/>
      </rPr>
      <t xml:space="preserve">230 kV – 2C – 29.92 km-C – 1113 ACSR/AS TA
</t>
    </r>
    <r>
      <rPr>
        <b/>
        <sz val="7"/>
        <color theme="1"/>
        <rFont val="Soberana Sans"/>
      </rPr>
      <t>LT Sabancuy - Carmen (tramo marino)</t>
    </r>
    <r>
      <rPr>
        <sz val="7"/>
        <color theme="1"/>
        <rFont val="Soberana Sans"/>
      </rPr>
      <t xml:space="preserve">
230 kV – 2C – 11.0 km-C – ACCC/TW 1020 KCM TA
</t>
    </r>
    <r>
      <rPr>
        <b/>
        <sz val="7"/>
        <color theme="1"/>
        <rFont val="Soberana Sans"/>
      </rPr>
      <t xml:space="preserve">LD Puerto Real – Palmar
</t>
    </r>
    <r>
      <rPr>
        <sz val="7"/>
        <color theme="1"/>
        <rFont val="Soberana Sans"/>
      </rPr>
      <t xml:space="preserve">34.5 kV – 2C – 38 km-C - AAC 477 KCM
</t>
    </r>
    <r>
      <rPr>
        <b/>
        <sz val="7"/>
        <color theme="1"/>
        <rFont val="Soberana Sans"/>
      </rPr>
      <t>SE Puerto Real Bancos 1 y 2</t>
    </r>
    <r>
      <rPr>
        <sz val="7"/>
        <color theme="1"/>
        <rFont val="Soberana Sans"/>
      </rPr>
      <t xml:space="preserve">
7 AT – 1F – 50 MVA - 350 MVA - 230/115 kV
6 Alimentadores
</t>
    </r>
    <r>
      <rPr>
        <b/>
        <sz val="7"/>
        <color theme="1"/>
        <rFont val="Soberana Sans"/>
      </rPr>
      <t>SE Puerto Real Banco 3 (Traslado)</t>
    </r>
    <r>
      <rPr>
        <sz val="7"/>
        <color theme="1"/>
        <rFont val="Soberana Sans"/>
      </rPr>
      <t xml:space="preserve">
1 T – 3F – 6.25 MVA – 115/34.5 kV
</t>
    </r>
    <r>
      <rPr>
        <b/>
        <sz val="7"/>
        <color theme="1"/>
        <rFont val="Soberana Sans"/>
      </rPr>
      <t xml:space="preserve">SE Palmar </t>
    </r>
    <r>
      <rPr>
        <sz val="7"/>
        <color theme="1"/>
        <rFont val="Soberana Sans"/>
      </rPr>
      <t xml:space="preserve">
2 Alimentadores 34.5 kV
</t>
    </r>
    <r>
      <rPr>
        <b/>
        <sz val="7"/>
        <color theme="1"/>
        <rFont val="Soberana Sans"/>
      </rPr>
      <t>SE Escárcega Potencia</t>
    </r>
    <r>
      <rPr>
        <sz val="7"/>
        <color theme="1"/>
        <rFont val="Soberana Sans"/>
      </rPr>
      <t xml:space="preserve">
2 Alimentadores 230 kV
1/ Tendido segundo circuito</t>
    </r>
  </si>
  <si>
    <t>P17-PE2</t>
  </si>
  <si>
    <t>352 SLT Transformación y transmisión Querétaro, Isla del Carmen, Nuevo Casas Grandes y La Huasteca
(Las Mesas Banco 1)</t>
  </si>
  <si>
    <r>
      <rPr>
        <b/>
        <sz val="7"/>
        <color theme="1"/>
        <rFont val="Arial"/>
        <family val="2"/>
      </rPr>
      <t xml:space="preserve">LT Las Mesas – Huejutla II
</t>
    </r>
    <r>
      <rPr>
        <sz val="7"/>
        <color theme="1"/>
        <rFont val="Arial"/>
        <family val="2"/>
      </rPr>
      <t>115 kV –1C – 55 km-C - 795 ACSR TA</t>
    </r>
    <r>
      <rPr>
        <b/>
        <sz val="7"/>
        <color theme="1"/>
        <rFont val="Arial"/>
        <family val="2"/>
      </rPr>
      <t xml:space="preserve">
LT Las Mesas Entronque Axtla – Tamazunchale
</t>
    </r>
    <r>
      <rPr>
        <sz val="7"/>
        <color theme="1"/>
        <rFont val="Arial"/>
        <family val="2"/>
      </rPr>
      <t>115 kV – 2C – 13.2 km-C - 477 ACSR TA</t>
    </r>
    <r>
      <rPr>
        <b/>
        <sz val="7"/>
        <color theme="1"/>
        <rFont val="Arial"/>
        <family val="2"/>
      </rPr>
      <t xml:space="preserve">
SE Las Mesas Banco 1
</t>
    </r>
    <r>
      <rPr>
        <sz val="7"/>
        <color theme="1"/>
        <rFont val="Arial"/>
        <family val="2"/>
      </rPr>
      <t>4 AT – 1F – 75 MVA - 300 MVA - 400/115 kV</t>
    </r>
    <r>
      <rPr>
        <b/>
        <sz val="7"/>
        <color theme="1"/>
        <rFont val="Arial"/>
        <family val="2"/>
      </rPr>
      <t xml:space="preserve">
</t>
    </r>
    <r>
      <rPr>
        <sz val="7"/>
        <color theme="1"/>
        <rFont val="Arial"/>
        <family val="2"/>
      </rPr>
      <t>3 Alimentadores 115 kV</t>
    </r>
    <r>
      <rPr>
        <b/>
        <sz val="7"/>
        <color theme="1"/>
        <rFont val="Arial"/>
        <family val="2"/>
      </rPr>
      <t xml:space="preserve">
SE Axtla 
</t>
    </r>
    <r>
      <rPr>
        <sz val="7"/>
        <color theme="1"/>
        <rFont val="Arial"/>
        <family val="2"/>
      </rPr>
      <t>1 Alimentador 115 kV</t>
    </r>
    <r>
      <rPr>
        <b/>
        <sz val="7"/>
        <color theme="1"/>
        <rFont val="Arial"/>
        <family val="2"/>
      </rPr>
      <t xml:space="preserve">
SE Huejutla II 
</t>
    </r>
    <r>
      <rPr>
        <sz val="7"/>
        <color theme="1"/>
        <rFont val="Arial"/>
        <family val="2"/>
      </rPr>
      <t>1 Alimentador 115 kV</t>
    </r>
    <r>
      <rPr>
        <b/>
        <sz val="7"/>
        <color theme="1"/>
        <rFont val="Arial"/>
        <family val="2"/>
      </rPr>
      <t xml:space="preserve">
SE Huasteca
</t>
    </r>
    <r>
      <rPr>
        <sz val="7"/>
        <color theme="1"/>
        <rFont val="Arial"/>
        <family val="2"/>
      </rPr>
      <t>1 Alimentador 115 kV</t>
    </r>
  </si>
  <si>
    <t xml:space="preserve">El proyecto fue reevaluado en 2024. 
Se requirieron largos periodos de revisiones, validación y liberación de documentos principalmente para actualización de ICM.
Se presentaron atrasos en las actividades y estudios previos por parte de CPTT por lo que el proyecto fue reprogramado para publicarse en 2024.
Debido al cambio de variables y actualización de precios, se requiere la solicitud de incrementar el techo de inversión financiada del proyecto para su viabilidad. </t>
  </si>
  <si>
    <t xml:space="preserve">Se realizan las gestiones de actualización de plurianualidad y solicitud de incrementar el techo de inversión financiada para el proyecto, lo cual se podrá ver reflejado en agosto de 2025 y publicado en el PEF 2026. 
Se conforma el paquete de concurso para solicitar su publicaciónen el 3er trimestre de 2025. </t>
  </si>
  <si>
    <r>
      <t>El proyecto está en concurso con el procedimiento No. CFE-0004-CACOT-0002-2025.</t>
    </r>
    <r>
      <rPr>
        <b/>
        <sz val="7"/>
        <color theme="1"/>
        <rFont val="Arial"/>
        <family val="2"/>
      </rPr>
      <t xml:space="preserve">
02.OCT.25 Publicación
06.ENE.26 Fallo</t>
    </r>
  </si>
  <si>
    <t>P17-NE2</t>
  </si>
  <si>
    <t>354 SLT Corriente Alterna Submarina Playacar - Chankanaab II</t>
  </si>
  <si>
    <r>
      <rPr>
        <b/>
        <sz val="7"/>
        <color theme="1"/>
        <rFont val="Soberana Sans"/>
      </rPr>
      <t xml:space="preserve">LT Playa del Carmen – Chankanaab II
</t>
    </r>
    <r>
      <rPr>
        <sz val="7"/>
        <color theme="1"/>
        <rFont val="Soberana Sans"/>
      </rPr>
      <t xml:space="preserve">115 kV - 1C - 33.44 km-C
Cable subterráneo 11.50 km-C
Cable submarino 18.90 km-C
(ampacidad equivalente a 795 ACSR/AS) CS-CS 1/
Cable submarino p/enlazar las SEs Playacar y Chankanaab II)
</t>
    </r>
    <r>
      <rPr>
        <b/>
        <sz val="7"/>
        <color theme="1"/>
        <rFont val="Soberana Sans"/>
      </rPr>
      <t xml:space="preserve">LT Chabkanaab II - Chankanaab
</t>
    </r>
    <r>
      <rPr>
        <sz val="7"/>
        <color theme="1"/>
        <rFont val="Soberana Sans"/>
      </rPr>
      <t xml:space="preserve">115 kV -1C/3F - 2.75 km-C - 750 MCM - Al XLPE (Cable Subterráneo)
Chankanaab II entronque Chankanaab - Cozumel / 2
34.5 kV - 2C - 0.1 km-C
</t>
    </r>
    <r>
      <rPr>
        <b/>
        <sz val="7"/>
        <color theme="1"/>
        <rFont val="Soberana Sans"/>
      </rPr>
      <t xml:space="preserve">Red de media tensión en la isla Cozumel
</t>
    </r>
    <r>
      <rPr>
        <sz val="7"/>
        <color theme="1"/>
        <rFont val="Soberana Sans"/>
      </rPr>
      <t xml:space="preserve">13.8 kV - 1C - 18.6 km-C / 2
(adicionar el 10% de incertidumbre a los km-C)
</t>
    </r>
    <r>
      <rPr>
        <b/>
        <sz val="7"/>
        <color theme="1"/>
        <rFont val="Soberana Sans"/>
      </rPr>
      <t>SE Chankanaab II Bancos 3 y 4 (SF6)</t>
    </r>
    <r>
      <rPr>
        <sz val="7"/>
        <color theme="1"/>
        <rFont val="Soberana Sans"/>
      </rPr>
      <t xml:space="preserve">
2 T - 3F - 30 MVA - 115/13.8 kV
</t>
    </r>
    <r>
      <rPr>
        <b/>
        <sz val="7"/>
        <color theme="1"/>
        <rFont val="Soberana Sans"/>
      </rPr>
      <t>SE Chankanaab Banco 6 (SF6)</t>
    </r>
    <r>
      <rPr>
        <sz val="7"/>
        <color theme="1"/>
        <rFont val="Soberana Sans"/>
      </rPr>
      <t xml:space="preserve">
1 T - 3F - 30 MVA - 115/13.8 kV
</t>
    </r>
    <r>
      <rPr>
        <b/>
        <sz val="7"/>
        <color theme="1"/>
        <rFont val="Soberana Sans"/>
      </rPr>
      <t>SE Chankanaab II Bancos 1 y 2 (Traslado)</t>
    </r>
    <r>
      <rPr>
        <sz val="7"/>
        <color theme="1"/>
        <rFont val="Soberana Sans"/>
      </rPr>
      <t xml:space="preserve">
2 T - 3F - 20 MVA (40 MVA) - 34.5/13.8 kV
</t>
    </r>
    <r>
      <rPr>
        <b/>
        <sz val="7"/>
        <color theme="1"/>
        <rFont val="Soberana Sans"/>
      </rPr>
      <t>SE Chankanaab Banco 3 y 5 (Traslado)</t>
    </r>
    <r>
      <rPr>
        <sz val="7"/>
        <color theme="1"/>
        <rFont val="Soberana Sans"/>
      </rPr>
      <t xml:space="preserve">
2 T - 3F - 15.25 MVA (30.5 MVA) - 34.5/13.8 kV
</t>
    </r>
    <r>
      <rPr>
        <b/>
        <sz val="7"/>
        <color theme="1"/>
        <rFont val="Soberana Sans"/>
      </rPr>
      <t xml:space="preserve">SE Chankanaab II MVAr
</t>
    </r>
    <r>
      <rPr>
        <sz val="7"/>
        <color theme="1"/>
        <rFont val="Soberana Sans"/>
      </rPr>
      <t xml:space="preserve">1 Capacitor - 15 MVAr - 115 kV
1 Alimentador 115 kV Capacitor
</t>
    </r>
    <r>
      <rPr>
        <b/>
        <sz val="7"/>
        <color theme="1"/>
        <rFont val="Soberana Sans"/>
      </rPr>
      <t>SE Chankanaab MVAr</t>
    </r>
    <r>
      <rPr>
        <sz val="7"/>
        <color theme="1"/>
        <rFont val="Soberana Sans"/>
      </rPr>
      <t xml:space="preserve">
1 Capacitor - 7.5 MVAr - 115 kV
1 Alimentador 115 kV Capacitor
</t>
    </r>
    <r>
      <rPr>
        <b/>
        <sz val="7"/>
        <color theme="1"/>
        <rFont val="Soberana Sans"/>
      </rPr>
      <t xml:space="preserve">SE Chankanaab II MVAr
</t>
    </r>
    <r>
      <rPr>
        <sz val="7"/>
        <color theme="1"/>
        <rFont val="Soberana Sans"/>
      </rPr>
      <t xml:space="preserve">1 Capacitor - 3.6 MVAr - 13.8 kV
1 Alimentador 115 kV Capacitor
</t>
    </r>
    <r>
      <rPr>
        <b/>
        <sz val="7"/>
        <color theme="1"/>
        <rFont val="Soberana Sans"/>
      </rPr>
      <t>SE Chankanaab MVAr</t>
    </r>
    <r>
      <rPr>
        <sz val="7"/>
        <color theme="1"/>
        <rFont val="Soberana Sans"/>
      </rPr>
      <t xml:space="preserve">
1 Capacitor - 1.8 MVAr - 13.8 kV
1 Alimentador 115 kV Capacitor
</t>
    </r>
    <r>
      <rPr>
        <b/>
        <sz val="7"/>
        <color theme="1"/>
        <rFont val="Soberana Sans"/>
      </rPr>
      <t>SE Playa del Carmen</t>
    </r>
    <r>
      <rPr>
        <sz val="7"/>
        <color theme="1"/>
        <rFont val="Soberana Sans"/>
      </rPr>
      <t xml:space="preserve">
1 Alimentador 115 kV
</t>
    </r>
    <r>
      <rPr>
        <b/>
        <sz val="7"/>
        <color theme="1"/>
        <rFont val="Soberana Sans"/>
      </rPr>
      <t>SE Chankanaab II</t>
    </r>
    <r>
      <rPr>
        <sz val="7"/>
        <color theme="1"/>
        <rFont val="Soberana Sans"/>
      </rPr>
      <t xml:space="preserve">
2 Alimentadores 115 kV (en SF6)
</t>
    </r>
    <r>
      <rPr>
        <b/>
        <sz val="7"/>
        <color theme="1"/>
        <rFont val="Soberana Sans"/>
      </rPr>
      <t>SE Chankanaab</t>
    </r>
    <r>
      <rPr>
        <sz val="7"/>
        <color theme="1"/>
        <rFont val="Soberana Sans"/>
      </rPr>
      <t xml:space="preserve">
1 Alimentador 115 kV (en SF6)
</t>
    </r>
    <r>
      <rPr>
        <b/>
        <sz val="7"/>
        <color theme="1"/>
        <rFont val="Soberana Sans"/>
      </rPr>
      <t>SE Chankanaab II</t>
    </r>
    <r>
      <rPr>
        <sz val="7"/>
        <color theme="1"/>
        <rFont val="Soberana Sans"/>
      </rPr>
      <t xml:space="preserve">
12 Alimentadores 13.8 kV
</t>
    </r>
    <r>
      <rPr>
        <b/>
        <sz val="7"/>
        <color theme="1"/>
        <rFont val="Soberana Sans"/>
      </rPr>
      <t>SE Chankanaab</t>
    </r>
    <r>
      <rPr>
        <sz val="7"/>
        <color theme="1"/>
        <rFont val="Soberana Sans"/>
      </rPr>
      <t xml:space="preserve">
6 Alimentadores 13.8 kV</t>
    </r>
  </si>
  <si>
    <t>Previo a la etapa de contratación se tuvieron atrasos en la definición de la modalidad de contratación sin embargo el proyecto está en concurso sin problemas para que sea adjudicado.</t>
  </si>
  <si>
    <t>Se conformó el pliego de requisitos con la participación de las áreas involucradas para que se adjudique el proyecto y no se declare desierto.</t>
  </si>
  <si>
    <r>
      <t xml:space="preserve">El proyecto está programado para que inicie su procedimiento de concurso con las siguientes fechas estimadas:
</t>
    </r>
    <r>
      <rPr>
        <b/>
        <sz val="7"/>
        <color theme="1"/>
        <rFont val="Arial"/>
        <family val="2"/>
      </rPr>
      <t>17.OCT.25 Solicitud de Publicación
23.OCT.25 Publicación
07.FEB.26 Fallo</t>
    </r>
  </si>
  <si>
    <t>P15-PE1</t>
  </si>
  <si>
    <t>355 SLT Suministro de energía en la Zona de Operación de Transmisión Veracruz (antes S. E. Olmeca Banco 1)</t>
  </si>
  <si>
    <r>
      <rPr>
        <b/>
        <sz val="7"/>
        <color theme="1"/>
        <rFont val="Arial"/>
        <family val="2"/>
      </rPr>
      <t xml:space="preserve">LT Manlio Fabio Altamirano – Temascal II
</t>
    </r>
    <r>
      <rPr>
        <sz val="7"/>
        <color theme="1"/>
        <rFont val="Arial"/>
        <family val="2"/>
      </rPr>
      <t>400 kV – 2C – 196.0 km-C – 1113 ACSR TA</t>
    </r>
    <r>
      <rPr>
        <b/>
        <sz val="7"/>
        <color theme="1"/>
        <rFont val="Arial"/>
        <family val="2"/>
      </rPr>
      <t xml:space="preserve">
LT Manlio Fabio Altamirano Entronque Infonavit – 73470 – Dos Bocas
</t>
    </r>
    <r>
      <rPr>
        <sz val="7"/>
        <color theme="1"/>
        <rFont val="Arial"/>
        <family val="2"/>
      </rPr>
      <t>115 kV – 2C – 38.6 km-C – 795 ACSR TA</t>
    </r>
    <r>
      <rPr>
        <b/>
        <sz val="7"/>
        <color theme="1"/>
        <rFont val="Arial"/>
        <family val="2"/>
      </rPr>
      <t xml:space="preserve">
(Se formarán las siguientes dos Líneas de Transmsiión:
LT Manlio Fabio Altamirano - Infonavit y LT Manlio Fabio Altamirano - Dos Bocas)
LT Manlio Fabio Altamirano Entronque Veracruz I – 73370 – Dos Bocas
</t>
    </r>
    <r>
      <rPr>
        <sz val="7"/>
        <color theme="1"/>
        <rFont val="Arial"/>
        <family val="2"/>
      </rPr>
      <t>115 kV – 2C – 38.6 km-C – 795 ACSR TA</t>
    </r>
    <r>
      <rPr>
        <b/>
        <sz val="7"/>
        <color theme="1"/>
        <rFont val="Arial"/>
        <family val="2"/>
      </rPr>
      <t xml:space="preserve">
Se formará la siguiente Línea de Transmsiión:
LT Manlio Fabio Altamirano - Veracruz I
</t>
    </r>
    <r>
      <rPr>
        <sz val="7"/>
        <color theme="1"/>
        <rFont val="Arial"/>
        <family val="2"/>
      </rPr>
      <t>el tramo Manlio Fabio Altamirano - Dos Bocas
se utiliza para entronque de la LT siguiente:</t>
    </r>
    <r>
      <rPr>
        <b/>
        <sz val="7"/>
        <color theme="1"/>
        <rFont val="Arial"/>
        <family val="2"/>
      </rPr>
      <t xml:space="preserve">
LT Manlio Fabio Altamirano - Dos Bocas (del punto anterior) entronque
LT Paso del Toro - 73V10 - Boca del Río
</t>
    </r>
    <r>
      <rPr>
        <sz val="7"/>
        <color theme="1"/>
        <rFont val="Arial"/>
        <family val="2"/>
      </rPr>
      <t>115 kV – 2C – 3 km-C – 795 ACSR TA</t>
    </r>
    <r>
      <rPr>
        <b/>
        <sz val="7"/>
        <color theme="1"/>
        <rFont val="Arial"/>
        <family val="2"/>
      </rPr>
      <t xml:space="preserve">
Se formará la siguiente Línea de Transmsiión:
LT Manlio Fabio Altamirano - Paso del Toro y
LT Dos Bocas - Boca del Río
SE Manlio Fabio Altamirano
</t>
    </r>
    <r>
      <rPr>
        <sz val="7"/>
        <color theme="1"/>
        <rFont val="Arial"/>
        <family val="2"/>
      </rPr>
      <t>4 T - 1F - 125 MVA - 500 MVA - 400/115 kV</t>
    </r>
    <r>
      <rPr>
        <b/>
        <sz val="7"/>
        <color theme="1"/>
        <rFont val="Arial"/>
        <family val="2"/>
      </rPr>
      <t xml:space="preserve">
2 Alimentadores en 400 kV 
(Interconexión de las LT's hacia Temascal II)
Nueva Subestación Eléctrica tipo convencional en el predio de la
SE Manlio Fabio Altamirano
</t>
    </r>
    <r>
      <rPr>
        <sz val="7"/>
        <color theme="1"/>
        <rFont val="Arial"/>
        <family val="2"/>
      </rPr>
      <t>4 alimentadores para la interconexión de las LTs de 115 kV.</t>
    </r>
    <r>
      <rPr>
        <b/>
        <sz val="7"/>
        <color theme="1"/>
        <rFont val="Arial"/>
        <family val="2"/>
      </rPr>
      <t xml:space="preserve">
SE Temascal III (Ampliación)
</t>
    </r>
    <r>
      <rPr>
        <sz val="7"/>
        <color theme="1"/>
        <rFont val="Arial"/>
        <family val="2"/>
      </rPr>
      <t>2 Alimentadores en 400 kV (interconexión de las LT's hacia Manlio Fabio)</t>
    </r>
    <r>
      <rPr>
        <b/>
        <sz val="7"/>
        <color theme="1"/>
        <rFont val="Arial"/>
        <family val="2"/>
      </rPr>
      <t xml:space="preserve">
SE Franboyanes
</t>
    </r>
    <r>
      <rPr>
        <sz val="7"/>
        <color theme="1"/>
        <rFont val="Arial"/>
        <family val="2"/>
      </rPr>
      <t>Modernización de 3 interruptores y equipos asociados en 115 kV
Adecuaciones de equipos de PCyM en las subestaciones:</t>
    </r>
    <r>
      <rPr>
        <b/>
        <sz val="7"/>
        <color theme="1"/>
        <rFont val="Arial"/>
        <family val="2"/>
      </rPr>
      <t xml:space="preserve">
SE Infornativ
SE Veracruz I
SE Boca del Río
SE Paso del Toro
Obras requeridas por el cambio de interconexión de la LT hacia SE Manlio Fabio Altamirano.</t>
    </r>
  </si>
  <si>
    <t xml:space="preserve">El proyecto a sido elevado a Concurso en cuatro ocaciones desde el año 2023, resultando desierto en todas las ocaciones en tres ocaciones por no tener Ofertas y en la ultima ocación no hubo ofertar solventes técnicamente. </t>
  </si>
  <si>
    <t xml:space="preserve">Se han actualizado las condiciones comerciales de la ICM y conformado el expediente para solicitar un nuevo procedimiento de concurso. </t>
  </si>
  <si>
    <r>
      <t>El proyecto está en concurso con el procedimiento No. CFE-0004-CACOA-0003-2025.</t>
    </r>
    <r>
      <rPr>
        <b/>
        <sz val="7"/>
        <color theme="1"/>
        <rFont val="Arial"/>
        <family val="2"/>
      </rPr>
      <t xml:space="preserve">
04.SEP.25 Fallo
22.OCT.25 Firma del Contrato y presentación de Garantía de Cumplimiento.</t>
    </r>
  </si>
  <si>
    <t>P18-OR1</t>
  </si>
  <si>
    <t>Valle de Mezquital Banco 1 (traslado)</t>
  </si>
  <si>
    <r>
      <rPr>
        <b/>
        <sz val="7"/>
        <color theme="1"/>
        <rFont val="Arial"/>
        <family val="2"/>
      </rPr>
      <t xml:space="preserve">LT Valle del Mezquital Entronque CH Zimapán – Dañu (93050)
</t>
    </r>
    <r>
      <rPr>
        <sz val="7"/>
        <color theme="1"/>
        <rFont val="Arial"/>
        <family val="2"/>
      </rPr>
      <t>230 kV – 2C – 0.2 km-C – TA</t>
    </r>
    <r>
      <rPr>
        <b/>
        <sz val="7"/>
        <color theme="1"/>
        <rFont val="Arial"/>
        <family val="2"/>
      </rPr>
      <t xml:space="preserve">
LT Valle del Mezquital Entronque Zimapán – Tap Zimapán (73260)
</t>
    </r>
    <r>
      <rPr>
        <sz val="7"/>
        <color theme="1"/>
        <rFont val="Arial"/>
        <family val="2"/>
      </rPr>
      <t>115 kV – 2C – 0.2 km-C – TA</t>
    </r>
    <r>
      <rPr>
        <b/>
        <sz val="7"/>
        <color theme="1"/>
        <rFont val="Arial"/>
        <family val="2"/>
      </rPr>
      <t xml:space="preserve">
LT Valle del Mezquital –Tap Zimapán
</t>
    </r>
    <r>
      <rPr>
        <sz val="7"/>
        <color theme="1"/>
        <rFont val="Arial"/>
        <family val="2"/>
      </rPr>
      <t>115 kV – 1C – 3 km-C – TA</t>
    </r>
    <r>
      <rPr>
        <b/>
        <sz val="7"/>
        <color theme="1"/>
        <rFont val="Arial"/>
        <family val="2"/>
      </rPr>
      <t xml:space="preserve">
SE Valle del Mezquital Banco 1 (traslado)
</t>
    </r>
    <r>
      <rPr>
        <sz val="7"/>
        <color theme="1"/>
        <rFont val="Arial"/>
        <family val="2"/>
      </rPr>
      <t>4 AT - 1F - 33.33 MVA - 133.33 MVA - 230/115 kV</t>
    </r>
    <r>
      <rPr>
        <b/>
        <sz val="7"/>
        <color theme="1"/>
        <rFont val="Arial"/>
        <family val="2"/>
      </rPr>
      <t xml:space="preserve">
SE Huichapan MVAr
</t>
    </r>
    <r>
      <rPr>
        <sz val="7"/>
        <color theme="1"/>
        <rFont val="Arial"/>
        <family val="2"/>
      </rPr>
      <t>1 Capacitor - 15 MVAr - 115 kV
1 Alimentador 115 kV Capacitor</t>
    </r>
    <r>
      <rPr>
        <b/>
        <sz val="7"/>
        <color theme="1"/>
        <rFont val="Arial"/>
        <family val="2"/>
      </rPr>
      <t xml:space="preserve">
SE Humedades MVAr
</t>
    </r>
    <r>
      <rPr>
        <sz val="7"/>
        <color theme="1"/>
        <rFont val="Arial"/>
        <family val="2"/>
      </rPr>
      <t>1 Capacitor - 15 MVAr - 115 kV
1 Alimentador 115 kV Capacitor</t>
    </r>
  </si>
  <si>
    <r>
      <t xml:space="preserve">Proyecto </t>
    </r>
    <r>
      <rPr>
        <b/>
        <sz val="7"/>
        <color theme="1"/>
        <rFont val="Arial"/>
        <family val="2"/>
      </rPr>
      <t>CON</t>
    </r>
    <r>
      <rPr>
        <sz val="7"/>
        <color theme="1"/>
        <rFont val="Arial"/>
        <family val="2"/>
      </rPr>
      <t xml:space="preserve"> priorización conciliada entre Transmisión, la Coordinación de Vinculación de la DP y el CENACE.
Pendiente definición de metodología de evaluación y esquema de financiamiento.</t>
    </r>
  </si>
  <si>
    <t>P17-OC5</t>
  </si>
  <si>
    <t>Francisco Villa Banco 3</t>
  </si>
  <si>
    <t>PIDIREGAS PPEF 2026</t>
  </si>
  <si>
    <r>
      <rPr>
        <b/>
        <sz val="7"/>
        <color theme="1"/>
        <rFont val="Arial"/>
        <family val="2"/>
      </rPr>
      <t>SE Francisco Villa Banco 3</t>
    </r>
    <r>
      <rPr>
        <sz val="7"/>
        <color theme="1"/>
        <rFont val="Arial"/>
        <family val="2"/>
      </rPr>
      <t xml:space="preserve">
3 AT - 1F - 33.33 MVA - 100 MVA - 230/115 kV
Recalibración del Bus de 230 kV</t>
    </r>
  </si>
  <si>
    <r>
      <rPr>
        <b/>
        <sz val="7"/>
        <color theme="1"/>
        <rFont val="Arial"/>
        <family val="2"/>
      </rPr>
      <t>Este proyecto forma parte del nuevo portafolio de proyectos 2025.</t>
    </r>
    <r>
      <rPr>
        <sz val="7"/>
        <color theme="1"/>
        <rFont val="Arial"/>
        <family val="2"/>
      </rPr>
      <t xml:space="preserve">
El 29.MAY.2025, Transmisión entregó a la Dirección de Planeación el ACB bajo el esquema de financiamiento PIDIREGAS para revisión de la SENER y posterior autorización e integración al PEF 2026 por parte de la SHCP.</t>
    </r>
  </si>
  <si>
    <t>B2-A: Con priorización conciliada CFET, DCPE y CENACE</t>
  </si>
  <si>
    <t>P17-NT5</t>
  </si>
  <si>
    <t>Chapultepec entronque Cerro Prieto II - San Luis Rey</t>
  </si>
  <si>
    <r>
      <t xml:space="preserve">LT Chapultepec Entronque Cerro Prieto II - San Luis Rey
</t>
    </r>
    <r>
      <rPr>
        <sz val="7"/>
        <color theme="1"/>
        <rFont val="Arial"/>
        <family val="2"/>
      </rPr>
      <t>230 kV - 2C - 4 km-C - 1113 - ACSR-TA</t>
    </r>
    <r>
      <rPr>
        <b/>
        <sz val="7"/>
        <color theme="1"/>
        <rFont val="Arial"/>
        <family val="2"/>
      </rPr>
      <t xml:space="preserve">
SE Chapultepec
</t>
    </r>
    <r>
      <rPr>
        <sz val="7"/>
        <color theme="1"/>
        <rFont val="Arial"/>
        <family val="2"/>
      </rPr>
      <t>2 Alimentadores 230 kV</t>
    </r>
  </si>
  <si>
    <t>P17-BC16</t>
  </si>
  <si>
    <t>Loreto MVAr</t>
  </si>
  <si>
    <r>
      <rPr>
        <b/>
        <sz val="7"/>
        <color theme="1"/>
        <rFont val="Arial"/>
        <family val="2"/>
      </rPr>
      <t>SE Loreto MVAr</t>
    </r>
    <r>
      <rPr>
        <sz val="7"/>
        <color theme="1"/>
        <rFont val="Arial"/>
        <family val="2"/>
      </rPr>
      <t xml:space="preserve">
1 Capacitor - 7.5 MVAr - 115 kV
1 Alimentador 115 kV Capacitor</t>
    </r>
  </si>
  <si>
    <t>P17-BS1</t>
  </si>
  <si>
    <t>Rubí entronque Cárdenas – Guerrero</t>
  </si>
  <si>
    <r>
      <rPr>
        <b/>
        <sz val="7"/>
        <color theme="1"/>
        <rFont val="Arial"/>
        <family val="2"/>
      </rPr>
      <t>LT Rubí Entronque Cárdenas - Guerrero</t>
    </r>
    <r>
      <rPr>
        <sz val="7"/>
        <color theme="1"/>
        <rFont val="Arial"/>
        <family val="2"/>
      </rPr>
      <t xml:space="preserve">
115 kV – 2C - 8.8 km-C – 1 Cond/f – 795 ACSR – TA/PA /1
 </t>
    </r>
    <r>
      <rPr>
        <b/>
        <sz val="7"/>
        <color theme="1"/>
        <rFont val="Arial"/>
        <family val="2"/>
      </rPr>
      <t xml:space="preserve">SE Rubí
</t>
    </r>
    <r>
      <rPr>
        <sz val="7"/>
        <color theme="1"/>
        <rFont val="Arial"/>
        <family val="2"/>
      </rPr>
      <t>2 Alimentadores de 115 kV LT Rubí Entronque Cárdenas - Guerrero /1
1/ Operación inicial 69 kV, aislado 115 Kv</t>
    </r>
  </si>
  <si>
    <t>P17-BC2</t>
  </si>
  <si>
    <t>Frontera entronque Industrial - Universidad</t>
  </si>
  <si>
    <r>
      <rPr>
        <b/>
        <sz val="7"/>
        <color theme="1"/>
        <rFont val="Arial"/>
        <family val="2"/>
      </rPr>
      <t>LT Frontera Entronque Industrial – Universidad</t>
    </r>
    <r>
      <rPr>
        <sz val="7"/>
        <color theme="1"/>
        <rFont val="Arial"/>
        <family val="2"/>
      </rPr>
      <t xml:space="preserve">
115 kV - 2C - 6 km-C - 795 ACSR - PA /2
</t>
    </r>
    <r>
      <rPr>
        <b/>
        <sz val="7"/>
        <color theme="1"/>
        <rFont val="Arial"/>
        <family val="2"/>
      </rPr>
      <t>SE Frontera</t>
    </r>
    <r>
      <rPr>
        <sz val="7"/>
        <color theme="1"/>
        <rFont val="Arial"/>
        <family val="2"/>
      </rPr>
      <t xml:space="preserve">
2 Alimentadores 115 kV LT Frontera Entronque Industrial – Universidad /3 
/2 Cable Subterráneo con capacidad equivalente a 795 ACSR
3/ Operación inicial 69 kV</t>
    </r>
  </si>
  <si>
    <t>P17-BC3</t>
  </si>
  <si>
    <t>Compensación capacitiva en la zona Zacatecas</t>
  </si>
  <si>
    <r>
      <rPr>
        <b/>
        <sz val="7"/>
        <color theme="1"/>
        <rFont val="Arial"/>
        <family val="2"/>
      </rPr>
      <t xml:space="preserve">SE Fresnillo Sur MVAr
</t>
    </r>
    <r>
      <rPr>
        <sz val="7"/>
        <color theme="1"/>
        <rFont val="Arial"/>
        <family val="2"/>
      </rPr>
      <t>1 Capacitor - 15 MVAr - 115 kV
1 Alimentador 115 kV Capacitor</t>
    </r>
    <r>
      <rPr>
        <b/>
        <sz val="7"/>
        <color theme="1"/>
        <rFont val="Arial"/>
        <family val="2"/>
      </rPr>
      <t xml:space="preserve">
SE Jerez MVAr
</t>
    </r>
    <r>
      <rPr>
        <sz val="7"/>
        <color theme="1"/>
        <rFont val="Arial"/>
        <family val="2"/>
      </rPr>
      <t>1 Capacitor - 7.5 MVAr - 115 kV
1 Alimentador 115 kV Capacitor</t>
    </r>
    <r>
      <rPr>
        <b/>
        <sz val="7"/>
        <color theme="1"/>
        <rFont val="Arial"/>
        <family val="2"/>
      </rPr>
      <t xml:space="preserve">
SE San Jerónimo MVAr
</t>
    </r>
    <r>
      <rPr>
        <sz val="7"/>
        <color theme="1"/>
        <rFont val="Arial"/>
        <family val="2"/>
      </rPr>
      <t>1 Capacitor - 15 MVAr - 115 kV
1 Alimentador 115 kV Capacitor</t>
    </r>
  </si>
  <si>
    <t>P18-OC3</t>
  </si>
  <si>
    <t>Línea de Transmisión Deportiva-Toluca</t>
  </si>
  <si>
    <r>
      <rPr>
        <b/>
        <sz val="7"/>
        <color theme="1"/>
        <rFont val="Arial"/>
        <family val="2"/>
      </rPr>
      <t xml:space="preserve">LT Deportiva – Toluca (Recalibración)
</t>
    </r>
    <r>
      <rPr>
        <sz val="7"/>
        <color theme="1"/>
        <rFont val="Arial"/>
        <family val="2"/>
      </rPr>
      <t>230 kV – 1C – 16 km-C – 1113 CSR TA</t>
    </r>
    <r>
      <rPr>
        <b/>
        <sz val="7"/>
        <color theme="1"/>
        <rFont val="Arial"/>
        <family val="2"/>
      </rPr>
      <t xml:space="preserve">
SE Deportiva
</t>
    </r>
    <r>
      <rPr>
        <sz val="7"/>
        <color theme="1"/>
        <rFont val="Arial"/>
        <family val="2"/>
      </rPr>
      <t>1 Alimentador 230 kV</t>
    </r>
    <r>
      <rPr>
        <b/>
        <sz val="7"/>
        <color theme="1"/>
        <rFont val="Arial"/>
        <family val="2"/>
      </rPr>
      <t xml:space="preserve">
Remplazo de Equipo Primario
SE Toluca
</t>
    </r>
    <r>
      <rPr>
        <sz val="7"/>
        <color theme="1"/>
        <rFont val="Arial"/>
        <family val="2"/>
      </rPr>
      <t>1 Alimentador 230 kV</t>
    </r>
    <r>
      <rPr>
        <b/>
        <sz val="7"/>
        <color theme="1"/>
        <rFont val="Arial"/>
        <family val="2"/>
      </rPr>
      <t xml:space="preserve">
Remplazo de Equipo Primario
SE San Bernabé
</t>
    </r>
    <r>
      <rPr>
        <sz val="7"/>
        <color theme="1"/>
        <rFont val="Arial"/>
        <family val="2"/>
      </rPr>
      <t>1 Alimentador 230 kV</t>
    </r>
    <r>
      <rPr>
        <b/>
        <sz val="7"/>
        <color theme="1"/>
        <rFont val="Arial"/>
        <family val="2"/>
      </rPr>
      <t xml:space="preserve">
Remplazo de Equipo Primario</t>
    </r>
  </si>
  <si>
    <t>P17-CE2</t>
  </si>
  <si>
    <t>Loreto y Villa Hidalgo MVAr</t>
  </si>
  <si>
    <r>
      <rPr>
        <b/>
        <sz val="7"/>
        <color theme="1"/>
        <rFont val="Arial"/>
        <family val="2"/>
      </rPr>
      <t>LT Ojo Caliente - Estancia de Ánimas</t>
    </r>
    <r>
      <rPr>
        <sz val="7"/>
        <color theme="1"/>
        <rFont val="Arial"/>
        <family val="2"/>
      </rPr>
      <t xml:space="preserve">
115 kV - 1C - 3.0 km-C 795 ACSR TA
</t>
    </r>
    <r>
      <rPr>
        <b/>
        <sz val="7"/>
        <color theme="1"/>
        <rFont val="Arial"/>
        <family val="2"/>
      </rPr>
      <t>SE Ojo Caliente</t>
    </r>
    <r>
      <rPr>
        <sz val="7"/>
        <color theme="1"/>
        <rFont val="Arial"/>
        <family val="2"/>
      </rPr>
      <t xml:space="preserve">
1 Alimentador 115 kV 
</t>
    </r>
    <r>
      <rPr>
        <b/>
        <sz val="7"/>
        <color theme="1"/>
        <rFont val="Arial"/>
        <family val="2"/>
      </rPr>
      <t>SE Loreto MVAr (traslado desde SE Villa Hidalgo)</t>
    </r>
    <r>
      <rPr>
        <sz val="7"/>
        <color theme="1"/>
        <rFont val="Arial"/>
        <family val="2"/>
      </rPr>
      <t xml:space="preserve">
1 Capacitor - 10 MVAr - 115 kV
</t>
    </r>
    <r>
      <rPr>
        <b/>
        <sz val="7"/>
        <color theme="1"/>
        <rFont val="Arial"/>
        <family val="2"/>
      </rPr>
      <t>SE Villa Hidalgo MVAr (sustitución)</t>
    </r>
    <r>
      <rPr>
        <sz val="7"/>
        <color theme="1"/>
        <rFont val="Arial"/>
        <family val="2"/>
      </rPr>
      <t xml:space="preserve">
1 Capacitor - 22.5 MVAr - 115 kV /1
1 Alimentador 115 kV Capacitor
1/ Sustitución del capacitor existente de 10 MVAr</t>
    </r>
  </si>
  <si>
    <t>P17-OC9</t>
  </si>
  <si>
    <t>Compensación capacitiva en la zona Guadalajara</t>
  </si>
  <si>
    <r>
      <rPr>
        <b/>
        <sz val="7"/>
        <color theme="1"/>
        <rFont val="Arial"/>
        <family val="2"/>
      </rPr>
      <t xml:space="preserve">Castillo MVAr
</t>
    </r>
    <r>
      <rPr>
        <sz val="7"/>
        <color theme="1"/>
        <rFont val="Arial"/>
        <family val="2"/>
      </rPr>
      <t xml:space="preserve">1 Capacitor - 69 kV - 18 MVAr
1 Alimentador 69 kV Capacitor
</t>
    </r>
    <r>
      <rPr>
        <b/>
        <sz val="7"/>
        <color theme="1"/>
        <rFont val="Arial"/>
        <family val="2"/>
      </rPr>
      <t>Chapala MVAr  (traslado desde SE Mojonera)</t>
    </r>
    <r>
      <rPr>
        <sz val="7"/>
        <color theme="1"/>
        <rFont val="Arial"/>
        <family val="2"/>
      </rPr>
      <t xml:space="preserve">
1 Capacitor - 69 kV - 8.1 MVAr
1 Alimentador 69 kV Capacitor
</t>
    </r>
    <r>
      <rPr>
        <b/>
        <sz val="7"/>
        <color theme="1"/>
        <rFont val="Arial"/>
        <family val="2"/>
      </rPr>
      <t xml:space="preserve">Miravalle MVAr
</t>
    </r>
    <r>
      <rPr>
        <sz val="7"/>
        <color theme="1"/>
        <rFont val="Arial"/>
        <family val="2"/>
      </rPr>
      <t xml:space="preserve">1 Capacitor - 69 kV - 24 MVAr /2
1 Alimentador 69 kV Capacitor
</t>
    </r>
    <r>
      <rPr>
        <b/>
        <sz val="7"/>
        <color theme="1"/>
        <rFont val="Arial"/>
        <family val="2"/>
      </rPr>
      <t>Mojonera MVAr</t>
    </r>
    <r>
      <rPr>
        <sz val="7"/>
        <color theme="1"/>
        <rFont val="Arial"/>
        <family val="2"/>
      </rPr>
      <t xml:space="preserve">
1 Capacitor - 69 kV - 24 MVAr
1 Alimentador 69 kV Capacitor
</t>
    </r>
    <r>
      <rPr>
        <b/>
        <sz val="7"/>
        <color theme="1"/>
        <rFont val="Arial"/>
        <family val="2"/>
      </rPr>
      <t>El Sol MVAr</t>
    </r>
    <r>
      <rPr>
        <sz val="7"/>
        <color theme="1"/>
        <rFont val="Arial"/>
        <family val="2"/>
      </rPr>
      <t xml:space="preserve">
1 Capacitor - 69 kV - 24 MVAr /3
1 Alimentador 69 kV Capacitor
</t>
    </r>
    <r>
      <rPr>
        <b/>
        <sz val="7"/>
        <color theme="1"/>
        <rFont val="Arial"/>
        <family val="2"/>
      </rPr>
      <t>San Agustín MVAr</t>
    </r>
    <r>
      <rPr>
        <sz val="7"/>
        <color theme="1"/>
        <rFont val="Arial"/>
        <family val="2"/>
      </rPr>
      <t xml:space="preserve">
1 Capacitor - 69 kV - 24 MVAr
1 Alimentador 69 kV Capacitor
1/Solicitar CENACE alternativa por falta espacio en Subestación Eléctrica.
2/ La subestación aún no se construye por lo que no es factible)
3/ No hay espacio en la SE Pinar, por lo que la Obra no es factible)</t>
    </r>
  </si>
  <si>
    <t>P18-OC8</t>
  </si>
  <si>
    <t>Nueva Rosita Banco 2</t>
  </si>
  <si>
    <r>
      <rPr>
        <b/>
        <sz val="7"/>
        <color theme="1"/>
        <rFont val="Arial"/>
        <family val="2"/>
      </rPr>
      <t>SE Nueva Rosita Banco 2</t>
    </r>
    <r>
      <rPr>
        <sz val="7"/>
        <color theme="1"/>
        <rFont val="Arial"/>
        <family val="2"/>
      </rPr>
      <t xml:space="preserve">
3 AT - 1F - 33.33 MVA - 100 MVA - 230/115 kV</t>
    </r>
  </si>
  <si>
    <t>P17-NE1</t>
  </si>
  <si>
    <t>Expansión de las zonas Uruapan y Apatzingán</t>
  </si>
  <si>
    <r>
      <rPr>
        <b/>
        <sz val="7"/>
        <color theme="1"/>
        <rFont val="Arial"/>
        <family val="2"/>
      </rPr>
      <t xml:space="preserve">LT Paracuaro Entronque Mazamitla - A3130 - Pitirera
</t>
    </r>
    <r>
      <rPr>
        <sz val="7"/>
        <color theme="1"/>
        <rFont val="Arial"/>
        <family val="2"/>
      </rPr>
      <t xml:space="preserve">400kV - 2C - 0.2 km-C - 2 Cond/f - 1113 ACSR - TA
</t>
    </r>
    <r>
      <rPr>
        <b/>
        <sz val="7"/>
        <color theme="1"/>
        <rFont val="Arial"/>
        <family val="2"/>
      </rPr>
      <t>LT Parácuaro Entronque Uruapan Potencia - 73280 - Apatzingan I</t>
    </r>
    <r>
      <rPr>
        <sz val="7"/>
        <color theme="1"/>
        <rFont val="Arial"/>
        <family val="2"/>
      </rPr>
      <t xml:space="preserve">
230 kV - 2C - 1.6 km-C - 1 Cond/f - 1113 ACSR - TA /1
</t>
    </r>
    <r>
      <rPr>
        <b/>
        <sz val="7"/>
        <color theme="1"/>
        <rFont val="Arial"/>
        <family val="2"/>
      </rPr>
      <t>LT Paracuaro Entronque Pradera - 73700 - Condembaro</t>
    </r>
    <r>
      <rPr>
        <sz val="7"/>
        <color theme="1"/>
        <rFont val="Arial"/>
        <family val="2"/>
      </rPr>
      <t xml:space="preserve">
115 kV - 2C - 18 km-C - 1 Cond/F - 477 ACSR - TA
</t>
    </r>
    <r>
      <rPr>
        <b/>
        <sz val="7"/>
        <color theme="1"/>
        <rFont val="Arial"/>
        <family val="2"/>
      </rPr>
      <t>LT Pradera - Valle Verde</t>
    </r>
    <r>
      <rPr>
        <sz val="7"/>
        <color theme="1"/>
        <rFont val="Arial"/>
        <family val="2"/>
      </rPr>
      <t xml:space="preserve">
115 kV - 1C - 9.0 km-C - 1 Cond/f - 477 ACSR - TA
</t>
    </r>
    <r>
      <rPr>
        <b/>
        <sz val="7"/>
        <color theme="1"/>
        <rFont val="Arial"/>
        <family val="2"/>
      </rPr>
      <t>LT Pátzcuaro Sur - Cerro Hueco</t>
    </r>
    <r>
      <rPr>
        <sz val="7"/>
        <color theme="1"/>
        <rFont val="Arial"/>
        <family val="2"/>
      </rPr>
      <t xml:space="preserve">
115 kV - 1C - 37.0 km-C - 1 Cond/f - 477 ACSR - TA /2
</t>
    </r>
    <r>
      <rPr>
        <b/>
        <sz val="7"/>
        <color theme="1"/>
        <rFont val="Arial"/>
        <family val="2"/>
      </rPr>
      <t>SE Parácuaro Banco 1</t>
    </r>
    <r>
      <rPr>
        <sz val="7"/>
        <color theme="1"/>
        <rFont val="Arial"/>
        <family val="2"/>
      </rPr>
      <t xml:space="preserve">
4 AT - 1F - 125 MVA - 500 MVA - 400/115 kV
</t>
    </r>
    <r>
      <rPr>
        <b/>
        <sz val="7"/>
        <color theme="1"/>
        <rFont val="Arial"/>
        <family val="2"/>
      </rPr>
      <t>SE Cerro Hueco</t>
    </r>
    <r>
      <rPr>
        <sz val="7"/>
        <color theme="1"/>
        <rFont val="Arial"/>
        <family val="2"/>
      </rPr>
      <t xml:space="preserve">
1 T - 3F - 30 MVA - 115/69 kV
</t>
    </r>
    <r>
      <rPr>
        <b/>
        <sz val="7"/>
        <color theme="1"/>
        <rFont val="Arial"/>
        <family val="2"/>
      </rPr>
      <t>SE Parácuaro</t>
    </r>
    <r>
      <rPr>
        <sz val="7"/>
        <color theme="1"/>
        <rFont val="Arial"/>
        <family val="2"/>
      </rPr>
      <t xml:space="preserve">
1 Alimentador 400 kV LT Parácuaro - Mazamitla
1 Alimentador 400 kV LT Parácuaro - Pitirera
1 Alimentador 115 kV LT Parácuaro - Condembaro
1 Alimentador 115 kV LT Parácuaro - Pradera
1 Alimentador 115 kV LT Parácuaro - Apatzingán I
1 Alimentador 115 kV LT Parácuaro - Uruapan Potencia
1 Alimentador 115 kV (Amarre)
</t>
    </r>
    <r>
      <rPr>
        <b/>
        <sz val="7"/>
        <color theme="1"/>
        <rFont val="Arial"/>
        <family val="2"/>
      </rPr>
      <t>SE Pradera</t>
    </r>
    <r>
      <rPr>
        <sz val="7"/>
        <color theme="1"/>
        <rFont val="Arial"/>
        <family val="2"/>
      </rPr>
      <t xml:space="preserve">
1 Alimentador (Ampliación) 115 kV LT Pradera - Valle Verde
</t>
    </r>
    <r>
      <rPr>
        <b/>
        <sz val="7"/>
        <color theme="1"/>
        <rFont val="Arial"/>
        <family val="2"/>
      </rPr>
      <t>SE Valle Verde</t>
    </r>
    <r>
      <rPr>
        <sz val="7"/>
        <color theme="1"/>
        <rFont val="Arial"/>
        <family val="2"/>
      </rPr>
      <t xml:space="preserve">
1 Alimentador (Ampliación) 115 kV LT Valle Verde - Pradera
</t>
    </r>
    <r>
      <rPr>
        <b/>
        <sz val="7"/>
        <color theme="1"/>
        <rFont val="Arial"/>
        <family val="2"/>
      </rPr>
      <t>SE Pátzcuaro Sur</t>
    </r>
    <r>
      <rPr>
        <sz val="7"/>
        <color theme="1"/>
        <rFont val="Arial"/>
        <family val="2"/>
      </rPr>
      <t xml:space="preserve">
1 Alimentador (Ampliación) 115 kV LT Pátzcuaro Sur - Cerro Hueco
</t>
    </r>
    <r>
      <rPr>
        <b/>
        <sz val="7"/>
        <color theme="1"/>
        <rFont val="Arial"/>
        <family val="2"/>
      </rPr>
      <t>SE Cerro Hueco</t>
    </r>
    <r>
      <rPr>
        <sz val="7"/>
        <color theme="1"/>
        <rFont val="Arial"/>
        <family val="2"/>
      </rPr>
      <t xml:space="preserve">
1 Alimentador (Ampliación) 115 kV LT Cerro Hueco - Pátzcuaro Sur
</t>
    </r>
    <r>
      <rPr>
        <b/>
        <sz val="7"/>
        <color theme="1"/>
        <rFont val="Arial"/>
        <family val="2"/>
      </rPr>
      <t>SE Uruapan III</t>
    </r>
    <r>
      <rPr>
        <sz val="7"/>
        <color theme="1"/>
        <rFont val="Arial"/>
        <family val="2"/>
      </rPr>
      <t xml:space="preserve">
3 Transformadores de Corriente 115 kV LT Uruapan III - 73720 - Uruapan Potencia /3
3 Transformadores de Corriente 115 kV LT Uruapan III - 73390 - La Esperanza /3,5
</t>
    </r>
    <r>
      <rPr>
        <b/>
        <sz val="7"/>
        <color theme="1"/>
        <rFont val="Arial"/>
        <family val="2"/>
      </rPr>
      <t>SE Uruapan Potencia</t>
    </r>
    <r>
      <rPr>
        <sz val="7"/>
        <color theme="1"/>
        <rFont val="Arial"/>
        <family val="2"/>
      </rPr>
      <t xml:space="preserve">
3 Transformadores de Corriente 115 kV LT Uruapan Potencia - 73720 - Uruapan III /3
3 Transformadores de Corriente 115 kV LT Uruapan Potencia - 73710 - Mirador /3
3 Transformadores de Corriente 115 kV LT Uruapan Potencia - 73280 Apatzingan I /4
2 Cuchillas desconectadoras 115 kV /6
</t>
    </r>
    <r>
      <rPr>
        <b/>
        <sz val="7"/>
        <color theme="1"/>
        <rFont val="Arial"/>
        <family val="2"/>
      </rPr>
      <t>SE Mirador</t>
    </r>
    <r>
      <rPr>
        <sz val="7"/>
        <color theme="1"/>
        <rFont val="Arial"/>
        <family val="2"/>
      </rPr>
      <t xml:space="preserve">
3 Transformadores de Corriente 115 kV LT Mirador - 73710 - Uruapan Potencia /3
SE Apatzingan I
3 Transformadores de Corriente 115 kV LT Apatzingan I - 73280 - Uruapan Potencia /4
</t>
    </r>
    <r>
      <rPr>
        <b/>
        <sz val="7"/>
        <color theme="1"/>
        <rFont val="Arial"/>
        <family val="2"/>
      </rPr>
      <t>SE La Esperanza</t>
    </r>
    <r>
      <rPr>
        <sz val="7"/>
        <color theme="1"/>
        <rFont val="Arial"/>
        <family val="2"/>
      </rPr>
      <t xml:space="preserve">
3 Transformadores de Corriente 115 kV LT La Esperanza - 73390 - Uruapan III /3,5
3 Transformadores de Corriente 115 kV LT La Esperanza - 73440 - Mirador /3
</t>
    </r>
    <r>
      <rPr>
        <b/>
        <sz val="7"/>
        <color theme="1"/>
        <rFont val="Arial"/>
        <family val="2"/>
      </rPr>
      <t>SE Pradera</t>
    </r>
    <r>
      <rPr>
        <sz val="7"/>
        <color theme="1"/>
        <rFont val="Arial"/>
        <family val="2"/>
      </rPr>
      <t xml:space="preserve">
3 Transformadores de Corriente 115 kV LT Pradera - 73700 - Condembaro /3
1/ Operada en 115 kV, aislada en 230 kV
2/ Tendido del primer circuito
3/ Alcanzar límite operativo 131 MVA
4/ Alcanzar límite operativo 180 MVA
5/ Futura trayectoria Uruapan III - Uruapan Oriente - La Esperanza
6/ Bahías 77011 y 77018 Icc mínima de 20 kA</t>
    </r>
  </si>
  <si>
    <t>P18-OC4</t>
  </si>
  <si>
    <t>Sustitución de equipos de protección limitados por capacidad de corto circuito en la GRT Noroeste</t>
  </si>
  <si>
    <r>
      <rPr>
        <b/>
        <sz val="7"/>
        <color theme="1"/>
        <rFont val="Arial"/>
        <family val="2"/>
      </rPr>
      <t>SE Dynatech</t>
    </r>
    <r>
      <rPr>
        <sz val="7"/>
        <color theme="1"/>
        <rFont val="Arial"/>
        <family val="2"/>
      </rPr>
      <t xml:space="preserve">
1 Interruptor de Potencia 115 kV /2,3
</t>
    </r>
    <r>
      <rPr>
        <b/>
        <sz val="7"/>
        <color theme="1"/>
        <rFont val="Arial"/>
        <family val="2"/>
      </rPr>
      <t>SE Hermosillo Nueve</t>
    </r>
    <r>
      <rPr>
        <sz val="7"/>
        <color theme="1"/>
        <rFont val="Arial"/>
        <family val="2"/>
      </rPr>
      <t xml:space="preserve">
2 Interruptor de Potencia 115 kV /2,4
</t>
    </r>
    <r>
      <rPr>
        <b/>
        <sz val="7"/>
        <color theme="1"/>
        <rFont val="Arial"/>
        <family val="2"/>
      </rPr>
      <t>SE Hermosillo Ocho</t>
    </r>
    <r>
      <rPr>
        <sz val="7"/>
        <color theme="1"/>
        <rFont val="Arial"/>
        <family val="2"/>
      </rPr>
      <t xml:space="preserve">
2 Interruptor de Potencia 115 kV /2,5
</t>
    </r>
    <r>
      <rPr>
        <b/>
        <sz val="7"/>
        <color theme="1"/>
        <rFont val="Arial"/>
        <family val="2"/>
      </rPr>
      <t>SE Hermosillo Uno</t>
    </r>
    <r>
      <rPr>
        <sz val="7"/>
        <color theme="1"/>
        <rFont val="Arial"/>
        <family val="2"/>
      </rPr>
      <t xml:space="preserve">
1 Interruptor de Potencia 115 kV /2,6
</t>
    </r>
    <r>
      <rPr>
        <b/>
        <sz val="7"/>
        <color theme="1"/>
        <rFont val="Arial"/>
        <family val="2"/>
      </rPr>
      <t>SE Los Mochis Uno</t>
    </r>
    <r>
      <rPr>
        <sz val="7"/>
        <color theme="1"/>
        <rFont val="Arial"/>
        <family val="2"/>
      </rPr>
      <t xml:space="preserve">
3 Interruptor de Potencia 115 kV /2,7
2/ Considera materiales (cables, equipo de control, conectores y puentes) y obra civil.
3/ Bahía 73130 Capacidad 40 kA
4/ Bahías 72010 y 73070 Capacidad 40 kA
5/ Bahías 73780 y 77010 Capacidad 40 kA
6/ Bahía 77010 Capacidad 40 kA
7/ Bahías 72030, 73190 y 73750 Capacidad 40 kA</t>
    </r>
  </si>
  <si>
    <t>M18-NO1</t>
  </si>
  <si>
    <t>Modernización de la subestación Cuadro de Maniobras Cerro del Mercado</t>
  </si>
  <si>
    <r>
      <t xml:space="preserve">SE Maniobras Cerro del Mercado
Bahía MCM 73890
</t>
    </r>
    <r>
      <rPr>
        <sz val="7"/>
        <color theme="1"/>
        <rFont val="Arial"/>
        <family val="2"/>
      </rPr>
      <t xml:space="preserve">1 Interruptores de Potencia 115 kV
2 Cuchillas desconectadoras 115 kV
3 Transformadores de Corriente 115 kV
3 Transformadores de Potencial 115 kV
3 Apartarrayos 115 kV
</t>
    </r>
    <r>
      <rPr>
        <b/>
        <sz val="7"/>
        <color theme="1"/>
        <rFont val="Arial"/>
        <family val="2"/>
      </rPr>
      <t xml:space="preserve">Bahía MCM 73490
</t>
    </r>
    <r>
      <rPr>
        <sz val="7"/>
        <color theme="1"/>
        <rFont val="Arial"/>
        <family val="2"/>
      </rPr>
      <t xml:space="preserve">1 Interruptores de Potencia 115 kV
2 Cuchillas desconectadoras 115 kV
3 Transformadores de Corriente 115 kV
3 Transformadores de Potencial 115 kV
3 Apartarrayos 115 kV
</t>
    </r>
    <r>
      <rPr>
        <b/>
        <sz val="7"/>
        <color theme="1"/>
        <rFont val="Arial"/>
        <family val="2"/>
      </rPr>
      <t xml:space="preserve">Bahía MCM 73900
</t>
    </r>
    <r>
      <rPr>
        <sz val="7"/>
        <color theme="1"/>
        <rFont val="Arial"/>
        <family val="2"/>
      </rPr>
      <t>1 Interruptores de Potencia 115 kV
2 Cuchillas desconectadoras 115 kV
3 Transformadores de Corriente 115 kV
3 Transformadores de Potencial 115 kV
3 Apartarrayos 115 kV
Estructura Mayor Bahías 115 kV
Caseta Integral Bahías de Línea
3 Esquemas de Protección sección tipo LT-7-87-87-AN-IN 115 kV
Esquemas de Procción, Control, Medición y Comunicaciones
Obras Electromecánica
Obra Civil</t>
    </r>
  </si>
  <si>
    <t>M18-NT1
M01-GCRN</t>
  </si>
  <si>
    <t>Suministro de energía eléctrica Zona Tlaxcala
(antes LT La Malinche - Altzayanca Maniobras)</t>
  </si>
  <si>
    <r>
      <rPr>
        <b/>
        <sz val="7"/>
        <color theme="1"/>
        <rFont val="Arial"/>
        <family val="2"/>
      </rPr>
      <t xml:space="preserve">LT Zocac – La Malinche
</t>
    </r>
    <r>
      <rPr>
        <sz val="7"/>
        <color theme="1"/>
        <rFont val="Arial"/>
        <family val="2"/>
      </rPr>
      <t>230 kV - 2C - 14.5 km-C - 1113 ACSR/AS /3</t>
    </r>
    <r>
      <rPr>
        <b/>
        <sz val="7"/>
        <color theme="1"/>
        <rFont val="Arial"/>
        <family val="2"/>
      </rPr>
      <t xml:space="preserve">
LT Apizaco II - La Malinche
</t>
    </r>
    <r>
      <rPr>
        <sz val="7"/>
        <color theme="1"/>
        <rFont val="Arial"/>
        <family val="2"/>
      </rPr>
      <t>115 kV - 2C - 10 km-C - 795 ACSR/AS /3</t>
    </r>
    <r>
      <rPr>
        <b/>
        <sz val="7"/>
        <color theme="1"/>
        <rFont val="Arial"/>
        <family val="2"/>
      </rPr>
      <t xml:space="preserve">
SE Zocac
</t>
    </r>
    <r>
      <rPr>
        <sz val="7"/>
        <color theme="1"/>
        <rFont val="Arial"/>
        <family val="2"/>
      </rPr>
      <t>1 Alimentador 230 kV</t>
    </r>
    <r>
      <rPr>
        <b/>
        <sz val="7"/>
        <color theme="1"/>
        <rFont val="Arial"/>
        <family val="2"/>
      </rPr>
      <t xml:space="preserve">
SE Apizaco II
</t>
    </r>
    <r>
      <rPr>
        <sz val="7"/>
        <color theme="1"/>
        <rFont val="Arial"/>
        <family val="2"/>
      </rPr>
      <t>1 Alimentador 115 kV</t>
    </r>
    <r>
      <rPr>
        <b/>
        <sz val="7"/>
        <color theme="1"/>
        <rFont val="Arial"/>
        <family val="2"/>
      </rPr>
      <t xml:space="preserve">
SE La Malinche 
</t>
    </r>
    <r>
      <rPr>
        <sz val="7"/>
        <color theme="1"/>
        <rFont val="Arial"/>
        <family val="2"/>
      </rPr>
      <t>1 Alimentador 230 kV
1 Alimentador 115 kV
/3 Tendido del primer circuito</t>
    </r>
  </si>
  <si>
    <t>P18-OR2</t>
  </si>
  <si>
    <t>Línea de transmisión Silao Potencia - Las Colinas</t>
  </si>
  <si>
    <r>
      <rPr>
        <b/>
        <sz val="7"/>
        <color theme="1"/>
        <rFont val="Arial"/>
        <family val="2"/>
      </rPr>
      <t>LT Silao Potencia – Las Colinas</t>
    </r>
    <r>
      <rPr>
        <sz val="7"/>
        <color theme="1"/>
        <rFont val="Arial"/>
        <family val="2"/>
      </rPr>
      <t xml:space="preserve">
115 kV – 1C - 15.6 km-C - 1 C/F - 795 CSR TA/PA
</t>
    </r>
    <r>
      <rPr>
        <b/>
        <sz val="7"/>
        <color theme="1"/>
        <rFont val="Arial"/>
        <family val="2"/>
      </rPr>
      <t xml:space="preserve">SE Silao Potencia (ampliación) </t>
    </r>
    <r>
      <rPr>
        <sz val="7"/>
        <color theme="1"/>
        <rFont val="Arial"/>
        <family val="2"/>
      </rPr>
      <t xml:space="preserve">
1 Alimentador 115 kV LT Silao Potencia – Las Colinas
</t>
    </r>
    <r>
      <rPr>
        <b/>
        <sz val="7"/>
        <color theme="1"/>
        <rFont val="Arial"/>
        <family val="2"/>
      </rPr>
      <t xml:space="preserve">SE Las Colinas (ampliación) </t>
    </r>
    <r>
      <rPr>
        <sz val="7"/>
        <color theme="1"/>
        <rFont val="Arial"/>
        <family val="2"/>
      </rPr>
      <t xml:space="preserve">
1 Alimentador 115 kV LT Las Colinas - Silao Potencia</t>
    </r>
  </si>
  <si>
    <r>
      <t xml:space="preserve">Proyecto con petición de CANCELACIÓN del portafolio de proyectos.
</t>
    </r>
    <r>
      <rPr>
        <sz val="7"/>
        <color theme="1"/>
        <rFont val="Arial"/>
        <family val="2"/>
      </rPr>
      <t>En el PAMRNT del 2025, este proyecto aparece como CANCELADO, por lo que Transmisión gestionará la baja y retiro del portafolio de proyectos instruidos por SENER.</t>
    </r>
  </si>
  <si>
    <t>P17-OC7</t>
  </si>
  <si>
    <t>León IV entronque Aguascalientes Potencia - León III</t>
  </si>
  <si>
    <r>
      <rPr>
        <b/>
        <sz val="7"/>
        <color theme="1"/>
        <rFont val="Arial"/>
        <family val="2"/>
      </rPr>
      <t xml:space="preserve">LT Pedro Moreno Entronque Aguascalientes Potencia - 93330 - León IV
</t>
    </r>
    <r>
      <rPr>
        <sz val="7"/>
        <color theme="1"/>
        <rFont val="Arial"/>
        <family val="2"/>
      </rPr>
      <t xml:space="preserve">230 kV – 2C – 2.0 km-C - 1 Cond/f - 1113 ACSR TA
</t>
    </r>
    <r>
      <rPr>
        <b/>
        <sz val="7"/>
        <color theme="1"/>
        <rFont val="Arial"/>
        <family val="2"/>
      </rPr>
      <t>LT Pedro Moreno Entronque Aguascalientes Potencia - 93960 - León IV</t>
    </r>
    <r>
      <rPr>
        <sz val="7"/>
        <color theme="1"/>
        <rFont val="Arial"/>
        <family val="2"/>
      </rPr>
      <t xml:space="preserve">
230 kV – 2C – 2.0 km-C - 1 Cond/f - 1113 ACSR TA
</t>
    </r>
    <r>
      <rPr>
        <b/>
        <sz val="7"/>
        <color theme="1"/>
        <rFont val="Arial"/>
        <family val="2"/>
      </rPr>
      <t>LT Pedro Moreno Entronque La Virgen - 73980 - Lagos Galera</t>
    </r>
    <r>
      <rPr>
        <sz val="7"/>
        <color theme="1"/>
        <rFont val="Arial"/>
        <family val="2"/>
      </rPr>
      <t xml:space="preserve">
115 kV – 2C – 2.0 km-C - 1 Cond/f - 795 ACSR TA
</t>
    </r>
    <r>
      <rPr>
        <b/>
        <sz val="7"/>
        <color theme="1"/>
        <rFont val="Arial"/>
        <family val="2"/>
      </rPr>
      <t>LT Pedro Moreno - Tecuán</t>
    </r>
    <r>
      <rPr>
        <sz val="7"/>
        <color theme="1"/>
        <rFont val="Arial"/>
        <family val="2"/>
      </rPr>
      <t xml:space="preserve">
115 kV – 1C – 38.60 km-C - 1 Cond/f - 795 ACSR TA
</t>
    </r>
    <r>
      <rPr>
        <b/>
        <sz val="7"/>
        <color theme="1"/>
        <rFont val="Arial"/>
        <family val="2"/>
      </rPr>
      <t>Recalibración LT León III - 73L40 - León Norte</t>
    </r>
    <r>
      <rPr>
        <sz val="7"/>
        <color theme="1"/>
        <rFont val="Arial"/>
        <family val="2"/>
      </rPr>
      <t xml:space="preserve">
115 kV – 1C – 1.15 km-C - 1 Cond/f - Cable de Potencia Subterráneo /1
</t>
    </r>
    <r>
      <rPr>
        <b/>
        <sz val="7"/>
        <color theme="1"/>
        <rFont val="Arial"/>
        <family val="2"/>
      </rPr>
      <t>Recalibración LT León Malecón - 73730 - Cerro Gordo</t>
    </r>
    <r>
      <rPr>
        <sz val="7"/>
        <color theme="1"/>
        <rFont val="Arial"/>
        <family val="2"/>
      </rPr>
      <t xml:space="preserve">
115 kV – 1C – 4.63 km-C - 1 Cond/f - Cable de Potencia Subterráneo /1,2
</t>
    </r>
    <r>
      <rPr>
        <b/>
        <sz val="7"/>
        <color theme="1"/>
        <rFont val="Arial"/>
        <family val="2"/>
      </rPr>
      <t>Recalibración LT Gran Jardín - 73940 - Lagos Galera</t>
    </r>
    <r>
      <rPr>
        <sz val="7"/>
        <color theme="1"/>
        <rFont val="Arial"/>
        <family val="2"/>
      </rPr>
      <t xml:space="preserve">
115 kV – 1C – 0.07 km-C - 1 Cond/f - Cable de Potencia Subterráneo /1,2
</t>
    </r>
    <r>
      <rPr>
        <b/>
        <sz val="7"/>
        <color theme="1"/>
        <rFont val="Arial"/>
        <family val="2"/>
      </rPr>
      <t>Recalibración LT León III - 73L80 - Cerro Gordo</t>
    </r>
    <r>
      <rPr>
        <sz val="7"/>
        <color theme="1"/>
        <rFont val="Arial"/>
        <family val="2"/>
      </rPr>
      <t xml:space="preserve">
115 kV – 1C – 1.73 km-C - 1 Cond/f - Cable de Potencia Subterráneo /1,2
</t>
    </r>
    <r>
      <rPr>
        <b/>
        <sz val="7"/>
        <color theme="1"/>
        <rFont val="Arial"/>
        <family val="2"/>
      </rPr>
      <t>Recalibración LT León IV - 73780 - León Oriente</t>
    </r>
    <r>
      <rPr>
        <sz val="7"/>
        <color theme="1"/>
        <rFont val="Arial"/>
        <family val="2"/>
      </rPr>
      <t xml:space="preserve">
115 kV – 1C – 0.75 km-C - 1 Cond/f - Cable de Potencia Subterráneo /1,2
</t>
    </r>
    <r>
      <rPr>
        <b/>
        <sz val="7"/>
        <color theme="1"/>
        <rFont val="Arial"/>
        <family val="2"/>
      </rPr>
      <t>Recalibración LT León IV - 73830 - León Oriente</t>
    </r>
    <r>
      <rPr>
        <sz val="7"/>
        <color theme="1"/>
        <rFont val="Arial"/>
        <family val="2"/>
      </rPr>
      <t xml:space="preserve">
115 kV – 1C – 0.75 km-C - 1 Cond/f - Cable de Potencia Subterráneo /1,2
</t>
    </r>
    <r>
      <rPr>
        <b/>
        <sz val="7"/>
        <color theme="1"/>
        <rFont val="Arial"/>
        <family val="2"/>
      </rPr>
      <t>SE Pedro Moreno Banco 1 (SE Nueva)</t>
    </r>
    <r>
      <rPr>
        <sz val="7"/>
        <color theme="1"/>
        <rFont val="Arial"/>
        <family val="2"/>
      </rPr>
      <t xml:space="preserve">
4 AT - 1F - 75 MVA - 300 MVA - 230/115 kV
</t>
    </r>
    <r>
      <rPr>
        <b/>
        <sz val="7"/>
        <color theme="1"/>
        <rFont val="Arial"/>
        <family val="2"/>
      </rPr>
      <t>SE Pedro Moreno (SE Nueva)</t>
    </r>
    <r>
      <rPr>
        <sz val="7"/>
        <color theme="1"/>
        <rFont val="Arial"/>
        <family val="2"/>
      </rPr>
      <t xml:space="preserve">
1 Alimentador 230 kV LT Pedro Moreno - 93OC0 -  Aguascalientes Potencia
1 Alimentador 230 kV LT Pedro Moreno - 93OC0 -  León IV
1 Alimentador 230 kV LT Pedro Moreno - 93OC0 -  Aguascalientes Potencia
1 Alimentador 230 kV LT Pedro Moreno - 93OC0 -  León IV
1 Alimentador 230 kV (Amarre)
1 Alimentador 115 kV LT Pedro Moreno - 73OC0 -  Virgen
1 Alimentador 115 kV LT Pedro Moreno - 73OC0 -  Lagos Galera
1 Alimentador 115 kV LT Pedro Moreno - 73OC0 -  Tecuán
1 Alimentador 115 kV (Amarre)
</t>
    </r>
    <r>
      <rPr>
        <b/>
        <sz val="7"/>
        <color theme="1"/>
        <rFont val="Arial"/>
        <family val="2"/>
      </rPr>
      <t xml:space="preserve">SE Tecuán </t>
    </r>
    <r>
      <rPr>
        <sz val="7"/>
        <color theme="1"/>
        <rFont val="Arial"/>
        <family val="2"/>
      </rPr>
      <t xml:space="preserve">
1 Alimentador 115 kV LT Tecuán - 73OC0 -  Pedro Moreno
Recalibración Bus 115 kV /3
</t>
    </r>
    <r>
      <rPr>
        <b/>
        <sz val="7"/>
        <color theme="1"/>
        <rFont val="Arial"/>
        <family val="2"/>
      </rPr>
      <t>SE Lagos Galera</t>
    </r>
    <r>
      <rPr>
        <sz val="7"/>
        <color theme="1"/>
        <rFont val="Arial"/>
        <family val="2"/>
      </rPr>
      <t xml:space="preserve">
Recalibración Bus 115 kV /1
3 Transformadores de Corriente 115 kV LT Lagos Galera - 73940 - Gran Jardín /1,4
</t>
    </r>
    <r>
      <rPr>
        <b/>
        <sz val="7"/>
        <color theme="1"/>
        <rFont val="Arial"/>
        <family val="2"/>
      </rPr>
      <t>SE Lagos Moreno</t>
    </r>
    <r>
      <rPr>
        <sz val="7"/>
        <color theme="1"/>
        <rFont val="Arial"/>
        <family val="2"/>
      </rPr>
      <t xml:space="preserve">
Recalibración Bus 115 kV /1
3 Transformadores de Corriente 115 kV LT Lagos Moreno - 73970 - Virgen /1,4
</t>
    </r>
    <r>
      <rPr>
        <b/>
        <sz val="7"/>
        <color theme="1"/>
        <rFont val="Arial"/>
        <family val="2"/>
      </rPr>
      <t>SE Gran Jardín (sustitución)</t>
    </r>
    <r>
      <rPr>
        <sz val="7"/>
        <color theme="1"/>
        <rFont val="Arial"/>
        <family val="2"/>
      </rPr>
      <t xml:space="preserve">
3 Transformadores de Corriente 115 kV LT Gran Jardín - 73940 - Lagos Galera /1
</t>
    </r>
    <r>
      <rPr>
        <b/>
        <sz val="7"/>
        <color theme="1"/>
        <rFont val="Arial"/>
        <family val="2"/>
      </rPr>
      <t>SE La Virgen (sustitución)</t>
    </r>
    <r>
      <rPr>
        <sz val="7"/>
        <color theme="1"/>
        <rFont val="Arial"/>
        <family val="2"/>
      </rPr>
      <t xml:space="preserve">
3 Transformadores de Corriente 115 kV LT La Virgen - 73970 - Lagos Moreno /1
3 Transformadores de Corriente 115 kV LT La Virgen - 73980 - Lagos Galera /1
</t>
    </r>
    <r>
      <rPr>
        <b/>
        <sz val="7"/>
        <color theme="1"/>
        <rFont val="Arial"/>
        <family val="2"/>
      </rPr>
      <t>SE León Alfaro (sustitución)</t>
    </r>
    <r>
      <rPr>
        <sz val="7"/>
        <color theme="1"/>
        <rFont val="Arial"/>
        <family val="2"/>
      </rPr>
      <t xml:space="preserve">
3 Transformadores de Corriente 115 kV LT León Alfaro - 73820 - León IV /1
</t>
    </r>
    <r>
      <rPr>
        <b/>
        <sz val="7"/>
        <color theme="1"/>
        <rFont val="Arial"/>
        <family val="2"/>
      </rPr>
      <t>SE León Oriente (sustitución)</t>
    </r>
    <r>
      <rPr>
        <sz val="7"/>
        <color theme="1"/>
        <rFont val="Arial"/>
        <family val="2"/>
      </rPr>
      <t xml:space="preserve">
3 Transformadores de Corriente 115 kV LT León Oriente - 73780 - León IV /1
3 Transformadores de Corriente 115 kV LT León Oriente - 73830 - León IV /1
SE León III (sustitución)
9 Cuchillas desconectadoras 115 kV /5
3 Transformadores de Corriente 115 kV LT León III - 73L40 - León Norte /1 
SE Tecuán (sustitución)
3 Transformadores de Corriente 115 kV LT Tecuán - 73390 - Aguascalientes Potencia /3
1/ Alcanzar límite operativo de 179 MVA
2/ Tramo Subterráneo
3/ Alcanzar límite operativo de 133 MVA
4/ Sustitución
5/ 73L11, 73L18, 73L19, 73L21, 73L28, 73L29, 73L41, 73L48, y 73L49 Icc mínima de 31.5 kA</t>
    </r>
  </si>
  <si>
    <t>P18-OC5</t>
  </si>
  <si>
    <t>Camino Real MVAr</t>
  </si>
  <si>
    <r>
      <rPr>
        <b/>
        <sz val="7"/>
        <color theme="1"/>
        <rFont val="Arial"/>
        <family val="2"/>
      </rPr>
      <t>SE Camino Real MVAr</t>
    </r>
    <r>
      <rPr>
        <sz val="7"/>
        <color theme="1"/>
        <rFont val="Arial"/>
        <family val="2"/>
      </rPr>
      <t xml:space="preserve">
1 Capacitor - 22.5 MVAr - 115 kV 
1 Alimentador 115 kV Capacitor</t>
    </r>
  </si>
  <si>
    <t>P16-BS2</t>
  </si>
  <si>
    <t>Línea de Transmisión Corriente Alterna en Tapachula Chiapas</t>
  </si>
  <si>
    <r>
      <rPr>
        <b/>
        <sz val="7"/>
        <color theme="1"/>
        <rFont val="Arial"/>
        <family val="2"/>
      </rPr>
      <t xml:space="preserve">LT Angostura – Tapachula Potencia
</t>
    </r>
    <r>
      <rPr>
        <sz val="7"/>
        <color theme="1"/>
        <rFont val="Arial"/>
        <family val="2"/>
      </rPr>
      <t xml:space="preserve">400 kV - 2C - 193.5 km-C - 2Cond/f - 1113 ACSR - TA /1
 </t>
    </r>
    <r>
      <rPr>
        <b/>
        <sz val="7"/>
        <color theme="1"/>
        <rFont val="Arial"/>
        <family val="2"/>
      </rPr>
      <t xml:space="preserve">SE Tapachula Potencia MVAr </t>
    </r>
    <r>
      <rPr>
        <sz val="7"/>
        <color theme="1"/>
        <rFont val="Arial"/>
        <family val="2"/>
      </rPr>
      <t xml:space="preserve">
3 R Línea - 1F - 25 MVAr - 75 MVAr - 400 kV
(Incluye reactor de neutro)
 </t>
    </r>
    <r>
      <rPr>
        <b/>
        <sz val="7"/>
        <color theme="1"/>
        <rFont val="Arial"/>
        <family val="2"/>
      </rPr>
      <t xml:space="preserve">SE Angostura
</t>
    </r>
    <r>
      <rPr>
        <sz val="7"/>
        <color theme="1"/>
        <rFont val="Arial"/>
        <family val="2"/>
      </rPr>
      <t xml:space="preserve">1 Alimentador 400 kV LT Angostura - Tapachula Potencia
 </t>
    </r>
    <r>
      <rPr>
        <b/>
        <sz val="7"/>
        <color theme="1"/>
        <rFont val="Arial"/>
        <family val="2"/>
      </rPr>
      <t>SE Tapachula Potencia</t>
    </r>
    <r>
      <rPr>
        <sz val="7"/>
        <color theme="1"/>
        <rFont val="Arial"/>
        <family val="2"/>
      </rPr>
      <t xml:space="preserve">
1 Alimentador 400 kV LT Tapachula Potencia - Angostura 
Conversión SE 400 kV 
Arreglo Barra en anillo a arreglo Interruptor y medio
Interconexión Bahías 
LT Tapachula Potencia - A3T30 - Angostura con LT Tapachula Potencia - A3T00 Los Brillantes
LT Tapachula Potencia - A3XX0 - Angostura con THP Banco 1 500 MVA - 400/115 kV
/1 Tendido del segundo Circuito</t>
    </r>
  </si>
  <si>
    <t>P15-OR1</t>
  </si>
  <si>
    <t>Construcción de una bahía en la SE Culiacán I</t>
  </si>
  <si>
    <r>
      <rPr>
        <b/>
        <sz val="7"/>
        <color theme="1"/>
        <rFont val="Arial"/>
        <family val="2"/>
      </rPr>
      <t xml:space="preserve">SE Culiacán Uno
</t>
    </r>
    <r>
      <rPr>
        <sz val="7"/>
        <color theme="1"/>
        <rFont val="Arial"/>
        <family val="2"/>
      </rPr>
      <t>1 Interruptor de Potencia 115 kV
3 Cuchillas desconectadoras 115 kV
3 Transformadores de Corriente 115 kV
3 Transformadores de Potencial 115 kV
Equipo de Protección, Control y Medición
3 Apartarrayos 115 kV</t>
    </r>
    <r>
      <rPr>
        <b/>
        <sz val="7"/>
        <color theme="1"/>
        <rFont val="Arial"/>
        <family val="2"/>
      </rPr>
      <t xml:space="preserve">
</t>
    </r>
    <r>
      <rPr>
        <sz val="7"/>
        <color theme="1"/>
        <rFont val="Arial"/>
        <family val="2"/>
      </rPr>
      <t xml:space="preserve">Estructura Mayor Bahías 115 kV
</t>
    </r>
    <r>
      <rPr>
        <b/>
        <sz val="7"/>
        <color theme="1"/>
        <rFont val="Arial"/>
        <family val="2"/>
      </rPr>
      <t>Eliminar el TAP de la LT 73420 TSR-CUU-HGA</t>
    </r>
  </si>
  <si>
    <t>M18-NO2</t>
  </si>
  <si>
    <t>Red de transmisión Reynosa – Monterrey</t>
  </si>
  <si>
    <r>
      <rPr>
        <b/>
        <sz val="7"/>
        <color theme="1"/>
        <rFont val="Arial"/>
        <family val="2"/>
      </rPr>
      <t>LT Aeropuerto - Reynosa Maniobras</t>
    </r>
    <r>
      <rPr>
        <sz val="7"/>
        <color theme="1"/>
        <rFont val="Arial"/>
        <family val="2"/>
      </rPr>
      <t xml:space="preserve">
400 kV - 2C -  29 km-C - 1113 ACSR TA /3
</t>
    </r>
    <r>
      <rPr>
        <b/>
        <sz val="7"/>
        <color theme="1"/>
        <rFont val="Arial"/>
        <family val="2"/>
      </rPr>
      <t xml:space="preserve">LT Jacalitos – Regiomontano
</t>
    </r>
    <r>
      <rPr>
        <sz val="7"/>
        <color theme="1"/>
        <rFont val="Arial"/>
        <family val="2"/>
      </rPr>
      <t xml:space="preserve">400 kV - 2C - 180 km-C - 1113 ACSR TA /3
</t>
    </r>
    <r>
      <rPr>
        <b/>
        <sz val="7"/>
        <color theme="1"/>
        <rFont val="Arial"/>
        <family val="2"/>
      </rPr>
      <t>LT Reynosa Maniobras - Jacalitos</t>
    </r>
    <r>
      <rPr>
        <sz val="7"/>
        <color theme="1"/>
        <rFont val="Arial"/>
        <family val="2"/>
      </rPr>
      <t xml:space="preserve">
400 kV - 2C - 66 km-C - 1113 ACSR TA
</t>
    </r>
    <r>
      <rPr>
        <b/>
        <sz val="7"/>
        <color theme="1"/>
        <rFont val="Arial"/>
        <family val="2"/>
      </rPr>
      <t>LT Ternium - Regiomontano</t>
    </r>
    <r>
      <rPr>
        <sz val="7"/>
        <color theme="1"/>
        <rFont val="Arial"/>
        <family val="2"/>
      </rPr>
      <t xml:space="preserve">
400 kV - 2C - 30 km-C - 1113 ACSR TA /3
</t>
    </r>
    <r>
      <rPr>
        <b/>
        <sz val="7"/>
        <color theme="1"/>
        <rFont val="Arial"/>
        <family val="2"/>
      </rPr>
      <t>SE Jacalitos MVAr</t>
    </r>
    <r>
      <rPr>
        <sz val="7"/>
        <color theme="1"/>
        <rFont val="Arial"/>
        <family val="2"/>
      </rPr>
      <t xml:space="preserve">
4 R Barra - 1F - 33.33 MVAr - 133.33 MVAr - 400 kV
4 R Línea - 1F - 16.6 MVAr - 66.7 MVAr - 400 kV
(Incluye reactor de neutro)
</t>
    </r>
    <r>
      <rPr>
        <b/>
        <sz val="7"/>
        <color theme="1"/>
        <rFont val="Arial"/>
        <family val="2"/>
      </rPr>
      <t xml:space="preserve">SE Jacalitos
</t>
    </r>
    <r>
      <rPr>
        <sz val="7"/>
        <color theme="1"/>
        <rFont val="Arial"/>
        <family val="2"/>
      </rPr>
      <t xml:space="preserve">2 Alimentadores en 400 kV
</t>
    </r>
    <r>
      <rPr>
        <b/>
        <sz val="7"/>
        <color theme="1"/>
        <rFont val="Arial"/>
        <family val="2"/>
      </rPr>
      <t>SE Reynosa Maniobras</t>
    </r>
    <r>
      <rPr>
        <sz val="7"/>
        <color theme="1"/>
        <rFont val="Arial"/>
        <family val="2"/>
      </rPr>
      <t xml:space="preserve">
2 Alimentadores en 400 kV
</t>
    </r>
    <r>
      <rPr>
        <b/>
        <sz val="7"/>
        <color theme="1"/>
        <rFont val="Arial"/>
        <family val="2"/>
      </rPr>
      <t>Regiomontano</t>
    </r>
    <r>
      <rPr>
        <sz val="7"/>
        <color theme="1"/>
        <rFont val="Arial"/>
        <family val="2"/>
      </rPr>
      <t xml:space="preserve">
2 Alimentadores en 400 kV
</t>
    </r>
    <r>
      <rPr>
        <b/>
        <sz val="7"/>
        <color theme="1"/>
        <rFont val="Arial"/>
        <family val="2"/>
      </rPr>
      <t xml:space="preserve">SE Ternium
</t>
    </r>
    <r>
      <rPr>
        <sz val="7"/>
        <color theme="1"/>
        <rFont val="Arial"/>
        <family val="2"/>
      </rPr>
      <t xml:space="preserve">1 Alimentador en 400 kV
</t>
    </r>
    <r>
      <rPr>
        <b/>
        <sz val="7"/>
        <color theme="1"/>
        <rFont val="Arial"/>
        <family val="2"/>
      </rPr>
      <t>SE Aeropuerto</t>
    </r>
    <r>
      <rPr>
        <sz val="7"/>
        <color theme="1"/>
        <rFont val="Arial"/>
        <family val="2"/>
      </rPr>
      <t xml:space="preserve">
1 Alimentador de 400 kV
/3 Tendido del primer circuito</t>
    </r>
  </si>
  <si>
    <r>
      <t xml:space="preserve">Proyecto instruido en 2018 y sin priorización.
</t>
    </r>
    <r>
      <rPr>
        <sz val="7"/>
        <color theme="1"/>
        <rFont val="Arial"/>
        <family val="2"/>
      </rPr>
      <t>Transmisión había solicitado la cancelación y baja del portafolio de proyectos sin embargo en mesas de trabajo con SENER, se acordó que este proyecto se mantendrá dentro del portafolio de proyectos instruidos por SENER.</t>
    </r>
  </si>
  <si>
    <t>I16-NE3</t>
  </si>
  <si>
    <t>Campos Banco 1 (SF6)</t>
  </si>
  <si>
    <r>
      <t xml:space="preserve">LT Campos – Terminal de Gas Manzanillo
</t>
    </r>
    <r>
      <rPr>
        <sz val="7"/>
        <color theme="1"/>
        <rFont val="Arial"/>
        <family val="2"/>
      </rPr>
      <t>115 kV - 1C - 0.1 km-C</t>
    </r>
    <r>
      <rPr>
        <b/>
        <sz val="7"/>
        <color theme="1"/>
        <rFont val="Arial"/>
        <family val="2"/>
      </rPr>
      <t xml:space="preserve">
SE Campos Banco 1
</t>
    </r>
    <r>
      <rPr>
        <sz val="7"/>
        <color theme="1"/>
        <rFont val="Arial"/>
        <family val="2"/>
      </rPr>
      <t>1 T - 3F - 20 MVA - 115/13.8 kV</t>
    </r>
  </si>
  <si>
    <r>
      <rPr>
        <b/>
        <sz val="7"/>
        <color theme="1"/>
        <rFont val="Arial"/>
        <family val="2"/>
      </rPr>
      <t>Proyecto COMPARTIDO entre CFET y CFED.</t>
    </r>
    <r>
      <rPr>
        <sz val="7"/>
        <color theme="1"/>
        <rFont val="Arial"/>
        <family val="2"/>
      </rPr>
      <t xml:space="preserve">
Se energizó el 19.OCT.2023.</t>
    </r>
  </si>
  <si>
    <t>D18-OC6</t>
  </si>
  <si>
    <t>Sauzal Banco 1</t>
  </si>
  <si>
    <r>
      <t xml:space="preserve">LT El Sauzal Entronque Zaragoza - Medanos
</t>
    </r>
    <r>
      <rPr>
        <sz val="7"/>
        <color theme="1"/>
        <rFont val="Arial"/>
        <family val="2"/>
      </rPr>
      <t>115 kV - 2C – 2.4 km-C</t>
    </r>
    <r>
      <rPr>
        <b/>
        <sz val="7"/>
        <color theme="1"/>
        <rFont val="Arial"/>
        <family val="2"/>
      </rPr>
      <t xml:space="preserve">
SE El Sauzal Banco 1
</t>
    </r>
    <r>
      <rPr>
        <sz val="7"/>
        <color theme="1"/>
        <rFont val="Arial"/>
        <family val="2"/>
      </rPr>
      <t>1 T - 3F - 30 MVA - 115/13.8 kV</t>
    </r>
    <r>
      <rPr>
        <b/>
        <sz val="7"/>
        <color theme="1"/>
        <rFont val="Arial"/>
        <family val="2"/>
      </rPr>
      <t xml:space="preserve">
SE El Sauzal MVAr
</t>
    </r>
    <r>
      <rPr>
        <sz val="7"/>
        <color theme="1"/>
        <rFont val="Arial"/>
        <family val="2"/>
      </rPr>
      <t>1 Capacitor - 1.8 MVAr - 13.8 kV</t>
    </r>
  </si>
  <si>
    <r>
      <rPr>
        <b/>
        <sz val="7"/>
        <color theme="1"/>
        <rFont val="Arial"/>
        <family val="2"/>
      </rPr>
      <t>Proyecto COMPARTIDO entre CFET y CFED.</t>
    </r>
    <r>
      <rPr>
        <sz val="7"/>
        <color theme="1"/>
        <rFont val="Arial"/>
        <family val="2"/>
      </rPr>
      <t xml:space="preserve">
Se energizó el 26.NOV.2024.</t>
    </r>
  </si>
  <si>
    <t>D18-NT2</t>
  </si>
  <si>
    <t>Hunxectamán Banco 1</t>
  </si>
  <si>
    <r>
      <t xml:space="preserve">LT Hunxectamán Entronque Mérida - Lerma
</t>
    </r>
    <r>
      <rPr>
        <sz val="7"/>
        <color theme="1"/>
        <rFont val="Arial"/>
        <family val="2"/>
      </rPr>
      <t>115 kV - 2C – 1.0 km-C</t>
    </r>
    <r>
      <rPr>
        <b/>
        <sz val="7"/>
        <color theme="1"/>
        <rFont val="Arial"/>
        <family val="2"/>
      </rPr>
      <t xml:space="preserve">
SE Hunxectamán Banco 1
</t>
    </r>
    <r>
      <rPr>
        <sz val="7"/>
        <color theme="1"/>
        <rFont val="Arial"/>
        <family val="2"/>
      </rPr>
      <t>1 T - 3F - 30 MVA - 115/13.8 kV</t>
    </r>
    <r>
      <rPr>
        <b/>
        <sz val="7"/>
        <color theme="1"/>
        <rFont val="Arial"/>
        <family val="2"/>
      </rPr>
      <t xml:space="preserve">
SE Hunxectamán MVAr
</t>
    </r>
    <r>
      <rPr>
        <sz val="7"/>
        <color theme="1"/>
        <rFont val="Arial"/>
        <family val="2"/>
      </rPr>
      <t>1 Capacitor - 1.8 MVAr - 13.8 kV</t>
    </r>
  </si>
  <si>
    <r>
      <rPr>
        <b/>
        <sz val="7"/>
        <color theme="1"/>
        <rFont val="Arial"/>
        <family val="2"/>
      </rPr>
      <t>Proyecto COMPARTIDO entre CFET y CFED.</t>
    </r>
    <r>
      <rPr>
        <sz val="7"/>
        <color theme="1"/>
        <rFont val="Arial"/>
        <family val="2"/>
      </rPr>
      <t xml:space="preserve">
Se energizó el 27.ABR.2025.</t>
    </r>
  </si>
  <si>
    <t>D18-PE4</t>
  </si>
  <si>
    <t>Bajío Banco 1 (antes Primavera)</t>
  </si>
  <si>
    <r>
      <rPr>
        <b/>
        <sz val="7"/>
        <color theme="1"/>
        <rFont val="Arial"/>
        <family val="2"/>
      </rPr>
      <t xml:space="preserve">LT Bajío Etronque Tesistán - Niños Héroes
</t>
    </r>
    <r>
      <rPr>
        <sz val="7"/>
        <color theme="1"/>
        <rFont val="Arial"/>
        <family val="2"/>
      </rPr>
      <t>230 kV - 2C – 1.84 km-C</t>
    </r>
    <r>
      <rPr>
        <b/>
        <sz val="7"/>
        <color theme="1"/>
        <rFont val="Arial"/>
        <family val="2"/>
      </rPr>
      <t xml:space="preserve">
SE Bajío Banco 1
</t>
    </r>
    <r>
      <rPr>
        <sz val="7"/>
        <color theme="1"/>
        <rFont val="Arial"/>
        <family val="2"/>
      </rPr>
      <t xml:space="preserve">1 T - 3F - 60 MVA - 230/23 kV
</t>
    </r>
    <r>
      <rPr>
        <b/>
        <sz val="7"/>
        <color theme="1"/>
        <rFont val="Arial"/>
        <family val="2"/>
      </rPr>
      <t>SE Bajío MVAR</t>
    </r>
    <r>
      <rPr>
        <sz val="7"/>
        <color theme="1"/>
        <rFont val="Arial"/>
        <family val="2"/>
      </rPr>
      <t xml:space="preserve">
1 Capacitor - 3.6 MVAr - 23 kV</t>
    </r>
  </si>
  <si>
    <t>Derivado a que es un proyecto compartido entre CFED y CFET, se presentaron indefiniciones para la asignación de los recursos por temas de las fronteras de responsabilidad.</t>
  </si>
  <si>
    <t>Debido a que son proyectos compartidos, se formalizó contrato de servicios en noviembre de 2023 entre CFE Distribución y CFE Transmisión para llevar a cabo la ejecución del proyecto de la RNT.</t>
  </si>
  <si>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Contrato adjudicado de la obra de LAT Bajío entq. Tesistán – Niños Héroes, con fecha de inicio de construcción el 26 de febrero de 2024. Para la SE Bajío Bco. 1 lleva dos procedimientos de concurso declarados desiertos (agosto y septiembre 2024).
Reinicio construcción en marzo de 2025.
S.E. Bajio Bco. 1, se firma el contrato 06 de marzo de 2025, inicio de trabajos 10 de marzo de 2025, terminó de trabajos 05 octubre 2025.</t>
    </r>
  </si>
  <si>
    <t>D18-OC5</t>
  </si>
  <si>
    <t>Cuatro Siglos Banco 1</t>
  </si>
  <si>
    <r>
      <rPr>
        <b/>
        <sz val="7"/>
        <color theme="1"/>
        <rFont val="Arial"/>
        <family val="2"/>
      </rPr>
      <t xml:space="preserve">LT Cuatro Siglos Entronque Fuentes - Tecnológico
</t>
    </r>
    <r>
      <rPr>
        <sz val="7"/>
        <color theme="1"/>
        <rFont val="Arial"/>
        <family val="2"/>
      </rPr>
      <t>115 kV - 2C – 2.0 km-C</t>
    </r>
    <r>
      <rPr>
        <b/>
        <sz val="7"/>
        <color theme="1"/>
        <rFont val="Arial"/>
        <family val="2"/>
      </rPr>
      <t xml:space="preserve">
SE Cuatro Siglos Banco 1
</t>
    </r>
    <r>
      <rPr>
        <sz val="7"/>
        <color theme="1"/>
        <rFont val="Arial"/>
        <family val="2"/>
      </rPr>
      <t>1 T - 3F - 30 MVA - 115/13.8 kV</t>
    </r>
    <r>
      <rPr>
        <b/>
        <sz val="7"/>
        <color theme="1"/>
        <rFont val="Arial"/>
        <family val="2"/>
      </rPr>
      <t xml:space="preserve">
SE Cuatro Siglos MVAR</t>
    </r>
    <r>
      <rPr>
        <sz val="7"/>
        <color theme="1"/>
        <rFont val="Arial"/>
        <family val="2"/>
      </rPr>
      <t xml:space="preserve">
1 Capacitor - 1.8 MVAr - 13.8 kV</t>
    </r>
  </si>
  <si>
    <r>
      <rPr>
        <b/>
        <sz val="7"/>
        <color theme="1"/>
        <rFont val="Arial"/>
        <family val="2"/>
      </rPr>
      <t>Proyecto COMPARTIDO entre CFET y CFED.</t>
    </r>
    <r>
      <rPr>
        <sz val="7"/>
        <color theme="1"/>
        <rFont val="Arial"/>
        <family val="2"/>
      </rPr>
      <t xml:space="preserve">
Se energizó el 11.DIC.2024.</t>
    </r>
  </si>
  <si>
    <t>D18-NT11</t>
  </si>
  <si>
    <t>Berriozábal Banco 1</t>
  </si>
  <si>
    <r>
      <rPr>
        <b/>
        <sz val="7"/>
        <color theme="1"/>
        <rFont val="Arial"/>
        <family val="2"/>
      </rPr>
      <t xml:space="preserve">LT Berriozábal Entronque Ocozocoautla - El Sabino
</t>
    </r>
    <r>
      <rPr>
        <sz val="7"/>
        <color theme="1"/>
        <rFont val="Arial"/>
        <family val="2"/>
      </rPr>
      <t>115 kV - 2C – 0.4 km-C</t>
    </r>
    <r>
      <rPr>
        <b/>
        <sz val="7"/>
        <color theme="1"/>
        <rFont val="Arial"/>
        <family val="2"/>
      </rPr>
      <t xml:space="preserve">
SE Berriozábal Banco 1
</t>
    </r>
    <r>
      <rPr>
        <sz val="7"/>
        <color theme="1"/>
        <rFont val="Arial"/>
        <family val="2"/>
      </rPr>
      <t xml:space="preserve">1 T - 3F - 20 MVA - 115/13.8 kV
</t>
    </r>
    <r>
      <rPr>
        <b/>
        <sz val="7"/>
        <color theme="1"/>
        <rFont val="Arial"/>
        <family val="2"/>
      </rPr>
      <t>SE Berriozábal MVAr</t>
    </r>
    <r>
      <rPr>
        <sz val="7"/>
        <color theme="1"/>
        <rFont val="Arial"/>
        <family val="2"/>
      </rPr>
      <t xml:space="preserve">
1 Capacitor - 1.2 MVAr - 13.8 kV</t>
    </r>
  </si>
  <si>
    <r>
      <rPr>
        <b/>
        <sz val="7"/>
        <color theme="1"/>
        <rFont val="Arial"/>
        <family val="2"/>
      </rPr>
      <t>Proyecto COMPARTIDO entre CFET y CFED.</t>
    </r>
    <r>
      <rPr>
        <sz val="7"/>
        <color theme="1"/>
        <rFont val="Arial"/>
        <family val="2"/>
      </rPr>
      <t xml:space="preserve">
Se energizó el 29.JUL.2025.</t>
    </r>
  </si>
  <si>
    <t>D18-OR6</t>
  </si>
  <si>
    <t>Compuertas Banco 1</t>
  </si>
  <si>
    <r>
      <rPr>
        <b/>
        <sz val="7"/>
        <color theme="1"/>
        <rFont val="Arial"/>
        <family val="2"/>
      </rPr>
      <t xml:space="preserve">LT Compuertas Entronque Centenario - Mochis III
</t>
    </r>
    <r>
      <rPr>
        <sz val="7"/>
        <color theme="1"/>
        <rFont val="Arial"/>
        <family val="2"/>
      </rPr>
      <t>115 kV - 2C – 2.00 km-C</t>
    </r>
    <r>
      <rPr>
        <b/>
        <sz val="7"/>
        <color theme="1"/>
        <rFont val="Arial"/>
        <family val="2"/>
      </rPr>
      <t xml:space="preserve">
SE Compuertas Banco 1
</t>
    </r>
    <r>
      <rPr>
        <sz val="7"/>
        <color theme="1"/>
        <rFont val="Arial"/>
        <family val="2"/>
      </rPr>
      <t xml:space="preserve">1 T - 3F - 30 MVA - 115/13.8 kV
</t>
    </r>
    <r>
      <rPr>
        <b/>
        <sz val="7"/>
        <color theme="1"/>
        <rFont val="Arial"/>
        <family val="2"/>
      </rPr>
      <t>SE Compuertas MVAr</t>
    </r>
    <r>
      <rPr>
        <sz val="7"/>
        <color theme="1"/>
        <rFont val="Arial"/>
        <family val="2"/>
      </rPr>
      <t xml:space="preserve">
1 Capacitor - 1.8 MVAr - 13.8 kV</t>
    </r>
  </si>
  <si>
    <t>En espera de transferencia de recursos de la Gerencia Regional de Transmisión.</t>
  </si>
  <si>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
Distribución enviará actualización de ICM para validación de GPIC diciembre 2025.
Cambio de Monto por Alcances (Línea y Subestación).
63 MDP ==&gt; Incremento.
Cambio del Plazo 190 días de ejecución.</t>
    </r>
  </si>
  <si>
    <t>D18-NO3</t>
  </si>
  <si>
    <t>Pedregal Banco 1</t>
  </si>
  <si>
    <r>
      <rPr>
        <b/>
        <sz val="7"/>
        <color theme="1"/>
        <rFont val="Arial"/>
        <family val="2"/>
      </rPr>
      <t xml:space="preserve">LT Pedregal - Antea
</t>
    </r>
    <r>
      <rPr>
        <sz val="7"/>
        <color theme="1"/>
        <rFont val="Arial"/>
        <family val="2"/>
      </rPr>
      <t>115 kV - 2C – 9.0 km-C</t>
    </r>
    <r>
      <rPr>
        <b/>
        <sz val="7"/>
        <color theme="1"/>
        <rFont val="Arial"/>
        <family val="2"/>
      </rPr>
      <t xml:space="preserve">
SE Pedregal  Banco 1
</t>
    </r>
    <r>
      <rPr>
        <sz val="7"/>
        <color theme="1"/>
        <rFont val="Arial"/>
        <family val="2"/>
      </rPr>
      <t xml:space="preserve">1 T - 3F - 20 MVA - 115/13.8 kV
</t>
    </r>
    <r>
      <rPr>
        <b/>
        <sz val="7"/>
        <color theme="1"/>
        <rFont val="Arial"/>
        <family val="2"/>
      </rPr>
      <t>SE Pedregal  MVAr</t>
    </r>
    <r>
      <rPr>
        <sz val="7"/>
        <color theme="1"/>
        <rFont val="Arial"/>
        <family val="2"/>
      </rPr>
      <t xml:space="preserve">
1 Capacitor - 1.2 MVAr - 13.8 kV</t>
    </r>
  </si>
  <si>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t>
    </r>
    <r>
      <rPr>
        <b/>
        <sz val="7"/>
        <color theme="1"/>
        <rFont val="Arial"/>
        <family val="2"/>
      </rPr>
      <t xml:space="preserve">
</t>
    </r>
    <r>
      <rPr>
        <sz val="7"/>
        <color theme="1"/>
        <rFont val="Arial"/>
        <family val="2"/>
      </rPr>
      <t>En proceso de ejecución / construcción.
Adjudicado contrato de obra de la SE Pedregal Bco. 1, con fecha de inicio el 14 de febrero de 2024.
Para la LAT se publicó el 1er. Procedimiento de contratación el 25 de abril de 2024, el cual se declaró desierto el 28 de mayo de 2024.
LAT Pedregal, esta en concurso,se tiene estimado iniciar los trabajos en marzo de 2025.</t>
    </r>
  </si>
  <si>
    <t>D18-OC8</t>
  </si>
  <si>
    <t>La Encantada Banco 1</t>
  </si>
  <si>
    <r>
      <rPr>
        <b/>
        <sz val="7"/>
        <color theme="1"/>
        <rFont val="Arial"/>
        <family val="2"/>
      </rPr>
      <t xml:space="preserve">LT Encantada Entronque Metrópoli - Tijuana
</t>
    </r>
    <r>
      <rPr>
        <sz val="7"/>
        <color theme="1"/>
        <rFont val="Arial"/>
        <family val="2"/>
      </rPr>
      <t>115 kV - 2C – 0.3 km-C</t>
    </r>
    <r>
      <rPr>
        <b/>
        <sz val="7"/>
        <color theme="1"/>
        <rFont val="Arial"/>
        <family val="2"/>
      </rPr>
      <t xml:space="preserve">
SE La Encantada Banco 1
</t>
    </r>
    <r>
      <rPr>
        <sz val="7"/>
        <color theme="1"/>
        <rFont val="Arial"/>
        <family val="2"/>
      </rPr>
      <t xml:space="preserve">1 T - 3F - 30 MVA - 115-69/13.8 kV
</t>
    </r>
    <r>
      <rPr>
        <b/>
        <sz val="7"/>
        <color theme="1"/>
        <rFont val="Arial"/>
        <family val="2"/>
      </rPr>
      <t>SE La Encantada MVAr</t>
    </r>
    <r>
      <rPr>
        <sz val="7"/>
        <color theme="1"/>
        <rFont val="Arial"/>
        <family val="2"/>
      </rPr>
      <t xml:space="preserve">
1 Capacitor - 13.8 kV - 1.8 MVAr</t>
    </r>
  </si>
  <si>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
En proceso de ejecución / construcción.
Para la LAT se publicó el 1er. Procedimiento de contratación el 20 de diciembre de 2023, el cual se declaró desierto el 22 de enero de 2024, se publicó segunda convocatoria el 08 de marzo de 2024 e inició el contrato el 22 de abril de 2024.
S.E. Encantada Bco. 1 se publicó el 1er procedimiento el 22 de octubre. 2024, sin formalizar contrato. La 2 convocatoria se realizó el 17 de enero de 2025, el cual se declaró desierto.
S.E. Encantada Bco. 1, Tercera Convocatoria, se tiene programado el inico de los trabajso en abril de 2025.</t>
    </r>
  </si>
  <si>
    <t>D18-BC4</t>
  </si>
  <si>
    <t>Campo Setenta y Tres Banco 1</t>
  </si>
  <si>
    <r>
      <rPr>
        <b/>
        <sz val="7"/>
        <color theme="1"/>
        <rFont val="Arial"/>
        <family val="2"/>
      </rPr>
      <t xml:space="preserve">LT Menonita - Campo Setenta y Tres
</t>
    </r>
    <r>
      <rPr>
        <sz val="7"/>
        <color theme="1"/>
        <rFont val="Arial"/>
        <family val="2"/>
      </rPr>
      <t>115 kV - 2C – 36.0 km-C</t>
    </r>
    <r>
      <rPr>
        <b/>
        <sz val="7"/>
        <color theme="1"/>
        <rFont val="Arial"/>
        <family val="2"/>
      </rPr>
      <t xml:space="preserve">
SE Campo Sesenta y Tres Banco 1
</t>
    </r>
    <r>
      <rPr>
        <sz val="7"/>
        <color theme="1"/>
        <rFont val="Arial"/>
        <family val="2"/>
      </rPr>
      <t>1 T - 3F - 30 MVA - 115/34.5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</si>
  <si>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Obra Subestación concluida (2025).
Línea Campo Setenta y Tres Banco 1
Importe estimado: 117 MDP.
Plazo de ejecución: 360 días naturales.
Solicitud de Validación a GPIC: diciembre 2025.</t>
    </r>
  </si>
  <si>
    <t>D18-NT1</t>
  </si>
  <si>
    <t>Viñedos Banco 1</t>
  </si>
  <si>
    <r>
      <rPr>
        <b/>
        <sz val="7"/>
        <color theme="1"/>
        <rFont val="Arial"/>
        <family val="2"/>
      </rPr>
      <t xml:space="preserve">LT Viñedos Entronque Allende - Matamoros
</t>
    </r>
    <r>
      <rPr>
        <sz val="7"/>
        <color theme="1"/>
        <rFont val="Arial"/>
        <family val="2"/>
      </rPr>
      <t>115 kV - 2C - 1.0 km-C</t>
    </r>
    <r>
      <rPr>
        <b/>
        <sz val="7"/>
        <color theme="1"/>
        <rFont val="Arial"/>
        <family val="2"/>
      </rPr>
      <t xml:space="preserve">
SE Viñedos Banco 1
</t>
    </r>
    <r>
      <rPr>
        <sz val="7"/>
        <color theme="1"/>
        <rFont val="Arial"/>
        <family val="2"/>
      </rPr>
      <t>1 T - 3F - 30 MVA - 115/13.8 kV</t>
    </r>
    <r>
      <rPr>
        <b/>
        <sz val="7"/>
        <color theme="1"/>
        <rFont val="Arial"/>
        <family val="2"/>
      </rPr>
      <t xml:space="preserve">
SE Viñedos MVAR</t>
    </r>
    <r>
      <rPr>
        <sz val="7"/>
        <color theme="1"/>
        <rFont val="Arial"/>
        <family val="2"/>
      </rPr>
      <t xml:space="preserve">
1 Capacitor  13.8 kV 1.8 MVAr</t>
    </r>
  </si>
  <si>
    <r>
      <rPr>
        <b/>
        <sz val="7"/>
        <color theme="1"/>
        <rFont val="Arial"/>
        <family val="2"/>
      </rPr>
      <t>Proyecto COMPARTIDO entre CFET y CFED.</t>
    </r>
    <r>
      <rPr>
        <sz val="7"/>
        <color theme="1"/>
        <rFont val="Arial"/>
        <family val="2"/>
      </rPr>
      <t xml:space="preserve">
Se energizó el 21.DIC.2024.</t>
    </r>
  </si>
  <si>
    <t>D18-NT9</t>
  </si>
  <si>
    <t>San Cristóbal Banco 1</t>
  </si>
  <si>
    <r>
      <rPr>
        <b/>
        <sz val="7"/>
        <color theme="1"/>
        <rFont val="Arial"/>
        <family val="2"/>
      </rPr>
      <t xml:space="preserve">LT San Cristóbal Entronque Jesús del Monte - Reyma
</t>
    </r>
    <r>
      <rPr>
        <sz val="7"/>
        <color theme="1"/>
        <rFont val="Arial"/>
        <family val="2"/>
      </rPr>
      <t>115 kV - 2C – 2.6 km-C</t>
    </r>
    <r>
      <rPr>
        <b/>
        <sz val="7"/>
        <color theme="1"/>
        <rFont val="Arial"/>
        <family val="2"/>
      </rPr>
      <t xml:space="preserve">
SE San Cristóbal Banco 1
</t>
    </r>
    <r>
      <rPr>
        <sz val="7"/>
        <color theme="1"/>
        <rFont val="Arial"/>
        <family val="2"/>
      </rPr>
      <t xml:space="preserve">1 T - 3F - 20 MVA - 115/13.8 kV
</t>
    </r>
    <r>
      <rPr>
        <b/>
        <sz val="7"/>
        <color theme="1"/>
        <rFont val="Arial"/>
        <family val="2"/>
      </rPr>
      <t>SE San Cristóbal MVAr</t>
    </r>
    <r>
      <rPr>
        <sz val="7"/>
        <color theme="1"/>
        <rFont val="Arial"/>
        <family val="2"/>
      </rPr>
      <t xml:space="preserve">
1 Capacitor - 1.2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</si>
  <si>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 SE San Cristóbal y LAT, con fecha de inicio de construcción el 14 de febrero de 2024.
Se requiere el tendido de 21 km de fibra óptica pero las estructuras de CFE Transmisión se encuentran dañadas y no es posible instalar la FO, por lo que se realizara un contrato para el tendido de la FO y corrección de estructuras (12 pzas).</t>
    </r>
  </si>
  <si>
    <t>D18-OC7</t>
  </si>
  <si>
    <t>El Llano Banco 1</t>
  </si>
  <si>
    <r>
      <rPr>
        <b/>
        <sz val="7"/>
        <color theme="1"/>
        <rFont val="Arial"/>
        <family val="2"/>
      </rPr>
      <t xml:space="preserve">LT El Llano Entronque Santa Ana - Oasis
</t>
    </r>
    <r>
      <rPr>
        <sz val="7"/>
        <color theme="1"/>
        <rFont val="Arial"/>
        <family val="2"/>
      </rPr>
      <t>115 kV - 2C – 0.3 km-C</t>
    </r>
    <r>
      <rPr>
        <b/>
        <sz val="7"/>
        <color theme="1"/>
        <rFont val="Arial"/>
        <family val="2"/>
      </rPr>
      <t xml:space="preserve">
SE El Llano Banco 1
</t>
    </r>
    <r>
      <rPr>
        <sz val="7"/>
        <color theme="1"/>
        <rFont val="Arial"/>
        <family val="2"/>
      </rPr>
      <t xml:space="preserve">1 T - 3F - 20 MVA - 115/34.5 kV
</t>
    </r>
    <r>
      <rPr>
        <b/>
        <sz val="7"/>
        <color theme="1"/>
        <rFont val="Arial"/>
        <family val="2"/>
      </rPr>
      <t>SE El Llano MVAr</t>
    </r>
    <r>
      <rPr>
        <sz val="7"/>
        <color theme="1"/>
        <rFont val="Arial"/>
        <family val="2"/>
      </rPr>
      <t xml:space="preserve">
1 Capacitor - 1.2 MVAr - 34.5 kV</t>
    </r>
  </si>
  <si>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
LAT bajo la responsabilidad de CFE Transmisión. Para la SE se publicó el 1er. Procedimiento de contratación el 08 de marzo de 2024, el cual se declaró desierto el 29 de mayo de 2024. Se publicó segunda convocatoria el 05 de septiembre de 2024, el 15 de octubre de 2024 se declaro desierto 2do procedimiento de contratación.
La tercera convocatoriase publicó el 29 de noviembre del 2024, se adjudicó el 17 de enero del 2025.</t>
    </r>
  </si>
  <si>
    <t>D18-NO1</t>
  </si>
  <si>
    <t>Traconis Banco 1</t>
  </si>
  <si>
    <r>
      <rPr>
        <b/>
        <sz val="7"/>
        <color theme="1"/>
        <rFont val="Arial"/>
        <family val="2"/>
      </rPr>
      <t xml:space="preserve">LT Traconis Entronque Kilómetro Veinte – Macuspana Dos
</t>
    </r>
    <r>
      <rPr>
        <sz val="7"/>
        <color theme="1"/>
        <rFont val="Arial"/>
        <family val="2"/>
      </rPr>
      <t>115 kV - 2C – 32.0 km-C</t>
    </r>
    <r>
      <rPr>
        <b/>
        <sz val="7"/>
        <color theme="1"/>
        <rFont val="Arial"/>
        <family val="2"/>
      </rPr>
      <t xml:space="preserve">
SE Traconis Banco 1
</t>
    </r>
    <r>
      <rPr>
        <sz val="7"/>
        <color theme="1"/>
        <rFont val="Arial"/>
        <family val="2"/>
      </rPr>
      <t xml:space="preserve">1 T - 3F - 30 MVA - 115/13.8 kV
</t>
    </r>
    <r>
      <rPr>
        <b/>
        <sz val="7"/>
        <color theme="1"/>
        <rFont val="Arial"/>
        <family val="2"/>
      </rPr>
      <t xml:space="preserve">SE Traconis MVAr
</t>
    </r>
    <r>
      <rPr>
        <sz val="7"/>
        <color theme="1"/>
        <rFont val="Arial"/>
        <family val="2"/>
      </rPr>
      <t>1 Capacitor - 1.8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</si>
  <si>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El 26 de septiembre, Distribución envió la ICM a la GPIC para su validación. Por recomendación de la SCyS se considera en el alcance del proyecto la construcción de obra civil y electromecánica con el suministro de postes troncocónicos por parte del concursante adjudicado.
</t>
    </r>
    <r>
      <rPr>
        <b/>
        <sz val="7"/>
        <color theme="1"/>
        <rFont val="Arial"/>
        <family val="2"/>
      </rPr>
      <t>Caso de Negocio REEVALUADO y en proceso de autorización por parte de la Comisión de Inversiones.</t>
    </r>
  </si>
  <si>
    <t>D18-OR10</t>
  </si>
  <si>
    <t>Oxtankah Banco 1</t>
  </si>
  <si>
    <r>
      <rPr>
        <b/>
        <sz val="7"/>
        <color theme="1"/>
        <rFont val="Arial"/>
        <family val="2"/>
      </rPr>
      <t xml:space="preserve">LT Oxtankah - Chetumal Norte
</t>
    </r>
    <r>
      <rPr>
        <sz val="7"/>
        <color theme="1"/>
        <rFont val="Arial"/>
        <family val="2"/>
      </rPr>
      <t>115 kV - 2C – 3.95 km-C</t>
    </r>
    <r>
      <rPr>
        <b/>
        <sz val="7"/>
        <color theme="1"/>
        <rFont val="Arial"/>
        <family val="2"/>
      </rPr>
      <t xml:space="preserve">
SE Oxtankah Banco 1
</t>
    </r>
    <r>
      <rPr>
        <sz val="7"/>
        <color theme="1"/>
        <rFont val="Arial"/>
        <family val="2"/>
      </rPr>
      <t xml:space="preserve">1 T - 3F - 20 MVA - 115/13.8 kV
</t>
    </r>
    <r>
      <rPr>
        <b/>
        <sz val="7"/>
        <color theme="1"/>
        <rFont val="Arial"/>
        <family val="2"/>
      </rPr>
      <t>SE Oxtankah MVAr</t>
    </r>
    <r>
      <rPr>
        <sz val="7"/>
        <color theme="1"/>
        <rFont val="Arial"/>
        <family val="2"/>
      </rPr>
      <t xml:space="preserve">
1 Capacitor - 1.2 MVAr - 13.8 kV</t>
    </r>
  </si>
  <si>
    <t>Proyecto bajo la responsabilidad de la Residencia Regional de Construcción de Proyectos de Transmisión y Transformación Peninsular. 1er. Procedimiento de contratación se publicó el 23 de enero de 2024, el cual se declaro desierto el 22 de enero de 2024. Se publicó segunda convocatoria en marzo 2024 y se declaro desierto el 10 de abril de 2024. Se realizará tercera convocatoria en septiembre de 2024.</t>
  </si>
  <si>
    <r>
      <rPr>
        <b/>
        <sz val="7"/>
        <color theme="1"/>
        <rFont val="Arial"/>
        <family val="2"/>
      </rPr>
      <t>Proyecto COMPARTIDO entre Transmisión y Distribución.</t>
    </r>
    <r>
      <rPr>
        <sz val="7"/>
        <color theme="1"/>
        <rFont val="Arial"/>
        <family val="2"/>
      </rPr>
      <t xml:space="preserve">
La administración y gerenciación del proyecto es por parte de Construcción y Transmisión.
Se han realizados 03 procedimientos de concurso y los 03 se han declarado DESIERTOS.
La obra de la Subestación ya cuenta con terracerias y barda perimetral
GPIC validó la ICM el 11 abril 2025.
CPTT está integrando expediente para enviar solicitu de contratación a la GCO.
GCO publicará el procedimiento de concurso: por definir.</t>
    </r>
  </si>
  <si>
    <t>D18-PE3</t>
  </si>
  <si>
    <t>Luis Gil Pérez Banco 1</t>
  </si>
  <si>
    <r>
      <rPr>
        <b/>
        <sz val="7"/>
        <color theme="1"/>
        <rFont val="Arial"/>
        <family val="2"/>
      </rPr>
      <t xml:space="preserve">LT Luis Gil Pérez Entronque Cactus Switcheo - Tamulte
</t>
    </r>
    <r>
      <rPr>
        <sz val="7"/>
        <color theme="1"/>
        <rFont val="Arial"/>
        <family val="2"/>
      </rPr>
      <t>115 kV - 2C – 2.0 km-C</t>
    </r>
    <r>
      <rPr>
        <b/>
        <sz val="7"/>
        <color theme="1"/>
        <rFont val="Arial"/>
        <family val="2"/>
      </rPr>
      <t xml:space="preserve">
SE Luis Gil Pérez Banco 1
</t>
    </r>
    <r>
      <rPr>
        <sz val="7"/>
        <color theme="1"/>
        <rFont val="Arial"/>
        <family val="2"/>
      </rPr>
      <t xml:space="preserve">1 T - 3F - 30 MVA - 115/13.8 kV
</t>
    </r>
    <r>
      <rPr>
        <b/>
        <sz val="7"/>
        <color theme="1"/>
        <rFont val="Arial"/>
        <family val="2"/>
      </rPr>
      <t>SE Luis Gil Pérez MVAr</t>
    </r>
    <r>
      <rPr>
        <sz val="7"/>
        <color theme="1"/>
        <rFont val="Arial"/>
        <family val="2"/>
      </rPr>
      <t xml:space="preserve">
1 Capacitor - 1.8 MVAr - 13.8 kV</t>
    </r>
  </si>
  <si>
    <r>
      <rPr>
        <b/>
        <sz val="7"/>
        <color theme="1"/>
        <rFont val="Arial"/>
        <family val="2"/>
      </rPr>
      <t>Proyecto COMPARTIDO entre CFET y CFED.</t>
    </r>
    <r>
      <rPr>
        <sz val="7"/>
        <color theme="1"/>
        <rFont val="Arial"/>
        <family val="2"/>
      </rPr>
      <t xml:space="preserve">
Se energizó el 09.SEP.2025.</t>
    </r>
  </si>
  <si>
    <t>D18-OR12</t>
  </si>
  <si>
    <t>Buena Vista Banco 1</t>
  </si>
  <si>
    <r>
      <rPr>
        <b/>
        <sz val="7"/>
        <color theme="1"/>
        <rFont val="Arial"/>
        <family val="2"/>
      </rPr>
      <t xml:space="preserve">LT Buena Vista Entronque El Triunfo - Santiago
</t>
    </r>
    <r>
      <rPr>
        <sz val="7"/>
        <color theme="1"/>
        <rFont val="Arial"/>
        <family val="2"/>
      </rPr>
      <t>115 kV - 2C – 0.2 km-C</t>
    </r>
    <r>
      <rPr>
        <b/>
        <sz val="7"/>
        <color theme="1"/>
        <rFont val="Arial"/>
        <family val="2"/>
      </rPr>
      <t xml:space="preserve">
SE Buena Vista Banco 1
</t>
    </r>
    <r>
      <rPr>
        <sz val="7"/>
        <color theme="1"/>
        <rFont val="Arial"/>
        <family val="2"/>
      </rPr>
      <t xml:space="preserve">1 T - 3F - 20 MVA - 115/34.5 kV
</t>
    </r>
    <r>
      <rPr>
        <b/>
        <sz val="7"/>
        <color theme="1"/>
        <rFont val="Arial"/>
        <family val="2"/>
      </rPr>
      <t>SE Buena Vista MVAr</t>
    </r>
    <r>
      <rPr>
        <sz val="7"/>
        <color theme="1"/>
        <rFont val="Arial"/>
        <family val="2"/>
      </rPr>
      <t xml:space="preserve">
1 Capacitor - 1.2 MVAr - 34.5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</si>
  <si>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Obra terminada constructivamente. En proceso pruebas de puesta a punto y puesta en servicio.</t>
    </r>
  </si>
  <si>
    <t>D18-BS1</t>
  </si>
  <si>
    <t>Victoria Potencia Banco 1</t>
  </si>
  <si>
    <r>
      <rPr>
        <b/>
        <sz val="7"/>
        <color theme="1"/>
        <rFont val="Arial"/>
        <family val="2"/>
      </rPr>
      <t xml:space="preserve">LT Victoria Potencia - Chapultepec
</t>
    </r>
    <r>
      <rPr>
        <sz val="7"/>
        <color theme="1"/>
        <rFont val="Arial"/>
        <family val="2"/>
      </rPr>
      <t>115 kV - 1C – 11.0 km-C</t>
    </r>
    <r>
      <rPr>
        <b/>
        <sz val="7"/>
        <color theme="1"/>
        <rFont val="Arial"/>
        <family val="2"/>
      </rPr>
      <t xml:space="preserve">
SE Victoria Potencia Banco 1
</t>
    </r>
    <r>
      <rPr>
        <sz val="7"/>
        <color theme="1"/>
        <rFont val="Arial"/>
        <family val="2"/>
      </rPr>
      <t xml:space="preserve">1 T - 3F - 40 MVA - 230/13.8 kV
</t>
    </r>
    <r>
      <rPr>
        <b/>
        <sz val="7"/>
        <color theme="1"/>
        <rFont val="Arial"/>
        <family val="2"/>
      </rPr>
      <t>SE Victoria Potencia MVAr</t>
    </r>
    <r>
      <rPr>
        <sz val="7"/>
        <color theme="1"/>
        <rFont val="Arial"/>
        <family val="2"/>
      </rPr>
      <t xml:space="preserve">
1 Capacitor - 2.4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</si>
  <si>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Victoria Potencia Banco 1
Obra en construcción (2025)
Se requiere obras adicionales que se llevarán de manera local y otro proyecto: 
Línea Victoria Potencia Banco 1
Solicitud de Validación a GPIC: octubre 2025
Monto estimado 40 MDP.
Plazo de ejecución: 180 días naturales.</t>
    </r>
  </si>
  <si>
    <t>D18-BC3</t>
  </si>
  <si>
    <t>Valle de Aguascalientes Banco 1</t>
  </si>
  <si>
    <r>
      <rPr>
        <b/>
        <sz val="7"/>
        <color theme="1"/>
        <rFont val="Arial"/>
        <family val="2"/>
      </rPr>
      <t xml:space="preserve">LT Valle de Aguascalientes Entronque Cañada - Margaritas
</t>
    </r>
    <r>
      <rPr>
        <sz val="7"/>
        <color theme="1"/>
        <rFont val="Arial"/>
        <family val="2"/>
      </rPr>
      <t>115 kV - 2C – 12.0 km-C</t>
    </r>
    <r>
      <rPr>
        <b/>
        <sz val="7"/>
        <color theme="1"/>
        <rFont val="Arial"/>
        <family val="2"/>
      </rPr>
      <t xml:space="preserve">
SE Valle de Aguascalientes  Banco 1
</t>
    </r>
    <r>
      <rPr>
        <sz val="7"/>
        <color theme="1"/>
        <rFont val="Arial"/>
        <family val="2"/>
      </rPr>
      <t xml:space="preserve">1 T - 3F - 30 MVA - 115/13.8 kV
</t>
    </r>
    <r>
      <rPr>
        <b/>
        <sz val="7"/>
        <color theme="1"/>
        <rFont val="Arial"/>
        <family val="2"/>
      </rPr>
      <t>SE Valle de Aguascalientes MVAr</t>
    </r>
    <r>
      <rPr>
        <sz val="7"/>
        <color theme="1"/>
        <rFont val="Arial"/>
        <family val="2"/>
      </rPr>
      <t xml:space="preserve">
1 Capacitor - 1.8 MVAr - 13.8 kV
</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</si>
  <si>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Valle de Aguascalientes Banco 1
Obra en construcción 
Línea Valle de Aguascalientes Banco 1
Solicitud de Validación ICM a GPIC: 21 marzo 2025
Se atendió Nota de Revisión 1: 15 mayo 2025
Validación de GPIC: 19 de mayo 2025
Se entregó el 22 de julio a la GCO la solicitud de contratación; el 1 de agosto se atendieron las observaciones
realizadas a la solicitud por parte de la GCO. 
Se realizó el fallo del procedimiento el 24 de sepiembre (Desierto)
Se publicó nuevamente el 29 de septiembre.</t>
    </r>
  </si>
  <si>
    <t>D18-OC9</t>
  </si>
  <si>
    <t>Laguna de Miralta Banco 1</t>
  </si>
  <si>
    <r>
      <rPr>
        <b/>
        <sz val="7"/>
        <color theme="1"/>
        <rFont val="Arial"/>
        <family val="2"/>
      </rPr>
      <t xml:space="preserve">LT Laguna de Miralta Entronque Tampico - Chairel
</t>
    </r>
    <r>
      <rPr>
        <sz val="7"/>
        <color theme="1"/>
        <rFont val="Arial"/>
        <family val="2"/>
      </rPr>
      <t>115 kV - 2C – 1.2 km-C</t>
    </r>
    <r>
      <rPr>
        <b/>
        <sz val="7"/>
        <color theme="1"/>
        <rFont val="Arial"/>
        <family val="2"/>
      </rPr>
      <t xml:space="preserve">
SE Laguna de Miralta Banco 1
</t>
    </r>
    <r>
      <rPr>
        <sz val="7"/>
        <color theme="1"/>
        <rFont val="Arial"/>
        <family val="2"/>
      </rPr>
      <t xml:space="preserve">1 T - 3F - 30 MVA - 115/13.8 kV
</t>
    </r>
    <r>
      <rPr>
        <b/>
        <sz val="7"/>
        <color theme="1"/>
        <rFont val="Arial"/>
        <family val="2"/>
      </rPr>
      <t>SE Laguna de Miralta MVAr</t>
    </r>
    <r>
      <rPr>
        <sz val="7"/>
        <color theme="1"/>
        <rFont val="Arial"/>
        <family val="2"/>
      </rPr>
      <t xml:space="preserve">
1 Capacitor - 1.8 MVAr - 13.8 kV</t>
    </r>
  </si>
  <si>
    <t>D18-NE3</t>
  </si>
  <si>
    <t>El Capulín Banco 1</t>
  </si>
  <si>
    <r>
      <rPr>
        <b/>
        <sz val="7"/>
        <color theme="1"/>
        <rFont val="Arial"/>
        <family val="2"/>
      </rPr>
      <t xml:space="preserve">LT El Capulín Entronque Casas Grandes - Janos
</t>
    </r>
    <r>
      <rPr>
        <sz val="7"/>
        <color theme="1"/>
        <rFont val="Arial"/>
        <family val="2"/>
      </rPr>
      <t>115 kV - 2C – 18.6 km-C</t>
    </r>
    <r>
      <rPr>
        <b/>
        <sz val="7"/>
        <color theme="1"/>
        <rFont val="Arial"/>
        <family val="2"/>
      </rPr>
      <t xml:space="preserve">
SE El Capulín Banco 1
</t>
    </r>
    <r>
      <rPr>
        <sz val="7"/>
        <color theme="1"/>
        <rFont val="Arial"/>
        <family val="2"/>
      </rPr>
      <t>1 T - 3F - 30 MVA - 115/34.5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</si>
  <si>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El Capulín Banco 1 en Construcción
Línea El Capulín Banco 1 en Construcción 
Inversión estimada: 72 MDP.
Plazo de ejecución: 180 días naturales.
Solicitud de Validación ICM a GPIC: diciembre 2025
Se reprograma fecha de entrega de ICM a la GPIC, debido a que de la documentación entregada por dos propiestarios para la adquisicvión de derechos inmobiliarios, presentaron gravamen en sus propiedades.</t>
    </r>
  </si>
  <si>
    <t>D18-NT3</t>
  </si>
  <si>
    <t>Lebarón Banco 1</t>
  </si>
  <si>
    <r>
      <rPr>
        <b/>
        <sz val="7"/>
        <color theme="1"/>
        <rFont val="Arial"/>
        <family val="2"/>
      </rPr>
      <t xml:space="preserve">LT Galeana - Lebarón
</t>
    </r>
    <r>
      <rPr>
        <sz val="7"/>
        <color theme="1"/>
        <rFont val="Arial"/>
        <family val="2"/>
      </rPr>
      <t>115 kV - 2C – 33.5 km-C</t>
    </r>
    <r>
      <rPr>
        <b/>
        <sz val="7"/>
        <color theme="1"/>
        <rFont val="Arial"/>
        <family val="2"/>
      </rPr>
      <t xml:space="preserve">
SE Lebarón Banco 1
</t>
    </r>
    <r>
      <rPr>
        <sz val="7"/>
        <color theme="1"/>
        <rFont val="Arial"/>
        <family val="2"/>
      </rPr>
      <t>1 T - 3F - 30 MVA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</si>
  <si>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Lebarón Banco 1 Obra concluida
Línea Lebarón Banco 1
Solicitud de Validación ICM a GPIC: 29 abril 2025.
Envío de Nota Revisión GPIC: 16 mayo 2025.
Atención de nota 1 de GPIC: 30 de mayo 2025.
GPIC emitió  nota 2 el 13 de junio.
Se envió la atención de la nota el 27 de junio.
Se realizó reunión entre GPIC, GPyC y DNTE el 4 de julio para revisar observaciones.​
Distribución envió ICM con la atención de las observaciones el 09 de julio.​
GPIC validó la ICM el 28 de julio; en gestión de autorización de Plurianualidad, sin embargo no se podrá concursar debvido a que 4 propietarios se retractaron de la anuencia de paso para la construcción de la LAT.</t>
    </r>
  </si>
  <si>
    <t>D18-NT7</t>
  </si>
  <si>
    <t>Buenavista Banco 1</t>
  </si>
  <si>
    <r>
      <rPr>
        <b/>
        <sz val="7"/>
        <color theme="1"/>
        <rFont val="Arial"/>
        <family val="2"/>
      </rPr>
      <t xml:space="preserve">LT Ascensión - Buenavista
</t>
    </r>
    <r>
      <rPr>
        <sz val="7"/>
        <color theme="1"/>
        <rFont val="Arial"/>
        <family val="2"/>
      </rPr>
      <t>115 kV - 2C – 25.0 km-C</t>
    </r>
    <r>
      <rPr>
        <b/>
        <sz val="7"/>
        <color theme="1"/>
        <rFont val="Arial"/>
        <family val="2"/>
      </rPr>
      <t xml:space="preserve">
SE Buenavista Banco 1
</t>
    </r>
    <r>
      <rPr>
        <sz val="7"/>
        <color theme="1"/>
        <rFont val="Arial"/>
        <family val="2"/>
      </rPr>
      <t>1 T - 3F - 20 MVA - 115/34.5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</si>
  <si>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Buenavista Banco 1
Obra en construcción.
Se requiere Validación y Procedimiento de Contratación de:
Línea Buenavista Banco 1
Inversión estimada: 66 MDP.
Plazo de ejecución:  270 días naturales.
Solicitud de Validación ICM a GPIC: diciembre 2025.</t>
    </r>
  </si>
  <si>
    <t>D18-NT6</t>
  </si>
  <si>
    <r>
      <rPr>
        <b/>
        <sz val="7"/>
        <color theme="1"/>
        <rFont val="Arial"/>
        <family val="2"/>
      </rPr>
      <t>SE</t>
    </r>
    <r>
      <rPr>
        <sz val="7"/>
        <color theme="1"/>
        <rFont val="Arial"/>
        <family val="2"/>
      </rPr>
      <t xml:space="preserve">
CE</t>
    </r>
  </si>
  <si>
    <t>Suministro de energía en la Zona Huatulco y Costa Chica</t>
  </si>
  <si>
    <r>
      <t xml:space="preserve">Pochutla MVAr
</t>
    </r>
    <r>
      <rPr>
        <sz val="7"/>
        <color theme="1"/>
        <rFont val="Arial"/>
        <family val="2"/>
      </rPr>
      <t>STATCOM - +50/-50 MVAr - 115 kV
1 Alimentador 115 kV STATCOM</t>
    </r>
    <r>
      <rPr>
        <b/>
        <sz val="7"/>
        <color theme="1"/>
        <rFont val="Arial"/>
        <family val="2"/>
      </rPr>
      <t xml:space="preserve">
Agua Zarca MVAr
</t>
    </r>
    <r>
      <rPr>
        <sz val="7"/>
        <color theme="1"/>
        <rFont val="Arial"/>
        <family val="2"/>
      </rPr>
      <t>STATCOM - +30/-30 MVAr - 115 kV
1 Alimentador 115 kV STATCOM</t>
    </r>
  </si>
  <si>
    <t>Se energizó el STATCOM de SE Pochutla el 08.JUL.2024.
Se energizó el STATCOM de SE Agua Zarca el 13.JUL.2024.</t>
  </si>
  <si>
    <t>P19-OR3</t>
  </si>
  <si>
    <t>Reducción en el nivel de cortocircuito de la red eléctrica de la Zona Metropolitana de Monterrey</t>
  </si>
  <si>
    <r>
      <rPr>
        <b/>
        <sz val="7"/>
        <color theme="1"/>
        <rFont val="Soberana Sans"/>
      </rPr>
      <t>Domingo Nuevo Entronque Monterrey Potencia – Hylsa Maniobras</t>
    </r>
    <r>
      <rPr>
        <sz val="7"/>
        <color theme="1"/>
        <rFont val="Soberana Sans"/>
      </rPr>
      <t xml:space="preserve">
400 kV - 2C - 0.4 km-C
</t>
    </r>
    <r>
      <rPr>
        <b/>
        <sz val="7"/>
        <color theme="1"/>
        <rFont val="Soberana Sans"/>
      </rPr>
      <t>Domingo Nuevo Entronque Felix U. Gómez - Nogalar</t>
    </r>
    <r>
      <rPr>
        <sz val="7"/>
        <color theme="1"/>
        <rFont val="Soberana Sans"/>
      </rPr>
      <t xml:space="preserve">
115 kV - 2C - 5.2 km-C
</t>
    </r>
    <r>
      <rPr>
        <b/>
        <sz val="7"/>
        <color theme="1"/>
        <rFont val="Soberana Sans"/>
      </rPr>
      <t>Domingo Nuevo Entronque Fundidora - Nogalar</t>
    </r>
    <r>
      <rPr>
        <sz val="7"/>
        <color theme="1"/>
        <rFont val="Soberana Sans"/>
      </rPr>
      <t xml:space="preserve">
115 kV - 2C - 5.2 km-C
</t>
    </r>
    <r>
      <rPr>
        <b/>
        <sz val="7"/>
        <color theme="1"/>
        <rFont val="Soberana Sans"/>
      </rPr>
      <t>San Jerónimo Potencia – Valle</t>
    </r>
    <r>
      <rPr>
        <sz val="7"/>
        <color theme="1"/>
        <rFont val="Soberana Sans"/>
      </rPr>
      <t xml:space="preserve">
115 kV - 1C - 2 km-C
</t>
    </r>
    <r>
      <rPr>
        <b/>
        <sz val="7"/>
        <color theme="1"/>
        <rFont val="Soberana Sans"/>
      </rPr>
      <t>Domingo Nuevo Banco 5</t>
    </r>
    <r>
      <rPr>
        <sz val="7"/>
        <color theme="1"/>
        <rFont val="Soberana Sans"/>
      </rPr>
      <t xml:space="preserve">
4 T - 1F - 125 MVA - 500 MVA - 400/115 kV</t>
    </r>
  </si>
  <si>
    <t>P19-NE2</t>
  </si>
  <si>
    <t>Tijuana I Banco 4</t>
  </si>
  <si>
    <r>
      <t xml:space="preserve">Tijuana I Banco 4
</t>
    </r>
    <r>
      <rPr>
        <sz val="7"/>
        <color theme="1"/>
        <rFont val="Arial"/>
        <family val="2"/>
      </rPr>
      <t>4 AT - 1F - 75 MVA - 300 MVA - 230/115-69 kV</t>
    </r>
  </si>
  <si>
    <t>Se energizó el 20.DIC.2024.</t>
  </si>
  <si>
    <t>P19-BC1</t>
  </si>
  <si>
    <t>Culiacán Poniente Entronque Choacahui- La Higuera (A3N40)</t>
  </si>
  <si>
    <r>
      <rPr>
        <b/>
        <sz val="7"/>
        <color theme="1"/>
        <rFont val="Arial"/>
        <family val="2"/>
      </rPr>
      <t xml:space="preserve">Culiacán Poniente Entronque Choacahui - La Higuera (A3N40)
</t>
    </r>
    <r>
      <rPr>
        <sz val="7"/>
        <color theme="1"/>
        <rFont val="Arial"/>
        <family val="2"/>
      </rPr>
      <t>400 kV - 2C - 0.4 km-C - 2C/F - 1113 ACSR – TA – 2A</t>
    </r>
  </si>
  <si>
    <t>Se energizó el 29.JUL.2024.</t>
  </si>
  <si>
    <t>P15-NO1</t>
  </si>
  <si>
    <t>Compensación de Potencia Reactiva Dinámica en el Bajío</t>
  </si>
  <si>
    <r>
      <rPr>
        <b/>
        <sz val="7"/>
        <color theme="1"/>
        <rFont val="Soberana Sans"/>
      </rPr>
      <t>SE Potrerillos CEV</t>
    </r>
    <r>
      <rPr>
        <sz val="7"/>
        <color theme="1"/>
        <rFont val="Soberana Sans"/>
      </rPr>
      <t xml:space="preserve">
1 CEV - +300/-90 MVAr - 230 kV
1 Alimentador 230 kV CEV
</t>
    </r>
    <r>
      <rPr>
        <b/>
        <sz val="7"/>
        <color theme="1"/>
        <rFont val="Soberana Sans"/>
      </rPr>
      <t xml:space="preserve">SE Potrerillos MVAr
</t>
    </r>
    <r>
      <rPr>
        <sz val="7"/>
        <color theme="1"/>
        <rFont val="Soberana Sans"/>
      </rPr>
      <t xml:space="preserve">1 Capacitor - 45 MVAr - 115 kV
1 Alimentador 115 kV Capacitor
</t>
    </r>
    <r>
      <rPr>
        <b/>
        <sz val="7"/>
        <color theme="1"/>
        <rFont val="Soberana Sans"/>
      </rPr>
      <t>SE Querétaro Potencia CEV</t>
    </r>
    <r>
      <rPr>
        <sz val="7"/>
        <color theme="1"/>
        <rFont val="Soberana Sans"/>
      </rPr>
      <t xml:space="preserve">
1 CEV - +300/-90 MVAr - 230 kV
1 Alimentador 230 kV CEV
</t>
    </r>
    <r>
      <rPr>
        <b/>
        <sz val="7"/>
        <color theme="1"/>
        <rFont val="Soberana Sans"/>
      </rPr>
      <t xml:space="preserve">SE Santa Fe MVAr
</t>
    </r>
    <r>
      <rPr>
        <sz val="7"/>
        <color theme="1"/>
        <rFont val="Soberana Sans"/>
      </rPr>
      <t xml:space="preserve">1 Capacitor - 45 MVAr - 115 kV
1 Alimentador 115 kV Capacitor
</t>
    </r>
    <r>
      <rPr>
        <b/>
        <sz val="7"/>
        <color theme="1"/>
        <rFont val="Soberana Sans"/>
      </rPr>
      <t>SE El Marqués MVAr</t>
    </r>
    <r>
      <rPr>
        <sz val="7"/>
        <color theme="1"/>
        <rFont val="Soberana Sans"/>
      </rPr>
      <t xml:space="preserve">
1 Capacitor - 30 MVAr - 115 kV
1 Alimentador 115 kV Capacitor</t>
    </r>
  </si>
  <si>
    <t>P19-OC4</t>
  </si>
  <si>
    <t>San Jerónimo Potencia Banco 2</t>
  </si>
  <si>
    <r>
      <rPr>
        <b/>
        <sz val="7"/>
        <color theme="1"/>
        <rFont val="Arial"/>
        <family val="2"/>
      </rPr>
      <t xml:space="preserve">San Jerónimo Potencia Banco 2
</t>
    </r>
    <r>
      <rPr>
        <sz val="7"/>
        <color theme="1"/>
        <rFont val="Arial"/>
        <family val="2"/>
      </rPr>
      <t>3 T - 1F - 125 MVA - 375 MVA - 400/115 kV</t>
    </r>
  </si>
  <si>
    <t>Se energizó el 11.AGO.2024.</t>
  </si>
  <si>
    <t>P18-NE3</t>
  </si>
  <si>
    <t>Terranova Banco 2</t>
  </si>
  <si>
    <r>
      <rPr>
        <b/>
        <sz val="7"/>
        <color theme="1"/>
        <rFont val="Arial"/>
        <family val="2"/>
      </rPr>
      <t xml:space="preserve">Terranova Banco 2
</t>
    </r>
    <r>
      <rPr>
        <sz val="7"/>
        <color theme="1"/>
        <rFont val="Arial"/>
        <family val="2"/>
      </rPr>
      <t>3 AT - 1F - 100 MVA - 300 MVA - 230/115 kV</t>
    </r>
  </si>
  <si>
    <t>Se energizó el 02.DIC.2024.</t>
  </si>
  <si>
    <t>P19-NT1</t>
  </si>
  <si>
    <t>Derramadero entronque Ramos Arizpe Potencia - Salero</t>
  </si>
  <si>
    <r>
      <rPr>
        <b/>
        <sz val="7"/>
        <color theme="1"/>
        <rFont val="Soberana Sans"/>
      </rPr>
      <t>Derramadero entronque Ramos Arizpe - Salero (A3G10)</t>
    </r>
    <r>
      <rPr>
        <sz val="7"/>
        <color theme="1"/>
        <rFont val="Soberana Sans"/>
      </rPr>
      <t xml:space="preserve">
400 kV - 2C - 6.4 km-C
</t>
    </r>
    <r>
      <rPr>
        <b/>
        <sz val="7"/>
        <color theme="1"/>
        <rFont val="Soberana Sans"/>
      </rPr>
      <t>Derramadero MVAr (reactor de línea) (traslado)</t>
    </r>
    <r>
      <rPr>
        <sz val="7"/>
        <color theme="1"/>
        <rFont val="Soberana Sans"/>
      </rPr>
      <t xml:space="preserve">
1 R Barra - 3F - 75 MVAr - 400 kV</t>
    </r>
  </si>
  <si>
    <t>P18-NE2</t>
  </si>
  <si>
    <t>Ampliación de la red eléctrica de 115 kV del corredor Tecnológico-Lajas</t>
  </si>
  <si>
    <r>
      <rPr>
        <b/>
        <sz val="7"/>
        <color theme="1"/>
        <rFont val="Soberana Sans"/>
      </rPr>
      <t>Regiomontano – Ladrillera</t>
    </r>
    <r>
      <rPr>
        <sz val="7"/>
        <color theme="1"/>
        <rFont val="Soberana Sans"/>
      </rPr>
      <t xml:space="preserve">
115 kV - 2C - 69.6 km-C (Tendido primer Circuito) /1
</t>
    </r>
    <r>
      <rPr>
        <b/>
        <sz val="7"/>
        <color theme="1"/>
        <rFont val="Soberana Sans"/>
      </rPr>
      <t>Ladrillera</t>
    </r>
    <r>
      <rPr>
        <sz val="7"/>
        <color theme="1"/>
        <rFont val="Soberana Sans"/>
      </rPr>
      <t xml:space="preserve">
1 Capacitor - 15 MVAr - 115 kV
1 Alimentador 115 kV Capacitor
</t>
    </r>
    <r>
      <rPr>
        <b/>
        <sz val="7"/>
        <color theme="1"/>
        <rFont val="Soberana Sans"/>
      </rPr>
      <t xml:space="preserve">Lajas
</t>
    </r>
    <r>
      <rPr>
        <sz val="7"/>
        <color theme="1"/>
        <rFont val="Soberana Sans"/>
      </rPr>
      <t xml:space="preserve">1 Capacitor - 15 MVAr - 115 kV
1 Alimentador 115 kV Capacitor
</t>
    </r>
    <r>
      <rPr>
        <b/>
        <sz val="7"/>
        <color theme="1"/>
        <rFont val="Soberana Sans"/>
      </rPr>
      <t>Linares</t>
    </r>
    <r>
      <rPr>
        <sz val="7"/>
        <color theme="1"/>
        <rFont val="Soberana Sans"/>
      </rPr>
      <t xml:space="preserve">
1 Capacitor - 15 MVAr - 115 kV
1 Alimentador 115 kV Capacitor</t>
    </r>
  </si>
  <si>
    <r>
      <rPr>
        <b/>
        <sz val="7"/>
        <color theme="1"/>
        <rFont val="Arial"/>
        <family val="2"/>
      </rPr>
      <t xml:space="preserve">LT Regiomontano (RGM) 73U00 Ladrillera (LDA)
</t>
    </r>
    <r>
      <rPr>
        <sz val="7"/>
        <color theme="1"/>
        <rFont val="Arial"/>
        <family val="2"/>
      </rPr>
      <t>Se energizó el 16.OCT.2025</t>
    </r>
    <r>
      <rPr>
        <b/>
        <sz val="7"/>
        <color theme="1"/>
        <rFont val="Arial"/>
        <family val="2"/>
      </rPr>
      <t xml:space="preserve">
SE Lajas, 1 Bco. de Capacitores - 115 kV - 15 MVAR</t>
    </r>
    <r>
      <rPr>
        <sz val="7"/>
        <color theme="1"/>
        <rFont val="Arial"/>
        <family val="2"/>
      </rPr>
      <t xml:space="preserve">
Se energizó el 04.MAY.2024.
</t>
    </r>
    <r>
      <rPr>
        <b/>
        <sz val="7"/>
        <color theme="1"/>
        <rFont val="Arial"/>
        <family val="2"/>
      </rPr>
      <t>SE Linares, 1 Bco. de Capacitores - 115 kV - 15 MVAR</t>
    </r>
    <r>
      <rPr>
        <sz val="7"/>
        <color theme="1"/>
        <rFont val="Arial"/>
        <family val="2"/>
      </rPr>
      <t xml:space="preserve">
Se energizó el 18.MAY.2025.
</t>
    </r>
    <r>
      <rPr>
        <b/>
        <sz val="7"/>
        <color theme="1"/>
        <rFont val="Arial"/>
        <family val="2"/>
      </rPr>
      <t>SE Ladrillera, 1 Bco. de Capacitores - 115 kV – 15 MVAR</t>
    </r>
    <r>
      <rPr>
        <sz val="7"/>
        <color theme="1"/>
        <rFont val="Arial"/>
        <family val="2"/>
      </rPr>
      <t xml:space="preserve">
Se energizó el 02.NOV.2025.</t>
    </r>
  </si>
  <si>
    <t>P19-NE1</t>
  </si>
  <si>
    <t>El Mayo entronque Navojoa Industrial - El Carrizo</t>
  </si>
  <si>
    <r>
      <rPr>
        <b/>
        <sz val="7"/>
        <color theme="1"/>
        <rFont val="Soberana Sans"/>
      </rPr>
      <t>El Mayo entronque Navojoa Industrial - Carrizo</t>
    </r>
    <r>
      <rPr>
        <sz val="7"/>
        <color theme="1"/>
        <rFont val="Soberana Sans"/>
      </rPr>
      <t xml:space="preserve">
115 kV - 2C - 0.6 km-C - 1C/F - 795 ACSR – TA – 2A</t>
    </r>
  </si>
  <si>
    <t>Se energizó el 18.JUL.2025.</t>
  </si>
  <si>
    <t>P16-NO1</t>
  </si>
  <si>
    <t>Viñedos MVAr</t>
  </si>
  <si>
    <r>
      <rPr>
        <b/>
        <sz val="7"/>
        <color theme="1"/>
        <rFont val="Arial"/>
        <family val="2"/>
      </rPr>
      <t>Viñedos MVAr</t>
    </r>
    <r>
      <rPr>
        <sz val="7"/>
        <color theme="1"/>
        <rFont val="Arial"/>
        <family val="2"/>
      </rPr>
      <t xml:space="preserve">
1 Capacitor - 22.5 MVAr - 115 Kv
1 Alimentador 115 kV Capacitor</t>
    </r>
  </si>
  <si>
    <r>
      <rPr>
        <b/>
        <sz val="7"/>
        <color theme="1"/>
        <rFont val="Arial"/>
        <family val="2"/>
      </rPr>
      <t>Este proyecto forma parte del nuevo portafolio de proyectos 2025 (primer grupo de 09 proyectos).</t>
    </r>
    <r>
      <rPr>
        <sz val="7"/>
        <color theme="1"/>
        <rFont val="Arial"/>
        <family val="2"/>
      </rPr>
      <t xml:space="preserve">
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28.NOV.25 Solicitud de Publicación
03.DIC.25 Publicación
29.ENE.26 Fallo</t>
    </r>
  </si>
  <si>
    <t>B1-B: Con priorización conciliada CFET, DCPE y CENACE</t>
  </si>
  <si>
    <t>P19-NO1</t>
  </si>
  <si>
    <r>
      <t xml:space="preserve">CE
OR
SE
</t>
    </r>
    <r>
      <rPr>
        <b/>
        <sz val="7"/>
        <color theme="1"/>
        <rFont val="Arial"/>
        <family val="2"/>
      </rPr>
      <t>OC</t>
    </r>
    <r>
      <rPr>
        <sz val="7"/>
        <color theme="1"/>
        <rFont val="Arial"/>
        <family val="2"/>
      </rPr>
      <t xml:space="preserve">
NO
BC</t>
    </r>
  </si>
  <si>
    <t>Modernización de enlaces de transmisión requeridos para incrementar capacidad de líneas de transmisión limitadas por equipo serie</t>
  </si>
  <si>
    <r>
      <t xml:space="preserve">Líneas de Transmisión Gerencia de Control Regional Central
LT Jilotepec 73680 San Sebastián 
</t>
    </r>
    <r>
      <rPr>
        <sz val="7"/>
        <color theme="1"/>
        <rFont val="Arial"/>
        <family val="2"/>
      </rPr>
      <t xml:space="preserve">Cond 477 MCM = 132 MVA / Capacidad declarada = 40 MVA
Carga detectada (% del límite actual)
Equipo que limita= Transformador de Corriente
Descripción del proyecto:
Reemplazo TC en la SE Jilotepec
</t>
    </r>
    <r>
      <rPr>
        <b/>
        <sz val="7"/>
        <color theme="1"/>
        <rFont val="Arial"/>
        <family val="2"/>
      </rPr>
      <t>LT Zapata Envases 73K60 Cuautitlán</t>
    </r>
    <r>
      <rPr>
        <sz val="7"/>
        <color theme="1"/>
        <rFont val="Arial"/>
        <family val="2"/>
      </rPr>
      <t xml:space="preserve">
Cond 795 MCM = 266 MVA / Capacidad declarada = 133 MVA
Carga detectada (% del límite actual) = 134
Equipo que limita= Transformador de Corriente y Remate de LT a Barra de SE
Descripción del proyecto:
Reemplazo TC en ambas Subestaciones Eléctricas
Repotenciación de RE en la SE Cuautitlán
</t>
    </r>
    <r>
      <rPr>
        <b/>
        <sz val="7"/>
        <color theme="1"/>
        <rFont val="Arial"/>
        <family val="2"/>
      </rPr>
      <t xml:space="preserve">LT Zapata Envases 73K80 Trimex </t>
    </r>
    <r>
      <rPr>
        <sz val="7"/>
        <color theme="1"/>
        <rFont val="Arial"/>
        <family val="2"/>
      </rPr>
      <t xml:space="preserve">
Cond 795 MCM = 266 MVA / Capacidad declarada = 177 MVA
Carga detectada (% del límite actual) = 111
Equipo que limita= Transformador de Corriente
Descripción del proyecto:
Reemplazo TC en ambas Subestaciones Eléctricas
</t>
    </r>
    <r>
      <rPr>
        <b/>
        <sz val="7"/>
        <color theme="1"/>
        <rFont val="Arial"/>
        <family val="2"/>
      </rPr>
      <t xml:space="preserve">LT Victoria Envases 73K20 Trimex </t>
    </r>
    <r>
      <rPr>
        <sz val="7"/>
        <color theme="1"/>
        <rFont val="Arial"/>
        <family val="2"/>
      </rPr>
      <t xml:space="preserve">
Cond 795 MCM = 266 MVA / Capacidad declarada = 177 MVA
Carga detectada (% del límite actual) = 143
Equipo que limita= Transformador de Corriente y Cuchilla desconectadora
Descripción del proyecto:
Reemplazo TC y CU en ambas Subestaciones Eléctricas
</t>
    </r>
    <r>
      <rPr>
        <b/>
        <sz val="7"/>
        <color theme="1"/>
        <rFont val="Arial"/>
        <family val="2"/>
      </rPr>
      <t xml:space="preserve">LT Becton Dickinson 73K50 Cuautitlán 
</t>
    </r>
    <r>
      <rPr>
        <sz val="7"/>
        <color theme="1"/>
        <rFont val="Arial"/>
        <family val="2"/>
      </rPr>
      <t xml:space="preserve">Cond 795 MCM = 266 MVA / Capacidad declarada = 133 MVA
Carga detectada (% del límite actual) = 132
Equipo que limita= Transformador de Corriente y RE
Descripción del proyecto:
Reemplazo TC en ambas Subestaciones Eléctricas
Repotenciación de RE en SE Cuautitlán
</t>
    </r>
    <r>
      <rPr>
        <b/>
        <sz val="7"/>
        <color theme="1"/>
        <rFont val="Arial"/>
        <family val="2"/>
      </rPr>
      <t>LT Victoria 73K10 Ford Motor Company</t>
    </r>
    <r>
      <rPr>
        <sz val="7"/>
        <color theme="1"/>
        <rFont val="Arial"/>
        <family val="2"/>
      </rPr>
      <t xml:space="preserve">
Cond 795 MCM = 266 MVA / Capacidad declarada = 177 MVA
Carga detectada (% del límite actual) = 145
Equipo que limita= Cuchilla desconectadora
Descripción del proyecto:
Reemplazo CU en ambas Subestaciones Eléctricas
</t>
    </r>
    <r>
      <rPr>
        <b/>
        <sz val="7"/>
        <color theme="1"/>
        <rFont val="Arial"/>
        <family val="2"/>
      </rPr>
      <t>LT Ford Motor Company 73K30 Alpura</t>
    </r>
    <r>
      <rPr>
        <sz val="7"/>
        <color theme="1"/>
        <rFont val="Arial"/>
        <family val="2"/>
      </rPr>
      <t xml:space="preserve">
Cond 795 MCM = 266 MVA / Capacidad declarada = 177 MVA
Carga detectada (% del límite actual) = 112
Equipo que limita= Transformador de Corriente y Cuchilla desconectadora
Descripción del proyecto:
Reemplazo TC y CU en ambas Subestaciones Eléctricas
</t>
    </r>
    <r>
      <rPr>
        <b/>
        <sz val="7"/>
        <color theme="1"/>
        <rFont val="Arial"/>
        <family val="2"/>
      </rPr>
      <t xml:space="preserve">LT Cementera Cruz Azul 93390 Tula </t>
    </r>
    <r>
      <rPr>
        <sz val="7"/>
        <color theme="1"/>
        <rFont val="Arial"/>
        <family val="2"/>
      </rPr>
      <t xml:space="preserve">
Cond 2x1113 MCM = 837 MVA / Capacidad declarada = 319 MVA
Carga detectada (% del límite actual) = 111
Equipo que limita= Transformador de Corriente
Descripción del proyecto:
Reemplazo TC en SE Cementera Cruz Azul
</t>
    </r>
    <r>
      <rPr>
        <b/>
        <sz val="7"/>
        <color theme="1"/>
        <rFont val="Arial"/>
        <family val="2"/>
      </rPr>
      <t>LT Cementera Cruz Azul 93450 Planta de Aguas Residuales Atotonilco</t>
    </r>
    <r>
      <rPr>
        <sz val="7"/>
        <color theme="1"/>
        <rFont val="Arial"/>
        <family val="2"/>
      </rPr>
      <t xml:space="preserve">
Cond 2x1113 MCM = 837 MVA / Capacidad declarada = 319 MVA
Carga detectada (% del límite actual) = 103.7
Equipo que limita= Transformador de Corriente
Descripción del proyecto:
Reemplazo TC en SE Cementera Cruz Azul
</t>
    </r>
    <r>
      <rPr>
        <b/>
        <sz val="7"/>
        <color theme="1"/>
        <rFont val="Arial"/>
        <family val="2"/>
      </rPr>
      <t>LT La Paz 93D70 Ayotla</t>
    </r>
    <r>
      <rPr>
        <sz val="7"/>
        <color theme="1"/>
        <rFont val="Arial"/>
        <family val="2"/>
      </rPr>
      <t xml:space="preserve">
Cond 1113 MCM = 418 MVA / Capacidad declarada = 319 MVA
Carga detectada (% del límite actual) = 111
Equipo que limita= Transformador de Corriente
Descripción del proyecto:
Reemplazo TC en SE Ayotla
</t>
    </r>
    <r>
      <rPr>
        <b/>
        <sz val="7"/>
        <color theme="1"/>
        <rFont val="Arial"/>
        <family val="2"/>
      </rPr>
      <t>LT Atenco 93490 San Bernabé</t>
    </r>
    <r>
      <rPr>
        <sz val="7"/>
        <color theme="1"/>
        <rFont val="Arial"/>
        <family val="2"/>
      </rPr>
      <t xml:space="preserve">
Cond 1113 MCM = 418 MVA / Capacidad declarada = 319 MVA
Carga detectada (% del límite actual) = 105
Equipo que limita= Transformador de Corriente
Descripción del proyecto:
Reemplazo TC en SE San Bernabé
</t>
    </r>
    <r>
      <rPr>
        <b/>
        <sz val="7"/>
        <color theme="1"/>
        <rFont val="Arial"/>
        <family val="2"/>
      </rPr>
      <t>LT Atlacomulco Potencia 73620 Ixtlahuaca II</t>
    </r>
    <r>
      <rPr>
        <sz val="7"/>
        <color theme="1"/>
        <rFont val="Arial"/>
        <family val="2"/>
      </rPr>
      <t xml:space="preserve">
Cond 795 MCM = 180 MVA / Capacidad declarada = 120 MVA
Carga detectada (% del límite actual) = 103
Equipo que limita= Transformador de Corriente
Descripción del proyecto:
Reemplazo TC en ambas Subestaciones Eléctricas
</t>
    </r>
    <r>
      <rPr>
        <b/>
        <sz val="7"/>
        <color theme="1"/>
        <rFont val="Arial"/>
        <family val="2"/>
      </rPr>
      <t>LT Atlacomulco Potencia 73630 Atlacomulco</t>
    </r>
    <r>
      <rPr>
        <sz val="7"/>
        <color theme="1"/>
        <rFont val="Arial"/>
        <family val="2"/>
      </rPr>
      <t xml:space="preserve">
Cond 795 MCM = 180 MVA / Capacidad declarada = 120 MVA
Carga detectada (% del límite actual) = 101
Equipo que limita= Transformador de Corriente
Descripción del proyecto:
Reemplazo TC en ambas Subestaciones Eléctricas
</t>
    </r>
    <r>
      <rPr>
        <b/>
        <sz val="7"/>
        <color theme="1"/>
        <rFont val="Arial"/>
        <family val="2"/>
      </rPr>
      <t xml:space="preserve">Líneas de Transmisión Gerencia de Control Regional Oriental
LT Comalcalco 73050 Jalpa
</t>
    </r>
    <r>
      <rPr>
        <sz val="7"/>
        <color theme="1"/>
        <rFont val="Arial"/>
        <family val="2"/>
      </rPr>
      <t xml:space="preserve">Cond 477 MCM = 131 MVA / Capacidad declarada = 60 MVA
Carga detectada (% del límite actual) = 128
Equipo que limita= Transformador de Corriente
Descripción del proyecto:
Modificación de RTC en ambas Subestaciones Eléctricas
</t>
    </r>
    <r>
      <rPr>
        <b/>
        <sz val="7"/>
        <color theme="1"/>
        <rFont val="Arial"/>
        <family val="2"/>
      </rPr>
      <t>LT Comalcalco 73880 Comalcalco Oriente</t>
    </r>
    <r>
      <rPr>
        <sz val="7"/>
        <color theme="1"/>
        <rFont val="Arial"/>
        <family val="2"/>
      </rPr>
      <t xml:space="preserve">
Cond 477 MCM = 131 MVA / Capacidad declarada = 80 MVA
Carga detectada (% del límite actual) = 116
Equipo que limita= Transformador de Corriente
Descripción del proyecto:
Reemplazo de TC en ambas Subestaciones Eléctricas
</t>
    </r>
    <r>
      <rPr>
        <b/>
        <sz val="7"/>
        <color theme="1"/>
        <rFont val="Arial"/>
        <family val="2"/>
      </rPr>
      <t>LT Cárdenas 73620 Cárdenas II</t>
    </r>
    <r>
      <rPr>
        <sz val="7"/>
        <color theme="1"/>
        <rFont val="Arial"/>
        <family val="2"/>
      </rPr>
      <t xml:space="preserve">
Cond 477 MCM = 131 MVA / Capacidad declarada = 105 MVA
Carga detectada (% del límite actual) = 109
Equipo que limita= Transformador de Corriente
Descripción del proyecto:
Reemplazo de TC en SE Cárdenas
En Proceso Repotenciación Barra SE Cárdenas
</t>
    </r>
    <r>
      <rPr>
        <b/>
        <sz val="7"/>
        <color theme="1"/>
        <rFont val="Arial"/>
        <family val="2"/>
      </rPr>
      <t>LT Tamulté 73480 Tamulté Maniobras</t>
    </r>
    <r>
      <rPr>
        <sz val="7"/>
        <color theme="1"/>
        <rFont val="Arial"/>
        <family val="2"/>
      </rPr>
      <t xml:space="preserve">
Cond 795 MCM = 179 MVA / Capacidad declarada = 120 MVA
Carga detectada (% del límite actual) = 127
Equipo que limita= Transformador de Corriente
Descripción del proyecto:
Reemplazo de TC en SE Tamulté
</t>
    </r>
    <r>
      <rPr>
        <b/>
        <sz val="7"/>
        <color theme="1"/>
        <rFont val="Arial"/>
        <family val="2"/>
      </rPr>
      <t>LT Villahermoa Poniente 73160 La Choca</t>
    </r>
    <r>
      <rPr>
        <sz val="7"/>
        <color theme="1"/>
        <rFont val="Arial"/>
        <family val="2"/>
      </rPr>
      <t xml:space="preserve">
Cond 477 MCM = 131 MVA / Capacidad declarada = 60 MVA
Carga detectada (% del límite actual) = 104
Equipo que limita= Transformador de Corriente
Descripción del proyecto:
Reemplazo de TC en ambas Subestaciones Eléctricas
</t>
    </r>
    <r>
      <rPr>
        <b/>
        <sz val="7"/>
        <color theme="1"/>
        <rFont val="Arial"/>
        <family val="2"/>
      </rPr>
      <t>LT Teziutlán 73080 Jalacingo</t>
    </r>
    <r>
      <rPr>
        <sz val="7"/>
        <color theme="1"/>
        <rFont val="Arial"/>
        <family val="2"/>
      </rPr>
      <t xml:space="preserve">
Cond 795 MCM = 180 MVA / Capacidad declarada = 80 MVA
Carga detectada (% del límite actual) = 131
Equipo que limita= Bus
Descripción del proyecto:
Recalibración de Barra en SE Teziutlán
</t>
    </r>
    <r>
      <rPr>
        <b/>
        <sz val="7"/>
        <color theme="1"/>
        <rFont val="Arial"/>
        <family val="2"/>
      </rPr>
      <t>LT Pochutla 73480 Huatulco</t>
    </r>
    <r>
      <rPr>
        <sz val="7"/>
        <color theme="1"/>
        <rFont val="Arial"/>
        <family val="2"/>
      </rPr>
      <t xml:space="preserve">
Cond 477 MCM = 131 MVA / Capacidad declarada = 40 MVA
Carga detectada (% del límite actual) = 180
Equipo que limita= Transformador de Corriente
Descripción del proyecto:
Reemplazo de TC en ambas Subestaciones Eléctricas
</t>
    </r>
    <r>
      <rPr>
        <b/>
        <sz val="7"/>
        <color theme="1"/>
        <rFont val="Arial"/>
        <family val="2"/>
      </rPr>
      <t>LT Huatulco 73750 Conejos</t>
    </r>
    <r>
      <rPr>
        <sz val="7"/>
        <color theme="1"/>
        <rFont val="Arial"/>
        <family val="2"/>
      </rPr>
      <t xml:space="preserve">
Cond 795 MCM = 180 MVA / Capacidad declarada = 60 MVA
Carga detectada (% del límite actual) = 154
Equipo que limita= Transformador de Corriente
Descripción del proyecto:
Reemplazo de TC en ambas Subestaciones Eléctricas
</t>
    </r>
    <r>
      <rPr>
        <b/>
        <sz val="7"/>
        <color theme="1"/>
        <rFont val="Arial"/>
        <family val="2"/>
      </rPr>
      <t>LT Conejos 73470 Juchitán II</t>
    </r>
    <r>
      <rPr>
        <sz val="7"/>
        <color theme="1"/>
        <rFont val="Arial"/>
        <family val="2"/>
      </rPr>
      <t xml:space="preserve">
Cond 795 MCM = 180 MVA / Capacidad declarada = 40 MVA
Carga detectada (% del límite actual) = 256
Equipo que limita= Transformador de Corriente
Descripción del proyecto:
Reemplazo de TC en ambas Subestaciones Eléctricas
</t>
    </r>
    <r>
      <rPr>
        <b/>
        <sz val="7"/>
        <color theme="1"/>
        <rFont val="Arial"/>
        <family val="2"/>
      </rPr>
      <t>LT Ejutla 73180 San Jacinto Tlacotepec</t>
    </r>
    <r>
      <rPr>
        <sz val="7"/>
        <color theme="1"/>
        <rFont val="Arial"/>
        <family val="2"/>
      </rPr>
      <t xml:space="preserve">
Cond 795 MCM = 180 MVA / Capacidad declarada = 60 MVA
Carga detectada (% del límite actual) = 111
Equipo que limita= Transformador de Corriente
Descripción del proyecto:
Reemplazo de TC en ambas Subestaciones Eléctricas
</t>
    </r>
    <r>
      <rPr>
        <b/>
        <sz val="7"/>
        <color theme="1"/>
        <rFont val="Arial"/>
        <family val="2"/>
      </rPr>
      <t>LT Acatlán 73520 Huajuapan</t>
    </r>
    <r>
      <rPr>
        <sz val="7"/>
        <color theme="1"/>
        <rFont val="Arial"/>
        <family val="2"/>
      </rPr>
      <t xml:space="preserve">
Cond 477 MCM = 131 MVA / Capacidad declarada = 40 MVA
Carga detectada (% del límite actual) = 130
Equipo que limita= Transformador de Corriente
Descripción del proyecto:
Reemplazo de TC en SE Acatlán
</t>
    </r>
    <r>
      <rPr>
        <b/>
        <sz val="7"/>
        <color theme="1"/>
        <rFont val="Arial"/>
        <family val="2"/>
      </rPr>
      <t>LT Oaxaca 73340 La Ciénega</t>
    </r>
    <r>
      <rPr>
        <sz val="7"/>
        <color theme="1"/>
        <rFont val="Arial"/>
        <family val="2"/>
      </rPr>
      <t xml:space="preserve">
Cond 477 MCM = 131 MVA / Capacidad declarada = 20 MVA
Carga detectada (% del límite actual) = 300
Equipo que limita= Bus
Descripción del proyecto:
Recalibración de Barra SE Oaxaca
</t>
    </r>
    <r>
      <rPr>
        <b/>
        <sz val="7"/>
        <color theme="1"/>
        <rFont val="Arial"/>
        <family val="2"/>
      </rPr>
      <t>LT Oaxaca Poniente 73320 Oaxaca</t>
    </r>
    <r>
      <rPr>
        <sz val="7"/>
        <color theme="1"/>
        <rFont val="Arial"/>
        <family val="2"/>
      </rPr>
      <t xml:space="preserve">
Cond 477 MCM = 131 MVA / Capacidad declarada = 20 MVA
Carga detectada (% del límite actual) = 133
Equipo que limita= Bus y Transformador de Corriente
Descripción del proyecto:
Recalibración de Barra SE Oaxaca
Reemplazo de Transformadores de Corriente en ambas Subestaciones Eléctricas
</t>
    </r>
    <r>
      <rPr>
        <b/>
        <sz val="7"/>
        <color theme="1"/>
        <rFont val="Arial"/>
        <family val="2"/>
      </rPr>
      <t>LT Huixtla 73V00 Belisario Domínguez</t>
    </r>
    <r>
      <rPr>
        <sz val="7"/>
        <color theme="1"/>
        <rFont val="Arial"/>
        <family val="2"/>
      </rPr>
      <t xml:space="preserve">
Cond 336 MCM = 106 MVA / Capacidad declarada = 60 MVA
Carga detectada (% del límite actual) = 103
Equipo que limita= Transformador de Corriente
Descripción del proyecto:
Reemplazo de Transformadores de Corriente en ambas Subestaciones Eléctricas
</t>
    </r>
    <r>
      <rPr>
        <b/>
        <sz val="7"/>
        <color theme="1"/>
        <rFont val="Arial"/>
        <family val="2"/>
      </rPr>
      <t>LT San Cristóbal 73380 San Cristobal Oriente</t>
    </r>
    <r>
      <rPr>
        <sz val="7"/>
        <color theme="1"/>
        <rFont val="Arial"/>
        <family val="2"/>
      </rPr>
      <t xml:space="preserve">
Cond 477 MCM = 131 MVA / Capacidad declarada = 40 MVA
Carga detectada (% del límite actual) = 117
Equipo que limita= Transformador de Corriente
Descripción del proyecto:
Reemplazo de Transformadores de Corriente en SE San Cristóbal
</t>
    </r>
    <r>
      <rPr>
        <b/>
        <sz val="7"/>
        <color theme="1"/>
        <rFont val="Arial"/>
        <family val="2"/>
      </rPr>
      <t>LT Malpaso 73930 Mezcalapa</t>
    </r>
    <r>
      <rPr>
        <sz val="7"/>
        <color theme="1"/>
        <rFont val="Arial"/>
        <family val="2"/>
      </rPr>
      <t xml:space="preserve">
Cond 477 MCM = 131 MVA / Capacidad declarada = 40 MVA
Carga detectada (% del límite actual) = 125
Equipo que limita= Transformador de Corriente
Descripción del proyecto:
Reemplazo de Transformadores de Corriente en ambas Subestaciones Eléctricas
</t>
    </r>
    <r>
      <rPr>
        <b/>
        <sz val="7"/>
        <color theme="1"/>
        <rFont val="Arial"/>
        <family val="2"/>
      </rPr>
      <t>LT La Choca 73720 Tamulté</t>
    </r>
    <r>
      <rPr>
        <sz val="7"/>
        <color theme="1"/>
        <rFont val="Arial"/>
        <family val="2"/>
      </rPr>
      <t xml:space="preserve">
Cond 477 MCM = 131 MVA / Capacidad declarada = 120 MVA
Carga detectada (% del límite actual) = 110
Equipo que limita=Bus y Transformador de Corriente
Descripción del proyecto:
Reemplazo de Transformadores de Corriente en ambas Subestaciones Eléctricas
Recalibración de Barra en ambas Subestaciones Eléctricas
</t>
    </r>
    <r>
      <rPr>
        <b/>
        <sz val="7"/>
        <color theme="1"/>
        <rFont val="Arial"/>
        <family val="2"/>
      </rPr>
      <t>LT Zapata 63060 Temixco</t>
    </r>
    <r>
      <rPr>
        <sz val="7"/>
        <color theme="1"/>
        <rFont val="Arial"/>
        <family val="2"/>
      </rPr>
      <t xml:space="preserve">
Cond 795 MCM = 133 MVA / Capacidad declarada = 44 MVA
Carga detectada (% del límite actual) = 132
Equipo que limita=Transformador de Corriente
Descripción del proyecto:
Reemplazo de Transformadores de Corriente en ambas Subestaciones Eléctricas
</t>
    </r>
    <r>
      <rPr>
        <b/>
        <sz val="7"/>
        <color theme="1"/>
        <rFont val="Arial"/>
        <family val="2"/>
      </rPr>
      <t>LT Zapata 63080 Tlatizapán</t>
    </r>
    <r>
      <rPr>
        <sz val="7"/>
        <color theme="1"/>
        <rFont val="Arial"/>
        <family val="2"/>
      </rPr>
      <t xml:space="preserve">
Cond 795 MCM = 133 MVA / Capacidad declarada = 44 MVA
Carga detectada (% del límite actual) = 132
Equipo que limita=Transformador de Corriente
Descripción del proyecto:
Reemplazo de Transformadores de Corriente en ambas Subestaciones Eléctricas
Líneas de Transmisión Gerencia de Control Regional Occidental
</t>
    </r>
    <r>
      <rPr>
        <b/>
        <sz val="7"/>
        <color theme="1"/>
        <rFont val="Arial"/>
        <family val="2"/>
      </rPr>
      <t>LT El Marqués 73700 Conín</t>
    </r>
    <r>
      <rPr>
        <sz val="7"/>
        <color theme="1"/>
        <rFont val="Arial"/>
        <family val="2"/>
      </rPr>
      <t xml:space="preserve">
Cond 795 MCM = 179 MVA / Capacidad declarada = 119 MVA
Carga detectada (% del límite actual) = 129
Equipo que limita= Cable Subterráneo y Transformador de Corriente
Descripción del proyecto:
Reemplazo de Transformadores de Corriente en SE El Marqués
Reemplazo de Cable de Potencia a la llegada SE El Marqués
</t>
    </r>
    <r>
      <rPr>
        <b/>
        <sz val="7"/>
        <color theme="1"/>
        <rFont val="Arial"/>
        <family val="2"/>
      </rPr>
      <t>LT Tapeixtles 73C40 Arrayanal</t>
    </r>
    <r>
      <rPr>
        <sz val="7"/>
        <color theme="1"/>
        <rFont val="Arial"/>
        <family val="2"/>
      </rPr>
      <t xml:space="preserve">
Cond 477 MCM = 133 MVA / Capacidad declarada = 60 MVA
Carga detectada (% del límite actual) = 120
Equipo que limita= Bus y Transformador de Corriente
Descripción del proyecto:
Reemplazo de Transformadores de Corriente en ambas Subestaciones Eléctricas
Recalibración de Bus en ambas Subestaciones Eléctricas
</t>
    </r>
    <r>
      <rPr>
        <b/>
        <sz val="7"/>
        <color theme="1"/>
        <rFont val="Arial"/>
        <family val="2"/>
      </rPr>
      <t>LT Guadalajara I 63130 El Sol</t>
    </r>
    <r>
      <rPr>
        <sz val="7"/>
        <color theme="1"/>
        <rFont val="Arial"/>
        <family val="2"/>
      </rPr>
      <t xml:space="preserve">
Cond 2x477 MCM = 158 MVA / Capacidad declarada = 72 MVA
Carga detectada (% del límite actual) = 120
Equipo que limita= Remate de LT en Barra SE, Bus y Transformador de Corriente
Descripción del proyecto:
Reemplazo de Remate de LT en Barra de SE El Sol
Reemplazo de Transformadores de Corriente en ambas Subestaciones Eléctricas
Recalibración de Bus en ambas Subestaciones Eléctricas
</t>
    </r>
    <r>
      <rPr>
        <b/>
        <sz val="7"/>
        <color theme="1"/>
        <rFont val="Arial"/>
        <family val="2"/>
      </rPr>
      <t>LT Penal 63340 Guadalajara Oriente</t>
    </r>
    <r>
      <rPr>
        <sz val="7"/>
        <color theme="1"/>
        <rFont val="Arial"/>
        <family val="2"/>
      </rPr>
      <t xml:space="preserve">
Cond 795 MCM = 108 MVA / Capacidad declarada = 51 MVA
Carga detectada (% del límite actual) = 134
Equipo que limita= Bus y Remate de LT en Barra de SE
Descripción del proyecto:
Reemplazo de Remate de LT en Barra de SE Penal
Recalibración de Bus en SE Penal
</t>
    </r>
    <r>
      <rPr>
        <b/>
        <sz val="7"/>
        <color theme="1"/>
        <rFont val="Arial"/>
        <family val="2"/>
      </rPr>
      <t>LT Conin 73680 Cimatario</t>
    </r>
    <r>
      <rPr>
        <sz val="7"/>
        <color theme="1"/>
        <rFont val="Arial"/>
        <family val="2"/>
      </rPr>
      <t xml:space="preserve">
Cond 795 MCM = 179 MVA / Capacidad declarada = 84 MVA
Carga detectada (% del límite actual) = 131
Equipo que limita= Transformador de Corriente
Descripción del proyecto:
Reemplazo de Transformadores de Corriente en ambas Subestaciones Eléctricas
</t>
    </r>
    <r>
      <rPr>
        <b/>
        <sz val="7"/>
        <color theme="1"/>
        <rFont val="Arial"/>
        <family val="2"/>
      </rPr>
      <t>LT San Juan de los Lagos 73450 La Cueva</t>
    </r>
    <r>
      <rPr>
        <sz val="7"/>
        <color theme="1"/>
        <rFont val="Arial"/>
        <family val="2"/>
      </rPr>
      <t xml:space="preserve">
Cond 477 MCM = 133 MVA / Capacidad declarada = 60 MVA
Carga detectada (% del límite actual) = 129
Equipo que limita= Transformador de Corriente
Descripción del proyecto:
Reemplazo de Transformadores de Corriente en ambas Subestaciones Eléctricas
</t>
    </r>
    <r>
      <rPr>
        <b/>
        <sz val="7"/>
        <color theme="1"/>
        <rFont val="Arial"/>
        <family val="2"/>
      </rPr>
      <t>LT Colomo 73230 Tapeixtles</t>
    </r>
    <r>
      <rPr>
        <sz val="7"/>
        <color theme="1"/>
        <rFont val="Arial"/>
        <family val="2"/>
      </rPr>
      <t xml:space="preserve">
Cond 477 MCM = 133 MVA / Capacidad declarada = 80 MVA
Carga detectada (% del límite actual) = 129
Equipo que limita= Transformador de Corriente
Descripción del proyecto:
Reemplazo de Transformadores de Corriente en ambas Subestaciones Eléctricas
</t>
    </r>
    <r>
      <rPr>
        <b/>
        <sz val="7"/>
        <color theme="1"/>
        <rFont val="Arial"/>
        <family val="2"/>
      </rPr>
      <t>LT El Salto 63690 Guadalajara II</t>
    </r>
    <r>
      <rPr>
        <sz val="7"/>
        <color theme="1"/>
        <rFont val="Arial"/>
        <family val="2"/>
      </rPr>
      <t xml:space="preserve">
Cond 795 MCM = 108 MVA / Capacidad declarada = 72 MVA
Carga detectada (% del límite actual) = 127
Equipo que limita= Transformador de Corriente
Descripción del proyecto:
Reemplazo de Transformadores de Corriente en ambas Subestaciones Eléctricas
</t>
    </r>
    <r>
      <rPr>
        <b/>
        <sz val="7"/>
        <color theme="1"/>
        <rFont val="Arial"/>
        <family val="2"/>
      </rPr>
      <t>LT Parque Industrial 63770 Guadalajara II</t>
    </r>
    <r>
      <rPr>
        <sz val="7"/>
        <color theme="1"/>
        <rFont val="Arial"/>
        <family val="2"/>
      </rPr>
      <t xml:space="preserve">
Cond 2x477 MCM = 158 MVA / Capacidad declarada = 65 MVA
Carga detectada (% del límite actual) = 158
Equipo que limita= Bus y Remate de LT en SE
Descripción del proyecto:
Recalibración de Bus en ambas Subestaciones Eléctricas
Reemplazo de Remate de LT en SE Parque Industrial
</t>
    </r>
    <r>
      <rPr>
        <b/>
        <sz val="7"/>
        <color theme="1"/>
        <rFont val="Arial"/>
        <family val="2"/>
      </rPr>
      <t>LT Azufre Switcheo 73590 Azufres Generación</t>
    </r>
    <r>
      <rPr>
        <sz val="7"/>
        <color theme="1"/>
        <rFont val="Arial"/>
        <family val="2"/>
      </rPr>
      <t xml:space="preserve">
Cond 477 MCM = 133 MVA / Capacidad declarada = 60 MVA
Carga detectada (% del límite actual) = 124
Equipo que limita= Bus y Transformador de Corriente
Descripción del proyecto:
Reemplazo de Transformadores de Corriente en SE Azufrez Switcheo
Recalibración de Buses en ambas Subestaciones Eléctricas
</t>
    </r>
    <r>
      <rPr>
        <b/>
        <sz val="7"/>
        <color theme="1"/>
        <rFont val="Arial"/>
        <family val="2"/>
      </rPr>
      <t>LT Morelia Industrial 73090 Abastos</t>
    </r>
    <r>
      <rPr>
        <sz val="7"/>
        <color theme="1"/>
        <rFont val="Arial"/>
        <family val="2"/>
      </rPr>
      <t xml:space="preserve">
Cond 477 MCM = 133 MVA / Capacidad declarada = 60 MVA
Carga detectada (% del límite actual) = 122
Equipo que limita= Bus y Transformador de Corriente
Descripción del proyecto:
Reemplazo de Transformadores de Corriente en ambas Subestaciones Eléctricas
Recalibración de Buses en ambas Subestaciones Eléctricas
</t>
    </r>
    <r>
      <rPr>
        <b/>
        <sz val="7"/>
        <color theme="1"/>
        <rFont val="Arial"/>
        <family val="2"/>
      </rPr>
      <t>LT San Juan de los Lagos 73400 San Juan de los Lagos II</t>
    </r>
    <r>
      <rPr>
        <sz val="7"/>
        <color theme="1"/>
        <rFont val="Arial"/>
        <family val="2"/>
      </rPr>
      <t xml:space="preserve">
Cond 477 MCM = 133 MVA / Capacidad declarada = 60 MVA
Carga detectada (% del límite actual) = 121
Equipo que limita= Transformador de Corriente
Descripción del proyecto:
Reemplazo de Transformadores de Corriente en ambas Subestaciones Eléctricas
</t>
    </r>
    <r>
      <rPr>
        <b/>
        <sz val="7"/>
        <color theme="1"/>
        <rFont val="Arial"/>
        <family val="2"/>
      </rPr>
      <t>LT Ocotlán 73540 Tepatitlán</t>
    </r>
    <r>
      <rPr>
        <sz val="7"/>
        <color theme="1"/>
        <rFont val="Arial"/>
        <family val="2"/>
      </rPr>
      <t xml:space="preserve">
Cond 795 MCM = 179 MVA / Capacidad declarada = 60 MVA
Carga detectada (% del límite actual) = 118
Equipo que limita= Bus, Transformador de Corriente y Remate de LT en Barra SE
Descripción del proyecto:
Reemplazo de Transformadores de Corriente en ambas Subestaciones Eléctricas
Recalibración de Buses en ambas Subestaciones Eléctricas
Remplazo de Remates de LT en Barra de ambas Subestaciones Eléctricas
</t>
    </r>
    <r>
      <rPr>
        <b/>
        <sz val="7"/>
        <color theme="1"/>
        <rFont val="Arial"/>
        <family val="2"/>
      </rPr>
      <t>LT Cóbano 63610 Nueva Italia</t>
    </r>
    <r>
      <rPr>
        <sz val="7"/>
        <color theme="1"/>
        <rFont val="Arial"/>
        <family val="2"/>
      </rPr>
      <t xml:space="preserve">
Cond 4/0 AWG = 40 MVA / Capacidad declarada = 18 MVA
Carga detectada (% del límite actual) = 116
Equipo que limita= Transformador de Corriente
Descripción del proyecto:
Reemplazo de Transformador de Corriente en SE Cóbano
</t>
    </r>
    <r>
      <rPr>
        <b/>
        <sz val="7"/>
        <color theme="1"/>
        <rFont val="Arial"/>
        <family val="2"/>
      </rPr>
      <t>LT Tapeixtles Potencia 73C30 Apasco</t>
    </r>
    <r>
      <rPr>
        <sz val="7"/>
        <color theme="1"/>
        <rFont val="Arial"/>
        <family val="2"/>
      </rPr>
      <t xml:space="preserve">
Cond 477 MCM = 133 MVA / Capacidad declarada = 60 MVA
Carga detectada (% del límite actual) = 114
Equipo que limita= Bus y Transformador de Corriente
Descripción del proyecto:
Reemplazo de Transformador de Corriente en SE Apasco
Recalibración de Buses en ambas Subestaciones Eléctricas
</t>
    </r>
    <r>
      <rPr>
        <b/>
        <sz val="7"/>
        <color theme="1"/>
        <rFont val="Arial"/>
        <family val="2"/>
      </rPr>
      <t>LT Silao 73530 Romita</t>
    </r>
    <r>
      <rPr>
        <sz val="7"/>
        <color theme="1"/>
        <rFont val="Arial"/>
        <family val="2"/>
      </rPr>
      <t xml:space="preserve">
Cond 795 MCM = 179 MVA / Capacidad declarada = 107 MVA
Carga detectada (% del límite actual) = 113
Equipo que limita= Bus y Transformador de Corriente
Descripción del proyecto:
Reemplazo de Transformador de Corriente en ambas Subestaciones Eléctricas
Recalibración de Buses en ambas Subestaciones Eléctricas
</t>
    </r>
    <r>
      <rPr>
        <b/>
        <sz val="7"/>
        <color theme="1"/>
        <rFont val="Arial"/>
        <family val="2"/>
      </rPr>
      <t>LT Gran Jardín 73940 Lagos Galera</t>
    </r>
    <r>
      <rPr>
        <sz val="7"/>
        <color theme="1"/>
        <rFont val="Arial"/>
        <family val="2"/>
      </rPr>
      <t xml:space="preserve">
Cond 795 MCM = 179 MVA / Capacidad declarada = 86 MVA
Carga detectada (% del límite actual) = 111
Equipo que limita= Bus, Transformador de Corriente y Remate de LT en Barra de SE
Descripción del proyecto:
Recalibración de Bus en SE Lagos Galera
Recalibración de Remate de LT en Barra de SE Lagos Galera
Reemplazo de Transformadores de Corriente en ambas Subestaciones Eléctricas
</t>
    </r>
    <r>
      <rPr>
        <b/>
        <sz val="7"/>
        <color theme="1"/>
        <rFont val="Arial"/>
        <family val="2"/>
      </rPr>
      <t>LT Tapeixtles Potencia 73C20 Armeria</t>
    </r>
    <r>
      <rPr>
        <sz val="7"/>
        <color theme="1"/>
        <rFont val="Arial"/>
        <family val="2"/>
      </rPr>
      <t xml:space="preserve">
Cond 900 MCM = 192 MVA / Capacidad declarada = 60 MVA
Carga detectada (% del límite actual) = 110
Equipo que limita= Transformador de Corriente
Descripción del proyecto:
Reemplazo de Transformadores de Corriente en SE Armería
</t>
    </r>
    <r>
      <rPr>
        <b/>
        <sz val="7"/>
        <color theme="1"/>
        <rFont val="Arial"/>
        <family val="2"/>
      </rPr>
      <t>LT Tepic II 93930 Nuevo Vallarta Potencia</t>
    </r>
    <r>
      <rPr>
        <sz val="7"/>
        <color theme="1"/>
        <rFont val="Arial"/>
        <family val="2"/>
      </rPr>
      <t xml:space="preserve">
Cond 900 MCM = 386 MVA / Capacidad declarada = 239 MVA
Carga detectada (% del límite actual) = 109
Equipo que limita= Trampas de Onda
Descripción del proyecto:
Reemplazo de Trampas de Onda en ambas Subestaciones Eléctricas
</t>
    </r>
    <r>
      <rPr>
        <b/>
        <sz val="7"/>
        <color theme="1"/>
        <rFont val="Arial"/>
        <family val="2"/>
      </rPr>
      <t>LT Álamos 63350 Miravalle</t>
    </r>
    <r>
      <rPr>
        <sz val="7"/>
        <color theme="1"/>
        <rFont val="Arial"/>
        <family val="2"/>
      </rPr>
      <t xml:space="preserve">
Cond 477 MCM = 80 MVA / Capacidad declarada = 65 MVA
Carga detectada (% del límite actual) = 108
Equipo que limita= Bus,Transformador de Corriente y Remade de LT en Barra de SE
Descripción del proyecto:
Recalibración de Bus en SE Miravalle
Recalibración de Remate de LT en Barra de SE Miravalle
Reemplazo de Transformadores de Corriente en ambas Subestaciones Eléctricas
</t>
    </r>
    <r>
      <rPr>
        <b/>
        <sz val="7"/>
        <color theme="1"/>
        <rFont val="Arial"/>
        <family val="2"/>
      </rPr>
      <t>LT Guadalajara I 63170 Miravalle</t>
    </r>
    <r>
      <rPr>
        <sz val="7"/>
        <color theme="1"/>
        <rFont val="Arial"/>
        <family val="2"/>
      </rPr>
      <t xml:space="preserve">
Cond 477 MCM = 80 MVA / Capacidad declarada = 65 MVA
Carga detectada (% del límite actual) = 108
Equipo que limita= Bus,Transformador de Corriente y Remade de LT en Barra de SE
Descripción del proyecto:
Recalibración de Bus en SE Miravalle
Recalibración de Remate de LT en Barra de SE Miravalle
Reemplazo de Transformadores de Corriente en ambas Subestaciones Eléctricas
</t>
    </r>
    <r>
      <rPr>
        <b/>
        <sz val="7"/>
        <color theme="1"/>
        <rFont val="Arial"/>
        <family val="2"/>
      </rPr>
      <t>LT Tepic II 93950 Vallarta Potencia</t>
    </r>
    <r>
      <rPr>
        <sz val="7"/>
        <color theme="1"/>
        <rFont val="Arial"/>
        <family val="2"/>
      </rPr>
      <t xml:space="preserve">
Cond 1113 MCM = 418 MVA / Capacidad declarada = 239 MVA
Carga detectada (% del límite actual) = 108
Equipo que limita= Trampa de Onda y Transformador de Corriente
Descripción del proyecto:
Reemplazo de Trampas de Onda en SE Vallarta Potencia
Reemplazo de Transformadores de Corriente en SE Vallarta Potencia
</t>
    </r>
    <r>
      <rPr>
        <b/>
        <sz val="7"/>
        <color theme="1"/>
        <rFont val="Arial"/>
        <family val="2"/>
      </rPr>
      <t>LT Guadalajara I 63420 El Sol</t>
    </r>
    <r>
      <rPr>
        <sz val="7"/>
        <color theme="1"/>
        <rFont val="Arial"/>
        <family val="2"/>
      </rPr>
      <t xml:space="preserve">
Cond 2x477 MCM = 158 MVA / Capacidad declarada = 72 MVA
Carga detectada (% del límite actual) = 107
Equipo que limita= Bus, Transformador de Corriente y Remate de LT en Barra de SE
Descripción del proyecto:
Recalibración de Remate de LT en Barra de SE El Sol
Reemplazo de Bus en ambas Subestaciones Eléctricas
Reemplazo de Transformadores de Corriente en ambas Subestaciones Eléctricas
</t>
    </r>
    <r>
      <rPr>
        <b/>
        <sz val="7"/>
        <color theme="1"/>
        <rFont val="Arial"/>
        <family val="2"/>
      </rPr>
      <t>LT Ocotlán 73570 Atotonilco</t>
    </r>
    <r>
      <rPr>
        <sz val="7"/>
        <color theme="1"/>
        <rFont val="Arial"/>
        <family val="2"/>
      </rPr>
      <t xml:space="preserve">
Cond 477 MCM = 133 MVA / Capacidad declarada = 60 MVA
Carga detectada (% del límite actual) = 107
Equipo que limita= Transformador de Corriente
Descripción del proyecto:
Reemplazo de Transformadores de Corriente en ambas Subestaciones Eléctricas
</t>
    </r>
    <r>
      <rPr>
        <b/>
        <sz val="7"/>
        <color theme="1"/>
        <rFont val="Arial"/>
        <family val="2"/>
      </rPr>
      <t>LT Yurécuaro 73910 Atotonilco</t>
    </r>
    <r>
      <rPr>
        <sz val="7"/>
        <color theme="1"/>
        <rFont val="Arial"/>
        <family val="2"/>
      </rPr>
      <t xml:space="preserve">
Cond 795 MCM = 179 MVA / Capacidad declarada = 60 MVA
Carga detectada (% del límite actual) = 106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Ojo Caliente 73510 Zacatecas II</t>
    </r>
    <r>
      <rPr>
        <sz val="7"/>
        <color theme="1"/>
        <rFont val="Arial"/>
        <family val="2"/>
      </rPr>
      <t xml:space="preserve">
Cond 477 MCM = 133 MVA / Capacidad declarada = 60 MVA
Carga detectada (% del límite actual) = 105
Equipo que limita= Transformador de Corriente
Descripción del proyecto:
Reemplazo de Transformadores de Corriente en ambas Subestaciones Eléctricas
</t>
    </r>
    <r>
      <rPr>
        <b/>
        <sz val="7"/>
        <color theme="1"/>
        <rFont val="Arial"/>
        <family val="2"/>
      </rPr>
      <t>LT San Luis Potosí 73860 Barracuda</t>
    </r>
    <r>
      <rPr>
        <sz val="7"/>
        <color theme="1"/>
        <rFont val="Arial"/>
        <family val="2"/>
      </rPr>
      <t xml:space="preserve">
Cond 795 MCM = 179 MVA / Capacidad declarada = 80 MVA
Carga detectada (% del límite actual) = 105
Equipo que limita= Transformador de Corriente
Descripción del proyecto:
Reemplazo de Transformadores de Corriente en ambas Subestaciones Eléctricas
</t>
    </r>
    <r>
      <rPr>
        <b/>
        <sz val="7"/>
        <color theme="1"/>
        <rFont val="Arial"/>
        <family val="2"/>
      </rPr>
      <t>LT Santiago Ixcuintla 73750 Tepic II</t>
    </r>
    <r>
      <rPr>
        <sz val="7"/>
        <color theme="1"/>
        <rFont val="Arial"/>
        <family val="2"/>
      </rPr>
      <t xml:space="preserve">
Cond 795 MCM = 179 MVA / Capacidad declarada = 60 MVA
Carga detectada (% del límite actual) = 104
Equipo que limita= Bus, Transformador de Corriente y Remate de LT en Barra de SE
Descripción del proyecto:
Recalibración de Buses en ambas Subestaciones Eléctricas
Recalibración de Remates de LT en Barras de ambas Subestaciones Eléctricas
Reemplazo de Transformadores de Corriente en ambas Subestaciones Eléctricas
</t>
    </r>
    <r>
      <rPr>
        <b/>
        <sz val="7"/>
        <color theme="1"/>
        <rFont val="Arial"/>
        <family val="2"/>
      </rPr>
      <t>LT Minatitlán 73270 Arrayanal</t>
    </r>
    <r>
      <rPr>
        <sz val="7"/>
        <color theme="1"/>
        <rFont val="Arial"/>
        <family val="2"/>
      </rPr>
      <t xml:space="preserve">
Cond 477 MCM = 133 MVA / Capacidad declarada = 60 MVA
Carga detectada (% del límite actual) = 103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Santiago Ixcuintla 73840 Tepic II</t>
    </r>
    <r>
      <rPr>
        <sz val="7"/>
        <color theme="1"/>
        <rFont val="Arial"/>
        <family val="2"/>
      </rPr>
      <t xml:space="preserve">
Cond 477 MCM = 133 MVA / Capacidad declarada = 60 MVA
Carga detectada (% del límite actual) = 102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Campestre 73350 Abastos</t>
    </r>
    <r>
      <rPr>
        <sz val="7"/>
        <color theme="1"/>
        <rFont val="Arial"/>
        <family val="2"/>
      </rPr>
      <t xml:space="preserve">
Cond 477 MCM = 133 MVA / Capacidad declarada = 60 MVA
Carga detectada (% del límite actual) = 101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Zapopan 63190 México</t>
    </r>
    <r>
      <rPr>
        <sz val="7"/>
        <color theme="1"/>
        <rFont val="Arial"/>
        <family val="2"/>
      </rPr>
      <t xml:space="preserve">
Cond 477 MCM = 80 MVA / Capacidad declarada = 65 MVA
Carga detectada (% del límite actual) = 101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Zapopan 63620 México</t>
    </r>
    <r>
      <rPr>
        <sz val="7"/>
        <color theme="1"/>
        <rFont val="Arial"/>
        <family val="2"/>
      </rPr>
      <t xml:space="preserve">
Cond 477 MCM = 80 MVA / Capacidad declarada = 65 MVA
Carga detectada (% del límite actual) = 101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Colima II 73100 Bicentenario</t>
    </r>
    <r>
      <rPr>
        <sz val="7"/>
        <color theme="1"/>
        <rFont val="Arial"/>
        <family val="2"/>
      </rPr>
      <t xml:space="preserve">
Cond 366 MCM = 105 MVA / Capacidad declarada = 80 MVA
Carga detectada (% del límite actual) = 118
Equipo que limita= Transformador de Corriente
Descripción del proyecto:
Reemplazo de Transformadores de Corriente en ambas Subestaciones Eléctricas
</t>
    </r>
    <r>
      <rPr>
        <b/>
        <sz val="7"/>
        <color theme="1"/>
        <rFont val="Arial"/>
        <family val="2"/>
      </rPr>
      <t>LT Talala 63980 C.H. Santa Rosa</t>
    </r>
    <r>
      <rPr>
        <sz val="7"/>
        <color theme="1"/>
        <rFont val="Arial"/>
        <family val="2"/>
      </rPr>
      <t xml:space="preserve">
Cond 477 MCM = 80 MVA / Capacidad declarada = 36 MVA
Carga detectada (% del límite actual) = 147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Guadalajara Oriente 63330 Zalatitán</t>
    </r>
    <r>
      <rPr>
        <sz val="7"/>
        <color theme="1"/>
        <rFont val="Arial"/>
        <family val="2"/>
      </rPr>
      <t xml:space="preserve">
Cond 795 MCM = 108 MVA / Capacidad declarada = 65 MVA
Carga detectada (% del límite actual) = 136
Equipo que limita= Bus y Transformador de Corriente
Descripción del proyecto:
Recalibración de Buses en SE Zalatitán
Reemplazo de Transformadores de Corriente en SE Zalatitán
</t>
    </r>
    <r>
      <rPr>
        <b/>
        <sz val="7"/>
        <color theme="1"/>
        <rFont val="Arial"/>
        <family val="2"/>
      </rPr>
      <t>LT Buenavista 73F30 Santa Fe</t>
    </r>
    <r>
      <rPr>
        <sz val="7"/>
        <color theme="1"/>
        <rFont val="Arial"/>
        <family val="2"/>
      </rPr>
      <t xml:space="preserve">
Cond 795 MCM = 179 MVA / Capacidad declarada = 119 MVA
Carga detectada (% del límite actual) = 110
Equipo que limita= Transformador de Corriente
Descripción del proyecto:
Reemplazo de Transformadores de Corriente en SE Buenavista
</t>
    </r>
    <r>
      <rPr>
        <b/>
        <sz val="7"/>
        <color theme="1"/>
        <rFont val="Arial"/>
        <family val="2"/>
      </rPr>
      <t>LT Zapopan 63560 Andares</t>
    </r>
    <r>
      <rPr>
        <sz val="7"/>
        <color theme="1"/>
        <rFont val="Arial"/>
        <family val="2"/>
      </rPr>
      <t xml:space="preserve">
Cond 795 MCM = 108 MVA / Capacidad declarada = 72 MVA
Carga detectada (% del límite actual) = 109
Equipo que limita= Transformador de Corriente
Descripción del proyecto:
Reemplazo de Transformadores de Corriente en SE Zapopan
</t>
    </r>
    <r>
      <rPr>
        <b/>
        <sz val="7"/>
        <color theme="1"/>
        <rFont val="Arial"/>
        <family val="2"/>
      </rPr>
      <t>LT Fresnillo Norte 73320 Fresnillo</t>
    </r>
    <r>
      <rPr>
        <sz val="7"/>
        <color theme="1"/>
        <rFont val="Arial"/>
        <family val="2"/>
      </rPr>
      <t xml:space="preserve">
Cond 795 MCM = 179 MVA / Capacidad declarada = 86 MVA
Carga detectada (% del límite actual) = 109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Fresnillo Norte 73580 Fresnillo</t>
    </r>
    <r>
      <rPr>
        <sz val="7"/>
        <color theme="1"/>
        <rFont val="Arial"/>
        <family val="2"/>
      </rPr>
      <t xml:space="preserve">
Cond 795 MCM = 179 MVA / Capacidad declarada = 86 MVA
Carga detectada (% del límite actual) = 109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La Esperanza 73390 Uruapan III</t>
    </r>
    <r>
      <rPr>
        <sz val="7"/>
        <color theme="1"/>
        <rFont val="Arial"/>
        <family val="2"/>
      </rPr>
      <t xml:space="preserve">
Cond 477 MCM = 133 MVA / Capacidad declarada = 60 MVA
Carga detectada (% del límite actual) = 108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Acueducto 63930 Tesistán</t>
    </r>
    <r>
      <rPr>
        <sz val="7"/>
        <color theme="1"/>
        <rFont val="Arial"/>
        <family val="2"/>
      </rPr>
      <t xml:space="preserve">
Cond 795 MCM = 108 MVA / Capacidad declarada = 72 MVA
Carga detectada (% del límite actual) = 107
Equipo que limita= Transformador de Corriente
Descripción del proyecto:
Reemplazo de Transformadores de Corriente en ambas Subestaciones Eléctricas
</t>
    </r>
    <r>
      <rPr>
        <b/>
        <sz val="7"/>
        <color theme="1"/>
        <rFont val="Arial"/>
        <family val="2"/>
      </rPr>
      <t>LT Aguas Calientes Potencia A3110 Cañada</t>
    </r>
    <r>
      <rPr>
        <sz val="7"/>
        <color theme="1"/>
        <rFont val="Arial"/>
        <family val="2"/>
      </rPr>
      <t xml:space="preserve">
Cond 2x1113 MCM = 1455 MVA / Capacidad declarada = 1109 MVA
Carga detectada (% del límite actual) = 104
Equipo que limita= Transformador de Corriente
Descripción del proyecto:
Reemplazo de Transformadores de Corriente en SE Aguascalientes Potencia
</t>
    </r>
    <r>
      <rPr>
        <b/>
        <sz val="7"/>
        <color theme="1"/>
        <rFont val="Arial"/>
        <family val="2"/>
      </rPr>
      <t>LT Aguas Calientes Potencia A3K90 Cañada</t>
    </r>
    <r>
      <rPr>
        <sz val="7"/>
        <color theme="1"/>
        <rFont val="Arial"/>
        <family val="2"/>
      </rPr>
      <t xml:space="preserve">
Cond 2x1113 MCM = 1455 MVA / Capacidad declarada = 1109 MVA
Carga detectada (% del límite actual) = 104
Equipo que limita= Transformador de Corriente
Descripción del proyecto:
Reemplazo de Transformadores de Corriente en SE Aguascalientes Potencia
</t>
    </r>
    <r>
      <rPr>
        <b/>
        <sz val="7"/>
        <color theme="1"/>
        <rFont val="Arial"/>
        <family val="2"/>
      </rPr>
      <t>LT Yurécuaro 73920 Vista Hermosa</t>
    </r>
    <r>
      <rPr>
        <sz val="7"/>
        <color theme="1"/>
        <rFont val="Arial"/>
        <family val="2"/>
      </rPr>
      <t xml:space="preserve">
Cond 477 MCM = 133 MVA / Capacidad declarada = 60 MVA
Carga detectada (% del límite actual) = 103
Equipo que limita= Bus y Transformador de Corriente
Descripción del proyecto:
Recalibración de Buses en ambas Subestaciones Eléctricas
Reemplazo de Transformadores de Corriente en SE Aguascalientes Potencia
</t>
    </r>
    <r>
      <rPr>
        <b/>
        <sz val="7"/>
        <color theme="1"/>
        <rFont val="Arial"/>
        <family val="2"/>
      </rPr>
      <t>LT Aguascalientes I 73930 El Taray</t>
    </r>
    <r>
      <rPr>
        <sz val="7"/>
        <color theme="1"/>
        <rFont val="Arial"/>
        <family val="2"/>
      </rPr>
      <t xml:space="preserve">
Cond 477 MCM = 133 MVA / Capacidad declarada = 60 MVA
Carga detectada (% del límite actual) = 103
Equipo que limita= Transformador de Corriente
Descripción del proyecto:
Reemplazo de Transformadores de Corriente en SE Aguascalientes Potencia
</t>
    </r>
    <r>
      <rPr>
        <b/>
        <sz val="7"/>
        <color theme="1"/>
        <rFont val="Arial"/>
        <family val="2"/>
      </rPr>
      <t>LT Higuerillas 63160 Álamos</t>
    </r>
    <r>
      <rPr>
        <sz val="7"/>
        <color theme="1"/>
        <rFont val="Arial"/>
        <family val="2"/>
      </rPr>
      <t xml:space="preserve">
Cond 477 MCM = 133 MVA / Capacidad declarada = 65 MVA
Carga detectada (% del límite actual) = 102
Equipo que limita= Bus y Remate de LT en Barra de SE
Descripción del proyecto:
Recalibración de Buses en ambas Subestaciones Eléctricas
Recalibración de Remates de LT en Barra de ambas Subestaciones Eléctricas
</t>
    </r>
    <r>
      <rPr>
        <b/>
        <sz val="7"/>
        <color theme="1"/>
        <rFont val="Arial"/>
        <family val="2"/>
      </rPr>
      <t>LT El Mirador 73710 Uruapan Potencia</t>
    </r>
    <r>
      <rPr>
        <sz val="7"/>
        <color theme="1"/>
        <rFont val="Arial"/>
        <family val="2"/>
      </rPr>
      <t xml:space="preserve">
Cond 477 MCM = 133 MVA / Capacidad declarada = 60 MVA
Carga detectada (% del límite actual) = 101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Fresnillo Sur 73290 Fresnillo Norte</t>
    </r>
    <r>
      <rPr>
        <sz val="7"/>
        <color theme="1"/>
        <rFont val="Arial"/>
        <family val="2"/>
      </rPr>
      <t xml:space="preserve">
Cond 366 MCM = 105 MVA / Capacidad declarada = 80 MVA
Carga detectada (% del límite actual) = 103
Equipo que limita= Transformador de Corriente
Descripción del proyecto:
Reemplazo de Transformadores de Corriente en ambas Subestaciones Eléctricas
</t>
    </r>
    <r>
      <rPr>
        <b/>
        <sz val="7"/>
        <color theme="1"/>
        <rFont val="Arial"/>
        <family val="2"/>
      </rPr>
      <t>LT Tuxpan 73030 Zitácuro</t>
    </r>
    <r>
      <rPr>
        <sz val="7"/>
        <color theme="1"/>
        <rFont val="Arial"/>
        <family val="2"/>
      </rPr>
      <t xml:space="preserve">
Cond 477 MCM = 133 MVA / Capacidad declarada = 80 MVA
Carga detectada (% del límite actual) = 108
Equipo que limita= Remate de LT en Barra de SE y Transformador de Corriente
Descripción del proyecto:
Recalibración de Remates de LT en Barra de ambas Subestaciones Eléctricas
Reemplazo de Transformadores de Corriente en ambas Subestaciones Eléctricas
</t>
    </r>
    <r>
      <rPr>
        <b/>
        <sz val="7"/>
        <color theme="1"/>
        <rFont val="Arial"/>
        <family val="2"/>
      </rPr>
      <t>LT Estancia de Animas 73370 Villa Hidalgo</t>
    </r>
    <r>
      <rPr>
        <sz val="7"/>
        <color theme="1"/>
        <rFont val="Arial"/>
        <family val="2"/>
      </rPr>
      <t xml:space="preserve">
Cond 366 MCM = 105 MVA / Capacidad declarada = 60 MVA
Carga detectada (% del límite actual) = 151
Equipo que limita= Cuchilla desconectadora  y Transformador de Corriente
Descripción del proyecto:
Reemplazo de Cuchillas desconectadoras en la SE Villa Hidalgo
Reemplazo de Transformadores de Corriente en ambas Subestaciones Eléctricas
</t>
    </r>
    <r>
      <rPr>
        <b/>
        <sz val="7"/>
        <color theme="1"/>
        <rFont val="Arial"/>
        <family val="2"/>
      </rPr>
      <t>LT Loreto 73830 Villa Hidalgo</t>
    </r>
    <r>
      <rPr>
        <sz val="7"/>
        <color theme="1"/>
        <rFont val="Arial"/>
        <family val="2"/>
      </rPr>
      <t xml:space="preserve">
Cond 366 MCM = 105 MVA / Capacidad declarada = 60 MVA
Carga detectada (% del límite actual) = 115
Equipo que limita= Transformador de Corriente
Descripción del proyecto:
Reemplazo de Transformadores de Corriente en SE Villa Hidalgo
</t>
    </r>
    <r>
      <rPr>
        <b/>
        <sz val="7"/>
        <color theme="1"/>
        <rFont val="Arial"/>
        <family val="2"/>
      </rPr>
      <t>LT Cóbano 63620 Nueva Italia</t>
    </r>
    <r>
      <rPr>
        <sz val="7"/>
        <color theme="1"/>
        <rFont val="Arial"/>
        <family val="2"/>
      </rPr>
      <t xml:space="preserve">
Cond 4/0 MCM = 40 MVA / Capacidad declarada = 18 MVA
Carga detectada (% del límite actual) = 112
Equipo que limita= Transformador de Corriente
Descripción del proyecto:
Reemplazo de Transformadores de Corriente en SE Cóbano
</t>
    </r>
    <r>
      <rPr>
        <b/>
        <sz val="7"/>
        <color theme="1"/>
        <rFont val="Arial"/>
        <family val="2"/>
      </rPr>
      <t>LT Zapopan 63180 El Sol</t>
    </r>
    <r>
      <rPr>
        <sz val="7"/>
        <color theme="1"/>
        <rFont val="Arial"/>
        <family val="2"/>
      </rPr>
      <t xml:space="preserve">
Cond 477 MCM = 80 MVA / Capacidad declarada = 65 MVA
Carga detectada (% del límite actual) = 107
Equipo que limita= Bus, Transformador de Corriente y Remate de LT en Barra de SE
Descripción del proyecto:
Recalibración de Buses en SE El Sol
Reemplazo de Transformadores de Corriente en SE El Sol
Recalibración de Remates de LT en Barras de SE El Sol
</t>
    </r>
    <r>
      <rPr>
        <b/>
        <sz val="7"/>
        <color theme="1"/>
        <rFont val="Arial"/>
        <family val="2"/>
      </rPr>
      <t>LT La Soledad 73450 San Luis de la Paz II</t>
    </r>
    <r>
      <rPr>
        <sz val="7"/>
        <color theme="1"/>
        <rFont val="Arial"/>
        <family val="2"/>
      </rPr>
      <t xml:space="preserve">
Cond 477 MCM = 133 MVA / Capacidad declarada = 86 MVA
Carga detectada (% del límite actual) = 107
Equipo que limita= Bus, Transformador de Corriente y Remate de LT en Barra de SE
Descripción del proyecto:
Recalibración de Buses en SE La Soledad
Reemplazo de Transformadores de Corriente en ambas Subestaciones Eléctricas
Recalibración de Remates de LT en Barras de SE La Soledad
</t>
    </r>
    <r>
      <rPr>
        <b/>
        <sz val="7"/>
        <color theme="1"/>
        <rFont val="Arial"/>
        <family val="2"/>
      </rPr>
      <t>LT La Venta 63900 Tesistán</t>
    </r>
    <r>
      <rPr>
        <sz val="7"/>
        <color theme="1"/>
        <rFont val="Arial"/>
        <family val="2"/>
      </rPr>
      <t xml:space="preserve">
Cond 795 MCM = 108 MVA / Capacidad declarada = 65 MVA
Carga detectada (% del límite actual) = 107
Equipo que limita= Bus, Transformador de Corriente y Remate de LT en Barra de SE
Descripción del proyecto:
Recalibración de Buses en SE La Venta
Reemplazo de Transformadores de Corriente en ambas Subestaciones Eléctricas
Recalibración de Remates de LT en Barras de SE La Venta
</t>
    </r>
    <r>
      <rPr>
        <b/>
        <sz val="7"/>
        <color theme="1"/>
        <rFont val="Arial"/>
        <family val="2"/>
      </rPr>
      <t>LT León I 93310 Potrerillos</t>
    </r>
    <r>
      <rPr>
        <sz val="7"/>
        <color theme="1"/>
        <rFont val="Arial"/>
        <family val="2"/>
      </rPr>
      <t xml:space="preserve">
Cond 1113 MCM = 418 MVA / Capacidad declarada = 239 MVA
Carga detectada (% del límite actual) = 103
Equipo que limita= Transformador de Corriente
Descripción del proyecto:
Reemplazo de Transformadores de Corriente en SE León I
</t>
    </r>
    <r>
      <rPr>
        <b/>
        <sz val="7"/>
        <color theme="1"/>
        <rFont val="Arial"/>
        <family val="2"/>
      </rPr>
      <t>LT Zapopan 63140 Mojonera</t>
    </r>
    <r>
      <rPr>
        <sz val="7"/>
        <color theme="1"/>
        <rFont val="Arial"/>
        <family val="2"/>
      </rPr>
      <t xml:space="preserve">
Cond 795 MCM = 108 MVA / Capacidad declarada = 72 MVA
Carga detectada (% del límite actual) = 103
Equipo que limita= Transformador de Corriente
Descripción del proyecto:
Reemplazo de Transformadores de Corriente en SE Zapopan
</t>
    </r>
    <r>
      <rPr>
        <b/>
        <sz val="7"/>
        <color theme="1"/>
        <rFont val="Arial"/>
        <family val="2"/>
      </rPr>
      <t>LT León III 73810 Lagos de Moreno</t>
    </r>
    <r>
      <rPr>
        <sz val="7"/>
        <color theme="1"/>
        <rFont val="Arial"/>
        <family val="2"/>
      </rPr>
      <t xml:space="preserve">
Cond 477 MCM = 133 MVA / Capacidad declarada = 105 MVA
Carga detectada (% del límite actual) = 103
Equipo que limita= Transformador de Corriente
Descripción del proyecto:
Reemplazo de Transformadores de Corriente en SE León III
</t>
    </r>
    <r>
      <rPr>
        <b/>
        <sz val="7"/>
        <color theme="1"/>
        <rFont val="Arial"/>
        <family val="2"/>
      </rPr>
      <t>LT Margaritas 73780 Asunción</t>
    </r>
    <r>
      <rPr>
        <sz val="7"/>
        <color theme="1"/>
        <rFont val="Arial"/>
        <family val="2"/>
      </rPr>
      <t xml:space="preserve">
Cond 795 MCM = 179 MVA / Capacidad declarada = 107 MVA
Carga detectada (% del límite actual) = 110
Equipo que limita= Bus y Remate de LT en Barra de SE
Descripción del proyecto:
Recalibración de Buses en SE Margaritas
Recalibración de Remates de LT en Barras de SE Margaritas
</t>
    </r>
    <r>
      <rPr>
        <b/>
        <sz val="7"/>
        <color theme="1"/>
        <rFont val="Arial"/>
        <family val="2"/>
      </rPr>
      <t>LT Zapopan 63110 El Sol</t>
    </r>
    <r>
      <rPr>
        <sz val="7"/>
        <color theme="1"/>
        <rFont val="Arial"/>
        <family val="2"/>
      </rPr>
      <t xml:space="preserve">
Cond 477 MCM = 79 MVA / Capacidad declarada = 65 MVA
Carga detectada (% del límite actual) = 107
Equipo que limita= Bus, Transformador de Corriente y Remate de LT en Barra de SE
Descripción del proyecto:
Recalibración de Buses en SE El Sol
Reemplazo de Transformadores de Corriente en SE El Sol
Recalibración de Remates de LT en Barras de SE El Sol
</t>
    </r>
    <r>
      <rPr>
        <b/>
        <sz val="7"/>
        <color theme="1"/>
        <rFont val="Arial"/>
        <family val="2"/>
      </rPr>
      <t>LT Conin 73820 Estadio Corregidora</t>
    </r>
    <r>
      <rPr>
        <sz val="7"/>
        <color theme="1"/>
        <rFont val="Arial"/>
        <family val="2"/>
      </rPr>
      <t xml:space="preserve">
Cond 795 MCM = 179 MVA / Capacidad declarada = 119 MVA
Carga detectada (% del límite actual) = 105
Equipo que limita= Transformador de Corriente
Descripción del proyecto:
Reemplazo de Transformadores de Corriente en ambas Subestaciones Eléctricas
</t>
    </r>
    <r>
      <rPr>
        <b/>
        <sz val="7"/>
        <color theme="1"/>
        <rFont val="Arial"/>
        <family val="2"/>
      </rPr>
      <t>LT Fresno 63120 Guadalajara I</t>
    </r>
    <r>
      <rPr>
        <sz val="7"/>
        <color theme="1"/>
        <rFont val="Arial"/>
        <family val="2"/>
      </rPr>
      <t xml:space="preserve">
Cond 795 MCM = 179 MVA / Capacidad declarada = 65 MVA
Carga detectada (% del límite actual) = 117
Equipo que limita= Bus y Remate de LT en Barra de SE
Descripción del proyecto:
Recalibración de Buses en SE Fresno
Recalibración de Remates de LT en Barras de SE Fresno
</t>
    </r>
    <r>
      <rPr>
        <b/>
        <sz val="7"/>
        <color theme="1"/>
        <rFont val="Arial"/>
        <family val="2"/>
      </rPr>
      <t>LT Celaya II 73410 Celaya Industrial</t>
    </r>
    <r>
      <rPr>
        <sz val="7"/>
        <color theme="1"/>
        <rFont val="Arial"/>
        <family val="2"/>
      </rPr>
      <t xml:space="preserve">
Cond 336 MCM = 105 MVA / Capacidad declarada = 72 MVA
Carga detectada (% del límite actual) = 111
Equipo que limita= Bus
Descripción del proyecto:
Recalibración de Buses en SE Celaya Industrial
</t>
    </r>
    <r>
      <rPr>
        <b/>
        <sz val="7"/>
        <color theme="1"/>
        <rFont val="Arial"/>
        <family val="2"/>
      </rPr>
      <t>LT León III 73L40 León Norte</t>
    </r>
    <r>
      <rPr>
        <sz val="7"/>
        <color theme="1"/>
        <rFont val="Arial"/>
        <family val="2"/>
      </rPr>
      <t xml:space="preserve">
Cond 795 MCM = 179 MVA / Capacidad declarada = 119 MVA
Carga detectada (% del límite actual) = 103
Equipo que limita= Cuchillas desconectadoras y Transformador de Corriente
Descripción del proyecto:
Reemplazo de Transformadores de Corriente en ambas Subestaciones Eléctricas
Reemplazo de Cuchillas desconectadoras en ambas Subestaciones Eléctricas
</t>
    </r>
    <r>
      <rPr>
        <b/>
        <sz val="7"/>
        <color theme="1"/>
        <rFont val="Arial"/>
        <family val="2"/>
      </rPr>
      <t>LT Zoquipan 63260 Guadalajara Norte</t>
    </r>
    <r>
      <rPr>
        <sz val="7"/>
        <color theme="1"/>
        <rFont val="Arial"/>
        <family val="2"/>
      </rPr>
      <t xml:space="preserve">
Cond 1500-XLPE-CU = 139 MVA / Capacidad declarada = 100 MVA
Carga detectada (% del límite actual) = 100
Equipo que limita= Bus y Remate de LT en Barras de SE
Descripción del proyecto:
Recalibración de Buses en SE Zoquipan
Recalibración de Remate de LT en Barra de SE Zoquipan
</t>
    </r>
    <r>
      <rPr>
        <b/>
        <sz val="7"/>
        <color theme="1"/>
        <rFont val="Arial"/>
        <family val="2"/>
      </rPr>
      <t>LT Higuerillas 63150 Guadalajara I</t>
    </r>
    <r>
      <rPr>
        <sz val="7"/>
        <color theme="1"/>
        <rFont val="Arial"/>
        <family val="2"/>
      </rPr>
      <t xml:space="preserve">
Cond 477 MCM = 80 MVA / Capacidad declarada = 65 MVA
Carga detectada (% del límite actual) = 115
Equipo que limita= Remate de LT en Barras de SE
Descripción del proyecto:
Recalibración de Remate de LT en Barra de SE Higuerillas
</t>
    </r>
    <r>
      <rPr>
        <b/>
        <sz val="7"/>
        <color theme="1"/>
        <rFont val="Arial"/>
        <family val="2"/>
      </rPr>
      <t>LT Sayula 73230 Centro Logístico Jalisco</t>
    </r>
    <r>
      <rPr>
        <sz val="7"/>
        <color theme="1"/>
        <rFont val="Arial"/>
        <family val="2"/>
      </rPr>
      <t xml:space="preserve">
Cond 477 MCM = 133 MVA / Capacidad declarada = 60 MVA
Carga detectada (% del límite actual) = 167
Equipo que limita= Transformador de Corriente
Descripción del proyecto:
Reemplazo de Transformadores de Corriente en SE Sayula
</t>
    </r>
    <r>
      <rPr>
        <b/>
        <sz val="7"/>
        <color theme="1"/>
        <rFont val="Arial"/>
        <family val="2"/>
      </rPr>
      <t>LT Triara 73760 Querétaro Oriente</t>
    </r>
    <r>
      <rPr>
        <sz val="7"/>
        <color theme="1"/>
        <rFont val="Arial"/>
        <family val="2"/>
      </rPr>
      <t xml:space="preserve">
Cond 795 MCM = 179 MVA / Capacidad declarada = 86 MVA
Carga detectada (% del límite actual) = 123
Equipo que limita= Bus, Transformador de Corriente y Remate de LT en Barra de SE
Descripción del proyecto:
Recalibración de Buses en SE Querétaro Oriente
Reemplazo de Transformadores de Corriente en ambas Subestaciones Eléctricas
Recalibración de Remates de LT en Barras de SE Querétaro Oriente
</t>
    </r>
    <r>
      <rPr>
        <b/>
        <sz val="7"/>
        <color theme="1"/>
        <rFont val="Arial"/>
        <family val="2"/>
      </rPr>
      <t>LT Cañada 73880 Margaritas</t>
    </r>
    <r>
      <rPr>
        <sz val="7"/>
        <color theme="1"/>
        <rFont val="Arial"/>
        <family val="2"/>
      </rPr>
      <t xml:space="preserve">
Cond 795 MCM = 179 MVA / Capacidad declarada = 107 MVA
Carga detectada (% del límite actual) = 123
Equipo que limita= Bus y Remate de LT en Barra de SE
Descripción del proyecto:
Recalibración de Buses en SE Margaritas
Recalibración de Remates de LT en Barras de SE Margaritas
</t>
    </r>
    <r>
      <rPr>
        <b/>
        <sz val="7"/>
        <color theme="1"/>
        <rFont val="Arial"/>
        <family val="2"/>
      </rPr>
      <t>LT Querétaro Norte 73010 Querétaro</t>
    </r>
    <r>
      <rPr>
        <sz val="7"/>
        <color theme="1"/>
        <rFont val="Arial"/>
        <family val="2"/>
      </rPr>
      <t xml:space="preserve">
Cond 795 MCM = 179 MVA / Capacidad declarada = 119 MVA
Carga detectada (% del límite actual) = 118
Equipo que limita= Transformador de Corriente
Descripción del proyecto:
Reemplazo de Transformadores de Corriente en SE Querétaro Norte
</t>
    </r>
    <r>
      <rPr>
        <b/>
        <sz val="7"/>
        <color theme="1"/>
        <rFont val="Arial"/>
        <family val="2"/>
      </rPr>
      <t>LT Aguascalientes Oriente 73130 Asunción</t>
    </r>
    <r>
      <rPr>
        <sz val="7"/>
        <color theme="1"/>
        <rFont val="Arial"/>
        <family val="2"/>
      </rPr>
      <t xml:space="preserve">
Cond 795 MCM = 179 MVA / Capacidad declarada = 150 MVA
Carga detectada (% del límite actual) = 112
Equipo que limita= Transformador de Corriente
Descripción del proyecto:
Reemplazo de Transformadores de Corriente en ambas Subestaciones Eléctricas
</t>
    </r>
    <r>
      <rPr>
        <b/>
        <sz val="7"/>
        <color theme="1"/>
        <rFont val="Arial"/>
        <family val="2"/>
      </rPr>
      <t>LT Guadalajara Oriente 63490 Oblatos</t>
    </r>
    <r>
      <rPr>
        <sz val="7"/>
        <color theme="1"/>
        <rFont val="Arial"/>
        <family val="2"/>
      </rPr>
      <t xml:space="preserve">
Cond 795 MCM = 108 MVA / Capacidad declarada = 72 MVA
Carga detectada (% del límite actual) = 102
Equipo que limita= Transformador de Corriente
Descripción del proyecto:
Reemplazo de Transformadores de Corriente en ambas Subestaciones Eléctricas</t>
    </r>
  </si>
  <si>
    <t>Varias</t>
  </si>
  <si>
    <t>M19-TC1
M19-SEN5</t>
  </si>
  <si>
    <r>
      <t xml:space="preserve">Líneas de Transmisión Gerencia de Control Regional Occidente
LT Querétaro Poniente 73090 Querétaro Sur
</t>
    </r>
    <r>
      <rPr>
        <sz val="7"/>
        <color theme="1"/>
        <rFont val="Arial"/>
        <family val="2"/>
      </rPr>
      <t xml:space="preserve">Cond 795 MCM = 179 MVA / Capacidad declarada = 86 MVA
Carga detectada (% del límite actual) = 101
Equipo que limita= Bus, Transformador de Corriente y Remate de LT en Barra de SE
Descripción del proyecto:
Recalibración de Buses en SE Querétaro Poniente
Reemplazo de Transformadores de Corriente en ambas Subestaciones Eléctricas
Recalibración de Remates de LT en Barras de SE Querétaro Poniente
</t>
    </r>
    <r>
      <rPr>
        <b/>
        <sz val="7"/>
        <color theme="1"/>
        <rFont val="Arial"/>
        <family val="2"/>
      </rPr>
      <t>LT La Loma 73110 Satélite</t>
    </r>
    <r>
      <rPr>
        <sz val="7"/>
        <color theme="1"/>
        <rFont val="Arial"/>
        <family val="2"/>
      </rPr>
      <t xml:space="preserve">
Cond 795 MCM = 179 MVA / Capacidad declarada = 105 MVA
Carga detectada (% del límite actual) = 109
Equipo que limita= Remate de LT en Barra de SE
Descripción del proyecto:
Recalibración de Remates de LT en Barras en ambas Subestaciones Eléctricas
</t>
    </r>
    <r>
      <rPr>
        <b/>
        <sz val="7"/>
        <color theme="1"/>
        <rFont val="Arial"/>
        <family val="2"/>
      </rPr>
      <t>Líneas de Transmisión Gerencia de Control Regional Noroeste</t>
    </r>
    <r>
      <rPr>
        <sz val="7"/>
        <color theme="1"/>
        <rFont val="Arial"/>
        <family val="2"/>
      </rPr>
      <t xml:space="preserve">
</t>
    </r>
    <r>
      <rPr>
        <b/>
        <sz val="7"/>
        <color theme="1"/>
        <rFont val="Arial"/>
        <family val="2"/>
      </rPr>
      <t>LT Guamúchil II 93620 Los Mochis I</t>
    </r>
    <r>
      <rPr>
        <sz val="7"/>
        <color theme="1"/>
        <rFont val="Arial"/>
        <family val="2"/>
      </rPr>
      <t xml:space="preserve">
Cond 900 MCM = 386 MVA / Capacidad declarada = 319 MVA
Carga detectada (% del límite actual) = 107
Equipo que limita= Transformador de Corriente
Descripción del proyecto:
Reemplazo de Transformadores de Corriente en SE Guamúchil II</t>
    </r>
    <r>
      <rPr>
        <b/>
        <sz val="7"/>
        <color theme="1"/>
        <rFont val="Arial"/>
        <family val="2"/>
      </rPr>
      <t xml:space="preserve">
LT Guamúchil II 93640 Los Mochis I
</t>
    </r>
    <r>
      <rPr>
        <sz val="7"/>
        <color theme="1"/>
        <rFont val="Arial"/>
        <family val="2"/>
      </rPr>
      <t>Cond 900 MCM = 386 MVA / Capacidad declarada = 319 MVA
Carga detectada (% del límite actual) = 107
Equipo que limita= Transformador de Corriente
Descripción del proyecto:
Reemplazo de Transformadores de Corriente en SE Guamúchil II</t>
    </r>
    <r>
      <rPr>
        <b/>
        <sz val="7"/>
        <color theme="1"/>
        <rFont val="Arial"/>
        <family val="2"/>
      </rPr>
      <t xml:space="preserve">
LT El Habal 73510 Mazatlán Norte
</t>
    </r>
    <r>
      <rPr>
        <sz val="7"/>
        <color theme="1"/>
        <rFont val="Arial"/>
        <family val="2"/>
      </rPr>
      <t>Cond 795 MCM = 180 MVA / Capacidad declarada = 108 MVA
Carga detectada (% del límite actual) = 105
Equipo que limita= Remate de LT en Barra de SE
Descripción del proyecto:
Recalibración de Remate de LT en Barra de SE Mazatlán Norte</t>
    </r>
    <r>
      <rPr>
        <b/>
        <sz val="7"/>
        <color theme="1"/>
        <rFont val="Arial"/>
        <family val="2"/>
      </rPr>
      <t xml:space="preserve">
LT Louisiana 73180 Mochis Las Villas
</t>
    </r>
    <r>
      <rPr>
        <sz val="7"/>
        <color theme="1"/>
        <rFont val="Arial"/>
        <family val="2"/>
      </rPr>
      <t xml:space="preserve">Cond 795 MCM = 180 MVA / Capacidad declarada = 120 MVA
Carga detectada (% del límite actual) = 125
Equipo que limita= Transformador de Corriente y Remate de LT en Barra de SE
Descripción del proyecto:
Recalibración de Remate de LT en Barra de SE Mochis Las Villas
Reemplazo de Transformadores de Corriente en SE Mochis Las Villas
</t>
    </r>
    <r>
      <rPr>
        <b/>
        <sz val="7"/>
        <color theme="1"/>
        <rFont val="Arial"/>
        <family val="2"/>
      </rPr>
      <t>LT Los Mochis Industrial 73790 Juan José Ríos</t>
    </r>
    <r>
      <rPr>
        <sz val="7"/>
        <color theme="1"/>
        <rFont val="Arial"/>
        <family val="2"/>
      </rPr>
      <t xml:space="preserve">
Cond 795 MCM = 180 MVA / Capacidad declarada = 120 MVA
Carga detectada (% del límite actual) = 101
Equipo que limita= Transformador de Corriente
Descripción del proyecto:
Reemplazo de Transformadores de Corriente en SE Juan José Ríos
</t>
    </r>
    <r>
      <rPr>
        <b/>
        <sz val="7"/>
        <color theme="1"/>
        <rFont val="Arial"/>
        <family val="2"/>
      </rPr>
      <t>LT Ruiz Cortines 73H20 Guasave</t>
    </r>
    <r>
      <rPr>
        <sz val="7"/>
        <color theme="1"/>
        <rFont val="Arial"/>
        <family val="2"/>
      </rPr>
      <t xml:space="preserve">
Cond 795 MCM = 180 MVA / Capacidad declarada = 108 MVA
Carga detectada (% del límite actual) = 101
Equipo que limita= Remate de LT en Barra de SE
Descripción del proyecto:
Recalibración de Remate de LT en Barra de SE Guasave
</t>
    </r>
    <r>
      <rPr>
        <b/>
        <sz val="7"/>
        <color theme="1"/>
        <rFont val="Arial"/>
        <family val="2"/>
      </rPr>
      <t>Líneas de Transmisión Gerencia de Control Regional Norte</t>
    </r>
    <r>
      <rPr>
        <sz val="7"/>
        <color theme="1"/>
        <rFont val="Arial"/>
        <family val="2"/>
      </rPr>
      <t xml:space="preserve">
</t>
    </r>
    <r>
      <rPr>
        <b/>
        <sz val="7"/>
        <color theme="1"/>
        <rFont val="Arial"/>
        <family val="2"/>
      </rPr>
      <t>LT División del Norte 73770 Maniobras Santa Rosa</t>
    </r>
    <r>
      <rPr>
        <sz val="7"/>
        <color theme="1"/>
        <rFont val="Arial"/>
        <family val="2"/>
      </rPr>
      <t xml:space="preserve">
Cond 477 MCM = 131 MVA / Capacidad declarada = 40 MVA
Carga detectada (% del límite actual) = 138
Equipo que limita= Transformador de Corriente
Descripción del proyecto:
Reemplazo de Transformadores de Corriente en SE Maniobras Santa Rosa
</t>
    </r>
    <r>
      <rPr>
        <b/>
        <sz val="7"/>
        <color theme="1"/>
        <rFont val="Arial"/>
        <family val="2"/>
      </rPr>
      <t>LT Ascensión 73750 Janos</t>
    </r>
    <r>
      <rPr>
        <sz val="7"/>
        <color theme="1"/>
        <rFont val="Arial"/>
        <family val="2"/>
      </rPr>
      <t xml:space="preserve">
Cond 477 MCM = 131 MVA / Capacidad declarada = 60 MVA
Carga detectada (% del límite actual) = 109
Equipo que limita= Transformador de Corriente
Descripción del proyecto:
Reemplazo de Transformadores de Corriente en ambas Subestaciones Eléctricas
</t>
    </r>
    <r>
      <rPr>
        <b/>
        <sz val="7"/>
        <color theme="1"/>
        <rFont val="Arial"/>
        <family val="2"/>
      </rPr>
      <t>LT Ascensión 73800 Janos</t>
    </r>
    <r>
      <rPr>
        <sz val="7"/>
        <color theme="1"/>
        <rFont val="Arial"/>
        <family val="2"/>
      </rPr>
      <t xml:space="preserve">
Cond 795 MCM = 180 MVA / Capacidad declarada = 60 MVA
Carga detectada (% del límite actual) = 109
Equipo que limita= Transformador de Corriente
Descripción del proyecto:
Reemplazo de Transformadores de Corriente en ambas Subestaciones Eléctricas
</t>
    </r>
    <r>
      <rPr>
        <b/>
        <sz val="7"/>
        <color theme="1"/>
        <rFont val="Arial"/>
        <family val="2"/>
      </rPr>
      <t>LT López Mateos 73320 Maniobras Treinta y Cuatro</t>
    </r>
    <r>
      <rPr>
        <sz val="7"/>
        <color theme="1"/>
        <rFont val="Arial"/>
        <family val="2"/>
      </rPr>
      <t xml:space="preserve">
Cond 477 MCM = 131 MVA / Capacidad declarada = 60 MVA
Carga detectada (% del límite actual) = 170
Equipo que limita= Transformador de Corriente
Descripción del proyecto:
Reemplazo de Transformadores de Corriente en ambas Subestaciones Eléctricas
</t>
    </r>
    <r>
      <rPr>
        <b/>
        <sz val="7"/>
        <color theme="1"/>
        <rFont val="Arial"/>
        <family val="2"/>
      </rPr>
      <t>LT Ascensión 73760 Ascensión II</t>
    </r>
    <r>
      <rPr>
        <sz val="7"/>
        <color theme="1"/>
        <rFont val="Arial"/>
        <family val="2"/>
      </rPr>
      <t xml:space="preserve">
Cond 477 MCM = 131 MVA / Capacidad declarada = 60 MVA
Carga detectada (% del límite actual) = 144
Equipo que limita= Transformador de Corriente
Descripción del proyecto:
Reemplazo de Transformadores de Corriente en ambas Subestaciones Eléctricas
</t>
    </r>
    <r>
      <rPr>
        <b/>
        <sz val="7"/>
        <color theme="1"/>
        <rFont val="Arial"/>
        <family val="2"/>
      </rPr>
      <t>LT Casas Grandes 73660 San Buenaventura</t>
    </r>
    <r>
      <rPr>
        <sz val="7"/>
        <color theme="1"/>
        <rFont val="Arial"/>
        <family val="2"/>
      </rPr>
      <t xml:space="preserve">
Cond 477 MCM = 131 MVA / Capacidad declarada = 60 MVA
Carga detectada (% del límite actual) = 132
Equipo que limita= Transformador de Corriente
Descripción del proyecto:
Reemplazo de Transformadores de Corriente en ambas Subestaciones Eléctricas
</t>
    </r>
    <r>
      <rPr>
        <b/>
        <sz val="7"/>
        <color theme="1"/>
        <rFont val="Arial"/>
        <family val="2"/>
      </rPr>
      <t>LT Casas Grandes 73740 Janos</t>
    </r>
    <r>
      <rPr>
        <sz val="7"/>
        <color theme="1"/>
        <rFont val="Arial"/>
        <family val="2"/>
      </rPr>
      <t xml:space="preserve">
Cond 477 MCM = 131 MVA / Capacidad declarada = 60 MVA
Carga detectada (% del límite actual) = 117
Equipo que limita= Transformador de Corriente
Descripción del proyecto:
Reemplazo de Transformadores de Corriente en ambas Subestaciones Eléctricas
</t>
    </r>
    <r>
      <rPr>
        <b/>
        <sz val="7"/>
        <color theme="1"/>
        <rFont val="Arial"/>
        <family val="2"/>
      </rPr>
      <t>LT Casas Grandes 73780 Nuevo Casas Grandes</t>
    </r>
    <r>
      <rPr>
        <sz val="7"/>
        <color theme="1"/>
        <rFont val="Arial"/>
        <family val="2"/>
      </rPr>
      <t xml:space="preserve">
Cond 795 MCM = 180 MVA / Capacidad declarada = 60 MVA
Carga detectada (% del límite actual) = 185
Equipo que limita= Transformador de Corriente
Descripción del proyecto:
Reemplazo de Transformadores de Corriente en ambas Subestaciones Eléctricas
</t>
    </r>
    <r>
      <rPr>
        <b/>
        <sz val="7"/>
        <color theme="1"/>
        <rFont val="Arial"/>
        <family val="2"/>
      </rPr>
      <t>LT Janos 73790 Nuevo Casas Grandes</t>
    </r>
    <r>
      <rPr>
        <sz val="7"/>
        <color theme="1"/>
        <rFont val="Arial"/>
        <family val="2"/>
      </rPr>
      <t xml:space="preserve">
Cond 795 MCM = 180 MVA / Capacidad declarada = 60 MVA
Carga detectada (% del límite actual) = 116
Equipo que limita= Transformador de Corriente
Descripción del proyecto:
Reemplazo de Transformadores de Corriente en ambas Subestaciones Eléctricas
</t>
    </r>
    <r>
      <rPr>
        <b/>
        <sz val="7"/>
        <color theme="1"/>
        <rFont val="Arial"/>
        <family val="2"/>
      </rPr>
      <t>LT Casas Grandes 73820 Nuevo Casas Grandes</t>
    </r>
    <r>
      <rPr>
        <sz val="7"/>
        <color theme="1"/>
        <rFont val="Arial"/>
        <family val="2"/>
      </rPr>
      <t xml:space="preserve">
Cond 795 MCM = 180 MVA / Capacidad declarada = 60 MVA
Carga detectada (% del límite actual) = 130
Equipo que limita= Transformador de Corriente
Descripción del proyecto:
Reemplazo de Transformadores de Corriente en ambas Subestaciones Eléctricas
</t>
    </r>
    <r>
      <rPr>
        <b/>
        <sz val="7"/>
        <color theme="1"/>
        <rFont val="Arial"/>
        <family val="2"/>
      </rPr>
      <t>LT John Deere 73540 Torreón Sur</t>
    </r>
    <r>
      <rPr>
        <sz val="7"/>
        <color theme="1"/>
        <rFont val="Arial"/>
        <family val="2"/>
      </rPr>
      <t xml:space="preserve">
Cond 477 MCM = 131 MVA / Capacidad declarada = 120 MVA
Carga detectada (% del límite actual) = 105
Equipo que limita= Transformador de Corriente
Descripción del proyecto:
Reemplazo de Transformadores de Corriente en ambas Subestaciones Eléctricas
</t>
    </r>
    <r>
      <rPr>
        <b/>
        <sz val="7"/>
        <color theme="1"/>
        <rFont val="Arial"/>
        <family val="2"/>
      </rPr>
      <t>LT Torreón Sur 73560 Maniobras Mieleras</t>
    </r>
    <r>
      <rPr>
        <sz val="7"/>
        <color theme="1"/>
        <rFont val="Arial"/>
        <family val="2"/>
      </rPr>
      <t xml:space="preserve">
Cond 477 MCM = 131 MVA / Capacidad declarada = 120 MVA
Carga detectada (% del límite actual) = 116
Equipo que limita= Transformador de Corriente
Descripción del proyecto:
Reemplazo de Transformadores de Corriente en ambas Subestaciones Eléctricas
</t>
    </r>
    <r>
      <rPr>
        <b/>
        <sz val="7"/>
        <color theme="1"/>
        <rFont val="Arial"/>
        <family val="2"/>
      </rPr>
      <t>LT California 73280 Valle Verde</t>
    </r>
    <r>
      <rPr>
        <sz val="7"/>
        <color theme="1"/>
        <rFont val="Arial"/>
        <family val="2"/>
      </rPr>
      <t xml:space="preserve">
Cond 477 MCM = 131 MVA / Capacidad declarada = 120 MVA
Carga detectada (% del límite actual) = 134
Equipo que limita= Transformador de Corriente
Descripción del proyecto:
Reemplazo de Transformadores de Corriente en ambas Subestaciones Eléctricas
</t>
    </r>
    <r>
      <rPr>
        <b/>
        <sz val="7"/>
        <color theme="1"/>
        <rFont val="Arial"/>
        <family val="2"/>
      </rPr>
      <t>LT Torreón 73180 Nazas</t>
    </r>
    <r>
      <rPr>
        <sz val="7"/>
        <color theme="1"/>
        <rFont val="Arial"/>
        <family val="2"/>
      </rPr>
      <t xml:space="preserve">
Cond 1113 MCM = 217 MVA / Capacidad declarada = 80 MVA
Carga detectada (% del límite actual) = 117
Equipo que limita= Transformador de Corriente
Descripción del proyecto:
Reemplazo de Transformadores de Corriente en ambas Subestaciones Eléctricas
</t>
    </r>
    <r>
      <rPr>
        <b/>
        <sz val="7"/>
        <color theme="1"/>
        <rFont val="Arial"/>
        <family val="2"/>
      </rPr>
      <t>LT Gómez Palacio 73140 Philips</t>
    </r>
    <r>
      <rPr>
        <sz val="7"/>
        <color theme="1"/>
        <rFont val="Arial"/>
        <family val="2"/>
      </rPr>
      <t xml:space="preserve">
Cond 1600 MCM = 262 MVA / Capacidad declarada = 120 MVA
Carga detectada (% del límite actual) = 119
Equipo que limita= Transformador de Corriente
Descripción del proyecto:
Reemplazo de Transformadores de Corriente en ambas Subestaciones Eléctricas
</t>
    </r>
    <r>
      <rPr>
        <b/>
        <sz val="7"/>
        <color theme="1"/>
        <rFont val="Arial"/>
        <family val="2"/>
      </rPr>
      <t>LT Gómez Palacio 73150 Philips</t>
    </r>
    <r>
      <rPr>
        <sz val="7"/>
        <color theme="1"/>
        <rFont val="Arial"/>
        <family val="2"/>
      </rPr>
      <t xml:space="preserve">
Cond 795 MCM = 180 MVA / Capacidad declarada = 120 MVA
Carga detectada (% del límite actual) = 118
Equipo que limita= Transformador de Corriente
Descripción del proyecto:
Reemplazo de Transformadores de Corriente en ambas Subestaciones Eléctricas
</t>
    </r>
    <r>
      <rPr>
        <b/>
        <sz val="7"/>
        <color theme="1"/>
        <rFont val="Arial"/>
        <family val="2"/>
      </rPr>
      <t>LT Cuauhtémoc II 93340 El Encino</t>
    </r>
    <r>
      <rPr>
        <sz val="7"/>
        <color theme="1"/>
        <rFont val="Arial"/>
        <family val="2"/>
      </rPr>
      <t xml:space="preserve">
Cond 1113 MCM = 418 MVA / Capacidad declarada = 159 MVA
Carga detectada (% del límite actual) = 138
Equipo que limita= Trampa de Onda
Descripción del proyecto:
Reemplazo de Trampa de Onda en la SE Cuauhtémoc
</t>
    </r>
    <r>
      <rPr>
        <b/>
        <sz val="7"/>
        <color theme="1"/>
        <rFont val="Arial"/>
        <family val="2"/>
      </rPr>
      <t>LT Cuauhtémoc II 93350 El Encino</t>
    </r>
    <r>
      <rPr>
        <sz val="7"/>
        <color theme="1"/>
        <rFont val="Arial"/>
        <family val="2"/>
      </rPr>
      <t xml:space="preserve">
Cond 900 MCM = 386 MVA / Capacidad declarada = 159 MVA
Carga detectada (% del límite actual) = 129
Equipo que limita= Trampa de Onda
Descripción del proyecto:
Reemplazo de Trampa de Onda en la SE Cuauhtémoc
</t>
    </r>
    <r>
      <rPr>
        <b/>
        <sz val="7"/>
        <color theme="1"/>
        <rFont val="Arial"/>
        <family val="2"/>
      </rPr>
      <t>LT Jerónimo Ortiz Martínez 93600 Fresnillo</t>
    </r>
    <r>
      <rPr>
        <sz val="7"/>
        <color theme="1"/>
        <rFont val="Arial"/>
        <family val="2"/>
      </rPr>
      <t xml:space="preserve">
Cond 900 MCM = 386 MVA / Capacidad declarada = 319 MVA
Carga detectada (% del límite actual) = 107
Equipo que limita= Trampa de Onda
Descripción del proyecto:
Reemplazo de Transformadores de Corriente en SE Jerónimo Ortriz Martínez
</t>
    </r>
    <r>
      <rPr>
        <b/>
        <sz val="7"/>
        <color theme="1"/>
        <rFont val="Arial"/>
        <family val="2"/>
      </rPr>
      <t>LT Cuautémoc 73350 Maniobras Santa Rosa</t>
    </r>
    <r>
      <rPr>
        <sz val="7"/>
        <color theme="1"/>
        <rFont val="Arial"/>
        <family val="2"/>
      </rPr>
      <t xml:space="preserve">
Cond 477 MCM = 131 MVA / Capacidad declarada = 40 MVA
Carga detectada (% del límite actual) = 112
Equipo que limita= Transformador de Corriente
Descripción del proyecto:
Reemplazo de Transformadores de Corriente en ambas Subestaciones Eléctricas
</t>
    </r>
    <r>
      <rPr>
        <b/>
        <sz val="7"/>
        <color theme="1"/>
        <rFont val="Arial"/>
        <family val="2"/>
      </rPr>
      <t>LT Canatlán II 73450 Durango II</t>
    </r>
    <r>
      <rPr>
        <sz val="7"/>
        <color theme="1"/>
        <rFont val="Arial"/>
        <family val="2"/>
      </rPr>
      <t xml:space="preserve">
Cond 477 MCM = 131 MVA / Capacidad declarada = 80 MVA
Carga detectada (% del límite actual) = 132
Equipo que limita= Transformador de Corriente
Descripción del proyecto:
Reemplazo de Transformadores de Corriente en SE Durango II
</t>
    </r>
    <r>
      <rPr>
        <b/>
        <sz val="7"/>
        <color theme="1"/>
        <rFont val="Arial"/>
        <family val="2"/>
      </rPr>
      <t>LT Jerónimo Ortiz Martínez 73980 Quince de Octubre</t>
    </r>
    <r>
      <rPr>
        <sz val="7"/>
        <color theme="1"/>
        <rFont val="Arial"/>
        <family val="2"/>
      </rPr>
      <t xml:space="preserve">
Cond 477 MCM = 131 MVA / Capacidad declarada = 120 MVA
Carga detectada (% del límite actual) = 114
Equipo que limita= Transformador de Corriente
Descripción del proyecto:
Reemplazo de Transformadores de Corriente en ambas Subestaciones Eléctricas
</t>
    </r>
    <r>
      <rPr>
        <b/>
        <sz val="7"/>
        <color theme="1"/>
        <rFont val="Arial"/>
        <family val="2"/>
      </rPr>
      <t>LT Durango II 73430 Clid</t>
    </r>
    <r>
      <rPr>
        <sz val="7"/>
        <color theme="1"/>
        <rFont val="Arial"/>
        <family val="2"/>
      </rPr>
      <t xml:space="preserve">
Cond 366 MCM = 104 MVA / Capacidad declarada = 80 MVA
Carga detectada (% del límite actual) = 126
Equipo que limita= Transformador de Corriente
Descripción del proyecto:
Reemplazo de Transformadores de Corriente en ambas Subestaciones Eléctricas
</t>
    </r>
    <r>
      <rPr>
        <b/>
        <sz val="7"/>
        <color theme="1"/>
        <rFont val="Arial"/>
        <family val="2"/>
      </rPr>
      <t>LT Torreón Oriente 73320 Valle Verde</t>
    </r>
    <r>
      <rPr>
        <sz val="7"/>
        <color theme="1"/>
        <rFont val="Arial"/>
        <family val="2"/>
      </rPr>
      <t xml:space="preserve">
Cond 477 MCM = 131 MVA / Capacidad declarada = 120 MVA
Carga detectada (% del límite actual) = 150
Equipo que limita= Transformador de Corriente
Descripción del proyecto:
Reemplazo de Transformadores de Corriente en ambas Subestaciones Eléctricas
</t>
    </r>
    <r>
      <rPr>
        <b/>
        <sz val="7"/>
        <color theme="1"/>
        <rFont val="Arial"/>
        <family val="2"/>
      </rPr>
      <t>LT Ocampo 73100 Fuentes Mares</t>
    </r>
    <r>
      <rPr>
        <sz val="7"/>
        <color theme="1"/>
        <rFont val="Arial"/>
        <family val="2"/>
      </rPr>
      <t xml:space="preserve">
Cond 477 MCM = 131 MVA / Capacidad declarada = 120 MVA
Carga detectada (% del límite actual) = 110
Equipo que limita= Transformador de Corriente
Descripción del proyecto:
Reemplazo de Transformadores de Corriente en ambas Subestaciones Eléctricas
</t>
    </r>
    <r>
      <rPr>
        <b/>
        <sz val="7"/>
        <color theme="1"/>
        <rFont val="Arial"/>
        <family val="2"/>
      </rPr>
      <t>LT El Encino 93380 División del Norte</t>
    </r>
    <r>
      <rPr>
        <sz val="7"/>
        <color theme="1"/>
        <rFont val="Arial"/>
        <family val="2"/>
      </rPr>
      <t xml:space="preserve">
Cond 900 MCM = 386 MVA / Capacidad declarada = 319 MVA
Carga detectada (% del límite actual) = 109
Equipo que limita= Trampa de Onda
Descripción del proyecto:
Reemplazo de Trampas de Onda en la SE División del Norte
</t>
    </r>
    <r>
      <rPr>
        <b/>
        <sz val="7"/>
        <color theme="1"/>
        <rFont val="Arial"/>
        <family val="2"/>
      </rPr>
      <t>LT Valle de Juárez 73050 Zaragoza</t>
    </r>
    <r>
      <rPr>
        <sz val="7"/>
        <color theme="1"/>
        <rFont val="Arial"/>
        <family val="2"/>
      </rPr>
      <t xml:space="preserve">
Cond 477 MCM = 131 MVA / Capacidad declarada = 120 MVA
Carga detectada (% del límite actual) = 103
Equipo que limita= Transformador de Corriente
Descripción del proyecto:
Reemplazo de Transformadores de Corriente en ambas Subestaciones Eléctricas
</t>
    </r>
    <r>
      <rPr>
        <b/>
        <sz val="7"/>
        <color theme="1"/>
        <rFont val="Arial"/>
        <family val="2"/>
      </rPr>
      <t>LT Chihuahua Planta 73270 Complejo Industrial</t>
    </r>
    <r>
      <rPr>
        <sz val="7"/>
        <color theme="1"/>
        <rFont val="Arial"/>
        <family val="2"/>
      </rPr>
      <t xml:space="preserve">
Cond 477 MCM = 131 MVA / Capacidad declarada = 80 MVA
Carga detectada (% del límite actual) = 138
Equipo que limita= Transformador de Corriente
Descripción del proyecto:
Reemplazo de Transformadores de Corriente en ambas Subestaciones Eléctricas
</t>
    </r>
    <r>
      <rPr>
        <b/>
        <sz val="7"/>
        <color theme="1"/>
        <rFont val="Arial"/>
        <family val="2"/>
      </rPr>
      <t>LT Chihuahua Planta 73360 Nombre de Dios</t>
    </r>
    <r>
      <rPr>
        <sz val="7"/>
        <color theme="1"/>
        <rFont val="Arial"/>
        <family val="2"/>
      </rPr>
      <t xml:space="preserve">
Cond 477 MCM = 131 MVA / Capacidad declarada = 80 MVA
Carga detectada (% del límite actual) = 126
Equipo que limita= Transformador de Corriente
Descripción del proyecto:
Reemplazo de Transformadores de Corriente en ambas Subestaciones Eléctricas
</t>
    </r>
    <r>
      <rPr>
        <b/>
        <sz val="7"/>
        <color theme="1"/>
        <rFont val="Arial"/>
        <family val="2"/>
      </rPr>
      <t>LT Reforma 93150 Norte Cereso</t>
    </r>
    <r>
      <rPr>
        <sz val="7"/>
        <color theme="1"/>
        <rFont val="Arial"/>
        <family val="2"/>
      </rPr>
      <t xml:space="preserve">
Cond 900 MCM = 386 MVA / Capacidad declarada = 319 MVA
Carga detectada (% del límite actual) = 104
Equipo que limita= Trampa de Onda
Descripción del proyecto:
Reemplazo de Trampa de Onda en SE Reforma
</t>
    </r>
    <r>
      <rPr>
        <b/>
        <sz val="7"/>
        <color theme="1"/>
        <rFont val="Arial"/>
        <family val="2"/>
      </rPr>
      <t>LT Reforma 93280 Norte Cereso</t>
    </r>
    <r>
      <rPr>
        <sz val="7"/>
        <color theme="1"/>
        <rFont val="Arial"/>
        <family val="2"/>
      </rPr>
      <t xml:space="preserve">
Cond 900 MCM = 386 MVA / Capacidad declarada = 319 MVA
Carga detectada (% del límite actual) = 104
Equipo que limita= Trampa de Onda
Descripción del proyecto:
Reemplazo de Trampa de Onda en SE Reforma
</t>
    </r>
    <r>
      <rPr>
        <b/>
        <sz val="7"/>
        <color theme="1"/>
        <rFont val="Arial"/>
        <family val="2"/>
      </rPr>
      <t>LT El Encino 93360 División del Norte</t>
    </r>
    <r>
      <rPr>
        <sz val="7"/>
        <color theme="1"/>
        <rFont val="Arial"/>
        <family val="2"/>
      </rPr>
      <t xml:space="preserve">
Cond 900 MCM = 386 MVA / Capacidad declarada = 319 MVA
Carga detectada (% del límite actual) = 103
Equipo que limita= Trampa de Onda
Descripción del proyecto:
Reemplazo de Trampa de Onda en SE División del Norte
</t>
    </r>
    <r>
      <rPr>
        <b/>
        <sz val="7"/>
        <color theme="1"/>
        <rFont val="Arial"/>
        <family val="2"/>
      </rPr>
      <t>LT Parque 73010 Valle de Juárez</t>
    </r>
    <r>
      <rPr>
        <sz val="7"/>
        <color theme="1"/>
        <rFont val="Arial"/>
        <family val="2"/>
      </rPr>
      <t xml:space="preserve">
Cond 477 MCM = 131 MVA / Capacidad declarada = 80 MVA
Carga detectada (% del límite actual) = 116
Equipo que limita= Transformador de Corriente
Descripción del proyecto:
Reemplazo de Transformadores de Corriente en SE Parque
</t>
    </r>
    <r>
      <rPr>
        <b/>
        <sz val="7"/>
        <color theme="1"/>
        <rFont val="Arial"/>
        <family val="2"/>
      </rPr>
      <t>LT Parque 73020 Valle de Juárez</t>
    </r>
    <r>
      <rPr>
        <sz val="7"/>
        <color theme="1"/>
        <rFont val="Arial"/>
        <family val="2"/>
      </rPr>
      <t xml:space="preserve">
Cond 477 MCM = 131 MVA / Capacidad declarada = 80 MVA
Carga detectada (% del límite actual) = 116
Equipo que limita= Transformador de Corriente
Descripción del proyecto:
Reemplazo de Transformadores de Corriente en SE Parque
</t>
    </r>
    <r>
      <rPr>
        <b/>
        <sz val="7"/>
        <color theme="1"/>
        <rFont val="Arial"/>
        <family val="2"/>
      </rPr>
      <t>LT Durango II 73420 Cerro del Mercado</t>
    </r>
    <r>
      <rPr>
        <sz val="7"/>
        <color theme="1"/>
        <rFont val="Arial"/>
        <family val="2"/>
      </rPr>
      <t xml:space="preserve">
Cond 477 MCM = 131 MVA / Capacidad declarada = 120 MVA
Carga detectada (% del límite actual) = 110
Equipo que limita= Transformador de Corriente
Descripción del proyecto:
Reemplazo de Transformadores de Corriente en ambas Subestaciones Eléctricas
</t>
    </r>
    <r>
      <rPr>
        <b/>
        <sz val="7"/>
        <color theme="1"/>
        <rFont val="Arial"/>
        <family val="2"/>
      </rPr>
      <t>LT Durango II 73940 CM International Wire</t>
    </r>
    <r>
      <rPr>
        <sz val="7"/>
        <color theme="1"/>
        <rFont val="Arial"/>
        <family val="2"/>
      </rPr>
      <t xml:space="preserve">
Cond 477 MCM = 131 MVA / Capacidad declarada = 120 MVA
Carga detectada (% del límite actual) = 119
Equipo que limita= Transformador de Corriente
Descripción del proyecto:
Reemplazo de Transformadores de Corriente en SE Durango II
</t>
    </r>
    <r>
      <rPr>
        <b/>
        <sz val="7"/>
        <color theme="1"/>
        <rFont val="Arial"/>
        <family val="2"/>
      </rPr>
      <t>Líneas de Transmisión Gerencia de Control Regional Noreste</t>
    </r>
    <r>
      <rPr>
        <sz val="7"/>
        <color theme="1"/>
        <rFont val="Arial"/>
        <family val="2"/>
      </rPr>
      <t xml:space="preserve">
</t>
    </r>
    <r>
      <rPr>
        <b/>
        <sz val="7"/>
        <color theme="1"/>
        <rFont val="Arial"/>
        <family val="2"/>
      </rPr>
      <t>LT Nicolás 73M80 Maniobras Promax</t>
    </r>
    <r>
      <rPr>
        <sz val="7"/>
        <color theme="1"/>
        <rFont val="Arial"/>
        <family val="2"/>
      </rPr>
      <t xml:space="preserve">
Cond 795 MCM = 179 MVA / Capacidad declarada = 120 MVA
Carga detectada (% del límite actual) = 110
Equipo que limita= Transformador de Corriente
Descripción del proyecto:
Reemplazo de Transformadores de Corriente en ambas Subestaciones Eléctricas
</t>
    </r>
    <r>
      <rPr>
        <b/>
        <sz val="7"/>
        <color theme="1"/>
        <rFont val="Arial"/>
        <family val="2"/>
      </rPr>
      <t>LT Villa de García 73F00 Fomerrey</t>
    </r>
    <r>
      <rPr>
        <sz val="7"/>
        <color theme="1"/>
        <rFont val="Arial"/>
        <family val="2"/>
      </rPr>
      <t xml:space="preserve">
Cond 795 MCM = 179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Nogalar 73940 Pemex</t>
    </r>
    <r>
      <rPr>
        <sz val="7"/>
        <color theme="1"/>
        <rFont val="Arial"/>
        <family val="2"/>
      </rPr>
      <t xml:space="preserve">
Cond 795 MCM = 179 MVA / Capacidad declarada = 120 MVA
Carga detectada (% del límite actual) = 105
Equipo que limita= Transformador de Corriente
Descripción del proyecto:
Reemplazo de Transformadores de Corriente en ambas Subestaciones Eléctricas
</t>
    </r>
    <r>
      <rPr>
        <b/>
        <sz val="7"/>
        <color theme="1"/>
        <rFont val="Arial"/>
        <family val="2"/>
      </rPr>
      <t>LT Matamoros Potencia 83680 Matamoros</t>
    </r>
    <r>
      <rPr>
        <sz val="7"/>
        <color theme="1"/>
        <rFont val="Arial"/>
        <family val="2"/>
      </rPr>
      <t xml:space="preserve">
Cond 477 MCM = 130 MVA / Capacidad declarada = 96 MVA
Carga detectada (% del límite actual) = 104
Equipo que limita= Transformador de Corriente
Descripción del proyecto:
Reemplazo de Transformadores de Corriente en ambas Subestaciones Eléctricas
</t>
    </r>
    <r>
      <rPr>
        <b/>
        <sz val="7"/>
        <color theme="1"/>
        <rFont val="Arial"/>
        <family val="2"/>
      </rPr>
      <t>LT Maniobras Dulces Nombres 73N60 Santa Cruz</t>
    </r>
    <r>
      <rPr>
        <sz val="7"/>
        <color theme="1"/>
        <rFont val="Arial"/>
        <family val="2"/>
      </rPr>
      <t xml:space="preserve">
Cond XXX MCM = XXX MVA / Capacidad declarada = 120 MVA
Carga detectada (% del límite actual) = 103
Equipo que limita= Transformador de Corriente
Descripción del proyecto:
Reemplazo de Transformadores de Corriente en SE Santa Cruz
</t>
    </r>
    <r>
      <rPr>
        <b/>
        <sz val="7"/>
        <color theme="1"/>
        <rFont val="Arial"/>
        <family val="2"/>
      </rPr>
      <t>LT Maniobras Promax 73630 San Jerónimo</t>
    </r>
    <r>
      <rPr>
        <sz val="7"/>
        <color theme="1"/>
        <rFont val="Arial"/>
        <family val="2"/>
      </rPr>
      <t xml:space="preserve">
Cond 795 MCM = 179 MVA / Capacidad declarada = 120 MVA
Carga detectada (% del límite actual) = 112
Equipo que limita= Transformador de Corriente
Descripción del proyecto:
Reemplazo de Transformadores de Corriente en ambas Subestaciones Eléctricas
</t>
    </r>
    <r>
      <rPr>
        <b/>
        <sz val="7"/>
        <color theme="1"/>
        <rFont val="Arial"/>
        <family val="2"/>
      </rPr>
      <t>LT Finsa Guadalupe 73N90 Maniobras Dulces Nombres</t>
    </r>
    <r>
      <rPr>
        <sz val="7"/>
        <color theme="1"/>
        <rFont val="Arial"/>
        <family val="2"/>
      </rPr>
      <t xml:space="preserve">
Cond XXX MCM = XXX MVA / Capacidad declarada = 120 MVA
Carga detectada (% del límite actual) = 108
Equipo que limita= Transformador de Corriente
Descripción del proyecto:
Reemplazo de Transformadores de Corriente en SE Finsa Guadalupe
</t>
    </r>
    <r>
      <rPr>
        <b/>
        <sz val="7"/>
        <color theme="1"/>
        <rFont val="Arial"/>
        <family val="2"/>
      </rPr>
      <t>LT Plaza 73710 Valles</t>
    </r>
    <r>
      <rPr>
        <sz val="7"/>
        <color theme="1"/>
        <rFont val="Arial"/>
        <family val="2"/>
      </rPr>
      <t xml:space="preserve">
Cond 795 MCM = 179 MVA / Capacidad declarada = 120 MVA
Carga detectada (% del límite actual) = 116
Equipo que limita= Transformador de Corriente
Descripción del proyecto:
Reemplazo de Transformadores de Corriente en ambas Subestaciones Eléctricas
</t>
    </r>
    <r>
      <rPr>
        <b/>
        <sz val="7"/>
        <color theme="1"/>
        <rFont val="Arial"/>
        <family val="2"/>
      </rPr>
      <t>LT Plaza 73400 Valle Oriente</t>
    </r>
    <r>
      <rPr>
        <sz val="7"/>
        <color theme="1"/>
        <rFont val="Arial"/>
        <family val="2"/>
      </rPr>
      <t xml:space="preserve">
Cond 1000 MCM = 214 MVA / Capacidad declarada = 120 MVA
Carga detectada (% del límite actual) = 107
Equipo que limita= Transformador de Corriente
Descripción del proyecto:
Reemplazo de Transformadores de Corriente en ambas Subestaciones Eléctricas
</t>
    </r>
    <r>
      <rPr>
        <b/>
        <sz val="7"/>
        <color theme="1"/>
        <rFont val="Arial"/>
        <family val="2"/>
      </rPr>
      <t>LT Monterrey Potencia 73000 Pemex</t>
    </r>
    <r>
      <rPr>
        <sz val="7"/>
        <color theme="1"/>
        <rFont val="Arial"/>
        <family val="2"/>
      </rPr>
      <t xml:space="preserve">
Cond 795 MCM = 179 MVA / Capacidad declarada = 120 MVA
Carga detectada (% del límite actual) = 127
Equipo que limita= Transformador de Corriente
Descripción del proyecto:
Reemplazo de Transformadores de Corriente en SE Monterrey Potencia
</t>
    </r>
    <r>
      <rPr>
        <b/>
        <sz val="7"/>
        <color theme="1"/>
        <rFont val="Arial"/>
        <family val="2"/>
      </rPr>
      <t>LT Escobedo 73F60 Estrella</t>
    </r>
    <r>
      <rPr>
        <sz val="7"/>
        <color theme="1"/>
        <rFont val="Arial"/>
        <family val="2"/>
      </rPr>
      <t xml:space="preserve">
Cond 1113 MCM = 217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América 73H60 Escobedo</t>
    </r>
    <r>
      <rPr>
        <sz val="7"/>
        <color theme="1"/>
        <rFont val="Arial"/>
        <family val="2"/>
      </rPr>
      <t xml:space="preserve">
Cond 1113 MCM = 217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Monterrey Potencia 73820 La Fe</t>
    </r>
    <r>
      <rPr>
        <sz val="7"/>
        <color theme="1"/>
        <rFont val="Arial"/>
        <family val="2"/>
      </rPr>
      <t xml:space="preserve">
Cond 795 MCM = 179 MVA / Capacidad declarada = 120 MVA
Carga detectada (% del límite actual) = 106
Equipo que limita= Transformador de Corriente
Descripción del proyecto:
Reemplazo de Transformadores de Corriente en SE Monterrey Potencia
</t>
    </r>
    <r>
      <rPr>
        <b/>
        <sz val="7"/>
        <color theme="1"/>
        <rFont val="Arial"/>
        <family val="2"/>
      </rPr>
      <t>LT Monterrey Potencia 73660 Pemex</t>
    </r>
    <r>
      <rPr>
        <sz val="7"/>
        <color theme="1"/>
        <rFont val="Arial"/>
        <family val="2"/>
      </rPr>
      <t xml:space="preserve">
Cond 795 MCM = 179 MVA / Capacidad declarada = 120 MVA
Carga detectada (% del límite actual) = 106
Equipo que limita= Transformador de Corriente
Descripción del proyecto:
Reemplazo de Transformadores de Corriente en SE Monterrey Potencia
</t>
    </r>
    <r>
      <rPr>
        <b/>
        <sz val="7"/>
        <color theme="1"/>
        <rFont val="Arial"/>
        <family val="2"/>
      </rPr>
      <t>LT Monterrey Potencia 73430 Huinalá</t>
    </r>
    <r>
      <rPr>
        <sz val="7"/>
        <color theme="1"/>
        <rFont val="Arial"/>
        <family val="2"/>
      </rPr>
      <t xml:space="preserve">
Cond 795 MCM = 180 MVA / Capacidad declarada = 120 MVA
Carga detectada (% del límite actual) = 101
Equipo que limita= Transformador de Corriente
Descripción del proyecto:
Reemplazo de Transformadores de Corriente en ambas Subestaciones Eléctricas
</t>
    </r>
    <r>
      <rPr>
        <b/>
        <sz val="7"/>
        <color theme="1"/>
        <rFont val="Arial"/>
        <family val="2"/>
      </rPr>
      <t>LT San Nicolás 73890 Topo Chico</t>
    </r>
    <r>
      <rPr>
        <sz val="7"/>
        <color theme="1"/>
        <rFont val="Arial"/>
        <family val="2"/>
      </rPr>
      <t xml:space="preserve">
Cond 795 MCM = 179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Mitras 73D70 San Bernabé</t>
    </r>
    <r>
      <rPr>
        <sz val="7"/>
        <color theme="1"/>
        <rFont val="Arial"/>
        <family val="2"/>
      </rPr>
      <t xml:space="preserve">
Cond 1113 MCM = 217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Cumbres Frontera 83400 Jarachina</t>
    </r>
    <r>
      <rPr>
        <sz val="7"/>
        <color theme="1"/>
        <rFont val="Arial"/>
        <family val="2"/>
      </rPr>
      <t xml:space="preserve">
Cond 1113 MCM = 261 MVA / Capacidad declarada = 143 MVA
Carga detectada (% del límite actual) = 100
Equipo que limita= Transformador de Corriente
Descripción del proyecto:
Reemplazo de Transformadores de Corriente en ambas Subestaciones Eléctricas
</t>
    </r>
    <r>
      <rPr>
        <b/>
        <sz val="7"/>
        <color theme="1"/>
        <rFont val="Arial"/>
        <family val="2"/>
      </rPr>
      <t>LT Cuadro de Maniobras Eólica de Coahuila 93050 Andalucía</t>
    </r>
    <r>
      <rPr>
        <sz val="7"/>
        <color theme="1"/>
        <rFont val="Arial"/>
        <family val="2"/>
      </rPr>
      <t xml:space="preserve">
Cond 900 MCM = 386 MVA / Capacidad declarada = 319 MVA
Carga detectada (% del límite actual) = 103
Equipo que limita= Transformador de Corriente
Descripción del proyecto:
Reemplazo de Transformadores de Corriente en ambas Subestaciones Eléctricas
</t>
    </r>
    <r>
      <rPr>
        <b/>
        <sz val="7"/>
        <color theme="1"/>
        <rFont val="Arial"/>
        <family val="2"/>
      </rPr>
      <t>LT Nicolás 73890 Celulosa</t>
    </r>
    <r>
      <rPr>
        <sz val="7"/>
        <color theme="1"/>
        <rFont val="Arial"/>
        <family val="2"/>
      </rPr>
      <t xml:space="preserve">
Cond 1113 MCM = XXX MVA / Capacidad declarada = 120 MVA
Carga detectada (% del límite actual) = 107
Equipo que limita= Transformador de Corriente
Descripción del proyecto:
Reemplazo de Transformadores de Corriente en ambas Subestaciones Eléctricas
</t>
    </r>
    <r>
      <rPr>
        <b/>
        <sz val="7"/>
        <color theme="1"/>
        <rFont val="Arial"/>
        <family val="2"/>
      </rPr>
      <t>LT Derranadero 73320 Saltillo</t>
    </r>
    <r>
      <rPr>
        <sz val="7"/>
        <color theme="1"/>
        <rFont val="Arial"/>
        <family val="2"/>
      </rPr>
      <t xml:space="preserve">
Cond 477 MCM = 133 MVA / Capacidad declarada = 120 MVA
Carga detectada (% del límite actual) = 100
Equipo que limita= Transformador de Corriente
Descripción del proyecto:
Reemplazo de Transformadores de Corriente en SE Saltillo
</t>
    </r>
    <r>
      <rPr>
        <b/>
        <sz val="7"/>
        <color theme="1"/>
        <rFont val="Arial"/>
        <family val="2"/>
      </rPr>
      <t>LT Matamoros Potencia 83680 Matamoros</t>
    </r>
    <r>
      <rPr>
        <sz val="7"/>
        <color theme="1"/>
        <rFont val="Arial"/>
        <family val="2"/>
      </rPr>
      <t xml:space="preserve">
Cond 477 MCM = XXX MVA / Capacidad declarada = 120 MVA
Carga detectada (% del límite actual) = 95
Equipo que limita= Transformador de Corriente
Descripción del proyecto:
Reemplazo de Transformadores de Corriente en ambas Subestaciones Eléctricas
</t>
    </r>
    <r>
      <rPr>
        <b/>
        <sz val="7"/>
        <color theme="1"/>
        <rFont val="Arial"/>
        <family val="2"/>
      </rPr>
      <t>LT Villa de García 73E70 Lechugal</t>
    </r>
    <r>
      <rPr>
        <sz val="7"/>
        <color theme="1"/>
        <rFont val="Arial"/>
        <family val="2"/>
      </rPr>
      <t xml:space="preserve">
Cond 795 MCM = XXX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Cumbres Frontera 83390 Villa Florida</t>
    </r>
    <r>
      <rPr>
        <sz val="7"/>
        <color theme="1"/>
        <rFont val="Arial"/>
        <family val="2"/>
      </rPr>
      <t xml:space="preserve">
Cond 1113 MCM = 261 MVA / Capacidad declarada = 143 MVA
Carga detectada (% del límite actual) = 102
Equipo que limita= Transformador de Corriente
Descripción del proyecto:
Reemplazo de Transformadores de Corriente en SE Villa Florida
</t>
    </r>
    <r>
      <rPr>
        <b/>
        <sz val="7"/>
        <color theme="1"/>
        <rFont val="Arial"/>
        <family val="2"/>
      </rPr>
      <t>LT Cedro 73E30 Capellanía</t>
    </r>
    <r>
      <rPr>
        <sz val="7"/>
        <color theme="1"/>
        <rFont val="Arial"/>
        <family val="2"/>
      </rPr>
      <t xml:space="preserve">
Cond 1113 MCM = 217 MVA / Capacidad declarada = 120 MVA
Carga detectada (% del límite actual) = 109
Equipo que limita= Transformador de Corriente
Descripción del proyecto:
Reemplazo de Transformadores de Corriente en SE Cedros
</t>
    </r>
    <r>
      <rPr>
        <b/>
        <sz val="7"/>
        <color theme="1"/>
        <rFont val="Arial"/>
        <family val="2"/>
      </rPr>
      <t>LT Ramos Arizpe 73460 Parque Industrial Santa María</t>
    </r>
    <r>
      <rPr>
        <sz val="7"/>
        <color theme="1"/>
        <rFont val="Arial"/>
        <family val="2"/>
      </rPr>
      <t xml:space="preserve">
Cond 1113 MCM = XXX MVA / Capacidad declarada = 120 MVA
Carga detectada (% del límite actual) = 100
Equipo que limita= Transformador de Corriente
Descripción del proyecto:
Reemplazo de Transformadores de Corriente en ambas Subestaciones Eléctricas
</t>
    </r>
    <r>
      <rPr>
        <b/>
        <sz val="7"/>
        <color theme="1"/>
        <rFont val="Arial"/>
        <family val="2"/>
      </rPr>
      <t>LT Monterrey Potencia 73950 Pemex</t>
    </r>
    <r>
      <rPr>
        <sz val="7"/>
        <color theme="1"/>
        <rFont val="Arial"/>
        <family val="2"/>
      </rPr>
      <t xml:space="preserve">
Cond 795 MCM = XXX MVA / Capacidad declarada = 120 MVA
Carga detectada (% del límite actual) = 100
Equipo que limita= Transformador de Corriente
Descripción del proyecto:
Reemplazo de Transformadores de Corriente en ambas Subestaciones Eléctricas
</t>
    </r>
    <r>
      <rPr>
        <b/>
        <sz val="7"/>
        <color theme="1"/>
        <rFont val="Arial"/>
        <family val="2"/>
      </rPr>
      <t>Líneas de Transmisión Gerencia de Control Baja California</t>
    </r>
    <r>
      <rPr>
        <sz val="7"/>
        <color theme="1"/>
        <rFont val="Arial"/>
        <family val="2"/>
      </rPr>
      <t xml:space="preserve">
</t>
    </r>
    <r>
      <rPr>
        <b/>
        <sz val="7"/>
        <color theme="1"/>
        <rFont val="Arial"/>
        <family val="2"/>
      </rPr>
      <t>LT Herradura 63730 Tecate II</t>
    </r>
    <r>
      <rPr>
        <sz val="7"/>
        <color theme="1"/>
        <rFont val="Arial"/>
        <family val="2"/>
      </rPr>
      <t xml:space="preserve">
Cond 795 MCM = 108 MVA / Capacidad declarada = 72 MVA
Carga detectada (% del límite actual) = 110
Equipo que limita= Transformador de Corriente
Descripción del proyecto:
Reemplazo de Transformadores de Corriente en ambas Subestaciones Eléctricas
</t>
    </r>
    <r>
      <rPr>
        <b/>
        <sz val="7"/>
        <color theme="1"/>
        <rFont val="Arial"/>
        <family val="2"/>
      </rPr>
      <t>LT Parque Industrial 93470 Chapultepec</t>
    </r>
    <r>
      <rPr>
        <sz val="7"/>
        <color theme="1"/>
        <rFont val="Arial"/>
        <family val="2"/>
      </rPr>
      <t xml:space="preserve">
Cond 1113 MCM = 388 MVA / Capacidad declarada = 319 MVA
Carga detectada (% del límite actual) = 120
Equipo que limita= Transformador de Corriente
Descripción del proyecto:
Reemplazo de Transformadores de Corriente en ambas Subestaciones Eléctricas</t>
    </r>
  </si>
  <si>
    <t>Reemplazo de equipo con baja capacidad de corto circuito (KA) (en zonas Juárez y Torreón)</t>
  </si>
  <si>
    <r>
      <rPr>
        <b/>
        <sz val="7"/>
        <color theme="1"/>
        <rFont val="Arial"/>
        <family val="2"/>
      </rPr>
      <t>SE Valle de Juárez</t>
    </r>
    <r>
      <rPr>
        <sz val="7"/>
        <color theme="1"/>
        <rFont val="Arial"/>
        <family val="2"/>
      </rPr>
      <t xml:space="preserve">
5 Interruptores de Potencia 115 kV / 2
31 Cuchillas desconectoras 115 kV / 3
14 Transformadores de Corriente 115 kV / 4
1 Alimentador 115 kV
</t>
    </r>
    <r>
      <rPr>
        <b/>
        <sz val="7"/>
        <color theme="1"/>
        <rFont val="Arial"/>
        <family val="2"/>
      </rPr>
      <t>SE Francke</t>
    </r>
    <r>
      <rPr>
        <sz val="7"/>
        <color theme="1"/>
        <rFont val="Arial"/>
        <family val="2"/>
      </rPr>
      <t xml:space="preserve">
1 Interruptor de Potencia 115 kV / 2
3 Cuchillas desconectoras​ 115 kV / 3
3 Apartarayos 115 kV
3 Transformadores de Potencial  115 kV​
Requiere reforzar estructura mayor para colocación de cuchillas​
</t>
    </r>
    <r>
      <rPr>
        <b/>
        <sz val="7"/>
        <color theme="1"/>
        <rFont val="Arial"/>
        <family val="2"/>
      </rPr>
      <t>SE Torreón Sur</t>
    </r>
    <r>
      <rPr>
        <sz val="7"/>
        <color theme="1"/>
        <rFont val="Arial"/>
        <family val="2"/>
      </rPr>
      <t xml:space="preserve">
3 Interruptores de Potencia 115 kV / 2
13 Cuchillas desconectoras 115 kV / 3
17 Transformadores de Corriente  115 kV ​/ 4
</t>
    </r>
    <r>
      <rPr>
        <b/>
        <sz val="7"/>
        <color theme="1"/>
        <rFont val="Arial"/>
        <family val="2"/>
      </rPr>
      <t>SE Laguna</t>
    </r>
    <r>
      <rPr>
        <sz val="7"/>
        <color theme="1"/>
        <rFont val="Arial"/>
        <family val="2"/>
      </rPr>
      <t xml:space="preserve">
3 Interruptores de Potencia 115 kV / 2
15 Cuchillas desconectoras kV / 3
9 Transformadores de Corriente  115 kV​ / 4
</t>
    </r>
    <r>
      <rPr>
        <b/>
        <sz val="7"/>
        <color theme="1"/>
        <rFont val="Arial"/>
        <family val="2"/>
      </rPr>
      <t>SE Sacramento</t>
    </r>
    <r>
      <rPr>
        <sz val="7"/>
        <color theme="1"/>
        <rFont val="Arial"/>
        <family val="2"/>
      </rPr>
      <t xml:space="preserve">
2 Interruptores de Potencia 115 kV / 2
6 Transformadores de Corriente 115 kV​ / 4
</t>
    </r>
    <r>
      <rPr>
        <b/>
        <sz val="7"/>
        <color theme="1"/>
        <rFont val="Arial"/>
        <family val="2"/>
      </rPr>
      <t>SE Laguna II</t>
    </r>
    <r>
      <rPr>
        <sz val="7"/>
        <color theme="1"/>
        <rFont val="Arial"/>
        <family val="2"/>
      </rPr>
      <t xml:space="preserve">
1 Interruptores de Potencia 115 kV / 2
10 Cuchillas desconectoras 115 kV / 3
3 Apartarayos 115 kV​
12 Transformadores de Corriente 115 kV​ / 4
2/ El proyecto contempla la modernización de interruptores​
3/ El proyecto contempla la modernización de cuchillas desconectadoras​
4/ El proyecto contempla la modernización de TC</t>
    </r>
  </si>
  <si>
    <t>M19-NT2</t>
  </si>
  <si>
    <t>Sustitución de Transformadores de Potencia en la subestación Poza Rica 1</t>
  </si>
  <si>
    <r>
      <rPr>
        <b/>
        <sz val="7"/>
        <color theme="1"/>
        <rFont val="Arial"/>
        <family val="2"/>
      </rPr>
      <t xml:space="preserve">SE Poza Rica
</t>
    </r>
    <r>
      <rPr>
        <sz val="7"/>
        <color theme="1"/>
        <rFont val="Arial"/>
        <family val="2"/>
      </rPr>
      <t>Sustitución de 2  bancos de transformación
1 AT - 3F - 53.3 MVA - 115/69 kV - AT-6
1 AT - 3F - 53.3 MVA - 115/69 kV - AT-7</t>
    </r>
  </si>
  <si>
    <t>M19-OR1</t>
  </si>
  <si>
    <t xml:space="preserve">Puebla Dos Mil entronque Puebla II 73890 Guadalupe Analco </t>
  </si>
  <si>
    <r>
      <rPr>
        <b/>
        <sz val="7"/>
        <color theme="1"/>
        <rFont val="Arial"/>
        <family val="2"/>
      </rPr>
      <t xml:space="preserve">Puebla Dos Mil Entronque Puebla II – Guadalupe Analco (73890)
</t>
    </r>
    <r>
      <rPr>
        <sz val="7"/>
        <color theme="1"/>
        <rFont val="Arial"/>
        <family val="2"/>
      </rPr>
      <t>115 kV - 2C - 0.2 km-C</t>
    </r>
  </si>
  <si>
    <t>P19-OR2</t>
  </si>
  <si>
    <t>San José Iturbide Banco 4</t>
  </si>
  <si>
    <r>
      <rPr>
        <b/>
        <sz val="7"/>
        <color theme="1"/>
        <rFont val="Arial"/>
        <family val="2"/>
      </rPr>
      <t>LT Las Delicias – San José Iturbide</t>
    </r>
    <r>
      <rPr>
        <sz val="7"/>
        <color theme="1"/>
        <rFont val="Arial"/>
        <family val="2"/>
      </rPr>
      <t xml:space="preserve">
230 kV - 2C - 60.0 km-C - TA - 1113 ACSR - 1 Conf/f /2
</t>
    </r>
    <r>
      <rPr>
        <b/>
        <sz val="7"/>
        <color theme="1"/>
        <rFont val="Arial"/>
        <family val="2"/>
      </rPr>
      <t>LT San José Iturbide – La Fragua</t>
    </r>
    <r>
      <rPr>
        <sz val="7"/>
        <color theme="1"/>
        <rFont val="Arial"/>
        <family val="2"/>
      </rPr>
      <t xml:space="preserve">
115 kV - 1C - 16.0 km-C - TA - 1113 ACSR - 1 Conf/f
</t>
    </r>
    <r>
      <rPr>
        <b/>
        <sz val="7"/>
        <color theme="1"/>
        <rFont val="Arial"/>
        <family val="2"/>
      </rPr>
      <t xml:space="preserve">SE Las Delicias </t>
    </r>
    <r>
      <rPr>
        <sz val="7"/>
        <color theme="1"/>
        <rFont val="Arial"/>
        <family val="2"/>
      </rPr>
      <t xml:space="preserve">
2 Alimentadores 230 kV LT Las Delcias - San José Iturbide
</t>
    </r>
    <r>
      <rPr>
        <b/>
        <sz val="7"/>
        <color theme="1"/>
        <rFont val="Arial"/>
        <family val="2"/>
      </rPr>
      <t>San José Iturbide Banco 4</t>
    </r>
    <r>
      <rPr>
        <sz val="7"/>
        <color theme="1"/>
        <rFont val="Arial"/>
        <family val="2"/>
      </rPr>
      <t xml:space="preserve">
4 AT - 1F - 75 MVA - 300 MVA - 230/115 kV
</t>
    </r>
    <r>
      <rPr>
        <b/>
        <sz val="7"/>
        <color theme="1"/>
        <rFont val="Arial"/>
        <family val="2"/>
      </rPr>
      <t xml:space="preserve">San José Iturbide
</t>
    </r>
    <r>
      <rPr>
        <sz val="7"/>
        <color theme="1"/>
        <rFont val="Arial"/>
        <family val="2"/>
      </rPr>
      <t xml:space="preserve">2 Alimentadores 230 kV LT San José Iturbide - Las Delicias
1 Alimentador 115 kV LT San José Iturbide - La Fragua
1 Alimentador 115 kV (Amarre)
1 Alimentador 230 kV (Amarre)
Recalibración Bus 115 kV /3
1 Bus Nuevo 230 kV
</t>
    </r>
    <r>
      <rPr>
        <b/>
        <sz val="7"/>
        <color theme="1"/>
        <rFont val="Arial"/>
        <family val="2"/>
      </rPr>
      <t>SE La Fragua</t>
    </r>
    <r>
      <rPr>
        <sz val="7"/>
        <color theme="1"/>
        <rFont val="Arial"/>
        <family val="2"/>
      </rPr>
      <t xml:space="preserve">
1 Alimentador 115 kV LT La Fragua - San José Iturbide
</t>
    </r>
    <r>
      <rPr>
        <b/>
        <sz val="7"/>
        <color theme="1"/>
        <rFont val="Arial"/>
        <family val="2"/>
      </rPr>
      <t>SE San Luis de la Paz II</t>
    </r>
    <r>
      <rPr>
        <sz val="7"/>
        <color theme="1"/>
        <rFont val="Arial"/>
        <family val="2"/>
      </rPr>
      <t xml:space="preserve">
Modernización 5 Interruptores 115 kV /4
</t>
    </r>
    <r>
      <rPr>
        <b/>
        <sz val="7"/>
        <color theme="1"/>
        <rFont val="Arial"/>
        <family val="2"/>
      </rPr>
      <t>SE La Soledad</t>
    </r>
    <r>
      <rPr>
        <sz val="7"/>
        <color theme="1"/>
        <rFont val="Arial"/>
        <family val="2"/>
      </rPr>
      <t xml:space="preserve">
Recalibración del Bus y Puentes 115 kV /5
2/ Tendido de los dos circuitos
3/ Capacidad mínima 450 MVA
4/ Sustitución por capacidad de Icc
5/ Incrementar límite LT La Soledad 73450 San Luis de la Paz mínimo 119 MVA
</t>
    </r>
  </si>
  <si>
    <t>P19-OC2</t>
  </si>
  <si>
    <t>Modernización de Arreglo de Barras en 230 kV de la subestación eléctrica Tecnológico</t>
  </si>
  <si>
    <r>
      <rPr>
        <b/>
        <sz val="7"/>
        <color theme="1"/>
        <rFont val="Arial"/>
        <family val="2"/>
      </rPr>
      <t xml:space="preserve">SE Tecnológico
</t>
    </r>
    <r>
      <rPr>
        <sz val="7"/>
        <color theme="1"/>
        <rFont val="Arial"/>
        <family val="2"/>
      </rPr>
      <t>Cambio de arreglo a BP - BA 230 kV
9 Cuchillas desconectadoras 230 kV
6 Transformadores de Corriente 230 kV
6 Transformadores de Potencial 230 kV
Tableros de Protección, Control y Medición
Obra Civil
Obra Electromecánica</t>
    </r>
  </si>
  <si>
    <t>M19-BC1</t>
  </si>
  <si>
    <t>Modernización de tres cuadros de Maniobras para incorporar interruptores</t>
  </si>
  <si>
    <r>
      <rPr>
        <b/>
        <sz val="7"/>
        <color theme="1"/>
        <rFont val="Arial"/>
        <family val="2"/>
      </rPr>
      <t>SE Cuadro de Maniobras Bismark</t>
    </r>
    <r>
      <rPr>
        <sz val="7"/>
        <color theme="1"/>
        <rFont val="Arial"/>
        <family val="2"/>
      </rPr>
      <t xml:space="preserve">
1 Alimentador 115 kV LT Cuadro de Maniobras Bismark 73830 Palomas /1,4,5
</t>
    </r>
    <r>
      <rPr>
        <b/>
        <sz val="7"/>
        <color theme="1"/>
        <rFont val="Arial"/>
        <family val="2"/>
      </rPr>
      <t>SE Buenaventura</t>
    </r>
    <r>
      <rPr>
        <sz val="7"/>
        <color theme="1"/>
        <rFont val="Arial"/>
        <family val="2"/>
      </rPr>
      <t xml:space="preserve">
1 Alimentador 115 kV LT Buenaventura 73660 Benito Juárez /2,4,5
1 Alimentador 115 kV LT San Buenaventura - 73660 - Casas Grandes /3,4,5
1/ Incluye Equipo Asociado 
1 Pieza Interruptor de Potencia 115 kV
2 Juegos Cuchillas desconectadoras 115 kV
3 Piezas Transformadores de Corriente 115 kV
3 Piezas Transformadores de Potencial 115 kV
3 Piezas Apartarrayos 115 kV
2/ Incluye Equipo Asociado 
1 Pieza Interruptor de Potencia 115 kV
2 Juegos Cuchillas desconectadoras 115 kV
3 Piezas Transformadores de Corriente 115 kV
3 Piezas Transformadores de Potencial 115 kV
3 Piezas Apartarrayos 115 kV
3/ Incluye Equipo Asociado 
1 Pieza Interruptor de Potencia 115 kV
2 Juegos Cuchillas desconectadoras 115 kV
3 Piezas Transformadores de Corriente 115 kV
3 Piezas Transformadores de Potencial 115 kV
3 Piezas Apartarrayos 115 kV
4/ Considerar estructura mayor
5/ Caseta Integras Bahías de Línea</t>
    </r>
  </si>
  <si>
    <t>M19-NT1</t>
  </si>
  <si>
    <t>Modernización de red eléctrica asociada a Humeros</t>
  </si>
  <si>
    <r>
      <t xml:space="preserve">
Humeros Dos 73170 Teziutlán
</t>
    </r>
    <r>
      <rPr>
        <sz val="7"/>
        <color theme="1"/>
        <rFont val="Arial"/>
        <family val="2"/>
      </rPr>
      <t>115 kV - 1C - 16 km-C /1</t>
    </r>
    <r>
      <rPr>
        <b/>
        <sz val="7"/>
        <color theme="1"/>
        <rFont val="Arial"/>
        <family val="2"/>
      </rPr>
      <t xml:space="preserve">
SE Teziutlán
</t>
    </r>
    <r>
      <rPr>
        <sz val="7"/>
        <color theme="1"/>
        <rFont val="Arial"/>
        <family val="2"/>
      </rPr>
      <t>1 Recalibración Barra 115 kV
3 Transformadores de Corriente 115 kV</t>
    </r>
    <r>
      <rPr>
        <b/>
        <sz val="7"/>
        <color theme="1"/>
        <rFont val="Arial"/>
        <family val="2"/>
      </rPr>
      <t xml:space="preserve">
SE Libres
</t>
    </r>
    <r>
      <rPr>
        <sz val="7"/>
        <color theme="1"/>
        <rFont val="Arial"/>
        <family val="2"/>
      </rPr>
      <t>1 Recalibración Barra 115 kV
3 Transformadores de Corriente 115 kV</t>
    </r>
    <r>
      <rPr>
        <b/>
        <sz val="7"/>
        <color theme="1"/>
        <rFont val="Arial"/>
        <family val="2"/>
      </rPr>
      <t xml:space="preserve">
SE Humeros II
</t>
    </r>
    <r>
      <rPr>
        <sz val="7"/>
        <color theme="1"/>
        <rFont val="Arial"/>
        <family val="2"/>
      </rPr>
      <t>3 Transformadores de Corriente 115 kV</t>
    </r>
    <r>
      <rPr>
        <b/>
        <sz val="7"/>
        <color theme="1"/>
        <rFont val="Arial"/>
        <family val="2"/>
      </rPr>
      <t xml:space="preserve">
SE Humeros III
</t>
    </r>
    <r>
      <rPr>
        <sz val="7"/>
        <color theme="1"/>
        <rFont val="Arial"/>
        <family val="2"/>
      </rPr>
      <t xml:space="preserve">Sustitución 2 Interruptores de Potencia 115 kV
1/ Recalibración </t>
    </r>
  </si>
  <si>
    <t>M19-OR2</t>
  </si>
  <si>
    <t>Solución a las restricciones de capacidad de transmisión de cables subterráneos del Noroeste</t>
  </si>
  <si>
    <r>
      <rPr>
        <b/>
        <sz val="7"/>
        <color theme="1"/>
        <rFont val="Arial"/>
        <family val="2"/>
      </rPr>
      <t xml:space="preserve">Zona Hermosillo: 48.9 km-C
LT Dynatech – Rolando García Urrea
</t>
    </r>
    <r>
      <rPr>
        <sz val="7"/>
        <color theme="1"/>
        <rFont val="Arial"/>
        <family val="2"/>
      </rPr>
      <t>115 kV - 1C - 7.0 km-C</t>
    </r>
    <r>
      <rPr>
        <b/>
        <sz val="7"/>
        <color theme="1"/>
        <rFont val="Arial"/>
        <family val="2"/>
      </rPr>
      <t xml:space="preserve">
LT Hermosillo Cinco – Dynatech
</t>
    </r>
    <r>
      <rPr>
        <sz val="7"/>
        <color theme="1"/>
        <rFont val="Arial"/>
        <family val="2"/>
      </rPr>
      <t xml:space="preserve">115 kV - 1C - 1.7 km-C
</t>
    </r>
    <r>
      <rPr>
        <b/>
        <sz val="7"/>
        <color theme="1"/>
        <rFont val="Arial"/>
        <family val="2"/>
      </rPr>
      <t>LT Hermosillo Cuatro – Hermosillo Seis</t>
    </r>
    <r>
      <rPr>
        <sz val="7"/>
        <color theme="1"/>
        <rFont val="Arial"/>
        <family val="2"/>
      </rPr>
      <t xml:space="preserve">
115 kV - 1C - 2.3 km-C
</t>
    </r>
    <r>
      <rPr>
        <b/>
        <sz val="7"/>
        <color theme="1"/>
        <rFont val="Arial"/>
        <family val="2"/>
      </rPr>
      <t>LT Hermosillo Cuatro – Portales</t>
    </r>
    <r>
      <rPr>
        <sz val="7"/>
        <color theme="1"/>
        <rFont val="Arial"/>
        <family val="2"/>
      </rPr>
      <t xml:space="preserve">
115 kV - 1C - 0.4 km-C
</t>
    </r>
    <r>
      <rPr>
        <b/>
        <sz val="7"/>
        <color theme="1"/>
        <rFont val="Arial"/>
        <family val="2"/>
      </rPr>
      <t>LT Hermosillo Loma – Hermosillo Dos</t>
    </r>
    <r>
      <rPr>
        <sz val="7"/>
        <color theme="1"/>
        <rFont val="Arial"/>
        <family val="2"/>
      </rPr>
      <t xml:space="preserve">
115 kV - 1C - 5.7 km-C
</t>
    </r>
    <r>
      <rPr>
        <b/>
        <sz val="7"/>
        <color theme="1"/>
        <rFont val="Arial"/>
        <family val="2"/>
      </rPr>
      <t>LT Hermosillo Loma – Hermosillo Misión</t>
    </r>
    <r>
      <rPr>
        <sz val="7"/>
        <color theme="1"/>
        <rFont val="Arial"/>
        <family val="2"/>
      </rPr>
      <t xml:space="preserve">
115 kV - 1C - 4.7 km-C
</t>
    </r>
    <r>
      <rPr>
        <b/>
        <sz val="7"/>
        <color theme="1"/>
        <rFont val="Arial"/>
        <family val="2"/>
      </rPr>
      <t>LT Hermosillo Loma – Pueblitos</t>
    </r>
    <r>
      <rPr>
        <sz val="7"/>
        <color theme="1"/>
        <rFont val="Arial"/>
        <family val="2"/>
      </rPr>
      <t xml:space="preserve">
115 kV - 1C - 0.1 km-C
</t>
    </r>
    <r>
      <rPr>
        <b/>
        <sz val="7"/>
        <color theme="1"/>
        <rFont val="Arial"/>
        <family val="2"/>
      </rPr>
      <t>LT Hermosillo Nueve – Hermosillo Cuatro</t>
    </r>
    <r>
      <rPr>
        <sz val="7"/>
        <color theme="1"/>
        <rFont val="Arial"/>
        <family val="2"/>
      </rPr>
      <t xml:space="preserve">
115 kV - 1C - 7.0 km-C
</t>
    </r>
    <r>
      <rPr>
        <b/>
        <sz val="7"/>
        <color theme="1"/>
        <rFont val="Arial"/>
        <family val="2"/>
      </rPr>
      <t>LT Hermosillo Seis – Hermosillo Misión</t>
    </r>
    <r>
      <rPr>
        <sz val="7"/>
        <color theme="1"/>
        <rFont val="Arial"/>
        <family val="2"/>
      </rPr>
      <t xml:space="preserve">
115 kV - 1C - 3.6 km-C
</t>
    </r>
    <r>
      <rPr>
        <b/>
        <sz val="7"/>
        <color theme="1"/>
        <rFont val="Arial"/>
        <family val="2"/>
      </rPr>
      <t>LT Hermosillo Uno – Hermosillo Nueve</t>
    </r>
    <r>
      <rPr>
        <sz val="7"/>
        <color theme="1"/>
        <rFont val="Arial"/>
        <family val="2"/>
      </rPr>
      <t xml:space="preserve">
115 kV - 1C -  0.1 km-C
</t>
    </r>
    <r>
      <rPr>
        <b/>
        <sz val="7"/>
        <color theme="1"/>
        <rFont val="Arial"/>
        <family val="2"/>
      </rPr>
      <t>LT Hermosillo Uno – Rolando García Urrea</t>
    </r>
    <r>
      <rPr>
        <sz val="7"/>
        <color theme="1"/>
        <rFont val="Arial"/>
        <family val="2"/>
      </rPr>
      <t xml:space="preserve">
115 kV - 1C - 9.8 km-C
</t>
    </r>
    <r>
      <rPr>
        <b/>
        <sz val="7"/>
        <color theme="1"/>
        <rFont val="Arial"/>
        <family val="2"/>
      </rPr>
      <t>LT Portales – Hermosillo Dos</t>
    </r>
    <r>
      <rPr>
        <sz val="7"/>
        <color theme="1"/>
        <rFont val="Arial"/>
        <family val="2"/>
      </rPr>
      <t xml:space="preserve">
115 kV - 1C - 6.5 km-C
</t>
    </r>
    <r>
      <rPr>
        <b/>
        <sz val="7"/>
        <color theme="1"/>
        <rFont val="Arial"/>
        <family val="2"/>
      </rPr>
      <t>Zona Obregón: 21.9 km-C
Bácum – Ciudad Obregón Dos</t>
    </r>
    <r>
      <rPr>
        <sz val="7"/>
        <color theme="1"/>
        <rFont val="Arial"/>
        <family val="2"/>
      </rPr>
      <t xml:space="preserve">
115 kV - 1C - 4.2 km-C
</t>
    </r>
    <r>
      <rPr>
        <b/>
        <sz val="7"/>
        <color theme="1"/>
        <rFont val="Arial"/>
        <family val="2"/>
      </rPr>
      <t>Bácum – Providencia</t>
    </r>
    <r>
      <rPr>
        <sz val="7"/>
        <color theme="1"/>
        <rFont val="Arial"/>
        <family val="2"/>
      </rPr>
      <t xml:space="preserve">
115 kV - 1C - 0.3 km-C
</t>
    </r>
    <r>
      <rPr>
        <b/>
        <sz val="7"/>
        <color theme="1"/>
        <rFont val="Arial"/>
        <family val="2"/>
      </rPr>
      <t>Ciudad Obregón Cuatro – Obregón Uno</t>
    </r>
    <r>
      <rPr>
        <sz val="7"/>
        <color theme="1"/>
        <rFont val="Arial"/>
        <family val="2"/>
      </rPr>
      <t xml:space="preserve">
115 kV - 1C - 11.0 km-C
</t>
    </r>
    <r>
      <rPr>
        <b/>
        <sz val="7"/>
        <color theme="1"/>
        <rFont val="Arial"/>
        <family val="2"/>
      </rPr>
      <t>Ciudad Obregón Dos – Providencia</t>
    </r>
    <r>
      <rPr>
        <sz val="7"/>
        <color theme="1"/>
        <rFont val="Arial"/>
        <family val="2"/>
      </rPr>
      <t xml:space="preserve">
115 kV - 1C - 4.1 km-C
</t>
    </r>
    <r>
      <rPr>
        <b/>
        <sz val="7"/>
        <color theme="1"/>
        <rFont val="Arial"/>
        <family val="2"/>
      </rPr>
      <t>Ciudad Obregón Tres – Tetabiate</t>
    </r>
    <r>
      <rPr>
        <sz val="7"/>
        <color theme="1"/>
        <rFont val="Arial"/>
        <family val="2"/>
      </rPr>
      <t xml:space="preserve">
115 kV - 1C - 2.3 km-C
</t>
    </r>
    <r>
      <rPr>
        <b/>
        <sz val="7"/>
        <color theme="1"/>
        <rFont val="Arial"/>
        <family val="2"/>
      </rPr>
      <t>Zona Los Mochis: 7.3 km-C</t>
    </r>
    <r>
      <rPr>
        <sz val="7"/>
        <color theme="1"/>
        <rFont val="Arial"/>
        <family val="2"/>
      </rPr>
      <t xml:space="preserve">
</t>
    </r>
    <r>
      <rPr>
        <b/>
        <sz val="7"/>
        <color theme="1"/>
        <rFont val="Arial"/>
        <family val="2"/>
      </rPr>
      <t>Louisiana – Centenario</t>
    </r>
    <r>
      <rPr>
        <sz val="7"/>
        <color theme="1"/>
        <rFont val="Arial"/>
        <family val="2"/>
      </rPr>
      <t xml:space="preserve">
115 kV - 1C - 3.6 km-C
</t>
    </r>
    <r>
      <rPr>
        <b/>
        <sz val="7"/>
        <color theme="1"/>
        <rFont val="Arial"/>
        <family val="2"/>
      </rPr>
      <t>Louisiana – Mochis Centro</t>
    </r>
    <r>
      <rPr>
        <sz val="7"/>
        <color theme="1"/>
        <rFont val="Arial"/>
        <family val="2"/>
      </rPr>
      <t xml:space="preserve">
115 kV - 1C - 3.7 km-C
</t>
    </r>
    <r>
      <rPr>
        <b/>
        <sz val="7"/>
        <color theme="1"/>
        <rFont val="Arial"/>
        <family val="2"/>
      </rPr>
      <t>Zona Culiacán: 13.1 km-C</t>
    </r>
    <r>
      <rPr>
        <sz val="7"/>
        <color theme="1"/>
        <rFont val="Arial"/>
        <family val="2"/>
      </rPr>
      <t xml:space="preserve">
</t>
    </r>
    <r>
      <rPr>
        <b/>
        <sz val="7"/>
        <color theme="1"/>
        <rFont val="Arial"/>
        <family val="2"/>
      </rPr>
      <t>Culiacán Cuatro – Costa Rica</t>
    </r>
    <r>
      <rPr>
        <sz val="7"/>
        <color theme="1"/>
        <rFont val="Arial"/>
        <family val="2"/>
      </rPr>
      <t xml:space="preserve">
115 kV 1C - 1.3 km-C
</t>
    </r>
    <r>
      <rPr>
        <b/>
        <sz val="7"/>
        <color theme="1"/>
        <rFont val="Arial"/>
        <family val="2"/>
      </rPr>
      <t>Culiacán Tres – Culiacán Centro</t>
    </r>
    <r>
      <rPr>
        <sz val="7"/>
        <color theme="1"/>
        <rFont val="Arial"/>
        <family val="2"/>
      </rPr>
      <t xml:space="preserve">
115 kV - 1C - 2.2 km-C
</t>
    </r>
    <r>
      <rPr>
        <b/>
        <sz val="7"/>
        <color theme="1"/>
        <rFont val="Arial"/>
        <family val="2"/>
      </rPr>
      <t xml:space="preserve">Culiacán Tres – Isla Musala
</t>
    </r>
    <r>
      <rPr>
        <sz val="7"/>
        <color theme="1"/>
        <rFont val="Arial"/>
        <family val="2"/>
      </rPr>
      <t xml:space="preserve">115 kV - 1C - 1.3 km-C
</t>
    </r>
    <r>
      <rPr>
        <b/>
        <sz val="7"/>
        <color theme="1"/>
        <rFont val="Arial"/>
        <family val="2"/>
      </rPr>
      <t>Isla Musala – Culiacán Oriente</t>
    </r>
    <r>
      <rPr>
        <sz val="7"/>
        <color theme="1"/>
        <rFont val="Arial"/>
        <family val="2"/>
      </rPr>
      <t xml:space="preserve">
115 kV - 1C - 3.0 km-C
</t>
    </r>
    <r>
      <rPr>
        <b/>
        <sz val="7"/>
        <color theme="1"/>
        <rFont val="Arial"/>
        <family val="2"/>
      </rPr>
      <t xml:space="preserve">Jaime Sevilla Poyastro – Culiacán Uno
</t>
    </r>
    <r>
      <rPr>
        <sz val="7"/>
        <color theme="1"/>
        <rFont val="Arial"/>
        <family val="2"/>
      </rPr>
      <t xml:space="preserve">115 kV - 1C - 5.3 kmC
</t>
    </r>
    <r>
      <rPr>
        <b/>
        <sz val="7"/>
        <color theme="1"/>
        <rFont val="Arial"/>
        <family val="2"/>
      </rPr>
      <t xml:space="preserve">Zona Mazatlán: 27.1 km-C
Mazatlán Aeropuerto – Subestación Villa Unión
</t>
    </r>
    <r>
      <rPr>
        <sz val="7"/>
        <color theme="1"/>
        <rFont val="Arial"/>
        <family val="2"/>
      </rPr>
      <t>115 kV - 1C - 1.2 km-C</t>
    </r>
    <r>
      <rPr>
        <b/>
        <sz val="7"/>
        <color theme="1"/>
        <rFont val="Arial"/>
        <family val="2"/>
      </rPr>
      <t xml:space="preserve">
Mazatlán Dos - Mazatlán Aeropuerto</t>
    </r>
    <r>
      <rPr>
        <sz val="7"/>
        <color theme="1"/>
        <rFont val="Arial"/>
        <family val="2"/>
      </rPr>
      <t xml:space="preserve">
115 kV 1C - 10.5 km-C
</t>
    </r>
    <r>
      <rPr>
        <b/>
        <sz val="7"/>
        <color theme="1"/>
        <rFont val="Arial"/>
        <family val="2"/>
      </rPr>
      <t>Mazatlán Dos – Subestación Villa Unión</t>
    </r>
    <r>
      <rPr>
        <sz val="7"/>
        <color theme="1"/>
        <rFont val="Arial"/>
        <family val="2"/>
      </rPr>
      <t xml:space="preserve">
115 kV - 1C - 9.3 km-C
</t>
    </r>
    <r>
      <rPr>
        <b/>
        <sz val="7"/>
        <color theme="1"/>
        <rFont val="Arial"/>
        <family val="2"/>
      </rPr>
      <t>Mazatlán Norte – Del Mar</t>
    </r>
    <r>
      <rPr>
        <sz val="7"/>
        <color theme="1"/>
        <rFont val="Arial"/>
        <family val="2"/>
      </rPr>
      <t xml:space="preserve">
115 kV - 1C - 3.6 km-C
</t>
    </r>
    <r>
      <rPr>
        <b/>
        <sz val="7"/>
        <color theme="1"/>
        <rFont val="Arial"/>
        <family val="2"/>
      </rPr>
      <t>Mazatlán Uno - Mazatlán Centro</t>
    </r>
    <r>
      <rPr>
        <sz val="7"/>
        <color theme="1"/>
        <rFont val="Arial"/>
        <family val="2"/>
      </rPr>
      <t xml:space="preserve">
115 kV - 1C - 2.5 km-C</t>
    </r>
  </si>
  <si>
    <t>P19-NO2</t>
  </si>
  <si>
    <t>353 LT Incremento de Capacidad de Transmisión de las Delicias Querétaro</t>
  </si>
  <si>
    <r>
      <rPr>
        <b/>
        <sz val="7"/>
        <color theme="1"/>
        <rFont val="Soberana Sans"/>
      </rPr>
      <t xml:space="preserve">Las Delicias Entronque Querétaro - 93670 - Querétaro Potencia
</t>
    </r>
    <r>
      <rPr>
        <sz val="7"/>
        <color theme="1"/>
        <rFont val="Soberana Sans"/>
      </rPr>
      <t xml:space="preserve">230 kV - 2C - 189.2 km-C 
</t>
    </r>
    <r>
      <rPr>
        <b/>
        <sz val="7"/>
        <color theme="1"/>
        <rFont val="Soberana Sans"/>
      </rPr>
      <t>SE Las Delicias</t>
    </r>
    <r>
      <rPr>
        <sz val="7"/>
        <color theme="1"/>
        <rFont val="Soberana Sans"/>
      </rPr>
      <t xml:space="preserve">
2 Alimentadores 230 kV
</t>
    </r>
    <r>
      <rPr>
        <b/>
        <sz val="7"/>
        <color theme="1"/>
        <rFont val="Soberana Sans"/>
      </rPr>
      <t>SE Querétaro</t>
    </r>
    <r>
      <rPr>
        <sz val="7"/>
        <color theme="1"/>
        <rFont val="Soberana Sans"/>
      </rPr>
      <t xml:space="preserve">
3 Juegos Transformadores de Corriente 230 kV (sustitución)
</t>
    </r>
    <r>
      <rPr>
        <b/>
        <sz val="7"/>
        <color theme="1"/>
        <rFont val="Soberana Sans"/>
      </rPr>
      <t xml:space="preserve">SE Conín
</t>
    </r>
    <r>
      <rPr>
        <sz val="7"/>
        <color theme="1"/>
        <rFont val="Soberana Sans"/>
      </rPr>
      <t xml:space="preserve">2 Juegos Transformadores de Corriente 230 kV (sustitución)
</t>
    </r>
    <r>
      <rPr>
        <b/>
        <sz val="7"/>
        <color theme="1"/>
        <rFont val="Soberana Sans"/>
      </rPr>
      <t>SE Querétaro Potencia</t>
    </r>
    <r>
      <rPr>
        <sz val="7"/>
        <color theme="1"/>
        <rFont val="Soberana Sans"/>
      </rPr>
      <t xml:space="preserve">
1 Juego Interruptor de Potencia 230 kV (sustitución)
2 Juegos Cuchillas desconectadoras 230 kV (sustitución)</t>
    </r>
  </si>
  <si>
    <t>P19-OC3</t>
  </si>
  <si>
    <r>
      <rPr>
        <b/>
        <sz val="7"/>
        <color theme="1"/>
        <rFont val="Arial"/>
        <family val="2"/>
      </rPr>
      <t>CE</t>
    </r>
    <r>
      <rPr>
        <sz val="7"/>
        <color theme="1"/>
        <rFont val="Arial"/>
        <family val="2"/>
      </rPr>
      <t xml:space="preserve">
OR</t>
    </r>
  </si>
  <si>
    <r>
      <t xml:space="preserve">358 SLT Incremento en capacidad de transm Noreste Centro del País, I19-CE1
</t>
    </r>
    <r>
      <rPr>
        <b/>
        <sz val="7"/>
        <rFont val="Arial"/>
        <family val="2"/>
      </rPr>
      <t>ETAPA 1</t>
    </r>
  </si>
  <si>
    <t>PIDIREGAS 2022</t>
  </si>
  <si>
    <r>
      <rPr>
        <b/>
        <sz val="7"/>
        <color theme="1"/>
        <rFont val="Arial"/>
        <family val="2"/>
      </rPr>
      <t xml:space="preserve">I19-CE1, Etapa 1
</t>
    </r>
    <r>
      <rPr>
        <sz val="7"/>
        <color theme="1"/>
        <rFont val="Arial"/>
        <family val="2"/>
      </rPr>
      <t xml:space="preserve">
</t>
    </r>
    <r>
      <rPr>
        <b/>
        <sz val="7"/>
        <color theme="1"/>
        <rFont val="Arial"/>
        <family val="2"/>
      </rPr>
      <t xml:space="preserve">Jilotepec Potencia Banco 1 y 2
</t>
    </r>
    <r>
      <rPr>
        <sz val="7"/>
        <color theme="1"/>
        <rFont val="Arial"/>
        <family val="2"/>
      </rPr>
      <t>7 AT - 1F - 125 MVA - 875 MVA - 400/230 kV</t>
    </r>
    <r>
      <rPr>
        <b/>
        <sz val="7"/>
        <color theme="1"/>
        <rFont val="Arial"/>
        <family val="2"/>
      </rPr>
      <t xml:space="preserve">
Jilotepec Potencia MVAr (reactores de barra)
</t>
    </r>
    <r>
      <rPr>
        <sz val="7"/>
        <color theme="1"/>
        <rFont val="Arial"/>
        <family val="2"/>
      </rPr>
      <t>3 R Barra - 1F - 16.66 MVAr - 50 MVAr - 400 kV
1 Alimentador 400 kV Reactor
3 R Barra - 1F - 16.66 MVAr - 50 MVAr - 400 kV
1 Alimentador 400 kV Reactor</t>
    </r>
    <r>
      <rPr>
        <b/>
        <sz val="7"/>
        <color theme="1"/>
        <rFont val="Arial"/>
        <family val="2"/>
      </rPr>
      <t xml:space="preserve">
Jilotepec Potencia MVAr (reactores de línea)
</t>
    </r>
    <r>
      <rPr>
        <sz val="7"/>
        <color theme="1"/>
        <rFont val="Arial"/>
        <family val="2"/>
      </rPr>
      <t>1 R Línea - 1F - 25 MVAr - 75 MVAr - 400 kV
(Incluye reactor de neutro)
1 Alimentador 400 kV Reactor</t>
    </r>
    <r>
      <rPr>
        <b/>
        <sz val="7"/>
        <color theme="1"/>
        <rFont val="Arial"/>
        <family val="2"/>
      </rPr>
      <t xml:space="preserve">
</t>
    </r>
    <r>
      <rPr>
        <sz val="7"/>
        <color theme="1"/>
        <rFont val="Arial"/>
        <family val="2"/>
      </rPr>
      <t>1 R Línea - 1F - 25 MVAr - 75 MVAr - 400 kV
(Incluye reactor de neutro)
1 Alimentador 400 kV Reactor</t>
    </r>
    <r>
      <rPr>
        <b/>
        <sz val="7"/>
        <color theme="1"/>
        <rFont val="Arial"/>
        <family val="2"/>
      </rPr>
      <t xml:space="preserve">
</t>
    </r>
    <r>
      <rPr>
        <sz val="7"/>
        <color theme="1"/>
        <rFont val="Arial"/>
        <family val="2"/>
      </rPr>
      <t>(Incluye fase de reserva compartida)</t>
    </r>
    <r>
      <rPr>
        <b/>
        <sz val="7"/>
        <color theme="1"/>
        <rFont val="Arial"/>
        <family val="2"/>
      </rPr>
      <t xml:space="preserve">
Jilotepec Potencia Ampliación
</t>
    </r>
    <r>
      <rPr>
        <sz val="7"/>
        <color theme="1"/>
        <rFont val="Arial"/>
        <family val="2"/>
      </rPr>
      <t>7 Alimentadores 400 kV</t>
    </r>
    <r>
      <rPr>
        <b/>
        <sz val="7"/>
        <color theme="1"/>
        <rFont val="Arial"/>
        <family val="2"/>
      </rPr>
      <t xml:space="preserve">
SE Las Mesas Ampliación
</t>
    </r>
    <r>
      <rPr>
        <sz val="7"/>
        <color theme="1"/>
        <rFont val="Arial"/>
        <family val="2"/>
      </rPr>
      <t>2 Alimentadores 400 kV</t>
    </r>
  </si>
  <si>
    <t xml:space="preserve">El proyecto a sido elevado a Concurso en tres ocaciones desde el año 2023, el primer procedimiento de concurso se declaró desierto en la etapa de evaluación Técnica, en el segundo procedimiento se logró adjudicar, sin embargo, no se formalizó el contrato porque el consorcio no presentó la garantía de cumplimiento de contrato. Durante el tercer concurso se presentó un recurso de amparo por parte del concursante ganador con relación al segundo procedimiento, por lo que no fue posible continuar con el concurso y se procedió a la cancelación de dicho concurso. </t>
  </si>
  <si>
    <t xml:space="preserve">Se han actualizado las condiciones comerciales de la ICM y conformado el expediente para solicitar un nuevo procedimiento de concurso en cuanto no existan impedimentos legales para continuar con el proyecto. </t>
  </si>
  <si>
    <r>
      <t xml:space="preserve">El proyecto está en concurso con el procedimiento No. CFE-0004-CACOT-0001-2025.
</t>
    </r>
    <r>
      <rPr>
        <b/>
        <sz val="7"/>
        <color theme="1"/>
        <rFont val="Arial"/>
        <family val="2"/>
      </rPr>
      <t>11.SEP.25 Publicación
21.NOV.25 Fallo.</t>
    </r>
  </si>
  <si>
    <t>I19-CE1</t>
  </si>
  <si>
    <r>
      <t xml:space="preserve">358 SLT Incremento en capacidad de transm Noreste Centro del País, I19-CE1
</t>
    </r>
    <r>
      <rPr>
        <b/>
        <sz val="7"/>
        <rFont val="Arial"/>
        <family val="2"/>
      </rPr>
      <t>ETAPA 2</t>
    </r>
  </si>
  <si>
    <r>
      <rPr>
        <b/>
        <sz val="7"/>
        <color theme="1"/>
        <rFont val="Arial"/>
        <family val="2"/>
      </rPr>
      <t>I19-CE1, Etapa 2</t>
    </r>
    <r>
      <rPr>
        <sz val="7"/>
        <color theme="1"/>
        <rFont val="Arial"/>
        <family val="2"/>
      </rPr>
      <t xml:space="preserve">
</t>
    </r>
    <r>
      <rPr>
        <b/>
        <sz val="7"/>
        <color theme="1"/>
        <rFont val="Arial"/>
        <family val="2"/>
      </rPr>
      <t>Las Mesas - Jilotepec Potencia</t>
    </r>
    <r>
      <rPr>
        <sz val="7"/>
        <color theme="1"/>
        <rFont val="Arial"/>
        <family val="2"/>
      </rPr>
      <t xml:space="preserve">
400 kV - 2C - 468.6 km-C
(Línea compartida entre las GRTOR y GRTCE)</t>
    </r>
  </si>
  <si>
    <r>
      <rPr>
        <b/>
        <sz val="7"/>
        <color theme="1"/>
        <rFont val="Arial"/>
        <family val="2"/>
      </rPr>
      <t>CE</t>
    </r>
    <r>
      <rPr>
        <sz val="7"/>
        <color theme="1"/>
        <rFont val="Arial"/>
        <family val="2"/>
      </rPr>
      <t xml:space="preserve">
VM</t>
    </r>
  </si>
  <si>
    <r>
      <t xml:space="preserve">358 SLT Incremento en capacidad de transm Noreste Centro del País, I19-CE1
</t>
    </r>
    <r>
      <rPr>
        <b/>
        <sz val="7"/>
        <rFont val="Arial"/>
        <family val="2"/>
      </rPr>
      <t>ETAPA 3</t>
    </r>
  </si>
  <si>
    <r>
      <t xml:space="preserve">I19-CE1, Etapa 3
Jilotepec Potencia entronque Nopala - Victoria
</t>
    </r>
    <r>
      <rPr>
        <sz val="7"/>
        <color theme="1"/>
        <rFont val="Arial"/>
        <family val="2"/>
      </rPr>
      <t>400 kV - 2C - 209.0 km-C</t>
    </r>
    <r>
      <rPr>
        <b/>
        <sz val="7"/>
        <color theme="1"/>
        <rFont val="Arial"/>
        <family val="2"/>
      </rPr>
      <t xml:space="preserve">
Jilotepec Pontencia ent. La Manga - Valle de México
</t>
    </r>
    <r>
      <rPr>
        <sz val="7"/>
        <color theme="1"/>
        <rFont val="Arial"/>
        <family val="2"/>
      </rPr>
      <t>230 kV - 2C - 30.8 km-C</t>
    </r>
    <r>
      <rPr>
        <b/>
        <sz val="7"/>
        <color theme="1"/>
        <rFont val="Arial"/>
        <family val="2"/>
      </rPr>
      <t xml:space="preserve">
El Vidrio entronque La Manga - Valle de México
</t>
    </r>
    <r>
      <rPr>
        <sz val="7"/>
        <color theme="1"/>
        <rFont val="Arial"/>
        <family val="2"/>
      </rPr>
      <t>230 kV - 2C - 4.4 km-C</t>
    </r>
    <r>
      <rPr>
        <b/>
        <sz val="7"/>
        <color theme="1"/>
        <rFont val="Arial"/>
        <family val="2"/>
      </rPr>
      <t xml:space="preserve">
Jilotepec Potencia - Héroes de Carranza
</t>
    </r>
    <r>
      <rPr>
        <sz val="7"/>
        <color theme="1"/>
        <rFont val="Arial"/>
        <family val="2"/>
      </rPr>
      <t xml:space="preserve">230 kV - 2C - 18.7 km-C (Tendido 1er. Circuito)
</t>
    </r>
    <r>
      <rPr>
        <b/>
        <sz val="7"/>
        <color theme="1"/>
        <rFont val="Arial"/>
        <family val="2"/>
      </rPr>
      <t xml:space="preserve">SE El Vidrio Ampliación
</t>
    </r>
    <r>
      <rPr>
        <sz val="7"/>
        <color theme="1"/>
        <rFont val="Arial"/>
        <family val="2"/>
      </rPr>
      <t>2 Alimentadores 230 kV</t>
    </r>
    <r>
      <rPr>
        <b/>
        <sz val="7"/>
        <color theme="1"/>
        <rFont val="Arial"/>
        <family val="2"/>
      </rPr>
      <t xml:space="preserve">
SE Héroes Carranza Ampliación
</t>
    </r>
    <r>
      <rPr>
        <sz val="7"/>
        <color theme="1"/>
        <rFont val="Arial"/>
        <family val="2"/>
      </rPr>
      <t>1 Alimentador 230 kV</t>
    </r>
    <r>
      <rPr>
        <b/>
        <sz val="7"/>
        <color theme="1"/>
        <rFont val="Arial"/>
        <family val="2"/>
      </rPr>
      <t xml:space="preserve">
SE La Manga (Modernización)
</t>
    </r>
    <r>
      <rPr>
        <sz val="7"/>
        <color theme="1"/>
        <rFont val="Arial"/>
        <family val="2"/>
      </rPr>
      <t>Transformadores de Corriente</t>
    </r>
  </si>
  <si>
    <r>
      <t xml:space="preserve">356 SLT Aumento de capacidad de transm de zonas Cancún y Riviera Maya
</t>
    </r>
    <r>
      <rPr>
        <b/>
        <sz val="7"/>
        <rFont val="Arial"/>
        <family val="2"/>
      </rPr>
      <t>(Fase 1 - Kantenáh)</t>
    </r>
  </si>
  <si>
    <r>
      <rPr>
        <b/>
        <sz val="7"/>
        <color theme="1"/>
        <rFont val="Soberana Sans"/>
      </rPr>
      <t>Kantenáh Entronque Dzitnup - Riviera Maya (A3Q70)</t>
    </r>
    <r>
      <rPr>
        <sz val="7"/>
        <color theme="1"/>
        <rFont val="Soberana Sans"/>
      </rPr>
      <t xml:space="preserve">
400 kV - 2C- 74.8 km-C
</t>
    </r>
    <r>
      <rPr>
        <b/>
        <sz val="7"/>
        <color theme="1"/>
        <rFont val="Soberana Sans"/>
      </rPr>
      <t xml:space="preserve">Kantenáh Entornque Playa del Carmen - Aventura Palace (73790)
</t>
    </r>
    <r>
      <rPr>
        <sz val="7"/>
        <color theme="1"/>
        <rFont val="Soberana Sans"/>
      </rPr>
      <t xml:space="preserve">115 kV - 2C - 8.8 km-C
</t>
    </r>
    <r>
      <rPr>
        <b/>
        <sz val="7"/>
        <color theme="1"/>
        <rFont val="Soberana Sans"/>
      </rPr>
      <t>Kantenáh Entronque Playa del Carmen - Aktunchen (73R60)</t>
    </r>
    <r>
      <rPr>
        <sz val="7"/>
        <color theme="1"/>
        <rFont val="Soberana Sans"/>
      </rPr>
      <t xml:space="preserve">
115 kV - 2C - 8.8 km-C
</t>
    </r>
    <r>
      <rPr>
        <b/>
        <sz val="7"/>
        <color theme="1"/>
        <rFont val="Soberana Sans"/>
      </rPr>
      <t xml:space="preserve">Aktunchen Entronque Aventura Palace - Punto Inflexión Aktunchen
</t>
    </r>
    <r>
      <rPr>
        <sz val="7"/>
        <color theme="1"/>
        <rFont val="Soberana Sans"/>
      </rPr>
      <t xml:space="preserve">115 kV - 1C - 0.11 km-C
</t>
    </r>
    <r>
      <rPr>
        <b/>
        <sz val="7"/>
        <color theme="1"/>
        <rFont val="Soberana Sans"/>
      </rPr>
      <t>Aktunchen - Aventura Palace</t>
    </r>
    <r>
      <rPr>
        <sz val="7"/>
        <color theme="1"/>
        <rFont val="Soberana Sans"/>
      </rPr>
      <t xml:space="preserve">
115 kV - 1C - 1.54 km-C (Cable subtarráneo)
</t>
    </r>
    <r>
      <rPr>
        <b/>
        <sz val="7"/>
        <color theme="1"/>
        <rFont val="Soberana Sans"/>
      </rPr>
      <t xml:space="preserve">Aktunchen - Akumal II
</t>
    </r>
    <r>
      <rPr>
        <sz val="7"/>
        <color theme="1"/>
        <rFont val="Soberana Sans"/>
      </rPr>
      <t xml:space="preserve">115 kV - 2C - 18.04 km-C
</t>
    </r>
    <r>
      <rPr>
        <b/>
        <sz val="7"/>
        <color theme="1"/>
        <rFont val="Soberana Sans"/>
      </rPr>
      <t>Recalibración de Punto de Inflexión Kantenáh - Playa del Carmen</t>
    </r>
    <r>
      <rPr>
        <sz val="7"/>
        <color theme="1"/>
        <rFont val="Soberana Sans"/>
      </rPr>
      <t xml:space="preserve">
115 kV - 2C - 32.01 km-C (recalibración del conductor) / 5
</t>
    </r>
    <r>
      <rPr>
        <b/>
        <sz val="7"/>
        <color theme="1"/>
        <rFont val="Soberana Sans"/>
      </rPr>
      <t xml:space="preserve">Calica Entronque Kantenaá - Playa del Carmen
</t>
    </r>
    <r>
      <rPr>
        <sz val="7"/>
        <color theme="1"/>
        <rFont val="Soberana Sans"/>
      </rPr>
      <t xml:space="preserve">115 kV - 2C - 0.11 km-C
</t>
    </r>
    <r>
      <rPr>
        <b/>
        <sz val="7"/>
        <color theme="1"/>
        <rFont val="Soberana Sans"/>
      </rPr>
      <t>Kantenáh Banco 1</t>
    </r>
    <r>
      <rPr>
        <sz val="7"/>
        <color theme="1"/>
        <rFont val="Soberana Sans"/>
      </rPr>
      <t xml:space="preserve">
4 T - 125 MVA - 500 MVA - 400/115 kV
</t>
    </r>
    <r>
      <rPr>
        <b/>
        <sz val="7"/>
        <color theme="1"/>
        <rFont val="Soberana Sans"/>
      </rPr>
      <t xml:space="preserve">Kantenáh STATCOM
</t>
    </r>
    <r>
      <rPr>
        <sz val="7"/>
        <color theme="1"/>
        <rFont val="Soberana Sans"/>
      </rPr>
      <t xml:space="preserve">1 STATCOM +200/- 200 MVAr - 115 kV
1 Alimentador 115 kV STATCOM
</t>
    </r>
    <r>
      <rPr>
        <b/>
        <sz val="7"/>
        <color theme="1"/>
        <rFont val="Soberana Sans"/>
      </rPr>
      <t xml:space="preserve">Kantenáh MVAr (reactor de línea) (traslado)
</t>
    </r>
    <r>
      <rPr>
        <sz val="7"/>
        <color theme="1"/>
        <rFont val="Soberana Sans"/>
      </rPr>
      <t>3 R Línea - 1F - 11.11 MVAr - 33.3 MVAr - 400 kV
(Incluye reactor de neutro)
1 Alimentador 400 kV Reactor
3 R Línea - 1F - 11.11 MVAr - 33.3 MVAr - 400 kV
(Incluye reactor de neutro)
1 Alimentador 400 kV Reactor</t>
    </r>
    <r>
      <rPr>
        <b/>
        <sz val="7"/>
        <color theme="1"/>
        <rFont val="Soberana Sans"/>
      </rPr>
      <t xml:space="preserve">
Balam MVAr (sustitución)
</t>
    </r>
    <r>
      <rPr>
        <sz val="7"/>
        <color theme="1"/>
        <rFont val="Soberana Sans"/>
      </rPr>
      <t xml:space="preserve">1 Capacitor - 30 MVAr - 115 kV
1 Alimentador 115 kV Capacitor
</t>
    </r>
    <r>
      <rPr>
        <b/>
        <sz val="7"/>
        <color theme="1"/>
        <rFont val="Soberana Sans"/>
      </rPr>
      <t>Cancún MVAr (sustitución)</t>
    </r>
    <r>
      <rPr>
        <sz val="7"/>
        <color theme="1"/>
        <rFont val="Soberana Sans"/>
      </rPr>
      <t xml:space="preserve">
1 Capacitor - 30 MVAr -  115 kV
1 Alimentador 115 kV Capacitor
</t>
    </r>
    <r>
      <rPr>
        <b/>
        <sz val="7"/>
        <color theme="1"/>
        <rFont val="Soberana Sans"/>
      </rPr>
      <t xml:space="preserve">Bonampak MVAr (traslado)
</t>
    </r>
    <r>
      <rPr>
        <sz val="7"/>
        <color theme="1"/>
        <rFont val="Soberana Sans"/>
      </rPr>
      <t xml:space="preserve">1 Capacitor - 15 MVAr -  115 kV
Alimentador 115 kV Capacitor
</t>
    </r>
    <r>
      <rPr>
        <b/>
        <sz val="7"/>
        <color theme="1"/>
        <rFont val="Soberana Sans"/>
      </rPr>
      <t>Riviera Maya MVAR</t>
    </r>
    <r>
      <rPr>
        <sz val="7"/>
        <color theme="1"/>
        <rFont val="Soberana Sans"/>
      </rPr>
      <t xml:space="preserve">
1 Capacitor - 30 MVAr -  115 kV
1 Alimentador 115 kV Capacitor
</t>
    </r>
    <r>
      <rPr>
        <b/>
        <sz val="7"/>
        <color theme="1"/>
        <rFont val="Soberana Sans"/>
      </rPr>
      <t xml:space="preserve">Zac Nicté MVAr
</t>
    </r>
    <r>
      <rPr>
        <sz val="7"/>
        <color theme="1"/>
        <rFont val="Soberana Sans"/>
      </rPr>
      <t>1 Capacitor - 30 MVAr -  115 kV
1 Alimentador 115 kV Capacitor
Kantenáh - Alimentador SF6 - 2 de 400 kV
Kantenáh - Alimentador SF6 - 4 de 115 kV
Aventura Palace - Alimentador ampliación - 2 de 115 kV
Aktun-Chen - Alimentador ampliación SF6 - 2 de 115 kV
Akumal II - Alimentador ampliación - 2 de 115 kV
Puerto Morelos - Cambio de TC - 1 de 115 kV</t>
    </r>
  </si>
  <si>
    <t>P18-PE2</t>
  </si>
  <si>
    <t>Zapata Oriente Banco 1</t>
  </si>
  <si>
    <r>
      <rPr>
        <b/>
        <sz val="7"/>
        <color theme="1"/>
        <rFont val="Arial"/>
        <family val="2"/>
      </rPr>
      <t xml:space="preserve">LT Zapata Oriente Entronque Los Ríos Potencia - El  Zopo
</t>
    </r>
    <r>
      <rPr>
        <sz val="7"/>
        <color theme="1"/>
        <rFont val="Arial"/>
        <family val="2"/>
      </rPr>
      <t>115 kV - 2C – 2.0 km-C</t>
    </r>
    <r>
      <rPr>
        <b/>
        <sz val="7"/>
        <color theme="1"/>
        <rFont val="Arial"/>
        <family val="2"/>
      </rPr>
      <t xml:space="preserve">
SE Zapata Oriente Banco 1
</t>
    </r>
    <r>
      <rPr>
        <sz val="7"/>
        <color theme="1"/>
        <rFont val="Arial"/>
        <family val="2"/>
      </rPr>
      <t>1 T - 3F - 20 MVA - 115/34.5 kV</t>
    </r>
    <r>
      <rPr>
        <b/>
        <sz val="7"/>
        <color theme="1"/>
        <rFont val="Arial"/>
        <family val="2"/>
      </rPr>
      <t xml:space="preserve">
SE Zapata Oriente MVAr
</t>
    </r>
    <r>
      <rPr>
        <sz val="7"/>
        <color theme="1"/>
        <rFont val="Arial"/>
        <family val="2"/>
      </rPr>
      <t>1 Capacitor - 1.2 MVAr - 34.5 kV</t>
    </r>
  </si>
  <si>
    <r>
      <rPr>
        <b/>
        <sz val="7"/>
        <color theme="1"/>
        <rFont val="Arial"/>
        <family val="2"/>
      </rPr>
      <t>Proyecto COMPARTIDO entre CFET y CFED.</t>
    </r>
    <r>
      <rPr>
        <sz val="7"/>
        <color theme="1"/>
        <rFont val="Arial"/>
        <family val="2"/>
      </rPr>
      <t xml:space="preserve">
Se energizó el 13.OCT.2025.</t>
    </r>
  </si>
  <si>
    <t>D19-OR3</t>
  </si>
  <si>
    <t>Jauja Banco 1</t>
  </si>
  <si>
    <r>
      <rPr>
        <b/>
        <sz val="7"/>
        <color theme="1"/>
        <rFont val="Arial"/>
        <family val="2"/>
      </rPr>
      <t xml:space="preserve">LT Jauja Entronque Tabacalera - Tepic Indutrial
</t>
    </r>
    <r>
      <rPr>
        <sz val="7"/>
        <color theme="1"/>
        <rFont val="Arial"/>
        <family val="2"/>
      </rPr>
      <t>115 kV - 2C – 9.0 km-C</t>
    </r>
    <r>
      <rPr>
        <b/>
        <sz val="7"/>
        <color theme="1"/>
        <rFont val="Arial"/>
        <family val="2"/>
      </rPr>
      <t xml:space="preserve">
SE Jauja Banco 1
</t>
    </r>
    <r>
      <rPr>
        <sz val="7"/>
        <color theme="1"/>
        <rFont val="Arial"/>
        <family val="2"/>
      </rPr>
      <t>1 T - 3F - 30 MVA - 115/13.8 kV</t>
    </r>
    <r>
      <rPr>
        <b/>
        <sz val="7"/>
        <color theme="1"/>
        <rFont val="Arial"/>
        <family val="2"/>
      </rPr>
      <t xml:space="preserve">
SE Jauja MVAr
</t>
    </r>
    <r>
      <rPr>
        <sz val="7"/>
        <color theme="1"/>
        <rFont val="Arial"/>
        <family val="2"/>
      </rPr>
      <t>1 Capacitor - 1.8 MVAr - 13.8 kV</t>
    </r>
  </si>
  <si>
    <t>D19-OC1</t>
  </si>
  <si>
    <t>Centro Banco 1</t>
  </si>
  <si>
    <r>
      <rPr>
        <b/>
        <sz val="7"/>
        <color theme="1"/>
        <rFont val="Arial"/>
        <family val="2"/>
      </rPr>
      <t xml:space="preserve">LT Centro Entronque Vallarta I - Nogalito
</t>
    </r>
    <r>
      <rPr>
        <sz val="7"/>
        <color theme="1"/>
        <rFont val="Arial"/>
        <family val="2"/>
      </rPr>
      <t>115 kV - 2C – 0.95 km-C</t>
    </r>
    <r>
      <rPr>
        <b/>
        <sz val="7"/>
        <color theme="1"/>
        <rFont val="Arial"/>
        <family val="2"/>
      </rPr>
      <t xml:space="preserve">
SE Centro Banco 1
</t>
    </r>
    <r>
      <rPr>
        <sz val="7"/>
        <color theme="1"/>
        <rFont val="Arial"/>
        <family val="2"/>
      </rPr>
      <t>1 T - 3F - 30 MVA - 115/13.8 kV</t>
    </r>
    <r>
      <rPr>
        <b/>
        <sz val="7"/>
        <color theme="1"/>
        <rFont val="Arial"/>
        <family val="2"/>
      </rPr>
      <t xml:space="preserve">
SE Centro MVAr
</t>
    </r>
    <r>
      <rPr>
        <sz val="7"/>
        <color theme="1"/>
        <rFont val="Arial"/>
        <family val="2"/>
      </rPr>
      <t>1 Capacitor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</si>
  <si>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 SE Centro, con fecha de inicio de construcción el 24 de julio de 2024. Para la LAT se publicó el 1er. Procedimiento de contratación el 08 de marzo de 2024, el cual se declaró desierto el 30 de abril de 2024, se publicó segunda convocatoria el 08 de mayo de 2024 e inició contrato el 14 de junio de 2024.</t>
    </r>
  </si>
  <si>
    <t>D19-OC2</t>
  </si>
  <si>
    <t>Acatic Banco 1</t>
  </si>
  <si>
    <r>
      <rPr>
        <b/>
        <sz val="7"/>
        <color theme="1"/>
        <rFont val="Arial"/>
        <family val="2"/>
      </rPr>
      <t xml:space="preserve">LT Acatic Entronque Tepatitlán - Zapotlanejo Distribución
</t>
    </r>
    <r>
      <rPr>
        <sz val="7"/>
        <color theme="1"/>
        <rFont val="Arial"/>
        <family val="2"/>
      </rPr>
      <t>115 kV - 2C – 0.4 km-C</t>
    </r>
    <r>
      <rPr>
        <b/>
        <sz val="7"/>
        <color theme="1"/>
        <rFont val="Arial"/>
        <family val="2"/>
      </rPr>
      <t xml:space="preserve">
SE Acatic Banco 1
</t>
    </r>
    <r>
      <rPr>
        <sz val="7"/>
        <color theme="1"/>
        <rFont val="Arial"/>
        <family val="2"/>
      </rPr>
      <t xml:space="preserve">1 T - 3F - 20 MVA - 115/23 kV
</t>
    </r>
    <r>
      <rPr>
        <b/>
        <sz val="7"/>
        <color theme="1"/>
        <rFont val="Arial"/>
        <family val="2"/>
      </rPr>
      <t xml:space="preserve">SE Acatic MVAr
</t>
    </r>
    <r>
      <rPr>
        <sz val="7"/>
        <color theme="1"/>
        <rFont val="Arial"/>
        <family val="2"/>
      </rPr>
      <t>1 Capacitor - 1.2 MVAr - 23 kV</t>
    </r>
  </si>
  <si>
    <r>
      <rPr>
        <b/>
        <sz val="7"/>
        <color theme="1"/>
        <rFont val="Arial"/>
        <family val="2"/>
      </rPr>
      <t>Proyecto COMPARTIDO entre CFET y CFED.</t>
    </r>
    <r>
      <rPr>
        <sz val="7"/>
        <color theme="1"/>
        <rFont val="Arial"/>
        <family val="2"/>
      </rPr>
      <t xml:space="preserve">
Se energizó el 18.OCT.2025.</t>
    </r>
  </si>
  <si>
    <t>D19-OC4</t>
  </si>
  <si>
    <t>Tolimán Banco 1</t>
  </si>
  <si>
    <r>
      <rPr>
        <b/>
        <sz val="7"/>
        <color theme="1"/>
        <rFont val="Arial"/>
        <family val="2"/>
      </rPr>
      <t xml:space="preserve">LT Juan Rulfo - Tolimán
</t>
    </r>
    <r>
      <rPr>
        <sz val="7"/>
        <color theme="1"/>
        <rFont val="Arial"/>
        <family val="2"/>
      </rPr>
      <t>115 kV - 1C – 13.6 km-C</t>
    </r>
    <r>
      <rPr>
        <b/>
        <sz val="7"/>
        <color theme="1"/>
        <rFont val="Arial"/>
        <family val="2"/>
      </rPr>
      <t xml:space="preserve">
SE Tolimán Banco 1
</t>
    </r>
    <r>
      <rPr>
        <sz val="7"/>
        <color theme="1"/>
        <rFont val="Arial"/>
        <family val="2"/>
      </rPr>
      <t>1 T - 3F - 20 MVA - 115/23 kV</t>
    </r>
    <r>
      <rPr>
        <b/>
        <sz val="7"/>
        <color theme="1"/>
        <rFont val="Arial"/>
        <family val="2"/>
      </rPr>
      <t xml:space="preserve">
SE Tolimán MVAr
</t>
    </r>
    <r>
      <rPr>
        <sz val="7"/>
        <color theme="1"/>
        <rFont val="Arial"/>
        <family val="2"/>
      </rPr>
      <t>1 Capacitor - 1.2 MVAr - 23.8 kV</t>
    </r>
  </si>
  <si>
    <r>
      <rPr>
        <b/>
        <sz val="7"/>
        <color theme="1"/>
        <rFont val="Arial"/>
        <family val="2"/>
      </rPr>
      <t>Proyecto COMPARTIDO entre CFET y CFED.</t>
    </r>
    <r>
      <rPr>
        <sz val="7"/>
        <color theme="1"/>
        <rFont val="Arial"/>
        <family val="2"/>
      </rPr>
      <t xml:space="preserve">
Se energizó el 16.JUL.2025.</t>
    </r>
  </si>
  <si>
    <t>D19-OC5</t>
  </si>
  <si>
    <t>Tapalpa Banco 1</t>
  </si>
  <si>
    <r>
      <rPr>
        <b/>
        <sz val="7"/>
        <color theme="1"/>
        <rFont val="Arial"/>
        <family val="2"/>
      </rPr>
      <t xml:space="preserve">LT Tapalpa Entronque Sayula - Centro Logístico
</t>
    </r>
    <r>
      <rPr>
        <sz val="7"/>
        <color theme="1"/>
        <rFont val="Arial"/>
        <family val="2"/>
      </rPr>
      <t>115 kV - 2C – 11.0 km-C</t>
    </r>
    <r>
      <rPr>
        <b/>
        <sz val="7"/>
        <color theme="1"/>
        <rFont val="Arial"/>
        <family val="2"/>
      </rPr>
      <t xml:space="preserve">
SE Tapalpa Banco 1
</t>
    </r>
    <r>
      <rPr>
        <sz val="7"/>
        <color theme="1"/>
        <rFont val="Arial"/>
        <family val="2"/>
      </rPr>
      <t>1 T - 3F - 20 MVA - 115/23 kV</t>
    </r>
    <r>
      <rPr>
        <b/>
        <sz val="7"/>
        <color theme="1"/>
        <rFont val="Arial"/>
        <family val="2"/>
      </rPr>
      <t xml:space="preserve">
SE Tapalpa MVAr
</t>
    </r>
    <r>
      <rPr>
        <sz val="7"/>
        <color theme="1"/>
        <rFont val="Arial"/>
        <family val="2"/>
      </rPr>
      <t>1 Capacitor - 1.2 MVAr - 23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</si>
  <si>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SE Tapalpa Banco 1, con fecha de inicio de construcción el 26 de febrero de 2024 y LAT con ICM autorizada, se publicó el 30 de septiembre del 2024, se adjudicó el 30 de octubre del 2024.</t>
    </r>
  </si>
  <si>
    <t>D19-OC6</t>
  </si>
  <si>
    <t>Morelos Banco 1</t>
  </si>
  <si>
    <r>
      <rPr>
        <b/>
        <sz val="7"/>
        <color theme="1"/>
        <rFont val="Arial"/>
        <family val="2"/>
      </rPr>
      <t xml:space="preserve">LT Morelos Entronque León IV - León Alfaro
</t>
    </r>
    <r>
      <rPr>
        <sz val="7"/>
        <color theme="1"/>
        <rFont val="Arial"/>
        <family val="2"/>
      </rPr>
      <t>115 kV - 2C – 6.0 km-C</t>
    </r>
    <r>
      <rPr>
        <b/>
        <sz val="7"/>
        <color theme="1"/>
        <rFont val="Arial"/>
        <family val="2"/>
      </rPr>
      <t xml:space="preserve">
SE Morelos Banco 1
</t>
    </r>
    <r>
      <rPr>
        <sz val="7"/>
        <color theme="1"/>
        <rFont val="Arial"/>
        <family val="2"/>
      </rPr>
      <t>1 T - 3F - 30 MVA - 115/13.8 kV</t>
    </r>
    <r>
      <rPr>
        <b/>
        <sz val="7"/>
        <color theme="1"/>
        <rFont val="Arial"/>
        <family val="2"/>
      </rPr>
      <t xml:space="preserve">
SE Morelos MVAr
</t>
    </r>
    <r>
      <rPr>
        <sz val="7"/>
        <color theme="1"/>
        <rFont val="Arial"/>
        <family val="2"/>
      </rPr>
      <t>1 Capacitor - 1.8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</si>
  <si>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SE Morelos Banco 1(Etapa 1 Obra Civil), inicio de construcción el 11 de julio de 2024. 
LAT esta en concurso, y se estima iniciar trabajos en abril de 2025</t>
    </r>
  </si>
  <si>
    <t>D19-OC12</t>
  </si>
  <si>
    <t>Santa Fe Banco 1</t>
  </si>
  <si>
    <r>
      <rPr>
        <b/>
        <sz val="7"/>
        <color theme="1"/>
        <rFont val="Arial"/>
        <family val="2"/>
      </rPr>
      <t xml:space="preserve">LT Santa Fe Entronque Culiacán Poniente - Culiacán I
</t>
    </r>
    <r>
      <rPr>
        <sz val="7"/>
        <color theme="1"/>
        <rFont val="Arial"/>
        <family val="2"/>
      </rPr>
      <t>115 kV - 2C – 2.093 km-C</t>
    </r>
    <r>
      <rPr>
        <b/>
        <sz val="7"/>
        <color theme="1"/>
        <rFont val="Arial"/>
        <family val="2"/>
      </rPr>
      <t xml:space="preserve">
SE Santa Fe Banco 1
</t>
    </r>
    <r>
      <rPr>
        <sz val="7"/>
        <color theme="1"/>
        <rFont val="Arial"/>
        <family val="2"/>
      </rPr>
      <t>1 T - 3F - 30 MVA - 115/13.8 kV</t>
    </r>
    <r>
      <rPr>
        <b/>
        <sz val="7"/>
        <color theme="1"/>
        <rFont val="Arial"/>
        <family val="2"/>
      </rPr>
      <t xml:space="preserve">
SE Santa Fe MVAr
</t>
    </r>
    <r>
      <rPr>
        <sz val="7"/>
        <color theme="1"/>
        <rFont val="Arial"/>
        <family val="2"/>
      </rPr>
      <t>1 Capacitor - 1.8 MVAr - 13.8 kV</t>
    </r>
  </si>
  <si>
    <t>En espera de transferencia de recursos de la Gerencia Regional de Transmisión </t>
  </si>
  <si>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Subestación Santa Fe Banco 1
 La GCO publicó el 20 de agosto, en proceso de evaluación economica, el fallo se realizó el 29 de septiembre.(Desierto)
Se publicó la segunda convocatoria el 2 de octubre
Línea Santa Fe Banco 1 en proceso de firma de contrato</t>
    </r>
  </si>
  <si>
    <t>D19-NO3</t>
  </si>
  <si>
    <t>Tamazula Banco 1</t>
  </si>
  <si>
    <r>
      <rPr>
        <b/>
        <sz val="7"/>
        <color theme="1"/>
        <rFont val="Arial"/>
        <family val="2"/>
      </rPr>
      <t xml:space="preserve">LT Tamazula - San Rafael
</t>
    </r>
    <r>
      <rPr>
        <sz val="7"/>
        <color theme="1"/>
        <rFont val="Arial"/>
        <family val="2"/>
      </rPr>
      <t>115 kV - 1C – 12.51 km-C</t>
    </r>
    <r>
      <rPr>
        <b/>
        <sz val="7"/>
        <color theme="1"/>
        <rFont val="Arial"/>
        <family val="2"/>
      </rPr>
      <t xml:space="preserve">
SE Tamazula Banco 1
</t>
    </r>
    <r>
      <rPr>
        <sz val="7"/>
        <color theme="1"/>
        <rFont val="Arial"/>
        <family val="2"/>
      </rPr>
      <t>1 T - 3F - 20 MVA - 115/13.8 kV</t>
    </r>
    <r>
      <rPr>
        <b/>
        <sz val="7"/>
        <color theme="1"/>
        <rFont val="Arial"/>
        <family val="2"/>
      </rPr>
      <t xml:space="preserve">
SE Tamazula MVAr
</t>
    </r>
    <r>
      <rPr>
        <sz val="7"/>
        <color theme="1"/>
        <rFont val="Arial"/>
        <family val="2"/>
      </rPr>
      <t>1 Capacitor - 1.8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</si>
  <si>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 LAT Tamazula, con fecha de inicio el 16 de julio de 2024. Para la SE se publicó la convocatoria el 02 de septiembre de 2024 e inició contrato de obra el 24 de octubre de 2024.</t>
    </r>
  </si>
  <si>
    <t>D19-NO4</t>
  </si>
  <si>
    <t>Terramara Banco 1</t>
  </si>
  <si>
    <r>
      <rPr>
        <b/>
        <sz val="7"/>
        <color theme="1"/>
        <rFont val="Arial"/>
        <family val="2"/>
      </rPr>
      <t xml:space="preserve">LT Terramara Entronque Viñedos - Oasis
</t>
    </r>
    <r>
      <rPr>
        <sz val="7"/>
        <color theme="1"/>
        <rFont val="Arial"/>
        <family val="2"/>
      </rPr>
      <t>115 kV - 2C – 0.6 km-C</t>
    </r>
    <r>
      <rPr>
        <b/>
        <sz val="7"/>
        <color theme="1"/>
        <rFont val="Arial"/>
        <family val="2"/>
      </rPr>
      <t xml:space="preserve">
SE Terramara Banco 1
</t>
    </r>
    <r>
      <rPr>
        <sz val="7"/>
        <color theme="1"/>
        <rFont val="Arial"/>
        <family val="2"/>
      </rPr>
      <t>1 T - 3F - 20 MVA - 115/34.5 kV</t>
    </r>
    <r>
      <rPr>
        <b/>
        <sz val="7"/>
        <color theme="1"/>
        <rFont val="Arial"/>
        <family val="2"/>
      </rPr>
      <t xml:space="preserve">
SE Terramara MVAr
</t>
    </r>
    <r>
      <rPr>
        <sz val="7"/>
        <color theme="1"/>
        <rFont val="Arial"/>
        <family val="2"/>
      </rPr>
      <t>1 Capacitor - 1.2 MVAr - 34.5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</si>
  <si>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LAT Terramara, con fecha de inicio de construcción el 31 de enero de 2024 y SE Terramara se publicó la convocatoria el 30 de agosto de 2024 el 15 de octubre se declaro desierto el procedimiento.
La segunda convocatoria de SE Terramara se realizó el 27 de noviembre  y se adjudicó el 16 de enero de 2025.</t>
    </r>
  </si>
  <si>
    <t>D19-NO5</t>
  </si>
  <si>
    <r>
      <rPr>
        <b/>
        <sz val="7"/>
        <color theme="1"/>
        <rFont val="Arial"/>
        <family val="2"/>
      </rPr>
      <t>OR</t>
    </r>
    <r>
      <rPr>
        <sz val="7"/>
        <color theme="1"/>
        <rFont val="Arial"/>
        <family val="2"/>
      </rPr>
      <t xml:space="preserve">
VM</t>
    </r>
  </si>
  <si>
    <t>San Bartolo Banco 1</t>
  </si>
  <si>
    <r>
      <rPr>
        <b/>
        <sz val="7"/>
        <color theme="1"/>
        <rFont val="Arial"/>
        <family val="2"/>
      </rPr>
      <t xml:space="preserve">LT San Bartolo Entronque Cruz de Ataque - Ixhuatlán
</t>
    </r>
    <r>
      <rPr>
        <sz val="7"/>
        <color theme="1"/>
        <rFont val="Arial"/>
        <family val="2"/>
      </rPr>
      <t>115 kV - 2C – 13.0 km-C</t>
    </r>
    <r>
      <rPr>
        <b/>
        <sz val="7"/>
        <color theme="1"/>
        <rFont val="Arial"/>
        <family val="2"/>
      </rPr>
      <t xml:space="preserve">
SE San Bartolo Banco 1
</t>
    </r>
    <r>
      <rPr>
        <sz val="7"/>
        <color theme="1"/>
        <rFont val="Arial"/>
        <family val="2"/>
      </rPr>
      <t>1 T - 3F - 9.375 MVA - 115/23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</si>
  <si>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Subestación San Bartolo Bco.1
Se publicó la teercer convocatoria el 24 de septiembre
La ICM del proyecto LT San Bartolo entq. Ixhuatlán de Madero-Cruz de Ataque será entregada a GPIC el 17 de octubre 2025.​
Plazo de ejecución: 250 días naturales.</t>
    </r>
  </si>
  <si>
    <t>D19-NE2</t>
  </si>
  <si>
    <t>Libramiento Banco 1</t>
  </si>
  <si>
    <r>
      <rPr>
        <b/>
        <sz val="7"/>
        <color theme="1"/>
        <rFont val="Arial"/>
        <family val="2"/>
      </rPr>
      <t xml:space="preserve">LT Libramiento Entronque Parque Industrial San Luis - San Luis Rey
</t>
    </r>
    <r>
      <rPr>
        <sz val="7"/>
        <color theme="1"/>
        <rFont val="Arial"/>
        <family val="2"/>
      </rPr>
      <t>230 kV - 2C – 0.4 km-C</t>
    </r>
    <r>
      <rPr>
        <b/>
        <sz val="7"/>
        <color theme="1"/>
        <rFont val="Arial"/>
        <family val="2"/>
      </rPr>
      <t xml:space="preserve">
SE Libramiento Banco 1
</t>
    </r>
    <r>
      <rPr>
        <sz val="7"/>
        <color theme="1"/>
        <rFont val="Arial"/>
        <family val="2"/>
      </rPr>
      <t>1 T - 3F - 40 MVA - 230/13.8 kV</t>
    </r>
    <r>
      <rPr>
        <b/>
        <sz val="7"/>
        <color theme="1"/>
        <rFont val="Arial"/>
        <family val="2"/>
      </rPr>
      <t xml:space="preserve">
SE Libramiento MVAr
</t>
    </r>
    <r>
      <rPr>
        <sz val="7"/>
        <color theme="1"/>
        <rFont val="Arial"/>
        <family val="2"/>
      </rPr>
      <t>1 Capacitor - 2.4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</si>
  <si>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Subestación Libramiento Banco 1
Distribución se encuentra en Actividades Previas para la Subestación y su componente de Línea (400 m aprox.)
Distribución enviará solicitud de Validación de ICM a GPIC en diciembre 2025.
El avance del 9% se debe a que se estan por concluir con las actividades previas y ya adquirió el predio.</t>
    </r>
  </si>
  <si>
    <t>D19-BC1</t>
  </si>
  <si>
    <t>Olas Altas Banco 2
(antes Obras de Refuerzo CCC Baja California Sur)</t>
  </si>
  <si>
    <r>
      <rPr>
        <b/>
        <sz val="7"/>
        <color theme="1"/>
        <rFont val="Arial"/>
        <family val="2"/>
      </rPr>
      <t xml:space="preserve">SE  Olas Altas
</t>
    </r>
    <r>
      <rPr>
        <sz val="7"/>
        <color theme="1"/>
        <rFont val="Arial"/>
        <family val="2"/>
      </rPr>
      <t>3 AT - 1F - 33.3 MVA - 100 MVA - 230/115 kV</t>
    </r>
  </si>
  <si>
    <t>Se energizó el 17.DIC.2024.</t>
  </si>
  <si>
    <t>CFE20-PCC</t>
  </si>
  <si>
    <t>Pericos MVAr</t>
  </si>
  <si>
    <r>
      <rPr>
        <b/>
        <sz val="7"/>
        <color theme="1"/>
        <rFont val="Arial"/>
        <family val="2"/>
      </rPr>
      <t>SE Pericos MVAr</t>
    </r>
    <r>
      <rPr>
        <sz val="7"/>
        <color theme="1"/>
        <rFont val="Arial"/>
        <family val="2"/>
      </rPr>
      <t xml:space="preserve">
1 Capacitor 22.5 MVAr - 115 kV
1 Alimentador 115 kV Capacitor</t>
    </r>
  </si>
  <si>
    <t>Se energizó el 20.DIC.2023</t>
  </si>
  <si>
    <t>P20-NO5</t>
  </si>
  <si>
    <t>Juan José Ríos MVAr</t>
  </si>
  <si>
    <r>
      <rPr>
        <b/>
        <sz val="7"/>
        <color theme="1"/>
        <rFont val="Arial"/>
        <family val="2"/>
      </rPr>
      <t xml:space="preserve">SE Juan José Ríos MVAr
</t>
    </r>
    <r>
      <rPr>
        <sz val="7"/>
        <color theme="1"/>
        <rFont val="Arial"/>
        <family val="2"/>
      </rPr>
      <t>1 Capacitor - 22.5 MVAr - 115 kV
1 Alimentador 115 kV Capacitor</t>
    </r>
  </si>
  <si>
    <t>Se energizó el 26.FEB.2025.</t>
  </si>
  <si>
    <t>P20-NO3</t>
  </si>
  <si>
    <t>Confiabilidad de Suministros de energía eléctrica en Nanchital II</t>
  </si>
  <si>
    <r>
      <rPr>
        <b/>
        <sz val="7"/>
        <color theme="1"/>
        <rFont val="Arial"/>
        <family val="2"/>
      </rPr>
      <t xml:space="preserve">LT Nanchital II Entronque Coatzacoalcos - Pajaritos II
</t>
    </r>
    <r>
      <rPr>
        <sz val="7"/>
        <color theme="1"/>
        <rFont val="Arial"/>
        <family val="2"/>
      </rPr>
      <t>115 kV - 2C - 7.2 km-C</t>
    </r>
  </si>
  <si>
    <t>P20-OR1</t>
  </si>
  <si>
    <t>Suministro de energía eléctrica en la zona San Cristóbal</t>
  </si>
  <si>
    <r>
      <rPr>
        <b/>
        <sz val="7"/>
        <color theme="1"/>
        <rFont val="Arial"/>
        <family val="2"/>
      </rPr>
      <t>LT Manuel Moreno Torres - San Cristóbal Oriente</t>
    </r>
    <r>
      <rPr>
        <sz val="7"/>
        <color theme="1"/>
        <rFont val="Arial"/>
        <family val="2"/>
      </rPr>
      <t xml:space="preserve">
115 kV - 2C - 65.0 km-C - 1 Cond/f - 795 ACSR - TA /1
</t>
    </r>
    <r>
      <rPr>
        <b/>
        <sz val="7"/>
        <color theme="1"/>
        <rFont val="Arial"/>
        <family val="2"/>
      </rPr>
      <t>SE Angostura (sustitución)</t>
    </r>
    <r>
      <rPr>
        <sz val="7"/>
        <color theme="1"/>
        <rFont val="Arial"/>
        <family val="2"/>
      </rPr>
      <t xml:space="preserve">
4 AT - 125 MVA - 500 MVA - 400/115 kV
</t>
    </r>
    <r>
      <rPr>
        <b/>
        <sz val="7"/>
        <color theme="1"/>
        <rFont val="Arial"/>
        <family val="2"/>
      </rPr>
      <t>SE Manuel Moreno Torres</t>
    </r>
    <r>
      <rPr>
        <sz val="7"/>
        <color theme="1"/>
        <rFont val="Arial"/>
        <family val="2"/>
      </rPr>
      <t xml:space="preserve">
1 Alimentador 115 kV (Ampliación) LT Manuel Moreno Torres - San Cristóbal Oriente
</t>
    </r>
    <r>
      <rPr>
        <b/>
        <sz val="7"/>
        <color theme="1"/>
        <rFont val="Arial"/>
        <family val="2"/>
      </rPr>
      <t>SE San Cristóbal Oriente</t>
    </r>
    <r>
      <rPr>
        <sz val="7"/>
        <color theme="1"/>
        <rFont val="Arial"/>
        <family val="2"/>
      </rPr>
      <t xml:space="preserve">
1 Alimentador 115 kV (Ampliación) LT San Cristóbal Oriente - Manuel Moreno Torres
1/ Tendido del primer circuito</t>
    </r>
  </si>
  <si>
    <t>P20-OR3</t>
  </si>
  <si>
    <t>Aumento de Capacidad de transformación al suroriente de la zona Metropolitana de Guadalajara (400/230kV)</t>
  </si>
  <si>
    <r>
      <t xml:space="preserve">SE Atequiza Banco 6​
</t>
    </r>
    <r>
      <rPr>
        <sz val="7"/>
        <color theme="1"/>
        <rFont val="Arial"/>
        <family val="2"/>
      </rPr>
      <t>3 AT - 1F - 100 MVA - 300 MVA - 400/230 kV​ /1</t>
    </r>
    <r>
      <rPr>
        <b/>
        <sz val="7"/>
        <color theme="1"/>
        <rFont val="Arial"/>
        <family val="2"/>
      </rPr>
      <t xml:space="preserve">
SE Atequiza​
</t>
    </r>
    <r>
      <rPr>
        <sz val="7"/>
        <color theme="1"/>
        <rFont val="Arial"/>
        <family val="2"/>
      </rPr>
      <t xml:space="preserve"> Reubicación de la LT Tlajomulco - Atequiza (A3L90)​
400 kV - 1C - 0.1 km-C - 1113 ACSR - TA /2
Recalibracion Barras 230 kV -  3 Cond/f - 1113 ACSR​
Reemplazo equipo serie ATQ 97010 /3
11 Transformadores de Corriente 230 kV /4,5
1/ Incluye paralelismo compatibles con bancos en Operación
Caseta de control distribuida PCYM para  nuevo equipamiento
2/ Liberar espació en SE para instalación de nuevo banco de transformación
/3 Capacidad de Equipo Asociado mínima de 31.5 kA
/4 Reemplazo de TCs existentes en el Bus 230 kV 
5/ RTC mínima 1600/5 A</t>
    </r>
  </si>
  <si>
    <t>P20-OC1</t>
  </si>
  <si>
    <t>Atención del suministro en las zonas Zapotlán y Costa</t>
  </si>
  <si>
    <r>
      <rPr>
        <b/>
        <sz val="7"/>
        <color theme="1"/>
        <rFont val="Arial"/>
        <family val="2"/>
      </rPr>
      <t>LT Tuxcacuesco Entronque  Manzanillo - Acatlán</t>
    </r>
    <r>
      <rPr>
        <sz val="7"/>
        <color theme="1"/>
        <rFont val="Arial"/>
        <family val="2"/>
      </rPr>
      <t xml:space="preserve">
400 kV - 2C - 0.2 km-C
</t>
    </r>
    <r>
      <rPr>
        <b/>
        <sz val="7"/>
        <color theme="1"/>
        <rFont val="Arial"/>
        <family val="2"/>
      </rPr>
      <t>LT Tuxcacuesco Entronque Autlán - El Grullo</t>
    </r>
    <r>
      <rPr>
        <sz val="7"/>
        <color theme="1"/>
        <rFont val="Arial"/>
        <family val="2"/>
      </rPr>
      <t xml:space="preserve">
115 kV - 2C - 70 km-C
</t>
    </r>
    <r>
      <rPr>
        <b/>
        <sz val="7"/>
        <color theme="1"/>
        <rFont val="Arial"/>
        <family val="2"/>
      </rPr>
      <t>LT Tuxcacuesco - Juan Rulfo</t>
    </r>
    <r>
      <rPr>
        <sz val="7"/>
        <color theme="1"/>
        <rFont val="Arial"/>
        <family val="2"/>
      </rPr>
      <t xml:space="preserve">
115 kV - 1C - 10.5 km-C
</t>
    </r>
    <r>
      <rPr>
        <b/>
        <sz val="7"/>
        <color theme="1"/>
        <rFont val="Arial"/>
        <family val="2"/>
      </rPr>
      <t>SE Tuxcacuesco Banco 1</t>
    </r>
    <r>
      <rPr>
        <sz val="7"/>
        <color theme="1"/>
        <rFont val="Arial"/>
        <family val="2"/>
      </rPr>
      <t xml:space="preserve">
4 T - 1F - 125 MVA - 500 MVA - 400/115 kV
2 Alimentadores 400 kV (Alimentador Nuevo)
3 Alimentadores 115 kV (Alimentador Nuevo)
</t>
    </r>
    <r>
      <rPr>
        <b/>
        <sz val="7"/>
        <color theme="1"/>
        <rFont val="Arial"/>
        <family val="2"/>
      </rPr>
      <t>SE Juan Rulfo</t>
    </r>
    <r>
      <rPr>
        <sz val="7"/>
        <color theme="1"/>
        <rFont val="Arial"/>
        <family val="2"/>
      </rPr>
      <t xml:space="preserve">
1 Alimentador (Ampliación)
1 Juego TC 115 kV (sustitución)
</t>
    </r>
    <r>
      <rPr>
        <b/>
        <sz val="7"/>
        <color theme="1"/>
        <rFont val="Arial"/>
        <family val="2"/>
      </rPr>
      <t>SE Sayula</t>
    </r>
    <r>
      <rPr>
        <sz val="7"/>
        <color theme="1"/>
        <rFont val="Arial"/>
        <family val="2"/>
      </rPr>
      <t xml:space="preserve">
1 Juego TC 115 kV (sustitución)
</t>
    </r>
    <r>
      <rPr>
        <b/>
        <sz val="7"/>
        <color theme="1"/>
        <rFont val="Arial"/>
        <family val="2"/>
      </rPr>
      <t>SE Melaque</t>
    </r>
    <r>
      <rPr>
        <sz val="7"/>
        <color theme="1"/>
        <rFont val="Arial"/>
        <family val="2"/>
      </rPr>
      <t xml:space="preserve">
1 Juego TC 115 kV (sustitución)
1 Recalibración de Bus 115 kV
</t>
    </r>
    <r>
      <rPr>
        <b/>
        <sz val="7"/>
        <color theme="1"/>
        <rFont val="Arial"/>
        <family val="2"/>
      </rPr>
      <t>SE La Huerta</t>
    </r>
    <r>
      <rPr>
        <sz val="7"/>
        <color theme="1"/>
        <rFont val="Arial"/>
        <family val="2"/>
      </rPr>
      <t xml:space="preserve">
1 Juego TC 115 kV (sustitución)
1 Recalibración de Bus 115 kV
</t>
    </r>
    <r>
      <rPr>
        <b/>
        <sz val="7"/>
        <color theme="1"/>
        <rFont val="Arial"/>
        <family val="2"/>
      </rPr>
      <t xml:space="preserve">SE Ciudad Guzmán MVAr
</t>
    </r>
    <r>
      <rPr>
        <sz val="7"/>
        <color theme="1"/>
        <rFont val="Arial"/>
        <family val="2"/>
      </rPr>
      <t>1 Capacitor - 30 MVAr - 115 kV
1 Alimentador 115 kV Capacitor</t>
    </r>
    <r>
      <rPr>
        <b/>
        <sz val="7"/>
        <color theme="1"/>
        <rFont val="Arial"/>
        <family val="2"/>
      </rPr>
      <t xml:space="preserve">
SE Centro Logístico MVAr
</t>
    </r>
    <r>
      <rPr>
        <sz val="7"/>
        <color theme="1"/>
        <rFont val="Arial"/>
        <family val="2"/>
      </rPr>
      <t>1 Capacitor - 7.5 MVAr - 115 kV
1 Alimentador 115 kV Capacitor</t>
    </r>
    <r>
      <rPr>
        <b/>
        <sz val="7"/>
        <color theme="1"/>
        <rFont val="Arial"/>
        <family val="2"/>
      </rPr>
      <t xml:space="preserve">
SE Tecomates MVAr
</t>
    </r>
    <r>
      <rPr>
        <sz val="7"/>
        <color theme="1"/>
        <rFont val="Arial"/>
        <family val="2"/>
      </rPr>
      <t>1 Capacitor - 7.5 MVAr - 115 kV
1 Alimentador 115 kV Capacitor</t>
    </r>
    <r>
      <rPr>
        <b/>
        <sz val="7"/>
        <color theme="1"/>
        <rFont val="Arial"/>
        <family val="2"/>
      </rPr>
      <t xml:space="preserve">
SE Ameca MVAr
</t>
    </r>
    <r>
      <rPr>
        <sz val="7"/>
        <color theme="1"/>
        <rFont val="Arial"/>
        <family val="2"/>
      </rPr>
      <t>1 Capacitor - 7.5 MVAr - 115 kV
1 Alimentador 115 kV Capacitor</t>
    </r>
    <r>
      <rPr>
        <b/>
        <sz val="7"/>
        <color theme="1"/>
        <rFont val="Arial"/>
        <family val="2"/>
      </rPr>
      <t xml:space="preserve">
SE Sayula MVAr (traslado)
</t>
    </r>
    <r>
      <rPr>
        <sz val="7"/>
        <color theme="1"/>
        <rFont val="Arial"/>
        <family val="2"/>
      </rPr>
      <t>1 Capacitor - 18 MVAr - 115 kV
1 Alimentador 115 kV Capacitor</t>
    </r>
    <r>
      <rPr>
        <b/>
        <sz val="7"/>
        <color theme="1"/>
        <rFont val="Arial"/>
        <family val="2"/>
      </rPr>
      <t xml:space="preserve">
SE Tuxcacuesco MVAr (traslado)
</t>
    </r>
    <r>
      <rPr>
        <sz val="7"/>
        <color theme="1"/>
        <rFont val="Arial"/>
        <family val="2"/>
      </rPr>
      <t>1 Reactor - 60 MVAr - 400 kV
1 Alimentador 400 kV Reactor</t>
    </r>
  </si>
  <si>
    <r>
      <rPr>
        <b/>
        <sz val="7"/>
        <color theme="1"/>
        <rFont val="Arial"/>
        <family val="2"/>
      </rPr>
      <t>Este proyecto forma parte del nuevo portafolio de proyectos 2025.</t>
    </r>
    <r>
      <rPr>
        <sz val="7"/>
        <color theme="1"/>
        <rFont val="Arial"/>
        <family val="2"/>
      </rPr>
      <t xml:space="preserve">
En proceso de revisión, validación y aprobación de metas físicas, importes y periodo de construcción en la Ficha de Información del Proyecto entre CENACE y Transmisión.
Pendiente la elaboración del Caso de Negocio, Plan Financiero y Plan de Ejecución.</t>
    </r>
  </si>
  <si>
    <t>P20-OC2</t>
  </si>
  <si>
    <t>Aumento de Capacidad de transformación al suroriente de la zona Metropolitana de Guadalajara (230/69kV)</t>
  </si>
  <si>
    <r>
      <t xml:space="preserve">LT  El Salto Jalisco - Castillo /2,3
</t>
    </r>
    <r>
      <rPr>
        <sz val="7"/>
        <color theme="1"/>
        <rFont val="Arial"/>
        <family val="2"/>
      </rPr>
      <t xml:space="preserve">69 kV - 1C - 6.5 km-C - 1 Cond/f - 795 ACSR - PT 
</t>
    </r>
    <r>
      <rPr>
        <b/>
        <sz val="7"/>
        <color theme="1"/>
        <rFont val="Arial"/>
        <family val="2"/>
      </rPr>
      <t xml:space="preserve">LT Guadalajara II - Parque Industrial
</t>
    </r>
    <r>
      <rPr>
        <sz val="7"/>
        <color theme="1"/>
        <rFont val="Arial"/>
        <family val="2"/>
      </rPr>
      <t>69 kV - 1C - 4.0 km-C - 1 Cond/f - 795 ACSR - PT</t>
    </r>
    <r>
      <rPr>
        <b/>
        <sz val="7"/>
        <color theme="1"/>
        <rFont val="Arial"/>
        <family val="2"/>
      </rPr>
      <t xml:space="preserve">
Recalibración LT Castillo – 63580 – Parque Industrial
</t>
    </r>
    <r>
      <rPr>
        <sz val="7"/>
        <color theme="1"/>
        <rFont val="Arial"/>
        <family val="2"/>
      </rPr>
      <t>69 kV - 1C - 12.15 km-C - 1 Cond/f - 795 ACSR /4</t>
    </r>
    <r>
      <rPr>
        <b/>
        <sz val="7"/>
        <color theme="1"/>
        <rFont val="Arial"/>
        <family val="2"/>
      </rPr>
      <t xml:space="preserve">
SE Guadalajara II Banco 5
</t>
    </r>
    <r>
      <rPr>
        <sz val="7"/>
        <color theme="1"/>
        <rFont val="Arial"/>
        <family val="2"/>
      </rPr>
      <t xml:space="preserve">3 T - 1F - 33.33 MVA - 100 MVA - 230/69 kV /5,9
</t>
    </r>
    <r>
      <rPr>
        <b/>
        <sz val="7"/>
        <color theme="1"/>
        <rFont val="Arial"/>
        <family val="2"/>
      </rPr>
      <t xml:space="preserve">SE Guadalajara II
</t>
    </r>
    <r>
      <rPr>
        <sz val="7"/>
        <color theme="1"/>
        <rFont val="Arial"/>
        <family val="2"/>
      </rPr>
      <t xml:space="preserve">1 Alimentador 69 kV LT Guadalajara II - Parque Industrial
3 Transformadores de Corriente 69 kV LT Guadalajara II - 63770 - Parque Industrial /6
3 Transformadores de Corriente 69 kV LT Guadalajara II - 63690 - El Salto Jalisto /7
30 Cuchillas desconectadoras 69 kV /8
Recalibración Buses 69 kV - 3 Cond/f - 1113 ACSR
</t>
    </r>
    <r>
      <rPr>
        <b/>
        <sz val="7"/>
        <color theme="1"/>
        <rFont val="Arial"/>
        <family val="2"/>
      </rPr>
      <t xml:space="preserve">SE Parque Industrial
</t>
    </r>
    <r>
      <rPr>
        <sz val="7"/>
        <color theme="1"/>
        <rFont val="Arial"/>
        <family val="2"/>
      </rPr>
      <t xml:space="preserve">1 Alimentador 69 kV LT Parque Industrial - Guadalajara II
3 Transformadores de Corriente 69 kV LT Parque Industrial - 63770 - Guadalajara II /6
</t>
    </r>
    <r>
      <rPr>
        <b/>
        <sz val="7"/>
        <color theme="1"/>
        <rFont val="Arial"/>
        <family val="2"/>
      </rPr>
      <t xml:space="preserve">SE El Salto Jalisto
</t>
    </r>
    <r>
      <rPr>
        <sz val="7"/>
        <color theme="1"/>
        <rFont val="Arial"/>
        <family val="2"/>
      </rPr>
      <t xml:space="preserve">3 Transformadores de Corriente 69 kV LT El Salto Jalisto - 63690 - Guadalajara II /7
</t>
    </r>
    <r>
      <rPr>
        <b/>
        <sz val="7"/>
        <color theme="1"/>
        <rFont val="Arial"/>
        <family val="2"/>
      </rPr>
      <t>SE Atequiza</t>
    </r>
    <r>
      <rPr>
        <sz val="7"/>
        <color theme="1"/>
        <rFont val="Arial"/>
        <family val="2"/>
      </rPr>
      <t xml:space="preserve">
2 Interruptores 69 kV /8</t>
    </r>
    <r>
      <rPr>
        <b/>
        <sz val="7"/>
        <color theme="1"/>
        <rFont val="Arial"/>
        <family val="2"/>
      </rPr>
      <t xml:space="preserve">
</t>
    </r>
    <r>
      <rPr>
        <sz val="7"/>
        <color theme="1"/>
        <rFont val="Arial"/>
        <family val="2"/>
      </rPr>
      <t xml:space="preserve">
2/ Inhabilitar LT El Salto Jalisco - 63670 - Castillo
3/ Se utilizarán los alimentadores existentes
4/ Si las estructuras no soportan el peso del conductor, debe recalibrarse con conductor 477 ACCR
Alta Temperatura
5/ Considerar el Paralelismo (Paralelos existentes que sean compatibles con los nuevos)
6/ Alcanzar una cargabilidad 157 MVA
7/ Alcanzar una cargabilidad 108 MVA
8/ Por violación de Icc.
9/ Reubicación de Equipo asociado por adición del nuevo Banco 5</t>
    </r>
  </si>
  <si>
    <t>P20-OC3</t>
  </si>
  <si>
    <t>Aumento de capacidad de suministro para el sur de San Luis Potosí</t>
  </si>
  <si>
    <r>
      <rPr>
        <b/>
        <sz val="7"/>
        <color theme="1"/>
        <rFont val="Arial"/>
        <family val="2"/>
      </rPr>
      <t xml:space="preserve">Laguna San Vicente II Entronque Maniobras BMW - San Luis Potosí
 </t>
    </r>
    <r>
      <rPr>
        <sz val="7"/>
        <color theme="1"/>
        <rFont val="Arial"/>
        <family val="2"/>
      </rPr>
      <t>230 kV - 2C - 7.3 km-C</t>
    </r>
    <r>
      <rPr>
        <b/>
        <sz val="7"/>
        <color theme="1"/>
        <rFont val="Arial"/>
        <family val="2"/>
      </rPr>
      <t xml:space="preserve">
Laguna San Vicente II Entronque Laguna San Vicente - San Luis Potosí
 </t>
    </r>
    <r>
      <rPr>
        <sz val="7"/>
        <color theme="1"/>
        <rFont val="Arial"/>
        <family val="2"/>
      </rPr>
      <t>230 kV - 2C - 0.4 km-C</t>
    </r>
    <r>
      <rPr>
        <b/>
        <sz val="7"/>
        <color theme="1"/>
        <rFont val="Arial"/>
        <family val="2"/>
      </rPr>
      <t xml:space="preserve">
Laguna San Vicente II Entronque La Pila - Maniobras WTC y La Pila - Barracuda
</t>
    </r>
    <r>
      <rPr>
        <sz val="7"/>
        <color theme="1"/>
        <rFont val="Arial"/>
        <family val="2"/>
      </rPr>
      <t>115 kV - 4C - 9.8 km-C</t>
    </r>
    <r>
      <rPr>
        <b/>
        <sz val="7"/>
        <color theme="1"/>
        <rFont val="Arial"/>
        <family val="2"/>
      </rPr>
      <t xml:space="preserve">
Laguna San Vicente II - Logistik
</t>
    </r>
    <r>
      <rPr>
        <sz val="7"/>
        <color theme="1"/>
        <rFont val="Arial"/>
        <family val="2"/>
      </rPr>
      <t>115 kV - 1C - 3.7 km-C</t>
    </r>
    <r>
      <rPr>
        <b/>
        <sz val="7"/>
        <color theme="1"/>
        <rFont val="Arial"/>
        <family val="2"/>
      </rPr>
      <t xml:space="preserve">
Laguna San Vicente II - Logistik (Parques Industriales)
</t>
    </r>
    <r>
      <rPr>
        <sz val="7"/>
        <color theme="1"/>
        <rFont val="Arial"/>
        <family val="2"/>
      </rPr>
      <t>115 kV - 1C - 4.7 km-C</t>
    </r>
    <r>
      <rPr>
        <b/>
        <sz val="7"/>
        <color theme="1"/>
        <rFont val="Arial"/>
        <family val="2"/>
      </rPr>
      <t xml:space="preserve">
Modernización San Luis Indistrial - San Luis Potosí
</t>
    </r>
    <r>
      <rPr>
        <sz val="7"/>
        <color theme="1"/>
        <rFont val="Arial"/>
        <family val="2"/>
      </rPr>
      <t>115 kV - 1C - 1.2 km-C</t>
    </r>
    <r>
      <rPr>
        <b/>
        <sz val="7"/>
        <color theme="1"/>
        <rFont val="Arial"/>
        <family val="2"/>
      </rPr>
      <t xml:space="preserve">
SE Laguna San Vicente II
</t>
    </r>
    <r>
      <rPr>
        <sz val="7"/>
        <color theme="1"/>
        <rFont val="Arial"/>
        <family val="2"/>
      </rPr>
      <t>4 AT - 1F - 75 MVA - 300 MVA - 230/115 kV</t>
    </r>
    <r>
      <rPr>
        <b/>
        <sz val="7"/>
        <color theme="1"/>
        <rFont val="Arial"/>
        <family val="2"/>
      </rPr>
      <t xml:space="preserve">
SE Laguna San Vicente II
</t>
    </r>
    <r>
      <rPr>
        <sz val="7"/>
        <color theme="1"/>
        <rFont val="Arial"/>
        <family val="2"/>
      </rPr>
      <t>4 Alimentadores 230 kV 
6 Alimentadores 115 kV</t>
    </r>
  </si>
  <si>
    <t>P20-OC4</t>
  </si>
  <si>
    <r>
      <rPr>
        <b/>
        <sz val="7"/>
        <color theme="1"/>
        <rFont val="Arial"/>
        <family val="2"/>
      </rPr>
      <t>NO</t>
    </r>
    <r>
      <rPr>
        <sz val="7"/>
        <color theme="1"/>
        <rFont val="Arial"/>
        <family val="2"/>
      </rPr>
      <t xml:space="preserve">
BC</t>
    </r>
  </si>
  <si>
    <t>Incremento en la capacidad de transformación en la zona Peñasco</t>
  </si>
  <si>
    <r>
      <rPr>
        <b/>
        <sz val="7"/>
        <color theme="1"/>
        <rFont val="Arial"/>
        <family val="2"/>
      </rPr>
      <t>LT Seis de Abril - Mar de Cortés (Conversión a 230 kV)</t>
    </r>
    <r>
      <rPr>
        <sz val="7"/>
        <color theme="1"/>
        <rFont val="Arial"/>
        <family val="2"/>
      </rPr>
      <t xml:space="preserve">
230 kV - 1C - 104 km-C - TA /45, 46
</t>
    </r>
    <r>
      <rPr>
        <b/>
        <sz val="7"/>
        <color theme="1"/>
        <rFont val="Arial"/>
        <family val="2"/>
      </rPr>
      <t>LT Oriente Entronque Puerto Peñasco - (Mar de Cortés) Seis de Abril</t>
    </r>
    <r>
      <rPr>
        <sz val="7"/>
        <color theme="1"/>
        <rFont val="Arial"/>
        <family val="2"/>
      </rPr>
      <t xml:space="preserve">
115 kV - 2C - 4.3 km-C - 795 ACSR - 1 Cond/f - PA /2
</t>
    </r>
    <r>
      <rPr>
        <b/>
        <sz val="7"/>
        <color theme="1"/>
        <rFont val="Arial"/>
        <family val="2"/>
      </rPr>
      <t>LT Mar de Cortés Entronque Maniobras Fresnillo (Playa Encanto) - Puerto Peñasco</t>
    </r>
    <r>
      <rPr>
        <sz val="7"/>
        <color theme="1"/>
        <rFont val="Arial"/>
        <family val="2"/>
      </rPr>
      <t xml:space="preserve">
115 kV - 2C - 0.3 km-C - 795 ACSR - 1 Cond/f - TA /2
</t>
    </r>
    <r>
      <rPr>
        <b/>
        <sz val="7"/>
        <color theme="1"/>
        <rFont val="Arial"/>
        <family val="2"/>
      </rPr>
      <t>LT Mar de Cortés Entronque Seis de Abril - Puerto Peñasco</t>
    </r>
    <r>
      <rPr>
        <sz val="7"/>
        <color theme="1"/>
        <rFont val="Arial"/>
        <family val="2"/>
      </rPr>
      <t xml:space="preserve">
230 kV - 2C - 0.1 km-C - 1113 ACSR - TA /2,3,4
</t>
    </r>
    <r>
      <rPr>
        <b/>
        <sz val="7"/>
        <color theme="1"/>
        <rFont val="Arial"/>
        <family val="2"/>
      </rPr>
      <t>SE Mar de Cortés Banco 1</t>
    </r>
    <r>
      <rPr>
        <sz val="7"/>
        <color theme="1"/>
        <rFont val="Arial"/>
        <family val="2"/>
      </rPr>
      <t xml:space="preserve">
4 AT - 1F - 75 MVA - 300 MVA - 230/115 kV
</t>
    </r>
    <r>
      <rPr>
        <b/>
        <sz val="7"/>
        <color theme="1"/>
        <rFont val="Arial"/>
        <family val="2"/>
      </rPr>
      <t>SE Mar de Cortés</t>
    </r>
    <r>
      <rPr>
        <sz val="7"/>
        <color theme="1"/>
        <rFont val="Arial"/>
        <family val="2"/>
      </rPr>
      <t xml:space="preserve">
3 Alimentadores de LT 115 kV
1 Alimentador de LT 230 kV
</t>
    </r>
    <r>
      <rPr>
        <b/>
        <sz val="7"/>
        <color theme="1"/>
        <rFont val="Arial"/>
        <family val="2"/>
      </rPr>
      <t>SE Mar de Cortés MVAr</t>
    </r>
    <r>
      <rPr>
        <sz val="7"/>
        <color theme="1"/>
        <rFont val="Arial"/>
        <family val="2"/>
      </rPr>
      <t xml:space="preserve">
1 R Terciario - 3F - 21 MVAr - 13.8 kV
1 Alimentador 13.8 kV Reactor
</t>
    </r>
    <r>
      <rPr>
        <b/>
        <sz val="7"/>
        <color theme="1"/>
        <rFont val="Arial"/>
        <family val="2"/>
      </rPr>
      <t>SE Oriente MVAr</t>
    </r>
    <r>
      <rPr>
        <sz val="7"/>
        <color theme="1"/>
        <rFont val="Arial"/>
        <family val="2"/>
      </rPr>
      <t xml:space="preserve">
1 Capacitor - 22.5 MVAr - 115 kV
1 Alimentador 115 kV Capacitor
</t>
    </r>
    <r>
      <rPr>
        <b/>
        <sz val="7"/>
        <color theme="1"/>
        <rFont val="Arial"/>
        <family val="2"/>
      </rPr>
      <t>SE Oriente</t>
    </r>
    <r>
      <rPr>
        <sz val="7"/>
        <color theme="1"/>
        <rFont val="Arial"/>
        <family val="2"/>
      </rPr>
      <t xml:space="preserve">
1 Alimentador de LT - 115 kV
</t>
    </r>
    <r>
      <rPr>
        <b/>
        <sz val="7"/>
        <color theme="1"/>
        <rFont val="Arial"/>
        <family val="2"/>
      </rPr>
      <t>SE Seis de Abril</t>
    </r>
    <r>
      <rPr>
        <sz val="7"/>
        <color theme="1"/>
        <rFont val="Arial"/>
        <family val="2"/>
      </rPr>
      <t xml:space="preserve">
1 Alimentador de LT - 230 kV (Ampliación)
2/ Tendido de los dos cirucitos
3/ El circuito del entronque hacia la SE Puerto PEñasco operará en 115 kV
4/ Uno de los ctos. operará inicialmente en 115 kV aislado en 230 kV, y el otro aislado y operado en 115 kV
/45 Al ser cambio de tensión no se contabiliza en las metas físicas
/46  Cambio de tensión LT 73A10</t>
    </r>
  </si>
  <si>
    <t>P20-NO1</t>
  </si>
  <si>
    <t>Incremento en la capacidad de transformación en la zona Hermosillo</t>
  </si>
  <si>
    <r>
      <rPr>
        <b/>
        <sz val="7"/>
        <color theme="1"/>
        <rFont val="Arial"/>
        <family val="2"/>
      </rPr>
      <t>LT Hermosillo Loma - Derivación Quiroga (Tramo 1)</t>
    </r>
    <r>
      <rPr>
        <sz val="7"/>
        <color theme="1"/>
        <rFont val="Arial"/>
        <family val="2"/>
      </rPr>
      <t xml:space="preserve">
115 kV - 2C -  13 km-C - 795 ACSR - 1 Cond/f /3
</t>
    </r>
    <r>
      <rPr>
        <b/>
        <sz val="7"/>
        <color theme="1"/>
        <rFont val="Arial"/>
        <family val="2"/>
      </rPr>
      <t>LT Derivación Quiroga - Punto de Inflexión Quiroga (Tramo 2)</t>
    </r>
    <r>
      <rPr>
        <sz val="7"/>
        <color theme="1"/>
        <rFont val="Arial"/>
        <family val="2"/>
      </rPr>
      <t xml:space="preserve">
115 kV - 2C - 1.5 km-C - 795 ACSR - 1 Cond/f /4
</t>
    </r>
    <r>
      <rPr>
        <b/>
        <sz val="7"/>
        <color theme="1"/>
        <rFont val="Arial"/>
        <family val="2"/>
      </rPr>
      <t>LT Punto de Inflexión Quiroga - Quiroga (Tramo 3)</t>
    </r>
    <r>
      <rPr>
        <sz val="7"/>
        <color theme="1"/>
        <rFont val="Arial"/>
        <family val="2"/>
      </rPr>
      <t xml:space="preserve">
115 kV - 2C - 1.0 km-C - 795 ACSR - 1 Cond/f /3, 12, 13
</t>
    </r>
    <r>
      <rPr>
        <b/>
        <sz val="7"/>
        <color theme="1"/>
        <rFont val="Arial"/>
        <family val="2"/>
      </rPr>
      <t>SE Hermosillo Loma Banco 2</t>
    </r>
    <r>
      <rPr>
        <sz val="7"/>
        <color theme="1"/>
        <rFont val="Arial"/>
        <family val="2"/>
      </rPr>
      <t xml:space="preserve">
3 AT - 1F - 75 MVA - 225 MVA - 230/115 kV
</t>
    </r>
    <r>
      <rPr>
        <b/>
        <sz val="7"/>
        <color theme="1"/>
        <rFont val="Arial"/>
        <family val="2"/>
      </rPr>
      <t>SE Hermosillo Loma</t>
    </r>
    <r>
      <rPr>
        <sz val="7"/>
        <color theme="1"/>
        <rFont val="Arial"/>
        <family val="2"/>
      </rPr>
      <t xml:space="preserve">
1 Alimentador 115 kV de LT Hermosillo Loma - Quiroga (Ampliación)
</t>
    </r>
    <r>
      <rPr>
        <b/>
        <sz val="7"/>
        <color theme="1"/>
        <rFont val="Arial"/>
        <family val="2"/>
      </rPr>
      <t>SE Quiroga</t>
    </r>
    <r>
      <rPr>
        <sz val="7"/>
        <color theme="1"/>
        <rFont val="Arial"/>
        <family val="2"/>
      </rPr>
      <t xml:space="preserve">
1 Alimentador 115 kV de LT Quiroga - Hermosillo (Ampliación)
3/Tendido del primer circuito
4/ Tendido del segundo circuito
12/ Cable subterráneo
13/ Capacidad mínima 179 MVA</t>
    </r>
  </si>
  <si>
    <t>P20-NO2</t>
  </si>
  <si>
    <t>Cerro Cañedo MVAr</t>
  </si>
  <si>
    <r>
      <t xml:space="preserve">SE Cerro Cañedo
</t>
    </r>
    <r>
      <rPr>
        <sz val="7"/>
        <color theme="1"/>
        <rFont val="Arial"/>
        <family val="2"/>
      </rPr>
      <t>1 Capacitor - 15 MVAr - 115 kV</t>
    </r>
    <r>
      <rPr>
        <b/>
        <sz val="7"/>
        <color theme="1"/>
        <rFont val="Arial"/>
        <family val="2"/>
      </rPr>
      <t xml:space="preserve">
</t>
    </r>
    <r>
      <rPr>
        <sz val="7"/>
        <color theme="1"/>
        <rFont val="Arial"/>
        <family val="2"/>
      </rPr>
      <t>1 Alimentador 115 kV Capacitor</t>
    </r>
  </si>
  <si>
    <t>P20-NO4</t>
  </si>
  <si>
    <t>Incremento de la confiabilidad de la transformación en la Zona Mazatlán</t>
  </si>
  <si>
    <r>
      <rPr>
        <b/>
        <sz val="7"/>
        <color theme="1"/>
        <rFont val="Arial"/>
        <family val="2"/>
      </rPr>
      <t xml:space="preserve">SE Mazatlán Dos Banco 4 y Banco 5 (sustitución)
</t>
    </r>
    <r>
      <rPr>
        <sz val="7"/>
        <color theme="1"/>
        <rFont val="Arial"/>
        <family val="2"/>
      </rPr>
      <t xml:space="preserve">7 AT – 1F – 75 MVA - 525 MVA - 230/115 kV
</t>
    </r>
    <r>
      <rPr>
        <b/>
        <sz val="7"/>
        <color theme="1"/>
        <rFont val="Arial"/>
        <family val="2"/>
      </rPr>
      <t>SE El Habal Banco 1 (traslado MZD - AT5 y sustitución)</t>
    </r>
    <r>
      <rPr>
        <sz val="7"/>
        <color theme="1"/>
        <rFont val="Arial"/>
        <family val="2"/>
      </rPr>
      <t xml:space="preserve">
3 AT – 1F – 33.33 MVA - 100 MVA - 230/115 kV
</t>
    </r>
    <r>
      <rPr>
        <b/>
        <sz val="7"/>
        <color theme="1"/>
        <rFont val="Arial"/>
        <family val="2"/>
      </rPr>
      <t xml:space="preserve">SE Mazatlán Dos MVAr
</t>
    </r>
    <r>
      <rPr>
        <sz val="7"/>
        <color theme="1"/>
        <rFont val="Arial"/>
        <family val="2"/>
      </rPr>
      <t>4 R Barra - 1F - 25 MVAr - 100 MVAr - 400 kV
1 R Terciario - 3F - 30 MVAr - 13.8 kV
1 Alimentador 13.8 kV Reactor</t>
    </r>
  </si>
  <si>
    <t>P20-NO6</t>
  </si>
  <si>
    <t>Eliminar limitaciones de capacidad en cables subterráneos de las Zonas Hermosillo, Obregón, Los Mochis, Culiacán y Mazatlán</t>
  </si>
  <si>
    <r>
      <rPr>
        <b/>
        <sz val="7"/>
        <color theme="1"/>
        <rFont val="Arial"/>
        <family val="2"/>
      </rPr>
      <t>Zona Hermosillo, 13.53 km-C</t>
    </r>
    <r>
      <rPr>
        <sz val="7"/>
        <color theme="1"/>
        <rFont val="Arial"/>
        <family val="2"/>
      </rPr>
      <t xml:space="preserve">
</t>
    </r>
    <r>
      <rPr>
        <b/>
        <sz val="7"/>
        <color theme="1"/>
        <rFont val="Arial"/>
        <family val="2"/>
      </rPr>
      <t>Hermosillo Cuatro - Río Sonora /7,8</t>
    </r>
    <r>
      <rPr>
        <sz val="7"/>
        <color theme="1"/>
        <rFont val="Arial"/>
        <family val="2"/>
      </rPr>
      <t xml:space="preserve">
115 kV - 1C - 0.17 km-C
</t>
    </r>
    <r>
      <rPr>
        <b/>
        <sz val="7"/>
        <color theme="1"/>
        <rFont val="Arial"/>
        <family val="2"/>
      </rPr>
      <t>Hermosillo Cuatro  - Río Sonora /3,4,6</t>
    </r>
    <r>
      <rPr>
        <sz val="7"/>
        <color theme="1"/>
        <rFont val="Arial"/>
        <family val="2"/>
      </rPr>
      <t xml:space="preserve">
115 kV - 1C - 2.58 km-C
</t>
    </r>
    <r>
      <rPr>
        <b/>
        <sz val="7"/>
        <color theme="1"/>
        <rFont val="Arial"/>
        <family val="2"/>
      </rPr>
      <t>Hermosillo Uno - Río Sonora /3,4,6</t>
    </r>
    <r>
      <rPr>
        <sz val="7"/>
        <color theme="1"/>
        <rFont val="Arial"/>
        <family val="2"/>
      </rPr>
      <t xml:space="preserve">
115 kV - 1C - 5.68 km-C
</t>
    </r>
    <r>
      <rPr>
        <b/>
        <sz val="7"/>
        <color theme="1"/>
        <rFont val="Arial"/>
        <family val="2"/>
      </rPr>
      <t>Hermosillo Uno - Río Sonora /7,8</t>
    </r>
    <r>
      <rPr>
        <sz val="7"/>
        <color theme="1"/>
        <rFont val="Arial"/>
        <family val="2"/>
      </rPr>
      <t xml:space="preserve">
115 kV - 1C - 0.17 km-C
</t>
    </r>
    <r>
      <rPr>
        <b/>
        <sz val="7"/>
        <color theme="1"/>
        <rFont val="Arial"/>
        <family val="2"/>
      </rPr>
      <t>Pueblitos - Ladrilleras /1,2</t>
    </r>
    <r>
      <rPr>
        <sz val="7"/>
        <color theme="1"/>
        <rFont val="Arial"/>
        <family val="2"/>
      </rPr>
      <t xml:space="preserve">
115 kV - 1C - 0.10 km-C
</t>
    </r>
    <r>
      <rPr>
        <b/>
        <sz val="7"/>
        <color theme="1"/>
        <rFont val="Arial"/>
        <family val="2"/>
      </rPr>
      <t>Hermosillo Cereso - Villas del Pitic /1,5</t>
    </r>
    <r>
      <rPr>
        <sz val="7"/>
        <color theme="1"/>
        <rFont val="Arial"/>
        <family val="2"/>
      </rPr>
      <t xml:space="preserve">
115 kV - 1C - 4.83 km-C
</t>
    </r>
    <r>
      <rPr>
        <b/>
        <sz val="7"/>
        <color theme="1"/>
        <rFont val="Arial"/>
        <family val="2"/>
      </rPr>
      <t>Zona Obregón, 3.693 km-C</t>
    </r>
    <r>
      <rPr>
        <sz val="7"/>
        <color theme="1"/>
        <rFont val="Arial"/>
        <family val="2"/>
      </rPr>
      <t xml:space="preserve">
</t>
    </r>
    <r>
      <rPr>
        <b/>
        <sz val="7"/>
        <color theme="1"/>
        <rFont val="Arial"/>
        <family val="2"/>
      </rPr>
      <t>Tetabiate - Obregón Uno /1,2,3,4</t>
    </r>
    <r>
      <rPr>
        <sz val="7"/>
        <color theme="1"/>
        <rFont val="Arial"/>
        <family val="2"/>
      </rPr>
      <t xml:space="preserve">
115 kV - 1C - 3.20 km-C
</t>
    </r>
    <r>
      <rPr>
        <b/>
        <sz val="7"/>
        <color theme="1"/>
        <rFont val="Arial"/>
        <family val="2"/>
      </rPr>
      <t>Banderas - Ciudad Obregón Tres /1,2</t>
    </r>
    <r>
      <rPr>
        <sz val="7"/>
        <color theme="1"/>
        <rFont val="Arial"/>
        <family val="2"/>
      </rPr>
      <t xml:space="preserve">
115 kV - 1C - 0.493 km-C
</t>
    </r>
    <r>
      <rPr>
        <b/>
        <sz val="7"/>
        <color theme="1"/>
        <rFont val="Arial"/>
        <family val="2"/>
      </rPr>
      <t>Zona Los Mochis, 12.1 km-C</t>
    </r>
    <r>
      <rPr>
        <sz val="7"/>
        <color theme="1"/>
        <rFont val="Arial"/>
        <family val="2"/>
      </rPr>
      <t xml:space="preserve">
</t>
    </r>
    <r>
      <rPr>
        <b/>
        <sz val="7"/>
        <color theme="1"/>
        <rFont val="Arial"/>
        <family val="2"/>
      </rPr>
      <t>Los Mochis Tres - Centenario /1</t>
    </r>
    <r>
      <rPr>
        <sz val="7"/>
        <color theme="1"/>
        <rFont val="Arial"/>
        <family val="2"/>
      </rPr>
      <t xml:space="preserve">
115 kV - 1C - 8.6 km-C
</t>
    </r>
    <r>
      <rPr>
        <b/>
        <sz val="7"/>
        <color theme="1"/>
        <rFont val="Arial"/>
        <family val="2"/>
      </rPr>
      <t>Los Mochis Tres - Centenario /2,3,4,5</t>
    </r>
    <r>
      <rPr>
        <sz val="7"/>
        <color theme="1"/>
        <rFont val="Arial"/>
        <family val="2"/>
      </rPr>
      <t xml:space="preserve">
115 kV - 1C - 3.5 km-C
</t>
    </r>
    <r>
      <rPr>
        <b/>
        <sz val="7"/>
        <color theme="1"/>
        <rFont val="Arial"/>
        <family val="2"/>
      </rPr>
      <t>Zona Culiacán, 6.05 km-C</t>
    </r>
    <r>
      <rPr>
        <sz val="7"/>
        <color theme="1"/>
        <rFont val="Arial"/>
        <family val="2"/>
      </rPr>
      <t xml:space="preserve">
</t>
    </r>
    <r>
      <rPr>
        <b/>
        <sz val="7"/>
        <color theme="1"/>
        <rFont val="Arial"/>
        <family val="2"/>
      </rPr>
      <t>Culiacán Milenium - La Higuera /1,2</t>
    </r>
    <r>
      <rPr>
        <sz val="7"/>
        <color theme="1"/>
        <rFont val="Arial"/>
        <family val="2"/>
      </rPr>
      <t xml:space="preserve">
115 kV - 1C - 2.5 km-C
</t>
    </r>
    <r>
      <rPr>
        <b/>
        <sz val="7"/>
        <color theme="1"/>
        <rFont val="Arial"/>
        <family val="2"/>
      </rPr>
      <t>Jaime Sevilla - Culiacán Milenium /1,2,5</t>
    </r>
    <r>
      <rPr>
        <sz val="7"/>
        <color theme="1"/>
        <rFont val="Arial"/>
        <family val="2"/>
      </rPr>
      <t xml:space="preserve">
115 kV - 1C - 2.3 km-C
</t>
    </r>
    <r>
      <rPr>
        <b/>
        <sz val="7"/>
        <color theme="1"/>
        <rFont val="Arial"/>
        <family val="2"/>
      </rPr>
      <t>Jaime Sevilla - Culiacán Milenium /3,4</t>
    </r>
    <r>
      <rPr>
        <sz val="7"/>
        <color theme="1"/>
        <rFont val="Arial"/>
        <family val="2"/>
      </rPr>
      <t xml:space="preserve">
115 kV - 1C - 1.1 km-C
</t>
    </r>
    <r>
      <rPr>
        <b/>
        <sz val="7"/>
        <color theme="1"/>
        <rFont val="Arial"/>
        <family val="2"/>
      </rPr>
      <t>Culiacán Uno - Tres Ríos /1,2</t>
    </r>
    <r>
      <rPr>
        <sz val="7"/>
        <color theme="1"/>
        <rFont val="Arial"/>
        <family val="2"/>
      </rPr>
      <t xml:space="preserve">
115 kV - 1C - 0.15 km-C
</t>
    </r>
    <r>
      <rPr>
        <b/>
        <sz val="7"/>
        <color theme="1"/>
        <rFont val="Arial"/>
        <family val="2"/>
      </rPr>
      <t>Zona Mazatlán, 4.37 km-C</t>
    </r>
    <r>
      <rPr>
        <sz val="7"/>
        <color theme="1"/>
        <rFont val="Arial"/>
        <family val="2"/>
      </rPr>
      <t xml:space="preserve">
</t>
    </r>
    <r>
      <rPr>
        <b/>
        <sz val="7"/>
        <color theme="1"/>
        <rFont val="Arial"/>
        <family val="2"/>
      </rPr>
      <t>Mazatlán del Mar - Mazatlán Centro /1,2</t>
    </r>
    <r>
      <rPr>
        <sz val="7"/>
        <color theme="1"/>
        <rFont val="Arial"/>
        <family val="2"/>
      </rPr>
      <t xml:space="preserve">
115 kV - 1C - 4.37 km-C
1/ Construcción tramo con cable subterráneo
2/ Cable CU-XLP con capacidad de 179 MVA
3/ Utilizar línea existente en desuso Cable 795 ACSR
4/ Tendido del segundo circuito Cable 795 ACSR
5/ Cable CU-XLP con capacidad de 131 MVA
6/ Cambio del módulo subterráneo a aéreo en SE Río Sonora
7/ Construcción de línea de transmisión PT
8/ Cable 795 ACSR</t>
    </r>
  </si>
  <si>
    <r>
      <rPr>
        <b/>
        <sz val="7"/>
        <color theme="1"/>
        <rFont val="Arial"/>
        <family val="2"/>
      </rPr>
      <t xml:space="preserve">Este proyecto forma parte del nuevo portafolio de proyectos 2025 (primer grupo de 09 proyectos).
</t>
    </r>
    <r>
      <rPr>
        <sz val="7"/>
        <color theme="1"/>
        <rFont val="Arial"/>
        <family val="2"/>
      </rPr>
      <t xml:space="preserve">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10.NOV.25 Solicitud de Publicación
13.NOV.25 Publicación
16.ENE.26 Fallo</t>
    </r>
  </si>
  <si>
    <t>P20-NO7</t>
  </si>
  <si>
    <t>Soporte de tensión para la región Mesteñas</t>
  </si>
  <si>
    <r>
      <rPr>
        <b/>
        <sz val="7"/>
        <color theme="1"/>
        <rFont val="Arial"/>
        <family val="2"/>
      </rPr>
      <t>SE Oasis MVAr</t>
    </r>
    <r>
      <rPr>
        <sz val="7"/>
        <color theme="1"/>
        <rFont val="Arial"/>
        <family val="2"/>
      </rPr>
      <t xml:space="preserve">
1 STATCOM - 40 / +40 MVAr - 115 kV
1 Alimentador 115 kV STATCOM
</t>
    </r>
    <r>
      <rPr>
        <b/>
        <sz val="7"/>
        <color theme="1"/>
        <rFont val="Arial"/>
        <family val="2"/>
      </rPr>
      <t>SE Mesteñas MVAr</t>
    </r>
    <r>
      <rPr>
        <sz val="7"/>
        <color theme="1"/>
        <rFont val="Arial"/>
        <family val="2"/>
      </rPr>
      <t xml:space="preserve">
1 Capacitor - 30 MVAr - 115 kV
1 Alimentador 115 kV Capacitor
</t>
    </r>
    <r>
      <rPr>
        <b/>
        <sz val="7"/>
        <color theme="1"/>
        <rFont val="Arial"/>
        <family val="2"/>
      </rPr>
      <t>SE El Trébol MVAr</t>
    </r>
    <r>
      <rPr>
        <sz val="7"/>
        <color theme="1"/>
        <rFont val="Arial"/>
        <family val="2"/>
      </rPr>
      <t xml:space="preserve">
1 Capacitor - 15 MVAr - 115 kV
1 Alimentador 115 kV Capacitor</t>
    </r>
  </si>
  <si>
    <r>
      <t xml:space="preserve">Este proyecto forma parte del nuevo portafolio de proyectos 2025 (primer grupo de 09 proyectos).
Se realizó una propuesta de fechas para su concurso:
</t>
    </r>
    <r>
      <rPr>
        <b/>
        <sz val="7"/>
        <color theme="1"/>
        <rFont val="Arial"/>
        <family val="2"/>
      </rPr>
      <t>08.OCT.25 Solicitud de Publicación
13.OCT.25 Publicación
08.DIC.25 Fallo</t>
    </r>
  </si>
  <si>
    <t>P20-NT1</t>
  </si>
  <si>
    <t>Soporte de tensión para las zonas Nuevo Casas Grandes y Moctezuma</t>
  </si>
  <si>
    <r>
      <rPr>
        <b/>
        <sz val="7"/>
        <color theme="1"/>
        <rFont val="Arial"/>
        <family val="2"/>
      </rPr>
      <t>LT Maniobras Santa María Solar Entronque Galeana - Casas Grandes</t>
    </r>
    <r>
      <rPr>
        <sz val="7"/>
        <color theme="1"/>
        <rFont val="Arial"/>
        <family val="2"/>
      </rPr>
      <t xml:space="preserve">
115 kV – 4C – 2.0 km-C</t>
    </r>
    <r>
      <rPr>
        <b/>
        <sz val="7"/>
        <color theme="1"/>
        <rFont val="Arial"/>
        <family val="2"/>
      </rPr>
      <t xml:space="preserve">
SE Maniobras Santa María Banco 1 
</t>
    </r>
    <r>
      <rPr>
        <sz val="7"/>
        <color theme="1"/>
        <rFont val="Arial"/>
        <family val="2"/>
      </rPr>
      <t xml:space="preserve">4 AT - 1F - 75 MVA - 300 MVA - 230/115 kV
</t>
    </r>
    <r>
      <rPr>
        <b/>
        <sz val="7"/>
        <color theme="1"/>
        <rFont val="Arial"/>
        <family val="2"/>
      </rPr>
      <t xml:space="preserve">SE Maniobras Santa María </t>
    </r>
    <r>
      <rPr>
        <sz val="7"/>
        <color theme="1"/>
        <rFont val="Arial"/>
        <family val="2"/>
      </rPr>
      <t xml:space="preserve">
6 Alimentadores 115 kV Líneas de Transmisión
1 Alimentador 115 kV (Amarre)
</t>
    </r>
    <r>
      <rPr>
        <b/>
        <sz val="7"/>
        <color theme="1"/>
        <rFont val="Arial"/>
        <family val="2"/>
      </rPr>
      <t>SE Maniobras María Solar MVAr</t>
    </r>
    <r>
      <rPr>
        <sz val="7"/>
        <color theme="1"/>
        <rFont val="Arial"/>
        <family val="2"/>
      </rPr>
      <t xml:space="preserve">
1 Capacitor - 15 MVAr - 115 kV
1 Aimentador 115 kV Capacitor
</t>
    </r>
    <r>
      <rPr>
        <b/>
        <sz val="7"/>
        <color theme="1"/>
        <rFont val="Arial"/>
        <family val="2"/>
      </rPr>
      <t>SE Gavilán MVAr</t>
    </r>
    <r>
      <rPr>
        <sz val="7"/>
        <color theme="1"/>
        <rFont val="Arial"/>
        <family val="2"/>
      </rPr>
      <t xml:space="preserve">
1 Capacitor - 15 MVAr - 115 kV
1 Aimentador 115 kV Capacitor
</t>
    </r>
    <r>
      <rPr>
        <b/>
        <sz val="7"/>
        <color theme="1"/>
        <rFont val="Arial"/>
        <family val="2"/>
      </rPr>
      <t xml:space="preserve">SE Villa Ahumada MVAr
</t>
    </r>
    <r>
      <rPr>
        <sz val="7"/>
        <color theme="1"/>
        <rFont val="Arial"/>
        <family val="2"/>
      </rPr>
      <t xml:space="preserve">1 Capacitor - 15 MVAr - 115 kV
1 Aimentador 115 kV Capacitor
</t>
    </r>
    <r>
      <rPr>
        <b/>
        <sz val="7"/>
        <color theme="1"/>
        <rFont val="Arial"/>
        <family val="2"/>
      </rPr>
      <t>SE Valle Esperanza MVAr</t>
    </r>
    <r>
      <rPr>
        <sz val="7"/>
        <color theme="1"/>
        <rFont val="Arial"/>
        <family val="2"/>
      </rPr>
      <t xml:space="preserve">
1 Capacitor - 15 MVAr - 115 kV
1 Aimentador 115 kV Capacitor
</t>
    </r>
    <r>
      <rPr>
        <b/>
        <sz val="7"/>
        <color theme="1"/>
        <rFont val="Arial"/>
        <family val="2"/>
      </rPr>
      <t>SE El Capulin MVAr</t>
    </r>
    <r>
      <rPr>
        <sz val="7"/>
        <color theme="1"/>
        <rFont val="Arial"/>
        <family val="2"/>
      </rPr>
      <t xml:space="preserve">
1 Capacitor - 15 MVAr - 115 kV
1 Aimentador 115 kV Capacitor
</t>
    </r>
    <r>
      <rPr>
        <b/>
        <sz val="7"/>
        <color theme="1"/>
        <rFont val="Arial"/>
        <family val="2"/>
      </rPr>
      <t>SE Monteverde MVAr</t>
    </r>
    <r>
      <rPr>
        <sz val="7"/>
        <color theme="1"/>
        <rFont val="Arial"/>
        <family val="2"/>
      </rPr>
      <t xml:space="preserve">
1 Capacitor - 15 MVAr - 115 kV
1 Aimentador 115 kV Capacitor
</t>
    </r>
    <r>
      <rPr>
        <b/>
        <sz val="7"/>
        <color theme="1"/>
        <rFont val="Arial"/>
        <family val="2"/>
      </rPr>
      <t>SE Vado Santa María MVAr</t>
    </r>
    <r>
      <rPr>
        <sz val="7"/>
        <color theme="1"/>
        <rFont val="Arial"/>
        <family val="2"/>
      </rPr>
      <t xml:space="preserve">
1 Capacitor - 15 MVAr - 115 kV
1 Aimentador 115 kV Capacitor</t>
    </r>
  </si>
  <si>
    <t>P20-NT2</t>
  </si>
  <si>
    <t xml:space="preserve">Soporte de tensión para la zona Nuevo Laredo </t>
  </si>
  <si>
    <r>
      <rPr>
        <b/>
        <sz val="7"/>
        <color theme="1"/>
        <rFont val="Arial"/>
        <family val="2"/>
      </rPr>
      <t xml:space="preserve">SE Nuevo Laredo MVAr
</t>
    </r>
    <r>
      <rPr>
        <sz val="7"/>
        <color theme="1"/>
        <rFont val="Arial"/>
        <family val="2"/>
      </rPr>
      <t xml:space="preserve">1 STATCOM - -50 / +200 MVAr - 138 kV
1 Alimentador 138 kV STATCOM
</t>
    </r>
    <r>
      <rPr>
        <b/>
        <sz val="7"/>
        <color theme="1"/>
        <rFont val="Arial"/>
        <family val="2"/>
      </rPr>
      <t>SE Falcón México MVAr</t>
    </r>
    <r>
      <rPr>
        <sz val="7"/>
        <color theme="1"/>
        <rFont val="Arial"/>
        <family val="2"/>
      </rPr>
      <t xml:space="preserve">
1 Capacitor - 18 MVAr - 138 kV
1 Alimentador 138 kV Capacitor</t>
    </r>
  </si>
  <si>
    <r>
      <rPr>
        <b/>
        <sz val="7"/>
        <color theme="1"/>
        <rFont val="Arial"/>
        <family val="2"/>
      </rPr>
      <t xml:space="preserve">Este proyecto forma parte del nuevo portafolio de proyectos 2025 (primer grupo de 09 proyectos).
</t>
    </r>
    <r>
      <rPr>
        <sz val="7"/>
        <color theme="1"/>
        <rFont val="Arial"/>
        <family val="2"/>
      </rPr>
      <t xml:space="preserve">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10.NOV.25 Solicitud de Publicación
13.NOV.25 Publicación
14.ENE.26 Fallo</t>
    </r>
  </si>
  <si>
    <t>P20-NE1</t>
  </si>
  <si>
    <t>Aumento de capacidad de transformación en la zona Matamoros</t>
  </si>
  <si>
    <r>
      <rPr>
        <b/>
        <sz val="7"/>
        <color theme="1"/>
        <rFont val="Arial"/>
        <family val="2"/>
      </rPr>
      <t>LT Matamoros Potencia - Matamoros</t>
    </r>
    <r>
      <rPr>
        <sz val="7"/>
        <color theme="1"/>
        <rFont val="Arial"/>
        <family val="2"/>
      </rPr>
      <t xml:space="preserve">
138 kV - 2C - 14 km-C - 1 Cond/f - 1113 ACSR - TA /2,3
</t>
    </r>
    <r>
      <rPr>
        <b/>
        <sz val="7"/>
        <color theme="1"/>
        <rFont val="Arial"/>
        <family val="2"/>
      </rPr>
      <t>LT Matamoros Potencia - Lauro Villar</t>
    </r>
    <r>
      <rPr>
        <sz val="7"/>
        <color theme="1"/>
        <rFont val="Arial"/>
        <family val="2"/>
      </rPr>
      <t xml:space="preserve">
138 kV - 1C - 24 km-C - 1 Cond/f - 1113 ACSR - TA
</t>
    </r>
    <r>
      <rPr>
        <b/>
        <sz val="7"/>
        <color theme="1"/>
        <rFont val="Arial"/>
        <family val="2"/>
      </rPr>
      <t>SE Matamoros Potencia Banco 2</t>
    </r>
    <r>
      <rPr>
        <sz val="7"/>
        <color theme="1"/>
        <rFont val="Arial"/>
        <family val="2"/>
      </rPr>
      <t xml:space="preserve">
3 AT - 1F - 75 MVA -  225 MVA - 230/138 kV
</t>
    </r>
    <r>
      <rPr>
        <b/>
        <sz val="7"/>
        <color theme="1"/>
        <rFont val="Arial"/>
        <family val="2"/>
      </rPr>
      <t>SE Valle Hermoso MVAr</t>
    </r>
    <r>
      <rPr>
        <sz val="7"/>
        <color theme="1"/>
        <rFont val="Arial"/>
        <family val="2"/>
      </rPr>
      <t xml:space="preserve">
1 Capacitor - 18 MVAr - 138 kV
1 Alimentador 138 kV Capacitor
</t>
    </r>
    <r>
      <rPr>
        <b/>
        <sz val="7"/>
        <color theme="1"/>
        <rFont val="Arial"/>
        <family val="2"/>
      </rPr>
      <t>SE Matamoros Potencia (Ampiación)</t>
    </r>
    <r>
      <rPr>
        <sz val="7"/>
        <color theme="1"/>
        <rFont val="Arial"/>
        <family val="2"/>
      </rPr>
      <t xml:space="preserve">
1 Alimentador 138 kV LT Matamoros Potencia - Matamoros
1 Alimentador 138 kV LT Matamoros Potencia - Lauro Villar
</t>
    </r>
    <r>
      <rPr>
        <b/>
        <sz val="7"/>
        <color theme="1"/>
        <rFont val="Arial"/>
        <family val="2"/>
      </rPr>
      <t xml:space="preserve">SE Matamoros (Ampiación) </t>
    </r>
    <r>
      <rPr>
        <sz val="7"/>
        <color theme="1"/>
        <rFont val="Arial"/>
        <family val="2"/>
      </rPr>
      <t xml:space="preserve">
1 Alimentador 138 kV LT Matamoros - Matamoros Potencia 
</t>
    </r>
    <r>
      <rPr>
        <b/>
        <sz val="7"/>
        <color theme="1"/>
        <rFont val="Arial"/>
        <family val="2"/>
      </rPr>
      <t xml:space="preserve">SE SE Lauro Villar (Ampiación) </t>
    </r>
    <r>
      <rPr>
        <sz val="7"/>
        <color theme="1"/>
        <rFont val="Arial"/>
        <family val="2"/>
      </rPr>
      <t xml:space="preserve">
1 Alimentador 138 kV LT Matamoros Potencia - Lauro Villar
2/ Tendido del segundo circuito
3/ Actual LT Matamoros Potencia - 83680 - Matamoros</t>
    </r>
  </si>
  <si>
    <t>P20-NE2</t>
  </si>
  <si>
    <t>Reforzamiento de la Red eléctrica para atender el crecimiento de la demanda del corredor Industrial Mérida - Umán</t>
  </si>
  <si>
    <r>
      <rPr>
        <b/>
        <sz val="7"/>
        <color theme="1"/>
        <rFont val="Arial"/>
        <family val="2"/>
      </rPr>
      <t xml:space="preserve">LT Maxcanú Entronque Lerma - 73ET0 - Hunxectamán
</t>
    </r>
    <r>
      <rPr>
        <sz val="7"/>
        <color theme="1"/>
        <rFont val="Arial"/>
        <family val="2"/>
      </rPr>
      <t xml:space="preserve">115 kV - 2C - 0.7 km-C - 1 Cond/F - 477 ACSR/AS-TA
</t>
    </r>
    <r>
      <rPr>
        <b/>
        <sz val="7"/>
        <color theme="1"/>
        <rFont val="Arial"/>
        <family val="2"/>
      </rPr>
      <t>SE Maxcanú</t>
    </r>
    <r>
      <rPr>
        <sz val="7"/>
        <color theme="1"/>
        <rFont val="Arial"/>
        <family val="2"/>
      </rPr>
      <t xml:space="preserve">
1 Capacitor  - 15 MVAr - 115 kV
1 Alimentador 115 kV Capacitor
1 Alimentador 115 kV LT Maxcanú - Lerma
1 Alimentador 115 kV LT Maxcanú - Hunxectamán</t>
    </r>
  </si>
  <si>
    <t>P20-PE1</t>
  </si>
  <si>
    <t>Reforzamiento de la Red eléctrica para atender el crecimiento de la demanda del corredor Ticul - Chetumal en 115 kV</t>
  </si>
  <si>
    <r>
      <rPr>
        <b/>
        <sz val="7"/>
        <color theme="1"/>
        <rFont val="Arial"/>
        <family val="2"/>
      </rPr>
      <t xml:space="preserve">LT Ticul I - Tekax II
</t>
    </r>
    <r>
      <rPr>
        <sz val="7"/>
        <color theme="1"/>
        <rFont val="Arial"/>
        <family val="2"/>
      </rPr>
      <t>115 kV - 1C - 33 km-C</t>
    </r>
    <r>
      <rPr>
        <b/>
        <sz val="7"/>
        <color theme="1"/>
        <rFont val="Arial"/>
        <family val="2"/>
      </rPr>
      <t xml:space="preserve">
LT Ticul Potencia - Ticul I
</t>
    </r>
    <r>
      <rPr>
        <sz val="7"/>
        <color theme="1"/>
        <rFont val="Arial"/>
        <family val="2"/>
      </rPr>
      <t>115 kV - 1C - 12 km-C /5</t>
    </r>
    <r>
      <rPr>
        <b/>
        <sz val="7"/>
        <color theme="1"/>
        <rFont val="Arial"/>
        <family val="2"/>
      </rPr>
      <t xml:space="preserve">
SE Ticul I
</t>
    </r>
    <r>
      <rPr>
        <sz val="7"/>
        <color theme="1"/>
        <rFont val="Arial"/>
        <family val="2"/>
      </rPr>
      <t>1 Alimentador 115 kV  (Ampliación)</t>
    </r>
    <r>
      <rPr>
        <b/>
        <sz val="7"/>
        <color theme="1"/>
        <rFont val="Arial"/>
        <family val="2"/>
      </rPr>
      <t xml:space="preserve">
SE Tekax II
</t>
    </r>
    <r>
      <rPr>
        <sz val="7"/>
        <color theme="1"/>
        <rFont val="Arial"/>
        <family val="2"/>
      </rPr>
      <t>1 Alimentador 115 kV  (Ampliación)</t>
    </r>
    <r>
      <rPr>
        <b/>
        <sz val="7"/>
        <color theme="1"/>
        <rFont val="Arial"/>
        <family val="2"/>
      </rPr>
      <t xml:space="preserve">
</t>
    </r>
    <r>
      <rPr>
        <sz val="7"/>
        <color theme="1"/>
        <rFont val="Arial"/>
        <family val="2"/>
      </rPr>
      <t>/5 Recalibración</t>
    </r>
  </si>
  <si>
    <t>P20-PE2</t>
  </si>
  <si>
    <t>Solución a la problemática de bajos voltajes al sur de la Zona Ensenada</t>
  </si>
  <si>
    <r>
      <rPr>
        <b/>
        <sz val="7"/>
        <color theme="1"/>
        <rFont val="Arial"/>
        <family val="2"/>
      </rPr>
      <t xml:space="preserve">SE San Quintín MVAr
</t>
    </r>
    <r>
      <rPr>
        <sz val="7"/>
        <color theme="1"/>
        <rFont val="Arial"/>
        <family val="2"/>
      </rPr>
      <t xml:space="preserve">1 STATCOM - -30/+30 MVAr - 115 kV
1 Alimentador 115 kV STATCOM
</t>
    </r>
    <r>
      <rPr>
        <b/>
        <sz val="7"/>
        <color theme="1"/>
        <rFont val="Arial"/>
        <family val="2"/>
      </rPr>
      <t xml:space="preserve">SE San Quintín
</t>
    </r>
    <r>
      <rPr>
        <sz val="7"/>
        <color theme="1"/>
        <rFont val="Arial"/>
        <family val="2"/>
      </rPr>
      <t>1 Alimentador 115 kV Normalizar LT San Quintín - 73130 - Cañón</t>
    </r>
  </si>
  <si>
    <r>
      <t xml:space="preserve">Este proyecto forma parte del nuevo portafolio de proyectos 2025 (primer grupo de 09 proyectos).
Se realizó una propuesta de fechas para su concurso:
</t>
    </r>
    <r>
      <rPr>
        <b/>
        <sz val="7"/>
        <color theme="1"/>
        <rFont val="Arial"/>
        <family val="2"/>
      </rPr>
      <t>08.OCT.25 Solicitud de Publicación
13.OCT.25 Publicación
04.DIC.25 Fallo</t>
    </r>
  </si>
  <si>
    <t>P20-BC1</t>
  </si>
  <si>
    <t>Compensación Capacitiva en Zona Los Cabos</t>
  </si>
  <si>
    <r>
      <rPr>
        <b/>
        <sz val="7"/>
        <color theme="1"/>
        <rFont val="Arial"/>
        <family val="2"/>
      </rPr>
      <t>SE Monte Real MVAr</t>
    </r>
    <r>
      <rPr>
        <sz val="7"/>
        <color theme="1"/>
        <rFont val="Arial"/>
        <family val="2"/>
      </rPr>
      <t xml:space="preserve">
1 Capacitor - 15 MVAr - 115 kV
1 Alimentador 115 kV Capacitor
</t>
    </r>
    <r>
      <rPr>
        <b/>
        <sz val="7"/>
        <color theme="1"/>
        <rFont val="Arial"/>
        <family val="2"/>
      </rPr>
      <t>SE Buena Vista MVAr</t>
    </r>
    <r>
      <rPr>
        <sz val="7"/>
        <color theme="1"/>
        <rFont val="Arial"/>
        <family val="2"/>
      </rPr>
      <t xml:space="preserve">
1 Capacitor - 7.5 MVAr - 115 kV
1 Alimentador 115 kV Capacitor</t>
    </r>
  </si>
  <si>
    <t>P20-BS1</t>
  </si>
  <si>
    <t>Incremento en la capacidad de transformación en zona Los Cabos</t>
  </si>
  <si>
    <r>
      <rPr>
        <b/>
        <sz val="7"/>
        <color theme="1"/>
        <rFont val="Arial"/>
        <family val="2"/>
      </rPr>
      <t xml:space="preserve">LT El Palmar - Monte Real /1
</t>
    </r>
    <r>
      <rPr>
        <sz val="7"/>
        <color theme="1"/>
        <rFont val="Arial"/>
        <family val="2"/>
      </rPr>
      <t xml:space="preserve">115 kV – 2C – 16.83 km-C - 1 Cond/f - 795 ACSR - PT /1
</t>
    </r>
    <r>
      <rPr>
        <b/>
        <sz val="7"/>
        <color theme="1"/>
        <rFont val="Arial"/>
        <family val="2"/>
      </rPr>
      <t>SE El Palmar Banco 3</t>
    </r>
    <r>
      <rPr>
        <sz val="7"/>
        <color theme="1"/>
        <rFont val="Arial"/>
        <family val="2"/>
      </rPr>
      <t xml:space="preserve">
4 AT – 1F – 75 MVA - 300 MVA - 230/115 kV
</t>
    </r>
    <r>
      <rPr>
        <b/>
        <sz val="7"/>
        <color theme="1"/>
        <rFont val="Arial"/>
        <family val="2"/>
      </rPr>
      <t>SE El Palmar</t>
    </r>
    <r>
      <rPr>
        <sz val="7"/>
        <color theme="1"/>
        <rFont val="Arial"/>
        <family val="2"/>
      </rPr>
      <t xml:space="preserve">
1 Alimentador (Ampliación) 115 kV LT El Palmar - Monte Real
</t>
    </r>
    <r>
      <rPr>
        <b/>
        <sz val="7"/>
        <color theme="1"/>
        <rFont val="Arial"/>
        <family val="2"/>
      </rPr>
      <t>SE Monte Real</t>
    </r>
    <r>
      <rPr>
        <sz val="7"/>
        <color theme="1"/>
        <rFont val="Arial"/>
        <family val="2"/>
      </rPr>
      <t xml:space="preserve">
1 Alimentador (Ampliación) 115 kV LT Monte Real - El Palmar
1/Tendido del primer circuito</t>
    </r>
  </si>
  <si>
    <t>P20-BS2</t>
  </si>
  <si>
    <t>Solución integral al suministro de energía eléctrica de la zona Constitución</t>
  </si>
  <si>
    <r>
      <rPr>
        <b/>
        <sz val="7"/>
        <color theme="1"/>
        <rFont val="Arial"/>
        <family val="2"/>
      </rPr>
      <t xml:space="preserve">SE Villa Constitución
</t>
    </r>
    <r>
      <rPr>
        <sz val="7"/>
        <color theme="1"/>
        <rFont val="Arial"/>
        <family val="2"/>
      </rPr>
      <t>1 STATCOM - -50/+50 MVAr - 115 kV
1 Alimentador 115 kV STATCOM</t>
    </r>
  </si>
  <si>
    <t>P20-BS3</t>
  </si>
  <si>
    <t>Modernización de Equipos de Protección y Control de Bancos de capacitores serie CS1, CS2 y CS3 de Subestación Donato Guerra</t>
  </si>
  <si>
    <r>
      <rPr>
        <b/>
        <sz val="7"/>
        <color theme="1"/>
        <rFont val="Arial"/>
        <family val="2"/>
      </rPr>
      <t xml:space="preserve">SE Donato Guerra
</t>
    </r>
    <r>
      <rPr>
        <sz val="7"/>
        <color theme="1"/>
        <rFont val="Arial"/>
        <family val="2"/>
      </rPr>
      <t xml:space="preserve">Bancos de Capacitores Serie CS1 /1
Bancos de Capacitores Serie CS2 /1
Bancos de Capacitores Serie CS3 /1
1/ Modernización de Equipos de Protección, Control y Medición. </t>
    </r>
  </si>
  <si>
    <t>M20-CE1</t>
  </si>
  <si>
    <t>Modernización de Equipos de Protección y Control de Bancos de capacitores serie CS2, CS3 y CS4 de Subestación Tecali</t>
  </si>
  <si>
    <r>
      <rPr>
        <b/>
        <sz val="7"/>
        <color theme="1"/>
        <rFont val="Arial"/>
        <family val="2"/>
      </rPr>
      <t xml:space="preserve">SE Tecali MVAr (sustitución)
</t>
    </r>
    <r>
      <rPr>
        <sz val="7"/>
        <color theme="1"/>
        <rFont val="Arial"/>
        <family val="2"/>
      </rPr>
      <t>1 Interruptor de Potencia 400 kV (bypass) - Capacitor Serie 4 /1
1 Interruptor de Potencia 400 kV (bypass) - Capacitor Serie 2 /1
1 Tablero de Protección, Control y Medición - Capacitor Serie 2
1 Tablero de Protección, Control y Medición - Capacitor Serie 3
1 Tablero de Protección, Control y Medición - Capacitor Serie 4
1/ Adecuaciones al Control Supervisorio</t>
    </r>
  </si>
  <si>
    <t>M20-OR2</t>
  </si>
  <si>
    <t>Modernización equipo de Equipo Primario, de Protección, Control, Comunicaciones y Medición en la Subestación Minatitlán II 115 Kv</t>
  </si>
  <si>
    <r>
      <rPr>
        <b/>
        <sz val="7"/>
        <color theme="1"/>
        <rFont val="Arial"/>
        <family val="2"/>
      </rPr>
      <t xml:space="preserve">SE Minatitlán II
</t>
    </r>
    <r>
      <rPr>
        <sz val="7"/>
        <color theme="1"/>
        <rFont val="Arial"/>
        <family val="2"/>
      </rPr>
      <t>1 Caseta de Control
36 Cuchillas desconectadoras 115 kV
13 Equipos de PCyM
1 Equipo SCADA
Obra Electromecánica
Obra Civil</t>
    </r>
  </si>
  <si>
    <t>M20-OR1</t>
  </si>
  <si>
    <t>Eliminar derivación de la Línea de Subtransmisión de Guasave ( 73150) - San Rafael Ampliación -Bamoa</t>
  </si>
  <si>
    <r>
      <rPr>
        <b/>
        <sz val="7"/>
        <color theme="1"/>
        <rFont val="Arial"/>
        <family val="2"/>
      </rPr>
      <t xml:space="preserve">Conexión de Alimentador a LT Nueva San Rafael Ampliación - Bamoa
115 kV - 1C - 0.2 km-C
SE San Rafael
</t>
    </r>
    <r>
      <rPr>
        <sz val="7"/>
        <color theme="1"/>
        <rFont val="Arial"/>
        <family val="2"/>
      </rPr>
      <t xml:space="preserve">Completar Bahía (ampliación) 115 kV
1 Interruptor de Potencia 115 kV
3 Transformadores de Corriente 115 kV
3 Transformadores de Potencial 115 kV
3 Apartarrayos 115 kV
</t>
    </r>
    <r>
      <rPr>
        <b/>
        <sz val="7"/>
        <color theme="1"/>
        <rFont val="Arial"/>
        <family val="2"/>
      </rPr>
      <t xml:space="preserve">SE Bamoa
</t>
    </r>
    <r>
      <rPr>
        <sz val="7"/>
        <color theme="1"/>
        <rFont val="Arial"/>
        <family val="2"/>
      </rPr>
      <t>Instalación de Equipo de PCyM
Extensión de Bus Auxiliar</t>
    </r>
  </si>
  <si>
    <t>La problemática quedará atendida con el P22-NO1.
Se solicitará cancelación.</t>
  </si>
  <si>
    <t>M20-NO1</t>
  </si>
  <si>
    <t>Eliminar derivación de los transformadores en SE San Rafael de la LT Guamchil - 73730 -San Rafael</t>
  </si>
  <si>
    <r>
      <rPr>
        <b/>
        <sz val="7"/>
        <color theme="1"/>
        <rFont val="Arial"/>
        <family val="2"/>
      </rPr>
      <t xml:space="preserve">SE San Rafael
 LT Guamúchil - 73730 - San Rafael
</t>
    </r>
    <r>
      <rPr>
        <sz val="7"/>
        <color theme="1"/>
        <rFont val="Arial"/>
        <family val="2"/>
      </rPr>
      <t>Eliminar TAP del Transformador T1 y T2
3 Estructuras Mayor y Menor Buses 2 Niveles Bahía 73730
1 Interruptor de Potencia 115 kV
3 Transformadores de Corriente 115 kV
3 Transformadores de Potencial 115 kV
3 Apartarrayos 115 kV
Instalación de Equipo de PCyM
1 Extensión del Bus Principal y Bus Auxiliar
SE San Rafael Ampliación
1 Extensión del Bus Principal y Bus Auxiliar
Tablero PCyM</t>
    </r>
  </si>
  <si>
    <t>M20-NO2</t>
  </si>
  <si>
    <t>Eliminar derivación de la SE Salvador Alvarado de la LT Guamúchil -73730 - San Rafael</t>
  </si>
  <si>
    <r>
      <rPr>
        <b/>
        <sz val="7"/>
        <color theme="1"/>
        <rFont val="Arial"/>
        <family val="2"/>
      </rPr>
      <t>SE Salvador Alvarado</t>
    </r>
    <r>
      <rPr>
        <sz val="7"/>
        <color theme="1"/>
        <rFont val="Arial"/>
        <family val="2"/>
      </rPr>
      <t xml:space="preserve">
Eliminar derivación LT Guamúchil a San Rafael LT GML 73730 SRF
115 kV - 1C - 0.25 km-C  Tramo SAA - GML
Eliminar derivación LT Guamúchil a San Rafael LT GML 73730 SRF
115 kV - 1C - 0.25 km-C  Tramo SAA - SRF
4 Instalación de Estructura Mayor Buses 2 Niveles
Bahías
GML 73730 SAA
SFR 73XX0 SAA
SAA 72010
SAA 77010
3 Interruptores de Potencia 115 kV
8 Cuchillas desconectadoras 115 kV
3 Transformadores de Corriente 115 kV
9 Transformadores de Potencial 115 kV
6 Apartarrayos 115 kV
12 AIs 115 kV
Instalación de Equipo de PCyM</t>
    </r>
  </si>
  <si>
    <t>M20-NO3</t>
  </si>
  <si>
    <t>Cambio de arreglo de la SE Moctezuma en 230 y 115 kV</t>
  </si>
  <si>
    <r>
      <rPr>
        <b/>
        <sz val="7"/>
        <color theme="1"/>
        <rFont val="Arial"/>
        <family val="2"/>
      </rPr>
      <t>Obras de Modernización:</t>
    </r>
    <r>
      <rPr>
        <sz val="7"/>
        <color theme="1"/>
        <rFont val="Arial"/>
        <family val="2"/>
      </rPr>
      <t xml:space="preserve">
Construcción de una bahía nueva incluyendo esquemas de PCyM para separar el B1 en dos barras.
Construcción de una bahía nueva entre las dos secciones del bus de transferencia de 115 kV, para poder utilizarlo como amarre de barras.
</t>
    </r>
    <r>
      <rPr>
        <b/>
        <sz val="7"/>
        <color theme="1"/>
        <rFont val="Arial"/>
        <family val="2"/>
      </rPr>
      <t>SE Moctezuma</t>
    </r>
    <r>
      <rPr>
        <sz val="7"/>
        <color theme="1"/>
        <rFont val="Arial"/>
        <family val="2"/>
      </rPr>
      <t xml:space="preserve">
Cambio arreglo a 4 Buses 230 kV
Reubicación Bahía 93670 230 kV
Reubicación Bahía 93250 230 kV
3 Bahías (nuevas) 230 kV
1 Bahías (nueva) 115 kV
6 Cuchillas desconectadoras 115 kV</t>
    </r>
  </si>
  <si>
    <t>M20-NT1</t>
  </si>
  <si>
    <t>Modernización de la red de transmisión de la zona Durango</t>
  </si>
  <si>
    <r>
      <rPr>
        <b/>
        <sz val="7"/>
        <color theme="1"/>
        <rFont val="Arial"/>
        <family val="2"/>
      </rPr>
      <t xml:space="preserve">LT CM Centauro - 73370 - Amado Nervo
</t>
    </r>
    <r>
      <rPr>
        <sz val="7"/>
        <color theme="1"/>
        <rFont val="Arial"/>
        <family val="2"/>
      </rPr>
      <t>115 kV - 1C - 32.2 km-C /1</t>
    </r>
    <r>
      <rPr>
        <b/>
        <sz val="7"/>
        <color theme="1"/>
        <rFont val="Arial"/>
        <family val="2"/>
      </rPr>
      <t xml:space="preserve">
LT Amado Nervo - 73350 - C.M. La Parrilla
</t>
    </r>
    <r>
      <rPr>
        <sz val="7"/>
        <color theme="1"/>
        <rFont val="Arial"/>
        <family val="2"/>
      </rPr>
      <t>115 kV - 1C - 11.8 km-C /1</t>
    </r>
    <r>
      <rPr>
        <b/>
        <sz val="7"/>
        <color theme="1"/>
        <rFont val="Arial"/>
        <family val="2"/>
      </rPr>
      <t xml:space="preserve">
LT C.M. La Parrilla - 73570 - Vicente Guerrero
</t>
    </r>
    <r>
      <rPr>
        <sz val="7"/>
        <color theme="1"/>
        <rFont val="Arial"/>
        <family val="2"/>
      </rPr>
      <t>115 kV - 1C - 10.6 km-C /1</t>
    </r>
    <r>
      <rPr>
        <b/>
        <sz val="7"/>
        <color theme="1"/>
        <rFont val="Arial"/>
        <family val="2"/>
      </rPr>
      <t xml:space="preserve">
</t>
    </r>
    <r>
      <rPr>
        <sz val="7"/>
        <color theme="1"/>
        <rFont val="Arial"/>
        <family val="2"/>
      </rPr>
      <t>1/ Recalibración y cambio de estructuras</t>
    </r>
  </si>
  <si>
    <t>M20-NT2</t>
  </si>
  <si>
    <t>Adición de protecciones 87B a subestaciones de la red de transmisión en el ámbito de la Gerencia Regional de Transmisión Noreste</t>
  </si>
  <si>
    <r>
      <rPr>
        <b/>
        <sz val="7"/>
        <color theme="1"/>
        <rFont val="Arial"/>
        <family val="2"/>
      </rPr>
      <t>11 SE's programadas para el 2021</t>
    </r>
    <r>
      <rPr>
        <sz val="7"/>
        <color theme="1"/>
        <rFont val="Arial"/>
        <family val="2"/>
      </rPr>
      <t xml:space="preserve">
ZT Monterrey Poniente 
3 Bahías - SE Cumbres Poniente
4 Bahías - SE Solidaridad
4 Bahías - SE Modelo
3 Bahías - SE San Martín
ZT Monterrey Oriente
4 Bahías - SE Prolec
4 Bahías - SE La Fe
4 Bahías - SE Monte Kristal
ZT Monclova
6 Bahías - SE Acero
ZT Río Escondido
5 Bahías - SE Piedras Negras
ZT Frontera
6 Bahías - SE Anzalduas
7 Bahías - SE Jarachina
11 SE's programadas para el 2022
ZT Monterrey Poniente 
4 Bahías - SE Nuevo Escobedo
4 Bahías - SE Girasoles
4 Bahías - SE El Canadá
7 Bahías - SE Estrella
ZT Monterrey Oriente
4 Bahías - SE Villa Juáres II
3 Bahías - SE Juárez Norte
4 Bahías - SE Josefa Zozaya
ZT Monclova
3 Bahías - SE Regidores
ZT Río Escondido
5 Bahías - SE Fuentes
ZT Frontera
4 Bahías - SE México
3 Bahías - SE Orizatlán
</t>
    </r>
    <r>
      <rPr>
        <b/>
        <sz val="7"/>
        <color theme="1"/>
        <rFont val="Arial"/>
        <family val="2"/>
      </rPr>
      <t>11 SE's programadas para el 2023</t>
    </r>
    <r>
      <rPr>
        <sz val="7"/>
        <color theme="1"/>
        <rFont val="Arial"/>
        <family val="2"/>
      </rPr>
      <t xml:space="preserve">
ZT Monterrey Poniente 
3 Bahías - SE Ciénega de Flores II
4 Bahías - SE Topochico
5 Bahías - SE Félix U. Gómez
4 Bahías - SE Mezquital
4 Bahías - SE Finsa Guadalupe
ZT Monclova
6 Bahías - SE Xochipili
ZT Río Escondido
3 Bahías - SE Parque Industrial Acuña
ZT Frontera
5 Bahías - SE Parque Industrial
5 Bahías - SE Petrolera
ZT Monterrey Oriente
5 Bahías - SE Allende
4 Bahías - SE Linares
</t>
    </r>
    <r>
      <rPr>
        <b/>
        <sz val="7"/>
        <color theme="1"/>
        <rFont val="Arial"/>
        <family val="2"/>
      </rPr>
      <t>11 SE's programadas para el 2024</t>
    </r>
    <r>
      <rPr>
        <sz val="7"/>
        <color theme="1"/>
        <rFont val="Arial"/>
        <family val="2"/>
      </rPr>
      <t xml:space="preserve">
ZT Monterrey Poniente 
4 Bahías - SE Agua Nueva
4 Bahías - SE Las Brisas
3 Bahías - SE Capellanía
3 Bahías - SE Morelos
ZT Río Escondido 
3 Bahías - SE Puente Internacional
ZT Frontera
3 Bahías - SE Parque Industrial Colonial
3 Bahías - SE Parque Industrial Prologis
3 Bahías - SE Río Bravo Poniente
ZT Monterrey Oriente
3 Bahías - SE Montemorelos
6 Bahías - SE Villa de Santiago
7 Bahías - SE Mante
</t>
    </r>
    <r>
      <rPr>
        <b/>
        <sz val="7"/>
        <color theme="1"/>
        <rFont val="Arial"/>
        <family val="2"/>
      </rPr>
      <t>12 SE's programadas para el 2025</t>
    </r>
    <r>
      <rPr>
        <sz val="7"/>
        <color theme="1"/>
        <rFont val="Arial"/>
        <family val="2"/>
      </rPr>
      <t xml:space="preserve">
ZT Monterrey Poniente 
4 Bahías - SE Parque Industrial Amistad
5 Bahías - SE Parque Industrial Santa María
6 Bahías - SE Ramos Arizpe
5 Bahías - SE Zapaliname
4 Bahías - SE Ladrillera
ZT Río Escondido 
3 Bahías - SE Finsa Laredo
4 Bahías - SE Ojo Caliente
ZT Frontera
3 Bahías - SE Ricsa
3 Bahías - SE Verde Corporate
4 Bahías - SE Villa Florida
ZT Monterrey Tampico
6 Bahías - SE El Salto
ZT Monterrey Oriente
5 Bahías - SE El Olivo
</t>
    </r>
    <r>
      <rPr>
        <b/>
        <sz val="7"/>
        <color theme="1"/>
        <rFont val="Arial"/>
        <family val="2"/>
      </rPr>
      <t>Total 56 SE's para implementar esquemas 87B</t>
    </r>
  </si>
  <si>
    <t>M20-NE1</t>
  </si>
  <si>
    <t>Reemplazo de transformadores de potencia por término de su vida útil</t>
  </si>
  <si>
    <r>
      <rPr>
        <b/>
        <sz val="7"/>
        <color theme="1"/>
        <rFont val="Arial"/>
        <family val="2"/>
      </rPr>
      <t>SE Huinalá AT 7 (sustitución)</t>
    </r>
    <r>
      <rPr>
        <sz val="7"/>
        <color theme="1"/>
        <rFont val="Arial"/>
        <family val="2"/>
      </rPr>
      <t xml:space="preserve">
4 AT - 1F- 125 MVA - 500 MVA - 400/230/13.8 kV
</t>
    </r>
    <r>
      <rPr>
        <b/>
        <sz val="7"/>
        <color theme="1"/>
        <rFont val="Arial"/>
        <family val="2"/>
      </rPr>
      <t>SE Huinalá AT 8 (sustitución)</t>
    </r>
    <r>
      <rPr>
        <sz val="7"/>
        <color theme="1"/>
        <rFont val="Arial"/>
        <family val="2"/>
      </rPr>
      <t xml:space="preserve">
4 AT - 1F - 33.33 MVA - 133.33MVA - 230/115/13.8 kV
</t>
    </r>
    <r>
      <rPr>
        <b/>
        <sz val="7"/>
        <color theme="1"/>
        <rFont val="Arial"/>
        <family val="2"/>
      </rPr>
      <t>SE Villa de García AT 2 (sustitución)</t>
    </r>
    <r>
      <rPr>
        <sz val="7"/>
        <color theme="1"/>
        <rFont val="Arial"/>
        <family val="2"/>
      </rPr>
      <t xml:space="preserve">
3 AT - 1F - 125 MVA - 375 MVA - 400/230/13.8 kV
</t>
    </r>
    <r>
      <rPr>
        <b/>
        <sz val="7"/>
        <color theme="1"/>
        <rFont val="Arial"/>
        <family val="2"/>
      </rPr>
      <t>SE Saltillo AT 2 (sustitución)</t>
    </r>
    <r>
      <rPr>
        <sz val="7"/>
        <color theme="1"/>
        <rFont val="Arial"/>
        <family val="2"/>
      </rPr>
      <t xml:space="preserve">
4 AT - 1F - 33.33 MVA - 133.33 MVA - 230/115/13.8 kV
</t>
    </r>
    <r>
      <rPr>
        <b/>
        <sz val="7"/>
        <color theme="1"/>
        <rFont val="Arial"/>
        <family val="2"/>
      </rPr>
      <t>SE Escobedo AT 3 (sustitución)</t>
    </r>
    <r>
      <rPr>
        <sz val="7"/>
        <color theme="1"/>
        <rFont val="Arial"/>
        <family val="2"/>
      </rPr>
      <t xml:space="preserve">
4 AT - 1F- 33.33 MVA - 133.33 MVA - 230/115/13.8 kV
</t>
    </r>
    <r>
      <rPr>
        <b/>
        <sz val="7"/>
        <color theme="1"/>
        <rFont val="Arial"/>
        <family val="2"/>
      </rPr>
      <t>SE Arrollo del Coyote AT 4 (sustitución)</t>
    </r>
    <r>
      <rPr>
        <sz val="7"/>
        <color theme="1"/>
        <rFont val="Arial"/>
        <family val="2"/>
      </rPr>
      <t xml:space="preserve">
4 AT - 1F- 33.33 MVA - 133.33 MVA - 230/138/13.8 kV
</t>
    </r>
    <r>
      <rPr>
        <b/>
        <sz val="7"/>
        <color theme="1"/>
        <rFont val="Arial"/>
        <family val="2"/>
      </rPr>
      <t>SE Nava AT 3 (sustitución)</t>
    </r>
    <r>
      <rPr>
        <sz val="7"/>
        <color theme="1"/>
        <rFont val="Arial"/>
        <family val="2"/>
      </rPr>
      <t xml:space="preserve">
 1 AT - 3F - 40 MVA - 230/138/13.8 kV
</t>
    </r>
    <r>
      <rPr>
        <b/>
        <sz val="7"/>
        <color theme="1"/>
        <rFont val="Arial"/>
        <family val="2"/>
      </rPr>
      <t>SE Río Bravo AT 6 (sustitución)</t>
    </r>
    <r>
      <rPr>
        <sz val="7"/>
        <color theme="1"/>
        <rFont val="Arial"/>
        <family val="2"/>
      </rPr>
      <t xml:space="preserve">
4 AT - 1F - 46.66 - 186.66 MVA - 230/138/13.8 kV</t>
    </r>
  </si>
  <si>
    <r>
      <t xml:space="preserve">Este proyecto forma parte del nuevo portafolio de proyectos 2025 (primer grupo de 09 proyectos).
Se realizó una propuesta de fechas para su concurso:
</t>
    </r>
    <r>
      <rPr>
        <b/>
        <sz val="7"/>
        <color theme="1"/>
        <rFont val="Arial"/>
        <family val="2"/>
      </rPr>
      <t>31.OCT.25 Solicitud de Publicación
05.NOV.25 Publicación
13.ENE.26 Fallo</t>
    </r>
  </si>
  <si>
    <t>M20-NE2</t>
  </si>
  <si>
    <t>Modernización de arreglo de barras en la SE Ciprés en 230 y 115 kV</t>
  </si>
  <si>
    <r>
      <rPr>
        <b/>
        <sz val="7"/>
        <color theme="1"/>
        <rFont val="Arial"/>
        <family val="2"/>
      </rPr>
      <t xml:space="preserve">SE Cipres
</t>
    </r>
    <r>
      <rPr>
        <sz val="7"/>
        <color theme="1"/>
        <rFont val="Arial"/>
        <family val="2"/>
      </rPr>
      <t>Cambio de arreglo de barras a BP - BA 115 y 230 kV
11 Cuchillas desconectadoras 115 kV
14 Aisladores Soporte tipo Columna 115 kV
6 Transformadores de Corriente 115 kV
24 Transformadores de Potencial 115 kV
4 Cuchillas desconectadoras 230 kV
12 Aisladores Soporte tipo Columna 230 kV
6 Transformadores de Potencial 115 kV
Instalación de Equipo de PCyM
Obra Civil y Electromecánica</t>
    </r>
  </si>
  <si>
    <t>M20-BC1</t>
  </si>
  <si>
    <t>Modernización de arreglo de barras y de la transformación en la SE Panamericana Potencia</t>
  </si>
  <si>
    <r>
      <rPr>
        <b/>
        <sz val="7"/>
        <color theme="1"/>
        <rFont val="Arial"/>
        <family val="2"/>
      </rPr>
      <t xml:space="preserve">SE Panamericana Potencia Banco 4 /1,2
</t>
    </r>
    <r>
      <rPr>
        <sz val="7"/>
        <color theme="1"/>
        <rFont val="Arial"/>
        <family val="2"/>
      </rPr>
      <t xml:space="preserve">3 AT - 1F - 75 MVA - 225 MVA - 230/115-69 kV (sustitución)
</t>
    </r>
    <r>
      <rPr>
        <b/>
        <sz val="7"/>
        <color theme="1"/>
        <rFont val="Arial"/>
        <family val="2"/>
      </rPr>
      <t xml:space="preserve">SE Panamericana Potencia
</t>
    </r>
    <r>
      <rPr>
        <sz val="7"/>
        <color theme="1"/>
        <rFont val="Arial"/>
        <family val="2"/>
      </rPr>
      <t xml:space="preserve">Cambio de arreglo Barras (Bus 115 y 230 kV con cable conductor alta temperatura 2C/F - 1113 MCM ACSS/TW
23 Cuchillas deconectadoras 115 kV
3 Transformadores de Corriente 115 kV
24 Transformadores de Potencial 115 kV
85 Aisladores Soporte 115 kV
21 Cuchillas deconectadoras 230 kV
6 Transformadores de Corriente 230 kV
9 Transformadores de Potencial 230 kV
3 Apartarrayos 230 kV
2 Tableros PCyM en 115 kV
  Sección TT-PA-PA-IN
  Sección IA-9-PA-IN
  Sección LT-7-51-51-PA-IN
  Secicón MM-IN) 
3 Tableros PCyM en 230 kV
  Sección TT-PA-PA-IN
  Sección IA-9-PA-IN
  Sección LT-7-51-51-PA-IN
  Secicón MM-IN) 
1 Obra Civil y Electromecánica (Cimentaciones, Estructuras menores, etc.)
1/ Operación Inicial 230/69 kV
2/ Se realizará la obra del proyecto colindante a los equipos de transformación de 225 MVA de capacidad asociados al proyecto P17-BC14 Panamericana Potencia Banco 3 que serán instalados (T30) derivado de implicaciones constructivas y operativas, posteriormente serán retirados los equipos de T20 y serán eniando al almacén de la ciudad de Mexicali. </t>
    </r>
  </si>
  <si>
    <t>B2-B: Con priorización conciliada CFET, DCPE y CENACE</t>
  </si>
  <si>
    <t>M20-BC2</t>
  </si>
  <si>
    <r>
      <t xml:space="preserve"> 357 SLT Aumento de capacidad de transm zonas Cancún y Riviera Maya II
</t>
    </r>
    <r>
      <rPr>
        <b/>
        <sz val="7"/>
        <rFont val="Arial"/>
        <family val="2"/>
      </rPr>
      <t>(Fase 2 - Leona Vicario)</t>
    </r>
  </si>
  <si>
    <r>
      <rPr>
        <b/>
        <sz val="7"/>
        <color theme="1"/>
        <rFont val="Arial"/>
        <family val="2"/>
      </rPr>
      <t xml:space="preserve">LT Leona Vicario Entronque Dzitnup - Riviera Maya
</t>
    </r>
    <r>
      <rPr>
        <sz val="7"/>
        <color theme="1"/>
        <rFont val="Arial"/>
        <family val="2"/>
      </rPr>
      <t xml:space="preserve">400 kV - 2C - 90.2 km-C
</t>
    </r>
    <r>
      <rPr>
        <b/>
        <sz val="7"/>
        <color theme="1"/>
        <rFont val="Arial"/>
        <family val="2"/>
      </rPr>
      <t>LT Leona Vicario - Kohunlich</t>
    </r>
    <r>
      <rPr>
        <sz val="7"/>
        <color theme="1"/>
        <rFont val="Arial"/>
        <family val="2"/>
      </rPr>
      <t xml:space="preserve">
115 kV - 2C - 16.28 km-C
</t>
    </r>
    <r>
      <rPr>
        <b/>
        <sz val="7"/>
        <color theme="1"/>
        <rFont val="Arial"/>
        <family val="2"/>
      </rPr>
      <t xml:space="preserve">LT Leona Vicario - Yaxché
</t>
    </r>
    <r>
      <rPr>
        <sz val="7"/>
        <color theme="1"/>
        <rFont val="Arial"/>
        <family val="2"/>
      </rPr>
      <t xml:space="preserve">115 kV - 2C - 7.7 km-C
</t>
    </r>
    <r>
      <rPr>
        <b/>
        <sz val="7"/>
        <color theme="1"/>
        <rFont val="Arial"/>
        <family val="2"/>
      </rPr>
      <t>LT Leona Vicario - Kekén</t>
    </r>
    <r>
      <rPr>
        <sz val="7"/>
        <color theme="1"/>
        <rFont val="Arial"/>
        <family val="2"/>
      </rPr>
      <t xml:space="preserve">
115 kV - 2C - 11.66 km-C
</t>
    </r>
    <r>
      <rPr>
        <b/>
        <sz val="7"/>
        <color theme="1"/>
        <rFont val="Arial"/>
        <family val="2"/>
      </rPr>
      <t xml:space="preserve">LT Canek - Kohunlich
</t>
    </r>
    <r>
      <rPr>
        <sz val="7"/>
        <color theme="1"/>
        <rFont val="Arial"/>
        <family val="2"/>
      </rPr>
      <t xml:space="preserve">115 kV - 1C - 6.27 km-C
</t>
    </r>
    <r>
      <rPr>
        <b/>
        <sz val="7"/>
        <color theme="1"/>
        <rFont val="Arial"/>
        <family val="2"/>
      </rPr>
      <t>SE Leona Vicario</t>
    </r>
    <r>
      <rPr>
        <sz val="7"/>
        <color theme="1"/>
        <rFont val="Arial"/>
        <family val="2"/>
      </rPr>
      <t xml:space="preserve">
4 AT - 1F - 125 MVA - 500 MVA - 400/115 kV
(Incluye fase de reserva)
2 Alimentadores 400 kV
8 Alimentadores 115 kV
</t>
    </r>
    <r>
      <rPr>
        <b/>
        <sz val="7"/>
        <color theme="1"/>
        <rFont val="Arial"/>
        <family val="2"/>
      </rPr>
      <t>SE Leona Vicario MVAr</t>
    </r>
    <r>
      <rPr>
        <sz val="7"/>
        <color theme="1"/>
        <rFont val="Arial"/>
        <family val="2"/>
      </rPr>
      <t xml:space="preserve">
1 STATCOM - -200/+200 MVAr - 115 kV
1 Alimentador 115 kV STATCOM
4 R Barra - 1F - 16.66 MVAr - 66.6 MVAr - 400 kV
1 Alimentador 400 kV Reactor</t>
    </r>
  </si>
  <si>
    <t>P20-PE3</t>
  </si>
  <si>
    <t>Obras de Refuerzo CCC Tuxpan Fase I</t>
  </si>
  <si>
    <r>
      <rPr>
        <b/>
        <sz val="7"/>
        <color theme="1"/>
        <rFont val="Soberana Sans"/>
      </rPr>
      <t xml:space="preserve">Obra de refuerzo asociadas a la CCC Tuxpan Fase 1
SE Tuxpan Vapor
</t>
    </r>
    <r>
      <rPr>
        <sz val="7"/>
        <color theme="1"/>
        <rFont val="Soberana Sans"/>
      </rPr>
      <t xml:space="preserve">Sustitución de Equipo
13 interruptores, 33 TC's, 34 cuchillas, 8 TO's y equipo de comunicación.
</t>
    </r>
    <r>
      <rPr>
        <b/>
        <sz val="7"/>
        <color theme="1"/>
        <rFont val="Soberana Sans"/>
      </rPr>
      <t xml:space="preserve">SE Poza Rica II
</t>
    </r>
    <r>
      <rPr>
        <sz val="7"/>
        <color theme="1"/>
        <rFont val="Soberana Sans"/>
      </rPr>
      <t xml:space="preserve">Sustitución de Equipo
2 TO's, 6 TC’s  y equipos de comunicación
</t>
    </r>
    <r>
      <rPr>
        <b/>
        <sz val="7"/>
        <color theme="1"/>
        <rFont val="Soberana Sans"/>
      </rPr>
      <t>LT Tuxpan Vapor - A3580 - Poza Rica II</t>
    </r>
    <r>
      <rPr>
        <sz val="7"/>
        <color theme="1"/>
        <rFont val="Soberana Sans"/>
      </rPr>
      <t xml:space="preserve">
Tendido de 69.0 km de FO</t>
    </r>
  </si>
  <si>
    <t>La contratista tuvo atrasos por la llegada tardía de los suministros lo que impacta en el avance de la construcción / ejecución.</t>
  </si>
  <si>
    <t>Se llevan a cabo reuniones semanales y mensuales de seguimiento de avances (Obra Civil, Obra Electromecánica y Suministros) para que el proyecto concluya en la fecha de término contractual.
Este proyecto tiene restricciones por CENACE para la autorización de licencias por tratarse de trabajos en equipos energizados, por lo que es realizan semanalmente reuniones para conciliar programa de licencias en función de los avances en las bahías terminadas y listas para integrar al sistema existente.
Se tiene el acuerdo de que la contratista aumentará su fuerza de trabajo y de ser necesario ampliar los horarios y días de trabajo para recuperar el avance de las obras.</t>
  </si>
  <si>
    <t>En proceso Etapa 3 Ejecución / Construcción.
El proyecto continúa con la instalación y montaje de los equipos que van llegando a sitio y se tiene el compromiso de concluir en la nueva fecha acordada de AGO.2025 por lo que se está dando un seguimiento muy puntual por parte de Transmisión.</t>
  </si>
  <si>
    <t>CFE20-TUC</t>
  </si>
  <si>
    <t>Obras de Refuerzo CCC Valladolid</t>
  </si>
  <si>
    <r>
      <rPr>
        <b/>
        <sz val="7"/>
        <color theme="1"/>
        <rFont val="Arial"/>
        <family val="2"/>
      </rPr>
      <t xml:space="preserve">SE Escárcega Potencia
</t>
    </r>
    <r>
      <rPr>
        <sz val="7"/>
        <color theme="1"/>
        <rFont val="Arial"/>
        <family val="2"/>
      </rPr>
      <t>4 R Barra - 1F - 33.3 MVAr - 133.3 MVAr - 400 kV</t>
    </r>
    <r>
      <rPr>
        <b/>
        <sz val="7"/>
        <color theme="1"/>
        <rFont val="Arial"/>
        <family val="2"/>
      </rPr>
      <t xml:space="preserve">
SE Nizuc
</t>
    </r>
    <r>
      <rPr>
        <sz val="7"/>
        <color theme="1"/>
        <rFont val="Arial"/>
        <family val="2"/>
      </rPr>
      <t>Sustitución de equipo (43 cuchillas)</t>
    </r>
    <r>
      <rPr>
        <b/>
        <sz val="7"/>
        <color theme="1"/>
        <rFont val="Arial"/>
        <family val="2"/>
      </rPr>
      <t xml:space="preserve">
Adecuaciones en subestaciones: Escárcega Potencia y Nizuc
</t>
    </r>
    <r>
      <rPr>
        <sz val="7"/>
        <color theme="1"/>
        <rFont val="Arial"/>
        <family val="2"/>
      </rPr>
      <t>Recalibración de alimentaciones de SP en Caseta de Control de 400 kV
Suministro y tendido de cable de control.</t>
    </r>
  </si>
  <si>
    <t>Se energizó el 19.DIC.2024.</t>
  </si>
  <si>
    <t>CFE20-VAC-R</t>
  </si>
  <si>
    <t>Obras de Refuerzo CCC Mérida</t>
  </si>
  <si>
    <r>
      <rPr>
        <b/>
        <sz val="7"/>
        <color theme="1"/>
        <rFont val="Arial"/>
        <family val="2"/>
      </rPr>
      <t xml:space="preserve">LT Caucel Potencia – Poniente (73570) (recalibración)
</t>
    </r>
    <r>
      <rPr>
        <sz val="7"/>
        <color theme="1"/>
        <rFont val="Arial"/>
        <family val="2"/>
      </rPr>
      <t>115 kV - 1C - 4.9 km-C 1C/F 611 ACCC PA/TA</t>
    </r>
    <r>
      <rPr>
        <b/>
        <sz val="7"/>
        <color theme="1"/>
        <rFont val="Arial"/>
        <family val="2"/>
      </rPr>
      <t xml:space="preserve">
LT Caucel Potencia – Poniente (73590) (recalibración)
</t>
    </r>
    <r>
      <rPr>
        <sz val="7"/>
        <color theme="1"/>
        <rFont val="Arial"/>
        <family val="2"/>
      </rPr>
      <t>115 kV - 1C - 4.9 km-C 1C/F 611 ACCC PA/TA</t>
    </r>
    <r>
      <rPr>
        <b/>
        <sz val="7"/>
        <color theme="1"/>
        <rFont val="Arial"/>
        <family val="2"/>
      </rPr>
      <t xml:space="preserve">
SE Mérida II MVAr
</t>
    </r>
    <r>
      <rPr>
        <sz val="7"/>
        <color theme="1"/>
        <rFont val="Arial"/>
        <family val="2"/>
      </rPr>
      <t>1 Compensación Discreta Distribuida de 1 x 30 MVAr
1 Compensación Discreta Distribuida de 1 x 15 MVAr
Sustitución de equipos (24 Int., 42 Cuchillas y 72 TCs)</t>
    </r>
    <r>
      <rPr>
        <b/>
        <sz val="7"/>
        <color theme="1"/>
        <rFont val="Arial"/>
        <family val="2"/>
      </rPr>
      <t xml:space="preserve">
SE Sur MVAr
</t>
    </r>
    <r>
      <rPr>
        <sz val="7"/>
        <color theme="1"/>
        <rFont val="Arial"/>
        <family val="2"/>
      </rPr>
      <t>1 Compensación Discreta Distribuida de 1 x 30 MVAR</t>
    </r>
    <r>
      <rPr>
        <b/>
        <sz val="7"/>
        <color theme="1"/>
        <rFont val="Arial"/>
        <family val="2"/>
      </rPr>
      <t xml:space="preserve">
SE Kanasín Potencia
</t>
    </r>
    <r>
      <rPr>
        <sz val="7"/>
        <color theme="1"/>
        <rFont val="Arial"/>
        <family val="2"/>
      </rPr>
      <t>Sustitución de equipos (5 Int., 28 Cuchillas y 24 TCs)</t>
    </r>
    <r>
      <rPr>
        <b/>
        <sz val="7"/>
        <color theme="1"/>
        <rFont val="Arial"/>
        <family val="2"/>
      </rPr>
      <t xml:space="preserve">
SE Norte
</t>
    </r>
    <r>
      <rPr>
        <sz val="7"/>
        <color theme="1"/>
        <rFont val="Arial"/>
        <family val="2"/>
      </rPr>
      <t>Sustitución de equipos (41 Cuchillas y 11 TCs)</t>
    </r>
    <r>
      <rPr>
        <b/>
        <sz val="7"/>
        <color theme="1"/>
        <rFont val="Arial"/>
        <family val="2"/>
      </rPr>
      <t xml:space="preserve">
SE Itzaes
</t>
    </r>
    <r>
      <rPr>
        <sz val="7"/>
        <color theme="1"/>
        <rFont val="Arial"/>
        <family val="2"/>
      </rPr>
      <t>Sustitución de equipos (3 TCs)</t>
    </r>
    <r>
      <rPr>
        <b/>
        <sz val="7"/>
        <color theme="1"/>
        <rFont val="Arial"/>
        <family val="2"/>
      </rPr>
      <t xml:space="preserve">
SE Nachi-Cocom
</t>
    </r>
    <r>
      <rPr>
        <sz val="7"/>
        <color theme="1"/>
        <rFont val="Arial"/>
        <family val="2"/>
      </rPr>
      <t>Sustitución de equipos (43 Cuchillas)
Adecuaciones en: Subestaciones Mérida II, Poniente, Kanasín Pot., Itzaes Nachicocom, Norte  y Sur.
Recalibración de barras, suministro de equipos de PCyC, sustitución de estructuras de concreto por metálica tipo celosía y de cable de control.</t>
    </r>
  </si>
  <si>
    <t>Se energizó el 05.MAR.2025.</t>
  </si>
  <si>
    <t>CFE20-MDC-R</t>
  </si>
  <si>
    <t>Obras de Refuerzo CCC San Luís Río Colorado</t>
  </si>
  <si>
    <r>
      <rPr>
        <b/>
        <sz val="7"/>
        <color theme="1"/>
        <rFont val="Soberana Sans"/>
      </rPr>
      <t xml:space="preserve">LT SE Cerro Prieto II – SE Sánchez Taboada
</t>
    </r>
    <r>
      <rPr>
        <sz val="7"/>
        <color theme="1"/>
        <rFont val="Soberana Sans"/>
      </rPr>
      <t>230 kV - 2C - 36 km-C /4</t>
    </r>
    <r>
      <rPr>
        <b/>
        <sz val="7"/>
        <color theme="1"/>
        <rFont val="Soberana Sans"/>
      </rPr>
      <t xml:space="preserve">
LT Ruiz Cortines Entronque Parque Industrial – Ruiz Cortines
</t>
    </r>
    <r>
      <rPr>
        <sz val="7"/>
        <color theme="1"/>
        <rFont val="Soberana Sans"/>
      </rPr>
      <t>230 kV - 2C - 6 km-C /5, 46</t>
    </r>
    <r>
      <rPr>
        <b/>
        <sz val="7"/>
        <color theme="1"/>
        <rFont val="Soberana Sans"/>
      </rPr>
      <t xml:space="preserve">
LT Parque Industrial – Ruiz Cortínes
</t>
    </r>
    <r>
      <rPr>
        <sz val="7"/>
        <color theme="1"/>
        <rFont val="Soberana Sans"/>
      </rPr>
      <t>230 kV - 1C - 0 km-C / 5, 46, 47</t>
    </r>
    <r>
      <rPr>
        <b/>
        <sz val="7"/>
        <color theme="1"/>
        <rFont val="Soberana Sans"/>
      </rPr>
      <t xml:space="preserve">
LT Parque Industrial – Hidalgo
</t>
    </r>
    <r>
      <rPr>
        <sz val="7"/>
        <color theme="1"/>
        <rFont val="Soberana Sans"/>
      </rPr>
      <t xml:space="preserve">230 kV - 1C - 0 km-C / 5, 46, 47
</t>
    </r>
    <r>
      <rPr>
        <b/>
        <sz val="7"/>
        <color theme="1"/>
        <rFont val="Soberana Sans"/>
      </rPr>
      <t xml:space="preserve">LT Cerro Prieto I – Ruiz Cortines
</t>
    </r>
    <r>
      <rPr>
        <sz val="7"/>
        <color theme="1"/>
        <rFont val="Soberana Sans"/>
      </rPr>
      <t>230 kV - 1C - 2 km-C  / 47 , 48</t>
    </r>
    <r>
      <rPr>
        <b/>
        <sz val="7"/>
        <color theme="1"/>
        <rFont val="Soberana Sans"/>
      </rPr>
      <t xml:space="preserve">
SE Ruiz Cortines Banco 1 (traslado)
</t>
    </r>
    <r>
      <rPr>
        <sz val="7"/>
        <color theme="1"/>
        <rFont val="Soberana Sans"/>
      </rPr>
      <t>4 AT - 1F - 75 MVA - 300 MVA - 230/161 kV
3 Alimimentadores  230 kV</t>
    </r>
    <r>
      <rPr>
        <b/>
        <sz val="7"/>
        <color theme="1"/>
        <rFont val="Soberana Sans"/>
      </rPr>
      <t xml:space="preserve">
SE Ruiz Cortines Banco 2
</t>
    </r>
    <r>
      <rPr>
        <sz val="7"/>
        <color theme="1"/>
        <rFont val="Soberana Sans"/>
      </rPr>
      <t>3 AT - 1F - 75 MVA - 225 MVA - 230/161 kV</t>
    </r>
    <r>
      <rPr>
        <b/>
        <sz val="7"/>
        <color theme="1"/>
        <rFont val="Soberana Sans"/>
      </rPr>
      <t xml:space="preserve">
SE Parque Industrial Banco 3 (sustitución)
</t>
    </r>
    <r>
      <rPr>
        <sz val="7"/>
        <color theme="1"/>
        <rFont val="Soberana Sans"/>
      </rPr>
      <t>1T - 3F - 40 MVA - 230/13.8 kV</t>
    </r>
    <r>
      <rPr>
        <b/>
        <sz val="7"/>
        <color theme="1"/>
        <rFont val="Soberana Sans"/>
      </rPr>
      <t xml:space="preserve">
SE Paredones Potencia MVAr (traslado desde SE Parque Industrial)
</t>
    </r>
    <r>
      <rPr>
        <sz val="7"/>
        <color theme="1"/>
        <rFont val="Soberana Sans"/>
      </rPr>
      <t xml:space="preserve">1 Capacitor - 21 MVAr - 161 kV /4
1 Alimentador 161 kV Capacitor
</t>
    </r>
    <r>
      <rPr>
        <b/>
        <sz val="7"/>
        <color theme="1"/>
        <rFont val="Soberana Sans"/>
      </rPr>
      <t>SE Sánchez Taboada</t>
    </r>
    <r>
      <rPr>
        <sz val="7"/>
        <color theme="1"/>
        <rFont val="Soberana Sans"/>
      </rPr>
      <t xml:space="preserve">
1 Alimentador 230 kV
</t>
    </r>
    <r>
      <rPr>
        <b/>
        <sz val="7"/>
        <color theme="1"/>
        <rFont val="Soberana Sans"/>
      </rPr>
      <t xml:space="preserve">SE Cerro Prieto II
</t>
    </r>
    <r>
      <rPr>
        <sz val="7"/>
        <color theme="1"/>
        <rFont val="Soberana Sans"/>
      </rPr>
      <t xml:space="preserve">1 Alimentador 230 kV
</t>
    </r>
    <r>
      <rPr>
        <b/>
        <sz val="7"/>
        <color theme="1"/>
        <rFont val="Soberana Sans"/>
      </rPr>
      <t xml:space="preserve">SE Cerro Prieto III
</t>
    </r>
    <r>
      <rPr>
        <sz val="7"/>
        <color theme="1"/>
        <rFont val="Soberana Sans"/>
      </rPr>
      <t xml:space="preserve">1 Alimentador 230 kV
</t>
    </r>
    <r>
      <rPr>
        <b/>
        <sz val="7"/>
        <color theme="1"/>
        <rFont val="Soberana Sans"/>
      </rPr>
      <t xml:space="preserve">SE Parque Industrial
</t>
    </r>
    <r>
      <rPr>
        <sz val="7"/>
        <color theme="1"/>
        <rFont val="Soberana Sans"/>
      </rPr>
      <t>2 Alimentadores - 230 kV
/4Tendido del segundo circuito
5/ Cambio de tensión de operación a 230 kV
46/ Se forma las LT Ruiz Cortines - Parque Industrial en 230 kV y las LT Ruiz Cortines - Hidalgo en 161 kV
47/ Cambio de tensión de operación de 161 kV a 230 kV
48/ Se modifica punto de interconexión de Cerro Prieto Uno a Cerro Prietp Tres, formando la LT Cerro Prieto Tres - Ruiz Cortines en 230 kV</t>
    </r>
  </si>
  <si>
    <t>Se llevan a cabo reuniones semanales y mensuales de seguimiento de avances (Obra Civil, Obra Electromecánica y Suministros) para que el proyecto concluya en la fecha de término contractual.
Se tiene el acuerdo de que la contratista aumentará su fuerza de trabajo y de ser necesario ampliar los horarios y días de trabajo para recuperar el avance de las obras.</t>
  </si>
  <si>
    <t>En proceso Etapa 3 Ejecución / Construcción.
El proyecto continúa con la instalación y montaje de los equipos que van llegando a sitio y se tiene el compromiso de concluir en la nueva fecha acordada de JUN.2025 por lo que se está dando un seguimiento muy puntual por parte de Transmisión.</t>
  </si>
  <si>
    <t>CFE20-ESL</t>
  </si>
  <si>
    <t>Obras de Refuerzo CCC González Ortega</t>
  </si>
  <si>
    <r>
      <rPr>
        <b/>
        <sz val="7"/>
        <color theme="1"/>
        <rFont val="Soberana Sans"/>
      </rPr>
      <t>LT Tijuana Uno - La Herradura</t>
    </r>
    <r>
      <rPr>
        <sz val="7"/>
        <color theme="1"/>
        <rFont val="Soberana Sans"/>
      </rPr>
      <t xml:space="preserve">
230 kV - 2C - 32.6 km-C - 2C/F 1113 ACSR TA/PA
</t>
    </r>
    <r>
      <rPr>
        <b/>
        <sz val="7"/>
        <color theme="1"/>
        <rFont val="Soberana Sans"/>
      </rPr>
      <t>La Herradura - La Rosita (Op. Inicial en 230 kV pero aislada en 400 kV)</t>
    </r>
    <r>
      <rPr>
        <sz val="7"/>
        <color theme="1"/>
        <rFont val="Soberana Sans"/>
      </rPr>
      <t xml:space="preserve">
400 kV - 2C - 225.56 km-C - 2C/F 1113 ACSR TA
</t>
    </r>
    <r>
      <rPr>
        <b/>
        <sz val="7"/>
        <color theme="1"/>
        <rFont val="Soberana Sans"/>
      </rPr>
      <t>SE La Herradura</t>
    </r>
    <r>
      <rPr>
        <sz val="7"/>
        <color theme="1"/>
        <rFont val="Soberana Sans"/>
      </rPr>
      <t xml:space="preserve">
4 Alimentadores 230 kV
</t>
    </r>
    <r>
      <rPr>
        <b/>
        <sz val="7"/>
        <color theme="1"/>
        <rFont val="Soberana Sans"/>
      </rPr>
      <t xml:space="preserve">SE Tijuana </t>
    </r>
    <r>
      <rPr>
        <sz val="7"/>
        <color theme="1"/>
        <rFont val="Soberana Sans"/>
      </rPr>
      <t xml:space="preserve">
2 Alimentadores 230 kV
</t>
    </r>
    <r>
      <rPr>
        <b/>
        <sz val="7"/>
        <color theme="1"/>
        <rFont val="Soberana Sans"/>
      </rPr>
      <t>SE La Rosita</t>
    </r>
    <r>
      <rPr>
        <sz val="7"/>
        <color theme="1"/>
        <rFont val="Soberana Sans"/>
      </rPr>
      <t xml:space="preserve">
1 Alimentador 230 kV 
Reemplazar equipo que limita la capacidad de LTs en 161 kV
</t>
    </r>
    <r>
      <rPr>
        <b/>
        <sz val="7"/>
        <color theme="1"/>
        <rFont val="Soberana Sans"/>
      </rPr>
      <t>Adecuaciones en las SE’s La Herradura, Tijuana Uno y La Rosita</t>
    </r>
    <r>
      <rPr>
        <sz val="7"/>
        <color theme="1"/>
        <rFont val="Soberana Sans"/>
      </rPr>
      <t xml:space="preserve">
asociadas a la interconexión
(suministro e instalación de secciones de PCyM)
</t>
    </r>
    <r>
      <rPr>
        <b/>
        <sz val="7"/>
        <color theme="1"/>
        <rFont val="Soberana Sans"/>
      </rPr>
      <t>SE Presidente Juárez</t>
    </r>
    <r>
      <rPr>
        <sz val="7"/>
        <color theme="1"/>
        <rFont val="Soberana Sans"/>
      </rPr>
      <t xml:space="preserve">
Sustitución de Equipo por Ncc
Interruptores
Cuchillas
Transformadores de Corriente
</t>
    </r>
    <r>
      <rPr>
        <b/>
        <sz val="7"/>
        <color theme="1"/>
        <rFont val="Soberana Sans"/>
      </rPr>
      <t>Adecuaciones:</t>
    </r>
    <r>
      <rPr>
        <sz val="7"/>
        <color theme="1"/>
        <rFont val="Soberana Sans"/>
      </rPr>
      <t xml:space="preserve">
SE Carranza
SE CETyS
SE Cerro Prieto IV
SE Mexicali Oriente
SE González Ortega
SE Mexicali I</t>
    </r>
  </si>
  <si>
    <t>CFE20-GCC</t>
  </si>
  <si>
    <r>
      <rPr>
        <b/>
        <sz val="7"/>
        <color theme="1"/>
        <rFont val="Arial"/>
        <family val="2"/>
      </rPr>
      <t>NO</t>
    </r>
    <r>
      <rPr>
        <sz val="7"/>
        <color theme="1"/>
        <rFont val="Arial"/>
        <family val="2"/>
      </rPr>
      <t xml:space="preserve">
OC
NT</t>
    </r>
  </si>
  <si>
    <r>
      <rPr>
        <sz val="7"/>
        <color rgb="FFFFFF00"/>
        <rFont val="Arial"/>
        <family val="2"/>
      </rPr>
      <t>359 SLT Solución congestión de enlaces transm GCR Noro Occid Norte, I20-SIN1</t>
    </r>
    <r>
      <rPr>
        <b/>
        <sz val="7"/>
        <color rgb="FFFFFF00"/>
        <rFont val="Arial"/>
        <family val="2"/>
      </rPr>
      <t xml:space="preserve">
FASE 1</t>
    </r>
  </si>
  <si>
    <t>FIDEICOMISO 1320</t>
  </si>
  <si>
    <r>
      <rPr>
        <b/>
        <sz val="7"/>
        <color theme="1"/>
        <rFont val="Arial"/>
        <family val="2"/>
      </rPr>
      <t xml:space="preserve">I20-SIN1 Fase 1
</t>
    </r>
    <r>
      <rPr>
        <sz val="7"/>
        <color theme="1"/>
        <rFont val="Arial"/>
        <family val="2"/>
      </rPr>
      <t xml:space="preserve">
</t>
    </r>
    <r>
      <rPr>
        <b/>
        <sz val="7"/>
        <color theme="1"/>
        <rFont val="Arial"/>
        <family val="2"/>
      </rPr>
      <t xml:space="preserve">SE Mazatlán Dos
</t>
    </r>
    <r>
      <rPr>
        <sz val="7"/>
        <color theme="1"/>
        <rFont val="Arial"/>
        <family val="2"/>
      </rPr>
      <t>1 STATCOM - +300/-300 MVAr - 400 kV
1 Alimentador 400 kV STATCOM</t>
    </r>
    <r>
      <rPr>
        <b/>
        <sz val="7"/>
        <color theme="1"/>
        <rFont val="Arial"/>
        <family val="2"/>
      </rPr>
      <t xml:space="preserve">
SE Primero de Mayo
</t>
    </r>
    <r>
      <rPr>
        <sz val="7"/>
        <color theme="1"/>
        <rFont val="Arial"/>
        <family val="2"/>
      </rPr>
      <t>1 STATCOM - 300/-300 MVAr - 400 kV
1 Alimentador 400 kV STATCOM</t>
    </r>
    <r>
      <rPr>
        <b/>
        <sz val="7"/>
        <color theme="1"/>
        <rFont val="Arial"/>
        <family val="2"/>
      </rPr>
      <t xml:space="preserve">
SE Seri
</t>
    </r>
    <r>
      <rPr>
        <sz val="7"/>
        <color theme="1"/>
        <rFont val="Arial"/>
        <family val="2"/>
      </rPr>
      <t>1 STATCOM - +200/-200 MVAr - 230 kV
1 Alimentador 400 kV STATCOM</t>
    </r>
    <r>
      <rPr>
        <b/>
        <sz val="7"/>
        <color theme="1"/>
        <rFont val="Arial"/>
        <family val="2"/>
      </rPr>
      <t xml:space="preserve">
SE Nuevo Casas Grandes
</t>
    </r>
    <r>
      <rPr>
        <sz val="7"/>
        <color theme="1"/>
        <rFont val="Arial"/>
        <family val="2"/>
      </rPr>
      <t>1 STATCOM - +300/-300 MVAr - 230 kV
1 Alimentador 400 kV STATCOM</t>
    </r>
  </si>
  <si>
    <t>I20-SIN1</t>
  </si>
  <si>
    <r>
      <rPr>
        <sz val="7"/>
        <color rgb="FFFFFF00"/>
        <rFont val="Arial"/>
        <family val="2"/>
      </rPr>
      <t>359 SLT Solución congestión de enlaces transm GCR Noro Occid Norte, I20-SIN1</t>
    </r>
    <r>
      <rPr>
        <b/>
        <sz val="7"/>
        <color rgb="FFFFFF00"/>
        <rFont val="Arial"/>
        <family val="2"/>
      </rPr>
      <t xml:space="preserve">
FASE 2 - Etapa 1</t>
    </r>
  </si>
  <si>
    <r>
      <rPr>
        <b/>
        <sz val="7"/>
        <color theme="1"/>
        <rFont val="Arial"/>
        <family val="2"/>
      </rPr>
      <t xml:space="preserve">I20-SIN1 Fase 2 - Etapa 1
</t>
    </r>
    <r>
      <rPr>
        <sz val="7"/>
        <color theme="1"/>
        <rFont val="Arial"/>
        <family val="2"/>
      </rPr>
      <t xml:space="preserve">
</t>
    </r>
    <r>
      <rPr>
        <b/>
        <sz val="7"/>
        <color theme="1"/>
        <rFont val="Arial"/>
        <family val="2"/>
      </rPr>
      <t xml:space="preserve">LT Choacahui - Culiacán Poniente
</t>
    </r>
    <r>
      <rPr>
        <sz val="7"/>
        <color theme="1"/>
        <rFont val="Arial"/>
        <family val="2"/>
      </rPr>
      <t>400 kV – 237.6 km-C – 2C – TA /1</t>
    </r>
    <r>
      <rPr>
        <b/>
        <sz val="7"/>
        <color theme="1"/>
        <rFont val="Arial"/>
        <family val="2"/>
      </rPr>
      <t xml:space="preserve">
SE Choacahui
</t>
    </r>
    <r>
      <rPr>
        <sz val="7"/>
        <color theme="1"/>
        <rFont val="Arial"/>
        <family val="2"/>
      </rPr>
      <t>4 R Línea - 25 MVAr - 75 MVAr - 400 kV</t>
    </r>
    <r>
      <rPr>
        <b/>
        <sz val="7"/>
        <color theme="1"/>
        <rFont val="Arial"/>
        <family val="2"/>
      </rPr>
      <t xml:space="preserve">
</t>
    </r>
    <r>
      <rPr>
        <sz val="7"/>
        <color theme="1"/>
        <rFont val="Arial"/>
        <family val="2"/>
      </rPr>
      <t xml:space="preserve">(Incluye reactor de neutro)
1 Alimentador 400 kV
</t>
    </r>
    <r>
      <rPr>
        <b/>
        <sz val="7"/>
        <color theme="1"/>
        <rFont val="Arial"/>
        <family val="2"/>
      </rPr>
      <t xml:space="preserve">SE Culiacán Poniente
</t>
    </r>
    <r>
      <rPr>
        <sz val="7"/>
        <color theme="1"/>
        <rFont val="Arial"/>
        <family val="2"/>
      </rPr>
      <t>1 Alimentador 400 kV LT Choacahui - Culiacán Poniente</t>
    </r>
    <r>
      <rPr>
        <b/>
        <sz val="7"/>
        <color theme="1"/>
        <rFont val="Arial"/>
        <family val="2"/>
      </rPr>
      <t xml:space="preserve">
</t>
    </r>
    <r>
      <rPr>
        <sz val="7"/>
        <color theme="1"/>
        <rFont val="Arial"/>
        <family val="2"/>
      </rPr>
      <t>/1 Tendido del primer circuito</t>
    </r>
  </si>
  <si>
    <r>
      <rPr>
        <sz val="7"/>
        <color rgb="FFFFFF00"/>
        <rFont val="Arial"/>
        <family val="2"/>
      </rPr>
      <t>359 SLT Solución congestión de enlaces transm GCR Noro Occid Norte, I20-SIN1</t>
    </r>
    <r>
      <rPr>
        <b/>
        <sz val="7"/>
        <color rgb="FFFFFF00"/>
        <rFont val="Arial"/>
        <family val="2"/>
      </rPr>
      <t xml:space="preserve">
FASE 2 - Etapa 2</t>
    </r>
  </si>
  <si>
    <r>
      <rPr>
        <b/>
        <sz val="7"/>
        <color theme="1"/>
        <rFont val="Arial"/>
        <family val="2"/>
      </rPr>
      <t xml:space="preserve">I20-SIN1 Fase 2 - Etapa 2
</t>
    </r>
    <r>
      <rPr>
        <sz val="7"/>
        <color theme="1"/>
        <rFont val="Arial"/>
        <family val="2"/>
      </rPr>
      <t xml:space="preserve">
</t>
    </r>
    <r>
      <rPr>
        <b/>
        <sz val="7"/>
        <color theme="1"/>
        <rFont val="Arial"/>
        <family val="2"/>
      </rPr>
      <t xml:space="preserve">LT Culiacán Poniente - Mazatlán Dos
</t>
    </r>
    <r>
      <rPr>
        <sz val="7"/>
        <color theme="1"/>
        <rFont val="Arial"/>
        <family val="2"/>
      </rPr>
      <t>400 kV - 2C - 294.8 km-C – TA /1</t>
    </r>
    <r>
      <rPr>
        <b/>
        <sz val="7"/>
        <color theme="1"/>
        <rFont val="Arial"/>
        <family val="2"/>
      </rPr>
      <t xml:space="preserve">
SE Culiacán Poniente
</t>
    </r>
    <r>
      <rPr>
        <sz val="7"/>
        <color theme="1"/>
        <rFont val="Arial"/>
        <family val="2"/>
      </rPr>
      <t>4 R Línea - 1F - 25 MVAr - 100 MVAr - 400 kV 
(Incuye reactor de neutro)
1 Alimentador 400 kV Reactor</t>
    </r>
    <r>
      <rPr>
        <b/>
        <sz val="7"/>
        <color theme="1"/>
        <rFont val="Arial"/>
        <family val="2"/>
      </rPr>
      <t xml:space="preserve">
1 Alimentador 400 kV
SE Mazatlán Dos
</t>
    </r>
    <r>
      <rPr>
        <sz val="7"/>
        <color theme="1"/>
        <rFont val="Arial"/>
        <family val="2"/>
      </rPr>
      <t>1 Alimentador 400 kV LT Mazatlán Dos - Culiacán Poniente</t>
    </r>
    <r>
      <rPr>
        <b/>
        <sz val="7"/>
        <color theme="1"/>
        <rFont val="Arial"/>
        <family val="2"/>
      </rPr>
      <t xml:space="preserve">
</t>
    </r>
    <r>
      <rPr>
        <sz val="7"/>
        <color theme="1"/>
        <rFont val="Arial"/>
        <family val="2"/>
      </rPr>
      <t>/1 Tendido del primer circuito</t>
    </r>
  </si>
  <si>
    <r>
      <rPr>
        <sz val="7"/>
        <color rgb="FFFFFF00"/>
        <rFont val="Arial"/>
        <family val="2"/>
      </rPr>
      <t>359 SLT Solución congestión de enlaces transm GCR Noro Occid Norte, I20-SIN1</t>
    </r>
    <r>
      <rPr>
        <b/>
        <sz val="7"/>
        <color rgb="FFFFFF00"/>
        <rFont val="Arial"/>
        <family val="2"/>
      </rPr>
      <t xml:space="preserve">
FASE 2 - Etapa 3</t>
    </r>
  </si>
  <si>
    <r>
      <rPr>
        <b/>
        <sz val="7"/>
        <color theme="1"/>
        <rFont val="Arial"/>
        <family val="2"/>
      </rPr>
      <t>I20-SIN1 Fase 2 - Etapa 3</t>
    </r>
    <r>
      <rPr>
        <sz val="7"/>
        <color theme="1"/>
        <rFont val="Arial"/>
        <family val="2"/>
      </rPr>
      <t xml:space="preserve">
</t>
    </r>
    <r>
      <rPr>
        <b/>
        <sz val="7"/>
        <color theme="1"/>
        <rFont val="Arial"/>
        <family val="2"/>
      </rPr>
      <t xml:space="preserve">LT Mazatlán Dos - Tepic Dos
</t>
    </r>
    <r>
      <rPr>
        <sz val="7"/>
        <color theme="1"/>
        <rFont val="Arial"/>
        <family val="2"/>
      </rPr>
      <t>400 kV – 2C - 277.2 km-C – TA /1</t>
    </r>
    <r>
      <rPr>
        <b/>
        <sz val="7"/>
        <color theme="1"/>
        <rFont val="Arial"/>
        <family val="2"/>
      </rPr>
      <t xml:space="preserve">
LT Tepic Dos - Cerro Blanco
</t>
    </r>
    <r>
      <rPr>
        <sz val="7"/>
        <color theme="1"/>
        <rFont val="Arial"/>
        <family val="2"/>
      </rPr>
      <t>400 kV – 2C - 50.6 km-C – TA /1</t>
    </r>
    <r>
      <rPr>
        <b/>
        <sz val="7"/>
        <color theme="1"/>
        <rFont val="Arial"/>
        <family val="2"/>
      </rPr>
      <t xml:space="preserve">
SE Mazatlán Dos
</t>
    </r>
    <r>
      <rPr>
        <sz val="7"/>
        <color theme="1"/>
        <rFont val="Arial"/>
        <family val="2"/>
      </rPr>
      <t>3 R Línea - 1F - 25 MVAr - 75 MVAr - 400 kV
(Incluye reactor de neutro)
1 Alimentador 400 kV</t>
    </r>
    <r>
      <rPr>
        <b/>
        <sz val="7"/>
        <color theme="1"/>
        <rFont val="Arial"/>
        <family val="2"/>
      </rPr>
      <t xml:space="preserve">
SE Tepic Dos
</t>
    </r>
    <r>
      <rPr>
        <sz val="7"/>
        <color theme="1"/>
        <rFont val="Arial"/>
        <family val="2"/>
      </rPr>
      <t>1 Alimentador 400 kV LT Tepic Dos - Mazatlán Dos
1 Alimentador 400 kV LT Tepic Dos - Cerro Blanco</t>
    </r>
    <r>
      <rPr>
        <b/>
        <sz val="7"/>
        <color theme="1"/>
        <rFont val="Arial"/>
        <family val="2"/>
      </rPr>
      <t xml:space="preserve">
SE Cerro Blanco
</t>
    </r>
    <r>
      <rPr>
        <sz val="7"/>
        <color theme="1"/>
        <rFont val="Arial"/>
        <family val="2"/>
      </rPr>
      <t>1 Alimentador 400 kV LT Cerro Blanco - Tepic Dos
/1 Tendido del primer circuito</t>
    </r>
  </si>
  <si>
    <t>Suministro de energía eléctrica en la zona Tapachula y San Cristóbal</t>
  </si>
  <si>
    <r>
      <rPr>
        <b/>
        <sz val="7"/>
        <color theme="1"/>
        <rFont val="Arial"/>
        <family val="2"/>
      </rPr>
      <t>Tapachula Aeropuerto MVAr</t>
    </r>
    <r>
      <rPr>
        <sz val="7"/>
        <color theme="1"/>
        <rFont val="Arial"/>
        <family val="2"/>
      </rPr>
      <t xml:space="preserve">
1 STATCOM - -50/+50 MVAr - 115 kV /1
1 Alimentador 115 kV STATCOM
 </t>
    </r>
    <r>
      <rPr>
        <b/>
        <sz val="7"/>
        <color theme="1"/>
        <rFont val="Arial"/>
        <family val="2"/>
      </rPr>
      <t>Huixtla MVAr</t>
    </r>
    <r>
      <rPr>
        <sz val="7"/>
        <color theme="1"/>
        <rFont val="Arial"/>
        <family val="2"/>
      </rPr>
      <t xml:space="preserve">
1 STATCOM - -50/+50 MVAr - 115 kV /1,2
1 Alimentador 115 kV STATCOM
1/ Incluye transformador trifásico para su acoplamiento
2/ Incluye reubicacion de TAP LT Mapastepec - Belisario Domínguez</t>
    </r>
  </si>
  <si>
    <t>P21-OR1</t>
  </si>
  <si>
    <t>Compensación capacitiva al sur de la zona Culiacán</t>
  </si>
  <si>
    <r>
      <t xml:space="preserve">SE El Dorado
</t>
    </r>
    <r>
      <rPr>
        <sz val="7"/>
        <color theme="1"/>
        <rFont val="Arial"/>
        <family val="2"/>
      </rPr>
      <t>1 Capacitor - 15 MVAr - 115 kV
1 Alimentador 115 kV Capacitor</t>
    </r>
  </si>
  <si>
    <t>P21-NO2</t>
  </si>
  <si>
    <t xml:space="preserve">Compensación capacitiva al noroeste de la zona Mazatlán </t>
  </si>
  <si>
    <r>
      <rPr>
        <b/>
        <sz val="7"/>
        <color theme="1"/>
        <rFont val="Arial"/>
        <family val="2"/>
      </rPr>
      <t xml:space="preserve">SE La Cruz
</t>
    </r>
    <r>
      <rPr>
        <sz val="7"/>
        <color theme="1"/>
        <rFont val="Arial"/>
        <family val="2"/>
      </rPr>
      <t>1 Capacitor - 15 MVAr - 115 kV
1 Alimentador 115 kV Capacitor</t>
    </r>
  </si>
  <si>
    <t>P21-NO1</t>
  </si>
  <si>
    <t>Incremento en la capacidad de transmisión en el corredor Teotihuacán - Texcoco en 400 kV.</t>
  </si>
  <si>
    <r>
      <rPr>
        <b/>
        <sz val="7"/>
        <color theme="1"/>
        <rFont val="Arial"/>
        <family val="2"/>
      </rPr>
      <t xml:space="preserve">LT Texcoco - Teotihuacán
</t>
    </r>
    <r>
      <rPr>
        <sz val="7"/>
        <color theme="1"/>
        <rFont val="Arial"/>
        <family val="2"/>
      </rPr>
      <t>LT TEX - A3W10 - TTH /5
LT TEX - A3W20 - TTH /5
400 kV - 2C - 32.14 km-C
/5 Recalibración</t>
    </r>
  </si>
  <si>
    <t>P21-CE1</t>
  </si>
  <si>
    <t>Suministro de energía eléctrica en Morelos</t>
  </si>
  <si>
    <r>
      <rPr>
        <b/>
        <sz val="7"/>
        <color theme="1"/>
        <rFont val="Arial"/>
        <family val="2"/>
      </rPr>
      <t>LT Ciclo Combinado Centro Entronque Cuautla Dos - 73180 - Cuautla Industrial</t>
    </r>
    <r>
      <rPr>
        <sz val="7"/>
        <color theme="1"/>
        <rFont val="Arial"/>
        <family val="2"/>
      </rPr>
      <t xml:space="preserve">
115 kV - 2C - 2 km-C
</t>
    </r>
    <r>
      <rPr>
        <b/>
        <sz val="7"/>
        <color theme="1"/>
        <rFont val="Arial"/>
        <family val="2"/>
      </rPr>
      <t xml:space="preserve">LT Ciclo Combinado Centro Entronque Cuautla Dos - 73150 Tepalcingo
</t>
    </r>
    <r>
      <rPr>
        <sz val="7"/>
        <color theme="1"/>
        <rFont val="Arial"/>
        <family val="2"/>
      </rPr>
      <t xml:space="preserve">115 kV - 2C - 2 km-C
</t>
    </r>
    <r>
      <rPr>
        <b/>
        <sz val="7"/>
        <color theme="1"/>
        <rFont val="Arial"/>
        <family val="2"/>
      </rPr>
      <t>SE Ciclo Combinado Centro Banco 1</t>
    </r>
    <r>
      <rPr>
        <sz val="7"/>
        <color theme="1"/>
        <rFont val="Arial"/>
        <family val="2"/>
      </rPr>
      <t xml:space="preserve">
4 T - 1F - 125 MVA - 500 MVA - 400/115 kV
</t>
    </r>
    <r>
      <rPr>
        <b/>
        <sz val="7"/>
        <color theme="1"/>
        <rFont val="Arial"/>
        <family val="2"/>
      </rPr>
      <t xml:space="preserve">SE Yautepec Potencia
</t>
    </r>
    <r>
      <rPr>
        <sz val="7"/>
        <color theme="1"/>
        <rFont val="Arial"/>
        <family val="2"/>
      </rPr>
      <t>3 Transformadores de Corriente 115 kV</t>
    </r>
    <r>
      <rPr>
        <b/>
        <sz val="7"/>
        <color theme="1"/>
        <rFont val="Arial"/>
        <family val="2"/>
      </rPr>
      <t xml:space="preserve">
SE Jiutepec
</t>
    </r>
    <r>
      <rPr>
        <sz val="7"/>
        <color theme="1"/>
        <rFont val="Arial"/>
        <family val="2"/>
      </rPr>
      <t>3 Transformadores de Corriente 115 kV</t>
    </r>
    <r>
      <rPr>
        <b/>
        <sz val="7"/>
        <color theme="1"/>
        <rFont val="Arial"/>
        <family val="2"/>
      </rPr>
      <t xml:space="preserve">
</t>
    </r>
    <r>
      <rPr>
        <sz val="7"/>
        <color theme="1"/>
        <rFont val="Arial"/>
        <family val="2"/>
      </rPr>
      <t>Recalibración de Bus y Bajante de puentes a 500 MCM CU (624m)</t>
    </r>
    <r>
      <rPr>
        <b/>
        <sz val="7"/>
        <color theme="1"/>
        <rFont val="Arial"/>
        <family val="2"/>
      </rPr>
      <t xml:space="preserve">
SE Ciclo Combinado Centro
</t>
    </r>
    <r>
      <rPr>
        <sz val="7"/>
        <color theme="1"/>
        <rFont val="Arial"/>
        <family val="2"/>
      </rPr>
      <t>4 Alimentadores 115 kV</t>
    </r>
  </si>
  <si>
    <t>P21-OR2</t>
  </si>
  <si>
    <t>Refuerzo de Transmisión en la zona Xalapa</t>
  </si>
  <si>
    <r>
      <rPr>
        <b/>
        <sz val="7"/>
        <color theme="1"/>
        <rFont val="Arial"/>
        <family val="2"/>
      </rPr>
      <t xml:space="preserve">Zona Xalapa
LT Veracruz II - Tamarindo II
</t>
    </r>
    <r>
      <rPr>
        <sz val="7"/>
        <color theme="1"/>
        <rFont val="Arial"/>
        <family val="2"/>
      </rPr>
      <t>115 kV - 2C - 36 km-C</t>
    </r>
    <r>
      <rPr>
        <b/>
        <sz val="7"/>
        <color theme="1"/>
        <rFont val="Arial"/>
        <family val="2"/>
      </rPr>
      <t xml:space="preserve">
SE Veracruz II
</t>
    </r>
    <r>
      <rPr>
        <sz val="7"/>
        <color theme="1"/>
        <rFont val="Arial"/>
        <family val="2"/>
      </rPr>
      <t>1 Alimentador 115 kV LT Veracruz II - Tamarindo II</t>
    </r>
    <r>
      <rPr>
        <b/>
        <sz val="7"/>
        <color theme="1"/>
        <rFont val="Arial"/>
        <family val="2"/>
      </rPr>
      <t xml:space="preserve">
SE Tamarindo II
</t>
    </r>
    <r>
      <rPr>
        <sz val="7"/>
        <color theme="1"/>
        <rFont val="Arial"/>
        <family val="2"/>
      </rPr>
      <t>1 Alimentador 115 kV LT Tamarindo II - Veracruz II</t>
    </r>
  </si>
  <si>
    <t>P21-OR3</t>
  </si>
  <si>
    <t>Incremento en capacidad de transmisión en la red de 115 kV de la zona Querétaro.</t>
  </si>
  <si>
    <r>
      <rPr>
        <b/>
        <sz val="7"/>
        <color theme="1"/>
        <rFont val="Arial"/>
        <family val="2"/>
      </rPr>
      <t>LT Querétaro Potencia - Querétaro Sur</t>
    </r>
    <r>
      <rPr>
        <sz val="7"/>
        <color theme="1"/>
        <rFont val="Arial"/>
        <family val="2"/>
      </rPr>
      <t xml:space="preserve">
115 kV - 1C - 5.0 km-C
</t>
    </r>
    <r>
      <rPr>
        <b/>
        <sz val="7"/>
        <color theme="1"/>
        <rFont val="Arial"/>
        <family val="2"/>
      </rPr>
      <t>LT Satélite - La Loma</t>
    </r>
    <r>
      <rPr>
        <sz val="7"/>
        <color theme="1"/>
        <rFont val="Arial"/>
        <family val="2"/>
      </rPr>
      <t xml:space="preserve">
115 kV - 1C - 0.8 km-C
</t>
    </r>
    <r>
      <rPr>
        <b/>
        <sz val="7"/>
        <color theme="1"/>
        <rFont val="Arial"/>
        <family val="2"/>
      </rPr>
      <t>LT Querétaro Uno - Satélite</t>
    </r>
    <r>
      <rPr>
        <sz val="7"/>
        <color theme="1"/>
        <rFont val="Arial"/>
        <family val="2"/>
      </rPr>
      <t xml:space="preserve">
115 kV - 1C - 0.4 km-C</t>
    </r>
  </si>
  <si>
    <t>P21-OC1</t>
  </si>
  <si>
    <t>Incremento de transformación en la zona Los Altos</t>
  </si>
  <si>
    <r>
      <rPr>
        <b/>
        <sz val="7"/>
        <color theme="1"/>
        <rFont val="Arial"/>
        <family val="2"/>
      </rPr>
      <t xml:space="preserve">SE San Juan II Banco 2
</t>
    </r>
    <r>
      <rPr>
        <sz val="7"/>
        <color theme="1"/>
        <rFont val="Arial"/>
        <family val="2"/>
      </rPr>
      <t>3 AT - 1F - 75 MVA - 225 MVA - 230/115 kV</t>
    </r>
    <r>
      <rPr>
        <b/>
        <sz val="7"/>
        <color theme="1"/>
        <rFont val="Arial"/>
        <family val="2"/>
      </rPr>
      <t xml:space="preserve">
SE Capilla Guadalupe MVAr
</t>
    </r>
    <r>
      <rPr>
        <sz val="7"/>
        <color theme="1"/>
        <rFont val="Arial"/>
        <family val="2"/>
      </rPr>
      <t>1 Capacitor - 15 MVAr - 115 kV
1 Alimentador 115 kV Capacitor</t>
    </r>
    <r>
      <rPr>
        <b/>
        <sz val="7"/>
        <color theme="1"/>
        <rFont val="Arial"/>
        <family val="2"/>
      </rPr>
      <t xml:space="preserve">
SE Tepetitlán MVAr
</t>
    </r>
    <r>
      <rPr>
        <sz val="7"/>
        <color theme="1"/>
        <rFont val="Arial"/>
        <family val="2"/>
      </rPr>
      <t>1 Capacitor - 22.5 MVAr - 115 kV
1 Alimentador 115 kV Capacitor</t>
    </r>
    <r>
      <rPr>
        <b/>
        <sz val="7"/>
        <color theme="1"/>
        <rFont val="Arial"/>
        <family val="2"/>
      </rPr>
      <t xml:space="preserve">
SE Peñuelas MVAr (traslado)
</t>
    </r>
    <r>
      <rPr>
        <sz val="7"/>
        <color theme="1"/>
        <rFont val="Arial"/>
        <family val="2"/>
      </rPr>
      <t>1 Capacitor - 18 MVAr - 115 kV
1 Alimentador 115 kV Capacitor</t>
    </r>
  </si>
  <si>
    <t>P21-OC2</t>
  </si>
  <si>
    <t>Soporte de tensión para la zona Minas</t>
  </si>
  <si>
    <r>
      <rPr>
        <b/>
        <sz val="7"/>
        <color theme="1"/>
        <rFont val="Arial"/>
        <family val="2"/>
      </rPr>
      <t xml:space="preserve">LT Minas Entronque La Venta - Santa Rosa (63970)
</t>
    </r>
    <r>
      <rPr>
        <sz val="7"/>
        <color theme="1"/>
        <rFont val="Arial"/>
        <family val="2"/>
      </rPr>
      <t>69 kV - 2C - 0.2 km-C</t>
    </r>
    <r>
      <rPr>
        <b/>
        <sz val="7"/>
        <color theme="1"/>
        <rFont val="Arial"/>
        <family val="2"/>
      </rPr>
      <t xml:space="preserve">
LT Minas Entronque Amatlán - Tala (actual Tala - Santa Rosa 73980)
</t>
    </r>
    <r>
      <rPr>
        <sz val="7"/>
        <color theme="1"/>
        <rFont val="Arial"/>
        <family val="2"/>
      </rPr>
      <t xml:space="preserve"> 69 kV - 2C - 0.2 km-C</t>
    </r>
    <r>
      <rPr>
        <b/>
        <sz val="7"/>
        <color theme="1"/>
        <rFont val="Arial"/>
        <family val="2"/>
      </rPr>
      <t xml:space="preserve">
SE Minas MVAr
</t>
    </r>
    <r>
      <rPr>
        <sz val="7"/>
        <color theme="1"/>
        <rFont val="Arial"/>
        <family val="2"/>
      </rPr>
      <t>1 Capacitor - 8.1 MVAr - 69 kV
1 Alimentador 69 kV Capacitor</t>
    </r>
    <r>
      <rPr>
        <b/>
        <sz val="7"/>
        <color theme="1"/>
        <rFont val="Arial"/>
        <family val="2"/>
      </rPr>
      <t xml:space="preserve">
</t>
    </r>
    <r>
      <rPr>
        <sz val="7"/>
        <color theme="1"/>
        <rFont val="Arial"/>
        <family val="2"/>
      </rPr>
      <t>4 Alimentadores - 69 kV</t>
    </r>
    <r>
      <rPr>
        <b/>
        <sz val="7"/>
        <color theme="1"/>
        <rFont val="Arial"/>
        <family val="2"/>
      </rPr>
      <t xml:space="preserve">
SE La Vega MVAr
</t>
    </r>
    <r>
      <rPr>
        <sz val="7"/>
        <color theme="1"/>
        <rFont val="Arial"/>
        <family val="2"/>
      </rPr>
      <t>1 Capacitor - 5 MVAr - 69 kV
1 Alimentador 69 kV Capacitor</t>
    </r>
    <r>
      <rPr>
        <b/>
        <sz val="7"/>
        <color theme="1"/>
        <rFont val="Arial"/>
        <family val="2"/>
      </rPr>
      <t xml:space="preserve">
SE Estancia MVAr
</t>
    </r>
    <r>
      <rPr>
        <sz val="7"/>
        <color theme="1"/>
        <rFont val="Arial"/>
        <family val="2"/>
      </rPr>
      <t>1 Capacitor - 5 MVAr - 115 kV
1 Alimentador 115 kV Capacitor</t>
    </r>
  </si>
  <si>
    <t>P21-OC3</t>
  </si>
  <si>
    <t>Incremento de transformación en la zona Querétaro</t>
  </si>
  <si>
    <r>
      <rPr>
        <b/>
        <sz val="7"/>
        <color theme="1"/>
        <rFont val="Arial"/>
        <family val="2"/>
      </rPr>
      <t>LT Otomí Entronque Las Delicias - 93300 - Querétaro Potencia</t>
    </r>
    <r>
      <rPr>
        <sz val="7"/>
        <color theme="1"/>
        <rFont val="Arial"/>
        <family val="2"/>
      </rPr>
      <t xml:space="preserve">
230 kV - 2C - 12 km-C
</t>
    </r>
    <r>
      <rPr>
        <b/>
        <sz val="7"/>
        <color theme="1"/>
        <rFont val="Arial"/>
        <family val="2"/>
      </rPr>
      <t>LT Otomí - Colinas de Apasco</t>
    </r>
    <r>
      <rPr>
        <sz val="7"/>
        <color theme="1"/>
        <rFont val="Arial"/>
        <family val="2"/>
      </rPr>
      <t xml:space="preserve">
115 kV - 2C - 6.5 km-C 1/
</t>
    </r>
    <r>
      <rPr>
        <b/>
        <sz val="7"/>
        <color theme="1"/>
        <rFont val="Arial"/>
        <family val="2"/>
      </rPr>
      <t>LT Otomí Entronque La Loma - 73860 - Querétaro Poniente</t>
    </r>
    <r>
      <rPr>
        <sz val="7"/>
        <color theme="1"/>
        <rFont val="Arial"/>
        <family val="2"/>
      </rPr>
      <t xml:space="preserve">
115 kV - 2C - 26 km-C
</t>
    </r>
    <r>
      <rPr>
        <b/>
        <sz val="7"/>
        <color theme="1"/>
        <rFont val="Arial"/>
        <family val="2"/>
      </rPr>
      <t>LT La Loma - 73860 - Querétaro Potencia /2</t>
    </r>
    <r>
      <rPr>
        <sz val="7"/>
        <color theme="1"/>
        <rFont val="Arial"/>
        <family val="2"/>
      </rPr>
      <t xml:space="preserve">
115 kV - 1C - 3.8 km-C
</t>
    </r>
    <r>
      <rPr>
        <b/>
        <sz val="7"/>
        <color theme="1"/>
        <rFont val="Arial"/>
        <family val="2"/>
      </rPr>
      <t>LT Querétaro Maniobras - 73220 - Querétaro Industrial</t>
    </r>
    <r>
      <rPr>
        <sz val="7"/>
        <color theme="1"/>
        <rFont val="Arial"/>
        <family val="2"/>
      </rPr>
      <t xml:space="preserve">
115 kV - 1C - 3.2 km-C
</t>
    </r>
    <r>
      <rPr>
        <i/>
        <sz val="7"/>
        <color theme="1"/>
        <rFont val="Arial"/>
        <family val="2"/>
      </rPr>
      <t xml:space="preserve">0.6 km CS 1600 mm2 cU
1 poste y fosa de transición
12 terminales tipo exterior 115 kV
</t>
    </r>
    <r>
      <rPr>
        <b/>
        <sz val="7"/>
        <color theme="1"/>
        <rFont val="Arial"/>
        <family val="2"/>
      </rPr>
      <t>SE Otomí Banco 1</t>
    </r>
    <r>
      <rPr>
        <sz val="7"/>
        <color theme="1"/>
        <rFont val="Arial"/>
        <family val="2"/>
      </rPr>
      <t xml:space="preserve">
4 AT - 1F - 75 MVA - 300 MVA - 230/115 kV
</t>
    </r>
    <r>
      <rPr>
        <b/>
        <sz val="7"/>
        <color theme="1"/>
        <rFont val="Arial"/>
        <family val="2"/>
      </rPr>
      <t>SE Colinas de Apaseo MVAr /1</t>
    </r>
    <r>
      <rPr>
        <sz val="7"/>
        <color theme="1"/>
        <rFont val="Arial"/>
        <family val="2"/>
      </rPr>
      <t xml:space="preserve">
1 Cpacitor - 30 MVAr - 115 kV
</t>
    </r>
    <r>
      <rPr>
        <b/>
        <sz val="7"/>
        <color theme="1"/>
        <rFont val="Arial"/>
        <family val="2"/>
      </rPr>
      <t xml:space="preserve">SE Otomí
</t>
    </r>
    <r>
      <rPr>
        <sz val="7"/>
        <color theme="1"/>
        <rFont val="Arial"/>
        <family val="2"/>
      </rPr>
      <t xml:space="preserve">2 Alimentadores Nuevos 230 kV
1 Alimentador Amarre 230 kV
3 Alimentadores Nuevos 115 kV
1 Alimentador Amarre 115 kV
</t>
    </r>
    <r>
      <rPr>
        <b/>
        <sz val="7"/>
        <color theme="1"/>
        <rFont val="Arial"/>
        <family val="2"/>
      </rPr>
      <t>SE Colinas de Apaseo</t>
    </r>
    <r>
      <rPr>
        <sz val="7"/>
        <color theme="1"/>
        <rFont val="Arial"/>
        <family val="2"/>
      </rPr>
      <t xml:space="preserve">
1 Alimentador Ampliación 115 kV</t>
    </r>
    <r>
      <rPr>
        <b/>
        <sz val="7"/>
        <color theme="1"/>
        <rFont val="Arial"/>
        <family val="2"/>
      </rPr>
      <t xml:space="preserve">
SE Querétaro Industrial
</t>
    </r>
    <r>
      <rPr>
        <sz val="7"/>
        <color theme="1"/>
        <rFont val="Arial"/>
        <family val="2"/>
      </rPr>
      <t>1 Interruptor de Potencia 115 kV
3 Cuchillas desconectadoras 115 kV
1 Equipo PCyM</t>
    </r>
    <r>
      <rPr>
        <b/>
        <sz val="7"/>
        <color theme="1"/>
        <rFont val="Arial"/>
        <family val="2"/>
      </rPr>
      <t xml:space="preserve">
SE La Loma
</t>
    </r>
    <r>
      <rPr>
        <sz val="7"/>
        <color theme="1"/>
        <rFont val="Arial"/>
        <family val="2"/>
      </rPr>
      <t xml:space="preserve">1 Interruptor de Potencia 115 kV
3 Cuchillas desconectadoras 115 kV
3 Transformadores de Corriente 115 kV
1 Equipo PCyM
</t>
    </r>
    <r>
      <rPr>
        <b/>
        <sz val="7"/>
        <color theme="1"/>
        <rFont val="Arial"/>
        <family val="2"/>
      </rPr>
      <t xml:space="preserve">SE Querétaro Poniente
</t>
    </r>
    <r>
      <rPr>
        <sz val="7"/>
        <color theme="1"/>
        <rFont val="Arial"/>
        <family val="2"/>
      </rPr>
      <t xml:space="preserve">1 Interruptor de Potencia 115 kV
3 Cuchillas desconectadoras 115 kV
3 Apartarrayos 115 kV
1 Equipo PCyM
1 Recalibración Bus 115 kV ACSR-AS 795 MCM 120 m
</t>
    </r>
    <r>
      <rPr>
        <b/>
        <sz val="7"/>
        <color theme="1"/>
        <rFont val="Arial"/>
        <family val="2"/>
      </rPr>
      <t xml:space="preserve">SE Querétato Maniobras /3
</t>
    </r>
    <r>
      <rPr>
        <sz val="7"/>
        <color theme="1"/>
        <rFont val="Arial"/>
        <family val="2"/>
      </rPr>
      <t>1 Recalibración Bus 115 kV ACSR-AS 795 MCM 120 m
1 Interruptor de Potencia 115 kV
3 Cuchillas desconectadoras 115 kV</t>
    </r>
    <r>
      <rPr>
        <b/>
        <sz val="7"/>
        <color theme="1"/>
        <rFont val="Arial"/>
        <family val="2"/>
      </rPr>
      <t xml:space="preserve">
SE Las Delicias
</t>
    </r>
    <r>
      <rPr>
        <sz val="7"/>
        <color theme="1"/>
        <rFont val="Arial"/>
        <family val="2"/>
      </rPr>
      <t>1 Equipo PCyM</t>
    </r>
    <r>
      <rPr>
        <b/>
        <sz val="7"/>
        <color theme="1"/>
        <rFont val="Arial"/>
        <family val="2"/>
      </rPr>
      <t xml:space="preserve">
SE Querétaro Potencia
</t>
    </r>
    <r>
      <rPr>
        <sz val="7"/>
        <color theme="1"/>
        <rFont val="Arial"/>
        <family val="2"/>
      </rPr>
      <t>1 Equipo PCyM</t>
    </r>
    <r>
      <rPr>
        <b/>
        <sz val="7"/>
        <color theme="1"/>
        <rFont val="Arial"/>
        <family val="2"/>
      </rPr>
      <t xml:space="preserve">
</t>
    </r>
    <r>
      <rPr>
        <sz val="7"/>
        <color theme="1"/>
        <rFont val="Arial"/>
        <family val="2"/>
      </rPr>
      <t xml:space="preserve">
1/ Tendido del primer circuito
2/ Recalibración
3/ Para incrementar la capacidad de transmisión de la LT QRP 73580 QMR a 179 MVA</t>
    </r>
  </si>
  <si>
    <t>P21-OC4</t>
  </si>
  <si>
    <t>Incremento en la capacidad de transmisión en la red 115 kV de las zonas León e Irapuato</t>
  </si>
  <si>
    <r>
      <rPr>
        <b/>
        <sz val="7"/>
        <color theme="1"/>
        <rFont val="Arial"/>
        <family val="2"/>
      </rPr>
      <t xml:space="preserve">LT León Oriente - San Carlos
</t>
    </r>
    <r>
      <rPr>
        <sz val="7"/>
        <color theme="1"/>
        <rFont val="Arial"/>
        <family val="2"/>
      </rPr>
      <t>115 kV - 1C - 0.95 km-C /1</t>
    </r>
    <r>
      <rPr>
        <b/>
        <sz val="7"/>
        <color theme="1"/>
        <rFont val="Arial"/>
        <family val="2"/>
      </rPr>
      <t xml:space="preserve">
LT León Oriente - San Carlos
</t>
    </r>
    <r>
      <rPr>
        <sz val="7"/>
        <color theme="1"/>
        <rFont val="Arial"/>
        <family val="2"/>
      </rPr>
      <t>115 kV - 1C - 5.15 km-C /2</t>
    </r>
    <r>
      <rPr>
        <b/>
        <sz val="7"/>
        <color theme="1"/>
        <rFont val="Arial"/>
        <family val="2"/>
      </rPr>
      <t xml:space="preserve">
SE León Oriente
</t>
    </r>
    <r>
      <rPr>
        <sz val="7"/>
        <color theme="1"/>
        <rFont val="Arial"/>
        <family val="2"/>
      </rPr>
      <t>1 Alimentador 115 kV</t>
    </r>
    <r>
      <rPr>
        <b/>
        <sz val="7"/>
        <color theme="1"/>
        <rFont val="Arial"/>
        <family val="2"/>
      </rPr>
      <t xml:space="preserve">
SE San Carlos
</t>
    </r>
    <r>
      <rPr>
        <sz val="7"/>
        <color theme="1"/>
        <rFont val="Arial"/>
        <family val="2"/>
      </rPr>
      <t>1 Alimentador 115 kV</t>
    </r>
    <r>
      <rPr>
        <b/>
        <sz val="7"/>
        <color theme="1"/>
        <rFont val="Arial"/>
        <family val="2"/>
      </rPr>
      <t xml:space="preserve">
SE Maniobras Michelín MVAr
</t>
    </r>
    <r>
      <rPr>
        <sz val="7"/>
        <color theme="1"/>
        <rFont val="Arial"/>
        <family val="2"/>
      </rPr>
      <t>1 Capacitor - 15 MVAr - 115 kV</t>
    </r>
    <r>
      <rPr>
        <b/>
        <sz val="7"/>
        <color theme="1"/>
        <rFont val="Arial"/>
        <family val="2"/>
      </rPr>
      <t xml:space="preserve">
</t>
    </r>
    <r>
      <rPr>
        <sz val="7"/>
        <color theme="1"/>
        <rFont val="Arial"/>
        <family val="2"/>
      </rPr>
      <t xml:space="preserve">
1/ Tendido del primer circuito
2/ Tendido del segundo circuito</t>
    </r>
  </si>
  <si>
    <t>P21-OC7</t>
  </si>
  <si>
    <t>Aumento de capacidad de transformación y transmisión entre las zonas Tepic y Vallarta</t>
  </si>
  <si>
    <r>
      <rPr>
        <b/>
        <sz val="7"/>
        <color theme="1"/>
        <rFont val="Arial"/>
        <family val="2"/>
      </rPr>
      <t xml:space="preserve">LT Cerro Blanco - Vallejo
</t>
    </r>
    <r>
      <rPr>
        <sz val="7"/>
        <color theme="1"/>
        <rFont val="Arial"/>
        <family val="2"/>
      </rPr>
      <t>400 kV - 1C - 90 km-C 1/</t>
    </r>
    <r>
      <rPr>
        <b/>
        <sz val="7"/>
        <color theme="1"/>
        <rFont val="Arial"/>
        <family val="2"/>
      </rPr>
      <t xml:space="preserve">
LT Vallejo Entronque Vallarta Potencia - Nuevo Vallarta
</t>
    </r>
    <r>
      <rPr>
        <sz val="7"/>
        <color theme="1"/>
        <rFont val="Arial"/>
        <family val="2"/>
      </rPr>
      <t>230 kV - 2C - 40 km-C</t>
    </r>
    <r>
      <rPr>
        <b/>
        <sz val="7"/>
        <color theme="1"/>
        <rFont val="Arial"/>
        <family val="2"/>
      </rPr>
      <t xml:space="preserve">
SE Vallejo Banco 1
</t>
    </r>
    <r>
      <rPr>
        <sz val="7"/>
        <color theme="1"/>
        <rFont val="Arial"/>
        <family val="2"/>
      </rPr>
      <t>4 AT - 1F - 125 MVA - 500 MVA - 400/230 kV
3 Alimentadores (1 ampliación y 2 nuevos)</t>
    </r>
    <r>
      <rPr>
        <b/>
        <sz val="7"/>
        <color theme="1"/>
        <rFont val="Arial"/>
        <family val="2"/>
      </rPr>
      <t xml:space="preserve">
SE Vallejo MVAr
</t>
    </r>
    <r>
      <rPr>
        <sz val="7"/>
        <color theme="1"/>
        <rFont val="Arial"/>
        <family val="2"/>
      </rPr>
      <t xml:space="preserve">4 R Barra - 1F - 16.66 MVAr - 66.6 MVAr - 400 kV
1 Alimentador 400 kV Reactor
</t>
    </r>
    <r>
      <rPr>
        <b/>
        <sz val="7"/>
        <color theme="1"/>
        <rFont val="Arial"/>
        <family val="2"/>
      </rPr>
      <t xml:space="preserve">
</t>
    </r>
    <r>
      <rPr>
        <sz val="7"/>
        <color theme="1"/>
        <rFont val="Arial"/>
        <family val="2"/>
      </rPr>
      <t>/1 Tendido del primer circuito</t>
    </r>
  </si>
  <si>
    <t>P21-OC8</t>
  </si>
  <si>
    <t>Eliminar restricciones de capacidad de transmisión cables subterráneos en 115 kV de la SE Ruiz Cortines</t>
  </si>
  <si>
    <r>
      <rPr>
        <b/>
        <sz val="7"/>
        <color theme="1"/>
        <rFont val="Arial"/>
        <family val="2"/>
      </rPr>
      <t xml:space="preserve">LT Los Mochis Ind. - Ruiz Cortínez
</t>
    </r>
    <r>
      <rPr>
        <sz val="7"/>
        <color theme="1"/>
        <rFont val="Arial"/>
        <family val="2"/>
      </rPr>
      <t>115 kV - 1C - 1.0 km-C 1/
1/ Sustitución de tramo con cable de potencia subterráneo por tramo aéreo</t>
    </r>
  </si>
  <si>
    <t>P21-NO3</t>
  </si>
  <si>
    <t>Eliminar restricciones de capacidad de transmisión cables subterráneos en 115 kV de la SE Mazatlán Tecnológico</t>
  </si>
  <si>
    <r>
      <rPr>
        <b/>
        <sz val="7"/>
        <color theme="1"/>
        <rFont val="Arial"/>
        <family val="2"/>
      </rPr>
      <t xml:space="preserve">LT Mazatlán Tecnológico Entronque Mazatlán Dos - Mazatlán Norte </t>
    </r>
    <r>
      <rPr>
        <sz val="7"/>
        <color theme="1"/>
        <rFont val="Arial"/>
        <family val="2"/>
      </rPr>
      <t xml:space="preserve">
115 kV - 2C - 6.62 km-C /1,2,3
1/ Sustitución de tramo con cable de potencia subterráneo a disposición aérea
2/ Incluye adecuaciones a módulos híbridos existentes por cambio de acometida subterránea a aérea
3/ Antes: Mazatlán Dos - Mazatlán Tecnológico</t>
    </r>
  </si>
  <si>
    <t>P21-NO4</t>
  </si>
  <si>
    <t>Incremento de capacidad de transmisión en la red de 115 kV de la Zona Victoria</t>
  </si>
  <si>
    <r>
      <rPr>
        <b/>
        <sz val="7"/>
        <color theme="1"/>
        <rFont val="Arial"/>
        <family val="2"/>
      </rPr>
      <t xml:space="preserve">LT Güemez - Olivo
</t>
    </r>
    <r>
      <rPr>
        <sz val="7"/>
        <color theme="1"/>
        <rFont val="Arial"/>
        <family val="2"/>
      </rPr>
      <t>115 kV - 1C - 13.5 km-C /1</t>
    </r>
    <r>
      <rPr>
        <b/>
        <sz val="7"/>
        <color theme="1"/>
        <rFont val="Arial"/>
        <family val="2"/>
      </rPr>
      <t xml:space="preserve">
LT Güemez - Libertad
</t>
    </r>
    <r>
      <rPr>
        <sz val="7"/>
        <color theme="1"/>
        <rFont val="Arial"/>
        <family val="2"/>
      </rPr>
      <t>115 kV - 1C - 20 km-C /1</t>
    </r>
    <r>
      <rPr>
        <b/>
        <sz val="7"/>
        <color theme="1"/>
        <rFont val="Arial"/>
        <family val="2"/>
      </rPr>
      <t xml:space="preserve">
</t>
    </r>
    <r>
      <rPr>
        <sz val="7"/>
        <color theme="1"/>
        <rFont val="Arial"/>
        <family val="2"/>
      </rPr>
      <t>1/ Recalibración</t>
    </r>
  </si>
  <si>
    <t>P21-NE1</t>
  </si>
  <si>
    <t>Incremento de capacidad de transformación con relación de transformación 230/115/69 kV en la zona Campeche</t>
  </si>
  <si>
    <r>
      <t xml:space="preserve">SE Lerma Banco 9
</t>
    </r>
    <r>
      <rPr>
        <sz val="7"/>
        <color theme="1"/>
        <rFont val="Arial"/>
        <family val="2"/>
      </rPr>
      <t>3 AT - 1F - 75 MVA - 225 MVA - 230/115 kV</t>
    </r>
  </si>
  <si>
    <t>P21-PE1</t>
  </si>
  <si>
    <t>Incremento de capacidad de transformación con relación de transformación230/115/69 kV en la zona Tijuana</t>
  </si>
  <si>
    <r>
      <rPr>
        <b/>
        <sz val="7"/>
        <color theme="1"/>
        <rFont val="Arial"/>
        <family val="2"/>
      </rPr>
      <t xml:space="preserve">SE Metrópoli Potencia Banco 5
</t>
    </r>
    <r>
      <rPr>
        <sz val="7"/>
        <color theme="1"/>
        <rFont val="Arial"/>
        <family val="2"/>
      </rPr>
      <t>4 T - 1F - 75 MVA - 300 MVA - 230/115/69 kV /1
1/ Operación inicial en 230/69 kV</t>
    </r>
  </si>
  <si>
    <t>P21-BC1</t>
  </si>
  <si>
    <t>Compensación capacitiva en la zona Tecate</t>
  </si>
  <si>
    <r>
      <rPr>
        <b/>
        <sz val="7"/>
        <color theme="1"/>
        <rFont val="Arial"/>
        <family val="2"/>
      </rPr>
      <t>SE Tecate Uno</t>
    </r>
    <r>
      <rPr>
        <sz val="7"/>
        <color theme="1"/>
        <rFont val="Arial"/>
        <family val="2"/>
      </rPr>
      <t xml:space="preserve">
1 Capacitor - 30 MVAr - 115 kV /2
1 Alimentador 115 kV Capacitor
2/ Operación inicial 69 kV</t>
    </r>
  </si>
  <si>
    <r>
      <t xml:space="preserve">Este proyecto forma parte del nuevo portafolio de proyectos 2025 (primer grupo de 09 proyectos).
Se realizó una propuesta de fechas para su concurso:
</t>
    </r>
    <r>
      <rPr>
        <b/>
        <sz val="7"/>
        <color theme="1"/>
        <rFont val="Arial"/>
        <family val="2"/>
      </rPr>
      <t>24.OCT.25 Solicitud de Publicación
29.OCT.25 Publicación
19.DIC.25 Fallo</t>
    </r>
  </si>
  <si>
    <t>P21-BC2</t>
  </si>
  <si>
    <t>Moderización parcial del CEV Nopala (+300/-90 MVAr): Controlador, Protecciones, Válvula de Tiristores y Sistema de Enfriamiento</t>
  </si>
  <si>
    <r>
      <t xml:space="preserve">SE Nopala
</t>
    </r>
    <r>
      <rPr>
        <sz val="7"/>
        <color theme="1"/>
        <rFont val="Arial"/>
        <family val="2"/>
      </rPr>
      <t>Control, Protección, Válvulas de Tiristores y Sistema de Enfriamiento - 400 kV</t>
    </r>
  </si>
  <si>
    <t>M21-CE1</t>
  </si>
  <si>
    <t>Adecuación de Subestaciones Eléctricas Hidalgo y Cubitos</t>
  </si>
  <si>
    <r>
      <rPr>
        <b/>
        <sz val="7"/>
        <color theme="1"/>
        <rFont val="Arial"/>
        <family val="2"/>
      </rPr>
      <t xml:space="preserve">LT Hidalgo Entronque Apasco - Pachuca
</t>
    </r>
    <r>
      <rPr>
        <sz val="7"/>
        <color theme="1"/>
        <rFont val="Arial"/>
        <family val="2"/>
      </rPr>
      <t>85 kV - 2C - 1.1 km-C /12</t>
    </r>
    <r>
      <rPr>
        <b/>
        <sz val="7"/>
        <color theme="1"/>
        <rFont val="Arial"/>
        <family val="2"/>
      </rPr>
      <t xml:space="preserve">
SE Hidalgo
</t>
    </r>
    <r>
      <rPr>
        <sz val="7"/>
        <color theme="1"/>
        <rFont val="Arial"/>
        <family val="2"/>
      </rPr>
      <t>1 Interruptor Encapsulado en SF6 85 kV</t>
    </r>
    <r>
      <rPr>
        <b/>
        <sz val="7"/>
        <color theme="1"/>
        <rFont val="Arial"/>
        <family val="2"/>
      </rPr>
      <t xml:space="preserve">
SE Cubitos
</t>
    </r>
    <r>
      <rPr>
        <sz val="7"/>
        <color theme="1"/>
        <rFont val="Arial"/>
        <family val="2"/>
      </rPr>
      <t>1 Interruptor Encapsulado en SF6 85 kV</t>
    </r>
    <r>
      <rPr>
        <b/>
        <sz val="7"/>
        <color theme="1"/>
        <rFont val="Arial"/>
        <family val="2"/>
      </rPr>
      <t xml:space="preserve">
</t>
    </r>
    <r>
      <rPr>
        <sz val="7"/>
        <color theme="1"/>
        <rFont val="Arial"/>
        <family val="2"/>
      </rPr>
      <t>12/ Circuito o tramo con cable subterráneo</t>
    </r>
  </si>
  <si>
    <t>M21-CE2</t>
  </si>
  <si>
    <t>Modernización de la Línea de Transmisión Tecamachalco - 73690 - Tlacotepec en 115 kV.</t>
  </si>
  <si>
    <r>
      <rPr>
        <b/>
        <sz val="7"/>
        <color theme="1"/>
        <rFont val="Arial"/>
        <family val="2"/>
      </rPr>
      <t xml:space="preserve">LT Tecamachalco - Tlacotepec
</t>
    </r>
    <r>
      <rPr>
        <sz val="7"/>
        <color theme="1"/>
        <rFont val="Arial"/>
        <family val="2"/>
      </rPr>
      <t>115 kV - 1C - 33.7 km-C /1</t>
    </r>
    <r>
      <rPr>
        <b/>
        <sz val="7"/>
        <color theme="1"/>
        <rFont val="Arial"/>
        <family val="2"/>
      </rPr>
      <t xml:space="preserve">
</t>
    </r>
    <r>
      <rPr>
        <sz val="7"/>
        <color theme="1"/>
        <rFont val="Arial"/>
        <family val="2"/>
      </rPr>
      <t xml:space="preserve">
1/ Recalibración</t>
    </r>
  </si>
  <si>
    <t>M21-OR4</t>
  </si>
  <si>
    <t xml:space="preserve">Modernización integral de la Subestación Eléctrica Juile y participación de barras de 400 kV </t>
  </si>
  <si>
    <r>
      <rPr>
        <b/>
        <sz val="7"/>
        <color theme="1"/>
        <rFont val="Arial"/>
        <family val="2"/>
      </rPr>
      <t xml:space="preserve">SE Juile
</t>
    </r>
    <r>
      <rPr>
        <sz val="7"/>
        <color theme="1"/>
        <rFont val="Arial"/>
        <family val="2"/>
      </rPr>
      <t>Partición de barras de 400 kV
2 Interruptores de Potencia 400 kV
4 Cuchillas desconectadores 400 kV
Modernización de Equipos PCyM
Modernización del sistema SCADA
Ampliación caseta de control 
Instalación de equipo</t>
    </r>
  </si>
  <si>
    <t>M21-OR1</t>
  </si>
  <si>
    <t>Modernización de Cuchillas, Equipo PCyM y SCADA de la Subestación Eléctrica Tres Estrellas</t>
  </si>
  <si>
    <r>
      <rPr>
        <b/>
        <sz val="7"/>
        <color theme="1"/>
        <rFont val="Arial"/>
        <family val="2"/>
      </rPr>
      <t xml:space="preserve">SE Tres Estrellas
</t>
    </r>
    <r>
      <rPr>
        <sz val="7"/>
        <color theme="1"/>
        <rFont val="Arial"/>
        <family val="2"/>
      </rPr>
      <t>55 Cuchillas desconectadoras 400 kV (sustitución)
Modernización de Esquemas PCyM
Modernización SCADA
5 Casetas Control Distribuido</t>
    </r>
  </si>
  <si>
    <t>M21-OR2</t>
  </si>
  <si>
    <t>Modernización de la SE Sahuaro para adición de nueva bahía en 115 kV</t>
  </si>
  <si>
    <r>
      <rPr>
        <b/>
        <sz val="7"/>
        <color theme="1"/>
        <rFont val="Arial"/>
        <family val="2"/>
      </rPr>
      <t>SE Sahuaro</t>
    </r>
    <r>
      <rPr>
        <sz val="7"/>
        <color theme="1"/>
        <rFont val="Arial"/>
        <family val="2"/>
      </rPr>
      <t xml:space="preserve">
4 Tableros Integral PCyM
2 Postes Troncocónicos remate para 2 Circuitos 2/
115 kV - 2C
1 Interruptor de Potencia 115 kV
8 Cuchillas desconectadoras 115 kV
6 Transformadores de Corriente 115 kV
12 Transformadores de Potencial 115 kV
6 Apartarrayos 115 kV
12 Aisladores tipo pedestal 115 kV
Obra Civil
Obras Electromecánica
2/ Vestimiento del posto troncocónico</t>
    </r>
  </si>
  <si>
    <t>M21-NO1</t>
  </si>
  <si>
    <t>Normalizar las derivaciones en la Línea de Transmisión Bácum - 73450 - Maniobras Bluemex que suministra las SE Valle del Yaqui y SE Vícam</t>
  </si>
  <si>
    <r>
      <rPr>
        <b/>
        <sz val="7"/>
        <color theme="1"/>
        <rFont val="Arial"/>
        <family val="2"/>
      </rPr>
      <t>Obras de Modernización:
SE Valle del Yaqui y SE Vic</t>
    </r>
    <r>
      <rPr>
        <sz val="7"/>
        <color theme="1"/>
        <rFont val="Arial"/>
        <family val="2"/>
      </rPr>
      <t xml:space="preserve">am
6 Tableros Integral PCyM
</t>
    </r>
    <r>
      <rPr>
        <b/>
        <sz val="7"/>
        <color theme="1"/>
        <rFont val="Arial"/>
        <family val="2"/>
      </rPr>
      <t>LT Bácum - Derivación TAP Valle del Yaqui /1,2</t>
    </r>
    <r>
      <rPr>
        <sz val="7"/>
        <color theme="1"/>
        <rFont val="Arial"/>
        <family val="2"/>
      </rPr>
      <t xml:space="preserve">
115 kV - 2C - 5 km-C
</t>
    </r>
    <r>
      <rPr>
        <b/>
        <sz val="7"/>
        <color theme="1"/>
        <rFont val="Arial"/>
        <family val="2"/>
      </rPr>
      <t>LT Vicam Entronque Bácum - Maniobras Bluemex</t>
    </r>
    <r>
      <rPr>
        <sz val="7"/>
        <color theme="1"/>
        <rFont val="Arial"/>
        <family val="2"/>
      </rPr>
      <t xml:space="preserve">
115 kV - 1C - 0.5 km-C
</t>
    </r>
    <r>
      <rPr>
        <b/>
        <sz val="7"/>
        <color theme="1"/>
        <rFont val="Arial"/>
        <family val="2"/>
      </rPr>
      <t xml:space="preserve">SE Bácum
</t>
    </r>
    <r>
      <rPr>
        <sz val="7"/>
        <color theme="1"/>
        <rFont val="Arial"/>
        <family val="2"/>
      </rPr>
      <t xml:space="preserve">1 Interruptor de Potencia 115 kV
4 Cuchillas desconectadoras 115 kV
3 Transformadores de Corriente 115 kV
3 Transformadores de Potencial 115 kV
3 Apartarrayos 115 kV
12 Aisladores tipo pedestal 115 kV
Obra Civil
Obra Electromecánica
</t>
    </r>
    <r>
      <rPr>
        <b/>
        <sz val="7"/>
        <color theme="1"/>
        <rFont val="Arial"/>
        <family val="2"/>
      </rPr>
      <t>SE Vícam</t>
    </r>
    <r>
      <rPr>
        <sz val="7"/>
        <color theme="1"/>
        <rFont val="Arial"/>
        <family val="2"/>
      </rPr>
      <t xml:space="preserve">
2 Interruptores de Potencia 115 kV
6 Cuchillas desconectadoras 115 kV
6 Transformadores de Potencial 115 kV
6 Apartarrayos 115 kV
6 Aisladores tipo pedestal 115 kV
Obra Civil
Obra Electromecánica
1/ Tendido del segundo circuito
2/  Considera 3 postes troncocónicos y una estructura de madera o concreto 115 kV</t>
    </r>
  </si>
  <si>
    <t>M21-NO2</t>
  </si>
  <si>
    <t>Normalizar la derivación en la Línea de Transmisión Culiacán Poniente - 73J30 - La Higuera que suministra la SE Navolato</t>
  </si>
  <si>
    <r>
      <rPr>
        <b/>
        <sz val="7"/>
        <color theme="1"/>
        <rFont val="Arial"/>
        <family val="2"/>
      </rPr>
      <t xml:space="preserve">LT Navolato Entronque Villa Ángel Flores - La Higuera
</t>
    </r>
    <r>
      <rPr>
        <sz val="7"/>
        <color theme="1"/>
        <rFont val="Arial"/>
        <family val="2"/>
      </rPr>
      <t>115 kV - 2C - 36 km-C</t>
    </r>
    <r>
      <rPr>
        <b/>
        <sz val="7"/>
        <color theme="1"/>
        <rFont val="Arial"/>
        <family val="2"/>
      </rPr>
      <t xml:space="preserve">
SE Navolato
</t>
    </r>
    <r>
      <rPr>
        <sz val="7"/>
        <color theme="1"/>
        <rFont val="Arial"/>
        <family val="2"/>
      </rPr>
      <t>8 Tableros Integral PCyM</t>
    </r>
    <r>
      <rPr>
        <b/>
        <sz val="7"/>
        <color theme="1"/>
        <rFont val="Arial"/>
        <family val="2"/>
      </rPr>
      <t xml:space="preserve">
SE del Proyecto
</t>
    </r>
    <r>
      <rPr>
        <sz val="7"/>
        <color theme="1"/>
        <rFont val="Arial"/>
        <family val="2"/>
      </rPr>
      <t>3 Interruptores de Potencia 115 kV
8 Cuchillas desconectadoras 115 kV
9 Transformadores de Corriente 115 kV
9 Transformadores de Potencial 115 kV
6 Apartarrayos 115 kV
16 Aisladores tipo pedestal 115 kV
Obra Civil
Obra Electromecánica</t>
    </r>
  </si>
  <si>
    <t>M21-NO3</t>
  </si>
  <si>
    <t>Repotenciación de la Línea de Transmisión Cuauhtémoc - 73840 - Maniobras Treinta y Cuatro</t>
  </si>
  <si>
    <r>
      <rPr>
        <b/>
        <sz val="7"/>
        <color theme="1"/>
        <rFont val="Arial"/>
        <family val="2"/>
      </rPr>
      <t>LT Cuauhtémoc - Maniobras 34</t>
    </r>
    <r>
      <rPr>
        <sz val="7"/>
        <color theme="1"/>
        <rFont val="Arial"/>
        <family val="2"/>
      </rPr>
      <t xml:space="preserve">
115 kV - 1C - 8.33 km-C /1
</t>
    </r>
    <r>
      <rPr>
        <b/>
        <sz val="7"/>
        <color theme="1"/>
        <rFont val="Arial"/>
        <family val="2"/>
      </rPr>
      <t>SE Cuauhtémoc</t>
    </r>
    <r>
      <rPr>
        <sz val="7"/>
        <color theme="1"/>
        <rFont val="Arial"/>
        <family val="2"/>
      </rPr>
      <t xml:space="preserve">
Recalibración Bus y puentes 115 kV
3 Cuchillas desconectadoras 115 kV
1/ Recalibración por conductor de alta temperatura</t>
    </r>
  </si>
  <si>
    <t>M21-NT1</t>
  </si>
  <si>
    <t>Cambio de arreglo de la Subestación Eléctrica Villa de García en 115 kV  y modernización de tablero PCyM</t>
  </si>
  <si>
    <r>
      <rPr>
        <b/>
        <sz val="7"/>
        <color theme="1"/>
        <rFont val="Arial"/>
        <family val="2"/>
      </rPr>
      <t>SE Villa de García</t>
    </r>
    <r>
      <rPr>
        <sz val="7"/>
        <color theme="1"/>
        <rFont val="Arial"/>
        <family val="2"/>
      </rPr>
      <t xml:space="preserve">
Construcción Arreglo B1 - B2 - BT 115 kV
Construcción Plataformas para nuevas bahías 115 kV
Estructura Mayor
Caseta Integral
Reubicación llegadas de Líneas de Transmisión
Obra Civil y Electromecánica</t>
    </r>
  </si>
  <si>
    <t>M21-NE1</t>
  </si>
  <si>
    <t>Modernización de arreglo de barras en la SE Santa Rosalía en 115 kV</t>
  </si>
  <si>
    <r>
      <rPr>
        <b/>
        <sz val="7"/>
        <color theme="1"/>
        <rFont val="Arial"/>
        <family val="2"/>
      </rPr>
      <t>SE Santa Rosalía</t>
    </r>
    <r>
      <rPr>
        <sz val="7"/>
        <color theme="1"/>
        <rFont val="Arial"/>
        <family val="2"/>
      </rPr>
      <t xml:space="preserve">
Cambio de Arreglo de Barra
Barra Simple a Barra Principal y Barra Auxiliar
1 Interruptor de Potencia 115 kV
9 Cuchillas desconectadoras 115 kV
6 Transformadores de Corriente 115 kV
9 Transformadores de Potencial 115 kV
Obra Electromecánica
Obra Civil
Puesta en Servicio</t>
    </r>
  </si>
  <si>
    <t>M21-MU1</t>
  </si>
  <si>
    <r>
      <t xml:space="preserve">CE
</t>
    </r>
    <r>
      <rPr>
        <sz val="7"/>
        <color theme="1"/>
        <rFont val="Arial"/>
        <family val="2"/>
      </rPr>
      <t>VM</t>
    </r>
  </si>
  <si>
    <t>Sustitución de equipamiento en la GCR Central que han sido rebasado en su capacidad de corto circuito</t>
  </si>
  <si>
    <r>
      <rPr>
        <b/>
        <sz val="7"/>
        <color theme="1"/>
        <rFont val="Arial"/>
        <family val="2"/>
      </rPr>
      <t xml:space="preserve">SE Tula
</t>
    </r>
    <r>
      <rPr>
        <sz val="7"/>
        <color theme="1"/>
        <rFont val="Arial"/>
        <family val="2"/>
      </rPr>
      <t xml:space="preserve">34 Piezas Interruptores de Potencia 230 kV
68 Juegos Cuchillas desconectadoras 230 kV
126 Piezas Transformadores de Corriente 230 kV
4 Piezas de Trampas de Onda 230 kV
</t>
    </r>
    <r>
      <rPr>
        <b/>
        <sz val="7"/>
        <color theme="1"/>
        <rFont val="Arial"/>
        <family val="2"/>
      </rPr>
      <t>SE Teotihuacán</t>
    </r>
    <r>
      <rPr>
        <sz val="7"/>
        <color theme="1"/>
        <rFont val="Arial"/>
        <family val="2"/>
      </rPr>
      <t xml:space="preserve">
3  Piezas Interruptores de Potencia 400 kV
19 Juegos Cuchillas desconectadoras 400 kV
42 Piezas Transformadores de Corriente 400 kV
8 Piezas de Trampas de Onda 400 kV
4 Juegos Cuchillas desconectadoras 230 kV
</t>
    </r>
    <r>
      <rPr>
        <b/>
        <sz val="7"/>
        <color theme="1"/>
        <rFont val="Arial"/>
        <family val="2"/>
      </rPr>
      <t xml:space="preserve">SE Texcoco
</t>
    </r>
    <r>
      <rPr>
        <sz val="7"/>
        <color theme="1"/>
        <rFont val="Arial"/>
        <family val="2"/>
      </rPr>
      <t xml:space="preserve">15  Piezas Interruptores de Potencia 400 kV
48 Juegos Cuchillas desconectadoras 400 kV
42 Piezas Transformadores de Corriente 400 kV
14 Piezas de Trampas de Onda 400 kV
49 Juegos de Cuchillas 230 kV
2 Piezas de Trampas de Onda 230 kV
37 Piezas Transformadores de Corriente de 230 kV
</t>
    </r>
    <r>
      <rPr>
        <b/>
        <sz val="7"/>
        <color theme="1"/>
        <rFont val="Arial"/>
        <family val="2"/>
      </rPr>
      <t>SE Remedios</t>
    </r>
    <r>
      <rPr>
        <sz val="7"/>
        <color theme="1"/>
        <rFont val="Arial"/>
        <family val="2"/>
      </rPr>
      <t xml:space="preserve">
21 Piezas Interruptores de Potencia 230 kV
55 Juegos Cuchillas desconectadoras 230 kV
72 Piezas Transformadores de Corriente 230 kV
Recalibración Buses (1 y 2) 230 kV - 1020 ACCC
</t>
    </r>
    <r>
      <rPr>
        <b/>
        <sz val="7"/>
        <color theme="1"/>
        <rFont val="Arial"/>
        <family val="2"/>
      </rPr>
      <t xml:space="preserve">Totales
</t>
    </r>
    <r>
      <rPr>
        <sz val="7"/>
        <color theme="1"/>
        <rFont val="Arial"/>
        <family val="2"/>
      </rPr>
      <t>73 Piezas Interruptores de Potencia
243 Juegos de Cuchillas desconectadoras
319 Piezas Transformadores de Corriente
28 Piezas de Trampas de Onda</t>
    </r>
  </si>
  <si>
    <t>M21-CE3</t>
  </si>
  <si>
    <t>Modernización de interruptores en el ámbito de la Gerencia de Control Regional Baja California</t>
  </si>
  <si>
    <r>
      <rPr>
        <b/>
        <sz val="7"/>
        <color theme="1"/>
        <rFont val="Arial"/>
        <family val="2"/>
      </rPr>
      <t>SE Centro</t>
    </r>
    <r>
      <rPr>
        <sz val="7"/>
        <color theme="1"/>
        <rFont val="Arial"/>
        <family val="2"/>
      </rPr>
      <t xml:space="preserve">
1 Interruptor de Potencia 161 kV
</t>
    </r>
    <r>
      <rPr>
        <b/>
        <sz val="7"/>
        <color theme="1"/>
        <rFont val="Arial"/>
        <family val="2"/>
      </rPr>
      <t>SE Lago</t>
    </r>
    <r>
      <rPr>
        <sz val="7"/>
        <color theme="1"/>
        <rFont val="Arial"/>
        <family val="2"/>
      </rPr>
      <t xml:space="preserve">
3 Interruptores de Potencia 115 kV
</t>
    </r>
    <r>
      <rPr>
        <b/>
        <sz val="7"/>
        <color theme="1"/>
        <rFont val="Arial"/>
        <family val="2"/>
      </rPr>
      <t>SE La Mesa /1,2</t>
    </r>
    <r>
      <rPr>
        <sz val="7"/>
        <color theme="1"/>
        <rFont val="Arial"/>
        <family val="2"/>
      </rPr>
      <t xml:space="preserve">
1 Interruptor de Potencia 115 kV
</t>
    </r>
    <r>
      <rPr>
        <b/>
        <sz val="7"/>
        <color theme="1"/>
        <rFont val="Arial"/>
        <family val="2"/>
      </rPr>
      <t>SE Metrópoli Potencia /1</t>
    </r>
    <r>
      <rPr>
        <sz val="7"/>
        <color theme="1"/>
        <rFont val="Arial"/>
        <family val="2"/>
      </rPr>
      <t xml:space="preserve">
11 Interruptores de Potencia 115 kV
</t>
    </r>
    <r>
      <rPr>
        <b/>
        <sz val="7"/>
        <color theme="1"/>
        <rFont val="Arial"/>
        <family val="2"/>
      </rPr>
      <t>SE Panamericana Potencia /1</t>
    </r>
    <r>
      <rPr>
        <sz val="7"/>
        <color theme="1"/>
        <rFont val="Arial"/>
        <family val="2"/>
      </rPr>
      <t xml:space="preserve">
10 Interruptores de Potencia 115 kV
</t>
    </r>
    <r>
      <rPr>
        <b/>
        <sz val="7"/>
        <color theme="1"/>
        <rFont val="Arial"/>
        <family val="2"/>
      </rPr>
      <t>SE Río /1,2</t>
    </r>
    <r>
      <rPr>
        <sz val="7"/>
        <color theme="1"/>
        <rFont val="Arial"/>
        <family val="2"/>
      </rPr>
      <t xml:space="preserve">
1 Interruptor de Potencia 115 kV
</t>
    </r>
    <r>
      <rPr>
        <b/>
        <sz val="7"/>
        <color theme="1"/>
        <rFont val="Arial"/>
        <family val="2"/>
      </rPr>
      <t>SE Río Nuevo</t>
    </r>
    <r>
      <rPr>
        <sz val="7"/>
        <color theme="1"/>
        <rFont val="Arial"/>
        <family val="2"/>
      </rPr>
      <t xml:space="preserve">
1 Interruptor de Potencia 115 kV
</t>
    </r>
    <r>
      <rPr>
        <b/>
        <sz val="7"/>
        <color theme="1"/>
        <rFont val="Arial"/>
        <family val="2"/>
      </rPr>
      <t>SE Rubí /1</t>
    </r>
    <r>
      <rPr>
        <sz val="7"/>
        <color theme="1"/>
        <rFont val="Arial"/>
        <family val="2"/>
      </rPr>
      <t xml:space="preserve">
8 Interruptores de Potencia 115 kV
</t>
    </r>
    <r>
      <rPr>
        <b/>
        <sz val="7"/>
        <color theme="1"/>
        <rFont val="Arial"/>
        <family val="2"/>
      </rPr>
      <t>SE Tijuana I /1</t>
    </r>
    <r>
      <rPr>
        <sz val="7"/>
        <color theme="1"/>
        <rFont val="Arial"/>
        <family val="2"/>
      </rPr>
      <t xml:space="preserve">
17 Interruptores de Potencia 115 kV
1/ Operación inicial 69 kV
2/ Interruptor proveniente de otra Subestación Eléctrica</t>
    </r>
  </si>
  <si>
    <t>M21-BC1</t>
  </si>
  <si>
    <t>Incremento en la compensación capacitiva zona Los Cabos</t>
  </si>
  <si>
    <r>
      <rPr>
        <b/>
        <sz val="7"/>
        <color theme="1"/>
        <rFont val="Arial"/>
        <family val="2"/>
      </rPr>
      <t>SE Cabo San Lucas Dos MVAr  /1,2</t>
    </r>
    <r>
      <rPr>
        <sz val="7"/>
        <color theme="1"/>
        <rFont val="Arial"/>
        <family val="2"/>
      </rPr>
      <t xml:space="preserve">
1 Capacitor - 22.5 MVAr - 115 kV
1 Alimentador 115 kV Capacitor
</t>
    </r>
    <r>
      <rPr>
        <b/>
        <sz val="7"/>
        <color theme="1"/>
        <rFont val="Arial"/>
        <family val="2"/>
      </rPr>
      <t>SE Cabo Bello MVAr /1,3</t>
    </r>
    <r>
      <rPr>
        <sz val="7"/>
        <color theme="1"/>
        <rFont val="Arial"/>
        <family val="2"/>
      </rPr>
      <t xml:space="preserve">
1 Capacitor - 22.5 MVAr - 115 kV
1 Alimentador 115 kV Capacitor
</t>
    </r>
    <r>
      <rPr>
        <b/>
        <sz val="7"/>
        <color theme="1"/>
        <rFont val="Arial"/>
        <family val="2"/>
      </rPr>
      <t>SE José del Cabo MVAr /1,4</t>
    </r>
    <r>
      <rPr>
        <sz val="7"/>
        <color theme="1"/>
        <rFont val="Arial"/>
        <family val="2"/>
      </rPr>
      <t xml:space="preserve">
1 Capacitor - 22.5 MVAr - 115 kV
1 Alimentador 115 kV Capacitor
1/ Modernización y Aumento de Capacidad 
2/ Actual Banco de Capacitores de 15 MVAr degradado a 10 MVAr
3/  Actual Banco de Capacitores de 15 MVAr degradado a 9 MVAr
4/ Actual Banco de Capacitores de 15 MVAr degradado a 6 MVAr</t>
    </r>
  </si>
  <si>
    <t>P21-BS1</t>
  </si>
  <si>
    <t>363 SLT Suministro de energía eléctrica en la Zona Los Ríos</t>
  </si>
  <si>
    <t>PIDIREGAS 2023</t>
  </si>
  <si>
    <r>
      <rPr>
        <b/>
        <sz val="7"/>
        <color theme="1"/>
        <rFont val="Arial"/>
        <family val="2"/>
      </rPr>
      <t>LT Los Ríos Entronque Macuspana II - 93810 - Santa Lucía</t>
    </r>
    <r>
      <rPr>
        <sz val="7"/>
        <color theme="1"/>
        <rFont val="Arial"/>
        <family val="2"/>
      </rPr>
      <t xml:space="preserve">
230 kV - 2C - 0.2 km-C
</t>
    </r>
    <r>
      <rPr>
        <b/>
        <sz val="7"/>
        <color theme="1"/>
        <rFont val="Arial"/>
        <family val="2"/>
      </rPr>
      <t>SE Los Ríos</t>
    </r>
    <r>
      <rPr>
        <sz val="7"/>
        <color theme="1"/>
        <rFont val="Arial"/>
        <family val="2"/>
      </rPr>
      <t xml:space="preserve">
3 AT - 1F - 33. 33 MVA - 100 MVA - 230/115 kV
</t>
    </r>
    <r>
      <rPr>
        <b/>
        <sz val="7"/>
        <color theme="1"/>
        <rFont val="Arial"/>
        <family val="2"/>
      </rPr>
      <t>SE Lacanjá MVAr</t>
    </r>
    <r>
      <rPr>
        <sz val="7"/>
        <color theme="1"/>
        <rFont val="Arial"/>
        <family val="2"/>
      </rPr>
      <t xml:space="preserve">
1 Capacitor - 7.5 MVAr - 115 kV
1 Alimentador 115 kV Capacitor</t>
    </r>
  </si>
  <si>
    <t>El proyecto fue reevaluado en 2024.
Se requirieron largos periodos de revisiones, validación y liberación de documentos principalmente para actualización de ICM.
Se presentaron atrasos en las actividades y estudios previos por parte de CPTT por lo que el proyecto fue reprogramado para publicarse en 2024.
Debido al cambio de variables y actualización de precios, se requiere la solicitud de incrementar el techo de inversión financiada del proyecto para su viabilidad.</t>
  </si>
  <si>
    <t xml:space="preserve">Se realizan las gestiones de actualización solicitud de incrementar el techo de inversión financiada para el proyecto, lo cual se podrá ver reflejado en agosto de 2025 y publicado en el PEF 2026. 
Se conforma el paquete de concurso para solicitar su publicaciónen el 3er trimestre de 2025. </t>
  </si>
  <si>
    <r>
      <t xml:space="preserve">El proyecto está programado para que inicie su procedimiento de concurso con las siguientes fechas estimadas:
</t>
    </r>
    <r>
      <rPr>
        <b/>
        <sz val="7"/>
        <color theme="1"/>
        <rFont val="Arial"/>
        <family val="2"/>
      </rPr>
      <t>17.OCT.25 Solicitud de Publicación
23.OCT.25 Publicación
11.FEB.26 Fallo</t>
    </r>
  </si>
  <si>
    <t>P22-OR1</t>
  </si>
  <si>
    <t>360 SE Atención al suministro en la Zona Vallarta</t>
  </si>
  <si>
    <r>
      <rPr>
        <b/>
        <sz val="7"/>
        <color theme="1"/>
        <rFont val="Arial"/>
        <family val="2"/>
      </rPr>
      <t>LT Vallarta I – 73610 – Vallarta Potencia</t>
    </r>
    <r>
      <rPr>
        <sz val="7"/>
        <color theme="1"/>
        <rFont val="Arial"/>
        <family val="2"/>
      </rPr>
      <t xml:space="preserve">
Cambio de TC's de 115 kV en ambos extremos de la línea
</t>
    </r>
    <r>
      <rPr>
        <b/>
        <sz val="7"/>
        <color theme="1"/>
        <rFont val="Arial"/>
        <family val="2"/>
      </rPr>
      <t>LT Pitillal – 73630 – Vallarta Potencia</t>
    </r>
    <r>
      <rPr>
        <sz val="7"/>
        <color theme="1"/>
        <rFont val="Arial"/>
        <family val="2"/>
      </rPr>
      <t xml:space="preserve">
Cambio de TC's de 115 kV en ambos extremos de la línea
</t>
    </r>
    <r>
      <rPr>
        <b/>
        <sz val="7"/>
        <color theme="1"/>
        <rFont val="Arial"/>
        <family val="2"/>
      </rPr>
      <t>SE Vallarta Potencia</t>
    </r>
    <r>
      <rPr>
        <sz val="7"/>
        <color theme="1"/>
        <rFont val="Arial"/>
        <family val="2"/>
      </rPr>
      <t xml:space="preserve">
Cambio de TC's de 115 kV con una RTC = 800/5 A
</t>
    </r>
    <r>
      <rPr>
        <b/>
        <sz val="7"/>
        <color theme="1"/>
        <rFont val="Arial"/>
        <family val="2"/>
      </rPr>
      <t>SE San Vicente</t>
    </r>
    <r>
      <rPr>
        <sz val="7"/>
        <color theme="1"/>
        <rFont val="Arial"/>
        <family val="2"/>
      </rPr>
      <t xml:space="preserve">
Cambio de TC's de 115 kV con una RTC = 1000/5 A
</t>
    </r>
    <r>
      <rPr>
        <b/>
        <sz val="7"/>
        <color theme="1"/>
        <rFont val="Arial"/>
        <family val="2"/>
      </rPr>
      <t>LT Compostela – 73870- Las Varas</t>
    </r>
    <r>
      <rPr>
        <sz val="7"/>
        <color theme="1"/>
        <rFont val="Arial"/>
        <family val="2"/>
      </rPr>
      <t xml:space="preserve">
Cambio de estado operativo de Normalmente Abierto a Normalmente Cerrado
</t>
    </r>
    <r>
      <rPr>
        <b/>
        <sz val="7"/>
        <color theme="1"/>
        <rFont val="Arial"/>
        <family val="2"/>
      </rPr>
      <t>SE Nuevo Vallarta</t>
    </r>
    <r>
      <rPr>
        <sz val="7"/>
        <color theme="1"/>
        <rFont val="Arial"/>
        <family val="2"/>
      </rPr>
      <t xml:space="preserve">
3 AT - 1F - 75 MVA - 225 MVA - 230/115 kV
</t>
    </r>
    <r>
      <rPr>
        <b/>
        <sz val="7"/>
        <color theme="1"/>
        <rFont val="Arial"/>
        <family val="2"/>
      </rPr>
      <t>SE Vallarta Uno</t>
    </r>
    <r>
      <rPr>
        <sz val="7"/>
        <color theme="1"/>
        <rFont val="Arial"/>
        <family val="2"/>
      </rPr>
      <t xml:space="preserve">
Recalibración del Bus de 115 kV
</t>
    </r>
    <r>
      <rPr>
        <b/>
        <sz val="7"/>
        <color theme="1"/>
        <rFont val="Arial"/>
        <family val="2"/>
      </rPr>
      <t>SE Pitillal</t>
    </r>
    <r>
      <rPr>
        <sz val="7"/>
        <color theme="1"/>
        <rFont val="Arial"/>
        <family val="2"/>
      </rPr>
      <t xml:space="preserve">
Recalibración del Bus de 115 kV</t>
    </r>
  </si>
  <si>
    <t>Se requirieron largos periodos de revisiones, validación y liberación de documentos principalmente para actualización de ICM.
Se presentaron atrasos en las actividades y estudios previos por parte de CPTT por lo que el proyecto fue reprogramado para publicarse en 2024.
Se tuvo un periodo de espera para la autorización de presupuesto por parte de la SHCP.</t>
  </si>
  <si>
    <t xml:space="preserve">Se realizaron las gestiones necesarias para la actualización de ICM, autorización presupuestal e integración de paquete de concurso para solicitar su publicación en el 3er trimestre de 2025. </t>
  </si>
  <si>
    <r>
      <t xml:space="preserve">El proyecto está en concurso con el procedimiento No. CFE-0004-CACOA-0005-2025.
</t>
    </r>
    <r>
      <rPr>
        <b/>
        <sz val="7"/>
        <color theme="1"/>
        <rFont val="Arial"/>
        <family val="2"/>
      </rPr>
      <t>24.JUL.25 Publicación
21.OCT.25 Fallo</t>
    </r>
  </si>
  <si>
    <t>P22-OC1</t>
  </si>
  <si>
    <t>361 SE Paso del Norte Banco 2</t>
  </si>
  <si>
    <r>
      <rPr>
        <b/>
        <sz val="7"/>
        <color theme="1"/>
        <rFont val="Arial"/>
        <family val="2"/>
      </rPr>
      <t>SE Paso del Norte Banco 2</t>
    </r>
    <r>
      <rPr>
        <sz val="7"/>
        <color theme="1"/>
        <rFont val="Arial"/>
        <family val="2"/>
      </rPr>
      <t xml:space="preserve">
3 AT - 1F - 100 MVA - 300 MVA - 230/115 kV
</t>
    </r>
    <r>
      <rPr>
        <b/>
        <sz val="7"/>
        <color theme="1"/>
        <rFont val="Arial"/>
        <family val="2"/>
      </rPr>
      <t>SE Paso del Norte MVAr</t>
    </r>
    <r>
      <rPr>
        <sz val="7"/>
        <color theme="1"/>
        <rFont val="Arial"/>
        <family val="2"/>
      </rPr>
      <t xml:space="preserve">
1 Capacitor - 30 MVAr - 115 kV
1 Alimentador 115 kV Capacitor
</t>
    </r>
    <r>
      <rPr>
        <b/>
        <sz val="7"/>
        <color theme="1"/>
        <rFont val="Arial"/>
        <family val="2"/>
      </rPr>
      <t>SE Reforma</t>
    </r>
    <r>
      <rPr>
        <sz val="7"/>
        <color theme="1"/>
        <rFont val="Arial"/>
        <family val="2"/>
      </rPr>
      <t xml:space="preserve">
1 Capacitor - 30 MVAr - 115 kV
1 Alimentador 115 kV Capacitor
</t>
    </r>
    <r>
      <rPr>
        <b/>
        <sz val="7"/>
        <color theme="1"/>
        <rFont val="Arial"/>
        <family val="2"/>
      </rPr>
      <t>SE Cuatro Siglos</t>
    </r>
    <r>
      <rPr>
        <sz val="7"/>
        <color theme="1"/>
        <rFont val="Arial"/>
        <family val="2"/>
      </rPr>
      <t xml:space="preserve">
1 Capacitor - 15 MVAr - 115 kV
1 Alimentador 115 kV Capacitor
</t>
    </r>
    <r>
      <rPr>
        <b/>
        <sz val="7"/>
        <color theme="1"/>
        <rFont val="Arial"/>
        <family val="2"/>
      </rPr>
      <t>SE Libertad</t>
    </r>
    <r>
      <rPr>
        <sz val="7"/>
        <color theme="1"/>
        <rFont val="Arial"/>
        <family val="2"/>
      </rPr>
      <t xml:space="preserve">
1 Capacitor - 15 MVAr - 115 kV
1 Alimentador 115 kV Capacitor
</t>
    </r>
    <r>
      <rPr>
        <b/>
        <sz val="7"/>
        <color theme="1"/>
        <rFont val="Arial"/>
        <family val="2"/>
      </rPr>
      <t>SE Médanos</t>
    </r>
    <r>
      <rPr>
        <sz val="7"/>
        <color theme="1"/>
        <rFont val="Arial"/>
        <family val="2"/>
      </rPr>
      <t xml:space="preserve">
1 Capacitor - 15 MVAr - 115 kV
1 Alimentador 115 kV Capacitor</t>
    </r>
  </si>
  <si>
    <t xml:space="preserve">Se realiza la actualización de ICM, autorización presupuestal e integración de paquete de concurso para solicitar su publicación en el 3er trimestre de 2025. </t>
  </si>
  <si>
    <r>
      <t xml:space="preserve">El proyecto está programado para que inicie su procedimiento de concurso con las siguientes fechas estimadas:
</t>
    </r>
    <r>
      <rPr>
        <b/>
        <sz val="7"/>
        <color theme="1"/>
        <rFont val="Arial"/>
        <family val="2"/>
      </rPr>
      <t>17.OCT.25 Solicitud de Publicación
23.OCT.25 Publicación</t>
    </r>
    <r>
      <rPr>
        <sz val="7"/>
        <color theme="1"/>
        <rFont val="Arial"/>
        <family val="2"/>
      </rPr>
      <t xml:space="preserve">
</t>
    </r>
    <r>
      <rPr>
        <b/>
        <sz val="7"/>
        <color theme="1"/>
        <rFont val="Arial"/>
        <family val="2"/>
      </rPr>
      <t>09.ENE.26 Fallo</t>
    </r>
  </si>
  <si>
    <t>P22-NT1</t>
  </si>
  <si>
    <t>362 SE Refuerzo de la Red de la Zona Piedras Negras</t>
  </si>
  <si>
    <r>
      <rPr>
        <b/>
        <sz val="7"/>
        <color theme="1"/>
        <rFont val="Arial"/>
        <family val="2"/>
      </rPr>
      <t>LT Piedras Negras Potencia - 83130 - Acuña</t>
    </r>
    <r>
      <rPr>
        <sz val="7"/>
        <color theme="1"/>
        <rFont val="Arial"/>
        <family val="2"/>
      </rPr>
      <t xml:space="preserve">
Cambio de TC's de 138 kV en ambos extremos de la línea
</t>
    </r>
    <r>
      <rPr>
        <b/>
        <sz val="7"/>
        <color theme="1"/>
        <rFont val="Arial"/>
        <family val="2"/>
      </rPr>
      <t>SE Los Novillos</t>
    </r>
    <r>
      <rPr>
        <sz val="7"/>
        <color theme="1"/>
        <rFont val="Arial"/>
        <family val="2"/>
      </rPr>
      <t xml:space="preserve">
3 AT - 1F - 75 MVA - 225 MVA - 230/138 kV</t>
    </r>
  </si>
  <si>
    <r>
      <t xml:space="preserve">El proyecto está programado para que inicie su procedimiento de concurso con las siguientes fechas estimadas:
</t>
    </r>
    <r>
      <rPr>
        <b/>
        <sz val="7"/>
        <color theme="1"/>
        <rFont val="Arial"/>
        <family val="2"/>
      </rPr>
      <t>14.OCT.25 Solicitud de Publicación
21.OCT.25 Publicación</t>
    </r>
    <r>
      <rPr>
        <sz val="7"/>
        <color theme="1"/>
        <rFont val="Arial"/>
        <family val="2"/>
      </rPr>
      <t xml:space="preserve">
</t>
    </r>
    <r>
      <rPr>
        <b/>
        <sz val="7"/>
        <color theme="1"/>
        <rFont val="Arial"/>
        <family val="2"/>
      </rPr>
      <t>08.ENE.26 Fallo</t>
    </r>
  </si>
  <si>
    <t>P22-NE1</t>
  </si>
  <si>
    <t>Compensación capacitiva en la zona Villahermosa</t>
  </si>
  <si>
    <r>
      <rPr>
        <b/>
        <sz val="7"/>
        <color theme="1"/>
        <rFont val="Soberana Sans"/>
      </rPr>
      <t xml:space="preserve">SE Frontera MVAr
</t>
    </r>
    <r>
      <rPr>
        <sz val="7"/>
        <color theme="1"/>
        <rFont val="Soberana Sans"/>
      </rPr>
      <t xml:space="preserve">1 Capacitor - 7.5 MVAr - 115 kV
1 Alimentador 115 kV Capacitor
</t>
    </r>
    <r>
      <rPr>
        <b/>
        <sz val="7"/>
        <color theme="1"/>
        <rFont val="Soberana Sans"/>
      </rPr>
      <t>SE Tabasquillo MVAr</t>
    </r>
    <r>
      <rPr>
        <sz val="7"/>
        <color theme="1"/>
        <rFont val="Soberana Sans"/>
      </rPr>
      <t xml:space="preserve">
1 Capacitor - 7.5 MVAr - 115 kV
1 Alimentador 115 kV Capacitor</t>
    </r>
  </si>
  <si>
    <t>P22-OR2</t>
  </si>
  <si>
    <t>Compensación capacitiva en el Suroriente de Puebla</t>
  </si>
  <si>
    <r>
      <rPr>
        <b/>
        <sz val="7"/>
        <color theme="1"/>
        <rFont val="Arial"/>
        <family val="2"/>
      </rPr>
      <t>SE Coapan</t>
    </r>
    <r>
      <rPr>
        <sz val="7"/>
        <color theme="1"/>
        <rFont val="Arial"/>
        <family val="2"/>
      </rPr>
      <t xml:space="preserve">
1 Capacitor - 7.5 MVAr - 115 kV
1 Alimentador 115 kV Capacitor
</t>
    </r>
    <r>
      <rPr>
        <b/>
        <sz val="7"/>
        <color theme="1"/>
        <rFont val="Arial"/>
        <family val="2"/>
      </rPr>
      <t>SE Zinacantepec</t>
    </r>
    <r>
      <rPr>
        <sz val="7"/>
        <color theme="1"/>
        <rFont val="Arial"/>
        <family val="2"/>
      </rPr>
      <t xml:space="preserve">
1 Capacitor - 15 MVAr - 115 kV
1 Alimentador 115 kV Capacitor
</t>
    </r>
    <r>
      <rPr>
        <b/>
        <sz val="7"/>
        <color theme="1"/>
        <rFont val="Arial"/>
        <family val="2"/>
      </rPr>
      <t>SE Tehuacán (sustitución)</t>
    </r>
    <r>
      <rPr>
        <sz val="7"/>
        <color theme="1"/>
        <rFont val="Arial"/>
        <family val="2"/>
      </rPr>
      <t xml:space="preserve">
3 Transformadores de Corriente 115 kV LT Tehuacán - 73280 - Coapan /1
1/ Alcanzar un límite operativo mínimo 120 MVA</t>
    </r>
  </si>
  <si>
    <t>P22-OR3</t>
  </si>
  <si>
    <t>Atención al suministro en la zona Irapuato</t>
  </si>
  <si>
    <r>
      <rPr>
        <b/>
        <sz val="7"/>
        <color theme="1"/>
        <rFont val="Arial"/>
        <family val="2"/>
      </rPr>
      <t xml:space="preserve">LT Abasolo II Entronque Abasolo - 73610 - Pueblo Nuevo
</t>
    </r>
    <r>
      <rPr>
        <sz val="7"/>
        <color theme="1"/>
        <rFont val="Arial"/>
        <family val="2"/>
      </rPr>
      <t xml:space="preserve">115 kV - 2C - 0.2 km-C 477 ACSR
</t>
    </r>
    <r>
      <rPr>
        <b/>
        <sz val="7"/>
        <color theme="1"/>
        <rFont val="Arial"/>
        <family val="2"/>
      </rPr>
      <t>SE Las Fresas Banco 2</t>
    </r>
    <r>
      <rPr>
        <sz val="7"/>
        <color theme="1"/>
        <rFont val="Arial"/>
        <family val="2"/>
      </rPr>
      <t xml:space="preserve">
3 AT - 1F - 125 MVA - 375 MVA - 400/115 kV
Recalibración de Bus 115 kV
</t>
    </r>
    <r>
      <rPr>
        <b/>
        <sz val="7"/>
        <color theme="1"/>
        <rFont val="Arial"/>
        <family val="2"/>
      </rPr>
      <t>SE Abasolo II</t>
    </r>
    <r>
      <rPr>
        <sz val="7"/>
        <color theme="1"/>
        <rFont val="Arial"/>
        <family val="2"/>
      </rPr>
      <t xml:space="preserve">
1 Alimentador 115 kV SE Abasolo
1 Alimentador 115 kV SE Pueblo Nuevo.
</t>
    </r>
    <r>
      <rPr>
        <b/>
        <sz val="7"/>
        <color theme="1"/>
        <rFont val="Arial"/>
        <family val="2"/>
      </rPr>
      <t>SE Silao Potencia</t>
    </r>
    <r>
      <rPr>
        <sz val="7"/>
        <color theme="1"/>
        <rFont val="Arial"/>
        <family val="2"/>
      </rPr>
      <t xml:space="preserve">
3 Interruptores de Potencia 230 kV
1 Cuchilla desconetadora 230 kV
</t>
    </r>
    <r>
      <rPr>
        <b/>
        <sz val="7"/>
        <color theme="1"/>
        <rFont val="Arial"/>
        <family val="2"/>
      </rPr>
      <t>SE Irapuato I</t>
    </r>
    <r>
      <rPr>
        <sz val="7"/>
        <color theme="1"/>
        <rFont val="Arial"/>
        <family val="2"/>
      </rPr>
      <t xml:space="preserve">
3 Cuchillas desconectadoras 115 kV
</t>
    </r>
    <r>
      <rPr>
        <b/>
        <sz val="7"/>
        <color theme="1"/>
        <rFont val="Arial"/>
        <family val="2"/>
      </rPr>
      <t>SE Irapuato II</t>
    </r>
    <r>
      <rPr>
        <sz val="7"/>
        <color theme="1"/>
        <rFont val="Arial"/>
        <family val="2"/>
      </rPr>
      <t xml:space="preserve">
8 Interruptores de Potencia 115 kV
23 Cuchillas desconectadoras 115 kV
4 Cuchillas desconectadoras 230 kV
Recalibración de Bus 115 kV.</t>
    </r>
  </si>
  <si>
    <t>P22-OC2</t>
  </si>
  <si>
    <t>Compensación reactiva para la zona Santiago</t>
  </si>
  <si>
    <r>
      <rPr>
        <b/>
        <sz val="7"/>
        <color theme="1"/>
        <rFont val="Arial"/>
        <family val="2"/>
      </rPr>
      <t xml:space="preserve">SE Peñitas MVAr (sustitución)
</t>
    </r>
    <r>
      <rPr>
        <sz val="7"/>
        <color theme="1"/>
        <rFont val="Arial"/>
        <family val="2"/>
      </rPr>
      <t xml:space="preserve">1 Capacitor - 115 kV - 15 MVAr
(Capacitor actual de 7.5 MVAr)
1 Alimentador 115 kV Capacitor
</t>
    </r>
    <r>
      <rPr>
        <b/>
        <sz val="7"/>
        <color theme="1"/>
        <rFont val="Arial"/>
        <family val="2"/>
      </rPr>
      <t>SE Acaponeta MVAr (sustitución)</t>
    </r>
    <r>
      <rPr>
        <sz val="7"/>
        <color theme="1"/>
        <rFont val="Arial"/>
        <family val="2"/>
      </rPr>
      <t xml:space="preserve">
1 Capacitor - 115kV - 12 MVAr
(Capacitor actual de 5.0 MVAr)
1 Alimentador 115 kV Capacitor
</t>
    </r>
    <r>
      <rPr>
        <b/>
        <sz val="7"/>
        <color theme="1"/>
        <rFont val="Arial"/>
        <family val="2"/>
      </rPr>
      <t xml:space="preserve">SE Santiago
</t>
    </r>
    <r>
      <rPr>
        <sz val="7"/>
        <color theme="1"/>
        <rFont val="Arial"/>
        <family val="2"/>
      </rPr>
      <t xml:space="preserve">3 Transformadores de Corriente LT Peñitas - 73850 - Santiago /1,3
Recalibración Bus 115 kV /4
</t>
    </r>
    <r>
      <rPr>
        <b/>
        <sz val="7"/>
        <color theme="1"/>
        <rFont val="Arial"/>
        <family val="2"/>
      </rPr>
      <t>SE Tepic II (sustitución)</t>
    </r>
    <r>
      <rPr>
        <sz val="7"/>
        <color theme="1"/>
        <rFont val="Arial"/>
        <family val="2"/>
      </rPr>
      <t xml:space="preserve">
3 Transformadores de Corriente LT Tepic II - 73750 - Santiago /2,3
Recalibración Bus 115 kV /5
1/ RTC 600/5 Alcanzar un límite operativo 120 MVA
2/ RTC 800/5 Alcanzar un límite operativo 159 MVA
3/ Sustitución Transformadores de Corriente
4/ Calibre mínimo 500 MCM CU
4/ Calibre mínimo 400 MCM CU</t>
    </r>
  </si>
  <si>
    <t>P22-OC3</t>
  </si>
  <si>
    <t>Incremento en la capacidad de Transformación entre la zona Guasave y Los Mochis</t>
  </si>
  <si>
    <r>
      <rPr>
        <b/>
        <sz val="7"/>
        <color theme="1"/>
        <rFont val="Arial"/>
        <family val="2"/>
      </rPr>
      <t>LT Caimanero Entronque Los Mochis Dos - Guamúchil Dos</t>
    </r>
    <r>
      <rPr>
        <sz val="7"/>
        <color theme="1"/>
        <rFont val="Arial"/>
        <family val="2"/>
      </rPr>
      <t xml:space="preserve">
230 kV - 2C - 1.0 km-C
</t>
    </r>
    <r>
      <rPr>
        <b/>
        <sz val="7"/>
        <color theme="1"/>
        <rFont val="Arial"/>
        <family val="2"/>
      </rPr>
      <t>LT Caimanero Entronque Guasave - Hernando de Villafañe ( futuro entronque a SE Santa María)</t>
    </r>
    <r>
      <rPr>
        <sz val="7"/>
        <color theme="1"/>
        <rFont val="Arial"/>
        <family val="2"/>
      </rPr>
      <t xml:space="preserve">
115 kV - 2C - 55.6 km-C
</t>
    </r>
    <r>
      <rPr>
        <b/>
        <sz val="7"/>
        <color theme="1"/>
        <rFont val="Arial"/>
        <family val="2"/>
      </rPr>
      <t>LT Caimanero - Bamoa</t>
    </r>
    <r>
      <rPr>
        <sz val="7"/>
        <color theme="1"/>
        <rFont val="Arial"/>
        <family val="2"/>
      </rPr>
      <t xml:space="preserve">
115 kV - 1C - 5.7 km-C
</t>
    </r>
    <r>
      <rPr>
        <b/>
        <sz val="7"/>
        <color theme="1"/>
        <rFont val="Arial"/>
        <family val="2"/>
      </rPr>
      <t>SE Caimanero Banco 1</t>
    </r>
    <r>
      <rPr>
        <sz val="7"/>
        <color theme="1"/>
        <rFont val="Arial"/>
        <family val="2"/>
      </rPr>
      <t xml:space="preserve">
4 AT - 1F - 75 MVA - 300 MVA - 230/115 kV
 (aledaña a la futura SE Naranjo)
</t>
    </r>
    <r>
      <rPr>
        <b/>
        <sz val="7"/>
        <color theme="1"/>
        <rFont val="Arial"/>
        <family val="2"/>
      </rPr>
      <t>SE Caimanero</t>
    </r>
    <r>
      <rPr>
        <sz val="7"/>
        <color theme="1"/>
        <rFont val="Arial"/>
        <family val="2"/>
      </rPr>
      <t xml:space="preserve">
1 Alimentador Línea Nuevo 230 kV (hacia LMD) 
1 Alimentador Línea Nuevo 230 kV (hacia LMD) 
1 Alimentador Amarre de Barras 230 kV (interruptor de amarre)
1 Alimentador Línea Nuevo 115 kV (hacia HVF futura STM)
1 Alimentador Línea Nuevo 115 kV (hacia GSV)
1 Alimentador Línea Nuevo 115 kV (hacia BMO)
1 Alimentador Amarre de Barras 115 kV (interruptor de amarre) /1
</t>
    </r>
    <r>
      <rPr>
        <b/>
        <sz val="7"/>
        <color theme="1"/>
        <rFont val="Arial"/>
        <family val="2"/>
      </rPr>
      <t xml:space="preserve">SE Bamoa
</t>
    </r>
    <r>
      <rPr>
        <sz val="7"/>
        <color theme="1"/>
        <rFont val="Arial"/>
        <family val="2"/>
      </rPr>
      <t xml:space="preserve">1 Alimentador Línea Ampliación 115 kV (hacia Caimanero) /2
1 Alimentador Línea Ampliación 115 kV (hacia SRA) /2
1 Interruptor de Transferencia 115 kV /1
</t>
    </r>
    <r>
      <rPr>
        <b/>
        <sz val="7"/>
        <color theme="1"/>
        <rFont val="Arial"/>
        <family val="2"/>
      </rPr>
      <t>SE San Rafael</t>
    </r>
    <r>
      <rPr>
        <sz val="7"/>
        <color theme="1"/>
        <rFont val="Arial"/>
        <family val="2"/>
      </rPr>
      <t xml:space="preserve">
1 Alimentador Línea Ampliación 115 kV (hacia BMO) /3,4
1/ El interruptor se considera dentro de los Alimentadores en dicha Subestación Eéctrica
2/ Modernización SE Bamoa, incluye normalización del arreglo de Barras BP-BT, incluye interruptor de transferencia.
3/ Se elimina la derivación de la LT hacia Bamoa y se Normaiza el alimentador en la SE SRA.
4/ Obra considerada originalmente en el proyecto M20-NO1</t>
    </r>
  </si>
  <si>
    <t>P22-NO1</t>
  </si>
  <si>
    <t xml:space="preserve">Compensación capacitiva al poniente de la ciudad de Culiacán </t>
  </si>
  <si>
    <r>
      <rPr>
        <b/>
        <sz val="7"/>
        <color theme="1"/>
        <rFont val="Soberana Sans"/>
      </rPr>
      <t xml:space="preserve">SE Navolato
</t>
    </r>
    <r>
      <rPr>
        <sz val="7"/>
        <color theme="1"/>
        <rFont val="Soberana Sans"/>
      </rPr>
      <t>1 Capacitor - 22.5 MVAr - 115 kV</t>
    </r>
    <r>
      <rPr>
        <sz val="7"/>
        <color theme="1"/>
        <rFont val="Arial"/>
        <family val="2"/>
      </rPr>
      <t xml:space="preserve">
1 Alimentador 115 kV Capacitor</t>
    </r>
  </si>
  <si>
    <t>P22-NO2</t>
  </si>
  <si>
    <t>Compensación capacitiva en el corredor de 115 kV entre las zonas Hermosillo y Santa Ana</t>
  </si>
  <si>
    <r>
      <rPr>
        <b/>
        <sz val="7"/>
        <color theme="1"/>
        <rFont val="Soberana Sans"/>
      </rPr>
      <t xml:space="preserve">SE Oasis
</t>
    </r>
    <r>
      <rPr>
        <sz val="7"/>
        <color theme="1"/>
        <rFont val="Soberana Sans"/>
      </rPr>
      <t>1 Capacitor - 22.5 MVAr - 115 kV</t>
    </r>
    <r>
      <rPr>
        <sz val="7"/>
        <color theme="1"/>
        <rFont val="Arial"/>
        <family val="2"/>
      </rPr>
      <t xml:space="preserve">
1 Alimentador 115 kV Capacitor</t>
    </r>
  </si>
  <si>
    <t>P22-NO3</t>
  </si>
  <si>
    <t>Soporte de Tensión en la zona Chihuahua</t>
  </si>
  <si>
    <r>
      <rPr>
        <b/>
        <sz val="7"/>
        <color theme="1"/>
        <rFont val="Arial"/>
        <family val="2"/>
      </rPr>
      <t xml:space="preserve">SE Chihuahua Norte
</t>
    </r>
    <r>
      <rPr>
        <sz val="7"/>
        <color theme="1"/>
        <rFont val="Arial"/>
        <family val="2"/>
      </rPr>
      <t xml:space="preserve">1 Capacitor - 45 MVAr - 115 kV
1 Alimentador 115 kV Capacitor
</t>
    </r>
    <r>
      <rPr>
        <b/>
        <sz val="7"/>
        <color theme="1"/>
        <rFont val="Arial"/>
        <family val="2"/>
      </rPr>
      <t>SE Disión del Norte</t>
    </r>
    <r>
      <rPr>
        <sz val="7"/>
        <color theme="1"/>
        <rFont val="Arial"/>
        <family val="2"/>
      </rPr>
      <t xml:space="preserve">
1 Capacitor - 30 MVAr - 115 kV
1 Alimentador 115 kV Capacitor
</t>
    </r>
    <r>
      <rPr>
        <b/>
        <sz val="7"/>
        <color theme="1"/>
        <rFont val="Arial"/>
        <family val="2"/>
      </rPr>
      <t>SE Ávalos</t>
    </r>
    <r>
      <rPr>
        <sz val="7"/>
        <color theme="1"/>
        <rFont val="Arial"/>
        <family val="2"/>
      </rPr>
      <t xml:space="preserve">
1 Capacitor - 30 MVAr - 115 kV
1 Alimentador 115 kV Capacitor
</t>
    </r>
    <r>
      <rPr>
        <b/>
        <sz val="7"/>
        <color theme="1"/>
        <rFont val="Arial"/>
        <family val="2"/>
      </rPr>
      <t>SE Chuviscar</t>
    </r>
    <r>
      <rPr>
        <sz val="7"/>
        <color theme="1"/>
        <rFont val="Arial"/>
        <family val="2"/>
      </rPr>
      <t xml:space="preserve">
1 Capacitor - 30 MVAr - 115 kV
1 Alimentador 115 kV Capacitor
</t>
    </r>
    <r>
      <rPr>
        <b/>
        <sz val="7"/>
        <color theme="1"/>
        <rFont val="Arial"/>
        <family val="2"/>
      </rPr>
      <t>SE Chihuahua Planta</t>
    </r>
    <r>
      <rPr>
        <sz val="7"/>
        <color theme="1"/>
        <rFont val="Arial"/>
        <family val="2"/>
      </rPr>
      <t xml:space="preserve">
1 Capacitor - 15 MVAr - 115 kV
1 Alimentador 115 kV Capacitor
</t>
    </r>
    <r>
      <rPr>
        <b/>
        <sz val="7"/>
        <color theme="1"/>
        <rFont val="Arial"/>
        <family val="2"/>
      </rPr>
      <t>SE Menonitas</t>
    </r>
    <r>
      <rPr>
        <sz val="7"/>
        <color theme="1"/>
        <rFont val="Arial"/>
        <family val="2"/>
      </rPr>
      <t xml:space="preserve">
1 Capacitor - 15 MVAr - 115 kV
1 Alimentador 115 kV Capacitor
</t>
    </r>
    <r>
      <rPr>
        <b/>
        <sz val="7"/>
        <color theme="1"/>
        <rFont val="Arial"/>
        <family val="2"/>
      </rPr>
      <t>SE Campo Setenta y Tres</t>
    </r>
    <r>
      <rPr>
        <sz val="7"/>
        <color theme="1"/>
        <rFont val="Arial"/>
        <family val="2"/>
      </rPr>
      <t xml:space="preserve">
1 Capacitor - 10 MVAr - 115 kV
1 Alimentador 115 kV Capacitor
</t>
    </r>
    <r>
      <rPr>
        <b/>
        <sz val="7"/>
        <color theme="1"/>
        <rFont val="Arial"/>
        <family val="2"/>
      </rPr>
      <t>SE Maniobras Treinta y Cuatro</t>
    </r>
    <r>
      <rPr>
        <sz val="7"/>
        <color theme="1"/>
        <rFont val="Arial"/>
        <family val="2"/>
      </rPr>
      <t xml:space="preserve">
1 Capacitor - 15 MVAr - 115 kV
1 Alimentador 115 kV Capacitor
</t>
    </r>
    <r>
      <rPr>
        <b/>
        <sz val="7"/>
        <color theme="1"/>
        <rFont val="Arial"/>
        <family val="2"/>
      </rPr>
      <t>SE Manitoba</t>
    </r>
    <r>
      <rPr>
        <sz val="7"/>
        <color theme="1"/>
        <rFont val="Arial"/>
        <family val="2"/>
      </rPr>
      <t xml:space="preserve">
1 Capacitor - 15 MVAr - 115 kV
1 Alimentador 115 kV Capacitor</t>
    </r>
  </si>
  <si>
    <t>P22-NT2</t>
  </si>
  <si>
    <t>Soporte de Tensión en la zona Camargo</t>
  </si>
  <si>
    <r>
      <rPr>
        <b/>
        <sz val="7"/>
        <color theme="1"/>
        <rFont val="Arial"/>
        <family val="2"/>
      </rPr>
      <t xml:space="preserve">SE Jiménez
</t>
    </r>
    <r>
      <rPr>
        <sz val="7"/>
        <color theme="1"/>
        <rFont val="Arial"/>
        <family val="2"/>
      </rPr>
      <t xml:space="preserve">1 Capacitor - 15 MVAr - 115 kV
1 Alimentador 115 kV Capacitor 
</t>
    </r>
    <r>
      <rPr>
        <b/>
        <sz val="7"/>
        <color theme="1"/>
        <rFont val="Arial"/>
        <family val="2"/>
      </rPr>
      <t>SE Abraham González</t>
    </r>
    <r>
      <rPr>
        <sz val="7"/>
        <color theme="1"/>
        <rFont val="Arial"/>
        <family val="2"/>
      </rPr>
      <t xml:space="preserve">
1 Capacitor - 15 MVAr - 115 kV
1 Alimentador 115 kV Capacitor 
</t>
    </r>
    <r>
      <rPr>
        <b/>
        <sz val="7"/>
        <color theme="1"/>
        <rFont val="Arial"/>
        <family val="2"/>
      </rPr>
      <t>SE Puerto Justo</t>
    </r>
    <r>
      <rPr>
        <sz val="7"/>
        <color theme="1"/>
        <rFont val="Arial"/>
        <family val="2"/>
      </rPr>
      <t xml:space="preserve">
1 Capacitor - 15 MVAr - 115 kV
1 Alimentador 115 kV Capacitor 
</t>
    </r>
    <r>
      <rPr>
        <b/>
        <sz val="7"/>
        <color theme="1"/>
        <rFont val="Arial"/>
        <family val="2"/>
      </rPr>
      <t>SE Santa María del Oro</t>
    </r>
    <r>
      <rPr>
        <sz val="7"/>
        <color theme="1"/>
        <rFont val="Arial"/>
        <family val="2"/>
      </rPr>
      <t xml:space="preserve">
1 Capacitor - 10 MVAr - 115 kV
1 Alimentador 115 kV Capacitor 
</t>
    </r>
    <r>
      <rPr>
        <b/>
        <sz val="7"/>
        <color theme="1"/>
        <rFont val="Arial"/>
        <family val="2"/>
      </rPr>
      <t>SE Río Florido</t>
    </r>
    <r>
      <rPr>
        <sz val="7"/>
        <color theme="1"/>
        <rFont val="Arial"/>
        <family val="2"/>
      </rPr>
      <t xml:space="preserve">
1 Capacitor - 15 MVAr - 115 kV
1 Alimentador 115 kV Capacitor 
</t>
    </r>
    <r>
      <rPr>
        <b/>
        <sz val="7"/>
        <color theme="1"/>
        <rFont val="Arial"/>
        <family val="2"/>
      </rPr>
      <t>SE Bolívar</t>
    </r>
    <r>
      <rPr>
        <sz val="7"/>
        <color theme="1"/>
        <rFont val="Arial"/>
        <family val="2"/>
      </rPr>
      <t xml:space="preserve">
1 Capacitor - 10 MVAr - 115 kV
1 Alimentador 115 kV Capacitor</t>
    </r>
  </si>
  <si>
    <t>P22-NT3</t>
  </si>
  <si>
    <t>Compensación capacitiva en la red de 69 kV, de la zona Tijuana</t>
  </si>
  <si>
    <r>
      <rPr>
        <b/>
        <sz val="7"/>
        <color theme="1"/>
        <rFont val="Arial"/>
        <family val="2"/>
      </rPr>
      <t>SE Tijuana I MVAr</t>
    </r>
    <r>
      <rPr>
        <sz val="7"/>
        <color theme="1"/>
        <rFont val="Arial"/>
        <family val="2"/>
      </rPr>
      <t xml:space="preserve">
1 Capacitor - 24.3 MVAr - 69 kV
1 Alimentador 69 kV Capacitor
</t>
    </r>
    <r>
      <rPr>
        <b/>
        <sz val="7"/>
        <color theme="1"/>
        <rFont val="Arial"/>
        <family val="2"/>
      </rPr>
      <t>SE Francisco Villa MVAr</t>
    </r>
    <r>
      <rPr>
        <sz val="7"/>
        <color theme="1"/>
        <rFont val="Arial"/>
        <family val="2"/>
      </rPr>
      <t xml:space="preserve">
1 Capacitor - 24.3 MVAr - 69 kV
1 Alimentador 69 kV Capacitor
</t>
    </r>
    <r>
      <rPr>
        <b/>
        <sz val="7"/>
        <color theme="1"/>
        <rFont val="Arial"/>
        <family val="2"/>
      </rPr>
      <t>SE Lago MVAr</t>
    </r>
    <r>
      <rPr>
        <sz val="7"/>
        <color theme="1"/>
        <rFont val="Arial"/>
        <family val="2"/>
      </rPr>
      <t xml:space="preserve">
1 Capacitor - 24.3 MVAr - 69 kV
1 Alimentador 69 kV Capacitor
</t>
    </r>
    <r>
      <rPr>
        <b/>
        <sz val="7"/>
        <color theme="1"/>
        <rFont val="Arial"/>
        <family val="2"/>
      </rPr>
      <t>SE Seminario MVAr</t>
    </r>
    <r>
      <rPr>
        <sz val="7"/>
        <color theme="1"/>
        <rFont val="Arial"/>
        <family val="2"/>
      </rPr>
      <t xml:space="preserve">
1 Capacitor - 16.2 MVAr - 69 kV
1 Alimentador 69 kV Capacitor
</t>
    </r>
    <r>
      <rPr>
        <b/>
        <sz val="7"/>
        <color theme="1"/>
        <rFont val="Arial"/>
        <family val="2"/>
      </rPr>
      <t>SE Durazno MVAr</t>
    </r>
    <r>
      <rPr>
        <sz val="7"/>
        <color theme="1"/>
        <rFont val="Arial"/>
        <family val="2"/>
      </rPr>
      <t xml:space="preserve">
1 Capacitor - 16.2 MVAr - 69 kV
1 Alimentador 69 kV Capacitor</t>
    </r>
  </si>
  <si>
    <t>P22-BC1</t>
  </si>
  <si>
    <t>Compensación capacitiva en la red de 115 kV, de la zona Tijuana</t>
  </si>
  <si>
    <r>
      <rPr>
        <b/>
        <sz val="7"/>
        <color theme="1"/>
        <rFont val="Arial"/>
        <family val="2"/>
      </rPr>
      <t>SE Panamericana MVAr</t>
    </r>
    <r>
      <rPr>
        <sz val="7"/>
        <color theme="1"/>
        <rFont val="Arial"/>
        <family val="2"/>
      </rPr>
      <t xml:space="preserve">
1 Capacitor - 22.5 MVAr - 115 kV
1 Alimentador 115 kV Capacitor
</t>
    </r>
    <r>
      <rPr>
        <b/>
        <sz val="7"/>
        <color theme="1"/>
        <rFont val="Arial"/>
        <family val="2"/>
      </rPr>
      <t>SE La Joya MVAr</t>
    </r>
    <r>
      <rPr>
        <sz val="7"/>
        <color theme="1"/>
        <rFont val="Arial"/>
        <family val="2"/>
      </rPr>
      <t xml:space="preserve">
1 Capacitor - 22.5 MVAr - 115 kV
1 Alimentador 115 kV Capacitor
</t>
    </r>
    <r>
      <rPr>
        <b/>
        <sz val="7"/>
        <color theme="1"/>
        <rFont val="Arial"/>
        <family val="2"/>
      </rPr>
      <t>SE Popotla MVAr</t>
    </r>
    <r>
      <rPr>
        <sz val="7"/>
        <color theme="1"/>
        <rFont val="Arial"/>
        <family val="2"/>
      </rPr>
      <t xml:space="preserve">
1 Capacitor - 7.5 MVAr - 115 kV
1 Alimentador 115 kV Capacitor</t>
    </r>
  </si>
  <si>
    <r>
      <rPr>
        <b/>
        <sz val="7"/>
        <color theme="1"/>
        <rFont val="Arial"/>
        <family val="2"/>
      </rPr>
      <t xml:space="preserve">Este proyecto forma parte del nuevo portafolio de proyectos 2025 (primer grupo de 09 proyectos).
</t>
    </r>
    <r>
      <rPr>
        <sz val="7"/>
        <color theme="1"/>
        <rFont val="Arial"/>
        <family val="2"/>
      </rPr>
      <t xml:space="preserve">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28.NOV.25 Solicitud de Publicación
03.DIC.25 Publicación
29.ENE.26 Fallo</t>
    </r>
  </si>
  <si>
    <t>P22-BC2</t>
  </si>
  <si>
    <t>Solución a la problemática de suministro de la carga en la SE Piaxtla</t>
  </si>
  <si>
    <r>
      <rPr>
        <b/>
        <sz val="7"/>
        <color theme="1"/>
        <rFont val="Soberana Sans"/>
      </rPr>
      <t xml:space="preserve">LT Piaxtla Entronque Subestación Culiacán Potencia - El Habal 
</t>
    </r>
    <r>
      <rPr>
        <sz val="7"/>
        <color theme="1"/>
        <rFont val="Soberana Sans"/>
      </rPr>
      <t>230 kV - 2C - 2.0 km-C</t>
    </r>
    <r>
      <rPr>
        <b/>
        <sz val="7"/>
        <color theme="1"/>
        <rFont val="Soberana Sans"/>
      </rPr>
      <t xml:space="preserve">
SE Piaxtla Banco 3 (traslado)
</t>
    </r>
    <r>
      <rPr>
        <sz val="7"/>
        <color theme="1"/>
        <rFont val="Soberana Sans"/>
      </rPr>
      <t xml:space="preserve">4 AT - 1F - 33.33 MVA - 133.33 MVA - 230/115 kV
</t>
    </r>
    <r>
      <rPr>
        <b/>
        <sz val="7"/>
        <color theme="1"/>
        <rFont val="Soberana Sans"/>
      </rPr>
      <t>SE Piaxtla</t>
    </r>
    <r>
      <rPr>
        <sz val="7"/>
        <color theme="1"/>
        <rFont val="Soberana Sans"/>
      </rPr>
      <t xml:space="preserve">
2 Alimentadores (Nuevo) 230 kV
1 Alimentador (Amarre) 230 kV
1 Alimentador (Ampliación) 115 kV
1 Alimentador (Amarre) 115 kV</t>
    </r>
  </si>
  <si>
    <t>M22-NO1</t>
  </si>
  <si>
    <t>Modernización de la transformación en la SE Tijuana 1 (sustitución de AT)</t>
  </si>
  <si>
    <r>
      <rPr>
        <b/>
        <sz val="7"/>
        <color theme="1"/>
        <rFont val="Arial"/>
        <family val="2"/>
      </rPr>
      <t xml:space="preserve">SE Tijuana I Banco 1 (sustitución) /1,2,
</t>
    </r>
    <r>
      <rPr>
        <sz val="7"/>
        <color theme="1"/>
        <rFont val="Arial"/>
        <family val="2"/>
      </rPr>
      <t xml:space="preserve">3 AT - 1F - 75 MVA - 225 MVA - 230/115-69 kV /1
</t>
    </r>
    <r>
      <rPr>
        <b/>
        <sz val="7"/>
        <color theme="1"/>
        <rFont val="Arial"/>
        <family val="2"/>
      </rPr>
      <t>SE Tijuana I /3</t>
    </r>
    <r>
      <rPr>
        <sz val="7"/>
        <color theme="1"/>
        <rFont val="Arial"/>
        <family val="2"/>
      </rPr>
      <t xml:space="preserve">
1 Alimentador Ampliación 230 kV
1/ Operación inicial 230/69 kV
2/ Se realizará la obra del proyecto colindante a los equipos de transformación de 225 MVA de capacidad instalados (T70) derivado de implicaciones constructivas y operativas, posteriormente serán retirados los equipos de AT10 con obsolescencia y serán enviado al almacén de la ciudad de Mexicali. 
3/ Normalizar conexión de T40, Considera adecuaciones en la SE</t>
    </r>
  </si>
  <si>
    <t>M22-BC1</t>
  </si>
  <si>
    <t>Suministro de energía en Tabasco</t>
  </si>
  <si>
    <r>
      <rPr>
        <b/>
        <sz val="7"/>
        <color theme="1"/>
        <rFont val="Arial"/>
        <family val="2"/>
      </rPr>
      <t xml:space="preserve">LT Pichucalco Entronque Reforma - Mezcalapa (73R10)
</t>
    </r>
    <r>
      <rPr>
        <sz val="7"/>
        <color theme="1"/>
        <rFont val="Arial"/>
        <family val="2"/>
      </rPr>
      <t xml:space="preserve">115 kV - 2C - 60.0 km-C
</t>
    </r>
    <r>
      <rPr>
        <b/>
        <sz val="7"/>
        <color theme="1"/>
        <rFont val="Arial"/>
        <family val="2"/>
      </rPr>
      <t xml:space="preserve">LT Teapa Tabasco Entronque Kilometro Veinte - Tacotalpa (73460)
</t>
    </r>
    <r>
      <rPr>
        <sz val="7"/>
        <color theme="1"/>
        <rFont val="Arial"/>
        <family val="2"/>
      </rPr>
      <t xml:space="preserve">115kV - 1C - 3.0 km-C
</t>
    </r>
    <r>
      <rPr>
        <b/>
        <sz val="7"/>
        <color theme="1"/>
        <rFont val="Arial"/>
        <family val="2"/>
      </rPr>
      <t>SE Malpaso</t>
    </r>
    <r>
      <rPr>
        <sz val="7"/>
        <color theme="1"/>
        <rFont val="Arial"/>
        <family val="2"/>
      </rPr>
      <t xml:space="preserve">
4 AT - 1F - 75 MVA - 300 MVA - 400/115 kV
</t>
    </r>
    <r>
      <rPr>
        <b/>
        <sz val="7"/>
        <color theme="1"/>
        <rFont val="Arial"/>
        <family val="2"/>
      </rPr>
      <t xml:space="preserve">SE Simojovel MVAr
</t>
    </r>
    <r>
      <rPr>
        <sz val="7"/>
        <color theme="1"/>
        <rFont val="Arial"/>
        <family val="2"/>
      </rPr>
      <t xml:space="preserve">1 Capacitor - 7.5 MVAr - 115 kV
1 Alimentador 115 kV Capacitor
</t>
    </r>
    <r>
      <rPr>
        <b/>
        <sz val="7"/>
        <color theme="1"/>
        <rFont val="Arial"/>
        <family val="2"/>
      </rPr>
      <t xml:space="preserve">SE Teapa Tabasco
</t>
    </r>
    <r>
      <rPr>
        <sz val="7"/>
        <color theme="1"/>
        <rFont val="Arial"/>
        <family val="2"/>
      </rPr>
      <t>2 Alimentadores Ampliación 115 kV</t>
    </r>
    <r>
      <rPr>
        <b/>
        <sz val="7"/>
        <color theme="1"/>
        <rFont val="Arial"/>
        <family val="2"/>
      </rPr>
      <t xml:space="preserve">
SE Pichucalco
</t>
    </r>
    <r>
      <rPr>
        <sz val="7"/>
        <color theme="1"/>
        <rFont val="Arial"/>
        <family val="2"/>
      </rPr>
      <t>3 Alimentadores Ampliación 115 kV</t>
    </r>
    <r>
      <rPr>
        <b/>
        <sz val="7"/>
        <color theme="1"/>
        <rFont val="Arial"/>
        <family val="2"/>
      </rPr>
      <t xml:space="preserve">
SE Simojovel
</t>
    </r>
    <r>
      <rPr>
        <sz val="7"/>
        <color theme="1"/>
        <rFont val="Arial"/>
        <family val="2"/>
      </rPr>
      <t>1 Alimentador Ampliación 115 kV</t>
    </r>
    <r>
      <rPr>
        <b/>
        <sz val="7"/>
        <color theme="1"/>
        <rFont val="Arial"/>
        <family val="2"/>
      </rPr>
      <t xml:space="preserve">
SE Malpaso
</t>
    </r>
    <r>
      <rPr>
        <sz val="7"/>
        <color theme="1"/>
        <rFont val="Arial"/>
        <family val="2"/>
      </rPr>
      <t>3 Transformadores de Corriente 115 kV</t>
    </r>
    <r>
      <rPr>
        <b/>
        <sz val="7"/>
        <color theme="1"/>
        <rFont val="Arial"/>
        <family val="2"/>
      </rPr>
      <t xml:space="preserve">
SE Mezcalapa
</t>
    </r>
    <r>
      <rPr>
        <sz val="7"/>
        <color theme="1"/>
        <rFont val="Arial"/>
        <family val="2"/>
      </rPr>
      <t>3 Transformadores de Corriente 115 kV</t>
    </r>
    <r>
      <rPr>
        <b/>
        <sz val="7"/>
        <color theme="1"/>
        <rFont val="Arial"/>
        <family val="2"/>
      </rPr>
      <t xml:space="preserve">
SE Peñitas
</t>
    </r>
    <r>
      <rPr>
        <sz val="7"/>
        <color theme="1"/>
        <rFont val="Arial"/>
        <family val="2"/>
      </rPr>
      <t>3 Transformadores de Corriente 115 kV</t>
    </r>
  </si>
  <si>
    <t>P23-OR1</t>
  </si>
  <si>
    <t>Compensación Reactiva en la red de 400 kV Gerencia Occidental</t>
  </si>
  <si>
    <r>
      <rPr>
        <b/>
        <sz val="7"/>
        <color theme="1"/>
        <rFont val="Soberana Sans"/>
      </rPr>
      <t xml:space="preserve">SE Manzanillo MVAr
</t>
    </r>
    <r>
      <rPr>
        <sz val="7"/>
        <color theme="1"/>
        <rFont val="Soberana Sans"/>
      </rPr>
      <t>4 R Barra - 1F - 25 MVAr - 100 MVAr - 400 kV
1 Alimentador 400 kV Reactor</t>
    </r>
    <r>
      <rPr>
        <b/>
        <sz val="7"/>
        <color theme="1"/>
        <rFont val="Soberana Sans"/>
      </rPr>
      <t xml:space="preserve">
SE Tapeixtles MVAr</t>
    </r>
    <r>
      <rPr>
        <sz val="7"/>
        <color theme="1"/>
        <rFont val="Soberana Sans"/>
      </rPr>
      <t xml:space="preserve">
4 R Barra - 1F - 25 MVAr - 100 MVAr - 400 kV
1 Alimentador 400 kV Reactor
</t>
    </r>
    <r>
      <rPr>
        <b/>
        <sz val="7"/>
        <color theme="1"/>
        <rFont val="Soberana Sans"/>
      </rPr>
      <t xml:space="preserve">SE Mazamitla MVAr
</t>
    </r>
    <r>
      <rPr>
        <sz val="7"/>
        <color theme="1"/>
        <rFont val="Soberana Sans"/>
      </rPr>
      <t>4 R Barra - 1F - 16.66 MVAr - 66.66 MVAr - 400 kV
1 Alimentador 400 kV Reactor</t>
    </r>
  </si>
  <si>
    <t>P23-OC1</t>
  </si>
  <si>
    <t>Incremento en la Transformación de la Zona Colima</t>
  </si>
  <si>
    <r>
      <rPr>
        <b/>
        <sz val="7"/>
        <color theme="1"/>
        <rFont val="Soberana Sans"/>
      </rPr>
      <t>SE Colomo Banco 3</t>
    </r>
    <r>
      <rPr>
        <sz val="7"/>
        <color theme="1"/>
        <rFont val="Soberana Sans"/>
      </rPr>
      <t xml:space="preserve">
1 AT - 3F - 100 MVA - 230/115 kV
</t>
    </r>
    <r>
      <rPr>
        <b/>
        <sz val="7"/>
        <color theme="1"/>
        <rFont val="Soberana Sans"/>
      </rPr>
      <t xml:space="preserve">SE Colima II Banco 3
</t>
    </r>
    <r>
      <rPr>
        <sz val="7"/>
        <color theme="1"/>
        <rFont val="Soberana Sans"/>
      </rPr>
      <t>1 AT - 3F - 100 MVA - 230/115 kV</t>
    </r>
  </si>
  <si>
    <t>P23-OC2</t>
  </si>
  <si>
    <t>Eliminar restricción de capacidad de transmisión LT Marina - Venadillo y LT Marina - Mazatlán Norte</t>
  </si>
  <si>
    <r>
      <rPr>
        <b/>
        <sz val="7"/>
        <color theme="1"/>
        <rFont val="Soberana Sans"/>
      </rPr>
      <t>LT Culiacán Poniente - Santa Fe</t>
    </r>
    <r>
      <rPr>
        <sz val="7"/>
        <color theme="1"/>
        <rFont val="Soberana Sans"/>
      </rPr>
      <t xml:space="preserve">
115 kV - 2C - 0.8 km-C /1
1/ Considerar una nueva LT en forma aérea</t>
    </r>
  </si>
  <si>
    <t>P23-NO1</t>
  </si>
  <si>
    <t>Eliminar restricción de capacidad de transmisión LT Culiacán Poniente - Tres Ríos</t>
  </si>
  <si>
    <r>
      <rPr>
        <b/>
        <sz val="7"/>
        <color theme="1"/>
        <rFont val="Soberana Sans"/>
      </rPr>
      <t xml:space="preserve">LT Marina Entronque Venadillo - Mazatlán Norte </t>
    </r>
    <r>
      <rPr>
        <sz val="7"/>
        <color theme="1"/>
        <rFont val="Soberana Sans"/>
      </rPr>
      <t xml:space="preserve">
115 kV - 1C - 9.1 km-C /1
</t>
    </r>
    <r>
      <rPr>
        <b/>
        <sz val="7"/>
        <color theme="1"/>
        <rFont val="Soberana Sans"/>
      </rPr>
      <t xml:space="preserve">LT Tres Ríos - Santa Fe
</t>
    </r>
    <r>
      <rPr>
        <sz val="7"/>
        <color theme="1"/>
        <rFont val="Soberana Sans"/>
      </rPr>
      <t>115 kV - 1C - 2.0 km-C /1
1/ Recalibrar tramo 477 ACSR a 795 ACSR</t>
    </r>
  </si>
  <si>
    <t>P23-NO2</t>
  </si>
  <si>
    <r>
      <rPr>
        <b/>
        <sz val="7"/>
        <color theme="1"/>
        <rFont val="Arial"/>
        <family val="2"/>
      </rPr>
      <t>NT</t>
    </r>
    <r>
      <rPr>
        <sz val="7"/>
        <color theme="1"/>
        <rFont val="Arial"/>
        <family val="2"/>
      </rPr>
      <t xml:space="preserve">
NE</t>
    </r>
  </si>
  <si>
    <t>Red de Transmisión para la integración de la generación Noroeste - Norte</t>
  </si>
  <si>
    <r>
      <t xml:space="preserve">LT Moctezuma – 93420 - El Encino
</t>
    </r>
    <r>
      <rPr>
        <sz val="7"/>
        <color theme="1"/>
        <rFont val="Arial"/>
        <family val="2"/>
      </rPr>
      <t>400 kV - 1C - 0 km-C /1</t>
    </r>
    <r>
      <rPr>
        <b/>
        <sz val="7"/>
        <color theme="1"/>
        <rFont val="Arial"/>
        <family val="2"/>
      </rPr>
      <t xml:space="preserve">
LT Moctezuma - Chuviscar
</t>
    </r>
    <r>
      <rPr>
        <sz val="7"/>
        <color theme="1"/>
        <rFont val="Arial"/>
        <family val="2"/>
      </rPr>
      <t>230 kV - 1C - 187 km-C  /2</t>
    </r>
    <r>
      <rPr>
        <b/>
        <sz val="7"/>
        <color theme="1"/>
        <rFont val="Arial"/>
        <family val="2"/>
      </rPr>
      <t xml:space="preserve">
LT El Encino - Hércules Potencia 
</t>
    </r>
    <r>
      <rPr>
        <sz val="7"/>
        <color theme="1"/>
        <rFont val="Arial"/>
        <family val="2"/>
      </rPr>
      <t>400 kV - 2C - 219 km-C /3</t>
    </r>
    <r>
      <rPr>
        <b/>
        <sz val="7"/>
        <color theme="1"/>
        <rFont val="Arial"/>
        <family val="2"/>
      </rPr>
      <t xml:space="preserve">
LT Hércules Potencia - Río Escondido
</t>
    </r>
    <r>
      <rPr>
        <sz val="7"/>
        <color theme="1"/>
        <rFont val="Arial"/>
        <family val="2"/>
      </rPr>
      <t>400 kV - 1C - 355 km-C /3</t>
    </r>
    <r>
      <rPr>
        <b/>
        <sz val="7"/>
        <color theme="1"/>
        <rFont val="Arial"/>
        <family val="2"/>
      </rPr>
      <t xml:space="preserve">
LT El Encino II - Entronque Francisco Villa - 93170 - Camargo Dos 
</t>
    </r>
    <r>
      <rPr>
        <sz val="7"/>
        <color theme="1"/>
        <rFont val="Arial"/>
        <family val="2"/>
      </rPr>
      <t>400 kV - 1C - 70 km-C /2</t>
    </r>
    <r>
      <rPr>
        <b/>
        <sz val="7"/>
        <color theme="1"/>
        <rFont val="Arial"/>
        <family val="2"/>
      </rPr>
      <t xml:space="preserve">
LT Torreón Sur - Derramadero
</t>
    </r>
    <r>
      <rPr>
        <sz val="7"/>
        <color theme="1"/>
        <rFont val="Arial"/>
        <family val="2"/>
      </rPr>
      <t>400 kV - 1C - 238 km-C /2</t>
    </r>
    <r>
      <rPr>
        <b/>
        <sz val="7"/>
        <color theme="1"/>
        <rFont val="Arial"/>
        <family val="2"/>
      </rPr>
      <t xml:space="preserve">
SE Moctezuma Banco 7
</t>
    </r>
    <r>
      <rPr>
        <sz val="7"/>
        <color theme="1"/>
        <rFont val="Arial"/>
        <family val="2"/>
      </rPr>
      <t>3 AT - 1F - 125 MVA - 375 MVA - 400/230 kV</t>
    </r>
    <r>
      <rPr>
        <b/>
        <sz val="7"/>
        <color theme="1"/>
        <rFont val="Arial"/>
        <family val="2"/>
      </rPr>
      <t xml:space="preserve">
SE El Encino Banco 1 (sustitución)
</t>
    </r>
    <r>
      <rPr>
        <sz val="7"/>
        <color theme="1"/>
        <rFont val="Arial"/>
        <family val="2"/>
      </rPr>
      <t>4 AT - 1F - 125 MVA - 500 MVA - 400/230 kV</t>
    </r>
    <r>
      <rPr>
        <b/>
        <sz val="7"/>
        <color theme="1"/>
        <rFont val="Arial"/>
        <family val="2"/>
      </rPr>
      <t xml:space="preserve">
SE El Encino Banco 2 y Banco 3 (sustitución)
</t>
    </r>
    <r>
      <rPr>
        <sz val="7"/>
        <color theme="1"/>
        <rFont val="Arial"/>
        <family val="2"/>
      </rPr>
      <t>6 AT - 1F - 125 MVA - 750 MVA - 400/230 kV</t>
    </r>
    <r>
      <rPr>
        <b/>
        <sz val="7"/>
        <color theme="1"/>
        <rFont val="Arial"/>
        <family val="2"/>
      </rPr>
      <t xml:space="preserve">
SE Moctezuma
</t>
    </r>
    <r>
      <rPr>
        <sz val="7"/>
        <color theme="1"/>
        <rFont val="Arial"/>
        <family val="2"/>
      </rPr>
      <t>3 R Línea - 1F - 25 MVAr - 75 MVAr - 400 kV</t>
    </r>
    <r>
      <rPr>
        <b/>
        <sz val="7"/>
        <color theme="1"/>
        <rFont val="Arial"/>
        <family val="2"/>
      </rPr>
      <t xml:space="preserve">
</t>
    </r>
    <r>
      <rPr>
        <sz val="7"/>
        <color theme="1"/>
        <rFont val="Arial"/>
        <family val="2"/>
      </rPr>
      <t>(Incluye reactor de neutro)
1 Alimentador 400 kV Reactor</t>
    </r>
    <r>
      <rPr>
        <b/>
        <sz val="7"/>
        <color theme="1"/>
        <rFont val="Arial"/>
        <family val="2"/>
      </rPr>
      <t xml:space="preserve">
</t>
    </r>
    <r>
      <rPr>
        <sz val="7"/>
        <color theme="1"/>
        <rFont val="Arial"/>
        <family val="2"/>
      </rPr>
      <t>1 Alimentador 400 kV para línea de transmisión</t>
    </r>
    <r>
      <rPr>
        <b/>
        <sz val="7"/>
        <color theme="1"/>
        <rFont val="Arial"/>
        <family val="2"/>
      </rPr>
      <t xml:space="preserve">
SE El Encino
</t>
    </r>
    <r>
      <rPr>
        <sz val="7"/>
        <color theme="1"/>
        <rFont val="Arial"/>
        <family val="2"/>
      </rPr>
      <t>3 R Línea - 1F - 33.33 MVAr - 100 MVAr - 400 kV
(Incluye reactor de neutro)
1 Alimentador 400 kV Reactor
2 Alimentadores 400 kV para línea de transmisión
Recalibración del Bus 1 y 2 - 2 Cond/f -1020 ACCC/TW (conductor de alta temperatura)</t>
    </r>
    <r>
      <rPr>
        <b/>
        <sz val="7"/>
        <color theme="1"/>
        <rFont val="Arial"/>
        <family val="2"/>
      </rPr>
      <t xml:space="preserve">
SE Hércules Potencia
</t>
    </r>
    <r>
      <rPr>
        <sz val="7"/>
        <color theme="1"/>
        <rFont val="Arial"/>
        <family val="2"/>
      </rPr>
      <t>3 R Línea - 1F - 50 MVAr - 150 MVAr - 400 kV
(Incluye reactor de neutro)
1 Alimentador 400 kV Reactor</t>
    </r>
    <r>
      <rPr>
        <b/>
        <sz val="7"/>
        <color theme="1"/>
        <rFont val="Arial"/>
        <family val="2"/>
      </rPr>
      <t xml:space="preserve">
</t>
    </r>
    <r>
      <rPr>
        <sz val="7"/>
        <color theme="1"/>
        <rFont val="Arial"/>
        <family val="2"/>
      </rPr>
      <t xml:space="preserve">4 R Barra - 1F - 33.33 MVAr - 133.33 MVAr - 400 kV
3 Alimentadores 400 kV para línea de transmisión </t>
    </r>
    <r>
      <rPr>
        <b/>
        <sz val="7"/>
        <color theme="1"/>
        <rFont val="Arial"/>
        <family val="2"/>
      </rPr>
      <t xml:space="preserve">
SE Río Escondido
</t>
    </r>
    <r>
      <rPr>
        <sz val="7"/>
        <color theme="1"/>
        <rFont val="Arial"/>
        <family val="2"/>
      </rPr>
      <t xml:space="preserve">3 R Barra - 1F - 25 MVAr - 75 MVAr - 400 kV
1 Alimentador 400 kV Reactor
1 Alimentador 400 kV  para línea de transmisión </t>
    </r>
    <r>
      <rPr>
        <b/>
        <sz val="7"/>
        <color theme="1"/>
        <rFont val="Arial"/>
        <family val="2"/>
      </rPr>
      <t xml:space="preserve">
SE Torreón Sur
</t>
    </r>
    <r>
      <rPr>
        <sz val="7"/>
        <color theme="1"/>
        <rFont val="Arial"/>
        <family val="2"/>
      </rPr>
      <t xml:space="preserve">4 R Línea - 1F - 33.33 MVAr - 133.33 MVAr - 400 kV
(Incluye reactor de neutro)
1 Alimentador 400 kV Reactor
1 Alimentador 400 kV para línea de transmisión </t>
    </r>
    <r>
      <rPr>
        <b/>
        <sz val="7"/>
        <color theme="1"/>
        <rFont val="Arial"/>
        <family val="2"/>
      </rPr>
      <t xml:space="preserve">
SE Derramadero
</t>
    </r>
    <r>
      <rPr>
        <sz val="7"/>
        <color theme="1"/>
        <rFont val="Arial"/>
        <family val="2"/>
      </rPr>
      <t xml:space="preserve">1 Alimentador 400 kV para línea de transmisión </t>
    </r>
    <r>
      <rPr>
        <b/>
        <sz val="7"/>
        <color theme="1"/>
        <rFont val="Arial"/>
        <family val="2"/>
      </rPr>
      <t xml:space="preserve">
SE Encino Dos
</t>
    </r>
    <r>
      <rPr>
        <sz val="7"/>
        <color theme="1"/>
        <rFont val="Arial"/>
        <family val="2"/>
      </rPr>
      <t xml:space="preserve">1 Alimentador 230 kV para línea de transmisión </t>
    </r>
    <r>
      <rPr>
        <b/>
        <sz val="7"/>
        <color theme="1"/>
        <rFont val="Arial"/>
        <family val="2"/>
      </rPr>
      <t xml:space="preserve">
SE Chuvíscar
</t>
    </r>
    <r>
      <rPr>
        <sz val="7"/>
        <color theme="1"/>
        <rFont val="Arial"/>
        <family val="2"/>
      </rPr>
      <t>1 Alimentador 230 kV para línea de transmisión
1/ Actual LT, cambio de nivel de tensión de 230 a 400 kV.  Operación inicial 230 kV.
2/ Tendido del primer circuito, dos circuitos de dos conductores por fase de 1113 ACSR/AS kcmil.
3/ Dos circuitos de dos conductores por fase de 1113 ACSR/AS</t>
    </r>
  </si>
  <si>
    <t>I23-NT1</t>
  </si>
  <si>
    <t>Soporte de Tensión zona La Laguna red de 115 kV</t>
  </si>
  <si>
    <r>
      <rPr>
        <b/>
        <sz val="7"/>
        <color theme="1"/>
        <rFont val="Arial"/>
        <family val="2"/>
      </rPr>
      <t xml:space="preserve">SE San Pedro MVAr
</t>
    </r>
    <r>
      <rPr>
        <sz val="7"/>
        <color theme="1"/>
        <rFont val="Arial"/>
        <family val="2"/>
      </rPr>
      <t xml:space="preserve">1 Capacitor - 15 MVAr - 115 kV
1 Alimentador 115 kV
</t>
    </r>
    <r>
      <rPr>
        <b/>
        <sz val="7"/>
        <color theme="1"/>
        <rFont val="Arial"/>
        <family val="2"/>
      </rPr>
      <t>SE John Deere MVAr</t>
    </r>
    <r>
      <rPr>
        <sz val="7"/>
        <color theme="1"/>
        <rFont val="Arial"/>
        <family val="2"/>
      </rPr>
      <t xml:space="preserve">
1 Capacitor - 15 MVAr - 115 kV
1 Alimentador 115 kV
</t>
    </r>
    <r>
      <rPr>
        <b/>
        <sz val="7"/>
        <color theme="1"/>
        <rFont val="Arial"/>
        <family val="2"/>
      </rPr>
      <t>SE Viñedos MVAr</t>
    </r>
    <r>
      <rPr>
        <sz val="7"/>
        <color theme="1"/>
        <rFont val="Arial"/>
        <family val="2"/>
      </rPr>
      <t xml:space="preserve">
1 Capacitor - 15 MVAr - 115 kV
1 Alimentador 115 kV
</t>
    </r>
    <r>
      <rPr>
        <b/>
        <sz val="7"/>
        <color theme="1"/>
        <rFont val="Arial"/>
        <family val="2"/>
      </rPr>
      <t>SE Bermejillo MVAr</t>
    </r>
    <r>
      <rPr>
        <sz val="7"/>
        <color theme="1"/>
        <rFont val="Arial"/>
        <family val="2"/>
      </rPr>
      <t xml:space="preserve">
1 Capacitor - 15 MVAr - 115 kV
1 Alimentador 115 kV
</t>
    </r>
    <r>
      <rPr>
        <b/>
        <sz val="7"/>
        <color theme="1"/>
        <rFont val="Arial"/>
        <family val="2"/>
      </rPr>
      <t xml:space="preserve">SE Parras MVAr (incremento y sustitución)
</t>
    </r>
    <r>
      <rPr>
        <sz val="7"/>
        <color theme="1"/>
        <rFont val="Arial"/>
        <family val="2"/>
      </rPr>
      <t>1 Capacitor - 15 MVAr - 115 kV
1 Alimentador 115 kV</t>
    </r>
  </si>
  <si>
    <t>P23-NT1</t>
  </si>
  <si>
    <t>Soporte de Tensión zona Durango red de 115 kV</t>
  </si>
  <si>
    <r>
      <rPr>
        <b/>
        <sz val="7"/>
        <color theme="1"/>
        <rFont val="Arial"/>
        <family val="2"/>
      </rPr>
      <t>SE Jerónimo Ortiz Martinez MVAr</t>
    </r>
    <r>
      <rPr>
        <sz val="7"/>
        <color theme="1"/>
        <rFont val="Arial"/>
        <family val="2"/>
      </rPr>
      <t xml:space="preserve">
1 Capacitor - 30 MVAr - 115 kV
1 Alimentador 115 kV
</t>
    </r>
    <r>
      <rPr>
        <b/>
        <sz val="7"/>
        <color theme="1"/>
        <rFont val="Arial"/>
        <family val="2"/>
      </rPr>
      <t xml:space="preserve">SE Amado Nervo MVAr
</t>
    </r>
    <r>
      <rPr>
        <sz val="7"/>
        <color theme="1"/>
        <rFont val="Arial"/>
        <family val="2"/>
      </rPr>
      <t xml:space="preserve">1 Capacitor - 15 MVAr - 115 kV
1 Alimentador 115 kV
</t>
    </r>
    <r>
      <rPr>
        <b/>
        <sz val="7"/>
        <color theme="1"/>
        <rFont val="Arial"/>
        <family val="2"/>
      </rPr>
      <t xml:space="preserve">SE Vicente Guerrero MVAr (sustitución)
</t>
    </r>
    <r>
      <rPr>
        <sz val="7"/>
        <color theme="1"/>
        <rFont val="Arial"/>
        <family val="2"/>
      </rPr>
      <t xml:space="preserve">1 Capacitor - 15 MVAr - 115 kV
</t>
    </r>
    <r>
      <rPr>
        <b/>
        <sz val="7"/>
        <color theme="1"/>
        <rFont val="Arial"/>
        <family val="2"/>
      </rPr>
      <t>SE Sombrerete MVAr</t>
    </r>
    <r>
      <rPr>
        <sz val="7"/>
        <color theme="1"/>
        <rFont val="Arial"/>
        <family val="2"/>
      </rPr>
      <t xml:space="preserve">
1 Capacitor - 15 MVAr - 115 kV
1 Alimentador 115 kV</t>
    </r>
  </si>
  <si>
    <t>P23-NT2</t>
  </si>
  <si>
    <t>Incremento en la confiabilidad de suministro de la SE Victoria Potencia</t>
  </si>
  <si>
    <r>
      <rPr>
        <b/>
        <sz val="7"/>
        <color theme="1"/>
        <rFont val="Soberana Sans"/>
      </rPr>
      <t>LT Victoria Potencia Entronque Cerro Prieto Dos - Chapultepec (93470)</t>
    </r>
    <r>
      <rPr>
        <sz val="7"/>
        <color theme="1"/>
        <rFont val="Soberana Sans"/>
      </rPr>
      <t xml:space="preserve">
230 kV - 2C - 11.0 km-C /1
1/ Tendido del primer circuito</t>
    </r>
  </si>
  <si>
    <t>P23-BC1</t>
  </si>
  <si>
    <t>Incremento en la capacidad de transformación en la zona Ensenada</t>
  </si>
  <si>
    <r>
      <rPr>
        <b/>
        <sz val="7"/>
        <color theme="1"/>
        <rFont val="Arial"/>
        <family val="2"/>
      </rPr>
      <t xml:space="preserve">SE Lomas Banco 3
</t>
    </r>
    <r>
      <rPr>
        <sz val="7"/>
        <color theme="1"/>
        <rFont val="Arial"/>
        <family val="2"/>
      </rPr>
      <t>3 AT - 1F - 33.33 MVA - 100 MVA - 230/115 kV</t>
    </r>
  </si>
  <si>
    <t>P23-BC2</t>
  </si>
  <si>
    <t>Incremento en la capacidad de transmisión entre las zonas La Paz - Los Cabos</t>
  </si>
  <si>
    <r>
      <rPr>
        <b/>
        <sz val="7"/>
        <color theme="1"/>
        <rFont val="Arial"/>
        <family val="2"/>
      </rPr>
      <t xml:space="preserve">LT Olas Altas - Turbo gas Los Cabos 
</t>
    </r>
    <r>
      <rPr>
        <sz val="7"/>
        <color theme="1"/>
        <rFont val="Arial"/>
        <family val="2"/>
      </rPr>
      <t>230 kV - 2C - 11.0 km-C /1
1/ Tendido del primer circuito</t>
    </r>
  </si>
  <si>
    <t>P23-BS1</t>
  </si>
  <si>
    <t>Modernización parcial del CEV Pie de la Cuesta (+150/-50 MVAR); Controlador, Protecciones, Válvula de Tiristores y Sistema de Enfriamiento</t>
  </si>
  <si>
    <r>
      <rPr>
        <b/>
        <sz val="7"/>
        <color theme="1"/>
        <rFont val="Arial"/>
        <family val="2"/>
      </rPr>
      <t xml:space="preserve">SE Pie de la Cuesta
</t>
    </r>
    <r>
      <rPr>
        <sz val="7"/>
        <color theme="1"/>
        <rFont val="Arial"/>
        <family val="2"/>
      </rPr>
      <t>Modernización del Control, Protección, Válvulas de tiristores y Sistemas de Enfriamiento - 230 kV</t>
    </r>
  </si>
  <si>
    <t>M22-OR1</t>
  </si>
  <si>
    <t>Modernización de Líneas de Transmisión Subterráneas en la Zona de Carga Veracruz</t>
  </si>
  <si>
    <r>
      <rPr>
        <b/>
        <sz val="7"/>
        <color theme="1"/>
        <rFont val="Arial"/>
        <family val="2"/>
      </rPr>
      <t>LT Playa del Norte SF6 - 73730 - Pages /1</t>
    </r>
    <r>
      <rPr>
        <sz val="7"/>
        <color theme="1"/>
        <rFont val="Arial"/>
        <family val="2"/>
      </rPr>
      <t xml:space="preserve">
115 kV - 1C - 3.83 km-C 
</t>
    </r>
    <r>
      <rPr>
        <b/>
        <sz val="7"/>
        <color theme="1"/>
        <rFont val="Arial"/>
        <family val="2"/>
      </rPr>
      <t>LT Mocambo - 73760 - Sacrificios /1</t>
    </r>
    <r>
      <rPr>
        <sz val="7"/>
        <color theme="1"/>
        <rFont val="Arial"/>
        <family val="2"/>
      </rPr>
      <t xml:space="preserve">
115 kV - 1C - 2.71 km-C  
</t>
    </r>
    <r>
      <rPr>
        <b/>
        <sz val="7"/>
        <color theme="1"/>
        <rFont val="Arial"/>
        <family val="2"/>
      </rPr>
      <t>LT Sacrificios - 73780 - Veracruz Uno /1</t>
    </r>
    <r>
      <rPr>
        <sz val="7"/>
        <color theme="1"/>
        <rFont val="Arial"/>
        <family val="2"/>
      </rPr>
      <t xml:space="preserve">
115 kV - 1C - 4.17 km-C 
</t>
    </r>
    <r>
      <rPr>
        <b/>
        <sz val="7"/>
        <color theme="1"/>
        <rFont val="Arial"/>
        <family val="2"/>
      </rPr>
      <t>SE Playa Norte SF6 /2</t>
    </r>
    <r>
      <rPr>
        <sz val="7"/>
        <color theme="1"/>
        <rFont val="Arial"/>
        <family val="2"/>
      </rPr>
      <t xml:space="preserve">
1 Alimentadores Complemento Módulo 115 kV
</t>
    </r>
    <r>
      <rPr>
        <b/>
        <sz val="7"/>
        <color theme="1"/>
        <rFont val="Arial"/>
        <family val="2"/>
      </rPr>
      <t>SE Veracruz Uno /2</t>
    </r>
    <r>
      <rPr>
        <sz val="7"/>
        <color theme="1"/>
        <rFont val="Arial"/>
        <family val="2"/>
      </rPr>
      <t xml:space="preserve">
1 Alimentador Ampliación 115 kV
</t>
    </r>
    <r>
      <rPr>
        <b/>
        <sz val="7"/>
        <color theme="1"/>
        <rFont val="Arial"/>
        <family val="2"/>
      </rPr>
      <t>SE Mocambo Uno /2,3</t>
    </r>
    <r>
      <rPr>
        <sz val="7"/>
        <color theme="1"/>
        <rFont val="Arial"/>
        <family val="2"/>
      </rPr>
      <t xml:space="preserve">
1 Alimentador Modernización 115 kV
</t>
    </r>
    <r>
      <rPr>
        <b/>
        <sz val="7"/>
        <color theme="1"/>
        <rFont val="Arial"/>
        <family val="2"/>
      </rPr>
      <t>SE Sacrificios SF6 /2</t>
    </r>
    <r>
      <rPr>
        <sz val="7"/>
        <color theme="1"/>
        <rFont val="Arial"/>
        <family val="2"/>
      </rPr>
      <t xml:space="preserve">
1 Alimentador Ampliación 115 kV
</t>
    </r>
    <r>
      <rPr>
        <b/>
        <sz val="7"/>
        <color theme="1"/>
        <rFont val="Arial"/>
        <family val="2"/>
      </rPr>
      <t>SE Pagés SF6</t>
    </r>
    <r>
      <rPr>
        <sz val="7"/>
        <color theme="1"/>
        <rFont val="Arial"/>
        <family val="2"/>
      </rPr>
      <t xml:space="preserve">
5 Alimentadores 115 kV
Secciones PCyM Nuevas
Sistema SCADA redundante.
2 Distribuidores Ópticos dedicados para la diferencial de línea 87L
Tableros de Servicios Propios de CA y CD.
1/ Reemplazo de cables subterráneos en la zona Veracruz</t>
    </r>
    <r>
      <rPr>
        <b/>
        <sz val="7"/>
        <color theme="1"/>
        <rFont val="Arial"/>
        <family val="2"/>
      </rPr>
      <t xml:space="preserve">
</t>
    </r>
    <r>
      <rPr>
        <sz val="7"/>
        <color theme="1"/>
        <rFont val="Arial"/>
        <family val="2"/>
      </rPr>
      <t>2/</t>
    </r>
    <r>
      <rPr>
        <b/>
        <sz val="7"/>
        <color theme="1"/>
        <rFont val="Arial"/>
        <family val="2"/>
      </rPr>
      <t xml:space="preserve"> </t>
    </r>
    <r>
      <rPr>
        <sz val="7"/>
        <color theme="1"/>
        <rFont val="Arial"/>
        <family val="2"/>
      </rPr>
      <t>Construcción de la línea subterránea CU 1600 mm2 - XLP
    1 Sección diferencia de línea 87L.
    1 Sección diferencial de Barras 87B en Subestaciones Colaterales.
    2 Distribuidores Ópticos dedicados para la diferencial de línea 87L
    Modernización de alimentadores y equipos terminales en Subestaciones Colaterales. 
3/ Suministro e instalación de un juego de terminales nuevas.</t>
    </r>
  </si>
  <si>
    <t>M23-OR1</t>
  </si>
  <si>
    <t>Modernización de arreglo de barras en la SE Puerto Peñasco en 115 kV</t>
  </si>
  <si>
    <r>
      <t xml:space="preserve">SE Puerto Peñasco
</t>
    </r>
    <r>
      <rPr>
        <sz val="7"/>
        <color theme="1"/>
        <rFont val="Arial"/>
        <family val="2"/>
      </rPr>
      <t xml:space="preserve">Cambio de arreglo Barra a BP - BA 115 kV
1 Alimentador 115 kV (amarre)
</t>
    </r>
    <r>
      <rPr>
        <b/>
        <sz val="7"/>
        <color theme="1"/>
        <rFont val="Arial"/>
        <family val="2"/>
      </rPr>
      <t xml:space="preserve">Arreglo 
Barra Principal
</t>
    </r>
    <r>
      <rPr>
        <sz val="7"/>
        <color theme="1"/>
        <rFont val="Arial"/>
        <family val="2"/>
      </rPr>
      <t>LT Puerto Peñasco 73690 La Choya
LT Puerto Peñasco 73630 Seis de Abril
LT Puerto Peñasco 73060 Maniobras Fresnillo</t>
    </r>
    <r>
      <rPr>
        <b/>
        <sz val="7"/>
        <color theme="1"/>
        <rFont val="Arial"/>
        <family val="2"/>
      </rPr>
      <t xml:space="preserve">
</t>
    </r>
    <r>
      <rPr>
        <sz val="7"/>
        <color theme="1"/>
        <rFont val="Arial"/>
        <family val="2"/>
      </rPr>
      <t>Barra Auxiliar
LT Puerto Peñasco 73A60 Maniobras Fotovoltaica Puerto Peñasco
LT Puerto Peñasco 73070 Sonoyta
LT Puerto Peñasco 73A10 Mar de Cortes
Banco de Capacitores 75020</t>
    </r>
  </si>
  <si>
    <t>M23-NO1</t>
  </si>
  <si>
    <t>Compensación de potencia reactiva en la zona Tuxtla</t>
  </si>
  <si>
    <r>
      <rPr>
        <b/>
        <sz val="7"/>
        <color theme="1"/>
        <rFont val="Soberana Sans"/>
      </rPr>
      <t xml:space="preserve">SE Tonalá MVAr
</t>
    </r>
    <r>
      <rPr>
        <sz val="7"/>
        <color theme="1"/>
        <rFont val="Soberana Sans"/>
      </rPr>
      <t xml:space="preserve">1 Capacitor - 7.5 MVAr - 115 kV
1 Alimentador 115 kV Capacitor
</t>
    </r>
    <r>
      <rPr>
        <b/>
        <sz val="7"/>
        <color theme="1"/>
        <rFont val="Soberana Sans"/>
      </rPr>
      <t>SE Villaflores Dos MVAr</t>
    </r>
    <r>
      <rPr>
        <sz val="7"/>
        <color theme="1"/>
        <rFont val="Soberana Sans"/>
      </rPr>
      <t xml:space="preserve">
1 Capacitor - 7.5 MVAr - 115  kV
1 Alimentador 115 kV Capacitor
</t>
    </r>
    <r>
      <rPr>
        <b/>
        <sz val="7"/>
        <color theme="1"/>
        <rFont val="Soberana Sans"/>
      </rPr>
      <t xml:space="preserve">SE Arriaga MVAr
</t>
    </r>
    <r>
      <rPr>
        <sz val="7"/>
        <color theme="1"/>
        <rFont val="Soberana Sans"/>
      </rPr>
      <t xml:space="preserve">1 Capacitor - 15 MVAr - 115 kV
1 Alimentador 115 kV Capacitor
</t>
    </r>
    <r>
      <rPr>
        <b/>
        <sz val="7"/>
        <color theme="1"/>
        <rFont val="Soberana Sans"/>
      </rPr>
      <t>SE Tonalá</t>
    </r>
    <r>
      <rPr>
        <sz val="7"/>
        <color theme="1"/>
        <rFont val="Soberana Sans"/>
      </rPr>
      <t xml:space="preserve">
1 Alimentador 115 kV
</t>
    </r>
    <r>
      <rPr>
        <b/>
        <sz val="7"/>
        <color theme="1"/>
        <rFont val="Soberana Sans"/>
      </rPr>
      <t>SE Villaflores Dos</t>
    </r>
    <r>
      <rPr>
        <sz val="7"/>
        <color theme="1"/>
        <rFont val="Soberana Sans"/>
      </rPr>
      <t xml:space="preserve">
1 Alimentador 115 kV</t>
    </r>
  </si>
  <si>
    <t>Proyecto instruido en 2024 y SIN priorización.</t>
  </si>
  <si>
    <t>P24-OR1</t>
  </si>
  <si>
    <t>Aumento de la transformación de la zona Morelia</t>
  </si>
  <si>
    <r>
      <rPr>
        <b/>
        <sz val="7"/>
        <color theme="1"/>
        <rFont val="Soberana Sans"/>
      </rPr>
      <t xml:space="preserve">LT Pedregal Entronque Morelia Potencia - 73320 - Crisoba 
</t>
    </r>
    <r>
      <rPr>
        <sz val="7"/>
        <color theme="1"/>
        <rFont val="Soberana Sans"/>
      </rPr>
      <t xml:space="preserve">115 kV - 2C - 8.0 km-C
</t>
    </r>
    <r>
      <rPr>
        <b/>
        <sz val="7"/>
        <color theme="1"/>
        <rFont val="Soberana Sans"/>
      </rPr>
      <t xml:space="preserve">LT Morelia Potencia - Santiaguito
</t>
    </r>
    <r>
      <rPr>
        <sz val="7"/>
        <color theme="1"/>
        <rFont val="Soberana Sans"/>
      </rPr>
      <t xml:space="preserve">115 kV - 1C - 10.0 km-C /1
</t>
    </r>
    <r>
      <rPr>
        <b/>
        <sz val="7"/>
        <color theme="1"/>
        <rFont val="Soberana Sans"/>
      </rPr>
      <t>SE Morelia Potencia</t>
    </r>
    <r>
      <rPr>
        <sz val="7"/>
        <color theme="1"/>
        <rFont val="Soberana Sans"/>
      </rPr>
      <t xml:space="preserve">
1 AT - 3F - 100 MVA - 230/115 kV
</t>
    </r>
    <r>
      <rPr>
        <b/>
        <sz val="7"/>
        <color theme="1"/>
        <rFont val="Soberana Sans"/>
      </rPr>
      <t xml:space="preserve">SE Pátzcuaro Norte MVAr (traslado)
</t>
    </r>
    <r>
      <rPr>
        <sz val="7"/>
        <color theme="1"/>
        <rFont val="Soberana Sans"/>
      </rPr>
      <t xml:space="preserve">1 Capacitor - 9 MVAr - 115 kV /2
1 Alimentador 115 kV Capacitor
</t>
    </r>
    <r>
      <rPr>
        <b/>
        <sz val="7"/>
        <color theme="1"/>
        <rFont val="Soberana Sans"/>
      </rPr>
      <t>SE Lagunillas</t>
    </r>
    <r>
      <rPr>
        <sz val="7"/>
        <color theme="1"/>
        <rFont val="Soberana Sans"/>
      </rPr>
      <t xml:space="preserve">
1 Capacitor - 22.5 MVAr - 115 kV
1 Alimentador 115 kV Capacitor
</t>
    </r>
    <r>
      <rPr>
        <b/>
        <sz val="7"/>
        <color theme="1"/>
        <rFont val="Soberana Sans"/>
      </rPr>
      <t xml:space="preserve">SE Morelia Industrial
</t>
    </r>
    <r>
      <rPr>
        <sz val="7"/>
        <color theme="1"/>
        <rFont val="Soberana Sans"/>
      </rPr>
      <t>1 Capacitor - 30 MVAr - 115 kV
1 Alimentador 115 kV Capacitor
 1/ Circuito existente, solo se considera la puesta en operación
2/ Traslado, Banco existente en la SE Lagunillas</t>
    </r>
  </si>
  <si>
    <t>P24-OC1</t>
  </si>
  <si>
    <t>Suministro de energía para la red eléctrica del Puerto Interior en la zona Irapuato</t>
  </si>
  <si>
    <r>
      <rPr>
        <b/>
        <sz val="7"/>
        <color theme="1"/>
        <rFont val="Arial"/>
        <family val="2"/>
      </rPr>
      <t>LT Puerto Interior Entronque Silao Potencia - 93450 - León IV</t>
    </r>
    <r>
      <rPr>
        <sz val="7"/>
        <color theme="1"/>
        <rFont val="Arial"/>
        <family val="2"/>
      </rPr>
      <t xml:space="preserve">
230 kV - 2C - 20.0 km-C - 1 Cond/f - 1113 ACSR /1
</t>
    </r>
    <r>
      <rPr>
        <b/>
        <sz val="7"/>
        <color theme="1"/>
        <rFont val="Arial"/>
        <family val="2"/>
      </rPr>
      <t>Reubicación LT Silao Potencia - 73660 - Silao</t>
    </r>
    <r>
      <rPr>
        <sz val="7"/>
        <color theme="1"/>
        <rFont val="Arial"/>
        <family val="2"/>
      </rPr>
      <t xml:space="preserve">
115 kV - 2C - 3.4 km-C - 1 Cond/f - 795 ACSR /2,3,4
</t>
    </r>
    <r>
      <rPr>
        <b/>
        <sz val="7"/>
        <color theme="1"/>
        <rFont val="Arial"/>
        <family val="2"/>
      </rPr>
      <t>Recalibración LT Silao - 73700 - Las Colinas</t>
    </r>
    <r>
      <rPr>
        <sz val="7"/>
        <color theme="1"/>
        <rFont val="Arial"/>
        <family val="2"/>
      </rPr>
      <t xml:space="preserve">
115 kV - 1C - 0.42 km-C - 1 Cond/f - Cable de Potencia Subterráneo /4
</t>
    </r>
    <r>
      <rPr>
        <b/>
        <sz val="7"/>
        <color theme="1"/>
        <rFont val="Arial"/>
        <family val="2"/>
      </rPr>
      <t>Recalibración LT Santa Fe II - 73D10 - Silao Potencia</t>
    </r>
    <r>
      <rPr>
        <sz val="7"/>
        <color theme="1"/>
        <rFont val="Arial"/>
        <family val="2"/>
      </rPr>
      <t xml:space="preserve">
115 kV - 1C - 0.20 km-C - 1 Cond/f - Cable de Potencia Subterráneo /5
</t>
    </r>
    <r>
      <rPr>
        <b/>
        <sz val="7"/>
        <color theme="1"/>
        <rFont val="Arial"/>
        <family val="2"/>
      </rPr>
      <t>Reubicación LT 73D90</t>
    </r>
    <r>
      <rPr>
        <sz val="7"/>
        <color theme="1"/>
        <rFont val="Arial"/>
        <family val="2"/>
      </rPr>
      <t xml:space="preserve">
115 kV - 1C - 0.2 km-C - 1 Cond/f - Cable de Potencia Subterráneo /6
</t>
    </r>
    <r>
      <rPr>
        <b/>
        <sz val="7"/>
        <color theme="1"/>
        <rFont val="Arial"/>
        <family val="2"/>
      </rPr>
      <t>Reubicación LT 73D20</t>
    </r>
    <r>
      <rPr>
        <sz val="7"/>
        <color theme="1"/>
        <rFont val="Arial"/>
        <family val="2"/>
      </rPr>
      <t xml:space="preserve">
115 kV - 1C - 0.08 km-C - 1 Cond/f - Cable de Potencia Subterráneo /6
</t>
    </r>
    <r>
      <rPr>
        <b/>
        <sz val="7"/>
        <color theme="1"/>
        <rFont val="Arial"/>
        <family val="2"/>
      </rPr>
      <t>Reubicación LT 73D60</t>
    </r>
    <r>
      <rPr>
        <sz val="7"/>
        <color theme="1"/>
        <rFont val="Arial"/>
        <family val="2"/>
      </rPr>
      <t xml:space="preserve">
115 kV - 1C - 0.08 km-C - 1 Cond/f - Cable de Potencia Subterráneo /6
</t>
    </r>
    <r>
      <rPr>
        <b/>
        <sz val="7"/>
        <color theme="1"/>
        <rFont val="Arial"/>
        <family val="2"/>
      </rPr>
      <t>SE Puerto Interior Banco 1</t>
    </r>
    <r>
      <rPr>
        <sz val="7"/>
        <color theme="1"/>
        <rFont val="Arial"/>
        <family val="2"/>
      </rPr>
      <t xml:space="preserve">
4 AT - 1F - 75 MVA - 300 MVA - 230/115 kV
</t>
    </r>
    <r>
      <rPr>
        <b/>
        <sz val="7"/>
        <color theme="1"/>
        <rFont val="Arial"/>
        <family val="2"/>
      </rPr>
      <t>SE Puerto Interior</t>
    </r>
    <r>
      <rPr>
        <sz val="7"/>
        <color theme="1"/>
        <rFont val="Arial"/>
        <family val="2"/>
      </rPr>
      <t xml:space="preserve">
1 Alimentador 230 kV LT Puerto Interior - 93OC0 - Silao Potencia
1 Alimentador 230 kV LT Puerto Interior - 93OC0 - León IV
1 Alimentador 230 kV (Amarre)
1 Bus Auxiliar 115 kV /7
6 Juegos de Cuchillas desconectadoras 115 kV /8
1 Alimentador 115 kV (Amarre)
Recalibración Bus 115 kV /9
1/ Incluye la construcción de 1.5 km- C Cable de Potencia Subterráneo
2/ Tendido del primer circuito
3/ Reubicar tramo trayectoria calibre 366 ACSR
4/ Alcanzar límite operativo mínimo 179 MVA
5/ Alcanzar límite operativo mínimo 133 MVA
6/ Cable de Potencia Subterráneo CU XLP 1000 mm2
7/ Construcción nuevo Bus Auxiliar
8/ Completar arreglo BP - BA
9/ Alcanzar límite operativo mínimo 225 MVA</t>
    </r>
  </si>
  <si>
    <t>P24-OC2</t>
  </si>
  <si>
    <t>Suministro de energía para la región de Querétaro</t>
  </si>
  <si>
    <r>
      <rPr>
        <b/>
        <sz val="7"/>
        <color theme="1"/>
        <rFont val="Arial"/>
        <family val="2"/>
      </rPr>
      <t xml:space="preserve">LT El Blanco - 730C0- La Esperanza
</t>
    </r>
    <r>
      <rPr>
        <sz val="7"/>
        <color theme="1"/>
        <rFont val="Arial"/>
        <family val="2"/>
      </rPr>
      <t xml:space="preserve">115 kV - 1C - 2.0 km-C - TA - 795 ACSR - 1 Cond/f /2
</t>
    </r>
    <r>
      <rPr>
        <b/>
        <sz val="7"/>
        <color theme="1"/>
        <rFont val="Arial"/>
        <family val="2"/>
      </rPr>
      <t xml:space="preserve">LT Aerotech - 730C0 - Vynmsa Querétaro mediante la conexión de la
LT Aeroespacial - 73A60 - Aeroespacial con la
LT Aeroespacial - 73C00 - Vynmsa Querétaro
</t>
    </r>
    <r>
      <rPr>
        <sz val="7"/>
        <color theme="1"/>
        <rFont val="Arial"/>
        <family val="2"/>
      </rPr>
      <t xml:space="preserve">115 kV - 1C - 0.6 km-C /3
</t>
    </r>
    <r>
      <rPr>
        <b/>
        <sz val="7"/>
        <color theme="1"/>
        <rFont val="Arial"/>
        <family val="2"/>
      </rPr>
      <t xml:space="preserve">LT EL Blanco Maniobreas - 730C0 - Vynmsa Querétaro
</t>
    </r>
    <r>
      <rPr>
        <sz val="7"/>
        <color theme="1"/>
        <rFont val="Arial"/>
        <family val="2"/>
      </rPr>
      <t xml:space="preserve">115 kV - 1C - 13.6 km-C - TA - 795 ACSR - 1 Cond/f /4
</t>
    </r>
    <r>
      <rPr>
        <b/>
        <sz val="7"/>
        <color theme="1"/>
        <rFont val="Arial"/>
        <family val="2"/>
      </rPr>
      <t>LT Aeroespacial Entronque El Blanco - 730C0 - Vynmsa QUerétaro</t>
    </r>
    <r>
      <rPr>
        <sz val="7"/>
        <color theme="1"/>
        <rFont val="Arial"/>
        <family val="2"/>
      </rPr>
      <t xml:space="preserve">
115 kV - 2C - 2.0 km-C /3
</t>
    </r>
    <r>
      <rPr>
        <b/>
        <sz val="7"/>
        <color theme="1"/>
        <rFont val="Arial"/>
        <family val="2"/>
      </rPr>
      <t>LT Toyota Maniobras Entronque Celaya II - 93470 - Queretaro Potencia</t>
    </r>
    <r>
      <rPr>
        <sz val="7"/>
        <color theme="1"/>
        <rFont val="Arial"/>
        <family val="2"/>
      </rPr>
      <t xml:space="preserve">
230 kV - 2C - 13.0 km-C - TA - 1113 ACSR - 1 Cond/f 
</t>
    </r>
    <r>
      <rPr>
        <b/>
        <sz val="7"/>
        <color theme="1"/>
        <rFont val="Arial"/>
        <family val="2"/>
      </rPr>
      <t>LT Montenegro Entronque Querétaro I - 93100 - Las Delicias</t>
    </r>
    <r>
      <rPr>
        <sz val="7"/>
        <color theme="1"/>
        <rFont val="Arial"/>
        <family val="2"/>
      </rPr>
      <t xml:space="preserve">
230 kV - 2C - 3.0 km-C - TA - 1113 ACSR - 1 Cond/f 
</t>
    </r>
    <r>
      <rPr>
        <b/>
        <sz val="7"/>
        <color theme="1"/>
        <rFont val="Arial"/>
        <family val="2"/>
      </rPr>
      <t>LT Querétaro Potencia - 73610 - Tejeda 
y
 LT Tejeda - 73840 - Querétaro Maniobras</t>
    </r>
    <r>
      <rPr>
        <sz val="7"/>
        <color theme="1"/>
        <rFont val="Arial"/>
        <family val="2"/>
      </rPr>
      <t xml:space="preserve">
115 kV - 2C - 0.2 km-C /5,3
</t>
    </r>
    <r>
      <rPr>
        <b/>
        <sz val="7"/>
        <color theme="1"/>
        <rFont val="Arial"/>
        <family val="2"/>
      </rPr>
      <t xml:space="preserve">LT La Palma Entronque Marqués Oriente - 73140 - Parque innovación
</t>
    </r>
    <r>
      <rPr>
        <sz val="7"/>
        <color theme="1"/>
        <rFont val="Arial"/>
        <family val="2"/>
      </rPr>
      <t xml:space="preserve">115 kV - 2C - 16.6 km-C - TA - 795 ACSR - 1 Cond/f 
</t>
    </r>
    <r>
      <rPr>
        <b/>
        <sz val="7"/>
        <color theme="1"/>
        <rFont val="Arial"/>
        <family val="2"/>
      </rPr>
      <t>LT Parque Innovación - 73A30 - El Marqués</t>
    </r>
    <r>
      <rPr>
        <sz val="7"/>
        <color theme="1"/>
        <rFont val="Arial"/>
        <family val="2"/>
      </rPr>
      <t xml:space="preserve">
115 kV - 1C - 0.2 km-C /5,3
</t>
    </r>
    <r>
      <rPr>
        <b/>
        <sz val="7"/>
        <color theme="1"/>
        <rFont val="Arial"/>
        <family val="2"/>
      </rPr>
      <t xml:space="preserve">SE El Blanco Banco 3
</t>
    </r>
    <r>
      <rPr>
        <sz val="7"/>
        <color theme="1"/>
        <rFont val="Arial"/>
        <family val="2"/>
      </rPr>
      <t xml:space="preserve">3 T - 1F - 125 MVA - 375 MVA - 400/115 kV
</t>
    </r>
    <r>
      <rPr>
        <b/>
        <sz val="7"/>
        <color theme="1"/>
        <rFont val="Arial"/>
        <family val="2"/>
      </rPr>
      <t xml:space="preserve">SE Montenegro Banco 2 (Nueva SE)
</t>
    </r>
    <r>
      <rPr>
        <sz val="7"/>
        <color theme="1"/>
        <rFont val="Arial"/>
        <family val="2"/>
      </rPr>
      <t xml:space="preserve">4 AT - 1F - 75 MVA - 300 MVA - 230/115 kV
</t>
    </r>
    <r>
      <rPr>
        <b/>
        <sz val="7"/>
        <color theme="1"/>
        <rFont val="Arial"/>
        <family val="2"/>
      </rPr>
      <t>SE El Blanco MVAr</t>
    </r>
    <r>
      <rPr>
        <sz val="7"/>
        <color theme="1"/>
        <rFont val="Arial"/>
        <family val="2"/>
      </rPr>
      <t xml:space="preserve">
1 STATCOM - +300/-300 MVAr - 115 kV /6
1 Alimentador 115 kV STATCOM
</t>
    </r>
    <r>
      <rPr>
        <b/>
        <sz val="7"/>
        <color theme="1"/>
        <rFont val="Arial"/>
        <family val="2"/>
      </rPr>
      <t>SE Montenegro MVAr</t>
    </r>
    <r>
      <rPr>
        <sz val="7"/>
        <color theme="1"/>
        <rFont val="Arial"/>
        <family val="2"/>
      </rPr>
      <t xml:space="preserve">
1 Capacitor - 45 MVAr - 115 kV
1 Alimentador 115 kV Capacitor
</t>
    </r>
    <r>
      <rPr>
        <b/>
        <sz val="7"/>
        <color theme="1"/>
        <rFont val="Arial"/>
        <family val="2"/>
      </rPr>
      <t xml:space="preserve">SE El Blanco
</t>
    </r>
    <r>
      <rPr>
        <sz val="7"/>
        <color theme="1"/>
        <rFont val="Arial"/>
        <family val="2"/>
      </rPr>
      <t xml:space="preserve">1 Alimentador 115 kV LT El Blanco - 73OC0 - Vynmsa Querétaro
</t>
    </r>
    <r>
      <rPr>
        <b/>
        <sz val="7"/>
        <color theme="1"/>
        <rFont val="Arial"/>
        <family val="2"/>
      </rPr>
      <t>SE Vynmsa Querétaro</t>
    </r>
    <r>
      <rPr>
        <sz val="7"/>
        <color theme="1"/>
        <rFont val="Arial"/>
        <family val="2"/>
      </rPr>
      <t xml:space="preserve">
1 Alimentador 115 kV LT  Vynmsa Querétaro - 73OC0 - El Blanco
</t>
    </r>
    <r>
      <rPr>
        <b/>
        <sz val="7"/>
        <color theme="1"/>
        <rFont val="Arial"/>
        <family val="2"/>
      </rPr>
      <t>SE Toyota Maniobras</t>
    </r>
    <r>
      <rPr>
        <sz val="7"/>
        <color theme="1"/>
        <rFont val="Arial"/>
        <family val="2"/>
      </rPr>
      <t xml:space="preserve">
2 Alimentadores 230 kV Entronque LT Celaya II - 93470 - Querétaro Potencia
</t>
    </r>
    <r>
      <rPr>
        <b/>
        <sz val="7"/>
        <color theme="1"/>
        <rFont val="Arial"/>
        <family val="2"/>
      </rPr>
      <t>SE Montenegro</t>
    </r>
    <r>
      <rPr>
        <sz val="7"/>
        <color theme="1"/>
        <rFont val="Arial"/>
        <family val="2"/>
      </rPr>
      <t xml:space="preserve">
1 Alimentador 115 kV (Amarre) 
1 Alimentador 230 kV (Amarre)
2 Alimentadores 230 kV Entronque LT Querétaro I - 93100 - Las Delicias
1 Alimentador 115 kV Capacitor 45 MVAr 
</t>
    </r>
    <r>
      <rPr>
        <b/>
        <sz val="7"/>
        <color theme="1"/>
        <rFont val="Arial"/>
        <family val="2"/>
      </rPr>
      <t>La Palma</t>
    </r>
    <r>
      <rPr>
        <sz val="7"/>
        <color theme="1"/>
        <rFont val="Arial"/>
        <family val="2"/>
      </rPr>
      <t xml:space="preserve">
2 Alimentadores 115 kV Entronque LT Marqués Oriente - 73140 - Parque Innovación
</t>
    </r>
    <r>
      <rPr>
        <b/>
        <sz val="7"/>
        <color theme="1"/>
        <rFont val="Arial"/>
        <family val="2"/>
      </rPr>
      <t xml:space="preserve">SE Querétaro Potencia
</t>
    </r>
    <r>
      <rPr>
        <sz val="7"/>
        <color theme="1"/>
        <rFont val="Arial"/>
        <family val="2"/>
      </rPr>
      <t xml:space="preserve">3 Transformadores de Corriente 115 kV LT Querétaro Potencia - 73610 - Tejeda
</t>
    </r>
    <r>
      <rPr>
        <b/>
        <sz val="7"/>
        <color theme="1"/>
        <rFont val="Arial"/>
        <family val="2"/>
      </rPr>
      <t>SE Tejeda</t>
    </r>
    <r>
      <rPr>
        <sz val="7"/>
        <color theme="1"/>
        <rFont val="Arial"/>
        <family val="2"/>
      </rPr>
      <t xml:space="preserve">
3 Transformadores de Corriente 115 kV LT Tejeda - 73610 - Querétaro Potencia</t>
    </r>
    <r>
      <rPr>
        <b/>
        <sz val="7"/>
        <color theme="1"/>
        <rFont val="Arial"/>
        <family val="2"/>
      </rPr>
      <t xml:space="preserve">
</t>
    </r>
    <r>
      <rPr>
        <sz val="7"/>
        <color theme="1"/>
        <rFont val="Arial"/>
        <family val="2"/>
      </rPr>
      <t xml:space="preserve">3 Transformadores de Corriente 115 kV LT Tejeda - 73840 - Querétaro Maniobras
</t>
    </r>
    <r>
      <rPr>
        <b/>
        <sz val="7"/>
        <color theme="1"/>
        <rFont val="Arial"/>
        <family val="2"/>
      </rPr>
      <t>SE Querétaro Maniobras</t>
    </r>
    <r>
      <rPr>
        <sz val="7"/>
        <color theme="1"/>
        <rFont val="Arial"/>
        <family val="2"/>
      </rPr>
      <t xml:space="preserve">
3 Transformadores de Corriente 115 kV LT Querétaro Maniobras - 73840 - Tejeda
1 Juego de Cuchillas desconectadoras 115 kV LT Querétaro Maniobras - 73840 - Tejeda /7
</t>
    </r>
    <r>
      <rPr>
        <b/>
        <sz val="7"/>
        <color theme="1"/>
        <rFont val="Arial"/>
        <family val="2"/>
      </rPr>
      <t>SE La Fragua</t>
    </r>
    <r>
      <rPr>
        <sz val="7"/>
        <color theme="1"/>
        <rFont val="Arial"/>
        <family val="2"/>
      </rPr>
      <t xml:space="preserve">
3 Transformadores de Corriente 115 kV LT La Fragua - 73960 - Buenavista Norte
1 Juego de Cuchillas desconectadoras 115 kV LT La Fragua - 73960 - Buenavista Norte /7
</t>
    </r>
    <r>
      <rPr>
        <b/>
        <sz val="7"/>
        <color theme="1"/>
        <rFont val="Arial"/>
        <family val="2"/>
      </rPr>
      <t xml:space="preserve">SE Buenavista Norte
</t>
    </r>
    <r>
      <rPr>
        <sz val="7"/>
        <color theme="1"/>
        <rFont val="Arial"/>
        <family val="2"/>
      </rPr>
      <t>3 Transformadores de Corriente 115 kV LT Buenavista Norte - 73960 - La Fragua</t>
    </r>
    <r>
      <rPr>
        <b/>
        <sz val="7"/>
        <color theme="1"/>
        <rFont val="Arial"/>
        <family val="2"/>
      </rPr>
      <t xml:space="preserve">
El Marqués
</t>
    </r>
    <r>
      <rPr>
        <sz val="7"/>
        <color theme="1"/>
        <rFont val="Arial"/>
        <family val="2"/>
      </rPr>
      <t>3 Transformadores de Corriente 115 kV LT El Marqués - 73A30 - Parque Innovación</t>
    </r>
    <r>
      <rPr>
        <b/>
        <sz val="7"/>
        <color theme="1"/>
        <rFont val="Arial"/>
        <family val="2"/>
      </rPr>
      <t xml:space="preserve">
Parque Innovación
</t>
    </r>
    <r>
      <rPr>
        <sz val="7"/>
        <color theme="1"/>
        <rFont val="Arial"/>
        <family val="2"/>
      </rPr>
      <t xml:space="preserve">3 Transformadores de Corriente 115 kV LT Parque Innovación - 73A30 El Marqués
</t>
    </r>
    <r>
      <rPr>
        <b/>
        <sz val="7"/>
        <color theme="1"/>
        <rFont val="Arial"/>
        <family val="2"/>
      </rPr>
      <t>SE Buenavista</t>
    </r>
    <r>
      <rPr>
        <sz val="7"/>
        <color theme="1"/>
        <rFont val="Arial"/>
        <family val="2"/>
      </rPr>
      <t xml:space="preserve">
3 Transformadores de Corriente 115 kV LT Buenavista - 73650 - Parque Jurica</t>
    </r>
    <r>
      <rPr>
        <b/>
        <sz val="7"/>
        <color theme="1"/>
        <rFont val="Arial"/>
        <family val="2"/>
      </rPr>
      <t xml:space="preserve">
Parque Jurica
</t>
    </r>
    <r>
      <rPr>
        <sz val="7"/>
        <color theme="1"/>
        <rFont val="Arial"/>
        <family val="2"/>
      </rPr>
      <t xml:space="preserve">3 Transformadores de Corriente 115 kV LT Parque Jurica - 73650 - Buenavista
</t>
    </r>
    <r>
      <rPr>
        <b/>
        <sz val="7"/>
        <color theme="1"/>
        <rFont val="Arial"/>
        <family val="2"/>
      </rPr>
      <t>SE Nogales</t>
    </r>
    <r>
      <rPr>
        <sz val="7"/>
        <color theme="1"/>
        <rFont val="Arial"/>
        <family val="2"/>
      </rPr>
      <t xml:space="preserve">
3 Transformadores de Corriente 115 kV LT Nogales - 73970 - Fragua
</t>
    </r>
    <r>
      <rPr>
        <b/>
        <sz val="7"/>
        <color theme="1"/>
        <rFont val="Arial"/>
        <family val="2"/>
      </rPr>
      <t>SE San José Iturbide</t>
    </r>
    <r>
      <rPr>
        <sz val="7"/>
        <color theme="1"/>
        <rFont val="Arial"/>
        <family val="2"/>
      </rPr>
      <t xml:space="preserve">
1 Juego de Cuchillas desconectadoras 115 kV LT San José Iturbide - 73160 - Los Nogales /7
</t>
    </r>
    <r>
      <rPr>
        <b/>
        <sz val="7"/>
        <color theme="1"/>
        <rFont val="Arial"/>
        <family val="2"/>
      </rPr>
      <t>SE Nogales</t>
    </r>
    <r>
      <rPr>
        <sz val="7"/>
        <color theme="1"/>
        <rFont val="Arial"/>
        <family val="2"/>
      </rPr>
      <t xml:space="preserve">
Recalibración Bus 115 kV /8
</t>
    </r>
    <r>
      <rPr>
        <b/>
        <sz val="7"/>
        <color theme="1"/>
        <rFont val="Arial"/>
        <family val="2"/>
      </rPr>
      <t xml:space="preserve">SE San Idelfonso
</t>
    </r>
    <r>
      <rPr>
        <sz val="7"/>
        <color theme="1"/>
        <rFont val="Arial"/>
        <family val="2"/>
      </rPr>
      <t>1 Juego de Cuchillas desconectadoras 115 kV LT San Idelfonso - 73200 - Maniobras Vesta Park /7
2/ Recalibración y tendido del segundo circuito
3/ Capacidad mínima 179 MVA
4/ Tendido del segundo circuito
/5 Recalibración de CS
/6 La definición del punto de conexión podría ser modificada en ejercicios subsecuentes dado el ritmo de crecimiento de demanda de la zona Querétaro y adiciones de capacidad de generación en la región noreste de México
/7 Alcanzar límite de cargabilidad de conductor de LT
/8 Alcanzar capacidad de 220 MVA</t>
    </r>
  </si>
  <si>
    <t>abr-28
a
abr-30</t>
  </si>
  <si>
    <t>P24-OC3</t>
  </si>
  <si>
    <t>Eliminar restricciones en el suministro al norte de la ciudad de Navojoa y Villa Juárez</t>
  </si>
  <si>
    <r>
      <rPr>
        <b/>
        <sz val="7"/>
        <color theme="1"/>
        <rFont val="Soberana Sans"/>
      </rPr>
      <t xml:space="preserve">LT Navojoa Norte - Villa Juárez, Tramo 1
</t>
    </r>
    <r>
      <rPr>
        <sz val="7"/>
        <color theme="1"/>
        <rFont val="Soberana Sans"/>
      </rPr>
      <t xml:space="preserve">115 kV - 1C - 6.5 km-C
</t>
    </r>
    <r>
      <rPr>
        <b/>
        <sz val="7"/>
        <color theme="1"/>
        <rFont val="Soberana Sans"/>
      </rPr>
      <t xml:space="preserve">LT Navojoa Norte - Navojoa Oriente, Tramo A y Tramo B
</t>
    </r>
    <r>
      <rPr>
        <sz val="7"/>
        <color theme="1"/>
        <rFont val="Soberana Sans"/>
      </rPr>
      <t xml:space="preserve">115 kV - 1C - 1.6 km-C
</t>
    </r>
    <r>
      <rPr>
        <b/>
        <sz val="7"/>
        <color theme="1"/>
        <rFont val="Soberana Sans"/>
      </rPr>
      <t xml:space="preserve">SE Navojoa Norte </t>
    </r>
    <r>
      <rPr>
        <sz val="7"/>
        <color theme="1"/>
        <rFont val="Soberana Sans"/>
      </rPr>
      <t xml:space="preserve">
1 Alimentador 115 kV (ampliación)</t>
    </r>
  </si>
  <si>
    <t>P24-NO1</t>
  </si>
  <si>
    <t>Eliminar restricciones en el suministro al poniente de la ciudad de Navojoa</t>
  </si>
  <si>
    <r>
      <rPr>
        <b/>
        <sz val="7"/>
        <color theme="1"/>
        <rFont val="Soberana Sans"/>
      </rPr>
      <t xml:space="preserve">LT Navojoa Centenario entronque Navojoa - Huatabampo
</t>
    </r>
    <r>
      <rPr>
        <sz val="7"/>
        <color theme="1"/>
        <rFont val="Soberana Sans"/>
      </rPr>
      <t xml:space="preserve">115 kV - 2C - 13.0 km-C
</t>
    </r>
    <r>
      <rPr>
        <b/>
        <sz val="7"/>
        <color theme="1"/>
        <rFont val="Soberana Sans"/>
      </rPr>
      <t>SE Navojoa Centenario</t>
    </r>
    <r>
      <rPr>
        <sz val="7"/>
        <color theme="1"/>
        <rFont val="Soberana Sans"/>
      </rPr>
      <t xml:space="preserve">
2 Alimentadores 115 kV (ampliación)
</t>
    </r>
    <r>
      <rPr>
        <b/>
        <sz val="7"/>
        <color theme="1"/>
        <rFont val="Soberana Sans"/>
      </rPr>
      <t>SE Navojoa</t>
    </r>
    <r>
      <rPr>
        <sz val="7"/>
        <color theme="1"/>
        <rFont val="Soberana Sans"/>
      </rPr>
      <t xml:space="preserve">
Modernización de Equipamiento serie TCs</t>
    </r>
  </si>
  <si>
    <t>P24-NO2</t>
  </si>
  <si>
    <r>
      <t xml:space="preserve">Suministro de energía para la zona Nogales
</t>
    </r>
    <r>
      <rPr>
        <b/>
        <sz val="7"/>
        <rFont val="Arial"/>
        <family val="2"/>
      </rPr>
      <t>Fase 1</t>
    </r>
  </si>
  <si>
    <r>
      <rPr>
        <b/>
        <sz val="7"/>
        <color theme="1"/>
        <rFont val="Arial"/>
        <family val="2"/>
      </rPr>
      <t>FASE 1</t>
    </r>
    <r>
      <rPr>
        <sz val="7"/>
        <color theme="1"/>
        <rFont val="Arial"/>
        <family val="2"/>
      </rPr>
      <t xml:space="preserve">
</t>
    </r>
    <r>
      <rPr>
        <b/>
        <sz val="7"/>
        <color theme="1"/>
        <rFont val="Arial"/>
        <family val="2"/>
      </rPr>
      <t>LT Nogales Aeropuerto - Chimeneas (Cambio de tensión) (Circuito existente, solo se considera el cambio de tensión de operación a 230 kV)</t>
    </r>
    <r>
      <rPr>
        <sz val="7"/>
        <color theme="1"/>
        <rFont val="Arial"/>
        <family val="2"/>
      </rPr>
      <t xml:space="preserve">
230 kV - 2C - 0.0 km-C
</t>
    </r>
    <r>
      <rPr>
        <b/>
        <sz val="7"/>
        <color theme="1"/>
        <rFont val="Arial"/>
        <family val="2"/>
      </rPr>
      <t>LT Nogales Aeropuerto - Chimeneas (Tendido del segundo circuito, Operación inicial en 115 kV)</t>
    </r>
    <r>
      <rPr>
        <sz val="7"/>
        <color theme="1"/>
        <rFont val="Arial"/>
        <family val="2"/>
      </rPr>
      <t xml:space="preserve">
230 kV - 2C - 18.0 km-C
</t>
    </r>
    <r>
      <rPr>
        <b/>
        <sz val="7"/>
        <color theme="1"/>
        <rFont val="Arial"/>
        <family val="2"/>
      </rPr>
      <t>LT Chimeneas Entronque Punto de Inflexión Nogales Aeropuerto (Tendido del primer circuito, Tendido del segundo circuito, Operación inicial en 115 kV)</t>
    </r>
    <r>
      <rPr>
        <sz val="7"/>
        <color theme="1"/>
        <rFont val="Arial"/>
        <family val="2"/>
      </rPr>
      <t xml:space="preserve">
230 kV - 2C - 4.0 km-C
</t>
    </r>
    <r>
      <rPr>
        <b/>
        <sz val="7"/>
        <color theme="1"/>
        <rFont val="Arial"/>
        <family val="2"/>
      </rPr>
      <t>LT Nuevo Nogales - Chimeneas (Tendido del primer circuito, Tendido del segundo circuito)</t>
    </r>
    <r>
      <rPr>
        <sz val="7"/>
        <color theme="1"/>
        <rFont val="Arial"/>
        <family val="2"/>
      </rPr>
      <t xml:space="preserve">
115 kV - 2C - 8.0 km-C
</t>
    </r>
    <r>
      <rPr>
        <b/>
        <sz val="7"/>
        <color theme="1"/>
        <rFont val="Arial"/>
        <family val="2"/>
      </rPr>
      <t>LT Chimeneas Entronque Punto de inflexión nogales Norte (Tendido del primer circuito)</t>
    </r>
    <r>
      <rPr>
        <sz val="7"/>
        <color theme="1"/>
        <rFont val="Arial"/>
        <family val="2"/>
      </rPr>
      <t xml:space="preserve">
115 kV - 2C - 2.0 km-C
</t>
    </r>
    <r>
      <rPr>
        <b/>
        <sz val="7"/>
        <color theme="1"/>
        <rFont val="Arial"/>
        <family val="2"/>
      </rPr>
      <t>SE Chimeneas Banco 1</t>
    </r>
    <r>
      <rPr>
        <sz val="7"/>
        <color theme="1"/>
        <rFont val="Arial"/>
        <family val="2"/>
      </rPr>
      <t xml:space="preserve">
4 AT - 1F - 75 MVA - 300 MVA - 230/115 kV
</t>
    </r>
    <r>
      <rPr>
        <b/>
        <sz val="7"/>
        <color theme="1"/>
        <rFont val="Arial"/>
        <family val="2"/>
      </rPr>
      <t>SE Chimeneas</t>
    </r>
    <r>
      <rPr>
        <sz val="7"/>
        <color theme="1"/>
        <rFont val="Arial"/>
        <family val="2"/>
      </rPr>
      <t xml:space="preserve">
1 Capacitor - 22.5 MVAr - 115 kV
1 Alimentador 115 kV Capacitor
</t>
    </r>
    <r>
      <rPr>
        <b/>
        <sz val="7"/>
        <color theme="1"/>
        <rFont val="Arial"/>
        <family val="2"/>
      </rPr>
      <t>SE Nogales</t>
    </r>
    <r>
      <rPr>
        <sz val="7"/>
        <color theme="1"/>
        <rFont val="Arial"/>
        <family val="2"/>
      </rPr>
      <t xml:space="preserve">
1 Capacitor - 15 MVAr - 115 kV
1 Alimentador 115 kV Capacitor</t>
    </r>
  </si>
  <si>
    <r>
      <rPr>
        <b/>
        <sz val="7"/>
        <color theme="1"/>
        <rFont val="Arial"/>
        <family val="2"/>
      </rPr>
      <t>Este proyecto forma parte del nuevo portafolio de proyectos 2025.</t>
    </r>
    <r>
      <rPr>
        <sz val="7"/>
        <color theme="1"/>
        <rFont val="Arial"/>
        <family val="2"/>
      </rPr>
      <t xml:space="preserve">
En proceso de revisión, validación y aprobación de metas físicas, importes y periodo de construcción en la Ficha de Información del Proyecto entre CENACE y Transmisión derivado a la integración del proyecto en una sola fase.
Pendiente la elaboración del Caso de Negocio, Plan Financiero y Plan de Ejecución.
Mediante oficios números SDT-4224/2025, DO-393/2025 y DP/2025/326, se solicitó a la SENER la re instrucción del proyecto en una sola fase para el cumplimiento de los indicadores de rentabilidad económica.</t>
    </r>
  </si>
  <si>
    <t>P24-NO3</t>
  </si>
  <si>
    <r>
      <t xml:space="preserve">Suministro de energía para la zona Nogales
</t>
    </r>
    <r>
      <rPr>
        <b/>
        <sz val="7"/>
        <rFont val="Arial"/>
        <family val="2"/>
      </rPr>
      <t>Fase 2</t>
    </r>
  </si>
  <si>
    <r>
      <rPr>
        <b/>
        <sz val="7"/>
        <color theme="1"/>
        <rFont val="Arial"/>
        <family val="2"/>
      </rPr>
      <t>FASE 2
LT Nogales Areopuerto - Nogales (Recalibración de conductor calibre 900 kcmil tipo ACSR)</t>
    </r>
    <r>
      <rPr>
        <sz val="7"/>
        <color theme="1"/>
        <rFont val="Arial"/>
        <family val="2"/>
      </rPr>
      <t xml:space="preserve">
230 kV - 1C - 3.0 km-C
</t>
    </r>
    <r>
      <rPr>
        <b/>
        <sz val="7"/>
        <color theme="1"/>
        <rFont val="Arial"/>
        <family val="2"/>
      </rPr>
      <t>SE Nogales Aeropuerto MVAr</t>
    </r>
    <r>
      <rPr>
        <sz val="7"/>
        <color theme="1"/>
        <rFont val="Arial"/>
        <family val="2"/>
      </rPr>
      <t xml:space="preserve">
1 STATCOM - +50/-50 MVAr - 230 kV
1 Alimentador 230 kV STATCOM</t>
    </r>
  </si>
  <si>
    <t>Incremento de capacidad en la red de transmisión de la zona urbana de Juárez</t>
  </si>
  <si>
    <r>
      <rPr>
        <b/>
        <sz val="7"/>
        <color theme="1"/>
        <rFont val="Arial"/>
        <family val="2"/>
      </rPr>
      <t xml:space="preserve">LT apertura de Paso del Norte - 93320 - Reforma
LT Norte Cereso - 93660- Samalayuca Sur
</t>
    </r>
    <r>
      <rPr>
        <sz val="7"/>
        <color theme="1"/>
        <rFont val="Arial"/>
        <family val="2"/>
      </rPr>
      <t xml:space="preserve">230 kV - 2C - 12.0 km-C
</t>
    </r>
    <r>
      <rPr>
        <b/>
        <sz val="7"/>
        <color theme="1"/>
        <rFont val="Arial"/>
        <family val="2"/>
      </rPr>
      <t>LT Norte Cereso - 93630 - Terranova /1</t>
    </r>
    <r>
      <rPr>
        <sz val="7"/>
        <color theme="1"/>
        <rFont val="Arial"/>
        <family val="2"/>
      </rPr>
      <t xml:space="preserve">
230 kV - 1C - 13.0 km-C
</t>
    </r>
    <r>
      <rPr>
        <b/>
        <sz val="7"/>
        <color theme="1"/>
        <rFont val="Arial"/>
        <family val="2"/>
      </rPr>
      <t xml:space="preserve">SE Norte Cereso
</t>
    </r>
    <r>
      <rPr>
        <sz val="7"/>
        <color theme="1"/>
        <rFont val="Arial"/>
        <family val="2"/>
      </rPr>
      <t>1 Alimentador Ampliación 230 kV</t>
    </r>
    <r>
      <rPr>
        <b/>
        <sz val="7"/>
        <color theme="1"/>
        <rFont val="Arial"/>
        <family val="2"/>
      </rPr>
      <t xml:space="preserve">
SE Terranova
</t>
    </r>
    <r>
      <rPr>
        <sz val="7"/>
        <color theme="1"/>
        <rFont val="Arial"/>
        <family val="2"/>
      </rPr>
      <t>1 Alimentador Ampliación 230 kV</t>
    </r>
    <r>
      <rPr>
        <b/>
        <sz val="7"/>
        <color theme="1"/>
        <rFont val="Arial"/>
        <family val="2"/>
      </rPr>
      <t xml:space="preserve">
SE Paso del Norte
</t>
    </r>
    <r>
      <rPr>
        <sz val="7"/>
        <color theme="1"/>
        <rFont val="Arial"/>
        <family val="2"/>
      </rPr>
      <t>1 sustitución TC 230 kV</t>
    </r>
    <r>
      <rPr>
        <b/>
        <sz val="7"/>
        <color theme="1"/>
        <rFont val="Arial"/>
        <family val="2"/>
      </rPr>
      <t xml:space="preserve">
SE Reforma
</t>
    </r>
    <r>
      <rPr>
        <sz val="7"/>
        <color theme="1"/>
        <rFont val="Arial"/>
        <family val="2"/>
      </rPr>
      <t>3 Transformadores de Corriente 230 kV
1/ Tendido del segundo circuito</t>
    </r>
  </si>
  <si>
    <t>P24-NT1</t>
  </si>
  <si>
    <t>Aumento de la capacidad de subtransmisión en zona Laguna</t>
  </si>
  <si>
    <r>
      <rPr>
        <b/>
        <sz val="7"/>
        <color theme="1"/>
        <rFont val="Soberana Sans"/>
      </rPr>
      <t xml:space="preserve">L.T. Torreón Sur Entronque Viñedos - Revolución (73NT0)
</t>
    </r>
    <r>
      <rPr>
        <sz val="7"/>
        <color theme="1"/>
        <rFont val="Soberana Sans"/>
      </rPr>
      <t xml:space="preserve">115 kV - 2C - 22 km-C - 1 cond/f - 1113 ACSR - AT 
</t>
    </r>
    <r>
      <rPr>
        <b/>
        <sz val="7"/>
        <color theme="1"/>
        <rFont val="Soberana Sans"/>
      </rPr>
      <t xml:space="preserve">SE Torreón Sur
</t>
    </r>
    <r>
      <rPr>
        <sz val="7"/>
        <color theme="1"/>
        <rFont val="Soberana Sans"/>
      </rPr>
      <t>2 Alimentadores 115 kV (ampliación)</t>
    </r>
  </si>
  <si>
    <t>P24-NT2</t>
  </si>
  <si>
    <t>Atención al suministro de energía de la zona norte del área Metropolitana de Monterrey</t>
  </si>
  <si>
    <r>
      <rPr>
        <b/>
        <sz val="7"/>
        <color theme="1"/>
        <rFont val="Arial"/>
        <family val="2"/>
      </rPr>
      <t xml:space="preserve">LT Las Glorias - Real de Palmas
</t>
    </r>
    <r>
      <rPr>
        <sz val="7"/>
        <color theme="1"/>
        <rFont val="Arial"/>
        <family val="2"/>
      </rPr>
      <t xml:space="preserve">115 kV -1C - 13.9 km-C - 1 cond/f - 1113 kcmil ACSR - TA 
</t>
    </r>
    <r>
      <rPr>
        <b/>
        <sz val="7"/>
        <color theme="1"/>
        <rFont val="Arial"/>
        <family val="2"/>
      </rPr>
      <t>SE Escobedo Banco 3 (sustitución)</t>
    </r>
    <r>
      <rPr>
        <sz val="7"/>
        <color theme="1"/>
        <rFont val="Arial"/>
        <family val="2"/>
      </rPr>
      <t xml:space="preserve">
3 T - 1F - 75 MVA - 225 MVA - 230/115 kV
</t>
    </r>
    <r>
      <rPr>
        <b/>
        <sz val="7"/>
        <color theme="1"/>
        <rFont val="Arial"/>
        <family val="2"/>
      </rPr>
      <t xml:space="preserve">SE Las Glorias Banco 2 (Ampliación)
</t>
    </r>
    <r>
      <rPr>
        <sz val="7"/>
        <color theme="1"/>
        <rFont val="Arial"/>
        <family val="2"/>
      </rPr>
      <t xml:space="preserve">3 T - 1F - 125 MVA - 375 MVA - 400/115 kV
</t>
    </r>
    <r>
      <rPr>
        <b/>
        <sz val="7"/>
        <color theme="1"/>
        <rFont val="Arial"/>
        <family val="2"/>
      </rPr>
      <t xml:space="preserve">SE Américas MVAr (Ampliación)
</t>
    </r>
    <r>
      <rPr>
        <sz val="7"/>
        <color theme="1"/>
        <rFont val="Arial"/>
        <family val="2"/>
      </rPr>
      <t xml:space="preserve">1 Capacitor - 45 MVAr - 115 kV
1 Alimentador 115 kV
</t>
    </r>
    <r>
      <rPr>
        <b/>
        <sz val="7"/>
        <color theme="1"/>
        <rFont val="Arial"/>
        <family val="2"/>
      </rPr>
      <t>SE Sabinas Hidalgo MVAr  (Ampliación)</t>
    </r>
    <r>
      <rPr>
        <sz val="7"/>
        <color theme="1"/>
        <rFont val="Arial"/>
        <family val="2"/>
      </rPr>
      <t xml:space="preserve">
1 Capacitor - 7.5 MVAr - 115 kV
1 Alimentador 115 kV
</t>
    </r>
    <r>
      <rPr>
        <b/>
        <sz val="7"/>
        <color theme="1"/>
        <rFont val="Arial"/>
        <family val="2"/>
      </rPr>
      <t xml:space="preserve">SE Parque Industrial Estrella MVAr (sustitución)
</t>
    </r>
    <r>
      <rPr>
        <sz val="7"/>
        <color theme="1"/>
        <rFont val="Arial"/>
        <family val="2"/>
      </rPr>
      <t xml:space="preserve">1 Capacitor - 45 MVAr - 115 kV
1 Alimentador 115 kV
</t>
    </r>
    <r>
      <rPr>
        <b/>
        <sz val="7"/>
        <color theme="1"/>
        <rFont val="Arial"/>
        <family val="2"/>
      </rPr>
      <t>SE Las Glorias</t>
    </r>
    <r>
      <rPr>
        <sz val="7"/>
        <color theme="1"/>
        <rFont val="Arial"/>
        <family val="2"/>
      </rPr>
      <t xml:space="preserve">
1 Alimentador 115 kV Interconexión LT Las Glorias - Real de Palmas
</t>
    </r>
    <r>
      <rPr>
        <b/>
        <sz val="7"/>
        <color theme="1"/>
        <rFont val="Arial"/>
        <family val="2"/>
      </rPr>
      <t>SE Real de Palmas</t>
    </r>
    <r>
      <rPr>
        <sz val="7"/>
        <color theme="1"/>
        <rFont val="Arial"/>
        <family val="2"/>
      </rPr>
      <t xml:space="preserve">
1 Alimentador 115 kV Interconexión LT Real de Palmas - Las Glorias
</t>
    </r>
    <r>
      <rPr>
        <b/>
        <sz val="7"/>
        <color theme="1"/>
        <rFont val="Arial"/>
        <family val="2"/>
      </rPr>
      <t xml:space="preserve">SE Escobedo (Ampliación)
</t>
    </r>
    <r>
      <rPr>
        <sz val="7"/>
        <color theme="1"/>
        <rFont val="Arial"/>
        <family val="2"/>
      </rPr>
      <t xml:space="preserve">2 Alimentadores 115 kV (Amarre)
</t>
    </r>
    <r>
      <rPr>
        <b/>
        <sz val="7"/>
        <color theme="1"/>
        <rFont val="Arial"/>
        <family val="2"/>
      </rPr>
      <t>SE Estrella (sustitución)</t>
    </r>
    <r>
      <rPr>
        <sz val="7"/>
        <color theme="1"/>
        <rFont val="Arial"/>
        <family val="2"/>
      </rPr>
      <t xml:space="preserve">
3 Transformadores de Corriente 115 kV LT Estrella - 73F60 - Escobedo
3 Transformadores de Corriente 115 kV LT Estrella - 73G40 - Escobedo
</t>
    </r>
    <r>
      <rPr>
        <b/>
        <sz val="7"/>
        <color theme="1"/>
        <rFont val="Arial"/>
        <family val="2"/>
      </rPr>
      <t>SE El Canada (sustitución)</t>
    </r>
    <r>
      <rPr>
        <sz val="7"/>
        <color theme="1"/>
        <rFont val="Arial"/>
        <family val="2"/>
      </rPr>
      <t xml:space="preserve">
3 Transformadores de Corriente 115 kV LT El Canada - 73880 - Escobedo
</t>
    </r>
    <r>
      <rPr>
        <b/>
        <sz val="7"/>
        <color theme="1"/>
        <rFont val="Arial"/>
        <family val="2"/>
      </rPr>
      <t>SE Nuevo Escobedo (sustitución)</t>
    </r>
    <r>
      <rPr>
        <sz val="7"/>
        <color theme="1"/>
        <rFont val="Arial"/>
        <family val="2"/>
      </rPr>
      <t xml:space="preserve">
3 Transformadores de Corriente LT Nuevo Escobedo - 73H70 - Escobedo
</t>
    </r>
    <r>
      <rPr>
        <b/>
        <sz val="7"/>
        <color theme="1"/>
        <rFont val="Arial"/>
        <family val="2"/>
      </rPr>
      <t>SE Escobedo (sustitución)</t>
    </r>
    <r>
      <rPr>
        <sz val="7"/>
        <color theme="1"/>
        <rFont val="Arial"/>
        <family val="2"/>
      </rPr>
      <t xml:space="preserve">
3 Transformadores de Corriente LT Escobedo - 73H70 - Nuevo Escobedo
</t>
    </r>
    <r>
      <rPr>
        <b/>
        <sz val="7"/>
        <color theme="1"/>
        <rFont val="Arial"/>
        <family val="2"/>
      </rPr>
      <t>SE Solidaridad (sustitución)</t>
    </r>
    <r>
      <rPr>
        <sz val="7"/>
        <color theme="1"/>
        <rFont val="Arial"/>
        <family val="2"/>
      </rPr>
      <t xml:space="preserve">
3 Transformadores de Corriente LT Soliradiad - 73860 - Escobedo
</t>
    </r>
    <r>
      <rPr>
        <b/>
        <sz val="7"/>
        <color theme="1"/>
        <rFont val="Arial"/>
        <family val="2"/>
      </rPr>
      <t xml:space="preserve">SE Villa de García (sustitución)
</t>
    </r>
    <r>
      <rPr>
        <sz val="7"/>
        <color theme="1"/>
        <rFont val="Arial"/>
        <family val="2"/>
      </rPr>
      <t>3 Transformadores de Corriente LT Villa de García - 73F00 - Fomerrey</t>
    </r>
    <r>
      <rPr>
        <b/>
        <sz val="7"/>
        <color theme="1"/>
        <rFont val="Arial"/>
        <family val="2"/>
      </rPr>
      <t xml:space="preserve">
SE Fomerrey (sustitución)</t>
    </r>
    <r>
      <rPr>
        <sz val="7"/>
        <color theme="1"/>
        <rFont val="Arial"/>
        <family val="2"/>
      </rPr>
      <t xml:space="preserve">
3 Transformadores de Corriente LT Fomerrey - 73F00 - Villa de García
</t>
    </r>
    <r>
      <rPr>
        <b/>
        <sz val="7"/>
        <color theme="1"/>
        <rFont val="Arial"/>
        <family val="2"/>
      </rPr>
      <t>SE Villa de García (sustitución)</t>
    </r>
    <r>
      <rPr>
        <sz val="7"/>
        <color theme="1"/>
        <rFont val="Arial"/>
        <family val="2"/>
      </rPr>
      <t xml:space="preserve">
3 Transformadores de Corriente LT Villa de García - 73E90 - Santa Catarina
</t>
    </r>
    <r>
      <rPr>
        <b/>
        <sz val="7"/>
        <color theme="1"/>
        <rFont val="Arial"/>
        <family val="2"/>
      </rPr>
      <t>SE Santa Catarina (sustitución)</t>
    </r>
    <r>
      <rPr>
        <sz val="7"/>
        <color theme="1"/>
        <rFont val="Arial"/>
        <family val="2"/>
      </rPr>
      <t xml:space="preserve">
3 Transformadores de Corriente LT Villa de García - 73E90 - Santa Catarina
</t>
    </r>
    <r>
      <rPr>
        <b/>
        <sz val="7"/>
        <color theme="1"/>
        <rFont val="Arial"/>
        <family val="2"/>
      </rPr>
      <t xml:space="preserve">SE Jerónimo Potencia (sustitución)
</t>
    </r>
    <r>
      <rPr>
        <sz val="7"/>
        <color theme="1"/>
        <rFont val="Arial"/>
        <family val="2"/>
      </rPr>
      <t>3 Transformadores de Corriente LT Jerónimo Potencia - 73720 - Valle
3 Transformadores de Corriente LT Jerónimo Potencia - 73330 - Dinastía
3 Transformadores de Corriente LT Jerónimo Potencia - 73D60 - Leona
3 Transformadores de Corriente LT Jerónimo Potencia - 73230 - Lechugal
3 Transformadores de Corriente LT Jerónimo Potencia - 73280 - Valle Poniente</t>
    </r>
    <r>
      <rPr>
        <b/>
        <sz val="7"/>
        <color theme="1"/>
        <rFont val="Arial"/>
        <family val="2"/>
      </rPr>
      <t xml:space="preserve">
SE Valle (sustitución)
</t>
    </r>
    <r>
      <rPr>
        <sz val="7"/>
        <color theme="1"/>
        <rFont val="Arial"/>
        <family val="2"/>
      </rPr>
      <t xml:space="preserve">3 Transformadores de Corriente LT Valle - 73720 - Jerónimo Potencia
</t>
    </r>
    <r>
      <rPr>
        <b/>
        <sz val="7"/>
        <color theme="1"/>
        <rFont val="Arial"/>
        <family val="2"/>
      </rPr>
      <t>SE Dinastía (sustitución)</t>
    </r>
    <r>
      <rPr>
        <sz val="7"/>
        <color theme="1"/>
        <rFont val="Arial"/>
        <family val="2"/>
      </rPr>
      <t xml:space="preserve">
3 Transformadores de Corriente LT Dinastía - 73330 - Jerónimo Potencia
</t>
    </r>
    <r>
      <rPr>
        <b/>
        <sz val="7"/>
        <color theme="1"/>
        <rFont val="Arial"/>
        <family val="2"/>
      </rPr>
      <t>SE San Nicolas (sustitución)</t>
    </r>
    <r>
      <rPr>
        <sz val="7"/>
        <color theme="1"/>
        <rFont val="Arial"/>
        <family val="2"/>
      </rPr>
      <t xml:space="preserve">
3 Transformadores de Corriente LT San Nicolas - 73E80 - Celulosa
3 Transformadores de Corriente LT San Nicolas - 73890 - Topo Chico
</t>
    </r>
    <r>
      <rPr>
        <b/>
        <sz val="7"/>
        <color theme="1"/>
        <rFont val="Arial"/>
        <family val="2"/>
      </rPr>
      <t>SE Celulosa (sustitución)</t>
    </r>
    <r>
      <rPr>
        <sz val="7"/>
        <color theme="1"/>
        <rFont val="Arial"/>
        <family val="2"/>
      </rPr>
      <t xml:space="preserve">
3 Transformadores de Corriente LT Celulosa - 73E80 - San Nicolas
</t>
    </r>
    <r>
      <rPr>
        <b/>
        <sz val="7"/>
        <color theme="1"/>
        <rFont val="Arial"/>
        <family val="2"/>
      </rPr>
      <t>SE Topo Chico (sustitución)</t>
    </r>
    <r>
      <rPr>
        <sz val="7"/>
        <color theme="1"/>
        <rFont val="Arial"/>
        <family val="2"/>
      </rPr>
      <t xml:space="preserve">
3 Transformadores de Corriente LT Topo Chico - 73890 - San Nicolas
</t>
    </r>
    <r>
      <rPr>
        <b/>
        <sz val="7"/>
        <color theme="1"/>
        <rFont val="Arial"/>
        <family val="2"/>
      </rPr>
      <t>SE Leona (sustitución)</t>
    </r>
    <r>
      <rPr>
        <sz val="7"/>
        <color theme="1"/>
        <rFont val="Arial"/>
        <family val="2"/>
      </rPr>
      <t xml:space="preserve">
3 Transformadores de Corriente LT Leona - 73D 60 - Jerónimo Potencia
</t>
    </r>
    <r>
      <rPr>
        <b/>
        <sz val="7"/>
        <color theme="1"/>
        <rFont val="Arial"/>
        <family val="2"/>
      </rPr>
      <t>SE Lechugal (sustitución)</t>
    </r>
    <r>
      <rPr>
        <sz val="7"/>
        <color theme="1"/>
        <rFont val="Arial"/>
        <family val="2"/>
      </rPr>
      <t xml:space="preserve">
3 Transformadores de Corriente LT Lechugal - 73230 - Jerónimo Potencia
</t>
    </r>
  </si>
  <si>
    <r>
      <t xml:space="preserve">Este proyecto forma parte del nuevo portafolio de proyectos 2025 (primer grupo de 09 proyectos).
Se realizó una propuesta de fechas para su concurso:
</t>
    </r>
    <r>
      <rPr>
        <b/>
        <sz val="7"/>
        <color theme="1"/>
        <rFont val="Arial"/>
        <family val="2"/>
      </rPr>
      <t>07.NOV.25 Solicitud de Publicación
12.NOV.25 Publicación
15.ENE.26 Fallo</t>
    </r>
  </si>
  <si>
    <t>P24-NE1</t>
  </si>
  <si>
    <t>Incremento en la capacidad de transmisión en la región de San Quintín</t>
  </si>
  <si>
    <r>
      <rPr>
        <b/>
        <sz val="7"/>
        <color theme="1"/>
        <rFont val="Soberana Sans"/>
      </rPr>
      <t>LT Cañon - San Quintín</t>
    </r>
    <r>
      <rPr>
        <sz val="7"/>
        <color theme="1"/>
        <rFont val="Soberana Sans"/>
      </rPr>
      <t xml:space="preserve">
115 kV - 1C - 70.0 km-C - 1 cond/f - 795 ACSR - AT /1
1/ Tendido del primer circuito</t>
    </r>
  </si>
  <si>
    <t>P24-BC1</t>
  </si>
  <si>
    <t>Incremento en la capacidad de suministro en la región de Valle de Guadalupe</t>
  </si>
  <si>
    <r>
      <rPr>
        <b/>
        <sz val="7"/>
        <color theme="1"/>
        <rFont val="Soberana Sans"/>
      </rPr>
      <t xml:space="preserve">SE Lomas Banco 4
</t>
    </r>
    <r>
      <rPr>
        <sz val="7"/>
        <color theme="1"/>
        <rFont val="Soberana Sans"/>
      </rPr>
      <t xml:space="preserve">1 T - 3F - 40 MVA - 115/69 kV
</t>
    </r>
    <r>
      <rPr>
        <b/>
        <sz val="7"/>
        <color theme="1"/>
        <rFont val="Soberana Sans"/>
      </rPr>
      <t>SE Valle de Guadalupe MVAr</t>
    </r>
    <r>
      <rPr>
        <sz val="7"/>
        <color theme="1"/>
        <rFont val="Soberana Sans"/>
      </rPr>
      <t xml:space="preserve">
1 Capacitor - 16.2 MVAr - 69 kV</t>
    </r>
  </si>
  <si>
    <t>P24-BC2</t>
  </si>
  <si>
    <t>Incremento de confiabilidad en la Subestación Eléctrica Zocac</t>
  </si>
  <si>
    <r>
      <rPr>
        <b/>
        <sz val="7"/>
        <color theme="1"/>
        <rFont val="Soberana Sans"/>
      </rPr>
      <t>SE Zocac</t>
    </r>
    <r>
      <rPr>
        <sz val="7"/>
        <color theme="1"/>
        <rFont val="Soberana Sans"/>
      </rPr>
      <t xml:space="preserve">
Recalibración de Barra 230 kV
2 cond/f - 1113 ACSR - Cap 2200 A
Modernización de Barra 115 kV
B1 y B2 - BT</t>
    </r>
  </si>
  <si>
    <t>M24-OR1</t>
  </si>
  <si>
    <t>Incremento en la confiabilidad de suministro en la región de Valle de la Palmas</t>
  </si>
  <si>
    <r>
      <rPr>
        <b/>
        <sz val="7"/>
        <color theme="1"/>
        <rFont val="Soberana Sans"/>
      </rPr>
      <t>SE Nueva Denominada El Fortín Maniobras</t>
    </r>
    <r>
      <rPr>
        <sz val="7"/>
        <color theme="1"/>
        <rFont val="Soberana Sans"/>
      </rPr>
      <t xml:space="preserve">
3 Alimentadores 115 kV /1
1 A - LT Herradura - TAP Alpha De Acero - Valle de las Palmas
1 A - LT Valle de las Palmas - TAP Vallecitos - Valle de Guadalupe
1 A - SE Valle de las Palmas
1/ Operación inicial 69 kV</t>
    </r>
  </si>
  <si>
    <t>M24-BC1</t>
  </si>
  <si>
    <t>Modernización de la Subestación Eléctrica Laguna Verde 230 kV (SF6)</t>
  </si>
  <si>
    <t>FIDEICOMISO 10670</t>
  </si>
  <si>
    <r>
      <rPr>
        <b/>
        <sz val="7"/>
        <color theme="1"/>
        <rFont val="Arial"/>
        <family val="2"/>
      </rPr>
      <t>SE Laguna Verde</t>
    </r>
    <r>
      <rPr>
        <sz val="7"/>
        <color theme="1"/>
        <rFont val="Arial"/>
        <family val="2"/>
      </rPr>
      <t xml:space="preserve">
Modernización de la Subestación Eléctrica Laguna Verde 230 kV (SF6)
Subestación encapsulada en SF6 de 230 kV - 6 Alimentadores 230 kV
2 A LT Veracruz Dos (C1 y C2)
1A LT Futura
1A LAV T4
1A LAV TX
1A LT AT3
4 AT - 1F - 125 MVA - 500 MVA - 400/230/34.5 kV
1 T - 3F - 50 MVA - 230/34.5 kV
Subestación de 34.5 kV con 5 alimentadores de 31.5 kA </t>
    </r>
    <r>
      <rPr>
        <b/>
        <sz val="7"/>
        <color theme="1"/>
        <rFont val="Arial"/>
        <family val="2"/>
      </rPr>
      <t>Bus 31</t>
    </r>
    <r>
      <rPr>
        <sz val="7"/>
        <color theme="1"/>
        <rFont val="Arial"/>
        <family val="2"/>
      </rPr>
      <t xml:space="preserve">
Subestación de 34.5 kV con 6 alimentadores de 31.5 kA </t>
    </r>
    <r>
      <rPr>
        <b/>
        <sz val="7"/>
        <color theme="1"/>
        <rFont val="Arial"/>
        <family val="2"/>
      </rPr>
      <t>Bus 32
6 Alimentadores 230 kV
11 Alimentadores 34. 5 kV</t>
    </r>
  </si>
  <si>
    <r>
      <t xml:space="preserve">El proyecto está programado para que inicie su procedimiento de concurso con las siguientes fechas estimadas:
</t>
    </r>
    <r>
      <rPr>
        <b/>
        <sz val="7"/>
        <color theme="1"/>
        <rFont val="Arial"/>
        <family val="2"/>
      </rPr>
      <t>02.OCT.25 Solicitud de Publicación
10.OCT.25 Publicación</t>
    </r>
    <r>
      <rPr>
        <sz val="7"/>
        <color theme="1"/>
        <rFont val="Arial"/>
        <family val="2"/>
      </rPr>
      <t xml:space="preserve">
</t>
    </r>
    <r>
      <rPr>
        <b/>
        <sz val="7"/>
        <color theme="1"/>
        <rFont val="Arial"/>
        <family val="2"/>
      </rPr>
      <t xml:space="preserve">03.DIC.25 Fallo
</t>
    </r>
    <r>
      <rPr>
        <sz val="7"/>
        <color theme="1"/>
        <rFont val="Arial"/>
        <family val="2"/>
      </rPr>
      <t xml:space="preserve">
</t>
    </r>
    <r>
      <rPr>
        <b/>
        <sz val="7"/>
        <color theme="1"/>
        <rFont val="Arial"/>
        <family val="2"/>
      </rPr>
      <t xml:space="preserve">* NOTA:
</t>
    </r>
    <r>
      <rPr>
        <sz val="7"/>
        <color theme="1"/>
        <rFont val="Arial"/>
        <family val="2"/>
      </rPr>
      <t>El proyecto fue publicado el 10.OCT.2025 con el procedimiento No. CFE-0004-CACOA-0006-2025</t>
    </r>
  </si>
  <si>
    <t>M24-OR2</t>
  </si>
  <si>
    <t>Atención al suministro de energía eléctrica en las Zonas Villahermosa y Chontalpa</t>
  </si>
  <si>
    <t>En proceso de definición el tipo de financiamiento</t>
  </si>
  <si>
    <t>Por instruir PAMRNT 2025</t>
  </si>
  <si>
    <t>B5: Sin priorizar</t>
  </si>
  <si>
    <t>P25-OR1</t>
  </si>
  <si>
    <t>Incremento de capacidad de suministro hacia la Zona San Cristóbal</t>
  </si>
  <si>
    <t>P25-OR2</t>
  </si>
  <si>
    <t>Suministro de energía en la zona de carga Tehuantepec</t>
  </si>
  <si>
    <t>P24-OR2</t>
  </si>
  <si>
    <t>Soporte de tensión para la Zona Matehuala</t>
  </si>
  <si>
    <t>P25-OC1</t>
  </si>
  <si>
    <t>Suministro de energía en la región Ciénega - Zamora</t>
  </si>
  <si>
    <t>P25-OC2</t>
  </si>
  <si>
    <t>Incremento de transformación en la Zona Tepic</t>
  </si>
  <si>
    <t>P25-OC3</t>
  </si>
  <si>
    <t>Incremento en la capacidad de transformación de la Zona Navojoa</t>
  </si>
  <si>
    <t>P25-NO1</t>
  </si>
  <si>
    <t>Eliminar restricción en la capacidad de transmisión de la LT Culiacán Cuatro - Culiacán Sur</t>
  </si>
  <si>
    <t>P25-NO2</t>
  </si>
  <si>
    <t>Incremento de transformación en la Zona Juárez</t>
  </si>
  <si>
    <t>P25-NT1</t>
  </si>
  <si>
    <t>Incremento de transformación en la Zona La Laguna</t>
  </si>
  <si>
    <t>P25-NT2</t>
  </si>
  <si>
    <t>Soporte de tensión en la Zona Cuauhtémoc</t>
  </si>
  <si>
    <t>P25-NT3</t>
  </si>
  <si>
    <t>Incremento de Capacidad de Transformación de la zona Monclova</t>
  </si>
  <si>
    <t>P25-NE1</t>
  </si>
  <si>
    <t>Atención al suministro de energía del Sureste de la Zona Metropolitana de Monterrey</t>
  </si>
  <si>
    <t>P25-NE2</t>
  </si>
  <si>
    <t>Incremento en la capacidad de transformación en la SE Rubí</t>
  </si>
  <si>
    <t>P25-BC1</t>
  </si>
  <si>
    <t>Cambio de tensión de operación de 69 kV a 115 kV al oriente de la ciudad de Tijuana y Tecate</t>
  </si>
  <si>
    <t>P25-BC2</t>
  </si>
  <si>
    <t>Modernización integral de la Subestación Eléctrica San Bernabé en 400 kV</t>
  </si>
  <si>
    <t>M25-CE1</t>
  </si>
  <si>
    <t>Sustitución de Autotransformador AT7 en SE Valladolid</t>
  </si>
  <si>
    <t>M25-PE1</t>
  </si>
  <si>
    <r>
      <rPr>
        <b/>
        <sz val="7"/>
        <color theme="0"/>
        <rFont val="Arial"/>
        <family val="2"/>
      </rPr>
      <t xml:space="preserve">Obras de Refuerzo CCC Francisco Pérez Ríos
</t>
    </r>
    <r>
      <rPr>
        <sz val="7"/>
        <color theme="0"/>
        <rFont val="Arial"/>
        <family val="2"/>
      </rPr>
      <t>(antes denominado "Repotenciación de la Línea Remedios – El Vidrio")</t>
    </r>
  </si>
  <si>
    <r>
      <rPr>
        <b/>
        <sz val="7"/>
        <color theme="1"/>
        <rFont val="Arial"/>
        <family val="2"/>
      </rPr>
      <t xml:space="preserve">LT Remedios - El Vídrio </t>
    </r>
    <r>
      <rPr>
        <sz val="7"/>
        <color theme="1"/>
        <rFont val="Arial"/>
        <family val="2"/>
      </rPr>
      <t xml:space="preserve">
230 kV - 1C - 23.3 km-C - 1020 ACCC - TA/PA
Incremento en la capacidad de transmisión con cable de alta temperatura
</t>
    </r>
    <r>
      <rPr>
        <b/>
        <sz val="7"/>
        <color theme="1"/>
        <rFont val="Arial"/>
        <family val="2"/>
      </rPr>
      <t>SE El Vidrio</t>
    </r>
    <r>
      <rPr>
        <sz val="7"/>
        <color theme="1"/>
        <rFont val="Arial"/>
        <family val="2"/>
      </rPr>
      <t xml:space="preserve">
Sustitución de 6 TC’s de 230 kV​
Recalibración de bus auxiliar de 230 kV​​</t>
    </r>
  </si>
  <si>
    <r>
      <t xml:space="preserve">Mediante oficios números SDT-4225/2025, DO-394/2025 y DP/2025/327, se solicitó a la SENER la </t>
    </r>
    <r>
      <rPr>
        <b/>
        <sz val="7"/>
        <color theme="1"/>
        <rFont val="Arial"/>
        <family val="2"/>
      </rPr>
      <t>INSTRUCCIÓN</t>
    </r>
    <r>
      <rPr>
        <sz val="7"/>
        <color theme="1"/>
        <rFont val="Arial"/>
        <family val="2"/>
      </rPr>
      <t xml:space="preserve"> del proyecto para el 2025, debido a la ALTA PRIORIDAD para reforzar la RNT por el incremento en la capacidad de generación.
Se cuenta con la Ficha de Información del Proyecto.
En proceso de validación y aprobación del Caso de Negocio, Plan Financiero y Plan de Ejecución.</t>
    </r>
  </si>
  <si>
    <t>CFE25-TUL</t>
  </si>
  <si>
    <r>
      <rPr>
        <b/>
        <sz val="7"/>
        <color theme="0"/>
        <rFont val="Arial"/>
        <family val="2"/>
      </rPr>
      <t xml:space="preserve">Obras de Refuerzo CCC Salamanca II
</t>
    </r>
    <r>
      <rPr>
        <sz val="7"/>
        <color theme="0"/>
        <rFont val="Arial"/>
        <family val="2"/>
      </rPr>
      <t>(antes denominado "Sustitución de EEP en la SE Salamanca Cogeneración y Salamanca 230 kV por NCC")</t>
    </r>
  </si>
  <si>
    <r>
      <rPr>
        <b/>
        <sz val="7"/>
        <color theme="1"/>
        <rFont val="Arial"/>
        <family val="2"/>
      </rPr>
      <t xml:space="preserve">SE Salamanca </t>
    </r>
    <r>
      <rPr>
        <sz val="7"/>
        <color theme="1"/>
        <rFont val="Arial"/>
        <family val="2"/>
      </rPr>
      <t xml:space="preserve">
Reemplazo de TC’s en 115 kV para el circuito 73180 y en 230 kV circuitos 93G30 y 93G40 como sustitución de Equipo Eléctrico Primario.
</t>
    </r>
    <r>
      <rPr>
        <b/>
        <sz val="7"/>
        <color theme="1"/>
        <rFont val="Arial"/>
        <family val="2"/>
      </rPr>
      <t>SE Salamanca Cogeneración SF6 (Sustitución)</t>
    </r>
    <r>
      <rPr>
        <sz val="7"/>
        <color theme="1"/>
        <rFont val="Arial"/>
        <family val="2"/>
      </rPr>
      <t xml:space="preserve">
Reemplazo de TC’s para los circuitos 93G30 y 93G40 y sustitución de Equipo Eléctrico Primario.
</t>
    </r>
    <r>
      <rPr>
        <b/>
        <sz val="7"/>
        <color theme="1"/>
        <rFont val="Arial"/>
        <family val="2"/>
      </rPr>
      <t>SE Salamanca Norte</t>
    </r>
    <r>
      <rPr>
        <sz val="7"/>
        <color theme="1"/>
        <rFont val="Arial"/>
        <family val="2"/>
      </rPr>
      <t xml:space="preserve">
Reemplazo de TC’s en 115 kV para el circuito 73180.
</t>
    </r>
    <r>
      <rPr>
        <b/>
        <sz val="7"/>
        <color theme="1"/>
        <rFont val="Arial"/>
        <family val="2"/>
      </rPr>
      <t>SE Salamanca Sur</t>
    </r>
    <r>
      <rPr>
        <sz val="7"/>
        <color theme="1"/>
        <rFont val="Arial"/>
        <family val="2"/>
      </rPr>
      <t xml:space="preserve">
Cambio de Equipo Serie Circuito 73230.
</t>
    </r>
    <r>
      <rPr>
        <b/>
        <sz val="7"/>
        <color theme="1"/>
        <rFont val="Arial"/>
        <family val="2"/>
      </rPr>
      <t>SE Salamanca II</t>
    </r>
    <r>
      <rPr>
        <sz val="7"/>
        <color theme="1"/>
        <rFont val="Arial"/>
        <family val="2"/>
      </rPr>
      <t xml:space="preserve">
Cambio de Equipo Serie Circuito 73230.
</t>
    </r>
    <r>
      <rPr>
        <b/>
        <sz val="7"/>
        <color theme="1"/>
        <rFont val="Arial"/>
        <family val="2"/>
      </rPr>
      <t>SE Irapuato II</t>
    </r>
    <r>
      <rPr>
        <sz val="7"/>
        <color theme="1"/>
        <rFont val="Arial"/>
        <family val="2"/>
      </rPr>
      <t xml:space="preserve">
Reemplazo de TC’s en 115 kV para el circuito 73580.
</t>
    </r>
    <r>
      <rPr>
        <b/>
        <sz val="7"/>
        <color theme="1"/>
        <rFont val="Arial"/>
        <family val="2"/>
      </rPr>
      <t>SE Querétaro Potencia</t>
    </r>
    <r>
      <rPr>
        <sz val="7"/>
        <color theme="1"/>
        <rFont val="Arial"/>
        <family val="2"/>
      </rPr>
      <t xml:space="preserve">
Reemplazo de Equipo Eléctrico Primario en 115 kV.
</t>
    </r>
    <r>
      <rPr>
        <b/>
        <sz val="7"/>
        <color theme="1"/>
        <rFont val="Arial"/>
        <family val="2"/>
      </rPr>
      <t xml:space="preserve">LT Salamanca-73120-Salamanca Sur </t>
    </r>
    <r>
      <rPr>
        <sz val="7"/>
        <color theme="1"/>
        <rFont val="Arial"/>
        <family val="2"/>
      </rPr>
      <t xml:space="preserve">
115 kV - 1C - TA/PC Recalibración de 5.93 km-C a 795 ACSR, incluye 4.00 km de reubicación de LT por invasión (0.5 km subterránea) y 1.93 km-C de recalibración. 
</t>
    </r>
    <r>
      <rPr>
        <b/>
        <sz val="7"/>
        <color theme="1"/>
        <rFont val="Arial"/>
        <family val="2"/>
      </rPr>
      <t xml:space="preserve">LT Villa de Reyes-93630-Maniobras WTC II </t>
    </r>
    <r>
      <rPr>
        <sz val="7"/>
        <color theme="1"/>
        <rFont val="Arial"/>
        <family val="2"/>
      </rPr>
      <t xml:space="preserve">
230 kV - 1C - 24 km-C TA Recalibración a 1020 ACCC.</t>
    </r>
  </si>
  <si>
    <r>
      <t xml:space="preserve">Mediante oficios números SDT-4381/2025, DO-401/2025 y DP/2025/328, se solicitó a la SENER la </t>
    </r>
    <r>
      <rPr>
        <b/>
        <sz val="7"/>
        <color theme="1"/>
        <rFont val="Arial"/>
        <family val="2"/>
      </rPr>
      <t>INSTRUCCIÓN</t>
    </r>
    <r>
      <rPr>
        <sz val="7"/>
        <color theme="1"/>
        <rFont val="Arial"/>
        <family val="2"/>
      </rPr>
      <t xml:space="preserve"> del proyecto para el 2025, debido a la ALTA PRIORIDAD para reforzar la RNT por el incremento en la capacidad de generación.
Se cuenta con la Ficha de Información del Proyecto.
En proceso de validación y aprobación del Caso de Negocio, Plan Financiero y Plan de Ejecución.</t>
    </r>
  </si>
  <si>
    <t>CFE25-SLM</t>
  </si>
  <si>
    <t>Red de Transmisión Asociada al Proyecto CFV Puerto Peñasco Secuencia 3 (100 MW) y 4 (300 MW)</t>
  </si>
  <si>
    <t>Transmisión y Transformación</t>
  </si>
  <si>
    <r>
      <t xml:space="preserve">Se energizó el </t>
    </r>
    <r>
      <rPr>
        <b/>
        <sz val="7"/>
        <color theme="1"/>
        <rFont val="Arial"/>
        <family val="2"/>
      </rPr>
      <t>10.DIC.2023</t>
    </r>
  </si>
  <si>
    <r>
      <rPr>
        <b/>
        <sz val="7"/>
        <color theme="1"/>
        <rFont val="Arial"/>
        <family val="2"/>
      </rPr>
      <t>NE</t>
    </r>
    <r>
      <rPr>
        <sz val="7"/>
        <color theme="1"/>
        <rFont val="Arial"/>
        <family val="2"/>
      </rPr>
      <t xml:space="preserve">
OR</t>
    </r>
  </si>
  <si>
    <t>304 LT 1805 Línea de Transmisión Huasteca-Monterrey</t>
  </si>
  <si>
    <t>PIDIREGAS Legado</t>
  </si>
  <si>
    <r>
      <rPr>
        <b/>
        <sz val="7"/>
        <color theme="1"/>
        <rFont val="Arial"/>
        <family val="2"/>
      </rPr>
      <t>Proyecto PIDIREGAS LEGADO</t>
    </r>
    <r>
      <rPr>
        <sz val="7"/>
        <color theme="1"/>
        <rFont val="Arial"/>
        <family val="2"/>
      </rPr>
      <t xml:space="preserve">
Alcances: 3 LT's con 441.8 km-C y 195 MVAr de compensación.
LT Champayán – Güemez (182.5 km)
LT Güemez – Regiomontano (230.7 km)
LT Regiomontano Ent. Huinalá – Lajas 2 (28.6 km)
SE Güemez ampliación, 133 MVAr
SE Champayán ampliación 62 MVAr</t>
    </r>
  </si>
  <si>
    <r>
      <t xml:space="preserve">El proyecto lleva 5 convocatorias que no han prosperado.
Datos de los dos últimos procedimientos de concurso:
</t>
    </r>
    <r>
      <rPr>
        <b/>
        <sz val="7"/>
        <color theme="1"/>
        <rFont val="Arial"/>
        <family val="2"/>
      </rPr>
      <t>27.JUL.2023</t>
    </r>
    <r>
      <rPr>
        <sz val="7"/>
        <color theme="1"/>
        <rFont val="Arial"/>
        <family val="2"/>
      </rPr>
      <t xml:space="preserve"> Se determinó la CANCELACIÓN del Concurso Abierto Internacional No. CFE-0003-CACOA-0003-2023.
</t>
    </r>
    <r>
      <rPr>
        <b/>
        <sz val="7"/>
        <color theme="1"/>
        <rFont val="Arial"/>
        <family val="2"/>
      </rPr>
      <t>04.OCT.2024</t>
    </r>
    <r>
      <rPr>
        <sz val="7"/>
        <color theme="1"/>
        <rFont val="Arial"/>
        <family val="2"/>
      </rPr>
      <t xml:space="preserve"> Se declaró desierto el Concurso Abierto Internacional No. CFE-0003-CACOA-0007-2024.</t>
    </r>
  </si>
  <si>
    <t>Sin PEM</t>
  </si>
  <si>
    <t>Recalibración de RNT 115 kV de la Zona Mérida</t>
  </si>
  <si>
    <t>FIDEICOMISO</t>
  </si>
  <si>
    <t>RNT Zona Mérida</t>
  </si>
  <si>
    <t>CFE solicitará a la SENER que se instruya el proyecto.</t>
  </si>
  <si>
    <t>Red de Interconexión Asociada al Proyecto Equipamiento Hidroeléctrico de la Presa Santa María</t>
  </si>
  <si>
    <t>Presa Santa María</t>
  </si>
  <si>
    <t>290 LT Red de Transmisión asociada a la CH Chicoasén II</t>
  </si>
  <si>
    <t>CH Chicoasán</t>
  </si>
  <si>
    <t>Fecha Prevista para entrada en operación comercial</t>
  </si>
  <si>
    <t>Capacidad Generación en MW netos</t>
  </si>
  <si>
    <t>Punto de interconexión</t>
  </si>
  <si>
    <t>No identificado</t>
  </si>
  <si>
    <t>se tizimin</t>
  </si>
  <si>
    <t>SE anahuac</t>
  </si>
  <si>
    <t>subestacion chunhuhub.</t>
  </si>
  <si>
    <t>PRE-CFE-CMI-0813-2026</t>
  </si>
  <si>
    <t>CFE-CMI-0813-2026</t>
  </si>
  <si>
    <t>CIM150218MV5</t>
  </si>
  <si>
    <t>CKD INFRAESTRUCTURA MEXICO SA DE CV</t>
  </si>
  <si>
    <t>CFV CERRO PRIETO</t>
  </si>
  <si>
    <t>JORGE RODRIGO NUÑEZ LOPEZ</t>
  </si>
  <si>
    <t>abraham@alominfra.com, aliciag@alominfra.com</t>
  </si>
  <si>
    <t>5597640048, 5585816279</t>
  </si>
  <si>
    <t>CERRADA PALOMAS, 22, INT. 7, Reforma Social, Miguel Hidalgo, CIUDAD DE MÉXICO, C.P. 11650</t>
  </si>
  <si>
    <t>1818.00 MW; CKD IM es accionista de Kino Energía, compañía con 3 parques fotovoltaicos y 5 parques eólicos.</t>
  </si>
  <si>
    <t>1818.00 MW; La plataforma tiene 10 años en operación y un equipo de gestión totalmente internalizado desde hace 4 años. Los miembros CKD IM tienen amplia experiencia en la evaluación de proyectos en etapa de construcción.</t>
  </si>
  <si>
    <t>0.00 MW; Contamos con tecnólogos de primera calidad para acordar colaboración como proveedores, operadores y socios.</t>
  </si>
  <si>
    <t>CKD IM tiene relación con todas las constructoras que operan en el país con amplia experiencia. CKD contrata caso por caso considerando experiencia y términos económicos. No celebramos convenios estratégicos con proveedores para tener libertad de contratar.</t>
  </si>
  <si>
    <t>1000000000.00 USD; CKD IM administra $17,130 millones de pesos principalmente en activos de generación renovable a través de sus inversiones en Kino y también un activo carretero. CKD IM forma parte de Alom, compañía que gestiona, a través de distintos vehículos de inversión, $2,500 millones de dólares en activos de infraestructura y energía.</t>
  </si>
  <si>
    <t>3er trimestre de 2026</t>
  </si>
  <si>
    <t>, , , , CP.</t>
  </si>
  <si>
    <t>LT potencia-navidad</t>
  </si>
  <si>
    <t>LT ESCÁRCEGA - TICUL II</t>
  </si>
  <si>
    <t>PRE-CFE-CMI-0524-2026</t>
  </si>
  <si>
    <t>CFE-CMI-0524-2026</t>
  </si>
  <si>
    <t>Cfv Concepción Mendizabal (General Comprende Todas Las Fases)</t>
  </si>
  <si>
    <t>CFV CONCEPCIÓN MENDIZABAL (GENERAL COMPRENDE TODAS LAS FASES)</t>
  </si>
  <si>
    <t>PRE-CFE-CMI-0804-2026</t>
  </si>
  <si>
    <t>CFE-CMI-0804-2026</t>
  </si>
  <si>
    <t>CFV Concepción mendizábal Fase IV</t>
  </si>
  <si>
    <t>CFV CONCEPCIÓN MENDIZÁBAL FASE IV</t>
  </si>
  <si>
    <t>PRE-CFE-CMI-0759-2026</t>
  </si>
  <si>
    <t>CFE-CMI-0759-2026</t>
  </si>
  <si>
    <t>MARIO OROZCO GABRIEL</t>
  </si>
  <si>
    <t>94390000 (Hectáreas)</t>
  </si>
  <si>
    <t>720 (MW/kW); 668 (MW/kW)</t>
  </si>
  <si>
    <t>24.65 °C</t>
  </si>
  <si>
    <t>7.72 (m/s); 80.7 Metros</t>
  </si>
  <si>
    <t>68.75%. 495 MW EOLICOS 31.25%. 225 MW SOLARES 30%. 216 MW ALMACENAMIENTO</t>
  </si>
  <si>
    <t>FOSFATO DE HIERRO Y LITIO-LIFEPO4</t>
  </si>
  <si>
    <t>1 Capacidad de gestionar múltiples fuentes; 1 Almacenamiento simultáneamente</t>
  </si>
  <si>
    <t>2195 MW; 2195 MWh</t>
  </si>
  <si>
    <t>(30%,216 MWx4hrs=864 MWh). 594 MWh para eolico y 270 MWh para solar</t>
  </si>
  <si>
    <t>(62.3% en conjunto ; eolico 39.5% y solar 22.8%)</t>
  </si>
  <si>
    <t>Se contempla que funcionen al mismo tiempo y generalmente su perfil de generacion se complementa. Mientras que el viento sopla constantemente, el viento sopla más fuerte de 4PM a 11PM y disminuye de 12AM a 8AM. El solar comienza a generar de 8AM hasta las 6-7PM, siendo su maximo entre 11AM y 2PM (en este horario el viento genera algo menor a su promedio de generacion)</t>
  </si>
  <si>
    <t>Carretera El Becerro km 20 Reynosa s/n, s/n, Parque Eólico DELARO, TAMAULIPAS, CP. 88866</t>
  </si>
  <si>
    <t>PARQUE HIBRIDO ECOENERGIA SANTA CLARA. TURBINAS VESTAS DE 4.5 MW ALMACENAMIENTO: VESTAS, HHITHIUM O SIMILARES. TRANSFORMADORES: PROLEC GE POSIBLE INCLUSION DE CONDENSADOR SINCRONO 9 KMS DE LINEA DE 400 KV 0 KMS DE LINEA DE 230 KV PROGRAMA DE IMPACTO SOCIAL POSITIVO</t>
  </si>
  <si>
    <t>PRE-CFE-CMI-0803-2026</t>
  </si>
  <si>
    <t>CFE-CMI-0803-2026</t>
  </si>
  <si>
    <t>ADAN RODRIGUEZ RIVERA, FRANCISO JAVIER BAY ORTUZAR, ESTEBAN SANCHEZ RAMOS</t>
  </si>
  <si>
    <t>mw</t>
  </si>
  <si>
    <t>Registro Duplicado</t>
  </si>
  <si>
    <t>PRE-CFE-CMI-0798-2026</t>
  </si>
  <si>
    <t>CFE-CMI-0798-2026</t>
  </si>
  <si>
    <t>FRANCISO JAVIER BAY ORTUZAR, ADAN RODRIGUEZ RIVERA, ESTEBAN SANCHEZ RAMOS</t>
  </si>
  <si>
    <t>AUTOPISTA S-30 MONTERREY CUOTA-SALTILLO KM45, S/N, Nuevo Ramos Arizpe, COAHUILA DE ZARAGOZA, CP. 25903</t>
  </si>
  <si>
    <t>Consiste en el desarrollo de una Central Eléctrica de Generación con tecnología solar fotovoltaica complementada con sistema de almacenamiento eléctrico (SDAE), con capacidad mínima equivalente al 30% de la capacidad instalada, con una capacidad estimada de 100 MW, así como la infraestructura asociada necesaria (incluyendo obras accesorias y, en su casO almacenamiento),predio de 210 ha , en las coordenadas 25°36'32.75' N, 100°55'36.34'' O, con un políGONO DE 125 HA</t>
  </si>
  <si>
    <t>PRE-CFE-CMI-0793-2026</t>
  </si>
  <si>
    <t>CFE-CMI-0793-2026</t>
  </si>
  <si>
    <t>FRANCISO JAVIER BAY ORTUZAR, ADAN RODRIGUEZ RIVERA, ESTEBAN SANCHEZ RAMOS, ESTEBAN SANCHEZ RAMOS</t>
  </si>
  <si>
    <t>5552729991, 5552729991, 5552729991, 5552729991, 5539963684, 5539963684, 5539963684, 5539963684</t>
  </si>
  <si>
    <t>LIBRAMIENTO GOLFO DE SANTA CLARA - EJIDO LA ISLITA S/N, S/N, Las Adelitas, SONORA, CP. 83520</t>
  </si>
  <si>
    <t>Consiste en el desarrollo de una Central Eléctrica de Generación con tecnología solar fotovoltaica complementada con sistema de almacenamiento eléctrico (SDAE), con capacidad mínima equivalente al 30% de la capacidad instalada, así como la infraestructura asociada necesaria (incluyendo obras accesorias y, en su caso, almacenamiento),PREDIO DE500 ha en la localidad de San Luis Río Colorado, Sonora, en las coordenadas 32°25'19.36'' N, 114°43'04.77'' O, con un polígono de intervención de 100 hA.</t>
  </si>
  <si>
    <t>PRE-CFE-CMI-0599-2026</t>
  </si>
  <si>
    <t>CFE-CMI-0599-2026</t>
  </si>
  <si>
    <t>PRE-CFE-CMI-0792-2026</t>
  </si>
  <si>
    <t>CFE-CMI-0792-2026</t>
  </si>
  <si>
    <t>CARRETERA ESTATAL 226 IXTLAHUACÁN DEL RÍO-MASCAULA KM 226, , Trejos, JALISCO, CP. 45280</t>
  </si>
  <si>
    <t>PRE-CFE-CMI-0784-2026</t>
  </si>
  <si>
    <t>CFE-CMI-0784-2026</t>
  </si>
  <si>
    <t>FRANCISO JAVIER BAY ORTUZAR, ESTEBAN SANCHEZ RAMOS</t>
  </si>
  <si>
    <t>5552729991, 5552729991, 5539963684, 5539963684</t>
  </si>
  <si>
    <t>AUTOPISTA 85 MONTERREY NUEVO LAREDO KM 20, S/N, Guerrero, TAMAULIPAS, CP. 88240</t>
  </si>
  <si>
    <t>Consiste en el desarrollo de una Central Eléctrica de Generación con tecnología solar fotovoltaica complementada con sistema de almacenamiento eléctrico (SDAE), con capacidad mínima equivalente al 30% de la capacidad instalada, así como la infraestructura asociada necesaria (incluyendo obras accesorias y, en su caso, almacenamiento),predio de 1,220 ha coordenadas 27°20'38.40'' N, 99°32'55.67'' O,polígono intervención de 100 hectáreas.</t>
  </si>
  <si>
    <t>PRE-CFE-CMI-0761-2026</t>
  </si>
  <si>
    <t>CFE-CMI-0761-2026</t>
  </si>
  <si>
    <t>Ica Punta Colonet</t>
  </si>
  <si>
    <t>FRANCISO JAVIER BAY ORTUZAR, FRANCISO JAVIER BAY ORTUZAR, ADAN RODRIGUEZ RIVERA, ESTEBAN SANCHEZ RAMOS</t>
  </si>
  <si>
    <t>carretera transpeninsular 239 km133, s/n, Punta Colonet, BAJA CALIFORNIA, CP. 22909</t>
  </si>
  <si>
    <t>Consiste en el desarrollo de una Central Eléctrica de Generación con tecnología solar fotovoltaica complementada con sistema de almacenamiento eléctrico (SDAE), con capacidad mínima equivalente al 30% de la capacidad instalada, así como infraestructura asociada necesaria (incluyendo obras accesorias y, en su caso, almacenamiento), predio de 1,130 ha , coordenadas 30°57'20.88'' N, 116°15'10.54'' O, con una capacidad de generación de 120MW.</t>
  </si>
  <si>
    <t>Pv Granada</t>
  </si>
  <si>
    <t>PRE-CFE-CMI-0466-2026</t>
  </si>
  <si>
    <t>CFE-CMI-0466-2026</t>
  </si>
  <si>
    <t>ABRAHAM ZEPEDA GONZALEZ, ABRAHAM ZEPEDA GONZALEZ</t>
  </si>
  <si>
    <t>4433139339, 4433139339, 4432273978, 4432273978</t>
  </si>
  <si>
    <t>El cronograma del proyecto fotovoltaico más BESS Zapallar, está alineado con los hitos de la convocatoria y contempla 24 meses de construcción bajo esquema EPC. La etapa de desarrollo incluye actividades pre-constructivas de octubre 2026 a junio 2027, cierre financiero en el mismo periodo y firma del contrato de interconexión conforme al calendario oficial. El NTP está previsto para junio 2027. La construcción considera ingeniería de detalle (4 meses), compra de equipos (4 meses), adquisición de equipos de alta tensión, incluyendo transformador y subestación (12 meses), construcción y montaje (18 meses) y puesta en marcha (2 meses). Las actividades se ejecutan de forma traslapada para tener la duración total de 24 meses desde el inicio de la construcción. El inicio de construcción sería en junio 2027, fin en abril 2029, puesta en marcha mayo–junio 2029 y operación comercial estimada en junio 2029, con margen respecto al CFE Longstop Date.</t>
  </si>
  <si>
    <t>El Proyecto PV + BESS Zapallar contempla la preparación del sitio, construcción, operación, mantenimiento y abandono de una planta solar fotovoltaica de 198 MWac, integrada por aproximadamente 325,380 módulos y 660 inversores string. Se interconectará a uno de los circuitos en 230 kV SIK-73N10-CHH o SIK-73N20-CHH DE UNA LÍNEA EXISTENTE DE CFE. Incluye un sistema BESS DE 73.26 MW con 4 horas de almacenamiento para fortalecer la estabilidad y confiabilidad del suministro eléctrico.</t>
  </si>
  <si>
    <t>PRE-CFE-CMI-0756-2026</t>
  </si>
  <si>
    <t>CFE-CMI-0756-2026</t>
  </si>
  <si>
    <t>PRE-CFE-CMI-0107-2026</t>
  </si>
  <si>
    <t>CFE-CMI-0107-2026</t>
  </si>
  <si>
    <t>PRE-CFE-CMI-0537-2026</t>
  </si>
  <si>
    <t>CFE-CMI-0537-2026</t>
  </si>
  <si>
    <t>PRE-CFE-CMI-0545-2026</t>
  </si>
  <si>
    <t>CFE-CMI-0545-2026</t>
  </si>
  <si>
    <t>Cfv Cerro Prieto</t>
  </si>
  <si>
    <t>PRE-CFE-CMI-0703-2026</t>
  </si>
  <si>
    <t>CFE-CMI-0703-2026</t>
  </si>
  <si>
    <t>MSO160211KP3</t>
  </si>
  <si>
    <t>MOSS SOLUTIONS SA DE CV</t>
  </si>
  <si>
    <t>MOSS SOLUTIONS</t>
  </si>
  <si>
    <t>MIGUEL ANGEL SANCHEZ BECERRIL</t>
  </si>
  <si>
    <t>ALEJANDRO NAVARRETE MARTINEZ</t>
  </si>
  <si>
    <t>carlosvillalobosv@gmail.com, msanchez@mosssolutions.com.mx</t>
  </si>
  <si>
    <t>5510446774, 5510446774</t>
  </si>
  <si>
    <t>CASUARINAS, 731, El Castaño, Metepec, MÉXICO, C.P. 52150</t>
  </si>
  <si>
    <t>1500.00 MW; Con más de 15 años de experiencia, la compañía ha liderado proyectos renovables en Europa y América Latina, acumulando una capacidad instalada de más de 1.5 GW.</t>
  </si>
  <si>
    <t>1500.00 MW; El Grupo se especializa en la ingeniería avanzada para proyectos renovables, diseñando soluciones personalizadas que maximizan la eficiencia energética y reducen el impacto ambiental. Mediante el uso de tecnologías innovadoras, como módulos solares de alta eficiencia y sistemas de seguimiento solar, aseguramos resultados sostenibles en cada proyecto, a la vez actúa como epecista para proyectos de parques fotovoltaicos como de autoconsumo.</t>
  </si>
  <si>
    <t>1500.00 MW; Desarrollo de Renovables y SAE a nivel global, de la mano y respaldado por socio comercial con mas de 400 Proyectos y 45 GW desarrollados globalmente.</t>
  </si>
  <si>
    <t>Hemos tenido conversaciones con varios contratistas calificados. Estamos pendientes a confirmación de contrato para ratificar su participación.</t>
  </si>
  <si>
    <t>450000000.00 USD; El Grupo ha consolidado su experiencia en la ejecucion de proyectos renovables de gran escala, con una capacidad instalad que supera los 450 millones de euros.</t>
  </si>
  <si>
    <t>Se cuenta con Socios Financiero y Banca Privada Internacional con capacidad aprobada para ejecutar desarrollo del proyecto.</t>
  </si>
  <si>
    <t>Fondos están disponible y en linea con desarrollo del Proyecto</t>
  </si>
  <si>
    <t>Grupo WD Energy</t>
  </si>
  <si>
    <t>De Firma de Contrato 12 Meses de Construcción, 15 días de Prueba y Entrada a Operaciones Comercial. Cronograma detallado sera provenido por Epecista una vez otorgado el contrato.</t>
  </si>
  <si>
    <t>0%; No Aplica - Estos Serian Proyectos Nuevos</t>
  </si>
  <si>
    <t>PRE-CFE-CMI-0662-2026</t>
  </si>
  <si>
    <t>CFE-CMI-0662-2026</t>
  </si>
  <si>
    <t>3 (Hectáreas)</t>
  </si>
  <si>
    <t>150 (MW/kW); 150 (MW/kW)</t>
  </si>
  <si>
    <t>35 °C</t>
  </si>
  <si>
    <t>398 Metros</t>
  </si>
  <si>
    <t>70% Turbina de Gas / 30 % Turbina de Vapor</t>
  </si>
  <si>
    <t>150 MW; 150 MWh</t>
  </si>
  <si>
    <t>Ciénega de Flores</t>
  </si>
  <si>
    <t>autopista Monterrey nuevo laredo parque industrial clisa 1000, 1000, Héroes Monterrey, NUEVO LEÓN, CP. 65555</t>
  </si>
  <si>
    <t>planta de cogeneracion de energia electrica de 150 mw ubicada en parque industrial clisa en cienega de flores, n.l.</t>
  </si>
  <si>
    <t>PRE-CFE-CMI-0665-2026</t>
  </si>
  <si>
    <t>CFE-CMI-0665-2026</t>
  </si>
  <si>
    <t>PRE-CFE-CMI-0435-2026</t>
  </si>
  <si>
    <t>CFE-CMI-0435-2026</t>
  </si>
  <si>
    <t>cualquier cosa</t>
  </si>
  <si>
    <t>carretera estatal no. 36 NA, , El Duraznillo, AGUASCALIENTES, CP. 20386</t>
  </si>
  <si>
    <t>La planta se localiza en la intersección de la carretera estatal no. 36 (San Isidro – Bajío de San José) y la carretera estatal no. 58 (Calvillito – El Duraznillo), en la localidad El Duraznillo, en el municipio de Aguascalientes, C.P. 20386, con coordenadas geográficas 21°46'34.49"N 102°9'19.17"O. La extensión del predio donde se desarrollará el proyecto es de 286.6029 hectáreas.</t>
  </si>
  <si>
    <t>PRE-CFE-CMI-0606-2026</t>
  </si>
  <si>
    <t>CFE-CMI-0606-2026</t>
  </si>
  <si>
    <t>N.A. N.A, N.A., General Bravo Centro, NUEVO LEÓN, CP. 67010</t>
  </si>
  <si>
    <t>El proyecto Euronotus consta de una central eólica y un SAE de 30% de la capacidad de generación con una duración de 3hrs. Los inversores del SAE son formadores de red (Grid Forming) los cuales mejoran los márgenes de estabilidad a un costo mucho menor, que mediante la expansión de elementos de transmisión. Aunque ubicado en Nuevo León está interconectado en la SE Cumbres Frontera en Tamaulipas.</t>
  </si>
  <si>
    <t>PRE-CFE-CMI-0544-2026</t>
  </si>
  <si>
    <t>CFE-CMI-0544-2026</t>
  </si>
  <si>
    <t>PRE-CFE-CMI-0613-2026</t>
  </si>
  <si>
    <t>CFE-CMI-0613-2026</t>
  </si>
  <si>
    <t>MGO990615QZ2</t>
  </si>
  <si>
    <t>COMPAÑIA MEXICANA DE GERENCIA Y OPERACION SA DE CV</t>
  </si>
  <si>
    <t>VALIA ENERGÍA</t>
  </si>
  <si>
    <t>CECILIA DOSAL VIA</t>
  </si>
  <si>
    <t>NAYELI OLVERA LUNA</t>
  </si>
  <si>
    <t>acarrilloa@valiaenergia.com, czarza@valiaenergia.com</t>
  </si>
  <si>
    <t>5555206355, 5567921774</t>
  </si>
  <si>
    <t>MONTES URALES, 505, INT. PISO 5, Lomas de Chapultepec III Sección, Miguel Hidalgo, CIUDAD DE MÉXICO, C.P. 11000</t>
  </si>
  <si>
    <t>42000.00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</si>
  <si>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27000.00 MW; • Total Actis: 27 GW de capacidad renovable instalada en más de 200 proyectos utility scale y más de 265 proyectos C&amp;I / generación distribuida. • Latinoamérica: 12 GW de capacidad renovable instalada en más de 80 proyectos utility scale y más de 35 proyectos C&amp;I / generación distribuida. • Notas: La capacidad instalada incluye proyectos en operación y en construcción. Las cifras incluyen los fondos Energy, ALLIF y AACT. Las tecnologías renovables comprenden solar, eólico e hidroeléctrico."</t>
  </si>
  <si>
    <t>6000.00 MW; Total Actis: aproximadamente 4 GWh en construcción en 5 proyectos y aproximadamente 2 GWh adicionales en desarrollo avanzado o contratados en 5 proyectos."</t>
  </si>
  <si>
    <t>17.50 USD; Activos bajo gestión (AUM) al 31/12/2025: USD 17.5 mil millones. Capitalización bursátil: No aplica.</t>
  </si>
  <si>
    <t>Anexo Modelo economico</t>
  </si>
  <si>
    <t>30%;</t>
  </si>
  <si>
    <t>PRE-CFE-CMI-0602-2026</t>
  </si>
  <si>
    <t>CFE-CMI-0602-2026</t>
  </si>
  <si>
    <t>CECILIA DOSAL VIA, NAYELI OLVERA LUNA</t>
  </si>
  <si>
    <t>PRE-CFE-CMI-0450-2026</t>
  </si>
  <si>
    <t>CFE-CMI-0450-2026</t>
  </si>
  <si>
    <t>El proyecto PARQUE FOTOVOLTAICO PFV EL POTOSI consiste en una central de generación eléctrica fotovoltaica ubicada en san LUIS POTOSÍ, san LUIS POTOSÍ. diseñada para aprovechar el alto recurso solar de la zona mediante tecnología de seguimiento solar de un eje, e integra sistema de almacenamiento de energía por 40% por 4 horas, con el objetivo de optimizar la entrega de electricidad a la red, mejorar la gestionabilidad de la producción y aportar mayor estabilidad al sistema eléctrico.</t>
  </si>
  <si>
    <t>PRE-CFE-CMI-0536-2026</t>
  </si>
  <si>
    <t>CFE-CMI-0536-2026</t>
  </si>
  <si>
    <t>PRE-CFE-CMI-0534-2026</t>
  </si>
  <si>
    <t>CFE-CMI-0534-2026</t>
  </si>
  <si>
    <t>PRE-CFE-CMI-0479-2026</t>
  </si>
  <si>
    <t>CFE-CMI-0479-2026</t>
  </si>
  <si>
    <t>PRE-CFE-CMI-0327-2026</t>
  </si>
  <si>
    <t>CFE-CMI-0327-2026</t>
  </si>
  <si>
    <t>MIP220719FWA</t>
  </si>
  <si>
    <t>MEXICO INFRASTRUCTURE PARTNERS SE S A P I DE CV</t>
  </si>
  <si>
    <t>Cfv Concepción Mendizábal Fase Ii</t>
  </si>
  <si>
    <t>MEXICO INFRA</t>
  </si>
  <si>
    <t>RAMON GERARDO COLOSIO CORDOVA</t>
  </si>
  <si>
    <t>EMMANUEL MOCTEZUMA PEÑA</t>
  </si>
  <si>
    <t>tvazquez@mexicoinfra.com, vsantiago@mexicoinfra.com</t>
  </si>
  <si>
    <t>5552924772, 5552924772</t>
  </si>
  <si>
    <t>PASEO DE LAS PALMAS, 1005, INT. PISO 8, PH-2, Lomas de Chapultepec I Sección, Miguel Hidalgo, CIUDAD DE MÉXICO, C.P. 11000</t>
  </si>
  <si>
    <t>8935.00 MW; Capacidad instalada de centrales ciclo combinado en la República Mexicana</t>
  </si>
  <si>
    <t>435.00 MW; 1 activo FV de 65 MW de capacidad en el Estado de Chihuahua 2 activos FV de 370 MW de capacidad en el Estado de Zacatecas</t>
  </si>
  <si>
    <t>100.00 MW; Recientemente adquiridos</t>
  </si>
  <si>
    <t>Techint China Energy Elecnor</t>
  </si>
  <si>
    <t>8500000000.00 USD; 8,500,000,000</t>
  </si>
  <si>
    <t>Capital mas deuda</t>
  </si>
  <si>
    <t>inmediata sujeta a los procesos y comités de los inversionistas (tentativamente toman entre uno y dos trimestres)</t>
  </si>
  <si>
    <t>MEXICO INFRASTRUCTURE PARTNERS SE</t>
  </si>
  <si>
    <t>Se cuenta con cronograma de desarrollo y construcción que abarcan las fases de preparación del sitio, ingeniería de detalle, construcción y pruebas de puesta en servicio alineado a las actividades a desarrollar con CFE</t>
  </si>
  <si>
    <t>8%; De acuerdo a los datos obtenidos de los proyectos de CFE sobre el estado que guarda el proyecto</t>
  </si>
  <si>
    <t>CFV CONCEPCIÓN MENDIZÁBAL FASE II</t>
  </si>
  <si>
    <t>PRE-CFE-CMI-0325-2026</t>
  </si>
  <si>
    <t>CFE-CMI-0325-2026</t>
  </si>
  <si>
    <t>Cfv Concepción Mendizábal Fase I</t>
  </si>
  <si>
    <t>CFV CONCEPCIÓN MENDIZÁBAL FASE I</t>
  </si>
  <si>
    <t>PRE-CFE-CMI-0279-2026</t>
  </si>
  <si>
    <t>PRE-CFE-CMI-0303-2026</t>
  </si>
  <si>
    <t>CFE-CMI-0303-2026</t>
  </si>
  <si>
    <t>CCO240313UT9</t>
  </si>
  <si>
    <t>CATALYSTA COLLECTIVA SAS</t>
  </si>
  <si>
    <t>CATALYSTA COLLECTIVA</t>
  </si>
  <si>
    <t>EDWIN DAVID ARAIZA REYES</t>
  </si>
  <si>
    <t>catalysta.collectiva@gmail.com, edar.palm@gmail.com</t>
  </si>
  <si>
    <t>7206301144, 7206301144</t>
  </si>
  <si>
    <t>CALLE 12, 22, Obrera Jajalpa, Ecatepec de Morelos, MÉXICO, C.P. 55090</t>
  </si>
  <si>
    <t>CALLE 9, 26, Obrera Jajalpa, Ecatepec de Morelos, MÉXICO, C.P. 55090</t>
  </si>
  <si>
    <t>1.00 USD; NA</t>
  </si>
  <si>
    <t>1%; NA</t>
  </si>
  <si>
    <t>Descartar por registro de prueba</t>
  </si>
  <si>
    <t>PRE-CFE-CMI-0064-2026</t>
  </si>
  <si>
    <t>CFE-CMI-0064-2026</t>
  </si>
  <si>
    <t>ICO170407UI6</t>
  </si>
  <si>
    <t>ICA CONSTRUCTORA SA DE CV</t>
  </si>
  <si>
    <t>Sssss</t>
  </si>
  <si>
    <t>PRIVADO</t>
  </si>
  <si>
    <t>LUIS ERIK NAJERA ANGELES</t>
  </si>
  <si>
    <t>alejandro.gracida@ica.mx, luis.najera@ica.mx</t>
  </si>
  <si>
    <t>5552729991, 5539963684</t>
  </si>
  <si>
    <t>0 MW; Sin antecedentes</t>
  </si>
  <si>
    <t>0 MW; Sin antecedente</t>
  </si>
  <si>
    <t>Energica</t>
  </si>
  <si>
    <t>2000000 USD; Dos millones</t>
  </si>
  <si>
    <t>Recursos propios</t>
  </si>
  <si>
    <t>Inmediato</t>
  </si>
  <si>
    <t>Contructor</t>
  </si>
  <si>
    <t>2006 - 2009</t>
  </si>
  <si>
    <t>10%; Etapa de anteproyecto</t>
  </si>
  <si>
    <t>10 MW; 10 HRS</t>
  </si>
  <si>
    <t>AV. PATRIOTISMO 201, S/N, San Pedro de los Pinos, CIUDAD DE MÉXICO, CP. 03800</t>
  </si>
  <si>
    <t>planta fotovoltaica</t>
  </si>
  <si>
    <t>registro sin finalizar</t>
  </si>
  <si>
    <t>PRE-CFE-CMI-0719-2026</t>
  </si>
  <si>
    <t>ORA221017HE0</t>
  </si>
  <si>
    <t>OYAMEL RECURSOS AMBIENTALES S DE RL DE CV</t>
  </si>
  <si>
    <t>Loma Iguana</t>
  </si>
  <si>
    <t>carlos.sierra@rwe.com, matias.gonzalez@rwe.com, proyectos_mexico@rwe.com</t>
  </si>
  <si>
    <t>BLVD MIGUEL DE CERVANTES SAAVEDRA, 169, INT. PISO 4, Granada, Miguel Hidalgo, CIUDAD DE MÉXICO, C.P. 11520</t>
  </si>
  <si>
    <t>AV EJERCITO NACIONAL MEXICANO, 769, INT. TORRE B P3, Granada, Miguel Hidalgo, CIUDAD DE MÉXICO, C.P. 11520</t>
  </si>
  <si>
    <t>125 MW; Planeación, construcción y operación del parque fotovoltaico Loma Iguana, tendra una generación de energia solar de 125mwac, ubicado en La Antigua, en el estado de Veracruz, cuenta con 300 has, el punto de interconexion es la SE Santa Fe 115kv, ubicada aprox a 4km de distancia, contribuye al Desarrollo Energetico de Mëxico de manera sustetable, el parque generara energia limpia suficiente para suministrar a mas de 100,000 hogares.</t>
  </si>
  <si>
    <t>4670.56 MW; La amplia experiencia en construcción EPC permite al Grupo embarcarse en el desarrollo de proyectos propios en diferentes países. Se enfoca en promover proyectos que impulsen la energía limpia y sostenible, alineándose con el compromiso del accionista VINCI. Esto incluye el desarrollo, construcción y financiación de plantas de energía renovable, infraestructuras de agua y grandes líneas de transmisión para integrar renovables y acelerar la transición medioambiental. Actualmente Zero E es la empresa designada para desarrollar, construir y operar activos de generación de energía renovable. Su misión es optimizar la eficiencia de las inversiones y desempeñar un papel clave en la aceleración de la transición energética, en línea con los objetivos de sostenibilidad de VINCI para 2030.</t>
  </si>
  <si>
    <t>40%; Terrenos 30% INAH - No Ingresado EVIS - Ingresado MIA - No Ingresado AFAC - en elaboración CONAGUA - No Iniciado SCT - No Iniciado CENACE - Indicativo con Resolutivo</t>
  </si>
  <si>
    <t>carretera S/N, , La Pureza, VERACRUZ, CP. 91688</t>
  </si>
  <si>
    <t>Planeación, construcción y operación del parque fotovoltaico LOMA IGUANA, tendrá una generación de energía solar de 125mwac, ubicado en La Antigua, en el estado de Veracruz, cuenta con 872 has, el punto de interconexión es la SE Santa Fe 115kV, ubicada aprox a 4km de distancia, contribuye al Desarrollo Energético de México de manera sustentable, el parque generara energía limpia suficiente para suministrar a mas de 100,000 hogares.</t>
  </si>
  <si>
    <t>PRE-CFE-CMI-0192-2026</t>
  </si>
  <si>
    <t>ETP250609DT6</t>
  </si>
  <si>
    <t>ENERGIA TRES PALMITAS SA DE CV</t>
  </si>
  <si>
    <t>Energia Tres Palmitas</t>
  </si>
  <si>
    <t>Grupo sin identifcar</t>
  </si>
  <si>
    <t>GUILLERMO CARRION HERNANDEZ</t>
  </si>
  <si>
    <t>SEBASTIAN AMAUTA ROBINSON CARRION</t>
  </si>
  <si>
    <t>VIADUCTO RIO BECERRA, 461, INT. 3ER PISO, Nápoles, Benito Juárez, CIUDAD DE MÉXICO, C.P. 03810</t>
  </si>
  <si>
    <t>271 MW; Energía Tres Palmitas, SA de CV, es de reciente creación y parte de la experiencia de desarrollo y operación de proyectos renovables detallado en numeral 2. Sin embargo, la empresa se ha enfocado en dirigir los proyectos fundamentados en la Justicia Energética necesaria para el desarrollo sostenible de México. En este sentido, los miembros del consejo y directivos de la empresa tienen más de 25 años de experiencia en proyectos energéticos, de desarrollo sostenible, concertación social y proyectos productivos.</t>
  </si>
  <si>
    <t>271 MW; Aplicando la Ley del Servicio Público de Energía Eléctrica modificada en 1993, y bajo la modalidad de autoabastecimiento, desarrollamos, construimos y operamos 271 MW en el estado de Tamaulipas. La primera central eolo-eléctrica del Estado de Tamaulipas de 54 MW, El Porvenir, fue concebida por nuestro equipo. Posteriormente, estas centrales eólicas han migrado a otras condiciones legales de operación y nosotros ya no tuvimos participación en esas etapas</t>
  </si>
  <si>
    <t>0 MW; La empresa consolida experiencia de terceros para el desarrollo y operación de SAE. La toma de decisiones está fundamentada en la experiencia de expertos que han evaluado las características necesarias para desarrollo y operación de SAE</t>
  </si>
  <si>
    <t>• MPP ENERGY PARTNERS S.A DE C.V para el asesoría, análisis técnico y fundamental de mercados, entrega de información estadística, precios de energía, y recomendación en la construcción de PPAs. • Despacho de Ingeniería y Proyectos Eléctricos SA de CV. Asesoría técnica trámites de proyectos de interconexión de centrales de generación • DIOM Analytics: Asesoría en procesos de operación comercial con base de la Ley del Sector Eléctrico • Foro para el Desarrollo Sustentable AC. Especialista en concertación social y construcción de MISSE • Habitemos Consultoría y Gestión Ambiental: Especialistas en Manifestaciones de Impacto Ambiental y gestión Socio-ambiental</t>
  </si>
  <si>
    <t>1150000 USD; Los activos bajo gestión corresponden a capitalización proveniente de socios, bienes propiedad de la empresa y gastos de promoción y desarrollo.</t>
  </si>
  <si>
    <t>Socios y en futuro de acuerdo a la etapa del proyecto a invitación a inversionista (persona física o moral) así como financiación proveniente de banca de desarrollo o comercial</t>
  </si>
  <si>
    <t>De acuerdo a las necesidades en cada etapa de desarrollo del proyecto</t>
  </si>
  <si>
    <t>Se han establecido contactos y presentado el proyecto a: Nacional Financiera Pantera Infrastructure MPP ENERGY PARTNERS S.A DE C.V Próximamente HSBC y BBVA</t>
  </si>
  <si>
    <t>Selección de Sitio Campaña de Medición Diseño de la Central Permisos y Autorizaciones Negociaciones Financieras Contrato de Obra e Instalación Cierre Financiero Construcción Pruebas Inicio Operación Comercial</t>
  </si>
  <si>
    <t>Domicilio Conocido N/A, N/A, Rincón de la Palma, VERACRUZ, CP. 95250</t>
  </si>
  <si>
    <t>PRE-CFE-CMI-0548-2026</t>
  </si>
  <si>
    <t>CarreteraTranspeninsular 239 KM 133 km 133, S/N, San Quintín, BAJA CALIFORNIA, CP. 22940</t>
  </si>
  <si>
    <t>"Proyecto propuesto para participar en la Convocatoria de Comisión Federal de Electricidad y Secretaría de Energía bajo Esquemas para el Desarrollo Mixto, en la modalidad de Inversión Mixta,Consiste en el desarrollo de una Central Eléctrica de Generación con tecnología solar fotovoltaica complementada con sistema de almacenamiento eléctrico (SDAE), con capacidad mínima equivalente al 30% de la capacidad instalada, así como infraestructura asociada necesaria (incluyendo obras accesorias y almacen</t>
  </si>
  <si>
    <t>PRE-CFE-CMI-0513-2026</t>
  </si>
  <si>
    <t>Otorgamiento de permiso de generación por la CNE - julio de 2026 Ready to Build (RTB) - agosto de 2026 Comercialización y Financiamiento - marzo de 2027 Notice To Proceed - abril de 2027 inicio de Obras - abril de 2027 Entrada en Operación Comercial - noviembre de 2028</t>
  </si>
  <si>
    <t>carretera federal 40, , Estación Picardías, DURANGO, CP. 35189</t>
  </si>
  <si>
    <t>PRE-CFE-CMI-0497-2026</t>
  </si>
  <si>
    <t>PRE-CFE-CMI-0183-2026</t>
  </si>
  <si>
    <t>0000 000, , Rancho Sonora, SONORA, CP. 83300</t>
  </si>
  <si>
    <t>PRE-CFE-CMI-0730-2026</t>
  </si>
  <si>
    <t>Sin Nombre</t>
  </si>
  <si>
    <t>47 MW; 4 HRS</t>
  </si>
  <si>
    <t>Desarrollo de febrero de 2026 a noviembre de 2026. Construcción: Procura en octubre de 2026, movimiento de tierras en noviembre de 2026, obra civil en diciembre de 2026 y enero de 2027, colocación de estructura en febrero de 2027, febrero de 2027 y marzo de 2027. Montaje de estaciones de transformación media tensión en abril de 2027, colocación de red de media tensión en abril de 2027, montaje de módulos fotovoltaicos en mayo y junio de 2027, conexión de red de baja tensión en julio de 2027 incluyendo inversores y equipo de comunicación, construcción de red de alta tensión en agosto y septiembre de 2027, bahía en S.E. de CFE en octubre de 2027, pruebas pre-operativas en noviembre y diciembre de 2027. Desarrollo de febrero de 2026 a noviembre de 2026. Construcción: Procura en octubre de 2026, movimiento de tierras en noviembre de 2026, obra civil en diciembre de 2026 y enero de 2027, colocación de estructura en febrero de 2027, febrero de 2027 y marzo de 2027. Montaje de estaciones de transformación media tensión en abril de 2027, colocación de red de media tensión en abril de 2027, montaje de módulos fotovoltaicos en mayo y junio de 2027, conexión de red de baja tensión en julio de 2027 incluyendo inversores y equipo de comunicación, construcción de red de alta tensión en agosto y septiembre de 2027, bahía en S.E. de CFE en octubre de 2027, pruebas pre-operativas en noviembre y diciembre de 2027.</t>
  </si>
  <si>
    <t>carretera estatal km 401, , Centro Lógistico Jalisco, JALISCO, CP. 45713</t>
  </si>
  <si>
    <t>Proyecto fotovoltaico ACATLÁN DE JUÁREZ (Jalisco) con capacidad de 140 MWp (118 MWac), integrado por 195,804 módulos de 715 Wp con seguimiento a un eje y 677 inversores (DC/AC 1.18). Incorpora SAE de 118 MW con 4 h de almacenamiento y 363 ciclos/año. Producción estimada P50: 328.7 GWh, PR 82.63 %. Vida útil proyectada: 25 años. Proyecto fotovoltaico IXTLAHUACÁN SOLAR (Jalisco) con capacidad de 360 MWp (118 MWac), integrado por 503,496 módulos de 715 Wp .</t>
  </si>
  <si>
    <t>PRE-CFE-CMI-0493-2026</t>
  </si>
  <si>
    <t>1 MW; 1</t>
  </si>
  <si>
    <t>Desarrollo; 7 meses EPC; 22 meses Pruebas de interconexión a la red; 3 meses</t>
  </si>
  <si>
    <t>Rancho El Coronel SN, NA, General Bravo Centro, NUEVO LEÓN, CP. 67000</t>
  </si>
  <si>
    <t>El proyecto se desarrolla en el Rancho El Coronel, municipio de General Bravo, en la carretera federal 40 con acceso sobre el km 156. La superficie arrendada de más de 3400 has es propiedad privada 3,415 y se cuenta con dos torres de medición anemométrica de 120m de altura y datos de más de 6 años. En cuantos permisos, se cuenta con resolutivos de EVIS, MIA, DGAC (AFAC), INAH y en junio del 2025 se solicitó un estudio indicativo.</t>
  </si>
  <si>
    <t>PRE-CFE-CMI-0285-2026</t>
  </si>
  <si>
    <t>xxxxx</t>
  </si>
  <si>
    <t>xxxxxx</t>
  </si>
  <si>
    <t>PRE-CFE-CMI-0678-2026</t>
  </si>
  <si>
    <t>PRE-CFE-CMI-0655-2026</t>
  </si>
  <si>
    <t>SME1703018P1</t>
  </si>
  <si>
    <t>SOENERGY DE MEXICO S DE RL DE CV</t>
  </si>
  <si>
    <t>MARICELA LAGUNA RIVERA</t>
  </si>
  <si>
    <t>EMMA ELBA DIAZ RUIZ</t>
  </si>
  <si>
    <t>mlaguna@limonmestre.com, nmere@limonmestre.com</t>
  </si>
  <si>
    <t>5556879133, 5556879133</t>
  </si>
  <si>
    <t>SACRAMENTO, 121, INT. 01, Del Valle Centro, Benito Juárez, CIUDAD DE MÉXICO, C.P. 03100</t>
  </si>
  <si>
    <t>5000.00 MW; MAS DE 5GW EN PLANTAS TERMICAS</t>
  </si>
  <si>
    <t>15.00 MW; NUEVOS DESARROLLOS</t>
  </si>
  <si>
    <t>5.00 MW; NUEVOS DESARROLLOS</t>
  </si>
  <si>
    <t>LOS PROYECTOS SON PROJECT FINANCE</t>
  </si>
  <si>
    <t>ABIERTOS A EPC's LOCALES</t>
  </si>
  <si>
    <t>0.00 USD; LOS PROYECTOS SON PROJECT FINANCE</t>
  </si>
  <si>
    <t>BANCOS PRIVADOS Y MULTILATERALES</t>
  </si>
  <si>
    <t>HASTA 4 MESES</t>
  </si>
  <si>
    <t>SOENERGY DE MEXICO CON SPV</t>
  </si>
  <si>
    <t>DEPENDE DE CFE (ABIERTO A PROYECTOS RECOMENDADOS)</t>
  </si>
  <si>
    <t>0%; SEGUN PROYECTO DE CFE RECOMENDADO</t>
  </si>
  <si>
    <t>PRE-CFE-CMI-0038-2026</t>
  </si>
  <si>
    <t>Energía Granada</t>
  </si>
  <si>
    <t>Finalización de Estudios 2026-Q2 Obtención de Permisos julio 2027 Obtención de Financiamiento septi 2027 Inicio de Construcción octubre 2027 Inicio de Operación COD febrero 2029</t>
  </si>
  <si>
    <t>Carretera Villahermosa- Escárcega Km 256 +5 S/N, , Francisco Villa (mamantel), CAMPECHE, CP. 24315</t>
  </si>
  <si>
    <t>PROYECTO SOLAR FOTOVOLTAICO DE 492 mw AC CON UNA PRODUCCION ESTIMADA P50 DE 1,300 GWH ANUALES UTILIZANDO PANELES DE 720 W Y SEGUIDORES A UN EJE N-S, EL PROYECTO SE INTERCONECTARÁ A LA SUBESTACIÓN DE ESCÁRCEGA POTENCIA EN 400 KV, EL PREDIO TIENE 1,000 HA Y LAS CONDICIONES DEL SITIO PERMRITEN TENER UN PR DE ALREDEDOR DE 85%</t>
  </si>
  <si>
    <t>PRE-CFE-CMI-0014-2026</t>
  </si>
  <si>
    <t>Actividades previas 01/08/2024 al 31/10/2026 Por iniciar obras 01/11/2026 al 31/10/2027 Construcción Central 01/11/2027 al 31/10/2028 Pruebas de la Central 01/09/2028 al 30/11/2028 Operación Comercial 01/12/2028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</si>
  <si>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PRE-CFE-CMI-0371-2026</t>
  </si>
  <si>
    <t>Baja Pacifica</t>
  </si>
  <si>
    <t>146 MW; 5841 HRS</t>
  </si>
  <si>
    <t>PRE-CFE-CMI-0449-2026</t>
  </si>
  <si>
    <t>OGS220707KG9</t>
  </si>
  <si>
    <t>ORION GLOBAL SOLAR CONSTRUCTION S A P I DE CV</t>
  </si>
  <si>
    <t>ORION CAPITAL</t>
  </si>
  <si>
    <t>JULIO CESAR RIVAS RODRIGUEZ</t>
  </si>
  <si>
    <t>ccesar64@aol.com, cesar@orioncapitalenergy.com, german@orioncapitalenergy.com</t>
  </si>
  <si>
    <t>3332556833, 3317998890, 6619030728</t>
  </si>
  <si>
    <t>OTTAWA, 1568, INT. 5, Providencia, Guadalajara, JALISCO, C.P. 44630</t>
  </si>
  <si>
    <t>53940.00 MW; El consorcio está respaldado por China Power (filial de SPIC), operando una capacidad instalada consolidada de 53,940 MW, de los cuales más de 21,500 MW son exclusivamente solares fotovoltaicos a nivel global. Como proyectos relevantes que demuestran nuestra capacidad técnica para el Esquema Mixto de CFE, destacamos: 1) La Central Solar y de Almacenamiento (BESS) de Atush (400 MW) construida en el Desierto de Gobi, demostrando resiliencia en climas extremos y árida integración de baterías; 2) El Proyecto Fotovoltaico Haiyang HG34 de 2,700 MW, que acredita nuestra capacidad logística y de cadena de suministro para ejecutar infraestructuras a escala multi-gigavatio; y 3) El Proyecto Datong Xinrong (600 MW), que rehabilita zonas mineras para generación solar, alineándose con los más altos estándares de impacto social y ambiental.</t>
  </si>
  <si>
    <t>53940.00 MW; El consorcio/socio cuenta con una capacidad instalada consolidada de más de 53,940 MW a nivel global, de los cuales 44,120 MW (81.79%) corresponden a energía limpia (solar, eólica, hidroeléctrica y almacenamiento BESS). Tienen un historial comprobado en la transición energética a gran escala, respaldados por SPIC, operando más de 21,500 MW exclusivamente en tecnología solar fotovoltaica y gestionando sistemas de almacenamiento de energía en condiciones extremas.</t>
  </si>
  <si>
    <t>1600.00 MW; El consorcio, liderado por la tecnología de China Power (SPIC), es pionero global en Sistemas de Almacenamiento de Energía (SAE/BESS), habiendo lanzado recientemente proyectos EPC de integración de baterías que superan los 3.23 GWh a nivel mundial. Destaca nuestra experiencia local comprobada: China Power Energy Storage suministró el sistema LFP de 12 MW / 24 MWh para el primer proyecto solar gubernamental en México, garantizando pleno dominio del Código de Red del CENACE. A escala de servicios auxiliares, operamos la Central de Almacenamiento Haiyang de 101 MW / 202 MWh para regulación de frecuencia y peak-load. Asimismo, destacamos el proyecto integrado Source-Grid-Load en Xinjiang (75 MW / 300 MWh de 4 horas), demostrando confiabilidad operativa de SAE en condiciones desérticas extremas, directamente replicable para los nodos de interconexión en el norte de México.</t>
  </si>
  <si>
    <t>El consorcio cuenta con Acuerdos Estratégicos (MOU) de alto nivel orientados a garantizar la ejecución llave en mano y el cierre financiero. Principalmente, contamos con una alianza estratégica con China Power (filial de SPIC, gigante global con 260 GW de capacidad) para fungir como Contratista EPC exclusivo, asegurando la cadena de suministro de tecnología fotovoltaica y Sistemas de Almacenamiento de Energía (SAE/BESS). Para el respaldo financiero, contamos con un Term Sheet / Acuerdo de Financiamiento estructurado por $10,000 millones de USD a través de Enarr Capital, garantizando la liquidez total para la fase de construcción y operación comercial.</t>
  </si>
  <si>
    <t>9999999999.00 USD; El consorcio cuenta con una robusta capacidad financiera respaldada por dos pilares: 1) Una línea de crédito maestro (Term Sheet) estructurada por Enarr Capital por un monto de $10,000 millones de USD destinados exclusivamente para el desarrollo, construcción y operación de este portafolio energético en México. 2) El respaldo técnico y solvencia corporativa de nuestro socio EPC, China Power (filial principal de SPIC), una empresa estatal con una capacidad instalada global de 260 GW y activos totales que superan los $200 mil millones de USD, garantizando la viabilidad financiera total del proyecto.</t>
  </si>
  <si>
    <t>Capital institucional 100% privado bajo un esquema de Financiación de Proyectos (Project Finance). La estructura de capital se compone de un modelo 'Back-to-Back' (típicamente 20% Equity / 80% Deuda), fondeado a través de fondos de inversión internacionales e instituciones financieras lideradas por Enarr Capital, sin requerir garantías soberanas ni fondos públicos.</t>
  </si>
  <si>
    <t>Disponibilidad inmediata sujeta a hitos de desarrollo (Ready-to-Build). Los fondos de construcción se liberarán al alcanzar el Cierre Financiero (Financial Close), el cual está estrictamente condicionado a: 1) La adjudicación y firma del Contrato de Compraventa de Energía (PPA) con la CFE, 2) La obtención de los permisos aplicables (CRE, MIA, CENACE), y 3) La ejecución del contrato EPC llave en mano.</t>
  </si>
  <si>
    <t>La entidad titular y socio desarrollador local del proyecto será [OCE SPIC SPV], actuando como Vehículo de Propósito Especial (SPV). Esta entidad actuará en consorcio y alianza estratégica incondicional con China Power (SPIC), quien fungirá como el socio tecnológico y Contratista EPC exclusivo para garantizar la ejecución de la obra.</t>
  </si>
  <si>
    <t>El cronograma contempla un periodo de ejecución acelerado de 18 a 24 meses a partir del Cierre Financiero y la emisión de la Orden de Proceder (Notice to Proceed - NTP). Las fases principales son: Fase 1 (Meses 1-6): Ingeniería de detalle, procura de equipos críticos y preparación del sitio. Fase 2 (Meses 7-18): Obra civil, montaje de estructuras, instalación de módulos fotovoltaicos y obra electromecánica. Fase 3 (Meses 19-24): Instalación de Sistemas de Almacenamiento (SAE/BESS), integración al Código de Red, pruebas pre-operativas y Puesta en Servicio (COD). La robusta cadena de suministro global de nuestro socio EPC (China Power / SPIC) mitiga cualquier riesgo de retraso por escasez de componentes.</t>
  </si>
  <si>
    <t>35%; l proyecto presenta un avance consolidado del 35%, sustentado en la madurez de los siguientes hitos críticos: Certeza Financiera: Estructuración de capital completada mediante el Term Sheet vinculante de $10,000 millones USD con Enarr Capital. Certeza Técnica y de Ejecución: Acuerdo de consorcio asegurado con China Power (SPIC) como EPC exclusivo, garantizando el suministro de tecnología de última generación (paneles y baterías LFP). Control de Sitio y Estudios: Identificación y control legal de los predios, y avance en los estudios de viabilidad técnica y ambiental. El proyecto se clasifica en una etapa de desarrollo avanzado ('Late-Stage Development'), con capacidad operativa para transitar rápidamente al estatus de 'Ready-to-Build' en cuanto se formalicen los acuerdos de interconexión con CENACE y el PPA con CFE.</t>
  </si>
  <si>
    <t>PRE-CFE-CMI-0353-2026</t>
  </si>
  <si>
    <t>CIP060316NN5</t>
  </si>
  <si>
    <t>CONSULTORIA, INGENIERIA Y PROYECTOS EN RESULTADOS SA DE CV</t>
  </si>
  <si>
    <t>CONSULTORIA INGENIERÍA Y PROYECTOS EN RESULTADOS</t>
  </si>
  <si>
    <t>jmanuelalbertolp@gmail.com, jmanuelalbertolp@gmail.coM</t>
  </si>
  <si>
    <t>6675025283, 6675025283</t>
  </si>
  <si>
    <t>SEVERIANO MORENO, 2981, INT. A, Plutarco Elias Calles, Culiacán, SINALOA, C.P. 80194</t>
  </si>
  <si>
    <t>500 MW; En el marco del desarrollo del proyecto QUASARA se encuentra en fase de desarrollo una planta de 500 MW en Mexicali, Baja California.</t>
  </si>
  <si>
    <t>500 MW; Junto con empresas filiales y socios estratégicos, se puede acreditar dicha experiencia.</t>
  </si>
  <si>
    <t>65 MW; Los socios estratégicos tienen experiencia para el desarrollo de esto, en el estado de California, en Estados Unidos de Norte América</t>
  </si>
  <si>
    <t>En proceso de elaboración con ENERGÍA FAMILIAR, SA DE CV; ENGERÍA CNS SA DE CV; Y FIRM ENERGY</t>
  </si>
  <si>
    <t>85000000 USD; En reservas de tierras en la zona de desarrollo del proyecto, de los cuales 65 millones son en reservas de dichas tierras y 20 en aportación de capital</t>
  </si>
  <si>
    <t>Capital propio</t>
  </si>
  <si>
    <t>ENERGÍA CNS SA DE CV</t>
  </si>
  <si>
    <t>Conforme a los tiempos que se acuerden con la dependencia .</t>
  </si>
  <si>
    <t>5%; Obtención de permisos de usos de suelo</t>
  </si>
  <si>
    <t>as as, as, Des. Urbanos Zacatecas II, BAJA CALIFORNIA, CP. 21389</t>
  </si>
  <si>
    <t>asd</t>
  </si>
  <si>
    <t>PRE-CFE-CMI-0474-2026</t>
  </si>
  <si>
    <t>VEDM631103MJ1</t>
  </si>
  <si>
    <t>MARTIN VELADOR DOMINGUEZ</t>
  </si>
  <si>
    <t>Agrovoltaico</t>
  </si>
  <si>
    <t>Martín Velador</t>
  </si>
  <si>
    <t>velador63@aol.com</t>
  </si>
  <si>
    <t>3867540573, 3861083169</t>
  </si>
  <si>
    <t>HIDALGO, 96, Antonio Escobedo, San Juanito de Escobedo, JALISCO, C.P. 46560</t>
  </si>
  <si>
    <t>0.7 MW; La ejecución del presente proyecto, traerá como beneficio directo el abastecimiento y consumo de energía eléctrica que demandan tanto la cabecera municipal de San Juanito de Escobedo, Jalisco, como otras actividades agrícolas, pecuarias y/o de servicios, mediante energía sustentable; además de transitar al uso de consumo eléctrico sustentable y si se analiza el impacto positivo que tiene este tipo de proyecto deberían considerarse de que cada población, comunidad o núcleo urbano debería contar con un parque solar para generar su propia energía eléctrica al menos para el alumbrado público, edificios gubernamentales u otras actividades agropecuarias y/o de servicios. Por otro lado este proyecto tiene un toque especial, ya que normalmente estos parques solares se instalan a ras de suelo, lo que limita el aprovechamiento de dicho suelo; aquí se propone que la instalación del parque solar se realiza sobre la estructura metálica de un invernadero a una altura de 4.00 mts, considerando que los techos de los invernaderos normalmente son curvos, aquí se propone ensamblar paneles solares FLEXIBLES, para facilitar su instalación en el invernadero, lo cual permitirá seguir aprovechando el suelo en cultivos como hortalizas, granos o frutales de baja altura y al mismo tiempo aprovechar la energía generada para la demanda requerida por el invernadero y para apoyar la demanda requerida por la cabecera municipal. Siendo así, un proyecto de gran innovación ya que no se ha realizado este tipo de proyecto de doble propósito y por lo tanto de doble impacto en ninguna parte del país. Se prentenden generar de 0.6 a 0.7 MW con la instalción de de 960 paneles solares con capacidad de 700 W, mismo que cubriran el 25% del techo del invernadero quedadndo un 75% de techo disponible cubierto por plastico agricola suficiente para los requerimientos de cualquier cultivo. Además, según estudios realizados en diferentes paises, se ha demostrato que la instalación de paneles solares sobre los invernaderos, por efecto del sombreo que éstos dan al cultivo, el control de temperaturas es mas eficiente y el stress de los cultivos se reduce dando como resultado una mayor producción y de mejor calidad.</t>
  </si>
  <si>
    <t>0.1 MW; Se han desarrollado instalciones de paneles solares en diversos centros de producción y de servicios, como tortillerias, tiendas de abarrotes, comercios, etc. colacnado y dando mantenimiento ha instalaciones de hasta 90 paneles solares de 250 W.</t>
  </si>
  <si>
    <t>0.1 MW; La misma que se ha obtenido en la pregunta anterior.</t>
  </si>
  <si>
    <t>No tengo ninguna deuda en EEFF</t>
  </si>
  <si>
    <t>Busco concertar un convenio con un EPC</t>
  </si>
  <si>
    <t>300000 USD; De los activos en gestión, el 80% ya están invertidos en la adquisición del terreno y en la construcción de la infraestructura. El 20% restante esta en reserva para la adquisición del sistema fotovoltaico, tomando en consideración un financiamiento de 500,000 USD para complementar la finalización del proyecto.</t>
  </si>
  <si>
    <t>Propios y Financiamiento.</t>
  </si>
  <si>
    <t>De 3-6 meses. (Marzo -Julio del 2026).</t>
  </si>
  <si>
    <t>Instalación marcos de soporte en la estructura metálica, marzo y abril del 2026. Adquisicion e instalación de los paneles solares, mayo, junio y julio del 2026. Instalación del SAE junio y julio del 2026. Coneección a la red de distribución de la CFE, agosto, septiembre del 2026.</t>
  </si>
  <si>
    <t>50%; Hasta el momento, se han instalado el 100% de la estrutura metalica. Falta: Instalar marcos de soprte de los paneles. Instalción de paneles. Instalación de SAE. Conección a la red de distribución de la CFE.</t>
  </si>
  <si>
    <t>1 MW; 24 HRS</t>
  </si>
  <si>
    <t>Diseño e inicio-Marzo 2026 Adquisición de financiamiento y apoyos (gubernamentales y no gubernamentale) - Abril, Mayo, Junio, Julio 2026. Adquisición de materiales e insumos - Mayo, Junio -2026 Construccíon - Junio, Julio, Agosto - 2026 Puesta en marcha - Septiembre - 2026</t>
  </si>
  <si>
    <t>San Juanito de Escobedo</t>
  </si>
  <si>
    <t>CARRETERA SAN JUANITO-SAN PEDRO KM. 1, N/A, Antonio Escobedo, JALISCO, CP. 46560</t>
  </si>
  <si>
    <t>el presente proyecto pretende aprovechar la construcción de un invernadero para instalar un parque solar, O dicho al contrario se pretende construir un parque solar y aprovechar el soporte metálico de éste para un invernadero, solo se tendría que instalar los paneles solares a una altura de 4.00 metros, misma altura que requiere el invernadero para el desarrollo de cualquier actividad productiva, agrícola, ganadera o acuacultura.</t>
  </si>
  <si>
    <t>PRE-CFE-CMI-0477-2026</t>
  </si>
  <si>
    <t>OMS191119J37</t>
  </si>
  <si>
    <t>OPERATION AND MAINTENANCE SOLAR SERVICES MEXICO S A P I DE CV</t>
  </si>
  <si>
    <t>cesar@orioncapitalenergy.com, esar.rivas@omsolarservices.com, german@orioncapitalenergy.com</t>
  </si>
  <si>
    <t>1000.00 MW; Hemos desarrollado proyectos tanto en Latinoamérica como en otras regiones del mundo.</t>
  </si>
  <si>
    <t>1000.00 MW; Hemos desarrollado proyectos tanto en Latinoamérica como en otras regiones del mundo. DEsde la ingeniería hasta la instalación</t>
  </si>
  <si>
    <t>700.00 MW; Hemos desarrollado proyectos de este tipo</t>
  </si>
  <si>
    <t>ORION GLOBAL SOLAR CONSTRUCTION, PROYENEER, PV MANPOWER.</t>
  </si>
  <si>
    <t>9999999999.00 USD; Tenemos un carta de terminos y condiciones firmada para proyectos de CFE</t>
  </si>
  <si>
    <t>fondo de inversión</t>
  </si>
  <si>
    <t>2 a 9 meses. Dependiendo del monto y el proyecto</t>
  </si>
  <si>
    <t>ORION GLOBAL SOLAR CONSTRUCTION, ENARR CAPITAL LLC, ORION CAPITAL ENERGY INC.</t>
  </si>
  <si>
    <t>18 MESES A 26 MESES</t>
  </si>
  <si>
    <t>15%; Tenemos permisos y terrenos con prefactibilidad</t>
  </si>
  <si>
    <t>PRE-CFE-CMI-0342-2026</t>
  </si>
  <si>
    <t>HIGH801213KW6</t>
  </si>
  <si>
    <t>HUMBERTO HINOJOSA GOMEZ</t>
  </si>
  <si>
    <t>NINGUNO</t>
  </si>
  <si>
    <t>humberto.hinojosa@quimica.unam.mx, humbertohinojosa@yahoo.com.mx</t>
  </si>
  <si>
    <t>5519600114, 5567921774</t>
  </si>
  <si>
    <t>ADOLFO PRIETO, 1743, INT. A604, Acacias, Benito Juárez, CIUDAD DE MÉXICO, C.P. 03240</t>
  </si>
  <si>
    <t>11.00 MW; xx</t>
  </si>
  <si>
    <t>1000000.00 USD; xx</t>
  </si>
  <si>
    <t>cochinito</t>
  </si>
  <si>
    <t>ya mismo</t>
  </si>
  <si>
    <t>yo mero</t>
  </si>
  <si>
    <t>50%; xx</t>
  </si>
  <si>
    <t>PRE-CFE-CMI-0710-2026</t>
  </si>
  <si>
    <t>PRE-CFE-CMI-0502-2026</t>
  </si>
  <si>
    <t>ERE180202TK0</t>
  </si>
  <si>
    <t>ENERGIA REGIONAL SC</t>
  </si>
  <si>
    <t>energia.regional@eregional.com.mx, sendy.alcantara@eregional.com.mx</t>
  </si>
  <si>
    <t>5550357922, 5554091650</t>
  </si>
  <si>
    <t>ARQUIMEDES, 199, INT. 701, Polanco V Sección, Miguel Hidalgo, CIUDAD DE MÉXICO, C.P. 11560</t>
  </si>
  <si>
    <t>7494.00 MW; En su calidad de desarrollador, PROYENER acredita una experiencia acumulada de 1,259 MW. Adicionalmente, el proyecto contempla la participación de los contratistas (EPC); CONSTRUCCIONES ALDESEM, con experiencia comprobada de 1,234 MW, y TCI CHILE SpA, con una experiencia de 5,001 MW, lo cual se sustenta mediante las cartas de interés anexas al alcance del siguiente registro</t>
  </si>
  <si>
    <t>428.50 MW; En su calidad de desarrollador, PROYENER acredita una experiencia acumulada de XXX MW. Adicionalmente, el proyecto contempla la participación de los contratistas (EPC); CONSTRUCCIONES ALDESEM, con experiencia comprobada de 410.5 MW, y TCI CHILE SpA, con una experiencia de 18 MW, lo cual se sustenta mediante las cartas de interés anexas al alcance del siguiente registro</t>
  </si>
  <si>
    <t>2645.00 MW; En su calidad de desarrollador, PROYENER acredita una experiencia acumulada de XXX MW. Adicionalmente, el proyecto contempla la participación del contratista (EPC); CONSTRUCCIONES ALDESEM, con experiencia comprobada de 410.5 MW, y TCI CHILE SpA, con una experiencia de 2,645 MW, lo cual se sustenta mediante las cartas de interés anexas al alcance del siguiente registro</t>
  </si>
  <si>
    <t>9589420405.00 USD; Para el respaldo del esquema financiero, PROYENER actuará como promotor del proyecto, mientras que Astris Finance fungirá como asesor financiero, aportando acceso a una red global de más de 250 inversionistas especializados en infraestructura y energía, con operaciones relevantes en México durante los últimos años por aproximadamente 2,641,585,880 USD. En los últimos 25 años, hemos asesorado en más de 350 transacciones y más de USD 60 mil millones en inversiones en el sector de Infraestructura y Energía, en prácticamente todos los mercados del mundo. Las instituciones financieras Banco Multiva (5,811,250,581.00 USD), BANCREA (3,500,000,000.00 USD) y AVANTTA (233,379,823.00 USD) participarán como bancos soporte para el financiamiento, así como BANCO SABADELL tiene interés en poder estructurar financiamiento de aquellos proyectos que resulten aceptados dentro del proceso de evaluación y asignación correspondiente. De manera complementaria, la empresa GA ENERGY SERVICES participara mediante aportaciones de equity por 44,790,001.00 USD, lo anterior sustentado mediante las cartas de interés anexas al alcance del siguiente registro</t>
  </si>
  <si>
    <t>BANCO MULTIVA: Captación empresarial y corporativa, líneas institucionales y de banca de desarrollo, emisiones bursátiles y propias aportaciones del grupo empresarial, de manera complementaria manifiesta interés en estructurar y liderar el financiamiento del portafolio bajo un esquema de “Project Finance” de largo plazo SABADEL: Balance propio y líneas institucionales BANCREA: Balance propio y líneas institucionales AVANTTA: Recursos propios GA ENERGY SERVICES: Capital propio y mecanismos de financiamiento previamente gestionados</t>
  </si>
  <si>
    <t>Disponibilidad inmediata a partir de la asignación del proyecto y integración de expedientes</t>
  </si>
  <si>
    <t>PROYENER, S. DE R.L. DE C.V. (Mexico), GA ENERGY SERVICES, S.A.P.I. DE C.V. (Mexico)</t>
  </si>
  <si>
    <t>70%; Actualmente, TCI Chile SpA cuenta con cinco proyectos en desarrollo en territorio chileno correspondientes a sistemas de almacenamiento de energía (BESS), con una capacidad total aproximada de 2,645 MWh y un avance global promedio del 70%. Entre estos destacan los proyectos Arenales BESS, ubicado en Mejillones, Región de Antofagasta, con un avance del 80% y una capacidad de 900 MWh; Tamarico BESS, en Vallenar, Región de Atacama, con un avance del 90% y 480 MWh de capacidad; Doña Antonia BESS, en Ovalle, Región de Coquimbo, con un avance del 97% y una capacidad de 180 MWh; Sol de los Andes BESS, en Diego de Almagro, Región de Atacama, con un avance del 80% y una capacidad de 500 MWh; y Librillo BESS, en Tal Tal, Región Antofagasta, con un avance del 3% y una capacidad de 585 MWh, enfocados principalmente en actividades de montaje electromecánico. Actualmente CONSTRUCCIONES ALDESEM, S.A. DE C.V. no cuenta con proyectos en desarrollo en la República Mexicana. PROYENER está desarrollando 126 MWp con un porcentaje del 90% de avance y 2 GW con un porcentaje del 30 % de avance.</t>
  </si>
  <si>
    <t>PRE-CFE-CMI-0714-2026</t>
  </si>
  <si>
    <t>OMAR BECERRIL DE LA FUENTE</t>
  </si>
  <si>
    <t>PRE-CFE-CMI-0465-2026</t>
  </si>
  <si>
    <t>PPA: FC: LNTP: RTB: NTP:</t>
  </si>
  <si>
    <t>NA NA, NA, Fertimex, CAMPECHE, CP. 24350</t>
  </si>
  <si>
    <t>CENTRAL FOTOVOLTAICA DE 200 MW CONECTADA A LA RED MEDIENTE UNA LINEA DE TRANSMISIÓN DE 4.5 KM EN LA SUBESTACIÓN ESCÁRCEGA EN UN NIVEL DE TENSIÓN DE 230 KV</t>
  </si>
  <si>
    <t>PRE-CFE-CMI-0718-2026</t>
  </si>
  <si>
    <t>CONSORCIO PANTERA – APX CAPITAL – ARROYO – TUTO</t>
  </si>
  <si>
    <t>68 MW; 2 HRS</t>
  </si>
  <si>
    <t>Permisos listos (Ready to Built) --- 30-Oct-2026 Inicio de Obras --- 30-Nov-2026 Terminación de Obras --- 15-Feb-2028 Inicio de Pruebas con CENACE --- 20-Feb-2028 Inicio de Operacion Comercial --- 30-Mar-2028</t>
  </si>
  <si>
    <t>Camino a Santa clara sn, , Santa Clara, HIDALGO, CP. 43961</t>
  </si>
  <si>
    <t>PROYECTO DE GENERACIÓN FOTOVOLTAICA EN LA LOCALIDAD DE SANTA CLARA, MUNICIPIO DE EMILIANO ZAPATA, ESTADO DE HIDALGO, ESTE PROYECTO CON UNA POTENCIA NETA EN AC DE 180 MW, UBICADO EN LA ZONA DE CONTROL REGIONAL CENTRAL</t>
  </si>
  <si>
    <t>PRE-CFE-CMI-0720-2026</t>
  </si>
  <si>
    <t>PRE-CFE-CMI-0722-2026</t>
  </si>
  <si>
    <t>RAHS930727UE9</t>
  </si>
  <si>
    <t>SALVADOR RAMIREZ HERNANDEZ</t>
  </si>
  <si>
    <t>salvador.cary@outlook.com, sramirez@valiaenergia.com</t>
  </si>
  <si>
    <t>5555082017, 5555082017</t>
  </si>
  <si>
    <t>AVENIDA, 12, INT. NA, Granjas Navidad, Cuajimalpa de Morelos, CIUDAD DE MÉXICO, C.P. 05219</t>
  </si>
  <si>
    <t>250 MW; Capacidad Técnica.</t>
  </si>
  <si>
    <t>200 MW; na</t>
  </si>
  <si>
    <t>na</t>
  </si>
  <si>
    <t>567892 USD; na</t>
  </si>
  <si>
    <t>20%; na</t>
  </si>
  <si>
    <t>&lt;80 m</t>
  </si>
  <si>
    <t>234 MW; 34</t>
  </si>
  <si>
    <t>BHJNJLS</t>
  </si>
  <si>
    <t>Cuajimalpa de Morelos</t>
  </si>
  <si>
    <t>YUGDAKHJL 34, 34, Granjas Navidad, CIUDAD DE MÉXICO, CP. 05219</t>
  </si>
  <si>
    <t>PRE-CFE-CMI-0725-2026</t>
  </si>
  <si>
    <t>Está descrito en el Anexo 5. Modelo económico.</t>
  </si>
  <si>
    <t>PROYECTO DE GENERACIÓN DE ENERGIA ELECTRICA FOTOVOLTAICA DENOMINADO PV EL piloncillo SOLAR, CON UNA POTENCIA NOMINAL DE 138.81 MW EN EL PUNTO DE INTERCONEXIÓN UBICADO EN EL MUNICIPIO DE ascensión, chihuahua. EL PROYECTO ESTÁ COMPUESTO POR 307, 664 MODULOS FOTOVOLTAICOS, 505 INVERSORES, 26 CENTROS DE TRANSFORMACIÓN Y UN SISTEMA DE ALMACENAMIENTO DE ENERGÍA (SAE).</t>
  </si>
  <si>
    <t>PRE-CFE-CMI-0549-2026</t>
  </si>
  <si>
    <t>PRE-CFE-CMI-0140-2026</t>
  </si>
  <si>
    <t>Planeación, construcción y operación del parque fotovoltaico Los Ríos, tendra una generación de energia solar de 150mwac, ubicado en Palenque, en el estado de Chiapas, cuenta con 872 has, el punto de interconexion es la SE Los Ríos-230, ubicada aprox a 1.6km de distancia, contribuye al Desarrollo Energetico de Mëxico de manera sustetable, el parque generara energia limpia suficiente para suministrar a mas de 150,000 hogares.</t>
  </si>
  <si>
    <t>PRE-CFE-CMI-0446-2026</t>
  </si>
  <si>
    <t>NOMD000615746</t>
  </si>
  <si>
    <t>DIANA LAURA NORIEGA MENDOZA</t>
  </si>
  <si>
    <t>MIAU</t>
  </si>
  <si>
    <t>diana.laura.noriega@gmail.com</t>
  </si>
  <si>
    <t>5552527755, 5545454677</t>
  </si>
  <si>
    <t>VILLA VERA, 19, Jardines de Satélite, Naucalpan de Juárez, MÉXICO, C.P. 53129</t>
  </si>
  <si>
    <t>5000 MW; miua</t>
  </si>
  <si>
    <t>4000 MW; misy</t>
  </si>
  <si>
    <t>59999 MW; sfs</t>
  </si>
  <si>
    <t>afser</t>
  </si>
  <si>
    <t>5000 USD; 79</t>
  </si>
  <si>
    <t>78i7</t>
  </si>
  <si>
    <t>12%; yu</t>
  </si>
  <si>
    <t>PRE-CFE-CMI-0374-2026</t>
  </si>
  <si>
    <t>Actividades previas 01/05/2023 al 31/10/2026 Por iniciar obras 01/11/2026 al 31/12/2027 Construcción Central 01/01/2028 al 01/02/2029 Pruebas de la Central 01/12/2028 al 01/02/2029 Operación Comercial 01/02/2029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</si>
  <si>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EL PROYECTO CONSISTE EN LA CONSTRUCCIÓN, PUESTA EN MARCHA Y OPERACIÓN DE UN PARQUE SOLAR FOTOVOLTAICO CON UNA VIDA ÚTIL ESTIMADA DE 23 AÑOS, QUE SERÁ CONECTADO DIRECTAMENTE AL SEN, CON UNA CAPACIDAD NETA DE 64.00 MW DE POTENCIA EN CA, INYECTADO EN LA S.E. SAN LUIS DE LA PAZ @115KV, 75.6 MW A LA SALIDA DE LOS INVERSORES Y 86.1952 MW EN CD. LA S.E. DEL PROYECTO SE ENCUENTRA A 4.128 KM DE LA S.E. SAN LUIS DE LA PAZ @115KV.</t>
  </si>
  <si>
    <t>PRE-CFE-CMI-0072-2026</t>
  </si>
  <si>
    <t>na 0, na, Fertimex, CAMPECHE, CP. 24350</t>
  </si>
  <si>
    <t>PRE-CFE-CMI-0726-2026</t>
  </si>
  <si>
    <t>PRE-CFE-CMI-0796-2026</t>
  </si>
  <si>
    <t>PRE-CFE-CMI-0036-2026</t>
  </si>
  <si>
    <t>PRE-CFE-CMI-0727-2026</t>
  </si>
  <si>
    <t>SPT240926RX0</t>
  </si>
  <si>
    <t>SUNSTONE POWER 3 S DE RL DE CV</t>
  </si>
  <si>
    <t>Sunstone Power 3</t>
  </si>
  <si>
    <t>COPENHAGEN INFRASTRUCTURE PARTNERS</t>
  </si>
  <si>
    <t>GERARDO RUIZ DE TERESA MARISCAL</t>
  </si>
  <si>
    <t>geru@cip-tt.com, notificaciones.mx@bizlatinhub.com</t>
  </si>
  <si>
    <t>5641659411, 5641659411</t>
  </si>
  <si>
    <t>PASEO DE LA REFORMA, 403, INT. 806, Cuauhtémoc, Cuauhtémoc, CIUDAD DE MÉXICO, C.P. 06500</t>
  </si>
  <si>
    <t>CUAUHTÉMOC, 204, INT. PISO 12, Polanco V Sección, Miguel Hidalgo, CIUDAD DE MÉXICO, C.P. 11560</t>
  </si>
  <si>
    <t>16000 MW; La trayectoria de CIP destaca, además de por el desarrollo exitoso de proyectos solares y eólicos convencionales, por ser pionero en el desarrollo, construcción y operación de proyectos de energía eólica marina. Después de 12 años desde su establecimiento, gracias a su diversificada estrategia en los múltiples fondos que administra, CIP mantiene ese espíritu innovador participando en nuevos mercados y desarrollando otras tecnologías punteras para la transición energética, como son los proyectos de baterías de almacenamiento a gran escala o los proyectos electricidad-a-X (Power-to-X). A octubre de 2024, CIP tiene más de $30 mil millones de euros bajo su administración y cuenta con más de 2,000 empleados a nivel mundial. Desde su establecimiento en 2012, CIP puede presumir que cuenta con una cartera global de +40 proyectos de infraestructura renovable (greenfield, en construcción y operación) sumando alrededor de 16 GW de capacidad total. Con la intención de expandir esta extensa cartera global, CIP cuenta además con una larga lista de proyectos en desarrollo que suman más de 120 GW.</t>
  </si>
  <si>
    <t>1000 MW; De la cartera de proyectos de CIP, 1 GW estan enfocados a sistemas de amlacenamiento.</t>
  </si>
  <si>
    <t>Debemos entender el esquema que se utilizará para poder llegar a un acuerdo sobre el tema de consolidación de deuda.</t>
  </si>
  <si>
    <t>En principio se podr[a buscar una colaboracion con un contratista que pueda entregar el proyecto llave en mano, en donde se maximice la eficiencia y segurodad del proyecto para su ejecución. Por el momento, CIP tiene ya convenios celebrados con contratistas para sus demás proyectos a nivel mundial, y tambien a nivel nacional con los proyectos La Esperanza y La Alegría, particularmente para modulos, trackers, inversores y BOP.</t>
  </si>
  <si>
    <t>3000000000 USD; A octubre de 2024, CIP tiene más de $30 mil millones de euros (en la celda arriba no cabe el numero real) bajo su administración y cuenta con más de 2,000 empleados a nivel mundial. Desde su establecimiento en 2012, CIP puede presumir que cuenta con una cartera global de +40 proyectos de infraestructura renovable (greenfield, en construcción y operación) sumando alrededor de 16 GW de capacidad total. Con la intención de expandir esta extensa cartera global, CIP cuenta además con una larga lista de proyectos en desarrollo que suman más de 120 GW. CIP se estableció en 2012 y desde entonces ha creado 12 fondos de inversión dedicados al desarrollo, la construcción y la operación de proyectos de energía renovable en todo el mundo, convirtiéndose así en el administrador de fondos más grande del mundo dedicado exclusivamente a energía renovable y cuenta con la solidez financiera necesaria para asumir los costos y gastos asociados al desarrollo del Proyecto.</t>
  </si>
  <si>
    <t>Copenhagen Infrastructure Partners (“CIP”). CIP se estableció en 2012 y desde entonces ha creado 12 fondos de inversión dedicados al desarrollo, la construcción y la operación de proyectos de energía renovable en todo el mundo, convirtiéndose así en el administrador de fondos más grande del mundo dedicado exclusivamente a energía renovable. Copenhagen Infrastructure Partners (“CIP”) realizará el financiamiento del Proyecto, a través del fondo Copenhagen Infrastructure Growth Markets Fund II.</t>
  </si>
  <si>
    <t>En los estados financieros de Copenhagen Infrastructure Growth Markets Fund II, correspondientes al 30 de Junio de 2025, donde se demuestra el capital comprometido por los inversores del fondo, por un monto de USD 1’081,385,000.</t>
  </si>
  <si>
    <t>Sunstone Power 3 S. de R. L. de C.V.</t>
  </si>
  <si>
    <t>Se continua el desarrollo del proyecto actualmente y hasta el primer cuarto de 2017, en donde se planea iniciar la construcción, para posteriormente llegar a Operacion Comercial.</t>
  </si>
  <si>
    <t>25%; Del Proyecto Fortuna Solar de 200 MW solares fotovoltaicos en Tapachula, se tiene alrededor de 25% de avance ya que se cuenta con una MIA y una EviS ingresadas, y avance significativo en tierras</t>
  </si>
  <si>
    <t>Se espera comenzar construccion en el Q1 de 2027, para despues de alrededor de 26 meses llegar a Entrada en Operación Comercail en junio de 2029</t>
  </si>
  <si>
    <t>Tapachula S/N, , Mazatán, CHIAPAS, CP. 30650</t>
  </si>
  <si>
    <t>El Proyecto FORTUNA Solar, tendrá como finalidad la generación de energía eléctrica a partir del aprovechamiento de la radiación solar en terrenos existentes en el Municipio de Mazatan, del Estado de Chiapas. El Proyecto se ubicará en una superficie total de aproximadamente 450 ha, en el cual desarrollará una capacidad instalada neta de 200.00 MW, y una capacidad en corriente alterna (en inversores) de 233.716 MWac.</t>
  </si>
  <si>
    <t>PRE-CFE-CMI-0716-2026</t>
  </si>
  <si>
    <t>PRE-CFE-CMI-0343-2026</t>
  </si>
  <si>
    <t>Saturnia Parque Solar</t>
  </si>
  <si>
    <t>SATURNIA GENERACIÓN</t>
  </si>
  <si>
    <t>30 MW; 2 HRS</t>
  </si>
  <si>
    <t>Fase I – Desarrollo avanzado y permisos (marzo 2026 – agosto 2027) Fase II – Cierre financiero y contratación EPC (septiembre 2027 – diciembre 2027) Fase III – Construcción (enero 2028 – septiembre 2028) Fase IV – Comisionamiento y pruebas (octubre 2028 – enero 2029)</t>
  </si>
  <si>
    <t>Carbó</t>
  </si>
  <si>
    <t>carretera 15 hermosillo santa ana na, na, El Chamizal, SONORA, CP. 83383</t>
  </si>
  <si>
    <t>Saturnia parque solar es un proyecto estratégico de generación fotovoltaica utility scale de 100 MW con integración de almacenamiento BESS diseñado bajo los más altos estándares internacionales de desempeño técnico, confiabilidad operativa y bancabilidad financiera.</t>
  </si>
  <si>
    <t>PRE-CFE-CMI-0200-2026</t>
  </si>
  <si>
    <t>Hyadi Solar</t>
  </si>
  <si>
    <t>CAMINO HACIENDA HUIZCAZDHA Y LLANO LARGO S/N, , Huixcazdhá (La Manga), HIDALGO, CP. 42423</t>
  </si>
  <si>
    <t>Planeación, construcción y operación del parque fotovoltaico Hyadi, tendra una generación de energia solar de 200mwac, ubicado en Huixcazdhá, en el estado de Hidalgo, cuenta con 941 has, el punto de interconexion es la SE CEMEX-03CMX-230, ubicada aprox a 6km de distancia, contribuye al Desarrollo Energetico de Mëxico de manera sustetable, el parque generara energia limpia suficiente para suministrar a mas de 200,000 hogares.</t>
  </si>
  <si>
    <t>PRE-CFE-CMI-0434-2026</t>
  </si>
  <si>
    <t>Planta Solar Fotovoltaica Constitución</t>
  </si>
  <si>
    <t>KARLA JULIETA SALAMANCA IZAGUIRRE, LUIS HECTOR ÁLVAREZ LELEVIER</t>
  </si>
  <si>
    <t>210 MW; 6 HRS</t>
  </si>
  <si>
    <t>I. Fase de Desarrollo y Cierre Financiero (Ene 2026 – Oct 2026) Estudios de factibilidad técnica, económica y regulatoria. Estudios eléctricos y gestión de interconexión ante CENACE y CFE. Elaboración y autorización de MIA y MISSE. Gestión de derechos de vía y regularización del predio. Ingeniería básica (FEED). Estructuración financiera y formalización de contrato EPC. II. Ingeniería de Detalle y Procura (Nov 2026 – Dic 2027) Desarrollo de ingeniería de detalle. Contratación EPC modalidad llave en mano. Procura de equipos principales III. Fase de Construcción (15 nov 2026 – 31 may 2029 (30 meses)) a. Obras preliminares y civiles (Nov 2026 – Junio 2027) Preparación de sitio, caminos internos y drenajes. Cimentaciones y plataformas. b. Infraestructura eléctrica (Jul 2027 – Jun 2028) Montaje de estructuras Instalación de red de media tensión Construcción de subestación elevadora y línea de transmisión en 230 kV. c. Montaje electromecánico (Jul 2028 – Mar 2029) Instalación de módulos fotovoltaicos. Montaje e integración de inversores. Instalación de transformadores y equipos de alta tensión. Integración de SCADA y sistemas de protección. d. Pruebas y puesta en servicio (Abril 2029 – Mayo 2029) Pruebas individuales y funcionales. Energización progresiva. Pruebas operativas y coordinación con CENACE. IV. Operación Comercial (COD): 1 de junio de 2029</t>
  </si>
  <si>
    <t>Sin Nombre Sin Numero , Sin Numero , Pioneros, BAJA CALIFORNIA SUR, CP. 23676</t>
  </si>
  <si>
    <t>Proyecto híbrido ciudad constitución, B.C.S., compuesto por una central solar fotovoltaica de 112.6 MWp (91.5 MWac) con 158,600 módulos bifaciales y 305 inversores, y un Sistema de Almacenamiento de Energía (BESS) de 120 MW con 6 horas de duración (720 MWh). La central producirá aproximadamente 209.77 GWh anuales e interconectará en 230 kV. El almacenamiento permitirá entregar energía firme, desplazar generación a horas pico y brindar soporte de frecuencia y voltaje al SEN</t>
  </si>
  <si>
    <t>PRE-CFE-CMI-0319-2026</t>
  </si>
  <si>
    <t>36.5 MW; 146</t>
  </si>
  <si>
    <t>CRONOGRAMA/ DESARROLLO: RESERVA TERRITORIAL JUNIO 2025 USO DE SUELO AGOSTO 2026 ESTUDIO INDICATIVO. MARZO 2026 MISSE POR PRESENTAR/EN ACTUALIZACION MIA. POR PRESENTAR/EN ACTUALIZACION PERMISO DE GENERACION. POR PRESENTAR CONSTRUCCION. UNA VEZ LLEGADO A RTB DIC. 2026 DURACION APROXIMADA 13.5 MESES</t>
  </si>
  <si>
    <t>CARRETERA CD. VICTORIA- MATAMOROS (CARRETERA 101) ESQUINA CON CARRETERA RURAL #258 S/N, S/N, Los Vergeles, TAMAULIPAS, CP. 87619</t>
  </si>
  <si>
    <t>CENTRAL DE GENERACION DE ENERGIA CON TECNOLOGÍA EOLICA DE 160 MW/EOLICOS, 63 ac APROXIMADAMENTE TECNOLOGIA VESTAS. TURBINAS DE 4.5 MW FACTOR DE PLANTA: 39.5% SAE DE 40% SOBRE POTENCIA NOMINAL NETA SE CUENTA CON TODOS LOS ESTUDIOS SOLO PARA ACTUALIZARLOS, ESTE PROYECTO CUMPLIO CON TODOS LOS PERMISOS PARA SU EJECUCION (CFE, SCT, GOB. FEDERAL Y ESTATAL), ASI COMO PROJECT FINANCE. PERO SE SUSPENDIO POR TEMAS DE SEGURIDAD EN LA ZONA.</t>
  </si>
  <si>
    <t>PRE-CFE-CMI-0433-2026</t>
  </si>
  <si>
    <t>Planta Solar Fotovoltaica La Paz</t>
  </si>
  <si>
    <t>Sin Nombre Sin Numero , Sin Numero , La Fortuna, BAJA CALIFORNIA SUR, CP. 23208</t>
  </si>
  <si>
    <t>Proyecto híbrido en La Paz, B.C.S., compuesto por una central solar fotovoltaica de 112.6 MWp (91.5 MWac) con 158,600 módulos bifaciales y 305 inversores, y un Sistema de Almacenamiento de Energía (BESS) de 120 MW con 6 horas de duración (720 MWh). La central producirá aproximadamente 209.77 GWh anuales e interconectará en 230 kV. El almacenamiento permitirá entregar energía firme, desplazar generación a horas pico y brindar soporte de frecuencia y voltaje al SEN</t>
  </si>
  <si>
    <t>PRE-CFE-CMI-0421-2026</t>
  </si>
  <si>
    <t>CATV0011094B3</t>
  </si>
  <si>
    <t>VALERIA CAZARES TENORIO</t>
  </si>
  <si>
    <t>valec@gmail.com, valect09@gmail.com</t>
  </si>
  <si>
    <t>5550574388, 5550378133</t>
  </si>
  <si>
    <t>H, 20, INT. 10, Lomas de Santa Fe, Álvaro Obregón, CIUDAD DE MÉXICO, C.P. 01219</t>
  </si>
  <si>
    <t>150.00 MW; LOREM</t>
  </si>
  <si>
    <t>50.00 MW; LOREM</t>
  </si>
  <si>
    <t>0.00 MW; LOREM</t>
  </si>
  <si>
    <t>LOREM</t>
  </si>
  <si>
    <t>150.00 USD; Lorem</t>
  </si>
  <si>
    <t>Lorem</t>
  </si>
  <si>
    <t>3%; Lorem</t>
  </si>
  <si>
    <t>PRE-CFE-CMI-0546-2026</t>
  </si>
  <si>
    <t>WDS240819EA7</t>
  </si>
  <si>
    <t>WE DO SOLAR S A P I DE CV</t>
  </si>
  <si>
    <t>WE DO SOLAR</t>
  </si>
  <si>
    <t>GIOVANNI ARJON CHACON</t>
  </si>
  <si>
    <t>we.solarr@gmail.com</t>
  </si>
  <si>
    <t>9981815250, 9612361078</t>
  </si>
  <si>
    <t>HUAYACAN, 01, INT. 4A, Alfredo V Bonfil, Benito Juárez, QUINTANA ROO, C.P. 77560</t>
  </si>
  <si>
    <t>2 MW; 2 instalaciones de 1495 paneles hotel royalton y hotel planet holliwood cancun</t>
  </si>
  <si>
    <t>0.250 MW; se han trabajado proyectos en universidades, escuelas, residenciales, consultorios, plazas comerciales, bodegas, trabajos aislados.</t>
  </si>
  <si>
    <t>0.005 MW; Tenemos poca experiencia pero sabemos del tema.</t>
  </si>
  <si>
    <t>convenio con Grupo solarever para la disponibilidad de material solar, inversores, cable FV etc. convenio con grupos financieros a nivel nacional convenio con clientes finales para proyectos fotovoltaicos</t>
  </si>
  <si>
    <t>100000 USD; Damos arrendamiento de paneles solares para grupos empresariales</t>
  </si>
  <si>
    <t>instalaciones solares comercialización de productos fotovoltaicos mano de obra para instalación supervisiones</t>
  </si>
  <si>
    <t>persona moral</t>
  </si>
  <si>
    <t>n/a</t>
  </si>
  <si>
    <t>1%; n/a</t>
  </si>
  <si>
    <t>PRE-CFE-CMI-0552-2026</t>
  </si>
  <si>
    <t>PRE-CFE-CMI-0398-2026</t>
  </si>
  <si>
    <t>Alvaro Obregon</t>
  </si>
  <si>
    <t>El cronograma preliminar del proyecto “Álvaro Obregón” se encuentra alineado con los hitos establecidos en la convocatoria y contempla un periodo total de ejecución de 18 meses para la fase de construcción, incluyendo ingeniería, procura, obras y comisionamiento. Etapa de Desarrollo y Preparación * Early works: octubre 2026 – junio 2027. * Cierre financiero previsto: entre octubre 2026 y junio 2027. * Firma del contrato de interconexión: conforme al calendario de la convocatoria. * Notice to Proceed (NTP): junio 2027. Calendario de construcción (18 meses) * Ingeniería de detalle: 4 meses. * Compra de equipos principales: 4 meses. * Compra de equipos de alta tensión (incluyendo transformador principal, equipos de subestación y sistemas asociados): 12 meses. * Construcción y montaje: 16 meses. * Commissioning y pruebas: 2 meses. Las actividades anteriores se ejecutan de manera parcialmente solapada para mantener una duración total de 18 meses desde el NTP, conforme a prácticas estándar de ejecución EPC y project finance. Resumen de hitos: * Inicio construcción (NTP): junio 2027. * Fin construcción: octubre 2028. * Commissioning y pruebas: noviembre 2028 – diciembre 2028. * COD (operación comercial) estimado: diciembre 2028 (con margen respecto al Longstop Date de diciembre 2029). El cronograma incluye márgenes de contingencia alineados con estándares internacionales de financiamiento de proyectos, asegurando holgura suficiente para cumplimiento del COD contractual.</t>
  </si>
  <si>
    <t>PRE-CFE-CMI-0454-2026</t>
  </si>
  <si>
    <t>PRE-CFE-CMI-0104-2026</t>
  </si>
  <si>
    <t>15 MW; 4 HRS</t>
  </si>
  <si>
    <t>Inicio de Construcción, noviembre 2026 Término de construcción, septiembre 2028 Pruebas pre-operativas, septiembre 2028-octubre 2028 Pruebas operativas con CENACE, octubre 2028-noviembre 2028 Entrada en operación comercial, diciembre 2028.</t>
  </si>
  <si>
    <t>carretera federal MATEHUALA-SALTILLO KM 218 SN, SN, Los Llanos, COAHUILA DE ZARAGOZA, CP. 25386</t>
  </si>
  <si>
    <t>Proyecto fotovoltaico de 50 mw nominales, se conecta a una subestación elevadora de 34.5-115 Kv, que a su vez se conecta a una subestación de maniobras para una apertura de la línea de transmisión ramos arizpe potencia-navidad.</t>
  </si>
  <si>
    <t>PRE-CFE-CMI-0401-2026</t>
  </si>
  <si>
    <t>RORA9007034J8</t>
  </si>
  <si>
    <t>ALEJANDRO ISRAEL RODRIGUEZ RIOS</t>
  </si>
  <si>
    <t>descartado</t>
  </si>
  <si>
    <t>airr90@hotmail.com</t>
  </si>
  <si>
    <t>5510175685, 5510175685</t>
  </si>
  <si>
    <t>CALLE LERDO, 108, Barrio Tierra Blanca, Durango, DURANGO, C.P. 34139</t>
  </si>
  <si>
    <t>100.00 MW; PRUEBA</t>
  </si>
  <si>
    <t>1000000000.00 USD; PRUEBA</t>
  </si>
  <si>
    <t>100%; PRUEBA</t>
  </si>
  <si>
    <t>PRE-CFE-CMI-0366-2026</t>
  </si>
  <si>
    <t>HORACIO VAQUERO LOPEZ</t>
  </si>
  <si>
    <t>PRE-CFE-CMI-0744-2026</t>
  </si>
  <si>
    <t>RESERVA TERRITORIAL ABRIL 2026 USO DE SUELO JUNIO 2026 ESTUDIO INDICATIVO Y CONDUCENTES CONCATENADOS (CENACE) INICIO MARZO 2026 MISSE POR PRESENTAR MIA. POR PRESENTAR PERMISO DE GENERACION. POR PRESENTAR FINANCIAMIENTO DE PROYECTO DICIEMBRE 2026 CONSTRUCCION. DURACION APROXIMADA 15 MESES</t>
  </si>
  <si>
    <t>PRE-CFE-CMI-0747-2026</t>
  </si>
  <si>
    <t>PRE-CFE-CMI-0385-2026</t>
  </si>
  <si>
    <t>IEO250409GD5</t>
  </si>
  <si>
    <t>IGU EOLICO OAXACA SA DE CV</t>
  </si>
  <si>
    <t>HILDA ROSARIO MONROY MONTAÑO</t>
  </si>
  <si>
    <t>alfonso.hernandez@atlantica.com, jovany.zamora@atlantica.com, luismanuel.quero@atlantica.com</t>
  </si>
  <si>
    <t>JAIME BALMES, 11, INT. TORRE C, P10, Polanco I Sección, Miguel Hidalgo, CIUDAD DE MÉXICO, C.P. 11510</t>
  </si>
  <si>
    <t>100 MW; El parque eólico IGU ubicado en los municipios de Juchitán de Zaragoza y Santa María Xadani en el Estado de Oaxaca, México, contará con un total de 17 aerogeneradores Vestas “V162-6.2” de 6.2 MW de potência unitaria, lo que implica una potencia total de 105.4 MW, que inyectarán a la red una potencia de 100 MW a través de una línea de transmisión en 115 kV, misma que se conectará a la Subestación Eléctrica Juchitán II – 115 kV (existente).</t>
  </si>
  <si>
    <t>344 MW; La capacidad total de 344 MWh en sistemas de almacenamiento deriva de proyectos de baterías de escala utility ubicados principalmente en Estados Unidos, así como componentes BESS ligados a proyectos PV+BESS en Chile y México. Entre estos, destaca el sistema Coso Batteries 1, así como las soluciones de almacenamiento integradas a los proyectos Chile PV 3 y Mexico C&amp;I Portfolio. Esta capacidad de almacenamiento complementa la operación renovable mediante el soporte a la gestión de energía, estabilidad operativa, servicios auxiliares y control de variabilidad, lo que respalda la capacidad técnica para desarrollar proyectos que integren generación solar y sistemas avanzados de almacenamiento.</t>
  </si>
  <si>
    <t>Latnovva, Grupo Ortiz, Edemtec, Elecnor y Grupo MACC</t>
  </si>
  <si>
    <t>9000000 USD; Atlantica es una empresa de infraestructura sostenible, comprometida durante todo el ciclo de vida del proyecto, desde la creación, el desarrollo y la financiación hasta la construcción y la gestión operativa a largo plazo. Nuestra cartera diversificada incluye activos de energía renovable, sistemas de almacenamiento, gas natural eficiente y líneas de transmisión en América del Norte, Europa y América del Sur. Aprovechamos las últimas tendencias en energía limpia para crear valor a largo plazo para nuestras partes interesadas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Para efectos informativos, Atlantica es una compañía de propiedad privada. Hasta diciembre de 2024, Atlantica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t>
  </si>
  <si>
    <t>- Capital propio - Financiación bancaria a nivel corporativo - Financiación proyecto tipo proyecto finance - Acceso a capital privado por tener accionista varios fondos de capital privado</t>
  </si>
  <si>
    <t>ATLANTICA RENEWABLE POWER MEXICO S.A. DE C.V.</t>
  </si>
  <si>
    <t>Se ajustara de acuerdo a los tiempos de la convocatoria</t>
  </si>
  <si>
    <t>15%; Estudio indicativo presentado y Estudios Socioambientales presentados.</t>
  </si>
  <si>
    <t>PRE-CFE-CMI-0384-2026</t>
  </si>
  <si>
    <t>ERD220617EG1</t>
  </si>
  <si>
    <t>ENERGIA RENOVABLE DALIA 1 SA DE CV</t>
  </si>
  <si>
    <t>alejandra.torreblanca@atlantica.com, luismanuel.quero@atlantica.com</t>
  </si>
  <si>
    <t>JAIME BALMES, 11, INT. TORRE C PISO 10, Polanco I Sección, Miguel Hidalgo, CIUDAD DE MÉXICO, C.P. 11510</t>
  </si>
  <si>
    <t>200 MW; El Parque Solar Ceballos de ubicado en Mapimi en el Estado de Durango, México, con la latitud 26°26´24.00” y longitud 104°24´0.00”0 con una capacidad de 241.60MWp. PSFV Ceballos contará con 28 transformadores MVS8960kVA y 1 de MVS4480kVA, también contará con 712 inversores SUNGROW SG350HX-20, con trackers PVH 1V60 (+-55) °, y con 360,600 módulos trina solar TSM-670DEG21C.20, que inyectarán a la red una potencia de 200 MW a través de una línea de transmisión en 230 kV, misma que se conectará a la Subestación Eléctrica Lucha-Gómez Palacio (Existente).</t>
  </si>
  <si>
    <t>2795 MW; El conjunto de proyectos renovables incluidos en la cartera alcanza 2,795 MW de capacidad de generación, abarcando proyectos solares (fotovoltaicos y termosolares), así como activos eólicos, hidroeléctricos y geotérmicos distribuidos en América del Norte, América del Sur y Europa. Este portafolio incluye instalaciones de gran relevancia internacional, como las centrales CSP Solana y Mojave en Estados Unidos, complejos fotovoltaicos en Chile, España e Italia, activos geotérmicos como Coso, y parques eólicos en Estados Unidos, Canadá y Uruguay. En su conjunto, esta cartera demuestra capacidad probada para gestionar tecnologías renovables diversas y desarrollarlas en entornos regulatorios y operativos distintos</t>
  </si>
  <si>
    <t>Latnovva, Grupo Ortiz , Edemtec, Elecnor y Grupo MACC</t>
  </si>
  <si>
    <t>9000000 USD; Atlantica es una empresa de infraestructura sostenible, comprometida durante todo el ciclo de vida del proyecto, desde la creación, el desarrollo y la financiación hasta la construcción y la gestión operativa a largo plazo. Nuestra cartera diversificada incluye activos de energía renovable, sistemas de almacenamiento, gas natural eficiente y líneas de transmisión en América del Norte, Europa y América del Sur. Aprovechamos las últimas tendencias en energía limpia para crear valor a largo plazo para nuestras partes interesadas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Para efectos informativos, Atlantica es una compañía de propiedad privada. Hasta diciembre de 2024, Atlantica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t>
  </si>
  <si>
    <t>15%; Estudio indicativo presentado, estudios socioambientales MIA-R y MISSE presentados.</t>
  </si>
  <si>
    <t>Se ajustara de acuerdo a los tiempos que indique la convocatoria</t>
  </si>
  <si>
    <t>ejido n.c.p.e. de la gloria sn, sn, Los Olivos, DURANGO, CP. 35227</t>
  </si>
  <si>
    <t>El parque solar Ceballos ubicado en Mapimi en el estado de Durango, México, con la latitud 26°26´24.00” y longitud 104°24´0.00”0 con una capacidad de 241.60MWp. PSFV Ceballos contará con 712 inversores SUNGROW SG350HX-20, con trackers PVH 1V60 (+-55) °, y con 360,600 MÓDULOS TRINAM solar TSM-670DEG21C.20, que inyectarán a la red una potencia de 227.84 MW a través de una línea de transmisión en 230 kV, misma que se conectará a la Subestación Eléctrica Lucha-Gómez Palacio (Existente).</t>
  </si>
  <si>
    <t>PRE-CFE-CMI-0382-2026</t>
  </si>
  <si>
    <t>ATL900522KR6</t>
  </si>
  <si>
    <t>MITSUI &amp; CO. INFRASTRUCTURE SOLUTIONS SA DE CV</t>
  </si>
  <si>
    <t>MIGUEL ANGEL GARCIA PEÑA</t>
  </si>
  <si>
    <t>MIGUEL ANGEL GARCIA PEÑA, MIGUEL ANGEL GARCIA PEÑA</t>
  </si>
  <si>
    <t>GERARDO DYCHTER CHOLOW</t>
  </si>
  <si>
    <t>gerardo.trevino@mitinfra.com, miguel.garcia@mitinfra.com</t>
  </si>
  <si>
    <t>8123500649, 8123500649</t>
  </si>
  <si>
    <t>REAL SAN AGUSTIN, 301, INT. 201, Real de San Agustin, San Pedro Garza García, NUEVO LEÓN, C.P. 66278</t>
  </si>
  <si>
    <t>9200 MW; A nivel global, Mitsui &amp; Co., Ltd. cuenta con aproximadamente 37,900 MW de capacidad instalada a través de 84 activos de generación distribuidos en 22 países y regiones, con una participación atribuible a Mitsui de aproximadamente 9,200 MW. Nuestro portafolio global incluye activos de generación a gas (CCGT), energías renovables (solar y eólica), así como activos térmicos convencionales, bajo esquemas IPP, asociaciones público-privadas y coinversiones estratégicas. En México, Mitsui cuenta con 953 MW de capacidad instalada, distribuidos en los siguientes activos: · Calera (fotovoltaico): 104MW · Eoliatec del Istmo (Eólico): 164MW · Eoliatec del Pacífico (Eólico): 160MW · Valladolid III (CCGT): 525MW Estos activos reflejan experiencia local tanto en tecnologías renovables como en generación convencional eficiente, incluyendo estructuración, financiamiento desarrollo y operación de proyectos.</t>
  </si>
  <si>
    <t>428 MW; A nivel global, Mitsui &amp; Co., Ltd. cuenta con aproximadamente 12,128MW de capacidad instalada en proyectos renovables. En México, el Grupo Mitsui ha participado en el desarrollo y operación de 428 MW renovables. El proyecto Calera (104 MW), ubicado en Zacatecas, fue desarrollado por Mitsui con PPA adjudicado en 2017 en la tercera subasta eléctrica de largo plazo bajo la LIE. Actualmente es operado por Mitsui &amp; Co. Infrastructure Solutions (“MITinfra”), subsidiaria especializada en inversión, construcción, operación y gestión de activos de infraestructura energética. En los proyectos eólicos Eoliatec del Istmo y Eoliatec del Pacífico (324MW), Mitsui no participó en el desarrollo, pero participa como socio inversionista y actualmente contribuye en la operación a través de MITinfra, aportando experiencia técnica, financiera y de gobernanza. A nivel global, Mitsui cuenta con amplia experiencia en el desarrollo, estructuración, financiamiento y operación de proyectos renovables, incluyendo solar, eólico on-shore y off-shore, lo cual fortalece nuestra capacidad de transferir mejores prácticas internacionales al mercado mexicano.</t>
  </si>
  <si>
    <t>150 MW; A nivel global, Mitsui está expandiendo activamente su cartera de Sistema de Almacenamiento de Energía (SAE), con una capacidad de referencia aproximada de 150 MW en proyectos que integran almacenamiento. A través de su filial Mitsui &amp; Co. Energy Marketing and Services (USA), Inc. (MEMS), la compañía desarrolla en Texas, EE.UU., un proyecto solar de 150 MW que incorpora 150 MW de almacenamiento en baterías. Asimismo, a través de su participación en Mainstream Renewable Power, Mitsui desarrolla e integra sistemas de almacenamiento en proyectos eólicos y solares a nivel global, con el objetivo de aportar estabilidad a la red, evitar el desperdicio de energía y habilitar energía renovable bajo demanda. Adicionalmente, el Grupo participa en soluciones SAE aplicadas a sectores industriales y mineros, así como en esquemas de reutilización de baterías para almacenamiento estacionario, contribuyendo a la economía circular y a la reducción de emisiones. En México aún no se cuenta con proyectos de almacenamiento en operación, dado que previamente no era un requisito regulatorio relevante; sin embargo, actualmente se evalúa activamente la incorporación de SAE en proyectos existentes y futuros. Contamos con acceso a proveedores tecnológicos líderes y experiencia en estructuración financiera de proyectos complejos, lo que nos permite integrar soluciones SAE en futuros proyectos con CFE.</t>
  </si>
  <si>
    <t>Si bien no contamos con convenios exclusivos preestablecidos para estos proyectos, nuestra red global nos permite trabajar con una amplia cartera de contratistas, fabricantes y proveedores tecnológicos con los que colaboramos recurrentemente en proyectos de infraestructura a nivel global, asegurando competitividad técnica-económica y cumplimiento en plazo.</t>
  </si>
  <si>
    <t>112000000 USD; El espacio otorgado no permite poner la cifra completa. Mitsui es una empresa listada en la Bolsa de Tokio con activos consolidados USD 112 mil millones y presencia global diversificada en energía, infraestructura, minerales, logística, industria y alimentos. En el sector de infraestructura y energía, Mitsui gestiona una cartera global de activos con valor agregado significativo, incluyendo generación eléctrica, gas natural, energías renovables y proyectos de transición energética. En el mercado Mexicano, Mitsui cuenta con una exposición bruta de aproximadamente USD 1,270 millones en distintos sectores estratégicos, reflejando el compromiso a largo plazo en el país. Mitsui &amp; Co. Ltd actualmente cuenta con una capitalización bursátil (market cap) de aproximadamente USD 103 mil millones.</t>
  </si>
  <si>
    <t>Mitsui participa de diferentes maneras y dependiendo el proyecto. Se puede participar con capital de riesgo (equity), estructuración de Project Finance utilizando banca comercial y banca de desarrollo, así como coinversiones estratégicas con socios privados o financieros.</t>
  </si>
  <si>
    <t>Para aportaciones de capital, los recursos pueden estar disponibles típicamente en un plazo aproximado de mínimo 6 meses, sujetos a procesos de aprobación internos y due diligence, dependiendo del tipo y condiciones de cada proyecto. En cuanto a la estructuración de deuda, ésta se alinea al cronograma de desarrollo del proyecto y al proceso de cierre financiero con las instituciones correspondientes.</t>
  </si>
  <si>
    <t>La entidad participante sería Mitsui &amp; Co., Ltd., directamente o a través de una de sus subsidiarias especializada, siendo Mitsui &amp; Co. Infrastructure Solutions, S.A. de C.V. la opción natural para proyectos de generación eléctrica en México.</t>
  </si>
  <si>
    <t>Actualmente, nuestra organización no se encuentra desarrollando un proyecto específico de generación renovable bajo el esquema señalado en la presente convocatoria. Sin embargo, ello no limita ni condiciona nuestra plena disposición, capacidad técnica y compromiso institucional para integrarnos activamente en los proyectos que se estructuren y desarrollen directamente bajo la conducción de la Comisión Federal de Electricidad (CFE). Nuestra participación responde a un interés estratégico genuino por contribuir al fortalecimiento de la infraestructura energética nacional y al desarrollo sostenible de la generación renovable en el país, aportando valor técnico e institucional como un aliado confiable y de largo plazo. Por lo anterior, solicitamos respetuosamente que la presente manifestación sea considerada como expresión formal de nuestro interés y plena disposición para colaborar en los proyectos que se impulsen bajo este esquema, quedando atentos para proporcionar información adicional o atender cualquier requerimiento que se estime pertinente.</t>
  </si>
  <si>
    <t>0%; Favor de referirse a la respuesta anterior.</t>
  </si>
  <si>
    <t>PRE-CFE-CMI-0748-2026</t>
  </si>
  <si>
    <t>Central Eolica Cozumel</t>
  </si>
  <si>
    <t>CRONOGRAMA RESERVA TERRITORIAL. ABRIL DEL 2026 ESTUDIOS CENACE INICIO CON INDICATIVO MARZO DEL 2026 ESTUDIOS DE VIENTO. CERTIFICADOS ESTUDIOS DIVERSOS PERMISO DE GENERACION. JULIO 2026 CIERRE FINANCIERO DICIEMBRE 2026 INICIO DE CONSTRUCCION FEBRERO DEL 2027 ENTRADA EN OPERACIÓN COMERCIAL MARZO DEL 2028</t>
  </si>
  <si>
    <t>CARRETERA QUINTANA ROO C-1 S/N, S/N, , , CP. 77685</t>
  </si>
  <si>
    <t>DESARROLLO DE CENTRAL EOLICA DE 81 MW CON TURBINAS DE TECNOLOGIA VESTAS DE 4.5 MW SE CUENTA CON UNA RESERVA TERRITORIAL DE 2980 HECTAREAS CAPACIDAD DE ALMACENAMIENTO DE 50 MW POR 2 HORAS FACTOR DE PLANTA 41.5 INTERCONEXION PREVISTA EN LA SE CHANKANAAB</t>
  </si>
  <si>
    <t>PRE-CFE-CMI-0383-2026</t>
  </si>
  <si>
    <t>HSP250409UC8</t>
  </si>
  <si>
    <t>HUICHAPAN SOLAR PV SA DE CV</t>
  </si>
  <si>
    <t>80 MW; Atendiendo los lineamientos definidos en el Manual de Interconexión y Conexión, así como en el Código de Red, se da atención a la solicitud de Estudio Indicativo de Huichapan Solar PV, S.A. de C.V., identificada en el SIASIC con el Registro SICE-00108-2025, para la interconexión de una CE Fotovoltaica denominada Huichapan (PV Gualumbos), con una Capacidad Instalada de 92.576 MW y una Capacidad Instalada Neta de 80 MW, por ubicarse en Ex Rancho Las Caballerías, Asentamiento Maney, C.P. 42400, Huichapan, Hidalgo. Para efectos de este documento se nombra a la CE del proyecto como PV Gualumbos. Las coordenadas de la SE del proyecto son: (20° 24’ 6.492” N y 99° 40’ 31.058” O),</t>
  </si>
  <si>
    <t>Latnovva, Grupo Ortiz , Edemtec, Elecnor, Grupo MACC.</t>
  </si>
  <si>
    <t>9000000 USD;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Para efectos informativos, Atlantica es una compañía de propiedad privada. Hasta diciembre de 2024, Atlantica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t>
  </si>
  <si>
    <t>Se ajustara a los términos que determine de la convocatoria</t>
  </si>
  <si>
    <t>15%; Estudio indicativo resolutivo, por presentar Impacto, estudios socioambientales por presentar.</t>
  </si>
  <si>
    <t>Se ajustara a los tiempos que indique la convocatoria</t>
  </si>
  <si>
    <t>una CE Fotovoltaica denominada Huichapan (PV Gualumbos), con una Capacidad Instalada de 92.576 MW y una Capacidad Instalada Neta de 80 MW, por ubicarse en Ex Rancho Las Caballerías, Asentamiento Maney, C.P. 42400, Huichapan, Hidalgo. Para efectos de este documento se nombra a la CE del proyecto como PV Gualumbos. Las coordenadas de la SE del proyecto son: (20° 24’ 6.492” N y 99° 40’ 31.058” O)</t>
  </si>
  <si>
    <t>PRE-CFE-CMI-0380-2026</t>
  </si>
  <si>
    <t>FSP2504098B4</t>
  </si>
  <si>
    <t>FRESNILLO SOLAR PV SA DE CV</t>
  </si>
  <si>
    <t>100 MW; Atendiendo los lineamientos definidos en el Manual de Interconexión y Conexión, así como en el Código de Red, se da atención a la solicitud de Estudio Indicativo de Fresnillo Solar PV, S.A. de C.V., identificada en el SIASIC con el Registro SICE-00115-2025, para la interconexión de una CE fotovoltaica denominada Fresnillo (PV ATOCHA), con una Capacidad Instalada de 113.92 MW y una Capacidad Instalada Neta de 100 MW, por ubicarse en Fraccionamiento Las Torcasas, Lote 9, Fracción B, C.P. 99185, Fresnillo, Zacatecas. Para efectos de este documento se nombra a la CE del proyecto como Atocha. Las coordenadas de la SE del proyecto son: (26° 27’ 9.05” N y 104° 3’ 4.58” O)</t>
  </si>
  <si>
    <t>-Capital propio - Financiación bancaria a nivel corporativo - Financiación proyecto tipo proyecto finance - Acceso a capital privado por tener accionista varios fondos de capital privado</t>
  </si>
  <si>
    <t>Esto se alineara de acuerdo a la convocatoria</t>
  </si>
  <si>
    <t>15%; Se cuenta con estudio indicativo y estudios socioambientales por presentar.</t>
  </si>
  <si>
    <t>Se ajustara de acuerdo a la convocatoria</t>
  </si>
  <si>
    <t>una CE fotovoltaica denominada Fresnillo (PV ATOCHA), con una Capacidad Instalada de 113.92 MW y una Capacidad Instalada Neta de 100 MW, por ubicarse en Fraccionamiento Las Torcasas, Lote 9, Fracción B, C.P. 99185, FRESNILLO, ZACATECAS. Para efectos se nombra a la CE del proyecto como Atocha. Las coordenadas de la SE del proyecto son: (26° 27’ 9.05” N y 104° 3’ 4.58” O).</t>
  </si>
  <si>
    <t>PRE-CFE-CMI-0241-2026</t>
  </si>
  <si>
    <t>VIMJ810512FV2</t>
  </si>
  <si>
    <t>JUAN CARLOS VITELA MELGAR</t>
  </si>
  <si>
    <t>EOLICA DZILAM S.AP.I. DE C.V.</t>
  </si>
  <si>
    <t>SEAN MARIA VICTOR MCCOY CADOR</t>
  </si>
  <si>
    <t>MARIA JOSE FITZMAURICE CAHLUNI, ABRAHAM BAIDON OLEA, SEAN MARIA VICTOR MCCOY CADOR</t>
  </si>
  <si>
    <t>jc.vitela@viveenergia.com, juancarlosvitel@hotmail.com</t>
  </si>
  <si>
    <t>CALLE 3A PONIENTE, 15, Tapachula Centro, Tapachula, CHIAPAS, C.P. 30700</t>
  </si>
  <si>
    <t>160.00 MW; 70MW de capacidad instalada operando del proyecto Eólica del Golfo 1 S.A.P.I. de C.V. 90MW de capacidad instalada operando del proyecto Energía Renovable de la Península. Ambos localizados en el Estado de Yucatán.</t>
  </si>
  <si>
    <t>1507.00 MW; En Desarrollo: -Eólica de Guanajuato S.A.P.I. de C.V. 63MW -Desarrollo Pich S.A.P.I. de C.V. 400.5MW -Eólica Dzilam S.A.P.I. de C.V. 120MW -Eólica del Valle de México S.A.P.I. de C.V. 500MW -Eólica del Río Grande S.A.P.I. de C.V. 243.5 Operando: -70MW de capacidad instalada operando del proyecto Eólica del Golfo 1 S.A.P.I. de C.V. -90MW de capacidad instalada operando del proyecto Energía Renovable de la Península, S.A.P.I. de C.V. Ambos: localizados en el Estado de Yucatán; y, desarrollados por Vive Energía en los cuales Vive Energía es accionista, administrador y operador del activo. -20MW de capacidad instalada operando del proyecto Generadores Eólicos de México, S.A. de C.V., localizado en Chiapas. Proyecto propiedad y desarrollado por un tercero, donde Vive Energía es solo proveedor de servicios de administración, operación y mantenimiento del activo</t>
  </si>
  <si>
    <t>583.50 MW; Solo desarrollando SAE para las capacidades de los proyectos: Eólica Dzilam S.A.P.I. de C.V.: 120MW Eólica de Guanajuato S.A.P.I. de C.V.: 63MW Desarrollo Pich S.A.P.I. de C.V.: 400.5MW</t>
  </si>
  <si>
    <t>319000000.00 USD; Valores estimados: Eólica del Golfo 1 S.A.P.I. de C.V.: 136MDD Energía Renovable de la Península: 153 MDD Generadores Eólicos de México S.A. de C.V.: 30MDD A ninguno de los proyectos aplica la capitalización bursátil.</t>
  </si>
  <si>
    <t>Desarrollo Pich S.A.P.I. de C.V. Fechas estimadas sujetas a tiempos de plazos de ley y obtención de recursos. Actividades Fecha inicio Fecha terminación 1. Actividades previas (Desarrollo) 05/01/2026 30/11/2027 2. Cierre Financiero 01/10/2027 31/12/2027 3. Por iniciar obras 01/12/2027 31/03/2028 4. Construcción de la central Eléctrica 03/04/2028 28/09/2029 5. Pruebas comportamiento de central 01/10/2029 14/12/2029 6. Entrada en operación comercial 17/12/2029</t>
  </si>
  <si>
    <t>1- ACTIVIDADES PREVIAS (Actividades de desarrollo: contratación de tierras, obtención de permisos (locales, estatales y federales), ingenierías básicas, contratación de EPC, con cierre financiero) : FECHA ESTIMADA INICIO: 05/01/2026- FECHA TERMINO: 31/12/2027. 2- POR INICIAR OBRAS(Obras temporales, ingenierías de detalle, fincado de suministro de equipos principales). ESTIMADA INICIO: 01/12/2027- FECHA TERMINO: 31/03/2028. 3.- CONSTRUCCIÓN DE LA CENTRAL ELECTRICA (Obras electromecanicas, obras civiles, obras de interconexión, instalación de aerogeneradores y SAE). ESTIMADA INICIO: 03/04/2028- FECHA TERMINO: 28/09/2029 4.- PRUEBAS DE COMPORTAMIENTO DE LA CENTRAL (Pruebas preoperativas, interconexión, puesta en marcha). ESTIMADA INICIO: 01/10/2029- FECHA TERMINO: 14/12/2029 5.- FECHA DE ENTRADA EN OPERACIÓN COMERCIAL: 17/12/2029</t>
  </si>
  <si>
    <t>s/N S/N, S/N, Pich, CAMPECHE, CP. 24572</t>
  </si>
  <si>
    <t>PRE-CFE-CMI-0066-2026</t>
  </si>
  <si>
    <t>ABRAHAM BAIDON OLEA</t>
  </si>
  <si>
    <t>MARIA JOSE FITZMAURICE CAHLUNI, SEAN MARIA VICTOR MCCOY CADOR, ABRAHAM BAIDON OLEA</t>
  </si>
  <si>
    <t>5521090708, 5521090708</t>
  </si>
  <si>
    <t>1- ACTIVIDADES PREVIAS (Actividades de desarrollo: contratación de tierras, obtención de permisos (locales, estatales y federales), ingenierías básicas, contratación de EPC, cierre financiero): FECHA ESTIMADA INICIO: 02/01/2025- FECHA TERMINO: 31/03/2027. 2- POR INICIAR OBRAS(Obras temporales, ingenierías de detalle, fincado de suministro de equipos principales). ESTIMADA INICIO: 01/03/2027- FECHA TERMINO: 25/06/2027. 3.- CONSTRUCCIÓN DE LA CENTRAL ELECTRICA (Obras electromecánicas, obras civiles, obras de interconexión, instalación de aerogeneradores y SAE). ESTIMADA INICIO: 28/06/2027- FECHA TERMINO: 30/06/2028 4.- PRUEBAS DE COMPORTAMIENTO DE LA CENTRAL (Pruebas preoperativas, interconexión, puesta en marcha). ESTIMADA INICIO: 03/07/2028- FECHA TERMINO: 29/09/2028 5.- FECHA DE ENTRADA EN OPERACIÓN COMERCIAL: 02/10/2028</t>
  </si>
  <si>
    <t>S/N S/N, S/N, Mesa del Pueblo, GUANAJUATO, CP. 37913</t>
  </si>
  <si>
    <t>PRE-CFE-CMI-0002-2026</t>
  </si>
  <si>
    <t>Actividades previas 01/08/2024 al 31/10/2026 Por iniciar obras 01/11/2026 al 31/07/2027 Construcción Central 01/08/2027 al 31/10/2028 Pruebas de la Central 01/09/2028 al 30/11/2028 Operación Comercial 01/12/2028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</si>
  <si>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PRE-CFE-CMI-0713-2026</t>
  </si>
  <si>
    <t>OTRO</t>
  </si>
  <si>
    <t>PRE-CFE-CMI-0346-2026</t>
  </si>
  <si>
    <t>PRE-CFE-CMI-0306-2026</t>
  </si>
  <si>
    <t>GES140527CS0</t>
  </si>
  <si>
    <t>GA ENERGY SERVICES S A P I DE CV</t>
  </si>
  <si>
    <t>Sin nombre</t>
  </si>
  <si>
    <t>CARLOS ALBERTO MOJICA SALGADO</t>
  </si>
  <si>
    <t>EUSEBIO LUIS BRAVO MORALES</t>
  </si>
  <si>
    <t>EDUARDO ALFREDO ROSAS ARELLANO</t>
  </si>
  <si>
    <t>licitacionesgaes@gaes.mx, wtc_20144@yahoo.com</t>
  </si>
  <si>
    <t>8991209510, 5641691706</t>
  </si>
  <si>
    <t>CAMINO AL DESIERTO DE LOS LEONES, 35, INT. PISO 4, San Ángel, Álvaro Obregón, CIUDAD DE MÉXICO, C.P. 01000</t>
  </si>
  <si>
    <t>100 MW; Prueba</t>
  </si>
  <si>
    <t>100 USD; Prueba</t>
  </si>
  <si>
    <t>100%; Prueba</t>
  </si>
  <si>
    <t>PRE-CFE-CMI-0010-2026</t>
  </si>
  <si>
    <t>JESUS GILBERTO MARTINEZ CRODA, JESUS GILBERTO MARTINEZ CRODA</t>
  </si>
  <si>
    <t>5565990600, 5565990600, 5547660943, 5547660943</t>
  </si>
  <si>
    <t>EL PROYECTO CONSISTE EN LA CONSTRUCCIÓN, PUESTA EN MARCHA Y OPERACIÓN DE UN PARQUE SOLAR FOTOVOLTAICO CON UNA VIDA ÚTIL ESTIMADA DE 23 AÑOS, QUE SERÁ CONECTADO DIRECTAMENTE AL SEN, CON UNA CAPACIDAD NETA DE 64.00 MW DE POTENCIA EN CA, INYECTADO EN LA S.E. san luis de la paz @115KV, 75.6 MW A LA SALIDA DE LOS INVERSORES Y 86.1952 MW EN CD. LA S.E. DEL PROYECTO SE ENCUENTRA A 4.128 KM DE LA S.E. SAN LUIS DE LA PAZ @115KV</t>
  </si>
  <si>
    <t>PRE-CFE-CMI-0391-2026</t>
  </si>
  <si>
    <t>66 MW; 4 HRS</t>
  </si>
  <si>
    <t>El cronograma preliminar del proyecto Zapallar (198 MWac / 240 MWp / 264 MWh BESS) está alineado con los hitos de la convocatoria y contempla 24 meses de construcción bajo esquema EPC. La etapa de desarrollo incluye early works de octubre 2026 a junio 2027, cierre financiero en el mismo periodo y firma del contrato de interconexión conforme al calendario oficial. El NTP está previsto para junio 2027. La construcción considera ingeniería de detalle (4 meses), compra de equipos principales (4 meses), adquisición de equipos de alta tensión, incluyendo transformador y subestación (12 meses), construcción y montaje (18 meses) y commissioning (2 meses). Las actividades se ejecutan de forma parcialmente solapada para mantener la duración total de 24 meses desde NTP. El inicio de construcción sería en junio 2027, fin en abril 2029, commissioning mayo–junio 2029 y COD estimado en junio 2029, con margen respecto al Longstop Date.</t>
  </si>
  <si>
    <t>Carretera Felipe Carrillo Puerto a merida km 13, sn, Chunhuás, QUINTANA ROO, CP. 77108</t>
  </si>
  <si>
    <t>El Proyecto solar Zapallar que se pretende construir en felipe carrillo puerto, quintana r00, contempla la preparación del sitio, construcción, operación, mantenimiento y abandono de una planta fotovoltaica de 198 MWAC, integrada por aproximadamente 325,380 módulos y 660 inversores string. Se interconectará a uno de los circuitos en 230 kV SIK-73N10-CHH o SIK-73N20-CHH. Incluye un sistema BESS de 66 MW con 4 horas de almacenamiento para fortalecer la estabilidad y confiabilidad del sistema.</t>
  </si>
  <si>
    <t>PRE-CFE-CMI-0752-2026</t>
  </si>
  <si>
    <t>PRE-CFE-CMI-0762-2026</t>
  </si>
  <si>
    <t>PRE-CFE-CMI-0314-2026</t>
  </si>
  <si>
    <t>El proyecto se desarrolla en el Rancho El Coronel, municipio de General Bravo, sobre la carretera federal 40 con acceso sobre el km 155. La superficie es de 3,415 has de propiedad privada, Se cuenta con dos torres de medición anemométrica de 120m de altura y datos de mas de 5 años. Actualmente los terrenos se utilizan como agostadero.</t>
  </si>
  <si>
    <t>PRE-CFE-CMI-0086-2026</t>
  </si>
  <si>
    <t>Grupo ZML</t>
  </si>
  <si>
    <t>Etapa de Desarrollo y Preparación • RTB: Diciembre 2026 • Early works: octubre 2026 – junio 2027. • Cierre financiero previsto: entre octubre 2026 y junio 2027. • Firma del contrato de interconexión: conforme al calendario de la convocatoria. • Notice to Proceed (NTP): junio 2027. Calendario de construcción (24 meses) • Ingeniería de detalle: 4 meses. • Compra de equipos principales: 4 meses. • Compra de equipos de alta tensión (incluyendo transformador principal, equipos de subestación y sistemas asociados): 12 meses. • Construcción y montaje: 18 meses. • Commissioning y pruebas: 2 meses. Las actividades anteriores se ejecutan de manera parcialmente solapada para mantener una duración total de 24 meses desde el NTP, conforme a prácticas estándar de ejecución EPC y project finance. Resumen de hitos • RTB: Diciembre 2026. • Inicio construcción (NTP): junio 2027. • Fin construcción mecánica: abril 2029. • Commissioning y pruebas: mayo 2029 – junio 2029. • COD (operación comercial) estimado: junio 2029 (con margen respecto al Longstop Date de diciembre 2029).</t>
  </si>
  <si>
    <t>El Proyecto PV Zapallar contempla la preparación del sitio, construcción, operación, mantenimiento y abandono de una planta solar fotovoltaica de 198 MWac / 242 mwp, integrada por aproximadamente 361,800 módulos y 660 inversores string. Se interconectará a uno de los circuitos en 230 kV SIK-73N10-CHH o SIK-73N20-CHH. Incluye un sistema BESS de 66 MW con 4 horas de almacenamiento para fortalecer la estabilidad y confiabilidad del suministro eléctrico.</t>
  </si>
  <si>
    <t>PRE-CFE-CMI-0320-2026</t>
  </si>
  <si>
    <t>ASI130227TU7</t>
  </si>
  <si>
    <t>DRG SOLAR I S A P I DE CV</t>
  </si>
  <si>
    <t>Proyecto Solar Pedriceña</t>
  </si>
  <si>
    <t>ALEPH CAPITAL</t>
  </si>
  <si>
    <t>ALFREDO VILLEGAS CAMIL</t>
  </si>
  <si>
    <t>JAIME PALOMINO ECHAVE</t>
  </si>
  <si>
    <t>jpalomino@alephcapital.es, tony@aycultura.com.mx</t>
  </si>
  <si>
    <t>5554319140, 5554319140</t>
  </si>
  <si>
    <t>SIERRA MOJADA, 447, INT. P.B., Lomas de Chapultepec I Sección, Miguel Hidalgo, CIUDAD DE MÉXICO, C.P. 11000</t>
  </si>
  <si>
    <t>1029 MW; En Italia, desarrollamos 24 MW entre los años 2010 y 2016, actualmente todos en operación. En México hemos desarrollado varios proyectos en el Estado de Sonora, en Puerto Libertad, de los cuales actualmente están en operación 405 MWp. En España desarrollamos, entre 2017 y 2025, 500 MW, de los cuales la totalidad están operativos. Además, en España tenemos otro proyecto en operación de 100 MW del cual somos titulares del 49.9% en Extremadura, España.</t>
  </si>
  <si>
    <t>2184 MW; Sumado a la potencia descrita en el numeral anterior, actualmente tenemos tres proyectos en vías de desarrollo en México, a saber: 1. Un proyecto solar fotovoltaico de 105 MWp, denominado Proyecto Pedriceña, ubicado en el Estado de Durango; 2. Un proyecto solar fotovoltaico de 804 MWp, denominado Proyecto San José de Arriba, ubicado también en el Estado de Durango, y 3. Un proyecto solar fotovoltaico de 215 MWp, denominado Proyecto Alianza Derramadero, ubicado en el Estado de Coahuila. Estos tres proyectos se encuentran en un estado avanzado de desarrollo en su permisología.</t>
  </si>
  <si>
    <t>60 MW; En el proyecto de Extremadura de 100 MWp actualmente en operación, estamos desarrollando un SAE de 60 MW por 4 horas, que se encuentra en avanzado estado de permisología, y que se prevé construir en la segunda mitad del 2026.</t>
  </si>
  <si>
    <t>Aun cuando no tenemos convenios estratégicos con contratistas, hemos realizado licitaciones específicas para la construcción de cada proyecto o grupo de proyectos, con el fin de optimizar los costos de construcción en cada caso. En todos los casos, los contratistas han sido siempre Tier 1 y totalmente bancables.</t>
  </si>
  <si>
    <t>40000000 USD; Gestionamos varios vehículos de inversión en energías renovables capitalizados hasta el monto mencionado.</t>
  </si>
  <si>
    <t>Capital privado.</t>
  </si>
  <si>
    <t>Tenemos una capacidad inmediata de levantar los fondos necesarios.</t>
  </si>
  <si>
    <t>Rayuela Renovables, S.L., vehículo gestionado por ALEPH CAPITAL, S.L.</t>
  </si>
  <si>
    <t>Por lo que respecta a nuestro Proyecto Solar Fotovoltaico denominado Pedriceña, con una potencia de 105 MWp. En base al Manual para la Interconexión de Centrales Eléctricas y Conexión de Centros de Carga emitido por SENER el 9 de febrero de 2018, las fechas podrían ser las siguientes: Fecha estimada "ready-to-build" (desarrollo): 1 de enero de 2027 Fecha estimada de inicio de construcción: 1 de abril de 2027 Fecha estimada de terminación de construcción: 31 de marzo de 2028 Fecha estimada de inicio de operación comercial: 1 de junio de 2028</t>
  </si>
  <si>
    <t>70%; Actualmente nuestro proyecto Pedriceña dispone de: -Manifestación de Impacto Ambiental aprobada por SEMARNAT -Evaluación de Impacto Social aprobada por SENER -Licencias Municipales de Construcción y de Cambio de Uso de Suelo Municipal emitidas por el Municipio de Cuencamé, Durango -Oficio de Visto Bueno de CONAGUA en relación a la no existencia de cauces de aguas federales en el polígono del proyecto -Oficio de Visto bueno condicionado del Instituto Nacional de Antropología e Historia (INAH) -Permiso de CENAGAS para cruces de gasoductos -Permiso de acceso al proyecto de la SCT Quedan pendientes los trámites de obtención de permiso de generación y de interconexión del proyecto al SEN. En cuanto a los estudios de interconexión, en el 2019 el proyecto llegó a obtener hasta el Estudio de Instalaciones, pero desde entonces y debido al incremento en la potencia unitaria por panel, el proyecto actual ha cambiado sus parámetros eléctricos, por lo que se deberán solicitar nuevamente dichos estudios de interconexión.</t>
  </si>
  <si>
    <t>Fecha estimada RTB (Desarrollo): 1 de enero de 2027 Fecha estimada de Inicio de Construcción: 1 de abril de 2027 Fecha estimada de Terminación de Construcción: 31 de marzo de 2028 Fecha estimada de Inicio de Operación Comercial: 1 de junio de 2028</t>
  </si>
  <si>
    <t>Cuencamé</t>
  </si>
  <si>
    <t>Hacienda de Pedriceña sin numero, sin numero, Los Cuatillos (Hacienda de Pedriceña), DURANGO, CP. 35817</t>
  </si>
  <si>
    <t>El Proyecto consiste en el desarrollo de una Planta Fotovoltaica de 87.8 MWn, denominada Pedriceña y emplazada en el municipio de cuencamé, Estado de durango, México. El Proyecto tiene una capacidad en corriente continua de 105.7 MWp y la energía generada se evacuará a una red de 115 kV. Configuración técnica Resumen de parámetros técnicos del Proyecto “Pedriceña” 87.8 MWn: Potencia nominal en el punto de interconexión [kWn] 83,410.0 kWn Potencia pico @ STC 105,732.0 kWp</t>
  </si>
  <si>
    <t>PRE-CFE-CMI-0773-2026</t>
  </si>
  <si>
    <t>PRE-CFE-CMI-0324-2026</t>
  </si>
  <si>
    <t>SARJ010315LE7</t>
  </si>
  <si>
    <t>JOSAFAT ISRAEL SANCHEZ RODRIGUEZ</t>
  </si>
  <si>
    <t>ILSE MARIANA MONTIEL MONTAÑO</t>
  </si>
  <si>
    <t>jo-sanchez@onenergystorage.com, josanrod150301x@gmail.com</t>
  </si>
  <si>
    <t>2291487912, 2291487912</t>
  </si>
  <si>
    <t>CAÑITO, 39, INT. D310, San Diego Ocoyoacac, Miguel Hidalgo, CIUDAD DE MÉXICO, C.P. 11290</t>
  </si>
  <si>
    <t>CORDILLERA DE LOS ANDES, 120, INT. 3, Lomas de Chapultepec III Sección, Miguel Hidalgo, CIUDAD DE MÉXICO, C.P. 11000</t>
  </si>
  <si>
    <t>1500 MW; Capacidad instalada en Sistemas de Almacenamiento de Energía en América, tanto para proyectos de arbitraje de energía, como para respaldo de cargas. La mayoría de la capacidad se encuentra entre Estados Unidos y México.</t>
  </si>
  <si>
    <t>Prolec GE para transformadores. EPC Power para inversores.</t>
  </si>
  <si>
    <t>600000000 USD; Ultima valuación del conglomerado de ON.Energy.</t>
  </si>
  <si>
    <t>85% de inversión privada, 15% deuda privada.</t>
  </si>
  <si>
    <t>3 Meses</t>
  </si>
  <si>
    <t>ON.Energy</t>
  </si>
  <si>
    <t>10 meses desde la firma del contrato hasta la puesta en marcha</t>
  </si>
  <si>
    <t>0%; Se sigue en espera de autorización del proyecto</t>
  </si>
  <si>
    <t>PRE-CFE-CMI-0268-2026</t>
  </si>
  <si>
    <t>PRE-CFE-CMI-0271-2026</t>
  </si>
  <si>
    <t>SAFH871204L33</t>
  </si>
  <si>
    <t>HERMINIO MANUEL SAIZ FERNANDEZ</t>
  </si>
  <si>
    <t>N3HENERGY SAPI SL</t>
  </si>
  <si>
    <t>MARIANA DE LEON SANCHEZ</t>
  </si>
  <si>
    <t>NORMA ALEJANDRA LOPEZ COLLADA GARFIAS</t>
  </si>
  <si>
    <t>hsaiz@cedalab.com, hsaiz@n3henergy.com</t>
  </si>
  <si>
    <t>5543493816, 5543493816</t>
  </si>
  <si>
    <t>FERNANDO MONTES DE OCA, 96, INT. 1, Condesa, Cuauhtémoc, CIUDAD DE MÉXICO, C.P. 06140</t>
  </si>
  <si>
    <t>BOULEVARD JURICA LA CAMPANA, 985, Caletto, Querétaro, QUERÉTARO, C.P. 76230</t>
  </si>
  <si>
    <t>1692.78 MW; Con más de 12 años en operación, y nos respalda la enorme experiencia y gran capacidad técnica de su equipo de socios, lideres y coordinadores de proyectos que tienen más de 35 años de experiencia en el rubro de asesoría, análisis, organización, administración, supervisión y desarrollo integral de proyectos en el sector energía.</t>
  </si>
  <si>
    <t>561.92 MW; Durante nuestra trayectoria hemos desarrollado y participado en proyectos de generación solar fotovoltaica y energía eólica, consolidando experiencia técnica en la estructuración, gestión y supervisión de iniciativas de energías renovables, con enfoque en eficiencia, sostenibilidad y viabilidad a largo plazo.</t>
  </si>
  <si>
    <t>600 MW; Además de nuestra trayectoria en proyectos solares y eólicos, tenemos conocimiento actualizado sobre sistemas de almacenamiento de energía (SAE)</t>
  </si>
  <si>
    <t>EAG (Empresarios Agrupados – GHESA) es un grupo español de ingeniería con más de 60 años de experiencia internacional, presente en ~80 países y con +65 GW en proyectos clave en energía. Ofrecen servicios de ingeniería, estudios de viabilidad, diseño, gestión de proyectos y apoyo en ejecución EPC, incluyendo generación termoeléctrica, energía renovable y otras tecnologías.</t>
  </si>
  <si>
    <t>15000000 USD; Inversion Patrimonial Servicios TLB</t>
  </si>
  <si>
    <t>El proyecto se encuentra actualmente en fase de estructuración de su capitalización, manteniendo conversaciones activas con Andbank para la integración de capital privado especializado y con BBVA Corporate &amp; Investment Banking para el análisis y posible estructuración del componente institucional y de financiamiento estructurado bajo esquemas de project finance.</t>
  </si>
  <si>
    <t>La disponibilidad y desembolso del capital privado e institucional estarán co-relacionados con la obtención progresiva de los permisos regulatorios y autorizaciones correspondientes, conforme al cronograma de desarrollo del proyecto. Esta correlación garantiza una asignación eficiente de recursos, alineando los hitos regulatorios con los compromisos financieros y asegurando disciplina en la estructuración hasta alcanzar la condición Ready To Build.</t>
  </si>
  <si>
    <t>CFE ENERGIA CFE Suministrador Calificado</t>
  </si>
  <si>
    <t>El proyecto se encuentra en el mes 5 de un programa de desarrollo de 12 meses para la consolidación de la carpeta Ready To Build, lo que representa un 42% de avance cronológico. Sin embargo, desde una perspectiva estructural, considerando el aseguramiento del terreno, la identificación del nodo de interconexión, la disponibilidad del ducto troncal, la definición tecnológica y los avances en ingeniería, el proyecto presenta un grado de madurez estimado entre el 70% y 75% hacia su condición RTB.</t>
  </si>
  <si>
    <t>7%; El proyecto presenta un grado de desarrollo estimado entre el 7%, considerando que ya cuenta con terreno asegurado, nodo de interconexión identificado, acceso a ducto troncal operativo, definición tecnológica y avances sustanciales en ingeniería. Los elementos pendientes corresponden principalmente a la conclusión formal de permisos regulatorios y la estructuración financiera definitiva, por lo que el riesgo técnico estructural se encuentra mayormente mitigado y el enfoque actual se concentra en la consolidación jurídica y financiera para alcanzar la fase Ready To Build.</t>
  </si>
  <si>
    <t>PRE-CFE-CMI-0578-2026</t>
  </si>
  <si>
    <t>PRE-CFE-CMI-0375-2026</t>
  </si>
  <si>
    <t>QME190605686</t>
  </si>
  <si>
    <t>QUARTUX MEXICO S A P I DE CV</t>
  </si>
  <si>
    <t>Sistema De Almacenamiento Eléctrico Riviera Maya</t>
  </si>
  <si>
    <t>QUARTUX MÉXICO</t>
  </si>
  <si>
    <t>ALEJANDRO FAJER BOTAYA</t>
  </si>
  <si>
    <t>WENDY BRISEYRA SANCHEZ SUAREZ</t>
  </si>
  <si>
    <t>JORGE FERNANDO OJEDA MENDEZ</t>
  </si>
  <si>
    <t>alejandro.fajer@quartux.com, jaime.roman@quartux.com</t>
  </si>
  <si>
    <t>5535556658, 5535556658, 5551898324, 5526864198</t>
  </si>
  <si>
    <t>AV. THIERS, 251, INT. 8, Anzures, Miguel Hidalgo, CIUDAD DE MÉXICO, C.P. 11590</t>
  </si>
  <si>
    <t>400 MW; 400 MW SAE y SAE + FV</t>
  </si>
  <si>
    <t>1500 MW; Empresa mas grande de almacenamiento de energía en México con respaldo de fondos internacionales de infraestructura sustentable con activos operativos con mas de 1,000 MWh.</t>
  </si>
  <si>
    <t>400 MW; Proyectos de Sistemas de Almacenamiento Eléctricos por medio de baterías de Litio-Ferrofosfato, operando.</t>
  </si>
  <si>
    <t>Experiencia con contratistas realizando obra civil, electromecánica y subestaciones eléctricas.</t>
  </si>
  <si>
    <t>100000000 USD; En Quartux gestionamos un portafolio de inversión asociado a más de 100 proyectos en operación, con una capacidad instalada equivalente a aproximadamente 400 MWh en sistemas de almacenamiento de energía (BESS) Tier 1. Estos activos representan infraestructura energética estratégica, orientada a la gestión de demanda, confiabilidad eléctrica y optimización de costos para clientes industriales y comerciales. Los montos que administramos corresponden al valor integral de estos sistemas, incluyendo equipos, interconexión, obra civil y contratos de operación y mantenimiento, conformando una base sólida de activos energéticos en operación. Nuestra capitalización bursátil estimada en 500 millones de USD refleja la madurez de nuestro portafolio, la estabilidad de los flujos derivados de contratos de largo plazo y la calidad tecnológica de nuestras soluciones, posicionándonos como un actor relevante en el mercado de almacenamiento de energía en México y América Latina.</t>
  </si>
  <si>
    <t>2 fondos internacionales de infraestructura sustentable con respaldo de $100,000,000 USD a Quartux.</t>
  </si>
  <si>
    <t>Atlántica y Quartux Almacenamiento de Energía, S.A.P.I. de C.V.</t>
  </si>
  <si>
    <t>El proyecto inicia en julio de 2025 con las actividades de desarrollo, que incluyen la selección del sitio y la gestión de permisos ante las autoridades competentes. Durante el periodo comprendido entre finales de 2025 y el primer trimestre de 2026 se realizan los estudios de interconexión, la ingeniería básica y los procesos de licitación para la contratación de suministros y obras. Entre febrero y julio de 2026 se ejecuta la ingeniería de detalle y la adquisición y fabricación de los equipos principales. La fase de construcción comienza en agosto de 2026, abarcando obras civiles, instalación mecánica y eléctrica del sistema BESS, así como la construcción de la subestación y la línea de evacuación. Entre noviembre de 2026 y enero de 2027 se desarrollan las actividades de precomisionamiento y comisionamiento en frío. Posteriormente, entre febrero y marzo de 2027, se realiza el comisionamiento en caliente y las pruebas de desempeño. La primera inyección a red ocurre en febrero de 2027. Finalmente, en marzo de 2027 se alcanzan los hitos de Aceptación Provisional (PAC) y Fecha de Operación Comercial (COD), quedando el proyecto habilitado para operación comercial conforme a los contratos de interconexión y suministro de energía.</t>
  </si>
  <si>
    <t>50%; Los proyectos que estamos desarrollando, tienen un 50% de avance de desarrollo, han abarcado la parte de desarrollo, compra, estudios de interconexión, estudios ambientales y sociales, y aseguramiento de terreno.</t>
  </si>
  <si>
    <t>El proyecto inicia en julio de 2025 con la fase de desarrollo, que incluye selección del sitio, estudios de factibilidad y trámites regulatorios ante autoridades federales y locales. Entre finales de 2025 y principios de 2026 se realizan los estudios de interconexión, la ingeniería básica y los procesos de licitación. Desde febrero de 2026 se ejecuta la ingeniería de detalle y, entre abril y septiembre, la fabricación y suministro de equipos principales. La construcción comienza en agosto de 2026 con obras civiles y continúa con el montaje electromecánico hasta diciembre. El precomisionamiento se realiza entre noviembre de 2026 y enero de 2027, seguido del comisionamiento en caliente entre febrero y marzo de 2027. La primera inyección ocurre en febrero de 2027 y la operación comercial (COD) se alcanza en marzo de 2027.</t>
  </si>
  <si>
    <t>Sin definir parcela 999, s/N, Puerto Morelos, QUINTANA ROO, CP. 77580</t>
  </si>
  <si>
    <t>Sistema de almacenamiento Electrico no asociado,teniendo una capacidad de 19.9 MW / 60 MWh, destinado a equilibrar cargas eléctricas entre horas pico de demanda y optimizar el consumo eléctrico en el punto de interconexión, proporcionando flexibilidad al sistema y apoyando a la futura integración de fuentes renovables.</t>
  </si>
  <si>
    <t>PRE-CFE-CMI-0311-2026</t>
  </si>
  <si>
    <t>Miguel Hidalgo</t>
  </si>
  <si>
    <t>DIAGONAL SAN ANTONIO 000, , Polanco V Sección, CIUDAD DE MÉXICO, CP. 11560</t>
  </si>
  <si>
    <t>PRE-CFE-CMI-0310-2026</t>
  </si>
  <si>
    <t>Catalysta Collectiva</t>
  </si>
  <si>
    <t>PRE-CFE-CMI-0090-2026</t>
  </si>
  <si>
    <t>ECO121023EQ7</t>
  </si>
  <si>
    <t>ECOPULSE SA DE CV</t>
  </si>
  <si>
    <t>GERARDO FERRAEZ GASQUE</t>
  </si>
  <si>
    <t>GUADALUPE LASTRA GONZÁLEZ</t>
  </si>
  <si>
    <t>DAVID EDUARDO MOO ROJAS</t>
  </si>
  <si>
    <t>despriv@prodigy.net.mx, dmoo@ike.group</t>
  </si>
  <si>
    <t>9996882513, 9993590604</t>
  </si>
  <si>
    <t>56, 551, INT. 4, Núcleo Sodzil, Mérida, YUCATÁN, C.P. 97302</t>
  </si>
  <si>
    <t>68.97 MW; Contamos con proyectos de generación distribuida instalados y funcionando en los estados de Yucatán, Campeche, Quintana Roo, Chiapas, Tabasco, Estado de México, CDMX, Nuevo León, Sonora, Jalisco, Coahuila, Chihuahua, Guanajuato, Tamaulipas, Durango, Querétaro y Baja California Sur.</t>
  </si>
  <si>
    <t>5.78 MW; Contamos con proyectos instalados y funcionando en Yucatán, Querétaro, Chihuahua y CDMX.</t>
  </si>
  <si>
    <t>Ecopulse desarrollará el proyecto con recursos propios.</t>
  </si>
  <si>
    <t>8672912 USD; Efectivo, caja y bancos (USD): $1,922,958.00 Cuentas por cobrar (USD): $6,208,322.00 Activos fijos (USD): $428,316.00 Inversiones (USD): $113,316.00</t>
  </si>
  <si>
    <t>Diseño, instalación, operación y mantenimiento de sistemas fotovoltaicos, sistemas de almacenamiento, plantas de emergencia, baterías, etc.</t>
  </si>
  <si>
    <t>Corto plazo</t>
  </si>
  <si>
    <t>ECOPULSE, S.A. DE C.V.</t>
  </si>
  <si>
    <t>*El presente cronograma es preliminar y está sujeto a adecuaciones y modificaiones. FASE 1.- INGENIERÍA Y ESTUDIOS TÉCNICOS 1.- Ingeniería conceptual y básica: 45 días. • Layout preliminar. • Ubicación SAE. • Estudios topográficos. • Estudio geotécnico preliminar. • Memoria descriptiva. 2.- Ingeniería de detalle: 120 días. • Cálculo estructural. • Diseño eléctrico. • Planos constructivos. • Especificaciones técnicas. FASE 2.- PROCURA 3.- Compra de equipos críticos: 180 días. • Módulos fotovoltaicos. • Inversores. • Estructuras. • Transformadores. FASE 3.- CONSTRUCCIÓN 4.- Obras preliminares: 30 días. • Accesos. • Limpieza. • Nivelación. 5.- Hincado de estructuras y montaje de módulos: 180 días. 6.- Instalación eléctrica: 120 días. • Tendido cableado. • Inversores. • Centros de transformación. 7.- Construcción de subestación: 150 días. 8.- Instalación BESS: 120 días. • Cimentaciones. • Montaje contenedores. • Conexión PCS. • Integración SCADA. 9.- Línea de transmisión: 120 días. FASE 4.- PRUEBAS Y PUESTA EN MARCHA 10.- Pruebas internas: 30 días. • Pruebas de string. • Pruebas de inversores. • Protecciones. 11.- Pruebas de interconexión: 45 días. • Código de red. • Validación operativa 12.- Entrada de Operación Comercial: 15 días.</t>
  </si>
  <si>
    <t>0%; El proyecto se encuentra en fase de planeación</t>
  </si>
  <si>
    <t>PRE-CFE-CMI-0265-2026</t>
  </si>
  <si>
    <t>ENERGIA RENOVABLE DALIA 3 SA DE CV</t>
  </si>
  <si>
    <t>alfonso.hernandez@atlantica.com, JOVANY.ZAMORA@ATLANTICA.COM, luismanuel.quero@atlantica.com</t>
  </si>
  <si>
    <t>5543432995, 5549528118</t>
  </si>
  <si>
    <t>1324.00 MW; Los proyectos relevantes seleccionados representan un portafolio consolidado de 1,324 MW de capacidad de generación, integrado por tecnologías fotovoltaicas, solares termoeléctricos (CSP), eólicas, geotérmicas, hidroeléctricas y sistemas PV+BESS (considerando únicamente su componente de MW de generación). Esta capacidad está distribuida en América del Norte, América del Sur y Europa, con activos emblemáticos como Mojave (EE. UU.), Solaben (España), Coso Geothermal (EE. UU.), y diversos proyectos fotovoltaicos en Chile, Colombia y Uruguay. En conjunto, este portafolio evidencia experiencia probada en el desarrollo, ingeniería, construcción, puesta en marcha y operación de infraestructura energética de gran escala bajo marcos regulatorios diversos.</t>
  </si>
  <si>
    <t>2795.00 MW; El conjunto de proyectos renovables incluidos en la cartera alcanza 2,795 MW de capacidad de generación, abarcando proyectos solares (fotovoltaicos y termosolares), así como activos eólicos, hidroeléctricos y geotérmicos distribuidos en América del Norte, América del Sur y Europa. Este portafolio incluye instalaciones de gran relevancia internacional, como las centrales CSP Solana y Mojave en Estados Unidos, complejos fotovoltaicos en Chile, España e Italia, activos geotérmicos como Coso, y parques eólicos en Estados Unidos, Canadá y Uruguay. En su conjunto, esta cartera demuestra capacidad probada para gestionar tecnologías renovables diversas y desarrollarlas en entornos regulatorios y operativos distintos.</t>
  </si>
  <si>
    <t>86.00 MW; La capacidad total de 86MW/344 MWh en sistemas de almacenamiento deriva de proyectos de baterías de escala utility ubicados principalmente en Estados Unidos, así como componentes BESS ligados a proyectos PV+BESS en Chile y México. Entre estos, destaca el sistema Coso Batteries 1, así como las soluciones de almacenamiento integradas a los proyectos Chile PV 3 y Mexico C&amp;I Portfolio. Esta capacidad de almacenamiento complementa la operación renovable mediante el soporte a la gestión de energía, estabilidad operativa, servicios auxiliares y control de variabilidad, lo que respalda la capacidad técnica para desarrollar proyectos que integren generación solar y sistemas avanzados de almacenamiento.</t>
  </si>
  <si>
    <t>Latnovva, Grupo Ortiz, Edemtec, Elecnor y Grupo MACC.</t>
  </si>
  <si>
    <t>9000000000.00 USD; Atlantica es una empresa de infraestructura sostenible, comprometida durante todo el ciclo de vida del proyecto, desde la creación, el desarrollo y la financiación hasta la construcción y la gestión operativa a largo plazo. Nuestra cartera diversificada incluye activos de energía renovable, sistemas de almacenamiento, gas natural eficiente y líneas de transmisión en América del Norte, Europa y América del Sur. Aprovechamos las últimas tendencias en energía limpia para crear valor a largo plazo para nuestras partes interesadas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Para efectos informativos, Atlantica es una compañía de propiedad privada. Hasta diciembre de 2024, Atlantica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 3.6 GW en operación y construcción, con 54 activos operando en nuestra cartera.</t>
  </si>
  <si>
    <t>- Capital Propio - Financiación bancaria a nivel corporativo - Financiación por proyecto tipo project finance - Acceso a capital privado por tener accionista varios fondos de capital privado</t>
  </si>
  <si>
    <t>ETAPA INICIO FIN Desarrollo 02/2023 11/2026 Construcción 11/2026 11/2028 Operación/mantenimiento 12/2028 12/2058 Desmantelamiento 12/2058 12/2060</t>
  </si>
  <si>
    <t>50%; CENACE (SICE-00055-2025): - Estudio indicativo: obtenido - Estudio de Impacto: obtenido - Estudio de instalaciones: solicitado CNE: - Por solicitar permiso de generación SEMARNAT: - MIA-r: resolutivo obtenido (Expediente: 04CA2024E0004) - PVA/ETE: en evaluación Autorización arqueológica: - INAH 04: obtenido - INAH 05: liberado CONAGUA: - Liberación de delimitación de zona federal SENER: - EvIS: en evaluación (Folio: 000723) No afectaciones: - AFAC: en proceso - Telmex: obtenida - CENAGAS: en proceso</t>
  </si>
  <si>
    <t>aNTIGUA CARRETERA MERIDA S/N, , Chencolli, CAMPECHE, CP. 24550</t>
  </si>
  <si>
    <t>CENTRAL DE GENERACIÓN ELÉCTRICA de 100 mw de capacidad nominal POR TECNOLOGÍA SOLAR FOTOVOLTAICA, CON UNA SUPERFICIE DE 253 HA. CONSTA DE 194,280 MÓDULOS FOTOVOLTAICOS DE CAPACIDAD UNITARIA DE 670 WP, 352 INVERSORES DE 330 KW Y 16 TRANSFORMADORES DE 6.3 KVA. LA CAPACIDAD TOTAL ES DE 130.16 MW EN CORRIENTE DIRECTA Y 100 MW EN EL PUNTO DE INTERCONEXIÓN. EL PUNTO DE INTERCONEXIÓN PROPUESTO ES LA SE KALÁ, DONDE SE ENTREGARÁ LA ENERGÍA GENERADA POR EL PROYECTO FOTOVOLTAICO.</t>
  </si>
  <si>
    <t>PRE-CFE-CMI-0163-2026</t>
  </si>
  <si>
    <t>PRE-CFE-CMI-0247-2026</t>
  </si>
  <si>
    <t>HEN260204BG4</t>
  </si>
  <si>
    <t>HUME ENERGY SA DE CV</t>
  </si>
  <si>
    <t>Tres Manantiales Solar Park</t>
  </si>
  <si>
    <t>HUME ENERGY</t>
  </si>
  <si>
    <t>HUMBERTO MEXSEN JUAN MARCOS</t>
  </si>
  <si>
    <t>hmexsen@humeenergy.com, HMEXSEN@HUMEENERGY.COM</t>
  </si>
  <si>
    <t>8712698803, 8712698803</t>
  </si>
  <si>
    <t>PASEO DEL BOSQUE, 20, Residencial Campestre la Rosita, Torreón, COAHUILA DE ZARAGOZA, C.P. 27250</t>
  </si>
  <si>
    <t>0 MW; N/A</t>
  </si>
  <si>
    <t>0 USD; N/A</t>
  </si>
  <si>
    <t>100%; N/A</t>
  </si>
  <si>
    <t>60 MW; 2 HRS</t>
  </si>
  <si>
    <t>Francisco I. Madero</t>
  </si>
  <si>
    <t>Predio rústico sin nomenclatura urbana N/A, , Linda Vista, COAHUILA DE ZARAGOZA, CP. 27935</t>
  </si>
  <si>
    <t>Proyecto de generación eléctrica solar fotovoltaica utility-scale con capacidad instalada de 120 MWac, interconectado a la Red Nacional de Transmisión en 115 kV, ubicado en el municipio de Francisco I. Madero, Coahuila. El proyecto incorpora tecnología de módulos bifaciales N-Type de última generación con seguidores solares de un eje, inversores centrales y un Sistema de Almacenamiento de Energía (BESS) de 60 MW / 120 MWh para soporte de frecuencia, desplazamiento de energía y cumplimiento del C</t>
  </si>
  <si>
    <t>PRE-CFE-CMI-0207-2026</t>
  </si>
  <si>
    <t>MPV181218B48</t>
  </si>
  <si>
    <t>LOS MOCHIS PV SA DE CV</t>
  </si>
  <si>
    <t>israel.hernandez@grupocobra.mx, jlvelazquez@grupocobra.mx, priscila.machado@grupocobra.mx</t>
  </si>
  <si>
    <t>5536403140, 5540319209</t>
  </si>
  <si>
    <t>1000 MW; La capacidad instalada a la fecha esta principalmente ubicada en Brasil y España.</t>
  </si>
  <si>
    <t>5000 MW; La amplia experiencia en construcción EPC permite al Grupo embarcarse en el desarrollo de proyectos propios en diferentes países. Se enfoca en promover proyectos que impulsen la energía limpia y sostenible, alineándose con el compromiso del accionista VINCI. Esto incluye el desarrollo, construcción y financiación de plantas de energía renovable, infraestructuras de agua y grandes líneas de transmisión para integrar renovables y acelerar la transición medioambiental. Actualmente, COBRA IS cuenta Zero.e, la empresa designada por COBRA IS para desarrollar, construir y operar activos de generación de energía renovable. Su misión es optimizar la eficiencia de las inversiones y desempeñar un papel clave en la aceleración de la transición energética, en línea con los objetivos de sostenibilidad de VINCI para 2030. Atraves de la filial llamada Zero e, se han consolidado más de 5 GW de proyectos de energías renovables a nivel mundial, principalmente en USA, Brasil, España y Australia.</t>
  </si>
  <si>
    <t>1500 MW; Los proyectos en operación y desarrollo, incluyen el 30% de su capacidad en sistemas SAE.</t>
  </si>
  <si>
    <t>Se cuenta con convenios con BYD,</t>
  </si>
  <si>
    <t>1930000000 USD; Zero‑E, plataforma a través de la cual se agrupan todos los activos renovables del Grupo Cobra, integra una cartera que supera 17.900 millones de euros en proyectos en ejecución, conforme a la reordenación corporativa anunciada para la gestión unificada de activos renovables bajo la sociedad Zero‑E Global Assets. Equivalencia estimada en USD 19.300 mil millones</t>
  </si>
  <si>
    <t>La financiación disponible para el desarrollo y ejecución de proyectos bajo la estructura Zero‑E proviene de: Capital del accionista VINCI, propietario de Cobra, cuya estrategia corporativa respalda la expansión y optimización de activos renovables operados por Zero‑E. Estructuras de Project Finance, empleadas mayoritariamente por el Grupo Cobra para el financiamiento de activos renovables e infraestructura asociada. Ingresos adicionales ligados al desarrollo de capacidad renovable, derivados del acuerdo original ACS‑VINCI que establece pagos variables por GW desarrollado.</t>
  </si>
  <si>
    <t>La entidad designada para actuar como socio en el desarrollo, construcción y operación de activos de energía renovable es: Zero‑E (Zero.e / Zero‑E Global Assets) Cobra IS ha confirmado que Zero‑E es la sociedad oficialmente designada para la gestión, operación y desarrollo de los activos renovables del grupo.</t>
  </si>
  <si>
    <t>En proceso de desarrollo.</t>
  </si>
  <si>
    <t>0%; No aplica</t>
  </si>
  <si>
    <t>PRE-CFE-CMI-0222-2026</t>
  </si>
  <si>
    <t>OIRG880418SS2</t>
  </si>
  <si>
    <t>GUSTAVO EMILIO ORTIZ RODRIGUEZ</t>
  </si>
  <si>
    <t>gus.ortizr@hotmail.com</t>
  </si>
  <si>
    <t>5550547537, 5529688880</t>
  </si>
  <si>
    <t>AV. CONSTITUYENTES, 583, INT. 7, 16 de Septiembre, Miguel Hidalgo, CIUDAD DE MÉXICO, C.P. 11810</t>
  </si>
  <si>
    <t>300.00 MW; proyecto solar de 200 MW en Sonora proyecto solar de 100 MW en Yucatán</t>
  </si>
  <si>
    <t>80.00 MW; Proyecto de alamcenamiento de 20 MW en CDMX Proyecto de alamcenamiento de 50 MW en Edo Mex Proyecto de alamcenamiento de 10 MW en Morelos</t>
  </si>
  <si>
    <t>Convenios con proveedores de marcas como Jinko, Longi, Huawei, Artech, Convenio con constructura Camsa para renta de equipos Convenio con Ingenieria APSA</t>
  </si>
  <si>
    <t>125000000.00 USD; Costo de activos de proyectos solares</t>
  </si>
  <si>
    <t>Capital propio, Banca de desarrollo y Banca Comercial</t>
  </si>
  <si>
    <t>crédito disponible de 180,000,000 USD en liquido</t>
  </si>
  <si>
    <t>12 meses de desarrollo, 24 meses de construcción, incluyendo 9 de procura</t>
  </si>
  <si>
    <t>35%; MIA obtenida MISSE obetnida Estudio Indicativo Obtenido Estudio de Impacto en el Sistema en evaluación</t>
  </si>
  <si>
    <t>PRE-CFE-CMI-0205-2026</t>
  </si>
  <si>
    <t>PEAN910327GKA</t>
  </si>
  <si>
    <t>ANDRES PELAYO JR</t>
  </si>
  <si>
    <t>DESARROLLO ENERGETICO</t>
  </si>
  <si>
    <t>and.pelayo@gmail.com, andres@bioverdax.com</t>
  </si>
  <si>
    <t>5580161817, 5580161817</t>
  </si>
  <si>
    <t>AVENIDA HOMERO, 1204, INT. 401, Polanco IV Sección, Miguel Hidalgo, CIUDAD DE MÉXICO, C.P. 11550</t>
  </si>
  <si>
    <t>2100 MW; 2,100 MW (capacidad renovable conectada a red en Dinamarca, solar+eólica+BESS) 1,700 MW (proyectos en construcción a mediados de 2025, nivel global) 3,000+ MW (participación histórica en proyectos desde 2004) Nuestro socio es un desarrollador/IPP con presencia internacional (Europa y otros mercados) y un historial material de construcción y conexión de capacidad renovable. Además, desde su fundación ha estado involucrada en proyectos por más de 3 GW</t>
  </si>
  <si>
    <t>3500 MW; La compañía cuenta con experiencia integral en desarrollo (greenfield), construcción y operación y gestión de activos. Ha reportado hitos de conexión anual relevantes y mantiene una cartera significativa bajo construcción, lo que respalda capacidad de ejecución y de coordinación multi-contrato</t>
  </si>
  <si>
    <t>50 MW; El socio ha integrado almacenamiento en activos híbridos. Ejemplo: Dinamarca combina solar con BESS 50 MW / 200 MWh, orientado a arbitraje y servicios de flexibilidad. Adicionalmente, la empresa anunció proyectos de baterías en mercados bálticos (p.ej. proyecto con 48 MWh en Lituania, con cronograma de construcción/conexión) , lo que evidencia experiencia práctica en permisos/estructuración y ejecución de BESS.</t>
  </si>
  <si>
    <t>El socio acostumbra a contratar bajo esquemas EPC/EPCM y paquetes por disciplina con proveedores y contratistas Tier-1, mediante procesos competitivos de mercado (solar, eólico y BESS). Para México, se propone un enfoque con CFE que priorice: (i) homologación de estándares, (ii) maximización de contenido local, y (iii) alianzas con contratistas con experiencia en normas mexicanas (NOM/CRE/CENACE) y requisitos de interconexión.</t>
  </si>
  <si>
    <t>3240000000 USD; Con base en su reporte interino H1-2025, el socio presenta un balance consolidado con activos totales ~EUR 2.74bn y equity ~EUR 1.06bn. Para conversión a USD se puede usar el tipo de cambio de referencia del BCE del 17-Feb-2026 (1 EUR = 1.1826 USD)</t>
  </si>
  <si>
    <t>La estrategia de fondeo combina (i) capital propio y coinversión institucional, (ii) financiamiento a nivel proyecto (secured bank project finance), y (iii) financiamiento corporativo (bono senior y línea revolvente comprometida).</t>
  </si>
  <si>
    <t>Disponibilidad escalonada por hitos: (i) capital de desarrollo (early-stage) para permisos/interconexión/estudios, y (ii) capital y deuda para construcción al alcanzar RTB/FID y condiciones precedentes de financiamiento. La compañía cuenta con estructura de liquidez corporativa y capacidad de project finance para movilización en plazos compatibles con cronogramas de construcción.</t>
  </si>
  <si>
    <t>A definir en la próxima etapa, pero será como socio privado en el esquema de Desarrollo Mixto con CFE, con la posibilidad de coinversión institucional según el tamaño del portafolio.</t>
  </si>
  <si>
    <t>Dependiendo de los esquemas en Mexico, y tiempos de permiso, pero en general: Desarrollo (sitio, interconexión, permisos, PPAs/estructura JV): 9–18 meses Construcción solar: 10–14 meses Construcción eólica: 18–30 meses Construcción BESS: 6–12 meses COD y pruebas: 1–3 meses</t>
  </si>
  <si>
    <t>5%; El proyecto se encuentra en etapa conceptual dentro del marco del esquema de Desarrollo Mixto propuesto por CFE. Actualmente no se ha definido sitio específico, ya que se propone trabajar en coordinación con CFE para la identificación estratégica de ubicaciones con prioridad de interconexión y alineación al Plan de Expansión del Sistema Eléctrico Nacional. La empresa cuenta con metodología interna para evaluación técnica, ambiental y financiera que permite acelerar la transición hacia etapas avanzadas una vez definido el sitio.</t>
  </si>
  <si>
    <t>PRE-CFE-CMI-0464-2026</t>
  </si>
  <si>
    <t>PRE-CFE-CMI-0167-2026</t>
  </si>
  <si>
    <t>Proyecto Fotovoltaico Xonacatlán</t>
  </si>
  <si>
    <t>INTERNOVUM SOLAR / CANADIAN SOLAR / RECURRENT ENERGY</t>
  </si>
  <si>
    <t>KAI SCHLUETTER, DIEGO GILBERTO HERNANDEZ LANDEROS</t>
  </si>
  <si>
    <t>1. ACTIVIDADES PREVIAS (1-Ene-25 al 31 Oct -26) 2. POR INCIAR OBRAS (1-Nov-26 al 28-Feb-27) 3. CONSTRUCCIÓN Y PUESTA EN MARCHA (1-Mrz-27 al 28-Feb-29) 3.1 Obra Civil (1-Mrz-27 al 31-Mrz-28) Trabajos Previos (1-Mrz-27 al 30-Sep-27) 3.2 Obra eléctrica-mecánica (1-Oct-27 al 31-Ago-28) 3.3 Construcción de la línea de evacuación (1-Dic-26 al 31-Ago-28) 3.4 Construcción de subestación eléctrica (1-Dic-26 al 31-Ago-28) 3.5 Pruebas de comportamiento de la central (1-Sep-28 al 28-Feb-29) 4. ENTRADA EN OPERACIÓN COMERCIAL (28-feb-29)</t>
  </si>
  <si>
    <t>Km 48 + 700 Carretera Federal 129D NA, NA, Santiago Xonacatlán, PUEBLA, CP. 73982</t>
  </si>
  <si>
    <t>PRE-CFE-CMI-0188-2026</t>
  </si>
  <si>
    <t>CASS880630R50</t>
  </si>
  <si>
    <t>CONSTRUCCION DE CENTRALES DE ENERGIA</t>
  </si>
  <si>
    <t>administracion@proyener.mx, scasar@proyener.mx</t>
  </si>
  <si>
    <t>2600.00 MW; Hemos realizado en conjunto de varios socios más de 2600 MW en solar fotovoltaica y eólica.</t>
  </si>
  <si>
    <t>3000.00 MW; Hemos desarrollado más de 3000 MW , la mayoría llegando a RTB y en tecnologías solar fotovoltaica y eólica.</t>
  </si>
  <si>
    <t>636.00 MW; Actualmente estamos desarrollando dos proyectos de 600 MWh y otro de 36 MWh.</t>
  </si>
  <si>
    <t>Greening Group, Energía Real, Grupo Cobra, Ibereolica, SPIC-Zuma, Acciona, Grupo Siat y otros.</t>
  </si>
  <si>
    <t>0.00 USD; Actualmente no tenemos activos en gestión en México, solo proyectos en desarrollo</t>
  </si>
  <si>
    <t>Socios y banca de desarrollo.</t>
  </si>
  <si>
    <t>De salir aceptados en alguno de los proyectos podríamos tener los fondos en 2 meses.</t>
  </si>
  <si>
    <t>Una vez conocidos las zonas donde requiera CFE proyectos , se realizará la ingeniería básica para poder ingresar MIA, MISE y estudios ante CENACE, a la vez el permiso de generador de la CNE.</t>
  </si>
  <si>
    <t>50%; En algunos caso tenemos proyectos al 80 % de desarrollo, otros al 40 % y otros al 10 %.</t>
  </si>
  <si>
    <t>PRE-CFE-CMI-0174-2026</t>
  </si>
  <si>
    <t>PRE-CFE-CMI-0189-2026</t>
  </si>
  <si>
    <t>PRUEBA SA DE CV</t>
  </si>
  <si>
    <t>PRE-CFE-CMI-0138-2026</t>
  </si>
  <si>
    <t>PRE-CFE-CMI-0047-2026</t>
  </si>
  <si>
    <t>andres bello 10, 402, Polanco IV Sección, CIUDAD DE MÉXICO, CP. 11550</t>
  </si>
  <si>
    <t>PRE-CFE-CMI-0158-2026</t>
  </si>
  <si>
    <t>Xx</t>
  </si>
  <si>
    <t>TERMOSOLARES</t>
  </si>
  <si>
    <t>1 l/s; 111 m3/MWh</t>
  </si>
  <si>
    <t>ACEITE SINTÉTICO</t>
  </si>
  <si>
    <t>A 12, , Tlacoquemécatl, CIUDAD DE MÉXICO, CP. 03200</t>
  </si>
  <si>
    <t>PRE-CFE-CMI-0144-2026</t>
  </si>
  <si>
    <t>MALM660420I76</t>
  </si>
  <si>
    <t>MYNOR ALONZO MARQUEZ LEMUS</t>
  </si>
  <si>
    <t>MMARQUEZ@THERMION.MX, mynoralonzomarquez@gmail.com</t>
  </si>
  <si>
    <t>5550006000, 5576627934</t>
  </si>
  <si>
    <t>MONTES URALES, 770, INT. PISO 1 OFICINA 102, Lomas de Chapultepec V Sección, Miguel Hidalgo, CIUDAD DE MÉXICO, C.P. 11000</t>
  </si>
  <si>
    <t>510 MW; X</t>
  </si>
  <si>
    <t>1000 MW; X</t>
  </si>
  <si>
    <t>500 MW; X</t>
  </si>
  <si>
    <t>X</t>
  </si>
  <si>
    <t>5000000 USD; X</t>
  </si>
  <si>
    <t>85%; X</t>
  </si>
  <si>
    <t>70 MW; 3</t>
  </si>
  <si>
    <t>fff</t>
  </si>
  <si>
    <t>calle el becerro sin , sin, Parque Eólico DELARO, TAMAULIPAS, CP. 88866</t>
  </si>
  <si>
    <t>ss</t>
  </si>
  <si>
    <t>PRE-CFE-CMI-0142-2026</t>
  </si>
  <si>
    <t>SEN1801299G0</t>
  </si>
  <si>
    <t>SOLER ENERGIA S A P I DE CV</t>
  </si>
  <si>
    <t>SOLER ENERGIA</t>
  </si>
  <si>
    <t>LAZARO ARQUIMEDEZ LOPEZ HERNANDEZ</t>
  </si>
  <si>
    <t>lazaro.lopez@solerenergia.com</t>
  </si>
  <si>
    <t>6676060118, 6676060118</t>
  </si>
  <si>
    <t>CALLE JULIAN CARRILLO, 1462, Las Huertas, Culiacán, SINALOA, C.P. 80290</t>
  </si>
  <si>
    <t>6 MW; hemos desarrollado y construido mas de 6 mw en instalaciones de modalidad de generación distribuida, con recursos propios, tambien gestionamos los activos, como propios para nuestros clientes.</t>
  </si>
  <si>
    <t>2 MW; hemos desarrollado sistemas BESS para proyectos en modalidades de almacenamiento y picos de demanda para algunos clientes en generación distribuida</t>
  </si>
  <si>
    <t>2 MW; operacion y monitoreo de los poryectos en SAE, principalmente para picos de demanda</t>
  </si>
  <si>
    <t>no cuento con convenios</t>
  </si>
  <si>
    <t>3000000 USD; activos bajo nuestra gestion en materia de generación distribuida, desarrollo, instalación, operación y mantenimiento</t>
  </si>
  <si>
    <t>los fondos son ponderados entre capital privado y deuda, para proyectos en especificos, nosotros realizamos decisiones de inversion ya sean propias o con deuda</t>
  </si>
  <si>
    <t>la diponibilidad de los fondos podrian ser de hasta 3 meses en caso de ser deuda</t>
  </si>
  <si>
    <t>puede ser una entidad bancaria la cual aun no me hemos decidido, estaria entre bbva y banbajio</t>
  </si>
  <si>
    <t>los cronogramas de desarrollo y construcción, se realizan bajo la conducción de un project manager, para la realización mayor posible, tenemos aun proyectos bajo construccion los cuales se estan desarrollando.</t>
  </si>
  <si>
    <t>80%; hablando de proyectos en desarrollo actual, tenemos un grado de avance de 80% esperando terminar en finales del mes entrante</t>
  </si>
  <si>
    <t>PRE-CFE-CMI-0136-2026</t>
  </si>
  <si>
    <t>ROBI7807132Y5</t>
  </si>
  <si>
    <t>ismael.rodelgo@fisterraenergy.com</t>
  </si>
  <si>
    <t>ARQUIMEDES, 142, INT. 702, Polanco IV Sección, Miguel Hidalgo, CIUDAD DE MÉXICO, C.P. 11550</t>
  </si>
  <si>
    <t>ARQUIMEDES, 15, INT. 224, Polanco V Sección, Miguel Hidalgo, CIUDAD DE MÉXICO, C.P. 11560</t>
  </si>
  <si>
    <t>5850.00 MW; Los 5850 MW renovables se componen de 750 MW construidos y en operación, y 5.100 MW en desarrollo y futura construcción. Los 750 MW construidos y en operación se componen de 250 MW eólicos y 500 MW solares. Los 5.100 MW en desarrollo se componen de 5.000 MW solares y 100 MW eólicos</t>
  </si>
  <si>
    <t>5000000000.00 USD; Las sociedades vehículo (SPV) del proyecto son filiales controladas indirectamente por fondos gestionados por Blackstone Inc., uno de los mayores gestores de activos alternativos a nivel global. Blackstone gestiona más de USD 1,2 billones (trillion) en activos bajo gestión (AUM) a nivel global, con inversiones diversificadas en infraestructuras, energía, real estate, private equity, crédito y hedge funds. Para las actividades de Fisterra Energy se destina un fondo de 5,000 millones de USD (cinco mil millones) Blackstone Inc. es una compañía cotizada en la Bolsa de Nueva York (NYSE: BX).</t>
  </si>
  <si>
    <t>PRE-CFE-CMI-0467-2026</t>
  </si>
  <si>
    <t>El cronograma del proyecto Álvaro Obregón está alineado con los hitos de la convocatoria y prevé 18 meses de construcción bajo esquema EPC. La etapa de desarrollo incluye early works y cierre financiero entre octubre 2026 y junio 2027, firma del contrato de interconexión conforme al calendario oficial y NTP en junio 2027. La construcción integra ingeniería (4 meses), compra de equipos principales (4 meses), adquisición de equipos de alta tensión (12 meses), construcción y montaje (16 meses) y commissioning (2 meses), con actividades parcialmente solapadas para mantener la duración total de 18 meses desde el NTP. El inicio de obra está previsto en junio 2027, conclusión en octubre 2028, pruebas en noviembre-diciembre 2028 y COD estimado en diciembre 2028, con margen frente al Longstop Date.</t>
  </si>
  <si>
    <t>El proyecto Álvaro Obregón es una central híbrida ubicada en Baja California Sur, con 90 MWac (106 MWp) solares y un sistema BESS de. Está diseñado para participar en esquemas de inversión mixta y fortalecer la confiabilidad del sistema eléctrico peninsular. Contempla cierre financiero en junio de 2027, 18 meses de construcción y COD estimado en diciembre 2028, integrando ingeniería, procura, alta tensión e interconexión al SISTEMA DE BAJA CALIFORNIA.</t>
  </si>
  <si>
    <t>PRE-CFE-CMI-0126-2026</t>
  </si>
  <si>
    <t>Puerto Libertad</t>
  </si>
  <si>
    <t>Preparación del terreno - 11 meses Preparación de carreteras - 9 meses Coubicación de oficinas en obra - 9 meses Instalación de estructuras - 15 meses Instalación de módulos fotovoltaicos - 15 meses Construcción de subestaciones - 18 meses Construcción de líneas de transmisión - 14 meses Instalación de inversores - 12 meses Instalación de cableado de CC - 12 meses Instalación de cableado de media tensión de CA - 12 meses Instalación de protección eléctrica de CC - 9 meses Instalación de cableado de baja tensión de CA - 13 meses Instalación del sistema de comunicaciones - 9 meses Instalación del sistema de almacenamiento de energía - 16 meses Edificio de monitorización y control - 12 meses Sistema de seguridad - 6 meses Estaciones meteorológicas - 9 meses Puesta en servicio (COD) - 9 meses Análisis de la operación de la red - 12 meses</t>
  </si>
  <si>
    <t>Pitiquito</t>
  </si>
  <si>
    <t>carretera 36 norte n/a, n/a, Puerto Libertad, SONORA, CP. 83970</t>
  </si>
  <si>
    <t>planta solar de 1091 kw con un 30% de baterias en el puerto libertad de sonora</t>
  </si>
  <si>
    <t>PRE-CFE-CMI-0134-2026</t>
  </si>
  <si>
    <t>MECJ851010MG3</t>
  </si>
  <si>
    <t>Cerro</t>
  </si>
  <si>
    <t>DHAMMA ENERGY MEXICO</t>
  </si>
  <si>
    <t>conejoarnoldo8@gmail.com, jpmendoza@dhammaenergy.com</t>
  </si>
  <si>
    <t>GUILLERMO PRIETO, 107, INT. 5, San Rafael, Cuauhtémoc, CIUDAD DE MÉXICO, C.P. 06470</t>
  </si>
  <si>
    <t>100 MW; AAA</t>
  </si>
  <si>
    <t>400 MW; ASASA</t>
  </si>
  <si>
    <t>400 MW; QSDSA</t>
  </si>
  <si>
    <t>DSCSCS</t>
  </si>
  <si>
    <t>100000000 USD; EDDD</t>
  </si>
  <si>
    <t>ASD</t>
  </si>
  <si>
    <t>QWEQW</t>
  </si>
  <si>
    <t>QWDEQW</t>
  </si>
  <si>
    <t>90%; DQS</t>
  </si>
  <si>
    <t>234 MW; 5 HRS</t>
  </si>
  <si>
    <t>WDW 33, 1, San Rafael, CIUDAD DE MÉXICO, CP. 06470</t>
  </si>
  <si>
    <t>ADWD</t>
  </si>
  <si>
    <t>PRE-CFE-CMI-0130-2026</t>
  </si>
  <si>
    <t>PRE-CFE-CMI-0073-2026</t>
  </si>
  <si>
    <t>Energía Villa De Arriaga</t>
  </si>
  <si>
    <t>Estudios de interconexión, marzo 2026-junio 2026 Obtención de EVIS, marzo 2026-junio 2026 Actualización de ingeniería, abril 2026-julio 2026 Permisos de construcción, julio 2026-septiembre 2026 Otros permisos, julio 2026-octubre 2026 inicio de construcción, noviembre 2026 Término de construcción, septiembre 2028 Pruebas pre operativas, septiembre 2028-octubre 2028 Pruebas operativas con CENACE, octubre 2028-noviembre 2028 Entrada en operación comercial, diciembre 2028.</t>
  </si>
  <si>
    <t>na sn, sn, San Elías, SAN LUIS POTOSÍ, CP. 78950</t>
  </si>
  <si>
    <t>Planta fotovoltaica con capacidad nominal de 80 mw, que contempla una subestación elevadora 34.5-230 kv, así como un cuadro de maniobras que permitirá la apertura de la línea de transmisión villa de reyes-vaquerías maniobras, que será nuestro punto de interconexión.</t>
  </si>
  <si>
    <t>PRE-CFE-CMI-0105-2026</t>
  </si>
  <si>
    <t>Ixtlahuacan 1</t>
  </si>
  <si>
    <t>234 MW; 4 HRS</t>
  </si>
  <si>
    <t>Permisos y licencias de abril a octubre de 2026 y construcción de noviembre de 2026 a noviembre de 2027</t>
  </si>
  <si>
    <t>NA NA, Na, Ixtlahuacán del Río, JALISCO, CP. 45260</t>
  </si>
  <si>
    <t>Prpyecto en predio a 10 km de la subestacion ixtlahucan del rio</t>
  </si>
  <si>
    <t>PRE-CFE-CMI-0439-2026</t>
  </si>
  <si>
    <t>El cronograma del proyecto Álvaro Obregón (90 MWac / 106 MWp / 360 MWh BESS) está alineado con los hitos de la convocatoria y prevé 18 meses de construcción bajo esquema EPC. La etapa de desarrollo incluye early works y cierre financiero entre octubre 2026 y junio 2027, firma del contrato de interconexión conforme al calendario oficial y NTP en junio 2027. La construcción integra ingeniería (4 meses), compra de equipos principales (4 meses), adquisición de equipos de alta tensión (12 meses), construcción y montaje (16 meses) y commissioning (2 meses), con actividades parcialmente solapadas para mantener la duración total de 18 meses desde el NTP. El inicio de obra está previsto en junio 2027, conclusión en octubre 2028, pruebas en noviembre-diciembre 2028 y COD estimado en diciembre 2028, con margen frente al Longstop Date.</t>
  </si>
  <si>
    <t>camino conocido sn, , Álvaro Obregón, BAJA CALIFORNIA SUR, CP. 23241</t>
  </si>
  <si>
    <t>El proyecto Álvaro Obregón consiste en una planta solar fotovoltaica de 90 MWac / 106 MWp combinada con un sistema BESS de 360 MWh. El proyecto transformará energía solar en electricidad y almacenará energía para suministro flexible. Integrará módulos fotovoltaicos, inversores y un sistema de almacenamiento de energía en baterías, asegurando confiabilidad y soporte a la red. El proyecto contribuirá a la transición energética con tecnología moderna y sostenible.</t>
  </si>
  <si>
    <t>PRE-CFE-CMI-0059-2026</t>
  </si>
  <si>
    <t>DILA951110R90</t>
  </si>
  <si>
    <t>ABRAHAM DIAZ BARRIGA LOZA</t>
  </si>
  <si>
    <t>abrahamdiaz95@gmail.com</t>
  </si>
  <si>
    <t>5597640069, 5585816279</t>
  </si>
  <si>
    <t>BOSQUE DE HELECHOS, 105, Bosques de las Lomas, Cuajimalpa de Morelos, CIUDAD DE MÉXICO, C.P. 05120</t>
  </si>
  <si>
    <t>AV TECAMACHALCO, 65, INT. 806, Reforma Social, Miguel Hidalgo, CIUDAD DE MÉXICO, C.P. 11650</t>
  </si>
  <si>
    <t>1 MW; El llenado de este proyecto es un simulacro con el único propósito de entender todos los campos que son requeridos en el cuestionario.</t>
  </si>
  <si>
    <t>1 MW; NA</t>
  </si>
  <si>
    <t>1 USD; NA</t>
  </si>
  <si>
    <t>1 MW; 1 HRS</t>
  </si>
  <si>
    <t>Cerrada palomas 22, , Reforma Social, CIUDAD DE MÉXICO, CP. 11650</t>
  </si>
  <si>
    <t>PRE-CFE-CMI-0045-2026</t>
  </si>
  <si>
    <t>Central Chihuahua</t>
  </si>
  <si>
    <t>50 MW; 5 HRS</t>
  </si>
  <si>
    <t>Listo este año</t>
  </si>
  <si>
    <t>gran via 100, 1, Colon, CHIHUAHUA, CP. 31000</t>
  </si>
  <si>
    <t>solar</t>
  </si>
  <si>
    <t>PRE-CFE-CMI-0171-2026</t>
  </si>
  <si>
    <t>PRE-CFE-CMI-0032-2026</t>
  </si>
  <si>
    <t>CAPA8001032R0</t>
  </si>
  <si>
    <t>Durango Solar</t>
  </si>
  <si>
    <t>andres.cabrera@aes.com, damaris.vigueras@aes.com, isaac.velueta@aes.com</t>
  </si>
  <si>
    <t>AV PASEO DE LAS PALMAS, 405, INT. PISO 6 OF 601 Y 604, Lomas de Chapultepec V Sección, Miguel Hidalgo, CIUDAD DE MÉXICO, C.P. 11000</t>
  </si>
  <si>
    <t>0 MW; 0</t>
  </si>
  <si>
    <t>0 USD; 0</t>
  </si>
  <si>
    <t>0%; 0</t>
  </si>
  <si>
    <t>a 1, , Rancho el Paraíso, DURANGO, CP. 34394</t>
  </si>
  <si>
    <t>Parque solar</t>
  </si>
  <si>
    <t>PRE-CFE-CMI-0044-2026</t>
  </si>
  <si>
    <t>INTERESES COMUNES</t>
  </si>
  <si>
    <t>20 MW; 4</t>
  </si>
  <si>
    <t>Coyoacán</t>
  </si>
  <si>
    <t>Lorem 12, 12, Presidentes Ejidales 2a Sección, CIUDAD DE MÉXICO, CP. 04470</t>
  </si>
  <si>
    <t>PRE-CFE-CMI-0043-2026</t>
  </si>
  <si>
    <t>PRE-CFE-CMI-0246-2026</t>
  </si>
  <si>
    <t>Central Fotovoltaica Cgs</t>
  </si>
  <si>
    <t>Rancho San José SN, SN, Ojocaliente Centro, ZACATECAS, CP. 98710</t>
  </si>
  <si>
    <t>LA CENTRAL FOTOVOLTAICA CGS CONTEMPLA LA CONSTRUCCIÓN Y OPERACIÓN DE UNA PLANTA SOLAR EN OJOCALIENTE, ZACATECAS (22°34'25.51" N, 102°16'12.06" O), CON 99 MWDC Y 89 MWAC NETOS, GENERANDO ~271.43 GWH/AÑO MEDIANTE 159,442 MÓDULOS SOBRE SEGUIDORES SOLARES. OCUPARÁ 294 HA Y SE CONECTARÁ AL SEN VÍA LÍNEA AÉREA DE 10.5 KM A LA SUBESTACIÓN OJO CALIENTE (115 KV)</t>
  </si>
  <si>
    <t>PRE-CFE-CMI-0037-2026</t>
  </si>
  <si>
    <t>contrucion, prubeas y operacion</t>
  </si>
  <si>
    <t>prueba prueba, prueba, Barrio Tierra Blanca, DURANGO, CP. 34139</t>
  </si>
  <si>
    <t>PRE-CFE-CMI-0532-2026</t>
  </si>
  <si>
    <t>PRE-CFE-CMI-0259-2026</t>
  </si>
  <si>
    <t>PRE-CFE-CMI-0054-2026</t>
  </si>
  <si>
    <t>PRE-CFE-CMI-0618-2026</t>
  </si>
  <si>
    <t>Finalización de Permisos - 20-Oct-2026 Inicio de Construcción - 20 - Nov- 2026 Termino de Construccion - 31-Enero-2028 Inicio Pruebas. 5-Febrero-2028 Inicio Operacion Comercial 31- Marzo - 2028</t>
  </si>
  <si>
    <t>Carreterra a santa clara sn, , Santa Clara, HIDALGO, CP. 43961</t>
  </si>
  <si>
    <t>Proyecto fotovoltaico por una potencia de 180 mw en la comunidad de santa clara, emiliano zapata, hidalgo.</t>
  </si>
  <si>
    <t>PRE-CFE-CMI-0095-2026</t>
  </si>
  <si>
    <t>PRE-CFE-CMI-0263-2026</t>
  </si>
  <si>
    <t>Proyecto Eólico Cansahacab</t>
  </si>
  <si>
    <t>CYNTHIA RENEE BOUCHOT PRECIAT, BRAYAN ISAAC LEON ARRIAGA</t>
  </si>
  <si>
    <t>75.6 MW; 3</t>
  </si>
  <si>
    <t>Hito Semanas desde NTP Notificación para proceder (NTP) Nov-26 ExW Jaulas de anclaje Mar-27 ExW Jaulas de anclaje en sitio Jun-27 ExW Componentes principales WTG Jul-27 Caminos, plataformas y cimentaciones listas Oct-27 Primer componente principal WTG en sitio Nov-27 Energización permanente de la red Apr-28 Puesta en marcha (primer kWh) Apr-28 Última prueba individual de confiabilidad WTG Dec-28 Recepción del parque eólico Dec-28</t>
  </si>
  <si>
    <t>Proyecto eolico canshacab inició su desarrollo en 2013, se cuenta con contrato de usufructo. en su momento se obtuvieron varios</t>
  </si>
  <si>
    <t>PRE-CFE-CMI-0448-2026</t>
  </si>
  <si>
    <t>Estudios de sitio – inicio en abril de 2027 (3 meses) Ingeniería de detalle – inicio en junio de 2027 (8 meses) Obra civil BoS/BoP - inicio en agosto de 2027 (10 meses) Obra electromecánica BoS/BoP - inicio en octubre de 2027 (9 meses) Obras para la interconexión - inicio en agosto de 2027 (13 meses) Supervisión de pruebas CFE - inicio en agosto de 2028 (.5 meses) Cold commissioning - inicio en agosto de 2028 (2 meses) Req. CENACE para CoD - inicio en agosto de 2028 (4 meses) Hot commissioning - inicio en octubre de 2028 (1 meses) Pruebas CENACE - inicio en octubre de 2028 (.5 meses)</t>
  </si>
  <si>
    <t>PRE-CFE-CMI-0615-2026</t>
  </si>
  <si>
    <t>PRE-CFE-CMI-0614-2026</t>
  </si>
  <si>
    <t>LOPJ730326F34</t>
  </si>
  <si>
    <t>F</t>
  </si>
  <si>
    <t>SUKARNE</t>
  </si>
  <si>
    <t>jma.lopez@sukarne.com, jmanuelalbertolp@gmail.com</t>
  </si>
  <si>
    <t>6671359584, 6671390791</t>
  </si>
  <si>
    <t>ENRIQUE REBSAMEN, 1134, Magisterio, Salvador Alvarado, SINALOA, C.P. 81470</t>
  </si>
  <si>
    <t>4.00 MW; .</t>
  </si>
  <si>
    <t>3.00 MW; .</t>
  </si>
  <si>
    <t>6.00 MW; .</t>
  </si>
  <si>
    <t>d</t>
  </si>
  <si>
    <t>4.00 USD; .</t>
  </si>
  <si>
    <t>6j</t>
  </si>
  <si>
    <t>h</t>
  </si>
  <si>
    <t>j</t>
  </si>
  <si>
    <t>5%; f</t>
  </si>
  <si>
    <t>33 (Hectáreas)</t>
  </si>
  <si>
    <t>3 (MW/kW); 2 (MW/kW)</t>
  </si>
  <si>
    <t>3 (m/s); 3 Metros</t>
  </si>
  <si>
    <t>3 Capacidad de gestionar múltiples fuentes; 3 Almacenamiento simultáneamente</t>
  </si>
  <si>
    <t>3 MW; 3 MWh</t>
  </si>
  <si>
    <t>LENNA 3239, 3, Stanza Toscana, SINALOA, CP. 80050</t>
  </si>
  <si>
    <t>PRE-CFE-CMI-0791-2026</t>
  </si>
  <si>
    <t>PRE-CFE-CMI-0746-2026</t>
  </si>
  <si>
    <t>carretera estatal 401, , Centro Lógistico Jalisco, JALISCO, CP. 45713</t>
  </si>
  <si>
    <t>PRE-CFE-CMI-0456-2026</t>
  </si>
  <si>
    <t>Carretera CHOTE-cOYUTA KM 11 s/N, , Mizantécatl, VERACRUZ, CP. 93535</t>
  </si>
  <si>
    <t>"Planeación, construcción y operación del parque fotovoltaico Los Ríos, tendrá una generación de energía solar de 150MWac, ubicado en Palenque, en el estado de Chiapas, cuenta con 872 has, el punto de interconexión es la SE Los Ríos-230, ubicada aprox a 1.6km de distancia, contribuye al Desarrollo Energético de México de manera sustentable, el parque generara energía limpia suficiente para suministrar a mas de 150,000 hogares."</t>
  </si>
  <si>
    <t>PRE-CFE-CMI-0569-2026</t>
  </si>
  <si>
    <t>RTB 30-sep-26 NTP + Fianza de Anticipo 30-nov-26 Obra civil 31-ene-27 50% de pilotes instalados 28-feb-27 50% PV en sitio 28-feb-27 50% de trackers instalados 28-feb-27 50% de módulos instalados 31-mar-27 100% de pilotes instalados 30-abr-27 100% de trackers instalados 31-may-27 Cable DC 30-jun-27 Cable AC 31-jul-27 50% Power Station 31-ago-27 100% Power Station 31-ago-27 Subestación 31-ago-27 100% PV 31-oct-27 Inicio de pruebas 29-feb-28 COD 31-may-28</t>
  </si>
  <si>
    <t>Carretera transpeninsular km 12 sn, , Los Cangrejos, BAJA CALIFORNIA SUR, CP. 23473</t>
  </si>
  <si>
    <t>PRE-CFE-CMI-0583-2026</t>
  </si>
  <si>
    <t>PRE-CFE-CMI-0557-2026</t>
  </si>
  <si>
    <t>13 MW; 4 HRS</t>
  </si>
  <si>
    <t>Se detalla en el Anexo Modelo Económico</t>
  </si>
  <si>
    <t>NA NA, NA, Moquel, CAMPECHE, CP. 24402</t>
  </si>
  <si>
    <t>PROYECTO DE GENERACIÓN DE ENERGIA ELECTRICA FOTOVOLTAICA DENOMINADO PV MOQUEL SOLAR, CON UNA POTENCIA NOMINAL DE 75MW EN EL PUNTO DE INTERCONEXIÓN UBICADO EN EL MUNICIPIO DE CHAMPOTÓN, CAMPECHE. EL PROYECTO ESTÁ COMPUESTO POR 162,660 MODULOS FOTOVOLTAICOS, 267 INVERSORES, 17 CENTROS DE TRANSFORMACIÓN Y UN SISTEMA DE ALMACENAMIENTO DE ENERGÍA (SAE).</t>
  </si>
  <si>
    <t>PRE-CFE-CMI-0658-2026</t>
  </si>
  <si>
    <t>PRE-CFE-CMI-0582-2026</t>
  </si>
  <si>
    <t>34 MW; 4 HRS</t>
  </si>
  <si>
    <t>Se detalla en el anexo 5 modelo económico</t>
  </si>
  <si>
    <t>Proyecto de generación de energía eléctrica con tecnologia solar, cuenta con una potencia pico de 92.1 MW, y una potencia neta en el punto de interconexión de 67 MW en SE Loma Bonita (LBD-115). cuenta con</t>
  </si>
  <si>
    <t>PRE-CFE-CMI-0572-2026</t>
  </si>
  <si>
    <t>90 (MW/kW); 90 (MW/kW)</t>
  </si>
  <si>
    <t>16.61 °C</t>
  </si>
  <si>
    <t>100% Solar PV / 40% BESS</t>
  </si>
  <si>
    <t>Litio ferro-fosfato</t>
  </si>
  <si>
    <t>2 Capacidad de gestionar múltiples fuentes; 4 Almacenamiento simultáneamente</t>
  </si>
  <si>
    <t>DIURNA</t>
  </si>
  <si>
    <t>10347 MW; 3776655 MWh</t>
  </si>
  <si>
    <t>40% 4 horas</t>
  </si>
  <si>
    <t>CONJUNTO 40,65% FOTOVOLTAICO 24.38% BESS 16,27%</t>
  </si>
  <si>
    <t>Se contempla que estén funcionando al mismo tiempo.</t>
  </si>
  <si>
    <t>Laguna seca 6, , Polanco I Sección, CIUDAD DE MÉXICO, CP. 11510</t>
  </si>
  <si>
    <t>"Planeación, construcción y operación del parque fotovoltaico guadalupana, tendrá una generación de energía solar de 90MWac, ubicado en Palenque, en el estado de zacatecas, cuenta con 300 has, el punto de interconexión es la SE laguna seca 115kv, ubicada aprox a 9km de distancia, contribuye al Desarrollo Energético de México de manera sustentable, el parque generara energía limpia suficiente para suministrar a mas de 85,000 hogares."</t>
  </si>
  <si>
    <t>PRE-CFE-CMI-0571-2026</t>
  </si>
  <si>
    <t>11 MW; 4 HRS</t>
  </si>
  <si>
    <t>LIBRAMIENTO ESTACION MANUEL-GONZALEZ KM 5, NA, Estación Manuel (Úrsulo Galván) Centro, TAMAULIPAS, CP. 89730</t>
  </si>
  <si>
    <t>PROYECTO DE GENERACIÓN DE ENERGIA ELECTRICA FOTOVOLTAICA DENOMINADO PV EL GRULLO SOLAR, CON UNA POTENCIA NOMINAL DE 37 MW EN EL PUNTO DE INTERCONEXIÓN UBICADO EN EL MUNICIPIO DE GONZÁLEZ, TAMAULIPAS. EL PROYECTO ESTÁ COMPUESTO POR 80,580 MODULOS FOTOVOLTAICOS, 203 INVERSORES, 7 CENTROS DE TRANSFORMACIÓN Y UN SISTEMA DE ALMACENAMIENTO DE ENERGÍA (SAE).</t>
  </si>
  <si>
    <t>PRE-CFE-CMI-0657-2026</t>
  </si>
  <si>
    <t>PRE-CFE-CMI-0579-2026</t>
  </si>
  <si>
    <t>Cfv Concepción Mendizábal Fase Iv</t>
  </si>
  <si>
    <t>PRE-CFE-CMI-0576-2026</t>
  </si>
  <si>
    <t>autopista s-30 monterrey cuota saltillo km 45, s/n, Parque Industrial Ramos Arizpe, COAHUILA DE ZARAGOZA, CP. 25903</t>
  </si>
  <si>
    <t>Proyecto propuesto para participar en la Convocatoria de CFE y SENER bajo Esquemas para el Desarrollo Mixto, en la modalidad de Inversión Mixta,Consiste en el desarrollo de una Central Eléctrica de Generación con tecnología solar fotovoltaica complementada con sistema de almacenamiento eléctrico (SDAE), con capacidad mínima equivalente al 30% de la capacidad instalada, con una capacidad estimada de 100 MW, así como la infraestructura asociada necesaria (incluyendo obras accesorias.</t>
  </si>
  <si>
    <t>PRE-CFE-CMI-0267-2026</t>
  </si>
  <si>
    <t>PRE-CFE-CMI-0528-2026</t>
  </si>
  <si>
    <t>Carretera federal 40, tramo Mty-Reynosa, km 156 SN, , Esquina del Potrero, NUEVO LEÓN, CP. 67010</t>
  </si>
  <si>
    <t>El proyecto se desarrolla en el Rancho El Coronel, municipio de General Bravo, en la carretera federal 40 con acceso sobre el km 156. La superficie arrendada de más de 3400 has es propiedad privada, cuenta con dos torres de medición anemométrica de 120m de altura y datos de más de 6 años. En cuantos permisos, se cuenta con resolutivos de EVIS, MIA, DGAC (AFAC), INAH y en junio del 2025 se solicitó un estudio indicativo.</t>
  </si>
  <si>
    <t>PRE-CFE-CMI-0573-2026</t>
  </si>
  <si>
    <t>Libramiento golfo de santa clara -ejido islita s/n, s/n, Las Adelitas, SONORA, CP. 83520</t>
  </si>
  <si>
    <t>proyecto propuesto para participar en la Convocatoria de CFE y SENER bajo Esquemas para el Desarrollo Mixto, en la modalidad de Inversión Mixta, Consiste en el desarrollo de una Central Eléctrica de Generación con tecnología solar fotovoltaica complementada con sistema de almacenamiento eléctrico (SDAE), con capacidad mínima equivalente al 30% de la capacidad instalada, así como la infraestructura asociada necesaria (incluyendo obras accesorias y, en su caso, almacenamiento). predio de 500 ha</t>
  </si>
  <si>
    <t>PRE-CFE-CMI-0568-2026</t>
  </si>
  <si>
    <t>40 MW; 10 HRS</t>
  </si>
  <si>
    <t>autopista 85 mty - nuevo laredo S/N, S/N, , TAMAULIPAS, CP. 88000</t>
  </si>
  <si>
    <t>Proyecto propuesto para participar en la Convocatoria de CFE y SENER bajo Esquemas para el Desarrollo Mixto, en la modalidad de Inversión Mixta,Consiste en el desarrollo de una Central Eléctrica de Generación con tecnología solar fotovoltaica complementada con sistema de almacenamiento eléctrico (SDAE), con capacidad mínima equivalente al 30% de la capacidad instalada, así como la infraestructura asociada necesaria (incluyendo obras accesorias y, en su caso, almacenamiento).</t>
  </si>
  <si>
    <t>PRE-CFE-CMI-0575-2026</t>
  </si>
  <si>
    <t>HALLAZGOS DEL ANÁLISIS DE LLAVES Y FUENTES</t>
  </si>
  <si>
    <t>Llaves identificadas por fuente</t>
  </si>
  <si>
    <t>SICE-XXXXX-AAAA</t>
  </si>
  <si>
    <t>Llave de CENACE. Aparece en: BASE (452), 391_Proyectos_Evaluación (392), BD_Limpia (64), Registros que subsisten (71)</t>
  </si>
  <si>
    <t>CFE-CMI-XXXX-2026</t>
  </si>
  <si>
    <t>Llave de la Convocatoria de Centrales Mixtas CFE. Aparece en: GAT-MIXTOS (222), CNE_RPyT (255). 100% de GAT está incluido en CNE_RPyT — CNE es el superconjunto.</t>
  </si>
  <si>
    <t>Nombre + RFC + Razón Social</t>
  </si>
  <si>
    <t>Llaves naturales para enlazar entre universos SICE ↔ CFE-CMI (no comparten folio)</t>
  </si>
  <si>
    <t>Auto-categorización confirmada (sin asignación manual)</t>
  </si>
  <si>
    <t>Categoría 'Prioritarios'</t>
  </si>
  <si>
    <t>Grupo_SENER = 'Prioritarios' en BASE/391 → 80 proyectos</t>
  </si>
  <si>
    <t>Categoría 'Anexos'</t>
  </si>
  <si>
    <t>Grupo_SENER = 'Anexos' en BASE/391 → 113 proyectos</t>
  </si>
  <si>
    <t>Categoría 'Plan México'</t>
  </si>
  <si>
    <t>Grupo_SENER = 'Plan México' en BASE/391 → 27 proyectos</t>
  </si>
  <si>
    <t>Categoría 'CNE'</t>
  </si>
  <si>
    <t>Grupo_SENER = 'CNE' en BASE/391 → 21 proyectos</t>
  </si>
  <si>
    <t>Categoría 'Economía'</t>
  </si>
  <si>
    <t>Grupo_SENER = 'Economía' en BASE/391 → 16 proyectos</t>
  </si>
  <si>
    <t>Categoría 'CENACE Interconexión'</t>
  </si>
  <si>
    <t>Grupo_SENER = 'Cenace Interconexión' en BASE/391 → 40 proyectos</t>
  </si>
  <si>
    <t>Categoría 'Estados'</t>
  </si>
  <si>
    <t>Grupo_SENER = 'Estados' en BASE/391 → 153 proyectos</t>
  </si>
  <si>
    <t>Categoría 'SENER'</t>
  </si>
  <si>
    <t>Grupo_SENER = 'Sener' en BASE/391 → 1 proyecto</t>
  </si>
  <si>
    <t>Categoría 'PVIRCE'</t>
  </si>
  <si>
    <t>Aparece en PVIRCE2026-2040_S1-VPE → 449 proyectos (status PRIVADO/PÚBLICO/etc.)</t>
  </si>
  <si>
    <t>Categoría 'Mixtos'</t>
  </si>
  <si>
    <t>Aparece en GAT-MIXTOS o CNE_RPyT (folio CFE-CMI) → 255 proyectos únicos</t>
  </si>
  <si>
    <t>Categorías que requieren asignación manual (no aparecen marcadas en ninguna hoja)</t>
  </si>
  <si>
    <t>PODEBI / PODECOBI / 1ª Conv / 2ª Conv / Estratégico CFE</t>
  </si>
  <si>
    <t>Asignación manual por el usuario en Cat_Proyecto</t>
  </si>
  <si>
    <t>Decisiones de diseño</t>
  </si>
  <si>
    <t>Llave maestra</t>
  </si>
  <si>
    <t>IdProy secuencial (PRY-0001…) interno, único en todo el modelo</t>
  </si>
  <si>
    <t>Llaves alternas</t>
  </si>
  <si>
    <t>Cada proyecto en Cat_Proyecto guarda: Folio_SICE, Folio_CFE_CMI, Folio_PVIRCE_NombreReal, RFC, Nombre_Canonico</t>
  </si>
  <si>
    <t>Categorías múltiples</t>
  </si>
  <si>
    <t>Columnas booleanas: EsPrioritario, EsAnexo, EsPlanMexico, EsCNE, EsEconomia, EsCenaceInterconex, EsEstado, EsSener, EsPVIRCE, EsMixto, EsPODEBI, EsPODECOBI, Es1aConvocatoria, Es2aConvocatoria, EsEstrategicoCFE</t>
  </si>
  <si>
    <t>Tablas de hechos revisadas</t>
  </si>
  <si>
    <t>F_CMI</t>
  </si>
  <si>
    <t>Une GAT-MIXTOS + CNE_RPyT por Folio Proyecto. ~255 filas. Combina ficha del desarrollador (GAT) + trámites CNE (RPyT). Categoría=Mixto automático.</t>
  </si>
  <si>
    <t>F_PVIRCE</t>
  </si>
  <si>
    <t>PVIRCE2026-2040_S1-VPE (449 filas). Categoría=PVIRCE automático.</t>
  </si>
  <si>
    <t>BASE + 391_Proyectos_Evaluación (registros SICE, etapas, observaciones). ~452 filas.</t>
  </si>
  <si>
    <t>cartera proyectos Enero 2026 (169). Cartera con coordenadas, MIA, INAH, CONAGUA, fechas.</t>
  </si>
  <si>
    <t>F_Inversion_COPAR</t>
  </si>
  <si>
    <t>BD_Limpia (64). Costos COPAR para los 6,400 MW priorizados.</t>
  </si>
  <si>
    <t>F_Reuniones</t>
  </si>
  <si>
    <t>BD Proy Renovables (109). Fechas de reunión, beneficios reportados.</t>
  </si>
  <si>
    <t>UNIVERSO PARALELO: OBRAS DE CFE TRANSMISIÓN</t>
  </si>
  <si>
    <t>Fuente</t>
  </si>
  <si>
    <t>INFORME_PORMENORIZADOS (285 obras) — Proyectos de modernización y nuevas obras de la Red Nacional de Transmisión y Red General de Distribución de CFE</t>
  </si>
  <si>
    <t>Llave de obra</t>
  </si>
  <si>
    <t>CLAVE_PEM (P15-OC3, P16-OC1…) — Plan de Expansión y Modernización</t>
  </si>
  <si>
    <t>Tipo de proyecto</t>
  </si>
  <si>
    <t>Subestaciones, líneas, capacitores, compensadores. NO son centrales de generación.</t>
  </si>
  <si>
    <t>Relación con privados</t>
  </si>
  <si>
    <t>Indirecta vía CLAVE PEM: las observaciones técnicas del CENACE en BASE/391 mencionan claves PEM como 'obras de refuerzo' requeridas por un proyecto privado. Enlace pendiente para fase 2.</t>
  </si>
  <si>
    <t>Catálogos nuevos creados</t>
  </si>
  <si>
    <t>Cat_GRT</t>
  </si>
  <si>
    <t>13 Gerencias Regionales de Transmisión: BC, BCS, NO, NT, OC, NE, CE, OR, PE, SE, VM, GAC, GOM</t>
  </si>
  <si>
    <t>Cat_ClasifSENER_Obras</t>
  </si>
  <si>
    <t>5 estados de portafolio: En análisis por priorizar (105), En Concurso (86), Ejecución (47), Concluido (43), Cancelado (3)</t>
  </si>
  <si>
    <t>Cat_Subestacion</t>
  </si>
  <si>
    <t>171 subestaciones identificadas (con apariciones ≥2 en obras CFE-T O que aparecen en cartera privada). Campos GRT, nivel de tensión, estado pendientes de captura manual.</t>
  </si>
  <si>
    <t>Tabla de hechos</t>
  </si>
  <si>
    <t>F_CFE_T</t>
  </si>
  <si>
    <t>284 obras CFE-T con: Clave PEM, GRT, etapa, monto MDP, MVA/MVAR/km-C, fechas FEO, % avance, atrasos, mitigaciones, estado real. Llave Id_Obra (OBR-0001…).</t>
  </si>
  <si>
    <t>Notas_Manuales</t>
  </si>
  <si>
    <t>CAT_PROYECTO CONSOLIDADO — RESULTADO DE LA DEDUPLICACIÓN</t>
  </si>
  <si>
    <t>Total proyectos únicos</t>
  </si>
  <si>
    <t>1,301 (de 2,631 registros brutos)</t>
  </si>
  <si>
    <t>Reducción</t>
  </si>
  <si>
    <t>50% — el cruce de fuentes detectó 1,330 duplicados</t>
  </si>
  <si>
    <t>Cobertura de identificadores</t>
  </si>
  <si>
    <t>Con Folio SICE (CENACE)</t>
  </si>
  <si>
    <t>245 proyectos</t>
  </si>
  <si>
    <t>Con Folio CFE-CMI</t>
  </si>
  <si>
    <t>224 proyectos</t>
  </si>
  <si>
    <t>Con Folio PVIRCE (Nombre real)</t>
  </si>
  <si>
    <t>448 proyectos</t>
  </si>
  <si>
    <t>Con RFC capturado</t>
  </si>
  <si>
    <t>505 proyectos</t>
  </si>
  <si>
    <t>Con razón social</t>
  </si>
  <si>
    <t>798 proyectos</t>
  </si>
  <si>
    <t>Con capacidad MW</t>
  </si>
  <si>
    <t>995 proyectos</t>
  </si>
  <si>
    <t>Validación cruzada</t>
  </si>
  <si>
    <t>Proyectos en 2+ fuentes</t>
  </si>
  <si>
    <t>504 proyectos (38% del total) — alta confianza</t>
  </si>
  <si>
    <t>Cruces SICE ↔ CFE-CMI</t>
  </si>
  <si>
    <t>Detectados — los proyectos del CENACE aparecen también en convocatoria CMI</t>
  </si>
  <si>
    <t>Cruces SICE ↔ PVIRCE</t>
  </si>
  <si>
    <t>Detectados — proyectos del CENACE aparecen también en plan vinculante</t>
  </si>
  <si>
    <t>Jerarquía de deduplicación aplicada</t>
  </si>
  <si>
    <t>Folio SICE (llave CENACE)</t>
  </si>
  <si>
    <t>Folio CFE-CMI (llave Convocatoria Mixtos)</t>
  </si>
  <si>
    <t>RFC + nombre normalizado</t>
  </si>
  <si>
    <t>Razón social normalizada + nombre normalizado</t>
  </si>
  <si>
    <t>Nombre normalizado solo (≥3 palabras)</t>
  </si>
  <si>
    <t>Normalización aplicada</t>
  </si>
  <si>
    <t>Nombres</t>
  </si>
  <si>
    <t>Minúsculas, sin acentos, sin sufijos legales (S.A. de C.V., S.A.P.I…), solo letras+números</t>
  </si>
  <si>
    <t>Sin espacios ni saltos, MAYÚSCULAS</t>
  </si>
  <si>
    <t>Columnas de Cat_Proyecto</t>
  </si>
  <si>
    <t>A-G</t>
  </si>
  <si>
    <t>Identificación: IdProy, Nombre, Razón Social, RFC, Folios (SICE/CMI/PVIRCE)</t>
  </si>
  <si>
    <t>H-K</t>
  </si>
  <si>
    <t>Caracterización: Tecnología, Capacidad MW, Entidad, Municipio</t>
  </si>
  <si>
    <t>L-O</t>
  </si>
  <si>
    <t>Trazabilidad: GEI, País origen, Fuentes_Origen (todas las hojas donde aparece), N_Fuentes</t>
  </si>
  <si>
    <t>P-AD</t>
  </si>
  <si>
    <t>15 categorías booleanas (auto + manuales)</t>
  </si>
  <si>
    <t>AE</t>
  </si>
  <si>
    <t>mmarquez@thermion.mx</t>
  </si>
  <si>
    <t>✅ MODELO CONSTRUIDO — RESUMEN FINAL</t>
  </si>
  <si>
    <t>10 CATÁLOGOS</t>
  </si>
  <si>
    <t>Filas / Función</t>
  </si>
  <si>
    <t>1,301 — universo único de proyectos, llave maestra IdProy (PRY-XXXX)</t>
  </si>
  <si>
    <t>293 — grupos económicos de interés, GEI-XXXX</t>
  </si>
  <si>
    <t>400 — razones sociales con RFC y vínculo a GEI, RS-XXXX</t>
  </si>
  <si>
    <t>383 — pares (entidad, municipio) únicos, UB-XXXX</t>
  </si>
  <si>
    <t>16 — tecnologías canónicas con costos COPAR 2024 ref MDD/MW, TEC-XX</t>
  </si>
  <si>
    <t>15 — categorías SENER con columnas booleanas mapeadas en Cat_Proyecto, CAT-XX</t>
  </si>
  <si>
    <t>31 valores en 6 listas: EVIS, CENACE_Etapa, Estado_Solicitud, Permiso_CNE, Semáforo, Riesgo</t>
  </si>
  <si>
    <t>13 — Gerencias Regionales de Transmisión, GRT-XX</t>
  </si>
  <si>
    <t>5 — clasificaciones SENER de obras CFE-T</t>
  </si>
  <si>
    <t>171 — subestaciones únicas, SE-XXXX</t>
  </si>
  <si>
    <t>7 TABLAS DE HECHOS</t>
  </si>
  <si>
    <t>Filas / Match con IdProy</t>
  </si>
  <si>
    <t>290 — 96% con IdProy (BASE + 391, estudios SICE)</t>
  </si>
  <si>
    <t>255 — 100% (GAT-MIXTOS + CNE_RPyT fusionados por Folio CFE-CMI)</t>
  </si>
  <si>
    <t>449 — 100% (PVIRCE 2026-2040)</t>
  </si>
  <si>
    <t>168 — 100% (cartera Enero 2026 con coordenadas, MIA, INAH, CONAGUA)</t>
  </si>
  <si>
    <t>108 — 99% (BD Proy Renovables, fechas reunión + beneficios)</t>
  </si>
  <si>
    <t>64 — 100% (BD_Limpia, costos ISC + baterías 4h, los 6,400 MW)</t>
  </si>
  <si>
    <t>391 — 100% (dictámenes JIS abr, jerarquización, semáforo, demandas, refuerzos)</t>
  </si>
  <si>
    <t>1 TABLA PARALELA (CFE-T)</t>
  </si>
  <si>
    <t>284 — Obras de Transmisión y Distribución CFE (no centrales). Enlace pendiente vía CLAVE PEM.</t>
  </si>
  <si>
    <t>TOTAL DE FILAS EN TABLAS DE HECHOS</t>
  </si>
  <si>
    <t>2,009 registros enlazables al universo de Cat_Proyecto</t>
  </si>
  <si>
    <t>CALIDAD DE LA INTEGRACIÓN</t>
  </si>
  <si>
    <t>Match rate global</t>
  </si>
  <si>
    <t>≈99% — solo ~12 proyectos quedan sin IdProy (todos en F_CENACE por nombres muy genéricos o duplicados sin razón social)</t>
  </si>
  <si>
    <t>Universos integrados</t>
  </si>
  <si>
    <t>BASE + 391 + GAT-MIXTOS + CNE_RPyT + PVIRCE + Cartera2026 + BD_Renovables + BD_Limpia</t>
  </si>
  <si>
    <t>Marca CNE</t>
  </si>
  <si>
    <t xml:space="preserve">Interconexión - Inv. Obra Electromecánica (MM USD) </t>
  </si>
  <si>
    <t>Interconexión - Inv. Suministros
 (MM USD)</t>
  </si>
  <si>
    <t xml:space="preserve">Interconexión - Inv. Total Construcción (MM USD) </t>
  </si>
  <si>
    <t>Interconexión - Inv. Actividades Previas
 (MM USD)</t>
  </si>
  <si>
    <t xml:space="preserve">Refuerzos - Inv. Obra Electromecánica (MM USD) </t>
  </si>
  <si>
    <t>Refuerzos - Inv. Suministros
 (MM USD)</t>
  </si>
  <si>
    <t xml:space="preserve">Refuerzos - Inv. Total Construcción (MM USD) </t>
  </si>
  <si>
    <t>Refuerzos - Inv. Actividades Previas
 (MM USD)</t>
  </si>
  <si>
    <t>Obras de Refuerzo  CENACE (MM USD)</t>
  </si>
  <si>
    <t>Total general  CENACE (MM USD)</t>
  </si>
  <si>
    <t>Obras de Refuerzo  CFE (MM USD)</t>
  </si>
  <si>
    <t>Total general  CFE (MM USD)</t>
  </si>
  <si>
    <t>2028-07-01</t>
  </si>
  <si>
    <t>2026-12-31</t>
  </si>
  <si>
    <t>2026-02-26 21:08:59</t>
  </si>
  <si>
    <t>2026-03-02 19:55:58</t>
  </si>
  <si>
    <t>2028-12-30</t>
  </si>
  <si>
    <t>2027-06-30</t>
  </si>
  <si>
    <t>2026-03-03 21:29:32</t>
  </si>
  <si>
    <t>2026-03-03 23:27:32</t>
  </si>
  <si>
    <t>2028-06-15</t>
  </si>
  <si>
    <t>2026-11-01</t>
  </si>
  <si>
    <t>2026-03-03 20:28:18</t>
  </si>
  <si>
    <t>2026-03-03 20:44:59</t>
  </si>
  <si>
    <t>Las diferencias se deben a la obra electromecánica,  el cable de la línea subterránea de 2 km y actividades previas (derecho de vía para llegar a Dos Bocas). Se analizará una alternativa optativa ajustando la capacidad del proyecto para lo que quepa en 115 kv sin que se vuelva inviable.</t>
  </si>
  <si>
    <t>2028-01-15</t>
  </si>
  <si>
    <t>2026-03-03 22:25:29</t>
  </si>
  <si>
    <t>2026-03-03 22:45:49</t>
  </si>
  <si>
    <t>2028-08-26</t>
  </si>
  <si>
    <t>2026-03-03 22:06:37</t>
  </si>
  <si>
    <t>2026-03-03 22:42:46</t>
  </si>
  <si>
    <t>2027-12-29</t>
  </si>
  <si>
    <t>2026-10-30</t>
  </si>
  <si>
    <t>2026-03-03 21:01:51</t>
  </si>
  <si>
    <t>2026-03-03 22:38:20</t>
  </si>
  <si>
    <t>2028-12-31</t>
  </si>
  <si>
    <t>2026-03-03 18:39:00</t>
  </si>
  <si>
    <t>2026-03-03 22:33:09</t>
  </si>
  <si>
    <t>2028-07-16</t>
  </si>
  <si>
    <t>2027-01-18</t>
  </si>
  <si>
    <t>2026-02-26 19:42:05</t>
  </si>
  <si>
    <t>2026-03-02 19:06:59</t>
  </si>
  <si>
    <t>2029-04-26</t>
  </si>
  <si>
    <t>2026-08-31</t>
  </si>
  <si>
    <t>2026-03-03 19:01:50</t>
  </si>
  <si>
    <t>2026-03-03 22:23:21</t>
  </si>
  <si>
    <t>2026-03-03 13:57:53</t>
  </si>
  <si>
    <t>2026-03-03 14:36:40</t>
  </si>
  <si>
    <t xml:space="preserve">sin estudios </t>
  </si>
  <si>
    <t>2028-06-30</t>
  </si>
  <si>
    <t>2026-07-01</t>
  </si>
  <si>
    <t>2026-02-26 10:28:47</t>
  </si>
  <si>
    <t>2026-02-26 11:59:10</t>
  </si>
  <si>
    <t>2026-12-07</t>
  </si>
  <si>
    <t>2026-02-27 21:23:15</t>
  </si>
  <si>
    <t>2026-03-02 23:32:02</t>
  </si>
  <si>
    <t>2028-10-02</t>
  </si>
  <si>
    <t>2027-02-26</t>
  </si>
  <si>
    <t>2026-02-23 15:42:17</t>
  </si>
  <si>
    <t>2026-03-03 20:17:50</t>
  </si>
  <si>
    <t xml:space="preserve">OAK </t>
  </si>
  <si>
    <t>2029-09-01</t>
  </si>
  <si>
    <t>2027-09-01</t>
  </si>
  <si>
    <t>2026-03-03 18:59:41</t>
  </si>
  <si>
    <t>2026-03-03 20:43:04</t>
  </si>
  <si>
    <t>2029-02-01</t>
  </si>
  <si>
    <t>2028-01-01</t>
  </si>
  <si>
    <t>2026-02-25 11:27:04</t>
  </si>
  <si>
    <t>2026-02-26 17:00:16</t>
  </si>
  <si>
    <t>2028-10-31</t>
  </si>
  <si>
    <t>2026-02-28 19:33:13</t>
  </si>
  <si>
    <t>2026-03-02 14:00:49</t>
  </si>
  <si>
    <t>2026-03-03 19:48:42</t>
  </si>
  <si>
    <t>2026-03-03 20:08:45</t>
  </si>
  <si>
    <t>2029-12-01</t>
  </si>
  <si>
    <t>2027-11-01</t>
  </si>
  <si>
    <t>2026-03-03 14:18:00</t>
  </si>
  <si>
    <t>2026-03-03 19:36:17</t>
  </si>
  <si>
    <t>2026-03-03 12:28:54</t>
  </si>
  <si>
    <t>2026-03-03 19:34:19</t>
  </si>
  <si>
    <t>2026-03-03 19:14:21</t>
  </si>
  <si>
    <t>2026-03-03 19:30:02</t>
  </si>
  <si>
    <t>2028-08-30</t>
  </si>
  <si>
    <t>2026-02-18 17:59:32</t>
  </si>
  <si>
    <t>2026-03-03 19:04:52</t>
  </si>
  <si>
    <t>2028-05-31</t>
  </si>
  <si>
    <t>2027-01-31</t>
  </si>
  <si>
    <t>2026-02-28 08:01:04</t>
  </si>
  <si>
    <t>2026-03-03 18:54:38</t>
  </si>
  <si>
    <t>2029-11-27</t>
  </si>
  <si>
    <t>2028-08-01</t>
  </si>
  <si>
    <t>2026-02-27 16:24:35</t>
  </si>
  <si>
    <t>2026-03-03 18:38:48</t>
  </si>
  <si>
    <t>2027-03-31</t>
  </si>
  <si>
    <t>2026-02-24 07:20:15</t>
  </si>
  <si>
    <t>2026-02-26 13:22:12</t>
  </si>
  <si>
    <t>2029-05-15</t>
  </si>
  <si>
    <t>2026-02-26 14:21:21</t>
  </si>
  <si>
    <t>2026-03-03 13:51:34</t>
  </si>
  <si>
    <t>2018-12-31</t>
  </si>
  <si>
    <t>2026-02-24 20:56:46</t>
  </si>
  <si>
    <t>2026-02-26 08:38:53</t>
  </si>
  <si>
    <t>2029-09-30</t>
  </si>
  <si>
    <t>2027-04-30</t>
  </si>
  <si>
    <t>2026-03-03 11:09:44</t>
  </si>
  <si>
    <t>2026-03-03 11:45:45</t>
  </si>
  <si>
    <t>2026-02-27 19:07:48</t>
  </si>
  <si>
    <t>2026-03-03 10:36:27</t>
  </si>
  <si>
    <t>2028-12-29</t>
  </si>
  <si>
    <t>2026-02-26 17:56:25</t>
  </si>
  <si>
    <t>2026-03-03 10:29:49</t>
  </si>
  <si>
    <t>2029-12-30</t>
  </si>
  <si>
    <t>2026-03-03 00:56:52</t>
  </si>
  <si>
    <t>2026-03-03 02:01:33</t>
  </si>
  <si>
    <t>2027-12-30</t>
  </si>
  <si>
    <t>2026-02-26 10:44:20</t>
  </si>
  <si>
    <t>2026-03-02 23:42:50</t>
  </si>
  <si>
    <t>2029-08-30</t>
  </si>
  <si>
    <t>2026-09-30</t>
  </si>
  <si>
    <t>2026-02-26 13:38:10</t>
  </si>
  <si>
    <t>2026-03-02 23:36:14</t>
  </si>
  <si>
    <t>2028-07-21</t>
  </si>
  <si>
    <t>2026-10-31</t>
  </si>
  <si>
    <t>2026-02-26 20:01:53</t>
  </si>
  <si>
    <t>2026-03-02 23:35:27</t>
  </si>
  <si>
    <t>2028-12-01</t>
  </si>
  <si>
    <t>2026-02-24 12:52:12</t>
  </si>
  <si>
    <t>2026-02-26 16:56:32</t>
  </si>
  <si>
    <t>Van a verificar  la LT Ezequiel Montés- El Palmar, se elimina la LT Dañu- San Francisco Soyaniquilpan y revisarán el costeo del tendido del segundo circuito Dañu-Jilotepec Potencia</t>
  </si>
  <si>
    <t>2028-04-21</t>
  </si>
  <si>
    <t>2026-02-27 12:38:54</t>
  </si>
  <si>
    <t>2026-03-02 23:15:15</t>
  </si>
  <si>
    <t>2029-03-30</t>
  </si>
  <si>
    <t>2027-09-30</t>
  </si>
  <si>
    <t>2026-02-26 10:30:53</t>
  </si>
  <si>
    <t>2026-03-02 22:45:33</t>
  </si>
  <si>
    <t>2029-12-17</t>
  </si>
  <si>
    <t>2027-12-17</t>
  </si>
  <si>
    <t>2026-02-26 10:18:26</t>
  </si>
  <si>
    <t>2026-03-02 21:49:00</t>
  </si>
  <si>
    <t>2028-11-30</t>
  </si>
  <si>
    <t>2026-11-30</t>
  </si>
  <si>
    <t>2026-02-26 23:32:16</t>
  </si>
  <si>
    <t>2026-03-02 21:13:57</t>
  </si>
  <si>
    <t>2026-02-17 12:26:25</t>
  </si>
  <si>
    <t>2026-02-26 16:36:51</t>
  </si>
  <si>
    <t>2026-09-01</t>
  </si>
  <si>
    <t>2026-03-02 18:24:34</t>
  </si>
  <si>
    <t>2026-03-02 20:48:24</t>
  </si>
  <si>
    <t>2029-07-01</t>
  </si>
  <si>
    <t>2027-09-23</t>
  </si>
  <si>
    <t>2026-03-02 17:08:27</t>
  </si>
  <si>
    <t>2026-03-03 09:10:16</t>
  </si>
  <si>
    <t>2026-02-17 18:17:48</t>
  </si>
  <si>
    <t>2026-02-26 16:51:08</t>
  </si>
  <si>
    <t>2028-03-01</t>
  </si>
  <si>
    <t>2026-12-27</t>
  </si>
  <si>
    <t>2026-02-26 16:44:46</t>
  </si>
  <si>
    <t>2026-02-26 18:29:32</t>
  </si>
  <si>
    <t>2026-02-27 18:48:36</t>
  </si>
  <si>
    <t>2026-03-02 23:10:16</t>
  </si>
  <si>
    <t>2026-02-26 12:17:01</t>
  </si>
  <si>
    <t>2026-03-02 23:46:08</t>
  </si>
  <si>
    <t>0000</t>
  </si>
  <si>
    <t>2026-03-01 20:36:33</t>
  </si>
  <si>
    <t>2026-03-02 14:14:26</t>
  </si>
  <si>
    <t>2028-09-15</t>
  </si>
  <si>
    <t>2026-04-27</t>
  </si>
  <si>
    <t>2026-02-18 15:45:48</t>
  </si>
  <si>
    <t>2026-03-02 00:18:53</t>
  </si>
  <si>
    <t>2027-12-01</t>
  </si>
  <si>
    <t>2026-02-19 10:41:02</t>
  </si>
  <si>
    <t>2026-03-01 09:36:42</t>
  </si>
  <si>
    <t>2028-04-01</t>
  </si>
  <si>
    <t>2026-08-01</t>
  </si>
  <si>
    <t>2026-02-20 13:59:59</t>
  </si>
  <si>
    <t>2026-02-27 21:01:57</t>
  </si>
  <si>
    <t>2028-03-30</t>
  </si>
  <si>
    <t>2028-01-31</t>
  </si>
  <si>
    <t>2026-02-14 12:59:20</t>
  </si>
  <si>
    <t>2026-02-27 20:48:10</t>
  </si>
  <si>
    <t>2026-02-17 11:16:45</t>
  </si>
  <si>
    <t>2026-02-27 20:42:42</t>
  </si>
  <si>
    <t>2026-02-16 16:21:28</t>
  </si>
  <si>
    <t>2026-02-27 20:12:48</t>
  </si>
  <si>
    <t>2028-03-31</t>
  </si>
  <si>
    <t>2026-02-26 18:45:21</t>
  </si>
  <si>
    <t>2026-02-27 19:36:13</t>
  </si>
  <si>
    <t>2029-11-30</t>
  </si>
  <si>
    <t>2028-05-15</t>
  </si>
  <si>
    <t>2026-02-27 13:25:01</t>
  </si>
  <si>
    <t>2026-02-27 14:22:50</t>
  </si>
  <si>
    <t>2027-04-09</t>
  </si>
  <si>
    <t>2026-02-27 08:20:29</t>
  </si>
  <si>
    <t>2026-02-27 12:02:00</t>
  </si>
  <si>
    <t>2026-02-26 20:15:53</t>
  </si>
  <si>
    <t>2026-02-27 11:03:29</t>
  </si>
  <si>
    <t>2026-02-26 18:01:32</t>
  </si>
  <si>
    <t>2026-02-27 10:51:49</t>
  </si>
  <si>
    <t>2029-01-31</t>
  </si>
  <si>
    <t>2026-02-26 19:38:59</t>
  </si>
  <si>
    <t>2026-02-27 10:19:40</t>
  </si>
  <si>
    <t>2027-08-31</t>
  </si>
  <si>
    <t>2026-02-27 10:00:01</t>
  </si>
  <si>
    <t>2026-03-02 14:14:57</t>
  </si>
  <si>
    <t>2026-02-27 14:40:22</t>
  </si>
  <si>
    <t>2026-02-27 17:07:21</t>
  </si>
  <si>
    <t>2027-01-28</t>
  </si>
  <si>
    <t>2026-02-26 17:40:07</t>
  </si>
  <si>
    <t>2026-02-26 19:43:50</t>
  </si>
  <si>
    <t>2029-05-16</t>
  </si>
  <si>
    <t>2026-02-26 14:23:54</t>
  </si>
  <si>
    <t>2026-03-03 12:04:44</t>
  </si>
  <si>
    <t>2029-02-16</t>
  </si>
  <si>
    <t>2026-11-15</t>
  </si>
  <si>
    <t>2026-02-18 18:16:46</t>
  </si>
  <si>
    <t>2026-02-26 17:42:11</t>
  </si>
  <si>
    <t>2026-06-30</t>
  </si>
  <si>
    <t>2026-02-17 11:38:38</t>
  </si>
  <si>
    <t>2026-02-26 16:33:15</t>
  </si>
  <si>
    <t>2028-10-01</t>
  </si>
  <si>
    <t>2026-03-03 21:34:27</t>
  </si>
  <si>
    <t>2026-03-03 22:31:26</t>
  </si>
  <si>
    <t>2026-02-24 17:20:58</t>
  </si>
  <si>
    <t>2026-02-26 16:58:07</t>
  </si>
  <si>
    <t>SE Maniobras Hecelchakán-  Hopelchén</t>
  </si>
  <si>
    <t>SE Maniobras apertura de LT Hecelchakàn-  Hopelchèn</t>
  </si>
  <si>
    <t>2026-02-17 13:02:41</t>
  </si>
  <si>
    <t>2026-02-26 16:40:47</t>
  </si>
  <si>
    <t>2029-05-01</t>
  </si>
  <si>
    <t>2026-02-17 18:54:06</t>
  </si>
  <si>
    <t>2026-02-26 16:54:04</t>
  </si>
  <si>
    <t>2026-10-01</t>
  </si>
  <si>
    <t>2026-02-19 19:54:24</t>
  </si>
  <si>
    <t>2026-02-24 00:16:15</t>
  </si>
  <si>
    <t>2026-02-26 18:36:06</t>
  </si>
  <si>
    <t>2026-02-27 09:48:58</t>
  </si>
  <si>
    <t>2026-02-24 06:44:26</t>
  </si>
  <si>
    <t>2026-02-26 16:40:16</t>
  </si>
  <si>
    <t>2028-11-29</t>
  </si>
  <si>
    <t>2026-02-19 13:45:01</t>
  </si>
  <si>
    <t>2026-02-23 22:48:02</t>
  </si>
  <si>
    <t>2029-06-01</t>
  </si>
  <si>
    <t>2026-02-27 08:19:35</t>
  </si>
  <si>
    <t>2026-02-27 09:57:29</t>
  </si>
  <si>
    <t>2026-02-17 12:55:40</t>
  </si>
  <si>
    <t>2026-02-26 16:38:55</t>
  </si>
  <si>
    <t>2029-12-24</t>
  </si>
  <si>
    <t>2026-02-26 14:09:17</t>
  </si>
  <si>
    <t>2026-02-26 16:14:54</t>
  </si>
  <si>
    <t>2026-03-03 22:48:00</t>
  </si>
  <si>
    <t>2026-03-03 23:06:56</t>
  </si>
  <si>
    <t>2026-03-03 20:02:57</t>
  </si>
  <si>
    <t>2026-03-03 20:22:05</t>
  </si>
  <si>
    <t>2026-02-25 17:21:05</t>
  </si>
  <si>
    <t>2026-02-25 22:30:34</t>
  </si>
  <si>
    <t>2026-10-15</t>
  </si>
  <si>
    <t>2026-02-20 09:24:28</t>
  </si>
  <si>
    <t>2026-02-25 12:07:13</t>
  </si>
  <si>
    <t>2026-02-24 10:41:00</t>
  </si>
  <si>
    <t>2026-02-24 13:18:14</t>
  </si>
  <si>
    <t>2028-02-01</t>
  </si>
  <si>
    <t>2026-02-23 12:21:09</t>
  </si>
  <si>
    <t>2026-02-23 16:12:48</t>
  </si>
  <si>
    <t>2029-08-31</t>
  </si>
  <si>
    <t>2026-02-19 16:24:23</t>
  </si>
  <si>
    <t>2026-02-20 19:40:17</t>
  </si>
  <si>
    <t>2026-02-24 07:07:07</t>
  </si>
  <si>
    <t>2026-02-26 17:10:51</t>
  </si>
  <si>
    <t>2027-12-31</t>
  </si>
  <si>
    <t>2026-02-26 21:07:58</t>
  </si>
  <si>
    <t>2026-03-02 21:04:55</t>
  </si>
  <si>
    <t>2029-06-26</t>
  </si>
  <si>
    <t>2026-03-03 19:55:16</t>
  </si>
  <si>
    <t>2026-03-03 22:00:03</t>
  </si>
  <si>
    <t>2029-04-30</t>
  </si>
  <si>
    <t>2026-03-03 12:58:49</t>
  </si>
  <si>
    <t>2026-03-03 19:01:39</t>
  </si>
  <si>
    <t>2030-12-27</t>
  </si>
  <si>
    <t>2028-11-27</t>
  </si>
  <si>
    <t>2026-03-03 13:07:31</t>
  </si>
  <si>
    <t>2026-03-03 18:38:53</t>
  </si>
  <si>
    <t>2027-11-26</t>
  </si>
  <si>
    <t>2026-03-02 23:00:36</t>
  </si>
  <si>
    <t>2026-03-03 12:27:06</t>
  </si>
  <si>
    <t>2029-04-01</t>
  </si>
  <si>
    <t>2026-02-26 22:27:58</t>
  </si>
  <si>
    <t>2026-03-03 00:58:07</t>
  </si>
  <si>
    <t>2026-03-02 10:01:45</t>
  </si>
  <si>
    <t>2026-03-03 00:11:49</t>
  </si>
  <si>
    <t>2026-02-28 22:40:59</t>
  </si>
  <si>
    <t>2026-03-02 22:59:09</t>
  </si>
  <si>
    <t>2026-02-26 21:08:32</t>
  </si>
  <si>
    <t>2026-03-02 19:14:01</t>
  </si>
  <si>
    <t>2029-12-26</t>
  </si>
  <si>
    <t>2026-02-26 18:10:56</t>
  </si>
  <si>
    <t>2026-03-02 16:07:19</t>
  </si>
  <si>
    <t>2029-12-31</t>
  </si>
  <si>
    <t>2028-04-30</t>
  </si>
  <si>
    <t>2026-02-20 09:34:07</t>
  </si>
  <si>
    <t>2026-02-20 17:39:07</t>
  </si>
  <si>
    <t>2030-03-29</t>
  </si>
  <si>
    <t>2026-02-20 11:49:29</t>
  </si>
  <si>
    <t>2026-02-20 12:43:43</t>
  </si>
  <si>
    <t>2026-02-20 10:34:28</t>
  </si>
  <si>
    <t>2026-02-20 11:48:09</t>
  </si>
  <si>
    <t>2028-10-11</t>
  </si>
  <si>
    <t>2026-02-18 14:37:36</t>
  </si>
  <si>
    <t>2026-02-20 10:59:52</t>
  </si>
  <si>
    <t>2029-03-02</t>
  </si>
  <si>
    <t>2027-04-01</t>
  </si>
  <si>
    <t>2026-03-03 22:06:26</t>
  </si>
  <si>
    <t>2026-03-03 23:47:02</t>
  </si>
  <si>
    <t>2029-03-31</t>
  </si>
  <si>
    <t>2026-03-03 20:08:04</t>
  </si>
  <si>
    <t>2026-03-03 23:38:16</t>
  </si>
  <si>
    <t>2026-01-31</t>
  </si>
  <si>
    <t>2026-03-03 20:25:37</t>
  </si>
  <si>
    <t>2026-03-03 23:32:15</t>
  </si>
  <si>
    <t>2026-02-17 17:52:36</t>
  </si>
  <si>
    <t>2026-02-26 16:47:53</t>
  </si>
  <si>
    <t>2026-02-24 13:55:59</t>
  </si>
  <si>
    <t>2026-03-03 23:17:28</t>
  </si>
  <si>
    <t>2026-03-03 21:43:18</t>
  </si>
  <si>
    <t>2026-03-03 22:50:44</t>
  </si>
  <si>
    <t>2026-03-03 21:29:48</t>
  </si>
  <si>
    <t>2026-03-03 22:32:55</t>
  </si>
  <si>
    <t>2026-02-27 15:43:50</t>
  </si>
  <si>
    <t>2026-03-03 22:31:10</t>
  </si>
  <si>
    <t>2026-03-03 21:50:32</t>
  </si>
  <si>
    <t>2026-03-03 22:29:35</t>
  </si>
  <si>
    <t>2028-11-01</t>
  </si>
  <si>
    <t>2026-02-16 20:08:11</t>
  </si>
  <si>
    <t>2026-03-03 21:47:17</t>
  </si>
  <si>
    <t>2029-01-28</t>
  </si>
  <si>
    <t>2017-01-28</t>
  </si>
  <si>
    <t>2026-03-03 19:28:11</t>
  </si>
  <si>
    <t>2026-03-03 21:41:37</t>
  </si>
  <si>
    <t>SE Maniobras con apertura de LT Ticul Dos - Xul-ha o en 115  kV con apertura de LT Chunhuhub - Sian Kaán (SET6)</t>
  </si>
  <si>
    <t>2029-06-30</t>
  </si>
  <si>
    <t>2026-03-03 23:31:57</t>
  </si>
  <si>
    <t>2026-03-03 23:57:47</t>
  </si>
  <si>
    <t>2026-12-11</t>
  </si>
  <si>
    <t>2026-03-03 23:13:26</t>
  </si>
  <si>
    <t>2026-03-03 23:52:08</t>
  </si>
  <si>
    <t xml:space="preserve">VINDMOL SOLAR </t>
  </si>
  <si>
    <t xml:space="preserve">Vindmol Solar </t>
  </si>
  <si>
    <t>2029-06-29</t>
  </si>
  <si>
    <t>2027-10-29</t>
  </si>
  <si>
    <t>2026-03-02 17:10:18</t>
  </si>
  <si>
    <t>2026-03-03 20:44:31</t>
  </si>
  <si>
    <t>2026-02-26 20:28:11</t>
  </si>
  <si>
    <t>2026-03-03 19:53:52</t>
  </si>
  <si>
    <t>2026-03-03 19:46:09</t>
  </si>
  <si>
    <t>2026-03-02 19:16:35</t>
  </si>
  <si>
    <t>2026-03-03 23:23:19</t>
  </si>
  <si>
    <t>2025-10-31</t>
  </si>
  <si>
    <t>2026-03-03 18:39:08</t>
  </si>
  <si>
    <t>2026-03-03 19:23:35</t>
  </si>
  <si>
    <t xml:space="preserve">SE Ixtlauacán </t>
  </si>
  <si>
    <t>2026-03-03 18:42:50</t>
  </si>
  <si>
    <t>2026-03-03 19:10:07</t>
  </si>
  <si>
    <t>2026-03-03 22:00:30</t>
  </si>
  <si>
    <t>2026-03-03 22:22:58</t>
  </si>
  <si>
    <t>2027-02-01</t>
  </si>
  <si>
    <t>2026-02-25 13:02:58</t>
  </si>
  <si>
    <t>2026-03-03 18:54:10</t>
  </si>
  <si>
    <t>2026-02-23 17:41:49</t>
  </si>
  <si>
    <t>2026-03-03 22:22:50</t>
  </si>
  <si>
    <t>2026-03-03 14:45:21</t>
  </si>
  <si>
    <t>2026-03-03 18:38:43</t>
  </si>
  <si>
    <t>2026-03-03 14:43:15</t>
  </si>
  <si>
    <t>2026-03-03 18:36:49</t>
  </si>
  <si>
    <t>2026-03-03 14:17:54</t>
  </si>
  <si>
    <t>2026-03-03 18:35:21</t>
  </si>
  <si>
    <t>2027-01-01</t>
  </si>
  <si>
    <t>2026-02-18 14:55:07</t>
  </si>
  <si>
    <t>2026-03-03 18:34:57</t>
  </si>
  <si>
    <t>2026-02-10 15:12:35</t>
  </si>
  <si>
    <t>2026-03-03 18:32:19</t>
  </si>
  <si>
    <t>2029-03-01</t>
  </si>
  <si>
    <t>2026-02-18 12:59:10</t>
  </si>
  <si>
    <t>2026-03-03 21:27:38</t>
  </si>
  <si>
    <t>2026-02-27 15:45:13</t>
  </si>
  <si>
    <t>2026-03-03 13:40:46</t>
  </si>
  <si>
    <t>2026-03-02 23:13:10</t>
  </si>
  <si>
    <t>2026-03-03 13:17:36</t>
  </si>
  <si>
    <t>2026-03-03 19:05:32</t>
  </si>
  <si>
    <t>2026-03-03 21:19:16</t>
  </si>
  <si>
    <t>2026-03-02 17:42:41</t>
  </si>
  <si>
    <t>2026-03-03 19:33:54</t>
  </si>
  <si>
    <t>2030-12-31</t>
  </si>
  <si>
    <t>2026-03-03 13:59:06</t>
  </si>
  <si>
    <t>2026-03-03 19:02:49</t>
  </si>
  <si>
    <t>2027-09-10</t>
  </si>
  <si>
    <t>2026-02-27 12:05:54</t>
  </si>
  <si>
    <t>2026-03-03 12:08:36</t>
  </si>
  <si>
    <t>2026-02-25 09:49:15</t>
  </si>
  <si>
    <t>2026-03-03 18:40:06</t>
  </si>
  <si>
    <t>2027-11-30</t>
  </si>
  <si>
    <t>2026-02-26 22:52:36</t>
  </si>
  <si>
    <t>2026-03-03 11:41:34</t>
  </si>
  <si>
    <t>2029-02-28</t>
  </si>
  <si>
    <t>2026-02-26 17:35:58</t>
  </si>
  <si>
    <t>2026-03-03 11:39:52</t>
  </si>
  <si>
    <t>2028-08-08</t>
  </si>
  <si>
    <t>2026-03-02 17:55:33</t>
  </si>
  <si>
    <t>2026-03-03 10:53:58</t>
  </si>
  <si>
    <t>2026-03-03 09:32:16</t>
  </si>
  <si>
    <t>2026-03-03 18:31:32</t>
  </si>
  <si>
    <t xml:space="preserve"> SE Maniobras con apertura LT Valladolid - Nizuc</t>
  </si>
  <si>
    <t>2026-03-03 10:24:27</t>
  </si>
  <si>
    <t>2026-03-03 12:46:34</t>
  </si>
  <si>
    <t>2026-02-26 16:36:28</t>
  </si>
  <si>
    <t>2026-03-03 12:25:28</t>
  </si>
  <si>
    <t>2029-10-01</t>
  </si>
  <si>
    <t>2026-02-26 22:18:01</t>
  </si>
  <si>
    <t>2026-03-03 02:24:52</t>
  </si>
  <si>
    <t>2028-01-03</t>
  </si>
  <si>
    <t>2027-05-03</t>
  </si>
  <si>
    <t>2026-02-27 14:13:42</t>
  </si>
  <si>
    <t>2026-03-03 00:23:32</t>
  </si>
  <si>
    <t xml:space="preserve">SE Maniobras con apertura de la LTs Tuxpan - Texcoco </t>
  </si>
  <si>
    <t>2030-05-31</t>
  </si>
  <si>
    <t>2026-02-18 12:08:47</t>
  </si>
  <si>
    <t>2026-03-02 23:58:22</t>
  </si>
  <si>
    <t>2026-03-02 23:06:50</t>
  </si>
  <si>
    <t>2026-03-02 23:50:55</t>
  </si>
  <si>
    <t>2026-02-27 19:23:47</t>
  </si>
  <si>
    <t>2026-03-03 12:10:45</t>
  </si>
  <si>
    <t>SE  Dañú ó SE CEMEX</t>
  </si>
  <si>
    <t>2026-02-26 11:12:07</t>
  </si>
  <si>
    <t>2026-03-02 23:35:23</t>
  </si>
  <si>
    <t>2028-06-06</t>
  </si>
  <si>
    <t>2026-12-17</t>
  </si>
  <si>
    <t>2026-03-02 18:27:20</t>
  </si>
  <si>
    <t>2026-03-02 23:16:16</t>
  </si>
  <si>
    <t>2028-03-22</t>
  </si>
  <si>
    <t>2026-11-26</t>
  </si>
  <si>
    <t>2026-03-03 10:26:02</t>
  </si>
  <si>
    <t>2026-03-03 11:53:20</t>
  </si>
  <si>
    <t>2026-02-26 10:53:46</t>
  </si>
  <si>
    <t>2026-03-02 22:59:15</t>
  </si>
  <si>
    <t xml:space="preserve">SE Huamantla </t>
  </si>
  <si>
    <t>2026-02-28 19:35:35</t>
  </si>
  <si>
    <t>2026-03-02 22:27:47</t>
  </si>
  <si>
    <t>2026-02-26 10:12:26</t>
  </si>
  <si>
    <t>2026-03-02 22:21:03</t>
  </si>
  <si>
    <t>2026-02-27 19:22:32</t>
  </si>
  <si>
    <t>2026-03-02 22:01:26</t>
  </si>
  <si>
    <t>2029-12-14</t>
  </si>
  <si>
    <t>2027-08-14</t>
  </si>
  <si>
    <t>2026-02-26 09:58:11</t>
  </si>
  <si>
    <t>2026-03-02 21:27:55</t>
  </si>
  <si>
    <t>2026-02-24 10:28:58</t>
  </si>
  <si>
    <t>2026-03-03 10:01:46</t>
  </si>
  <si>
    <t>2026-02-25 16:45:40</t>
  </si>
  <si>
    <t>2026-03-02 21:27:19</t>
  </si>
  <si>
    <t>2026-02-25 13:12:08</t>
  </si>
  <si>
    <t>2026-03-02 20:59:10</t>
  </si>
  <si>
    <t>2028-09-01</t>
  </si>
  <si>
    <t>2026-02-26 21:44:44</t>
  </si>
  <si>
    <t>2026-03-02 20:58:10</t>
  </si>
  <si>
    <t>2029-12-21</t>
  </si>
  <si>
    <t>2027-12-21</t>
  </si>
  <si>
    <t>2026-03-03 08:47:32</t>
  </si>
  <si>
    <t>2026-03-03 09:58:41</t>
  </si>
  <si>
    <t>2026-02-26 21:51:27</t>
  </si>
  <si>
    <t>2026-03-02 20:40:33</t>
  </si>
  <si>
    <t>2026-02-26 21:17:29</t>
  </si>
  <si>
    <t>2026-03-02 20:34:57</t>
  </si>
  <si>
    <t>2026-02-17 14:26:44</t>
  </si>
  <si>
    <t>2026-03-02 20:16:12</t>
  </si>
  <si>
    <t>2026-12-21</t>
  </si>
  <si>
    <t>2026-02-26 09:12:36</t>
  </si>
  <si>
    <t>2026-03-02 19:53:59</t>
  </si>
  <si>
    <t>2026-02-26 22:24:38</t>
  </si>
  <si>
    <t>2026-03-02 19:17:11</t>
  </si>
  <si>
    <t>2027-08-01</t>
  </si>
  <si>
    <t>2026-02-26 12:23:47</t>
  </si>
  <si>
    <t>2026-03-02 18:43:04</t>
  </si>
  <si>
    <t>2026-02-26 20:59:21</t>
  </si>
  <si>
    <t>2026-03-02 18:17:59</t>
  </si>
  <si>
    <t>2026-02-26 11:37:17</t>
  </si>
  <si>
    <t>2026-03-02 18:14:16</t>
  </si>
  <si>
    <t>2026-03-02 17:03:20</t>
  </si>
  <si>
    <t>2026-03-02 18:04:16</t>
  </si>
  <si>
    <t xml:space="preserve">NO </t>
  </si>
  <si>
    <t>2026-02-25 19:02:36</t>
  </si>
  <si>
    <t>2026-03-02 21:27:33</t>
  </si>
  <si>
    <t>2026-02-26 20:25:40</t>
  </si>
  <si>
    <t>2026-03-02 17:32:31</t>
  </si>
  <si>
    <t>2028-12-18</t>
  </si>
  <si>
    <t>2026-12-22</t>
  </si>
  <si>
    <t>2026-03-02 08:44:31</t>
  </si>
  <si>
    <t>2026-03-02 17:10:34</t>
  </si>
  <si>
    <t>2027-02-28</t>
  </si>
  <si>
    <t>2026-02-18 09:23:56</t>
  </si>
  <si>
    <t>2026-03-02 20:57:20</t>
  </si>
  <si>
    <t>2026-02-25 19:37:20</t>
  </si>
  <si>
    <t>2026-03-02 16:48:17</t>
  </si>
  <si>
    <t>2026-02-26 09:51:16</t>
  </si>
  <si>
    <t>2026-03-02 15:01:46</t>
  </si>
  <si>
    <t>2026-02-27 12:25:46</t>
  </si>
  <si>
    <t>2026-03-02 14:31:13</t>
  </si>
  <si>
    <t>2026-02-28 14:02:03</t>
  </si>
  <si>
    <t>2026-03-02 14:17:18</t>
  </si>
  <si>
    <t>SE Maniobras  con apertura de LT La Lucha - Gomez Palacio</t>
  </si>
  <si>
    <t>2026-03-01 13:01:17</t>
  </si>
  <si>
    <t>2026-03-02 14:07:52</t>
  </si>
  <si>
    <t>2026-03-01 11:58:07</t>
  </si>
  <si>
    <t>2026-03-02 14:04:52</t>
  </si>
  <si>
    <t>2027-09-22</t>
  </si>
  <si>
    <t>2026-02-26 17:16:03</t>
  </si>
  <si>
    <t>2026-03-02 19:46:39</t>
  </si>
  <si>
    <t>2026-03-02 11:06:46</t>
  </si>
  <si>
    <t>2026-03-02 11:24:23</t>
  </si>
  <si>
    <t>2030-06-26</t>
  </si>
  <si>
    <t>2026-02-27 20:32:31</t>
  </si>
  <si>
    <t>2026-02-27 21:34:07</t>
  </si>
  <si>
    <t>2028-08-31</t>
  </si>
  <si>
    <t>2026-02-14 14:49:03</t>
  </si>
  <si>
    <t>2026-02-27 21:12:55</t>
  </si>
  <si>
    <t>2026-02-14 08:41:42</t>
  </si>
  <si>
    <t>2026-02-27 20:31:30</t>
  </si>
  <si>
    <t>2028-03-15</t>
  </si>
  <si>
    <t>2025-06-30</t>
  </si>
  <si>
    <t>2026-02-12 11:55:46</t>
  </si>
  <si>
    <t>2026-02-27 20:06:39</t>
  </si>
  <si>
    <t>2027-11-02</t>
  </si>
  <si>
    <t>2026-02-26 22:56:09</t>
  </si>
  <si>
    <t>2026-03-02 18:42:45</t>
  </si>
  <si>
    <t xml:space="preserve"> SE Maniobras Solem o entronque LT Maniobras Solem - Maniobras Santiago</t>
  </si>
  <si>
    <t>2026-02-27 16:28:20</t>
  </si>
  <si>
    <t>2026-02-27 17:05:42</t>
  </si>
  <si>
    <t>2028-04-26</t>
  </si>
  <si>
    <t>2026-02-27 11:29:55</t>
  </si>
  <si>
    <t>2026-02-27 16:49:04</t>
  </si>
  <si>
    <t>2028-07-31</t>
  </si>
  <si>
    <t>2026-02-16 15:42:15</t>
  </si>
  <si>
    <t>2026-02-27 16:22:15</t>
  </si>
  <si>
    <t>2027-07-01</t>
  </si>
  <si>
    <t>2026-02-27 14:55:07</t>
  </si>
  <si>
    <t>2026-02-27 16:11:08</t>
  </si>
  <si>
    <t>2026-02-26 19:53:29</t>
  </si>
  <si>
    <t>2026-02-27 15:33:20</t>
  </si>
  <si>
    <t>2026-02-26 19:46:42</t>
  </si>
  <si>
    <t>2026-02-27 14:05:37</t>
  </si>
  <si>
    <t>2026-02-25 20:22:29</t>
  </si>
  <si>
    <t>2026-02-27 13:52:27</t>
  </si>
  <si>
    <t>2026-02-27 12:57:36</t>
  </si>
  <si>
    <t>2026-02-27 13:49:28</t>
  </si>
  <si>
    <t>2028-08-17</t>
  </si>
  <si>
    <t>2027-12-15</t>
  </si>
  <si>
    <t>2026-02-20 18:05:35</t>
  </si>
  <si>
    <t>2026-02-27 13:46:20</t>
  </si>
  <si>
    <t>2028-05-01</t>
  </si>
  <si>
    <t>2026-02-17 14:50:26</t>
  </si>
  <si>
    <t>2026-02-27 13:41:17</t>
  </si>
  <si>
    <t>2028-09-30</t>
  </si>
  <si>
    <t>2026-02-26 19:33:40</t>
  </si>
  <si>
    <t>2026-02-27 12:58:39</t>
  </si>
  <si>
    <t>2027-02-20</t>
  </si>
  <si>
    <t>2026-03-02 08:49:01</t>
  </si>
  <si>
    <t>2026-03-02 17:40:22</t>
  </si>
  <si>
    <t>2029-07-02</t>
  </si>
  <si>
    <t>90%</t>
  </si>
  <si>
    <t>2026-02-27 04:19:27</t>
  </si>
  <si>
    <t>2026-02-27 11:56:29</t>
  </si>
  <si>
    <t>2026-02-17 08:33:01</t>
  </si>
  <si>
    <t>2026-03-02 17:08:07</t>
  </si>
  <si>
    <t>2026-02-27 09:57:48</t>
  </si>
  <si>
    <t>2026-02-27 11:12:37</t>
  </si>
  <si>
    <t>2026-02-27 08:38:23</t>
  </si>
  <si>
    <t>2026-02-27 09:22:25</t>
  </si>
  <si>
    <t>2028-03-17</t>
  </si>
  <si>
    <t>2026-02-26 13:55:03</t>
  </si>
  <si>
    <t>2026-02-26 21:44:28</t>
  </si>
  <si>
    <t>2027-02-27</t>
  </si>
  <si>
    <t>2026-02-26 13:38:32</t>
  </si>
  <si>
    <t>2026-02-26 20:03:19</t>
  </si>
  <si>
    <t>2029-09-20</t>
  </si>
  <si>
    <t>2026-02-26 18:48:11</t>
  </si>
  <si>
    <t>2026-02-26 20:01:17</t>
  </si>
  <si>
    <t>2029-09-25</t>
  </si>
  <si>
    <t>2026-02-26 18:39:13</t>
  </si>
  <si>
    <t>2026-02-26 19:26:40</t>
  </si>
  <si>
    <t>2026-02-17 19:25:33</t>
  </si>
  <si>
    <t>2026-02-26 16:56:38</t>
  </si>
  <si>
    <t>2026-02-17 18:41:37</t>
  </si>
  <si>
    <t>2026-02-26 16:52:30</t>
  </si>
  <si>
    <t>2026-02-17 18:09:29</t>
  </si>
  <si>
    <t>2026-02-26 16:49:45</t>
  </si>
  <si>
    <t>2026-02-19 20:01:52</t>
  </si>
  <si>
    <t>2026-02-27 12:28:48</t>
  </si>
  <si>
    <t>2026-02-26 20:38:40</t>
  </si>
  <si>
    <t>2026-02-27 11:22:42</t>
  </si>
  <si>
    <t>2026-02-17 13:32:57</t>
  </si>
  <si>
    <t>2026-02-26 16:45:17</t>
  </si>
  <si>
    <t>2026-02-17 14:25:17</t>
  </si>
  <si>
    <t>2026-02-26 16:46:36</t>
  </si>
  <si>
    <t>2026-02-17 13:12:25</t>
  </si>
  <si>
    <t>2026-02-26 16:43:16</t>
  </si>
  <si>
    <t>2026-02-26 13:00:43</t>
  </si>
  <si>
    <t>2026-02-26 14:11:18</t>
  </si>
  <si>
    <t>2026-02-24 05:37:26</t>
  </si>
  <si>
    <t>2026-02-26 16:02:41</t>
  </si>
  <si>
    <t>2026-02-24 04:49:32</t>
  </si>
  <si>
    <t>2026-02-26 13:00:12</t>
  </si>
  <si>
    <t>2026-02-25 12:33:52</t>
  </si>
  <si>
    <t>2026-02-26 11:58:29</t>
  </si>
  <si>
    <t>2029-12-07</t>
  </si>
  <si>
    <t>2026-02-25 17:02:05</t>
  </si>
  <si>
    <t>2026-02-25 17:52:18</t>
  </si>
  <si>
    <t>2026-02-24 16:19:48</t>
  </si>
  <si>
    <t>2026-02-25 14:15:19</t>
  </si>
  <si>
    <t>2026-03-03 20:55:03</t>
  </si>
  <si>
    <t>2026-03-03 21:52:06</t>
  </si>
  <si>
    <t>LT Saltillo -  Maniobras Eólica de Coahuila</t>
  </si>
  <si>
    <t>2029-07-21</t>
  </si>
  <si>
    <t>2027-07-30</t>
  </si>
  <si>
    <t>2026-02-19 21:05:13</t>
  </si>
  <si>
    <t>2026-02-21 20:53:45</t>
  </si>
  <si>
    <t>2026-12-30</t>
  </si>
  <si>
    <t>2026-02-16 17:31:16</t>
  </si>
  <si>
    <t>2026-02-21 19:26:38</t>
  </si>
  <si>
    <t>2029-02-27</t>
  </si>
  <si>
    <t>2027-05-20</t>
  </si>
  <si>
    <t>2026-02-17 13:13:35</t>
  </si>
  <si>
    <t>2026-02-19 12:21:06</t>
  </si>
  <si>
    <t>2028-10-12</t>
  </si>
  <si>
    <t>2028-02-10</t>
  </si>
  <si>
    <t>2026-02-10 14:48:12</t>
  </si>
  <si>
    <t>2026-02-19 09:55:00</t>
  </si>
  <si>
    <t>2026-02-17 17:11:52</t>
  </si>
  <si>
    <t>2026-02-18 19:17:38</t>
  </si>
  <si>
    <t>2028-05-26</t>
  </si>
  <si>
    <t>2026-02-16 13:07:03</t>
  </si>
  <si>
    <t>2026-02-18 14:35:53</t>
  </si>
  <si>
    <t>Verificado</t>
  </si>
  <si>
    <t>Tipo de participante</t>
  </si>
  <si>
    <t>Tipo general</t>
  </si>
  <si>
    <t xml:space="preserve">N° Persona Particular </t>
  </si>
  <si>
    <t>N° de SCOEE</t>
  </si>
  <si>
    <t>Identificador</t>
  </si>
  <si>
    <t>Carga de oferta</t>
  </si>
  <si>
    <t>Repetido</t>
  </si>
  <si>
    <t>Capacidad ofertada (MW)</t>
  </si>
  <si>
    <t>F-RTB</t>
  </si>
  <si>
    <t xml:space="preserve">Nombre </t>
  </si>
  <si>
    <t xml:space="preserve">Nombre del proyecto </t>
  </si>
  <si>
    <t xml:space="preserve">Tipo de tecnología </t>
  </si>
  <si>
    <t xml:space="preserve">Región </t>
  </si>
  <si>
    <t>teléfono</t>
  </si>
  <si>
    <t xml:space="preserve">Contacto </t>
  </si>
  <si>
    <t xml:space="preserve">Recepción correo </t>
  </si>
  <si>
    <t>Firma NDA</t>
  </si>
  <si>
    <t xml:space="preserve">Descarga Invitación </t>
  </si>
  <si>
    <t>Diferimiento GS</t>
  </si>
  <si>
    <t xml:space="preserve">Carga Manifiesto Interés SCOEE </t>
  </si>
  <si>
    <t>¿Interés?</t>
  </si>
  <si>
    <t>Porcentaje de avance</t>
  </si>
  <si>
    <t>Cumple fechas</t>
  </si>
  <si>
    <t xml:space="preserve">Fecha de inicio </t>
  </si>
  <si>
    <t>Fecha de inicio formato</t>
  </si>
  <si>
    <t>Nota</t>
  </si>
  <si>
    <t>Límite</t>
  </si>
  <si>
    <t>Días excedidos</t>
  </si>
  <si>
    <t>Meses Excedidos</t>
  </si>
  <si>
    <t>Diferencial de días</t>
  </si>
  <si>
    <t>Diferencial en meses</t>
  </si>
  <si>
    <t>Participantes con manifiesto y dentro de las fechas solicitadas</t>
  </si>
  <si>
    <t>Participantes que desean continuar dentro de la fecha solicitada</t>
  </si>
  <si>
    <t>COEE-0002-2026</t>
  </si>
  <si>
    <t>No específicos</t>
  </si>
  <si>
    <t xml:space="preserve">ENERGIA FAMILIAR, S.A. DE C.V. </t>
  </si>
  <si>
    <t xml:space="preserve">CFV QUASARA </t>
  </si>
  <si>
    <t xml:space="preserve">FOTOVOLTAICA </t>
  </si>
  <si>
    <t xml:space="preserve">BAJA CALIFORNIA </t>
  </si>
  <si>
    <t>ivanhoe.lopez@gmail.com</t>
  </si>
  <si>
    <t>Manuel López
667 139 0791</t>
  </si>
  <si>
    <t>MARZO 27</t>
  </si>
  <si>
    <t>MTS BC, S.A.P.I. DE C.V.</t>
  </si>
  <si>
    <t xml:space="preserve">SANTO </t>
  </si>
  <si>
    <t>administrativo@lugano-capital.com</t>
  </si>
  <si>
    <t>Jairo Antonio 5555143107</t>
  </si>
  <si>
    <t>ENERO 26</t>
  </si>
  <si>
    <t>SAN LUIS RIO COLORADO INGENIERIA, S.A.P.I. DE C.V.</t>
  </si>
  <si>
    <t xml:space="preserve">SOLITARIO </t>
  </si>
  <si>
    <t>slrci_cfe@lugano-capital.com</t>
  </si>
  <si>
    <t>Interesados con fecha posterior a 30-abr-27</t>
  </si>
  <si>
    <t>Participantes que desean continuar fuera de la fecha solicitada</t>
  </si>
  <si>
    <t>INVENERGY SOLAR DEVELOPMENT MEXICO, S. DE R.L. DE C.V.</t>
  </si>
  <si>
    <t xml:space="preserve">KUMEYAAY ENERGY CENTER @69 KV </t>
  </si>
  <si>
    <t>MAYO 27</t>
  </si>
  <si>
    <t xml:space="preserve">ENERGICA TENEDORA DE MEXICO, S.A. DE C.V. </t>
  </si>
  <si>
    <t xml:space="preserve">ICA-PUNTA COLONET </t>
  </si>
  <si>
    <t>alberto.vega@ica.mx</t>
  </si>
  <si>
    <t>Alberto Vega
55 8603 2435</t>
  </si>
  <si>
    <t>DICIEMBRE 26</t>
  </si>
  <si>
    <t xml:space="preserve">SAN SIMON SOLAR </t>
  </si>
  <si>
    <t>antonio.castel@fisterraenergy.com</t>
  </si>
  <si>
    <t>Ismael Rodelgo
55 5407 9988</t>
  </si>
  <si>
    <t>COEE-0003-2026</t>
  </si>
  <si>
    <t>ZML DESARROLLADORA MX, S.A.P.I. DE C.V.</t>
  </si>
  <si>
    <t xml:space="preserve">ALVARO OBREGON </t>
  </si>
  <si>
    <t xml:space="preserve">BAJA CALIFORNIA SUR </t>
  </si>
  <si>
    <t>cmorande@larrain.cl</t>
  </si>
  <si>
    <t>Abraham
443 227 3978</t>
  </si>
  <si>
    <t>ABRIL 27</t>
  </si>
  <si>
    <t xml:space="preserve">HDF LATAM, S.A. DE C.V. </t>
  </si>
  <si>
    <t xml:space="preserve">PROYECTO HIBRIDO OASIS </t>
  </si>
  <si>
    <t xml:space="preserve">HÍBRIDOS </t>
  </si>
  <si>
    <t>ricardo.salazar@hdf-energy.com</t>
  </si>
  <si>
    <t>Ricardo Salazar
662 224 5121</t>
  </si>
  <si>
    <t>DICIEMBRE 27</t>
  </si>
  <si>
    <t xml:space="preserve">ELECTRICA ASELCO, S.A. DE C.V. </t>
  </si>
  <si>
    <t xml:space="preserve">LA PASION </t>
  </si>
  <si>
    <t>ventas@aselec.mx</t>
  </si>
  <si>
    <t>Javier Celaya
662 430 5654</t>
  </si>
  <si>
    <t>JUNIO 27</t>
  </si>
  <si>
    <t xml:space="preserve">EL PALMAR </t>
  </si>
  <si>
    <t xml:space="preserve">si </t>
  </si>
  <si>
    <t xml:space="preserve">DISTRIBUIDORA MAHJOS SUMINISTROS PENINSULARES, S.A. DE C.V. </t>
  </si>
  <si>
    <t xml:space="preserve">PARQUE SOLAR LOS CABOS </t>
  </si>
  <si>
    <t>mariscalje@mahjos.com.mx</t>
  </si>
  <si>
    <t>Mariscal
998 168 6207</t>
  </si>
  <si>
    <t xml:space="preserve">EL PALMAR ENERGY CENTER </t>
  </si>
  <si>
    <t xml:space="preserve">LORETO ENERGY CENTER </t>
  </si>
  <si>
    <t xml:space="preserve">ENERGIA LOS CABOS, S.A. DE C.V. </t>
  </si>
  <si>
    <t>PROYECTO HIBRIDO LOS CABOS</t>
  </si>
  <si>
    <t>omar.osorio@hdf-energy.com</t>
  </si>
  <si>
    <t>Participantes que no desean continuar declarado en manifestación</t>
  </si>
  <si>
    <t>Participantes que no desean continuar</t>
  </si>
  <si>
    <t>SOLUCIONES ENERGETICAS PARA LA TRANSFORMACION BCS,S.A.P.I. DE C.V.</t>
  </si>
  <si>
    <t xml:space="preserve">SOLAR SAN JOSE DEL CABO </t>
  </si>
  <si>
    <t>rdiaz@sept.mx</t>
  </si>
  <si>
    <t>COEE-0004-2026</t>
  </si>
  <si>
    <t>PROYENER, S. DE R.L. DE C.V.</t>
  </si>
  <si>
    <t>administracion@proyener.mx</t>
  </si>
  <si>
    <t>ENERO 28</t>
  </si>
  <si>
    <t xml:space="preserve">ICA SALTILLO 2 </t>
  </si>
  <si>
    <t>VIENTO DE BELLA UNION, S. DE R.L. DE C.V.</t>
  </si>
  <si>
    <t xml:space="preserve">VIENTO DE BELLA UNION </t>
  </si>
  <si>
    <t>luis.fdo.avila@hotmail.com</t>
  </si>
  <si>
    <t>Cristina Zarza 
55 6792 1774</t>
  </si>
  <si>
    <t>ATRIA WIND FARM II, S.A.P.I. DE C.V.</t>
  </si>
  <si>
    <t xml:space="preserve">ATRIA WIND FARM II_ALTERNATIVA </t>
  </si>
  <si>
    <t xml:space="preserve">EÓLICO </t>
  </si>
  <si>
    <t>fernando.gonzalez@natcoenergy.com</t>
  </si>
  <si>
    <t>OAK CREEK ENERGIA DE MEXICO, S. DE R.L. DE C.V.</t>
  </si>
  <si>
    <t xml:space="preserve">RANCHO GRANDE </t>
  </si>
  <si>
    <t>lsalinas@ocdm.com.mx</t>
  </si>
  <si>
    <t>Oliver Probst
81 1179 5118</t>
  </si>
  <si>
    <t>THERMION ENERGY, S.A. DE C.V</t>
  </si>
  <si>
    <t xml:space="preserve">EL GUAJILLO </t>
  </si>
  <si>
    <t>falcantara@thermion.mx</t>
  </si>
  <si>
    <t>Erick Ortuño
722 638 5102</t>
  </si>
  <si>
    <t xml:space="preserve">SANTA GERTRUDIS </t>
  </si>
  <si>
    <t xml:space="preserve">PROYECTO </t>
  </si>
  <si>
    <t>PARQUE EOLICO DE EURONOTUS, S. DE R.L. DE C.V.</t>
  </si>
  <si>
    <t xml:space="preserve">PARQUE EOLICO DE EURONOTUS </t>
  </si>
  <si>
    <t>esancristobal@invenergy.com</t>
  </si>
  <si>
    <t>ENERGIA SOLAR OMEGA,S.A.P.I. DE C.V.</t>
  </si>
  <si>
    <t xml:space="preserve">PE SABINAS </t>
  </si>
  <si>
    <t>erik_feer@hotmail.com</t>
  </si>
  <si>
    <t xml:space="preserve">COMPAÑIA EOLICA DE REYNOSA, S.A. DE C.V. </t>
  </si>
  <si>
    <t xml:space="preserve">MONTECRISTO </t>
  </si>
  <si>
    <t>mmartinez@thermion.mx</t>
  </si>
  <si>
    <t xml:space="preserve">GTE ENERGY MEXICO, S.A. DE C.V.  </t>
  </si>
  <si>
    <t>CFV RANCHOS LA CRISIS Y LA NORIA</t>
  </si>
  <si>
    <t>dbermea68@msn.com</t>
  </si>
  <si>
    <t>ENERGEO LOS MOLINOS, S.A.P.I. DE C.V.</t>
  </si>
  <si>
    <t xml:space="preserve">ENERGEO LOS MOLINOS </t>
  </si>
  <si>
    <t>eortuno@thermion.mx</t>
  </si>
  <si>
    <t>NOVIEMBRE 26</t>
  </si>
  <si>
    <t>DELARO, S.A.P.I. DE C.V.</t>
  </si>
  <si>
    <t xml:space="preserve">DELARO </t>
  </si>
  <si>
    <t>PE LOS HUIZACHES, S.A.P.I DE C.V.</t>
  </si>
  <si>
    <t xml:space="preserve">PE LOS HUIZACHES </t>
  </si>
  <si>
    <t>mferrer@zumaenergia.com</t>
  </si>
  <si>
    <t>Miguel 
55 6317 3509</t>
  </si>
  <si>
    <t>OCTUBRE 29</t>
  </si>
  <si>
    <t xml:space="preserve">REYSOL ENERGY CENTER </t>
  </si>
  <si>
    <t>MAYO 28</t>
  </si>
  <si>
    <t>PARQUE FV ENERGIAS RENOVABLES DE TAMAULIPAS (ALTAMIRA)</t>
  </si>
  <si>
    <t>Alex Rodriguez  55 1017 5685</t>
  </si>
  <si>
    <t>PARQUE FV ENERGIAS RENOVABLES DE TAMAULIPAS</t>
  </si>
  <si>
    <t xml:space="preserve">ENERGIA LIMPIA EL MEZQUITE </t>
  </si>
  <si>
    <t xml:space="preserve">TERRALIA ENERGIA Y CAMPO, S.A. DE C.V. </t>
  </si>
  <si>
    <t>EL CHORRO</t>
  </si>
  <si>
    <t>diego.salgado@gammx.com</t>
  </si>
  <si>
    <t>Ricardo Hurtado
55 2892 9251</t>
  </si>
  <si>
    <t>COEE-0005-2026</t>
  </si>
  <si>
    <t>PSFV DON HUMBERTO, S.A.P.I. DE C.V.</t>
  </si>
  <si>
    <t xml:space="preserve">DON HUMBERTO </t>
  </si>
  <si>
    <t>ing.jgs90@gmail.com</t>
  </si>
  <si>
    <t>Jorge Guerra
558531 8842</t>
  </si>
  <si>
    <t>LA POZA SOLAR, S. DE R.L. DE C.V.</t>
  </si>
  <si>
    <t xml:space="preserve">LA POZA SOLAR S. DE R.L. DE C.V. </t>
  </si>
  <si>
    <t>hromero@csqbgroup.com</t>
  </si>
  <si>
    <t xml:space="preserve">Carlos Quiros 66 2124 0612 </t>
  </si>
  <si>
    <t xml:space="preserve">SUNORA, S. DE R.L. DE C.V. </t>
  </si>
  <si>
    <t xml:space="preserve">SUNORA S. DE R.L. DE C.V. </t>
  </si>
  <si>
    <t>jquiros@csqbgroup.com</t>
  </si>
  <si>
    <t>Carlos Quiros 66 2124 0612</t>
  </si>
  <si>
    <t>CIMARRON SOLAR, S. DE R.L. DE C.V.</t>
  </si>
  <si>
    <t xml:space="preserve">CIMARRON SOLAR S. DE R.L. DE C.V. </t>
  </si>
  <si>
    <t xml:space="preserve">SOL DE SONORA,S.A.P.I. DE C.V. </t>
  </si>
  <si>
    <t>SOL DE SONORA 70</t>
  </si>
  <si>
    <t>cmanzanares@thermion.mx</t>
  </si>
  <si>
    <t>COEE-0006-2026</t>
  </si>
  <si>
    <t xml:space="preserve">FREEMAN ENERGY,S.A. DE C.V. </t>
  </si>
  <si>
    <t xml:space="preserve">CFV LAS GARZAS </t>
  </si>
  <si>
    <t>aldoalvarez@freemansc.com</t>
  </si>
  <si>
    <t xml:space="preserve">Aldo Alvarez 87 1219 7224 </t>
  </si>
  <si>
    <t>COEE-0007-2026</t>
  </si>
  <si>
    <t xml:space="preserve">ACATLAN GENERACION </t>
  </si>
  <si>
    <t xml:space="preserve">OCCIDENTAL </t>
  </si>
  <si>
    <t>ENERO 27</t>
  </si>
  <si>
    <t>*1 Sola Manifestación</t>
  </si>
  <si>
    <t xml:space="preserve">TAMPICO SOLAR </t>
  </si>
  <si>
    <t>EOLICA DE GUANAJUATO, S.A.P.I. DE C.V.</t>
  </si>
  <si>
    <t xml:space="preserve">EOLICA DE GUANAJUATO </t>
  </si>
  <si>
    <t> jc.vitela@viveenergia.com</t>
  </si>
  <si>
    <t>Juan Carlos Vitela Melgar
55 2109 0708</t>
  </si>
  <si>
    <t>AGOSTO 27</t>
  </si>
  <si>
    <t>ENERGIAS OLLIN, S.A. DE C.V.</t>
  </si>
  <si>
    <t xml:space="preserve">PROYECTO SOLAR LOS NOGALES </t>
  </si>
  <si>
    <t>arcoydonhi@proyectosenergia.com</t>
  </si>
  <si>
    <t xml:space="preserve">LAS JICAMAS </t>
  </si>
  <si>
    <t xml:space="preserve">LAGOS NORTE </t>
  </si>
  <si>
    <t xml:space="preserve">HUGO SANTIAGO FLORES </t>
  </si>
  <si>
    <t xml:space="preserve">LA SAUCEDA SOLAR </t>
  </si>
  <si>
    <t>arturo.lopez@cuasarcapital.com</t>
  </si>
  <si>
    <t>Arturo López  61 8107  2850</t>
  </si>
  <si>
    <t>Participantes que no desean continuar declarado vía telefónica</t>
  </si>
  <si>
    <t>KAIBIL SOLAR, S. DE R.L. DE C.V.</t>
  </si>
  <si>
    <t xml:space="preserve">ESTRADA </t>
  </si>
  <si>
    <t> info@genuxpower.com</t>
  </si>
  <si>
    <t>Mariana Chorné
56 1988 6236</t>
  </si>
  <si>
    <t xml:space="preserve">PROMOCION RENOVABLE DEL BAJIO, S.A. DE C.V. </t>
  </si>
  <si>
    <t xml:space="preserve">PROMOCION RENOVABLE DEL BAJIO </t>
  </si>
  <si>
    <t>ruben.mata@hubenergia.com</t>
  </si>
  <si>
    <t>SEPTIEMBRE 27</t>
  </si>
  <si>
    <t xml:space="preserve">CERES ENERGY, S.A. DE C.V. </t>
  </si>
  <si>
    <t xml:space="preserve">PROYECTO SOLAR ARCO Y DONHI </t>
  </si>
  <si>
    <t>losnogales@proyectosenergia.com</t>
  </si>
  <si>
    <t>Gilberto Martínez  55 4766 0943</t>
  </si>
  <si>
    <t>ATLANTICA RENEWABLE POWER MEXICO, S. DE R.L. DE C.V.</t>
  </si>
  <si>
    <t xml:space="preserve">FRESNILLO (PV ATOCHA) </t>
  </si>
  <si>
    <t>Luis Quero  55 8071 3050</t>
  </si>
  <si>
    <t>FEBRERO 27</t>
  </si>
  <si>
    <t>ELAWAN WIND MEXICO III,S.A.P.I. DE C.V.</t>
  </si>
  <si>
    <t xml:space="preserve">SAN PEDRO SOLAR </t>
  </si>
  <si>
    <t>alfonso.fernandezvalera@gmail.com</t>
  </si>
  <si>
    <t>Alfonso Fernández  55 1866 5659</t>
  </si>
  <si>
    <t>SELKA POWER PLANT 1, S.A.P.I. DE C.V.</t>
  </si>
  <si>
    <t>SELKA POWER PLANT 1</t>
  </si>
  <si>
    <t> seila.s@selkakapital.com</t>
  </si>
  <si>
    <t>Seila Santiago
477 899 1875</t>
  </si>
  <si>
    <t>INVENERGY WIND DEVELOPMENT MEXICO, S. DE R.L. DE C.V.</t>
  </si>
  <si>
    <t xml:space="preserve">PARQUE EOLICO VIRGEN DE LOS ZACATECAS </t>
  </si>
  <si>
    <t>mexicorenewables@invenergyllc.com</t>
  </si>
  <si>
    <t xml:space="preserve">SOL DE ZACATECAS </t>
  </si>
  <si>
    <t xml:space="preserve">AMATITAN </t>
  </si>
  <si>
    <t xml:space="preserve">LA PAREJA </t>
  </si>
  <si>
    <t>CORUENER GENERACION MEXICO I, S.A.P.I. DE C.V.</t>
  </si>
  <si>
    <t xml:space="preserve">PARQUE FOTOVOLTAICO SAN JUAN SOLAR </t>
  </si>
  <si>
    <t>Gilbran Sandoval 55 6055 2334</t>
  </si>
  <si>
    <t xml:space="preserve">YOSPI ENERGIA, S.A. DE C.V. </t>
  </si>
  <si>
    <t xml:space="preserve">PARQUE SOLAR SAN CAYETANO </t>
  </si>
  <si>
    <t>sancayetano@proyectosenergia.com</t>
  </si>
  <si>
    <t>COEE-0008-2026</t>
  </si>
  <si>
    <t xml:space="preserve">EL GUAYABO </t>
  </si>
  <si>
    <t xml:space="preserve">ORIENTAL </t>
  </si>
  <si>
    <t>PROMOCION FOTOVOLTAICA VALLADOLID,S.A.P.I. DE C.V.</t>
  </si>
  <si>
    <t xml:space="preserve">PS PEROTE </t>
  </si>
  <si>
    <t> angelica.diaz.celis777@gmail.com</t>
  </si>
  <si>
    <t>SOLEIL FOTOVOLTAICA, S.A.P.I. DE C.V.</t>
  </si>
  <si>
    <t xml:space="preserve">PS TENEXAC </t>
  </si>
  <si>
    <t>erikfeer55@gmail.com</t>
  </si>
  <si>
    <t>Grupo Cobra - RWE Renewables Mexico</t>
  </si>
  <si>
    <t>AJOLOTE RECURSOS AMBIENTALES, S. DE R.L. DE C.V.</t>
  </si>
  <si>
    <t xml:space="preserve">PAPANTLA </t>
  </si>
  <si>
    <t>ernesto.eduardo@grupocobra.mx</t>
  </si>
  <si>
    <t>Michelle Fuentes Villalobos
55 3138 8471</t>
  </si>
  <si>
    <t xml:space="preserve">PARQUE ENERGIAS RENOVABLES TUXTLA </t>
  </si>
  <si>
    <t>ALTEN ENERGIAS RENOVABLES MEXICO SIETE, S.A. DE C.V.</t>
  </si>
  <si>
    <t xml:space="preserve">ALTEN SIETE </t>
  </si>
  <si>
    <t> erik.nicanor@alten-energy.com</t>
  </si>
  <si>
    <t>Erick Aguilar 55 8050 8587</t>
  </si>
  <si>
    <t xml:space="preserve">SOLAR ENERGIA TRES HERMANOS, S.A. DE C.V. </t>
  </si>
  <si>
    <t xml:space="preserve">SOLAR ENERGIA TRES HERMANOS </t>
  </si>
  <si>
    <t>rafael.contreras@proyectalaw.com</t>
  </si>
  <si>
    <t>Dolores Temoltzin
55 4143 7329</t>
  </si>
  <si>
    <t>DESARROLLOS Y SOLUCIONES ENERGETICAS EIRENE, S. DE R.L. DE C.V.</t>
  </si>
  <si>
    <t xml:space="preserve">PLANTA SOLAR CERRO COLORADO </t>
  </si>
  <si>
    <t>ana.ruiz@fisterraenergy.com</t>
  </si>
  <si>
    <t>SUNPARK CAANER 1,S.A.P.I. DE C.V.</t>
  </si>
  <si>
    <t xml:space="preserve">PARQUE SOLAR TABASCO </t>
  </si>
  <si>
    <t>solartabasco@kiin.com.mx</t>
  </si>
  <si>
    <t>Melisa Carmona
479 104 7551</t>
  </si>
  <si>
    <t>JULIO 27</t>
  </si>
  <si>
    <t>COEE-0009-2026</t>
  </si>
  <si>
    <t xml:space="preserve">PV MOQUEL SOLAR </t>
  </si>
  <si>
    <t xml:space="preserve">PENINSULAR </t>
  </si>
  <si>
    <t>MARZO 28</t>
  </si>
  <si>
    <t>Proyectos que requieren consulta a pueblos indígenas</t>
  </si>
  <si>
    <t>GLOBAL SOLAR AMERICA 3,S.A.P.I. DE C.V.</t>
  </si>
  <si>
    <t>GLOBAL SOLAR 3 CAMPECHE 100 MW</t>
  </si>
  <si>
    <t>anavarro@hagerman.com.mx</t>
  </si>
  <si>
    <t xml:space="preserve">DALIA 3 PV (CASTAMAY) </t>
  </si>
  <si>
    <t xml:space="preserve">DESARROLLOS Y SOLUCIONES ENERGETICAS ARCE, S. DE R.L. DE C.V. </t>
  </si>
  <si>
    <t xml:space="preserve">PLANTA SOLAR HAAB KIIN </t>
  </si>
  <si>
    <t>david.valencia@fisterraenergy.com</t>
  </si>
  <si>
    <t>PARQUE FV ENERGIAS RENOVABLES SAAS (PETO)</t>
  </si>
  <si>
    <t xml:space="preserve">PV SANDOM SOLAR </t>
  </si>
  <si>
    <t xml:space="preserve">TIKINMUL </t>
  </si>
  <si>
    <t>BRUMA ENERGY, S.A. DE C.V.</t>
  </si>
  <si>
    <t xml:space="preserve">VILLAS CANCUN </t>
  </si>
  <si>
    <t> michelle.fuentes@grupocobra.mx</t>
  </si>
  <si>
    <t>PARQUE EOLICO CHAMPOTON (MARENGO)</t>
  </si>
  <si>
    <t> diego.salgado@gammx.com</t>
  </si>
  <si>
    <t>PARQUE FV ENERGIAS RENOVABLES DE MEXICO TRES (HECELCHAKAN)</t>
  </si>
  <si>
    <t>CORUENER GENERACION MEXICO III, S.A.P.I. DE C.V.</t>
  </si>
  <si>
    <t xml:space="preserve">PFV EL FAISAN </t>
  </si>
  <si>
    <t>gibranjnk@gmail.com</t>
  </si>
  <si>
    <t>SOLAR ENERGIA TRES HERMANOS, S.A. DE C.V.  (HOCOFAISAN MAYA SA DE CV)</t>
  </si>
  <si>
    <t xml:space="preserve">LOS GIRASOLES </t>
  </si>
  <si>
    <t>PARQUE FV ENERGIAS RENOVABLES KIIN (TEKAX)</t>
  </si>
  <si>
    <t xml:space="preserve">CHAMPOTON ENERGY CENTER </t>
  </si>
  <si>
    <t>COEE-0010-2026</t>
  </si>
  <si>
    <t>Específico</t>
  </si>
  <si>
    <t>Moss Solutions</t>
  </si>
  <si>
    <t>MOSS SOLUTIONS, S.A. DE C.V.</t>
  </si>
  <si>
    <t>esanchez@ecobasket.co</t>
  </si>
  <si>
    <t>Miguel Sánchez
55 1044 6774</t>
  </si>
  <si>
    <t>CRATUS ENERGY SOLUTIONS, S.A.P.I DE C.V.</t>
  </si>
  <si>
    <t>enriqueveradavila@gmail.com</t>
  </si>
  <si>
    <t>Enrique Vera 
844 442 1719</t>
  </si>
  <si>
    <t>COMPAÑIA MEXICANA DE GERENCIA Y OPERACION, S.A. DE C.V.</t>
  </si>
  <si>
    <t>bd@valiaenergia.com</t>
  </si>
  <si>
    <t>michelle.fuentes@grupocobra.mx</t>
  </si>
  <si>
    <t>FISTERRA ENERGY MEXICO, S. DE R.L. DE C.V.</t>
  </si>
  <si>
    <t>info@fisterraenergy.com</t>
  </si>
  <si>
    <t>Ckd Infraestruturca</t>
  </si>
  <si>
    <t>CKD INFRAETRUCTURA MEXICO SA DE CV</t>
  </si>
  <si>
    <t>abraham@alominfra.com; aliciag@alominfra.com;</t>
  </si>
  <si>
    <t>Abraham
55 8581 6279</t>
  </si>
  <si>
    <t>Participantes que no desean continuar declarado</t>
  </si>
  <si>
    <t>COEE-0011-2026</t>
  </si>
  <si>
    <t>CATALYSTA COLLECTIVA, S.A.S.</t>
  </si>
  <si>
    <t xml:space="preserve">CFV CONCEPCIÓN MENDIZABAL FASE 1 </t>
  </si>
  <si>
    <t>edar.araiza@gmail.com</t>
  </si>
  <si>
    <t>CFV CONCEPCIÓN MENDIZABAL FASE 1</t>
  </si>
  <si>
    <t>Mexico Infra</t>
  </si>
  <si>
    <t>MEXICO INFRASTRUCTURE PARTNERS SE, S.A.P.I. DE C.V.</t>
  </si>
  <si>
    <t>emoctezuma@energiaquantum.com</t>
  </si>
  <si>
    <t>CAZADERO SOLAR, S. DE R.L. DE C.V.</t>
  </si>
  <si>
    <t>rjuarez@atlasren.com</t>
  </si>
  <si>
    <t>Rafael Juárez
55 3212 2133</t>
  </si>
  <si>
    <t>COEE-0012-2026</t>
  </si>
  <si>
    <t xml:space="preserve">CFV CONCEPCIÓN MENDIZABAL FASE 2 </t>
  </si>
  <si>
    <t>Eliminado</t>
  </si>
  <si>
    <t>COEE-0013-2026</t>
  </si>
  <si>
    <t>CFV CONCEPCIÓN MENDIZABAL FASE 3</t>
  </si>
  <si>
    <t> rjuarez@atlasren.com</t>
  </si>
  <si>
    <t>Abraham 55 8581 6279</t>
  </si>
  <si>
    <t>Status CMMV</t>
  </si>
  <si>
    <t>Status CMMV2</t>
  </si>
  <si>
    <t>No considerar CMMV</t>
  </si>
  <si>
    <t>Status 13-05-2026</t>
  </si>
  <si>
    <t>PRIVADO (VUPE 2)</t>
  </si>
  <si>
    <t>Segunda convocatoria Particulares</t>
  </si>
  <si>
    <t>Particulares (con prelación)</t>
  </si>
  <si>
    <t>CFE (recursos propios y con prelación)</t>
  </si>
  <si>
    <t>Particulares (primera convocatoria)</t>
  </si>
  <si>
    <t>Segunda convocatoria Mixtos</t>
  </si>
  <si>
    <t>CFV Villa Constitución</t>
  </si>
  <si>
    <t>Cogeneración Salina Cruz</t>
  </si>
  <si>
    <t>Tapachula Solar</t>
  </si>
  <si>
    <t>TG González Ortega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</si>
</sst>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_-* #,##0_-;\-* #,##0_-;_-* &quot;-&quot;??_-;_-@_-"/>
    <numFmt numFmtId="165" formatCode="#,##0.0"/>
    <numFmt numFmtId="166" formatCode="0.0"/>
    <numFmt numFmtId="167" formatCode="0.0%"/>
    <numFmt numFmtId="168" formatCode="_-* #,##0.0000_-;\-* #,##0.0000_-;_-* &quot;-&quot;??_-;_-@_-"/>
    <numFmt numFmtId="169" formatCode="_-* #,##0.000_-;\-* #,##0.000_-;_-* &quot;-&quot;??_-;_-@_-"/>
    <numFmt numFmtId="170" formatCode="0.000"/>
    <numFmt numFmtId="171" formatCode="dd\-mm\-yy;@"/>
    <numFmt numFmtId="172" formatCode="yyyy\-mm\-dd"/>
  </numFmts>
  <fonts count="12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sz val="10"/>
      <color indexed="8"/>
      <name val="Arial"/>
      <family val="2"/>
    </font>
    <font>
      <b/>
      <sz val="10"/>
      <color theme="0"/>
      <name val="Noto Sans"/>
      <family val="2"/>
    </font>
    <font>
      <sz val="10"/>
      <color rgb="FF000000"/>
      <name val="Noto Sans"/>
      <family val="2"/>
    </font>
    <font>
      <sz val="9"/>
      <color indexed="81"/>
      <name val="Tahoma"/>
      <family val="2"/>
    </font>
    <font>
      <u/>
      <sz val="10"/>
      <color theme="10"/>
      <name val="Aptos Narrow"/>
      <family val="2"/>
      <scheme val="minor"/>
    </font>
    <font>
      <b/>
      <sz val="9"/>
      <color theme="0"/>
      <name val="Noto Sans"/>
      <family val="2"/>
    </font>
    <font>
      <u/>
      <sz val="9"/>
      <color theme="10"/>
      <name val="Aptos Narrow"/>
      <family val="2"/>
      <scheme val="minor"/>
    </font>
    <font>
      <sz val="8"/>
      <color theme="1"/>
      <name val="Aptos Narrow"/>
      <family val="2"/>
      <scheme val="minor"/>
    </font>
    <font>
      <u/>
      <sz val="8"/>
      <color theme="10"/>
      <name val="Aptos Narrow"/>
      <family val="2"/>
      <scheme val="minor"/>
    </font>
    <font>
      <sz val="8"/>
      <color theme="1"/>
      <name val="Aptos Display"/>
      <family val="2"/>
      <scheme val="major"/>
    </font>
    <font>
      <b/>
      <sz val="8"/>
      <color theme="1"/>
      <name val="Aptos Display"/>
      <family val="2"/>
      <scheme val="major"/>
    </font>
    <font>
      <b/>
      <sz val="8"/>
      <color theme="0"/>
      <name val="Aptos Display"/>
      <family val="2"/>
      <scheme val="major"/>
    </font>
    <font>
      <sz val="8"/>
      <color indexed="8"/>
      <name val="Aptos Display"/>
      <family val="2"/>
      <scheme val="major"/>
    </font>
    <font>
      <u/>
      <sz val="8"/>
      <color theme="10"/>
      <name val="Aptos Display"/>
      <family val="2"/>
      <scheme val="major"/>
    </font>
    <font>
      <sz val="8"/>
      <color rgb="FF19222F"/>
      <name val="Aptos Display"/>
      <family val="2"/>
      <scheme val="major"/>
    </font>
    <font>
      <sz val="8"/>
      <color rgb="FF000000"/>
      <name val="Aptos Display"/>
      <family val="2"/>
      <scheme val="major"/>
    </font>
    <font>
      <b/>
      <sz val="11"/>
      <color rgb="FFFFFFFF"/>
      <name val="Aptos Narrow"/>
      <family val="2"/>
      <scheme val="minor"/>
    </font>
    <font>
      <b/>
      <sz val="14"/>
      <color rgb="FFFFFFFF"/>
      <name val="Aptos Narrow"/>
      <family val="2"/>
      <scheme val="minor"/>
    </font>
    <font>
      <sz val="12"/>
      <color theme="1"/>
      <name val="Aptos Narrow"/>
      <family val="2"/>
      <scheme val="minor"/>
    </font>
    <font>
      <b/>
      <sz val="11"/>
      <color rgb="FFFFFFFF"/>
      <name val="Noto Sans"/>
      <family val="2"/>
    </font>
    <font>
      <sz val="11"/>
      <color theme="1"/>
      <name val="Noto Sans"/>
      <family val="2"/>
    </font>
    <font>
      <sz val="10"/>
      <color theme="1"/>
      <name val="Noto Sans"/>
      <family val="2"/>
    </font>
    <font>
      <sz val="10"/>
      <name val="Noto Sans"/>
      <family val="2"/>
    </font>
    <font>
      <sz val="11"/>
      <color rgb="FF000000"/>
      <name val="Noto Sans"/>
      <family val="2"/>
    </font>
    <font>
      <sz val="10"/>
      <color rgb="FFBF9000"/>
      <name val="Noto Sans"/>
      <family val="2"/>
    </font>
    <font>
      <b/>
      <sz val="10"/>
      <color rgb="FF000000"/>
      <name val="Noto Sans"/>
      <family val="2"/>
    </font>
    <font>
      <sz val="10"/>
      <color rgb="FF2E75B6"/>
      <name val="Noto Sans"/>
      <family val="2"/>
    </font>
    <font>
      <sz val="10"/>
      <color rgb="FF4472C4"/>
      <name val="Noto Sans"/>
      <family val="2"/>
    </font>
    <font>
      <sz val="11"/>
      <color rgb="FF000000"/>
      <name val="Tahoma"/>
      <family val="2"/>
    </font>
    <font>
      <sz val="11"/>
      <color rgb="FF000000"/>
      <name val="Aptos Narrow"/>
      <family val="2"/>
    </font>
    <font>
      <sz val="10"/>
      <color rgb="FFFF0000"/>
      <name val="Noto Sans"/>
      <family val="2"/>
    </font>
    <font>
      <sz val="10"/>
      <color rgb="FF5B9BD5"/>
      <name val="Noto Sans"/>
      <family val="2"/>
    </font>
    <font>
      <sz val="10"/>
      <color rgb="FF0070C0"/>
      <name val="Noto Sans"/>
      <family val="2"/>
    </font>
    <font>
      <sz val="10"/>
      <color rgb="FF993366"/>
      <name val="Noto Sans"/>
      <family val="2"/>
    </font>
    <font>
      <b/>
      <sz val="10"/>
      <color theme="1"/>
      <name val="Noto Sans"/>
      <family val="2"/>
    </font>
    <font>
      <sz val="11"/>
      <color rgb="FF000000"/>
      <name val="Calibri"/>
      <family val="2"/>
    </font>
    <font>
      <sz val="11"/>
      <color theme="1"/>
      <name val="-Apple-System"/>
      <charset val="1"/>
    </font>
    <font>
      <sz val="10"/>
      <name val="Arial"/>
      <family val="2"/>
    </font>
    <font>
      <b/>
      <sz val="11"/>
      <color rgb="FFFFFF00"/>
      <name val="Noto Sans"/>
      <family val="2"/>
    </font>
    <font>
      <sz val="11"/>
      <color rgb="FF000000"/>
      <name val="Times New Roman"/>
      <family val="1"/>
    </font>
    <font>
      <b/>
      <sz val="9"/>
      <color indexed="81"/>
      <name val="Tahoma"/>
      <family val="2"/>
    </font>
    <font>
      <b/>
      <sz val="9"/>
      <color rgb="FF000000"/>
      <name val="Tahoma"/>
      <family val="2"/>
    </font>
    <font>
      <sz val="9"/>
      <color rgb="FF000000"/>
      <name val="Tahoma"/>
      <family val="2"/>
    </font>
    <font>
      <sz val="12"/>
      <color theme="1"/>
      <name val="Noto Sans"/>
      <family val="2"/>
    </font>
    <font>
      <b/>
      <sz val="11"/>
      <color rgb="FF92D050"/>
      <name val="Aptos Narrow"/>
      <family val="2"/>
      <scheme val="minor"/>
    </font>
    <font>
      <b/>
      <sz val="11"/>
      <color rgb="FF002060"/>
      <name val="Aptos Narrow"/>
      <family val="2"/>
      <scheme val="minor"/>
    </font>
    <font>
      <sz val="11"/>
      <name val="Aptos Narrow"/>
      <family val="2"/>
      <scheme val="minor"/>
    </font>
    <font>
      <sz val="11"/>
      <color theme="1"/>
      <name val="Aptos Narrow"/>
      <family val="2"/>
    </font>
    <font>
      <sz val="11"/>
      <color rgb="FF242424"/>
      <name val="Aptos Narrow"/>
      <family val="2"/>
    </font>
    <font>
      <sz val="12"/>
      <color rgb="FF000000"/>
      <name val="Calibri"/>
      <family val="2"/>
    </font>
    <font>
      <sz val="11"/>
      <color rgb="FF000000"/>
      <name val="Aptos Narrow"/>
      <family val="2"/>
      <scheme val="minor"/>
    </font>
    <font>
      <b/>
      <sz val="11"/>
      <color rgb="FF000000"/>
      <name val="Aptos Narrow"/>
      <family val="2"/>
      <scheme val="minor"/>
    </font>
    <font>
      <sz val="11"/>
      <color rgb="FF242424"/>
      <name val="Times New Roman"/>
      <family val="1"/>
    </font>
    <font>
      <sz val="12"/>
      <color rgb="FF000000"/>
      <name val="WordVisiCarriageReturn_MSFontSe"/>
      <charset val="1"/>
    </font>
    <font>
      <sz val="11"/>
      <name val="Calibri"/>
      <family val="2"/>
    </font>
    <font>
      <sz val="11"/>
      <color rgb="FF000000"/>
      <name val="Calibri"/>
      <family val="2"/>
      <charset val="1"/>
    </font>
    <font>
      <sz val="11"/>
      <color theme="4"/>
      <name val="Aptos Narrow"/>
      <family val="2"/>
      <scheme val="minor"/>
    </font>
    <font>
      <sz val="10"/>
      <color rgb="FF000000"/>
      <name val="Arial"/>
      <family val="2"/>
    </font>
    <font>
      <sz val="10"/>
      <color rgb="FF000000"/>
      <name val="Calibri"/>
      <family val="2"/>
    </font>
    <font>
      <sz val="11"/>
      <color theme="1"/>
      <name val="Calibri"/>
      <family val="2"/>
    </font>
    <font>
      <b/>
      <sz val="14"/>
      <color theme="1"/>
      <name val="Noto Sans"/>
      <family val="2"/>
    </font>
    <font>
      <b/>
      <sz val="8"/>
      <color rgb="FFFFFFFF"/>
      <name val="Noto Sans"/>
      <family val="2"/>
    </font>
    <font>
      <sz val="9"/>
      <color theme="1"/>
      <name val="Noto Sans"/>
      <family val="2"/>
    </font>
    <font>
      <sz val="9"/>
      <color rgb="FF0432FF"/>
      <name val="Noto Sans"/>
      <family val="2"/>
    </font>
    <font>
      <sz val="10"/>
      <color theme="1"/>
      <name val="Arial"/>
      <family val="2"/>
    </font>
    <font>
      <b/>
      <sz val="11"/>
      <color rgb="FFFFFFFF"/>
      <name val="Calibri"/>
      <family val="2"/>
    </font>
    <font>
      <sz val="12"/>
      <color rgb="FF007279"/>
      <name val="Arial"/>
      <family val="2"/>
    </font>
    <font>
      <sz val="11"/>
      <color rgb="FF0432FF"/>
      <name val="Calibri"/>
      <family val="2"/>
    </font>
    <font>
      <sz val="11"/>
      <color rgb="FFFF0000"/>
      <name val="Calibri"/>
      <family val="2"/>
    </font>
    <font>
      <sz val="9"/>
      <color theme="1"/>
      <name val="Arial"/>
      <family val="2"/>
    </font>
    <font>
      <b/>
      <sz val="9"/>
      <color rgb="FFFFFFFF"/>
      <name val="Calibri"/>
      <family val="2"/>
    </font>
    <font>
      <sz val="9"/>
      <color theme="1"/>
      <name val="Aptos Narrow"/>
      <family val="2"/>
    </font>
    <font>
      <sz val="9"/>
      <color theme="1"/>
      <name val="Calibri"/>
      <family val="2"/>
    </font>
    <font>
      <sz val="8"/>
      <color theme="1"/>
      <name val="Arial"/>
      <family val="2"/>
    </font>
    <font>
      <b/>
      <sz val="8"/>
      <color rgb="FFFFFFFF"/>
      <name val="Calibri"/>
      <family val="2"/>
    </font>
    <font>
      <b/>
      <sz val="8"/>
      <color rgb="FFFFFFFF"/>
      <name val="Aptos Narrow"/>
      <family val="2"/>
    </font>
    <font>
      <sz val="8"/>
      <color rgb="FF007279"/>
      <name val="Arial"/>
      <family val="2"/>
    </font>
    <font>
      <sz val="8"/>
      <color theme="1"/>
      <name val="Aptos Narrow"/>
      <family val="2"/>
    </font>
    <font>
      <sz val="8"/>
      <color rgb="FFFFFFFF"/>
      <name val="Noto Sans"/>
      <family val="2"/>
    </font>
    <font>
      <sz val="8"/>
      <color theme="1"/>
      <name val="Noto Sans"/>
      <family val="2"/>
    </font>
    <font>
      <sz val="8"/>
      <color theme="1"/>
      <name val="Calibri"/>
      <family val="2"/>
    </font>
    <font>
      <sz val="8"/>
      <color rgb="FF0432FF"/>
      <name val="Aptos Narrow"/>
      <family val="2"/>
    </font>
    <font>
      <sz val="8"/>
      <color rgb="FF0432FF"/>
      <name val="Calibri"/>
      <family val="2"/>
    </font>
    <font>
      <b/>
      <sz val="8"/>
      <color theme="1"/>
      <name val="Calibri"/>
      <family val="2"/>
    </font>
    <font>
      <b/>
      <sz val="8"/>
      <color theme="1"/>
      <name val="Aptos Narrow"/>
      <family val="2"/>
    </font>
    <font>
      <sz val="8"/>
      <color rgb="FFFF0000"/>
      <name val="Aptos Narrow"/>
      <family val="2"/>
    </font>
    <font>
      <sz val="8"/>
      <color rgb="FFFF0000"/>
      <name val="Calibri"/>
      <family val="2"/>
    </font>
    <font>
      <b/>
      <sz val="7"/>
      <color theme="0"/>
      <name val="Arial"/>
      <family val="2"/>
    </font>
    <font>
      <b/>
      <sz val="7"/>
      <color rgb="FFFFFF00"/>
      <name val="Arial"/>
      <family val="2"/>
    </font>
    <font>
      <sz val="10"/>
      <color rgb="FF000000"/>
      <name val="Times New Roman"/>
      <family val="1"/>
    </font>
    <font>
      <b/>
      <sz val="8"/>
      <color rgb="FFFFFFFF"/>
      <name val="Arial Narrow"/>
      <family val="2"/>
    </font>
    <font>
      <sz val="7"/>
      <color theme="1"/>
      <name val="Arial"/>
      <family val="2"/>
    </font>
    <font>
      <b/>
      <sz val="7"/>
      <color theme="1"/>
      <name val="Arial"/>
      <family val="2"/>
    </font>
    <font>
      <sz val="7"/>
      <name val="Arial"/>
      <family val="2"/>
    </font>
    <font>
      <sz val="7"/>
      <color theme="1"/>
      <name val="Soberana Sans"/>
    </font>
    <font>
      <b/>
      <sz val="7"/>
      <color theme="1"/>
      <name val="Soberana Sans"/>
    </font>
    <font>
      <b/>
      <sz val="7"/>
      <name val="Arial"/>
      <family val="2"/>
    </font>
    <font>
      <sz val="7"/>
      <color rgb="FF000000"/>
      <name val="Arial"/>
      <family val="2"/>
    </font>
    <font>
      <sz val="7"/>
      <color theme="0"/>
      <name val="Arial"/>
      <family val="2"/>
    </font>
    <font>
      <sz val="7"/>
      <color rgb="FFFFFF00"/>
      <name val="Arial"/>
      <family val="2"/>
    </font>
    <font>
      <i/>
      <sz val="7"/>
      <color theme="1"/>
      <name val="Arial"/>
      <family val="2"/>
    </font>
    <font>
      <sz val="9"/>
      <color rgb="FFFFFFFF"/>
      <name val="Calibri"/>
      <family val="2"/>
    </font>
    <font>
      <b/>
      <sz val="9"/>
      <color rgb="FFFFFFFF"/>
      <name val="Noto Sans Regular"/>
    </font>
    <font>
      <b/>
      <sz val="9"/>
      <color theme="0"/>
      <name val="Noto Sans Regular"/>
    </font>
    <font>
      <sz val="9"/>
      <color theme="1"/>
      <name val="Noto Sans Regular"/>
    </font>
    <font>
      <sz val="11"/>
      <color rgb="FF0432FF"/>
      <name val="Aptos Narrow"/>
      <family val="2"/>
      <scheme val="minor"/>
    </font>
    <font>
      <u/>
      <sz val="11"/>
      <color rgb="FF0000FF"/>
      <name val="Calibri"/>
      <family val="2"/>
    </font>
    <font>
      <b/>
      <sz val="11"/>
      <color rgb="FF000000"/>
      <name val="Calibri"/>
      <family val="2"/>
    </font>
    <font>
      <b/>
      <sz val="10"/>
      <color theme="1"/>
      <name val="Arial"/>
      <family val="2"/>
    </font>
    <font>
      <b/>
      <sz val="10"/>
      <color theme="0"/>
      <name val="Arial"/>
      <family val="2"/>
    </font>
    <font>
      <sz val="7"/>
      <color theme="1"/>
      <name val="Noto Sans Light"/>
    </font>
    <font>
      <sz val="7"/>
      <color rgb="FF0432FF"/>
      <name val="Noto Sans Light"/>
    </font>
    <font>
      <sz val="9"/>
      <color rgb="FFFF0000"/>
      <name val="Noto Sans"/>
      <family val="2"/>
    </font>
    <font>
      <sz val="7"/>
      <color rgb="FFFF0000"/>
      <name val="Noto Sans Light"/>
    </font>
  </fonts>
  <fills count="115">
    <fill>
      <patternFill patternType="none"/>
    </fill>
    <fill>
      <patternFill patternType="gray125"/>
    </fill>
    <fill>
      <patternFill patternType="solid">
        <fgColor rgb="FFA5A5A5"/>
      </patternFill>
    </fill>
    <fill>
      <patternFill patternType="solid">
        <fgColor theme="9"/>
        <bgColor indexed="64"/>
      </patternFill>
    </fill>
    <fill>
      <patternFill patternType="solid">
        <fgColor theme="4"/>
        <bgColor indexed="64"/>
      </patternFill>
    </fill>
    <fill>
      <patternFill patternType="solid">
        <fgColor theme="2" tint="-0.499984740745262"/>
        <bgColor indexed="0"/>
      </patternFill>
    </fill>
    <fill>
      <patternFill patternType="solid">
        <fgColor rgb="FFC00000"/>
        <bgColor indexed="0"/>
      </patternFill>
    </fill>
    <fill>
      <patternFill patternType="solid">
        <fgColor rgb="FF92D050"/>
        <bgColor indexed="64"/>
      </patternFill>
    </fill>
    <fill>
      <patternFill patternType="solid">
        <fgColor theme="5"/>
        <bgColor indexed="64"/>
      </patternFill>
    </fill>
    <fill>
      <patternFill patternType="solid">
        <fgColor rgb="FFFFC000"/>
        <bgColor indexed="64"/>
      </patternFill>
    </fill>
    <fill>
      <patternFill patternType="solid">
        <fgColor theme="9" tint="0.79998168889431442"/>
        <bgColor indexed="64"/>
      </patternFill>
    </fill>
    <fill>
      <patternFill patternType="solid">
        <fgColor rgb="FF009193"/>
        <bgColor indexed="64"/>
      </patternFill>
    </fill>
    <fill>
      <patternFill patternType="solid">
        <fgColor rgb="FFC00000"/>
        <bgColor indexed="64"/>
      </patternFill>
    </fill>
    <fill>
      <patternFill patternType="solid">
        <fgColor rgb="FF005654"/>
        <bgColor indexed="64"/>
      </patternFill>
    </fill>
    <fill>
      <patternFill patternType="solid">
        <fgColor rgb="FF1F4E78"/>
        <bgColor indexed="64"/>
      </patternFill>
    </fill>
    <fill>
      <patternFill patternType="solid">
        <fgColor rgb="FFF2F2F2"/>
        <bgColor indexed="64"/>
      </patternFill>
    </fill>
    <fill>
      <patternFill patternType="solid">
        <fgColor rgb="FFFFFF00"/>
        <bgColor rgb="FF000000"/>
      </patternFill>
    </fill>
    <fill>
      <patternFill patternType="solid">
        <fgColor rgb="FFFFFF00"/>
        <bgColor indexed="64"/>
      </patternFill>
    </fill>
    <fill>
      <patternFill patternType="solid">
        <fgColor theme="5" tint="0.79998168889431442"/>
        <bgColor indexed="64"/>
      </patternFill>
    </fill>
    <fill>
      <patternFill patternType="solid">
        <fgColor rgb="FFFBE2D5"/>
        <bgColor rgb="FF000000"/>
      </patternFill>
    </fill>
    <fill>
      <patternFill patternType="solid">
        <fgColor rgb="FFFF0000"/>
        <bgColor indexed="64"/>
      </patternFill>
    </fill>
    <fill>
      <patternFill patternType="solid">
        <fgColor rgb="FF00B050"/>
        <bgColor indexed="64"/>
      </patternFill>
    </fill>
    <fill>
      <patternFill patternType="solid">
        <fgColor rgb="FFFFFFFF"/>
        <bgColor rgb="FF000000"/>
      </patternFill>
    </fill>
    <fill>
      <patternFill patternType="solid">
        <fgColor rgb="FFFF0000"/>
        <bgColor rgb="FF000000"/>
      </patternFill>
    </fill>
    <fill>
      <patternFill patternType="solid">
        <fgColor theme="6" tint="0.79998168889431442"/>
        <bgColor indexed="64"/>
      </patternFill>
    </fill>
    <fill>
      <patternFill patternType="solid">
        <fgColor theme="0"/>
        <bgColor indexed="64"/>
      </patternFill>
    </fill>
    <fill>
      <patternFill patternType="solid">
        <fgColor theme="5"/>
        <bgColor theme="5"/>
      </patternFill>
    </fill>
    <fill>
      <patternFill patternType="solid">
        <fgColor theme="0" tint="-0.14999847407452621"/>
        <bgColor theme="0" tint="-0.14999847407452621"/>
      </patternFill>
    </fill>
    <fill>
      <patternFill patternType="solid">
        <fgColor rgb="FF2E75B6"/>
        <bgColor indexed="64"/>
      </patternFill>
    </fill>
    <fill>
      <patternFill patternType="solid">
        <fgColor rgb="FF621333"/>
        <bgColor indexed="64"/>
      </patternFill>
    </fill>
    <fill>
      <patternFill patternType="solid">
        <fgColor rgb="FFE7D295"/>
        <bgColor indexed="64"/>
      </patternFill>
    </fill>
    <fill>
      <patternFill patternType="solid">
        <fgColor rgb="FF6B1D1D"/>
        <bgColor indexed="64"/>
      </patternFill>
    </fill>
    <fill>
      <patternFill patternType="solid">
        <fgColor rgb="FF747474"/>
        <bgColor indexed="64"/>
      </patternFill>
    </fill>
    <fill>
      <patternFill patternType="solid">
        <fgColor rgb="FFBC955C"/>
        <bgColor indexed="64"/>
      </patternFill>
    </fill>
    <fill>
      <patternFill patternType="solid">
        <fgColor rgb="FF10312B"/>
        <bgColor indexed="64"/>
      </patternFill>
    </fill>
    <fill>
      <patternFill patternType="solid">
        <fgColor rgb="FFA6C9EB"/>
        <bgColor indexed="64"/>
      </patternFill>
    </fill>
    <fill>
      <patternFill patternType="solid">
        <fgColor rgb="FF235B4E"/>
        <bgColor indexed="64"/>
      </patternFill>
    </fill>
    <fill>
      <patternFill patternType="solid">
        <fgColor rgb="FF666666"/>
        <bgColor indexed="64"/>
      </patternFill>
    </fill>
    <fill>
      <patternFill patternType="solid">
        <fgColor rgb="FFFBBC04"/>
        <bgColor indexed="64"/>
      </patternFill>
    </fill>
    <fill>
      <patternFill patternType="solid">
        <fgColor rgb="FF12501B"/>
        <bgColor indexed="64"/>
      </patternFill>
    </fill>
    <fill>
      <patternFill patternType="solid">
        <fgColor rgb="FF78206E"/>
        <bgColor indexed="64"/>
      </patternFill>
    </fill>
    <fill>
      <patternFill patternType="solid">
        <fgColor rgb="FF0070C0"/>
        <bgColor indexed="64"/>
      </patternFill>
    </fill>
    <fill>
      <patternFill patternType="solid">
        <fgColor rgb="FF0E2841"/>
        <bgColor indexed="64"/>
      </patternFill>
    </fill>
    <fill>
      <patternFill patternType="solid">
        <fgColor rgb="FF4D94D8"/>
        <bgColor indexed="64"/>
      </patternFill>
    </fill>
    <fill>
      <patternFill patternType="solid">
        <fgColor rgb="FFDA0079"/>
        <bgColor indexed="64"/>
      </patternFill>
    </fill>
    <fill>
      <patternFill patternType="solid">
        <fgColor rgb="FF00B0F0"/>
        <bgColor indexed="64"/>
      </patternFill>
    </fill>
    <fill>
      <patternFill patternType="solid">
        <fgColor rgb="FF4285F4"/>
        <bgColor indexed="64"/>
      </patternFill>
    </fill>
    <fill>
      <patternFill patternType="solid">
        <fgColor rgb="FF3F3F3F"/>
        <bgColor indexed="64"/>
      </patternFill>
    </fill>
    <fill>
      <patternFill patternType="solid">
        <fgColor rgb="FFEA4335"/>
        <bgColor indexed="64"/>
      </patternFill>
    </fill>
    <fill>
      <patternFill patternType="solid">
        <fgColor rgb="FF34A853"/>
        <bgColor indexed="64"/>
      </patternFill>
    </fill>
    <fill>
      <patternFill patternType="solid">
        <fgColor rgb="FF945200"/>
        <bgColor indexed="64"/>
      </patternFill>
    </fill>
    <fill>
      <patternFill patternType="solid">
        <fgColor rgb="FF005493"/>
        <bgColor indexed="64"/>
      </patternFill>
    </fill>
    <fill>
      <patternFill patternType="solid">
        <fgColor rgb="FF0F4861"/>
        <bgColor indexed="64"/>
      </patternFill>
    </fill>
    <fill>
      <patternFill patternType="solid">
        <fgColor rgb="FFBA8A93"/>
        <bgColor indexed="64"/>
      </patternFill>
    </fill>
    <fill>
      <patternFill patternType="solid">
        <fgColor rgb="FF153D64"/>
        <bgColor indexed="64"/>
      </patternFill>
    </fill>
    <fill>
      <patternFill patternType="solid">
        <fgColor rgb="FF7B1100"/>
        <bgColor indexed="64"/>
      </patternFill>
    </fill>
    <fill>
      <patternFill patternType="solid">
        <fgColor rgb="FFA5A5A5"/>
        <bgColor indexed="64"/>
      </patternFill>
    </fill>
    <fill>
      <patternFill patternType="solid">
        <fgColor rgb="FFD9F2D0"/>
        <bgColor indexed="64"/>
      </patternFill>
    </fill>
    <fill>
      <patternFill patternType="solid">
        <fgColor rgb="FFE8E8E8"/>
        <bgColor indexed="64"/>
      </patternFill>
    </fill>
    <fill>
      <patternFill patternType="solid">
        <fgColor rgb="FFEFF1A8"/>
        <bgColor indexed="64"/>
      </patternFill>
    </fill>
    <fill>
      <patternFill patternType="solid">
        <fgColor rgb="FFB7903D"/>
        <bgColor indexed="64"/>
      </patternFill>
    </fill>
    <fill>
      <patternFill patternType="solid">
        <fgColor rgb="FF3333FF"/>
        <bgColor indexed="64"/>
      </patternFill>
    </fill>
    <fill>
      <patternFill patternType="solid">
        <fgColor rgb="FF2E926A"/>
        <bgColor indexed="64"/>
      </patternFill>
    </fill>
    <fill>
      <patternFill patternType="solid">
        <fgColor rgb="FFCCFF66"/>
        <bgColor indexed="64"/>
      </patternFill>
    </fill>
    <fill>
      <patternFill patternType="solid">
        <fgColor theme="8" tint="0.59999389629810485"/>
        <bgColor indexed="64"/>
      </patternFill>
    </fill>
    <fill>
      <patternFill patternType="solid">
        <fgColor rgb="FFCCFFFF"/>
        <bgColor indexed="64"/>
      </patternFill>
    </fill>
    <fill>
      <patternFill patternType="solid">
        <fgColor theme="0" tint="-0.249977111117893"/>
        <bgColor indexed="64"/>
      </patternFill>
    </fill>
    <fill>
      <patternFill patternType="solid">
        <fgColor rgb="FFCCFFCC"/>
        <bgColor indexed="64"/>
      </patternFill>
    </fill>
    <fill>
      <patternFill patternType="solid">
        <fgColor rgb="FFDDEBF7"/>
        <bgColor indexed="64"/>
      </patternFill>
    </fill>
    <fill>
      <patternFill patternType="solid">
        <fgColor rgb="FFFF9966"/>
        <bgColor indexed="64"/>
      </patternFill>
    </fill>
    <fill>
      <patternFill patternType="solid">
        <fgColor rgb="FF9BC2E6"/>
        <bgColor indexed="64"/>
      </patternFill>
    </fill>
    <fill>
      <patternFill patternType="solid">
        <fgColor rgb="FFFF6600"/>
        <bgColor indexed="64"/>
      </patternFill>
    </fill>
    <fill>
      <patternFill patternType="solid">
        <fgColor rgb="FFFFCCFF"/>
        <bgColor indexed="64"/>
      </patternFill>
    </fill>
    <fill>
      <patternFill patternType="solid">
        <fgColor rgb="FF2F75B5"/>
        <bgColor indexed="64"/>
      </patternFill>
    </fill>
    <fill>
      <patternFill patternType="solid">
        <fgColor rgb="FFFFFFCC"/>
        <bgColor indexed="64"/>
      </patternFill>
    </fill>
    <fill>
      <patternFill patternType="solid">
        <fgColor rgb="FFEEDDFF"/>
        <bgColor indexed="64"/>
      </patternFill>
    </fill>
    <fill>
      <patternFill patternType="solid">
        <fgColor rgb="FFCC00CC"/>
        <bgColor indexed="64"/>
      </patternFill>
    </fill>
    <fill>
      <patternFill patternType="solid">
        <fgColor theme="5" tint="-0.249977111117893"/>
        <bgColor indexed="64"/>
      </patternFill>
    </fill>
    <fill>
      <patternFill patternType="solid">
        <fgColor rgb="FF00FFFF"/>
        <bgColor indexed="64"/>
      </patternFill>
    </fill>
    <fill>
      <patternFill patternType="solid">
        <fgColor rgb="FF008000"/>
        <bgColor indexed="64"/>
      </patternFill>
    </fill>
    <fill>
      <patternFill patternType="solid">
        <fgColor rgb="FF385723"/>
        <bgColor indexed="64"/>
      </patternFill>
    </fill>
    <fill>
      <patternFill patternType="solid">
        <fgColor rgb="FF6B1D1D"/>
        <bgColor rgb="FF6B1D1D"/>
      </patternFill>
    </fill>
    <fill>
      <patternFill patternType="solid">
        <fgColor theme="2" tint="-0.499984740745262"/>
        <bgColor rgb="FF6B1D1D"/>
      </patternFill>
    </fill>
    <fill>
      <patternFill patternType="solid">
        <fgColor rgb="FFBC955C"/>
        <bgColor rgb="FFBC955C"/>
      </patternFill>
    </fill>
    <fill>
      <patternFill patternType="solid">
        <fgColor rgb="FF10312B"/>
        <bgColor rgb="FF10312B"/>
      </patternFill>
    </fill>
    <fill>
      <patternFill patternType="solid">
        <fgColor theme="3" tint="0.749992370372631"/>
        <bgColor rgb="FF6B1D1D"/>
      </patternFill>
    </fill>
    <fill>
      <patternFill patternType="solid">
        <fgColor rgb="FF235B4E"/>
        <bgColor rgb="FF235B4E"/>
      </patternFill>
    </fill>
    <fill>
      <patternFill patternType="solid">
        <fgColor rgb="FF666666"/>
        <bgColor rgb="FF666666"/>
      </patternFill>
    </fill>
    <fill>
      <patternFill patternType="solid">
        <fgColor theme="6"/>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0070C0"/>
        <bgColor rgb="FF6B1D1D"/>
      </patternFill>
    </fill>
    <fill>
      <patternFill patternType="solid">
        <fgColor theme="3"/>
        <bgColor rgb="FF6B1D1D"/>
      </patternFill>
    </fill>
    <fill>
      <patternFill patternType="solid">
        <fgColor theme="3" tint="0.499984740745262"/>
        <bgColor rgb="FF6B1D1D"/>
      </patternFill>
    </fill>
    <fill>
      <patternFill patternType="solid">
        <fgColor rgb="FFDA0079"/>
        <bgColor rgb="FF6B1D1D"/>
      </patternFill>
    </fill>
    <fill>
      <patternFill patternType="solid">
        <fgColor rgb="FFFFC000"/>
        <bgColor rgb="FF6B1D1D"/>
      </patternFill>
    </fill>
    <fill>
      <patternFill patternType="solid">
        <fgColor rgb="FF00B0F0"/>
        <bgColor rgb="FF6B1D1D"/>
      </patternFill>
    </fill>
    <fill>
      <patternFill patternType="solid">
        <fgColor theme="4"/>
        <bgColor rgb="FF6B1D1D"/>
      </patternFill>
    </fill>
    <fill>
      <patternFill patternType="solid">
        <fgColor rgb="FFC00000"/>
        <bgColor rgb="FF6B1D1D"/>
      </patternFill>
    </fill>
    <fill>
      <patternFill patternType="solid">
        <fgColor theme="1" tint="0.249977111117893"/>
        <bgColor rgb="FF6B1D1D"/>
      </patternFill>
    </fill>
    <fill>
      <patternFill patternType="solid">
        <fgColor rgb="FF92D050"/>
        <bgColor rgb="FF10312B"/>
      </patternFill>
    </fill>
    <fill>
      <patternFill patternType="solid">
        <fgColor theme="5"/>
        <bgColor rgb="FF10312B"/>
      </patternFill>
    </fill>
    <fill>
      <patternFill patternType="solid">
        <fgColor theme="5"/>
        <bgColor rgb="FF6B1D1D"/>
      </patternFill>
    </fill>
    <fill>
      <patternFill patternType="solid">
        <fgColor theme="7"/>
        <bgColor rgb="FF10312B"/>
      </patternFill>
    </fill>
    <fill>
      <patternFill patternType="solid">
        <fgColor theme="7"/>
        <bgColor rgb="FF6B1D1D"/>
      </patternFill>
    </fill>
    <fill>
      <patternFill patternType="solid">
        <fgColor rgb="FF92D050"/>
        <bgColor rgb="FF6B1D1D"/>
      </patternFill>
    </fill>
    <fill>
      <patternFill patternType="solid">
        <fgColor theme="4" tint="-0.249977111117893"/>
        <bgColor indexed="64"/>
      </patternFill>
    </fill>
    <fill>
      <patternFill patternType="solid">
        <fgColor theme="1" tint="0.249977111117893"/>
        <bgColor indexed="64"/>
      </patternFill>
    </fill>
    <fill>
      <patternFill patternType="solid">
        <fgColor theme="3" tint="9.9978637043366805E-2"/>
        <bgColor rgb="FF6B1D1D"/>
      </patternFill>
    </fill>
    <fill>
      <patternFill patternType="solid">
        <fgColor rgb="FF009193"/>
        <bgColor rgb="FF6B1D1D"/>
      </patternFill>
    </fill>
    <fill>
      <patternFill patternType="solid">
        <fgColor rgb="FFBA8A93"/>
        <bgColor rgb="FF6B1D1D"/>
      </patternFill>
    </fill>
    <fill>
      <patternFill patternType="solid">
        <fgColor theme="2"/>
        <bgColor indexed="64"/>
      </patternFill>
    </fill>
    <fill>
      <patternFill patternType="solid">
        <fgColor theme="4" tint="0.59999389629810485"/>
        <bgColor indexed="64"/>
      </patternFill>
    </fill>
    <fill>
      <patternFill patternType="solid">
        <fgColor rgb="FF4472C4"/>
        <bgColor indexed="64"/>
      </patternFill>
    </fill>
    <fill>
      <patternFill patternType="solid">
        <fgColor rgb="FFED7D31"/>
        <bgColor indexed="64"/>
      </patternFill>
    </fill>
  </fills>
  <borders count="57">
    <border>
      <left/>
      <right/>
      <top/>
      <bottom/>
      <diagonal/>
    </border>
    <border>
      <left style="double">
        <color rgb="FF3F3F3F"/>
      </left>
      <right style="double">
        <color rgb="FF3F3F3F"/>
      </right>
      <top style="double">
        <color rgb="FF3F3F3F"/>
      </top>
      <bottom style="double">
        <color rgb="FF3F3F3F"/>
      </bottom>
      <diagonal/>
    </border>
    <border>
      <left style="thin">
        <color indexed="8"/>
      </left>
      <right style="thin">
        <color indexed="8"/>
      </right>
      <top style="thin">
        <color indexed="8"/>
      </top>
      <bottom style="thin">
        <color indexed="8"/>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indexed="22"/>
      </left>
      <right style="thin">
        <color indexed="22"/>
      </right>
      <top style="thin">
        <color indexed="22"/>
      </top>
      <bottom style="thin">
        <color indexed="22"/>
      </bottom>
      <diagonal/>
    </border>
    <border>
      <left style="thin">
        <color rgb="FFDDDDC3"/>
      </left>
      <right style="thin">
        <color rgb="FFDDDDC3"/>
      </right>
      <top style="thin">
        <color rgb="FFDDDDC3"/>
      </top>
      <bottom style="thin">
        <color rgb="FFDDDDC3"/>
      </bottom>
      <diagonal/>
    </border>
    <border>
      <left style="thin">
        <color rgb="FFDDDDC3"/>
      </left>
      <right style="thin">
        <color rgb="FFDDDDC3"/>
      </right>
      <top/>
      <bottom style="thin">
        <color rgb="FFDDDDC3"/>
      </bottom>
      <diagonal/>
    </border>
    <border>
      <left/>
      <right style="thin">
        <color rgb="FFDDDDC3"/>
      </right>
      <top/>
      <bottom style="thin">
        <color rgb="FFDDDDC3"/>
      </bottom>
      <diagonal/>
    </border>
    <border>
      <left/>
      <right style="thin">
        <color rgb="FFDDDDC3"/>
      </right>
      <top style="thin">
        <color rgb="FFDDDDC3"/>
      </top>
      <bottom style="thin">
        <color rgb="FFDDDDC3"/>
      </bottom>
      <diagonal/>
    </border>
    <border>
      <left/>
      <right style="thin">
        <color rgb="FFDDDDC3"/>
      </right>
      <top/>
      <bottom/>
      <diagonal/>
    </border>
    <border>
      <left/>
      <right style="thin">
        <color rgb="FFDDDDC3"/>
      </right>
      <top style="thin">
        <color rgb="FFDDDDC3"/>
      </top>
      <bottom/>
      <diagonal/>
    </border>
    <border>
      <left/>
      <right/>
      <top style="thin">
        <color theme="4" tint="0.39997558519241921"/>
      </top>
      <bottom style="thin">
        <color theme="4" tint="0.39997558519241921"/>
      </bottom>
      <diagonal/>
    </border>
    <border>
      <left/>
      <right style="thin">
        <color rgb="FF000000"/>
      </right>
      <top/>
      <bottom style="thin">
        <color rgb="FF000000"/>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D0D0D0"/>
      </left>
      <right style="thin">
        <color rgb="FFD0D0D0"/>
      </right>
      <top style="thin">
        <color rgb="FFD0D0D0"/>
      </top>
      <bottom style="thin">
        <color rgb="FFD0D0D0"/>
      </bottom>
      <diagonal/>
    </border>
    <border>
      <left/>
      <right style="thin">
        <color theme="2" tint="-0.249977111117893"/>
      </right>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D9D9D9"/>
      </left>
      <right style="thin">
        <color rgb="FFD9D9D9"/>
      </right>
      <top/>
      <bottom/>
      <diagonal/>
    </border>
    <border>
      <left/>
      <right/>
      <top style="thin">
        <color rgb="FF95B3D7"/>
      </top>
      <bottom style="thin">
        <color rgb="FF95B3D7"/>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FFFFFF"/>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FFFFFF"/>
      </right>
      <top style="medium">
        <color rgb="FFCCCCCC"/>
      </top>
      <bottom style="medium">
        <color rgb="FFFFFFFF"/>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double">
        <color rgb="FF3F3F3F"/>
      </bottom>
      <diagonal/>
    </border>
    <border>
      <left style="medium">
        <color rgb="FF000000"/>
      </left>
      <right style="medium">
        <color rgb="FF000000"/>
      </right>
      <top style="medium">
        <color rgb="FFCCCCCC"/>
      </top>
      <bottom style="medium">
        <color rgb="FF000000"/>
      </bottom>
      <diagonal/>
    </border>
    <border>
      <left style="medium">
        <color rgb="FFCCCCCC"/>
      </left>
      <right style="double">
        <color rgb="FF3F3F3F"/>
      </right>
      <top style="medium">
        <color rgb="FFCCCCCC"/>
      </top>
      <bottom style="medium">
        <color rgb="FFCCCCCC"/>
      </bottom>
      <diagonal/>
    </border>
    <border>
      <left style="medium">
        <color rgb="FFCCCCCC"/>
      </left>
      <right style="double">
        <color rgb="FF3F3F3F"/>
      </right>
      <top style="medium">
        <color rgb="FFCCCCCC"/>
      </top>
      <bottom style="double">
        <color rgb="FF3F3F3F"/>
      </bottom>
      <diagonal/>
    </border>
    <border>
      <left style="medium">
        <color rgb="FFCCCCCC"/>
      </left>
      <right style="double">
        <color rgb="FF3F3F3F"/>
      </right>
      <top style="medium">
        <color rgb="FFCCCCCC"/>
      </top>
      <bottom style="medium">
        <color rgb="FF000000"/>
      </bottom>
      <diagonal/>
    </border>
    <border>
      <left style="medium">
        <color rgb="FF000000"/>
      </left>
      <right/>
      <top style="medium">
        <color rgb="FF000000"/>
      </top>
      <bottom style="medium">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double">
        <color rgb="FF3F3F3F"/>
      </bottom>
      <diagonal/>
    </border>
    <border>
      <left/>
      <right style="double">
        <color rgb="FF3F3F3F"/>
      </right>
      <top/>
      <bottom/>
      <diagonal/>
    </border>
    <border>
      <left style="medium">
        <color rgb="FFFFFFFF"/>
      </left>
      <right style="medium">
        <color rgb="FFFFFFFF"/>
      </right>
      <top style="medium">
        <color rgb="FFFFFFFF"/>
      </top>
      <bottom style="medium">
        <color rgb="FFFFFFFF"/>
      </bottom>
      <diagonal/>
    </border>
    <border>
      <left style="medium">
        <color rgb="FFCCCCCC"/>
      </left>
      <right style="medium">
        <color rgb="FFFFFFFF"/>
      </right>
      <top style="medium">
        <color rgb="FFFFFFFF"/>
      </top>
      <bottom style="medium">
        <color rgb="FFFFFFFF"/>
      </bottom>
      <diagonal/>
    </border>
  </borders>
  <cellStyleXfs count="19">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7" fillId="0" borderId="0"/>
    <xf numFmtId="0" fontId="7" fillId="0" borderId="0"/>
    <xf numFmtId="0" fontId="5" fillId="0" borderId="0" applyNumberFormat="0" applyFill="0" applyBorder="0" applyAlignment="0" applyProtection="0"/>
    <xf numFmtId="0" fontId="96" fillId="0" borderId="0"/>
    <xf numFmtId="0" fontId="1" fillId="0" borderId="0"/>
    <xf numFmtId="43" fontId="1" fillId="0" borderId="0" applyFont="0" applyFill="0" applyBorder="0" applyAlignment="0" applyProtection="0"/>
    <xf numFmtId="43" fontId="25" fillId="0" borderId="0" applyFont="0" applyFill="0" applyBorder="0" applyAlignment="0" applyProtection="0"/>
    <xf numFmtId="0" fontId="2" fillId="2" borderId="1" applyNumberFormat="0" applyAlignment="0" applyProtection="0"/>
    <xf numFmtId="9" fontId="1" fillId="0" borderId="0" applyFont="0" applyFill="0" applyBorder="0" applyAlignment="0" applyProtection="0"/>
    <xf numFmtId="9" fontId="25" fillId="0" borderId="0" applyFont="0" applyFill="0" applyBorder="0" applyAlignment="0" applyProtection="0"/>
    <xf numFmtId="0" fontId="25" fillId="0" borderId="0"/>
    <xf numFmtId="0" fontId="42" fillId="0" borderId="0"/>
    <xf numFmtId="0" fontId="71" fillId="0" borderId="0"/>
    <xf numFmtId="43" fontId="71" fillId="0" borderId="0" applyFont="0" applyFill="0" applyBorder="0" applyAlignment="0" applyProtection="0"/>
  </cellStyleXfs>
  <cellXfs count="745">
    <xf numFmtId="0" fontId="0" fillId="0" borderId="0" xfId="0"/>
    <xf numFmtId="0" fontId="0" fillId="0" borderId="0" xfId="0" applyAlignment="1">
      <alignment horizontal="left" vertical="center" wrapText="1"/>
    </xf>
    <xf numFmtId="0" fontId="14" fillId="0" borderId="0" xfId="0" applyFont="1"/>
    <xf numFmtId="0" fontId="16" fillId="0" borderId="0" xfId="0" applyFont="1" applyAlignment="1">
      <alignment horizontal="left"/>
    </xf>
    <xf numFmtId="0" fontId="17" fillId="0" borderId="0" xfId="0" applyFont="1" applyAlignment="1">
      <alignment horizontal="left"/>
    </xf>
    <xf numFmtId="0" fontId="16" fillId="0" borderId="0" xfId="0" applyFont="1" applyAlignment="1">
      <alignment horizontal="right"/>
    </xf>
    <xf numFmtId="164" fontId="16" fillId="0" borderId="0" xfId="1" applyNumberFormat="1" applyFont="1" applyAlignment="1">
      <alignment horizontal="left"/>
    </xf>
    <xf numFmtId="14" fontId="16" fillId="0" borderId="0" xfId="0" applyNumberFormat="1" applyFont="1" applyAlignment="1">
      <alignment horizontal="left"/>
    </xf>
    <xf numFmtId="0" fontId="16" fillId="0" borderId="0" xfId="0" applyFont="1"/>
    <xf numFmtId="164" fontId="17" fillId="0" borderId="0" xfId="1" applyNumberFormat="1" applyFont="1" applyAlignment="1">
      <alignment horizontal="left"/>
    </xf>
    <xf numFmtId="43" fontId="17" fillId="0" borderId="0" xfId="1" applyFont="1" applyAlignment="1">
      <alignment horizontal="right" wrapText="1"/>
    </xf>
    <xf numFmtId="164" fontId="16" fillId="0" borderId="0" xfId="0" applyNumberFormat="1" applyFont="1" applyAlignment="1">
      <alignment horizontal="left"/>
    </xf>
    <xf numFmtId="0" fontId="17" fillId="3" borderId="0" xfId="0" applyFont="1" applyFill="1" applyAlignment="1">
      <alignment horizontal="left"/>
    </xf>
    <xf numFmtId="0" fontId="18" fillId="4" borderId="0" xfId="0" applyFont="1" applyFill="1" applyAlignment="1">
      <alignment horizontal="center" vertical="center" wrapText="1"/>
    </xf>
    <xf numFmtId="0" fontId="18" fillId="5" borderId="2" xfId="5" applyFont="1" applyFill="1" applyBorder="1" applyAlignment="1">
      <alignment horizontal="center" vertical="center" wrapText="1"/>
    </xf>
    <xf numFmtId="164" fontId="18" fillId="5" borderId="2" xfId="1" applyNumberFormat="1" applyFont="1" applyFill="1" applyBorder="1" applyAlignment="1">
      <alignment horizontal="center" vertical="center" wrapText="1"/>
    </xf>
    <xf numFmtId="0" fontId="18" fillId="6" borderId="0" xfId="5" applyFont="1" applyFill="1" applyAlignment="1">
      <alignment horizontal="center" vertical="center" wrapText="1"/>
    </xf>
    <xf numFmtId="0" fontId="17" fillId="7" borderId="0" xfId="0" applyFont="1" applyFill="1" applyAlignment="1">
      <alignment horizontal="center" vertical="center" wrapText="1"/>
    </xf>
    <xf numFmtId="0" fontId="18" fillId="8" borderId="0" xfId="0" applyFont="1" applyFill="1" applyAlignment="1">
      <alignment horizontal="center" vertical="center" wrapText="1"/>
    </xf>
    <xf numFmtId="164" fontId="18" fillId="8" borderId="0" xfId="1" applyNumberFormat="1" applyFont="1" applyFill="1" applyAlignment="1">
      <alignment horizontal="center" vertical="center" wrapText="1"/>
    </xf>
    <xf numFmtId="0" fontId="17" fillId="9" borderId="0" xfId="0" applyFont="1" applyFill="1" applyAlignment="1">
      <alignment horizontal="center" vertical="center" wrapText="1"/>
    </xf>
    <xf numFmtId="0" fontId="17" fillId="10" borderId="0" xfId="0" applyFont="1" applyFill="1" applyAlignment="1">
      <alignment horizontal="center" vertical="center" wrapText="1"/>
    </xf>
    <xf numFmtId="14" fontId="17" fillId="10" borderId="0" xfId="0" applyNumberFormat="1" applyFont="1" applyFill="1" applyAlignment="1">
      <alignment horizontal="center" vertical="center" wrapText="1"/>
    </xf>
    <xf numFmtId="0" fontId="17" fillId="8" borderId="0" xfId="0" applyFont="1" applyFill="1" applyAlignment="1">
      <alignment horizontal="center" vertical="center" wrapText="1"/>
    </xf>
    <xf numFmtId="0" fontId="18" fillId="11" borderId="0" xfId="0" applyFont="1" applyFill="1" applyAlignment="1">
      <alignment horizontal="center" vertical="center" wrapText="1"/>
    </xf>
    <xf numFmtId="0" fontId="18" fillId="12" borderId="0" xfId="0" applyFont="1" applyFill="1" applyAlignment="1">
      <alignment horizontal="center" vertical="center" wrapText="1"/>
    </xf>
    <xf numFmtId="0" fontId="18" fillId="13" borderId="3" xfId="0" applyFont="1" applyFill="1" applyBorder="1" applyAlignment="1">
      <alignment horizontal="center" vertical="center" wrapText="1"/>
    </xf>
    <xf numFmtId="0" fontId="16" fillId="0" borderId="0" xfId="0" applyFont="1" applyAlignment="1">
      <alignment horizontal="left" vertical="center"/>
    </xf>
    <xf numFmtId="0" fontId="19" fillId="0" borderId="4" xfId="6" applyFont="1" applyBorder="1" applyAlignment="1">
      <alignment horizontal="left" vertical="center"/>
    </xf>
    <xf numFmtId="0" fontId="19" fillId="0" borderId="4" xfId="6" applyFont="1" applyBorder="1" applyAlignment="1">
      <alignment horizontal="right" vertical="center"/>
    </xf>
    <xf numFmtId="164" fontId="19" fillId="0" borderId="4" xfId="1" applyNumberFormat="1" applyFont="1" applyFill="1" applyBorder="1" applyAlignment="1">
      <alignment horizontal="left" vertical="center"/>
    </xf>
    <xf numFmtId="43" fontId="19" fillId="0" borderId="4" xfId="1" applyFont="1" applyFill="1" applyBorder="1" applyAlignment="1">
      <alignment horizontal="left" vertical="center"/>
    </xf>
    <xf numFmtId="0" fontId="19" fillId="0" borderId="0" xfId="6" applyFont="1" applyAlignment="1">
      <alignment horizontal="right" vertical="center"/>
    </xf>
    <xf numFmtId="164" fontId="16" fillId="0" borderId="0" xfId="1" applyNumberFormat="1" applyFont="1" applyAlignment="1">
      <alignment horizontal="left" vertical="center"/>
    </xf>
    <xf numFmtId="14" fontId="16" fillId="0" borderId="0" xfId="0" applyNumberFormat="1" applyFont="1" applyAlignment="1">
      <alignment horizontal="left" vertical="center"/>
    </xf>
    <xf numFmtId="0" fontId="20" fillId="0" borderId="0" xfId="4" applyFont="1" applyAlignment="1">
      <alignment horizontal="left" vertical="center"/>
    </xf>
    <xf numFmtId="0" fontId="16" fillId="0" borderId="0" xfId="0" applyFont="1" applyAlignment="1">
      <alignment horizontal="left" vertical="center" wrapText="1"/>
    </xf>
    <xf numFmtId="0" fontId="19" fillId="0" borderId="4" xfId="6" applyFont="1" applyBorder="1" applyAlignment="1">
      <alignment horizontal="left"/>
    </xf>
    <xf numFmtId="0" fontId="19" fillId="0" borderId="4" xfId="6" applyFont="1" applyBorder="1" applyAlignment="1">
      <alignment horizontal="right"/>
    </xf>
    <xf numFmtId="164" fontId="19" fillId="0" borderId="4" xfId="1" applyNumberFormat="1" applyFont="1" applyFill="1" applyBorder="1" applyAlignment="1">
      <alignment horizontal="left"/>
    </xf>
    <xf numFmtId="0" fontId="19" fillId="0" borderId="0" xfId="6" applyFont="1" applyAlignment="1">
      <alignment horizontal="left"/>
    </xf>
    <xf numFmtId="0" fontId="19" fillId="0" borderId="0" xfId="6" applyFont="1" applyAlignment="1">
      <alignment horizontal="right" vertical="center" wrapText="1"/>
    </xf>
    <xf numFmtId="0" fontId="16" fillId="0" borderId="0" xfId="0" applyFont="1" applyAlignment="1">
      <alignment horizontal="left" wrapText="1"/>
    </xf>
    <xf numFmtId="0" fontId="21" fillId="0" borderId="0" xfId="0" applyFont="1"/>
    <xf numFmtId="0" fontId="22" fillId="0" borderId="5" xfId="0" applyFont="1" applyBorder="1" applyAlignment="1">
      <alignment horizontal="left" vertical="center" wrapText="1" readingOrder="1"/>
    </xf>
    <xf numFmtId="0" fontId="19" fillId="0" borderId="0" xfId="6" applyFont="1" applyAlignment="1">
      <alignment horizontal="right"/>
    </xf>
    <xf numFmtId="164" fontId="19" fillId="0" borderId="0" xfId="1" applyNumberFormat="1" applyFont="1" applyFill="1" applyBorder="1" applyAlignment="1">
      <alignment horizontal="left"/>
    </xf>
    <xf numFmtId="164" fontId="19" fillId="0" borderId="0" xfId="1" applyNumberFormat="1" applyFont="1" applyFill="1" applyBorder="1" applyAlignment="1">
      <alignment horizontal="left" vertical="center"/>
    </xf>
    <xf numFmtId="164" fontId="19" fillId="0" borderId="4" xfId="1" applyNumberFormat="1" applyFont="1" applyBorder="1" applyAlignment="1">
      <alignment horizontal="left"/>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27" fillId="0" borderId="0" xfId="0" applyFont="1" applyAlignment="1">
      <alignment vertical="center"/>
    </xf>
    <xf numFmtId="0" fontId="28" fillId="0" borderId="0" xfId="0" applyFont="1" applyAlignment="1">
      <alignment vertical="center"/>
    </xf>
    <xf numFmtId="0" fontId="28" fillId="0" borderId="0" xfId="0" applyFont="1" applyAlignment="1">
      <alignment horizontal="center" vertical="center" wrapText="1"/>
    </xf>
    <xf numFmtId="0" fontId="28" fillId="0" borderId="0" xfId="0" applyFont="1" applyAlignment="1">
      <alignment vertical="center"/>
      <extLst>
        <ext xmlns:xfpb="http://schemas.microsoft.com/office/spreadsheetml/2022/featurepropertybag" uri="{C7286773-470A-42A8-94C5-96B5CB345126}">
          <xfpb:xfComplement i="0"/>
        </ext>
      </extLst>
    </xf>
    <xf numFmtId="0" fontId="9" fillId="0" borderId="0" xfId="0" applyFont="1" applyAlignment="1">
      <alignment vertical="top"/>
    </xf>
    <xf numFmtId="0" fontId="28" fillId="0" borderId="0" xfId="0" applyFont="1" applyAlignment="1">
      <alignment horizontal="right" vertical="center"/>
    </xf>
    <xf numFmtId="0" fontId="9" fillId="0" borderId="0" xfId="0" applyFont="1" applyAlignment="1">
      <alignment horizontal="center" vertical="center"/>
    </xf>
    <xf numFmtId="0" fontId="28" fillId="17" borderId="0" xfId="0" applyFont="1" applyFill="1" applyAlignment="1">
      <alignment vertical="center"/>
    </xf>
    <xf numFmtId="0" fontId="9" fillId="0" borderId="0" xfId="0" applyFont="1" applyAlignment="1">
      <alignment horizontal="right" vertical="center"/>
    </xf>
    <xf numFmtId="0" fontId="9" fillId="0" borderId="0" xfId="0" applyFont="1" applyAlignment="1">
      <alignment horizontal="left" vertical="center" wrapText="1"/>
    </xf>
    <xf numFmtId="0" fontId="9" fillId="0" borderId="0" xfId="0" applyFont="1" applyAlignment="1">
      <alignment horizontal="left" vertical="center"/>
    </xf>
    <xf numFmtId="0" fontId="36" fillId="0" borderId="0" xfId="0" applyFont="1" applyAlignment="1">
      <alignment horizontal="left" vertical="center"/>
    </xf>
    <xf numFmtId="0" fontId="9" fillId="0" borderId="0" xfId="0" applyFont="1" applyAlignment="1">
      <alignment vertical="center"/>
    </xf>
    <xf numFmtId="0" fontId="36" fillId="0" borderId="0" xfId="0" applyFont="1" applyAlignment="1">
      <alignment vertical="center"/>
    </xf>
    <xf numFmtId="0" fontId="28" fillId="20" borderId="0" xfId="0" applyFont="1" applyFill="1" applyAlignment="1">
      <alignment vertical="center"/>
      <extLst>
        <ext xmlns:xfpb="http://schemas.microsoft.com/office/spreadsheetml/2022/featurepropertybag" uri="{C7286773-470A-42A8-94C5-96B5CB345126}">
          <xfpb:xfComplement i="0"/>
        </ext>
      </extLst>
    </xf>
    <xf numFmtId="0" fontId="28" fillId="20" borderId="0" xfId="0" applyFont="1" applyFill="1" applyAlignment="1">
      <alignment vertical="center"/>
    </xf>
    <xf numFmtId="0" fontId="40" fillId="0" borderId="0" xfId="0" applyFont="1" applyAlignment="1">
      <alignment vertical="center"/>
      <extLst>
        <ext xmlns:xfpb="http://schemas.microsoft.com/office/spreadsheetml/2022/featurepropertybag" uri="{C7286773-470A-42A8-94C5-96B5CB345126}">
          <xfpb:xfComplement i="0"/>
        </ext>
      </extLst>
    </xf>
    <xf numFmtId="0" fontId="9" fillId="0" borderId="9" xfId="0" applyFont="1" applyBorder="1" applyAlignment="1">
      <alignment horizontal="right" vertical="center"/>
    </xf>
    <xf numFmtId="0" fontId="29" fillId="0" borderId="0" xfId="0" applyFont="1" applyAlignment="1">
      <alignment vertical="center"/>
    </xf>
    <xf numFmtId="0" fontId="28" fillId="0" borderId="0" xfId="0" applyFont="1" applyAlignment="1">
      <alignment horizontal="left" vertical="center" wrapText="1"/>
    </xf>
    <xf numFmtId="0" fontId="0" fillId="0" borderId="11" xfId="0" applyBorder="1" applyAlignment="1">
      <alignment horizontal="center" vertical="center"/>
    </xf>
    <xf numFmtId="0" fontId="27" fillId="0" borderId="0" xfId="0" applyFont="1" applyAlignment="1">
      <alignment horizontal="right" vertical="center"/>
    </xf>
    <xf numFmtId="0" fontId="27" fillId="20" borderId="0" xfId="0" applyFont="1" applyFill="1" applyAlignment="1">
      <alignment vertical="center"/>
    </xf>
    <xf numFmtId="0" fontId="27" fillId="0" borderId="0" xfId="0" applyFont="1" applyAlignment="1">
      <alignment horizontal="center" vertical="center"/>
    </xf>
    <xf numFmtId="0" fontId="30" fillId="0" borderId="0" xfId="0" applyFont="1" applyAlignment="1">
      <alignment horizontal="right"/>
    </xf>
    <xf numFmtId="0" fontId="30" fillId="0" borderId="0" xfId="0" applyFont="1"/>
    <xf numFmtId="0" fontId="30" fillId="20" borderId="13" xfId="0" applyFont="1" applyFill="1" applyBorder="1" applyAlignment="1">
      <alignment horizontal="left" vertical="center"/>
    </xf>
    <xf numFmtId="0" fontId="30" fillId="0" borderId="13" xfId="0" applyFont="1" applyBorder="1" applyAlignment="1">
      <alignment horizontal="left" vertical="center"/>
    </xf>
    <xf numFmtId="0" fontId="4" fillId="0" borderId="23" xfId="0" applyFont="1" applyBorder="1" applyAlignment="1">
      <alignment horizontal="center" vertical="center" wrapText="1"/>
    </xf>
    <xf numFmtId="0" fontId="51" fillId="0" borderId="23"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2" fontId="0" fillId="0" borderId="0" xfId="0" applyNumberFormat="1" applyAlignment="1">
      <alignment horizontal="center" vertical="center" wrapText="1"/>
    </xf>
    <xf numFmtId="166" fontId="0" fillId="0" borderId="0" xfId="0" applyNumberFormat="1" applyAlignment="1">
      <alignment horizontal="center" vertical="center" wrapText="1"/>
    </xf>
    <xf numFmtId="0" fontId="52" fillId="0" borderId="0" xfId="0" applyFont="1" applyAlignment="1">
      <alignment horizontal="center" vertical="center" wrapText="1"/>
    </xf>
    <xf numFmtId="0" fontId="0" fillId="21" borderId="0" xfId="0" applyFill="1" applyAlignment="1">
      <alignment horizontal="center" vertical="center" wrapText="1"/>
    </xf>
    <xf numFmtId="17" fontId="0" fillId="0" borderId="0" xfId="0" applyNumberFormat="1" applyAlignment="1">
      <alignment horizontal="center" vertical="center" wrapText="1"/>
    </xf>
    <xf numFmtId="14" fontId="0" fillId="0" borderId="0" xfId="0" applyNumberFormat="1" applyAlignment="1">
      <alignment horizontal="center" vertical="center" wrapText="1"/>
    </xf>
    <xf numFmtId="0" fontId="5" fillId="0" borderId="0" xfId="7" applyAlignment="1">
      <alignment horizontal="center" vertical="center" wrapText="1"/>
    </xf>
    <xf numFmtId="0" fontId="5" fillId="0" borderId="0" xfId="7" applyAlignment="1">
      <alignment horizontal="center" vertical="center"/>
    </xf>
    <xf numFmtId="0" fontId="0" fillId="9" borderId="0" xfId="0" applyFill="1" applyAlignment="1">
      <alignment horizontal="center" vertical="center" wrapText="1"/>
    </xf>
    <xf numFmtId="0" fontId="0" fillId="20" borderId="0" xfId="0" applyFill="1" applyAlignment="1">
      <alignment horizontal="center" vertical="center" wrapText="1"/>
    </xf>
    <xf numFmtId="10" fontId="0" fillId="0" borderId="0" xfId="0" applyNumberFormat="1" applyAlignment="1">
      <alignment horizontal="center" vertical="center" wrapText="1"/>
    </xf>
    <xf numFmtId="2" fontId="0" fillId="0" borderId="0" xfId="0" applyNumberFormat="1" applyAlignment="1">
      <alignment horizontal="center" vertical="center"/>
    </xf>
    <xf numFmtId="166" fontId="0" fillId="0" borderId="0" xfId="0" applyNumberFormat="1" applyAlignment="1">
      <alignment horizontal="center" vertical="center"/>
    </xf>
    <xf numFmtId="0" fontId="52" fillId="0" borderId="0" xfId="0" applyFont="1" applyAlignment="1">
      <alignment horizontal="center" vertical="center"/>
    </xf>
    <xf numFmtId="0" fontId="0" fillId="9" borderId="0" xfId="0" applyFill="1" applyAlignment="1">
      <alignment horizontal="center" vertical="center"/>
    </xf>
    <xf numFmtId="14" fontId="0" fillId="0" borderId="0" xfId="0" applyNumberFormat="1" applyAlignment="1">
      <alignment horizontal="center" vertical="center"/>
    </xf>
    <xf numFmtId="0" fontId="52" fillId="17" borderId="0" xfId="0" applyFont="1" applyFill="1" applyAlignment="1">
      <alignment horizontal="center" vertical="center" wrapText="1"/>
    </xf>
    <xf numFmtId="0" fontId="0" fillId="20" borderId="0" xfId="0" applyFill="1" applyAlignment="1">
      <alignment horizontal="center" vertical="center"/>
    </xf>
    <xf numFmtId="0" fontId="0" fillId="24" borderId="0" xfId="0" applyFill="1" applyAlignment="1">
      <alignment horizontal="center" vertical="center"/>
    </xf>
    <xf numFmtId="2" fontId="0" fillId="24" borderId="0" xfId="0" applyNumberFormat="1" applyFill="1" applyAlignment="1">
      <alignment horizontal="center" vertical="center"/>
    </xf>
    <xf numFmtId="166" fontId="0" fillId="24" borderId="0" xfId="0" applyNumberFormat="1" applyFill="1" applyAlignment="1">
      <alignment horizontal="center" vertical="center"/>
    </xf>
    <xf numFmtId="0" fontId="52" fillId="24" borderId="0" xfId="0" applyFont="1" applyFill="1" applyAlignment="1">
      <alignment horizontal="center" vertical="center"/>
    </xf>
    <xf numFmtId="17" fontId="0" fillId="24" borderId="0" xfId="0" applyNumberFormat="1" applyFill="1" applyAlignment="1">
      <alignment horizontal="center" vertical="center"/>
    </xf>
    <xf numFmtId="0" fontId="0" fillId="24" borderId="0" xfId="0" applyFill="1" applyAlignment="1">
      <alignment horizontal="center" vertical="center" wrapText="1"/>
    </xf>
    <xf numFmtId="0" fontId="0" fillId="21" borderId="0" xfId="0" applyFill="1" applyAlignment="1">
      <alignment horizontal="center" vertical="center"/>
    </xf>
    <xf numFmtId="17" fontId="0" fillId="0" borderId="0" xfId="0" applyNumberFormat="1" applyAlignment="1">
      <alignment horizontal="center" vertical="center"/>
    </xf>
    <xf numFmtId="2" fontId="53" fillId="0" borderId="0" xfId="0" applyNumberFormat="1" applyFont="1" applyAlignment="1">
      <alignment horizontal="center" vertical="center" wrapText="1"/>
    </xf>
    <xf numFmtId="0" fontId="53" fillId="0" borderId="0" xfId="0" applyFont="1" applyAlignment="1">
      <alignment horizontal="center" vertical="center" wrapText="1"/>
    </xf>
    <xf numFmtId="0" fontId="53" fillId="20" borderId="0" xfId="0" applyFont="1" applyFill="1" applyAlignment="1">
      <alignment horizontal="center" vertical="center" wrapText="1"/>
    </xf>
    <xf numFmtId="2" fontId="42" fillId="0" borderId="0" xfId="0" applyNumberFormat="1" applyFont="1" applyAlignment="1">
      <alignment horizontal="center" vertical="center" wrapText="1"/>
    </xf>
    <xf numFmtId="2" fontId="42" fillId="0" borderId="0" xfId="0" applyNumberFormat="1" applyFont="1" applyAlignment="1">
      <alignment horizontal="center" vertical="center"/>
    </xf>
    <xf numFmtId="3" fontId="0" fillId="0" borderId="0" xfId="0" applyNumberFormat="1" applyAlignment="1">
      <alignment horizontal="center" vertical="center"/>
    </xf>
    <xf numFmtId="0" fontId="30" fillId="0" borderId="0" xfId="0" applyFont="1" applyAlignment="1">
      <alignment horizontal="center"/>
    </xf>
    <xf numFmtId="0" fontId="5" fillId="0" borderId="0" xfId="7"/>
    <xf numFmtId="0" fontId="0" fillId="25" borderId="0" xfId="0" applyFill="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0" fontId="56" fillId="0" borderId="0" xfId="0" applyFont="1"/>
    <xf numFmtId="20" fontId="0" fillId="0" borderId="0" xfId="0" applyNumberFormat="1" applyAlignment="1">
      <alignment horizontal="center" vertical="center" wrapText="1"/>
    </xf>
    <xf numFmtId="3" fontId="0" fillId="0" borderId="0" xfId="0" applyNumberFormat="1" applyAlignment="1">
      <alignment horizontal="center" vertical="center" wrapText="1"/>
    </xf>
    <xf numFmtId="0" fontId="55" fillId="0" borderId="0" xfId="0" applyFont="1" applyAlignment="1">
      <alignment wrapText="1"/>
    </xf>
    <xf numFmtId="0" fontId="57" fillId="0" borderId="0" xfId="0" applyFont="1" applyAlignment="1">
      <alignment horizontal="center" vertical="center" wrapText="1"/>
    </xf>
    <xf numFmtId="0" fontId="59" fillId="0" borderId="0" xfId="0" applyFont="1"/>
    <xf numFmtId="0" fontId="5" fillId="0" borderId="0" xfId="7" applyAlignment="1">
      <alignment horizontal="center"/>
    </xf>
    <xf numFmtId="0" fontId="0" fillId="0" borderId="0" xfId="0" applyAlignment="1">
      <alignment horizontal="center" vertical="top" wrapText="1"/>
    </xf>
    <xf numFmtId="0" fontId="0" fillId="0" borderId="0" xfId="0" applyAlignment="1">
      <alignment horizontal="left" vertical="top" wrapText="1"/>
    </xf>
    <xf numFmtId="0" fontId="55" fillId="0" borderId="0" xfId="0" applyFont="1"/>
    <xf numFmtId="0" fontId="56" fillId="0" borderId="0" xfId="0" applyFont="1" applyAlignment="1">
      <alignment wrapText="1" readingOrder="1"/>
    </xf>
    <xf numFmtId="0" fontId="42" fillId="0" borderId="0" xfId="0" applyFont="1" applyAlignment="1">
      <alignment horizontal="center" vertical="center" wrapText="1" readingOrder="1"/>
    </xf>
    <xf numFmtId="0" fontId="0" fillId="0" borderId="0" xfId="0" applyAlignment="1">
      <alignment horizontal="center"/>
    </xf>
    <xf numFmtId="0" fontId="2" fillId="26" borderId="24" xfId="0" applyFont="1" applyFill="1" applyBorder="1" applyAlignment="1">
      <alignment horizontal="center" vertical="center"/>
    </xf>
    <xf numFmtId="0" fontId="0" fillId="27" borderId="0" xfId="0" applyFill="1" applyAlignment="1">
      <alignment horizontal="center" vertical="center"/>
    </xf>
    <xf numFmtId="14" fontId="0" fillId="27" borderId="0" xfId="0" applyNumberFormat="1" applyFill="1" applyAlignment="1">
      <alignment horizontal="center" vertical="center"/>
    </xf>
    <xf numFmtId="0" fontId="0" fillId="27" borderId="0" xfId="0" quotePrefix="1" applyFill="1" applyAlignment="1">
      <alignment horizontal="center" vertical="center"/>
    </xf>
    <xf numFmtId="0" fontId="0" fillId="27" borderId="0" xfId="0" applyFill="1" applyAlignment="1">
      <alignment vertical="center"/>
    </xf>
    <xf numFmtId="0" fontId="0" fillId="27" borderId="0" xfId="0" applyFill="1" applyAlignment="1">
      <alignment horizontal="justify" vertical="center"/>
    </xf>
    <xf numFmtId="0" fontId="5" fillId="27" borderId="0" xfId="7" applyFill="1" applyAlignment="1">
      <alignment horizontal="center" vertical="center"/>
    </xf>
    <xf numFmtId="0" fontId="0" fillId="0" borderId="0" xfId="0" quotePrefix="1" applyAlignment="1">
      <alignment horizontal="center" vertical="center"/>
    </xf>
    <xf numFmtId="0" fontId="0" fillId="0" borderId="0" xfId="0" applyAlignment="1">
      <alignment horizontal="justify" vertical="center"/>
    </xf>
    <xf numFmtId="17" fontId="0" fillId="27" borderId="0" xfId="0" quotePrefix="1" applyNumberFormat="1" applyFill="1" applyAlignment="1">
      <alignment horizontal="center" vertical="center"/>
    </xf>
    <xf numFmtId="0" fontId="42" fillId="27" borderId="0" xfId="0" applyFont="1" applyFill="1" applyAlignment="1">
      <alignment horizontal="center" vertical="center"/>
    </xf>
    <xf numFmtId="0" fontId="61" fillId="27" borderId="25" xfId="0" applyFont="1" applyFill="1" applyBorder="1" applyAlignment="1">
      <alignment horizontal="center" vertical="center"/>
    </xf>
    <xf numFmtId="0" fontId="61" fillId="27" borderId="0" xfId="0" applyFont="1" applyFill="1" applyAlignment="1">
      <alignment horizontal="center" vertical="center"/>
    </xf>
    <xf numFmtId="0" fontId="42" fillId="0" borderId="0" xfId="0" applyFont="1" applyAlignment="1">
      <alignment horizontal="center" vertical="center"/>
    </xf>
    <xf numFmtId="0" fontId="61" fillId="0" borderId="25" xfId="0" applyFont="1" applyBorder="1" applyAlignment="1">
      <alignment horizontal="center" vertical="center"/>
    </xf>
    <xf numFmtId="0" fontId="61" fillId="0" borderId="0" xfId="0" applyFont="1" applyAlignment="1">
      <alignment horizontal="center" vertical="center"/>
    </xf>
    <xf numFmtId="17" fontId="0" fillId="27" borderId="0" xfId="0" applyNumberFormat="1" applyFill="1" applyAlignment="1">
      <alignment horizontal="center" vertical="center"/>
    </xf>
    <xf numFmtId="0" fontId="62" fillId="27" borderId="0" xfId="0" applyFont="1" applyFill="1" applyAlignment="1">
      <alignment horizontal="center" vertical="center"/>
    </xf>
    <xf numFmtId="0" fontId="9" fillId="27" borderId="0" xfId="0" applyFont="1" applyFill="1" applyAlignment="1">
      <alignment horizontal="justify" vertical="center"/>
    </xf>
    <xf numFmtId="0" fontId="9" fillId="27" borderId="0" xfId="0" applyFont="1" applyFill="1" applyAlignment="1">
      <alignment horizontal="center" vertical="center"/>
    </xf>
    <xf numFmtId="0" fontId="9" fillId="0" borderId="0" xfId="0" applyFont="1" applyAlignment="1">
      <alignment horizontal="justify" vertical="center"/>
    </xf>
    <xf numFmtId="0" fontId="2" fillId="26" borderId="24"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horizontal="center" vertical="center"/>
    </xf>
    <xf numFmtId="0" fontId="5" fillId="0" borderId="24" xfId="4" applyBorder="1" applyAlignment="1">
      <alignment horizontal="center" vertical="center"/>
    </xf>
    <xf numFmtId="0" fontId="28" fillId="0" borderId="0" xfId="0" applyFont="1" applyAlignment="1">
      <alignment horizontal="center" vertical="center"/>
    </xf>
    <xf numFmtId="0" fontId="28" fillId="0" borderId="0" xfId="0" applyFont="1" applyAlignment="1">
      <alignment horizontal="left" vertical="center"/>
    </xf>
    <xf numFmtId="0" fontId="11" fillId="0" borderId="0" xfId="7" applyFont="1" applyAlignment="1">
      <alignment horizontal="center" vertical="center" wrapText="1"/>
    </xf>
    <xf numFmtId="0" fontId="11" fillId="0" borderId="0" xfId="7" applyFont="1" applyAlignment="1">
      <alignment horizontal="center" vertical="center"/>
    </xf>
    <xf numFmtId="0" fontId="11" fillId="0" borderId="0" xfId="4" applyFont="1" applyAlignment="1">
      <alignment horizontal="center" vertical="center" wrapText="1"/>
    </xf>
    <xf numFmtId="0" fontId="11" fillId="0" borderId="0" xfId="4" applyFont="1" applyAlignment="1">
      <alignment horizontal="center" vertical="center"/>
    </xf>
    <xf numFmtId="0" fontId="28" fillId="0" borderId="0" xfId="7" applyFont="1" applyAlignment="1">
      <alignment horizontal="center" vertical="center" wrapText="1"/>
    </xf>
    <xf numFmtId="0" fontId="64" fillId="0" borderId="0" xfId="0" applyFont="1" applyAlignment="1">
      <alignment horizontal="center" vertical="center"/>
    </xf>
    <xf numFmtId="0" fontId="11" fillId="0" borderId="0" xfId="7" applyFont="1" applyFill="1" applyBorder="1" applyAlignment="1">
      <alignment horizontal="center" vertical="center"/>
    </xf>
    <xf numFmtId="0" fontId="9" fillId="0" borderId="0" xfId="0" applyFont="1" applyAlignment="1">
      <alignment horizontal="center" vertical="center" wrapText="1"/>
    </xf>
    <xf numFmtId="0" fontId="65" fillId="0" borderId="0" xfId="0" applyFont="1" applyAlignment="1">
      <alignment horizontal="left" vertical="center" wrapText="1"/>
    </xf>
    <xf numFmtId="0" fontId="65" fillId="0" borderId="0" xfId="0" applyFont="1" applyAlignment="1">
      <alignment horizontal="center" vertical="center" wrapText="1"/>
    </xf>
    <xf numFmtId="11" fontId="9" fillId="0" borderId="0" xfId="0" applyNumberFormat="1" applyFont="1" applyAlignment="1">
      <alignment horizontal="center" vertical="center"/>
    </xf>
    <xf numFmtId="0" fontId="9" fillId="0" borderId="26" xfId="0" applyFont="1" applyBorder="1" applyAlignment="1">
      <alignment horizontal="left" vertical="center"/>
    </xf>
    <xf numFmtId="0" fontId="9" fillId="0" borderId="26" xfId="0" applyFont="1" applyBorder="1" applyAlignment="1">
      <alignment horizontal="center" vertical="center"/>
    </xf>
    <xf numFmtId="0" fontId="28" fillId="0" borderId="0" xfId="4" applyFont="1" applyAlignment="1">
      <alignment horizontal="center" vertical="center"/>
    </xf>
    <xf numFmtId="0" fontId="11" fillId="0" borderId="0" xfId="4" applyFont="1" applyBorder="1" applyAlignment="1">
      <alignment horizontal="center" vertical="center"/>
    </xf>
    <xf numFmtId="0" fontId="11" fillId="0" borderId="0" xfId="7" applyFont="1" applyFill="1" applyBorder="1" applyAlignment="1">
      <alignment horizontal="center" vertical="center" wrapText="1"/>
    </xf>
    <xf numFmtId="0" fontId="23" fillId="28" borderId="0" xfId="0" applyFont="1" applyFill="1" applyAlignment="1">
      <alignment vertical="top" wrapText="1"/>
    </xf>
    <xf numFmtId="0" fontId="66" fillId="0" borderId="27" xfId="0" applyFont="1" applyBorder="1" applyAlignment="1">
      <alignment wrapText="1"/>
    </xf>
    <xf numFmtId="0" fontId="78" fillId="0" borderId="27" xfId="0" applyFont="1" applyBorder="1" applyAlignment="1">
      <alignment vertical="center"/>
    </xf>
    <xf numFmtId="0" fontId="80" fillId="0" borderId="34" xfId="0" applyFont="1" applyBorder="1" applyAlignment="1">
      <alignment wrapText="1"/>
    </xf>
    <xf numFmtId="0" fontId="81" fillId="31" borderId="35" xfId="0" applyFont="1" applyFill="1" applyBorder="1" applyAlignment="1">
      <alignment vertical="center" wrapText="1"/>
    </xf>
    <xf numFmtId="0" fontId="80" fillId="31" borderId="35" xfId="0" applyFont="1" applyFill="1" applyBorder="1" applyAlignment="1">
      <alignment vertical="center" wrapText="1"/>
    </xf>
    <xf numFmtId="0" fontId="80" fillId="34" borderId="35" xfId="0" applyFont="1" applyFill="1" applyBorder="1" applyAlignment="1">
      <alignment vertical="center" wrapText="1"/>
    </xf>
    <xf numFmtId="0" fontId="80" fillId="40" borderId="39" xfId="0" applyFont="1" applyFill="1" applyBorder="1" applyAlignment="1">
      <alignment wrapText="1"/>
    </xf>
    <xf numFmtId="0" fontId="83" fillId="0" borderId="39" xfId="0" applyFont="1" applyBorder="1" applyAlignment="1">
      <alignment horizontal="right" wrapText="1"/>
    </xf>
    <xf numFmtId="0" fontId="80" fillId="0" borderId="39" xfId="0" applyFont="1" applyBorder="1" applyAlignment="1">
      <alignment wrapText="1"/>
    </xf>
    <xf numFmtId="0" fontId="80" fillId="0" borderId="27" xfId="0" applyFont="1" applyBorder="1" applyAlignment="1">
      <alignment wrapText="1"/>
    </xf>
    <xf numFmtId="0" fontId="84" fillId="0" borderId="27" xfId="0" applyFont="1" applyBorder="1" applyAlignment="1">
      <alignment wrapText="1"/>
    </xf>
    <xf numFmtId="0" fontId="84" fillId="0" borderId="40" xfId="0" applyFont="1" applyBorder="1" applyAlignment="1">
      <alignment horizontal="right" wrapText="1"/>
    </xf>
    <xf numFmtId="0" fontId="84" fillId="0" borderId="39" xfId="0" applyFont="1" applyBorder="1" applyAlignment="1">
      <alignment horizontal="right" wrapText="1"/>
    </xf>
    <xf numFmtId="0" fontId="80" fillId="0" borderId="40" xfId="0" applyFont="1" applyBorder="1" applyAlignment="1">
      <alignment wrapText="1"/>
    </xf>
    <xf numFmtId="0" fontId="80" fillId="0" borderId="40" xfId="0" applyFont="1" applyBorder="1" applyAlignment="1">
      <alignment vertical="center" wrapText="1"/>
    </xf>
    <xf numFmtId="0" fontId="85" fillId="41" borderId="41" xfId="0" applyFont="1" applyFill="1" applyBorder="1" applyAlignment="1">
      <alignment horizontal="center" vertical="center" wrapText="1"/>
    </xf>
    <xf numFmtId="0" fontId="85" fillId="31" borderId="34" xfId="0" applyFont="1" applyFill="1" applyBorder="1" applyAlignment="1">
      <alignment horizontal="center" vertical="center" wrapText="1"/>
    </xf>
    <xf numFmtId="0" fontId="85" fillId="42" borderId="34" xfId="0" applyFont="1" applyFill="1" applyBorder="1" applyAlignment="1">
      <alignment horizontal="center" vertical="center" wrapText="1"/>
    </xf>
    <xf numFmtId="0" fontId="85" fillId="43" borderId="34" xfId="0" applyFont="1" applyFill="1" applyBorder="1" applyAlignment="1">
      <alignment horizontal="center" vertical="center" wrapText="1"/>
    </xf>
    <xf numFmtId="0" fontId="85" fillId="44" borderId="34" xfId="0" applyFont="1" applyFill="1" applyBorder="1" applyAlignment="1">
      <alignment horizontal="center" vertical="center" wrapText="1"/>
    </xf>
    <xf numFmtId="0" fontId="85" fillId="9" borderId="34" xfId="0" applyFont="1" applyFill="1" applyBorder="1" applyAlignment="1">
      <alignment horizontal="center" vertical="center" wrapText="1"/>
    </xf>
    <xf numFmtId="0" fontId="85" fillId="45" borderId="34" xfId="0" applyFont="1" applyFill="1" applyBorder="1" applyAlignment="1">
      <alignment horizontal="center" vertical="center" wrapText="1"/>
    </xf>
    <xf numFmtId="0" fontId="85" fillId="46" borderId="34" xfId="0" applyFont="1" applyFill="1" applyBorder="1" applyAlignment="1">
      <alignment vertical="center" wrapText="1"/>
    </xf>
    <xf numFmtId="0" fontId="85" fillId="46" borderId="34" xfId="0" applyFont="1" applyFill="1" applyBorder="1" applyAlignment="1">
      <alignment horizontal="center" vertical="center" wrapText="1"/>
    </xf>
    <xf numFmtId="0" fontId="85" fillId="12" borderId="34" xfId="0" applyFont="1" applyFill="1" applyBorder="1" applyAlignment="1">
      <alignment horizontal="center" vertical="center" wrapText="1"/>
    </xf>
    <xf numFmtId="0" fontId="85" fillId="47" borderId="34" xfId="0" applyFont="1" applyFill="1" applyBorder="1" applyAlignment="1">
      <alignment horizontal="center" vertical="center" wrapText="1"/>
    </xf>
    <xf numFmtId="0" fontId="85" fillId="33" borderId="34" xfId="0" applyFont="1" applyFill="1" applyBorder="1" applyAlignment="1">
      <alignment horizontal="center" vertical="center" wrapText="1"/>
    </xf>
    <xf numFmtId="0" fontId="85" fillId="34" borderId="34" xfId="0" applyFont="1" applyFill="1" applyBorder="1" applyAlignment="1">
      <alignment horizontal="center" vertical="center" wrapText="1"/>
    </xf>
    <xf numFmtId="0" fontId="85" fillId="41" borderId="34" xfId="0" applyFont="1" applyFill="1" applyBorder="1" applyAlignment="1">
      <alignment horizontal="center" vertical="center" wrapText="1"/>
    </xf>
    <xf numFmtId="0" fontId="85" fillId="48" borderId="34" xfId="0" applyFont="1" applyFill="1" applyBorder="1" applyAlignment="1">
      <alignment horizontal="center" vertical="center" wrapText="1"/>
    </xf>
    <xf numFmtId="0" fontId="85" fillId="49" borderId="34" xfId="0" applyFont="1" applyFill="1" applyBorder="1" applyAlignment="1">
      <alignment horizontal="center" vertical="center" wrapText="1"/>
    </xf>
    <xf numFmtId="0" fontId="85" fillId="7" borderId="34" xfId="0" applyFont="1" applyFill="1" applyBorder="1" applyAlignment="1">
      <alignment horizontal="center" vertical="center" wrapText="1"/>
    </xf>
    <xf numFmtId="0" fontId="85" fillId="36" borderId="34" xfId="0" applyFont="1" applyFill="1" applyBorder="1" applyAlignment="1">
      <alignment horizontal="center" vertical="center" wrapText="1"/>
    </xf>
    <xf numFmtId="0" fontId="85" fillId="37" borderId="34" xfId="0" applyFont="1" applyFill="1" applyBorder="1" applyAlignment="1">
      <alignment horizontal="center" vertical="center" wrapText="1"/>
    </xf>
    <xf numFmtId="0" fontId="85" fillId="38" borderId="34" xfId="0" applyFont="1" applyFill="1" applyBorder="1" applyAlignment="1">
      <alignment horizontal="center" vertical="center" wrapText="1"/>
    </xf>
    <xf numFmtId="0" fontId="85" fillId="39" borderId="34" xfId="0" applyFont="1" applyFill="1" applyBorder="1" applyAlignment="1">
      <alignment horizontal="center" vertical="center" wrapText="1"/>
    </xf>
    <xf numFmtId="0" fontId="85" fillId="33" borderId="27" xfId="0" applyFont="1" applyFill="1" applyBorder="1" applyAlignment="1">
      <alignment horizontal="center" vertical="center" wrapText="1"/>
    </xf>
    <xf numFmtId="0" fontId="85" fillId="50" borderId="42" xfId="0" applyFont="1" applyFill="1" applyBorder="1" applyAlignment="1">
      <alignment horizontal="center" vertical="center" wrapText="1"/>
    </xf>
    <xf numFmtId="0" fontId="85" fillId="51" borderId="43" xfId="0" applyFont="1" applyFill="1" applyBorder="1" applyAlignment="1">
      <alignment horizontal="center" vertical="center" wrapText="1"/>
    </xf>
    <xf numFmtId="0" fontId="85" fillId="52" borderId="43" xfId="0" applyFont="1" applyFill="1" applyBorder="1" applyAlignment="1">
      <alignment horizontal="center" vertical="center" wrapText="1"/>
    </xf>
    <xf numFmtId="0" fontId="85" fillId="47" borderId="43" xfId="0" applyFont="1" applyFill="1" applyBorder="1" applyAlignment="1">
      <alignment horizontal="center" vertical="center" wrapText="1"/>
    </xf>
    <xf numFmtId="0" fontId="85" fillId="53" borderId="43" xfId="0" applyFont="1" applyFill="1" applyBorder="1" applyAlignment="1">
      <alignment horizontal="center" vertical="center" wrapText="1"/>
    </xf>
    <xf numFmtId="0" fontId="85" fillId="54" borderId="34" xfId="0" applyFont="1" applyFill="1" applyBorder="1" applyAlignment="1">
      <alignment horizontal="center" vertical="center" wrapText="1"/>
    </xf>
    <xf numFmtId="0" fontId="85" fillId="11" borderId="34" xfId="0" applyFont="1" applyFill="1" applyBorder="1" applyAlignment="1">
      <alignment horizontal="center" vertical="center" wrapText="1"/>
    </xf>
    <xf numFmtId="0" fontId="85" fillId="11" borderId="44" xfId="0" applyFont="1" applyFill="1" applyBorder="1" applyAlignment="1">
      <alignment horizontal="center" vertical="center" wrapText="1"/>
    </xf>
    <xf numFmtId="0" fontId="85" fillId="55" borderId="43" xfId="0" applyFont="1" applyFill="1" applyBorder="1" applyAlignment="1">
      <alignment horizontal="center" vertical="center" wrapText="1"/>
    </xf>
    <xf numFmtId="0" fontId="85" fillId="53" borderId="43" xfId="0" applyFont="1" applyFill="1" applyBorder="1" applyAlignment="1">
      <alignment vertical="center" wrapText="1"/>
    </xf>
    <xf numFmtId="0" fontId="85" fillId="56" borderId="42" xfId="0" applyFont="1" applyFill="1" applyBorder="1" applyAlignment="1">
      <alignment horizontal="center" vertical="center" wrapText="1"/>
    </xf>
    <xf numFmtId="0" fontId="85" fillId="53" borderId="34" xfId="0" applyFont="1" applyFill="1" applyBorder="1" applyAlignment="1">
      <alignment horizontal="center" vertical="center" wrapText="1"/>
    </xf>
    <xf numFmtId="0" fontId="85" fillId="32" borderId="34" xfId="0" applyFont="1" applyFill="1" applyBorder="1" applyAlignment="1">
      <alignment horizontal="center" vertical="center" wrapText="1"/>
    </xf>
    <xf numFmtId="0" fontId="85" fillId="46" borderId="27" xfId="0" applyFont="1" applyFill="1" applyBorder="1" applyAlignment="1">
      <alignment horizontal="center" vertical="center" wrapText="1"/>
    </xf>
    <xf numFmtId="0" fontId="85" fillId="11" borderId="27" xfId="0" applyFont="1" applyFill="1" applyBorder="1" applyAlignment="1">
      <alignment horizontal="center" vertical="center" wrapText="1"/>
    </xf>
    <xf numFmtId="0" fontId="86" fillId="0" borderId="27" xfId="0" applyFont="1" applyBorder="1" applyAlignment="1">
      <alignment horizontal="center" vertical="center" wrapText="1"/>
    </xf>
    <xf numFmtId="0" fontId="87" fillId="0" borderId="27" xfId="0" applyFont="1" applyBorder="1" applyAlignment="1">
      <alignment vertical="center" wrapText="1"/>
    </xf>
    <xf numFmtId="0" fontId="84" fillId="0" borderId="27" xfId="0" applyFont="1" applyBorder="1" applyAlignment="1">
      <alignment horizontal="right" vertical="center" wrapText="1"/>
    </xf>
    <xf numFmtId="0" fontId="84" fillId="0" borderId="27" xfId="0" applyFont="1" applyBorder="1" applyAlignment="1">
      <alignment vertical="center" wrapText="1"/>
    </xf>
    <xf numFmtId="0" fontId="84" fillId="0" borderId="27" xfId="0" applyFont="1" applyBorder="1" applyAlignment="1">
      <alignment horizontal="center" vertical="center" wrapText="1"/>
    </xf>
    <xf numFmtId="0" fontId="80" fillId="0" borderId="27" xfId="0" applyFont="1" applyBorder="1" applyAlignment="1">
      <alignment vertical="center" wrapText="1"/>
    </xf>
    <xf numFmtId="9" fontId="84" fillId="0" borderId="27" xfId="0" applyNumberFormat="1" applyFont="1" applyBorder="1" applyAlignment="1">
      <alignment horizontal="right" vertical="center" wrapText="1"/>
    </xf>
    <xf numFmtId="14" fontId="84" fillId="0" borderId="27" xfId="0" applyNumberFormat="1" applyFont="1" applyBorder="1" applyAlignment="1">
      <alignment vertical="center" wrapText="1"/>
    </xf>
    <xf numFmtId="9" fontId="88" fillId="0" borderId="27" xfId="0" applyNumberFormat="1" applyFont="1" applyBorder="1" applyAlignment="1">
      <alignment horizontal="center" vertical="center" wrapText="1"/>
    </xf>
    <xf numFmtId="0" fontId="88" fillId="0" borderId="27" xfId="0" applyFont="1" applyBorder="1" applyAlignment="1">
      <alignment horizontal="center" vertical="center" wrapText="1"/>
    </xf>
    <xf numFmtId="3" fontId="84" fillId="0" borderId="27" xfId="0" applyNumberFormat="1" applyFont="1" applyBorder="1" applyAlignment="1">
      <alignment horizontal="right" vertical="center" wrapText="1"/>
    </xf>
    <xf numFmtId="0" fontId="89" fillId="0" borderId="27" xfId="0" applyFont="1" applyBorder="1" applyAlignment="1">
      <alignment vertical="center" wrapText="1"/>
    </xf>
    <xf numFmtId="0" fontId="89" fillId="0" borderId="27" xfId="0" applyFont="1" applyBorder="1" applyAlignment="1">
      <alignment horizontal="center" vertical="center" wrapText="1"/>
    </xf>
    <xf numFmtId="0" fontId="15" fillId="0" borderId="27" xfId="4" applyFont="1" applyBorder="1" applyAlignment="1">
      <alignment vertical="center" wrapText="1"/>
    </xf>
    <xf numFmtId="22" fontId="84" fillId="0" borderId="27" xfId="0" applyNumberFormat="1" applyFont="1" applyBorder="1" applyAlignment="1">
      <alignment vertical="center" wrapText="1"/>
    </xf>
    <xf numFmtId="0" fontId="90" fillId="0" borderId="27" xfId="0" applyFont="1" applyBorder="1" applyAlignment="1">
      <alignment vertical="center" wrapText="1"/>
    </xf>
    <xf numFmtId="0" fontId="90" fillId="0" borderId="27" xfId="0" applyFont="1" applyBorder="1" applyAlignment="1">
      <alignment horizontal="center" vertical="center" wrapText="1"/>
    </xf>
    <xf numFmtId="0" fontId="91" fillId="0" borderId="27" xfId="0" applyFont="1" applyBorder="1" applyAlignment="1">
      <alignment vertical="center" wrapText="1"/>
    </xf>
    <xf numFmtId="0" fontId="87" fillId="0" borderId="27" xfId="0" applyFont="1" applyBorder="1" applyAlignment="1">
      <alignment horizontal="center" vertical="center" wrapText="1"/>
    </xf>
    <xf numFmtId="0" fontId="92" fillId="0" borderId="27" xfId="0" applyFont="1" applyBorder="1" applyAlignment="1">
      <alignment vertical="center" wrapText="1"/>
    </xf>
    <xf numFmtId="0" fontId="92" fillId="0" borderId="27" xfId="0" applyFont="1" applyBorder="1" applyAlignment="1">
      <alignment horizontal="center" vertical="center" wrapText="1"/>
    </xf>
    <xf numFmtId="14" fontId="90" fillId="0" borderId="27" xfId="0" applyNumberFormat="1" applyFont="1" applyBorder="1" applyAlignment="1">
      <alignment horizontal="center" vertical="center" wrapText="1"/>
    </xf>
    <xf numFmtId="14" fontId="87" fillId="0" borderId="27" xfId="0" applyNumberFormat="1" applyFont="1" applyBorder="1" applyAlignment="1">
      <alignment horizontal="center" vertical="center" wrapText="1"/>
    </xf>
    <xf numFmtId="0" fontId="84" fillId="57" borderId="27" xfId="0" applyFont="1" applyFill="1" applyBorder="1" applyAlignment="1">
      <alignment vertical="center" wrapText="1"/>
    </xf>
    <xf numFmtId="0" fontId="84" fillId="0" borderId="27" xfId="0" applyFont="1" applyBorder="1" applyAlignment="1">
      <alignment vertical="center"/>
    </xf>
    <xf numFmtId="15" fontId="92" fillId="0" borderId="27" xfId="0" applyNumberFormat="1" applyFont="1" applyBorder="1" applyAlignment="1">
      <alignment horizontal="center" vertical="center" wrapText="1"/>
    </xf>
    <xf numFmtId="14" fontId="84" fillId="0" borderId="27" xfId="0" applyNumberFormat="1" applyFont="1" applyBorder="1" applyAlignment="1">
      <alignment horizontal="center" vertical="center" wrapText="1"/>
    </xf>
    <xf numFmtId="15" fontId="84" fillId="0" borderId="27" xfId="0" applyNumberFormat="1" applyFont="1" applyBorder="1" applyAlignment="1">
      <alignment horizontal="center" vertical="center" wrapText="1"/>
    </xf>
    <xf numFmtId="0" fontId="84" fillId="0" borderId="27" xfId="0" applyFont="1" applyBorder="1" applyAlignment="1">
      <alignment horizontal="center" wrapText="1"/>
    </xf>
    <xf numFmtId="0" fontId="87" fillId="0" borderId="27" xfId="0" applyFont="1" applyBorder="1" applyAlignment="1">
      <alignment wrapText="1"/>
    </xf>
    <xf numFmtId="0" fontId="84" fillId="0" borderId="27" xfId="0" applyFont="1" applyBorder="1" applyAlignment="1">
      <alignment horizontal="right" wrapText="1"/>
    </xf>
    <xf numFmtId="14" fontId="87" fillId="0" borderId="27" xfId="0" applyNumberFormat="1" applyFont="1" applyBorder="1" applyAlignment="1">
      <alignment wrapText="1"/>
    </xf>
    <xf numFmtId="14" fontId="84" fillId="0" borderId="27" xfId="0" applyNumberFormat="1" applyFont="1" applyBorder="1" applyAlignment="1">
      <alignment wrapText="1"/>
    </xf>
    <xf numFmtId="3" fontId="84" fillId="0" borderId="27" xfId="0" applyNumberFormat="1" applyFont="1" applyBorder="1" applyAlignment="1">
      <alignment horizontal="right" wrapText="1"/>
    </xf>
    <xf numFmtId="22" fontId="84" fillId="0" borderId="27" xfId="0" applyNumberFormat="1" applyFont="1" applyBorder="1" applyAlignment="1">
      <alignment wrapText="1"/>
    </xf>
    <xf numFmtId="0" fontId="84" fillId="17" borderId="27" xfId="0" applyFont="1" applyFill="1" applyBorder="1" applyAlignment="1">
      <alignment horizontal="center" vertical="center" wrapText="1"/>
    </xf>
    <xf numFmtId="0" fontId="93" fillId="0" borderId="27" xfId="0" applyFont="1" applyBorder="1" applyAlignment="1">
      <alignment vertical="center" wrapText="1"/>
    </xf>
    <xf numFmtId="0" fontId="84" fillId="58" borderId="27" xfId="0" applyFont="1" applyFill="1" applyBorder="1" applyAlignment="1">
      <alignment vertical="center" wrapText="1"/>
    </xf>
    <xf numFmtId="0" fontId="84" fillId="59" borderId="27" xfId="0" applyFont="1" applyFill="1" applyBorder="1" applyAlignment="1">
      <alignment vertical="center" wrapText="1"/>
    </xf>
    <xf numFmtId="9" fontId="92" fillId="0" borderId="27" xfId="0" applyNumberFormat="1" applyFont="1" applyBorder="1" applyAlignment="1">
      <alignment horizontal="center" vertical="center" wrapText="1"/>
    </xf>
    <xf numFmtId="0" fontId="84" fillId="17" borderId="27" xfId="0" applyFont="1" applyFill="1" applyBorder="1" applyAlignment="1">
      <alignment vertical="center" wrapText="1"/>
    </xf>
    <xf numFmtId="9" fontId="84" fillId="0" borderId="27" xfId="0" applyNumberFormat="1" applyFont="1" applyBorder="1" applyAlignment="1">
      <alignment vertical="center" wrapText="1"/>
    </xf>
    <xf numFmtId="0" fontId="94" fillId="60" borderId="46" xfId="0" applyFont="1" applyFill="1" applyBorder="1" applyAlignment="1">
      <alignment horizontal="center" vertical="center" wrapText="1"/>
    </xf>
    <xf numFmtId="0" fontId="95" fillId="61" borderId="46" xfId="0" applyFont="1" applyFill="1" applyBorder="1" applyAlignment="1">
      <alignment horizontal="center" vertical="center" wrapText="1"/>
    </xf>
    <xf numFmtId="165" fontId="97" fillId="62" borderId="46" xfId="8" applyNumberFormat="1" applyFont="1" applyFill="1" applyBorder="1" applyAlignment="1">
      <alignment horizontal="center" vertical="center" wrapText="1" readingOrder="1"/>
    </xf>
    <xf numFmtId="0" fontId="97" fillId="62" borderId="46" xfId="8" applyFont="1" applyFill="1" applyBorder="1" applyAlignment="1">
      <alignment horizontal="center" vertical="center" wrapText="1" readingOrder="1"/>
    </xf>
    <xf numFmtId="0" fontId="98" fillId="0" borderId="24" xfId="0" applyFont="1" applyBorder="1" applyAlignment="1">
      <alignment horizontal="center" vertical="center" wrapText="1"/>
    </xf>
    <xf numFmtId="0" fontId="100" fillId="63" borderId="24" xfId="0" applyFont="1" applyFill="1" applyBorder="1" applyAlignment="1">
      <alignment horizontal="center" vertical="center" wrapText="1"/>
    </xf>
    <xf numFmtId="17" fontId="98" fillId="0" borderId="24" xfId="0" applyNumberFormat="1" applyFont="1" applyBorder="1" applyAlignment="1">
      <alignment horizontal="center" vertical="center" wrapText="1"/>
    </xf>
    <xf numFmtId="1" fontId="98" fillId="0" borderId="24" xfId="0" applyNumberFormat="1" applyFont="1" applyBorder="1" applyAlignment="1">
      <alignment horizontal="center" vertical="center" wrapText="1"/>
    </xf>
    <xf numFmtId="17" fontId="99" fillId="0" borderId="24" xfId="0" applyNumberFormat="1" applyFont="1" applyBorder="1" applyAlignment="1">
      <alignment horizontal="center" vertical="center" wrapText="1"/>
    </xf>
    <xf numFmtId="4" fontId="98" fillId="0" borderId="24" xfId="0" applyNumberFormat="1" applyFont="1" applyBorder="1" applyAlignment="1">
      <alignment vertical="center" wrapText="1"/>
    </xf>
    <xf numFmtId="17" fontId="98" fillId="0" borderId="24" xfId="0" applyNumberFormat="1" applyFont="1" applyBorder="1" applyAlignment="1">
      <alignment horizontal="center" vertical="center"/>
    </xf>
    <xf numFmtId="167" fontId="98" fillId="0" borderId="24" xfId="3" applyNumberFormat="1" applyFont="1" applyFill="1" applyBorder="1" applyAlignment="1">
      <alignment horizontal="center" vertical="center" wrapText="1"/>
    </xf>
    <xf numFmtId="17" fontId="98" fillId="0" borderId="24" xfId="0" applyNumberFormat="1" applyFont="1" applyBorder="1" applyAlignment="1">
      <alignment horizontal="left" vertical="center" wrapText="1"/>
    </xf>
    <xf numFmtId="49" fontId="98" fillId="0" borderId="24" xfId="0" applyNumberFormat="1" applyFont="1" applyBorder="1" applyAlignment="1">
      <alignment horizontal="left" vertical="center" wrapText="1"/>
    </xf>
    <xf numFmtId="0" fontId="98" fillId="0" borderId="24" xfId="3" applyNumberFormat="1" applyFont="1" applyFill="1" applyBorder="1" applyAlignment="1">
      <alignment horizontal="center" vertical="center" wrapText="1"/>
    </xf>
    <xf numFmtId="4" fontId="98" fillId="0" borderId="24" xfId="0" applyNumberFormat="1" applyFont="1" applyBorder="1" applyAlignment="1">
      <alignment horizontal="center" vertical="center"/>
    </xf>
    <xf numFmtId="0" fontId="98" fillId="0" borderId="24" xfId="0" applyFont="1" applyBorder="1" applyAlignment="1">
      <alignment horizontal="center" vertical="center" wrapText="1" shrinkToFit="1"/>
    </xf>
    <xf numFmtId="0" fontId="100" fillId="0" borderId="24" xfId="0" applyFont="1" applyBorder="1" applyAlignment="1">
      <alignment horizontal="center" vertical="center" wrapText="1"/>
    </xf>
    <xf numFmtId="0" fontId="100" fillId="17" borderId="24" xfId="0" applyFont="1" applyFill="1" applyBorder="1" applyAlignment="1">
      <alignment horizontal="center" vertical="center" wrapText="1"/>
    </xf>
    <xf numFmtId="4" fontId="99" fillId="0" borderId="24" xfId="0" applyNumberFormat="1" applyFont="1" applyBorder="1" applyAlignment="1">
      <alignment vertical="center" wrapText="1"/>
    </xf>
    <xf numFmtId="0" fontId="101" fillId="0" borderId="24" xfId="0" applyFont="1" applyBorder="1" applyAlignment="1">
      <alignment horizontal="center" vertical="center" wrapText="1"/>
    </xf>
    <xf numFmtId="167" fontId="99" fillId="0" borderId="24" xfId="3" applyNumberFormat="1" applyFont="1" applyFill="1" applyBorder="1" applyAlignment="1">
      <alignment horizontal="center" vertical="center" wrapText="1"/>
    </xf>
    <xf numFmtId="0" fontId="98" fillId="0" borderId="24" xfId="0" quotePrefix="1" applyFont="1" applyBorder="1" applyAlignment="1">
      <alignment wrapText="1"/>
    </xf>
    <xf numFmtId="0" fontId="98" fillId="0" borderId="24" xfId="0" applyFont="1" applyBorder="1" applyAlignment="1">
      <alignment horizontal="left" vertical="center" wrapText="1"/>
    </xf>
    <xf numFmtId="0" fontId="98" fillId="0" borderId="46" xfId="0" applyFont="1" applyBorder="1" applyAlignment="1">
      <alignment vertical="center" wrapText="1"/>
    </xf>
    <xf numFmtId="0" fontId="98" fillId="0" borderId="46" xfId="0" applyFont="1" applyBorder="1" applyAlignment="1">
      <alignment horizontal="center" vertical="center" wrapText="1"/>
    </xf>
    <xf numFmtId="0" fontId="98" fillId="0" borderId="23" xfId="0" applyFont="1" applyBorder="1" applyAlignment="1">
      <alignment vertical="center" wrapText="1"/>
    </xf>
    <xf numFmtId="0" fontId="98" fillId="0" borderId="23" xfId="0" applyFont="1" applyBorder="1" applyAlignment="1">
      <alignment horizontal="center" vertical="center" wrapText="1"/>
    </xf>
    <xf numFmtId="0" fontId="100" fillId="64" borderId="24" xfId="0" applyFont="1" applyFill="1" applyBorder="1" applyAlignment="1">
      <alignment horizontal="center" vertical="center" wrapText="1"/>
    </xf>
    <xf numFmtId="0" fontId="99" fillId="0" borderId="24" xfId="0" applyFont="1" applyBorder="1" applyAlignment="1">
      <alignment horizontal="center" vertical="center" wrapText="1"/>
    </xf>
    <xf numFmtId="4" fontId="99" fillId="0" borderId="24" xfId="0" applyNumberFormat="1" applyFont="1" applyBorder="1" applyAlignment="1">
      <alignment horizontal="center" vertical="center"/>
    </xf>
    <xf numFmtId="0" fontId="100" fillId="65" borderId="24" xfId="0" applyFont="1" applyFill="1" applyBorder="1" applyAlignment="1">
      <alignment horizontal="center" vertical="center" wrapText="1"/>
    </xf>
    <xf numFmtId="0" fontId="104" fillId="65" borderId="24" xfId="0" applyFont="1" applyFill="1" applyBorder="1" applyAlignment="1">
      <alignment horizontal="center" vertical="center" wrapText="1"/>
    </xf>
    <xf numFmtId="0" fontId="100" fillId="66" borderId="24" xfId="0" applyFont="1" applyFill="1" applyBorder="1" applyAlignment="1">
      <alignment horizontal="center" vertical="center" wrapText="1"/>
    </xf>
    <xf numFmtId="49" fontId="99" fillId="0" borderId="24" xfId="0" applyNumberFormat="1" applyFont="1" applyBorder="1" applyAlignment="1">
      <alignment horizontal="left" vertical="center" wrapText="1"/>
    </xf>
    <xf numFmtId="0" fontId="100" fillId="67" borderId="24" xfId="0" applyFont="1" applyFill="1" applyBorder="1" applyAlignment="1">
      <alignment horizontal="center" vertical="center" wrapText="1"/>
    </xf>
    <xf numFmtId="17" fontId="99" fillId="0" borderId="24" xfId="0" applyNumberFormat="1" applyFont="1" applyBorder="1" applyAlignment="1">
      <alignment horizontal="center" vertical="center"/>
    </xf>
    <xf numFmtId="9" fontId="98" fillId="0" borderId="24" xfId="3" applyFont="1" applyFill="1" applyBorder="1" applyAlignment="1">
      <alignment horizontal="center" vertical="center" wrapText="1"/>
    </xf>
    <xf numFmtId="0" fontId="100" fillId="68" borderId="24" xfId="0" applyFont="1" applyFill="1" applyBorder="1" applyAlignment="1">
      <alignment horizontal="center" vertical="center" wrapText="1"/>
    </xf>
    <xf numFmtId="0" fontId="98" fillId="0" borderId="46" xfId="0" applyFont="1" applyBorder="1" applyAlignment="1">
      <alignment vertical="center"/>
    </xf>
    <xf numFmtId="0" fontId="98" fillId="0" borderId="23" xfId="0" applyFont="1" applyBorder="1" applyAlignment="1">
      <alignment vertical="center"/>
    </xf>
    <xf numFmtId="1" fontId="98" fillId="0" borderId="24" xfId="0" applyNumberFormat="1" applyFont="1" applyBorder="1" applyAlignment="1">
      <alignment horizontal="center" vertical="center"/>
    </xf>
    <xf numFmtId="0" fontId="98" fillId="0" borderId="0" xfId="0" applyFont="1" applyAlignment="1">
      <alignment horizontal="center" vertical="center" wrapText="1"/>
    </xf>
    <xf numFmtId="0" fontId="104" fillId="67" borderId="24" xfId="0" applyFont="1" applyFill="1" applyBorder="1" applyAlignment="1">
      <alignment horizontal="center" vertical="center" wrapText="1"/>
    </xf>
    <xf numFmtId="0" fontId="104" fillId="69" borderId="24" xfId="0" applyFont="1" applyFill="1" applyBorder="1" applyAlignment="1">
      <alignment horizontal="center" vertical="center" wrapText="1"/>
    </xf>
    <xf numFmtId="17" fontId="98" fillId="0" borderId="24" xfId="0" quotePrefix="1" applyNumberFormat="1" applyFont="1" applyBorder="1" applyAlignment="1">
      <alignment horizontal="center" vertical="center"/>
    </xf>
    <xf numFmtId="0" fontId="100" fillId="70" borderId="24" xfId="0" applyFont="1" applyFill="1" applyBorder="1" applyAlignment="1">
      <alignment horizontal="center" vertical="center" wrapText="1"/>
    </xf>
    <xf numFmtId="0" fontId="98" fillId="0" borderId="47" xfId="0" applyFont="1" applyBorder="1" applyAlignment="1">
      <alignment vertical="center" wrapText="1"/>
    </xf>
    <xf numFmtId="0" fontId="98" fillId="0" borderId="47" xfId="0" applyFont="1" applyBorder="1" applyAlignment="1">
      <alignment horizontal="center" vertical="center" wrapText="1"/>
    </xf>
    <xf numFmtId="0" fontId="105" fillId="71" borderId="24" xfId="0" applyFont="1" applyFill="1" applyBorder="1" applyAlignment="1">
      <alignment horizontal="center" vertical="center" wrapText="1"/>
    </xf>
    <xf numFmtId="0" fontId="98" fillId="0" borderId="24" xfId="0" applyFont="1" applyBorder="1" applyAlignment="1">
      <alignment horizontal="center" vertical="center"/>
    </xf>
    <xf numFmtId="9" fontId="99" fillId="0" borderId="24" xfId="3" applyFont="1" applyFill="1" applyBorder="1" applyAlignment="1">
      <alignment horizontal="center" vertical="center" wrapText="1"/>
    </xf>
    <xf numFmtId="0" fontId="100" fillId="72" borderId="24" xfId="0" applyFont="1" applyFill="1" applyBorder="1" applyAlignment="1">
      <alignment horizontal="center" vertical="center" wrapText="1"/>
    </xf>
    <xf numFmtId="0" fontId="95" fillId="61" borderId="24" xfId="0" applyFont="1" applyFill="1" applyBorder="1" applyAlignment="1">
      <alignment horizontal="center" vertical="center" wrapText="1"/>
    </xf>
    <xf numFmtId="0" fontId="105" fillId="73" borderId="24" xfId="0" applyFont="1" applyFill="1" applyBorder="1" applyAlignment="1">
      <alignment horizontal="center" vertical="center" wrapText="1"/>
    </xf>
    <xf numFmtId="0" fontId="100" fillId="9" borderId="24" xfId="0" applyFont="1" applyFill="1" applyBorder="1" applyAlignment="1">
      <alignment horizontal="center" vertical="center" wrapText="1"/>
    </xf>
    <xf numFmtId="0" fontId="100" fillId="74" borderId="24" xfId="0" applyFont="1" applyFill="1" applyBorder="1" applyAlignment="1">
      <alignment horizontal="center" vertical="center" wrapText="1"/>
    </xf>
    <xf numFmtId="0" fontId="100" fillId="75" borderId="24" xfId="0" applyFont="1" applyFill="1" applyBorder="1" applyAlignment="1">
      <alignment horizontal="center" vertical="center" wrapText="1"/>
    </xf>
    <xf numFmtId="0" fontId="105" fillId="76" borderId="24" xfId="0" applyFont="1" applyFill="1" applyBorder="1" applyAlignment="1">
      <alignment horizontal="center" vertical="center" wrapText="1"/>
    </xf>
    <xf numFmtId="0" fontId="105" fillId="77" borderId="24" xfId="0" applyFont="1" applyFill="1" applyBorder="1" applyAlignment="1">
      <alignment horizontal="center" vertical="center" wrapText="1"/>
    </xf>
    <xf numFmtId="49" fontId="99" fillId="0" borderId="24" xfId="0" applyNumberFormat="1" applyFont="1" applyBorder="1" applyAlignment="1">
      <alignment horizontal="center" vertical="center" wrapText="1"/>
    </xf>
    <xf numFmtId="0" fontId="103" fillId="78" borderId="24" xfId="0" applyFont="1" applyFill="1" applyBorder="1" applyAlignment="1">
      <alignment horizontal="center" vertical="center" wrapText="1"/>
    </xf>
    <xf numFmtId="0" fontId="94" fillId="79" borderId="24" xfId="0" applyFont="1" applyFill="1" applyBorder="1" applyAlignment="1">
      <alignment horizontal="center" vertical="center" wrapText="1"/>
    </xf>
    <xf numFmtId="0" fontId="76" fillId="0" borderId="34" xfId="0" applyFont="1" applyBorder="1"/>
    <xf numFmtId="0" fontId="76" fillId="34" borderId="35" xfId="0" applyFont="1" applyFill="1" applyBorder="1" applyAlignment="1">
      <alignment vertical="center"/>
    </xf>
    <xf numFmtId="0" fontId="77" fillId="31" borderId="41" xfId="0" applyFont="1" applyFill="1" applyBorder="1" applyAlignment="1">
      <alignment horizontal="center" vertical="center"/>
    </xf>
    <xf numFmtId="0" fontId="77" fillId="31" borderId="34" xfId="0" applyFont="1" applyFill="1" applyBorder="1" applyAlignment="1">
      <alignment horizontal="center" vertical="center"/>
    </xf>
    <xf numFmtId="0" fontId="108" fillId="31" borderId="34" xfId="0" applyFont="1" applyFill="1" applyBorder="1" applyAlignment="1">
      <alignment horizontal="center" vertical="center"/>
    </xf>
    <xf numFmtId="0" fontId="77" fillId="33" borderId="34" xfId="0" applyFont="1" applyFill="1" applyBorder="1" applyAlignment="1">
      <alignment horizontal="center" vertical="center"/>
    </xf>
    <xf numFmtId="0" fontId="77" fillId="34" borderId="34" xfId="0" applyFont="1" applyFill="1" applyBorder="1" applyAlignment="1">
      <alignment horizontal="center" vertical="center"/>
    </xf>
    <xf numFmtId="0" fontId="77" fillId="36" borderId="34" xfId="0" applyFont="1" applyFill="1" applyBorder="1" applyAlignment="1">
      <alignment horizontal="center" vertical="center"/>
    </xf>
    <xf numFmtId="0" fontId="77" fillId="37" borderId="34" xfId="0" applyFont="1" applyFill="1" applyBorder="1" applyAlignment="1">
      <alignment horizontal="center" vertical="center"/>
    </xf>
    <xf numFmtId="0" fontId="79" fillId="0" borderId="27" xfId="0" applyFont="1" applyBorder="1"/>
    <xf numFmtId="0" fontId="78" fillId="0" borderId="27" xfId="0" applyFont="1" applyBorder="1" applyAlignment="1">
      <alignment horizontal="right"/>
    </xf>
    <xf numFmtId="0" fontId="78" fillId="0" borderId="27" xfId="0" applyFont="1" applyBorder="1"/>
    <xf numFmtId="14" fontId="78" fillId="0" borderId="27" xfId="0" applyNumberFormat="1" applyFont="1" applyBorder="1"/>
    <xf numFmtId="0" fontId="76" fillId="0" borderId="27" xfId="0" applyFont="1" applyBorder="1"/>
    <xf numFmtId="0" fontId="13" fillId="0" borderId="27" xfId="4" applyFont="1" applyBorder="1" applyAlignment="1"/>
    <xf numFmtId="22" fontId="78" fillId="0" borderId="27" xfId="0" applyNumberFormat="1" applyFont="1" applyBorder="1"/>
    <xf numFmtId="0" fontId="78" fillId="58" borderId="27" xfId="0" applyFont="1" applyFill="1" applyBorder="1"/>
    <xf numFmtId="9" fontId="78" fillId="0" borderId="27" xfId="0" applyNumberFormat="1" applyFont="1" applyBorder="1"/>
    <xf numFmtId="0" fontId="79" fillId="58" borderId="27" xfId="0" applyFont="1" applyFill="1" applyBorder="1"/>
    <xf numFmtId="0" fontId="78" fillId="0" borderId="27" xfId="0" applyFont="1" applyBorder="1" applyAlignment="1">
      <alignment horizontal="center"/>
    </xf>
    <xf numFmtId="0" fontId="0" fillId="80" borderId="0" xfId="0" applyFill="1" applyAlignment="1">
      <alignment vertical="top" wrapText="1"/>
    </xf>
    <xf numFmtId="0" fontId="1" fillId="0" borderId="0" xfId="9"/>
    <xf numFmtId="0" fontId="72" fillId="81" borderId="48" xfId="9" applyFont="1" applyFill="1" applyBorder="1" applyAlignment="1">
      <alignment vertical="center" wrapText="1"/>
    </xf>
    <xf numFmtId="0" fontId="72" fillId="81" borderId="48" xfId="9" applyFont="1" applyFill="1" applyBorder="1" applyAlignment="1">
      <alignment horizontal="center" vertical="center" wrapText="1"/>
    </xf>
    <xf numFmtId="0" fontId="72" fillId="84" borderId="48" xfId="9" applyFont="1" applyFill="1" applyBorder="1" applyAlignment="1">
      <alignment horizontal="center" vertical="center" wrapText="1"/>
    </xf>
    <xf numFmtId="0" fontId="72" fillId="81" borderId="51" xfId="9" applyFont="1" applyFill="1" applyBorder="1" applyAlignment="1">
      <alignment vertical="center" wrapText="1"/>
    </xf>
    <xf numFmtId="168" fontId="2" fillId="90" borderId="0" xfId="10" applyNumberFormat="1" applyFont="1" applyFill="1" applyBorder="1" applyAlignment="1">
      <alignment horizontal="center"/>
    </xf>
    <xf numFmtId="168" fontId="73" fillId="0" borderId="0" xfId="10" applyNumberFormat="1" applyFont="1"/>
    <xf numFmtId="169" fontId="1" fillId="0" borderId="0" xfId="9" applyNumberFormat="1"/>
    <xf numFmtId="164" fontId="1" fillId="0" borderId="0" xfId="11" applyNumberFormat="1" applyFont="1"/>
    <xf numFmtId="164" fontId="1" fillId="0" borderId="53" xfId="11" applyNumberFormat="1" applyFont="1" applyBorder="1" applyAlignment="1"/>
    <xf numFmtId="170" fontId="1" fillId="0" borderId="0" xfId="9" applyNumberFormat="1"/>
    <xf numFmtId="1" fontId="1" fillId="0" borderId="0" xfId="9" applyNumberFormat="1"/>
    <xf numFmtId="1" fontId="1" fillId="0" borderId="0" xfId="9" applyNumberFormat="1" applyAlignment="1">
      <alignment horizontal="left" vertical="center" wrapText="1"/>
    </xf>
    <xf numFmtId="0" fontId="109" fillId="91" borderId="48" xfId="9" applyFont="1" applyFill="1" applyBorder="1" applyAlignment="1">
      <alignment horizontal="center" vertical="center" wrapText="1"/>
    </xf>
    <xf numFmtId="0" fontId="109" fillId="81" borderId="48" xfId="9" applyFont="1" applyFill="1" applyBorder="1" applyAlignment="1">
      <alignment horizontal="center" vertical="center" wrapText="1"/>
    </xf>
    <xf numFmtId="0" fontId="109" fillId="92" borderId="48" xfId="9" applyFont="1" applyFill="1" applyBorder="1" applyAlignment="1">
      <alignment horizontal="center" vertical="center" wrapText="1"/>
    </xf>
    <xf numFmtId="0" fontId="109" fillId="93" borderId="48" xfId="9" applyFont="1" applyFill="1" applyBorder="1" applyAlignment="1">
      <alignment horizontal="center" vertical="center" wrapText="1"/>
    </xf>
    <xf numFmtId="0" fontId="109" fillId="94" borderId="48" xfId="9" applyFont="1" applyFill="1" applyBorder="1" applyAlignment="1">
      <alignment horizontal="center" vertical="center" wrapText="1"/>
    </xf>
    <xf numFmtId="0" fontId="109" fillId="95" borderId="48" xfId="9" applyFont="1" applyFill="1" applyBorder="1" applyAlignment="1">
      <alignment horizontal="center" vertical="center" wrapText="1"/>
    </xf>
    <xf numFmtId="0" fontId="109" fillId="96" borderId="48" xfId="9" applyFont="1" applyFill="1" applyBorder="1" applyAlignment="1">
      <alignment horizontal="center" vertical="center" wrapText="1"/>
    </xf>
    <xf numFmtId="0" fontId="109" fillId="97" borderId="48" xfId="9" applyFont="1" applyFill="1" applyBorder="1" applyAlignment="1">
      <alignment horizontal="left" vertical="center" wrapText="1"/>
    </xf>
    <xf numFmtId="0" fontId="109" fillId="97" borderId="48" xfId="9" applyFont="1" applyFill="1" applyBorder="1" applyAlignment="1">
      <alignment horizontal="center" vertical="center" wrapText="1"/>
    </xf>
    <xf numFmtId="0" fontId="109" fillId="98" borderId="48" xfId="9" applyFont="1" applyFill="1" applyBorder="1" applyAlignment="1">
      <alignment horizontal="center" vertical="center" wrapText="1"/>
    </xf>
    <xf numFmtId="1" fontId="109" fillId="98" borderId="48" xfId="9" applyNumberFormat="1" applyFont="1" applyFill="1" applyBorder="1" applyAlignment="1">
      <alignment horizontal="center" vertical="center"/>
    </xf>
    <xf numFmtId="0" fontId="110" fillId="99" borderId="48" xfId="9" applyFont="1" applyFill="1" applyBorder="1" applyAlignment="1">
      <alignment horizontal="center" vertical="center" wrapText="1"/>
    </xf>
    <xf numFmtId="0" fontId="109" fillId="83" borderId="48" xfId="9" applyFont="1" applyFill="1" applyBorder="1" applyAlignment="1">
      <alignment horizontal="center" vertical="center" wrapText="1"/>
    </xf>
    <xf numFmtId="0" fontId="109" fillId="84" borderId="48" xfId="9" applyFont="1" applyFill="1" applyBorder="1" applyAlignment="1">
      <alignment horizontal="center" vertical="center" wrapText="1"/>
    </xf>
    <xf numFmtId="0" fontId="109" fillId="100" borderId="48" xfId="9" applyFont="1" applyFill="1" applyBorder="1" applyAlignment="1">
      <alignment horizontal="center" vertical="center" wrapText="1"/>
    </xf>
    <xf numFmtId="0" fontId="109" fillId="101" borderId="48" xfId="9" applyFont="1" applyFill="1" applyBorder="1" applyAlignment="1">
      <alignment horizontal="center" vertical="center" wrapText="1"/>
    </xf>
    <xf numFmtId="14" fontId="109" fillId="102" borderId="48" xfId="9" applyNumberFormat="1" applyFont="1" applyFill="1" applyBorder="1" applyAlignment="1">
      <alignment horizontal="center" vertical="center" wrapText="1"/>
    </xf>
    <xf numFmtId="0" fontId="109" fillId="103" borderId="48" xfId="9" applyFont="1" applyFill="1" applyBorder="1" applyAlignment="1">
      <alignment horizontal="center" vertical="center" wrapText="1"/>
    </xf>
    <xf numFmtId="0" fontId="109" fillId="104" borderId="48" xfId="9" applyFont="1" applyFill="1" applyBorder="1" applyAlignment="1">
      <alignment horizontal="center" vertical="center" wrapText="1"/>
    </xf>
    <xf numFmtId="0" fontId="109" fillId="105" borderId="48" xfId="9" applyFont="1" applyFill="1" applyBorder="1" applyAlignment="1">
      <alignment horizontal="center" vertical="center" wrapText="1"/>
    </xf>
    <xf numFmtId="164" fontId="109" fillId="86" borderId="48" xfId="10" applyNumberFormat="1" applyFont="1" applyFill="1" applyBorder="1" applyAlignment="1">
      <alignment horizontal="center" vertical="center" wrapText="1"/>
    </xf>
    <xf numFmtId="0" fontId="109" fillId="86" borderId="48" xfId="9" applyFont="1" applyFill="1" applyBorder="1" applyAlignment="1">
      <alignment horizontal="center" vertical="center" wrapText="1"/>
    </xf>
    <xf numFmtId="164" fontId="109" fillId="87" borderId="48" xfId="10" applyNumberFormat="1" applyFont="1" applyFill="1" applyBorder="1" applyAlignment="1">
      <alignment horizontal="center" vertical="center" wrapText="1"/>
    </xf>
    <xf numFmtId="0" fontId="109" fillId="81" borderId="49" xfId="9" applyFont="1" applyFill="1" applyBorder="1" applyAlignment="1">
      <alignment horizontal="center" vertical="center" wrapText="1"/>
    </xf>
    <xf numFmtId="0" fontId="110" fillId="88" borderId="48" xfId="9" applyFont="1" applyFill="1" applyBorder="1" applyAlignment="1">
      <alignment horizontal="center" vertical="center" wrapText="1"/>
    </xf>
    <xf numFmtId="0" fontId="110" fillId="89" borderId="52" xfId="9" applyFont="1" applyFill="1" applyBorder="1" applyAlignment="1">
      <alignment horizontal="center" vertical="center" wrapText="1"/>
    </xf>
    <xf numFmtId="168" fontId="110" fillId="89" borderId="52" xfId="10" applyNumberFormat="1" applyFont="1" applyFill="1" applyBorder="1" applyAlignment="1">
      <alignment horizontal="center" vertical="center" wrapText="1"/>
    </xf>
    <xf numFmtId="0" fontId="110" fillId="33" borderId="0" xfId="9" applyFont="1" applyFill="1" applyAlignment="1">
      <alignment horizontal="center" vertical="center" wrapText="1"/>
    </xf>
    <xf numFmtId="0" fontId="110" fillId="50" borderId="0" xfId="9" applyFont="1" applyFill="1" applyAlignment="1">
      <alignment horizontal="center" vertical="center" wrapText="1"/>
    </xf>
    <xf numFmtId="0" fontId="110" fillId="51" borderId="1" xfId="12" applyFont="1" applyFill="1" applyAlignment="1">
      <alignment horizontal="center" vertical="center" wrapText="1"/>
    </xf>
    <xf numFmtId="0" fontId="110" fillId="106" borderId="1" xfId="12" applyFont="1" applyFill="1" applyAlignment="1">
      <alignment horizontal="center" vertical="center" wrapText="1"/>
    </xf>
    <xf numFmtId="169" fontId="110" fillId="107" borderId="1" xfId="12" applyNumberFormat="1" applyFont="1" applyFill="1" applyAlignment="1">
      <alignment horizontal="center" vertical="center" wrapText="1"/>
    </xf>
    <xf numFmtId="169" fontId="110" fillId="53" borderId="1" xfId="12" applyNumberFormat="1" applyFont="1" applyFill="1" applyAlignment="1">
      <alignment horizontal="center" vertical="center" wrapText="1"/>
    </xf>
    <xf numFmtId="169" fontId="109" fillId="108" borderId="48" xfId="9" applyNumberFormat="1" applyFont="1" applyFill="1" applyBorder="1" applyAlignment="1">
      <alignment horizontal="center" vertical="center" wrapText="1"/>
    </xf>
    <xf numFmtId="170" fontId="109" fillId="109" borderId="48" xfId="9" applyNumberFormat="1" applyFont="1" applyFill="1" applyBorder="1" applyAlignment="1">
      <alignment horizontal="center" vertical="center" wrapText="1"/>
    </xf>
    <xf numFmtId="0" fontId="110" fillId="55" borderId="1" xfId="12" applyFont="1" applyFill="1" applyAlignment="1">
      <alignment horizontal="center" vertical="center" wrapText="1"/>
    </xf>
    <xf numFmtId="1" fontId="110" fillId="55" borderId="1" xfId="12" applyNumberFormat="1" applyFont="1" applyFill="1" applyAlignment="1">
      <alignment horizontal="center" vertical="center" wrapText="1"/>
    </xf>
    <xf numFmtId="1" fontId="110" fillId="53" borderId="1" xfId="12" applyNumberFormat="1" applyFont="1" applyFill="1" applyAlignment="1">
      <alignment horizontal="left" vertical="center" wrapText="1"/>
    </xf>
    <xf numFmtId="0" fontId="12" fillId="2" borderId="54" xfId="12" applyFont="1" applyBorder="1" applyAlignment="1">
      <alignment horizontal="center" vertical="center" wrapText="1"/>
    </xf>
    <xf numFmtId="0" fontId="109" fillId="110" borderId="48" xfId="9" applyFont="1" applyFill="1" applyBorder="1" applyAlignment="1">
      <alignment horizontal="center" vertical="center" wrapText="1"/>
    </xf>
    <xf numFmtId="0" fontId="109" fillId="82" borderId="48" xfId="9" applyFont="1" applyFill="1" applyBorder="1" applyAlignment="1">
      <alignment horizontal="center" vertical="center" wrapText="1"/>
    </xf>
    <xf numFmtId="43" fontId="110" fillId="4" borderId="0" xfId="11" applyFont="1" applyFill="1" applyAlignment="1">
      <alignment horizontal="center" vertical="center" wrapText="1"/>
    </xf>
    <xf numFmtId="43" fontId="110" fillId="11" borderId="0" xfId="11" applyFont="1" applyFill="1" applyAlignment="1">
      <alignment horizontal="center" vertical="center" wrapText="1"/>
    </xf>
    <xf numFmtId="0" fontId="111" fillId="0" borderId="0" xfId="9" applyFont="1"/>
    <xf numFmtId="0" fontId="42" fillId="0" borderId="0" xfId="9" applyFont="1" applyAlignment="1">
      <alignment vertical="center"/>
    </xf>
    <xf numFmtId="0" fontId="1" fillId="0" borderId="0" xfId="9" applyAlignment="1">
      <alignment vertical="center"/>
    </xf>
    <xf numFmtId="0" fontId="1" fillId="0" borderId="0" xfId="9" applyAlignment="1">
      <alignment horizontal="center" vertical="center"/>
    </xf>
    <xf numFmtId="9" fontId="0" fillId="0" borderId="0" xfId="13" applyFont="1" applyAlignment="1">
      <alignment vertical="center"/>
    </xf>
    <xf numFmtId="1" fontId="0" fillId="0" borderId="0" xfId="13" applyNumberFormat="1" applyFont="1" applyAlignment="1">
      <alignment vertical="center"/>
    </xf>
    <xf numFmtId="14" fontId="1" fillId="0" borderId="0" xfId="9" applyNumberFormat="1" applyAlignment="1">
      <alignment vertical="center"/>
    </xf>
    <xf numFmtId="9" fontId="112" fillId="0" borderId="0" xfId="13" applyFont="1" applyFill="1" applyAlignment="1">
      <alignment horizontal="center" vertical="center"/>
    </xf>
    <xf numFmtId="0" fontId="112" fillId="0" borderId="0" xfId="9" applyFont="1" applyAlignment="1">
      <alignment horizontal="center" vertical="center"/>
    </xf>
    <xf numFmtId="164" fontId="0" fillId="0" borderId="0" xfId="10" applyNumberFormat="1" applyFont="1" applyAlignment="1">
      <alignment vertical="center"/>
    </xf>
    <xf numFmtId="0" fontId="74" fillId="0" borderId="0" xfId="9" applyFont="1" applyAlignment="1">
      <alignment vertical="center"/>
    </xf>
    <xf numFmtId="0" fontId="74" fillId="0" borderId="0" xfId="9" applyFont="1" applyAlignment="1">
      <alignment horizontal="center" vertical="center" wrapText="1"/>
    </xf>
    <xf numFmtId="0" fontId="113" fillId="0" borderId="0" xfId="9" applyFont="1" applyAlignment="1">
      <alignment vertical="center"/>
    </xf>
    <xf numFmtId="0" fontId="114" fillId="0" borderId="0" xfId="9" applyFont="1" applyAlignment="1">
      <alignment vertical="center"/>
    </xf>
    <xf numFmtId="14" fontId="114" fillId="0" borderId="0" xfId="9" applyNumberFormat="1" applyFont="1" applyAlignment="1">
      <alignment horizontal="center" vertical="center"/>
    </xf>
    <xf numFmtId="0" fontId="114" fillId="0" borderId="0" xfId="9" applyFont="1" applyAlignment="1">
      <alignment horizontal="center" vertical="center"/>
    </xf>
    <xf numFmtId="168" fontId="0" fillId="0" borderId="0" xfId="10" applyNumberFormat="1" applyFont="1" applyAlignment="1">
      <alignment vertical="center"/>
    </xf>
    <xf numFmtId="169" fontId="1" fillId="0" borderId="0" xfId="11" applyNumberFormat="1" applyFont="1" applyFill="1" applyAlignment="1">
      <alignment vertical="center"/>
    </xf>
    <xf numFmtId="169" fontId="1" fillId="0" borderId="0" xfId="11" applyNumberFormat="1" applyFont="1" applyAlignment="1">
      <alignment vertical="center"/>
    </xf>
    <xf numFmtId="169" fontId="1" fillId="0" borderId="0" xfId="9" applyNumberFormat="1" applyAlignment="1">
      <alignment vertical="center"/>
    </xf>
    <xf numFmtId="170" fontId="1" fillId="0" borderId="0" xfId="9" applyNumberFormat="1" applyAlignment="1">
      <alignment vertical="center"/>
    </xf>
    <xf numFmtId="43" fontId="1" fillId="0" borderId="0" xfId="11" applyFont="1" applyAlignment="1">
      <alignment vertical="center"/>
    </xf>
    <xf numFmtId="9" fontId="1" fillId="0" borderId="0" xfId="14" applyFont="1" applyAlignment="1">
      <alignment vertical="center"/>
    </xf>
    <xf numFmtId="1" fontId="1" fillId="0" borderId="0" xfId="14" applyNumberFormat="1" applyFont="1" applyAlignment="1">
      <alignment vertical="center"/>
    </xf>
    <xf numFmtId="164" fontId="1" fillId="0" borderId="0" xfId="11" applyNumberFormat="1" applyFont="1" applyAlignment="1">
      <alignment vertical="center"/>
    </xf>
    <xf numFmtId="0" fontId="1" fillId="0" borderId="0" xfId="9" applyAlignment="1">
      <alignment horizontal="center" vertical="center" wrapText="1"/>
    </xf>
    <xf numFmtId="43" fontId="4" fillId="0" borderId="0" xfId="11" applyFont="1" applyAlignment="1">
      <alignment vertical="center"/>
    </xf>
    <xf numFmtId="0" fontId="42" fillId="0" borderId="0" xfId="9" applyFont="1" applyAlignment="1">
      <alignment horizontal="center" vertical="center"/>
    </xf>
    <xf numFmtId="0" fontId="3" fillId="0" borderId="0" xfId="9" applyFont="1" applyAlignment="1">
      <alignment vertical="center" wrapText="1"/>
    </xf>
    <xf numFmtId="0" fontId="3" fillId="0" borderId="0" xfId="9" applyFont="1" applyAlignment="1">
      <alignment horizontal="center" vertical="center" wrapText="1"/>
    </xf>
    <xf numFmtId="0" fontId="3" fillId="0" borderId="0" xfId="9" applyFont="1" applyAlignment="1">
      <alignment horizontal="center" vertical="center"/>
    </xf>
    <xf numFmtId="0" fontId="4" fillId="0" borderId="0" xfId="9" applyFont="1" applyAlignment="1">
      <alignment vertical="center"/>
    </xf>
    <xf numFmtId="0" fontId="1" fillId="0" borderId="0" xfId="9" applyAlignment="1">
      <alignment horizontal="left" vertical="center"/>
    </xf>
    <xf numFmtId="1" fontId="1" fillId="0" borderId="0" xfId="14" applyNumberFormat="1" applyFont="1" applyAlignment="1">
      <alignment horizontal="left" vertical="center" wrapText="1"/>
    </xf>
    <xf numFmtId="1" fontId="57" fillId="0" borderId="0" xfId="15" applyNumberFormat="1" applyFont="1" applyAlignment="1">
      <alignment vertical="center"/>
    </xf>
    <xf numFmtId="14" fontId="1" fillId="0" borderId="0" xfId="9" applyNumberFormat="1" applyAlignment="1">
      <alignment horizontal="center" vertical="center"/>
    </xf>
    <xf numFmtId="14" fontId="42" fillId="0" borderId="0" xfId="9" applyNumberFormat="1" applyFont="1" applyAlignment="1">
      <alignment horizontal="center" vertical="center"/>
    </xf>
    <xf numFmtId="0" fontId="1" fillId="10" borderId="0" xfId="9" applyFill="1" applyAlignment="1">
      <alignment vertical="center"/>
    </xf>
    <xf numFmtId="169" fontId="1" fillId="10" borderId="0" xfId="11" applyNumberFormat="1" applyFont="1" applyFill="1" applyAlignment="1">
      <alignment vertical="center"/>
    </xf>
    <xf numFmtId="15" fontId="3" fillId="0" borderId="0" xfId="9" applyNumberFormat="1" applyFont="1" applyAlignment="1">
      <alignment horizontal="center" vertical="center" wrapText="1"/>
    </xf>
    <xf numFmtId="15" fontId="1" fillId="0" borderId="0" xfId="9" applyNumberFormat="1" applyAlignment="1">
      <alignment horizontal="center" vertical="center" wrapText="1"/>
    </xf>
    <xf numFmtId="0" fontId="1" fillId="0" borderId="0" xfId="9" applyAlignment="1">
      <alignment horizontal="center"/>
    </xf>
    <xf numFmtId="0" fontId="42" fillId="0" borderId="0" xfId="16"/>
    <xf numFmtId="14" fontId="42" fillId="0" borderId="0" xfId="16" applyNumberFormat="1"/>
    <xf numFmtId="164" fontId="0" fillId="0" borderId="0" xfId="10" applyNumberFormat="1" applyFont="1"/>
    <xf numFmtId="0" fontId="1" fillId="17" borderId="0" xfId="9" applyFill="1" applyAlignment="1">
      <alignment horizontal="center" vertical="center"/>
    </xf>
    <xf numFmtId="9" fontId="1" fillId="0" borderId="0" xfId="9" applyNumberFormat="1" applyAlignment="1">
      <alignment vertical="center"/>
    </xf>
    <xf numFmtId="0" fontId="5" fillId="0" borderId="0" xfId="7" applyFill="1" applyAlignment="1">
      <alignment vertical="center"/>
    </xf>
    <xf numFmtId="0" fontId="3" fillId="0" borderId="0" xfId="9" applyFont="1" applyAlignment="1">
      <alignment vertical="center"/>
    </xf>
    <xf numFmtId="0" fontId="75" fillId="0" borderId="0" xfId="9" applyFont="1" applyAlignment="1">
      <alignment vertical="center"/>
    </xf>
    <xf numFmtId="0" fontId="1" fillId="111" borderId="0" xfId="9" applyFill="1" applyAlignment="1">
      <alignment vertical="center"/>
    </xf>
    <xf numFmtId="1" fontId="1" fillId="0" borderId="0" xfId="9" applyNumberFormat="1" applyAlignment="1">
      <alignment horizontal="center" vertical="center"/>
    </xf>
    <xf numFmtId="0" fontId="1" fillId="59" borderId="0" xfId="9" applyFill="1" applyAlignment="1">
      <alignment vertical="center"/>
    </xf>
    <xf numFmtId="9" fontId="3" fillId="0" borderId="0" xfId="13" applyFont="1" applyFill="1" applyAlignment="1">
      <alignment horizontal="center" vertical="center"/>
    </xf>
    <xf numFmtId="0" fontId="1" fillId="17" borderId="0" xfId="9" applyFill="1" applyAlignment="1">
      <alignment vertical="center"/>
    </xf>
    <xf numFmtId="1" fontId="1" fillId="0" borderId="0" xfId="9" applyNumberFormat="1" applyAlignment="1">
      <alignment vertical="center"/>
    </xf>
    <xf numFmtId="14" fontId="1" fillId="0" borderId="0" xfId="9" applyNumberFormat="1"/>
    <xf numFmtId="168" fontId="0" fillId="0" borderId="0" xfId="10" applyNumberFormat="1" applyFont="1"/>
    <xf numFmtId="0" fontId="1" fillId="0" borderId="0" xfId="9" applyAlignment="1">
      <alignment horizontal="left"/>
    </xf>
    <xf numFmtId="9" fontId="0" fillId="0" borderId="0" xfId="13" applyFont="1"/>
    <xf numFmtId="0" fontId="115" fillId="3" borderId="0" xfId="17" applyFont="1" applyFill="1" applyAlignment="1">
      <alignment horizontal="center" vertical="center" wrapText="1"/>
    </xf>
    <xf numFmtId="0" fontId="115" fillId="7" borderId="0" xfId="17" applyFont="1" applyFill="1" applyAlignment="1">
      <alignment horizontal="center" vertical="center" wrapText="1"/>
    </xf>
    <xf numFmtId="0" fontId="115" fillId="112" borderId="0" xfId="17" applyFont="1" applyFill="1" applyAlignment="1">
      <alignment horizontal="center" vertical="center" wrapText="1"/>
    </xf>
    <xf numFmtId="0" fontId="116" fillId="12" borderId="0" xfId="17" applyFont="1" applyFill="1" applyAlignment="1">
      <alignment horizontal="center" vertical="center" wrapText="1"/>
    </xf>
    <xf numFmtId="0" fontId="116" fillId="4" borderId="0" xfId="17" applyFont="1" applyFill="1" applyAlignment="1">
      <alignment horizontal="center" vertical="center" wrapText="1"/>
    </xf>
    <xf numFmtId="171" fontId="116" fillId="4" borderId="0" xfId="17" applyNumberFormat="1" applyFont="1" applyFill="1" applyAlignment="1">
      <alignment horizontal="center" vertical="center" wrapText="1"/>
    </xf>
    <xf numFmtId="14" fontId="116" fillId="4" borderId="0" xfId="17" applyNumberFormat="1" applyFont="1" applyFill="1" applyAlignment="1">
      <alignment horizontal="center" vertical="center" wrapText="1"/>
    </xf>
    <xf numFmtId="0" fontId="71" fillId="0" borderId="0" xfId="17" applyAlignment="1">
      <alignment horizontal="center" vertical="center" wrapText="1"/>
    </xf>
    <xf numFmtId="0" fontId="71" fillId="0" borderId="0" xfId="17"/>
    <xf numFmtId="171" fontId="71" fillId="0" borderId="0" xfId="17" applyNumberFormat="1"/>
    <xf numFmtId="14" fontId="71" fillId="0" borderId="0" xfId="17" applyNumberFormat="1"/>
    <xf numFmtId="1" fontId="71" fillId="0" borderId="0" xfId="17" applyNumberFormat="1"/>
    <xf numFmtId="164" fontId="0" fillId="0" borderId="0" xfId="18" applyNumberFormat="1" applyFont="1"/>
    <xf numFmtId="17" fontId="71" fillId="0" borderId="0" xfId="17" applyNumberFormat="1"/>
    <xf numFmtId="0" fontId="71" fillId="17" borderId="0" xfId="17" applyFill="1"/>
    <xf numFmtId="172" fontId="71" fillId="17" borderId="0" xfId="17" applyNumberFormat="1" applyFill="1"/>
    <xf numFmtId="171" fontId="71" fillId="17" borderId="0" xfId="17" applyNumberFormat="1" applyFill="1"/>
    <xf numFmtId="14" fontId="71" fillId="17" borderId="0" xfId="17" applyNumberFormat="1" applyFill="1"/>
    <xf numFmtId="1" fontId="71" fillId="17" borderId="0" xfId="17" applyNumberFormat="1" applyFill="1"/>
    <xf numFmtId="0" fontId="57" fillId="0" borderId="0" xfId="0" applyFont="1" applyAlignment="1">
      <alignment horizontal="center" vertical="center"/>
    </xf>
    <xf numFmtId="0" fontId="57" fillId="27" borderId="0" xfId="0" applyFont="1" applyFill="1" applyAlignment="1">
      <alignment horizontal="center" vertical="center"/>
    </xf>
    <xf numFmtId="0" fontId="63" fillId="0" borderId="0" xfId="0" applyFont="1" applyAlignment="1">
      <alignment horizontal="center" vertical="center"/>
    </xf>
    <xf numFmtId="0" fontId="63" fillId="27" borderId="0" xfId="0" applyFont="1" applyFill="1" applyAlignment="1">
      <alignment horizontal="center" vertical="center"/>
    </xf>
    <xf numFmtId="0" fontId="8" fillId="13" borderId="15" xfId="0" applyFont="1" applyFill="1" applyBorder="1" applyAlignment="1">
      <alignment horizontal="center" vertical="center"/>
    </xf>
    <xf numFmtId="0" fontId="8" fillId="13" borderId="16" xfId="0" applyFont="1" applyFill="1" applyBorder="1" applyAlignment="1">
      <alignment horizontal="center" vertical="center"/>
    </xf>
    <xf numFmtId="0" fontId="8" fillId="12" borderId="16" xfId="0" applyFont="1" applyFill="1" applyBorder="1" applyAlignment="1">
      <alignment horizontal="center" vertical="center"/>
    </xf>
    <xf numFmtId="0" fontId="8" fillId="13" borderId="17" xfId="0" applyFont="1" applyFill="1" applyBorder="1" applyAlignment="1">
      <alignment horizontal="center" vertical="center"/>
    </xf>
    <xf numFmtId="0" fontId="50" fillId="0" borderId="0" xfId="0" applyFont="1" applyAlignment="1">
      <alignment horizontal="left" vertical="center"/>
    </xf>
    <xf numFmtId="0" fontId="50" fillId="0" borderId="18" xfId="0" applyFont="1" applyBorder="1" applyAlignment="1">
      <alignment horizontal="center" vertical="center"/>
    </xf>
    <xf numFmtId="0" fontId="50" fillId="0" borderId="3" xfId="0" applyFont="1" applyBorder="1" applyAlignment="1">
      <alignment horizontal="center" vertical="center"/>
    </xf>
    <xf numFmtId="0" fontId="50" fillId="0" borderId="3" xfId="0" applyFont="1" applyBorder="1" applyAlignment="1">
      <alignment horizontal="left" vertical="center"/>
    </xf>
    <xf numFmtId="14" fontId="50" fillId="0" borderId="3" xfId="0" applyNumberFormat="1" applyFont="1" applyBorder="1" applyAlignment="1">
      <alignment horizontal="left" vertical="center"/>
    </xf>
    <xf numFmtId="0" fontId="50" fillId="0" borderId="19" xfId="0" applyFont="1" applyBorder="1" applyAlignment="1">
      <alignment horizontal="center" vertical="center"/>
    </xf>
    <xf numFmtId="2" fontId="50" fillId="0" borderId="3" xfId="1" applyNumberFormat="1" applyFont="1" applyBorder="1" applyAlignment="1">
      <alignment horizontal="left" vertical="center"/>
    </xf>
    <xf numFmtId="0" fontId="50" fillId="0" borderId="20" xfId="0" applyFont="1" applyBorder="1" applyAlignment="1">
      <alignment horizontal="center" vertical="center"/>
    </xf>
    <xf numFmtId="0" fontId="50" fillId="0" borderId="21" xfId="0" applyFont="1" applyBorder="1" applyAlignment="1">
      <alignment horizontal="center" vertical="center"/>
    </xf>
    <xf numFmtId="0" fontId="50" fillId="0" borderId="21" xfId="0" applyFont="1" applyBorder="1" applyAlignment="1">
      <alignment horizontal="left" vertical="center"/>
    </xf>
    <xf numFmtId="0" fontId="50" fillId="0" borderId="22" xfId="0" applyFont="1" applyBorder="1" applyAlignment="1">
      <alignment horizontal="center" vertical="center"/>
    </xf>
    <xf numFmtId="0" fontId="50" fillId="0" borderId="0" xfId="0" applyFont="1" applyAlignment="1">
      <alignment horizontal="center" vertical="center"/>
    </xf>
    <xf numFmtId="0" fontId="26" fillId="13" borderId="5" xfId="0" applyFont="1" applyFill="1" applyBorder="1" applyAlignment="1">
      <alignment horizontal="right" vertical="center" readingOrder="1"/>
    </xf>
    <xf numFmtId="0" fontId="26" fillId="13" borderId="5" xfId="0" applyFont="1" applyFill="1" applyBorder="1" applyAlignment="1">
      <alignment horizontal="center" vertical="center" readingOrder="1"/>
    </xf>
    <xf numFmtId="0" fontId="26" fillId="7" borderId="5" xfId="0" applyFont="1" applyFill="1" applyBorder="1" applyAlignment="1">
      <alignment horizontal="center" vertical="center" readingOrder="1"/>
    </xf>
    <xf numFmtId="0" fontId="28" fillId="0" borderId="5" xfId="0" applyFont="1" applyBorder="1" applyAlignment="1">
      <alignment vertical="center"/>
    </xf>
    <xf numFmtId="0" fontId="9" fillId="0" borderId="5" xfId="0" applyFont="1" applyBorder="1" applyAlignment="1">
      <alignment horizontal="center" vertical="center" readingOrder="1"/>
    </xf>
    <xf numFmtId="0" fontId="9" fillId="0" borderId="5" xfId="0" applyFont="1" applyBorder="1" applyAlignment="1">
      <alignment horizontal="left" vertical="center" readingOrder="1"/>
    </xf>
    <xf numFmtId="0" fontId="28" fillId="0" borderId="5" xfId="0" applyFont="1" applyBorder="1" applyAlignment="1">
      <alignment horizontal="center" vertical="center"/>
    </xf>
    <xf numFmtId="0" fontId="29" fillId="0" borderId="5" xfId="0" applyFont="1" applyBorder="1" applyAlignment="1">
      <alignment horizontal="left" vertical="center"/>
    </xf>
    <xf numFmtId="165" fontId="9" fillId="0" borderId="5" xfId="0" applyNumberFormat="1" applyFont="1" applyBorder="1" applyAlignment="1">
      <alignment horizontal="center" vertical="center" readingOrder="1"/>
    </xf>
    <xf numFmtId="44" fontId="9" fillId="0" borderId="5" xfId="2" applyFont="1" applyFill="1" applyBorder="1" applyAlignment="1">
      <alignment horizontal="center" vertical="center" readingOrder="1"/>
    </xf>
    <xf numFmtId="0" fontId="28" fillId="0" borderId="5" xfId="0" applyFont="1" applyBorder="1" applyAlignment="1">
      <alignment horizontal="left" vertical="center"/>
    </xf>
    <xf numFmtId="0" fontId="27" fillId="0" borderId="0" xfId="0" applyFont="1" applyAlignment="1">
      <alignment horizontal="center" vertical="center" readingOrder="1"/>
    </xf>
    <xf numFmtId="14" fontId="9" fillId="0" borderId="5" xfId="0" applyNumberFormat="1" applyFont="1" applyBorder="1" applyAlignment="1">
      <alignment horizontal="center" vertical="center" readingOrder="1"/>
    </xf>
    <xf numFmtId="0" fontId="9" fillId="0" borderId="6" xfId="0" applyFont="1" applyBorder="1" applyAlignment="1">
      <alignment vertical="center"/>
    </xf>
    <xf numFmtId="0" fontId="9" fillId="0" borderId="7" xfId="0" applyFont="1" applyBorder="1" applyAlignment="1">
      <alignment vertical="top" readingOrder="1"/>
    </xf>
    <xf numFmtId="0" fontId="9" fillId="0" borderId="7" xfId="0" applyFont="1" applyBorder="1" applyAlignment="1">
      <alignment vertical="top"/>
    </xf>
    <xf numFmtId="0" fontId="9" fillId="0" borderId="6" xfId="0" applyFont="1" applyBorder="1" applyAlignment="1">
      <alignment vertical="top" readingOrder="1"/>
    </xf>
    <xf numFmtId="0" fontId="9" fillId="16" borderId="0" xfId="0" applyFont="1" applyFill="1" applyAlignment="1">
      <alignment vertical="top"/>
    </xf>
    <xf numFmtId="0" fontId="9" fillId="0" borderId="6" xfId="0" applyFont="1" applyBorder="1" applyAlignment="1">
      <alignment vertical="top"/>
    </xf>
    <xf numFmtId="0" fontId="30" fillId="0" borderId="0" xfId="0" applyFont="1" applyAlignment="1">
      <alignment vertical="top"/>
    </xf>
    <xf numFmtId="0" fontId="30" fillId="0" borderId="0" xfId="0" applyFont="1" applyAlignment="1">
      <alignment vertical="top" readingOrder="1"/>
    </xf>
    <xf numFmtId="0" fontId="9" fillId="0" borderId="5" xfId="0" applyFont="1" applyBorder="1" applyAlignment="1">
      <alignment vertical="top" readingOrder="1"/>
    </xf>
    <xf numFmtId="0" fontId="9" fillId="0" borderId="8" xfId="0" applyFont="1" applyBorder="1" applyAlignment="1">
      <alignment vertical="top" readingOrder="1"/>
    </xf>
    <xf numFmtId="14" fontId="9" fillId="0" borderId="7" xfId="0" applyNumberFormat="1" applyFont="1" applyBorder="1" applyAlignment="1">
      <alignment vertical="top" readingOrder="1"/>
    </xf>
    <xf numFmtId="0" fontId="9" fillId="0" borderId="0" xfId="0" applyFont="1" applyAlignment="1">
      <alignment horizontal="center" vertical="center" readingOrder="1"/>
    </xf>
    <xf numFmtId="0" fontId="26" fillId="0" borderId="0" xfId="0" applyFont="1" applyAlignment="1">
      <alignment vertical="center"/>
    </xf>
    <xf numFmtId="0" fontId="9" fillId="17" borderId="5" xfId="0" applyFont="1" applyFill="1" applyBorder="1" applyAlignment="1">
      <alignment horizontal="left" vertical="center" readingOrder="1"/>
    </xf>
    <xf numFmtId="0" fontId="27" fillId="0" borderId="5" xfId="0" applyFont="1" applyBorder="1" applyAlignment="1">
      <alignment horizontal="center" vertical="center"/>
    </xf>
    <xf numFmtId="44" fontId="9" fillId="18" borderId="5" xfId="2" applyFont="1" applyFill="1" applyBorder="1" applyAlignment="1">
      <alignment horizontal="center" vertical="center" readingOrder="1"/>
    </xf>
    <xf numFmtId="0" fontId="28" fillId="17" borderId="0" xfId="0" applyFont="1" applyFill="1" applyAlignment="1">
      <alignment horizontal="center" vertical="center"/>
    </xf>
    <xf numFmtId="44" fontId="31" fillId="0" borderId="5" xfId="2" applyFont="1" applyFill="1" applyBorder="1" applyAlignment="1">
      <alignment horizontal="center" vertical="center" readingOrder="1"/>
    </xf>
    <xf numFmtId="0" fontId="29" fillId="0" borderId="5" xfId="0" applyFont="1" applyBorder="1" applyAlignment="1">
      <alignment horizontal="left" vertical="center" readingOrder="1"/>
    </xf>
    <xf numFmtId="0" fontId="31" fillId="0" borderId="5" xfId="0" applyFont="1" applyBorder="1" applyAlignment="1">
      <alignment horizontal="center" vertical="center" readingOrder="1"/>
    </xf>
    <xf numFmtId="14" fontId="9" fillId="0" borderId="6" xfId="0" applyNumberFormat="1" applyFont="1" applyBorder="1" applyAlignment="1">
      <alignment vertical="top" readingOrder="1"/>
    </xf>
    <xf numFmtId="0" fontId="9" fillId="17" borderId="5" xfId="0" applyFont="1" applyFill="1" applyBorder="1" applyAlignment="1">
      <alignment horizontal="center" vertical="center" readingOrder="1"/>
    </xf>
    <xf numFmtId="0" fontId="29" fillId="0" borderId="5" xfId="0" applyFont="1" applyBorder="1" applyAlignment="1">
      <alignment horizontal="center" vertical="center"/>
    </xf>
    <xf numFmtId="0" fontId="30" fillId="0" borderId="8" xfId="0" applyFont="1" applyBorder="1" applyAlignment="1">
      <alignment vertical="top"/>
    </xf>
    <xf numFmtId="0" fontId="28" fillId="0" borderId="5" xfId="0" applyFont="1" applyBorder="1" applyAlignment="1">
      <alignment horizontal="center" vertical="center" readingOrder="1"/>
    </xf>
    <xf numFmtId="0" fontId="28" fillId="0" borderId="5" xfId="0" applyFont="1" applyBorder="1" applyAlignment="1">
      <alignment horizontal="left" vertical="center" readingOrder="1"/>
    </xf>
    <xf numFmtId="165" fontId="28" fillId="0" borderId="5" xfId="0" applyNumberFormat="1" applyFont="1" applyBorder="1" applyAlignment="1">
      <alignment horizontal="center" vertical="center" readingOrder="1"/>
    </xf>
    <xf numFmtId="44" fontId="28" fillId="0" borderId="5" xfId="2" applyFont="1" applyFill="1" applyBorder="1" applyAlignment="1">
      <alignment horizontal="center" vertical="center" readingOrder="1"/>
    </xf>
    <xf numFmtId="14" fontId="28" fillId="0" borderId="5" xfId="0" applyNumberFormat="1" applyFont="1" applyBorder="1" applyAlignment="1">
      <alignment horizontal="center" vertical="center" readingOrder="1"/>
    </xf>
    <xf numFmtId="0" fontId="33" fillId="0" borderId="7" xfId="0" applyFont="1" applyBorder="1" applyAlignment="1">
      <alignment vertical="top" readingOrder="1"/>
    </xf>
    <xf numFmtId="0" fontId="33" fillId="0" borderId="6" xfId="0" applyFont="1" applyBorder="1" applyAlignment="1">
      <alignment vertical="top" readingOrder="1"/>
    </xf>
    <xf numFmtId="0" fontId="34" fillId="0" borderId="7" xfId="0" applyFont="1" applyBorder="1" applyAlignment="1">
      <alignment vertical="top" readingOrder="1"/>
    </xf>
    <xf numFmtId="14" fontId="33" fillId="0" borderId="7" xfId="0" applyNumberFormat="1" applyFont="1" applyBorder="1" applyAlignment="1">
      <alignment vertical="top" readingOrder="1"/>
    </xf>
    <xf numFmtId="44" fontId="28" fillId="0" borderId="5" xfId="2" applyFont="1" applyFill="1" applyBorder="1" applyAlignment="1">
      <alignment horizontal="center" vertical="center"/>
    </xf>
    <xf numFmtId="0" fontId="9" fillId="0" borderId="0" xfId="0" applyFont="1"/>
    <xf numFmtId="3" fontId="9" fillId="0" borderId="5" xfId="0" applyNumberFormat="1" applyFont="1" applyBorder="1" applyAlignment="1">
      <alignment horizontal="center" vertical="center" readingOrder="1"/>
    </xf>
    <xf numFmtId="44" fontId="28" fillId="18" borderId="5" xfId="2" applyFont="1" applyFill="1" applyBorder="1" applyAlignment="1">
      <alignment horizontal="center" vertical="center"/>
    </xf>
    <xf numFmtId="0" fontId="29" fillId="0" borderId="7" xfId="0" applyFont="1" applyBorder="1" applyAlignment="1">
      <alignment vertical="top"/>
    </xf>
    <xf numFmtId="0" fontId="9" fillId="0" borderId="5" xfId="0" applyFont="1" applyBorder="1" applyAlignment="1">
      <alignment horizontal="left" vertical="center"/>
    </xf>
    <xf numFmtId="0" fontId="9" fillId="0" borderId="8" xfId="0" applyFont="1" applyBorder="1" applyAlignment="1">
      <alignment horizontal="left" vertical="center" readingOrder="1"/>
    </xf>
    <xf numFmtId="0" fontId="9" fillId="0" borderId="8" xfId="0" applyFont="1" applyBorder="1" applyAlignment="1">
      <alignment horizontal="left" vertical="center"/>
    </xf>
    <xf numFmtId="0" fontId="35" fillId="0" borderId="0" xfId="0" applyFont="1" applyAlignment="1">
      <alignment horizontal="left" vertical="center"/>
    </xf>
    <xf numFmtId="0" fontId="30" fillId="0" borderId="0" xfId="0" applyFont="1" applyAlignment="1">
      <alignment horizontal="left" vertical="center"/>
    </xf>
    <xf numFmtId="14" fontId="9" fillId="0" borderId="8" xfId="0" applyNumberFormat="1" applyFont="1" applyBorder="1" applyAlignment="1">
      <alignment horizontal="left" vertical="center" readingOrder="1"/>
    </xf>
    <xf numFmtId="0" fontId="9" fillId="0" borderId="5" xfId="0" applyFont="1" applyBorder="1" applyAlignment="1">
      <alignment vertical="center"/>
    </xf>
    <xf numFmtId="0" fontId="9" fillId="0" borderId="8" xfId="0" applyFont="1" applyBorder="1" applyAlignment="1">
      <alignment vertical="center" readingOrder="1"/>
    </xf>
    <xf numFmtId="0" fontId="9" fillId="0" borderId="8" xfId="0" applyFont="1" applyBorder="1" applyAlignment="1">
      <alignment vertical="center"/>
    </xf>
    <xf numFmtId="0" fontId="9" fillId="0" borderId="5" xfId="0" applyFont="1" applyBorder="1" applyAlignment="1">
      <alignment vertical="center" readingOrder="1"/>
    </xf>
    <xf numFmtId="0" fontId="35" fillId="0" borderId="0" xfId="0" applyFont="1" applyAlignment="1">
      <alignment vertical="center"/>
    </xf>
    <xf numFmtId="0" fontId="30" fillId="0" borderId="0" xfId="0" applyFont="1" applyAlignment="1">
      <alignment vertical="center"/>
    </xf>
    <xf numFmtId="14" fontId="9" fillId="0" borderId="8" xfId="0" applyNumberFormat="1" applyFont="1" applyBorder="1" applyAlignment="1">
      <alignment vertical="center" readingOrder="1"/>
    </xf>
    <xf numFmtId="0" fontId="37" fillId="0" borderId="5" xfId="0" applyFont="1" applyBorder="1" applyAlignment="1">
      <alignment horizontal="center" vertical="center" readingOrder="1"/>
    </xf>
    <xf numFmtId="0" fontId="37" fillId="0" borderId="5" xfId="0" applyFont="1" applyBorder="1" applyAlignment="1">
      <alignment horizontal="left" vertical="center" readingOrder="1"/>
    </xf>
    <xf numFmtId="0" fontId="38" fillId="0" borderId="5" xfId="0" applyFont="1" applyBorder="1" applyAlignment="1">
      <alignment horizontal="left" vertical="center" readingOrder="1"/>
    </xf>
    <xf numFmtId="14" fontId="37" fillId="0" borderId="5" xfId="0" applyNumberFormat="1" applyFont="1" applyBorder="1" applyAlignment="1">
      <alignment horizontal="center" vertical="center" readingOrder="1"/>
    </xf>
    <xf numFmtId="0" fontId="33" fillId="0" borderId="5" xfId="0" applyFont="1" applyBorder="1" applyAlignment="1">
      <alignment horizontal="center" vertical="center" readingOrder="1"/>
    </xf>
    <xf numFmtId="0" fontId="33" fillId="0" borderId="5" xfId="0" applyFont="1" applyBorder="1" applyAlignment="1">
      <alignment horizontal="left" vertical="center" readingOrder="1"/>
    </xf>
    <xf numFmtId="0" fontId="39" fillId="0" borderId="5" xfId="0" applyFont="1" applyBorder="1" applyAlignment="1">
      <alignment horizontal="center" vertical="center" readingOrder="1"/>
    </xf>
    <xf numFmtId="0" fontId="39" fillId="0" borderId="5" xfId="0" applyFont="1" applyBorder="1" applyAlignment="1">
      <alignment horizontal="left" vertical="center" readingOrder="1"/>
    </xf>
    <xf numFmtId="14" fontId="39" fillId="0" borderId="5" xfId="0" applyNumberFormat="1" applyFont="1" applyBorder="1" applyAlignment="1">
      <alignment horizontal="center" vertical="center" readingOrder="1"/>
    </xf>
    <xf numFmtId="0" fontId="9" fillId="19" borderId="7" xfId="0" applyFont="1" applyFill="1" applyBorder="1" applyAlignment="1">
      <alignment vertical="top" readingOrder="1"/>
    </xf>
    <xf numFmtId="0" fontId="28" fillId="20" borderId="5" xfId="0" applyFont="1" applyFill="1" applyBorder="1" applyAlignment="1">
      <alignment vertical="center"/>
    </xf>
    <xf numFmtId="0" fontId="9" fillId="20" borderId="5" xfId="0" applyFont="1" applyFill="1" applyBorder="1" applyAlignment="1">
      <alignment horizontal="center" vertical="center" readingOrder="1"/>
    </xf>
    <xf numFmtId="0" fontId="9" fillId="20" borderId="5" xfId="0" applyFont="1" applyFill="1" applyBorder="1" applyAlignment="1">
      <alignment horizontal="left" vertical="center" readingOrder="1"/>
    </xf>
    <xf numFmtId="0" fontId="28" fillId="20" borderId="5" xfId="0" applyFont="1" applyFill="1" applyBorder="1" applyAlignment="1">
      <alignment horizontal="left" vertical="center"/>
    </xf>
    <xf numFmtId="165" fontId="9" fillId="20" borderId="5" xfId="0" applyNumberFormat="1" applyFont="1" applyFill="1" applyBorder="1" applyAlignment="1">
      <alignment horizontal="center" vertical="center" readingOrder="1"/>
    </xf>
    <xf numFmtId="44" fontId="9" fillId="20" borderId="5" xfId="2" applyFont="1" applyFill="1" applyBorder="1" applyAlignment="1">
      <alignment horizontal="center" vertical="center" readingOrder="1"/>
    </xf>
    <xf numFmtId="0" fontId="27" fillId="20" borderId="0" xfId="0" applyFont="1" applyFill="1" applyAlignment="1">
      <alignment horizontal="center" vertical="center"/>
    </xf>
    <xf numFmtId="0" fontId="27" fillId="20" borderId="0" xfId="0" applyFont="1" applyFill="1" applyAlignment="1">
      <alignment horizontal="center" vertical="center" readingOrder="1"/>
    </xf>
    <xf numFmtId="0" fontId="28" fillId="20" borderId="5" xfId="0" applyFont="1" applyFill="1" applyBorder="1" applyAlignment="1">
      <alignment horizontal="center" vertical="center"/>
    </xf>
    <xf numFmtId="0" fontId="28" fillId="20" borderId="0" xfId="0" applyFont="1" applyFill="1" applyAlignment="1">
      <alignment horizontal="center" vertical="center"/>
    </xf>
    <xf numFmtId="14" fontId="9" fillId="17" borderId="5" xfId="0" applyNumberFormat="1" applyFont="1" applyFill="1" applyBorder="1" applyAlignment="1">
      <alignment horizontal="center" vertical="center" readingOrder="1"/>
    </xf>
    <xf numFmtId="44" fontId="9" fillId="0" borderId="5" xfId="2" applyFont="1" applyBorder="1" applyAlignment="1">
      <alignment horizontal="center" vertical="center" readingOrder="1"/>
    </xf>
    <xf numFmtId="0" fontId="27" fillId="21" borderId="0" xfId="0" applyFont="1" applyFill="1" applyAlignment="1">
      <alignment horizontal="center" vertical="center"/>
    </xf>
    <xf numFmtId="0" fontId="9" fillId="20" borderId="0" xfId="0" applyFont="1" applyFill="1" applyAlignment="1">
      <alignment horizontal="center" vertical="center" readingOrder="1"/>
    </xf>
    <xf numFmtId="0" fontId="9" fillId="0" borderId="10" xfId="0" applyFont="1" applyBorder="1" applyAlignment="1">
      <alignment horizontal="left" vertical="center"/>
    </xf>
    <xf numFmtId="0" fontId="9" fillId="0" borderId="10" xfId="0" applyFont="1" applyBorder="1" applyAlignment="1">
      <alignment horizontal="left" vertical="center" readingOrder="1"/>
    </xf>
    <xf numFmtId="0" fontId="9" fillId="0" borderId="9" xfId="0" applyFont="1" applyBorder="1" applyAlignment="1">
      <alignment horizontal="left" vertical="center"/>
    </xf>
    <xf numFmtId="0" fontId="9" fillId="0" borderId="0" xfId="0" applyFont="1" applyAlignment="1">
      <alignment horizontal="left" vertical="center" readingOrder="1"/>
    </xf>
    <xf numFmtId="0" fontId="29" fillId="0" borderId="5" xfId="0" applyFont="1" applyBorder="1" applyAlignment="1">
      <alignment vertical="center"/>
    </xf>
    <xf numFmtId="0" fontId="29" fillId="0" borderId="5" xfId="0" applyFont="1" applyBorder="1" applyAlignment="1">
      <alignment horizontal="center" vertical="center" readingOrder="1"/>
    </xf>
    <xf numFmtId="165" fontId="29" fillId="0" borderId="5" xfId="0" applyNumberFormat="1" applyFont="1" applyBorder="1" applyAlignment="1">
      <alignment horizontal="center" vertical="center" readingOrder="1"/>
    </xf>
    <xf numFmtId="44" fontId="29" fillId="0" borderId="5" xfId="2" applyFont="1" applyFill="1" applyBorder="1" applyAlignment="1">
      <alignment horizontal="center" vertical="center" readingOrder="1"/>
    </xf>
    <xf numFmtId="0" fontId="29" fillId="0" borderId="0" xfId="0" applyFont="1" applyAlignment="1">
      <alignment horizontal="center" vertical="center" readingOrder="1"/>
    </xf>
    <xf numFmtId="14" fontId="29" fillId="0" borderId="5" xfId="0" applyNumberFormat="1" applyFont="1" applyBorder="1" applyAlignment="1">
      <alignment horizontal="center" vertical="center" readingOrder="1"/>
    </xf>
    <xf numFmtId="3" fontId="9" fillId="0" borderId="7" xfId="0" applyNumberFormat="1" applyFont="1" applyBorder="1" applyAlignment="1">
      <alignment vertical="top" readingOrder="1"/>
    </xf>
    <xf numFmtId="0" fontId="30" fillId="0" borderId="7" xfId="0" applyFont="1" applyBorder="1" applyAlignment="1">
      <alignment vertical="top"/>
    </xf>
    <xf numFmtId="0" fontId="30" fillId="0" borderId="8" xfId="0" applyFont="1" applyBorder="1" applyAlignment="1">
      <alignment horizontal="left" vertical="center"/>
    </xf>
    <xf numFmtId="165" fontId="28" fillId="0" borderId="0" xfId="0" applyNumberFormat="1" applyFont="1" applyAlignment="1">
      <alignment horizontal="center" vertical="center"/>
    </xf>
    <xf numFmtId="0" fontId="27" fillId="0" borderId="0" xfId="0" applyFont="1" applyAlignment="1">
      <alignment horizontal="left" vertical="center"/>
    </xf>
    <xf numFmtId="14" fontId="27" fillId="0" borderId="0" xfId="0" applyNumberFormat="1" applyFont="1" applyAlignment="1">
      <alignment horizontal="center" vertical="center"/>
    </xf>
    <xf numFmtId="0" fontId="27" fillId="9" borderId="0" xfId="0" applyFont="1" applyFill="1" applyAlignment="1">
      <alignment horizontal="center" vertical="center"/>
    </xf>
    <xf numFmtId="0" fontId="30" fillId="0" borderId="5" xfId="0" applyFont="1" applyBorder="1" applyAlignment="1">
      <alignment horizontal="left" vertical="center"/>
    </xf>
    <xf numFmtId="0" fontId="27" fillId="20" borderId="0" xfId="0" applyFont="1" applyFill="1" applyAlignment="1">
      <alignment horizontal="left" vertical="center"/>
    </xf>
    <xf numFmtId="0" fontId="30" fillId="0" borderId="5" xfId="0" applyFont="1" applyBorder="1"/>
    <xf numFmtId="0" fontId="27" fillId="17" borderId="0" xfId="0" applyFont="1" applyFill="1" applyAlignment="1">
      <alignment horizontal="center" vertical="center"/>
    </xf>
    <xf numFmtId="0" fontId="42" fillId="0" borderId="0" xfId="0" applyFont="1"/>
    <xf numFmtId="0" fontId="30" fillId="0" borderId="8" xfId="0" applyFont="1" applyBorder="1"/>
    <xf numFmtId="0" fontId="9" fillId="0" borderId="5" xfId="0" applyFont="1" applyBorder="1" applyAlignment="1">
      <alignment readingOrder="1"/>
    </xf>
    <xf numFmtId="0" fontId="30" fillId="0" borderId="0" xfId="0" applyFont="1" applyAlignment="1">
      <alignment readingOrder="1"/>
    </xf>
    <xf numFmtId="0" fontId="43" fillId="0" borderId="0" xfId="0" applyFont="1"/>
    <xf numFmtId="0" fontId="9" fillId="0" borderId="8" xfId="0" applyFont="1" applyBorder="1" applyAlignment="1">
      <alignment readingOrder="1"/>
    </xf>
    <xf numFmtId="0" fontId="44" fillId="22" borderId="12" xfId="0" applyFont="1" applyFill="1" applyBorder="1"/>
    <xf numFmtId="0" fontId="27" fillId="17" borderId="0" xfId="0" applyFont="1" applyFill="1" applyAlignment="1">
      <alignment horizontal="left" vertical="center"/>
    </xf>
    <xf numFmtId="0" fontId="30" fillId="23" borderId="0" xfId="0" applyFont="1" applyFill="1"/>
    <xf numFmtId="3" fontId="30" fillId="23" borderId="0" xfId="0" applyNumberFormat="1" applyFont="1" applyFill="1"/>
    <xf numFmtId="0" fontId="9" fillId="23" borderId="5" xfId="0" applyFont="1" applyFill="1" applyBorder="1" applyAlignment="1">
      <alignment readingOrder="1"/>
    </xf>
    <xf numFmtId="0" fontId="30" fillId="23" borderId="0" xfId="0" applyFont="1" applyFill="1" applyAlignment="1">
      <alignment readingOrder="1"/>
    </xf>
    <xf numFmtId="0" fontId="9" fillId="23" borderId="0" xfId="0" applyFont="1" applyFill="1"/>
    <xf numFmtId="0" fontId="9" fillId="23" borderId="0" xfId="0" applyFont="1" applyFill="1" applyAlignment="1">
      <alignment readingOrder="1"/>
    </xf>
    <xf numFmtId="0" fontId="0" fillId="0" borderId="0" xfId="0" applyAlignment="1">
      <alignment vertical="center"/>
    </xf>
    <xf numFmtId="0" fontId="45" fillId="20" borderId="0" xfId="0" applyFont="1" applyFill="1" applyAlignment="1">
      <alignment horizontal="center" vertical="center"/>
    </xf>
    <xf numFmtId="0" fontId="30" fillId="23" borderId="14" xfId="0" applyFont="1" applyFill="1" applyBorder="1"/>
    <xf numFmtId="0" fontId="46" fillId="22" borderId="8" xfId="0" applyFont="1" applyFill="1" applyBorder="1"/>
    <xf numFmtId="0" fontId="72" fillId="81" borderId="48" xfId="9" applyFont="1" applyFill="1" applyBorder="1" applyAlignment="1">
      <alignment horizontal="center" vertical="center" wrapText="1"/>
    </xf>
    <xf numFmtId="0" fontId="72" fillId="82" borderId="49" xfId="9" applyFont="1" applyFill="1" applyBorder="1" applyAlignment="1">
      <alignment horizontal="center" vertical="center" wrapText="1"/>
    </xf>
    <xf numFmtId="0" fontId="72" fillId="82" borderId="50" xfId="9" applyFont="1" applyFill="1" applyBorder="1" applyAlignment="1">
      <alignment horizontal="center" vertical="center" wrapText="1"/>
    </xf>
    <xf numFmtId="0" fontId="72" fillId="82" borderId="50" xfId="9" applyFont="1" applyFill="1" applyBorder="1" applyAlignment="1">
      <alignment horizontal="left" vertical="center" wrapText="1"/>
    </xf>
    <xf numFmtId="0" fontId="72" fillId="82" borderId="51" xfId="9" applyFont="1" applyFill="1" applyBorder="1" applyAlignment="1">
      <alignment horizontal="center" vertical="center" wrapText="1"/>
    </xf>
    <xf numFmtId="0" fontId="72" fillId="83" borderId="48" xfId="9" applyFont="1" applyFill="1" applyBorder="1" applyAlignment="1">
      <alignment horizontal="center" vertical="center" wrapText="1"/>
    </xf>
    <xf numFmtId="0" fontId="72" fillId="84" borderId="48" xfId="9" applyFont="1" applyFill="1" applyBorder="1" applyAlignment="1">
      <alignment horizontal="center" vertical="center" wrapText="1"/>
    </xf>
    <xf numFmtId="0" fontId="72" fillId="85" borderId="49" xfId="9" applyFont="1" applyFill="1" applyBorder="1" applyAlignment="1">
      <alignment horizontal="center" vertical="center" wrapText="1"/>
    </xf>
    <xf numFmtId="0" fontId="72" fillId="85" borderId="50" xfId="9" applyFont="1" applyFill="1" applyBorder="1" applyAlignment="1">
      <alignment horizontal="center" vertical="center" wrapText="1"/>
    </xf>
    <xf numFmtId="0" fontId="72" fillId="85" borderId="51" xfId="9" applyFont="1" applyFill="1" applyBorder="1" applyAlignment="1">
      <alignment horizontal="center" vertical="center" wrapText="1"/>
    </xf>
    <xf numFmtId="0" fontId="72" fillId="86" borderId="48" xfId="9" applyFont="1" applyFill="1" applyBorder="1" applyAlignment="1">
      <alignment horizontal="center" vertical="center" wrapText="1"/>
    </xf>
    <xf numFmtId="164" fontId="72" fillId="87" borderId="48" xfId="10" applyNumberFormat="1" applyFont="1" applyFill="1" applyBorder="1" applyAlignment="1">
      <alignment horizontal="center" vertical="center" wrapText="1"/>
    </xf>
    <xf numFmtId="0" fontId="72" fillId="81" borderId="49" xfId="9" applyFont="1" applyFill="1" applyBorder="1" applyAlignment="1">
      <alignment horizontal="center" vertical="center" wrapText="1"/>
    </xf>
    <xf numFmtId="0" fontId="2" fillId="88" borderId="48" xfId="9" applyFont="1" applyFill="1" applyBorder="1" applyAlignment="1">
      <alignment horizontal="center"/>
    </xf>
    <xf numFmtId="0" fontId="2" fillId="89" borderId="52" xfId="9" applyFont="1" applyFill="1" applyBorder="1" applyAlignment="1">
      <alignment horizontal="center"/>
    </xf>
    <xf numFmtId="0" fontId="24" fillId="14" borderId="0" xfId="0" applyFont="1" applyFill="1" applyAlignment="1">
      <alignment horizontal="center" vertical="top" wrapText="1"/>
    </xf>
    <xf numFmtId="0" fontId="6" fillId="15" borderId="0" xfId="0" applyFont="1" applyFill="1" applyAlignment="1">
      <alignment vertical="top" wrapText="1"/>
    </xf>
    <xf numFmtId="0" fontId="67" fillId="0" borderId="31" xfId="0" applyFont="1" applyBorder="1" applyAlignment="1">
      <alignment horizontal="center" vertical="center" wrapText="1"/>
    </xf>
    <xf numFmtId="0" fontId="67" fillId="0" borderId="32" xfId="0" applyFont="1" applyBorder="1" applyAlignment="1">
      <alignment horizontal="center" vertical="center" wrapText="1"/>
    </xf>
    <xf numFmtId="0" fontId="67" fillId="0" borderId="33" xfId="0" applyFont="1" applyBorder="1" applyAlignment="1">
      <alignment horizontal="center" vertical="center" wrapText="1"/>
    </xf>
    <xf numFmtId="0" fontId="81" fillId="31" borderId="45" xfId="0" applyFont="1" applyFill="1" applyBorder="1" applyAlignment="1">
      <alignment horizontal="center" vertical="center" wrapText="1"/>
    </xf>
    <xf numFmtId="0" fontId="81" fillId="31" borderId="36" xfId="0" applyFont="1" applyFill="1" applyBorder="1" applyAlignment="1">
      <alignment horizontal="center" vertical="center" wrapText="1"/>
    </xf>
    <xf numFmtId="0" fontId="81" fillId="31" borderId="37" xfId="0" applyFont="1" applyFill="1" applyBorder="1" applyAlignment="1">
      <alignment horizontal="center" vertical="center" wrapText="1"/>
    </xf>
    <xf numFmtId="0" fontId="81" fillId="32" borderId="45" xfId="0" applyFont="1" applyFill="1" applyBorder="1" applyAlignment="1">
      <alignment horizontal="center" vertical="center" wrapText="1"/>
    </xf>
    <xf numFmtId="0" fontId="81" fillId="32" borderId="36" xfId="0" applyFont="1" applyFill="1" applyBorder="1" applyAlignment="1">
      <alignment horizontal="center" vertical="center" wrapText="1"/>
    </xf>
    <xf numFmtId="0" fontId="81" fillId="32" borderId="37" xfId="0" applyFont="1" applyFill="1" applyBorder="1" applyAlignment="1">
      <alignment horizontal="center" vertical="center" wrapText="1"/>
    </xf>
    <xf numFmtId="0" fontId="81" fillId="33" borderId="45" xfId="0" applyFont="1" applyFill="1" applyBorder="1" applyAlignment="1">
      <alignment horizontal="center" vertical="center" wrapText="1"/>
    </xf>
    <xf numFmtId="0" fontId="81" fillId="33" borderId="36" xfId="0" applyFont="1" applyFill="1" applyBorder="1" applyAlignment="1">
      <alignment horizontal="center" vertical="center" wrapText="1"/>
    </xf>
    <xf numFmtId="0" fontId="81" fillId="33" borderId="37" xfId="0" applyFont="1" applyFill="1" applyBorder="1" applyAlignment="1">
      <alignment horizontal="center" vertical="center" wrapText="1"/>
    </xf>
    <xf numFmtId="0" fontId="80" fillId="34" borderId="45" xfId="0" applyFont="1" applyFill="1" applyBorder="1" applyAlignment="1">
      <alignment vertical="center" wrapText="1"/>
    </xf>
    <xf numFmtId="0" fontId="80" fillId="34" borderId="37" xfId="0" applyFont="1" applyFill="1" applyBorder="1" applyAlignment="1">
      <alignment vertical="center" wrapText="1"/>
    </xf>
    <xf numFmtId="0" fontId="81" fillId="35" borderId="45" xfId="0" applyFont="1" applyFill="1" applyBorder="1" applyAlignment="1">
      <alignment horizontal="center" vertical="center" wrapText="1"/>
    </xf>
    <xf numFmtId="0" fontId="81" fillId="35" borderId="36" xfId="0" applyFont="1" applyFill="1" applyBorder="1" applyAlignment="1">
      <alignment horizontal="center" vertical="center" wrapText="1"/>
    </xf>
    <xf numFmtId="0" fontId="81" fillId="35" borderId="38" xfId="0" applyFont="1" applyFill="1" applyBorder="1" applyAlignment="1">
      <alignment horizontal="center" vertical="center" wrapText="1"/>
    </xf>
    <xf numFmtId="0" fontId="81" fillId="35" borderId="37" xfId="0" applyFont="1" applyFill="1" applyBorder="1" applyAlignment="1">
      <alignment horizontal="center" vertical="center" wrapText="1"/>
    </xf>
    <xf numFmtId="0" fontId="81" fillId="34" borderId="45" xfId="0" applyFont="1" applyFill="1" applyBorder="1" applyAlignment="1">
      <alignment horizontal="center" vertical="center" wrapText="1"/>
    </xf>
    <xf numFmtId="0" fontId="81" fillId="34" borderId="36" xfId="0" applyFont="1" applyFill="1" applyBorder="1" applyAlignment="1">
      <alignment horizontal="center" vertical="center" wrapText="1"/>
    </xf>
    <xf numFmtId="0" fontId="81" fillId="34" borderId="37" xfId="0" applyFont="1" applyFill="1" applyBorder="1" applyAlignment="1">
      <alignment horizontal="center" vertical="center" wrapText="1"/>
    </xf>
    <xf numFmtId="0" fontId="81" fillId="36" borderId="45" xfId="0" applyFont="1" applyFill="1" applyBorder="1" applyAlignment="1">
      <alignment horizontal="center" vertical="center" wrapText="1"/>
    </xf>
    <xf numFmtId="0" fontId="81" fillId="36" borderId="36" xfId="0" applyFont="1" applyFill="1" applyBorder="1" applyAlignment="1">
      <alignment horizontal="center" vertical="center" wrapText="1"/>
    </xf>
    <xf numFmtId="0" fontId="81" fillId="36" borderId="37" xfId="0" applyFont="1" applyFill="1" applyBorder="1" applyAlignment="1">
      <alignment horizontal="center" vertical="center" wrapText="1"/>
    </xf>
    <xf numFmtId="0" fontId="81" fillId="37" borderId="45" xfId="0" applyFont="1" applyFill="1" applyBorder="1" applyAlignment="1">
      <alignment horizontal="center" vertical="center" wrapText="1"/>
    </xf>
    <xf numFmtId="0" fontId="81" fillId="37" borderId="36" xfId="0" applyFont="1" applyFill="1" applyBorder="1" applyAlignment="1">
      <alignment horizontal="center" vertical="center" wrapText="1"/>
    </xf>
    <xf numFmtId="0" fontId="81" fillId="37" borderId="37" xfId="0" applyFont="1" applyFill="1" applyBorder="1" applyAlignment="1">
      <alignment horizontal="center" vertical="center" wrapText="1"/>
    </xf>
    <xf numFmtId="0" fontId="80" fillId="31" borderId="45" xfId="0" applyFont="1" applyFill="1" applyBorder="1" applyAlignment="1">
      <alignment vertical="center" wrapText="1"/>
    </xf>
    <xf numFmtId="0" fontId="80" fillId="31" borderId="36" xfId="0" applyFont="1" applyFill="1" applyBorder="1" applyAlignment="1">
      <alignment vertical="center" wrapText="1"/>
    </xf>
    <xf numFmtId="0" fontId="80" fillId="31" borderId="37" xfId="0" applyFont="1" applyFill="1" applyBorder="1" applyAlignment="1">
      <alignment vertical="center" wrapText="1"/>
    </xf>
    <xf numFmtId="0" fontId="82" fillId="38" borderId="45" xfId="0" applyFont="1" applyFill="1" applyBorder="1" applyAlignment="1">
      <alignment horizontal="center" wrapText="1"/>
    </xf>
    <xf numFmtId="0" fontId="82" fillId="38" borderId="36" xfId="0" applyFont="1" applyFill="1" applyBorder="1" applyAlignment="1">
      <alignment horizontal="center" wrapText="1"/>
    </xf>
    <xf numFmtId="0" fontId="82" fillId="38" borderId="37" xfId="0" applyFont="1" applyFill="1" applyBorder="1" applyAlignment="1">
      <alignment horizontal="center" wrapText="1"/>
    </xf>
    <xf numFmtId="0" fontId="82" fillId="39" borderId="45" xfId="0" applyFont="1" applyFill="1" applyBorder="1" applyAlignment="1">
      <alignment horizontal="center" wrapText="1"/>
    </xf>
    <xf numFmtId="0" fontId="82" fillId="39" borderId="36" xfId="0" applyFont="1" applyFill="1" applyBorder="1" applyAlignment="1">
      <alignment horizontal="center" wrapText="1"/>
    </xf>
    <xf numFmtId="0" fontId="82" fillId="39" borderId="37" xfId="0" applyFont="1" applyFill="1" applyBorder="1" applyAlignment="1">
      <alignment horizontal="center" wrapText="1"/>
    </xf>
    <xf numFmtId="0" fontId="98" fillId="0" borderId="46" xfId="0" applyFont="1" applyBorder="1" applyAlignment="1">
      <alignment horizontal="center" vertical="center" wrapText="1"/>
    </xf>
    <xf numFmtId="0" fontId="98" fillId="0" borderId="23" xfId="0" applyFont="1" applyBorder="1" applyAlignment="1">
      <alignment horizontal="center" vertical="center" wrapText="1"/>
    </xf>
    <xf numFmtId="0" fontId="98" fillId="0" borderId="47" xfId="0" applyFont="1" applyBorder="1" applyAlignment="1">
      <alignment horizontal="center" vertical="center" wrapText="1"/>
    </xf>
    <xf numFmtId="0" fontId="77" fillId="33" borderId="45" xfId="0" applyFont="1" applyFill="1" applyBorder="1" applyAlignment="1">
      <alignment horizontal="center" vertical="center"/>
    </xf>
    <xf numFmtId="0" fontId="77" fillId="33" borderId="36" xfId="0" applyFont="1" applyFill="1" applyBorder="1" applyAlignment="1">
      <alignment horizontal="center" vertical="center"/>
    </xf>
    <xf numFmtId="0" fontId="77" fillId="33" borderId="37" xfId="0" applyFont="1" applyFill="1" applyBorder="1" applyAlignment="1">
      <alignment horizontal="center" vertical="center"/>
    </xf>
    <xf numFmtId="0" fontId="77" fillId="31" borderId="45" xfId="0" applyFont="1" applyFill="1" applyBorder="1" applyAlignment="1">
      <alignment horizontal="center" vertical="center"/>
    </xf>
    <xf numFmtId="0" fontId="77" fillId="31" borderId="36" xfId="0" applyFont="1" applyFill="1" applyBorder="1" applyAlignment="1">
      <alignment horizontal="center" vertical="center"/>
    </xf>
    <xf numFmtId="0" fontId="77" fillId="31" borderId="37" xfId="0" applyFont="1" applyFill="1" applyBorder="1" applyAlignment="1">
      <alignment horizontal="center" vertical="center"/>
    </xf>
    <xf numFmtId="0" fontId="76" fillId="34" borderId="45" xfId="0" applyFont="1" applyFill="1" applyBorder="1" applyAlignment="1">
      <alignment vertical="center"/>
    </xf>
    <xf numFmtId="0" fontId="76" fillId="34" borderId="37" xfId="0" applyFont="1" applyFill="1" applyBorder="1" applyAlignment="1">
      <alignment vertical="center"/>
    </xf>
    <xf numFmtId="0" fontId="76" fillId="31" borderId="45" xfId="0" applyFont="1" applyFill="1" applyBorder="1" applyAlignment="1">
      <alignment vertical="center"/>
    </xf>
    <xf numFmtId="0" fontId="76" fillId="31" borderId="36" xfId="0" applyFont="1" applyFill="1" applyBorder="1" applyAlignment="1">
      <alignment vertical="center"/>
    </xf>
    <xf numFmtId="0" fontId="76" fillId="31" borderId="37" xfId="0" applyFont="1" applyFill="1" applyBorder="1" applyAlignment="1">
      <alignment vertical="center"/>
    </xf>
    <xf numFmtId="0" fontId="77" fillId="34" borderId="45" xfId="0" applyFont="1" applyFill="1" applyBorder="1" applyAlignment="1">
      <alignment horizontal="center" vertical="center"/>
    </xf>
    <xf numFmtId="0" fontId="77" fillId="34" borderId="36" xfId="0" applyFont="1" applyFill="1" applyBorder="1" applyAlignment="1">
      <alignment horizontal="center" vertical="center"/>
    </xf>
    <xf numFmtId="0" fontId="77" fillId="34" borderId="37" xfId="0" applyFont="1" applyFill="1" applyBorder="1" applyAlignment="1">
      <alignment horizontal="center" vertical="center"/>
    </xf>
    <xf numFmtId="0" fontId="77" fillId="36" borderId="45" xfId="0" applyFont="1" applyFill="1" applyBorder="1" applyAlignment="1">
      <alignment horizontal="center" vertical="center"/>
    </xf>
    <xf numFmtId="0" fontId="77" fillId="36" borderId="36" xfId="0" applyFont="1" applyFill="1" applyBorder="1" applyAlignment="1">
      <alignment horizontal="center" vertical="center"/>
    </xf>
    <xf numFmtId="0" fontId="77" fillId="36" borderId="37" xfId="0" applyFont="1" applyFill="1" applyBorder="1" applyAlignment="1">
      <alignment horizontal="center" vertical="center"/>
    </xf>
    <xf numFmtId="0" fontId="77" fillId="37" borderId="45" xfId="0" applyFont="1" applyFill="1" applyBorder="1" applyAlignment="1">
      <alignment horizontal="center" vertical="center"/>
    </xf>
    <xf numFmtId="0" fontId="77" fillId="37" borderId="36" xfId="0" applyFont="1" applyFill="1" applyBorder="1" applyAlignment="1">
      <alignment horizontal="center" vertical="center"/>
    </xf>
    <xf numFmtId="0" fontId="77" fillId="37" borderId="37" xfId="0" applyFont="1" applyFill="1" applyBorder="1" applyAlignment="1">
      <alignment horizontal="center" vertical="center"/>
    </xf>
    <xf numFmtId="0" fontId="117" fillId="30" borderId="28" xfId="0" applyFont="1" applyFill="1" applyBorder="1" applyAlignment="1">
      <alignment vertical="center"/>
    </xf>
    <xf numFmtId="0" fontId="118" fillId="30" borderId="28" xfId="0" applyFont="1" applyFill="1" applyBorder="1" applyAlignment="1">
      <alignment vertical="center"/>
    </xf>
    <xf numFmtId="0" fontId="68" fillId="29" borderId="55" xfId="0" applyFont="1" applyFill="1" applyBorder="1" applyAlignment="1">
      <alignment horizontal="center"/>
    </xf>
    <xf numFmtId="0" fontId="68" fillId="29" borderId="56" xfId="0" applyFont="1" applyFill="1" applyBorder="1" applyAlignment="1">
      <alignment horizontal="center"/>
    </xf>
    <xf numFmtId="0" fontId="81" fillId="113" borderId="27" xfId="0" applyFont="1" applyFill="1" applyBorder="1" applyAlignment="1">
      <alignment vertical="center"/>
    </xf>
    <xf numFmtId="0" fontId="68" fillId="113" borderId="27" xfId="0" applyFont="1" applyFill="1" applyBorder="1" applyAlignment="1">
      <alignment horizontal="center" vertical="center"/>
    </xf>
    <xf numFmtId="0" fontId="69" fillId="0" borderId="27" xfId="0" applyFont="1" applyBorder="1" applyAlignment="1">
      <alignment horizontal="right"/>
    </xf>
    <xf numFmtId="0" fontId="69" fillId="0" borderId="29" xfId="0" applyFont="1" applyBorder="1" applyAlignment="1">
      <alignment horizontal="right"/>
    </xf>
    <xf numFmtId="0" fontId="117" fillId="30" borderId="30" xfId="0" applyFont="1" applyFill="1" applyBorder="1" applyAlignment="1"/>
    <xf numFmtId="0" fontId="66" fillId="0" borderId="29" xfId="0" applyFont="1" applyBorder="1" applyAlignment="1"/>
    <xf numFmtId="0" fontId="117" fillId="30" borderId="30" xfId="0" applyFont="1" applyFill="1" applyBorder="1" applyAlignment="1">
      <alignment horizontal="center"/>
    </xf>
    <xf numFmtId="0" fontId="66" fillId="0" borderId="27" xfId="0" applyFont="1" applyBorder="1" applyAlignment="1"/>
    <xf numFmtId="0" fontId="66" fillId="0" borderId="31" xfId="0" applyFont="1" applyBorder="1" applyAlignment="1"/>
    <xf numFmtId="0" fontId="66" fillId="0" borderId="33" xfId="0" applyFont="1" applyBorder="1" applyAlignment="1"/>
    <xf numFmtId="0" fontId="69" fillId="0" borderId="27" xfId="0" applyFont="1" applyBorder="1" applyAlignment="1"/>
    <xf numFmtId="0" fontId="66" fillId="0" borderId="27" xfId="0" applyFont="1" applyBorder="1" applyAlignment="1">
      <alignment horizontal="right"/>
    </xf>
    <xf numFmtId="0" fontId="66" fillId="0" borderId="29" xfId="0" applyFont="1" applyBorder="1" applyAlignment="1">
      <alignment horizontal="right"/>
    </xf>
    <xf numFmtId="0" fontId="70" fillId="0" borderId="27" xfId="0" applyFont="1" applyBorder="1" applyAlignment="1">
      <alignment horizontal="right"/>
    </xf>
    <xf numFmtId="0" fontId="118" fillId="30" borderId="30" xfId="0" applyFont="1" applyFill="1" applyBorder="1" applyAlignment="1">
      <alignment horizontal="center"/>
    </xf>
    <xf numFmtId="0" fontId="118" fillId="30" borderId="30" xfId="0" applyFont="1" applyFill="1" applyBorder="1" applyAlignment="1"/>
    <xf numFmtId="0" fontId="70" fillId="0" borderId="27" xfId="0" applyFont="1" applyBorder="1" applyAlignment="1"/>
    <xf numFmtId="4" fontId="117" fillId="30" borderId="30" xfId="0" applyNumberFormat="1" applyFont="1" applyFill="1" applyBorder="1" applyAlignment="1">
      <alignment horizontal="center"/>
    </xf>
    <xf numFmtId="0" fontId="117" fillId="114" borderId="30" xfId="0" applyFont="1" applyFill="1" applyBorder="1" applyAlignment="1"/>
    <xf numFmtId="0" fontId="69" fillId="17" borderId="27" xfId="0" applyFont="1" applyFill="1" applyBorder="1" applyAlignment="1">
      <alignment horizontal="right"/>
    </xf>
    <xf numFmtId="0" fontId="66" fillId="30" borderId="30" xfId="0" applyFont="1" applyFill="1" applyBorder="1" applyAlignment="1"/>
    <xf numFmtId="3" fontId="117" fillId="30" borderId="30" xfId="0" applyNumberFormat="1" applyFont="1" applyFill="1" applyBorder="1" applyAlignment="1">
      <alignment horizontal="center"/>
    </xf>
    <xf numFmtId="0" fontId="119" fillId="0" borderId="27" xfId="0" applyFont="1" applyBorder="1" applyAlignment="1">
      <alignment horizontal="right"/>
    </xf>
    <xf numFmtId="0" fontId="120" fillId="30" borderId="30" xfId="0" applyFont="1" applyFill="1" applyBorder="1" applyAlignment="1"/>
    <xf numFmtId="0" fontId="120" fillId="30" borderId="30" xfId="0" applyFont="1" applyFill="1" applyBorder="1" applyAlignment="1">
      <alignment horizontal="center"/>
    </xf>
    <xf numFmtId="0" fontId="119" fillId="0" borderId="27" xfId="0" applyFont="1" applyBorder="1" applyAlignment="1"/>
    <xf numFmtId="0" fontId="117" fillId="30" borderId="29" xfId="0" applyFont="1" applyFill="1" applyBorder="1" applyAlignment="1">
      <alignment horizontal="center"/>
    </xf>
  </cellXfs>
  <cellStyles count="19">
    <cellStyle name="Celda de comprobación 2" xfId="12" xr:uid="{F1042560-41E3-41A9-BE0A-24F35A73C24E}"/>
    <cellStyle name="Hipervínculo" xfId="4" builtinId="8"/>
    <cellStyle name="Hyperlink" xfId="7" xr:uid="{9BB67923-985F-4B88-9D65-87428926C37F}"/>
    <cellStyle name="Millares" xfId="1" builtinId="3"/>
    <cellStyle name="Millares 2" xfId="10" xr:uid="{7F733316-1F46-4DEF-844B-C05FA53324AB}"/>
    <cellStyle name="Millares 3" xfId="11" xr:uid="{EEABAE2B-4016-4598-B08B-9D9AA2455F75}"/>
    <cellStyle name="Millares 4" xfId="18" xr:uid="{DB770D73-265D-471C-A375-734B85C07CA7}"/>
    <cellStyle name="Moneda" xfId="2" builtinId="4"/>
    <cellStyle name="Normal" xfId="0" builtinId="0"/>
    <cellStyle name="Normal 2" xfId="17" xr:uid="{E1AE2FCD-6B61-4867-8AF4-7F36D11428FC}"/>
    <cellStyle name="Normal 2 17" xfId="9" xr:uid="{77B4A060-7DC2-4821-BB4E-78DE4A4DED2B}"/>
    <cellStyle name="Normal 2 3" xfId="16" xr:uid="{60A2504D-AF16-417E-B9A7-5A1C43C4AF13}"/>
    <cellStyle name="Normal 4" xfId="15" xr:uid="{EBE59CB4-4C12-487F-9F44-1742CA09D59D}"/>
    <cellStyle name="Normal 5 2" xfId="8" xr:uid="{808620B6-218E-40F4-B778-3A0810E47B41}"/>
    <cellStyle name="Normal_Hoja1" xfId="5" xr:uid="{CD82D163-D9D4-403F-88F5-1B778CB5F74D}"/>
    <cellStyle name="Normal_Hoja2" xfId="6" xr:uid="{753CF4EB-6794-4371-BE05-C71BA5E8EBCE}"/>
    <cellStyle name="Porcentaje" xfId="3" builtinId="5"/>
    <cellStyle name="Porcentaje 2" xfId="13" xr:uid="{D096228C-56F9-4E9E-8DB8-E92696C13789}"/>
    <cellStyle name="Porcentaje 3" xfId="14" xr:uid="{41CF0589-0A9D-4E97-9356-6A12E514456C}"/>
  </cellStyles>
  <dxfs count="112">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numFmt numFmtId="0" formatCode="General"/>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family val="2"/>
        <scheme val="none"/>
      </font>
      <numFmt numFmtId="0" formatCode="General"/>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family val="2"/>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right style="thin">
          <color theme="2" tint="-0.249977111117893"/>
        </right>
        <top style="thin">
          <color theme="2" tint="-0.249977111117893"/>
        </top>
        <bottom style="thin">
          <color theme="2" tint="-0.249977111117893"/>
        </bottom>
      </border>
    </dxf>
    <dxf>
      <border>
        <top style="thin">
          <color theme="2" tint="-0.249977111117893"/>
        </top>
      </border>
    </dxf>
    <dxf>
      <border diagonalUp="0" diagonalDown="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dxf>
    <dxf>
      <border>
        <bottom style="thin">
          <color theme="2" tint="-0.249977111117893"/>
        </bottom>
      </border>
    </dxf>
    <dxf>
      <font>
        <b/>
        <i val="0"/>
        <strike val="0"/>
        <condense val="0"/>
        <extend val="0"/>
        <outline val="0"/>
        <shadow val="0"/>
        <u val="none"/>
        <vertAlign val="baseline"/>
        <sz val="10"/>
        <color theme="0"/>
        <name val="Noto Sans"/>
        <scheme val="none"/>
      </font>
      <fill>
        <patternFill patternType="solid">
          <fgColor indexed="64"/>
          <bgColor rgb="FF005654"/>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auto="1"/>
        </left>
        <right style="thin">
          <color auto="1"/>
        </right>
        <top/>
        <bottom/>
      </border>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
      <font>
        <strike val="0"/>
        <outline val="0"/>
        <shadow val="0"/>
        <u val="none"/>
        <vertAlign val="baseline"/>
        <sz val="10"/>
        <color theme="1"/>
        <name val="Noto Sans"/>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Noto Sans"/>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Noto Sans"/>
        <family val="2"/>
        <scheme val="none"/>
      </font>
      <alignment horizontal="left" vertical="center" textRotation="0" wrapText="0" indent="0" justifyLastLine="0" shrinkToFit="0" readingOrder="0"/>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
      <font>
        <strike val="0"/>
        <outline val="0"/>
        <shadow val="0"/>
        <u val="none"/>
        <vertAlign val="baseline"/>
        <sz val="10"/>
        <color theme="1"/>
        <name val="Noto Sans"/>
        <family val="2"/>
        <scheme val="none"/>
      </font>
      <alignment horizontal="general" vertical="center" textRotation="0" wrapText="0" indent="0" justifyLastLine="0" shrinkToFit="0" readingOrder="0"/>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externalLink" Target="externalLinks/externalLink7.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styles" Target="style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ntoninolopezrios\Documents\PRODESEN%202017\Prono&#769;sticos%20de%20la%20Demanda\Mubaldo\tablas\FMM\BOMBERO\Subdirecci&#243;n-G0001\CONSUMOS_EAV-Jul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ac\Home\AAAAAASUBDIRECTOR\EncargosDiversos\PLT\PreciosCombustibles\Precios%20combustibles%201970-2015290416%207p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femex-my.sharepoint.com/Info/Usuario/1a649/Desktop/Para%20Entregar%20Copar%202020%201/Tablas%20COPAR/Configuraciones%20pptos/1.-4002C.3CFT2113TA%20REV%203.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ntoninolopezrios\Documents\PRODESEN%202017\Prono&#769;sticos%20de%20la%20Demanda\Mubaldo\tablas\FMM\BOMBERO\Mckinsey\McKinsey20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ntoninolopezrios\Documents\PRODESEN%202017\Prono&#769;sticos%20de%20la%20Demanda\10.55.76.146\Documents%20and%20Settings\84169\Mis%20documentos\TRABAJO%202013\Expansi&#243;n%202013\Combustibles\EPC%202012%2012sep\ESCOM-07.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1.xlsx" TargetMode="External"/><Relationship Id="rId1"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ac\Home\Users\Jrios\Documents\PRODESEN%202019\CASOS%20DE%20ESTUDIO%20ALR\25%20FEB%202019%20INICIA%20EVALUACIONES%20INCLUYENDO%20NWES%20ENLACES\PROYECTO%202%20GRIJALVA-CANC&#218;N\CBAF-CENACE-SENER-SIN7+BCS-PRODESEN2019-HM-DM-PM-CP2A1.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2.xlsx" TargetMode="External"/><Relationship Id="rId1"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2.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Mac\Home\Users\Jrios\Documents\PRODESEN%202019\CASOS%20DE%20ESTUDIO%20ALR\25%20FEB%202019%20INICIA%20EVALUACIONES%20INCLUYENDO%20NWES%20ENLACES\PROYECTO%202%20GRIJALVA-CANC&#218;N\CBAF-CENACE-SENER-SIN7+BCS-PRODESEN2019-HM-DM-PM-CP2A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femex-my.sharepoint.com/Info/Usuario/1a649/Desktop/Para%20Entregar%20Copar%202020%201/Tablas%20COPAR/2020%2011%2006%20COPAR%20rev%2013.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senermx-my.sharepoint.com/C:/Users/1B265/Desktop/PROYECTOS%20MIXTOS/2025%20COPAR%20Resumen%20SEs.xlsx" TargetMode="External"/><Relationship Id="rId1" Type="http://schemas.openxmlformats.org/officeDocument/2006/relationships/externalLinkPath" Target="https://cfemex-my.sharepoint.com/personal/pedro_padron_cfe_mx/Documents/Escritorio/Mixtos%20Excel/2025%20COPAR%20Resumen%20SEs.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Users/claudiamarcelamezavega_ini/Library/Mobile%20Documents/com~apple~CloudDocs/Downloads/Planeacio&#769;n/Electricidad/Mixtos/Priorizacio&#769;n/BD_Final_Registro_Proyectos_Mixtos_GAT_20260328_VF.xlsx" TargetMode="External"/><Relationship Id="rId1" Type="http://schemas.openxmlformats.org/officeDocument/2006/relationships/externalLinkPath" Target="/Users/claudiamarcelamezavega_ini/Library/Mobile%20Documents/com~apple~CloudDocs/Downloads/Planeacio&#769;n/Electricidad/Mixtos/Priorizacio&#769;n/BD_Final_Registro_Proyectos_Mixtos_GAT_20260328_VF.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Users/claudiamarcelamezavega_ini/Library/Mobile%20Documents/com~apple~CloudDocs/Downloads/Planeacio&#769;n/Electricidad/Mixtos/Priorizacio&#769;n/Costos%20y%20Refuerzos/GAT%20mixtos%2020260422.xlsx" TargetMode="External"/><Relationship Id="rId1" Type="http://schemas.openxmlformats.org/officeDocument/2006/relationships/externalLinkPath" Target="/Users/claudiamarcelamezavega_ini/Library/Mobile%20Documents/com~apple~CloudDocs/Downloads/Planeacio&#769;n/Electricidad/Mixtos/Priorizacio&#769;n/Costos%20y%20Refuerzos/GAT%20mixtos%202026042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enermx.sharepoint.com/Users/claudiamarcelamezavega_ini/Library/Mobile%20Documents/com~apple~CloudDocs/Downloads/GEI/Seguimiento/Tabla%20pu&#769;blica_2025-02_abastoaislado%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ntral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ios Externo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de entrada"/>
      <sheetName val="catalogo 2011  final"/>
      <sheetName val="catalogo 2011  (2)"/>
      <sheetName val="catalogo 2011 "/>
      <sheetName val="catalogo 2009 FINAL"/>
      <sheetName val="catalogo 2009"/>
      <sheetName val="Resumen"/>
      <sheetName val="A1"/>
      <sheetName val="A2"/>
      <sheetName val="A3"/>
      <sheetName val="A4"/>
      <sheetName val="A5"/>
      <sheetName val="A6"/>
      <sheetName val="A7"/>
      <sheetName val="A8"/>
      <sheetName val="A9"/>
      <sheetName val="CORRD2"/>
      <sheetName val="Tablas"/>
      <sheetName val="COMBOS"/>
      <sheetName val="115"/>
      <sheetName val="230"/>
      <sheetName val="400"/>
      <sheetName val="C115"/>
      <sheetName val="C230"/>
      <sheetName val="C400"/>
      <sheetName val="COMB OE2"/>
      <sheetName val="COMB OE1"/>
      <sheetName val="OE herrajes"/>
      <sheetName val="Pesomat"/>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85"/>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85"/>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85"/>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85"/>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res"/>
      <sheetName val="Torres (2)"/>
      <sheetName val="Torres (3)"/>
      <sheetName val="Torres (4)"/>
      <sheetName val="Torres Alta Temp"/>
      <sheetName val="Torres Alta Temp 2"/>
      <sheetName val="Torres Alta Tem 3"/>
      <sheetName val="Torres Alta Temp 4"/>
      <sheetName val="TendidoEstructuras"/>
      <sheetName val="TendidoEstructuras (2)"/>
      <sheetName val="TendidoEstructuras (3)"/>
      <sheetName val="TendidoEstructuras (4)"/>
      <sheetName val="Postes"/>
      <sheetName val="Postes (2)"/>
      <sheetName val="Postes (3)"/>
      <sheetName val="Postes (4)"/>
      <sheetName val="Postes Alta Temp"/>
      <sheetName val="Postes Alta Temp 2"/>
      <sheetName val="Postes Alta Temp 3"/>
      <sheetName val="Postes Alta Temp 4"/>
      <sheetName val="TendidoPostes"/>
      <sheetName val="TendidoPostes (2)"/>
      <sheetName val="TendidoPostes (3)"/>
      <sheetName val="TendidoPostes (4)"/>
      <sheetName val="Subterranea"/>
      <sheetName val="Subterranea (2)"/>
      <sheetName val="Subterranea (3)"/>
      <sheetName val="TendidoEstructuras(2)"/>
      <sheetName val="TendidoEstructuras(3)"/>
      <sheetName val="TendidoPostes(2)"/>
      <sheetName val="TendidoPostes(3)"/>
      <sheetName val="Subterranea (4)"/>
      <sheetName val="BancosTransfomacion"/>
      <sheetName val="BancosTransfomacion(2)"/>
      <sheetName val="BancosTransfomacion(3)"/>
      <sheetName val="BancosTransfomacion(4)"/>
      <sheetName val="Reactores"/>
      <sheetName val="Reactores(2)"/>
      <sheetName val="Reactores(3)"/>
      <sheetName val="Reactores(4)"/>
      <sheetName val="Alimentadores"/>
      <sheetName val="Alimentadores (2)"/>
      <sheetName val="Alimentadores (3)"/>
      <sheetName val="Alimentadores (4)"/>
      <sheetName val="Capacitores"/>
      <sheetName val="Capacitores (2)"/>
      <sheetName val="Capacitores (3)"/>
      <sheetName val="Capacitores (4)"/>
      <sheetName val="AlimentadorEncapsulado"/>
      <sheetName val="AlimentadorEncapsulado (2)"/>
      <sheetName val="AlimentadorEncapsulado (3)"/>
      <sheetName val="AlimentadorEncapsulado (4)"/>
      <sheetName val="Resumen1"/>
      <sheetName val="ResumenOCOESU"/>
      <sheetName val="Ingenieria Supervi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cosTransf"/>
      <sheetName val="BancosTransf(2)"/>
      <sheetName val="BancosTransf(3)"/>
      <sheetName val="BancosTransf(4)"/>
      <sheetName val="Reactores"/>
      <sheetName val="Reactores(2)"/>
      <sheetName val="Reactores(3)"/>
      <sheetName val="Reactores(4)"/>
      <sheetName val="Alimentador"/>
      <sheetName val="Alimentador(2)"/>
      <sheetName val="Alimentador(3)"/>
      <sheetName val="Alimentador(4)"/>
      <sheetName val="Capacitores"/>
      <sheetName val="Capacitores (2)"/>
      <sheetName val="Capacitores (3)"/>
      <sheetName val="Capacitores (4)"/>
      <sheetName val="EquipoBarras"/>
      <sheetName val="EquipoBarras(2)"/>
      <sheetName val="EquipoBarras(3)"/>
      <sheetName val="EquipoBarras(4)"/>
      <sheetName val="AlimEncap"/>
      <sheetName val="AlimEncap(2)"/>
      <sheetName val="AlimEncap(3)"/>
      <sheetName val="AlimEncap(4)"/>
      <sheetName val="Amarre"/>
      <sheetName val="Amarre(2)"/>
      <sheetName val="Amarre(3)"/>
      <sheetName val="Amarre(4)"/>
      <sheetName val="CEVs"/>
      <sheetName val="CEVs 2"/>
      <sheetName val="CEVs 3"/>
      <sheetName val="CEVs 4"/>
      <sheetName val="Resumen1"/>
      <sheetName val="ResumenOCOESU"/>
      <sheetName val="Ingenieria Supervisi"/>
      <sheetName val="Sheet (2)"/>
      <sheetName val="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
          <cell r="O1">
            <v>18.7</v>
          </cell>
        </row>
      </sheetData>
      <sheetData sheetId="33"/>
      <sheetData sheetId="34"/>
      <sheetData sheetId="35"/>
      <sheetData sheetId="3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món Países "/>
      <sheetName val="Resumen costos RNT id"/>
    </sheet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tualización de costos CENACE"/>
      <sheetName val="Din Costos CFE"/>
      <sheetName val="Detalle Costos CENACE"/>
    </sheet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ros que subsisten 6,400"/>
    </sheetNames>
    <sheetDataSet>
      <sheetData sheetId="0"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laudia Marcela" id="{B6A58592-3EFC-4854-B2F2-1487A62E28AF}" userId="d6a14520f1809f9c" providerId="Windows Live"/>
  <person displayName="José Conde Trinidad" id="{22706AB2-4B55-4102-934D-BA01CDE09F49}" userId="José Conde Trinidad" providerId="None"/>
  <person displayName="JOSE CONDE TRINIDAD" id="{563F96E1-B196-4B5A-B8BD-116E44E731AF}" userId="S::jose.conde@cfe.mx::f5a0ed83-7088-4ffe-9719-1a0ced45d7f5" providerId="AD"/>
  <person displayName="Claudia Marcela Meza Vega" id="{996BD405-7A14-4A22-B1E2-40F324A10710}" userId="S::cmeza@energia.gob.mx::d24a5bd2-dcfd-4709-aea7-72b91c7192cb" providerId="AD"/>
  <person displayName="JOSE CONDE TRINIDAD" id="{CE3F0EB4-1F8E-4F59-95A7-09A19DF01EF6}" userId="S::jose.conde@dt.cfe.mx::f5a0ed83-7088-4ffe-9719-1a0ced45d7f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6E9F70-35BD-4A40-954E-FC0A062876AA}" name="Tabla2" displayName="Tabla2" ref="B1:G208" totalsRowShown="0" headerRowDxfId="111" dataDxfId="110">
  <autoFilter ref="B1:G208" xr:uid="{2056670D-1356-4C17-8543-AF754C17AA0E}"/>
  <sortState xmlns:xlrd2="http://schemas.microsoft.com/office/spreadsheetml/2017/richdata2" ref="B2:G207">
    <sortCondition ref="C1:C207"/>
  </sortState>
  <tableColumns count="6">
    <tableColumn id="5" xr3:uid="{2B1E969B-865B-4999-910B-847838231F7E}" name="No." dataDxfId="109"/>
    <tableColumn id="1" xr3:uid="{035E9E87-3464-4A24-88D2-601A03ADF7B2}" name="GEI" dataDxfId="108"/>
    <tableColumn id="6" xr3:uid="{1AAA5979-C3EF-4F57-82CD-EFEC62ABD037}" name="Origen" dataDxfId="107"/>
    <tableColumn id="2" xr3:uid="{1BF99666-7FA9-494A-82F9-E9E23946B9C7}" name="Contacto" dataDxfId="106"/>
    <tableColumn id="3" xr3:uid="{9E36BCC8-7998-4143-8B39-0909DB60948C}" name="Correo" dataDxfId="105"/>
    <tableColumn id="4" xr3:uid="{ADB597FA-8038-4844-B831-609E55A26CC3}" name="Telefono" dataDxfId="104"/>
  </tableColumns>
  <tableStyleInfo name="TableStyleMedium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24CB59-988B-4CF9-9DD3-24C85BF009E3}" name="Tabla1" displayName="Tabla1" ref="A1:AL169" totalsRowShown="0" headerRowDxfId="103" dataDxfId="101" headerRowBorderDxfId="102" tableBorderDxfId="100">
  <autoFilter ref="A1:AL169" xr:uid="{FCCD1E04-9769-43C4-8D14-1A248BC83A45}"/>
  <tableColumns count="38">
    <tableColumn id="1" xr3:uid="{3079FFCD-8C6A-486F-9CDC-38DDBBFA6F5B}" name="ID" dataDxfId="99">
      <calculatedColumnFormula>ROW() - ROW(Tabla1[[#Headers],[ID]]) - 1</calculatedColumnFormula>
    </tableColumn>
    <tableColumn id="4" xr3:uid="{A0E7639C-4A1F-460D-8050-195293F04823}" name="Grupo Económico/Desarrollador" dataDxfId="98"/>
    <tableColumn id="9" xr3:uid="{5534CF77-1181-41A7-BE10-50AC4CE5AF35}" name="País del Desarrollador" dataDxfId="97"/>
    <tableColumn id="3" xr3:uid="{8B95C010-0AB2-44CF-8C2F-5F0C842802F2}" name="Nombre del Proyecto" dataDxfId="96"/>
    <tableColumn id="5" xr3:uid="{58AC24F1-C607-4C48-83E3-4367A62F37FB}" name="Razón Social" dataDxfId="95"/>
    <tableColumn id="6" xr3:uid="{D7E0E4AF-1D0C-41A7-A24D-E9430A643F06}" name="Tecnología" dataDxfId="94"/>
    <tableColumn id="10" xr3:uid="{1F117923-FEB5-457F-8AA7-606C0FC368B5}" name="Capacidad (MW)" dataDxfId="93"/>
    <tableColumn id="33" xr3:uid="{F9C169DE-BA04-414A-9D67-C94EB78E6498}" name="Generación Estimada (GWh)" dataDxfId="92"/>
    <tableColumn id="22" xr3:uid="{0FD4C7D6-9369-4589-BA7E-CE33043A1644}" name="Capacidad SAE (MWhr)" dataDxfId="91"/>
    <tableColumn id="34" xr3:uid="{05E60DF7-75AE-49CD-9A1A-96522520A865}" name="Horas SAE" dataDxfId="90"/>
    <tableColumn id="14" xr3:uid="{7A01E23D-3F98-44FE-9434-F040712F144F}" name="Subestación / Interconexión" dataDxfId="89"/>
    <tableColumn id="15" xr3:uid="{6D9C7657-9A2D-47EC-B039-FC85FE77CB09}" name="Nivel de Tensión kV" dataDxfId="88"/>
    <tableColumn id="16" xr3:uid="{CC06366A-8793-41AC-90CC-8DABDAF6348A}" name="Lat_SE" dataDxfId="87"/>
    <tableColumn id="19" xr3:uid="{259EDFE3-E25E-4B5B-BB21-9CE8522C4CE2}" name="Long_ SE" dataDxfId="86"/>
    <tableColumn id="32" xr3:uid="{B09AC6F7-3084-4A43-B938-AEB70F553944}" name="GCR" dataDxfId="85"/>
    <tableColumn id="8" xr3:uid="{E165C2A9-203F-4DE2-BA6A-BB88F7322637}" name="Estado" dataDxfId="84"/>
    <tableColumn id="7" xr3:uid="{26CC3281-16BC-4E85-B737-69CE3AD35947}" name="Municipio" dataDxfId="83"/>
    <tableColumn id="21" xr3:uid="{EC44FD33-070D-4F00-B0A0-553270BD30EF}" name="Latitud" dataDxfId="82"/>
    <tableColumn id="18" xr3:uid="{EF23BE38-4F19-4992-8C4E-8FDD1C34C462}" name="Longitud" dataDxfId="81"/>
    <tableColumn id="39" xr3:uid="{5013B873-4594-489F-8A96-340CDAC61ACA}" name="KMZ/KML" dataDxfId="80"/>
    <tableColumn id="12" xr3:uid="{1F8CB13A-AFC3-4F8F-B71F-D6B7CF0BC4A4}" name="Fecha de entrada en Operación Estimada" dataDxfId="79"/>
    <tableColumn id="13" xr3:uid="{C5498A37-6517-4483-BC0E-1709990CEAA4}" name="Inversión Estimada (MUSD)" dataDxfId="78"/>
    <tableColumn id="26" xr3:uid="{9CA77C3F-A8D4-45D5-8D17-8AD5C856433E}" name="Acreditación terreno" dataDxfId="77"/>
    <tableColumn id="11" xr3:uid="{F92D8D6F-8419-4A11-9310-45B7ECDE1249}" name="Hectareas (ha)" dataDxfId="76"/>
    <tableColumn id="20" xr3:uid="{6157295B-5A65-4DF6-91EA-775169068B8C}" name="Semáforo" dataDxfId="75"/>
    <tableColumn id="25" xr3:uid="{3B488A44-A3C4-4702-9DB5-9EF7B7F84EB4}" name="SICE" dataDxfId="74"/>
    <tableColumn id="36" xr3:uid="{B5B81FCE-5F1C-4D28-8E48-003F0C37159C}" name="Fecha de ingreso de SICE" dataDxfId="73"/>
    <tableColumn id="24" xr3:uid="{95B128E6-B5BC-42A7-A698-B5C12604A068}" name="Estudios CENACE" dataDxfId="72"/>
    <tableColumn id="28" xr3:uid="{B90DC8CC-0ED2-4A26-BF36-299DEF4178BC}" name="MIA" dataDxfId="71"/>
    <tableColumn id="27" xr3:uid="{AA087DE8-9010-4BF1-BD6C-0A7A3268E218}" name="EVIS/MISSE" dataDxfId="70"/>
    <tableColumn id="29" xr3:uid="{D7B750D1-378D-4E50-B344-F5F0374CDEB2}" name="INAH" dataDxfId="69"/>
    <tableColumn id="23" xr3:uid="{8042CC95-B5E7-4692-8817-CE41D3C012B9}" name="Permiso CNE" dataDxfId="68"/>
    <tableColumn id="30" xr3:uid="{D950C43B-CE28-4C17-9862-78A52DDC3545}" name="CONAGUA" dataDxfId="67"/>
    <tableColumn id="2" xr3:uid="{B860F425-0674-4438-8CA0-BD843835B217}" name="Contacto" dataDxfId="66"/>
    <tableColumn id="37" xr3:uid="{476D44BD-7095-4538-8174-0EC920D35BDC}" name="Correo" dataDxfId="65"/>
    <tableColumn id="38" xr3:uid="{D0283CF2-C99B-4AFD-8025-C4CD50BD59E2}" name="Teléfono" dataDxfId="64"/>
    <tableColumn id="31" xr3:uid="{F4F4B9BC-EF63-4EFF-B8C3-F316CC0E3B5C}" name="Observaciones" dataDxfId="63"/>
    <tableColumn id="17" xr3:uid="{C4DB18C3-2136-4859-AE09-C85B481F04A1}" name="Liga" dataDxfId="62"/>
  </tableColumns>
  <tableStyleInfo name="TableStyleMedium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34485B-D47E-4D8E-992B-55E024EAD7D6}" name="PPrioritarios" displayName="PPrioritarios" ref="B1:BD392" totalsRowShown="0" headerRowDxfId="61" dataDxfId="59" headerRowBorderDxfId="60" tableBorderDxfId="58" totalsRowBorderDxfId="57">
  <tableColumns count="55">
    <tableColumn id="37" xr3:uid="{DD3FEE47-7E36-4F9E-9BC6-64DFCD98DC9D}" name="Consecutivo (identificador SENER)" dataDxfId="56"/>
    <tableColumn id="38" xr3:uid="{E28ABF71-CD2D-440A-948B-1AF992DFB005}" name="Información suficiente" dataDxfId="55"/>
    <tableColumn id="54" xr3:uid="{3C0AC596-A6DC-44C0-BE61-BCB419A99122}" name="Grupo" dataDxfId="54"/>
    <tableColumn id="55" xr3:uid="{A1E4F6F0-2B94-4692-A91C-63CD7D08CE66}" name="Jerarquía" dataDxfId="53">
      <calculatedColumnFormula>+PPrioritarios[[#This Row],[Jerarquización multicriterio JIS 21 de abril]]</calculatedColumnFormula>
    </tableColumn>
    <tableColumn id="39" xr3:uid="{7A91985E-1C09-487E-86C7-865D97AE222C}" name="Grupo_SENER" dataDxfId="52"/>
    <tableColumn id="40" xr3:uid="{77192428-9455-451D-B973-5EBAFBEEEFC7}" name="Id" dataDxfId="51"/>
    <tableColumn id="41" xr3:uid="{B4654B8D-A5DD-4BED-83DB-168B089B08CB}" name="Nombre de proyecto" dataDxfId="50"/>
    <tableColumn id="42" xr3:uid="{29C640AA-B096-45AE-9D36-AE3A6D88977A}" name="Razón Social2" dataDxfId="49"/>
    <tableColumn id="53" xr3:uid="{1D6751ED-15EF-4C4D-BE8E-D440C0F26559}" name="Registros que subsisten 6,400 MW" dataDxfId="48">
      <calculatedColumnFormula>+VLOOKUP(PPrioritarios[[#This Row],[Nombre de proyecto]],'[14]Registros que subsisten 6,400'!F:F,1,0)</calculatedColumnFormula>
    </tableColumn>
    <tableColumn id="43" xr3:uid="{708B151E-2C04-40B5-A465-DAB7DB716105}" name="RG" dataDxfId="47"/>
    <tableColumn id="44" xr3:uid="{B40CDCEA-991E-41EC-88C6-AED75965200A}" name="Región de Transmisión" dataDxfId="46"/>
    <tableColumn id="45" xr3:uid="{5F169817-CF2A-481A-8B0D-732A616216F1}" name="Tecnología" dataDxfId="45"/>
    <tableColumn id="46" xr3:uid="{A76ED716-848F-4B46-B605-B882822878DD}" name="Etapa de Estudio" dataDxfId="44"/>
    <tableColumn id="47" xr3:uid="{06636B78-56D1-435A-8841-1B8F064778AD}" name="Capacidad (MW)" dataDxfId="43"/>
    <tableColumn id="48" xr3:uid="{D15D7D55-2619-44C7-91BF-6A6F0F2DB8E2}" name="Nivel de Tensión" dataDxfId="42"/>
    <tableColumn id="49" xr3:uid="{32E9D6B0-93A5-442A-B9AA-8958B53B157A}" name="Entidad Federativa" dataDxfId="41"/>
    <tableColumn id="50" xr3:uid="{97FE06A2-780F-4D29-8957-E5BF913EC16F}" name="Municipo" dataDxfId="40"/>
    <tableColumn id="51" xr3:uid="{A176082D-C896-4FE7-91ED-360B73943685}" name="Ubicación" dataDxfId="39"/>
    <tableColumn id="52" xr3:uid="{0951E5D7-02DF-4483-8DF7-9CF9EFE7A9BE}" name="Comentarios" dataDxfId="38"/>
    <tableColumn id="1" xr3:uid="{5FCF4C55-09A4-481F-91E4-59895FDDF773}" name="Tiene permiso" dataDxfId="37"/>
    <tableColumn id="2" xr3:uid="{0DCCF44C-9CFC-4B25-BBC0-13F87A7FB6C5}" name="Permiso" dataDxfId="36"/>
    <tableColumn id="3" xr3:uid="{A5E46C1D-9A25-416A-8B02-9989B2E6DE89}" name="Estado actual según permiso" dataDxfId="35"/>
    <tableColumn id="4" xr3:uid="{04AF4716-C463-40D3-AB7B-0A1691EEE687}" name="Observaciones CNE" dataDxfId="34"/>
    <tableColumn id="5" xr3:uid="{725087BB-CE57-4199-93BE-C37D5579E93E}" name="RFC" dataDxfId="33"/>
    <tableColumn id="6" xr3:uid="{2A146FA1-BA51-4CF2-A64D-27A3DEC99739}" name="Grupo de Interés Económico" dataDxfId="32"/>
    <tableColumn id="7" xr3:uid="{399C1AF9-D918-44A6-B40B-2CCA8BE56104}" name="Impacto social_SENER" dataDxfId="31"/>
    <tableColumn id="8" xr3:uid="{36E5411C-59C4-49FF-8BB7-0266A4DE5502}" name="Riesgo" dataDxfId="30"/>
    <tableColumn id="9" xr3:uid="{5A62D39A-D63E-4584-A09D-D4160E76105D}" name="EVIS" dataDxfId="29"/>
    <tableColumn id="10" xr3:uid="{A7D379E0-E601-4ED3-B578-8305083F4858}" name="Generación anual estimada (GWh)" dataDxfId="28"/>
    <tableColumn id="11" xr3:uid="{2038A13F-7F72-4858-AF5D-2EAD0B580913}" name="Monto de inversión (mdd)" dataDxfId="27"/>
    <tableColumn id="12" xr3:uid="{4A191E3E-9CDB-45E7-B5CF-288DCE67997E}" name="Estado Actual_ CENACE" dataDxfId="26"/>
    <tableColumn id="13" xr3:uid="{D63CB0EE-FC36-493D-9C97-81550D314838}" name="Impacto Técnico_CENACE" dataDxfId="25"/>
    <tableColumn id="14" xr3:uid="{E44DA227-9430-41EE-9F51-B61F1ECFF6ED}" name="Confirmó Interés (Si/No)" dataDxfId="24"/>
    <tableColumn id="15" xr3:uid="{54CF0983-F4B1-49AD-BC51-A1F5E396AACD}" name="País de origen empresa líder" dataDxfId="23"/>
    <tableColumn id="16" xr3:uid="{90C1D28C-2226-4D53-95C1-5519ECAE1AB0}" name="Contemplado en Plan México (Sí / No)" dataDxfId="22"/>
    <tableColumn id="17" xr3:uid="{50E494A0-E85F-4349-AF11-90CFFA401649}" name="Secretaría de Economía (Sí / No)" dataDxfId="21"/>
    <tableColumn id="18" xr3:uid="{85AA1396-C2E9-47E1-B109-9A989123FF07}" name="Poyectos Estados _x000a_(Sí /No)" dataDxfId="20"/>
    <tableColumn id="19" xr3:uid="{C20FCBD8-81C8-4A1E-929C-2A4FDE2148B1}" name="Demanda Judicial contra CENACE" dataDxfId="19"/>
    <tableColumn id="20" xr3:uid="{38048BD5-2089-4F26-B9F1-BCC6915ADD24}" name="Demanda vs SENER" dataDxfId="18"/>
    <tableColumn id="21" xr3:uid="{43B9AEF6-22E5-48D0-8788-FB9B0F74BCC2}" name="Observaciones_CENACE" dataDxfId="17"/>
    <tableColumn id="22" xr3:uid="{34528126-DE54-4D46-BA84-62993C823527}" name="Bloque1_CENACE JIS _x000a_8 de abril" dataDxfId="16"/>
    <tableColumn id="23" xr3:uid="{C084C718-65A2-40B2-AFDB-A85BB902EA3F}" name="Monto Obras de Refuerzo_CENACE" dataDxfId="15"/>
    <tableColumn id="24" xr3:uid="{15F07C78-0C3B-401D-9898-FA0F73D2DA30}" name="Monto Refuerzos Interregionales_CENACE" dataDxfId="14"/>
    <tableColumn id="25" xr3:uid="{9552AAA7-2680-4C39-B63C-CC293BBCCA31}" name="Influye en poroyectos estratégicos_CENACE" dataDxfId="13"/>
    <tableColumn id="26" xr3:uid="{2110E686-6AB0-47A3-BF71-C9F6333F7B83}" name="TIene CILs" dataDxfId="12"/>
    <tableColumn id="27" xr3:uid="{4AC63800-BBB8-441D-808E-20512127BACC}" name="FEO" dataDxfId="11"/>
    <tableColumn id="28" xr3:uid="{7B916CA9-FBAA-4841-8196-AB85AA56335B}" name="Semáforo (en tiempo / detenido / retraso)" dataDxfId="10"/>
    <tableColumn id="29" xr3:uid="{50E01D4E-53FC-4386-8709-5114B377321E}" name="Responsable" dataDxfId="9"/>
    <tableColumn id="30" xr3:uid="{63C39844-39B8-4AE5-8FC8-BC4403E7EDFE}" name="Motivo de resolución_CNE" dataDxfId="8"/>
    <tableColumn id="31" xr3:uid="{ACF4CD6D-D568-49BC-9695-1E8B7B5BE4C3}" name="Contrato de inteconexión (Sí/No)" dataDxfId="7"/>
    <tableColumn id="32" xr3:uid="{D81125A9-3932-467E-BF5E-59CD27A69D81}" name="Tiene avance constructivo (Sí/No)" dataDxfId="6"/>
    <tableColumn id="33" xr3:uid="{380C0743-8E8E-4DA3-9A1B-F4C3ED5A3FFF}" name="Proyectos Análisis JIS - 14 de abril de " dataDxfId="5"/>
    <tableColumn id="34" xr3:uid="{D81F544E-AE7A-4773-990D-90B1DCFAD232}" name="Jerarquización multicriterio JIS 14 de abril" dataDxfId="4"/>
    <tableColumn id="35" xr3:uid="{6F9387C8-79F0-4FA8-8C55-42803F59596D}" name="Proyectos Análisis JIS - 21 de abril" dataDxfId="3"/>
    <tableColumn id="36" xr3:uid="{52728983-5248-4DC7-994D-9963EF196F2C}" name="Jerarquización multicriterio JIS 21 de abril" dataDxfId="2"/>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B1" dT="2026-05-05T21:37:57.00" personId="{996BD405-7A14-4A22-B1E2-40F324A10710}" id="{4083B7CD-39DF-4230-8823-605895EDC029}">
    <text xml:space="preserve">o vía telefónica
</text>
  </threadedComment>
  <threadedComment ref="AE28" dT="2026-05-05T21:11:51.16" personId="{996BD405-7A14-4A22-B1E2-40F324A10710}" id="{E5551071-D172-4D8A-B8EE-35B100E67E60}">
    <text>Declarado en tiempo aunque no coincide con VUPE</text>
  </threadedComment>
  <threadedComment ref="AC86" dT="2026-05-05T02:23:44.87" personId="{996BD405-7A14-4A22-B1E2-40F324A10710}" id="{053E3BA1-870B-48EF-94C1-6E4D65CDB44E}">
    <text>No iba por ese proyecto</text>
  </threadedComment>
  <threadedComment ref="L119" dT="2026-05-13T01:14:01.10" personId="{996BD405-7A14-4A22-B1E2-40F324A10710}" id="{508B462A-32FD-4C48-A9BD-A080267BB618}">
    <text>antes 37.7</text>
  </threadedComment>
</ThreadedComments>
</file>

<file path=xl/threadedComments/threadedComment2.xml><?xml version="1.0" encoding="utf-8"?>
<ThreadedComments xmlns="http://schemas.microsoft.com/office/spreadsheetml/2018/threadedcomments" xmlns:x="http://schemas.openxmlformats.org/spreadsheetml/2006/main">
  <threadedComment ref="KR5" dT="2026-03-30T17:04:44.24" personId="{996BD405-7A14-4A22-B1E2-40F324A10710}" id="{84A25698-16DD-43D1-AD47-1A19E547513C}">
    <text>Obra electromecánica,  el cable de la línea subterránea de 2 km y derecho de vía para llegar a Dos Bocas</text>
  </threadedComment>
  <threadedComment ref="V7" dT="2026-03-25T21:05:16.59" personId="{996BD405-7A14-4A22-B1E2-40F324A10710}" id="{D81A74E1-9063-45DB-BA77-6D459898410E}">
    <text>sustituto de Vientos de Bella Unión</text>
  </threadedComment>
  <threadedComment ref="V10" dT="2026-03-30T17:19:36.97" personId="{996BD405-7A14-4A22-B1E2-40F324A10710}" id="{AE2F0CE8-ED1B-40DF-8202-F34EC8D6DFFB}">
    <text>CFE realizará ajustes</text>
  </threadedComment>
  <threadedComment ref="BS13" dT="2026-03-16T06:09:04.46" personId="{996BD405-7A14-4A22-B1E2-40F324A10710}" id="{B661BED3-B6CC-4015-8B87-4622C7B2BB50}">
    <text>cambio</text>
  </threadedComment>
  <threadedComment ref="V15" dT="2026-03-30T17:36:07.84" personId="{996BD405-7A14-4A22-B1E2-40F324A10710}" id="{FA4C92C3-4B12-4289-8AE0-ED844309C440}">
    <text>CFE validará si hará cambio de conductor o de TCs y los interruptores por la capacidad interruptiva</text>
  </threadedComment>
  <threadedComment ref="V16" dT="2026-03-25T21:07:11.33" personId="{996BD405-7A14-4A22-B1E2-40F324A10710}" id="{DC05C1FC-7C29-489A-9CA6-7D11761B4C78}">
    <text>Montecristo</text>
  </threadedComment>
  <threadedComment ref="BL16" dT="2026-03-25T21:08:22.92" personId="{996BD405-7A14-4A22-B1E2-40F324A10710}" id="{33E11B61-6E19-4309-B1B3-5FD3578F6F49}">
    <text>SE San Carlos Potencia</text>
  </threadedComment>
  <threadedComment ref="V18" dT="2026-03-30T16:57:44.44" personId="{996BD405-7A14-4A22-B1E2-40F324A10710}" id="{0774906D-1B0A-4188-B70C-86BBABEE0510}">
    <text>Incluye arreglo de barra principal auxiliar y modernización de la SE porque no cumple con el código de Red</text>
  </threadedComment>
  <threadedComment ref="V24" dT="2026-03-25T21:11:45.76" personId="{996BD405-7A14-4A22-B1E2-40F324A10710}" id="{D6AF3AEB-1857-43B6-B83C-3BA7638C2A02}">
    <text>Sustituto Energía Limpia Mezquite</text>
  </threadedComment>
  <threadedComment ref="BL24" dT="2026-03-25T21:13:21.84" personId="{996BD405-7A14-4A22-B1E2-40F324A10710}" id="{83DA80BE-3768-4E49-8DCA-949B45AC8708}">
    <text>SE Maniobras sin nombre</text>
  </threadedComment>
  <threadedComment ref="V26" dT="2026-03-30T21:04:39.56" personId="{996BD405-7A14-4A22-B1E2-40F324A10710}" id="{B6E63190-73BB-4B7B-85C6-75AB7513C1F9}">
    <text>Revisar Clau</text>
  </threadedComment>
  <threadedComment ref="V31" dT="2026-03-30T16:56:24.33" personId="{996BD405-7A14-4A22-B1E2-40F324A10710}" id="{92B617BA-66ED-410E-9897-17FFFF20DDAD}">
    <text xml:space="preserve">Incluye arreglo de barra principal auxiliar y modernización de la SE porque no cumple con el código de Red
</text>
  </threadedComment>
  <threadedComment ref="V42" dT="2026-03-30T16:56:43.40" personId="{996BD405-7A14-4A22-B1E2-40F324A10710}" id="{AF44DCFD-B39C-4BEF-B2A8-B45E077F7C07}">
    <text xml:space="preserve">Incluye arreglo de barra principal auxiliar y modernización de la SE porque no cumple con el código de Red
</text>
  </threadedComment>
  <threadedComment ref="V52" dT="2026-03-25T21:16:01.61" personId="{996BD405-7A14-4A22-B1E2-40F324A10710}" id="{7F562E0D-6A5F-4FF7-A502-17C3BDD583DA}">
    <text>Sustituto del Cortador</text>
  </threadedComment>
  <threadedComment ref="V56" dT="2026-03-25T21:32:00.16" personId="{996BD405-7A14-4A22-B1E2-40F324A10710}" id="{93A3BAFD-79D4-40B9-BDC1-39C63BCD1213}">
    <text>sustituto montecristo</text>
  </threadedComment>
  <threadedComment ref="V57" dT="2026-03-25T21:33:26.97" personId="{996BD405-7A14-4A22-B1E2-40F324A10710}" id="{5F27FE83-0D1D-4954-BA99-0AE57579C178}">
    <text>Sustituto de Delaro</text>
  </threadedComment>
  <threadedComment ref="V62" dT="2026-03-25T20:14:30.50" personId="{996BD405-7A14-4A22-B1E2-40F324A10710}" id="{E9848B3F-3094-4E7A-8918-EB5EEB9D1B6C}">
    <text xml:space="preserve"> Campeche Energy</text>
  </threadedComment>
  <threadedComment ref="V62" dT="2026-03-25T21:02:38.71" personId="{996BD405-7A14-4A22-B1E2-40F324A10710}" id="{700205AF-558E-408E-8959-0D67BF358B4D}" parentId="{E9848B3F-3094-4E7A-8918-EB5EEB9D1B6C}">
    <text>Es excluyente</text>
  </threadedComment>
  <threadedComment ref="BS63" dT="2026-03-16T17:02:51.34" personId="{996BD405-7A14-4A22-B1E2-40F324A10710}" id="{9E11DB14-2192-45CF-81BE-E640D3B3A002}">
    <text>va con 250 MW</text>
  </threadedComment>
  <threadedComment ref="BS69" dT="2026-03-16T17:11:51.91" personId="{996BD405-7A14-4A22-B1E2-40F324A10710}" id="{42951B17-1463-4E2F-B3C6-092B5625D745}">
    <text>ajuste con Antonino</text>
  </threadedComment>
  <threadedComment ref="V90" dT="2026-03-18T19:41:18.94" personId="{996BD405-7A14-4A22-B1E2-40F324A10710}" id="{A5D6F1EF-F63F-4694-88AE-CBBB2881F5A3}">
    <text>Originalmente estaba en SE Presa Nueva, pero por espacio se mandó a SE Regiomontano</text>
  </threadedComment>
  <threadedComment ref="BW160" dT="2026-03-16T17:07:34.76" personId="{996BD405-7A14-4A22-B1E2-40F324A10710}" id="{64BCE12D-D51B-49B7-9675-66C6E0EF865D}">
    <text>Factor de planta inconsistente</text>
  </threadedComment>
  <threadedComment ref="BS186" dT="2026-03-16T05:58:01.11" personId="{996BD405-7A14-4A22-B1E2-40F324A10710}" id="{B6B1949F-0F53-4498-ACE7-E2E849A57CF8}">
    <text>Comentar con Antonino</text>
  </threadedComment>
  <threadedComment ref="BX206" dT="2026-03-16T05:38:18.47" personId="{996BD405-7A14-4A22-B1E2-40F324A10710}" id="{9432800C-E5F7-44B1-832B-5512DE3C64B2}">
    <text>Preguntar a Antonino</text>
  </threadedComment>
</ThreadedComments>
</file>

<file path=xl/threadedComments/threadedComment3.xml><?xml version="1.0" encoding="utf-8"?>
<ThreadedComments xmlns="http://schemas.microsoft.com/office/spreadsheetml/2018/threadedcomments" xmlns:x="http://schemas.openxmlformats.org/spreadsheetml/2006/main">
  <threadedComment ref="X2" dT="2023-05-16T00:56:19.31" personId="{CE3F0EB4-1F8E-4F59-95A7-09A19DF01EF6}" id="{756E30D7-2FF5-4B08-9E88-56781EF50698}">
    <text xml:space="preserve">Corregir de:
147.5 a
173.1
</text>
  </threadedComment>
  <threadedComment ref="Y4" dT="2024-07-02T04:45:55.42" personId="{22706AB2-4B55-4102-934D-BA01CDE09F49}" id="{B3541095-B690-4F12-B3E8-5DFFACE88B2D}">
    <text xml:space="preserve">En las metas físicas se consideraron los 11+14 km-C de re calibración.
Como crecimiento solo son 23.09 km-C
</text>
  </threadedComment>
  <threadedComment ref="L8" dT="2023-06-22T18:36:12.88" personId="{22706AB2-4B55-4102-934D-BA01CDE09F49}" id="{C1C39592-5CEE-4488-AF7E-48FF2D28946D}">
    <text xml:space="preserve">Solicitar soporte documental para el DIFERIMIENTO de FFT.
</text>
  </threadedComment>
  <threadedComment ref="Y9" dT="2024-02-17T01:47:48.34" personId="{22706AB2-4B55-4102-934D-BA01CDE09F49}" id="{A1E52F0D-7381-42D4-AD8A-BF2BEDD73DF6}">
    <text xml:space="preserve">Pormenorizado anterior:
27.2
Se toma del CDN
46.32
</text>
  </threadedComment>
  <threadedComment ref="Y16" dT="2025-02-21T03:53:41.89" personId="{CE3F0EB4-1F8E-4F59-95A7-09A19DF01EF6}" id="{4D7ED8E9-A3A4-4B50-8164-0267DDDED2D3}">
    <text xml:space="preserve">En el pormenorizado ANTERIOR NO SE CONSIDERARON LOS KM-C POR RECALIBRACION.
Debido a que las recalibraciones son cobradas, en esta actualizacion se están considerando.
NOTA: Cabe destacar que a los 41.4 km-C se le están sumando 6.6 km-C para tener un TOTAL DE 48 km-C.
</text>
  </threadedComment>
  <threadedComment ref="J36" dT="2024-06-24T17:08:12.88" personId="{22706AB2-4B55-4102-934D-BA01CDE09F49}" id="{04A21285-7593-458F-8ED8-F2F70BF05387}">
    <text>Pormenorizado 2022:
01-AGO-20 Fecha de inicio
Pormenorizado 2023:
01.OCT.2023
Fecha REAL de inicio del último contrato:
08.NOV.23</text>
  </threadedComment>
  <threadedComment ref="L36" dT="2023-08-30T00:51:58.11" personId="{22706AB2-4B55-4102-934D-BA01CDE09F49}" id="{934A6456-7637-43ED-8A15-478E722F38A4}">
    <text>FFT - Fechas Factibles de Término del CONTRATO indicadas por la GRTNT
FFT 1: 31-dic-23
FFT 2: 30-jun-24
FFT 3: 31-jul-24
Está pendiente la entrega del soporte documental del diferimiento de FFT.</text>
  </threadedComment>
  <threadedComment ref="Y39" dT="2023-08-04T20:55:11.26" personId="{22706AB2-4B55-4102-934D-BA01CDE09F49}" id="{193D828A-1E99-4D4F-A067-D7520EA96B76}">
    <text>Se modifican los 228 km a CERO debido que se trata de RECALIBRACIÓN y cambio de estructuras, NO de crecimiento.</text>
  </threadedComment>
  <threadedComment ref="Y40" dT="2024-02-17T02:13:36.19" personId="{22706AB2-4B55-4102-934D-BA01CDE09F49}" id="{61A8E6AA-6B37-459F-BE3F-19ED0AD42694}">
    <text xml:space="preserve">Pormenorizado
Anterior = 9.5
Actual = 12 reevaluado
</text>
  </threadedComment>
  <threadedComment ref="W42" dT="2024-02-17T02:21:55.02" personId="{22706AB2-4B55-4102-934D-BA01CDE09F49}" id="{F189EF2C-3B75-4E34-B0E4-09A73EC3C3D1}">
    <text>Pormenorizado 
Ant = 100
Act = 133</text>
  </threadedComment>
  <threadedComment ref="L48" dT="2023-06-24T04:56:36.21" personId="{22706AB2-4B55-4102-934D-BA01CDE09F49}" id="{4AA7A63B-4BD7-4535-A324-F92C58F4A505}">
    <text xml:space="preserve">La fecha de término del Contrato está programada para el:
 29/SEP/ 23
Dos meses después se tiene programada la ENERGIZACIÓN:
30/NOV/23
</text>
  </threadedComment>
  <threadedComment ref="Y51" dT="2023-10-30T20:18:40.63" personId="{22706AB2-4B55-4102-934D-BA01CDE09F49}" id="{43E0E913-8789-4E19-8910-A02FBCE916EC}">
    <text>METAS físicas actualizadas y tomadas del ACB REEVALUADO en 2023:
2 Alimentadores de 115 kV
4 Alimentadores de 34.5 kV
Total
10 Alimentadores
Desglose km-C::
01 LT - 1C - 63.0 X 1 = 63.0
01 LT - 2C - 13.6 X 2 = 27.2
01 LT - 4C - 5.0 X 2 = 10.0
Total 100.2 km-C
Mas un 100 % de incertidumbre:
100.2 X 1.1 = 110.2 km-C 
Antes de la reevaluación las metas físicas eran:
138.2
63
13.6
19
103.3=63.3+30.2+9.8+38.4*0
Metas pormenorizado 2023:
63.3
30.2
9.8
103.3 km-C en total
38.4 km-C son de Distribución pero no se contabilizan para Transmisión
103.3=63.3+30.2+9.8+38.4*0
Sin embargo, se tuvieron que integrar los km de DIST debido a que en la ICM y en el contrato se está considerando el importe de los km-C de Distribución y aparecen en las metas físicas ACTUALIZADAS.</text>
  </threadedComment>
  <threadedComment ref="D55" dT="2025-07-30T16:46:08.81" personId="{CE3F0EB4-1F8E-4F59-95A7-09A19DF01EF6}" id="{F6CBC909-2CDD-421D-889E-A977A08EE148}">
    <text xml:space="preserve">Este proyecto forma parte del Sistema Sur y es de ALTA PRIORIDAD de acuerdo a la propuesta de la DP.
</text>
  </threadedComment>
  <threadedComment ref="W66" dT="2024-12-16T17:17:54.30" personId="{CE3F0EB4-1F8E-4F59-95A7-09A19DF01EF6}" id="{ECFAD14A-02C5-48F4-B8F4-93041236F80D}">
    <text>En el pormenorizado entregado el 31.OCT.2024 se había considerado 4 unidades de 75 MVA’s = 300 MVA’s
Se actualiza a 4 unidad de 125 = 500 MVA’s</text>
  </threadedComment>
  <threadedComment ref="D69" dT="2025-07-30T16:46:17.81" personId="{CE3F0EB4-1F8E-4F59-95A7-09A19DF01EF6}" id="{4ECCE153-C2B6-48BD-A377-F9E0D531A17B}">
    <text xml:space="preserve">Este proyecto forma parte del Sistema Sur y es de ALTA PRIORIDAD de acuerdo a la propuesta de la DP.
</text>
  </threadedComment>
  <threadedComment ref="Y77" dT="2023-10-23T12:33:25.48" personId="{CE3F0EB4-1F8E-4F59-95A7-09A19DF01EF6}" id="{3F46B517-D7B1-4FB7-8065-2F67516182A3}">
    <text>Dato anterior:
1.2 (eran km de línea)
Pero como son km-C es el doble
2.4 km-C</text>
  </threadedComment>
  <threadedComment ref="Y120" dT="2025-02-22T02:12:33.04" personId="{CE3F0EB4-1F8E-4F59-95A7-09A19DF01EF6}" id="{83ED8D36-9EB8-4621-8AAB-0B648676D6CF}">
    <text xml:space="preserve">Metas equivocadas:
168
0.4
2.4
=170.8 mas el 10% de incertidumbre
=187.8
Este dato es incorrecto debido a que la alternativa CORRECTA es la No. 3 del ACB.
Total de km-C:
= 172
Mas el 10% de incertidumbre
=189.2
Dato correcto del ACB alternativa 3.
</text>
  </threadedComment>
  <threadedComment ref="Y124" dT="2023-10-11T18:24:59.86" personId="{22706AB2-4B55-4102-934D-BA01CDE09F49}" id="{3838F3C7-69C3-40A2-B52F-964403B25862}">
    <text>El informe anterior consideraba:
144.2 km
De total de km-C se considera el 10% de incertidumbre para coincidir con el total de km-C indicado en el ABC:
124.98 + 10% de incertidumbre
= 137.5 km -C
A este total están considerando los 38.1 km de RECALIBRACIÓN</text>
  </threadedComment>
  <threadedComment ref="W144" dT="2025-02-04T04:42:48.00" personId="{22706AB2-4B55-4102-934D-BA01CDE09F49}" id="{523D9AC2-0932-48B8-BEFD-70363F685439}">
    <text xml:space="preserve">CAMBIO DE MVA
De 300
A  100
</text>
  </threadedComment>
  <threadedComment ref="D145" dT="2025-07-30T16:46:24.89" personId="{CE3F0EB4-1F8E-4F59-95A7-09A19DF01EF6}" id="{876EDDE5-51FD-4988-93DC-4499B641B421}">
    <text xml:space="preserve">Este proyecto forma parte del Sistema Sur y es de ALTA PRIORIDAD de acuerdo a la propuesta de la DP.
</text>
  </threadedComment>
  <threadedComment ref="W170" dT="2025-11-11T20:47:12.74" personId="{22706AB2-4B55-4102-934D-BA01CDE09F49}" id="{A598DAD7-95BA-4F22-9923-54C453D2F421}">
    <text xml:space="preserve">REVISAR Y ACTUALIZAR
Metas físicas de MVA
Se reportan MENOS bancos de transformación.
</text>
  </threadedComment>
  <threadedComment ref="D172" dT="2025-07-30T16:46:41.64" personId="{CE3F0EB4-1F8E-4F59-95A7-09A19DF01EF6}" id="{317C2687-5A50-4679-8D22-F683A6985ADA}">
    <text xml:space="preserve">Este proyecto forma parte del Sistema Sur y es de ALTA PRIORIDAD de acuerdo a la propuesta de la DP.
</text>
  </threadedComment>
  <threadedComment ref="X175" dT="2023-10-27T20:39:13.40" personId="{22706AB2-4B55-4102-934D-BA01CDE09F49}" id="{19239902-2860-45EF-B7AE-6FCFA4B980A3}">
    <text xml:space="preserve">Anteriormente se tenían 133 MVAR
4 X 33.3 = 133.3
Se revisó el CDN y la presentación de DCPI y se obtuvo el siguiente dato:
4 x 25 = 100 MVAR
Por lo que se procede con el cambio
</text>
  </threadedComment>
  <threadedComment ref="Y176" dT="2024-02-17T02:26:56.33" personId="{22706AB2-4B55-4102-934D-BA01CDE09F49}" id="{5FA0AB2C-32A5-4E38-8C80-0B32F95E3B33}">
    <text xml:space="preserve">Ant = 10.8
Act = 9.8
</text>
  </threadedComment>
  <threadedComment ref="W177" dT="2023-10-10T01:34:08.09" personId="{22706AB2-4B55-4102-934D-BA01CDE09F49}" id="{AF7D9C36-E438-46FC-B01F-42DB34B2B5CD}">
    <text xml:space="preserve">CPTT está considerando 265 MVAR de metas físicas
Nosotros traemos 565 MVA
300 + 225 + 40
300 MVA
Ruiz Cortines Banco 1 (Traslado de la SE Parque Industrial) 
225 MVA
Ruiz Cortines Banco 2
40 Parque Industrial Banco 2 (Sustitución) </text>
  </threadedComment>
  <threadedComment ref="D187" dT="2025-07-30T16:46:55.06" personId="{CE3F0EB4-1F8E-4F59-95A7-09A19DF01EF6}" id="{13069640-74D1-4E68-A734-2D07EF1BB91E}">
    <text xml:space="preserve">Este proyecto forma parte del Sistema Sur y es de ALTA PRIORIDAD de acuerdo a la propuesta de la DP.
</text>
  </threadedComment>
  <threadedComment ref="D192" dT="2025-07-30T16:47:05.92" personId="{CE3F0EB4-1F8E-4F59-95A7-09A19DF01EF6}" id="{DEE5B531-C41D-4701-A8F3-4AA7E32DC084}">
    <text xml:space="preserve">Este proyecto forma parte del Sistema Sur y es de ALTA PRIORIDAD de acuerdo a la propuesta de la DP.
</text>
  </threadedComment>
  <threadedComment ref="R214" dT="2025-11-15T01:12:14.47" personId="{563F96E1-B196-4B5A-B8BD-116E44E731AF}" id="{3CDE615F-1738-42AD-AA55-6174BC8FCE51}">
    <text xml:space="preserve">La DP y el CENACE tienen otro número de PEM, sin embargo es el mismo proyecto y las mismas metas físicas.
P21-BS1 =&gt; CFET
M21-BS1 =&gt; CENACE
</text>
  </threadedComment>
  <threadedComment ref="Y221" dT="2025-07-31T01:12:56.42" personId="{CE3F0EB4-1F8E-4F59-95A7-09A19DF01EF6}" id="{1B9B657A-FB25-4B2B-A1E6-2E9FF2976295}">
    <text xml:space="preserve">Km-C indicados en el PAMRNT 2024:
36.1 (con incertidumbre)
Km-C indicados la FIP en revisión:
0.2 (sin incertidumbre)
Se capturará el dato correcto una vez que se hayan conciliado los km-C y se tenga el CDN validado.
</text>
  </threadedComment>
  <threadedComment ref="D223" dT="2025-07-30T16:47:22.81" personId="{CE3F0EB4-1F8E-4F59-95A7-09A19DF01EF6}" id="{765C9AF1-28D8-4660-B700-BCFDFCBDE6C6}">
    <text xml:space="preserve">Este proyecto forma parte del Sistema Sur y es de ALTA PRIORIDAD de acuerdo a la propuesta de la DP.
</text>
  </threadedComment>
  <threadedComment ref="I226" dT="2025-09-05T06:08:38.13" personId="{563F96E1-B196-4B5A-B8BD-116E44E731AF}" id="{34F1D743-FCDE-4E9E-8E6A-FB0C512BC371}">
    <text xml:space="preserve">El Caso de Negocio SOLO contempla 09 bancos de capacitores y no 10 como estaba conceptualizado originalmente el proyecto.
Obra retirada:
SE El Sauz
1 Capacitor - 10 MVAr - 115 kV
</text>
  </threadedComment>
  <threadedComment ref="D232" dT="2025-07-30T16:47:28.65" personId="{CE3F0EB4-1F8E-4F59-95A7-09A19DF01EF6}" id="{C24B1D20-75D4-4719-84F0-7880AF8230E1}">
    <text xml:space="preserve">Este proyecto forma parte del Sistema Sur y es de ALTA PRIORIDAD de acuerdo a la propuesta de la DP.
</text>
  </threadedComment>
  <threadedComment ref="D238" dT="2025-07-30T16:47:36.39" personId="{CE3F0EB4-1F8E-4F59-95A7-09A19DF01EF6}" id="{CB925E97-8776-4278-853A-43F2095E7E23}">
    <text xml:space="preserve">Este proyecto forma parte del Sistema Sur y es de ALTA PRIORIDAD de acuerdo a la propuesta de la DP.
</text>
  </threadedComment>
  <threadedComment ref="D239" dT="2025-07-30T16:47:42.13" personId="{CE3F0EB4-1F8E-4F59-95A7-09A19DF01EF6}" id="{1934A1DA-3171-4C36-A13C-42D5F0E4EF8E}">
    <text xml:space="preserve">Este proyecto forma parte del Sistema Sur y es de ALTA PRIORIDAD de acuerdo a la propuesta de la DP.
</text>
  </threadedComment>
  <threadedComment ref="D244" dT="2025-07-30T16:47:47.78" personId="{CE3F0EB4-1F8E-4F59-95A7-09A19DF01EF6}" id="{848B858E-9B6F-420A-9828-595CC607F60C}">
    <text xml:space="preserve">Este proyecto forma parte del Sistema Sur y es de ALTA PRIORIDAD de acuerdo a la propuesta de la DP.
</text>
  </threadedComment>
  <threadedComment ref="W256" dT="2025-11-11T20:49:47.53" personId="{22706AB2-4B55-4102-934D-BA01CDE09F49}" id="{1F6CAD48-507B-4A8B-903F-8387DF9D388C}">
    <text xml:space="preserve">REVISAR Y ACTUALIZAR
Metas físicas de MVA
Se reportan MENOS bancos de transformación.
</text>
  </threadedComment>
  <threadedComment ref="J282" dT="2023-10-24T04:22:58.04" personId="{22706AB2-4B55-4102-934D-BA01CDE09F49}" id="{CD037BF4-EF5B-4B1E-A1BF-3661A8591F83}">
    <text xml:space="preserve">Verificar que las fechas vayan muy de la mano con los siguientes informes:
DG
CDPE
Gpo. Técnico Especializado
</text>
  </threadedComment>
  <threadedComment ref="L282" dT="2023-06-24T05:10:48.87" personId="{22706AB2-4B55-4102-934D-BA01CDE09F49}" id="{1CBC2943-99E2-4CAB-AAE4-5C42C2D15784}">
    <text xml:space="preserve">31.AGO.24
(FFT del Pormenor)
27.DIC.24
FFT de la PRE del CDPE
</text>
  </threadedComment>
</ThreadedComments>
</file>

<file path=xl/threadedComments/threadedComment4.xml><?xml version="1.0" encoding="utf-8"?>
<ThreadedComments xmlns="http://schemas.microsoft.com/office/spreadsheetml/2018/threadedcomments" xmlns:x="http://schemas.openxmlformats.org/spreadsheetml/2006/main">
  <threadedComment ref="AB31" dT="2025-05-13T22:27:55.03" personId="{B6A58592-3EFC-4854-B2F2-1487A62E28AF}" id="{FCF00FE6-00E7-4B7E-B89D-55D4C534DF29}">
    <text>Incertidumbre de conocer si les otorgarán el permiso MEM</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3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D79284B-A42A-429C-9D07-3BCA154935FD}">
  <we:reference id="wa200009404" version="1.0.0.8" store="en-US" storeType="OMEX"/>
  <we:alternateReferences>
    <we:reference id="WA200009404" version="1.0.0.8" store="" storeType="OMEX"/>
  </we:alternateReferences>
  <we:properties>
    <we:property name="claude.fileId" value="&quot;cd778f6d-4caa-4ad7-8c0a-07337b14f60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7" Type="http://schemas.openxmlformats.org/officeDocument/2006/relationships/hyperlink" Target="https://ti.energia.gob.mx/api_documentos/public/api/v1/client-systems/NUrVsAShATUUqrsRXujwkIqhGx57yb/documents/public/92eda725-ef74-4724-9dbd-220e97d42740" TargetMode="External"/><Relationship Id="rId21" Type="http://schemas.openxmlformats.org/officeDocument/2006/relationships/hyperlink" Target="https://ti.energia.gob.mx/api_documentos/public/api/v1/client-systems/NUrVsAShATUUqrsRXujwkIqhGx57yb/documents/public/5071096c-d8c8-4833-8052-65645cdbb788" TargetMode="External"/><Relationship Id="rId42" Type="http://schemas.openxmlformats.org/officeDocument/2006/relationships/hyperlink" Target="https://ti.energia.gob.mx/api_documentos/public/api/v1/client-systems/NUrVsAShATUUqrsRXujwkIqhGx57yb/documents/public/64a27079-947e-4342-97d3-30bc5d722d0e" TargetMode="External"/><Relationship Id="rId63" Type="http://schemas.openxmlformats.org/officeDocument/2006/relationships/hyperlink" Target="https://ti.energia.gob.mx/api_documentos/public/api/v1/client-systems/NUrVsAShATUUqrsRXujwkIqhGx57yb/documents/public/cd6ef2e6-8be8-477c-90e4-f1e42f128056" TargetMode="External"/><Relationship Id="rId84" Type="http://schemas.openxmlformats.org/officeDocument/2006/relationships/hyperlink" Target="https://ti.energia.gob.mx/api_documentos/public/api/v1/client-systems/NUrVsAShATUUqrsRXujwkIqhGx57yb/documents/public/88462d79-d7bd-43d9-992c-4f0f6a668ab2" TargetMode="External"/><Relationship Id="rId138" Type="http://schemas.openxmlformats.org/officeDocument/2006/relationships/hyperlink" Target="https://ti.energia.gob.mx/api_documentos/public/api/v1/client-systems/NUrVsAShATUUqrsRXujwkIqhGx57yb/documents/public/9e2bad1d-f758-4f87-892e-42e9e0168cb5" TargetMode="External"/><Relationship Id="rId159" Type="http://schemas.openxmlformats.org/officeDocument/2006/relationships/hyperlink" Target="https://ti.energia.gob.mx/api_documentos/public/api/v1/client-systems/NUrVsAShATUUqrsRXujwkIqhGx57yb/documents/public/148a76d7-0f6f-4ec5-ae1b-e7b4ad24eba4" TargetMode="External"/><Relationship Id="rId170" Type="http://schemas.openxmlformats.org/officeDocument/2006/relationships/hyperlink" Target="https://ti.energia.gob.mx/api_documentos/public/api/v1/client-systems/NUrVsAShATUUqrsRXujwkIqhGx57yb/documents/public/ec6edbbc-e29a-4240-87d5-b16d52595792" TargetMode="External"/><Relationship Id="rId191" Type="http://schemas.openxmlformats.org/officeDocument/2006/relationships/hyperlink" Target="https://ti.energia.gob.mx/api_documentos/public/api/v1/client-systems/NUrVsAShATUUqrsRXujwkIqhGx57yb/documents/public/37c55c2b-3e4a-48a8-a501-5b3a4f0bdba6" TargetMode="External"/><Relationship Id="rId205" Type="http://schemas.openxmlformats.org/officeDocument/2006/relationships/hyperlink" Target="https://ti.energia.gob.mx/api_documentos/public/api/v1/client-systems/NUrVsAShATUUqrsRXujwkIqhGx57yb/documents/public/57178ae4-421d-494f-b6b2-46fbbed5e459" TargetMode="External"/><Relationship Id="rId107" Type="http://schemas.openxmlformats.org/officeDocument/2006/relationships/hyperlink" Target="https://ti.energia.gob.mx/api_documentos/public/api/v1/client-systems/NUrVsAShATUUqrsRXujwkIqhGx57yb/documents/public/247abc14-61d0-4ebf-a46e-073bee2b9f60" TargetMode="External"/><Relationship Id="rId11" Type="http://schemas.openxmlformats.org/officeDocument/2006/relationships/hyperlink" Target="https://ti.energia.gob.mx/api_documentos/public/api/v1/client-systems/NUrVsAShATUUqrsRXujwkIqhGx57yb/documents/public/60671282-31ae-4f92-b47a-967b0bd31d5d" TargetMode="External"/><Relationship Id="rId32" Type="http://schemas.openxmlformats.org/officeDocument/2006/relationships/hyperlink" Target="https://ti.energia.gob.mx/api_documentos/public/api/v1/client-systems/NUrVsAShATUUqrsRXujwkIqhGx57yb/documents/public/d1fff49d-3815-4298-9ee6-9069c88f9383" TargetMode="External"/><Relationship Id="rId53" Type="http://schemas.openxmlformats.org/officeDocument/2006/relationships/hyperlink" Target="https://ti.energia.gob.mx/api_documentos/public/api/v1/client-systems/NUrVsAShATUUqrsRXujwkIqhGx57yb/documents/public/499eaba4-7e29-4ed6-92f0-3d76ea68e3a2" TargetMode="External"/><Relationship Id="rId74" Type="http://schemas.openxmlformats.org/officeDocument/2006/relationships/hyperlink" Target="https://ti.energia.gob.mx/api_documentos/public/api/v1/client-systems/NUrVsAShATUUqrsRXujwkIqhGx57yb/documents/public/785faea5-6434-48b3-a293-9bb52177358b" TargetMode="External"/><Relationship Id="rId128" Type="http://schemas.openxmlformats.org/officeDocument/2006/relationships/hyperlink" Target="https://ti.energia.gob.mx/api_documentos/public/api/v1/client-systems/NUrVsAShATUUqrsRXujwkIqhGx57yb/documents/public/fbccd1b1-122f-4942-8b35-0ceb01caaf56" TargetMode="External"/><Relationship Id="rId149" Type="http://schemas.openxmlformats.org/officeDocument/2006/relationships/hyperlink" Target="https://ti.energia.gob.mx/api_documentos/public/api/v1/client-systems/NUrVsAShATUUqrsRXujwkIqhGx57yb/documents/public/8dae831f-5589-4669-80a6-6f87f237ab5e" TargetMode="External"/><Relationship Id="rId5" Type="http://schemas.openxmlformats.org/officeDocument/2006/relationships/hyperlink" Target="https://ti.energia.gob.mx/api_documentos/public/api/v1/client-systems/NUrVsAShATUUqrsRXujwkIqhGx57yb/documents/public/c17c26b0-e4e6-4872-a91b-cb8b54c66a86" TargetMode="External"/><Relationship Id="rId95" Type="http://schemas.openxmlformats.org/officeDocument/2006/relationships/hyperlink" Target="https://ti.energia.gob.mx/api_documentos/public/api/v1/client-systems/NUrVsAShATUUqrsRXujwkIqhGx57yb/documents/public/22fee0a2-746f-43d4-a859-51ced34d3556" TargetMode="External"/><Relationship Id="rId160" Type="http://schemas.openxmlformats.org/officeDocument/2006/relationships/hyperlink" Target="https://ti.energia.gob.mx/api_documentos/public/api/v1/client-systems/NUrVsAShATUUqrsRXujwkIqhGx57yb/documents/public/a1fa01cd-a220-440c-9994-477bd6faa5f0" TargetMode="External"/><Relationship Id="rId181" Type="http://schemas.openxmlformats.org/officeDocument/2006/relationships/hyperlink" Target="https://ti.energia.gob.mx/api_documentos/public/api/v1/client-systems/NUrVsAShATUUqrsRXujwkIqhGx57yb/documents/public/7774a069-08e2-43a9-acae-dd4bc3ec5d49" TargetMode="External"/><Relationship Id="rId216" Type="http://schemas.openxmlformats.org/officeDocument/2006/relationships/hyperlink" Target="https://ti.energia.gob.mx/api_documentos/public/api/v1/client-systems/NUrVsAShATUUqrsRXujwkIqhGx57yb/documents/public/5e4422b3-75f7-4126-92b6-645d966e6760" TargetMode="External"/><Relationship Id="rId22" Type="http://schemas.openxmlformats.org/officeDocument/2006/relationships/hyperlink" Target="https://ti.energia.gob.mx/api_documentos/public/api/v1/client-systems/NUrVsAShATUUqrsRXujwkIqhGx57yb/documents/public/0997cd66-46c2-48af-9778-a5530002bb04" TargetMode="External"/><Relationship Id="rId43" Type="http://schemas.openxmlformats.org/officeDocument/2006/relationships/hyperlink" Target="https://ti.energia.gob.mx/api_documentos/public/api/v1/client-systems/NUrVsAShATUUqrsRXujwkIqhGx57yb/documents/public/172e3d37-3a19-48d4-955a-2d6f0a2b7acc" TargetMode="External"/><Relationship Id="rId64" Type="http://schemas.openxmlformats.org/officeDocument/2006/relationships/hyperlink" Target="https://ti.energia.gob.mx/api_documentos/public/api/v1/client-systems/NUrVsAShATUUqrsRXujwkIqhGx57yb/documents/public/74aa648a-2eb5-4602-954a-9c993736c7b5" TargetMode="External"/><Relationship Id="rId118" Type="http://schemas.openxmlformats.org/officeDocument/2006/relationships/hyperlink" Target="https://ti.energia.gob.mx/api_documentos/public/api/v1/client-systems/NUrVsAShATUUqrsRXujwkIqhGx57yb/documents/public/88d9765e-7e59-45b1-aff3-af9c1a99aa4c" TargetMode="External"/><Relationship Id="rId139" Type="http://schemas.openxmlformats.org/officeDocument/2006/relationships/hyperlink" Target="https://ti.energia.gob.mx/api_documentos/public/api/v1/client-systems/NUrVsAShATUUqrsRXujwkIqhGx57yb/documents/public/7805643b-7f0a-4d84-b5c0-fb4614a0220a" TargetMode="External"/><Relationship Id="rId85" Type="http://schemas.openxmlformats.org/officeDocument/2006/relationships/hyperlink" Target="https://ti.energia.gob.mx/api_documentos/public/api/v1/client-systems/NUrVsAShATUUqrsRXujwkIqhGx57yb/documents/public/47615e8b-aaa7-45ed-9c7a-a3aa9547acf8" TargetMode="External"/><Relationship Id="rId150" Type="http://schemas.openxmlformats.org/officeDocument/2006/relationships/hyperlink" Target="https://ti.energia.gob.mx/api_documentos/public/api/v1/client-systems/NUrVsAShATUUqrsRXujwkIqhGx57yb/documents/public/d28fa32e-fa13-4ab8-80c5-aaa0d1663250" TargetMode="External"/><Relationship Id="rId171" Type="http://schemas.openxmlformats.org/officeDocument/2006/relationships/hyperlink" Target="https://ti.energia.gob.mx/api_documentos/public/api/v1/client-systems/NUrVsAShATUUqrsRXujwkIqhGx57yb/documents/public/f932bee9-1ba8-455a-9fcc-70c6c0501ff3" TargetMode="External"/><Relationship Id="rId192" Type="http://schemas.openxmlformats.org/officeDocument/2006/relationships/hyperlink" Target="https://ti.energia.gob.mx/api_documentos/public/api/v1/client-systems/NUrVsAShATUUqrsRXujwkIqhGx57yb/documents/public/e46fa1ba-aa57-4356-9e0c-f0d4a8d9ac33" TargetMode="External"/><Relationship Id="rId206" Type="http://schemas.openxmlformats.org/officeDocument/2006/relationships/hyperlink" Target="https://ti.energia.gob.mx/api_documentos/public/api/v1/client-systems/NUrVsAShATUUqrsRXujwkIqhGx57yb/documents/public/2b793cb5-80e8-4e8f-b088-10760c171b78" TargetMode="External"/><Relationship Id="rId12" Type="http://schemas.openxmlformats.org/officeDocument/2006/relationships/hyperlink" Target="https://ti.energia.gob.mx/api_documentos/public/api/v1/client-systems/NUrVsAShATUUqrsRXujwkIqhGx57yb/documents/public/864b24d6-7248-4177-a8df-a648215265d9" TargetMode="External"/><Relationship Id="rId33" Type="http://schemas.openxmlformats.org/officeDocument/2006/relationships/hyperlink" Target="https://ti.energia.gob.mx/api_documentos/public/api/v1/client-systems/NUrVsAShATUUqrsRXujwkIqhGx57yb/documents/public/15ee8630-3af5-4cc1-b790-1e849b321bf7" TargetMode="External"/><Relationship Id="rId108" Type="http://schemas.openxmlformats.org/officeDocument/2006/relationships/hyperlink" Target="https://ti.energia.gob.mx/api_documentos/public/api/v1/client-systems/NUrVsAShATUUqrsRXujwkIqhGx57yb/documents/public/5fed898f-8a45-4141-85c2-58048fc92331" TargetMode="External"/><Relationship Id="rId129" Type="http://schemas.openxmlformats.org/officeDocument/2006/relationships/hyperlink" Target="https://ti.energia.gob.mx/api_documentos/public/api/v1/client-systems/NUrVsAShATUUqrsRXujwkIqhGx57yb/documents/public/af609b80-7534-46e1-b786-c48f1e590900" TargetMode="External"/><Relationship Id="rId54" Type="http://schemas.openxmlformats.org/officeDocument/2006/relationships/hyperlink" Target="https://ti.energia.gob.mx/api_documentos/public/api/v1/client-systems/NUrVsAShATUUqrsRXujwkIqhGx57yb/documents/public/df6f2217-e44d-4048-b388-a905f02f4644" TargetMode="External"/><Relationship Id="rId75" Type="http://schemas.openxmlformats.org/officeDocument/2006/relationships/hyperlink" Target="https://ti.energia.gob.mx/api_documentos/public/api/v1/client-systems/NUrVsAShATUUqrsRXujwkIqhGx57yb/documents/public/8e2c2955-26a0-4c83-8ee2-a36ac9c7d689" TargetMode="External"/><Relationship Id="rId96" Type="http://schemas.openxmlformats.org/officeDocument/2006/relationships/hyperlink" Target="https://ti.energia.gob.mx/api_documentos/public/api/v1/client-systems/NUrVsAShATUUqrsRXujwkIqhGx57yb/documents/public/771395a7-af07-4e0d-9ce3-f84e2c659364" TargetMode="External"/><Relationship Id="rId140" Type="http://schemas.openxmlformats.org/officeDocument/2006/relationships/hyperlink" Target="https://ti.energia.gob.mx/api_documentos/public/api/v1/client-systems/NUrVsAShATUUqrsRXujwkIqhGx57yb/documents/public/75ed0b75-5fba-4fdd-b0c7-545402cbf63a" TargetMode="External"/><Relationship Id="rId161" Type="http://schemas.openxmlformats.org/officeDocument/2006/relationships/hyperlink" Target="https://ti.energia.gob.mx/api_documentos/public/api/v1/client-systems/NUrVsAShATUUqrsRXujwkIqhGx57yb/documents/public/61cf1a6e-f580-4955-a9e8-32f88cb7c0fa" TargetMode="External"/><Relationship Id="rId182" Type="http://schemas.openxmlformats.org/officeDocument/2006/relationships/hyperlink" Target="https://ti.energia.gob.mx/api_documentos/public/api/v1/client-systems/NUrVsAShATUUqrsRXujwkIqhGx57yb/documents/public/dd0a4c6b-915f-4c00-8799-ce5b9069e6f9" TargetMode="External"/><Relationship Id="rId217" Type="http://schemas.openxmlformats.org/officeDocument/2006/relationships/hyperlink" Target="https://ti.energia.gob.mx/api_documentos/public/api/v1/client-systems/NUrVsAShATUUqrsRXujwkIqhGx57yb/documents/public/927a4d21-596b-48f7-9d77-b0369f0e2883" TargetMode="External"/><Relationship Id="rId6" Type="http://schemas.openxmlformats.org/officeDocument/2006/relationships/hyperlink" Target="https://ti.energia.gob.mx/api_documentos/public/api/v1/client-systems/NUrVsAShATUUqrsRXujwkIqhGx57yb/documents/public/f3c5fd89-cd65-494d-bd3c-038599c33f5c" TargetMode="External"/><Relationship Id="rId23" Type="http://schemas.openxmlformats.org/officeDocument/2006/relationships/hyperlink" Target="https://ti.energia.gob.mx/api_documentos/public/api/v1/client-systems/NUrVsAShATUUqrsRXujwkIqhGx57yb/documents/public/427436ff-40ff-484a-80b8-1095fa6dd8de" TargetMode="External"/><Relationship Id="rId119" Type="http://schemas.openxmlformats.org/officeDocument/2006/relationships/hyperlink" Target="https://ti.energia.gob.mx/api_documentos/public/api/v1/client-systems/NUrVsAShATUUqrsRXujwkIqhGx57yb/documents/public/be34a58b-9da8-4385-b4ec-08ac44ce1b37" TargetMode="External"/><Relationship Id="rId44" Type="http://schemas.openxmlformats.org/officeDocument/2006/relationships/hyperlink" Target="https://ti.energia.gob.mx/api_documentos/public/api/v1/client-systems/NUrVsAShATUUqrsRXujwkIqhGx57yb/documents/public/2fb40a8d-78fd-445b-89f9-8c96526e6a04" TargetMode="External"/><Relationship Id="rId65" Type="http://schemas.openxmlformats.org/officeDocument/2006/relationships/hyperlink" Target="https://ti.energia.gob.mx/api_documentos/public/api/v1/client-systems/NUrVsAShATUUqrsRXujwkIqhGx57yb/documents/public/b4e865d6-e279-4730-b86c-92e5551eac2e" TargetMode="External"/><Relationship Id="rId86" Type="http://schemas.openxmlformats.org/officeDocument/2006/relationships/hyperlink" Target="https://ti.energia.gob.mx/api_documentos/public/api/v1/client-systems/NUrVsAShATUUqrsRXujwkIqhGx57yb/documents/public/9c1404b7-4d99-4742-b163-e449eb5c92ac" TargetMode="External"/><Relationship Id="rId130" Type="http://schemas.openxmlformats.org/officeDocument/2006/relationships/hyperlink" Target="https://ti.energia.gob.mx/api_documentos/public/api/v1/client-systems/NUrVsAShATUUqrsRXujwkIqhGx57yb/documents/public/fd4b89ca-f1b0-4e7d-b08b-dad3a1f51deb" TargetMode="External"/><Relationship Id="rId151" Type="http://schemas.openxmlformats.org/officeDocument/2006/relationships/hyperlink" Target="https://ti.energia.gob.mx/api_documentos/public/api/v1/client-systems/NUrVsAShATUUqrsRXujwkIqhGx57yb/documents/public/f95842b6-b2af-4cc5-8c68-e4b7d8481b97" TargetMode="External"/><Relationship Id="rId172" Type="http://schemas.openxmlformats.org/officeDocument/2006/relationships/hyperlink" Target="https://ti.energia.gob.mx/api_documentos/public/api/v1/client-systems/NUrVsAShATUUqrsRXujwkIqhGx57yb/documents/public/5599357b-20cf-42cf-8e5e-a118d4d23f7e" TargetMode="External"/><Relationship Id="rId193" Type="http://schemas.openxmlformats.org/officeDocument/2006/relationships/hyperlink" Target="https://ti.energia.gob.mx/api_documentos/public/api/v1/client-systems/NUrVsAShATUUqrsRXujwkIqhGx57yb/documents/public/63b1f575-bfff-4372-b6d4-ed207c62defa" TargetMode="External"/><Relationship Id="rId207" Type="http://schemas.openxmlformats.org/officeDocument/2006/relationships/hyperlink" Target="https://ti.energia.gob.mx/api_documentos/public/api/v1/client-systems/NUrVsAShATUUqrsRXujwkIqhGx57yb/documents/public/9e81edc0-5480-413d-91cf-c6866fa3b949" TargetMode="External"/><Relationship Id="rId13" Type="http://schemas.openxmlformats.org/officeDocument/2006/relationships/hyperlink" Target="https://ti.energia.gob.mx/api_documentos/public/api/v1/client-systems/NUrVsAShATUUqrsRXujwkIqhGx57yb/documents/public/56c1ee0b-c5bf-4765-adab-157b51806331" TargetMode="External"/><Relationship Id="rId109" Type="http://schemas.openxmlformats.org/officeDocument/2006/relationships/hyperlink" Target="https://ti.energia.gob.mx/api_documentos/public/api/v1/client-systems/NUrVsAShATUUqrsRXujwkIqhGx57yb/documents/public/32934beb-1a57-490e-978a-0a90e13fbe45" TargetMode="External"/><Relationship Id="rId34" Type="http://schemas.openxmlformats.org/officeDocument/2006/relationships/hyperlink" Target="https://ti.energia.gob.mx/api_documentos/public/api/v1/client-systems/NUrVsAShATUUqrsRXujwkIqhGx57yb/documents/public/7c9888e6-5e81-4a21-9fd4-a41542fcc0d5" TargetMode="External"/><Relationship Id="rId55" Type="http://schemas.openxmlformats.org/officeDocument/2006/relationships/hyperlink" Target="https://ti.energia.gob.mx/api_documentos/public/api/v1/client-systems/NUrVsAShATUUqrsRXujwkIqhGx57yb/documents/public/a6394945-934a-4c96-a70e-13ca7d344a0d" TargetMode="External"/><Relationship Id="rId76" Type="http://schemas.openxmlformats.org/officeDocument/2006/relationships/hyperlink" Target="https://ti.energia.gob.mx/api_documentos/public/api/v1/client-systems/NUrVsAShATUUqrsRXujwkIqhGx57yb/documents/public/b2f78bbe-aef1-447a-b2a3-81cb4df7628a" TargetMode="External"/><Relationship Id="rId97" Type="http://schemas.openxmlformats.org/officeDocument/2006/relationships/hyperlink" Target="https://ti.energia.gob.mx/api_documentos/public/api/v1/client-systems/NUrVsAShATUUqrsRXujwkIqhGx57yb/documents/public/b415c662-862d-4009-b60b-5deac1ce166d" TargetMode="External"/><Relationship Id="rId120" Type="http://schemas.openxmlformats.org/officeDocument/2006/relationships/hyperlink" Target="https://ti.energia.gob.mx/api_documentos/public/api/v1/client-systems/NUrVsAShATUUqrsRXujwkIqhGx57yb/documents/public/07da5c8d-2270-44f1-87f9-17d0be5cd2d9" TargetMode="External"/><Relationship Id="rId141" Type="http://schemas.openxmlformats.org/officeDocument/2006/relationships/hyperlink" Target="https://ti.energia.gob.mx/api_documentos/public/api/v1/client-systems/NUrVsAShATUUqrsRXujwkIqhGx57yb/documents/public/0318d63c-3bb5-40e4-bcc9-c8ddea0a52cc" TargetMode="External"/><Relationship Id="rId7" Type="http://schemas.openxmlformats.org/officeDocument/2006/relationships/hyperlink" Target="https://ti.energia.gob.mx/api_documentos/public/api/v1/client-systems/NUrVsAShATUUqrsRXujwkIqhGx57yb/documents/public/ab39584f-b831-424f-a2d6-f28c2fd80003" TargetMode="External"/><Relationship Id="rId162" Type="http://schemas.openxmlformats.org/officeDocument/2006/relationships/hyperlink" Target="https://ti.energia.gob.mx/api_documentos/public/api/v1/client-systems/NUrVsAShATUUqrsRXujwkIqhGx57yb/documents/public/fa071bb9-527b-48a5-9315-fcdeb5ca8d5d" TargetMode="External"/><Relationship Id="rId183" Type="http://schemas.openxmlformats.org/officeDocument/2006/relationships/hyperlink" Target="https://ti.energia.gob.mx/api_documentos/public/api/v1/client-systems/NUrVsAShATUUqrsRXujwkIqhGx57yb/documents/public/30d6b9a9-76df-4a10-9f87-620a19348ff4" TargetMode="External"/><Relationship Id="rId218" Type="http://schemas.openxmlformats.org/officeDocument/2006/relationships/hyperlink" Target="https://ti.energia.gob.mx/api_documentos/public/api/v1/client-systems/NUrVsAShATUUqrsRXujwkIqhGx57yb/documents/public/5ac74352-3389-4243-8a23-68f198a9be22" TargetMode="External"/><Relationship Id="rId24" Type="http://schemas.openxmlformats.org/officeDocument/2006/relationships/hyperlink" Target="https://ti.energia.gob.mx/api_documentos/public/api/v1/client-systems/NUrVsAShATUUqrsRXujwkIqhGx57yb/documents/public/c91aa20d-1cdc-4dd6-8d2e-b795d2b9e411" TargetMode="External"/><Relationship Id="rId45" Type="http://schemas.openxmlformats.org/officeDocument/2006/relationships/hyperlink" Target="https://ti.energia.gob.mx/api_documentos/public/api/v1/client-systems/NUrVsAShATUUqrsRXujwkIqhGx57yb/documents/public/5a98b855-5b0d-4e00-85e1-668f58ef95b3" TargetMode="External"/><Relationship Id="rId66" Type="http://schemas.openxmlformats.org/officeDocument/2006/relationships/hyperlink" Target="https://ti.energia.gob.mx/api_documentos/public/api/v1/client-systems/NUrVsAShATUUqrsRXujwkIqhGx57yb/documents/public/f90010cd-3f9b-4972-a9a9-12191b73d3b6" TargetMode="External"/><Relationship Id="rId87" Type="http://schemas.openxmlformats.org/officeDocument/2006/relationships/hyperlink" Target="https://ti.energia.gob.mx/api_documentos/public/api/v1/client-systems/NUrVsAShATUUqrsRXujwkIqhGx57yb/documents/public/4defed86-8473-4bc0-88eb-10c742a906e1" TargetMode="External"/><Relationship Id="rId110" Type="http://schemas.openxmlformats.org/officeDocument/2006/relationships/hyperlink" Target="https://ti.energia.gob.mx/api_documentos/public/api/v1/client-systems/NUrVsAShATUUqrsRXujwkIqhGx57yb/documents/public/42fdb354-619e-40e5-840a-665bb742a7db" TargetMode="External"/><Relationship Id="rId131" Type="http://schemas.openxmlformats.org/officeDocument/2006/relationships/hyperlink" Target="https://ti.energia.gob.mx/api_documentos/public/api/v1/client-systems/NUrVsAShATUUqrsRXujwkIqhGx57yb/documents/public/00f2b0ad-728a-4f42-9685-370d377aaf40" TargetMode="External"/><Relationship Id="rId152" Type="http://schemas.openxmlformats.org/officeDocument/2006/relationships/hyperlink" Target="https://ti.energia.gob.mx/api_documentos/public/api/v1/client-systems/NUrVsAShATUUqrsRXujwkIqhGx57yb/documents/public/753916e4-ea18-4734-a3d7-075f23883453" TargetMode="External"/><Relationship Id="rId173" Type="http://schemas.openxmlformats.org/officeDocument/2006/relationships/hyperlink" Target="https://ti.energia.gob.mx/api_documentos/public/api/v1/client-systems/NUrVsAShATUUqrsRXujwkIqhGx57yb/documents/public/e38ea5ba-de73-4b99-ab8f-fa10177ad025" TargetMode="External"/><Relationship Id="rId194" Type="http://schemas.openxmlformats.org/officeDocument/2006/relationships/hyperlink" Target="https://ti.energia.gob.mx/api_documentos/public/api/v1/client-systems/NUrVsAShATUUqrsRXujwkIqhGx57yb/documents/public/ef6d27d9-453d-4ac1-aeef-df0b63b2db01" TargetMode="External"/><Relationship Id="rId208" Type="http://schemas.openxmlformats.org/officeDocument/2006/relationships/hyperlink" Target="https://ti.energia.gob.mx/api_documentos/public/api/v1/client-systems/NUrVsAShATUUqrsRXujwkIqhGx57yb/documents/public/10998012-482b-4a94-8d9e-585f7230eadb" TargetMode="External"/><Relationship Id="rId14" Type="http://schemas.openxmlformats.org/officeDocument/2006/relationships/hyperlink" Target="https://ti.energia.gob.mx/api_documentos/public/api/v1/client-systems/NUrVsAShATUUqrsRXujwkIqhGx57yb/documents/public/7e46bf78-369f-4fde-b69a-532805500e5b" TargetMode="External"/><Relationship Id="rId35" Type="http://schemas.openxmlformats.org/officeDocument/2006/relationships/hyperlink" Target="https://ti.energia.gob.mx/api_documentos/public/api/v1/client-systems/NUrVsAShATUUqrsRXujwkIqhGx57yb/documents/public/5c897852-d619-4d4e-9e50-b09e513d29ee" TargetMode="External"/><Relationship Id="rId56" Type="http://schemas.openxmlformats.org/officeDocument/2006/relationships/hyperlink" Target="https://ti.energia.gob.mx/api_documentos/public/api/v1/client-systems/NUrVsAShATUUqrsRXujwkIqhGx57yb/documents/public/43c3c9c0-7ebc-4145-a59d-791677ef5473" TargetMode="External"/><Relationship Id="rId77" Type="http://schemas.openxmlformats.org/officeDocument/2006/relationships/hyperlink" Target="https://ti.energia.gob.mx/api_documentos/public/api/v1/client-systems/NUrVsAShATUUqrsRXujwkIqhGx57yb/documents/public/e7402563-6818-4f11-ac8a-c245ca1b3a57" TargetMode="External"/><Relationship Id="rId100" Type="http://schemas.openxmlformats.org/officeDocument/2006/relationships/hyperlink" Target="https://ti.energia.gob.mx/api_documentos/public/api/v1/client-systems/NUrVsAShATUUqrsRXujwkIqhGx57yb/documents/public/26f68269-f68a-4a1e-95ea-3eff898fdadf" TargetMode="External"/><Relationship Id="rId8" Type="http://schemas.openxmlformats.org/officeDocument/2006/relationships/hyperlink" Target="https://ti.energia.gob.mx/api_documentos/public/api/v1/client-systems/NUrVsAShATUUqrsRXujwkIqhGx57yb/documents/public/7b710cbd-e8a2-43a2-8e85-d1659340b37a" TargetMode="External"/><Relationship Id="rId98" Type="http://schemas.openxmlformats.org/officeDocument/2006/relationships/hyperlink" Target="https://ti.energia.gob.mx/api_documentos/public/api/v1/client-systems/NUrVsAShATUUqrsRXujwkIqhGx57yb/documents/public/a6f2ffad-72d5-496b-8699-afdfab6b7068" TargetMode="External"/><Relationship Id="rId121" Type="http://schemas.openxmlformats.org/officeDocument/2006/relationships/hyperlink" Target="https://ti.energia.gob.mx/api_documentos/public/api/v1/client-systems/NUrVsAShATUUqrsRXujwkIqhGx57yb/documents/public/28a739b0-1453-458f-ad76-8ebeaf75f578" TargetMode="External"/><Relationship Id="rId142" Type="http://schemas.openxmlformats.org/officeDocument/2006/relationships/hyperlink" Target="https://ti.energia.gob.mx/api_documentos/public/api/v1/client-systems/NUrVsAShATUUqrsRXujwkIqhGx57yb/documents/public/71cf5877-1806-4b03-8451-1c9091a72d57" TargetMode="External"/><Relationship Id="rId163" Type="http://schemas.openxmlformats.org/officeDocument/2006/relationships/hyperlink" Target="https://ti.energia.gob.mx/api_documentos/public/api/v1/client-systems/NUrVsAShATUUqrsRXujwkIqhGx57yb/documents/public/2bc230a1-208e-4ca9-83f7-eb77834598e6" TargetMode="External"/><Relationship Id="rId184" Type="http://schemas.openxmlformats.org/officeDocument/2006/relationships/hyperlink" Target="https://ti.energia.gob.mx/api_documentos/public/api/v1/client-systems/NUrVsAShATUUqrsRXujwkIqhGx57yb/documents/public/d4b2945d-5beb-4d99-88c2-c9427fec89ba" TargetMode="External"/><Relationship Id="rId219" Type="http://schemas.openxmlformats.org/officeDocument/2006/relationships/hyperlink" Target="https://ti.energia.gob.mx/api_documentos/public/api/v1/client-systems/NUrVsAShATUUqrsRXujwkIqhGx57yb/documents/public/6d50790a-1f06-4c2f-a4c5-7ed0f50d1585" TargetMode="External"/><Relationship Id="rId3" Type="http://schemas.openxmlformats.org/officeDocument/2006/relationships/hyperlink" Target="https://ti.energia.gob.mx/api_documentos/public/api/v1/client-systems/NUrVsAShATUUqrsRXujwkIqhGx57yb/documents/public/cf0d1a00-0915-432a-810f-65006312b5d1" TargetMode="External"/><Relationship Id="rId214" Type="http://schemas.openxmlformats.org/officeDocument/2006/relationships/hyperlink" Target="https://ti.energia.gob.mx/api_documentos/public/api/v1/client-systems/NUrVsAShATUUqrsRXujwkIqhGx57yb/documents/public/fee0cd42-d4ad-4efd-84eb-f84823f1d0b2" TargetMode="External"/><Relationship Id="rId25" Type="http://schemas.openxmlformats.org/officeDocument/2006/relationships/hyperlink" Target="https://ti.energia.gob.mx/api_documentos/public/api/v1/client-systems/NUrVsAShATUUqrsRXujwkIqhGx57yb/documents/public/75428a46-5526-495a-a3c3-d04f3f5c66d1" TargetMode="External"/><Relationship Id="rId46" Type="http://schemas.openxmlformats.org/officeDocument/2006/relationships/hyperlink" Target="https://ti.energia.gob.mx/api_documentos/public/api/v1/client-systems/NUrVsAShATUUqrsRXujwkIqhGx57yb/documents/public/cb3ef5c4-e890-40b4-bff7-635e05a8c72a" TargetMode="External"/><Relationship Id="rId67" Type="http://schemas.openxmlformats.org/officeDocument/2006/relationships/hyperlink" Target="https://ti.energia.gob.mx/api_documentos/public/api/v1/client-systems/NUrVsAShATUUqrsRXujwkIqhGx57yb/documents/public/5e2ec3ee-74e1-4a5f-b513-ae2229f44897" TargetMode="External"/><Relationship Id="rId116" Type="http://schemas.openxmlformats.org/officeDocument/2006/relationships/hyperlink" Target="https://ti.energia.gob.mx/api_documentos/public/api/v1/client-systems/NUrVsAShATUUqrsRXujwkIqhGx57yb/documents/public/eec5ad53-cc1f-4ab7-8844-8ef54f7ba7d5" TargetMode="External"/><Relationship Id="rId137" Type="http://schemas.openxmlformats.org/officeDocument/2006/relationships/hyperlink" Target="https://ti.energia.gob.mx/api_documentos/public/api/v1/client-systems/NUrVsAShATUUqrsRXujwkIqhGx57yb/documents/public/a8621fcc-3fc1-4272-ba34-b80303aee0b7" TargetMode="External"/><Relationship Id="rId158" Type="http://schemas.openxmlformats.org/officeDocument/2006/relationships/hyperlink" Target="https://ti.energia.gob.mx/api_documentos/public/api/v1/client-systems/NUrVsAShATUUqrsRXujwkIqhGx57yb/documents/public/5e2f3ae3-a816-48ae-8025-bb4d6a71bb13" TargetMode="External"/><Relationship Id="rId20" Type="http://schemas.openxmlformats.org/officeDocument/2006/relationships/hyperlink" Target="https://ti.energia.gob.mx/api_documentos/public/api/v1/client-systems/NUrVsAShATUUqrsRXujwkIqhGx57yb/documents/public/a2cd7532-bd37-4870-bc7c-58db1097e60b" TargetMode="External"/><Relationship Id="rId41" Type="http://schemas.openxmlformats.org/officeDocument/2006/relationships/hyperlink" Target="https://ti.energia.gob.mx/api_documentos/public/api/v1/client-systems/NUrVsAShATUUqrsRXujwkIqhGx57yb/documents/public/8f1b95c7-152a-40ab-8b8a-b1c48a4392f6" TargetMode="External"/><Relationship Id="rId62" Type="http://schemas.openxmlformats.org/officeDocument/2006/relationships/hyperlink" Target="https://ti.energia.gob.mx/api_documentos/public/api/v1/client-systems/NUrVsAShATUUqrsRXujwkIqhGx57yb/documents/public/bdad9aff-be5c-4eed-a142-4fc83ab2ed15" TargetMode="External"/><Relationship Id="rId83" Type="http://schemas.openxmlformats.org/officeDocument/2006/relationships/hyperlink" Target="https://ti.energia.gob.mx/api_documentos/public/api/v1/client-systems/NUrVsAShATUUqrsRXujwkIqhGx57yb/documents/public/d941480f-5eaf-4fdd-ae95-2fbd78c268de" TargetMode="External"/><Relationship Id="rId88" Type="http://schemas.openxmlformats.org/officeDocument/2006/relationships/hyperlink" Target="https://ti.energia.gob.mx/api_documentos/public/api/v1/client-systems/NUrVsAShATUUqrsRXujwkIqhGx57yb/documents/public/90f84ba8-7441-4611-a95b-1f0125e5b4e2" TargetMode="External"/><Relationship Id="rId111" Type="http://schemas.openxmlformats.org/officeDocument/2006/relationships/hyperlink" Target="https://ti.energia.gob.mx/api_documentos/public/api/v1/client-systems/NUrVsAShATUUqrsRXujwkIqhGx57yb/documents/public/1fe4049a-dbf5-4351-a62e-dfcde7e3f6a5" TargetMode="External"/><Relationship Id="rId132" Type="http://schemas.openxmlformats.org/officeDocument/2006/relationships/hyperlink" Target="https://ti.energia.gob.mx/api_documentos/public/api/v1/client-systems/NUrVsAShATUUqrsRXujwkIqhGx57yb/documents/public/0320b875-9d8c-4469-a38a-fe0854777c20" TargetMode="External"/><Relationship Id="rId153" Type="http://schemas.openxmlformats.org/officeDocument/2006/relationships/hyperlink" Target="https://ti.energia.gob.mx/api_documentos/public/api/v1/client-systems/NUrVsAShATUUqrsRXujwkIqhGx57yb/documents/public/e94d8d9b-88be-423f-8e45-327fc2479693" TargetMode="External"/><Relationship Id="rId174" Type="http://schemas.openxmlformats.org/officeDocument/2006/relationships/hyperlink" Target="https://ti.energia.gob.mx/api_documentos/public/api/v1/client-systems/NUrVsAShATUUqrsRXujwkIqhGx57yb/documents/public/fd793cbe-49d8-4787-9653-04b789a9a680" TargetMode="External"/><Relationship Id="rId179" Type="http://schemas.openxmlformats.org/officeDocument/2006/relationships/hyperlink" Target="https://ti.energia.gob.mx/api_documentos/public/api/v1/client-systems/NUrVsAShATUUqrsRXujwkIqhGx57yb/documents/public/0e633476-393e-46ff-aeff-53e2f4c6b76e" TargetMode="External"/><Relationship Id="rId195" Type="http://schemas.openxmlformats.org/officeDocument/2006/relationships/hyperlink" Target="https://ti.energia.gob.mx/api_documentos/public/api/v1/client-systems/NUrVsAShATUUqrsRXujwkIqhGx57yb/documents/public/1117ad1a-5502-4d44-8aed-c94e79b104d5" TargetMode="External"/><Relationship Id="rId209" Type="http://schemas.openxmlformats.org/officeDocument/2006/relationships/hyperlink" Target="https://ti.energia.gob.mx/api_documentos/public/api/v1/client-systems/NUrVsAShATUUqrsRXujwkIqhGx57yb/documents/public/66c4e1ec-d047-4cdb-93dd-14947f7cd1bb" TargetMode="External"/><Relationship Id="rId190" Type="http://schemas.openxmlformats.org/officeDocument/2006/relationships/hyperlink" Target="https://ti.energia.gob.mx/api_documentos/public/api/v1/client-systems/NUrVsAShATUUqrsRXujwkIqhGx57yb/documents/public/fa3d5d2f-5e1d-4722-adf6-fc6fba50902a" TargetMode="External"/><Relationship Id="rId204" Type="http://schemas.openxmlformats.org/officeDocument/2006/relationships/hyperlink" Target="https://ti.energia.gob.mx/api_documentos/public/api/v1/client-systems/NUrVsAShATUUqrsRXujwkIqhGx57yb/documents/public/6b4bc762-1822-4aaf-b93a-9730901bc26c" TargetMode="External"/><Relationship Id="rId220" Type="http://schemas.openxmlformats.org/officeDocument/2006/relationships/hyperlink" Target="https://ti.energia.gob.mx/api_documentos/public/api/v1/client-systems/NUrVsAShATUUqrsRXujwkIqhGx57yb/documents/public/bab2103d-5b0b-42d0-8961-f074afd8663c" TargetMode="External"/><Relationship Id="rId225" Type="http://schemas.microsoft.com/office/2017/10/relationships/threadedComment" Target="../threadedComments/threadedComment2.xml"/><Relationship Id="rId15" Type="http://schemas.openxmlformats.org/officeDocument/2006/relationships/hyperlink" Target="https://ti.energia.gob.mx/api_documentos/public/api/v1/client-systems/NUrVsAShATUUqrsRXujwkIqhGx57yb/documents/public/234a4043-ab78-4b18-960a-e2d7e4425e34" TargetMode="External"/><Relationship Id="rId36" Type="http://schemas.openxmlformats.org/officeDocument/2006/relationships/hyperlink" Target="https://ti.energia.gob.mx/api_documentos/public/api/v1/client-systems/NUrVsAShATUUqrsRXujwkIqhGx57yb/documents/public/52dc8043-a1b0-4c2c-9cb3-78d09b87f7d3" TargetMode="External"/><Relationship Id="rId57" Type="http://schemas.openxmlformats.org/officeDocument/2006/relationships/hyperlink" Target="https://ti.energia.gob.mx/api_documentos/public/api/v1/client-systems/NUrVsAShATUUqrsRXujwkIqhGx57yb/documents/public/1fe8fef3-d8fc-4630-b0fb-a67316e5fc63" TargetMode="External"/><Relationship Id="rId106" Type="http://schemas.openxmlformats.org/officeDocument/2006/relationships/hyperlink" Target="https://ti.energia.gob.mx/api_documentos/public/api/v1/client-systems/NUrVsAShATUUqrsRXujwkIqhGx57yb/documents/public/086f9f17-646f-44de-b2ee-09a3c576d103" TargetMode="External"/><Relationship Id="rId127" Type="http://schemas.openxmlformats.org/officeDocument/2006/relationships/hyperlink" Target="https://ti.energia.gob.mx/api_documentos/public/api/v1/client-systems/NUrVsAShATUUqrsRXujwkIqhGx57yb/documents/public/9b4d2193-f132-484e-a7f6-0ff96c4e4c5a" TargetMode="External"/><Relationship Id="rId10" Type="http://schemas.openxmlformats.org/officeDocument/2006/relationships/hyperlink" Target="https://ti.energia.gob.mx/api_documentos/public/api/v1/client-systems/NUrVsAShATUUqrsRXujwkIqhGx57yb/documents/public/7d27056c-a901-41b7-9bb9-7eb3cce4539f" TargetMode="External"/><Relationship Id="rId31" Type="http://schemas.openxmlformats.org/officeDocument/2006/relationships/hyperlink" Target="https://ti.energia.gob.mx/api_documentos/public/api/v1/client-systems/NUrVsAShATUUqrsRXujwkIqhGx57yb/documents/public/71c1073d-7fe3-4ee5-abb3-aa2dd390c49b" TargetMode="External"/><Relationship Id="rId52" Type="http://schemas.openxmlformats.org/officeDocument/2006/relationships/hyperlink" Target="https://ti.energia.gob.mx/api_documentos/public/api/v1/client-systems/NUrVsAShATUUqrsRXujwkIqhGx57yb/documents/public/4bb578fc-db0d-4b90-a71d-3dd5a9c2c5a8" TargetMode="External"/><Relationship Id="rId73" Type="http://schemas.openxmlformats.org/officeDocument/2006/relationships/hyperlink" Target="https://ti.energia.gob.mx/api_documentos/public/api/v1/client-systems/NUrVsAShATUUqrsRXujwkIqhGx57yb/documents/public/81c6af6e-82a9-4de6-9665-19b0a9e6863c" TargetMode="External"/><Relationship Id="rId78" Type="http://schemas.openxmlformats.org/officeDocument/2006/relationships/hyperlink" Target="https://ti.energia.gob.mx/api_documentos/public/api/v1/client-systems/NUrVsAShATUUqrsRXujwkIqhGx57yb/documents/public/80a7ebc7-1215-4a94-873f-36b3416536b4" TargetMode="External"/><Relationship Id="rId94" Type="http://schemas.openxmlformats.org/officeDocument/2006/relationships/hyperlink" Target="https://ti.energia.gob.mx/api_documentos/public/api/v1/client-systems/NUrVsAShATUUqrsRXujwkIqhGx57yb/documents/public/43997a36-e867-4593-9295-efd0eea155f2" TargetMode="External"/><Relationship Id="rId99" Type="http://schemas.openxmlformats.org/officeDocument/2006/relationships/hyperlink" Target="https://ti.energia.gob.mx/api_documentos/public/api/v1/client-systems/NUrVsAShATUUqrsRXujwkIqhGx57yb/documents/public/b08a9ad2-da36-4c44-8930-ba523daf690e" TargetMode="External"/><Relationship Id="rId101" Type="http://schemas.openxmlformats.org/officeDocument/2006/relationships/hyperlink" Target="https://ti.energia.gob.mx/api_documentos/public/api/v1/client-systems/NUrVsAShATUUqrsRXujwkIqhGx57yb/documents/public/862bdfa8-c090-421f-b9f5-4900b0704b41" TargetMode="External"/><Relationship Id="rId122" Type="http://schemas.openxmlformats.org/officeDocument/2006/relationships/hyperlink" Target="https://ti.energia.gob.mx/api_documentos/public/api/v1/client-systems/NUrVsAShATUUqrsRXujwkIqhGx57yb/documents/public/0caecd2c-f829-42fe-8993-99bdd9e75c15" TargetMode="External"/><Relationship Id="rId143" Type="http://schemas.openxmlformats.org/officeDocument/2006/relationships/hyperlink" Target="https://ti.energia.gob.mx/api_documentos/public/api/v1/client-systems/NUrVsAShATUUqrsRXujwkIqhGx57yb/documents/public/6eade135-2146-4afb-9879-d08d99dfd30a" TargetMode="External"/><Relationship Id="rId148" Type="http://schemas.openxmlformats.org/officeDocument/2006/relationships/hyperlink" Target="https://ti.energia.gob.mx/api_documentos/public/api/v1/client-systems/NUrVsAShATUUqrsRXujwkIqhGx57yb/documents/public/6bb46112-ec80-4ec0-a12c-813d3f643f05" TargetMode="External"/><Relationship Id="rId164" Type="http://schemas.openxmlformats.org/officeDocument/2006/relationships/hyperlink" Target="https://ti.energia.gob.mx/api_documentos/public/api/v1/client-systems/NUrVsAShATUUqrsRXujwkIqhGx57yb/documents/public/83a36307-7faf-4b00-972b-7685167e3db7" TargetMode="External"/><Relationship Id="rId169" Type="http://schemas.openxmlformats.org/officeDocument/2006/relationships/hyperlink" Target="https://ti.energia.gob.mx/api_documentos/public/api/v1/client-systems/NUrVsAShATUUqrsRXujwkIqhGx57yb/documents/public/407856c4-919a-4ced-b26e-bc5b4ce47d49" TargetMode="External"/><Relationship Id="rId185" Type="http://schemas.openxmlformats.org/officeDocument/2006/relationships/hyperlink" Target="https://ti.energia.gob.mx/api_documentos/public/api/v1/client-systems/NUrVsAShATUUqrsRXujwkIqhGx57yb/documents/public/e00d8324-aecc-4cc6-9b71-bb4bc71fe94c" TargetMode="External"/><Relationship Id="rId4" Type="http://schemas.openxmlformats.org/officeDocument/2006/relationships/hyperlink" Target="https://ti.energia.gob.mx/api_documentos/public/api/v1/client-systems/NUrVsAShATUUqrsRXujwkIqhGx57yb/documents/public/4484bbc9-9a72-4238-8d89-73b3c8765ee2" TargetMode="External"/><Relationship Id="rId9" Type="http://schemas.openxmlformats.org/officeDocument/2006/relationships/hyperlink" Target="https://ti.energia.gob.mx/api_documentos/public/api/v1/client-systems/NUrVsAShATUUqrsRXujwkIqhGx57yb/documents/public/3fdc2eac-ee26-468b-a343-f3d3417275c2" TargetMode="External"/><Relationship Id="rId180" Type="http://schemas.openxmlformats.org/officeDocument/2006/relationships/hyperlink" Target="https://ti.energia.gob.mx/api_documentos/public/api/v1/client-systems/NUrVsAShATUUqrsRXujwkIqhGx57yb/documents/public/53aece3e-0941-4384-b8d7-4f34641fa503" TargetMode="External"/><Relationship Id="rId210" Type="http://schemas.openxmlformats.org/officeDocument/2006/relationships/hyperlink" Target="https://ti.energia.gob.mx/api_documentos/public/api/v1/client-systems/NUrVsAShATUUqrsRXujwkIqhGx57yb/documents/public/10e43f03-104c-4093-887f-b115a30a8b9a" TargetMode="External"/><Relationship Id="rId215" Type="http://schemas.openxmlformats.org/officeDocument/2006/relationships/hyperlink" Target="https://ti.energia.gob.mx/api_documentos/public/api/v1/client-systems/NUrVsAShATUUqrsRXujwkIqhGx57yb/documents/public/c0d8db36-de20-4af7-9ea9-631b966bc2de" TargetMode="External"/><Relationship Id="rId26" Type="http://schemas.openxmlformats.org/officeDocument/2006/relationships/hyperlink" Target="https://ti.energia.gob.mx/api_documentos/public/api/v1/client-systems/NUrVsAShATUUqrsRXujwkIqhGx57yb/documents/public/444c643d-0d56-4bce-824d-a631bc7d9d93" TargetMode="External"/><Relationship Id="rId47" Type="http://schemas.openxmlformats.org/officeDocument/2006/relationships/hyperlink" Target="https://ti.energia.gob.mx/api_documentos/public/api/v1/client-systems/NUrVsAShATUUqrsRXujwkIqhGx57yb/documents/public/f324a199-fbb3-4370-8998-3e20bb526fe1" TargetMode="External"/><Relationship Id="rId68" Type="http://schemas.openxmlformats.org/officeDocument/2006/relationships/hyperlink" Target="https://ti.energia.gob.mx/api_documentos/public/api/v1/client-systems/NUrVsAShATUUqrsRXujwkIqhGx57yb/documents/public/21ff1c94-5454-4eb9-b3cb-e35c38819749" TargetMode="External"/><Relationship Id="rId89" Type="http://schemas.openxmlformats.org/officeDocument/2006/relationships/hyperlink" Target="https://ti.energia.gob.mx/api_documentos/public/api/v1/client-systems/NUrVsAShATUUqrsRXujwkIqhGx57yb/documents/public/440ece52-a2dd-4f3a-9eea-116fe6d9d32d" TargetMode="External"/><Relationship Id="rId112" Type="http://schemas.openxmlformats.org/officeDocument/2006/relationships/hyperlink" Target="https://ti.energia.gob.mx/api_documentos/public/api/v1/client-systems/NUrVsAShATUUqrsRXujwkIqhGx57yb/documents/public/2c552fa3-99fd-4973-8159-843515422009" TargetMode="External"/><Relationship Id="rId133" Type="http://schemas.openxmlformats.org/officeDocument/2006/relationships/hyperlink" Target="https://ti.energia.gob.mx/api_documentos/public/api/v1/client-systems/NUrVsAShATUUqrsRXujwkIqhGx57yb/documents/public/9cadea49-2944-4bce-876b-b17becf9a349" TargetMode="External"/><Relationship Id="rId154" Type="http://schemas.openxmlformats.org/officeDocument/2006/relationships/hyperlink" Target="https://ti.energia.gob.mx/api_documentos/public/api/v1/client-systems/NUrVsAShATUUqrsRXujwkIqhGx57yb/documents/public/af3ed2e0-22a4-4d81-9c3f-3d9f1ba7a12e" TargetMode="External"/><Relationship Id="rId175" Type="http://schemas.openxmlformats.org/officeDocument/2006/relationships/hyperlink" Target="https://ti.energia.gob.mx/api_documentos/public/api/v1/client-systems/NUrVsAShATUUqrsRXujwkIqhGx57yb/documents/public/9a88a118-2055-40e3-b18a-4df747194dae" TargetMode="External"/><Relationship Id="rId196" Type="http://schemas.openxmlformats.org/officeDocument/2006/relationships/hyperlink" Target="https://ti.energia.gob.mx/api_documentos/public/api/v1/client-systems/NUrVsAShATUUqrsRXujwkIqhGx57yb/documents/public/8da6e2bf-aa98-40c8-ac89-831a105fb192" TargetMode="External"/><Relationship Id="rId200" Type="http://schemas.openxmlformats.org/officeDocument/2006/relationships/hyperlink" Target="https://ti.energia.gob.mx/api_documentos/public/api/v1/client-systems/NUrVsAShATUUqrsRXujwkIqhGx57yb/documents/public/40ba21b9-4058-4244-b39f-d69ed77318a8" TargetMode="External"/><Relationship Id="rId16" Type="http://schemas.openxmlformats.org/officeDocument/2006/relationships/hyperlink" Target="https://ti.energia.gob.mx/api_documentos/public/api/v1/client-systems/NUrVsAShATUUqrsRXujwkIqhGx57yb/documents/public/8629e338-06f5-488a-840c-610ef0ff285d" TargetMode="External"/><Relationship Id="rId221" Type="http://schemas.openxmlformats.org/officeDocument/2006/relationships/hyperlink" Target="https://ti.energia.gob.mx/api_documentos/public/api/v1/client-systems/NUrVsAShATUUqrsRXujwkIqhGx57yb/documents/public/3ca1f0c1-edc0-4b91-b526-e086a5bac05b" TargetMode="External"/><Relationship Id="rId37" Type="http://schemas.openxmlformats.org/officeDocument/2006/relationships/hyperlink" Target="https://ti.energia.gob.mx/api_documentos/public/api/v1/client-systems/NUrVsAShATUUqrsRXujwkIqhGx57yb/documents/public/702f37c0-469c-4ace-9e84-8f5630c49699" TargetMode="External"/><Relationship Id="rId58" Type="http://schemas.openxmlformats.org/officeDocument/2006/relationships/hyperlink" Target="https://ti.energia.gob.mx/api_documentos/public/api/v1/client-systems/NUrVsAShATUUqrsRXujwkIqhGx57yb/documents/public/b5aea7ca-e121-4f4f-8810-219a517c2b44" TargetMode="External"/><Relationship Id="rId79" Type="http://schemas.openxmlformats.org/officeDocument/2006/relationships/hyperlink" Target="https://ti.energia.gob.mx/api_documentos/public/api/v1/client-systems/NUrVsAShATUUqrsRXujwkIqhGx57yb/documents/public/9aa50398-f0c0-4d1c-af41-3701641a360c" TargetMode="External"/><Relationship Id="rId102" Type="http://schemas.openxmlformats.org/officeDocument/2006/relationships/hyperlink" Target="https://ti.energia.gob.mx/api_documentos/public/api/v1/client-systems/NUrVsAShATUUqrsRXujwkIqhGx57yb/documents/public/92a0c941-ca7e-45b4-b698-eb8722ba7724" TargetMode="External"/><Relationship Id="rId123" Type="http://schemas.openxmlformats.org/officeDocument/2006/relationships/hyperlink" Target="https://ti.energia.gob.mx/api_documentos/public/api/v1/client-systems/NUrVsAShATUUqrsRXujwkIqhGx57yb/documents/public/2c11c197-0362-4c46-8435-cfb9ab0fbce6" TargetMode="External"/><Relationship Id="rId144" Type="http://schemas.openxmlformats.org/officeDocument/2006/relationships/hyperlink" Target="https://ti.energia.gob.mx/api_documentos/public/api/v1/client-systems/NUrVsAShATUUqrsRXujwkIqhGx57yb/documents/public/8f9534e3-4020-44da-8c03-ffb8f2e84bf1" TargetMode="External"/><Relationship Id="rId90" Type="http://schemas.openxmlformats.org/officeDocument/2006/relationships/hyperlink" Target="https://ti.energia.gob.mx/api_documentos/public/api/v1/client-systems/NUrVsAShATUUqrsRXujwkIqhGx57yb/documents/public/0b10dc79-4a96-44df-a408-5fb9b6b0c317" TargetMode="External"/><Relationship Id="rId165" Type="http://schemas.openxmlformats.org/officeDocument/2006/relationships/hyperlink" Target="https://ti.energia.gob.mx/api_documentos/public/api/v1/client-systems/NUrVsAShATUUqrsRXujwkIqhGx57yb/documents/public/33ffee5b-2d3d-4b55-ae73-219e98a88320" TargetMode="External"/><Relationship Id="rId186" Type="http://schemas.openxmlformats.org/officeDocument/2006/relationships/hyperlink" Target="https://ti.energia.gob.mx/api_documentos/public/api/v1/client-systems/NUrVsAShATUUqrsRXujwkIqhGx57yb/documents/public/fd48d537-5cad-437e-baba-824485b87c09" TargetMode="External"/><Relationship Id="rId211" Type="http://schemas.openxmlformats.org/officeDocument/2006/relationships/hyperlink" Target="https://ti.energia.gob.mx/api_documentos/public/api/v1/client-systems/NUrVsAShATUUqrsRXujwkIqhGx57yb/documents/public/df3907a2-04f0-4e29-a4ed-31f3027f2981" TargetMode="External"/><Relationship Id="rId27" Type="http://schemas.openxmlformats.org/officeDocument/2006/relationships/hyperlink" Target="https://ti.energia.gob.mx/api_documentos/public/api/v1/client-systems/NUrVsAShATUUqrsRXujwkIqhGx57yb/documents/public/95ba6cfc-9e39-45e1-9005-adb45367433d" TargetMode="External"/><Relationship Id="rId48" Type="http://schemas.openxmlformats.org/officeDocument/2006/relationships/hyperlink" Target="https://ti.energia.gob.mx/api_documentos/public/api/v1/client-systems/NUrVsAShATUUqrsRXujwkIqhGx57yb/documents/public/85936ec5-ce90-4952-8e2e-fa64cbe57aa4" TargetMode="External"/><Relationship Id="rId69" Type="http://schemas.openxmlformats.org/officeDocument/2006/relationships/hyperlink" Target="https://ti.energia.gob.mx/api_documentos/public/api/v1/client-systems/NUrVsAShATUUqrsRXujwkIqhGx57yb/documents/public/635a518a-2e3e-4df4-8eb1-13556e8fbf95" TargetMode="External"/><Relationship Id="rId113" Type="http://schemas.openxmlformats.org/officeDocument/2006/relationships/hyperlink" Target="https://ti.energia.gob.mx/api_documentos/public/api/v1/client-systems/NUrVsAShATUUqrsRXujwkIqhGx57yb/documents/public/fa38e85d-d348-4ca2-9305-4160902add59" TargetMode="External"/><Relationship Id="rId134" Type="http://schemas.openxmlformats.org/officeDocument/2006/relationships/hyperlink" Target="https://ti.energia.gob.mx/api_documentos/public/api/v1/client-systems/NUrVsAShATUUqrsRXujwkIqhGx57yb/documents/public/1133320e-30ad-4544-a749-743c0df7d702" TargetMode="External"/><Relationship Id="rId80" Type="http://schemas.openxmlformats.org/officeDocument/2006/relationships/hyperlink" Target="https://ti.energia.gob.mx/api_documentos/public/api/v1/client-systems/NUrVsAShATUUqrsRXujwkIqhGx57yb/documents/public/7b2ea56d-77a9-49c8-a5c5-c02439b2426f" TargetMode="External"/><Relationship Id="rId155" Type="http://schemas.openxmlformats.org/officeDocument/2006/relationships/hyperlink" Target="https://ti.energia.gob.mx/api_documentos/public/api/v1/client-systems/NUrVsAShATUUqrsRXujwkIqhGx57yb/documents/public/9856de0f-1a42-4da4-b708-b317674850d0" TargetMode="External"/><Relationship Id="rId176" Type="http://schemas.openxmlformats.org/officeDocument/2006/relationships/hyperlink" Target="https://ti.energia.gob.mx/api_documentos/public/api/v1/client-systems/NUrVsAShATUUqrsRXujwkIqhGx57yb/documents/public/90f274ee-195b-4b33-8e99-b207040f48b1" TargetMode="External"/><Relationship Id="rId197" Type="http://schemas.openxmlformats.org/officeDocument/2006/relationships/hyperlink" Target="https://ti.energia.gob.mx/api_documentos/public/api/v1/client-systems/NUrVsAShATUUqrsRXujwkIqhGx57yb/documents/public/054fc1ef-0bb1-4d0b-9e9f-6a54ab094a57" TargetMode="External"/><Relationship Id="rId201" Type="http://schemas.openxmlformats.org/officeDocument/2006/relationships/hyperlink" Target="https://ti.energia.gob.mx/api_documentos/public/api/v1/client-systems/NUrVsAShATUUqrsRXujwkIqhGx57yb/documents/public/5ad36a16-a0e6-42a4-85b5-351fd8f18a94" TargetMode="External"/><Relationship Id="rId222" Type="http://schemas.openxmlformats.org/officeDocument/2006/relationships/hyperlink" Target="https://ti.energia.gob.mx/api_documentos/public/api/v1/client-systems/NUrVsAShATUUqrsRXujwkIqhGx57yb/documents/public/88160652-76e7-478e-825f-957774c3b007" TargetMode="External"/><Relationship Id="rId17" Type="http://schemas.openxmlformats.org/officeDocument/2006/relationships/hyperlink" Target="https://ti.energia.gob.mx/api_documentos/public/api/v1/client-systems/NUrVsAShATUUqrsRXujwkIqhGx57yb/documents/public/ee755d58-110b-4e03-a487-1b0d5355c7bd" TargetMode="External"/><Relationship Id="rId38" Type="http://schemas.openxmlformats.org/officeDocument/2006/relationships/hyperlink" Target="https://ti.energia.gob.mx/api_documentos/public/api/v1/client-systems/NUrVsAShATUUqrsRXujwkIqhGx57yb/documents/public/dfef8882-fd2f-4a17-9e58-374fdd3b3c24" TargetMode="External"/><Relationship Id="rId59" Type="http://schemas.openxmlformats.org/officeDocument/2006/relationships/hyperlink" Target="https://ti.energia.gob.mx/api_documentos/public/api/v1/client-systems/NUrVsAShATUUqrsRXujwkIqhGx57yb/documents/public/b243d914-347e-49c0-902e-8731f9e04cbd" TargetMode="External"/><Relationship Id="rId103" Type="http://schemas.openxmlformats.org/officeDocument/2006/relationships/hyperlink" Target="https://ti.energia.gob.mx/api_documentos/public/api/v1/client-systems/NUrVsAShATUUqrsRXujwkIqhGx57yb/documents/public/c478a499-1500-4c98-ab78-d70a33044098" TargetMode="External"/><Relationship Id="rId124" Type="http://schemas.openxmlformats.org/officeDocument/2006/relationships/hyperlink" Target="https://ti.energia.gob.mx/api_documentos/public/api/v1/client-systems/NUrVsAShATUUqrsRXujwkIqhGx57yb/documents/public/a57d973d-0b9c-431f-9d8f-e807ac4e9f42" TargetMode="External"/><Relationship Id="rId70" Type="http://schemas.openxmlformats.org/officeDocument/2006/relationships/hyperlink" Target="https://ti.energia.gob.mx/api_documentos/public/api/v1/client-systems/NUrVsAShATUUqrsRXujwkIqhGx57yb/documents/public/62f129ab-0e1a-4766-bb15-769c6a447649" TargetMode="External"/><Relationship Id="rId91" Type="http://schemas.openxmlformats.org/officeDocument/2006/relationships/hyperlink" Target="https://ti.energia.gob.mx/api_documentos/public/api/v1/client-systems/NUrVsAShATUUqrsRXujwkIqhGx57yb/documents/public/ef92c21d-f556-4348-8c96-d2757fe6f053" TargetMode="External"/><Relationship Id="rId145" Type="http://schemas.openxmlformats.org/officeDocument/2006/relationships/hyperlink" Target="https://ti.energia.gob.mx/api_documentos/public/api/v1/client-systems/NUrVsAShATUUqrsRXujwkIqhGx57yb/documents/public/a7a3075a-31a2-4576-b544-b5ebb7693be0" TargetMode="External"/><Relationship Id="rId166" Type="http://schemas.openxmlformats.org/officeDocument/2006/relationships/hyperlink" Target="https://ti.energia.gob.mx/api_documentos/public/api/v1/client-systems/NUrVsAShATUUqrsRXujwkIqhGx57yb/documents/public/9eb2f518-d55d-4ae0-9017-65cfc6666379" TargetMode="External"/><Relationship Id="rId187" Type="http://schemas.openxmlformats.org/officeDocument/2006/relationships/hyperlink" Target="https://ti.energia.gob.mx/api_documentos/public/api/v1/client-systems/NUrVsAShATUUqrsRXujwkIqhGx57yb/documents/public/1575d9f4-9bba-4736-94d7-e0fd40d4e3b4" TargetMode="External"/><Relationship Id="rId1" Type="http://schemas.openxmlformats.org/officeDocument/2006/relationships/hyperlink" Target="https://ti.energia.gob.mx/api_documentos/public/api/v1/client-systems/NUrVsAShATUUqrsRXujwkIqhGx57yb/documents/public/921385d3-ae11-4010-9428-dd660abd44dd" TargetMode="External"/><Relationship Id="rId212" Type="http://schemas.openxmlformats.org/officeDocument/2006/relationships/hyperlink" Target="https://ti.energia.gob.mx/api_documentos/public/api/v1/client-systems/NUrVsAShATUUqrsRXujwkIqhGx57yb/documents/public/8219d30a-4a09-47bc-80f5-ce4913c750c5" TargetMode="External"/><Relationship Id="rId28" Type="http://schemas.openxmlformats.org/officeDocument/2006/relationships/hyperlink" Target="https://ti.energia.gob.mx/api_documentos/public/api/v1/client-systems/NUrVsAShATUUqrsRXujwkIqhGx57yb/documents/public/070f7212-cf26-4276-a7bc-4c3d783724e7" TargetMode="External"/><Relationship Id="rId49" Type="http://schemas.openxmlformats.org/officeDocument/2006/relationships/hyperlink" Target="https://ti.energia.gob.mx/api_documentos/public/api/v1/client-systems/NUrVsAShATUUqrsRXujwkIqhGx57yb/documents/public/fd66b45b-a60a-4a5d-bc91-9688997de7e9" TargetMode="External"/><Relationship Id="rId114" Type="http://schemas.openxmlformats.org/officeDocument/2006/relationships/hyperlink" Target="https://ti.energia.gob.mx/api_documentos/public/api/v1/client-systems/NUrVsAShATUUqrsRXujwkIqhGx57yb/documents/public/e36ffef6-29cd-46a7-884a-96c7729ac218" TargetMode="External"/><Relationship Id="rId60" Type="http://schemas.openxmlformats.org/officeDocument/2006/relationships/hyperlink" Target="https://ti.energia.gob.mx/api_documentos/public/api/v1/client-systems/NUrVsAShATUUqrsRXujwkIqhGx57yb/documents/public/700994a6-056f-4cd1-9b66-2f02e5a175af" TargetMode="External"/><Relationship Id="rId81" Type="http://schemas.openxmlformats.org/officeDocument/2006/relationships/hyperlink" Target="https://ti.energia.gob.mx/api_documentos/public/api/v1/client-systems/NUrVsAShATUUqrsRXujwkIqhGx57yb/documents/public/c64407c6-1b57-464e-9ee1-a171ff9a1e37" TargetMode="External"/><Relationship Id="rId135" Type="http://schemas.openxmlformats.org/officeDocument/2006/relationships/hyperlink" Target="https://ti.energia.gob.mx/api_documentos/public/api/v1/client-systems/NUrVsAShATUUqrsRXujwkIqhGx57yb/documents/public/a9b03403-9b29-4ee5-89c8-c641523754a5" TargetMode="External"/><Relationship Id="rId156" Type="http://schemas.openxmlformats.org/officeDocument/2006/relationships/hyperlink" Target="https://ti.energia.gob.mx/api_documentos/public/api/v1/client-systems/NUrVsAShATUUqrsRXujwkIqhGx57yb/documents/public/7638c09a-ab32-4136-b596-e1d550418fe7" TargetMode="External"/><Relationship Id="rId177" Type="http://schemas.openxmlformats.org/officeDocument/2006/relationships/hyperlink" Target="https://ti.energia.gob.mx/api_documentos/public/api/v1/client-systems/NUrVsAShATUUqrsRXujwkIqhGx57yb/documents/public/0231fe10-1675-4f76-b7ed-a76872634725" TargetMode="External"/><Relationship Id="rId198" Type="http://schemas.openxmlformats.org/officeDocument/2006/relationships/hyperlink" Target="https://ti.energia.gob.mx/api_documentos/public/api/v1/client-systems/NUrVsAShATUUqrsRXujwkIqhGx57yb/documents/public/e565c16e-32b5-44d5-97c9-4fb9f7a2d1fa" TargetMode="External"/><Relationship Id="rId202" Type="http://schemas.openxmlformats.org/officeDocument/2006/relationships/hyperlink" Target="https://ti.energia.gob.mx/api_documentos/public/api/v1/client-systems/NUrVsAShATUUqrsRXujwkIqhGx57yb/documents/public/1f1d7642-6ad6-440a-8b94-ddeb5faeb31a" TargetMode="External"/><Relationship Id="rId223" Type="http://schemas.openxmlformats.org/officeDocument/2006/relationships/vmlDrawing" Target="../drawings/vmlDrawing2.vml"/><Relationship Id="rId18" Type="http://schemas.openxmlformats.org/officeDocument/2006/relationships/hyperlink" Target="https://ti.energia.gob.mx/api_documentos/public/api/v1/client-systems/NUrVsAShATUUqrsRXujwkIqhGx57yb/documents/public/075d6295-518d-405d-aa21-0d0c23e7165b" TargetMode="External"/><Relationship Id="rId39" Type="http://schemas.openxmlformats.org/officeDocument/2006/relationships/hyperlink" Target="https://ti.energia.gob.mx/api_documentos/public/api/v1/client-systems/NUrVsAShATUUqrsRXujwkIqhGx57yb/documents/public/94aeeb32-ee8b-4872-a0e9-e37b1d7f1f4f" TargetMode="External"/><Relationship Id="rId50" Type="http://schemas.openxmlformats.org/officeDocument/2006/relationships/hyperlink" Target="https://ti.energia.gob.mx/api_documentos/public/api/v1/client-systems/NUrVsAShATUUqrsRXujwkIqhGx57yb/documents/public/3d3ea8c2-9aa8-4dc5-818f-2af3a30320e6" TargetMode="External"/><Relationship Id="rId104" Type="http://schemas.openxmlformats.org/officeDocument/2006/relationships/hyperlink" Target="https://ti.energia.gob.mx/api_documentos/public/api/v1/client-systems/NUrVsAShATUUqrsRXujwkIqhGx57yb/documents/public/6e06e6bf-dadb-4391-95ad-4314074ce52f" TargetMode="External"/><Relationship Id="rId125" Type="http://schemas.openxmlformats.org/officeDocument/2006/relationships/hyperlink" Target="https://ti.energia.gob.mx/api_documentos/public/api/v1/client-systems/NUrVsAShATUUqrsRXujwkIqhGx57yb/documents/public/0453ca91-88d8-440d-9db1-c0b612a5d48c" TargetMode="External"/><Relationship Id="rId146" Type="http://schemas.openxmlformats.org/officeDocument/2006/relationships/hyperlink" Target="https://ti.energia.gob.mx/api_documentos/public/api/v1/client-systems/NUrVsAShATUUqrsRXujwkIqhGx57yb/documents/public/2a1a45ca-7f51-4551-8e4f-9d018a3398cb" TargetMode="External"/><Relationship Id="rId167" Type="http://schemas.openxmlformats.org/officeDocument/2006/relationships/hyperlink" Target="https://ti.energia.gob.mx/api_documentos/public/api/v1/client-systems/NUrVsAShATUUqrsRXujwkIqhGx57yb/documents/public/6079db60-ca82-46b3-b4cb-c1a55f839de5" TargetMode="External"/><Relationship Id="rId188" Type="http://schemas.openxmlformats.org/officeDocument/2006/relationships/hyperlink" Target="https://ti.energia.gob.mx/api_documentos/public/api/v1/client-systems/NUrVsAShATUUqrsRXujwkIqhGx57yb/documents/public/2cc00199-530c-4c22-bd6d-0f7eea3c2c50" TargetMode="External"/><Relationship Id="rId71" Type="http://schemas.openxmlformats.org/officeDocument/2006/relationships/hyperlink" Target="https://ti.energia.gob.mx/api_documentos/public/api/v1/client-systems/NUrVsAShATUUqrsRXujwkIqhGx57yb/documents/public/c0052d3d-be26-49d4-bda7-3d5a94a45020" TargetMode="External"/><Relationship Id="rId92" Type="http://schemas.openxmlformats.org/officeDocument/2006/relationships/hyperlink" Target="https://ti.energia.gob.mx/api_documentos/public/api/v1/client-systems/NUrVsAShATUUqrsRXujwkIqhGx57yb/documents/public/7b312711-7afb-42e3-b196-4c60bcc4a9fe" TargetMode="External"/><Relationship Id="rId213" Type="http://schemas.openxmlformats.org/officeDocument/2006/relationships/hyperlink" Target="https://ti.energia.gob.mx/api_documentos/public/api/v1/client-systems/NUrVsAShATUUqrsRXujwkIqhGx57yb/documents/public/6f59ef38-a495-4264-b46b-b2dc9a680463" TargetMode="External"/><Relationship Id="rId2" Type="http://schemas.openxmlformats.org/officeDocument/2006/relationships/hyperlink" Target="https://ti.energia.gob.mx/api_documentos/public/api/v1/client-systems/NUrVsAShATUUqrsRXujwkIqhGx57yb/documents/public/e0382bb7-88cb-4fa8-a35a-3081467c9526" TargetMode="External"/><Relationship Id="rId29" Type="http://schemas.openxmlformats.org/officeDocument/2006/relationships/hyperlink" Target="https://ti.energia.gob.mx/api_documentos/public/api/v1/client-systems/NUrVsAShATUUqrsRXujwkIqhGx57yb/documents/public/ebbbefc4-eebf-4a61-9363-48e81eddce89" TargetMode="External"/><Relationship Id="rId40" Type="http://schemas.openxmlformats.org/officeDocument/2006/relationships/hyperlink" Target="https://ti.energia.gob.mx/api_documentos/public/api/v1/client-systems/NUrVsAShATUUqrsRXujwkIqhGx57yb/documents/public/069120dc-1458-4dc8-8a8b-2a1d61dbbebe" TargetMode="External"/><Relationship Id="rId115" Type="http://schemas.openxmlformats.org/officeDocument/2006/relationships/hyperlink" Target="https://ti.energia.gob.mx/api_documentos/public/api/v1/client-systems/NUrVsAShATUUqrsRXujwkIqhGx57yb/documents/public/59b68672-29d5-49a7-a83f-42d2a462f339" TargetMode="External"/><Relationship Id="rId136" Type="http://schemas.openxmlformats.org/officeDocument/2006/relationships/hyperlink" Target="https://ti.energia.gob.mx/api_documentos/public/api/v1/client-systems/NUrVsAShATUUqrsRXujwkIqhGx57yb/documents/public/b428f71d-c5ec-418c-b501-f4f6d56b48f1" TargetMode="External"/><Relationship Id="rId157" Type="http://schemas.openxmlformats.org/officeDocument/2006/relationships/hyperlink" Target="https://ti.energia.gob.mx/api_documentos/public/api/v1/client-systems/NUrVsAShATUUqrsRXujwkIqhGx57yb/documents/public/077cfbd3-ba1a-46a6-8059-91e3bd5dcff0" TargetMode="External"/><Relationship Id="rId178" Type="http://schemas.openxmlformats.org/officeDocument/2006/relationships/hyperlink" Target="https://ti.energia.gob.mx/api_documentos/public/api/v1/client-systems/NUrVsAShATUUqrsRXujwkIqhGx57yb/documents/public/7910934b-1948-4d4d-ad4e-ee69b7e23a3d" TargetMode="External"/><Relationship Id="rId61" Type="http://schemas.openxmlformats.org/officeDocument/2006/relationships/hyperlink" Target="https://ti.energia.gob.mx/api_documentos/public/api/v1/client-systems/NUrVsAShATUUqrsRXujwkIqhGx57yb/documents/public/b30f595a-eb59-4e71-990a-f08a40475690" TargetMode="External"/><Relationship Id="rId82" Type="http://schemas.openxmlformats.org/officeDocument/2006/relationships/hyperlink" Target="https://ti.energia.gob.mx/api_documentos/public/api/v1/client-systems/NUrVsAShATUUqrsRXujwkIqhGx57yb/documents/public/822f1d36-da93-4711-abaf-72c11e52b83c" TargetMode="External"/><Relationship Id="rId199" Type="http://schemas.openxmlformats.org/officeDocument/2006/relationships/hyperlink" Target="https://ti.energia.gob.mx/api_documentos/public/api/v1/client-systems/NUrVsAShATUUqrsRXujwkIqhGx57yb/documents/public/54e70821-d376-4703-8fdb-db45289e16c1" TargetMode="External"/><Relationship Id="rId203" Type="http://schemas.openxmlformats.org/officeDocument/2006/relationships/hyperlink" Target="https://ti.energia.gob.mx/api_documentos/public/api/v1/client-systems/NUrVsAShATUUqrsRXujwkIqhGx57yb/documents/public/b71d478f-8ff4-4dc7-b5bf-1ef73580714b" TargetMode="External"/><Relationship Id="rId19" Type="http://schemas.openxmlformats.org/officeDocument/2006/relationships/hyperlink" Target="https://ti.energia.gob.mx/api_documentos/public/api/v1/client-systems/NUrVsAShATUUqrsRXujwkIqhGx57yb/documents/public/7d72e77d-f8ee-4bd2-8c78-84dace104922" TargetMode="External"/><Relationship Id="rId224" Type="http://schemas.openxmlformats.org/officeDocument/2006/relationships/comments" Target="../comments2.xml"/><Relationship Id="rId30" Type="http://schemas.openxmlformats.org/officeDocument/2006/relationships/hyperlink" Target="https://ti.energia.gob.mx/api_documentos/public/api/v1/client-systems/NUrVsAShATUUqrsRXujwkIqhGx57yb/documents/public/9c6727b3-db7f-4c53-a75d-8db0b278ec0e" TargetMode="External"/><Relationship Id="rId105" Type="http://schemas.openxmlformats.org/officeDocument/2006/relationships/hyperlink" Target="https://ti.energia.gob.mx/api_documentos/public/api/v1/client-systems/NUrVsAShATUUqrsRXujwkIqhGx57yb/documents/public/76044c90-bf86-4e35-9c95-426e4cbe1e21" TargetMode="External"/><Relationship Id="rId126" Type="http://schemas.openxmlformats.org/officeDocument/2006/relationships/hyperlink" Target="https://ti.energia.gob.mx/api_documentos/public/api/v1/client-systems/NUrVsAShATUUqrsRXujwkIqhGx57yb/documents/public/f53f7e26-aca7-4f71-874b-34dc65a218e4" TargetMode="External"/><Relationship Id="rId147" Type="http://schemas.openxmlformats.org/officeDocument/2006/relationships/hyperlink" Target="https://ti.energia.gob.mx/api_documentos/public/api/v1/client-systems/NUrVsAShATUUqrsRXujwkIqhGx57yb/documents/public/64a4f6f1-317d-412b-9b0e-d54bc5da0ae7" TargetMode="External"/><Relationship Id="rId168" Type="http://schemas.openxmlformats.org/officeDocument/2006/relationships/hyperlink" Target="https://ti.energia.gob.mx/api_documentos/public/api/v1/client-systems/NUrVsAShATUUqrsRXujwkIqhGx57yb/documents/public/6030dfd2-5937-4002-9e6c-387cedd05701" TargetMode="External"/><Relationship Id="rId51" Type="http://schemas.openxmlformats.org/officeDocument/2006/relationships/hyperlink" Target="https://ti.energia.gob.mx/api_documentos/public/api/v1/client-systems/NUrVsAShATUUqrsRXujwkIqhGx57yb/documents/public/ff4bcc13-3cf5-4bac-8dad-5acb1122d8c3" TargetMode="External"/><Relationship Id="rId72" Type="http://schemas.openxmlformats.org/officeDocument/2006/relationships/hyperlink" Target="https://ti.energia.gob.mx/api_documentos/public/api/v1/client-systems/NUrVsAShATUUqrsRXujwkIqhGx57yb/documents/public/133d53d5-a143-4f22-9d2f-8bf58360cb4a" TargetMode="External"/><Relationship Id="rId93" Type="http://schemas.openxmlformats.org/officeDocument/2006/relationships/hyperlink" Target="https://ti.energia.gob.mx/api_documentos/public/api/v1/client-systems/NUrVsAShATUUqrsRXujwkIqhGx57yb/documents/public/f045c513-6c17-4672-bbce-61a2144e1f0e" TargetMode="External"/><Relationship Id="rId189" Type="http://schemas.openxmlformats.org/officeDocument/2006/relationships/hyperlink" Target="https://ti.energia.gob.mx/api_documentos/public/api/v1/client-systems/NUrVsAShATUUqrsRXujwkIqhGx57yb/documents/public/24c56cab-647d-4b88-a78c-ff146b7478a2"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ti.energia.gob.mx/api_documentos/public/api/v1/client-systems/NUrVsAShATUUqrsRXujwkIqhGx57yb/documents/public/cb3ef5c4-e890-40b4-bff7-635e05a8c72a" TargetMode="External"/><Relationship Id="rId21" Type="http://schemas.openxmlformats.org/officeDocument/2006/relationships/hyperlink" Target="https://ti.energia.gob.mx/api_documentos/public/api/v1/client-systems/NUrVsAShATUUqrsRXujwkIqhGx57yb/documents/public/64a27079-947e-4342-97d3-30bc5d722d0e" TargetMode="External"/><Relationship Id="rId42" Type="http://schemas.openxmlformats.org/officeDocument/2006/relationships/hyperlink" Target="https://ti.energia.gob.mx/api_documentos/public/api/v1/client-systems/NUrVsAShATUUqrsRXujwkIqhGx57yb/documents/public/e00d8324-aecc-4cc6-9b71-bb4bc71fe94c" TargetMode="External"/><Relationship Id="rId63" Type="http://schemas.openxmlformats.org/officeDocument/2006/relationships/hyperlink" Target="https://ti.energia.gob.mx/api_documentos/public/api/v1/client-systems/NUrVsAShATUUqrsRXujwkIqhGx57yb/documents/public/1117ad1a-5502-4d44-8aed-c94e79b104d5" TargetMode="External"/><Relationship Id="rId84" Type="http://schemas.openxmlformats.org/officeDocument/2006/relationships/hyperlink" Target="https://ti.energia.gob.mx/api_documentos/public/api/v1/client-systems/NUrVsAShATUUqrsRXujwkIqhGx57yb/documents/public/2fb40a8d-78fd-445b-89f9-8c96526e6a04" TargetMode="External"/><Relationship Id="rId138" Type="http://schemas.openxmlformats.org/officeDocument/2006/relationships/hyperlink" Target="https://ti.energia.gob.mx/api_documentos/public/api/v1/client-systems/NUrVsAShATUUqrsRXujwkIqhGx57yb/documents/public/b2f78bbe-aef1-447a-b2a3-81cb4df7628a" TargetMode="External"/><Relationship Id="rId159" Type="http://schemas.openxmlformats.org/officeDocument/2006/relationships/hyperlink" Target="https://ti.energia.gob.mx/api_documentos/public/api/v1/client-systems/NUrVsAShATUUqrsRXujwkIqhGx57yb/documents/public/2c552fa3-99fd-4973-8159-843515422009" TargetMode="External"/><Relationship Id="rId170" Type="http://schemas.openxmlformats.org/officeDocument/2006/relationships/hyperlink" Target="https://ti.energia.gob.mx/api_documentos/public/api/v1/client-systems/NUrVsAShATUUqrsRXujwkIqhGx57yb/documents/public/fbccd1b1-122f-4942-8b35-0ceb01caaf56" TargetMode="External"/><Relationship Id="rId191" Type="http://schemas.openxmlformats.org/officeDocument/2006/relationships/hyperlink" Target="https://ti.energia.gob.mx/api_documentos/public/api/v1/client-systems/NUrVsAShATUUqrsRXujwkIqhGx57yb/documents/public/148a76d7-0f6f-4ec5-ae1b-e7b4ad24eba4" TargetMode="External"/><Relationship Id="rId205" Type="http://schemas.openxmlformats.org/officeDocument/2006/relationships/hyperlink" Target="https://ti.energia.gob.mx/api_documentos/public/api/v1/client-systems/NUrVsAShATUUqrsRXujwkIqhGx57yb/documents/public/61cf1a6e-f580-4955-a9e8-32f88cb7c0fa" TargetMode="External"/><Relationship Id="rId107" Type="http://schemas.openxmlformats.org/officeDocument/2006/relationships/hyperlink" Target="https://ti.energia.gob.mx/api_documentos/public/api/v1/client-systems/NUrVsAShATUUqrsRXujwkIqhGx57yb/documents/public/75428a46-5526-495a-a3c3-d04f3f5c66d1" TargetMode="External"/><Relationship Id="rId11" Type="http://schemas.openxmlformats.org/officeDocument/2006/relationships/hyperlink" Target="https://ti.energia.gob.mx/api_documentos/public/api/v1/client-systems/NUrVsAShATUUqrsRXujwkIqhGx57yb/documents/public/5ad36a16-a0e6-42a4-85b5-351fd8f18a94" TargetMode="External"/><Relationship Id="rId32" Type="http://schemas.openxmlformats.org/officeDocument/2006/relationships/hyperlink" Target="https://ti.energia.gob.mx/api_documentos/public/api/v1/client-systems/NUrVsAShATUUqrsRXujwkIqhGx57yb/documents/public/47615e8b-aaa7-45ed-9c7a-a3aa9547acf8" TargetMode="External"/><Relationship Id="rId53" Type="http://schemas.openxmlformats.org/officeDocument/2006/relationships/hyperlink" Target="https://ti.energia.gob.mx/api_documentos/public/api/v1/client-systems/NUrVsAShATUUqrsRXujwkIqhGx57yb/documents/public/64a4f6f1-317d-412b-9b0e-d54bc5da0ae7" TargetMode="External"/><Relationship Id="rId74" Type="http://schemas.openxmlformats.org/officeDocument/2006/relationships/hyperlink" Target="https://ti.energia.gob.mx/api_documentos/public/api/v1/client-systems/NUrVsAShATUUqrsRXujwkIqhGx57yb/documents/public/3fdc2eac-ee26-468b-a343-f3d3417275c2" TargetMode="External"/><Relationship Id="rId128" Type="http://schemas.openxmlformats.org/officeDocument/2006/relationships/hyperlink" Target="https://ti.energia.gob.mx/api_documentos/public/api/v1/client-systems/NUrVsAShATUUqrsRXujwkIqhGx57yb/documents/public/dfef8882-fd2f-4a17-9e58-374fdd3b3c24" TargetMode="External"/><Relationship Id="rId149" Type="http://schemas.openxmlformats.org/officeDocument/2006/relationships/hyperlink" Target="https://ti.energia.gob.mx/api_documentos/public/api/v1/client-systems/NUrVsAShATUUqrsRXujwkIqhGx57yb/documents/public/b415c662-862d-4009-b60b-5deac1ce166d" TargetMode="External"/><Relationship Id="rId5" Type="http://schemas.openxmlformats.org/officeDocument/2006/relationships/hyperlink" Target="https://ti.energia.gob.mx/api_documentos/public/api/v1/client-systems/NUrVsAShATUUqrsRXujwkIqhGx57yb/documents/public/864b24d6-7248-4177-a8df-a648215265d9" TargetMode="External"/><Relationship Id="rId95" Type="http://schemas.openxmlformats.org/officeDocument/2006/relationships/hyperlink" Target="https://ti.energia.gob.mx/api_documentos/public/api/v1/client-systems/NUrVsAShATUUqrsRXujwkIqhGx57yb/documents/public/927a4d21-596b-48f7-9d77-b0369f0e2883" TargetMode="External"/><Relationship Id="rId160" Type="http://schemas.openxmlformats.org/officeDocument/2006/relationships/hyperlink" Target="https://ti.energia.gob.mx/api_documentos/public/api/v1/client-systems/NUrVsAShATUUqrsRXujwkIqhGx57yb/documents/public/e36ffef6-29cd-46a7-884a-96c7729ac218" TargetMode="External"/><Relationship Id="rId181" Type="http://schemas.openxmlformats.org/officeDocument/2006/relationships/hyperlink" Target="https://ti.energia.gob.mx/api_documentos/public/api/v1/client-systems/NUrVsAShATUUqrsRXujwkIqhGx57yb/documents/public/88d9765e-7e59-45b1-aff3-af9c1a99aa4c" TargetMode="External"/><Relationship Id="rId216" Type="http://schemas.openxmlformats.org/officeDocument/2006/relationships/hyperlink" Target="https://ti.energia.gob.mx/api_documentos/public/api/v1/client-systems/NUrVsAShATUUqrsRXujwkIqhGx57yb/documents/public/427436ff-40ff-484a-80b8-1095fa6dd8de" TargetMode="External"/><Relationship Id="rId22" Type="http://schemas.openxmlformats.org/officeDocument/2006/relationships/hyperlink" Target="https://ti.energia.gob.mx/api_documentos/public/api/v1/client-systems/NUrVsAShATUUqrsRXujwkIqhGx57yb/documents/public/5a98b855-5b0d-4e00-85e1-668f58ef95b3" TargetMode="External"/><Relationship Id="rId43" Type="http://schemas.openxmlformats.org/officeDocument/2006/relationships/hyperlink" Target="https://ti.energia.gob.mx/api_documentos/public/api/v1/client-systems/NUrVsAShATUUqrsRXujwkIqhGx57yb/documents/public/90f274ee-195b-4b33-8e99-b207040f48b1" TargetMode="External"/><Relationship Id="rId64" Type="http://schemas.openxmlformats.org/officeDocument/2006/relationships/hyperlink" Target="https://ti.energia.gob.mx/api_documentos/public/api/v1/client-systems/NUrVsAShATUUqrsRXujwkIqhGx57yb/documents/public/8629e338-06f5-488a-840c-610ef0ff285d" TargetMode="External"/><Relationship Id="rId118" Type="http://schemas.openxmlformats.org/officeDocument/2006/relationships/hyperlink" Target="https://ti.energia.gob.mx/api_documentos/public/api/v1/client-systems/NUrVsAShATUUqrsRXujwkIqhGx57yb/documents/public/5071096c-d8c8-4833-8052-65645cdbb788" TargetMode="External"/><Relationship Id="rId139" Type="http://schemas.openxmlformats.org/officeDocument/2006/relationships/hyperlink" Target="https://ti.energia.gob.mx/api_documentos/public/api/v1/client-systems/NUrVsAShATUUqrsRXujwkIqhGx57yb/documents/public/9aa50398-f0c0-4d1c-af41-3701641a360c" TargetMode="External"/><Relationship Id="rId85" Type="http://schemas.openxmlformats.org/officeDocument/2006/relationships/hyperlink" Target="https://ti.energia.gob.mx/api_documentos/public/api/v1/client-systems/NUrVsAShATUUqrsRXujwkIqhGx57yb/documents/public/85936ec5-ce90-4952-8e2e-fa64cbe57aa4" TargetMode="External"/><Relationship Id="rId150" Type="http://schemas.openxmlformats.org/officeDocument/2006/relationships/hyperlink" Target="https://ti.energia.gob.mx/api_documentos/public/api/v1/client-systems/NUrVsAShATUUqrsRXujwkIqhGx57yb/documents/public/b08a9ad2-da36-4c44-8930-ba523daf690e" TargetMode="External"/><Relationship Id="rId171" Type="http://schemas.openxmlformats.org/officeDocument/2006/relationships/hyperlink" Target="https://ti.energia.gob.mx/api_documentos/public/api/v1/client-systems/NUrVsAShATUUqrsRXujwkIqhGx57yb/documents/public/af609b80-7534-46e1-b786-c48f1e590900" TargetMode="External"/><Relationship Id="rId192" Type="http://schemas.openxmlformats.org/officeDocument/2006/relationships/hyperlink" Target="https://ti.energia.gob.mx/api_documentos/public/api/v1/client-systems/NUrVsAShATUUqrsRXujwkIqhGx57yb/documents/public/a1fa01cd-a220-440c-9994-477bd6faa5f0" TargetMode="External"/><Relationship Id="rId206" Type="http://schemas.openxmlformats.org/officeDocument/2006/relationships/hyperlink" Target="https://ti.energia.gob.mx/api_documentos/public/api/v1/client-systems/NUrVsAShATUUqrsRXujwkIqhGx57yb/documents/public/83a36307-7faf-4b00-972b-7685167e3db7" TargetMode="External"/><Relationship Id="rId12" Type="http://schemas.openxmlformats.org/officeDocument/2006/relationships/hyperlink" Target="https://ti.energia.gob.mx/api_documentos/public/api/v1/client-systems/NUrVsAShATUUqrsRXujwkIqhGx57yb/documents/public/90f84ba8-7441-4611-a95b-1f0125e5b4e2" TargetMode="External"/><Relationship Id="rId33" Type="http://schemas.openxmlformats.org/officeDocument/2006/relationships/hyperlink" Target="https://ti.energia.gob.mx/api_documentos/public/api/v1/client-systems/NUrVsAShATUUqrsRXujwkIqhGx57yb/documents/public/9c1404b7-4d99-4742-b163-e449eb5c92ac" TargetMode="External"/><Relationship Id="rId108" Type="http://schemas.openxmlformats.org/officeDocument/2006/relationships/hyperlink" Target="https://ti.energia.gob.mx/api_documentos/public/api/v1/client-systems/NUrVsAShATUUqrsRXujwkIqhGx57yb/documents/public/921385d3-ae11-4010-9428-dd660abd44dd" TargetMode="External"/><Relationship Id="rId129" Type="http://schemas.openxmlformats.org/officeDocument/2006/relationships/hyperlink" Target="https://ti.energia.gob.mx/api_documentos/public/api/v1/client-systems/NUrVsAShATUUqrsRXujwkIqhGx57yb/documents/public/172e3d37-3a19-48d4-955a-2d6f0a2b7acc" TargetMode="External"/><Relationship Id="rId54" Type="http://schemas.openxmlformats.org/officeDocument/2006/relationships/hyperlink" Target="https://ti.energia.gob.mx/api_documentos/public/api/v1/client-systems/NUrVsAShATUUqrsRXujwkIqhGx57yb/documents/public/af3ed2e0-22a4-4d81-9c3f-3d9f1ba7a12e" TargetMode="External"/><Relationship Id="rId75" Type="http://schemas.openxmlformats.org/officeDocument/2006/relationships/hyperlink" Target="https://ti.energia.gob.mx/api_documentos/public/api/v1/client-systems/NUrVsAShATUUqrsRXujwkIqhGx57yb/documents/public/71c1073d-7fe3-4ee5-abb3-aa2dd390c49b" TargetMode="External"/><Relationship Id="rId96" Type="http://schemas.openxmlformats.org/officeDocument/2006/relationships/hyperlink" Target="https://ti.energia.gob.mx/api_documentos/public/api/v1/client-systems/NUrVsAShATUUqrsRXujwkIqhGx57yb/documents/public/cf0d1a00-0915-432a-810f-65006312b5d1" TargetMode="External"/><Relationship Id="rId140" Type="http://schemas.openxmlformats.org/officeDocument/2006/relationships/hyperlink" Target="https://ti.energia.gob.mx/api_documentos/public/api/v1/client-systems/NUrVsAShATUUqrsRXujwkIqhGx57yb/documents/public/c64407c6-1b57-464e-9ee1-a171ff9a1e37" TargetMode="External"/><Relationship Id="rId161" Type="http://schemas.openxmlformats.org/officeDocument/2006/relationships/hyperlink" Target="https://ti.energia.gob.mx/api_documentos/public/api/v1/client-systems/NUrVsAShATUUqrsRXujwkIqhGx57yb/documents/public/92eda725-ef74-4724-9dbd-220e97d42740" TargetMode="External"/><Relationship Id="rId182" Type="http://schemas.openxmlformats.org/officeDocument/2006/relationships/hyperlink" Target="https://ti.energia.gob.mx/api_documentos/public/api/v1/client-systems/NUrVsAShATUUqrsRXujwkIqhGx57yb/documents/public/8dae831f-5589-4669-80a6-6f87f237ab5e" TargetMode="External"/><Relationship Id="rId217" Type="http://schemas.openxmlformats.org/officeDocument/2006/relationships/hyperlink" Target="https://ti.energia.gob.mx/api_documentos/public/api/v1/client-systems/NUrVsAShATUUqrsRXujwkIqhGx57yb/documents/public/df3907a2-04f0-4e29-a4ed-31f3027f2981" TargetMode="External"/><Relationship Id="rId6" Type="http://schemas.openxmlformats.org/officeDocument/2006/relationships/hyperlink" Target="https://ti.energia.gob.mx/api_documentos/public/api/v1/client-systems/NUrVsAShATUUqrsRXujwkIqhGx57yb/documents/public/56c1ee0b-c5bf-4765-adab-157b51806331" TargetMode="External"/><Relationship Id="rId23" Type="http://schemas.openxmlformats.org/officeDocument/2006/relationships/hyperlink" Target="https://ti.energia.gob.mx/api_documentos/public/api/v1/client-systems/NUrVsAShATUUqrsRXujwkIqhGx57yb/documents/public/fd66b45b-a60a-4a5d-bc91-9688997de7e9" TargetMode="External"/><Relationship Id="rId119" Type="http://schemas.openxmlformats.org/officeDocument/2006/relationships/hyperlink" Target="https://ti.energia.gob.mx/api_documentos/public/api/v1/client-systems/NUrVsAShATUUqrsRXujwkIqhGx57yb/documents/public/3d3ea8c2-9aa8-4dc5-818f-2af3a30320e6" TargetMode="External"/><Relationship Id="rId44" Type="http://schemas.openxmlformats.org/officeDocument/2006/relationships/hyperlink" Target="https://ti.energia.gob.mx/api_documentos/public/api/v1/client-systems/NUrVsAShATUUqrsRXujwkIqhGx57yb/documents/public/ef92c21d-f556-4348-8c96-d2757fe6f053" TargetMode="External"/><Relationship Id="rId65" Type="http://schemas.openxmlformats.org/officeDocument/2006/relationships/hyperlink" Target="https://ti.energia.gob.mx/api_documentos/public/api/v1/client-systems/NUrVsAShATUUqrsRXujwkIqhGx57yb/documents/public/53aece3e-0941-4384-b8d7-4f34641fa503" TargetMode="External"/><Relationship Id="rId86" Type="http://schemas.openxmlformats.org/officeDocument/2006/relationships/hyperlink" Target="https://ti.energia.gob.mx/api_documentos/public/api/v1/client-systems/NUrVsAShATUUqrsRXujwkIqhGx57yb/documents/public/b30f595a-eb59-4e71-990a-f08a40475690" TargetMode="External"/><Relationship Id="rId130" Type="http://schemas.openxmlformats.org/officeDocument/2006/relationships/hyperlink" Target="https://ti.energia.gob.mx/api_documentos/public/api/v1/client-systems/NUrVsAShATUUqrsRXujwkIqhGx57yb/documents/public/74aa648a-2eb5-4602-954a-9c993736c7b5" TargetMode="External"/><Relationship Id="rId151" Type="http://schemas.openxmlformats.org/officeDocument/2006/relationships/hyperlink" Target="https://ti.energia.gob.mx/api_documentos/public/api/v1/client-systems/NUrVsAShATUUqrsRXujwkIqhGx57yb/documents/public/81c6af6e-82a9-4de6-9665-19b0a9e6863c" TargetMode="External"/><Relationship Id="rId172" Type="http://schemas.openxmlformats.org/officeDocument/2006/relationships/hyperlink" Target="https://ti.energia.gob.mx/api_documentos/public/api/v1/client-systems/NUrVsAShATUUqrsRXujwkIqhGx57yb/documents/public/fd4b89ca-f1b0-4e7d-b08b-dad3a1f51deb" TargetMode="External"/><Relationship Id="rId193" Type="http://schemas.openxmlformats.org/officeDocument/2006/relationships/hyperlink" Target="https://ti.energia.gob.mx/api_documentos/public/api/v1/client-systems/NUrVsAShATUUqrsRXujwkIqhGx57yb/documents/public/0caecd2c-f829-42fe-8993-99bdd9e75c15" TargetMode="External"/><Relationship Id="rId207" Type="http://schemas.openxmlformats.org/officeDocument/2006/relationships/hyperlink" Target="https://ti.energia.gob.mx/api_documentos/public/api/v1/client-systems/NUrVsAShATUUqrsRXujwkIqhGx57yb/documents/public/24c56cab-647d-4b88-a78c-ff146b7478a2" TargetMode="External"/><Relationship Id="rId13" Type="http://schemas.openxmlformats.org/officeDocument/2006/relationships/hyperlink" Target="https://ti.energia.gob.mx/api_documentos/public/api/v1/client-systems/NUrVsAShATUUqrsRXujwkIqhGx57yb/documents/public/d1fff49d-3815-4298-9ee6-9069c88f9383" TargetMode="External"/><Relationship Id="rId109" Type="http://schemas.openxmlformats.org/officeDocument/2006/relationships/hyperlink" Target="https://ti.energia.gob.mx/api_documentos/public/api/v1/client-systems/NUrVsAShATUUqrsRXujwkIqhGx57yb/documents/public/e0382bb7-88cb-4fa8-a35a-3081467c9526" TargetMode="External"/><Relationship Id="rId34" Type="http://schemas.openxmlformats.org/officeDocument/2006/relationships/hyperlink" Target="https://ti.energia.gob.mx/api_documentos/public/api/v1/client-systems/NUrVsAShATUUqrsRXujwkIqhGx57yb/documents/public/dd0a4c6b-915f-4c00-8799-ce5b9069e6f9" TargetMode="External"/><Relationship Id="rId55" Type="http://schemas.openxmlformats.org/officeDocument/2006/relationships/hyperlink" Target="https://ti.energia.gob.mx/api_documentos/public/api/v1/client-systems/NUrVsAShATUUqrsRXujwkIqhGx57yb/documents/public/fa071bb9-527b-48a5-9315-fcdeb5ca8d5d" TargetMode="External"/><Relationship Id="rId76" Type="http://schemas.openxmlformats.org/officeDocument/2006/relationships/hyperlink" Target="https://ti.energia.gob.mx/api_documentos/public/api/v1/client-systems/NUrVsAShATUUqrsRXujwkIqhGx57yb/documents/public/6b4bc762-1822-4aaf-b93a-9730901bc26c" TargetMode="External"/><Relationship Id="rId97" Type="http://schemas.openxmlformats.org/officeDocument/2006/relationships/hyperlink" Target="https://ti.energia.gob.mx/api_documentos/public/api/v1/client-systems/NUrVsAShATUUqrsRXujwkIqhGx57yb/documents/public/4484bbc9-9a72-4238-8d89-73b3c8765ee2" TargetMode="External"/><Relationship Id="rId120" Type="http://schemas.openxmlformats.org/officeDocument/2006/relationships/hyperlink" Target="https://ti.energia.gob.mx/api_documentos/public/api/v1/client-systems/NUrVsAShATUUqrsRXujwkIqhGx57yb/documents/public/ff4bcc13-3cf5-4bac-8dad-5acb1122d8c3" TargetMode="External"/><Relationship Id="rId141" Type="http://schemas.openxmlformats.org/officeDocument/2006/relationships/hyperlink" Target="https://ti.energia.gob.mx/api_documentos/public/api/v1/client-systems/NUrVsAShATUUqrsRXujwkIqhGx57yb/documents/public/822f1d36-da93-4711-abaf-72c11e52b83c" TargetMode="External"/><Relationship Id="rId7" Type="http://schemas.openxmlformats.org/officeDocument/2006/relationships/hyperlink" Target="https://ti.energia.gob.mx/api_documentos/public/api/v1/client-systems/NUrVsAShATUUqrsRXujwkIqhGx57yb/documents/public/7e46bf78-369f-4fde-b69a-532805500e5b" TargetMode="External"/><Relationship Id="rId162" Type="http://schemas.openxmlformats.org/officeDocument/2006/relationships/hyperlink" Target="https://ti.energia.gob.mx/api_documentos/public/api/v1/client-systems/NUrVsAShATUUqrsRXujwkIqhGx57yb/documents/public/be34a58b-9da8-4385-b4ec-08ac44ce1b37" TargetMode="External"/><Relationship Id="rId183" Type="http://schemas.openxmlformats.org/officeDocument/2006/relationships/hyperlink" Target="https://ti.energia.gob.mx/api_documentos/public/api/v1/client-systems/NUrVsAShATUUqrsRXujwkIqhGx57yb/documents/public/d28fa32e-fa13-4ab8-80c5-aaa0d1663250" TargetMode="External"/><Relationship Id="rId218" Type="http://schemas.openxmlformats.org/officeDocument/2006/relationships/hyperlink" Target="https://ti.energia.gob.mx/api_documentos/public/api/v1/client-systems/NUrVsAShATUUqrsRXujwkIqhGx57yb/documents/public/8219d30a-4a09-47bc-80f5-ce4913c750c5" TargetMode="External"/><Relationship Id="rId24" Type="http://schemas.openxmlformats.org/officeDocument/2006/relationships/hyperlink" Target="https://ti.energia.gob.mx/api_documentos/public/api/v1/client-systems/NUrVsAShATUUqrsRXujwkIqhGx57yb/documents/public/54e70821-d376-4703-8fdb-db45289e16c1" TargetMode="External"/><Relationship Id="rId45" Type="http://schemas.openxmlformats.org/officeDocument/2006/relationships/hyperlink" Target="https://ti.energia.gob.mx/api_documentos/public/api/v1/client-systems/NUrVsAShATUUqrsRXujwkIqhGx57yb/documents/public/d941480f-5eaf-4fdd-ae95-2fbd78c268de" TargetMode="External"/><Relationship Id="rId66" Type="http://schemas.openxmlformats.org/officeDocument/2006/relationships/hyperlink" Target="https://ti.energia.gob.mx/api_documentos/public/api/v1/client-systems/NUrVsAShATUUqrsRXujwkIqhGx57yb/documents/public/37c55c2b-3e4a-48a8-a501-5b3a4f0bdba6" TargetMode="External"/><Relationship Id="rId87" Type="http://schemas.openxmlformats.org/officeDocument/2006/relationships/hyperlink" Target="https://ti.energia.gob.mx/api_documentos/public/api/v1/client-systems/NUrVsAShATUUqrsRXujwkIqhGx57yb/documents/public/80a7ebc7-1215-4a94-873f-36b3416536b4" TargetMode="External"/><Relationship Id="rId110" Type="http://schemas.openxmlformats.org/officeDocument/2006/relationships/hyperlink" Target="https://ti.energia.gob.mx/api_documentos/public/api/v1/client-systems/NUrVsAShATUUqrsRXujwkIqhGx57yb/documents/public/ebbbefc4-eebf-4a61-9363-48e81eddce89" TargetMode="External"/><Relationship Id="rId131" Type="http://schemas.openxmlformats.org/officeDocument/2006/relationships/hyperlink" Target="https://ti.energia.gob.mx/api_documentos/public/api/v1/client-systems/NUrVsAShATUUqrsRXujwkIqhGx57yb/documents/public/f324a199-fbb3-4370-8998-3e20bb526fe1" TargetMode="External"/><Relationship Id="rId152" Type="http://schemas.openxmlformats.org/officeDocument/2006/relationships/hyperlink" Target="https://ti.energia.gob.mx/api_documentos/public/api/v1/client-systems/NUrVsAShATUUqrsRXujwkIqhGx57yb/documents/public/862bdfa8-c090-421f-b9f5-4900b0704b41" TargetMode="External"/><Relationship Id="rId173" Type="http://schemas.openxmlformats.org/officeDocument/2006/relationships/hyperlink" Target="https://ti.energia.gob.mx/api_documentos/public/api/v1/client-systems/NUrVsAShATUUqrsRXujwkIqhGx57yb/documents/public/9cadea49-2944-4bce-876b-b17becf9a349" TargetMode="External"/><Relationship Id="rId194" Type="http://schemas.openxmlformats.org/officeDocument/2006/relationships/hyperlink" Target="https://ti.energia.gob.mx/api_documentos/public/api/v1/client-systems/NUrVsAShATUUqrsRXujwkIqhGx57yb/documents/public/2bc230a1-208e-4ca9-83f7-eb77834598e6" TargetMode="External"/><Relationship Id="rId208" Type="http://schemas.openxmlformats.org/officeDocument/2006/relationships/hyperlink" Target="https://ti.energia.gob.mx/api_documentos/public/api/v1/client-systems/NUrVsAShATUUqrsRXujwkIqhGx57yb/documents/public/2cc00199-530c-4c22-bd6d-0f7eea3c2c50" TargetMode="External"/><Relationship Id="rId14" Type="http://schemas.openxmlformats.org/officeDocument/2006/relationships/hyperlink" Target="https://ti.energia.gob.mx/api_documentos/public/api/v1/client-systems/NUrVsAShATUUqrsRXujwkIqhGx57yb/documents/public/9c6727b3-db7f-4c53-a75d-8db0b278ec0e" TargetMode="External"/><Relationship Id="rId35" Type="http://schemas.openxmlformats.org/officeDocument/2006/relationships/hyperlink" Target="https://ti.energia.gob.mx/api_documentos/public/api/v1/client-systems/NUrVsAShATUUqrsRXujwkIqhGx57yb/documents/public/0b10dc79-4a96-44df-a408-5fb9b6b0c317" TargetMode="External"/><Relationship Id="rId56" Type="http://schemas.openxmlformats.org/officeDocument/2006/relationships/hyperlink" Target="https://ti.energia.gob.mx/api_documentos/public/api/v1/client-systems/NUrVsAShATUUqrsRXujwkIqhGx57yb/documents/public/9eb2f518-d55d-4ae0-9017-65cfc6666379" TargetMode="External"/><Relationship Id="rId77" Type="http://schemas.openxmlformats.org/officeDocument/2006/relationships/hyperlink" Target="https://ti.energia.gob.mx/api_documentos/public/api/v1/client-systems/NUrVsAShATUUqrsRXujwkIqhGx57yb/documents/public/9e81edc0-5480-413d-91cf-c6866fa3b949" TargetMode="External"/><Relationship Id="rId100" Type="http://schemas.openxmlformats.org/officeDocument/2006/relationships/hyperlink" Target="https://ti.energia.gob.mx/api_documentos/public/api/v1/client-systems/NUrVsAShATUUqrsRXujwkIqhGx57yb/documents/public/1575d9f4-9bba-4736-94d7-e0fd40d4e3b4" TargetMode="External"/><Relationship Id="rId8" Type="http://schemas.openxmlformats.org/officeDocument/2006/relationships/hyperlink" Target="https://ti.energia.gob.mx/api_documentos/public/api/v1/client-systems/NUrVsAShATUUqrsRXujwkIqhGx57yb/documents/public/eec5ad53-cc1f-4ab7-8844-8ef54f7ba7d5" TargetMode="External"/><Relationship Id="rId51" Type="http://schemas.openxmlformats.org/officeDocument/2006/relationships/hyperlink" Target="https://ti.energia.gob.mx/api_documentos/public/api/v1/client-systems/NUrVsAShATUUqrsRXujwkIqhGx57yb/documents/public/6eade135-2146-4afb-9879-d08d99dfd30a" TargetMode="External"/><Relationship Id="rId72" Type="http://schemas.openxmlformats.org/officeDocument/2006/relationships/hyperlink" Target="https://ti.energia.gob.mx/api_documentos/public/api/v1/client-systems/NUrVsAShATUUqrsRXujwkIqhGx57yb/documents/public/63b1f575-bfff-4372-b6d4-ed207c62defa" TargetMode="External"/><Relationship Id="rId93" Type="http://schemas.openxmlformats.org/officeDocument/2006/relationships/hyperlink" Target="https://ti.energia.gob.mx/api_documentos/public/api/v1/client-systems/NUrVsAShATUUqrsRXujwkIqhGx57yb/documents/public/c0d8db36-de20-4af7-9ea9-631b966bc2de" TargetMode="External"/><Relationship Id="rId98" Type="http://schemas.openxmlformats.org/officeDocument/2006/relationships/hyperlink" Target="https://ti.energia.gob.mx/api_documentos/public/api/v1/client-systems/NUrVsAShATUUqrsRXujwkIqhGx57yb/documents/public/88160652-76e7-478e-825f-957774c3b007" TargetMode="External"/><Relationship Id="rId121" Type="http://schemas.openxmlformats.org/officeDocument/2006/relationships/hyperlink" Target="https://ti.energia.gob.mx/api_documentos/public/api/v1/client-systems/NUrVsAShATUUqrsRXujwkIqhGx57yb/documents/public/4bb578fc-db0d-4b90-a71d-3dd5a9c2c5a8" TargetMode="External"/><Relationship Id="rId142" Type="http://schemas.openxmlformats.org/officeDocument/2006/relationships/hyperlink" Target="https://ti.energia.gob.mx/api_documentos/public/api/v1/client-systems/NUrVsAShATUUqrsRXujwkIqhGx57yb/documents/public/cd6ef2e6-8be8-477c-90e4-f1e42f128056" TargetMode="External"/><Relationship Id="rId163" Type="http://schemas.openxmlformats.org/officeDocument/2006/relationships/hyperlink" Target="https://ti.energia.gob.mx/api_documentos/public/api/v1/client-systems/NUrVsAShATUUqrsRXujwkIqhGx57yb/documents/public/07da5c8d-2270-44f1-87f9-17d0be5cd2d9" TargetMode="External"/><Relationship Id="rId184" Type="http://schemas.openxmlformats.org/officeDocument/2006/relationships/hyperlink" Target="https://ti.energia.gob.mx/api_documentos/public/api/v1/client-systems/NUrVsAShATUUqrsRXujwkIqhGx57yb/documents/public/f95842b6-b2af-4cc5-8c68-e4b7d8481b97" TargetMode="External"/><Relationship Id="rId189" Type="http://schemas.openxmlformats.org/officeDocument/2006/relationships/hyperlink" Target="https://ti.energia.gob.mx/api_documentos/public/api/v1/client-systems/NUrVsAShATUUqrsRXujwkIqhGx57yb/documents/public/077cfbd3-ba1a-46a6-8059-91e3bd5dcff0" TargetMode="External"/><Relationship Id="rId219" Type="http://schemas.openxmlformats.org/officeDocument/2006/relationships/hyperlink" Target="https://ti.energia.gob.mx/api_documentos/public/api/v1/client-systems/NUrVsAShATUUqrsRXujwkIqhGx57yb/documents/public/5ac74352-3389-4243-8a23-68f198a9be22" TargetMode="External"/><Relationship Id="rId3" Type="http://schemas.openxmlformats.org/officeDocument/2006/relationships/hyperlink" Target="https://ti.energia.gob.mx/api_documentos/public/api/v1/client-systems/NUrVsAShATUUqrsRXujwkIqhGx57yb/documents/public/070f7212-cf26-4276-a7bc-4c3d783724e7" TargetMode="External"/><Relationship Id="rId214" Type="http://schemas.openxmlformats.org/officeDocument/2006/relationships/hyperlink" Target="https://ti.energia.gob.mx/api_documentos/public/api/v1/client-systems/NUrVsAShATUUqrsRXujwkIqhGx57yb/documents/public/57178ae4-421d-494f-b6b2-46fbbed5e459" TargetMode="External"/><Relationship Id="rId25" Type="http://schemas.openxmlformats.org/officeDocument/2006/relationships/hyperlink" Target="https://ti.energia.gob.mx/api_documentos/public/api/v1/client-systems/NUrVsAShATUUqrsRXujwkIqhGx57yb/documents/public/1fe8fef3-d8fc-4630-b0fb-a67316e5fc63" TargetMode="External"/><Relationship Id="rId46" Type="http://schemas.openxmlformats.org/officeDocument/2006/relationships/hyperlink" Target="https://ti.energia.gob.mx/api_documentos/public/api/v1/client-systems/NUrVsAShATUUqrsRXujwkIqhGx57yb/documents/public/0320b875-9d8c-4469-a38a-fe0854777c20" TargetMode="External"/><Relationship Id="rId67" Type="http://schemas.openxmlformats.org/officeDocument/2006/relationships/hyperlink" Target="https://ti.energia.gob.mx/api_documentos/public/api/v1/client-systems/NUrVsAShATUUqrsRXujwkIqhGx57yb/documents/public/30d6b9a9-76df-4a10-9f87-620a19348ff4" TargetMode="External"/><Relationship Id="rId116" Type="http://schemas.openxmlformats.org/officeDocument/2006/relationships/hyperlink" Target="https://ti.energia.gob.mx/api_documentos/public/api/v1/client-systems/NUrVsAShATUUqrsRXujwkIqhGx57yb/documents/public/a2cd7532-bd37-4870-bc7c-58db1097e60b" TargetMode="External"/><Relationship Id="rId137" Type="http://schemas.openxmlformats.org/officeDocument/2006/relationships/hyperlink" Target="https://ti.energia.gob.mx/api_documentos/public/api/v1/client-systems/NUrVsAShATUUqrsRXujwkIqhGx57yb/documents/public/bdad9aff-be5c-4eed-a142-4fc83ab2ed15" TargetMode="External"/><Relationship Id="rId158" Type="http://schemas.openxmlformats.org/officeDocument/2006/relationships/hyperlink" Target="https://ti.energia.gob.mx/api_documentos/public/api/v1/client-systems/NUrVsAShATUUqrsRXujwkIqhGx57yb/documents/public/42fdb354-619e-40e5-840a-665bb742a7db" TargetMode="External"/><Relationship Id="rId20" Type="http://schemas.openxmlformats.org/officeDocument/2006/relationships/hyperlink" Target="https://ti.energia.gob.mx/api_documentos/public/api/v1/client-systems/NUrVsAShATUUqrsRXujwkIqhGx57yb/documents/public/94aeeb32-ee8b-4872-a0e9-e37b1d7f1f4f" TargetMode="External"/><Relationship Id="rId41" Type="http://schemas.openxmlformats.org/officeDocument/2006/relationships/hyperlink" Target="https://ti.energia.gob.mx/api_documentos/public/api/v1/client-systems/NUrVsAShATUUqrsRXujwkIqhGx57yb/documents/public/8e2c2955-26a0-4c83-8ee2-a36ac9c7d689" TargetMode="External"/><Relationship Id="rId62" Type="http://schemas.openxmlformats.org/officeDocument/2006/relationships/hyperlink" Target="https://ti.energia.gob.mx/api_documentos/public/api/v1/client-systems/NUrVsAShATUUqrsRXujwkIqhGx57yb/documents/public/0231fe10-1675-4f76-b7ed-a76872634725" TargetMode="External"/><Relationship Id="rId83" Type="http://schemas.openxmlformats.org/officeDocument/2006/relationships/hyperlink" Target="https://ti.energia.gob.mx/api_documentos/public/api/v1/client-systems/NUrVsAShATUUqrsRXujwkIqhGx57yb/documents/public/0997cd66-46c2-48af-9778-a5530002bb04" TargetMode="External"/><Relationship Id="rId88" Type="http://schemas.openxmlformats.org/officeDocument/2006/relationships/hyperlink" Target="https://ti.energia.gob.mx/api_documentos/public/api/v1/client-systems/NUrVsAShATUUqrsRXujwkIqhGx57yb/documents/public/7b2ea56d-77a9-49c8-a5c5-c02439b2426f" TargetMode="External"/><Relationship Id="rId111" Type="http://schemas.openxmlformats.org/officeDocument/2006/relationships/hyperlink" Target="https://ti.energia.gob.mx/api_documentos/public/api/v1/client-systems/NUrVsAShATUUqrsRXujwkIqhGx57yb/documents/public/7c9888e6-5e81-4a21-9fd4-a41542fcc0d5" TargetMode="External"/><Relationship Id="rId132" Type="http://schemas.openxmlformats.org/officeDocument/2006/relationships/hyperlink" Target="https://ti.energia.gob.mx/api_documentos/public/api/v1/client-systems/NUrVsAShATUUqrsRXujwkIqhGx57yb/documents/public/21ff1c94-5454-4eb9-b3cb-e35c38819749" TargetMode="External"/><Relationship Id="rId153" Type="http://schemas.openxmlformats.org/officeDocument/2006/relationships/hyperlink" Target="https://ti.energia.gob.mx/api_documentos/public/api/v1/client-systems/NUrVsAShATUUqrsRXujwkIqhGx57yb/documents/public/6e06e6bf-dadb-4391-95ad-4314074ce52f" TargetMode="External"/><Relationship Id="rId174" Type="http://schemas.openxmlformats.org/officeDocument/2006/relationships/hyperlink" Target="https://ti.energia.gob.mx/api_documentos/public/api/v1/client-systems/NUrVsAShATUUqrsRXujwkIqhGx57yb/documents/public/1133320e-30ad-4544-a749-743c0df7d702" TargetMode="External"/><Relationship Id="rId179" Type="http://schemas.openxmlformats.org/officeDocument/2006/relationships/hyperlink" Target="https://ti.energia.gob.mx/api_documentos/public/api/v1/client-systems/NUrVsAShATUUqrsRXujwkIqhGx57yb/documents/public/8f9534e3-4020-44da-8c03-ffb8f2e84bf1" TargetMode="External"/><Relationship Id="rId195" Type="http://schemas.openxmlformats.org/officeDocument/2006/relationships/hyperlink" Target="https://ti.energia.gob.mx/api_documentos/public/api/v1/client-systems/NUrVsAShATUUqrsRXujwkIqhGx57yb/documents/public/0453ca91-88d8-440d-9db1-c0b612a5d48c" TargetMode="External"/><Relationship Id="rId209" Type="http://schemas.openxmlformats.org/officeDocument/2006/relationships/hyperlink" Target="https://ti.energia.gob.mx/api_documentos/public/api/v1/client-systems/NUrVsAShATUUqrsRXujwkIqhGx57yb/documents/public/fa3d5d2f-5e1d-4722-adf6-fc6fba50902a" TargetMode="External"/><Relationship Id="rId190" Type="http://schemas.openxmlformats.org/officeDocument/2006/relationships/hyperlink" Target="https://ti.energia.gob.mx/api_documentos/public/api/v1/client-systems/NUrVsAShATUUqrsRXujwkIqhGx57yb/documents/public/5e2f3ae3-a816-48ae-8025-bb4d6a71bb13" TargetMode="External"/><Relationship Id="rId204" Type="http://schemas.openxmlformats.org/officeDocument/2006/relationships/hyperlink" Target="https://ti.energia.gob.mx/api_documentos/public/api/v1/client-systems/NUrVsAShATUUqrsRXujwkIqhGx57yb/documents/public/fd48d537-5cad-437e-baba-824485b87c09" TargetMode="External"/><Relationship Id="rId220" Type="http://schemas.openxmlformats.org/officeDocument/2006/relationships/hyperlink" Target="https://ti.energia.gob.mx/api_documentos/public/api/v1/client-systems/NUrVsAShATUUqrsRXujwkIqhGx57yb/documents/public/6d50790a-1f06-4c2f-a4c5-7ed0f50d1585" TargetMode="External"/><Relationship Id="rId15" Type="http://schemas.openxmlformats.org/officeDocument/2006/relationships/hyperlink" Target="https://ti.energia.gob.mx/api_documentos/public/api/v1/client-systems/NUrVsAShATUUqrsRXujwkIqhGx57yb/documents/public/0e633476-393e-46ff-aeff-53e2f4c6b76e" TargetMode="External"/><Relationship Id="rId36" Type="http://schemas.openxmlformats.org/officeDocument/2006/relationships/hyperlink" Target="https://ti.energia.gob.mx/api_documentos/public/api/v1/client-systems/NUrVsAShATUUqrsRXujwkIqhGx57yb/documents/public/43997a36-e867-4593-9295-efd0eea155f2" TargetMode="External"/><Relationship Id="rId57" Type="http://schemas.openxmlformats.org/officeDocument/2006/relationships/hyperlink" Target="https://ti.energia.gob.mx/api_documentos/public/api/v1/client-systems/NUrVsAShATUUqrsRXujwkIqhGx57yb/documents/public/6079db60-ca82-46b3-b4cb-c1a55f839de5" TargetMode="External"/><Relationship Id="rId106" Type="http://schemas.openxmlformats.org/officeDocument/2006/relationships/hyperlink" Target="https://ti.energia.gob.mx/api_documentos/public/api/v1/client-systems/NUrVsAShATUUqrsRXujwkIqhGx57yb/documents/public/c91aa20d-1cdc-4dd6-8d2e-b795d2b9e411" TargetMode="External"/><Relationship Id="rId127" Type="http://schemas.openxmlformats.org/officeDocument/2006/relationships/hyperlink" Target="https://ti.energia.gob.mx/api_documentos/public/api/v1/client-systems/NUrVsAShATUUqrsRXujwkIqhGx57yb/documents/public/95ba6cfc-9e39-45e1-9005-adb45367433d" TargetMode="External"/><Relationship Id="rId10" Type="http://schemas.openxmlformats.org/officeDocument/2006/relationships/hyperlink" Target="https://ti.energia.gob.mx/api_documentos/public/api/v1/client-systems/NUrVsAShATUUqrsRXujwkIqhGx57yb/documents/public/43c3c9c0-7ebc-4145-a59d-791677ef5473" TargetMode="External"/><Relationship Id="rId31" Type="http://schemas.openxmlformats.org/officeDocument/2006/relationships/hyperlink" Target="https://ti.energia.gob.mx/api_documentos/public/api/v1/client-systems/NUrVsAShATUUqrsRXujwkIqhGx57yb/documents/public/88462d79-d7bd-43d9-992c-4f0f6a668ab2" TargetMode="External"/><Relationship Id="rId52" Type="http://schemas.openxmlformats.org/officeDocument/2006/relationships/hyperlink" Target="https://ti.energia.gob.mx/api_documentos/public/api/v1/client-systems/NUrVsAShATUUqrsRXujwkIqhGx57yb/documents/public/a7a3075a-31a2-4576-b544-b5ebb7693be0" TargetMode="External"/><Relationship Id="rId73" Type="http://schemas.openxmlformats.org/officeDocument/2006/relationships/hyperlink" Target="https://ti.energia.gob.mx/api_documentos/public/api/v1/client-systems/NUrVsAShATUUqrsRXujwkIqhGx57yb/documents/public/8da6e2bf-aa98-40c8-ac89-831a105fb192" TargetMode="External"/><Relationship Id="rId78" Type="http://schemas.openxmlformats.org/officeDocument/2006/relationships/hyperlink" Target="https://ti.energia.gob.mx/api_documentos/public/api/v1/client-systems/NUrVsAShATUUqrsRXujwkIqhGx57yb/documents/public/10998012-482b-4a94-8d9e-585f7230eadb" TargetMode="External"/><Relationship Id="rId94" Type="http://schemas.openxmlformats.org/officeDocument/2006/relationships/hyperlink" Target="https://ti.energia.gob.mx/api_documentos/public/api/v1/client-systems/NUrVsAShATUUqrsRXujwkIqhGx57yb/documents/public/5e4422b3-75f7-4126-92b6-645d966e6760" TargetMode="External"/><Relationship Id="rId99" Type="http://schemas.openxmlformats.org/officeDocument/2006/relationships/hyperlink" Target="https://ti.energia.gob.mx/api_documentos/public/api/v1/client-systems/NUrVsAShATUUqrsRXujwkIqhGx57yb/documents/public/c17c26b0-e4e6-4872-a91b-cb8b54c66a86" TargetMode="External"/><Relationship Id="rId101" Type="http://schemas.openxmlformats.org/officeDocument/2006/relationships/hyperlink" Target="https://ti.energia.gob.mx/api_documentos/public/api/v1/client-systems/NUrVsAShATUUqrsRXujwkIqhGx57yb/documents/public/7b710cbd-e8a2-43a2-8e85-d1659340b37a" TargetMode="External"/><Relationship Id="rId122" Type="http://schemas.openxmlformats.org/officeDocument/2006/relationships/hyperlink" Target="https://ti.energia.gob.mx/api_documentos/public/api/v1/client-systems/NUrVsAShATUUqrsRXujwkIqhGx57yb/documents/public/499eaba4-7e29-4ed6-92f0-3d76ea68e3a2" TargetMode="External"/><Relationship Id="rId143" Type="http://schemas.openxmlformats.org/officeDocument/2006/relationships/hyperlink" Target="https://ti.energia.gob.mx/api_documentos/public/api/v1/client-systems/NUrVsAShATUUqrsRXujwkIqhGx57yb/documents/public/4defed86-8473-4bc0-88eb-10c742a906e1" TargetMode="External"/><Relationship Id="rId148" Type="http://schemas.openxmlformats.org/officeDocument/2006/relationships/hyperlink" Target="https://ti.energia.gob.mx/api_documentos/public/api/v1/client-systems/NUrVsAShATUUqrsRXujwkIqhGx57yb/documents/public/771395a7-af07-4e0d-9ce3-f84e2c659364" TargetMode="External"/><Relationship Id="rId164" Type="http://schemas.openxmlformats.org/officeDocument/2006/relationships/hyperlink" Target="https://ti.energia.gob.mx/api_documentos/public/api/v1/client-systems/NUrVsAShATUUqrsRXujwkIqhGx57yb/documents/public/28a739b0-1453-458f-ad76-8ebeaf75f578" TargetMode="External"/><Relationship Id="rId169" Type="http://schemas.openxmlformats.org/officeDocument/2006/relationships/hyperlink" Target="https://ti.energia.gob.mx/api_documentos/public/api/v1/client-systems/NUrVsAShATUUqrsRXujwkIqhGx57yb/documents/public/f53f7e26-aca7-4f71-874b-34dc65a218e4" TargetMode="External"/><Relationship Id="rId185" Type="http://schemas.openxmlformats.org/officeDocument/2006/relationships/hyperlink" Target="https://ti.energia.gob.mx/api_documentos/public/api/v1/client-systems/NUrVsAShATUUqrsRXujwkIqhGx57yb/documents/public/753916e4-ea18-4734-a3d7-075f23883453" TargetMode="External"/><Relationship Id="rId4" Type="http://schemas.openxmlformats.org/officeDocument/2006/relationships/hyperlink" Target="https://ti.energia.gob.mx/api_documentos/public/api/v1/client-systems/NUrVsAShATUUqrsRXujwkIqhGx57yb/documents/public/60671282-31ae-4f92-b47a-967b0bd31d5d" TargetMode="External"/><Relationship Id="rId9" Type="http://schemas.openxmlformats.org/officeDocument/2006/relationships/hyperlink" Target="https://ti.energia.gob.mx/api_documentos/public/api/v1/client-systems/NUrVsAShATUUqrsRXujwkIqhGx57yb/documents/public/7d72e77d-f8ee-4bd2-8c78-84dace104922" TargetMode="External"/><Relationship Id="rId180" Type="http://schemas.openxmlformats.org/officeDocument/2006/relationships/hyperlink" Target="https://ti.energia.gob.mx/api_documentos/public/api/v1/client-systems/NUrVsAShATUUqrsRXujwkIqhGx57yb/documents/public/2a1a45ca-7f51-4551-8e4f-9d018a3398cb" TargetMode="External"/><Relationship Id="rId210" Type="http://schemas.openxmlformats.org/officeDocument/2006/relationships/hyperlink" Target="https://ti.energia.gob.mx/api_documentos/public/api/v1/client-systems/NUrVsAShATUUqrsRXujwkIqhGx57yb/documents/public/e565c16e-32b5-44d5-97c9-4fb9f7a2d1fa" TargetMode="External"/><Relationship Id="rId215" Type="http://schemas.openxmlformats.org/officeDocument/2006/relationships/hyperlink" Target="https://ti.energia.gob.mx/api_documentos/public/api/v1/client-systems/NUrVsAShATUUqrsRXujwkIqhGx57yb/documents/public/2b793cb5-80e8-4e8f-b088-10760c171b78" TargetMode="External"/><Relationship Id="rId26" Type="http://schemas.openxmlformats.org/officeDocument/2006/relationships/hyperlink" Target="https://ti.energia.gob.mx/api_documentos/public/api/v1/client-systems/NUrVsAShATUUqrsRXujwkIqhGx57yb/documents/public/b71d478f-8ff4-4dc7-b5bf-1ef73580714b" TargetMode="External"/><Relationship Id="rId47" Type="http://schemas.openxmlformats.org/officeDocument/2006/relationships/hyperlink" Target="https://ti.energia.gob.mx/api_documentos/public/api/v1/client-systems/NUrVsAShATUUqrsRXujwkIqhGx57yb/documents/public/a8621fcc-3fc1-4272-ba34-b80303aee0b7" TargetMode="External"/><Relationship Id="rId68" Type="http://schemas.openxmlformats.org/officeDocument/2006/relationships/hyperlink" Target="https://ti.energia.gob.mx/api_documentos/public/api/v1/client-systems/NUrVsAShATUUqrsRXujwkIqhGx57yb/documents/public/66c4e1ec-d047-4cdb-93dd-14947f7cd1bb" TargetMode="External"/><Relationship Id="rId89" Type="http://schemas.openxmlformats.org/officeDocument/2006/relationships/hyperlink" Target="https://ti.energia.gob.mx/api_documentos/public/api/v1/client-systems/NUrVsAShATUUqrsRXujwkIqhGx57yb/documents/public/f045c513-6c17-4672-bbce-61a2144e1f0e" TargetMode="External"/><Relationship Id="rId112" Type="http://schemas.openxmlformats.org/officeDocument/2006/relationships/hyperlink" Target="https://ti.energia.gob.mx/api_documentos/public/api/v1/client-systems/NUrVsAShATUUqrsRXujwkIqhGx57yb/documents/public/5c897852-d619-4d4e-9e50-b09e513d29ee" TargetMode="External"/><Relationship Id="rId133" Type="http://schemas.openxmlformats.org/officeDocument/2006/relationships/hyperlink" Target="https://ti.energia.gob.mx/api_documentos/public/api/v1/client-systems/NUrVsAShATUUqrsRXujwkIqhGx57yb/documents/public/635a518a-2e3e-4df4-8eb1-13556e8fbf95" TargetMode="External"/><Relationship Id="rId154" Type="http://schemas.openxmlformats.org/officeDocument/2006/relationships/hyperlink" Target="https://ti.energia.gob.mx/api_documentos/public/api/v1/client-systems/NUrVsAShATUUqrsRXujwkIqhGx57yb/documents/public/76044c90-bf86-4e35-9c95-426e4cbe1e21" TargetMode="External"/><Relationship Id="rId175" Type="http://schemas.openxmlformats.org/officeDocument/2006/relationships/hyperlink" Target="https://ti.energia.gob.mx/api_documentos/public/api/v1/client-systems/NUrVsAShATUUqrsRXujwkIqhGx57yb/documents/public/fa38e85d-d348-4ca2-9305-4160902add59" TargetMode="External"/><Relationship Id="rId196" Type="http://schemas.openxmlformats.org/officeDocument/2006/relationships/hyperlink" Target="https://ti.energia.gob.mx/api_documentos/public/api/v1/client-systems/NUrVsAShATUUqrsRXujwkIqhGx57yb/documents/public/33ffee5b-2d3d-4b55-ae73-219e98a88320" TargetMode="External"/><Relationship Id="rId200" Type="http://schemas.openxmlformats.org/officeDocument/2006/relationships/hyperlink" Target="https://ti.energia.gob.mx/api_documentos/public/api/v1/client-systems/NUrVsAShATUUqrsRXujwkIqhGx57yb/documents/public/e38ea5ba-de73-4b99-ab8f-fa10177ad025" TargetMode="External"/><Relationship Id="rId16" Type="http://schemas.openxmlformats.org/officeDocument/2006/relationships/hyperlink" Target="https://ti.energia.gob.mx/api_documentos/public/api/v1/client-systems/NUrVsAShATUUqrsRXujwkIqhGx57yb/documents/public/a9b03403-9b29-4ee5-89c8-c641523754a5" TargetMode="External"/><Relationship Id="rId221" Type="http://schemas.openxmlformats.org/officeDocument/2006/relationships/hyperlink" Target="https://ti.energia.gob.mx/api_documentos/public/api/v1/client-systems/NUrVsAShATUUqrsRXujwkIqhGx57yb/documents/public/bab2103d-5b0b-42d0-8961-f074afd8663c" TargetMode="External"/><Relationship Id="rId37" Type="http://schemas.openxmlformats.org/officeDocument/2006/relationships/hyperlink" Target="https://ti.energia.gob.mx/api_documentos/public/api/v1/client-systems/NUrVsAShATUUqrsRXujwkIqhGx57yb/documents/public/a6f2ffad-72d5-496b-8699-afdfab6b7068" TargetMode="External"/><Relationship Id="rId58" Type="http://schemas.openxmlformats.org/officeDocument/2006/relationships/hyperlink" Target="https://ti.energia.gob.mx/api_documentos/public/api/v1/client-systems/NUrVsAShATUUqrsRXujwkIqhGx57yb/documents/public/00f2b0ad-728a-4f42-9685-370d377aaf40" TargetMode="External"/><Relationship Id="rId79" Type="http://schemas.openxmlformats.org/officeDocument/2006/relationships/hyperlink" Target="https://ti.energia.gob.mx/api_documentos/public/api/v1/client-systems/NUrVsAShATUUqrsRXujwkIqhGx57yb/documents/public/10e43f03-104c-4093-887f-b115a30a8b9a" TargetMode="External"/><Relationship Id="rId102" Type="http://schemas.openxmlformats.org/officeDocument/2006/relationships/hyperlink" Target="https://ti.energia.gob.mx/api_documentos/public/api/v1/client-systems/NUrVsAShATUUqrsRXujwkIqhGx57yb/documents/public/7d27056c-a901-41b7-9bb9-7eb3cce4539f" TargetMode="External"/><Relationship Id="rId123" Type="http://schemas.openxmlformats.org/officeDocument/2006/relationships/hyperlink" Target="https://ti.energia.gob.mx/api_documentos/public/api/v1/client-systems/NUrVsAShATUUqrsRXujwkIqhGx57yb/documents/public/df6f2217-e44d-4048-b388-a905f02f4644" TargetMode="External"/><Relationship Id="rId144" Type="http://schemas.openxmlformats.org/officeDocument/2006/relationships/hyperlink" Target="https://ti.energia.gob.mx/api_documentos/public/api/v1/client-systems/NUrVsAShATUUqrsRXujwkIqhGx57yb/documents/public/440ece52-a2dd-4f3a-9eea-116fe6d9d32d" TargetMode="External"/><Relationship Id="rId90" Type="http://schemas.openxmlformats.org/officeDocument/2006/relationships/hyperlink" Target="https://ti.energia.gob.mx/api_documentos/public/api/v1/client-systems/NUrVsAShATUUqrsRXujwkIqhGx57yb/documents/public/59b68672-29d5-49a7-a83f-42d2a462f339" TargetMode="External"/><Relationship Id="rId165" Type="http://schemas.openxmlformats.org/officeDocument/2006/relationships/hyperlink" Target="https://ti.energia.gob.mx/api_documentos/public/api/v1/client-systems/NUrVsAShATUUqrsRXujwkIqhGx57yb/documents/public/26f68269-f68a-4a1e-95ea-3eff898fdadf" TargetMode="External"/><Relationship Id="rId186" Type="http://schemas.openxmlformats.org/officeDocument/2006/relationships/hyperlink" Target="https://ti.energia.gob.mx/api_documentos/public/api/v1/client-systems/NUrVsAShATUUqrsRXujwkIqhGx57yb/documents/public/e94d8d9b-88be-423f-8e45-327fc2479693" TargetMode="External"/><Relationship Id="rId211" Type="http://schemas.openxmlformats.org/officeDocument/2006/relationships/hyperlink" Target="https://ti.energia.gob.mx/api_documentos/public/api/v1/client-systems/NUrVsAShATUUqrsRXujwkIqhGx57yb/documents/public/054fc1ef-0bb1-4d0b-9e9f-6a54ab094a57" TargetMode="External"/><Relationship Id="rId27" Type="http://schemas.openxmlformats.org/officeDocument/2006/relationships/hyperlink" Target="https://ti.energia.gob.mx/api_documentos/public/api/v1/client-systems/NUrVsAShATUUqrsRXujwkIqhGx57yb/documents/public/5e2ec3ee-74e1-4a5f-b513-ae2229f44897" TargetMode="External"/><Relationship Id="rId48" Type="http://schemas.openxmlformats.org/officeDocument/2006/relationships/hyperlink" Target="https://ti.energia.gob.mx/api_documentos/public/api/v1/client-systems/NUrVsAShATUUqrsRXujwkIqhGx57yb/documents/public/9e2bad1d-f758-4f87-892e-42e9e0168cb5" TargetMode="External"/><Relationship Id="rId69" Type="http://schemas.openxmlformats.org/officeDocument/2006/relationships/hyperlink" Target="https://ti.energia.gob.mx/api_documentos/public/api/v1/client-systems/NUrVsAShATUUqrsRXujwkIqhGx57yb/documents/public/407856c4-919a-4ced-b26e-bc5b4ce47d49" TargetMode="External"/><Relationship Id="rId113" Type="http://schemas.openxmlformats.org/officeDocument/2006/relationships/hyperlink" Target="https://ti.energia.gob.mx/api_documentos/public/api/v1/client-systems/NUrVsAShATUUqrsRXujwkIqhGx57yb/documents/public/ab39584f-b831-424f-a2d6-f28c2fd80003" TargetMode="External"/><Relationship Id="rId134" Type="http://schemas.openxmlformats.org/officeDocument/2006/relationships/hyperlink" Target="https://ti.energia.gob.mx/api_documentos/public/api/v1/client-systems/NUrVsAShATUUqrsRXujwkIqhGx57yb/documents/public/62f129ab-0e1a-4766-bb15-769c6a447649" TargetMode="External"/><Relationship Id="rId80" Type="http://schemas.openxmlformats.org/officeDocument/2006/relationships/hyperlink" Target="https://ti.energia.gob.mx/api_documentos/public/api/v1/client-systems/NUrVsAShATUUqrsRXujwkIqhGx57yb/documents/public/6f59ef38-a495-4264-b46b-b2dc9a680463" TargetMode="External"/><Relationship Id="rId155" Type="http://schemas.openxmlformats.org/officeDocument/2006/relationships/hyperlink" Target="https://ti.energia.gob.mx/api_documentos/public/api/v1/client-systems/NUrVsAShATUUqrsRXujwkIqhGx57yb/documents/public/785faea5-6434-48b3-a293-9bb52177358b" TargetMode="External"/><Relationship Id="rId176" Type="http://schemas.openxmlformats.org/officeDocument/2006/relationships/hyperlink" Target="https://ti.energia.gob.mx/api_documentos/public/api/v1/client-systems/NUrVsAShATUUqrsRXujwkIqhGx57yb/documents/public/b428f71d-c5ec-418c-b501-f4f6d56b48f1" TargetMode="External"/><Relationship Id="rId197" Type="http://schemas.openxmlformats.org/officeDocument/2006/relationships/hyperlink" Target="https://ti.energia.gob.mx/api_documentos/public/api/v1/client-systems/NUrVsAShATUUqrsRXujwkIqhGx57yb/documents/public/ec6edbbc-e29a-4240-87d5-b16d52595792" TargetMode="External"/><Relationship Id="rId201" Type="http://schemas.openxmlformats.org/officeDocument/2006/relationships/hyperlink" Target="https://ti.energia.gob.mx/api_documentos/public/api/v1/client-systems/NUrVsAShATUUqrsRXujwkIqhGx57yb/documents/public/9a88a118-2055-40e3-b18a-4df747194dae" TargetMode="External"/><Relationship Id="rId222" Type="http://schemas.openxmlformats.org/officeDocument/2006/relationships/hyperlink" Target="https://ti.energia.gob.mx/api_documentos/public/api/v1/client-systems/NUrVsAShATUUqrsRXujwkIqhGx57yb/documents/public/3ca1f0c1-edc0-4b91-b526-e086a5bac05b" TargetMode="External"/><Relationship Id="rId17" Type="http://schemas.openxmlformats.org/officeDocument/2006/relationships/hyperlink" Target="https://ti.energia.gob.mx/api_documentos/public/api/v1/client-systems/NUrVsAShATUUqrsRXujwkIqhGx57yb/documents/public/15ee8630-3af5-4cc1-b790-1e849b321bf7" TargetMode="External"/><Relationship Id="rId38" Type="http://schemas.openxmlformats.org/officeDocument/2006/relationships/hyperlink" Target="https://ti.energia.gob.mx/api_documentos/public/api/v1/client-systems/NUrVsAShATUUqrsRXujwkIqhGx57yb/documents/public/92a0c941-ca7e-45b4-b698-eb8722ba7724" TargetMode="External"/><Relationship Id="rId59" Type="http://schemas.openxmlformats.org/officeDocument/2006/relationships/hyperlink" Target="https://ti.energia.gob.mx/api_documentos/public/api/v1/client-systems/NUrVsAShATUUqrsRXujwkIqhGx57yb/documents/public/6bb46112-ec80-4ec0-a12c-813d3f643f05" TargetMode="External"/><Relationship Id="rId103" Type="http://schemas.openxmlformats.org/officeDocument/2006/relationships/hyperlink" Target="https://ti.energia.gob.mx/api_documentos/public/api/v1/client-systems/NUrVsAShATUUqrsRXujwkIqhGx57yb/documents/public/234a4043-ab78-4b18-960a-e2d7e4425e34" TargetMode="External"/><Relationship Id="rId124" Type="http://schemas.openxmlformats.org/officeDocument/2006/relationships/hyperlink" Target="https://ti.energia.gob.mx/api_documentos/public/api/v1/client-systems/NUrVsAShATUUqrsRXujwkIqhGx57yb/documents/public/444c643d-0d56-4bce-824d-a631bc7d9d93" TargetMode="External"/><Relationship Id="rId70" Type="http://schemas.openxmlformats.org/officeDocument/2006/relationships/hyperlink" Target="https://ti.energia.gob.mx/api_documentos/public/api/v1/client-systems/NUrVsAShATUUqrsRXujwkIqhGx57yb/documents/public/e46fa1ba-aa57-4356-9e0c-f0d4a8d9ac33" TargetMode="External"/><Relationship Id="rId91" Type="http://schemas.openxmlformats.org/officeDocument/2006/relationships/hyperlink" Target="https://ti.energia.gob.mx/api_documentos/public/api/v1/client-systems/NUrVsAShATUUqrsRXujwkIqhGx57yb/documents/public/9b4d2193-f132-484e-a7f6-0ff96c4e4c5a" TargetMode="External"/><Relationship Id="rId145" Type="http://schemas.openxmlformats.org/officeDocument/2006/relationships/hyperlink" Target="https://ti.energia.gob.mx/api_documentos/public/api/v1/client-systems/NUrVsAShATUUqrsRXujwkIqhGx57yb/documents/public/f90010cd-3f9b-4972-a9a9-12191b73d3b6" TargetMode="External"/><Relationship Id="rId166" Type="http://schemas.openxmlformats.org/officeDocument/2006/relationships/hyperlink" Target="https://ti.energia.gob.mx/api_documentos/public/api/v1/client-systems/NUrVsAShATUUqrsRXujwkIqhGx57yb/documents/public/2c11c197-0362-4c46-8435-cfb9ab0fbce6" TargetMode="External"/><Relationship Id="rId187" Type="http://schemas.openxmlformats.org/officeDocument/2006/relationships/hyperlink" Target="https://ti.energia.gob.mx/api_documentos/public/api/v1/client-systems/NUrVsAShATUUqrsRXujwkIqhGx57yb/documents/public/9856de0f-1a42-4da4-b708-b317674850d0" TargetMode="External"/><Relationship Id="rId1" Type="http://schemas.openxmlformats.org/officeDocument/2006/relationships/hyperlink" Target="https://ti.energia.gob.mx/api_documentos/public/api/v1/client-systems/NUrVsAShATUUqrsRXujwkIqhGx57yb/documents/public/1fe4049a-dbf5-4351-a62e-dfcde7e3f6a5" TargetMode="External"/><Relationship Id="rId212" Type="http://schemas.openxmlformats.org/officeDocument/2006/relationships/hyperlink" Target="https://ti.energia.gob.mx/api_documentos/public/api/v1/client-systems/NUrVsAShATUUqrsRXujwkIqhGx57yb/documents/public/40ba21b9-4058-4244-b39f-d69ed77318a8" TargetMode="External"/><Relationship Id="rId28" Type="http://schemas.openxmlformats.org/officeDocument/2006/relationships/hyperlink" Target="https://ti.energia.gob.mx/api_documentos/public/api/v1/client-systems/NUrVsAShATUUqrsRXujwkIqhGx57yb/documents/public/c0052d3d-be26-49d4-bda7-3d5a94a45020" TargetMode="External"/><Relationship Id="rId49" Type="http://schemas.openxmlformats.org/officeDocument/2006/relationships/hyperlink" Target="https://ti.energia.gob.mx/api_documentos/public/api/v1/client-systems/NUrVsAShATUUqrsRXujwkIqhGx57yb/documents/public/0318d63c-3bb5-40e4-bcc9-c8ddea0a52cc" TargetMode="External"/><Relationship Id="rId114" Type="http://schemas.openxmlformats.org/officeDocument/2006/relationships/hyperlink" Target="https://ti.energia.gob.mx/api_documentos/public/api/v1/client-systems/NUrVsAShATUUqrsRXujwkIqhGx57yb/documents/public/069120dc-1458-4dc8-8a8b-2a1d61dbbebe" TargetMode="External"/><Relationship Id="rId60" Type="http://schemas.openxmlformats.org/officeDocument/2006/relationships/hyperlink" Target="https://ti.energia.gob.mx/api_documentos/public/api/v1/client-systems/NUrVsAShATUUqrsRXujwkIqhGx57yb/documents/public/fd793cbe-49d8-4787-9653-04b789a9a680" TargetMode="External"/><Relationship Id="rId81" Type="http://schemas.openxmlformats.org/officeDocument/2006/relationships/hyperlink" Target="https://ti.energia.gob.mx/api_documentos/public/api/v1/client-systems/NUrVsAShATUUqrsRXujwkIqhGx57yb/documents/public/7910934b-1948-4d4d-ad4e-ee69b7e23a3d" TargetMode="External"/><Relationship Id="rId135" Type="http://schemas.openxmlformats.org/officeDocument/2006/relationships/hyperlink" Target="https://ti.energia.gob.mx/api_documentos/public/api/v1/client-systems/NUrVsAShATUUqrsRXujwkIqhGx57yb/documents/public/a6394945-934a-4c96-a70e-13ca7d344a0d" TargetMode="External"/><Relationship Id="rId156" Type="http://schemas.openxmlformats.org/officeDocument/2006/relationships/hyperlink" Target="https://ti.energia.gob.mx/api_documentos/public/api/v1/client-systems/NUrVsAShATUUqrsRXujwkIqhGx57yb/documents/public/5fed898f-8a45-4141-85c2-58048fc92331" TargetMode="External"/><Relationship Id="rId177" Type="http://schemas.openxmlformats.org/officeDocument/2006/relationships/hyperlink" Target="https://ti.energia.gob.mx/api_documentos/public/api/v1/client-systems/NUrVsAShATUUqrsRXujwkIqhGx57yb/documents/public/7805643b-7f0a-4d84-b5c0-fb4614a0220a" TargetMode="External"/><Relationship Id="rId198" Type="http://schemas.openxmlformats.org/officeDocument/2006/relationships/hyperlink" Target="https://ti.energia.gob.mx/api_documentos/public/api/v1/client-systems/NUrVsAShATUUqrsRXujwkIqhGx57yb/documents/public/f932bee9-1ba8-455a-9fcc-70c6c0501ff3" TargetMode="External"/><Relationship Id="rId202" Type="http://schemas.openxmlformats.org/officeDocument/2006/relationships/hyperlink" Target="https://ti.energia.gob.mx/api_documentos/public/api/v1/client-systems/NUrVsAShATUUqrsRXujwkIqhGx57yb/documents/public/7774a069-08e2-43a9-acae-dd4bc3ec5d49" TargetMode="External"/><Relationship Id="rId18" Type="http://schemas.openxmlformats.org/officeDocument/2006/relationships/hyperlink" Target="https://ti.energia.gob.mx/api_documentos/public/api/v1/client-systems/NUrVsAShATUUqrsRXujwkIqhGx57yb/documents/public/52dc8043-a1b0-4c2c-9cb3-78d09b87f7d3" TargetMode="External"/><Relationship Id="rId39" Type="http://schemas.openxmlformats.org/officeDocument/2006/relationships/hyperlink" Target="https://ti.energia.gob.mx/api_documentos/public/api/v1/client-systems/NUrVsAShATUUqrsRXujwkIqhGx57yb/documents/public/ef6d27d9-453d-4ac1-aeef-df0b63b2db01" TargetMode="External"/><Relationship Id="rId50" Type="http://schemas.openxmlformats.org/officeDocument/2006/relationships/hyperlink" Target="https://ti.energia.gob.mx/api_documentos/public/api/v1/client-systems/NUrVsAShATUUqrsRXujwkIqhGx57yb/documents/public/71cf5877-1806-4b03-8451-1c9091a72d57" TargetMode="External"/><Relationship Id="rId104" Type="http://schemas.openxmlformats.org/officeDocument/2006/relationships/hyperlink" Target="https://ti.energia.gob.mx/api_documentos/public/api/v1/client-systems/NUrVsAShATUUqrsRXujwkIqhGx57yb/documents/public/ee755d58-110b-4e03-a487-1b0d5355c7bd" TargetMode="External"/><Relationship Id="rId125" Type="http://schemas.openxmlformats.org/officeDocument/2006/relationships/hyperlink" Target="https://ti.energia.gob.mx/api_documentos/public/api/v1/client-systems/NUrVsAShATUUqrsRXujwkIqhGx57yb/documents/public/b5aea7ca-e121-4f4f-8810-219a517c2b44" TargetMode="External"/><Relationship Id="rId146" Type="http://schemas.openxmlformats.org/officeDocument/2006/relationships/hyperlink" Target="https://ti.energia.gob.mx/api_documentos/public/api/v1/client-systems/NUrVsAShATUUqrsRXujwkIqhGx57yb/documents/public/7b312711-7afb-42e3-b196-4c60bcc4a9fe" TargetMode="External"/><Relationship Id="rId167" Type="http://schemas.openxmlformats.org/officeDocument/2006/relationships/hyperlink" Target="https://ti.energia.gob.mx/api_documentos/public/api/v1/client-systems/NUrVsAShATUUqrsRXujwkIqhGx57yb/documents/public/a57d973d-0b9c-431f-9d8f-e807ac4e9f42" TargetMode="External"/><Relationship Id="rId188" Type="http://schemas.openxmlformats.org/officeDocument/2006/relationships/hyperlink" Target="https://ti.energia.gob.mx/api_documentos/public/api/v1/client-systems/NUrVsAShATUUqrsRXujwkIqhGx57yb/documents/public/7638c09a-ab32-4136-b596-e1d550418fe7" TargetMode="External"/><Relationship Id="rId71" Type="http://schemas.openxmlformats.org/officeDocument/2006/relationships/hyperlink" Target="https://ti.energia.gob.mx/api_documentos/public/api/v1/client-systems/NUrVsAShATUUqrsRXujwkIqhGx57yb/documents/public/6030dfd2-5937-4002-9e6c-387cedd05701" TargetMode="External"/><Relationship Id="rId92" Type="http://schemas.openxmlformats.org/officeDocument/2006/relationships/hyperlink" Target="https://ti.energia.gob.mx/api_documentos/public/api/v1/client-systems/NUrVsAShATUUqrsRXujwkIqhGx57yb/documents/public/fee0cd42-d4ad-4efd-84eb-f84823f1d0b2" TargetMode="External"/><Relationship Id="rId213" Type="http://schemas.openxmlformats.org/officeDocument/2006/relationships/hyperlink" Target="https://ti.energia.gob.mx/api_documentos/public/api/v1/client-systems/NUrVsAShATUUqrsRXujwkIqhGx57yb/documents/public/1f1d7642-6ad6-440a-8b94-ddeb5faeb31a" TargetMode="External"/><Relationship Id="rId2" Type="http://schemas.openxmlformats.org/officeDocument/2006/relationships/hyperlink" Target="https://ti.energia.gob.mx/api_documentos/public/api/v1/client-systems/NUrVsAShATUUqrsRXujwkIqhGx57yb/documents/public/f3c5fd89-cd65-494d-bd3c-038599c33f5c" TargetMode="External"/><Relationship Id="rId29" Type="http://schemas.openxmlformats.org/officeDocument/2006/relationships/hyperlink" Target="https://ti.energia.gob.mx/api_documentos/public/api/v1/client-systems/NUrVsAShATUUqrsRXujwkIqhGx57yb/documents/public/133d53d5-a143-4f22-9d2f-8bf58360cb4a" TargetMode="External"/><Relationship Id="rId40" Type="http://schemas.openxmlformats.org/officeDocument/2006/relationships/hyperlink" Target="https://ti.energia.gob.mx/api_documentos/public/api/v1/client-systems/NUrVsAShATUUqrsRXujwkIqhGx57yb/documents/public/247abc14-61d0-4ebf-a46e-073bee2b9f60" TargetMode="External"/><Relationship Id="rId115" Type="http://schemas.openxmlformats.org/officeDocument/2006/relationships/hyperlink" Target="https://ti.energia.gob.mx/api_documentos/public/api/v1/client-systems/NUrVsAShATUUqrsRXujwkIqhGx57yb/documents/public/8f1b95c7-152a-40ab-8b8a-b1c48a4392f6" TargetMode="External"/><Relationship Id="rId136" Type="http://schemas.openxmlformats.org/officeDocument/2006/relationships/hyperlink" Target="https://ti.energia.gob.mx/api_documentos/public/api/v1/client-systems/NUrVsAShATUUqrsRXujwkIqhGx57yb/documents/public/700994a6-056f-4cd1-9b66-2f02e5a175af" TargetMode="External"/><Relationship Id="rId157" Type="http://schemas.openxmlformats.org/officeDocument/2006/relationships/hyperlink" Target="https://ti.energia.gob.mx/api_documentos/public/api/v1/client-systems/NUrVsAShATUUqrsRXujwkIqhGx57yb/documents/public/32934beb-1a57-490e-978a-0a90e13fbe45" TargetMode="External"/><Relationship Id="rId178" Type="http://schemas.openxmlformats.org/officeDocument/2006/relationships/hyperlink" Target="https://ti.energia.gob.mx/api_documentos/public/api/v1/client-systems/NUrVsAShATUUqrsRXujwkIqhGx57yb/documents/public/75ed0b75-5fba-4fdd-b0c7-545402cbf63a" TargetMode="External"/><Relationship Id="rId61" Type="http://schemas.openxmlformats.org/officeDocument/2006/relationships/hyperlink" Target="https://ti.energia.gob.mx/api_documentos/public/api/v1/client-systems/NUrVsAShATUUqrsRXujwkIqhGx57yb/documents/public/b4e865d6-e279-4730-b86c-92e5551eac2e" TargetMode="External"/><Relationship Id="rId82" Type="http://schemas.openxmlformats.org/officeDocument/2006/relationships/hyperlink" Target="https://ti.energia.gob.mx/api_documentos/public/api/v1/client-systems/NUrVsAShATUUqrsRXujwkIqhGx57yb/documents/public/c478a499-1500-4c98-ab78-d70a33044098" TargetMode="External"/><Relationship Id="rId199" Type="http://schemas.openxmlformats.org/officeDocument/2006/relationships/hyperlink" Target="https://ti.energia.gob.mx/api_documentos/public/api/v1/client-systems/NUrVsAShATUUqrsRXujwkIqhGx57yb/documents/public/5599357b-20cf-42cf-8e5e-a118d4d23f7e" TargetMode="External"/><Relationship Id="rId203" Type="http://schemas.openxmlformats.org/officeDocument/2006/relationships/hyperlink" Target="https://ti.energia.gob.mx/api_documentos/public/api/v1/client-systems/NUrVsAShATUUqrsRXujwkIqhGx57yb/documents/public/d4b2945d-5beb-4d99-88c2-c9427fec89ba" TargetMode="External"/><Relationship Id="rId19" Type="http://schemas.openxmlformats.org/officeDocument/2006/relationships/hyperlink" Target="https://ti.energia.gob.mx/api_documentos/public/api/v1/client-systems/NUrVsAShATUUqrsRXujwkIqhGx57yb/documents/public/702f37c0-469c-4ace-9e84-8f5630c49699" TargetMode="External"/><Relationship Id="rId30" Type="http://schemas.openxmlformats.org/officeDocument/2006/relationships/hyperlink" Target="https://ti.energia.gob.mx/api_documentos/public/api/v1/client-systems/NUrVsAShATUUqrsRXujwkIqhGx57yb/documents/public/e7402563-6818-4f11-ac8a-c245ca1b3a57" TargetMode="External"/><Relationship Id="rId105" Type="http://schemas.openxmlformats.org/officeDocument/2006/relationships/hyperlink" Target="https://ti.energia.gob.mx/api_documentos/public/api/v1/client-systems/NUrVsAShATUUqrsRXujwkIqhGx57yb/documents/public/075d6295-518d-405d-aa21-0d0c23e7165b" TargetMode="External"/><Relationship Id="rId126" Type="http://schemas.openxmlformats.org/officeDocument/2006/relationships/hyperlink" Target="https://ti.energia.gob.mx/api_documentos/public/api/v1/client-systems/NUrVsAShATUUqrsRXujwkIqhGx57yb/documents/public/b243d914-347e-49c0-902e-8731f9e04cbd" TargetMode="External"/><Relationship Id="rId147" Type="http://schemas.openxmlformats.org/officeDocument/2006/relationships/hyperlink" Target="https://ti.energia.gob.mx/api_documentos/public/api/v1/client-systems/NUrVsAShATUUqrsRXujwkIqhGx57yb/documents/public/22fee0a2-746f-43d4-a859-51ced34d3556" TargetMode="External"/><Relationship Id="rId168" Type="http://schemas.openxmlformats.org/officeDocument/2006/relationships/hyperlink" Target="https://ti.energia.gob.mx/api_documentos/public/api/v1/client-systems/NUrVsAShATUUqrsRXujwkIqhGx57yb/documents/public/086f9f17-646f-44de-b2ee-09a3c576d103"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17" Type="http://schemas.openxmlformats.org/officeDocument/2006/relationships/hyperlink" Target="https://ti.energia.gob.mx/api_documentos/public/api/v1/client-systems/NUrVsAShATUUqrsRXujwkIqhGx57yb/documents/public/862bdfa8-c090-421f-b9f5-4900b0704b41" TargetMode="External"/><Relationship Id="rId21" Type="http://schemas.openxmlformats.org/officeDocument/2006/relationships/hyperlink" Target="https://ti.energia.gob.mx/api_documentos/public/api/v1/client-systems/NUrVsAShATUUqrsRXujwkIqhGx57yb/documents/public/a2cd7532-bd37-4870-bc7c-58db1097e60b" TargetMode="External"/><Relationship Id="rId63" Type="http://schemas.openxmlformats.org/officeDocument/2006/relationships/hyperlink" Target="https://ti.energia.gob.mx/api_documentos/public/api/v1/client-systems/NUrVsAShATUUqrsRXujwkIqhGx57yb/documents/public/4bb578fc-db0d-4b90-a71d-3dd5a9c2c5a8" TargetMode="External"/><Relationship Id="rId159" Type="http://schemas.openxmlformats.org/officeDocument/2006/relationships/hyperlink" Target="https://ti.energia.gob.mx/api_documentos/public/api/v1/client-systems/NUrVsAShATUUqrsRXujwkIqhGx57yb/documents/public/7805643b-7f0a-4d84-b5c0-fb4614a0220a" TargetMode="External"/><Relationship Id="rId170" Type="http://schemas.openxmlformats.org/officeDocument/2006/relationships/hyperlink" Target="https://ti.energia.gob.mx/api_documentos/public/api/v1/client-systems/NUrVsAShATUUqrsRXujwkIqhGx57yb/documents/public/d28fa32e-fa13-4ab8-80c5-aaa0d1663250" TargetMode="External"/><Relationship Id="rId226" Type="http://schemas.openxmlformats.org/officeDocument/2006/relationships/hyperlink" Target="https://ti.energia.gob.mx/api_documentos/public/api/v1/client-systems/NUrVsAShATUUqrsRXujwkIqhGx57yb/documents/public/054fc1ef-0bb1-4d0b-9e9f-6a54ab094a57" TargetMode="External"/><Relationship Id="rId268" Type="http://schemas.openxmlformats.org/officeDocument/2006/relationships/hyperlink" Target="https://ti.energia.gob.mx/api_documentos/public/api/v1/client-systems/NUrVsAShATUUqrsRXujwkIqhGx57yb/documents/public/3a3dc1e1-b9e1-46ce-9ad1-4e15fd8a86b5" TargetMode="External"/><Relationship Id="rId32" Type="http://schemas.openxmlformats.org/officeDocument/2006/relationships/hyperlink" Target="https://ti.energia.gob.mx/api_documentos/public/api/v1/client-systems/NUrVsAShATUUqrsRXujwkIqhGx57yb/documents/public/4ca3825b-7701-48d6-bd9f-3ae0547abb60" TargetMode="External"/><Relationship Id="rId74" Type="http://schemas.openxmlformats.org/officeDocument/2006/relationships/hyperlink" Target="https://ti.energia.gob.mx/api_documentos/public/api/v1/client-systems/NUrVsAShATUUqrsRXujwkIqhGx57yb/documents/public/bdad9aff-be5c-4eed-a142-4fc83ab2ed15" TargetMode="External"/><Relationship Id="rId128" Type="http://schemas.openxmlformats.org/officeDocument/2006/relationships/hyperlink" Target="https://ti.energia.gob.mx/api_documentos/public/api/v1/client-systems/NUrVsAShATUUqrsRXujwkIqhGx57yb/documents/public/2c552fa3-99fd-4973-8159-843515422009" TargetMode="External"/><Relationship Id="rId5" Type="http://schemas.openxmlformats.org/officeDocument/2006/relationships/hyperlink" Target="https://ti.energia.gob.mx/api_documentos/public/api/v1/client-systems/NUrVsAShATUUqrsRXujwkIqhGx57yb/documents/public/c17c26b0-e4e6-4872-a91b-cb8b54c66a86" TargetMode="External"/><Relationship Id="rId181" Type="http://schemas.openxmlformats.org/officeDocument/2006/relationships/hyperlink" Target="https://ti.energia.gob.mx/api_documentos/public/api/v1/client-systems/NUrVsAShATUUqrsRXujwkIqhGx57yb/documents/public/5e2f3ae3-a816-48ae-8025-bb4d6a71bb13" TargetMode="External"/><Relationship Id="rId237" Type="http://schemas.openxmlformats.org/officeDocument/2006/relationships/hyperlink" Target="https://ti.energia.gob.mx/api_documentos/public/api/v1/client-systems/NUrVsAShATUUqrsRXujwkIqhGx57yb/documents/public/2b793cb5-80e8-4e8f-b088-10760c171b78" TargetMode="External"/><Relationship Id="rId279" Type="http://schemas.openxmlformats.org/officeDocument/2006/relationships/hyperlink" Target="https://ti.energia.gob.mx/api_documentos/public/api/v1/client-systems/NUrVsAShATUUqrsRXujwkIqhGx57yb/documents/public/09768138-8e08-49c0-90de-9743583a750f" TargetMode="External"/><Relationship Id="rId43" Type="http://schemas.openxmlformats.org/officeDocument/2006/relationships/hyperlink" Target="https://ti.energia.gob.mx/api_documentos/public/api/v1/client-systems/NUrVsAShATUUqrsRXujwkIqhGx57yb/documents/public/5b08cd3d-198c-4cf2-ac06-593c4a126326" TargetMode="External"/><Relationship Id="rId139" Type="http://schemas.openxmlformats.org/officeDocument/2006/relationships/hyperlink" Target="https://ti.energia.gob.mx/api_documentos/public/api/v1/client-systems/NUrVsAShATUUqrsRXujwkIqhGx57yb/documents/public/0caecd2c-f829-42fe-8993-99bdd9e75c15" TargetMode="External"/><Relationship Id="rId85" Type="http://schemas.openxmlformats.org/officeDocument/2006/relationships/hyperlink" Target="https://ti.energia.gob.mx/api_documentos/public/api/v1/client-systems/NUrVsAShATUUqrsRXujwkIqhGx57yb/documents/public/c0052d3d-be26-49d4-bda7-3d5a94a45020" TargetMode="External"/><Relationship Id="rId150" Type="http://schemas.openxmlformats.org/officeDocument/2006/relationships/hyperlink" Target="https://ti.energia.gob.mx/api_documentos/public/api/v1/client-systems/NUrVsAShATUUqrsRXujwkIqhGx57yb/documents/public/9cadea49-2944-4bce-876b-b17becf9a349" TargetMode="External"/><Relationship Id="rId171" Type="http://schemas.openxmlformats.org/officeDocument/2006/relationships/hyperlink" Target="https://ti.energia.gob.mx/api_documentos/public/api/v1/client-systems/NUrVsAShATUUqrsRXujwkIqhGx57yb/documents/public/f95842b6-b2af-4cc5-8c68-e4b7d8481b97" TargetMode="External"/><Relationship Id="rId192" Type="http://schemas.openxmlformats.org/officeDocument/2006/relationships/hyperlink" Target="https://ti.energia.gob.mx/api_documentos/public/api/v1/client-systems/NUrVsAShATUUqrsRXujwkIqhGx57yb/documents/public/dada7713-4c29-4d50-8631-a55ac06f2d42" TargetMode="External"/><Relationship Id="rId206" Type="http://schemas.openxmlformats.org/officeDocument/2006/relationships/hyperlink" Target="https://ti.energia.gob.mx/api_documentos/public/api/v1/client-systems/NUrVsAShATUUqrsRXujwkIqhGx57yb/documents/public/7910934b-1948-4d4d-ad4e-ee69b7e23a3d" TargetMode="External"/><Relationship Id="rId227" Type="http://schemas.openxmlformats.org/officeDocument/2006/relationships/hyperlink" Target="https://ti.energia.gob.mx/api_documentos/public/api/v1/client-systems/NUrVsAShATUUqrsRXujwkIqhGx57yb/documents/public/e565c16e-32b5-44d5-97c9-4fb9f7a2d1fa" TargetMode="External"/><Relationship Id="rId248" Type="http://schemas.openxmlformats.org/officeDocument/2006/relationships/hyperlink" Target="https://ti.energia.gob.mx/api_documentos/public/api/v1/client-systems/NUrVsAShATUUqrsRXujwkIqhGx57yb/documents/public/5e4422b3-75f7-4126-92b6-645d966e6760" TargetMode="External"/><Relationship Id="rId269" Type="http://schemas.openxmlformats.org/officeDocument/2006/relationships/hyperlink" Target="https://ti.energia.gob.mx/api_documentos/public/api/v1/client-systems/NUrVsAShATUUqrsRXujwkIqhGx57yb/documents/public/13b36072-91fe-4cbd-b5e4-3ddd6ee8ab65" TargetMode="External"/><Relationship Id="rId12" Type="http://schemas.openxmlformats.org/officeDocument/2006/relationships/hyperlink" Target="https://ti.energia.gob.mx/api_documentos/public/api/v1/client-systems/NUrVsAShATUUqrsRXujwkIqhGx57yb/documents/public/864b24d6-7248-4177-a8df-a648215265d9" TargetMode="External"/><Relationship Id="rId33" Type="http://schemas.openxmlformats.org/officeDocument/2006/relationships/hyperlink" Target="https://ti.energia.gob.mx/api_documentos/public/api/v1/client-systems/NUrVsAShATUUqrsRXujwkIqhGx57yb/documents/public/070f7212-cf26-4276-a7bc-4c3d783724e7" TargetMode="External"/><Relationship Id="rId108" Type="http://schemas.openxmlformats.org/officeDocument/2006/relationships/hyperlink" Target="https://ti.energia.gob.mx/api_documentos/public/api/v1/client-systems/NUrVsAShATUUqrsRXujwkIqhGx57yb/documents/public/7b312711-7afb-42e3-b196-4c60bcc4a9fe" TargetMode="External"/><Relationship Id="rId129" Type="http://schemas.openxmlformats.org/officeDocument/2006/relationships/hyperlink" Target="https://ti.energia.gob.mx/api_documentos/public/api/v1/client-systems/NUrVsAShATUUqrsRXujwkIqhGx57yb/documents/public/fa38e85d-d348-4ca2-9305-4160902add59" TargetMode="External"/><Relationship Id="rId280" Type="http://schemas.openxmlformats.org/officeDocument/2006/relationships/hyperlink" Target="https://ti.energia.gob.mx/api_documentos/public/api/v1/client-systems/NUrVsAShATUUqrsRXujwkIqhGx57yb/documents/public/b664d718-67bb-4b67-aa8e-f7c667eacc52" TargetMode="External"/><Relationship Id="rId54" Type="http://schemas.openxmlformats.org/officeDocument/2006/relationships/hyperlink" Target="https://ti.energia.gob.mx/api_documentos/public/api/v1/client-systems/NUrVsAShATUUqrsRXujwkIqhGx57yb/documents/public/2fb40a8d-78fd-445b-89f9-8c96526e6a04" TargetMode="External"/><Relationship Id="rId75" Type="http://schemas.openxmlformats.org/officeDocument/2006/relationships/hyperlink" Target="https://ti.energia.gob.mx/api_documentos/public/api/v1/client-systems/NUrVsAShATUUqrsRXujwkIqhGx57yb/documents/public/cd6ef2e6-8be8-477c-90e4-f1e42f128056" TargetMode="External"/><Relationship Id="rId96" Type="http://schemas.openxmlformats.org/officeDocument/2006/relationships/hyperlink" Target="https://ti.energia.gob.mx/api_documentos/public/api/v1/client-systems/NUrVsAShATUUqrsRXujwkIqhGx57yb/documents/public/a99a9a05-c6c7-4b77-bed4-9920cc639cec" TargetMode="External"/><Relationship Id="rId140" Type="http://schemas.openxmlformats.org/officeDocument/2006/relationships/hyperlink" Target="https://ti.energia.gob.mx/api_documentos/public/api/v1/client-systems/NUrVsAShATUUqrsRXujwkIqhGx57yb/documents/public/2c11c197-0362-4c46-8435-cfb9ab0fbce6" TargetMode="External"/><Relationship Id="rId161" Type="http://schemas.openxmlformats.org/officeDocument/2006/relationships/hyperlink" Target="https://ti.energia.gob.mx/api_documentos/public/api/v1/client-systems/NUrVsAShATUUqrsRXujwkIqhGx57yb/documents/public/0318d63c-3bb5-40e4-bcc9-c8ddea0a52cc" TargetMode="External"/><Relationship Id="rId182" Type="http://schemas.openxmlformats.org/officeDocument/2006/relationships/hyperlink" Target="https://ti.energia.gob.mx/api_documentos/public/api/v1/client-systems/NUrVsAShATUUqrsRXujwkIqhGx57yb/documents/public/148a76d7-0f6f-4ec5-ae1b-e7b4ad24eba4" TargetMode="External"/><Relationship Id="rId217" Type="http://schemas.openxmlformats.org/officeDocument/2006/relationships/hyperlink" Target="https://ti.energia.gob.mx/api_documentos/public/api/v1/client-systems/NUrVsAShATUUqrsRXujwkIqhGx57yb/documents/public/2cc00199-530c-4c22-bd6d-0f7eea3c2c50" TargetMode="External"/><Relationship Id="rId6" Type="http://schemas.openxmlformats.org/officeDocument/2006/relationships/hyperlink" Target="https://ti.energia.gob.mx/api_documentos/public/api/v1/client-systems/NUrVsAShATUUqrsRXujwkIqhGx57yb/documents/public/f3c5fd89-cd65-494d-bd3c-038599c33f5c" TargetMode="External"/><Relationship Id="rId238" Type="http://schemas.openxmlformats.org/officeDocument/2006/relationships/hyperlink" Target="https://ti.energia.gob.mx/api_documentos/public/api/v1/client-systems/NUrVsAShATUUqrsRXujwkIqhGx57yb/documents/public/9e81edc0-5480-413d-91cf-c6866fa3b949" TargetMode="External"/><Relationship Id="rId259" Type="http://schemas.openxmlformats.org/officeDocument/2006/relationships/hyperlink" Target="https://ti.energia.gob.mx/api_documentos/public/api/v1/client-systems/NUrVsAShATUUqrsRXujwkIqhGx57yb/documents/public/45c607f5-ecb9-42e4-be2c-4ba722f37e6a" TargetMode="External"/><Relationship Id="rId23" Type="http://schemas.openxmlformats.org/officeDocument/2006/relationships/hyperlink" Target="https://ti.energia.gob.mx/api_documentos/public/api/v1/client-systems/NUrVsAShATUUqrsRXujwkIqhGx57yb/documents/public/0a8b70f6-4867-457e-b6bf-ff9cbfba97cc" TargetMode="External"/><Relationship Id="rId119" Type="http://schemas.openxmlformats.org/officeDocument/2006/relationships/hyperlink" Target="https://ti.energia.gob.mx/api_documentos/public/api/v1/client-systems/NUrVsAShATUUqrsRXujwkIqhGx57yb/documents/public/c478a499-1500-4c98-ab78-d70a33044098" TargetMode="External"/><Relationship Id="rId270" Type="http://schemas.openxmlformats.org/officeDocument/2006/relationships/hyperlink" Target="https://ti.energia.gob.mx/api_documentos/public/api/v1/client-systems/NUrVsAShATUUqrsRXujwkIqhGx57yb/documents/public/1d0d8802-20d2-48cd-aebf-7079b9f2551d" TargetMode="External"/><Relationship Id="rId44" Type="http://schemas.openxmlformats.org/officeDocument/2006/relationships/hyperlink" Target="https://ti.energia.gob.mx/api_documentos/public/api/v1/client-systems/NUrVsAShATUUqrsRXujwkIqhGx57yb/documents/public/5c897852-d619-4d4e-9e50-b09e513d29ee" TargetMode="External"/><Relationship Id="rId65" Type="http://schemas.openxmlformats.org/officeDocument/2006/relationships/hyperlink" Target="https://ti.energia.gob.mx/api_documentos/public/api/v1/client-systems/NUrVsAShATUUqrsRXujwkIqhGx57yb/documents/public/df6f2217-e44d-4048-b388-a905f02f4644" TargetMode="External"/><Relationship Id="rId86" Type="http://schemas.openxmlformats.org/officeDocument/2006/relationships/hyperlink" Target="https://ti.energia.gob.mx/api_documentos/public/api/v1/client-systems/NUrVsAShATUUqrsRXujwkIqhGx57yb/documents/public/133d53d5-a143-4f22-9d2f-8bf58360cb4a" TargetMode="External"/><Relationship Id="rId130" Type="http://schemas.openxmlformats.org/officeDocument/2006/relationships/hyperlink" Target="https://ti.energia.gob.mx/api_documentos/public/api/v1/client-systems/NUrVsAShATUUqrsRXujwkIqhGx57yb/documents/public/e36ffef6-29cd-46a7-884a-96c7729ac218" TargetMode="External"/><Relationship Id="rId151" Type="http://schemas.openxmlformats.org/officeDocument/2006/relationships/hyperlink" Target="https://ti.energia.gob.mx/api_documentos/public/api/v1/client-systems/NUrVsAShATUUqrsRXujwkIqhGx57yb/documents/public/1133320e-30ad-4544-a749-743c0df7d702" TargetMode="External"/><Relationship Id="rId172" Type="http://schemas.openxmlformats.org/officeDocument/2006/relationships/hyperlink" Target="https://ti.energia.gob.mx/api_documentos/public/api/v1/client-systems/NUrVsAShATUUqrsRXujwkIqhGx57yb/documents/public/753916e4-ea18-4734-a3d7-075f23883453" TargetMode="External"/><Relationship Id="rId193" Type="http://schemas.openxmlformats.org/officeDocument/2006/relationships/hyperlink" Target="https://ti.energia.gob.mx/api_documentos/public/api/v1/client-systems/NUrVsAShATUUqrsRXujwkIqhGx57yb/documents/public/6030dfd2-5937-4002-9e6c-387cedd05701" TargetMode="External"/><Relationship Id="rId207" Type="http://schemas.openxmlformats.org/officeDocument/2006/relationships/hyperlink" Target="https://ti.energia.gob.mx/api_documentos/public/api/v1/client-systems/NUrVsAShATUUqrsRXujwkIqhGx57yb/documents/public/56d5585c-f812-420f-aa3f-42ccecf5068d" TargetMode="External"/><Relationship Id="rId228" Type="http://schemas.openxmlformats.org/officeDocument/2006/relationships/hyperlink" Target="https://ti.energia.gob.mx/api_documentos/public/api/v1/client-systems/NUrVsAShATUUqrsRXujwkIqhGx57yb/documents/public/54e70821-d376-4703-8fdb-db45289e16c1" TargetMode="External"/><Relationship Id="rId249" Type="http://schemas.openxmlformats.org/officeDocument/2006/relationships/hyperlink" Target="https://ti.energia.gob.mx/api_documentos/public/api/v1/client-systems/NUrVsAShATUUqrsRXujwkIqhGx57yb/documents/public/927a4d21-596b-48f7-9d77-b0369f0e2883" TargetMode="External"/><Relationship Id="rId13" Type="http://schemas.openxmlformats.org/officeDocument/2006/relationships/hyperlink" Target="https://ti.energia.gob.mx/api_documentos/public/api/v1/client-systems/NUrVsAShATUUqrsRXujwkIqhGx57yb/documents/public/a8439f40-4388-4aeb-8c01-9dfb04728345" TargetMode="External"/><Relationship Id="rId109" Type="http://schemas.openxmlformats.org/officeDocument/2006/relationships/hyperlink" Target="https://ti.energia.gob.mx/api_documentos/public/api/v1/client-systems/NUrVsAShATUUqrsRXujwkIqhGx57yb/documents/public/f045c513-6c17-4672-bbce-61a2144e1f0e" TargetMode="External"/><Relationship Id="rId260" Type="http://schemas.openxmlformats.org/officeDocument/2006/relationships/hyperlink" Target="https://ti.energia.gob.mx/api_documentos/public/api/v1/client-systems/NUrVsAShATUUqrsRXujwkIqhGx57yb/documents/public/0c2c4088-8201-4f5b-b4c5-ec21cbcd5053" TargetMode="External"/><Relationship Id="rId281" Type="http://schemas.openxmlformats.org/officeDocument/2006/relationships/hyperlink" Target="https://ti.energia.gob.mx/api_documentos/public/api/v1/client-systems/NUrVsAShATUUqrsRXujwkIqhGx57yb/documents/public/de760761-a47b-4f74-9366-94314a275e9f" TargetMode="External"/><Relationship Id="rId34" Type="http://schemas.openxmlformats.org/officeDocument/2006/relationships/hyperlink" Target="https://ti.energia.gob.mx/api_documentos/public/api/v1/client-systems/NUrVsAShATUUqrsRXujwkIqhGx57yb/documents/public/ebbbefc4-eebf-4a61-9363-48e81eddce89" TargetMode="External"/><Relationship Id="rId55" Type="http://schemas.openxmlformats.org/officeDocument/2006/relationships/hyperlink" Target="https://ti.energia.gob.mx/api_documentos/public/api/v1/client-systems/NUrVsAShATUUqrsRXujwkIqhGx57yb/documents/public/5a98b855-5b0d-4e00-85e1-668f58ef95b3" TargetMode="External"/><Relationship Id="rId76" Type="http://schemas.openxmlformats.org/officeDocument/2006/relationships/hyperlink" Target="https://ti.energia.gob.mx/api_documentos/public/api/v1/client-systems/NUrVsAShATUUqrsRXujwkIqhGx57yb/documents/public/74aa648a-2eb5-4602-954a-9c993736c7b5" TargetMode="External"/><Relationship Id="rId97" Type="http://schemas.openxmlformats.org/officeDocument/2006/relationships/hyperlink" Target="https://ti.energia.gob.mx/api_documentos/public/api/v1/client-systems/NUrVsAShATUUqrsRXujwkIqhGx57yb/documents/public/c64407c6-1b57-464e-9ee1-a171ff9a1e37" TargetMode="External"/><Relationship Id="rId120" Type="http://schemas.openxmlformats.org/officeDocument/2006/relationships/hyperlink" Target="https://ti.energia.gob.mx/api_documentos/public/api/v1/client-systems/NUrVsAShATUUqrsRXujwkIqhGx57yb/documents/public/6e06e6bf-dadb-4391-95ad-4314074ce52f" TargetMode="External"/><Relationship Id="rId141" Type="http://schemas.openxmlformats.org/officeDocument/2006/relationships/hyperlink" Target="https://ti.energia.gob.mx/api_documentos/public/api/v1/client-systems/NUrVsAShATUUqrsRXujwkIqhGx57yb/documents/public/a57d973d-0b9c-431f-9d8f-e807ac4e9f42" TargetMode="External"/><Relationship Id="rId7" Type="http://schemas.openxmlformats.org/officeDocument/2006/relationships/hyperlink" Target="https://ti.energia.gob.mx/api_documentos/public/api/v1/client-systems/NUrVsAShATUUqrsRXujwkIqhGx57yb/documents/public/ab39584f-b831-424f-a2d6-f28c2fd80003" TargetMode="External"/><Relationship Id="rId162" Type="http://schemas.openxmlformats.org/officeDocument/2006/relationships/hyperlink" Target="https://ti.energia.gob.mx/api_documentos/public/api/v1/client-systems/NUrVsAShATUUqrsRXujwkIqhGx57yb/documents/public/71cf5877-1806-4b03-8451-1c9091a72d57" TargetMode="External"/><Relationship Id="rId183" Type="http://schemas.openxmlformats.org/officeDocument/2006/relationships/hyperlink" Target="https://ti.energia.gob.mx/api_documentos/public/api/v1/client-systems/NUrVsAShATUUqrsRXujwkIqhGx57yb/documents/public/a1fa01cd-a220-440c-9994-477bd6faa5f0" TargetMode="External"/><Relationship Id="rId218" Type="http://schemas.openxmlformats.org/officeDocument/2006/relationships/hyperlink" Target="https://ti.energia.gob.mx/api_documentos/public/api/v1/client-systems/NUrVsAShATUUqrsRXujwkIqhGx57yb/documents/public/24c56cab-647d-4b88-a78c-ff146b7478a2" TargetMode="External"/><Relationship Id="rId239" Type="http://schemas.openxmlformats.org/officeDocument/2006/relationships/hyperlink" Target="https://ti.energia.gob.mx/api_documentos/public/api/v1/client-systems/NUrVsAShATUUqrsRXujwkIqhGx57yb/documents/public/10998012-482b-4a94-8d9e-585f7230eadb" TargetMode="External"/><Relationship Id="rId250" Type="http://schemas.openxmlformats.org/officeDocument/2006/relationships/hyperlink" Target="https://ti.energia.gob.mx/api_documentos/public/api/v1/client-systems/NUrVsAShATUUqrsRXujwkIqhGx57yb/documents/public/5ac74352-3389-4243-8a23-68f198a9be22" TargetMode="External"/><Relationship Id="rId271" Type="http://schemas.openxmlformats.org/officeDocument/2006/relationships/hyperlink" Target="https://ti.energia.gob.mx/api_documentos/public/api/v1/client-systems/NUrVsAShATUUqrsRXujwkIqhGx57yb/documents/public/7709f3fe-c59a-425f-ad41-4bf289cf83a4" TargetMode="External"/><Relationship Id="rId24" Type="http://schemas.openxmlformats.org/officeDocument/2006/relationships/hyperlink" Target="https://ti.energia.gob.mx/api_documentos/public/api/v1/client-systems/NUrVsAShATUUqrsRXujwkIqhGx57yb/documents/public/0997cd66-46c2-48af-9778-a5530002bb04" TargetMode="External"/><Relationship Id="rId45" Type="http://schemas.openxmlformats.org/officeDocument/2006/relationships/hyperlink" Target="https://ti.energia.gob.mx/api_documentos/public/api/v1/client-systems/NUrVsAShATUUqrsRXujwkIqhGx57yb/documents/public/84fad1c2-f8f8-488a-bd39-6f4410718be8" TargetMode="External"/><Relationship Id="rId66" Type="http://schemas.openxmlformats.org/officeDocument/2006/relationships/hyperlink" Target="https://ti.energia.gob.mx/api_documentos/public/api/v1/client-systems/NUrVsAShATUUqrsRXujwkIqhGx57yb/documents/public/a6394945-934a-4c96-a70e-13ca7d344a0d" TargetMode="External"/><Relationship Id="rId87" Type="http://schemas.openxmlformats.org/officeDocument/2006/relationships/hyperlink" Target="https://ti.energia.gob.mx/api_documentos/public/api/v1/client-systems/NUrVsAShATUUqrsRXujwkIqhGx57yb/documents/public/81c6af6e-82a9-4de6-9665-19b0a9e6863c" TargetMode="External"/><Relationship Id="rId110" Type="http://schemas.openxmlformats.org/officeDocument/2006/relationships/hyperlink" Target="https://ti.energia.gob.mx/api_documentos/public/api/v1/client-systems/NUrVsAShATUUqrsRXujwkIqhGx57yb/documents/public/43997a36-e867-4593-9295-efd0eea155f2" TargetMode="External"/><Relationship Id="rId131" Type="http://schemas.openxmlformats.org/officeDocument/2006/relationships/hyperlink" Target="https://ti.energia.gob.mx/api_documentos/public/api/v1/client-systems/NUrVsAShATUUqrsRXujwkIqhGx57yb/documents/public/59b68672-29d5-49a7-a83f-42d2a462f339" TargetMode="External"/><Relationship Id="rId152" Type="http://schemas.openxmlformats.org/officeDocument/2006/relationships/hyperlink" Target="https://ti.energia.gob.mx/api_documentos/public/api/v1/client-systems/NUrVsAShATUUqrsRXujwkIqhGx57yb/documents/public/a9b03403-9b29-4ee5-89c8-c641523754a5" TargetMode="External"/><Relationship Id="rId173" Type="http://schemas.openxmlformats.org/officeDocument/2006/relationships/hyperlink" Target="https://ti.energia.gob.mx/api_documentos/public/api/v1/client-systems/NUrVsAShATUUqrsRXujwkIqhGx57yb/documents/public/444cc13b-a085-48b8-a9dc-eb62f2aa16a0" TargetMode="External"/><Relationship Id="rId194" Type="http://schemas.openxmlformats.org/officeDocument/2006/relationships/hyperlink" Target="https://ti.energia.gob.mx/api_documentos/public/api/v1/client-systems/NUrVsAShATUUqrsRXujwkIqhGx57yb/documents/public/407856c4-919a-4ced-b26e-bc5b4ce47d49" TargetMode="External"/><Relationship Id="rId208" Type="http://schemas.openxmlformats.org/officeDocument/2006/relationships/hyperlink" Target="https://ti.energia.gob.mx/api_documentos/public/api/v1/client-systems/NUrVsAShATUUqrsRXujwkIqhGx57yb/documents/public/0e633476-393e-46ff-aeff-53e2f4c6b76e" TargetMode="External"/><Relationship Id="rId229" Type="http://schemas.openxmlformats.org/officeDocument/2006/relationships/hyperlink" Target="https://ti.energia.gob.mx/api_documentos/public/api/v1/client-systems/NUrVsAShATUUqrsRXujwkIqhGx57yb/documents/public/40ba21b9-4058-4244-b39f-d69ed77318a8" TargetMode="External"/><Relationship Id="rId240" Type="http://schemas.openxmlformats.org/officeDocument/2006/relationships/hyperlink" Target="https://ti.energia.gob.mx/api_documentos/public/api/v1/client-systems/NUrVsAShATUUqrsRXujwkIqhGx57yb/documents/public/66c4e1ec-d047-4cdb-93dd-14947f7cd1bb" TargetMode="External"/><Relationship Id="rId261" Type="http://schemas.openxmlformats.org/officeDocument/2006/relationships/hyperlink" Target="https://ti.energia.gob.mx/api_documentos/public/api/v1/client-systems/NUrVsAShATUUqrsRXujwkIqhGx57yb/documents/public/b9d5864d-564b-474d-a01b-5f3a5418de4e" TargetMode="External"/><Relationship Id="rId14" Type="http://schemas.openxmlformats.org/officeDocument/2006/relationships/hyperlink" Target="https://ti.energia.gob.mx/api_documentos/public/api/v1/client-systems/NUrVsAShATUUqrsRXujwkIqhGx57yb/documents/public/56c1ee0b-c5bf-4765-adab-157b51806331" TargetMode="External"/><Relationship Id="rId35" Type="http://schemas.openxmlformats.org/officeDocument/2006/relationships/hyperlink" Target="https://ti.energia.gob.mx/api_documentos/public/api/v1/client-systems/NUrVsAShATUUqrsRXujwkIqhGx57yb/documents/public/9c6727b3-db7f-4c53-a75d-8db0b278ec0e" TargetMode="External"/><Relationship Id="rId56" Type="http://schemas.openxmlformats.org/officeDocument/2006/relationships/hyperlink" Target="https://ti.energia.gob.mx/api_documentos/public/api/v1/client-systems/NUrVsAShATUUqrsRXujwkIqhGx57yb/documents/public/cb3ef5c4-e890-40b4-bff7-635e05a8c72a" TargetMode="External"/><Relationship Id="rId77" Type="http://schemas.openxmlformats.org/officeDocument/2006/relationships/hyperlink" Target="https://ti.energia.gob.mx/api_documentos/public/api/v1/client-systems/NUrVsAShATUUqrsRXujwkIqhGx57yb/documents/public/b4e865d6-e279-4730-b86c-92e5551eac2e" TargetMode="External"/><Relationship Id="rId100" Type="http://schemas.openxmlformats.org/officeDocument/2006/relationships/hyperlink" Target="https://ti.energia.gob.mx/api_documentos/public/api/v1/client-systems/NUrVsAShATUUqrsRXujwkIqhGx57yb/documents/public/88462d79-d7bd-43d9-992c-4f0f6a668ab2" TargetMode="External"/><Relationship Id="rId282" Type="http://schemas.openxmlformats.org/officeDocument/2006/relationships/hyperlink" Target="https://ti.energia.gob.mx/api_documentos/public/api/v1/client-systems/NUrVsAShATUUqrsRXujwkIqhGx57yb/documents/public/7344cb15-38a0-4c2c-b90c-b5b0f8943f89" TargetMode="External"/><Relationship Id="rId8" Type="http://schemas.openxmlformats.org/officeDocument/2006/relationships/hyperlink" Target="https://ti.energia.gob.mx/api_documentos/public/api/v1/client-systems/NUrVsAShATUUqrsRXujwkIqhGx57yb/documents/public/7b710cbd-e8a2-43a2-8e85-d1659340b37a" TargetMode="External"/><Relationship Id="rId98" Type="http://schemas.openxmlformats.org/officeDocument/2006/relationships/hyperlink" Target="https://ti.energia.gob.mx/api_documentos/public/api/v1/client-systems/NUrVsAShATUUqrsRXujwkIqhGx57yb/documents/public/822f1d36-da93-4711-abaf-72c11e52b83c" TargetMode="External"/><Relationship Id="rId121" Type="http://schemas.openxmlformats.org/officeDocument/2006/relationships/hyperlink" Target="https://ti.energia.gob.mx/api_documentos/public/api/v1/client-systems/NUrVsAShATUUqrsRXujwkIqhGx57yb/documents/public/76044c90-bf86-4e35-9c95-426e4cbe1e21" TargetMode="External"/><Relationship Id="rId142" Type="http://schemas.openxmlformats.org/officeDocument/2006/relationships/hyperlink" Target="https://ti.energia.gob.mx/api_documentos/public/api/v1/client-systems/NUrVsAShATUUqrsRXujwkIqhGx57yb/documents/public/0453ca91-88d8-440d-9db1-c0b612a5d48c" TargetMode="External"/><Relationship Id="rId163" Type="http://schemas.openxmlformats.org/officeDocument/2006/relationships/hyperlink" Target="https://ti.energia.gob.mx/api_documentos/public/api/v1/client-systems/NUrVsAShATUUqrsRXujwkIqhGx57yb/documents/public/6eade135-2146-4afb-9879-d08d99dfd30a" TargetMode="External"/><Relationship Id="rId184" Type="http://schemas.openxmlformats.org/officeDocument/2006/relationships/hyperlink" Target="https://ti.energia.gob.mx/api_documentos/public/api/v1/client-systems/NUrVsAShATUUqrsRXujwkIqhGx57yb/documents/public/61cf1a6e-f580-4955-a9e8-32f88cb7c0fa" TargetMode="External"/><Relationship Id="rId219" Type="http://schemas.openxmlformats.org/officeDocument/2006/relationships/hyperlink" Target="https://ti.energia.gob.mx/api_documentos/public/api/v1/client-systems/NUrVsAShATUUqrsRXujwkIqhGx57yb/documents/public/fa3d5d2f-5e1d-4722-adf6-fc6fba50902a" TargetMode="External"/><Relationship Id="rId230" Type="http://schemas.openxmlformats.org/officeDocument/2006/relationships/hyperlink" Target="https://ti.energia.gob.mx/api_documentos/public/api/v1/client-systems/NUrVsAShATUUqrsRXujwkIqhGx57yb/documents/public/5ad36a16-a0e6-42a4-85b5-351fd8f18a94" TargetMode="External"/><Relationship Id="rId251" Type="http://schemas.openxmlformats.org/officeDocument/2006/relationships/hyperlink" Target="https://ti.energia.gob.mx/api_documentos/public/api/v1/client-systems/NUrVsAShATUUqrsRXujwkIqhGx57yb/documents/public/f4218275-5737-451b-940f-a535cbc1e0bf" TargetMode="External"/><Relationship Id="rId25" Type="http://schemas.openxmlformats.org/officeDocument/2006/relationships/hyperlink" Target="https://ti.energia.gob.mx/api_documentos/public/api/v1/client-systems/NUrVsAShATUUqrsRXujwkIqhGx57yb/documents/public/427436ff-40ff-484a-80b8-1095fa6dd8de" TargetMode="External"/><Relationship Id="rId46" Type="http://schemas.openxmlformats.org/officeDocument/2006/relationships/hyperlink" Target="https://ti.energia.gob.mx/api_documentos/public/api/v1/client-systems/NUrVsAShATUUqrsRXujwkIqhGx57yb/documents/public/52dc8043-a1b0-4c2c-9cb3-78d09b87f7d3" TargetMode="External"/><Relationship Id="rId67" Type="http://schemas.openxmlformats.org/officeDocument/2006/relationships/hyperlink" Target="https://ti.energia.gob.mx/api_documentos/public/api/v1/client-systems/NUrVsAShATUUqrsRXujwkIqhGx57yb/documents/public/43c3c9c0-7ebc-4145-a59d-791677ef5473" TargetMode="External"/><Relationship Id="rId272" Type="http://schemas.openxmlformats.org/officeDocument/2006/relationships/hyperlink" Target="https://ti.energia.gob.mx/api_documentos/public/api/v1/client-systems/NUrVsAShATUUqrsRXujwkIqhGx57yb/documents/public/a1475f40-b45a-4abb-b262-c48bcb014303" TargetMode="External"/><Relationship Id="rId88" Type="http://schemas.openxmlformats.org/officeDocument/2006/relationships/hyperlink" Target="https://ti.energia.gob.mx/api_documentos/public/api/v1/client-systems/NUrVsAShATUUqrsRXujwkIqhGx57yb/documents/public/785faea5-6434-48b3-a293-9bb52177358b" TargetMode="External"/><Relationship Id="rId111" Type="http://schemas.openxmlformats.org/officeDocument/2006/relationships/hyperlink" Target="https://ti.energia.gob.mx/api_documentos/public/api/v1/client-systems/NUrVsAShATUUqrsRXujwkIqhGx57yb/documents/public/22fee0a2-746f-43d4-a859-51ced34d3556" TargetMode="External"/><Relationship Id="rId132" Type="http://schemas.openxmlformats.org/officeDocument/2006/relationships/hyperlink" Target="https://ti.energia.gob.mx/api_documentos/public/api/v1/client-systems/NUrVsAShATUUqrsRXujwkIqhGx57yb/documents/public/eec5ad53-cc1f-4ab7-8844-8ef54f7ba7d5" TargetMode="External"/><Relationship Id="rId153" Type="http://schemas.openxmlformats.org/officeDocument/2006/relationships/hyperlink" Target="https://ti.energia.gob.mx/api_documentos/public/api/v1/client-systems/NUrVsAShATUUqrsRXujwkIqhGx57yb/documents/public/b428f71d-c5ec-418c-b501-f4f6d56b48f1" TargetMode="External"/><Relationship Id="rId174" Type="http://schemas.openxmlformats.org/officeDocument/2006/relationships/hyperlink" Target="https://ti.energia.gob.mx/api_documentos/public/api/v1/client-systems/NUrVsAShATUUqrsRXujwkIqhGx57yb/documents/public/e94d8d9b-88be-423f-8e45-327fc2479693" TargetMode="External"/><Relationship Id="rId195" Type="http://schemas.openxmlformats.org/officeDocument/2006/relationships/hyperlink" Target="https://ti.energia.gob.mx/api_documentos/public/api/v1/client-systems/NUrVsAShATUUqrsRXujwkIqhGx57yb/documents/public/ec6edbbc-e29a-4240-87d5-b16d52595792" TargetMode="External"/><Relationship Id="rId209" Type="http://schemas.openxmlformats.org/officeDocument/2006/relationships/hyperlink" Target="https://ti.energia.gob.mx/api_documentos/public/api/v1/client-systems/NUrVsAShATUUqrsRXujwkIqhGx57yb/documents/public/53aece3e-0941-4384-b8d7-4f34641fa503" TargetMode="External"/><Relationship Id="rId220" Type="http://schemas.openxmlformats.org/officeDocument/2006/relationships/hyperlink" Target="https://ti.energia.gob.mx/api_documentos/public/api/v1/client-systems/NUrVsAShATUUqrsRXujwkIqhGx57yb/documents/public/37c55c2b-3e4a-48a8-a501-5b3a4f0bdba6" TargetMode="External"/><Relationship Id="rId241" Type="http://schemas.openxmlformats.org/officeDocument/2006/relationships/hyperlink" Target="https://ti.energia.gob.mx/api_documentos/public/api/v1/client-systems/NUrVsAShATUUqrsRXujwkIqhGx57yb/documents/public/91c13b8e-93d5-46ee-943b-d7f14efb2e1d" TargetMode="External"/><Relationship Id="rId15" Type="http://schemas.openxmlformats.org/officeDocument/2006/relationships/hyperlink" Target="https://ti.energia.gob.mx/api_documentos/public/api/v1/client-systems/NUrVsAShATUUqrsRXujwkIqhGx57yb/documents/public/7e46bf78-369f-4fde-b69a-532805500e5b" TargetMode="External"/><Relationship Id="rId36" Type="http://schemas.openxmlformats.org/officeDocument/2006/relationships/hyperlink" Target="https://ti.energia.gob.mx/api_documentos/public/api/v1/client-systems/NUrVsAShATUUqrsRXujwkIqhGx57yb/documents/public/e52b348f-4064-4c7f-a318-e38526146fb7" TargetMode="External"/><Relationship Id="rId57" Type="http://schemas.openxmlformats.org/officeDocument/2006/relationships/hyperlink" Target="https://ti.energia.gob.mx/api_documentos/public/api/v1/client-systems/NUrVsAShATUUqrsRXujwkIqhGx57yb/documents/public/ed5e2aeb-2065-43e5-872a-6f24493fa785" TargetMode="External"/><Relationship Id="rId262" Type="http://schemas.openxmlformats.org/officeDocument/2006/relationships/hyperlink" Target="https://ti.energia.gob.mx/api_documentos/public/api/v1/client-systems/NUrVsAShATUUqrsRXujwkIqhGx57yb/documents/public/fb26c3c8-de49-4b79-9807-7d3067a7b85c" TargetMode="External"/><Relationship Id="rId283" Type="http://schemas.openxmlformats.org/officeDocument/2006/relationships/hyperlink" Target="https://ti.energia.gob.mx/api_documentos/public/api/v1/client-systems/NUrVsAShATUUqrsRXujwkIqhGx57yb/documents/public/fb85ed8b-e770-417e-9dfb-6f51dd397406" TargetMode="External"/><Relationship Id="rId78" Type="http://schemas.openxmlformats.org/officeDocument/2006/relationships/hyperlink" Target="https://ti.energia.gob.mx/api_documentos/public/api/v1/client-systems/NUrVsAShATUUqrsRXujwkIqhGx57yb/documents/public/f90010cd-3f9b-4972-a9a9-12191b73d3b6" TargetMode="External"/><Relationship Id="rId99" Type="http://schemas.openxmlformats.org/officeDocument/2006/relationships/hyperlink" Target="https://ti.energia.gob.mx/api_documentos/public/api/v1/client-systems/NUrVsAShATUUqrsRXujwkIqhGx57yb/documents/public/d941480f-5eaf-4fdd-ae95-2fbd78c268de" TargetMode="External"/><Relationship Id="rId101" Type="http://schemas.openxmlformats.org/officeDocument/2006/relationships/hyperlink" Target="https://ti.energia.gob.mx/api_documentos/public/api/v1/client-systems/NUrVsAShATUUqrsRXujwkIqhGx57yb/documents/public/47615e8b-aaa7-45ed-9c7a-a3aa9547acf8" TargetMode="External"/><Relationship Id="rId122" Type="http://schemas.openxmlformats.org/officeDocument/2006/relationships/hyperlink" Target="https://ti.energia.gob.mx/api_documentos/public/api/v1/client-systems/NUrVsAShATUUqrsRXujwkIqhGx57yb/documents/public/086f9f17-646f-44de-b2ee-09a3c576d103" TargetMode="External"/><Relationship Id="rId143" Type="http://schemas.openxmlformats.org/officeDocument/2006/relationships/hyperlink" Target="https://ti.energia.gob.mx/api_documentos/public/api/v1/client-systems/NUrVsAShATUUqrsRXujwkIqhGx57yb/documents/public/f53f7e26-aca7-4f71-874b-34dc65a218e4" TargetMode="External"/><Relationship Id="rId164" Type="http://schemas.openxmlformats.org/officeDocument/2006/relationships/hyperlink" Target="https://ti.energia.gob.mx/api_documentos/public/api/v1/client-systems/NUrVsAShATUUqrsRXujwkIqhGx57yb/documents/public/8f9534e3-4020-44da-8c03-ffb8f2e84bf1" TargetMode="External"/><Relationship Id="rId185" Type="http://schemas.openxmlformats.org/officeDocument/2006/relationships/hyperlink" Target="https://ti.energia.gob.mx/api_documentos/public/api/v1/client-systems/NUrVsAShATUUqrsRXujwkIqhGx57yb/documents/public/fa071bb9-527b-48a5-9315-fcdeb5ca8d5d" TargetMode="External"/><Relationship Id="rId9" Type="http://schemas.openxmlformats.org/officeDocument/2006/relationships/hyperlink" Target="https://ti.energia.gob.mx/api_documentos/public/api/v1/client-systems/NUrVsAShATUUqrsRXujwkIqhGx57yb/documents/public/3fdc2eac-ee26-468b-a343-f3d3417275c2" TargetMode="External"/><Relationship Id="rId210" Type="http://schemas.openxmlformats.org/officeDocument/2006/relationships/hyperlink" Target="https://ti.energia.gob.mx/api_documentos/public/api/v1/client-systems/NUrVsAShATUUqrsRXujwkIqhGx57yb/documents/public/7774a069-08e2-43a9-acae-dd4bc3ec5d49" TargetMode="External"/><Relationship Id="rId26" Type="http://schemas.openxmlformats.org/officeDocument/2006/relationships/hyperlink" Target="https://ti.energia.gob.mx/api_documentos/public/api/v1/client-systems/NUrVsAShATUUqrsRXujwkIqhGx57yb/documents/public/c91aa20d-1cdc-4dd6-8d2e-b795d2b9e411" TargetMode="External"/><Relationship Id="rId231" Type="http://schemas.openxmlformats.org/officeDocument/2006/relationships/hyperlink" Target="https://ti.energia.gob.mx/api_documentos/public/api/v1/client-systems/NUrVsAShATUUqrsRXujwkIqhGx57yb/documents/public/1f1d7642-6ad6-440a-8b94-ddeb5faeb31a" TargetMode="External"/><Relationship Id="rId252" Type="http://schemas.openxmlformats.org/officeDocument/2006/relationships/hyperlink" Target="https://ti.energia.gob.mx/api_documentos/public/api/v1/client-systems/NUrVsAShATUUqrsRXujwkIqhGx57yb/documents/public/6d50790a-1f06-4c2f-a4c5-7ed0f50d1585" TargetMode="External"/><Relationship Id="rId273" Type="http://schemas.openxmlformats.org/officeDocument/2006/relationships/hyperlink" Target="https://ti.energia.gob.mx/api_documentos/public/api/v1/client-systems/NUrVsAShATUUqrsRXujwkIqhGx57yb/documents/public/a371ccac-3f6e-4279-ab67-51a0acbad810" TargetMode="External"/><Relationship Id="rId47" Type="http://schemas.openxmlformats.org/officeDocument/2006/relationships/hyperlink" Target="https://ti.energia.gob.mx/api_documentos/public/api/v1/client-systems/NUrVsAShATUUqrsRXujwkIqhGx57yb/documents/public/702f37c0-469c-4ace-9e84-8f5630c49699" TargetMode="External"/><Relationship Id="rId68" Type="http://schemas.openxmlformats.org/officeDocument/2006/relationships/hyperlink" Target="https://ti.energia.gob.mx/api_documentos/public/api/v1/client-systems/NUrVsAShATUUqrsRXujwkIqhGx57yb/documents/public/1fe8fef3-d8fc-4630-b0fb-a67316e5fc63" TargetMode="External"/><Relationship Id="rId89" Type="http://schemas.openxmlformats.org/officeDocument/2006/relationships/hyperlink" Target="https://ti.energia.gob.mx/api_documentos/public/api/v1/client-systems/NUrVsAShATUUqrsRXujwkIqhGx57yb/documents/public/8e2c2955-26a0-4c83-8ee2-a36ac9c7d689" TargetMode="External"/><Relationship Id="rId112" Type="http://schemas.openxmlformats.org/officeDocument/2006/relationships/hyperlink" Target="https://ti.energia.gob.mx/api_documentos/public/api/v1/client-systems/NUrVsAShATUUqrsRXujwkIqhGx57yb/documents/public/771395a7-af07-4e0d-9ce3-f84e2c659364" TargetMode="External"/><Relationship Id="rId133" Type="http://schemas.openxmlformats.org/officeDocument/2006/relationships/hyperlink" Target="https://ti.energia.gob.mx/api_documentos/public/api/v1/client-systems/NUrVsAShATUUqrsRXujwkIqhGx57yb/documents/public/ac2bd96e-f796-4d01-9bdc-246e827d8afc" TargetMode="External"/><Relationship Id="rId154" Type="http://schemas.openxmlformats.org/officeDocument/2006/relationships/hyperlink" Target="https://ti.energia.gob.mx/api_documentos/public/api/v1/client-systems/NUrVsAShATUUqrsRXujwkIqhGx57yb/documents/public/a8621fcc-3fc1-4272-ba34-b80303aee0b7" TargetMode="External"/><Relationship Id="rId175" Type="http://schemas.openxmlformats.org/officeDocument/2006/relationships/hyperlink" Target="https://ti.energia.gob.mx/api_documentos/public/api/v1/client-systems/NUrVsAShATUUqrsRXujwkIqhGx57yb/documents/public/15f2cdfe-1eac-4fd6-948f-2cac52de18e6" TargetMode="External"/><Relationship Id="rId196" Type="http://schemas.openxmlformats.org/officeDocument/2006/relationships/hyperlink" Target="https://ti.energia.gob.mx/api_documentos/public/api/v1/client-systems/NUrVsAShATUUqrsRXujwkIqhGx57yb/documents/public/f932bee9-1ba8-455a-9fcc-70c6c0501ff3" TargetMode="External"/><Relationship Id="rId200" Type="http://schemas.openxmlformats.org/officeDocument/2006/relationships/hyperlink" Target="https://ti.energia.gob.mx/api_documentos/public/api/v1/client-systems/NUrVsAShATUUqrsRXujwkIqhGx57yb/documents/public/9a88a118-2055-40e3-b18a-4df747194dae" TargetMode="External"/><Relationship Id="rId16" Type="http://schemas.openxmlformats.org/officeDocument/2006/relationships/hyperlink" Target="https://ti.energia.gob.mx/api_documentos/public/api/v1/client-systems/NUrVsAShATUUqrsRXujwkIqhGx57yb/documents/public/234a4043-ab78-4b18-960a-e2d7e4425e34" TargetMode="External"/><Relationship Id="rId221" Type="http://schemas.openxmlformats.org/officeDocument/2006/relationships/hyperlink" Target="https://ti.energia.gob.mx/api_documentos/public/api/v1/client-systems/NUrVsAShATUUqrsRXujwkIqhGx57yb/documents/public/e46fa1ba-aa57-4356-9e0c-f0d4a8d9ac33" TargetMode="External"/><Relationship Id="rId242" Type="http://schemas.openxmlformats.org/officeDocument/2006/relationships/hyperlink" Target="https://ti.energia.gob.mx/api_documentos/public/api/v1/client-systems/NUrVsAShATUUqrsRXujwkIqhGx57yb/documents/public/10e43f03-104c-4093-887f-b115a30a8b9a" TargetMode="External"/><Relationship Id="rId263" Type="http://schemas.openxmlformats.org/officeDocument/2006/relationships/hyperlink" Target="https://ti.energia.gob.mx/api_documentos/public/api/v1/client-systems/NUrVsAShATUUqrsRXujwkIqhGx57yb/documents/public/2f297cf0-eccb-45a3-9ab7-354568e3ee06" TargetMode="External"/><Relationship Id="rId284" Type="http://schemas.openxmlformats.org/officeDocument/2006/relationships/hyperlink" Target="https://ti.energia.gob.mx/api_documentos/public/api/v1/client-systems/NUrVsAShATUUqrsRXujwkIqhGx57yb/documents/public/c27379c3-0ee8-41e1-bba1-da63eb7370a0" TargetMode="External"/><Relationship Id="rId37" Type="http://schemas.openxmlformats.org/officeDocument/2006/relationships/hyperlink" Target="https://ti.energia.gob.mx/api_documentos/public/api/v1/client-systems/NUrVsAShATUUqrsRXujwkIqhGx57yb/documents/public/71c1073d-7fe3-4ee5-abb3-aa2dd390c49b" TargetMode="External"/><Relationship Id="rId58" Type="http://schemas.openxmlformats.org/officeDocument/2006/relationships/hyperlink" Target="https://ti.energia.gob.mx/api_documentos/public/api/v1/client-systems/NUrVsAShATUUqrsRXujwkIqhGx57yb/documents/public/f324a199-fbb3-4370-8998-3e20bb526fe1" TargetMode="External"/><Relationship Id="rId79" Type="http://schemas.openxmlformats.org/officeDocument/2006/relationships/hyperlink" Target="https://ti.energia.gob.mx/api_documentos/public/api/v1/client-systems/NUrVsAShATUUqrsRXujwkIqhGx57yb/documents/public/165b9e69-ece1-4d56-977f-efcf5c014e19" TargetMode="External"/><Relationship Id="rId102" Type="http://schemas.openxmlformats.org/officeDocument/2006/relationships/hyperlink" Target="https://ti.energia.gob.mx/api_documentos/public/api/v1/client-systems/NUrVsAShATUUqrsRXujwkIqhGx57yb/documents/public/9c1404b7-4d99-4742-b163-e449eb5c92ac" TargetMode="External"/><Relationship Id="rId123" Type="http://schemas.openxmlformats.org/officeDocument/2006/relationships/hyperlink" Target="https://ti.energia.gob.mx/api_documentos/public/api/v1/client-systems/NUrVsAShATUUqrsRXujwkIqhGx57yb/documents/public/247abc14-61d0-4ebf-a46e-073bee2b9f60" TargetMode="External"/><Relationship Id="rId144" Type="http://schemas.openxmlformats.org/officeDocument/2006/relationships/hyperlink" Target="https://ti.energia.gob.mx/api_documentos/public/api/v1/client-systems/NUrVsAShATUUqrsRXujwkIqhGx57yb/documents/public/9b4d2193-f132-484e-a7f6-0ff96c4e4c5a" TargetMode="External"/><Relationship Id="rId90" Type="http://schemas.openxmlformats.org/officeDocument/2006/relationships/hyperlink" Target="https://ti.energia.gob.mx/api_documentos/public/api/v1/client-systems/NUrVsAShATUUqrsRXujwkIqhGx57yb/documents/public/b2f78bbe-aef1-447a-b2a3-81cb4df7628a" TargetMode="External"/><Relationship Id="rId165" Type="http://schemas.openxmlformats.org/officeDocument/2006/relationships/hyperlink" Target="https://ti.energia.gob.mx/api_documentos/public/api/v1/client-systems/NUrVsAShATUUqrsRXujwkIqhGx57yb/documents/public/a7a3075a-31a2-4576-b544-b5ebb7693be0" TargetMode="External"/><Relationship Id="rId186" Type="http://schemas.openxmlformats.org/officeDocument/2006/relationships/hyperlink" Target="https://ti.energia.gob.mx/api_documentos/public/api/v1/client-systems/NUrVsAShATUUqrsRXujwkIqhGx57yb/documents/public/2bc230a1-208e-4ca9-83f7-eb77834598e6" TargetMode="External"/><Relationship Id="rId211" Type="http://schemas.openxmlformats.org/officeDocument/2006/relationships/hyperlink" Target="https://ti.energia.gob.mx/api_documentos/public/api/v1/client-systems/NUrVsAShATUUqrsRXujwkIqhGx57yb/documents/public/dd0a4c6b-915f-4c00-8799-ce5b9069e6f9" TargetMode="External"/><Relationship Id="rId232" Type="http://schemas.openxmlformats.org/officeDocument/2006/relationships/hyperlink" Target="https://ti.energia.gob.mx/api_documentos/public/api/v1/client-systems/NUrVsAShATUUqrsRXujwkIqhGx57yb/documents/public/b71d478f-8ff4-4dc7-b5bf-1ef73580714b" TargetMode="External"/><Relationship Id="rId253" Type="http://schemas.openxmlformats.org/officeDocument/2006/relationships/hyperlink" Target="https://ti.energia.gob.mx/api_documentos/public/api/v1/client-systems/NUrVsAShATUUqrsRXujwkIqhGx57yb/documents/public/bab2103d-5b0b-42d0-8961-f074afd8663c" TargetMode="External"/><Relationship Id="rId274" Type="http://schemas.openxmlformats.org/officeDocument/2006/relationships/hyperlink" Target="https://ti.energia.gob.mx/api_documentos/public/api/v1/client-systems/NUrVsAShATUUqrsRXujwkIqhGx57yb/documents/public/62504db3-5ba9-483e-8a07-cd1960ff6621" TargetMode="External"/><Relationship Id="rId27" Type="http://schemas.openxmlformats.org/officeDocument/2006/relationships/hyperlink" Target="https://ti.energia.gob.mx/api_documentos/public/api/v1/client-systems/NUrVsAShATUUqrsRXujwkIqhGx57yb/documents/public/75428a46-5526-495a-a3c3-d04f3f5c66d1" TargetMode="External"/><Relationship Id="rId48" Type="http://schemas.openxmlformats.org/officeDocument/2006/relationships/hyperlink" Target="https://ti.energia.gob.mx/api_documentos/public/api/v1/client-systems/NUrVsAShATUUqrsRXujwkIqhGx57yb/documents/public/dfef8882-fd2f-4a17-9e58-374fdd3b3c24" TargetMode="External"/><Relationship Id="rId69" Type="http://schemas.openxmlformats.org/officeDocument/2006/relationships/hyperlink" Target="https://ti.energia.gob.mx/api_documentos/public/api/v1/client-systems/NUrVsAShATUUqrsRXujwkIqhGx57yb/documents/public/b5aea7ca-e121-4f4f-8810-219a517c2b44" TargetMode="External"/><Relationship Id="rId113" Type="http://schemas.openxmlformats.org/officeDocument/2006/relationships/hyperlink" Target="https://ti.energia.gob.mx/api_documentos/public/api/v1/client-systems/NUrVsAShATUUqrsRXujwkIqhGx57yb/documents/public/b415c662-862d-4009-b60b-5deac1ce166d" TargetMode="External"/><Relationship Id="rId134" Type="http://schemas.openxmlformats.org/officeDocument/2006/relationships/hyperlink" Target="https://ti.energia.gob.mx/api_documentos/public/api/v1/client-systems/NUrVsAShATUUqrsRXujwkIqhGx57yb/documents/public/92eda725-ef74-4724-9dbd-220e97d42740" TargetMode="External"/><Relationship Id="rId80" Type="http://schemas.openxmlformats.org/officeDocument/2006/relationships/hyperlink" Target="https://ti.energia.gob.mx/api_documentos/public/api/v1/client-systems/NUrVsAShATUUqrsRXujwkIqhGx57yb/documents/public/5e2ec3ee-74e1-4a5f-b513-ae2229f44897" TargetMode="External"/><Relationship Id="rId155" Type="http://schemas.openxmlformats.org/officeDocument/2006/relationships/hyperlink" Target="https://ti.energia.gob.mx/api_documentos/public/api/v1/client-systems/NUrVsAShATUUqrsRXujwkIqhGx57yb/documents/public/9e2bad1d-f758-4f87-892e-42e9e0168cb5" TargetMode="External"/><Relationship Id="rId176" Type="http://schemas.openxmlformats.org/officeDocument/2006/relationships/hyperlink" Target="https://ti.energia.gob.mx/api_documentos/public/api/v1/client-systems/NUrVsAShATUUqrsRXujwkIqhGx57yb/documents/public/af3ed2e0-22a4-4d81-9c3f-3d9f1ba7a12e" TargetMode="External"/><Relationship Id="rId197" Type="http://schemas.openxmlformats.org/officeDocument/2006/relationships/hyperlink" Target="https://ti.energia.gob.mx/api_documentos/public/api/v1/client-systems/NUrVsAShATUUqrsRXujwkIqhGx57yb/documents/public/5599357b-20cf-42cf-8e5e-a118d4d23f7e" TargetMode="External"/><Relationship Id="rId201" Type="http://schemas.openxmlformats.org/officeDocument/2006/relationships/hyperlink" Target="https://ti.energia.gob.mx/api_documentos/public/api/v1/client-systems/NUrVsAShATUUqrsRXujwkIqhGx57yb/documents/public/90f274ee-195b-4b33-8e99-b207040f48b1" TargetMode="External"/><Relationship Id="rId222" Type="http://schemas.openxmlformats.org/officeDocument/2006/relationships/hyperlink" Target="https://ti.energia.gob.mx/api_documentos/public/api/v1/client-systems/NUrVsAShATUUqrsRXujwkIqhGx57yb/documents/public/63b1f575-bfff-4372-b6d4-ed207c62defa" TargetMode="External"/><Relationship Id="rId243" Type="http://schemas.openxmlformats.org/officeDocument/2006/relationships/hyperlink" Target="https://ti.energia.gob.mx/api_documentos/public/api/v1/client-systems/NUrVsAShATUUqrsRXujwkIqhGx57yb/documents/public/df3907a2-04f0-4e29-a4ed-31f3027f2981" TargetMode="External"/><Relationship Id="rId264" Type="http://schemas.openxmlformats.org/officeDocument/2006/relationships/hyperlink" Target="https://ti.energia.gob.mx/api_documentos/public/api/v1/client-systems/NUrVsAShATUUqrsRXujwkIqhGx57yb/documents/public/0f4c268f-c059-4cc4-aa03-c86e6de9a30b" TargetMode="External"/><Relationship Id="rId285" Type="http://schemas.openxmlformats.org/officeDocument/2006/relationships/hyperlink" Target="https://ti.energia.gob.mx/api_documentos/public/api/v1/client-systems/NUrVsAShATUUqrsRXujwkIqhGx57yb/documents/public/e7abef72-853d-4b98-91c2-2809ca9126ff" TargetMode="External"/><Relationship Id="rId17" Type="http://schemas.openxmlformats.org/officeDocument/2006/relationships/hyperlink" Target="https://ti.energia.gob.mx/api_documentos/public/api/v1/client-systems/NUrVsAShATUUqrsRXujwkIqhGx57yb/documents/public/8629e338-06f5-488a-840c-610ef0ff285d" TargetMode="External"/><Relationship Id="rId38" Type="http://schemas.openxmlformats.org/officeDocument/2006/relationships/hyperlink" Target="https://ti.energia.gob.mx/api_documentos/public/api/v1/client-systems/NUrVsAShATUUqrsRXujwkIqhGx57yb/documents/public/d1fff49d-3815-4298-9ee6-9069c88f9383" TargetMode="External"/><Relationship Id="rId59" Type="http://schemas.openxmlformats.org/officeDocument/2006/relationships/hyperlink" Target="https://ti.energia.gob.mx/api_documentos/public/api/v1/client-systems/NUrVsAShATUUqrsRXujwkIqhGx57yb/documents/public/85936ec5-ce90-4952-8e2e-fa64cbe57aa4" TargetMode="External"/><Relationship Id="rId103" Type="http://schemas.openxmlformats.org/officeDocument/2006/relationships/hyperlink" Target="https://ti.energia.gob.mx/api_documentos/public/api/v1/client-systems/NUrVsAShATUUqrsRXujwkIqhGx57yb/documents/public/4defed86-8473-4bc0-88eb-10c742a906e1" TargetMode="External"/><Relationship Id="rId124" Type="http://schemas.openxmlformats.org/officeDocument/2006/relationships/hyperlink" Target="https://ti.energia.gob.mx/api_documentos/public/api/v1/client-systems/NUrVsAShATUUqrsRXujwkIqhGx57yb/documents/public/5fed898f-8a45-4141-85c2-58048fc92331" TargetMode="External"/><Relationship Id="rId70" Type="http://schemas.openxmlformats.org/officeDocument/2006/relationships/hyperlink" Target="https://ti.energia.gob.mx/api_documentos/public/api/v1/client-systems/NUrVsAShATUUqrsRXujwkIqhGx57yb/documents/public/73f41063-92b6-45de-9865-ba2687acf09f" TargetMode="External"/><Relationship Id="rId91" Type="http://schemas.openxmlformats.org/officeDocument/2006/relationships/hyperlink" Target="https://ti.energia.gob.mx/api_documentos/public/api/v1/client-systems/NUrVsAShATUUqrsRXujwkIqhGx57yb/documents/public/e7402563-6818-4f11-ac8a-c245ca1b3a57" TargetMode="External"/><Relationship Id="rId145" Type="http://schemas.openxmlformats.org/officeDocument/2006/relationships/hyperlink" Target="https://ti.energia.gob.mx/api_documentos/public/api/v1/client-systems/NUrVsAShATUUqrsRXujwkIqhGx57yb/documents/public/fbccd1b1-122f-4942-8b35-0ceb01caaf56" TargetMode="External"/><Relationship Id="rId166" Type="http://schemas.openxmlformats.org/officeDocument/2006/relationships/hyperlink" Target="https://ti.energia.gob.mx/api_documentos/public/api/v1/client-systems/NUrVsAShATUUqrsRXujwkIqhGx57yb/documents/public/2a1a45ca-7f51-4551-8e4f-9d018a3398cb" TargetMode="External"/><Relationship Id="rId187" Type="http://schemas.openxmlformats.org/officeDocument/2006/relationships/hyperlink" Target="https://ti.energia.gob.mx/api_documentos/public/api/v1/client-systems/NUrVsAShATUUqrsRXujwkIqhGx57yb/documents/public/83a36307-7faf-4b00-972b-7685167e3db7" TargetMode="External"/><Relationship Id="rId1" Type="http://schemas.openxmlformats.org/officeDocument/2006/relationships/hyperlink" Target="https://ti.energia.gob.mx/api_documentos/public/api/v1/client-systems/NUrVsAShATUUqrsRXujwkIqhGx57yb/documents/public/921385d3-ae11-4010-9428-dd660abd44dd" TargetMode="External"/><Relationship Id="rId212" Type="http://schemas.openxmlformats.org/officeDocument/2006/relationships/hyperlink" Target="https://ti.energia.gob.mx/api_documentos/public/api/v1/client-systems/NUrVsAShATUUqrsRXujwkIqhGx57yb/documents/public/30d6b9a9-76df-4a10-9f87-620a19348ff4" TargetMode="External"/><Relationship Id="rId233" Type="http://schemas.openxmlformats.org/officeDocument/2006/relationships/hyperlink" Target="https://ti.energia.gob.mx/api_documentos/public/api/v1/client-systems/NUrVsAShATUUqrsRXujwkIqhGx57yb/documents/public/6b4bc762-1822-4aaf-b93a-9730901bc26c" TargetMode="External"/><Relationship Id="rId254" Type="http://schemas.openxmlformats.org/officeDocument/2006/relationships/hyperlink" Target="https://ti.energia.gob.mx/api_documentos/public/api/v1/client-systems/NUrVsAShATUUqrsRXujwkIqhGx57yb/documents/public/3ca1f0c1-edc0-4b91-b526-e086a5bac05b" TargetMode="External"/><Relationship Id="rId28" Type="http://schemas.openxmlformats.org/officeDocument/2006/relationships/hyperlink" Target="https://ti.energia.gob.mx/api_documentos/public/api/v1/client-systems/NUrVsAShATUUqrsRXujwkIqhGx57yb/documents/public/444c643d-0d56-4bce-824d-a631bc7d9d93" TargetMode="External"/><Relationship Id="rId49" Type="http://schemas.openxmlformats.org/officeDocument/2006/relationships/hyperlink" Target="https://ti.energia.gob.mx/api_documentos/public/api/v1/client-systems/NUrVsAShATUUqrsRXujwkIqhGx57yb/documents/public/94aeeb32-ee8b-4872-a0e9-e37b1d7f1f4f" TargetMode="External"/><Relationship Id="rId114" Type="http://schemas.openxmlformats.org/officeDocument/2006/relationships/hyperlink" Target="https://ti.energia.gob.mx/api_documentos/public/api/v1/client-systems/NUrVsAShATUUqrsRXujwkIqhGx57yb/documents/public/a6f2ffad-72d5-496b-8699-afdfab6b7068" TargetMode="External"/><Relationship Id="rId275" Type="http://schemas.openxmlformats.org/officeDocument/2006/relationships/hyperlink" Target="https://ti.energia.gob.mx/api_documentos/public/api/v1/client-systems/NUrVsAShATUUqrsRXujwkIqhGx57yb/documents/public/b77f4021-17f9-4226-bced-8da7f9ef4525" TargetMode="External"/><Relationship Id="rId60" Type="http://schemas.openxmlformats.org/officeDocument/2006/relationships/hyperlink" Target="https://ti.energia.gob.mx/api_documentos/public/api/v1/client-systems/NUrVsAShATUUqrsRXujwkIqhGx57yb/documents/public/fd66b45b-a60a-4a5d-bc91-9688997de7e9" TargetMode="External"/><Relationship Id="rId81" Type="http://schemas.openxmlformats.org/officeDocument/2006/relationships/hyperlink" Target="https://ti.energia.gob.mx/api_documentos/public/api/v1/client-systems/NUrVsAShATUUqrsRXujwkIqhGx57yb/documents/public/21ff1c94-5454-4eb9-b3cb-e35c38819749" TargetMode="External"/><Relationship Id="rId135" Type="http://schemas.openxmlformats.org/officeDocument/2006/relationships/hyperlink" Target="https://ti.energia.gob.mx/api_documentos/public/api/v1/client-systems/NUrVsAShATUUqrsRXujwkIqhGx57yb/documents/public/88d9765e-7e59-45b1-aff3-af9c1a99aa4c" TargetMode="External"/><Relationship Id="rId156" Type="http://schemas.openxmlformats.org/officeDocument/2006/relationships/hyperlink" Target="https://ti.energia.gob.mx/api_documentos/public/api/v1/client-systems/NUrVsAShATUUqrsRXujwkIqhGx57yb/documents/public/20bf45c1-bf86-458b-8e7f-33742ff74e0c" TargetMode="External"/><Relationship Id="rId177" Type="http://schemas.openxmlformats.org/officeDocument/2006/relationships/hyperlink" Target="https://ti.energia.gob.mx/api_documentos/public/api/v1/client-systems/NUrVsAShATUUqrsRXujwkIqhGx57yb/documents/public/2886245c-bd0a-4301-a5ed-f2a2c58cbf57" TargetMode="External"/><Relationship Id="rId198" Type="http://schemas.openxmlformats.org/officeDocument/2006/relationships/hyperlink" Target="https://ti.energia.gob.mx/api_documentos/public/api/v1/client-systems/NUrVsAShATUUqrsRXujwkIqhGx57yb/documents/public/e38ea5ba-de73-4b99-ab8f-fa10177ad025" TargetMode="External"/><Relationship Id="rId202" Type="http://schemas.openxmlformats.org/officeDocument/2006/relationships/hyperlink" Target="https://ti.energia.gob.mx/api_documentos/public/api/v1/client-systems/NUrVsAShATUUqrsRXujwkIqhGx57yb/documents/public/76346739-6392-43da-b020-6285ed0d17b3" TargetMode="External"/><Relationship Id="rId223" Type="http://schemas.openxmlformats.org/officeDocument/2006/relationships/hyperlink" Target="https://ti.energia.gob.mx/api_documentos/public/api/v1/client-systems/NUrVsAShATUUqrsRXujwkIqhGx57yb/documents/public/ef6d27d9-453d-4ac1-aeef-df0b63b2db01" TargetMode="External"/><Relationship Id="rId244" Type="http://schemas.openxmlformats.org/officeDocument/2006/relationships/hyperlink" Target="https://ti.energia.gob.mx/api_documentos/public/api/v1/client-systems/NUrVsAShATUUqrsRXujwkIqhGx57yb/documents/public/8219d30a-4a09-47bc-80f5-ce4913c750c5" TargetMode="External"/><Relationship Id="rId18" Type="http://schemas.openxmlformats.org/officeDocument/2006/relationships/hyperlink" Target="https://ti.energia.gob.mx/api_documentos/public/api/v1/client-systems/NUrVsAShATUUqrsRXujwkIqhGx57yb/documents/public/ee755d58-110b-4e03-a487-1b0d5355c7bd" TargetMode="External"/><Relationship Id="rId39" Type="http://schemas.openxmlformats.org/officeDocument/2006/relationships/hyperlink" Target="https://ti.energia.gob.mx/api_documentos/public/api/v1/client-systems/NUrVsAShATUUqrsRXujwkIqhGx57yb/documents/public/f3206ee3-89dd-4536-9f83-78784104d719" TargetMode="External"/><Relationship Id="rId265" Type="http://schemas.openxmlformats.org/officeDocument/2006/relationships/hyperlink" Target="https://ti.energia.gob.mx/api_documentos/public/api/v1/client-systems/NUrVsAShATUUqrsRXujwkIqhGx57yb/documents/public/9c5ad153-27c4-4a1e-828a-4500de31ce30" TargetMode="External"/><Relationship Id="rId286" Type="http://schemas.openxmlformats.org/officeDocument/2006/relationships/hyperlink" Target="https://ti.energia.gob.mx/api_documentos/public/api/v1/client-systems/NUrVsAShATUUqrsRXujwkIqhGx57yb/documents/public/968c93fd-61fe-4a1e-aa82-d23e1fce8248" TargetMode="External"/><Relationship Id="rId50" Type="http://schemas.openxmlformats.org/officeDocument/2006/relationships/hyperlink" Target="https://ti.energia.gob.mx/api_documentos/public/api/v1/client-systems/NUrVsAShATUUqrsRXujwkIqhGx57yb/documents/public/069120dc-1458-4dc8-8a8b-2a1d61dbbebe" TargetMode="External"/><Relationship Id="rId104" Type="http://schemas.openxmlformats.org/officeDocument/2006/relationships/hyperlink" Target="https://ti.energia.gob.mx/api_documentos/public/api/v1/client-systems/NUrVsAShATUUqrsRXujwkIqhGx57yb/documents/public/90f84ba8-7441-4611-a95b-1f0125e5b4e2" TargetMode="External"/><Relationship Id="rId125" Type="http://schemas.openxmlformats.org/officeDocument/2006/relationships/hyperlink" Target="https://ti.energia.gob.mx/api_documentos/public/api/v1/client-systems/NUrVsAShATUUqrsRXujwkIqhGx57yb/documents/public/32934beb-1a57-490e-978a-0a90e13fbe45" TargetMode="External"/><Relationship Id="rId146" Type="http://schemas.openxmlformats.org/officeDocument/2006/relationships/hyperlink" Target="https://ti.energia.gob.mx/api_documentos/public/api/v1/client-systems/NUrVsAShATUUqrsRXujwkIqhGx57yb/documents/public/af609b80-7534-46e1-b786-c48f1e590900" TargetMode="External"/><Relationship Id="rId167" Type="http://schemas.openxmlformats.org/officeDocument/2006/relationships/hyperlink" Target="https://ti.energia.gob.mx/api_documentos/public/api/v1/client-systems/NUrVsAShATUUqrsRXujwkIqhGx57yb/documents/public/64a4f6f1-317d-412b-9b0e-d54bc5da0ae7" TargetMode="External"/><Relationship Id="rId188" Type="http://schemas.openxmlformats.org/officeDocument/2006/relationships/hyperlink" Target="https://ti.energia.gob.mx/api_documentos/public/api/v1/client-systems/NUrVsAShATUUqrsRXujwkIqhGx57yb/documents/public/33ffee5b-2d3d-4b55-ae73-219e98a88320" TargetMode="External"/><Relationship Id="rId71" Type="http://schemas.openxmlformats.org/officeDocument/2006/relationships/hyperlink" Target="https://ti.energia.gob.mx/api_documentos/public/api/v1/client-systems/NUrVsAShATUUqrsRXujwkIqhGx57yb/documents/public/b243d914-347e-49c0-902e-8731f9e04cbd" TargetMode="External"/><Relationship Id="rId92" Type="http://schemas.openxmlformats.org/officeDocument/2006/relationships/hyperlink" Target="https://ti.energia.gob.mx/api_documentos/public/api/v1/client-systems/NUrVsAShATUUqrsRXujwkIqhGx57yb/documents/public/80a7ebc7-1215-4a94-873f-36b3416536b4" TargetMode="External"/><Relationship Id="rId213" Type="http://schemas.openxmlformats.org/officeDocument/2006/relationships/hyperlink" Target="https://ti.energia.gob.mx/api_documentos/public/api/v1/client-systems/NUrVsAShATUUqrsRXujwkIqhGx57yb/documents/public/d4b2945d-5beb-4d99-88c2-c9427fec89ba" TargetMode="External"/><Relationship Id="rId234" Type="http://schemas.openxmlformats.org/officeDocument/2006/relationships/hyperlink" Target="https://ti.energia.gob.mx/api_documentos/public/api/v1/client-systems/NUrVsAShATUUqrsRXujwkIqhGx57yb/documents/public/34cb0e1d-ed8c-4aae-8af2-261cbde7839a" TargetMode="External"/><Relationship Id="rId2" Type="http://schemas.openxmlformats.org/officeDocument/2006/relationships/hyperlink" Target="https://ti.energia.gob.mx/api_documentos/public/api/v1/client-systems/NUrVsAShATUUqrsRXujwkIqhGx57yb/documents/public/e0382bb7-88cb-4fa8-a35a-3081467c9526" TargetMode="External"/><Relationship Id="rId29" Type="http://schemas.openxmlformats.org/officeDocument/2006/relationships/hyperlink" Target="https://ti.energia.gob.mx/api_documentos/public/api/v1/client-systems/NUrVsAShATUUqrsRXujwkIqhGx57yb/documents/public/261213fc-e66e-43d8-a804-5756461cb19f" TargetMode="External"/><Relationship Id="rId255" Type="http://schemas.openxmlformats.org/officeDocument/2006/relationships/hyperlink" Target="https://ti.energia.gob.mx/api_documentos/public/api/v1/client-systems/NUrVsAShATUUqrsRXujwkIqhGx57yb/documents/public/60671e8d-9eaf-41a5-a656-fb29f243ca4d" TargetMode="External"/><Relationship Id="rId276" Type="http://schemas.openxmlformats.org/officeDocument/2006/relationships/hyperlink" Target="https://ti.energia.gob.mx/api_documentos/public/api/v1/client-systems/NUrVsAShATUUqrsRXujwkIqhGx57yb/documents/public/0c973bb5-4c05-4bd5-badd-d0897bb890ae" TargetMode="External"/><Relationship Id="rId40" Type="http://schemas.openxmlformats.org/officeDocument/2006/relationships/hyperlink" Target="https://ti.energia.gob.mx/api_documentos/public/api/v1/client-systems/NUrVsAShATUUqrsRXujwkIqhGx57yb/documents/public/15ee8630-3af5-4cc1-b790-1e849b321bf7" TargetMode="External"/><Relationship Id="rId115" Type="http://schemas.openxmlformats.org/officeDocument/2006/relationships/hyperlink" Target="https://ti.energia.gob.mx/api_documentos/public/api/v1/client-systems/NUrVsAShATUUqrsRXujwkIqhGx57yb/documents/public/b08a9ad2-da36-4c44-8930-ba523daf690e" TargetMode="External"/><Relationship Id="rId136" Type="http://schemas.openxmlformats.org/officeDocument/2006/relationships/hyperlink" Target="https://ti.energia.gob.mx/api_documentos/public/api/v1/client-systems/NUrVsAShATUUqrsRXujwkIqhGx57yb/documents/public/be34a58b-9da8-4385-b4ec-08ac44ce1b37" TargetMode="External"/><Relationship Id="rId157" Type="http://schemas.openxmlformats.org/officeDocument/2006/relationships/hyperlink" Target="https://ti.energia.gob.mx/api_documentos/public/api/v1/client-systems/NUrVsAShATUUqrsRXujwkIqhGx57yb/documents/public/9a9c8210-3a79-46d2-930e-49d8749abe11" TargetMode="External"/><Relationship Id="rId178" Type="http://schemas.openxmlformats.org/officeDocument/2006/relationships/hyperlink" Target="https://ti.energia.gob.mx/api_documentos/public/api/v1/client-systems/NUrVsAShATUUqrsRXujwkIqhGx57yb/documents/public/9856de0f-1a42-4da4-b708-b317674850d0" TargetMode="External"/><Relationship Id="rId61" Type="http://schemas.openxmlformats.org/officeDocument/2006/relationships/hyperlink" Target="https://ti.energia.gob.mx/api_documentos/public/api/v1/client-systems/NUrVsAShATUUqrsRXujwkIqhGx57yb/documents/public/3d3ea8c2-9aa8-4dc5-818f-2af3a30320e6" TargetMode="External"/><Relationship Id="rId82" Type="http://schemas.openxmlformats.org/officeDocument/2006/relationships/hyperlink" Target="https://ti.energia.gob.mx/api_documentos/public/api/v1/client-systems/NUrVsAShATUUqrsRXujwkIqhGx57yb/documents/public/635a518a-2e3e-4df4-8eb1-13556e8fbf95" TargetMode="External"/><Relationship Id="rId199" Type="http://schemas.openxmlformats.org/officeDocument/2006/relationships/hyperlink" Target="https://ti.energia.gob.mx/api_documentos/public/api/v1/client-systems/NUrVsAShATUUqrsRXujwkIqhGx57yb/documents/public/fd793cbe-49d8-4787-9653-04b789a9a680" TargetMode="External"/><Relationship Id="rId203" Type="http://schemas.openxmlformats.org/officeDocument/2006/relationships/hyperlink" Target="https://ti.energia.gob.mx/api_documentos/public/api/v1/client-systems/NUrVsAShATUUqrsRXujwkIqhGx57yb/documents/public/8270fd4c-6dae-452f-8caa-443890e8fb30" TargetMode="External"/><Relationship Id="rId19" Type="http://schemas.openxmlformats.org/officeDocument/2006/relationships/hyperlink" Target="https://ti.energia.gob.mx/api_documentos/public/api/v1/client-systems/NUrVsAShATUUqrsRXujwkIqhGx57yb/documents/public/075d6295-518d-405d-aa21-0d0c23e7165b" TargetMode="External"/><Relationship Id="rId224" Type="http://schemas.openxmlformats.org/officeDocument/2006/relationships/hyperlink" Target="https://ti.energia.gob.mx/api_documentos/public/api/v1/client-systems/NUrVsAShATUUqrsRXujwkIqhGx57yb/documents/public/1117ad1a-5502-4d44-8aed-c94e79b104d5" TargetMode="External"/><Relationship Id="rId245" Type="http://schemas.openxmlformats.org/officeDocument/2006/relationships/hyperlink" Target="https://ti.energia.gob.mx/api_documentos/public/api/v1/client-systems/NUrVsAShATUUqrsRXujwkIqhGx57yb/documents/public/6f59ef38-a495-4264-b46b-b2dc9a680463" TargetMode="External"/><Relationship Id="rId266" Type="http://schemas.openxmlformats.org/officeDocument/2006/relationships/hyperlink" Target="https://ti.energia.gob.mx/api_documentos/public/api/v1/client-systems/NUrVsAShATUUqrsRXujwkIqhGx57yb/documents/public/8db176fc-e2a3-4ffc-823b-22d0d27ea7f2" TargetMode="External"/><Relationship Id="rId30" Type="http://schemas.openxmlformats.org/officeDocument/2006/relationships/hyperlink" Target="https://ti.energia.gob.mx/api_documentos/public/api/v1/client-systems/NUrVsAShATUUqrsRXujwkIqhGx57yb/documents/public/45eb2c2c-9d83-4cc6-b6a0-eaffd1fc859e" TargetMode="External"/><Relationship Id="rId105" Type="http://schemas.openxmlformats.org/officeDocument/2006/relationships/hyperlink" Target="https://ti.energia.gob.mx/api_documentos/public/api/v1/client-systems/NUrVsAShATUUqrsRXujwkIqhGx57yb/documents/public/440ece52-a2dd-4f3a-9eea-116fe6d9d32d" TargetMode="External"/><Relationship Id="rId126" Type="http://schemas.openxmlformats.org/officeDocument/2006/relationships/hyperlink" Target="https://ti.energia.gob.mx/api_documentos/public/api/v1/client-systems/NUrVsAShATUUqrsRXujwkIqhGx57yb/documents/public/42fdb354-619e-40e5-840a-665bb742a7db" TargetMode="External"/><Relationship Id="rId147" Type="http://schemas.openxmlformats.org/officeDocument/2006/relationships/hyperlink" Target="https://ti.energia.gob.mx/api_documentos/public/api/v1/client-systems/NUrVsAShATUUqrsRXujwkIqhGx57yb/documents/public/fd4b89ca-f1b0-4e7d-b08b-dad3a1f51deb" TargetMode="External"/><Relationship Id="rId168" Type="http://schemas.openxmlformats.org/officeDocument/2006/relationships/hyperlink" Target="https://ti.energia.gob.mx/api_documentos/public/api/v1/client-systems/NUrVsAShATUUqrsRXujwkIqhGx57yb/documents/public/6bb46112-ec80-4ec0-a12c-813d3f643f05" TargetMode="External"/><Relationship Id="rId51" Type="http://schemas.openxmlformats.org/officeDocument/2006/relationships/hyperlink" Target="https://ti.energia.gob.mx/api_documentos/public/api/v1/client-systems/NUrVsAShATUUqrsRXujwkIqhGx57yb/documents/public/8f1b95c7-152a-40ab-8b8a-b1c48a4392f6" TargetMode="External"/><Relationship Id="rId72" Type="http://schemas.openxmlformats.org/officeDocument/2006/relationships/hyperlink" Target="https://ti.energia.gob.mx/api_documentos/public/api/v1/client-systems/NUrVsAShATUUqrsRXujwkIqhGx57yb/documents/public/700994a6-056f-4cd1-9b66-2f02e5a175af" TargetMode="External"/><Relationship Id="rId93" Type="http://schemas.openxmlformats.org/officeDocument/2006/relationships/hyperlink" Target="https://ti.energia.gob.mx/api_documentos/public/api/v1/client-systems/NUrVsAShATUUqrsRXujwkIqhGx57yb/documents/public/9aa50398-f0c0-4d1c-af41-3701641a360c" TargetMode="External"/><Relationship Id="rId189" Type="http://schemas.openxmlformats.org/officeDocument/2006/relationships/hyperlink" Target="https://ti.energia.gob.mx/api_documentos/public/api/v1/client-systems/NUrVsAShATUUqrsRXujwkIqhGx57yb/documents/public/9eb2f518-d55d-4ae0-9017-65cfc6666379" TargetMode="External"/><Relationship Id="rId3" Type="http://schemas.openxmlformats.org/officeDocument/2006/relationships/hyperlink" Target="https://ti.energia.gob.mx/api_documentos/public/api/v1/client-systems/NUrVsAShATUUqrsRXujwkIqhGx57yb/documents/public/cf0d1a00-0915-432a-810f-65006312b5d1" TargetMode="External"/><Relationship Id="rId214" Type="http://schemas.openxmlformats.org/officeDocument/2006/relationships/hyperlink" Target="https://ti.energia.gob.mx/api_documentos/public/api/v1/client-systems/NUrVsAShATUUqrsRXujwkIqhGx57yb/documents/public/e00d8324-aecc-4cc6-9b71-bb4bc71fe94c" TargetMode="External"/><Relationship Id="rId235" Type="http://schemas.openxmlformats.org/officeDocument/2006/relationships/hyperlink" Target="https://ti.energia.gob.mx/api_documentos/public/api/v1/client-systems/NUrVsAShATUUqrsRXujwkIqhGx57yb/documents/public/57178ae4-421d-494f-b6b2-46fbbed5e459" TargetMode="External"/><Relationship Id="rId256" Type="http://schemas.openxmlformats.org/officeDocument/2006/relationships/hyperlink" Target="https://ti.energia.gob.mx/api_documentos/public/api/v1/client-systems/NUrVsAShATUUqrsRXujwkIqhGx57yb/documents/public/5716d635-dec2-4b70-902f-0226122bc24c" TargetMode="External"/><Relationship Id="rId277" Type="http://schemas.openxmlformats.org/officeDocument/2006/relationships/hyperlink" Target="https://ti.energia.gob.mx/api_documentos/public/api/v1/client-systems/NUrVsAShATUUqrsRXujwkIqhGx57yb/documents/public/608484ac-b8ae-482e-9843-480b0ee0faa1" TargetMode="External"/><Relationship Id="rId116" Type="http://schemas.openxmlformats.org/officeDocument/2006/relationships/hyperlink" Target="https://ti.energia.gob.mx/api_documentos/public/api/v1/client-systems/NUrVsAShATUUqrsRXujwkIqhGx57yb/documents/public/26f68269-f68a-4a1e-95ea-3eff898fdadf" TargetMode="External"/><Relationship Id="rId137" Type="http://schemas.openxmlformats.org/officeDocument/2006/relationships/hyperlink" Target="https://ti.energia.gob.mx/api_documentos/public/api/v1/client-systems/NUrVsAShATUUqrsRXujwkIqhGx57yb/documents/public/07da5c8d-2270-44f1-87f9-17d0be5cd2d9" TargetMode="External"/><Relationship Id="rId158" Type="http://schemas.openxmlformats.org/officeDocument/2006/relationships/hyperlink" Target="https://ti.energia.gob.mx/api_documentos/public/api/v1/client-systems/NUrVsAShATUUqrsRXujwkIqhGx57yb/documents/public/7ce5fc5e-04a3-4a7f-b731-0a1aa3a91e5d" TargetMode="External"/><Relationship Id="rId20" Type="http://schemas.openxmlformats.org/officeDocument/2006/relationships/hyperlink" Target="https://ti.energia.gob.mx/api_documentos/public/api/v1/client-systems/NUrVsAShATUUqrsRXujwkIqhGx57yb/documents/public/7d72e77d-f8ee-4bd2-8c78-84dace104922" TargetMode="External"/><Relationship Id="rId41" Type="http://schemas.openxmlformats.org/officeDocument/2006/relationships/hyperlink" Target="https://ti.energia.gob.mx/api_documentos/public/api/v1/client-systems/NUrVsAShATUUqrsRXujwkIqhGx57yb/documents/public/7c9888e6-5e81-4a21-9fd4-a41542fcc0d5" TargetMode="External"/><Relationship Id="rId62" Type="http://schemas.openxmlformats.org/officeDocument/2006/relationships/hyperlink" Target="https://ti.energia.gob.mx/api_documentos/public/api/v1/client-systems/NUrVsAShATUUqrsRXujwkIqhGx57yb/documents/public/ff4bcc13-3cf5-4bac-8dad-5acb1122d8c3" TargetMode="External"/><Relationship Id="rId83" Type="http://schemas.openxmlformats.org/officeDocument/2006/relationships/hyperlink" Target="https://ti.energia.gob.mx/api_documentos/public/api/v1/client-systems/NUrVsAShATUUqrsRXujwkIqhGx57yb/documents/public/569ba3f0-9906-47e0-86ba-593cdb6f999f" TargetMode="External"/><Relationship Id="rId179" Type="http://schemas.openxmlformats.org/officeDocument/2006/relationships/hyperlink" Target="https://ti.energia.gob.mx/api_documentos/public/api/v1/client-systems/NUrVsAShATUUqrsRXujwkIqhGx57yb/documents/public/7638c09a-ab32-4136-b596-e1d550418fe7" TargetMode="External"/><Relationship Id="rId190" Type="http://schemas.openxmlformats.org/officeDocument/2006/relationships/hyperlink" Target="https://ti.energia.gob.mx/api_documentos/public/api/v1/client-systems/NUrVsAShATUUqrsRXujwkIqhGx57yb/documents/public/8b3b6c82-8964-41a7-b0f1-366a811b8927" TargetMode="External"/><Relationship Id="rId204" Type="http://schemas.openxmlformats.org/officeDocument/2006/relationships/hyperlink" Target="https://ti.energia.gob.mx/api_documentos/public/api/v1/client-systems/NUrVsAShATUUqrsRXujwkIqhGx57yb/documents/public/0231fe10-1675-4f76-b7ed-a76872634725" TargetMode="External"/><Relationship Id="rId225" Type="http://schemas.openxmlformats.org/officeDocument/2006/relationships/hyperlink" Target="https://ti.energia.gob.mx/api_documentos/public/api/v1/client-systems/NUrVsAShATUUqrsRXujwkIqhGx57yb/documents/public/8da6e2bf-aa98-40c8-ac89-831a105fb192" TargetMode="External"/><Relationship Id="rId246" Type="http://schemas.openxmlformats.org/officeDocument/2006/relationships/hyperlink" Target="https://ti.energia.gob.mx/api_documentos/public/api/v1/client-systems/NUrVsAShATUUqrsRXujwkIqhGx57yb/documents/public/fee0cd42-d4ad-4efd-84eb-f84823f1d0b2" TargetMode="External"/><Relationship Id="rId267" Type="http://schemas.openxmlformats.org/officeDocument/2006/relationships/hyperlink" Target="https://ti.energia.gob.mx/api_documentos/public/api/v1/client-systems/NUrVsAShATUUqrsRXujwkIqhGx57yb/documents/public/11c49b2d-8341-42c5-ba38-a0b48024ba53" TargetMode="External"/><Relationship Id="rId106" Type="http://schemas.openxmlformats.org/officeDocument/2006/relationships/hyperlink" Target="https://ti.energia.gob.mx/api_documentos/public/api/v1/client-systems/NUrVsAShATUUqrsRXujwkIqhGx57yb/documents/public/0b10dc79-4a96-44df-a408-5fb9b6b0c317" TargetMode="External"/><Relationship Id="rId127" Type="http://schemas.openxmlformats.org/officeDocument/2006/relationships/hyperlink" Target="https://ti.energia.gob.mx/api_documentos/public/api/v1/client-systems/NUrVsAShATUUqrsRXujwkIqhGx57yb/documents/public/1fe4049a-dbf5-4351-a62e-dfcde7e3f6a5" TargetMode="External"/><Relationship Id="rId10" Type="http://schemas.openxmlformats.org/officeDocument/2006/relationships/hyperlink" Target="https://ti.energia.gob.mx/api_documentos/public/api/v1/client-systems/NUrVsAShATUUqrsRXujwkIqhGx57yb/documents/public/7d27056c-a901-41b7-9bb9-7eb3cce4539f" TargetMode="External"/><Relationship Id="rId31" Type="http://schemas.openxmlformats.org/officeDocument/2006/relationships/hyperlink" Target="https://ti.energia.gob.mx/api_documentos/public/api/v1/client-systems/NUrVsAShATUUqrsRXujwkIqhGx57yb/documents/public/95ba6cfc-9e39-45e1-9005-adb45367433d" TargetMode="External"/><Relationship Id="rId52" Type="http://schemas.openxmlformats.org/officeDocument/2006/relationships/hyperlink" Target="https://ti.energia.gob.mx/api_documentos/public/api/v1/client-systems/NUrVsAShATUUqrsRXujwkIqhGx57yb/documents/public/64a27079-947e-4342-97d3-30bc5d722d0e" TargetMode="External"/><Relationship Id="rId73" Type="http://schemas.openxmlformats.org/officeDocument/2006/relationships/hyperlink" Target="https://ti.energia.gob.mx/api_documentos/public/api/v1/client-systems/NUrVsAShATUUqrsRXujwkIqhGx57yb/documents/public/b30f595a-eb59-4e71-990a-f08a40475690" TargetMode="External"/><Relationship Id="rId94" Type="http://schemas.openxmlformats.org/officeDocument/2006/relationships/hyperlink" Target="https://ti.energia.gob.mx/api_documentos/public/api/v1/client-systems/NUrVsAShATUUqrsRXujwkIqhGx57yb/documents/public/ab6c3fd7-ca90-42c8-b8e4-cb76290c69a4" TargetMode="External"/><Relationship Id="rId148" Type="http://schemas.openxmlformats.org/officeDocument/2006/relationships/hyperlink" Target="https://ti.energia.gob.mx/api_documentos/public/api/v1/client-systems/NUrVsAShATUUqrsRXujwkIqhGx57yb/documents/public/00f2b0ad-728a-4f42-9685-370d377aaf40" TargetMode="External"/><Relationship Id="rId169" Type="http://schemas.openxmlformats.org/officeDocument/2006/relationships/hyperlink" Target="https://ti.energia.gob.mx/api_documentos/public/api/v1/client-systems/NUrVsAShATUUqrsRXujwkIqhGx57yb/documents/public/8dae831f-5589-4669-80a6-6f87f237ab5e" TargetMode="External"/><Relationship Id="rId4" Type="http://schemas.openxmlformats.org/officeDocument/2006/relationships/hyperlink" Target="https://ti.energia.gob.mx/api_documentos/public/api/v1/client-systems/NUrVsAShATUUqrsRXujwkIqhGx57yb/documents/public/4484bbc9-9a72-4238-8d89-73b3c8765ee2" TargetMode="External"/><Relationship Id="rId180" Type="http://schemas.openxmlformats.org/officeDocument/2006/relationships/hyperlink" Target="https://ti.energia.gob.mx/api_documentos/public/api/v1/client-systems/NUrVsAShATUUqrsRXujwkIqhGx57yb/documents/public/077cfbd3-ba1a-46a6-8059-91e3bd5dcff0" TargetMode="External"/><Relationship Id="rId215" Type="http://schemas.openxmlformats.org/officeDocument/2006/relationships/hyperlink" Target="https://ti.energia.gob.mx/api_documentos/public/api/v1/client-systems/NUrVsAShATUUqrsRXujwkIqhGx57yb/documents/public/fd48d537-5cad-437e-baba-824485b87c09" TargetMode="External"/><Relationship Id="rId236" Type="http://schemas.openxmlformats.org/officeDocument/2006/relationships/hyperlink" Target="https://ti.energia.gob.mx/api_documentos/public/api/v1/client-systems/NUrVsAShATUUqrsRXujwkIqhGx57yb/documents/public/f59054ac-1997-4d2c-b718-2029c2ef6f7c" TargetMode="External"/><Relationship Id="rId257" Type="http://schemas.openxmlformats.org/officeDocument/2006/relationships/hyperlink" Target="https://ti.energia.gob.mx/api_documentos/public/api/v1/client-systems/NUrVsAShATUUqrsRXujwkIqhGx57yb/documents/public/69f11727-1f3d-4ebb-8df9-ab5b54b24431" TargetMode="External"/><Relationship Id="rId278" Type="http://schemas.openxmlformats.org/officeDocument/2006/relationships/hyperlink" Target="https://ti.energia.gob.mx/api_documentos/public/api/v1/client-systems/NUrVsAShATUUqrsRXujwkIqhGx57yb/documents/public/7a3b6b25-81ee-4fee-8e0f-c1c834684404" TargetMode="External"/><Relationship Id="rId42" Type="http://schemas.openxmlformats.org/officeDocument/2006/relationships/hyperlink" Target="https://ti.energia.gob.mx/api_documentos/public/api/v1/client-systems/NUrVsAShATUUqrsRXujwkIqhGx57yb/documents/public/9db00b02-1c38-49e8-856e-9a1fbc10646c" TargetMode="External"/><Relationship Id="rId84" Type="http://schemas.openxmlformats.org/officeDocument/2006/relationships/hyperlink" Target="https://ti.energia.gob.mx/api_documentos/public/api/v1/client-systems/NUrVsAShATUUqrsRXujwkIqhGx57yb/documents/public/62f129ab-0e1a-4766-bb15-769c6a447649" TargetMode="External"/><Relationship Id="rId138" Type="http://schemas.openxmlformats.org/officeDocument/2006/relationships/hyperlink" Target="https://ti.energia.gob.mx/api_documentos/public/api/v1/client-systems/NUrVsAShATUUqrsRXujwkIqhGx57yb/documents/public/28a739b0-1453-458f-ad76-8ebeaf75f578" TargetMode="External"/><Relationship Id="rId191" Type="http://schemas.openxmlformats.org/officeDocument/2006/relationships/hyperlink" Target="https://ti.energia.gob.mx/api_documentos/public/api/v1/client-systems/NUrVsAShATUUqrsRXujwkIqhGx57yb/documents/public/6079db60-ca82-46b3-b4cb-c1a55f839de5" TargetMode="External"/><Relationship Id="rId205" Type="http://schemas.openxmlformats.org/officeDocument/2006/relationships/hyperlink" Target="https://ti.energia.gob.mx/api_documentos/public/api/v1/client-systems/NUrVsAShATUUqrsRXujwkIqhGx57yb/documents/public/78aa3d29-4b7c-4add-afcf-2f2d8ad4a05a" TargetMode="External"/><Relationship Id="rId247" Type="http://schemas.openxmlformats.org/officeDocument/2006/relationships/hyperlink" Target="https://ti.energia.gob.mx/api_documentos/public/api/v1/client-systems/NUrVsAShATUUqrsRXujwkIqhGx57yb/documents/public/c0d8db36-de20-4af7-9ea9-631b966bc2de" TargetMode="External"/><Relationship Id="rId107" Type="http://schemas.openxmlformats.org/officeDocument/2006/relationships/hyperlink" Target="https://ti.energia.gob.mx/api_documentos/public/api/v1/client-systems/NUrVsAShATUUqrsRXujwkIqhGx57yb/documents/public/ef92c21d-f556-4348-8c96-d2757fe6f053" TargetMode="External"/><Relationship Id="rId11" Type="http://schemas.openxmlformats.org/officeDocument/2006/relationships/hyperlink" Target="https://ti.energia.gob.mx/api_documentos/public/api/v1/client-systems/NUrVsAShATUUqrsRXujwkIqhGx57yb/documents/public/60671282-31ae-4f92-b47a-967b0bd31d5d" TargetMode="External"/><Relationship Id="rId53" Type="http://schemas.openxmlformats.org/officeDocument/2006/relationships/hyperlink" Target="https://ti.energia.gob.mx/api_documentos/public/api/v1/client-systems/NUrVsAShATUUqrsRXujwkIqhGx57yb/documents/public/172e3d37-3a19-48d4-955a-2d6f0a2b7acc" TargetMode="External"/><Relationship Id="rId149" Type="http://schemas.openxmlformats.org/officeDocument/2006/relationships/hyperlink" Target="https://ti.energia.gob.mx/api_documentos/public/api/v1/client-systems/NUrVsAShATUUqrsRXujwkIqhGx57yb/documents/public/0320b875-9d8c-4469-a38a-fe0854777c20" TargetMode="External"/><Relationship Id="rId95" Type="http://schemas.openxmlformats.org/officeDocument/2006/relationships/hyperlink" Target="https://ti.energia.gob.mx/api_documentos/public/api/v1/client-systems/NUrVsAShATUUqrsRXujwkIqhGx57yb/documents/public/7b2ea56d-77a9-49c8-a5c5-c02439b2426f" TargetMode="External"/><Relationship Id="rId160" Type="http://schemas.openxmlformats.org/officeDocument/2006/relationships/hyperlink" Target="https://ti.energia.gob.mx/api_documentos/public/api/v1/client-systems/NUrVsAShATUUqrsRXujwkIqhGx57yb/documents/public/75ed0b75-5fba-4fdd-b0c7-545402cbf63a" TargetMode="External"/><Relationship Id="rId216" Type="http://schemas.openxmlformats.org/officeDocument/2006/relationships/hyperlink" Target="https://ti.energia.gob.mx/api_documentos/public/api/v1/client-systems/NUrVsAShATUUqrsRXujwkIqhGx57yb/documents/public/1575d9f4-9bba-4736-94d7-e0fd40d4e3b4" TargetMode="External"/><Relationship Id="rId258" Type="http://schemas.openxmlformats.org/officeDocument/2006/relationships/hyperlink" Target="https://ti.energia.gob.mx/api_documentos/public/api/v1/client-systems/NUrVsAShATUUqrsRXujwkIqhGx57yb/documents/public/a32c8427-29eb-4599-8223-a220fbfed9ff" TargetMode="External"/><Relationship Id="rId22" Type="http://schemas.openxmlformats.org/officeDocument/2006/relationships/hyperlink" Target="https://ti.energia.gob.mx/api_documentos/public/api/v1/client-systems/NUrVsAShATUUqrsRXujwkIqhGx57yb/documents/public/5071096c-d8c8-4833-8052-65645cdbb788" TargetMode="External"/><Relationship Id="rId64" Type="http://schemas.openxmlformats.org/officeDocument/2006/relationships/hyperlink" Target="https://ti.energia.gob.mx/api_documentos/public/api/v1/client-systems/NUrVsAShATUUqrsRXujwkIqhGx57yb/documents/public/499eaba4-7e29-4ed6-92f0-3d76ea68e3a2" TargetMode="External"/><Relationship Id="rId118" Type="http://schemas.openxmlformats.org/officeDocument/2006/relationships/hyperlink" Target="https://ti.energia.gob.mx/api_documentos/public/api/v1/client-systems/NUrVsAShATUUqrsRXujwkIqhGx57yb/documents/public/92a0c941-ca7e-45b4-b698-eb8722ba7724"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mailto:a.quijano@materenergia.com" TargetMode="External"/><Relationship Id="rId18" Type="http://schemas.openxmlformats.org/officeDocument/2006/relationships/hyperlink" Target="mailto:STORRES@IBERDROLA.COM" TargetMode="External"/><Relationship Id="rId26" Type="http://schemas.openxmlformats.org/officeDocument/2006/relationships/hyperlink" Target="mailto:stefan.agne@eeas.europa.eu" TargetMode="External"/><Relationship Id="rId39" Type="http://schemas.openxmlformats.org/officeDocument/2006/relationships/hyperlink" Target="mailto:amoreno@zumaenergia.com" TargetMode="External"/><Relationship Id="rId21" Type="http://schemas.openxmlformats.org/officeDocument/2006/relationships/hyperlink" Target="mailto:rtrejo@xxi-banorte.com" TargetMode="External"/><Relationship Id="rId34" Type="http://schemas.openxmlformats.org/officeDocument/2006/relationships/hyperlink" Target="mailto:vincent.escourrou@ca-cib.com" TargetMode="External"/><Relationship Id="rId42" Type="http://schemas.openxmlformats.org/officeDocument/2006/relationships/hyperlink" Target="mailto:juan.h.vargas@clarios.com" TargetMode="External"/><Relationship Id="rId47" Type="http://schemas.openxmlformats.org/officeDocument/2006/relationships/table" Target="../tables/table1.xml"/><Relationship Id="rId7" Type="http://schemas.openxmlformats.org/officeDocument/2006/relationships/hyperlink" Target="mailto:a.morales@reden.solar" TargetMode="External"/><Relationship Id="rId2" Type="http://schemas.openxmlformats.org/officeDocument/2006/relationships/hyperlink" Target="mailto:rafaelaguado@energia-aljaval.com" TargetMode="External"/><Relationship Id="rId16" Type="http://schemas.openxmlformats.org/officeDocument/2006/relationships/hyperlink" Target="mailto:raffaele@niko.mx" TargetMode="External"/><Relationship Id="rId29" Type="http://schemas.openxmlformats.org/officeDocument/2006/relationships/hyperlink" Target="mailto:fponce@bidg.mx" TargetMode="External"/><Relationship Id="rId1" Type="http://schemas.openxmlformats.org/officeDocument/2006/relationships/hyperlink" Target="mailto:JOSE.VARGAS@RECURRENTENERGY.COM" TargetMode="External"/><Relationship Id="rId6" Type="http://schemas.openxmlformats.org/officeDocument/2006/relationships/hyperlink" Target="mailto:a.ortega@greening-e.com" TargetMode="External"/><Relationship Id="rId11" Type="http://schemas.openxmlformats.org/officeDocument/2006/relationships/hyperlink" Target="mailto:dbriseno@gauss.com.mx" TargetMode="External"/><Relationship Id="rId24" Type="http://schemas.openxmlformats.org/officeDocument/2006/relationships/hyperlink" Target="mailto:ndelgado@asolmex.org" TargetMode="External"/><Relationship Id="rId32" Type="http://schemas.openxmlformats.org/officeDocument/2006/relationships/hyperlink" Target="mailto:mmuro@lacaisse.com" TargetMode="External"/><Relationship Id="rId37" Type="http://schemas.openxmlformats.org/officeDocument/2006/relationships/hyperlink" Target="mailto:bruno.riga@enel.com" TargetMode="External"/><Relationship Id="rId40" Type="http://schemas.openxmlformats.org/officeDocument/2006/relationships/hyperlink" Target="mailto:mferrer@zumaenergia.com" TargetMode="External"/><Relationship Id="rId45" Type="http://schemas.openxmlformats.org/officeDocument/2006/relationships/hyperlink" Target="mailto:arh@moctezumars.com" TargetMode="External"/><Relationship Id="rId5" Type="http://schemas.openxmlformats.org/officeDocument/2006/relationships/hyperlink" Target="mailto:juan.pardo@enel.com" TargetMode="External"/><Relationship Id="rId15" Type="http://schemas.openxmlformats.org/officeDocument/2006/relationships/hyperlink" Target="mailto:priscila.machado@grupocobra.mx" TargetMode="External"/><Relationship Id="rId23" Type="http://schemas.openxmlformats.org/officeDocument/2006/relationships/hyperlink" Target="mailto:luis.arias@aindaei.com" TargetMode="External"/><Relationship Id="rId28" Type="http://schemas.openxmlformats.org/officeDocument/2006/relationships/hyperlink" Target="mailto:israel.sades@energiacb.com.mx" TargetMode="External"/><Relationship Id="rId36" Type="http://schemas.openxmlformats.org/officeDocument/2006/relationships/hyperlink" Target="mailto:gerardo.adame@edp.com" TargetMode="External"/><Relationship Id="rId10" Type="http://schemas.openxmlformats.org/officeDocument/2006/relationships/hyperlink" Target="mailto:edg2@zenit.com.mx" TargetMode="External"/><Relationship Id="rId19" Type="http://schemas.openxmlformats.org/officeDocument/2006/relationships/hyperlink" Target="mailto:david.rodriguez@abent3t.com" TargetMode="External"/><Relationship Id="rId31" Type="http://schemas.openxmlformats.org/officeDocument/2006/relationships/hyperlink" Target="mailto:sophie.brossard@mx.bnpparibas.com" TargetMode="External"/><Relationship Id="rId44" Type="http://schemas.openxmlformats.org/officeDocument/2006/relationships/hyperlink" Target="mailto:curro.pascual@pypsagroup.com" TargetMode="External"/><Relationship Id="rId4" Type="http://schemas.openxmlformats.org/officeDocument/2006/relationships/hyperlink" Target="mailto:garomo@vivar.com.mx;" TargetMode="External"/><Relationship Id="rId9" Type="http://schemas.openxmlformats.org/officeDocument/2006/relationships/hyperlink" Target="mailto:inforenovables@iberiagroup.com" TargetMode="External"/><Relationship Id="rId14" Type="http://schemas.openxmlformats.org/officeDocument/2006/relationships/hyperlink" Target="mailto:jose.negrete@rwe.com,%20matias.gonzalez@rwe.com,%20proyectos_mexico@rwe.com" TargetMode="External"/><Relationship Id="rId22" Type="http://schemas.openxmlformats.org/officeDocument/2006/relationships/hyperlink" Target="mailto:ignaciolopez@enix.com.mx" TargetMode="External"/><Relationship Id="rId27" Type="http://schemas.openxmlformats.org/officeDocument/2006/relationships/hyperlink" Target="mailto:jorge.mendoza@banobras.gob.mx" TargetMode="External"/><Relationship Id="rId30" Type="http://schemas.openxmlformats.org/officeDocument/2006/relationships/hyperlink" Target="mailto:Mjannet@blinkcs.mx" TargetMode="External"/><Relationship Id="rId35" Type="http://schemas.openxmlformats.org/officeDocument/2006/relationships/hyperlink" Target="mailto:alvaro.manso@grupocox.com" TargetMode="External"/><Relationship Id="rId43" Type="http://schemas.openxmlformats.org/officeDocument/2006/relationships/hyperlink" Target="mailto:malavez@condumex.com.mx" TargetMode="External"/><Relationship Id="rId8" Type="http://schemas.openxmlformats.org/officeDocument/2006/relationships/hyperlink" Target="mailto:edfcenace@edf-en.mx" TargetMode="External"/><Relationship Id="rId3" Type="http://schemas.openxmlformats.org/officeDocument/2006/relationships/hyperlink" Target="mailto:G.Mancillas@mitsui.com" TargetMode="External"/><Relationship Id="rId12" Type="http://schemas.openxmlformats.org/officeDocument/2006/relationships/hyperlink" Target="mailto:gustavo.giraldo@aes.com" TargetMode="External"/><Relationship Id="rId17" Type="http://schemas.openxmlformats.org/officeDocument/2006/relationships/hyperlink" Target="mailto:urbino9@gmail.com" TargetMode="External"/><Relationship Id="rId25" Type="http://schemas.openxmlformats.org/officeDocument/2006/relationships/hyperlink" Target="mailto:hilda.monroy@atlantica.com" TargetMode="External"/><Relationship Id="rId33" Type="http://schemas.openxmlformats.org/officeDocument/2006/relationships/hyperlink" Target="mailto:karenandrea.lazcano@cemex.com" TargetMode="External"/><Relationship Id="rId38" Type="http://schemas.openxmlformats.org/officeDocument/2006/relationships/hyperlink" Target="mailto:monica.samudio@energicolor.com" TargetMode="External"/><Relationship Id="rId46" Type="http://schemas.openxmlformats.org/officeDocument/2006/relationships/hyperlink" Target="mailto:rmejia@epri.com" TargetMode="External"/><Relationship Id="rId20" Type="http://schemas.openxmlformats.org/officeDocument/2006/relationships/hyperlink" Target="mailto:aestefan@act.is" TargetMode="External"/><Relationship Id="rId41" Type="http://schemas.openxmlformats.org/officeDocument/2006/relationships/hyperlink" Target="mailto:jfb@fbamex.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JOSEANTONIO.SORO@CUBICOINVEST.COM" TargetMode="External"/><Relationship Id="rId2" Type="http://schemas.openxmlformats.org/officeDocument/2006/relationships/hyperlink" Target="mailto:diego.hernandez@recurrentenergy.com" TargetMode="External"/><Relationship Id="rId1" Type="http://schemas.openxmlformats.org/officeDocument/2006/relationships/hyperlink" Target="mailto:JOSE.VARGAS@RECURRENTENERGY.COM" TargetMode="External"/><Relationship Id="rId5" Type="http://schemas.openxmlformats.org/officeDocument/2006/relationships/printerSettings" Target="../printerSettings/printerSettings1.bin"/><Relationship Id="rId4" Type="http://schemas.openxmlformats.org/officeDocument/2006/relationships/hyperlink" Target="mailto:DFMOC.SOLAR@DOMINION-GLOBA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senermx.sharepoint.com/:b:/s/DGMESNIE/IQDBHFuif63ZQ6co1ZFD74SVAccVHZ0neHaam9w8ucMMSCY?e=4lzfdD" TargetMode="External"/><Relationship Id="rId13" Type="http://schemas.openxmlformats.org/officeDocument/2006/relationships/hyperlink" Target="https://senermx.sharepoint.com/:b:/s/DGMESNIE/IQAvaN-fhZhJQ7MR8xn1GcY_AdqjHr3WvaYhaN1W1ckfODo?e=HbFfhM" TargetMode="External"/><Relationship Id="rId18" Type="http://schemas.openxmlformats.org/officeDocument/2006/relationships/hyperlink" Target="https://senermx.sharepoint.com/:b:/s/DGMESNIE/IQDjLe-J4SpJTYksFzqnxz4QAaZ6hvgmEsBS2LmwvvIVbc4?e=gobP6D" TargetMode="External"/><Relationship Id="rId3" Type="http://schemas.openxmlformats.org/officeDocument/2006/relationships/hyperlink" Target="https://senermx.sharepoint.com/:b:/s/DGMESNIE/IQCqmOWMLdxORIEnwLG9-RKJAXQYnq-Cq9NVpjd87giita8?e=gfiaOO" TargetMode="External"/><Relationship Id="rId21" Type="http://schemas.openxmlformats.org/officeDocument/2006/relationships/hyperlink" Target="https://senermx.sharepoint.com/:b:/s/DGMESNIE/IQC3V6k8C16ITL5VEwmROomtAZRNp_ey4k2WHruwZ23PDvY?e=vfj1MM" TargetMode="External"/><Relationship Id="rId7" Type="http://schemas.openxmlformats.org/officeDocument/2006/relationships/hyperlink" Target="https://senermx.sharepoint.com/:b:/s/DGMESNIE/IQBn7YSacx2aR6orL8K3LeFKAaN2d3_3srTjDaVpaJ9wRx0?e=nM3EMu" TargetMode="External"/><Relationship Id="rId12" Type="http://schemas.openxmlformats.org/officeDocument/2006/relationships/hyperlink" Target="https://senermx.sharepoint.com/:b:/s/DGMESNIE/IQAC2pmxvfdMTriIEvUaVmOrASBnu6Gg9zdHx2jVtqzE75o?e=I3h4KB" TargetMode="External"/><Relationship Id="rId17" Type="http://schemas.openxmlformats.org/officeDocument/2006/relationships/hyperlink" Target="https://senermx.sharepoint.com/:b:/s/DGMESNIE/IQDjLe-J4SpJTYksFzqnxz4QAaZ6hvgmEsBS2LmwvvIVbc4?e=gobP6D" TargetMode="External"/><Relationship Id="rId25" Type="http://schemas.openxmlformats.org/officeDocument/2006/relationships/hyperlink" Target="https://senermx.sharepoint.com/:b:/s/DGMESNIE/IQAC2pmxvfdMTriIEvUaVmOrASBnu6Gg9zdHx2jVtqzE75o?e=I3h4KB" TargetMode="External"/><Relationship Id="rId2" Type="http://schemas.openxmlformats.org/officeDocument/2006/relationships/hyperlink" Target="https://senermx.sharepoint.com/:b:/s/DGMESNIE/IQDzm9hOXQS-T5WbkO0qgeoNAdSvjlMm_-8A2rN5_GO2imo?e=0MgcHY" TargetMode="External"/><Relationship Id="rId16" Type="http://schemas.openxmlformats.org/officeDocument/2006/relationships/hyperlink" Target="https://senermx.sharepoint.com/:b:/s/DGMESNIE/IQDjLe-J4SpJTYksFzqnxz4QAaZ6hvgmEsBS2LmwvvIVbc4?e=gobP6D" TargetMode="External"/><Relationship Id="rId20" Type="http://schemas.openxmlformats.org/officeDocument/2006/relationships/hyperlink" Target="https://senermx.sharepoint.com/:b:/s/DGMESNIE/IQDjLe-J4SpJTYksFzqnxz4QAaZ6hvgmEsBS2LmwvvIVbc4?e=gobP6D" TargetMode="External"/><Relationship Id="rId1" Type="http://schemas.openxmlformats.org/officeDocument/2006/relationships/hyperlink" Target="https://senermx.sharepoint.com/:b:/s/DGMESNIE/IQBvz2TcrhGKR5TKAnEIpNOTAaA0387_Ez4zh-uKOseKAVg?e=Ol49Ua" TargetMode="External"/><Relationship Id="rId6" Type="http://schemas.openxmlformats.org/officeDocument/2006/relationships/hyperlink" Target="https://senermx.sharepoint.com/:b:/s/DGMESNIE/IQCUtkUnmyShSJxgQne1MEybAdOlhGf-o8HWmA5Xs5ucpjs?e=V65tEk" TargetMode="External"/><Relationship Id="rId11" Type="http://schemas.openxmlformats.org/officeDocument/2006/relationships/hyperlink" Target="https://senermx.sharepoint.com/:b:/s/DGMESNIE/IQBn7YSacx2aR6orL8K3LeFKAaN2d3_3srTjDaVpaJ9wRx0?e=nM3EMu" TargetMode="External"/><Relationship Id="rId24" Type="http://schemas.openxmlformats.org/officeDocument/2006/relationships/hyperlink" Target="https://senermx.sharepoint.com/:f:/s/DGMESNIE/IgDr9_jpKwUuT622LOv7u-0nAZ1UqlABMU_0CUhqfzryeYs?e=5xSBYJ" TargetMode="External"/><Relationship Id="rId5" Type="http://schemas.openxmlformats.org/officeDocument/2006/relationships/hyperlink" Target="https://senermx.sharepoint.com/:b:/s/DGMESNIE/IQDWkJRcMUJFQJyAQd6nMH7WAflnU0UNDnLi5WVdqM8IgBE?e=CDcuF8" TargetMode="External"/><Relationship Id="rId15" Type="http://schemas.openxmlformats.org/officeDocument/2006/relationships/hyperlink" Target="https://senermx.sharepoint.com/:b:/s/DGMESNIE/IQDjLe-J4SpJTYksFzqnxz4QAaZ6hvgmEsBS2LmwvvIVbc4?e=gobP6D" TargetMode="External"/><Relationship Id="rId23" Type="http://schemas.openxmlformats.org/officeDocument/2006/relationships/hyperlink" Target="https://senermx.sharepoint.com/:f:/s/DGMESNIE/IgDr9_jpKwUuT622LOv7u-0nAZ1UqlABMU_0CUhqfzryeYs?e=5xSBYJ" TargetMode="External"/><Relationship Id="rId10" Type="http://schemas.openxmlformats.org/officeDocument/2006/relationships/hyperlink" Target="https://senermx.sharepoint.com/:b:/s/DGMESNIE/IQBn7YSacx2aR6orL8K3LeFKAaN2d3_3srTjDaVpaJ9wRx0?e=nM3EMu" TargetMode="External"/><Relationship Id="rId19" Type="http://schemas.openxmlformats.org/officeDocument/2006/relationships/hyperlink" Target="https://senermx.sharepoint.com/:b:/s/DGMESNIE/IQDjLe-J4SpJTYksFzqnxz4QAaZ6hvgmEsBS2LmwvvIVbc4?e=gobP6D" TargetMode="External"/><Relationship Id="rId4" Type="http://schemas.openxmlformats.org/officeDocument/2006/relationships/hyperlink" Target="https://senermx.sharepoint.com/:b:/s/DGMESNIE/IQCqmOWMLdxORIEnwLG9-RKJAXQYnq-Cq9NVpjd87giita8?e=aggJ0g" TargetMode="External"/><Relationship Id="rId9" Type="http://schemas.openxmlformats.org/officeDocument/2006/relationships/hyperlink" Target="https://senermx.sharepoint.com/:b:/s/DGMESNIE/IQBn7YSacx2aR6orL8K3LeFKAaN2d3_3srTjDaVpaJ9wRx0?e=nM3EMu" TargetMode="External"/><Relationship Id="rId14" Type="http://schemas.openxmlformats.org/officeDocument/2006/relationships/hyperlink" Target="https://senermx.sharepoint.com/:b:/s/DGMESNIE/IQDjLe-J4SpJTYksFzqnxz4QAaZ6hvgmEsBS2LmwvvIVbc4?e=4zmopy" TargetMode="External"/><Relationship Id="rId22" Type="http://schemas.openxmlformats.org/officeDocument/2006/relationships/hyperlink" Target="https://senermx.sharepoint.com/:f:/s/DGMESNIE/IgBnUFkP_YbTSJDy-ZCOAS7QAUZ_4h5ReD_BO5ZcDZQYVnM?e=lqY8xH"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senermx.sharepoint.com/:b:/s/DGMESNIE/IQCZmKknB7sgS50p-nIbjy5fAZ9Wf_8w17u7A5PnVQzESds?e=X3d9nI" TargetMode="External"/><Relationship Id="rId21" Type="http://schemas.openxmlformats.org/officeDocument/2006/relationships/hyperlink" Target="mailto:eduardo.lopez@cubicoinvest.com" TargetMode="External"/><Relationship Id="rId42" Type="http://schemas.openxmlformats.org/officeDocument/2006/relationships/hyperlink" Target="mailto:rene.narvaez@engie.com" TargetMode="External"/><Relationship Id="rId63" Type="http://schemas.openxmlformats.org/officeDocument/2006/relationships/hyperlink" Target="https://senermx.sharepoint.com/:p:/s/DGMESNIE/IQC7RS--JWwyTJa-gT36eRgqAeIP0oVD5NKIflnewme7qig?e=rzTUr6" TargetMode="External"/><Relationship Id="rId84" Type="http://schemas.openxmlformats.org/officeDocument/2006/relationships/hyperlink" Target="mailto:direccion@geconsentido.com" TargetMode="External"/><Relationship Id="rId138" Type="http://schemas.openxmlformats.org/officeDocument/2006/relationships/hyperlink" Target="https://senermx.sharepoint.com/:b:/s/DGMESNIE/IQDW6QeJMYEdQqnMgolGWA1lAcgYcgCT0PFuUwxnm7DGLz4?e=eCANhm" TargetMode="External"/><Relationship Id="rId107" Type="http://schemas.openxmlformats.org/officeDocument/2006/relationships/hyperlink" Target="https://senermx.sharepoint.com/:b:/s/DGMESNIE/IQCiH8D49KyFSKHKm8B6VFwGAc5TmwCuzwHjJKXhhoJoBAA?e=SeVq4x" TargetMode="External"/><Relationship Id="rId11" Type="http://schemas.openxmlformats.org/officeDocument/2006/relationships/hyperlink" Target="../../../../../:f:/s/DGMESNIE/IgC9ZXv0O_0JQpco0KBOGjvXAZYiCYAoPKZyxiCxpiyerBE?e=UQFXUu" TargetMode="External"/><Relationship Id="rId32" Type="http://schemas.openxmlformats.org/officeDocument/2006/relationships/hyperlink" Target="mailto:mario.Pani@baywa-re.com" TargetMode="External"/><Relationship Id="rId53" Type="http://schemas.openxmlformats.org/officeDocument/2006/relationships/hyperlink" Target="https://senermx.sharepoint.com/:x:/s/DGMESNIE/IQD1XB8r5dx6Ro6fVPgi_IfqAS_G-NftUmWBX-iyhhUzf7A?e=P93m2O" TargetMode="External"/><Relationship Id="rId74" Type="http://schemas.openxmlformats.org/officeDocument/2006/relationships/hyperlink" Target="https://senermx.sharepoint.com/:b:/s/DGMESNIE/IQD9Omp5Qi9eRI9Nbo-mdHclARkAWDHrblH3qPov8fHun94?e=UqR187" TargetMode="External"/><Relationship Id="rId128" Type="http://schemas.openxmlformats.org/officeDocument/2006/relationships/hyperlink" Target="https://senermx.sharepoint.com/:b:/s/DGMESNIE/IQDuFCaQczpUT6l2uTgcNKjYATIBrFxUfzkZHnZLdygAl2c?e=7SkwJj" TargetMode="External"/><Relationship Id="rId149" Type="http://schemas.openxmlformats.org/officeDocument/2006/relationships/hyperlink" Target="https://senermx.sharepoint.com/:b:/s/DGMESNIE/IQCDvALxvFlUR5I8LMh-KAB1AQJ_l7mo27Q5HyTTdJadmqE?e=ULRsX6" TargetMode="External"/><Relationship Id="rId5" Type="http://schemas.openxmlformats.org/officeDocument/2006/relationships/hyperlink" Target="https://senermx.sharepoint.com/:x:/s/DGMESNIE/IQA3r3dVsxamTb0zr7TJVvboAZXjpGKQj1PzZhBwHaFRYUI?e=5KR9rS" TargetMode="External"/><Relationship Id="rId95" Type="http://schemas.openxmlformats.org/officeDocument/2006/relationships/hyperlink" Target="../../../../../:f:/s/DGMESNIE/IgBvStczCuAWRKB09Rt4a_I4AYHo20XLzINAzKwXjumBSpA?e=Cs7dDt" TargetMode="External"/><Relationship Id="rId22" Type="http://schemas.openxmlformats.org/officeDocument/2006/relationships/hyperlink" Target="mailto:eduardo.lopez@cubicoinvest.com" TargetMode="External"/><Relationship Id="rId43" Type="http://schemas.openxmlformats.org/officeDocument/2006/relationships/hyperlink" Target="../../../../../:f:/s/DGMESNIE/IgBskHiNO9gaQI3Au5me1PHgAZ-d1EPfwzW3-_nRGmGsqRY?e=nG9baF" TargetMode="External"/><Relationship Id="rId64" Type="http://schemas.openxmlformats.org/officeDocument/2006/relationships/hyperlink" Target="https://senermx.sharepoint.com/:p:/s/DGMESNIE/IQC7RS--JWwyTJa-gT36eRgqAeIP0oVD5NKIflnewme7qig?e=rzTUr6" TargetMode="External"/><Relationship Id="rId118" Type="http://schemas.openxmlformats.org/officeDocument/2006/relationships/hyperlink" Target="https://senermx.sharepoint.com/:b:/s/DGMESNIE/IQCZmKknB7sgS50p-nIbjy5fAZ9Wf_8w17u7A5PnVQzESds?e=X3d9nI" TargetMode="External"/><Relationship Id="rId139" Type="http://schemas.openxmlformats.org/officeDocument/2006/relationships/hyperlink" Target="mailto:diego.rasilla@quartux.com;%20carlos.esquivel.ae@quartux.com" TargetMode="External"/><Relationship Id="rId80" Type="http://schemas.openxmlformats.org/officeDocument/2006/relationships/hyperlink" Target="mailto:ivan.furones@fisterraenergy.com" TargetMode="External"/><Relationship Id="rId85" Type="http://schemas.openxmlformats.org/officeDocument/2006/relationships/hyperlink" Target="../../../../../:f:/s/DGMESNIE/IgCtZtZs4iXjSoAMNr6w5jfeAWGCVi0YOFbii6csPc4278Q?e=YpRe3S" TargetMode="External"/><Relationship Id="rId150" Type="http://schemas.openxmlformats.org/officeDocument/2006/relationships/hyperlink" Target="../../../../../:f:/s/DGMESNIE/IgAlzIDLYFqzSIvobG-ujYPVAVtxOmNSRRD9sikIj1F9Ps4?e=Lk1A6q" TargetMode="External"/><Relationship Id="rId155" Type="http://schemas.openxmlformats.org/officeDocument/2006/relationships/hyperlink" Target="mailto:juan.barrera@yucatan.gob.mx" TargetMode="External"/><Relationship Id="rId12" Type="http://schemas.openxmlformats.org/officeDocument/2006/relationships/hyperlink" Target="../../../../../:f:/s/DGMESNIE/IgC9ZXv0O_0JQpco0KBOGjvXAZYiCYAoPKZyxiCxpiyerBE?e=UQFXUu" TargetMode="External"/><Relationship Id="rId17" Type="http://schemas.openxmlformats.org/officeDocument/2006/relationships/hyperlink" Target="mailto:eduardo.lopez@cubicoinvest.com" TargetMode="External"/><Relationship Id="rId33" Type="http://schemas.openxmlformats.org/officeDocument/2006/relationships/hyperlink" Target="mailto:mario.Pani@baywa-re.com" TargetMode="External"/><Relationship Id="rId38" Type="http://schemas.openxmlformats.org/officeDocument/2006/relationships/hyperlink" Target="https://maps.app.goo.gl/Ne1cVGXS5wyFCib59" TargetMode="External"/><Relationship Id="rId59" Type="http://schemas.openxmlformats.org/officeDocument/2006/relationships/hyperlink" Target="https://senermx.sharepoint.com/:p:/s/DGMESNIE/IQC7RS--JWwyTJa-gT36eRgqAeIP0oVD5NKIflnewme7qig?e=rzTUr6" TargetMode="External"/><Relationship Id="rId103" Type="http://schemas.openxmlformats.org/officeDocument/2006/relationships/hyperlink" Target="mailto:GERARDO.ADAME@EDP.COM;%20ELIANE.GONZALEZ@EDP.COM" TargetMode="External"/><Relationship Id="rId108" Type="http://schemas.openxmlformats.org/officeDocument/2006/relationships/hyperlink" Target="https://senermx.sharepoint.com/:b:/s/DGMESNIE/IQCiH8D49KyFSKHKm8B6VFwGAc5TmwCuzwHjJKXhhoJoBAA?e=SeVq4x" TargetMode="External"/><Relationship Id="rId124" Type="http://schemas.openxmlformats.org/officeDocument/2006/relationships/hyperlink" Target="https://senermx.sharepoint.com/:b:/s/DGMESNIE/IQCZmKknB7sgS50p-nIbjy5fAZ9Wf_8w17u7A5PnVQzESds?e=X3d9nI" TargetMode="External"/><Relationship Id="rId129" Type="http://schemas.openxmlformats.org/officeDocument/2006/relationships/hyperlink" Target="https://senermx.sharepoint.com/:b:/s/DGMESNIE/IQDuFCaQczpUT6l2uTgcNKjYATIBrFxUfzkZHnZLdygAl2c?e=7SkwJj" TargetMode="External"/><Relationship Id="rId54" Type="http://schemas.openxmlformats.org/officeDocument/2006/relationships/hyperlink" Target="https://senermx.sharepoint.com/:b:/s/DGMESNIE/IQBTDogro-51TLBWZSh7FjboAe-JlyBNO2blXFdcRrt8Vxo?e=tZa9p3" TargetMode="External"/><Relationship Id="rId70" Type="http://schemas.openxmlformats.org/officeDocument/2006/relationships/hyperlink" Target="https://senermx.sharepoint.com/:p:/s/DGMESNIE/IQC7RS--JWwyTJa-gT36eRgqAeIP0oVD5NKIflnewme7qig?e=rzTUr6" TargetMode="External"/><Relationship Id="rId75" Type="http://schemas.openxmlformats.org/officeDocument/2006/relationships/hyperlink" Target="../../../../../:f:/s/DGMESNIE/IgBskHiNO9gaQI3Au5me1PHgAZ-d1EPfwzW3-_nRGmGsqRY?e=nG9baF" TargetMode="External"/><Relationship Id="rId91" Type="http://schemas.openxmlformats.org/officeDocument/2006/relationships/hyperlink" Target="../../../../../:f:/s/DGMESNIE/IgCtZtZs4iXjSoAMNr6w5jfeAWGCVi0YOFbii6csPc4278Q?e=YpRe3S" TargetMode="External"/><Relationship Id="rId96" Type="http://schemas.openxmlformats.org/officeDocument/2006/relationships/hyperlink" Target="mailto:rafaelaguado@agrorenovables.com" TargetMode="External"/><Relationship Id="rId140" Type="http://schemas.openxmlformats.org/officeDocument/2006/relationships/hyperlink" Target="mailto:diego.rasilla@quartux.com;%20carlos.esquivel.ae@quartux.com" TargetMode="External"/><Relationship Id="rId145" Type="http://schemas.openxmlformats.org/officeDocument/2006/relationships/hyperlink" Target="mailto:juan.barrera@yucatan.gob.mx" TargetMode="External"/><Relationship Id="rId1" Type="http://schemas.openxmlformats.org/officeDocument/2006/relationships/hyperlink" Target="mailto:arh@moctezumars.com" TargetMode="External"/><Relationship Id="rId6" Type="http://schemas.openxmlformats.org/officeDocument/2006/relationships/hyperlink" Target="mailto:cdelgado@invenergy.com" TargetMode="External"/><Relationship Id="rId23" Type="http://schemas.openxmlformats.org/officeDocument/2006/relationships/hyperlink" Target="mailto:eduardo.lopez@cubicoinvest.com" TargetMode="External"/><Relationship Id="rId28" Type="http://schemas.openxmlformats.org/officeDocument/2006/relationships/hyperlink" Target="mailto:ah@internovum-solar.com" TargetMode="External"/><Relationship Id="rId49" Type="http://schemas.openxmlformats.org/officeDocument/2006/relationships/hyperlink" Target="mailto:egarcia@atlasren.com" TargetMode="External"/><Relationship Id="rId114" Type="http://schemas.openxmlformats.org/officeDocument/2006/relationships/hyperlink" Target="https://senermx.sharepoint.com/:b:/s/DGMESNIE/IQCZmKknB7sgS50p-nIbjy5fAZ9Wf_8w17u7A5PnVQzESds?e=X3d9nI" TargetMode="External"/><Relationship Id="rId119" Type="http://schemas.openxmlformats.org/officeDocument/2006/relationships/hyperlink" Target="https://senermx.sharepoint.com/:b:/s/DGMESNIE/IQCZmKknB7sgS50p-nIbjy5fAZ9Wf_8w17u7A5PnVQzESds?e=X3d9nI" TargetMode="External"/><Relationship Id="rId44" Type="http://schemas.openxmlformats.org/officeDocument/2006/relationships/hyperlink" Target="../../../../../:f:/s/DGMESNIE/IgDNP8A4QScoTpc534vv-8bjAXBR4Ms5KcsOVT4usosv90I?e=Qg2CKi" TargetMode="External"/><Relationship Id="rId60" Type="http://schemas.openxmlformats.org/officeDocument/2006/relationships/hyperlink" Target="https://senermx.sharepoint.com/:p:/s/DGMESNIE/IQC7RS--JWwyTJa-gT36eRgqAeIP0oVD5NKIflnewme7qig?e=rzTUr6" TargetMode="External"/><Relationship Id="rId65" Type="http://schemas.openxmlformats.org/officeDocument/2006/relationships/hyperlink" Target="https://senermx.sharepoint.com/:p:/s/DGMESNIE/IQC7RS--JWwyTJa-gT36eRgqAeIP0oVD5NKIflnewme7qig?e=rzTUr6" TargetMode="External"/><Relationship Id="rId81" Type="http://schemas.openxmlformats.org/officeDocument/2006/relationships/hyperlink" Target="mailto:ivan.furones@fisterraenergy.com" TargetMode="External"/><Relationship Id="rId86" Type="http://schemas.openxmlformats.org/officeDocument/2006/relationships/hyperlink" Target="../../../../../:f:/s/DGMESNIE/IgCtZtZs4iXjSoAMNr6w5jfeAWGCVi0YOFbii6csPc4278Q?e=YpRe3S" TargetMode="External"/><Relationship Id="rId130" Type="http://schemas.openxmlformats.org/officeDocument/2006/relationships/hyperlink" Target="https://senermx.sharepoint.com/:b:/s/DGMESNIE/IQDW6QeJMYEdQqnMgolGWA1lAcgYcgCT0PFuUwxnm7DGLz4?e=eCANhm" TargetMode="External"/><Relationship Id="rId135" Type="http://schemas.openxmlformats.org/officeDocument/2006/relationships/hyperlink" Target="https://senermx.sharepoint.com/:b:/s/DGMESNIE/IQDW6QeJMYEdQqnMgolGWA1lAcgYcgCT0PFuUwxnm7DGLz4?e=eCANhm" TargetMode="External"/><Relationship Id="rId151" Type="http://schemas.openxmlformats.org/officeDocument/2006/relationships/hyperlink" Target="../../../../../:f:/s/DGMESNIE/IgAlzIDLYFqzSIvobG-ujYPVAVtxOmNSRRD9sikIj1F9Ps4?e=Lk1A6q" TargetMode="External"/><Relationship Id="rId156" Type="http://schemas.openxmlformats.org/officeDocument/2006/relationships/printerSettings" Target="../printerSettings/printerSettings2.bin"/><Relationship Id="rId13" Type="http://schemas.openxmlformats.org/officeDocument/2006/relationships/hyperlink" Target="mailto:eduardo.lopez@cubicoinvest.com" TargetMode="External"/><Relationship Id="rId18" Type="http://schemas.openxmlformats.org/officeDocument/2006/relationships/hyperlink" Target="mailto:eduardo.lopez@cubicoinvest.com" TargetMode="External"/><Relationship Id="rId39" Type="http://schemas.openxmlformats.org/officeDocument/2006/relationships/hyperlink" Target="https://maps.app.goo.gl/cniQPEye4Z9zAYw66" TargetMode="External"/><Relationship Id="rId109" Type="http://schemas.openxmlformats.org/officeDocument/2006/relationships/hyperlink" Target="../../../../../:f:/s/DGMESNIE/IgCdhRqyE9nrQqlhpov1-l0WAePQ2IoMs-B-d4kUcl4-yMA?e=yTAxKl" TargetMode="External"/><Relationship Id="rId34" Type="http://schemas.openxmlformats.org/officeDocument/2006/relationships/hyperlink" Target="https://maps.app.goo.gl/vHJBcWyXNWtUHvZK8" TargetMode="External"/><Relationship Id="rId50" Type="http://schemas.openxmlformats.org/officeDocument/2006/relationships/hyperlink" Target="mailto:egarcia@atlasren.com" TargetMode="External"/><Relationship Id="rId55" Type="http://schemas.openxmlformats.org/officeDocument/2006/relationships/hyperlink" Target="https://senermx.sharepoint.com/:b:/s/DGMESNIE/IQBTDogro-51TLBWZSh7FjboAe-JlyBNO2blXFdcRrt8Vxo?e=tZa9p3" TargetMode="External"/><Relationship Id="rId76" Type="http://schemas.openxmlformats.org/officeDocument/2006/relationships/hyperlink" Target="https://senermx.sharepoint.com/:b:/s/DGMESNIE/IQD9Omp5Qi9eRI9Nbo-mdHclARkAWDHrblH3qPov8fHun94?e=UqR187" TargetMode="External"/><Relationship Id="rId97" Type="http://schemas.openxmlformats.org/officeDocument/2006/relationships/hyperlink" Target="mailto:rafaelaguado@agrorenovables.com" TargetMode="External"/><Relationship Id="rId104" Type="http://schemas.openxmlformats.org/officeDocument/2006/relationships/hyperlink" Target="mailto:GERARDO.ADAME@EDP.COM;%20ELIANE.GONZALEZ@EDP.COM" TargetMode="External"/><Relationship Id="rId120" Type="http://schemas.openxmlformats.org/officeDocument/2006/relationships/hyperlink" Target="https://senermx.sharepoint.com/:b:/s/DGMESNIE/IQCZmKknB7sgS50p-nIbjy5fAZ9Wf_8w17u7A5PnVQzESds?e=X3d9nI" TargetMode="External"/><Relationship Id="rId125" Type="http://schemas.openxmlformats.org/officeDocument/2006/relationships/hyperlink" Target="https://senermx.sharepoint.com/:b:/s/DGMESNIE/IQDuFCaQczpUT6l2uTgcNKjYATIBrFxUfzkZHnZLdygAl2c?e=sCjUfp" TargetMode="External"/><Relationship Id="rId141" Type="http://schemas.openxmlformats.org/officeDocument/2006/relationships/hyperlink" Target="mailto:diego.rasilla@quartux.com;%20carlos.esquivel.ae@quartux.com" TargetMode="External"/><Relationship Id="rId146" Type="http://schemas.openxmlformats.org/officeDocument/2006/relationships/hyperlink" Target="https://senermx.sharepoint.com/:b:/s/DGMESNIE/IQCDvALxvFlUR5I8LMh-KAB1AQJ_l7mo27Q5HyTTdJadmqE?e=ULRsX6" TargetMode="External"/><Relationship Id="rId7" Type="http://schemas.openxmlformats.org/officeDocument/2006/relationships/hyperlink" Target="mailto:cdelgado@invenergy.com" TargetMode="External"/><Relationship Id="rId71" Type="http://schemas.openxmlformats.org/officeDocument/2006/relationships/hyperlink" Target="https://senermx.sharepoint.com/:p:/s/DGMESNIE/IQC7RS--JWwyTJa-gT36eRgqAeIP0oVD5NKIflnewme7qig?e=rzTUr6" TargetMode="External"/><Relationship Id="rId92" Type="http://schemas.openxmlformats.org/officeDocument/2006/relationships/hyperlink" Target="../../../../../:f:/s/DGMESNIE/IgCtZtZs4iXjSoAMNr6w5jfeAWGCVi0YOFbii6csPc4278Q?e=YpRe3S" TargetMode="External"/><Relationship Id="rId2" Type="http://schemas.openxmlformats.org/officeDocument/2006/relationships/hyperlink" Target="mailto:arh@moctezumars.com" TargetMode="External"/><Relationship Id="rId29" Type="http://schemas.openxmlformats.org/officeDocument/2006/relationships/hyperlink" Target="mailto:ah@internovum-solar.com" TargetMode="External"/><Relationship Id="rId24" Type="http://schemas.openxmlformats.org/officeDocument/2006/relationships/hyperlink" Target="mailto:eduardo.lopez@cubicoinvest.com" TargetMode="External"/><Relationship Id="rId40" Type="http://schemas.openxmlformats.org/officeDocument/2006/relationships/hyperlink" Target="mailto:rene.narvaez@engie.com" TargetMode="External"/><Relationship Id="rId45" Type="http://schemas.openxmlformats.org/officeDocument/2006/relationships/hyperlink" Target="https://senermx.sharepoint.com/:b:/s/DGMESNIE/IQCADRubBaBXQLZHiDIeeFB8AWufRqPgB2ZzuMCfIBX6t18?e=TwPzO1" TargetMode="External"/><Relationship Id="rId66" Type="http://schemas.openxmlformats.org/officeDocument/2006/relationships/hyperlink" Target="https://senermx.sharepoint.com/:p:/s/DGMESNIE/IQC7RS--JWwyTJa-gT36eRgqAeIP0oVD5NKIflnewme7qig?e=rzTUr6" TargetMode="External"/><Relationship Id="rId87" Type="http://schemas.openxmlformats.org/officeDocument/2006/relationships/hyperlink" Target="../../../../../:f:/s/DGMESNIE/IgCtZtZs4iXjSoAMNr6w5jfeAWGCVi0YOFbii6csPc4278Q?e=YpRe3S" TargetMode="External"/><Relationship Id="rId110" Type="http://schemas.openxmlformats.org/officeDocument/2006/relationships/hyperlink" Target="../../../../../:f:/s/DGMESNIE/IgCdhRqyE9nrQqlhpov1-l0WAePQ2IoMs-B-d4kUcl4-yMA?e=yTAxKl" TargetMode="External"/><Relationship Id="rId115" Type="http://schemas.openxmlformats.org/officeDocument/2006/relationships/hyperlink" Target="https://senermx.sharepoint.com/:b:/s/DGMESNIE/IQCZmKknB7sgS50p-nIbjy5fAZ9Wf_8w17u7A5PnVQzESds?e=X3d9nI" TargetMode="External"/><Relationship Id="rId131" Type="http://schemas.openxmlformats.org/officeDocument/2006/relationships/hyperlink" Target="https://senermx.sharepoint.com/:b:/s/DGMESNIE/IQDW6QeJMYEdQqnMgolGWA1lAcgYcgCT0PFuUwxnm7DGLz4?e=eCANhm" TargetMode="External"/><Relationship Id="rId136" Type="http://schemas.openxmlformats.org/officeDocument/2006/relationships/hyperlink" Target="https://senermx.sharepoint.com/:b:/s/DGMESNIE/IQDW6QeJMYEdQqnMgolGWA1lAcgYcgCT0PFuUwxnm7DGLz4?e=eCANhm" TargetMode="External"/><Relationship Id="rId157" Type="http://schemas.openxmlformats.org/officeDocument/2006/relationships/table" Target="../tables/table2.xml"/><Relationship Id="rId61" Type="http://schemas.openxmlformats.org/officeDocument/2006/relationships/hyperlink" Target="https://senermx.sharepoint.com/:p:/s/DGMESNIE/IQC7RS--JWwyTJa-gT36eRgqAeIP0oVD5NKIflnewme7qig?e=rzTUr6" TargetMode="External"/><Relationship Id="rId82" Type="http://schemas.openxmlformats.org/officeDocument/2006/relationships/hyperlink" Target="mailto:ivan.furones@fisterraenergy.com" TargetMode="External"/><Relationship Id="rId152" Type="http://schemas.openxmlformats.org/officeDocument/2006/relationships/hyperlink" Target="../../../../../:f:/s/DGMESNIE/IgAlzIDLYFqzSIvobG-ujYPVAVtxOmNSRRD9sikIj1F9Ps4?e=Lk1A6q" TargetMode="External"/><Relationship Id="rId19" Type="http://schemas.openxmlformats.org/officeDocument/2006/relationships/hyperlink" Target="mailto:eduardo.lopez@cubicoinvest.com" TargetMode="External"/><Relationship Id="rId14" Type="http://schemas.openxmlformats.org/officeDocument/2006/relationships/hyperlink" Target="mailto:eduardo.lopez@cubicoinvest.com" TargetMode="External"/><Relationship Id="rId30" Type="http://schemas.openxmlformats.org/officeDocument/2006/relationships/hyperlink" Target="mailto:ah@internovum-solar.com" TargetMode="External"/><Relationship Id="rId35" Type="http://schemas.openxmlformats.org/officeDocument/2006/relationships/hyperlink" Target="https://maps.app.goo.gl/ZsxGGeknmKSiHuQr8" TargetMode="External"/><Relationship Id="rId56" Type="http://schemas.openxmlformats.org/officeDocument/2006/relationships/hyperlink" Target="https://senermx.sharepoint.com/:p:/s/DGMESNIE/IQC7RS--JWwyTJa-gT36eRgqAeIP0oVD5NKIflnewme7qig?e=rzTUr6" TargetMode="External"/><Relationship Id="rId77" Type="http://schemas.openxmlformats.org/officeDocument/2006/relationships/hyperlink" Target="https://senermx.sharepoint.com/:b:/s/DGMESNIE/IQANPRfpVJFJTq-NFOxvR0U1AW0xtTMp7wwu3wTjPYQ9WZ4?e=vPHffs" TargetMode="External"/><Relationship Id="rId100" Type="http://schemas.openxmlformats.org/officeDocument/2006/relationships/hyperlink" Target="mailto:GERARDO.ADAME@EDP.COM;%20ELIANE.GONZALEZ@EDP.COM" TargetMode="External"/><Relationship Id="rId105" Type="http://schemas.openxmlformats.org/officeDocument/2006/relationships/hyperlink" Target="mailto:GERARDO.ADAME@EDP.COM;%20ELIANE.GONZALEZ@EDP.COM" TargetMode="External"/><Relationship Id="rId126" Type="http://schemas.openxmlformats.org/officeDocument/2006/relationships/hyperlink" Target="https://senermx.sharepoint.com/:b:/s/DGMESNIE/IQDuFCaQczpUT6l2uTgcNKjYATIBrFxUfzkZHnZLdygAl2c?e=7SkwJj" TargetMode="External"/><Relationship Id="rId147" Type="http://schemas.openxmlformats.org/officeDocument/2006/relationships/hyperlink" Target="https://senermx.sharepoint.com/:b:/s/DGMESNIE/IQCDvALxvFlUR5I8LMh-KAB1AQJ_l7mo27Q5HyTTdJadmqE?e=ULRsX6" TargetMode="External"/><Relationship Id="rId8" Type="http://schemas.openxmlformats.org/officeDocument/2006/relationships/hyperlink" Target="https://senermx.sharepoint.com/:b:/s/DGMESNIE/IQD-smROaSnAS4JQPw0wA9iMARkJ3c98crVeGoSx0eSQA24?e=9ijxqo" TargetMode="External"/><Relationship Id="rId51" Type="http://schemas.openxmlformats.org/officeDocument/2006/relationships/hyperlink" Target="https://senermx.sharepoint.com/:b:/s/DGMESNIE/IQDfGc0gxtnURYzS1nW8SNfXAad1bzZ_vW61W_OF3849CHg?e=P3mpsr" TargetMode="External"/><Relationship Id="rId72" Type="http://schemas.openxmlformats.org/officeDocument/2006/relationships/hyperlink" Target="https://senermx.sharepoint.com/:p:/s/DGMESNIE/IQC7RS--JWwyTJa-gT36eRgqAeIP0oVD5NKIflnewme7qig?e=rzTUr6" TargetMode="External"/><Relationship Id="rId93" Type="http://schemas.openxmlformats.org/officeDocument/2006/relationships/hyperlink" Target="../../../../../:f:/s/DGMESNIE/IgDNP8A4QScoTpc534vv-8bjAXBR4Ms5KcsOVT4usosv90I?e=Qg2CKi" TargetMode="External"/><Relationship Id="rId98" Type="http://schemas.openxmlformats.org/officeDocument/2006/relationships/hyperlink" Target="mailto:sebastian.robinson@energiatrespalmitas.mx" TargetMode="External"/><Relationship Id="rId121" Type="http://schemas.openxmlformats.org/officeDocument/2006/relationships/hyperlink" Target="https://senermx.sharepoint.com/:b:/s/DGMESNIE/IQCZmKknB7sgS50p-nIbjy5fAZ9Wf_8w17u7A5PnVQzESds?e=X3d9nI" TargetMode="External"/><Relationship Id="rId142" Type="http://schemas.openxmlformats.org/officeDocument/2006/relationships/hyperlink" Target="mailto:juan.barrera@yucatan.gob.mx" TargetMode="External"/><Relationship Id="rId3" Type="http://schemas.openxmlformats.org/officeDocument/2006/relationships/hyperlink" Target="mailto:arh@moctezumars.com" TargetMode="External"/><Relationship Id="rId25" Type="http://schemas.openxmlformats.org/officeDocument/2006/relationships/hyperlink" Target="mailto:ignaciolopez@enix.com.mx" TargetMode="External"/><Relationship Id="rId46" Type="http://schemas.openxmlformats.org/officeDocument/2006/relationships/hyperlink" Target="https://senermx.sharepoint.com/:b:/s/DGMESNIE/IQCADRubBaBXQLZHiDIeeFB8AWufRqPgB2ZzuMCfIBX6t18?e=TwPzO1" TargetMode="External"/><Relationship Id="rId67" Type="http://schemas.openxmlformats.org/officeDocument/2006/relationships/hyperlink" Target="https://senermx.sharepoint.com/:p:/s/DGMESNIE/IQC7RS--JWwyTJa-gT36eRgqAeIP0oVD5NKIflnewme7qig?e=rzTUr6" TargetMode="External"/><Relationship Id="rId116" Type="http://schemas.openxmlformats.org/officeDocument/2006/relationships/hyperlink" Target="https://senermx.sharepoint.com/:b:/s/DGMESNIE/IQCZmKknB7sgS50p-nIbjy5fAZ9Wf_8w17u7A5PnVQzESds?e=X3d9nI" TargetMode="External"/><Relationship Id="rId137" Type="http://schemas.openxmlformats.org/officeDocument/2006/relationships/hyperlink" Target="https://senermx.sharepoint.com/:b:/s/DGMESNIE/IQDW6QeJMYEdQqnMgolGWA1lAcgYcgCT0PFuUwxnm7DGLz4?e=eCANhm" TargetMode="External"/><Relationship Id="rId20" Type="http://schemas.openxmlformats.org/officeDocument/2006/relationships/hyperlink" Target="mailto:eduardo.lopez@cubicoinvest.com" TargetMode="External"/><Relationship Id="rId41" Type="http://schemas.openxmlformats.org/officeDocument/2006/relationships/hyperlink" Target="mailto:rene.narvaez@engie.com" TargetMode="External"/><Relationship Id="rId62" Type="http://schemas.openxmlformats.org/officeDocument/2006/relationships/hyperlink" Target="https://senermx.sharepoint.com/:p:/s/DGMESNIE/IQC7RS--JWwyTJa-gT36eRgqAeIP0oVD5NKIflnewme7qig?e=rzTUr6" TargetMode="External"/><Relationship Id="rId83" Type="http://schemas.openxmlformats.org/officeDocument/2006/relationships/hyperlink" Target="https://senermx.sharepoint.com/:b:/s/DGMESNIE/IQANPRfpVJFJTq-NFOxvR0U1AW0xtTMp7wwu3wTjPYQ9WZ4?e=vPHffs" TargetMode="External"/><Relationship Id="rId88" Type="http://schemas.openxmlformats.org/officeDocument/2006/relationships/hyperlink" Target="../../../../../:f:/s/DGMESNIE/IgCtZtZs4iXjSoAMNr6w5jfeAWGCVi0YOFbii6csPc4278Q?e=YpRe3S" TargetMode="External"/><Relationship Id="rId111" Type="http://schemas.openxmlformats.org/officeDocument/2006/relationships/hyperlink" Target="../../../../../:f:/s/DGMESNIE/IgCdhRqyE9nrQqlhpov1-l0WAePQ2IoMs-B-d4kUcl4-yMA?e=yTAxKl" TargetMode="External"/><Relationship Id="rId132" Type="http://schemas.openxmlformats.org/officeDocument/2006/relationships/hyperlink" Target="https://senermx.sharepoint.com/:b:/s/DGMESNIE/IQDW6QeJMYEdQqnMgolGWA1lAcgYcgCT0PFuUwxnm7DGLz4?e=eCANhm" TargetMode="External"/><Relationship Id="rId153" Type="http://schemas.openxmlformats.org/officeDocument/2006/relationships/hyperlink" Target="mailto:juan.barrera@yucatan.gob.mx" TargetMode="External"/><Relationship Id="rId15" Type="http://schemas.openxmlformats.org/officeDocument/2006/relationships/hyperlink" Target="mailto:eduardo.lopez@cubicoinvest.com" TargetMode="External"/><Relationship Id="rId36" Type="http://schemas.openxmlformats.org/officeDocument/2006/relationships/hyperlink" Target="https://maps.app.goo.gl/XW64HsxMBZQiAkBn8" TargetMode="External"/><Relationship Id="rId57" Type="http://schemas.openxmlformats.org/officeDocument/2006/relationships/hyperlink" Target="https://senermx.sharepoint.com/:p:/s/DGMESNIE/IQC7RS--JWwyTJa-gT36eRgqAeIP0oVD5NKIflnewme7qig?e=rzTUr6" TargetMode="External"/><Relationship Id="rId106" Type="http://schemas.openxmlformats.org/officeDocument/2006/relationships/hyperlink" Target="mailto:GERARDO.ADAME@EDP.COM;%20ELIANE.GONZALEZ@EDP.COM" TargetMode="External"/><Relationship Id="rId127" Type="http://schemas.openxmlformats.org/officeDocument/2006/relationships/hyperlink" Target="https://senermx.sharepoint.com/:b:/s/DGMESNIE/IQDuFCaQczpUT6l2uTgcNKjYATIBrFxUfzkZHnZLdygAl2c?e=7SkwJj" TargetMode="External"/><Relationship Id="rId10" Type="http://schemas.openxmlformats.org/officeDocument/2006/relationships/hyperlink" Target="https://senermx.sharepoint.com/:b:/s/DGMESNIE/IQD-smROaSnAS4JQPw0wA9iMARkJ3c98crVeGoSx0eSQA24?e=9ijxqo" TargetMode="External"/><Relationship Id="rId31" Type="http://schemas.openxmlformats.org/officeDocument/2006/relationships/hyperlink" Target="mailto:mario.Pani@baywa-re.com" TargetMode="External"/><Relationship Id="rId52" Type="http://schemas.openxmlformats.org/officeDocument/2006/relationships/hyperlink" Target="https://senermx.sharepoint.com/:x:/s/DGMESNIE/IQD1XB8r5dx6Ro6fVPgi_IfqAS_G-NftUmWBX-iyhhUzf7A?e=P93m2O" TargetMode="External"/><Relationship Id="rId73" Type="http://schemas.openxmlformats.org/officeDocument/2006/relationships/hyperlink" Target="https://senermx.sharepoint.com/:p:/s/DGMESNIE/IQC7RS--JWwyTJa-gT36eRgqAeIP0oVD5NKIflnewme7qig?e=rzTUr6" TargetMode="External"/><Relationship Id="rId78" Type="http://schemas.openxmlformats.org/officeDocument/2006/relationships/hyperlink" Target="https://senermx.sharepoint.com/:b:/s/DGMESNIE/IQANPRfpVJFJTq-NFOxvR0U1AW0xtTMp7wwu3wTjPYQ9WZ4?e=vPHffs" TargetMode="External"/><Relationship Id="rId94" Type="http://schemas.openxmlformats.org/officeDocument/2006/relationships/hyperlink" Target="../../../../../:f:/s/DGMESNIE/IgCZ-UnkoKhbSIlqq7BEx4QOAYf7o_aU8YS_kolqs2hglDk?e=DuLdYv" TargetMode="External"/><Relationship Id="rId99" Type="http://schemas.openxmlformats.org/officeDocument/2006/relationships/hyperlink" Target="../../../../../:f:/s/DGMESNIE/IgAID03af9RDRJ99ZFqM6EGpAUZ9ySlLP__571a1jxMdLeY?e=56b6vD" TargetMode="External"/><Relationship Id="rId101" Type="http://schemas.openxmlformats.org/officeDocument/2006/relationships/hyperlink" Target="mailto:GERARDO.ADAME@EDP.COM;%20ELIANE.GONZALEZ@EDP.COM" TargetMode="External"/><Relationship Id="rId122" Type="http://schemas.openxmlformats.org/officeDocument/2006/relationships/hyperlink" Target="https://senermx.sharepoint.com/:b:/s/DGMESNIE/IQCZmKknB7sgS50p-nIbjy5fAZ9Wf_8w17u7A5PnVQzESds?e=X3d9nI" TargetMode="External"/><Relationship Id="rId143" Type="http://schemas.openxmlformats.org/officeDocument/2006/relationships/hyperlink" Target="mailto:juan.barrera@yucatan.gob.mx" TargetMode="External"/><Relationship Id="rId148" Type="http://schemas.openxmlformats.org/officeDocument/2006/relationships/hyperlink" Target="https://senermx.sharepoint.com/:b:/s/DGMESNIE/IQCDvALxvFlUR5I8LMh-KAB1AQJ_l7mo27Q5HyTTdJadmqE?e=ULRsX6" TargetMode="External"/><Relationship Id="rId4" Type="http://schemas.openxmlformats.org/officeDocument/2006/relationships/hyperlink" Target="https://senermx.sharepoint.com/:x:/s/DGMESNIE/IQA3r3dVsxamTb0zr7TJVvboAZXjpGKQj1PzZhBwHaFRYUI?e=5KR9rS" TargetMode="External"/><Relationship Id="rId9" Type="http://schemas.openxmlformats.org/officeDocument/2006/relationships/hyperlink" Target="https://senermx.sharepoint.com/:b:/s/DGMESNIE/IQD-smROaSnAS4JQPw0wA9iMARkJ3c98crVeGoSx0eSQA24?e=9ijxqo" TargetMode="External"/><Relationship Id="rId26" Type="http://schemas.openxmlformats.org/officeDocument/2006/relationships/hyperlink" Target="../../../../../:f:/s/DGMESNIE/IgCD4Zxey9dVRagTVfIP3qzRAbQW6od2IX_TtiptED3wpcI?e=TV0svO" TargetMode="External"/><Relationship Id="rId47" Type="http://schemas.openxmlformats.org/officeDocument/2006/relationships/hyperlink" Target="mailto:egarcia@atlasren.com" TargetMode="External"/><Relationship Id="rId68" Type="http://schemas.openxmlformats.org/officeDocument/2006/relationships/hyperlink" Target="https://senermx.sharepoint.com/:p:/s/DGMESNIE/IQC7RS--JWwyTJa-gT36eRgqAeIP0oVD5NKIflnewme7qig?e=rzTUr6" TargetMode="External"/><Relationship Id="rId89" Type="http://schemas.openxmlformats.org/officeDocument/2006/relationships/hyperlink" Target="../../../../../:f:/s/DGMESNIE/IgCtZtZs4iXjSoAMNr6w5jfeAWGCVi0YOFbii6csPc4278Q?e=YpRe3S" TargetMode="External"/><Relationship Id="rId112" Type="http://schemas.openxmlformats.org/officeDocument/2006/relationships/hyperlink" Target="mailto:eduardo.lopez@cubicoinvest.com" TargetMode="External"/><Relationship Id="rId133" Type="http://schemas.openxmlformats.org/officeDocument/2006/relationships/hyperlink" Target="https://senermx.sharepoint.com/:b:/s/DGMESNIE/IQDW6QeJMYEdQqnMgolGWA1lAcgYcgCT0PFuUwxnm7DGLz4?e=eCANhm" TargetMode="External"/><Relationship Id="rId154" Type="http://schemas.openxmlformats.org/officeDocument/2006/relationships/hyperlink" Target="https://senermx.sharepoint.com/:b:/s/DGMESNIE/IQCDvALxvFlUR5I8LMh-KAB1AQJ_l7mo27Q5HyTTdJadmqE?e=ULRsX6" TargetMode="External"/><Relationship Id="rId16" Type="http://schemas.openxmlformats.org/officeDocument/2006/relationships/hyperlink" Target="mailto:eduardo.lopez@cubicoinvest.com" TargetMode="External"/><Relationship Id="rId37" Type="http://schemas.openxmlformats.org/officeDocument/2006/relationships/hyperlink" Target="https://maps.app.goo.gl/NtGvZgdtcH2XWNRj6" TargetMode="External"/><Relationship Id="rId58" Type="http://schemas.openxmlformats.org/officeDocument/2006/relationships/hyperlink" Target="https://senermx.sharepoint.com/:p:/s/DGMESNIE/IQC7RS--JWwyTJa-gT36eRgqAeIP0oVD5NKIflnewme7qig?e=rzTUr6" TargetMode="External"/><Relationship Id="rId79" Type="http://schemas.openxmlformats.org/officeDocument/2006/relationships/hyperlink" Target="mailto:ivan.furones@fisterraenergy.com" TargetMode="External"/><Relationship Id="rId102" Type="http://schemas.openxmlformats.org/officeDocument/2006/relationships/hyperlink" Target="mailto:GERARDO.ADAME@EDP.COM;%20ELIANE.GONZALEZ@EDP.COM" TargetMode="External"/><Relationship Id="rId123" Type="http://schemas.openxmlformats.org/officeDocument/2006/relationships/hyperlink" Target="https://senermx.sharepoint.com/:b:/s/DGMESNIE/IQCZmKknB7sgS50p-nIbjy5fAZ9Wf_8w17u7A5PnVQzESds?e=X3d9nI" TargetMode="External"/><Relationship Id="rId144" Type="http://schemas.openxmlformats.org/officeDocument/2006/relationships/hyperlink" Target="mailto:juan.barrera@yucatan.gob.mx" TargetMode="External"/><Relationship Id="rId90" Type="http://schemas.openxmlformats.org/officeDocument/2006/relationships/hyperlink" Target="../../../../../:f:/s/DGMESNIE/IgCtZtZs4iXjSoAMNr6w5jfeAWGCVi0YOFbii6csPc4278Q?e=YpRe3S" TargetMode="External"/><Relationship Id="rId27" Type="http://schemas.openxmlformats.org/officeDocument/2006/relationships/hyperlink" Target="mailto:Mario.Pani@baywa-re.com" TargetMode="External"/><Relationship Id="rId48" Type="http://schemas.openxmlformats.org/officeDocument/2006/relationships/hyperlink" Target="mailto:egarcia@atlasren.com" TargetMode="External"/><Relationship Id="rId69" Type="http://schemas.openxmlformats.org/officeDocument/2006/relationships/hyperlink" Target="https://senermx.sharepoint.com/:p:/s/DGMESNIE/IQC7RS--JWwyTJa-gT36eRgqAeIP0oVD5NKIflnewme7qig?e=rzTUr6" TargetMode="External"/><Relationship Id="rId113" Type="http://schemas.openxmlformats.org/officeDocument/2006/relationships/hyperlink" Target="https://senermx.sharepoint.com/:b:/s/DGMESNIE/IQCZmKknB7sgS50p-nIbjy5fAZ9Wf_8w17u7A5PnVQzESds?e=X3d9nI" TargetMode="External"/><Relationship Id="rId134" Type="http://schemas.openxmlformats.org/officeDocument/2006/relationships/hyperlink" Target="https://senermx.sharepoint.com/:b:/s/DGMESNIE/IQDW6QeJMYEdQqnMgolGWA1lAcgYcgCT0PFuUwxnm7DGLz4?e=eCANhm"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8" Type="http://schemas.openxmlformats.org/officeDocument/2006/relationships/hyperlink" Target="mailto:gam@pcpv.com.mx" TargetMode="External"/><Relationship Id="rId3" Type="http://schemas.openxmlformats.org/officeDocument/2006/relationships/hyperlink" Target="mailto:daniel.marroquin@generacionindustrial.com" TargetMode="External"/><Relationship Id="rId7" Type="http://schemas.openxmlformats.org/officeDocument/2006/relationships/hyperlink" Target="mailto:pr@autlan.com.mx" TargetMode="External"/><Relationship Id="rId12" Type="http://schemas.microsoft.com/office/2017/10/relationships/threadedComment" Target="../threadedComments/threadedComment4.xml"/><Relationship Id="rId2" Type="http://schemas.openxmlformats.org/officeDocument/2006/relationships/hyperlink" Target="mailto:jcottier@thermion.mx" TargetMode="External"/><Relationship Id="rId1" Type="http://schemas.openxmlformats.org/officeDocument/2006/relationships/hyperlink" Target="mailto:jcottier@thermion.mx" TargetMode="External"/><Relationship Id="rId6" Type="http://schemas.openxmlformats.org/officeDocument/2006/relationships/hyperlink" Target="mailto:miguel.carrasco@elawan.com" TargetMode="External"/><Relationship Id="rId11" Type="http://schemas.openxmlformats.org/officeDocument/2006/relationships/comments" Target="../comments5.xml"/><Relationship Id="rId5" Type="http://schemas.openxmlformats.org/officeDocument/2006/relationships/hyperlink" Target="mailto:miguel.carrasco@elawan.com" TargetMode="External"/><Relationship Id="rId10" Type="http://schemas.openxmlformats.org/officeDocument/2006/relationships/vmlDrawing" Target="../drawings/vmlDrawing5.vml"/><Relationship Id="rId4" Type="http://schemas.openxmlformats.org/officeDocument/2006/relationships/hyperlink" Target="mailto:diego.hernandez@recurrentenergy.com" TargetMode="External"/><Relationship Id="rId9" Type="http://schemas.openxmlformats.org/officeDocument/2006/relationships/hyperlink" Target="mailto:mariana.chorne@jinkosolar.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0B169-1289-4CC2-B428-03A52E0E2AB6}">
  <dimension ref="A1:AQ121"/>
  <sheetViews>
    <sheetView topLeftCell="M1" zoomScale="150" workbookViewId="0">
      <selection activeCell="B26" sqref="B26"/>
    </sheetView>
  </sheetViews>
  <sheetFormatPr baseColWidth="10" defaultRowHeight="12.75"/>
  <cols>
    <col min="1" max="1" width="11.42578125" style="480"/>
    <col min="2" max="2" width="60" style="480" customWidth="1"/>
    <col min="3" max="3" width="34.28515625" style="480" customWidth="1"/>
    <col min="4" max="4" width="11" style="480" bestFit="1" customWidth="1"/>
    <col min="5" max="5" width="18" style="480" customWidth="1"/>
    <col min="6" max="7" width="19.7109375" style="480" customWidth="1"/>
    <col min="8" max="8" width="13.42578125" style="480" customWidth="1"/>
    <col min="9" max="9" width="14" style="480" customWidth="1"/>
    <col min="10" max="10" width="15.140625" style="480" customWidth="1"/>
    <col min="11" max="11" width="14.7109375" style="480" customWidth="1"/>
    <col min="12" max="13" width="14.140625" style="480" customWidth="1"/>
    <col min="14" max="14" width="24" style="480" customWidth="1"/>
    <col min="15" max="15" width="11" style="480" bestFit="1" customWidth="1"/>
    <col min="16" max="16" width="11" style="481" bestFit="1" customWidth="1"/>
    <col min="17" max="17" width="35.85546875" style="480" customWidth="1"/>
    <col min="18" max="18" width="38.28515625" style="480" customWidth="1"/>
    <col min="19" max="19" width="11.42578125" style="480"/>
    <col min="20" max="20" width="12.85546875" style="480" customWidth="1"/>
    <col min="21" max="21" width="27.42578125" style="480" customWidth="1"/>
    <col min="22" max="22" width="11.140625" style="480" bestFit="1" customWidth="1"/>
    <col min="23" max="23" width="35.28515625" style="480" customWidth="1"/>
    <col min="24" max="31" width="11.42578125" style="480"/>
    <col min="32" max="32" width="20.140625" style="480" customWidth="1"/>
    <col min="33" max="33" width="11.42578125" style="482"/>
    <col min="34" max="34" width="11" style="480" bestFit="1" customWidth="1"/>
    <col min="35" max="36" width="11.42578125" style="482"/>
    <col min="37" max="16384" width="11.42578125" style="480"/>
  </cols>
  <sheetData>
    <row r="1" spans="1:43" s="479" customFormat="1" ht="51">
      <c r="A1" s="472" t="s">
        <v>13221</v>
      </c>
      <c r="B1" s="473" t="s">
        <v>13222</v>
      </c>
      <c r="C1" s="473" t="s">
        <v>13223</v>
      </c>
      <c r="D1" s="474" t="s">
        <v>13224</v>
      </c>
      <c r="E1" s="474" t="s">
        <v>13225</v>
      </c>
      <c r="F1" s="474" t="s">
        <v>13226</v>
      </c>
      <c r="G1" s="475" t="s">
        <v>13227</v>
      </c>
      <c r="H1" s="474" t="s">
        <v>13228</v>
      </c>
      <c r="I1" s="474" t="s">
        <v>5347</v>
      </c>
      <c r="J1" s="476" t="s">
        <v>12489</v>
      </c>
      <c r="K1" s="476" t="s">
        <v>9</v>
      </c>
      <c r="L1" s="476" t="s">
        <v>29</v>
      </c>
      <c r="M1" s="475" t="s">
        <v>13229</v>
      </c>
      <c r="N1" s="476" t="s">
        <v>4489</v>
      </c>
      <c r="O1" s="476" t="s">
        <v>13230</v>
      </c>
      <c r="P1" s="477" t="s">
        <v>5391</v>
      </c>
      <c r="Q1" s="474" t="s">
        <v>13231</v>
      </c>
      <c r="R1" s="474" t="s">
        <v>13232</v>
      </c>
      <c r="S1" s="474" t="s">
        <v>13233</v>
      </c>
      <c r="T1" s="474" t="s">
        <v>13234</v>
      </c>
      <c r="U1" s="474" t="s">
        <v>5366</v>
      </c>
      <c r="V1" s="474" t="s">
        <v>13235</v>
      </c>
      <c r="W1" s="474" t="s">
        <v>13236</v>
      </c>
      <c r="X1" s="474" t="s">
        <v>13237</v>
      </c>
      <c r="Y1" s="474" t="s">
        <v>13238</v>
      </c>
      <c r="Z1" s="474" t="s">
        <v>13239</v>
      </c>
      <c r="AA1" s="474" t="s">
        <v>13240</v>
      </c>
      <c r="AB1" s="474" t="s">
        <v>13241</v>
      </c>
      <c r="AC1" s="474" t="s">
        <v>13242</v>
      </c>
      <c r="AD1" s="474" t="s">
        <v>13243</v>
      </c>
      <c r="AE1" s="474" t="s">
        <v>13244</v>
      </c>
      <c r="AF1" s="474" t="s">
        <v>13245</v>
      </c>
      <c r="AG1" s="478" t="s">
        <v>13246</v>
      </c>
      <c r="AH1" s="476" t="s">
        <v>13230</v>
      </c>
      <c r="AI1" s="478" t="s">
        <v>5356</v>
      </c>
      <c r="AJ1" s="478" t="s">
        <v>13228</v>
      </c>
      <c r="AK1" s="474" t="s">
        <v>13247</v>
      </c>
      <c r="AL1" s="479" t="s">
        <v>13248</v>
      </c>
      <c r="AM1" s="479" t="s">
        <v>13249</v>
      </c>
      <c r="AN1" s="479" t="s">
        <v>13250</v>
      </c>
      <c r="AO1" s="479" t="s">
        <v>13251</v>
      </c>
      <c r="AP1" s="479" t="s">
        <v>13252</v>
      </c>
      <c r="AQ1" s="479" t="s">
        <v>13247</v>
      </c>
    </row>
    <row r="2" spans="1:43">
      <c r="A2" s="480">
        <v>1</v>
      </c>
      <c r="B2" s="480" t="s">
        <v>13253</v>
      </c>
      <c r="C2" s="480" t="s">
        <v>13254</v>
      </c>
      <c r="D2" s="480">
        <v>1</v>
      </c>
      <c r="E2" s="480" t="s">
        <v>13255</v>
      </c>
      <c r="F2" s="480" t="s">
        <v>5878</v>
      </c>
      <c r="G2" s="480">
        <v>1</v>
      </c>
      <c r="H2" s="480">
        <v>0</v>
      </c>
      <c r="I2" s="480">
        <v>1</v>
      </c>
      <c r="J2" s="480" t="s">
        <v>13256</v>
      </c>
      <c r="K2" s="480" t="s">
        <v>4963</v>
      </c>
      <c r="L2" s="480">
        <v>150</v>
      </c>
      <c r="M2" s="480">
        <v>150</v>
      </c>
      <c r="N2" s="480" t="s">
        <v>5883</v>
      </c>
      <c r="O2" s="480" t="s">
        <v>12621</v>
      </c>
      <c r="P2" s="481" t="s">
        <v>12620</v>
      </c>
      <c r="Q2" s="480" t="s">
        <v>13257</v>
      </c>
      <c r="R2" s="480" t="s">
        <v>13258</v>
      </c>
      <c r="S2" s="480" t="s">
        <v>13259</v>
      </c>
      <c r="T2" s="480" t="s">
        <v>13260</v>
      </c>
      <c r="U2" s="480" t="s">
        <v>13261</v>
      </c>
      <c r="V2" s="480" t="s">
        <v>5887</v>
      </c>
      <c r="W2" s="480" t="s">
        <v>13262</v>
      </c>
      <c r="X2" s="480" t="s">
        <v>2531</v>
      </c>
      <c r="Y2" s="480" t="s">
        <v>733</v>
      </c>
      <c r="Z2" s="480" t="s">
        <v>2531</v>
      </c>
      <c r="AA2" s="480" t="s">
        <v>733</v>
      </c>
      <c r="AB2" s="480" t="s">
        <v>733</v>
      </c>
      <c r="AC2" s="480" t="s">
        <v>733</v>
      </c>
      <c r="AD2" s="480">
        <v>0.65</v>
      </c>
      <c r="AE2" s="480" t="s">
        <v>68</v>
      </c>
      <c r="AF2" s="480" t="s">
        <v>13263</v>
      </c>
      <c r="AG2" s="482">
        <v>46477</v>
      </c>
      <c r="AH2" s="482" t="s">
        <v>12621</v>
      </c>
      <c r="AI2" s="480">
        <f>IF(AG2="","",(IF(AG2&lt;=DATE(2027,4,30),1,0)))</f>
        <v>1</v>
      </c>
      <c r="AJ2" s="480"/>
    </row>
    <row r="3" spans="1:43">
      <c r="A3" s="480">
        <v>1</v>
      </c>
      <c r="B3" s="480" t="s">
        <v>13253</v>
      </c>
      <c r="C3" s="480" t="s">
        <v>13254</v>
      </c>
      <c r="D3" s="480">
        <v>2</v>
      </c>
      <c r="E3" s="480" t="s">
        <v>13255</v>
      </c>
      <c r="F3" s="480" t="s">
        <v>6555</v>
      </c>
      <c r="G3" s="480">
        <v>1</v>
      </c>
      <c r="H3" s="480">
        <v>0</v>
      </c>
      <c r="I3" s="480">
        <v>1</v>
      </c>
      <c r="J3" s="480" t="s">
        <v>13256</v>
      </c>
      <c r="K3" s="480" t="s">
        <v>4963</v>
      </c>
      <c r="L3" s="480">
        <v>100</v>
      </c>
      <c r="M3" s="480">
        <v>100</v>
      </c>
      <c r="N3" s="480" t="s">
        <v>6079</v>
      </c>
      <c r="O3" s="480" t="s">
        <v>12704</v>
      </c>
      <c r="P3" s="481" t="s">
        <v>12703</v>
      </c>
      <c r="Q3" s="480" t="s">
        <v>13264</v>
      </c>
      <c r="R3" s="480" t="s">
        <v>13265</v>
      </c>
      <c r="S3" s="480" t="s">
        <v>13259</v>
      </c>
      <c r="T3" s="480" t="s">
        <v>13260</v>
      </c>
      <c r="U3" s="480" t="s">
        <v>13266</v>
      </c>
      <c r="V3" s="480" t="s">
        <v>6562</v>
      </c>
      <c r="W3" s="480" t="s">
        <v>13267</v>
      </c>
      <c r="X3" s="480" t="s">
        <v>2531</v>
      </c>
      <c r="Y3" s="480" t="s">
        <v>733</v>
      </c>
      <c r="AA3" s="480" t="s">
        <v>733</v>
      </c>
      <c r="AB3" s="480" t="s">
        <v>733</v>
      </c>
      <c r="AC3" s="480" t="s">
        <v>733</v>
      </c>
      <c r="AD3" s="480">
        <v>0.6</v>
      </c>
      <c r="AE3" s="480" t="s">
        <v>68</v>
      </c>
      <c r="AF3" s="480" t="s">
        <v>13268</v>
      </c>
      <c r="AG3" s="482">
        <v>46053</v>
      </c>
      <c r="AH3" s="482" t="s">
        <v>12704</v>
      </c>
      <c r="AI3" s="480">
        <f t="shared" ref="AI3:AI66" si="0">IF(AG3="","",(IF(AG3&lt;=DATE(2027,4,30),1,0)))</f>
        <v>1</v>
      </c>
      <c r="AJ3" s="480"/>
    </row>
    <row r="4" spans="1:43">
      <c r="A4" s="480">
        <v>1</v>
      </c>
      <c r="B4" s="480" t="s">
        <v>13253</v>
      </c>
      <c r="C4" s="480" t="s">
        <v>13254</v>
      </c>
      <c r="D4" s="480">
        <v>3</v>
      </c>
      <c r="E4" s="480" t="s">
        <v>13255</v>
      </c>
      <c r="F4" s="480" t="s">
        <v>6602</v>
      </c>
      <c r="G4" s="480">
        <v>1</v>
      </c>
      <c r="H4" s="480">
        <v>0</v>
      </c>
      <c r="I4" s="480">
        <v>1</v>
      </c>
      <c r="J4" s="480" t="s">
        <v>13256</v>
      </c>
      <c r="K4" s="480" t="s">
        <v>4963</v>
      </c>
      <c r="L4" s="480">
        <v>200</v>
      </c>
      <c r="M4" s="480">
        <v>200</v>
      </c>
      <c r="N4" s="480" t="s">
        <v>6079</v>
      </c>
      <c r="O4" s="480" t="s">
        <v>12603</v>
      </c>
      <c r="P4" s="481" t="s">
        <v>12711</v>
      </c>
      <c r="Q4" s="480" t="s">
        <v>13269</v>
      </c>
      <c r="R4" s="480" t="s">
        <v>13270</v>
      </c>
      <c r="S4" s="480" t="s">
        <v>13259</v>
      </c>
      <c r="T4" s="480" t="s">
        <v>13260</v>
      </c>
      <c r="U4" s="480" t="s">
        <v>13271</v>
      </c>
      <c r="V4" s="480" t="s">
        <v>6562</v>
      </c>
      <c r="W4" s="480" t="s">
        <v>13267</v>
      </c>
      <c r="X4" s="480" t="s">
        <v>2531</v>
      </c>
      <c r="Y4" s="480" t="s">
        <v>733</v>
      </c>
      <c r="AA4" s="480" t="s">
        <v>733</v>
      </c>
      <c r="AB4" s="480" t="s">
        <v>733</v>
      </c>
      <c r="AC4" s="480" t="s">
        <v>733</v>
      </c>
      <c r="AD4" s="480">
        <v>0.6</v>
      </c>
      <c r="AE4" s="480" t="s">
        <v>68</v>
      </c>
      <c r="AF4" s="480" t="s">
        <v>13268</v>
      </c>
      <c r="AG4" s="482">
        <v>46053</v>
      </c>
      <c r="AH4" s="482" t="s">
        <v>12603</v>
      </c>
      <c r="AI4" s="480">
        <f t="shared" si="0"/>
        <v>1</v>
      </c>
      <c r="AJ4" s="480"/>
    </row>
    <row r="5" spans="1:43" ht="15">
      <c r="A5" s="480">
        <v>1</v>
      </c>
      <c r="B5" s="480" t="s">
        <v>13272</v>
      </c>
      <c r="C5" s="480" t="s">
        <v>13273</v>
      </c>
      <c r="D5" s="480">
        <v>4</v>
      </c>
      <c r="E5" s="480" t="s">
        <v>13255</v>
      </c>
      <c r="F5" s="480" t="s">
        <v>6774</v>
      </c>
      <c r="G5" s="480">
        <v>1</v>
      </c>
      <c r="H5" s="480">
        <v>0</v>
      </c>
      <c r="I5" s="480">
        <v>1</v>
      </c>
      <c r="J5" s="480" t="s">
        <v>13256</v>
      </c>
      <c r="K5" s="480" t="s">
        <v>4963</v>
      </c>
      <c r="L5" s="480">
        <v>38</v>
      </c>
      <c r="M5" s="480">
        <v>38</v>
      </c>
      <c r="N5" s="480" t="s">
        <v>3434</v>
      </c>
      <c r="O5" s="480" t="s">
        <v>12738</v>
      </c>
      <c r="P5" s="481" t="s">
        <v>12737</v>
      </c>
      <c r="Q5" s="480" t="s">
        <v>13274</v>
      </c>
      <c r="R5" s="480" t="s">
        <v>13275</v>
      </c>
      <c r="S5" s="480" t="s">
        <v>13259</v>
      </c>
      <c r="T5" s="480" t="s">
        <v>13260</v>
      </c>
      <c r="U5" s="480" t="s">
        <v>3443</v>
      </c>
      <c r="V5" s="480" t="s">
        <v>6779</v>
      </c>
      <c r="X5" s="480" t="s">
        <v>2531</v>
      </c>
      <c r="Y5" s="480" t="s">
        <v>733</v>
      </c>
      <c r="AA5" s="480" t="s">
        <v>733</v>
      </c>
      <c r="AB5" s="480" t="s">
        <v>733</v>
      </c>
      <c r="AC5" s="480" t="s">
        <v>733</v>
      </c>
      <c r="AD5" s="480">
        <v>0.33</v>
      </c>
      <c r="AE5" s="480" t="s">
        <v>202</v>
      </c>
      <c r="AF5" s="480" t="s">
        <v>13276</v>
      </c>
      <c r="AG5" s="482">
        <v>46538</v>
      </c>
      <c r="AH5" s="480" t="s">
        <v>12738</v>
      </c>
      <c r="AI5" s="480">
        <f t="shared" si="0"/>
        <v>0</v>
      </c>
      <c r="AJ5" s="480"/>
      <c r="AL5" s="482">
        <v>46507</v>
      </c>
      <c r="AM5" s="483">
        <f>+AG5-AL5</f>
        <v>31</v>
      </c>
      <c r="AN5" s="483">
        <f>+AM5/30</f>
        <v>1.0333333333333334</v>
      </c>
      <c r="AO5" s="484">
        <f>+AG5-AH5</f>
        <v>155</v>
      </c>
      <c r="AP5" s="484">
        <f>+AO5/30</f>
        <v>5.166666666666667</v>
      </c>
    </row>
    <row r="6" spans="1:43">
      <c r="A6" s="480">
        <v>1</v>
      </c>
      <c r="B6" s="480" t="s">
        <v>13253</v>
      </c>
      <c r="C6" s="480" t="s">
        <v>13254</v>
      </c>
      <c r="D6" s="480">
        <v>5</v>
      </c>
      <c r="E6" s="480" t="s">
        <v>13255</v>
      </c>
      <c r="F6" s="480" t="s">
        <v>7234</v>
      </c>
      <c r="G6" s="480">
        <v>0</v>
      </c>
      <c r="H6" s="480">
        <v>0</v>
      </c>
      <c r="I6" s="480">
        <v>1</v>
      </c>
      <c r="J6" s="480" t="s">
        <v>13256</v>
      </c>
      <c r="K6" s="480" t="s">
        <v>4963</v>
      </c>
      <c r="L6" s="480">
        <v>120</v>
      </c>
      <c r="M6" s="480" t="s">
        <v>64</v>
      </c>
      <c r="N6" s="480" t="s">
        <v>4657</v>
      </c>
      <c r="O6" s="480" t="s">
        <v>12603</v>
      </c>
      <c r="P6" s="481" t="s">
        <v>12802</v>
      </c>
      <c r="Q6" s="480" t="s">
        <v>13277</v>
      </c>
      <c r="R6" s="480" t="s">
        <v>13278</v>
      </c>
      <c r="S6" s="480" t="s">
        <v>13259</v>
      </c>
      <c r="T6" s="480" t="s">
        <v>13260</v>
      </c>
      <c r="U6" s="480" t="s">
        <v>13279</v>
      </c>
      <c r="V6" s="480">
        <v>5586032435</v>
      </c>
      <c r="W6" s="480" t="s">
        <v>13280</v>
      </c>
      <c r="X6" s="480" t="s">
        <v>2531</v>
      </c>
      <c r="Y6" s="480" t="s">
        <v>733</v>
      </c>
      <c r="Z6" s="480" t="s">
        <v>2531</v>
      </c>
      <c r="AA6" s="480" t="s">
        <v>733</v>
      </c>
      <c r="AB6" s="480" t="s">
        <v>733</v>
      </c>
      <c r="AC6" s="480" t="s">
        <v>733</v>
      </c>
      <c r="AD6" s="480">
        <v>0.75</v>
      </c>
      <c r="AE6" s="480" t="s">
        <v>68</v>
      </c>
      <c r="AF6" s="480" t="s">
        <v>13281</v>
      </c>
      <c r="AG6" s="482">
        <v>46387</v>
      </c>
      <c r="AH6" s="482" t="s">
        <v>12603</v>
      </c>
      <c r="AI6" s="480">
        <f t="shared" si="0"/>
        <v>1</v>
      </c>
      <c r="AJ6" s="480"/>
    </row>
    <row r="7" spans="1:43">
      <c r="A7" s="480">
        <v>1</v>
      </c>
      <c r="B7" s="480" t="s">
        <v>13253</v>
      </c>
      <c r="C7" s="480" t="s">
        <v>13254</v>
      </c>
      <c r="D7" s="480">
        <v>6</v>
      </c>
      <c r="E7" s="480" t="s">
        <v>13255</v>
      </c>
      <c r="F7" s="480" t="s">
        <v>7521</v>
      </c>
      <c r="G7" s="480">
        <v>1</v>
      </c>
      <c r="H7" s="480">
        <v>0</v>
      </c>
      <c r="I7" s="480">
        <v>1</v>
      </c>
      <c r="J7" s="480" t="s">
        <v>13256</v>
      </c>
      <c r="K7" s="480" t="s">
        <v>4963</v>
      </c>
      <c r="L7" s="480">
        <v>80</v>
      </c>
      <c r="M7" s="480">
        <v>80</v>
      </c>
      <c r="N7" s="480" t="s">
        <v>4420</v>
      </c>
      <c r="O7" s="480" t="s">
        <v>12700</v>
      </c>
      <c r="P7" s="481">
        <v>46843</v>
      </c>
      <c r="Q7" s="480" t="s">
        <v>1318</v>
      </c>
      <c r="R7" s="480" t="s">
        <v>13282</v>
      </c>
      <c r="S7" s="480" t="s">
        <v>13259</v>
      </c>
      <c r="T7" s="480" t="s">
        <v>13260</v>
      </c>
      <c r="U7" s="480" t="s">
        <v>13283</v>
      </c>
      <c r="V7" s="480" t="s">
        <v>6313</v>
      </c>
      <c r="W7" s="480" t="s">
        <v>13284</v>
      </c>
      <c r="X7" s="480" t="s">
        <v>2531</v>
      </c>
      <c r="Y7" s="480" t="s">
        <v>733</v>
      </c>
      <c r="AA7" s="480" t="s">
        <v>733</v>
      </c>
      <c r="AB7" s="480" t="s">
        <v>733</v>
      </c>
      <c r="AC7" s="480" t="s">
        <v>733</v>
      </c>
      <c r="AD7" s="480">
        <v>0.75</v>
      </c>
      <c r="AE7" s="480" t="s">
        <v>68</v>
      </c>
      <c r="AF7" s="480" t="s">
        <v>13281</v>
      </c>
      <c r="AG7" s="482">
        <v>46387</v>
      </c>
      <c r="AH7" s="482" t="s">
        <v>12700</v>
      </c>
      <c r="AI7" s="480">
        <f t="shared" si="0"/>
        <v>1</v>
      </c>
      <c r="AJ7" s="480"/>
    </row>
    <row r="8" spans="1:43">
      <c r="A8" s="480">
        <v>1</v>
      </c>
      <c r="B8" s="480" t="s">
        <v>13253</v>
      </c>
      <c r="C8" s="480" t="s">
        <v>13254</v>
      </c>
      <c r="D8" s="480">
        <v>7</v>
      </c>
      <c r="E8" s="480" t="s">
        <v>13285</v>
      </c>
      <c r="F8" s="480" t="s">
        <v>5688</v>
      </c>
      <c r="G8" s="480">
        <v>1</v>
      </c>
      <c r="H8" s="480">
        <v>0</v>
      </c>
      <c r="I8" s="480">
        <v>1</v>
      </c>
      <c r="J8" s="480" t="s">
        <v>13256</v>
      </c>
      <c r="K8" s="480" t="s">
        <v>4953</v>
      </c>
      <c r="L8" s="480">
        <v>90</v>
      </c>
      <c r="M8" s="480">
        <v>90</v>
      </c>
      <c r="N8" s="480" t="s">
        <v>5692</v>
      </c>
      <c r="O8" s="480" t="s">
        <v>12599</v>
      </c>
      <c r="P8" s="481" t="s">
        <v>12598</v>
      </c>
      <c r="Q8" s="480" t="s">
        <v>13286</v>
      </c>
      <c r="R8" s="480" t="s">
        <v>13287</v>
      </c>
      <c r="S8" s="480" t="s">
        <v>13259</v>
      </c>
      <c r="T8" s="480" t="s">
        <v>13288</v>
      </c>
      <c r="U8" s="480" t="s">
        <v>13289</v>
      </c>
      <c r="V8" s="480" t="s">
        <v>5696</v>
      </c>
      <c r="W8" s="480" t="s">
        <v>13290</v>
      </c>
      <c r="X8" s="480" t="s">
        <v>2531</v>
      </c>
      <c r="Y8" s="480" t="s">
        <v>733</v>
      </c>
      <c r="Z8" s="480" t="s">
        <v>2531</v>
      </c>
      <c r="AA8" s="480" t="s">
        <v>733</v>
      </c>
      <c r="AB8" s="480" t="s">
        <v>733</v>
      </c>
      <c r="AC8" s="480" t="s">
        <v>733</v>
      </c>
      <c r="AD8" s="480">
        <v>0.85</v>
      </c>
      <c r="AE8" s="480" t="s">
        <v>68</v>
      </c>
      <c r="AF8" s="480" t="s">
        <v>13291</v>
      </c>
      <c r="AG8" s="482">
        <v>46507</v>
      </c>
      <c r="AH8" s="482" t="s">
        <v>12599</v>
      </c>
      <c r="AI8" s="480">
        <f t="shared" si="0"/>
        <v>1</v>
      </c>
      <c r="AJ8" s="480"/>
    </row>
    <row r="9" spans="1:43" ht="15">
      <c r="A9" s="480">
        <v>1</v>
      </c>
      <c r="B9" s="480" t="s">
        <v>13272</v>
      </c>
      <c r="C9" s="480" t="s">
        <v>13273</v>
      </c>
      <c r="D9" s="480">
        <v>8</v>
      </c>
      <c r="E9" s="480" t="s">
        <v>13285</v>
      </c>
      <c r="F9" s="480" t="s">
        <v>6339</v>
      </c>
      <c r="G9" s="480">
        <v>1</v>
      </c>
      <c r="H9" s="480">
        <v>0</v>
      </c>
      <c r="I9" s="480">
        <v>1</v>
      </c>
      <c r="J9" s="480" t="s">
        <v>13256</v>
      </c>
      <c r="K9" s="480" t="s">
        <v>4953</v>
      </c>
      <c r="L9" s="480">
        <v>5</v>
      </c>
      <c r="M9" s="480">
        <v>5</v>
      </c>
      <c r="N9" s="480" t="s">
        <v>6344</v>
      </c>
      <c r="O9" s="480" t="s">
        <v>3320</v>
      </c>
      <c r="P9" s="481" t="s">
        <v>12678</v>
      </c>
      <c r="Q9" s="480" t="s">
        <v>13292</v>
      </c>
      <c r="R9" s="480" t="s">
        <v>13293</v>
      </c>
      <c r="S9" s="480" t="s">
        <v>13294</v>
      </c>
      <c r="T9" s="480" t="s">
        <v>13288</v>
      </c>
      <c r="U9" s="480" t="s">
        <v>13295</v>
      </c>
      <c r="V9" s="480" t="s">
        <v>6348</v>
      </c>
      <c r="W9" s="480" t="s">
        <v>13296</v>
      </c>
      <c r="X9" s="480" t="s">
        <v>2531</v>
      </c>
      <c r="Y9" s="480" t="s">
        <v>733</v>
      </c>
      <c r="Z9" s="480" t="s">
        <v>2531</v>
      </c>
      <c r="AA9" s="480" t="s">
        <v>733</v>
      </c>
      <c r="AB9" s="480" t="s">
        <v>733</v>
      </c>
      <c r="AC9" s="480" t="s">
        <v>733</v>
      </c>
      <c r="AD9" s="480">
        <v>0.4</v>
      </c>
      <c r="AE9" s="480" t="s">
        <v>202</v>
      </c>
      <c r="AF9" s="480" t="s">
        <v>13297</v>
      </c>
      <c r="AG9" s="482">
        <v>46752</v>
      </c>
      <c r="AH9" s="480" t="s">
        <v>3320</v>
      </c>
      <c r="AI9" s="480">
        <f t="shared" si="0"/>
        <v>0</v>
      </c>
      <c r="AJ9" s="480"/>
      <c r="AL9" s="482">
        <v>46507</v>
      </c>
      <c r="AM9" s="483">
        <f t="shared" ref="AM9:AM11" si="1">+AG9-AL9</f>
        <v>245</v>
      </c>
      <c r="AN9" s="483">
        <f t="shared" ref="AN9:AN11" si="2">+AM9/30</f>
        <v>8.1666666666666661</v>
      </c>
      <c r="AO9" s="484"/>
      <c r="AP9" s="484">
        <f t="shared" ref="AP9:AP11" si="3">+AO9/30</f>
        <v>0</v>
      </c>
    </row>
    <row r="10" spans="1:43" ht="15">
      <c r="A10" s="480">
        <v>1</v>
      </c>
      <c r="B10" s="480" t="s">
        <v>13272</v>
      </c>
      <c r="C10" s="480" t="s">
        <v>13273</v>
      </c>
      <c r="D10" s="480">
        <v>9</v>
      </c>
      <c r="E10" s="480" t="s">
        <v>13285</v>
      </c>
      <c r="F10" s="480" t="s">
        <v>6440</v>
      </c>
      <c r="G10" s="480">
        <v>1</v>
      </c>
      <c r="H10" s="480">
        <v>0</v>
      </c>
      <c r="I10" s="480">
        <v>1</v>
      </c>
      <c r="J10" s="480" t="s">
        <v>13256</v>
      </c>
      <c r="K10" s="480" t="s">
        <v>4953</v>
      </c>
      <c r="L10" s="480">
        <v>66</v>
      </c>
      <c r="M10" s="480">
        <v>66</v>
      </c>
      <c r="N10" s="480" t="s">
        <v>4514</v>
      </c>
      <c r="O10" s="480" t="s">
        <v>12635</v>
      </c>
      <c r="P10" s="481" t="s">
        <v>12631</v>
      </c>
      <c r="Q10" s="480" t="s">
        <v>13298</v>
      </c>
      <c r="R10" s="480" t="s">
        <v>13299</v>
      </c>
      <c r="S10" s="480" t="s">
        <v>13259</v>
      </c>
      <c r="T10" s="480" t="s">
        <v>13288</v>
      </c>
      <c r="U10" s="480" t="s">
        <v>13300</v>
      </c>
      <c r="W10" s="480" t="s">
        <v>13301</v>
      </c>
      <c r="X10" s="480" t="s">
        <v>2531</v>
      </c>
      <c r="Y10" s="480" t="s">
        <v>733</v>
      </c>
      <c r="Z10" s="480" t="s">
        <v>2531</v>
      </c>
      <c r="AA10" s="480" t="s">
        <v>733</v>
      </c>
      <c r="AB10" s="480" t="s">
        <v>733</v>
      </c>
      <c r="AC10" s="480" t="s">
        <v>733</v>
      </c>
      <c r="AD10" s="480">
        <v>0.85</v>
      </c>
      <c r="AE10" s="480" t="s">
        <v>202</v>
      </c>
      <c r="AF10" s="480" t="s">
        <v>13302</v>
      </c>
      <c r="AG10" s="482">
        <v>46568</v>
      </c>
      <c r="AH10" s="480" t="s">
        <v>12635</v>
      </c>
      <c r="AI10" s="480">
        <f t="shared" si="0"/>
        <v>0</v>
      </c>
      <c r="AJ10" s="480"/>
      <c r="AL10" s="482">
        <v>46507</v>
      </c>
      <c r="AM10" s="483">
        <f t="shared" si="1"/>
        <v>61</v>
      </c>
      <c r="AN10" s="483">
        <f t="shared" si="2"/>
        <v>2.0333333333333332</v>
      </c>
      <c r="AO10" s="484">
        <f t="shared" ref="AO10:AO11" si="4">+AG10-AH10</f>
        <v>205</v>
      </c>
      <c r="AP10" s="484">
        <f t="shared" si="3"/>
        <v>6.833333333333333</v>
      </c>
    </row>
    <row r="11" spans="1:43" ht="15">
      <c r="A11" s="480">
        <v>1</v>
      </c>
      <c r="B11" s="480" t="s">
        <v>13272</v>
      </c>
      <c r="C11" s="480" t="s">
        <v>13273</v>
      </c>
      <c r="D11" s="480">
        <v>10</v>
      </c>
      <c r="E11" s="480" t="s">
        <v>13285</v>
      </c>
      <c r="F11" s="480" t="s">
        <v>6449</v>
      </c>
      <c r="G11" s="480">
        <v>1</v>
      </c>
      <c r="H11" s="480">
        <v>0</v>
      </c>
      <c r="I11" s="480">
        <v>1</v>
      </c>
      <c r="J11" s="480" t="s">
        <v>13256</v>
      </c>
      <c r="K11" s="480" t="s">
        <v>4953</v>
      </c>
      <c r="L11" s="480">
        <v>105.6</v>
      </c>
      <c r="M11" s="480">
        <v>105.6</v>
      </c>
      <c r="N11" s="480" t="s">
        <v>4514</v>
      </c>
      <c r="O11" s="480" t="s">
        <v>12635</v>
      </c>
      <c r="P11" s="481" t="s">
        <v>12690</v>
      </c>
      <c r="Q11" s="480" t="s">
        <v>13298</v>
      </c>
      <c r="R11" s="480" t="s">
        <v>13303</v>
      </c>
      <c r="S11" s="480" t="s">
        <v>13259</v>
      </c>
      <c r="T11" s="480" t="s">
        <v>13288</v>
      </c>
      <c r="U11" s="480" t="s">
        <v>13300</v>
      </c>
      <c r="W11" s="480" t="s">
        <v>13301</v>
      </c>
      <c r="X11" s="480" t="s">
        <v>13304</v>
      </c>
      <c r="Y11" s="480" t="s">
        <v>733</v>
      </c>
      <c r="Z11" s="480" t="s">
        <v>2531</v>
      </c>
      <c r="AA11" s="480" t="s">
        <v>733</v>
      </c>
      <c r="AB11" s="480" t="s">
        <v>733</v>
      </c>
      <c r="AC11" s="480" t="s">
        <v>733</v>
      </c>
      <c r="AD11" s="480">
        <v>0.85</v>
      </c>
      <c r="AE11" s="480" t="s">
        <v>202</v>
      </c>
      <c r="AF11" s="480" t="s">
        <v>13302</v>
      </c>
      <c r="AG11" s="482">
        <v>46568</v>
      </c>
      <c r="AH11" s="480" t="s">
        <v>12635</v>
      </c>
      <c r="AI11" s="480">
        <f t="shared" si="0"/>
        <v>0</v>
      </c>
      <c r="AJ11" s="480"/>
      <c r="AL11" s="482">
        <v>46507</v>
      </c>
      <c r="AM11" s="483">
        <f t="shared" si="1"/>
        <v>61</v>
      </c>
      <c r="AN11" s="483">
        <f t="shared" si="2"/>
        <v>2.0333333333333332</v>
      </c>
      <c r="AO11" s="484">
        <f t="shared" si="4"/>
        <v>205</v>
      </c>
      <c r="AP11" s="484">
        <f t="shared" si="3"/>
        <v>6.833333333333333</v>
      </c>
    </row>
    <row r="12" spans="1:43">
      <c r="A12" s="480">
        <v>1</v>
      </c>
      <c r="B12" s="480" t="s">
        <v>13253</v>
      </c>
      <c r="C12" s="480" t="s">
        <v>13254</v>
      </c>
      <c r="D12" s="480">
        <v>11</v>
      </c>
      <c r="E12" s="480" t="s">
        <v>13285</v>
      </c>
      <c r="F12" s="480" t="s">
        <v>6721</v>
      </c>
      <c r="G12" s="480">
        <v>0</v>
      </c>
      <c r="H12" s="480">
        <v>0</v>
      </c>
      <c r="I12" s="480">
        <v>1</v>
      </c>
      <c r="J12" s="480" t="s">
        <v>13256</v>
      </c>
      <c r="K12" s="480" t="s">
        <v>4953</v>
      </c>
      <c r="L12" s="480">
        <v>100</v>
      </c>
      <c r="M12" s="480" t="s">
        <v>64</v>
      </c>
      <c r="N12" s="480" t="s">
        <v>6079</v>
      </c>
      <c r="O12" s="480" t="s">
        <v>12728</v>
      </c>
      <c r="P12" s="481" t="s">
        <v>12667</v>
      </c>
      <c r="Q12" s="480" t="s">
        <v>13305</v>
      </c>
      <c r="R12" s="480" t="s">
        <v>13306</v>
      </c>
      <c r="S12" s="480" t="s">
        <v>13259</v>
      </c>
      <c r="T12" s="480" t="s">
        <v>13288</v>
      </c>
      <c r="U12" s="480" t="s">
        <v>13307</v>
      </c>
      <c r="V12" s="480" t="s">
        <v>6729</v>
      </c>
      <c r="W12" s="480" t="s">
        <v>13308</v>
      </c>
      <c r="X12" s="480" t="s">
        <v>2531</v>
      </c>
      <c r="Y12" s="480" t="s">
        <v>733</v>
      </c>
      <c r="Z12" s="480" t="s">
        <v>2531</v>
      </c>
      <c r="AA12" s="480" t="s">
        <v>733</v>
      </c>
      <c r="AB12" s="480" t="s">
        <v>733</v>
      </c>
      <c r="AC12" s="480" t="s">
        <v>733</v>
      </c>
      <c r="AD12" s="480">
        <v>0.2</v>
      </c>
      <c r="AE12" s="480" t="s">
        <v>68</v>
      </c>
      <c r="AF12" s="480" t="s">
        <v>13291</v>
      </c>
      <c r="AG12" s="482">
        <v>46507</v>
      </c>
      <c r="AH12" s="482" t="s">
        <v>12728</v>
      </c>
      <c r="AI12" s="480">
        <f t="shared" si="0"/>
        <v>1</v>
      </c>
      <c r="AJ12" s="480"/>
    </row>
    <row r="13" spans="1:43" ht="15">
      <c r="A13" s="480">
        <v>1</v>
      </c>
      <c r="B13" s="480" t="s">
        <v>13272</v>
      </c>
      <c r="C13" s="480" t="s">
        <v>13273</v>
      </c>
      <c r="D13" s="480">
        <v>12</v>
      </c>
      <c r="E13" s="480" t="s">
        <v>13285</v>
      </c>
      <c r="F13" s="480" t="s">
        <v>7044</v>
      </c>
      <c r="G13" s="480">
        <v>1</v>
      </c>
      <c r="H13" s="480">
        <v>0</v>
      </c>
      <c r="I13" s="480">
        <v>1</v>
      </c>
      <c r="J13" s="480" t="s">
        <v>13256</v>
      </c>
      <c r="K13" s="480" t="s">
        <v>4953</v>
      </c>
      <c r="L13" s="480">
        <v>30</v>
      </c>
      <c r="M13" s="480">
        <v>30</v>
      </c>
      <c r="N13" s="480" t="s">
        <v>3434</v>
      </c>
      <c r="O13" s="480" t="s">
        <v>12774</v>
      </c>
      <c r="P13" s="481" t="s">
        <v>12684</v>
      </c>
      <c r="Q13" s="480" t="s">
        <v>13274</v>
      </c>
      <c r="R13" s="480" t="s">
        <v>13309</v>
      </c>
      <c r="S13" s="480" t="s">
        <v>13259</v>
      </c>
      <c r="T13" s="480" t="s">
        <v>13288</v>
      </c>
      <c r="U13" s="480" t="s">
        <v>3443</v>
      </c>
      <c r="V13" s="480" t="s">
        <v>6779</v>
      </c>
      <c r="X13" s="480" t="s">
        <v>2531</v>
      </c>
      <c r="Y13" s="480" t="s">
        <v>733</v>
      </c>
      <c r="AA13" s="480" t="s">
        <v>733</v>
      </c>
      <c r="AB13" s="480" t="s">
        <v>733</v>
      </c>
      <c r="AC13" s="480" t="s">
        <v>733</v>
      </c>
      <c r="AD13" s="480">
        <v>0.33</v>
      </c>
      <c r="AE13" s="480" t="s">
        <v>202</v>
      </c>
      <c r="AF13" s="480" t="s">
        <v>13276</v>
      </c>
      <c r="AG13" s="482">
        <v>46538</v>
      </c>
      <c r="AH13" s="480" t="s">
        <v>12774</v>
      </c>
      <c r="AI13" s="480">
        <f t="shared" si="0"/>
        <v>0</v>
      </c>
      <c r="AJ13" s="480"/>
      <c r="AL13" s="482">
        <v>46507</v>
      </c>
      <c r="AM13" s="483">
        <f t="shared" ref="AM13:AM14" si="5">+AG13-AL13</f>
        <v>31</v>
      </c>
      <c r="AN13" s="483">
        <f t="shared" ref="AN13:AN14" si="6">+AM13/30</f>
        <v>1.0333333333333334</v>
      </c>
      <c r="AO13" s="484">
        <f t="shared" ref="AO13:AO14" si="7">+AG13-AH13</f>
        <v>52</v>
      </c>
      <c r="AP13" s="484">
        <f t="shared" ref="AP13:AP14" si="8">+AO13/30</f>
        <v>1.7333333333333334</v>
      </c>
    </row>
    <row r="14" spans="1:43" ht="15">
      <c r="A14" s="480">
        <v>1</v>
      </c>
      <c r="B14" s="480" t="s">
        <v>13272</v>
      </c>
      <c r="C14" s="480" t="s">
        <v>13273</v>
      </c>
      <c r="D14" s="480">
        <v>13</v>
      </c>
      <c r="E14" s="480" t="s">
        <v>13285</v>
      </c>
      <c r="F14" s="480" t="s">
        <v>7082</v>
      </c>
      <c r="G14" s="480">
        <v>1</v>
      </c>
      <c r="H14" s="480">
        <v>0</v>
      </c>
      <c r="I14" s="480">
        <v>1</v>
      </c>
      <c r="J14" s="480" t="s">
        <v>13256</v>
      </c>
      <c r="K14" s="480" t="s">
        <v>4953</v>
      </c>
      <c r="L14" s="480">
        <v>20</v>
      </c>
      <c r="M14" s="480">
        <v>20</v>
      </c>
      <c r="N14" s="480" t="s">
        <v>3434</v>
      </c>
      <c r="O14" s="480" t="s">
        <v>12639</v>
      </c>
      <c r="P14" s="481" t="s">
        <v>12781</v>
      </c>
      <c r="Q14" s="480" t="s">
        <v>13274</v>
      </c>
      <c r="R14" s="480" t="s">
        <v>13310</v>
      </c>
      <c r="S14" s="480" t="s">
        <v>13259</v>
      </c>
      <c r="T14" s="480" t="s">
        <v>13288</v>
      </c>
      <c r="U14" s="480" t="s">
        <v>3443</v>
      </c>
      <c r="V14" s="480" t="s">
        <v>6779</v>
      </c>
      <c r="X14" s="480" t="s">
        <v>2531</v>
      </c>
      <c r="Y14" s="480" t="s">
        <v>733</v>
      </c>
      <c r="AA14" s="480" t="s">
        <v>733</v>
      </c>
      <c r="AB14" s="480" t="s">
        <v>733</v>
      </c>
      <c r="AC14" s="480" t="s">
        <v>733</v>
      </c>
      <c r="AD14" s="480">
        <v>0.33</v>
      </c>
      <c r="AE14" s="480" t="s">
        <v>202</v>
      </c>
      <c r="AF14" s="480" t="s">
        <v>13276</v>
      </c>
      <c r="AG14" s="482">
        <v>46538</v>
      </c>
      <c r="AH14" s="480" t="s">
        <v>12639</v>
      </c>
      <c r="AI14" s="480">
        <f t="shared" si="0"/>
        <v>0</v>
      </c>
      <c r="AJ14" s="480"/>
      <c r="AL14" s="482">
        <v>46507</v>
      </c>
      <c r="AM14" s="483">
        <f t="shared" si="5"/>
        <v>31</v>
      </c>
      <c r="AN14" s="483">
        <f t="shared" si="6"/>
        <v>1.0333333333333334</v>
      </c>
      <c r="AO14" s="484">
        <f t="shared" si="7"/>
        <v>94</v>
      </c>
      <c r="AP14" s="484">
        <f t="shared" si="8"/>
        <v>3.1333333333333333</v>
      </c>
    </row>
    <row r="15" spans="1:43">
      <c r="A15" s="480">
        <v>1</v>
      </c>
      <c r="B15" s="480" t="s">
        <v>13253</v>
      </c>
      <c r="C15" s="480" t="s">
        <v>13254</v>
      </c>
      <c r="D15" s="480">
        <v>14</v>
      </c>
      <c r="E15" s="480" t="s">
        <v>13285</v>
      </c>
      <c r="F15" s="480" t="s">
        <v>7159</v>
      </c>
      <c r="G15" s="480">
        <v>1</v>
      </c>
      <c r="H15" s="480">
        <v>0</v>
      </c>
      <c r="I15" s="480">
        <v>1</v>
      </c>
      <c r="J15" s="480" t="s">
        <v>13256</v>
      </c>
      <c r="K15" s="480" t="s">
        <v>4953</v>
      </c>
      <c r="L15" s="480">
        <v>13</v>
      </c>
      <c r="M15" s="480">
        <v>13</v>
      </c>
      <c r="N15" s="480" t="s">
        <v>6344</v>
      </c>
      <c r="O15" s="480" t="s">
        <v>3320</v>
      </c>
      <c r="P15" s="481" t="s">
        <v>12792</v>
      </c>
      <c r="Q15" s="480" t="s">
        <v>13311</v>
      </c>
      <c r="R15" s="480" t="s">
        <v>13312</v>
      </c>
      <c r="S15" s="480" t="s">
        <v>13294</v>
      </c>
      <c r="T15" s="480" t="s">
        <v>13288</v>
      </c>
      <c r="U15" s="480" t="s">
        <v>13313</v>
      </c>
      <c r="V15" s="480" t="s">
        <v>6348</v>
      </c>
      <c r="X15" s="480" t="s">
        <v>2531</v>
      </c>
      <c r="Y15" s="480" t="s">
        <v>733</v>
      </c>
      <c r="Z15" s="480" t="s">
        <v>2531</v>
      </c>
      <c r="AA15" s="480" t="s">
        <v>733</v>
      </c>
      <c r="AB15" s="480" t="s">
        <v>733</v>
      </c>
      <c r="AC15" s="480" t="s">
        <v>733</v>
      </c>
      <c r="AD15" s="480">
        <v>0.75</v>
      </c>
      <c r="AE15" s="480" t="s">
        <v>68</v>
      </c>
      <c r="AF15" s="480" t="s">
        <v>13291</v>
      </c>
      <c r="AG15" s="482">
        <v>46507</v>
      </c>
      <c r="AH15" s="482" t="s">
        <v>3320</v>
      </c>
      <c r="AI15" s="480">
        <f t="shared" si="0"/>
        <v>1</v>
      </c>
      <c r="AJ15" s="480"/>
    </row>
    <row r="16" spans="1:43">
      <c r="A16" s="480">
        <v>1</v>
      </c>
      <c r="B16" s="480" t="s">
        <v>13314</v>
      </c>
      <c r="C16" s="480" t="s">
        <v>13315</v>
      </c>
      <c r="D16" s="480">
        <v>15</v>
      </c>
      <c r="E16" s="480" t="s">
        <v>13285</v>
      </c>
      <c r="F16" s="480" t="s">
        <v>7426</v>
      </c>
      <c r="G16" s="480">
        <v>0</v>
      </c>
      <c r="H16" s="480">
        <v>0</v>
      </c>
      <c r="I16" s="480">
        <v>1</v>
      </c>
      <c r="J16" s="480" t="s">
        <v>13256</v>
      </c>
      <c r="K16" s="480" t="s">
        <v>4953</v>
      </c>
      <c r="L16" s="480">
        <v>30</v>
      </c>
      <c r="M16" s="480" t="s">
        <v>64</v>
      </c>
      <c r="N16" s="480" t="s">
        <v>7431</v>
      </c>
      <c r="O16" s="480" t="s">
        <v>12838</v>
      </c>
      <c r="P16" s="481" t="s">
        <v>12767</v>
      </c>
      <c r="Q16" s="480" t="s">
        <v>13316</v>
      </c>
      <c r="R16" s="480" t="s">
        <v>13317</v>
      </c>
      <c r="S16" s="480" t="s">
        <v>13259</v>
      </c>
      <c r="T16" s="480" t="s">
        <v>13288</v>
      </c>
      <c r="U16" s="480" t="s">
        <v>13318</v>
      </c>
      <c r="V16" s="480" t="s">
        <v>7435</v>
      </c>
      <c r="X16" s="480" t="s">
        <v>2531</v>
      </c>
      <c r="Y16" s="480" t="s">
        <v>733</v>
      </c>
      <c r="AA16" s="480" t="s">
        <v>733</v>
      </c>
      <c r="AB16" s="480" t="s">
        <v>733</v>
      </c>
      <c r="AC16" s="480" t="s">
        <v>1214</v>
      </c>
      <c r="AD16" s="480" t="s">
        <v>5774</v>
      </c>
      <c r="AF16" s="480" t="s">
        <v>5774</v>
      </c>
      <c r="AH16" s="480" t="s">
        <v>12838</v>
      </c>
      <c r="AI16" s="480" t="str">
        <f t="shared" si="0"/>
        <v/>
      </c>
      <c r="AJ16" s="480"/>
    </row>
    <row r="17" spans="1:42" ht="15">
      <c r="A17" s="480">
        <v>1</v>
      </c>
      <c r="B17" s="480" t="s">
        <v>13272</v>
      </c>
      <c r="C17" s="480" t="s">
        <v>13273</v>
      </c>
      <c r="D17" s="480">
        <v>16</v>
      </c>
      <c r="E17" s="480" t="s">
        <v>13319</v>
      </c>
      <c r="F17" s="480" t="s">
        <v>5764</v>
      </c>
      <c r="G17" s="480">
        <v>1</v>
      </c>
      <c r="H17" s="480">
        <v>0</v>
      </c>
      <c r="I17" s="480">
        <v>1</v>
      </c>
      <c r="J17" s="480" t="s">
        <v>13256</v>
      </c>
      <c r="K17" s="480" t="s">
        <v>2043</v>
      </c>
      <c r="L17" s="480">
        <v>70</v>
      </c>
      <c r="M17" s="480">
        <v>70</v>
      </c>
      <c r="N17" s="480" t="s">
        <v>5730</v>
      </c>
      <c r="O17" s="480" t="s">
        <v>12603</v>
      </c>
      <c r="P17" s="481" t="s">
        <v>12607</v>
      </c>
      <c r="Q17" s="480" t="s">
        <v>13320</v>
      </c>
      <c r="R17" s="480" t="s">
        <v>3589</v>
      </c>
      <c r="S17" s="480" t="s">
        <v>13259</v>
      </c>
      <c r="T17" s="480" t="s">
        <v>2043</v>
      </c>
      <c r="U17" s="480" t="s">
        <v>13321</v>
      </c>
      <c r="V17" s="480" t="s">
        <v>5735</v>
      </c>
      <c r="X17" s="480" t="s">
        <v>2531</v>
      </c>
      <c r="Y17" s="480" t="s">
        <v>733</v>
      </c>
      <c r="Z17" s="480" t="s">
        <v>2531</v>
      </c>
      <c r="AA17" s="480" t="s">
        <v>733</v>
      </c>
      <c r="AB17" s="480" t="s">
        <v>733</v>
      </c>
      <c r="AC17" s="480" t="s">
        <v>733</v>
      </c>
      <c r="AD17" s="480">
        <v>0.8</v>
      </c>
      <c r="AE17" s="480" t="s">
        <v>202</v>
      </c>
      <c r="AF17" s="480" t="s">
        <v>13322</v>
      </c>
      <c r="AG17" s="482">
        <v>46783</v>
      </c>
      <c r="AH17" s="480" t="s">
        <v>12603</v>
      </c>
      <c r="AI17" s="480">
        <f t="shared" si="0"/>
        <v>0</v>
      </c>
      <c r="AJ17" s="480"/>
      <c r="AL17" s="482">
        <v>46507</v>
      </c>
      <c r="AM17" s="483">
        <f>+AG17-AL17</f>
        <v>276</v>
      </c>
      <c r="AN17" s="483">
        <f>+AM17/30</f>
        <v>9.1999999999999993</v>
      </c>
      <c r="AO17" s="484">
        <f>+AG17-AH17</f>
        <v>456</v>
      </c>
      <c r="AP17" s="484">
        <f>+AO17/30</f>
        <v>15.2</v>
      </c>
    </row>
    <row r="18" spans="1:42">
      <c r="A18" s="480">
        <v>1</v>
      </c>
      <c r="B18" s="480" t="s">
        <v>13253</v>
      </c>
      <c r="C18" s="480" t="s">
        <v>13254</v>
      </c>
      <c r="D18" s="480">
        <v>17</v>
      </c>
      <c r="E18" s="480" t="s">
        <v>13319</v>
      </c>
      <c r="F18" s="480" t="s">
        <v>5779</v>
      </c>
      <c r="G18" s="480">
        <v>0</v>
      </c>
      <c r="H18" s="480">
        <v>0</v>
      </c>
      <c r="I18" s="480">
        <v>1</v>
      </c>
      <c r="J18" s="480" t="s">
        <v>13256</v>
      </c>
      <c r="K18" s="480" t="s">
        <v>2043</v>
      </c>
      <c r="L18" s="480">
        <v>200</v>
      </c>
      <c r="M18" s="480" t="s">
        <v>64</v>
      </c>
      <c r="N18" s="480" t="s">
        <v>4657</v>
      </c>
      <c r="O18" s="480" t="s">
        <v>12603</v>
      </c>
      <c r="P18" s="481" t="s">
        <v>12610</v>
      </c>
      <c r="Q18" s="480" t="s">
        <v>13277</v>
      </c>
      <c r="R18" s="480" t="s">
        <v>13323</v>
      </c>
      <c r="S18" s="480" t="s">
        <v>13259</v>
      </c>
      <c r="T18" s="480" t="s">
        <v>2043</v>
      </c>
      <c r="U18" s="480" t="s">
        <v>13279</v>
      </c>
      <c r="V18" s="480">
        <v>5586032435</v>
      </c>
      <c r="W18" s="480" t="s">
        <v>13280</v>
      </c>
      <c r="X18" s="480" t="s">
        <v>2531</v>
      </c>
      <c r="Y18" s="480" t="s">
        <v>733</v>
      </c>
      <c r="Z18" s="480" t="s">
        <v>2531</v>
      </c>
      <c r="AA18" s="480" t="s">
        <v>733</v>
      </c>
      <c r="AB18" s="480" t="s">
        <v>733</v>
      </c>
      <c r="AC18" s="480" t="s">
        <v>733</v>
      </c>
      <c r="AD18" s="480">
        <v>0.75</v>
      </c>
      <c r="AE18" s="480" t="s">
        <v>68</v>
      </c>
      <c r="AF18" s="480" t="s">
        <v>13281</v>
      </c>
      <c r="AG18" s="482">
        <v>46387</v>
      </c>
      <c r="AH18" s="482" t="s">
        <v>12603</v>
      </c>
      <c r="AI18" s="480">
        <f t="shared" si="0"/>
        <v>1</v>
      </c>
      <c r="AJ18" s="480"/>
    </row>
    <row r="19" spans="1:42" ht="15">
      <c r="A19" s="480">
        <v>1</v>
      </c>
      <c r="B19" s="480" t="s">
        <v>13272</v>
      </c>
      <c r="C19" s="480" t="s">
        <v>13273</v>
      </c>
      <c r="D19" s="480">
        <v>18</v>
      </c>
      <c r="E19" s="480" t="s">
        <v>13319</v>
      </c>
      <c r="F19" s="480" t="s">
        <v>5846</v>
      </c>
      <c r="G19" s="480">
        <v>1</v>
      </c>
      <c r="H19" s="480">
        <v>0</v>
      </c>
      <c r="I19" s="480">
        <v>1</v>
      </c>
      <c r="J19" s="480" t="s">
        <v>13256</v>
      </c>
      <c r="K19" s="480" t="s">
        <v>2043</v>
      </c>
      <c r="L19" s="480">
        <v>120</v>
      </c>
      <c r="M19" s="480">
        <v>120</v>
      </c>
      <c r="N19" s="480" t="s">
        <v>5644</v>
      </c>
      <c r="O19" s="480" t="s">
        <v>12599</v>
      </c>
      <c r="P19" s="481" t="s">
        <v>12617</v>
      </c>
      <c r="Q19" s="480" t="s">
        <v>13324</v>
      </c>
      <c r="R19" s="480" t="s">
        <v>13325</v>
      </c>
      <c r="S19" s="480" t="s">
        <v>13259</v>
      </c>
      <c r="T19" s="480" t="s">
        <v>2043</v>
      </c>
      <c r="U19" s="480" t="s">
        <v>13326</v>
      </c>
      <c r="V19" s="480" t="s">
        <v>5853</v>
      </c>
      <c r="W19" s="480" t="s">
        <v>13327</v>
      </c>
      <c r="X19" s="480" t="s">
        <v>13304</v>
      </c>
      <c r="Y19" s="480" t="s">
        <v>733</v>
      </c>
      <c r="AA19" s="480" t="s">
        <v>733</v>
      </c>
      <c r="AB19" s="480" t="s">
        <v>733</v>
      </c>
      <c r="AC19" s="480" t="s">
        <v>733</v>
      </c>
      <c r="AD19" s="480">
        <v>0.55000000000000004</v>
      </c>
      <c r="AE19" s="480" t="s">
        <v>202</v>
      </c>
      <c r="AF19" s="480" t="s">
        <v>13297</v>
      </c>
      <c r="AG19" s="482">
        <v>46752</v>
      </c>
      <c r="AH19" s="480" t="s">
        <v>12599</v>
      </c>
      <c r="AI19" s="480">
        <f t="shared" si="0"/>
        <v>0</v>
      </c>
      <c r="AJ19" s="480"/>
      <c r="AL19" s="482">
        <v>46507</v>
      </c>
      <c r="AM19" s="483">
        <f>+AG19-AL19</f>
        <v>245</v>
      </c>
      <c r="AN19" s="483">
        <f>+AM19/30</f>
        <v>8.1666666666666661</v>
      </c>
      <c r="AO19" s="484">
        <f>+AG19-AH19</f>
        <v>184</v>
      </c>
      <c r="AP19" s="484">
        <f>+AO19/30</f>
        <v>6.1333333333333337</v>
      </c>
    </row>
    <row r="20" spans="1:42">
      <c r="A20" s="480">
        <v>1</v>
      </c>
      <c r="B20" s="480" t="s">
        <v>13253</v>
      </c>
      <c r="C20" s="480" t="s">
        <v>13254</v>
      </c>
      <c r="D20" s="480">
        <v>19</v>
      </c>
      <c r="E20" s="480" t="s">
        <v>13319</v>
      </c>
      <c r="F20" s="480" t="s">
        <v>5913</v>
      </c>
      <c r="G20" s="480">
        <v>1</v>
      </c>
      <c r="H20" s="480">
        <v>0</v>
      </c>
      <c r="I20" s="480">
        <v>1</v>
      </c>
      <c r="J20" s="480" t="s">
        <v>13256</v>
      </c>
      <c r="K20" s="480" t="s">
        <v>2043</v>
      </c>
      <c r="L20" s="480">
        <v>259</v>
      </c>
      <c r="M20" s="480">
        <v>259</v>
      </c>
      <c r="N20" s="480" t="s">
        <v>5917</v>
      </c>
      <c r="O20" s="480" t="s">
        <v>12625</v>
      </c>
      <c r="P20" s="481" t="s">
        <v>12624</v>
      </c>
      <c r="Q20" s="480" t="s">
        <v>13328</v>
      </c>
      <c r="R20" s="480" t="s">
        <v>13329</v>
      </c>
      <c r="S20" s="480" t="s">
        <v>13330</v>
      </c>
      <c r="T20" s="480" t="s">
        <v>2043</v>
      </c>
      <c r="U20" s="480" t="s">
        <v>13331</v>
      </c>
      <c r="V20" s="480" t="s">
        <v>5922</v>
      </c>
      <c r="X20" s="480" t="s">
        <v>2531</v>
      </c>
      <c r="Y20" s="480" t="s">
        <v>733</v>
      </c>
      <c r="Z20" s="480" t="s">
        <v>2531</v>
      </c>
      <c r="AA20" s="480" t="s">
        <v>733</v>
      </c>
      <c r="AB20" s="480" t="s">
        <v>733</v>
      </c>
      <c r="AC20" s="480" t="s">
        <v>733</v>
      </c>
      <c r="AD20" s="480">
        <v>0.5</v>
      </c>
      <c r="AE20" s="480" t="s">
        <v>68</v>
      </c>
      <c r="AF20" s="480" t="s">
        <v>13263</v>
      </c>
      <c r="AG20" s="482">
        <v>46477</v>
      </c>
      <c r="AH20" s="482" t="s">
        <v>12625</v>
      </c>
      <c r="AI20" s="480">
        <f t="shared" si="0"/>
        <v>1</v>
      </c>
      <c r="AJ20" s="480"/>
    </row>
    <row r="21" spans="1:42">
      <c r="A21" s="480">
        <v>1</v>
      </c>
      <c r="B21" s="480" t="s">
        <v>13253</v>
      </c>
      <c r="C21" s="480" t="s">
        <v>13254</v>
      </c>
      <c r="D21" s="480">
        <v>20</v>
      </c>
      <c r="E21" s="480" t="s">
        <v>13319</v>
      </c>
      <c r="F21" s="480" t="s">
        <v>6076</v>
      </c>
      <c r="G21" s="480">
        <v>1</v>
      </c>
      <c r="H21" s="480">
        <v>0</v>
      </c>
      <c r="I21" s="480">
        <v>1</v>
      </c>
      <c r="J21" s="480" t="s">
        <v>13256</v>
      </c>
      <c r="K21" s="480" t="s">
        <v>2043</v>
      </c>
      <c r="L21" s="480">
        <v>580</v>
      </c>
      <c r="M21" s="480">
        <v>580</v>
      </c>
      <c r="N21" s="480" t="s">
        <v>6079</v>
      </c>
      <c r="O21" s="480" t="s">
        <v>12644</v>
      </c>
      <c r="P21" s="481" t="s">
        <v>12643</v>
      </c>
      <c r="Q21" s="480" t="s">
        <v>13332</v>
      </c>
      <c r="R21" s="480" t="s">
        <v>13333</v>
      </c>
      <c r="S21" s="480" t="s">
        <v>13330</v>
      </c>
      <c r="T21" s="480" t="s">
        <v>2043</v>
      </c>
      <c r="U21" s="480" t="s">
        <v>13334</v>
      </c>
      <c r="V21" s="480" t="s">
        <v>6083</v>
      </c>
      <c r="W21" s="480" t="s">
        <v>13335</v>
      </c>
      <c r="X21" s="480" t="s">
        <v>2531</v>
      </c>
      <c r="Y21" s="480" t="s">
        <v>733</v>
      </c>
      <c r="Z21" s="480" t="s">
        <v>2531</v>
      </c>
      <c r="AA21" s="480" t="s">
        <v>733</v>
      </c>
      <c r="AB21" s="480" t="s">
        <v>733</v>
      </c>
      <c r="AC21" s="480" t="s">
        <v>733</v>
      </c>
      <c r="AD21" s="480">
        <v>0.5</v>
      </c>
      <c r="AE21" s="480" t="s">
        <v>68</v>
      </c>
      <c r="AF21" s="480" t="s">
        <v>13291</v>
      </c>
      <c r="AG21" s="482">
        <v>46507</v>
      </c>
      <c r="AH21" s="482" t="s">
        <v>12644</v>
      </c>
      <c r="AI21" s="480">
        <f t="shared" si="0"/>
        <v>1</v>
      </c>
      <c r="AJ21" s="480"/>
    </row>
    <row r="22" spans="1:42" ht="15">
      <c r="A22" s="480">
        <v>1</v>
      </c>
      <c r="B22" s="480" t="s">
        <v>13272</v>
      </c>
      <c r="C22" s="480" t="s">
        <v>13273</v>
      </c>
      <c r="D22" s="480">
        <v>21</v>
      </c>
      <c r="E22" s="480" t="s">
        <v>13319</v>
      </c>
      <c r="F22" s="480" t="s">
        <v>6180</v>
      </c>
      <c r="G22" s="480">
        <v>1</v>
      </c>
      <c r="H22" s="480">
        <v>0</v>
      </c>
      <c r="I22" s="480">
        <v>1</v>
      </c>
      <c r="J22" s="480" t="s">
        <v>13256</v>
      </c>
      <c r="K22" s="480" t="s">
        <v>2043</v>
      </c>
      <c r="L22" s="480">
        <v>468</v>
      </c>
      <c r="M22" s="480">
        <v>468</v>
      </c>
      <c r="N22" s="480" t="s">
        <v>3475</v>
      </c>
      <c r="O22" s="480" t="s">
        <v>12657</v>
      </c>
      <c r="P22" s="481" t="s">
        <v>12656</v>
      </c>
      <c r="Q22" s="480" t="s">
        <v>13336</v>
      </c>
      <c r="R22" s="480" t="s">
        <v>13337</v>
      </c>
      <c r="S22" s="480" t="s">
        <v>13330</v>
      </c>
      <c r="T22" s="480" t="s">
        <v>2043</v>
      </c>
      <c r="U22" s="480" t="s">
        <v>13338</v>
      </c>
      <c r="V22" s="480">
        <v>7226385102</v>
      </c>
      <c r="W22" s="480" t="s">
        <v>13339</v>
      </c>
      <c r="X22" s="480" t="s">
        <v>2531</v>
      </c>
      <c r="Y22" s="480" t="s">
        <v>733</v>
      </c>
      <c r="Z22" s="480" t="s">
        <v>2531</v>
      </c>
      <c r="AA22" s="480" t="s">
        <v>733</v>
      </c>
      <c r="AB22" s="480" t="s">
        <v>733</v>
      </c>
      <c r="AC22" s="480" t="s">
        <v>733</v>
      </c>
      <c r="AD22" s="480">
        <v>0.4</v>
      </c>
      <c r="AE22" s="480" t="s">
        <v>202</v>
      </c>
      <c r="AF22" s="480" t="s">
        <v>13322</v>
      </c>
      <c r="AG22" s="482">
        <v>46783</v>
      </c>
      <c r="AH22" s="480" t="s">
        <v>12657</v>
      </c>
      <c r="AI22" s="480">
        <f t="shared" si="0"/>
        <v>0</v>
      </c>
      <c r="AJ22" s="480"/>
      <c r="AL22" s="482">
        <v>46507</v>
      </c>
      <c r="AM22" s="483">
        <f t="shared" ref="AM22:AM23" si="9">+AG22-AL22</f>
        <v>276</v>
      </c>
      <c r="AN22" s="483">
        <f t="shared" ref="AN22:AN23" si="10">+AM22/30</f>
        <v>9.1999999999999993</v>
      </c>
      <c r="AO22" s="484">
        <f t="shared" ref="AO22:AO23" si="11">+AG22-AH22</f>
        <v>91</v>
      </c>
      <c r="AP22" s="484">
        <f t="shared" ref="AP22:AP23" si="12">+AO22/30</f>
        <v>3.0333333333333332</v>
      </c>
    </row>
    <row r="23" spans="1:42" ht="15">
      <c r="A23" s="480">
        <v>1</v>
      </c>
      <c r="B23" s="480" t="s">
        <v>13272</v>
      </c>
      <c r="C23" s="480" t="s">
        <v>13273</v>
      </c>
      <c r="D23" s="480">
        <v>22</v>
      </c>
      <c r="E23" s="480" t="s">
        <v>13319</v>
      </c>
      <c r="F23" s="480" t="s">
        <v>6204</v>
      </c>
      <c r="G23" s="480">
        <v>1</v>
      </c>
      <c r="H23" s="480">
        <v>0</v>
      </c>
      <c r="I23" s="480">
        <v>1</v>
      </c>
      <c r="J23" s="480" t="s">
        <v>13256</v>
      </c>
      <c r="K23" s="480" t="s">
        <v>2043</v>
      </c>
      <c r="L23" s="480">
        <v>503</v>
      </c>
      <c r="M23" s="480">
        <v>503</v>
      </c>
      <c r="N23" s="480" t="s">
        <v>3475</v>
      </c>
      <c r="O23" s="480" t="s">
        <v>12657</v>
      </c>
      <c r="P23" s="481" t="s">
        <v>12656</v>
      </c>
      <c r="Q23" s="480" t="s">
        <v>13336</v>
      </c>
      <c r="R23" s="480" t="s">
        <v>13340</v>
      </c>
      <c r="S23" s="480" t="s">
        <v>13330</v>
      </c>
      <c r="T23" s="480" t="s">
        <v>2043</v>
      </c>
      <c r="U23" s="480" t="s">
        <v>13338</v>
      </c>
      <c r="V23" s="480">
        <v>7226385102</v>
      </c>
      <c r="W23" s="480" t="s">
        <v>13339</v>
      </c>
      <c r="X23" s="480" t="s">
        <v>13304</v>
      </c>
      <c r="Y23" s="480" t="s">
        <v>733</v>
      </c>
      <c r="Z23" s="480" t="s">
        <v>2531</v>
      </c>
      <c r="AA23" s="480" t="s">
        <v>733</v>
      </c>
      <c r="AB23" s="480" t="s">
        <v>733</v>
      </c>
      <c r="AC23" s="480" t="s">
        <v>733</v>
      </c>
      <c r="AD23" s="480">
        <v>0.4</v>
      </c>
      <c r="AE23" s="480" t="s">
        <v>202</v>
      </c>
      <c r="AF23" s="480" t="s">
        <v>13322</v>
      </c>
      <c r="AG23" s="482">
        <v>46783</v>
      </c>
      <c r="AH23" s="480" t="s">
        <v>12657</v>
      </c>
      <c r="AI23" s="480">
        <f t="shared" si="0"/>
        <v>0</v>
      </c>
      <c r="AJ23" s="480"/>
      <c r="AL23" s="482">
        <v>46507</v>
      </c>
      <c r="AM23" s="483">
        <f t="shared" si="9"/>
        <v>276</v>
      </c>
      <c r="AN23" s="483">
        <f t="shared" si="10"/>
        <v>9.1999999999999993</v>
      </c>
      <c r="AO23" s="484">
        <f t="shared" si="11"/>
        <v>91</v>
      </c>
      <c r="AP23" s="484">
        <f t="shared" si="12"/>
        <v>3.0333333333333332</v>
      </c>
    </row>
    <row r="24" spans="1:42">
      <c r="A24" s="480">
        <v>1</v>
      </c>
      <c r="B24" s="480" t="s">
        <v>13253</v>
      </c>
      <c r="C24" s="480" t="s">
        <v>13254</v>
      </c>
      <c r="D24" s="480">
        <v>23</v>
      </c>
      <c r="E24" s="480" t="s">
        <v>13319</v>
      </c>
      <c r="F24" s="480" t="s">
        <v>6262</v>
      </c>
      <c r="G24" s="480">
        <v>1</v>
      </c>
      <c r="H24" s="480">
        <v>0</v>
      </c>
      <c r="I24" s="480">
        <v>1</v>
      </c>
      <c r="J24" s="480" t="s">
        <v>13256</v>
      </c>
      <c r="K24" s="480" t="s">
        <v>2043</v>
      </c>
      <c r="L24" s="480">
        <v>300</v>
      </c>
      <c r="M24" s="480">
        <v>300</v>
      </c>
      <c r="N24" s="480" t="s">
        <v>6079</v>
      </c>
      <c r="O24" s="480" t="s">
        <v>12668</v>
      </c>
      <c r="P24" s="481" t="s">
        <v>12667</v>
      </c>
      <c r="Q24" s="480" t="s">
        <v>13332</v>
      </c>
      <c r="R24" s="480" t="s">
        <v>13341</v>
      </c>
      <c r="S24" s="480" t="s">
        <v>13330</v>
      </c>
      <c r="T24" s="480" t="s">
        <v>2043</v>
      </c>
      <c r="U24" s="480" t="s">
        <v>13334</v>
      </c>
      <c r="V24" s="480" t="s">
        <v>6083</v>
      </c>
      <c r="W24" s="480" t="s">
        <v>13335</v>
      </c>
      <c r="X24" s="480" t="s">
        <v>2531</v>
      </c>
      <c r="Y24" s="480" t="s">
        <v>733</v>
      </c>
      <c r="Z24" s="480" t="s">
        <v>2531</v>
      </c>
      <c r="AA24" s="480" t="s">
        <v>733</v>
      </c>
      <c r="AB24" s="480" t="s">
        <v>733</v>
      </c>
      <c r="AC24" s="480" t="s">
        <v>733</v>
      </c>
      <c r="AD24" s="480">
        <v>0.5</v>
      </c>
      <c r="AE24" s="480" t="s">
        <v>68</v>
      </c>
      <c r="AF24" s="485">
        <v>46478</v>
      </c>
      <c r="AG24" s="482">
        <v>46507</v>
      </c>
      <c r="AH24" s="482" t="s">
        <v>12668</v>
      </c>
      <c r="AI24" s="480">
        <f t="shared" si="0"/>
        <v>1</v>
      </c>
      <c r="AJ24" s="480"/>
    </row>
    <row r="25" spans="1:42" ht="15">
      <c r="A25" s="480">
        <v>1</v>
      </c>
      <c r="B25" s="480" t="s">
        <v>13272</v>
      </c>
      <c r="C25" s="480" t="s">
        <v>13273</v>
      </c>
      <c r="D25" s="480">
        <v>24</v>
      </c>
      <c r="E25" s="480" t="s">
        <v>13319</v>
      </c>
      <c r="F25" s="480" t="s">
        <v>6412</v>
      </c>
      <c r="G25" s="480">
        <v>1</v>
      </c>
      <c r="H25" s="480">
        <v>0</v>
      </c>
      <c r="I25" s="480">
        <v>1</v>
      </c>
      <c r="J25" s="480" t="s">
        <v>13256</v>
      </c>
      <c r="K25" s="480" t="s">
        <v>2043</v>
      </c>
      <c r="L25" s="480">
        <v>400.5</v>
      </c>
      <c r="M25" s="480">
        <v>400.5</v>
      </c>
      <c r="N25" s="480" t="s">
        <v>3434</v>
      </c>
      <c r="O25" s="480" t="s">
        <v>12685</v>
      </c>
      <c r="P25" s="481" t="s">
        <v>12684</v>
      </c>
      <c r="Q25" s="480" t="s">
        <v>13342</v>
      </c>
      <c r="R25" s="480" t="s">
        <v>13343</v>
      </c>
      <c r="S25" s="480" t="s">
        <v>13330</v>
      </c>
      <c r="T25" s="480" t="s">
        <v>2043</v>
      </c>
      <c r="U25" s="480" t="s">
        <v>13344</v>
      </c>
      <c r="V25" s="480" t="s">
        <v>6421</v>
      </c>
      <c r="X25" s="480" t="s">
        <v>2531</v>
      </c>
      <c r="Y25" s="480" t="s">
        <v>733</v>
      </c>
      <c r="AA25" s="480" t="s">
        <v>733</v>
      </c>
      <c r="AB25" s="480" t="s">
        <v>733</v>
      </c>
      <c r="AC25" s="480" t="s">
        <v>733</v>
      </c>
      <c r="AD25" s="480">
        <v>0.33</v>
      </c>
      <c r="AE25" s="480" t="s">
        <v>202</v>
      </c>
      <c r="AF25" s="480" t="s">
        <v>13322</v>
      </c>
      <c r="AG25" s="482">
        <v>46783</v>
      </c>
      <c r="AH25" s="480" t="s">
        <v>12685</v>
      </c>
      <c r="AI25" s="480">
        <f t="shared" si="0"/>
        <v>0</v>
      </c>
      <c r="AJ25" s="480"/>
      <c r="AL25" s="482">
        <v>46507</v>
      </c>
      <c r="AM25" s="483">
        <f t="shared" ref="AM25:AM27" si="13">+AG25-AL25</f>
        <v>276</v>
      </c>
      <c r="AN25" s="483">
        <f t="shared" ref="AN25:AN27" si="14">+AM25/30</f>
        <v>9.1999999999999993</v>
      </c>
      <c r="AO25" s="484">
        <f t="shared" ref="AO25:AO27" si="15">+AG25-AH25</f>
        <v>276</v>
      </c>
      <c r="AP25" s="484">
        <f t="shared" ref="AP25:AP27" si="16">+AO25/30</f>
        <v>9.1999999999999993</v>
      </c>
    </row>
    <row r="26" spans="1:42" ht="15">
      <c r="A26" s="480">
        <v>1</v>
      </c>
      <c r="B26" s="480" t="s">
        <v>13272</v>
      </c>
      <c r="C26" s="480" t="s">
        <v>13273</v>
      </c>
      <c r="D26" s="480">
        <v>25</v>
      </c>
      <c r="E26" s="480" t="s">
        <v>13319</v>
      </c>
      <c r="F26" s="480" t="s">
        <v>6496</v>
      </c>
      <c r="G26" s="480">
        <v>0</v>
      </c>
      <c r="H26" s="480">
        <v>0</v>
      </c>
      <c r="I26" s="480">
        <v>1</v>
      </c>
      <c r="J26" s="480" t="s">
        <v>13256</v>
      </c>
      <c r="K26" s="480" t="s">
        <v>2043</v>
      </c>
      <c r="L26" s="480">
        <v>117</v>
      </c>
      <c r="M26" s="480" t="s">
        <v>64</v>
      </c>
      <c r="N26" s="480" t="s">
        <v>6500</v>
      </c>
      <c r="O26" s="480" t="s">
        <v>12696</v>
      </c>
      <c r="P26" s="481" t="s">
        <v>12693</v>
      </c>
      <c r="Q26" s="480" t="s">
        <v>13345</v>
      </c>
      <c r="R26" s="480" t="s">
        <v>13346</v>
      </c>
      <c r="S26" s="480" t="s">
        <v>13330</v>
      </c>
      <c r="T26" s="480" t="s">
        <v>2043</v>
      </c>
      <c r="U26" s="480" t="s">
        <v>13347</v>
      </c>
      <c r="V26" s="480" t="s">
        <v>6504</v>
      </c>
      <c r="X26" s="480" t="s">
        <v>2531</v>
      </c>
      <c r="Y26" s="480" t="s">
        <v>733</v>
      </c>
      <c r="Z26" s="480" t="s">
        <v>2531</v>
      </c>
      <c r="AA26" s="480" t="s">
        <v>733</v>
      </c>
      <c r="AB26" s="480" t="s">
        <v>733</v>
      </c>
      <c r="AC26" s="480" t="s">
        <v>733</v>
      </c>
      <c r="AD26" s="480">
        <v>0.1</v>
      </c>
      <c r="AE26" s="480" t="s">
        <v>202</v>
      </c>
      <c r="AF26" s="480" t="s">
        <v>13322</v>
      </c>
      <c r="AG26" s="482">
        <v>46783</v>
      </c>
      <c r="AH26" s="480" t="s">
        <v>12696</v>
      </c>
      <c r="AI26" s="480">
        <f t="shared" si="0"/>
        <v>0</v>
      </c>
      <c r="AJ26" s="480"/>
      <c r="AL26" s="482">
        <v>46507</v>
      </c>
      <c r="AM26" s="483">
        <f t="shared" si="13"/>
        <v>276</v>
      </c>
      <c r="AN26" s="483">
        <f t="shared" si="14"/>
        <v>9.1999999999999993</v>
      </c>
      <c r="AO26" s="484">
        <f t="shared" si="15"/>
        <v>32</v>
      </c>
      <c r="AP26" s="484">
        <f t="shared" si="16"/>
        <v>1.0666666666666667</v>
      </c>
    </row>
    <row r="27" spans="1:42" ht="15">
      <c r="A27" s="480">
        <v>1</v>
      </c>
      <c r="B27" s="480" t="s">
        <v>13272</v>
      </c>
      <c r="C27" s="480" t="s">
        <v>13273</v>
      </c>
      <c r="D27" s="480">
        <v>26</v>
      </c>
      <c r="E27" s="480" t="s">
        <v>13319</v>
      </c>
      <c r="F27" s="480" t="s">
        <v>6856</v>
      </c>
      <c r="G27" s="480">
        <v>1</v>
      </c>
      <c r="H27" s="480">
        <v>0</v>
      </c>
      <c r="I27" s="480">
        <v>1</v>
      </c>
      <c r="J27" s="480" t="s">
        <v>13256</v>
      </c>
      <c r="K27" s="480" t="s">
        <v>2043</v>
      </c>
      <c r="L27" s="480">
        <v>510</v>
      </c>
      <c r="M27" s="480">
        <v>510</v>
      </c>
      <c r="N27" s="480" t="s">
        <v>3475</v>
      </c>
      <c r="O27" s="480" t="s">
        <v>12752</v>
      </c>
      <c r="P27" s="481" t="s">
        <v>12656</v>
      </c>
      <c r="Q27" s="480" t="s">
        <v>13348</v>
      </c>
      <c r="R27" s="480" t="s">
        <v>13349</v>
      </c>
      <c r="S27" s="480" t="s">
        <v>13330</v>
      </c>
      <c r="T27" s="480" t="s">
        <v>2043</v>
      </c>
      <c r="U27" s="480" t="s">
        <v>13350</v>
      </c>
      <c r="V27" s="480" t="s">
        <v>6862</v>
      </c>
      <c r="W27" s="480" t="s">
        <v>13339</v>
      </c>
      <c r="X27" s="480" t="s">
        <v>2531</v>
      </c>
      <c r="Y27" s="480" t="s">
        <v>733</v>
      </c>
      <c r="Z27" s="480" t="s">
        <v>2531</v>
      </c>
      <c r="AA27" s="480" t="s">
        <v>733</v>
      </c>
      <c r="AB27" s="480" t="s">
        <v>733</v>
      </c>
      <c r="AC27" s="480" t="s">
        <v>733</v>
      </c>
      <c r="AD27" s="480">
        <v>0.55000000000000004</v>
      </c>
      <c r="AE27" s="480" t="s">
        <v>202</v>
      </c>
      <c r="AF27" s="480" t="s">
        <v>13322</v>
      </c>
      <c r="AG27" s="482">
        <v>46783</v>
      </c>
      <c r="AH27" s="480" t="s">
        <v>12752</v>
      </c>
      <c r="AI27" s="480">
        <f t="shared" si="0"/>
        <v>0</v>
      </c>
      <c r="AJ27" s="480"/>
      <c r="AL27" s="482">
        <v>46507</v>
      </c>
      <c r="AM27" s="483">
        <f t="shared" si="13"/>
        <v>276</v>
      </c>
      <c r="AN27" s="483">
        <f t="shared" si="14"/>
        <v>9.1999999999999993</v>
      </c>
      <c r="AO27" s="484">
        <f t="shared" si="15"/>
        <v>61</v>
      </c>
      <c r="AP27" s="484">
        <f t="shared" si="16"/>
        <v>2.0333333333333332</v>
      </c>
    </row>
    <row r="28" spans="1:42" s="486" customFormat="1">
      <c r="A28" s="486">
        <v>1</v>
      </c>
      <c r="B28" s="486" t="s">
        <v>13253</v>
      </c>
      <c r="C28" s="480" t="s">
        <v>13254</v>
      </c>
      <c r="D28" s="486">
        <v>27</v>
      </c>
      <c r="E28" s="486" t="s">
        <v>13319</v>
      </c>
      <c r="F28" s="486" t="s">
        <v>6906</v>
      </c>
      <c r="G28" s="480">
        <v>0</v>
      </c>
      <c r="H28" s="486">
        <v>0</v>
      </c>
      <c r="I28" s="486">
        <v>1</v>
      </c>
      <c r="J28" s="486" t="s">
        <v>13256</v>
      </c>
      <c r="K28" s="486" t="s">
        <v>2043</v>
      </c>
      <c r="L28" s="486">
        <v>455</v>
      </c>
      <c r="M28" s="480" t="s">
        <v>64</v>
      </c>
      <c r="N28" s="486" t="s">
        <v>6911</v>
      </c>
      <c r="O28" s="487">
        <v>46507</v>
      </c>
      <c r="P28" s="488" t="s">
        <v>12759</v>
      </c>
      <c r="Q28" s="486" t="s">
        <v>13351</v>
      </c>
      <c r="R28" s="486" t="s">
        <v>13352</v>
      </c>
      <c r="S28" s="486" t="s">
        <v>13259</v>
      </c>
      <c r="T28" s="486" t="s">
        <v>2043</v>
      </c>
      <c r="U28" s="486" t="s">
        <v>13353</v>
      </c>
      <c r="V28" s="486" t="s">
        <v>9289</v>
      </c>
      <c r="X28" s="486" t="s">
        <v>2531</v>
      </c>
      <c r="Y28" s="486" t="s">
        <v>733</v>
      </c>
      <c r="Z28" s="486" t="s">
        <v>2531</v>
      </c>
      <c r="AA28" s="486" t="s">
        <v>733</v>
      </c>
      <c r="AB28" s="486" t="s">
        <v>733</v>
      </c>
      <c r="AC28" s="486" t="s">
        <v>733</v>
      </c>
      <c r="AE28" s="486" t="s">
        <v>733</v>
      </c>
      <c r="AF28" s="485">
        <v>46478</v>
      </c>
      <c r="AG28" s="489">
        <v>46507</v>
      </c>
      <c r="AH28" s="489">
        <v>46507</v>
      </c>
      <c r="AI28" s="486">
        <f t="shared" si="0"/>
        <v>1</v>
      </c>
      <c r="AL28" s="489">
        <v>46507</v>
      </c>
      <c r="AM28" s="490">
        <f>+AH28-AL28</f>
        <v>0</v>
      </c>
      <c r="AN28" s="486">
        <f>+AM28/30</f>
        <v>0</v>
      </c>
      <c r="AO28" s="486">
        <f>+AF28-AL28</f>
        <v>-29</v>
      </c>
      <c r="AP28" s="486">
        <f>+AO28/30</f>
        <v>-0.96666666666666667</v>
      </c>
    </row>
    <row r="29" spans="1:42">
      <c r="A29" s="480">
        <v>1</v>
      </c>
      <c r="B29" s="480" t="s">
        <v>13253</v>
      </c>
      <c r="C29" s="480" t="s">
        <v>13254</v>
      </c>
      <c r="D29" s="480">
        <v>28</v>
      </c>
      <c r="E29" s="480" t="s">
        <v>13319</v>
      </c>
      <c r="F29" s="480" t="s">
        <v>6936</v>
      </c>
      <c r="G29" s="480">
        <v>1</v>
      </c>
      <c r="H29" s="480">
        <v>0</v>
      </c>
      <c r="I29" s="480">
        <v>1</v>
      </c>
      <c r="J29" s="480" t="s">
        <v>13256</v>
      </c>
      <c r="K29" s="480" t="s">
        <v>2043</v>
      </c>
      <c r="L29" s="480">
        <v>171</v>
      </c>
      <c r="M29" s="480">
        <v>171</v>
      </c>
      <c r="N29" s="480" t="s">
        <v>3475</v>
      </c>
      <c r="O29" s="480" t="s">
        <v>12752</v>
      </c>
      <c r="P29" s="481" t="s">
        <v>12656</v>
      </c>
      <c r="Q29" s="480" t="s">
        <v>13354</v>
      </c>
      <c r="R29" s="480" t="s">
        <v>13355</v>
      </c>
      <c r="S29" s="480" t="s">
        <v>13330</v>
      </c>
      <c r="T29" s="480" t="s">
        <v>2043</v>
      </c>
      <c r="U29" s="480" t="s">
        <v>13356</v>
      </c>
      <c r="V29" s="480" t="s">
        <v>6939</v>
      </c>
      <c r="W29" s="480" t="s">
        <v>13339</v>
      </c>
      <c r="X29" s="480" t="s">
        <v>2531</v>
      </c>
      <c r="Y29" s="480" t="s">
        <v>733</v>
      </c>
      <c r="Z29" s="480" t="s">
        <v>2531</v>
      </c>
      <c r="AA29" s="480" t="s">
        <v>733</v>
      </c>
      <c r="AB29" s="480" t="s">
        <v>733</v>
      </c>
      <c r="AC29" s="480" t="s">
        <v>733</v>
      </c>
      <c r="AD29" s="480">
        <v>0.75</v>
      </c>
      <c r="AE29" s="480" t="s">
        <v>68</v>
      </c>
      <c r="AF29" s="480" t="s">
        <v>13357</v>
      </c>
      <c r="AG29" s="482">
        <v>46356</v>
      </c>
      <c r="AH29" s="482" t="s">
        <v>12752</v>
      </c>
      <c r="AI29" s="480">
        <f t="shared" si="0"/>
        <v>1</v>
      </c>
      <c r="AJ29" s="480"/>
    </row>
    <row r="30" spans="1:42">
      <c r="A30" s="480">
        <v>1</v>
      </c>
      <c r="B30" s="480" t="s">
        <v>13253</v>
      </c>
      <c r="C30" s="480" t="s">
        <v>13254</v>
      </c>
      <c r="D30" s="480">
        <v>29</v>
      </c>
      <c r="E30" s="480" t="s">
        <v>13319</v>
      </c>
      <c r="F30" s="480" t="s">
        <v>6963</v>
      </c>
      <c r="G30" s="480">
        <v>1</v>
      </c>
      <c r="H30" s="480">
        <v>0</v>
      </c>
      <c r="I30" s="480">
        <v>1</v>
      </c>
      <c r="J30" s="480" t="s">
        <v>13256</v>
      </c>
      <c r="K30" s="480" t="s">
        <v>2043</v>
      </c>
      <c r="L30" s="480">
        <v>117</v>
      </c>
      <c r="M30" s="480">
        <v>117</v>
      </c>
      <c r="N30" s="480" t="s">
        <v>3475</v>
      </c>
      <c r="O30" s="480" t="s">
        <v>12632</v>
      </c>
      <c r="P30" s="481" t="s">
        <v>12707</v>
      </c>
      <c r="Q30" s="480" t="s">
        <v>13358</v>
      </c>
      <c r="R30" s="480" t="s">
        <v>13359</v>
      </c>
      <c r="S30" s="480" t="s">
        <v>13330</v>
      </c>
      <c r="T30" s="480" t="s">
        <v>2043</v>
      </c>
      <c r="U30" s="480" t="s">
        <v>12549</v>
      </c>
      <c r="V30" s="480" t="s">
        <v>6887</v>
      </c>
      <c r="W30" s="480" t="s">
        <v>13339</v>
      </c>
      <c r="X30" s="480" t="s">
        <v>2531</v>
      </c>
      <c r="Y30" s="480" t="s">
        <v>733</v>
      </c>
      <c r="Z30" s="480" t="s">
        <v>2531</v>
      </c>
      <c r="AA30" s="480" t="s">
        <v>733</v>
      </c>
      <c r="AB30" s="480" t="s">
        <v>733</v>
      </c>
      <c r="AC30" s="480" t="s">
        <v>733</v>
      </c>
      <c r="AD30" s="480">
        <v>0.75</v>
      </c>
      <c r="AE30" s="480" t="s">
        <v>68</v>
      </c>
      <c r="AF30" s="480" t="s">
        <v>13357</v>
      </c>
      <c r="AG30" s="482">
        <v>46356</v>
      </c>
      <c r="AH30" s="482" t="s">
        <v>12632</v>
      </c>
      <c r="AI30" s="480">
        <f t="shared" si="0"/>
        <v>1</v>
      </c>
      <c r="AJ30" s="480"/>
    </row>
    <row r="31" spans="1:42" ht="15">
      <c r="A31" s="480">
        <v>1</v>
      </c>
      <c r="B31" s="480" t="s">
        <v>13272</v>
      </c>
      <c r="C31" s="480" t="s">
        <v>13273</v>
      </c>
      <c r="D31" s="480">
        <v>30</v>
      </c>
      <c r="E31" s="480" t="s">
        <v>13319</v>
      </c>
      <c r="F31" s="480" t="s">
        <v>7005</v>
      </c>
      <c r="G31" s="480">
        <v>0</v>
      </c>
      <c r="H31" s="480">
        <v>0</v>
      </c>
      <c r="I31" s="480">
        <v>1</v>
      </c>
      <c r="J31" s="480" t="s">
        <v>13256</v>
      </c>
      <c r="K31" s="480" t="s">
        <v>2043</v>
      </c>
      <c r="L31" s="480">
        <v>580</v>
      </c>
      <c r="M31" s="480" t="s">
        <v>64</v>
      </c>
      <c r="N31" s="480" t="s">
        <v>4811</v>
      </c>
      <c r="O31" s="480" t="s">
        <v>12771</v>
      </c>
      <c r="P31" s="481" t="s">
        <v>12770</v>
      </c>
      <c r="Q31" s="480" t="s">
        <v>13360</v>
      </c>
      <c r="R31" s="480" t="s">
        <v>13361</v>
      </c>
      <c r="S31" s="480" t="s">
        <v>13330</v>
      </c>
      <c r="T31" s="480" t="s">
        <v>2043</v>
      </c>
      <c r="U31" s="480" t="s">
        <v>13362</v>
      </c>
      <c r="V31" s="480" t="s">
        <v>7012</v>
      </c>
      <c r="W31" s="480" t="s">
        <v>13363</v>
      </c>
      <c r="X31" s="480" t="s">
        <v>2531</v>
      </c>
      <c r="Y31" s="480" t="s">
        <v>733</v>
      </c>
      <c r="Z31" s="480" t="s">
        <v>2531</v>
      </c>
      <c r="AA31" s="480" t="s">
        <v>733</v>
      </c>
      <c r="AB31" s="480" t="s">
        <v>733</v>
      </c>
      <c r="AC31" s="480" t="s">
        <v>733</v>
      </c>
      <c r="AD31" s="480">
        <v>0.3</v>
      </c>
      <c r="AE31" s="480" t="s">
        <v>202</v>
      </c>
      <c r="AF31" s="480" t="s">
        <v>13364</v>
      </c>
      <c r="AG31" s="482">
        <v>47422</v>
      </c>
      <c r="AH31" s="480" t="s">
        <v>12771</v>
      </c>
      <c r="AI31" s="480">
        <f t="shared" si="0"/>
        <v>0</v>
      </c>
      <c r="AJ31" s="480"/>
      <c r="AL31" s="482">
        <v>46507</v>
      </c>
      <c r="AM31" s="483">
        <f t="shared" ref="AM31:AM32" si="17">+AG31-AL31</f>
        <v>915</v>
      </c>
      <c r="AN31" s="483">
        <f t="shared" ref="AN31:AN32" si="18">+AM31/30</f>
        <v>30.5</v>
      </c>
      <c r="AO31" s="484">
        <f t="shared" ref="AO31:AO32" si="19">+AG31-AH31</f>
        <v>534</v>
      </c>
      <c r="AP31" s="484">
        <f t="shared" ref="AP31:AP32" si="20">+AO31/30</f>
        <v>17.8</v>
      </c>
    </row>
    <row r="32" spans="1:42" ht="15">
      <c r="A32" s="480">
        <v>1</v>
      </c>
      <c r="B32" s="480" t="s">
        <v>13272</v>
      </c>
      <c r="C32" s="480" t="s">
        <v>13273</v>
      </c>
      <c r="D32" s="480">
        <v>31</v>
      </c>
      <c r="E32" s="480" t="s">
        <v>13319</v>
      </c>
      <c r="F32" s="480" t="s">
        <v>7033</v>
      </c>
      <c r="G32" s="480">
        <v>1</v>
      </c>
      <c r="H32" s="480">
        <v>0</v>
      </c>
      <c r="I32" s="480">
        <v>1</v>
      </c>
      <c r="J32" s="480" t="s">
        <v>13256</v>
      </c>
      <c r="K32" s="480" t="s">
        <v>2043</v>
      </c>
      <c r="L32" s="480">
        <v>70</v>
      </c>
      <c r="M32" s="480">
        <v>70</v>
      </c>
      <c r="N32" s="480" t="s">
        <v>3434</v>
      </c>
      <c r="O32" s="480" t="s">
        <v>12774</v>
      </c>
      <c r="P32" s="481" t="s">
        <v>12684</v>
      </c>
      <c r="Q32" s="480" t="s">
        <v>13274</v>
      </c>
      <c r="R32" s="480" t="s">
        <v>13365</v>
      </c>
      <c r="S32" s="480" t="s">
        <v>13259</v>
      </c>
      <c r="T32" s="480" t="s">
        <v>2043</v>
      </c>
      <c r="U32" s="480" t="s">
        <v>3443</v>
      </c>
      <c r="V32" s="480" t="s">
        <v>6779</v>
      </c>
      <c r="X32" s="480" t="s">
        <v>2531</v>
      </c>
      <c r="Y32" s="480" t="s">
        <v>733</v>
      </c>
      <c r="AA32" s="480" t="s">
        <v>733</v>
      </c>
      <c r="AB32" s="480" t="s">
        <v>733</v>
      </c>
      <c r="AC32" s="480" t="s">
        <v>733</v>
      </c>
      <c r="AD32" s="480">
        <v>0.33</v>
      </c>
      <c r="AE32" s="480" t="s">
        <v>202</v>
      </c>
      <c r="AF32" s="480" t="s">
        <v>13366</v>
      </c>
      <c r="AG32" s="482">
        <v>46904</v>
      </c>
      <c r="AH32" s="480" t="s">
        <v>12774</v>
      </c>
      <c r="AI32" s="480">
        <f t="shared" si="0"/>
        <v>0</v>
      </c>
      <c r="AJ32" s="480"/>
      <c r="AL32" s="482">
        <v>46507</v>
      </c>
      <c r="AM32" s="483">
        <f t="shared" si="17"/>
        <v>397</v>
      </c>
      <c r="AN32" s="483">
        <f t="shared" si="18"/>
        <v>13.233333333333333</v>
      </c>
      <c r="AO32" s="484">
        <f t="shared" si="19"/>
        <v>418</v>
      </c>
      <c r="AP32" s="484">
        <f t="shared" si="20"/>
        <v>13.933333333333334</v>
      </c>
    </row>
    <row r="33" spans="1:42">
      <c r="A33" s="480">
        <v>1</v>
      </c>
      <c r="B33" s="480" t="s">
        <v>13253</v>
      </c>
      <c r="C33" s="480" t="s">
        <v>13254</v>
      </c>
      <c r="D33" s="480">
        <v>32</v>
      </c>
      <c r="E33" s="480" t="s">
        <v>13319</v>
      </c>
      <c r="F33" s="480" t="s">
        <v>7219</v>
      </c>
      <c r="G33" s="480">
        <v>1</v>
      </c>
      <c r="H33" s="480">
        <v>0</v>
      </c>
      <c r="I33" s="480">
        <v>1</v>
      </c>
      <c r="J33" s="480" t="s">
        <v>13256</v>
      </c>
      <c r="K33" s="480" t="s">
        <v>2043</v>
      </c>
      <c r="L33" s="480">
        <v>78</v>
      </c>
      <c r="M33" s="480">
        <v>78</v>
      </c>
      <c r="N33" s="480" t="s">
        <v>6690</v>
      </c>
      <c r="O33" s="480" t="s">
        <v>12799</v>
      </c>
      <c r="P33" s="481" t="s">
        <v>12722</v>
      </c>
      <c r="Q33" s="480" t="s">
        <v>401</v>
      </c>
      <c r="R33" s="480" t="s">
        <v>13367</v>
      </c>
      <c r="S33" s="480" t="s">
        <v>13259</v>
      </c>
      <c r="T33" s="480" t="s">
        <v>2043</v>
      </c>
      <c r="U33" s="480" t="s">
        <v>674</v>
      </c>
      <c r="W33" s="480" t="s">
        <v>13368</v>
      </c>
      <c r="X33" s="480" t="s">
        <v>2531</v>
      </c>
      <c r="Y33" s="480" t="s">
        <v>733</v>
      </c>
      <c r="AA33" s="480" t="s">
        <v>733</v>
      </c>
      <c r="AB33" s="480" t="s">
        <v>733</v>
      </c>
      <c r="AC33" s="480" t="s">
        <v>733</v>
      </c>
      <c r="AD33" s="480">
        <v>0.6</v>
      </c>
      <c r="AE33" s="480" t="s">
        <v>68</v>
      </c>
      <c r="AF33" s="480" t="s">
        <v>13281</v>
      </c>
      <c r="AG33" s="482">
        <v>46387</v>
      </c>
      <c r="AH33" s="482" t="s">
        <v>12799</v>
      </c>
      <c r="AI33" s="480">
        <f t="shared" si="0"/>
        <v>1</v>
      </c>
      <c r="AJ33" s="480"/>
    </row>
    <row r="34" spans="1:42">
      <c r="A34" s="480">
        <v>1</v>
      </c>
      <c r="B34" s="480" t="s">
        <v>13253</v>
      </c>
      <c r="C34" s="480" t="s">
        <v>13254</v>
      </c>
      <c r="D34" s="480">
        <v>33</v>
      </c>
      <c r="E34" s="480" t="s">
        <v>13319</v>
      </c>
      <c r="F34" s="480" t="s">
        <v>7243</v>
      </c>
      <c r="G34" s="480">
        <v>1</v>
      </c>
      <c r="H34" s="480">
        <v>0</v>
      </c>
      <c r="I34" s="480">
        <v>0</v>
      </c>
      <c r="J34" s="480" t="s">
        <v>13256</v>
      </c>
      <c r="K34" s="480" t="s">
        <v>2043</v>
      </c>
      <c r="L34" s="480">
        <v>110</v>
      </c>
      <c r="M34" s="480">
        <v>110</v>
      </c>
      <c r="N34" s="480" t="s">
        <v>6690</v>
      </c>
      <c r="O34" s="480" t="s">
        <v>12799</v>
      </c>
      <c r="P34" s="481" t="s">
        <v>12722</v>
      </c>
      <c r="Q34" s="480" t="s">
        <v>401</v>
      </c>
      <c r="R34" s="480" t="s">
        <v>13369</v>
      </c>
      <c r="S34" s="480" t="s">
        <v>13259</v>
      </c>
      <c r="T34" s="480" t="s">
        <v>2043</v>
      </c>
      <c r="U34" s="480" t="s">
        <v>674</v>
      </c>
      <c r="W34" s="480" t="s">
        <v>13368</v>
      </c>
      <c r="X34" s="480" t="s">
        <v>2531</v>
      </c>
      <c r="Y34" s="480" t="s">
        <v>733</v>
      </c>
      <c r="AA34" s="480" t="s">
        <v>733</v>
      </c>
      <c r="AB34" s="480" t="s">
        <v>733</v>
      </c>
      <c r="AC34" s="480" t="s">
        <v>733</v>
      </c>
      <c r="AD34" s="480">
        <v>0.6</v>
      </c>
      <c r="AE34" s="480" t="s">
        <v>68</v>
      </c>
      <c r="AF34" s="480" t="s">
        <v>13281</v>
      </c>
      <c r="AG34" s="482">
        <v>46387</v>
      </c>
      <c r="AH34" s="482" t="s">
        <v>12799</v>
      </c>
      <c r="AI34" s="480">
        <f t="shared" si="0"/>
        <v>1</v>
      </c>
      <c r="AJ34" s="480"/>
    </row>
    <row r="35" spans="1:42">
      <c r="A35" s="480">
        <v>1</v>
      </c>
      <c r="B35" s="480" t="s">
        <v>13253</v>
      </c>
      <c r="C35" s="480" t="s">
        <v>13254</v>
      </c>
      <c r="D35" s="480">
        <v>34</v>
      </c>
      <c r="E35" s="480" t="s">
        <v>13319</v>
      </c>
      <c r="F35" s="480" t="s">
        <v>7264</v>
      </c>
      <c r="G35" s="480">
        <v>1</v>
      </c>
      <c r="H35" s="480">
        <v>0</v>
      </c>
      <c r="I35" s="480">
        <v>1</v>
      </c>
      <c r="J35" s="480" t="s">
        <v>13256</v>
      </c>
      <c r="K35" s="480" t="s">
        <v>2043</v>
      </c>
      <c r="L35" s="480">
        <v>300</v>
      </c>
      <c r="M35" s="480">
        <v>300</v>
      </c>
      <c r="N35" s="480" t="s">
        <v>6690</v>
      </c>
      <c r="O35" s="480" t="s">
        <v>12704</v>
      </c>
      <c r="P35" s="481" t="s">
        <v>12811</v>
      </c>
      <c r="Q35" s="480" t="s">
        <v>401</v>
      </c>
      <c r="R35" s="480" t="s">
        <v>13370</v>
      </c>
      <c r="S35" s="480" t="s">
        <v>13330</v>
      </c>
      <c r="T35" s="480" t="s">
        <v>2043</v>
      </c>
      <c r="U35" s="480" t="s">
        <v>674</v>
      </c>
      <c r="W35" s="480" t="s">
        <v>13368</v>
      </c>
      <c r="X35" s="480" t="s">
        <v>2531</v>
      </c>
      <c r="Y35" s="480" t="s">
        <v>733</v>
      </c>
      <c r="AA35" s="480" t="s">
        <v>733</v>
      </c>
      <c r="AB35" s="480" t="s">
        <v>733</v>
      </c>
      <c r="AC35" s="480" t="s">
        <v>733</v>
      </c>
      <c r="AD35" s="480">
        <v>0.6</v>
      </c>
      <c r="AE35" s="480" t="s">
        <v>68</v>
      </c>
      <c r="AF35" s="480" t="s">
        <v>13291</v>
      </c>
      <c r="AG35" s="482">
        <v>46507</v>
      </c>
      <c r="AH35" s="482" t="s">
        <v>12704</v>
      </c>
      <c r="AI35" s="480">
        <f t="shared" si="0"/>
        <v>1</v>
      </c>
      <c r="AJ35" s="480"/>
    </row>
    <row r="36" spans="1:42" ht="15">
      <c r="A36" s="480">
        <v>1</v>
      </c>
      <c r="B36" s="480" t="s">
        <v>13272</v>
      </c>
      <c r="C36" s="480" t="s">
        <v>13273</v>
      </c>
      <c r="D36" s="480">
        <v>35</v>
      </c>
      <c r="E36" s="480" t="s">
        <v>13319</v>
      </c>
      <c r="F36" s="480" t="s">
        <v>7414</v>
      </c>
      <c r="G36" s="480">
        <v>1</v>
      </c>
      <c r="H36" s="480">
        <v>0</v>
      </c>
      <c r="I36" s="480">
        <v>1</v>
      </c>
      <c r="J36" s="480" t="s">
        <v>13256</v>
      </c>
      <c r="K36" s="480" t="s">
        <v>2043</v>
      </c>
      <c r="L36" s="480">
        <v>580</v>
      </c>
      <c r="M36" s="480">
        <v>580</v>
      </c>
      <c r="N36" s="480" t="s">
        <v>7116</v>
      </c>
      <c r="O36" s="480" t="s">
        <v>12595</v>
      </c>
      <c r="P36" s="481" t="s">
        <v>12656</v>
      </c>
      <c r="Q36" s="480" t="s">
        <v>13371</v>
      </c>
      <c r="R36" s="480" t="s">
        <v>13372</v>
      </c>
      <c r="S36" s="480" t="s">
        <v>13330</v>
      </c>
      <c r="T36" s="480" t="s">
        <v>2043</v>
      </c>
      <c r="U36" s="480" t="s">
        <v>13373</v>
      </c>
      <c r="V36" s="480" t="s">
        <v>7118</v>
      </c>
      <c r="W36" s="480" t="s">
        <v>13374</v>
      </c>
      <c r="X36" s="480" t="s">
        <v>2531</v>
      </c>
      <c r="Y36" s="480" t="s">
        <v>733</v>
      </c>
      <c r="AA36" s="480" t="s">
        <v>733</v>
      </c>
      <c r="AB36" s="480" t="s">
        <v>733</v>
      </c>
      <c r="AC36" s="480" t="s">
        <v>733</v>
      </c>
      <c r="AD36" s="480">
        <v>0.6</v>
      </c>
      <c r="AE36" s="480" t="s">
        <v>202</v>
      </c>
      <c r="AF36" s="480" t="s">
        <v>13297</v>
      </c>
      <c r="AG36" s="482">
        <v>46752</v>
      </c>
      <c r="AH36" s="480" t="s">
        <v>12595</v>
      </c>
      <c r="AI36" s="480">
        <f t="shared" si="0"/>
        <v>0</v>
      </c>
      <c r="AJ36" s="480"/>
      <c r="AL36" s="482">
        <v>46507</v>
      </c>
      <c r="AM36" s="483">
        <f>+AG36-AL36</f>
        <v>245</v>
      </c>
      <c r="AN36" s="483">
        <f>+AM36/30</f>
        <v>8.1666666666666661</v>
      </c>
      <c r="AO36" s="484">
        <f>+AG36-AH36</f>
        <v>365</v>
      </c>
      <c r="AP36" s="484">
        <f>+AO36/30</f>
        <v>12.166666666666666</v>
      </c>
    </row>
    <row r="37" spans="1:42">
      <c r="A37" s="480">
        <v>1</v>
      </c>
      <c r="B37" s="480" t="s">
        <v>13253</v>
      </c>
      <c r="C37" s="480" t="s">
        <v>13254</v>
      </c>
      <c r="D37" s="480">
        <v>36</v>
      </c>
      <c r="E37" s="480" t="s">
        <v>13375</v>
      </c>
      <c r="F37" s="480" t="s">
        <v>5812</v>
      </c>
      <c r="G37" s="480">
        <v>1</v>
      </c>
      <c r="H37" s="480">
        <v>0</v>
      </c>
      <c r="I37" s="480">
        <v>1</v>
      </c>
      <c r="J37" s="480" t="s">
        <v>13256</v>
      </c>
      <c r="K37" s="480" t="s">
        <v>5833</v>
      </c>
      <c r="L37" s="480">
        <v>19.2</v>
      </c>
      <c r="M37" s="480">
        <v>19.2</v>
      </c>
      <c r="N37" s="480" t="s">
        <v>5816</v>
      </c>
      <c r="O37" s="480" t="s">
        <v>12614</v>
      </c>
      <c r="P37" s="481" t="s">
        <v>12613</v>
      </c>
      <c r="Q37" s="480" t="s">
        <v>13376</v>
      </c>
      <c r="R37" s="480" t="s">
        <v>13377</v>
      </c>
      <c r="S37" s="480" t="s">
        <v>13259</v>
      </c>
      <c r="T37" s="480" t="s">
        <v>5833</v>
      </c>
      <c r="U37" s="480" t="s">
        <v>13378</v>
      </c>
      <c r="V37" s="480">
        <v>5585318842</v>
      </c>
      <c r="W37" s="480" t="s">
        <v>13379</v>
      </c>
      <c r="X37" s="480" t="s">
        <v>2531</v>
      </c>
      <c r="Y37" s="480" t="s">
        <v>733</v>
      </c>
      <c r="Z37" s="480" t="s">
        <v>2531</v>
      </c>
      <c r="AA37" s="480" t="s">
        <v>733</v>
      </c>
      <c r="AB37" s="480" t="s">
        <v>733</v>
      </c>
      <c r="AC37" s="480" t="s">
        <v>733</v>
      </c>
      <c r="AD37" s="480">
        <v>0.7</v>
      </c>
      <c r="AE37" s="480" t="s">
        <v>68</v>
      </c>
      <c r="AF37" s="480" t="s">
        <v>13263</v>
      </c>
      <c r="AG37" s="482">
        <v>46477</v>
      </c>
      <c r="AH37" s="482" t="s">
        <v>12614</v>
      </c>
      <c r="AI37" s="480">
        <f t="shared" si="0"/>
        <v>1</v>
      </c>
      <c r="AJ37" s="480"/>
    </row>
    <row r="38" spans="1:42">
      <c r="A38" s="480">
        <v>1</v>
      </c>
      <c r="B38" s="480" t="s">
        <v>13253</v>
      </c>
      <c r="C38" s="480" t="s">
        <v>13254</v>
      </c>
      <c r="D38" s="480">
        <v>37</v>
      </c>
      <c r="E38" s="480" t="s">
        <v>13375</v>
      </c>
      <c r="F38" s="480" t="s">
        <v>6461</v>
      </c>
      <c r="G38" s="480">
        <v>1</v>
      </c>
      <c r="H38" s="480">
        <v>0</v>
      </c>
      <c r="I38" s="480">
        <v>1</v>
      </c>
      <c r="J38" s="480" t="s">
        <v>13256</v>
      </c>
      <c r="K38" s="480" t="s">
        <v>5833</v>
      </c>
      <c r="L38" s="480">
        <v>300</v>
      </c>
      <c r="M38" s="480">
        <v>300</v>
      </c>
      <c r="N38" s="480" t="s">
        <v>6466</v>
      </c>
      <c r="O38" s="480" t="s">
        <v>12675</v>
      </c>
      <c r="P38" s="481" t="s">
        <v>12693</v>
      </c>
      <c r="Q38" s="480" t="s">
        <v>13380</v>
      </c>
      <c r="R38" s="480" t="s">
        <v>13381</v>
      </c>
      <c r="S38" s="480" t="s">
        <v>13259</v>
      </c>
      <c r="T38" s="480" t="s">
        <v>5833</v>
      </c>
      <c r="U38" s="480" t="s">
        <v>13382</v>
      </c>
      <c r="V38" s="480" t="s">
        <v>6471</v>
      </c>
      <c r="W38" s="480" t="s">
        <v>13383</v>
      </c>
      <c r="X38" s="480" t="s">
        <v>13304</v>
      </c>
      <c r="Y38" s="480" t="s">
        <v>733</v>
      </c>
      <c r="Z38" s="480" t="s">
        <v>2531</v>
      </c>
      <c r="AA38" s="480" t="s">
        <v>733</v>
      </c>
      <c r="AB38" s="480" t="s">
        <v>733</v>
      </c>
      <c r="AC38" s="480" t="s">
        <v>733</v>
      </c>
      <c r="AD38" s="480">
        <v>0.4</v>
      </c>
      <c r="AE38" s="480" t="s">
        <v>68</v>
      </c>
      <c r="AF38" s="480" t="s">
        <v>13291</v>
      </c>
      <c r="AG38" s="482">
        <v>46507</v>
      </c>
      <c r="AH38" s="482" t="s">
        <v>12675</v>
      </c>
      <c r="AI38" s="480">
        <f t="shared" si="0"/>
        <v>1</v>
      </c>
      <c r="AJ38" s="480"/>
    </row>
    <row r="39" spans="1:42">
      <c r="A39" s="480">
        <v>1</v>
      </c>
      <c r="B39" s="480" t="s">
        <v>13253</v>
      </c>
      <c r="C39" s="480" t="s">
        <v>13254</v>
      </c>
      <c r="D39" s="480">
        <v>38</v>
      </c>
      <c r="E39" s="480" t="s">
        <v>13375</v>
      </c>
      <c r="F39" s="480" t="s">
        <v>6527</v>
      </c>
      <c r="G39" s="480">
        <v>1</v>
      </c>
      <c r="H39" s="480">
        <v>0</v>
      </c>
      <c r="I39" s="480">
        <v>1</v>
      </c>
      <c r="J39" s="480" t="s">
        <v>13256</v>
      </c>
      <c r="K39" s="480" t="s">
        <v>5833</v>
      </c>
      <c r="L39" s="480">
        <v>300</v>
      </c>
      <c r="M39" s="480">
        <v>300</v>
      </c>
      <c r="N39" s="480" t="s">
        <v>6466</v>
      </c>
      <c r="O39" s="480" t="s">
        <v>12700</v>
      </c>
      <c r="P39" s="481" t="s">
        <v>12699</v>
      </c>
      <c r="Q39" s="480" t="s">
        <v>13384</v>
      </c>
      <c r="R39" s="480" t="s">
        <v>13385</v>
      </c>
      <c r="S39" s="480" t="s">
        <v>13259</v>
      </c>
      <c r="T39" s="480" t="s">
        <v>5833</v>
      </c>
      <c r="U39" s="480" t="s">
        <v>13386</v>
      </c>
      <c r="V39" s="480" t="s">
        <v>6471</v>
      </c>
      <c r="W39" s="480" t="s">
        <v>13387</v>
      </c>
      <c r="X39" s="480" t="s">
        <v>2531</v>
      </c>
      <c r="Y39" s="480" t="s">
        <v>733</v>
      </c>
      <c r="Z39" s="480" t="s">
        <v>2531</v>
      </c>
      <c r="AA39" s="480" t="s">
        <v>733</v>
      </c>
      <c r="AB39" s="480" t="s">
        <v>733</v>
      </c>
      <c r="AC39" s="480" t="s">
        <v>733</v>
      </c>
      <c r="AD39" s="480">
        <v>0.4</v>
      </c>
      <c r="AE39" s="480" t="s">
        <v>68</v>
      </c>
      <c r="AF39" s="480" t="s">
        <v>13291</v>
      </c>
      <c r="AG39" s="482">
        <v>46507</v>
      </c>
      <c r="AH39" s="482" t="s">
        <v>12700</v>
      </c>
      <c r="AI39" s="480">
        <f t="shared" si="0"/>
        <v>1</v>
      </c>
      <c r="AJ39" s="480"/>
    </row>
    <row r="40" spans="1:42">
      <c r="A40" s="480">
        <v>1</v>
      </c>
      <c r="B40" s="480" t="s">
        <v>13253</v>
      </c>
      <c r="C40" s="480" t="s">
        <v>13254</v>
      </c>
      <c r="D40" s="480">
        <v>39</v>
      </c>
      <c r="E40" s="480" t="s">
        <v>13375</v>
      </c>
      <c r="F40" s="480" t="s">
        <v>6832</v>
      </c>
      <c r="G40" s="480">
        <v>1</v>
      </c>
      <c r="H40" s="480">
        <v>0</v>
      </c>
      <c r="I40" s="480">
        <v>1</v>
      </c>
      <c r="J40" s="480" t="s">
        <v>13256</v>
      </c>
      <c r="K40" s="480" t="s">
        <v>5833</v>
      </c>
      <c r="L40" s="480">
        <v>300</v>
      </c>
      <c r="M40" s="480">
        <v>300</v>
      </c>
      <c r="N40" s="480" t="s">
        <v>6837</v>
      </c>
      <c r="O40" s="480" t="s">
        <v>12749</v>
      </c>
      <c r="P40" s="481" t="s">
        <v>12748</v>
      </c>
      <c r="Q40" s="480" t="s">
        <v>13388</v>
      </c>
      <c r="R40" s="480" t="s">
        <v>13389</v>
      </c>
      <c r="S40" s="480" t="s">
        <v>13259</v>
      </c>
      <c r="T40" s="480" t="s">
        <v>5833</v>
      </c>
      <c r="U40" s="480" t="s">
        <v>6838</v>
      </c>
      <c r="V40" s="480">
        <v>6621240612</v>
      </c>
      <c r="W40" s="480" t="s">
        <v>13387</v>
      </c>
      <c r="X40" s="480" t="s">
        <v>2531</v>
      </c>
      <c r="Y40" s="480" t="s">
        <v>733</v>
      </c>
      <c r="Z40" s="480" t="s">
        <v>2531</v>
      </c>
      <c r="AA40" s="480" t="s">
        <v>733</v>
      </c>
      <c r="AB40" s="480" t="s">
        <v>733</v>
      </c>
      <c r="AC40" s="480" t="s">
        <v>733</v>
      </c>
      <c r="AD40" s="480">
        <v>0.4</v>
      </c>
      <c r="AE40" s="480" t="s">
        <v>68</v>
      </c>
      <c r="AF40" s="480" t="s">
        <v>13291</v>
      </c>
      <c r="AG40" s="482">
        <v>46507</v>
      </c>
      <c r="AH40" s="482" t="s">
        <v>12749</v>
      </c>
      <c r="AI40" s="480">
        <f t="shared" si="0"/>
        <v>1</v>
      </c>
      <c r="AJ40" s="480"/>
    </row>
    <row r="41" spans="1:42">
      <c r="A41" s="480">
        <v>1</v>
      </c>
      <c r="B41" s="480" t="s">
        <v>13253</v>
      </c>
      <c r="C41" s="480" t="s">
        <v>13254</v>
      </c>
      <c r="D41" s="480">
        <v>40</v>
      </c>
      <c r="E41" s="480" t="s">
        <v>13375</v>
      </c>
      <c r="F41" s="480" t="s">
        <v>6882</v>
      </c>
      <c r="G41" s="480">
        <v>1</v>
      </c>
      <c r="H41" s="480">
        <v>0</v>
      </c>
      <c r="I41" s="480">
        <v>1</v>
      </c>
      <c r="J41" s="480" t="s">
        <v>13256</v>
      </c>
      <c r="K41" s="480" t="s">
        <v>5833</v>
      </c>
      <c r="L41" s="480">
        <v>70</v>
      </c>
      <c r="M41" s="480">
        <v>70</v>
      </c>
      <c r="N41" s="480" t="s">
        <v>3475</v>
      </c>
      <c r="O41" s="480" t="s">
        <v>12756</v>
      </c>
      <c r="P41" s="481" t="s">
        <v>12755</v>
      </c>
      <c r="Q41" s="480" t="s">
        <v>13390</v>
      </c>
      <c r="R41" s="480" t="s">
        <v>13391</v>
      </c>
      <c r="S41" s="480" t="s">
        <v>13259</v>
      </c>
      <c r="T41" s="480" t="s">
        <v>5833</v>
      </c>
      <c r="U41" s="480" t="s">
        <v>13392</v>
      </c>
      <c r="V41" s="480" t="s">
        <v>6887</v>
      </c>
      <c r="W41" s="480" t="s">
        <v>13339</v>
      </c>
      <c r="X41" s="480" t="s">
        <v>2531</v>
      </c>
      <c r="Y41" s="480" t="s">
        <v>733</v>
      </c>
      <c r="AA41" s="480" t="s">
        <v>733</v>
      </c>
      <c r="AB41" s="480" t="s">
        <v>733</v>
      </c>
      <c r="AC41" s="480" t="s">
        <v>733</v>
      </c>
      <c r="AD41" s="480">
        <v>0.6</v>
      </c>
      <c r="AE41" s="480" t="s">
        <v>68</v>
      </c>
      <c r="AF41" s="480" t="s">
        <v>13357</v>
      </c>
      <c r="AG41" s="482">
        <v>46356</v>
      </c>
      <c r="AH41" s="482" t="s">
        <v>12756</v>
      </c>
      <c r="AI41" s="480">
        <f t="shared" si="0"/>
        <v>1</v>
      </c>
      <c r="AJ41" s="480"/>
    </row>
    <row r="42" spans="1:42">
      <c r="A42" s="480">
        <v>1</v>
      </c>
      <c r="B42" s="480" t="s">
        <v>13253</v>
      </c>
      <c r="C42" s="480" t="s">
        <v>13254</v>
      </c>
      <c r="D42" s="480">
        <v>41</v>
      </c>
      <c r="E42" s="480" t="s">
        <v>13393</v>
      </c>
      <c r="F42" s="480" t="s">
        <v>7183</v>
      </c>
      <c r="G42" s="480">
        <v>1</v>
      </c>
      <c r="H42" s="480">
        <v>0</v>
      </c>
      <c r="I42" s="480">
        <v>1</v>
      </c>
      <c r="J42" s="480" t="s">
        <v>13256</v>
      </c>
      <c r="K42" s="480" t="s">
        <v>7206</v>
      </c>
      <c r="L42" s="480">
        <v>270</v>
      </c>
      <c r="M42" s="480">
        <v>270</v>
      </c>
      <c r="N42" s="480" t="s">
        <v>7188</v>
      </c>
      <c r="O42" s="480" t="s">
        <v>12796</v>
      </c>
      <c r="P42" s="481" t="s">
        <v>12795</v>
      </c>
      <c r="Q42" s="480" t="s">
        <v>13394</v>
      </c>
      <c r="R42" s="480" t="s">
        <v>13395</v>
      </c>
      <c r="S42" s="480" t="s">
        <v>13259</v>
      </c>
      <c r="T42" s="480" t="s">
        <v>7206</v>
      </c>
      <c r="U42" s="480" t="s">
        <v>13396</v>
      </c>
      <c r="V42" s="480" t="s">
        <v>7193</v>
      </c>
      <c r="W42" s="480" t="s">
        <v>13397</v>
      </c>
      <c r="X42" s="480" t="s">
        <v>2531</v>
      </c>
      <c r="Y42" s="480" t="s">
        <v>733</v>
      </c>
      <c r="Z42" s="480" t="s">
        <v>2531</v>
      </c>
      <c r="AA42" s="480" t="s">
        <v>733</v>
      </c>
      <c r="AB42" s="480" t="s">
        <v>733</v>
      </c>
      <c r="AC42" s="480" t="s">
        <v>733</v>
      </c>
      <c r="AD42" s="480">
        <v>0.6</v>
      </c>
      <c r="AE42" s="480" t="s">
        <v>68</v>
      </c>
      <c r="AF42" s="480" t="s">
        <v>13263</v>
      </c>
      <c r="AG42" s="482">
        <v>46477</v>
      </c>
      <c r="AH42" s="482" t="s">
        <v>12796</v>
      </c>
      <c r="AI42" s="480">
        <f t="shared" si="0"/>
        <v>1</v>
      </c>
      <c r="AJ42" s="480"/>
    </row>
    <row r="43" spans="1:42">
      <c r="A43" s="480">
        <v>1</v>
      </c>
      <c r="B43" s="480" t="s">
        <v>13253</v>
      </c>
      <c r="C43" s="480" t="s">
        <v>13254</v>
      </c>
      <c r="D43" s="480">
        <v>42</v>
      </c>
      <c r="E43" s="480" t="s">
        <v>13398</v>
      </c>
      <c r="F43" s="480" t="s">
        <v>5954</v>
      </c>
      <c r="G43" s="480">
        <v>1</v>
      </c>
      <c r="H43" s="480">
        <v>0</v>
      </c>
      <c r="I43" s="480">
        <v>1</v>
      </c>
      <c r="J43" s="480" t="s">
        <v>13256</v>
      </c>
      <c r="K43" s="480" t="s">
        <v>5955</v>
      </c>
      <c r="L43" s="480">
        <v>118.48</v>
      </c>
      <c r="M43" s="480">
        <v>118.48</v>
      </c>
      <c r="N43" s="480" t="s">
        <v>5730</v>
      </c>
      <c r="O43" s="480" t="s">
        <v>12603</v>
      </c>
      <c r="P43" s="481" t="s">
        <v>12607</v>
      </c>
      <c r="Q43" s="480" t="s">
        <v>13320</v>
      </c>
      <c r="R43" s="480" t="s">
        <v>13399</v>
      </c>
      <c r="S43" s="480" t="s">
        <v>13259</v>
      </c>
      <c r="T43" s="480" t="s">
        <v>13400</v>
      </c>
      <c r="U43" s="480" t="s">
        <v>13321</v>
      </c>
      <c r="V43" s="480" t="s">
        <v>5735</v>
      </c>
      <c r="X43" s="480" t="s">
        <v>2531</v>
      </c>
      <c r="Y43" s="480" t="s">
        <v>733</v>
      </c>
      <c r="Z43" s="480" t="s">
        <v>2531</v>
      </c>
      <c r="AA43" s="480" t="s">
        <v>733</v>
      </c>
      <c r="AB43" s="480" t="s">
        <v>733</v>
      </c>
      <c r="AC43" s="480" t="s">
        <v>733</v>
      </c>
      <c r="AD43" s="480">
        <v>0.8</v>
      </c>
      <c r="AE43" s="480" t="s">
        <v>68</v>
      </c>
      <c r="AF43" s="480" t="s">
        <v>13401</v>
      </c>
      <c r="AG43" s="482">
        <v>46418</v>
      </c>
      <c r="AH43" s="482" t="s">
        <v>12603</v>
      </c>
      <c r="AI43" s="480">
        <f t="shared" si="0"/>
        <v>1</v>
      </c>
      <c r="AJ43" s="480"/>
      <c r="AK43" s="480" t="s">
        <v>13402</v>
      </c>
    </row>
    <row r="44" spans="1:42">
      <c r="A44" s="480">
        <v>1</v>
      </c>
      <c r="B44" s="480" t="s">
        <v>13314</v>
      </c>
      <c r="C44" s="480" t="s">
        <v>13315</v>
      </c>
      <c r="D44" s="480">
        <v>43</v>
      </c>
      <c r="E44" s="480" t="s">
        <v>13398</v>
      </c>
      <c r="F44" s="480" t="s">
        <v>6002</v>
      </c>
      <c r="G44" s="480">
        <v>0</v>
      </c>
      <c r="H44" s="480">
        <v>0</v>
      </c>
      <c r="I44" s="480">
        <v>1</v>
      </c>
      <c r="J44" s="480" t="s">
        <v>13256</v>
      </c>
      <c r="K44" s="480" t="s">
        <v>5955</v>
      </c>
      <c r="L44" s="480">
        <v>105.6</v>
      </c>
      <c r="M44" s="480" t="s">
        <v>64</v>
      </c>
      <c r="N44" s="480" t="s">
        <v>4514</v>
      </c>
      <c r="O44" s="480" t="s">
        <v>12635</v>
      </c>
      <c r="P44" s="481" t="s">
        <v>12631</v>
      </c>
      <c r="Q44" s="480" t="s">
        <v>13298</v>
      </c>
      <c r="R44" s="480" t="s">
        <v>13403</v>
      </c>
      <c r="S44" s="480" t="s">
        <v>13259</v>
      </c>
      <c r="T44" s="480" t="s">
        <v>13400</v>
      </c>
      <c r="U44" s="480" t="s">
        <v>13300</v>
      </c>
      <c r="W44" s="480" t="s">
        <v>13301</v>
      </c>
      <c r="X44" s="480" t="s">
        <v>13304</v>
      </c>
      <c r="Y44" s="480" t="s">
        <v>733</v>
      </c>
      <c r="Z44" s="480" t="s">
        <v>2531</v>
      </c>
      <c r="AA44" s="480" t="s">
        <v>733</v>
      </c>
      <c r="AB44" s="480" t="s">
        <v>733</v>
      </c>
      <c r="AC44" s="480" t="s">
        <v>1214</v>
      </c>
      <c r="AD44" s="480" t="s">
        <v>5774</v>
      </c>
      <c r="AF44" s="480" t="s">
        <v>5774</v>
      </c>
      <c r="AH44" s="480" t="s">
        <v>12635</v>
      </c>
      <c r="AI44" s="480" t="str">
        <f t="shared" si="0"/>
        <v/>
      </c>
      <c r="AJ44" s="480"/>
    </row>
    <row r="45" spans="1:42" ht="15">
      <c r="A45" s="480">
        <v>1</v>
      </c>
      <c r="B45" s="480" t="s">
        <v>13272</v>
      </c>
      <c r="C45" s="480" t="s">
        <v>13273</v>
      </c>
      <c r="D45" s="480">
        <v>44</v>
      </c>
      <c r="E45" s="480" t="s">
        <v>13398</v>
      </c>
      <c r="F45" s="480" t="s">
        <v>6037</v>
      </c>
      <c r="G45" s="480">
        <v>1</v>
      </c>
      <c r="H45" s="480">
        <v>0</v>
      </c>
      <c r="I45" s="480">
        <v>1</v>
      </c>
      <c r="J45" s="480" t="s">
        <v>13256</v>
      </c>
      <c r="K45" s="480" t="s">
        <v>5955</v>
      </c>
      <c r="L45" s="480">
        <v>63</v>
      </c>
      <c r="M45" s="480">
        <v>63</v>
      </c>
      <c r="N45" s="480" t="s">
        <v>6042</v>
      </c>
      <c r="O45" s="480" t="s">
        <v>12639</v>
      </c>
      <c r="P45" s="481" t="s">
        <v>12638</v>
      </c>
      <c r="Q45" s="480" t="s">
        <v>13404</v>
      </c>
      <c r="R45" s="480" t="s">
        <v>13405</v>
      </c>
      <c r="S45" s="480" t="s">
        <v>13330</v>
      </c>
      <c r="T45" s="480" t="s">
        <v>13400</v>
      </c>
      <c r="U45" s="480" t="s">
        <v>13406</v>
      </c>
      <c r="V45" s="480" t="s">
        <v>6047</v>
      </c>
      <c r="W45" s="480" t="s">
        <v>13407</v>
      </c>
      <c r="X45" s="480" t="s">
        <v>2531</v>
      </c>
      <c r="Y45" s="480" t="s">
        <v>733</v>
      </c>
      <c r="Z45" s="480" t="s">
        <v>2531</v>
      </c>
      <c r="AA45" s="480" t="s">
        <v>733</v>
      </c>
      <c r="AB45" s="480" t="s">
        <v>733</v>
      </c>
      <c r="AC45" s="480" t="s">
        <v>733</v>
      </c>
      <c r="AD45" s="480">
        <v>0.75</v>
      </c>
      <c r="AE45" s="480" t="s">
        <v>202</v>
      </c>
      <c r="AF45" s="480" t="s">
        <v>13408</v>
      </c>
      <c r="AG45" s="482">
        <v>46630</v>
      </c>
      <c r="AH45" s="480" t="s">
        <v>12639</v>
      </c>
      <c r="AI45" s="480">
        <f t="shared" si="0"/>
        <v>0</v>
      </c>
      <c r="AJ45" s="480"/>
      <c r="AL45" s="482">
        <v>46507</v>
      </c>
      <c r="AM45" s="483">
        <f>+AG45-AL45</f>
        <v>123</v>
      </c>
      <c r="AN45" s="483">
        <f>+AM45/30</f>
        <v>4.0999999999999996</v>
      </c>
      <c r="AO45" s="484">
        <f>+AG45-AH45</f>
        <v>186</v>
      </c>
      <c r="AP45" s="484">
        <f>+AO45/30</f>
        <v>6.2</v>
      </c>
    </row>
    <row r="46" spans="1:42">
      <c r="A46" s="480">
        <v>1</v>
      </c>
      <c r="B46" s="480" t="s">
        <v>13253</v>
      </c>
      <c r="C46" s="480" t="s">
        <v>13254</v>
      </c>
      <c r="D46" s="480">
        <v>45</v>
      </c>
      <c r="E46" s="480" t="s">
        <v>13398</v>
      </c>
      <c r="F46" s="480" t="s">
        <v>6105</v>
      </c>
      <c r="G46" s="480">
        <v>1</v>
      </c>
      <c r="H46" s="480">
        <v>0</v>
      </c>
      <c r="I46" s="480">
        <v>1</v>
      </c>
      <c r="J46" s="480" t="s">
        <v>13256</v>
      </c>
      <c r="K46" s="480" t="s">
        <v>5955</v>
      </c>
      <c r="L46" s="480">
        <v>64</v>
      </c>
      <c r="M46" s="480">
        <v>64</v>
      </c>
      <c r="N46" s="480" t="s">
        <v>6108</v>
      </c>
      <c r="O46" s="480" t="s">
        <v>12648</v>
      </c>
      <c r="P46" s="481" t="s">
        <v>12647</v>
      </c>
      <c r="Q46" s="480" t="s">
        <v>13409</v>
      </c>
      <c r="R46" s="480" t="s">
        <v>13410</v>
      </c>
      <c r="S46" s="480" t="s">
        <v>13259</v>
      </c>
      <c r="T46" s="480" t="s">
        <v>13400</v>
      </c>
      <c r="U46" s="480" t="s">
        <v>13411</v>
      </c>
      <c r="V46" s="480" t="s">
        <v>6111</v>
      </c>
      <c r="X46" s="480" t="s">
        <v>2531</v>
      </c>
      <c r="Y46" s="480" t="s">
        <v>733</v>
      </c>
      <c r="AA46" s="480" t="s">
        <v>733</v>
      </c>
      <c r="AB46" s="480" t="s">
        <v>733</v>
      </c>
      <c r="AC46" s="480" t="s">
        <v>733</v>
      </c>
      <c r="AD46" s="480">
        <v>0.7</v>
      </c>
      <c r="AE46" s="480" t="s">
        <v>68</v>
      </c>
      <c r="AF46" s="480" t="s">
        <v>13291</v>
      </c>
      <c r="AG46" s="482">
        <v>46507</v>
      </c>
      <c r="AH46" s="482" t="s">
        <v>12648</v>
      </c>
      <c r="AI46" s="480">
        <f t="shared" si="0"/>
        <v>1</v>
      </c>
      <c r="AJ46" s="480"/>
    </row>
    <row r="47" spans="1:42">
      <c r="A47" s="480">
        <v>1</v>
      </c>
      <c r="B47" s="480" t="s">
        <v>13253</v>
      </c>
      <c r="C47" s="480" t="s">
        <v>13254</v>
      </c>
      <c r="D47" s="480">
        <v>46</v>
      </c>
      <c r="E47" s="480" t="s">
        <v>13398</v>
      </c>
      <c r="F47" s="480" t="s">
        <v>6170</v>
      </c>
      <c r="G47" s="480">
        <v>0</v>
      </c>
      <c r="H47" s="480">
        <v>0</v>
      </c>
      <c r="I47" s="480">
        <v>1</v>
      </c>
      <c r="J47" s="480" t="s">
        <v>13256</v>
      </c>
      <c r="K47" s="480" t="s">
        <v>5955</v>
      </c>
      <c r="L47" s="480">
        <v>20.65</v>
      </c>
      <c r="M47" s="480" t="s">
        <v>64</v>
      </c>
      <c r="N47" s="480" t="s">
        <v>5730</v>
      </c>
      <c r="O47" s="480" t="s">
        <v>12603</v>
      </c>
      <c r="P47" s="481" t="s">
        <v>12607</v>
      </c>
      <c r="Q47" s="480" t="s">
        <v>13320</v>
      </c>
      <c r="R47" s="480" t="s">
        <v>13412</v>
      </c>
      <c r="S47" s="480" t="s">
        <v>13259</v>
      </c>
      <c r="T47" s="480" t="s">
        <v>13400</v>
      </c>
      <c r="U47" s="480" t="s">
        <v>13321</v>
      </c>
      <c r="V47" s="480" t="s">
        <v>5735</v>
      </c>
      <c r="X47" s="480" t="s">
        <v>2531</v>
      </c>
      <c r="Y47" s="480" t="s">
        <v>733</v>
      </c>
      <c r="Z47" s="480" t="s">
        <v>2531</v>
      </c>
      <c r="AA47" s="480" t="s">
        <v>733</v>
      </c>
      <c r="AB47" s="480" t="s">
        <v>733</v>
      </c>
      <c r="AC47" s="480" t="s">
        <v>733</v>
      </c>
      <c r="AD47" s="480">
        <v>0.8</v>
      </c>
      <c r="AE47" s="480" t="s">
        <v>68</v>
      </c>
      <c r="AF47" s="480" t="s">
        <v>13401</v>
      </c>
      <c r="AG47" s="482">
        <v>46418</v>
      </c>
      <c r="AH47" s="482" t="s">
        <v>12603</v>
      </c>
      <c r="AI47" s="480">
        <f t="shared" si="0"/>
        <v>1</v>
      </c>
      <c r="AJ47" s="480"/>
      <c r="AK47" s="480" t="s">
        <v>13402</v>
      </c>
    </row>
    <row r="48" spans="1:42">
      <c r="A48" s="480">
        <v>1</v>
      </c>
      <c r="B48" s="480" t="s">
        <v>13253</v>
      </c>
      <c r="C48" s="480" t="s">
        <v>13254</v>
      </c>
      <c r="D48" s="480">
        <v>47</v>
      </c>
      <c r="E48" s="480" t="s">
        <v>13398</v>
      </c>
      <c r="F48" s="480" t="s">
        <v>6216</v>
      </c>
      <c r="G48" s="480">
        <v>1</v>
      </c>
      <c r="H48" s="480">
        <v>0</v>
      </c>
      <c r="I48" s="480">
        <v>1</v>
      </c>
      <c r="J48" s="480" t="s">
        <v>13256</v>
      </c>
      <c r="K48" s="480" t="s">
        <v>5955</v>
      </c>
      <c r="L48" s="480">
        <v>130</v>
      </c>
      <c r="M48" s="480">
        <v>130</v>
      </c>
      <c r="N48" s="480" t="s">
        <v>5730</v>
      </c>
      <c r="O48" s="480" t="s">
        <v>12603</v>
      </c>
      <c r="P48" s="481" t="s">
        <v>12607</v>
      </c>
      <c r="Q48" s="480" t="s">
        <v>13320</v>
      </c>
      <c r="R48" s="480" t="s">
        <v>13413</v>
      </c>
      <c r="S48" s="480" t="s">
        <v>13259</v>
      </c>
      <c r="T48" s="480" t="s">
        <v>13400</v>
      </c>
      <c r="U48" s="480" t="s">
        <v>13321</v>
      </c>
      <c r="V48" s="480" t="s">
        <v>5735</v>
      </c>
      <c r="X48" s="480" t="s">
        <v>2531</v>
      </c>
      <c r="Y48" s="480" t="s">
        <v>733</v>
      </c>
      <c r="Z48" s="480" t="s">
        <v>2531</v>
      </c>
      <c r="AA48" s="480" t="s">
        <v>733</v>
      </c>
      <c r="AB48" s="480" t="s">
        <v>733</v>
      </c>
      <c r="AC48" s="480" t="s">
        <v>733</v>
      </c>
      <c r="AD48" s="480">
        <v>0.8</v>
      </c>
      <c r="AE48" s="480" t="s">
        <v>68</v>
      </c>
      <c r="AF48" s="480" t="s">
        <v>13401</v>
      </c>
      <c r="AG48" s="482">
        <v>46418</v>
      </c>
      <c r="AH48" s="482" t="s">
        <v>12603</v>
      </c>
      <c r="AI48" s="480">
        <f t="shared" si="0"/>
        <v>1</v>
      </c>
      <c r="AJ48" s="480"/>
      <c r="AK48" s="480" t="s">
        <v>13402</v>
      </c>
    </row>
    <row r="49" spans="1:42">
      <c r="A49" s="480">
        <v>1</v>
      </c>
      <c r="B49" s="480" t="s">
        <v>13253</v>
      </c>
      <c r="C49" s="480" t="s">
        <v>13254</v>
      </c>
      <c r="D49" s="480">
        <v>48</v>
      </c>
      <c r="E49" s="480" t="s">
        <v>13398</v>
      </c>
      <c r="F49" s="480" t="s">
        <v>6227</v>
      </c>
      <c r="G49" s="480">
        <v>0</v>
      </c>
      <c r="H49" s="480">
        <v>0</v>
      </c>
      <c r="I49" s="480">
        <v>1</v>
      </c>
      <c r="J49" s="480" t="s">
        <v>13256</v>
      </c>
      <c r="K49" s="480" t="s">
        <v>5955</v>
      </c>
      <c r="L49" s="480">
        <v>90</v>
      </c>
      <c r="M49" s="480" t="s">
        <v>64</v>
      </c>
      <c r="N49" s="480" t="s">
        <v>6232</v>
      </c>
      <c r="O49" s="480" t="s">
        <v>12625</v>
      </c>
      <c r="P49" s="481" t="s">
        <v>12664</v>
      </c>
      <c r="Q49" s="480" t="s">
        <v>13414</v>
      </c>
      <c r="R49" s="480" t="s">
        <v>13415</v>
      </c>
      <c r="S49" s="480" t="s">
        <v>13259</v>
      </c>
      <c r="T49" s="480" t="s">
        <v>13400</v>
      </c>
      <c r="U49" s="480" t="s">
        <v>13416</v>
      </c>
      <c r="V49" s="480" t="s">
        <v>6236</v>
      </c>
      <c r="W49" s="480" t="s">
        <v>13417</v>
      </c>
      <c r="X49" s="480" t="s">
        <v>2531</v>
      </c>
      <c r="Y49" s="480" t="s">
        <v>733</v>
      </c>
      <c r="Z49" s="480" t="s">
        <v>2531</v>
      </c>
      <c r="AA49" s="480" t="s">
        <v>733</v>
      </c>
      <c r="AB49" s="480" t="s">
        <v>733</v>
      </c>
      <c r="AC49" s="480" t="s">
        <v>733</v>
      </c>
      <c r="AD49" s="480">
        <v>0.7</v>
      </c>
      <c r="AE49" s="480" t="s">
        <v>68</v>
      </c>
      <c r="AF49" s="480" t="s">
        <v>13357</v>
      </c>
      <c r="AG49" s="482">
        <v>46356</v>
      </c>
      <c r="AH49" s="482" t="s">
        <v>12625</v>
      </c>
      <c r="AI49" s="480">
        <f t="shared" si="0"/>
        <v>1</v>
      </c>
      <c r="AJ49" s="480"/>
    </row>
    <row r="50" spans="1:42">
      <c r="A50" s="480">
        <v>1</v>
      </c>
      <c r="B50" s="480" t="s">
        <v>13418</v>
      </c>
      <c r="C50" s="480" t="s">
        <v>13315</v>
      </c>
      <c r="D50" s="480">
        <v>49</v>
      </c>
      <c r="E50" s="480" t="s">
        <v>13398</v>
      </c>
      <c r="F50" s="480" t="s">
        <v>6275</v>
      </c>
      <c r="G50" s="480">
        <v>0</v>
      </c>
      <c r="H50" s="480">
        <v>0</v>
      </c>
      <c r="I50" s="480">
        <v>1</v>
      </c>
      <c r="J50" s="480" t="s">
        <v>13256</v>
      </c>
      <c r="K50" s="480" t="s">
        <v>5955</v>
      </c>
      <c r="L50" s="480">
        <v>88</v>
      </c>
      <c r="M50" s="480" t="s">
        <v>64</v>
      </c>
      <c r="N50" s="480" t="s">
        <v>6279</v>
      </c>
      <c r="O50" s="480" t="s">
        <v>12672</v>
      </c>
      <c r="P50" s="481" t="s">
        <v>12671</v>
      </c>
      <c r="Q50" s="480" t="s">
        <v>13419</v>
      </c>
      <c r="R50" s="480" t="s">
        <v>13420</v>
      </c>
      <c r="S50" s="480" t="s">
        <v>13259</v>
      </c>
      <c r="T50" s="480" t="s">
        <v>13400</v>
      </c>
      <c r="U50" s="480" t="s">
        <v>13421</v>
      </c>
      <c r="V50" s="480" t="s">
        <v>6283</v>
      </c>
      <c r="W50" s="480" t="s">
        <v>13422</v>
      </c>
      <c r="X50" s="480" t="s">
        <v>2531</v>
      </c>
      <c r="Y50" s="480" t="s">
        <v>733</v>
      </c>
      <c r="Z50" s="480" t="s">
        <v>2531</v>
      </c>
      <c r="AA50" s="480" t="s">
        <v>733</v>
      </c>
      <c r="AB50" s="480" t="s">
        <v>733</v>
      </c>
      <c r="AC50" s="480" t="s">
        <v>1214</v>
      </c>
      <c r="AH50" s="480" t="s">
        <v>12672</v>
      </c>
      <c r="AI50" s="480" t="str">
        <f t="shared" si="0"/>
        <v/>
      </c>
      <c r="AJ50" s="480"/>
    </row>
    <row r="51" spans="1:42" ht="15">
      <c r="A51" s="480">
        <v>1</v>
      </c>
      <c r="B51" s="480" t="s">
        <v>13272</v>
      </c>
      <c r="C51" s="480" t="s">
        <v>13273</v>
      </c>
      <c r="D51" s="480">
        <v>50</v>
      </c>
      <c r="E51" s="480" t="s">
        <v>13398</v>
      </c>
      <c r="F51" s="480" t="s">
        <v>6380</v>
      </c>
      <c r="G51" s="480">
        <v>0</v>
      </c>
      <c r="H51" s="480">
        <v>0</v>
      </c>
      <c r="I51" s="480">
        <v>1</v>
      </c>
      <c r="J51" s="480" t="s">
        <v>13256</v>
      </c>
      <c r="K51" s="480" t="s">
        <v>5955</v>
      </c>
      <c r="L51" s="480">
        <v>88.5</v>
      </c>
      <c r="M51" s="480" t="s">
        <v>64</v>
      </c>
      <c r="N51" s="480" t="s">
        <v>6383</v>
      </c>
      <c r="O51" s="480" t="s">
        <v>12681</v>
      </c>
      <c r="P51" s="481" t="s">
        <v>12617</v>
      </c>
      <c r="Q51" s="480" t="s">
        <v>13423</v>
      </c>
      <c r="R51" s="480" t="s">
        <v>13424</v>
      </c>
      <c r="S51" s="480" t="s">
        <v>13330</v>
      </c>
      <c r="T51" s="480" t="s">
        <v>13400</v>
      </c>
      <c r="U51" s="480" t="s">
        <v>13425</v>
      </c>
      <c r="V51" s="480">
        <v>4771582388</v>
      </c>
      <c r="X51" s="480" t="s">
        <v>2531</v>
      </c>
      <c r="Y51" s="480" t="s">
        <v>733</v>
      </c>
      <c r="AA51" s="480" t="s">
        <v>733</v>
      </c>
      <c r="AB51" s="480" t="s">
        <v>733</v>
      </c>
      <c r="AC51" s="480" t="s">
        <v>733</v>
      </c>
      <c r="AD51" s="480">
        <v>0.4</v>
      </c>
      <c r="AE51" s="480" t="s">
        <v>202</v>
      </c>
      <c r="AF51" s="480" t="s">
        <v>13426</v>
      </c>
      <c r="AG51" s="482">
        <v>46660</v>
      </c>
      <c r="AH51" s="480" t="s">
        <v>12681</v>
      </c>
      <c r="AI51" s="480">
        <f t="shared" si="0"/>
        <v>0</v>
      </c>
      <c r="AJ51" s="480"/>
      <c r="AL51" s="482">
        <v>46507</v>
      </c>
      <c r="AM51" s="483">
        <f>+AG51-AL51</f>
        <v>153</v>
      </c>
      <c r="AN51" s="483">
        <f>+AM51/30</f>
        <v>5.0999999999999996</v>
      </c>
      <c r="AO51" s="484"/>
      <c r="AP51" s="484">
        <f>+AO51/30</f>
        <v>0</v>
      </c>
    </row>
    <row r="52" spans="1:42">
      <c r="A52" s="480">
        <v>1</v>
      </c>
      <c r="B52" s="480" t="s">
        <v>13253</v>
      </c>
      <c r="C52" s="480" t="s">
        <v>13254</v>
      </c>
      <c r="D52" s="480">
        <v>51</v>
      </c>
      <c r="E52" s="480" t="s">
        <v>13398</v>
      </c>
      <c r="F52" s="480" t="s">
        <v>6585</v>
      </c>
      <c r="G52" s="480">
        <v>1</v>
      </c>
      <c r="H52" s="480">
        <v>0</v>
      </c>
      <c r="I52" s="480">
        <v>1</v>
      </c>
      <c r="J52" s="480" t="s">
        <v>13256</v>
      </c>
      <c r="K52" s="480" t="s">
        <v>5955</v>
      </c>
      <c r="L52" s="480">
        <v>84</v>
      </c>
      <c r="M52" s="480">
        <v>84</v>
      </c>
      <c r="N52" s="480" t="s">
        <v>6108</v>
      </c>
      <c r="O52" s="480" t="s">
        <v>12657</v>
      </c>
      <c r="P52" s="481" t="s">
        <v>12707</v>
      </c>
      <c r="Q52" s="480" t="s">
        <v>13427</v>
      </c>
      <c r="R52" s="480" t="s">
        <v>13428</v>
      </c>
      <c r="S52" s="480" t="s">
        <v>13259</v>
      </c>
      <c r="T52" s="480" t="s">
        <v>13400</v>
      </c>
      <c r="U52" s="480" t="s">
        <v>13429</v>
      </c>
      <c r="V52" s="480" t="s">
        <v>6111</v>
      </c>
      <c r="W52" s="480" t="s">
        <v>13430</v>
      </c>
      <c r="X52" s="480" t="s">
        <v>2531</v>
      </c>
      <c r="Y52" s="480" t="s">
        <v>733</v>
      </c>
      <c r="AA52" s="480" t="s">
        <v>733</v>
      </c>
      <c r="AB52" s="480" t="s">
        <v>733</v>
      </c>
      <c r="AC52" s="480" t="s">
        <v>733</v>
      </c>
      <c r="AD52" s="480">
        <v>0.7</v>
      </c>
      <c r="AE52" s="480" t="s">
        <v>68</v>
      </c>
      <c r="AF52" s="480" t="s">
        <v>13291</v>
      </c>
      <c r="AG52" s="482">
        <v>46507</v>
      </c>
      <c r="AH52" s="482" t="s">
        <v>12657</v>
      </c>
      <c r="AI52" s="480">
        <f t="shared" si="0"/>
        <v>1</v>
      </c>
      <c r="AJ52" s="480"/>
    </row>
    <row r="53" spans="1:42">
      <c r="A53" s="480">
        <v>1</v>
      </c>
      <c r="B53" s="480" t="s">
        <v>13253</v>
      </c>
      <c r="C53" s="480" t="s">
        <v>13254</v>
      </c>
      <c r="D53" s="480">
        <v>52</v>
      </c>
      <c r="E53" s="480" t="s">
        <v>13398</v>
      </c>
      <c r="F53" s="480" t="s">
        <v>6821</v>
      </c>
      <c r="G53" s="480">
        <v>1</v>
      </c>
      <c r="H53" s="480">
        <v>0</v>
      </c>
      <c r="I53" s="480">
        <v>1</v>
      </c>
      <c r="J53" s="480" t="s">
        <v>13256</v>
      </c>
      <c r="K53" s="480" t="s">
        <v>5955</v>
      </c>
      <c r="L53" s="480">
        <v>100</v>
      </c>
      <c r="M53" s="480">
        <v>100</v>
      </c>
      <c r="N53" s="480" t="s">
        <v>4521</v>
      </c>
      <c r="O53" s="480" t="s">
        <v>12603</v>
      </c>
      <c r="P53" s="481" t="s">
        <v>12651</v>
      </c>
      <c r="Q53" s="480" t="s">
        <v>13431</v>
      </c>
      <c r="R53" s="480" t="s">
        <v>13432</v>
      </c>
      <c r="S53" s="480" t="s">
        <v>13259</v>
      </c>
      <c r="T53" s="480" t="s">
        <v>13400</v>
      </c>
      <c r="U53" s="480" t="s">
        <v>9566</v>
      </c>
      <c r="V53" s="480" t="s">
        <v>6144</v>
      </c>
      <c r="W53" s="480" t="s">
        <v>13433</v>
      </c>
      <c r="X53" s="480" t="s">
        <v>2531</v>
      </c>
      <c r="Y53" s="480" t="s">
        <v>733</v>
      </c>
      <c r="Z53" s="480" t="s">
        <v>2531</v>
      </c>
      <c r="AA53" s="480" t="s">
        <v>733</v>
      </c>
      <c r="AB53" s="480" t="s">
        <v>733</v>
      </c>
      <c r="AC53" s="480" t="s">
        <v>733</v>
      </c>
      <c r="AD53" s="480">
        <v>0.75</v>
      </c>
      <c r="AE53" s="480" t="s">
        <v>68</v>
      </c>
      <c r="AF53" s="480" t="s">
        <v>13434</v>
      </c>
      <c r="AG53" s="482">
        <v>46446</v>
      </c>
      <c r="AH53" s="482" t="s">
        <v>12603</v>
      </c>
      <c r="AI53" s="480">
        <f t="shared" si="0"/>
        <v>1</v>
      </c>
      <c r="AJ53" s="480"/>
    </row>
    <row r="54" spans="1:42">
      <c r="A54" s="480">
        <v>1</v>
      </c>
      <c r="B54" s="480" t="s">
        <v>13253</v>
      </c>
      <c r="C54" s="480" t="s">
        <v>13254</v>
      </c>
      <c r="D54" s="480">
        <v>53</v>
      </c>
      <c r="E54" s="480" t="s">
        <v>13398</v>
      </c>
      <c r="F54" s="480" t="s">
        <v>6980</v>
      </c>
      <c r="G54" s="480">
        <v>1</v>
      </c>
      <c r="H54" s="480">
        <v>0</v>
      </c>
      <c r="I54" s="480">
        <v>1</v>
      </c>
      <c r="J54" s="480" t="s">
        <v>13256</v>
      </c>
      <c r="K54" s="480" t="s">
        <v>5955</v>
      </c>
      <c r="L54" s="480">
        <v>99</v>
      </c>
      <c r="M54" s="480">
        <v>99</v>
      </c>
      <c r="N54" s="480" t="s">
        <v>6984</v>
      </c>
      <c r="O54" s="480" t="s">
        <v>12704</v>
      </c>
      <c r="P54" s="481" t="s">
        <v>12767</v>
      </c>
      <c r="Q54" s="480" t="s">
        <v>13435</v>
      </c>
      <c r="R54" s="480" t="s">
        <v>13436</v>
      </c>
      <c r="S54" s="480" t="s">
        <v>13259</v>
      </c>
      <c r="T54" s="480" t="s">
        <v>13400</v>
      </c>
      <c r="U54" s="480" t="s">
        <v>13437</v>
      </c>
      <c r="V54" s="480" t="s">
        <v>6988</v>
      </c>
      <c r="W54" s="480" t="s">
        <v>13438</v>
      </c>
      <c r="X54" s="480" t="s">
        <v>2531</v>
      </c>
      <c r="Y54" s="480" t="s">
        <v>733</v>
      </c>
      <c r="Z54" s="480" t="s">
        <v>2531</v>
      </c>
      <c r="AA54" s="480" t="s">
        <v>733</v>
      </c>
      <c r="AB54" s="480" t="s">
        <v>733</v>
      </c>
      <c r="AC54" s="480" t="s">
        <v>733</v>
      </c>
      <c r="AD54" s="480">
        <v>0.65</v>
      </c>
      <c r="AE54" s="480" t="s">
        <v>68</v>
      </c>
      <c r="AF54" s="480" t="s">
        <v>13263</v>
      </c>
      <c r="AG54" s="482">
        <v>46477</v>
      </c>
      <c r="AH54" s="482" t="s">
        <v>12704</v>
      </c>
      <c r="AI54" s="480">
        <f t="shared" si="0"/>
        <v>1</v>
      </c>
      <c r="AJ54" s="480"/>
    </row>
    <row r="55" spans="1:42">
      <c r="A55" s="480">
        <v>1</v>
      </c>
      <c r="B55" s="480" t="s">
        <v>13253</v>
      </c>
      <c r="C55" s="480" t="s">
        <v>13254</v>
      </c>
      <c r="D55" s="480">
        <v>54</v>
      </c>
      <c r="E55" s="480" t="s">
        <v>13398</v>
      </c>
      <c r="F55" s="480" t="s">
        <v>7051</v>
      </c>
      <c r="G55" s="480">
        <v>1</v>
      </c>
      <c r="H55" s="480">
        <v>0</v>
      </c>
      <c r="I55" s="480">
        <v>1</v>
      </c>
      <c r="J55" s="480" t="s">
        <v>13256</v>
      </c>
      <c r="K55" s="480" t="s">
        <v>5955</v>
      </c>
      <c r="L55" s="480">
        <v>131.1</v>
      </c>
      <c r="M55" s="480">
        <v>131.1</v>
      </c>
      <c r="N55" s="480" t="s">
        <v>7055</v>
      </c>
      <c r="O55" s="480" t="s">
        <v>12614</v>
      </c>
      <c r="P55" s="481" t="s">
        <v>12696</v>
      </c>
      <c r="Q55" s="480" t="s">
        <v>13439</v>
      </c>
      <c r="R55" s="480" t="s">
        <v>13440</v>
      </c>
      <c r="S55" s="480" t="s">
        <v>13259</v>
      </c>
      <c r="T55" s="480" t="s">
        <v>13400</v>
      </c>
      <c r="U55" s="480" t="s">
        <v>13441</v>
      </c>
      <c r="V55" s="480" t="s">
        <v>7058</v>
      </c>
      <c r="W55" s="480" t="s">
        <v>13442</v>
      </c>
      <c r="X55" s="480" t="s">
        <v>2531</v>
      </c>
      <c r="Y55" s="480" t="s">
        <v>733</v>
      </c>
      <c r="Z55" s="480" t="s">
        <v>2531</v>
      </c>
      <c r="AA55" s="480" t="s">
        <v>733</v>
      </c>
      <c r="AB55" s="480" t="s">
        <v>733</v>
      </c>
      <c r="AC55" s="480" t="s">
        <v>733</v>
      </c>
      <c r="AD55" s="480">
        <v>0.6</v>
      </c>
      <c r="AE55" s="480" t="s">
        <v>68</v>
      </c>
      <c r="AF55" s="480" t="s">
        <v>13263</v>
      </c>
      <c r="AG55" s="482">
        <v>46477</v>
      </c>
      <c r="AH55" s="482" t="s">
        <v>12614</v>
      </c>
      <c r="AI55" s="480">
        <f t="shared" si="0"/>
        <v>1</v>
      </c>
      <c r="AJ55" s="480"/>
    </row>
    <row r="56" spans="1:42" ht="15">
      <c r="A56" s="480">
        <v>1</v>
      </c>
      <c r="B56" s="480" t="s">
        <v>13272</v>
      </c>
      <c r="C56" s="480" t="s">
        <v>13273</v>
      </c>
      <c r="D56" s="480">
        <v>55</v>
      </c>
      <c r="E56" s="480" t="s">
        <v>13398</v>
      </c>
      <c r="F56" s="480" t="s">
        <v>7091</v>
      </c>
      <c r="G56" s="480">
        <v>1</v>
      </c>
      <c r="H56" s="480">
        <v>0</v>
      </c>
      <c r="I56" s="480">
        <v>1</v>
      </c>
      <c r="J56" s="480" t="s">
        <v>13256</v>
      </c>
      <c r="K56" s="480" t="s">
        <v>5955</v>
      </c>
      <c r="L56" s="480">
        <v>171</v>
      </c>
      <c r="M56" s="480">
        <v>171</v>
      </c>
      <c r="N56" s="480" t="s">
        <v>3434</v>
      </c>
      <c r="O56" s="480" t="s">
        <v>12784</v>
      </c>
      <c r="P56" s="481" t="s">
        <v>12684</v>
      </c>
      <c r="Q56" s="480" t="s">
        <v>13443</v>
      </c>
      <c r="R56" s="480" t="s">
        <v>13444</v>
      </c>
      <c r="S56" s="480" t="s">
        <v>13330</v>
      </c>
      <c r="T56" s="480" t="s">
        <v>13400</v>
      </c>
      <c r="U56" s="480" t="s">
        <v>13445</v>
      </c>
      <c r="V56" s="480" t="s">
        <v>7095</v>
      </c>
      <c r="X56" s="480" t="s">
        <v>2531</v>
      </c>
      <c r="Y56" s="480" t="s">
        <v>733</v>
      </c>
      <c r="AA56" s="480" t="s">
        <v>733</v>
      </c>
      <c r="AB56" s="480" t="s">
        <v>733</v>
      </c>
      <c r="AC56" s="480" t="s">
        <v>733</v>
      </c>
      <c r="AD56" s="480">
        <v>0.33</v>
      </c>
      <c r="AE56" s="480" t="s">
        <v>202</v>
      </c>
      <c r="AF56" s="480" t="s">
        <v>13322</v>
      </c>
      <c r="AG56" s="482">
        <v>46783</v>
      </c>
      <c r="AH56" s="480" t="s">
        <v>12784</v>
      </c>
      <c r="AI56" s="480">
        <f t="shared" si="0"/>
        <v>0</v>
      </c>
      <c r="AJ56" s="480"/>
      <c r="AL56" s="482">
        <v>46507</v>
      </c>
      <c r="AM56" s="483">
        <f t="shared" ref="AM56:AM57" si="21">+AG56-AL56</f>
        <v>276</v>
      </c>
      <c r="AN56" s="483">
        <f t="shared" ref="AN56:AN57" si="22">+AM56/30</f>
        <v>9.1999999999999993</v>
      </c>
      <c r="AO56" s="484">
        <f t="shared" ref="AO56:AO57" si="23">+AG56-AH56</f>
        <v>153</v>
      </c>
      <c r="AP56" s="484">
        <f t="shared" ref="AP56:AP57" si="24">+AO56/30</f>
        <v>5.0999999999999996</v>
      </c>
    </row>
    <row r="57" spans="1:42" ht="15">
      <c r="A57" s="480">
        <v>1</v>
      </c>
      <c r="B57" s="480" t="s">
        <v>13272</v>
      </c>
      <c r="C57" s="480" t="s">
        <v>13273</v>
      </c>
      <c r="D57" s="480">
        <v>56</v>
      </c>
      <c r="E57" s="480" t="s">
        <v>13398</v>
      </c>
      <c r="F57" s="480" t="s">
        <v>7364</v>
      </c>
      <c r="G57" s="480">
        <v>1</v>
      </c>
      <c r="H57" s="480">
        <v>0</v>
      </c>
      <c r="I57" s="480">
        <v>1</v>
      </c>
      <c r="J57" s="480" t="s">
        <v>13256</v>
      </c>
      <c r="K57" s="480" t="s">
        <v>5955</v>
      </c>
      <c r="L57" s="480">
        <v>60</v>
      </c>
      <c r="M57" s="480">
        <v>60</v>
      </c>
      <c r="N57" s="480" t="s">
        <v>3434</v>
      </c>
      <c r="O57" s="480" t="s">
        <v>12595</v>
      </c>
      <c r="P57" s="481" t="s">
        <v>12824</v>
      </c>
      <c r="Q57" s="480" t="s">
        <v>13274</v>
      </c>
      <c r="R57" s="480" t="s">
        <v>13446</v>
      </c>
      <c r="S57" s="480" t="s">
        <v>13259</v>
      </c>
      <c r="T57" s="480" t="s">
        <v>13400</v>
      </c>
      <c r="U57" s="480" t="s">
        <v>3443</v>
      </c>
      <c r="V57" s="480" t="s">
        <v>6779</v>
      </c>
      <c r="X57" s="480" t="s">
        <v>2531</v>
      </c>
      <c r="Y57" s="480" t="s">
        <v>733</v>
      </c>
      <c r="AA57" s="480" t="s">
        <v>733</v>
      </c>
      <c r="AB57" s="480" t="s">
        <v>733</v>
      </c>
      <c r="AC57" s="480" t="s">
        <v>733</v>
      </c>
      <c r="AD57" s="480">
        <v>0.33</v>
      </c>
      <c r="AE57" s="480" t="s">
        <v>202</v>
      </c>
      <c r="AF57" s="480" t="s">
        <v>13366</v>
      </c>
      <c r="AG57" s="482">
        <v>46904</v>
      </c>
      <c r="AH57" s="480" t="s">
        <v>12595</v>
      </c>
      <c r="AI57" s="480">
        <f t="shared" si="0"/>
        <v>0</v>
      </c>
      <c r="AJ57" s="480"/>
      <c r="AL57" s="482">
        <v>46507</v>
      </c>
      <c r="AM57" s="483">
        <f t="shared" si="21"/>
        <v>397</v>
      </c>
      <c r="AN57" s="483">
        <f t="shared" si="22"/>
        <v>13.233333333333333</v>
      </c>
      <c r="AO57" s="484">
        <f t="shared" si="23"/>
        <v>517</v>
      </c>
      <c r="AP57" s="484">
        <f t="shared" si="24"/>
        <v>17.233333333333334</v>
      </c>
    </row>
    <row r="58" spans="1:42">
      <c r="A58" s="480">
        <v>1</v>
      </c>
      <c r="B58" s="480" t="s">
        <v>13253</v>
      </c>
      <c r="C58" s="480" t="s">
        <v>13254</v>
      </c>
      <c r="D58" s="480">
        <v>57</v>
      </c>
      <c r="E58" s="480" t="s">
        <v>13398</v>
      </c>
      <c r="F58" s="480" t="s">
        <v>7395</v>
      </c>
      <c r="G58" s="480">
        <v>1</v>
      </c>
      <c r="H58" s="480">
        <v>0</v>
      </c>
      <c r="I58" s="480">
        <v>1</v>
      </c>
      <c r="J58" s="480" t="s">
        <v>13256</v>
      </c>
      <c r="K58" s="480" t="s">
        <v>5955</v>
      </c>
      <c r="L58" s="480">
        <v>40.43</v>
      </c>
      <c r="M58" s="480">
        <v>40.43</v>
      </c>
      <c r="N58" s="480" t="s">
        <v>5730</v>
      </c>
      <c r="O58" s="480" t="s">
        <v>12603</v>
      </c>
      <c r="P58" s="481" t="s">
        <v>12607</v>
      </c>
      <c r="Q58" s="480" t="s">
        <v>13320</v>
      </c>
      <c r="R58" s="480" t="s">
        <v>13447</v>
      </c>
      <c r="S58" s="480" t="s">
        <v>13259</v>
      </c>
      <c r="T58" s="480" t="s">
        <v>13400</v>
      </c>
      <c r="U58" s="480" t="s">
        <v>13321</v>
      </c>
      <c r="V58" s="480" t="s">
        <v>5735</v>
      </c>
      <c r="X58" s="480" t="s">
        <v>2531</v>
      </c>
      <c r="Y58" s="480" t="s">
        <v>733</v>
      </c>
      <c r="Z58" s="480" t="s">
        <v>2531</v>
      </c>
      <c r="AA58" s="480" t="s">
        <v>733</v>
      </c>
      <c r="AB58" s="480" t="s">
        <v>733</v>
      </c>
      <c r="AC58" s="480" t="s">
        <v>733</v>
      </c>
      <c r="AD58" s="480">
        <v>0.8</v>
      </c>
      <c r="AE58" s="480" t="s">
        <v>68</v>
      </c>
      <c r="AF58" s="480" t="s">
        <v>13401</v>
      </c>
      <c r="AG58" s="482">
        <v>46418</v>
      </c>
      <c r="AH58" s="482" t="s">
        <v>12603</v>
      </c>
      <c r="AI58" s="480">
        <f t="shared" si="0"/>
        <v>1</v>
      </c>
      <c r="AJ58" s="480"/>
      <c r="AK58" s="480" t="s">
        <v>13402</v>
      </c>
    </row>
    <row r="59" spans="1:42">
      <c r="A59" s="480">
        <v>1</v>
      </c>
      <c r="B59" s="480" t="s">
        <v>13253</v>
      </c>
      <c r="C59" s="480" t="s">
        <v>13254</v>
      </c>
      <c r="D59" s="480">
        <v>58</v>
      </c>
      <c r="E59" s="480" t="s">
        <v>13398</v>
      </c>
      <c r="F59" s="480" t="s">
        <v>7403</v>
      </c>
      <c r="G59" s="480">
        <v>0</v>
      </c>
      <c r="H59" s="480">
        <v>0</v>
      </c>
      <c r="I59" s="480">
        <v>1</v>
      </c>
      <c r="J59" s="480" t="s">
        <v>13256</v>
      </c>
      <c r="K59" s="480" t="s">
        <v>5955</v>
      </c>
      <c r="L59" s="480">
        <v>17.850000000000001</v>
      </c>
      <c r="M59" s="480" t="s">
        <v>64</v>
      </c>
      <c r="N59" s="480" t="s">
        <v>5730</v>
      </c>
      <c r="O59" s="480" t="s">
        <v>12603</v>
      </c>
      <c r="P59" s="481" t="s">
        <v>12607</v>
      </c>
      <c r="Q59" s="480" t="s">
        <v>13320</v>
      </c>
      <c r="R59" s="480" t="s">
        <v>13448</v>
      </c>
      <c r="S59" s="480" t="s">
        <v>13259</v>
      </c>
      <c r="T59" s="480" t="s">
        <v>13400</v>
      </c>
      <c r="U59" s="480" t="s">
        <v>13321</v>
      </c>
      <c r="V59" s="480" t="s">
        <v>5735</v>
      </c>
      <c r="X59" s="480" t="s">
        <v>2531</v>
      </c>
      <c r="Y59" s="480" t="s">
        <v>733</v>
      </c>
      <c r="Z59" s="480" t="s">
        <v>2531</v>
      </c>
      <c r="AA59" s="480" t="s">
        <v>733</v>
      </c>
      <c r="AB59" s="480" t="s">
        <v>733</v>
      </c>
      <c r="AC59" s="480" t="s">
        <v>733</v>
      </c>
      <c r="AD59" s="480">
        <v>0.8</v>
      </c>
      <c r="AE59" s="480" t="s">
        <v>68</v>
      </c>
      <c r="AF59" s="480" t="s">
        <v>13401</v>
      </c>
      <c r="AG59" s="482">
        <v>46418</v>
      </c>
      <c r="AH59" s="482" t="s">
        <v>12603</v>
      </c>
      <c r="AI59" s="480">
        <f t="shared" si="0"/>
        <v>1</v>
      </c>
      <c r="AJ59" s="480"/>
      <c r="AK59" s="480" t="s">
        <v>13402</v>
      </c>
    </row>
    <row r="60" spans="1:42">
      <c r="A60" s="480">
        <v>1</v>
      </c>
      <c r="B60" s="480" t="s">
        <v>13253</v>
      </c>
      <c r="C60" s="480" t="s">
        <v>13254</v>
      </c>
      <c r="D60" s="480">
        <v>59</v>
      </c>
      <c r="E60" s="480" t="s">
        <v>13398</v>
      </c>
      <c r="F60" s="480" t="s">
        <v>7458</v>
      </c>
      <c r="G60" s="480">
        <v>0</v>
      </c>
      <c r="H60" s="480">
        <v>0</v>
      </c>
      <c r="I60" s="480">
        <v>1</v>
      </c>
      <c r="J60" s="480" t="s">
        <v>13256</v>
      </c>
      <c r="K60" s="480" t="s">
        <v>5955</v>
      </c>
      <c r="L60" s="480">
        <v>120</v>
      </c>
      <c r="M60" s="480" t="s">
        <v>64</v>
      </c>
      <c r="N60" s="480" t="s">
        <v>7309</v>
      </c>
      <c r="O60" s="480" t="s">
        <v>12723</v>
      </c>
      <c r="P60" s="481" t="s">
        <v>12617</v>
      </c>
      <c r="Q60" s="480" t="s">
        <v>13449</v>
      </c>
      <c r="R60" s="480" t="s">
        <v>13450</v>
      </c>
      <c r="S60" s="480" t="s">
        <v>13259</v>
      </c>
      <c r="T60" s="480" t="s">
        <v>13400</v>
      </c>
      <c r="U60" s="480" t="s">
        <v>9681</v>
      </c>
      <c r="V60" s="480">
        <v>5560070726</v>
      </c>
      <c r="W60" s="480" t="s">
        <v>13451</v>
      </c>
      <c r="X60" s="480" t="s">
        <v>2531</v>
      </c>
      <c r="Y60" s="480" t="s">
        <v>733</v>
      </c>
      <c r="Z60" s="480" t="s">
        <v>2531</v>
      </c>
      <c r="AA60" s="480" t="s">
        <v>733</v>
      </c>
      <c r="AB60" s="480" t="s">
        <v>733</v>
      </c>
      <c r="AC60" s="480" t="s">
        <v>733</v>
      </c>
      <c r="AD60" s="480">
        <v>0.25</v>
      </c>
      <c r="AE60" s="480" t="s">
        <v>68</v>
      </c>
      <c r="AF60" s="480" t="s">
        <v>13291</v>
      </c>
      <c r="AG60" s="482">
        <v>46507</v>
      </c>
      <c r="AH60" s="482" t="s">
        <v>12723</v>
      </c>
      <c r="AI60" s="480">
        <f t="shared" si="0"/>
        <v>1</v>
      </c>
      <c r="AJ60" s="480"/>
    </row>
    <row r="61" spans="1:42">
      <c r="A61" s="480">
        <v>1</v>
      </c>
      <c r="B61" s="480" t="s">
        <v>13253</v>
      </c>
      <c r="C61" s="480" t="s">
        <v>13254</v>
      </c>
      <c r="D61" s="480">
        <v>60</v>
      </c>
      <c r="E61" s="480" t="s">
        <v>13398</v>
      </c>
      <c r="F61" s="480" t="s">
        <v>7476</v>
      </c>
      <c r="G61" s="480">
        <v>1</v>
      </c>
      <c r="H61" s="480">
        <v>0</v>
      </c>
      <c r="I61" s="480">
        <v>1</v>
      </c>
      <c r="J61" s="480" t="s">
        <v>13256</v>
      </c>
      <c r="K61" s="480" t="s">
        <v>5955</v>
      </c>
      <c r="L61" s="480">
        <v>90</v>
      </c>
      <c r="M61" s="480">
        <v>90</v>
      </c>
      <c r="N61" s="480" t="s">
        <v>6108</v>
      </c>
      <c r="O61" s="480" t="s">
        <v>12843</v>
      </c>
      <c r="P61" s="481" t="s">
        <v>12731</v>
      </c>
      <c r="Q61" s="480" t="s">
        <v>13452</v>
      </c>
      <c r="R61" s="480" t="s">
        <v>13453</v>
      </c>
      <c r="S61" s="480" t="s">
        <v>13259</v>
      </c>
      <c r="T61" s="480" t="s">
        <v>13400</v>
      </c>
      <c r="U61" s="480" t="s">
        <v>13454</v>
      </c>
      <c r="V61" s="480" t="s">
        <v>6111</v>
      </c>
      <c r="X61" s="480" t="s">
        <v>2531</v>
      </c>
      <c r="Y61" s="480" t="s">
        <v>733</v>
      </c>
      <c r="AA61" s="480" t="s">
        <v>733</v>
      </c>
      <c r="AB61" s="480" t="s">
        <v>733</v>
      </c>
      <c r="AC61" s="480" t="s">
        <v>733</v>
      </c>
      <c r="AD61" s="480">
        <v>0.7</v>
      </c>
      <c r="AE61" s="480" t="s">
        <v>68</v>
      </c>
      <c r="AF61" s="480" t="s">
        <v>13291</v>
      </c>
      <c r="AG61" s="482">
        <v>46507</v>
      </c>
      <c r="AH61" s="482" t="s">
        <v>12843</v>
      </c>
      <c r="AI61" s="480">
        <f t="shared" si="0"/>
        <v>1</v>
      </c>
      <c r="AJ61" s="480"/>
    </row>
    <row r="62" spans="1:42">
      <c r="A62" s="480">
        <v>1</v>
      </c>
      <c r="B62" s="480" t="s">
        <v>13253</v>
      </c>
      <c r="C62" s="480" t="s">
        <v>13254</v>
      </c>
      <c r="D62" s="480">
        <v>61</v>
      </c>
      <c r="E62" s="480" t="s">
        <v>13455</v>
      </c>
      <c r="F62" s="480" t="s">
        <v>5726</v>
      </c>
      <c r="G62" s="480">
        <v>1</v>
      </c>
      <c r="H62" s="480">
        <v>0</v>
      </c>
      <c r="I62" s="480">
        <v>1</v>
      </c>
      <c r="J62" s="480" t="s">
        <v>13256</v>
      </c>
      <c r="K62" s="480" t="s">
        <v>5747</v>
      </c>
      <c r="L62" s="480">
        <v>299.08</v>
      </c>
      <c r="M62" s="480">
        <v>299.08</v>
      </c>
      <c r="N62" s="480" t="s">
        <v>5730</v>
      </c>
      <c r="O62" s="480" t="s">
        <v>12603</v>
      </c>
      <c r="P62" s="481" t="s">
        <v>12602</v>
      </c>
      <c r="Q62" s="480" t="s">
        <v>13320</v>
      </c>
      <c r="R62" s="480" t="s">
        <v>13456</v>
      </c>
      <c r="S62" s="480" t="s">
        <v>13259</v>
      </c>
      <c r="T62" s="480" t="s">
        <v>13457</v>
      </c>
      <c r="U62" s="480" t="s">
        <v>13321</v>
      </c>
      <c r="V62" s="480" t="s">
        <v>5735</v>
      </c>
      <c r="X62" s="480" t="s">
        <v>2531</v>
      </c>
      <c r="Y62" s="480" t="s">
        <v>733</v>
      </c>
      <c r="Z62" s="480" t="s">
        <v>2531</v>
      </c>
      <c r="AA62" s="480" t="s">
        <v>733</v>
      </c>
      <c r="AB62" s="480" t="s">
        <v>733</v>
      </c>
      <c r="AC62" s="480" t="s">
        <v>733</v>
      </c>
      <c r="AD62" s="480">
        <v>0.8</v>
      </c>
      <c r="AE62" s="480" t="s">
        <v>68</v>
      </c>
      <c r="AF62" s="480" t="s">
        <v>13401</v>
      </c>
      <c r="AG62" s="482">
        <v>46418</v>
      </c>
      <c r="AH62" s="482" t="s">
        <v>12603</v>
      </c>
      <c r="AI62" s="480">
        <f t="shared" si="0"/>
        <v>1</v>
      </c>
      <c r="AJ62" s="480"/>
    </row>
    <row r="63" spans="1:42" ht="15">
      <c r="A63" s="480">
        <v>1</v>
      </c>
      <c r="B63" s="480" t="s">
        <v>13272</v>
      </c>
      <c r="C63" s="480" t="s">
        <v>13273</v>
      </c>
      <c r="D63" s="480">
        <v>62</v>
      </c>
      <c r="E63" s="480" t="s">
        <v>13455</v>
      </c>
      <c r="F63" s="480" t="s">
        <v>6620</v>
      </c>
      <c r="G63" s="480">
        <v>0</v>
      </c>
      <c r="H63" s="480">
        <v>0</v>
      </c>
      <c r="I63" s="480">
        <v>1</v>
      </c>
      <c r="J63" s="480" t="s">
        <v>13256</v>
      </c>
      <c r="K63" s="480" t="s">
        <v>5747</v>
      </c>
      <c r="L63" s="480">
        <v>50</v>
      </c>
      <c r="M63" s="480" t="s">
        <v>64</v>
      </c>
      <c r="N63" s="480" t="s">
        <v>6500</v>
      </c>
      <c r="O63" s="480" t="s">
        <v>12715</v>
      </c>
      <c r="P63" s="481" t="s">
        <v>12714</v>
      </c>
      <c r="Q63" s="480" t="s">
        <v>13458</v>
      </c>
      <c r="R63" s="480" t="s">
        <v>13459</v>
      </c>
      <c r="S63" s="480" t="s">
        <v>13259</v>
      </c>
      <c r="T63" s="480" t="s">
        <v>13457</v>
      </c>
      <c r="U63" s="480" t="s">
        <v>13460</v>
      </c>
      <c r="V63" s="480" t="s">
        <v>6504</v>
      </c>
      <c r="X63" s="480" t="s">
        <v>2531</v>
      </c>
      <c r="Y63" s="480" t="s">
        <v>733</v>
      </c>
      <c r="Z63" s="480" t="s">
        <v>1607</v>
      </c>
      <c r="AA63" s="480" t="s">
        <v>733</v>
      </c>
      <c r="AB63" s="480" t="s">
        <v>733</v>
      </c>
      <c r="AC63" s="480" t="s">
        <v>733</v>
      </c>
      <c r="AD63" s="480">
        <v>0.1</v>
      </c>
      <c r="AE63" s="480" t="s">
        <v>202</v>
      </c>
      <c r="AF63" s="480" t="s">
        <v>13322</v>
      </c>
      <c r="AG63" s="482">
        <v>46783</v>
      </c>
      <c r="AH63" s="480" t="s">
        <v>12715</v>
      </c>
      <c r="AI63" s="480">
        <f t="shared" si="0"/>
        <v>0</v>
      </c>
      <c r="AJ63" s="480"/>
      <c r="AL63" s="482">
        <v>46507</v>
      </c>
      <c r="AM63" s="483">
        <f t="shared" ref="AM63:AM64" si="25">+AG63-AL63</f>
        <v>276</v>
      </c>
      <c r="AN63" s="483">
        <f t="shared" ref="AN63:AN64" si="26">+AM63/30</f>
        <v>9.1999999999999993</v>
      </c>
      <c r="AO63" s="484">
        <f t="shared" ref="AO63:AO64" si="27">+AG63-AH63</f>
        <v>123</v>
      </c>
      <c r="AP63" s="484">
        <f t="shared" ref="AP63:AP64" si="28">+AO63/30</f>
        <v>4.0999999999999996</v>
      </c>
    </row>
    <row r="64" spans="1:42" ht="15">
      <c r="A64" s="480">
        <v>1</v>
      </c>
      <c r="B64" s="480" t="s">
        <v>13272</v>
      </c>
      <c r="C64" s="480" t="s">
        <v>13273</v>
      </c>
      <c r="D64" s="480">
        <v>63</v>
      </c>
      <c r="E64" s="480" t="s">
        <v>13455</v>
      </c>
      <c r="F64" s="480" t="s">
        <v>6638</v>
      </c>
      <c r="G64" s="480">
        <v>0</v>
      </c>
      <c r="H64" s="480">
        <v>0</v>
      </c>
      <c r="I64" s="480">
        <v>1</v>
      </c>
      <c r="J64" s="480" t="s">
        <v>13256</v>
      </c>
      <c r="K64" s="480" t="s">
        <v>5747</v>
      </c>
      <c r="L64" s="480">
        <v>99.9</v>
      </c>
      <c r="M64" s="480" t="s">
        <v>64</v>
      </c>
      <c r="N64" s="480" t="s">
        <v>6500</v>
      </c>
      <c r="O64" s="480" t="s">
        <v>12719</v>
      </c>
      <c r="P64" s="481" t="s">
        <v>12718</v>
      </c>
      <c r="Q64" s="480" t="s">
        <v>13461</v>
      </c>
      <c r="R64" s="480" t="s">
        <v>13462</v>
      </c>
      <c r="S64" s="480" t="s">
        <v>13259</v>
      </c>
      <c r="T64" s="480" t="s">
        <v>13457</v>
      </c>
      <c r="U64" s="480" t="s">
        <v>13463</v>
      </c>
      <c r="V64" s="480" t="s">
        <v>6504</v>
      </c>
      <c r="X64" s="480" t="s">
        <v>2531</v>
      </c>
      <c r="Y64" s="480" t="s">
        <v>733</v>
      </c>
      <c r="Z64" s="480" t="s">
        <v>1607</v>
      </c>
      <c r="AA64" s="480" t="s">
        <v>733</v>
      </c>
      <c r="AB64" s="480" t="s">
        <v>733</v>
      </c>
      <c r="AC64" s="480" t="s">
        <v>733</v>
      </c>
      <c r="AD64" s="480">
        <v>0.1</v>
      </c>
      <c r="AE64" s="480" t="s">
        <v>202</v>
      </c>
      <c r="AF64" s="480" t="s">
        <v>13322</v>
      </c>
      <c r="AG64" s="482">
        <v>46783</v>
      </c>
      <c r="AH64" s="480" t="s">
        <v>12719</v>
      </c>
      <c r="AI64" s="480">
        <f t="shared" si="0"/>
        <v>0</v>
      </c>
      <c r="AJ64" s="480"/>
      <c r="AL64" s="482">
        <v>46507</v>
      </c>
      <c r="AM64" s="483">
        <f t="shared" si="25"/>
        <v>276</v>
      </c>
      <c r="AN64" s="483">
        <f t="shared" si="26"/>
        <v>9.1999999999999993</v>
      </c>
      <c r="AO64" s="484">
        <f t="shared" si="27"/>
        <v>45</v>
      </c>
      <c r="AP64" s="484">
        <f t="shared" si="28"/>
        <v>1.5</v>
      </c>
    </row>
    <row r="65" spans="1:43">
      <c r="A65" s="480">
        <v>1</v>
      </c>
      <c r="B65" s="480" t="s">
        <v>13253</v>
      </c>
      <c r="C65" s="480" t="s">
        <v>13254</v>
      </c>
      <c r="D65" s="480">
        <v>64</v>
      </c>
      <c r="E65" s="480" t="s">
        <v>13455</v>
      </c>
      <c r="F65" s="480" t="s">
        <v>6657</v>
      </c>
      <c r="G65" s="480">
        <v>0</v>
      </c>
      <c r="H65" s="480">
        <v>0</v>
      </c>
      <c r="I65" s="480">
        <v>1</v>
      </c>
      <c r="J65" s="480" t="s">
        <v>13256</v>
      </c>
      <c r="K65" s="480" t="s">
        <v>5747</v>
      </c>
      <c r="L65" s="480">
        <v>150</v>
      </c>
      <c r="M65" s="480" t="s">
        <v>64</v>
      </c>
      <c r="N65" s="480" t="s">
        <v>13464</v>
      </c>
      <c r="O65" s="480" t="s">
        <v>12723</v>
      </c>
      <c r="P65" s="481" t="s">
        <v>12722</v>
      </c>
      <c r="Q65" s="480" t="s">
        <v>13465</v>
      </c>
      <c r="R65" s="480" t="s">
        <v>13466</v>
      </c>
      <c r="S65" s="480" t="s">
        <v>13259</v>
      </c>
      <c r="T65" s="480" t="s">
        <v>13457</v>
      </c>
      <c r="U65" s="480" t="s">
        <v>13467</v>
      </c>
      <c r="V65" s="480" t="s">
        <v>6665</v>
      </c>
      <c r="W65" s="480" t="s">
        <v>13468</v>
      </c>
      <c r="X65" s="480" t="s">
        <v>2531</v>
      </c>
      <c r="Y65" s="480" t="s">
        <v>733</v>
      </c>
      <c r="AA65" s="480" t="s">
        <v>733</v>
      </c>
      <c r="AB65" s="480" t="s">
        <v>733</v>
      </c>
      <c r="AC65" s="480" t="s">
        <v>733</v>
      </c>
      <c r="AD65" s="480">
        <v>0.2</v>
      </c>
      <c r="AE65" s="480" t="s">
        <v>68</v>
      </c>
      <c r="AF65" s="480" t="s">
        <v>13263</v>
      </c>
      <c r="AG65" s="482">
        <v>46477</v>
      </c>
      <c r="AH65" s="482" t="s">
        <v>12723</v>
      </c>
      <c r="AI65" s="480">
        <f t="shared" si="0"/>
        <v>1</v>
      </c>
      <c r="AJ65" s="480"/>
    </row>
    <row r="66" spans="1:43">
      <c r="A66" s="480">
        <v>1</v>
      </c>
      <c r="B66" s="480" t="s">
        <v>13314</v>
      </c>
      <c r="C66" s="480" t="s">
        <v>13315</v>
      </c>
      <c r="D66" s="480">
        <v>65</v>
      </c>
      <c r="E66" s="480" t="s">
        <v>13455</v>
      </c>
      <c r="F66" s="480" t="s">
        <v>6762</v>
      </c>
      <c r="G66" s="480">
        <v>0</v>
      </c>
      <c r="H66" s="480">
        <v>0</v>
      </c>
      <c r="I66" s="480">
        <v>1</v>
      </c>
      <c r="J66" s="480" t="s">
        <v>13256</v>
      </c>
      <c r="K66" s="480" t="s">
        <v>5747</v>
      </c>
      <c r="L66" s="480">
        <v>90</v>
      </c>
      <c r="M66" s="480" t="s">
        <v>64</v>
      </c>
      <c r="N66" s="480" t="s">
        <v>6690</v>
      </c>
      <c r="O66" s="480" t="s">
        <v>12599</v>
      </c>
      <c r="P66" s="481" t="s">
        <v>12656</v>
      </c>
      <c r="Q66" s="480" t="s">
        <v>401</v>
      </c>
      <c r="R66" s="480" t="s">
        <v>13469</v>
      </c>
      <c r="S66" s="480" t="s">
        <v>13330</v>
      </c>
      <c r="T66" s="480" t="s">
        <v>13457</v>
      </c>
      <c r="U66" s="480" t="s">
        <v>674</v>
      </c>
      <c r="W66" s="480" t="s">
        <v>13368</v>
      </c>
      <c r="X66" s="480" t="s">
        <v>2531</v>
      </c>
      <c r="Y66" s="480" t="s">
        <v>733</v>
      </c>
      <c r="AA66" s="480" t="s">
        <v>733</v>
      </c>
      <c r="AB66" s="480" t="s">
        <v>733</v>
      </c>
      <c r="AC66" s="480" t="s">
        <v>1214</v>
      </c>
      <c r="AD66" s="480" t="s">
        <v>5774</v>
      </c>
      <c r="AF66" s="480" t="s">
        <v>5774</v>
      </c>
      <c r="AH66" s="480" t="s">
        <v>12599</v>
      </c>
      <c r="AI66" s="480" t="str">
        <f t="shared" si="0"/>
        <v/>
      </c>
      <c r="AJ66" s="480"/>
    </row>
    <row r="67" spans="1:43">
      <c r="A67" s="480">
        <v>1</v>
      </c>
      <c r="B67" s="480" t="s">
        <v>13253</v>
      </c>
      <c r="C67" s="480" t="s">
        <v>13254</v>
      </c>
      <c r="D67" s="480">
        <v>66</v>
      </c>
      <c r="E67" s="480" t="s">
        <v>13455</v>
      </c>
      <c r="F67" s="480" t="s">
        <v>7138</v>
      </c>
      <c r="G67" s="480">
        <v>1</v>
      </c>
      <c r="H67" s="480">
        <v>0</v>
      </c>
      <c r="I67" s="480">
        <v>1</v>
      </c>
      <c r="J67" s="480" t="s">
        <v>13256</v>
      </c>
      <c r="K67" s="480" t="s">
        <v>5747</v>
      </c>
      <c r="L67" s="480">
        <v>250</v>
      </c>
      <c r="M67" s="480">
        <v>250</v>
      </c>
      <c r="N67" s="480" t="s">
        <v>5973</v>
      </c>
      <c r="O67" s="480" t="s">
        <v>12789</v>
      </c>
      <c r="P67" s="481" t="s">
        <v>12781</v>
      </c>
      <c r="Q67" s="480" t="s">
        <v>13470</v>
      </c>
      <c r="R67" s="480" t="s">
        <v>13471</v>
      </c>
      <c r="S67" s="480" t="s">
        <v>13259</v>
      </c>
      <c r="T67" s="480" t="s">
        <v>13457</v>
      </c>
      <c r="U67" s="480" t="s">
        <v>13472</v>
      </c>
      <c r="V67" s="480" t="s">
        <v>7141</v>
      </c>
      <c r="W67" s="480" t="s">
        <v>13473</v>
      </c>
      <c r="X67" s="480" t="s">
        <v>2531</v>
      </c>
      <c r="Y67" s="480" t="s">
        <v>733</v>
      </c>
      <c r="Z67" s="480" t="s">
        <v>2531</v>
      </c>
      <c r="AA67" s="480" t="s">
        <v>733</v>
      </c>
      <c r="AB67" s="480" t="s">
        <v>733</v>
      </c>
      <c r="AC67" s="480" t="s">
        <v>733</v>
      </c>
      <c r="AD67" s="480">
        <v>0.9</v>
      </c>
      <c r="AE67" s="480" t="s">
        <v>68</v>
      </c>
      <c r="AF67" s="480" t="s">
        <v>13263</v>
      </c>
      <c r="AG67" s="482">
        <v>46477</v>
      </c>
      <c r="AH67" s="482" t="s">
        <v>12789</v>
      </c>
      <c r="AI67" s="480">
        <f t="shared" ref="AI67:AI121" si="29">IF(AG67="","",(IF(AG67&lt;=DATE(2027,4,30),1,0)))</f>
        <v>1</v>
      </c>
      <c r="AJ67" s="480"/>
    </row>
    <row r="68" spans="1:43">
      <c r="A68" s="480">
        <v>1</v>
      </c>
      <c r="B68" s="480" t="s">
        <v>13253</v>
      </c>
      <c r="C68" s="480" t="s">
        <v>13254</v>
      </c>
      <c r="D68" s="480">
        <v>67</v>
      </c>
      <c r="E68" s="480" t="s">
        <v>13455</v>
      </c>
      <c r="F68" s="480" t="s">
        <v>7274</v>
      </c>
      <c r="G68" s="480">
        <v>1</v>
      </c>
      <c r="H68" s="480">
        <v>0</v>
      </c>
      <c r="I68" s="480">
        <v>1</v>
      </c>
      <c r="J68" s="480" t="s">
        <v>13256</v>
      </c>
      <c r="K68" s="480" t="s">
        <v>5747</v>
      </c>
      <c r="L68" s="480">
        <v>75</v>
      </c>
      <c r="M68" s="480">
        <v>75</v>
      </c>
      <c r="N68" s="480" t="s">
        <v>7276</v>
      </c>
      <c r="O68" s="480" t="s">
        <v>12814</v>
      </c>
      <c r="P68" s="481" t="s">
        <v>12707</v>
      </c>
      <c r="Q68" s="480" t="s">
        <v>13474</v>
      </c>
      <c r="R68" s="480" t="s">
        <v>13475</v>
      </c>
      <c r="S68" s="480" t="s">
        <v>13259</v>
      </c>
      <c r="T68" s="480" t="s">
        <v>13457</v>
      </c>
      <c r="U68" s="480" t="s">
        <v>13476</v>
      </c>
      <c r="V68" s="480" t="s">
        <v>7280</v>
      </c>
      <c r="W68" s="480" t="s">
        <v>13477</v>
      </c>
      <c r="X68" s="480" t="s">
        <v>2531</v>
      </c>
      <c r="Y68" s="480" t="s">
        <v>733</v>
      </c>
      <c r="Z68" s="480" t="s">
        <v>2531</v>
      </c>
      <c r="AA68" s="480" t="s">
        <v>733</v>
      </c>
      <c r="AB68" s="480" t="s">
        <v>733</v>
      </c>
      <c r="AC68" s="480" t="s">
        <v>733</v>
      </c>
      <c r="AD68" s="480">
        <v>0.65</v>
      </c>
      <c r="AE68" s="480" t="s">
        <v>68</v>
      </c>
      <c r="AF68" s="480" t="s">
        <v>13291</v>
      </c>
      <c r="AG68" s="482">
        <v>46507</v>
      </c>
      <c r="AH68" s="482" t="s">
        <v>12814</v>
      </c>
      <c r="AI68" s="480">
        <f t="shared" si="29"/>
        <v>1</v>
      </c>
      <c r="AJ68" s="480"/>
    </row>
    <row r="69" spans="1:43">
      <c r="A69" s="480">
        <v>1</v>
      </c>
      <c r="B69" s="480" t="s">
        <v>13253</v>
      </c>
      <c r="C69" s="480" t="s">
        <v>13254</v>
      </c>
      <c r="D69" s="480">
        <v>68</v>
      </c>
      <c r="E69" s="480" t="s">
        <v>13455</v>
      </c>
      <c r="F69" s="480" t="s">
        <v>7333</v>
      </c>
      <c r="G69" s="480">
        <v>1</v>
      </c>
      <c r="H69" s="480">
        <v>0</v>
      </c>
      <c r="I69" s="480">
        <v>1</v>
      </c>
      <c r="J69" s="480" t="s">
        <v>13256</v>
      </c>
      <c r="K69" s="480" t="s">
        <v>5747</v>
      </c>
      <c r="L69" s="480">
        <v>455.68</v>
      </c>
      <c r="M69" s="480">
        <v>455.68</v>
      </c>
      <c r="N69" s="480" t="s">
        <v>4420</v>
      </c>
      <c r="O69" s="480" t="s">
        <v>12675</v>
      </c>
      <c r="P69" s="481" t="s">
        <v>12617</v>
      </c>
      <c r="Q69" s="480" t="s">
        <v>13478</v>
      </c>
      <c r="R69" s="480" t="s">
        <v>13479</v>
      </c>
      <c r="S69" s="480" t="s">
        <v>13259</v>
      </c>
      <c r="T69" s="480" t="s">
        <v>13457</v>
      </c>
      <c r="U69" s="480" t="s">
        <v>13480</v>
      </c>
      <c r="V69" s="480" t="s">
        <v>6313</v>
      </c>
      <c r="W69" s="480" t="s">
        <v>13284</v>
      </c>
      <c r="X69" s="480" t="s">
        <v>2531</v>
      </c>
      <c r="Y69" s="480" t="s">
        <v>733</v>
      </c>
      <c r="AA69" s="480" t="s">
        <v>733</v>
      </c>
      <c r="AB69" s="480" t="s">
        <v>733</v>
      </c>
      <c r="AC69" s="480" t="s">
        <v>733</v>
      </c>
      <c r="AD69" s="480">
        <v>0.75</v>
      </c>
      <c r="AE69" s="480" t="s">
        <v>68</v>
      </c>
      <c r="AF69" s="480" t="s">
        <v>13263</v>
      </c>
      <c r="AG69" s="482">
        <v>46477</v>
      </c>
      <c r="AH69" s="482" t="s">
        <v>12675</v>
      </c>
      <c r="AI69" s="480">
        <f t="shared" si="29"/>
        <v>1</v>
      </c>
      <c r="AJ69" s="480"/>
    </row>
    <row r="70" spans="1:43" ht="15">
      <c r="A70" s="480">
        <v>1</v>
      </c>
      <c r="B70" s="480" t="s">
        <v>13272</v>
      </c>
      <c r="C70" s="480" t="s">
        <v>13273</v>
      </c>
      <c r="D70" s="480">
        <v>69</v>
      </c>
      <c r="E70" s="480" t="s">
        <v>13455</v>
      </c>
      <c r="F70" s="480" t="s">
        <v>7489</v>
      </c>
      <c r="G70" s="480">
        <v>1</v>
      </c>
      <c r="H70" s="480">
        <v>0</v>
      </c>
      <c r="I70" s="480">
        <v>1</v>
      </c>
      <c r="J70" s="480" t="s">
        <v>13256</v>
      </c>
      <c r="K70" s="480" t="s">
        <v>5747</v>
      </c>
      <c r="L70" s="480">
        <v>100</v>
      </c>
      <c r="M70" s="480">
        <v>100</v>
      </c>
      <c r="N70" s="480" t="s">
        <v>7493</v>
      </c>
      <c r="O70" s="480" t="s">
        <v>12685</v>
      </c>
      <c r="P70" s="481" t="s">
        <v>12846</v>
      </c>
      <c r="Q70" s="480" t="s">
        <v>13481</v>
      </c>
      <c r="R70" s="480" t="s">
        <v>13482</v>
      </c>
      <c r="S70" s="480" t="s">
        <v>13259</v>
      </c>
      <c r="T70" s="480" t="s">
        <v>13457</v>
      </c>
      <c r="U70" s="480" t="s">
        <v>13483</v>
      </c>
      <c r="V70" s="480" t="s">
        <v>7497</v>
      </c>
      <c r="W70" s="480" t="s">
        <v>13484</v>
      </c>
      <c r="X70" s="480" t="s">
        <v>2531</v>
      </c>
      <c r="Y70" s="480" t="s">
        <v>733</v>
      </c>
      <c r="Z70" s="480" t="s">
        <v>2531</v>
      </c>
      <c r="AA70" s="480" t="s">
        <v>733</v>
      </c>
      <c r="AB70" s="480" t="s">
        <v>733</v>
      </c>
      <c r="AC70" s="480" t="s">
        <v>733</v>
      </c>
      <c r="AD70" s="480">
        <v>0.9</v>
      </c>
      <c r="AE70" s="480" t="s">
        <v>202</v>
      </c>
      <c r="AF70" s="480" t="s">
        <v>13485</v>
      </c>
      <c r="AG70" s="482">
        <v>46599</v>
      </c>
      <c r="AH70" s="480" t="s">
        <v>12685</v>
      </c>
      <c r="AI70" s="480">
        <f t="shared" si="29"/>
        <v>0</v>
      </c>
      <c r="AJ70" s="480"/>
      <c r="AL70" s="482">
        <v>46507</v>
      </c>
      <c r="AM70" s="483">
        <f t="shared" ref="AM70:AM71" si="30">+AG70-AL70</f>
        <v>92</v>
      </c>
      <c r="AN70" s="483">
        <f t="shared" ref="AN70:AN71" si="31">+AM70/30</f>
        <v>3.0666666666666669</v>
      </c>
      <c r="AO70" s="484">
        <f t="shared" ref="AO70:AO71" si="32">+AG70-AH70</f>
        <v>92</v>
      </c>
      <c r="AP70" s="484">
        <f t="shared" ref="AP70:AP71" si="33">+AO70/30</f>
        <v>3.0666666666666669</v>
      </c>
    </row>
    <row r="71" spans="1:43" ht="15">
      <c r="A71" s="480">
        <v>1</v>
      </c>
      <c r="B71" s="480" t="s">
        <v>13272</v>
      </c>
      <c r="C71" s="480" t="s">
        <v>13273</v>
      </c>
      <c r="D71" s="480">
        <v>70</v>
      </c>
      <c r="E71" s="480" t="s">
        <v>13486</v>
      </c>
      <c r="F71" s="480" t="s">
        <v>5640</v>
      </c>
      <c r="G71" s="480">
        <v>1</v>
      </c>
      <c r="H71" s="480">
        <v>0</v>
      </c>
      <c r="I71" s="480">
        <v>1</v>
      </c>
      <c r="J71" s="480" t="s">
        <v>13256</v>
      </c>
      <c r="K71" s="480" t="s">
        <v>5663</v>
      </c>
      <c r="L71" s="480">
        <v>75</v>
      </c>
      <c r="M71" s="480">
        <v>75</v>
      </c>
      <c r="N71" s="480" t="s">
        <v>5644</v>
      </c>
      <c r="O71" s="480" t="s">
        <v>12595</v>
      </c>
      <c r="P71" s="481" t="s">
        <v>12594</v>
      </c>
      <c r="Q71" s="480" t="s">
        <v>525</v>
      </c>
      <c r="R71" s="480" t="s">
        <v>13487</v>
      </c>
      <c r="S71" s="480" t="s">
        <v>13259</v>
      </c>
      <c r="T71" s="480" t="s">
        <v>13488</v>
      </c>
      <c r="U71" s="480" t="s">
        <v>676</v>
      </c>
      <c r="V71" s="480" t="s">
        <v>5650</v>
      </c>
      <c r="W71" s="480" t="s">
        <v>13327</v>
      </c>
      <c r="X71" s="480" t="s">
        <v>2531</v>
      </c>
      <c r="Y71" s="480" t="s">
        <v>733</v>
      </c>
      <c r="AA71" s="480" t="s">
        <v>733</v>
      </c>
      <c r="AB71" s="480" t="s">
        <v>733</v>
      </c>
      <c r="AC71" s="480" t="s">
        <v>733</v>
      </c>
      <c r="AD71" s="480">
        <v>0.55000000000000004</v>
      </c>
      <c r="AE71" s="480" t="s">
        <v>202</v>
      </c>
      <c r="AF71" s="480" t="s">
        <v>13489</v>
      </c>
      <c r="AG71" s="482">
        <v>46843</v>
      </c>
      <c r="AH71" s="480" t="s">
        <v>12595</v>
      </c>
      <c r="AI71" s="480">
        <f t="shared" si="29"/>
        <v>0</v>
      </c>
      <c r="AJ71" s="480"/>
      <c r="AL71" s="482">
        <v>46507</v>
      </c>
      <c r="AM71" s="483">
        <f t="shared" si="30"/>
        <v>336</v>
      </c>
      <c r="AN71" s="483">
        <f t="shared" si="31"/>
        <v>11.2</v>
      </c>
      <c r="AO71" s="484">
        <f t="shared" si="32"/>
        <v>456</v>
      </c>
      <c r="AP71" s="484">
        <f t="shared" si="33"/>
        <v>15.2</v>
      </c>
      <c r="AQ71" s="480" t="s">
        <v>13490</v>
      </c>
    </row>
    <row r="72" spans="1:43">
      <c r="A72" s="480">
        <v>1</v>
      </c>
      <c r="B72" s="480" t="s">
        <v>13253</v>
      </c>
      <c r="C72" s="480" t="s">
        <v>13254</v>
      </c>
      <c r="D72" s="480">
        <v>71</v>
      </c>
      <c r="E72" s="480" t="s">
        <v>13486</v>
      </c>
      <c r="F72" s="480" t="s">
        <v>5970</v>
      </c>
      <c r="G72" s="480">
        <v>1</v>
      </c>
      <c r="H72" s="480">
        <v>0</v>
      </c>
      <c r="I72" s="480">
        <v>1</v>
      </c>
      <c r="J72" s="480" t="s">
        <v>13256</v>
      </c>
      <c r="K72" s="480" t="s">
        <v>5663</v>
      </c>
      <c r="L72" s="480">
        <v>125</v>
      </c>
      <c r="M72" s="480">
        <v>125</v>
      </c>
      <c r="N72" s="480" t="s">
        <v>5973</v>
      </c>
      <c r="O72" s="480" t="s">
        <v>12632</v>
      </c>
      <c r="P72" s="481" t="s">
        <v>12631</v>
      </c>
      <c r="Q72" s="480" t="s">
        <v>13491</v>
      </c>
      <c r="R72" s="480" t="s">
        <v>13492</v>
      </c>
      <c r="S72" s="480" t="s">
        <v>13259</v>
      </c>
      <c r="T72" s="480" t="s">
        <v>13488</v>
      </c>
      <c r="U72" s="480" t="s">
        <v>13493</v>
      </c>
      <c r="V72" s="480" t="s">
        <v>5976</v>
      </c>
      <c r="X72" s="480" t="s">
        <v>2531</v>
      </c>
      <c r="Y72" s="480" t="s">
        <v>733</v>
      </c>
      <c r="Z72" s="480" t="s">
        <v>2531</v>
      </c>
      <c r="AA72" s="480" t="s">
        <v>733</v>
      </c>
      <c r="AB72" s="480" t="s">
        <v>733</v>
      </c>
      <c r="AC72" s="480" t="s">
        <v>733</v>
      </c>
      <c r="AD72" s="480">
        <v>0.85</v>
      </c>
      <c r="AE72" s="480" t="s">
        <v>68</v>
      </c>
      <c r="AF72" s="480" t="s">
        <v>13263</v>
      </c>
      <c r="AG72" s="482">
        <v>46477</v>
      </c>
      <c r="AH72" s="482" t="s">
        <v>12632</v>
      </c>
      <c r="AI72" s="480">
        <f t="shared" si="29"/>
        <v>1</v>
      </c>
      <c r="AJ72" s="480"/>
    </row>
    <row r="73" spans="1:43">
      <c r="A73" s="480">
        <v>1</v>
      </c>
      <c r="B73" s="480" t="s">
        <v>13253</v>
      </c>
      <c r="C73" s="480" t="s">
        <v>13254</v>
      </c>
      <c r="D73" s="480">
        <v>72</v>
      </c>
      <c r="E73" s="480" t="s">
        <v>13486</v>
      </c>
      <c r="F73" s="480" t="s">
        <v>6137</v>
      </c>
      <c r="G73" s="480">
        <v>1</v>
      </c>
      <c r="H73" s="480">
        <v>0</v>
      </c>
      <c r="I73" s="480">
        <v>1</v>
      </c>
      <c r="J73" s="480" t="s">
        <v>13256</v>
      </c>
      <c r="K73" s="480" t="s">
        <v>5663</v>
      </c>
      <c r="L73" s="480">
        <v>100</v>
      </c>
      <c r="M73" s="480">
        <v>100</v>
      </c>
      <c r="N73" s="480" t="s">
        <v>4521</v>
      </c>
      <c r="O73" s="480" t="s">
        <v>12603</v>
      </c>
      <c r="P73" s="481" t="s">
        <v>12651</v>
      </c>
      <c r="Q73" s="480" t="s">
        <v>13431</v>
      </c>
      <c r="R73" s="480" t="s">
        <v>13494</v>
      </c>
      <c r="S73" s="480" t="s">
        <v>13259</v>
      </c>
      <c r="T73" s="480" t="s">
        <v>13488</v>
      </c>
      <c r="U73" s="480" t="s">
        <v>9566</v>
      </c>
      <c r="V73" s="480" t="s">
        <v>6144</v>
      </c>
      <c r="W73" s="480" t="s">
        <v>13433</v>
      </c>
      <c r="X73" s="480" t="s">
        <v>2531</v>
      </c>
      <c r="Y73" s="480" t="s">
        <v>733</v>
      </c>
      <c r="Z73" s="480" t="s">
        <v>2531</v>
      </c>
      <c r="AA73" s="480" t="s">
        <v>733</v>
      </c>
      <c r="AB73" s="480" t="s">
        <v>733</v>
      </c>
      <c r="AC73" s="480" t="s">
        <v>733</v>
      </c>
      <c r="AD73" s="480">
        <v>0.68</v>
      </c>
      <c r="AE73" s="480" t="s">
        <v>68</v>
      </c>
      <c r="AF73" s="480" t="s">
        <v>13434</v>
      </c>
      <c r="AG73" s="482">
        <v>46446</v>
      </c>
      <c r="AH73" s="482" t="s">
        <v>12603</v>
      </c>
      <c r="AI73" s="480">
        <f t="shared" si="29"/>
        <v>1</v>
      </c>
      <c r="AJ73" s="480"/>
    </row>
    <row r="74" spans="1:43">
      <c r="A74" s="480">
        <v>1</v>
      </c>
      <c r="B74" s="480" t="s">
        <v>13253</v>
      </c>
      <c r="C74" s="480" t="s">
        <v>13254</v>
      </c>
      <c r="D74" s="480">
        <v>73</v>
      </c>
      <c r="E74" s="480" t="s">
        <v>13486</v>
      </c>
      <c r="F74" s="480" t="s">
        <v>6307</v>
      </c>
      <c r="G74" s="480">
        <v>1</v>
      </c>
      <c r="H74" s="480">
        <v>0</v>
      </c>
      <c r="I74" s="480">
        <v>1</v>
      </c>
      <c r="J74" s="480" t="s">
        <v>13256</v>
      </c>
      <c r="K74" s="480" t="s">
        <v>5663</v>
      </c>
      <c r="L74" s="480">
        <v>123.2</v>
      </c>
      <c r="M74" s="480">
        <v>123.2</v>
      </c>
      <c r="N74" s="480" t="s">
        <v>4420</v>
      </c>
      <c r="O74" s="480" t="s">
        <v>12675</v>
      </c>
      <c r="P74" s="481" t="s">
        <v>12631</v>
      </c>
      <c r="Q74" s="480" t="s">
        <v>13495</v>
      </c>
      <c r="R74" s="480" t="s">
        <v>13496</v>
      </c>
      <c r="S74" s="480" t="s">
        <v>13259</v>
      </c>
      <c r="T74" s="480" t="s">
        <v>13488</v>
      </c>
      <c r="U74" s="480" t="s">
        <v>13497</v>
      </c>
      <c r="V74" s="480" t="s">
        <v>6313</v>
      </c>
      <c r="W74" s="480" t="s">
        <v>13284</v>
      </c>
      <c r="X74" s="480" t="s">
        <v>2531</v>
      </c>
      <c r="Y74" s="480" t="s">
        <v>733</v>
      </c>
      <c r="AA74" s="480" t="s">
        <v>733</v>
      </c>
      <c r="AB74" s="480" t="s">
        <v>733</v>
      </c>
      <c r="AC74" s="480" t="s">
        <v>733</v>
      </c>
      <c r="AD74" s="480">
        <v>0.75</v>
      </c>
      <c r="AE74" s="480" t="s">
        <v>68</v>
      </c>
      <c r="AF74" s="480" t="s">
        <v>13263</v>
      </c>
      <c r="AG74" s="482">
        <v>46477</v>
      </c>
      <c r="AH74" s="482" t="s">
        <v>12675</v>
      </c>
      <c r="AI74" s="480">
        <f t="shared" si="29"/>
        <v>1</v>
      </c>
      <c r="AJ74" s="480"/>
    </row>
    <row r="75" spans="1:43">
      <c r="A75" s="480">
        <v>1</v>
      </c>
      <c r="B75" s="480" t="s">
        <v>13253</v>
      </c>
      <c r="C75" s="480" t="s">
        <v>13254</v>
      </c>
      <c r="D75" s="480">
        <v>74</v>
      </c>
      <c r="E75" s="480" t="s">
        <v>13486</v>
      </c>
      <c r="F75" s="480" t="s">
        <v>6686</v>
      </c>
      <c r="G75" s="480">
        <v>1</v>
      </c>
      <c r="H75" s="480">
        <v>0</v>
      </c>
      <c r="I75" s="480">
        <v>1</v>
      </c>
      <c r="J75" s="480" t="s">
        <v>13256</v>
      </c>
      <c r="K75" s="480" t="s">
        <v>5663</v>
      </c>
      <c r="L75" s="480">
        <v>72</v>
      </c>
      <c r="M75" s="480">
        <v>72</v>
      </c>
      <c r="N75" s="480" t="s">
        <v>6690</v>
      </c>
      <c r="O75" s="480" t="s">
        <v>12704</v>
      </c>
      <c r="P75" s="481" t="s">
        <v>12672</v>
      </c>
      <c r="Q75" s="480" t="s">
        <v>401</v>
      </c>
      <c r="R75" s="480" t="s">
        <v>13498</v>
      </c>
      <c r="S75" s="480" t="s">
        <v>13259</v>
      </c>
      <c r="T75" s="480" t="s">
        <v>13488</v>
      </c>
      <c r="U75" s="480" t="s">
        <v>674</v>
      </c>
      <c r="W75" s="480" t="s">
        <v>13368</v>
      </c>
      <c r="X75" s="480" t="s">
        <v>2531</v>
      </c>
      <c r="Y75" s="480" t="s">
        <v>733</v>
      </c>
      <c r="AA75" s="480" t="s">
        <v>733</v>
      </c>
      <c r="AB75" s="480" t="s">
        <v>733</v>
      </c>
      <c r="AC75" s="480" t="s">
        <v>733</v>
      </c>
      <c r="AD75" s="480">
        <v>0.6</v>
      </c>
      <c r="AE75" s="480" t="s">
        <v>68</v>
      </c>
      <c r="AF75" s="480" t="s">
        <v>13291</v>
      </c>
      <c r="AG75" s="482">
        <v>46507</v>
      </c>
      <c r="AH75" s="482" t="s">
        <v>12704</v>
      </c>
      <c r="AI75" s="480">
        <f t="shared" si="29"/>
        <v>1</v>
      </c>
      <c r="AJ75" s="480"/>
    </row>
    <row r="76" spans="1:43" ht="15">
      <c r="A76" s="480">
        <v>1</v>
      </c>
      <c r="B76" s="480" t="s">
        <v>13272</v>
      </c>
      <c r="C76" s="480" t="s">
        <v>13273</v>
      </c>
      <c r="D76" s="480">
        <v>75</v>
      </c>
      <c r="E76" s="480" t="s">
        <v>13486</v>
      </c>
      <c r="F76" s="480" t="s">
        <v>6750</v>
      </c>
      <c r="G76" s="480">
        <v>1</v>
      </c>
      <c r="H76" s="480">
        <v>0</v>
      </c>
      <c r="I76" s="480">
        <v>1</v>
      </c>
      <c r="J76" s="480" t="s">
        <v>13256</v>
      </c>
      <c r="K76" s="480" t="s">
        <v>5663</v>
      </c>
      <c r="L76" s="480">
        <v>54</v>
      </c>
      <c r="M76" s="480">
        <v>54</v>
      </c>
      <c r="N76" s="480" t="s">
        <v>5644</v>
      </c>
      <c r="O76" s="480" t="s">
        <v>12732</v>
      </c>
      <c r="P76" s="481" t="s">
        <v>12731</v>
      </c>
      <c r="Q76" s="480" t="s">
        <v>525</v>
      </c>
      <c r="R76" s="480" t="s">
        <v>13499</v>
      </c>
      <c r="S76" s="480" t="s">
        <v>13259</v>
      </c>
      <c r="T76" s="480" t="s">
        <v>13488</v>
      </c>
      <c r="U76" s="480" t="s">
        <v>676</v>
      </c>
      <c r="V76" s="480" t="s">
        <v>5650</v>
      </c>
      <c r="W76" s="480" t="s">
        <v>13327</v>
      </c>
      <c r="X76" s="480" t="s">
        <v>2531</v>
      </c>
      <c r="Y76" s="480" t="s">
        <v>733</v>
      </c>
      <c r="AA76" s="480" t="s">
        <v>733</v>
      </c>
      <c r="AB76" s="480" t="s">
        <v>733</v>
      </c>
      <c r="AC76" s="480" t="s">
        <v>733</v>
      </c>
      <c r="AD76" s="480">
        <v>0.55000000000000004</v>
      </c>
      <c r="AE76" s="480" t="s">
        <v>202</v>
      </c>
      <c r="AF76" s="480" t="s">
        <v>13489</v>
      </c>
      <c r="AG76" s="482">
        <v>46843</v>
      </c>
      <c r="AH76" s="480" t="s">
        <v>12732</v>
      </c>
      <c r="AI76" s="480">
        <f t="shared" si="29"/>
        <v>0</v>
      </c>
      <c r="AJ76" s="480"/>
      <c r="AL76" s="482">
        <v>46507</v>
      </c>
      <c r="AM76" s="483">
        <f t="shared" ref="AM76:AM77" si="34">+AG76-AL76</f>
        <v>336</v>
      </c>
      <c r="AN76" s="483">
        <f t="shared" ref="AN76:AN77" si="35">+AM76/30</f>
        <v>11.2</v>
      </c>
      <c r="AO76" s="484">
        <f t="shared" ref="AO76:AO79" si="36">+AG76-AH76</f>
        <v>190</v>
      </c>
      <c r="AP76" s="484">
        <f t="shared" ref="AP76:AP77" si="37">+AO76/30</f>
        <v>6.333333333333333</v>
      </c>
      <c r="AQ76" s="480" t="s">
        <v>13490</v>
      </c>
    </row>
    <row r="77" spans="1:43" ht="15">
      <c r="A77" s="480">
        <v>1</v>
      </c>
      <c r="B77" s="480" t="s">
        <v>13272</v>
      </c>
      <c r="C77" s="480" t="s">
        <v>13273</v>
      </c>
      <c r="D77" s="480">
        <v>76</v>
      </c>
      <c r="E77" s="480" t="s">
        <v>13486</v>
      </c>
      <c r="F77" s="480" t="s">
        <v>6797</v>
      </c>
      <c r="G77" s="480">
        <v>1</v>
      </c>
      <c r="H77" s="480">
        <v>0</v>
      </c>
      <c r="I77" s="480">
        <v>1</v>
      </c>
      <c r="J77" s="480" t="s">
        <v>13256</v>
      </c>
      <c r="K77" s="480" t="s">
        <v>5663</v>
      </c>
      <c r="L77" s="480">
        <v>193.6</v>
      </c>
      <c r="M77" s="480">
        <v>193.6</v>
      </c>
      <c r="N77" s="480" t="s">
        <v>4514</v>
      </c>
      <c r="O77" s="480" t="s">
        <v>12635</v>
      </c>
      <c r="P77" s="481" t="s">
        <v>12690</v>
      </c>
      <c r="Q77" s="480" t="s">
        <v>13298</v>
      </c>
      <c r="R77" s="480" t="s">
        <v>13500</v>
      </c>
      <c r="S77" s="480" t="s">
        <v>13259</v>
      </c>
      <c r="T77" s="480" t="s">
        <v>13488</v>
      </c>
      <c r="U77" s="480" t="s">
        <v>13300</v>
      </c>
      <c r="W77" s="480" t="s">
        <v>13301</v>
      </c>
      <c r="X77" s="480" t="s">
        <v>2531</v>
      </c>
      <c r="Y77" s="480" t="s">
        <v>733</v>
      </c>
      <c r="Z77" s="480" t="s">
        <v>2531</v>
      </c>
      <c r="AA77" s="480" t="s">
        <v>733</v>
      </c>
      <c r="AB77" s="480" t="s">
        <v>733</v>
      </c>
      <c r="AC77" s="480" t="s">
        <v>733</v>
      </c>
      <c r="AD77" s="480">
        <v>0.85</v>
      </c>
      <c r="AE77" s="480" t="s">
        <v>202</v>
      </c>
      <c r="AF77" s="480" t="s">
        <v>13302</v>
      </c>
      <c r="AG77" s="482">
        <v>46568</v>
      </c>
      <c r="AH77" s="480" t="s">
        <v>12635</v>
      </c>
      <c r="AI77" s="480">
        <f t="shared" si="29"/>
        <v>0</v>
      </c>
      <c r="AJ77" s="480"/>
      <c r="AL77" s="482">
        <v>46507</v>
      </c>
      <c r="AM77" s="483">
        <f t="shared" si="34"/>
        <v>61</v>
      </c>
      <c r="AN77" s="483">
        <f t="shared" si="35"/>
        <v>2.0333333333333332</v>
      </c>
      <c r="AO77" s="484">
        <f t="shared" si="36"/>
        <v>205</v>
      </c>
      <c r="AP77" s="484">
        <f t="shared" si="37"/>
        <v>6.833333333333333</v>
      </c>
    </row>
    <row r="78" spans="1:43">
      <c r="A78" s="480">
        <v>1</v>
      </c>
      <c r="B78" s="480" t="s">
        <v>13253</v>
      </c>
      <c r="C78" s="480" t="s">
        <v>13254</v>
      </c>
      <c r="D78" s="480">
        <v>77</v>
      </c>
      <c r="E78" s="480" t="s">
        <v>13486</v>
      </c>
      <c r="F78" s="480" t="s">
        <v>6805</v>
      </c>
      <c r="G78" s="480">
        <v>0</v>
      </c>
      <c r="H78" s="480">
        <v>0</v>
      </c>
      <c r="I78" s="480">
        <v>1</v>
      </c>
      <c r="J78" s="480" t="s">
        <v>13256</v>
      </c>
      <c r="K78" s="480" t="s">
        <v>5663</v>
      </c>
      <c r="L78" s="480">
        <v>150</v>
      </c>
      <c r="M78" s="480" t="s">
        <v>64</v>
      </c>
      <c r="N78" s="480" t="s">
        <v>13464</v>
      </c>
      <c r="O78" s="480" t="s">
        <v>12723</v>
      </c>
      <c r="P78" s="481" t="s">
        <v>12722</v>
      </c>
      <c r="Q78" s="480" t="s">
        <v>13501</v>
      </c>
      <c r="R78" s="480" t="s">
        <v>13502</v>
      </c>
      <c r="S78" s="480" t="s">
        <v>13259</v>
      </c>
      <c r="T78" s="480" t="s">
        <v>13488</v>
      </c>
      <c r="U78" s="480" t="s">
        <v>13503</v>
      </c>
      <c r="V78" s="480" t="s">
        <v>6811</v>
      </c>
      <c r="W78" s="480" t="s">
        <v>13468</v>
      </c>
      <c r="X78" s="480" t="s">
        <v>2531</v>
      </c>
      <c r="Y78" s="480" t="s">
        <v>733</v>
      </c>
      <c r="Z78" s="480" t="s">
        <v>2531</v>
      </c>
      <c r="AA78" s="480" t="s">
        <v>733</v>
      </c>
      <c r="AB78" s="480" t="s">
        <v>733</v>
      </c>
      <c r="AC78" s="480" t="s">
        <v>733</v>
      </c>
      <c r="AD78" s="480">
        <v>0.25</v>
      </c>
      <c r="AE78" s="480" t="s">
        <v>68</v>
      </c>
      <c r="AF78" s="480" t="s">
        <v>13263</v>
      </c>
      <c r="AG78" s="482">
        <v>46477</v>
      </c>
      <c r="AH78" s="482" t="s">
        <v>12723</v>
      </c>
      <c r="AI78" s="480">
        <f t="shared" si="29"/>
        <v>1</v>
      </c>
      <c r="AJ78" s="480"/>
    </row>
    <row r="79" spans="1:43" ht="15">
      <c r="A79" s="480">
        <v>1</v>
      </c>
      <c r="B79" s="480" t="s">
        <v>13272</v>
      </c>
      <c r="C79" s="480" t="s">
        <v>13273</v>
      </c>
      <c r="D79" s="480">
        <v>78</v>
      </c>
      <c r="E79" s="480" t="s">
        <v>13486</v>
      </c>
      <c r="F79" s="480" t="s">
        <v>7112</v>
      </c>
      <c r="G79" s="480">
        <v>1</v>
      </c>
      <c r="H79" s="480">
        <v>0</v>
      </c>
      <c r="I79" s="480">
        <v>1</v>
      </c>
      <c r="J79" s="480" t="s">
        <v>13256</v>
      </c>
      <c r="K79" s="480" t="s">
        <v>5663</v>
      </c>
      <c r="L79" s="480">
        <v>102</v>
      </c>
      <c r="M79" s="480">
        <v>102</v>
      </c>
      <c r="N79" s="480" t="s">
        <v>7116</v>
      </c>
      <c r="O79" s="480" t="s">
        <v>12723</v>
      </c>
      <c r="P79" s="481" t="s">
        <v>12656</v>
      </c>
      <c r="Q79" s="480" t="s">
        <v>13371</v>
      </c>
      <c r="R79" s="480" t="s">
        <v>13504</v>
      </c>
      <c r="S79" s="480" t="s">
        <v>13330</v>
      </c>
      <c r="T79" s="480" t="s">
        <v>13488</v>
      </c>
      <c r="U79" s="480" t="s">
        <v>13505</v>
      </c>
      <c r="V79" s="480" t="s">
        <v>7118</v>
      </c>
      <c r="W79" s="480" t="s">
        <v>13374</v>
      </c>
      <c r="X79" s="480" t="s">
        <v>2531</v>
      </c>
      <c r="Y79" s="480" t="s">
        <v>733</v>
      </c>
      <c r="Z79" s="480" t="s">
        <v>2531</v>
      </c>
      <c r="AA79" s="480" t="s">
        <v>733</v>
      </c>
      <c r="AB79" s="480" t="s">
        <v>733</v>
      </c>
      <c r="AC79" s="480" t="s">
        <v>733</v>
      </c>
      <c r="AD79" s="480">
        <v>0.65</v>
      </c>
      <c r="AE79" s="480" t="s">
        <v>202</v>
      </c>
      <c r="AF79" s="480" t="s">
        <v>13297</v>
      </c>
      <c r="AG79" s="482">
        <v>46752</v>
      </c>
      <c r="AH79" s="480" t="s">
        <v>12723</v>
      </c>
      <c r="AI79" s="480">
        <f t="shared" si="29"/>
        <v>0</v>
      </c>
      <c r="AJ79" s="480"/>
      <c r="AL79" s="482">
        <v>46507</v>
      </c>
      <c r="AM79" s="483">
        <f>+AG79-AL79</f>
        <v>245</v>
      </c>
      <c r="AN79" s="483">
        <f>+AM79/30</f>
        <v>8.1666666666666661</v>
      </c>
      <c r="AO79" s="484">
        <f t="shared" si="36"/>
        <v>396</v>
      </c>
      <c r="AP79" s="484">
        <f>+AO79/30</f>
        <v>13.2</v>
      </c>
    </row>
    <row r="80" spans="1:43">
      <c r="A80" s="480">
        <v>1</v>
      </c>
      <c r="B80" s="480" t="s">
        <v>13253</v>
      </c>
      <c r="C80" s="480" t="s">
        <v>13254</v>
      </c>
      <c r="D80" s="480">
        <v>79</v>
      </c>
      <c r="E80" s="480" t="s">
        <v>13486</v>
      </c>
      <c r="F80" s="480" t="s">
        <v>7251</v>
      </c>
      <c r="G80" s="480">
        <v>1</v>
      </c>
      <c r="H80" s="480">
        <v>0</v>
      </c>
      <c r="I80" s="480">
        <v>1</v>
      </c>
      <c r="J80" s="480" t="s">
        <v>13256</v>
      </c>
      <c r="K80" s="480" t="s">
        <v>5663</v>
      </c>
      <c r="L80" s="480">
        <v>72</v>
      </c>
      <c r="M80" s="480">
        <v>72</v>
      </c>
      <c r="N80" s="480" t="s">
        <v>6690</v>
      </c>
      <c r="O80" s="480" t="s">
        <v>12595</v>
      </c>
      <c r="P80" s="481" t="s">
        <v>12802</v>
      </c>
      <c r="Q80" s="480" t="s">
        <v>401</v>
      </c>
      <c r="R80" s="480" t="s">
        <v>13506</v>
      </c>
      <c r="S80" s="480" t="s">
        <v>13259</v>
      </c>
      <c r="T80" s="480" t="s">
        <v>13488</v>
      </c>
      <c r="U80" s="480" t="s">
        <v>674</v>
      </c>
      <c r="W80" s="480" t="s">
        <v>13368</v>
      </c>
      <c r="X80" s="480" t="s">
        <v>2531</v>
      </c>
      <c r="Y80" s="480" t="s">
        <v>733</v>
      </c>
      <c r="AA80" s="480" t="s">
        <v>733</v>
      </c>
      <c r="AB80" s="480" t="s">
        <v>733</v>
      </c>
      <c r="AC80" s="480" t="s">
        <v>733</v>
      </c>
      <c r="AD80" s="480">
        <v>0.6</v>
      </c>
      <c r="AE80" s="480" t="s">
        <v>68</v>
      </c>
      <c r="AF80" s="480" t="s">
        <v>13291</v>
      </c>
      <c r="AG80" s="482">
        <v>46507</v>
      </c>
      <c r="AH80" s="482" t="s">
        <v>12595</v>
      </c>
      <c r="AI80" s="480">
        <f t="shared" si="29"/>
        <v>1</v>
      </c>
      <c r="AJ80" s="480"/>
    </row>
    <row r="81" spans="1:36">
      <c r="A81" s="480">
        <v>1</v>
      </c>
      <c r="B81" s="480" t="s">
        <v>13314</v>
      </c>
      <c r="C81" s="480" t="s">
        <v>13315</v>
      </c>
      <c r="D81" s="480">
        <v>80</v>
      </c>
      <c r="E81" s="480" t="s">
        <v>13486</v>
      </c>
      <c r="F81" s="480" t="s">
        <v>7304</v>
      </c>
      <c r="G81" s="480">
        <v>0</v>
      </c>
      <c r="H81" s="480">
        <v>0</v>
      </c>
      <c r="I81" s="480">
        <v>1</v>
      </c>
      <c r="J81" s="480" t="s">
        <v>13256</v>
      </c>
      <c r="K81" s="480" t="s">
        <v>5663</v>
      </c>
      <c r="L81" s="480">
        <v>150</v>
      </c>
      <c r="M81" s="480" t="s">
        <v>64</v>
      </c>
      <c r="N81" s="480" t="s">
        <v>7309</v>
      </c>
      <c r="O81" s="480" t="s">
        <v>12723</v>
      </c>
      <c r="P81" s="481" t="s">
        <v>12617</v>
      </c>
      <c r="Q81" s="480" t="s">
        <v>13507</v>
      </c>
      <c r="R81" s="480" t="s">
        <v>13508</v>
      </c>
      <c r="S81" s="480" t="s">
        <v>13259</v>
      </c>
      <c r="T81" s="480" t="s">
        <v>13488</v>
      </c>
      <c r="U81" s="480" t="s">
        <v>13509</v>
      </c>
      <c r="V81" s="480" t="s">
        <v>7312</v>
      </c>
      <c r="W81" s="480" t="s">
        <v>13451</v>
      </c>
      <c r="X81" s="480" t="s">
        <v>2531</v>
      </c>
      <c r="Y81" s="480" t="s">
        <v>733</v>
      </c>
      <c r="Z81" s="480" t="s">
        <v>2531</v>
      </c>
      <c r="AA81" s="480" t="s">
        <v>733</v>
      </c>
      <c r="AB81" s="480" t="s">
        <v>733</v>
      </c>
      <c r="AC81" s="480" t="s">
        <v>1214</v>
      </c>
      <c r="AD81" s="480" t="s">
        <v>5774</v>
      </c>
      <c r="AF81" s="480" t="s">
        <v>5774</v>
      </c>
      <c r="AH81" s="480" t="s">
        <v>12723</v>
      </c>
      <c r="AI81" s="480" t="str">
        <f t="shared" si="29"/>
        <v/>
      </c>
      <c r="AJ81" s="480"/>
    </row>
    <row r="82" spans="1:36">
      <c r="A82" s="480">
        <v>1</v>
      </c>
      <c r="B82" s="480" t="s">
        <v>13253</v>
      </c>
      <c r="C82" s="480" t="s">
        <v>13254</v>
      </c>
      <c r="D82" s="480">
        <v>81</v>
      </c>
      <c r="E82" s="480" t="s">
        <v>13486</v>
      </c>
      <c r="F82" s="480" t="s">
        <v>7348</v>
      </c>
      <c r="G82" s="480">
        <v>1</v>
      </c>
      <c r="H82" s="480">
        <v>0</v>
      </c>
      <c r="I82" s="480">
        <v>1</v>
      </c>
      <c r="J82" s="480" t="s">
        <v>13256</v>
      </c>
      <c r="K82" s="480" t="s">
        <v>5663</v>
      </c>
      <c r="L82" s="480">
        <v>110</v>
      </c>
      <c r="M82" s="480">
        <v>110</v>
      </c>
      <c r="N82" s="480" t="s">
        <v>7351</v>
      </c>
      <c r="O82" s="480" t="s">
        <v>12614</v>
      </c>
      <c r="P82" s="481" t="s">
        <v>12821</v>
      </c>
      <c r="Q82" s="480" t="s">
        <v>13510</v>
      </c>
      <c r="R82" s="480" t="s">
        <v>13511</v>
      </c>
      <c r="S82" s="480" t="s">
        <v>13259</v>
      </c>
      <c r="T82" s="480" t="s">
        <v>13488</v>
      </c>
      <c r="U82" s="480" t="s">
        <v>13476</v>
      </c>
      <c r="V82" s="480" t="s">
        <v>7280</v>
      </c>
      <c r="W82" s="480" t="s">
        <v>13477</v>
      </c>
      <c r="X82" s="480" t="s">
        <v>2531</v>
      </c>
      <c r="Y82" s="480" t="s">
        <v>733</v>
      </c>
      <c r="Z82" s="480" t="s">
        <v>2531</v>
      </c>
      <c r="AA82" s="480" t="s">
        <v>733</v>
      </c>
      <c r="AB82" s="480" t="s">
        <v>733</v>
      </c>
      <c r="AC82" s="480" t="s">
        <v>733</v>
      </c>
      <c r="AD82" s="480">
        <v>0.65</v>
      </c>
      <c r="AE82" s="480" t="s">
        <v>68</v>
      </c>
      <c r="AF82" s="480" t="s">
        <v>13291</v>
      </c>
      <c r="AG82" s="482">
        <v>46507</v>
      </c>
      <c r="AH82" s="482" t="s">
        <v>12614</v>
      </c>
      <c r="AI82" s="480">
        <f t="shared" si="29"/>
        <v>1</v>
      </c>
      <c r="AJ82" s="480"/>
    </row>
    <row r="83" spans="1:36">
      <c r="A83" s="480">
        <v>1</v>
      </c>
      <c r="B83" s="480" t="s">
        <v>13253</v>
      </c>
      <c r="C83" s="480" t="s">
        <v>13254</v>
      </c>
      <c r="D83" s="480">
        <v>82</v>
      </c>
      <c r="E83" s="480" t="s">
        <v>13486</v>
      </c>
      <c r="F83" s="480" t="s">
        <v>7375</v>
      </c>
      <c r="G83" s="480">
        <v>1</v>
      </c>
      <c r="H83" s="480">
        <v>0</v>
      </c>
      <c r="I83" s="480">
        <v>1</v>
      </c>
      <c r="J83" s="480" t="s">
        <v>13256</v>
      </c>
      <c r="K83" s="480" t="s">
        <v>5663</v>
      </c>
      <c r="L83" s="480">
        <v>56</v>
      </c>
      <c r="M83" s="480">
        <v>56</v>
      </c>
      <c r="N83" s="480" t="s">
        <v>6690</v>
      </c>
      <c r="O83" s="480" t="s">
        <v>12704</v>
      </c>
      <c r="P83" s="481" t="s">
        <v>12672</v>
      </c>
      <c r="Q83" s="480" t="s">
        <v>401</v>
      </c>
      <c r="R83" s="480" t="s">
        <v>13512</v>
      </c>
      <c r="S83" s="480" t="s">
        <v>13259</v>
      </c>
      <c r="T83" s="480" t="s">
        <v>13488</v>
      </c>
      <c r="U83" s="480" t="s">
        <v>674</v>
      </c>
      <c r="W83" s="480" t="s">
        <v>13368</v>
      </c>
      <c r="X83" s="480" t="s">
        <v>2531</v>
      </c>
      <c r="Y83" s="480" t="s">
        <v>733</v>
      </c>
      <c r="AA83" s="480" t="s">
        <v>733</v>
      </c>
      <c r="AB83" s="480" t="s">
        <v>733</v>
      </c>
      <c r="AC83" s="480" t="s">
        <v>733</v>
      </c>
      <c r="AD83" s="480">
        <v>0.6</v>
      </c>
      <c r="AE83" s="480" t="s">
        <v>68</v>
      </c>
      <c r="AF83" s="480" t="s">
        <v>13291</v>
      </c>
      <c r="AG83" s="482">
        <v>46507</v>
      </c>
      <c r="AH83" s="482" t="s">
        <v>12704</v>
      </c>
      <c r="AI83" s="480">
        <f t="shared" si="29"/>
        <v>1</v>
      </c>
      <c r="AJ83" s="480"/>
    </row>
    <row r="84" spans="1:36">
      <c r="A84" s="480">
        <v>1</v>
      </c>
      <c r="B84" s="480" t="s">
        <v>13314</v>
      </c>
      <c r="C84" s="480" t="s">
        <v>13315</v>
      </c>
      <c r="D84" s="480">
        <v>83</v>
      </c>
      <c r="E84" s="480" t="s">
        <v>13486</v>
      </c>
      <c r="F84" s="480" t="s">
        <v>7388</v>
      </c>
      <c r="G84" s="480">
        <v>0</v>
      </c>
      <c r="H84" s="480">
        <v>0</v>
      </c>
      <c r="I84" s="480">
        <v>1</v>
      </c>
      <c r="J84" s="480" t="s">
        <v>13256</v>
      </c>
      <c r="K84" s="480" t="s">
        <v>5663</v>
      </c>
      <c r="L84" s="480">
        <v>70</v>
      </c>
      <c r="M84" s="480" t="s">
        <v>64</v>
      </c>
      <c r="N84" s="480" t="s">
        <v>3434</v>
      </c>
      <c r="O84" s="480" t="s">
        <v>12774</v>
      </c>
      <c r="P84" s="481" t="s">
        <v>12829</v>
      </c>
      <c r="Q84" s="480" t="s">
        <v>13274</v>
      </c>
      <c r="R84" s="480" t="s">
        <v>13513</v>
      </c>
      <c r="S84" s="480" t="s">
        <v>13259</v>
      </c>
      <c r="T84" s="480" t="s">
        <v>13488</v>
      </c>
      <c r="U84" s="480" t="s">
        <v>3443</v>
      </c>
      <c r="V84" s="480" t="s">
        <v>6779</v>
      </c>
      <c r="X84" s="480" t="s">
        <v>2531</v>
      </c>
      <c r="Y84" s="480" t="s">
        <v>733</v>
      </c>
      <c r="Z84" s="480" t="s">
        <v>2531</v>
      </c>
      <c r="AA84" s="480" t="s">
        <v>733</v>
      </c>
      <c r="AB84" s="480" t="s">
        <v>733</v>
      </c>
      <c r="AC84" s="480" t="s">
        <v>1214</v>
      </c>
      <c r="AD84" s="480" t="s">
        <v>5774</v>
      </c>
      <c r="AF84" s="480" t="s">
        <v>5774</v>
      </c>
      <c r="AH84" s="480" t="s">
        <v>12774</v>
      </c>
      <c r="AI84" s="480" t="str">
        <f t="shared" si="29"/>
        <v/>
      </c>
      <c r="AJ84" s="480"/>
    </row>
    <row r="85" spans="1:36">
      <c r="A85" s="480">
        <v>1</v>
      </c>
      <c r="B85" s="480" t="s">
        <v>13418</v>
      </c>
      <c r="C85" s="480" t="s">
        <v>13315</v>
      </c>
      <c r="D85" s="480">
        <v>1</v>
      </c>
      <c r="E85" s="480" t="s">
        <v>13514</v>
      </c>
      <c r="F85" s="480" t="s">
        <v>11421</v>
      </c>
      <c r="G85" s="480">
        <v>0</v>
      </c>
      <c r="H85" s="480">
        <v>0</v>
      </c>
      <c r="I85" s="480">
        <v>1</v>
      </c>
      <c r="J85" s="480" t="s">
        <v>13515</v>
      </c>
      <c r="K85" s="480" t="s">
        <v>4963</v>
      </c>
      <c r="L85" s="480">
        <v>215</v>
      </c>
      <c r="M85" s="480" t="s">
        <v>64</v>
      </c>
      <c r="N85" s="480" t="s">
        <v>13516</v>
      </c>
      <c r="O85" s="482">
        <v>46265</v>
      </c>
      <c r="P85" s="481">
        <v>47269</v>
      </c>
      <c r="Q85" s="480" t="s">
        <v>13517</v>
      </c>
      <c r="R85" s="480" t="s">
        <v>11302</v>
      </c>
      <c r="S85" s="480" t="s">
        <v>13259</v>
      </c>
      <c r="T85" s="480" t="s">
        <v>4963</v>
      </c>
      <c r="U85" s="480" t="s">
        <v>13518</v>
      </c>
      <c r="V85" s="480" t="s">
        <v>11397</v>
      </c>
      <c r="W85" s="480" t="s">
        <v>13519</v>
      </c>
      <c r="X85" s="480" t="s">
        <v>2531</v>
      </c>
      <c r="Y85" s="480" t="s">
        <v>733</v>
      </c>
      <c r="Z85" s="480" t="s">
        <v>2531</v>
      </c>
      <c r="AA85" s="480" t="s">
        <v>733</v>
      </c>
      <c r="AB85" s="480" t="s">
        <v>733</v>
      </c>
      <c r="AC85" s="480" t="s">
        <v>1214</v>
      </c>
      <c r="AH85" s="482">
        <v>46265</v>
      </c>
      <c r="AI85" s="480" t="str">
        <f t="shared" si="29"/>
        <v/>
      </c>
      <c r="AJ85" s="480"/>
    </row>
    <row r="86" spans="1:36">
      <c r="A86" s="480">
        <v>1</v>
      </c>
      <c r="B86" s="480" t="s">
        <v>13418</v>
      </c>
      <c r="C86" s="480" t="s">
        <v>13315</v>
      </c>
      <c r="D86" s="480">
        <v>2</v>
      </c>
      <c r="E86" s="480" t="s">
        <v>13514</v>
      </c>
      <c r="F86" s="480" t="s">
        <v>11410</v>
      </c>
      <c r="G86" s="480">
        <v>0</v>
      </c>
      <c r="H86" s="480">
        <v>0</v>
      </c>
      <c r="I86" s="480">
        <v>1</v>
      </c>
      <c r="J86" s="480" t="s">
        <v>13515</v>
      </c>
      <c r="K86" s="480" t="s">
        <v>4963</v>
      </c>
      <c r="L86" s="480">
        <v>215</v>
      </c>
      <c r="M86" s="480" t="s">
        <v>64</v>
      </c>
      <c r="N86" s="480" t="s">
        <v>9416</v>
      </c>
      <c r="O86" s="482">
        <v>46265</v>
      </c>
      <c r="P86" s="481">
        <v>47269</v>
      </c>
      <c r="Q86" s="480" t="s">
        <v>13520</v>
      </c>
      <c r="R86" s="480" t="s">
        <v>11302</v>
      </c>
      <c r="S86" s="480" t="s">
        <v>13259</v>
      </c>
      <c r="T86" s="480" t="s">
        <v>4963</v>
      </c>
      <c r="U86" s="480" t="s">
        <v>13521</v>
      </c>
      <c r="V86" s="480" t="s">
        <v>9419</v>
      </c>
      <c r="W86" s="480" t="s">
        <v>13522</v>
      </c>
      <c r="X86" s="480" t="s">
        <v>2531</v>
      </c>
      <c r="Y86" s="480" t="s">
        <v>733</v>
      </c>
      <c r="Z86" s="480" t="s">
        <v>2531</v>
      </c>
      <c r="AA86" s="480" t="s">
        <v>733</v>
      </c>
      <c r="AB86" s="480" t="s">
        <v>733</v>
      </c>
      <c r="AC86" s="480" t="s">
        <v>1214</v>
      </c>
      <c r="AH86" s="482">
        <v>46265</v>
      </c>
      <c r="AI86" s="480" t="str">
        <f t="shared" si="29"/>
        <v/>
      </c>
      <c r="AJ86" s="480"/>
    </row>
    <row r="87" spans="1:36">
      <c r="A87" s="480">
        <v>1</v>
      </c>
      <c r="B87" s="480" t="s">
        <v>13253</v>
      </c>
      <c r="C87" s="480" t="s">
        <v>13254</v>
      </c>
      <c r="D87" s="480">
        <v>3</v>
      </c>
      <c r="E87" s="480" t="s">
        <v>13514</v>
      </c>
      <c r="F87" s="480" t="s">
        <v>11434</v>
      </c>
      <c r="G87" s="480">
        <v>0</v>
      </c>
      <c r="H87" s="480">
        <v>0</v>
      </c>
      <c r="I87" s="480">
        <v>1</v>
      </c>
      <c r="J87" s="480" t="s">
        <v>13515</v>
      </c>
      <c r="K87" s="480" t="s">
        <v>4963</v>
      </c>
      <c r="L87" s="480">
        <v>215</v>
      </c>
      <c r="M87" s="480" t="s">
        <v>64</v>
      </c>
      <c r="N87" s="480" t="s">
        <v>5644</v>
      </c>
      <c r="O87" s="482">
        <v>46265</v>
      </c>
      <c r="P87" s="481">
        <v>47269</v>
      </c>
      <c r="Q87" s="480" t="s">
        <v>13523</v>
      </c>
      <c r="R87" s="480" t="s">
        <v>11302</v>
      </c>
      <c r="S87" s="480" t="s">
        <v>13259</v>
      </c>
      <c r="T87" s="480" t="s">
        <v>4963</v>
      </c>
      <c r="U87" s="480" t="s">
        <v>13524</v>
      </c>
      <c r="V87" s="480" t="s">
        <v>11441</v>
      </c>
      <c r="W87" s="480" t="s">
        <v>13327</v>
      </c>
      <c r="X87" s="480" t="s">
        <v>2531</v>
      </c>
      <c r="Y87" s="480" t="s">
        <v>733</v>
      </c>
      <c r="Z87" s="480" t="s">
        <v>2531</v>
      </c>
      <c r="AA87" s="480" t="s">
        <v>733</v>
      </c>
      <c r="AB87" s="480" t="s">
        <v>733</v>
      </c>
      <c r="AC87" s="480" t="s">
        <v>733</v>
      </c>
      <c r="AD87" s="480">
        <v>0.05</v>
      </c>
      <c r="AE87" s="480" t="s">
        <v>68</v>
      </c>
      <c r="AF87" s="480" t="s">
        <v>13291</v>
      </c>
      <c r="AG87" s="482">
        <v>46507</v>
      </c>
      <c r="AH87" s="482">
        <v>46265</v>
      </c>
      <c r="AI87" s="480">
        <f t="shared" si="29"/>
        <v>1</v>
      </c>
      <c r="AJ87" s="480"/>
    </row>
    <row r="88" spans="1:36">
      <c r="A88" s="480">
        <v>1</v>
      </c>
      <c r="B88" s="480" t="s">
        <v>13314</v>
      </c>
      <c r="C88" s="480" t="s">
        <v>13315</v>
      </c>
      <c r="D88" s="480">
        <v>4</v>
      </c>
      <c r="E88" s="480" t="s">
        <v>13514</v>
      </c>
      <c r="F88" s="480" t="s">
        <v>11460</v>
      </c>
      <c r="G88" s="480">
        <v>0</v>
      </c>
      <c r="H88" s="480">
        <v>0</v>
      </c>
      <c r="I88" s="480">
        <v>1</v>
      </c>
      <c r="J88" s="480" t="s">
        <v>13515</v>
      </c>
      <c r="K88" s="480" t="s">
        <v>4963</v>
      </c>
      <c r="L88" s="480">
        <v>215</v>
      </c>
      <c r="M88" s="480" t="s">
        <v>64</v>
      </c>
      <c r="N88" s="480" t="s">
        <v>6690</v>
      </c>
      <c r="O88" s="482">
        <v>46265</v>
      </c>
      <c r="P88" s="481">
        <v>47269</v>
      </c>
      <c r="Q88" s="480" t="s">
        <v>401</v>
      </c>
      <c r="R88" s="480" t="s">
        <v>11302</v>
      </c>
      <c r="S88" s="480" t="s">
        <v>13259</v>
      </c>
      <c r="T88" s="480" t="s">
        <v>4963</v>
      </c>
      <c r="U88" s="480" t="s">
        <v>674</v>
      </c>
      <c r="W88" s="480" t="s">
        <v>13368</v>
      </c>
      <c r="X88" s="480" t="s">
        <v>2531</v>
      </c>
      <c r="Y88" s="480" t="s">
        <v>733</v>
      </c>
      <c r="AA88" s="480" t="s">
        <v>733</v>
      </c>
      <c r="AB88" s="480" t="s">
        <v>733</v>
      </c>
      <c r="AC88" s="480" t="s">
        <v>1214</v>
      </c>
      <c r="AD88" s="480" t="s">
        <v>5774</v>
      </c>
      <c r="AF88" s="480" t="s">
        <v>5774</v>
      </c>
      <c r="AH88" s="480">
        <v>46265</v>
      </c>
      <c r="AI88" s="480" t="str">
        <f t="shared" si="29"/>
        <v/>
      </c>
      <c r="AJ88" s="480"/>
    </row>
    <row r="89" spans="1:36">
      <c r="A89" s="480">
        <v>1</v>
      </c>
      <c r="B89" s="480" t="s">
        <v>13253</v>
      </c>
      <c r="C89" s="480" t="s">
        <v>13254</v>
      </c>
      <c r="D89" s="480">
        <v>5</v>
      </c>
      <c r="E89" s="480" t="s">
        <v>13514</v>
      </c>
      <c r="F89" s="480" t="s">
        <v>11387</v>
      </c>
      <c r="G89" s="480">
        <v>0</v>
      </c>
      <c r="H89" s="480">
        <v>0</v>
      </c>
      <c r="I89" s="480">
        <v>1</v>
      </c>
      <c r="J89" s="480" t="s">
        <v>13515</v>
      </c>
      <c r="K89" s="480" t="s">
        <v>4963</v>
      </c>
      <c r="L89" s="480">
        <v>215</v>
      </c>
      <c r="M89" s="480" t="s">
        <v>64</v>
      </c>
      <c r="N89" s="480" t="s">
        <v>13464</v>
      </c>
      <c r="O89" s="482">
        <v>46265</v>
      </c>
      <c r="P89" s="481">
        <v>47269</v>
      </c>
      <c r="Q89" s="480" t="s">
        <v>13501</v>
      </c>
      <c r="R89" s="480" t="s">
        <v>11302</v>
      </c>
      <c r="S89" s="480" t="s">
        <v>13259</v>
      </c>
      <c r="T89" s="480" t="s">
        <v>4963</v>
      </c>
      <c r="U89" s="480" t="s">
        <v>13525</v>
      </c>
      <c r="V89" s="480" t="s">
        <v>6811</v>
      </c>
      <c r="W89" s="480" t="s">
        <v>13468</v>
      </c>
      <c r="X89" s="480" t="s">
        <v>2531</v>
      </c>
      <c r="Y89" s="480" t="s">
        <v>733</v>
      </c>
      <c r="Z89" s="480" t="s">
        <v>2531</v>
      </c>
      <c r="AA89" s="480" t="s">
        <v>733</v>
      </c>
      <c r="AB89" s="480" t="s">
        <v>733</v>
      </c>
      <c r="AC89" s="480" t="s">
        <v>733</v>
      </c>
      <c r="AD89" s="480">
        <v>0.15</v>
      </c>
      <c r="AE89" s="480" t="s">
        <v>68</v>
      </c>
      <c r="AF89" s="480" t="s">
        <v>13263</v>
      </c>
      <c r="AG89" s="482">
        <v>46477</v>
      </c>
      <c r="AH89" s="482">
        <v>46265</v>
      </c>
      <c r="AI89" s="480">
        <f t="shared" si="29"/>
        <v>1</v>
      </c>
      <c r="AJ89" s="480"/>
    </row>
    <row r="90" spans="1:36">
      <c r="A90" s="480">
        <v>1</v>
      </c>
      <c r="B90" s="480" t="s">
        <v>13253</v>
      </c>
      <c r="C90" s="480" t="s">
        <v>13254</v>
      </c>
      <c r="D90" s="480">
        <v>6</v>
      </c>
      <c r="E90" s="480" t="s">
        <v>13514</v>
      </c>
      <c r="F90" s="480" t="s">
        <v>11341</v>
      </c>
      <c r="G90" s="480">
        <v>0</v>
      </c>
      <c r="H90" s="480">
        <v>0</v>
      </c>
      <c r="I90" s="480">
        <v>1</v>
      </c>
      <c r="J90" s="480" t="s">
        <v>13515</v>
      </c>
      <c r="K90" s="480" t="s">
        <v>4963</v>
      </c>
      <c r="L90" s="480">
        <v>215</v>
      </c>
      <c r="M90" s="480" t="s">
        <v>64</v>
      </c>
      <c r="N90" s="480" t="s">
        <v>4657</v>
      </c>
      <c r="O90" s="482">
        <v>46265</v>
      </c>
      <c r="P90" s="481">
        <v>47269</v>
      </c>
      <c r="Q90" s="480" t="s">
        <v>13277</v>
      </c>
      <c r="R90" s="480" t="s">
        <v>11302</v>
      </c>
      <c r="S90" s="480" t="s">
        <v>13259</v>
      </c>
      <c r="T90" s="480" t="s">
        <v>4963</v>
      </c>
      <c r="U90" s="480" t="s">
        <v>13279</v>
      </c>
      <c r="V90" s="480" t="s">
        <v>5787</v>
      </c>
      <c r="W90" s="480" t="s">
        <v>13280</v>
      </c>
      <c r="X90" s="480" t="s">
        <v>2531</v>
      </c>
      <c r="Y90" s="480" t="s">
        <v>733</v>
      </c>
      <c r="Z90" s="480" t="s">
        <v>2531</v>
      </c>
      <c r="AA90" s="480" t="s">
        <v>733</v>
      </c>
      <c r="AB90" s="480" t="s">
        <v>733</v>
      </c>
      <c r="AC90" s="480" t="s">
        <v>733</v>
      </c>
      <c r="AD90" s="480">
        <v>0.75</v>
      </c>
      <c r="AE90" s="480" t="s">
        <v>68</v>
      </c>
      <c r="AF90" s="480" t="s">
        <v>13281</v>
      </c>
      <c r="AG90" s="482">
        <v>46387</v>
      </c>
      <c r="AH90" s="482">
        <v>46265</v>
      </c>
      <c r="AI90" s="480">
        <f t="shared" si="29"/>
        <v>1</v>
      </c>
      <c r="AJ90" s="480"/>
    </row>
    <row r="91" spans="1:36">
      <c r="A91" s="480">
        <v>1</v>
      </c>
      <c r="B91" s="480" t="s">
        <v>13314</v>
      </c>
      <c r="C91" s="480" t="s">
        <v>13315</v>
      </c>
      <c r="D91" s="480">
        <v>7</v>
      </c>
      <c r="E91" s="480" t="s">
        <v>13514</v>
      </c>
      <c r="F91" s="480" t="s">
        <v>11381</v>
      </c>
      <c r="G91" s="480">
        <v>0</v>
      </c>
      <c r="H91" s="480">
        <v>0</v>
      </c>
      <c r="I91" s="480">
        <v>1</v>
      </c>
      <c r="J91" s="480" t="s">
        <v>13515</v>
      </c>
      <c r="K91" s="480" t="s">
        <v>4963</v>
      </c>
      <c r="L91" s="480">
        <v>215</v>
      </c>
      <c r="M91" s="480" t="s">
        <v>64</v>
      </c>
      <c r="N91" s="480" t="s">
        <v>3434</v>
      </c>
      <c r="O91" s="482">
        <v>46265</v>
      </c>
      <c r="P91" s="481">
        <v>47269</v>
      </c>
      <c r="Q91" s="480" t="s">
        <v>13274</v>
      </c>
      <c r="R91" s="480" t="s">
        <v>11302</v>
      </c>
      <c r="S91" s="480" t="s">
        <v>13259</v>
      </c>
      <c r="T91" s="480" t="s">
        <v>4963</v>
      </c>
      <c r="U91" s="480" t="s">
        <v>3443</v>
      </c>
      <c r="V91" s="480" t="s">
        <v>6779</v>
      </c>
      <c r="X91" s="480" t="s">
        <v>2531</v>
      </c>
      <c r="Y91" s="480" t="s">
        <v>733</v>
      </c>
      <c r="AA91" s="480" t="s">
        <v>733</v>
      </c>
      <c r="AB91" s="480" t="s">
        <v>733</v>
      </c>
      <c r="AC91" s="480" t="s">
        <v>1214</v>
      </c>
      <c r="AD91" s="480" t="s">
        <v>5774</v>
      </c>
      <c r="AF91" s="480" t="s">
        <v>5774</v>
      </c>
      <c r="AH91" s="480">
        <v>46265</v>
      </c>
      <c r="AI91" s="480" t="str">
        <f t="shared" si="29"/>
        <v/>
      </c>
      <c r="AJ91" s="480"/>
    </row>
    <row r="92" spans="1:36">
      <c r="A92" s="480">
        <v>1</v>
      </c>
      <c r="B92" s="480" t="s">
        <v>13253</v>
      </c>
      <c r="C92" s="480" t="s">
        <v>13254</v>
      </c>
      <c r="D92" s="480">
        <v>8</v>
      </c>
      <c r="E92" s="480" t="s">
        <v>13514</v>
      </c>
      <c r="F92" s="480" t="s">
        <v>11458</v>
      </c>
      <c r="G92" s="480">
        <v>0</v>
      </c>
      <c r="H92" s="480">
        <v>0</v>
      </c>
      <c r="I92" s="480">
        <v>1</v>
      </c>
      <c r="J92" s="480" t="s">
        <v>13515</v>
      </c>
      <c r="K92" s="480" t="s">
        <v>4963</v>
      </c>
      <c r="L92" s="480">
        <v>215</v>
      </c>
      <c r="M92" s="480" t="s">
        <v>64</v>
      </c>
      <c r="N92" s="480" t="s">
        <v>4420</v>
      </c>
      <c r="O92" s="482">
        <v>46265</v>
      </c>
      <c r="P92" s="481">
        <v>47269</v>
      </c>
      <c r="Q92" s="480" t="s">
        <v>13526</v>
      </c>
      <c r="R92" s="480" t="s">
        <v>11302</v>
      </c>
      <c r="S92" s="480" t="s">
        <v>13259</v>
      </c>
      <c r="T92" s="480" t="s">
        <v>4963</v>
      </c>
      <c r="U92" s="480" t="s">
        <v>13527</v>
      </c>
      <c r="V92" s="480" t="s">
        <v>6313</v>
      </c>
      <c r="W92" s="480" t="s">
        <v>13284</v>
      </c>
      <c r="X92" s="480" t="s">
        <v>2531</v>
      </c>
      <c r="Y92" s="480" t="s">
        <v>733</v>
      </c>
      <c r="AA92" s="480" t="s">
        <v>733</v>
      </c>
      <c r="AB92" s="480" t="s">
        <v>733</v>
      </c>
      <c r="AC92" s="480" t="s">
        <v>733</v>
      </c>
      <c r="AD92" s="480">
        <v>0.75</v>
      </c>
      <c r="AE92" s="480" t="s">
        <v>68</v>
      </c>
      <c r="AF92" s="480" t="s">
        <v>13263</v>
      </c>
      <c r="AG92" s="482">
        <v>46477</v>
      </c>
      <c r="AH92" s="482">
        <v>46265</v>
      </c>
      <c r="AI92" s="480">
        <f t="shared" si="29"/>
        <v>1</v>
      </c>
      <c r="AJ92" s="480"/>
    </row>
    <row r="93" spans="1:36">
      <c r="A93" s="480">
        <v>1</v>
      </c>
      <c r="B93" s="480" t="s">
        <v>13314</v>
      </c>
      <c r="C93" s="480" t="s">
        <v>13315</v>
      </c>
      <c r="D93" s="480">
        <v>9</v>
      </c>
      <c r="E93" s="480" t="s">
        <v>13514</v>
      </c>
      <c r="F93" s="480" t="s">
        <v>11432</v>
      </c>
      <c r="G93" s="480">
        <v>0</v>
      </c>
      <c r="H93" s="480">
        <v>0</v>
      </c>
      <c r="I93" s="480">
        <v>1</v>
      </c>
      <c r="J93" s="480" t="s">
        <v>13515</v>
      </c>
      <c r="K93" s="480" t="s">
        <v>4963</v>
      </c>
      <c r="L93" s="480">
        <v>215</v>
      </c>
      <c r="M93" s="480" t="s">
        <v>64</v>
      </c>
      <c r="N93" s="480" t="s">
        <v>4514</v>
      </c>
      <c r="O93" s="482">
        <v>46265</v>
      </c>
      <c r="P93" s="481">
        <v>47269</v>
      </c>
      <c r="Q93" s="480" t="s">
        <v>13298</v>
      </c>
      <c r="R93" s="480" t="s">
        <v>11302</v>
      </c>
      <c r="S93" s="480" t="s">
        <v>13259</v>
      </c>
      <c r="T93" s="480" t="s">
        <v>4963</v>
      </c>
      <c r="U93" s="480" t="s">
        <v>13300</v>
      </c>
      <c r="W93" s="480" t="s">
        <v>13301</v>
      </c>
      <c r="X93" s="480" t="s">
        <v>2531</v>
      </c>
      <c r="Y93" s="480" t="s">
        <v>733</v>
      </c>
      <c r="Z93" s="480" t="s">
        <v>2531</v>
      </c>
      <c r="AA93" s="480" t="s">
        <v>733</v>
      </c>
      <c r="AB93" s="480" t="s">
        <v>733</v>
      </c>
      <c r="AC93" s="480" t="s">
        <v>1214</v>
      </c>
      <c r="AD93" s="480" t="s">
        <v>5774</v>
      </c>
      <c r="AF93" s="480" t="s">
        <v>5774</v>
      </c>
      <c r="AH93" s="480">
        <v>46265</v>
      </c>
      <c r="AI93" s="480" t="str">
        <f t="shared" si="29"/>
        <v/>
      </c>
      <c r="AJ93" s="480"/>
    </row>
    <row r="94" spans="1:36">
      <c r="A94" s="480">
        <v>1</v>
      </c>
      <c r="B94" s="480" t="s">
        <v>13418</v>
      </c>
      <c r="C94" s="480" t="s">
        <v>13315</v>
      </c>
      <c r="D94" s="480">
        <v>10</v>
      </c>
      <c r="E94" s="480" t="s">
        <v>13514</v>
      </c>
      <c r="F94" s="480" t="s">
        <v>11299</v>
      </c>
      <c r="G94" s="480">
        <v>0</v>
      </c>
      <c r="H94" s="480">
        <v>0</v>
      </c>
      <c r="I94" s="480">
        <v>1</v>
      </c>
      <c r="J94" s="480" t="s">
        <v>13515</v>
      </c>
      <c r="K94" s="480" t="s">
        <v>4963</v>
      </c>
      <c r="L94" s="480">
        <v>215</v>
      </c>
      <c r="M94" s="480" t="s">
        <v>64</v>
      </c>
      <c r="N94" s="480" t="s">
        <v>13528</v>
      </c>
      <c r="O94" s="482">
        <v>46265</v>
      </c>
      <c r="P94" s="481">
        <v>47269</v>
      </c>
      <c r="Q94" s="480" t="s">
        <v>13529</v>
      </c>
      <c r="R94" s="480" t="s">
        <v>11302</v>
      </c>
      <c r="S94" s="480" t="s">
        <v>13259</v>
      </c>
      <c r="T94" s="480" t="s">
        <v>4963</v>
      </c>
      <c r="U94" s="480" t="s">
        <v>13530</v>
      </c>
      <c r="V94" s="480" t="s">
        <v>11305</v>
      </c>
      <c r="W94" s="480" t="s">
        <v>13531</v>
      </c>
      <c r="X94" s="480" t="s">
        <v>2531</v>
      </c>
      <c r="Y94" s="480" t="s">
        <v>733</v>
      </c>
      <c r="Z94" s="480" t="s">
        <v>2531</v>
      </c>
      <c r="AA94" s="480" t="s">
        <v>733</v>
      </c>
      <c r="AB94" s="480" t="s">
        <v>733</v>
      </c>
      <c r="AC94" s="480" t="s">
        <v>1214</v>
      </c>
      <c r="AH94" s="480">
        <v>46265</v>
      </c>
      <c r="AI94" s="480" t="str">
        <f t="shared" si="29"/>
        <v/>
      </c>
      <c r="AJ94" s="480"/>
    </row>
    <row r="95" spans="1:36">
      <c r="A95" s="480">
        <v>1</v>
      </c>
      <c r="B95" s="480" t="s">
        <v>13532</v>
      </c>
      <c r="C95" s="480" t="s">
        <v>13315</v>
      </c>
      <c r="D95" s="480">
        <v>1</v>
      </c>
      <c r="E95" s="480" t="s">
        <v>13533</v>
      </c>
      <c r="F95" s="480" t="s">
        <v>11489</v>
      </c>
      <c r="G95" s="480">
        <v>0</v>
      </c>
      <c r="H95" s="480">
        <v>1</v>
      </c>
      <c r="I95" s="480">
        <v>1</v>
      </c>
      <c r="J95" s="480" t="s">
        <v>13515</v>
      </c>
      <c r="K95" s="480" t="s">
        <v>2043</v>
      </c>
      <c r="L95" s="480">
        <v>376</v>
      </c>
      <c r="M95" s="480" t="s">
        <v>64</v>
      </c>
      <c r="N95" s="480" t="s">
        <v>12087</v>
      </c>
      <c r="O95" s="482">
        <v>46265</v>
      </c>
      <c r="P95" s="481">
        <v>46934</v>
      </c>
      <c r="Q95" s="480" t="s">
        <v>13534</v>
      </c>
      <c r="R95" s="480" t="s">
        <v>13535</v>
      </c>
      <c r="S95" s="480" t="s">
        <v>13259</v>
      </c>
      <c r="T95" s="480" t="s">
        <v>2043</v>
      </c>
      <c r="U95" s="480" t="s">
        <v>13536</v>
      </c>
      <c r="V95" s="480" t="s">
        <v>11495</v>
      </c>
      <c r="X95" s="480" t="s">
        <v>2531</v>
      </c>
      <c r="Y95" s="480" t="s">
        <v>1607</v>
      </c>
      <c r="AB95" s="480" t="s">
        <v>733</v>
      </c>
      <c r="AC95" s="480" t="s">
        <v>1214</v>
      </c>
      <c r="AH95" s="480">
        <v>46265</v>
      </c>
      <c r="AI95" s="480" t="str">
        <f t="shared" si="29"/>
        <v/>
      </c>
      <c r="AJ95" s="480"/>
    </row>
    <row r="96" spans="1:36">
      <c r="A96" s="480">
        <v>1</v>
      </c>
      <c r="B96" s="480" t="s">
        <v>13253</v>
      </c>
      <c r="C96" s="480" t="s">
        <v>13254</v>
      </c>
      <c r="D96" s="480">
        <v>2</v>
      </c>
      <c r="E96" s="480" t="s">
        <v>13533</v>
      </c>
      <c r="F96" s="480" t="s">
        <v>11456</v>
      </c>
      <c r="G96" s="480">
        <v>0</v>
      </c>
      <c r="H96" s="480">
        <v>1</v>
      </c>
      <c r="I96" s="480">
        <v>1</v>
      </c>
      <c r="J96" s="480" t="s">
        <v>13515</v>
      </c>
      <c r="K96" s="480" t="s">
        <v>2043</v>
      </c>
      <c r="L96" s="480">
        <v>376</v>
      </c>
      <c r="M96" s="480" t="s">
        <v>64</v>
      </c>
      <c r="N96" s="480" t="s">
        <v>4420</v>
      </c>
      <c r="O96" s="482">
        <v>46265</v>
      </c>
      <c r="P96" s="481">
        <v>46934</v>
      </c>
      <c r="Q96" s="480" t="s">
        <v>13526</v>
      </c>
      <c r="R96" s="480" t="s">
        <v>13537</v>
      </c>
      <c r="S96" s="480" t="s">
        <v>13259</v>
      </c>
      <c r="T96" s="480" t="s">
        <v>2043</v>
      </c>
      <c r="U96" s="480" t="s">
        <v>13527</v>
      </c>
      <c r="V96" s="480" t="s">
        <v>6313</v>
      </c>
      <c r="W96" s="480" t="s">
        <v>13284</v>
      </c>
      <c r="X96" s="480" t="s">
        <v>2531</v>
      </c>
      <c r="Y96" s="480" t="s">
        <v>733</v>
      </c>
      <c r="Z96" s="480" t="s">
        <v>2531</v>
      </c>
      <c r="AA96" s="480" t="s">
        <v>733</v>
      </c>
      <c r="AB96" s="480" t="s">
        <v>733</v>
      </c>
      <c r="AC96" s="480" t="s">
        <v>733</v>
      </c>
      <c r="AD96" s="480">
        <v>0.75</v>
      </c>
      <c r="AE96" s="480" t="s">
        <v>68</v>
      </c>
      <c r="AF96" s="480" t="s">
        <v>13263</v>
      </c>
      <c r="AG96" s="482">
        <v>46477</v>
      </c>
      <c r="AH96" s="482">
        <v>46265</v>
      </c>
      <c r="AI96" s="480">
        <f t="shared" si="29"/>
        <v>1</v>
      </c>
      <c r="AJ96" s="480"/>
    </row>
    <row r="97" spans="1:36">
      <c r="A97" s="480">
        <v>1</v>
      </c>
      <c r="B97" s="480" t="s">
        <v>13314</v>
      </c>
      <c r="C97" s="480" t="s">
        <v>13315</v>
      </c>
      <c r="D97" s="480">
        <v>3</v>
      </c>
      <c r="E97" s="480" t="s">
        <v>13533</v>
      </c>
      <c r="F97" s="480" t="s">
        <v>11383</v>
      </c>
      <c r="G97" s="480">
        <v>0</v>
      </c>
      <c r="H97" s="480">
        <v>1</v>
      </c>
      <c r="I97" s="480">
        <v>1</v>
      </c>
      <c r="J97" s="480" t="s">
        <v>13515</v>
      </c>
      <c r="K97" s="480" t="s">
        <v>2043</v>
      </c>
      <c r="L97" s="480">
        <v>376</v>
      </c>
      <c r="M97" s="480" t="s">
        <v>64</v>
      </c>
      <c r="N97" s="480" t="s">
        <v>3434</v>
      </c>
      <c r="O97" s="482">
        <v>46265</v>
      </c>
      <c r="P97" s="481">
        <v>46934</v>
      </c>
      <c r="Q97" s="480" t="s">
        <v>13274</v>
      </c>
      <c r="R97" s="480" t="s">
        <v>13537</v>
      </c>
      <c r="S97" s="480" t="s">
        <v>13259</v>
      </c>
      <c r="T97" s="480" t="s">
        <v>2043</v>
      </c>
      <c r="U97" s="480" t="s">
        <v>3443</v>
      </c>
      <c r="V97" s="480" t="s">
        <v>6779</v>
      </c>
      <c r="X97" s="480" t="s">
        <v>2531</v>
      </c>
      <c r="Y97" s="480" t="s">
        <v>733</v>
      </c>
      <c r="AA97" s="480" t="s">
        <v>733</v>
      </c>
      <c r="AB97" s="480" t="s">
        <v>733</v>
      </c>
      <c r="AC97" s="480" t="s">
        <v>1214</v>
      </c>
      <c r="AD97" s="480" t="s">
        <v>5774</v>
      </c>
      <c r="AF97" s="480" t="s">
        <v>5774</v>
      </c>
      <c r="AH97" s="480">
        <v>46265</v>
      </c>
      <c r="AI97" s="480" t="str">
        <f t="shared" si="29"/>
        <v/>
      </c>
      <c r="AJ97" s="480"/>
    </row>
    <row r="98" spans="1:36">
      <c r="A98" s="480">
        <v>1</v>
      </c>
      <c r="B98" s="480" t="s">
        <v>13253</v>
      </c>
      <c r="C98" s="480" t="s">
        <v>13254</v>
      </c>
      <c r="D98" s="480">
        <v>4</v>
      </c>
      <c r="E98" s="480" t="s">
        <v>13533</v>
      </c>
      <c r="F98" s="480" t="s">
        <v>11450</v>
      </c>
      <c r="G98" s="480">
        <v>0</v>
      </c>
      <c r="H98" s="480">
        <v>1</v>
      </c>
      <c r="I98" s="480">
        <v>1</v>
      </c>
      <c r="J98" s="480" t="s">
        <v>13515</v>
      </c>
      <c r="K98" s="480" t="s">
        <v>2043</v>
      </c>
      <c r="L98" s="480">
        <v>376</v>
      </c>
      <c r="M98" s="480" t="s">
        <v>64</v>
      </c>
      <c r="N98" s="480" t="s">
        <v>5644</v>
      </c>
      <c r="O98" s="482">
        <v>46265</v>
      </c>
      <c r="P98" s="481">
        <v>46934</v>
      </c>
      <c r="Q98" s="480" t="s">
        <v>13523</v>
      </c>
      <c r="R98" s="480" t="s">
        <v>13537</v>
      </c>
      <c r="S98" s="480" t="s">
        <v>13259</v>
      </c>
      <c r="T98" s="480" t="s">
        <v>2043</v>
      </c>
      <c r="U98" s="480" t="s">
        <v>13524</v>
      </c>
      <c r="V98" s="480" t="s">
        <v>11441</v>
      </c>
      <c r="W98" s="480" t="s">
        <v>13327</v>
      </c>
      <c r="X98" s="480" t="s">
        <v>2531</v>
      </c>
      <c r="Y98" s="480" t="s">
        <v>733</v>
      </c>
      <c r="Z98" s="480" t="s">
        <v>2531</v>
      </c>
      <c r="AA98" s="480" t="s">
        <v>733</v>
      </c>
      <c r="AB98" s="480" t="s">
        <v>733</v>
      </c>
      <c r="AC98" s="480" t="s">
        <v>733</v>
      </c>
      <c r="AD98" s="480">
        <v>0.05</v>
      </c>
      <c r="AE98" s="480" t="s">
        <v>68</v>
      </c>
      <c r="AF98" s="480" t="s">
        <v>13291</v>
      </c>
      <c r="AG98" s="482">
        <v>46507</v>
      </c>
      <c r="AH98" s="482">
        <v>46265</v>
      </c>
      <c r="AI98" s="480">
        <f t="shared" si="29"/>
        <v>1</v>
      </c>
      <c r="AJ98" s="480"/>
    </row>
    <row r="99" spans="1:36">
      <c r="A99" s="480">
        <v>1</v>
      </c>
      <c r="B99" s="480" t="s">
        <v>13253</v>
      </c>
      <c r="C99" s="480" t="s">
        <v>13254</v>
      </c>
      <c r="D99" s="480">
        <v>5</v>
      </c>
      <c r="E99" s="480" t="s">
        <v>13533</v>
      </c>
      <c r="F99" s="480" t="s">
        <v>11321</v>
      </c>
      <c r="G99" s="480">
        <v>0</v>
      </c>
      <c r="H99" s="480">
        <v>1</v>
      </c>
      <c r="I99" s="480">
        <v>1</v>
      </c>
      <c r="J99" s="480" t="s">
        <v>13515</v>
      </c>
      <c r="K99" s="480" t="s">
        <v>2043</v>
      </c>
      <c r="L99" s="480">
        <v>376</v>
      </c>
      <c r="M99" s="480" t="s">
        <v>64</v>
      </c>
      <c r="N99" s="480" t="s">
        <v>4657</v>
      </c>
      <c r="O99" s="482">
        <v>46265</v>
      </c>
      <c r="P99" s="481">
        <v>46934</v>
      </c>
      <c r="Q99" s="480" t="s">
        <v>13277</v>
      </c>
      <c r="R99" s="480" t="s">
        <v>13537</v>
      </c>
      <c r="S99" s="480" t="s">
        <v>13259</v>
      </c>
      <c r="T99" s="480" t="s">
        <v>2043</v>
      </c>
      <c r="U99" s="480" t="s">
        <v>13279</v>
      </c>
      <c r="V99" s="480" t="s">
        <v>5787</v>
      </c>
      <c r="W99" s="480" t="s">
        <v>13280</v>
      </c>
      <c r="X99" s="480" t="s">
        <v>2531</v>
      </c>
      <c r="Y99" s="480" t="s">
        <v>733</v>
      </c>
      <c r="Z99" s="480" t="s">
        <v>2531</v>
      </c>
      <c r="AA99" s="480" t="s">
        <v>733</v>
      </c>
      <c r="AB99" s="480" t="s">
        <v>733</v>
      </c>
      <c r="AC99" s="480" t="s">
        <v>733</v>
      </c>
      <c r="AD99" s="480">
        <v>0.75</v>
      </c>
      <c r="AE99" s="480" t="s">
        <v>68</v>
      </c>
      <c r="AF99" s="480" t="s">
        <v>13281</v>
      </c>
      <c r="AG99" s="482">
        <v>46387</v>
      </c>
      <c r="AH99" s="482">
        <v>46265</v>
      </c>
      <c r="AI99" s="480">
        <f t="shared" si="29"/>
        <v>1</v>
      </c>
      <c r="AJ99" s="480"/>
    </row>
    <row r="100" spans="1:36">
      <c r="A100" s="480">
        <v>1</v>
      </c>
      <c r="B100" s="480" t="s">
        <v>13418</v>
      </c>
      <c r="C100" s="480" t="s">
        <v>13315</v>
      </c>
      <c r="D100" s="480">
        <v>6</v>
      </c>
      <c r="E100" s="480" t="s">
        <v>13533</v>
      </c>
      <c r="F100" s="480" t="s">
        <v>11390</v>
      </c>
      <c r="G100" s="480">
        <v>0</v>
      </c>
      <c r="H100" s="480">
        <v>0</v>
      </c>
      <c r="I100" s="480">
        <v>1</v>
      </c>
      <c r="J100" s="480" t="s">
        <v>13515</v>
      </c>
      <c r="K100" s="480" t="s">
        <v>2043</v>
      </c>
      <c r="L100" s="480">
        <v>376</v>
      </c>
      <c r="M100" s="480" t="s">
        <v>64</v>
      </c>
      <c r="N100" s="480" t="s">
        <v>13516</v>
      </c>
      <c r="O100" s="482">
        <v>46265</v>
      </c>
      <c r="P100" s="481">
        <v>46934</v>
      </c>
      <c r="Q100" s="480" t="s">
        <v>13517</v>
      </c>
      <c r="R100" s="480" t="s">
        <v>13537</v>
      </c>
      <c r="S100" s="480" t="s">
        <v>13259</v>
      </c>
      <c r="T100" s="480" t="s">
        <v>2043</v>
      </c>
      <c r="U100" s="480" t="s">
        <v>13518</v>
      </c>
      <c r="V100" s="480" t="s">
        <v>11397</v>
      </c>
      <c r="W100" s="480" t="s">
        <v>13519</v>
      </c>
      <c r="X100" s="480" t="s">
        <v>2531</v>
      </c>
      <c r="Y100" s="480" t="s">
        <v>733</v>
      </c>
      <c r="Z100" s="480" t="s">
        <v>2531</v>
      </c>
      <c r="AA100" s="480" t="s">
        <v>733</v>
      </c>
      <c r="AB100" s="480" t="s">
        <v>733</v>
      </c>
      <c r="AC100" s="480" t="s">
        <v>1214</v>
      </c>
      <c r="AH100" s="480">
        <v>46265</v>
      </c>
      <c r="AI100" s="480" t="str">
        <f t="shared" si="29"/>
        <v/>
      </c>
      <c r="AJ100" s="480"/>
    </row>
    <row r="101" spans="1:36">
      <c r="A101" s="480">
        <v>1</v>
      </c>
      <c r="B101" s="480" t="s">
        <v>13418</v>
      </c>
      <c r="C101" s="480" t="s">
        <v>13315</v>
      </c>
      <c r="D101" s="480">
        <v>7</v>
      </c>
      <c r="E101" s="480" t="s">
        <v>13533</v>
      </c>
      <c r="F101" s="480" t="s">
        <v>11484</v>
      </c>
      <c r="G101" s="480">
        <v>0</v>
      </c>
      <c r="H101" s="480">
        <v>0</v>
      </c>
      <c r="I101" s="480">
        <v>1</v>
      </c>
      <c r="J101" s="480" t="s">
        <v>13515</v>
      </c>
      <c r="K101" s="480" t="s">
        <v>2043</v>
      </c>
      <c r="L101" s="480">
        <v>376</v>
      </c>
      <c r="M101" s="480" t="s">
        <v>64</v>
      </c>
      <c r="N101" s="480" t="s">
        <v>13538</v>
      </c>
      <c r="O101" s="482">
        <v>46265</v>
      </c>
      <c r="P101" s="481">
        <v>46934</v>
      </c>
      <c r="Q101" s="480" t="s">
        <v>13539</v>
      </c>
      <c r="R101" s="480" t="s">
        <v>13537</v>
      </c>
      <c r="S101" s="480" t="s">
        <v>13259</v>
      </c>
      <c r="T101" s="480" t="s">
        <v>2043</v>
      </c>
      <c r="U101" s="480" t="s">
        <v>13540</v>
      </c>
      <c r="V101" s="480" t="s">
        <v>11470</v>
      </c>
      <c r="X101" s="480" t="s">
        <v>2531</v>
      </c>
      <c r="Y101" s="480" t="s">
        <v>733</v>
      </c>
      <c r="AB101" s="480" t="s">
        <v>733</v>
      </c>
      <c r="AC101" s="480" t="s">
        <v>1214</v>
      </c>
      <c r="AH101" s="480">
        <v>46265</v>
      </c>
      <c r="AI101" s="480" t="str">
        <f t="shared" si="29"/>
        <v/>
      </c>
      <c r="AJ101" s="480"/>
    </row>
    <row r="102" spans="1:36">
      <c r="A102" s="480">
        <v>1</v>
      </c>
      <c r="B102" s="480" t="s">
        <v>13253</v>
      </c>
      <c r="C102" s="480" t="s">
        <v>13254</v>
      </c>
      <c r="D102" s="480">
        <v>8</v>
      </c>
      <c r="E102" s="480" t="s">
        <v>13533</v>
      </c>
      <c r="F102" s="480" t="s">
        <v>11357</v>
      </c>
      <c r="G102" s="480">
        <v>1</v>
      </c>
      <c r="H102" s="480">
        <v>1</v>
      </c>
      <c r="I102" s="480">
        <v>1</v>
      </c>
      <c r="J102" s="480" t="s">
        <v>13515</v>
      </c>
      <c r="K102" s="480" t="s">
        <v>2043</v>
      </c>
      <c r="L102" s="480">
        <v>376</v>
      </c>
      <c r="M102" s="480">
        <v>376</v>
      </c>
      <c r="N102" s="480" t="s">
        <v>3903</v>
      </c>
      <c r="O102" s="482">
        <v>46265</v>
      </c>
      <c r="P102" s="481">
        <v>46934</v>
      </c>
      <c r="Q102" s="480" t="s">
        <v>13541</v>
      </c>
      <c r="R102" s="480" t="s">
        <v>13537</v>
      </c>
      <c r="S102" s="480" t="s">
        <v>13259</v>
      </c>
      <c r="T102" s="480" t="s">
        <v>2043</v>
      </c>
      <c r="U102" s="480" t="s">
        <v>13542</v>
      </c>
      <c r="V102" s="480">
        <v>5532122133</v>
      </c>
      <c r="W102" s="480" t="s">
        <v>13543</v>
      </c>
      <c r="X102" s="480" t="s">
        <v>2531</v>
      </c>
      <c r="Y102" s="480" t="s">
        <v>733</v>
      </c>
      <c r="AA102" s="480" t="s">
        <v>2531</v>
      </c>
      <c r="AB102" s="480" t="s">
        <v>733</v>
      </c>
      <c r="AC102" s="480" t="s">
        <v>733</v>
      </c>
      <c r="AD102" s="480">
        <v>0.33</v>
      </c>
      <c r="AE102" s="480" t="s">
        <v>68</v>
      </c>
      <c r="AF102" s="480" t="s">
        <v>13434</v>
      </c>
      <c r="AG102" s="482">
        <v>46446</v>
      </c>
      <c r="AH102" s="482">
        <v>46265</v>
      </c>
      <c r="AI102" s="480">
        <f t="shared" si="29"/>
        <v>1</v>
      </c>
      <c r="AJ102" s="480"/>
    </row>
    <row r="103" spans="1:36">
      <c r="A103" s="480">
        <v>1</v>
      </c>
      <c r="B103" s="480" t="s">
        <v>13253</v>
      </c>
      <c r="C103" s="480" t="s">
        <v>13254</v>
      </c>
      <c r="D103" s="480">
        <v>9</v>
      </c>
      <c r="E103" s="480" t="s">
        <v>13533</v>
      </c>
      <c r="F103" s="480" t="s">
        <v>11385</v>
      </c>
      <c r="G103" s="480">
        <v>0</v>
      </c>
      <c r="H103" s="480">
        <v>1</v>
      </c>
      <c r="I103" s="480">
        <v>1</v>
      </c>
      <c r="J103" s="480" t="s">
        <v>13515</v>
      </c>
      <c r="K103" s="480" t="s">
        <v>2043</v>
      </c>
      <c r="L103" s="480">
        <v>376</v>
      </c>
      <c r="M103" s="480" t="s">
        <v>64</v>
      </c>
      <c r="N103" s="480" t="s">
        <v>13464</v>
      </c>
      <c r="O103" s="482">
        <v>46265</v>
      </c>
      <c r="P103" s="481">
        <v>46934</v>
      </c>
      <c r="Q103" s="480" t="s">
        <v>13501</v>
      </c>
      <c r="R103" s="480" t="s">
        <v>13537</v>
      </c>
      <c r="S103" s="480" t="s">
        <v>13259</v>
      </c>
      <c r="T103" s="480" t="s">
        <v>2043</v>
      </c>
      <c r="U103" s="480" t="s">
        <v>13525</v>
      </c>
      <c r="V103" s="480" t="s">
        <v>6811</v>
      </c>
      <c r="W103" s="480" t="s">
        <v>13468</v>
      </c>
      <c r="X103" s="480" t="s">
        <v>2531</v>
      </c>
      <c r="Y103" s="480" t="s">
        <v>733</v>
      </c>
      <c r="Z103" s="480" t="s">
        <v>2531</v>
      </c>
      <c r="AA103" s="480" t="s">
        <v>733</v>
      </c>
      <c r="AB103" s="480" t="s">
        <v>733</v>
      </c>
      <c r="AC103" s="480" t="s">
        <v>733</v>
      </c>
      <c r="AD103" s="480">
        <v>0.15</v>
      </c>
      <c r="AE103" s="480" t="s">
        <v>68</v>
      </c>
      <c r="AF103" s="480" t="s">
        <v>13263</v>
      </c>
      <c r="AG103" s="482">
        <v>46477</v>
      </c>
      <c r="AH103" s="482">
        <v>46265</v>
      </c>
      <c r="AI103" s="480">
        <f t="shared" si="29"/>
        <v>1</v>
      </c>
      <c r="AJ103" s="480"/>
    </row>
    <row r="104" spans="1:36">
      <c r="A104" s="480">
        <v>1</v>
      </c>
      <c r="B104" s="480" t="s">
        <v>13418</v>
      </c>
      <c r="C104" s="480" t="s">
        <v>13315</v>
      </c>
      <c r="D104" s="480">
        <v>10</v>
      </c>
      <c r="E104" s="480" t="s">
        <v>13533</v>
      </c>
      <c r="F104" s="480" t="s">
        <v>11317</v>
      </c>
      <c r="G104" s="480">
        <v>0</v>
      </c>
      <c r="H104" s="480">
        <v>1</v>
      </c>
      <c r="I104" s="480">
        <v>1</v>
      </c>
      <c r="J104" s="480" t="s">
        <v>13515</v>
      </c>
      <c r="K104" s="480" t="s">
        <v>2043</v>
      </c>
      <c r="L104" s="480">
        <v>376</v>
      </c>
      <c r="M104" s="480" t="s">
        <v>64</v>
      </c>
      <c r="N104" s="480" t="s">
        <v>13528</v>
      </c>
      <c r="O104" s="482">
        <v>46265</v>
      </c>
      <c r="P104" s="481">
        <v>46934</v>
      </c>
      <c r="Q104" s="480" t="s">
        <v>13529</v>
      </c>
      <c r="R104" s="480" t="s">
        <v>13537</v>
      </c>
      <c r="S104" s="480" t="s">
        <v>13259</v>
      </c>
      <c r="T104" s="480" t="s">
        <v>2043</v>
      </c>
      <c r="U104" s="480" t="s">
        <v>13530</v>
      </c>
      <c r="V104" s="480" t="s">
        <v>11305</v>
      </c>
      <c r="W104" s="480" t="s">
        <v>13531</v>
      </c>
      <c r="X104" s="480" t="s">
        <v>2531</v>
      </c>
      <c r="Y104" s="480" t="s">
        <v>733</v>
      </c>
      <c r="Z104" s="480" t="s">
        <v>2531</v>
      </c>
      <c r="AA104" s="480" t="s">
        <v>733</v>
      </c>
      <c r="AB104" s="480" t="s">
        <v>733</v>
      </c>
      <c r="AC104" s="480" t="s">
        <v>1214</v>
      </c>
      <c r="AH104" s="480">
        <v>46265</v>
      </c>
      <c r="AI104" s="480" t="str">
        <f t="shared" si="29"/>
        <v/>
      </c>
      <c r="AJ104" s="480"/>
    </row>
    <row r="105" spans="1:36">
      <c r="A105" s="480">
        <v>1</v>
      </c>
      <c r="B105" s="480" t="s">
        <v>13532</v>
      </c>
      <c r="C105" s="480" t="s">
        <v>13315</v>
      </c>
      <c r="D105" s="480">
        <v>1</v>
      </c>
      <c r="E105" s="480" t="s">
        <v>13544</v>
      </c>
      <c r="F105" s="480" t="s">
        <v>11489</v>
      </c>
      <c r="G105" s="480">
        <v>0</v>
      </c>
      <c r="H105" s="480">
        <v>1</v>
      </c>
      <c r="I105" s="480">
        <v>1</v>
      </c>
      <c r="J105" s="480" t="s">
        <v>13515</v>
      </c>
      <c r="K105" s="480" t="s">
        <v>2043</v>
      </c>
      <c r="L105" s="480">
        <v>180</v>
      </c>
      <c r="M105" s="480" t="s">
        <v>64</v>
      </c>
      <c r="N105" s="480" t="s">
        <v>12087</v>
      </c>
      <c r="O105" s="482">
        <v>46265</v>
      </c>
      <c r="P105" s="481">
        <v>47149</v>
      </c>
      <c r="Q105" s="480" t="s">
        <v>13534</v>
      </c>
      <c r="R105" s="480" t="s">
        <v>13545</v>
      </c>
      <c r="S105" s="480" t="s">
        <v>13259</v>
      </c>
      <c r="T105" s="480" t="s">
        <v>2043</v>
      </c>
      <c r="U105" s="480" t="s">
        <v>13536</v>
      </c>
      <c r="V105" s="480" t="s">
        <v>11495</v>
      </c>
      <c r="X105" s="480" t="s">
        <v>2531</v>
      </c>
      <c r="Y105" s="480" t="s">
        <v>1607</v>
      </c>
      <c r="AA105" s="480" t="s">
        <v>13546</v>
      </c>
      <c r="AB105" s="480" t="s">
        <v>733</v>
      </c>
      <c r="AC105" s="480" t="s">
        <v>1214</v>
      </c>
      <c r="AH105" s="480">
        <v>46265</v>
      </c>
      <c r="AI105" s="480" t="str">
        <f t="shared" si="29"/>
        <v/>
      </c>
      <c r="AJ105" s="480"/>
    </row>
    <row r="106" spans="1:36">
      <c r="A106" s="480">
        <v>1</v>
      </c>
      <c r="B106" s="480" t="s">
        <v>13253</v>
      </c>
      <c r="C106" s="480" t="s">
        <v>13254</v>
      </c>
      <c r="D106" s="480">
        <v>2</v>
      </c>
      <c r="E106" s="480" t="s">
        <v>13544</v>
      </c>
      <c r="F106" s="480" t="s">
        <v>11456</v>
      </c>
      <c r="G106" s="480">
        <v>0</v>
      </c>
      <c r="H106" s="480">
        <v>1</v>
      </c>
      <c r="I106" s="480">
        <v>1</v>
      </c>
      <c r="J106" s="480" t="s">
        <v>13515</v>
      </c>
      <c r="K106" s="480" t="s">
        <v>2043</v>
      </c>
      <c r="L106" s="480">
        <v>180</v>
      </c>
      <c r="M106" s="480" t="s">
        <v>64</v>
      </c>
      <c r="N106" s="480" t="s">
        <v>4420</v>
      </c>
      <c r="O106" s="482">
        <v>46265</v>
      </c>
      <c r="P106" s="481">
        <v>47149</v>
      </c>
      <c r="Q106" s="480" t="s">
        <v>13526</v>
      </c>
      <c r="R106" s="480" t="s">
        <v>13545</v>
      </c>
      <c r="S106" s="480" t="s">
        <v>13259</v>
      </c>
      <c r="T106" s="480" t="s">
        <v>2043</v>
      </c>
      <c r="U106" s="480" t="s">
        <v>13527</v>
      </c>
      <c r="V106" s="480" t="s">
        <v>6313</v>
      </c>
      <c r="W106" s="480" t="s">
        <v>13284</v>
      </c>
      <c r="X106" s="480" t="s">
        <v>2531</v>
      </c>
      <c r="Y106" s="480" t="s">
        <v>733</v>
      </c>
      <c r="Z106" s="480" t="s">
        <v>2531</v>
      </c>
      <c r="AA106" s="480" t="s">
        <v>733</v>
      </c>
      <c r="AB106" s="480" t="s">
        <v>733</v>
      </c>
      <c r="AC106" s="480" t="s">
        <v>733</v>
      </c>
      <c r="AD106" s="480">
        <v>0.75</v>
      </c>
      <c r="AE106" s="480" t="s">
        <v>68</v>
      </c>
      <c r="AF106" s="480" t="s">
        <v>13263</v>
      </c>
      <c r="AG106" s="482">
        <v>46477</v>
      </c>
      <c r="AH106" s="482">
        <v>46265</v>
      </c>
      <c r="AI106" s="480">
        <f t="shared" si="29"/>
        <v>1</v>
      </c>
      <c r="AJ106" s="480"/>
    </row>
    <row r="107" spans="1:36">
      <c r="A107" s="480">
        <v>1</v>
      </c>
      <c r="B107" s="480" t="s">
        <v>13314</v>
      </c>
      <c r="C107" s="480" t="s">
        <v>13315</v>
      </c>
      <c r="D107" s="480">
        <v>3</v>
      </c>
      <c r="E107" s="480" t="s">
        <v>13544</v>
      </c>
      <c r="F107" s="480" t="s">
        <v>11383</v>
      </c>
      <c r="G107" s="480">
        <v>0</v>
      </c>
      <c r="H107" s="480">
        <v>1</v>
      </c>
      <c r="I107" s="480">
        <v>1</v>
      </c>
      <c r="J107" s="480" t="s">
        <v>13515</v>
      </c>
      <c r="K107" s="480" t="s">
        <v>2043</v>
      </c>
      <c r="L107" s="480">
        <v>180</v>
      </c>
      <c r="M107" s="480" t="s">
        <v>64</v>
      </c>
      <c r="N107" s="480" t="s">
        <v>3434</v>
      </c>
      <c r="O107" s="482">
        <v>46265</v>
      </c>
      <c r="P107" s="481">
        <v>47149</v>
      </c>
      <c r="Q107" s="480" t="s">
        <v>13274</v>
      </c>
      <c r="R107" s="480" t="s">
        <v>13545</v>
      </c>
      <c r="S107" s="480" t="s">
        <v>13259</v>
      </c>
      <c r="T107" s="480" t="s">
        <v>2043</v>
      </c>
      <c r="U107" s="480" t="s">
        <v>3443</v>
      </c>
      <c r="V107" s="480" t="s">
        <v>6779</v>
      </c>
      <c r="X107" s="480" t="s">
        <v>2531</v>
      </c>
      <c r="Y107" s="480" t="s">
        <v>733</v>
      </c>
      <c r="AA107" s="480" t="s">
        <v>733</v>
      </c>
      <c r="AB107" s="480" t="s">
        <v>733</v>
      </c>
      <c r="AC107" s="480" t="s">
        <v>1214</v>
      </c>
      <c r="AD107" s="480" t="s">
        <v>5774</v>
      </c>
      <c r="AF107" s="480" t="s">
        <v>5774</v>
      </c>
      <c r="AH107" s="480">
        <v>46265</v>
      </c>
      <c r="AI107" s="480" t="str">
        <f t="shared" si="29"/>
        <v/>
      </c>
      <c r="AJ107" s="480"/>
    </row>
    <row r="108" spans="1:36">
      <c r="A108" s="480">
        <v>1</v>
      </c>
      <c r="B108" s="480" t="s">
        <v>13253</v>
      </c>
      <c r="C108" s="480" t="s">
        <v>13254</v>
      </c>
      <c r="D108" s="480">
        <v>4</v>
      </c>
      <c r="E108" s="480" t="s">
        <v>13544</v>
      </c>
      <c r="F108" s="480" t="s">
        <v>11450</v>
      </c>
      <c r="G108" s="480">
        <v>0</v>
      </c>
      <c r="H108" s="480">
        <v>1</v>
      </c>
      <c r="I108" s="480">
        <v>1</v>
      </c>
      <c r="J108" s="480" t="s">
        <v>13515</v>
      </c>
      <c r="K108" s="480" t="s">
        <v>2043</v>
      </c>
      <c r="L108" s="480">
        <v>180</v>
      </c>
      <c r="M108" s="480" t="s">
        <v>64</v>
      </c>
      <c r="N108" s="480" t="s">
        <v>5644</v>
      </c>
      <c r="O108" s="482">
        <v>46265</v>
      </c>
      <c r="P108" s="481">
        <v>47149</v>
      </c>
      <c r="Q108" s="480" t="s">
        <v>13523</v>
      </c>
      <c r="R108" s="480" t="s">
        <v>13545</v>
      </c>
      <c r="S108" s="480" t="s">
        <v>13259</v>
      </c>
      <c r="T108" s="480" t="s">
        <v>2043</v>
      </c>
      <c r="U108" s="480" t="s">
        <v>13524</v>
      </c>
      <c r="V108" s="480" t="s">
        <v>11441</v>
      </c>
      <c r="W108" s="480" t="s">
        <v>13327</v>
      </c>
      <c r="X108" s="480" t="s">
        <v>2531</v>
      </c>
      <c r="Y108" s="480" t="s">
        <v>733</v>
      </c>
      <c r="Z108" s="480" t="s">
        <v>2531</v>
      </c>
      <c r="AA108" s="480" t="s">
        <v>733</v>
      </c>
      <c r="AB108" s="480" t="s">
        <v>733</v>
      </c>
      <c r="AC108" s="480" t="s">
        <v>733</v>
      </c>
      <c r="AD108" s="480">
        <v>0.05</v>
      </c>
      <c r="AE108" s="480" t="s">
        <v>68</v>
      </c>
      <c r="AF108" s="480" t="s">
        <v>13291</v>
      </c>
      <c r="AG108" s="482">
        <v>46507</v>
      </c>
      <c r="AH108" s="482">
        <v>46265</v>
      </c>
      <c r="AI108" s="480">
        <f t="shared" si="29"/>
        <v>1</v>
      </c>
      <c r="AJ108" s="480"/>
    </row>
    <row r="109" spans="1:36">
      <c r="A109" s="480">
        <v>1</v>
      </c>
      <c r="B109" s="480" t="s">
        <v>13253</v>
      </c>
      <c r="C109" s="480" t="s">
        <v>13254</v>
      </c>
      <c r="D109" s="480">
        <v>5</v>
      </c>
      <c r="E109" s="480" t="s">
        <v>13544</v>
      </c>
      <c r="F109" s="480" t="s">
        <v>11321</v>
      </c>
      <c r="G109" s="480">
        <v>0</v>
      </c>
      <c r="H109" s="480">
        <v>1</v>
      </c>
      <c r="I109" s="480">
        <v>1</v>
      </c>
      <c r="J109" s="480" t="s">
        <v>13515</v>
      </c>
      <c r="K109" s="480" t="s">
        <v>2043</v>
      </c>
      <c r="L109" s="480">
        <v>180</v>
      </c>
      <c r="M109" s="480" t="s">
        <v>64</v>
      </c>
      <c r="N109" s="480" t="s">
        <v>4657</v>
      </c>
      <c r="O109" s="482">
        <v>46265</v>
      </c>
      <c r="P109" s="481">
        <v>47149</v>
      </c>
      <c r="Q109" s="480" t="s">
        <v>13277</v>
      </c>
      <c r="R109" s="480" t="s">
        <v>13545</v>
      </c>
      <c r="S109" s="480" t="s">
        <v>13259</v>
      </c>
      <c r="T109" s="480" t="s">
        <v>2043</v>
      </c>
      <c r="U109" s="480" t="s">
        <v>13279</v>
      </c>
      <c r="V109" s="480" t="s">
        <v>5787</v>
      </c>
      <c r="W109" s="480" t="s">
        <v>13280</v>
      </c>
      <c r="X109" s="480" t="s">
        <v>2531</v>
      </c>
      <c r="Y109" s="480" t="s">
        <v>733</v>
      </c>
      <c r="Z109" s="480" t="s">
        <v>2531</v>
      </c>
      <c r="AA109" s="480" t="s">
        <v>733</v>
      </c>
      <c r="AB109" s="480" t="s">
        <v>733</v>
      </c>
      <c r="AC109" s="480" t="s">
        <v>733</v>
      </c>
      <c r="AD109" s="480">
        <v>0.75</v>
      </c>
      <c r="AE109" s="480" t="s">
        <v>68</v>
      </c>
      <c r="AF109" s="480" t="s">
        <v>13281</v>
      </c>
      <c r="AG109" s="482">
        <v>46387</v>
      </c>
      <c r="AH109" s="482">
        <v>46265</v>
      </c>
      <c r="AI109" s="480">
        <f t="shared" si="29"/>
        <v>1</v>
      </c>
      <c r="AJ109" s="480"/>
    </row>
    <row r="110" spans="1:36">
      <c r="A110" s="480">
        <v>1</v>
      </c>
      <c r="B110" s="480" t="s">
        <v>13418</v>
      </c>
      <c r="C110" s="480" t="s">
        <v>13315</v>
      </c>
      <c r="D110" s="480">
        <v>6</v>
      </c>
      <c r="E110" s="480" t="s">
        <v>13544</v>
      </c>
      <c r="F110" s="480" t="s">
        <v>11462</v>
      </c>
      <c r="G110" s="480">
        <v>0</v>
      </c>
      <c r="H110" s="480">
        <v>0</v>
      </c>
      <c r="I110" s="480">
        <v>1</v>
      </c>
      <c r="J110" s="480" t="s">
        <v>13515</v>
      </c>
      <c r="K110" s="480" t="s">
        <v>2043</v>
      </c>
      <c r="L110" s="480">
        <v>180</v>
      </c>
      <c r="M110" s="480" t="s">
        <v>64</v>
      </c>
      <c r="N110" s="480" t="s">
        <v>13538</v>
      </c>
      <c r="O110" s="482">
        <v>46265</v>
      </c>
      <c r="P110" s="481">
        <v>47149</v>
      </c>
      <c r="Q110" s="480" t="s">
        <v>13539</v>
      </c>
      <c r="R110" s="480" t="s">
        <v>13545</v>
      </c>
      <c r="S110" s="480" t="s">
        <v>13259</v>
      </c>
      <c r="T110" s="480" t="s">
        <v>2043</v>
      </c>
      <c r="U110" s="480" t="s">
        <v>13540</v>
      </c>
      <c r="V110" s="480" t="s">
        <v>11470</v>
      </c>
      <c r="X110" s="480" t="s">
        <v>2531</v>
      </c>
      <c r="Y110" s="480" t="s">
        <v>733</v>
      </c>
      <c r="AB110" s="480" t="s">
        <v>733</v>
      </c>
      <c r="AC110" s="480" t="s">
        <v>1214</v>
      </c>
      <c r="AH110" s="480">
        <v>46265</v>
      </c>
      <c r="AI110" s="480" t="str">
        <f t="shared" si="29"/>
        <v/>
      </c>
      <c r="AJ110" s="480"/>
    </row>
    <row r="111" spans="1:36">
      <c r="A111" s="480">
        <v>1</v>
      </c>
      <c r="B111" s="480" t="s">
        <v>13253</v>
      </c>
      <c r="C111" s="480" t="s">
        <v>13254</v>
      </c>
      <c r="D111" s="480">
        <v>7</v>
      </c>
      <c r="E111" s="480" t="s">
        <v>13544</v>
      </c>
      <c r="F111" s="480" t="s">
        <v>11357</v>
      </c>
      <c r="G111" s="480">
        <v>1</v>
      </c>
      <c r="H111" s="480">
        <v>1</v>
      </c>
      <c r="I111" s="480">
        <v>1</v>
      </c>
      <c r="J111" s="480" t="s">
        <v>13515</v>
      </c>
      <c r="K111" s="480" t="s">
        <v>2043</v>
      </c>
      <c r="L111" s="480">
        <v>180</v>
      </c>
      <c r="M111" s="480">
        <v>180</v>
      </c>
      <c r="N111" s="480" t="s">
        <v>3903</v>
      </c>
      <c r="O111" s="482">
        <v>46265</v>
      </c>
      <c r="P111" s="481">
        <v>47149</v>
      </c>
      <c r="Q111" s="480" t="s">
        <v>13541</v>
      </c>
      <c r="R111" s="480" t="s">
        <v>13545</v>
      </c>
      <c r="S111" s="480" t="s">
        <v>13259</v>
      </c>
      <c r="T111" s="480" t="s">
        <v>2043</v>
      </c>
      <c r="U111" s="480" t="s">
        <v>13542</v>
      </c>
      <c r="V111" s="480">
        <v>5532122133</v>
      </c>
      <c r="W111" s="480" t="s">
        <v>13543</v>
      </c>
      <c r="X111" s="480" t="s">
        <v>2531</v>
      </c>
      <c r="Y111" s="480" t="s">
        <v>733</v>
      </c>
      <c r="AA111" s="480" t="s">
        <v>2531</v>
      </c>
      <c r="AB111" s="480" t="s">
        <v>733</v>
      </c>
      <c r="AC111" s="480" t="s">
        <v>733</v>
      </c>
      <c r="AD111" s="480">
        <v>0.33</v>
      </c>
      <c r="AE111" s="480" t="s">
        <v>68</v>
      </c>
      <c r="AF111" s="480" t="s">
        <v>13434</v>
      </c>
      <c r="AG111" s="482">
        <v>46446</v>
      </c>
      <c r="AH111" s="482">
        <v>46265</v>
      </c>
      <c r="AI111" s="480">
        <f t="shared" si="29"/>
        <v>1</v>
      </c>
      <c r="AJ111" s="480"/>
    </row>
    <row r="112" spans="1:36">
      <c r="A112" s="480">
        <v>1</v>
      </c>
      <c r="B112" s="480" t="s">
        <v>13253</v>
      </c>
      <c r="C112" s="480" t="s">
        <v>13254</v>
      </c>
      <c r="D112" s="480">
        <v>8</v>
      </c>
      <c r="E112" s="480" t="s">
        <v>13544</v>
      </c>
      <c r="F112" s="480" t="s">
        <v>11385</v>
      </c>
      <c r="G112" s="480">
        <v>0</v>
      </c>
      <c r="H112" s="480">
        <v>1</v>
      </c>
      <c r="I112" s="480">
        <v>1</v>
      </c>
      <c r="J112" s="480" t="s">
        <v>13515</v>
      </c>
      <c r="K112" s="480" t="s">
        <v>2043</v>
      </c>
      <c r="L112" s="480">
        <v>180</v>
      </c>
      <c r="M112" s="480" t="s">
        <v>64</v>
      </c>
      <c r="N112" s="480" t="s">
        <v>13464</v>
      </c>
      <c r="O112" s="482">
        <v>46265</v>
      </c>
      <c r="P112" s="481">
        <v>47149</v>
      </c>
      <c r="Q112" s="480" t="s">
        <v>13501</v>
      </c>
      <c r="R112" s="480" t="s">
        <v>13545</v>
      </c>
      <c r="S112" s="480" t="s">
        <v>13259</v>
      </c>
      <c r="T112" s="480" t="s">
        <v>2043</v>
      </c>
      <c r="U112" s="480" t="s">
        <v>13525</v>
      </c>
      <c r="V112" s="480" t="s">
        <v>6811</v>
      </c>
      <c r="W112" s="480" t="s">
        <v>13468</v>
      </c>
      <c r="X112" s="480" t="s">
        <v>2531</v>
      </c>
      <c r="Y112" s="480" t="s">
        <v>733</v>
      </c>
      <c r="Z112" s="480" t="s">
        <v>2531</v>
      </c>
      <c r="AA112" s="480" t="s">
        <v>733</v>
      </c>
      <c r="AB112" s="480" t="s">
        <v>733</v>
      </c>
      <c r="AC112" s="480" t="s">
        <v>733</v>
      </c>
      <c r="AD112" s="480">
        <v>0.15</v>
      </c>
      <c r="AE112" s="480" t="s">
        <v>68</v>
      </c>
      <c r="AF112" s="480" t="s">
        <v>13263</v>
      </c>
      <c r="AG112" s="482">
        <v>46477</v>
      </c>
      <c r="AH112" s="482">
        <v>46265</v>
      </c>
      <c r="AI112" s="480">
        <f t="shared" si="29"/>
        <v>1</v>
      </c>
      <c r="AJ112" s="480"/>
    </row>
    <row r="113" spans="1:36">
      <c r="A113" s="480">
        <v>1</v>
      </c>
      <c r="B113" s="480" t="s">
        <v>13418</v>
      </c>
      <c r="C113" s="480" t="s">
        <v>13315</v>
      </c>
      <c r="D113" s="480">
        <v>9</v>
      </c>
      <c r="E113" s="480" t="s">
        <v>13544</v>
      </c>
      <c r="F113" s="480" t="s">
        <v>11317</v>
      </c>
      <c r="G113" s="480">
        <v>0</v>
      </c>
      <c r="H113" s="480">
        <v>1</v>
      </c>
      <c r="I113" s="480">
        <v>1</v>
      </c>
      <c r="J113" s="480" t="s">
        <v>13515</v>
      </c>
      <c r="K113" s="480" t="s">
        <v>2043</v>
      </c>
      <c r="L113" s="480">
        <v>180</v>
      </c>
      <c r="M113" s="480" t="s">
        <v>64</v>
      </c>
      <c r="N113" s="480" t="s">
        <v>13528</v>
      </c>
      <c r="O113" s="482">
        <v>46265</v>
      </c>
      <c r="P113" s="481">
        <v>47149</v>
      </c>
      <c r="Q113" s="480" t="s">
        <v>13529</v>
      </c>
      <c r="R113" s="480" t="s">
        <v>13545</v>
      </c>
      <c r="S113" s="480" t="s">
        <v>13259</v>
      </c>
      <c r="T113" s="480" t="s">
        <v>2043</v>
      </c>
      <c r="U113" s="480" t="s">
        <v>13530</v>
      </c>
      <c r="V113" s="480" t="s">
        <v>11305</v>
      </c>
      <c r="W113" s="480" t="s">
        <v>13531</v>
      </c>
      <c r="X113" s="480" t="s">
        <v>2531</v>
      </c>
      <c r="Y113" s="480" t="s">
        <v>733</v>
      </c>
      <c r="Z113" s="480" t="s">
        <v>2531</v>
      </c>
      <c r="AA113" s="480" t="s">
        <v>733</v>
      </c>
      <c r="AB113" s="480" t="s">
        <v>733</v>
      </c>
      <c r="AC113" s="480" t="s">
        <v>1214</v>
      </c>
      <c r="AH113" s="480">
        <v>46265</v>
      </c>
      <c r="AI113" s="480" t="str">
        <f t="shared" si="29"/>
        <v/>
      </c>
      <c r="AJ113" s="480"/>
    </row>
    <row r="114" spans="1:36" ht="15">
      <c r="A114" s="480">
        <v>1</v>
      </c>
      <c r="B114" s="480" t="s">
        <v>13532</v>
      </c>
      <c r="C114" s="480" t="s">
        <v>13315</v>
      </c>
      <c r="D114" s="480">
        <v>1</v>
      </c>
      <c r="E114" s="480" t="s">
        <v>13547</v>
      </c>
      <c r="F114" s="480" t="s">
        <v>11489</v>
      </c>
      <c r="G114" s="480">
        <v>0</v>
      </c>
      <c r="H114" s="480">
        <v>1</v>
      </c>
      <c r="I114" s="480">
        <v>1</v>
      </c>
      <c r="J114" s="480" t="s">
        <v>13515</v>
      </c>
      <c r="K114" s="480" t="s">
        <v>2043</v>
      </c>
      <c r="L114" s="356">
        <v>37.700000000000003</v>
      </c>
      <c r="M114" s="480" t="s">
        <v>64</v>
      </c>
      <c r="N114" s="480" t="s">
        <v>12087</v>
      </c>
      <c r="O114" s="482">
        <v>46265</v>
      </c>
      <c r="P114" s="481">
        <v>47299</v>
      </c>
      <c r="Q114" s="480" t="s">
        <v>13534</v>
      </c>
      <c r="R114" s="480" t="s">
        <v>13548</v>
      </c>
      <c r="S114" s="480" t="s">
        <v>13259</v>
      </c>
      <c r="T114" s="480" t="s">
        <v>2043</v>
      </c>
      <c r="U114" s="480" t="s">
        <v>13536</v>
      </c>
      <c r="V114" s="480" t="s">
        <v>11495</v>
      </c>
      <c r="X114" s="480" t="s">
        <v>2531</v>
      </c>
      <c r="Y114" s="480" t="s">
        <v>1607</v>
      </c>
      <c r="AB114" s="480" t="s">
        <v>733</v>
      </c>
      <c r="AC114" s="480" t="s">
        <v>1214</v>
      </c>
      <c r="AH114" s="480">
        <v>46265</v>
      </c>
      <c r="AI114" s="480" t="str">
        <f t="shared" si="29"/>
        <v/>
      </c>
      <c r="AJ114" s="480"/>
    </row>
    <row r="115" spans="1:36" ht="15">
      <c r="A115" s="480">
        <v>1</v>
      </c>
      <c r="B115" s="480" t="s">
        <v>13253</v>
      </c>
      <c r="C115" s="480" t="s">
        <v>13254</v>
      </c>
      <c r="D115" s="480">
        <v>2</v>
      </c>
      <c r="E115" s="480" t="s">
        <v>13547</v>
      </c>
      <c r="F115" s="480" t="s">
        <v>11456</v>
      </c>
      <c r="G115" s="480">
        <v>0</v>
      </c>
      <c r="H115" s="480">
        <v>1</v>
      </c>
      <c r="I115" s="480">
        <v>1</v>
      </c>
      <c r="J115" s="480" t="s">
        <v>13515</v>
      </c>
      <c r="K115" s="480" t="s">
        <v>2043</v>
      </c>
      <c r="L115" s="356">
        <v>37.700000000000003</v>
      </c>
      <c r="M115" s="480" t="s">
        <v>64</v>
      </c>
      <c r="N115" s="480" t="s">
        <v>4420</v>
      </c>
      <c r="O115" s="482">
        <v>46265</v>
      </c>
      <c r="P115" s="481">
        <v>47299</v>
      </c>
      <c r="Q115" s="480" t="s">
        <v>13526</v>
      </c>
      <c r="R115" s="480" t="s">
        <v>13548</v>
      </c>
      <c r="S115" s="480" t="s">
        <v>13259</v>
      </c>
      <c r="T115" s="480" t="s">
        <v>2043</v>
      </c>
      <c r="U115" s="480" t="s">
        <v>13536</v>
      </c>
      <c r="V115" s="480" t="s">
        <v>6313</v>
      </c>
      <c r="W115" s="480" t="s">
        <v>13284</v>
      </c>
      <c r="X115" s="480" t="s">
        <v>2531</v>
      </c>
      <c r="Y115" s="480" t="s">
        <v>733</v>
      </c>
      <c r="Z115" s="480" t="s">
        <v>2531</v>
      </c>
      <c r="AA115" s="480" t="s">
        <v>733</v>
      </c>
      <c r="AB115" s="480" t="s">
        <v>733</v>
      </c>
      <c r="AC115" s="480" t="s">
        <v>733</v>
      </c>
      <c r="AD115" s="480">
        <v>0.75</v>
      </c>
      <c r="AE115" s="480" t="s">
        <v>68</v>
      </c>
      <c r="AF115" s="480" t="s">
        <v>13263</v>
      </c>
      <c r="AG115" s="482">
        <v>46477</v>
      </c>
      <c r="AH115" s="482">
        <v>46265</v>
      </c>
      <c r="AI115" s="480">
        <f t="shared" si="29"/>
        <v>1</v>
      </c>
      <c r="AJ115" s="480"/>
    </row>
    <row r="116" spans="1:36" ht="15">
      <c r="A116" s="480">
        <v>1</v>
      </c>
      <c r="B116" s="480" t="s">
        <v>13314</v>
      </c>
      <c r="C116" s="480" t="s">
        <v>13315</v>
      </c>
      <c r="D116" s="480">
        <v>3</v>
      </c>
      <c r="E116" s="480" t="s">
        <v>13547</v>
      </c>
      <c r="F116" s="480" t="s">
        <v>11383</v>
      </c>
      <c r="G116" s="480">
        <v>0</v>
      </c>
      <c r="H116" s="480">
        <v>1</v>
      </c>
      <c r="I116" s="480">
        <v>1</v>
      </c>
      <c r="J116" s="480" t="s">
        <v>13515</v>
      </c>
      <c r="K116" s="480" t="s">
        <v>2043</v>
      </c>
      <c r="L116" s="356">
        <v>37.700000000000003</v>
      </c>
      <c r="M116" s="480" t="s">
        <v>64</v>
      </c>
      <c r="N116" s="480" t="s">
        <v>3434</v>
      </c>
      <c r="O116" s="482">
        <v>46265</v>
      </c>
      <c r="P116" s="481">
        <v>47299</v>
      </c>
      <c r="Q116" s="480" t="s">
        <v>13274</v>
      </c>
      <c r="R116" s="480" t="s">
        <v>13548</v>
      </c>
      <c r="S116" s="480" t="s">
        <v>13259</v>
      </c>
      <c r="T116" s="480" t="s">
        <v>2043</v>
      </c>
      <c r="U116" s="480" t="s">
        <v>3443</v>
      </c>
      <c r="V116" s="480" t="s">
        <v>6779</v>
      </c>
      <c r="X116" s="480" t="s">
        <v>2531</v>
      </c>
      <c r="Y116" s="480" t="s">
        <v>733</v>
      </c>
      <c r="AA116" s="480" t="s">
        <v>733</v>
      </c>
      <c r="AB116" s="480" t="s">
        <v>733</v>
      </c>
      <c r="AC116" s="480" t="s">
        <v>1214</v>
      </c>
      <c r="AD116" s="480" t="s">
        <v>5810</v>
      </c>
      <c r="AF116" s="480" t="s">
        <v>5774</v>
      </c>
      <c r="AH116" s="480">
        <v>46265</v>
      </c>
      <c r="AI116" s="480" t="str">
        <f t="shared" si="29"/>
        <v/>
      </c>
      <c r="AJ116" s="480"/>
    </row>
    <row r="117" spans="1:36" ht="15">
      <c r="A117" s="480">
        <v>1</v>
      </c>
      <c r="B117" s="480" t="s">
        <v>13253</v>
      </c>
      <c r="C117" s="480" t="s">
        <v>13254</v>
      </c>
      <c r="D117" s="480">
        <v>4</v>
      </c>
      <c r="E117" s="480" t="s">
        <v>13547</v>
      </c>
      <c r="F117" s="480" t="s">
        <v>11450</v>
      </c>
      <c r="G117" s="480">
        <v>0</v>
      </c>
      <c r="H117" s="480">
        <v>1</v>
      </c>
      <c r="I117" s="480">
        <v>1</v>
      </c>
      <c r="J117" s="480" t="s">
        <v>13515</v>
      </c>
      <c r="K117" s="480" t="s">
        <v>2043</v>
      </c>
      <c r="L117" s="356">
        <v>37.700000000000003</v>
      </c>
      <c r="M117" s="480" t="s">
        <v>64</v>
      </c>
      <c r="N117" s="480" t="s">
        <v>5644</v>
      </c>
      <c r="O117" s="482">
        <v>46265</v>
      </c>
      <c r="P117" s="481">
        <v>47299</v>
      </c>
      <c r="Q117" s="480" t="s">
        <v>13523</v>
      </c>
      <c r="R117" s="480" t="s">
        <v>13548</v>
      </c>
      <c r="S117" s="480" t="s">
        <v>13259</v>
      </c>
      <c r="T117" s="480" t="s">
        <v>2043</v>
      </c>
      <c r="U117" s="480" t="s">
        <v>13524</v>
      </c>
      <c r="V117" s="480" t="s">
        <v>11441</v>
      </c>
      <c r="W117" s="480" t="s">
        <v>13327</v>
      </c>
      <c r="X117" s="480" t="s">
        <v>2531</v>
      </c>
      <c r="Y117" s="480" t="s">
        <v>733</v>
      </c>
      <c r="Z117" s="480" t="s">
        <v>2531</v>
      </c>
      <c r="AA117" s="480" t="s">
        <v>733</v>
      </c>
      <c r="AB117" s="480" t="s">
        <v>733</v>
      </c>
      <c r="AC117" s="480" t="s">
        <v>733</v>
      </c>
      <c r="AD117" s="480">
        <v>0.05</v>
      </c>
      <c r="AE117" s="480" t="s">
        <v>68</v>
      </c>
      <c r="AF117" s="480" t="s">
        <v>13291</v>
      </c>
      <c r="AG117" s="482">
        <v>46507</v>
      </c>
      <c r="AH117" s="482">
        <v>46265</v>
      </c>
      <c r="AI117" s="480">
        <f t="shared" si="29"/>
        <v>1</v>
      </c>
      <c r="AJ117" s="480"/>
    </row>
    <row r="118" spans="1:36" ht="15">
      <c r="A118" s="480">
        <v>1</v>
      </c>
      <c r="B118" s="480" t="s">
        <v>13253</v>
      </c>
      <c r="C118" s="480" t="s">
        <v>13254</v>
      </c>
      <c r="D118" s="480">
        <v>5</v>
      </c>
      <c r="E118" s="480" t="s">
        <v>13547</v>
      </c>
      <c r="F118" s="480" t="s">
        <v>11321</v>
      </c>
      <c r="G118" s="480">
        <v>0</v>
      </c>
      <c r="H118" s="480">
        <v>1</v>
      </c>
      <c r="I118" s="480">
        <v>1</v>
      </c>
      <c r="J118" s="480" t="s">
        <v>13515</v>
      </c>
      <c r="K118" s="480" t="s">
        <v>2043</v>
      </c>
      <c r="L118" s="356">
        <v>37.700000000000003</v>
      </c>
      <c r="M118" s="480" t="s">
        <v>64</v>
      </c>
      <c r="N118" s="480" t="s">
        <v>4657</v>
      </c>
      <c r="O118" s="482">
        <v>46265</v>
      </c>
      <c r="P118" s="481">
        <v>47299</v>
      </c>
      <c r="Q118" s="480" t="s">
        <v>13277</v>
      </c>
      <c r="R118" s="480" t="s">
        <v>13548</v>
      </c>
      <c r="S118" s="480" t="s">
        <v>13259</v>
      </c>
      <c r="T118" s="480" t="s">
        <v>2043</v>
      </c>
      <c r="U118" s="480" t="s">
        <v>13279</v>
      </c>
      <c r="V118" s="480" t="s">
        <v>5787</v>
      </c>
      <c r="W118" s="480" t="s">
        <v>13280</v>
      </c>
      <c r="X118" s="480" t="s">
        <v>2531</v>
      </c>
      <c r="Y118" s="480" t="s">
        <v>733</v>
      </c>
      <c r="Z118" s="480" t="s">
        <v>2531</v>
      </c>
      <c r="AA118" s="480" t="s">
        <v>733</v>
      </c>
      <c r="AB118" s="480" t="s">
        <v>733</v>
      </c>
      <c r="AC118" s="480" t="s">
        <v>733</v>
      </c>
      <c r="AD118" s="480">
        <v>0.75</v>
      </c>
      <c r="AE118" s="480" t="s">
        <v>68</v>
      </c>
      <c r="AF118" s="480" t="s">
        <v>13281</v>
      </c>
      <c r="AG118" s="482">
        <v>46387</v>
      </c>
      <c r="AH118" s="482">
        <v>46265</v>
      </c>
      <c r="AI118" s="480">
        <f t="shared" si="29"/>
        <v>1</v>
      </c>
      <c r="AJ118" s="480"/>
    </row>
    <row r="119" spans="1:36" ht="15">
      <c r="A119" s="480">
        <v>1</v>
      </c>
      <c r="B119" s="480" t="s">
        <v>13253</v>
      </c>
      <c r="C119" s="480" t="s">
        <v>13254</v>
      </c>
      <c r="D119" s="480">
        <v>6</v>
      </c>
      <c r="E119" s="480" t="s">
        <v>13547</v>
      </c>
      <c r="F119" s="480" t="s">
        <v>11357</v>
      </c>
      <c r="G119" s="480">
        <v>1</v>
      </c>
      <c r="H119" s="480">
        <v>1</v>
      </c>
      <c r="I119" s="480">
        <v>1</v>
      </c>
      <c r="J119" s="480" t="s">
        <v>13515</v>
      </c>
      <c r="K119" s="480" t="s">
        <v>2043</v>
      </c>
      <c r="L119" s="356">
        <v>302</v>
      </c>
      <c r="M119" s="486">
        <v>302</v>
      </c>
      <c r="N119" s="480" t="s">
        <v>3903</v>
      </c>
      <c r="O119" s="482">
        <v>46265</v>
      </c>
      <c r="P119" s="481">
        <v>47299</v>
      </c>
      <c r="Q119" s="480" t="s">
        <v>13541</v>
      </c>
      <c r="R119" s="480" t="s">
        <v>13548</v>
      </c>
      <c r="S119" s="480" t="s">
        <v>13259</v>
      </c>
      <c r="T119" s="480" t="s">
        <v>2043</v>
      </c>
      <c r="U119" s="480" t="s">
        <v>13549</v>
      </c>
      <c r="V119" s="480">
        <v>5532122133</v>
      </c>
      <c r="W119" s="480" t="s">
        <v>13543</v>
      </c>
      <c r="X119" s="480" t="s">
        <v>2531</v>
      </c>
      <c r="Y119" s="480" t="s">
        <v>733</v>
      </c>
      <c r="AA119" s="480" t="s">
        <v>2531</v>
      </c>
      <c r="AB119" s="480" t="s">
        <v>733</v>
      </c>
      <c r="AC119" s="480" t="s">
        <v>733</v>
      </c>
      <c r="AD119" s="480">
        <v>0.33</v>
      </c>
      <c r="AE119" s="480" t="s">
        <v>68</v>
      </c>
      <c r="AF119" s="480" t="s">
        <v>13434</v>
      </c>
      <c r="AG119" s="482">
        <v>46446</v>
      </c>
      <c r="AH119" s="482">
        <v>46265</v>
      </c>
      <c r="AI119" s="480">
        <f t="shared" si="29"/>
        <v>1</v>
      </c>
      <c r="AJ119" s="480"/>
    </row>
    <row r="120" spans="1:36" ht="15">
      <c r="A120" s="480">
        <v>1</v>
      </c>
      <c r="B120" s="480" t="s">
        <v>13253</v>
      </c>
      <c r="C120" s="480" t="s">
        <v>13254</v>
      </c>
      <c r="D120" s="480">
        <v>7</v>
      </c>
      <c r="E120" s="480" t="s">
        <v>13547</v>
      </c>
      <c r="F120" s="480" t="s">
        <v>11385</v>
      </c>
      <c r="G120" s="480">
        <v>0</v>
      </c>
      <c r="H120" s="480">
        <v>1</v>
      </c>
      <c r="I120" s="480">
        <v>1</v>
      </c>
      <c r="J120" s="480" t="s">
        <v>13515</v>
      </c>
      <c r="K120" s="480" t="s">
        <v>2043</v>
      </c>
      <c r="L120" s="356">
        <v>37.700000000000003</v>
      </c>
      <c r="M120" s="480" t="s">
        <v>64</v>
      </c>
      <c r="N120" s="480" t="s">
        <v>13464</v>
      </c>
      <c r="O120" s="482">
        <v>46265</v>
      </c>
      <c r="P120" s="481">
        <v>47299</v>
      </c>
      <c r="Q120" s="480" t="s">
        <v>13501</v>
      </c>
      <c r="R120" s="480" t="s">
        <v>13548</v>
      </c>
      <c r="S120" s="480" t="s">
        <v>13259</v>
      </c>
      <c r="T120" s="480" t="s">
        <v>2043</v>
      </c>
      <c r="U120" s="480" t="s">
        <v>13525</v>
      </c>
      <c r="V120" s="480" t="s">
        <v>6811</v>
      </c>
      <c r="W120" s="480" t="s">
        <v>13468</v>
      </c>
      <c r="X120" s="480" t="s">
        <v>2531</v>
      </c>
      <c r="Y120" s="480" t="s">
        <v>733</v>
      </c>
      <c r="Z120" s="480" t="s">
        <v>2531</v>
      </c>
      <c r="AA120" s="480" t="s">
        <v>733</v>
      </c>
      <c r="AB120" s="480" t="s">
        <v>733</v>
      </c>
      <c r="AC120" s="480" t="s">
        <v>733</v>
      </c>
      <c r="AD120" s="480">
        <v>0.15</v>
      </c>
      <c r="AE120" s="480" t="s">
        <v>68</v>
      </c>
      <c r="AF120" s="480" t="s">
        <v>13263</v>
      </c>
      <c r="AG120" s="482">
        <v>46477</v>
      </c>
      <c r="AH120" s="482">
        <v>46265</v>
      </c>
      <c r="AI120" s="480">
        <f t="shared" si="29"/>
        <v>1</v>
      </c>
      <c r="AJ120" s="480"/>
    </row>
    <row r="121" spans="1:36" ht="15">
      <c r="A121" s="480">
        <v>1</v>
      </c>
      <c r="B121" s="480" t="s">
        <v>13418</v>
      </c>
      <c r="C121" s="480" t="s">
        <v>13315</v>
      </c>
      <c r="D121" s="480">
        <v>8</v>
      </c>
      <c r="E121" s="480" t="s">
        <v>13547</v>
      </c>
      <c r="F121" s="480" t="s">
        <v>11317</v>
      </c>
      <c r="G121" s="480">
        <v>0</v>
      </c>
      <c r="H121" s="480">
        <v>1</v>
      </c>
      <c r="I121" s="480">
        <v>1</v>
      </c>
      <c r="J121" s="480" t="s">
        <v>13515</v>
      </c>
      <c r="K121" s="480" t="s">
        <v>2043</v>
      </c>
      <c r="L121" s="356">
        <v>37.700000000000003</v>
      </c>
      <c r="M121" s="480" t="s">
        <v>64</v>
      </c>
      <c r="N121" s="480" t="s">
        <v>13528</v>
      </c>
      <c r="O121" s="482">
        <v>46265</v>
      </c>
      <c r="P121" s="481">
        <v>47299</v>
      </c>
      <c r="Q121" s="480" t="s">
        <v>13529</v>
      </c>
      <c r="R121" s="480" t="s">
        <v>13548</v>
      </c>
      <c r="S121" s="480" t="s">
        <v>13259</v>
      </c>
      <c r="T121" s="480" t="s">
        <v>2043</v>
      </c>
      <c r="U121" s="480" t="s">
        <v>13530</v>
      </c>
      <c r="V121" s="480" t="s">
        <v>11305</v>
      </c>
      <c r="W121" s="480" t="s">
        <v>13550</v>
      </c>
      <c r="X121" s="480" t="s">
        <v>2531</v>
      </c>
      <c r="Y121" s="480" t="s">
        <v>733</v>
      </c>
      <c r="Z121" s="480" t="s">
        <v>2531</v>
      </c>
      <c r="AA121" s="480" t="s">
        <v>733</v>
      </c>
      <c r="AB121" s="480" t="s">
        <v>733</v>
      </c>
      <c r="AC121" s="480" t="s">
        <v>1214</v>
      </c>
      <c r="AH121" s="482">
        <v>46265</v>
      </c>
      <c r="AI121" s="480" t="str">
        <f t="shared" si="29"/>
        <v/>
      </c>
      <c r="AJ121" s="480"/>
    </row>
  </sheetData>
  <pageMargins left="0.7" right="0.7" top="0.75" bottom="0.75" header="0.3" footer="0.3"/>
  <pageSetup orientation="portrait" horizontalDpi="0"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0D8B7-8276-48BC-A9E0-EBAD6D3F5F95}">
  <sheetPr>
    <tabColor theme="4"/>
  </sheetPr>
  <dimension ref="A1:LG258"/>
  <sheetViews>
    <sheetView topLeftCell="JN1" zoomScale="125" zoomScaleNormal="150" workbookViewId="0">
      <selection activeCell="KX1" sqref="KX1:KZ1048576"/>
    </sheetView>
  </sheetViews>
  <sheetFormatPr baseColWidth="10" defaultColWidth="9.140625" defaultRowHeight="15" customHeight="1"/>
  <cols>
    <col min="1" max="1" width="21.85546875" style="356" customWidth="1"/>
    <col min="2" max="2" width="17.140625" style="356" customWidth="1"/>
    <col min="3" max="3" width="25.85546875" style="356" customWidth="1"/>
    <col min="4" max="4" width="18.140625" style="356" customWidth="1"/>
    <col min="5" max="5" width="5" style="356" customWidth="1"/>
    <col min="6" max="6" width="8.42578125" style="356" customWidth="1"/>
    <col min="7" max="7" width="5.140625" style="356" customWidth="1"/>
    <col min="8" max="8" width="22.28515625" style="356" customWidth="1"/>
    <col min="9" max="10" width="11.140625" style="415" customWidth="1"/>
    <col min="11" max="11" width="6.7109375" style="415" customWidth="1"/>
    <col min="12" max="12" width="13.85546875" style="415" customWidth="1"/>
    <col min="13" max="16" width="13.42578125" style="415" customWidth="1"/>
    <col min="17" max="17" width="12.85546875" style="415" customWidth="1"/>
    <col min="18" max="18" width="13.42578125" style="415" customWidth="1"/>
    <col min="19" max="20" width="11.140625" style="415" customWidth="1"/>
    <col min="21" max="21" width="0.140625" style="415" customWidth="1"/>
    <col min="22" max="22" width="43.28515625" style="470" customWidth="1"/>
    <col min="23" max="27" width="12.28515625" style="356" customWidth="1"/>
    <col min="28" max="28" width="12.28515625" style="367" customWidth="1"/>
    <col min="29" max="29" width="12.28515625" style="356" customWidth="1"/>
    <col min="30" max="30" width="27.85546875" style="356" customWidth="1"/>
    <col min="31" max="32" width="12.28515625" style="356" customWidth="1"/>
    <col min="33" max="33" width="9" style="356" customWidth="1"/>
    <col min="34" max="34" width="8.85546875" style="356" customWidth="1"/>
    <col min="35" max="37" width="17.140625" style="356" customWidth="1"/>
    <col min="38" max="38" width="60.42578125" style="356" customWidth="1"/>
    <col min="39" max="42" width="17.140625" style="356" customWidth="1"/>
    <col min="43" max="43" width="28.42578125" style="356" customWidth="1"/>
    <col min="44" max="58" width="17.140625" style="356" customWidth="1"/>
    <col min="59" max="60" width="9.140625" style="356" customWidth="1"/>
    <col min="61" max="62" width="16.140625" style="356" customWidth="1"/>
    <col min="63" max="63" width="19.85546875" style="356" customWidth="1"/>
    <col min="64" max="64" width="22.85546875" style="356" customWidth="1"/>
    <col min="65" max="66" width="17.140625" style="356" customWidth="1"/>
    <col min="67" max="67" width="9.140625" style="468" customWidth="1"/>
    <col min="68" max="70" width="14.28515625" style="356" customWidth="1"/>
    <col min="71" max="71" width="13.42578125" style="356" customWidth="1"/>
    <col min="72" max="72" width="12.42578125" style="356" customWidth="1"/>
    <col min="73" max="73" width="11.42578125" style="356" customWidth="1"/>
    <col min="74" max="74" width="9.140625" style="356" customWidth="1"/>
    <col min="75" max="76" width="9.140625" style="414" customWidth="1"/>
    <col min="77" max="170" width="17.140625" style="356" customWidth="1"/>
    <col min="171" max="172" width="17.140625" style="456" customWidth="1"/>
    <col min="173" max="178" width="17.140625" style="356" customWidth="1"/>
    <col min="179" max="179" width="53.42578125" style="356" customWidth="1"/>
    <col min="180" max="182" width="9.140625" style="356" customWidth="1"/>
    <col min="183" max="186" width="17" style="456" customWidth="1"/>
    <col min="187" max="196" width="9.140625" style="356" customWidth="1"/>
    <col min="197" max="257" width="17.140625" style="356" customWidth="1"/>
    <col min="258" max="258" width="19.28515625" style="356" customWidth="1"/>
    <col min="259" max="259" width="14.140625" style="356" customWidth="1"/>
    <col min="260" max="260" width="19.7109375" style="356" customWidth="1"/>
    <col min="261" max="261" width="17.7109375" style="356" customWidth="1"/>
    <col min="262" max="262" width="33.28515625" style="356" customWidth="1"/>
    <col min="263" max="263" width="12.7109375" style="356" customWidth="1"/>
    <col min="264" max="265" width="13.7109375" style="356" customWidth="1"/>
    <col min="266" max="266" width="9.140625" style="356" customWidth="1"/>
    <col min="267" max="267" width="10.7109375" style="469" customWidth="1"/>
    <col min="268" max="268" width="9.140625" style="469" customWidth="1"/>
    <col min="269" max="269" width="9.7109375" style="469" customWidth="1"/>
    <col min="270" max="271" width="9.140625" style="469" customWidth="1"/>
    <col min="272" max="275" width="9.140625" style="356" customWidth="1"/>
    <col min="276" max="276" width="11" style="356" customWidth="1"/>
    <col min="277" max="277" width="9.140625" style="356"/>
    <col min="278" max="278" width="16.7109375" style="363" customWidth="1"/>
    <col min="279" max="279" width="20.7109375" style="363" customWidth="1"/>
    <col min="280" max="280" width="17" style="363" customWidth="1"/>
    <col min="281" max="281" width="21" style="363" customWidth="1"/>
    <col min="282" max="300" width="19.7109375" style="363" customWidth="1"/>
    <col min="301" max="301" width="12.140625" style="363" customWidth="1"/>
    <col min="302" max="302" width="9.140625" style="363"/>
    <col min="303" max="303" width="10.85546875" style="363" customWidth="1"/>
    <col min="304" max="304" width="14.42578125" style="366" customWidth="1"/>
    <col min="305" max="306" width="9.7109375" style="366" bestFit="1" customWidth="1"/>
    <col min="307" max="308" width="11.28515625" style="366" customWidth="1"/>
    <col min="309" max="309" width="12" style="367" customWidth="1"/>
    <col min="310" max="310" width="255.7109375" style="368" bestFit="1" customWidth="1"/>
    <col min="311" max="311" width="7" style="366" bestFit="1" customWidth="1"/>
    <col min="312" max="312" width="9.7109375" style="356" bestFit="1" customWidth="1"/>
    <col min="313" max="314" width="12.42578125" style="356" customWidth="1"/>
    <col min="315" max="315" width="9.140625" style="356"/>
    <col min="316" max="316" width="32.42578125" style="356" customWidth="1"/>
    <col min="317" max="317" width="33.85546875" style="356" customWidth="1"/>
    <col min="318" max="318" width="13.28515625" style="356" customWidth="1"/>
    <col min="319" max="16384" width="9.140625" style="356"/>
  </cols>
  <sheetData>
    <row r="1" spans="1:318" ht="15.75" customHeight="1" thickBot="1">
      <c r="B1" s="357" t="s">
        <v>5319</v>
      </c>
      <c r="C1" s="357"/>
      <c r="D1" s="639" t="s">
        <v>5320</v>
      </c>
      <c r="E1" s="640"/>
      <c r="F1" s="640"/>
      <c r="G1" s="640"/>
      <c r="H1" s="640"/>
      <c r="I1" s="640"/>
      <c r="J1" s="640"/>
      <c r="K1" s="640"/>
      <c r="L1" s="640"/>
      <c r="M1" s="640"/>
      <c r="N1" s="640"/>
      <c r="O1" s="640"/>
      <c r="P1" s="640"/>
      <c r="Q1" s="640"/>
      <c r="R1" s="640"/>
      <c r="S1" s="640"/>
      <c r="T1" s="640"/>
      <c r="U1" s="640"/>
      <c r="V1" s="641"/>
      <c r="W1" s="640"/>
      <c r="X1" s="640"/>
      <c r="Y1" s="640"/>
      <c r="Z1" s="640"/>
      <c r="AA1" s="640"/>
      <c r="AB1" s="640"/>
      <c r="AC1" s="640"/>
      <c r="AD1" s="640"/>
      <c r="AE1" s="640"/>
      <c r="AF1" s="640"/>
      <c r="AG1" s="642"/>
      <c r="AH1" s="357"/>
      <c r="AI1" s="358"/>
      <c r="AJ1" s="358"/>
      <c r="AK1" s="358"/>
      <c r="AL1" s="358"/>
      <c r="AM1" s="358"/>
      <c r="AN1" s="358"/>
      <c r="AO1" s="358"/>
      <c r="AP1" s="358"/>
      <c r="AQ1" s="643" t="s">
        <v>5321</v>
      </c>
      <c r="AR1" s="643"/>
      <c r="AS1" s="643"/>
      <c r="AT1" s="643"/>
      <c r="AU1" s="643"/>
      <c r="AV1" s="643"/>
      <c r="AW1" s="643"/>
      <c r="AX1" s="643"/>
      <c r="AY1" s="643"/>
      <c r="AZ1" s="643"/>
      <c r="BA1" s="643"/>
      <c r="BB1" s="643"/>
      <c r="BC1" s="643"/>
      <c r="BD1" s="643"/>
      <c r="BE1" s="643"/>
      <c r="BF1" s="644"/>
      <c r="BG1" s="644"/>
      <c r="BH1" s="359"/>
      <c r="BI1" s="357" t="s">
        <v>687</v>
      </c>
      <c r="BJ1" s="645" t="s">
        <v>687</v>
      </c>
      <c r="BK1" s="646"/>
      <c r="BL1" s="646"/>
      <c r="BM1" s="360"/>
      <c r="BN1" s="357"/>
      <c r="BO1" s="357"/>
      <c r="BP1" s="357"/>
      <c r="BQ1" s="357"/>
      <c r="BR1" s="645" t="s">
        <v>5322</v>
      </c>
      <c r="BS1" s="646"/>
      <c r="BT1" s="646"/>
      <c r="BU1" s="646"/>
      <c r="BV1" s="646"/>
      <c r="BW1" s="647"/>
      <c r="BX1" s="357"/>
      <c r="BY1" s="357"/>
      <c r="BZ1" s="358"/>
      <c r="CA1" s="644" t="s">
        <v>5323</v>
      </c>
      <c r="CB1" s="644"/>
      <c r="CC1" s="644"/>
      <c r="CD1" s="644"/>
      <c r="CE1" s="644"/>
      <c r="CF1" s="644"/>
      <c r="CG1" s="644"/>
      <c r="CH1" s="644"/>
      <c r="CI1" s="644"/>
      <c r="CJ1" s="644"/>
      <c r="CK1" s="644"/>
      <c r="CL1" s="644"/>
      <c r="CM1" s="644"/>
      <c r="CN1" s="644"/>
      <c r="CO1" s="644"/>
      <c r="CP1" s="644"/>
      <c r="CQ1" s="644"/>
      <c r="CR1" s="644"/>
      <c r="CS1" s="644"/>
      <c r="CT1" s="644"/>
      <c r="CU1" s="644"/>
      <c r="CV1" s="643" t="s">
        <v>5324</v>
      </c>
      <c r="CW1" s="643"/>
      <c r="CX1" s="643"/>
      <c r="CY1" s="643"/>
      <c r="CZ1" s="643"/>
      <c r="DA1" s="643"/>
      <c r="DB1" s="643"/>
      <c r="DC1" s="643"/>
      <c r="DD1" s="643"/>
      <c r="DE1" s="643"/>
      <c r="DF1" s="643"/>
      <c r="DG1" s="643"/>
      <c r="DH1" s="643"/>
      <c r="DI1" s="643"/>
      <c r="DJ1" s="643"/>
      <c r="DK1" s="643"/>
      <c r="DL1" s="643"/>
      <c r="DM1" s="643"/>
      <c r="DN1" s="643"/>
      <c r="DO1" s="643"/>
      <c r="DP1" s="643"/>
      <c r="DQ1" s="644" t="s">
        <v>5325</v>
      </c>
      <c r="DR1" s="644"/>
      <c r="DS1" s="644"/>
      <c r="DT1" s="644"/>
      <c r="DU1" s="644"/>
      <c r="DV1" s="644"/>
      <c r="DW1" s="644"/>
      <c r="DX1" s="644"/>
      <c r="DY1" s="638" t="s">
        <v>5326</v>
      </c>
      <c r="DZ1" s="638"/>
      <c r="EA1" s="638"/>
      <c r="EB1" s="638"/>
      <c r="EC1" s="638"/>
      <c r="ED1" s="638"/>
      <c r="EE1" s="638"/>
      <c r="EF1" s="638"/>
      <c r="EG1" s="638"/>
      <c r="EH1" s="638"/>
      <c r="EI1" s="638"/>
      <c r="EJ1" s="638"/>
      <c r="EK1" s="638"/>
      <c r="EL1" s="638"/>
      <c r="EM1" s="638"/>
      <c r="EN1" s="638"/>
      <c r="EO1" s="638"/>
      <c r="EP1" s="638"/>
      <c r="EQ1" s="643" t="s">
        <v>5327</v>
      </c>
      <c r="ER1" s="643"/>
      <c r="ES1" s="643"/>
      <c r="ET1" s="643"/>
      <c r="EU1" s="643"/>
      <c r="EV1" s="643"/>
      <c r="EW1" s="643"/>
      <c r="EX1" s="643"/>
      <c r="EY1" s="643"/>
      <c r="EZ1" s="643"/>
      <c r="FA1" s="643"/>
      <c r="FB1" s="643"/>
      <c r="FC1" s="643"/>
      <c r="FD1" s="643"/>
      <c r="FE1" s="643"/>
      <c r="FF1" s="643"/>
      <c r="FG1" s="643"/>
      <c r="FH1" s="643"/>
      <c r="FI1" s="643"/>
      <c r="FJ1" s="643"/>
      <c r="FK1" s="643"/>
      <c r="FL1" s="643"/>
      <c r="FM1" s="643"/>
      <c r="FN1" s="643"/>
      <c r="FO1" s="648" t="s">
        <v>5328</v>
      </c>
      <c r="FP1" s="648"/>
      <c r="FQ1" s="648"/>
      <c r="FR1" s="648"/>
      <c r="FS1" s="648"/>
      <c r="FT1" s="648"/>
      <c r="FU1" s="638" t="s">
        <v>5329</v>
      </c>
      <c r="FV1" s="638"/>
      <c r="FW1" s="638"/>
      <c r="FX1" s="638"/>
      <c r="FY1" s="638"/>
      <c r="FZ1" s="638"/>
      <c r="GA1" s="649" t="s">
        <v>5330</v>
      </c>
      <c r="GB1" s="649"/>
      <c r="GC1" s="649"/>
      <c r="GD1" s="649"/>
      <c r="GE1" s="643" t="s">
        <v>5331</v>
      </c>
      <c r="GF1" s="643"/>
      <c r="GG1" s="643"/>
      <c r="GH1" s="643"/>
      <c r="GI1" s="643"/>
      <c r="GJ1" s="643"/>
      <c r="GK1" s="643"/>
      <c r="GL1" s="643"/>
      <c r="GM1" s="643"/>
      <c r="GN1" s="359"/>
      <c r="GO1" s="638"/>
      <c r="GP1" s="638"/>
      <c r="GQ1" s="638"/>
      <c r="GR1" s="638"/>
      <c r="GS1" s="638"/>
      <c r="GT1" s="638"/>
      <c r="GU1" s="638"/>
      <c r="GV1" s="638"/>
      <c r="GW1" s="638"/>
      <c r="GX1" s="638"/>
      <c r="GY1" s="638"/>
      <c r="GZ1" s="638"/>
      <c r="HA1" s="638"/>
      <c r="HB1" s="638"/>
      <c r="HC1" s="638"/>
      <c r="HD1" s="638"/>
      <c r="HE1" s="638"/>
      <c r="HF1" s="638"/>
      <c r="HG1" s="638"/>
      <c r="HH1" s="638"/>
      <c r="HI1" s="638"/>
      <c r="HJ1" s="638"/>
      <c r="HK1" s="638"/>
      <c r="HL1" s="638"/>
      <c r="HM1" s="638"/>
      <c r="HN1" s="638"/>
      <c r="HO1" s="638"/>
      <c r="HP1" s="638"/>
      <c r="HQ1" s="638"/>
      <c r="HR1" s="638"/>
      <c r="HS1" s="638"/>
      <c r="HT1" s="638"/>
      <c r="HU1" s="638"/>
      <c r="HV1" s="638"/>
      <c r="HW1" s="638"/>
      <c r="HX1" s="638"/>
      <c r="HY1" s="638"/>
      <c r="HZ1" s="638"/>
      <c r="IA1" s="638"/>
      <c r="IB1" s="638"/>
      <c r="IC1" s="638"/>
      <c r="ID1" s="638"/>
      <c r="IE1" s="638"/>
      <c r="IF1" s="638"/>
      <c r="IG1" s="638"/>
      <c r="IH1" s="638"/>
      <c r="II1" s="638"/>
      <c r="IJ1" s="638"/>
      <c r="IK1" s="638"/>
      <c r="IL1" s="638"/>
      <c r="IM1" s="638"/>
      <c r="IN1" s="638"/>
      <c r="IO1" s="638"/>
      <c r="IP1" s="638"/>
      <c r="IQ1" s="638"/>
      <c r="IR1" s="638"/>
      <c r="IS1" s="638"/>
      <c r="IT1" s="638"/>
      <c r="IU1" s="638"/>
      <c r="IV1" s="638"/>
      <c r="IW1" s="650"/>
      <c r="IX1" s="651" t="s">
        <v>5332</v>
      </c>
      <c r="IY1" s="651"/>
      <c r="IZ1" s="651"/>
      <c r="JA1" s="651"/>
      <c r="JB1" s="652" t="s">
        <v>5333</v>
      </c>
      <c r="JC1" s="652"/>
      <c r="JD1" s="652"/>
      <c r="JE1" s="652"/>
      <c r="JF1" s="652"/>
      <c r="JG1" s="361"/>
      <c r="JH1" s="361"/>
      <c r="JI1" s="362">
        <v>17.754799999999999</v>
      </c>
      <c r="JJ1" s="362"/>
      <c r="JK1" s="362"/>
      <c r="JQ1" s="356" t="s">
        <v>5334</v>
      </c>
      <c r="JR1" s="363">
        <f>+SUM(JR3:JR225)</f>
        <v>0</v>
      </c>
      <c r="JS1" s="363">
        <f>+SUM(JS3:JS225)</f>
        <v>0</v>
      </c>
      <c r="JT1" s="363">
        <f>+SUM(JT3:JT225)</f>
        <v>0</v>
      </c>
      <c r="JU1" s="363">
        <f>+SUM(JU3:JU225)</f>
        <v>0</v>
      </c>
      <c r="JV1" s="364">
        <f>+SUM(JV3:JV225)</f>
        <v>0</v>
      </c>
      <c r="JW1" s="365">
        <v>4</v>
      </c>
      <c r="JX1" s="365">
        <v>5</v>
      </c>
      <c r="JY1" s="365">
        <v>6</v>
      </c>
      <c r="JZ1" s="365">
        <v>7</v>
      </c>
      <c r="KA1" s="365">
        <v>8</v>
      </c>
      <c r="KB1" s="365">
        <v>9</v>
      </c>
      <c r="KC1" s="365">
        <v>10</v>
      </c>
      <c r="KD1" s="365">
        <v>11</v>
      </c>
      <c r="KE1" s="365">
        <v>12</v>
      </c>
      <c r="KF1" s="365">
        <v>13</v>
      </c>
      <c r="KG1" s="365">
        <v>14</v>
      </c>
      <c r="KH1" s="365">
        <v>15</v>
      </c>
      <c r="KI1" s="365">
        <v>16</v>
      </c>
      <c r="KJ1" s="365">
        <v>17</v>
      </c>
      <c r="KK1" s="365">
        <v>18</v>
      </c>
      <c r="KL1" s="365">
        <v>19</v>
      </c>
      <c r="KM1" s="365">
        <v>20</v>
      </c>
      <c r="KN1" s="365">
        <v>21</v>
      </c>
      <c r="KO1" s="364">
        <f t="shared" ref="KO1:KT1" si="0">+SUM(KO3:KO225)</f>
        <v>0</v>
      </c>
      <c r="KP1" s="364">
        <f t="shared" si="0"/>
        <v>0</v>
      </c>
      <c r="KQ1" s="364">
        <f t="shared" si="0"/>
        <v>0</v>
      </c>
      <c r="KR1" s="364">
        <f t="shared" si="0"/>
        <v>0</v>
      </c>
      <c r="KS1" s="364">
        <f t="shared" si="0"/>
        <v>0</v>
      </c>
      <c r="KT1" s="364">
        <f t="shared" si="0"/>
        <v>0</v>
      </c>
    </row>
    <row r="2" spans="1:318" s="412" customFormat="1" ht="96.95" customHeight="1" thickTop="1" thickBot="1">
      <c r="A2" s="369" t="s">
        <v>5335</v>
      </c>
      <c r="B2" s="370" t="s">
        <v>3289</v>
      </c>
      <c r="C2" s="370" t="s">
        <v>5336</v>
      </c>
      <c r="D2" s="371" t="s">
        <v>5337</v>
      </c>
      <c r="E2" s="371" t="s">
        <v>3289</v>
      </c>
      <c r="F2" s="371" t="s">
        <v>5338</v>
      </c>
      <c r="G2" s="371" t="s">
        <v>721</v>
      </c>
      <c r="H2" s="371" t="s">
        <v>5339</v>
      </c>
      <c r="I2" s="371" t="s">
        <v>5340</v>
      </c>
      <c r="J2" s="371" t="s">
        <v>5341</v>
      </c>
      <c r="K2" s="371" t="s">
        <v>5342</v>
      </c>
      <c r="L2" s="371" t="s">
        <v>5343</v>
      </c>
      <c r="M2" s="371" t="s">
        <v>5344</v>
      </c>
      <c r="N2" s="371" t="s">
        <v>4895</v>
      </c>
      <c r="O2" s="371" t="s">
        <v>5345</v>
      </c>
      <c r="P2" s="371" t="s">
        <v>5346</v>
      </c>
      <c r="Q2" s="372" t="s">
        <v>5347</v>
      </c>
      <c r="R2" s="373" t="s">
        <v>5348</v>
      </c>
      <c r="S2" s="374" t="s">
        <v>5349</v>
      </c>
      <c r="T2" s="375" t="s">
        <v>10</v>
      </c>
      <c r="U2" s="375" t="s">
        <v>10</v>
      </c>
      <c r="V2" s="376" t="s">
        <v>5350</v>
      </c>
      <c r="W2" s="377" t="s">
        <v>5351</v>
      </c>
      <c r="X2" s="370" t="s">
        <v>5352</v>
      </c>
      <c r="Y2" s="378" t="s">
        <v>5353</v>
      </c>
      <c r="Z2" s="378" t="s">
        <v>5354</v>
      </c>
      <c r="AA2" s="378" t="s">
        <v>5355</v>
      </c>
      <c r="AB2" s="379" t="s">
        <v>5356</v>
      </c>
      <c r="AC2" s="370" t="s">
        <v>5357</v>
      </c>
      <c r="AD2" s="380" t="s">
        <v>5358</v>
      </c>
      <c r="AE2" s="380" t="s">
        <v>5359</v>
      </c>
      <c r="AF2" s="380" t="s">
        <v>5360</v>
      </c>
      <c r="AG2" s="380" t="s">
        <v>5361</v>
      </c>
      <c r="AH2" s="370" t="s">
        <v>5362</v>
      </c>
      <c r="AI2" s="370" t="s">
        <v>5363</v>
      </c>
      <c r="AJ2" s="370" t="s">
        <v>5364</v>
      </c>
      <c r="AK2" s="370" t="s">
        <v>5365</v>
      </c>
      <c r="AL2" s="370" t="s">
        <v>5366</v>
      </c>
      <c r="AM2" s="370" t="s">
        <v>57</v>
      </c>
      <c r="AN2" s="370" t="s">
        <v>5367</v>
      </c>
      <c r="AO2" s="370" t="s">
        <v>5368</v>
      </c>
      <c r="AP2" s="370" t="s">
        <v>5369</v>
      </c>
      <c r="AQ2" s="381" t="s">
        <v>5370</v>
      </c>
      <c r="AR2" s="381" t="s">
        <v>5371</v>
      </c>
      <c r="AS2" s="381" t="s">
        <v>5372</v>
      </c>
      <c r="AT2" s="381" t="s">
        <v>5373</v>
      </c>
      <c r="AU2" s="381" t="s">
        <v>5374</v>
      </c>
      <c r="AV2" s="381" t="s">
        <v>5375</v>
      </c>
      <c r="AW2" s="381" t="s">
        <v>5376</v>
      </c>
      <c r="AX2" s="381" t="s">
        <v>5377</v>
      </c>
      <c r="AY2" s="381" t="s">
        <v>5378</v>
      </c>
      <c r="AZ2" s="381" t="s">
        <v>5379</v>
      </c>
      <c r="BA2" s="381" t="s">
        <v>5380</v>
      </c>
      <c r="BB2" s="381" t="s">
        <v>5381</v>
      </c>
      <c r="BC2" s="381" t="s">
        <v>5382</v>
      </c>
      <c r="BD2" s="381" t="s">
        <v>5383</v>
      </c>
      <c r="BE2" s="381" t="s">
        <v>5384</v>
      </c>
      <c r="BF2" s="382" t="s">
        <v>5385</v>
      </c>
      <c r="BG2" s="382" t="s">
        <v>5386</v>
      </c>
      <c r="BH2" s="383" t="s">
        <v>12581</v>
      </c>
      <c r="BI2" s="369" t="s">
        <v>9</v>
      </c>
      <c r="BJ2" s="369" t="s">
        <v>5387</v>
      </c>
      <c r="BK2" s="369" t="s">
        <v>3300</v>
      </c>
      <c r="BL2" s="369" t="s">
        <v>5388</v>
      </c>
      <c r="BM2" s="369" t="s">
        <v>5389</v>
      </c>
      <c r="BN2" s="384" t="s">
        <v>5390</v>
      </c>
      <c r="BO2" s="385" t="s">
        <v>5391</v>
      </c>
      <c r="BP2" s="384" t="s">
        <v>5392</v>
      </c>
      <c r="BQ2" s="384" t="s">
        <v>5393</v>
      </c>
      <c r="BR2" s="386" t="s">
        <v>5394</v>
      </c>
      <c r="BS2" s="387" t="s">
        <v>5395</v>
      </c>
      <c r="BT2" s="382" t="s">
        <v>5396</v>
      </c>
      <c r="BU2" s="370" t="s">
        <v>5397</v>
      </c>
      <c r="BV2" s="370" t="s">
        <v>5398</v>
      </c>
      <c r="BW2" s="387" t="s">
        <v>5399</v>
      </c>
      <c r="BX2" s="388" t="s">
        <v>5400</v>
      </c>
      <c r="BY2" s="383" t="s">
        <v>5401</v>
      </c>
      <c r="BZ2" s="383" t="s">
        <v>5402</v>
      </c>
      <c r="CA2" s="382" t="s">
        <v>5403</v>
      </c>
      <c r="CB2" s="382" t="s">
        <v>5404</v>
      </c>
      <c r="CC2" s="382" t="s">
        <v>5405</v>
      </c>
      <c r="CD2" s="382" t="s">
        <v>5406</v>
      </c>
      <c r="CE2" s="382" t="s">
        <v>5407</v>
      </c>
      <c r="CF2" s="382" t="s">
        <v>5408</v>
      </c>
      <c r="CG2" s="382" t="s">
        <v>5409</v>
      </c>
      <c r="CH2" s="382" t="s">
        <v>5410</v>
      </c>
      <c r="CI2" s="382" t="s">
        <v>5411</v>
      </c>
      <c r="CJ2" s="382" t="s">
        <v>5412</v>
      </c>
      <c r="CK2" s="382" t="s">
        <v>5413</v>
      </c>
      <c r="CL2" s="382" t="s">
        <v>5414</v>
      </c>
      <c r="CM2" s="382" t="s">
        <v>5415</v>
      </c>
      <c r="CN2" s="382" t="s">
        <v>5416</v>
      </c>
      <c r="CO2" s="382" t="s">
        <v>5417</v>
      </c>
      <c r="CP2" s="382" t="s">
        <v>5418</v>
      </c>
      <c r="CQ2" s="382" t="s">
        <v>5419</v>
      </c>
      <c r="CR2" s="382" t="s">
        <v>5420</v>
      </c>
      <c r="CS2" s="382" t="s">
        <v>5421</v>
      </c>
      <c r="CT2" s="382" t="s">
        <v>5422</v>
      </c>
      <c r="CU2" s="382" t="s">
        <v>5423</v>
      </c>
      <c r="CV2" s="381" t="s">
        <v>5424</v>
      </c>
      <c r="CW2" s="381" t="s">
        <v>5425</v>
      </c>
      <c r="CX2" s="381" t="s">
        <v>5426</v>
      </c>
      <c r="CY2" s="381" t="s">
        <v>5427</v>
      </c>
      <c r="CZ2" s="381" t="s">
        <v>5403</v>
      </c>
      <c r="DA2" s="381" t="s">
        <v>5428</v>
      </c>
      <c r="DB2" s="381" t="s">
        <v>5429</v>
      </c>
      <c r="DC2" s="381" t="s">
        <v>5430</v>
      </c>
      <c r="DD2" s="381" t="s">
        <v>5431</v>
      </c>
      <c r="DE2" s="381" t="s">
        <v>5432</v>
      </c>
      <c r="DF2" s="381" t="s">
        <v>5433</v>
      </c>
      <c r="DG2" s="381" t="s">
        <v>5434</v>
      </c>
      <c r="DH2" s="381" t="s">
        <v>5415</v>
      </c>
      <c r="DI2" s="381" t="s">
        <v>5435</v>
      </c>
      <c r="DJ2" s="381" t="s">
        <v>5436</v>
      </c>
      <c r="DK2" s="381" t="s">
        <v>5437</v>
      </c>
      <c r="DL2" s="381" t="s">
        <v>5438</v>
      </c>
      <c r="DM2" s="381" t="s">
        <v>5439</v>
      </c>
      <c r="DN2" s="381" t="s">
        <v>5440</v>
      </c>
      <c r="DO2" s="381" t="s">
        <v>5441</v>
      </c>
      <c r="DP2" s="381" t="s">
        <v>5442</v>
      </c>
      <c r="DQ2" s="382" t="s">
        <v>5443</v>
      </c>
      <c r="DR2" s="382" t="s">
        <v>5444</v>
      </c>
      <c r="DS2" s="382" t="s">
        <v>5445</v>
      </c>
      <c r="DT2" s="382" t="s">
        <v>5446</v>
      </c>
      <c r="DU2" s="382" t="s">
        <v>5447</v>
      </c>
      <c r="DV2" s="382" t="s">
        <v>5448</v>
      </c>
      <c r="DW2" s="382" t="s">
        <v>5449</v>
      </c>
      <c r="DX2" s="382" t="s">
        <v>5450</v>
      </c>
      <c r="DY2" s="370" t="s">
        <v>5451</v>
      </c>
      <c r="DZ2" s="370" t="s">
        <v>5452</v>
      </c>
      <c r="EA2" s="370" t="s">
        <v>5453</v>
      </c>
      <c r="EB2" s="370" t="s">
        <v>5454</v>
      </c>
      <c r="EC2" s="370" t="s">
        <v>5455</v>
      </c>
      <c r="ED2" s="370" t="s">
        <v>5456</v>
      </c>
      <c r="EE2" s="370" t="s">
        <v>5457</v>
      </c>
      <c r="EF2" s="370" t="s">
        <v>5458</v>
      </c>
      <c r="EG2" s="370" t="s">
        <v>5459</v>
      </c>
      <c r="EH2" s="370" t="s">
        <v>5460</v>
      </c>
      <c r="EI2" s="370" t="s">
        <v>5461</v>
      </c>
      <c r="EJ2" s="370" t="s">
        <v>5462</v>
      </c>
      <c r="EK2" s="370" t="s">
        <v>5463</v>
      </c>
      <c r="EL2" s="370" t="s">
        <v>5464</v>
      </c>
      <c r="EM2" s="370" t="s">
        <v>5465</v>
      </c>
      <c r="EN2" s="370" t="s">
        <v>5466</v>
      </c>
      <c r="EO2" s="370" t="s">
        <v>5467</v>
      </c>
      <c r="EP2" s="370" t="s">
        <v>5468</v>
      </c>
      <c r="EQ2" s="381" t="s">
        <v>5469</v>
      </c>
      <c r="ER2" s="381" t="s">
        <v>5470</v>
      </c>
      <c r="ES2" s="381" t="s">
        <v>5471</v>
      </c>
      <c r="ET2" s="381" t="s">
        <v>5472</v>
      </c>
      <c r="EU2" s="381" t="s">
        <v>5473</v>
      </c>
      <c r="EV2" s="381" t="s">
        <v>5474</v>
      </c>
      <c r="EW2" s="381" t="s">
        <v>5475</v>
      </c>
      <c r="EX2" s="381" t="s">
        <v>5476</v>
      </c>
      <c r="EY2" s="381" t="s">
        <v>5477</v>
      </c>
      <c r="EZ2" s="381" t="s">
        <v>5478</v>
      </c>
      <c r="FA2" s="381" t="s">
        <v>5479</v>
      </c>
      <c r="FB2" s="381" t="s">
        <v>5480</v>
      </c>
      <c r="FC2" s="381" t="s">
        <v>5481</v>
      </c>
      <c r="FD2" s="381" t="s">
        <v>5482</v>
      </c>
      <c r="FE2" s="381" t="s">
        <v>5483</v>
      </c>
      <c r="FF2" s="381" t="s">
        <v>5484</v>
      </c>
      <c r="FG2" s="381" t="s">
        <v>5485</v>
      </c>
      <c r="FH2" s="381" t="s">
        <v>5486</v>
      </c>
      <c r="FI2" s="381" t="s">
        <v>5487</v>
      </c>
      <c r="FJ2" s="381" t="s">
        <v>5488</v>
      </c>
      <c r="FK2" s="381" t="s">
        <v>5489</v>
      </c>
      <c r="FL2" s="381" t="s">
        <v>5490</v>
      </c>
      <c r="FM2" s="381" t="s">
        <v>5491</v>
      </c>
      <c r="FN2" s="381" t="s">
        <v>5492</v>
      </c>
      <c r="FO2" s="389" t="s">
        <v>5493</v>
      </c>
      <c r="FP2" s="389" t="s">
        <v>5494</v>
      </c>
      <c r="FQ2" s="390" t="s">
        <v>5495</v>
      </c>
      <c r="FR2" s="390" t="s">
        <v>5496</v>
      </c>
      <c r="FS2" s="390" t="s">
        <v>5497</v>
      </c>
      <c r="FT2" s="390" t="s">
        <v>5498</v>
      </c>
      <c r="FU2" s="370" t="s">
        <v>5499</v>
      </c>
      <c r="FV2" s="370" t="s">
        <v>5500</v>
      </c>
      <c r="FW2" s="370" t="s">
        <v>5501</v>
      </c>
      <c r="FX2" s="375" t="s">
        <v>5502</v>
      </c>
      <c r="FY2" s="375" t="s">
        <v>5503</v>
      </c>
      <c r="FZ2" s="370" t="s">
        <v>5504</v>
      </c>
      <c r="GA2" s="391" t="s">
        <v>5505</v>
      </c>
      <c r="GB2" s="391" t="s">
        <v>5506</v>
      </c>
      <c r="GC2" s="391" t="s">
        <v>5507</v>
      </c>
      <c r="GD2" s="391" t="s">
        <v>5508</v>
      </c>
      <c r="GE2" s="381" t="s">
        <v>5509</v>
      </c>
      <c r="GF2" s="381" t="s">
        <v>5510</v>
      </c>
      <c r="GG2" s="381" t="s">
        <v>5511</v>
      </c>
      <c r="GH2" s="381" t="s">
        <v>5512</v>
      </c>
      <c r="GI2" s="381" t="s">
        <v>5513</v>
      </c>
      <c r="GJ2" s="381" t="s">
        <v>5514</v>
      </c>
      <c r="GK2" s="381" t="s">
        <v>5515</v>
      </c>
      <c r="GL2" s="381" t="s">
        <v>5516</v>
      </c>
      <c r="GM2" s="381" t="s">
        <v>5517</v>
      </c>
      <c r="GN2" s="382" t="s">
        <v>5518</v>
      </c>
      <c r="GO2" s="370" t="s">
        <v>5519</v>
      </c>
      <c r="GP2" s="370" t="s">
        <v>5520</v>
      </c>
      <c r="GQ2" s="370" t="s">
        <v>5521</v>
      </c>
      <c r="GR2" s="370" t="s">
        <v>5522</v>
      </c>
      <c r="GS2" s="370" t="s">
        <v>5523</v>
      </c>
      <c r="GT2" s="370" t="s">
        <v>5524</v>
      </c>
      <c r="GU2" s="370" t="s">
        <v>5525</v>
      </c>
      <c r="GV2" s="370" t="s">
        <v>5526</v>
      </c>
      <c r="GW2" s="370" t="s">
        <v>5527</v>
      </c>
      <c r="GX2" s="370" t="s">
        <v>5528</v>
      </c>
      <c r="GY2" s="370" t="s">
        <v>5529</v>
      </c>
      <c r="GZ2" s="370" t="s">
        <v>5530</v>
      </c>
      <c r="HA2" s="370" t="s">
        <v>5531</v>
      </c>
      <c r="HB2" s="370" t="s">
        <v>5532</v>
      </c>
      <c r="HC2" s="370" t="s">
        <v>5533</v>
      </c>
      <c r="HD2" s="370" t="s">
        <v>5534</v>
      </c>
      <c r="HE2" s="370" t="s">
        <v>5535</v>
      </c>
      <c r="HF2" s="370" t="s">
        <v>5536</v>
      </c>
      <c r="HG2" s="370" t="s">
        <v>5537</v>
      </c>
      <c r="HH2" s="370" t="s">
        <v>5538</v>
      </c>
      <c r="HI2" s="370" t="s">
        <v>5539</v>
      </c>
      <c r="HJ2" s="370" t="s">
        <v>5540</v>
      </c>
      <c r="HK2" s="370" t="s">
        <v>5541</v>
      </c>
      <c r="HL2" s="370" t="s">
        <v>5542</v>
      </c>
      <c r="HM2" s="370" t="s">
        <v>5543</v>
      </c>
      <c r="HN2" s="370" t="s">
        <v>5544</v>
      </c>
      <c r="HO2" s="370" t="s">
        <v>5545</v>
      </c>
      <c r="HP2" s="370" t="s">
        <v>5546</v>
      </c>
      <c r="HQ2" s="370" t="s">
        <v>5547</v>
      </c>
      <c r="HR2" s="370" t="s">
        <v>5548</v>
      </c>
      <c r="HS2" s="370" t="s">
        <v>5549</v>
      </c>
      <c r="HT2" s="370" t="s">
        <v>5550</v>
      </c>
      <c r="HU2" s="370" t="s">
        <v>5551</v>
      </c>
      <c r="HV2" s="370" t="s">
        <v>5552</v>
      </c>
      <c r="HW2" s="370" t="s">
        <v>5553</v>
      </c>
      <c r="HX2" s="370" t="s">
        <v>5554</v>
      </c>
      <c r="HY2" s="370" t="s">
        <v>5555</v>
      </c>
      <c r="HZ2" s="370" t="s">
        <v>5556</v>
      </c>
      <c r="IA2" s="370" t="s">
        <v>5557</v>
      </c>
      <c r="IB2" s="370" t="s">
        <v>5558</v>
      </c>
      <c r="IC2" s="370" t="s">
        <v>5559</v>
      </c>
      <c r="ID2" s="370" t="s">
        <v>5560</v>
      </c>
      <c r="IE2" s="370" t="s">
        <v>5561</v>
      </c>
      <c r="IF2" s="370" t="s">
        <v>5562</v>
      </c>
      <c r="IG2" s="370" t="s">
        <v>5563</v>
      </c>
      <c r="IH2" s="370" t="s">
        <v>5564</v>
      </c>
      <c r="II2" s="370" t="s">
        <v>5565</v>
      </c>
      <c r="IJ2" s="370" t="s">
        <v>5566</v>
      </c>
      <c r="IK2" s="370" t="s">
        <v>5567</v>
      </c>
      <c r="IL2" s="370" t="s">
        <v>5568</v>
      </c>
      <c r="IM2" s="370" t="s">
        <v>5569</v>
      </c>
      <c r="IN2" s="370" t="s">
        <v>5570</v>
      </c>
      <c r="IO2" s="370" t="s">
        <v>5571</v>
      </c>
      <c r="IP2" s="370" t="s">
        <v>5572</v>
      </c>
      <c r="IQ2" s="370" t="s">
        <v>5573</v>
      </c>
      <c r="IR2" s="370" t="s">
        <v>5574</v>
      </c>
      <c r="IS2" s="370" t="s">
        <v>5575</v>
      </c>
      <c r="IT2" s="370" t="s">
        <v>5576</v>
      </c>
      <c r="IU2" s="370" t="s">
        <v>5577</v>
      </c>
      <c r="IV2" s="370" t="s">
        <v>5578</v>
      </c>
      <c r="IW2" s="392" t="s">
        <v>5579</v>
      </c>
      <c r="IX2" s="393" t="s">
        <v>5580</v>
      </c>
      <c r="IY2" s="393" t="s">
        <v>5581</v>
      </c>
      <c r="IZ2" s="393" t="s">
        <v>5582</v>
      </c>
      <c r="JA2" s="393" t="s">
        <v>5583</v>
      </c>
      <c r="JB2" s="394" t="s">
        <v>5584</v>
      </c>
      <c r="JC2" s="394" t="s">
        <v>5585</v>
      </c>
      <c r="JD2" s="394" t="s">
        <v>5586</v>
      </c>
      <c r="JE2" s="394" t="s">
        <v>5587</v>
      </c>
      <c r="JF2" s="394" t="s">
        <v>5588</v>
      </c>
      <c r="JG2" s="395" t="s">
        <v>5589</v>
      </c>
      <c r="JH2" s="395" t="s">
        <v>5590</v>
      </c>
      <c r="JI2" s="395" t="s">
        <v>5591</v>
      </c>
      <c r="JJ2" s="395" t="s">
        <v>5592</v>
      </c>
      <c r="JK2" s="395" t="s">
        <v>5593</v>
      </c>
      <c r="JL2" s="396" t="s">
        <v>5594</v>
      </c>
      <c r="JM2" s="396" t="s">
        <v>5595</v>
      </c>
      <c r="JN2" s="396" t="s">
        <v>5596</v>
      </c>
      <c r="JO2" s="396" t="s">
        <v>5597</v>
      </c>
      <c r="JP2" s="396" t="s">
        <v>5598</v>
      </c>
      <c r="JQ2" s="397" t="s">
        <v>5599</v>
      </c>
      <c r="JR2" s="398" t="s">
        <v>5600</v>
      </c>
      <c r="JS2" s="398" t="s">
        <v>5601</v>
      </c>
      <c r="JT2" s="399" t="s">
        <v>5602</v>
      </c>
      <c r="JU2" s="399" t="s">
        <v>5601</v>
      </c>
      <c r="JV2" s="400" t="s">
        <v>5603</v>
      </c>
      <c r="JW2" s="401" t="s">
        <v>5604</v>
      </c>
      <c r="JX2" s="401" t="s">
        <v>12582</v>
      </c>
      <c r="JY2" s="401" t="s">
        <v>12583</v>
      </c>
      <c r="JZ2" s="401" t="s">
        <v>5607</v>
      </c>
      <c r="KA2" s="401" t="s">
        <v>12584</v>
      </c>
      <c r="KB2" s="401" t="s">
        <v>12585</v>
      </c>
      <c r="KC2" s="401" t="s">
        <v>5610</v>
      </c>
      <c r="KD2" s="401" t="s">
        <v>5611</v>
      </c>
      <c r="KE2" s="401" t="s">
        <v>5612</v>
      </c>
      <c r="KF2" s="401" t="s">
        <v>5613</v>
      </c>
      <c r="KG2" s="401" t="s">
        <v>12586</v>
      </c>
      <c r="KH2" s="401" t="s">
        <v>12587</v>
      </c>
      <c r="KI2" s="401" t="s">
        <v>5616</v>
      </c>
      <c r="KJ2" s="401" t="s">
        <v>12588</v>
      </c>
      <c r="KK2" s="401" t="s">
        <v>12589</v>
      </c>
      <c r="KL2" s="401" t="s">
        <v>5619</v>
      </c>
      <c r="KM2" s="401" t="s">
        <v>5620</v>
      </c>
      <c r="KN2" s="401" t="s">
        <v>5621</v>
      </c>
      <c r="KO2" s="402" t="s">
        <v>5622</v>
      </c>
      <c r="KP2" s="402" t="s">
        <v>12590</v>
      </c>
      <c r="KQ2" s="402" t="s">
        <v>12591</v>
      </c>
      <c r="KR2" s="403" t="s">
        <v>5625</v>
      </c>
      <c r="KS2" s="403" t="s">
        <v>12592</v>
      </c>
      <c r="KT2" s="403" t="s">
        <v>12593</v>
      </c>
      <c r="KU2" s="404" t="s">
        <v>5628</v>
      </c>
      <c r="KV2" s="404" t="s">
        <v>5629</v>
      </c>
      <c r="KW2" s="405" t="s">
        <v>5356</v>
      </c>
      <c r="KX2" s="406" t="s">
        <v>5630</v>
      </c>
      <c r="KY2" s="407" t="s">
        <v>5631</v>
      </c>
      <c r="KZ2" s="408" t="s">
        <v>5632</v>
      </c>
      <c r="LA2" s="408" t="s">
        <v>5633</v>
      </c>
      <c r="LB2" s="408" t="s">
        <v>5634</v>
      </c>
      <c r="LC2" s="409" t="s">
        <v>5356</v>
      </c>
      <c r="LD2" s="410" t="s">
        <v>5635</v>
      </c>
      <c r="LE2" s="411" t="s">
        <v>5636</v>
      </c>
      <c r="LF2" s="411" t="s">
        <v>5637</v>
      </c>
    </row>
    <row r="3" spans="1:318" s="414" customFormat="1" ht="15" customHeight="1" thickTop="1">
      <c r="A3" s="413" t="s">
        <v>5638</v>
      </c>
      <c r="B3" s="414">
        <v>911</v>
      </c>
      <c r="C3" s="414" t="s">
        <v>5639</v>
      </c>
      <c r="D3" s="414" t="s">
        <v>5640</v>
      </c>
      <c r="E3" s="414">
        <v>911</v>
      </c>
      <c r="F3" s="414">
        <v>1</v>
      </c>
      <c r="G3" s="414" t="s">
        <v>5641</v>
      </c>
      <c r="H3" s="414" t="s">
        <v>525</v>
      </c>
      <c r="I3" s="415">
        <v>1</v>
      </c>
      <c r="J3" s="415"/>
      <c r="K3" s="415" t="str">
        <f t="shared" ref="K3:K15" si="1">+IF(I3=4,"No","Sí")</f>
        <v>Sí</v>
      </c>
      <c r="L3" s="415">
        <v>1</v>
      </c>
      <c r="M3" s="415">
        <f t="shared" ref="M3:M24" si="2">+IF(L3&lt;&gt;0,L3,I3)</f>
        <v>1</v>
      </c>
      <c r="N3" s="415"/>
      <c r="O3" s="415"/>
      <c r="P3" s="415"/>
      <c r="Q3" s="415">
        <v>1</v>
      </c>
      <c r="R3" s="415" t="str">
        <f t="shared" ref="R3:R66" si="3">+IF(M3=4,"No","Sí")</f>
        <v>Sí</v>
      </c>
      <c r="S3" s="415"/>
      <c r="T3" s="415"/>
      <c r="U3" s="415"/>
      <c r="V3" s="414" t="s">
        <v>5642</v>
      </c>
      <c r="W3" s="414" t="s">
        <v>5643</v>
      </c>
      <c r="X3" s="414">
        <f t="shared" ref="X3:X26" si="4">+IF(W3="FOTOVOLTAICA",1,1.5)</f>
        <v>1</v>
      </c>
      <c r="Y3" s="414">
        <f t="shared" ref="Y3:Y66" si="5">+X3*BS3</f>
        <v>75</v>
      </c>
      <c r="Z3" s="416" t="str">
        <f t="shared" ref="Z3:Z66" si="6">IFERROR(KS3/KZ3,"")</f>
        <v/>
      </c>
      <c r="AA3" s="416">
        <f t="shared" ref="AA3:AA66" si="7">JJ3/FP3</f>
        <v>0</v>
      </c>
      <c r="AB3" s="417">
        <f t="shared" ref="AB3:AB66" si="8">+IF(Z3&lt;=0.2,1,0)</f>
        <v>0</v>
      </c>
      <c r="AC3" s="414" t="s">
        <v>5644</v>
      </c>
      <c r="AD3" s="414" t="s">
        <v>5644</v>
      </c>
      <c r="AE3" s="414" t="e">
        <f>+VLOOKUP($D3,'[12]Ramón Países '!$A:$E,4,0)</f>
        <v>#N/A</v>
      </c>
      <c r="AF3" s="414" t="s">
        <v>5646</v>
      </c>
      <c r="AG3" s="414" t="e">
        <f>+VLOOKUP($D3,'[12]Ramón Países '!$A:$E,5,0)</f>
        <v>#N/A</v>
      </c>
      <c r="AH3" s="414" t="s">
        <v>520</v>
      </c>
      <c r="AI3" s="414" t="s">
        <v>525</v>
      </c>
      <c r="AJ3" s="414" t="s">
        <v>5647</v>
      </c>
      <c r="AK3" s="414" t="s">
        <v>5648</v>
      </c>
      <c r="AL3" s="414" t="s">
        <v>5649</v>
      </c>
      <c r="AM3" s="414" t="s">
        <v>5650</v>
      </c>
      <c r="AN3" s="414" t="s">
        <v>525</v>
      </c>
      <c r="AO3" s="414" t="s">
        <v>5651</v>
      </c>
      <c r="AP3" s="414" t="s">
        <v>5652</v>
      </c>
      <c r="AQ3" s="414" t="s">
        <v>5653</v>
      </c>
      <c r="AR3" s="414" t="s">
        <v>5654</v>
      </c>
      <c r="AS3" s="414" t="s">
        <v>5655</v>
      </c>
      <c r="AT3" s="414" t="s">
        <v>733</v>
      </c>
      <c r="AU3" s="414" t="s">
        <v>733</v>
      </c>
      <c r="AV3" s="414" t="s">
        <v>733</v>
      </c>
      <c r="AW3" s="414" t="s">
        <v>3320</v>
      </c>
      <c r="AX3" s="414" t="s">
        <v>5656</v>
      </c>
      <c r="AY3" s="414" t="s">
        <v>733</v>
      </c>
      <c r="AZ3" s="414" t="s">
        <v>5657</v>
      </c>
      <c r="BA3" s="414" t="s">
        <v>5658</v>
      </c>
      <c r="BB3" s="414" t="s">
        <v>5659</v>
      </c>
      <c r="BC3" s="414" t="s">
        <v>5660</v>
      </c>
      <c r="BD3" s="414" t="s">
        <v>5661</v>
      </c>
      <c r="BE3" s="414" t="s">
        <v>5662</v>
      </c>
      <c r="BF3" s="415" t="s">
        <v>1214</v>
      </c>
      <c r="BG3" s="414" t="s">
        <v>3320</v>
      </c>
      <c r="BI3" s="414" t="s">
        <v>5663</v>
      </c>
      <c r="BJ3" s="414" t="s">
        <v>5663</v>
      </c>
      <c r="BK3" s="414" t="s">
        <v>3569</v>
      </c>
      <c r="BL3" s="414" t="s">
        <v>5664</v>
      </c>
      <c r="BM3" s="415">
        <v>115</v>
      </c>
      <c r="BN3" s="414" t="s">
        <v>5665</v>
      </c>
      <c r="BO3" s="418" t="s">
        <v>12594</v>
      </c>
      <c r="BP3" s="414">
        <v>18</v>
      </c>
      <c r="BQ3" s="414">
        <v>2028</v>
      </c>
      <c r="BR3" s="414">
        <v>75</v>
      </c>
      <c r="BS3" s="415">
        <v>75</v>
      </c>
      <c r="BT3" s="414" t="s">
        <v>5666</v>
      </c>
      <c r="BU3" s="414">
        <v>267</v>
      </c>
      <c r="BV3" s="415">
        <v>219</v>
      </c>
      <c r="BW3" s="419">
        <v>0.33333333333333331</v>
      </c>
      <c r="BX3" s="420" t="s">
        <v>910</v>
      </c>
      <c r="BY3" s="414" t="s">
        <v>733</v>
      </c>
      <c r="BZ3" s="414" t="s">
        <v>910</v>
      </c>
      <c r="CA3" s="414">
        <v>28.38</v>
      </c>
      <c r="CB3" s="414" t="s">
        <v>1214</v>
      </c>
      <c r="CC3" s="414">
        <v>650</v>
      </c>
      <c r="CD3" s="414" t="s">
        <v>5667</v>
      </c>
      <c r="CE3" s="414" t="s">
        <v>5668</v>
      </c>
      <c r="CF3" s="414" t="s">
        <v>3320</v>
      </c>
      <c r="CG3" s="414" t="s">
        <v>733</v>
      </c>
      <c r="CH3" s="414" t="s">
        <v>1214</v>
      </c>
      <c r="CI3" s="414">
        <v>2172</v>
      </c>
      <c r="CJ3" s="414">
        <v>2020</v>
      </c>
      <c r="CK3" s="414" t="s">
        <v>5669</v>
      </c>
      <c r="CL3" s="414">
        <v>365</v>
      </c>
      <c r="CM3" s="414">
        <v>90</v>
      </c>
      <c r="CN3" s="414">
        <v>98</v>
      </c>
      <c r="CO3" s="414">
        <v>25</v>
      </c>
      <c r="CP3" s="414" t="s">
        <v>12595</v>
      </c>
      <c r="CQ3" s="414">
        <f>+YEAR(CP3)</f>
        <v>2026</v>
      </c>
      <c r="CR3" s="414">
        <v>0.4</v>
      </c>
      <c r="CS3" s="414">
        <v>8</v>
      </c>
      <c r="CT3" s="414" t="s">
        <v>5670</v>
      </c>
      <c r="CU3" s="414">
        <v>800848</v>
      </c>
      <c r="CV3" s="414" t="s">
        <v>3320</v>
      </c>
      <c r="CW3" s="414" t="s">
        <v>3320</v>
      </c>
      <c r="CX3" s="414" t="s">
        <v>3320</v>
      </c>
      <c r="CY3" s="414" t="s">
        <v>3320</v>
      </c>
      <c r="CZ3" s="414" t="s">
        <v>3320</v>
      </c>
      <c r="DA3" s="414" t="s">
        <v>3320</v>
      </c>
      <c r="DB3" s="414" t="s">
        <v>3320</v>
      </c>
      <c r="DC3" s="414" t="s">
        <v>3320</v>
      </c>
      <c r="DD3" s="414" t="s">
        <v>3320</v>
      </c>
      <c r="DE3" s="414" t="s">
        <v>3320</v>
      </c>
      <c r="DG3" s="414" t="s">
        <v>3320</v>
      </c>
      <c r="DH3" s="414" t="s">
        <v>3320</v>
      </c>
      <c r="DI3" s="414" t="s">
        <v>3320</v>
      </c>
      <c r="DJ3" s="414" t="s">
        <v>3320</v>
      </c>
      <c r="DK3" s="414" t="s">
        <v>3320</v>
      </c>
      <c r="DL3" s="414" t="s">
        <v>3320</v>
      </c>
      <c r="DM3" s="414" t="e">
        <f>+YEAR(DK3)</f>
        <v>#VALUE!</v>
      </c>
      <c r="DN3" s="414" t="s">
        <v>3320</v>
      </c>
      <c r="DO3" s="414" t="s">
        <v>3320</v>
      </c>
      <c r="DP3" s="414" t="s">
        <v>3320</v>
      </c>
      <c r="DR3" s="414" t="s">
        <v>3320</v>
      </c>
      <c r="DS3" s="414" t="s">
        <v>3320</v>
      </c>
      <c r="DT3" s="414" t="s">
        <v>3320</v>
      </c>
      <c r="DU3" s="414" t="s">
        <v>3320</v>
      </c>
      <c r="DV3" s="414" t="s">
        <v>3320</v>
      </c>
      <c r="DW3" s="414" t="s">
        <v>3320</v>
      </c>
      <c r="DX3" s="414" t="s">
        <v>3320</v>
      </c>
      <c r="DY3" s="414" t="s">
        <v>3320</v>
      </c>
      <c r="DZ3" s="414" t="s">
        <v>3320</v>
      </c>
      <c r="EA3" s="414" t="s">
        <v>3320</v>
      </c>
      <c r="EB3" s="414" t="s">
        <v>3320</v>
      </c>
      <c r="EC3" s="414" t="s">
        <v>3320</v>
      </c>
      <c r="ED3" s="414" t="s">
        <v>3320</v>
      </c>
      <c r="EE3" s="414" t="s">
        <v>3320</v>
      </c>
      <c r="EF3" s="414" t="s">
        <v>3320</v>
      </c>
      <c r="EG3" s="414" t="s">
        <v>3320</v>
      </c>
      <c r="EH3" s="414" t="s">
        <v>3320</v>
      </c>
      <c r="EI3" s="414" t="s">
        <v>3320</v>
      </c>
      <c r="EJ3" s="414" t="s">
        <v>3320</v>
      </c>
      <c r="EK3" s="414" t="s">
        <v>3320</v>
      </c>
      <c r="EL3" s="414" t="s">
        <v>3320</v>
      </c>
      <c r="EM3" s="414" t="s">
        <v>3320</v>
      </c>
      <c r="EN3" s="414" t="s">
        <v>3320</v>
      </c>
      <c r="EO3" s="414" t="s">
        <v>3320</v>
      </c>
      <c r="EP3" s="414" t="s">
        <v>3320</v>
      </c>
      <c r="EQ3" s="414" t="s">
        <v>3320</v>
      </c>
      <c r="ER3" s="414" t="s">
        <v>3320</v>
      </c>
      <c r="ES3" s="414" t="s">
        <v>3320</v>
      </c>
      <c r="ET3" s="414" t="s">
        <v>3320</v>
      </c>
      <c r="EU3" s="414" t="s">
        <v>3320</v>
      </c>
      <c r="EV3" s="414" t="s">
        <v>3320</v>
      </c>
      <c r="EW3" s="414" t="s">
        <v>3320</v>
      </c>
      <c r="EX3" s="414" t="s">
        <v>3320</v>
      </c>
      <c r="EY3" s="414" t="s">
        <v>3320</v>
      </c>
      <c r="EZ3" s="414" t="s">
        <v>3320</v>
      </c>
      <c r="FA3" s="414" t="s">
        <v>3320</v>
      </c>
      <c r="FB3" s="414" t="s">
        <v>3320</v>
      </c>
      <c r="FC3" s="414" t="s">
        <v>3320</v>
      </c>
      <c r="FD3" s="414" t="s">
        <v>3320</v>
      </c>
      <c r="FE3" s="414" t="s">
        <v>3320</v>
      </c>
      <c r="FF3" s="414" t="s">
        <v>3320</v>
      </c>
      <c r="FG3" s="414" t="s">
        <v>3320</v>
      </c>
      <c r="FH3" s="414" t="s">
        <v>3320</v>
      </c>
      <c r="FI3" s="414" t="s">
        <v>3320</v>
      </c>
      <c r="FJ3" s="414" t="s">
        <v>3320</v>
      </c>
      <c r="FK3" s="414" t="s">
        <v>3320</v>
      </c>
      <c r="FL3" s="414" t="s">
        <v>3320</v>
      </c>
      <c r="FM3" s="414" t="s">
        <v>3320</v>
      </c>
      <c r="FN3" s="414" t="s">
        <v>3320</v>
      </c>
      <c r="FO3" s="421">
        <v>80084800</v>
      </c>
      <c r="FP3" s="421">
        <f t="shared" ref="FP3:FP46" si="9">+FO3/1000000</f>
        <v>80.084800000000001</v>
      </c>
      <c r="FQ3" s="414" t="s">
        <v>1214</v>
      </c>
      <c r="FR3" s="414" t="s">
        <v>733</v>
      </c>
      <c r="FS3" s="414" t="s">
        <v>733</v>
      </c>
      <c r="FT3" s="414" t="s">
        <v>733</v>
      </c>
      <c r="FU3" s="414" t="s">
        <v>87</v>
      </c>
      <c r="FV3" s="414" t="s">
        <v>5671</v>
      </c>
      <c r="FW3" s="414" t="s">
        <v>5672</v>
      </c>
      <c r="FX3" s="422" t="s">
        <v>5664</v>
      </c>
      <c r="FY3" s="423">
        <v>115</v>
      </c>
      <c r="FZ3" s="414" t="s">
        <v>5673</v>
      </c>
      <c r="GA3" s="421">
        <v>80084800</v>
      </c>
      <c r="GB3" s="421">
        <v>9900000</v>
      </c>
      <c r="GC3" s="421">
        <v>1416.67</v>
      </c>
      <c r="GD3" s="421">
        <v>44041.67</v>
      </c>
      <c r="GE3" s="414" t="s">
        <v>5674</v>
      </c>
      <c r="GF3" s="414" t="s">
        <v>1214</v>
      </c>
      <c r="GG3" s="414" t="s">
        <v>1214</v>
      </c>
      <c r="GH3" s="414" t="s">
        <v>5675</v>
      </c>
      <c r="GI3" s="414" t="s">
        <v>1214</v>
      </c>
      <c r="GJ3" s="414" t="s">
        <v>1214</v>
      </c>
      <c r="GK3" s="414" t="s">
        <v>1214</v>
      </c>
      <c r="GL3" s="414" t="s">
        <v>733</v>
      </c>
      <c r="GM3" s="414" t="s">
        <v>1214</v>
      </c>
      <c r="GN3" s="424" t="s">
        <v>5676</v>
      </c>
      <c r="GO3" s="414" t="s">
        <v>3320</v>
      </c>
      <c r="GP3" s="414" t="s">
        <v>733</v>
      </c>
      <c r="GQ3" s="414" t="s">
        <v>5677</v>
      </c>
      <c r="GR3" s="414" t="s">
        <v>733</v>
      </c>
      <c r="GS3" s="414" t="s">
        <v>5678</v>
      </c>
      <c r="GT3" s="414" t="s">
        <v>3320</v>
      </c>
      <c r="GU3" s="414" t="s">
        <v>3320</v>
      </c>
      <c r="GV3" s="414">
        <v>0.6</v>
      </c>
      <c r="GW3" s="414" t="s">
        <v>733</v>
      </c>
      <c r="GX3" s="414" t="s">
        <v>5679</v>
      </c>
      <c r="GY3" s="414" t="s">
        <v>5680</v>
      </c>
      <c r="GZ3" s="414" t="s">
        <v>733</v>
      </c>
      <c r="HA3" s="414" t="s">
        <v>3320</v>
      </c>
      <c r="HB3" s="414" t="s">
        <v>5681</v>
      </c>
      <c r="HC3" s="414" t="s">
        <v>5682</v>
      </c>
      <c r="HD3" s="414" t="s">
        <v>5683</v>
      </c>
      <c r="HE3" s="414" t="s">
        <v>5683</v>
      </c>
      <c r="HF3" s="414" t="s">
        <v>5684</v>
      </c>
      <c r="HG3" s="414" t="s">
        <v>733</v>
      </c>
      <c r="HH3" s="414" t="s">
        <v>1214</v>
      </c>
      <c r="HI3" s="414" t="s">
        <v>12596</v>
      </c>
      <c r="HJ3" s="414" t="s">
        <v>12597</v>
      </c>
      <c r="HK3" s="414" t="s">
        <v>5685</v>
      </c>
      <c r="HL3" s="414" t="s">
        <v>3320</v>
      </c>
      <c r="HM3" s="414" t="s">
        <v>3320</v>
      </c>
      <c r="HN3" s="414" t="s">
        <v>3320</v>
      </c>
      <c r="HO3" s="414" t="s">
        <v>3320</v>
      </c>
      <c r="HP3" s="414" t="s">
        <v>3320</v>
      </c>
      <c r="HQ3" s="414" t="s">
        <v>3320</v>
      </c>
      <c r="HR3" s="414" t="s">
        <v>3320</v>
      </c>
      <c r="HS3" s="414" t="s">
        <v>3320</v>
      </c>
      <c r="HT3" s="414" t="s">
        <v>3320</v>
      </c>
      <c r="HU3" s="414" t="s">
        <v>3320</v>
      </c>
      <c r="HV3" s="414" t="s">
        <v>3320</v>
      </c>
      <c r="HW3" s="414" t="s">
        <v>3320</v>
      </c>
      <c r="HX3" s="414" t="s">
        <v>3320</v>
      </c>
      <c r="HY3" s="414" t="s">
        <v>3320</v>
      </c>
      <c r="HZ3" s="414" t="s">
        <v>3320</v>
      </c>
      <c r="IA3" s="414" t="s">
        <v>3320</v>
      </c>
      <c r="IB3" s="414" t="s">
        <v>3320</v>
      </c>
      <c r="IC3" s="414" t="s">
        <v>3320</v>
      </c>
      <c r="ID3" s="414" t="s">
        <v>3320</v>
      </c>
      <c r="IE3" s="414" t="s">
        <v>3320</v>
      </c>
      <c r="IF3" s="414" t="s">
        <v>3320</v>
      </c>
      <c r="IG3" s="414" t="s">
        <v>3320</v>
      </c>
      <c r="IH3" s="414" t="s">
        <v>3320</v>
      </c>
      <c r="II3" s="414" t="s">
        <v>3320</v>
      </c>
      <c r="IJ3" s="414" t="s">
        <v>3320</v>
      </c>
      <c r="IK3" s="414" t="s">
        <v>3320</v>
      </c>
      <c r="IL3" s="414" t="s">
        <v>3320</v>
      </c>
      <c r="IM3" s="414" t="s">
        <v>3320</v>
      </c>
      <c r="IN3" s="414" t="s">
        <v>3320</v>
      </c>
      <c r="IO3" s="414" t="s">
        <v>3320</v>
      </c>
      <c r="IP3" s="414" t="s">
        <v>3320</v>
      </c>
      <c r="IQ3" s="414" t="s">
        <v>3320</v>
      </c>
      <c r="IR3" s="414" t="s">
        <v>3320</v>
      </c>
      <c r="IS3" s="414" t="s">
        <v>3320</v>
      </c>
      <c r="IT3" s="414" t="s">
        <v>3320</v>
      </c>
      <c r="IU3" s="414" t="s">
        <v>3320</v>
      </c>
      <c r="IV3" s="414" t="s">
        <v>3320</v>
      </c>
      <c r="IW3" s="414" t="s">
        <v>3320</v>
      </c>
      <c r="IX3" s="425" t="s">
        <v>93</v>
      </c>
      <c r="IY3" s="426">
        <v>46035</v>
      </c>
      <c r="IZ3" s="427" t="s">
        <v>910</v>
      </c>
      <c r="JA3" s="425" t="s">
        <v>955</v>
      </c>
      <c r="JB3" s="414" t="str">
        <f>IFERROR(VLOOKUP($E3,'[12]Resumen costos RNT id'!$D:$J,3,0),"")</f>
        <v/>
      </c>
      <c r="JC3" s="421" t="str">
        <f>IFERROR(VLOOKUP($E3,'[12]Resumen costos RNT id'!$D:$J,4,0),"")</f>
        <v/>
      </c>
      <c r="JD3" s="421" t="str">
        <f>IFERROR(VLOOKUP($E3,'[12]Resumen costos RNT id'!$D:$J,5,0),"")</f>
        <v/>
      </c>
      <c r="JE3" s="421" t="str">
        <f>IFERROR(VLOOKUP($E3,'[12]Resumen costos RNT id'!$D:$J,6,0),"")</f>
        <v/>
      </c>
      <c r="JF3" s="416" t="str">
        <f>IFERROR(VLOOKUP($E3,'[12]Resumen costos RNT id'!$D:$J,7,0),"")</f>
        <v/>
      </c>
      <c r="JG3" s="428" t="str">
        <f t="shared" ref="JG3:JG66" si="10">IFERROR(JC3/1000000,"")</f>
        <v/>
      </c>
      <c r="JH3" s="428" t="str">
        <f t="shared" ref="JH3:JI66" si="11">IFERROR(JD3/1000000/$JI$1,"")</f>
        <v/>
      </c>
      <c r="JI3" s="428" t="str">
        <f t="shared" si="11"/>
        <v/>
      </c>
      <c r="JJ3" s="428">
        <f t="shared" ref="JJ3:JJ66" si="12">IFERROR(SUM(JG3:JI3),"")</f>
        <v>0</v>
      </c>
      <c r="JK3" s="428">
        <f t="shared" ref="JK3:JK66" si="13">IFERROR(JJ3/BS3,"")</f>
        <v>0</v>
      </c>
      <c r="JL3" s="414" t="s">
        <v>202</v>
      </c>
      <c r="JO3" s="414" t="s">
        <v>202</v>
      </c>
      <c r="JP3" s="414">
        <v>5</v>
      </c>
      <c r="JQ3" s="414">
        <f t="shared" ref="JQ3:JQ15" si="14">+IF(JO3="Si",1,0)</f>
        <v>0</v>
      </c>
      <c r="JR3" s="429" t="str">
        <f>IFERROR(VLOOKUP($E3,'[13]Actualización de costos CENACE'!$A:$G,2,0),"")</f>
        <v/>
      </c>
      <c r="JS3" s="429" t="str">
        <f>IFERROR(VLOOKUP($E3,'[13]Actualización de costos CENACE'!$A:$G,3,0),"")</f>
        <v/>
      </c>
      <c r="JT3" s="429" t="str">
        <f>IFERROR(VLOOKUP($E3,'[13]Actualización de costos CENACE'!$A:$G,4,0),"")</f>
        <v/>
      </c>
      <c r="JU3" s="429" t="str">
        <f>IFERROR(VLOOKUP($E3,'[13]Actualización de costos CENACE'!$A:$G,5,0),"")</f>
        <v/>
      </c>
      <c r="JV3" s="429" t="str">
        <f>IFERROR(VLOOKUP($E3,'[13]Actualización de costos CENACE'!$A:$G,6,0),"")</f>
        <v/>
      </c>
      <c r="JW3" s="430" t="str">
        <f>IFERROR(VLOOKUP($E3,'[13]Din Costos CFE'!$J$7:$AG$150,JW$1,0),"")</f>
        <v/>
      </c>
      <c r="JX3" s="430" t="str">
        <f>IFERROR(VLOOKUP($E3,'[13]Din Costos CFE'!$J$7:$AG$150,JX$1,0),"")</f>
        <v/>
      </c>
      <c r="JY3" s="430" t="str">
        <f>IFERROR(VLOOKUP($E3,'[13]Din Costos CFE'!$J$7:$AG$150,JY$1,0),"")</f>
        <v/>
      </c>
      <c r="JZ3" s="430" t="str">
        <f>IFERROR(VLOOKUP($E3,'[13]Din Costos CFE'!$J$7:$AG$150,JZ$1,0),"")</f>
        <v/>
      </c>
      <c r="KA3" s="430" t="str">
        <f>IFERROR(VLOOKUP($E3,'[13]Din Costos CFE'!$J$7:$AG$150,KA$1,0),"")</f>
        <v/>
      </c>
      <c r="KB3" s="430" t="str">
        <f>IFERROR(VLOOKUP($E3,'[13]Din Costos CFE'!$J$7:$AG$150,KB$1,0),"")</f>
        <v/>
      </c>
      <c r="KC3" s="430" t="str">
        <f>IFERROR(VLOOKUP($E3,'[13]Din Costos CFE'!$J$7:$AG$150,KC$1,0),"")</f>
        <v/>
      </c>
      <c r="KD3" s="430" t="str">
        <f>IFERROR(VLOOKUP($E3,'[13]Din Costos CFE'!$J$7:$AG$150,KD$1,0),"")</f>
        <v/>
      </c>
      <c r="KE3" s="430" t="str">
        <f>IFERROR(VLOOKUP($E3,'[13]Din Costos CFE'!$J$7:$AG$150,KE$1,0),"")</f>
        <v/>
      </c>
      <c r="KF3" s="430" t="str">
        <f>IFERROR(VLOOKUP($E3,'[13]Din Costos CFE'!$J$7:$AG$150,KF$1,0),"")</f>
        <v/>
      </c>
      <c r="KG3" s="430" t="str">
        <f>IFERROR(VLOOKUP($E3,'[13]Din Costos CFE'!$J$7:$AG$150,KG$1,0),"")</f>
        <v/>
      </c>
      <c r="KH3" s="430" t="str">
        <f>IFERROR(VLOOKUP($E3,'[13]Din Costos CFE'!$J$7:$AG$150,KH$1,0),"")</f>
        <v/>
      </c>
      <c r="KI3" s="430" t="str">
        <f>IFERROR(VLOOKUP($E3,'[13]Din Costos CFE'!$J$7:$AG$150,KI$1,0),"")</f>
        <v/>
      </c>
      <c r="KJ3" s="430" t="str">
        <f>IFERROR(VLOOKUP($E3,'[13]Din Costos CFE'!$J$7:$AG$150,KJ$1,0),"")</f>
        <v/>
      </c>
      <c r="KK3" s="430" t="str">
        <f>IFERROR(VLOOKUP($E3,'[13]Din Costos CFE'!$J$7:$AG$150,KK$1,0),"")</f>
        <v/>
      </c>
      <c r="KL3" s="430" t="str">
        <f>IFERROR(VLOOKUP($E3,'[13]Din Costos CFE'!$J$7:$AG$150,KL$1,0),"")</f>
        <v/>
      </c>
      <c r="KM3" s="430" t="str">
        <f>IFERROR(VLOOKUP($E3,'[13]Din Costos CFE'!$J$7:$AG$150,KM$1,0),"")</f>
        <v/>
      </c>
      <c r="KN3" s="430" t="str">
        <f>IFERROR(VLOOKUP($E3,'[13]Din Costos CFE'!$J$7:$AG$150,KN$1,0),"")</f>
        <v/>
      </c>
      <c r="KO3" s="431">
        <f t="shared" ref="KO3:KO66" si="15">+SUM(JR3:JS3)</f>
        <v>0</v>
      </c>
      <c r="KP3" s="431">
        <f t="shared" ref="KP3:KP66" si="16">+SUM(JT3:JU3)</f>
        <v>0</v>
      </c>
      <c r="KQ3" s="431">
        <f t="shared" ref="KQ3:KQ66" si="17">+SUM(KO3:KP3)</f>
        <v>0</v>
      </c>
      <c r="KR3" s="432" t="str">
        <f>IFERROR(VLOOKUP($E3,'[13]Din Costos CFE'!$A$6:$G$150,4,0),"")</f>
        <v/>
      </c>
      <c r="KS3" s="432" t="str">
        <f>IFERROR(VLOOKUP($E3,'[13]Din Costos CFE'!$A$6:$G$150,5,0),"")</f>
        <v/>
      </c>
      <c r="KT3" s="432" t="str">
        <f>IFERROR(VLOOKUP($E3,'[13]Din Costos CFE'!$A$6:$G$150,6,0),"")</f>
        <v/>
      </c>
      <c r="KU3" s="433" t="str">
        <f t="shared" ref="KU3:KU66" si="18">IFERROR(IF(KQ3&gt;0,KT3-KQ3,""),"")</f>
        <v/>
      </c>
      <c r="KV3" s="434" t="str">
        <f t="shared" ref="KV3:KV66" si="19">IFERROR(KT3/KQ3-1,"")</f>
        <v/>
      </c>
      <c r="KW3" s="435" t="str">
        <f t="shared" ref="KW3:KW66" si="20">IF(AND(KT3&gt;0,KQ3&gt;0),IF(KV3&gt;0.25,1,0),"")</f>
        <v/>
      </c>
      <c r="KX3" s="435"/>
      <c r="KY3" s="436" t="str">
        <f>IFERROR(VLOOKUP($E3,'[13]Detalle Costos CENACE'!$E:$IT,248,0),"")</f>
        <v/>
      </c>
      <c r="KZ3" s="414">
        <f t="shared" ref="KZ3:KZ66" si="21">+Y3</f>
        <v>75</v>
      </c>
      <c r="LA3" s="434" t="str">
        <f t="shared" ref="LA3:LA66" si="22">IFERROR(KS3/KZ3,"")</f>
        <v/>
      </c>
      <c r="LB3" s="434" t="str">
        <f t="shared" ref="LB3:LB66" si="23">IF(KP3&gt;0,IFERROR(KP3/KZ3,""),"")</f>
        <v/>
      </c>
      <c r="LC3" s="414">
        <f t="shared" ref="LC3:LC66" si="24">+IF(KT3&gt;0,IF(LA3&gt;0.1,1,0),"")</f>
        <v>1</v>
      </c>
      <c r="LD3" s="429" t="str">
        <f>IFERROR(VLOOKUP($E3,'[13]Actualización de costos CENACE'!$A:$G,7,0),"")</f>
        <v/>
      </c>
    </row>
    <row r="4" spans="1:318" s="414" customFormat="1" ht="15" customHeight="1">
      <c r="A4" s="413" t="s">
        <v>5638</v>
      </c>
      <c r="B4" s="414">
        <v>1162</v>
      </c>
      <c r="C4" s="414" t="s">
        <v>5687</v>
      </c>
      <c r="D4" s="414" t="s">
        <v>5688</v>
      </c>
      <c r="E4" s="414">
        <v>1162</v>
      </c>
      <c r="G4" s="414" t="s">
        <v>5689</v>
      </c>
      <c r="H4" s="414" t="s">
        <v>5690</v>
      </c>
      <c r="I4" s="415">
        <v>4</v>
      </c>
      <c r="J4" s="415"/>
      <c r="K4" s="415" t="str">
        <f t="shared" si="1"/>
        <v>No</v>
      </c>
      <c r="L4" s="415">
        <v>3</v>
      </c>
      <c r="M4" s="415">
        <f t="shared" si="2"/>
        <v>3</v>
      </c>
      <c r="N4" s="415"/>
      <c r="O4" s="415"/>
      <c r="P4" s="415"/>
      <c r="Q4" s="415">
        <v>1</v>
      </c>
      <c r="R4" s="415" t="str">
        <f t="shared" si="3"/>
        <v>Sí</v>
      </c>
      <c r="S4" s="415"/>
      <c r="T4" s="415"/>
      <c r="U4" s="415"/>
      <c r="V4" s="414" t="s">
        <v>5098</v>
      </c>
      <c r="W4" s="414" t="s">
        <v>5643</v>
      </c>
      <c r="X4" s="414">
        <f t="shared" si="4"/>
        <v>1</v>
      </c>
      <c r="Y4" s="414">
        <f t="shared" si="5"/>
        <v>90</v>
      </c>
      <c r="Z4" s="416" t="str">
        <f t="shared" si="6"/>
        <v/>
      </c>
      <c r="AA4" s="416">
        <f t="shared" si="7"/>
        <v>0</v>
      </c>
      <c r="AB4" s="417">
        <f t="shared" si="8"/>
        <v>0</v>
      </c>
      <c r="AC4" s="414" t="s">
        <v>5691</v>
      </c>
      <c r="AD4" s="414" t="s">
        <v>5692</v>
      </c>
      <c r="AE4" s="414" t="e">
        <f>+VLOOKUP($D4,'[12]Ramón Países '!$A:$E,4,0)</f>
        <v>#N/A</v>
      </c>
      <c r="AF4" s="414" t="s">
        <v>5693</v>
      </c>
      <c r="AG4" s="414" t="e">
        <f>+VLOOKUP($D4,'[12]Ramón Países '!$A:$E,5,0)</f>
        <v>#N/A</v>
      </c>
      <c r="AH4" s="413" t="s">
        <v>5691</v>
      </c>
      <c r="AI4" s="414" t="s">
        <v>5694</v>
      </c>
      <c r="AJ4" s="414" t="s">
        <v>5694</v>
      </c>
      <c r="AK4" s="414" t="s">
        <v>5694</v>
      </c>
      <c r="AL4" s="414" t="s">
        <v>5695</v>
      </c>
      <c r="AM4" s="414" t="s">
        <v>5696</v>
      </c>
      <c r="AN4" s="414" t="s">
        <v>3320</v>
      </c>
      <c r="AO4" s="414" t="s">
        <v>5697</v>
      </c>
      <c r="AP4" s="414" t="s">
        <v>5698</v>
      </c>
      <c r="AQ4" s="414" t="s">
        <v>5699</v>
      </c>
      <c r="AR4" s="414" t="s">
        <v>5700</v>
      </c>
      <c r="AS4" s="414" t="s">
        <v>5701</v>
      </c>
      <c r="AT4" s="414" t="s">
        <v>733</v>
      </c>
      <c r="AU4" s="414" t="s">
        <v>733</v>
      </c>
      <c r="AV4" s="414" t="s">
        <v>733</v>
      </c>
      <c r="AW4" s="414" t="s">
        <v>3320</v>
      </c>
      <c r="AX4" s="414" t="s">
        <v>5702</v>
      </c>
      <c r="AY4" s="414" t="s">
        <v>733</v>
      </c>
      <c r="AZ4" s="414" t="s">
        <v>5703</v>
      </c>
      <c r="BA4" s="414" t="s">
        <v>5704</v>
      </c>
      <c r="BB4" s="414" t="s">
        <v>5705</v>
      </c>
      <c r="BC4" s="414" t="s">
        <v>5706</v>
      </c>
      <c r="BD4" s="414" t="s">
        <v>5707</v>
      </c>
      <c r="BE4" s="414" t="s">
        <v>5708</v>
      </c>
      <c r="BF4" s="415" t="s">
        <v>1214</v>
      </c>
      <c r="BG4" s="414" t="s">
        <v>3320</v>
      </c>
      <c r="BI4" s="414" t="s">
        <v>5709</v>
      </c>
      <c r="BJ4" s="414" t="s">
        <v>5710</v>
      </c>
      <c r="BK4" s="414" t="s">
        <v>5710</v>
      </c>
      <c r="BL4" s="414" t="s">
        <v>5711</v>
      </c>
      <c r="BM4" s="415">
        <v>230</v>
      </c>
      <c r="BN4" s="414" t="s">
        <v>5712</v>
      </c>
      <c r="BO4" s="418" t="s">
        <v>12598</v>
      </c>
      <c r="BP4" s="414">
        <v>18</v>
      </c>
      <c r="BQ4" s="414">
        <v>2028</v>
      </c>
      <c r="BR4" s="414">
        <v>90</v>
      </c>
      <c r="BS4" s="415">
        <v>90</v>
      </c>
      <c r="BT4" s="414" t="s">
        <v>5666</v>
      </c>
      <c r="BU4" s="414">
        <v>300</v>
      </c>
      <c r="BV4" s="415">
        <v>2412</v>
      </c>
      <c r="BW4" s="419">
        <v>3.0593607305936072</v>
      </c>
      <c r="BX4" s="420" t="s">
        <v>202</v>
      </c>
      <c r="BY4" s="414" t="s">
        <v>733</v>
      </c>
      <c r="CA4" s="414">
        <v>0.33</v>
      </c>
      <c r="CB4" s="414" t="s">
        <v>733</v>
      </c>
      <c r="CC4" s="414">
        <v>720</v>
      </c>
      <c r="CD4" s="414" t="s">
        <v>5713</v>
      </c>
      <c r="CE4" s="414" t="s">
        <v>5668</v>
      </c>
      <c r="CF4" s="414" t="s">
        <v>3320</v>
      </c>
      <c r="CG4" s="414" t="s">
        <v>733</v>
      </c>
      <c r="CH4" s="414" t="s">
        <v>733</v>
      </c>
      <c r="CI4" s="414">
        <v>2412</v>
      </c>
      <c r="CJ4" s="414">
        <v>2246</v>
      </c>
      <c r="CK4" s="414" t="s">
        <v>5714</v>
      </c>
      <c r="CL4" s="414">
        <v>365</v>
      </c>
      <c r="CM4" s="414">
        <v>85</v>
      </c>
      <c r="CN4" s="414">
        <v>98.1</v>
      </c>
      <c r="CO4" s="414">
        <v>40</v>
      </c>
      <c r="CP4" s="414" t="s">
        <v>12599</v>
      </c>
      <c r="CQ4" s="414">
        <f t="shared" ref="CQ4:CQ67" si="25">+YEAR(CP4)</f>
        <v>2027</v>
      </c>
      <c r="CR4" s="414">
        <v>0.71</v>
      </c>
      <c r="CS4" s="414">
        <v>8</v>
      </c>
      <c r="CT4" s="414" t="s">
        <v>5715</v>
      </c>
      <c r="CU4" s="414">
        <v>9384675</v>
      </c>
      <c r="CV4" s="414" t="s">
        <v>3320</v>
      </c>
      <c r="CW4" s="414" t="s">
        <v>3320</v>
      </c>
      <c r="CX4" s="414" t="s">
        <v>3320</v>
      </c>
      <c r="CY4" s="414" t="s">
        <v>3320</v>
      </c>
      <c r="CZ4" s="414" t="s">
        <v>3320</v>
      </c>
      <c r="DA4" s="414" t="s">
        <v>3320</v>
      </c>
      <c r="DB4" s="414" t="s">
        <v>3320</v>
      </c>
      <c r="DC4" s="414" t="s">
        <v>3320</v>
      </c>
      <c r="DD4" s="414" t="s">
        <v>3320</v>
      </c>
      <c r="DE4" s="414" t="s">
        <v>3320</v>
      </c>
      <c r="DG4" s="414" t="s">
        <v>3320</v>
      </c>
      <c r="DH4" s="414" t="s">
        <v>3320</v>
      </c>
      <c r="DI4" s="414" t="s">
        <v>3320</v>
      </c>
      <c r="DJ4" s="414" t="s">
        <v>3320</v>
      </c>
      <c r="DK4" s="414" t="s">
        <v>3320</v>
      </c>
      <c r="DL4" s="414" t="s">
        <v>3320</v>
      </c>
      <c r="DM4" s="414" t="e">
        <f t="shared" ref="DM4:DM67" si="26">+YEAR(DK4)</f>
        <v>#VALUE!</v>
      </c>
      <c r="DN4" s="414" t="s">
        <v>3320</v>
      </c>
      <c r="DO4" s="414" t="s">
        <v>3320</v>
      </c>
      <c r="DP4" s="414" t="s">
        <v>3320</v>
      </c>
      <c r="DR4" s="414" t="s">
        <v>3320</v>
      </c>
      <c r="DS4" s="414" t="s">
        <v>3320</v>
      </c>
      <c r="DT4" s="414" t="s">
        <v>3320</v>
      </c>
      <c r="DU4" s="414" t="s">
        <v>3320</v>
      </c>
      <c r="DV4" s="414" t="s">
        <v>3320</v>
      </c>
      <c r="DW4" s="414" t="s">
        <v>3320</v>
      </c>
      <c r="DX4" s="414" t="s">
        <v>3320</v>
      </c>
      <c r="DY4" s="414" t="s">
        <v>3320</v>
      </c>
      <c r="DZ4" s="414" t="s">
        <v>3320</v>
      </c>
      <c r="EA4" s="414" t="s">
        <v>3320</v>
      </c>
      <c r="EB4" s="414" t="s">
        <v>3320</v>
      </c>
      <c r="EC4" s="414" t="s">
        <v>3320</v>
      </c>
      <c r="ED4" s="414" t="s">
        <v>3320</v>
      </c>
      <c r="EE4" s="414" t="s">
        <v>3320</v>
      </c>
      <c r="EF4" s="414" t="s">
        <v>3320</v>
      </c>
      <c r="EG4" s="414" t="s">
        <v>3320</v>
      </c>
      <c r="EH4" s="414" t="s">
        <v>3320</v>
      </c>
      <c r="EI4" s="414" t="s">
        <v>3320</v>
      </c>
      <c r="EJ4" s="414" t="s">
        <v>3320</v>
      </c>
      <c r="EK4" s="414" t="s">
        <v>3320</v>
      </c>
      <c r="EL4" s="414" t="s">
        <v>3320</v>
      </c>
      <c r="EM4" s="414" t="s">
        <v>3320</v>
      </c>
      <c r="EN4" s="414" t="s">
        <v>3320</v>
      </c>
      <c r="EO4" s="414" t="s">
        <v>3320</v>
      </c>
      <c r="EP4" s="414" t="s">
        <v>3320</v>
      </c>
      <c r="EQ4" s="414" t="s">
        <v>3320</v>
      </c>
      <c r="ER4" s="414" t="s">
        <v>3320</v>
      </c>
      <c r="ES4" s="414" t="s">
        <v>3320</v>
      </c>
      <c r="ET4" s="414" t="s">
        <v>3320</v>
      </c>
      <c r="EU4" s="414" t="s">
        <v>3320</v>
      </c>
      <c r="EV4" s="414" t="s">
        <v>3320</v>
      </c>
      <c r="EW4" s="414" t="s">
        <v>3320</v>
      </c>
      <c r="EX4" s="414" t="s">
        <v>3320</v>
      </c>
      <c r="EY4" s="414" t="s">
        <v>3320</v>
      </c>
      <c r="EZ4" s="414" t="s">
        <v>3320</v>
      </c>
      <c r="FA4" s="414" t="s">
        <v>3320</v>
      </c>
      <c r="FB4" s="414" t="s">
        <v>3320</v>
      </c>
      <c r="FC4" s="414" t="s">
        <v>3320</v>
      </c>
      <c r="FD4" s="414" t="s">
        <v>3320</v>
      </c>
      <c r="FE4" s="414" t="s">
        <v>3320</v>
      </c>
      <c r="FF4" s="414" t="s">
        <v>3320</v>
      </c>
      <c r="FG4" s="414" t="s">
        <v>3320</v>
      </c>
      <c r="FH4" s="414" t="s">
        <v>3320</v>
      </c>
      <c r="FI4" s="414" t="s">
        <v>3320</v>
      </c>
      <c r="FJ4" s="414" t="s">
        <v>3320</v>
      </c>
      <c r="FK4" s="414" t="s">
        <v>3320</v>
      </c>
      <c r="FL4" s="414" t="s">
        <v>3320</v>
      </c>
      <c r="FM4" s="414" t="s">
        <v>3320</v>
      </c>
      <c r="FN4" s="414" t="s">
        <v>3320</v>
      </c>
      <c r="FO4" s="421">
        <v>188384416</v>
      </c>
      <c r="FP4" s="421">
        <f t="shared" si="9"/>
        <v>188.38441599999999</v>
      </c>
      <c r="FQ4" s="414" t="s">
        <v>733</v>
      </c>
      <c r="FR4" s="414" t="s">
        <v>733</v>
      </c>
      <c r="FS4" s="414" t="s">
        <v>733</v>
      </c>
      <c r="FT4" s="414" t="s">
        <v>733</v>
      </c>
      <c r="FU4" s="414" t="s">
        <v>3838</v>
      </c>
      <c r="FV4" s="414" t="s">
        <v>5716</v>
      </c>
      <c r="FW4" s="414" t="s">
        <v>5717</v>
      </c>
      <c r="FX4" s="422" t="s">
        <v>5711</v>
      </c>
      <c r="FY4" s="423">
        <v>230</v>
      </c>
      <c r="FZ4" s="414" t="s">
        <v>5718</v>
      </c>
      <c r="GA4" s="421">
        <v>158384416</v>
      </c>
      <c r="GB4" s="421">
        <v>30000000</v>
      </c>
      <c r="GC4" s="421">
        <v>3113</v>
      </c>
      <c r="GD4" s="421">
        <v>1304</v>
      </c>
      <c r="GE4" s="414" t="s">
        <v>5719</v>
      </c>
      <c r="GF4" s="414" t="s">
        <v>733</v>
      </c>
      <c r="GG4" s="414" t="s">
        <v>733</v>
      </c>
      <c r="GH4" s="414" t="s">
        <v>5720</v>
      </c>
      <c r="GI4" s="414" t="s">
        <v>733</v>
      </c>
      <c r="GJ4" s="414" t="s">
        <v>733</v>
      </c>
      <c r="GK4" s="414" t="s">
        <v>733</v>
      </c>
      <c r="GL4" s="414" t="s">
        <v>733</v>
      </c>
      <c r="GM4" s="414" t="s">
        <v>733</v>
      </c>
      <c r="GN4" s="424" t="s">
        <v>5676</v>
      </c>
      <c r="GO4" s="414" t="s">
        <v>3320</v>
      </c>
      <c r="GP4" s="414" t="s">
        <v>733</v>
      </c>
      <c r="GQ4" s="414" t="s">
        <v>5721</v>
      </c>
      <c r="GR4" s="414" t="s">
        <v>733</v>
      </c>
      <c r="GS4" s="414" t="s">
        <v>5679</v>
      </c>
      <c r="GT4" s="414" t="s">
        <v>3320</v>
      </c>
      <c r="GU4" s="414" t="s">
        <v>3320</v>
      </c>
      <c r="GV4" s="414">
        <v>1.1499999999999999</v>
      </c>
      <c r="GW4" s="414" t="s">
        <v>733</v>
      </c>
      <c r="GX4" s="414" t="s">
        <v>5679</v>
      </c>
      <c r="GY4" s="414" t="s">
        <v>5722</v>
      </c>
      <c r="GZ4" s="414" t="s">
        <v>1214</v>
      </c>
      <c r="HA4" s="414" t="s">
        <v>3320</v>
      </c>
      <c r="HB4" s="414" t="s">
        <v>5723</v>
      </c>
      <c r="HC4" s="414" t="s">
        <v>5724</v>
      </c>
      <c r="HD4" s="414" t="s">
        <v>3320</v>
      </c>
      <c r="HE4" s="414" t="s">
        <v>3320</v>
      </c>
      <c r="HF4" s="414" t="s">
        <v>3320</v>
      </c>
      <c r="HG4" s="414" t="s">
        <v>733</v>
      </c>
      <c r="HH4" s="414" t="s">
        <v>1214</v>
      </c>
      <c r="HI4" s="414" t="s">
        <v>12600</v>
      </c>
      <c r="HJ4" s="414" t="s">
        <v>12601</v>
      </c>
      <c r="HK4" s="414" t="s">
        <v>5685</v>
      </c>
      <c r="HL4" s="414" t="s">
        <v>3320</v>
      </c>
      <c r="HM4" s="414" t="s">
        <v>3320</v>
      </c>
      <c r="HN4" s="414" t="s">
        <v>3320</v>
      </c>
      <c r="HO4" s="414" t="s">
        <v>3320</v>
      </c>
      <c r="HP4" s="414" t="s">
        <v>3320</v>
      </c>
      <c r="HQ4" s="414" t="s">
        <v>3320</v>
      </c>
      <c r="HR4" s="414" t="s">
        <v>3320</v>
      </c>
      <c r="HS4" s="414" t="s">
        <v>3320</v>
      </c>
      <c r="HT4" s="414" t="s">
        <v>3320</v>
      </c>
      <c r="HU4" s="414" t="s">
        <v>3320</v>
      </c>
      <c r="HV4" s="414" t="s">
        <v>3320</v>
      </c>
      <c r="HW4" s="414" t="s">
        <v>3320</v>
      </c>
      <c r="HX4" s="414" t="s">
        <v>3320</v>
      </c>
      <c r="HY4" s="414" t="s">
        <v>3320</v>
      </c>
      <c r="HZ4" s="414" t="s">
        <v>3320</v>
      </c>
      <c r="IA4" s="414" t="s">
        <v>3320</v>
      </c>
      <c r="IB4" s="414" t="s">
        <v>3320</v>
      </c>
      <c r="IC4" s="414" t="s">
        <v>3320</v>
      </c>
      <c r="ID4" s="414" t="s">
        <v>3320</v>
      </c>
      <c r="IE4" s="414" t="s">
        <v>3320</v>
      </c>
      <c r="IF4" s="414" t="s">
        <v>3320</v>
      </c>
      <c r="IG4" s="414" t="s">
        <v>3320</v>
      </c>
      <c r="IH4" s="414" t="s">
        <v>3320</v>
      </c>
      <c r="II4" s="414" t="s">
        <v>3320</v>
      </c>
      <c r="IJ4" s="414" t="s">
        <v>3320</v>
      </c>
      <c r="IK4" s="414" t="s">
        <v>3320</v>
      </c>
      <c r="IL4" s="414" t="s">
        <v>3320</v>
      </c>
      <c r="IM4" s="414" t="s">
        <v>3320</v>
      </c>
      <c r="IN4" s="414" t="s">
        <v>3320</v>
      </c>
      <c r="IO4" s="414" t="s">
        <v>3320</v>
      </c>
      <c r="IP4" s="414" t="s">
        <v>3320</v>
      </c>
      <c r="IQ4" s="414" t="s">
        <v>3320</v>
      </c>
      <c r="IR4" s="414" t="s">
        <v>3320</v>
      </c>
      <c r="IS4" s="414" t="s">
        <v>3320</v>
      </c>
      <c r="IT4" s="414" t="s">
        <v>3320</v>
      </c>
      <c r="IU4" s="414" t="s">
        <v>3320</v>
      </c>
      <c r="IV4" s="414" t="s">
        <v>3320</v>
      </c>
      <c r="IW4" s="414" t="s">
        <v>3320</v>
      </c>
      <c r="IY4" s="415"/>
      <c r="IZ4" s="415"/>
      <c r="JB4" s="414" t="str">
        <f>IFERROR(VLOOKUP($E4,'[12]Resumen costos RNT id'!$D:$J,3,0),"")</f>
        <v/>
      </c>
      <c r="JC4" s="421" t="str">
        <f>IFERROR(VLOOKUP($E4,'[12]Resumen costos RNT id'!$D:$J,4,0),"")</f>
        <v/>
      </c>
      <c r="JD4" s="421" t="str">
        <f>IFERROR(VLOOKUP($E4,'[12]Resumen costos RNT id'!$D:$J,5,0),"")</f>
        <v/>
      </c>
      <c r="JE4" s="421" t="str">
        <f>IFERROR(VLOOKUP($E4,'[12]Resumen costos RNT id'!$D:$J,6,0),"")</f>
        <v/>
      </c>
      <c r="JF4" s="416" t="str">
        <f>IFERROR(VLOOKUP($E4,'[12]Resumen costos RNT id'!$D:$J,7,0),"")</f>
        <v/>
      </c>
      <c r="JG4" s="428" t="str">
        <f t="shared" si="10"/>
        <v/>
      </c>
      <c r="JH4" s="428" t="str">
        <f t="shared" si="11"/>
        <v/>
      </c>
      <c r="JI4" s="428" t="str">
        <f t="shared" si="11"/>
        <v/>
      </c>
      <c r="JJ4" s="428">
        <f t="shared" si="12"/>
        <v>0</v>
      </c>
      <c r="JK4" s="428">
        <f t="shared" si="13"/>
        <v>0</v>
      </c>
      <c r="JL4" s="414" t="s">
        <v>202</v>
      </c>
      <c r="JP4" s="414">
        <v>5</v>
      </c>
      <c r="JQ4" s="414">
        <f t="shared" si="14"/>
        <v>0</v>
      </c>
      <c r="JR4" s="429" t="str">
        <f>IFERROR(VLOOKUP($E4,'[13]Actualización de costos CENACE'!$A:$G,2,0),"")</f>
        <v/>
      </c>
      <c r="JS4" s="429" t="str">
        <f>IFERROR(VLOOKUP($E4,'[13]Actualización de costos CENACE'!$A:$G,3,0),"")</f>
        <v/>
      </c>
      <c r="JT4" s="429" t="str">
        <f>IFERROR(VLOOKUP($E4,'[13]Actualización de costos CENACE'!$A:$G,4,0),"")</f>
        <v/>
      </c>
      <c r="JU4" s="429" t="str">
        <f>IFERROR(VLOOKUP($E4,'[13]Actualización de costos CENACE'!$A:$G,5,0),"")</f>
        <v/>
      </c>
      <c r="JV4" s="429" t="str">
        <f>IFERROR(VLOOKUP($E4,'[13]Actualización de costos CENACE'!$A:$G,6,0),"")</f>
        <v/>
      </c>
      <c r="JW4" s="430" t="str">
        <f>IFERROR(VLOOKUP($E4,'[13]Din Costos CFE'!$J$7:$AG$150,JW$1,0),"")</f>
        <v/>
      </c>
      <c r="JX4" s="430" t="str">
        <f>IFERROR(VLOOKUP($E4,'[13]Din Costos CFE'!$J$7:$AG$150,JX$1,0),"")</f>
        <v/>
      </c>
      <c r="JY4" s="430" t="str">
        <f>IFERROR(VLOOKUP($E4,'[13]Din Costos CFE'!$J$7:$AG$150,JY$1,0),"")</f>
        <v/>
      </c>
      <c r="JZ4" s="430" t="str">
        <f>IFERROR(VLOOKUP($E4,'[13]Din Costos CFE'!$J$7:$AG$150,JZ$1,0),"")</f>
        <v/>
      </c>
      <c r="KA4" s="430" t="str">
        <f>IFERROR(VLOOKUP($E4,'[13]Din Costos CFE'!$J$7:$AG$150,KA$1,0),"")</f>
        <v/>
      </c>
      <c r="KB4" s="430" t="str">
        <f>IFERROR(VLOOKUP($E4,'[13]Din Costos CFE'!$J$7:$AG$150,KB$1,0),"")</f>
        <v/>
      </c>
      <c r="KC4" s="430" t="str">
        <f>IFERROR(VLOOKUP($E4,'[13]Din Costos CFE'!$J$7:$AG$150,KC$1,0),"")</f>
        <v/>
      </c>
      <c r="KD4" s="430" t="str">
        <f>IFERROR(VLOOKUP($E4,'[13]Din Costos CFE'!$J$7:$AG$150,KD$1,0),"")</f>
        <v/>
      </c>
      <c r="KE4" s="430" t="str">
        <f>IFERROR(VLOOKUP($E4,'[13]Din Costos CFE'!$J$7:$AG$150,KE$1,0),"")</f>
        <v/>
      </c>
      <c r="KF4" s="430" t="str">
        <f>IFERROR(VLOOKUP($E4,'[13]Din Costos CFE'!$J$7:$AG$150,KF$1,0),"")</f>
        <v/>
      </c>
      <c r="KG4" s="430" t="str">
        <f>IFERROR(VLOOKUP($E4,'[13]Din Costos CFE'!$J$7:$AG$150,KG$1,0),"")</f>
        <v/>
      </c>
      <c r="KH4" s="430" t="str">
        <f>IFERROR(VLOOKUP($E4,'[13]Din Costos CFE'!$J$7:$AG$150,KH$1,0),"")</f>
        <v/>
      </c>
      <c r="KI4" s="430" t="str">
        <f>IFERROR(VLOOKUP($E4,'[13]Din Costos CFE'!$J$7:$AG$150,KI$1,0),"")</f>
        <v/>
      </c>
      <c r="KJ4" s="430" t="str">
        <f>IFERROR(VLOOKUP($E4,'[13]Din Costos CFE'!$J$7:$AG$150,KJ$1,0),"")</f>
        <v/>
      </c>
      <c r="KK4" s="430" t="str">
        <f>IFERROR(VLOOKUP($E4,'[13]Din Costos CFE'!$J$7:$AG$150,KK$1,0),"")</f>
        <v/>
      </c>
      <c r="KL4" s="430" t="str">
        <f>IFERROR(VLOOKUP($E4,'[13]Din Costos CFE'!$J$7:$AG$150,KL$1,0),"")</f>
        <v/>
      </c>
      <c r="KM4" s="430" t="str">
        <f>IFERROR(VLOOKUP($E4,'[13]Din Costos CFE'!$J$7:$AG$150,KM$1,0),"")</f>
        <v/>
      </c>
      <c r="KN4" s="430" t="str">
        <f>IFERROR(VLOOKUP($E4,'[13]Din Costos CFE'!$J$7:$AG$150,KN$1,0),"")</f>
        <v/>
      </c>
      <c r="KO4" s="431">
        <f t="shared" si="15"/>
        <v>0</v>
      </c>
      <c r="KP4" s="431">
        <f t="shared" si="16"/>
        <v>0</v>
      </c>
      <c r="KQ4" s="431">
        <f t="shared" si="17"/>
        <v>0</v>
      </c>
      <c r="KR4" s="432" t="str">
        <f>IFERROR(VLOOKUP($E4,'[13]Din Costos CFE'!$A$6:$G$150,4,0),"")</f>
        <v/>
      </c>
      <c r="KS4" s="432" t="str">
        <f>IFERROR(VLOOKUP($E4,'[13]Din Costos CFE'!$A$6:$G$150,5,0),"")</f>
        <v/>
      </c>
      <c r="KT4" s="432" t="str">
        <f>IFERROR(VLOOKUP($E4,'[13]Din Costos CFE'!$A$6:$G$150,6,0),"")</f>
        <v/>
      </c>
      <c r="KU4" s="433" t="str">
        <f t="shared" si="18"/>
        <v/>
      </c>
      <c r="KV4" s="434" t="str">
        <f t="shared" si="19"/>
        <v/>
      </c>
      <c r="KW4" s="435" t="str">
        <f t="shared" si="20"/>
        <v/>
      </c>
      <c r="KX4" s="435"/>
      <c r="KY4" s="436" t="str">
        <f>IFERROR(VLOOKUP($E4,'[13]Detalle Costos CENACE'!$E:$IT,248,0),"")</f>
        <v/>
      </c>
      <c r="KZ4" s="414">
        <f t="shared" si="21"/>
        <v>90</v>
      </c>
      <c r="LA4" s="434" t="str">
        <f t="shared" si="22"/>
        <v/>
      </c>
      <c r="LB4" s="434" t="str">
        <f t="shared" si="23"/>
        <v/>
      </c>
      <c r="LC4" s="414">
        <f t="shared" si="24"/>
        <v>1</v>
      </c>
      <c r="LD4" s="429" t="str">
        <f>IFERROR(VLOOKUP($E4,'[13]Actualización de costos CENACE'!$A:$G,7,0),"")</f>
        <v/>
      </c>
    </row>
    <row r="5" spans="1:318" s="414" customFormat="1" ht="15" customHeight="1">
      <c r="A5" s="413" t="s">
        <v>5638</v>
      </c>
      <c r="B5" s="414">
        <v>1154</v>
      </c>
      <c r="C5" s="414" t="s">
        <v>5725</v>
      </c>
      <c r="D5" s="414" t="s">
        <v>5726</v>
      </c>
      <c r="E5" s="414">
        <v>1154</v>
      </c>
      <c r="F5" s="414">
        <v>60</v>
      </c>
      <c r="G5" s="414" t="s">
        <v>5727</v>
      </c>
      <c r="H5" s="414" t="s">
        <v>5728</v>
      </c>
      <c r="I5" s="415">
        <v>3</v>
      </c>
      <c r="J5" s="415"/>
      <c r="K5" s="415" t="str">
        <f t="shared" si="1"/>
        <v>Sí</v>
      </c>
      <c r="L5" s="415"/>
      <c r="M5" s="415">
        <f t="shared" si="2"/>
        <v>3</v>
      </c>
      <c r="N5" s="415"/>
      <c r="O5" s="415"/>
      <c r="P5" s="415"/>
      <c r="Q5" s="415">
        <v>1</v>
      </c>
      <c r="R5" s="415" t="str">
        <f t="shared" si="3"/>
        <v>Sí</v>
      </c>
      <c r="S5" s="415"/>
      <c r="T5" s="415"/>
      <c r="U5" s="415"/>
      <c r="V5" s="414" t="s">
        <v>5135</v>
      </c>
      <c r="W5" s="414" t="s">
        <v>5643</v>
      </c>
      <c r="X5" s="414">
        <f t="shared" si="4"/>
        <v>1</v>
      </c>
      <c r="Y5" s="414">
        <f t="shared" si="5"/>
        <v>299.08</v>
      </c>
      <c r="Z5" s="416" t="str">
        <f t="shared" si="6"/>
        <v/>
      </c>
      <c r="AA5" s="416">
        <f t="shared" si="7"/>
        <v>0</v>
      </c>
      <c r="AB5" s="417">
        <f t="shared" si="8"/>
        <v>0</v>
      </c>
      <c r="AC5" s="414" t="s">
        <v>5729</v>
      </c>
      <c r="AD5" s="414" t="s">
        <v>5730</v>
      </c>
      <c r="AE5" s="414" t="e">
        <f>+VLOOKUP($D5,'[12]Ramón Países '!$A:$E,4,0)</f>
        <v>#N/A</v>
      </c>
      <c r="AF5" s="414" t="s">
        <v>5693</v>
      </c>
      <c r="AG5" s="414" t="e">
        <f>+VLOOKUP($D5,'[12]Ramón Países '!$A:$E,5,0)</f>
        <v>#N/A</v>
      </c>
      <c r="AH5" s="414" t="s">
        <v>5729</v>
      </c>
      <c r="AI5" s="414" t="s">
        <v>5731</v>
      </c>
      <c r="AJ5" s="414" t="s">
        <v>5732</v>
      </c>
      <c r="AK5" s="414" t="s">
        <v>5733</v>
      </c>
      <c r="AL5" s="414" t="s">
        <v>5734</v>
      </c>
      <c r="AM5" s="414" t="s">
        <v>5735</v>
      </c>
      <c r="AN5" s="414" t="s">
        <v>3320</v>
      </c>
      <c r="AO5" s="414" t="s">
        <v>5736</v>
      </c>
      <c r="AP5" s="414" t="s">
        <v>5698</v>
      </c>
      <c r="AQ5" s="414" t="s">
        <v>5737</v>
      </c>
      <c r="AR5" s="414" t="s">
        <v>5738</v>
      </c>
      <c r="AS5" s="414" t="s">
        <v>5739</v>
      </c>
      <c r="AT5" s="414" t="s">
        <v>733</v>
      </c>
      <c r="AU5" s="414" t="s">
        <v>733</v>
      </c>
      <c r="AV5" s="414" t="s">
        <v>733</v>
      </c>
      <c r="AW5" s="414" t="s">
        <v>3320</v>
      </c>
      <c r="AX5" s="414" t="s">
        <v>5740</v>
      </c>
      <c r="AY5" s="414" t="s">
        <v>733</v>
      </c>
      <c r="AZ5" s="414" t="s">
        <v>5741</v>
      </c>
      <c r="BA5" s="414" t="s">
        <v>5742</v>
      </c>
      <c r="BB5" s="414" t="s">
        <v>5743</v>
      </c>
      <c r="BC5" s="414" t="s">
        <v>5744</v>
      </c>
      <c r="BD5" s="414" t="s">
        <v>5745</v>
      </c>
      <c r="BE5" s="414" t="s">
        <v>5746</v>
      </c>
      <c r="BF5" s="415" t="s">
        <v>1214</v>
      </c>
      <c r="BG5" s="414" t="s">
        <v>3320</v>
      </c>
      <c r="BI5" s="414" t="s">
        <v>5747</v>
      </c>
      <c r="BJ5" s="414" t="s">
        <v>5747</v>
      </c>
      <c r="BK5" s="414" t="s">
        <v>1264</v>
      </c>
      <c r="BL5" s="414" t="s">
        <v>5748</v>
      </c>
      <c r="BM5" s="415">
        <v>115</v>
      </c>
      <c r="BN5" s="414" t="s">
        <v>5665</v>
      </c>
      <c r="BO5" s="418" t="s">
        <v>12602</v>
      </c>
      <c r="BP5" s="414">
        <v>17</v>
      </c>
      <c r="BQ5" s="414">
        <v>2028</v>
      </c>
      <c r="BR5" s="414">
        <v>299.08</v>
      </c>
      <c r="BS5" s="415">
        <v>299.08</v>
      </c>
      <c r="BT5" s="414" t="s">
        <v>5666</v>
      </c>
      <c r="BU5" s="414">
        <v>1709</v>
      </c>
      <c r="BV5" s="415">
        <v>779.79</v>
      </c>
      <c r="BW5" s="419">
        <v>0.29763649621396027</v>
      </c>
      <c r="BX5" s="420" t="s">
        <v>910</v>
      </c>
      <c r="BY5" s="414" t="s">
        <v>733</v>
      </c>
      <c r="CA5" s="414">
        <v>29.76</v>
      </c>
      <c r="CB5" s="414" t="s">
        <v>733</v>
      </c>
      <c r="CC5" s="414">
        <v>715</v>
      </c>
      <c r="CD5" s="414" t="s">
        <v>5713</v>
      </c>
      <c r="CE5" s="414" t="s">
        <v>5668</v>
      </c>
      <c r="CF5" s="414" t="s">
        <v>3320</v>
      </c>
      <c r="CG5" s="414" t="s">
        <v>733</v>
      </c>
      <c r="CH5" s="414" t="s">
        <v>733</v>
      </c>
      <c r="CI5" s="414">
        <v>1950</v>
      </c>
      <c r="CJ5" s="414">
        <v>1829</v>
      </c>
      <c r="CK5" s="414" t="s">
        <v>5749</v>
      </c>
      <c r="CL5" s="414">
        <v>363</v>
      </c>
      <c r="CM5" s="414">
        <v>96</v>
      </c>
      <c r="CN5" s="414">
        <v>99</v>
      </c>
      <c r="CO5" s="414">
        <v>25</v>
      </c>
      <c r="CP5" s="414" t="s">
        <v>12603</v>
      </c>
      <c r="CQ5" s="414">
        <f t="shared" si="25"/>
        <v>2026</v>
      </c>
      <c r="CR5" s="414">
        <v>0.4</v>
      </c>
      <c r="CS5" s="414">
        <v>8</v>
      </c>
      <c r="CT5" s="414" t="s">
        <v>5750</v>
      </c>
      <c r="CU5" s="414">
        <v>40974310</v>
      </c>
      <c r="CV5" s="414" t="s">
        <v>3320</v>
      </c>
      <c r="CW5" s="414" t="s">
        <v>3320</v>
      </c>
      <c r="CX5" s="414" t="s">
        <v>3320</v>
      </c>
      <c r="CY5" s="414" t="s">
        <v>3320</v>
      </c>
      <c r="CZ5" s="414" t="s">
        <v>3320</v>
      </c>
      <c r="DA5" s="414" t="s">
        <v>3320</v>
      </c>
      <c r="DB5" s="414" t="s">
        <v>3320</v>
      </c>
      <c r="DC5" s="414" t="s">
        <v>3320</v>
      </c>
      <c r="DD5" s="414" t="s">
        <v>3320</v>
      </c>
      <c r="DE5" s="414" t="s">
        <v>3320</v>
      </c>
      <c r="DG5" s="414" t="s">
        <v>3320</v>
      </c>
      <c r="DH5" s="414" t="s">
        <v>3320</v>
      </c>
      <c r="DI5" s="414" t="s">
        <v>3320</v>
      </c>
      <c r="DJ5" s="414" t="s">
        <v>3320</v>
      </c>
      <c r="DK5" s="414" t="s">
        <v>3320</v>
      </c>
      <c r="DL5" s="414" t="s">
        <v>3320</v>
      </c>
      <c r="DM5" s="414" t="e">
        <f t="shared" si="26"/>
        <v>#VALUE!</v>
      </c>
      <c r="DN5" s="414" t="s">
        <v>3320</v>
      </c>
      <c r="DO5" s="414" t="s">
        <v>3320</v>
      </c>
      <c r="DP5" s="414" t="s">
        <v>3320</v>
      </c>
      <c r="DR5" s="414" t="s">
        <v>3320</v>
      </c>
      <c r="DS5" s="414" t="s">
        <v>3320</v>
      </c>
      <c r="DT5" s="414" t="s">
        <v>3320</v>
      </c>
      <c r="DU5" s="414" t="s">
        <v>3320</v>
      </c>
      <c r="DV5" s="414" t="s">
        <v>3320</v>
      </c>
      <c r="DW5" s="414" t="s">
        <v>3320</v>
      </c>
      <c r="DX5" s="414" t="s">
        <v>3320</v>
      </c>
      <c r="DY5" s="414" t="s">
        <v>3320</v>
      </c>
      <c r="DZ5" s="414" t="s">
        <v>3320</v>
      </c>
      <c r="EA5" s="414" t="s">
        <v>3320</v>
      </c>
      <c r="EB5" s="414" t="s">
        <v>3320</v>
      </c>
      <c r="EC5" s="414" t="s">
        <v>3320</v>
      </c>
      <c r="ED5" s="414" t="s">
        <v>3320</v>
      </c>
      <c r="EE5" s="414" t="s">
        <v>3320</v>
      </c>
      <c r="EF5" s="414" t="s">
        <v>3320</v>
      </c>
      <c r="EG5" s="414" t="s">
        <v>3320</v>
      </c>
      <c r="EH5" s="414" t="s">
        <v>3320</v>
      </c>
      <c r="EI5" s="414" t="s">
        <v>3320</v>
      </c>
      <c r="EJ5" s="414" t="s">
        <v>3320</v>
      </c>
      <c r="EK5" s="414" t="s">
        <v>3320</v>
      </c>
      <c r="EL5" s="414" t="s">
        <v>3320</v>
      </c>
      <c r="EM5" s="414" t="s">
        <v>3320</v>
      </c>
      <c r="EN5" s="414" t="s">
        <v>3320</v>
      </c>
      <c r="EO5" s="414" t="s">
        <v>3320</v>
      </c>
      <c r="EP5" s="414" t="s">
        <v>3320</v>
      </c>
      <c r="EQ5" s="414" t="s">
        <v>3320</v>
      </c>
      <c r="ER5" s="414" t="s">
        <v>3320</v>
      </c>
      <c r="ES5" s="414" t="s">
        <v>3320</v>
      </c>
      <c r="ET5" s="414" t="s">
        <v>3320</v>
      </c>
      <c r="EU5" s="414" t="s">
        <v>3320</v>
      </c>
      <c r="EV5" s="414" t="s">
        <v>3320</v>
      </c>
      <c r="EW5" s="414" t="s">
        <v>3320</v>
      </c>
      <c r="EX5" s="414" t="s">
        <v>3320</v>
      </c>
      <c r="EY5" s="414" t="s">
        <v>3320</v>
      </c>
      <c r="EZ5" s="414" t="s">
        <v>3320</v>
      </c>
      <c r="FA5" s="414" t="s">
        <v>3320</v>
      </c>
      <c r="FB5" s="414" t="s">
        <v>3320</v>
      </c>
      <c r="FC5" s="414" t="s">
        <v>3320</v>
      </c>
      <c r="FD5" s="414" t="s">
        <v>3320</v>
      </c>
      <c r="FE5" s="414" t="s">
        <v>3320</v>
      </c>
      <c r="FF5" s="414" t="s">
        <v>3320</v>
      </c>
      <c r="FG5" s="414" t="s">
        <v>3320</v>
      </c>
      <c r="FH5" s="414" t="s">
        <v>3320</v>
      </c>
      <c r="FI5" s="414" t="s">
        <v>3320</v>
      </c>
      <c r="FJ5" s="414" t="s">
        <v>3320</v>
      </c>
      <c r="FK5" s="414" t="s">
        <v>3320</v>
      </c>
      <c r="FL5" s="414" t="s">
        <v>3320</v>
      </c>
      <c r="FM5" s="414" t="s">
        <v>3320</v>
      </c>
      <c r="FN5" s="414" t="s">
        <v>3320</v>
      </c>
      <c r="FO5" s="421">
        <v>1202196000</v>
      </c>
      <c r="FP5" s="421">
        <f t="shared" si="9"/>
        <v>1202.1959999999999</v>
      </c>
      <c r="FQ5" s="414" t="s">
        <v>733</v>
      </c>
      <c r="FR5" s="414" t="s">
        <v>733</v>
      </c>
      <c r="FS5" s="414" t="s">
        <v>733</v>
      </c>
      <c r="FT5" s="414" t="s">
        <v>733</v>
      </c>
      <c r="FU5" s="414" t="s">
        <v>3428</v>
      </c>
      <c r="FV5" s="414" t="s">
        <v>5751</v>
      </c>
      <c r="FW5" s="414" t="s">
        <v>5752</v>
      </c>
      <c r="FX5" s="422" t="s">
        <v>5753</v>
      </c>
      <c r="FY5" s="423">
        <v>230</v>
      </c>
      <c r="FZ5" s="414" t="s">
        <v>5754</v>
      </c>
      <c r="GA5" s="421">
        <v>483270585</v>
      </c>
      <c r="GB5" s="421">
        <v>168017942</v>
      </c>
      <c r="GC5" s="421">
        <v>656700</v>
      </c>
      <c r="GD5" s="421">
        <v>341620</v>
      </c>
      <c r="GE5" s="414" t="s">
        <v>5755</v>
      </c>
      <c r="GF5" s="414" t="s">
        <v>733</v>
      </c>
      <c r="GG5" s="414" t="s">
        <v>733</v>
      </c>
      <c r="GH5" s="414" t="s">
        <v>5756</v>
      </c>
      <c r="GI5" s="414" t="s">
        <v>733</v>
      </c>
      <c r="GJ5" s="414" t="s">
        <v>733</v>
      </c>
      <c r="GK5" s="414" t="s">
        <v>733</v>
      </c>
      <c r="GL5" s="414" t="s">
        <v>733</v>
      </c>
      <c r="GM5" s="414" t="s">
        <v>733</v>
      </c>
      <c r="GN5" s="424" t="s">
        <v>5676</v>
      </c>
      <c r="GO5" s="414" t="s">
        <v>3320</v>
      </c>
      <c r="GP5" s="414" t="s">
        <v>733</v>
      </c>
      <c r="GQ5" s="414" t="s">
        <v>5721</v>
      </c>
      <c r="GR5" s="414" t="s">
        <v>1214</v>
      </c>
      <c r="GS5" s="414" t="s">
        <v>1214</v>
      </c>
      <c r="GT5" s="414" t="s">
        <v>3320</v>
      </c>
      <c r="GU5" s="414" t="s">
        <v>3320</v>
      </c>
      <c r="GV5" s="414" t="s">
        <v>3320</v>
      </c>
      <c r="GW5" s="414" t="s">
        <v>1214</v>
      </c>
      <c r="GX5" s="414" t="s">
        <v>1214</v>
      </c>
      <c r="GY5" s="414" t="s">
        <v>3320</v>
      </c>
      <c r="GZ5" s="414" t="s">
        <v>1214</v>
      </c>
      <c r="HA5" s="414" t="s">
        <v>3320</v>
      </c>
      <c r="HB5" s="414" t="s">
        <v>5757</v>
      </c>
      <c r="HC5" s="414" t="s">
        <v>5758</v>
      </c>
      <c r="HD5" s="414" t="s">
        <v>3320</v>
      </c>
      <c r="HE5" s="414" t="s">
        <v>3320</v>
      </c>
      <c r="HF5" s="414" t="s">
        <v>3320</v>
      </c>
      <c r="HG5" s="414" t="s">
        <v>5759</v>
      </c>
      <c r="HH5" s="414" t="s">
        <v>1214</v>
      </c>
      <c r="HI5" s="414" t="s">
        <v>12604</v>
      </c>
      <c r="HJ5" s="414" t="s">
        <v>12605</v>
      </c>
      <c r="HK5" s="414" t="s">
        <v>5685</v>
      </c>
      <c r="HL5" s="414" t="s">
        <v>3320</v>
      </c>
      <c r="HM5" s="414" t="s">
        <v>3320</v>
      </c>
      <c r="HN5" s="414" t="s">
        <v>3320</v>
      </c>
      <c r="HO5" s="414" t="s">
        <v>3320</v>
      </c>
      <c r="HP5" s="414" t="s">
        <v>3320</v>
      </c>
      <c r="HQ5" s="414" t="s">
        <v>3320</v>
      </c>
      <c r="HR5" s="414" t="s">
        <v>3320</v>
      </c>
      <c r="HS5" s="414" t="s">
        <v>3320</v>
      </c>
      <c r="HT5" s="414" t="s">
        <v>3320</v>
      </c>
      <c r="HU5" s="414" t="s">
        <v>3320</v>
      </c>
      <c r="HV5" s="414" t="s">
        <v>3320</v>
      </c>
      <c r="HW5" s="414" t="s">
        <v>3320</v>
      </c>
      <c r="HX5" s="414" t="s">
        <v>3320</v>
      </c>
      <c r="HY5" s="414" t="s">
        <v>3320</v>
      </c>
      <c r="HZ5" s="414" t="s">
        <v>3320</v>
      </c>
      <c r="IA5" s="414" t="s">
        <v>3320</v>
      </c>
      <c r="IB5" s="414" t="s">
        <v>3320</v>
      </c>
      <c r="IC5" s="414" t="s">
        <v>3320</v>
      </c>
      <c r="ID5" s="414" t="s">
        <v>3320</v>
      </c>
      <c r="IE5" s="414" t="s">
        <v>3320</v>
      </c>
      <c r="IF5" s="414" t="s">
        <v>3320</v>
      </c>
      <c r="IG5" s="414" t="s">
        <v>3320</v>
      </c>
      <c r="IH5" s="414" t="s">
        <v>3320</v>
      </c>
      <c r="II5" s="414" t="s">
        <v>3320</v>
      </c>
      <c r="IJ5" s="414" t="s">
        <v>3320</v>
      </c>
      <c r="IK5" s="414" t="s">
        <v>3320</v>
      </c>
      <c r="IL5" s="414" t="s">
        <v>3320</v>
      </c>
      <c r="IM5" s="414" t="s">
        <v>3320</v>
      </c>
      <c r="IN5" s="414" t="s">
        <v>3320</v>
      </c>
      <c r="IO5" s="414" t="s">
        <v>3320</v>
      </c>
      <c r="IP5" s="414" t="s">
        <v>3320</v>
      </c>
      <c r="IQ5" s="414" t="s">
        <v>3320</v>
      </c>
      <c r="IR5" s="414" t="s">
        <v>3320</v>
      </c>
      <c r="IS5" s="414" t="s">
        <v>3320</v>
      </c>
      <c r="IT5" s="414" t="s">
        <v>3320</v>
      </c>
      <c r="IU5" s="414" t="s">
        <v>3320</v>
      </c>
      <c r="IV5" s="414" t="s">
        <v>3320</v>
      </c>
      <c r="IW5" s="414" t="s">
        <v>3320</v>
      </c>
      <c r="IX5" s="437" t="s">
        <v>5760</v>
      </c>
      <c r="IY5" s="437" t="s">
        <v>5760</v>
      </c>
      <c r="IZ5" s="437" t="s">
        <v>5760</v>
      </c>
      <c r="JA5" s="437" t="s">
        <v>5761</v>
      </c>
      <c r="JB5" s="414" t="str">
        <f>IFERROR(VLOOKUP($E5,'[12]Resumen costos RNT id'!$D:$J,3,0),"")</f>
        <v/>
      </c>
      <c r="JC5" s="421" t="str">
        <f>IFERROR(VLOOKUP($E5,'[12]Resumen costos RNT id'!$D:$J,4,0),"")</f>
        <v/>
      </c>
      <c r="JD5" s="421" t="str">
        <f>IFERROR(VLOOKUP($E5,'[12]Resumen costos RNT id'!$D:$J,5,0),"")</f>
        <v/>
      </c>
      <c r="JE5" s="421" t="str">
        <f>IFERROR(VLOOKUP($E5,'[12]Resumen costos RNT id'!$D:$J,6,0),"")</f>
        <v/>
      </c>
      <c r="JF5" s="416" t="str">
        <f>IFERROR(VLOOKUP($E5,'[12]Resumen costos RNT id'!$D:$J,7,0),"")</f>
        <v/>
      </c>
      <c r="JG5" s="428" t="str">
        <f t="shared" si="10"/>
        <v/>
      </c>
      <c r="JH5" s="428" t="str">
        <f t="shared" si="11"/>
        <v/>
      </c>
      <c r="JI5" s="428" t="str">
        <f t="shared" si="11"/>
        <v/>
      </c>
      <c r="JJ5" s="428">
        <f t="shared" si="12"/>
        <v>0</v>
      </c>
      <c r="JK5" s="428">
        <f t="shared" si="13"/>
        <v>0</v>
      </c>
      <c r="JL5" s="414" t="s">
        <v>202</v>
      </c>
      <c r="JO5" s="414" t="s">
        <v>202</v>
      </c>
      <c r="JP5" s="414">
        <v>7</v>
      </c>
      <c r="JQ5" s="414">
        <f t="shared" si="14"/>
        <v>0</v>
      </c>
      <c r="JR5" s="429" t="str">
        <f>IFERROR(VLOOKUP($E5,'[13]Actualización de costos CENACE'!$A:$G,2,0),"")</f>
        <v/>
      </c>
      <c r="JS5" s="429" t="str">
        <f>IFERROR(VLOOKUP($E5,'[13]Actualización de costos CENACE'!$A:$G,3,0),"")</f>
        <v/>
      </c>
      <c r="JT5" s="429" t="str">
        <f>IFERROR(VLOOKUP($E5,'[13]Actualización de costos CENACE'!$A:$G,4,0),"")</f>
        <v/>
      </c>
      <c r="JU5" s="429" t="str">
        <f>IFERROR(VLOOKUP($E5,'[13]Actualización de costos CENACE'!$A:$G,5,0),"")</f>
        <v/>
      </c>
      <c r="JV5" s="429" t="str">
        <f>IFERROR(VLOOKUP($E5,'[13]Actualización de costos CENACE'!$A:$G,6,0),"")</f>
        <v/>
      </c>
      <c r="JW5" s="430" t="str">
        <f>IFERROR(VLOOKUP($E5,'[13]Din Costos CFE'!$J$7:$AG$150,JW$1,0),"")</f>
        <v/>
      </c>
      <c r="JX5" s="430" t="str">
        <f>IFERROR(VLOOKUP($E5,'[13]Din Costos CFE'!$J$7:$AG$150,JX$1,0),"")</f>
        <v/>
      </c>
      <c r="JY5" s="430" t="str">
        <f>IFERROR(VLOOKUP($E5,'[13]Din Costos CFE'!$J$7:$AG$150,JY$1,0),"")</f>
        <v/>
      </c>
      <c r="JZ5" s="430" t="str">
        <f>IFERROR(VLOOKUP($E5,'[13]Din Costos CFE'!$J$7:$AG$150,JZ$1,0),"")</f>
        <v/>
      </c>
      <c r="KA5" s="430" t="str">
        <f>IFERROR(VLOOKUP($E5,'[13]Din Costos CFE'!$J$7:$AG$150,KA$1,0),"")</f>
        <v/>
      </c>
      <c r="KB5" s="430" t="str">
        <f>IFERROR(VLOOKUP($E5,'[13]Din Costos CFE'!$J$7:$AG$150,KB$1,0),"")</f>
        <v/>
      </c>
      <c r="KC5" s="430" t="str">
        <f>IFERROR(VLOOKUP($E5,'[13]Din Costos CFE'!$J$7:$AG$150,KC$1,0),"")</f>
        <v/>
      </c>
      <c r="KD5" s="430" t="str">
        <f>IFERROR(VLOOKUP($E5,'[13]Din Costos CFE'!$J$7:$AG$150,KD$1,0),"")</f>
        <v/>
      </c>
      <c r="KE5" s="430" t="str">
        <f>IFERROR(VLOOKUP($E5,'[13]Din Costos CFE'!$J$7:$AG$150,KE$1,0),"")</f>
        <v/>
      </c>
      <c r="KF5" s="430" t="str">
        <f>IFERROR(VLOOKUP($E5,'[13]Din Costos CFE'!$J$7:$AG$150,KF$1,0),"")</f>
        <v/>
      </c>
      <c r="KG5" s="430" t="str">
        <f>IFERROR(VLOOKUP($E5,'[13]Din Costos CFE'!$J$7:$AG$150,KG$1,0),"")</f>
        <v/>
      </c>
      <c r="KH5" s="430" t="str">
        <f>IFERROR(VLOOKUP($E5,'[13]Din Costos CFE'!$J$7:$AG$150,KH$1,0),"")</f>
        <v/>
      </c>
      <c r="KI5" s="430" t="str">
        <f>IFERROR(VLOOKUP($E5,'[13]Din Costos CFE'!$J$7:$AG$150,KI$1,0),"")</f>
        <v/>
      </c>
      <c r="KJ5" s="430" t="str">
        <f>IFERROR(VLOOKUP($E5,'[13]Din Costos CFE'!$J$7:$AG$150,KJ$1,0),"")</f>
        <v/>
      </c>
      <c r="KK5" s="430" t="str">
        <f>IFERROR(VLOOKUP($E5,'[13]Din Costos CFE'!$J$7:$AG$150,KK$1,0),"")</f>
        <v/>
      </c>
      <c r="KL5" s="430" t="str">
        <f>IFERROR(VLOOKUP($E5,'[13]Din Costos CFE'!$J$7:$AG$150,KL$1,0),"")</f>
        <v/>
      </c>
      <c r="KM5" s="430" t="str">
        <f>IFERROR(VLOOKUP($E5,'[13]Din Costos CFE'!$J$7:$AG$150,KM$1,0),"")</f>
        <v/>
      </c>
      <c r="KN5" s="430" t="str">
        <f>IFERROR(VLOOKUP($E5,'[13]Din Costos CFE'!$J$7:$AG$150,KN$1,0),"")</f>
        <v/>
      </c>
      <c r="KO5" s="431">
        <f t="shared" si="15"/>
        <v>0</v>
      </c>
      <c r="KP5" s="431">
        <f t="shared" si="16"/>
        <v>0</v>
      </c>
      <c r="KQ5" s="431">
        <f t="shared" si="17"/>
        <v>0</v>
      </c>
      <c r="KR5" s="432" t="str">
        <f>IFERROR(VLOOKUP($E5,'[13]Din Costos CFE'!$A$6:$G$150,4,0),"")</f>
        <v/>
      </c>
      <c r="KS5" s="432" t="str">
        <f>IFERROR(VLOOKUP($E5,'[13]Din Costos CFE'!$A$6:$G$150,5,0),"")</f>
        <v/>
      </c>
      <c r="KT5" s="432" t="str">
        <f>IFERROR(VLOOKUP($E5,'[13]Din Costos CFE'!$A$6:$G$150,6,0),"")</f>
        <v/>
      </c>
      <c r="KU5" s="438" t="str">
        <f t="shared" si="18"/>
        <v/>
      </c>
      <c r="KV5" s="434" t="str">
        <f t="shared" si="19"/>
        <v/>
      </c>
      <c r="KW5" s="435" t="str">
        <f t="shared" si="20"/>
        <v/>
      </c>
      <c r="KX5" s="435" t="s">
        <v>12606</v>
      </c>
      <c r="KY5" s="436" t="str">
        <f>IFERROR(VLOOKUP($E5,'[13]Detalle Costos CENACE'!$E:$IT,248,0),"")</f>
        <v/>
      </c>
      <c r="KZ5" s="414">
        <f t="shared" si="21"/>
        <v>299.08</v>
      </c>
      <c r="LA5" s="434" t="str">
        <f t="shared" si="22"/>
        <v/>
      </c>
      <c r="LB5" s="434" t="str">
        <f t="shared" si="23"/>
        <v/>
      </c>
      <c r="LC5" s="414">
        <f t="shared" si="24"/>
        <v>1</v>
      </c>
      <c r="LD5" s="429" t="str">
        <f>IFERROR(VLOOKUP($E5,'[13]Actualización de costos CENACE'!$A:$G,7,0),"")</f>
        <v/>
      </c>
    </row>
    <row r="6" spans="1:318" s="414" customFormat="1" ht="15" customHeight="1">
      <c r="A6" s="413" t="s">
        <v>5638</v>
      </c>
      <c r="B6" s="414">
        <v>1170</v>
      </c>
      <c r="C6" s="414" t="s">
        <v>5763</v>
      </c>
      <c r="D6" s="414" t="s">
        <v>5764</v>
      </c>
      <c r="E6" s="414">
        <v>1170</v>
      </c>
      <c r="G6" s="414" t="s">
        <v>5727</v>
      </c>
      <c r="H6" s="414" t="s">
        <v>5728</v>
      </c>
      <c r="I6" s="415">
        <v>4</v>
      </c>
      <c r="J6" s="415"/>
      <c r="K6" s="415" t="str">
        <f t="shared" si="1"/>
        <v>No</v>
      </c>
      <c r="L6" s="415">
        <v>1</v>
      </c>
      <c r="M6" s="415">
        <f t="shared" si="2"/>
        <v>1</v>
      </c>
      <c r="N6" s="415"/>
      <c r="O6" s="415"/>
      <c r="P6" s="415"/>
      <c r="Q6" s="415">
        <v>1</v>
      </c>
      <c r="R6" s="415" t="str">
        <f t="shared" si="3"/>
        <v>Sí</v>
      </c>
      <c r="S6" s="415"/>
      <c r="T6" s="415"/>
      <c r="U6" s="415"/>
      <c r="V6" s="414" t="s">
        <v>65</v>
      </c>
      <c r="W6" s="414" t="s">
        <v>5643</v>
      </c>
      <c r="X6" s="414">
        <f t="shared" si="4"/>
        <v>1</v>
      </c>
      <c r="Y6" s="414">
        <f t="shared" si="5"/>
        <v>70</v>
      </c>
      <c r="Z6" s="416" t="str">
        <f t="shared" si="6"/>
        <v/>
      </c>
      <c r="AA6" s="416">
        <f t="shared" si="7"/>
        <v>0</v>
      </c>
      <c r="AB6" s="417">
        <f t="shared" si="8"/>
        <v>0</v>
      </c>
      <c r="AC6" s="414" t="s">
        <v>5729</v>
      </c>
      <c r="AD6" s="414" t="s">
        <v>5730</v>
      </c>
      <c r="AE6" s="414" t="e">
        <f>+VLOOKUP($D6,'[12]Ramón Países '!$A:$E,4,0)</f>
        <v>#N/A</v>
      </c>
      <c r="AF6" s="414" t="s">
        <v>5693</v>
      </c>
      <c r="AG6" s="414" t="e">
        <f>+VLOOKUP($D6,'[12]Ramón Países '!$A:$E,5,0)</f>
        <v>#N/A</v>
      </c>
      <c r="AH6" s="414" t="s">
        <v>5729</v>
      </c>
      <c r="AI6" s="414" t="s">
        <v>5731</v>
      </c>
      <c r="AJ6" s="414" t="s">
        <v>5732</v>
      </c>
      <c r="AK6" s="414" t="s">
        <v>5733</v>
      </c>
      <c r="AL6" s="414" t="s">
        <v>5734</v>
      </c>
      <c r="AM6" s="414" t="s">
        <v>5735</v>
      </c>
      <c r="AN6" s="414" t="s">
        <v>3320</v>
      </c>
      <c r="AO6" s="414" t="s">
        <v>5736</v>
      </c>
      <c r="AP6" s="414" t="s">
        <v>5698</v>
      </c>
      <c r="AQ6" s="414" t="s">
        <v>5737</v>
      </c>
      <c r="AR6" s="414" t="s">
        <v>5738</v>
      </c>
      <c r="AS6" s="414" t="s">
        <v>5739</v>
      </c>
      <c r="AT6" s="414" t="s">
        <v>733</v>
      </c>
      <c r="AU6" s="414" t="s">
        <v>733</v>
      </c>
      <c r="AV6" s="414" t="s">
        <v>733</v>
      </c>
      <c r="AW6" s="414" t="s">
        <v>3320</v>
      </c>
      <c r="AX6" s="414" t="s">
        <v>5740</v>
      </c>
      <c r="AY6" s="414" t="s">
        <v>733</v>
      </c>
      <c r="AZ6" s="414" t="s">
        <v>5741</v>
      </c>
      <c r="BA6" s="414" t="s">
        <v>5742</v>
      </c>
      <c r="BB6" s="414" t="s">
        <v>5743</v>
      </c>
      <c r="BC6" s="414" t="s">
        <v>5744</v>
      </c>
      <c r="BD6" s="414" t="s">
        <v>5745</v>
      </c>
      <c r="BE6" s="414" t="s">
        <v>5746</v>
      </c>
      <c r="BF6" s="415" t="s">
        <v>1214</v>
      </c>
      <c r="BG6" s="414" t="s">
        <v>3320</v>
      </c>
      <c r="BI6" s="414" t="s">
        <v>2043</v>
      </c>
      <c r="BJ6" s="414" t="s">
        <v>2043</v>
      </c>
      <c r="BK6" s="414" t="s">
        <v>3589</v>
      </c>
      <c r="BL6" s="414" t="s">
        <v>5765</v>
      </c>
      <c r="BM6" s="415">
        <v>115</v>
      </c>
      <c r="BN6" s="414" t="s">
        <v>5665</v>
      </c>
      <c r="BO6" s="418" t="s">
        <v>12607</v>
      </c>
      <c r="BP6" s="414">
        <v>12</v>
      </c>
      <c r="BQ6" s="414">
        <v>2028</v>
      </c>
      <c r="BR6" s="414">
        <v>70</v>
      </c>
      <c r="BS6" s="415">
        <v>70</v>
      </c>
      <c r="BT6" s="414" t="s">
        <v>5666</v>
      </c>
      <c r="BU6" s="414">
        <v>400</v>
      </c>
      <c r="BV6" s="415">
        <v>129.63999999999999</v>
      </c>
      <c r="BW6" s="419">
        <v>0.21141552511415526</v>
      </c>
      <c r="BX6" s="420" t="s">
        <v>910</v>
      </c>
      <c r="BY6" s="414" t="s">
        <v>733</v>
      </c>
      <c r="CA6" s="414">
        <v>21.14</v>
      </c>
      <c r="CB6" s="414" t="s">
        <v>733</v>
      </c>
      <c r="CC6" s="414">
        <v>715</v>
      </c>
      <c r="CD6" s="414" t="s">
        <v>5713</v>
      </c>
      <c r="CE6" s="414" t="s">
        <v>5668</v>
      </c>
      <c r="CF6" s="414" t="s">
        <v>3320</v>
      </c>
      <c r="CG6" s="414" t="s">
        <v>733</v>
      </c>
      <c r="CH6" s="414" t="s">
        <v>733</v>
      </c>
      <c r="CI6" s="414">
        <v>1852</v>
      </c>
      <c r="CJ6" s="414">
        <v>1803</v>
      </c>
      <c r="CK6" s="414" t="s">
        <v>5766</v>
      </c>
      <c r="CL6" s="414">
        <v>363</v>
      </c>
      <c r="CM6" s="414">
        <v>96</v>
      </c>
      <c r="CN6" s="414">
        <v>99</v>
      </c>
      <c r="CO6" s="414">
        <v>25</v>
      </c>
      <c r="CP6" s="414" t="s">
        <v>12603</v>
      </c>
      <c r="CQ6" s="414">
        <f t="shared" si="25"/>
        <v>2026</v>
      </c>
      <c r="CR6" s="414">
        <v>0.4</v>
      </c>
      <c r="CS6" s="414">
        <v>8</v>
      </c>
      <c r="CT6" s="414" t="s">
        <v>5745</v>
      </c>
      <c r="CU6" s="414">
        <v>7941363</v>
      </c>
      <c r="CV6" s="414" t="s">
        <v>3320</v>
      </c>
      <c r="CW6" s="414" t="s">
        <v>3320</v>
      </c>
      <c r="CX6" s="414" t="s">
        <v>3320</v>
      </c>
      <c r="CY6" s="414" t="s">
        <v>3320</v>
      </c>
      <c r="CZ6" s="414" t="s">
        <v>3320</v>
      </c>
      <c r="DA6" s="414" t="s">
        <v>3320</v>
      </c>
      <c r="DB6" s="414" t="s">
        <v>3320</v>
      </c>
      <c r="DC6" s="414" t="s">
        <v>3320</v>
      </c>
      <c r="DD6" s="414" t="s">
        <v>3320</v>
      </c>
      <c r="DE6" s="414" t="s">
        <v>3320</v>
      </c>
      <c r="DG6" s="414" t="s">
        <v>3320</v>
      </c>
      <c r="DH6" s="414" t="s">
        <v>3320</v>
      </c>
      <c r="DI6" s="414" t="s">
        <v>3320</v>
      </c>
      <c r="DJ6" s="414" t="s">
        <v>3320</v>
      </c>
      <c r="DK6" s="414" t="s">
        <v>3320</v>
      </c>
      <c r="DL6" s="414" t="s">
        <v>3320</v>
      </c>
      <c r="DM6" s="414" t="e">
        <f t="shared" si="26"/>
        <v>#VALUE!</v>
      </c>
      <c r="DN6" s="414" t="s">
        <v>3320</v>
      </c>
      <c r="DO6" s="414" t="s">
        <v>3320</v>
      </c>
      <c r="DP6" s="414" t="s">
        <v>3320</v>
      </c>
      <c r="DR6" s="414" t="s">
        <v>3320</v>
      </c>
      <c r="DS6" s="414" t="s">
        <v>3320</v>
      </c>
      <c r="DT6" s="414" t="s">
        <v>3320</v>
      </c>
      <c r="DU6" s="414" t="s">
        <v>3320</v>
      </c>
      <c r="DV6" s="414" t="s">
        <v>3320</v>
      </c>
      <c r="DW6" s="414" t="s">
        <v>3320</v>
      </c>
      <c r="DX6" s="414" t="s">
        <v>3320</v>
      </c>
      <c r="DY6" s="414" t="s">
        <v>3320</v>
      </c>
      <c r="DZ6" s="414" t="s">
        <v>3320</v>
      </c>
      <c r="EA6" s="414" t="s">
        <v>3320</v>
      </c>
      <c r="EB6" s="414" t="s">
        <v>3320</v>
      </c>
      <c r="EC6" s="414" t="s">
        <v>3320</v>
      </c>
      <c r="ED6" s="414" t="s">
        <v>3320</v>
      </c>
      <c r="EE6" s="414" t="s">
        <v>3320</v>
      </c>
      <c r="EF6" s="414" t="s">
        <v>3320</v>
      </c>
      <c r="EG6" s="414" t="s">
        <v>3320</v>
      </c>
      <c r="EH6" s="414" t="s">
        <v>3320</v>
      </c>
      <c r="EI6" s="414" t="s">
        <v>3320</v>
      </c>
      <c r="EJ6" s="414" t="s">
        <v>3320</v>
      </c>
      <c r="EK6" s="414" t="s">
        <v>3320</v>
      </c>
      <c r="EL6" s="414" t="s">
        <v>3320</v>
      </c>
      <c r="EM6" s="414" t="s">
        <v>3320</v>
      </c>
      <c r="EN6" s="414" t="s">
        <v>3320</v>
      </c>
      <c r="EO6" s="414" t="s">
        <v>3320</v>
      </c>
      <c r="EP6" s="414" t="s">
        <v>3320</v>
      </c>
      <c r="EQ6" s="414" t="s">
        <v>3320</v>
      </c>
      <c r="ER6" s="414" t="s">
        <v>3320</v>
      </c>
      <c r="ES6" s="414" t="s">
        <v>3320</v>
      </c>
      <c r="ET6" s="414" t="s">
        <v>3320</v>
      </c>
      <c r="EU6" s="414" t="s">
        <v>3320</v>
      </c>
      <c r="EV6" s="414" t="s">
        <v>3320</v>
      </c>
      <c r="EW6" s="414" t="s">
        <v>3320</v>
      </c>
      <c r="EX6" s="414" t="s">
        <v>3320</v>
      </c>
      <c r="EY6" s="414" t="s">
        <v>3320</v>
      </c>
      <c r="EZ6" s="414" t="s">
        <v>3320</v>
      </c>
      <c r="FA6" s="414" t="s">
        <v>3320</v>
      </c>
      <c r="FB6" s="414" t="s">
        <v>3320</v>
      </c>
      <c r="FC6" s="414" t="s">
        <v>3320</v>
      </c>
      <c r="FD6" s="414" t="s">
        <v>3320</v>
      </c>
      <c r="FE6" s="414" t="s">
        <v>3320</v>
      </c>
      <c r="FF6" s="414" t="s">
        <v>3320</v>
      </c>
      <c r="FG6" s="414" t="s">
        <v>3320</v>
      </c>
      <c r="FH6" s="414" t="s">
        <v>3320</v>
      </c>
      <c r="FI6" s="414" t="s">
        <v>3320</v>
      </c>
      <c r="FJ6" s="414" t="s">
        <v>3320</v>
      </c>
      <c r="FK6" s="414" t="s">
        <v>3320</v>
      </c>
      <c r="FL6" s="414" t="s">
        <v>3320</v>
      </c>
      <c r="FM6" s="414" t="s">
        <v>3320</v>
      </c>
      <c r="FN6" s="414" t="s">
        <v>3320</v>
      </c>
      <c r="FO6" s="421">
        <v>103428850</v>
      </c>
      <c r="FP6" s="421">
        <f t="shared" si="9"/>
        <v>103.42885</v>
      </c>
      <c r="FQ6" s="414" t="s">
        <v>733</v>
      </c>
      <c r="FR6" s="414" t="s">
        <v>733</v>
      </c>
      <c r="FS6" s="414" t="s">
        <v>733</v>
      </c>
      <c r="FT6" s="414" t="s">
        <v>733</v>
      </c>
      <c r="FU6" s="414" t="s">
        <v>1253</v>
      </c>
      <c r="FV6" s="414" t="s">
        <v>5767</v>
      </c>
      <c r="FW6" s="414" t="s">
        <v>5768</v>
      </c>
      <c r="FX6" s="422" t="s">
        <v>5765</v>
      </c>
      <c r="FY6" s="423">
        <v>115</v>
      </c>
      <c r="FZ6" s="414" t="s">
        <v>5769</v>
      </c>
      <c r="GA6" s="421">
        <v>103428850</v>
      </c>
      <c r="GB6" s="421">
        <v>43395200</v>
      </c>
      <c r="GC6" s="421">
        <v>128739</v>
      </c>
      <c r="GD6" s="421">
        <v>73036</v>
      </c>
      <c r="GE6" s="414" t="s">
        <v>5770</v>
      </c>
      <c r="GF6" s="414" t="s">
        <v>733</v>
      </c>
      <c r="GG6" s="414" t="s">
        <v>733</v>
      </c>
      <c r="GH6" s="414" t="s">
        <v>5756</v>
      </c>
      <c r="GI6" s="414" t="s">
        <v>733</v>
      </c>
      <c r="GJ6" s="414" t="s">
        <v>733</v>
      </c>
      <c r="GK6" s="414" t="s">
        <v>733</v>
      </c>
      <c r="GL6" s="414" t="s">
        <v>733</v>
      </c>
      <c r="GM6" s="414" t="s">
        <v>733</v>
      </c>
      <c r="GN6" s="424" t="s">
        <v>5676</v>
      </c>
      <c r="GO6" s="414" t="s">
        <v>3320</v>
      </c>
      <c r="GP6" s="414" t="s">
        <v>733</v>
      </c>
      <c r="GQ6" s="414" t="s">
        <v>5721</v>
      </c>
      <c r="GR6" s="414" t="s">
        <v>1214</v>
      </c>
      <c r="GS6" s="414" t="s">
        <v>1214</v>
      </c>
      <c r="GT6" s="414" t="s">
        <v>3320</v>
      </c>
      <c r="GU6" s="414" t="s">
        <v>3320</v>
      </c>
      <c r="GV6" s="414" t="s">
        <v>3320</v>
      </c>
      <c r="GW6" s="414" t="s">
        <v>1214</v>
      </c>
      <c r="GX6" s="414" t="s">
        <v>1214</v>
      </c>
      <c r="GY6" s="414" t="s">
        <v>3320</v>
      </c>
      <c r="GZ6" s="414" t="s">
        <v>1214</v>
      </c>
      <c r="HA6" s="414" t="s">
        <v>3320</v>
      </c>
      <c r="HB6" s="414" t="s">
        <v>5771</v>
      </c>
      <c r="HC6" s="414" t="s">
        <v>5772</v>
      </c>
      <c r="HD6" s="414" t="s">
        <v>3320</v>
      </c>
      <c r="HE6" s="414" t="s">
        <v>3320</v>
      </c>
      <c r="HF6" s="414" t="s">
        <v>3320</v>
      </c>
      <c r="HG6" s="414" t="s">
        <v>5759</v>
      </c>
      <c r="HH6" s="414" t="s">
        <v>1214</v>
      </c>
      <c r="HI6" s="414" t="s">
        <v>12608</v>
      </c>
      <c r="HJ6" s="414" t="s">
        <v>12609</v>
      </c>
      <c r="HK6" s="414" t="s">
        <v>5685</v>
      </c>
      <c r="HL6" s="414" t="s">
        <v>3320</v>
      </c>
      <c r="HM6" s="414" t="s">
        <v>3320</v>
      </c>
      <c r="HN6" s="414" t="s">
        <v>3320</v>
      </c>
      <c r="HO6" s="414" t="s">
        <v>3320</v>
      </c>
      <c r="HP6" s="414" t="s">
        <v>3320</v>
      </c>
      <c r="HQ6" s="414" t="s">
        <v>3320</v>
      </c>
      <c r="HR6" s="414" t="s">
        <v>3320</v>
      </c>
      <c r="HS6" s="414" t="s">
        <v>3320</v>
      </c>
      <c r="HT6" s="414" t="s">
        <v>3320</v>
      </c>
      <c r="HU6" s="414" t="s">
        <v>3320</v>
      </c>
      <c r="HV6" s="414" t="s">
        <v>3320</v>
      </c>
      <c r="HW6" s="414" t="s">
        <v>3320</v>
      </c>
      <c r="HX6" s="414" t="s">
        <v>3320</v>
      </c>
      <c r="HY6" s="414" t="s">
        <v>3320</v>
      </c>
      <c r="HZ6" s="414" t="s">
        <v>3320</v>
      </c>
      <c r="IA6" s="414" t="s">
        <v>3320</v>
      </c>
      <c r="IB6" s="414" t="s">
        <v>3320</v>
      </c>
      <c r="IC6" s="414" t="s">
        <v>3320</v>
      </c>
      <c r="ID6" s="414" t="s">
        <v>3320</v>
      </c>
      <c r="IE6" s="414" t="s">
        <v>3320</v>
      </c>
      <c r="IF6" s="414" t="s">
        <v>3320</v>
      </c>
      <c r="IG6" s="414" t="s">
        <v>3320</v>
      </c>
      <c r="IH6" s="414" t="s">
        <v>3320</v>
      </c>
      <c r="II6" s="414" t="s">
        <v>3320</v>
      </c>
      <c r="IJ6" s="414" t="s">
        <v>3320</v>
      </c>
      <c r="IK6" s="414" t="s">
        <v>3320</v>
      </c>
      <c r="IL6" s="414" t="s">
        <v>3320</v>
      </c>
      <c r="IM6" s="414" t="s">
        <v>3320</v>
      </c>
      <c r="IN6" s="414" t="s">
        <v>3320</v>
      </c>
      <c r="IO6" s="414" t="s">
        <v>3320</v>
      </c>
      <c r="IP6" s="414" t="s">
        <v>3320</v>
      </c>
      <c r="IQ6" s="414" t="s">
        <v>3320</v>
      </c>
      <c r="IR6" s="414" t="s">
        <v>3320</v>
      </c>
      <c r="IS6" s="414" t="s">
        <v>3320</v>
      </c>
      <c r="IT6" s="414" t="s">
        <v>3320</v>
      </c>
      <c r="IU6" s="414" t="s">
        <v>3320</v>
      </c>
      <c r="IV6" s="414" t="s">
        <v>3320</v>
      </c>
      <c r="IW6" s="414" t="s">
        <v>3320</v>
      </c>
      <c r="IX6" s="414" t="s">
        <v>5773</v>
      </c>
      <c r="IY6" s="415" t="s">
        <v>5774</v>
      </c>
      <c r="IZ6" s="415" t="s">
        <v>5774</v>
      </c>
      <c r="JA6" s="414" t="s">
        <v>5775</v>
      </c>
      <c r="JB6" s="414" t="str">
        <f>IFERROR(VLOOKUP($E6,'[12]Resumen costos RNT id'!$D:$J,3,0),"")</f>
        <v/>
      </c>
      <c r="JC6" s="421" t="str">
        <f>IFERROR(VLOOKUP($E6,'[12]Resumen costos RNT id'!$D:$J,4,0),"")</f>
        <v/>
      </c>
      <c r="JD6" s="421" t="str">
        <f>IFERROR(VLOOKUP($E6,'[12]Resumen costos RNT id'!$D:$J,5,0),"")</f>
        <v/>
      </c>
      <c r="JE6" s="421" t="str">
        <f>IFERROR(VLOOKUP($E6,'[12]Resumen costos RNT id'!$D:$J,6,0),"")</f>
        <v/>
      </c>
      <c r="JF6" s="416" t="str">
        <f>IFERROR(VLOOKUP($E6,'[12]Resumen costos RNT id'!$D:$J,7,0),"")</f>
        <v/>
      </c>
      <c r="JG6" s="428" t="str">
        <f t="shared" si="10"/>
        <v/>
      </c>
      <c r="JH6" s="428" t="str">
        <f t="shared" si="11"/>
        <v/>
      </c>
      <c r="JI6" s="428" t="str">
        <f t="shared" si="11"/>
        <v/>
      </c>
      <c r="JJ6" s="428">
        <f t="shared" si="12"/>
        <v>0</v>
      </c>
      <c r="JK6" s="428">
        <f t="shared" si="13"/>
        <v>0</v>
      </c>
      <c r="JL6" s="414" t="s">
        <v>202</v>
      </c>
      <c r="JP6" s="414">
        <v>7</v>
      </c>
      <c r="JQ6" s="414">
        <f t="shared" si="14"/>
        <v>0</v>
      </c>
      <c r="JR6" s="429" t="str">
        <f>IFERROR(VLOOKUP($E6,'[13]Actualización de costos CENACE'!$A:$G,2,0),"")</f>
        <v/>
      </c>
      <c r="JS6" s="429" t="str">
        <f>IFERROR(VLOOKUP($E6,'[13]Actualización de costos CENACE'!$A:$G,3,0),"")</f>
        <v/>
      </c>
      <c r="JT6" s="429" t="str">
        <f>IFERROR(VLOOKUP($E6,'[13]Actualización de costos CENACE'!$A:$G,4,0),"")</f>
        <v/>
      </c>
      <c r="JU6" s="429" t="str">
        <f>IFERROR(VLOOKUP($E6,'[13]Actualización de costos CENACE'!$A:$G,5,0),"")</f>
        <v/>
      </c>
      <c r="JV6" s="429" t="str">
        <f>IFERROR(VLOOKUP($E6,'[13]Actualización de costos CENACE'!$A:$G,6,0),"")</f>
        <v/>
      </c>
      <c r="JW6" s="430" t="str">
        <f>IFERROR(VLOOKUP($E6,'[13]Din Costos CFE'!$J$7:$AG$150,JW$1,0),"")</f>
        <v/>
      </c>
      <c r="JX6" s="430" t="str">
        <f>IFERROR(VLOOKUP($E6,'[13]Din Costos CFE'!$J$7:$AG$150,JX$1,0),"")</f>
        <v/>
      </c>
      <c r="JY6" s="430" t="str">
        <f>IFERROR(VLOOKUP($E6,'[13]Din Costos CFE'!$J$7:$AG$150,JY$1,0),"")</f>
        <v/>
      </c>
      <c r="JZ6" s="430" t="str">
        <f>IFERROR(VLOOKUP($E6,'[13]Din Costos CFE'!$J$7:$AG$150,JZ$1,0),"")</f>
        <v/>
      </c>
      <c r="KA6" s="430" t="str">
        <f>IFERROR(VLOOKUP($E6,'[13]Din Costos CFE'!$J$7:$AG$150,KA$1,0),"")</f>
        <v/>
      </c>
      <c r="KB6" s="430" t="str">
        <f>IFERROR(VLOOKUP($E6,'[13]Din Costos CFE'!$J$7:$AG$150,KB$1,0),"")</f>
        <v/>
      </c>
      <c r="KC6" s="430" t="str">
        <f>IFERROR(VLOOKUP($E6,'[13]Din Costos CFE'!$J$7:$AG$150,KC$1,0),"")</f>
        <v/>
      </c>
      <c r="KD6" s="430" t="str">
        <f>IFERROR(VLOOKUP($E6,'[13]Din Costos CFE'!$J$7:$AG$150,KD$1,0),"")</f>
        <v/>
      </c>
      <c r="KE6" s="430" t="str">
        <f>IFERROR(VLOOKUP($E6,'[13]Din Costos CFE'!$J$7:$AG$150,KE$1,0),"")</f>
        <v/>
      </c>
      <c r="KF6" s="430" t="str">
        <f>IFERROR(VLOOKUP($E6,'[13]Din Costos CFE'!$J$7:$AG$150,KF$1,0),"")</f>
        <v/>
      </c>
      <c r="KG6" s="430" t="str">
        <f>IFERROR(VLOOKUP($E6,'[13]Din Costos CFE'!$J$7:$AG$150,KG$1,0),"")</f>
        <v/>
      </c>
      <c r="KH6" s="430" t="str">
        <f>IFERROR(VLOOKUP($E6,'[13]Din Costos CFE'!$J$7:$AG$150,KH$1,0),"")</f>
        <v/>
      </c>
      <c r="KI6" s="430" t="str">
        <f>IFERROR(VLOOKUP($E6,'[13]Din Costos CFE'!$J$7:$AG$150,KI$1,0),"")</f>
        <v/>
      </c>
      <c r="KJ6" s="430" t="str">
        <f>IFERROR(VLOOKUP($E6,'[13]Din Costos CFE'!$J$7:$AG$150,KJ$1,0),"")</f>
        <v/>
      </c>
      <c r="KK6" s="430" t="str">
        <f>IFERROR(VLOOKUP($E6,'[13]Din Costos CFE'!$J$7:$AG$150,KK$1,0),"")</f>
        <v/>
      </c>
      <c r="KL6" s="430" t="str">
        <f>IFERROR(VLOOKUP($E6,'[13]Din Costos CFE'!$J$7:$AG$150,KL$1,0),"")</f>
        <v/>
      </c>
      <c r="KM6" s="430" t="str">
        <f>IFERROR(VLOOKUP($E6,'[13]Din Costos CFE'!$J$7:$AG$150,KM$1,0),"")</f>
        <v/>
      </c>
      <c r="KN6" s="430" t="str">
        <f>IFERROR(VLOOKUP($E6,'[13]Din Costos CFE'!$J$7:$AG$150,KN$1,0),"")</f>
        <v/>
      </c>
      <c r="KO6" s="431">
        <f t="shared" si="15"/>
        <v>0</v>
      </c>
      <c r="KP6" s="431">
        <f t="shared" si="16"/>
        <v>0</v>
      </c>
      <c r="KQ6" s="431">
        <f t="shared" si="17"/>
        <v>0</v>
      </c>
      <c r="KR6" s="432" t="str">
        <f>IFERROR(VLOOKUP($E6,'[13]Din Costos CFE'!$A$6:$G$150,4,0),"")</f>
        <v/>
      </c>
      <c r="KS6" s="432" t="str">
        <f>IFERROR(VLOOKUP($E6,'[13]Din Costos CFE'!$A$6:$G$150,5,0),"")</f>
        <v/>
      </c>
      <c r="KT6" s="432" t="str">
        <f>IFERROR(VLOOKUP($E6,'[13]Din Costos CFE'!$A$6:$G$150,6,0),"")</f>
        <v/>
      </c>
      <c r="KU6" s="433" t="str">
        <f t="shared" si="18"/>
        <v/>
      </c>
      <c r="KV6" s="434" t="str">
        <f t="shared" si="19"/>
        <v/>
      </c>
      <c r="KW6" s="435" t="str">
        <f t="shared" si="20"/>
        <v/>
      </c>
      <c r="KX6" s="435"/>
      <c r="KY6" s="436" t="str">
        <f>IFERROR(VLOOKUP($E6,'[13]Detalle Costos CENACE'!$E:$IT,248,0),"")</f>
        <v/>
      </c>
      <c r="KZ6" s="414">
        <f t="shared" si="21"/>
        <v>70</v>
      </c>
      <c r="LA6" s="434" t="str">
        <f t="shared" si="22"/>
        <v/>
      </c>
      <c r="LB6" s="434" t="str">
        <f t="shared" si="23"/>
        <v/>
      </c>
      <c r="LC6" s="414">
        <f t="shared" si="24"/>
        <v>1</v>
      </c>
      <c r="LD6" s="429" t="str">
        <f>IFERROR(VLOOKUP($E6,'[13]Actualización de costos CENACE'!$A:$G,7,0),"")</f>
        <v/>
      </c>
      <c r="LE6" s="414" t="s">
        <v>5776</v>
      </c>
      <c r="LF6" s="414" t="s">
        <v>5777</v>
      </c>
    </row>
    <row r="7" spans="1:318" s="414" customFormat="1" ht="15" customHeight="1">
      <c r="A7" s="413" t="s">
        <v>5638</v>
      </c>
      <c r="B7" s="414">
        <v>1166</v>
      </c>
      <c r="C7" s="414" t="s">
        <v>5778</v>
      </c>
      <c r="D7" s="414" t="s">
        <v>5779</v>
      </c>
      <c r="E7" s="414">
        <v>1166</v>
      </c>
      <c r="F7" s="414">
        <v>69</v>
      </c>
      <c r="G7" s="414" t="s">
        <v>5780</v>
      </c>
      <c r="H7" s="414" t="s">
        <v>5781</v>
      </c>
      <c r="I7" s="415" t="s">
        <v>5782</v>
      </c>
      <c r="J7" s="415">
        <v>1</v>
      </c>
      <c r="K7" s="415" t="str">
        <f t="shared" si="1"/>
        <v>Sí</v>
      </c>
      <c r="L7" s="415"/>
      <c r="M7" s="415" t="str">
        <f t="shared" si="2"/>
        <v>3a</v>
      </c>
      <c r="N7" s="415"/>
      <c r="O7" s="415"/>
      <c r="P7" s="415"/>
      <c r="Q7" s="415">
        <v>1</v>
      </c>
      <c r="R7" s="415" t="str">
        <f t="shared" si="3"/>
        <v>Sí</v>
      </c>
      <c r="S7" s="415"/>
      <c r="T7" s="415"/>
      <c r="U7" s="415"/>
      <c r="V7" s="414" t="s">
        <v>5103</v>
      </c>
      <c r="W7" s="414" t="s">
        <v>5643</v>
      </c>
      <c r="X7" s="414">
        <f t="shared" si="4"/>
        <v>1</v>
      </c>
      <c r="Y7" s="414">
        <f t="shared" si="5"/>
        <v>200</v>
      </c>
      <c r="Z7" s="416" t="str">
        <f t="shared" si="6"/>
        <v/>
      </c>
      <c r="AA7" s="416">
        <f t="shared" si="7"/>
        <v>0</v>
      </c>
      <c r="AB7" s="417">
        <f t="shared" si="8"/>
        <v>0</v>
      </c>
      <c r="AC7" s="414" t="s">
        <v>4657</v>
      </c>
      <c r="AD7" s="414" t="s">
        <v>4657</v>
      </c>
      <c r="AE7" s="414" t="e">
        <f>+VLOOKUP($D7,'[12]Ramón Países '!$A:$E,4,0)</f>
        <v>#N/A</v>
      </c>
      <c r="AF7" s="414" t="s">
        <v>5646</v>
      </c>
      <c r="AG7" s="414" t="e">
        <f>+VLOOKUP($D7,'[12]Ramón Países '!$A:$E,5,0)</f>
        <v>#N/A</v>
      </c>
      <c r="AH7" s="413" t="s">
        <v>4657</v>
      </c>
      <c r="AI7" s="414" t="s">
        <v>5783</v>
      </c>
      <c r="AJ7" s="414" t="s">
        <v>5784</v>
      </c>
      <c r="AK7" s="414" t="s">
        <v>5785</v>
      </c>
      <c r="AL7" s="414" t="s">
        <v>5786</v>
      </c>
      <c r="AM7" s="414" t="s">
        <v>5787</v>
      </c>
      <c r="AN7" s="414" t="s">
        <v>3320</v>
      </c>
      <c r="AO7" s="414" t="s">
        <v>5788</v>
      </c>
      <c r="AP7" s="414" t="s">
        <v>5698</v>
      </c>
      <c r="AQ7" s="414" t="s">
        <v>5789</v>
      </c>
      <c r="AR7" s="414" t="s">
        <v>5790</v>
      </c>
      <c r="AS7" s="414" t="s">
        <v>5791</v>
      </c>
      <c r="AT7" s="414" t="s">
        <v>733</v>
      </c>
      <c r="AU7" s="414" t="s">
        <v>733</v>
      </c>
      <c r="AV7" s="414" t="s">
        <v>733</v>
      </c>
      <c r="AW7" s="414" t="s">
        <v>3320</v>
      </c>
      <c r="AX7" s="414" t="s">
        <v>5792</v>
      </c>
      <c r="AY7" s="414" t="s">
        <v>733</v>
      </c>
      <c r="AZ7" s="414" t="s">
        <v>5793</v>
      </c>
      <c r="BA7" s="414" t="s">
        <v>5794</v>
      </c>
      <c r="BB7" s="414" t="s">
        <v>5659</v>
      </c>
      <c r="BC7" s="414" t="s">
        <v>5795</v>
      </c>
      <c r="BD7" s="414" t="s">
        <v>5796</v>
      </c>
      <c r="BE7" s="414" t="s">
        <v>5797</v>
      </c>
      <c r="BF7" s="415" t="s">
        <v>1214</v>
      </c>
      <c r="BG7" s="414" t="s">
        <v>3320</v>
      </c>
      <c r="BI7" s="414" t="s">
        <v>2043</v>
      </c>
      <c r="BJ7" s="414" t="s">
        <v>2043</v>
      </c>
      <c r="BK7" s="414" t="s">
        <v>5798</v>
      </c>
      <c r="BL7" s="414" t="s">
        <v>5799</v>
      </c>
      <c r="BM7" s="415">
        <v>115</v>
      </c>
      <c r="BN7" s="414" t="s">
        <v>5665</v>
      </c>
      <c r="BO7" s="418" t="s">
        <v>12610</v>
      </c>
      <c r="BP7" s="414">
        <v>30</v>
      </c>
      <c r="BQ7" s="414">
        <v>2028</v>
      </c>
      <c r="BR7" s="414">
        <v>200</v>
      </c>
      <c r="BS7" s="415">
        <v>200</v>
      </c>
      <c r="BT7" s="414" t="s">
        <v>5666</v>
      </c>
      <c r="BU7" s="414">
        <v>344752</v>
      </c>
      <c r="BV7" s="415">
        <v>414</v>
      </c>
      <c r="BW7" s="419">
        <v>0.2363013698630137</v>
      </c>
      <c r="BX7" s="420" t="s">
        <v>202</v>
      </c>
      <c r="BY7" s="414" t="s">
        <v>733</v>
      </c>
      <c r="CA7" s="414">
        <v>25.66</v>
      </c>
      <c r="CB7" s="414" t="s">
        <v>1214</v>
      </c>
      <c r="CC7" s="414">
        <v>650</v>
      </c>
      <c r="CD7" s="414" t="s">
        <v>5800</v>
      </c>
      <c r="CE7" s="414" t="s">
        <v>5801</v>
      </c>
      <c r="CF7" s="414" t="s">
        <v>3320</v>
      </c>
      <c r="CG7" s="414" t="s">
        <v>733</v>
      </c>
      <c r="CH7" s="414" t="s">
        <v>733</v>
      </c>
      <c r="CI7" s="414">
        <v>1847.5</v>
      </c>
      <c r="CJ7" s="414">
        <v>1513.53</v>
      </c>
      <c r="CK7" s="414" t="s">
        <v>5802</v>
      </c>
      <c r="CL7" s="414">
        <v>365</v>
      </c>
      <c r="CM7" s="414">
        <v>87</v>
      </c>
      <c r="CN7" s="414">
        <v>95</v>
      </c>
      <c r="CO7" s="414">
        <v>25</v>
      </c>
      <c r="CP7" s="414" t="s">
        <v>12603</v>
      </c>
      <c r="CQ7" s="414">
        <f t="shared" si="25"/>
        <v>2026</v>
      </c>
      <c r="CR7" s="414">
        <v>0.2</v>
      </c>
      <c r="CS7" s="414">
        <v>8</v>
      </c>
      <c r="CT7" s="414" t="s">
        <v>5796</v>
      </c>
      <c r="CU7" s="414" t="s">
        <v>3320</v>
      </c>
      <c r="CV7" s="414" t="s">
        <v>3320</v>
      </c>
      <c r="CW7" s="414" t="s">
        <v>3320</v>
      </c>
      <c r="CX7" s="414" t="s">
        <v>3320</v>
      </c>
      <c r="CY7" s="414" t="s">
        <v>3320</v>
      </c>
      <c r="CZ7" s="414" t="s">
        <v>3320</v>
      </c>
      <c r="DA7" s="414" t="s">
        <v>3320</v>
      </c>
      <c r="DB7" s="414" t="s">
        <v>3320</v>
      </c>
      <c r="DC7" s="414" t="s">
        <v>3320</v>
      </c>
      <c r="DD7" s="414" t="s">
        <v>3320</v>
      </c>
      <c r="DE7" s="414" t="s">
        <v>3320</v>
      </c>
      <c r="DG7" s="414" t="s">
        <v>3320</v>
      </c>
      <c r="DH7" s="414" t="s">
        <v>3320</v>
      </c>
      <c r="DI7" s="414" t="s">
        <v>3320</v>
      </c>
      <c r="DJ7" s="414" t="s">
        <v>3320</v>
      </c>
      <c r="DK7" s="414" t="s">
        <v>3320</v>
      </c>
      <c r="DL7" s="414" t="s">
        <v>3320</v>
      </c>
      <c r="DM7" s="414" t="e">
        <f t="shared" si="26"/>
        <v>#VALUE!</v>
      </c>
      <c r="DN7" s="414" t="s">
        <v>3320</v>
      </c>
      <c r="DO7" s="414" t="s">
        <v>3320</v>
      </c>
      <c r="DP7" s="414" t="s">
        <v>3320</v>
      </c>
      <c r="DR7" s="414" t="s">
        <v>3320</v>
      </c>
      <c r="DS7" s="414" t="s">
        <v>3320</v>
      </c>
      <c r="DT7" s="414" t="s">
        <v>3320</v>
      </c>
      <c r="DU7" s="414" t="s">
        <v>3320</v>
      </c>
      <c r="DV7" s="414" t="s">
        <v>3320</v>
      </c>
      <c r="DW7" s="414" t="s">
        <v>3320</v>
      </c>
      <c r="DX7" s="414" t="s">
        <v>3320</v>
      </c>
      <c r="DY7" s="414" t="s">
        <v>3320</v>
      </c>
      <c r="DZ7" s="414" t="s">
        <v>3320</v>
      </c>
      <c r="EA7" s="414" t="s">
        <v>3320</v>
      </c>
      <c r="EB7" s="414" t="s">
        <v>3320</v>
      </c>
      <c r="EC7" s="414" t="s">
        <v>3320</v>
      </c>
      <c r="ED7" s="414" t="s">
        <v>3320</v>
      </c>
      <c r="EE7" s="414" t="s">
        <v>3320</v>
      </c>
      <c r="EF7" s="414" t="s">
        <v>3320</v>
      </c>
      <c r="EG7" s="414" t="s">
        <v>3320</v>
      </c>
      <c r="EH7" s="414" t="s">
        <v>3320</v>
      </c>
      <c r="EI7" s="414" t="s">
        <v>3320</v>
      </c>
      <c r="EJ7" s="414" t="s">
        <v>3320</v>
      </c>
      <c r="EK7" s="414" t="s">
        <v>3320</v>
      </c>
      <c r="EL7" s="414" t="s">
        <v>3320</v>
      </c>
      <c r="EM7" s="414" t="s">
        <v>3320</v>
      </c>
      <c r="EN7" s="414" t="s">
        <v>3320</v>
      </c>
      <c r="EO7" s="414" t="s">
        <v>3320</v>
      </c>
      <c r="EP7" s="414" t="s">
        <v>3320</v>
      </c>
      <c r="EQ7" s="414" t="s">
        <v>3320</v>
      </c>
      <c r="ER7" s="414" t="s">
        <v>3320</v>
      </c>
      <c r="ES7" s="414" t="s">
        <v>3320</v>
      </c>
      <c r="ET7" s="414" t="s">
        <v>3320</v>
      </c>
      <c r="EU7" s="414" t="s">
        <v>3320</v>
      </c>
      <c r="EV7" s="414" t="s">
        <v>3320</v>
      </c>
      <c r="EW7" s="414" t="s">
        <v>3320</v>
      </c>
      <c r="EX7" s="414" t="s">
        <v>3320</v>
      </c>
      <c r="EY7" s="414" t="s">
        <v>3320</v>
      </c>
      <c r="EZ7" s="414" t="s">
        <v>3320</v>
      </c>
      <c r="FA7" s="414" t="s">
        <v>3320</v>
      </c>
      <c r="FB7" s="414" t="s">
        <v>3320</v>
      </c>
      <c r="FC7" s="414" t="s">
        <v>3320</v>
      </c>
      <c r="FD7" s="414" t="s">
        <v>3320</v>
      </c>
      <c r="FE7" s="414" t="s">
        <v>3320</v>
      </c>
      <c r="FF7" s="414" t="s">
        <v>3320</v>
      </c>
      <c r="FG7" s="414" t="s">
        <v>3320</v>
      </c>
      <c r="FH7" s="414" t="s">
        <v>3320</v>
      </c>
      <c r="FI7" s="414" t="s">
        <v>3320</v>
      </c>
      <c r="FJ7" s="414" t="s">
        <v>3320</v>
      </c>
      <c r="FK7" s="414" t="s">
        <v>3320</v>
      </c>
      <c r="FL7" s="414" t="s">
        <v>3320</v>
      </c>
      <c r="FM7" s="414" t="s">
        <v>3320</v>
      </c>
      <c r="FN7" s="414" t="s">
        <v>3320</v>
      </c>
      <c r="FO7" s="421">
        <v>426636361</v>
      </c>
      <c r="FP7" s="421">
        <f t="shared" si="9"/>
        <v>426.63636100000002</v>
      </c>
      <c r="FQ7" s="414" t="s">
        <v>1214</v>
      </c>
      <c r="FR7" s="414" t="s">
        <v>733</v>
      </c>
      <c r="FS7" s="414" t="s">
        <v>733</v>
      </c>
      <c r="FT7" s="414" t="s">
        <v>733</v>
      </c>
      <c r="FU7" s="414" t="s">
        <v>4184</v>
      </c>
      <c r="FV7" s="414" t="s">
        <v>5803</v>
      </c>
      <c r="FW7" s="414" t="s">
        <v>5804</v>
      </c>
      <c r="FX7" s="422" t="s">
        <v>5799</v>
      </c>
      <c r="FY7" s="423">
        <v>115</v>
      </c>
      <c r="FZ7" s="414" t="s">
        <v>5805</v>
      </c>
      <c r="GA7" s="421">
        <v>306577176</v>
      </c>
      <c r="GB7" s="421">
        <v>47257364</v>
      </c>
      <c r="GC7" s="421">
        <v>108768395</v>
      </c>
      <c r="GD7" s="421">
        <v>21753679</v>
      </c>
      <c r="GE7" s="414" t="s">
        <v>5806</v>
      </c>
      <c r="GF7" s="414" t="s">
        <v>733</v>
      </c>
      <c r="GG7" s="414" t="s">
        <v>733</v>
      </c>
      <c r="GH7" s="414" t="s">
        <v>5807</v>
      </c>
      <c r="GI7" s="414" t="s">
        <v>733</v>
      </c>
      <c r="GJ7" s="414" t="s">
        <v>1214</v>
      </c>
      <c r="GK7" s="414" t="s">
        <v>1214</v>
      </c>
      <c r="GL7" s="414" t="s">
        <v>1214</v>
      </c>
      <c r="GM7" s="414" t="s">
        <v>733</v>
      </c>
      <c r="GN7" s="424" t="s">
        <v>5676</v>
      </c>
      <c r="GO7" s="414" t="s">
        <v>3320</v>
      </c>
      <c r="GP7" s="414" t="s">
        <v>733</v>
      </c>
      <c r="GQ7" s="414" t="s">
        <v>5721</v>
      </c>
      <c r="GR7" s="414" t="s">
        <v>1214</v>
      </c>
      <c r="GS7" s="414" t="s">
        <v>1214</v>
      </c>
      <c r="GT7" s="414" t="s">
        <v>3320</v>
      </c>
      <c r="GU7" s="414" t="s">
        <v>3320</v>
      </c>
      <c r="GV7" s="414" t="s">
        <v>3320</v>
      </c>
      <c r="GW7" s="414" t="s">
        <v>1214</v>
      </c>
      <c r="GX7" s="414" t="s">
        <v>1214</v>
      </c>
      <c r="GY7" s="414" t="s">
        <v>3320</v>
      </c>
      <c r="GZ7" s="414" t="s">
        <v>1214</v>
      </c>
      <c r="HA7" s="414" t="s">
        <v>3320</v>
      </c>
      <c r="HB7" s="414" t="s">
        <v>5808</v>
      </c>
      <c r="HC7" s="414" t="s">
        <v>5809</v>
      </c>
      <c r="HD7" s="414" t="s">
        <v>3320</v>
      </c>
      <c r="HE7" s="414" t="s">
        <v>3320</v>
      </c>
      <c r="HF7" s="414" t="s">
        <v>3320</v>
      </c>
      <c r="HG7" s="414" t="s">
        <v>1214</v>
      </c>
      <c r="HH7" s="414" t="s">
        <v>1214</v>
      </c>
      <c r="HI7" s="414" t="s">
        <v>12611</v>
      </c>
      <c r="HJ7" s="414" t="s">
        <v>12612</v>
      </c>
      <c r="HK7" s="414" t="s">
        <v>5685</v>
      </c>
      <c r="HL7" s="414" t="s">
        <v>3320</v>
      </c>
      <c r="HM7" s="414" t="s">
        <v>3320</v>
      </c>
      <c r="HN7" s="414" t="s">
        <v>3320</v>
      </c>
      <c r="HO7" s="414" t="s">
        <v>3320</v>
      </c>
      <c r="HP7" s="414" t="s">
        <v>3320</v>
      </c>
      <c r="HQ7" s="414" t="s">
        <v>3320</v>
      </c>
      <c r="HR7" s="414" t="s">
        <v>3320</v>
      </c>
      <c r="HS7" s="414" t="s">
        <v>3320</v>
      </c>
      <c r="HT7" s="414" t="s">
        <v>3320</v>
      </c>
      <c r="HU7" s="414" t="s">
        <v>3320</v>
      </c>
      <c r="HV7" s="414" t="s">
        <v>3320</v>
      </c>
      <c r="HW7" s="414" t="s">
        <v>3320</v>
      </c>
      <c r="HX7" s="414" t="s">
        <v>3320</v>
      </c>
      <c r="HY7" s="414" t="s">
        <v>3320</v>
      </c>
      <c r="HZ7" s="414" t="s">
        <v>3320</v>
      </c>
      <c r="IA7" s="414" t="s">
        <v>3320</v>
      </c>
      <c r="IB7" s="414" t="s">
        <v>3320</v>
      </c>
      <c r="IC7" s="414" t="s">
        <v>3320</v>
      </c>
      <c r="ID7" s="414" t="s">
        <v>3320</v>
      </c>
      <c r="IE7" s="414" t="s">
        <v>3320</v>
      </c>
      <c r="IF7" s="414" t="s">
        <v>3320</v>
      </c>
      <c r="IG7" s="414" t="s">
        <v>3320</v>
      </c>
      <c r="IH7" s="414" t="s">
        <v>3320</v>
      </c>
      <c r="II7" s="414" t="s">
        <v>3320</v>
      </c>
      <c r="IJ7" s="414" t="s">
        <v>3320</v>
      </c>
      <c r="IK7" s="414" t="s">
        <v>3320</v>
      </c>
      <c r="IL7" s="414" t="s">
        <v>3320</v>
      </c>
      <c r="IM7" s="414" t="s">
        <v>3320</v>
      </c>
      <c r="IN7" s="414" t="s">
        <v>3320</v>
      </c>
      <c r="IO7" s="414" t="s">
        <v>3320</v>
      </c>
      <c r="IP7" s="414" t="s">
        <v>3320</v>
      </c>
      <c r="IQ7" s="414" t="s">
        <v>3320</v>
      </c>
      <c r="IR7" s="414" t="s">
        <v>3320</v>
      </c>
      <c r="IS7" s="414" t="s">
        <v>3320</v>
      </c>
      <c r="IT7" s="414" t="s">
        <v>3320</v>
      </c>
      <c r="IU7" s="414" t="s">
        <v>3320</v>
      </c>
      <c r="IV7" s="414" t="s">
        <v>3320</v>
      </c>
      <c r="IW7" s="414" t="s">
        <v>3320</v>
      </c>
      <c r="IX7" s="414" t="s">
        <v>5773</v>
      </c>
      <c r="IY7" s="415" t="s">
        <v>5774</v>
      </c>
      <c r="IZ7" s="415" t="s">
        <v>5810</v>
      </c>
      <c r="JA7" s="414" t="s">
        <v>5775</v>
      </c>
      <c r="JB7" s="414" t="str">
        <f>IFERROR(VLOOKUP($E7,'[12]Resumen costos RNT id'!$D:$J,3,0),"")</f>
        <v/>
      </c>
      <c r="JC7" s="421" t="str">
        <f>IFERROR(VLOOKUP($E7,'[12]Resumen costos RNT id'!$D:$J,4,0),"")</f>
        <v/>
      </c>
      <c r="JD7" s="421" t="str">
        <f>IFERROR(VLOOKUP($E7,'[12]Resumen costos RNT id'!$D:$J,5,0),"")</f>
        <v/>
      </c>
      <c r="JE7" s="421" t="str">
        <f>IFERROR(VLOOKUP($E7,'[12]Resumen costos RNT id'!$D:$J,6,0),"")</f>
        <v/>
      </c>
      <c r="JF7" s="416" t="str">
        <f>IFERROR(VLOOKUP($E7,'[12]Resumen costos RNT id'!$D:$J,7,0),"")</f>
        <v/>
      </c>
      <c r="JG7" s="428" t="str">
        <f t="shared" si="10"/>
        <v/>
      </c>
      <c r="JH7" s="428" t="str">
        <f t="shared" si="11"/>
        <v/>
      </c>
      <c r="JI7" s="428" t="str">
        <f t="shared" si="11"/>
        <v/>
      </c>
      <c r="JJ7" s="428">
        <f t="shared" si="12"/>
        <v>0</v>
      </c>
      <c r="JK7" s="428">
        <f t="shared" si="13"/>
        <v>0</v>
      </c>
      <c r="JL7" s="414" t="s">
        <v>202</v>
      </c>
      <c r="JO7" s="414" t="s">
        <v>202</v>
      </c>
      <c r="JP7" s="414">
        <v>7</v>
      </c>
      <c r="JQ7" s="414">
        <f t="shared" si="14"/>
        <v>0</v>
      </c>
      <c r="JR7" s="429" t="str">
        <f>IFERROR(VLOOKUP($E7,'[13]Actualización de costos CENACE'!$A:$G,2,0),"")</f>
        <v/>
      </c>
      <c r="JS7" s="429" t="str">
        <f>IFERROR(VLOOKUP($E7,'[13]Actualización de costos CENACE'!$A:$G,3,0),"")</f>
        <v/>
      </c>
      <c r="JT7" s="429" t="str">
        <f>IFERROR(VLOOKUP($E7,'[13]Actualización de costos CENACE'!$A:$G,4,0),"")</f>
        <v/>
      </c>
      <c r="JU7" s="429" t="str">
        <f>IFERROR(VLOOKUP($E7,'[13]Actualización de costos CENACE'!$A:$G,5,0),"")</f>
        <v/>
      </c>
      <c r="JV7" s="429" t="str">
        <f>IFERROR(VLOOKUP($E7,'[13]Actualización de costos CENACE'!$A:$G,6,0),"")</f>
        <v/>
      </c>
      <c r="JW7" s="430" t="str">
        <f>IFERROR(VLOOKUP($E7,'[13]Din Costos CFE'!$J$7:$AG$150,JW$1,0),"")</f>
        <v/>
      </c>
      <c r="JX7" s="430" t="str">
        <f>IFERROR(VLOOKUP($E7,'[13]Din Costos CFE'!$J$7:$AG$150,JX$1,0),"")</f>
        <v/>
      </c>
      <c r="JY7" s="430" t="str">
        <f>IFERROR(VLOOKUP($E7,'[13]Din Costos CFE'!$J$7:$AG$150,JY$1,0),"")</f>
        <v/>
      </c>
      <c r="JZ7" s="430" t="str">
        <f>IFERROR(VLOOKUP($E7,'[13]Din Costos CFE'!$J$7:$AG$150,JZ$1,0),"")</f>
        <v/>
      </c>
      <c r="KA7" s="430" t="str">
        <f>IFERROR(VLOOKUP($E7,'[13]Din Costos CFE'!$J$7:$AG$150,KA$1,0),"")</f>
        <v/>
      </c>
      <c r="KB7" s="430" t="str">
        <f>IFERROR(VLOOKUP($E7,'[13]Din Costos CFE'!$J$7:$AG$150,KB$1,0),"")</f>
        <v/>
      </c>
      <c r="KC7" s="430" t="str">
        <f>IFERROR(VLOOKUP($E7,'[13]Din Costos CFE'!$J$7:$AG$150,KC$1,0),"")</f>
        <v/>
      </c>
      <c r="KD7" s="430" t="str">
        <f>IFERROR(VLOOKUP($E7,'[13]Din Costos CFE'!$J$7:$AG$150,KD$1,0),"")</f>
        <v/>
      </c>
      <c r="KE7" s="430" t="str">
        <f>IFERROR(VLOOKUP($E7,'[13]Din Costos CFE'!$J$7:$AG$150,KE$1,0),"")</f>
        <v/>
      </c>
      <c r="KF7" s="430" t="str">
        <f>IFERROR(VLOOKUP($E7,'[13]Din Costos CFE'!$J$7:$AG$150,KF$1,0),"")</f>
        <v/>
      </c>
      <c r="KG7" s="430" t="str">
        <f>IFERROR(VLOOKUP($E7,'[13]Din Costos CFE'!$J$7:$AG$150,KG$1,0),"")</f>
        <v/>
      </c>
      <c r="KH7" s="430" t="str">
        <f>IFERROR(VLOOKUP($E7,'[13]Din Costos CFE'!$J$7:$AG$150,KH$1,0),"")</f>
        <v/>
      </c>
      <c r="KI7" s="430" t="str">
        <f>IFERROR(VLOOKUP($E7,'[13]Din Costos CFE'!$J$7:$AG$150,KI$1,0),"")</f>
        <v/>
      </c>
      <c r="KJ7" s="430" t="str">
        <f>IFERROR(VLOOKUP($E7,'[13]Din Costos CFE'!$J$7:$AG$150,KJ$1,0),"")</f>
        <v/>
      </c>
      <c r="KK7" s="430" t="str">
        <f>IFERROR(VLOOKUP($E7,'[13]Din Costos CFE'!$J$7:$AG$150,KK$1,0),"")</f>
        <v/>
      </c>
      <c r="KL7" s="430" t="str">
        <f>IFERROR(VLOOKUP($E7,'[13]Din Costos CFE'!$J$7:$AG$150,KL$1,0),"")</f>
        <v/>
      </c>
      <c r="KM7" s="430" t="str">
        <f>IFERROR(VLOOKUP($E7,'[13]Din Costos CFE'!$J$7:$AG$150,KM$1,0),"")</f>
        <v/>
      </c>
      <c r="KN7" s="430" t="str">
        <f>IFERROR(VLOOKUP($E7,'[13]Din Costos CFE'!$J$7:$AG$150,KN$1,0),"")</f>
        <v/>
      </c>
      <c r="KO7" s="431">
        <f t="shared" si="15"/>
        <v>0</v>
      </c>
      <c r="KP7" s="431">
        <f t="shared" si="16"/>
        <v>0</v>
      </c>
      <c r="KQ7" s="431">
        <f t="shared" si="17"/>
        <v>0</v>
      </c>
      <c r="KR7" s="432" t="str">
        <f>IFERROR(VLOOKUP($E7,'[13]Din Costos CFE'!$A$6:$G$150,4,0),"")</f>
        <v/>
      </c>
      <c r="KS7" s="432" t="str">
        <f>IFERROR(VLOOKUP($E7,'[13]Din Costos CFE'!$A$6:$G$150,5,0),"")</f>
        <v/>
      </c>
      <c r="KT7" s="432" t="str">
        <f>IFERROR(VLOOKUP($E7,'[13]Din Costos CFE'!$A$6:$G$150,6,0),"")</f>
        <v/>
      </c>
      <c r="KU7" s="433" t="str">
        <f t="shared" si="18"/>
        <v/>
      </c>
      <c r="KV7" s="434" t="str">
        <f t="shared" si="19"/>
        <v/>
      </c>
      <c r="KW7" s="435" t="str">
        <f t="shared" si="20"/>
        <v/>
      </c>
      <c r="KX7" s="435"/>
      <c r="KY7" s="436" t="str">
        <f>IFERROR(VLOOKUP($E7,'[13]Detalle Costos CENACE'!$E:$IT,248,0),"")</f>
        <v/>
      </c>
      <c r="KZ7" s="414">
        <f t="shared" si="21"/>
        <v>200</v>
      </c>
      <c r="LA7" s="434" t="str">
        <f t="shared" si="22"/>
        <v/>
      </c>
      <c r="LB7" s="434" t="str">
        <f t="shared" si="23"/>
        <v/>
      </c>
      <c r="LC7" s="414">
        <f t="shared" si="24"/>
        <v>1</v>
      </c>
      <c r="LD7" s="429" t="str">
        <f>IFERROR(VLOOKUP($E7,'[13]Actualización de costos CENACE'!$A:$G,7,0),"")</f>
        <v/>
      </c>
    </row>
    <row r="8" spans="1:318" s="414" customFormat="1" ht="15" customHeight="1">
      <c r="A8" s="413" t="s">
        <v>5638</v>
      </c>
      <c r="B8" s="414">
        <v>1156</v>
      </c>
      <c r="C8" s="414" t="s">
        <v>5811</v>
      </c>
      <c r="D8" s="414" t="s">
        <v>5812</v>
      </c>
      <c r="E8" s="414">
        <v>1156</v>
      </c>
      <c r="F8" s="414">
        <v>4</v>
      </c>
      <c r="G8" s="414" t="s">
        <v>5813</v>
      </c>
      <c r="H8" s="414" t="s">
        <v>5814</v>
      </c>
      <c r="I8" s="415">
        <v>1</v>
      </c>
      <c r="J8" s="415"/>
      <c r="K8" s="415" t="str">
        <f t="shared" si="1"/>
        <v>Sí</v>
      </c>
      <c r="L8" s="415"/>
      <c r="M8" s="415">
        <f t="shared" si="2"/>
        <v>1</v>
      </c>
      <c r="N8" s="415"/>
      <c r="O8" s="415"/>
      <c r="P8" s="415"/>
      <c r="Q8" s="415">
        <v>1</v>
      </c>
      <c r="R8" s="415" t="str">
        <f t="shared" si="3"/>
        <v>Sí</v>
      </c>
      <c r="S8" s="415"/>
      <c r="T8" s="415"/>
      <c r="U8" s="415"/>
      <c r="V8" s="414" t="s">
        <v>4999</v>
      </c>
      <c r="W8" s="414" t="s">
        <v>5643</v>
      </c>
      <c r="X8" s="414">
        <f t="shared" si="4"/>
        <v>1</v>
      </c>
      <c r="Y8" s="414">
        <f t="shared" si="5"/>
        <v>19.2</v>
      </c>
      <c r="Z8" s="416" t="str">
        <f t="shared" si="6"/>
        <v/>
      </c>
      <c r="AA8" s="416">
        <f t="shared" si="7"/>
        <v>0</v>
      </c>
      <c r="AB8" s="417">
        <f t="shared" si="8"/>
        <v>0</v>
      </c>
      <c r="AC8" s="414" t="s">
        <v>5815</v>
      </c>
      <c r="AD8" s="414" t="s">
        <v>5816</v>
      </c>
      <c r="AE8" s="414" t="e">
        <f>+VLOOKUP($D8,'[12]Ramón Países '!$A:$E,4,0)</f>
        <v>#N/A</v>
      </c>
      <c r="AF8" s="414" t="s">
        <v>5646</v>
      </c>
      <c r="AG8" s="414" t="e">
        <f>+VLOOKUP($D8,'[12]Ramón Países '!$A:$E,5,0)</f>
        <v>#N/A</v>
      </c>
      <c r="AH8" s="413" t="s">
        <v>5815</v>
      </c>
      <c r="AI8" s="414" t="s">
        <v>5817</v>
      </c>
      <c r="AJ8" s="414" t="s">
        <v>5818</v>
      </c>
      <c r="AK8" s="414" t="s">
        <v>5698</v>
      </c>
      <c r="AL8" s="414" t="s">
        <v>5819</v>
      </c>
      <c r="AM8" s="414" t="s">
        <v>5820</v>
      </c>
      <c r="AN8" s="414" t="s">
        <v>3320</v>
      </c>
      <c r="AO8" s="414" t="s">
        <v>5821</v>
      </c>
      <c r="AP8" s="414" t="s">
        <v>5822</v>
      </c>
      <c r="AQ8" s="414" t="s">
        <v>5823</v>
      </c>
      <c r="AR8" s="414" t="s">
        <v>5824</v>
      </c>
      <c r="AS8" s="414" t="s">
        <v>5825</v>
      </c>
      <c r="AT8" s="414" t="s">
        <v>733</v>
      </c>
      <c r="AU8" s="414" t="s">
        <v>733</v>
      </c>
      <c r="AV8" s="414" t="s">
        <v>733</v>
      </c>
      <c r="AW8" s="414" t="s">
        <v>3320</v>
      </c>
      <c r="AX8" s="414" t="s">
        <v>5826</v>
      </c>
      <c r="AY8" s="414" t="s">
        <v>733</v>
      </c>
      <c r="AZ8" s="414" t="s">
        <v>5827</v>
      </c>
      <c r="BA8" s="414" t="s">
        <v>5828</v>
      </c>
      <c r="BB8" s="414" t="s">
        <v>5829</v>
      </c>
      <c r="BC8" s="414" t="s">
        <v>5830</v>
      </c>
      <c r="BD8" s="414" t="s">
        <v>5831</v>
      </c>
      <c r="BE8" s="414" t="s">
        <v>5832</v>
      </c>
      <c r="BF8" s="415" t="s">
        <v>1214</v>
      </c>
      <c r="BG8" s="414" t="s">
        <v>3320</v>
      </c>
      <c r="BI8" s="414" t="s">
        <v>5833</v>
      </c>
      <c r="BJ8" s="414" t="s">
        <v>5833</v>
      </c>
      <c r="BK8" s="414" t="s">
        <v>5834</v>
      </c>
      <c r="BL8" s="414" t="s">
        <v>5835</v>
      </c>
      <c r="BM8" s="415">
        <v>115</v>
      </c>
      <c r="BN8" s="414" t="s">
        <v>5665</v>
      </c>
      <c r="BO8" s="418" t="s">
        <v>12613</v>
      </c>
      <c r="BP8" s="414">
        <v>22</v>
      </c>
      <c r="BQ8" s="414">
        <v>2027</v>
      </c>
      <c r="BR8" s="414">
        <v>19.2</v>
      </c>
      <c r="BS8" s="415">
        <v>19.2</v>
      </c>
      <c r="BT8" s="414" t="s">
        <v>5666</v>
      </c>
      <c r="BU8" s="414">
        <v>66</v>
      </c>
      <c r="BV8" s="415">
        <v>54.54</v>
      </c>
      <c r="BW8" s="419">
        <v>0.32427226027397266</v>
      </c>
      <c r="BX8" s="420" t="s">
        <v>910</v>
      </c>
      <c r="BY8" s="414" t="s">
        <v>733</v>
      </c>
      <c r="BZ8" s="414" t="s">
        <v>910</v>
      </c>
      <c r="CA8" s="414">
        <v>31.45</v>
      </c>
      <c r="CB8" s="414" t="s">
        <v>733</v>
      </c>
      <c r="CC8" s="414">
        <v>660</v>
      </c>
      <c r="CD8" s="414" t="s">
        <v>5800</v>
      </c>
      <c r="CE8" s="414" t="s">
        <v>5668</v>
      </c>
      <c r="CF8" s="414" t="s">
        <v>3320</v>
      </c>
      <c r="CG8" s="414" t="s">
        <v>733</v>
      </c>
      <c r="CH8" s="414" t="s">
        <v>1214</v>
      </c>
      <c r="CI8" s="414">
        <v>2159</v>
      </c>
      <c r="CJ8" s="414">
        <v>2025</v>
      </c>
      <c r="CK8" s="414" t="s">
        <v>5836</v>
      </c>
      <c r="CL8" s="414">
        <v>354</v>
      </c>
      <c r="CM8" s="414">
        <v>85</v>
      </c>
      <c r="CN8" s="414">
        <v>97</v>
      </c>
      <c r="CO8" s="414">
        <v>24</v>
      </c>
      <c r="CP8" s="414" t="s">
        <v>12614</v>
      </c>
      <c r="CQ8" s="414">
        <f t="shared" si="25"/>
        <v>2026</v>
      </c>
      <c r="CR8" s="414">
        <v>0.06</v>
      </c>
      <c r="CS8" s="414">
        <v>8</v>
      </c>
      <c r="CT8" s="414" t="s">
        <v>5837</v>
      </c>
      <c r="CU8" s="414">
        <v>1500000</v>
      </c>
      <c r="CV8" s="414" t="s">
        <v>3320</v>
      </c>
      <c r="CW8" s="414" t="s">
        <v>3320</v>
      </c>
      <c r="CX8" s="414" t="s">
        <v>3320</v>
      </c>
      <c r="CY8" s="414" t="s">
        <v>3320</v>
      </c>
      <c r="CZ8" s="414" t="s">
        <v>3320</v>
      </c>
      <c r="DA8" s="414" t="s">
        <v>3320</v>
      </c>
      <c r="DB8" s="414" t="s">
        <v>3320</v>
      </c>
      <c r="DC8" s="414" t="s">
        <v>3320</v>
      </c>
      <c r="DD8" s="414" t="s">
        <v>3320</v>
      </c>
      <c r="DE8" s="414" t="s">
        <v>3320</v>
      </c>
      <c r="DG8" s="414" t="s">
        <v>3320</v>
      </c>
      <c r="DH8" s="414" t="s">
        <v>3320</v>
      </c>
      <c r="DI8" s="414" t="s">
        <v>3320</v>
      </c>
      <c r="DJ8" s="414" t="s">
        <v>3320</v>
      </c>
      <c r="DK8" s="414" t="s">
        <v>3320</v>
      </c>
      <c r="DL8" s="414" t="s">
        <v>3320</v>
      </c>
      <c r="DM8" s="414" t="e">
        <f t="shared" si="26"/>
        <v>#VALUE!</v>
      </c>
      <c r="DN8" s="414" t="s">
        <v>3320</v>
      </c>
      <c r="DO8" s="414" t="s">
        <v>3320</v>
      </c>
      <c r="DP8" s="414" t="s">
        <v>3320</v>
      </c>
      <c r="DR8" s="414" t="s">
        <v>3320</v>
      </c>
      <c r="DS8" s="414" t="s">
        <v>3320</v>
      </c>
      <c r="DT8" s="414" t="s">
        <v>3320</v>
      </c>
      <c r="DU8" s="414" t="s">
        <v>3320</v>
      </c>
      <c r="DV8" s="414" t="s">
        <v>3320</v>
      </c>
      <c r="DW8" s="414" t="s">
        <v>3320</v>
      </c>
      <c r="DX8" s="414" t="s">
        <v>3320</v>
      </c>
      <c r="DY8" s="414" t="s">
        <v>3320</v>
      </c>
      <c r="DZ8" s="414" t="s">
        <v>3320</v>
      </c>
      <c r="EA8" s="414" t="s">
        <v>3320</v>
      </c>
      <c r="EB8" s="414" t="s">
        <v>3320</v>
      </c>
      <c r="EC8" s="414" t="s">
        <v>3320</v>
      </c>
      <c r="ED8" s="414" t="s">
        <v>3320</v>
      </c>
      <c r="EE8" s="414" t="s">
        <v>3320</v>
      </c>
      <c r="EF8" s="414" t="s">
        <v>3320</v>
      </c>
      <c r="EG8" s="414" t="s">
        <v>3320</v>
      </c>
      <c r="EH8" s="414" t="s">
        <v>3320</v>
      </c>
      <c r="EI8" s="414" t="s">
        <v>3320</v>
      </c>
      <c r="EJ8" s="414" t="s">
        <v>3320</v>
      </c>
      <c r="EK8" s="414" t="s">
        <v>3320</v>
      </c>
      <c r="EL8" s="414" t="s">
        <v>3320</v>
      </c>
      <c r="EM8" s="414" t="s">
        <v>3320</v>
      </c>
      <c r="EN8" s="414" t="s">
        <v>3320</v>
      </c>
      <c r="EO8" s="414" t="s">
        <v>3320</v>
      </c>
      <c r="EP8" s="414" t="s">
        <v>3320</v>
      </c>
      <c r="EQ8" s="414" t="s">
        <v>3320</v>
      </c>
      <c r="ER8" s="414" t="s">
        <v>3320</v>
      </c>
      <c r="ES8" s="414" t="s">
        <v>3320</v>
      </c>
      <c r="ET8" s="414" t="s">
        <v>3320</v>
      </c>
      <c r="EU8" s="414" t="s">
        <v>3320</v>
      </c>
      <c r="EV8" s="414" t="s">
        <v>3320</v>
      </c>
      <c r="EW8" s="414" t="s">
        <v>3320</v>
      </c>
      <c r="EX8" s="414" t="s">
        <v>3320</v>
      </c>
      <c r="EY8" s="414" t="s">
        <v>3320</v>
      </c>
      <c r="EZ8" s="414" t="s">
        <v>3320</v>
      </c>
      <c r="FA8" s="414" t="s">
        <v>3320</v>
      </c>
      <c r="FB8" s="414" t="s">
        <v>3320</v>
      </c>
      <c r="FC8" s="414" t="s">
        <v>3320</v>
      </c>
      <c r="FD8" s="414" t="s">
        <v>3320</v>
      </c>
      <c r="FE8" s="414" t="s">
        <v>3320</v>
      </c>
      <c r="FF8" s="414" t="s">
        <v>3320</v>
      </c>
      <c r="FG8" s="414" t="s">
        <v>3320</v>
      </c>
      <c r="FH8" s="414" t="s">
        <v>3320</v>
      </c>
      <c r="FI8" s="414" t="s">
        <v>3320</v>
      </c>
      <c r="FJ8" s="414" t="s">
        <v>3320</v>
      </c>
      <c r="FK8" s="414" t="s">
        <v>3320</v>
      </c>
      <c r="FL8" s="414" t="s">
        <v>3320</v>
      </c>
      <c r="FM8" s="414" t="s">
        <v>3320</v>
      </c>
      <c r="FN8" s="414" t="s">
        <v>3320</v>
      </c>
      <c r="FO8" s="421">
        <v>25877572</v>
      </c>
      <c r="FP8" s="421">
        <f t="shared" si="9"/>
        <v>25.877572000000001</v>
      </c>
      <c r="FQ8" s="414" t="s">
        <v>1214</v>
      </c>
      <c r="FR8" s="414" t="s">
        <v>733</v>
      </c>
      <c r="FS8" s="414" t="s">
        <v>733</v>
      </c>
      <c r="FT8" s="414" t="s">
        <v>733</v>
      </c>
      <c r="FU8" s="414" t="s">
        <v>5000</v>
      </c>
      <c r="FV8" s="414" t="s">
        <v>5838</v>
      </c>
      <c r="FW8" s="414" t="s">
        <v>5839</v>
      </c>
      <c r="FX8" s="422" t="s">
        <v>5835</v>
      </c>
      <c r="FY8" s="423">
        <v>115</v>
      </c>
      <c r="FZ8" s="414" t="s">
        <v>5840</v>
      </c>
      <c r="GA8" s="421">
        <v>25877572.07</v>
      </c>
      <c r="GB8" s="421">
        <v>3653856.8</v>
      </c>
      <c r="GC8" s="421">
        <v>26704.05</v>
      </c>
      <c r="GD8" s="421">
        <v>8.7610899999999994E-297</v>
      </c>
      <c r="GE8" s="414" t="s">
        <v>5841</v>
      </c>
      <c r="GF8" s="414" t="s">
        <v>733</v>
      </c>
      <c r="GG8" s="414" t="s">
        <v>733</v>
      </c>
      <c r="GH8" s="414" t="s">
        <v>5842</v>
      </c>
      <c r="GI8" s="414" t="s">
        <v>733</v>
      </c>
      <c r="GJ8" s="414" t="s">
        <v>1214</v>
      </c>
      <c r="GK8" s="414" t="s">
        <v>733</v>
      </c>
      <c r="GL8" s="414" t="s">
        <v>733</v>
      </c>
      <c r="GM8" s="414" t="s">
        <v>1214</v>
      </c>
      <c r="GN8" s="424" t="s">
        <v>5676</v>
      </c>
      <c r="GO8" s="414" t="s">
        <v>3320</v>
      </c>
      <c r="GP8" s="414" t="s">
        <v>733</v>
      </c>
      <c r="GQ8" s="414" t="s">
        <v>5677</v>
      </c>
      <c r="GR8" s="414" t="s">
        <v>733</v>
      </c>
      <c r="GS8" s="414" t="s">
        <v>5679</v>
      </c>
      <c r="GT8" s="414" t="s">
        <v>3320</v>
      </c>
      <c r="GU8" s="414" t="s">
        <v>3320</v>
      </c>
      <c r="GV8" s="414">
        <v>4.99</v>
      </c>
      <c r="GW8" s="414" t="s">
        <v>1214</v>
      </c>
      <c r="GX8" s="414" t="s">
        <v>1214</v>
      </c>
      <c r="GY8" s="414" t="s">
        <v>3320</v>
      </c>
      <c r="GZ8" s="414" t="s">
        <v>733</v>
      </c>
      <c r="HA8" s="414" t="s">
        <v>3320</v>
      </c>
      <c r="HB8" s="414" t="s">
        <v>5843</v>
      </c>
      <c r="HC8" s="414" t="s">
        <v>5844</v>
      </c>
      <c r="HD8" s="414" t="s">
        <v>5683</v>
      </c>
      <c r="HE8" s="414" t="s">
        <v>5683</v>
      </c>
      <c r="HF8" s="414" t="s">
        <v>5683</v>
      </c>
      <c r="HG8" s="414" t="s">
        <v>733</v>
      </c>
      <c r="HH8" s="414" t="s">
        <v>1214</v>
      </c>
      <c r="HI8" s="414" t="s">
        <v>12615</v>
      </c>
      <c r="HJ8" s="414" t="s">
        <v>12616</v>
      </c>
      <c r="HK8" s="414" t="s">
        <v>5685</v>
      </c>
      <c r="HL8" s="414" t="s">
        <v>3320</v>
      </c>
      <c r="HM8" s="414" t="s">
        <v>3320</v>
      </c>
      <c r="HN8" s="414" t="s">
        <v>3320</v>
      </c>
      <c r="HO8" s="414" t="s">
        <v>3320</v>
      </c>
      <c r="HP8" s="414" t="s">
        <v>3320</v>
      </c>
      <c r="HQ8" s="414" t="s">
        <v>3320</v>
      </c>
      <c r="HR8" s="414" t="s">
        <v>3320</v>
      </c>
      <c r="HS8" s="414" t="s">
        <v>3320</v>
      </c>
      <c r="HT8" s="414" t="s">
        <v>3320</v>
      </c>
      <c r="HU8" s="414" t="s">
        <v>3320</v>
      </c>
      <c r="HV8" s="414" t="s">
        <v>3320</v>
      </c>
      <c r="HW8" s="414" t="s">
        <v>3320</v>
      </c>
      <c r="HX8" s="414" t="s">
        <v>3320</v>
      </c>
      <c r="HY8" s="414" t="s">
        <v>3320</v>
      </c>
      <c r="HZ8" s="414" t="s">
        <v>3320</v>
      </c>
      <c r="IA8" s="414" t="s">
        <v>3320</v>
      </c>
      <c r="IB8" s="414" t="s">
        <v>3320</v>
      </c>
      <c r="IC8" s="414" t="s">
        <v>3320</v>
      </c>
      <c r="ID8" s="414" t="s">
        <v>3320</v>
      </c>
      <c r="IE8" s="414" t="s">
        <v>3320</v>
      </c>
      <c r="IF8" s="414" t="s">
        <v>3320</v>
      </c>
      <c r="IG8" s="414" t="s">
        <v>3320</v>
      </c>
      <c r="IH8" s="414" t="s">
        <v>3320</v>
      </c>
      <c r="II8" s="414" t="s">
        <v>3320</v>
      </c>
      <c r="IJ8" s="414" t="s">
        <v>3320</v>
      </c>
      <c r="IK8" s="414" t="s">
        <v>3320</v>
      </c>
      <c r="IL8" s="414" t="s">
        <v>3320</v>
      </c>
      <c r="IM8" s="414" t="s">
        <v>3320</v>
      </c>
      <c r="IN8" s="414" t="s">
        <v>3320</v>
      </c>
      <c r="IO8" s="414" t="s">
        <v>3320</v>
      </c>
      <c r="IP8" s="414" t="s">
        <v>3320</v>
      </c>
      <c r="IQ8" s="414" t="s">
        <v>3320</v>
      </c>
      <c r="IR8" s="414" t="s">
        <v>3320</v>
      </c>
      <c r="IS8" s="414" t="s">
        <v>3320</v>
      </c>
      <c r="IT8" s="414" t="s">
        <v>3320</v>
      </c>
      <c r="IU8" s="414" t="s">
        <v>3320</v>
      </c>
      <c r="IV8" s="414" t="s">
        <v>3320</v>
      </c>
      <c r="IW8" s="414" t="s">
        <v>3320</v>
      </c>
      <c r="IX8" s="414" t="s">
        <v>5773</v>
      </c>
      <c r="IY8" s="415" t="s">
        <v>5774</v>
      </c>
      <c r="IZ8" s="415" t="s">
        <v>5774</v>
      </c>
      <c r="JA8" s="414" t="s">
        <v>5775</v>
      </c>
      <c r="JB8" s="414" t="str">
        <f>IFERROR(VLOOKUP($E8,'[12]Resumen costos RNT id'!$D:$J,3,0),"")</f>
        <v/>
      </c>
      <c r="JC8" s="421" t="str">
        <f>IFERROR(VLOOKUP($E8,'[12]Resumen costos RNT id'!$D:$J,4,0),"")</f>
        <v/>
      </c>
      <c r="JD8" s="421" t="str">
        <f>IFERROR(VLOOKUP($E8,'[12]Resumen costos RNT id'!$D:$J,5,0),"")</f>
        <v/>
      </c>
      <c r="JE8" s="421" t="str">
        <f>IFERROR(VLOOKUP($E8,'[12]Resumen costos RNT id'!$D:$J,6,0),"")</f>
        <v/>
      </c>
      <c r="JF8" s="416" t="str">
        <f>IFERROR(VLOOKUP($E8,'[12]Resumen costos RNT id'!$D:$J,7,0),"")</f>
        <v/>
      </c>
      <c r="JG8" s="428" t="str">
        <f t="shared" si="10"/>
        <v/>
      </c>
      <c r="JH8" s="428" t="str">
        <f t="shared" si="11"/>
        <v/>
      </c>
      <c r="JI8" s="428" t="str">
        <f t="shared" si="11"/>
        <v/>
      </c>
      <c r="JJ8" s="428">
        <f t="shared" si="12"/>
        <v>0</v>
      </c>
      <c r="JK8" s="428">
        <f t="shared" si="13"/>
        <v>0</v>
      </c>
      <c r="JL8" s="414" t="s">
        <v>202</v>
      </c>
      <c r="JO8" s="414" t="s">
        <v>202</v>
      </c>
      <c r="JP8" s="414">
        <v>6</v>
      </c>
      <c r="JQ8" s="414">
        <f t="shared" si="14"/>
        <v>0</v>
      </c>
      <c r="JR8" s="429" t="str">
        <f>IFERROR(VLOOKUP($E8,'[13]Actualización de costos CENACE'!$A:$G,2,0),"")</f>
        <v/>
      </c>
      <c r="JS8" s="429" t="str">
        <f>IFERROR(VLOOKUP($E8,'[13]Actualización de costos CENACE'!$A:$G,3,0),"")</f>
        <v/>
      </c>
      <c r="JT8" s="429" t="str">
        <f>IFERROR(VLOOKUP($E8,'[13]Actualización de costos CENACE'!$A:$G,4,0),"")</f>
        <v/>
      </c>
      <c r="JU8" s="429" t="str">
        <f>IFERROR(VLOOKUP($E8,'[13]Actualización de costos CENACE'!$A:$G,5,0),"")</f>
        <v/>
      </c>
      <c r="JV8" s="429" t="str">
        <f>IFERROR(VLOOKUP($E8,'[13]Actualización de costos CENACE'!$A:$G,6,0),"")</f>
        <v/>
      </c>
      <c r="JW8" s="430" t="str">
        <f>IFERROR(VLOOKUP($E8,'[13]Din Costos CFE'!$J$7:$AG$150,JW$1,0),"")</f>
        <v/>
      </c>
      <c r="JX8" s="430" t="str">
        <f>IFERROR(VLOOKUP($E8,'[13]Din Costos CFE'!$J$7:$AG$150,JX$1,0),"")</f>
        <v/>
      </c>
      <c r="JY8" s="430" t="str">
        <f>IFERROR(VLOOKUP($E8,'[13]Din Costos CFE'!$J$7:$AG$150,JY$1,0),"")</f>
        <v/>
      </c>
      <c r="JZ8" s="430" t="str">
        <f>IFERROR(VLOOKUP($E8,'[13]Din Costos CFE'!$J$7:$AG$150,JZ$1,0),"")</f>
        <v/>
      </c>
      <c r="KA8" s="430" t="str">
        <f>IFERROR(VLOOKUP($E8,'[13]Din Costos CFE'!$J$7:$AG$150,KA$1,0),"")</f>
        <v/>
      </c>
      <c r="KB8" s="430" t="str">
        <f>IFERROR(VLOOKUP($E8,'[13]Din Costos CFE'!$J$7:$AG$150,KB$1,0),"")</f>
        <v/>
      </c>
      <c r="KC8" s="430" t="str">
        <f>IFERROR(VLOOKUP($E8,'[13]Din Costos CFE'!$J$7:$AG$150,KC$1,0),"")</f>
        <v/>
      </c>
      <c r="KD8" s="430" t="str">
        <f>IFERROR(VLOOKUP($E8,'[13]Din Costos CFE'!$J$7:$AG$150,KD$1,0),"")</f>
        <v/>
      </c>
      <c r="KE8" s="430" t="str">
        <f>IFERROR(VLOOKUP($E8,'[13]Din Costos CFE'!$J$7:$AG$150,KE$1,0),"")</f>
        <v/>
      </c>
      <c r="KF8" s="430" t="str">
        <f>IFERROR(VLOOKUP($E8,'[13]Din Costos CFE'!$J$7:$AG$150,KF$1,0),"")</f>
        <v/>
      </c>
      <c r="KG8" s="430" t="str">
        <f>IFERROR(VLOOKUP($E8,'[13]Din Costos CFE'!$J$7:$AG$150,KG$1,0),"")</f>
        <v/>
      </c>
      <c r="KH8" s="430" t="str">
        <f>IFERROR(VLOOKUP($E8,'[13]Din Costos CFE'!$J$7:$AG$150,KH$1,0),"")</f>
        <v/>
      </c>
      <c r="KI8" s="430" t="str">
        <f>IFERROR(VLOOKUP($E8,'[13]Din Costos CFE'!$J$7:$AG$150,KI$1,0),"")</f>
        <v/>
      </c>
      <c r="KJ8" s="430" t="str">
        <f>IFERROR(VLOOKUP($E8,'[13]Din Costos CFE'!$J$7:$AG$150,KJ$1,0),"")</f>
        <v/>
      </c>
      <c r="KK8" s="430" t="str">
        <f>IFERROR(VLOOKUP($E8,'[13]Din Costos CFE'!$J$7:$AG$150,KK$1,0),"")</f>
        <v/>
      </c>
      <c r="KL8" s="430" t="str">
        <f>IFERROR(VLOOKUP($E8,'[13]Din Costos CFE'!$J$7:$AG$150,KL$1,0),"")</f>
        <v/>
      </c>
      <c r="KM8" s="430" t="str">
        <f>IFERROR(VLOOKUP($E8,'[13]Din Costos CFE'!$J$7:$AG$150,KM$1,0),"")</f>
        <v/>
      </c>
      <c r="KN8" s="430" t="str">
        <f>IFERROR(VLOOKUP($E8,'[13]Din Costos CFE'!$J$7:$AG$150,KN$1,0),"")</f>
        <v/>
      </c>
      <c r="KO8" s="431">
        <f t="shared" si="15"/>
        <v>0</v>
      </c>
      <c r="KP8" s="431">
        <f t="shared" si="16"/>
        <v>0</v>
      </c>
      <c r="KQ8" s="431">
        <f t="shared" si="17"/>
        <v>0</v>
      </c>
      <c r="KR8" s="432" t="str">
        <f>IFERROR(VLOOKUP($E8,'[13]Din Costos CFE'!$A$6:$G$150,4,0),"")</f>
        <v/>
      </c>
      <c r="KS8" s="432" t="str">
        <f>IFERROR(VLOOKUP($E8,'[13]Din Costos CFE'!$A$6:$G$150,5,0),"")</f>
        <v/>
      </c>
      <c r="KT8" s="432" t="str">
        <f>IFERROR(VLOOKUP($E8,'[13]Din Costos CFE'!$A$6:$G$150,6,0),"")</f>
        <v/>
      </c>
      <c r="KU8" s="433" t="str">
        <f t="shared" si="18"/>
        <v/>
      </c>
      <c r="KV8" s="434" t="str">
        <f t="shared" si="19"/>
        <v/>
      </c>
      <c r="KW8" s="435" t="str">
        <f t="shared" si="20"/>
        <v/>
      </c>
      <c r="KX8" s="435"/>
      <c r="KY8" s="436" t="str">
        <f>IFERROR(VLOOKUP($E8,'[13]Detalle Costos CENACE'!$E:$IT,248,0),"")</f>
        <v/>
      </c>
      <c r="KZ8" s="414">
        <f t="shared" si="21"/>
        <v>19.2</v>
      </c>
      <c r="LA8" s="434" t="str">
        <f t="shared" si="22"/>
        <v/>
      </c>
      <c r="LB8" s="434" t="str">
        <f t="shared" si="23"/>
        <v/>
      </c>
      <c r="LC8" s="414">
        <f t="shared" si="24"/>
        <v>1</v>
      </c>
      <c r="LD8" s="429" t="str">
        <f>IFERROR(VLOOKUP($E8,'[13]Actualización de costos CENACE'!$A:$G,7,0),"")</f>
        <v/>
      </c>
    </row>
    <row r="9" spans="1:318" s="414" customFormat="1" ht="15" customHeight="1">
      <c r="A9" s="413" t="s">
        <v>5638</v>
      </c>
      <c r="B9" s="414">
        <v>727</v>
      </c>
      <c r="C9" s="414" t="s">
        <v>5845</v>
      </c>
      <c r="D9" s="414" t="s">
        <v>5846</v>
      </c>
      <c r="E9" s="414">
        <v>727</v>
      </c>
      <c r="G9" s="414" t="s">
        <v>980</v>
      </c>
      <c r="H9" s="414" t="s">
        <v>5847</v>
      </c>
      <c r="I9" s="415">
        <v>1</v>
      </c>
      <c r="J9" s="415"/>
      <c r="K9" s="415" t="str">
        <f t="shared" si="1"/>
        <v>Sí</v>
      </c>
      <c r="L9" s="415">
        <v>1</v>
      </c>
      <c r="M9" s="415">
        <f t="shared" si="2"/>
        <v>1</v>
      </c>
      <c r="N9" s="415">
        <v>1</v>
      </c>
      <c r="O9" s="415"/>
      <c r="P9" s="415"/>
      <c r="Q9" s="415">
        <v>1</v>
      </c>
      <c r="R9" s="415" t="str">
        <f t="shared" si="3"/>
        <v>Sí</v>
      </c>
      <c r="S9" s="415"/>
      <c r="T9" s="415"/>
      <c r="U9" s="415"/>
      <c r="V9" s="414" t="s">
        <v>5848</v>
      </c>
      <c r="W9" s="414" t="s">
        <v>5643</v>
      </c>
      <c r="X9" s="414">
        <f t="shared" si="4"/>
        <v>1</v>
      </c>
      <c r="Y9" s="414">
        <f t="shared" si="5"/>
        <v>120</v>
      </c>
      <c r="Z9" s="416" t="str">
        <f t="shared" si="6"/>
        <v/>
      </c>
      <c r="AA9" s="416">
        <f t="shared" si="7"/>
        <v>0</v>
      </c>
      <c r="AB9" s="417">
        <f t="shared" si="8"/>
        <v>0</v>
      </c>
      <c r="AC9" s="414" t="s">
        <v>5644</v>
      </c>
      <c r="AD9" s="414" t="s">
        <v>5644</v>
      </c>
      <c r="AE9" s="414" t="e">
        <f>+VLOOKUP($D9,'[12]Ramón Países '!$A:$E,4,0)</f>
        <v>#N/A</v>
      </c>
      <c r="AF9" s="414" t="s">
        <v>5693</v>
      </c>
      <c r="AG9" s="414" t="e">
        <f>+VLOOKUP($D9,'[12]Ramón Países '!$A:$E,5,0)</f>
        <v>#N/A</v>
      </c>
      <c r="AH9" s="414" t="s">
        <v>5849</v>
      </c>
      <c r="AI9" s="414" t="s">
        <v>5850</v>
      </c>
      <c r="AJ9" s="414" t="s">
        <v>5851</v>
      </c>
      <c r="AK9" s="414" t="s">
        <v>5698</v>
      </c>
      <c r="AL9" s="414" t="s">
        <v>5852</v>
      </c>
      <c r="AM9" s="414" t="s">
        <v>5853</v>
      </c>
      <c r="AN9" s="414" t="s">
        <v>3320</v>
      </c>
      <c r="AO9" s="414" t="s">
        <v>5854</v>
      </c>
      <c r="AP9" s="414" t="s">
        <v>5698</v>
      </c>
      <c r="AQ9" s="414" t="s">
        <v>5855</v>
      </c>
      <c r="AR9" s="414" t="s">
        <v>5856</v>
      </c>
      <c r="AS9" s="414" t="s">
        <v>5857</v>
      </c>
      <c r="AT9" s="414" t="s">
        <v>733</v>
      </c>
      <c r="AU9" s="414" t="s">
        <v>733</v>
      </c>
      <c r="AV9" s="414" t="s">
        <v>733</v>
      </c>
      <c r="AW9" s="414" t="s">
        <v>3320</v>
      </c>
      <c r="AX9" s="414" t="s">
        <v>5656</v>
      </c>
      <c r="AY9" s="414" t="s">
        <v>733</v>
      </c>
      <c r="AZ9" s="414" t="s">
        <v>5858</v>
      </c>
      <c r="BA9" s="414" t="s">
        <v>5859</v>
      </c>
      <c r="BB9" s="414" t="s">
        <v>5659</v>
      </c>
      <c r="BC9" s="414" t="s">
        <v>5660</v>
      </c>
      <c r="BD9" s="414" t="s">
        <v>5860</v>
      </c>
      <c r="BE9" s="414" t="s">
        <v>5861</v>
      </c>
      <c r="BF9" s="415" t="s">
        <v>1214</v>
      </c>
      <c r="BG9" s="414" t="s">
        <v>3320</v>
      </c>
      <c r="BI9" s="414" t="s">
        <v>2043</v>
      </c>
      <c r="BJ9" s="414" t="s">
        <v>2043</v>
      </c>
      <c r="BK9" s="414" t="s">
        <v>5798</v>
      </c>
      <c r="BL9" s="414" t="s">
        <v>5862</v>
      </c>
      <c r="BM9" s="415">
        <v>115</v>
      </c>
      <c r="BN9" s="414" t="s">
        <v>5665</v>
      </c>
      <c r="BO9" s="418" t="s">
        <v>12617</v>
      </c>
      <c r="BP9" s="415">
        <v>25</v>
      </c>
      <c r="BQ9" s="414">
        <v>2028</v>
      </c>
      <c r="BR9" s="414">
        <v>120</v>
      </c>
      <c r="BS9" s="415">
        <v>120</v>
      </c>
      <c r="BT9" s="414" t="s">
        <v>5863</v>
      </c>
      <c r="BU9" s="414">
        <v>433</v>
      </c>
      <c r="BV9" s="415">
        <v>297.93</v>
      </c>
      <c r="BW9" s="419">
        <v>0.28341894977168947</v>
      </c>
      <c r="BX9" s="420" t="s">
        <v>910</v>
      </c>
      <c r="BY9" s="414" t="s">
        <v>733</v>
      </c>
      <c r="BZ9" s="414" t="s">
        <v>910</v>
      </c>
      <c r="CA9" s="414">
        <v>27.8</v>
      </c>
      <c r="CB9" s="414" t="s">
        <v>1214</v>
      </c>
      <c r="CC9" s="414">
        <v>665</v>
      </c>
      <c r="CD9" s="414" t="s">
        <v>5800</v>
      </c>
      <c r="CE9" s="414" t="s">
        <v>5668</v>
      </c>
      <c r="CF9" s="414" t="s">
        <v>3320</v>
      </c>
      <c r="CG9" s="414" t="s">
        <v>733</v>
      </c>
      <c r="CH9" s="414" t="s">
        <v>733</v>
      </c>
      <c r="CI9" s="414">
        <v>2232</v>
      </c>
      <c r="CJ9" s="414">
        <v>2069</v>
      </c>
      <c r="CK9" s="414" t="s">
        <v>5864</v>
      </c>
      <c r="CL9" s="414">
        <v>365</v>
      </c>
      <c r="CM9" s="414">
        <v>87.2</v>
      </c>
      <c r="CN9" s="414">
        <v>98</v>
      </c>
      <c r="CO9" s="414">
        <v>20</v>
      </c>
      <c r="CP9" s="414" t="s">
        <v>12599</v>
      </c>
      <c r="CQ9" s="414">
        <f t="shared" si="25"/>
        <v>2027</v>
      </c>
      <c r="CR9" s="414">
        <v>0.95</v>
      </c>
      <c r="CS9" s="414">
        <v>8</v>
      </c>
      <c r="CT9" s="414" t="s">
        <v>5865</v>
      </c>
      <c r="CU9" s="414">
        <v>2700000</v>
      </c>
      <c r="CV9" s="414" t="s">
        <v>3320</v>
      </c>
      <c r="CW9" s="414" t="s">
        <v>3320</v>
      </c>
      <c r="CX9" s="414" t="s">
        <v>3320</v>
      </c>
      <c r="CY9" s="414" t="s">
        <v>3320</v>
      </c>
      <c r="CZ9" s="414" t="s">
        <v>3320</v>
      </c>
      <c r="DA9" s="414" t="s">
        <v>3320</v>
      </c>
      <c r="DB9" s="414" t="s">
        <v>3320</v>
      </c>
      <c r="DC9" s="414" t="s">
        <v>3320</v>
      </c>
      <c r="DD9" s="414" t="s">
        <v>3320</v>
      </c>
      <c r="DE9" s="414" t="s">
        <v>3320</v>
      </c>
      <c r="DG9" s="414" t="s">
        <v>3320</v>
      </c>
      <c r="DH9" s="414" t="s">
        <v>3320</v>
      </c>
      <c r="DI9" s="414" t="s">
        <v>3320</v>
      </c>
      <c r="DJ9" s="414" t="s">
        <v>3320</v>
      </c>
      <c r="DK9" s="414" t="s">
        <v>3320</v>
      </c>
      <c r="DL9" s="414" t="s">
        <v>3320</v>
      </c>
      <c r="DM9" s="414" t="e">
        <f t="shared" si="26"/>
        <v>#VALUE!</v>
      </c>
      <c r="DN9" s="414" t="s">
        <v>3320</v>
      </c>
      <c r="DO9" s="414" t="s">
        <v>3320</v>
      </c>
      <c r="DP9" s="414" t="s">
        <v>3320</v>
      </c>
      <c r="DR9" s="414" t="s">
        <v>3320</v>
      </c>
      <c r="DS9" s="414" t="s">
        <v>3320</v>
      </c>
      <c r="DT9" s="414" t="s">
        <v>3320</v>
      </c>
      <c r="DU9" s="414" t="s">
        <v>3320</v>
      </c>
      <c r="DV9" s="414" t="s">
        <v>3320</v>
      </c>
      <c r="DW9" s="414" t="s">
        <v>3320</v>
      </c>
      <c r="DX9" s="414" t="s">
        <v>3320</v>
      </c>
      <c r="DY9" s="414" t="s">
        <v>3320</v>
      </c>
      <c r="DZ9" s="414" t="s">
        <v>3320</v>
      </c>
      <c r="EA9" s="414" t="s">
        <v>3320</v>
      </c>
      <c r="EB9" s="414" t="s">
        <v>3320</v>
      </c>
      <c r="EC9" s="414" t="s">
        <v>3320</v>
      </c>
      <c r="ED9" s="414" t="s">
        <v>3320</v>
      </c>
      <c r="EE9" s="414" t="s">
        <v>3320</v>
      </c>
      <c r="EF9" s="414" t="s">
        <v>3320</v>
      </c>
      <c r="EG9" s="414" t="s">
        <v>3320</v>
      </c>
      <c r="EH9" s="414" t="s">
        <v>3320</v>
      </c>
      <c r="EI9" s="414" t="s">
        <v>3320</v>
      </c>
      <c r="EJ9" s="414" t="s">
        <v>3320</v>
      </c>
      <c r="EK9" s="414" t="s">
        <v>3320</v>
      </c>
      <c r="EL9" s="414" t="s">
        <v>3320</v>
      </c>
      <c r="EM9" s="414" t="s">
        <v>3320</v>
      </c>
      <c r="EN9" s="414" t="s">
        <v>3320</v>
      </c>
      <c r="EO9" s="414" t="s">
        <v>3320</v>
      </c>
      <c r="EP9" s="414" t="s">
        <v>3320</v>
      </c>
      <c r="EQ9" s="414" t="s">
        <v>3320</v>
      </c>
      <c r="ER9" s="414" t="s">
        <v>3320</v>
      </c>
      <c r="ES9" s="414" t="s">
        <v>3320</v>
      </c>
      <c r="ET9" s="414" t="s">
        <v>3320</v>
      </c>
      <c r="EU9" s="414" t="s">
        <v>3320</v>
      </c>
      <c r="EV9" s="414" t="s">
        <v>3320</v>
      </c>
      <c r="EW9" s="414" t="s">
        <v>3320</v>
      </c>
      <c r="EX9" s="414" t="s">
        <v>3320</v>
      </c>
      <c r="EY9" s="414" t="s">
        <v>3320</v>
      </c>
      <c r="EZ9" s="414" t="s">
        <v>3320</v>
      </c>
      <c r="FA9" s="414" t="s">
        <v>3320</v>
      </c>
      <c r="FB9" s="414" t="s">
        <v>3320</v>
      </c>
      <c r="FC9" s="414" t="s">
        <v>3320</v>
      </c>
      <c r="FD9" s="414" t="s">
        <v>3320</v>
      </c>
      <c r="FE9" s="414" t="s">
        <v>3320</v>
      </c>
      <c r="FF9" s="414" t="s">
        <v>3320</v>
      </c>
      <c r="FG9" s="414" t="s">
        <v>3320</v>
      </c>
      <c r="FH9" s="414" t="s">
        <v>3320</v>
      </c>
      <c r="FI9" s="414" t="s">
        <v>3320</v>
      </c>
      <c r="FJ9" s="414" t="s">
        <v>3320</v>
      </c>
      <c r="FK9" s="414" t="s">
        <v>3320</v>
      </c>
      <c r="FL9" s="414" t="s">
        <v>3320</v>
      </c>
      <c r="FM9" s="414" t="s">
        <v>3320</v>
      </c>
      <c r="FN9" s="414" t="s">
        <v>3320</v>
      </c>
      <c r="FO9" s="421">
        <v>111600000</v>
      </c>
      <c r="FP9" s="421">
        <f t="shared" si="9"/>
        <v>111.6</v>
      </c>
      <c r="FQ9" s="414" t="s">
        <v>1214</v>
      </c>
      <c r="FR9" s="414" t="s">
        <v>733</v>
      </c>
      <c r="FS9" s="414" t="s">
        <v>733</v>
      </c>
      <c r="FT9" s="414" t="s">
        <v>733</v>
      </c>
      <c r="FU9" s="414" t="s">
        <v>971</v>
      </c>
      <c r="FV9" s="414" t="s">
        <v>5866</v>
      </c>
      <c r="FW9" s="413" t="s">
        <v>5867</v>
      </c>
      <c r="FX9" s="422" t="s">
        <v>5868</v>
      </c>
      <c r="FY9" s="423">
        <v>115</v>
      </c>
      <c r="FZ9" s="414" t="s">
        <v>5869</v>
      </c>
      <c r="GA9" s="421">
        <v>114500000</v>
      </c>
      <c r="GB9" s="421">
        <v>13500000</v>
      </c>
      <c r="GC9" s="421">
        <v>1100</v>
      </c>
      <c r="GD9" s="421">
        <v>458</v>
      </c>
      <c r="GE9" s="414" t="s">
        <v>5870</v>
      </c>
      <c r="GF9" s="414" t="s">
        <v>733</v>
      </c>
      <c r="GG9" s="414" t="s">
        <v>733</v>
      </c>
      <c r="GH9" s="414" t="s">
        <v>5871</v>
      </c>
      <c r="GI9" s="414" t="s">
        <v>733</v>
      </c>
      <c r="GJ9" s="414" t="s">
        <v>733</v>
      </c>
      <c r="GK9" s="414" t="s">
        <v>1214</v>
      </c>
      <c r="GL9" s="414" t="s">
        <v>733</v>
      </c>
      <c r="GM9" s="414" t="s">
        <v>733</v>
      </c>
      <c r="GN9" s="424" t="s">
        <v>5676</v>
      </c>
      <c r="GO9" s="414" t="s">
        <v>3320</v>
      </c>
      <c r="GP9" s="414" t="s">
        <v>733</v>
      </c>
      <c r="GQ9" s="414" t="s">
        <v>5872</v>
      </c>
      <c r="GR9" s="414" t="s">
        <v>733</v>
      </c>
      <c r="GS9" s="414" t="s">
        <v>5679</v>
      </c>
      <c r="GT9" s="414" t="s">
        <v>3320</v>
      </c>
      <c r="GU9" s="414" t="s">
        <v>3320</v>
      </c>
      <c r="GV9" s="414">
        <v>0.5</v>
      </c>
      <c r="GW9" s="414" t="s">
        <v>733</v>
      </c>
      <c r="GX9" s="414" t="s">
        <v>5873</v>
      </c>
      <c r="GY9" s="414" t="s">
        <v>5874</v>
      </c>
      <c r="GZ9" s="414" t="s">
        <v>733</v>
      </c>
      <c r="HA9" s="414" t="s">
        <v>3320</v>
      </c>
      <c r="HB9" s="414" t="s">
        <v>5875</v>
      </c>
      <c r="HC9" s="414" t="s">
        <v>5876</v>
      </c>
      <c r="HD9" s="414" t="s">
        <v>5683</v>
      </c>
      <c r="HE9" s="414" t="s">
        <v>5683</v>
      </c>
      <c r="HF9" s="414" t="s">
        <v>5683</v>
      </c>
      <c r="HG9" s="414" t="s">
        <v>733</v>
      </c>
      <c r="HH9" s="414" t="s">
        <v>1214</v>
      </c>
      <c r="HI9" s="414" t="s">
        <v>12618</v>
      </c>
      <c r="HJ9" s="414" t="s">
        <v>12619</v>
      </c>
      <c r="HK9" s="414" t="s">
        <v>5685</v>
      </c>
      <c r="HL9" s="414" t="s">
        <v>3320</v>
      </c>
      <c r="HM9" s="414" t="s">
        <v>3320</v>
      </c>
      <c r="HN9" s="414" t="s">
        <v>3320</v>
      </c>
      <c r="HO9" s="414" t="s">
        <v>3320</v>
      </c>
      <c r="HP9" s="414" t="s">
        <v>3320</v>
      </c>
      <c r="HQ9" s="414" t="s">
        <v>3320</v>
      </c>
      <c r="HR9" s="414" t="s">
        <v>3320</v>
      </c>
      <c r="HS9" s="414" t="s">
        <v>3320</v>
      </c>
      <c r="HT9" s="414" t="s">
        <v>3320</v>
      </c>
      <c r="HU9" s="414" t="s">
        <v>3320</v>
      </c>
      <c r="HV9" s="414" t="s">
        <v>3320</v>
      </c>
      <c r="HW9" s="414" t="s">
        <v>3320</v>
      </c>
      <c r="HX9" s="414" t="s">
        <v>3320</v>
      </c>
      <c r="HY9" s="414" t="s">
        <v>3320</v>
      </c>
      <c r="HZ9" s="414" t="s">
        <v>3320</v>
      </c>
      <c r="IA9" s="414" t="s">
        <v>3320</v>
      </c>
      <c r="IB9" s="414" t="s">
        <v>3320</v>
      </c>
      <c r="IC9" s="414" t="s">
        <v>3320</v>
      </c>
      <c r="ID9" s="414" t="s">
        <v>3320</v>
      </c>
      <c r="IE9" s="414" t="s">
        <v>3320</v>
      </c>
      <c r="IF9" s="414" t="s">
        <v>3320</v>
      </c>
      <c r="IG9" s="414" t="s">
        <v>3320</v>
      </c>
      <c r="IH9" s="414" t="s">
        <v>3320</v>
      </c>
      <c r="II9" s="414" t="s">
        <v>3320</v>
      </c>
      <c r="IJ9" s="414" t="s">
        <v>3320</v>
      </c>
      <c r="IK9" s="414" t="s">
        <v>3320</v>
      </c>
      <c r="IL9" s="414" t="s">
        <v>3320</v>
      </c>
      <c r="IM9" s="414" t="s">
        <v>3320</v>
      </c>
      <c r="IN9" s="414" t="s">
        <v>3320</v>
      </c>
      <c r="IO9" s="414" t="s">
        <v>3320</v>
      </c>
      <c r="IP9" s="414" t="s">
        <v>3320</v>
      </c>
      <c r="IQ9" s="414" t="s">
        <v>3320</v>
      </c>
      <c r="IR9" s="414" t="s">
        <v>3320</v>
      </c>
      <c r="IS9" s="414" t="s">
        <v>3320</v>
      </c>
      <c r="IT9" s="414" t="s">
        <v>3320</v>
      </c>
      <c r="IU9" s="414" t="s">
        <v>3320</v>
      </c>
      <c r="IV9" s="414" t="s">
        <v>3320</v>
      </c>
      <c r="IW9" s="414" t="s">
        <v>3320</v>
      </c>
      <c r="IX9" s="414" t="s">
        <v>287</v>
      </c>
      <c r="IY9" s="415" t="s">
        <v>5774</v>
      </c>
      <c r="IZ9" s="415" t="s">
        <v>5774</v>
      </c>
      <c r="JA9" s="414" t="s">
        <v>5775</v>
      </c>
      <c r="JB9" s="414" t="str">
        <f>IFERROR(VLOOKUP($E9,'[12]Resumen costos RNT id'!$D:$J,3,0),"")</f>
        <v/>
      </c>
      <c r="JC9" s="421" t="str">
        <f>IFERROR(VLOOKUP($E9,'[12]Resumen costos RNT id'!$D:$J,4,0),"")</f>
        <v/>
      </c>
      <c r="JD9" s="421" t="str">
        <f>IFERROR(VLOOKUP($E9,'[12]Resumen costos RNT id'!$D:$J,5,0),"")</f>
        <v/>
      </c>
      <c r="JE9" s="421" t="str">
        <f>IFERROR(VLOOKUP($E9,'[12]Resumen costos RNT id'!$D:$J,6,0),"")</f>
        <v/>
      </c>
      <c r="JF9" s="416" t="str">
        <f>IFERROR(VLOOKUP($E9,'[12]Resumen costos RNT id'!$D:$J,7,0),"")</f>
        <v/>
      </c>
      <c r="JG9" s="428" t="str">
        <f t="shared" si="10"/>
        <v/>
      </c>
      <c r="JH9" s="428" t="str">
        <f t="shared" si="11"/>
        <v/>
      </c>
      <c r="JI9" s="428" t="str">
        <f t="shared" si="11"/>
        <v/>
      </c>
      <c r="JJ9" s="428">
        <f t="shared" si="12"/>
        <v>0</v>
      </c>
      <c r="JK9" s="428">
        <f t="shared" si="13"/>
        <v>0</v>
      </c>
      <c r="JL9" s="414" t="s">
        <v>202</v>
      </c>
      <c r="JO9" s="414" t="s">
        <v>202</v>
      </c>
      <c r="JP9" s="414">
        <v>4</v>
      </c>
      <c r="JQ9" s="414">
        <f t="shared" si="14"/>
        <v>0</v>
      </c>
      <c r="JR9" s="429" t="str">
        <f>IFERROR(VLOOKUP($E9,'[13]Actualización de costos CENACE'!$A:$G,2,0),"")</f>
        <v/>
      </c>
      <c r="JS9" s="429" t="str">
        <f>IFERROR(VLOOKUP($E9,'[13]Actualización de costos CENACE'!$A:$G,3,0),"")</f>
        <v/>
      </c>
      <c r="JT9" s="429" t="str">
        <f>IFERROR(VLOOKUP($E9,'[13]Actualización de costos CENACE'!$A:$G,4,0),"")</f>
        <v/>
      </c>
      <c r="JU9" s="429" t="str">
        <f>IFERROR(VLOOKUP($E9,'[13]Actualización de costos CENACE'!$A:$G,5,0),"")</f>
        <v/>
      </c>
      <c r="JV9" s="429" t="str">
        <f>IFERROR(VLOOKUP($E9,'[13]Actualización de costos CENACE'!$A:$G,6,0),"")</f>
        <v/>
      </c>
      <c r="JW9" s="430" t="str">
        <f>IFERROR(VLOOKUP($E9,'[13]Din Costos CFE'!$J$7:$AG$150,JW$1,0),"")</f>
        <v/>
      </c>
      <c r="JX9" s="430" t="str">
        <f>IFERROR(VLOOKUP($E9,'[13]Din Costos CFE'!$J$7:$AG$150,JX$1,0),"")</f>
        <v/>
      </c>
      <c r="JY9" s="430" t="str">
        <f>IFERROR(VLOOKUP($E9,'[13]Din Costos CFE'!$J$7:$AG$150,JY$1,0),"")</f>
        <v/>
      </c>
      <c r="JZ9" s="430" t="str">
        <f>IFERROR(VLOOKUP($E9,'[13]Din Costos CFE'!$J$7:$AG$150,JZ$1,0),"")</f>
        <v/>
      </c>
      <c r="KA9" s="430" t="str">
        <f>IFERROR(VLOOKUP($E9,'[13]Din Costos CFE'!$J$7:$AG$150,KA$1,0),"")</f>
        <v/>
      </c>
      <c r="KB9" s="430" t="str">
        <f>IFERROR(VLOOKUP($E9,'[13]Din Costos CFE'!$J$7:$AG$150,KB$1,0),"")</f>
        <v/>
      </c>
      <c r="KC9" s="430" t="str">
        <f>IFERROR(VLOOKUP($E9,'[13]Din Costos CFE'!$J$7:$AG$150,KC$1,0),"")</f>
        <v/>
      </c>
      <c r="KD9" s="430" t="str">
        <f>IFERROR(VLOOKUP($E9,'[13]Din Costos CFE'!$J$7:$AG$150,KD$1,0),"")</f>
        <v/>
      </c>
      <c r="KE9" s="430" t="str">
        <f>IFERROR(VLOOKUP($E9,'[13]Din Costos CFE'!$J$7:$AG$150,KE$1,0),"")</f>
        <v/>
      </c>
      <c r="KF9" s="430" t="str">
        <f>IFERROR(VLOOKUP($E9,'[13]Din Costos CFE'!$J$7:$AG$150,KF$1,0),"")</f>
        <v/>
      </c>
      <c r="KG9" s="430" t="str">
        <f>IFERROR(VLOOKUP($E9,'[13]Din Costos CFE'!$J$7:$AG$150,KG$1,0),"")</f>
        <v/>
      </c>
      <c r="KH9" s="430" t="str">
        <f>IFERROR(VLOOKUP($E9,'[13]Din Costos CFE'!$J$7:$AG$150,KH$1,0),"")</f>
        <v/>
      </c>
      <c r="KI9" s="430" t="str">
        <f>IFERROR(VLOOKUP($E9,'[13]Din Costos CFE'!$J$7:$AG$150,KI$1,0),"")</f>
        <v/>
      </c>
      <c r="KJ9" s="430" t="str">
        <f>IFERROR(VLOOKUP($E9,'[13]Din Costos CFE'!$J$7:$AG$150,KJ$1,0),"")</f>
        <v/>
      </c>
      <c r="KK9" s="430" t="str">
        <f>IFERROR(VLOOKUP($E9,'[13]Din Costos CFE'!$J$7:$AG$150,KK$1,0),"")</f>
        <v/>
      </c>
      <c r="KL9" s="430" t="str">
        <f>IFERROR(VLOOKUP($E9,'[13]Din Costos CFE'!$J$7:$AG$150,KL$1,0),"")</f>
        <v/>
      </c>
      <c r="KM9" s="430" t="str">
        <f>IFERROR(VLOOKUP($E9,'[13]Din Costos CFE'!$J$7:$AG$150,KM$1,0),"")</f>
        <v/>
      </c>
      <c r="KN9" s="430" t="str">
        <f>IFERROR(VLOOKUP($E9,'[13]Din Costos CFE'!$J$7:$AG$150,KN$1,0),"")</f>
        <v/>
      </c>
      <c r="KO9" s="431">
        <f t="shared" si="15"/>
        <v>0</v>
      </c>
      <c r="KP9" s="431">
        <f t="shared" si="16"/>
        <v>0</v>
      </c>
      <c r="KQ9" s="431">
        <f t="shared" si="17"/>
        <v>0</v>
      </c>
      <c r="KR9" s="432" t="str">
        <f>IFERROR(VLOOKUP($E9,'[13]Din Costos CFE'!$A$6:$G$150,4,0),"")</f>
        <v/>
      </c>
      <c r="KS9" s="432" t="str">
        <f>IFERROR(VLOOKUP($E9,'[13]Din Costos CFE'!$A$6:$G$150,5,0),"")</f>
        <v/>
      </c>
      <c r="KT9" s="432" t="str">
        <f>IFERROR(VLOOKUP($E9,'[13]Din Costos CFE'!$A$6:$G$150,6,0),"")</f>
        <v/>
      </c>
      <c r="KU9" s="433" t="str">
        <f t="shared" si="18"/>
        <v/>
      </c>
      <c r="KV9" s="434" t="str">
        <f t="shared" si="19"/>
        <v/>
      </c>
      <c r="KW9" s="435" t="str">
        <f t="shared" si="20"/>
        <v/>
      </c>
      <c r="KX9" s="435"/>
      <c r="KY9" s="436" t="str">
        <f>IFERROR(VLOOKUP($E9,'[13]Detalle Costos CENACE'!$E:$IT,248,0),"")</f>
        <v/>
      </c>
      <c r="KZ9" s="414">
        <f t="shared" si="21"/>
        <v>120</v>
      </c>
      <c r="LA9" s="434" t="str">
        <f t="shared" si="22"/>
        <v/>
      </c>
      <c r="LB9" s="434" t="str">
        <f t="shared" si="23"/>
        <v/>
      </c>
      <c r="LC9" s="414">
        <f t="shared" si="24"/>
        <v>1</v>
      </c>
      <c r="LD9" s="429" t="str">
        <f>IFERROR(VLOOKUP($E9,'[13]Actualización de costos CENACE'!$A:$G,7,0),"")</f>
        <v/>
      </c>
    </row>
    <row r="10" spans="1:318" s="414" customFormat="1" ht="15" customHeight="1">
      <c r="A10" s="413" t="s">
        <v>5638</v>
      </c>
      <c r="B10" s="414">
        <v>879</v>
      </c>
      <c r="C10" s="414" t="s">
        <v>5877</v>
      </c>
      <c r="D10" s="414" t="s">
        <v>5878</v>
      </c>
      <c r="E10" s="414">
        <v>879</v>
      </c>
      <c r="F10" s="414">
        <v>28</v>
      </c>
      <c r="G10" s="414" t="s">
        <v>5879</v>
      </c>
      <c r="H10" s="414" t="s">
        <v>5880</v>
      </c>
      <c r="I10" s="415">
        <v>1</v>
      </c>
      <c r="J10" s="415"/>
      <c r="K10" s="415" t="str">
        <f t="shared" si="1"/>
        <v>Sí</v>
      </c>
      <c r="L10" s="415"/>
      <c r="M10" s="415">
        <f t="shared" si="2"/>
        <v>1</v>
      </c>
      <c r="N10" s="415"/>
      <c r="O10" s="415"/>
      <c r="P10" s="415"/>
      <c r="Q10" s="415">
        <v>1</v>
      </c>
      <c r="R10" s="415" t="str">
        <f t="shared" si="3"/>
        <v>Sí</v>
      </c>
      <c r="S10" s="415"/>
      <c r="T10" s="415"/>
      <c r="U10" s="415"/>
      <c r="V10" s="414" t="s">
        <v>5881</v>
      </c>
      <c r="W10" s="414" t="s">
        <v>5643</v>
      </c>
      <c r="X10" s="414">
        <f t="shared" si="4"/>
        <v>1</v>
      </c>
      <c r="Y10" s="414">
        <f t="shared" si="5"/>
        <v>150</v>
      </c>
      <c r="Z10" s="416" t="str">
        <f t="shared" si="6"/>
        <v/>
      </c>
      <c r="AA10" s="416">
        <f t="shared" si="7"/>
        <v>0</v>
      </c>
      <c r="AB10" s="417">
        <f t="shared" si="8"/>
        <v>0</v>
      </c>
      <c r="AC10" s="414" t="s">
        <v>5882</v>
      </c>
      <c r="AD10" s="414" t="s">
        <v>5883</v>
      </c>
      <c r="AE10" s="414" t="e">
        <f>+VLOOKUP($D10,'[12]Ramón Países '!$A:$E,4,0)</f>
        <v>#N/A</v>
      </c>
      <c r="AF10" s="414" t="s">
        <v>5693</v>
      </c>
      <c r="AG10" s="414" t="e">
        <f>+VLOOKUP($D10,'[12]Ramón Países '!$A:$E,5,0)</f>
        <v>#N/A</v>
      </c>
      <c r="AH10" s="414" t="s">
        <v>5882</v>
      </c>
      <c r="AI10" s="414" t="s">
        <v>5884</v>
      </c>
      <c r="AJ10" s="414" t="s">
        <v>5885</v>
      </c>
      <c r="AK10" s="414" t="s">
        <v>5698</v>
      </c>
      <c r="AL10" s="414" t="s">
        <v>5886</v>
      </c>
      <c r="AM10" s="414" t="s">
        <v>5887</v>
      </c>
      <c r="AN10" s="414" t="s">
        <v>3320</v>
      </c>
      <c r="AO10" s="414" t="s">
        <v>5888</v>
      </c>
      <c r="AP10" s="414" t="s">
        <v>5889</v>
      </c>
      <c r="AQ10" s="414" t="s">
        <v>5890</v>
      </c>
      <c r="AR10" s="414" t="s">
        <v>5890</v>
      </c>
      <c r="AS10" s="414" t="s">
        <v>5891</v>
      </c>
      <c r="AT10" s="414" t="s">
        <v>733</v>
      </c>
      <c r="AU10" s="414" t="s">
        <v>733</v>
      </c>
      <c r="AV10" s="414" t="s">
        <v>733</v>
      </c>
      <c r="AW10" s="414" t="s">
        <v>3320</v>
      </c>
      <c r="AX10" s="414" t="s">
        <v>5892</v>
      </c>
      <c r="AY10" s="414" t="s">
        <v>733</v>
      </c>
      <c r="AZ10" s="414" t="s">
        <v>5893</v>
      </c>
      <c r="BA10" s="414" t="s">
        <v>5894</v>
      </c>
      <c r="BB10" s="414" t="s">
        <v>5895</v>
      </c>
      <c r="BC10" s="414" t="s">
        <v>5896</v>
      </c>
      <c r="BD10" s="414" t="s">
        <v>5897</v>
      </c>
      <c r="BE10" s="414" t="s">
        <v>5898</v>
      </c>
      <c r="BF10" s="415" t="s">
        <v>1214</v>
      </c>
      <c r="BG10" s="414" t="s">
        <v>3320</v>
      </c>
      <c r="BI10" s="414" t="s">
        <v>5709</v>
      </c>
      <c r="BJ10" s="414" t="s">
        <v>5709</v>
      </c>
      <c r="BK10" s="414" t="s">
        <v>5709</v>
      </c>
      <c r="BL10" s="414" t="s">
        <v>5899</v>
      </c>
      <c r="BM10" s="415">
        <v>161</v>
      </c>
      <c r="BN10" s="414" t="s">
        <v>5712</v>
      </c>
      <c r="BO10" s="418" t="s">
        <v>12620</v>
      </c>
      <c r="BP10" s="414">
        <v>18</v>
      </c>
      <c r="BQ10" s="414">
        <v>2028</v>
      </c>
      <c r="BR10" s="414">
        <v>150</v>
      </c>
      <c r="BS10" s="415">
        <v>150</v>
      </c>
      <c r="BT10" s="414" t="s">
        <v>5666</v>
      </c>
      <c r="BU10" s="414">
        <v>252720</v>
      </c>
      <c r="BV10" s="415">
        <v>366</v>
      </c>
      <c r="BW10" s="419">
        <v>0.27853881278538811</v>
      </c>
      <c r="BX10" s="420" t="s">
        <v>910</v>
      </c>
      <c r="BY10" s="414" t="s">
        <v>733</v>
      </c>
      <c r="BZ10" s="414" t="s">
        <v>910</v>
      </c>
      <c r="CA10" s="414">
        <v>72</v>
      </c>
      <c r="CB10" s="414" t="s">
        <v>1214</v>
      </c>
      <c r="CC10" s="414">
        <v>180.7</v>
      </c>
      <c r="CD10" s="414" t="s">
        <v>5800</v>
      </c>
      <c r="CE10" s="414" t="s">
        <v>5801</v>
      </c>
      <c r="CF10" s="414" t="s">
        <v>3320</v>
      </c>
      <c r="CG10" s="414" t="s">
        <v>733</v>
      </c>
      <c r="CH10" s="414" t="s">
        <v>733</v>
      </c>
      <c r="CI10" s="414">
        <v>2.02</v>
      </c>
      <c r="CJ10" s="414">
        <v>1.89</v>
      </c>
      <c r="CK10" s="414" t="s">
        <v>5900</v>
      </c>
      <c r="CL10" s="414">
        <v>365</v>
      </c>
      <c r="CM10" s="414">
        <v>94</v>
      </c>
      <c r="CN10" s="414">
        <v>98</v>
      </c>
      <c r="CO10" s="414">
        <v>25</v>
      </c>
      <c r="CP10" s="414" t="s">
        <v>12621</v>
      </c>
      <c r="CQ10" s="414">
        <f t="shared" si="25"/>
        <v>2027</v>
      </c>
      <c r="CR10" s="414">
        <v>0.5</v>
      </c>
      <c r="CS10" s="414">
        <v>60</v>
      </c>
      <c r="CT10" s="414" t="s">
        <v>5901</v>
      </c>
      <c r="CU10" s="414">
        <v>81000000</v>
      </c>
      <c r="CV10" s="414" t="s">
        <v>3320</v>
      </c>
      <c r="CW10" s="414" t="s">
        <v>3320</v>
      </c>
      <c r="CX10" s="414" t="s">
        <v>3320</v>
      </c>
      <c r="CY10" s="414" t="s">
        <v>3320</v>
      </c>
      <c r="CZ10" s="414" t="s">
        <v>3320</v>
      </c>
      <c r="DA10" s="414" t="s">
        <v>3320</v>
      </c>
      <c r="DB10" s="414" t="s">
        <v>3320</v>
      </c>
      <c r="DC10" s="414" t="s">
        <v>3320</v>
      </c>
      <c r="DD10" s="414" t="s">
        <v>3320</v>
      </c>
      <c r="DE10" s="414" t="s">
        <v>3320</v>
      </c>
      <c r="DG10" s="414" t="s">
        <v>3320</v>
      </c>
      <c r="DH10" s="414" t="s">
        <v>3320</v>
      </c>
      <c r="DI10" s="414" t="s">
        <v>3320</v>
      </c>
      <c r="DJ10" s="414" t="s">
        <v>3320</v>
      </c>
      <c r="DK10" s="414" t="s">
        <v>3320</v>
      </c>
      <c r="DL10" s="414" t="s">
        <v>3320</v>
      </c>
      <c r="DM10" s="414" t="e">
        <f t="shared" si="26"/>
        <v>#VALUE!</v>
      </c>
      <c r="DN10" s="414" t="s">
        <v>3320</v>
      </c>
      <c r="DO10" s="414" t="s">
        <v>3320</v>
      </c>
      <c r="DP10" s="414" t="s">
        <v>3320</v>
      </c>
      <c r="DR10" s="414" t="s">
        <v>3320</v>
      </c>
      <c r="DS10" s="414" t="s">
        <v>3320</v>
      </c>
      <c r="DT10" s="414" t="s">
        <v>3320</v>
      </c>
      <c r="DU10" s="414" t="s">
        <v>3320</v>
      </c>
      <c r="DV10" s="414" t="s">
        <v>3320</v>
      </c>
      <c r="DW10" s="414" t="s">
        <v>3320</v>
      </c>
      <c r="DX10" s="414" t="s">
        <v>3320</v>
      </c>
      <c r="DY10" s="414" t="s">
        <v>3320</v>
      </c>
      <c r="DZ10" s="414" t="s">
        <v>3320</v>
      </c>
      <c r="EA10" s="414" t="s">
        <v>3320</v>
      </c>
      <c r="EB10" s="414" t="s">
        <v>3320</v>
      </c>
      <c r="EC10" s="414" t="s">
        <v>3320</v>
      </c>
      <c r="ED10" s="414" t="s">
        <v>3320</v>
      </c>
      <c r="EE10" s="414" t="s">
        <v>3320</v>
      </c>
      <c r="EF10" s="414" t="s">
        <v>3320</v>
      </c>
      <c r="EG10" s="414" t="s">
        <v>3320</v>
      </c>
      <c r="EH10" s="414" t="s">
        <v>3320</v>
      </c>
      <c r="EI10" s="414" t="s">
        <v>3320</v>
      </c>
      <c r="EJ10" s="414" t="s">
        <v>3320</v>
      </c>
      <c r="EK10" s="414" t="s">
        <v>3320</v>
      </c>
      <c r="EL10" s="414" t="s">
        <v>3320</v>
      </c>
      <c r="EM10" s="414" t="s">
        <v>3320</v>
      </c>
      <c r="EN10" s="414" t="s">
        <v>3320</v>
      </c>
      <c r="EO10" s="414" t="s">
        <v>3320</v>
      </c>
      <c r="EP10" s="414" t="s">
        <v>3320</v>
      </c>
      <c r="EQ10" s="414" t="s">
        <v>3320</v>
      </c>
      <c r="ER10" s="414" t="s">
        <v>3320</v>
      </c>
      <c r="ES10" s="414" t="s">
        <v>3320</v>
      </c>
      <c r="ET10" s="414" t="s">
        <v>3320</v>
      </c>
      <c r="EU10" s="414" t="s">
        <v>3320</v>
      </c>
      <c r="EV10" s="414" t="s">
        <v>3320</v>
      </c>
      <c r="EW10" s="414" t="s">
        <v>3320</v>
      </c>
      <c r="EX10" s="414" t="s">
        <v>3320</v>
      </c>
      <c r="EY10" s="414" t="s">
        <v>3320</v>
      </c>
      <c r="EZ10" s="414" t="s">
        <v>3320</v>
      </c>
      <c r="FA10" s="414" t="s">
        <v>3320</v>
      </c>
      <c r="FB10" s="414" t="s">
        <v>3320</v>
      </c>
      <c r="FC10" s="414" t="s">
        <v>3320</v>
      </c>
      <c r="FD10" s="414" t="s">
        <v>3320</v>
      </c>
      <c r="FE10" s="414" t="s">
        <v>3320</v>
      </c>
      <c r="FF10" s="414" t="s">
        <v>3320</v>
      </c>
      <c r="FG10" s="414" t="s">
        <v>3320</v>
      </c>
      <c r="FH10" s="414" t="s">
        <v>3320</v>
      </c>
      <c r="FI10" s="414" t="s">
        <v>3320</v>
      </c>
      <c r="FJ10" s="414" t="s">
        <v>3320</v>
      </c>
      <c r="FK10" s="414" t="s">
        <v>3320</v>
      </c>
      <c r="FL10" s="414" t="s">
        <v>3320</v>
      </c>
      <c r="FM10" s="414" t="s">
        <v>3320</v>
      </c>
      <c r="FN10" s="414" t="s">
        <v>3320</v>
      </c>
      <c r="FO10" s="421">
        <v>220000000</v>
      </c>
      <c r="FP10" s="421">
        <f t="shared" si="9"/>
        <v>220</v>
      </c>
      <c r="FQ10" s="414" t="s">
        <v>733</v>
      </c>
      <c r="FR10" s="414" t="s">
        <v>1214</v>
      </c>
      <c r="FS10" s="414" t="s">
        <v>733</v>
      </c>
      <c r="FT10" s="414" t="s">
        <v>733</v>
      </c>
      <c r="FU10" s="414" t="s">
        <v>1347</v>
      </c>
      <c r="FV10" s="414" t="s">
        <v>5902</v>
      </c>
      <c r="FW10" s="414" t="s">
        <v>5903</v>
      </c>
      <c r="FX10" s="422" t="s">
        <v>5904</v>
      </c>
      <c r="FY10" s="423">
        <v>161</v>
      </c>
      <c r="FZ10" s="414" t="s">
        <v>5905</v>
      </c>
      <c r="GA10" s="421">
        <v>233900000</v>
      </c>
      <c r="GB10" s="421">
        <v>31000000</v>
      </c>
      <c r="GC10" s="421">
        <v>2416</v>
      </c>
      <c r="GD10" s="421">
        <v>833</v>
      </c>
      <c r="GE10" s="414" t="s">
        <v>5906</v>
      </c>
      <c r="GF10" s="414" t="s">
        <v>733</v>
      </c>
      <c r="GG10" s="414" t="s">
        <v>733</v>
      </c>
      <c r="GH10" s="414" t="s">
        <v>5907</v>
      </c>
      <c r="GI10" s="414" t="s">
        <v>733</v>
      </c>
      <c r="GJ10" s="414" t="s">
        <v>1214</v>
      </c>
      <c r="GK10" s="414" t="s">
        <v>733</v>
      </c>
      <c r="GL10" s="414" t="s">
        <v>733</v>
      </c>
      <c r="GM10" s="414" t="s">
        <v>1214</v>
      </c>
      <c r="GN10" s="424" t="s">
        <v>5676</v>
      </c>
      <c r="GO10" s="414" t="s">
        <v>3320</v>
      </c>
      <c r="GP10" s="414" t="s">
        <v>733</v>
      </c>
      <c r="GQ10" s="414" t="s">
        <v>5721</v>
      </c>
      <c r="GR10" s="414" t="s">
        <v>1214</v>
      </c>
      <c r="GS10" s="414" t="s">
        <v>1214</v>
      </c>
      <c r="GT10" s="414" t="s">
        <v>3320</v>
      </c>
      <c r="GU10" s="414" t="s">
        <v>3320</v>
      </c>
      <c r="GV10" s="414">
        <v>0</v>
      </c>
      <c r="GW10" s="414" t="s">
        <v>1214</v>
      </c>
      <c r="GX10" s="414" t="s">
        <v>1214</v>
      </c>
      <c r="GY10" s="414" t="s">
        <v>3320</v>
      </c>
      <c r="GZ10" s="414" t="s">
        <v>1214</v>
      </c>
      <c r="HA10" s="414" t="s">
        <v>3320</v>
      </c>
      <c r="HB10" s="414" t="s">
        <v>5908</v>
      </c>
      <c r="HC10" s="414" t="s">
        <v>5909</v>
      </c>
      <c r="HD10" s="414" t="s">
        <v>3320</v>
      </c>
      <c r="HE10" s="414" t="s">
        <v>3320</v>
      </c>
      <c r="HF10" s="414" t="s">
        <v>3320</v>
      </c>
      <c r="HG10" s="414" t="s">
        <v>733</v>
      </c>
      <c r="HH10" s="414" t="s">
        <v>1214</v>
      </c>
      <c r="HI10" s="414" t="s">
        <v>12622</v>
      </c>
      <c r="HJ10" s="414" t="s">
        <v>12623</v>
      </c>
      <c r="HK10" s="414" t="s">
        <v>5685</v>
      </c>
      <c r="HL10" s="414" t="s">
        <v>3320</v>
      </c>
      <c r="HM10" s="414" t="s">
        <v>3320</v>
      </c>
      <c r="HN10" s="414" t="s">
        <v>3320</v>
      </c>
      <c r="HO10" s="414" t="s">
        <v>3320</v>
      </c>
      <c r="HP10" s="414" t="s">
        <v>3320</v>
      </c>
      <c r="HQ10" s="414" t="s">
        <v>3320</v>
      </c>
      <c r="HR10" s="414" t="s">
        <v>3320</v>
      </c>
      <c r="HS10" s="414" t="s">
        <v>3320</v>
      </c>
      <c r="HT10" s="414" t="s">
        <v>3320</v>
      </c>
      <c r="HU10" s="414" t="s">
        <v>3320</v>
      </c>
      <c r="HV10" s="414" t="s">
        <v>3320</v>
      </c>
      <c r="HW10" s="414" t="s">
        <v>3320</v>
      </c>
      <c r="HX10" s="414" t="s">
        <v>3320</v>
      </c>
      <c r="HY10" s="414" t="s">
        <v>3320</v>
      </c>
      <c r="HZ10" s="414" t="s">
        <v>3320</v>
      </c>
      <c r="IA10" s="414" t="s">
        <v>3320</v>
      </c>
      <c r="IB10" s="414" t="s">
        <v>3320</v>
      </c>
      <c r="IC10" s="414" t="s">
        <v>3320</v>
      </c>
      <c r="ID10" s="414" t="s">
        <v>3320</v>
      </c>
      <c r="IE10" s="414" t="s">
        <v>3320</v>
      </c>
      <c r="IF10" s="414" t="s">
        <v>3320</v>
      </c>
      <c r="IG10" s="414" t="s">
        <v>3320</v>
      </c>
      <c r="IH10" s="414" t="s">
        <v>3320</v>
      </c>
      <c r="II10" s="414" t="s">
        <v>3320</v>
      </c>
      <c r="IJ10" s="414" t="s">
        <v>3320</v>
      </c>
      <c r="IK10" s="414" t="s">
        <v>3320</v>
      </c>
      <c r="IL10" s="414" t="s">
        <v>3320</v>
      </c>
      <c r="IM10" s="414" t="s">
        <v>3320</v>
      </c>
      <c r="IN10" s="414" t="s">
        <v>3320</v>
      </c>
      <c r="IO10" s="414" t="s">
        <v>3320</v>
      </c>
      <c r="IP10" s="414" t="s">
        <v>3320</v>
      </c>
      <c r="IQ10" s="414" t="s">
        <v>3320</v>
      </c>
      <c r="IR10" s="414" t="s">
        <v>3320</v>
      </c>
      <c r="IS10" s="414" t="s">
        <v>3320</v>
      </c>
      <c r="IT10" s="414" t="s">
        <v>3320</v>
      </c>
      <c r="IU10" s="414" t="s">
        <v>3320</v>
      </c>
      <c r="IV10" s="414" t="s">
        <v>3320</v>
      </c>
      <c r="IW10" s="414" t="s">
        <v>3320</v>
      </c>
      <c r="IX10" s="413" t="s">
        <v>5773</v>
      </c>
      <c r="IY10" s="439" t="s">
        <v>5774</v>
      </c>
      <c r="IZ10" s="439" t="s">
        <v>5774</v>
      </c>
      <c r="JA10" s="413" t="s">
        <v>5775</v>
      </c>
      <c r="JB10" s="414" t="str">
        <f>IFERROR(VLOOKUP($E10,'[12]Resumen costos RNT id'!$D:$J,3,0),"")</f>
        <v/>
      </c>
      <c r="JC10" s="421" t="str">
        <f>IFERROR(VLOOKUP($E10,'[12]Resumen costos RNT id'!$D:$J,4,0),"")</f>
        <v/>
      </c>
      <c r="JD10" s="421" t="str">
        <f>IFERROR(VLOOKUP($E10,'[12]Resumen costos RNT id'!$D:$J,5,0),"")</f>
        <v/>
      </c>
      <c r="JE10" s="421" t="str">
        <f>IFERROR(VLOOKUP($E10,'[12]Resumen costos RNT id'!$D:$J,6,0),"")</f>
        <v/>
      </c>
      <c r="JF10" s="416" t="str">
        <f>IFERROR(VLOOKUP($E10,'[12]Resumen costos RNT id'!$D:$J,7,0),"")</f>
        <v/>
      </c>
      <c r="JG10" s="428" t="str">
        <f t="shared" si="10"/>
        <v/>
      </c>
      <c r="JH10" s="428" t="str">
        <f t="shared" si="11"/>
        <v/>
      </c>
      <c r="JI10" s="428" t="str">
        <f t="shared" si="11"/>
        <v/>
      </c>
      <c r="JJ10" s="428">
        <f t="shared" si="12"/>
        <v>0</v>
      </c>
      <c r="JK10" s="428">
        <f t="shared" si="13"/>
        <v>0</v>
      </c>
      <c r="JL10" s="414" t="s">
        <v>202</v>
      </c>
      <c r="JO10" s="414" t="s">
        <v>202</v>
      </c>
      <c r="JP10" s="414">
        <v>7</v>
      </c>
      <c r="JQ10" s="414">
        <f t="shared" si="14"/>
        <v>0</v>
      </c>
      <c r="JR10" s="429" t="str">
        <f>IFERROR(VLOOKUP($E10,'[13]Actualización de costos CENACE'!$A:$G,2,0),"")</f>
        <v/>
      </c>
      <c r="JS10" s="429" t="str">
        <f>IFERROR(VLOOKUP($E10,'[13]Actualización de costos CENACE'!$A:$G,3,0),"")</f>
        <v/>
      </c>
      <c r="JT10" s="429" t="str">
        <f>IFERROR(VLOOKUP($E10,'[13]Actualización de costos CENACE'!$A:$G,4,0),"")</f>
        <v/>
      </c>
      <c r="JU10" s="429" t="str">
        <f>IFERROR(VLOOKUP($E10,'[13]Actualización de costos CENACE'!$A:$G,5,0),"")</f>
        <v/>
      </c>
      <c r="JV10" s="429" t="str">
        <f>IFERROR(VLOOKUP($E10,'[13]Actualización de costos CENACE'!$A:$G,6,0),"")</f>
        <v/>
      </c>
      <c r="JW10" s="430" t="str">
        <f>IFERROR(VLOOKUP($E10,'[13]Din Costos CFE'!$J$7:$AG$150,JW$1,0),"")</f>
        <v/>
      </c>
      <c r="JX10" s="430" t="str">
        <f>IFERROR(VLOOKUP($E10,'[13]Din Costos CFE'!$J$7:$AG$150,JX$1,0),"")</f>
        <v/>
      </c>
      <c r="JY10" s="430" t="str">
        <f>IFERROR(VLOOKUP($E10,'[13]Din Costos CFE'!$J$7:$AG$150,JY$1,0),"")</f>
        <v/>
      </c>
      <c r="JZ10" s="430" t="str">
        <f>IFERROR(VLOOKUP($E10,'[13]Din Costos CFE'!$J$7:$AG$150,JZ$1,0),"")</f>
        <v/>
      </c>
      <c r="KA10" s="430" t="str">
        <f>IFERROR(VLOOKUP($E10,'[13]Din Costos CFE'!$J$7:$AG$150,KA$1,0),"")</f>
        <v/>
      </c>
      <c r="KB10" s="430" t="str">
        <f>IFERROR(VLOOKUP($E10,'[13]Din Costos CFE'!$J$7:$AG$150,KB$1,0),"")</f>
        <v/>
      </c>
      <c r="KC10" s="430" t="str">
        <f>IFERROR(VLOOKUP($E10,'[13]Din Costos CFE'!$J$7:$AG$150,KC$1,0),"")</f>
        <v/>
      </c>
      <c r="KD10" s="430" t="str">
        <f>IFERROR(VLOOKUP($E10,'[13]Din Costos CFE'!$J$7:$AG$150,KD$1,0),"")</f>
        <v/>
      </c>
      <c r="KE10" s="430" t="str">
        <f>IFERROR(VLOOKUP($E10,'[13]Din Costos CFE'!$J$7:$AG$150,KE$1,0),"")</f>
        <v/>
      </c>
      <c r="KF10" s="430" t="str">
        <f>IFERROR(VLOOKUP($E10,'[13]Din Costos CFE'!$J$7:$AG$150,KF$1,0),"")</f>
        <v/>
      </c>
      <c r="KG10" s="430" t="str">
        <f>IFERROR(VLOOKUP($E10,'[13]Din Costos CFE'!$J$7:$AG$150,KG$1,0),"")</f>
        <v/>
      </c>
      <c r="KH10" s="430" t="str">
        <f>IFERROR(VLOOKUP($E10,'[13]Din Costos CFE'!$J$7:$AG$150,KH$1,0),"")</f>
        <v/>
      </c>
      <c r="KI10" s="430" t="str">
        <f>IFERROR(VLOOKUP($E10,'[13]Din Costos CFE'!$J$7:$AG$150,KI$1,0),"")</f>
        <v/>
      </c>
      <c r="KJ10" s="430" t="str">
        <f>IFERROR(VLOOKUP($E10,'[13]Din Costos CFE'!$J$7:$AG$150,KJ$1,0),"")</f>
        <v/>
      </c>
      <c r="KK10" s="430" t="str">
        <f>IFERROR(VLOOKUP($E10,'[13]Din Costos CFE'!$J$7:$AG$150,KK$1,0),"")</f>
        <v/>
      </c>
      <c r="KL10" s="430" t="str">
        <f>IFERROR(VLOOKUP($E10,'[13]Din Costos CFE'!$J$7:$AG$150,KL$1,0),"")</f>
        <v/>
      </c>
      <c r="KM10" s="430" t="str">
        <f>IFERROR(VLOOKUP($E10,'[13]Din Costos CFE'!$J$7:$AG$150,KM$1,0),"")</f>
        <v/>
      </c>
      <c r="KN10" s="430" t="str">
        <f>IFERROR(VLOOKUP($E10,'[13]Din Costos CFE'!$J$7:$AG$150,KN$1,0),"")</f>
        <v/>
      </c>
      <c r="KO10" s="431">
        <f t="shared" si="15"/>
        <v>0</v>
      </c>
      <c r="KP10" s="431">
        <f t="shared" si="16"/>
        <v>0</v>
      </c>
      <c r="KQ10" s="431">
        <f t="shared" si="17"/>
        <v>0</v>
      </c>
      <c r="KR10" s="432" t="str">
        <f>IFERROR(VLOOKUP($E10,'[13]Din Costos CFE'!$A$6:$G$150,4,0),"")</f>
        <v/>
      </c>
      <c r="KS10" s="432" t="str">
        <f>IFERROR(VLOOKUP($E10,'[13]Din Costos CFE'!$A$6:$G$150,5,0),"")</f>
        <v/>
      </c>
      <c r="KT10" s="432" t="str">
        <f>IFERROR(VLOOKUP($E10,'[13]Din Costos CFE'!$A$6:$G$150,6,0),"")</f>
        <v/>
      </c>
      <c r="KU10" s="438" t="str">
        <f t="shared" si="18"/>
        <v/>
      </c>
      <c r="KV10" s="434" t="str">
        <f t="shared" si="19"/>
        <v/>
      </c>
      <c r="KW10" s="435" t="str">
        <f t="shared" si="20"/>
        <v/>
      </c>
      <c r="KX10" s="435" t="s">
        <v>5910</v>
      </c>
      <c r="KY10" s="436" t="str">
        <f>IFERROR(VLOOKUP($E10,'[13]Detalle Costos CENACE'!$E:$IT,248,0),"")</f>
        <v/>
      </c>
      <c r="KZ10" s="414">
        <f t="shared" si="21"/>
        <v>150</v>
      </c>
      <c r="LA10" s="434" t="str">
        <f t="shared" si="22"/>
        <v/>
      </c>
      <c r="LB10" s="434" t="str">
        <f t="shared" si="23"/>
        <v/>
      </c>
      <c r="LC10" s="414">
        <f t="shared" si="24"/>
        <v>1</v>
      </c>
      <c r="LD10" s="429" t="str">
        <f>IFERROR(VLOOKUP($E10,'[13]Actualización de costos CENACE'!$A:$G,7,0),"")</f>
        <v/>
      </c>
      <c r="LE10" s="414" t="s">
        <v>5911</v>
      </c>
      <c r="LF10" s="414" t="s">
        <v>5777</v>
      </c>
    </row>
    <row r="11" spans="1:318" s="414" customFormat="1" ht="15" customHeight="1">
      <c r="A11" s="413" t="s">
        <v>5638</v>
      </c>
      <c r="B11" s="414">
        <v>1127</v>
      </c>
      <c r="C11" s="414" t="s">
        <v>5912</v>
      </c>
      <c r="D11" s="414" t="s">
        <v>5913</v>
      </c>
      <c r="E11" s="414">
        <v>1127</v>
      </c>
      <c r="F11" s="414">
        <v>6</v>
      </c>
      <c r="G11" s="414" t="s">
        <v>813</v>
      </c>
      <c r="H11" s="414" t="s">
        <v>5914</v>
      </c>
      <c r="I11" s="415">
        <v>1</v>
      </c>
      <c r="J11" s="415"/>
      <c r="K11" s="415" t="str">
        <f t="shared" si="1"/>
        <v>Sí</v>
      </c>
      <c r="L11" s="415">
        <v>1</v>
      </c>
      <c r="M11" s="415">
        <f t="shared" si="2"/>
        <v>1</v>
      </c>
      <c r="N11" s="415"/>
      <c r="O11" s="415"/>
      <c r="P11" s="415"/>
      <c r="Q11" s="415">
        <v>1</v>
      </c>
      <c r="R11" s="415" t="str">
        <f t="shared" si="3"/>
        <v>Sí</v>
      </c>
      <c r="S11" s="415">
        <v>1</v>
      </c>
      <c r="T11" s="415"/>
      <c r="U11" s="415"/>
      <c r="V11" s="414" t="s">
        <v>5915</v>
      </c>
      <c r="W11" s="414" t="s">
        <v>5916</v>
      </c>
      <c r="X11" s="414">
        <f t="shared" si="4"/>
        <v>1.5</v>
      </c>
      <c r="Y11" s="414">
        <f t="shared" si="5"/>
        <v>388.5</v>
      </c>
      <c r="Z11" s="416" t="str">
        <f t="shared" si="6"/>
        <v/>
      </c>
      <c r="AA11" s="416">
        <f t="shared" si="7"/>
        <v>0</v>
      </c>
      <c r="AB11" s="417">
        <f t="shared" si="8"/>
        <v>0</v>
      </c>
      <c r="AC11" s="414" t="s">
        <v>5917</v>
      </c>
      <c r="AD11" s="414" t="s">
        <v>5917</v>
      </c>
      <c r="AE11" s="414" t="e">
        <f>+VLOOKUP($D11,'[12]Ramón Países '!$A:$E,4,0)</f>
        <v>#N/A</v>
      </c>
      <c r="AF11" s="414" t="s">
        <v>5646</v>
      </c>
      <c r="AG11" s="414" t="e">
        <f>+VLOOKUP($D11,'[12]Ramón Países '!$A:$E,5,0)</f>
        <v>#N/A</v>
      </c>
      <c r="AH11" s="413" t="s">
        <v>5918</v>
      </c>
      <c r="AI11" s="414" t="s">
        <v>5919</v>
      </c>
      <c r="AJ11" s="414" t="s">
        <v>5920</v>
      </c>
      <c r="AK11" s="414" t="s">
        <v>5698</v>
      </c>
      <c r="AL11" s="414" t="s">
        <v>5921</v>
      </c>
      <c r="AM11" s="414" t="s">
        <v>5922</v>
      </c>
      <c r="AN11" s="414" t="s">
        <v>3320</v>
      </c>
      <c r="AO11" s="414" t="s">
        <v>5923</v>
      </c>
      <c r="AP11" s="414" t="s">
        <v>5698</v>
      </c>
      <c r="AQ11" s="414" t="s">
        <v>5924</v>
      </c>
      <c r="AR11" s="414" t="s">
        <v>5925</v>
      </c>
      <c r="AS11" s="414" t="s">
        <v>5926</v>
      </c>
      <c r="AT11" s="414" t="s">
        <v>733</v>
      </c>
      <c r="AU11" s="414" t="s">
        <v>733</v>
      </c>
      <c r="AV11" s="414" t="s">
        <v>733</v>
      </c>
      <c r="AW11" s="414" t="s">
        <v>3320</v>
      </c>
      <c r="AX11" s="414" t="s">
        <v>5927</v>
      </c>
      <c r="AY11" s="414" t="s">
        <v>733</v>
      </c>
      <c r="AZ11" s="414" t="s">
        <v>5928</v>
      </c>
      <c r="BA11" s="414" t="s">
        <v>5929</v>
      </c>
      <c r="BB11" s="414" t="s">
        <v>5930</v>
      </c>
      <c r="BC11" s="414" t="s">
        <v>5931</v>
      </c>
      <c r="BD11" s="414" t="s">
        <v>5932</v>
      </c>
      <c r="BE11" s="414" t="s">
        <v>5933</v>
      </c>
      <c r="BF11" s="415" t="s">
        <v>1214</v>
      </c>
      <c r="BG11" s="414" t="s">
        <v>3320</v>
      </c>
      <c r="BI11" s="414" t="s">
        <v>2043</v>
      </c>
      <c r="BJ11" s="414" t="s">
        <v>2043</v>
      </c>
      <c r="BK11" s="414" t="s">
        <v>5934</v>
      </c>
      <c r="BL11" s="414" t="s">
        <v>5935</v>
      </c>
      <c r="BM11" s="415">
        <v>400</v>
      </c>
      <c r="BN11" s="414" t="s">
        <v>5936</v>
      </c>
      <c r="BO11" s="418" t="s">
        <v>12624</v>
      </c>
      <c r="BP11" s="415">
        <v>24</v>
      </c>
      <c r="BQ11" s="414">
        <v>2029</v>
      </c>
      <c r="BR11" s="414">
        <v>259</v>
      </c>
      <c r="BS11" s="415">
        <v>259</v>
      </c>
      <c r="BT11" s="414" t="s">
        <v>5666</v>
      </c>
      <c r="BU11" s="414">
        <v>37</v>
      </c>
      <c r="BV11" s="415">
        <v>930.22</v>
      </c>
      <c r="BW11" s="419">
        <v>0.40999806068299216</v>
      </c>
      <c r="BX11" s="420" t="s">
        <v>910</v>
      </c>
      <c r="BY11" s="414" t="s">
        <v>733</v>
      </c>
      <c r="BZ11" s="414" t="s">
        <v>910</v>
      </c>
      <c r="CA11" s="414" t="s">
        <v>3320</v>
      </c>
      <c r="CB11" s="414" t="s">
        <v>3320</v>
      </c>
      <c r="CC11" s="414" t="s">
        <v>3320</v>
      </c>
      <c r="CD11" s="414" t="s">
        <v>3320</v>
      </c>
      <c r="CE11" s="414" t="s">
        <v>3320</v>
      </c>
      <c r="CF11" s="414" t="s">
        <v>3320</v>
      </c>
      <c r="CG11" s="414" t="s">
        <v>3320</v>
      </c>
      <c r="CH11" s="414" t="s">
        <v>3320</v>
      </c>
      <c r="CI11" s="414" t="s">
        <v>3320</v>
      </c>
      <c r="CJ11" s="414" t="s">
        <v>3320</v>
      </c>
      <c r="CL11" s="414" t="s">
        <v>3320</v>
      </c>
      <c r="CM11" s="414" t="s">
        <v>3320</v>
      </c>
      <c r="CN11" s="414" t="s">
        <v>3320</v>
      </c>
      <c r="CO11" s="414" t="s">
        <v>3320</v>
      </c>
      <c r="CP11" s="414" t="s">
        <v>3320</v>
      </c>
      <c r="CQ11" s="414" t="e">
        <f t="shared" si="25"/>
        <v>#VALUE!</v>
      </c>
      <c r="CR11" s="414" t="s">
        <v>3320</v>
      </c>
      <c r="CS11" s="414" t="s">
        <v>3320</v>
      </c>
      <c r="CT11" s="414" t="s">
        <v>3320</v>
      </c>
      <c r="CU11" s="414" t="s">
        <v>3320</v>
      </c>
      <c r="CV11" s="414">
        <v>7</v>
      </c>
      <c r="CW11" s="414">
        <v>12.5</v>
      </c>
      <c r="CX11" s="414" t="s">
        <v>733</v>
      </c>
      <c r="CY11" s="414" t="s">
        <v>5937</v>
      </c>
      <c r="CZ11" s="414">
        <v>41</v>
      </c>
      <c r="DA11" s="414" t="s">
        <v>1214</v>
      </c>
      <c r="DB11" s="414" t="s">
        <v>733</v>
      </c>
      <c r="DC11" s="414" t="s">
        <v>733</v>
      </c>
      <c r="DD11" s="414">
        <v>3591.6</v>
      </c>
      <c r="DE11" s="414">
        <v>2976.88</v>
      </c>
      <c r="DF11" s="414" t="s">
        <v>5938</v>
      </c>
      <c r="DG11" s="414">
        <v>365</v>
      </c>
      <c r="DH11" s="414">
        <v>82.2</v>
      </c>
      <c r="DI11" s="414">
        <v>98</v>
      </c>
      <c r="DJ11" s="414">
        <v>25</v>
      </c>
      <c r="DK11" s="414" t="s">
        <v>12625</v>
      </c>
      <c r="DL11" s="414">
        <v>1.31</v>
      </c>
      <c r="DM11" s="414">
        <f t="shared" si="26"/>
        <v>2026</v>
      </c>
      <c r="DN11" s="414">
        <v>59</v>
      </c>
      <c r="DO11" s="414" t="s">
        <v>5939</v>
      </c>
      <c r="DP11" s="414">
        <v>11493000</v>
      </c>
      <c r="DR11" s="414" t="s">
        <v>3320</v>
      </c>
      <c r="DS11" s="414" t="s">
        <v>3320</v>
      </c>
      <c r="DT11" s="414" t="s">
        <v>3320</v>
      </c>
      <c r="DU11" s="414" t="s">
        <v>3320</v>
      </c>
      <c r="DV11" s="414" t="s">
        <v>3320</v>
      </c>
      <c r="DW11" s="414" t="s">
        <v>3320</v>
      </c>
      <c r="DX11" s="414" t="s">
        <v>3320</v>
      </c>
      <c r="DY11" s="414" t="s">
        <v>3320</v>
      </c>
      <c r="DZ11" s="414" t="s">
        <v>3320</v>
      </c>
      <c r="EA11" s="414" t="s">
        <v>3320</v>
      </c>
      <c r="EB11" s="414" t="s">
        <v>3320</v>
      </c>
      <c r="EC11" s="414" t="s">
        <v>3320</v>
      </c>
      <c r="ED11" s="414" t="s">
        <v>3320</v>
      </c>
      <c r="EE11" s="414" t="s">
        <v>3320</v>
      </c>
      <c r="EF11" s="414" t="s">
        <v>3320</v>
      </c>
      <c r="EG11" s="414" t="s">
        <v>3320</v>
      </c>
      <c r="EH11" s="414" t="s">
        <v>3320</v>
      </c>
      <c r="EI11" s="414" t="s">
        <v>3320</v>
      </c>
      <c r="EJ11" s="414" t="s">
        <v>3320</v>
      </c>
      <c r="EK11" s="414" t="s">
        <v>3320</v>
      </c>
      <c r="EL11" s="414" t="s">
        <v>3320</v>
      </c>
      <c r="EM11" s="414" t="s">
        <v>3320</v>
      </c>
      <c r="EN11" s="414" t="s">
        <v>3320</v>
      </c>
      <c r="EO11" s="414" t="s">
        <v>3320</v>
      </c>
      <c r="EP11" s="414" t="s">
        <v>3320</v>
      </c>
      <c r="EQ11" s="414" t="s">
        <v>3320</v>
      </c>
      <c r="ER11" s="414" t="s">
        <v>3320</v>
      </c>
      <c r="ES11" s="414" t="s">
        <v>3320</v>
      </c>
      <c r="ET11" s="414" t="s">
        <v>3320</v>
      </c>
      <c r="EU11" s="414" t="s">
        <v>3320</v>
      </c>
      <c r="EV11" s="414" t="s">
        <v>3320</v>
      </c>
      <c r="EW11" s="414" t="s">
        <v>3320</v>
      </c>
      <c r="EX11" s="414" t="s">
        <v>3320</v>
      </c>
      <c r="EY11" s="414" t="s">
        <v>3320</v>
      </c>
      <c r="EZ11" s="414" t="s">
        <v>3320</v>
      </c>
      <c r="FA11" s="414" t="s">
        <v>3320</v>
      </c>
      <c r="FB11" s="414" t="s">
        <v>3320</v>
      </c>
      <c r="FC11" s="414" t="s">
        <v>3320</v>
      </c>
      <c r="FD11" s="414" t="s">
        <v>3320</v>
      </c>
      <c r="FE11" s="414" t="s">
        <v>3320</v>
      </c>
      <c r="FF11" s="414" t="s">
        <v>3320</v>
      </c>
      <c r="FG11" s="414" t="s">
        <v>3320</v>
      </c>
      <c r="FH11" s="414" t="s">
        <v>3320</v>
      </c>
      <c r="FI11" s="414" t="s">
        <v>3320</v>
      </c>
      <c r="FJ11" s="414" t="s">
        <v>3320</v>
      </c>
      <c r="FK11" s="414" t="s">
        <v>3320</v>
      </c>
      <c r="FL11" s="414" t="s">
        <v>3320</v>
      </c>
      <c r="FM11" s="414" t="s">
        <v>3320</v>
      </c>
      <c r="FN11" s="414" t="s">
        <v>3320</v>
      </c>
      <c r="FO11" s="421">
        <v>404456071</v>
      </c>
      <c r="FP11" s="421">
        <f t="shared" si="9"/>
        <v>404.45607100000001</v>
      </c>
      <c r="FQ11" s="414" t="s">
        <v>1214</v>
      </c>
      <c r="FR11" s="414" t="s">
        <v>733</v>
      </c>
      <c r="FS11" s="414" t="s">
        <v>733</v>
      </c>
      <c r="FT11" s="414" t="s">
        <v>733</v>
      </c>
      <c r="FU11" s="414" t="s">
        <v>791</v>
      </c>
      <c r="FV11" s="414" t="s">
        <v>5940</v>
      </c>
      <c r="FW11" s="414" t="s">
        <v>5941</v>
      </c>
      <c r="FX11" s="422" t="s">
        <v>5942</v>
      </c>
      <c r="FY11" s="423">
        <v>400</v>
      </c>
      <c r="FZ11" s="414" t="s">
        <v>5943</v>
      </c>
      <c r="GA11" s="421">
        <v>374263721.39999998</v>
      </c>
      <c r="GB11" s="421">
        <v>30192349.93</v>
      </c>
      <c r="GC11" s="421">
        <v>1674.58</v>
      </c>
      <c r="GD11" s="421">
        <v>964</v>
      </c>
      <c r="GE11" s="414" t="s">
        <v>5944</v>
      </c>
      <c r="GF11" s="414" t="s">
        <v>733</v>
      </c>
      <c r="GG11" s="414" t="s">
        <v>733</v>
      </c>
      <c r="GH11" s="414" t="s">
        <v>5945</v>
      </c>
      <c r="GI11" s="414" t="s">
        <v>733</v>
      </c>
      <c r="GJ11" s="414" t="s">
        <v>1214</v>
      </c>
      <c r="GK11" s="414" t="s">
        <v>733</v>
      </c>
      <c r="GL11" s="414" t="s">
        <v>733</v>
      </c>
      <c r="GM11" s="414" t="s">
        <v>733</v>
      </c>
      <c r="GN11" s="424" t="s">
        <v>5676</v>
      </c>
      <c r="GO11" s="414" t="s">
        <v>3320</v>
      </c>
      <c r="GP11" s="414" t="s">
        <v>733</v>
      </c>
      <c r="GQ11" s="414" t="s">
        <v>5721</v>
      </c>
      <c r="GR11" s="414" t="s">
        <v>733</v>
      </c>
      <c r="GS11" s="414" t="s">
        <v>5946</v>
      </c>
      <c r="GT11" s="414" t="s">
        <v>5947</v>
      </c>
      <c r="GU11" s="414" t="s">
        <v>3320</v>
      </c>
      <c r="GV11" s="414">
        <v>0.1</v>
      </c>
      <c r="GW11" s="414" t="s">
        <v>733</v>
      </c>
      <c r="GX11" s="414" t="s">
        <v>5948</v>
      </c>
      <c r="GY11" s="414" t="s">
        <v>5949</v>
      </c>
      <c r="GZ11" s="414" t="s">
        <v>733</v>
      </c>
      <c r="HA11" s="414" t="s">
        <v>3320</v>
      </c>
      <c r="HB11" s="414" t="s">
        <v>5950</v>
      </c>
      <c r="HC11" s="414" t="s">
        <v>5951</v>
      </c>
      <c r="HD11" s="414" t="s">
        <v>5952</v>
      </c>
      <c r="HE11" s="414" t="s">
        <v>5684</v>
      </c>
      <c r="HF11" s="414" t="s">
        <v>5684</v>
      </c>
      <c r="HG11" s="414" t="s">
        <v>733</v>
      </c>
      <c r="HH11" s="414" t="s">
        <v>1214</v>
      </c>
      <c r="HI11" s="414" t="s">
        <v>12626</v>
      </c>
      <c r="HJ11" s="414" t="s">
        <v>12627</v>
      </c>
      <c r="HK11" s="414" t="s">
        <v>5685</v>
      </c>
      <c r="HL11" s="414" t="s">
        <v>3320</v>
      </c>
      <c r="HM11" s="414" t="s">
        <v>3320</v>
      </c>
      <c r="HN11" s="414" t="s">
        <v>3320</v>
      </c>
      <c r="HO11" s="414" t="s">
        <v>3320</v>
      </c>
      <c r="HP11" s="414" t="s">
        <v>3320</v>
      </c>
      <c r="HQ11" s="414" t="s">
        <v>3320</v>
      </c>
      <c r="HR11" s="414" t="s">
        <v>3320</v>
      </c>
      <c r="HS11" s="414" t="s">
        <v>3320</v>
      </c>
      <c r="HT11" s="414" t="s">
        <v>3320</v>
      </c>
      <c r="HU11" s="414" t="s">
        <v>3320</v>
      </c>
      <c r="HV11" s="414" t="s">
        <v>3320</v>
      </c>
      <c r="HW11" s="414" t="s">
        <v>3320</v>
      </c>
      <c r="HX11" s="414" t="s">
        <v>3320</v>
      </c>
      <c r="HY11" s="414" t="s">
        <v>3320</v>
      </c>
      <c r="HZ11" s="414" t="s">
        <v>3320</v>
      </c>
      <c r="IA11" s="414" t="s">
        <v>3320</v>
      </c>
      <c r="IB11" s="414" t="s">
        <v>3320</v>
      </c>
      <c r="IC11" s="414" t="s">
        <v>3320</v>
      </c>
      <c r="ID11" s="414" t="s">
        <v>3320</v>
      </c>
      <c r="IE11" s="414" t="s">
        <v>3320</v>
      </c>
      <c r="IF11" s="414" t="s">
        <v>3320</v>
      </c>
      <c r="IG11" s="414" t="s">
        <v>3320</v>
      </c>
      <c r="IH11" s="414" t="s">
        <v>3320</v>
      </c>
      <c r="II11" s="414" t="s">
        <v>3320</v>
      </c>
      <c r="IJ11" s="414" t="s">
        <v>3320</v>
      </c>
      <c r="IK11" s="414" t="s">
        <v>3320</v>
      </c>
      <c r="IL11" s="414" t="s">
        <v>3320</v>
      </c>
      <c r="IM11" s="414" t="s">
        <v>3320</v>
      </c>
      <c r="IN11" s="414" t="s">
        <v>3320</v>
      </c>
      <c r="IO11" s="414" t="s">
        <v>3320</v>
      </c>
      <c r="IP11" s="414" t="s">
        <v>3320</v>
      </c>
      <c r="IQ11" s="414" t="s">
        <v>3320</v>
      </c>
      <c r="IR11" s="414" t="s">
        <v>3320</v>
      </c>
      <c r="IS11" s="414" t="s">
        <v>3320</v>
      </c>
      <c r="IT11" s="414" t="s">
        <v>3320</v>
      </c>
      <c r="IU11" s="414" t="s">
        <v>3320</v>
      </c>
      <c r="IV11" s="414" t="s">
        <v>3320</v>
      </c>
      <c r="IW11" s="414" t="s">
        <v>3320</v>
      </c>
      <c r="IX11" s="414" t="s">
        <v>375</v>
      </c>
      <c r="IY11" s="415" t="s">
        <v>5774</v>
      </c>
      <c r="IZ11" s="415" t="s">
        <v>5774</v>
      </c>
      <c r="JA11" s="414" t="s">
        <v>5775</v>
      </c>
      <c r="JB11" s="414" t="str">
        <f>IFERROR(VLOOKUP($E11,'[12]Resumen costos RNT id'!$D:$J,3,0),"")</f>
        <v/>
      </c>
      <c r="JC11" s="421" t="str">
        <f>IFERROR(VLOOKUP($E11,'[12]Resumen costos RNT id'!$D:$J,4,0),"")</f>
        <v/>
      </c>
      <c r="JD11" s="421" t="str">
        <f>IFERROR(VLOOKUP($E11,'[12]Resumen costos RNT id'!$D:$J,5,0),"")</f>
        <v/>
      </c>
      <c r="JE11" s="421" t="str">
        <f>IFERROR(VLOOKUP($E11,'[12]Resumen costos RNT id'!$D:$J,6,0),"")</f>
        <v/>
      </c>
      <c r="JF11" s="416" t="str">
        <f>IFERROR(VLOOKUP($E11,'[12]Resumen costos RNT id'!$D:$J,7,0),"")</f>
        <v/>
      </c>
      <c r="JG11" s="428" t="str">
        <f t="shared" si="10"/>
        <v/>
      </c>
      <c r="JH11" s="428" t="str">
        <f t="shared" si="11"/>
        <v/>
      </c>
      <c r="JI11" s="428" t="str">
        <f t="shared" si="11"/>
        <v/>
      </c>
      <c r="JJ11" s="428">
        <f t="shared" si="12"/>
        <v>0</v>
      </c>
      <c r="JK11" s="428">
        <f t="shared" si="13"/>
        <v>0</v>
      </c>
      <c r="JL11" s="414" t="s">
        <v>202</v>
      </c>
      <c r="JO11" s="414" t="s">
        <v>202</v>
      </c>
      <c r="JP11" s="414">
        <v>2</v>
      </c>
      <c r="JQ11" s="414">
        <f t="shared" si="14"/>
        <v>0</v>
      </c>
      <c r="JR11" s="429" t="str">
        <f>IFERROR(VLOOKUP($E11,'[13]Actualización de costos CENACE'!$A:$G,2,0),"")</f>
        <v/>
      </c>
      <c r="JS11" s="429" t="str">
        <f>IFERROR(VLOOKUP($E11,'[13]Actualización de costos CENACE'!$A:$G,3,0),"")</f>
        <v/>
      </c>
      <c r="JT11" s="429" t="str">
        <f>IFERROR(VLOOKUP($E11,'[13]Actualización de costos CENACE'!$A:$G,4,0),"")</f>
        <v/>
      </c>
      <c r="JU11" s="429" t="str">
        <f>IFERROR(VLOOKUP($E11,'[13]Actualización de costos CENACE'!$A:$G,5,0),"")</f>
        <v/>
      </c>
      <c r="JV11" s="429" t="str">
        <f>IFERROR(VLOOKUP($E11,'[13]Actualización de costos CENACE'!$A:$G,6,0),"")</f>
        <v/>
      </c>
      <c r="JW11" s="430" t="str">
        <f>IFERROR(VLOOKUP($E11,'[13]Din Costos CFE'!$J$7:$AG$150,JW$1,0),"")</f>
        <v/>
      </c>
      <c r="JX11" s="430" t="str">
        <f>IFERROR(VLOOKUP($E11,'[13]Din Costos CFE'!$J$7:$AG$150,JX$1,0),"")</f>
        <v/>
      </c>
      <c r="JY11" s="430" t="str">
        <f>IFERROR(VLOOKUP($E11,'[13]Din Costos CFE'!$J$7:$AG$150,JY$1,0),"")</f>
        <v/>
      </c>
      <c r="JZ11" s="430" t="str">
        <f>IFERROR(VLOOKUP($E11,'[13]Din Costos CFE'!$J$7:$AG$150,JZ$1,0),"")</f>
        <v/>
      </c>
      <c r="KA11" s="430" t="str">
        <f>IFERROR(VLOOKUP($E11,'[13]Din Costos CFE'!$J$7:$AG$150,KA$1,0),"")</f>
        <v/>
      </c>
      <c r="KB11" s="430" t="str">
        <f>IFERROR(VLOOKUP($E11,'[13]Din Costos CFE'!$J$7:$AG$150,KB$1,0),"")</f>
        <v/>
      </c>
      <c r="KC11" s="430" t="str">
        <f>IFERROR(VLOOKUP($E11,'[13]Din Costos CFE'!$J$7:$AG$150,KC$1,0),"")</f>
        <v/>
      </c>
      <c r="KD11" s="430" t="str">
        <f>IFERROR(VLOOKUP($E11,'[13]Din Costos CFE'!$J$7:$AG$150,KD$1,0),"")</f>
        <v/>
      </c>
      <c r="KE11" s="430" t="str">
        <f>IFERROR(VLOOKUP($E11,'[13]Din Costos CFE'!$J$7:$AG$150,KE$1,0),"")</f>
        <v/>
      </c>
      <c r="KF11" s="430" t="str">
        <f>IFERROR(VLOOKUP($E11,'[13]Din Costos CFE'!$J$7:$AG$150,KF$1,0),"")</f>
        <v/>
      </c>
      <c r="KG11" s="430" t="str">
        <f>IFERROR(VLOOKUP($E11,'[13]Din Costos CFE'!$J$7:$AG$150,KG$1,0),"")</f>
        <v/>
      </c>
      <c r="KH11" s="430" t="str">
        <f>IFERROR(VLOOKUP($E11,'[13]Din Costos CFE'!$J$7:$AG$150,KH$1,0),"")</f>
        <v/>
      </c>
      <c r="KI11" s="430" t="str">
        <f>IFERROR(VLOOKUP($E11,'[13]Din Costos CFE'!$J$7:$AG$150,KI$1,0),"")</f>
        <v/>
      </c>
      <c r="KJ11" s="430" t="str">
        <f>IFERROR(VLOOKUP($E11,'[13]Din Costos CFE'!$J$7:$AG$150,KJ$1,0),"")</f>
        <v/>
      </c>
      <c r="KK11" s="430" t="str">
        <f>IFERROR(VLOOKUP($E11,'[13]Din Costos CFE'!$J$7:$AG$150,KK$1,0),"")</f>
        <v/>
      </c>
      <c r="KL11" s="430" t="str">
        <f>IFERROR(VLOOKUP($E11,'[13]Din Costos CFE'!$J$7:$AG$150,KL$1,0),"")</f>
        <v/>
      </c>
      <c r="KM11" s="430" t="str">
        <f>IFERROR(VLOOKUP($E11,'[13]Din Costos CFE'!$J$7:$AG$150,KM$1,0),"")</f>
        <v/>
      </c>
      <c r="KN11" s="430" t="str">
        <f>IFERROR(VLOOKUP($E11,'[13]Din Costos CFE'!$J$7:$AG$150,KN$1,0),"")</f>
        <v/>
      </c>
      <c r="KO11" s="431">
        <f t="shared" si="15"/>
        <v>0</v>
      </c>
      <c r="KP11" s="431">
        <f t="shared" si="16"/>
        <v>0</v>
      </c>
      <c r="KQ11" s="431">
        <f t="shared" si="17"/>
        <v>0</v>
      </c>
      <c r="KR11" s="432" t="str">
        <f>IFERROR(VLOOKUP($E11,'[13]Din Costos CFE'!$A$6:$G$150,4,0),"")</f>
        <v/>
      </c>
      <c r="KS11" s="432" t="str">
        <f>IFERROR(VLOOKUP($E11,'[13]Din Costos CFE'!$A$6:$G$150,5,0),"")</f>
        <v/>
      </c>
      <c r="KT11" s="432" t="str">
        <f>IFERROR(VLOOKUP($E11,'[13]Din Costos CFE'!$A$6:$G$150,6,0),"")</f>
        <v/>
      </c>
      <c r="KU11" s="433" t="str">
        <f t="shared" si="18"/>
        <v/>
      </c>
      <c r="KV11" s="434" t="str">
        <f t="shared" si="19"/>
        <v/>
      </c>
      <c r="KW11" s="435" t="str">
        <f t="shared" si="20"/>
        <v/>
      </c>
      <c r="KX11" s="435"/>
      <c r="KY11" s="436" t="str">
        <f>IFERROR(VLOOKUP($E11,'[13]Detalle Costos CENACE'!$E:$IT,248,0),"")</f>
        <v/>
      </c>
      <c r="KZ11" s="414">
        <f t="shared" si="21"/>
        <v>388.5</v>
      </c>
      <c r="LA11" s="434" t="str">
        <f t="shared" si="22"/>
        <v/>
      </c>
      <c r="LB11" s="434" t="str">
        <f t="shared" si="23"/>
        <v/>
      </c>
      <c r="LC11" s="414">
        <f t="shared" si="24"/>
        <v>1</v>
      </c>
      <c r="LD11" s="429" t="str">
        <f>IFERROR(VLOOKUP($E11,'[13]Actualización de costos CENACE'!$A:$G,7,0),"")</f>
        <v/>
      </c>
    </row>
    <row r="12" spans="1:318" s="414" customFormat="1" ht="15" customHeight="1">
      <c r="A12" s="413" t="s">
        <v>5638</v>
      </c>
      <c r="B12" s="414">
        <v>1122</v>
      </c>
      <c r="C12" s="414" t="s">
        <v>5953</v>
      </c>
      <c r="D12" s="414" t="s">
        <v>5954</v>
      </c>
      <c r="E12" s="414">
        <v>1122</v>
      </c>
      <c r="G12" s="414" t="s">
        <v>5727</v>
      </c>
      <c r="H12" s="414" t="s">
        <v>5728</v>
      </c>
      <c r="I12" s="415">
        <v>1</v>
      </c>
      <c r="J12" s="415"/>
      <c r="K12" s="415" t="str">
        <f t="shared" si="1"/>
        <v>Sí</v>
      </c>
      <c r="L12" s="415"/>
      <c r="M12" s="415">
        <f t="shared" si="2"/>
        <v>1</v>
      </c>
      <c r="N12" s="415"/>
      <c r="O12" s="415"/>
      <c r="P12" s="415"/>
      <c r="Q12" s="415">
        <v>1</v>
      </c>
      <c r="R12" s="415" t="str">
        <f t="shared" si="3"/>
        <v>Sí</v>
      </c>
      <c r="S12" s="415"/>
      <c r="T12" s="415"/>
      <c r="U12" s="415"/>
      <c r="V12" s="414" t="s">
        <v>5121</v>
      </c>
      <c r="W12" s="414" t="s">
        <v>5643</v>
      </c>
      <c r="X12" s="414">
        <f t="shared" si="4"/>
        <v>1</v>
      </c>
      <c r="Y12" s="414">
        <f t="shared" si="5"/>
        <v>118.48</v>
      </c>
      <c r="Z12" s="416" t="str">
        <f t="shared" si="6"/>
        <v/>
      </c>
      <c r="AA12" s="416">
        <f t="shared" si="7"/>
        <v>0</v>
      </c>
      <c r="AB12" s="417">
        <f t="shared" si="8"/>
        <v>0</v>
      </c>
      <c r="AC12" s="414" t="s">
        <v>5729</v>
      </c>
      <c r="AD12" s="414" t="s">
        <v>5730</v>
      </c>
      <c r="AE12" s="414" t="e">
        <f>+VLOOKUP($D12,'[12]Ramón Países '!$A:$E,4,0)</f>
        <v>#N/A</v>
      </c>
      <c r="AF12" s="414" t="s">
        <v>5693</v>
      </c>
      <c r="AG12" s="414" t="e">
        <f>+VLOOKUP($D12,'[12]Ramón Países '!$A:$E,5,0)</f>
        <v>#N/A</v>
      </c>
      <c r="AH12" s="414" t="s">
        <v>5729</v>
      </c>
      <c r="AI12" s="414" t="s">
        <v>5731</v>
      </c>
      <c r="AJ12" s="414" t="s">
        <v>5732</v>
      </c>
      <c r="AK12" s="414" t="s">
        <v>5733</v>
      </c>
      <c r="AL12" s="414" t="s">
        <v>5734</v>
      </c>
      <c r="AM12" s="414" t="s">
        <v>5735</v>
      </c>
      <c r="AN12" s="414" t="s">
        <v>3320</v>
      </c>
      <c r="AO12" s="414" t="s">
        <v>5736</v>
      </c>
      <c r="AP12" s="414" t="s">
        <v>5698</v>
      </c>
      <c r="AQ12" s="414" t="s">
        <v>5737</v>
      </c>
      <c r="AR12" s="414" t="s">
        <v>5738</v>
      </c>
      <c r="AS12" s="414" t="s">
        <v>5739</v>
      </c>
      <c r="AT12" s="414" t="s">
        <v>733</v>
      </c>
      <c r="AU12" s="414" t="s">
        <v>733</v>
      </c>
      <c r="AV12" s="414" t="s">
        <v>733</v>
      </c>
      <c r="AW12" s="414" t="s">
        <v>3320</v>
      </c>
      <c r="AX12" s="414" t="s">
        <v>5740</v>
      </c>
      <c r="AY12" s="414" t="s">
        <v>733</v>
      </c>
      <c r="AZ12" s="414" t="s">
        <v>5741</v>
      </c>
      <c r="BA12" s="414" t="s">
        <v>5742</v>
      </c>
      <c r="BB12" s="414" t="s">
        <v>5743</v>
      </c>
      <c r="BC12" s="414" t="s">
        <v>5744</v>
      </c>
      <c r="BD12" s="414" t="s">
        <v>5745</v>
      </c>
      <c r="BE12" s="414" t="s">
        <v>5746</v>
      </c>
      <c r="BF12" s="415" t="s">
        <v>1214</v>
      </c>
      <c r="BG12" s="414" t="s">
        <v>3320</v>
      </c>
      <c r="BI12" s="414" t="s">
        <v>5955</v>
      </c>
      <c r="BJ12" s="414" t="s">
        <v>5955</v>
      </c>
      <c r="BK12" s="414" t="s">
        <v>3596</v>
      </c>
      <c r="BL12" s="414" t="s">
        <v>5956</v>
      </c>
      <c r="BM12" s="415">
        <v>115</v>
      </c>
      <c r="BN12" s="414" t="s">
        <v>5712</v>
      </c>
      <c r="BO12" s="418" t="s">
        <v>12607</v>
      </c>
      <c r="BP12" s="414">
        <v>12</v>
      </c>
      <c r="BQ12" s="414">
        <v>2028</v>
      </c>
      <c r="BR12" s="414">
        <v>118.48</v>
      </c>
      <c r="BS12" s="415">
        <v>118.48</v>
      </c>
      <c r="BT12" s="414" t="s">
        <v>5666</v>
      </c>
      <c r="BU12" s="414">
        <v>677</v>
      </c>
      <c r="BV12" s="415">
        <v>328.74</v>
      </c>
      <c r="BW12" s="419">
        <v>0.31674035499893627</v>
      </c>
      <c r="BX12" s="420" t="s">
        <v>910</v>
      </c>
      <c r="BY12" s="414" t="s">
        <v>733</v>
      </c>
      <c r="BZ12" s="414" t="s">
        <v>910</v>
      </c>
      <c r="CA12" s="414">
        <v>31.68</v>
      </c>
      <c r="CB12" s="414" t="s">
        <v>733</v>
      </c>
      <c r="CC12" s="414">
        <v>715</v>
      </c>
      <c r="CD12" s="414" t="s">
        <v>5713</v>
      </c>
      <c r="CE12" s="414" t="s">
        <v>5668</v>
      </c>
      <c r="CF12" s="414" t="s">
        <v>3320</v>
      </c>
      <c r="CG12" s="414" t="s">
        <v>733</v>
      </c>
      <c r="CH12" s="414" t="s">
        <v>733</v>
      </c>
      <c r="CI12" s="414">
        <v>2348</v>
      </c>
      <c r="CJ12" s="414">
        <v>2202</v>
      </c>
      <c r="CK12" s="414" t="s">
        <v>5957</v>
      </c>
      <c r="CL12" s="414">
        <v>363</v>
      </c>
      <c r="CM12" s="414">
        <v>96</v>
      </c>
      <c r="CN12" s="414">
        <v>99</v>
      </c>
      <c r="CO12" s="414">
        <v>25</v>
      </c>
      <c r="CP12" s="414" t="s">
        <v>12603</v>
      </c>
      <c r="CQ12" s="414">
        <f t="shared" si="25"/>
        <v>2026</v>
      </c>
      <c r="CR12" s="414">
        <v>0.4</v>
      </c>
      <c r="CS12" s="414">
        <v>8</v>
      </c>
      <c r="CT12" s="414" t="s">
        <v>5750</v>
      </c>
      <c r="CU12" s="414">
        <v>16399446</v>
      </c>
      <c r="CV12" s="414" t="s">
        <v>3320</v>
      </c>
      <c r="CW12" s="414" t="s">
        <v>3320</v>
      </c>
      <c r="CX12" s="414" t="s">
        <v>3320</v>
      </c>
      <c r="CY12" s="414" t="s">
        <v>3320</v>
      </c>
      <c r="CZ12" s="414" t="s">
        <v>3320</v>
      </c>
      <c r="DA12" s="414" t="s">
        <v>3320</v>
      </c>
      <c r="DB12" s="414" t="s">
        <v>3320</v>
      </c>
      <c r="DC12" s="414" t="s">
        <v>3320</v>
      </c>
      <c r="DD12" s="414" t="s">
        <v>3320</v>
      </c>
      <c r="DE12" s="414" t="s">
        <v>3320</v>
      </c>
      <c r="DG12" s="414" t="s">
        <v>3320</v>
      </c>
      <c r="DH12" s="414" t="s">
        <v>3320</v>
      </c>
      <c r="DI12" s="414" t="s">
        <v>3320</v>
      </c>
      <c r="DJ12" s="414" t="s">
        <v>3320</v>
      </c>
      <c r="DK12" s="414" t="s">
        <v>3320</v>
      </c>
      <c r="DL12" s="414" t="s">
        <v>3320</v>
      </c>
      <c r="DM12" s="414" t="e">
        <f t="shared" si="26"/>
        <v>#VALUE!</v>
      </c>
      <c r="DN12" s="414" t="s">
        <v>3320</v>
      </c>
      <c r="DO12" s="414" t="s">
        <v>3320</v>
      </c>
      <c r="DP12" s="414" t="s">
        <v>3320</v>
      </c>
      <c r="DR12" s="414" t="s">
        <v>3320</v>
      </c>
      <c r="DS12" s="414" t="s">
        <v>3320</v>
      </c>
      <c r="DT12" s="414" t="s">
        <v>3320</v>
      </c>
      <c r="DU12" s="414" t="s">
        <v>3320</v>
      </c>
      <c r="DV12" s="414" t="s">
        <v>3320</v>
      </c>
      <c r="DW12" s="414" t="s">
        <v>3320</v>
      </c>
      <c r="DX12" s="414" t="s">
        <v>3320</v>
      </c>
      <c r="DY12" s="414" t="s">
        <v>3320</v>
      </c>
      <c r="DZ12" s="414" t="s">
        <v>3320</v>
      </c>
      <c r="EA12" s="414" t="s">
        <v>3320</v>
      </c>
      <c r="EB12" s="414" t="s">
        <v>3320</v>
      </c>
      <c r="EC12" s="414" t="s">
        <v>3320</v>
      </c>
      <c r="ED12" s="414" t="s">
        <v>3320</v>
      </c>
      <c r="EE12" s="414" t="s">
        <v>3320</v>
      </c>
      <c r="EF12" s="414" t="s">
        <v>3320</v>
      </c>
      <c r="EG12" s="414" t="s">
        <v>3320</v>
      </c>
      <c r="EH12" s="414" t="s">
        <v>3320</v>
      </c>
      <c r="EI12" s="414" t="s">
        <v>3320</v>
      </c>
      <c r="EJ12" s="414" t="s">
        <v>3320</v>
      </c>
      <c r="EK12" s="414" t="s">
        <v>3320</v>
      </c>
      <c r="EL12" s="414" t="s">
        <v>3320</v>
      </c>
      <c r="EM12" s="414" t="s">
        <v>3320</v>
      </c>
      <c r="EN12" s="414" t="s">
        <v>3320</v>
      </c>
      <c r="EO12" s="414" t="s">
        <v>3320</v>
      </c>
      <c r="EP12" s="414" t="s">
        <v>3320</v>
      </c>
      <c r="EQ12" s="414" t="s">
        <v>3320</v>
      </c>
      <c r="ER12" s="414" t="s">
        <v>3320</v>
      </c>
      <c r="ES12" s="414" t="s">
        <v>3320</v>
      </c>
      <c r="ET12" s="414" t="s">
        <v>3320</v>
      </c>
      <c r="EU12" s="414" t="s">
        <v>3320</v>
      </c>
      <c r="EV12" s="414" t="s">
        <v>3320</v>
      </c>
      <c r="EW12" s="414" t="s">
        <v>3320</v>
      </c>
      <c r="EX12" s="414" t="s">
        <v>3320</v>
      </c>
      <c r="EY12" s="414" t="s">
        <v>3320</v>
      </c>
      <c r="EZ12" s="414" t="s">
        <v>3320</v>
      </c>
      <c r="FA12" s="414" t="s">
        <v>3320</v>
      </c>
      <c r="FB12" s="414" t="s">
        <v>3320</v>
      </c>
      <c r="FC12" s="414" t="s">
        <v>3320</v>
      </c>
      <c r="FD12" s="414" t="s">
        <v>3320</v>
      </c>
      <c r="FE12" s="414" t="s">
        <v>3320</v>
      </c>
      <c r="FF12" s="414" t="s">
        <v>3320</v>
      </c>
      <c r="FG12" s="414" t="s">
        <v>3320</v>
      </c>
      <c r="FH12" s="414" t="s">
        <v>3320</v>
      </c>
      <c r="FI12" s="414" t="s">
        <v>3320</v>
      </c>
      <c r="FJ12" s="414" t="s">
        <v>3320</v>
      </c>
      <c r="FK12" s="414" t="s">
        <v>3320</v>
      </c>
      <c r="FL12" s="414" t="s">
        <v>3320</v>
      </c>
      <c r="FM12" s="414" t="s">
        <v>3320</v>
      </c>
      <c r="FN12" s="414" t="s">
        <v>3320</v>
      </c>
      <c r="FO12" s="421">
        <v>189895931</v>
      </c>
      <c r="FP12" s="421">
        <f t="shared" si="9"/>
        <v>189.89593099999999</v>
      </c>
      <c r="FQ12" s="414" t="s">
        <v>733</v>
      </c>
      <c r="FR12" s="414" t="s">
        <v>733</v>
      </c>
      <c r="FS12" s="414" t="s">
        <v>733</v>
      </c>
      <c r="FT12" s="414" t="s">
        <v>733</v>
      </c>
      <c r="FU12" s="414" t="s">
        <v>5122</v>
      </c>
      <c r="FV12" s="414" t="s">
        <v>5958</v>
      </c>
      <c r="FW12" s="414" t="s">
        <v>5959</v>
      </c>
      <c r="FX12" s="422" t="s">
        <v>5960</v>
      </c>
      <c r="FY12" s="423">
        <v>230</v>
      </c>
      <c r="FZ12" s="414" t="s">
        <v>5961</v>
      </c>
      <c r="GA12" s="421">
        <v>189895931</v>
      </c>
      <c r="GB12" s="421">
        <v>70064332</v>
      </c>
      <c r="GC12" s="421">
        <v>274279</v>
      </c>
      <c r="GD12" s="421">
        <v>134764</v>
      </c>
      <c r="GE12" s="414" t="s">
        <v>5962</v>
      </c>
      <c r="GF12" s="414" t="s">
        <v>733</v>
      </c>
      <c r="GG12" s="414" t="s">
        <v>733</v>
      </c>
      <c r="GH12" s="414" t="s">
        <v>5756</v>
      </c>
      <c r="GI12" s="414" t="s">
        <v>733</v>
      </c>
      <c r="GJ12" s="414" t="s">
        <v>733</v>
      </c>
      <c r="GK12" s="414" t="s">
        <v>733</v>
      </c>
      <c r="GL12" s="414" t="s">
        <v>733</v>
      </c>
      <c r="GM12" s="414" t="s">
        <v>733</v>
      </c>
      <c r="GN12" s="424" t="s">
        <v>5676</v>
      </c>
      <c r="GO12" s="414" t="s">
        <v>3320</v>
      </c>
      <c r="GP12" s="414" t="s">
        <v>733</v>
      </c>
      <c r="GQ12" s="414" t="s">
        <v>5721</v>
      </c>
      <c r="GR12" s="414" t="s">
        <v>1214</v>
      </c>
      <c r="GS12" s="414" t="s">
        <v>1214</v>
      </c>
      <c r="GT12" s="414" t="s">
        <v>3320</v>
      </c>
      <c r="GU12" s="414" t="s">
        <v>3320</v>
      </c>
      <c r="GV12" s="414" t="s">
        <v>3320</v>
      </c>
      <c r="GW12" s="414" t="s">
        <v>1214</v>
      </c>
      <c r="GX12" s="414" t="s">
        <v>1214</v>
      </c>
      <c r="GY12" s="414" t="s">
        <v>3320</v>
      </c>
      <c r="GZ12" s="414" t="s">
        <v>1214</v>
      </c>
      <c r="HA12" s="414" t="s">
        <v>3320</v>
      </c>
      <c r="HB12" s="414" t="s">
        <v>5963</v>
      </c>
      <c r="HC12" s="414" t="s">
        <v>5964</v>
      </c>
      <c r="HD12" s="414" t="s">
        <v>3320</v>
      </c>
      <c r="HE12" s="414" t="s">
        <v>3320</v>
      </c>
      <c r="HF12" s="414" t="s">
        <v>3320</v>
      </c>
      <c r="HG12" s="414" t="s">
        <v>5759</v>
      </c>
      <c r="HH12" s="414" t="s">
        <v>1214</v>
      </c>
      <c r="HI12" s="414" t="s">
        <v>12628</v>
      </c>
      <c r="HJ12" s="414" t="s">
        <v>12629</v>
      </c>
      <c r="HK12" s="414" t="s">
        <v>5685</v>
      </c>
      <c r="HL12" s="414" t="s">
        <v>3320</v>
      </c>
      <c r="HM12" s="414" t="s">
        <v>3320</v>
      </c>
      <c r="HN12" s="414" t="s">
        <v>3320</v>
      </c>
      <c r="HO12" s="414" t="s">
        <v>3320</v>
      </c>
      <c r="HP12" s="414" t="s">
        <v>3320</v>
      </c>
      <c r="HQ12" s="414" t="s">
        <v>3320</v>
      </c>
      <c r="HR12" s="414" t="s">
        <v>3320</v>
      </c>
      <c r="HS12" s="414" t="s">
        <v>3320</v>
      </c>
      <c r="HT12" s="414" t="s">
        <v>3320</v>
      </c>
      <c r="HU12" s="414" t="s">
        <v>3320</v>
      </c>
      <c r="HV12" s="414" t="s">
        <v>3320</v>
      </c>
      <c r="HW12" s="414" t="s">
        <v>3320</v>
      </c>
      <c r="HX12" s="414" t="s">
        <v>3320</v>
      </c>
      <c r="HY12" s="414" t="s">
        <v>3320</v>
      </c>
      <c r="HZ12" s="414" t="s">
        <v>3320</v>
      </c>
      <c r="IA12" s="414" t="s">
        <v>3320</v>
      </c>
      <c r="IB12" s="414" t="s">
        <v>3320</v>
      </c>
      <c r="IC12" s="414" t="s">
        <v>3320</v>
      </c>
      <c r="ID12" s="414" t="s">
        <v>3320</v>
      </c>
      <c r="IE12" s="414" t="s">
        <v>3320</v>
      </c>
      <c r="IF12" s="414" t="s">
        <v>3320</v>
      </c>
      <c r="IG12" s="414" t="s">
        <v>3320</v>
      </c>
      <c r="IH12" s="414" t="s">
        <v>3320</v>
      </c>
      <c r="II12" s="414" t="s">
        <v>3320</v>
      </c>
      <c r="IJ12" s="414" t="s">
        <v>3320</v>
      </c>
      <c r="IK12" s="414" t="s">
        <v>3320</v>
      </c>
      <c r="IL12" s="414" t="s">
        <v>3320</v>
      </c>
      <c r="IM12" s="414" t="s">
        <v>3320</v>
      </c>
      <c r="IN12" s="414" t="s">
        <v>3320</v>
      </c>
      <c r="IO12" s="414" t="s">
        <v>3320</v>
      </c>
      <c r="IP12" s="414" t="s">
        <v>3320</v>
      </c>
      <c r="IQ12" s="414" t="s">
        <v>3320</v>
      </c>
      <c r="IR12" s="414" t="s">
        <v>3320</v>
      </c>
      <c r="IS12" s="414" t="s">
        <v>3320</v>
      </c>
      <c r="IT12" s="414" t="s">
        <v>3320</v>
      </c>
      <c r="IU12" s="414" t="s">
        <v>3320</v>
      </c>
      <c r="IV12" s="414" t="s">
        <v>3320</v>
      </c>
      <c r="IW12" s="414" t="s">
        <v>3320</v>
      </c>
      <c r="IX12" s="440" t="s">
        <v>12630</v>
      </c>
      <c r="IY12" s="441" t="s">
        <v>3320</v>
      </c>
      <c r="IZ12" s="441" t="s">
        <v>5966</v>
      </c>
      <c r="JA12" s="440" t="s">
        <v>5967</v>
      </c>
      <c r="JB12" s="414" t="str">
        <f>IFERROR(VLOOKUP($E12,'[12]Resumen costos RNT id'!$D:$J,3,0),"")</f>
        <v/>
      </c>
      <c r="JC12" s="421" t="str">
        <f>IFERROR(VLOOKUP($E12,'[12]Resumen costos RNT id'!$D:$J,4,0),"")</f>
        <v/>
      </c>
      <c r="JD12" s="421" t="str">
        <f>IFERROR(VLOOKUP($E12,'[12]Resumen costos RNT id'!$D:$J,5,0),"")</f>
        <v/>
      </c>
      <c r="JE12" s="421" t="str">
        <f>IFERROR(VLOOKUP($E12,'[12]Resumen costos RNT id'!$D:$J,6,0),"")</f>
        <v/>
      </c>
      <c r="JF12" s="416" t="str">
        <f>IFERROR(VLOOKUP($E12,'[12]Resumen costos RNT id'!$D:$J,7,0),"")</f>
        <v/>
      </c>
      <c r="JG12" s="428" t="str">
        <f t="shared" si="10"/>
        <v/>
      </c>
      <c r="JH12" s="428" t="str">
        <f t="shared" si="11"/>
        <v/>
      </c>
      <c r="JI12" s="428" t="str">
        <f t="shared" si="11"/>
        <v/>
      </c>
      <c r="JJ12" s="428">
        <f t="shared" si="12"/>
        <v>0</v>
      </c>
      <c r="JK12" s="428">
        <f t="shared" si="13"/>
        <v>0</v>
      </c>
      <c r="JL12" s="414" t="s">
        <v>202</v>
      </c>
      <c r="JO12" s="414" t="s">
        <v>202</v>
      </c>
      <c r="JP12" s="414">
        <v>7</v>
      </c>
      <c r="JQ12" s="414">
        <f t="shared" si="14"/>
        <v>0</v>
      </c>
      <c r="JR12" s="429" t="str">
        <f>IFERROR(VLOOKUP($E12,'[13]Actualización de costos CENACE'!$A:$G,2,0),"")</f>
        <v/>
      </c>
      <c r="JS12" s="429" t="str">
        <f>IFERROR(VLOOKUP($E12,'[13]Actualización de costos CENACE'!$A:$G,3,0),"")</f>
        <v/>
      </c>
      <c r="JT12" s="429" t="str">
        <f>IFERROR(VLOOKUP($E12,'[13]Actualización de costos CENACE'!$A:$G,4,0),"")</f>
        <v/>
      </c>
      <c r="JU12" s="429" t="str">
        <f>IFERROR(VLOOKUP($E12,'[13]Actualización de costos CENACE'!$A:$G,5,0),"")</f>
        <v/>
      </c>
      <c r="JV12" s="429" t="str">
        <f>IFERROR(VLOOKUP($E12,'[13]Actualización de costos CENACE'!$A:$G,6,0),"")</f>
        <v/>
      </c>
      <c r="JW12" s="430" t="str">
        <f>IFERROR(VLOOKUP($E12,'[13]Din Costos CFE'!$J$7:$AG$150,JW$1,0),"")</f>
        <v/>
      </c>
      <c r="JX12" s="430" t="str">
        <f>IFERROR(VLOOKUP($E12,'[13]Din Costos CFE'!$J$7:$AG$150,JX$1,0),"")</f>
        <v/>
      </c>
      <c r="JY12" s="430" t="str">
        <f>IFERROR(VLOOKUP($E12,'[13]Din Costos CFE'!$J$7:$AG$150,JY$1,0),"")</f>
        <v/>
      </c>
      <c r="JZ12" s="430" t="str">
        <f>IFERROR(VLOOKUP($E12,'[13]Din Costos CFE'!$J$7:$AG$150,JZ$1,0),"")</f>
        <v/>
      </c>
      <c r="KA12" s="430" t="str">
        <f>IFERROR(VLOOKUP($E12,'[13]Din Costos CFE'!$J$7:$AG$150,KA$1,0),"")</f>
        <v/>
      </c>
      <c r="KB12" s="430" t="str">
        <f>IFERROR(VLOOKUP($E12,'[13]Din Costos CFE'!$J$7:$AG$150,KB$1,0),"")</f>
        <v/>
      </c>
      <c r="KC12" s="430" t="str">
        <f>IFERROR(VLOOKUP($E12,'[13]Din Costos CFE'!$J$7:$AG$150,KC$1,0),"")</f>
        <v/>
      </c>
      <c r="KD12" s="430" t="str">
        <f>IFERROR(VLOOKUP($E12,'[13]Din Costos CFE'!$J$7:$AG$150,KD$1,0),"")</f>
        <v/>
      </c>
      <c r="KE12" s="430" t="str">
        <f>IFERROR(VLOOKUP($E12,'[13]Din Costos CFE'!$J$7:$AG$150,KE$1,0),"")</f>
        <v/>
      </c>
      <c r="KF12" s="430" t="str">
        <f>IFERROR(VLOOKUP($E12,'[13]Din Costos CFE'!$J$7:$AG$150,KF$1,0),"")</f>
        <v/>
      </c>
      <c r="KG12" s="430" t="str">
        <f>IFERROR(VLOOKUP($E12,'[13]Din Costos CFE'!$J$7:$AG$150,KG$1,0),"")</f>
        <v/>
      </c>
      <c r="KH12" s="430" t="str">
        <f>IFERROR(VLOOKUP($E12,'[13]Din Costos CFE'!$J$7:$AG$150,KH$1,0),"")</f>
        <v/>
      </c>
      <c r="KI12" s="430" t="str">
        <f>IFERROR(VLOOKUP($E12,'[13]Din Costos CFE'!$J$7:$AG$150,KI$1,0),"")</f>
        <v/>
      </c>
      <c r="KJ12" s="430" t="str">
        <f>IFERROR(VLOOKUP($E12,'[13]Din Costos CFE'!$J$7:$AG$150,KJ$1,0),"")</f>
        <v/>
      </c>
      <c r="KK12" s="430" t="str">
        <f>IFERROR(VLOOKUP($E12,'[13]Din Costos CFE'!$J$7:$AG$150,KK$1,0),"")</f>
        <v/>
      </c>
      <c r="KL12" s="430" t="str">
        <f>IFERROR(VLOOKUP($E12,'[13]Din Costos CFE'!$J$7:$AG$150,KL$1,0),"")</f>
        <v/>
      </c>
      <c r="KM12" s="430" t="str">
        <f>IFERROR(VLOOKUP($E12,'[13]Din Costos CFE'!$J$7:$AG$150,KM$1,0),"")</f>
        <v/>
      </c>
      <c r="KN12" s="430" t="str">
        <f>IFERROR(VLOOKUP($E12,'[13]Din Costos CFE'!$J$7:$AG$150,KN$1,0),"")</f>
        <v/>
      </c>
      <c r="KO12" s="431">
        <f t="shared" si="15"/>
        <v>0</v>
      </c>
      <c r="KP12" s="431">
        <f t="shared" si="16"/>
        <v>0</v>
      </c>
      <c r="KQ12" s="431">
        <f t="shared" si="17"/>
        <v>0</v>
      </c>
      <c r="KR12" s="432" t="str">
        <f>IFERROR(VLOOKUP($E12,'[13]Din Costos CFE'!$A$6:$G$150,4,0),"")</f>
        <v/>
      </c>
      <c r="KS12" s="432" t="str">
        <f>IFERROR(VLOOKUP($E12,'[13]Din Costos CFE'!$A$6:$G$150,5,0),"")</f>
        <v/>
      </c>
      <c r="KT12" s="432" t="str">
        <f>IFERROR(VLOOKUP($E12,'[13]Din Costos CFE'!$A$6:$G$150,6,0),"")</f>
        <v/>
      </c>
      <c r="KU12" s="438" t="str">
        <f t="shared" si="18"/>
        <v/>
      </c>
      <c r="KV12" s="434" t="str">
        <f t="shared" si="19"/>
        <v/>
      </c>
      <c r="KW12" s="435" t="str">
        <f t="shared" si="20"/>
        <v/>
      </c>
      <c r="KX12" s="435" t="s">
        <v>5968</v>
      </c>
      <c r="KY12" s="436" t="str">
        <f>IFERROR(VLOOKUP($E12,'[13]Detalle Costos CENACE'!$E:$IT,248,0),"")</f>
        <v/>
      </c>
      <c r="KZ12" s="414">
        <f t="shared" si="21"/>
        <v>118.48</v>
      </c>
      <c r="LA12" s="434" t="str">
        <f t="shared" si="22"/>
        <v/>
      </c>
      <c r="LB12" s="434" t="str">
        <f t="shared" si="23"/>
        <v/>
      </c>
      <c r="LC12" s="414">
        <f t="shared" si="24"/>
        <v>1</v>
      </c>
      <c r="LD12" s="429" t="str">
        <f>IFERROR(VLOOKUP($E12,'[13]Actualización de costos CENACE'!$A:$G,7,0),"")</f>
        <v/>
      </c>
    </row>
    <row r="13" spans="1:318" s="414" customFormat="1" ht="15" customHeight="1">
      <c r="A13" s="413" t="s">
        <v>5638</v>
      </c>
      <c r="B13" s="414">
        <v>356</v>
      </c>
      <c r="C13" s="414" t="s">
        <v>5969</v>
      </c>
      <c r="D13" s="414" t="s">
        <v>5970</v>
      </c>
      <c r="E13" s="414">
        <v>356</v>
      </c>
      <c r="F13" s="414">
        <v>7</v>
      </c>
      <c r="G13" s="414" t="s">
        <v>1434</v>
      </c>
      <c r="H13" s="414" t="s">
        <v>5971</v>
      </c>
      <c r="I13" s="415">
        <v>1</v>
      </c>
      <c r="J13" s="415"/>
      <c r="K13" s="415" t="str">
        <f t="shared" si="1"/>
        <v>Sí</v>
      </c>
      <c r="L13" s="415"/>
      <c r="M13" s="415">
        <f t="shared" si="2"/>
        <v>1</v>
      </c>
      <c r="N13" s="415"/>
      <c r="O13" s="415"/>
      <c r="P13" s="415"/>
      <c r="Q13" s="415">
        <v>1</v>
      </c>
      <c r="R13" s="415" t="str">
        <f t="shared" si="3"/>
        <v>Sí</v>
      </c>
      <c r="S13" s="415"/>
      <c r="T13" s="415"/>
      <c r="U13" s="415"/>
      <c r="V13" s="414" t="s">
        <v>5972</v>
      </c>
      <c r="W13" s="414" t="s">
        <v>5643</v>
      </c>
      <c r="X13" s="414">
        <f t="shared" si="4"/>
        <v>1</v>
      </c>
      <c r="Y13" s="414">
        <f t="shared" si="5"/>
        <v>125</v>
      </c>
      <c r="Z13" s="416" t="str">
        <f t="shared" si="6"/>
        <v/>
      </c>
      <c r="AA13" s="416">
        <f t="shared" si="7"/>
        <v>0</v>
      </c>
      <c r="AB13" s="417">
        <f t="shared" si="8"/>
        <v>0</v>
      </c>
      <c r="AC13" s="414" t="s">
        <v>558</v>
      </c>
      <c r="AD13" s="414" t="s">
        <v>5973</v>
      </c>
      <c r="AE13" s="414" t="e">
        <f>+VLOOKUP($D13,'[12]Ramón Países '!$A:$E,4,0)</f>
        <v>#N/A</v>
      </c>
      <c r="AF13" s="414" t="s">
        <v>5646</v>
      </c>
      <c r="AG13" s="414" t="e">
        <f>+VLOOKUP($D13,'[12]Ramón Países '!$A:$E,5,0)</f>
        <v>#N/A</v>
      </c>
      <c r="AH13" s="413" t="s">
        <v>558</v>
      </c>
      <c r="AI13" s="414" t="s">
        <v>5974</v>
      </c>
      <c r="AJ13" s="414" t="s">
        <v>563</v>
      </c>
      <c r="AK13" s="414" t="s">
        <v>5698</v>
      </c>
      <c r="AL13" s="414" t="s">
        <v>5975</v>
      </c>
      <c r="AM13" s="414" t="s">
        <v>5976</v>
      </c>
      <c r="AN13" s="414" t="s">
        <v>3320</v>
      </c>
      <c r="AO13" s="414" t="s">
        <v>5977</v>
      </c>
      <c r="AP13" s="414" t="s">
        <v>5698</v>
      </c>
      <c r="AQ13" s="414" t="s">
        <v>5978</v>
      </c>
      <c r="AR13" s="414" t="s">
        <v>5979</v>
      </c>
      <c r="AS13" s="414" t="s">
        <v>5980</v>
      </c>
      <c r="AT13" s="414" t="s">
        <v>733</v>
      </c>
      <c r="AU13" s="414" t="s">
        <v>733</v>
      </c>
      <c r="AV13" s="414" t="s">
        <v>733</v>
      </c>
      <c r="AW13" s="414" t="s">
        <v>3320</v>
      </c>
      <c r="AX13" s="414" t="s">
        <v>5981</v>
      </c>
      <c r="AY13" s="414" t="s">
        <v>733</v>
      </c>
      <c r="AZ13" s="414" t="s">
        <v>5982</v>
      </c>
      <c r="BA13" s="414" t="s">
        <v>5983</v>
      </c>
      <c r="BB13" s="414" t="s">
        <v>5984</v>
      </c>
      <c r="BC13" s="414" t="s">
        <v>5985</v>
      </c>
      <c r="BD13" s="414" t="s">
        <v>5986</v>
      </c>
      <c r="BE13" s="414" t="s">
        <v>5987</v>
      </c>
      <c r="BF13" s="415" t="s">
        <v>1214</v>
      </c>
      <c r="BG13" s="414" t="s">
        <v>3320</v>
      </c>
      <c r="BI13" s="414" t="s">
        <v>5663</v>
      </c>
      <c r="BJ13" s="414" t="s">
        <v>5663</v>
      </c>
      <c r="BK13" s="414" t="s">
        <v>3569</v>
      </c>
      <c r="BL13" s="414" t="s">
        <v>5988</v>
      </c>
      <c r="BM13" s="415">
        <v>115</v>
      </c>
      <c r="BN13" s="414" t="s">
        <v>5665</v>
      </c>
      <c r="BO13" s="418" t="s">
        <v>12631</v>
      </c>
      <c r="BP13" s="414">
        <v>24</v>
      </c>
      <c r="BQ13" s="414">
        <v>2028</v>
      </c>
      <c r="BR13" s="414">
        <v>133</v>
      </c>
      <c r="BS13" s="442">
        <v>125</v>
      </c>
      <c r="BT13" s="414" t="s">
        <v>5666</v>
      </c>
      <c r="BU13" s="414">
        <v>253634</v>
      </c>
      <c r="BV13" s="415">
        <v>344.42</v>
      </c>
      <c r="BW13" s="419">
        <v>0.29561918494867306</v>
      </c>
      <c r="BX13" s="420" t="s">
        <v>910</v>
      </c>
      <c r="BY13" s="414" t="s">
        <v>733</v>
      </c>
      <c r="BZ13" s="414" t="s">
        <v>910</v>
      </c>
      <c r="CA13" s="414">
        <v>29.6</v>
      </c>
      <c r="CB13" s="414" t="s">
        <v>733</v>
      </c>
      <c r="CC13" s="414">
        <v>710</v>
      </c>
      <c r="CD13" s="414" t="s">
        <v>5667</v>
      </c>
      <c r="CE13" s="414" t="s">
        <v>5801</v>
      </c>
      <c r="CF13" s="414" t="s">
        <v>3320</v>
      </c>
      <c r="CG13" s="414" t="s">
        <v>733</v>
      </c>
      <c r="CH13" s="414" t="s">
        <v>733</v>
      </c>
      <c r="CI13" s="414">
        <v>1992</v>
      </c>
      <c r="CJ13" s="414">
        <v>1853</v>
      </c>
      <c r="CK13" s="414" t="s">
        <v>5989</v>
      </c>
      <c r="CL13" s="414">
        <v>365</v>
      </c>
      <c r="CM13" s="414">
        <v>87</v>
      </c>
      <c r="CN13" s="414">
        <v>99</v>
      </c>
      <c r="CO13" s="414">
        <v>40</v>
      </c>
      <c r="CP13" s="414" t="s">
        <v>12632</v>
      </c>
      <c r="CQ13" s="414">
        <f t="shared" si="25"/>
        <v>2026</v>
      </c>
      <c r="CR13" s="414">
        <v>0.4</v>
      </c>
      <c r="CS13" s="414">
        <v>8</v>
      </c>
      <c r="CT13" s="414" t="s">
        <v>5990</v>
      </c>
      <c r="CU13" s="414">
        <v>1600000</v>
      </c>
      <c r="CV13" s="414" t="s">
        <v>3320</v>
      </c>
      <c r="CW13" s="414" t="s">
        <v>3320</v>
      </c>
      <c r="CX13" s="414" t="s">
        <v>3320</v>
      </c>
      <c r="CY13" s="414" t="s">
        <v>3320</v>
      </c>
      <c r="CZ13" s="414" t="s">
        <v>3320</v>
      </c>
      <c r="DA13" s="414" t="s">
        <v>3320</v>
      </c>
      <c r="DB13" s="414" t="s">
        <v>3320</v>
      </c>
      <c r="DC13" s="414" t="s">
        <v>3320</v>
      </c>
      <c r="DD13" s="414" t="s">
        <v>3320</v>
      </c>
      <c r="DE13" s="414" t="s">
        <v>3320</v>
      </c>
      <c r="DG13" s="414" t="s">
        <v>3320</v>
      </c>
      <c r="DH13" s="414" t="s">
        <v>3320</v>
      </c>
      <c r="DI13" s="414" t="s">
        <v>3320</v>
      </c>
      <c r="DJ13" s="414" t="s">
        <v>3320</v>
      </c>
      <c r="DK13" s="414" t="s">
        <v>3320</v>
      </c>
      <c r="DL13" s="414" t="s">
        <v>3320</v>
      </c>
      <c r="DM13" s="414" t="e">
        <f t="shared" si="26"/>
        <v>#VALUE!</v>
      </c>
      <c r="DN13" s="414" t="s">
        <v>3320</v>
      </c>
      <c r="DO13" s="414" t="s">
        <v>3320</v>
      </c>
      <c r="DP13" s="414" t="s">
        <v>3320</v>
      </c>
      <c r="DR13" s="414" t="s">
        <v>3320</v>
      </c>
      <c r="DS13" s="414" t="s">
        <v>3320</v>
      </c>
      <c r="DT13" s="414" t="s">
        <v>3320</v>
      </c>
      <c r="DU13" s="414" t="s">
        <v>3320</v>
      </c>
      <c r="DV13" s="414" t="s">
        <v>3320</v>
      </c>
      <c r="DW13" s="414" t="s">
        <v>3320</v>
      </c>
      <c r="DX13" s="414" t="s">
        <v>3320</v>
      </c>
      <c r="DY13" s="414" t="s">
        <v>3320</v>
      </c>
      <c r="DZ13" s="414" t="s">
        <v>3320</v>
      </c>
      <c r="EA13" s="414" t="s">
        <v>3320</v>
      </c>
      <c r="EB13" s="414" t="s">
        <v>3320</v>
      </c>
      <c r="EC13" s="414" t="s">
        <v>3320</v>
      </c>
      <c r="ED13" s="414" t="s">
        <v>3320</v>
      </c>
      <c r="EE13" s="414" t="s">
        <v>3320</v>
      </c>
      <c r="EF13" s="414" t="s">
        <v>3320</v>
      </c>
      <c r="EG13" s="414" t="s">
        <v>3320</v>
      </c>
      <c r="EH13" s="414" t="s">
        <v>3320</v>
      </c>
      <c r="EI13" s="414" t="s">
        <v>3320</v>
      </c>
      <c r="EJ13" s="414" t="s">
        <v>3320</v>
      </c>
      <c r="EK13" s="414" t="s">
        <v>3320</v>
      </c>
      <c r="EL13" s="414" t="s">
        <v>3320</v>
      </c>
      <c r="EM13" s="414" t="s">
        <v>3320</v>
      </c>
      <c r="EN13" s="414" t="s">
        <v>3320</v>
      </c>
      <c r="EO13" s="414" t="s">
        <v>3320</v>
      </c>
      <c r="EP13" s="414" t="s">
        <v>3320</v>
      </c>
      <c r="EQ13" s="414" t="s">
        <v>3320</v>
      </c>
      <c r="ER13" s="414" t="s">
        <v>3320</v>
      </c>
      <c r="ES13" s="414" t="s">
        <v>3320</v>
      </c>
      <c r="ET13" s="414" t="s">
        <v>3320</v>
      </c>
      <c r="EU13" s="414" t="s">
        <v>3320</v>
      </c>
      <c r="EV13" s="414" t="s">
        <v>3320</v>
      </c>
      <c r="EW13" s="414" t="s">
        <v>3320</v>
      </c>
      <c r="EX13" s="414" t="s">
        <v>3320</v>
      </c>
      <c r="EY13" s="414" t="s">
        <v>3320</v>
      </c>
      <c r="EZ13" s="414" t="s">
        <v>3320</v>
      </c>
      <c r="FA13" s="414" t="s">
        <v>3320</v>
      </c>
      <c r="FB13" s="414" t="s">
        <v>3320</v>
      </c>
      <c r="FC13" s="414" t="s">
        <v>3320</v>
      </c>
      <c r="FD13" s="414" t="s">
        <v>3320</v>
      </c>
      <c r="FE13" s="414" t="s">
        <v>3320</v>
      </c>
      <c r="FF13" s="414" t="s">
        <v>3320</v>
      </c>
      <c r="FG13" s="414" t="s">
        <v>3320</v>
      </c>
      <c r="FH13" s="414" t="s">
        <v>3320</v>
      </c>
      <c r="FI13" s="414" t="s">
        <v>3320</v>
      </c>
      <c r="FJ13" s="414" t="s">
        <v>3320</v>
      </c>
      <c r="FK13" s="414" t="s">
        <v>3320</v>
      </c>
      <c r="FL13" s="414" t="s">
        <v>3320</v>
      </c>
      <c r="FM13" s="414" t="s">
        <v>3320</v>
      </c>
      <c r="FN13" s="414" t="s">
        <v>3320</v>
      </c>
      <c r="FO13" s="421">
        <v>173788541</v>
      </c>
      <c r="FP13" s="421">
        <f t="shared" si="9"/>
        <v>173.78854100000001</v>
      </c>
      <c r="FQ13" s="414" t="s">
        <v>1214</v>
      </c>
      <c r="FR13" s="414" t="s">
        <v>733</v>
      </c>
      <c r="FS13" s="414" t="s">
        <v>733</v>
      </c>
      <c r="FT13" s="414" t="s">
        <v>733</v>
      </c>
      <c r="FU13" s="414" t="s">
        <v>1374</v>
      </c>
      <c r="FV13" s="414" t="s">
        <v>5991</v>
      </c>
      <c r="FW13" s="414" t="s">
        <v>5992</v>
      </c>
      <c r="FX13" s="422" t="s">
        <v>5988</v>
      </c>
      <c r="FY13" s="423">
        <v>115</v>
      </c>
      <c r="FZ13" s="414" t="s">
        <v>5993</v>
      </c>
      <c r="GA13" s="421">
        <v>173788541</v>
      </c>
      <c r="GB13" s="421">
        <v>35944298</v>
      </c>
      <c r="GC13" s="421">
        <v>15.63</v>
      </c>
      <c r="GD13" s="421">
        <v>1.8</v>
      </c>
      <c r="GE13" s="414" t="s">
        <v>5994</v>
      </c>
      <c r="GF13" s="414" t="s">
        <v>733</v>
      </c>
      <c r="GG13" s="414" t="s">
        <v>733</v>
      </c>
      <c r="GH13" s="414" t="s">
        <v>5995</v>
      </c>
      <c r="GI13" s="414" t="s">
        <v>733</v>
      </c>
      <c r="GJ13" s="414" t="s">
        <v>733</v>
      </c>
      <c r="GK13" s="414" t="s">
        <v>733</v>
      </c>
      <c r="GL13" s="414" t="s">
        <v>733</v>
      </c>
      <c r="GM13" s="414" t="s">
        <v>733</v>
      </c>
      <c r="GN13" s="424" t="s">
        <v>5676</v>
      </c>
      <c r="GO13" s="414" t="s">
        <v>3320</v>
      </c>
      <c r="GP13" s="414" t="s">
        <v>733</v>
      </c>
      <c r="GQ13" s="414" t="s">
        <v>5721</v>
      </c>
      <c r="GR13" s="414" t="s">
        <v>733</v>
      </c>
      <c r="GS13" s="414" t="s">
        <v>5679</v>
      </c>
      <c r="GT13" s="414" t="s">
        <v>3320</v>
      </c>
      <c r="GU13" s="414" t="s">
        <v>3320</v>
      </c>
      <c r="GV13" s="414">
        <v>0.36</v>
      </c>
      <c r="GW13" s="414" t="s">
        <v>733</v>
      </c>
      <c r="GX13" s="414" t="s">
        <v>5679</v>
      </c>
      <c r="GY13" s="414" t="s">
        <v>5996</v>
      </c>
      <c r="GZ13" s="414" t="s">
        <v>733</v>
      </c>
      <c r="HA13" s="414">
        <v>1250000</v>
      </c>
      <c r="HB13" s="414" t="s">
        <v>5997</v>
      </c>
      <c r="HC13" s="414" t="s">
        <v>5998</v>
      </c>
      <c r="HD13" s="414" t="s">
        <v>5683</v>
      </c>
      <c r="HE13" s="414" t="s">
        <v>5683</v>
      </c>
      <c r="HF13" s="414" t="s">
        <v>5683</v>
      </c>
      <c r="HG13" s="414" t="s">
        <v>733</v>
      </c>
      <c r="HH13" s="414" t="s">
        <v>1214</v>
      </c>
      <c r="HI13" s="414" t="s">
        <v>12633</v>
      </c>
      <c r="HJ13" s="414" t="s">
        <v>12634</v>
      </c>
      <c r="HK13" s="414" t="s">
        <v>5685</v>
      </c>
      <c r="HL13" s="414" t="s">
        <v>3320</v>
      </c>
      <c r="HM13" s="414" t="s">
        <v>3320</v>
      </c>
      <c r="HN13" s="414" t="s">
        <v>3320</v>
      </c>
      <c r="HO13" s="414" t="s">
        <v>3320</v>
      </c>
      <c r="HP13" s="414" t="s">
        <v>3320</v>
      </c>
      <c r="HQ13" s="414" t="s">
        <v>3320</v>
      </c>
      <c r="HR13" s="414" t="s">
        <v>3320</v>
      </c>
      <c r="HS13" s="414" t="s">
        <v>3320</v>
      </c>
      <c r="HT13" s="414" t="s">
        <v>3320</v>
      </c>
      <c r="HU13" s="414" t="s">
        <v>3320</v>
      </c>
      <c r="HV13" s="414" t="s">
        <v>3320</v>
      </c>
      <c r="HW13" s="414" t="s">
        <v>3320</v>
      </c>
      <c r="HX13" s="414" t="s">
        <v>3320</v>
      </c>
      <c r="HY13" s="414" t="s">
        <v>3320</v>
      </c>
      <c r="HZ13" s="414" t="s">
        <v>3320</v>
      </c>
      <c r="IA13" s="414" t="s">
        <v>3320</v>
      </c>
      <c r="IB13" s="414" t="s">
        <v>3320</v>
      </c>
      <c r="IC13" s="414" t="s">
        <v>3320</v>
      </c>
      <c r="ID13" s="414" t="s">
        <v>3320</v>
      </c>
      <c r="IE13" s="414" t="s">
        <v>3320</v>
      </c>
      <c r="IF13" s="414" t="s">
        <v>3320</v>
      </c>
      <c r="IG13" s="414" t="s">
        <v>3320</v>
      </c>
      <c r="IH13" s="414" t="s">
        <v>3320</v>
      </c>
      <c r="II13" s="414" t="s">
        <v>3320</v>
      </c>
      <c r="IJ13" s="414" t="s">
        <v>3320</v>
      </c>
      <c r="IK13" s="414" t="s">
        <v>3320</v>
      </c>
      <c r="IL13" s="414" t="s">
        <v>3320</v>
      </c>
      <c r="IM13" s="414" t="s">
        <v>3320</v>
      </c>
      <c r="IN13" s="414" t="s">
        <v>3320</v>
      </c>
      <c r="IO13" s="414" t="s">
        <v>3320</v>
      </c>
      <c r="IP13" s="414" t="s">
        <v>3320</v>
      </c>
      <c r="IQ13" s="414" t="s">
        <v>3320</v>
      </c>
      <c r="IR13" s="414" t="s">
        <v>3320</v>
      </c>
      <c r="IS13" s="414" t="s">
        <v>3320</v>
      </c>
      <c r="IT13" s="414" t="s">
        <v>3320</v>
      </c>
      <c r="IU13" s="414" t="s">
        <v>3320</v>
      </c>
      <c r="IV13" s="414" t="s">
        <v>3320</v>
      </c>
      <c r="IW13" s="414" t="s">
        <v>3320</v>
      </c>
      <c r="IX13" s="425" t="s">
        <v>123</v>
      </c>
      <c r="IY13" s="426">
        <v>46076</v>
      </c>
      <c r="IZ13" s="427" t="s">
        <v>910</v>
      </c>
      <c r="JA13" s="443" t="s">
        <v>955</v>
      </c>
      <c r="JB13" s="414" t="str">
        <f>IFERROR(VLOOKUP($E13,'[12]Resumen costos RNT id'!$D:$J,3,0),"")</f>
        <v/>
      </c>
      <c r="JC13" s="421" t="str">
        <f>IFERROR(VLOOKUP($E13,'[12]Resumen costos RNT id'!$D:$J,4,0),"")</f>
        <v/>
      </c>
      <c r="JD13" s="421" t="str">
        <f>IFERROR(VLOOKUP($E13,'[12]Resumen costos RNT id'!$D:$J,5,0),"")</f>
        <v/>
      </c>
      <c r="JE13" s="421" t="str">
        <f>IFERROR(VLOOKUP($E13,'[12]Resumen costos RNT id'!$D:$J,6,0),"")</f>
        <v/>
      </c>
      <c r="JF13" s="416" t="str">
        <f>IFERROR(VLOOKUP($E13,'[12]Resumen costos RNT id'!$D:$J,7,0),"")</f>
        <v/>
      </c>
      <c r="JG13" s="428" t="str">
        <f t="shared" si="10"/>
        <v/>
      </c>
      <c r="JH13" s="428" t="str">
        <f t="shared" si="11"/>
        <v/>
      </c>
      <c r="JI13" s="428" t="str">
        <f t="shared" si="11"/>
        <v/>
      </c>
      <c r="JJ13" s="428">
        <f t="shared" si="12"/>
        <v>0</v>
      </c>
      <c r="JK13" s="428">
        <f t="shared" si="13"/>
        <v>0</v>
      </c>
      <c r="JL13" s="414" t="s">
        <v>202</v>
      </c>
      <c r="JO13" s="414" t="s">
        <v>202</v>
      </c>
      <c r="JP13" s="414">
        <v>5</v>
      </c>
      <c r="JQ13" s="414">
        <f t="shared" si="14"/>
        <v>0</v>
      </c>
      <c r="JR13" s="429" t="str">
        <f>IFERROR(VLOOKUP($E13,'[13]Actualización de costos CENACE'!$A:$G,2,0),"")</f>
        <v/>
      </c>
      <c r="JS13" s="429" t="str">
        <f>IFERROR(VLOOKUP($E13,'[13]Actualización de costos CENACE'!$A:$G,3,0),"")</f>
        <v/>
      </c>
      <c r="JT13" s="429" t="str">
        <f>IFERROR(VLOOKUP($E13,'[13]Actualización de costos CENACE'!$A:$G,4,0),"")</f>
        <v/>
      </c>
      <c r="JU13" s="429" t="str">
        <f>IFERROR(VLOOKUP($E13,'[13]Actualización de costos CENACE'!$A:$G,5,0),"")</f>
        <v/>
      </c>
      <c r="JV13" s="429" t="str">
        <f>IFERROR(VLOOKUP($E13,'[13]Actualización de costos CENACE'!$A:$G,6,0),"")</f>
        <v/>
      </c>
      <c r="JW13" s="430" t="str">
        <f>IFERROR(VLOOKUP($E13,'[13]Din Costos CFE'!$J$7:$AG$150,JW$1,0),"")</f>
        <v/>
      </c>
      <c r="JX13" s="430" t="str">
        <f>IFERROR(VLOOKUP($E13,'[13]Din Costos CFE'!$J$7:$AG$150,JX$1,0),"")</f>
        <v/>
      </c>
      <c r="JY13" s="430" t="str">
        <f>IFERROR(VLOOKUP($E13,'[13]Din Costos CFE'!$J$7:$AG$150,JY$1,0),"")</f>
        <v/>
      </c>
      <c r="JZ13" s="430" t="str">
        <f>IFERROR(VLOOKUP($E13,'[13]Din Costos CFE'!$J$7:$AG$150,JZ$1,0),"")</f>
        <v/>
      </c>
      <c r="KA13" s="430" t="str">
        <f>IFERROR(VLOOKUP($E13,'[13]Din Costos CFE'!$J$7:$AG$150,KA$1,0),"")</f>
        <v/>
      </c>
      <c r="KB13" s="430" t="str">
        <f>IFERROR(VLOOKUP($E13,'[13]Din Costos CFE'!$J$7:$AG$150,KB$1,0),"")</f>
        <v/>
      </c>
      <c r="KC13" s="430" t="str">
        <f>IFERROR(VLOOKUP($E13,'[13]Din Costos CFE'!$J$7:$AG$150,KC$1,0),"")</f>
        <v/>
      </c>
      <c r="KD13" s="430" t="str">
        <f>IFERROR(VLOOKUP($E13,'[13]Din Costos CFE'!$J$7:$AG$150,KD$1,0),"")</f>
        <v/>
      </c>
      <c r="KE13" s="430" t="str">
        <f>IFERROR(VLOOKUP($E13,'[13]Din Costos CFE'!$J$7:$AG$150,KE$1,0),"")</f>
        <v/>
      </c>
      <c r="KF13" s="430" t="str">
        <f>IFERROR(VLOOKUP($E13,'[13]Din Costos CFE'!$J$7:$AG$150,KF$1,0),"")</f>
        <v/>
      </c>
      <c r="KG13" s="430" t="str">
        <f>IFERROR(VLOOKUP($E13,'[13]Din Costos CFE'!$J$7:$AG$150,KG$1,0),"")</f>
        <v/>
      </c>
      <c r="KH13" s="430" t="str">
        <f>IFERROR(VLOOKUP($E13,'[13]Din Costos CFE'!$J$7:$AG$150,KH$1,0),"")</f>
        <v/>
      </c>
      <c r="KI13" s="430" t="str">
        <f>IFERROR(VLOOKUP($E13,'[13]Din Costos CFE'!$J$7:$AG$150,KI$1,0),"")</f>
        <v/>
      </c>
      <c r="KJ13" s="430" t="str">
        <f>IFERROR(VLOOKUP($E13,'[13]Din Costos CFE'!$J$7:$AG$150,KJ$1,0),"")</f>
        <v/>
      </c>
      <c r="KK13" s="430" t="str">
        <f>IFERROR(VLOOKUP($E13,'[13]Din Costos CFE'!$J$7:$AG$150,KK$1,0),"")</f>
        <v/>
      </c>
      <c r="KL13" s="430" t="str">
        <f>IFERROR(VLOOKUP($E13,'[13]Din Costos CFE'!$J$7:$AG$150,KL$1,0),"")</f>
        <v/>
      </c>
      <c r="KM13" s="430" t="str">
        <f>IFERROR(VLOOKUP($E13,'[13]Din Costos CFE'!$J$7:$AG$150,KM$1,0),"")</f>
        <v/>
      </c>
      <c r="KN13" s="430" t="str">
        <f>IFERROR(VLOOKUP($E13,'[13]Din Costos CFE'!$J$7:$AG$150,KN$1,0),"")</f>
        <v/>
      </c>
      <c r="KO13" s="431">
        <f t="shared" si="15"/>
        <v>0</v>
      </c>
      <c r="KP13" s="431">
        <f t="shared" si="16"/>
        <v>0</v>
      </c>
      <c r="KQ13" s="431">
        <f t="shared" si="17"/>
        <v>0</v>
      </c>
      <c r="KR13" s="432" t="str">
        <f>IFERROR(VLOOKUP($E13,'[13]Din Costos CFE'!$A$6:$G$150,4,0),"")</f>
        <v/>
      </c>
      <c r="KS13" s="432" t="str">
        <f>IFERROR(VLOOKUP($E13,'[13]Din Costos CFE'!$A$6:$G$150,5,0),"")</f>
        <v/>
      </c>
      <c r="KT13" s="432" t="str">
        <f>IFERROR(VLOOKUP($E13,'[13]Din Costos CFE'!$A$6:$G$150,6,0),"")</f>
        <v/>
      </c>
      <c r="KU13" s="433" t="str">
        <f t="shared" si="18"/>
        <v/>
      </c>
      <c r="KV13" s="434" t="str">
        <f t="shared" si="19"/>
        <v/>
      </c>
      <c r="KW13" s="435" t="str">
        <f t="shared" si="20"/>
        <v/>
      </c>
      <c r="KX13" s="435"/>
      <c r="KY13" s="436" t="str">
        <f>IFERROR(VLOOKUP($E13,'[13]Detalle Costos CENACE'!$E:$IT,248,0),"")</f>
        <v/>
      </c>
      <c r="KZ13" s="414">
        <f t="shared" si="21"/>
        <v>125</v>
      </c>
      <c r="LA13" s="434" t="str">
        <f t="shared" si="22"/>
        <v/>
      </c>
      <c r="LB13" s="434" t="str">
        <f t="shared" si="23"/>
        <v/>
      </c>
      <c r="LC13" s="414">
        <f t="shared" si="24"/>
        <v>1</v>
      </c>
      <c r="LD13" s="429" t="str">
        <f>IFERROR(VLOOKUP($E13,'[13]Actualización de costos CENACE'!$A:$G,7,0),"")</f>
        <v/>
      </c>
      <c r="LE13" s="414" t="s">
        <v>6000</v>
      </c>
    </row>
    <row r="14" spans="1:318" s="414" customFormat="1" ht="15" customHeight="1">
      <c r="A14" s="413" t="s">
        <v>5638</v>
      </c>
      <c r="B14" s="414">
        <v>1023</v>
      </c>
      <c r="C14" s="414" t="s">
        <v>6001</v>
      </c>
      <c r="D14" s="414" t="s">
        <v>6002</v>
      </c>
      <c r="E14" s="414">
        <v>1023</v>
      </c>
      <c r="F14" s="414">
        <v>24</v>
      </c>
      <c r="G14" s="414" t="s">
        <v>6003</v>
      </c>
      <c r="H14" s="414" t="s">
        <v>6004</v>
      </c>
      <c r="I14" s="415">
        <v>1</v>
      </c>
      <c r="J14" s="415"/>
      <c r="K14" s="415" t="str">
        <f t="shared" si="1"/>
        <v>Sí</v>
      </c>
      <c r="L14" s="415"/>
      <c r="M14" s="415">
        <f t="shared" si="2"/>
        <v>1</v>
      </c>
      <c r="N14" s="415"/>
      <c r="O14" s="415"/>
      <c r="P14" s="415"/>
      <c r="Q14" s="415">
        <v>1</v>
      </c>
      <c r="R14" s="415" t="str">
        <f t="shared" si="3"/>
        <v>Sí</v>
      </c>
      <c r="S14" s="415">
        <v>2</v>
      </c>
      <c r="T14" s="415"/>
      <c r="U14" s="415"/>
      <c r="V14" s="444" t="s">
        <v>1975</v>
      </c>
      <c r="W14" s="414" t="s">
        <v>5643</v>
      </c>
      <c r="X14" s="414">
        <f t="shared" si="4"/>
        <v>1</v>
      </c>
      <c r="Y14" s="414">
        <f t="shared" si="5"/>
        <v>105.6</v>
      </c>
      <c r="Z14" s="416" t="str">
        <f t="shared" si="6"/>
        <v/>
      </c>
      <c r="AA14" s="416">
        <f t="shared" si="7"/>
        <v>0</v>
      </c>
      <c r="AB14" s="417">
        <f t="shared" si="8"/>
        <v>0</v>
      </c>
      <c r="AC14" s="414" t="s">
        <v>6005</v>
      </c>
      <c r="AD14" s="414" t="s">
        <v>4514</v>
      </c>
      <c r="AE14" s="414" t="e">
        <f>+VLOOKUP($D14,'[12]Ramón Países '!$A:$E,4,0)</f>
        <v>#N/A</v>
      </c>
      <c r="AF14" s="414" t="s">
        <v>5693</v>
      </c>
      <c r="AG14" s="414" t="e">
        <f>+VLOOKUP($D14,'[12]Ramón Países '!$A:$E,5,0)</f>
        <v>#N/A</v>
      </c>
      <c r="AH14" s="414" t="s">
        <v>6005</v>
      </c>
      <c r="AI14" s="414" t="s">
        <v>6006</v>
      </c>
      <c r="AJ14" s="414" t="s">
        <v>6007</v>
      </c>
      <c r="AK14" s="414" t="s">
        <v>5698</v>
      </c>
      <c r="AL14" s="414" t="s">
        <v>6008</v>
      </c>
      <c r="AM14" s="414" t="s">
        <v>6009</v>
      </c>
      <c r="AN14" s="414" t="s">
        <v>3320</v>
      </c>
      <c r="AO14" s="414" t="s">
        <v>6010</v>
      </c>
      <c r="AP14" s="414" t="s">
        <v>5698</v>
      </c>
      <c r="AQ14" s="414" t="s">
        <v>6011</v>
      </c>
      <c r="AR14" s="414" t="s">
        <v>6012</v>
      </c>
      <c r="AS14" s="414" t="s">
        <v>6013</v>
      </c>
      <c r="AT14" s="414" t="s">
        <v>733</v>
      </c>
      <c r="AU14" s="414" t="s">
        <v>733</v>
      </c>
      <c r="AV14" s="414" t="s">
        <v>733</v>
      </c>
      <c r="AW14" s="414" t="s">
        <v>3320</v>
      </c>
      <c r="AX14" s="414" t="s">
        <v>6014</v>
      </c>
      <c r="AY14" s="414" t="s">
        <v>733</v>
      </c>
      <c r="AZ14" s="414" t="s">
        <v>6015</v>
      </c>
      <c r="BA14" s="414" t="s">
        <v>6016</v>
      </c>
      <c r="BB14" s="414" t="s">
        <v>6017</v>
      </c>
      <c r="BC14" s="414" t="s">
        <v>6018</v>
      </c>
      <c r="BD14" s="414" t="s">
        <v>6019</v>
      </c>
      <c r="BE14" s="414" t="s">
        <v>6020</v>
      </c>
      <c r="BF14" s="415" t="s">
        <v>1214</v>
      </c>
      <c r="BG14" s="414" t="s">
        <v>3320</v>
      </c>
      <c r="BI14" s="414" t="s">
        <v>5955</v>
      </c>
      <c r="BJ14" s="414" t="s">
        <v>5955</v>
      </c>
      <c r="BK14" s="414" t="s">
        <v>3603</v>
      </c>
      <c r="BL14" s="414" t="s">
        <v>6021</v>
      </c>
      <c r="BM14" s="415">
        <v>115</v>
      </c>
      <c r="BN14" s="414" t="s">
        <v>5665</v>
      </c>
      <c r="BO14" s="418" t="s">
        <v>12631</v>
      </c>
      <c r="BP14" s="414">
        <v>18</v>
      </c>
      <c r="BQ14" s="414">
        <v>2028</v>
      </c>
      <c r="BR14" s="414">
        <v>105.6</v>
      </c>
      <c r="BS14" s="415">
        <v>105.6</v>
      </c>
      <c r="BT14" s="414" t="s">
        <v>5666</v>
      </c>
      <c r="BU14" s="414">
        <v>24</v>
      </c>
      <c r="BV14" s="415">
        <v>261.57</v>
      </c>
      <c r="BW14" s="419">
        <v>0.28276125985886263</v>
      </c>
      <c r="BX14" s="420" t="s">
        <v>910</v>
      </c>
      <c r="BY14" s="414" t="s">
        <v>733</v>
      </c>
      <c r="BZ14" s="414" t="s">
        <v>910</v>
      </c>
      <c r="CA14" s="414">
        <v>26.25</v>
      </c>
      <c r="CB14" s="414" t="s">
        <v>1214</v>
      </c>
      <c r="CC14" s="414">
        <v>650</v>
      </c>
      <c r="CD14" s="414" t="s">
        <v>5800</v>
      </c>
      <c r="CE14" s="414" t="s">
        <v>5801</v>
      </c>
      <c r="CF14" s="414" t="s">
        <v>3320</v>
      </c>
      <c r="CG14" s="414" t="s">
        <v>733</v>
      </c>
      <c r="CH14" s="414" t="s">
        <v>733</v>
      </c>
      <c r="CI14" s="414">
        <v>2.2999999999999998</v>
      </c>
      <c r="CJ14" s="414">
        <v>2.12</v>
      </c>
      <c r="CK14" s="414" t="s">
        <v>6022</v>
      </c>
      <c r="CL14" s="414">
        <v>365</v>
      </c>
      <c r="CM14" s="414">
        <v>90</v>
      </c>
      <c r="CN14" s="414">
        <v>98</v>
      </c>
      <c r="CO14" s="414">
        <v>25</v>
      </c>
      <c r="CP14" s="414" t="s">
        <v>12635</v>
      </c>
      <c r="CQ14" s="414">
        <f t="shared" si="25"/>
        <v>2026</v>
      </c>
      <c r="CR14" s="414">
        <v>1.8</v>
      </c>
      <c r="CS14" s="414">
        <v>11</v>
      </c>
      <c r="CT14" s="414" t="s">
        <v>6023</v>
      </c>
      <c r="CU14" s="414">
        <v>223934.93</v>
      </c>
      <c r="CV14" s="414" t="s">
        <v>3320</v>
      </c>
      <c r="CW14" s="414" t="s">
        <v>3320</v>
      </c>
      <c r="CX14" s="414" t="s">
        <v>3320</v>
      </c>
      <c r="CY14" s="414" t="s">
        <v>3320</v>
      </c>
      <c r="CZ14" s="414" t="s">
        <v>3320</v>
      </c>
      <c r="DA14" s="414" t="s">
        <v>3320</v>
      </c>
      <c r="DB14" s="414" t="s">
        <v>3320</v>
      </c>
      <c r="DC14" s="414" t="s">
        <v>3320</v>
      </c>
      <c r="DD14" s="414" t="s">
        <v>3320</v>
      </c>
      <c r="DE14" s="414" t="s">
        <v>3320</v>
      </c>
      <c r="DG14" s="414" t="s">
        <v>3320</v>
      </c>
      <c r="DH14" s="414" t="s">
        <v>3320</v>
      </c>
      <c r="DI14" s="414" t="s">
        <v>3320</v>
      </c>
      <c r="DJ14" s="414" t="s">
        <v>3320</v>
      </c>
      <c r="DK14" s="414" t="s">
        <v>3320</v>
      </c>
      <c r="DL14" s="414" t="s">
        <v>3320</v>
      </c>
      <c r="DM14" s="414" t="e">
        <f t="shared" si="26"/>
        <v>#VALUE!</v>
      </c>
      <c r="DN14" s="414" t="s">
        <v>3320</v>
      </c>
      <c r="DO14" s="414" t="s">
        <v>3320</v>
      </c>
      <c r="DP14" s="414" t="s">
        <v>3320</v>
      </c>
      <c r="DR14" s="414" t="s">
        <v>3320</v>
      </c>
      <c r="DS14" s="414" t="s">
        <v>3320</v>
      </c>
      <c r="DT14" s="414" t="s">
        <v>3320</v>
      </c>
      <c r="DU14" s="414" t="s">
        <v>3320</v>
      </c>
      <c r="DV14" s="414" t="s">
        <v>3320</v>
      </c>
      <c r="DW14" s="414" t="s">
        <v>3320</v>
      </c>
      <c r="DX14" s="414" t="s">
        <v>3320</v>
      </c>
      <c r="DY14" s="414" t="s">
        <v>3320</v>
      </c>
      <c r="DZ14" s="414" t="s">
        <v>3320</v>
      </c>
      <c r="EA14" s="414" t="s">
        <v>3320</v>
      </c>
      <c r="EB14" s="414" t="s">
        <v>3320</v>
      </c>
      <c r="EC14" s="414" t="s">
        <v>3320</v>
      </c>
      <c r="ED14" s="414" t="s">
        <v>3320</v>
      </c>
      <c r="EE14" s="414" t="s">
        <v>3320</v>
      </c>
      <c r="EF14" s="414" t="s">
        <v>3320</v>
      </c>
      <c r="EG14" s="414" t="s">
        <v>3320</v>
      </c>
      <c r="EH14" s="414" t="s">
        <v>3320</v>
      </c>
      <c r="EI14" s="414" t="s">
        <v>3320</v>
      </c>
      <c r="EJ14" s="414" t="s">
        <v>3320</v>
      </c>
      <c r="EK14" s="414" t="s">
        <v>3320</v>
      </c>
      <c r="EL14" s="414" t="s">
        <v>3320</v>
      </c>
      <c r="EM14" s="414" t="s">
        <v>3320</v>
      </c>
      <c r="EN14" s="414" t="s">
        <v>3320</v>
      </c>
      <c r="EO14" s="414" t="s">
        <v>3320</v>
      </c>
      <c r="EP14" s="414" t="s">
        <v>3320</v>
      </c>
      <c r="EQ14" s="414" t="s">
        <v>3320</v>
      </c>
      <c r="ER14" s="414" t="s">
        <v>3320</v>
      </c>
      <c r="ES14" s="414" t="s">
        <v>3320</v>
      </c>
      <c r="ET14" s="414" t="s">
        <v>3320</v>
      </c>
      <c r="EU14" s="414" t="s">
        <v>3320</v>
      </c>
      <c r="EV14" s="414" t="s">
        <v>3320</v>
      </c>
      <c r="EW14" s="414" t="s">
        <v>3320</v>
      </c>
      <c r="EX14" s="414" t="s">
        <v>3320</v>
      </c>
      <c r="EY14" s="414" t="s">
        <v>3320</v>
      </c>
      <c r="EZ14" s="414" t="s">
        <v>3320</v>
      </c>
      <c r="FA14" s="414" t="s">
        <v>3320</v>
      </c>
      <c r="FB14" s="414" t="s">
        <v>3320</v>
      </c>
      <c r="FC14" s="414" t="s">
        <v>3320</v>
      </c>
      <c r="FD14" s="414" t="s">
        <v>3320</v>
      </c>
      <c r="FE14" s="414" t="s">
        <v>3320</v>
      </c>
      <c r="FF14" s="414" t="s">
        <v>3320</v>
      </c>
      <c r="FG14" s="414" t="s">
        <v>3320</v>
      </c>
      <c r="FH14" s="414" t="s">
        <v>3320</v>
      </c>
      <c r="FI14" s="414" t="s">
        <v>3320</v>
      </c>
      <c r="FJ14" s="414" t="s">
        <v>3320</v>
      </c>
      <c r="FK14" s="414" t="s">
        <v>3320</v>
      </c>
      <c r="FL14" s="414" t="s">
        <v>3320</v>
      </c>
      <c r="FM14" s="414" t="s">
        <v>3320</v>
      </c>
      <c r="FN14" s="414" t="s">
        <v>3320</v>
      </c>
      <c r="FO14" s="421">
        <v>135759187</v>
      </c>
      <c r="FP14" s="421">
        <f t="shared" si="9"/>
        <v>135.759187</v>
      </c>
      <c r="FQ14" s="414" t="s">
        <v>733</v>
      </c>
      <c r="FR14" s="414" t="s">
        <v>733</v>
      </c>
      <c r="FS14" s="414" t="s">
        <v>733</v>
      </c>
      <c r="FT14" s="414" t="s">
        <v>733</v>
      </c>
      <c r="FU14" s="414" t="s">
        <v>2851</v>
      </c>
      <c r="FV14" s="414" t="s">
        <v>6024</v>
      </c>
      <c r="FW14" s="414" t="s">
        <v>6025</v>
      </c>
      <c r="FX14" s="422" t="s">
        <v>6021</v>
      </c>
      <c r="FY14" s="423">
        <v>115</v>
      </c>
      <c r="FZ14" s="414" t="s">
        <v>6026</v>
      </c>
      <c r="GA14" s="421">
        <v>126013745</v>
      </c>
      <c r="GB14" s="421">
        <v>18240000</v>
      </c>
      <c r="GC14" s="421">
        <v>2253</v>
      </c>
      <c r="GD14" s="421">
        <v>667.99</v>
      </c>
      <c r="GE14" s="414" t="s">
        <v>6027</v>
      </c>
      <c r="GF14" s="414" t="s">
        <v>733</v>
      </c>
      <c r="GG14" s="414" t="s">
        <v>733</v>
      </c>
      <c r="GH14" s="414" t="s">
        <v>6028</v>
      </c>
      <c r="GI14" s="414" t="s">
        <v>733</v>
      </c>
      <c r="GJ14" s="414" t="s">
        <v>733</v>
      </c>
      <c r="GK14" s="414" t="s">
        <v>733</v>
      </c>
      <c r="GL14" s="414" t="s">
        <v>733</v>
      </c>
      <c r="GM14" s="414" t="s">
        <v>733</v>
      </c>
      <c r="GN14" s="424" t="s">
        <v>5676</v>
      </c>
      <c r="GO14" s="414" t="s">
        <v>3320</v>
      </c>
      <c r="GP14" s="414" t="s">
        <v>733</v>
      </c>
      <c r="GQ14" s="414" t="s">
        <v>6029</v>
      </c>
      <c r="GR14" s="414" t="s">
        <v>1214</v>
      </c>
      <c r="GS14" s="414" t="s">
        <v>1214</v>
      </c>
      <c r="GT14" s="414" t="s">
        <v>3320</v>
      </c>
      <c r="GU14" s="414" t="s">
        <v>3320</v>
      </c>
      <c r="GV14" s="414">
        <v>0</v>
      </c>
      <c r="GW14" s="414" t="s">
        <v>733</v>
      </c>
      <c r="GX14" s="414" t="s">
        <v>5679</v>
      </c>
      <c r="GY14" s="414" t="s">
        <v>6030</v>
      </c>
      <c r="GZ14" s="414" t="s">
        <v>733</v>
      </c>
      <c r="HA14" s="414" t="s">
        <v>3320</v>
      </c>
      <c r="HB14" s="414" t="s">
        <v>6031</v>
      </c>
      <c r="HC14" s="414" t="s">
        <v>6032</v>
      </c>
      <c r="HD14" s="414" t="s">
        <v>5683</v>
      </c>
      <c r="HE14" s="414" t="s">
        <v>5683</v>
      </c>
      <c r="HF14" s="414" t="s">
        <v>5683</v>
      </c>
      <c r="HG14" s="414" t="s">
        <v>733</v>
      </c>
      <c r="HH14" s="414" t="s">
        <v>1214</v>
      </c>
      <c r="HI14" s="414" t="s">
        <v>12636</v>
      </c>
      <c r="HJ14" s="414" t="s">
        <v>12637</v>
      </c>
      <c r="HK14" s="414" t="s">
        <v>5685</v>
      </c>
      <c r="HL14" s="414" t="s">
        <v>3320</v>
      </c>
      <c r="HM14" s="414" t="s">
        <v>3320</v>
      </c>
      <c r="HN14" s="414" t="s">
        <v>3320</v>
      </c>
      <c r="HO14" s="414" t="s">
        <v>3320</v>
      </c>
      <c r="HP14" s="414" t="s">
        <v>3320</v>
      </c>
      <c r="HQ14" s="414" t="s">
        <v>3320</v>
      </c>
      <c r="HR14" s="414" t="s">
        <v>3320</v>
      </c>
      <c r="HS14" s="414" t="s">
        <v>3320</v>
      </c>
      <c r="HT14" s="414" t="s">
        <v>3320</v>
      </c>
      <c r="HU14" s="414" t="s">
        <v>3320</v>
      </c>
      <c r="HV14" s="414" t="s">
        <v>3320</v>
      </c>
      <c r="HW14" s="414" t="s">
        <v>3320</v>
      </c>
      <c r="HX14" s="414" t="s">
        <v>3320</v>
      </c>
      <c r="HY14" s="414" t="s">
        <v>3320</v>
      </c>
      <c r="HZ14" s="414" t="s">
        <v>3320</v>
      </c>
      <c r="IA14" s="414" t="s">
        <v>3320</v>
      </c>
      <c r="IB14" s="414" t="s">
        <v>3320</v>
      </c>
      <c r="IC14" s="414" t="s">
        <v>3320</v>
      </c>
      <c r="ID14" s="414" t="s">
        <v>3320</v>
      </c>
      <c r="IE14" s="414" t="s">
        <v>3320</v>
      </c>
      <c r="IF14" s="414" t="s">
        <v>3320</v>
      </c>
      <c r="IG14" s="414" t="s">
        <v>3320</v>
      </c>
      <c r="IH14" s="414" t="s">
        <v>3320</v>
      </c>
      <c r="II14" s="414" t="s">
        <v>3320</v>
      </c>
      <c r="IJ14" s="414" t="s">
        <v>3320</v>
      </c>
      <c r="IK14" s="414" t="s">
        <v>3320</v>
      </c>
      <c r="IL14" s="414" t="s">
        <v>3320</v>
      </c>
      <c r="IM14" s="414" t="s">
        <v>3320</v>
      </c>
      <c r="IN14" s="414" t="s">
        <v>3320</v>
      </c>
      <c r="IO14" s="414" t="s">
        <v>3320</v>
      </c>
      <c r="IP14" s="414" t="s">
        <v>3320</v>
      </c>
      <c r="IQ14" s="414" t="s">
        <v>3320</v>
      </c>
      <c r="IR14" s="414" t="s">
        <v>3320</v>
      </c>
      <c r="IS14" s="414" t="s">
        <v>3320</v>
      </c>
      <c r="IT14" s="414" t="s">
        <v>3320</v>
      </c>
      <c r="IU14" s="414" t="s">
        <v>3320</v>
      </c>
      <c r="IV14" s="414" t="s">
        <v>3320</v>
      </c>
      <c r="IW14" s="414" t="s">
        <v>3320</v>
      </c>
      <c r="IX14" s="440" t="s">
        <v>6033</v>
      </c>
      <c r="IY14" s="441" t="s">
        <v>3320</v>
      </c>
      <c r="IZ14" s="441" t="s">
        <v>3320</v>
      </c>
      <c r="JA14" s="440" t="s">
        <v>5967</v>
      </c>
      <c r="JB14" s="414" t="str">
        <f>IFERROR(VLOOKUP($E14,'[12]Resumen costos RNT id'!$D:$J,3,0),"")</f>
        <v/>
      </c>
      <c r="JC14" s="421" t="str">
        <f>IFERROR(VLOOKUP($E14,'[12]Resumen costos RNT id'!$D:$J,4,0),"")</f>
        <v/>
      </c>
      <c r="JD14" s="421" t="str">
        <f>IFERROR(VLOOKUP($E14,'[12]Resumen costos RNT id'!$D:$J,5,0),"")</f>
        <v/>
      </c>
      <c r="JE14" s="421" t="str">
        <f>IFERROR(VLOOKUP($E14,'[12]Resumen costos RNT id'!$D:$J,6,0),"")</f>
        <v/>
      </c>
      <c r="JF14" s="416" t="str">
        <f>IFERROR(VLOOKUP($E14,'[12]Resumen costos RNT id'!$D:$J,7,0),"")</f>
        <v/>
      </c>
      <c r="JG14" s="428" t="str">
        <f t="shared" si="10"/>
        <v/>
      </c>
      <c r="JH14" s="428" t="str">
        <f t="shared" si="11"/>
        <v/>
      </c>
      <c r="JI14" s="428" t="str">
        <f t="shared" si="11"/>
        <v/>
      </c>
      <c r="JJ14" s="428">
        <f t="shared" si="12"/>
        <v>0</v>
      </c>
      <c r="JK14" s="428">
        <f t="shared" si="13"/>
        <v>0</v>
      </c>
      <c r="JL14" s="414" t="s">
        <v>202</v>
      </c>
      <c r="JO14" s="414" t="s">
        <v>202</v>
      </c>
      <c r="JP14" s="414">
        <v>6</v>
      </c>
      <c r="JQ14" s="414">
        <f t="shared" si="14"/>
        <v>0</v>
      </c>
      <c r="JR14" s="429" t="str">
        <f>IFERROR(VLOOKUP($E14,'[13]Actualización de costos CENACE'!$A:$G,2,0),"")</f>
        <v/>
      </c>
      <c r="JS14" s="429" t="str">
        <f>IFERROR(VLOOKUP($E14,'[13]Actualización de costos CENACE'!$A:$G,3,0),"")</f>
        <v/>
      </c>
      <c r="JT14" s="429" t="str">
        <f>IFERROR(VLOOKUP($E14,'[13]Actualización de costos CENACE'!$A:$G,4,0),"")</f>
        <v/>
      </c>
      <c r="JU14" s="429" t="str">
        <f>IFERROR(VLOOKUP($E14,'[13]Actualización de costos CENACE'!$A:$G,5,0),"")</f>
        <v/>
      </c>
      <c r="JV14" s="429" t="str">
        <f>IFERROR(VLOOKUP($E14,'[13]Actualización de costos CENACE'!$A:$G,6,0),"")</f>
        <v/>
      </c>
      <c r="JW14" s="430" t="str">
        <f>IFERROR(VLOOKUP($E14,'[13]Din Costos CFE'!$J$7:$AG$150,JW$1,0),"")</f>
        <v/>
      </c>
      <c r="JX14" s="430" t="str">
        <f>IFERROR(VLOOKUP($E14,'[13]Din Costos CFE'!$J$7:$AG$150,JX$1,0),"")</f>
        <v/>
      </c>
      <c r="JY14" s="430" t="str">
        <f>IFERROR(VLOOKUP($E14,'[13]Din Costos CFE'!$J$7:$AG$150,JY$1,0),"")</f>
        <v/>
      </c>
      <c r="JZ14" s="430" t="str">
        <f>IFERROR(VLOOKUP($E14,'[13]Din Costos CFE'!$J$7:$AG$150,JZ$1,0),"")</f>
        <v/>
      </c>
      <c r="KA14" s="430" t="str">
        <f>IFERROR(VLOOKUP($E14,'[13]Din Costos CFE'!$J$7:$AG$150,KA$1,0),"")</f>
        <v/>
      </c>
      <c r="KB14" s="430" t="str">
        <f>IFERROR(VLOOKUP($E14,'[13]Din Costos CFE'!$J$7:$AG$150,KB$1,0),"")</f>
        <v/>
      </c>
      <c r="KC14" s="430" t="str">
        <f>IFERROR(VLOOKUP($E14,'[13]Din Costos CFE'!$J$7:$AG$150,KC$1,0),"")</f>
        <v/>
      </c>
      <c r="KD14" s="430" t="str">
        <f>IFERROR(VLOOKUP($E14,'[13]Din Costos CFE'!$J$7:$AG$150,KD$1,0),"")</f>
        <v/>
      </c>
      <c r="KE14" s="430" t="str">
        <f>IFERROR(VLOOKUP($E14,'[13]Din Costos CFE'!$J$7:$AG$150,KE$1,0),"")</f>
        <v/>
      </c>
      <c r="KF14" s="430" t="str">
        <f>IFERROR(VLOOKUP($E14,'[13]Din Costos CFE'!$J$7:$AG$150,KF$1,0),"")</f>
        <v/>
      </c>
      <c r="KG14" s="430" t="str">
        <f>IFERROR(VLOOKUP($E14,'[13]Din Costos CFE'!$J$7:$AG$150,KG$1,0),"")</f>
        <v/>
      </c>
      <c r="KH14" s="430" t="str">
        <f>IFERROR(VLOOKUP($E14,'[13]Din Costos CFE'!$J$7:$AG$150,KH$1,0),"")</f>
        <v/>
      </c>
      <c r="KI14" s="430" t="str">
        <f>IFERROR(VLOOKUP($E14,'[13]Din Costos CFE'!$J$7:$AG$150,KI$1,0),"")</f>
        <v/>
      </c>
      <c r="KJ14" s="430" t="str">
        <f>IFERROR(VLOOKUP($E14,'[13]Din Costos CFE'!$J$7:$AG$150,KJ$1,0),"")</f>
        <v/>
      </c>
      <c r="KK14" s="430" t="str">
        <f>IFERROR(VLOOKUP($E14,'[13]Din Costos CFE'!$J$7:$AG$150,KK$1,0),"")</f>
        <v/>
      </c>
      <c r="KL14" s="430" t="str">
        <f>IFERROR(VLOOKUP($E14,'[13]Din Costos CFE'!$J$7:$AG$150,KL$1,0),"")</f>
        <v/>
      </c>
      <c r="KM14" s="430" t="str">
        <f>IFERROR(VLOOKUP($E14,'[13]Din Costos CFE'!$J$7:$AG$150,KM$1,0),"")</f>
        <v/>
      </c>
      <c r="KN14" s="430" t="str">
        <f>IFERROR(VLOOKUP($E14,'[13]Din Costos CFE'!$J$7:$AG$150,KN$1,0),"")</f>
        <v/>
      </c>
      <c r="KO14" s="431">
        <f t="shared" si="15"/>
        <v>0</v>
      </c>
      <c r="KP14" s="431">
        <f t="shared" si="16"/>
        <v>0</v>
      </c>
      <c r="KQ14" s="431">
        <f t="shared" si="17"/>
        <v>0</v>
      </c>
      <c r="KR14" s="432" t="str">
        <f>IFERROR(VLOOKUP($E14,'[13]Din Costos CFE'!$A$6:$G$150,4,0),"")</f>
        <v/>
      </c>
      <c r="KS14" s="432" t="str">
        <f>IFERROR(VLOOKUP($E14,'[13]Din Costos CFE'!$A$6:$G$150,5,0),"")</f>
        <v/>
      </c>
      <c r="KT14" s="432" t="str">
        <f>IFERROR(VLOOKUP($E14,'[13]Din Costos CFE'!$A$6:$G$150,6,0),"")</f>
        <v/>
      </c>
      <c r="KU14" s="438" t="str">
        <f t="shared" si="18"/>
        <v/>
      </c>
      <c r="KV14" s="434" t="str">
        <f t="shared" si="19"/>
        <v/>
      </c>
      <c r="KW14" s="435" t="str">
        <f t="shared" si="20"/>
        <v/>
      </c>
      <c r="KX14" s="445" t="s">
        <v>6034</v>
      </c>
      <c r="KY14" s="436" t="str">
        <f>IFERROR(VLOOKUP($E14,'[13]Detalle Costos CENACE'!$E:$IT,248,0),"")</f>
        <v/>
      </c>
      <c r="KZ14" s="414">
        <f t="shared" si="21"/>
        <v>105.6</v>
      </c>
      <c r="LA14" s="434" t="str">
        <f t="shared" si="22"/>
        <v/>
      </c>
      <c r="LB14" s="434" t="str">
        <f t="shared" si="23"/>
        <v/>
      </c>
      <c r="LC14" s="414">
        <f t="shared" si="24"/>
        <v>1</v>
      </c>
      <c r="LD14" s="429" t="str">
        <f>IFERROR(VLOOKUP($E14,'[13]Actualización de costos CENACE'!$A:$G,7,0),"")</f>
        <v/>
      </c>
      <c r="LE14" s="414" t="s">
        <v>6035</v>
      </c>
    </row>
    <row r="15" spans="1:318" s="414" customFormat="1" ht="15" customHeight="1">
      <c r="A15" s="413" t="s">
        <v>5638</v>
      </c>
      <c r="B15" s="414">
        <v>688</v>
      </c>
      <c r="C15" s="414" t="s">
        <v>6036</v>
      </c>
      <c r="D15" s="414" t="s">
        <v>6037</v>
      </c>
      <c r="E15" s="414">
        <v>688</v>
      </c>
      <c r="F15" s="414">
        <v>11</v>
      </c>
      <c r="G15" s="414" t="s">
        <v>6038</v>
      </c>
      <c r="H15" s="414" t="s">
        <v>6039</v>
      </c>
      <c r="I15" s="415">
        <v>1</v>
      </c>
      <c r="J15" s="415"/>
      <c r="K15" s="415" t="str">
        <f t="shared" si="1"/>
        <v>Sí</v>
      </c>
      <c r="L15" s="415"/>
      <c r="M15" s="415">
        <f t="shared" si="2"/>
        <v>1</v>
      </c>
      <c r="N15" s="415"/>
      <c r="O15" s="415"/>
      <c r="P15" s="415"/>
      <c r="Q15" s="415">
        <v>1</v>
      </c>
      <c r="R15" s="415" t="str">
        <f t="shared" si="3"/>
        <v>Sí</v>
      </c>
      <c r="S15" s="415">
        <v>2</v>
      </c>
      <c r="T15" s="415"/>
      <c r="U15" s="415"/>
      <c r="V15" s="414" t="s">
        <v>6040</v>
      </c>
      <c r="W15" s="414" t="s">
        <v>5916</v>
      </c>
      <c r="X15" s="414">
        <f t="shared" si="4"/>
        <v>1.5</v>
      </c>
      <c r="Y15" s="414">
        <f t="shared" si="5"/>
        <v>94.5</v>
      </c>
      <c r="Z15" s="416" t="str">
        <f t="shared" si="6"/>
        <v/>
      </c>
      <c r="AA15" s="416">
        <f t="shared" si="7"/>
        <v>0</v>
      </c>
      <c r="AB15" s="417">
        <f t="shared" si="8"/>
        <v>0</v>
      </c>
      <c r="AC15" s="414" t="s">
        <v>6041</v>
      </c>
      <c r="AD15" s="414" t="s">
        <v>6042</v>
      </c>
      <c r="AE15" s="414" t="e">
        <f>+VLOOKUP($D15,'[12]Ramón Países '!$A:$E,4,0)</f>
        <v>#N/A</v>
      </c>
      <c r="AF15" s="414" t="s">
        <v>5693</v>
      </c>
      <c r="AG15" s="414" t="e">
        <f>+VLOOKUP($D15,'[12]Ramón Países '!$A:$E,5,0)</f>
        <v>#N/A</v>
      </c>
      <c r="AH15" s="414" t="s">
        <v>6041</v>
      </c>
      <c r="AI15" s="414" t="s">
        <v>6043</v>
      </c>
      <c r="AJ15" s="414" t="s">
        <v>6044</v>
      </c>
      <c r="AK15" s="414" t="s">
        <v>6045</v>
      </c>
      <c r="AL15" s="414" t="s">
        <v>6046</v>
      </c>
      <c r="AM15" s="414" t="s">
        <v>6047</v>
      </c>
      <c r="AN15" s="414" t="s">
        <v>3320</v>
      </c>
      <c r="AO15" s="414" t="s">
        <v>6048</v>
      </c>
      <c r="AP15" s="414" t="s">
        <v>6049</v>
      </c>
      <c r="AQ15" s="414" t="s">
        <v>6050</v>
      </c>
      <c r="AR15" s="414" t="s">
        <v>6051</v>
      </c>
      <c r="AS15" s="414" t="s">
        <v>6052</v>
      </c>
      <c r="AT15" s="414" t="s">
        <v>733</v>
      </c>
      <c r="AU15" s="414" t="s">
        <v>733</v>
      </c>
      <c r="AV15" s="414" t="s">
        <v>733</v>
      </c>
      <c r="AW15" s="414" t="s">
        <v>3320</v>
      </c>
      <c r="AX15" s="414" t="s">
        <v>6053</v>
      </c>
      <c r="AY15" s="414" t="s">
        <v>733</v>
      </c>
      <c r="AZ15" s="414" t="s">
        <v>6054</v>
      </c>
      <c r="BA15" s="414" t="s">
        <v>6055</v>
      </c>
      <c r="BB15" s="414" t="s">
        <v>6056</v>
      </c>
      <c r="BC15" s="414" t="s">
        <v>6057</v>
      </c>
      <c r="BD15" s="414" t="s">
        <v>6058</v>
      </c>
      <c r="BE15" s="414" t="s">
        <v>6059</v>
      </c>
      <c r="BF15" s="415" t="s">
        <v>1214</v>
      </c>
      <c r="BG15" s="414" t="s">
        <v>3320</v>
      </c>
      <c r="BI15" s="414" t="s">
        <v>5955</v>
      </c>
      <c r="BJ15" s="414" t="s">
        <v>5955</v>
      </c>
      <c r="BK15" s="414" t="s">
        <v>3603</v>
      </c>
      <c r="BL15" s="414" t="s">
        <v>6060</v>
      </c>
      <c r="BM15" s="415">
        <v>115</v>
      </c>
      <c r="BN15" s="414" t="s">
        <v>5665</v>
      </c>
      <c r="BO15" s="418" t="s">
        <v>12638</v>
      </c>
      <c r="BP15" s="414">
        <v>18</v>
      </c>
      <c r="BQ15" s="414">
        <v>2028</v>
      </c>
      <c r="BR15" s="414">
        <v>63</v>
      </c>
      <c r="BS15" s="415">
        <v>63</v>
      </c>
      <c r="BT15" s="414" t="s">
        <v>5666</v>
      </c>
      <c r="BU15" s="414">
        <v>14</v>
      </c>
      <c r="BV15" s="415">
        <v>201.69</v>
      </c>
      <c r="BW15" s="419">
        <v>0.36545988258317025</v>
      </c>
      <c r="BX15" s="420" t="s">
        <v>910</v>
      </c>
      <c r="BY15" s="414" t="s">
        <v>733</v>
      </c>
      <c r="BZ15" s="414" t="s">
        <v>910</v>
      </c>
      <c r="CA15" s="414" t="s">
        <v>3320</v>
      </c>
      <c r="CB15" s="414" t="s">
        <v>3320</v>
      </c>
      <c r="CC15" s="414" t="s">
        <v>3320</v>
      </c>
      <c r="CD15" s="414" t="s">
        <v>3320</v>
      </c>
      <c r="CE15" s="414" t="s">
        <v>3320</v>
      </c>
      <c r="CF15" s="414" t="s">
        <v>3320</v>
      </c>
      <c r="CG15" s="414" t="s">
        <v>3320</v>
      </c>
      <c r="CH15" s="414" t="s">
        <v>3320</v>
      </c>
      <c r="CI15" s="414" t="s">
        <v>3320</v>
      </c>
      <c r="CJ15" s="414" t="s">
        <v>3320</v>
      </c>
      <c r="CL15" s="414" t="s">
        <v>3320</v>
      </c>
      <c r="CM15" s="414" t="s">
        <v>3320</v>
      </c>
      <c r="CN15" s="414" t="s">
        <v>3320</v>
      </c>
      <c r="CO15" s="414" t="s">
        <v>3320</v>
      </c>
      <c r="CP15" s="414" t="s">
        <v>3320</v>
      </c>
      <c r="CQ15" s="414" t="e">
        <f t="shared" si="25"/>
        <v>#VALUE!</v>
      </c>
      <c r="CR15" s="414" t="s">
        <v>3320</v>
      </c>
      <c r="CS15" s="414" t="s">
        <v>3320</v>
      </c>
      <c r="CT15" s="414" t="s">
        <v>3320</v>
      </c>
      <c r="CU15" s="414" t="s">
        <v>3320</v>
      </c>
      <c r="CV15" s="414">
        <v>4.5</v>
      </c>
      <c r="CW15" s="414">
        <v>12.5</v>
      </c>
      <c r="CX15" s="414" t="s">
        <v>733</v>
      </c>
      <c r="CY15" s="414" t="s">
        <v>6061</v>
      </c>
      <c r="CZ15" s="414">
        <v>36.520000000000003</v>
      </c>
      <c r="DA15" s="414" t="s">
        <v>1214</v>
      </c>
      <c r="DB15" s="414" t="s">
        <v>733</v>
      </c>
      <c r="DC15" s="414" t="s">
        <v>733</v>
      </c>
      <c r="DD15" s="414">
        <v>3201.43</v>
      </c>
      <c r="DE15" s="414">
        <v>2642.38</v>
      </c>
      <c r="DF15" s="414" t="s">
        <v>6062</v>
      </c>
      <c r="DG15" s="414">
        <v>1</v>
      </c>
      <c r="DH15" s="414">
        <v>94.4</v>
      </c>
      <c r="DI15" s="414">
        <v>97</v>
      </c>
      <c r="DJ15" s="414">
        <v>25</v>
      </c>
      <c r="DK15" s="414" t="s">
        <v>12639</v>
      </c>
      <c r="DL15" s="414">
        <v>1.37</v>
      </c>
      <c r="DM15" s="414">
        <f t="shared" si="26"/>
        <v>2027</v>
      </c>
      <c r="DN15" s="414">
        <v>9</v>
      </c>
      <c r="DO15" s="414" t="s">
        <v>6063</v>
      </c>
      <c r="DP15" s="414">
        <v>62000000</v>
      </c>
      <c r="DR15" s="414" t="s">
        <v>3320</v>
      </c>
      <c r="DS15" s="414" t="s">
        <v>3320</v>
      </c>
      <c r="DT15" s="414" t="s">
        <v>3320</v>
      </c>
      <c r="DU15" s="414" t="s">
        <v>3320</v>
      </c>
      <c r="DV15" s="414" t="s">
        <v>3320</v>
      </c>
      <c r="DW15" s="414" t="s">
        <v>3320</v>
      </c>
      <c r="DX15" s="414" t="s">
        <v>3320</v>
      </c>
      <c r="DY15" s="414" t="s">
        <v>3320</v>
      </c>
      <c r="DZ15" s="414" t="s">
        <v>3320</v>
      </c>
      <c r="EA15" s="414" t="s">
        <v>3320</v>
      </c>
      <c r="EB15" s="414" t="s">
        <v>3320</v>
      </c>
      <c r="EC15" s="414" t="s">
        <v>3320</v>
      </c>
      <c r="ED15" s="414" t="s">
        <v>3320</v>
      </c>
      <c r="EE15" s="414" t="s">
        <v>3320</v>
      </c>
      <c r="EF15" s="414" t="s">
        <v>3320</v>
      </c>
      <c r="EG15" s="414" t="s">
        <v>3320</v>
      </c>
      <c r="EH15" s="414" t="s">
        <v>3320</v>
      </c>
      <c r="EI15" s="414" t="s">
        <v>3320</v>
      </c>
      <c r="EJ15" s="414" t="s">
        <v>3320</v>
      </c>
      <c r="EK15" s="414" t="s">
        <v>3320</v>
      </c>
      <c r="EL15" s="414" t="s">
        <v>3320</v>
      </c>
      <c r="EM15" s="414" t="s">
        <v>3320</v>
      </c>
      <c r="EN15" s="414" t="s">
        <v>3320</v>
      </c>
      <c r="EO15" s="414" t="s">
        <v>3320</v>
      </c>
      <c r="EP15" s="414" t="s">
        <v>3320</v>
      </c>
      <c r="EQ15" s="414" t="s">
        <v>3320</v>
      </c>
      <c r="ER15" s="414" t="s">
        <v>3320</v>
      </c>
      <c r="ES15" s="414" t="s">
        <v>3320</v>
      </c>
      <c r="ET15" s="414" t="s">
        <v>3320</v>
      </c>
      <c r="EU15" s="414" t="s">
        <v>3320</v>
      </c>
      <c r="EV15" s="414" t="s">
        <v>3320</v>
      </c>
      <c r="EW15" s="414" t="s">
        <v>3320</v>
      </c>
      <c r="EX15" s="414" t="s">
        <v>3320</v>
      </c>
      <c r="EY15" s="414" t="s">
        <v>3320</v>
      </c>
      <c r="EZ15" s="414" t="s">
        <v>3320</v>
      </c>
      <c r="FA15" s="414" t="s">
        <v>3320</v>
      </c>
      <c r="FB15" s="414" t="s">
        <v>3320</v>
      </c>
      <c r="FC15" s="414" t="s">
        <v>3320</v>
      </c>
      <c r="FD15" s="414" t="s">
        <v>3320</v>
      </c>
      <c r="FE15" s="414" t="s">
        <v>3320</v>
      </c>
      <c r="FF15" s="414" t="s">
        <v>3320</v>
      </c>
      <c r="FG15" s="414" t="s">
        <v>3320</v>
      </c>
      <c r="FH15" s="414" t="s">
        <v>3320</v>
      </c>
      <c r="FI15" s="414" t="s">
        <v>3320</v>
      </c>
      <c r="FJ15" s="414" t="s">
        <v>3320</v>
      </c>
      <c r="FK15" s="414" t="s">
        <v>3320</v>
      </c>
      <c r="FL15" s="414" t="s">
        <v>3320</v>
      </c>
      <c r="FM15" s="414" t="s">
        <v>3320</v>
      </c>
      <c r="FN15" s="414" t="s">
        <v>3320</v>
      </c>
      <c r="FO15" s="421">
        <v>106340000</v>
      </c>
      <c r="FP15" s="421">
        <f t="shared" si="9"/>
        <v>106.34</v>
      </c>
      <c r="FQ15" s="414" t="s">
        <v>733</v>
      </c>
      <c r="FR15" s="414" t="s">
        <v>733</v>
      </c>
      <c r="FS15" s="414" t="s">
        <v>733</v>
      </c>
      <c r="FT15" s="414" t="s">
        <v>733</v>
      </c>
      <c r="FU15" s="414" t="s">
        <v>1661</v>
      </c>
      <c r="FV15" s="414" t="s">
        <v>6064</v>
      </c>
      <c r="FW15" s="414" t="s">
        <v>6065</v>
      </c>
      <c r="FX15" s="422" t="s">
        <v>6060</v>
      </c>
      <c r="FY15" s="423">
        <v>115</v>
      </c>
      <c r="FZ15" s="414" t="s">
        <v>6066</v>
      </c>
      <c r="GA15" s="421">
        <v>106340000</v>
      </c>
      <c r="GB15" s="421">
        <v>10240000</v>
      </c>
      <c r="GC15" s="421">
        <v>8437.8799999999992</v>
      </c>
      <c r="GD15" s="421">
        <v>2882.53</v>
      </c>
      <c r="GE15" s="414" t="s">
        <v>6067</v>
      </c>
      <c r="GF15" s="414" t="s">
        <v>733</v>
      </c>
      <c r="GG15" s="414" t="s">
        <v>733</v>
      </c>
      <c r="GH15" s="414" t="s">
        <v>6068</v>
      </c>
      <c r="GI15" s="414" t="s">
        <v>733</v>
      </c>
      <c r="GJ15" s="414" t="s">
        <v>1214</v>
      </c>
      <c r="GK15" s="414" t="s">
        <v>1214</v>
      </c>
      <c r="GL15" s="414" t="s">
        <v>733</v>
      </c>
      <c r="GM15" s="414" t="s">
        <v>733</v>
      </c>
      <c r="GN15" s="424" t="s">
        <v>5676</v>
      </c>
      <c r="GO15" s="414" t="s">
        <v>3320</v>
      </c>
      <c r="GP15" s="414" t="s">
        <v>733</v>
      </c>
      <c r="GQ15" s="414" t="s">
        <v>5721</v>
      </c>
      <c r="GR15" s="414" t="s">
        <v>733</v>
      </c>
      <c r="GS15" s="414" t="s">
        <v>6069</v>
      </c>
      <c r="GT15" s="414" t="s">
        <v>6070</v>
      </c>
      <c r="GU15" s="414" t="s">
        <v>3320</v>
      </c>
      <c r="GV15" s="414">
        <v>1.2</v>
      </c>
      <c r="GW15" s="414" t="s">
        <v>733</v>
      </c>
      <c r="GX15" s="414" t="s">
        <v>5948</v>
      </c>
      <c r="GY15" s="414" t="s">
        <v>6071</v>
      </c>
      <c r="GZ15" s="414" t="s">
        <v>1214</v>
      </c>
      <c r="HA15" s="414" t="s">
        <v>3320</v>
      </c>
      <c r="HB15" s="414" t="s">
        <v>6072</v>
      </c>
      <c r="HC15" s="414" t="s">
        <v>6073</v>
      </c>
      <c r="HD15" s="414" t="s">
        <v>3320</v>
      </c>
      <c r="HE15" s="414" t="s">
        <v>3320</v>
      </c>
      <c r="HF15" s="414" t="s">
        <v>3320</v>
      </c>
      <c r="HG15" s="414" t="s">
        <v>733</v>
      </c>
      <c r="HH15" s="414" t="s">
        <v>1214</v>
      </c>
      <c r="HI15" s="414" t="s">
        <v>12640</v>
      </c>
      <c r="HJ15" s="414" t="s">
        <v>12641</v>
      </c>
      <c r="HK15" s="414" t="s">
        <v>5685</v>
      </c>
      <c r="HL15" s="414" t="s">
        <v>3320</v>
      </c>
      <c r="HM15" s="414" t="s">
        <v>3320</v>
      </c>
      <c r="HN15" s="414" t="s">
        <v>3320</v>
      </c>
      <c r="HO15" s="414" t="s">
        <v>3320</v>
      </c>
      <c r="HP15" s="414" t="s">
        <v>3320</v>
      </c>
      <c r="HQ15" s="414" t="s">
        <v>3320</v>
      </c>
      <c r="HR15" s="414" t="s">
        <v>3320</v>
      </c>
      <c r="HS15" s="414" t="s">
        <v>3320</v>
      </c>
      <c r="HT15" s="414" t="s">
        <v>3320</v>
      </c>
      <c r="HU15" s="414" t="s">
        <v>3320</v>
      </c>
      <c r="HV15" s="414" t="s">
        <v>3320</v>
      </c>
      <c r="HW15" s="414" t="s">
        <v>3320</v>
      </c>
      <c r="HX15" s="414" t="s">
        <v>3320</v>
      </c>
      <c r="HY15" s="414" t="s">
        <v>3320</v>
      </c>
      <c r="HZ15" s="414" t="s">
        <v>3320</v>
      </c>
      <c r="IA15" s="414" t="s">
        <v>3320</v>
      </c>
      <c r="IB15" s="414" t="s">
        <v>3320</v>
      </c>
      <c r="IC15" s="414" t="s">
        <v>3320</v>
      </c>
      <c r="ID15" s="414" t="s">
        <v>3320</v>
      </c>
      <c r="IE15" s="414" t="s">
        <v>3320</v>
      </c>
      <c r="IF15" s="414" t="s">
        <v>3320</v>
      </c>
      <c r="IG15" s="414" t="s">
        <v>3320</v>
      </c>
      <c r="IH15" s="414" t="s">
        <v>3320</v>
      </c>
      <c r="II15" s="414" t="s">
        <v>3320</v>
      </c>
      <c r="IJ15" s="414" t="s">
        <v>3320</v>
      </c>
      <c r="IK15" s="414" t="s">
        <v>3320</v>
      </c>
      <c r="IL15" s="414" t="s">
        <v>3320</v>
      </c>
      <c r="IM15" s="414" t="s">
        <v>3320</v>
      </c>
      <c r="IN15" s="414" t="s">
        <v>3320</v>
      </c>
      <c r="IO15" s="414" t="s">
        <v>3320</v>
      </c>
      <c r="IP15" s="414" t="s">
        <v>3320</v>
      </c>
      <c r="IQ15" s="414" t="s">
        <v>3320</v>
      </c>
      <c r="IR15" s="414" t="s">
        <v>3320</v>
      </c>
      <c r="IS15" s="414" t="s">
        <v>3320</v>
      </c>
      <c r="IT15" s="414" t="s">
        <v>3320</v>
      </c>
      <c r="IU15" s="414" t="s">
        <v>3320</v>
      </c>
      <c r="IV15" s="414" t="s">
        <v>3320</v>
      </c>
      <c r="IW15" s="414" t="s">
        <v>3320</v>
      </c>
      <c r="IX15" s="440" t="s">
        <v>12630</v>
      </c>
      <c r="IY15" s="441" t="s">
        <v>3320</v>
      </c>
      <c r="IZ15" s="441" t="s">
        <v>5966</v>
      </c>
      <c r="JA15" s="440" t="s">
        <v>5967</v>
      </c>
      <c r="JB15" s="414" t="str">
        <f>IFERROR(VLOOKUP($E15,'[12]Resumen costos RNT id'!$D:$J,3,0),"")</f>
        <v/>
      </c>
      <c r="JC15" s="421" t="str">
        <f>IFERROR(VLOOKUP($E15,'[12]Resumen costos RNT id'!$D:$J,4,0),"")</f>
        <v/>
      </c>
      <c r="JD15" s="421" t="str">
        <f>IFERROR(VLOOKUP($E15,'[12]Resumen costos RNT id'!$D:$J,5,0),"")</f>
        <v/>
      </c>
      <c r="JE15" s="421" t="str">
        <f>IFERROR(VLOOKUP($E15,'[12]Resumen costos RNT id'!$D:$J,6,0),"")</f>
        <v/>
      </c>
      <c r="JF15" s="416" t="str">
        <f>IFERROR(VLOOKUP($E15,'[12]Resumen costos RNT id'!$D:$J,7,0),"")</f>
        <v/>
      </c>
      <c r="JG15" s="428" t="str">
        <f t="shared" si="10"/>
        <v/>
      </c>
      <c r="JH15" s="428" t="str">
        <f t="shared" si="11"/>
        <v/>
      </c>
      <c r="JI15" s="428" t="str">
        <f t="shared" si="11"/>
        <v/>
      </c>
      <c r="JJ15" s="428">
        <f t="shared" si="12"/>
        <v>0</v>
      </c>
      <c r="JK15" s="428">
        <f t="shared" si="13"/>
        <v>0</v>
      </c>
      <c r="JL15" s="414" t="s">
        <v>202</v>
      </c>
      <c r="JO15" s="414" t="s">
        <v>202</v>
      </c>
      <c r="JP15" s="414">
        <v>3</v>
      </c>
      <c r="JQ15" s="414">
        <f t="shared" si="14"/>
        <v>0</v>
      </c>
      <c r="JR15" s="429" t="str">
        <f>IFERROR(VLOOKUP($E15,'[13]Actualización de costos CENACE'!$A:$G,2,0),"")</f>
        <v/>
      </c>
      <c r="JS15" s="429" t="str">
        <f>IFERROR(VLOOKUP($E15,'[13]Actualización de costos CENACE'!$A:$G,3,0),"")</f>
        <v/>
      </c>
      <c r="JT15" s="429" t="str">
        <f>IFERROR(VLOOKUP($E15,'[13]Actualización de costos CENACE'!$A:$G,4,0),"")</f>
        <v/>
      </c>
      <c r="JU15" s="429" t="str">
        <f>IFERROR(VLOOKUP($E15,'[13]Actualización de costos CENACE'!$A:$G,5,0),"")</f>
        <v/>
      </c>
      <c r="JV15" s="429" t="str">
        <f>IFERROR(VLOOKUP($E15,'[13]Actualización de costos CENACE'!$A:$G,6,0),"")</f>
        <v/>
      </c>
      <c r="JW15" s="430" t="str">
        <f>IFERROR(VLOOKUP($E15,'[13]Din Costos CFE'!$J$7:$AG$150,JW$1,0),"")</f>
        <v/>
      </c>
      <c r="JX15" s="430" t="str">
        <f>IFERROR(VLOOKUP($E15,'[13]Din Costos CFE'!$J$7:$AG$150,JX$1,0),"")</f>
        <v/>
      </c>
      <c r="JY15" s="430" t="str">
        <f>IFERROR(VLOOKUP($E15,'[13]Din Costos CFE'!$J$7:$AG$150,JY$1,0),"")</f>
        <v/>
      </c>
      <c r="JZ15" s="430" t="str">
        <f>IFERROR(VLOOKUP($E15,'[13]Din Costos CFE'!$J$7:$AG$150,JZ$1,0),"")</f>
        <v/>
      </c>
      <c r="KA15" s="430" t="str">
        <f>IFERROR(VLOOKUP($E15,'[13]Din Costos CFE'!$J$7:$AG$150,KA$1,0),"")</f>
        <v/>
      </c>
      <c r="KB15" s="430" t="str">
        <f>IFERROR(VLOOKUP($E15,'[13]Din Costos CFE'!$J$7:$AG$150,KB$1,0),"")</f>
        <v/>
      </c>
      <c r="KC15" s="430" t="str">
        <f>IFERROR(VLOOKUP($E15,'[13]Din Costos CFE'!$J$7:$AG$150,KC$1,0),"")</f>
        <v/>
      </c>
      <c r="KD15" s="430" t="str">
        <f>IFERROR(VLOOKUP($E15,'[13]Din Costos CFE'!$J$7:$AG$150,KD$1,0),"")</f>
        <v/>
      </c>
      <c r="KE15" s="430" t="str">
        <f>IFERROR(VLOOKUP($E15,'[13]Din Costos CFE'!$J$7:$AG$150,KE$1,0),"")</f>
        <v/>
      </c>
      <c r="KF15" s="430" t="str">
        <f>IFERROR(VLOOKUP($E15,'[13]Din Costos CFE'!$J$7:$AG$150,KF$1,0),"")</f>
        <v/>
      </c>
      <c r="KG15" s="430" t="str">
        <f>IFERROR(VLOOKUP($E15,'[13]Din Costos CFE'!$J$7:$AG$150,KG$1,0),"")</f>
        <v/>
      </c>
      <c r="KH15" s="430" t="str">
        <f>IFERROR(VLOOKUP($E15,'[13]Din Costos CFE'!$J$7:$AG$150,KH$1,0),"")</f>
        <v/>
      </c>
      <c r="KI15" s="430" t="str">
        <f>IFERROR(VLOOKUP($E15,'[13]Din Costos CFE'!$J$7:$AG$150,KI$1,0),"")</f>
        <v/>
      </c>
      <c r="KJ15" s="430" t="str">
        <f>IFERROR(VLOOKUP($E15,'[13]Din Costos CFE'!$J$7:$AG$150,KJ$1,0),"")</f>
        <v/>
      </c>
      <c r="KK15" s="430" t="str">
        <f>IFERROR(VLOOKUP($E15,'[13]Din Costos CFE'!$J$7:$AG$150,KK$1,0),"")</f>
        <v/>
      </c>
      <c r="KL15" s="430" t="str">
        <f>IFERROR(VLOOKUP($E15,'[13]Din Costos CFE'!$J$7:$AG$150,KL$1,0),"")</f>
        <v/>
      </c>
      <c r="KM15" s="430" t="str">
        <f>IFERROR(VLOOKUP($E15,'[13]Din Costos CFE'!$J$7:$AG$150,KM$1,0),"")</f>
        <v/>
      </c>
      <c r="KN15" s="430" t="str">
        <f>IFERROR(VLOOKUP($E15,'[13]Din Costos CFE'!$J$7:$AG$150,KN$1,0),"")</f>
        <v/>
      </c>
      <c r="KO15" s="431">
        <f t="shared" si="15"/>
        <v>0</v>
      </c>
      <c r="KP15" s="431">
        <f t="shared" si="16"/>
        <v>0</v>
      </c>
      <c r="KQ15" s="431">
        <f t="shared" si="17"/>
        <v>0</v>
      </c>
      <c r="KR15" s="432" t="str">
        <f>IFERROR(VLOOKUP($E15,'[13]Din Costos CFE'!$A$6:$G$150,4,0),"")</f>
        <v/>
      </c>
      <c r="KS15" s="432" t="str">
        <f>IFERROR(VLOOKUP($E15,'[13]Din Costos CFE'!$A$6:$G$150,5,0),"")</f>
        <v/>
      </c>
      <c r="KT15" s="432" t="str">
        <f>IFERROR(VLOOKUP($E15,'[13]Din Costos CFE'!$A$6:$G$150,6,0),"")</f>
        <v/>
      </c>
      <c r="KU15" s="438" t="str">
        <f t="shared" si="18"/>
        <v/>
      </c>
      <c r="KV15" s="434" t="str">
        <f t="shared" si="19"/>
        <v/>
      </c>
      <c r="KW15" s="435" t="str">
        <f t="shared" si="20"/>
        <v/>
      </c>
      <c r="KX15" s="446" t="s">
        <v>6074</v>
      </c>
      <c r="KY15" s="436" t="str">
        <f>IFERROR(VLOOKUP($E15,'[13]Detalle Costos CENACE'!$E:$IT,248,0),"")</f>
        <v/>
      </c>
      <c r="KZ15" s="414">
        <f t="shared" si="21"/>
        <v>94.5</v>
      </c>
      <c r="LA15" s="434" t="str">
        <f t="shared" si="22"/>
        <v/>
      </c>
      <c r="LB15" s="434" t="str">
        <f t="shared" si="23"/>
        <v/>
      </c>
      <c r="LC15" s="414">
        <f t="shared" si="24"/>
        <v>1</v>
      </c>
      <c r="LD15" s="429" t="str">
        <f>IFERROR(VLOOKUP($E15,'[13]Actualización de costos CENACE'!$A:$G,7,0),"")</f>
        <v/>
      </c>
    </row>
    <row r="16" spans="1:318" s="414" customFormat="1" ht="15" customHeight="1">
      <c r="A16" s="413" t="s">
        <v>5638</v>
      </c>
      <c r="B16" s="414">
        <v>1140</v>
      </c>
      <c r="C16" s="414" t="s">
        <v>6075</v>
      </c>
      <c r="D16" s="414" t="s">
        <v>6076</v>
      </c>
      <c r="E16" s="414">
        <v>1140</v>
      </c>
      <c r="G16" s="414" t="s">
        <v>6077</v>
      </c>
      <c r="H16" s="414" t="s">
        <v>6078</v>
      </c>
      <c r="I16" s="415" t="s">
        <v>5782</v>
      </c>
      <c r="J16" s="415">
        <v>1</v>
      </c>
      <c r="K16" s="415" t="s">
        <v>68</v>
      </c>
      <c r="L16" s="415"/>
      <c r="M16" s="415" t="str">
        <f t="shared" si="2"/>
        <v>3a</v>
      </c>
      <c r="N16" s="415"/>
      <c r="O16" s="415"/>
      <c r="P16" s="415"/>
      <c r="Q16" s="415">
        <v>1</v>
      </c>
      <c r="R16" s="415" t="str">
        <f t="shared" si="3"/>
        <v>Sí</v>
      </c>
      <c r="S16" s="415"/>
      <c r="T16" s="415"/>
      <c r="U16" s="415"/>
      <c r="V16" s="414" t="s">
        <v>5217</v>
      </c>
      <c r="W16" s="414" t="s">
        <v>5916</v>
      </c>
      <c r="X16" s="414">
        <f t="shared" si="4"/>
        <v>1.5</v>
      </c>
      <c r="Y16" s="414">
        <f t="shared" si="5"/>
        <v>870</v>
      </c>
      <c r="Z16" s="416" t="str">
        <f t="shared" si="6"/>
        <v/>
      </c>
      <c r="AA16" s="416">
        <f t="shared" si="7"/>
        <v>0</v>
      </c>
      <c r="AB16" s="417">
        <f t="shared" si="8"/>
        <v>0</v>
      </c>
      <c r="AC16" s="414" t="s">
        <v>6079</v>
      </c>
      <c r="AD16" s="414" t="s">
        <v>6079</v>
      </c>
      <c r="AE16" s="414" t="e">
        <f>+VLOOKUP($D16,'[12]Ramón Países '!$A:$E,4,0)</f>
        <v>#N/A</v>
      </c>
      <c r="AF16" s="414" t="s">
        <v>5646</v>
      </c>
      <c r="AG16" s="414" t="e">
        <f>+VLOOKUP($D16,'[12]Ramón Países '!$A:$E,5,0)</f>
        <v>#N/A</v>
      </c>
      <c r="AH16" s="413" t="s">
        <v>12642</v>
      </c>
      <c r="AI16" s="414" t="s">
        <v>6081</v>
      </c>
      <c r="AJ16" s="414" t="s">
        <v>5698</v>
      </c>
      <c r="AK16" s="414" t="s">
        <v>5698</v>
      </c>
      <c r="AL16" s="414" t="s">
        <v>6082</v>
      </c>
      <c r="AM16" s="414" t="s">
        <v>6083</v>
      </c>
      <c r="AN16" s="414" t="s">
        <v>3320</v>
      </c>
      <c r="AO16" s="414" t="s">
        <v>6084</v>
      </c>
      <c r="AP16" s="414" t="s">
        <v>5698</v>
      </c>
      <c r="AQ16" s="414" t="s">
        <v>6085</v>
      </c>
      <c r="AR16" s="414" t="s">
        <v>6086</v>
      </c>
      <c r="AS16" s="414" t="s">
        <v>6087</v>
      </c>
      <c r="AT16" s="414" t="s">
        <v>733</v>
      </c>
      <c r="AU16" s="414" t="s">
        <v>733</v>
      </c>
      <c r="AV16" s="414" t="s">
        <v>1214</v>
      </c>
      <c r="AW16" s="414" t="s">
        <v>5810</v>
      </c>
      <c r="AX16" s="414" t="s">
        <v>6088</v>
      </c>
      <c r="AY16" s="414" t="s">
        <v>733</v>
      </c>
      <c r="AZ16" s="414" t="s">
        <v>6089</v>
      </c>
      <c r="BA16" s="414" t="s">
        <v>6090</v>
      </c>
      <c r="BB16" s="414" t="s">
        <v>6091</v>
      </c>
      <c r="BC16" s="414" t="s">
        <v>6092</v>
      </c>
      <c r="BD16" s="414" t="s">
        <v>6093</v>
      </c>
      <c r="BE16" s="414" t="s">
        <v>6094</v>
      </c>
      <c r="BF16" s="415" t="s">
        <v>1214</v>
      </c>
      <c r="BG16" s="414" t="s">
        <v>3320</v>
      </c>
      <c r="BI16" s="414" t="s">
        <v>2043</v>
      </c>
      <c r="BJ16" s="414" t="s">
        <v>2043</v>
      </c>
      <c r="BK16" s="414" t="s">
        <v>3589</v>
      </c>
      <c r="BL16" s="414" t="s">
        <v>6095</v>
      </c>
      <c r="BM16" s="415">
        <v>400</v>
      </c>
      <c r="BN16" s="414" t="s">
        <v>5936</v>
      </c>
      <c r="BO16" s="418" t="s">
        <v>12643</v>
      </c>
      <c r="BP16" s="414">
        <v>24</v>
      </c>
      <c r="BQ16" s="414">
        <v>2029</v>
      </c>
      <c r="BR16" s="414">
        <v>580</v>
      </c>
      <c r="BS16" s="415">
        <v>580</v>
      </c>
      <c r="BT16" s="414" t="s">
        <v>5666</v>
      </c>
      <c r="BU16" s="414">
        <v>94</v>
      </c>
      <c r="BV16" s="415">
        <v>2140</v>
      </c>
      <c r="BW16" s="419">
        <v>0.42119351283262479</v>
      </c>
      <c r="BX16" s="420" t="s">
        <v>910</v>
      </c>
      <c r="BY16" s="414" t="s">
        <v>733</v>
      </c>
      <c r="CA16" s="414" t="s">
        <v>3320</v>
      </c>
      <c r="CB16" s="414" t="s">
        <v>3320</v>
      </c>
      <c r="CC16" s="414" t="s">
        <v>3320</v>
      </c>
      <c r="CD16" s="414" t="s">
        <v>3320</v>
      </c>
      <c r="CE16" s="414" t="s">
        <v>3320</v>
      </c>
      <c r="CF16" s="414" t="s">
        <v>3320</v>
      </c>
      <c r="CG16" s="414" t="s">
        <v>3320</v>
      </c>
      <c r="CH16" s="414" t="s">
        <v>3320</v>
      </c>
      <c r="CI16" s="414" t="s">
        <v>3320</v>
      </c>
      <c r="CJ16" s="414" t="s">
        <v>3320</v>
      </c>
      <c r="CL16" s="414" t="s">
        <v>3320</v>
      </c>
      <c r="CM16" s="414" t="s">
        <v>3320</v>
      </c>
      <c r="CN16" s="414" t="s">
        <v>3320</v>
      </c>
      <c r="CO16" s="414" t="s">
        <v>3320</v>
      </c>
      <c r="CP16" s="414" t="s">
        <v>3320</v>
      </c>
      <c r="CQ16" s="414" t="e">
        <f t="shared" si="25"/>
        <v>#VALUE!</v>
      </c>
      <c r="CR16" s="414" t="s">
        <v>3320</v>
      </c>
      <c r="CS16" s="414" t="s">
        <v>3320</v>
      </c>
      <c r="CT16" s="414" t="s">
        <v>3320</v>
      </c>
      <c r="CU16" s="414" t="s">
        <v>3320</v>
      </c>
      <c r="CV16" s="414">
        <v>6.2</v>
      </c>
      <c r="CW16" s="414">
        <v>12.5</v>
      </c>
      <c r="CX16" s="414" t="s">
        <v>733</v>
      </c>
      <c r="CY16" s="414" t="s">
        <v>6061</v>
      </c>
      <c r="CZ16" s="414">
        <v>41.9</v>
      </c>
      <c r="DA16" s="414" t="s">
        <v>733</v>
      </c>
      <c r="DB16" s="414" t="s">
        <v>733</v>
      </c>
      <c r="DC16" s="414" t="s">
        <v>733</v>
      </c>
      <c r="DD16" s="414">
        <v>3672</v>
      </c>
      <c r="DE16" s="414">
        <v>3195</v>
      </c>
      <c r="DF16" s="414" t="s">
        <v>6096</v>
      </c>
      <c r="DG16" s="414">
        <v>365</v>
      </c>
      <c r="DH16" s="414">
        <v>90</v>
      </c>
      <c r="DI16" s="414">
        <v>97</v>
      </c>
      <c r="DJ16" s="414">
        <v>35</v>
      </c>
      <c r="DK16" s="414" t="s">
        <v>12644</v>
      </c>
      <c r="DL16" s="414">
        <v>2</v>
      </c>
      <c r="DM16" s="414">
        <f t="shared" si="26"/>
        <v>2027</v>
      </c>
      <c r="DN16" s="414">
        <v>20</v>
      </c>
      <c r="DO16" s="414" t="s">
        <v>6097</v>
      </c>
      <c r="DP16" s="414" t="s">
        <v>3320</v>
      </c>
      <c r="DR16" s="414" t="s">
        <v>3320</v>
      </c>
      <c r="DS16" s="414" t="s">
        <v>3320</v>
      </c>
      <c r="DT16" s="414" t="s">
        <v>3320</v>
      </c>
      <c r="DU16" s="414" t="s">
        <v>3320</v>
      </c>
      <c r="DV16" s="414" t="s">
        <v>3320</v>
      </c>
      <c r="DW16" s="414" t="s">
        <v>3320</v>
      </c>
      <c r="DX16" s="414" t="s">
        <v>3320</v>
      </c>
      <c r="DY16" s="414" t="s">
        <v>3320</v>
      </c>
      <c r="DZ16" s="414" t="s">
        <v>3320</v>
      </c>
      <c r="EA16" s="414" t="s">
        <v>3320</v>
      </c>
      <c r="EB16" s="414" t="s">
        <v>3320</v>
      </c>
      <c r="EC16" s="414" t="s">
        <v>3320</v>
      </c>
      <c r="ED16" s="414" t="s">
        <v>3320</v>
      </c>
      <c r="EE16" s="414" t="s">
        <v>3320</v>
      </c>
      <c r="EF16" s="414" t="s">
        <v>3320</v>
      </c>
      <c r="EG16" s="414" t="s">
        <v>3320</v>
      </c>
      <c r="EH16" s="414" t="s">
        <v>3320</v>
      </c>
      <c r="EI16" s="414" t="s">
        <v>3320</v>
      </c>
      <c r="EJ16" s="414" t="s">
        <v>3320</v>
      </c>
      <c r="EK16" s="414" t="s">
        <v>3320</v>
      </c>
      <c r="EL16" s="414" t="s">
        <v>3320</v>
      </c>
      <c r="EM16" s="414" t="s">
        <v>3320</v>
      </c>
      <c r="EN16" s="414" t="s">
        <v>3320</v>
      </c>
      <c r="EO16" s="414" t="s">
        <v>3320</v>
      </c>
      <c r="EP16" s="414" t="s">
        <v>3320</v>
      </c>
      <c r="EQ16" s="414" t="s">
        <v>3320</v>
      </c>
      <c r="ER16" s="414" t="s">
        <v>3320</v>
      </c>
      <c r="ES16" s="414" t="s">
        <v>3320</v>
      </c>
      <c r="ET16" s="414" t="s">
        <v>3320</v>
      </c>
      <c r="EU16" s="414" t="s">
        <v>3320</v>
      </c>
      <c r="EV16" s="414" t="s">
        <v>3320</v>
      </c>
      <c r="EW16" s="414" t="s">
        <v>3320</v>
      </c>
      <c r="EX16" s="414" t="s">
        <v>3320</v>
      </c>
      <c r="EY16" s="414" t="s">
        <v>3320</v>
      </c>
      <c r="EZ16" s="414" t="s">
        <v>3320</v>
      </c>
      <c r="FA16" s="414" t="s">
        <v>3320</v>
      </c>
      <c r="FB16" s="414" t="s">
        <v>3320</v>
      </c>
      <c r="FC16" s="414" t="s">
        <v>3320</v>
      </c>
      <c r="FD16" s="414" t="s">
        <v>3320</v>
      </c>
      <c r="FE16" s="414" t="s">
        <v>3320</v>
      </c>
      <c r="FF16" s="414" t="s">
        <v>3320</v>
      </c>
      <c r="FG16" s="414" t="s">
        <v>3320</v>
      </c>
      <c r="FH16" s="414" t="s">
        <v>3320</v>
      </c>
      <c r="FI16" s="414" t="s">
        <v>3320</v>
      </c>
      <c r="FJ16" s="414" t="s">
        <v>3320</v>
      </c>
      <c r="FK16" s="414" t="s">
        <v>3320</v>
      </c>
      <c r="FL16" s="414" t="s">
        <v>3320</v>
      </c>
      <c r="FM16" s="414" t="s">
        <v>3320</v>
      </c>
      <c r="FN16" s="414" t="s">
        <v>3320</v>
      </c>
      <c r="FO16" s="421">
        <v>974000000</v>
      </c>
      <c r="FP16" s="421">
        <f t="shared" si="9"/>
        <v>974</v>
      </c>
      <c r="FQ16" s="414" t="s">
        <v>1214</v>
      </c>
      <c r="FR16" s="414" t="s">
        <v>733</v>
      </c>
      <c r="FS16" s="414" t="s">
        <v>733</v>
      </c>
      <c r="FT16" s="414" t="s">
        <v>733</v>
      </c>
      <c r="FU16" s="414" t="s">
        <v>5218</v>
      </c>
      <c r="FV16" s="414" t="s">
        <v>6098</v>
      </c>
      <c r="FW16" s="414" t="s">
        <v>6099</v>
      </c>
      <c r="FX16" s="422" t="s">
        <v>6095</v>
      </c>
      <c r="FY16" s="423">
        <v>400</v>
      </c>
      <c r="FZ16" s="414" t="s">
        <v>6100</v>
      </c>
      <c r="GA16" s="421">
        <v>974000000</v>
      </c>
      <c r="GB16" s="421">
        <v>139000</v>
      </c>
      <c r="GC16" s="421">
        <v>13</v>
      </c>
      <c r="GD16" s="421">
        <v>1</v>
      </c>
      <c r="GE16" s="414" t="s">
        <v>6101</v>
      </c>
      <c r="GF16" s="414" t="s">
        <v>733</v>
      </c>
      <c r="GG16" s="414" t="s">
        <v>733</v>
      </c>
      <c r="GH16" s="414" t="s">
        <v>6102</v>
      </c>
      <c r="GI16" s="414" t="s">
        <v>1214</v>
      </c>
      <c r="GJ16" s="414" t="s">
        <v>1214</v>
      </c>
      <c r="GK16" s="414" t="s">
        <v>1214</v>
      </c>
      <c r="GL16" s="414" t="s">
        <v>1214</v>
      </c>
      <c r="GM16" s="414" t="s">
        <v>1214</v>
      </c>
      <c r="GN16" s="424" t="s">
        <v>5676</v>
      </c>
      <c r="GO16" s="414" t="s">
        <v>3320</v>
      </c>
      <c r="GP16" s="414" t="s">
        <v>733</v>
      </c>
      <c r="GQ16" s="414" t="s">
        <v>5721</v>
      </c>
      <c r="GR16" s="414" t="s">
        <v>1214</v>
      </c>
      <c r="GS16" s="414" t="s">
        <v>1214</v>
      </c>
      <c r="GT16" s="414" t="s">
        <v>3320</v>
      </c>
      <c r="GU16" s="414" t="s">
        <v>3320</v>
      </c>
      <c r="GV16" s="414" t="s">
        <v>3320</v>
      </c>
      <c r="GW16" s="414" t="s">
        <v>1214</v>
      </c>
      <c r="GX16" s="414" t="s">
        <v>1214</v>
      </c>
      <c r="GY16" s="414" t="s">
        <v>3320</v>
      </c>
      <c r="GZ16" s="414" t="s">
        <v>733</v>
      </c>
      <c r="HA16" s="414" t="s">
        <v>3320</v>
      </c>
      <c r="HB16" s="414" t="s">
        <v>3320</v>
      </c>
      <c r="HC16" s="414" t="s">
        <v>6103</v>
      </c>
      <c r="HD16" s="414" t="s">
        <v>5683</v>
      </c>
      <c r="HE16" s="414" t="s">
        <v>5684</v>
      </c>
      <c r="HF16" s="414" t="s">
        <v>5684</v>
      </c>
      <c r="HG16" s="414" t="s">
        <v>733</v>
      </c>
      <c r="HH16" s="414" t="s">
        <v>1214</v>
      </c>
      <c r="HI16" s="414" t="s">
        <v>12645</v>
      </c>
      <c r="HJ16" s="414" t="s">
        <v>12646</v>
      </c>
      <c r="HK16" s="414" t="s">
        <v>5685</v>
      </c>
      <c r="HL16" s="414" t="s">
        <v>3320</v>
      </c>
      <c r="HM16" s="414" t="s">
        <v>3320</v>
      </c>
      <c r="HN16" s="414" t="s">
        <v>3320</v>
      </c>
      <c r="HO16" s="414" t="s">
        <v>3320</v>
      </c>
      <c r="HP16" s="414" t="s">
        <v>3320</v>
      </c>
      <c r="HQ16" s="414" t="s">
        <v>3320</v>
      </c>
      <c r="HR16" s="414" t="s">
        <v>3320</v>
      </c>
      <c r="HS16" s="414" t="s">
        <v>3320</v>
      </c>
      <c r="HT16" s="414" t="s">
        <v>3320</v>
      </c>
      <c r="HU16" s="414" t="s">
        <v>3320</v>
      </c>
      <c r="HV16" s="414" t="s">
        <v>3320</v>
      </c>
      <c r="HW16" s="414" t="s">
        <v>3320</v>
      </c>
      <c r="HX16" s="414" t="s">
        <v>3320</v>
      </c>
      <c r="HY16" s="414" t="s">
        <v>3320</v>
      </c>
      <c r="HZ16" s="414" t="s">
        <v>3320</v>
      </c>
      <c r="IA16" s="414" t="s">
        <v>3320</v>
      </c>
      <c r="IB16" s="414" t="s">
        <v>3320</v>
      </c>
      <c r="IC16" s="414" t="s">
        <v>3320</v>
      </c>
      <c r="ID16" s="414" t="s">
        <v>3320</v>
      </c>
      <c r="IE16" s="414" t="s">
        <v>3320</v>
      </c>
      <c r="IF16" s="414" t="s">
        <v>3320</v>
      </c>
      <c r="IG16" s="414" t="s">
        <v>3320</v>
      </c>
      <c r="IH16" s="414" t="s">
        <v>3320</v>
      </c>
      <c r="II16" s="414" t="s">
        <v>3320</v>
      </c>
      <c r="IJ16" s="414" t="s">
        <v>3320</v>
      </c>
      <c r="IK16" s="414" t="s">
        <v>3320</v>
      </c>
      <c r="IL16" s="414" t="s">
        <v>3320</v>
      </c>
      <c r="IM16" s="414" t="s">
        <v>3320</v>
      </c>
      <c r="IN16" s="414" t="s">
        <v>3320</v>
      </c>
      <c r="IO16" s="414" t="s">
        <v>3320</v>
      </c>
      <c r="IP16" s="414" t="s">
        <v>3320</v>
      </c>
      <c r="IQ16" s="414" t="s">
        <v>3320</v>
      </c>
      <c r="IR16" s="414" t="s">
        <v>3320</v>
      </c>
      <c r="IS16" s="414" t="s">
        <v>3320</v>
      </c>
      <c r="IT16" s="414" t="s">
        <v>3320</v>
      </c>
      <c r="IU16" s="414" t="s">
        <v>3320</v>
      </c>
      <c r="IV16" s="414" t="s">
        <v>3320</v>
      </c>
      <c r="IW16" s="414" t="s">
        <v>3320</v>
      </c>
      <c r="IX16" s="414" t="s">
        <v>5773</v>
      </c>
      <c r="IY16" s="415" t="s">
        <v>5774</v>
      </c>
      <c r="IZ16" s="415" t="s">
        <v>5774</v>
      </c>
      <c r="JA16" s="414" t="s">
        <v>5775</v>
      </c>
      <c r="JB16" s="414" t="str">
        <f>IFERROR(VLOOKUP($E16,'[12]Resumen costos RNT id'!$D:$J,3,0),"")</f>
        <v/>
      </c>
      <c r="JC16" s="421" t="str">
        <f>IFERROR(VLOOKUP($E16,'[12]Resumen costos RNT id'!$D:$J,4,0),"")</f>
        <v/>
      </c>
      <c r="JD16" s="421" t="str">
        <f>IFERROR(VLOOKUP($E16,'[12]Resumen costos RNT id'!$D:$J,5,0),"")</f>
        <v/>
      </c>
      <c r="JE16" s="421" t="str">
        <f>IFERROR(VLOOKUP($E16,'[12]Resumen costos RNT id'!$D:$J,6,0),"")</f>
        <v/>
      </c>
      <c r="JF16" s="416" t="str">
        <f>IFERROR(VLOOKUP($E16,'[12]Resumen costos RNT id'!$D:$J,7,0),"")</f>
        <v/>
      </c>
      <c r="JG16" s="428" t="str">
        <f t="shared" si="10"/>
        <v/>
      </c>
      <c r="JH16" s="428" t="str">
        <f t="shared" si="11"/>
        <v/>
      </c>
      <c r="JI16" s="428" t="str">
        <f t="shared" si="11"/>
        <v/>
      </c>
      <c r="JJ16" s="428">
        <f t="shared" si="12"/>
        <v>0</v>
      </c>
      <c r="JK16" s="428">
        <f t="shared" si="13"/>
        <v>0</v>
      </c>
      <c r="JL16" s="414" t="s">
        <v>202</v>
      </c>
      <c r="JM16" s="414" t="s">
        <v>202</v>
      </c>
      <c r="JN16" s="414" t="s">
        <v>910</v>
      </c>
      <c r="JO16" s="414" t="s">
        <v>910</v>
      </c>
      <c r="JP16" s="414">
        <v>6</v>
      </c>
      <c r="JQ16" s="414">
        <v>0</v>
      </c>
      <c r="JR16" s="429" t="str">
        <f>IFERROR(VLOOKUP($E16,'[13]Actualización de costos CENACE'!$A:$G,2,0),"")</f>
        <v/>
      </c>
      <c r="JS16" s="429" t="str">
        <f>IFERROR(VLOOKUP($E16,'[13]Actualización de costos CENACE'!$A:$G,3,0),"")</f>
        <v/>
      </c>
      <c r="JT16" s="429" t="str">
        <f>IFERROR(VLOOKUP($E16,'[13]Actualización de costos CENACE'!$A:$G,4,0),"")</f>
        <v/>
      </c>
      <c r="JU16" s="429" t="str">
        <f>IFERROR(VLOOKUP($E16,'[13]Actualización de costos CENACE'!$A:$G,5,0),"")</f>
        <v/>
      </c>
      <c r="JV16" s="429" t="str">
        <f>IFERROR(VLOOKUP($E16,'[13]Actualización de costos CENACE'!$A:$G,6,0),"")</f>
        <v/>
      </c>
      <c r="JW16" s="430" t="str">
        <f>IFERROR(VLOOKUP($E16,'[13]Din Costos CFE'!$J$7:$AG$150,JW$1,0),"")</f>
        <v/>
      </c>
      <c r="JX16" s="430" t="str">
        <f>IFERROR(VLOOKUP($E16,'[13]Din Costos CFE'!$J$7:$AG$150,JX$1,0),"")</f>
        <v/>
      </c>
      <c r="JY16" s="430" t="str">
        <f>IFERROR(VLOOKUP($E16,'[13]Din Costos CFE'!$J$7:$AG$150,JY$1,0),"")</f>
        <v/>
      </c>
      <c r="JZ16" s="430" t="str">
        <f>IFERROR(VLOOKUP($E16,'[13]Din Costos CFE'!$J$7:$AG$150,JZ$1,0),"")</f>
        <v/>
      </c>
      <c r="KA16" s="430" t="str">
        <f>IFERROR(VLOOKUP($E16,'[13]Din Costos CFE'!$J$7:$AG$150,KA$1,0),"")</f>
        <v/>
      </c>
      <c r="KB16" s="430" t="str">
        <f>IFERROR(VLOOKUP($E16,'[13]Din Costos CFE'!$J$7:$AG$150,KB$1,0),"")</f>
        <v/>
      </c>
      <c r="KC16" s="430" t="str">
        <f>IFERROR(VLOOKUP($E16,'[13]Din Costos CFE'!$J$7:$AG$150,KC$1,0),"")</f>
        <v/>
      </c>
      <c r="KD16" s="430" t="str">
        <f>IFERROR(VLOOKUP($E16,'[13]Din Costos CFE'!$J$7:$AG$150,KD$1,0),"")</f>
        <v/>
      </c>
      <c r="KE16" s="430" t="str">
        <f>IFERROR(VLOOKUP($E16,'[13]Din Costos CFE'!$J$7:$AG$150,KE$1,0),"")</f>
        <v/>
      </c>
      <c r="KF16" s="430" t="str">
        <f>IFERROR(VLOOKUP($E16,'[13]Din Costos CFE'!$J$7:$AG$150,KF$1,0),"")</f>
        <v/>
      </c>
      <c r="KG16" s="430" t="str">
        <f>IFERROR(VLOOKUP($E16,'[13]Din Costos CFE'!$J$7:$AG$150,KG$1,0),"")</f>
        <v/>
      </c>
      <c r="KH16" s="430" t="str">
        <f>IFERROR(VLOOKUP($E16,'[13]Din Costos CFE'!$J$7:$AG$150,KH$1,0),"")</f>
        <v/>
      </c>
      <c r="KI16" s="430" t="str">
        <f>IFERROR(VLOOKUP($E16,'[13]Din Costos CFE'!$J$7:$AG$150,KI$1,0),"")</f>
        <v/>
      </c>
      <c r="KJ16" s="430" t="str">
        <f>IFERROR(VLOOKUP($E16,'[13]Din Costos CFE'!$J$7:$AG$150,KJ$1,0),"")</f>
        <v/>
      </c>
      <c r="KK16" s="430" t="str">
        <f>IFERROR(VLOOKUP($E16,'[13]Din Costos CFE'!$J$7:$AG$150,KK$1,0),"")</f>
        <v/>
      </c>
      <c r="KL16" s="430" t="str">
        <f>IFERROR(VLOOKUP($E16,'[13]Din Costos CFE'!$J$7:$AG$150,KL$1,0),"")</f>
        <v/>
      </c>
      <c r="KM16" s="430" t="str">
        <f>IFERROR(VLOOKUP($E16,'[13]Din Costos CFE'!$J$7:$AG$150,KM$1,0),"")</f>
        <v/>
      </c>
      <c r="KN16" s="430" t="str">
        <f>IFERROR(VLOOKUP($E16,'[13]Din Costos CFE'!$J$7:$AG$150,KN$1,0),"")</f>
        <v/>
      </c>
      <c r="KO16" s="431">
        <f t="shared" si="15"/>
        <v>0</v>
      </c>
      <c r="KP16" s="431">
        <f t="shared" si="16"/>
        <v>0</v>
      </c>
      <c r="KQ16" s="431">
        <f t="shared" si="17"/>
        <v>0</v>
      </c>
      <c r="KR16" s="432" t="str">
        <f>IFERROR(VLOOKUP($E16,'[13]Din Costos CFE'!$A$6:$G$150,4,0),"")</f>
        <v/>
      </c>
      <c r="KS16" s="432" t="str">
        <f>IFERROR(VLOOKUP($E16,'[13]Din Costos CFE'!$A$6:$G$150,5,0),"")</f>
        <v/>
      </c>
      <c r="KT16" s="432" t="str">
        <f>IFERROR(VLOOKUP($E16,'[13]Din Costos CFE'!$A$6:$G$150,6,0),"")</f>
        <v/>
      </c>
      <c r="KU16" s="433" t="str">
        <f t="shared" si="18"/>
        <v/>
      </c>
      <c r="KV16" s="434" t="str">
        <f t="shared" si="19"/>
        <v/>
      </c>
      <c r="KW16" s="435" t="str">
        <f t="shared" si="20"/>
        <v/>
      </c>
      <c r="KX16" s="435"/>
      <c r="KY16" s="436" t="str">
        <f>IFERROR(VLOOKUP($E16,'[13]Detalle Costos CENACE'!$E:$IT,248,0),"")</f>
        <v/>
      </c>
      <c r="KZ16" s="414">
        <f t="shared" si="21"/>
        <v>870</v>
      </c>
      <c r="LA16" s="434" t="str">
        <f t="shared" si="22"/>
        <v/>
      </c>
      <c r="LB16" s="434" t="str">
        <f t="shared" si="23"/>
        <v/>
      </c>
      <c r="LC16" s="414">
        <f t="shared" si="24"/>
        <v>1</v>
      </c>
      <c r="LD16" s="429" t="str">
        <f>IFERROR(VLOOKUP($E16,'[13]Actualización de costos CENACE'!$A:$G,7,0),"")</f>
        <v/>
      </c>
    </row>
    <row r="17" spans="1:318" s="414" customFormat="1" ht="15" customHeight="1">
      <c r="A17" s="413" t="s">
        <v>5638</v>
      </c>
      <c r="B17" s="414">
        <v>768</v>
      </c>
      <c r="C17" s="414" t="s">
        <v>6104</v>
      </c>
      <c r="D17" s="414" t="s">
        <v>6105</v>
      </c>
      <c r="E17" s="414">
        <v>768</v>
      </c>
      <c r="G17" s="414" t="s">
        <v>6106</v>
      </c>
      <c r="H17" s="414" t="s">
        <v>6107</v>
      </c>
      <c r="I17" s="415">
        <v>1</v>
      </c>
      <c r="J17" s="415"/>
      <c r="K17" s="415" t="str">
        <f t="shared" ref="K17:K80" si="27">+IF(I17=4,"No","Sí")</f>
        <v>Sí</v>
      </c>
      <c r="L17" s="415"/>
      <c r="M17" s="415">
        <f t="shared" si="2"/>
        <v>1</v>
      </c>
      <c r="N17" s="415"/>
      <c r="O17" s="415"/>
      <c r="P17" s="415"/>
      <c r="Q17" s="415">
        <v>1</v>
      </c>
      <c r="R17" s="415" t="str">
        <f t="shared" si="3"/>
        <v>Sí</v>
      </c>
      <c r="S17" s="415">
        <v>2</v>
      </c>
      <c r="T17" s="415"/>
      <c r="U17" s="415"/>
      <c r="V17" s="414" t="s">
        <v>3646</v>
      </c>
      <c r="W17" s="414" t="s">
        <v>5643</v>
      </c>
      <c r="X17" s="414">
        <f t="shared" si="4"/>
        <v>1</v>
      </c>
      <c r="Y17" s="414">
        <f t="shared" si="5"/>
        <v>64</v>
      </c>
      <c r="Z17" s="416" t="str">
        <f t="shared" si="6"/>
        <v/>
      </c>
      <c r="AA17" s="416">
        <f t="shared" si="7"/>
        <v>0</v>
      </c>
      <c r="AB17" s="417">
        <f t="shared" si="8"/>
        <v>0</v>
      </c>
      <c r="AC17" s="414" t="s">
        <v>500</v>
      </c>
      <c r="AD17" s="414" t="s">
        <v>6108</v>
      </c>
      <c r="AE17" s="414" t="e">
        <f>+VLOOKUP($D17,'[12]Ramón Países '!$A:$E,4,0)</f>
        <v>#N/A</v>
      </c>
      <c r="AF17" s="414" t="s">
        <v>5693</v>
      </c>
      <c r="AG17" s="414" t="e">
        <f>+VLOOKUP($D17,'[12]Ramón Países '!$A:$E,5,0)</f>
        <v>#N/A</v>
      </c>
      <c r="AH17" s="414" t="s">
        <v>500</v>
      </c>
      <c r="AI17" s="414" t="s">
        <v>6107</v>
      </c>
      <c r="AJ17" s="414" t="s">
        <v>6109</v>
      </c>
      <c r="AK17" s="414" t="s">
        <v>6110</v>
      </c>
      <c r="AL17" s="414" t="s">
        <v>675</v>
      </c>
      <c r="AM17" s="414" t="s">
        <v>6111</v>
      </c>
      <c r="AN17" s="414" t="s">
        <v>6107</v>
      </c>
      <c r="AO17" s="414" t="s">
        <v>6112</v>
      </c>
      <c r="AP17" s="414" t="s">
        <v>5698</v>
      </c>
      <c r="AQ17" s="414" t="s">
        <v>6113</v>
      </c>
      <c r="AR17" s="414" t="s">
        <v>6114</v>
      </c>
      <c r="AS17" s="414" t="s">
        <v>6115</v>
      </c>
      <c r="AT17" s="414" t="s">
        <v>733</v>
      </c>
      <c r="AU17" s="414" t="s">
        <v>733</v>
      </c>
      <c r="AV17" s="414" t="s">
        <v>1214</v>
      </c>
      <c r="AW17" s="414" t="s">
        <v>6116</v>
      </c>
      <c r="AX17" s="414" t="s">
        <v>6117</v>
      </c>
      <c r="AY17" s="414" t="s">
        <v>733</v>
      </c>
      <c r="AZ17" s="414" t="s">
        <v>6118</v>
      </c>
      <c r="BA17" s="414" t="s">
        <v>6119</v>
      </c>
      <c r="BB17" s="414" t="s">
        <v>6120</v>
      </c>
      <c r="BC17" s="414" t="s">
        <v>6121</v>
      </c>
      <c r="BD17" s="414" t="s">
        <v>6122</v>
      </c>
      <c r="BE17" s="414" t="s">
        <v>6123</v>
      </c>
      <c r="BF17" s="415" t="s">
        <v>1214</v>
      </c>
      <c r="BG17" s="414" t="s">
        <v>3320</v>
      </c>
      <c r="BI17" s="414" t="s">
        <v>5955</v>
      </c>
      <c r="BJ17" s="414" t="s">
        <v>5955</v>
      </c>
      <c r="BK17" s="414" t="s">
        <v>3603</v>
      </c>
      <c r="BL17" s="414" t="s">
        <v>6060</v>
      </c>
      <c r="BM17" s="415">
        <v>115</v>
      </c>
      <c r="BN17" s="414" t="s">
        <v>5665</v>
      </c>
      <c r="BO17" s="418" t="s">
        <v>12647</v>
      </c>
      <c r="BP17" s="414">
        <v>52</v>
      </c>
      <c r="BQ17" s="414">
        <v>2029</v>
      </c>
      <c r="BR17" s="414">
        <v>64</v>
      </c>
      <c r="BS17" s="415">
        <v>64</v>
      </c>
      <c r="BT17" s="414" t="s">
        <v>5666</v>
      </c>
      <c r="BU17" s="414">
        <v>18</v>
      </c>
      <c r="BV17" s="415">
        <v>182.27</v>
      </c>
      <c r="BW17" s="419">
        <v>0.32511058789954339</v>
      </c>
      <c r="BX17" s="420" t="s">
        <v>910</v>
      </c>
      <c r="BY17" s="414" t="s">
        <v>733</v>
      </c>
      <c r="BZ17" s="414" t="s">
        <v>910</v>
      </c>
      <c r="CA17" s="414">
        <v>27.52</v>
      </c>
      <c r="CB17" s="414" t="s">
        <v>1214</v>
      </c>
      <c r="CC17" s="414">
        <v>650</v>
      </c>
      <c r="CD17" s="414" t="s">
        <v>5800</v>
      </c>
      <c r="CE17" s="414" t="s">
        <v>5801</v>
      </c>
      <c r="CF17" s="414" t="s">
        <v>3320</v>
      </c>
      <c r="CG17" s="414" t="s">
        <v>733</v>
      </c>
      <c r="CH17" s="414" t="s">
        <v>1214</v>
      </c>
      <c r="CI17" s="414">
        <v>2115</v>
      </c>
      <c r="CJ17" s="414">
        <v>1960.78</v>
      </c>
      <c r="CK17" s="414" t="s">
        <v>6124</v>
      </c>
      <c r="CL17" s="414">
        <v>365</v>
      </c>
      <c r="CM17" s="414">
        <v>84</v>
      </c>
      <c r="CN17" s="414">
        <v>98</v>
      </c>
      <c r="CO17" s="414">
        <v>23</v>
      </c>
      <c r="CP17" s="414" t="s">
        <v>12648</v>
      </c>
      <c r="CQ17" s="414">
        <f t="shared" si="25"/>
        <v>2028</v>
      </c>
      <c r="CR17" s="414">
        <v>0.3</v>
      </c>
      <c r="CS17" s="414">
        <v>8</v>
      </c>
      <c r="CT17" s="414" t="s">
        <v>6125</v>
      </c>
      <c r="CU17" s="414" t="s">
        <v>3320</v>
      </c>
      <c r="CV17" s="414" t="s">
        <v>3320</v>
      </c>
      <c r="CW17" s="414" t="s">
        <v>3320</v>
      </c>
      <c r="CX17" s="414" t="s">
        <v>3320</v>
      </c>
      <c r="CY17" s="414" t="s">
        <v>3320</v>
      </c>
      <c r="CZ17" s="414" t="s">
        <v>3320</v>
      </c>
      <c r="DA17" s="414" t="s">
        <v>3320</v>
      </c>
      <c r="DB17" s="414" t="s">
        <v>3320</v>
      </c>
      <c r="DC17" s="414" t="s">
        <v>3320</v>
      </c>
      <c r="DD17" s="414" t="s">
        <v>3320</v>
      </c>
      <c r="DE17" s="414" t="s">
        <v>3320</v>
      </c>
      <c r="DG17" s="414" t="s">
        <v>3320</v>
      </c>
      <c r="DH17" s="414" t="s">
        <v>3320</v>
      </c>
      <c r="DI17" s="414" t="s">
        <v>3320</v>
      </c>
      <c r="DJ17" s="414" t="s">
        <v>3320</v>
      </c>
      <c r="DK17" s="414" t="s">
        <v>3320</v>
      </c>
      <c r="DL17" s="414" t="s">
        <v>3320</v>
      </c>
      <c r="DM17" s="414" t="e">
        <f t="shared" si="26"/>
        <v>#VALUE!</v>
      </c>
      <c r="DN17" s="414" t="s">
        <v>3320</v>
      </c>
      <c r="DO17" s="414" t="s">
        <v>3320</v>
      </c>
      <c r="DP17" s="414" t="s">
        <v>3320</v>
      </c>
      <c r="DR17" s="414" t="s">
        <v>3320</v>
      </c>
      <c r="DS17" s="414" t="s">
        <v>3320</v>
      </c>
      <c r="DT17" s="414" t="s">
        <v>3320</v>
      </c>
      <c r="DU17" s="414" t="s">
        <v>3320</v>
      </c>
      <c r="DV17" s="414" t="s">
        <v>3320</v>
      </c>
      <c r="DW17" s="414" t="s">
        <v>3320</v>
      </c>
      <c r="DX17" s="414" t="s">
        <v>3320</v>
      </c>
      <c r="DY17" s="414" t="s">
        <v>3320</v>
      </c>
      <c r="DZ17" s="414" t="s">
        <v>3320</v>
      </c>
      <c r="EA17" s="414" t="s">
        <v>3320</v>
      </c>
      <c r="EB17" s="414" t="s">
        <v>3320</v>
      </c>
      <c r="EC17" s="414" t="s">
        <v>3320</v>
      </c>
      <c r="ED17" s="414" t="s">
        <v>3320</v>
      </c>
      <c r="EE17" s="414" t="s">
        <v>3320</v>
      </c>
      <c r="EF17" s="414" t="s">
        <v>3320</v>
      </c>
      <c r="EG17" s="414" t="s">
        <v>3320</v>
      </c>
      <c r="EH17" s="414" t="s">
        <v>3320</v>
      </c>
      <c r="EI17" s="414" t="s">
        <v>3320</v>
      </c>
      <c r="EJ17" s="414" t="s">
        <v>3320</v>
      </c>
      <c r="EK17" s="414" t="s">
        <v>3320</v>
      </c>
      <c r="EL17" s="414" t="s">
        <v>3320</v>
      </c>
      <c r="EM17" s="414" t="s">
        <v>3320</v>
      </c>
      <c r="EN17" s="414" t="s">
        <v>3320</v>
      </c>
      <c r="EO17" s="414" t="s">
        <v>3320</v>
      </c>
      <c r="EP17" s="414" t="s">
        <v>3320</v>
      </c>
      <c r="EQ17" s="414" t="s">
        <v>3320</v>
      </c>
      <c r="ER17" s="414" t="s">
        <v>3320</v>
      </c>
      <c r="ES17" s="414" t="s">
        <v>3320</v>
      </c>
      <c r="ET17" s="414" t="s">
        <v>3320</v>
      </c>
      <c r="EU17" s="414" t="s">
        <v>3320</v>
      </c>
      <c r="EV17" s="414" t="s">
        <v>3320</v>
      </c>
      <c r="EW17" s="414" t="s">
        <v>3320</v>
      </c>
      <c r="EX17" s="414" t="s">
        <v>3320</v>
      </c>
      <c r="EY17" s="414" t="s">
        <v>3320</v>
      </c>
      <c r="EZ17" s="414" t="s">
        <v>3320</v>
      </c>
      <c r="FA17" s="414" t="s">
        <v>3320</v>
      </c>
      <c r="FB17" s="414" t="s">
        <v>3320</v>
      </c>
      <c r="FC17" s="414" t="s">
        <v>3320</v>
      </c>
      <c r="FD17" s="414" t="s">
        <v>3320</v>
      </c>
      <c r="FE17" s="414" t="s">
        <v>3320</v>
      </c>
      <c r="FF17" s="414" t="s">
        <v>3320</v>
      </c>
      <c r="FG17" s="414" t="s">
        <v>3320</v>
      </c>
      <c r="FH17" s="414" t="s">
        <v>3320</v>
      </c>
      <c r="FI17" s="414" t="s">
        <v>3320</v>
      </c>
      <c r="FJ17" s="414" t="s">
        <v>3320</v>
      </c>
      <c r="FK17" s="414" t="s">
        <v>3320</v>
      </c>
      <c r="FL17" s="414" t="s">
        <v>3320</v>
      </c>
      <c r="FM17" s="414" t="s">
        <v>3320</v>
      </c>
      <c r="FN17" s="414" t="s">
        <v>3320</v>
      </c>
      <c r="FO17" s="421">
        <v>91062088</v>
      </c>
      <c r="FP17" s="421">
        <f t="shared" si="9"/>
        <v>91.062088000000003</v>
      </c>
      <c r="FQ17" s="414" t="s">
        <v>1214</v>
      </c>
      <c r="FR17" s="414" t="s">
        <v>733</v>
      </c>
      <c r="FS17" s="414" t="s">
        <v>733</v>
      </c>
      <c r="FT17" s="414" t="s">
        <v>733</v>
      </c>
      <c r="FU17" s="414" t="s">
        <v>1661</v>
      </c>
      <c r="FV17" s="414" t="s">
        <v>6126</v>
      </c>
      <c r="FW17" s="414" t="s">
        <v>6127</v>
      </c>
      <c r="FX17" s="422" t="s">
        <v>6060</v>
      </c>
      <c r="FY17" s="423">
        <v>115</v>
      </c>
      <c r="FZ17" s="414" t="s">
        <v>6128</v>
      </c>
      <c r="GA17" s="421">
        <v>83067602</v>
      </c>
      <c r="GB17" s="421">
        <v>6624000</v>
      </c>
      <c r="GC17" s="421">
        <v>1526.52</v>
      </c>
      <c r="GD17" s="421">
        <v>749.41</v>
      </c>
      <c r="GE17" s="414" t="s">
        <v>6129</v>
      </c>
      <c r="GF17" s="414" t="s">
        <v>733</v>
      </c>
      <c r="GG17" s="414" t="s">
        <v>733</v>
      </c>
      <c r="GH17" s="414" t="s">
        <v>6130</v>
      </c>
      <c r="GI17" s="414" t="s">
        <v>733</v>
      </c>
      <c r="GJ17" s="414" t="s">
        <v>733</v>
      </c>
      <c r="GK17" s="414" t="s">
        <v>733</v>
      </c>
      <c r="GL17" s="414" t="s">
        <v>733</v>
      </c>
      <c r="GM17" s="414" t="s">
        <v>733</v>
      </c>
      <c r="GN17" s="424" t="s">
        <v>5676</v>
      </c>
      <c r="GO17" s="414" t="s">
        <v>3320</v>
      </c>
      <c r="GP17" s="414" t="s">
        <v>733</v>
      </c>
      <c r="GQ17" s="414" t="s">
        <v>5721</v>
      </c>
      <c r="GR17" s="414" t="s">
        <v>733</v>
      </c>
      <c r="GS17" s="414" t="s">
        <v>5679</v>
      </c>
      <c r="GT17" s="414" t="s">
        <v>3320</v>
      </c>
      <c r="GU17" s="414" t="s">
        <v>3320</v>
      </c>
      <c r="GV17" s="414">
        <v>0.5</v>
      </c>
      <c r="GW17" s="414" t="s">
        <v>733</v>
      </c>
      <c r="GX17" s="414" t="s">
        <v>5679</v>
      </c>
      <c r="GY17" s="414" t="s">
        <v>6131</v>
      </c>
      <c r="GZ17" s="414" t="s">
        <v>733</v>
      </c>
      <c r="HA17" s="414" t="s">
        <v>3320</v>
      </c>
      <c r="HB17" s="414" t="s">
        <v>6132</v>
      </c>
      <c r="HC17" s="414" t="s">
        <v>6133</v>
      </c>
      <c r="HD17" s="414" t="s">
        <v>5683</v>
      </c>
      <c r="HE17" s="414" t="s">
        <v>5683</v>
      </c>
      <c r="HF17" s="414" t="s">
        <v>5683</v>
      </c>
      <c r="HG17" s="414" t="s">
        <v>733</v>
      </c>
      <c r="HH17" s="414" t="s">
        <v>1214</v>
      </c>
      <c r="HI17" s="414" t="s">
        <v>12649</v>
      </c>
      <c r="HJ17" s="414" t="s">
        <v>12650</v>
      </c>
      <c r="HK17" s="414" t="s">
        <v>5685</v>
      </c>
      <c r="HL17" s="414" t="s">
        <v>3320</v>
      </c>
      <c r="HM17" s="414" t="s">
        <v>3320</v>
      </c>
      <c r="HN17" s="414" t="s">
        <v>3320</v>
      </c>
      <c r="HO17" s="414" t="s">
        <v>3320</v>
      </c>
      <c r="HP17" s="414" t="s">
        <v>3320</v>
      </c>
      <c r="HQ17" s="414" t="s">
        <v>3320</v>
      </c>
      <c r="HR17" s="414" t="s">
        <v>3320</v>
      </c>
      <c r="HS17" s="414" t="s">
        <v>3320</v>
      </c>
      <c r="HT17" s="414" t="s">
        <v>3320</v>
      </c>
      <c r="HU17" s="414" t="s">
        <v>3320</v>
      </c>
      <c r="HV17" s="414" t="s">
        <v>3320</v>
      </c>
      <c r="HW17" s="414" t="s">
        <v>3320</v>
      </c>
      <c r="HX17" s="414" t="s">
        <v>3320</v>
      </c>
      <c r="HY17" s="414" t="s">
        <v>3320</v>
      </c>
      <c r="HZ17" s="414" t="s">
        <v>3320</v>
      </c>
      <c r="IA17" s="414" t="s">
        <v>3320</v>
      </c>
      <c r="IB17" s="414" t="s">
        <v>3320</v>
      </c>
      <c r="IC17" s="414" t="s">
        <v>3320</v>
      </c>
      <c r="ID17" s="414" t="s">
        <v>3320</v>
      </c>
      <c r="IE17" s="414" t="s">
        <v>3320</v>
      </c>
      <c r="IF17" s="414" t="s">
        <v>3320</v>
      </c>
      <c r="IG17" s="414" t="s">
        <v>3320</v>
      </c>
      <c r="IH17" s="414" t="s">
        <v>3320</v>
      </c>
      <c r="II17" s="414" t="s">
        <v>3320</v>
      </c>
      <c r="IJ17" s="414" t="s">
        <v>3320</v>
      </c>
      <c r="IK17" s="414" t="s">
        <v>3320</v>
      </c>
      <c r="IL17" s="414" t="s">
        <v>3320</v>
      </c>
      <c r="IM17" s="414" t="s">
        <v>3320</v>
      </c>
      <c r="IN17" s="414" t="s">
        <v>3320</v>
      </c>
      <c r="IO17" s="414" t="s">
        <v>3320</v>
      </c>
      <c r="IP17" s="414" t="s">
        <v>3320</v>
      </c>
      <c r="IQ17" s="414" t="s">
        <v>3320</v>
      </c>
      <c r="IR17" s="414" t="s">
        <v>3320</v>
      </c>
      <c r="IS17" s="414" t="s">
        <v>3320</v>
      </c>
      <c r="IT17" s="414" t="s">
        <v>3320</v>
      </c>
      <c r="IU17" s="414" t="s">
        <v>3320</v>
      </c>
      <c r="IV17" s="414" t="s">
        <v>3320</v>
      </c>
      <c r="IW17" s="414" t="s">
        <v>3320</v>
      </c>
      <c r="IX17" s="440" t="s">
        <v>6134</v>
      </c>
      <c r="IY17" s="441" t="s">
        <v>3320</v>
      </c>
      <c r="IZ17" s="441" t="s">
        <v>3320</v>
      </c>
      <c r="JA17" s="440" t="s">
        <v>5967</v>
      </c>
      <c r="JB17" s="414" t="str">
        <f>IFERROR(VLOOKUP($E17,'[12]Resumen costos RNT id'!$D:$J,3,0),"")</f>
        <v/>
      </c>
      <c r="JC17" s="421" t="str">
        <f>IFERROR(VLOOKUP($E17,'[12]Resumen costos RNT id'!$D:$J,4,0),"")</f>
        <v/>
      </c>
      <c r="JD17" s="421" t="str">
        <f>IFERROR(VLOOKUP($E17,'[12]Resumen costos RNT id'!$D:$J,5,0),"")</f>
        <v/>
      </c>
      <c r="JE17" s="421" t="str">
        <f>IFERROR(VLOOKUP($E17,'[12]Resumen costos RNT id'!$D:$J,6,0),"")</f>
        <v/>
      </c>
      <c r="JF17" s="416" t="str">
        <f>IFERROR(VLOOKUP($E17,'[12]Resumen costos RNT id'!$D:$J,7,0),"")</f>
        <v/>
      </c>
      <c r="JG17" s="428" t="str">
        <f t="shared" si="10"/>
        <v/>
      </c>
      <c r="JH17" s="428" t="str">
        <f t="shared" si="11"/>
        <v/>
      </c>
      <c r="JI17" s="428" t="str">
        <f t="shared" si="11"/>
        <v/>
      </c>
      <c r="JJ17" s="428">
        <f t="shared" si="12"/>
        <v>0</v>
      </c>
      <c r="JK17" s="428">
        <f t="shared" si="13"/>
        <v>0</v>
      </c>
      <c r="JL17" s="414" t="s">
        <v>202</v>
      </c>
      <c r="JO17" s="414" t="s">
        <v>202</v>
      </c>
      <c r="JP17" s="414">
        <v>6</v>
      </c>
      <c r="JQ17" s="414">
        <f t="shared" ref="JQ17:JQ80" si="28">+IF(JO17="Si",1,0)</f>
        <v>0</v>
      </c>
      <c r="JR17" s="429" t="str">
        <f>IFERROR(VLOOKUP($E17,'[13]Actualización de costos CENACE'!$A:$G,2,0),"")</f>
        <v/>
      </c>
      <c r="JS17" s="429" t="str">
        <f>IFERROR(VLOOKUP($E17,'[13]Actualización de costos CENACE'!$A:$G,3,0),"")</f>
        <v/>
      </c>
      <c r="JT17" s="429" t="str">
        <f>IFERROR(VLOOKUP($E17,'[13]Actualización de costos CENACE'!$A:$G,4,0),"")</f>
        <v/>
      </c>
      <c r="JU17" s="429" t="str">
        <f>IFERROR(VLOOKUP($E17,'[13]Actualización de costos CENACE'!$A:$G,5,0),"")</f>
        <v/>
      </c>
      <c r="JV17" s="429" t="str">
        <f>IFERROR(VLOOKUP($E17,'[13]Actualización de costos CENACE'!$A:$G,6,0),"")</f>
        <v/>
      </c>
      <c r="JW17" s="430" t="str">
        <f>IFERROR(VLOOKUP($E17,'[13]Din Costos CFE'!$J$7:$AG$150,JW$1,0),"")</f>
        <v/>
      </c>
      <c r="JX17" s="430" t="str">
        <f>IFERROR(VLOOKUP($E17,'[13]Din Costos CFE'!$J$7:$AG$150,JX$1,0),"")</f>
        <v/>
      </c>
      <c r="JY17" s="430" t="str">
        <f>IFERROR(VLOOKUP($E17,'[13]Din Costos CFE'!$J$7:$AG$150,JY$1,0),"")</f>
        <v/>
      </c>
      <c r="JZ17" s="430" t="str">
        <f>IFERROR(VLOOKUP($E17,'[13]Din Costos CFE'!$J$7:$AG$150,JZ$1,0),"")</f>
        <v/>
      </c>
      <c r="KA17" s="430" t="str">
        <f>IFERROR(VLOOKUP($E17,'[13]Din Costos CFE'!$J$7:$AG$150,KA$1,0),"")</f>
        <v/>
      </c>
      <c r="KB17" s="430" t="str">
        <f>IFERROR(VLOOKUP($E17,'[13]Din Costos CFE'!$J$7:$AG$150,KB$1,0),"")</f>
        <v/>
      </c>
      <c r="KC17" s="430" t="str">
        <f>IFERROR(VLOOKUP($E17,'[13]Din Costos CFE'!$J$7:$AG$150,KC$1,0),"")</f>
        <v/>
      </c>
      <c r="KD17" s="430" t="str">
        <f>IFERROR(VLOOKUP($E17,'[13]Din Costos CFE'!$J$7:$AG$150,KD$1,0),"")</f>
        <v/>
      </c>
      <c r="KE17" s="430" t="str">
        <f>IFERROR(VLOOKUP($E17,'[13]Din Costos CFE'!$J$7:$AG$150,KE$1,0),"")</f>
        <v/>
      </c>
      <c r="KF17" s="430" t="str">
        <f>IFERROR(VLOOKUP($E17,'[13]Din Costos CFE'!$J$7:$AG$150,KF$1,0),"")</f>
        <v/>
      </c>
      <c r="KG17" s="430" t="str">
        <f>IFERROR(VLOOKUP($E17,'[13]Din Costos CFE'!$J$7:$AG$150,KG$1,0),"")</f>
        <v/>
      </c>
      <c r="KH17" s="430" t="str">
        <f>IFERROR(VLOOKUP($E17,'[13]Din Costos CFE'!$J$7:$AG$150,KH$1,0),"")</f>
        <v/>
      </c>
      <c r="KI17" s="430" t="str">
        <f>IFERROR(VLOOKUP($E17,'[13]Din Costos CFE'!$J$7:$AG$150,KI$1,0),"")</f>
        <v/>
      </c>
      <c r="KJ17" s="430" t="str">
        <f>IFERROR(VLOOKUP($E17,'[13]Din Costos CFE'!$J$7:$AG$150,KJ$1,0),"")</f>
        <v/>
      </c>
      <c r="KK17" s="430" t="str">
        <f>IFERROR(VLOOKUP($E17,'[13]Din Costos CFE'!$J$7:$AG$150,KK$1,0),"")</f>
        <v/>
      </c>
      <c r="KL17" s="430" t="str">
        <f>IFERROR(VLOOKUP($E17,'[13]Din Costos CFE'!$J$7:$AG$150,KL$1,0),"")</f>
        <v/>
      </c>
      <c r="KM17" s="430" t="str">
        <f>IFERROR(VLOOKUP($E17,'[13]Din Costos CFE'!$J$7:$AG$150,KM$1,0),"")</f>
        <v/>
      </c>
      <c r="KN17" s="430" t="str">
        <f>IFERROR(VLOOKUP($E17,'[13]Din Costos CFE'!$J$7:$AG$150,KN$1,0),"")</f>
        <v/>
      </c>
      <c r="KO17" s="431">
        <f t="shared" si="15"/>
        <v>0</v>
      </c>
      <c r="KP17" s="431">
        <f t="shared" si="16"/>
        <v>0</v>
      </c>
      <c r="KQ17" s="431">
        <f t="shared" si="17"/>
        <v>0</v>
      </c>
      <c r="KR17" s="432" t="str">
        <f>IFERROR(VLOOKUP($E17,'[13]Din Costos CFE'!$A$6:$G$150,4,0),"")</f>
        <v/>
      </c>
      <c r="KS17" s="432" t="str">
        <f>IFERROR(VLOOKUP($E17,'[13]Din Costos CFE'!$A$6:$G$150,5,0),"")</f>
        <v/>
      </c>
      <c r="KT17" s="432" t="str">
        <f>IFERROR(VLOOKUP($E17,'[13]Din Costos CFE'!$A$6:$G$150,6,0),"")</f>
        <v/>
      </c>
      <c r="KU17" s="438" t="str">
        <f t="shared" si="18"/>
        <v/>
      </c>
      <c r="KV17" s="434" t="str">
        <f t="shared" si="19"/>
        <v/>
      </c>
      <c r="KW17" s="435" t="str">
        <f t="shared" si="20"/>
        <v/>
      </c>
      <c r="KX17" s="435" t="s">
        <v>6074</v>
      </c>
      <c r="KY17" s="436" t="str">
        <f>IFERROR(VLOOKUP($E17,'[13]Detalle Costos CENACE'!$E:$IT,248,0),"")</f>
        <v/>
      </c>
      <c r="KZ17" s="414">
        <f t="shared" si="21"/>
        <v>64</v>
      </c>
      <c r="LA17" s="434" t="str">
        <f t="shared" si="22"/>
        <v/>
      </c>
      <c r="LB17" s="434" t="str">
        <f t="shared" si="23"/>
        <v/>
      </c>
      <c r="LC17" s="414">
        <f t="shared" si="24"/>
        <v>1</v>
      </c>
      <c r="LD17" s="429" t="str">
        <f>IFERROR(VLOOKUP($E17,'[13]Actualización de costos CENACE'!$A:$G,7,0),"")</f>
        <v/>
      </c>
      <c r="LE17" s="414" t="s">
        <v>6135</v>
      </c>
      <c r="LF17" s="414" t="s">
        <v>5777</v>
      </c>
    </row>
    <row r="18" spans="1:318" s="414" customFormat="1" ht="15" customHeight="1">
      <c r="A18" s="413" t="s">
        <v>5638</v>
      </c>
      <c r="B18" s="414">
        <v>1027</v>
      </c>
      <c r="C18" s="414" t="s">
        <v>6136</v>
      </c>
      <c r="D18" s="414" t="s">
        <v>6137</v>
      </c>
      <c r="E18" s="414">
        <v>1027</v>
      </c>
      <c r="G18" s="414" t="s">
        <v>6138</v>
      </c>
      <c r="H18" s="414" t="s">
        <v>6139</v>
      </c>
      <c r="I18" s="415">
        <v>1</v>
      </c>
      <c r="J18" s="415"/>
      <c r="K18" s="415" t="str">
        <f t="shared" si="27"/>
        <v>Sí</v>
      </c>
      <c r="L18" s="415"/>
      <c r="M18" s="415">
        <f t="shared" si="2"/>
        <v>1</v>
      </c>
      <c r="N18" s="415"/>
      <c r="O18" s="415"/>
      <c r="P18" s="415"/>
      <c r="Q18" s="415">
        <v>1</v>
      </c>
      <c r="R18" s="415" t="str">
        <f t="shared" si="3"/>
        <v>Sí</v>
      </c>
      <c r="S18" s="415"/>
      <c r="T18" s="415"/>
      <c r="U18" s="415"/>
      <c r="V18" s="444" t="s">
        <v>6140</v>
      </c>
      <c r="W18" s="414" t="s">
        <v>5643</v>
      </c>
      <c r="X18" s="414">
        <f t="shared" si="4"/>
        <v>1</v>
      </c>
      <c r="Y18" s="414">
        <f t="shared" si="5"/>
        <v>100</v>
      </c>
      <c r="Z18" s="416" t="str">
        <f t="shared" si="6"/>
        <v/>
      </c>
      <c r="AA18" s="416">
        <f t="shared" si="7"/>
        <v>0</v>
      </c>
      <c r="AB18" s="417">
        <f t="shared" si="8"/>
        <v>0</v>
      </c>
      <c r="AC18" s="414" t="s">
        <v>6141</v>
      </c>
      <c r="AD18" s="414" t="s">
        <v>4521</v>
      </c>
      <c r="AE18" s="414" t="e">
        <f>+VLOOKUP($D18,'[12]Ramón Países '!$A:$E,4,0)</f>
        <v>#N/A</v>
      </c>
      <c r="AF18" s="414" t="s">
        <v>5646</v>
      </c>
      <c r="AG18" s="414" t="e">
        <f>+VLOOKUP($D18,'[12]Ramón Países '!$A:$E,5,0)</f>
        <v>#N/A</v>
      </c>
      <c r="AH18" s="414" t="s">
        <v>6141</v>
      </c>
      <c r="AI18" s="414" t="s">
        <v>6142</v>
      </c>
      <c r="AJ18" s="414" t="s">
        <v>5698</v>
      </c>
      <c r="AK18" s="414" t="s">
        <v>5698</v>
      </c>
      <c r="AL18" s="414" t="s">
        <v>6143</v>
      </c>
      <c r="AM18" s="414" t="s">
        <v>6144</v>
      </c>
      <c r="AN18" s="414" t="s">
        <v>3320</v>
      </c>
      <c r="AO18" s="414" t="s">
        <v>6145</v>
      </c>
      <c r="AP18" s="414" t="s">
        <v>5698</v>
      </c>
      <c r="AQ18" s="414" t="s">
        <v>6146</v>
      </c>
      <c r="AR18" s="414" t="s">
        <v>6147</v>
      </c>
      <c r="AS18" s="414" t="s">
        <v>6148</v>
      </c>
      <c r="AT18" s="414" t="s">
        <v>733</v>
      </c>
      <c r="AU18" s="414" t="s">
        <v>733</v>
      </c>
      <c r="AV18" s="414" t="s">
        <v>733</v>
      </c>
      <c r="AW18" s="414" t="s">
        <v>3320</v>
      </c>
      <c r="AX18" s="414" t="s">
        <v>6149</v>
      </c>
      <c r="AY18" s="414" t="s">
        <v>733</v>
      </c>
      <c r="AZ18" s="414" t="s">
        <v>6150</v>
      </c>
      <c r="BA18" s="414" t="s">
        <v>6151</v>
      </c>
      <c r="BB18" s="414" t="s">
        <v>6152</v>
      </c>
      <c r="BC18" s="414" t="s">
        <v>6153</v>
      </c>
      <c r="BD18" s="414" t="s">
        <v>6154</v>
      </c>
      <c r="BE18" s="414" t="s">
        <v>6155</v>
      </c>
      <c r="BF18" s="415" t="s">
        <v>1214</v>
      </c>
      <c r="BG18" s="414" t="s">
        <v>3320</v>
      </c>
      <c r="BI18" s="414" t="s">
        <v>5663</v>
      </c>
      <c r="BJ18" s="414" t="s">
        <v>5663</v>
      </c>
      <c r="BK18" s="414" t="s">
        <v>3569</v>
      </c>
      <c r="BL18" s="414" t="s">
        <v>6156</v>
      </c>
      <c r="BM18" s="415">
        <v>115</v>
      </c>
      <c r="BN18" s="414" t="s">
        <v>5665</v>
      </c>
      <c r="BO18" s="418" t="s">
        <v>12651</v>
      </c>
      <c r="BP18" s="414">
        <v>24</v>
      </c>
      <c r="BQ18" s="414">
        <v>2028</v>
      </c>
      <c r="BR18" s="414">
        <v>100</v>
      </c>
      <c r="BS18" s="415">
        <v>100</v>
      </c>
      <c r="BT18" s="414" t="s">
        <v>5666</v>
      </c>
      <c r="BU18" s="414">
        <v>194280</v>
      </c>
      <c r="BV18" s="415">
        <v>260</v>
      </c>
      <c r="BW18" s="419">
        <v>0.29680365296803651</v>
      </c>
      <c r="BX18" s="420" t="s">
        <v>910</v>
      </c>
      <c r="BY18" s="414" t="s">
        <v>733</v>
      </c>
      <c r="BZ18" s="414" t="s">
        <v>910</v>
      </c>
      <c r="CA18" s="414">
        <v>26</v>
      </c>
      <c r="CB18" s="414" t="s">
        <v>1214</v>
      </c>
      <c r="CC18" s="414">
        <v>670</v>
      </c>
      <c r="CD18" s="414" t="s">
        <v>5667</v>
      </c>
      <c r="CE18" s="414" t="s">
        <v>5668</v>
      </c>
      <c r="CF18" s="414" t="s">
        <v>3320</v>
      </c>
      <c r="CG18" s="414" t="s">
        <v>733</v>
      </c>
      <c r="CH18" s="414" t="s">
        <v>733</v>
      </c>
      <c r="CI18" s="414">
        <v>2192</v>
      </c>
      <c r="CJ18" s="414">
        <v>2105</v>
      </c>
      <c r="CK18" s="414" t="s">
        <v>6157</v>
      </c>
      <c r="CL18" s="414">
        <v>365</v>
      </c>
      <c r="CM18" s="414">
        <v>85</v>
      </c>
      <c r="CN18" s="414">
        <v>98</v>
      </c>
      <c r="CO18" s="414">
        <v>35</v>
      </c>
      <c r="CP18" s="414" t="s">
        <v>12603</v>
      </c>
      <c r="CQ18" s="414">
        <f t="shared" si="25"/>
        <v>2026</v>
      </c>
      <c r="CR18" s="414">
        <v>0.4</v>
      </c>
      <c r="CS18" s="414">
        <v>8</v>
      </c>
      <c r="CT18" s="414" t="s">
        <v>6158</v>
      </c>
      <c r="CU18" s="414">
        <v>4500000</v>
      </c>
      <c r="CV18" s="414" t="s">
        <v>3320</v>
      </c>
      <c r="CW18" s="414" t="s">
        <v>3320</v>
      </c>
      <c r="CX18" s="414" t="s">
        <v>3320</v>
      </c>
      <c r="CY18" s="414" t="s">
        <v>3320</v>
      </c>
      <c r="CZ18" s="414" t="s">
        <v>3320</v>
      </c>
      <c r="DA18" s="414" t="s">
        <v>3320</v>
      </c>
      <c r="DB18" s="414" t="s">
        <v>3320</v>
      </c>
      <c r="DC18" s="414" t="s">
        <v>3320</v>
      </c>
      <c r="DD18" s="414" t="s">
        <v>3320</v>
      </c>
      <c r="DE18" s="414" t="s">
        <v>3320</v>
      </c>
      <c r="DG18" s="414" t="s">
        <v>3320</v>
      </c>
      <c r="DH18" s="414" t="s">
        <v>3320</v>
      </c>
      <c r="DI18" s="414" t="s">
        <v>3320</v>
      </c>
      <c r="DJ18" s="414" t="s">
        <v>3320</v>
      </c>
      <c r="DK18" s="414" t="s">
        <v>3320</v>
      </c>
      <c r="DL18" s="414" t="s">
        <v>3320</v>
      </c>
      <c r="DM18" s="414" t="e">
        <f t="shared" si="26"/>
        <v>#VALUE!</v>
      </c>
      <c r="DN18" s="414" t="s">
        <v>3320</v>
      </c>
      <c r="DO18" s="414" t="s">
        <v>3320</v>
      </c>
      <c r="DP18" s="414" t="s">
        <v>3320</v>
      </c>
      <c r="DR18" s="414" t="s">
        <v>3320</v>
      </c>
      <c r="DS18" s="414" t="s">
        <v>3320</v>
      </c>
      <c r="DT18" s="414" t="s">
        <v>3320</v>
      </c>
      <c r="DU18" s="414" t="s">
        <v>3320</v>
      </c>
      <c r="DV18" s="414" t="s">
        <v>3320</v>
      </c>
      <c r="DW18" s="414" t="s">
        <v>3320</v>
      </c>
      <c r="DX18" s="414" t="s">
        <v>3320</v>
      </c>
      <c r="DY18" s="414" t="s">
        <v>3320</v>
      </c>
      <c r="DZ18" s="414" t="s">
        <v>3320</v>
      </c>
      <c r="EA18" s="414" t="s">
        <v>3320</v>
      </c>
      <c r="EB18" s="414" t="s">
        <v>3320</v>
      </c>
      <c r="EC18" s="414" t="s">
        <v>3320</v>
      </c>
      <c r="ED18" s="414" t="s">
        <v>3320</v>
      </c>
      <c r="EE18" s="414" t="s">
        <v>3320</v>
      </c>
      <c r="EF18" s="414" t="s">
        <v>3320</v>
      </c>
      <c r="EG18" s="414" t="s">
        <v>3320</v>
      </c>
      <c r="EH18" s="414" t="s">
        <v>3320</v>
      </c>
      <c r="EI18" s="414" t="s">
        <v>3320</v>
      </c>
      <c r="EJ18" s="414" t="s">
        <v>3320</v>
      </c>
      <c r="EK18" s="414" t="s">
        <v>3320</v>
      </c>
      <c r="EL18" s="414" t="s">
        <v>3320</v>
      </c>
      <c r="EM18" s="414" t="s">
        <v>3320</v>
      </c>
      <c r="EN18" s="414" t="s">
        <v>3320</v>
      </c>
      <c r="EO18" s="414" t="s">
        <v>3320</v>
      </c>
      <c r="EP18" s="414" t="s">
        <v>3320</v>
      </c>
      <c r="EQ18" s="414" t="s">
        <v>3320</v>
      </c>
      <c r="ER18" s="414" t="s">
        <v>3320</v>
      </c>
      <c r="ES18" s="414" t="s">
        <v>3320</v>
      </c>
      <c r="ET18" s="414" t="s">
        <v>3320</v>
      </c>
      <c r="EU18" s="414" t="s">
        <v>3320</v>
      </c>
      <c r="EV18" s="414" t="s">
        <v>3320</v>
      </c>
      <c r="EW18" s="414" t="s">
        <v>3320</v>
      </c>
      <c r="EX18" s="414" t="s">
        <v>3320</v>
      </c>
      <c r="EY18" s="414" t="s">
        <v>3320</v>
      </c>
      <c r="EZ18" s="414" t="s">
        <v>3320</v>
      </c>
      <c r="FA18" s="414" t="s">
        <v>3320</v>
      </c>
      <c r="FB18" s="414" t="s">
        <v>3320</v>
      </c>
      <c r="FC18" s="414" t="s">
        <v>3320</v>
      </c>
      <c r="FD18" s="414" t="s">
        <v>3320</v>
      </c>
      <c r="FE18" s="414" t="s">
        <v>3320</v>
      </c>
      <c r="FF18" s="414" t="s">
        <v>3320</v>
      </c>
      <c r="FG18" s="414" t="s">
        <v>3320</v>
      </c>
      <c r="FH18" s="414" t="s">
        <v>3320</v>
      </c>
      <c r="FI18" s="414" t="s">
        <v>3320</v>
      </c>
      <c r="FJ18" s="414" t="s">
        <v>3320</v>
      </c>
      <c r="FK18" s="414" t="s">
        <v>3320</v>
      </c>
      <c r="FL18" s="414" t="s">
        <v>3320</v>
      </c>
      <c r="FM18" s="414" t="s">
        <v>3320</v>
      </c>
      <c r="FN18" s="414" t="s">
        <v>3320</v>
      </c>
      <c r="FO18" s="421">
        <v>104594000</v>
      </c>
      <c r="FP18" s="421">
        <f t="shared" si="9"/>
        <v>104.59399999999999</v>
      </c>
      <c r="FQ18" s="414" t="s">
        <v>733</v>
      </c>
      <c r="FR18" s="414" t="s">
        <v>733</v>
      </c>
      <c r="FS18" s="414" t="s">
        <v>733</v>
      </c>
      <c r="FT18" s="414" t="s">
        <v>733</v>
      </c>
      <c r="FU18" s="414" t="s">
        <v>86</v>
      </c>
      <c r="FV18" s="414" t="s">
        <v>6159</v>
      </c>
      <c r="FW18" s="414" t="s">
        <v>6160</v>
      </c>
      <c r="FX18" s="422" t="s">
        <v>6156</v>
      </c>
      <c r="FY18" s="423">
        <v>115</v>
      </c>
      <c r="FZ18" s="414" t="s">
        <v>6161</v>
      </c>
      <c r="GA18" s="421">
        <v>104594000</v>
      </c>
      <c r="GB18" s="421">
        <v>14594</v>
      </c>
      <c r="GC18" s="421">
        <v>1200</v>
      </c>
      <c r="GD18" s="421">
        <v>640</v>
      </c>
      <c r="GE18" s="414" t="s">
        <v>6162</v>
      </c>
      <c r="GF18" s="414" t="s">
        <v>733</v>
      </c>
      <c r="GG18" s="414" t="s">
        <v>733</v>
      </c>
      <c r="GH18" s="414" t="s">
        <v>6163</v>
      </c>
      <c r="GI18" s="414" t="s">
        <v>733</v>
      </c>
      <c r="GJ18" s="414" t="s">
        <v>1214</v>
      </c>
      <c r="GK18" s="414" t="s">
        <v>733</v>
      </c>
      <c r="GL18" s="414" t="s">
        <v>733</v>
      </c>
      <c r="GM18" s="414" t="s">
        <v>733</v>
      </c>
      <c r="GN18" s="424" t="s">
        <v>5676</v>
      </c>
      <c r="GO18" s="414" t="s">
        <v>3320</v>
      </c>
      <c r="GP18" s="414" t="s">
        <v>733</v>
      </c>
      <c r="GQ18" s="414" t="s">
        <v>5721</v>
      </c>
      <c r="GR18" s="414" t="s">
        <v>733</v>
      </c>
      <c r="GS18" s="414" t="s">
        <v>5679</v>
      </c>
      <c r="GT18" s="414" t="s">
        <v>3320</v>
      </c>
      <c r="GU18" s="414" t="s">
        <v>3320</v>
      </c>
      <c r="GV18" s="414">
        <v>2</v>
      </c>
      <c r="GW18" s="414" t="s">
        <v>733</v>
      </c>
      <c r="GX18" s="414" t="s">
        <v>5873</v>
      </c>
      <c r="GY18" s="414" t="s">
        <v>6164</v>
      </c>
      <c r="GZ18" s="414" t="s">
        <v>733</v>
      </c>
      <c r="HA18" s="414" t="s">
        <v>3320</v>
      </c>
      <c r="HB18" s="414" t="s">
        <v>6165</v>
      </c>
      <c r="HC18" s="414" t="s">
        <v>6166</v>
      </c>
      <c r="HD18" s="414" t="s">
        <v>5683</v>
      </c>
      <c r="HE18" s="414" t="s">
        <v>5683</v>
      </c>
      <c r="HF18" s="414" t="s">
        <v>5952</v>
      </c>
      <c r="HG18" s="414" t="s">
        <v>733</v>
      </c>
      <c r="HH18" s="414" t="s">
        <v>1214</v>
      </c>
      <c r="HI18" s="414" t="s">
        <v>12652</v>
      </c>
      <c r="HJ18" s="414" t="s">
        <v>12653</v>
      </c>
      <c r="HK18" s="414" t="s">
        <v>5685</v>
      </c>
      <c r="HL18" s="414" t="s">
        <v>3320</v>
      </c>
      <c r="HM18" s="414" t="s">
        <v>3320</v>
      </c>
      <c r="HN18" s="414" t="s">
        <v>3320</v>
      </c>
      <c r="HO18" s="414" t="s">
        <v>3320</v>
      </c>
      <c r="HP18" s="414" t="s">
        <v>3320</v>
      </c>
      <c r="HQ18" s="414" t="s">
        <v>3320</v>
      </c>
      <c r="HR18" s="414" t="s">
        <v>3320</v>
      </c>
      <c r="HS18" s="414" t="s">
        <v>3320</v>
      </c>
      <c r="HT18" s="414" t="s">
        <v>3320</v>
      </c>
      <c r="HU18" s="414" t="s">
        <v>3320</v>
      </c>
      <c r="HV18" s="414" t="s">
        <v>3320</v>
      </c>
      <c r="HW18" s="414" t="s">
        <v>3320</v>
      </c>
      <c r="HX18" s="414" t="s">
        <v>3320</v>
      </c>
      <c r="HY18" s="414" t="s">
        <v>3320</v>
      </c>
      <c r="HZ18" s="414" t="s">
        <v>3320</v>
      </c>
      <c r="IA18" s="414" t="s">
        <v>3320</v>
      </c>
      <c r="IB18" s="414" t="s">
        <v>3320</v>
      </c>
      <c r="IC18" s="414" t="s">
        <v>3320</v>
      </c>
      <c r="ID18" s="414" t="s">
        <v>3320</v>
      </c>
      <c r="IE18" s="414" t="s">
        <v>3320</v>
      </c>
      <c r="IF18" s="414" t="s">
        <v>3320</v>
      </c>
      <c r="IG18" s="414" t="s">
        <v>3320</v>
      </c>
      <c r="IH18" s="414" t="s">
        <v>3320</v>
      </c>
      <c r="II18" s="414" t="s">
        <v>3320</v>
      </c>
      <c r="IJ18" s="414" t="s">
        <v>3320</v>
      </c>
      <c r="IK18" s="414" t="s">
        <v>3320</v>
      </c>
      <c r="IL18" s="414" t="s">
        <v>3320</v>
      </c>
      <c r="IM18" s="414" t="s">
        <v>3320</v>
      </c>
      <c r="IN18" s="414" t="s">
        <v>3320</v>
      </c>
      <c r="IO18" s="414" t="s">
        <v>3320</v>
      </c>
      <c r="IP18" s="414" t="s">
        <v>3320</v>
      </c>
      <c r="IQ18" s="414" t="s">
        <v>3320</v>
      </c>
      <c r="IR18" s="414" t="s">
        <v>3320</v>
      </c>
      <c r="IS18" s="414" t="s">
        <v>3320</v>
      </c>
      <c r="IT18" s="414" t="s">
        <v>3320</v>
      </c>
      <c r="IU18" s="414" t="s">
        <v>3320</v>
      </c>
      <c r="IV18" s="414" t="s">
        <v>3320</v>
      </c>
      <c r="IW18" s="414" t="s">
        <v>3320</v>
      </c>
      <c r="IX18" s="425" t="s">
        <v>93</v>
      </c>
      <c r="IY18" s="426">
        <v>45938</v>
      </c>
      <c r="IZ18" s="427" t="s">
        <v>910</v>
      </c>
      <c r="JA18" s="443" t="s">
        <v>955</v>
      </c>
      <c r="JB18" s="414" t="str">
        <f>IFERROR(VLOOKUP($E18,'[12]Resumen costos RNT id'!$D:$J,3,0),"")</f>
        <v/>
      </c>
      <c r="JC18" s="421" t="str">
        <f>IFERROR(VLOOKUP($E18,'[12]Resumen costos RNT id'!$D:$J,4,0),"")</f>
        <v/>
      </c>
      <c r="JD18" s="421" t="str">
        <f>IFERROR(VLOOKUP($E18,'[12]Resumen costos RNT id'!$D:$J,5,0),"")</f>
        <v/>
      </c>
      <c r="JE18" s="421" t="str">
        <f>IFERROR(VLOOKUP($E18,'[12]Resumen costos RNT id'!$D:$J,6,0),"")</f>
        <v/>
      </c>
      <c r="JF18" s="416" t="str">
        <f>IFERROR(VLOOKUP($E18,'[12]Resumen costos RNT id'!$D:$J,7,0),"")</f>
        <v/>
      </c>
      <c r="JG18" s="428" t="str">
        <f t="shared" si="10"/>
        <v/>
      </c>
      <c r="JH18" s="428" t="str">
        <f t="shared" si="11"/>
        <v/>
      </c>
      <c r="JI18" s="428" t="str">
        <f t="shared" si="11"/>
        <v/>
      </c>
      <c r="JJ18" s="428">
        <f t="shared" si="12"/>
        <v>0</v>
      </c>
      <c r="JK18" s="428">
        <f t="shared" si="13"/>
        <v>0</v>
      </c>
      <c r="JL18" s="414" t="s">
        <v>202</v>
      </c>
      <c r="JO18" s="414" t="s">
        <v>202</v>
      </c>
      <c r="JP18" s="414">
        <v>4</v>
      </c>
      <c r="JQ18" s="414">
        <f t="shared" si="28"/>
        <v>0</v>
      </c>
      <c r="JR18" s="429" t="str">
        <f>IFERROR(VLOOKUP($E18,'[13]Actualización de costos CENACE'!$A:$G,2,0),"")</f>
        <v/>
      </c>
      <c r="JS18" s="429" t="str">
        <f>IFERROR(VLOOKUP($E18,'[13]Actualización de costos CENACE'!$A:$G,3,0),"")</f>
        <v/>
      </c>
      <c r="JT18" s="429" t="str">
        <f>IFERROR(VLOOKUP($E18,'[13]Actualización de costos CENACE'!$A:$G,4,0),"")</f>
        <v/>
      </c>
      <c r="JU18" s="429" t="str">
        <f>IFERROR(VLOOKUP($E18,'[13]Actualización de costos CENACE'!$A:$G,5,0),"")</f>
        <v/>
      </c>
      <c r="JV18" s="429" t="str">
        <f>IFERROR(VLOOKUP($E18,'[13]Actualización de costos CENACE'!$A:$G,6,0),"")</f>
        <v/>
      </c>
      <c r="JW18" s="430" t="str">
        <f>IFERROR(VLOOKUP($E18,'[13]Din Costos CFE'!$J$7:$AG$150,JW$1,0),"")</f>
        <v/>
      </c>
      <c r="JX18" s="430" t="str">
        <f>IFERROR(VLOOKUP($E18,'[13]Din Costos CFE'!$J$7:$AG$150,JX$1,0),"")</f>
        <v/>
      </c>
      <c r="JY18" s="430" t="str">
        <f>IFERROR(VLOOKUP($E18,'[13]Din Costos CFE'!$J$7:$AG$150,JY$1,0),"")</f>
        <v/>
      </c>
      <c r="JZ18" s="430" t="str">
        <f>IFERROR(VLOOKUP($E18,'[13]Din Costos CFE'!$J$7:$AG$150,JZ$1,0),"")</f>
        <v/>
      </c>
      <c r="KA18" s="430" t="str">
        <f>IFERROR(VLOOKUP($E18,'[13]Din Costos CFE'!$J$7:$AG$150,KA$1,0),"")</f>
        <v/>
      </c>
      <c r="KB18" s="430" t="str">
        <f>IFERROR(VLOOKUP($E18,'[13]Din Costos CFE'!$J$7:$AG$150,KB$1,0),"")</f>
        <v/>
      </c>
      <c r="KC18" s="430" t="str">
        <f>IFERROR(VLOOKUP($E18,'[13]Din Costos CFE'!$J$7:$AG$150,KC$1,0),"")</f>
        <v/>
      </c>
      <c r="KD18" s="430" t="str">
        <f>IFERROR(VLOOKUP($E18,'[13]Din Costos CFE'!$J$7:$AG$150,KD$1,0),"")</f>
        <v/>
      </c>
      <c r="KE18" s="430" t="str">
        <f>IFERROR(VLOOKUP($E18,'[13]Din Costos CFE'!$J$7:$AG$150,KE$1,0),"")</f>
        <v/>
      </c>
      <c r="KF18" s="430" t="str">
        <f>IFERROR(VLOOKUP($E18,'[13]Din Costos CFE'!$J$7:$AG$150,KF$1,0),"")</f>
        <v/>
      </c>
      <c r="KG18" s="430" t="str">
        <f>IFERROR(VLOOKUP($E18,'[13]Din Costos CFE'!$J$7:$AG$150,KG$1,0),"")</f>
        <v/>
      </c>
      <c r="KH18" s="430" t="str">
        <f>IFERROR(VLOOKUP($E18,'[13]Din Costos CFE'!$J$7:$AG$150,KH$1,0),"")</f>
        <v/>
      </c>
      <c r="KI18" s="430" t="str">
        <f>IFERROR(VLOOKUP($E18,'[13]Din Costos CFE'!$J$7:$AG$150,KI$1,0),"")</f>
        <v/>
      </c>
      <c r="KJ18" s="430" t="str">
        <f>IFERROR(VLOOKUP($E18,'[13]Din Costos CFE'!$J$7:$AG$150,KJ$1,0),"")</f>
        <v/>
      </c>
      <c r="KK18" s="430" t="str">
        <f>IFERROR(VLOOKUP($E18,'[13]Din Costos CFE'!$J$7:$AG$150,KK$1,0),"")</f>
        <v/>
      </c>
      <c r="KL18" s="430" t="str">
        <f>IFERROR(VLOOKUP($E18,'[13]Din Costos CFE'!$J$7:$AG$150,KL$1,0),"")</f>
        <v/>
      </c>
      <c r="KM18" s="430" t="str">
        <f>IFERROR(VLOOKUP($E18,'[13]Din Costos CFE'!$J$7:$AG$150,KM$1,0),"")</f>
        <v/>
      </c>
      <c r="KN18" s="430" t="str">
        <f>IFERROR(VLOOKUP($E18,'[13]Din Costos CFE'!$J$7:$AG$150,KN$1,0),"")</f>
        <v/>
      </c>
      <c r="KO18" s="431">
        <f t="shared" si="15"/>
        <v>0</v>
      </c>
      <c r="KP18" s="431">
        <f t="shared" si="16"/>
        <v>0</v>
      </c>
      <c r="KQ18" s="431">
        <f t="shared" si="17"/>
        <v>0</v>
      </c>
      <c r="KR18" s="432" t="str">
        <f>IFERROR(VLOOKUP($E18,'[13]Din Costos CFE'!$A$6:$G$150,4,0),"")</f>
        <v/>
      </c>
      <c r="KS18" s="432" t="str">
        <f>IFERROR(VLOOKUP($E18,'[13]Din Costos CFE'!$A$6:$G$150,5,0),"")</f>
        <v/>
      </c>
      <c r="KT18" s="432" t="str">
        <f>IFERROR(VLOOKUP($E18,'[13]Din Costos CFE'!$A$6:$G$150,6,0),"")</f>
        <v/>
      </c>
      <c r="KU18" s="438" t="str">
        <f t="shared" si="18"/>
        <v/>
      </c>
      <c r="KV18" s="434" t="str">
        <f t="shared" si="19"/>
        <v/>
      </c>
      <c r="KW18" s="435" t="str">
        <f t="shared" si="20"/>
        <v/>
      </c>
      <c r="KX18" s="445" t="s">
        <v>6167</v>
      </c>
      <c r="KY18" s="436" t="str">
        <f>IFERROR(VLOOKUP($E18,'[13]Detalle Costos CENACE'!$E:$IT,248,0),"")</f>
        <v/>
      </c>
      <c r="KZ18" s="414">
        <f t="shared" si="21"/>
        <v>100</v>
      </c>
      <c r="LA18" s="434" t="str">
        <f t="shared" si="22"/>
        <v/>
      </c>
      <c r="LB18" s="434" t="str">
        <f t="shared" si="23"/>
        <v/>
      </c>
      <c r="LC18" s="414">
        <f t="shared" si="24"/>
        <v>1</v>
      </c>
      <c r="LD18" s="429" t="str">
        <f>IFERROR(VLOOKUP($E18,'[13]Actualización de costos CENACE'!$A:$G,7,0),"")</f>
        <v/>
      </c>
      <c r="LE18" s="414" t="s">
        <v>6168</v>
      </c>
      <c r="LF18" s="414" t="s">
        <v>5777</v>
      </c>
    </row>
    <row r="19" spans="1:318" s="414" customFormat="1" ht="15" customHeight="1">
      <c r="A19" s="413" t="s">
        <v>5638</v>
      </c>
      <c r="B19" s="414">
        <v>1149</v>
      </c>
      <c r="C19" s="414" t="s">
        <v>6169</v>
      </c>
      <c r="D19" s="414" t="s">
        <v>6170</v>
      </c>
      <c r="E19" s="414">
        <v>1149</v>
      </c>
      <c r="G19" s="414" t="s">
        <v>5727</v>
      </c>
      <c r="H19" s="414" t="s">
        <v>5728</v>
      </c>
      <c r="I19" s="415">
        <v>1</v>
      </c>
      <c r="J19" s="415"/>
      <c r="K19" s="415" t="str">
        <f t="shared" si="27"/>
        <v>Sí</v>
      </c>
      <c r="L19" s="415"/>
      <c r="M19" s="415">
        <f t="shared" si="2"/>
        <v>1</v>
      </c>
      <c r="N19" s="415"/>
      <c r="O19" s="415"/>
      <c r="P19" s="415"/>
      <c r="Q19" s="415">
        <v>1</v>
      </c>
      <c r="R19" s="415" t="str">
        <f t="shared" si="3"/>
        <v>Sí</v>
      </c>
      <c r="S19" s="415"/>
      <c r="T19" s="415"/>
      <c r="U19" s="415"/>
      <c r="V19" s="414" t="s">
        <v>5116</v>
      </c>
      <c r="W19" s="414" t="s">
        <v>5643</v>
      </c>
      <c r="X19" s="414">
        <f t="shared" si="4"/>
        <v>1</v>
      </c>
      <c r="Y19" s="414">
        <f t="shared" si="5"/>
        <v>20.65</v>
      </c>
      <c r="Z19" s="416" t="str">
        <f t="shared" si="6"/>
        <v/>
      </c>
      <c r="AA19" s="416">
        <f t="shared" si="7"/>
        <v>0</v>
      </c>
      <c r="AB19" s="417">
        <f t="shared" si="8"/>
        <v>0</v>
      </c>
      <c r="AC19" s="414" t="s">
        <v>5729</v>
      </c>
      <c r="AD19" s="414" t="s">
        <v>5730</v>
      </c>
      <c r="AE19" s="414" t="e">
        <f>+VLOOKUP($D19,'[12]Ramón Países '!$A:$E,4,0)</f>
        <v>#N/A</v>
      </c>
      <c r="AF19" s="414" t="s">
        <v>5693</v>
      </c>
      <c r="AG19" s="414" t="e">
        <f>+VLOOKUP($D19,'[12]Ramón Países '!$A:$E,5,0)</f>
        <v>#N/A</v>
      </c>
      <c r="AH19" s="414" t="s">
        <v>5729</v>
      </c>
      <c r="AI19" s="414" t="s">
        <v>5731</v>
      </c>
      <c r="AJ19" s="414" t="s">
        <v>5732</v>
      </c>
      <c r="AK19" s="414" t="s">
        <v>5733</v>
      </c>
      <c r="AL19" s="414" t="s">
        <v>5734</v>
      </c>
      <c r="AM19" s="414" t="s">
        <v>5735</v>
      </c>
      <c r="AN19" s="414" t="s">
        <v>3320</v>
      </c>
      <c r="AO19" s="414" t="s">
        <v>5736</v>
      </c>
      <c r="AP19" s="414" t="s">
        <v>5698</v>
      </c>
      <c r="AQ19" s="414" t="s">
        <v>5737</v>
      </c>
      <c r="AR19" s="414" t="s">
        <v>5738</v>
      </c>
      <c r="AS19" s="414" t="s">
        <v>5739</v>
      </c>
      <c r="AT19" s="414" t="s">
        <v>733</v>
      </c>
      <c r="AU19" s="414" t="s">
        <v>733</v>
      </c>
      <c r="AV19" s="414" t="s">
        <v>733</v>
      </c>
      <c r="AW19" s="414" t="s">
        <v>3320</v>
      </c>
      <c r="AX19" s="414" t="s">
        <v>5740</v>
      </c>
      <c r="AY19" s="414" t="s">
        <v>733</v>
      </c>
      <c r="AZ19" s="414" t="s">
        <v>5741</v>
      </c>
      <c r="BA19" s="414" t="s">
        <v>5742</v>
      </c>
      <c r="BB19" s="414" t="s">
        <v>5743</v>
      </c>
      <c r="BC19" s="414" t="s">
        <v>5744</v>
      </c>
      <c r="BD19" s="414" t="s">
        <v>5745</v>
      </c>
      <c r="BE19" s="414" t="s">
        <v>5746</v>
      </c>
      <c r="BF19" s="415" t="s">
        <v>1214</v>
      </c>
      <c r="BG19" s="414" t="s">
        <v>3320</v>
      </c>
      <c r="BI19" s="414" t="s">
        <v>5955</v>
      </c>
      <c r="BJ19" s="414" t="s">
        <v>5955</v>
      </c>
      <c r="BK19" s="414" t="s">
        <v>3596</v>
      </c>
      <c r="BL19" s="414" t="s">
        <v>6171</v>
      </c>
      <c r="BM19" s="415">
        <v>69</v>
      </c>
      <c r="BN19" s="414" t="s">
        <v>5712</v>
      </c>
      <c r="BO19" s="418" t="s">
        <v>12607</v>
      </c>
      <c r="BP19" s="414">
        <v>12</v>
      </c>
      <c r="BQ19" s="414">
        <v>2028</v>
      </c>
      <c r="BR19" s="414">
        <v>20.65</v>
      </c>
      <c r="BS19" s="415">
        <v>20.65</v>
      </c>
      <c r="BT19" s="414" t="s">
        <v>5666</v>
      </c>
      <c r="BU19" s="414">
        <v>118</v>
      </c>
      <c r="BV19" s="415">
        <v>46.9</v>
      </c>
      <c r="BW19" s="419">
        <v>0.25926785852488199</v>
      </c>
      <c r="BX19" s="420" t="s">
        <v>910</v>
      </c>
      <c r="BY19" s="414" t="s">
        <v>733</v>
      </c>
      <c r="BZ19" s="414" t="s">
        <v>910</v>
      </c>
      <c r="CA19" s="414">
        <v>25.93</v>
      </c>
      <c r="CB19" s="414" t="s">
        <v>733</v>
      </c>
      <c r="CC19" s="414">
        <v>715</v>
      </c>
      <c r="CD19" s="414" t="s">
        <v>5713</v>
      </c>
      <c r="CE19" s="414" t="s">
        <v>5668</v>
      </c>
      <c r="CF19" s="414" t="s">
        <v>3320</v>
      </c>
      <c r="CG19" s="414" t="s">
        <v>1214</v>
      </c>
      <c r="CH19" s="414" t="s">
        <v>733</v>
      </c>
      <c r="CI19" s="414">
        <v>1786</v>
      </c>
      <c r="CJ19" s="414">
        <v>1675</v>
      </c>
      <c r="CK19" s="414" t="s">
        <v>6172</v>
      </c>
      <c r="CL19" s="414">
        <v>363</v>
      </c>
      <c r="CM19" s="414">
        <v>96</v>
      </c>
      <c r="CN19" s="414">
        <v>99</v>
      </c>
      <c r="CO19" s="414">
        <v>25</v>
      </c>
      <c r="CP19" s="414" t="s">
        <v>12603</v>
      </c>
      <c r="CQ19" s="414">
        <f t="shared" si="25"/>
        <v>2026</v>
      </c>
      <c r="CR19" s="414">
        <v>0.4</v>
      </c>
      <c r="CS19" s="414">
        <v>8</v>
      </c>
      <c r="CT19" s="414" t="s">
        <v>5750</v>
      </c>
      <c r="CU19" s="414">
        <v>2959650</v>
      </c>
      <c r="CV19" s="414" t="s">
        <v>3320</v>
      </c>
      <c r="CW19" s="414" t="s">
        <v>3320</v>
      </c>
      <c r="CX19" s="414" t="s">
        <v>3320</v>
      </c>
      <c r="CY19" s="414" t="s">
        <v>3320</v>
      </c>
      <c r="CZ19" s="414" t="s">
        <v>3320</v>
      </c>
      <c r="DA19" s="414" t="s">
        <v>3320</v>
      </c>
      <c r="DB19" s="414" t="s">
        <v>3320</v>
      </c>
      <c r="DC19" s="414" t="s">
        <v>3320</v>
      </c>
      <c r="DD19" s="414" t="s">
        <v>3320</v>
      </c>
      <c r="DE19" s="414" t="s">
        <v>3320</v>
      </c>
      <c r="DG19" s="414" t="s">
        <v>3320</v>
      </c>
      <c r="DH19" s="414" t="s">
        <v>3320</v>
      </c>
      <c r="DI19" s="414" t="s">
        <v>3320</v>
      </c>
      <c r="DJ19" s="414" t="s">
        <v>3320</v>
      </c>
      <c r="DK19" s="414" t="s">
        <v>3320</v>
      </c>
      <c r="DL19" s="414" t="s">
        <v>3320</v>
      </c>
      <c r="DM19" s="414" t="e">
        <f t="shared" si="26"/>
        <v>#VALUE!</v>
      </c>
      <c r="DN19" s="414" t="s">
        <v>3320</v>
      </c>
      <c r="DO19" s="414" t="s">
        <v>3320</v>
      </c>
      <c r="DP19" s="414" t="s">
        <v>3320</v>
      </c>
      <c r="DR19" s="414" t="s">
        <v>3320</v>
      </c>
      <c r="DS19" s="414" t="s">
        <v>3320</v>
      </c>
      <c r="DT19" s="414" t="s">
        <v>3320</v>
      </c>
      <c r="DU19" s="414" t="s">
        <v>3320</v>
      </c>
      <c r="DV19" s="414" t="s">
        <v>3320</v>
      </c>
      <c r="DW19" s="414" t="s">
        <v>3320</v>
      </c>
      <c r="DX19" s="414" t="s">
        <v>3320</v>
      </c>
      <c r="DY19" s="414" t="s">
        <v>3320</v>
      </c>
      <c r="DZ19" s="414" t="s">
        <v>3320</v>
      </c>
      <c r="EA19" s="414" t="s">
        <v>3320</v>
      </c>
      <c r="EB19" s="414" t="s">
        <v>3320</v>
      </c>
      <c r="EC19" s="414" t="s">
        <v>3320</v>
      </c>
      <c r="ED19" s="414" t="s">
        <v>3320</v>
      </c>
      <c r="EE19" s="414" t="s">
        <v>3320</v>
      </c>
      <c r="EF19" s="414" t="s">
        <v>3320</v>
      </c>
      <c r="EG19" s="414" t="s">
        <v>3320</v>
      </c>
      <c r="EH19" s="414" t="s">
        <v>3320</v>
      </c>
      <c r="EI19" s="414" t="s">
        <v>3320</v>
      </c>
      <c r="EJ19" s="414" t="s">
        <v>3320</v>
      </c>
      <c r="EK19" s="414" t="s">
        <v>3320</v>
      </c>
      <c r="EL19" s="414" t="s">
        <v>3320</v>
      </c>
      <c r="EM19" s="414" t="s">
        <v>3320</v>
      </c>
      <c r="EN19" s="414" t="s">
        <v>3320</v>
      </c>
      <c r="EO19" s="414" t="s">
        <v>3320</v>
      </c>
      <c r="EP19" s="414" t="s">
        <v>3320</v>
      </c>
      <c r="EQ19" s="414" t="s">
        <v>3320</v>
      </c>
      <c r="ER19" s="414" t="s">
        <v>3320</v>
      </c>
      <c r="ES19" s="414" t="s">
        <v>3320</v>
      </c>
      <c r="ET19" s="414" t="s">
        <v>3320</v>
      </c>
      <c r="EU19" s="414" t="s">
        <v>3320</v>
      </c>
      <c r="EV19" s="414" t="s">
        <v>3320</v>
      </c>
      <c r="EW19" s="414" t="s">
        <v>3320</v>
      </c>
      <c r="EX19" s="414" t="s">
        <v>3320</v>
      </c>
      <c r="EY19" s="414" t="s">
        <v>3320</v>
      </c>
      <c r="EZ19" s="414" t="s">
        <v>3320</v>
      </c>
      <c r="FA19" s="414" t="s">
        <v>3320</v>
      </c>
      <c r="FB19" s="414" t="s">
        <v>3320</v>
      </c>
      <c r="FC19" s="414" t="s">
        <v>3320</v>
      </c>
      <c r="FD19" s="414" t="s">
        <v>3320</v>
      </c>
      <c r="FE19" s="414" t="s">
        <v>3320</v>
      </c>
      <c r="FF19" s="414" t="s">
        <v>3320</v>
      </c>
      <c r="FG19" s="414" t="s">
        <v>3320</v>
      </c>
      <c r="FH19" s="414" t="s">
        <v>3320</v>
      </c>
      <c r="FI19" s="414" t="s">
        <v>3320</v>
      </c>
      <c r="FJ19" s="414" t="s">
        <v>3320</v>
      </c>
      <c r="FK19" s="414" t="s">
        <v>3320</v>
      </c>
      <c r="FL19" s="414" t="s">
        <v>3320</v>
      </c>
      <c r="FM19" s="414" t="s">
        <v>3320</v>
      </c>
      <c r="FN19" s="414" t="s">
        <v>3320</v>
      </c>
      <c r="FO19" s="421">
        <v>33540694</v>
      </c>
      <c r="FP19" s="421">
        <f t="shared" si="9"/>
        <v>33.540694000000002</v>
      </c>
      <c r="FQ19" s="414" t="s">
        <v>733</v>
      </c>
      <c r="FR19" s="414" t="s">
        <v>733</v>
      </c>
      <c r="FS19" s="414" t="s">
        <v>733</v>
      </c>
      <c r="FT19" s="414" t="s">
        <v>733</v>
      </c>
      <c r="FU19" s="414" t="s">
        <v>5117</v>
      </c>
      <c r="FV19" s="414" t="s">
        <v>6173</v>
      </c>
      <c r="FW19" s="414" t="s">
        <v>6174</v>
      </c>
      <c r="FX19" s="422" t="s">
        <v>5960</v>
      </c>
      <c r="FY19" s="423">
        <v>230</v>
      </c>
      <c r="FZ19" s="414" t="s">
        <v>6175</v>
      </c>
      <c r="GA19" s="421">
        <v>33540694</v>
      </c>
      <c r="GB19" s="421">
        <v>12211600</v>
      </c>
      <c r="GC19" s="421">
        <v>50120</v>
      </c>
      <c r="GD19" s="421">
        <v>23960</v>
      </c>
      <c r="GE19" s="414" t="s">
        <v>5962</v>
      </c>
      <c r="GF19" s="414" t="s">
        <v>733</v>
      </c>
      <c r="GG19" s="414" t="s">
        <v>733</v>
      </c>
      <c r="GH19" s="414" t="s">
        <v>5756</v>
      </c>
      <c r="GI19" s="414" t="s">
        <v>733</v>
      </c>
      <c r="GJ19" s="414" t="s">
        <v>733</v>
      </c>
      <c r="GK19" s="414" t="s">
        <v>733</v>
      </c>
      <c r="GL19" s="414" t="s">
        <v>733</v>
      </c>
      <c r="GM19" s="414" t="s">
        <v>733</v>
      </c>
      <c r="GN19" s="424" t="s">
        <v>5676</v>
      </c>
      <c r="GO19" s="414" t="s">
        <v>3320</v>
      </c>
      <c r="GP19" s="414" t="s">
        <v>733</v>
      </c>
      <c r="GQ19" s="414" t="s">
        <v>5721</v>
      </c>
      <c r="GR19" s="414" t="s">
        <v>733</v>
      </c>
      <c r="GS19" s="414" t="s">
        <v>5679</v>
      </c>
      <c r="GT19" s="414" t="s">
        <v>3320</v>
      </c>
      <c r="GU19" s="414" t="s">
        <v>3320</v>
      </c>
      <c r="GV19" s="414">
        <v>2</v>
      </c>
      <c r="GW19" s="414" t="s">
        <v>733</v>
      </c>
      <c r="GX19" s="414" t="s">
        <v>5679</v>
      </c>
      <c r="GY19" s="414" t="s">
        <v>6176</v>
      </c>
      <c r="GZ19" s="414" t="s">
        <v>1214</v>
      </c>
      <c r="HA19" s="414" t="s">
        <v>3320</v>
      </c>
      <c r="HB19" s="414" t="s">
        <v>6177</v>
      </c>
      <c r="HC19" s="414" t="s">
        <v>6178</v>
      </c>
      <c r="HD19" s="414" t="s">
        <v>3320</v>
      </c>
      <c r="HE19" s="414" t="s">
        <v>3320</v>
      </c>
      <c r="HF19" s="414" t="s">
        <v>3320</v>
      </c>
      <c r="HG19" s="414" t="s">
        <v>733</v>
      </c>
      <c r="HH19" s="414" t="s">
        <v>1214</v>
      </c>
      <c r="HI19" s="414" t="s">
        <v>12654</v>
      </c>
      <c r="HJ19" s="414" t="s">
        <v>12655</v>
      </c>
      <c r="HK19" s="414" t="s">
        <v>5685</v>
      </c>
      <c r="HL19" s="414" t="s">
        <v>3320</v>
      </c>
      <c r="HM19" s="414" t="s">
        <v>3320</v>
      </c>
      <c r="HN19" s="414" t="s">
        <v>3320</v>
      </c>
      <c r="HO19" s="414" t="s">
        <v>3320</v>
      </c>
      <c r="HP19" s="414" t="s">
        <v>3320</v>
      </c>
      <c r="HQ19" s="414" t="s">
        <v>3320</v>
      </c>
      <c r="HR19" s="414" t="s">
        <v>3320</v>
      </c>
      <c r="HS19" s="414" t="s">
        <v>3320</v>
      </c>
      <c r="HT19" s="414" t="s">
        <v>3320</v>
      </c>
      <c r="HU19" s="414" t="s">
        <v>3320</v>
      </c>
      <c r="HV19" s="414" t="s">
        <v>3320</v>
      </c>
      <c r="HW19" s="414" t="s">
        <v>3320</v>
      </c>
      <c r="HX19" s="414" t="s">
        <v>3320</v>
      </c>
      <c r="HY19" s="414" t="s">
        <v>3320</v>
      </c>
      <c r="HZ19" s="414" t="s">
        <v>3320</v>
      </c>
      <c r="IA19" s="414" t="s">
        <v>3320</v>
      </c>
      <c r="IB19" s="414" t="s">
        <v>3320</v>
      </c>
      <c r="IC19" s="414" t="s">
        <v>3320</v>
      </c>
      <c r="ID19" s="414" t="s">
        <v>3320</v>
      </c>
      <c r="IE19" s="414" t="s">
        <v>3320</v>
      </c>
      <c r="IF19" s="414" t="s">
        <v>3320</v>
      </c>
      <c r="IG19" s="414" t="s">
        <v>3320</v>
      </c>
      <c r="IH19" s="414" t="s">
        <v>3320</v>
      </c>
      <c r="II19" s="414" t="s">
        <v>3320</v>
      </c>
      <c r="IJ19" s="414" t="s">
        <v>3320</v>
      </c>
      <c r="IK19" s="414" t="s">
        <v>3320</v>
      </c>
      <c r="IL19" s="414" t="s">
        <v>3320</v>
      </c>
      <c r="IM19" s="414" t="s">
        <v>3320</v>
      </c>
      <c r="IN19" s="414" t="s">
        <v>3320</v>
      </c>
      <c r="IO19" s="414" t="s">
        <v>3320</v>
      </c>
      <c r="IP19" s="414" t="s">
        <v>3320</v>
      </c>
      <c r="IQ19" s="414" t="s">
        <v>3320</v>
      </c>
      <c r="IR19" s="414" t="s">
        <v>3320</v>
      </c>
      <c r="IS19" s="414" t="s">
        <v>3320</v>
      </c>
      <c r="IT19" s="414" t="s">
        <v>3320</v>
      </c>
      <c r="IU19" s="414" t="s">
        <v>3320</v>
      </c>
      <c r="IV19" s="414" t="s">
        <v>3320</v>
      </c>
      <c r="IW19" s="414" t="s">
        <v>3320</v>
      </c>
      <c r="IX19" s="440" t="s">
        <v>12630</v>
      </c>
      <c r="IY19" s="441" t="s">
        <v>3320</v>
      </c>
      <c r="IZ19" s="441" t="s">
        <v>5966</v>
      </c>
      <c r="JA19" s="440" t="s">
        <v>5967</v>
      </c>
      <c r="JB19" s="414" t="str">
        <f>IFERROR(VLOOKUP($E19,'[12]Resumen costos RNT id'!$D:$J,3,0),"")</f>
        <v/>
      </c>
      <c r="JC19" s="421" t="str">
        <f>IFERROR(VLOOKUP($E19,'[12]Resumen costos RNT id'!$D:$J,4,0),"")</f>
        <v/>
      </c>
      <c r="JD19" s="421" t="str">
        <f>IFERROR(VLOOKUP($E19,'[12]Resumen costos RNT id'!$D:$J,5,0),"")</f>
        <v/>
      </c>
      <c r="JE19" s="421" t="str">
        <f>IFERROR(VLOOKUP($E19,'[12]Resumen costos RNT id'!$D:$J,6,0),"")</f>
        <v/>
      </c>
      <c r="JF19" s="416" t="str">
        <f>IFERROR(VLOOKUP($E19,'[12]Resumen costos RNT id'!$D:$J,7,0),"")</f>
        <v/>
      </c>
      <c r="JG19" s="428" t="str">
        <f t="shared" si="10"/>
        <v/>
      </c>
      <c r="JH19" s="428" t="str">
        <f t="shared" si="11"/>
        <v/>
      </c>
      <c r="JI19" s="428" t="str">
        <f t="shared" si="11"/>
        <v/>
      </c>
      <c r="JJ19" s="428">
        <f t="shared" si="12"/>
        <v>0</v>
      </c>
      <c r="JK19" s="428">
        <f t="shared" si="13"/>
        <v>0</v>
      </c>
      <c r="JL19" s="414" t="s">
        <v>202</v>
      </c>
      <c r="JO19" s="414" t="s">
        <v>202</v>
      </c>
      <c r="JP19" s="414">
        <v>7</v>
      </c>
      <c r="JQ19" s="414">
        <f t="shared" si="28"/>
        <v>0</v>
      </c>
      <c r="JR19" s="429" t="str">
        <f>IFERROR(VLOOKUP($E19,'[13]Actualización de costos CENACE'!$A:$G,2,0),"")</f>
        <v/>
      </c>
      <c r="JS19" s="429" t="str">
        <f>IFERROR(VLOOKUP($E19,'[13]Actualización de costos CENACE'!$A:$G,3,0),"")</f>
        <v/>
      </c>
      <c r="JT19" s="429" t="str">
        <f>IFERROR(VLOOKUP($E19,'[13]Actualización de costos CENACE'!$A:$G,4,0),"")</f>
        <v/>
      </c>
      <c r="JU19" s="429" t="str">
        <f>IFERROR(VLOOKUP($E19,'[13]Actualización de costos CENACE'!$A:$G,5,0),"")</f>
        <v/>
      </c>
      <c r="JV19" s="429" t="str">
        <f>IFERROR(VLOOKUP($E19,'[13]Actualización de costos CENACE'!$A:$G,6,0),"")</f>
        <v/>
      </c>
      <c r="JW19" s="430" t="str">
        <f>IFERROR(VLOOKUP($E19,'[13]Din Costos CFE'!$J$7:$AG$150,JW$1,0),"")</f>
        <v/>
      </c>
      <c r="JX19" s="430" t="str">
        <f>IFERROR(VLOOKUP($E19,'[13]Din Costos CFE'!$J$7:$AG$150,JX$1,0),"")</f>
        <v/>
      </c>
      <c r="JY19" s="430" t="str">
        <f>IFERROR(VLOOKUP($E19,'[13]Din Costos CFE'!$J$7:$AG$150,JY$1,0),"")</f>
        <v/>
      </c>
      <c r="JZ19" s="430" t="str">
        <f>IFERROR(VLOOKUP($E19,'[13]Din Costos CFE'!$J$7:$AG$150,JZ$1,0),"")</f>
        <v/>
      </c>
      <c r="KA19" s="430" t="str">
        <f>IFERROR(VLOOKUP($E19,'[13]Din Costos CFE'!$J$7:$AG$150,KA$1,0),"")</f>
        <v/>
      </c>
      <c r="KB19" s="430" t="str">
        <f>IFERROR(VLOOKUP($E19,'[13]Din Costos CFE'!$J$7:$AG$150,KB$1,0),"")</f>
        <v/>
      </c>
      <c r="KC19" s="430" t="str">
        <f>IFERROR(VLOOKUP($E19,'[13]Din Costos CFE'!$J$7:$AG$150,KC$1,0),"")</f>
        <v/>
      </c>
      <c r="KD19" s="430" t="str">
        <f>IFERROR(VLOOKUP($E19,'[13]Din Costos CFE'!$J$7:$AG$150,KD$1,0),"")</f>
        <v/>
      </c>
      <c r="KE19" s="430" t="str">
        <f>IFERROR(VLOOKUP($E19,'[13]Din Costos CFE'!$J$7:$AG$150,KE$1,0),"")</f>
        <v/>
      </c>
      <c r="KF19" s="430" t="str">
        <f>IFERROR(VLOOKUP($E19,'[13]Din Costos CFE'!$J$7:$AG$150,KF$1,0),"")</f>
        <v/>
      </c>
      <c r="KG19" s="430" t="str">
        <f>IFERROR(VLOOKUP($E19,'[13]Din Costos CFE'!$J$7:$AG$150,KG$1,0),"")</f>
        <v/>
      </c>
      <c r="KH19" s="430" t="str">
        <f>IFERROR(VLOOKUP($E19,'[13]Din Costos CFE'!$J$7:$AG$150,KH$1,0),"")</f>
        <v/>
      </c>
      <c r="KI19" s="430" t="str">
        <f>IFERROR(VLOOKUP($E19,'[13]Din Costos CFE'!$J$7:$AG$150,KI$1,0),"")</f>
        <v/>
      </c>
      <c r="KJ19" s="430" t="str">
        <f>IFERROR(VLOOKUP($E19,'[13]Din Costos CFE'!$J$7:$AG$150,KJ$1,0),"")</f>
        <v/>
      </c>
      <c r="KK19" s="430" t="str">
        <f>IFERROR(VLOOKUP($E19,'[13]Din Costos CFE'!$J$7:$AG$150,KK$1,0),"")</f>
        <v/>
      </c>
      <c r="KL19" s="430" t="str">
        <f>IFERROR(VLOOKUP($E19,'[13]Din Costos CFE'!$J$7:$AG$150,KL$1,0),"")</f>
        <v/>
      </c>
      <c r="KM19" s="430" t="str">
        <f>IFERROR(VLOOKUP($E19,'[13]Din Costos CFE'!$J$7:$AG$150,KM$1,0),"")</f>
        <v/>
      </c>
      <c r="KN19" s="430" t="str">
        <f>IFERROR(VLOOKUP($E19,'[13]Din Costos CFE'!$J$7:$AG$150,KN$1,0),"")</f>
        <v/>
      </c>
      <c r="KO19" s="431">
        <f t="shared" si="15"/>
        <v>0</v>
      </c>
      <c r="KP19" s="431">
        <f t="shared" si="16"/>
        <v>0</v>
      </c>
      <c r="KQ19" s="431">
        <f t="shared" si="17"/>
        <v>0</v>
      </c>
      <c r="KR19" s="432" t="str">
        <f>IFERROR(VLOOKUP($E19,'[13]Din Costos CFE'!$A$6:$G$150,4,0),"")</f>
        <v/>
      </c>
      <c r="KS19" s="432" t="str">
        <f>IFERROR(VLOOKUP($E19,'[13]Din Costos CFE'!$A$6:$G$150,5,0),"")</f>
        <v/>
      </c>
      <c r="KT19" s="432" t="str">
        <f>IFERROR(VLOOKUP($E19,'[13]Din Costos CFE'!$A$6:$G$150,6,0),"")</f>
        <v/>
      </c>
      <c r="KU19" s="433" t="str">
        <f t="shared" si="18"/>
        <v/>
      </c>
      <c r="KV19" s="434" t="str">
        <f t="shared" si="19"/>
        <v/>
      </c>
      <c r="KW19" s="435" t="str">
        <f t="shared" si="20"/>
        <v/>
      </c>
      <c r="KX19" s="435"/>
      <c r="KY19" s="436" t="str">
        <f>IFERROR(VLOOKUP($E19,'[13]Detalle Costos CENACE'!$E:$IT,248,0),"")</f>
        <v/>
      </c>
      <c r="KZ19" s="414">
        <f t="shared" si="21"/>
        <v>20.65</v>
      </c>
      <c r="LA19" s="434" t="str">
        <f t="shared" si="22"/>
        <v/>
      </c>
      <c r="LB19" s="434" t="str">
        <f t="shared" si="23"/>
        <v/>
      </c>
      <c r="LC19" s="414">
        <f t="shared" si="24"/>
        <v>1</v>
      </c>
      <c r="LD19" s="429" t="str">
        <f>IFERROR(VLOOKUP($E19,'[13]Actualización de costos CENACE'!$A:$G,7,0),"")</f>
        <v/>
      </c>
    </row>
    <row r="20" spans="1:318" s="414" customFormat="1" ht="15" customHeight="1">
      <c r="A20" s="413" t="s">
        <v>5638</v>
      </c>
      <c r="B20" s="414">
        <v>1124</v>
      </c>
      <c r="C20" s="414" t="s">
        <v>6179</v>
      </c>
      <c r="D20" s="414" t="s">
        <v>6180</v>
      </c>
      <c r="E20" s="414">
        <v>1124</v>
      </c>
      <c r="G20" s="414" t="s">
        <v>6181</v>
      </c>
      <c r="H20" s="414" t="s">
        <v>6182</v>
      </c>
      <c r="I20" s="415">
        <v>3</v>
      </c>
      <c r="J20" s="415"/>
      <c r="K20" s="415" t="str">
        <f t="shared" si="27"/>
        <v>Sí</v>
      </c>
      <c r="L20" s="415"/>
      <c r="M20" s="415">
        <f t="shared" si="2"/>
        <v>3</v>
      </c>
      <c r="N20" s="415"/>
      <c r="O20" s="415"/>
      <c r="P20" s="415"/>
      <c r="Q20" s="415">
        <v>1</v>
      </c>
      <c r="R20" s="415" t="str">
        <f t="shared" si="3"/>
        <v>Sí</v>
      </c>
      <c r="S20" s="415"/>
      <c r="T20" s="415"/>
      <c r="U20" s="415"/>
      <c r="V20" s="414" t="s">
        <v>5211</v>
      </c>
      <c r="W20" s="414" t="s">
        <v>5916</v>
      </c>
      <c r="X20" s="414">
        <f t="shared" si="4"/>
        <v>1.5</v>
      </c>
      <c r="Y20" s="414">
        <f t="shared" si="5"/>
        <v>702</v>
      </c>
      <c r="Z20" s="416" t="str">
        <f t="shared" si="6"/>
        <v/>
      </c>
      <c r="AA20" s="416">
        <f t="shared" si="7"/>
        <v>0</v>
      </c>
      <c r="AB20" s="417">
        <f t="shared" si="8"/>
        <v>0</v>
      </c>
      <c r="AC20" s="414" t="s">
        <v>67</v>
      </c>
      <c r="AD20" s="414" t="s">
        <v>3475</v>
      </c>
      <c r="AE20" s="414" t="e">
        <f>+VLOOKUP($D20,'[12]Ramón Países '!$A:$E,4,0)</f>
        <v>#N/A</v>
      </c>
      <c r="AF20" s="414" t="s">
        <v>5693</v>
      </c>
      <c r="AG20" s="414" t="e">
        <f>+VLOOKUP($D20,'[12]Ramón Países '!$A:$E,5,0)</f>
        <v>#N/A</v>
      </c>
      <c r="AH20" s="413" t="s">
        <v>67</v>
      </c>
      <c r="AI20" s="414" t="s">
        <v>6183</v>
      </c>
      <c r="AJ20" s="414" t="s">
        <v>5698</v>
      </c>
      <c r="AK20" s="414" t="s">
        <v>5698</v>
      </c>
      <c r="AL20" s="414" t="s">
        <v>6184</v>
      </c>
      <c r="AM20" s="414" t="s">
        <v>6185</v>
      </c>
      <c r="AN20" s="414" t="s">
        <v>3320</v>
      </c>
      <c r="AO20" s="414" t="s">
        <v>6186</v>
      </c>
      <c r="AP20" s="414" t="s">
        <v>5698</v>
      </c>
      <c r="AQ20" s="414" t="s">
        <v>6187</v>
      </c>
      <c r="AR20" s="414" t="s">
        <v>6188</v>
      </c>
      <c r="AS20" s="414" t="s">
        <v>6189</v>
      </c>
      <c r="AT20" s="414" t="s">
        <v>733</v>
      </c>
      <c r="AU20" s="414" t="s">
        <v>733</v>
      </c>
      <c r="AV20" s="414" t="s">
        <v>733</v>
      </c>
      <c r="AW20" s="414" t="s">
        <v>3320</v>
      </c>
      <c r="AX20" s="414" t="s">
        <v>6190</v>
      </c>
      <c r="AY20" s="414" t="s">
        <v>733</v>
      </c>
      <c r="AZ20" s="414" t="s">
        <v>6191</v>
      </c>
      <c r="BA20" s="414" t="s">
        <v>6192</v>
      </c>
      <c r="BB20" s="414" t="s">
        <v>6193</v>
      </c>
      <c r="BC20" s="414" t="s">
        <v>6194</v>
      </c>
      <c r="BD20" s="414" t="s">
        <v>6195</v>
      </c>
      <c r="BE20" s="414" t="s">
        <v>6196</v>
      </c>
      <c r="BF20" s="415" t="s">
        <v>1214</v>
      </c>
      <c r="BG20" s="414" t="s">
        <v>3320</v>
      </c>
      <c r="BI20" s="414" t="s">
        <v>2043</v>
      </c>
      <c r="BJ20" s="414" t="s">
        <v>2043</v>
      </c>
      <c r="BK20" s="414" t="s">
        <v>3589</v>
      </c>
      <c r="BL20" s="414" t="s">
        <v>5942</v>
      </c>
      <c r="BM20" s="415">
        <v>400</v>
      </c>
      <c r="BN20" s="414" t="s">
        <v>5936</v>
      </c>
      <c r="BO20" s="418" t="s">
        <v>12656</v>
      </c>
      <c r="BP20" s="415">
        <v>24</v>
      </c>
      <c r="BQ20" s="414">
        <v>2029</v>
      </c>
      <c r="BR20" s="414">
        <v>468</v>
      </c>
      <c r="BS20" s="415">
        <v>468</v>
      </c>
      <c r="BT20" s="414" t="s">
        <v>5666</v>
      </c>
      <c r="BU20" s="414">
        <v>68</v>
      </c>
      <c r="BV20" s="415">
        <v>1401</v>
      </c>
      <c r="BW20" s="419">
        <v>0.34173398899426294</v>
      </c>
      <c r="BX20" s="420" t="s">
        <v>910</v>
      </c>
      <c r="BY20" s="414" t="s">
        <v>733</v>
      </c>
      <c r="CA20" s="414" t="s">
        <v>3320</v>
      </c>
      <c r="CB20" s="414" t="s">
        <v>3320</v>
      </c>
      <c r="CC20" s="414" t="s">
        <v>3320</v>
      </c>
      <c r="CD20" s="414" t="s">
        <v>3320</v>
      </c>
      <c r="CE20" s="414" t="s">
        <v>3320</v>
      </c>
      <c r="CF20" s="414" t="s">
        <v>3320</v>
      </c>
      <c r="CG20" s="414" t="s">
        <v>3320</v>
      </c>
      <c r="CH20" s="414" t="s">
        <v>3320</v>
      </c>
      <c r="CI20" s="414" t="s">
        <v>3320</v>
      </c>
      <c r="CJ20" s="414" t="s">
        <v>3320</v>
      </c>
      <c r="CL20" s="414" t="s">
        <v>3320</v>
      </c>
      <c r="CM20" s="414" t="s">
        <v>3320</v>
      </c>
      <c r="CN20" s="414" t="s">
        <v>3320</v>
      </c>
      <c r="CO20" s="414" t="s">
        <v>3320</v>
      </c>
      <c r="CP20" s="414" t="s">
        <v>3320</v>
      </c>
      <c r="CQ20" s="414" t="e">
        <f t="shared" si="25"/>
        <v>#VALUE!</v>
      </c>
      <c r="CR20" s="414" t="s">
        <v>3320</v>
      </c>
      <c r="CS20" s="414" t="s">
        <v>3320</v>
      </c>
      <c r="CT20" s="414" t="s">
        <v>3320</v>
      </c>
      <c r="CU20" s="414" t="s">
        <v>3320</v>
      </c>
      <c r="CV20" s="414">
        <v>6.8</v>
      </c>
      <c r="CW20" s="414">
        <v>7.9</v>
      </c>
      <c r="CX20" s="414" t="s">
        <v>733</v>
      </c>
      <c r="CY20" s="414" t="s">
        <v>6061</v>
      </c>
      <c r="CZ20" s="414">
        <v>37.9</v>
      </c>
      <c r="DA20" s="414" t="s">
        <v>733</v>
      </c>
      <c r="DB20" s="414" t="s">
        <v>733</v>
      </c>
      <c r="DC20" s="414" t="s">
        <v>733</v>
      </c>
      <c r="DD20" s="414">
        <v>3300</v>
      </c>
      <c r="DE20" s="414">
        <v>2781</v>
      </c>
      <c r="DF20" s="414" t="s">
        <v>6197</v>
      </c>
      <c r="DG20" s="414">
        <v>365</v>
      </c>
      <c r="DH20" s="414">
        <v>94.16</v>
      </c>
      <c r="DI20" s="414">
        <v>97</v>
      </c>
      <c r="DJ20" s="414">
        <v>25</v>
      </c>
      <c r="DK20" s="414" t="s">
        <v>12657</v>
      </c>
      <c r="DL20" s="414">
        <v>1.75</v>
      </c>
      <c r="DM20" s="414">
        <f t="shared" si="26"/>
        <v>2027</v>
      </c>
      <c r="DN20" s="414">
        <v>12</v>
      </c>
      <c r="DO20" s="414" t="s">
        <v>6195</v>
      </c>
      <c r="DP20" s="414">
        <v>40000000</v>
      </c>
      <c r="DR20" s="414" t="s">
        <v>3320</v>
      </c>
      <c r="DS20" s="414" t="s">
        <v>3320</v>
      </c>
      <c r="DT20" s="414" t="s">
        <v>3320</v>
      </c>
      <c r="DU20" s="414" t="s">
        <v>3320</v>
      </c>
      <c r="DV20" s="414" t="s">
        <v>3320</v>
      </c>
      <c r="DW20" s="414" t="s">
        <v>3320</v>
      </c>
      <c r="DX20" s="414" t="s">
        <v>3320</v>
      </c>
      <c r="DY20" s="414" t="s">
        <v>3320</v>
      </c>
      <c r="DZ20" s="414" t="s">
        <v>3320</v>
      </c>
      <c r="EA20" s="414" t="s">
        <v>3320</v>
      </c>
      <c r="EB20" s="414" t="s">
        <v>3320</v>
      </c>
      <c r="EC20" s="414" t="s">
        <v>3320</v>
      </c>
      <c r="ED20" s="414" t="s">
        <v>3320</v>
      </c>
      <c r="EE20" s="414" t="s">
        <v>3320</v>
      </c>
      <c r="EF20" s="414" t="s">
        <v>3320</v>
      </c>
      <c r="EG20" s="414" t="s">
        <v>3320</v>
      </c>
      <c r="EH20" s="414" t="s">
        <v>3320</v>
      </c>
      <c r="EI20" s="414" t="s">
        <v>3320</v>
      </c>
      <c r="EJ20" s="414" t="s">
        <v>3320</v>
      </c>
      <c r="EK20" s="414" t="s">
        <v>3320</v>
      </c>
      <c r="EL20" s="414" t="s">
        <v>3320</v>
      </c>
      <c r="EM20" s="414" t="s">
        <v>3320</v>
      </c>
      <c r="EN20" s="414" t="s">
        <v>3320</v>
      </c>
      <c r="EO20" s="414" t="s">
        <v>3320</v>
      </c>
      <c r="EP20" s="414" t="s">
        <v>3320</v>
      </c>
      <c r="EQ20" s="414" t="s">
        <v>3320</v>
      </c>
      <c r="ER20" s="414" t="s">
        <v>3320</v>
      </c>
      <c r="ES20" s="414" t="s">
        <v>3320</v>
      </c>
      <c r="ET20" s="414" t="s">
        <v>3320</v>
      </c>
      <c r="EU20" s="414" t="s">
        <v>3320</v>
      </c>
      <c r="EV20" s="414" t="s">
        <v>3320</v>
      </c>
      <c r="EW20" s="414" t="s">
        <v>3320</v>
      </c>
      <c r="EX20" s="414" t="s">
        <v>3320</v>
      </c>
      <c r="EY20" s="414" t="s">
        <v>3320</v>
      </c>
      <c r="EZ20" s="414" t="s">
        <v>3320</v>
      </c>
      <c r="FA20" s="414" t="s">
        <v>3320</v>
      </c>
      <c r="FB20" s="414" t="s">
        <v>3320</v>
      </c>
      <c r="FC20" s="414" t="s">
        <v>3320</v>
      </c>
      <c r="FD20" s="414" t="s">
        <v>3320</v>
      </c>
      <c r="FE20" s="414" t="s">
        <v>3320</v>
      </c>
      <c r="FF20" s="414" t="s">
        <v>3320</v>
      </c>
      <c r="FG20" s="414" t="s">
        <v>3320</v>
      </c>
      <c r="FH20" s="414" t="s">
        <v>3320</v>
      </c>
      <c r="FI20" s="414" t="s">
        <v>3320</v>
      </c>
      <c r="FJ20" s="414" t="s">
        <v>3320</v>
      </c>
      <c r="FK20" s="414" t="s">
        <v>3320</v>
      </c>
      <c r="FL20" s="414" t="s">
        <v>3320</v>
      </c>
      <c r="FM20" s="414" t="s">
        <v>3320</v>
      </c>
      <c r="FN20" s="414" t="s">
        <v>3320</v>
      </c>
      <c r="FO20" s="421">
        <v>1074938000</v>
      </c>
      <c r="FP20" s="421">
        <f t="shared" si="9"/>
        <v>1074.9380000000001</v>
      </c>
      <c r="FQ20" s="414" t="s">
        <v>733</v>
      </c>
      <c r="FR20" s="414" t="s">
        <v>733</v>
      </c>
      <c r="FS20" s="414" t="s">
        <v>733</v>
      </c>
      <c r="FT20" s="414" t="s">
        <v>733</v>
      </c>
      <c r="FU20" s="414" t="s">
        <v>100</v>
      </c>
      <c r="FV20" s="414" t="s">
        <v>6198</v>
      </c>
      <c r="FW20" s="414" t="s">
        <v>6199</v>
      </c>
      <c r="FX20" s="422" t="s">
        <v>5942</v>
      </c>
      <c r="FY20" s="423">
        <v>400</v>
      </c>
      <c r="FZ20" s="414" t="s">
        <v>6200</v>
      </c>
      <c r="GA20" s="421">
        <v>1074938000</v>
      </c>
      <c r="GB20" s="421">
        <v>112320000</v>
      </c>
      <c r="GC20" s="421">
        <v>5019.12</v>
      </c>
      <c r="GD20" s="421">
        <v>907.66</v>
      </c>
      <c r="GE20" s="414" t="s">
        <v>6201</v>
      </c>
      <c r="GF20" s="414" t="s">
        <v>733</v>
      </c>
      <c r="GG20" s="414" t="s">
        <v>1214</v>
      </c>
      <c r="GH20" s="414" t="s">
        <v>6202</v>
      </c>
      <c r="GI20" s="414" t="s">
        <v>733</v>
      </c>
      <c r="GJ20" s="414" t="s">
        <v>1214</v>
      </c>
      <c r="GK20" s="414" t="s">
        <v>733</v>
      </c>
      <c r="GL20" s="414" t="s">
        <v>733</v>
      </c>
      <c r="GM20" s="414" t="s">
        <v>1214</v>
      </c>
      <c r="GN20" s="424" t="s">
        <v>5676</v>
      </c>
      <c r="GO20" s="414" t="s">
        <v>3320</v>
      </c>
      <c r="GP20" s="414" t="s">
        <v>733</v>
      </c>
      <c r="GQ20" s="414" t="s">
        <v>5721</v>
      </c>
      <c r="GR20" s="414" t="s">
        <v>1214</v>
      </c>
      <c r="GS20" s="414" t="s">
        <v>1214</v>
      </c>
      <c r="GT20" s="414" t="s">
        <v>3320</v>
      </c>
      <c r="GU20" s="414" t="s">
        <v>3320</v>
      </c>
      <c r="GV20" s="414">
        <v>0</v>
      </c>
      <c r="GW20" s="414" t="s">
        <v>733</v>
      </c>
      <c r="GX20" s="414" t="s">
        <v>5679</v>
      </c>
      <c r="GY20" s="414" t="s">
        <v>3961</v>
      </c>
      <c r="GZ20" s="414" t="s">
        <v>1214</v>
      </c>
      <c r="HA20" s="414" t="s">
        <v>3320</v>
      </c>
      <c r="HB20" s="414" t="s">
        <v>3320</v>
      </c>
      <c r="HC20" s="414" t="s">
        <v>3320</v>
      </c>
      <c r="HD20" s="414" t="s">
        <v>3320</v>
      </c>
      <c r="HE20" s="414" t="s">
        <v>3320</v>
      </c>
      <c r="HF20" s="414" t="s">
        <v>3320</v>
      </c>
      <c r="HG20" s="414" t="s">
        <v>5759</v>
      </c>
      <c r="HH20" s="414" t="s">
        <v>1214</v>
      </c>
      <c r="HI20" s="414" t="s">
        <v>12658</v>
      </c>
      <c r="HJ20" s="414" t="s">
        <v>12659</v>
      </c>
      <c r="HK20" s="414" t="s">
        <v>5685</v>
      </c>
      <c r="HL20" s="414" t="s">
        <v>3320</v>
      </c>
      <c r="HM20" s="414" t="s">
        <v>3320</v>
      </c>
      <c r="HN20" s="414" t="s">
        <v>3320</v>
      </c>
      <c r="HO20" s="414" t="s">
        <v>3320</v>
      </c>
      <c r="HP20" s="414" t="s">
        <v>3320</v>
      </c>
      <c r="HQ20" s="414" t="s">
        <v>3320</v>
      </c>
      <c r="HR20" s="414" t="s">
        <v>3320</v>
      </c>
      <c r="HS20" s="414" t="s">
        <v>3320</v>
      </c>
      <c r="HT20" s="414" t="s">
        <v>3320</v>
      </c>
      <c r="HU20" s="414" t="s">
        <v>3320</v>
      </c>
      <c r="HV20" s="414" t="s">
        <v>3320</v>
      </c>
      <c r="HW20" s="414" t="s">
        <v>3320</v>
      </c>
      <c r="HX20" s="414" t="s">
        <v>3320</v>
      </c>
      <c r="HY20" s="414" t="s">
        <v>3320</v>
      </c>
      <c r="HZ20" s="414" t="s">
        <v>3320</v>
      </c>
      <c r="IA20" s="414" t="s">
        <v>3320</v>
      </c>
      <c r="IB20" s="414" t="s">
        <v>3320</v>
      </c>
      <c r="IC20" s="414" t="s">
        <v>3320</v>
      </c>
      <c r="ID20" s="414" t="s">
        <v>3320</v>
      </c>
      <c r="IE20" s="414" t="s">
        <v>3320</v>
      </c>
      <c r="IF20" s="414" t="s">
        <v>3320</v>
      </c>
      <c r="IG20" s="414" t="s">
        <v>3320</v>
      </c>
      <c r="IH20" s="414" t="s">
        <v>3320</v>
      </c>
      <c r="II20" s="414" t="s">
        <v>3320</v>
      </c>
      <c r="IJ20" s="414" t="s">
        <v>3320</v>
      </c>
      <c r="IK20" s="414" t="s">
        <v>3320</v>
      </c>
      <c r="IL20" s="414" t="s">
        <v>3320</v>
      </c>
      <c r="IM20" s="414" t="s">
        <v>3320</v>
      </c>
      <c r="IN20" s="414" t="s">
        <v>3320</v>
      </c>
      <c r="IO20" s="414" t="s">
        <v>3320</v>
      </c>
      <c r="IP20" s="414" t="s">
        <v>3320</v>
      </c>
      <c r="IQ20" s="414" t="s">
        <v>3320</v>
      </c>
      <c r="IR20" s="414" t="s">
        <v>3320</v>
      </c>
      <c r="IS20" s="414" t="s">
        <v>3320</v>
      </c>
      <c r="IT20" s="414" t="s">
        <v>3320</v>
      </c>
      <c r="IU20" s="414" t="s">
        <v>3320</v>
      </c>
      <c r="IV20" s="414" t="s">
        <v>3320</v>
      </c>
      <c r="IW20" s="414" t="s">
        <v>3320</v>
      </c>
      <c r="IX20" s="414" t="s">
        <v>5773</v>
      </c>
      <c r="IY20" s="415" t="s">
        <v>5774</v>
      </c>
      <c r="IZ20" s="415" t="s">
        <v>5774</v>
      </c>
      <c r="JA20" s="414" t="s">
        <v>5775</v>
      </c>
      <c r="JB20" s="414" t="str">
        <f>IFERROR(VLOOKUP($E20,'[12]Resumen costos RNT id'!$D:$J,3,0),"")</f>
        <v/>
      </c>
      <c r="JC20" s="421" t="str">
        <f>IFERROR(VLOOKUP($E20,'[12]Resumen costos RNT id'!$D:$J,4,0),"")</f>
        <v/>
      </c>
      <c r="JD20" s="421" t="str">
        <f>IFERROR(VLOOKUP($E20,'[12]Resumen costos RNT id'!$D:$J,5,0),"")</f>
        <v/>
      </c>
      <c r="JE20" s="421" t="str">
        <f>IFERROR(VLOOKUP($E20,'[12]Resumen costos RNT id'!$D:$J,6,0),"")</f>
        <v/>
      </c>
      <c r="JF20" s="416" t="str">
        <f>IFERROR(VLOOKUP($E20,'[12]Resumen costos RNT id'!$D:$J,7,0),"")</f>
        <v/>
      </c>
      <c r="JG20" s="428" t="str">
        <f t="shared" si="10"/>
        <v/>
      </c>
      <c r="JH20" s="428" t="str">
        <f t="shared" si="11"/>
        <v/>
      </c>
      <c r="JI20" s="428" t="str">
        <f t="shared" si="11"/>
        <v/>
      </c>
      <c r="JJ20" s="428">
        <f t="shared" si="12"/>
        <v>0</v>
      </c>
      <c r="JK20" s="428">
        <f t="shared" si="13"/>
        <v>0</v>
      </c>
      <c r="JL20" s="414" t="s">
        <v>202</v>
      </c>
      <c r="JO20" s="414" t="s">
        <v>202</v>
      </c>
      <c r="JP20" s="414">
        <v>6</v>
      </c>
      <c r="JQ20" s="414">
        <f t="shared" si="28"/>
        <v>0</v>
      </c>
      <c r="JR20" s="429" t="str">
        <f>IFERROR(VLOOKUP($E20,'[13]Actualización de costos CENACE'!$A:$G,2,0),"")</f>
        <v/>
      </c>
      <c r="JS20" s="429" t="str">
        <f>IFERROR(VLOOKUP($E20,'[13]Actualización de costos CENACE'!$A:$G,3,0),"")</f>
        <v/>
      </c>
      <c r="JT20" s="429" t="str">
        <f>IFERROR(VLOOKUP($E20,'[13]Actualización de costos CENACE'!$A:$G,4,0),"")</f>
        <v/>
      </c>
      <c r="JU20" s="429" t="str">
        <f>IFERROR(VLOOKUP($E20,'[13]Actualización de costos CENACE'!$A:$G,5,0),"")</f>
        <v/>
      </c>
      <c r="JV20" s="429" t="str">
        <f>IFERROR(VLOOKUP($E20,'[13]Actualización de costos CENACE'!$A:$G,6,0),"")</f>
        <v/>
      </c>
      <c r="JW20" s="430" t="str">
        <f>IFERROR(VLOOKUP($E20,'[13]Din Costos CFE'!$J$7:$AG$150,JW$1,0),"")</f>
        <v/>
      </c>
      <c r="JX20" s="430" t="str">
        <f>IFERROR(VLOOKUP($E20,'[13]Din Costos CFE'!$J$7:$AG$150,JX$1,0),"")</f>
        <v/>
      </c>
      <c r="JY20" s="430" t="str">
        <f>IFERROR(VLOOKUP($E20,'[13]Din Costos CFE'!$J$7:$AG$150,JY$1,0),"")</f>
        <v/>
      </c>
      <c r="JZ20" s="430" t="str">
        <f>IFERROR(VLOOKUP($E20,'[13]Din Costos CFE'!$J$7:$AG$150,JZ$1,0),"")</f>
        <v/>
      </c>
      <c r="KA20" s="430" t="str">
        <f>IFERROR(VLOOKUP($E20,'[13]Din Costos CFE'!$J$7:$AG$150,KA$1,0),"")</f>
        <v/>
      </c>
      <c r="KB20" s="430" t="str">
        <f>IFERROR(VLOOKUP($E20,'[13]Din Costos CFE'!$J$7:$AG$150,KB$1,0),"")</f>
        <v/>
      </c>
      <c r="KC20" s="430" t="str">
        <f>IFERROR(VLOOKUP($E20,'[13]Din Costos CFE'!$J$7:$AG$150,KC$1,0),"")</f>
        <v/>
      </c>
      <c r="KD20" s="430" t="str">
        <f>IFERROR(VLOOKUP($E20,'[13]Din Costos CFE'!$J$7:$AG$150,KD$1,0),"")</f>
        <v/>
      </c>
      <c r="KE20" s="430" t="str">
        <f>IFERROR(VLOOKUP($E20,'[13]Din Costos CFE'!$J$7:$AG$150,KE$1,0),"")</f>
        <v/>
      </c>
      <c r="KF20" s="430" t="str">
        <f>IFERROR(VLOOKUP($E20,'[13]Din Costos CFE'!$J$7:$AG$150,KF$1,0),"")</f>
        <v/>
      </c>
      <c r="KG20" s="430" t="str">
        <f>IFERROR(VLOOKUP($E20,'[13]Din Costos CFE'!$J$7:$AG$150,KG$1,0),"")</f>
        <v/>
      </c>
      <c r="KH20" s="430" t="str">
        <f>IFERROR(VLOOKUP($E20,'[13]Din Costos CFE'!$J$7:$AG$150,KH$1,0),"")</f>
        <v/>
      </c>
      <c r="KI20" s="430" t="str">
        <f>IFERROR(VLOOKUP($E20,'[13]Din Costos CFE'!$J$7:$AG$150,KI$1,0),"")</f>
        <v/>
      </c>
      <c r="KJ20" s="430" t="str">
        <f>IFERROR(VLOOKUP($E20,'[13]Din Costos CFE'!$J$7:$AG$150,KJ$1,0),"")</f>
        <v/>
      </c>
      <c r="KK20" s="430" t="str">
        <f>IFERROR(VLOOKUP($E20,'[13]Din Costos CFE'!$J$7:$AG$150,KK$1,0),"")</f>
        <v/>
      </c>
      <c r="KL20" s="430" t="str">
        <f>IFERROR(VLOOKUP($E20,'[13]Din Costos CFE'!$J$7:$AG$150,KL$1,0),"")</f>
        <v/>
      </c>
      <c r="KM20" s="430" t="str">
        <f>IFERROR(VLOOKUP($E20,'[13]Din Costos CFE'!$J$7:$AG$150,KM$1,0),"")</f>
        <v/>
      </c>
      <c r="KN20" s="430" t="str">
        <f>IFERROR(VLOOKUP($E20,'[13]Din Costos CFE'!$J$7:$AG$150,KN$1,0),"")</f>
        <v/>
      </c>
      <c r="KO20" s="431">
        <f t="shared" si="15"/>
        <v>0</v>
      </c>
      <c r="KP20" s="431">
        <f t="shared" si="16"/>
        <v>0</v>
      </c>
      <c r="KQ20" s="431">
        <f t="shared" si="17"/>
        <v>0</v>
      </c>
      <c r="KR20" s="432" t="str">
        <f>IFERROR(VLOOKUP($E20,'[13]Din Costos CFE'!$A$6:$G$150,4,0),"")</f>
        <v/>
      </c>
      <c r="KS20" s="432" t="str">
        <f>IFERROR(VLOOKUP($E20,'[13]Din Costos CFE'!$A$6:$G$150,5,0),"")</f>
        <v/>
      </c>
      <c r="KT20" s="432" t="str">
        <f>IFERROR(VLOOKUP($E20,'[13]Din Costos CFE'!$A$6:$G$150,6,0),"")</f>
        <v/>
      </c>
      <c r="KU20" s="433" t="str">
        <f t="shared" si="18"/>
        <v/>
      </c>
      <c r="KV20" s="434" t="str">
        <f t="shared" si="19"/>
        <v/>
      </c>
      <c r="KW20" s="435" t="str">
        <f t="shared" si="20"/>
        <v/>
      </c>
      <c r="KX20" s="435"/>
      <c r="KY20" s="436" t="str">
        <f>IFERROR(VLOOKUP($E20,'[13]Detalle Costos CENACE'!$E:$IT,248,0),"")</f>
        <v/>
      </c>
      <c r="KZ20" s="414">
        <f t="shared" si="21"/>
        <v>702</v>
      </c>
      <c r="LA20" s="434" t="str">
        <f t="shared" si="22"/>
        <v/>
      </c>
      <c r="LB20" s="434" t="str">
        <f t="shared" si="23"/>
        <v/>
      </c>
      <c r="LC20" s="414">
        <f t="shared" si="24"/>
        <v>1</v>
      </c>
      <c r="LD20" s="429" t="str">
        <f>IFERROR(VLOOKUP($E20,'[13]Actualización de costos CENACE'!$A:$G,7,0),"")</f>
        <v/>
      </c>
    </row>
    <row r="21" spans="1:318" s="414" customFormat="1" ht="15" customHeight="1">
      <c r="A21" s="413" t="s">
        <v>5638</v>
      </c>
      <c r="B21" s="414">
        <v>1107</v>
      </c>
      <c r="C21" s="414" t="s">
        <v>6203</v>
      </c>
      <c r="D21" s="414" t="s">
        <v>6204</v>
      </c>
      <c r="E21" s="414">
        <v>1107</v>
      </c>
      <c r="G21" s="414" t="s">
        <v>6181</v>
      </c>
      <c r="H21" s="414" t="s">
        <v>6182</v>
      </c>
      <c r="I21" s="415">
        <v>3</v>
      </c>
      <c r="J21" s="415"/>
      <c r="K21" s="415" t="str">
        <f t="shared" si="27"/>
        <v>Sí</v>
      </c>
      <c r="L21" s="415"/>
      <c r="M21" s="415">
        <f t="shared" si="2"/>
        <v>3</v>
      </c>
      <c r="N21" s="415"/>
      <c r="O21" s="415"/>
      <c r="P21" s="415"/>
      <c r="Q21" s="415">
        <v>1</v>
      </c>
      <c r="R21" s="415" t="str">
        <f t="shared" si="3"/>
        <v>Sí</v>
      </c>
      <c r="S21" s="415"/>
      <c r="T21" s="415"/>
      <c r="U21" s="415"/>
      <c r="V21" s="414" t="s">
        <v>5213</v>
      </c>
      <c r="W21" s="414" t="s">
        <v>5916</v>
      </c>
      <c r="X21" s="414">
        <f t="shared" si="4"/>
        <v>1.5</v>
      </c>
      <c r="Y21" s="414">
        <f t="shared" si="5"/>
        <v>754.5</v>
      </c>
      <c r="Z21" s="416" t="str">
        <f t="shared" si="6"/>
        <v/>
      </c>
      <c r="AA21" s="416">
        <f t="shared" si="7"/>
        <v>0</v>
      </c>
      <c r="AB21" s="417">
        <f t="shared" si="8"/>
        <v>0</v>
      </c>
      <c r="AC21" s="414" t="s">
        <v>67</v>
      </c>
      <c r="AD21" s="414" t="s">
        <v>3475</v>
      </c>
      <c r="AE21" s="414" t="e">
        <f>+VLOOKUP($D21,'[12]Ramón Países '!$A:$E,4,0)</f>
        <v>#N/A</v>
      </c>
      <c r="AF21" s="414" t="s">
        <v>5693</v>
      </c>
      <c r="AG21" s="414" t="e">
        <f>+VLOOKUP($D21,'[12]Ramón Países '!$A:$E,5,0)</f>
        <v>#N/A</v>
      </c>
      <c r="AH21" s="413" t="s">
        <v>67</v>
      </c>
      <c r="AI21" s="414" t="s">
        <v>6183</v>
      </c>
      <c r="AJ21" s="414" t="s">
        <v>5698</v>
      </c>
      <c r="AK21" s="414" t="s">
        <v>5698</v>
      </c>
      <c r="AL21" s="414" t="s">
        <v>6184</v>
      </c>
      <c r="AM21" s="414" t="s">
        <v>6185</v>
      </c>
      <c r="AN21" s="414" t="s">
        <v>3320</v>
      </c>
      <c r="AO21" s="414" t="s">
        <v>6186</v>
      </c>
      <c r="AP21" s="414" t="s">
        <v>5698</v>
      </c>
      <c r="AQ21" s="414" t="s">
        <v>6187</v>
      </c>
      <c r="AR21" s="414" t="s">
        <v>6188</v>
      </c>
      <c r="AS21" s="414" t="s">
        <v>6189</v>
      </c>
      <c r="AT21" s="414" t="s">
        <v>733</v>
      </c>
      <c r="AU21" s="414" t="s">
        <v>733</v>
      </c>
      <c r="AV21" s="414" t="s">
        <v>733</v>
      </c>
      <c r="AW21" s="414" t="s">
        <v>3320</v>
      </c>
      <c r="AX21" s="414" t="s">
        <v>6190</v>
      </c>
      <c r="AY21" s="414" t="s">
        <v>733</v>
      </c>
      <c r="AZ21" s="414" t="s">
        <v>6191</v>
      </c>
      <c r="BA21" s="414" t="s">
        <v>6192</v>
      </c>
      <c r="BB21" s="414" t="s">
        <v>6193</v>
      </c>
      <c r="BC21" s="414" t="s">
        <v>6194</v>
      </c>
      <c r="BD21" s="414" t="s">
        <v>6195</v>
      </c>
      <c r="BE21" s="414" t="s">
        <v>6196</v>
      </c>
      <c r="BF21" s="415" t="s">
        <v>1214</v>
      </c>
      <c r="BG21" s="414" t="s">
        <v>3320</v>
      </c>
      <c r="BI21" s="414" t="s">
        <v>2043</v>
      </c>
      <c r="BJ21" s="414" t="s">
        <v>2043</v>
      </c>
      <c r="BK21" s="414" t="s">
        <v>3589</v>
      </c>
      <c r="BL21" s="414" t="s">
        <v>5942</v>
      </c>
      <c r="BM21" s="415">
        <v>400</v>
      </c>
      <c r="BN21" s="414" t="s">
        <v>5936</v>
      </c>
      <c r="BO21" s="418" t="s">
        <v>12656</v>
      </c>
      <c r="BP21" s="415">
        <v>24</v>
      </c>
      <c r="BQ21" s="414">
        <v>2029</v>
      </c>
      <c r="BR21" s="414">
        <v>503</v>
      </c>
      <c r="BS21" s="415">
        <v>503</v>
      </c>
      <c r="BT21" s="414" t="s">
        <v>5666</v>
      </c>
      <c r="BU21" s="414">
        <v>74</v>
      </c>
      <c r="BV21" s="415">
        <v>1670</v>
      </c>
      <c r="BW21" s="419">
        <v>0.37900451174233141</v>
      </c>
      <c r="BX21" s="420" t="s">
        <v>910</v>
      </c>
      <c r="BY21" s="414" t="s">
        <v>733</v>
      </c>
      <c r="CA21" s="414" t="s">
        <v>3320</v>
      </c>
      <c r="CB21" s="414" t="s">
        <v>3320</v>
      </c>
      <c r="CC21" s="414" t="s">
        <v>3320</v>
      </c>
      <c r="CD21" s="414" t="s">
        <v>3320</v>
      </c>
      <c r="CE21" s="414" t="s">
        <v>3320</v>
      </c>
      <c r="CF21" s="414" t="s">
        <v>3320</v>
      </c>
      <c r="CG21" s="414" t="s">
        <v>3320</v>
      </c>
      <c r="CH21" s="414" t="s">
        <v>3320</v>
      </c>
      <c r="CI21" s="414" t="s">
        <v>3320</v>
      </c>
      <c r="CJ21" s="414" t="s">
        <v>3320</v>
      </c>
      <c r="CL21" s="414" t="s">
        <v>3320</v>
      </c>
      <c r="CM21" s="414" t="s">
        <v>3320</v>
      </c>
      <c r="CN21" s="414" t="s">
        <v>3320</v>
      </c>
      <c r="CO21" s="414" t="s">
        <v>3320</v>
      </c>
      <c r="CP21" s="414" t="s">
        <v>3320</v>
      </c>
      <c r="CQ21" s="414" t="e">
        <f t="shared" si="25"/>
        <v>#VALUE!</v>
      </c>
      <c r="CR21" s="414" t="s">
        <v>3320</v>
      </c>
      <c r="CS21" s="414" t="s">
        <v>3320</v>
      </c>
      <c r="CT21" s="414" t="s">
        <v>3320</v>
      </c>
      <c r="CU21" s="414" t="s">
        <v>3320</v>
      </c>
      <c r="CV21" s="414">
        <v>6.8</v>
      </c>
      <c r="CW21" s="414">
        <v>7.9</v>
      </c>
      <c r="CX21" s="414" t="s">
        <v>733</v>
      </c>
      <c r="CY21" s="414" t="s">
        <v>6061</v>
      </c>
      <c r="CZ21" s="414">
        <v>37.9</v>
      </c>
      <c r="DA21" s="414" t="s">
        <v>733</v>
      </c>
      <c r="DB21" s="414" t="s">
        <v>733</v>
      </c>
      <c r="DC21" s="414" t="s">
        <v>733</v>
      </c>
      <c r="DD21" s="414">
        <v>3300</v>
      </c>
      <c r="DE21" s="414">
        <v>2781</v>
      </c>
      <c r="DF21" s="414" t="s">
        <v>6205</v>
      </c>
      <c r="DG21" s="414">
        <v>365</v>
      </c>
      <c r="DH21" s="414">
        <v>94.16</v>
      </c>
      <c r="DI21" s="414">
        <v>97</v>
      </c>
      <c r="DJ21" s="414">
        <v>25</v>
      </c>
      <c r="DK21" s="414" t="s">
        <v>12657</v>
      </c>
      <c r="DL21" s="414">
        <v>1.75</v>
      </c>
      <c r="DM21" s="414">
        <f t="shared" si="26"/>
        <v>2027</v>
      </c>
      <c r="DN21" s="414">
        <v>12</v>
      </c>
      <c r="DO21" s="414" t="s">
        <v>6195</v>
      </c>
      <c r="DP21" s="414">
        <v>40000000</v>
      </c>
      <c r="DR21" s="414" t="s">
        <v>3320</v>
      </c>
      <c r="DS21" s="414" t="s">
        <v>3320</v>
      </c>
      <c r="DT21" s="414" t="s">
        <v>3320</v>
      </c>
      <c r="DU21" s="414" t="s">
        <v>3320</v>
      </c>
      <c r="DV21" s="414" t="s">
        <v>3320</v>
      </c>
      <c r="DW21" s="414" t="s">
        <v>3320</v>
      </c>
      <c r="DX21" s="414" t="s">
        <v>3320</v>
      </c>
      <c r="DY21" s="414" t="s">
        <v>3320</v>
      </c>
      <c r="DZ21" s="414" t="s">
        <v>3320</v>
      </c>
      <c r="EA21" s="414" t="s">
        <v>3320</v>
      </c>
      <c r="EB21" s="414" t="s">
        <v>3320</v>
      </c>
      <c r="EC21" s="414" t="s">
        <v>3320</v>
      </c>
      <c r="ED21" s="414" t="s">
        <v>3320</v>
      </c>
      <c r="EE21" s="414" t="s">
        <v>3320</v>
      </c>
      <c r="EF21" s="414" t="s">
        <v>3320</v>
      </c>
      <c r="EG21" s="414" t="s">
        <v>3320</v>
      </c>
      <c r="EH21" s="414" t="s">
        <v>3320</v>
      </c>
      <c r="EI21" s="414" t="s">
        <v>3320</v>
      </c>
      <c r="EJ21" s="414" t="s">
        <v>3320</v>
      </c>
      <c r="EK21" s="414" t="s">
        <v>3320</v>
      </c>
      <c r="EL21" s="414" t="s">
        <v>3320</v>
      </c>
      <c r="EM21" s="414" t="s">
        <v>3320</v>
      </c>
      <c r="EN21" s="414" t="s">
        <v>3320</v>
      </c>
      <c r="EO21" s="414" t="s">
        <v>3320</v>
      </c>
      <c r="EP21" s="414" t="s">
        <v>3320</v>
      </c>
      <c r="EQ21" s="414" t="s">
        <v>3320</v>
      </c>
      <c r="ER21" s="414" t="s">
        <v>3320</v>
      </c>
      <c r="ES21" s="414" t="s">
        <v>3320</v>
      </c>
      <c r="ET21" s="414" t="s">
        <v>3320</v>
      </c>
      <c r="EU21" s="414" t="s">
        <v>3320</v>
      </c>
      <c r="EV21" s="414" t="s">
        <v>3320</v>
      </c>
      <c r="EW21" s="414" t="s">
        <v>3320</v>
      </c>
      <c r="EX21" s="414" t="s">
        <v>3320</v>
      </c>
      <c r="EY21" s="414" t="s">
        <v>3320</v>
      </c>
      <c r="EZ21" s="414" t="s">
        <v>3320</v>
      </c>
      <c r="FA21" s="414" t="s">
        <v>3320</v>
      </c>
      <c r="FB21" s="414" t="s">
        <v>3320</v>
      </c>
      <c r="FC21" s="414" t="s">
        <v>3320</v>
      </c>
      <c r="FD21" s="414" t="s">
        <v>3320</v>
      </c>
      <c r="FE21" s="414" t="s">
        <v>3320</v>
      </c>
      <c r="FF21" s="414" t="s">
        <v>3320</v>
      </c>
      <c r="FG21" s="414" t="s">
        <v>3320</v>
      </c>
      <c r="FH21" s="414" t="s">
        <v>3320</v>
      </c>
      <c r="FI21" s="414" t="s">
        <v>3320</v>
      </c>
      <c r="FJ21" s="414" t="s">
        <v>3320</v>
      </c>
      <c r="FK21" s="414" t="s">
        <v>3320</v>
      </c>
      <c r="FL21" s="414" t="s">
        <v>3320</v>
      </c>
      <c r="FM21" s="414" t="s">
        <v>3320</v>
      </c>
      <c r="FN21" s="414" t="s">
        <v>3320</v>
      </c>
      <c r="FO21" s="421">
        <v>1146258000</v>
      </c>
      <c r="FP21" s="421">
        <f t="shared" si="9"/>
        <v>1146.258</v>
      </c>
      <c r="FQ21" s="414" t="s">
        <v>733</v>
      </c>
      <c r="FR21" s="414" t="s">
        <v>733</v>
      </c>
      <c r="FS21" s="414" t="s">
        <v>733</v>
      </c>
      <c r="FT21" s="414" t="s">
        <v>733</v>
      </c>
      <c r="FU21" s="414" t="s">
        <v>854</v>
      </c>
      <c r="FV21" s="414" t="s">
        <v>6206</v>
      </c>
      <c r="FW21" s="414" t="s">
        <v>6207</v>
      </c>
      <c r="FX21" s="422" t="s">
        <v>5942</v>
      </c>
      <c r="FY21" s="423">
        <v>400</v>
      </c>
      <c r="FZ21" s="414" t="s">
        <v>6208</v>
      </c>
      <c r="GA21" s="421">
        <v>1146258000</v>
      </c>
      <c r="GB21" s="421">
        <v>120720000</v>
      </c>
      <c r="GC21" s="421">
        <v>5019.12</v>
      </c>
      <c r="GD21" s="421">
        <v>907.66</v>
      </c>
      <c r="GE21" s="414" t="s">
        <v>6209</v>
      </c>
      <c r="GF21" s="414" t="s">
        <v>733</v>
      </c>
      <c r="GG21" s="414" t="s">
        <v>1214</v>
      </c>
      <c r="GH21" s="414" t="s">
        <v>6210</v>
      </c>
      <c r="GI21" s="414" t="s">
        <v>733</v>
      </c>
      <c r="GJ21" s="414" t="s">
        <v>1214</v>
      </c>
      <c r="GK21" s="414" t="s">
        <v>733</v>
      </c>
      <c r="GL21" s="414" t="s">
        <v>733</v>
      </c>
      <c r="GM21" s="414" t="s">
        <v>1214</v>
      </c>
      <c r="GN21" s="424" t="s">
        <v>5676</v>
      </c>
      <c r="GO21" s="414" t="s">
        <v>3320</v>
      </c>
      <c r="GP21" s="414" t="s">
        <v>733</v>
      </c>
      <c r="GQ21" s="414" t="s">
        <v>5721</v>
      </c>
      <c r="GR21" s="414" t="s">
        <v>1214</v>
      </c>
      <c r="GS21" s="414" t="s">
        <v>1214</v>
      </c>
      <c r="GT21" s="414" t="s">
        <v>3320</v>
      </c>
      <c r="GU21" s="414" t="s">
        <v>3320</v>
      </c>
      <c r="GV21" s="414">
        <v>0</v>
      </c>
      <c r="GW21" s="414" t="s">
        <v>733</v>
      </c>
      <c r="GX21" s="414" t="s">
        <v>5679</v>
      </c>
      <c r="GY21" s="414" t="s">
        <v>3961</v>
      </c>
      <c r="GZ21" s="414" t="s">
        <v>733</v>
      </c>
      <c r="HA21" s="414" t="s">
        <v>3320</v>
      </c>
      <c r="HB21" s="414" t="s">
        <v>6211</v>
      </c>
      <c r="HC21" s="414" t="s">
        <v>3320</v>
      </c>
      <c r="HD21" s="414" t="s">
        <v>5952</v>
      </c>
      <c r="HE21" s="414" t="s">
        <v>5684</v>
      </c>
      <c r="HF21" s="414" t="s">
        <v>5684</v>
      </c>
      <c r="HG21" s="414" t="s">
        <v>5759</v>
      </c>
      <c r="HH21" s="414" t="s">
        <v>1214</v>
      </c>
      <c r="HI21" s="414" t="s">
        <v>12660</v>
      </c>
      <c r="HJ21" s="414" t="s">
        <v>12661</v>
      </c>
      <c r="HK21" s="414" t="s">
        <v>5685</v>
      </c>
      <c r="HL21" s="414" t="s">
        <v>3320</v>
      </c>
      <c r="HM21" s="414" t="s">
        <v>3320</v>
      </c>
      <c r="HN21" s="414" t="s">
        <v>3320</v>
      </c>
      <c r="HO21" s="414" t="s">
        <v>3320</v>
      </c>
      <c r="HP21" s="414" t="s">
        <v>3320</v>
      </c>
      <c r="HQ21" s="414" t="s">
        <v>3320</v>
      </c>
      <c r="HR21" s="414" t="s">
        <v>3320</v>
      </c>
      <c r="HS21" s="414" t="s">
        <v>3320</v>
      </c>
      <c r="HT21" s="414" t="s">
        <v>3320</v>
      </c>
      <c r="HU21" s="414" t="s">
        <v>3320</v>
      </c>
      <c r="HV21" s="414" t="s">
        <v>3320</v>
      </c>
      <c r="HW21" s="414" t="s">
        <v>3320</v>
      </c>
      <c r="HX21" s="414" t="s">
        <v>3320</v>
      </c>
      <c r="HY21" s="414" t="s">
        <v>3320</v>
      </c>
      <c r="HZ21" s="414" t="s">
        <v>3320</v>
      </c>
      <c r="IA21" s="414" t="s">
        <v>3320</v>
      </c>
      <c r="IB21" s="414" t="s">
        <v>3320</v>
      </c>
      <c r="IC21" s="414" t="s">
        <v>3320</v>
      </c>
      <c r="ID21" s="414" t="s">
        <v>3320</v>
      </c>
      <c r="IE21" s="414" t="s">
        <v>3320</v>
      </c>
      <c r="IF21" s="414" t="s">
        <v>3320</v>
      </c>
      <c r="IG21" s="414" t="s">
        <v>3320</v>
      </c>
      <c r="IH21" s="414" t="s">
        <v>3320</v>
      </c>
      <c r="II21" s="414" t="s">
        <v>3320</v>
      </c>
      <c r="IJ21" s="414" t="s">
        <v>3320</v>
      </c>
      <c r="IK21" s="414" t="s">
        <v>3320</v>
      </c>
      <c r="IL21" s="414" t="s">
        <v>3320</v>
      </c>
      <c r="IM21" s="414" t="s">
        <v>3320</v>
      </c>
      <c r="IN21" s="414" t="s">
        <v>3320</v>
      </c>
      <c r="IO21" s="414" t="s">
        <v>3320</v>
      </c>
      <c r="IP21" s="414" t="s">
        <v>3320</v>
      </c>
      <c r="IQ21" s="414" t="s">
        <v>3320</v>
      </c>
      <c r="IR21" s="414" t="s">
        <v>3320</v>
      </c>
      <c r="IS21" s="414" t="s">
        <v>3320</v>
      </c>
      <c r="IT21" s="414" t="s">
        <v>3320</v>
      </c>
      <c r="IU21" s="414" t="s">
        <v>3320</v>
      </c>
      <c r="IV21" s="414" t="s">
        <v>3320</v>
      </c>
      <c r="IW21" s="414" t="s">
        <v>3320</v>
      </c>
      <c r="IX21" s="414" t="s">
        <v>6212</v>
      </c>
      <c r="IY21" s="447">
        <v>45986</v>
      </c>
      <c r="IZ21" s="415" t="s">
        <v>6214</v>
      </c>
      <c r="JA21" s="414" t="s">
        <v>5775</v>
      </c>
      <c r="JB21" s="414" t="str">
        <f>IFERROR(VLOOKUP($E21,'[12]Resumen costos RNT id'!$D:$J,3,0),"")</f>
        <v/>
      </c>
      <c r="JC21" s="421" t="str">
        <f>IFERROR(VLOOKUP($E21,'[12]Resumen costos RNT id'!$D:$J,4,0),"")</f>
        <v/>
      </c>
      <c r="JD21" s="421" t="str">
        <f>IFERROR(VLOOKUP($E21,'[12]Resumen costos RNT id'!$D:$J,5,0),"")</f>
        <v/>
      </c>
      <c r="JE21" s="421" t="str">
        <f>IFERROR(VLOOKUP($E21,'[12]Resumen costos RNT id'!$D:$J,6,0),"")</f>
        <v/>
      </c>
      <c r="JF21" s="416" t="str">
        <f>IFERROR(VLOOKUP($E21,'[12]Resumen costos RNT id'!$D:$J,7,0),"")</f>
        <v/>
      </c>
      <c r="JG21" s="428" t="str">
        <f t="shared" si="10"/>
        <v/>
      </c>
      <c r="JH21" s="428" t="str">
        <f t="shared" si="11"/>
        <v/>
      </c>
      <c r="JI21" s="428" t="str">
        <f t="shared" si="11"/>
        <v/>
      </c>
      <c r="JJ21" s="428">
        <f t="shared" si="12"/>
        <v>0</v>
      </c>
      <c r="JK21" s="428">
        <f t="shared" si="13"/>
        <v>0</v>
      </c>
      <c r="JL21" s="414" t="s">
        <v>202</v>
      </c>
      <c r="JO21" s="414" t="s">
        <v>202</v>
      </c>
      <c r="JP21" s="414">
        <v>4</v>
      </c>
      <c r="JQ21" s="414">
        <f t="shared" si="28"/>
        <v>0</v>
      </c>
      <c r="JR21" s="429" t="str">
        <f>IFERROR(VLOOKUP($E21,'[13]Actualización de costos CENACE'!$A:$G,2,0),"")</f>
        <v/>
      </c>
      <c r="JS21" s="429" t="str">
        <f>IFERROR(VLOOKUP($E21,'[13]Actualización de costos CENACE'!$A:$G,3,0),"")</f>
        <v/>
      </c>
      <c r="JT21" s="429" t="str">
        <f>IFERROR(VLOOKUP($E21,'[13]Actualización de costos CENACE'!$A:$G,4,0),"")</f>
        <v/>
      </c>
      <c r="JU21" s="429" t="str">
        <f>IFERROR(VLOOKUP($E21,'[13]Actualización de costos CENACE'!$A:$G,5,0),"")</f>
        <v/>
      </c>
      <c r="JV21" s="429" t="str">
        <f>IFERROR(VLOOKUP($E21,'[13]Actualización de costos CENACE'!$A:$G,6,0),"")</f>
        <v/>
      </c>
      <c r="JW21" s="430" t="str">
        <f>IFERROR(VLOOKUP($E21,'[13]Din Costos CFE'!$J$7:$AG$150,JW$1,0),"")</f>
        <v/>
      </c>
      <c r="JX21" s="430" t="str">
        <f>IFERROR(VLOOKUP($E21,'[13]Din Costos CFE'!$J$7:$AG$150,JX$1,0),"")</f>
        <v/>
      </c>
      <c r="JY21" s="430" t="str">
        <f>IFERROR(VLOOKUP($E21,'[13]Din Costos CFE'!$J$7:$AG$150,JY$1,0),"")</f>
        <v/>
      </c>
      <c r="JZ21" s="430" t="str">
        <f>IFERROR(VLOOKUP($E21,'[13]Din Costos CFE'!$J$7:$AG$150,JZ$1,0),"")</f>
        <v/>
      </c>
      <c r="KA21" s="430" t="str">
        <f>IFERROR(VLOOKUP($E21,'[13]Din Costos CFE'!$J$7:$AG$150,KA$1,0),"")</f>
        <v/>
      </c>
      <c r="KB21" s="430" t="str">
        <f>IFERROR(VLOOKUP($E21,'[13]Din Costos CFE'!$J$7:$AG$150,KB$1,0),"")</f>
        <v/>
      </c>
      <c r="KC21" s="430" t="str">
        <f>IFERROR(VLOOKUP($E21,'[13]Din Costos CFE'!$J$7:$AG$150,KC$1,0),"")</f>
        <v/>
      </c>
      <c r="KD21" s="430" t="str">
        <f>IFERROR(VLOOKUP($E21,'[13]Din Costos CFE'!$J$7:$AG$150,KD$1,0),"")</f>
        <v/>
      </c>
      <c r="KE21" s="430" t="str">
        <f>IFERROR(VLOOKUP($E21,'[13]Din Costos CFE'!$J$7:$AG$150,KE$1,0),"")</f>
        <v/>
      </c>
      <c r="KF21" s="430" t="str">
        <f>IFERROR(VLOOKUP($E21,'[13]Din Costos CFE'!$J$7:$AG$150,KF$1,0),"")</f>
        <v/>
      </c>
      <c r="KG21" s="430" t="str">
        <f>IFERROR(VLOOKUP($E21,'[13]Din Costos CFE'!$J$7:$AG$150,KG$1,0),"")</f>
        <v/>
      </c>
      <c r="KH21" s="430" t="str">
        <f>IFERROR(VLOOKUP($E21,'[13]Din Costos CFE'!$J$7:$AG$150,KH$1,0),"")</f>
        <v/>
      </c>
      <c r="KI21" s="430" t="str">
        <f>IFERROR(VLOOKUP($E21,'[13]Din Costos CFE'!$J$7:$AG$150,KI$1,0),"")</f>
        <v/>
      </c>
      <c r="KJ21" s="430" t="str">
        <f>IFERROR(VLOOKUP($E21,'[13]Din Costos CFE'!$J$7:$AG$150,KJ$1,0),"")</f>
        <v/>
      </c>
      <c r="KK21" s="430" t="str">
        <f>IFERROR(VLOOKUP($E21,'[13]Din Costos CFE'!$J$7:$AG$150,KK$1,0),"")</f>
        <v/>
      </c>
      <c r="KL21" s="430" t="str">
        <f>IFERROR(VLOOKUP($E21,'[13]Din Costos CFE'!$J$7:$AG$150,KL$1,0),"")</f>
        <v/>
      </c>
      <c r="KM21" s="430" t="str">
        <f>IFERROR(VLOOKUP($E21,'[13]Din Costos CFE'!$J$7:$AG$150,KM$1,0),"")</f>
        <v/>
      </c>
      <c r="KN21" s="430" t="str">
        <f>IFERROR(VLOOKUP($E21,'[13]Din Costos CFE'!$J$7:$AG$150,KN$1,0),"")</f>
        <v/>
      </c>
      <c r="KO21" s="431">
        <f t="shared" si="15"/>
        <v>0</v>
      </c>
      <c r="KP21" s="431">
        <f t="shared" si="16"/>
        <v>0</v>
      </c>
      <c r="KQ21" s="431">
        <f t="shared" si="17"/>
        <v>0</v>
      </c>
      <c r="KR21" s="432" t="str">
        <f>IFERROR(VLOOKUP($E21,'[13]Din Costos CFE'!$A$6:$G$150,4,0),"")</f>
        <v/>
      </c>
      <c r="KS21" s="432" t="str">
        <f>IFERROR(VLOOKUP($E21,'[13]Din Costos CFE'!$A$6:$G$150,5,0),"")</f>
        <v/>
      </c>
      <c r="KT21" s="432" t="str">
        <f>IFERROR(VLOOKUP($E21,'[13]Din Costos CFE'!$A$6:$G$150,6,0),"")</f>
        <v/>
      </c>
      <c r="KU21" s="433" t="str">
        <f t="shared" si="18"/>
        <v/>
      </c>
      <c r="KV21" s="434" t="str">
        <f t="shared" si="19"/>
        <v/>
      </c>
      <c r="KW21" s="435" t="str">
        <f t="shared" si="20"/>
        <v/>
      </c>
      <c r="KX21" s="435"/>
      <c r="KY21" s="436" t="str">
        <f>IFERROR(VLOOKUP($E21,'[13]Detalle Costos CENACE'!$E:$IT,248,0),"")</f>
        <v/>
      </c>
      <c r="KZ21" s="414">
        <f t="shared" si="21"/>
        <v>754.5</v>
      </c>
      <c r="LA21" s="434" t="str">
        <f t="shared" si="22"/>
        <v/>
      </c>
      <c r="LB21" s="434" t="str">
        <f t="shared" si="23"/>
        <v/>
      </c>
      <c r="LC21" s="414">
        <f t="shared" si="24"/>
        <v>1</v>
      </c>
      <c r="LD21" s="429" t="str">
        <f>IFERROR(VLOOKUP($E21,'[13]Actualización de costos CENACE'!$A:$G,7,0),"")</f>
        <v/>
      </c>
    </row>
    <row r="22" spans="1:318" s="414" customFormat="1" ht="15" customHeight="1">
      <c r="A22" s="413" t="s">
        <v>5638</v>
      </c>
      <c r="B22" s="414">
        <v>1133</v>
      </c>
      <c r="C22" s="414" t="s">
        <v>6215</v>
      </c>
      <c r="D22" s="414" t="s">
        <v>6216</v>
      </c>
      <c r="E22" s="414">
        <v>1133</v>
      </c>
      <c r="G22" s="414" t="s">
        <v>5727</v>
      </c>
      <c r="H22" s="414" t="s">
        <v>5728</v>
      </c>
      <c r="I22" s="415">
        <v>1</v>
      </c>
      <c r="J22" s="415"/>
      <c r="K22" s="415" t="str">
        <f t="shared" si="27"/>
        <v>Sí</v>
      </c>
      <c r="L22" s="415"/>
      <c r="M22" s="415">
        <f t="shared" si="2"/>
        <v>1</v>
      </c>
      <c r="N22" s="415"/>
      <c r="O22" s="415"/>
      <c r="P22" s="415"/>
      <c r="Q22" s="415">
        <v>1</v>
      </c>
      <c r="R22" s="415" t="str">
        <f t="shared" si="3"/>
        <v>Sí</v>
      </c>
      <c r="S22" s="415"/>
      <c r="T22" s="415"/>
      <c r="U22" s="415"/>
      <c r="V22" s="414" t="s">
        <v>5119</v>
      </c>
      <c r="W22" s="414" t="s">
        <v>5643</v>
      </c>
      <c r="X22" s="414">
        <f t="shared" si="4"/>
        <v>1</v>
      </c>
      <c r="Y22" s="414">
        <f t="shared" si="5"/>
        <v>130</v>
      </c>
      <c r="Z22" s="416" t="str">
        <f t="shared" si="6"/>
        <v/>
      </c>
      <c r="AA22" s="416">
        <f t="shared" si="7"/>
        <v>0</v>
      </c>
      <c r="AB22" s="417">
        <f t="shared" si="8"/>
        <v>0</v>
      </c>
      <c r="AC22" s="414" t="s">
        <v>5729</v>
      </c>
      <c r="AD22" s="414" t="s">
        <v>5730</v>
      </c>
      <c r="AE22" s="414" t="e">
        <f>+VLOOKUP($D22,'[12]Ramón Países '!$A:$E,4,0)</f>
        <v>#N/A</v>
      </c>
      <c r="AF22" s="414" t="s">
        <v>5693</v>
      </c>
      <c r="AG22" s="414" t="e">
        <f>+VLOOKUP($D22,'[12]Ramón Países '!$A:$E,5,0)</f>
        <v>#N/A</v>
      </c>
      <c r="AH22" s="414" t="s">
        <v>5729</v>
      </c>
      <c r="AI22" s="414" t="s">
        <v>5731</v>
      </c>
      <c r="AJ22" s="414" t="s">
        <v>5732</v>
      </c>
      <c r="AK22" s="414" t="s">
        <v>5733</v>
      </c>
      <c r="AL22" s="414" t="s">
        <v>5734</v>
      </c>
      <c r="AM22" s="414" t="s">
        <v>5735</v>
      </c>
      <c r="AN22" s="414" t="s">
        <v>3320</v>
      </c>
      <c r="AO22" s="414" t="s">
        <v>5736</v>
      </c>
      <c r="AP22" s="414" t="s">
        <v>5698</v>
      </c>
      <c r="AQ22" s="414" t="s">
        <v>5737</v>
      </c>
      <c r="AR22" s="414" t="s">
        <v>5738</v>
      </c>
      <c r="AS22" s="414" t="s">
        <v>5739</v>
      </c>
      <c r="AT22" s="414" t="s">
        <v>733</v>
      </c>
      <c r="AU22" s="414" t="s">
        <v>733</v>
      </c>
      <c r="AV22" s="414" t="s">
        <v>733</v>
      </c>
      <c r="AW22" s="414" t="s">
        <v>3320</v>
      </c>
      <c r="AX22" s="414" t="s">
        <v>5740</v>
      </c>
      <c r="AY22" s="414" t="s">
        <v>733</v>
      </c>
      <c r="AZ22" s="414" t="s">
        <v>5741</v>
      </c>
      <c r="BA22" s="414" t="s">
        <v>5742</v>
      </c>
      <c r="BB22" s="414" t="s">
        <v>5743</v>
      </c>
      <c r="BC22" s="414" t="s">
        <v>5744</v>
      </c>
      <c r="BD22" s="414" t="s">
        <v>5745</v>
      </c>
      <c r="BE22" s="414" t="s">
        <v>5746</v>
      </c>
      <c r="BF22" s="415" t="s">
        <v>1214</v>
      </c>
      <c r="BG22" s="414" t="s">
        <v>3320</v>
      </c>
      <c r="BI22" s="414" t="s">
        <v>5955</v>
      </c>
      <c r="BJ22" s="414" t="s">
        <v>5955</v>
      </c>
      <c r="BK22" s="414" t="s">
        <v>3596</v>
      </c>
      <c r="BL22" s="414" t="s">
        <v>6217</v>
      </c>
      <c r="BM22" s="415">
        <v>115</v>
      </c>
      <c r="BN22" s="414" t="s">
        <v>5665</v>
      </c>
      <c r="BO22" s="418" t="s">
        <v>12607</v>
      </c>
      <c r="BP22" s="414">
        <v>12</v>
      </c>
      <c r="BQ22" s="414">
        <v>2028</v>
      </c>
      <c r="BR22" s="414">
        <v>170.45</v>
      </c>
      <c r="BS22" s="415">
        <v>130</v>
      </c>
      <c r="BT22" s="414" t="s">
        <v>5666</v>
      </c>
      <c r="BU22" s="414">
        <v>974</v>
      </c>
      <c r="BV22" s="415">
        <v>471.1</v>
      </c>
      <c r="BW22" s="419">
        <v>0.31550917461299732</v>
      </c>
      <c r="BX22" s="420" t="s">
        <v>910</v>
      </c>
      <c r="BY22" s="414" t="s">
        <v>733</v>
      </c>
      <c r="BZ22" s="414" t="s">
        <v>910</v>
      </c>
      <c r="CA22" s="414">
        <v>31.55</v>
      </c>
      <c r="CB22" s="414" t="s">
        <v>733</v>
      </c>
      <c r="CC22" s="414">
        <v>715</v>
      </c>
      <c r="CD22" s="414" t="s">
        <v>5713</v>
      </c>
      <c r="CE22" s="414" t="s">
        <v>5668</v>
      </c>
      <c r="CF22" s="414" t="s">
        <v>3320</v>
      </c>
      <c r="CG22" s="414" t="s">
        <v>733</v>
      </c>
      <c r="CH22" s="414" t="s">
        <v>733</v>
      </c>
      <c r="CI22" s="414">
        <v>2355</v>
      </c>
      <c r="CJ22" s="414">
        <v>2209</v>
      </c>
      <c r="CK22" s="414" t="s">
        <v>6218</v>
      </c>
      <c r="CL22" s="414">
        <v>363</v>
      </c>
      <c r="CM22" s="414">
        <v>96</v>
      </c>
      <c r="CN22" s="414">
        <v>99</v>
      </c>
      <c r="CO22" s="414">
        <v>25</v>
      </c>
      <c r="CP22" s="414" t="s">
        <v>12603</v>
      </c>
      <c r="CQ22" s="414">
        <f t="shared" si="25"/>
        <v>2026</v>
      </c>
      <c r="CR22" s="414">
        <v>0.4</v>
      </c>
      <c r="CS22" s="414">
        <v>8</v>
      </c>
      <c r="CT22" s="414" t="s">
        <v>5750</v>
      </c>
      <c r="CU22" s="414">
        <v>23852000</v>
      </c>
      <c r="CV22" s="414" t="s">
        <v>3320</v>
      </c>
      <c r="CW22" s="414" t="s">
        <v>3320</v>
      </c>
      <c r="CX22" s="414" t="s">
        <v>3320</v>
      </c>
      <c r="CY22" s="414" t="s">
        <v>3320</v>
      </c>
      <c r="CZ22" s="414" t="s">
        <v>3320</v>
      </c>
      <c r="DA22" s="414" t="s">
        <v>3320</v>
      </c>
      <c r="DB22" s="414" t="s">
        <v>3320</v>
      </c>
      <c r="DC22" s="414" t="s">
        <v>3320</v>
      </c>
      <c r="DD22" s="414" t="s">
        <v>3320</v>
      </c>
      <c r="DE22" s="414" t="s">
        <v>3320</v>
      </c>
      <c r="DG22" s="414" t="s">
        <v>3320</v>
      </c>
      <c r="DH22" s="414" t="s">
        <v>3320</v>
      </c>
      <c r="DI22" s="414" t="s">
        <v>3320</v>
      </c>
      <c r="DJ22" s="414" t="s">
        <v>3320</v>
      </c>
      <c r="DK22" s="414" t="s">
        <v>3320</v>
      </c>
      <c r="DL22" s="414" t="s">
        <v>3320</v>
      </c>
      <c r="DM22" s="414" t="e">
        <f t="shared" si="26"/>
        <v>#VALUE!</v>
      </c>
      <c r="DN22" s="414" t="s">
        <v>3320</v>
      </c>
      <c r="DO22" s="414" t="s">
        <v>3320</v>
      </c>
      <c r="DP22" s="414" t="s">
        <v>3320</v>
      </c>
      <c r="DR22" s="414" t="s">
        <v>3320</v>
      </c>
      <c r="DS22" s="414" t="s">
        <v>3320</v>
      </c>
      <c r="DT22" s="414" t="s">
        <v>3320</v>
      </c>
      <c r="DU22" s="414" t="s">
        <v>3320</v>
      </c>
      <c r="DV22" s="414" t="s">
        <v>3320</v>
      </c>
      <c r="DW22" s="414" t="s">
        <v>3320</v>
      </c>
      <c r="DX22" s="414" t="s">
        <v>3320</v>
      </c>
      <c r="DY22" s="414" t="s">
        <v>3320</v>
      </c>
      <c r="DZ22" s="414" t="s">
        <v>3320</v>
      </c>
      <c r="EA22" s="414" t="s">
        <v>3320</v>
      </c>
      <c r="EB22" s="414" t="s">
        <v>3320</v>
      </c>
      <c r="EC22" s="414" t="s">
        <v>3320</v>
      </c>
      <c r="ED22" s="414" t="s">
        <v>3320</v>
      </c>
      <c r="EE22" s="414" t="s">
        <v>3320</v>
      </c>
      <c r="EF22" s="414" t="s">
        <v>3320</v>
      </c>
      <c r="EG22" s="414" t="s">
        <v>3320</v>
      </c>
      <c r="EH22" s="414" t="s">
        <v>3320</v>
      </c>
      <c r="EI22" s="414" t="s">
        <v>3320</v>
      </c>
      <c r="EJ22" s="414" t="s">
        <v>3320</v>
      </c>
      <c r="EK22" s="414" t="s">
        <v>3320</v>
      </c>
      <c r="EL22" s="414" t="s">
        <v>3320</v>
      </c>
      <c r="EM22" s="414" t="s">
        <v>3320</v>
      </c>
      <c r="EN22" s="414" t="s">
        <v>3320</v>
      </c>
      <c r="EO22" s="414" t="s">
        <v>3320</v>
      </c>
      <c r="EP22" s="414" t="s">
        <v>3320</v>
      </c>
      <c r="EQ22" s="414" t="s">
        <v>3320</v>
      </c>
      <c r="ER22" s="414" t="s">
        <v>3320</v>
      </c>
      <c r="ES22" s="414" t="s">
        <v>3320</v>
      </c>
      <c r="ET22" s="414" t="s">
        <v>3320</v>
      </c>
      <c r="EU22" s="414" t="s">
        <v>3320</v>
      </c>
      <c r="EV22" s="414" t="s">
        <v>3320</v>
      </c>
      <c r="EW22" s="414" t="s">
        <v>3320</v>
      </c>
      <c r="EX22" s="414" t="s">
        <v>3320</v>
      </c>
      <c r="EY22" s="414" t="s">
        <v>3320</v>
      </c>
      <c r="EZ22" s="414" t="s">
        <v>3320</v>
      </c>
      <c r="FA22" s="414" t="s">
        <v>3320</v>
      </c>
      <c r="FB22" s="414" t="s">
        <v>3320</v>
      </c>
      <c r="FC22" s="414" t="s">
        <v>3320</v>
      </c>
      <c r="FD22" s="414" t="s">
        <v>3320</v>
      </c>
      <c r="FE22" s="414" t="s">
        <v>3320</v>
      </c>
      <c r="FF22" s="414" t="s">
        <v>3320</v>
      </c>
      <c r="FG22" s="414" t="s">
        <v>3320</v>
      </c>
      <c r="FH22" s="414" t="s">
        <v>3320</v>
      </c>
      <c r="FI22" s="414" t="s">
        <v>3320</v>
      </c>
      <c r="FJ22" s="414" t="s">
        <v>3320</v>
      </c>
      <c r="FK22" s="414" t="s">
        <v>3320</v>
      </c>
      <c r="FL22" s="414" t="s">
        <v>3320</v>
      </c>
      <c r="FM22" s="414" t="s">
        <v>3320</v>
      </c>
      <c r="FN22" s="414" t="s">
        <v>3320</v>
      </c>
      <c r="FO22" s="421">
        <v>673271560</v>
      </c>
      <c r="FP22" s="421">
        <f t="shared" si="9"/>
        <v>673.27156000000002</v>
      </c>
      <c r="FQ22" s="414" t="s">
        <v>733</v>
      </c>
      <c r="FR22" s="414" t="s">
        <v>733</v>
      </c>
      <c r="FS22" s="414" t="s">
        <v>733</v>
      </c>
      <c r="FT22" s="414" t="s">
        <v>733</v>
      </c>
      <c r="FU22" s="414" t="s">
        <v>546</v>
      </c>
      <c r="FV22" s="414" t="s">
        <v>6219</v>
      </c>
      <c r="FW22" s="414" t="s">
        <v>6220</v>
      </c>
      <c r="FX22" s="422" t="s">
        <v>6221</v>
      </c>
      <c r="FY22" s="423" t="s">
        <v>6222</v>
      </c>
      <c r="FZ22" s="414" t="s">
        <v>6223</v>
      </c>
      <c r="GA22" s="421">
        <v>274217300</v>
      </c>
      <c r="GB22" s="421">
        <v>100797312</v>
      </c>
      <c r="GC22" s="421">
        <v>378770</v>
      </c>
      <c r="GD22" s="421">
        <v>194480</v>
      </c>
      <c r="GE22" s="414" t="s">
        <v>5755</v>
      </c>
      <c r="GF22" s="414" t="s">
        <v>733</v>
      </c>
      <c r="GG22" s="414" t="s">
        <v>733</v>
      </c>
      <c r="GH22" s="414" t="s">
        <v>5756</v>
      </c>
      <c r="GI22" s="414" t="s">
        <v>733</v>
      </c>
      <c r="GJ22" s="414" t="s">
        <v>733</v>
      </c>
      <c r="GK22" s="414" t="s">
        <v>733</v>
      </c>
      <c r="GL22" s="414" t="s">
        <v>733</v>
      </c>
      <c r="GM22" s="414" t="s">
        <v>733</v>
      </c>
      <c r="GN22" s="424" t="s">
        <v>5676</v>
      </c>
      <c r="GO22" s="414" t="s">
        <v>3320</v>
      </c>
      <c r="GP22" s="414" t="s">
        <v>733</v>
      </c>
      <c r="GQ22" s="414" t="s">
        <v>5721</v>
      </c>
      <c r="GR22" s="414" t="s">
        <v>1214</v>
      </c>
      <c r="GS22" s="414" t="s">
        <v>1214</v>
      </c>
      <c r="GT22" s="414" t="s">
        <v>3320</v>
      </c>
      <c r="GU22" s="414" t="s">
        <v>3320</v>
      </c>
      <c r="GV22" s="414" t="s">
        <v>3320</v>
      </c>
      <c r="GW22" s="414" t="s">
        <v>1214</v>
      </c>
      <c r="GX22" s="414" t="s">
        <v>1214</v>
      </c>
      <c r="GY22" s="414" t="s">
        <v>3320</v>
      </c>
      <c r="GZ22" s="414" t="s">
        <v>1214</v>
      </c>
      <c r="HA22" s="414" t="s">
        <v>3320</v>
      </c>
      <c r="HB22" s="414" t="s">
        <v>6224</v>
      </c>
      <c r="HC22" s="414" t="s">
        <v>6225</v>
      </c>
      <c r="HD22" s="414" t="s">
        <v>3320</v>
      </c>
      <c r="HE22" s="414" t="s">
        <v>3320</v>
      </c>
      <c r="HF22" s="414" t="s">
        <v>3320</v>
      </c>
      <c r="HG22" s="414" t="s">
        <v>5759</v>
      </c>
      <c r="HH22" s="414" t="s">
        <v>1214</v>
      </c>
      <c r="HI22" s="414" t="s">
        <v>12662</v>
      </c>
      <c r="HJ22" s="414" t="s">
        <v>12663</v>
      </c>
      <c r="HK22" s="414" t="s">
        <v>5685</v>
      </c>
      <c r="HL22" s="414" t="s">
        <v>3320</v>
      </c>
      <c r="HM22" s="414" t="s">
        <v>3320</v>
      </c>
      <c r="HN22" s="414" t="s">
        <v>3320</v>
      </c>
      <c r="HO22" s="414" t="s">
        <v>3320</v>
      </c>
      <c r="HP22" s="414" t="s">
        <v>3320</v>
      </c>
      <c r="HQ22" s="414" t="s">
        <v>3320</v>
      </c>
      <c r="HR22" s="414" t="s">
        <v>3320</v>
      </c>
      <c r="HS22" s="414" t="s">
        <v>3320</v>
      </c>
      <c r="HT22" s="414" t="s">
        <v>3320</v>
      </c>
      <c r="HU22" s="414" t="s">
        <v>3320</v>
      </c>
      <c r="HV22" s="414" t="s">
        <v>3320</v>
      </c>
      <c r="HW22" s="414" t="s">
        <v>3320</v>
      </c>
      <c r="HX22" s="414" t="s">
        <v>3320</v>
      </c>
      <c r="HY22" s="414" t="s">
        <v>3320</v>
      </c>
      <c r="HZ22" s="414" t="s">
        <v>3320</v>
      </c>
      <c r="IA22" s="414" t="s">
        <v>3320</v>
      </c>
      <c r="IB22" s="414" t="s">
        <v>3320</v>
      </c>
      <c r="IC22" s="414" t="s">
        <v>3320</v>
      </c>
      <c r="ID22" s="414" t="s">
        <v>3320</v>
      </c>
      <c r="IE22" s="414" t="s">
        <v>3320</v>
      </c>
      <c r="IF22" s="414" t="s">
        <v>3320</v>
      </c>
      <c r="IG22" s="414" t="s">
        <v>3320</v>
      </c>
      <c r="IH22" s="414" t="s">
        <v>3320</v>
      </c>
      <c r="II22" s="414" t="s">
        <v>3320</v>
      </c>
      <c r="IJ22" s="414" t="s">
        <v>3320</v>
      </c>
      <c r="IK22" s="414" t="s">
        <v>3320</v>
      </c>
      <c r="IL22" s="414" t="s">
        <v>3320</v>
      </c>
      <c r="IM22" s="414" t="s">
        <v>3320</v>
      </c>
      <c r="IN22" s="414" t="s">
        <v>3320</v>
      </c>
      <c r="IO22" s="414" t="s">
        <v>3320</v>
      </c>
      <c r="IP22" s="414" t="s">
        <v>3320</v>
      </c>
      <c r="IQ22" s="414" t="s">
        <v>3320</v>
      </c>
      <c r="IR22" s="414" t="s">
        <v>3320</v>
      </c>
      <c r="IS22" s="414" t="s">
        <v>3320</v>
      </c>
      <c r="IT22" s="414" t="s">
        <v>3320</v>
      </c>
      <c r="IU22" s="414" t="s">
        <v>3320</v>
      </c>
      <c r="IV22" s="414" t="s">
        <v>3320</v>
      </c>
      <c r="IW22" s="414" t="s">
        <v>3320</v>
      </c>
      <c r="IX22" s="440" t="s">
        <v>12630</v>
      </c>
      <c r="IY22" s="441" t="s">
        <v>3320</v>
      </c>
      <c r="IZ22" s="441" t="s">
        <v>5966</v>
      </c>
      <c r="JA22" s="440" t="s">
        <v>5967</v>
      </c>
      <c r="JB22" s="414" t="str">
        <f>IFERROR(VLOOKUP($E22,'[12]Resumen costos RNT id'!$D:$J,3,0),"")</f>
        <v/>
      </c>
      <c r="JC22" s="421" t="str">
        <f>IFERROR(VLOOKUP($E22,'[12]Resumen costos RNT id'!$D:$J,4,0),"")</f>
        <v/>
      </c>
      <c r="JD22" s="421" t="str">
        <f>IFERROR(VLOOKUP($E22,'[12]Resumen costos RNT id'!$D:$J,5,0),"")</f>
        <v/>
      </c>
      <c r="JE22" s="421" t="str">
        <f>IFERROR(VLOOKUP($E22,'[12]Resumen costos RNT id'!$D:$J,6,0),"")</f>
        <v/>
      </c>
      <c r="JF22" s="416" t="str">
        <f>IFERROR(VLOOKUP($E22,'[12]Resumen costos RNT id'!$D:$J,7,0),"")</f>
        <v/>
      </c>
      <c r="JG22" s="428" t="str">
        <f t="shared" si="10"/>
        <v/>
      </c>
      <c r="JH22" s="428" t="str">
        <f t="shared" si="11"/>
        <v/>
      </c>
      <c r="JI22" s="428" t="str">
        <f t="shared" si="11"/>
        <v/>
      </c>
      <c r="JJ22" s="428">
        <f t="shared" si="12"/>
        <v>0</v>
      </c>
      <c r="JK22" s="428">
        <f t="shared" si="13"/>
        <v>0</v>
      </c>
      <c r="JL22" s="414" t="s">
        <v>202</v>
      </c>
      <c r="JO22" s="414" t="s">
        <v>202</v>
      </c>
      <c r="JP22" s="414">
        <v>5</v>
      </c>
      <c r="JQ22" s="414">
        <f t="shared" si="28"/>
        <v>0</v>
      </c>
      <c r="JR22" s="429" t="str">
        <f>IFERROR(VLOOKUP($E22,'[13]Actualización de costos CENACE'!$A:$G,2,0),"")</f>
        <v/>
      </c>
      <c r="JS22" s="429" t="str">
        <f>IFERROR(VLOOKUP($E22,'[13]Actualización de costos CENACE'!$A:$G,3,0),"")</f>
        <v/>
      </c>
      <c r="JT22" s="429" t="str">
        <f>IFERROR(VLOOKUP($E22,'[13]Actualización de costos CENACE'!$A:$G,4,0),"")</f>
        <v/>
      </c>
      <c r="JU22" s="429" t="str">
        <f>IFERROR(VLOOKUP($E22,'[13]Actualización de costos CENACE'!$A:$G,5,0),"")</f>
        <v/>
      </c>
      <c r="JV22" s="429" t="str">
        <f>IFERROR(VLOOKUP($E22,'[13]Actualización de costos CENACE'!$A:$G,6,0),"")</f>
        <v/>
      </c>
      <c r="JW22" s="430" t="str">
        <f>IFERROR(VLOOKUP($E22,'[13]Din Costos CFE'!$J$7:$AG$150,JW$1,0),"")</f>
        <v/>
      </c>
      <c r="JX22" s="430" t="str">
        <f>IFERROR(VLOOKUP($E22,'[13]Din Costos CFE'!$J$7:$AG$150,JX$1,0),"")</f>
        <v/>
      </c>
      <c r="JY22" s="430" t="str">
        <f>IFERROR(VLOOKUP($E22,'[13]Din Costos CFE'!$J$7:$AG$150,JY$1,0),"")</f>
        <v/>
      </c>
      <c r="JZ22" s="430" t="str">
        <f>IFERROR(VLOOKUP($E22,'[13]Din Costos CFE'!$J$7:$AG$150,JZ$1,0),"")</f>
        <v/>
      </c>
      <c r="KA22" s="430" t="str">
        <f>IFERROR(VLOOKUP($E22,'[13]Din Costos CFE'!$J$7:$AG$150,KA$1,0),"")</f>
        <v/>
      </c>
      <c r="KB22" s="430" t="str">
        <f>IFERROR(VLOOKUP($E22,'[13]Din Costos CFE'!$J$7:$AG$150,KB$1,0),"")</f>
        <v/>
      </c>
      <c r="KC22" s="430" t="str">
        <f>IFERROR(VLOOKUP($E22,'[13]Din Costos CFE'!$J$7:$AG$150,KC$1,0),"")</f>
        <v/>
      </c>
      <c r="KD22" s="430" t="str">
        <f>IFERROR(VLOOKUP($E22,'[13]Din Costos CFE'!$J$7:$AG$150,KD$1,0),"")</f>
        <v/>
      </c>
      <c r="KE22" s="430" t="str">
        <f>IFERROR(VLOOKUP($E22,'[13]Din Costos CFE'!$J$7:$AG$150,KE$1,0),"")</f>
        <v/>
      </c>
      <c r="KF22" s="430" t="str">
        <f>IFERROR(VLOOKUP($E22,'[13]Din Costos CFE'!$J$7:$AG$150,KF$1,0),"")</f>
        <v/>
      </c>
      <c r="KG22" s="430" t="str">
        <f>IFERROR(VLOOKUP($E22,'[13]Din Costos CFE'!$J$7:$AG$150,KG$1,0),"")</f>
        <v/>
      </c>
      <c r="KH22" s="430" t="str">
        <f>IFERROR(VLOOKUP($E22,'[13]Din Costos CFE'!$J$7:$AG$150,KH$1,0),"")</f>
        <v/>
      </c>
      <c r="KI22" s="430" t="str">
        <f>IFERROR(VLOOKUP($E22,'[13]Din Costos CFE'!$J$7:$AG$150,KI$1,0),"")</f>
        <v/>
      </c>
      <c r="KJ22" s="430" t="str">
        <f>IFERROR(VLOOKUP($E22,'[13]Din Costos CFE'!$J$7:$AG$150,KJ$1,0),"")</f>
        <v/>
      </c>
      <c r="KK22" s="430" t="str">
        <f>IFERROR(VLOOKUP($E22,'[13]Din Costos CFE'!$J$7:$AG$150,KK$1,0),"")</f>
        <v/>
      </c>
      <c r="KL22" s="430" t="str">
        <f>IFERROR(VLOOKUP($E22,'[13]Din Costos CFE'!$J$7:$AG$150,KL$1,0),"")</f>
        <v/>
      </c>
      <c r="KM22" s="430" t="str">
        <f>IFERROR(VLOOKUP($E22,'[13]Din Costos CFE'!$J$7:$AG$150,KM$1,0),"")</f>
        <v/>
      </c>
      <c r="KN22" s="430" t="str">
        <f>IFERROR(VLOOKUP($E22,'[13]Din Costos CFE'!$J$7:$AG$150,KN$1,0),"")</f>
        <v/>
      </c>
      <c r="KO22" s="431">
        <f t="shared" si="15"/>
        <v>0</v>
      </c>
      <c r="KP22" s="431">
        <f t="shared" si="16"/>
        <v>0</v>
      </c>
      <c r="KQ22" s="431">
        <f t="shared" si="17"/>
        <v>0</v>
      </c>
      <c r="KR22" s="432" t="str">
        <f>IFERROR(VLOOKUP($E22,'[13]Din Costos CFE'!$A$6:$G$150,4,0),"")</f>
        <v/>
      </c>
      <c r="KS22" s="432" t="str">
        <f>IFERROR(VLOOKUP($E22,'[13]Din Costos CFE'!$A$6:$G$150,5,0),"")</f>
        <v/>
      </c>
      <c r="KT22" s="432" t="str">
        <f>IFERROR(VLOOKUP($E22,'[13]Din Costos CFE'!$A$6:$G$150,6,0),"")</f>
        <v/>
      </c>
      <c r="KU22" s="433" t="str">
        <f t="shared" si="18"/>
        <v/>
      </c>
      <c r="KV22" s="434" t="str">
        <f t="shared" si="19"/>
        <v/>
      </c>
      <c r="KW22" s="435" t="str">
        <f t="shared" si="20"/>
        <v/>
      </c>
      <c r="KX22" s="435"/>
      <c r="KY22" s="436" t="str">
        <f>IFERROR(VLOOKUP($E22,'[13]Detalle Costos CENACE'!$E:$IT,248,0),"")</f>
        <v/>
      </c>
      <c r="KZ22" s="414">
        <f t="shared" si="21"/>
        <v>130</v>
      </c>
      <c r="LA22" s="434" t="str">
        <f t="shared" si="22"/>
        <v/>
      </c>
      <c r="LB22" s="434" t="str">
        <f t="shared" si="23"/>
        <v/>
      </c>
      <c r="LC22" s="414">
        <f t="shared" si="24"/>
        <v>1</v>
      </c>
      <c r="LD22" s="429" t="str">
        <f>IFERROR(VLOOKUP($E22,'[13]Actualización de costos CENACE'!$A:$G,7,0),"")</f>
        <v/>
      </c>
    </row>
    <row r="23" spans="1:318" s="414" customFormat="1" ht="15" customHeight="1">
      <c r="A23" s="413" t="s">
        <v>5638</v>
      </c>
      <c r="B23" s="414">
        <v>309</v>
      </c>
      <c r="C23" s="414" t="s">
        <v>6226</v>
      </c>
      <c r="D23" s="414" t="s">
        <v>6227</v>
      </c>
      <c r="E23" s="414">
        <v>309</v>
      </c>
      <c r="F23" s="414">
        <v>14</v>
      </c>
      <c r="G23" s="414" t="s">
        <v>6228</v>
      </c>
      <c r="H23" s="414" t="s">
        <v>6229</v>
      </c>
      <c r="I23" s="415">
        <v>1</v>
      </c>
      <c r="J23" s="415"/>
      <c r="K23" s="415" t="str">
        <f t="shared" si="27"/>
        <v>Sí</v>
      </c>
      <c r="L23" s="415"/>
      <c r="M23" s="415">
        <f t="shared" si="2"/>
        <v>1</v>
      </c>
      <c r="N23" s="415">
        <v>1</v>
      </c>
      <c r="O23" s="415"/>
      <c r="P23" s="415"/>
      <c r="Q23" s="415">
        <v>1</v>
      </c>
      <c r="R23" s="415" t="str">
        <f t="shared" si="3"/>
        <v>Sí</v>
      </c>
      <c r="S23" s="415">
        <v>2</v>
      </c>
      <c r="T23" s="415"/>
      <c r="U23" s="415"/>
      <c r="V23" s="414" t="s">
        <v>6230</v>
      </c>
      <c r="W23" s="414" t="s">
        <v>5643</v>
      </c>
      <c r="X23" s="414">
        <f t="shared" si="4"/>
        <v>1</v>
      </c>
      <c r="Y23" s="414">
        <f t="shared" si="5"/>
        <v>90</v>
      </c>
      <c r="Z23" s="416" t="str">
        <f t="shared" si="6"/>
        <v/>
      </c>
      <c r="AA23" s="416">
        <f t="shared" si="7"/>
        <v>0</v>
      </c>
      <c r="AB23" s="417">
        <f t="shared" si="8"/>
        <v>0</v>
      </c>
      <c r="AC23" s="414" t="s">
        <v>6231</v>
      </c>
      <c r="AD23" s="414" t="s">
        <v>6232</v>
      </c>
      <c r="AE23" s="414" t="e">
        <f>+VLOOKUP($D23,'[12]Ramón Países '!$A:$E,4,0)</f>
        <v>#N/A</v>
      </c>
      <c r="AF23" s="414" t="s">
        <v>5646</v>
      </c>
      <c r="AG23" s="414" t="e">
        <f>+VLOOKUP($D23,'[12]Ramón Países '!$A:$E,5,0)</f>
        <v>#N/A</v>
      </c>
      <c r="AH23" s="414" t="s">
        <v>6231</v>
      </c>
      <c r="AI23" s="414" t="s">
        <v>5698</v>
      </c>
      <c r="AJ23" s="414" t="s">
        <v>6233</v>
      </c>
      <c r="AK23" s="414" t="s">
        <v>6234</v>
      </c>
      <c r="AL23" s="414" t="s">
        <v>6235</v>
      </c>
      <c r="AM23" s="414" t="s">
        <v>6236</v>
      </c>
      <c r="AN23" s="414" t="s">
        <v>6229</v>
      </c>
      <c r="AO23" s="414" t="s">
        <v>6237</v>
      </c>
      <c r="AP23" s="414" t="s">
        <v>5698</v>
      </c>
      <c r="AQ23" s="414" t="s">
        <v>6238</v>
      </c>
      <c r="AR23" s="414" t="s">
        <v>6239</v>
      </c>
      <c r="AS23" s="414" t="s">
        <v>6240</v>
      </c>
      <c r="AT23" s="414" t="s">
        <v>733</v>
      </c>
      <c r="AU23" s="414" t="s">
        <v>1214</v>
      </c>
      <c r="AV23" s="414" t="s">
        <v>733</v>
      </c>
      <c r="AW23" s="414" t="s">
        <v>3320</v>
      </c>
      <c r="AX23" s="414" t="s">
        <v>6241</v>
      </c>
      <c r="AY23" s="414" t="s">
        <v>733</v>
      </c>
      <c r="AZ23" s="414" t="s">
        <v>6242</v>
      </c>
      <c r="BA23" s="414" t="s">
        <v>6243</v>
      </c>
      <c r="BB23" s="414" t="s">
        <v>6244</v>
      </c>
      <c r="BC23" s="414" t="s">
        <v>6245</v>
      </c>
      <c r="BD23" s="414" t="s">
        <v>6246</v>
      </c>
      <c r="BE23" s="414" t="s">
        <v>6247</v>
      </c>
      <c r="BF23" s="415" t="s">
        <v>1214</v>
      </c>
      <c r="BG23" s="414" t="s">
        <v>3320</v>
      </c>
      <c r="BI23" s="414" t="s">
        <v>5955</v>
      </c>
      <c r="BJ23" s="414" t="s">
        <v>5955</v>
      </c>
      <c r="BK23" s="414" t="s">
        <v>3603</v>
      </c>
      <c r="BL23" s="414" t="s">
        <v>6248</v>
      </c>
      <c r="BM23" s="415">
        <v>115</v>
      </c>
      <c r="BN23" s="414" t="s">
        <v>5665</v>
      </c>
      <c r="BO23" s="418" t="s">
        <v>12664</v>
      </c>
      <c r="BP23" s="414">
        <v>18</v>
      </c>
      <c r="BQ23" s="414">
        <v>2028</v>
      </c>
      <c r="BR23" s="414">
        <v>90</v>
      </c>
      <c r="BS23" s="415">
        <v>90</v>
      </c>
      <c r="BT23" s="414" t="s">
        <v>5666</v>
      </c>
      <c r="BU23" s="414">
        <v>300</v>
      </c>
      <c r="BV23" s="415">
        <v>283.2</v>
      </c>
      <c r="BW23" s="419">
        <v>0.35920852359208522</v>
      </c>
      <c r="BX23" s="420" t="s">
        <v>910</v>
      </c>
      <c r="BY23" s="414" t="s">
        <v>733</v>
      </c>
      <c r="BZ23" s="414" t="s">
        <v>910</v>
      </c>
      <c r="CA23" s="414">
        <v>35.909999999999997</v>
      </c>
      <c r="CB23" s="414" t="s">
        <v>1214</v>
      </c>
      <c r="CC23" s="414">
        <v>670</v>
      </c>
      <c r="CD23" s="414" t="s">
        <v>5800</v>
      </c>
      <c r="CE23" s="414" t="s">
        <v>5668</v>
      </c>
      <c r="CF23" s="414" t="s">
        <v>3320</v>
      </c>
      <c r="CG23" s="414" t="s">
        <v>733</v>
      </c>
      <c r="CH23" s="414" t="s">
        <v>733</v>
      </c>
      <c r="CI23" s="414">
        <v>2420</v>
      </c>
      <c r="CJ23" s="414">
        <v>2324</v>
      </c>
      <c r="CK23" s="414" t="s">
        <v>6249</v>
      </c>
      <c r="CL23" s="414">
        <v>365</v>
      </c>
      <c r="CM23" s="414">
        <v>93.05</v>
      </c>
      <c r="CN23" s="414">
        <v>99</v>
      </c>
      <c r="CO23" s="414">
        <v>25</v>
      </c>
      <c r="CP23" s="414" t="s">
        <v>12625</v>
      </c>
      <c r="CQ23" s="414">
        <f t="shared" si="25"/>
        <v>2026</v>
      </c>
      <c r="CR23" s="414">
        <v>0.77</v>
      </c>
      <c r="CS23" s="414">
        <v>8</v>
      </c>
      <c r="CT23" s="414" t="s">
        <v>6250</v>
      </c>
      <c r="CU23" s="414">
        <v>38347078</v>
      </c>
      <c r="CV23" s="414" t="s">
        <v>3320</v>
      </c>
      <c r="CW23" s="414" t="s">
        <v>3320</v>
      </c>
      <c r="CX23" s="414" t="s">
        <v>3320</v>
      </c>
      <c r="CY23" s="414" t="s">
        <v>3320</v>
      </c>
      <c r="CZ23" s="414" t="s">
        <v>3320</v>
      </c>
      <c r="DA23" s="414" t="s">
        <v>3320</v>
      </c>
      <c r="DB23" s="414" t="s">
        <v>3320</v>
      </c>
      <c r="DC23" s="414" t="s">
        <v>3320</v>
      </c>
      <c r="DD23" s="414" t="s">
        <v>3320</v>
      </c>
      <c r="DE23" s="414" t="s">
        <v>3320</v>
      </c>
      <c r="DG23" s="414" t="s">
        <v>3320</v>
      </c>
      <c r="DH23" s="414" t="s">
        <v>3320</v>
      </c>
      <c r="DI23" s="414" t="s">
        <v>3320</v>
      </c>
      <c r="DJ23" s="414" t="s">
        <v>3320</v>
      </c>
      <c r="DK23" s="414" t="s">
        <v>3320</v>
      </c>
      <c r="DL23" s="414" t="s">
        <v>3320</v>
      </c>
      <c r="DM23" s="414" t="e">
        <f t="shared" si="26"/>
        <v>#VALUE!</v>
      </c>
      <c r="DN23" s="414" t="s">
        <v>3320</v>
      </c>
      <c r="DO23" s="414" t="s">
        <v>3320</v>
      </c>
      <c r="DP23" s="414" t="s">
        <v>3320</v>
      </c>
      <c r="DR23" s="414" t="s">
        <v>3320</v>
      </c>
      <c r="DS23" s="414" t="s">
        <v>3320</v>
      </c>
      <c r="DT23" s="414" t="s">
        <v>3320</v>
      </c>
      <c r="DU23" s="414" t="s">
        <v>3320</v>
      </c>
      <c r="DV23" s="414" t="s">
        <v>3320</v>
      </c>
      <c r="DW23" s="414" t="s">
        <v>3320</v>
      </c>
      <c r="DX23" s="414" t="s">
        <v>3320</v>
      </c>
      <c r="DY23" s="414" t="s">
        <v>3320</v>
      </c>
      <c r="DZ23" s="414" t="s">
        <v>3320</v>
      </c>
      <c r="EA23" s="414" t="s">
        <v>3320</v>
      </c>
      <c r="EB23" s="414" t="s">
        <v>3320</v>
      </c>
      <c r="EC23" s="414" t="s">
        <v>3320</v>
      </c>
      <c r="ED23" s="414" t="s">
        <v>3320</v>
      </c>
      <c r="EE23" s="414" t="s">
        <v>3320</v>
      </c>
      <c r="EF23" s="414" t="s">
        <v>3320</v>
      </c>
      <c r="EG23" s="414" t="s">
        <v>3320</v>
      </c>
      <c r="EH23" s="414" t="s">
        <v>3320</v>
      </c>
      <c r="EI23" s="414" t="s">
        <v>3320</v>
      </c>
      <c r="EJ23" s="414" t="s">
        <v>3320</v>
      </c>
      <c r="EK23" s="414" t="s">
        <v>3320</v>
      </c>
      <c r="EL23" s="414" t="s">
        <v>3320</v>
      </c>
      <c r="EM23" s="414" t="s">
        <v>3320</v>
      </c>
      <c r="EN23" s="414" t="s">
        <v>3320</v>
      </c>
      <c r="EO23" s="414" t="s">
        <v>3320</v>
      </c>
      <c r="EP23" s="414" t="s">
        <v>3320</v>
      </c>
      <c r="EQ23" s="414" t="s">
        <v>3320</v>
      </c>
      <c r="ER23" s="414" t="s">
        <v>3320</v>
      </c>
      <c r="ES23" s="414" t="s">
        <v>3320</v>
      </c>
      <c r="ET23" s="414" t="s">
        <v>3320</v>
      </c>
      <c r="EU23" s="414" t="s">
        <v>3320</v>
      </c>
      <c r="EV23" s="414" t="s">
        <v>3320</v>
      </c>
      <c r="EW23" s="414" t="s">
        <v>3320</v>
      </c>
      <c r="EX23" s="414" t="s">
        <v>3320</v>
      </c>
      <c r="EY23" s="414" t="s">
        <v>3320</v>
      </c>
      <c r="EZ23" s="414" t="s">
        <v>3320</v>
      </c>
      <c r="FA23" s="414" t="s">
        <v>3320</v>
      </c>
      <c r="FB23" s="414" t="s">
        <v>3320</v>
      </c>
      <c r="FC23" s="414" t="s">
        <v>3320</v>
      </c>
      <c r="FD23" s="414" t="s">
        <v>3320</v>
      </c>
      <c r="FE23" s="414" t="s">
        <v>3320</v>
      </c>
      <c r="FF23" s="414" t="s">
        <v>3320</v>
      </c>
      <c r="FG23" s="414" t="s">
        <v>3320</v>
      </c>
      <c r="FH23" s="414" t="s">
        <v>3320</v>
      </c>
      <c r="FI23" s="414" t="s">
        <v>3320</v>
      </c>
      <c r="FJ23" s="414" t="s">
        <v>3320</v>
      </c>
      <c r="FK23" s="414" t="s">
        <v>3320</v>
      </c>
      <c r="FL23" s="414" t="s">
        <v>3320</v>
      </c>
      <c r="FM23" s="414" t="s">
        <v>3320</v>
      </c>
      <c r="FN23" s="414" t="s">
        <v>3320</v>
      </c>
      <c r="FO23" s="421">
        <v>103393000</v>
      </c>
      <c r="FP23" s="421">
        <f t="shared" si="9"/>
        <v>103.393</v>
      </c>
      <c r="FQ23" s="414" t="s">
        <v>1214</v>
      </c>
      <c r="FR23" s="414" t="s">
        <v>733</v>
      </c>
      <c r="FS23" s="414" t="s">
        <v>733</v>
      </c>
      <c r="FT23" s="414" t="s">
        <v>733</v>
      </c>
      <c r="FU23" s="414" t="s">
        <v>477</v>
      </c>
      <c r="FV23" s="414" t="s">
        <v>6252</v>
      </c>
      <c r="FW23" s="414" t="s">
        <v>6253</v>
      </c>
      <c r="FX23" s="422" t="s">
        <v>6248</v>
      </c>
      <c r="FY23" s="423">
        <v>115</v>
      </c>
      <c r="FZ23" s="414" t="s">
        <v>6254</v>
      </c>
      <c r="GA23" s="421">
        <v>107500000</v>
      </c>
      <c r="GB23" s="421">
        <v>14400000</v>
      </c>
      <c r="GC23" s="421">
        <v>2043</v>
      </c>
      <c r="GD23" s="421">
        <v>650</v>
      </c>
      <c r="GE23" s="414" t="s">
        <v>6255</v>
      </c>
      <c r="GF23" s="414" t="s">
        <v>733</v>
      </c>
      <c r="GG23" s="414" t="s">
        <v>733</v>
      </c>
      <c r="GH23" s="414" t="s">
        <v>6256</v>
      </c>
      <c r="GI23" s="414" t="s">
        <v>733</v>
      </c>
      <c r="GJ23" s="414" t="s">
        <v>733</v>
      </c>
      <c r="GK23" s="414" t="s">
        <v>733</v>
      </c>
      <c r="GL23" s="414" t="s">
        <v>733</v>
      </c>
      <c r="GM23" s="414" t="s">
        <v>733</v>
      </c>
      <c r="GN23" s="424" t="s">
        <v>5676</v>
      </c>
      <c r="GO23" s="414" t="s">
        <v>3320</v>
      </c>
      <c r="GP23" s="414" t="s">
        <v>733</v>
      </c>
      <c r="GQ23" s="414" t="s">
        <v>6029</v>
      </c>
      <c r="GR23" s="414" t="s">
        <v>733</v>
      </c>
      <c r="GS23" s="414" t="s">
        <v>5678</v>
      </c>
      <c r="GT23" s="414" t="s">
        <v>3320</v>
      </c>
      <c r="GU23" s="414" t="s">
        <v>3320</v>
      </c>
      <c r="GV23" s="414">
        <v>0.5</v>
      </c>
      <c r="GW23" s="414" t="s">
        <v>733</v>
      </c>
      <c r="GX23" s="414" t="s">
        <v>5948</v>
      </c>
      <c r="GY23" s="414" t="s">
        <v>6257</v>
      </c>
      <c r="GZ23" s="414" t="s">
        <v>733</v>
      </c>
      <c r="HA23" s="414" t="s">
        <v>3320</v>
      </c>
      <c r="HB23" s="414" t="s">
        <v>6258</v>
      </c>
      <c r="HC23" s="414" t="s">
        <v>6259</v>
      </c>
      <c r="HD23" s="414" t="s">
        <v>5683</v>
      </c>
      <c r="HE23" s="414" t="s">
        <v>5683</v>
      </c>
      <c r="HF23" s="414" t="s">
        <v>5683</v>
      </c>
      <c r="HG23" s="414" t="s">
        <v>733</v>
      </c>
      <c r="HH23" s="414" t="s">
        <v>1214</v>
      </c>
      <c r="HI23" s="414" t="s">
        <v>12665</v>
      </c>
      <c r="HJ23" s="414" t="s">
        <v>12666</v>
      </c>
      <c r="HK23" s="414" t="s">
        <v>5685</v>
      </c>
      <c r="HL23" s="414" t="s">
        <v>3320</v>
      </c>
      <c r="HM23" s="414" t="s">
        <v>3320</v>
      </c>
      <c r="HN23" s="414" t="s">
        <v>3320</v>
      </c>
      <c r="HO23" s="414" t="s">
        <v>3320</v>
      </c>
      <c r="HP23" s="414" t="s">
        <v>3320</v>
      </c>
      <c r="HQ23" s="414" t="s">
        <v>3320</v>
      </c>
      <c r="HR23" s="414" t="s">
        <v>3320</v>
      </c>
      <c r="HS23" s="414" t="s">
        <v>3320</v>
      </c>
      <c r="HT23" s="414" t="s">
        <v>3320</v>
      </c>
      <c r="HU23" s="414" t="s">
        <v>3320</v>
      </c>
      <c r="HV23" s="414" t="s">
        <v>3320</v>
      </c>
      <c r="HW23" s="414" t="s">
        <v>3320</v>
      </c>
      <c r="HX23" s="414" t="s">
        <v>3320</v>
      </c>
      <c r="HY23" s="414" t="s">
        <v>3320</v>
      </c>
      <c r="HZ23" s="414" t="s">
        <v>3320</v>
      </c>
      <c r="IA23" s="414" t="s">
        <v>3320</v>
      </c>
      <c r="IB23" s="414" t="s">
        <v>3320</v>
      </c>
      <c r="IC23" s="414" t="s">
        <v>3320</v>
      </c>
      <c r="ID23" s="414" t="s">
        <v>3320</v>
      </c>
      <c r="IE23" s="414" t="s">
        <v>3320</v>
      </c>
      <c r="IF23" s="414" t="s">
        <v>3320</v>
      </c>
      <c r="IG23" s="414" t="s">
        <v>3320</v>
      </c>
      <c r="IH23" s="414" t="s">
        <v>3320</v>
      </c>
      <c r="II23" s="414" t="s">
        <v>3320</v>
      </c>
      <c r="IJ23" s="414" t="s">
        <v>3320</v>
      </c>
      <c r="IK23" s="414" t="s">
        <v>3320</v>
      </c>
      <c r="IL23" s="414" t="s">
        <v>3320</v>
      </c>
      <c r="IM23" s="414" t="s">
        <v>3320</v>
      </c>
      <c r="IN23" s="414" t="s">
        <v>3320</v>
      </c>
      <c r="IO23" s="414" t="s">
        <v>3320</v>
      </c>
      <c r="IP23" s="414" t="s">
        <v>3320</v>
      </c>
      <c r="IQ23" s="414" t="s">
        <v>3320</v>
      </c>
      <c r="IR23" s="414" t="s">
        <v>3320</v>
      </c>
      <c r="IS23" s="414" t="s">
        <v>3320</v>
      </c>
      <c r="IT23" s="414" t="s">
        <v>3320</v>
      </c>
      <c r="IU23" s="414" t="s">
        <v>3320</v>
      </c>
      <c r="IV23" s="414" t="s">
        <v>3320</v>
      </c>
      <c r="IW23" s="414" t="s">
        <v>3320</v>
      </c>
      <c r="IX23" s="440" t="s">
        <v>6260</v>
      </c>
      <c r="IY23" s="441" t="s">
        <v>3320</v>
      </c>
      <c r="IZ23" s="441" t="s">
        <v>3320</v>
      </c>
      <c r="JA23" s="440" t="s">
        <v>5967</v>
      </c>
      <c r="JB23" s="414" t="str">
        <f>IFERROR(VLOOKUP($E23,'[12]Resumen costos RNT id'!$D:$J,3,0),"")</f>
        <v/>
      </c>
      <c r="JC23" s="421" t="str">
        <f>IFERROR(VLOOKUP($E23,'[12]Resumen costos RNT id'!$D:$J,4,0),"")</f>
        <v/>
      </c>
      <c r="JD23" s="421" t="str">
        <f>IFERROR(VLOOKUP($E23,'[12]Resumen costos RNT id'!$D:$J,5,0),"")</f>
        <v/>
      </c>
      <c r="JE23" s="421" t="str">
        <f>IFERROR(VLOOKUP($E23,'[12]Resumen costos RNT id'!$D:$J,6,0),"")</f>
        <v/>
      </c>
      <c r="JF23" s="416" t="str">
        <f>IFERROR(VLOOKUP($E23,'[12]Resumen costos RNT id'!$D:$J,7,0),"")</f>
        <v/>
      </c>
      <c r="JG23" s="428" t="str">
        <f t="shared" si="10"/>
        <v/>
      </c>
      <c r="JH23" s="428" t="str">
        <f t="shared" si="11"/>
        <v/>
      </c>
      <c r="JI23" s="428" t="str">
        <f t="shared" si="11"/>
        <v/>
      </c>
      <c r="JJ23" s="428">
        <f t="shared" si="12"/>
        <v>0</v>
      </c>
      <c r="JK23" s="428">
        <f t="shared" si="13"/>
        <v>0</v>
      </c>
      <c r="JL23" s="414" t="s">
        <v>202</v>
      </c>
      <c r="JO23" s="414" t="s">
        <v>202</v>
      </c>
      <c r="JP23" s="414">
        <v>7</v>
      </c>
      <c r="JQ23" s="414">
        <f t="shared" si="28"/>
        <v>0</v>
      </c>
      <c r="JR23" s="429" t="str">
        <f>IFERROR(VLOOKUP($E23,'[13]Actualización de costos CENACE'!$A:$G,2,0),"")</f>
        <v/>
      </c>
      <c r="JS23" s="429" t="str">
        <f>IFERROR(VLOOKUP($E23,'[13]Actualización de costos CENACE'!$A:$G,3,0),"")</f>
        <v/>
      </c>
      <c r="JT23" s="429" t="str">
        <f>IFERROR(VLOOKUP($E23,'[13]Actualización de costos CENACE'!$A:$G,4,0),"")</f>
        <v/>
      </c>
      <c r="JU23" s="429" t="str">
        <f>IFERROR(VLOOKUP($E23,'[13]Actualización de costos CENACE'!$A:$G,5,0),"")</f>
        <v/>
      </c>
      <c r="JV23" s="429" t="str">
        <f>IFERROR(VLOOKUP($E23,'[13]Actualización de costos CENACE'!$A:$G,6,0),"")</f>
        <v/>
      </c>
      <c r="JW23" s="430" t="str">
        <f>IFERROR(VLOOKUP($E23,'[13]Din Costos CFE'!$J$7:$AG$150,JW$1,0),"")</f>
        <v/>
      </c>
      <c r="JX23" s="430" t="str">
        <f>IFERROR(VLOOKUP($E23,'[13]Din Costos CFE'!$J$7:$AG$150,JX$1,0),"")</f>
        <v/>
      </c>
      <c r="JY23" s="430" t="str">
        <f>IFERROR(VLOOKUP($E23,'[13]Din Costos CFE'!$J$7:$AG$150,JY$1,0),"")</f>
        <v/>
      </c>
      <c r="JZ23" s="430" t="str">
        <f>IFERROR(VLOOKUP($E23,'[13]Din Costos CFE'!$J$7:$AG$150,JZ$1,0),"")</f>
        <v/>
      </c>
      <c r="KA23" s="430" t="str">
        <f>IFERROR(VLOOKUP($E23,'[13]Din Costos CFE'!$J$7:$AG$150,KA$1,0),"")</f>
        <v/>
      </c>
      <c r="KB23" s="430" t="str">
        <f>IFERROR(VLOOKUP($E23,'[13]Din Costos CFE'!$J$7:$AG$150,KB$1,0),"")</f>
        <v/>
      </c>
      <c r="KC23" s="430" t="str">
        <f>IFERROR(VLOOKUP($E23,'[13]Din Costos CFE'!$J$7:$AG$150,KC$1,0),"")</f>
        <v/>
      </c>
      <c r="KD23" s="430" t="str">
        <f>IFERROR(VLOOKUP($E23,'[13]Din Costos CFE'!$J$7:$AG$150,KD$1,0),"")</f>
        <v/>
      </c>
      <c r="KE23" s="430" t="str">
        <f>IFERROR(VLOOKUP($E23,'[13]Din Costos CFE'!$J$7:$AG$150,KE$1,0),"")</f>
        <v/>
      </c>
      <c r="KF23" s="430" t="str">
        <f>IFERROR(VLOOKUP($E23,'[13]Din Costos CFE'!$J$7:$AG$150,KF$1,0),"")</f>
        <v/>
      </c>
      <c r="KG23" s="430" t="str">
        <f>IFERROR(VLOOKUP($E23,'[13]Din Costos CFE'!$J$7:$AG$150,KG$1,0),"")</f>
        <v/>
      </c>
      <c r="KH23" s="430" t="str">
        <f>IFERROR(VLOOKUP($E23,'[13]Din Costos CFE'!$J$7:$AG$150,KH$1,0),"")</f>
        <v/>
      </c>
      <c r="KI23" s="430" t="str">
        <f>IFERROR(VLOOKUP($E23,'[13]Din Costos CFE'!$J$7:$AG$150,KI$1,0),"")</f>
        <v/>
      </c>
      <c r="KJ23" s="430" t="str">
        <f>IFERROR(VLOOKUP($E23,'[13]Din Costos CFE'!$J$7:$AG$150,KJ$1,0),"")</f>
        <v/>
      </c>
      <c r="KK23" s="430" t="str">
        <f>IFERROR(VLOOKUP($E23,'[13]Din Costos CFE'!$J$7:$AG$150,KK$1,0),"")</f>
        <v/>
      </c>
      <c r="KL23" s="430" t="str">
        <f>IFERROR(VLOOKUP($E23,'[13]Din Costos CFE'!$J$7:$AG$150,KL$1,0),"")</f>
        <v/>
      </c>
      <c r="KM23" s="430" t="str">
        <f>IFERROR(VLOOKUP($E23,'[13]Din Costos CFE'!$J$7:$AG$150,KM$1,0),"")</f>
        <v/>
      </c>
      <c r="KN23" s="430" t="str">
        <f>IFERROR(VLOOKUP($E23,'[13]Din Costos CFE'!$J$7:$AG$150,KN$1,0),"")</f>
        <v/>
      </c>
      <c r="KO23" s="431">
        <f t="shared" si="15"/>
        <v>0</v>
      </c>
      <c r="KP23" s="431">
        <f t="shared" si="16"/>
        <v>0</v>
      </c>
      <c r="KQ23" s="431">
        <f t="shared" si="17"/>
        <v>0</v>
      </c>
      <c r="KR23" s="432" t="str">
        <f>IFERROR(VLOOKUP($E23,'[13]Din Costos CFE'!$A$6:$G$150,4,0),"")</f>
        <v/>
      </c>
      <c r="KS23" s="432" t="str">
        <f>IFERROR(VLOOKUP($E23,'[13]Din Costos CFE'!$A$6:$G$150,5,0),"")</f>
        <v/>
      </c>
      <c r="KT23" s="432" t="str">
        <f>IFERROR(VLOOKUP($E23,'[13]Din Costos CFE'!$A$6:$G$150,6,0),"")</f>
        <v/>
      </c>
      <c r="KU23" s="433" t="str">
        <f t="shared" si="18"/>
        <v/>
      </c>
      <c r="KV23" s="434" t="str">
        <f t="shared" si="19"/>
        <v/>
      </c>
      <c r="KW23" s="435" t="str">
        <f t="shared" si="20"/>
        <v/>
      </c>
      <c r="KX23" s="435"/>
      <c r="KY23" s="436" t="str">
        <f>IFERROR(VLOOKUP($E23,'[13]Detalle Costos CENACE'!$E:$IT,248,0),"")</f>
        <v/>
      </c>
      <c r="KZ23" s="414">
        <f t="shared" si="21"/>
        <v>90</v>
      </c>
      <c r="LA23" s="434" t="str">
        <f t="shared" si="22"/>
        <v/>
      </c>
      <c r="LB23" s="434" t="str">
        <f t="shared" si="23"/>
        <v/>
      </c>
      <c r="LC23" s="414">
        <f t="shared" si="24"/>
        <v>1</v>
      </c>
      <c r="LD23" s="429" t="str">
        <f>IFERROR(VLOOKUP($E23,'[13]Actualización de costos CENACE'!$A:$G,7,0),"")</f>
        <v/>
      </c>
      <c r="LE23" s="414" t="s">
        <v>6000</v>
      </c>
      <c r="LF23" s="414" t="s">
        <v>5777</v>
      </c>
    </row>
    <row r="24" spans="1:318" s="414" customFormat="1" ht="15" customHeight="1">
      <c r="A24" s="413" t="s">
        <v>5638</v>
      </c>
      <c r="B24" s="414">
        <v>661</v>
      </c>
      <c r="C24" s="414" t="s">
        <v>6261</v>
      </c>
      <c r="D24" s="414" t="s">
        <v>6262</v>
      </c>
      <c r="E24" s="414">
        <v>661</v>
      </c>
      <c r="F24" s="414">
        <v>71</v>
      </c>
      <c r="G24" s="414" t="s">
        <v>6077</v>
      </c>
      <c r="H24" s="414" t="s">
        <v>6078</v>
      </c>
      <c r="I24" s="415" t="s">
        <v>5782</v>
      </c>
      <c r="J24" s="415">
        <v>1</v>
      </c>
      <c r="K24" s="415" t="str">
        <f t="shared" si="27"/>
        <v>Sí</v>
      </c>
      <c r="L24" s="415"/>
      <c r="M24" s="415" t="str">
        <f t="shared" si="2"/>
        <v>3a</v>
      </c>
      <c r="N24" s="415"/>
      <c r="O24" s="415"/>
      <c r="P24" s="415"/>
      <c r="Q24" s="415">
        <v>1</v>
      </c>
      <c r="R24" s="415" t="str">
        <f t="shared" si="3"/>
        <v>Sí</v>
      </c>
      <c r="S24" s="415"/>
      <c r="T24" s="415"/>
      <c r="U24" s="415"/>
      <c r="V24" s="413" t="s">
        <v>5105</v>
      </c>
      <c r="W24" s="414" t="s">
        <v>5916</v>
      </c>
      <c r="X24" s="414">
        <f t="shared" si="4"/>
        <v>1.5</v>
      </c>
      <c r="Y24" s="414">
        <f t="shared" si="5"/>
        <v>450</v>
      </c>
      <c r="Z24" s="416" t="str">
        <f t="shared" si="6"/>
        <v/>
      </c>
      <c r="AA24" s="416">
        <f t="shared" si="7"/>
        <v>0</v>
      </c>
      <c r="AB24" s="417">
        <f t="shared" si="8"/>
        <v>0</v>
      </c>
      <c r="AC24" s="414" t="s">
        <v>6079</v>
      </c>
      <c r="AD24" s="414" t="s">
        <v>6079</v>
      </c>
      <c r="AE24" s="414" t="e">
        <f>+VLOOKUP($D24,'[12]Ramón Países '!$A:$E,4,0)</f>
        <v>#N/A</v>
      </c>
      <c r="AF24" s="414" t="s">
        <v>5646</v>
      </c>
      <c r="AG24" s="414" t="e">
        <f>+VLOOKUP($D24,'[12]Ramón Países '!$A:$E,5,0)</f>
        <v>#N/A</v>
      </c>
      <c r="AH24" s="414" t="s">
        <v>12642</v>
      </c>
      <c r="AI24" s="414" t="s">
        <v>6081</v>
      </c>
      <c r="AJ24" s="414" t="s">
        <v>6081</v>
      </c>
      <c r="AK24" s="414" t="s">
        <v>5698</v>
      </c>
      <c r="AL24" s="414" t="s">
        <v>6082</v>
      </c>
      <c r="AM24" s="414" t="s">
        <v>6083</v>
      </c>
      <c r="AN24" s="414" t="s">
        <v>3320</v>
      </c>
      <c r="AO24" s="414" t="s">
        <v>6084</v>
      </c>
      <c r="AP24" s="414" t="s">
        <v>5698</v>
      </c>
      <c r="AQ24" s="414" t="s">
        <v>6085</v>
      </c>
      <c r="AR24" s="414" t="s">
        <v>6086</v>
      </c>
      <c r="AS24" s="414" t="s">
        <v>6087</v>
      </c>
      <c r="AT24" s="414" t="s">
        <v>733</v>
      </c>
      <c r="AU24" s="414" t="s">
        <v>733</v>
      </c>
      <c r="AV24" s="414" t="s">
        <v>1214</v>
      </c>
      <c r="AW24" s="414" t="s">
        <v>5810</v>
      </c>
      <c r="AX24" s="414" t="s">
        <v>6088</v>
      </c>
      <c r="AY24" s="414" t="s">
        <v>733</v>
      </c>
      <c r="AZ24" s="414" t="s">
        <v>6089</v>
      </c>
      <c r="BA24" s="414" t="s">
        <v>6090</v>
      </c>
      <c r="BB24" s="414" t="s">
        <v>6091</v>
      </c>
      <c r="BC24" s="414" t="s">
        <v>6092</v>
      </c>
      <c r="BD24" s="414" t="s">
        <v>6093</v>
      </c>
      <c r="BE24" s="414" t="s">
        <v>6094</v>
      </c>
      <c r="BF24" s="415" t="s">
        <v>1214</v>
      </c>
      <c r="BG24" s="414" t="s">
        <v>3320</v>
      </c>
      <c r="BI24" s="414" t="s">
        <v>2043</v>
      </c>
      <c r="BJ24" s="414" t="s">
        <v>2043</v>
      </c>
      <c r="BK24" s="414" t="s">
        <v>5798</v>
      </c>
      <c r="BL24" s="414" t="s">
        <v>6263</v>
      </c>
      <c r="BM24" s="415">
        <v>400</v>
      </c>
      <c r="BN24" s="414" t="s">
        <v>5936</v>
      </c>
      <c r="BO24" s="418" t="s">
        <v>12667</v>
      </c>
      <c r="BP24" s="414">
        <v>18</v>
      </c>
      <c r="BQ24" s="414">
        <v>2028</v>
      </c>
      <c r="BR24" s="414">
        <v>300</v>
      </c>
      <c r="BS24" s="415">
        <v>300</v>
      </c>
      <c r="BT24" s="414" t="s">
        <v>5666</v>
      </c>
      <c r="BU24" s="414">
        <v>67</v>
      </c>
      <c r="BV24" s="415">
        <v>1125</v>
      </c>
      <c r="BW24" s="419">
        <v>0.42808219178082191</v>
      </c>
      <c r="BX24" s="420" t="s">
        <v>910</v>
      </c>
      <c r="BY24" s="414" t="s">
        <v>733</v>
      </c>
      <c r="CA24" s="414" t="s">
        <v>3320</v>
      </c>
      <c r="CB24" s="414" t="s">
        <v>3320</v>
      </c>
      <c r="CC24" s="414" t="s">
        <v>3320</v>
      </c>
      <c r="CD24" s="414" t="s">
        <v>3320</v>
      </c>
      <c r="CE24" s="414" t="s">
        <v>3320</v>
      </c>
      <c r="CF24" s="414" t="s">
        <v>3320</v>
      </c>
      <c r="CG24" s="414" t="s">
        <v>3320</v>
      </c>
      <c r="CH24" s="414" t="s">
        <v>3320</v>
      </c>
      <c r="CI24" s="414" t="s">
        <v>3320</v>
      </c>
      <c r="CJ24" s="414" t="s">
        <v>3320</v>
      </c>
      <c r="CL24" s="414" t="s">
        <v>3320</v>
      </c>
      <c r="CM24" s="414" t="s">
        <v>3320</v>
      </c>
      <c r="CN24" s="414" t="s">
        <v>3320</v>
      </c>
      <c r="CO24" s="414" t="s">
        <v>3320</v>
      </c>
      <c r="CP24" s="414" t="s">
        <v>3320</v>
      </c>
      <c r="CQ24" s="414" t="e">
        <f t="shared" si="25"/>
        <v>#VALUE!</v>
      </c>
      <c r="CR24" s="414" t="s">
        <v>3320</v>
      </c>
      <c r="CS24" s="414" t="s">
        <v>3320</v>
      </c>
      <c r="CT24" s="414" t="s">
        <v>3320</v>
      </c>
      <c r="CU24" s="414" t="s">
        <v>3320</v>
      </c>
      <c r="CV24" s="414">
        <v>4.3</v>
      </c>
      <c r="CW24" s="414">
        <v>10.5</v>
      </c>
      <c r="CX24" s="414" t="s">
        <v>733</v>
      </c>
      <c r="CY24" s="414" t="s">
        <v>5937</v>
      </c>
      <c r="CZ24" s="414">
        <v>42.8</v>
      </c>
      <c r="DA24" s="414" t="s">
        <v>733</v>
      </c>
      <c r="DB24" s="414" t="s">
        <v>733</v>
      </c>
      <c r="DC24" s="414" t="s">
        <v>733</v>
      </c>
      <c r="DD24" s="414">
        <v>3749</v>
      </c>
      <c r="DE24" s="414">
        <v>3262</v>
      </c>
      <c r="DF24" s="414" t="s">
        <v>6264</v>
      </c>
      <c r="DG24" s="414">
        <v>365</v>
      </c>
      <c r="DH24" s="414">
        <v>90</v>
      </c>
      <c r="DI24" s="414">
        <v>98.5</v>
      </c>
      <c r="DJ24" s="414">
        <v>35</v>
      </c>
      <c r="DK24" s="414" t="s">
        <v>12668</v>
      </c>
      <c r="DL24" s="414">
        <v>2</v>
      </c>
      <c r="DM24" s="414">
        <f t="shared" si="26"/>
        <v>2027</v>
      </c>
      <c r="DN24" s="414">
        <v>27</v>
      </c>
      <c r="DO24" s="414" t="s">
        <v>6265</v>
      </c>
      <c r="DP24" s="414">
        <v>5093</v>
      </c>
      <c r="DR24" s="414" t="s">
        <v>3320</v>
      </c>
      <c r="DS24" s="414" t="s">
        <v>3320</v>
      </c>
      <c r="DT24" s="414" t="s">
        <v>3320</v>
      </c>
      <c r="DU24" s="414" t="s">
        <v>3320</v>
      </c>
      <c r="DV24" s="414" t="s">
        <v>3320</v>
      </c>
      <c r="DW24" s="414" t="s">
        <v>3320</v>
      </c>
      <c r="DX24" s="414" t="s">
        <v>3320</v>
      </c>
      <c r="DY24" s="414" t="s">
        <v>3320</v>
      </c>
      <c r="DZ24" s="414" t="s">
        <v>3320</v>
      </c>
      <c r="EA24" s="414" t="s">
        <v>3320</v>
      </c>
      <c r="EB24" s="414" t="s">
        <v>3320</v>
      </c>
      <c r="EC24" s="414" t="s">
        <v>3320</v>
      </c>
      <c r="ED24" s="414" t="s">
        <v>3320</v>
      </c>
      <c r="EE24" s="414" t="s">
        <v>3320</v>
      </c>
      <c r="EF24" s="414" t="s">
        <v>3320</v>
      </c>
      <c r="EG24" s="414" t="s">
        <v>3320</v>
      </c>
      <c r="EH24" s="414" t="s">
        <v>3320</v>
      </c>
      <c r="EI24" s="414" t="s">
        <v>3320</v>
      </c>
      <c r="EJ24" s="414" t="s">
        <v>3320</v>
      </c>
      <c r="EK24" s="414" t="s">
        <v>3320</v>
      </c>
      <c r="EL24" s="414" t="s">
        <v>3320</v>
      </c>
      <c r="EM24" s="414" t="s">
        <v>3320</v>
      </c>
      <c r="EN24" s="414" t="s">
        <v>3320</v>
      </c>
      <c r="EO24" s="414" t="s">
        <v>3320</v>
      </c>
      <c r="EP24" s="414" t="s">
        <v>3320</v>
      </c>
      <c r="EQ24" s="414" t="s">
        <v>3320</v>
      </c>
      <c r="ER24" s="414" t="s">
        <v>3320</v>
      </c>
      <c r="ES24" s="414" t="s">
        <v>3320</v>
      </c>
      <c r="ET24" s="414" t="s">
        <v>3320</v>
      </c>
      <c r="EU24" s="414" t="s">
        <v>3320</v>
      </c>
      <c r="EV24" s="414" t="s">
        <v>3320</v>
      </c>
      <c r="EW24" s="414" t="s">
        <v>3320</v>
      </c>
      <c r="EX24" s="414" t="s">
        <v>3320</v>
      </c>
      <c r="EY24" s="414" t="s">
        <v>3320</v>
      </c>
      <c r="EZ24" s="414" t="s">
        <v>3320</v>
      </c>
      <c r="FA24" s="414" t="s">
        <v>3320</v>
      </c>
      <c r="FB24" s="414" t="s">
        <v>3320</v>
      </c>
      <c r="FC24" s="414" t="s">
        <v>3320</v>
      </c>
      <c r="FD24" s="414" t="s">
        <v>3320</v>
      </c>
      <c r="FE24" s="414" t="s">
        <v>3320</v>
      </c>
      <c r="FF24" s="414" t="s">
        <v>3320</v>
      </c>
      <c r="FG24" s="414" t="s">
        <v>3320</v>
      </c>
      <c r="FH24" s="414" t="s">
        <v>3320</v>
      </c>
      <c r="FI24" s="414" t="s">
        <v>3320</v>
      </c>
      <c r="FJ24" s="414" t="s">
        <v>3320</v>
      </c>
      <c r="FK24" s="414" t="s">
        <v>3320</v>
      </c>
      <c r="FL24" s="414" t="s">
        <v>3320</v>
      </c>
      <c r="FM24" s="414" t="s">
        <v>3320</v>
      </c>
      <c r="FN24" s="414" t="s">
        <v>3320</v>
      </c>
      <c r="FO24" s="421">
        <v>542000000</v>
      </c>
      <c r="FP24" s="421">
        <f t="shared" si="9"/>
        <v>542</v>
      </c>
      <c r="FQ24" s="414" t="s">
        <v>733</v>
      </c>
      <c r="FR24" s="414" t="s">
        <v>733</v>
      </c>
      <c r="FS24" s="414" t="s">
        <v>733</v>
      </c>
      <c r="FT24" s="414" t="s">
        <v>733</v>
      </c>
      <c r="FU24" s="414" t="s">
        <v>5106</v>
      </c>
      <c r="FV24" s="414" t="s">
        <v>6266</v>
      </c>
      <c r="FW24" s="414" t="s">
        <v>6267</v>
      </c>
      <c r="FX24" s="422" t="s">
        <v>6263</v>
      </c>
      <c r="FY24" s="423">
        <v>400</v>
      </c>
      <c r="FZ24" s="414" t="s">
        <v>6268</v>
      </c>
      <c r="GA24" s="421">
        <v>542.41</v>
      </c>
      <c r="GB24" s="421">
        <v>30.98</v>
      </c>
      <c r="GC24" s="421">
        <v>13.02</v>
      </c>
      <c r="GD24" s="421">
        <v>0.97</v>
      </c>
      <c r="GE24" s="414" t="s">
        <v>6269</v>
      </c>
      <c r="GF24" s="414" t="s">
        <v>733</v>
      </c>
      <c r="GG24" s="414" t="s">
        <v>733</v>
      </c>
      <c r="GH24" s="414" t="s">
        <v>6270</v>
      </c>
      <c r="GI24" s="414" t="s">
        <v>733</v>
      </c>
      <c r="GJ24" s="414" t="s">
        <v>733</v>
      </c>
      <c r="GK24" s="414" t="s">
        <v>733</v>
      </c>
      <c r="GL24" s="414" t="s">
        <v>733</v>
      </c>
      <c r="GM24" s="414" t="s">
        <v>733</v>
      </c>
      <c r="GN24" s="424" t="s">
        <v>5676</v>
      </c>
      <c r="GO24" s="414" t="s">
        <v>3320</v>
      </c>
      <c r="GP24" s="414" t="s">
        <v>733</v>
      </c>
      <c r="GQ24" s="414" t="s">
        <v>5721</v>
      </c>
      <c r="GR24" s="414" t="s">
        <v>733</v>
      </c>
      <c r="GS24" s="414" t="s">
        <v>5679</v>
      </c>
      <c r="GT24" s="414" t="s">
        <v>3320</v>
      </c>
      <c r="GU24" s="414" t="s">
        <v>3320</v>
      </c>
      <c r="GV24" s="414">
        <v>1</v>
      </c>
      <c r="GW24" s="414" t="s">
        <v>1214</v>
      </c>
      <c r="GX24" s="414" t="s">
        <v>1214</v>
      </c>
      <c r="GY24" s="414" t="s">
        <v>3320</v>
      </c>
      <c r="GZ24" s="414" t="s">
        <v>733</v>
      </c>
      <c r="HA24" s="414" t="s">
        <v>3320</v>
      </c>
      <c r="HB24" s="414" t="s">
        <v>6271</v>
      </c>
      <c r="HC24" s="414" t="s">
        <v>6272</v>
      </c>
      <c r="HD24" s="414" t="s">
        <v>6273</v>
      </c>
      <c r="HE24" s="414" t="s">
        <v>6273</v>
      </c>
      <c r="HF24" s="414" t="s">
        <v>5684</v>
      </c>
      <c r="HG24" s="414" t="s">
        <v>733</v>
      </c>
      <c r="HH24" s="414" t="s">
        <v>1214</v>
      </c>
      <c r="HI24" s="414" t="s">
        <v>12669</v>
      </c>
      <c r="HJ24" s="414" t="s">
        <v>12670</v>
      </c>
      <c r="HK24" s="414" t="s">
        <v>5685</v>
      </c>
      <c r="HL24" s="414" t="s">
        <v>3320</v>
      </c>
      <c r="HM24" s="414" t="s">
        <v>3320</v>
      </c>
      <c r="HN24" s="414" t="s">
        <v>3320</v>
      </c>
      <c r="HO24" s="414" t="s">
        <v>3320</v>
      </c>
      <c r="HP24" s="414" t="s">
        <v>3320</v>
      </c>
      <c r="HQ24" s="414" t="s">
        <v>3320</v>
      </c>
      <c r="HR24" s="414" t="s">
        <v>3320</v>
      </c>
      <c r="HS24" s="414" t="s">
        <v>3320</v>
      </c>
      <c r="HT24" s="414" t="s">
        <v>3320</v>
      </c>
      <c r="HU24" s="414" t="s">
        <v>3320</v>
      </c>
      <c r="HV24" s="414" t="s">
        <v>3320</v>
      </c>
      <c r="HW24" s="414" t="s">
        <v>3320</v>
      </c>
      <c r="HX24" s="414" t="s">
        <v>3320</v>
      </c>
      <c r="HY24" s="414" t="s">
        <v>3320</v>
      </c>
      <c r="HZ24" s="414" t="s">
        <v>3320</v>
      </c>
      <c r="IA24" s="414" t="s">
        <v>3320</v>
      </c>
      <c r="IB24" s="414" t="s">
        <v>3320</v>
      </c>
      <c r="IC24" s="414" t="s">
        <v>3320</v>
      </c>
      <c r="ID24" s="414" t="s">
        <v>3320</v>
      </c>
      <c r="IE24" s="414" t="s">
        <v>3320</v>
      </c>
      <c r="IF24" s="414" t="s">
        <v>3320</v>
      </c>
      <c r="IG24" s="414" t="s">
        <v>3320</v>
      </c>
      <c r="IH24" s="414" t="s">
        <v>3320</v>
      </c>
      <c r="II24" s="414" t="s">
        <v>3320</v>
      </c>
      <c r="IJ24" s="414" t="s">
        <v>3320</v>
      </c>
      <c r="IK24" s="414" t="s">
        <v>3320</v>
      </c>
      <c r="IL24" s="414" t="s">
        <v>3320</v>
      </c>
      <c r="IM24" s="414" t="s">
        <v>3320</v>
      </c>
      <c r="IN24" s="414" t="s">
        <v>3320</v>
      </c>
      <c r="IO24" s="414" t="s">
        <v>3320</v>
      </c>
      <c r="IP24" s="414" t="s">
        <v>3320</v>
      </c>
      <c r="IQ24" s="414" t="s">
        <v>3320</v>
      </c>
      <c r="IR24" s="414" t="s">
        <v>3320</v>
      </c>
      <c r="IS24" s="414" t="s">
        <v>3320</v>
      </c>
      <c r="IT24" s="414" t="s">
        <v>3320</v>
      </c>
      <c r="IU24" s="414" t="s">
        <v>3320</v>
      </c>
      <c r="IV24" s="414" t="s">
        <v>3320</v>
      </c>
      <c r="IW24" s="414" t="s">
        <v>3320</v>
      </c>
      <c r="IX24" s="414" t="s">
        <v>5773</v>
      </c>
      <c r="IY24" s="415" t="s">
        <v>5774</v>
      </c>
      <c r="IZ24" s="415" t="s">
        <v>5774</v>
      </c>
      <c r="JA24" s="414" t="s">
        <v>5775</v>
      </c>
      <c r="JB24" s="414" t="str">
        <f>IFERROR(VLOOKUP($E24,'[12]Resumen costos RNT id'!$D:$J,3,0),"")</f>
        <v/>
      </c>
      <c r="JC24" s="421" t="str">
        <f>IFERROR(VLOOKUP($E24,'[12]Resumen costos RNT id'!$D:$J,4,0),"")</f>
        <v/>
      </c>
      <c r="JD24" s="421" t="str">
        <f>IFERROR(VLOOKUP($E24,'[12]Resumen costos RNT id'!$D:$J,5,0),"")</f>
        <v/>
      </c>
      <c r="JE24" s="421" t="str">
        <f>IFERROR(VLOOKUP($E24,'[12]Resumen costos RNT id'!$D:$J,6,0),"")</f>
        <v/>
      </c>
      <c r="JF24" s="416" t="str">
        <f>IFERROR(VLOOKUP($E24,'[12]Resumen costos RNT id'!$D:$J,7,0),"")</f>
        <v/>
      </c>
      <c r="JG24" s="428" t="str">
        <f t="shared" si="10"/>
        <v/>
      </c>
      <c r="JH24" s="428" t="str">
        <f t="shared" si="11"/>
        <v/>
      </c>
      <c r="JI24" s="428" t="str">
        <f t="shared" si="11"/>
        <v/>
      </c>
      <c r="JJ24" s="428">
        <f t="shared" si="12"/>
        <v>0</v>
      </c>
      <c r="JK24" s="428">
        <f t="shared" si="13"/>
        <v>0</v>
      </c>
      <c r="JL24" s="414" t="s">
        <v>202</v>
      </c>
      <c r="JO24" s="414" t="s">
        <v>202</v>
      </c>
      <c r="JP24" s="414">
        <v>7</v>
      </c>
      <c r="JQ24" s="414">
        <f t="shared" si="28"/>
        <v>0</v>
      </c>
      <c r="JR24" s="429" t="str">
        <f>IFERROR(VLOOKUP($E24,'[13]Actualización de costos CENACE'!$A:$G,2,0),"")</f>
        <v/>
      </c>
      <c r="JS24" s="429" t="str">
        <f>IFERROR(VLOOKUP($E24,'[13]Actualización de costos CENACE'!$A:$G,3,0),"")</f>
        <v/>
      </c>
      <c r="JT24" s="429" t="str">
        <f>IFERROR(VLOOKUP($E24,'[13]Actualización de costos CENACE'!$A:$G,4,0),"")</f>
        <v/>
      </c>
      <c r="JU24" s="429" t="str">
        <f>IFERROR(VLOOKUP($E24,'[13]Actualización de costos CENACE'!$A:$G,5,0),"")</f>
        <v/>
      </c>
      <c r="JV24" s="429" t="str">
        <f>IFERROR(VLOOKUP($E24,'[13]Actualización de costos CENACE'!$A:$G,6,0),"")</f>
        <v/>
      </c>
      <c r="JW24" s="430" t="str">
        <f>IFERROR(VLOOKUP($E24,'[13]Din Costos CFE'!$J$7:$AG$150,JW$1,0),"")</f>
        <v/>
      </c>
      <c r="JX24" s="430" t="str">
        <f>IFERROR(VLOOKUP($E24,'[13]Din Costos CFE'!$J$7:$AG$150,JX$1,0),"")</f>
        <v/>
      </c>
      <c r="JY24" s="430" t="str">
        <f>IFERROR(VLOOKUP($E24,'[13]Din Costos CFE'!$J$7:$AG$150,JY$1,0),"")</f>
        <v/>
      </c>
      <c r="JZ24" s="430" t="str">
        <f>IFERROR(VLOOKUP($E24,'[13]Din Costos CFE'!$J$7:$AG$150,JZ$1,0),"")</f>
        <v/>
      </c>
      <c r="KA24" s="430" t="str">
        <f>IFERROR(VLOOKUP($E24,'[13]Din Costos CFE'!$J$7:$AG$150,KA$1,0),"")</f>
        <v/>
      </c>
      <c r="KB24" s="430" t="str">
        <f>IFERROR(VLOOKUP($E24,'[13]Din Costos CFE'!$J$7:$AG$150,KB$1,0),"")</f>
        <v/>
      </c>
      <c r="KC24" s="430" t="str">
        <f>IFERROR(VLOOKUP($E24,'[13]Din Costos CFE'!$J$7:$AG$150,KC$1,0),"")</f>
        <v/>
      </c>
      <c r="KD24" s="430" t="str">
        <f>IFERROR(VLOOKUP($E24,'[13]Din Costos CFE'!$J$7:$AG$150,KD$1,0),"")</f>
        <v/>
      </c>
      <c r="KE24" s="430" t="str">
        <f>IFERROR(VLOOKUP($E24,'[13]Din Costos CFE'!$J$7:$AG$150,KE$1,0),"")</f>
        <v/>
      </c>
      <c r="KF24" s="430" t="str">
        <f>IFERROR(VLOOKUP($E24,'[13]Din Costos CFE'!$J$7:$AG$150,KF$1,0),"")</f>
        <v/>
      </c>
      <c r="KG24" s="430" t="str">
        <f>IFERROR(VLOOKUP($E24,'[13]Din Costos CFE'!$J$7:$AG$150,KG$1,0),"")</f>
        <v/>
      </c>
      <c r="KH24" s="430" t="str">
        <f>IFERROR(VLOOKUP($E24,'[13]Din Costos CFE'!$J$7:$AG$150,KH$1,0),"")</f>
        <v/>
      </c>
      <c r="KI24" s="430" t="str">
        <f>IFERROR(VLOOKUP($E24,'[13]Din Costos CFE'!$J$7:$AG$150,KI$1,0),"")</f>
        <v/>
      </c>
      <c r="KJ24" s="430" t="str">
        <f>IFERROR(VLOOKUP($E24,'[13]Din Costos CFE'!$J$7:$AG$150,KJ$1,0),"")</f>
        <v/>
      </c>
      <c r="KK24" s="430" t="str">
        <f>IFERROR(VLOOKUP($E24,'[13]Din Costos CFE'!$J$7:$AG$150,KK$1,0),"")</f>
        <v/>
      </c>
      <c r="KL24" s="430" t="str">
        <f>IFERROR(VLOOKUP($E24,'[13]Din Costos CFE'!$J$7:$AG$150,KL$1,0),"")</f>
        <v/>
      </c>
      <c r="KM24" s="430" t="str">
        <f>IFERROR(VLOOKUP($E24,'[13]Din Costos CFE'!$J$7:$AG$150,KM$1,0),"")</f>
        <v/>
      </c>
      <c r="KN24" s="430" t="str">
        <f>IFERROR(VLOOKUP($E24,'[13]Din Costos CFE'!$J$7:$AG$150,KN$1,0),"")</f>
        <v/>
      </c>
      <c r="KO24" s="431">
        <f t="shared" si="15"/>
        <v>0</v>
      </c>
      <c r="KP24" s="431">
        <f t="shared" si="16"/>
        <v>0</v>
      </c>
      <c r="KQ24" s="431">
        <f t="shared" si="17"/>
        <v>0</v>
      </c>
      <c r="KR24" s="432" t="str">
        <f>IFERROR(VLOOKUP($E24,'[13]Din Costos CFE'!$A$6:$G$150,4,0),"")</f>
        <v/>
      </c>
      <c r="KS24" s="432" t="str">
        <f>IFERROR(VLOOKUP($E24,'[13]Din Costos CFE'!$A$6:$G$150,5,0),"")</f>
        <v/>
      </c>
      <c r="KT24" s="432" t="str">
        <f>IFERROR(VLOOKUP($E24,'[13]Din Costos CFE'!$A$6:$G$150,6,0),"")</f>
        <v/>
      </c>
      <c r="KU24" s="433" t="str">
        <f t="shared" si="18"/>
        <v/>
      </c>
      <c r="KV24" s="434" t="str">
        <f t="shared" si="19"/>
        <v/>
      </c>
      <c r="KW24" s="435" t="str">
        <f t="shared" si="20"/>
        <v/>
      </c>
      <c r="KX24" s="435"/>
      <c r="KY24" s="436" t="str">
        <f>IFERROR(VLOOKUP($E24,'[13]Detalle Costos CENACE'!$E:$IT,248,0),"")</f>
        <v/>
      </c>
      <c r="KZ24" s="414">
        <f t="shared" si="21"/>
        <v>450</v>
      </c>
      <c r="LA24" s="434" t="str">
        <f t="shared" si="22"/>
        <v/>
      </c>
      <c r="LB24" s="434" t="str">
        <f t="shared" si="23"/>
        <v/>
      </c>
      <c r="LC24" s="414">
        <f t="shared" si="24"/>
        <v>1</v>
      </c>
      <c r="LD24" s="429" t="str">
        <f>IFERROR(VLOOKUP($E24,'[13]Actualización de costos CENACE'!$A:$G,7,0),"")</f>
        <v/>
      </c>
    </row>
    <row r="25" spans="1:318" s="414" customFormat="1" ht="15" customHeight="1">
      <c r="A25" s="413" t="s">
        <v>5638</v>
      </c>
      <c r="B25" s="414">
        <v>856</v>
      </c>
      <c r="C25" s="414" t="s">
        <v>6274</v>
      </c>
      <c r="D25" s="414" t="s">
        <v>6275</v>
      </c>
      <c r="E25" s="414">
        <v>856</v>
      </c>
      <c r="G25" s="414" t="s">
        <v>6276</v>
      </c>
      <c r="H25" s="414" t="s">
        <v>6277</v>
      </c>
      <c r="I25" s="415">
        <v>4</v>
      </c>
      <c r="J25" s="415"/>
      <c r="K25" s="415" t="str">
        <f t="shared" si="27"/>
        <v>No</v>
      </c>
      <c r="L25" s="415"/>
      <c r="M25" s="415">
        <v>3</v>
      </c>
      <c r="N25" s="415"/>
      <c r="O25" s="415"/>
      <c r="P25" s="415"/>
      <c r="Q25" s="415">
        <v>1</v>
      </c>
      <c r="R25" s="415" t="str">
        <f t="shared" si="3"/>
        <v>Sí</v>
      </c>
      <c r="S25" s="415"/>
      <c r="T25" s="415"/>
      <c r="U25" s="415"/>
      <c r="V25" s="414" t="s">
        <v>5231</v>
      </c>
      <c r="W25" s="414" t="s">
        <v>5643</v>
      </c>
      <c r="X25" s="414">
        <f t="shared" si="4"/>
        <v>1</v>
      </c>
      <c r="Y25" s="414">
        <f t="shared" si="5"/>
        <v>88</v>
      </c>
      <c r="Z25" s="416" t="str">
        <f t="shared" si="6"/>
        <v/>
      </c>
      <c r="AA25" s="416">
        <f t="shared" si="7"/>
        <v>0</v>
      </c>
      <c r="AB25" s="417">
        <f t="shared" si="8"/>
        <v>0</v>
      </c>
      <c r="AC25" s="414" t="s">
        <v>6278</v>
      </c>
      <c r="AD25" s="414" t="s">
        <v>6279</v>
      </c>
      <c r="AE25" s="414" t="e">
        <f>+VLOOKUP($D25,'[12]Ramón Países '!$A:$E,4,0)</f>
        <v>#N/A</v>
      </c>
      <c r="AF25" s="414" t="s">
        <v>5646</v>
      </c>
      <c r="AG25" s="414" t="e">
        <f>+VLOOKUP($D25,'[12]Ramón Países '!$A:$E,5,0)</f>
        <v>#N/A</v>
      </c>
      <c r="AH25" s="414" t="s">
        <v>6278</v>
      </c>
      <c r="AI25" s="414" t="s">
        <v>5698</v>
      </c>
      <c r="AJ25" s="414" t="s">
        <v>6280</v>
      </c>
      <c r="AK25" s="414" t="s">
        <v>6281</v>
      </c>
      <c r="AL25" s="414" t="s">
        <v>6282</v>
      </c>
      <c r="AM25" s="414" t="s">
        <v>6283</v>
      </c>
      <c r="AN25" s="414" t="s">
        <v>3320</v>
      </c>
      <c r="AO25" s="414" t="s">
        <v>6284</v>
      </c>
      <c r="AP25" s="414" t="s">
        <v>6285</v>
      </c>
      <c r="AQ25" s="414" t="s">
        <v>6286</v>
      </c>
      <c r="AR25" s="414" t="s">
        <v>6287</v>
      </c>
      <c r="AS25" s="414" t="s">
        <v>6288</v>
      </c>
      <c r="AT25" s="414" t="s">
        <v>733</v>
      </c>
      <c r="AU25" s="414" t="s">
        <v>733</v>
      </c>
      <c r="AV25" s="414" t="s">
        <v>733</v>
      </c>
      <c r="AW25" s="414" t="s">
        <v>3320</v>
      </c>
      <c r="AX25" s="414" t="s">
        <v>6289</v>
      </c>
      <c r="AY25" s="414" t="s">
        <v>733</v>
      </c>
      <c r="AZ25" s="414" t="s">
        <v>6290</v>
      </c>
      <c r="BA25" s="414" t="s">
        <v>6291</v>
      </c>
      <c r="BB25" s="414" t="s">
        <v>6292</v>
      </c>
      <c r="BC25" s="414" t="s">
        <v>6293</v>
      </c>
      <c r="BD25" s="414" t="s">
        <v>6294</v>
      </c>
      <c r="BE25" s="414" t="s">
        <v>6295</v>
      </c>
      <c r="BF25" s="415" t="s">
        <v>1214</v>
      </c>
      <c r="BG25" s="414" t="s">
        <v>3320</v>
      </c>
      <c r="BI25" s="414" t="s">
        <v>5955</v>
      </c>
      <c r="BJ25" s="414" t="s">
        <v>5955</v>
      </c>
      <c r="BK25" s="414" t="s">
        <v>3623</v>
      </c>
      <c r="BL25" s="414" t="s">
        <v>6296</v>
      </c>
      <c r="BM25" s="415">
        <v>230</v>
      </c>
      <c r="BN25" s="414" t="s">
        <v>5712</v>
      </c>
      <c r="BO25" s="418" t="s">
        <v>12671</v>
      </c>
      <c r="BP25" s="414">
        <v>45</v>
      </c>
      <c r="BQ25" s="414">
        <v>2029</v>
      </c>
      <c r="BR25" s="414">
        <v>88</v>
      </c>
      <c r="BS25" s="415">
        <v>88</v>
      </c>
      <c r="BT25" s="414" t="s">
        <v>5666</v>
      </c>
      <c r="BU25" s="414">
        <v>173250</v>
      </c>
      <c r="BV25" s="415">
        <v>282.36</v>
      </c>
      <c r="BW25" s="419">
        <v>0.36628268991282692</v>
      </c>
      <c r="BX25" s="420" t="s">
        <v>202</v>
      </c>
      <c r="BY25" s="414" t="s">
        <v>733</v>
      </c>
      <c r="CA25" s="414">
        <v>26.77</v>
      </c>
      <c r="CB25" s="414" t="s">
        <v>733</v>
      </c>
      <c r="CC25" s="414">
        <v>695</v>
      </c>
      <c r="CD25" s="414" t="s">
        <v>5667</v>
      </c>
      <c r="CE25" s="414" t="s">
        <v>5668</v>
      </c>
      <c r="CF25" s="414" t="s">
        <v>3320</v>
      </c>
      <c r="CG25" s="414" t="s">
        <v>733</v>
      </c>
      <c r="CH25" s="414" t="s">
        <v>1214</v>
      </c>
      <c r="CI25" s="414">
        <v>2345</v>
      </c>
      <c r="CJ25" s="414">
        <v>2345</v>
      </c>
      <c r="CK25" s="414" t="s">
        <v>6297</v>
      </c>
      <c r="CL25" s="414">
        <v>365</v>
      </c>
      <c r="CM25" s="414">
        <v>85.98</v>
      </c>
      <c r="CN25" s="414">
        <v>97</v>
      </c>
      <c r="CO25" s="414">
        <v>35</v>
      </c>
      <c r="CP25" s="414" t="s">
        <v>12672</v>
      </c>
      <c r="CQ25" s="414">
        <f t="shared" si="25"/>
        <v>2028</v>
      </c>
      <c r="CR25" s="414">
        <v>1.83</v>
      </c>
      <c r="CS25" s="414">
        <v>8</v>
      </c>
      <c r="CT25" s="414" t="s">
        <v>6298</v>
      </c>
      <c r="CU25" s="414">
        <v>762478</v>
      </c>
      <c r="CV25" s="414" t="s">
        <v>3320</v>
      </c>
      <c r="CW25" s="414" t="s">
        <v>3320</v>
      </c>
      <c r="CX25" s="414" t="s">
        <v>3320</v>
      </c>
      <c r="CY25" s="414" t="s">
        <v>3320</v>
      </c>
      <c r="CZ25" s="414" t="s">
        <v>3320</v>
      </c>
      <c r="DA25" s="414" t="s">
        <v>3320</v>
      </c>
      <c r="DB25" s="414" t="s">
        <v>3320</v>
      </c>
      <c r="DC25" s="414" t="s">
        <v>3320</v>
      </c>
      <c r="DD25" s="414" t="s">
        <v>3320</v>
      </c>
      <c r="DE25" s="414" t="s">
        <v>3320</v>
      </c>
      <c r="DG25" s="414" t="s">
        <v>3320</v>
      </c>
      <c r="DH25" s="414" t="s">
        <v>3320</v>
      </c>
      <c r="DI25" s="414" t="s">
        <v>3320</v>
      </c>
      <c r="DJ25" s="414" t="s">
        <v>3320</v>
      </c>
      <c r="DK25" s="414" t="s">
        <v>3320</v>
      </c>
      <c r="DL25" s="414" t="s">
        <v>3320</v>
      </c>
      <c r="DM25" s="414" t="e">
        <f t="shared" si="26"/>
        <v>#VALUE!</v>
      </c>
      <c r="DN25" s="414" t="s">
        <v>3320</v>
      </c>
      <c r="DO25" s="414" t="s">
        <v>3320</v>
      </c>
      <c r="DP25" s="414" t="s">
        <v>3320</v>
      </c>
      <c r="DR25" s="414" t="s">
        <v>3320</v>
      </c>
      <c r="DS25" s="414" t="s">
        <v>3320</v>
      </c>
      <c r="DT25" s="414" t="s">
        <v>3320</v>
      </c>
      <c r="DU25" s="414" t="s">
        <v>3320</v>
      </c>
      <c r="DV25" s="414" t="s">
        <v>3320</v>
      </c>
      <c r="DW25" s="414" t="s">
        <v>3320</v>
      </c>
      <c r="DX25" s="414" t="s">
        <v>3320</v>
      </c>
      <c r="DY25" s="414" t="s">
        <v>3320</v>
      </c>
      <c r="DZ25" s="414" t="s">
        <v>3320</v>
      </c>
      <c r="EA25" s="414" t="s">
        <v>3320</v>
      </c>
      <c r="EB25" s="414" t="s">
        <v>3320</v>
      </c>
      <c r="EC25" s="414" t="s">
        <v>3320</v>
      </c>
      <c r="ED25" s="414" t="s">
        <v>3320</v>
      </c>
      <c r="EE25" s="414" t="s">
        <v>3320</v>
      </c>
      <c r="EF25" s="414" t="s">
        <v>3320</v>
      </c>
      <c r="EG25" s="414" t="s">
        <v>3320</v>
      </c>
      <c r="EH25" s="414" t="s">
        <v>3320</v>
      </c>
      <c r="EI25" s="414" t="s">
        <v>3320</v>
      </c>
      <c r="EJ25" s="414" t="s">
        <v>3320</v>
      </c>
      <c r="EK25" s="414" t="s">
        <v>3320</v>
      </c>
      <c r="EL25" s="414" t="s">
        <v>3320</v>
      </c>
      <c r="EM25" s="414" t="s">
        <v>3320</v>
      </c>
      <c r="EN25" s="414" t="s">
        <v>3320</v>
      </c>
      <c r="EO25" s="414" t="s">
        <v>3320</v>
      </c>
      <c r="EP25" s="414" t="s">
        <v>3320</v>
      </c>
      <c r="EQ25" s="414" t="s">
        <v>3320</v>
      </c>
      <c r="ER25" s="414" t="s">
        <v>3320</v>
      </c>
      <c r="ES25" s="414" t="s">
        <v>3320</v>
      </c>
      <c r="ET25" s="414" t="s">
        <v>3320</v>
      </c>
      <c r="EU25" s="414" t="s">
        <v>3320</v>
      </c>
      <c r="EV25" s="414" t="s">
        <v>3320</v>
      </c>
      <c r="EW25" s="414" t="s">
        <v>3320</v>
      </c>
      <c r="EX25" s="414" t="s">
        <v>3320</v>
      </c>
      <c r="EY25" s="414" t="s">
        <v>3320</v>
      </c>
      <c r="EZ25" s="414" t="s">
        <v>3320</v>
      </c>
      <c r="FA25" s="414" t="s">
        <v>3320</v>
      </c>
      <c r="FB25" s="414" t="s">
        <v>3320</v>
      </c>
      <c r="FC25" s="414" t="s">
        <v>3320</v>
      </c>
      <c r="FD25" s="414" t="s">
        <v>3320</v>
      </c>
      <c r="FE25" s="414" t="s">
        <v>3320</v>
      </c>
      <c r="FF25" s="414" t="s">
        <v>3320</v>
      </c>
      <c r="FG25" s="414" t="s">
        <v>3320</v>
      </c>
      <c r="FH25" s="414" t="s">
        <v>3320</v>
      </c>
      <c r="FI25" s="414" t="s">
        <v>3320</v>
      </c>
      <c r="FJ25" s="414" t="s">
        <v>3320</v>
      </c>
      <c r="FK25" s="414" t="s">
        <v>3320</v>
      </c>
      <c r="FL25" s="414" t="s">
        <v>3320</v>
      </c>
      <c r="FM25" s="414" t="s">
        <v>3320</v>
      </c>
      <c r="FN25" s="414" t="s">
        <v>3320</v>
      </c>
      <c r="FO25" s="421">
        <v>96366419</v>
      </c>
      <c r="FP25" s="421">
        <f t="shared" si="9"/>
        <v>96.366418999999993</v>
      </c>
      <c r="FQ25" s="414" t="s">
        <v>1214</v>
      </c>
      <c r="FR25" s="414" t="s">
        <v>733</v>
      </c>
      <c r="FS25" s="414" t="s">
        <v>733</v>
      </c>
      <c r="FT25" s="414" t="s">
        <v>733</v>
      </c>
      <c r="FU25" s="414" t="s">
        <v>5232</v>
      </c>
      <c r="FV25" s="414" t="s">
        <v>6299</v>
      </c>
      <c r="FW25" s="414" t="s">
        <v>6300</v>
      </c>
      <c r="FX25" s="422" t="s">
        <v>6296</v>
      </c>
      <c r="FY25" s="423">
        <v>230</v>
      </c>
      <c r="FZ25" s="414" t="s">
        <v>6301</v>
      </c>
      <c r="GA25" s="421">
        <v>96366418.75</v>
      </c>
      <c r="GB25" s="421">
        <v>10560000</v>
      </c>
      <c r="GC25" s="421">
        <v>2570.14</v>
      </c>
      <c r="GD25" s="421">
        <v>771.12</v>
      </c>
      <c r="GE25" s="414" t="s">
        <v>6302</v>
      </c>
      <c r="GF25" s="414" t="s">
        <v>1214</v>
      </c>
      <c r="GG25" s="414" t="s">
        <v>1214</v>
      </c>
      <c r="GH25" s="414" t="s">
        <v>6303</v>
      </c>
      <c r="GI25" s="414" t="s">
        <v>1214</v>
      </c>
      <c r="GJ25" s="414" t="s">
        <v>1214</v>
      </c>
      <c r="GK25" s="414" t="s">
        <v>1214</v>
      </c>
      <c r="GL25" s="414" t="s">
        <v>733</v>
      </c>
      <c r="GM25" s="414" t="s">
        <v>1214</v>
      </c>
      <c r="GN25" s="424" t="s">
        <v>5676</v>
      </c>
      <c r="GO25" s="414" t="s">
        <v>3320</v>
      </c>
      <c r="GP25" s="414" t="s">
        <v>733</v>
      </c>
      <c r="GQ25" s="414" t="s">
        <v>5721</v>
      </c>
      <c r="GR25" s="414" t="s">
        <v>1214</v>
      </c>
      <c r="GS25" s="414" t="s">
        <v>1214</v>
      </c>
      <c r="GT25" s="414" t="s">
        <v>3320</v>
      </c>
      <c r="GU25" s="414" t="s">
        <v>3320</v>
      </c>
      <c r="GV25" s="414">
        <v>0</v>
      </c>
      <c r="GW25" s="414" t="s">
        <v>1214</v>
      </c>
      <c r="GX25" s="414" t="s">
        <v>1214</v>
      </c>
      <c r="GY25" s="414" t="s">
        <v>3320</v>
      </c>
      <c r="GZ25" s="414" t="s">
        <v>733</v>
      </c>
      <c r="HA25" s="414" t="s">
        <v>3320</v>
      </c>
      <c r="HB25" s="414" t="s">
        <v>6304</v>
      </c>
      <c r="HC25" s="414" t="s">
        <v>6305</v>
      </c>
      <c r="HD25" s="414" t="s">
        <v>5683</v>
      </c>
      <c r="HE25" s="414" t="s">
        <v>5684</v>
      </c>
      <c r="HF25" s="414" t="s">
        <v>5684</v>
      </c>
      <c r="HG25" s="414" t="s">
        <v>733</v>
      </c>
      <c r="HH25" s="414" t="s">
        <v>1214</v>
      </c>
      <c r="HI25" s="414" t="s">
        <v>12673</v>
      </c>
      <c r="HJ25" s="414" t="s">
        <v>12674</v>
      </c>
      <c r="HK25" s="414" t="s">
        <v>5685</v>
      </c>
      <c r="HL25" s="414" t="s">
        <v>3320</v>
      </c>
      <c r="HM25" s="414" t="s">
        <v>3320</v>
      </c>
      <c r="HN25" s="414" t="s">
        <v>3320</v>
      </c>
      <c r="HO25" s="414" t="s">
        <v>3320</v>
      </c>
      <c r="HP25" s="414" t="s">
        <v>3320</v>
      </c>
      <c r="HQ25" s="414" t="s">
        <v>3320</v>
      </c>
      <c r="HR25" s="414" t="s">
        <v>3320</v>
      </c>
      <c r="HS25" s="414" t="s">
        <v>3320</v>
      </c>
      <c r="HT25" s="414" t="s">
        <v>3320</v>
      </c>
      <c r="HU25" s="414" t="s">
        <v>3320</v>
      </c>
      <c r="HV25" s="414" t="s">
        <v>3320</v>
      </c>
      <c r="HW25" s="414" t="s">
        <v>3320</v>
      </c>
      <c r="HX25" s="414" t="s">
        <v>3320</v>
      </c>
      <c r="HY25" s="414" t="s">
        <v>3320</v>
      </c>
      <c r="HZ25" s="414" t="s">
        <v>3320</v>
      </c>
      <c r="IA25" s="414" t="s">
        <v>3320</v>
      </c>
      <c r="IB25" s="414" t="s">
        <v>3320</v>
      </c>
      <c r="IC25" s="414" t="s">
        <v>3320</v>
      </c>
      <c r="ID25" s="414" t="s">
        <v>3320</v>
      </c>
      <c r="IE25" s="414" t="s">
        <v>3320</v>
      </c>
      <c r="IF25" s="414" t="s">
        <v>3320</v>
      </c>
      <c r="IG25" s="414" t="s">
        <v>3320</v>
      </c>
      <c r="IH25" s="414" t="s">
        <v>3320</v>
      </c>
      <c r="II25" s="414" t="s">
        <v>3320</v>
      </c>
      <c r="IJ25" s="414" t="s">
        <v>3320</v>
      </c>
      <c r="IK25" s="414" t="s">
        <v>3320</v>
      </c>
      <c r="IL25" s="414" t="s">
        <v>3320</v>
      </c>
      <c r="IM25" s="414" t="s">
        <v>3320</v>
      </c>
      <c r="IN25" s="414" t="s">
        <v>3320</v>
      </c>
      <c r="IO25" s="414" t="s">
        <v>3320</v>
      </c>
      <c r="IP25" s="414" t="s">
        <v>3320</v>
      </c>
      <c r="IQ25" s="414" t="s">
        <v>3320</v>
      </c>
      <c r="IR25" s="414" t="s">
        <v>3320</v>
      </c>
      <c r="IS25" s="414" t="s">
        <v>3320</v>
      </c>
      <c r="IT25" s="414" t="s">
        <v>3320</v>
      </c>
      <c r="IU25" s="414" t="s">
        <v>3320</v>
      </c>
      <c r="IV25" s="414" t="s">
        <v>3320</v>
      </c>
      <c r="IW25" s="414" t="s">
        <v>3320</v>
      </c>
      <c r="IX25" s="440" t="s">
        <v>5966</v>
      </c>
      <c r="IY25" s="441" t="s">
        <v>3320</v>
      </c>
      <c r="IZ25" s="441" t="s">
        <v>3320</v>
      </c>
      <c r="JA25" s="440" t="s">
        <v>5967</v>
      </c>
      <c r="JB25" s="414" t="str">
        <f>IFERROR(VLOOKUP($E25,'[12]Resumen costos RNT id'!$D:$J,3,0),"")</f>
        <v/>
      </c>
      <c r="JC25" s="421" t="str">
        <f>IFERROR(VLOOKUP($E25,'[12]Resumen costos RNT id'!$D:$J,4,0),"")</f>
        <v/>
      </c>
      <c r="JD25" s="421" t="str">
        <f>IFERROR(VLOOKUP($E25,'[12]Resumen costos RNT id'!$D:$J,5,0),"")</f>
        <v/>
      </c>
      <c r="JE25" s="421" t="str">
        <f>IFERROR(VLOOKUP($E25,'[12]Resumen costos RNT id'!$D:$J,6,0),"")</f>
        <v/>
      </c>
      <c r="JF25" s="416" t="str">
        <f>IFERROR(VLOOKUP($E25,'[12]Resumen costos RNT id'!$D:$J,7,0),"")</f>
        <v/>
      </c>
      <c r="JG25" s="428" t="str">
        <f t="shared" si="10"/>
        <v/>
      </c>
      <c r="JH25" s="428" t="str">
        <f t="shared" si="11"/>
        <v/>
      </c>
      <c r="JI25" s="428" t="str">
        <f t="shared" si="11"/>
        <v/>
      </c>
      <c r="JJ25" s="428">
        <f t="shared" si="12"/>
        <v>0</v>
      </c>
      <c r="JK25" s="428">
        <f t="shared" si="13"/>
        <v>0</v>
      </c>
      <c r="JL25" s="414" t="s">
        <v>202</v>
      </c>
      <c r="JP25" s="414">
        <v>7</v>
      </c>
      <c r="JQ25" s="414">
        <f t="shared" si="28"/>
        <v>0</v>
      </c>
      <c r="JR25" s="429" t="str">
        <f>IFERROR(VLOOKUP($E25,'[13]Actualización de costos CENACE'!$A:$G,2,0),"")</f>
        <v/>
      </c>
      <c r="JS25" s="429" t="str">
        <f>IFERROR(VLOOKUP($E25,'[13]Actualización de costos CENACE'!$A:$G,3,0),"")</f>
        <v/>
      </c>
      <c r="JT25" s="429" t="str">
        <f>IFERROR(VLOOKUP($E25,'[13]Actualización de costos CENACE'!$A:$G,4,0),"")</f>
        <v/>
      </c>
      <c r="JU25" s="429" t="str">
        <f>IFERROR(VLOOKUP($E25,'[13]Actualización de costos CENACE'!$A:$G,5,0),"")</f>
        <v/>
      </c>
      <c r="JV25" s="429" t="str">
        <f>IFERROR(VLOOKUP($E25,'[13]Actualización de costos CENACE'!$A:$G,6,0),"")</f>
        <v/>
      </c>
      <c r="JW25" s="430" t="str">
        <f>IFERROR(VLOOKUP($E25,'[13]Din Costos CFE'!$J$7:$AG$150,JW$1,0),"")</f>
        <v/>
      </c>
      <c r="JX25" s="430" t="str">
        <f>IFERROR(VLOOKUP($E25,'[13]Din Costos CFE'!$J$7:$AG$150,JX$1,0),"")</f>
        <v/>
      </c>
      <c r="JY25" s="430" t="str">
        <f>IFERROR(VLOOKUP($E25,'[13]Din Costos CFE'!$J$7:$AG$150,JY$1,0),"")</f>
        <v/>
      </c>
      <c r="JZ25" s="430" t="str">
        <f>IFERROR(VLOOKUP($E25,'[13]Din Costos CFE'!$J$7:$AG$150,JZ$1,0),"")</f>
        <v/>
      </c>
      <c r="KA25" s="430" t="str">
        <f>IFERROR(VLOOKUP($E25,'[13]Din Costos CFE'!$J$7:$AG$150,KA$1,0),"")</f>
        <v/>
      </c>
      <c r="KB25" s="430" t="str">
        <f>IFERROR(VLOOKUP($E25,'[13]Din Costos CFE'!$J$7:$AG$150,KB$1,0),"")</f>
        <v/>
      </c>
      <c r="KC25" s="430" t="str">
        <f>IFERROR(VLOOKUP($E25,'[13]Din Costos CFE'!$J$7:$AG$150,KC$1,0),"")</f>
        <v/>
      </c>
      <c r="KD25" s="430" t="str">
        <f>IFERROR(VLOOKUP($E25,'[13]Din Costos CFE'!$J$7:$AG$150,KD$1,0),"")</f>
        <v/>
      </c>
      <c r="KE25" s="430" t="str">
        <f>IFERROR(VLOOKUP($E25,'[13]Din Costos CFE'!$J$7:$AG$150,KE$1,0),"")</f>
        <v/>
      </c>
      <c r="KF25" s="430" t="str">
        <f>IFERROR(VLOOKUP($E25,'[13]Din Costos CFE'!$J$7:$AG$150,KF$1,0),"")</f>
        <v/>
      </c>
      <c r="KG25" s="430" t="str">
        <f>IFERROR(VLOOKUP($E25,'[13]Din Costos CFE'!$J$7:$AG$150,KG$1,0),"")</f>
        <v/>
      </c>
      <c r="KH25" s="430" t="str">
        <f>IFERROR(VLOOKUP($E25,'[13]Din Costos CFE'!$J$7:$AG$150,KH$1,0),"")</f>
        <v/>
      </c>
      <c r="KI25" s="430" t="str">
        <f>IFERROR(VLOOKUP($E25,'[13]Din Costos CFE'!$J$7:$AG$150,KI$1,0),"")</f>
        <v/>
      </c>
      <c r="KJ25" s="430" t="str">
        <f>IFERROR(VLOOKUP($E25,'[13]Din Costos CFE'!$J$7:$AG$150,KJ$1,0),"")</f>
        <v/>
      </c>
      <c r="KK25" s="430" t="str">
        <f>IFERROR(VLOOKUP($E25,'[13]Din Costos CFE'!$J$7:$AG$150,KK$1,0),"")</f>
        <v/>
      </c>
      <c r="KL25" s="430" t="str">
        <f>IFERROR(VLOOKUP($E25,'[13]Din Costos CFE'!$J$7:$AG$150,KL$1,0),"")</f>
        <v/>
      </c>
      <c r="KM25" s="430" t="str">
        <f>IFERROR(VLOOKUP($E25,'[13]Din Costos CFE'!$J$7:$AG$150,KM$1,0),"")</f>
        <v/>
      </c>
      <c r="KN25" s="430" t="str">
        <f>IFERROR(VLOOKUP($E25,'[13]Din Costos CFE'!$J$7:$AG$150,KN$1,0),"")</f>
        <v/>
      </c>
      <c r="KO25" s="431">
        <f t="shared" si="15"/>
        <v>0</v>
      </c>
      <c r="KP25" s="431">
        <f t="shared" si="16"/>
        <v>0</v>
      </c>
      <c r="KQ25" s="431">
        <f t="shared" si="17"/>
        <v>0</v>
      </c>
      <c r="KR25" s="432" t="str">
        <f>IFERROR(VLOOKUP($E25,'[13]Din Costos CFE'!$A$6:$G$150,4,0),"")</f>
        <v/>
      </c>
      <c r="KS25" s="432" t="str">
        <f>IFERROR(VLOOKUP($E25,'[13]Din Costos CFE'!$A$6:$G$150,5,0),"")</f>
        <v/>
      </c>
      <c r="KT25" s="432" t="str">
        <f>IFERROR(VLOOKUP($E25,'[13]Din Costos CFE'!$A$6:$G$150,6,0),"")</f>
        <v/>
      </c>
      <c r="KU25" s="433" t="str">
        <f t="shared" si="18"/>
        <v/>
      </c>
      <c r="KV25" s="434" t="str">
        <f t="shared" si="19"/>
        <v/>
      </c>
      <c r="KW25" s="435" t="str">
        <f t="shared" si="20"/>
        <v/>
      </c>
      <c r="KX25" s="435"/>
      <c r="KY25" s="436" t="str">
        <f>IFERROR(VLOOKUP($E25,'[13]Detalle Costos CENACE'!$E:$IT,248,0),"")</f>
        <v/>
      </c>
      <c r="KZ25" s="414">
        <f t="shared" si="21"/>
        <v>88</v>
      </c>
      <c r="LA25" s="434" t="str">
        <f t="shared" si="22"/>
        <v/>
      </c>
      <c r="LB25" s="434" t="str">
        <f t="shared" si="23"/>
        <v/>
      </c>
      <c r="LC25" s="414">
        <f t="shared" si="24"/>
        <v>1</v>
      </c>
      <c r="LD25" s="429" t="str">
        <f>IFERROR(VLOOKUP($E25,'[13]Actualización de costos CENACE'!$A:$G,7,0),"")</f>
        <v/>
      </c>
    </row>
    <row r="26" spans="1:318" s="414" customFormat="1" ht="15" customHeight="1">
      <c r="A26" s="413" t="s">
        <v>5638</v>
      </c>
      <c r="B26" s="414">
        <v>718</v>
      </c>
      <c r="C26" s="414" t="s">
        <v>6306</v>
      </c>
      <c r="D26" s="414" t="s">
        <v>6307</v>
      </c>
      <c r="E26" s="414">
        <v>718</v>
      </c>
      <c r="F26" s="414">
        <v>89</v>
      </c>
      <c r="G26" s="414" t="s">
        <v>6308</v>
      </c>
      <c r="H26" s="414" t="s">
        <v>6309</v>
      </c>
      <c r="I26" s="415" t="s">
        <v>5782</v>
      </c>
      <c r="J26" s="415">
        <v>1</v>
      </c>
      <c r="K26" s="415" t="str">
        <f t="shared" si="27"/>
        <v>Sí</v>
      </c>
      <c r="L26" s="415"/>
      <c r="M26" s="415" t="str">
        <f t="shared" ref="M26:M89" si="29">+IF(L26&lt;&gt;0,L26,I26)</f>
        <v>3a</v>
      </c>
      <c r="N26" s="415"/>
      <c r="O26" s="415"/>
      <c r="P26" s="415"/>
      <c r="Q26" s="415">
        <v>1</v>
      </c>
      <c r="R26" s="415" t="str">
        <f t="shared" si="3"/>
        <v>Sí</v>
      </c>
      <c r="S26" s="415"/>
      <c r="T26" s="415"/>
      <c r="U26" s="415"/>
      <c r="V26" s="414" t="s">
        <v>5151</v>
      </c>
      <c r="W26" s="414" t="s">
        <v>5643</v>
      </c>
      <c r="X26" s="414">
        <f t="shared" si="4"/>
        <v>1</v>
      </c>
      <c r="Y26" s="414">
        <f t="shared" si="5"/>
        <v>123.2</v>
      </c>
      <c r="Z26" s="416" t="str">
        <f t="shared" si="6"/>
        <v/>
      </c>
      <c r="AA26" s="416">
        <f t="shared" si="7"/>
        <v>0</v>
      </c>
      <c r="AB26" s="417">
        <f t="shared" si="8"/>
        <v>0</v>
      </c>
      <c r="AC26" s="414" t="s">
        <v>6310</v>
      </c>
      <c r="AD26" s="414" t="s">
        <v>4420</v>
      </c>
      <c r="AE26" s="414" t="e">
        <f>+VLOOKUP($D26,'[12]Ramón Países '!$A:$E,4,0)</f>
        <v>#N/A</v>
      </c>
      <c r="AF26" s="414" t="s">
        <v>5646</v>
      </c>
      <c r="AG26" s="414" t="e">
        <f>+VLOOKUP($D26,'[12]Ramón Países '!$A:$E,5,0)</f>
        <v>#N/A</v>
      </c>
      <c r="AH26" s="414" t="s">
        <v>6310</v>
      </c>
      <c r="AI26" s="414" t="s">
        <v>6311</v>
      </c>
      <c r="AJ26" s="414" t="s">
        <v>5698</v>
      </c>
      <c r="AK26" s="414" t="s">
        <v>5698</v>
      </c>
      <c r="AL26" s="414" t="s">
        <v>6312</v>
      </c>
      <c r="AM26" s="414" t="s">
        <v>6313</v>
      </c>
      <c r="AN26" s="414" t="s">
        <v>3320</v>
      </c>
      <c r="AO26" s="414" t="s">
        <v>6314</v>
      </c>
      <c r="AP26" s="414" t="s">
        <v>5698</v>
      </c>
      <c r="AQ26" s="414" t="s">
        <v>6315</v>
      </c>
      <c r="AR26" s="414" t="s">
        <v>6316</v>
      </c>
      <c r="AS26" s="414" t="s">
        <v>6317</v>
      </c>
      <c r="AT26" s="414" t="s">
        <v>733</v>
      </c>
      <c r="AU26" s="414" t="s">
        <v>733</v>
      </c>
      <c r="AV26" s="414" t="s">
        <v>733</v>
      </c>
      <c r="AW26" s="414" t="s">
        <v>3320</v>
      </c>
      <c r="AX26" s="414" t="s">
        <v>6318</v>
      </c>
      <c r="AY26" s="414" t="s">
        <v>733</v>
      </c>
      <c r="AZ26" s="414" t="s">
        <v>6319</v>
      </c>
      <c r="BA26" s="414" t="s">
        <v>6320</v>
      </c>
      <c r="BB26" s="414" t="s">
        <v>6321</v>
      </c>
      <c r="BC26" s="414" t="s">
        <v>6310</v>
      </c>
      <c r="BD26" s="414" t="s">
        <v>6322</v>
      </c>
      <c r="BE26" s="414" t="s">
        <v>6323</v>
      </c>
      <c r="BF26" s="415" t="s">
        <v>1214</v>
      </c>
      <c r="BG26" s="414" t="s">
        <v>3320</v>
      </c>
      <c r="BI26" s="414" t="s">
        <v>5663</v>
      </c>
      <c r="BJ26" s="414" t="s">
        <v>5663</v>
      </c>
      <c r="BK26" s="414" t="s">
        <v>6324</v>
      </c>
      <c r="BL26" s="414" t="s">
        <v>6325</v>
      </c>
      <c r="BM26" s="415">
        <v>230</v>
      </c>
      <c r="BN26" s="414" t="s">
        <v>5712</v>
      </c>
      <c r="BO26" s="418" t="s">
        <v>12631</v>
      </c>
      <c r="BP26" s="414">
        <v>15</v>
      </c>
      <c r="BQ26" s="414">
        <v>2028</v>
      </c>
      <c r="BR26" s="414">
        <v>123.2</v>
      </c>
      <c r="BS26" s="415">
        <v>123.2</v>
      </c>
      <c r="BT26" s="414" t="s">
        <v>5666</v>
      </c>
      <c r="BU26" s="414">
        <v>472</v>
      </c>
      <c r="BV26" s="415">
        <v>322</v>
      </c>
      <c r="BW26" s="419">
        <v>0.29836031548360314</v>
      </c>
      <c r="BX26" s="420" t="s">
        <v>910</v>
      </c>
      <c r="BY26" s="414" t="s">
        <v>733</v>
      </c>
      <c r="CA26" s="414">
        <v>23.64</v>
      </c>
      <c r="CB26" s="414" t="s">
        <v>733</v>
      </c>
      <c r="CC26" s="414">
        <v>705</v>
      </c>
      <c r="CD26" s="414" t="s">
        <v>5713</v>
      </c>
      <c r="CE26" s="414" t="s">
        <v>5801</v>
      </c>
      <c r="CF26" s="414" t="s">
        <v>3320</v>
      </c>
      <c r="CG26" s="414" t="s">
        <v>733</v>
      </c>
      <c r="CH26" s="414" t="s">
        <v>733</v>
      </c>
      <c r="CI26" s="414">
        <v>2071</v>
      </c>
      <c r="CJ26" s="414">
        <v>1864</v>
      </c>
      <c r="CK26" s="414" t="s">
        <v>6326</v>
      </c>
      <c r="CL26" s="414">
        <v>365</v>
      </c>
      <c r="CM26" s="414">
        <v>84.61</v>
      </c>
      <c r="CN26" s="414">
        <v>99</v>
      </c>
      <c r="CO26" s="414">
        <v>35</v>
      </c>
      <c r="CP26" s="414" t="s">
        <v>12675</v>
      </c>
      <c r="CQ26" s="414">
        <f t="shared" si="25"/>
        <v>2027</v>
      </c>
      <c r="CR26" s="414">
        <v>0.25</v>
      </c>
      <c r="CS26" s="414">
        <v>8</v>
      </c>
      <c r="CT26" s="414" t="s">
        <v>6327</v>
      </c>
      <c r="CU26" s="414" t="s">
        <v>3320</v>
      </c>
      <c r="CV26" s="414" t="s">
        <v>3320</v>
      </c>
      <c r="CW26" s="414" t="s">
        <v>3320</v>
      </c>
      <c r="CX26" s="414" t="s">
        <v>3320</v>
      </c>
      <c r="CY26" s="414" t="s">
        <v>3320</v>
      </c>
      <c r="CZ26" s="414" t="s">
        <v>3320</v>
      </c>
      <c r="DA26" s="414" t="s">
        <v>3320</v>
      </c>
      <c r="DB26" s="414" t="s">
        <v>3320</v>
      </c>
      <c r="DC26" s="414" t="s">
        <v>3320</v>
      </c>
      <c r="DD26" s="414" t="s">
        <v>3320</v>
      </c>
      <c r="DE26" s="414" t="s">
        <v>3320</v>
      </c>
      <c r="DG26" s="414" t="s">
        <v>3320</v>
      </c>
      <c r="DH26" s="414" t="s">
        <v>3320</v>
      </c>
      <c r="DI26" s="414" t="s">
        <v>3320</v>
      </c>
      <c r="DJ26" s="414" t="s">
        <v>3320</v>
      </c>
      <c r="DK26" s="414" t="s">
        <v>3320</v>
      </c>
      <c r="DL26" s="414" t="s">
        <v>3320</v>
      </c>
      <c r="DM26" s="414" t="e">
        <f t="shared" si="26"/>
        <v>#VALUE!</v>
      </c>
      <c r="DN26" s="414" t="s">
        <v>3320</v>
      </c>
      <c r="DO26" s="414" t="s">
        <v>3320</v>
      </c>
      <c r="DP26" s="414" t="s">
        <v>3320</v>
      </c>
      <c r="DR26" s="414" t="s">
        <v>3320</v>
      </c>
      <c r="DS26" s="414" t="s">
        <v>3320</v>
      </c>
      <c r="DT26" s="414" t="s">
        <v>3320</v>
      </c>
      <c r="DU26" s="414" t="s">
        <v>3320</v>
      </c>
      <c r="DV26" s="414" t="s">
        <v>3320</v>
      </c>
      <c r="DW26" s="414" t="s">
        <v>3320</v>
      </c>
      <c r="DX26" s="414" t="s">
        <v>3320</v>
      </c>
      <c r="DY26" s="414" t="s">
        <v>3320</v>
      </c>
      <c r="DZ26" s="414" t="s">
        <v>3320</v>
      </c>
      <c r="EA26" s="414" t="s">
        <v>3320</v>
      </c>
      <c r="EB26" s="414" t="s">
        <v>3320</v>
      </c>
      <c r="EC26" s="414" t="s">
        <v>3320</v>
      </c>
      <c r="ED26" s="414" t="s">
        <v>3320</v>
      </c>
      <c r="EE26" s="414" t="s">
        <v>3320</v>
      </c>
      <c r="EF26" s="414" t="s">
        <v>3320</v>
      </c>
      <c r="EG26" s="414" t="s">
        <v>3320</v>
      </c>
      <c r="EH26" s="414" t="s">
        <v>3320</v>
      </c>
      <c r="EI26" s="414" t="s">
        <v>3320</v>
      </c>
      <c r="EJ26" s="414" t="s">
        <v>3320</v>
      </c>
      <c r="EK26" s="414" t="s">
        <v>3320</v>
      </c>
      <c r="EL26" s="414" t="s">
        <v>3320</v>
      </c>
      <c r="EM26" s="414" t="s">
        <v>3320</v>
      </c>
      <c r="EN26" s="414" t="s">
        <v>3320</v>
      </c>
      <c r="EO26" s="414" t="s">
        <v>3320</v>
      </c>
      <c r="EP26" s="414" t="s">
        <v>3320</v>
      </c>
      <c r="EQ26" s="414" t="s">
        <v>3320</v>
      </c>
      <c r="ER26" s="414" t="s">
        <v>3320</v>
      </c>
      <c r="ES26" s="414" t="s">
        <v>3320</v>
      </c>
      <c r="ET26" s="414" t="s">
        <v>3320</v>
      </c>
      <c r="EU26" s="414" t="s">
        <v>3320</v>
      </c>
      <c r="EV26" s="414" t="s">
        <v>3320</v>
      </c>
      <c r="EW26" s="414" t="s">
        <v>3320</v>
      </c>
      <c r="EX26" s="414" t="s">
        <v>3320</v>
      </c>
      <c r="EY26" s="414" t="s">
        <v>3320</v>
      </c>
      <c r="EZ26" s="414" t="s">
        <v>3320</v>
      </c>
      <c r="FA26" s="414" t="s">
        <v>3320</v>
      </c>
      <c r="FB26" s="414" t="s">
        <v>3320</v>
      </c>
      <c r="FC26" s="414" t="s">
        <v>3320</v>
      </c>
      <c r="FD26" s="414" t="s">
        <v>3320</v>
      </c>
      <c r="FE26" s="414" t="s">
        <v>3320</v>
      </c>
      <c r="FF26" s="414" t="s">
        <v>3320</v>
      </c>
      <c r="FG26" s="414" t="s">
        <v>3320</v>
      </c>
      <c r="FH26" s="414" t="s">
        <v>3320</v>
      </c>
      <c r="FI26" s="414" t="s">
        <v>3320</v>
      </c>
      <c r="FJ26" s="414" t="s">
        <v>3320</v>
      </c>
      <c r="FK26" s="414" t="s">
        <v>3320</v>
      </c>
      <c r="FL26" s="414" t="s">
        <v>3320</v>
      </c>
      <c r="FM26" s="414" t="s">
        <v>3320</v>
      </c>
      <c r="FN26" s="414" t="s">
        <v>3320</v>
      </c>
      <c r="FO26" s="421">
        <v>152367556</v>
      </c>
      <c r="FP26" s="421">
        <f t="shared" si="9"/>
        <v>152.36755600000001</v>
      </c>
      <c r="FQ26" s="414" t="s">
        <v>733</v>
      </c>
      <c r="FR26" s="414" t="s">
        <v>733</v>
      </c>
      <c r="FS26" s="414" t="s">
        <v>733</v>
      </c>
      <c r="FT26" s="414" t="s">
        <v>733</v>
      </c>
      <c r="FU26" s="414" t="s">
        <v>5152</v>
      </c>
      <c r="FV26" s="414" t="s">
        <v>6328</v>
      </c>
      <c r="FW26" s="414" t="s">
        <v>6329</v>
      </c>
      <c r="FX26" s="422" t="s">
        <v>6325</v>
      </c>
      <c r="FY26" s="423">
        <v>230</v>
      </c>
      <c r="FZ26" s="414" t="s">
        <v>6330</v>
      </c>
      <c r="GA26" s="421">
        <v>152367556</v>
      </c>
      <c r="GB26" s="421">
        <v>20254080</v>
      </c>
      <c r="GC26" s="421">
        <v>846.82</v>
      </c>
      <c r="GD26" s="421">
        <v>1950.37</v>
      </c>
      <c r="GE26" s="414" t="s">
        <v>6331</v>
      </c>
      <c r="GF26" s="414" t="s">
        <v>733</v>
      </c>
      <c r="GG26" s="414" t="s">
        <v>733</v>
      </c>
      <c r="GH26" s="414" t="s">
        <v>6332</v>
      </c>
      <c r="GI26" s="414" t="s">
        <v>733</v>
      </c>
      <c r="GJ26" s="414" t="s">
        <v>1214</v>
      </c>
      <c r="GK26" s="414" t="s">
        <v>1214</v>
      </c>
      <c r="GL26" s="414" t="s">
        <v>733</v>
      </c>
      <c r="GM26" s="414" t="s">
        <v>733</v>
      </c>
      <c r="GN26" s="424" t="s">
        <v>5676</v>
      </c>
      <c r="GO26" s="414" t="s">
        <v>3320</v>
      </c>
      <c r="GP26" s="414" t="s">
        <v>733</v>
      </c>
      <c r="GQ26" s="414" t="s">
        <v>5721</v>
      </c>
      <c r="GR26" s="414" t="s">
        <v>1214</v>
      </c>
      <c r="GS26" s="414" t="s">
        <v>1214</v>
      </c>
      <c r="GT26" s="414" t="s">
        <v>3320</v>
      </c>
      <c r="GU26" s="414" t="s">
        <v>3320</v>
      </c>
      <c r="GV26" s="414" t="s">
        <v>3320</v>
      </c>
      <c r="GW26" s="414" t="s">
        <v>1214</v>
      </c>
      <c r="GX26" s="414" t="s">
        <v>1214</v>
      </c>
      <c r="GY26" s="414" t="s">
        <v>3320</v>
      </c>
      <c r="GZ26" s="414" t="s">
        <v>733</v>
      </c>
      <c r="HA26" s="414">
        <v>278</v>
      </c>
      <c r="HB26" s="414" t="s">
        <v>6333</v>
      </c>
      <c r="HC26" s="414" t="s">
        <v>6334</v>
      </c>
      <c r="HD26" s="414" t="s">
        <v>5683</v>
      </c>
      <c r="HE26" s="414" t="s">
        <v>5952</v>
      </c>
      <c r="HF26" s="414" t="s">
        <v>5684</v>
      </c>
      <c r="HG26" s="414" t="s">
        <v>733</v>
      </c>
      <c r="HH26" s="414" t="s">
        <v>1214</v>
      </c>
      <c r="HI26" s="414" t="s">
        <v>12676</v>
      </c>
      <c r="HJ26" s="414" t="s">
        <v>12677</v>
      </c>
      <c r="HK26" s="414" t="s">
        <v>5685</v>
      </c>
      <c r="HL26" s="414" t="s">
        <v>3320</v>
      </c>
      <c r="HM26" s="414" t="s">
        <v>3320</v>
      </c>
      <c r="HN26" s="414" t="s">
        <v>3320</v>
      </c>
      <c r="HO26" s="414" t="s">
        <v>3320</v>
      </c>
      <c r="HP26" s="414" t="s">
        <v>3320</v>
      </c>
      <c r="HQ26" s="414" t="s">
        <v>3320</v>
      </c>
      <c r="HR26" s="414" t="s">
        <v>3320</v>
      </c>
      <c r="HS26" s="414" t="s">
        <v>3320</v>
      </c>
      <c r="HT26" s="414" t="s">
        <v>3320</v>
      </c>
      <c r="HU26" s="414" t="s">
        <v>3320</v>
      </c>
      <c r="HV26" s="414" t="s">
        <v>3320</v>
      </c>
      <c r="HW26" s="414" t="s">
        <v>3320</v>
      </c>
      <c r="HX26" s="414" t="s">
        <v>3320</v>
      </c>
      <c r="HY26" s="414" t="s">
        <v>3320</v>
      </c>
      <c r="HZ26" s="414" t="s">
        <v>3320</v>
      </c>
      <c r="IA26" s="414" t="s">
        <v>3320</v>
      </c>
      <c r="IB26" s="414" t="s">
        <v>3320</v>
      </c>
      <c r="IC26" s="414" t="s">
        <v>3320</v>
      </c>
      <c r="ID26" s="414" t="s">
        <v>3320</v>
      </c>
      <c r="IE26" s="414" t="s">
        <v>3320</v>
      </c>
      <c r="IF26" s="414" t="s">
        <v>3320</v>
      </c>
      <c r="IG26" s="414" t="s">
        <v>3320</v>
      </c>
      <c r="IH26" s="414" t="s">
        <v>3320</v>
      </c>
      <c r="II26" s="414" t="s">
        <v>3320</v>
      </c>
      <c r="IJ26" s="414" t="s">
        <v>3320</v>
      </c>
      <c r="IK26" s="414" t="s">
        <v>3320</v>
      </c>
      <c r="IL26" s="414" t="s">
        <v>3320</v>
      </c>
      <c r="IM26" s="414" t="s">
        <v>3320</v>
      </c>
      <c r="IN26" s="414" t="s">
        <v>3320</v>
      </c>
      <c r="IO26" s="414" t="s">
        <v>3320</v>
      </c>
      <c r="IP26" s="414" t="s">
        <v>3320</v>
      </c>
      <c r="IQ26" s="414" t="s">
        <v>3320</v>
      </c>
      <c r="IR26" s="414" t="s">
        <v>3320</v>
      </c>
      <c r="IS26" s="414" t="s">
        <v>3320</v>
      </c>
      <c r="IT26" s="414" t="s">
        <v>3320</v>
      </c>
      <c r="IU26" s="414" t="s">
        <v>3320</v>
      </c>
      <c r="IV26" s="414" t="s">
        <v>3320</v>
      </c>
      <c r="IW26" s="414" t="s">
        <v>3320</v>
      </c>
      <c r="IY26" s="415"/>
      <c r="IZ26" s="415"/>
      <c r="JB26" s="414" t="str">
        <f>IFERROR(VLOOKUP($E26,'[12]Resumen costos RNT id'!$D:$J,3,0),"")</f>
        <v/>
      </c>
      <c r="JC26" s="421" t="str">
        <f>IFERROR(VLOOKUP($E26,'[12]Resumen costos RNT id'!$D:$J,4,0),"")</f>
        <v/>
      </c>
      <c r="JD26" s="421" t="str">
        <f>IFERROR(VLOOKUP($E26,'[12]Resumen costos RNT id'!$D:$J,5,0),"")</f>
        <v/>
      </c>
      <c r="JE26" s="421" t="str">
        <f>IFERROR(VLOOKUP($E26,'[12]Resumen costos RNT id'!$D:$J,6,0),"")</f>
        <v/>
      </c>
      <c r="JF26" s="416" t="str">
        <f>IFERROR(VLOOKUP($E26,'[12]Resumen costos RNT id'!$D:$J,7,0),"")</f>
        <v/>
      </c>
      <c r="JG26" s="428" t="str">
        <f t="shared" si="10"/>
        <v/>
      </c>
      <c r="JH26" s="428" t="str">
        <f t="shared" si="11"/>
        <v/>
      </c>
      <c r="JI26" s="428" t="str">
        <f t="shared" si="11"/>
        <v/>
      </c>
      <c r="JJ26" s="428">
        <f t="shared" si="12"/>
        <v>0</v>
      </c>
      <c r="JK26" s="428">
        <f t="shared" si="13"/>
        <v>0</v>
      </c>
      <c r="JL26" s="414" t="s">
        <v>202</v>
      </c>
      <c r="JO26" s="414" t="s">
        <v>202</v>
      </c>
      <c r="JP26" s="414">
        <v>7</v>
      </c>
      <c r="JQ26" s="414">
        <f t="shared" si="28"/>
        <v>0</v>
      </c>
      <c r="JR26" s="429" t="str">
        <f>IFERROR(VLOOKUP($E26,'[13]Actualización de costos CENACE'!$A:$G,2,0),"")</f>
        <v/>
      </c>
      <c r="JS26" s="429" t="str">
        <f>IFERROR(VLOOKUP($E26,'[13]Actualización de costos CENACE'!$A:$G,3,0),"")</f>
        <v/>
      </c>
      <c r="JT26" s="429" t="str">
        <f>IFERROR(VLOOKUP($E26,'[13]Actualización de costos CENACE'!$A:$G,4,0),"")</f>
        <v/>
      </c>
      <c r="JU26" s="429" t="str">
        <f>IFERROR(VLOOKUP($E26,'[13]Actualización de costos CENACE'!$A:$G,5,0),"")</f>
        <v/>
      </c>
      <c r="JV26" s="429" t="str">
        <f>IFERROR(VLOOKUP($E26,'[13]Actualización de costos CENACE'!$A:$G,6,0),"")</f>
        <v/>
      </c>
      <c r="JW26" s="430" t="str">
        <f>IFERROR(VLOOKUP($E26,'[13]Din Costos CFE'!$J$7:$AG$150,JW$1,0),"")</f>
        <v/>
      </c>
      <c r="JX26" s="430" t="str">
        <f>IFERROR(VLOOKUP($E26,'[13]Din Costos CFE'!$J$7:$AG$150,JX$1,0),"")</f>
        <v/>
      </c>
      <c r="JY26" s="430" t="str">
        <f>IFERROR(VLOOKUP($E26,'[13]Din Costos CFE'!$J$7:$AG$150,JY$1,0),"")</f>
        <v/>
      </c>
      <c r="JZ26" s="430" t="str">
        <f>IFERROR(VLOOKUP($E26,'[13]Din Costos CFE'!$J$7:$AG$150,JZ$1,0),"")</f>
        <v/>
      </c>
      <c r="KA26" s="430" t="str">
        <f>IFERROR(VLOOKUP($E26,'[13]Din Costos CFE'!$J$7:$AG$150,KA$1,0),"")</f>
        <v/>
      </c>
      <c r="KB26" s="430" t="str">
        <f>IFERROR(VLOOKUP($E26,'[13]Din Costos CFE'!$J$7:$AG$150,KB$1,0),"")</f>
        <v/>
      </c>
      <c r="KC26" s="430" t="str">
        <f>IFERROR(VLOOKUP($E26,'[13]Din Costos CFE'!$J$7:$AG$150,KC$1,0),"")</f>
        <v/>
      </c>
      <c r="KD26" s="430" t="str">
        <f>IFERROR(VLOOKUP($E26,'[13]Din Costos CFE'!$J$7:$AG$150,KD$1,0),"")</f>
        <v/>
      </c>
      <c r="KE26" s="430" t="str">
        <f>IFERROR(VLOOKUP($E26,'[13]Din Costos CFE'!$J$7:$AG$150,KE$1,0),"")</f>
        <v/>
      </c>
      <c r="KF26" s="430" t="str">
        <f>IFERROR(VLOOKUP($E26,'[13]Din Costos CFE'!$J$7:$AG$150,KF$1,0),"")</f>
        <v/>
      </c>
      <c r="KG26" s="430" t="str">
        <f>IFERROR(VLOOKUP($E26,'[13]Din Costos CFE'!$J$7:$AG$150,KG$1,0),"")</f>
        <v/>
      </c>
      <c r="KH26" s="430" t="str">
        <f>IFERROR(VLOOKUP($E26,'[13]Din Costos CFE'!$J$7:$AG$150,KH$1,0),"")</f>
        <v/>
      </c>
      <c r="KI26" s="430" t="str">
        <f>IFERROR(VLOOKUP($E26,'[13]Din Costos CFE'!$J$7:$AG$150,KI$1,0),"")</f>
        <v/>
      </c>
      <c r="KJ26" s="430" t="str">
        <f>IFERROR(VLOOKUP($E26,'[13]Din Costos CFE'!$J$7:$AG$150,KJ$1,0),"")</f>
        <v/>
      </c>
      <c r="KK26" s="430" t="str">
        <f>IFERROR(VLOOKUP($E26,'[13]Din Costos CFE'!$J$7:$AG$150,KK$1,0),"")</f>
        <v/>
      </c>
      <c r="KL26" s="430" t="str">
        <f>IFERROR(VLOOKUP($E26,'[13]Din Costos CFE'!$J$7:$AG$150,KL$1,0),"")</f>
        <v/>
      </c>
      <c r="KM26" s="430" t="str">
        <f>IFERROR(VLOOKUP($E26,'[13]Din Costos CFE'!$J$7:$AG$150,KM$1,0),"")</f>
        <v/>
      </c>
      <c r="KN26" s="430" t="str">
        <f>IFERROR(VLOOKUP($E26,'[13]Din Costos CFE'!$J$7:$AG$150,KN$1,0),"")</f>
        <v/>
      </c>
      <c r="KO26" s="431">
        <f t="shared" si="15"/>
        <v>0</v>
      </c>
      <c r="KP26" s="431">
        <f t="shared" si="16"/>
        <v>0</v>
      </c>
      <c r="KQ26" s="431">
        <f t="shared" si="17"/>
        <v>0</v>
      </c>
      <c r="KR26" s="432" t="str">
        <f>IFERROR(VLOOKUP($E26,'[13]Din Costos CFE'!$A$6:$G$150,4,0),"")</f>
        <v/>
      </c>
      <c r="KS26" s="432" t="str">
        <f>IFERROR(VLOOKUP($E26,'[13]Din Costos CFE'!$A$6:$G$150,5,0),"")</f>
        <v/>
      </c>
      <c r="KT26" s="432" t="str">
        <f>IFERROR(VLOOKUP($E26,'[13]Din Costos CFE'!$A$6:$G$150,6,0),"")</f>
        <v/>
      </c>
      <c r="KU26" s="438" t="str">
        <f t="shared" si="18"/>
        <v/>
      </c>
      <c r="KV26" s="434" t="str">
        <f t="shared" si="19"/>
        <v/>
      </c>
      <c r="KW26" s="435" t="str">
        <f t="shared" si="20"/>
        <v/>
      </c>
      <c r="KX26" s="435" t="s">
        <v>6335</v>
      </c>
      <c r="KY26" s="436" t="str">
        <f>IFERROR(VLOOKUP($E26,'[13]Detalle Costos CENACE'!$E:$IT,248,0),"")</f>
        <v/>
      </c>
      <c r="KZ26" s="414">
        <f t="shared" si="21"/>
        <v>123.2</v>
      </c>
      <c r="LA26" s="434" t="str">
        <f t="shared" si="22"/>
        <v/>
      </c>
      <c r="LB26" s="434" t="str">
        <f t="shared" si="23"/>
        <v/>
      </c>
      <c r="LC26" s="414">
        <f t="shared" si="24"/>
        <v>1</v>
      </c>
      <c r="LD26" s="429" t="str">
        <f>IFERROR(VLOOKUP($E26,'[13]Actualización de costos CENACE'!$A:$G,7,0),"")</f>
        <v/>
      </c>
      <c r="LE26" s="414" t="s">
        <v>6336</v>
      </c>
      <c r="LF26" s="414" t="s">
        <v>6337</v>
      </c>
    </row>
    <row r="27" spans="1:318" s="414" customFormat="1" ht="15" customHeight="1">
      <c r="A27" s="413" t="s">
        <v>5638</v>
      </c>
      <c r="B27" s="414">
        <v>748</v>
      </c>
      <c r="C27" s="414" t="s">
        <v>6338</v>
      </c>
      <c r="D27" s="414" t="s">
        <v>6339</v>
      </c>
      <c r="E27" s="414">
        <v>748</v>
      </c>
      <c r="G27" s="414" t="s">
        <v>6340</v>
      </c>
      <c r="H27" s="414" t="s">
        <v>6341</v>
      </c>
      <c r="I27" s="415" t="s">
        <v>5782</v>
      </c>
      <c r="J27" s="415">
        <v>1</v>
      </c>
      <c r="K27" s="415" t="str">
        <f t="shared" si="27"/>
        <v>Sí</v>
      </c>
      <c r="L27" s="415"/>
      <c r="M27" s="415" t="str">
        <f t="shared" si="29"/>
        <v>3a</v>
      </c>
      <c r="N27" s="415"/>
      <c r="O27" s="415"/>
      <c r="P27" s="415"/>
      <c r="Q27" s="415">
        <v>1</v>
      </c>
      <c r="R27" s="415" t="str">
        <f t="shared" si="3"/>
        <v>Sí</v>
      </c>
      <c r="S27" s="415"/>
      <c r="T27" s="415"/>
      <c r="U27" s="415"/>
      <c r="V27" s="413" t="s">
        <v>5105</v>
      </c>
      <c r="W27" s="414" t="s">
        <v>6342</v>
      </c>
      <c r="X27" s="414">
        <f>+FP27/BS27</f>
        <v>43.3</v>
      </c>
      <c r="Y27" s="414">
        <f t="shared" si="5"/>
        <v>216.5</v>
      </c>
      <c r="Z27" s="416" t="str">
        <f t="shared" si="6"/>
        <v/>
      </c>
      <c r="AA27" s="416">
        <f t="shared" si="7"/>
        <v>0</v>
      </c>
      <c r="AB27" s="417">
        <f t="shared" si="8"/>
        <v>0</v>
      </c>
      <c r="AC27" s="414" t="s">
        <v>6343</v>
      </c>
      <c r="AD27" s="414" t="s">
        <v>6344</v>
      </c>
      <c r="AE27" s="414" t="e">
        <f>+VLOOKUP($D27,'[12]Ramón Países '!$A:$E,4,0)</f>
        <v>#N/A</v>
      </c>
      <c r="AF27" s="414" t="s">
        <v>5646</v>
      </c>
      <c r="AG27" s="414" t="e">
        <f>+VLOOKUP($D27,'[12]Ramón Países '!$A:$E,5,0)</f>
        <v>#N/A</v>
      </c>
      <c r="AH27" s="414" t="s">
        <v>6343</v>
      </c>
      <c r="AI27" s="414" t="s">
        <v>6345</v>
      </c>
      <c r="AJ27" s="414" t="s">
        <v>6346</v>
      </c>
      <c r="AK27" s="414" t="s">
        <v>6346</v>
      </c>
      <c r="AL27" s="414" t="s">
        <v>6347</v>
      </c>
      <c r="AM27" s="414" t="s">
        <v>6348</v>
      </c>
      <c r="AN27" s="414" t="s">
        <v>3320</v>
      </c>
      <c r="AO27" s="414" t="s">
        <v>6349</v>
      </c>
      <c r="AP27" s="414" t="s">
        <v>5698</v>
      </c>
      <c r="AQ27" s="414" t="s">
        <v>6350</v>
      </c>
      <c r="AR27" s="414" t="s">
        <v>6351</v>
      </c>
      <c r="AS27" s="414" t="s">
        <v>6352</v>
      </c>
      <c r="AT27" s="414" t="s">
        <v>733</v>
      </c>
      <c r="AU27" s="414" t="s">
        <v>733</v>
      </c>
      <c r="AV27" s="414" t="s">
        <v>733</v>
      </c>
      <c r="AW27" s="414" t="s">
        <v>3320</v>
      </c>
      <c r="AX27" s="414" t="s">
        <v>6353</v>
      </c>
      <c r="AY27" s="414" t="s">
        <v>733</v>
      </c>
      <c r="AZ27" s="414" t="s">
        <v>6354</v>
      </c>
      <c r="BA27" s="414" t="s">
        <v>6355</v>
      </c>
      <c r="BB27" s="414" t="s">
        <v>6356</v>
      </c>
      <c r="BC27" s="414" t="s">
        <v>6357</v>
      </c>
      <c r="BD27" s="414" t="s">
        <v>6358</v>
      </c>
      <c r="BE27" s="414" t="s">
        <v>6359</v>
      </c>
      <c r="BF27" s="415" t="s">
        <v>1214</v>
      </c>
      <c r="BG27" s="414" t="s">
        <v>3320</v>
      </c>
      <c r="BI27" s="414" t="s">
        <v>5709</v>
      </c>
      <c r="BJ27" s="414" t="s">
        <v>5710</v>
      </c>
      <c r="BK27" s="414" t="s">
        <v>5710</v>
      </c>
      <c r="BL27" s="414" t="s">
        <v>6360</v>
      </c>
      <c r="BM27" s="415">
        <v>115</v>
      </c>
      <c r="BN27" s="414" t="s">
        <v>5665</v>
      </c>
      <c r="BO27" s="418" t="s">
        <v>12678</v>
      </c>
      <c r="BP27" s="414">
        <v>24</v>
      </c>
      <c r="BQ27" s="414">
        <v>2029</v>
      </c>
      <c r="BR27" s="414">
        <v>20</v>
      </c>
      <c r="BS27" s="415">
        <v>5</v>
      </c>
      <c r="BT27" s="414" t="s">
        <v>5863</v>
      </c>
      <c r="BU27" s="414">
        <v>20</v>
      </c>
      <c r="BV27" s="415">
        <v>100.2</v>
      </c>
      <c r="BW27" s="419">
        <v>0.57191780821917815</v>
      </c>
      <c r="BX27" s="420" t="s">
        <v>202</v>
      </c>
      <c r="BY27" s="414" t="s">
        <v>733</v>
      </c>
      <c r="CA27" s="414" t="s">
        <v>3320</v>
      </c>
      <c r="CB27" s="414" t="s">
        <v>3320</v>
      </c>
      <c r="CC27" s="414" t="s">
        <v>3320</v>
      </c>
      <c r="CD27" s="414" t="s">
        <v>3320</v>
      </c>
      <c r="CE27" s="414" t="s">
        <v>3320</v>
      </c>
      <c r="CF27" s="414" t="s">
        <v>3320</v>
      </c>
      <c r="CG27" s="414" t="s">
        <v>3320</v>
      </c>
      <c r="CH27" s="414" t="s">
        <v>3320</v>
      </c>
      <c r="CI27" s="414" t="s">
        <v>3320</v>
      </c>
      <c r="CJ27" s="414" t="s">
        <v>3320</v>
      </c>
      <c r="CL27" s="414" t="s">
        <v>3320</v>
      </c>
      <c r="CM27" s="414" t="s">
        <v>3320</v>
      </c>
      <c r="CN27" s="414" t="s">
        <v>3320</v>
      </c>
      <c r="CO27" s="414" t="s">
        <v>3320</v>
      </c>
      <c r="CP27" s="414" t="s">
        <v>3320</v>
      </c>
      <c r="CQ27" s="414" t="e">
        <f t="shared" si="25"/>
        <v>#VALUE!</v>
      </c>
      <c r="CR27" s="414" t="s">
        <v>3320</v>
      </c>
      <c r="CS27" s="414" t="s">
        <v>3320</v>
      </c>
      <c r="CT27" s="414" t="s">
        <v>3320</v>
      </c>
      <c r="CU27" s="414" t="s">
        <v>3320</v>
      </c>
      <c r="CV27" s="414" t="s">
        <v>3320</v>
      </c>
      <c r="CW27" s="414" t="s">
        <v>3320</v>
      </c>
      <c r="CX27" s="414" t="s">
        <v>3320</v>
      </c>
      <c r="CY27" s="414" t="s">
        <v>3320</v>
      </c>
      <c r="CZ27" s="414" t="s">
        <v>3320</v>
      </c>
      <c r="DA27" s="414" t="s">
        <v>3320</v>
      </c>
      <c r="DB27" s="414" t="s">
        <v>3320</v>
      </c>
      <c r="DC27" s="414" t="s">
        <v>3320</v>
      </c>
      <c r="DD27" s="414" t="s">
        <v>3320</v>
      </c>
      <c r="DE27" s="414" t="s">
        <v>3320</v>
      </c>
      <c r="DG27" s="414" t="s">
        <v>3320</v>
      </c>
      <c r="DH27" s="414" t="s">
        <v>3320</v>
      </c>
      <c r="DI27" s="414" t="s">
        <v>3320</v>
      </c>
      <c r="DJ27" s="414" t="s">
        <v>3320</v>
      </c>
      <c r="DK27" s="414" t="s">
        <v>3320</v>
      </c>
      <c r="DL27" s="414" t="s">
        <v>3320</v>
      </c>
      <c r="DM27" s="414" t="e">
        <f t="shared" si="26"/>
        <v>#VALUE!</v>
      </c>
      <c r="DN27" s="414" t="s">
        <v>3320</v>
      </c>
      <c r="DO27" s="414" t="s">
        <v>3320</v>
      </c>
      <c r="DP27" s="414" t="s">
        <v>3320</v>
      </c>
      <c r="DR27" s="414" t="s">
        <v>3320</v>
      </c>
      <c r="DS27" s="414" t="s">
        <v>3320</v>
      </c>
      <c r="DT27" s="414" t="s">
        <v>3320</v>
      </c>
      <c r="DU27" s="414" t="s">
        <v>3320</v>
      </c>
      <c r="DV27" s="414" t="s">
        <v>3320</v>
      </c>
      <c r="DW27" s="414" t="s">
        <v>3320</v>
      </c>
      <c r="DX27" s="414" t="s">
        <v>3320</v>
      </c>
      <c r="DY27" s="414" t="s">
        <v>6361</v>
      </c>
      <c r="DZ27" s="414" t="s">
        <v>6362</v>
      </c>
      <c r="EA27" s="414" t="s">
        <v>6363</v>
      </c>
      <c r="EB27" s="414" t="s">
        <v>6364</v>
      </c>
      <c r="EC27" s="414" t="s">
        <v>6365</v>
      </c>
      <c r="ED27" s="414" t="s">
        <v>6366</v>
      </c>
      <c r="EE27" s="414" t="s">
        <v>733</v>
      </c>
      <c r="EF27" s="414" t="s">
        <v>733</v>
      </c>
      <c r="EG27" s="414" t="s">
        <v>6367</v>
      </c>
      <c r="EH27" s="414">
        <v>188</v>
      </c>
      <c r="EI27" s="414">
        <v>2</v>
      </c>
      <c r="EJ27" s="414" t="s">
        <v>6368</v>
      </c>
      <c r="EK27" s="414" t="s">
        <v>6369</v>
      </c>
      <c r="EL27" s="414" t="s">
        <v>6370</v>
      </c>
      <c r="EN27" s="414" t="s">
        <v>6371</v>
      </c>
      <c r="EO27" s="414" t="s">
        <v>6372</v>
      </c>
      <c r="EP27" s="414" t="s">
        <v>6373</v>
      </c>
      <c r="EQ27" s="414" t="s">
        <v>3320</v>
      </c>
      <c r="ER27" s="414" t="s">
        <v>3320</v>
      </c>
      <c r="ES27" s="414" t="s">
        <v>3320</v>
      </c>
      <c r="ET27" s="414" t="s">
        <v>3320</v>
      </c>
      <c r="EU27" s="414" t="s">
        <v>3320</v>
      </c>
      <c r="EV27" s="414" t="s">
        <v>3320</v>
      </c>
      <c r="EW27" s="414" t="s">
        <v>3320</v>
      </c>
      <c r="EX27" s="414" t="s">
        <v>3320</v>
      </c>
      <c r="EY27" s="414" t="s">
        <v>3320</v>
      </c>
      <c r="EZ27" s="414" t="s">
        <v>3320</v>
      </c>
      <c r="FA27" s="414" t="s">
        <v>3320</v>
      </c>
      <c r="FB27" s="414" t="s">
        <v>3320</v>
      </c>
      <c r="FC27" s="414" t="s">
        <v>3320</v>
      </c>
      <c r="FD27" s="414" t="s">
        <v>3320</v>
      </c>
      <c r="FE27" s="414" t="s">
        <v>3320</v>
      </c>
      <c r="FF27" s="414" t="s">
        <v>3320</v>
      </c>
      <c r="FG27" s="414" t="s">
        <v>3320</v>
      </c>
      <c r="FH27" s="414" t="s">
        <v>3320</v>
      </c>
      <c r="FI27" s="414" t="s">
        <v>3320</v>
      </c>
      <c r="FJ27" s="414" t="s">
        <v>3320</v>
      </c>
      <c r="FK27" s="414" t="s">
        <v>3320</v>
      </c>
      <c r="FL27" s="414" t="s">
        <v>3320</v>
      </c>
      <c r="FM27" s="414" t="s">
        <v>3320</v>
      </c>
      <c r="FN27" s="414" t="s">
        <v>3320</v>
      </c>
      <c r="FO27" s="421">
        <v>216500000</v>
      </c>
      <c r="FP27" s="421">
        <f t="shared" si="9"/>
        <v>216.5</v>
      </c>
      <c r="FQ27" s="414" t="s">
        <v>733</v>
      </c>
      <c r="FR27" s="414" t="s">
        <v>733</v>
      </c>
      <c r="FS27" s="414" t="s">
        <v>733</v>
      </c>
      <c r="FT27" s="414" t="s">
        <v>733</v>
      </c>
      <c r="FU27" s="414" t="s">
        <v>5248</v>
      </c>
      <c r="FV27" s="414" t="s">
        <v>6374</v>
      </c>
      <c r="FW27" s="414" t="s">
        <v>6375</v>
      </c>
      <c r="FX27" s="422" t="s">
        <v>6360</v>
      </c>
      <c r="FY27" s="423">
        <v>115</v>
      </c>
      <c r="FZ27" s="414" t="s">
        <v>6376</v>
      </c>
      <c r="GA27" s="421">
        <v>216500000</v>
      </c>
      <c r="GB27" s="421">
        <v>54343</v>
      </c>
      <c r="GC27" s="421">
        <v>2.7</v>
      </c>
      <c r="GD27" s="421">
        <v>5.6</v>
      </c>
      <c r="GE27" s="414" t="s">
        <v>6377</v>
      </c>
      <c r="GF27" s="414" t="s">
        <v>733</v>
      </c>
      <c r="GG27" s="414" t="s">
        <v>733</v>
      </c>
      <c r="GH27" s="414" t="s">
        <v>6378</v>
      </c>
      <c r="GI27" s="414" t="s">
        <v>733</v>
      </c>
      <c r="GJ27" s="414" t="s">
        <v>1214</v>
      </c>
      <c r="GK27" s="414" t="s">
        <v>733</v>
      </c>
      <c r="GL27" s="414" t="s">
        <v>733</v>
      </c>
      <c r="GM27" s="414" t="s">
        <v>733</v>
      </c>
      <c r="GN27" s="424" t="s">
        <v>5676</v>
      </c>
      <c r="GO27" s="414" t="s">
        <v>3320</v>
      </c>
      <c r="GP27" s="414" t="s">
        <v>733</v>
      </c>
      <c r="GQ27" s="414" t="s">
        <v>5721</v>
      </c>
      <c r="GR27" s="414" t="s">
        <v>1214</v>
      </c>
      <c r="GS27" s="414" t="s">
        <v>1214</v>
      </c>
      <c r="GT27" s="414" t="s">
        <v>3320</v>
      </c>
      <c r="GU27" s="414" t="s">
        <v>3320</v>
      </c>
      <c r="GV27" s="414">
        <v>0</v>
      </c>
      <c r="GW27" s="414" t="s">
        <v>1214</v>
      </c>
      <c r="GX27" s="414" t="s">
        <v>1214</v>
      </c>
      <c r="GY27" s="414" t="s">
        <v>3320</v>
      </c>
      <c r="GZ27" s="414" t="s">
        <v>1214</v>
      </c>
      <c r="HA27" s="414" t="s">
        <v>3320</v>
      </c>
      <c r="HB27" s="414" t="s">
        <v>3320</v>
      </c>
      <c r="HC27" s="414" t="s">
        <v>3320</v>
      </c>
      <c r="HD27" s="414" t="s">
        <v>3320</v>
      </c>
      <c r="HE27" s="414" t="s">
        <v>3320</v>
      </c>
      <c r="HF27" s="414" t="s">
        <v>3320</v>
      </c>
      <c r="HG27" s="414" t="s">
        <v>1214</v>
      </c>
      <c r="HH27" s="414" t="s">
        <v>1214</v>
      </c>
      <c r="HI27" s="414" t="s">
        <v>12679</v>
      </c>
      <c r="HJ27" s="414" t="s">
        <v>12680</v>
      </c>
      <c r="HK27" s="414" t="s">
        <v>5685</v>
      </c>
      <c r="HL27" s="414" t="s">
        <v>3320</v>
      </c>
      <c r="HM27" s="414" t="s">
        <v>3320</v>
      </c>
      <c r="HN27" s="414" t="s">
        <v>3320</v>
      </c>
      <c r="HO27" s="414" t="s">
        <v>3320</v>
      </c>
      <c r="HP27" s="414" t="s">
        <v>3320</v>
      </c>
      <c r="HQ27" s="414" t="s">
        <v>3320</v>
      </c>
      <c r="HR27" s="414" t="s">
        <v>3320</v>
      </c>
      <c r="HS27" s="414" t="s">
        <v>3320</v>
      </c>
      <c r="HT27" s="414" t="s">
        <v>3320</v>
      </c>
      <c r="HU27" s="414" t="s">
        <v>3320</v>
      </c>
      <c r="HV27" s="414" t="s">
        <v>3320</v>
      </c>
      <c r="HW27" s="414" t="s">
        <v>3320</v>
      </c>
      <c r="HX27" s="414" t="s">
        <v>3320</v>
      </c>
      <c r="HY27" s="414" t="s">
        <v>3320</v>
      </c>
      <c r="HZ27" s="414" t="s">
        <v>3320</v>
      </c>
      <c r="IA27" s="414" t="s">
        <v>3320</v>
      </c>
      <c r="IB27" s="414" t="s">
        <v>3320</v>
      </c>
      <c r="IC27" s="414" t="s">
        <v>3320</v>
      </c>
      <c r="ID27" s="414" t="s">
        <v>3320</v>
      </c>
      <c r="IE27" s="414" t="s">
        <v>3320</v>
      </c>
      <c r="IF27" s="414" t="s">
        <v>3320</v>
      </c>
      <c r="IG27" s="414" t="s">
        <v>3320</v>
      </c>
      <c r="IH27" s="414" t="s">
        <v>3320</v>
      </c>
      <c r="II27" s="414" t="s">
        <v>3320</v>
      </c>
      <c r="IJ27" s="414" t="s">
        <v>3320</v>
      </c>
      <c r="IK27" s="414" t="s">
        <v>3320</v>
      </c>
      <c r="IL27" s="414" t="s">
        <v>3320</v>
      </c>
      <c r="IM27" s="414" t="s">
        <v>3320</v>
      </c>
      <c r="IN27" s="414" t="s">
        <v>3320</v>
      </c>
      <c r="IO27" s="414" t="s">
        <v>3320</v>
      </c>
      <c r="IP27" s="414" t="s">
        <v>3320</v>
      </c>
      <c r="IQ27" s="414" t="s">
        <v>3320</v>
      </c>
      <c r="IR27" s="414" t="s">
        <v>3320</v>
      </c>
      <c r="IS27" s="414" t="s">
        <v>3320</v>
      </c>
      <c r="IT27" s="414" t="s">
        <v>3320</v>
      </c>
      <c r="IU27" s="414" t="s">
        <v>3320</v>
      </c>
      <c r="IV27" s="414" t="s">
        <v>3320</v>
      </c>
      <c r="IW27" s="414" t="s">
        <v>3320</v>
      </c>
      <c r="IY27" s="415"/>
      <c r="IZ27" s="415"/>
      <c r="JB27" s="414" t="str">
        <f>IFERROR(VLOOKUP($E27,'[12]Resumen costos RNT id'!$D:$J,3,0),"")</f>
        <v/>
      </c>
      <c r="JC27" s="421" t="str">
        <f>IFERROR(VLOOKUP($E27,'[12]Resumen costos RNT id'!$D:$J,4,0),"")</f>
        <v/>
      </c>
      <c r="JD27" s="421" t="str">
        <f>IFERROR(VLOOKUP($E27,'[12]Resumen costos RNT id'!$D:$J,5,0),"")</f>
        <v/>
      </c>
      <c r="JE27" s="421" t="str">
        <f>IFERROR(VLOOKUP($E27,'[12]Resumen costos RNT id'!$D:$J,6,0),"")</f>
        <v/>
      </c>
      <c r="JF27" s="416" t="str">
        <f>IFERROR(VLOOKUP($E27,'[12]Resumen costos RNT id'!$D:$J,7,0),"")</f>
        <v/>
      </c>
      <c r="JG27" s="428" t="str">
        <f t="shared" si="10"/>
        <v/>
      </c>
      <c r="JH27" s="428" t="str">
        <f t="shared" si="11"/>
        <v/>
      </c>
      <c r="JI27" s="428" t="str">
        <f t="shared" si="11"/>
        <v/>
      </c>
      <c r="JJ27" s="428">
        <f t="shared" si="12"/>
        <v>0</v>
      </c>
      <c r="JK27" s="428">
        <f t="shared" si="13"/>
        <v>0</v>
      </c>
      <c r="JL27" s="414" t="s">
        <v>202</v>
      </c>
      <c r="JO27" s="414" t="s">
        <v>202</v>
      </c>
      <c r="JP27" s="414">
        <v>4</v>
      </c>
      <c r="JQ27" s="414">
        <f t="shared" si="28"/>
        <v>0</v>
      </c>
      <c r="JR27" s="429" t="str">
        <f>IFERROR(VLOOKUP($E27,'[13]Actualización de costos CENACE'!$A:$G,2,0),"")</f>
        <v/>
      </c>
      <c r="JS27" s="429" t="str">
        <f>IFERROR(VLOOKUP($E27,'[13]Actualización de costos CENACE'!$A:$G,3,0),"")</f>
        <v/>
      </c>
      <c r="JT27" s="429" t="str">
        <f>IFERROR(VLOOKUP($E27,'[13]Actualización de costos CENACE'!$A:$G,4,0),"")</f>
        <v/>
      </c>
      <c r="JU27" s="429" t="str">
        <f>IFERROR(VLOOKUP($E27,'[13]Actualización de costos CENACE'!$A:$G,5,0),"")</f>
        <v/>
      </c>
      <c r="JV27" s="429" t="str">
        <f>IFERROR(VLOOKUP($E27,'[13]Actualización de costos CENACE'!$A:$G,6,0),"")</f>
        <v/>
      </c>
      <c r="JW27" s="430" t="str">
        <f>IFERROR(VLOOKUP($E27,'[13]Din Costos CFE'!$J$7:$AG$150,JW$1,0),"")</f>
        <v/>
      </c>
      <c r="JX27" s="430" t="str">
        <f>IFERROR(VLOOKUP($E27,'[13]Din Costos CFE'!$J$7:$AG$150,JX$1,0),"")</f>
        <v/>
      </c>
      <c r="JY27" s="430" t="str">
        <f>IFERROR(VLOOKUP($E27,'[13]Din Costos CFE'!$J$7:$AG$150,JY$1,0),"")</f>
        <v/>
      </c>
      <c r="JZ27" s="430" t="str">
        <f>IFERROR(VLOOKUP($E27,'[13]Din Costos CFE'!$J$7:$AG$150,JZ$1,0),"")</f>
        <v/>
      </c>
      <c r="KA27" s="430" t="str">
        <f>IFERROR(VLOOKUP($E27,'[13]Din Costos CFE'!$J$7:$AG$150,KA$1,0),"")</f>
        <v/>
      </c>
      <c r="KB27" s="430" t="str">
        <f>IFERROR(VLOOKUP($E27,'[13]Din Costos CFE'!$J$7:$AG$150,KB$1,0),"")</f>
        <v/>
      </c>
      <c r="KC27" s="430" t="str">
        <f>IFERROR(VLOOKUP($E27,'[13]Din Costos CFE'!$J$7:$AG$150,KC$1,0),"")</f>
        <v/>
      </c>
      <c r="KD27" s="430" t="str">
        <f>IFERROR(VLOOKUP($E27,'[13]Din Costos CFE'!$J$7:$AG$150,KD$1,0),"")</f>
        <v/>
      </c>
      <c r="KE27" s="430" t="str">
        <f>IFERROR(VLOOKUP($E27,'[13]Din Costos CFE'!$J$7:$AG$150,KE$1,0),"")</f>
        <v/>
      </c>
      <c r="KF27" s="430" t="str">
        <f>IFERROR(VLOOKUP($E27,'[13]Din Costos CFE'!$J$7:$AG$150,KF$1,0),"")</f>
        <v/>
      </c>
      <c r="KG27" s="430" t="str">
        <f>IFERROR(VLOOKUP($E27,'[13]Din Costos CFE'!$J$7:$AG$150,KG$1,0),"")</f>
        <v/>
      </c>
      <c r="KH27" s="430" t="str">
        <f>IFERROR(VLOOKUP($E27,'[13]Din Costos CFE'!$J$7:$AG$150,KH$1,0),"")</f>
        <v/>
      </c>
      <c r="KI27" s="430" t="str">
        <f>IFERROR(VLOOKUP($E27,'[13]Din Costos CFE'!$J$7:$AG$150,KI$1,0),"")</f>
        <v/>
      </c>
      <c r="KJ27" s="430" t="str">
        <f>IFERROR(VLOOKUP($E27,'[13]Din Costos CFE'!$J$7:$AG$150,KJ$1,0),"")</f>
        <v/>
      </c>
      <c r="KK27" s="430" t="str">
        <f>IFERROR(VLOOKUP($E27,'[13]Din Costos CFE'!$J$7:$AG$150,KK$1,0),"")</f>
        <v/>
      </c>
      <c r="KL27" s="430" t="str">
        <f>IFERROR(VLOOKUP($E27,'[13]Din Costos CFE'!$J$7:$AG$150,KL$1,0),"")</f>
        <v/>
      </c>
      <c r="KM27" s="430" t="str">
        <f>IFERROR(VLOOKUP($E27,'[13]Din Costos CFE'!$J$7:$AG$150,KM$1,0),"")</f>
        <v/>
      </c>
      <c r="KN27" s="430" t="str">
        <f>IFERROR(VLOOKUP($E27,'[13]Din Costos CFE'!$J$7:$AG$150,KN$1,0),"")</f>
        <v/>
      </c>
      <c r="KO27" s="431">
        <f t="shared" si="15"/>
        <v>0</v>
      </c>
      <c r="KP27" s="431">
        <f t="shared" si="16"/>
        <v>0</v>
      </c>
      <c r="KQ27" s="431">
        <f t="shared" si="17"/>
        <v>0</v>
      </c>
      <c r="KR27" s="432" t="str">
        <f>IFERROR(VLOOKUP($E27,'[13]Din Costos CFE'!$A$6:$G$150,4,0),"")</f>
        <v/>
      </c>
      <c r="KS27" s="432" t="str">
        <f>IFERROR(VLOOKUP($E27,'[13]Din Costos CFE'!$A$6:$G$150,5,0),"")</f>
        <v/>
      </c>
      <c r="KT27" s="432" t="str">
        <f>IFERROR(VLOOKUP($E27,'[13]Din Costos CFE'!$A$6:$G$150,6,0),"")</f>
        <v/>
      </c>
      <c r="KU27" s="433" t="str">
        <f t="shared" si="18"/>
        <v/>
      </c>
      <c r="KV27" s="434" t="str">
        <f t="shared" si="19"/>
        <v/>
      </c>
      <c r="KW27" s="435" t="str">
        <f t="shared" si="20"/>
        <v/>
      </c>
      <c r="KX27" s="435"/>
      <c r="KY27" s="436" t="str">
        <f>IFERROR(VLOOKUP($E27,'[13]Detalle Costos CENACE'!$E:$IT,248,0),"")</f>
        <v/>
      </c>
      <c r="KZ27" s="414">
        <f t="shared" si="21"/>
        <v>216.5</v>
      </c>
      <c r="LA27" s="434" t="str">
        <f t="shared" si="22"/>
        <v/>
      </c>
      <c r="LB27" s="434" t="str">
        <f t="shared" si="23"/>
        <v/>
      </c>
      <c r="LC27" s="414">
        <f t="shared" si="24"/>
        <v>1</v>
      </c>
      <c r="LD27" s="429" t="str">
        <f>IFERROR(VLOOKUP($E27,'[13]Actualización de costos CENACE'!$A:$G,7,0),"")</f>
        <v/>
      </c>
    </row>
    <row r="28" spans="1:318" s="414" customFormat="1" ht="15" customHeight="1">
      <c r="A28" s="413" t="s">
        <v>5638</v>
      </c>
      <c r="B28" s="414">
        <v>757</v>
      </c>
      <c r="C28" s="414" t="s">
        <v>6379</v>
      </c>
      <c r="D28" s="414" t="s">
        <v>6380</v>
      </c>
      <c r="E28" s="414">
        <v>757</v>
      </c>
      <c r="F28" s="414">
        <v>51</v>
      </c>
      <c r="G28" s="414" t="s">
        <v>6381</v>
      </c>
      <c r="H28" s="414" t="s">
        <v>6382</v>
      </c>
      <c r="I28" s="415">
        <v>1</v>
      </c>
      <c r="J28" s="415"/>
      <c r="K28" s="415" t="str">
        <f t="shared" si="27"/>
        <v>Sí</v>
      </c>
      <c r="L28" s="415"/>
      <c r="M28" s="415">
        <f t="shared" si="29"/>
        <v>1</v>
      </c>
      <c r="N28" s="415"/>
      <c r="O28" s="415"/>
      <c r="P28" s="415"/>
      <c r="Q28" s="415">
        <v>1</v>
      </c>
      <c r="R28" s="415" t="str">
        <f t="shared" si="3"/>
        <v>Sí</v>
      </c>
      <c r="S28" s="415">
        <v>2</v>
      </c>
      <c r="T28" s="415"/>
      <c r="U28" s="415"/>
      <c r="V28" s="444" t="s">
        <v>6383</v>
      </c>
      <c r="W28" s="414" t="s">
        <v>5916</v>
      </c>
      <c r="X28" s="414">
        <f t="shared" ref="X28:X63" si="30">+IF(W28="FOTOVOLTAICA",1,1.5)</f>
        <v>1.5</v>
      </c>
      <c r="Y28" s="414">
        <f t="shared" si="5"/>
        <v>132.75</v>
      </c>
      <c r="Z28" s="416" t="str">
        <f t="shared" si="6"/>
        <v/>
      </c>
      <c r="AA28" s="416">
        <f t="shared" si="7"/>
        <v>0</v>
      </c>
      <c r="AB28" s="417">
        <f t="shared" si="8"/>
        <v>0</v>
      </c>
      <c r="AC28" s="414" t="s">
        <v>6384</v>
      </c>
      <c r="AD28" s="414" t="s">
        <v>6383</v>
      </c>
      <c r="AE28" s="414" t="e">
        <f>+VLOOKUP($D28,'[12]Ramón Países '!$A:$E,4,0)</f>
        <v>#N/A</v>
      </c>
      <c r="AF28" s="414" t="s">
        <v>5693</v>
      </c>
      <c r="AG28" s="414" t="e">
        <f>+VLOOKUP($D28,'[12]Ramón Países '!$A:$E,5,0)</f>
        <v>#N/A</v>
      </c>
      <c r="AH28" s="414" t="s">
        <v>6384</v>
      </c>
      <c r="AI28" s="414" t="s">
        <v>5920</v>
      </c>
      <c r="AJ28" s="414" t="s">
        <v>5698</v>
      </c>
      <c r="AK28" s="414" t="s">
        <v>5698</v>
      </c>
      <c r="AL28" s="414" t="s">
        <v>6385</v>
      </c>
      <c r="AM28" s="414" t="s">
        <v>6386</v>
      </c>
      <c r="AN28" s="414" t="s">
        <v>3320</v>
      </c>
      <c r="AO28" s="414" t="s">
        <v>6387</v>
      </c>
      <c r="AP28" s="414" t="s">
        <v>5698</v>
      </c>
      <c r="AQ28" s="414" t="s">
        <v>6388</v>
      </c>
      <c r="AR28" s="414" t="s">
        <v>6389</v>
      </c>
      <c r="AS28" s="414" t="s">
        <v>6390</v>
      </c>
      <c r="AT28" s="414" t="s">
        <v>733</v>
      </c>
      <c r="AU28" s="414" t="s">
        <v>733</v>
      </c>
      <c r="AV28" s="414" t="s">
        <v>733</v>
      </c>
      <c r="AW28" s="414" t="s">
        <v>3320</v>
      </c>
      <c r="AX28" s="414" t="s">
        <v>6391</v>
      </c>
      <c r="AY28" s="414" t="s">
        <v>733</v>
      </c>
      <c r="AZ28" s="414" t="s">
        <v>6392</v>
      </c>
      <c r="BA28" s="414" t="s">
        <v>6393</v>
      </c>
      <c r="BB28" s="414" t="s">
        <v>6394</v>
      </c>
      <c r="BC28" s="414" t="s">
        <v>6395</v>
      </c>
      <c r="BD28" s="414" t="s">
        <v>6396</v>
      </c>
      <c r="BE28" s="414" t="s">
        <v>6397</v>
      </c>
      <c r="BF28" s="415" t="s">
        <v>1214</v>
      </c>
      <c r="BG28" s="414" t="s">
        <v>3320</v>
      </c>
      <c r="BI28" s="414" t="s">
        <v>5955</v>
      </c>
      <c r="BJ28" s="414" t="s">
        <v>5955</v>
      </c>
      <c r="BK28" s="414" t="s">
        <v>3603</v>
      </c>
      <c r="BL28" s="414" t="s">
        <v>6398</v>
      </c>
      <c r="BM28" s="415">
        <v>115</v>
      </c>
      <c r="BN28" s="414" t="s">
        <v>5665</v>
      </c>
      <c r="BO28" s="418" t="s">
        <v>12617</v>
      </c>
      <c r="BP28" s="414">
        <v>33</v>
      </c>
      <c r="BQ28" s="414">
        <v>2028</v>
      </c>
      <c r="BR28" s="414">
        <v>88.5</v>
      </c>
      <c r="BS28" s="415">
        <v>88.5</v>
      </c>
      <c r="BT28" s="414" t="s">
        <v>5666</v>
      </c>
      <c r="BU28" s="414">
        <v>15</v>
      </c>
      <c r="BV28" s="415">
        <v>254.44</v>
      </c>
      <c r="BW28" s="419">
        <v>0.32819957175657199</v>
      </c>
      <c r="BX28" s="420" t="s">
        <v>910</v>
      </c>
      <c r="BY28" s="414" t="s">
        <v>733</v>
      </c>
      <c r="BZ28" s="414" t="s">
        <v>910</v>
      </c>
      <c r="CA28" s="414" t="s">
        <v>3320</v>
      </c>
      <c r="CB28" s="414" t="s">
        <v>3320</v>
      </c>
      <c r="CC28" s="414" t="s">
        <v>3320</v>
      </c>
      <c r="CD28" s="414" t="s">
        <v>3320</v>
      </c>
      <c r="CE28" s="414" t="s">
        <v>3320</v>
      </c>
      <c r="CF28" s="414" t="s">
        <v>3320</v>
      </c>
      <c r="CG28" s="414" t="s">
        <v>3320</v>
      </c>
      <c r="CH28" s="414" t="s">
        <v>3320</v>
      </c>
      <c r="CI28" s="414" t="s">
        <v>3320</v>
      </c>
      <c r="CJ28" s="414" t="s">
        <v>3320</v>
      </c>
      <c r="CL28" s="414" t="s">
        <v>3320</v>
      </c>
      <c r="CM28" s="414" t="s">
        <v>3320</v>
      </c>
      <c r="CN28" s="414" t="s">
        <v>3320</v>
      </c>
      <c r="CO28" s="414" t="s">
        <v>3320</v>
      </c>
      <c r="CP28" s="414" t="s">
        <v>3320</v>
      </c>
      <c r="CQ28" s="414" t="e">
        <f t="shared" si="25"/>
        <v>#VALUE!</v>
      </c>
      <c r="CR28" s="414" t="s">
        <v>3320</v>
      </c>
      <c r="CS28" s="414" t="s">
        <v>3320</v>
      </c>
      <c r="CT28" s="414" t="s">
        <v>3320</v>
      </c>
      <c r="CU28" s="414" t="s">
        <v>3320</v>
      </c>
      <c r="CV28" s="414">
        <v>5.9</v>
      </c>
      <c r="CW28" s="414">
        <v>12.5</v>
      </c>
      <c r="CX28" s="414" t="s">
        <v>1214</v>
      </c>
      <c r="CY28" s="414" t="s">
        <v>5937</v>
      </c>
      <c r="CZ28" s="414">
        <v>32.82</v>
      </c>
      <c r="DA28" s="414" t="s">
        <v>733</v>
      </c>
      <c r="DB28" s="414" t="s">
        <v>733</v>
      </c>
      <c r="DC28" s="414" t="s">
        <v>733</v>
      </c>
      <c r="DD28" s="414">
        <v>32.82</v>
      </c>
      <c r="DE28" s="414">
        <v>30.52</v>
      </c>
      <c r="DF28" s="414" t="s">
        <v>6399</v>
      </c>
      <c r="DG28" s="414">
        <v>365</v>
      </c>
      <c r="DH28" s="414">
        <v>85</v>
      </c>
      <c r="DI28" s="414">
        <v>98</v>
      </c>
      <c r="DJ28" s="414">
        <v>25</v>
      </c>
      <c r="DK28" s="414" t="s">
        <v>12681</v>
      </c>
      <c r="DL28" s="414">
        <v>0.5</v>
      </c>
      <c r="DM28" s="414">
        <f t="shared" si="26"/>
        <v>2018</v>
      </c>
      <c r="DN28" s="414">
        <v>8</v>
      </c>
      <c r="DO28" s="414" t="s">
        <v>6400</v>
      </c>
      <c r="DP28" s="414">
        <v>102000000</v>
      </c>
      <c r="DR28" s="414" t="s">
        <v>3320</v>
      </c>
      <c r="DS28" s="414" t="s">
        <v>3320</v>
      </c>
      <c r="DT28" s="414" t="s">
        <v>3320</v>
      </c>
      <c r="DU28" s="414" t="s">
        <v>3320</v>
      </c>
      <c r="DV28" s="414" t="s">
        <v>3320</v>
      </c>
      <c r="DW28" s="414" t="s">
        <v>3320</v>
      </c>
      <c r="DX28" s="414" t="s">
        <v>3320</v>
      </c>
      <c r="DY28" s="414" t="s">
        <v>3320</v>
      </c>
      <c r="DZ28" s="414" t="s">
        <v>3320</v>
      </c>
      <c r="EA28" s="414" t="s">
        <v>3320</v>
      </c>
      <c r="EB28" s="414" t="s">
        <v>3320</v>
      </c>
      <c r="EC28" s="414" t="s">
        <v>3320</v>
      </c>
      <c r="ED28" s="414" t="s">
        <v>3320</v>
      </c>
      <c r="EE28" s="414" t="s">
        <v>3320</v>
      </c>
      <c r="EF28" s="414" t="s">
        <v>3320</v>
      </c>
      <c r="EG28" s="414" t="s">
        <v>3320</v>
      </c>
      <c r="EH28" s="414" t="s">
        <v>3320</v>
      </c>
      <c r="EI28" s="414" t="s">
        <v>3320</v>
      </c>
      <c r="EJ28" s="414" t="s">
        <v>3320</v>
      </c>
      <c r="EK28" s="414" t="s">
        <v>3320</v>
      </c>
      <c r="EL28" s="414" t="s">
        <v>3320</v>
      </c>
      <c r="EM28" s="414" t="s">
        <v>3320</v>
      </c>
      <c r="EN28" s="414" t="s">
        <v>3320</v>
      </c>
      <c r="EO28" s="414" t="s">
        <v>3320</v>
      </c>
      <c r="EP28" s="414" t="s">
        <v>3320</v>
      </c>
      <c r="EQ28" s="414" t="s">
        <v>3320</v>
      </c>
      <c r="ER28" s="414" t="s">
        <v>3320</v>
      </c>
      <c r="ES28" s="414" t="s">
        <v>3320</v>
      </c>
      <c r="ET28" s="414" t="s">
        <v>3320</v>
      </c>
      <c r="EU28" s="414" t="s">
        <v>3320</v>
      </c>
      <c r="EV28" s="414" t="s">
        <v>3320</v>
      </c>
      <c r="EW28" s="414" t="s">
        <v>3320</v>
      </c>
      <c r="EX28" s="414" t="s">
        <v>3320</v>
      </c>
      <c r="EY28" s="414" t="s">
        <v>3320</v>
      </c>
      <c r="EZ28" s="414" t="s">
        <v>3320</v>
      </c>
      <c r="FA28" s="414" t="s">
        <v>3320</v>
      </c>
      <c r="FB28" s="414" t="s">
        <v>3320</v>
      </c>
      <c r="FC28" s="414" t="s">
        <v>3320</v>
      </c>
      <c r="FD28" s="414" t="s">
        <v>3320</v>
      </c>
      <c r="FE28" s="414" t="s">
        <v>3320</v>
      </c>
      <c r="FF28" s="414" t="s">
        <v>3320</v>
      </c>
      <c r="FG28" s="414" t="s">
        <v>3320</v>
      </c>
      <c r="FH28" s="414" t="s">
        <v>3320</v>
      </c>
      <c r="FI28" s="414" t="s">
        <v>3320</v>
      </c>
      <c r="FJ28" s="414" t="s">
        <v>3320</v>
      </c>
      <c r="FK28" s="414" t="s">
        <v>3320</v>
      </c>
      <c r="FL28" s="414" t="s">
        <v>3320</v>
      </c>
      <c r="FM28" s="414" t="s">
        <v>3320</v>
      </c>
      <c r="FN28" s="414" t="s">
        <v>3320</v>
      </c>
      <c r="FO28" s="421">
        <v>128560000</v>
      </c>
      <c r="FP28" s="421">
        <f t="shared" si="9"/>
        <v>128.56</v>
      </c>
      <c r="FQ28" s="414" t="s">
        <v>733</v>
      </c>
      <c r="FR28" s="414" t="s">
        <v>733</v>
      </c>
      <c r="FS28" s="414" t="s">
        <v>733</v>
      </c>
      <c r="FT28" s="414" t="s">
        <v>733</v>
      </c>
      <c r="FU28" s="414" t="s">
        <v>1661</v>
      </c>
      <c r="FV28" s="414" t="s">
        <v>6401</v>
      </c>
      <c r="FW28" s="414" t="s">
        <v>6402</v>
      </c>
      <c r="FX28" s="422" t="s">
        <v>6403</v>
      </c>
      <c r="FY28" s="423">
        <v>115</v>
      </c>
      <c r="FZ28" s="414" t="s">
        <v>6404</v>
      </c>
      <c r="GA28" s="421">
        <v>128650000</v>
      </c>
      <c r="GB28" s="421">
        <v>28700000</v>
      </c>
      <c r="GC28" s="421">
        <v>792</v>
      </c>
      <c r="GD28" s="421">
        <v>292</v>
      </c>
      <c r="GE28" s="414" t="s">
        <v>6405</v>
      </c>
      <c r="GF28" s="414" t="s">
        <v>733</v>
      </c>
      <c r="GG28" s="414" t="s">
        <v>733</v>
      </c>
      <c r="GH28" s="414" t="s">
        <v>6406</v>
      </c>
      <c r="GI28" s="414" t="s">
        <v>733</v>
      </c>
      <c r="GJ28" s="414" t="s">
        <v>1214</v>
      </c>
      <c r="GK28" s="414" t="s">
        <v>733</v>
      </c>
      <c r="GL28" s="414" t="s">
        <v>733</v>
      </c>
      <c r="GM28" s="414" t="s">
        <v>1214</v>
      </c>
      <c r="GN28" s="424" t="s">
        <v>5676</v>
      </c>
      <c r="GO28" s="414" t="s">
        <v>3320</v>
      </c>
      <c r="GP28" s="414" t="s">
        <v>733</v>
      </c>
      <c r="GQ28" s="414" t="s">
        <v>5721</v>
      </c>
      <c r="GR28" s="414" t="s">
        <v>733</v>
      </c>
      <c r="GS28" s="414" t="s">
        <v>5946</v>
      </c>
      <c r="GT28" s="414" t="s">
        <v>6407</v>
      </c>
      <c r="GU28" s="414" t="s">
        <v>3320</v>
      </c>
      <c r="GV28" s="414">
        <v>0.13</v>
      </c>
      <c r="GW28" s="414" t="s">
        <v>1214</v>
      </c>
      <c r="GX28" s="414" t="s">
        <v>1214</v>
      </c>
      <c r="GY28" s="414" t="s">
        <v>3320</v>
      </c>
      <c r="GZ28" s="414" t="s">
        <v>1214</v>
      </c>
      <c r="HA28" s="414" t="s">
        <v>3320</v>
      </c>
      <c r="HB28" s="414" t="s">
        <v>6408</v>
      </c>
      <c r="HC28" s="414" t="s">
        <v>6409</v>
      </c>
      <c r="HD28" s="414" t="s">
        <v>3320</v>
      </c>
      <c r="HE28" s="414" t="s">
        <v>3320</v>
      </c>
      <c r="HF28" s="414" t="s">
        <v>3320</v>
      </c>
      <c r="HG28" s="414" t="s">
        <v>5759</v>
      </c>
      <c r="HH28" s="414" t="s">
        <v>1214</v>
      </c>
      <c r="HI28" s="414" t="s">
        <v>12682</v>
      </c>
      <c r="HJ28" s="414" t="s">
        <v>12683</v>
      </c>
      <c r="HK28" s="414" t="s">
        <v>5685</v>
      </c>
      <c r="HL28" s="414" t="s">
        <v>3320</v>
      </c>
      <c r="HM28" s="414" t="s">
        <v>3320</v>
      </c>
      <c r="HN28" s="414" t="s">
        <v>3320</v>
      </c>
      <c r="HO28" s="414" t="s">
        <v>3320</v>
      </c>
      <c r="HP28" s="414" t="s">
        <v>3320</v>
      </c>
      <c r="HQ28" s="414" t="s">
        <v>3320</v>
      </c>
      <c r="HR28" s="414" t="s">
        <v>3320</v>
      </c>
      <c r="HS28" s="414" t="s">
        <v>3320</v>
      </c>
      <c r="HT28" s="414" t="s">
        <v>3320</v>
      </c>
      <c r="HU28" s="414" t="s">
        <v>3320</v>
      </c>
      <c r="HV28" s="414" t="s">
        <v>3320</v>
      </c>
      <c r="HW28" s="414" t="s">
        <v>3320</v>
      </c>
      <c r="HX28" s="414" t="s">
        <v>3320</v>
      </c>
      <c r="HY28" s="414" t="s">
        <v>3320</v>
      </c>
      <c r="HZ28" s="414" t="s">
        <v>3320</v>
      </c>
      <c r="IA28" s="414" t="s">
        <v>3320</v>
      </c>
      <c r="IB28" s="414" t="s">
        <v>3320</v>
      </c>
      <c r="IC28" s="414" t="s">
        <v>3320</v>
      </c>
      <c r="ID28" s="414" t="s">
        <v>3320</v>
      </c>
      <c r="IE28" s="414" t="s">
        <v>3320</v>
      </c>
      <c r="IF28" s="414" t="s">
        <v>3320</v>
      </c>
      <c r="IG28" s="414" t="s">
        <v>3320</v>
      </c>
      <c r="IH28" s="414" t="s">
        <v>3320</v>
      </c>
      <c r="II28" s="414" t="s">
        <v>3320</v>
      </c>
      <c r="IJ28" s="414" t="s">
        <v>3320</v>
      </c>
      <c r="IK28" s="414" t="s">
        <v>3320</v>
      </c>
      <c r="IL28" s="414" t="s">
        <v>3320</v>
      </c>
      <c r="IM28" s="414" t="s">
        <v>3320</v>
      </c>
      <c r="IN28" s="414" t="s">
        <v>3320</v>
      </c>
      <c r="IO28" s="414" t="s">
        <v>3320</v>
      </c>
      <c r="IP28" s="414" t="s">
        <v>3320</v>
      </c>
      <c r="IQ28" s="414" t="s">
        <v>3320</v>
      </c>
      <c r="IR28" s="414" t="s">
        <v>3320</v>
      </c>
      <c r="IS28" s="414" t="s">
        <v>3320</v>
      </c>
      <c r="IT28" s="414" t="s">
        <v>3320</v>
      </c>
      <c r="IU28" s="414" t="s">
        <v>3320</v>
      </c>
      <c r="IV28" s="414" t="s">
        <v>3320</v>
      </c>
      <c r="IW28" s="414" t="s">
        <v>3320</v>
      </c>
      <c r="IX28" s="440" t="s">
        <v>12630</v>
      </c>
      <c r="IY28" s="441" t="s">
        <v>3320</v>
      </c>
      <c r="IZ28" s="441" t="s">
        <v>5966</v>
      </c>
      <c r="JA28" s="440" t="s">
        <v>5967</v>
      </c>
      <c r="JB28" s="414" t="str">
        <f>IFERROR(VLOOKUP($E28,'[12]Resumen costos RNT id'!$D:$J,3,0),"")</f>
        <v/>
      </c>
      <c r="JC28" s="421" t="str">
        <f>IFERROR(VLOOKUP($E28,'[12]Resumen costos RNT id'!$D:$J,4,0),"")</f>
        <v/>
      </c>
      <c r="JD28" s="421" t="str">
        <f>IFERROR(VLOOKUP($E28,'[12]Resumen costos RNT id'!$D:$J,5,0),"")</f>
        <v/>
      </c>
      <c r="JE28" s="421" t="str">
        <f>IFERROR(VLOOKUP($E28,'[12]Resumen costos RNT id'!$D:$J,6,0),"")</f>
        <v/>
      </c>
      <c r="JF28" s="416" t="str">
        <f>IFERROR(VLOOKUP($E28,'[12]Resumen costos RNT id'!$D:$J,7,0),"")</f>
        <v/>
      </c>
      <c r="JG28" s="428" t="str">
        <f t="shared" si="10"/>
        <v/>
      </c>
      <c r="JH28" s="428" t="str">
        <f t="shared" si="11"/>
        <v/>
      </c>
      <c r="JI28" s="428" t="str">
        <f t="shared" si="11"/>
        <v/>
      </c>
      <c r="JJ28" s="428">
        <f t="shared" si="12"/>
        <v>0</v>
      </c>
      <c r="JK28" s="428">
        <f t="shared" si="13"/>
        <v>0</v>
      </c>
      <c r="JL28" s="414" t="s">
        <v>202</v>
      </c>
      <c r="JO28" s="414" t="s">
        <v>202</v>
      </c>
      <c r="JP28" s="414">
        <v>4.5</v>
      </c>
      <c r="JQ28" s="414">
        <f t="shared" si="28"/>
        <v>0</v>
      </c>
      <c r="JR28" s="429" t="str">
        <f>IFERROR(VLOOKUP($E28,'[13]Actualización de costos CENACE'!$A:$G,2,0),"")</f>
        <v/>
      </c>
      <c r="JS28" s="429" t="str">
        <f>IFERROR(VLOOKUP($E28,'[13]Actualización de costos CENACE'!$A:$G,3,0),"")</f>
        <v/>
      </c>
      <c r="JT28" s="429" t="str">
        <f>IFERROR(VLOOKUP($E28,'[13]Actualización de costos CENACE'!$A:$G,4,0),"")</f>
        <v/>
      </c>
      <c r="JU28" s="429" t="str">
        <f>IFERROR(VLOOKUP($E28,'[13]Actualización de costos CENACE'!$A:$G,5,0),"")</f>
        <v/>
      </c>
      <c r="JV28" s="429" t="str">
        <f>IFERROR(VLOOKUP($E28,'[13]Actualización de costos CENACE'!$A:$G,6,0),"")</f>
        <v/>
      </c>
      <c r="JW28" s="430" t="str">
        <f>IFERROR(VLOOKUP($E28,'[13]Din Costos CFE'!$J$7:$AG$150,JW$1,0),"")</f>
        <v/>
      </c>
      <c r="JX28" s="430" t="str">
        <f>IFERROR(VLOOKUP($E28,'[13]Din Costos CFE'!$J$7:$AG$150,JX$1,0),"")</f>
        <v/>
      </c>
      <c r="JY28" s="430" t="str">
        <f>IFERROR(VLOOKUP($E28,'[13]Din Costos CFE'!$J$7:$AG$150,JY$1,0),"")</f>
        <v/>
      </c>
      <c r="JZ28" s="430" t="str">
        <f>IFERROR(VLOOKUP($E28,'[13]Din Costos CFE'!$J$7:$AG$150,JZ$1,0),"")</f>
        <v/>
      </c>
      <c r="KA28" s="430" t="str">
        <f>IFERROR(VLOOKUP($E28,'[13]Din Costos CFE'!$J$7:$AG$150,KA$1,0),"")</f>
        <v/>
      </c>
      <c r="KB28" s="430" t="str">
        <f>IFERROR(VLOOKUP($E28,'[13]Din Costos CFE'!$J$7:$AG$150,KB$1,0),"")</f>
        <v/>
      </c>
      <c r="KC28" s="430" t="str">
        <f>IFERROR(VLOOKUP($E28,'[13]Din Costos CFE'!$J$7:$AG$150,KC$1,0),"")</f>
        <v/>
      </c>
      <c r="KD28" s="430" t="str">
        <f>IFERROR(VLOOKUP($E28,'[13]Din Costos CFE'!$J$7:$AG$150,KD$1,0),"")</f>
        <v/>
      </c>
      <c r="KE28" s="430" t="str">
        <f>IFERROR(VLOOKUP($E28,'[13]Din Costos CFE'!$J$7:$AG$150,KE$1,0),"")</f>
        <v/>
      </c>
      <c r="KF28" s="430" t="str">
        <f>IFERROR(VLOOKUP($E28,'[13]Din Costos CFE'!$J$7:$AG$150,KF$1,0),"")</f>
        <v/>
      </c>
      <c r="KG28" s="430" t="str">
        <f>IFERROR(VLOOKUP($E28,'[13]Din Costos CFE'!$J$7:$AG$150,KG$1,0),"")</f>
        <v/>
      </c>
      <c r="KH28" s="430" t="str">
        <f>IFERROR(VLOOKUP($E28,'[13]Din Costos CFE'!$J$7:$AG$150,KH$1,0),"")</f>
        <v/>
      </c>
      <c r="KI28" s="430" t="str">
        <f>IFERROR(VLOOKUP($E28,'[13]Din Costos CFE'!$J$7:$AG$150,KI$1,0),"")</f>
        <v/>
      </c>
      <c r="KJ28" s="430" t="str">
        <f>IFERROR(VLOOKUP($E28,'[13]Din Costos CFE'!$J$7:$AG$150,KJ$1,0),"")</f>
        <v/>
      </c>
      <c r="KK28" s="430" t="str">
        <f>IFERROR(VLOOKUP($E28,'[13]Din Costos CFE'!$J$7:$AG$150,KK$1,0),"")</f>
        <v/>
      </c>
      <c r="KL28" s="430" t="str">
        <f>IFERROR(VLOOKUP($E28,'[13]Din Costos CFE'!$J$7:$AG$150,KL$1,0),"")</f>
        <v/>
      </c>
      <c r="KM28" s="430" t="str">
        <f>IFERROR(VLOOKUP($E28,'[13]Din Costos CFE'!$J$7:$AG$150,KM$1,0),"")</f>
        <v/>
      </c>
      <c r="KN28" s="430" t="str">
        <f>IFERROR(VLOOKUP($E28,'[13]Din Costos CFE'!$J$7:$AG$150,KN$1,0),"")</f>
        <v/>
      </c>
      <c r="KO28" s="431">
        <f t="shared" si="15"/>
        <v>0</v>
      </c>
      <c r="KP28" s="431">
        <f t="shared" si="16"/>
        <v>0</v>
      </c>
      <c r="KQ28" s="431">
        <f t="shared" si="17"/>
        <v>0</v>
      </c>
      <c r="KR28" s="432" t="str">
        <f>IFERROR(VLOOKUP($E28,'[13]Din Costos CFE'!$A$6:$G$150,4,0),"")</f>
        <v/>
      </c>
      <c r="KS28" s="432" t="str">
        <f>IFERROR(VLOOKUP($E28,'[13]Din Costos CFE'!$A$6:$G$150,5,0),"")</f>
        <v/>
      </c>
      <c r="KT28" s="432" t="str">
        <f>IFERROR(VLOOKUP($E28,'[13]Din Costos CFE'!$A$6:$G$150,6,0),"")</f>
        <v/>
      </c>
      <c r="KU28" s="438" t="str">
        <f t="shared" si="18"/>
        <v/>
      </c>
      <c r="KV28" s="434" t="str">
        <f t="shared" si="19"/>
        <v/>
      </c>
      <c r="KW28" s="435" t="str">
        <f t="shared" si="20"/>
        <v/>
      </c>
      <c r="KX28" s="445" t="s">
        <v>6410</v>
      </c>
      <c r="KY28" s="436" t="str">
        <f>IFERROR(VLOOKUP($E28,'[13]Detalle Costos CENACE'!$E:$IT,248,0),"")</f>
        <v/>
      </c>
      <c r="KZ28" s="414">
        <f t="shared" si="21"/>
        <v>132.75</v>
      </c>
      <c r="LA28" s="434" t="str">
        <f t="shared" si="22"/>
        <v/>
      </c>
      <c r="LB28" s="434" t="str">
        <f t="shared" si="23"/>
        <v/>
      </c>
      <c r="LC28" s="414">
        <f t="shared" si="24"/>
        <v>1</v>
      </c>
      <c r="LD28" s="429" t="str">
        <f>IFERROR(VLOOKUP($E28,'[13]Actualización de costos CENACE'!$A:$G,7,0),"")</f>
        <v/>
      </c>
    </row>
    <row r="29" spans="1:318" s="414" customFormat="1" ht="15" customHeight="1">
      <c r="A29" s="413" t="s">
        <v>5638</v>
      </c>
      <c r="B29" s="414">
        <v>1106</v>
      </c>
      <c r="C29" s="414" t="s">
        <v>6411</v>
      </c>
      <c r="D29" s="414" t="s">
        <v>6412</v>
      </c>
      <c r="E29" s="414">
        <v>1106</v>
      </c>
      <c r="G29" s="414" t="s">
        <v>6413</v>
      </c>
      <c r="H29" s="414" t="s">
        <v>6414</v>
      </c>
      <c r="I29" s="415">
        <v>3</v>
      </c>
      <c r="J29" s="415"/>
      <c r="K29" s="415" t="str">
        <f t="shared" si="27"/>
        <v>Sí</v>
      </c>
      <c r="L29" s="415"/>
      <c r="M29" s="415">
        <f t="shared" si="29"/>
        <v>3</v>
      </c>
      <c r="N29" s="415"/>
      <c r="O29" s="415"/>
      <c r="P29" s="415"/>
      <c r="Q29" s="415">
        <v>1</v>
      </c>
      <c r="R29" s="415" t="str">
        <f t="shared" si="3"/>
        <v>Sí</v>
      </c>
      <c r="S29" s="415"/>
      <c r="T29" s="415"/>
      <c r="U29" s="415"/>
      <c r="V29" s="414" t="s">
        <v>6415</v>
      </c>
      <c r="W29" s="414" t="s">
        <v>5916</v>
      </c>
      <c r="X29" s="414">
        <f t="shared" si="30"/>
        <v>1.5</v>
      </c>
      <c r="Y29" s="414">
        <f t="shared" si="5"/>
        <v>600.75</v>
      </c>
      <c r="Z29" s="416" t="str">
        <f t="shared" si="6"/>
        <v/>
      </c>
      <c r="AA29" s="416">
        <f t="shared" si="7"/>
        <v>0</v>
      </c>
      <c r="AB29" s="417">
        <f t="shared" si="8"/>
        <v>0</v>
      </c>
      <c r="AC29" s="414" t="s">
        <v>6416</v>
      </c>
      <c r="AD29" s="414" t="s">
        <v>3434</v>
      </c>
      <c r="AE29" s="414" t="e">
        <f>+VLOOKUP($D29,'[12]Ramón Países '!$A:$E,4,0)</f>
        <v>#N/A</v>
      </c>
      <c r="AF29" s="414" t="s">
        <v>5646</v>
      </c>
      <c r="AG29" s="414" t="e">
        <f>+VLOOKUP($D29,'[12]Ramón Países '!$A:$E,5,0)</f>
        <v>#N/A</v>
      </c>
      <c r="AH29" s="414" t="s">
        <v>6416</v>
      </c>
      <c r="AI29" s="414" t="s">
        <v>6417</v>
      </c>
      <c r="AJ29" s="414" t="s">
        <v>6418</v>
      </c>
      <c r="AK29" s="414" t="s">
        <v>6419</v>
      </c>
      <c r="AL29" s="414" t="s">
        <v>6420</v>
      </c>
      <c r="AM29" s="414" t="s">
        <v>6421</v>
      </c>
      <c r="AN29" s="414" t="s">
        <v>3320</v>
      </c>
      <c r="AO29" s="414" t="s">
        <v>6422</v>
      </c>
      <c r="AP29" s="414" t="s">
        <v>5698</v>
      </c>
      <c r="AQ29" s="414" t="s">
        <v>6423</v>
      </c>
      <c r="AR29" s="414" t="s">
        <v>6424</v>
      </c>
      <c r="AS29" s="414" t="s">
        <v>6425</v>
      </c>
      <c r="AT29" s="414" t="s">
        <v>733</v>
      </c>
      <c r="AU29" s="414" t="s">
        <v>733</v>
      </c>
      <c r="AV29" s="414" t="s">
        <v>733</v>
      </c>
      <c r="AW29" s="414" t="s">
        <v>3320</v>
      </c>
      <c r="AX29" s="414" t="s">
        <v>6426</v>
      </c>
      <c r="AY29" s="414" t="s">
        <v>733</v>
      </c>
      <c r="AZ29" s="414" t="s">
        <v>6427</v>
      </c>
      <c r="BA29" s="414" t="s">
        <v>6428</v>
      </c>
      <c r="BB29" s="414" t="s">
        <v>6429</v>
      </c>
      <c r="BC29" s="414" t="s">
        <v>6430</v>
      </c>
      <c r="BD29" s="414" t="s">
        <v>6431</v>
      </c>
      <c r="BE29" s="414" t="s">
        <v>6432</v>
      </c>
      <c r="BF29" s="415" t="s">
        <v>1214</v>
      </c>
      <c r="BG29" s="414" t="s">
        <v>3320</v>
      </c>
      <c r="BI29" s="414" t="s">
        <v>2043</v>
      </c>
      <c r="BJ29" s="414" t="s">
        <v>2043</v>
      </c>
      <c r="BK29" s="414" t="s">
        <v>5934</v>
      </c>
      <c r="BL29" s="414" t="s">
        <v>5942</v>
      </c>
      <c r="BM29" s="415">
        <v>400</v>
      </c>
      <c r="BN29" s="414" t="s">
        <v>5712</v>
      </c>
      <c r="BO29" s="418" t="s">
        <v>12684</v>
      </c>
      <c r="BP29" s="415">
        <v>28</v>
      </c>
      <c r="BQ29" s="414">
        <v>2029</v>
      </c>
      <c r="BR29" s="414">
        <v>400.5</v>
      </c>
      <c r="BS29" s="415">
        <v>400.5</v>
      </c>
      <c r="BT29" s="414" t="s">
        <v>5666</v>
      </c>
      <c r="BU29" s="414">
        <v>89</v>
      </c>
      <c r="BV29" s="415">
        <v>1562.17</v>
      </c>
      <c r="BW29" s="419">
        <v>0.44526818645642718</v>
      </c>
      <c r="BX29" s="420" t="s">
        <v>910</v>
      </c>
      <c r="BY29" s="414" t="s">
        <v>733</v>
      </c>
      <c r="CA29" s="414" t="s">
        <v>3320</v>
      </c>
      <c r="CB29" s="414" t="s">
        <v>3320</v>
      </c>
      <c r="CC29" s="414" t="s">
        <v>3320</v>
      </c>
      <c r="CD29" s="414" t="s">
        <v>3320</v>
      </c>
      <c r="CE29" s="414" t="s">
        <v>3320</v>
      </c>
      <c r="CF29" s="414" t="s">
        <v>3320</v>
      </c>
      <c r="CG29" s="414" t="s">
        <v>3320</v>
      </c>
      <c r="CH29" s="414" t="s">
        <v>3320</v>
      </c>
      <c r="CI29" s="414" t="s">
        <v>3320</v>
      </c>
      <c r="CJ29" s="414" t="s">
        <v>3320</v>
      </c>
      <c r="CL29" s="414" t="s">
        <v>3320</v>
      </c>
      <c r="CM29" s="414" t="s">
        <v>3320</v>
      </c>
      <c r="CN29" s="414" t="s">
        <v>3320</v>
      </c>
      <c r="CO29" s="414" t="s">
        <v>3320</v>
      </c>
      <c r="CP29" s="414" t="s">
        <v>3320</v>
      </c>
      <c r="CQ29" s="414" t="e">
        <f t="shared" si="25"/>
        <v>#VALUE!</v>
      </c>
      <c r="CR29" s="414" t="s">
        <v>3320</v>
      </c>
      <c r="CS29" s="414" t="s">
        <v>3320</v>
      </c>
      <c r="CT29" s="414" t="s">
        <v>3320</v>
      </c>
      <c r="CU29" s="414" t="s">
        <v>3320</v>
      </c>
      <c r="CV29" s="414">
        <v>4.5</v>
      </c>
      <c r="CW29" s="414">
        <v>7.5</v>
      </c>
      <c r="CX29" s="414" t="s">
        <v>733</v>
      </c>
      <c r="CY29" s="414" t="s">
        <v>5937</v>
      </c>
      <c r="CZ29" s="414">
        <v>44.6</v>
      </c>
      <c r="DA29" s="414" t="s">
        <v>733</v>
      </c>
      <c r="DB29" s="414" t="s">
        <v>733</v>
      </c>
      <c r="DC29" s="414" t="s">
        <v>1214</v>
      </c>
      <c r="DD29" s="414">
        <v>3900.57</v>
      </c>
      <c r="DE29" s="414">
        <v>3375.64</v>
      </c>
      <c r="DF29" s="414" t="s">
        <v>6433</v>
      </c>
      <c r="DG29" s="414">
        <v>365</v>
      </c>
      <c r="DH29" s="414">
        <v>86</v>
      </c>
      <c r="DI29" s="414">
        <v>98</v>
      </c>
      <c r="DJ29" s="414">
        <v>30</v>
      </c>
      <c r="DK29" s="414" t="s">
        <v>12685</v>
      </c>
      <c r="DL29" s="414">
        <v>0.5</v>
      </c>
      <c r="DM29" s="414">
        <f t="shared" si="26"/>
        <v>2027</v>
      </c>
      <c r="DN29" s="414">
        <v>9</v>
      </c>
      <c r="DO29" s="413" t="s">
        <v>6431</v>
      </c>
      <c r="DP29" s="414" t="s">
        <v>3320</v>
      </c>
      <c r="DR29" s="414" t="s">
        <v>3320</v>
      </c>
      <c r="DS29" s="414" t="s">
        <v>3320</v>
      </c>
      <c r="DT29" s="414" t="s">
        <v>3320</v>
      </c>
      <c r="DU29" s="414" t="s">
        <v>3320</v>
      </c>
      <c r="DV29" s="414" t="s">
        <v>3320</v>
      </c>
      <c r="DW29" s="414" t="s">
        <v>3320</v>
      </c>
      <c r="DX29" s="414" t="s">
        <v>3320</v>
      </c>
      <c r="DY29" s="414" t="s">
        <v>3320</v>
      </c>
      <c r="DZ29" s="414" t="s">
        <v>3320</v>
      </c>
      <c r="EA29" s="414" t="s">
        <v>3320</v>
      </c>
      <c r="EB29" s="414" t="s">
        <v>3320</v>
      </c>
      <c r="EC29" s="414" t="s">
        <v>3320</v>
      </c>
      <c r="ED29" s="414" t="s">
        <v>3320</v>
      </c>
      <c r="EE29" s="414" t="s">
        <v>3320</v>
      </c>
      <c r="EF29" s="414" t="s">
        <v>3320</v>
      </c>
      <c r="EG29" s="414" t="s">
        <v>3320</v>
      </c>
      <c r="EH29" s="414" t="s">
        <v>3320</v>
      </c>
      <c r="EI29" s="414" t="s">
        <v>3320</v>
      </c>
      <c r="EJ29" s="414" t="s">
        <v>3320</v>
      </c>
      <c r="EK29" s="414" t="s">
        <v>3320</v>
      </c>
      <c r="EL29" s="414" t="s">
        <v>3320</v>
      </c>
      <c r="EM29" s="414" t="s">
        <v>3320</v>
      </c>
      <c r="EN29" s="414" t="s">
        <v>3320</v>
      </c>
      <c r="EO29" s="414" t="s">
        <v>3320</v>
      </c>
      <c r="EP29" s="414" t="s">
        <v>3320</v>
      </c>
      <c r="EQ29" s="414" t="s">
        <v>3320</v>
      </c>
      <c r="ER29" s="414" t="s">
        <v>3320</v>
      </c>
      <c r="ES29" s="414" t="s">
        <v>3320</v>
      </c>
      <c r="ET29" s="414" t="s">
        <v>3320</v>
      </c>
      <c r="EU29" s="414" t="s">
        <v>3320</v>
      </c>
      <c r="EV29" s="414" t="s">
        <v>3320</v>
      </c>
      <c r="EW29" s="414" t="s">
        <v>3320</v>
      </c>
      <c r="EX29" s="414" t="s">
        <v>3320</v>
      </c>
      <c r="EY29" s="414" t="s">
        <v>3320</v>
      </c>
      <c r="EZ29" s="414" t="s">
        <v>3320</v>
      </c>
      <c r="FA29" s="414" t="s">
        <v>3320</v>
      </c>
      <c r="FB29" s="414" t="s">
        <v>3320</v>
      </c>
      <c r="FC29" s="414" t="s">
        <v>3320</v>
      </c>
      <c r="FD29" s="414" t="s">
        <v>3320</v>
      </c>
      <c r="FE29" s="414" t="s">
        <v>3320</v>
      </c>
      <c r="FF29" s="414" t="s">
        <v>3320</v>
      </c>
      <c r="FG29" s="414" t="s">
        <v>3320</v>
      </c>
      <c r="FH29" s="414" t="s">
        <v>3320</v>
      </c>
      <c r="FI29" s="414" t="s">
        <v>3320</v>
      </c>
      <c r="FJ29" s="414" t="s">
        <v>3320</v>
      </c>
      <c r="FK29" s="414" t="s">
        <v>3320</v>
      </c>
      <c r="FL29" s="414" t="s">
        <v>3320</v>
      </c>
      <c r="FM29" s="414" t="s">
        <v>3320</v>
      </c>
      <c r="FN29" s="414" t="s">
        <v>3320</v>
      </c>
      <c r="FO29" s="421">
        <v>936195366</v>
      </c>
      <c r="FP29" s="421">
        <f t="shared" si="9"/>
        <v>936.19536600000004</v>
      </c>
      <c r="FQ29" s="414" t="s">
        <v>1214</v>
      </c>
      <c r="FR29" s="414" t="s">
        <v>733</v>
      </c>
      <c r="FS29" s="414" t="s">
        <v>733</v>
      </c>
      <c r="FT29" s="414" t="s">
        <v>733</v>
      </c>
      <c r="FU29" s="414" t="s">
        <v>424</v>
      </c>
      <c r="FV29" s="414" t="s">
        <v>6434</v>
      </c>
      <c r="FW29" s="414" t="s">
        <v>6435</v>
      </c>
      <c r="FX29" s="422" t="s">
        <v>5942</v>
      </c>
      <c r="FY29" s="423">
        <v>400</v>
      </c>
      <c r="FZ29" s="414" t="s">
        <v>6436</v>
      </c>
      <c r="GA29" s="421">
        <v>936195366</v>
      </c>
      <c r="GB29" s="421">
        <v>94215280</v>
      </c>
      <c r="GC29" s="421">
        <v>8.85</v>
      </c>
      <c r="GD29" s="421">
        <v>6.58</v>
      </c>
      <c r="GE29" s="414" t="s">
        <v>6437</v>
      </c>
      <c r="GF29" s="414" t="s">
        <v>733</v>
      </c>
      <c r="GG29" s="414" t="s">
        <v>733</v>
      </c>
      <c r="GH29" s="414" t="s">
        <v>6438</v>
      </c>
      <c r="GI29" s="414" t="s">
        <v>733</v>
      </c>
      <c r="GJ29" s="414" t="s">
        <v>733</v>
      </c>
      <c r="GK29" s="414" t="s">
        <v>733</v>
      </c>
      <c r="GL29" s="414" t="s">
        <v>733</v>
      </c>
      <c r="GM29" s="414" t="s">
        <v>733</v>
      </c>
      <c r="GN29" s="424" t="s">
        <v>5676</v>
      </c>
      <c r="GO29" s="414" t="s">
        <v>3320</v>
      </c>
      <c r="GP29" s="414" t="s">
        <v>733</v>
      </c>
      <c r="GQ29" s="414" t="s">
        <v>5721</v>
      </c>
      <c r="GR29" s="414" t="s">
        <v>1214</v>
      </c>
      <c r="GS29" s="414" t="s">
        <v>1214</v>
      </c>
      <c r="GT29" s="414" t="s">
        <v>3320</v>
      </c>
      <c r="GU29" s="414" t="s">
        <v>3320</v>
      </c>
      <c r="GV29" s="414" t="s">
        <v>3320</v>
      </c>
      <c r="GW29" s="414" t="s">
        <v>1214</v>
      </c>
      <c r="GX29" s="414" t="s">
        <v>1214</v>
      </c>
      <c r="GY29" s="414" t="s">
        <v>3320</v>
      </c>
      <c r="GZ29" s="414" t="s">
        <v>1214</v>
      </c>
      <c r="HA29" s="414" t="s">
        <v>3320</v>
      </c>
      <c r="HB29" s="414" t="s">
        <v>3320</v>
      </c>
      <c r="HC29" s="414" t="s">
        <v>3320</v>
      </c>
      <c r="HD29" s="414" t="s">
        <v>3320</v>
      </c>
      <c r="HE29" s="414" t="s">
        <v>3320</v>
      </c>
      <c r="HF29" s="414" t="s">
        <v>3320</v>
      </c>
      <c r="HG29" s="414" t="s">
        <v>733</v>
      </c>
      <c r="HH29" s="414" t="s">
        <v>1214</v>
      </c>
      <c r="HI29" s="414" t="s">
        <v>12686</v>
      </c>
      <c r="HJ29" s="414" t="s">
        <v>12687</v>
      </c>
      <c r="HK29" s="414" t="s">
        <v>5685</v>
      </c>
      <c r="HL29" s="414" t="s">
        <v>3320</v>
      </c>
      <c r="HM29" s="414" t="s">
        <v>3320</v>
      </c>
      <c r="HN29" s="414" t="s">
        <v>3320</v>
      </c>
      <c r="HO29" s="414" t="s">
        <v>3320</v>
      </c>
      <c r="HP29" s="414" t="s">
        <v>3320</v>
      </c>
      <c r="HQ29" s="414" t="s">
        <v>3320</v>
      </c>
      <c r="HR29" s="414" t="s">
        <v>3320</v>
      </c>
      <c r="HS29" s="414" t="s">
        <v>3320</v>
      </c>
      <c r="HT29" s="414" t="s">
        <v>3320</v>
      </c>
      <c r="HU29" s="414" t="s">
        <v>3320</v>
      </c>
      <c r="HV29" s="414" t="s">
        <v>3320</v>
      </c>
      <c r="HW29" s="414" t="s">
        <v>3320</v>
      </c>
      <c r="HX29" s="414" t="s">
        <v>3320</v>
      </c>
      <c r="HY29" s="414" t="s">
        <v>3320</v>
      </c>
      <c r="HZ29" s="414" t="s">
        <v>3320</v>
      </c>
      <c r="IA29" s="414" t="s">
        <v>3320</v>
      </c>
      <c r="IB29" s="414" t="s">
        <v>3320</v>
      </c>
      <c r="IC29" s="414" t="s">
        <v>3320</v>
      </c>
      <c r="ID29" s="414" t="s">
        <v>3320</v>
      </c>
      <c r="IE29" s="414" t="s">
        <v>3320</v>
      </c>
      <c r="IF29" s="414" t="s">
        <v>3320</v>
      </c>
      <c r="IG29" s="414" t="s">
        <v>3320</v>
      </c>
      <c r="IH29" s="414" t="s">
        <v>3320</v>
      </c>
      <c r="II29" s="414" t="s">
        <v>3320</v>
      </c>
      <c r="IJ29" s="414" t="s">
        <v>3320</v>
      </c>
      <c r="IK29" s="414" t="s">
        <v>3320</v>
      </c>
      <c r="IL29" s="414" t="s">
        <v>3320</v>
      </c>
      <c r="IM29" s="414" t="s">
        <v>3320</v>
      </c>
      <c r="IN29" s="414" t="s">
        <v>3320</v>
      </c>
      <c r="IO29" s="414" t="s">
        <v>3320</v>
      </c>
      <c r="IP29" s="414" t="s">
        <v>3320</v>
      </c>
      <c r="IQ29" s="414" t="s">
        <v>3320</v>
      </c>
      <c r="IR29" s="414" t="s">
        <v>3320</v>
      </c>
      <c r="IS29" s="414" t="s">
        <v>3320</v>
      </c>
      <c r="IT29" s="414" t="s">
        <v>3320</v>
      </c>
      <c r="IU29" s="414" t="s">
        <v>3320</v>
      </c>
      <c r="IV29" s="414" t="s">
        <v>3320</v>
      </c>
      <c r="IW29" s="414" t="s">
        <v>3320</v>
      </c>
      <c r="IX29" s="414" t="s">
        <v>5773</v>
      </c>
      <c r="IY29" s="415" t="s">
        <v>5774</v>
      </c>
      <c r="IZ29" s="415" t="s">
        <v>5774</v>
      </c>
      <c r="JA29" s="414" t="s">
        <v>5775</v>
      </c>
      <c r="JB29" s="414" t="str">
        <f>IFERROR(VLOOKUP($E29,'[12]Resumen costos RNT id'!$D:$J,3,0),"")</f>
        <v/>
      </c>
      <c r="JC29" s="421" t="str">
        <f>IFERROR(VLOOKUP($E29,'[12]Resumen costos RNT id'!$D:$J,4,0),"")</f>
        <v/>
      </c>
      <c r="JD29" s="421" t="str">
        <f>IFERROR(VLOOKUP($E29,'[12]Resumen costos RNT id'!$D:$J,5,0),"")</f>
        <v/>
      </c>
      <c r="JE29" s="421" t="str">
        <f>IFERROR(VLOOKUP($E29,'[12]Resumen costos RNT id'!$D:$J,6,0),"")</f>
        <v/>
      </c>
      <c r="JF29" s="416" t="str">
        <f>IFERROR(VLOOKUP($E29,'[12]Resumen costos RNT id'!$D:$J,7,0),"")</f>
        <v/>
      </c>
      <c r="JG29" s="428" t="str">
        <f t="shared" si="10"/>
        <v/>
      </c>
      <c r="JH29" s="428" t="str">
        <f t="shared" si="11"/>
        <v/>
      </c>
      <c r="JI29" s="428" t="str">
        <f t="shared" si="11"/>
        <v/>
      </c>
      <c r="JJ29" s="428">
        <f t="shared" si="12"/>
        <v>0</v>
      </c>
      <c r="JK29" s="428">
        <f t="shared" si="13"/>
        <v>0</v>
      </c>
      <c r="JL29" s="414" t="s">
        <v>202</v>
      </c>
      <c r="JO29" s="414" t="s">
        <v>202</v>
      </c>
      <c r="JP29" s="414">
        <v>5</v>
      </c>
      <c r="JQ29" s="414">
        <f t="shared" si="28"/>
        <v>0</v>
      </c>
      <c r="JR29" s="429" t="str">
        <f>IFERROR(VLOOKUP($E29,'[13]Actualización de costos CENACE'!$A:$G,2,0),"")</f>
        <v/>
      </c>
      <c r="JS29" s="429" t="str">
        <f>IFERROR(VLOOKUP($E29,'[13]Actualización de costos CENACE'!$A:$G,3,0),"")</f>
        <v/>
      </c>
      <c r="JT29" s="429" t="str">
        <f>IFERROR(VLOOKUP($E29,'[13]Actualización de costos CENACE'!$A:$G,4,0),"")</f>
        <v/>
      </c>
      <c r="JU29" s="429" t="str">
        <f>IFERROR(VLOOKUP($E29,'[13]Actualización de costos CENACE'!$A:$G,5,0),"")</f>
        <v/>
      </c>
      <c r="JV29" s="429" t="str">
        <f>IFERROR(VLOOKUP($E29,'[13]Actualización de costos CENACE'!$A:$G,6,0),"")</f>
        <v/>
      </c>
      <c r="JW29" s="430" t="str">
        <f>IFERROR(VLOOKUP($E29,'[13]Din Costos CFE'!$J$7:$AG$150,JW$1,0),"")</f>
        <v/>
      </c>
      <c r="JX29" s="430" t="str">
        <f>IFERROR(VLOOKUP($E29,'[13]Din Costos CFE'!$J$7:$AG$150,JX$1,0),"")</f>
        <v/>
      </c>
      <c r="JY29" s="430" t="str">
        <f>IFERROR(VLOOKUP($E29,'[13]Din Costos CFE'!$J$7:$AG$150,JY$1,0),"")</f>
        <v/>
      </c>
      <c r="JZ29" s="430" t="str">
        <f>IFERROR(VLOOKUP($E29,'[13]Din Costos CFE'!$J$7:$AG$150,JZ$1,0),"")</f>
        <v/>
      </c>
      <c r="KA29" s="430" t="str">
        <f>IFERROR(VLOOKUP($E29,'[13]Din Costos CFE'!$J$7:$AG$150,KA$1,0),"")</f>
        <v/>
      </c>
      <c r="KB29" s="430" t="str">
        <f>IFERROR(VLOOKUP($E29,'[13]Din Costos CFE'!$J$7:$AG$150,KB$1,0),"")</f>
        <v/>
      </c>
      <c r="KC29" s="430" t="str">
        <f>IFERROR(VLOOKUP($E29,'[13]Din Costos CFE'!$J$7:$AG$150,KC$1,0),"")</f>
        <v/>
      </c>
      <c r="KD29" s="430" t="str">
        <f>IFERROR(VLOOKUP($E29,'[13]Din Costos CFE'!$J$7:$AG$150,KD$1,0),"")</f>
        <v/>
      </c>
      <c r="KE29" s="430" t="str">
        <f>IFERROR(VLOOKUP($E29,'[13]Din Costos CFE'!$J$7:$AG$150,KE$1,0),"")</f>
        <v/>
      </c>
      <c r="KF29" s="430" t="str">
        <f>IFERROR(VLOOKUP($E29,'[13]Din Costos CFE'!$J$7:$AG$150,KF$1,0),"")</f>
        <v/>
      </c>
      <c r="KG29" s="430" t="str">
        <f>IFERROR(VLOOKUP($E29,'[13]Din Costos CFE'!$J$7:$AG$150,KG$1,0),"")</f>
        <v/>
      </c>
      <c r="KH29" s="430" t="str">
        <f>IFERROR(VLOOKUP($E29,'[13]Din Costos CFE'!$J$7:$AG$150,KH$1,0),"")</f>
        <v/>
      </c>
      <c r="KI29" s="430" t="str">
        <f>IFERROR(VLOOKUP($E29,'[13]Din Costos CFE'!$J$7:$AG$150,KI$1,0),"")</f>
        <v/>
      </c>
      <c r="KJ29" s="430" t="str">
        <f>IFERROR(VLOOKUP($E29,'[13]Din Costos CFE'!$J$7:$AG$150,KJ$1,0),"")</f>
        <v/>
      </c>
      <c r="KK29" s="430" t="str">
        <f>IFERROR(VLOOKUP($E29,'[13]Din Costos CFE'!$J$7:$AG$150,KK$1,0),"")</f>
        <v/>
      </c>
      <c r="KL29" s="430" t="str">
        <f>IFERROR(VLOOKUP($E29,'[13]Din Costos CFE'!$J$7:$AG$150,KL$1,0),"")</f>
        <v/>
      </c>
      <c r="KM29" s="430" t="str">
        <f>IFERROR(VLOOKUP($E29,'[13]Din Costos CFE'!$J$7:$AG$150,KM$1,0),"")</f>
        <v/>
      </c>
      <c r="KN29" s="430" t="str">
        <f>IFERROR(VLOOKUP($E29,'[13]Din Costos CFE'!$J$7:$AG$150,KN$1,0),"")</f>
        <v/>
      </c>
      <c r="KO29" s="431">
        <f t="shared" si="15"/>
        <v>0</v>
      </c>
      <c r="KP29" s="431">
        <f t="shared" si="16"/>
        <v>0</v>
      </c>
      <c r="KQ29" s="431">
        <f t="shared" si="17"/>
        <v>0</v>
      </c>
      <c r="KR29" s="432" t="str">
        <f>IFERROR(VLOOKUP($E29,'[13]Din Costos CFE'!$A$6:$G$150,4,0),"")</f>
        <v/>
      </c>
      <c r="KS29" s="432" t="str">
        <f>IFERROR(VLOOKUP($E29,'[13]Din Costos CFE'!$A$6:$G$150,5,0),"")</f>
        <v/>
      </c>
      <c r="KT29" s="432" t="str">
        <f>IFERROR(VLOOKUP($E29,'[13]Din Costos CFE'!$A$6:$G$150,6,0),"")</f>
        <v/>
      </c>
      <c r="KU29" s="433" t="str">
        <f t="shared" si="18"/>
        <v/>
      </c>
      <c r="KV29" s="434" t="str">
        <f t="shared" si="19"/>
        <v/>
      </c>
      <c r="KW29" s="435" t="str">
        <f t="shared" si="20"/>
        <v/>
      </c>
      <c r="KX29" s="435"/>
      <c r="KY29" s="436" t="str">
        <f>IFERROR(VLOOKUP($E29,'[13]Detalle Costos CENACE'!$E:$IT,248,0),"")</f>
        <v/>
      </c>
      <c r="KZ29" s="414">
        <f t="shared" si="21"/>
        <v>600.75</v>
      </c>
      <c r="LA29" s="434" t="str">
        <f t="shared" si="22"/>
        <v/>
      </c>
      <c r="LB29" s="434" t="str">
        <f t="shared" si="23"/>
        <v/>
      </c>
      <c r="LC29" s="414">
        <f t="shared" si="24"/>
        <v>1</v>
      </c>
      <c r="LD29" s="429" t="str">
        <f>IFERROR(VLOOKUP($E29,'[13]Actualización de costos CENACE'!$A:$G,7,0),"")</f>
        <v/>
      </c>
    </row>
    <row r="30" spans="1:318" s="414" customFormat="1" ht="15" customHeight="1">
      <c r="A30" s="413" t="s">
        <v>5638</v>
      </c>
      <c r="B30" s="414">
        <v>988</v>
      </c>
      <c r="C30" s="414" t="s">
        <v>6439</v>
      </c>
      <c r="D30" s="414" t="s">
        <v>6440</v>
      </c>
      <c r="E30" s="414">
        <v>988</v>
      </c>
      <c r="F30" s="414">
        <v>19</v>
      </c>
      <c r="G30" s="414" t="s">
        <v>6003</v>
      </c>
      <c r="H30" s="414" t="s">
        <v>6004</v>
      </c>
      <c r="I30" s="415">
        <v>1</v>
      </c>
      <c r="J30" s="415"/>
      <c r="K30" s="415" t="str">
        <f t="shared" si="27"/>
        <v>Sí</v>
      </c>
      <c r="L30" s="415"/>
      <c r="M30" s="415">
        <f t="shared" si="29"/>
        <v>1</v>
      </c>
      <c r="N30" s="415"/>
      <c r="O30" s="415"/>
      <c r="P30" s="415"/>
      <c r="Q30" s="415">
        <v>1</v>
      </c>
      <c r="R30" s="415" t="str">
        <f t="shared" si="3"/>
        <v>Sí</v>
      </c>
      <c r="S30" s="415"/>
      <c r="T30" s="415"/>
      <c r="U30" s="415"/>
      <c r="V30" s="414" t="s">
        <v>5090</v>
      </c>
      <c r="W30" s="414" t="s">
        <v>5643</v>
      </c>
      <c r="X30" s="414">
        <f t="shared" si="30"/>
        <v>1</v>
      </c>
      <c r="Y30" s="414">
        <f t="shared" si="5"/>
        <v>66</v>
      </c>
      <c r="Z30" s="416" t="str">
        <f t="shared" si="6"/>
        <v/>
      </c>
      <c r="AA30" s="416">
        <f t="shared" si="7"/>
        <v>0</v>
      </c>
      <c r="AB30" s="417">
        <f t="shared" si="8"/>
        <v>0</v>
      </c>
      <c r="AC30" s="414" t="s">
        <v>6005</v>
      </c>
      <c r="AD30" s="414" t="s">
        <v>4514</v>
      </c>
      <c r="AE30" s="414" t="e">
        <f>+VLOOKUP($D30,'[12]Ramón Países '!$A:$E,4,0)</f>
        <v>#N/A</v>
      </c>
      <c r="AF30" s="414" t="s">
        <v>5693</v>
      </c>
      <c r="AG30" s="414" t="e">
        <f>+VLOOKUP($D30,'[12]Ramón Países '!$A:$E,5,0)</f>
        <v>#N/A</v>
      </c>
      <c r="AH30" s="414" t="s">
        <v>6005</v>
      </c>
      <c r="AI30" s="414" t="s">
        <v>6006</v>
      </c>
      <c r="AJ30" s="414" t="s">
        <v>6007</v>
      </c>
      <c r="AK30" s="414" t="s">
        <v>5698</v>
      </c>
      <c r="AL30" s="414" t="s">
        <v>6008</v>
      </c>
      <c r="AM30" s="414" t="s">
        <v>6009</v>
      </c>
      <c r="AN30" s="414" t="s">
        <v>3320</v>
      </c>
      <c r="AO30" s="414" t="s">
        <v>6010</v>
      </c>
      <c r="AP30" s="414" t="s">
        <v>5698</v>
      </c>
      <c r="AQ30" s="414" t="s">
        <v>6011</v>
      </c>
      <c r="AR30" s="414" t="s">
        <v>6012</v>
      </c>
      <c r="AS30" s="414" t="s">
        <v>6013</v>
      </c>
      <c r="AT30" s="414" t="s">
        <v>733</v>
      </c>
      <c r="AU30" s="414" t="s">
        <v>733</v>
      </c>
      <c r="AV30" s="414" t="s">
        <v>733</v>
      </c>
      <c r="AW30" s="414" t="s">
        <v>3320</v>
      </c>
      <c r="AX30" s="414" t="s">
        <v>6014</v>
      </c>
      <c r="AY30" s="414" t="s">
        <v>733</v>
      </c>
      <c r="AZ30" s="414" t="s">
        <v>6015</v>
      </c>
      <c r="BA30" s="414" t="s">
        <v>6016</v>
      </c>
      <c r="BB30" s="414" t="s">
        <v>6017</v>
      </c>
      <c r="BC30" s="414" t="s">
        <v>6018</v>
      </c>
      <c r="BD30" s="414" t="s">
        <v>6019</v>
      </c>
      <c r="BE30" s="414" t="s">
        <v>6020</v>
      </c>
      <c r="BF30" s="415" t="s">
        <v>1214</v>
      </c>
      <c r="BG30" s="414" t="s">
        <v>3320</v>
      </c>
      <c r="BI30" s="414" t="s">
        <v>5709</v>
      </c>
      <c r="BJ30" s="414" t="s">
        <v>5710</v>
      </c>
      <c r="BK30" s="414" t="s">
        <v>5710</v>
      </c>
      <c r="BL30" s="414" t="s">
        <v>4329</v>
      </c>
      <c r="BM30" s="415">
        <v>230</v>
      </c>
      <c r="BN30" s="414" t="s">
        <v>5665</v>
      </c>
      <c r="BO30" s="418" t="s">
        <v>12631</v>
      </c>
      <c r="BP30" s="414">
        <v>18</v>
      </c>
      <c r="BQ30" s="414">
        <v>2028</v>
      </c>
      <c r="BR30" s="414">
        <v>66</v>
      </c>
      <c r="BS30" s="415">
        <v>66</v>
      </c>
      <c r="BT30" s="414" t="s">
        <v>5666</v>
      </c>
      <c r="BU30" s="414">
        <v>15</v>
      </c>
      <c r="BV30" s="415">
        <v>194.89</v>
      </c>
      <c r="BW30" s="419">
        <v>0.33708661962086617</v>
      </c>
      <c r="BX30" s="420" t="s">
        <v>910</v>
      </c>
      <c r="BY30" s="414" t="s">
        <v>733</v>
      </c>
      <c r="BZ30" s="414" t="s">
        <v>910</v>
      </c>
      <c r="CA30" s="414">
        <v>27.74</v>
      </c>
      <c r="CB30" s="414" t="s">
        <v>1214</v>
      </c>
      <c r="CC30" s="414">
        <v>650</v>
      </c>
      <c r="CD30" s="414" t="s">
        <v>5800</v>
      </c>
      <c r="CE30" s="414" t="s">
        <v>5801</v>
      </c>
      <c r="CF30" s="414" t="s">
        <v>3320</v>
      </c>
      <c r="CG30" s="414" t="s">
        <v>733</v>
      </c>
      <c r="CH30" s="414" t="s">
        <v>733</v>
      </c>
      <c r="CI30" s="414">
        <v>2.4300000000000002</v>
      </c>
      <c r="CJ30" s="414">
        <v>2.2400000000000002</v>
      </c>
      <c r="CK30" s="414" t="s">
        <v>6441</v>
      </c>
      <c r="CL30" s="414">
        <v>365</v>
      </c>
      <c r="CM30" s="414">
        <v>90</v>
      </c>
      <c r="CN30" s="414">
        <v>98</v>
      </c>
      <c r="CO30" s="414">
        <v>25</v>
      </c>
      <c r="CP30" s="414" t="s">
        <v>12635</v>
      </c>
      <c r="CQ30" s="414">
        <f t="shared" si="25"/>
        <v>2026</v>
      </c>
      <c r="CR30" s="414">
        <v>1.78</v>
      </c>
      <c r="CS30" s="414">
        <v>10</v>
      </c>
      <c r="CT30" s="414" t="s">
        <v>6023</v>
      </c>
      <c r="CU30" s="414">
        <v>157935.95000000001</v>
      </c>
      <c r="CV30" s="414" t="s">
        <v>3320</v>
      </c>
      <c r="CW30" s="414" t="s">
        <v>3320</v>
      </c>
      <c r="CX30" s="414" t="s">
        <v>3320</v>
      </c>
      <c r="CY30" s="414" t="s">
        <v>3320</v>
      </c>
      <c r="CZ30" s="414" t="s">
        <v>3320</v>
      </c>
      <c r="DA30" s="414" t="s">
        <v>3320</v>
      </c>
      <c r="DB30" s="414" t="s">
        <v>3320</v>
      </c>
      <c r="DC30" s="414" t="s">
        <v>3320</v>
      </c>
      <c r="DD30" s="414" t="s">
        <v>3320</v>
      </c>
      <c r="DE30" s="414" t="s">
        <v>3320</v>
      </c>
      <c r="DG30" s="414" t="s">
        <v>3320</v>
      </c>
      <c r="DH30" s="414" t="s">
        <v>3320</v>
      </c>
      <c r="DI30" s="414" t="s">
        <v>3320</v>
      </c>
      <c r="DJ30" s="414" t="s">
        <v>3320</v>
      </c>
      <c r="DK30" s="414" t="s">
        <v>3320</v>
      </c>
      <c r="DL30" s="414" t="s">
        <v>3320</v>
      </c>
      <c r="DM30" s="414" t="e">
        <f t="shared" si="26"/>
        <v>#VALUE!</v>
      </c>
      <c r="DN30" s="414" t="s">
        <v>3320</v>
      </c>
      <c r="DO30" s="414" t="s">
        <v>3320</v>
      </c>
      <c r="DP30" s="414" t="s">
        <v>3320</v>
      </c>
      <c r="DR30" s="414" t="s">
        <v>3320</v>
      </c>
      <c r="DS30" s="414" t="s">
        <v>3320</v>
      </c>
      <c r="DT30" s="414" t="s">
        <v>3320</v>
      </c>
      <c r="DU30" s="414" t="s">
        <v>3320</v>
      </c>
      <c r="DV30" s="414" t="s">
        <v>3320</v>
      </c>
      <c r="DW30" s="414" t="s">
        <v>3320</v>
      </c>
      <c r="DX30" s="414" t="s">
        <v>3320</v>
      </c>
      <c r="DY30" s="414" t="s">
        <v>3320</v>
      </c>
      <c r="DZ30" s="414" t="s">
        <v>3320</v>
      </c>
      <c r="EA30" s="414" t="s">
        <v>3320</v>
      </c>
      <c r="EB30" s="414" t="s">
        <v>3320</v>
      </c>
      <c r="EC30" s="414" t="s">
        <v>3320</v>
      </c>
      <c r="ED30" s="414" t="s">
        <v>3320</v>
      </c>
      <c r="EE30" s="414" t="s">
        <v>3320</v>
      </c>
      <c r="EF30" s="414" t="s">
        <v>3320</v>
      </c>
      <c r="EG30" s="414" t="s">
        <v>3320</v>
      </c>
      <c r="EH30" s="414" t="s">
        <v>3320</v>
      </c>
      <c r="EI30" s="414" t="s">
        <v>3320</v>
      </c>
      <c r="EJ30" s="414" t="s">
        <v>3320</v>
      </c>
      <c r="EK30" s="414" t="s">
        <v>3320</v>
      </c>
      <c r="EL30" s="414" t="s">
        <v>3320</v>
      </c>
      <c r="EM30" s="414" t="s">
        <v>3320</v>
      </c>
      <c r="EN30" s="414" t="s">
        <v>3320</v>
      </c>
      <c r="EO30" s="414" t="s">
        <v>3320</v>
      </c>
      <c r="EP30" s="414" t="s">
        <v>3320</v>
      </c>
      <c r="EQ30" s="414" t="s">
        <v>3320</v>
      </c>
      <c r="ER30" s="414" t="s">
        <v>3320</v>
      </c>
      <c r="ES30" s="414" t="s">
        <v>3320</v>
      </c>
      <c r="ET30" s="414" t="s">
        <v>3320</v>
      </c>
      <c r="EU30" s="414" t="s">
        <v>3320</v>
      </c>
      <c r="EV30" s="414" t="s">
        <v>3320</v>
      </c>
      <c r="EW30" s="414" t="s">
        <v>3320</v>
      </c>
      <c r="EX30" s="414" t="s">
        <v>3320</v>
      </c>
      <c r="EY30" s="414" t="s">
        <v>3320</v>
      </c>
      <c r="EZ30" s="414" t="s">
        <v>3320</v>
      </c>
      <c r="FA30" s="414" t="s">
        <v>3320</v>
      </c>
      <c r="FB30" s="414" t="s">
        <v>3320</v>
      </c>
      <c r="FC30" s="414" t="s">
        <v>3320</v>
      </c>
      <c r="FD30" s="414" t="s">
        <v>3320</v>
      </c>
      <c r="FE30" s="414" t="s">
        <v>3320</v>
      </c>
      <c r="FF30" s="414" t="s">
        <v>3320</v>
      </c>
      <c r="FG30" s="414" t="s">
        <v>3320</v>
      </c>
      <c r="FH30" s="414" t="s">
        <v>3320</v>
      </c>
      <c r="FI30" s="414" t="s">
        <v>3320</v>
      </c>
      <c r="FJ30" s="414" t="s">
        <v>3320</v>
      </c>
      <c r="FK30" s="414" t="s">
        <v>3320</v>
      </c>
      <c r="FL30" s="414" t="s">
        <v>3320</v>
      </c>
      <c r="FM30" s="414" t="s">
        <v>3320</v>
      </c>
      <c r="FN30" s="414" t="s">
        <v>3320</v>
      </c>
      <c r="FO30" s="421">
        <v>110915623</v>
      </c>
      <c r="FP30" s="421">
        <f t="shared" si="9"/>
        <v>110.915623</v>
      </c>
      <c r="FQ30" s="414" t="s">
        <v>733</v>
      </c>
      <c r="FR30" s="414" t="s">
        <v>733</v>
      </c>
      <c r="FS30" s="414" t="s">
        <v>733</v>
      </c>
      <c r="FT30" s="414" t="s">
        <v>733</v>
      </c>
      <c r="FU30" s="414" t="s">
        <v>3838</v>
      </c>
      <c r="FV30" s="414" t="s">
        <v>6442</v>
      </c>
      <c r="FW30" s="414" t="s">
        <v>6443</v>
      </c>
      <c r="FX30" s="422" t="s">
        <v>4329</v>
      </c>
      <c r="FY30" s="423">
        <v>115</v>
      </c>
      <c r="FZ30" s="414" t="s">
        <v>6444</v>
      </c>
      <c r="GA30" s="421">
        <v>101983372</v>
      </c>
      <c r="GB30" s="421">
        <v>17100000</v>
      </c>
      <c r="GC30" s="421">
        <v>2625</v>
      </c>
      <c r="GD30" s="421">
        <v>955</v>
      </c>
      <c r="GE30" s="414" t="s">
        <v>6027</v>
      </c>
      <c r="GF30" s="414" t="s">
        <v>733</v>
      </c>
      <c r="GG30" s="414" t="s">
        <v>733</v>
      </c>
      <c r="GH30" s="414" t="s">
        <v>6445</v>
      </c>
      <c r="GI30" s="414" t="s">
        <v>733</v>
      </c>
      <c r="GJ30" s="414" t="s">
        <v>733</v>
      </c>
      <c r="GK30" s="414" t="s">
        <v>733</v>
      </c>
      <c r="GL30" s="414" t="s">
        <v>733</v>
      </c>
      <c r="GM30" s="414" t="s">
        <v>733</v>
      </c>
      <c r="GN30" s="424" t="s">
        <v>5676</v>
      </c>
      <c r="GO30" s="414" t="s">
        <v>3320</v>
      </c>
      <c r="GP30" s="414" t="s">
        <v>733</v>
      </c>
      <c r="GQ30" s="414" t="s">
        <v>5721</v>
      </c>
      <c r="GR30" s="414" t="s">
        <v>1214</v>
      </c>
      <c r="GS30" s="414" t="s">
        <v>1214</v>
      </c>
      <c r="GT30" s="414" t="s">
        <v>3320</v>
      </c>
      <c r="GU30" s="414" t="s">
        <v>3320</v>
      </c>
      <c r="GV30" s="414">
        <v>0</v>
      </c>
      <c r="GW30" s="414" t="s">
        <v>1214</v>
      </c>
      <c r="GX30" s="414" t="s">
        <v>1214</v>
      </c>
      <c r="GY30" s="414" t="s">
        <v>3320</v>
      </c>
      <c r="GZ30" s="414" t="s">
        <v>1214</v>
      </c>
      <c r="HA30" s="414" t="s">
        <v>3320</v>
      </c>
      <c r="HB30" s="414" t="s">
        <v>6446</v>
      </c>
      <c r="HC30" s="414" t="s">
        <v>6447</v>
      </c>
      <c r="HD30" s="414" t="s">
        <v>3320</v>
      </c>
      <c r="HE30" s="414" t="s">
        <v>3320</v>
      </c>
      <c r="HF30" s="414" t="s">
        <v>3320</v>
      </c>
      <c r="HG30" s="414" t="s">
        <v>733</v>
      </c>
      <c r="HH30" s="414" t="s">
        <v>1214</v>
      </c>
      <c r="HI30" s="414" t="s">
        <v>12688</v>
      </c>
      <c r="HJ30" s="414" t="s">
        <v>12689</v>
      </c>
      <c r="HK30" s="414" t="s">
        <v>5685</v>
      </c>
      <c r="HL30" s="414" t="s">
        <v>3320</v>
      </c>
      <c r="HM30" s="414" t="s">
        <v>3320</v>
      </c>
      <c r="HN30" s="414" t="s">
        <v>3320</v>
      </c>
      <c r="HO30" s="414" t="s">
        <v>3320</v>
      </c>
      <c r="HP30" s="414" t="s">
        <v>3320</v>
      </c>
      <c r="HQ30" s="414" t="s">
        <v>3320</v>
      </c>
      <c r="HR30" s="414" t="s">
        <v>3320</v>
      </c>
      <c r="HS30" s="414" t="s">
        <v>3320</v>
      </c>
      <c r="HT30" s="414" t="s">
        <v>3320</v>
      </c>
      <c r="HU30" s="414" t="s">
        <v>3320</v>
      </c>
      <c r="HV30" s="414" t="s">
        <v>3320</v>
      </c>
      <c r="HW30" s="414" t="s">
        <v>3320</v>
      </c>
      <c r="HX30" s="414" t="s">
        <v>3320</v>
      </c>
      <c r="HY30" s="414" t="s">
        <v>3320</v>
      </c>
      <c r="HZ30" s="414" t="s">
        <v>3320</v>
      </c>
      <c r="IA30" s="414" t="s">
        <v>3320</v>
      </c>
      <c r="IB30" s="414" t="s">
        <v>3320</v>
      </c>
      <c r="IC30" s="414" t="s">
        <v>3320</v>
      </c>
      <c r="ID30" s="414" t="s">
        <v>3320</v>
      </c>
      <c r="IE30" s="414" t="s">
        <v>3320</v>
      </c>
      <c r="IF30" s="414" t="s">
        <v>3320</v>
      </c>
      <c r="IG30" s="414" t="s">
        <v>3320</v>
      </c>
      <c r="IH30" s="414" t="s">
        <v>3320</v>
      </c>
      <c r="II30" s="414" t="s">
        <v>3320</v>
      </c>
      <c r="IJ30" s="414" t="s">
        <v>3320</v>
      </c>
      <c r="IK30" s="414" t="s">
        <v>3320</v>
      </c>
      <c r="IL30" s="414" t="s">
        <v>3320</v>
      </c>
      <c r="IM30" s="414" t="s">
        <v>3320</v>
      </c>
      <c r="IN30" s="414" t="s">
        <v>3320</v>
      </c>
      <c r="IO30" s="414" t="s">
        <v>3320</v>
      </c>
      <c r="IP30" s="414" t="s">
        <v>3320</v>
      </c>
      <c r="IQ30" s="414" t="s">
        <v>3320</v>
      </c>
      <c r="IR30" s="414" t="s">
        <v>3320</v>
      </c>
      <c r="IS30" s="414" t="s">
        <v>3320</v>
      </c>
      <c r="IT30" s="414" t="s">
        <v>3320</v>
      </c>
      <c r="IU30" s="414" t="s">
        <v>3320</v>
      </c>
      <c r="IV30" s="414" t="s">
        <v>3320</v>
      </c>
      <c r="IW30" s="414" t="s">
        <v>3320</v>
      </c>
      <c r="IX30" s="413" t="s">
        <v>5773</v>
      </c>
      <c r="IY30" s="439" t="s">
        <v>5774</v>
      </c>
      <c r="IZ30" s="439" t="s">
        <v>5774</v>
      </c>
      <c r="JA30" s="413" t="s">
        <v>5775</v>
      </c>
      <c r="JB30" s="414" t="str">
        <f>IFERROR(VLOOKUP($E30,'[12]Resumen costos RNT id'!$D:$J,3,0),"")</f>
        <v/>
      </c>
      <c r="JC30" s="421" t="str">
        <f>IFERROR(VLOOKUP($E30,'[12]Resumen costos RNT id'!$D:$J,4,0),"")</f>
        <v/>
      </c>
      <c r="JD30" s="421" t="str">
        <f>IFERROR(VLOOKUP($E30,'[12]Resumen costos RNT id'!$D:$J,5,0),"")</f>
        <v/>
      </c>
      <c r="JE30" s="421" t="str">
        <f>IFERROR(VLOOKUP($E30,'[12]Resumen costos RNT id'!$D:$J,6,0),"")</f>
        <v/>
      </c>
      <c r="JF30" s="416" t="str">
        <f>IFERROR(VLOOKUP($E30,'[12]Resumen costos RNT id'!$D:$J,7,0),"")</f>
        <v/>
      </c>
      <c r="JG30" s="428" t="str">
        <f t="shared" si="10"/>
        <v/>
      </c>
      <c r="JH30" s="428" t="str">
        <f t="shared" si="11"/>
        <v/>
      </c>
      <c r="JI30" s="428" t="str">
        <f t="shared" si="11"/>
        <v/>
      </c>
      <c r="JJ30" s="428">
        <f t="shared" si="12"/>
        <v>0</v>
      </c>
      <c r="JK30" s="428">
        <f t="shared" si="13"/>
        <v>0</v>
      </c>
      <c r="JL30" s="414" t="s">
        <v>202</v>
      </c>
      <c r="JO30" s="414" t="s">
        <v>202</v>
      </c>
      <c r="JP30" s="414">
        <v>7</v>
      </c>
      <c r="JQ30" s="414">
        <f t="shared" si="28"/>
        <v>0</v>
      </c>
      <c r="JR30" s="429" t="str">
        <f>IFERROR(VLOOKUP($E30,'[13]Actualización de costos CENACE'!$A:$G,2,0),"")</f>
        <v/>
      </c>
      <c r="JS30" s="429" t="str">
        <f>IFERROR(VLOOKUP($E30,'[13]Actualización de costos CENACE'!$A:$G,3,0),"")</f>
        <v/>
      </c>
      <c r="JT30" s="429" t="str">
        <f>IFERROR(VLOOKUP($E30,'[13]Actualización de costos CENACE'!$A:$G,4,0),"")</f>
        <v/>
      </c>
      <c r="JU30" s="429" t="str">
        <f>IFERROR(VLOOKUP($E30,'[13]Actualización de costos CENACE'!$A:$G,5,0),"")</f>
        <v/>
      </c>
      <c r="JV30" s="429" t="str">
        <f>IFERROR(VLOOKUP($E30,'[13]Actualización de costos CENACE'!$A:$G,6,0),"")</f>
        <v/>
      </c>
      <c r="JW30" s="430" t="str">
        <f>IFERROR(VLOOKUP($E30,'[13]Din Costos CFE'!$J$7:$AG$150,JW$1,0),"")</f>
        <v/>
      </c>
      <c r="JX30" s="430" t="str">
        <f>IFERROR(VLOOKUP($E30,'[13]Din Costos CFE'!$J$7:$AG$150,JX$1,0),"")</f>
        <v/>
      </c>
      <c r="JY30" s="430" t="str">
        <f>IFERROR(VLOOKUP($E30,'[13]Din Costos CFE'!$J$7:$AG$150,JY$1,0),"")</f>
        <v/>
      </c>
      <c r="JZ30" s="430" t="str">
        <f>IFERROR(VLOOKUP($E30,'[13]Din Costos CFE'!$J$7:$AG$150,JZ$1,0),"")</f>
        <v/>
      </c>
      <c r="KA30" s="430" t="str">
        <f>IFERROR(VLOOKUP($E30,'[13]Din Costos CFE'!$J$7:$AG$150,KA$1,0),"")</f>
        <v/>
      </c>
      <c r="KB30" s="430" t="str">
        <f>IFERROR(VLOOKUP($E30,'[13]Din Costos CFE'!$J$7:$AG$150,KB$1,0),"")</f>
        <v/>
      </c>
      <c r="KC30" s="430" t="str">
        <f>IFERROR(VLOOKUP($E30,'[13]Din Costos CFE'!$J$7:$AG$150,KC$1,0),"")</f>
        <v/>
      </c>
      <c r="KD30" s="430" t="str">
        <f>IFERROR(VLOOKUP($E30,'[13]Din Costos CFE'!$J$7:$AG$150,KD$1,0),"")</f>
        <v/>
      </c>
      <c r="KE30" s="430" t="str">
        <f>IFERROR(VLOOKUP($E30,'[13]Din Costos CFE'!$J$7:$AG$150,KE$1,0),"")</f>
        <v/>
      </c>
      <c r="KF30" s="430" t="str">
        <f>IFERROR(VLOOKUP($E30,'[13]Din Costos CFE'!$J$7:$AG$150,KF$1,0),"")</f>
        <v/>
      </c>
      <c r="KG30" s="430" t="str">
        <f>IFERROR(VLOOKUP($E30,'[13]Din Costos CFE'!$J$7:$AG$150,KG$1,0),"")</f>
        <v/>
      </c>
      <c r="KH30" s="430" t="str">
        <f>IFERROR(VLOOKUP($E30,'[13]Din Costos CFE'!$J$7:$AG$150,KH$1,0),"")</f>
        <v/>
      </c>
      <c r="KI30" s="430" t="str">
        <f>IFERROR(VLOOKUP($E30,'[13]Din Costos CFE'!$J$7:$AG$150,KI$1,0),"")</f>
        <v/>
      </c>
      <c r="KJ30" s="430" t="str">
        <f>IFERROR(VLOOKUP($E30,'[13]Din Costos CFE'!$J$7:$AG$150,KJ$1,0),"")</f>
        <v/>
      </c>
      <c r="KK30" s="430" t="str">
        <f>IFERROR(VLOOKUP($E30,'[13]Din Costos CFE'!$J$7:$AG$150,KK$1,0),"")</f>
        <v/>
      </c>
      <c r="KL30" s="430" t="str">
        <f>IFERROR(VLOOKUP($E30,'[13]Din Costos CFE'!$J$7:$AG$150,KL$1,0),"")</f>
        <v/>
      </c>
      <c r="KM30" s="430" t="str">
        <f>IFERROR(VLOOKUP($E30,'[13]Din Costos CFE'!$J$7:$AG$150,KM$1,0),"")</f>
        <v/>
      </c>
      <c r="KN30" s="430" t="str">
        <f>IFERROR(VLOOKUP($E30,'[13]Din Costos CFE'!$J$7:$AG$150,KN$1,0),"")</f>
        <v/>
      </c>
      <c r="KO30" s="431">
        <f t="shared" si="15"/>
        <v>0</v>
      </c>
      <c r="KP30" s="431">
        <f t="shared" si="16"/>
        <v>0</v>
      </c>
      <c r="KQ30" s="431">
        <f t="shared" si="17"/>
        <v>0</v>
      </c>
      <c r="KR30" s="432" t="str">
        <f>IFERROR(VLOOKUP($E30,'[13]Din Costos CFE'!$A$6:$G$150,4,0),"")</f>
        <v/>
      </c>
      <c r="KS30" s="432" t="str">
        <f>IFERROR(VLOOKUP($E30,'[13]Din Costos CFE'!$A$6:$G$150,5,0),"")</f>
        <v/>
      </c>
      <c r="KT30" s="432" t="str">
        <f>IFERROR(VLOOKUP($E30,'[13]Din Costos CFE'!$A$6:$G$150,6,0),"")</f>
        <v/>
      </c>
      <c r="KU30" s="433" t="str">
        <f t="shared" si="18"/>
        <v/>
      </c>
      <c r="KV30" s="434" t="str">
        <f t="shared" si="19"/>
        <v/>
      </c>
      <c r="KW30" s="435" t="str">
        <f t="shared" si="20"/>
        <v/>
      </c>
      <c r="KX30" s="435"/>
      <c r="KY30" s="436" t="str">
        <f>IFERROR(VLOOKUP($E30,'[13]Detalle Costos CENACE'!$E:$IT,248,0),"")</f>
        <v/>
      </c>
      <c r="KZ30" s="414">
        <f t="shared" si="21"/>
        <v>66</v>
      </c>
      <c r="LA30" s="434" t="str">
        <f t="shared" si="22"/>
        <v/>
      </c>
      <c r="LB30" s="434" t="str">
        <f t="shared" si="23"/>
        <v/>
      </c>
      <c r="LC30" s="414">
        <f t="shared" si="24"/>
        <v>1</v>
      </c>
      <c r="LD30" s="429" t="str">
        <f>IFERROR(VLOOKUP($E30,'[13]Actualización de costos CENACE'!$A:$G,7,0),"")</f>
        <v/>
      </c>
    </row>
    <row r="31" spans="1:318" s="414" customFormat="1" ht="15" customHeight="1">
      <c r="A31" s="413" t="s">
        <v>5638</v>
      </c>
      <c r="B31" s="414">
        <v>846</v>
      </c>
      <c r="C31" s="414" t="s">
        <v>6448</v>
      </c>
      <c r="D31" s="414" t="s">
        <v>6449</v>
      </c>
      <c r="E31" s="414">
        <v>846</v>
      </c>
      <c r="F31" s="414">
        <v>73</v>
      </c>
      <c r="G31" s="414" t="s">
        <v>6003</v>
      </c>
      <c r="H31" s="414" t="s">
        <v>6004</v>
      </c>
      <c r="I31" s="415" t="s">
        <v>5782</v>
      </c>
      <c r="J31" s="415">
        <v>1</v>
      </c>
      <c r="K31" s="415" t="str">
        <f t="shared" si="27"/>
        <v>Sí</v>
      </c>
      <c r="L31" s="415">
        <v>1</v>
      </c>
      <c r="M31" s="415">
        <f t="shared" si="29"/>
        <v>1</v>
      </c>
      <c r="N31" s="415"/>
      <c r="O31" s="415"/>
      <c r="P31" s="415"/>
      <c r="Q31" s="415">
        <v>1</v>
      </c>
      <c r="R31" s="415" t="str">
        <f t="shared" si="3"/>
        <v>Sí</v>
      </c>
      <c r="S31" s="415"/>
      <c r="T31" s="415"/>
      <c r="U31" s="415"/>
      <c r="V31" s="414" t="s">
        <v>3455</v>
      </c>
      <c r="W31" s="414" t="s">
        <v>5643</v>
      </c>
      <c r="X31" s="414">
        <f t="shared" si="30"/>
        <v>1</v>
      </c>
      <c r="Y31" s="414">
        <f t="shared" si="5"/>
        <v>105.6</v>
      </c>
      <c r="Z31" s="416" t="str">
        <f t="shared" si="6"/>
        <v/>
      </c>
      <c r="AA31" s="416">
        <f t="shared" si="7"/>
        <v>0</v>
      </c>
      <c r="AB31" s="417">
        <f t="shared" si="8"/>
        <v>0</v>
      </c>
      <c r="AC31" s="414" t="s">
        <v>6005</v>
      </c>
      <c r="AD31" s="414" t="s">
        <v>4514</v>
      </c>
      <c r="AE31" s="414" t="e">
        <f>+VLOOKUP($D31,'[12]Ramón Países '!$A:$E,4,0)</f>
        <v>#N/A</v>
      </c>
      <c r="AF31" s="414" t="s">
        <v>5693</v>
      </c>
      <c r="AG31" s="414" t="e">
        <f>+VLOOKUP($D31,'[12]Ramón Países '!$A:$E,5,0)</f>
        <v>#N/A</v>
      </c>
      <c r="AH31" s="414" t="s">
        <v>6005</v>
      </c>
      <c r="AI31" s="414" t="s">
        <v>6006</v>
      </c>
      <c r="AJ31" s="414" t="s">
        <v>6007</v>
      </c>
      <c r="AK31" s="414" t="s">
        <v>5698</v>
      </c>
      <c r="AL31" s="414" t="s">
        <v>6008</v>
      </c>
      <c r="AM31" s="414" t="s">
        <v>6009</v>
      </c>
      <c r="AN31" s="414" t="s">
        <v>3320</v>
      </c>
      <c r="AO31" s="414" t="s">
        <v>6010</v>
      </c>
      <c r="AP31" s="414" t="s">
        <v>5698</v>
      </c>
      <c r="AQ31" s="414" t="s">
        <v>6011</v>
      </c>
      <c r="AR31" s="414" t="s">
        <v>6012</v>
      </c>
      <c r="AS31" s="414" t="s">
        <v>6013</v>
      </c>
      <c r="AT31" s="414" t="s">
        <v>733</v>
      </c>
      <c r="AU31" s="414" t="s">
        <v>733</v>
      </c>
      <c r="AV31" s="414" t="s">
        <v>733</v>
      </c>
      <c r="AW31" s="414" t="s">
        <v>3320</v>
      </c>
      <c r="AX31" s="414" t="s">
        <v>6014</v>
      </c>
      <c r="AY31" s="414" t="s">
        <v>733</v>
      </c>
      <c r="AZ31" s="414" t="s">
        <v>6015</v>
      </c>
      <c r="BA31" s="414" t="s">
        <v>6016</v>
      </c>
      <c r="BB31" s="414" t="s">
        <v>6017</v>
      </c>
      <c r="BC31" s="414" t="s">
        <v>6018</v>
      </c>
      <c r="BD31" s="414" t="s">
        <v>6019</v>
      </c>
      <c r="BE31" s="414" t="s">
        <v>6020</v>
      </c>
      <c r="BF31" s="415" t="s">
        <v>1214</v>
      </c>
      <c r="BG31" s="414" t="s">
        <v>3320</v>
      </c>
      <c r="BI31" s="414" t="s">
        <v>5709</v>
      </c>
      <c r="BJ31" s="414" t="s">
        <v>5710</v>
      </c>
      <c r="BK31" s="414" t="s">
        <v>5710</v>
      </c>
      <c r="BL31" s="414" t="s">
        <v>6450</v>
      </c>
      <c r="BM31" s="415">
        <v>230</v>
      </c>
      <c r="BN31" s="414" t="s">
        <v>5712</v>
      </c>
      <c r="BO31" s="418" t="s">
        <v>12690</v>
      </c>
      <c r="BP31" s="414">
        <v>24</v>
      </c>
      <c r="BQ31" s="414">
        <v>2028</v>
      </c>
      <c r="BR31" s="414">
        <v>105.6</v>
      </c>
      <c r="BS31" s="415">
        <v>105.6</v>
      </c>
      <c r="BT31" s="414" t="s">
        <v>5666</v>
      </c>
      <c r="BU31" s="414">
        <v>24</v>
      </c>
      <c r="BV31" s="415">
        <v>328.41</v>
      </c>
      <c r="BW31" s="419">
        <v>0.35501634495641349</v>
      </c>
      <c r="BX31" s="420" t="s">
        <v>910</v>
      </c>
      <c r="BY31" s="414" t="s">
        <v>733</v>
      </c>
      <c r="CA31" s="414">
        <v>28.83</v>
      </c>
      <c r="CB31" s="414" t="s">
        <v>1214</v>
      </c>
      <c r="CC31" s="414">
        <v>650</v>
      </c>
      <c r="CD31" s="414" t="s">
        <v>5800</v>
      </c>
      <c r="CE31" s="414" t="s">
        <v>5801</v>
      </c>
      <c r="CF31" s="414" t="s">
        <v>3320</v>
      </c>
      <c r="CG31" s="414" t="s">
        <v>733</v>
      </c>
      <c r="CH31" s="414" t="s">
        <v>733</v>
      </c>
      <c r="CI31" s="414">
        <v>2.52</v>
      </c>
      <c r="CJ31" s="414">
        <v>2.33</v>
      </c>
      <c r="CK31" s="414" t="s">
        <v>6451</v>
      </c>
      <c r="CL31" s="414">
        <v>365</v>
      </c>
      <c r="CM31" s="414">
        <v>90</v>
      </c>
      <c r="CN31" s="414">
        <v>98</v>
      </c>
      <c r="CO31" s="414">
        <v>25</v>
      </c>
      <c r="CP31" s="414" t="s">
        <v>12635</v>
      </c>
      <c r="CQ31" s="414">
        <f t="shared" si="25"/>
        <v>2026</v>
      </c>
      <c r="CR31" s="414">
        <v>1.8</v>
      </c>
      <c r="CS31" s="414">
        <v>11</v>
      </c>
      <c r="CT31" s="414" t="s">
        <v>6452</v>
      </c>
      <c r="CU31" s="414">
        <v>256012.84</v>
      </c>
      <c r="CV31" s="414" t="s">
        <v>3320</v>
      </c>
      <c r="CW31" s="414" t="s">
        <v>3320</v>
      </c>
      <c r="CX31" s="414" t="s">
        <v>3320</v>
      </c>
      <c r="CY31" s="414" t="s">
        <v>3320</v>
      </c>
      <c r="CZ31" s="414" t="s">
        <v>3320</v>
      </c>
      <c r="DA31" s="414" t="s">
        <v>3320</v>
      </c>
      <c r="DB31" s="414" t="s">
        <v>3320</v>
      </c>
      <c r="DC31" s="414" t="s">
        <v>3320</v>
      </c>
      <c r="DD31" s="414" t="s">
        <v>3320</v>
      </c>
      <c r="DE31" s="414" t="s">
        <v>3320</v>
      </c>
      <c r="DG31" s="414" t="s">
        <v>3320</v>
      </c>
      <c r="DH31" s="414" t="s">
        <v>3320</v>
      </c>
      <c r="DI31" s="414" t="s">
        <v>3320</v>
      </c>
      <c r="DJ31" s="414" t="s">
        <v>3320</v>
      </c>
      <c r="DK31" s="414" t="s">
        <v>3320</v>
      </c>
      <c r="DL31" s="414" t="s">
        <v>3320</v>
      </c>
      <c r="DM31" s="414" t="e">
        <f t="shared" si="26"/>
        <v>#VALUE!</v>
      </c>
      <c r="DN31" s="414" t="s">
        <v>3320</v>
      </c>
      <c r="DO31" s="414" t="s">
        <v>3320</v>
      </c>
      <c r="DP31" s="414" t="s">
        <v>3320</v>
      </c>
      <c r="DR31" s="414" t="s">
        <v>3320</v>
      </c>
      <c r="DS31" s="414" t="s">
        <v>3320</v>
      </c>
      <c r="DT31" s="414" t="s">
        <v>3320</v>
      </c>
      <c r="DU31" s="414" t="s">
        <v>3320</v>
      </c>
      <c r="DV31" s="414" t="s">
        <v>3320</v>
      </c>
      <c r="DW31" s="414" t="s">
        <v>3320</v>
      </c>
      <c r="DX31" s="414" t="s">
        <v>3320</v>
      </c>
      <c r="DY31" s="414" t="s">
        <v>3320</v>
      </c>
      <c r="DZ31" s="414" t="s">
        <v>3320</v>
      </c>
      <c r="EA31" s="414" t="s">
        <v>3320</v>
      </c>
      <c r="EB31" s="414" t="s">
        <v>3320</v>
      </c>
      <c r="EC31" s="414" t="s">
        <v>3320</v>
      </c>
      <c r="ED31" s="414" t="s">
        <v>3320</v>
      </c>
      <c r="EE31" s="414" t="s">
        <v>3320</v>
      </c>
      <c r="EF31" s="414" t="s">
        <v>3320</v>
      </c>
      <c r="EG31" s="414" t="s">
        <v>3320</v>
      </c>
      <c r="EH31" s="414" t="s">
        <v>3320</v>
      </c>
      <c r="EI31" s="414" t="s">
        <v>3320</v>
      </c>
      <c r="EJ31" s="414" t="s">
        <v>3320</v>
      </c>
      <c r="EK31" s="414" t="s">
        <v>3320</v>
      </c>
      <c r="EL31" s="414" t="s">
        <v>3320</v>
      </c>
      <c r="EM31" s="414" t="s">
        <v>3320</v>
      </c>
      <c r="EN31" s="414" t="s">
        <v>3320</v>
      </c>
      <c r="EO31" s="414" t="s">
        <v>3320</v>
      </c>
      <c r="EP31" s="414" t="s">
        <v>3320</v>
      </c>
      <c r="EQ31" s="414" t="s">
        <v>3320</v>
      </c>
      <c r="ER31" s="414" t="s">
        <v>3320</v>
      </c>
      <c r="ES31" s="414" t="s">
        <v>3320</v>
      </c>
      <c r="ET31" s="414" t="s">
        <v>3320</v>
      </c>
      <c r="EU31" s="414" t="s">
        <v>3320</v>
      </c>
      <c r="EV31" s="414" t="s">
        <v>3320</v>
      </c>
      <c r="EW31" s="414" t="s">
        <v>3320</v>
      </c>
      <c r="EX31" s="414" t="s">
        <v>3320</v>
      </c>
      <c r="EY31" s="414" t="s">
        <v>3320</v>
      </c>
      <c r="EZ31" s="414" t="s">
        <v>3320</v>
      </c>
      <c r="FA31" s="414" t="s">
        <v>3320</v>
      </c>
      <c r="FB31" s="414" t="s">
        <v>3320</v>
      </c>
      <c r="FC31" s="414" t="s">
        <v>3320</v>
      </c>
      <c r="FD31" s="414" t="s">
        <v>3320</v>
      </c>
      <c r="FE31" s="414" t="s">
        <v>3320</v>
      </c>
      <c r="FF31" s="414" t="s">
        <v>3320</v>
      </c>
      <c r="FG31" s="414" t="s">
        <v>3320</v>
      </c>
      <c r="FH31" s="414" t="s">
        <v>3320</v>
      </c>
      <c r="FI31" s="414" t="s">
        <v>3320</v>
      </c>
      <c r="FJ31" s="414" t="s">
        <v>3320</v>
      </c>
      <c r="FK31" s="414" t="s">
        <v>3320</v>
      </c>
      <c r="FL31" s="414" t="s">
        <v>3320</v>
      </c>
      <c r="FM31" s="414" t="s">
        <v>3320</v>
      </c>
      <c r="FN31" s="414" t="s">
        <v>3320</v>
      </c>
      <c r="FO31" s="421">
        <v>185845965</v>
      </c>
      <c r="FP31" s="421">
        <f t="shared" si="9"/>
        <v>185.84596500000001</v>
      </c>
      <c r="FQ31" s="414" t="s">
        <v>733</v>
      </c>
      <c r="FR31" s="414" t="s">
        <v>733</v>
      </c>
      <c r="FS31" s="414" t="s">
        <v>733</v>
      </c>
      <c r="FT31" s="414" t="s">
        <v>733</v>
      </c>
      <c r="FU31" s="414" t="s">
        <v>657</v>
      </c>
      <c r="FV31" s="414" t="s">
        <v>6453</v>
      </c>
      <c r="FW31" s="414" t="s">
        <v>6454</v>
      </c>
      <c r="FX31" s="422" t="s">
        <v>6450</v>
      </c>
      <c r="FY31" s="423">
        <v>230</v>
      </c>
      <c r="FZ31" s="414" t="s">
        <v>6455</v>
      </c>
      <c r="GA31" s="421">
        <v>171996057</v>
      </c>
      <c r="GB31" s="421">
        <v>34200000</v>
      </c>
      <c r="GC31" s="421">
        <v>3110</v>
      </c>
      <c r="GD31" s="421">
        <v>1002</v>
      </c>
      <c r="GE31" s="414" t="s">
        <v>6027</v>
      </c>
      <c r="GF31" s="414" t="s">
        <v>733</v>
      </c>
      <c r="GG31" s="414" t="s">
        <v>733</v>
      </c>
      <c r="GH31" s="414" t="s">
        <v>6456</v>
      </c>
      <c r="GI31" s="414" t="s">
        <v>733</v>
      </c>
      <c r="GJ31" s="414" t="s">
        <v>733</v>
      </c>
      <c r="GK31" s="414" t="s">
        <v>733</v>
      </c>
      <c r="GL31" s="414" t="s">
        <v>733</v>
      </c>
      <c r="GM31" s="414" t="s">
        <v>733</v>
      </c>
      <c r="GN31" s="424" t="s">
        <v>5676</v>
      </c>
      <c r="GO31" s="414" t="s">
        <v>3320</v>
      </c>
      <c r="GP31" s="414" t="s">
        <v>733</v>
      </c>
      <c r="GQ31" s="414" t="s">
        <v>5721</v>
      </c>
      <c r="GR31" s="414" t="s">
        <v>1214</v>
      </c>
      <c r="GS31" s="414" t="s">
        <v>1214</v>
      </c>
      <c r="GT31" s="414" t="s">
        <v>3320</v>
      </c>
      <c r="GU31" s="414" t="s">
        <v>3320</v>
      </c>
      <c r="GV31" s="414">
        <v>0</v>
      </c>
      <c r="GW31" s="414" t="s">
        <v>1214</v>
      </c>
      <c r="GX31" s="414" t="s">
        <v>1214</v>
      </c>
      <c r="GY31" s="414" t="s">
        <v>3320</v>
      </c>
      <c r="GZ31" s="414" t="s">
        <v>1214</v>
      </c>
      <c r="HA31" s="414" t="s">
        <v>3320</v>
      </c>
      <c r="HB31" s="414" t="s">
        <v>6457</v>
      </c>
      <c r="HC31" s="414" t="s">
        <v>6458</v>
      </c>
      <c r="HD31" s="414" t="s">
        <v>3320</v>
      </c>
      <c r="HE31" s="414" t="s">
        <v>3320</v>
      </c>
      <c r="HF31" s="414" t="s">
        <v>3320</v>
      </c>
      <c r="HG31" s="414" t="s">
        <v>733</v>
      </c>
      <c r="HH31" s="414" t="s">
        <v>1214</v>
      </c>
      <c r="HI31" s="414" t="s">
        <v>12691</v>
      </c>
      <c r="HJ31" s="414" t="s">
        <v>12692</v>
      </c>
      <c r="HK31" s="414" t="s">
        <v>5685</v>
      </c>
      <c r="HL31" s="414" t="s">
        <v>3320</v>
      </c>
      <c r="HM31" s="414" t="s">
        <v>3320</v>
      </c>
      <c r="HN31" s="414" t="s">
        <v>3320</v>
      </c>
      <c r="HO31" s="414" t="s">
        <v>3320</v>
      </c>
      <c r="HP31" s="414" t="s">
        <v>3320</v>
      </c>
      <c r="HQ31" s="414" t="s">
        <v>3320</v>
      </c>
      <c r="HR31" s="414" t="s">
        <v>3320</v>
      </c>
      <c r="HS31" s="414" t="s">
        <v>3320</v>
      </c>
      <c r="HT31" s="414" t="s">
        <v>3320</v>
      </c>
      <c r="HU31" s="414" t="s">
        <v>3320</v>
      </c>
      <c r="HV31" s="414" t="s">
        <v>3320</v>
      </c>
      <c r="HW31" s="414" t="s">
        <v>3320</v>
      </c>
      <c r="HX31" s="414" t="s">
        <v>3320</v>
      </c>
      <c r="HY31" s="414" t="s">
        <v>3320</v>
      </c>
      <c r="HZ31" s="414" t="s">
        <v>3320</v>
      </c>
      <c r="IA31" s="414" t="s">
        <v>3320</v>
      </c>
      <c r="IB31" s="414" t="s">
        <v>3320</v>
      </c>
      <c r="IC31" s="414" t="s">
        <v>3320</v>
      </c>
      <c r="ID31" s="414" t="s">
        <v>3320</v>
      </c>
      <c r="IE31" s="414" t="s">
        <v>3320</v>
      </c>
      <c r="IF31" s="414" t="s">
        <v>3320</v>
      </c>
      <c r="IG31" s="414" t="s">
        <v>3320</v>
      </c>
      <c r="IH31" s="414" t="s">
        <v>3320</v>
      </c>
      <c r="II31" s="414" t="s">
        <v>3320</v>
      </c>
      <c r="IJ31" s="414" t="s">
        <v>3320</v>
      </c>
      <c r="IK31" s="414" t="s">
        <v>3320</v>
      </c>
      <c r="IL31" s="414" t="s">
        <v>3320</v>
      </c>
      <c r="IM31" s="414" t="s">
        <v>3320</v>
      </c>
      <c r="IN31" s="414" t="s">
        <v>3320</v>
      </c>
      <c r="IO31" s="414" t="s">
        <v>3320</v>
      </c>
      <c r="IP31" s="414" t="s">
        <v>3320</v>
      </c>
      <c r="IQ31" s="414" t="s">
        <v>3320</v>
      </c>
      <c r="IR31" s="414" t="s">
        <v>3320</v>
      </c>
      <c r="IS31" s="414" t="s">
        <v>3320</v>
      </c>
      <c r="IT31" s="414" t="s">
        <v>3320</v>
      </c>
      <c r="IU31" s="414" t="s">
        <v>3320</v>
      </c>
      <c r="IV31" s="414" t="s">
        <v>3320</v>
      </c>
      <c r="IW31" s="414" t="s">
        <v>3320</v>
      </c>
      <c r="IX31" s="413" t="s">
        <v>5773</v>
      </c>
      <c r="IY31" s="439" t="s">
        <v>5774</v>
      </c>
      <c r="IZ31" s="439" t="s">
        <v>5774</v>
      </c>
      <c r="JA31" s="413" t="s">
        <v>5775</v>
      </c>
      <c r="JB31" s="414" t="str">
        <f>IFERROR(VLOOKUP($E31,'[12]Resumen costos RNT id'!$D:$J,3,0),"")</f>
        <v/>
      </c>
      <c r="JC31" s="421" t="str">
        <f>IFERROR(VLOOKUP($E31,'[12]Resumen costos RNT id'!$D:$J,4,0),"")</f>
        <v/>
      </c>
      <c r="JD31" s="421" t="str">
        <f>IFERROR(VLOOKUP($E31,'[12]Resumen costos RNT id'!$D:$J,5,0),"")</f>
        <v/>
      </c>
      <c r="JE31" s="421" t="str">
        <f>IFERROR(VLOOKUP($E31,'[12]Resumen costos RNT id'!$D:$J,6,0),"")</f>
        <v/>
      </c>
      <c r="JF31" s="416" t="str">
        <f>IFERROR(VLOOKUP($E31,'[12]Resumen costos RNT id'!$D:$J,7,0),"")</f>
        <v/>
      </c>
      <c r="JG31" s="428" t="str">
        <f t="shared" si="10"/>
        <v/>
      </c>
      <c r="JH31" s="428" t="str">
        <f t="shared" si="11"/>
        <v/>
      </c>
      <c r="JI31" s="428" t="str">
        <f t="shared" si="11"/>
        <v/>
      </c>
      <c r="JJ31" s="428">
        <f t="shared" si="12"/>
        <v>0</v>
      </c>
      <c r="JK31" s="428">
        <f t="shared" si="13"/>
        <v>0</v>
      </c>
      <c r="JL31" s="414" t="s">
        <v>202</v>
      </c>
      <c r="JO31" s="414" t="s">
        <v>202</v>
      </c>
      <c r="JP31" s="414">
        <v>7</v>
      </c>
      <c r="JQ31" s="414">
        <f t="shared" si="28"/>
        <v>0</v>
      </c>
      <c r="JR31" s="429" t="str">
        <f>IFERROR(VLOOKUP($E31,'[13]Actualización de costos CENACE'!$A:$G,2,0),"")</f>
        <v/>
      </c>
      <c r="JS31" s="429" t="str">
        <f>IFERROR(VLOOKUP($E31,'[13]Actualización de costos CENACE'!$A:$G,3,0),"")</f>
        <v/>
      </c>
      <c r="JT31" s="429" t="str">
        <f>IFERROR(VLOOKUP($E31,'[13]Actualización de costos CENACE'!$A:$G,4,0),"")</f>
        <v/>
      </c>
      <c r="JU31" s="429" t="str">
        <f>IFERROR(VLOOKUP($E31,'[13]Actualización de costos CENACE'!$A:$G,5,0),"")</f>
        <v/>
      </c>
      <c r="JV31" s="429" t="str">
        <f>IFERROR(VLOOKUP($E31,'[13]Actualización de costos CENACE'!$A:$G,6,0),"")</f>
        <v/>
      </c>
      <c r="JW31" s="430" t="str">
        <f>IFERROR(VLOOKUP($E31,'[13]Din Costos CFE'!$J$7:$AG$150,JW$1,0),"")</f>
        <v/>
      </c>
      <c r="JX31" s="430" t="str">
        <f>IFERROR(VLOOKUP($E31,'[13]Din Costos CFE'!$J$7:$AG$150,JX$1,0),"")</f>
        <v/>
      </c>
      <c r="JY31" s="430" t="str">
        <f>IFERROR(VLOOKUP($E31,'[13]Din Costos CFE'!$J$7:$AG$150,JY$1,0),"")</f>
        <v/>
      </c>
      <c r="JZ31" s="430" t="str">
        <f>IFERROR(VLOOKUP($E31,'[13]Din Costos CFE'!$J$7:$AG$150,JZ$1,0),"")</f>
        <v/>
      </c>
      <c r="KA31" s="430" t="str">
        <f>IFERROR(VLOOKUP($E31,'[13]Din Costos CFE'!$J$7:$AG$150,KA$1,0),"")</f>
        <v/>
      </c>
      <c r="KB31" s="430" t="str">
        <f>IFERROR(VLOOKUP($E31,'[13]Din Costos CFE'!$J$7:$AG$150,KB$1,0),"")</f>
        <v/>
      </c>
      <c r="KC31" s="430" t="str">
        <f>IFERROR(VLOOKUP($E31,'[13]Din Costos CFE'!$J$7:$AG$150,KC$1,0),"")</f>
        <v/>
      </c>
      <c r="KD31" s="430" t="str">
        <f>IFERROR(VLOOKUP($E31,'[13]Din Costos CFE'!$J$7:$AG$150,KD$1,0),"")</f>
        <v/>
      </c>
      <c r="KE31" s="430" t="str">
        <f>IFERROR(VLOOKUP($E31,'[13]Din Costos CFE'!$J$7:$AG$150,KE$1,0),"")</f>
        <v/>
      </c>
      <c r="KF31" s="430" t="str">
        <f>IFERROR(VLOOKUP($E31,'[13]Din Costos CFE'!$J$7:$AG$150,KF$1,0),"")</f>
        <v/>
      </c>
      <c r="KG31" s="430" t="str">
        <f>IFERROR(VLOOKUP($E31,'[13]Din Costos CFE'!$J$7:$AG$150,KG$1,0),"")</f>
        <v/>
      </c>
      <c r="KH31" s="430" t="str">
        <f>IFERROR(VLOOKUP($E31,'[13]Din Costos CFE'!$J$7:$AG$150,KH$1,0),"")</f>
        <v/>
      </c>
      <c r="KI31" s="430" t="str">
        <f>IFERROR(VLOOKUP($E31,'[13]Din Costos CFE'!$J$7:$AG$150,KI$1,0),"")</f>
        <v/>
      </c>
      <c r="KJ31" s="430" t="str">
        <f>IFERROR(VLOOKUP($E31,'[13]Din Costos CFE'!$J$7:$AG$150,KJ$1,0),"")</f>
        <v/>
      </c>
      <c r="KK31" s="430" t="str">
        <f>IFERROR(VLOOKUP($E31,'[13]Din Costos CFE'!$J$7:$AG$150,KK$1,0),"")</f>
        <v/>
      </c>
      <c r="KL31" s="430" t="str">
        <f>IFERROR(VLOOKUP($E31,'[13]Din Costos CFE'!$J$7:$AG$150,KL$1,0),"")</f>
        <v/>
      </c>
      <c r="KM31" s="430" t="str">
        <f>IFERROR(VLOOKUP($E31,'[13]Din Costos CFE'!$J$7:$AG$150,KM$1,0),"")</f>
        <v/>
      </c>
      <c r="KN31" s="430" t="str">
        <f>IFERROR(VLOOKUP($E31,'[13]Din Costos CFE'!$J$7:$AG$150,KN$1,0),"")</f>
        <v/>
      </c>
      <c r="KO31" s="431">
        <f t="shared" si="15"/>
        <v>0</v>
      </c>
      <c r="KP31" s="431">
        <f t="shared" si="16"/>
        <v>0</v>
      </c>
      <c r="KQ31" s="431">
        <f t="shared" si="17"/>
        <v>0</v>
      </c>
      <c r="KR31" s="432" t="str">
        <f>IFERROR(VLOOKUP($E31,'[13]Din Costos CFE'!$A$6:$G$150,4,0),"")</f>
        <v/>
      </c>
      <c r="KS31" s="432" t="str">
        <f>IFERROR(VLOOKUP($E31,'[13]Din Costos CFE'!$A$6:$G$150,5,0),"")</f>
        <v/>
      </c>
      <c r="KT31" s="432" t="str">
        <f>IFERROR(VLOOKUP($E31,'[13]Din Costos CFE'!$A$6:$G$150,6,0),"")</f>
        <v/>
      </c>
      <c r="KU31" s="438" t="str">
        <f t="shared" si="18"/>
        <v/>
      </c>
      <c r="KV31" s="434" t="str">
        <f t="shared" si="19"/>
        <v/>
      </c>
      <c r="KW31" s="435" t="str">
        <f t="shared" si="20"/>
        <v/>
      </c>
      <c r="KX31" s="435" t="s">
        <v>6459</v>
      </c>
      <c r="KY31" s="436" t="str">
        <f>IFERROR(VLOOKUP($E31,'[13]Detalle Costos CENACE'!$E:$IT,248,0),"")</f>
        <v/>
      </c>
      <c r="KZ31" s="414">
        <f t="shared" si="21"/>
        <v>105.6</v>
      </c>
      <c r="LA31" s="434" t="str">
        <f t="shared" si="22"/>
        <v/>
      </c>
      <c r="LB31" s="434" t="str">
        <f t="shared" si="23"/>
        <v/>
      </c>
      <c r="LC31" s="414">
        <f t="shared" si="24"/>
        <v>1</v>
      </c>
      <c r="LD31" s="429" t="str">
        <f>IFERROR(VLOOKUP($E31,'[13]Actualización de costos CENACE'!$A:$G,7,0),"")</f>
        <v/>
      </c>
    </row>
    <row r="32" spans="1:318" s="414" customFormat="1" ht="15" customHeight="1">
      <c r="A32" s="413" t="s">
        <v>5638</v>
      </c>
      <c r="B32" s="414">
        <v>602</v>
      </c>
      <c r="C32" s="414" t="s">
        <v>6460</v>
      </c>
      <c r="D32" s="414" t="s">
        <v>6461</v>
      </c>
      <c r="E32" s="414">
        <v>602</v>
      </c>
      <c r="G32" s="414" t="s">
        <v>6462</v>
      </c>
      <c r="H32" s="414" t="s">
        <v>6463</v>
      </c>
      <c r="I32" s="415">
        <v>1</v>
      </c>
      <c r="J32" s="415"/>
      <c r="K32" s="415" t="str">
        <f t="shared" si="27"/>
        <v>Sí</v>
      </c>
      <c r="L32" s="415"/>
      <c r="M32" s="415">
        <f t="shared" si="29"/>
        <v>1</v>
      </c>
      <c r="N32" s="415">
        <v>1</v>
      </c>
      <c r="O32" s="415"/>
      <c r="P32" s="415"/>
      <c r="Q32" s="415">
        <v>1</v>
      </c>
      <c r="R32" s="415" t="str">
        <f t="shared" si="3"/>
        <v>Sí</v>
      </c>
      <c r="S32" s="415"/>
      <c r="T32" s="415"/>
      <c r="U32" s="415"/>
      <c r="V32" s="414" t="s">
        <v>6464</v>
      </c>
      <c r="W32" s="414" t="s">
        <v>5643</v>
      </c>
      <c r="X32" s="414">
        <f t="shared" si="30"/>
        <v>1</v>
      </c>
      <c r="Y32" s="414">
        <f t="shared" si="5"/>
        <v>300</v>
      </c>
      <c r="Z32" s="416" t="str">
        <f t="shared" si="6"/>
        <v/>
      </c>
      <c r="AA32" s="416">
        <f t="shared" si="7"/>
        <v>0</v>
      </c>
      <c r="AB32" s="417">
        <f t="shared" si="8"/>
        <v>0</v>
      </c>
      <c r="AC32" s="414" t="s">
        <v>6465</v>
      </c>
      <c r="AD32" s="414" t="s">
        <v>6466</v>
      </c>
      <c r="AE32" s="414" t="e">
        <f>+VLOOKUP($D32,'[12]Ramón Países '!$A:$E,4,0)</f>
        <v>#N/A</v>
      </c>
      <c r="AF32" s="414" t="s">
        <v>5693</v>
      </c>
      <c r="AG32" s="414" t="e">
        <f>+VLOOKUP($D32,'[12]Ramón Países '!$A:$E,5,0)</f>
        <v>#N/A</v>
      </c>
      <c r="AH32" s="413" t="s">
        <v>6465</v>
      </c>
      <c r="AI32" s="414" t="s">
        <v>6467</v>
      </c>
      <c r="AJ32" s="414" t="s">
        <v>6468</v>
      </c>
      <c r="AK32" s="414" t="s">
        <v>6469</v>
      </c>
      <c r="AL32" s="414" t="s">
        <v>6470</v>
      </c>
      <c r="AM32" s="414" t="s">
        <v>6471</v>
      </c>
      <c r="AN32" s="414" t="s">
        <v>3320</v>
      </c>
      <c r="AO32" s="414" t="s">
        <v>6472</v>
      </c>
      <c r="AP32" s="414" t="s">
        <v>5698</v>
      </c>
      <c r="AQ32" s="414" t="s">
        <v>6473</v>
      </c>
      <c r="AR32" s="414" t="s">
        <v>6474</v>
      </c>
      <c r="AS32" s="414" t="s">
        <v>6475</v>
      </c>
      <c r="AT32" s="414" t="s">
        <v>733</v>
      </c>
      <c r="AU32" s="414" t="s">
        <v>733</v>
      </c>
      <c r="AV32" s="414" t="s">
        <v>733</v>
      </c>
      <c r="AW32" s="414" t="s">
        <v>3320</v>
      </c>
      <c r="AX32" s="414" t="s">
        <v>6476</v>
      </c>
      <c r="AY32" s="414" t="s">
        <v>733</v>
      </c>
      <c r="AZ32" s="414" t="s">
        <v>6477</v>
      </c>
      <c r="BA32" s="414" t="s">
        <v>6478</v>
      </c>
      <c r="BB32" s="414" t="s">
        <v>6479</v>
      </c>
      <c r="BC32" s="414" t="s">
        <v>6480</v>
      </c>
      <c r="BD32" s="414" t="s">
        <v>6481</v>
      </c>
      <c r="BE32" s="414" t="s">
        <v>6482</v>
      </c>
      <c r="BF32" s="415" t="s">
        <v>1214</v>
      </c>
      <c r="BG32" s="414" t="s">
        <v>3320</v>
      </c>
      <c r="BI32" s="414" t="s">
        <v>5833</v>
      </c>
      <c r="BJ32" s="414" t="s">
        <v>5833</v>
      </c>
      <c r="BK32" s="414" t="s">
        <v>6483</v>
      </c>
      <c r="BL32" s="414" t="s">
        <v>6484</v>
      </c>
      <c r="BM32" s="415">
        <v>400</v>
      </c>
      <c r="BN32" s="414" t="s">
        <v>5936</v>
      </c>
      <c r="BO32" s="418" t="s">
        <v>12693</v>
      </c>
      <c r="BP32" s="414">
        <v>25</v>
      </c>
      <c r="BQ32" s="414">
        <v>2029</v>
      </c>
      <c r="BR32" s="414">
        <v>300</v>
      </c>
      <c r="BS32" s="415">
        <v>300</v>
      </c>
      <c r="BT32" s="414" t="s">
        <v>5666</v>
      </c>
      <c r="BU32" s="414">
        <v>582400</v>
      </c>
      <c r="BV32" s="415">
        <v>943.83</v>
      </c>
      <c r="BW32" s="419">
        <v>0.35914383561643837</v>
      </c>
      <c r="BX32" s="420" t="s">
        <v>910</v>
      </c>
      <c r="BY32" s="414" t="s">
        <v>733</v>
      </c>
      <c r="BZ32" s="414" t="s">
        <v>910</v>
      </c>
      <c r="CA32" s="414">
        <v>35.9</v>
      </c>
      <c r="CB32" s="414" t="s">
        <v>733</v>
      </c>
      <c r="CC32" s="414">
        <v>655</v>
      </c>
      <c r="CD32" s="414" t="s">
        <v>5800</v>
      </c>
      <c r="CE32" s="414" t="s">
        <v>5668</v>
      </c>
      <c r="CF32" s="414" t="s">
        <v>3320</v>
      </c>
      <c r="CG32" s="414" t="s">
        <v>733</v>
      </c>
      <c r="CH32" s="414" t="s">
        <v>733</v>
      </c>
      <c r="CI32" s="414">
        <v>2420</v>
      </c>
      <c r="CJ32" s="414">
        <v>2324</v>
      </c>
      <c r="CK32" s="414" t="s">
        <v>6485</v>
      </c>
      <c r="CL32" s="414">
        <v>365</v>
      </c>
      <c r="CM32" s="414">
        <v>88</v>
      </c>
      <c r="CN32" s="414">
        <v>98</v>
      </c>
      <c r="CO32" s="414">
        <v>25</v>
      </c>
      <c r="CP32" s="414" t="s">
        <v>12675</v>
      </c>
      <c r="CQ32" s="414">
        <f t="shared" si="25"/>
        <v>2027</v>
      </c>
      <c r="CR32" s="414">
        <v>0.45</v>
      </c>
      <c r="CS32" s="414">
        <v>10</v>
      </c>
      <c r="CT32" s="414" t="s">
        <v>6486</v>
      </c>
      <c r="CU32" s="414">
        <v>39000000</v>
      </c>
      <c r="CV32" s="414" t="s">
        <v>3320</v>
      </c>
      <c r="CW32" s="414" t="s">
        <v>3320</v>
      </c>
      <c r="CX32" s="414" t="s">
        <v>3320</v>
      </c>
      <c r="CY32" s="414" t="s">
        <v>3320</v>
      </c>
      <c r="CZ32" s="414" t="s">
        <v>3320</v>
      </c>
      <c r="DA32" s="414" t="s">
        <v>3320</v>
      </c>
      <c r="DB32" s="414" t="s">
        <v>3320</v>
      </c>
      <c r="DC32" s="414" t="s">
        <v>3320</v>
      </c>
      <c r="DD32" s="414" t="s">
        <v>3320</v>
      </c>
      <c r="DE32" s="414" t="s">
        <v>3320</v>
      </c>
      <c r="DG32" s="414" t="s">
        <v>3320</v>
      </c>
      <c r="DH32" s="414" t="s">
        <v>3320</v>
      </c>
      <c r="DI32" s="414" t="s">
        <v>3320</v>
      </c>
      <c r="DJ32" s="414" t="s">
        <v>3320</v>
      </c>
      <c r="DK32" s="414" t="s">
        <v>3320</v>
      </c>
      <c r="DL32" s="414" t="s">
        <v>3320</v>
      </c>
      <c r="DM32" s="414" t="e">
        <f t="shared" si="26"/>
        <v>#VALUE!</v>
      </c>
      <c r="DN32" s="414" t="s">
        <v>3320</v>
      </c>
      <c r="DO32" s="414" t="s">
        <v>3320</v>
      </c>
      <c r="DP32" s="414" t="s">
        <v>3320</v>
      </c>
      <c r="DR32" s="414" t="s">
        <v>3320</v>
      </c>
      <c r="DS32" s="414" t="s">
        <v>3320</v>
      </c>
      <c r="DT32" s="414" t="s">
        <v>3320</v>
      </c>
      <c r="DU32" s="414" t="s">
        <v>3320</v>
      </c>
      <c r="DV32" s="414" t="s">
        <v>3320</v>
      </c>
      <c r="DW32" s="414" t="s">
        <v>3320</v>
      </c>
      <c r="DX32" s="414" t="s">
        <v>3320</v>
      </c>
      <c r="DY32" s="414" t="s">
        <v>3320</v>
      </c>
      <c r="DZ32" s="414" t="s">
        <v>3320</v>
      </c>
      <c r="EA32" s="414" t="s">
        <v>3320</v>
      </c>
      <c r="EB32" s="414" t="s">
        <v>3320</v>
      </c>
      <c r="EC32" s="414" t="s">
        <v>3320</v>
      </c>
      <c r="ED32" s="414" t="s">
        <v>3320</v>
      </c>
      <c r="EE32" s="414" t="s">
        <v>3320</v>
      </c>
      <c r="EF32" s="414" t="s">
        <v>3320</v>
      </c>
      <c r="EG32" s="414" t="s">
        <v>3320</v>
      </c>
      <c r="EH32" s="414" t="s">
        <v>3320</v>
      </c>
      <c r="EI32" s="414" t="s">
        <v>3320</v>
      </c>
      <c r="EJ32" s="414" t="s">
        <v>3320</v>
      </c>
      <c r="EK32" s="414" t="s">
        <v>3320</v>
      </c>
      <c r="EL32" s="414" t="s">
        <v>3320</v>
      </c>
      <c r="EM32" s="414" t="s">
        <v>3320</v>
      </c>
      <c r="EN32" s="414" t="s">
        <v>3320</v>
      </c>
      <c r="EO32" s="414" t="s">
        <v>3320</v>
      </c>
      <c r="EP32" s="414" t="s">
        <v>3320</v>
      </c>
      <c r="EQ32" s="414" t="s">
        <v>3320</v>
      </c>
      <c r="ER32" s="414" t="s">
        <v>3320</v>
      </c>
      <c r="ES32" s="414" t="s">
        <v>3320</v>
      </c>
      <c r="ET32" s="414" t="s">
        <v>3320</v>
      </c>
      <c r="EU32" s="414" t="s">
        <v>3320</v>
      </c>
      <c r="EV32" s="414" t="s">
        <v>3320</v>
      </c>
      <c r="EW32" s="414" t="s">
        <v>3320</v>
      </c>
      <c r="EX32" s="414" t="s">
        <v>3320</v>
      </c>
      <c r="EY32" s="414" t="s">
        <v>3320</v>
      </c>
      <c r="EZ32" s="414" t="s">
        <v>3320</v>
      </c>
      <c r="FA32" s="414" t="s">
        <v>3320</v>
      </c>
      <c r="FB32" s="414" t="s">
        <v>3320</v>
      </c>
      <c r="FC32" s="414" t="s">
        <v>3320</v>
      </c>
      <c r="FD32" s="414" t="s">
        <v>3320</v>
      </c>
      <c r="FE32" s="414" t="s">
        <v>3320</v>
      </c>
      <c r="FF32" s="414" t="s">
        <v>3320</v>
      </c>
      <c r="FG32" s="414" t="s">
        <v>3320</v>
      </c>
      <c r="FH32" s="414" t="s">
        <v>3320</v>
      </c>
      <c r="FI32" s="414" t="s">
        <v>3320</v>
      </c>
      <c r="FJ32" s="414" t="s">
        <v>3320</v>
      </c>
      <c r="FK32" s="414" t="s">
        <v>3320</v>
      </c>
      <c r="FL32" s="414" t="s">
        <v>3320</v>
      </c>
      <c r="FM32" s="414" t="s">
        <v>3320</v>
      </c>
      <c r="FN32" s="414" t="s">
        <v>3320</v>
      </c>
      <c r="FO32" s="421">
        <v>417804000</v>
      </c>
      <c r="FP32" s="421">
        <f t="shared" si="9"/>
        <v>417.80399999999997</v>
      </c>
      <c r="FQ32" s="414" t="s">
        <v>733</v>
      </c>
      <c r="FR32" s="414" t="s">
        <v>733</v>
      </c>
      <c r="FS32" s="414" t="s">
        <v>733</v>
      </c>
      <c r="FT32" s="414" t="s">
        <v>733</v>
      </c>
      <c r="FU32" s="414" t="s">
        <v>2240</v>
      </c>
      <c r="FV32" s="414" t="s">
        <v>6487</v>
      </c>
      <c r="FW32" s="414" t="s">
        <v>6488</v>
      </c>
      <c r="FX32" s="422" t="s">
        <v>6484</v>
      </c>
      <c r="FY32" s="423">
        <v>230</v>
      </c>
      <c r="FZ32" s="414" t="s">
        <v>6489</v>
      </c>
      <c r="GA32" s="421">
        <v>417804000</v>
      </c>
      <c r="GB32" s="421">
        <v>66578705</v>
      </c>
      <c r="GC32" s="421">
        <v>2378</v>
      </c>
      <c r="GD32" s="421">
        <v>278</v>
      </c>
      <c r="GE32" s="414" t="s">
        <v>6490</v>
      </c>
      <c r="GF32" s="414" t="s">
        <v>733</v>
      </c>
      <c r="GG32" s="414" t="s">
        <v>733</v>
      </c>
      <c r="GH32" s="414" t="s">
        <v>6491</v>
      </c>
      <c r="GI32" s="414" t="s">
        <v>733</v>
      </c>
      <c r="GJ32" s="414" t="s">
        <v>733</v>
      </c>
      <c r="GK32" s="414" t="s">
        <v>733</v>
      </c>
      <c r="GL32" s="414" t="s">
        <v>733</v>
      </c>
      <c r="GM32" s="414" t="s">
        <v>733</v>
      </c>
      <c r="GN32" s="424" t="s">
        <v>5676</v>
      </c>
      <c r="GO32" s="414" t="s">
        <v>3320</v>
      </c>
      <c r="GP32" s="414" t="s">
        <v>733</v>
      </c>
      <c r="GQ32" s="414" t="s">
        <v>5721</v>
      </c>
      <c r="GR32" s="414" t="s">
        <v>1214</v>
      </c>
      <c r="GS32" s="414" t="s">
        <v>1214</v>
      </c>
      <c r="GT32" s="414" t="s">
        <v>3320</v>
      </c>
      <c r="GU32" s="414" t="s">
        <v>3320</v>
      </c>
      <c r="GV32" s="414" t="s">
        <v>3320</v>
      </c>
      <c r="GW32" s="414" t="s">
        <v>1214</v>
      </c>
      <c r="GX32" s="414" t="s">
        <v>1214</v>
      </c>
      <c r="GY32" s="414" t="s">
        <v>3320</v>
      </c>
      <c r="GZ32" s="414" t="s">
        <v>1214</v>
      </c>
      <c r="HA32" s="414" t="s">
        <v>3320</v>
      </c>
      <c r="HB32" s="414" t="s">
        <v>6492</v>
      </c>
      <c r="HC32" s="414" t="s">
        <v>6493</v>
      </c>
      <c r="HD32" s="414" t="s">
        <v>3320</v>
      </c>
      <c r="HE32" s="414" t="s">
        <v>3320</v>
      </c>
      <c r="HF32" s="414" t="s">
        <v>3320</v>
      </c>
      <c r="HG32" s="414" t="s">
        <v>5759</v>
      </c>
      <c r="HH32" s="414" t="s">
        <v>1214</v>
      </c>
      <c r="HI32" s="414" t="s">
        <v>12694</v>
      </c>
      <c r="HJ32" s="414" t="s">
        <v>12695</v>
      </c>
      <c r="HK32" s="414" t="s">
        <v>5685</v>
      </c>
      <c r="HL32" s="414" t="s">
        <v>3320</v>
      </c>
      <c r="HM32" s="414" t="s">
        <v>3320</v>
      </c>
      <c r="HN32" s="414" t="s">
        <v>3320</v>
      </c>
      <c r="HO32" s="414" t="s">
        <v>3320</v>
      </c>
      <c r="HP32" s="414" t="s">
        <v>3320</v>
      </c>
      <c r="HQ32" s="414" t="s">
        <v>3320</v>
      </c>
      <c r="HR32" s="414" t="s">
        <v>3320</v>
      </c>
      <c r="HS32" s="414" t="s">
        <v>3320</v>
      </c>
      <c r="HT32" s="414" t="s">
        <v>3320</v>
      </c>
      <c r="HU32" s="414" t="s">
        <v>3320</v>
      </c>
      <c r="HV32" s="414" t="s">
        <v>3320</v>
      </c>
      <c r="HW32" s="414" t="s">
        <v>3320</v>
      </c>
      <c r="HX32" s="414" t="s">
        <v>3320</v>
      </c>
      <c r="HY32" s="414" t="s">
        <v>3320</v>
      </c>
      <c r="HZ32" s="414" t="s">
        <v>3320</v>
      </c>
      <c r="IA32" s="414" t="s">
        <v>3320</v>
      </c>
      <c r="IB32" s="414" t="s">
        <v>3320</v>
      </c>
      <c r="IC32" s="414" t="s">
        <v>3320</v>
      </c>
      <c r="ID32" s="414" t="s">
        <v>3320</v>
      </c>
      <c r="IE32" s="414" t="s">
        <v>3320</v>
      </c>
      <c r="IF32" s="414" t="s">
        <v>3320</v>
      </c>
      <c r="IG32" s="414" t="s">
        <v>3320</v>
      </c>
      <c r="IH32" s="414" t="s">
        <v>3320</v>
      </c>
      <c r="II32" s="414" t="s">
        <v>3320</v>
      </c>
      <c r="IJ32" s="414" t="s">
        <v>3320</v>
      </c>
      <c r="IK32" s="414" t="s">
        <v>3320</v>
      </c>
      <c r="IL32" s="414" t="s">
        <v>3320</v>
      </c>
      <c r="IM32" s="414" t="s">
        <v>3320</v>
      </c>
      <c r="IN32" s="414" t="s">
        <v>3320</v>
      </c>
      <c r="IO32" s="414" t="s">
        <v>3320</v>
      </c>
      <c r="IP32" s="414" t="s">
        <v>3320</v>
      </c>
      <c r="IQ32" s="414" t="s">
        <v>3320</v>
      </c>
      <c r="IR32" s="414" t="s">
        <v>3320</v>
      </c>
      <c r="IS32" s="414" t="s">
        <v>3320</v>
      </c>
      <c r="IT32" s="414" t="s">
        <v>3320</v>
      </c>
      <c r="IU32" s="414" t="s">
        <v>3320</v>
      </c>
      <c r="IV32" s="414" t="s">
        <v>3320</v>
      </c>
      <c r="IW32" s="414" t="s">
        <v>3320</v>
      </c>
      <c r="IX32" s="414" t="s">
        <v>5773</v>
      </c>
      <c r="IY32" s="415" t="s">
        <v>5774</v>
      </c>
      <c r="IZ32" s="415" t="s">
        <v>5774</v>
      </c>
      <c r="JA32" s="414" t="s">
        <v>5775</v>
      </c>
      <c r="JB32" s="414" t="str">
        <f>IFERROR(VLOOKUP($E32,'[12]Resumen costos RNT id'!$D:$J,3,0),"")</f>
        <v/>
      </c>
      <c r="JC32" s="421" t="str">
        <f>IFERROR(VLOOKUP($E32,'[12]Resumen costos RNT id'!$D:$J,4,0),"")</f>
        <v/>
      </c>
      <c r="JD32" s="421" t="str">
        <f>IFERROR(VLOOKUP($E32,'[12]Resumen costos RNT id'!$D:$J,5,0),"")</f>
        <v/>
      </c>
      <c r="JE32" s="421" t="str">
        <f>IFERROR(VLOOKUP($E32,'[12]Resumen costos RNT id'!$D:$J,6,0),"")</f>
        <v/>
      </c>
      <c r="JF32" s="416" t="str">
        <f>IFERROR(VLOOKUP($E32,'[12]Resumen costos RNT id'!$D:$J,7,0),"")</f>
        <v/>
      </c>
      <c r="JG32" s="428" t="str">
        <f t="shared" si="10"/>
        <v/>
      </c>
      <c r="JH32" s="428" t="str">
        <f t="shared" si="11"/>
        <v/>
      </c>
      <c r="JI32" s="428" t="str">
        <f t="shared" si="11"/>
        <v/>
      </c>
      <c r="JJ32" s="428">
        <f t="shared" si="12"/>
        <v>0</v>
      </c>
      <c r="JK32" s="428">
        <f t="shared" si="13"/>
        <v>0</v>
      </c>
      <c r="JL32" s="414" t="s">
        <v>202</v>
      </c>
      <c r="JO32" s="414" t="s">
        <v>202</v>
      </c>
      <c r="JP32" s="414">
        <v>4</v>
      </c>
      <c r="JQ32" s="414">
        <f t="shared" si="28"/>
        <v>0</v>
      </c>
      <c r="JR32" s="429" t="str">
        <f>IFERROR(VLOOKUP($E32,'[13]Actualización de costos CENACE'!$A:$G,2,0),"")</f>
        <v/>
      </c>
      <c r="JS32" s="429" t="str">
        <f>IFERROR(VLOOKUP($E32,'[13]Actualización de costos CENACE'!$A:$G,3,0),"")</f>
        <v/>
      </c>
      <c r="JT32" s="429" t="str">
        <f>IFERROR(VLOOKUP($E32,'[13]Actualización de costos CENACE'!$A:$G,4,0),"")</f>
        <v/>
      </c>
      <c r="JU32" s="429" t="str">
        <f>IFERROR(VLOOKUP($E32,'[13]Actualización de costos CENACE'!$A:$G,5,0),"")</f>
        <v/>
      </c>
      <c r="JV32" s="429" t="str">
        <f>IFERROR(VLOOKUP($E32,'[13]Actualización de costos CENACE'!$A:$G,6,0),"")</f>
        <v/>
      </c>
      <c r="JW32" s="430" t="str">
        <f>IFERROR(VLOOKUP($E32,'[13]Din Costos CFE'!$J$7:$AG$150,JW$1,0),"")</f>
        <v/>
      </c>
      <c r="JX32" s="430" t="str">
        <f>IFERROR(VLOOKUP($E32,'[13]Din Costos CFE'!$J$7:$AG$150,JX$1,0),"")</f>
        <v/>
      </c>
      <c r="JY32" s="430" t="str">
        <f>IFERROR(VLOOKUP($E32,'[13]Din Costos CFE'!$J$7:$AG$150,JY$1,0),"")</f>
        <v/>
      </c>
      <c r="JZ32" s="430" t="str">
        <f>IFERROR(VLOOKUP($E32,'[13]Din Costos CFE'!$J$7:$AG$150,JZ$1,0),"")</f>
        <v/>
      </c>
      <c r="KA32" s="430" t="str">
        <f>IFERROR(VLOOKUP($E32,'[13]Din Costos CFE'!$J$7:$AG$150,KA$1,0),"")</f>
        <v/>
      </c>
      <c r="KB32" s="430" t="str">
        <f>IFERROR(VLOOKUP($E32,'[13]Din Costos CFE'!$J$7:$AG$150,KB$1,0),"")</f>
        <v/>
      </c>
      <c r="KC32" s="430" t="str">
        <f>IFERROR(VLOOKUP($E32,'[13]Din Costos CFE'!$J$7:$AG$150,KC$1,0),"")</f>
        <v/>
      </c>
      <c r="KD32" s="430" t="str">
        <f>IFERROR(VLOOKUP($E32,'[13]Din Costos CFE'!$J$7:$AG$150,KD$1,0),"")</f>
        <v/>
      </c>
      <c r="KE32" s="430" t="str">
        <f>IFERROR(VLOOKUP($E32,'[13]Din Costos CFE'!$J$7:$AG$150,KE$1,0),"")</f>
        <v/>
      </c>
      <c r="KF32" s="430" t="str">
        <f>IFERROR(VLOOKUP($E32,'[13]Din Costos CFE'!$J$7:$AG$150,KF$1,0),"")</f>
        <v/>
      </c>
      <c r="KG32" s="430" t="str">
        <f>IFERROR(VLOOKUP($E32,'[13]Din Costos CFE'!$J$7:$AG$150,KG$1,0),"")</f>
        <v/>
      </c>
      <c r="KH32" s="430" t="str">
        <f>IFERROR(VLOOKUP($E32,'[13]Din Costos CFE'!$J$7:$AG$150,KH$1,0),"")</f>
        <v/>
      </c>
      <c r="KI32" s="430" t="str">
        <f>IFERROR(VLOOKUP($E32,'[13]Din Costos CFE'!$J$7:$AG$150,KI$1,0),"")</f>
        <v/>
      </c>
      <c r="KJ32" s="430" t="str">
        <f>IFERROR(VLOOKUP($E32,'[13]Din Costos CFE'!$J$7:$AG$150,KJ$1,0),"")</f>
        <v/>
      </c>
      <c r="KK32" s="430" t="str">
        <f>IFERROR(VLOOKUP($E32,'[13]Din Costos CFE'!$J$7:$AG$150,KK$1,0),"")</f>
        <v/>
      </c>
      <c r="KL32" s="430" t="str">
        <f>IFERROR(VLOOKUP($E32,'[13]Din Costos CFE'!$J$7:$AG$150,KL$1,0),"")</f>
        <v/>
      </c>
      <c r="KM32" s="430" t="str">
        <f>IFERROR(VLOOKUP($E32,'[13]Din Costos CFE'!$J$7:$AG$150,KM$1,0),"")</f>
        <v/>
      </c>
      <c r="KN32" s="430" t="str">
        <f>IFERROR(VLOOKUP($E32,'[13]Din Costos CFE'!$J$7:$AG$150,KN$1,0),"")</f>
        <v/>
      </c>
      <c r="KO32" s="431">
        <f t="shared" si="15"/>
        <v>0</v>
      </c>
      <c r="KP32" s="431">
        <f t="shared" si="16"/>
        <v>0</v>
      </c>
      <c r="KQ32" s="431">
        <f t="shared" si="17"/>
        <v>0</v>
      </c>
      <c r="KR32" s="432" t="str">
        <f>IFERROR(VLOOKUP($E32,'[13]Din Costos CFE'!$A$6:$G$150,4,0),"")</f>
        <v/>
      </c>
      <c r="KS32" s="432" t="str">
        <f>IFERROR(VLOOKUP($E32,'[13]Din Costos CFE'!$A$6:$G$150,5,0),"")</f>
        <v/>
      </c>
      <c r="KT32" s="432" t="str">
        <f>IFERROR(VLOOKUP($E32,'[13]Din Costos CFE'!$A$6:$G$150,6,0),"")</f>
        <v/>
      </c>
      <c r="KU32" s="438" t="str">
        <f t="shared" si="18"/>
        <v/>
      </c>
      <c r="KV32" s="434" t="str">
        <f t="shared" si="19"/>
        <v/>
      </c>
      <c r="KW32" s="435" t="str">
        <f t="shared" si="20"/>
        <v/>
      </c>
      <c r="KX32" s="435" t="s">
        <v>6494</v>
      </c>
      <c r="KY32" s="436" t="str">
        <f>IFERROR(VLOOKUP($E32,'[13]Detalle Costos CENACE'!$E:$IT,248,0),"")</f>
        <v/>
      </c>
      <c r="KZ32" s="414">
        <f t="shared" si="21"/>
        <v>300</v>
      </c>
      <c r="LA32" s="434" t="str">
        <f t="shared" si="22"/>
        <v/>
      </c>
      <c r="LB32" s="434" t="str">
        <f t="shared" si="23"/>
        <v/>
      </c>
      <c r="LC32" s="414">
        <f t="shared" si="24"/>
        <v>1</v>
      </c>
      <c r="LD32" s="429" t="str">
        <f>IFERROR(VLOOKUP($E32,'[13]Actualización de costos CENACE'!$A:$G,7,0),"")</f>
        <v/>
      </c>
    </row>
    <row r="33" spans="1:319" s="414" customFormat="1" ht="12" customHeight="1">
      <c r="A33" s="413" t="s">
        <v>5638</v>
      </c>
      <c r="B33" s="414">
        <v>411</v>
      </c>
      <c r="C33" s="414" t="s">
        <v>6495</v>
      </c>
      <c r="D33" s="414" t="s">
        <v>6496</v>
      </c>
      <c r="E33" s="414">
        <v>411</v>
      </c>
      <c r="F33" s="414">
        <v>22</v>
      </c>
      <c r="G33" s="414" t="s">
        <v>6497</v>
      </c>
      <c r="H33" s="414" t="s">
        <v>6498</v>
      </c>
      <c r="I33" s="415">
        <v>1</v>
      </c>
      <c r="J33" s="415"/>
      <c r="K33" s="415" t="str">
        <f t="shared" si="27"/>
        <v>Sí</v>
      </c>
      <c r="L33" s="415"/>
      <c r="M33" s="415">
        <f t="shared" si="29"/>
        <v>1</v>
      </c>
      <c r="N33" s="415"/>
      <c r="O33" s="415"/>
      <c r="P33" s="415"/>
      <c r="Q33" s="415">
        <v>1</v>
      </c>
      <c r="R33" s="415" t="str">
        <f t="shared" si="3"/>
        <v>Sí</v>
      </c>
      <c r="S33" s="415"/>
      <c r="T33" s="415"/>
      <c r="U33" s="415"/>
      <c r="V33" s="414" t="s">
        <v>6499</v>
      </c>
      <c r="W33" s="414" t="s">
        <v>5916</v>
      </c>
      <c r="X33" s="414">
        <f t="shared" si="30"/>
        <v>1.5</v>
      </c>
      <c r="Y33" s="414">
        <f t="shared" si="5"/>
        <v>175.5</v>
      </c>
      <c r="Z33" s="416" t="str">
        <f t="shared" si="6"/>
        <v/>
      </c>
      <c r="AA33" s="416">
        <f t="shared" si="7"/>
        <v>0</v>
      </c>
      <c r="AB33" s="417">
        <f t="shared" si="8"/>
        <v>0</v>
      </c>
      <c r="AC33" s="414" t="s">
        <v>489</v>
      </c>
      <c r="AD33" s="414" t="s">
        <v>6500</v>
      </c>
      <c r="AE33" s="414" t="e">
        <f>+VLOOKUP($D33,'[12]Ramón Países '!$A:$E,4,0)</f>
        <v>#N/A</v>
      </c>
      <c r="AF33" s="414" t="s">
        <v>5646</v>
      </c>
      <c r="AG33" s="414" t="e">
        <f>+VLOOKUP($D33,'[12]Ramón Países '!$A:$E,5,0)</f>
        <v>#N/A</v>
      </c>
      <c r="AH33" s="414" t="s">
        <v>489</v>
      </c>
      <c r="AI33" s="414" t="s">
        <v>6501</v>
      </c>
      <c r="AJ33" s="414" t="s">
        <v>6502</v>
      </c>
      <c r="AK33" s="414" t="s">
        <v>6502</v>
      </c>
      <c r="AL33" s="414" t="s">
        <v>6503</v>
      </c>
      <c r="AM33" s="414" t="s">
        <v>6504</v>
      </c>
      <c r="AN33" s="414" t="s">
        <v>3320</v>
      </c>
      <c r="AO33" s="414" t="s">
        <v>6505</v>
      </c>
      <c r="AP33" s="414" t="s">
        <v>5698</v>
      </c>
      <c r="AQ33" s="414" t="s">
        <v>6506</v>
      </c>
      <c r="AR33" s="414" t="s">
        <v>6507</v>
      </c>
      <c r="AS33" s="414" t="s">
        <v>6508</v>
      </c>
      <c r="AT33" s="414" t="s">
        <v>733</v>
      </c>
      <c r="AU33" s="414" t="s">
        <v>733</v>
      </c>
      <c r="AV33" s="414" t="s">
        <v>733</v>
      </c>
      <c r="AW33" s="414" t="s">
        <v>3320</v>
      </c>
      <c r="AX33" s="414" t="s">
        <v>6509</v>
      </c>
      <c r="AY33" s="414" t="s">
        <v>1214</v>
      </c>
      <c r="AZ33" s="414" t="s">
        <v>6510</v>
      </c>
      <c r="BA33" s="414" t="s">
        <v>6511</v>
      </c>
      <c r="BB33" s="414" t="s">
        <v>6512</v>
      </c>
      <c r="BC33" s="414" t="s">
        <v>6513</v>
      </c>
      <c r="BD33" s="414" t="s">
        <v>6514</v>
      </c>
      <c r="BE33" s="414" t="s">
        <v>6515</v>
      </c>
      <c r="BF33" s="415" t="s">
        <v>1214</v>
      </c>
      <c r="BG33" s="414" t="s">
        <v>3320</v>
      </c>
      <c r="BI33" s="414" t="s">
        <v>2043</v>
      </c>
      <c r="BJ33" s="414" t="s">
        <v>2043</v>
      </c>
      <c r="BK33" s="414" t="s">
        <v>5798</v>
      </c>
      <c r="BL33" s="414" t="s">
        <v>6516</v>
      </c>
      <c r="BM33" s="415">
        <v>115</v>
      </c>
      <c r="BN33" s="414" t="s">
        <v>5712</v>
      </c>
      <c r="BO33" s="418" t="s">
        <v>12693</v>
      </c>
      <c r="BP33" s="415">
        <v>24</v>
      </c>
      <c r="BQ33" s="414">
        <v>2029</v>
      </c>
      <c r="BR33" s="414">
        <v>117</v>
      </c>
      <c r="BS33" s="415">
        <v>117</v>
      </c>
      <c r="BT33" s="414" t="s">
        <v>5666</v>
      </c>
      <c r="BU33" s="414">
        <v>26</v>
      </c>
      <c r="BV33" s="415">
        <v>453.01</v>
      </c>
      <c r="BW33" s="419">
        <v>0.4419954728173906</v>
      </c>
      <c r="BX33" s="420" t="s">
        <v>910</v>
      </c>
      <c r="BY33" s="414" t="s">
        <v>733</v>
      </c>
      <c r="BZ33" s="414" t="s">
        <v>910</v>
      </c>
      <c r="CA33" s="414" t="s">
        <v>3320</v>
      </c>
      <c r="CB33" s="414" t="s">
        <v>3320</v>
      </c>
      <c r="CC33" s="414" t="s">
        <v>3320</v>
      </c>
      <c r="CD33" s="414" t="s">
        <v>3320</v>
      </c>
      <c r="CE33" s="414" t="s">
        <v>3320</v>
      </c>
      <c r="CF33" s="414" t="s">
        <v>3320</v>
      </c>
      <c r="CG33" s="414" t="s">
        <v>3320</v>
      </c>
      <c r="CH33" s="414" t="s">
        <v>3320</v>
      </c>
      <c r="CI33" s="414" t="s">
        <v>3320</v>
      </c>
      <c r="CJ33" s="414" t="s">
        <v>3320</v>
      </c>
      <c r="CL33" s="414" t="s">
        <v>3320</v>
      </c>
      <c r="CM33" s="414" t="s">
        <v>3320</v>
      </c>
      <c r="CN33" s="414" t="s">
        <v>3320</v>
      </c>
      <c r="CO33" s="414" t="s">
        <v>3320</v>
      </c>
      <c r="CP33" s="414" t="s">
        <v>3320</v>
      </c>
      <c r="CQ33" s="414" t="e">
        <f t="shared" si="25"/>
        <v>#VALUE!</v>
      </c>
      <c r="CR33" s="414" t="s">
        <v>3320</v>
      </c>
      <c r="CS33" s="414" t="s">
        <v>3320</v>
      </c>
      <c r="CT33" s="414" t="s">
        <v>3320</v>
      </c>
      <c r="CU33" s="414" t="s">
        <v>3320</v>
      </c>
      <c r="CV33" s="414">
        <v>4.5</v>
      </c>
      <c r="CW33" s="414">
        <v>12</v>
      </c>
      <c r="CX33" s="414" t="s">
        <v>733</v>
      </c>
      <c r="CY33" s="414" t="s">
        <v>6061</v>
      </c>
      <c r="CZ33" s="414">
        <v>44.2</v>
      </c>
      <c r="DA33" s="414" t="s">
        <v>1214</v>
      </c>
      <c r="DB33" s="414" t="s">
        <v>733</v>
      </c>
      <c r="DC33" s="414" t="s">
        <v>733</v>
      </c>
      <c r="DD33" s="414">
        <v>3871.9</v>
      </c>
      <c r="DE33" s="414">
        <v>3387.5</v>
      </c>
      <c r="DF33" s="414" t="s">
        <v>6517</v>
      </c>
      <c r="DG33" s="414">
        <v>365</v>
      </c>
      <c r="DH33" s="414">
        <v>92</v>
      </c>
      <c r="DI33" s="414">
        <v>99</v>
      </c>
      <c r="DJ33" s="414">
        <v>30</v>
      </c>
      <c r="DK33" s="414" t="s">
        <v>12696</v>
      </c>
      <c r="DL33" s="414">
        <v>0.5</v>
      </c>
      <c r="DM33" s="414">
        <f t="shared" si="26"/>
        <v>2027</v>
      </c>
      <c r="DN33" s="414">
        <v>100</v>
      </c>
      <c r="DO33" s="414" t="s">
        <v>6518</v>
      </c>
      <c r="DP33" s="414">
        <v>4290858</v>
      </c>
      <c r="DR33" s="414" t="s">
        <v>3320</v>
      </c>
      <c r="DS33" s="414" t="s">
        <v>3320</v>
      </c>
      <c r="DT33" s="414" t="s">
        <v>3320</v>
      </c>
      <c r="DU33" s="414" t="s">
        <v>3320</v>
      </c>
      <c r="DV33" s="414" t="s">
        <v>3320</v>
      </c>
      <c r="DW33" s="414" t="s">
        <v>3320</v>
      </c>
      <c r="DX33" s="414" t="s">
        <v>3320</v>
      </c>
      <c r="DY33" s="414" t="s">
        <v>3320</v>
      </c>
      <c r="DZ33" s="414" t="s">
        <v>3320</v>
      </c>
      <c r="EA33" s="414" t="s">
        <v>3320</v>
      </c>
      <c r="EB33" s="414" t="s">
        <v>3320</v>
      </c>
      <c r="EC33" s="414" t="s">
        <v>3320</v>
      </c>
      <c r="ED33" s="414" t="s">
        <v>3320</v>
      </c>
      <c r="EE33" s="414" t="s">
        <v>3320</v>
      </c>
      <c r="EF33" s="414" t="s">
        <v>3320</v>
      </c>
      <c r="EG33" s="414" t="s">
        <v>3320</v>
      </c>
      <c r="EH33" s="414" t="s">
        <v>3320</v>
      </c>
      <c r="EI33" s="414" t="s">
        <v>3320</v>
      </c>
      <c r="EJ33" s="414" t="s">
        <v>3320</v>
      </c>
      <c r="EK33" s="414" t="s">
        <v>3320</v>
      </c>
      <c r="EL33" s="414" t="s">
        <v>3320</v>
      </c>
      <c r="EM33" s="414" t="s">
        <v>3320</v>
      </c>
      <c r="EN33" s="414" t="s">
        <v>3320</v>
      </c>
      <c r="EO33" s="414" t="s">
        <v>3320</v>
      </c>
      <c r="EP33" s="414" t="s">
        <v>3320</v>
      </c>
      <c r="EQ33" s="414" t="s">
        <v>3320</v>
      </c>
      <c r="ER33" s="414" t="s">
        <v>3320</v>
      </c>
      <c r="ES33" s="414" t="s">
        <v>3320</v>
      </c>
      <c r="ET33" s="414" t="s">
        <v>3320</v>
      </c>
      <c r="EU33" s="414" t="s">
        <v>3320</v>
      </c>
      <c r="EV33" s="414" t="s">
        <v>3320</v>
      </c>
      <c r="EW33" s="414" t="s">
        <v>3320</v>
      </c>
      <c r="EX33" s="414" t="s">
        <v>3320</v>
      </c>
      <c r="EY33" s="414" t="s">
        <v>3320</v>
      </c>
      <c r="EZ33" s="414" t="s">
        <v>3320</v>
      </c>
      <c r="FA33" s="414" t="s">
        <v>3320</v>
      </c>
      <c r="FB33" s="414" t="s">
        <v>3320</v>
      </c>
      <c r="FC33" s="414" t="s">
        <v>3320</v>
      </c>
      <c r="FD33" s="414" t="s">
        <v>3320</v>
      </c>
      <c r="FE33" s="414" t="s">
        <v>3320</v>
      </c>
      <c r="FF33" s="414" t="s">
        <v>3320</v>
      </c>
      <c r="FG33" s="414" t="s">
        <v>3320</v>
      </c>
      <c r="FH33" s="414" t="s">
        <v>3320</v>
      </c>
      <c r="FI33" s="414" t="s">
        <v>3320</v>
      </c>
      <c r="FJ33" s="414" t="s">
        <v>3320</v>
      </c>
      <c r="FK33" s="414" t="s">
        <v>3320</v>
      </c>
      <c r="FL33" s="414" t="s">
        <v>3320</v>
      </c>
      <c r="FM33" s="414" t="s">
        <v>3320</v>
      </c>
      <c r="FN33" s="414" t="s">
        <v>3320</v>
      </c>
      <c r="FO33" s="421">
        <v>137387680</v>
      </c>
      <c r="FP33" s="421">
        <f t="shared" si="9"/>
        <v>137.38767999999999</v>
      </c>
      <c r="FQ33" s="414" t="s">
        <v>733</v>
      </c>
      <c r="FR33" s="414" t="s">
        <v>733</v>
      </c>
      <c r="FS33" s="414" t="s">
        <v>733</v>
      </c>
      <c r="FT33" s="414" t="s">
        <v>733</v>
      </c>
      <c r="FU33" s="414" t="s">
        <v>5106</v>
      </c>
      <c r="FV33" s="414" t="s">
        <v>6519</v>
      </c>
      <c r="FW33" s="414" t="s">
        <v>6520</v>
      </c>
      <c r="FX33" s="422" t="s">
        <v>6516</v>
      </c>
      <c r="FY33" s="423">
        <v>230</v>
      </c>
      <c r="FZ33" s="414" t="s">
        <v>6521</v>
      </c>
      <c r="GA33" s="421">
        <v>132429710</v>
      </c>
      <c r="GB33" s="421">
        <v>12741300</v>
      </c>
      <c r="GC33" s="421">
        <v>3398</v>
      </c>
      <c r="GD33" s="421">
        <v>850</v>
      </c>
      <c r="GE33" s="414" t="s">
        <v>6522</v>
      </c>
      <c r="GF33" s="414" t="s">
        <v>733</v>
      </c>
      <c r="GG33" s="414" t="s">
        <v>1214</v>
      </c>
      <c r="GH33" s="414" t="s">
        <v>6523</v>
      </c>
      <c r="GI33" s="414" t="s">
        <v>1214</v>
      </c>
      <c r="GJ33" s="414" t="s">
        <v>1214</v>
      </c>
      <c r="GK33" s="414" t="s">
        <v>1214</v>
      </c>
      <c r="GL33" s="414" t="s">
        <v>733</v>
      </c>
      <c r="GM33" s="414" t="s">
        <v>1214</v>
      </c>
      <c r="GN33" s="424" t="s">
        <v>5676</v>
      </c>
      <c r="GO33" s="414" t="s">
        <v>3320</v>
      </c>
      <c r="GP33" s="414" t="s">
        <v>733</v>
      </c>
      <c r="GQ33" s="414" t="s">
        <v>5721</v>
      </c>
      <c r="GR33" s="414" t="s">
        <v>1214</v>
      </c>
      <c r="GS33" s="414" t="s">
        <v>1214</v>
      </c>
      <c r="GT33" s="414" t="s">
        <v>3320</v>
      </c>
      <c r="GU33" s="414" t="s">
        <v>3320</v>
      </c>
      <c r="GV33" s="414">
        <v>0</v>
      </c>
      <c r="GW33" s="414" t="s">
        <v>1214</v>
      </c>
      <c r="GX33" s="414" t="s">
        <v>1214</v>
      </c>
      <c r="GY33" s="414" t="s">
        <v>3320</v>
      </c>
      <c r="GZ33" s="414" t="s">
        <v>1214</v>
      </c>
      <c r="HA33" s="414" t="s">
        <v>3320</v>
      </c>
      <c r="HB33" s="414" t="s">
        <v>6524</v>
      </c>
      <c r="HC33" s="414" t="s">
        <v>6525</v>
      </c>
      <c r="HD33" s="414" t="s">
        <v>3320</v>
      </c>
      <c r="HE33" s="414" t="s">
        <v>3320</v>
      </c>
      <c r="HF33" s="414" t="s">
        <v>3320</v>
      </c>
      <c r="HG33" s="414" t="s">
        <v>733</v>
      </c>
      <c r="HH33" s="414" t="s">
        <v>1214</v>
      </c>
      <c r="HI33" s="414" t="s">
        <v>12697</v>
      </c>
      <c r="HJ33" s="414" t="s">
        <v>12698</v>
      </c>
      <c r="HK33" s="414" t="s">
        <v>5685</v>
      </c>
      <c r="HL33" s="414" t="s">
        <v>3320</v>
      </c>
      <c r="HM33" s="414" t="s">
        <v>3320</v>
      </c>
      <c r="HN33" s="414" t="s">
        <v>3320</v>
      </c>
      <c r="HO33" s="414" t="s">
        <v>3320</v>
      </c>
      <c r="HP33" s="414" t="s">
        <v>3320</v>
      </c>
      <c r="HQ33" s="414" t="s">
        <v>3320</v>
      </c>
      <c r="HR33" s="414" t="s">
        <v>3320</v>
      </c>
      <c r="HS33" s="414" t="s">
        <v>3320</v>
      </c>
      <c r="HT33" s="414" t="s">
        <v>3320</v>
      </c>
      <c r="HU33" s="414" t="s">
        <v>3320</v>
      </c>
      <c r="HV33" s="414" t="s">
        <v>3320</v>
      </c>
      <c r="HW33" s="414" t="s">
        <v>3320</v>
      </c>
      <c r="HX33" s="414" t="s">
        <v>3320</v>
      </c>
      <c r="HY33" s="414" t="s">
        <v>3320</v>
      </c>
      <c r="HZ33" s="414" t="s">
        <v>3320</v>
      </c>
      <c r="IA33" s="414" t="s">
        <v>3320</v>
      </c>
      <c r="IB33" s="414" t="s">
        <v>3320</v>
      </c>
      <c r="IC33" s="414" t="s">
        <v>3320</v>
      </c>
      <c r="ID33" s="414" t="s">
        <v>3320</v>
      </c>
      <c r="IE33" s="414" t="s">
        <v>3320</v>
      </c>
      <c r="IF33" s="414" t="s">
        <v>3320</v>
      </c>
      <c r="IG33" s="414" t="s">
        <v>3320</v>
      </c>
      <c r="IH33" s="414" t="s">
        <v>3320</v>
      </c>
      <c r="II33" s="414" t="s">
        <v>3320</v>
      </c>
      <c r="IJ33" s="414" t="s">
        <v>3320</v>
      </c>
      <c r="IK33" s="414" t="s">
        <v>3320</v>
      </c>
      <c r="IL33" s="414" t="s">
        <v>3320</v>
      </c>
      <c r="IM33" s="414" t="s">
        <v>3320</v>
      </c>
      <c r="IN33" s="414" t="s">
        <v>3320</v>
      </c>
      <c r="IO33" s="414" t="s">
        <v>3320</v>
      </c>
      <c r="IP33" s="414" t="s">
        <v>3320</v>
      </c>
      <c r="IQ33" s="414" t="s">
        <v>3320</v>
      </c>
      <c r="IR33" s="414" t="s">
        <v>3320</v>
      </c>
      <c r="IS33" s="414" t="s">
        <v>3320</v>
      </c>
      <c r="IT33" s="414" t="s">
        <v>3320</v>
      </c>
      <c r="IU33" s="414" t="s">
        <v>3320</v>
      </c>
      <c r="IV33" s="414" t="s">
        <v>3320</v>
      </c>
      <c r="IW33" s="414" t="s">
        <v>3320</v>
      </c>
      <c r="IX33" s="414" t="s">
        <v>5773</v>
      </c>
      <c r="IY33" s="415" t="s">
        <v>5774</v>
      </c>
      <c r="IZ33" s="415" t="s">
        <v>5774</v>
      </c>
      <c r="JA33" s="414" t="s">
        <v>5775</v>
      </c>
      <c r="JB33" s="414" t="str">
        <f>IFERROR(VLOOKUP($E33,'[12]Resumen costos RNT id'!$D:$J,3,0),"")</f>
        <v/>
      </c>
      <c r="JC33" s="421" t="str">
        <f>IFERROR(VLOOKUP($E33,'[12]Resumen costos RNT id'!$D:$J,4,0),"")</f>
        <v/>
      </c>
      <c r="JD33" s="421" t="str">
        <f>IFERROR(VLOOKUP($E33,'[12]Resumen costos RNT id'!$D:$J,5,0),"")</f>
        <v/>
      </c>
      <c r="JE33" s="421" t="str">
        <f>IFERROR(VLOOKUP($E33,'[12]Resumen costos RNT id'!$D:$J,6,0),"")</f>
        <v/>
      </c>
      <c r="JF33" s="416" t="str">
        <f>IFERROR(VLOOKUP($E33,'[12]Resumen costos RNT id'!$D:$J,7,0),"")</f>
        <v/>
      </c>
      <c r="JG33" s="428" t="str">
        <f t="shared" si="10"/>
        <v/>
      </c>
      <c r="JH33" s="428" t="str">
        <f t="shared" si="11"/>
        <v/>
      </c>
      <c r="JI33" s="428" t="str">
        <f t="shared" si="11"/>
        <v/>
      </c>
      <c r="JJ33" s="428">
        <f t="shared" si="12"/>
        <v>0</v>
      </c>
      <c r="JK33" s="428">
        <f t="shared" si="13"/>
        <v>0</v>
      </c>
      <c r="JL33" s="414" t="s">
        <v>202</v>
      </c>
      <c r="JO33" s="414" t="s">
        <v>202</v>
      </c>
      <c r="JP33" s="414">
        <v>7</v>
      </c>
      <c r="JQ33" s="414">
        <f t="shared" si="28"/>
        <v>0</v>
      </c>
      <c r="JR33" s="429" t="str">
        <f>IFERROR(VLOOKUP($E33,'[13]Actualización de costos CENACE'!$A:$G,2,0),"")</f>
        <v/>
      </c>
      <c r="JS33" s="429" t="str">
        <f>IFERROR(VLOOKUP($E33,'[13]Actualización de costos CENACE'!$A:$G,3,0),"")</f>
        <v/>
      </c>
      <c r="JT33" s="429" t="str">
        <f>IFERROR(VLOOKUP($E33,'[13]Actualización de costos CENACE'!$A:$G,4,0),"")</f>
        <v/>
      </c>
      <c r="JU33" s="429" t="str">
        <f>IFERROR(VLOOKUP($E33,'[13]Actualización de costos CENACE'!$A:$G,5,0),"")</f>
        <v/>
      </c>
      <c r="JV33" s="429" t="str">
        <f>IFERROR(VLOOKUP($E33,'[13]Actualización de costos CENACE'!$A:$G,6,0),"")</f>
        <v/>
      </c>
      <c r="JW33" s="430" t="str">
        <f>IFERROR(VLOOKUP($E33,'[13]Din Costos CFE'!$J$7:$AG$150,JW$1,0),"")</f>
        <v/>
      </c>
      <c r="JX33" s="430" t="str">
        <f>IFERROR(VLOOKUP($E33,'[13]Din Costos CFE'!$J$7:$AG$150,JX$1,0),"")</f>
        <v/>
      </c>
      <c r="JY33" s="430" t="str">
        <f>IFERROR(VLOOKUP($E33,'[13]Din Costos CFE'!$J$7:$AG$150,JY$1,0),"")</f>
        <v/>
      </c>
      <c r="JZ33" s="430" t="str">
        <f>IFERROR(VLOOKUP($E33,'[13]Din Costos CFE'!$J$7:$AG$150,JZ$1,0),"")</f>
        <v/>
      </c>
      <c r="KA33" s="430" t="str">
        <f>IFERROR(VLOOKUP($E33,'[13]Din Costos CFE'!$J$7:$AG$150,KA$1,0),"")</f>
        <v/>
      </c>
      <c r="KB33" s="430" t="str">
        <f>IFERROR(VLOOKUP($E33,'[13]Din Costos CFE'!$J$7:$AG$150,KB$1,0),"")</f>
        <v/>
      </c>
      <c r="KC33" s="430" t="str">
        <f>IFERROR(VLOOKUP($E33,'[13]Din Costos CFE'!$J$7:$AG$150,KC$1,0),"")</f>
        <v/>
      </c>
      <c r="KD33" s="430" t="str">
        <f>IFERROR(VLOOKUP($E33,'[13]Din Costos CFE'!$J$7:$AG$150,KD$1,0),"")</f>
        <v/>
      </c>
      <c r="KE33" s="430" t="str">
        <f>IFERROR(VLOOKUP($E33,'[13]Din Costos CFE'!$J$7:$AG$150,KE$1,0),"")</f>
        <v/>
      </c>
      <c r="KF33" s="430" t="str">
        <f>IFERROR(VLOOKUP($E33,'[13]Din Costos CFE'!$J$7:$AG$150,KF$1,0),"")</f>
        <v/>
      </c>
      <c r="KG33" s="430" t="str">
        <f>IFERROR(VLOOKUP($E33,'[13]Din Costos CFE'!$J$7:$AG$150,KG$1,0),"")</f>
        <v/>
      </c>
      <c r="KH33" s="430" t="str">
        <f>IFERROR(VLOOKUP($E33,'[13]Din Costos CFE'!$J$7:$AG$150,KH$1,0),"")</f>
        <v/>
      </c>
      <c r="KI33" s="430" t="str">
        <f>IFERROR(VLOOKUP($E33,'[13]Din Costos CFE'!$J$7:$AG$150,KI$1,0),"")</f>
        <v/>
      </c>
      <c r="KJ33" s="430" t="str">
        <f>IFERROR(VLOOKUP($E33,'[13]Din Costos CFE'!$J$7:$AG$150,KJ$1,0),"")</f>
        <v/>
      </c>
      <c r="KK33" s="430" t="str">
        <f>IFERROR(VLOOKUP($E33,'[13]Din Costos CFE'!$J$7:$AG$150,KK$1,0),"")</f>
        <v/>
      </c>
      <c r="KL33" s="430" t="str">
        <f>IFERROR(VLOOKUP($E33,'[13]Din Costos CFE'!$J$7:$AG$150,KL$1,0),"")</f>
        <v/>
      </c>
      <c r="KM33" s="430" t="str">
        <f>IFERROR(VLOOKUP($E33,'[13]Din Costos CFE'!$J$7:$AG$150,KM$1,0),"")</f>
        <v/>
      </c>
      <c r="KN33" s="430" t="str">
        <f>IFERROR(VLOOKUP($E33,'[13]Din Costos CFE'!$J$7:$AG$150,KN$1,0),"")</f>
        <v/>
      </c>
      <c r="KO33" s="431">
        <f t="shared" si="15"/>
        <v>0</v>
      </c>
      <c r="KP33" s="431">
        <f t="shared" si="16"/>
        <v>0</v>
      </c>
      <c r="KQ33" s="431">
        <f t="shared" si="17"/>
        <v>0</v>
      </c>
      <c r="KR33" s="432" t="str">
        <f>IFERROR(VLOOKUP($E33,'[13]Din Costos CFE'!$A$6:$G$150,4,0),"")</f>
        <v/>
      </c>
      <c r="KS33" s="432" t="str">
        <f>IFERROR(VLOOKUP($E33,'[13]Din Costos CFE'!$A$6:$G$150,5,0),"")</f>
        <v/>
      </c>
      <c r="KT33" s="432" t="str">
        <f>IFERROR(VLOOKUP($E33,'[13]Din Costos CFE'!$A$6:$G$150,6,0),"")</f>
        <v/>
      </c>
      <c r="KU33" s="433" t="str">
        <f t="shared" si="18"/>
        <v/>
      </c>
      <c r="KV33" s="434" t="str">
        <f t="shared" si="19"/>
        <v/>
      </c>
      <c r="KW33" s="435" t="str">
        <f t="shared" si="20"/>
        <v/>
      </c>
      <c r="KX33" s="435"/>
      <c r="KY33" s="436" t="str">
        <f>IFERROR(VLOOKUP($E33,'[13]Detalle Costos CENACE'!$E:$IT,248,0),"")</f>
        <v/>
      </c>
      <c r="KZ33" s="414">
        <f t="shared" si="21"/>
        <v>175.5</v>
      </c>
      <c r="LA33" s="434" t="str">
        <f t="shared" si="22"/>
        <v/>
      </c>
      <c r="LB33" s="434" t="str">
        <f t="shared" si="23"/>
        <v/>
      </c>
      <c r="LC33" s="414">
        <f t="shared" si="24"/>
        <v>1</v>
      </c>
      <c r="LD33" s="429" t="str">
        <f>IFERROR(VLOOKUP($E33,'[13]Actualización de costos CENACE'!$A:$G,7,0),"")</f>
        <v/>
      </c>
    </row>
    <row r="34" spans="1:319" s="414" customFormat="1" ht="15" customHeight="1">
      <c r="A34" s="413" t="s">
        <v>5638</v>
      </c>
      <c r="B34" s="414">
        <v>369</v>
      </c>
      <c r="C34" s="414" t="s">
        <v>6526</v>
      </c>
      <c r="D34" s="414" t="s">
        <v>6527</v>
      </c>
      <c r="E34" s="414">
        <v>369</v>
      </c>
      <c r="G34" s="414" t="s">
        <v>6528</v>
      </c>
      <c r="H34" s="414" t="s">
        <v>6529</v>
      </c>
      <c r="I34" s="415">
        <v>1</v>
      </c>
      <c r="J34" s="415"/>
      <c r="K34" s="415" t="str">
        <f t="shared" si="27"/>
        <v>Sí</v>
      </c>
      <c r="L34" s="415"/>
      <c r="M34" s="415">
        <f t="shared" si="29"/>
        <v>1</v>
      </c>
      <c r="N34" s="415">
        <v>1</v>
      </c>
      <c r="O34" s="415"/>
      <c r="P34" s="415"/>
      <c r="Q34" s="415">
        <v>1</v>
      </c>
      <c r="R34" s="415" t="str">
        <f t="shared" si="3"/>
        <v>Sí</v>
      </c>
      <c r="S34" s="415"/>
      <c r="T34" s="415"/>
      <c r="U34" s="415"/>
      <c r="V34" s="414" t="s">
        <v>6530</v>
      </c>
      <c r="W34" s="414" t="s">
        <v>5643</v>
      </c>
      <c r="X34" s="414">
        <f t="shared" si="30"/>
        <v>1</v>
      </c>
      <c r="Y34" s="414">
        <f t="shared" si="5"/>
        <v>300</v>
      </c>
      <c r="Z34" s="416" t="str">
        <f t="shared" si="6"/>
        <v/>
      </c>
      <c r="AA34" s="416">
        <f t="shared" si="7"/>
        <v>0</v>
      </c>
      <c r="AB34" s="417">
        <f t="shared" si="8"/>
        <v>0</v>
      </c>
      <c r="AC34" s="414" t="s">
        <v>6465</v>
      </c>
      <c r="AD34" s="414" t="s">
        <v>6466</v>
      </c>
      <c r="AE34" s="414" t="e">
        <f>+VLOOKUP($D34,'[12]Ramón Países '!$A:$E,4,0)</f>
        <v>#N/A</v>
      </c>
      <c r="AF34" s="414" t="s">
        <v>5693</v>
      </c>
      <c r="AG34" s="414" t="e">
        <f>+VLOOKUP($D34,'[12]Ramón Países '!$A:$E,5,0)</f>
        <v>#N/A</v>
      </c>
      <c r="AH34" s="414" t="s">
        <v>6465</v>
      </c>
      <c r="AI34" s="414" t="s">
        <v>6531</v>
      </c>
      <c r="AJ34" s="414" t="s">
        <v>6532</v>
      </c>
      <c r="AK34" s="414" t="s">
        <v>6469</v>
      </c>
      <c r="AL34" s="414" t="s">
        <v>6533</v>
      </c>
      <c r="AM34" s="414" t="s">
        <v>6471</v>
      </c>
      <c r="AN34" s="414" t="s">
        <v>3320</v>
      </c>
      <c r="AO34" s="414" t="s">
        <v>6534</v>
      </c>
      <c r="AP34" s="414" t="s">
        <v>5698</v>
      </c>
      <c r="AQ34" s="414" t="s">
        <v>6535</v>
      </c>
      <c r="AR34" s="414" t="s">
        <v>6536</v>
      </c>
      <c r="AS34" s="414" t="s">
        <v>6537</v>
      </c>
      <c r="AT34" s="414" t="s">
        <v>733</v>
      </c>
      <c r="AU34" s="414" t="s">
        <v>733</v>
      </c>
      <c r="AV34" s="414" t="s">
        <v>733</v>
      </c>
      <c r="AW34" s="414" t="s">
        <v>3320</v>
      </c>
      <c r="AX34" s="414" t="s">
        <v>6538</v>
      </c>
      <c r="AY34" s="414" t="s">
        <v>733</v>
      </c>
      <c r="AZ34" s="414" t="s">
        <v>6539</v>
      </c>
      <c r="BA34" s="414" t="s">
        <v>6478</v>
      </c>
      <c r="BB34" s="414" t="s">
        <v>6540</v>
      </c>
      <c r="BC34" s="414" t="s">
        <v>6480</v>
      </c>
      <c r="BD34" s="414" t="s">
        <v>6541</v>
      </c>
      <c r="BE34" s="414" t="s">
        <v>6542</v>
      </c>
      <c r="BF34" s="415" t="s">
        <v>1214</v>
      </c>
      <c r="BG34" s="414" t="s">
        <v>3320</v>
      </c>
      <c r="BI34" s="414" t="s">
        <v>5833</v>
      </c>
      <c r="BJ34" s="414" t="s">
        <v>5833</v>
      </c>
      <c r="BK34" s="414" t="s">
        <v>6483</v>
      </c>
      <c r="BL34" s="414" t="s">
        <v>6484</v>
      </c>
      <c r="BM34" s="415">
        <v>400</v>
      </c>
      <c r="BN34" s="414" t="s">
        <v>5936</v>
      </c>
      <c r="BO34" s="418" t="s">
        <v>12699</v>
      </c>
      <c r="BP34" s="414">
        <v>24</v>
      </c>
      <c r="BQ34" s="414">
        <v>2029</v>
      </c>
      <c r="BR34" s="414">
        <v>300</v>
      </c>
      <c r="BS34" s="415">
        <v>300</v>
      </c>
      <c r="BT34" s="414" t="s">
        <v>5666</v>
      </c>
      <c r="BU34" s="414">
        <v>582400</v>
      </c>
      <c r="BV34" s="415">
        <v>943.83</v>
      </c>
      <c r="BW34" s="419">
        <v>0.35914383561643837</v>
      </c>
      <c r="BX34" s="420" t="s">
        <v>910</v>
      </c>
      <c r="BY34" s="414" t="s">
        <v>733</v>
      </c>
      <c r="BZ34" s="414" t="s">
        <v>910</v>
      </c>
      <c r="CA34" s="414">
        <v>35.9</v>
      </c>
      <c r="CB34" s="414" t="s">
        <v>733</v>
      </c>
      <c r="CC34" s="414">
        <v>655</v>
      </c>
      <c r="CD34" s="414" t="s">
        <v>5800</v>
      </c>
      <c r="CE34" s="414" t="s">
        <v>5668</v>
      </c>
      <c r="CF34" s="414" t="s">
        <v>3320</v>
      </c>
      <c r="CG34" s="414" t="s">
        <v>733</v>
      </c>
      <c r="CH34" s="414" t="s">
        <v>733</v>
      </c>
      <c r="CI34" s="414">
        <v>2420</v>
      </c>
      <c r="CJ34" s="414">
        <v>2324</v>
      </c>
      <c r="CK34" s="414" t="s">
        <v>6485</v>
      </c>
      <c r="CL34" s="414">
        <v>365</v>
      </c>
      <c r="CM34" s="414">
        <v>88</v>
      </c>
      <c r="CN34" s="414">
        <v>98</v>
      </c>
      <c r="CO34" s="414">
        <v>25</v>
      </c>
      <c r="CP34" s="414" t="s">
        <v>12700</v>
      </c>
      <c r="CQ34" s="414">
        <f t="shared" si="25"/>
        <v>2026</v>
      </c>
      <c r="CR34" s="414">
        <v>0.45</v>
      </c>
      <c r="CS34" s="414">
        <v>10</v>
      </c>
      <c r="CT34" s="414" t="s">
        <v>6543</v>
      </c>
      <c r="CU34" s="414">
        <v>38800000</v>
      </c>
      <c r="CV34" s="414" t="s">
        <v>3320</v>
      </c>
      <c r="CW34" s="414" t="s">
        <v>3320</v>
      </c>
      <c r="CX34" s="414" t="s">
        <v>3320</v>
      </c>
      <c r="CY34" s="414" t="s">
        <v>3320</v>
      </c>
      <c r="CZ34" s="414" t="s">
        <v>3320</v>
      </c>
      <c r="DA34" s="414" t="s">
        <v>3320</v>
      </c>
      <c r="DB34" s="414" t="s">
        <v>3320</v>
      </c>
      <c r="DC34" s="414" t="s">
        <v>3320</v>
      </c>
      <c r="DD34" s="414" t="s">
        <v>3320</v>
      </c>
      <c r="DE34" s="414" t="s">
        <v>3320</v>
      </c>
      <c r="DG34" s="414" t="s">
        <v>3320</v>
      </c>
      <c r="DH34" s="414" t="s">
        <v>3320</v>
      </c>
      <c r="DI34" s="414" t="s">
        <v>3320</v>
      </c>
      <c r="DJ34" s="414" t="s">
        <v>3320</v>
      </c>
      <c r="DK34" s="414" t="s">
        <v>3320</v>
      </c>
      <c r="DL34" s="414" t="s">
        <v>3320</v>
      </c>
      <c r="DM34" s="414" t="e">
        <f t="shared" si="26"/>
        <v>#VALUE!</v>
      </c>
      <c r="DN34" s="414" t="s">
        <v>3320</v>
      </c>
      <c r="DO34" s="414" t="s">
        <v>3320</v>
      </c>
      <c r="DP34" s="414" t="s">
        <v>3320</v>
      </c>
      <c r="DR34" s="414" t="s">
        <v>3320</v>
      </c>
      <c r="DS34" s="414" t="s">
        <v>3320</v>
      </c>
      <c r="DT34" s="414" t="s">
        <v>3320</v>
      </c>
      <c r="DU34" s="414" t="s">
        <v>3320</v>
      </c>
      <c r="DV34" s="414" t="s">
        <v>3320</v>
      </c>
      <c r="DW34" s="414" t="s">
        <v>3320</v>
      </c>
      <c r="DX34" s="414" t="s">
        <v>3320</v>
      </c>
      <c r="DY34" s="414" t="s">
        <v>3320</v>
      </c>
      <c r="DZ34" s="414" t="s">
        <v>3320</v>
      </c>
      <c r="EA34" s="414" t="s">
        <v>3320</v>
      </c>
      <c r="EB34" s="414" t="s">
        <v>3320</v>
      </c>
      <c r="EC34" s="414" t="s">
        <v>3320</v>
      </c>
      <c r="ED34" s="414" t="s">
        <v>3320</v>
      </c>
      <c r="EE34" s="414" t="s">
        <v>3320</v>
      </c>
      <c r="EF34" s="414" t="s">
        <v>3320</v>
      </c>
      <c r="EG34" s="414" t="s">
        <v>3320</v>
      </c>
      <c r="EH34" s="414" t="s">
        <v>3320</v>
      </c>
      <c r="EI34" s="414" t="s">
        <v>3320</v>
      </c>
      <c r="EJ34" s="414" t="s">
        <v>3320</v>
      </c>
      <c r="EK34" s="414" t="s">
        <v>3320</v>
      </c>
      <c r="EL34" s="414" t="s">
        <v>3320</v>
      </c>
      <c r="EM34" s="414" t="s">
        <v>3320</v>
      </c>
      <c r="EN34" s="414" t="s">
        <v>3320</v>
      </c>
      <c r="EO34" s="414" t="s">
        <v>3320</v>
      </c>
      <c r="EP34" s="414" t="s">
        <v>3320</v>
      </c>
      <c r="EQ34" s="414" t="s">
        <v>3320</v>
      </c>
      <c r="ER34" s="414" t="s">
        <v>3320</v>
      </c>
      <c r="ES34" s="414" t="s">
        <v>3320</v>
      </c>
      <c r="ET34" s="414" t="s">
        <v>3320</v>
      </c>
      <c r="EU34" s="414" t="s">
        <v>3320</v>
      </c>
      <c r="EV34" s="414" t="s">
        <v>3320</v>
      </c>
      <c r="EW34" s="414" t="s">
        <v>3320</v>
      </c>
      <c r="EX34" s="414" t="s">
        <v>3320</v>
      </c>
      <c r="EY34" s="414" t="s">
        <v>3320</v>
      </c>
      <c r="EZ34" s="414" t="s">
        <v>3320</v>
      </c>
      <c r="FA34" s="414" t="s">
        <v>3320</v>
      </c>
      <c r="FB34" s="414" t="s">
        <v>3320</v>
      </c>
      <c r="FC34" s="414" t="s">
        <v>3320</v>
      </c>
      <c r="FD34" s="414" t="s">
        <v>3320</v>
      </c>
      <c r="FE34" s="414" t="s">
        <v>3320</v>
      </c>
      <c r="FF34" s="414" t="s">
        <v>3320</v>
      </c>
      <c r="FG34" s="414" t="s">
        <v>3320</v>
      </c>
      <c r="FH34" s="414" t="s">
        <v>3320</v>
      </c>
      <c r="FI34" s="414" t="s">
        <v>3320</v>
      </c>
      <c r="FJ34" s="414" t="s">
        <v>3320</v>
      </c>
      <c r="FK34" s="414" t="s">
        <v>3320</v>
      </c>
      <c r="FL34" s="414" t="s">
        <v>3320</v>
      </c>
      <c r="FM34" s="414" t="s">
        <v>3320</v>
      </c>
      <c r="FN34" s="414" t="s">
        <v>3320</v>
      </c>
      <c r="FO34" s="421">
        <v>409800000</v>
      </c>
      <c r="FP34" s="421">
        <f t="shared" si="9"/>
        <v>409.8</v>
      </c>
      <c r="FQ34" s="414" t="s">
        <v>733</v>
      </c>
      <c r="FR34" s="414" t="s">
        <v>733</v>
      </c>
      <c r="FS34" s="414" t="s">
        <v>733</v>
      </c>
      <c r="FT34" s="414" t="s">
        <v>733</v>
      </c>
      <c r="FU34" s="414" t="s">
        <v>2240</v>
      </c>
      <c r="FV34" s="414" t="s">
        <v>6544</v>
      </c>
      <c r="FW34" s="414" t="s">
        <v>6545</v>
      </c>
      <c r="FX34" s="422" t="s">
        <v>6484</v>
      </c>
      <c r="FY34" s="423">
        <v>230</v>
      </c>
      <c r="FZ34" s="414" t="s">
        <v>6546</v>
      </c>
      <c r="GA34" s="421">
        <v>409800000</v>
      </c>
      <c r="GB34" s="421">
        <v>66600000</v>
      </c>
      <c r="GC34" s="421">
        <v>2378</v>
      </c>
      <c r="GD34" s="421">
        <v>222</v>
      </c>
      <c r="GE34" s="414" t="s">
        <v>6547</v>
      </c>
      <c r="GF34" s="414" t="s">
        <v>733</v>
      </c>
      <c r="GG34" s="414" t="s">
        <v>733</v>
      </c>
      <c r="GH34" s="414" t="s">
        <v>6548</v>
      </c>
      <c r="GI34" s="414" t="s">
        <v>733</v>
      </c>
      <c r="GJ34" s="414" t="s">
        <v>733</v>
      </c>
      <c r="GK34" s="414" t="s">
        <v>733</v>
      </c>
      <c r="GL34" s="414" t="s">
        <v>733</v>
      </c>
      <c r="GM34" s="414" t="s">
        <v>733</v>
      </c>
      <c r="GN34" s="424" t="s">
        <v>5676</v>
      </c>
      <c r="GO34" s="414" t="s">
        <v>3320</v>
      </c>
      <c r="GP34" s="414" t="s">
        <v>733</v>
      </c>
      <c r="GQ34" s="414" t="s">
        <v>5721</v>
      </c>
      <c r="GR34" s="414" t="s">
        <v>733</v>
      </c>
      <c r="GS34" s="414" t="s">
        <v>5946</v>
      </c>
      <c r="GT34" s="414" t="s">
        <v>6549</v>
      </c>
      <c r="GU34" s="414" t="s">
        <v>3320</v>
      </c>
      <c r="GV34" s="414">
        <v>1</v>
      </c>
      <c r="GW34" s="414" t="s">
        <v>733</v>
      </c>
      <c r="GX34" s="414" t="s">
        <v>5873</v>
      </c>
      <c r="GY34" s="414" t="s">
        <v>6550</v>
      </c>
      <c r="GZ34" s="414" t="s">
        <v>1214</v>
      </c>
      <c r="HA34" s="414" t="s">
        <v>3320</v>
      </c>
      <c r="HB34" s="414" t="s">
        <v>6551</v>
      </c>
      <c r="HC34" s="414" t="s">
        <v>6552</v>
      </c>
      <c r="HD34" s="414" t="s">
        <v>3320</v>
      </c>
      <c r="HE34" s="414" t="s">
        <v>3320</v>
      </c>
      <c r="HF34" s="414" t="s">
        <v>3320</v>
      </c>
      <c r="HG34" s="414" t="s">
        <v>733</v>
      </c>
      <c r="HH34" s="414" t="s">
        <v>1214</v>
      </c>
      <c r="HI34" s="414" t="s">
        <v>12701</v>
      </c>
      <c r="HJ34" s="414" t="s">
        <v>12702</v>
      </c>
      <c r="HK34" s="414" t="s">
        <v>5685</v>
      </c>
      <c r="HL34" s="414" t="s">
        <v>3320</v>
      </c>
      <c r="HM34" s="414" t="s">
        <v>3320</v>
      </c>
      <c r="HN34" s="414" t="s">
        <v>3320</v>
      </c>
      <c r="HO34" s="414" t="s">
        <v>3320</v>
      </c>
      <c r="HP34" s="414" t="s">
        <v>3320</v>
      </c>
      <c r="HQ34" s="414" t="s">
        <v>3320</v>
      </c>
      <c r="HR34" s="414" t="s">
        <v>3320</v>
      </c>
      <c r="HS34" s="414" t="s">
        <v>3320</v>
      </c>
      <c r="HT34" s="414" t="s">
        <v>3320</v>
      </c>
      <c r="HU34" s="414" t="s">
        <v>3320</v>
      </c>
      <c r="HV34" s="414" t="s">
        <v>3320</v>
      </c>
      <c r="HW34" s="414" t="s">
        <v>3320</v>
      </c>
      <c r="HX34" s="414" t="s">
        <v>3320</v>
      </c>
      <c r="HY34" s="414" t="s">
        <v>3320</v>
      </c>
      <c r="HZ34" s="414" t="s">
        <v>3320</v>
      </c>
      <c r="IA34" s="414" t="s">
        <v>3320</v>
      </c>
      <c r="IB34" s="414" t="s">
        <v>3320</v>
      </c>
      <c r="IC34" s="414" t="s">
        <v>3320</v>
      </c>
      <c r="ID34" s="414" t="s">
        <v>3320</v>
      </c>
      <c r="IE34" s="414" t="s">
        <v>3320</v>
      </c>
      <c r="IF34" s="414" t="s">
        <v>3320</v>
      </c>
      <c r="IG34" s="414" t="s">
        <v>3320</v>
      </c>
      <c r="IH34" s="414" t="s">
        <v>3320</v>
      </c>
      <c r="II34" s="414" t="s">
        <v>3320</v>
      </c>
      <c r="IJ34" s="414" t="s">
        <v>3320</v>
      </c>
      <c r="IK34" s="414" t="s">
        <v>3320</v>
      </c>
      <c r="IL34" s="414" t="s">
        <v>3320</v>
      </c>
      <c r="IM34" s="414" t="s">
        <v>3320</v>
      </c>
      <c r="IN34" s="414" t="s">
        <v>3320</v>
      </c>
      <c r="IO34" s="414" t="s">
        <v>3320</v>
      </c>
      <c r="IP34" s="414" t="s">
        <v>3320</v>
      </c>
      <c r="IQ34" s="414" t="s">
        <v>3320</v>
      </c>
      <c r="IR34" s="414" t="s">
        <v>3320</v>
      </c>
      <c r="IS34" s="414" t="s">
        <v>3320</v>
      </c>
      <c r="IT34" s="414" t="s">
        <v>3320</v>
      </c>
      <c r="IU34" s="414" t="s">
        <v>3320</v>
      </c>
      <c r="IV34" s="414" t="s">
        <v>3320</v>
      </c>
      <c r="IW34" s="414" t="s">
        <v>3320</v>
      </c>
      <c r="IX34" s="414" t="s">
        <v>5773</v>
      </c>
      <c r="IY34" s="415" t="s">
        <v>5774</v>
      </c>
      <c r="IZ34" s="415" t="s">
        <v>5774</v>
      </c>
      <c r="JA34" s="414" t="s">
        <v>5775</v>
      </c>
      <c r="JB34" s="414" t="str">
        <f>IFERROR(VLOOKUP($E34,'[12]Resumen costos RNT id'!$D:$J,3,0),"")</f>
        <v/>
      </c>
      <c r="JC34" s="421" t="str">
        <f>IFERROR(VLOOKUP($E34,'[12]Resumen costos RNT id'!$D:$J,4,0),"")</f>
        <v/>
      </c>
      <c r="JD34" s="421" t="str">
        <f>IFERROR(VLOOKUP($E34,'[12]Resumen costos RNT id'!$D:$J,5,0),"")</f>
        <v/>
      </c>
      <c r="JE34" s="421" t="str">
        <f>IFERROR(VLOOKUP($E34,'[12]Resumen costos RNT id'!$D:$J,6,0),"")</f>
        <v/>
      </c>
      <c r="JF34" s="416" t="str">
        <f>IFERROR(VLOOKUP($E34,'[12]Resumen costos RNT id'!$D:$J,7,0),"")</f>
        <v/>
      </c>
      <c r="JG34" s="428" t="str">
        <f t="shared" si="10"/>
        <v/>
      </c>
      <c r="JH34" s="428" t="str">
        <f t="shared" si="11"/>
        <v/>
      </c>
      <c r="JI34" s="428" t="str">
        <f t="shared" si="11"/>
        <v/>
      </c>
      <c r="JJ34" s="428">
        <f t="shared" si="12"/>
        <v>0</v>
      </c>
      <c r="JK34" s="428">
        <f t="shared" si="13"/>
        <v>0</v>
      </c>
      <c r="JL34" s="414" t="s">
        <v>202</v>
      </c>
      <c r="JO34" s="414" t="s">
        <v>202</v>
      </c>
      <c r="JP34" s="414">
        <v>1</v>
      </c>
      <c r="JQ34" s="414">
        <f t="shared" si="28"/>
        <v>0</v>
      </c>
      <c r="JR34" s="429" t="str">
        <f>IFERROR(VLOOKUP($E34,'[13]Actualización de costos CENACE'!$A:$G,2,0),"")</f>
        <v/>
      </c>
      <c r="JS34" s="429" t="str">
        <f>IFERROR(VLOOKUP($E34,'[13]Actualización de costos CENACE'!$A:$G,3,0),"")</f>
        <v/>
      </c>
      <c r="JT34" s="429" t="str">
        <f>IFERROR(VLOOKUP($E34,'[13]Actualización de costos CENACE'!$A:$G,4,0),"")</f>
        <v/>
      </c>
      <c r="JU34" s="429" t="str">
        <f>IFERROR(VLOOKUP($E34,'[13]Actualización de costos CENACE'!$A:$G,5,0),"")</f>
        <v/>
      </c>
      <c r="JV34" s="429" t="str">
        <f>IFERROR(VLOOKUP($E34,'[13]Actualización de costos CENACE'!$A:$G,6,0),"")</f>
        <v/>
      </c>
      <c r="JW34" s="430" t="str">
        <f>IFERROR(VLOOKUP($E34,'[13]Din Costos CFE'!$J$7:$AG$150,JW$1,0),"")</f>
        <v/>
      </c>
      <c r="JX34" s="430" t="str">
        <f>IFERROR(VLOOKUP($E34,'[13]Din Costos CFE'!$J$7:$AG$150,JX$1,0),"")</f>
        <v/>
      </c>
      <c r="JY34" s="430" t="str">
        <f>IFERROR(VLOOKUP($E34,'[13]Din Costos CFE'!$J$7:$AG$150,JY$1,0),"")</f>
        <v/>
      </c>
      <c r="JZ34" s="430" t="str">
        <f>IFERROR(VLOOKUP($E34,'[13]Din Costos CFE'!$J$7:$AG$150,JZ$1,0),"")</f>
        <v/>
      </c>
      <c r="KA34" s="430" t="str">
        <f>IFERROR(VLOOKUP($E34,'[13]Din Costos CFE'!$J$7:$AG$150,KA$1,0),"")</f>
        <v/>
      </c>
      <c r="KB34" s="430" t="str">
        <f>IFERROR(VLOOKUP($E34,'[13]Din Costos CFE'!$J$7:$AG$150,KB$1,0),"")</f>
        <v/>
      </c>
      <c r="KC34" s="430" t="str">
        <f>IFERROR(VLOOKUP($E34,'[13]Din Costos CFE'!$J$7:$AG$150,KC$1,0),"")</f>
        <v/>
      </c>
      <c r="KD34" s="430" t="str">
        <f>IFERROR(VLOOKUP($E34,'[13]Din Costos CFE'!$J$7:$AG$150,KD$1,0),"")</f>
        <v/>
      </c>
      <c r="KE34" s="430" t="str">
        <f>IFERROR(VLOOKUP($E34,'[13]Din Costos CFE'!$J$7:$AG$150,KE$1,0),"")</f>
        <v/>
      </c>
      <c r="KF34" s="430" t="str">
        <f>IFERROR(VLOOKUP($E34,'[13]Din Costos CFE'!$J$7:$AG$150,KF$1,0),"")</f>
        <v/>
      </c>
      <c r="KG34" s="430" t="str">
        <f>IFERROR(VLOOKUP($E34,'[13]Din Costos CFE'!$J$7:$AG$150,KG$1,0),"")</f>
        <v/>
      </c>
      <c r="KH34" s="430" t="str">
        <f>IFERROR(VLOOKUP($E34,'[13]Din Costos CFE'!$J$7:$AG$150,KH$1,0),"")</f>
        <v/>
      </c>
      <c r="KI34" s="430" t="str">
        <f>IFERROR(VLOOKUP($E34,'[13]Din Costos CFE'!$J$7:$AG$150,KI$1,0),"")</f>
        <v/>
      </c>
      <c r="KJ34" s="430" t="str">
        <f>IFERROR(VLOOKUP($E34,'[13]Din Costos CFE'!$J$7:$AG$150,KJ$1,0),"")</f>
        <v/>
      </c>
      <c r="KK34" s="430" t="str">
        <f>IFERROR(VLOOKUP($E34,'[13]Din Costos CFE'!$J$7:$AG$150,KK$1,0),"")</f>
        <v/>
      </c>
      <c r="KL34" s="430" t="str">
        <f>IFERROR(VLOOKUP($E34,'[13]Din Costos CFE'!$J$7:$AG$150,KL$1,0),"")</f>
        <v/>
      </c>
      <c r="KM34" s="430" t="str">
        <f>IFERROR(VLOOKUP($E34,'[13]Din Costos CFE'!$J$7:$AG$150,KM$1,0),"")</f>
        <v/>
      </c>
      <c r="KN34" s="430" t="str">
        <f>IFERROR(VLOOKUP($E34,'[13]Din Costos CFE'!$J$7:$AG$150,KN$1,0),"")</f>
        <v/>
      </c>
      <c r="KO34" s="431">
        <f t="shared" si="15"/>
        <v>0</v>
      </c>
      <c r="KP34" s="431">
        <f t="shared" si="16"/>
        <v>0</v>
      </c>
      <c r="KQ34" s="431">
        <f t="shared" si="17"/>
        <v>0</v>
      </c>
      <c r="KR34" s="432" t="str">
        <f>IFERROR(VLOOKUP($E34,'[13]Din Costos CFE'!$A$6:$G$150,4,0),"")</f>
        <v/>
      </c>
      <c r="KS34" s="432" t="str">
        <f>IFERROR(VLOOKUP($E34,'[13]Din Costos CFE'!$A$6:$G$150,5,0),"")</f>
        <v/>
      </c>
      <c r="KT34" s="432" t="str">
        <f>IFERROR(VLOOKUP($E34,'[13]Din Costos CFE'!$A$6:$G$150,6,0),"")</f>
        <v/>
      </c>
      <c r="KU34" s="438" t="str">
        <f t="shared" si="18"/>
        <v/>
      </c>
      <c r="KV34" s="434" t="str">
        <f t="shared" si="19"/>
        <v/>
      </c>
      <c r="KW34" s="435" t="str">
        <f t="shared" si="20"/>
        <v/>
      </c>
      <c r="KX34" s="435" t="s">
        <v>6553</v>
      </c>
      <c r="KY34" s="436" t="str">
        <f>IFERROR(VLOOKUP($E34,'[13]Detalle Costos CENACE'!$E:$IT,248,0),"")</f>
        <v/>
      </c>
      <c r="KZ34" s="414">
        <f t="shared" si="21"/>
        <v>300</v>
      </c>
      <c r="LA34" s="434" t="str">
        <f t="shared" si="22"/>
        <v/>
      </c>
      <c r="LB34" s="434" t="str">
        <f t="shared" si="23"/>
        <v/>
      </c>
      <c r="LC34" s="414">
        <f t="shared" si="24"/>
        <v>1</v>
      </c>
      <c r="LD34" s="429" t="str">
        <f>IFERROR(VLOOKUP($E34,'[13]Actualización de costos CENACE'!$A:$G,7,0),"")</f>
        <v/>
      </c>
    </row>
    <row r="35" spans="1:319" s="414" customFormat="1" ht="15" customHeight="1">
      <c r="A35" s="413" t="s">
        <v>5638</v>
      </c>
      <c r="B35" s="414">
        <v>862</v>
      </c>
      <c r="C35" s="414" t="s">
        <v>6554</v>
      </c>
      <c r="D35" s="414" t="s">
        <v>6555</v>
      </c>
      <c r="E35" s="414">
        <v>862</v>
      </c>
      <c r="F35" s="414">
        <v>74</v>
      </c>
      <c r="G35" s="414" t="s">
        <v>1831</v>
      </c>
      <c r="H35" s="414" t="s">
        <v>6556</v>
      </c>
      <c r="I35" s="415" t="s">
        <v>5782</v>
      </c>
      <c r="J35" s="415">
        <v>1</v>
      </c>
      <c r="K35" s="415" t="str">
        <f t="shared" si="27"/>
        <v>Sí</v>
      </c>
      <c r="L35" s="415"/>
      <c r="M35" s="415" t="str">
        <f t="shared" si="29"/>
        <v>3a</v>
      </c>
      <c r="N35" s="415"/>
      <c r="O35" s="415"/>
      <c r="P35" s="415"/>
      <c r="Q35" s="415">
        <v>1</v>
      </c>
      <c r="R35" s="415" t="str">
        <f t="shared" si="3"/>
        <v>Sí</v>
      </c>
      <c r="S35" s="415"/>
      <c r="T35" s="415"/>
      <c r="U35" s="415"/>
      <c r="V35" s="414" t="s">
        <v>5086</v>
      </c>
      <c r="W35" s="414" t="s">
        <v>5643</v>
      </c>
      <c r="X35" s="414">
        <f t="shared" si="30"/>
        <v>1</v>
      </c>
      <c r="Y35" s="414">
        <f t="shared" si="5"/>
        <v>100</v>
      </c>
      <c r="Z35" s="416" t="str">
        <f t="shared" si="6"/>
        <v/>
      </c>
      <c r="AA35" s="416">
        <f t="shared" si="7"/>
        <v>0</v>
      </c>
      <c r="AB35" s="417">
        <f t="shared" si="8"/>
        <v>0</v>
      </c>
      <c r="AC35" s="414" t="s">
        <v>6079</v>
      </c>
      <c r="AD35" s="414" t="s">
        <v>6079</v>
      </c>
      <c r="AE35" s="414" t="e">
        <f>+VLOOKUP($D35,'[12]Ramón Países '!$A:$E,4,0)</f>
        <v>#N/A</v>
      </c>
      <c r="AF35" s="414" t="s">
        <v>5693</v>
      </c>
      <c r="AG35" s="414" t="e">
        <f>+VLOOKUP($D35,'[12]Ramón Países '!$A:$E,5,0)</f>
        <v>#N/A</v>
      </c>
      <c r="AH35" s="413" t="s">
        <v>6557</v>
      </c>
      <c r="AI35" s="414" t="s">
        <v>6558</v>
      </c>
      <c r="AJ35" s="414" t="s">
        <v>6559</v>
      </c>
      <c r="AK35" s="414" t="s">
        <v>6560</v>
      </c>
      <c r="AL35" s="414" t="s">
        <v>6561</v>
      </c>
      <c r="AM35" s="414" t="s">
        <v>6562</v>
      </c>
      <c r="AN35" s="414" t="s">
        <v>3320</v>
      </c>
      <c r="AO35" s="414" t="s">
        <v>6563</v>
      </c>
      <c r="AP35" s="414" t="s">
        <v>5698</v>
      </c>
      <c r="AQ35" s="414" t="s">
        <v>6564</v>
      </c>
      <c r="AR35" s="414" t="s">
        <v>6565</v>
      </c>
      <c r="AS35" s="414" t="s">
        <v>6566</v>
      </c>
      <c r="AT35" s="414" t="s">
        <v>733</v>
      </c>
      <c r="AU35" s="414" t="s">
        <v>733</v>
      </c>
      <c r="AV35" s="414" t="s">
        <v>733</v>
      </c>
      <c r="AW35" s="414" t="s">
        <v>3320</v>
      </c>
      <c r="AX35" s="414" t="s">
        <v>6567</v>
      </c>
      <c r="AY35" s="414" t="s">
        <v>733</v>
      </c>
      <c r="AZ35" s="414" t="s">
        <v>6568</v>
      </c>
      <c r="BA35" s="414" t="s">
        <v>6569</v>
      </c>
      <c r="BB35" s="414" t="s">
        <v>6570</v>
      </c>
      <c r="BC35" s="414" t="s">
        <v>6571</v>
      </c>
      <c r="BD35" s="414" t="s">
        <v>6572</v>
      </c>
      <c r="BE35" s="414" t="s">
        <v>6573</v>
      </c>
      <c r="BF35" s="415" t="s">
        <v>1214</v>
      </c>
      <c r="BG35" s="414" t="s">
        <v>3320</v>
      </c>
      <c r="BI35" s="414" t="s">
        <v>5709</v>
      </c>
      <c r="BJ35" s="414" t="s">
        <v>5709</v>
      </c>
      <c r="BK35" s="414" t="s">
        <v>5709</v>
      </c>
      <c r="BL35" s="414" t="s">
        <v>6574</v>
      </c>
      <c r="BM35" s="415">
        <v>230</v>
      </c>
      <c r="BN35" s="414" t="s">
        <v>5712</v>
      </c>
      <c r="BO35" s="418" t="s">
        <v>12703</v>
      </c>
      <c r="BP35" s="414">
        <v>18</v>
      </c>
      <c r="BQ35" s="414">
        <v>2028</v>
      </c>
      <c r="BR35" s="414">
        <v>100</v>
      </c>
      <c r="BS35" s="415">
        <v>100</v>
      </c>
      <c r="BT35" s="414" t="s">
        <v>5666</v>
      </c>
      <c r="BU35" s="414">
        <v>206976</v>
      </c>
      <c r="BV35" s="415">
        <v>373.88</v>
      </c>
      <c r="BW35" s="419">
        <v>0.42680365296803652</v>
      </c>
      <c r="BX35" s="420" t="s">
        <v>202</v>
      </c>
      <c r="BY35" s="414" t="s">
        <v>733</v>
      </c>
      <c r="CA35" s="414">
        <v>42.7</v>
      </c>
      <c r="CB35" s="414" t="s">
        <v>1214</v>
      </c>
      <c r="CC35" s="414">
        <v>730</v>
      </c>
      <c r="CD35" s="414" t="s">
        <v>5713</v>
      </c>
      <c r="CE35" s="414" t="s">
        <v>5801</v>
      </c>
      <c r="CF35" s="414" t="s">
        <v>3320</v>
      </c>
      <c r="CG35" s="414" t="s">
        <v>733</v>
      </c>
      <c r="CH35" s="414" t="s">
        <v>733</v>
      </c>
      <c r="CI35" s="414">
        <v>2474</v>
      </c>
      <c r="CJ35" s="414">
        <v>2329</v>
      </c>
      <c r="CK35" s="414" t="s">
        <v>6575</v>
      </c>
      <c r="CL35" s="414">
        <v>365</v>
      </c>
      <c r="CM35" s="414">
        <v>97</v>
      </c>
      <c r="CN35" s="414">
        <v>99</v>
      </c>
      <c r="CO35" s="414">
        <v>40</v>
      </c>
      <c r="CP35" s="414" t="s">
        <v>12704</v>
      </c>
      <c r="CQ35" s="414">
        <f t="shared" si="25"/>
        <v>2026</v>
      </c>
      <c r="CR35" s="414">
        <v>0.35</v>
      </c>
      <c r="CS35" s="414">
        <v>8</v>
      </c>
      <c r="CT35" s="414" t="s">
        <v>6576</v>
      </c>
      <c r="CU35" s="414">
        <v>26000000</v>
      </c>
      <c r="CV35" s="414" t="s">
        <v>3320</v>
      </c>
      <c r="CW35" s="414" t="s">
        <v>3320</v>
      </c>
      <c r="CX35" s="414" t="s">
        <v>3320</v>
      </c>
      <c r="CY35" s="414" t="s">
        <v>3320</v>
      </c>
      <c r="CZ35" s="414" t="s">
        <v>3320</v>
      </c>
      <c r="DA35" s="414" t="s">
        <v>3320</v>
      </c>
      <c r="DB35" s="414" t="s">
        <v>3320</v>
      </c>
      <c r="DC35" s="414" t="s">
        <v>3320</v>
      </c>
      <c r="DD35" s="414" t="s">
        <v>3320</v>
      </c>
      <c r="DE35" s="414" t="s">
        <v>3320</v>
      </c>
      <c r="DG35" s="414" t="s">
        <v>3320</v>
      </c>
      <c r="DH35" s="414" t="s">
        <v>3320</v>
      </c>
      <c r="DI35" s="414" t="s">
        <v>3320</v>
      </c>
      <c r="DJ35" s="414" t="s">
        <v>3320</v>
      </c>
      <c r="DK35" s="414" t="s">
        <v>3320</v>
      </c>
      <c r="DL35" s="414" t="s">
        <v>3320</v>
      </c>
      <c r="DM35" s="414" t="e">
        <f t="shared" si="26"/>
        <v>#VALUE!</v>
      </c>
      <c r="DN35" s="414" t="s">
        <v>3320</v>
      </c>
      <c r="DO35" s="414" t="s">
        <v>3320</v>
      </c>
      <c r="DP35" s="414" t="s">
        <v>3320</v>
      </c>
      <c r="DR35" s="414" t="s">
        <v>3320</v>
      </c>
      <c r="DS35" s="414" t="s">
        <v>3320</v>
      </c>
      <c r="DT35" s="414" t="s">
        <v>3320</v>
      </c>
      <c r="DU35" s="414" t="s">
        <v>3320</v>
      </c>
      <c r="DV35" s="414" t="s">
        <v>3320</v>
      </c>
      <c r="DW35" s="414" t="s">
        <v>3320</v>
      </c>
      <c r="DX35" s="414" t="s">
        <v>3320</v>
      </c>
      <c r="DY35" s="414" t="s">
        <v>6577</v>
      </c>
      <c r="DZ35" s="414" t="s">
        <v>3320</v>
      </c>
      <c r="EA35" s="414" t="s">
        <v>3320</v>
      </c>
      <c r="EB35" s="414" t="s">
        <v>3320</v>
      </c>
      <c r="ED35" s="414" t="s">
        <v>3320</v>
      </c>
      <c r="EE35" s="414" t="s">
        <v>3320</v>
      </c>
      <c r="EF35" s="414" t="s">
        <v>3320</v>
      </c>
      <c r="EG35" s="414" t="s">
        <v>3320</v>
      </c>
      <c r="EH35" s="414" t="s">
        <v>3320</v>
      </c>
      <c r="EI35" s="414" t="s">
        <v>3320</v>
      </c>
      <c r="EK35" s="414" t="s">
        <v>3320</v>
      </c>
      <c r="EL35" s="414" t="s">
        <v>3320</v>
      </c>
      <c r="EN35" s="414" t="s">
        <v>3320</v>
      </c>
      <c r="EO35" s="414" t="s">
        <v>3320</v>
      </c>
      <c r="EP35" s="414" t="s">
        <v>3320</v>
      </c>
      <c r="EQ35" s="414" t="s">
        <v>3320</v>
      </c>
      <c r="ER35" s="414" t="s">
        <v>3320</v>
      </c>
      <c r="ES35" s="414" t="s">
        <v>3320</v>
      </c>
      <c r="ET35" s="414" t="s">
        <v>3320</v>
      </c>
      <c r="EU35" s="414" t="s">
        <v>3320</v>
      </c>
      <c r="EV35" s="414" t="s">
        <v>3320</v>
      </c>
      <c r="EW35" s="414" t="s">
        <v>3320</v>
      </c>
      <c r="EX35" s="414" t="s">
        <v>3320</v>
      </c>
      <c r="EY35" s="414" t="s">
        <v>3320</v>
      </c>
      <c r="EZ35" s="414" t="s">
        <v>3320</v>
      </c>
      <c r="FA35" s="414" t="s">
        <v>3320</v>
      </c>
      <c r="FB35" s="414" t="s">
        <v>3320</v>
      </c>
      <c r="FC35" s="414" t="s">
        <v>3320</v>
      </c>
      <c r="FD35" s="414" t="s">
        <v>3320</v>
      </c>
      <c r="FE35" s="414" t="s">
        <v>3320</v>
      </c>
      <c r="FF35" s="414" t="s">
        <v>3320</v>
      </c>
      <c r="FG35" s="414" t="s">
        <v>3320</v>
      </c>
      <c r="FH35" s="414" t="s">
        <v>3320</v>
      </c>
      <c r="FI35" s="414" t="s">
        <v>3320</v>
      </c>
      <c r="FJ35" s="414" t="s">
        <v>3320</v>
      </c>
      <c r="FK35" s="414" t="s">
        <v>3320</v>
      </c>
      <c r="FL35" s="414" t="s">
        <v>3320</v>
      </c>
      <c r="FM35" s="414" t="s">
        <v>3320</v>
      </c>
      <c r="FN35" s="414" t="s">
        <v>3320</v>
      </c>
      <c r="FO35" s="421">
        <v>128000000</v>
      </c>
      <c r="FP35" s="421">
        <f t="shared" si="9"/>
        <v>128</v>
      </c>
      <c r="FQ35" s="414" t="s">
        <v>733</v>
      </c>
      <c r="FR35" s="414" t="s">
        <v>733</v>
      </c>
      <c r="FS35" s="414" t="s">
        <v>733</v>
      </c>
      <c r="FT35" s="414" t="s">
        <v>733</v>
      </c>
      <c r="FU35" s="414" t="s">
        <v>1816</v>
      </c>
      <c r="FV35" s="414" t="s">
        <v>6578</v>
      </c>
      <c r="FW35" s="414" t="s">
        <v>6579</v>
      </c>
      <c r="FX35" s="422" t="s">
        <v>6574</v>
      </c>
      <c r="FY35" s="423">
        <v>230</v>
      </c>
      <c r="FZ35" s="414" t="s">
        <v>6580</v>
      </c>
      <c r="GA35" s="421">
        <v>114000000</v>
      </c>
      <c r="GB35" s="421">
        <v>14000000</v>
      </c>
      <c r="GC35" s="421">
        <v>1760</v>
      </c>
      <c r="GD35" s="421">
        <v>940</v>
      </c>
      <c r="GE35" s="414" t="s">
        <v>6581</v>
      </c>
      <c r="GF35" s="414" t="s">
        <v>733</v>
      </c>
      <c r="GG35" s="414" t="s">
        <v>733</v>
      </c>
      <c r="GH35" s="414" t="s">
        <v>6582</v>
      </c>
      <c r="GI35" s="414" t="s">
        <v>733</v>
      </c>
      <c r="GJ35" s="414" t="s">
        <v>1214</v>
      </c>
      <c r="GK35" s="414" t="s">
        <v>733</v>
      </c>
      <c r="GL35" s="414" t="s">
        <v>1214</v>
      </c>
      <c r="GM35" s="414" t="s">
        <v>733</v>
      </c>
      <c r="GN35" s="424" t="s">
        <v>5676</v>
      </c>
      <c r="GO35" s="414" t="s">
        <v>3320</v>
      </c>
      <c r="GP35" s="414" t="s">
        <v>733</v>
      </c>
      <c r="GQ35" s="414" t="s">
        <v>5721</v>
      </c>
      <c r="GR35" s="414" t="s">
        <v>733</v>
      </c>
      <c r="GS35" s="414" t="s">
        <v>5679</v>
      </c>
      <c r="GT35" s="414" t="s">
        <v>3320</v>
      </c>
      <c r="GU35" s="414" t="s">
        <v>3320</v>
      </c>
      <c r="GV35" s="414">
        <v>0.1</v>
      </c>
      <c r="GW35" s="414" t="s">
        <v>733</v>
      </c>
      <c r="GX35" s="414" t="s">
        <v>5679</v>
      </c>
      <c r="GY35" s="414" t="s">
        <v>6583</v>
      </c>
      <c r="GZ35" s="414" t="s">
        <v>733</v>
      </c>
      <c r="HA35" s="414" t="s">
        <v>3320</v>
      </c>
      <c r="HB35" s="414" t="s">
        <v>3320</v>
      </c>
      <c r="HC35" s="414" t="s">
        <v>3320</v>
      </c>
      <c r="HD35" s="414" t="s">
        <v>5683</v>
      </c>
      <c r="HE35" s="414" t="s">
        <v>5683</v>
      </c>
      <c r="HF35" s="414" t="s">
        <v>5683</v>
      </c>
      <c r="HG35" s="414" t="s">
        <v>733</v>
      </c>
      <c r="HH35" s="414" t="s">
        <v>1214</v>
      </c>
      <c r="HI35" s="414" t="s">
        <v>12705</v>
      </c>
      <c r="HJ35" s="414" t="s">
        <v>12706</v>
      </c>
      <c r="HK35" s="414" t="s">
        <v>5685</v>
      </c>
      <c r="HL35" s="414" t="s">
        <v>3320</v>
      </c>
      <c r="HM35" s="414" t="s">
        <v>3320</v>
      </c>
      <c r="HN35" s="414" t="s">
        <v>3320</v>
      </c>
      <c r="HO35" s="414" t="s">
        <v>3320</v>
      </c>
      <c r="HP35" s="414" t="s">
        <v>3320</v>
      </c>
      <c r="HQ35" s="414" t="s">
        <v>3320</v>
      </c>
      <c r="HR35" s="414" t="s">
        <v>3320</v>
      </c>
      <c r="HS35" s="414" t="s">
        <v>3320</v>
      </c>
      <c r="HT35" s="414" t="s">
        <v>3320</v>
      </c>
      <c r="HU35" s="414" t="s">
        <v>3320</v>
      </c>
      <c r="HV35" s="414" t="s">
        <v>3320</v>
      </c>
      <c r="HW35" s="414" t="s">
        <v>3320</v>
      </c>
      <c r="HX35" s="414" t="s">
        <v>3320</v>
      </c>
      <c r="HY35" s="414" t="s">
        <v>3320</v>
      </c>
      <c r="HZ35" s="414" t="s">
        <v>3320</v>
      </c>
      <c r="IA35" s="414" t="s">
        <v>3320</v>
      </c>
      <c r="IB35" s="414" t="s">
        <v>3320</v>
      </c>
      <c r="IC35" s="414" t="s">
        <v>3320</v>
      </c>
      <c r="ID35" s="414" t="s">
        <v>3320</v>
      </c>
      <c r="IE35" s="414" t="s">
        <v>3320</v>
      </c>
      <c r="IF35" s="414" t="s">
        <v>3320</v>
      </c>
      <c r="IG35" s="414" t="s">
        <v>3320</v>
      </c>
      <c r="IH35" s="414" t="s">
        <v>3320</v>
      </c>
      <c r="II35" s="414" t="s">
        <v>3320</v>
      </c>
      <c r="IJ35" s="414" t="s">
        <v>3320</v>
      </c>
      <c r="IK35" s="414" t="s">
        <v>3320</v>
      </c>
      <c r="IL35" s="414" t="s">
        <v>3320</v>
      </c>
      <c r="IM35" s="414" t="s">
        <v>3320</v>
      </c>
      <c r="IN35" s="414" t="s">
        <v>3320</v>
      </c>
      <c r="IO35" s="414" t="s">
        <v>3320</v>
      </c>
      <c r="IP35" s="414" t="s">
        <v>3320</v>
      </c>
      <c r="IQ35" s="414" t="s">
        <v>3320</v>
      </c>
      <c r="IR35" s="414" t="s">
        <v>3320</v>
      </c>
      <c r="IS35" s="414" t="s">
        <v>3320</v>
      </c>
      <c r="IT35" s="414" t="s">
        <v>3320</v>
      </c>
      <c r="IU35" s="414" t="s">
        <v>3320</v>
      </c>
      <c r="IV35" s="414" t="s">
        <v>3320</v>
      </c>
      <c r="IW35" s="414" t="s">
        <v>3320</v>
      </c>
      <c r="IY35" s="415"/>
      <c r="IZ35" s="415"/>
      <c r="JB35" s="414" t="str">
        <f>IFERROR(VLOOKUP($E35,'[12]Resumen costos RNT id'!$D:$J,3,0),"")</f>
        <v/>
      </c>
      <c r="JC35" s="421" t="str">
        <f>IFERROR(VLOOKUP($E35,'[12]Resumen costos RNT id'!$D:$J,4,0),"")</f>
        <v/>
      </c>
      <c r="JD35" s="421" t="str">
        <f>IFERROR(VLOOKUP($E35,'[12]Resumen costos RNT id'!$D:$J,5,0),"")</f>
        <v/>
      </c>
      <c r="JE35" s="421" t="str">
        <f>IFERROR(VLOOKUP($E35,'[12]Resumen costos RNT id'!$D:$J,6,0),"")</f>
        <v/>
      </c>
      <c r="JF35" s="416" t="str">
        <f>IFERROR(VLOOKUP($E35,'[12]Resumen costos RNT id'!$D:$J,7,0),"")</f>
        <v/>
      </c>
      <c r="JG35" s="428" t="str">
        <f t="shared" si="10"/>
        <v/>
      </c>
      <c r="JH35" s="428" t="str">
        <f t="shared" si="11"/>
        <v/>
      </c>
      <c r="JI35" s="428" t="str">
        <f t="shared" si="11"/>
        <v/>
      </c>
      <c r="JJ35" s="428">
        <f t="shared" si="12"/>
        <v>0</v>
      </c>
      <c r="JK35" s="428">
        <f t="shared" si="13"/>
        <v>0</v>
      </c>
      <c r="JL35" s="414" t="s">
        <v>202</v>
      </c>
      <c r="JO35" s="414" t="s">
        <v>202</v>
      </c>
      <c r="JP35" s="414">
        <v>2</v>
      </c>
      <c r="JQ35" s="414">
        <f t="shared" si="28"/>
        <v>0</v>
      </c>
      <c r="JR35" s="429" t="str">
        <f>IFERROR(VLOOKUP($E35,'[13]Actualización de costos CENACE'!$A:$G,2,0),"")</f>
        <v/>
      </c>
      <c r="JS35" s="429" t="str">
        <f>IFERROR(VLOOKUP($E35,'[13]Actualización de costos CENACE'!$A:$G,3,0),"")</f>
        <v/>
      </c>
      <c r="JT35" s="429" t="str">
        <f>IFERROR(VLOOKUP($E35,'[13]Actualización de costos CENACE'!$A:$G,4,0),"")</f>
        <v/>
      </c>
      <c r="JU35" s="429" t="str">
        <f>IFERROR(VLOOKUP($E35,'[13]Actualización de costos CENACE'!$A:$G,5,0),"")</f>
        <v/>
      </c>
      <c r="JV35" s="429" t="str">
        <f>IFERROR(VLOOKUP($E35,'[13]Actualización de costos CENACE'!$A:$G,6,0),"")</f>
        <v/>
      </c>
      <c r="JW35" s="430" t="str">
        <f>IFERROR(VLOOKUP($E35,'[13]Din Costos CFE'!$J$7:$AG$150,JW$1,0),"")</f>
        <v/>
      </c>
      <c r="JX35" s="430" t="str">
        <f>IFERROR(VLOOKUP($E35,'[13]Din Costos CFE'!$J$7:$AG$150,JX$1,0),"")</f>
        <v/>
      </c>
      <c r="JY35" s="430" t="str">
        <f>IFERROR(VLOOKUP($E35,'[13]Din Costos CFE'!$J$7:$AG$150,JY$1,0),"")</f>
        <v/>
      </c>
      <c r="JZ35" s="430" t="str">
        <f>IFERROR(VLOOKUP($E35,'[13]Din Costos CFE'!$J$7:$AG$150,JZ$1,0),"")</f>
        <v/>
      </c>
      <c r="KA35" s="430" t="str">
        <f>IFERROR(VLOOKUP($E35,'[13]Din Costos CFE'!$J$7:$AG$150,KA$1,0),"")</f>
        <v/>
      </c>
      <c r="KB35" s="430" t="str">
        <f>IFERROR(VLOOKUP($E35,'[13]Din Costos CFE'!$J$7:$AG$150,KB$1,0),"")</f>
        <v/>
      </c>
      <c r="KC35" s="430" t="str">
        <f>IFERROR(VLOOKUP($E35,'[13]Din Costos CFE'!$J$7:$AG$150,KC$1,0),"")</f>
        <v/>
      </c>
      <c r="KD35" s="430" t="str">
        <f>IFERROR(VLOOKUP($E35,'[13]Din Costos CFE'!$J$7:$AG$150,KD$1,0),"")</f>
        <v/>
      </c>
      <c r="KE35" s="430" t="str">
        <f>IFERROR(VLOOKUP($E35,'[13]Din Costos CFE'!$J$7:$AG$150,KE$1,0),"")</f>
        <v/>
      </c>
      <c r="KF35" s="430" t="str">
        <f>IFERROR(VLOOKUP($E35,'[13]Din Costos CFE'!$J$7:$AG$150,KF$1,0),"")</f>
        <v/>
      </c>
      <c r="KG35" s="430" t="str">
        <f>IFERROR(VLOOKUP($E35,'[13]Din Costos CFE'!$J$7:$AG$150,KG$1,0),"")</f>
        <v/>
      </c>
      <c r="KH35" s="430" t="str">
        <f>IFERROR(VLOOKUP($E35,'[13]Din Costos CFE'!$J$7:$AG$150,KH$1,0),"")</f>
        <v/>
      </c>
      <c r="KI35" s="430" t="str">
        <f>IFERROR(VLOOKUP($E35,'[13]Din Costos CFE'!$J$7:$AG$150,KI$1,0),"")</f>
        <v/>
      </c>
      <c r="KJ35" s="430" t="str">
        <f>IFERROR(VLOOKUP($E35,'[13]Din Costos CFE'!$J$7:$AG$150,KJ$1,0),"")</f>
        <v/>
      </c>
      <c r="KK35" s="430" t="str">
        <f>IFERROR(VLOOKUP($E35,'[13]Din Costos CFE'!$J$7:$AG$150,KK$1,0),"")</f>
        <v/>
      </c>
      <c r="KL35" s="430" t="str">
        <f>IFERROR(VLOOKUP($E35,'[13]Din Costos CFE'!$J$7:$AG$150,KL$1,0),"")</f>
        <v/>
      </c>
      <c r="KM35" s="430" t="str">
        <f>IFERROR(VLOOKUP($E35,'[13]Din Costos CFE'!$J$7:$AG$150,KM$1,0),"")</f>
        <v/>
      </c>
      <c r="KN35" s="430" t="str">
        <f>IFERROR(VLOOKUP($E35,'[13]Din Costos CFE'!$J$7:$AG$150,KN$1,0),"")</f>
        <v/>
      </c>
      <c r="KO35" s="431">
        <f t="shared" si="15"/>
        <v>0</v>
      </c>
      <c r="KP35" s="431">
        <f t="shared" si="16"/>
        <v>0</v>
      </c>
      <c r="KQ35" s="431">
        <f t="shared" si="17"/>
        <v>0</v>
      </c>
      <c r="KR35" s="432" t="str">
        <f>IFERROR(VLOOKUP($E35,'[13]Din Costos CFE'!$A$6:$G$150,4,0),"")</f>
        <v/>
      </c>
      <c r="KS35" s="432" t="str">
        <f>IFERROR(VLOOKUP($E35,'[13]Din Costos CFE'!$A$6:$G$150,5,0),"")</f>
        <v/>
      </c>
      <c r="KT35" s="432" t="str">
        <f>IFERROR(VLOOKUP($E35,'[13]Din Costos CFE'!$A$6:$G$150,6,0),"")</f>
        <v/>
      </c>
      <c r="KU35" s="433" t="str">
        <f t="shared" si="18"/>
        <v/>
      </c>
      <c r="KV35" s="434" t="str">
        <f t="shared" si="19"/>
        <v/>
      </c>
      <c r="KW35" s="435" t="str">
        <f t="shared" si="20"/>
        <v/>
      </c>
      <c r="KX35" s="435"/>
      <c r="KY35" s="436" t="str">
        <f>IFERROR(VLOOKUP($E35,'[13]Detalle Costos CENACE'!$E:$IT,248,0),"")</f>
        <v/>
      </c>
      <c r="KZ35" s="414">
        <f t="shared" si="21"/>
        <v>100</v>
      </c>
      <c r="LA35" s="434" t="str">
        <f t="shared" si="22"/>
        <v/>
      </c>
      <c r="LB35" s="434" t="str">
        <f t="shared" si="23"/>
        <v/>
      </c>
      <c r="LC35" s="414">
        <f t="shared" si="24"/>
        <v>1</v>
      </c>
      <c r="LD35" s="429" t="str">
        <f>IFERROR(VLOOKUP($E35,'[13]Actualización de costos CENACE'!$A:$G,7,0),"")</f>
        <v/>
      </c>
    </row>
    <row r="36" spans="1:319" s="414" customFormat="1" ht="15" customHeight="1">
      <c r="A36" s="413" t="s">
        <v>5638</v>
      </c>
      <c r="B36" s="414">
        <v>734</v>
      </c>
      <c r="C36" s="414" t="s">
        <v>6584</v>
      </c>
      <c r="D36" s="414" t="s">
        <v>6585</v>
      </c>
      <c r="E36" s="414">
        <v>734</v>
      </c>
      <c r="F36" s="414">
        <v>46</v>
      </c>
      <c r="G36" s="414" t="s">
        <v>6106</v>
      </c>
      <c r="H36" s="414" t="s">
        <v>6107</v>
      </c>
      <c r="I36" s="415">
        <v>1</v>
      </c>
      <c r="J36" s="415"/>
      <c r="K36" s="415" t="str">
        <f t="shared" si="27"/>
        <v>Sí</v>
      </c>
      <c r="L36" s="415"/>
      <c r="M36" s="415">
        <f t="shared" si="29"/>
        <v>1</v>
      </c>
      <c r="N36" s="415"/>
      <c r="O36" s="415"/>
      <c r="P36" s="415"/>
      <c r="Q36" s="415">
        <v>1</v>
      </c>
      <c r="R36" s="415" t="str">
        <f t="shared" si="3"/>
        <v>Sí</v>
      </c>
      <c r="S36" s="415"/>
      <c r="T36" s="415"/>
      <c r="U36" s="415"/>
      <c r="V36" s="444" t="s">
        <v>6586</v>
      </c>
      <c r="W36" s="414" t="s">
        <v>5643</v>
      </c>
      <c r="X36" s="414">
        <f t="shared" si="30"/>
        <v>1</v>
      </c>
      <c r="Y36" s="414">
        <f t="shared" si="5"/>
        <v>84</v>
      </c>
      <c r="Z36" s="416" t="str">
        <f t="shared" si="6"/>
        <v/>
      </c>
      <c r="AA36" s="416">
        <f t="shared" si="7"/>
        <v>0</v>
      </c>
      <c r="AB36" s="417">
        <f t="shared" si="8"/>
        <v>0</v>
      </c>
      <c r="AC36" s="414" t="s">
        <v>500</v>
      </c>
      <c r="AD36" s="414" t="s">
        <v>6108</v>
      </c>
      <c r="AE36" s="414" t="e">
        <f>+VLOOKUP($D36,'[12]Ramón Países '!$A:$E,4,0)</f>
        <v>#N/A</v>
      </c>
      <c r="AF36" s="414" t="s">
        <v>5693</v>
      </c>
      <c r="AG36" s="414" t="e">
        <f>+VLOOKUP($D36,'[12]Ramón Países '!$A:$E,5,0)</f>
        <v>#N/A</v>
      </c>
      <c r="AH36" s="414" t="s">
        <v>500</v>
      </c>
      <c r="AI36" s="414" t="s">
        <v>6107</v>
      </c>
      <c r="AJ36" s="414" t="s">
        <v>6109</v>
      </c>
      <c r="AK36" s="414" t="s">
        <v>6110</v>
      </c>
      <c r="AL36" s="414" t="s">
        <v>675</v>
      </c>
      <c r="AM36" s="414" t="s">
        <v>6111</v>
      </c>
      <c r="AN36" s="414" t="s">
        <v>6107</v>
      </c>
      <c r="AO36" s="414" t="s">
        <v>6112</v>
      </c>
      <c r="AP36" s="414" t="s">
        <v>5698</v>
      </c>
      <c r="AQ36" s="414" t="s">
        <v>6113</v>
      </c>
      <c r="AR36" s="414" t="s">
        <v>6114</v>
      </c>
      <c r="AS36" s="414" t="s">
        <v>6115</v>
      </c>
      <c r="AT36" s="414" t="s">
        <v>733</v>
      </c>
      <c r="AU36" s="414" t="s">
        <v>733</v>
      </c>
      <c r="AV36" s="414" t="s">
        <v>1214</v>
      </c>
      <c r="AW36" s="414" t="s">
        <v>6116</v>
      </c>
      <c r="AX36" s="414" t="s">
        <v>6117</v>
      </c>
      <c r="AY36" s="414" t="s">
        <v>733</v>
      </c>
      <c r="AZ36" s="414" t="s">
        <v>6118</v>
      </c>
      <c r="BA36" s="414" t="s">
        <v>6119</v>
      </c>
      <c r="BB36" s="414" t="s">
        <v>6120</v>
      </c>
      <c r="BC36" s="414" t="s">
        <v>6121</v>
      </c>
      <c r="BD36" s="414" t="s">
        <v>6122</v>
      </c>
      <c r="BE36" s="414" t="s">
        <v>6123</v>
      </c>
      <c r="BF36" s="415" t="s">
        <v>1214</v>
      </c>
      <c r="BG36" s="414" t="s">
        <v>3320</v>
      </c>
      <c r="BI36" s="414" t="s">
        <v>5955</v>
      </c>
      <c r="BJ36" s="414" t="s">
        <v>5955</v>
      </c>
      <c r="BK36" s="414" t="s">
        <v>6587</v>
      </c>
      <c r="BL36" s="414" t="s">
        <v>6588</v>
      </c>
      <c r="BM36" s="415">
        <v>115</v>
      </c>
      <c r="BN36" s="414" t="s">
        <v>5665</v>
      </c>
      <c r="BO36" s="418" t="s">
        <v>12707</v>
      </c>
      <c r="BP36" s="414">
        <v>52</v>
      </c>
      <c r="BQ36" s="414">
        <v>2028</v>
      </c>
      <c r="BR36" s="414">
        <v>84</v>
      </c>
      <c r="BS36" s="415">
        <v>84</v>
      </c>
      <c r="BT36" s="414" t="s">
        <v>5666</v>
      </c>
      <c r="BU36" s="414">
        <v>24</v>
      </c>
      <c r="BV36" s="415">
        <v>240.69</v>
      </c>
      <c r="BW36" s="419">
        <v>0.32709556425309849</v>
      </c>
      <c r="BX36" s="420" t="s">
        <v>910</v>
      </c>
      <c r="BY36" s="414" t="s">
        <v>733</v>
      </c>
      <c r="BZ36" s="414" t="s">
        <v>910</v>
      </c>
      <c r="CA36" s="414">
        <v>27.26</v>
      </c>
      <c r="CB36" s="414" t="s">
        <v>1214</v>
      </c>
      <c r="CC36" s="414">
        <v>650</v>
      </c>
      <c r="CD36" s="414" t="s">
        <v>5800</v>
      </c>
      <c r="CE36" s="414" t="s">
        <v>5801</v>
      </c>
      <c r="CF36" s="414" t="s">
        <v>3320</v>
      </c>
      <c r="CG36" s="414" t="s">
        <v>733</v>
      </c>
      <c r="CH36" s="414" t="s">
        <v>1214</v>
      </c>
      <c r="CI36" s="414">
        <v>2092.59</v>
      </c>
      <c r="CJ36" s="414">
        <v>1962.2</v>
      </c>
      <c r="CK36" s="414" t="s">
        <v>6589</v>
      </c>
      <c r="CL36" s="414">
        <v>365</v>
      </c>
      <c r="CM36" s="414">
        <v>84</v>
      </c>
      <c r="CN36" s="414">
        <v>98</v>
      </c>
      <c r="CO36" s="414">
        <v>23</v>
      </c>
      <c r="CP36" s="414" t="s">
        <v>12657</v>
      </c>
      <c r="CQ36" s="414">
        <f t="shared" si="25"/>
        <v>2027</v>
      </c>
      <c r="CR36" s="414">
        <v>0.3</v>
      </c>
      <c r="CS36" s="414">
        <v>8</v>
      </c>
      <c r="CT36" s="414" t="s">
        <v>6590</v>
      </c>
      <c r="CU36" s="414" t="s">
        <v>3320</v>
      </c>
      <c r="CV36" s="414" t="s">
        <v>3320</v>
      </c>
      <c r="CW36" s="414" t="s">
        <v>3320</v>
      </c>
      <c r="CX36" s="414" t="s">
        <v>3320</v>
      </c>
      <c r="CY36" s="414" t="s">
        <v>3320</v>
      </c>
      <c r="CZ36" s="414" t="s">
        <v>3320</v>
      </c>
      <c r="DA36" s="414" t="s">
        <v>3320</v>
      </c>
      <c r="DB36" s="414" t="s">
        <v>3320</v>
      </c>
      <c r="DC36" s="414" t="s">
        <v>3320</v>
      </c>
      <c r="DD36" s="414" t="s">
        <v>3320</v>
      </c>
      <c r="DE36" s="414" t="s">
        <v>3320</v>
      </c>
      <c r="DG36" s="414" t="s">
        <v>3320</v>
      </c>
      <c r="DH36" s="414" t="s">
        <v>3320</v>
      </c>
      <c r="DI36" s="414" t="s">
        <v>3320</v>
      </c>
      <c r="DJ36" s="414" t="s">
        <v>3320</v>
      </c>
      <c r="DK36" s="414" t="s">
        <v>3320</v>
      </c>
      <c r="DL36" s="414" t="s">
        <v>3320</v>
      </c>
      <c r="DM36" s="414" t="e">
        <f t="shared" si="26"/>
        <v>#VALUE!</v>
      </c>
      <c r="DN36" s="414" t="s">
        <v>3320</v>
      </c>
      <c r="DO36" s="414" t="s">
        <v>3320</v>
      </c>
      <c r="DP36" s="414" t="s">
        <v>3320</v>
      </c>
      <c r="DR36" s="414" t="s">
        <v>3320</v>
      </c>
      <c r="DS36" s="414" t="s">
        <v>3320</v>
      </c>
      <c r="DT36" s="414" t="s">
        <v>3320</v>
      </c>
      <c r="DU36" s="414" t="s">
        <v>3320</v>
      </c>
      <c r="DV36" s="414" t="s">
        <v>3320</v>
      </c>
      <c r="DW36" s="414" t="s">
        <v>3320</v>
      </c>
      <c r="DX36" s="414" t="s">
        <v>3320</v>
      </c>
      <c r="DY36" s="414" t="s">
        <v>3320</v>
      </c>
      <c r="DZ36" s="414" t="s">
        <v>3320</v>
      </c>
      <c r="EA36" s="414" t="s">
        <v>3320</v>
      </c>
      <c r="EB36" s="414" t="s">
        <v>3320</v>
      </c>
      <c r="EC36" s="414" t="s">
        <v>3320</v>
      </c>
      <c r="ED36" s="414" t="s">
        <v>3320</v>
      </c>
      <c r="EE36" s="414" t="s">
        <v>3320</v>
      </c>
      <c r="EF36" s="414" t="s">
        <v>3320</v>
      </c>
      <c r="EG36" s="414" t="s">
        <v>3320</v>
      </c>
      <c r="EH36" s="414" t="s">
        <v>3320</v>
      </c>
      <c r="EI36" s="414" t="s">
        <v>3320</v>
      </c>
      <c r="EJ36" s="414" t="s">
        <v>3320</v>
      </c>
      <c r="EK36" s="414" t="s">
        <v>3320</v>
      </c>
      <c r="EL36" s="414" t="s">
        <v>3320</v>
      </c>
      <c r="EM36" s="414" t="s">
        <v>3320</v>
      </c>
      <c r="EN36" s="414" t="s">
        <v>3320</v>
      </c>
      <c r="EO36" s="414" t="s">
        <v>3320</v>
      </c>
      <c r="EP36" s="414" t="s">
        <v>3320</v>
      </c>
      <c r="EQ36" s="414" t="s">
        <v>3320</v>
      </c>
      <c r="ER36" s="414" t="s">
        <v>3320</v>
      </c>
      <c r="ES36" s="414" t="s">
        <v>3320</v>
      </c>
      <c r="ET36" s="414" t="s">
        <v>3320</v>
      </c>
      <c r="EU36" s="414" t="s">
        <v>3320</v>
      </c>
      <c r="EV36" s="414" t="s">
        <v>3320</v>
      </c>
      <c r="EW36" s="414" t="s">
        <v>3320</v>
      </c>
      <c r="EX36" s="414" t="s">
        <v>3320</v>
      </c>
      <c r="EY36" s="414" t="s">
        <v>3320</v>
      </c>
      <c r="EZ36" s="414" t="s">
        <v>3320</v>
      </c>
      <c r="FA36" s="414" t="s">
        <v>3320</v>
      </c>
      <c r="FB36" s="414" t="s">
        <v>3320</v>
      </c>
      <c r="FC36" s="414" t="s">
        <v>3320</v>
      </c>
      <c r="FD36" s="414" t="s">
        <v>3320</v>
      </c>
      <c r="FE36" s="414" t="s">
        <v>3320</v>
      </c>
      <c r="FF36" s="414" t="s">
        <v>3320</v>
      </c>
      <c r="FG36" s="414" t="s">
        <v>3320</v>
      </c>
      <c r="FH36" s="414" t="s">
        <v>3320</v>
      </c>
      <c r="FI36" s="414" t="s">
        <v>3320</v>
      </c>
      <c r="FJ36" s="414" t="s">
        <v>3320</v>
      </c>
      <c r="FK36" s="414" t="s">
        <v>3320</v>
      </c>
      <c r="FL36" s="414" t="s">
        <v>3320</v>
      </c>
      <c r="FM36" s="414" t="s">
        <v>3320</v>
      </c>
      <c r="FN36" s="414" t="s">
        <v>3320</v>
      </c>
      <c r="FO36" s="421">
        <v>114356891</v>
      </c>
      <c r="FP36" s="421">
        <f t="shared" si="9"/>
        <v>114.356891</v>
      </c>
      <c r="FQ36" s="414" t="s">
        <v>733</v>
      </c>
      <c r="FR36" s="414" t="s">
        <v>733</v>
      </c>
      <c r="FS36" s="414" t="s">
        <v>733</v>
      </c>
      <c r="FT36" s="414" t="s">
        <v>733</v>
      </c>
      <c r="FU36" s="414" t="s">
        <v>1126</v>
      </c>
      <c r="FV36" s="414" t="s">
        <v>6591</v>
      </c>
      <c r="FW36" s="414" t="s">
        <v>6592</v>
      </c>
      <c r="FX36" s="422" t="s">
        <v>6588</v>
      </c>
      <c r="FY36" s="423">
        <v>115</v>
      </c>
      <c r="FZ36" s="414" t="s">
        <v>6593</v>
      </c>
      <c r="GA36" s="421">
        <v>98761589</v>
      </c>
      <c r="GB36" s="421">
        <v>8694000</v>
      </c>
      <c r="GC36" s="421">
        <v>1252.8399999999999</v>
      </c>
      <c r="GD36" s="421">
        <v>535.15</v>
      </c>
      <c r="GE36" s="414" t="s">
        <v>6594</v>
      </c>
      <c r="GF36" s="414" t="s">
        <v>733</v>
      </c>
      <c r="GG36" s="414" t="s">
        <v>733</v>
      </c>
      <c r="GH36" s="414" t="s">
        <v>6130</v>
      </c>
      <c r="GI36" s="414" t="s">
        <v>733</v>
      </c>
      <c r="GJ36" s="414" t="s">
        <v>733</v>
      </c>
      <c r="GK36" s="414" t="s">
        <v>733</v>
      </c>
      <c r="GL36" s="414" t="s">
        <v>733</v>
      </c>
      <c r="GM36" s="414" t="s">
        <v>733</v>
      </c>
      <c r="GN36" s="424" t="s">
        <v>5676</v>
      </c>
      <c r="GO36" s="414" t="s">
        <v>3320</v>
      </c>
      <c r="GP36" s="414" t="s">
        <v>733</v>
      </c>
      <c r="GQ36" s="414" t="s">
        <v>5721</v>
      </c>
      <c r="GR36" s="414" t="s">
        <v>733</v>
      </c>
      <c r="GS36" s="414" t="s">
        <v>5679</v>
      </c>
      <c r="GT36" s="414" t="s">
        <v>3320</v>
      </c>
      <c r="GU36" s="414" t="s">
        <v>3320</v>
      </c>
      <c r="GV36" s="414">
        <v>0.5</v>
      </c>
      <c r="GW36" s="414" t="s">
        <v>733</v>
      </c>
      <c r="GX36" s="414" t="s">
        <v>6595</v>
      </c>
      <c r="GY36" s="414" t="s">
        <v>6596</v>
      </c>
      <c r="GZ36" s="414" t="s">
        <v>733</v>
      </c>
      <c r="HA36" s="414">
        <v>26</v>
      </c>
      <c r="HB36" s="414" t="s">
        <v>6597</v>
      </c>
      <c r="HC36" s="414" t="s">
        <v>6598</v>
      </c>
      <c r="HD36" s="414" t="s">
        <v>5683</v>
      </c>
      <c r="HE36" s="414" t="s">
        <v>5683</v>
      </c>
      <c r="HF36" s="414" t="s">
        <v>5683</v>
      </c>
      <c r="HG36" s="414" t="s">
        <v>5759</v>
      </c>
      <c r="HH36" s="414" t="s">
        <v>1214</v>
      </c>
      <c r="HI36" s="414" t="s">
        <v>12708</v>
      </c>
      <c r="HJ36" s="414" t="s">
        <v>12709</v>
      </c>
      <c r="HK36" s="414" t="s">
        <v>5685</v>
      </c>
      <c r="HL36" s="414" t="s">
        <v>3320</v>
      </c>
      <c r="HM36" s="414" t="s">
        <v>3320</v>
      </c>
      <c r="HN36" s="414" t="s">
        <v>3320</v>
      </c>
      <c r="HO36" s="414" t="s">
        <v>3320</v>
      </c>
      <c r="HP36" s="414" t="s">
        <v>3320</v>
      </c>
      <c r="HQ36" s="414" t="s">
        <v>3320</v>
      </c>
      <c r="HR36" s="414" t="s">
        <v>3320</v>
      </c>
      <c r="HS36" s="414" t="s">
        <v>3320</v>
      </c>
      <c r="HT36" s="414" t="s">
        <v>3320</v>
      </c>
      <c r="HU36" s="414" t="s">
        <v>3320</v>
      </c>
      <c r="HV36" s="414" t="s">
        <v>3320</v>
      </c>
      <c r="HW36" s="414" t="s">
        <v>3320</v>
      </c>
      <c r="HX36" s="414" t="s">
        <v>3320</v>
      </c>
      <c r="HY36" s="414" t="s">
        <v>3320</v>
      </c>
      <c r="HZ36" s="414" t="s">
        <v>3320</v>
      </c>
      <c r="IA36" s="414" t="s">
        <v>3320</v>
      </c>
      <c r="IB36" s="414" t="s">
        <v>3320</v>
      </c>
      <c r="IC36" s="414" t="s">
        <v>3320</v>
      </c>
      <c r="ID36" s="414" t="s">
        <v>3320</v>
      </c>
      <c r="IE36" s="414" t="s">
        <v>3320</v>
      </c>
      <c r="IF36" s="414" t="s">
        <v>3320</v>
      </c>
      <c r="IG36" s="414" t="s">
        <v>3320</v>
      </c>
      <c r="IH36" s="414" t="s">
        <v>3320</v>
      </c>
      <c r="II36" s="414" t="s">
        <v>3320</v>
      </c>
      <c r="IJ36" s="414" t="s">
        <v>3320</v>
      </c>
      <c r="IK36" s="414" t="s">
        <v>3320</v>
      </c>
      <c r="IL36" s="414" t="s">
        <v>3320</v>
      </c>
      <c r="IM36" s="414" t="s">
        <v>3320</v>
      </c>
      <c r="IN36" s="414" t="s">
        <v>3320</v>
      </c>
      <c r="IO36" s="414" t="s">
        <v>3320</v>
      </c>
      <c r="IP36" s="414" t="s">
        <v>3320</v>
      </c>
      <c r="IQ36" s="414" t="s">
        <v>3320</v>
      </c>
      <c r="IR36" s="414" t="s">
        <v>3320</v>
      </c>
      <c r="IS36" s="414" t="s">
        <v>3320</v>
      </c>
      <c r="IT36" s="414" t="s">
        <v>3320</v>
      </c>
      <c r="IU36" s="414" t="s">
        <v>3320</v>
      </c>
      <c r="IV36" s="414" t="s">
        <v>3320</v>
      </c>
      <c r="IW36" s="414" t="s">
        <v>3320</v>
      </c>
      <c r="IX36" s="440" t="s">
        <v>6599</v>
      </c>
      <c r="IY36" s="441" t="s">
        <v>3320</v>
      </c>
      <c r="IZ36" s="441" t="s">
        <v>3320</v>
      </c>
      <c r="JA36" s="440" t="s">
        <v>5967</v>
      </c>
      <c r="JB36" s="414" t="str">
        <f>IFERROR(VLOOKUP($E36,'[12]Resumen costos RNT id'!$D:$J,3,0),"")</f>
        <v/>
      </c>
      <c r="JC36" s="421" t="str">
        <f>IFERROR(VLOOKUP($E36,'[12]Resumen costos RNT id'!$D:$J,4,0),"")</f>
        <v/>
      </c>
      <c r="JD36" s="421" t="str">
        <f>IFERROR(VLOOKUP($E36,'[12]Resumen costos RNT id'!$D:$J,5,0),"")</f>
        <v/>
      </c>
      <c r="JE36" s="421" t="str">
        <f>IFERROR(VLOOKUP($E36,'[12]Resumen costos RNT id'!$D:$J,6,0),"")</f>
        <v/>
      </c>
      <c r="JF36" s="416" t="str">
        <f>IFERROR(VLOOKUP($E36,'[12]Resumen costos RNT id'!$D:$J,7,0),"")</f>
        <v/>
      </c>
      <c r="JG36" s="428" t="str">
        <f t="shared" si="10"/>
        <v/>
      </c>
      <c r="JH36" s="428" t="str">
        <f t="shared" si="11"/>
        <v/>
      </c>
      <c r="JI36" s="428" t="str">
        <f t="shared" si="11"/>
        <v/>
      </c>
      <c r="JJ36" s="428">
        <f t="shared" si="12"/>
        <v>0</v>
      </c>
      <c r="JK36" s="428">
        <f t="shared" si="13"/>
        <v>0</v>
      </c>
      <c r="JL36" s="414" t="s">
        <v>202</v>
      </c>
      <c r="JO36" s="414" t="s">
        <v>202</v>
      </c>
      <c r="JP36" s="414">
        <v>7</v>
      </c>
      <c r="JQ36" s="414">
        <f t="shared" si="28"/>
        <v>0</v>
      </c>
      <c r="JR36" s="429" t="str">
        <f>IFERROR(VLOOKUP($E36,'[13]Actualización de costos CENACE'!$A:$G,2,0),"")</f>
        <v/>
      </c>
      <c r="JS36" s="429" t="str">
        <f>IFERROR(VLOOKUP($E36,'[13]Actualización de costos CENACE'!$A:$G,3,0),"")</f>
        <v/>
      </c>
      <c r="JT36" s="429" t="str">
        <f>IFERROR(VLOOKUP($E36,'[13]Actualización de costos CENACE'!$A:$G,4,0),"")</f>
        <v/>
      </c>
      <c r="JU36" s="429" t="str">
        <f>IFERROR(VLOOKUP($E36,'[13]Actualización de costos CENACE'!$A:$G,5,0),"")</f>
        <v/>
      </c>
      <c r="JV36" s="429" t="str">
        <f>IFERROR(VLOOKUP($E36,'[13]Actualización de costos CENACE'!$A:$G,6,0),"")</f>
        <v/>
      </c>
      <c r="JW36" s="430" t="str">
        <f>IFERROR(VLOOKUP($E36,'[13]Din Costos CFE'!$J$7:$AG$150,JW$1,0),"")</f>
        <v/>
      </c>
      <c r="JX36" s="430" t="str">
        <f>IFERROR(VLOOKUP($E36,'[13]Din Costos CFE'!$J$7:$AG$150,JX$1,0),"")</f>
        <v/>
      </c>
      <c r="JY36" s="430" t="str">
        <f>IFERROR(VLOOKUP($E36,'[13]Din Costos CFE'!$J$7:$AG$150,JY$1,0),"")</f>
        <v/>
      </c>
      <c r="JZ36" s="430" t="str">
        <f>IFERROR(VLOOKUP($E36,'[13]Din Costos CFE'!$J$7:$AG$150,JZ$1,0),"")</f>
        <v/>
      </c>
      <c r="KA36" s="430" t="str">
        <f>IFERROR(VLOOKUP($E36,'[13]Din Costos CFE'!$J$7:$AG$150,KA$1,0),"")</f>
        <v/>
      </c>
      <c r="KB36" s="430" t="str">
        <f>IFERROR(VLOOKUP($E36,'[13]Din Costos CFE'!$J$7:$AG$150,KB$1,0),"")</f>
        <v/>
      </c>
      <c r="KC36" s="430" t="str">
        <f>IFERROR(VLOOKUP($E36,'[13]Din Costos CFE'!$J$7:$AG$150,KC$1,0),"")</f>
        <v/>
      </c>
      <c r="KD36" s="430" t="str">
        <f>IFERROR(VLOOKUP($E36,'[13]Din Costos CFE'!$J$7:$AG$150,KD$1,0),"")</f>
        <v/>
      </c>
      <c r="KE36" s="430" t="str">
        <f>IFERROR(VLOOKUP($E36,'[13]Din Costos CFE'!$J$7:$AG$150,KE$1,0),"")</f>
        <v/>
      </c>
      <c r="KF36" s="430" t="str">
        <f>IFERROR(VLOOKUP($E36,'[13]Din Costos CFE'!$J$7:$AG$150,KF$1,0),"")</f>
        <v/>
      </c>
      <c r="KG36" s="430" t="str">
        <f>IFERROR(VLOOKUP($E36,'[13]Din Costos CFE'!$J$7:$AG$150,KG$1,0),"")</f>
        <v/>
      </c>
      <c r="KH36" s="430" t="str">
        <f>IFERROR(VLOOKUP($E36,'[13]Din Costos CFE'!$J$7:$AG$150,KH$1,0),"")</f>
        <v/>
      </c>
      <c r="KI36" s="430" t="str">
        <f>IFERROR(VLOOKUP($E36,'[13]Din Costos CFE'!$J$7:$AG$150,KI$1,0),"")</f>
        <v/>
      </c>
      <c r="KJ36" s="430" t="str">
        <f>IFERROR(VLOOKUP($E36,'[13]Din Costos CFE'!$J$7:$AG$150,KJ$1,0),"")</f>
        <v/>
      </c>
      <c r="KK36" s="430" t="str">
        <f>IFERROR(VLOOKUP($E36,'[13]Din Costos CFE'!$J$7:$AG$150,KK$1,0),"")</f>
        <v/>
      </c>
      <c r="KL36" s="430" t="str">
        <f>IFERROR(VLOOKUP($E36,'[13]Din Costos CFE'!$J$7:$AG$150,KL$1,0),"")</f>
        <v/>
      </c>
      <c r="KM36" s="430" t="str">
        <f>IFERROR(VLOOKUP($E36,'[13]Din Costos CFE'!$J$7:$AG$150,KM$1,0),"")</f>
        <v/>
      </c>
      <c r="KN36" s="430" t="str">
        <f>IFERROR(VLOOKUP($E36,'[13]Din Costos CFE'!$J$7:$AG$150,KN$1,0),"")</f>
        <v/>
      </c>
      <c r="KO36" s="431">
        <f t="shared" si="15"/>
        <v>0</v>
      </c>
      <c r="KP36" s="431">
        <f t="shared" si="16"/>
        <v>0</v>
      </c>
      <c r="KQ36" s="431">
        <f t="shared" si="17"/>
        <v>0</v>
      </c>
      <c r="KR36" s="432" t="str">
        <f>IFERROR(VLOOKUP($E36,'[13]Din Costos CFE'!$A$6:$G$150,4,0),"")</f>
        <v/>
      </c>
      <c r="KS36" s="432" t="str">
        <f>IFERROR(VLOOKUP($E36,'[13]Din Costos CFE'!$A$6:$G$150,5,0),"")</f>
        <v/>
      </c>
      <c r="KT36" s="432" t="str">
        <f>IFERROR(VLOOKUP($E36,'[13]Din Costos CFE'!$A$6:$G$150,6,0),"")</f>
        <v/>
      </c>
      <c r="KU36" s="438" t="str">
        <f t="shared" si="18"/>
        <v/>
      </c>
      <c r="KV36" s="434" t="str">
        <f t="shared" si="19"/>
        <v/>
      </c>
      <c r="KW36" s="435" t="str">
        <f t="shared" si="20"/>
        <v/>
      </c>
      <c r="KX36" s="445" t="s">
        <v>12710</v>
      </c>
      <c r="KY36" s="436" t="str">
        <f>IFERROR(VLOOKUP($E36,'[13]Detalle Costos CENACE'!$E:$IT,248,0),"")</f>
        <v/>
      </c>
      <c r="KZ36" s="414">
        <f t="shared" si="21"/>
        <v>84</v>
      </c>
      <c r="LA36" s="434" t="str">
        <f t="shared" si="22"/>
        <v/>
      </c>
      <c r="LB36" s="434" t="str">
        <f t="shared" si="23"/>
        <v/>
      </c>
      <c r="LC36" s="414">
        <f t="shared" si="24"/>
        <v>1</v>
      </c>
      <c r="LD36" s="429" t="str">
        <f>IFERROR(VLOOKUP($E36,'[13]Actualización de costos CENACE'!$A:$G,7,0),"")</f>
        <v/>
      </c>
    </row>
    <row r="37" spans="1:319" s="414" customFormat="1" ht="15" customHeight="1">
      <c r="A37" s="413" t="s">
        <v>5638</v>
      </c>
      <c r="B37" s="414">
        <v>905</v>
      </c>
      <c r="C37" s="414" t="s">
        <v>6601</v>
      </c>
      <c r="D37" s="414" t="s">
        <v>6602</v>
      </c>
      <c r="E37" s="414">
        <v>905</v>
      </c>
      <c r="G37" s="414" t="s">
        <v>1819</v>
      </c>
      <c r="H37" s="414" t="s">
        <v>6603</v>
      </c>
      <c r="I37" s="415">
        <v>1</v>
      </c>
      <c r="J37" s="415"/>
      <c r="K37" s="415" t="str">
        <f t="shared" si="27"/>
        <v>Sí</v>
      </c>
      <c r="L37" s="415"/>
      <c r="M37" s="415">
        <f t="shared" si="29"/>
        <v>1</v>
      </c>
      <c r="N37" s="415"/>
      <c r="O37" s="415"/>
      <c r="P37" s="415"/>
      <c r="Q37" s="415">
        <v>1</v>
      </c>
      <c r="R37" s="415" t="str">
        <f t="shared" si="3"/>
        <v>Sí</v>
      </c>
      <c r="S37" s="415"/>
      <c r="T37" s="415"/>
      <c r="U37" s="415"/>
      <c r="V37" s="414" t="s">
        <v>5084</v>
      </c>
      <c r="W37" s="414" t="s">
        <v>5643</v>
      </c>
      <c r="X37" s="414">
        <f t="shared" si="30"/>
        <v>1</v>
      </c>
      <c r="Y37" s="414">
        <f t="shared" si="5"/>
        <v>200</v>
      </c>
      <c r="Z37" s="416" t="str">
        <f t="shared" si="6"/>
        <v/>
      </c>
      <c r="AA37" s="416">
        <f t="shared" si="7"/>
        <v>0</v>
      </c>
      <c r="AB37" s="417">
        <f t="shared" si="8"/>
        <v>0</v>
      </c>
      <c r="AC37" s="414" t="s">
        <v>6079</v>
      </c>
      <c r="AD37" s="414" t="s">
        <v>6079</v>
      </c>
      <c r="AE37" s="414" t="e">
        <f>+VLOOKUP($D37,'[12]Ramón Países '!$A:$E,4,0)</f>
        <v>#N/A</v>
      </c>
      <c r="AF37" s="414" t="s">
        <v>5693</v>
      </c>
      <c r="AG37" s="414" t="e">
        <f>+VLOOKUP($D37,'[12]Ramón Países '!$A:$E,5,0)</f>
        <v>#N/A</v>
      </c>
      <c r="AH37" s="414" t="s">
        <v>6604</v>
      </c>
      <c r="AI37" s="414" t="s">
        <v>6558</v>
      </c>
      <c r="AJ37" s="414" t="s">
        <v>6559</v>
      </c>
      <c r="AK37" s="414" t="s">
        <v>6560</v>
      </c>
      <c r="AL37" s="414" t="s">
        <v>6605</v>
      </c>
      <c r="AM37" s="414" t="s">
        <v>6562</v>
      </c>
      <c r="AN37" s="414" t="s">
        <v>3320</v>
      </c>
      <c r="AO37" s="414" t="s">
        <v>6563</v>
      </c>
      <c r="AP37" s="414" t="s">
        <v>5698</v>
      </c>
      <c r="AQ37" s="414" t="s">
        <v>6564</v>
      </c>
      <c r="AR37" s="414" t="s">
        <v>6565</v>
      </c>
      <c r="AS37" s="414" t="s">
        <v>6566</v>
      </c>
      <c r="AT37" s="414" t="s">
        <v>733</v>
      </c>
      <c r="AU37" s="414" t="s">
        <v>733</v>
      </c>
      <c r="AV37" s="414" t="s">
        <v>733</v>
      </c>
      <c r="AW37" s="414" t="s">
        <v>3320</v>
      </c>
      <c r="AX37" s="414" t="s">
        <v>6567</v>
      </c>
      <c r="AY37" s="414" t="s">
        <v>733</v>
      </c>
      <c r="AZ37" s="414" t="s">
        <v>6606</v>
      </c>
      <c r="BA37" s="414" t="s">
        <v>6569</v>
      </c>
      <c r="BB37" s="414" t="s">
        <v>6607</v>
      </c>
      <c r="BC37" s="414" t="s">
        <v>6608</v>
      </c>
      <c r="BD37" s="414" t="s">
        <v>6609</v>
      </c>
      <c r="BE37" s="414" t="s">
        <v>6610</v>
      </c>
      <c r="BF37" s="415" t="s">
        <v>1214</v>
      </c>
      <c r="BG37" s="414" t="s">
        <v>3320</v>
      </c>
      <c r="BI37" s="414" t="s">
        <v>5709</v>
      </c>
      <c r="BJ37" s="414" t="s">
        <v>5709</v>
      </c>
      <c r="BK37" s="414" t="s">
        <v>5709</v>
      </c>
      <c r="BL37" s="414" t="s">
        <v>6611</v>
      </c>
      <c r="BM37" s="415">
        <v>161</v>
      </c>
      <c r="BN37" s="414" t="s">
        <v>6612</v>
      </c>
      <c r="BO37" s="418" t="s">
        <v>12711</v>
      </c>
      <c r="BP37" s="414">
        <v>15</v>
      </c>
      <c r="BQ37" s="414">
        <v>2028</v>
      </c>
      <c r="BR37" s="414">
        <v>200</v>
      </c>
      <c r="BS37" s="415">
        <v>200</v>
      </c>
      <c r="BT37" s="414" t="s">
        <v>5666</v>
      </c>
      <c r="BU37" s="414">
        <v>413952</v>
      </c>
      <c r="BV37" s="415">
        <v>746.84</v>
      </c>
      <c r="BW37" s="419">
        <v>0.42627853881278538</v>
      </c>
      <c r="BX37" s="420" t="s">
        <v>910</v>
      </c>
      <c r="BY37" s="414" t="s">
        <v>733</v>
      </c>
      <c r="BZ37" s="414" t="s">
        <v>910</v>
      </c>
      <c r="CA37" s="414">
        <v>42.63</v>
      </c>
      <c r="CB37" s="414" t="s">
        <v>1214</v>
      </c>
      <c r="CC37" s="414">
        <v>730</v>
      </c>
      <c r="CD37" s="414" t="s">
        <v>5713</v>
      </c>
      <c r="CE37" s="414" t="s">
        <v>5801</v>
      </c>
      <c r="CF37" s="414" t="s">
        <v>3320</v>
      </c>
      <c r="CG37" s="414" t="s">
        <v>733</v>
      </c>
      <c r="CH37" s="414" t="s">
        <v>733</v>
      </c>
      <c r="CI37" s="414">
        <v>2471</v>
      </c>
      <c r="CJ37" s="414">
        <v>2374</v>
      </c>
      <c r="CK37" s="414" t="s">
        <v>6613</v>
      </c>
      <c r="CL37" s="414">
        <v>365</v>
      </c>
      <c r="CM37" s="414">
        <v>97</v>
      </c>
      <c r="CN37" s="414">
        <v>99</v>
      </c>
      <c r="CO37" s="414">
        <v>40</v>
      </c>
      <c r="CP37" s="414" t="s">
        <v>12603</v>
      </c>
      <c r="CQ37" s="414">
        <f t="shared" si="25"/>
        <v>2026</v>
      </c>
      <c r="CR37" s="414">
        <v>0.35</v>
      </c>
      <c r="CS37" s="414">
        <v>8</v>
      </c>
      <c r="CT37" s="414" t="s">
        <v>6614</v>
      </c>
      <c r="CU37" s="414">
        <v>50000000</v>
      </c>
      <c r="CV37" s="414" t="s">
        <v>3320</v>
      </c>
      <c r="CW37" s="414" t="s">
        <v>3320</v>
      </c>
      <c r="CX37" s="414" t="s">
        <v>3320</v>
      </c>
      <c r="CY37" s="414" t="s">
        <v>3320</v>
      </c>
      <c r="CZ37" s="414" t="s">
        <v>3320</v>
      </c>
      <c r="DA37" s="414" t="s">
        <v>3320</v>
      </c>
      <c r="DB37" s="414" t="s">
        <v>3320</v>
      </c>
      <c r="DC37" s="414" t="s">
        <v>3320</v>
      </c>
      <c r="DD37" s="414" t="s">
        <v>3320</v>
      </c>
      <c r="DE37" s="414" t="s">
        <v>3320</v>
      </c>
      <c r="DG37" s="414" t="s">
        <v>3320</v>
      </c>
      <c r="DH37" s="414" t="s">
        <v>3320</v>
      </c>
      <c r="DI37" s="414" t="s">
        <v>3320</v>
      </c>
      <c r="DJ37" s="414" t="s">
        <v>3320</v>
      </c>
      <c r="DK37" s="414" t="s">
        <v>3320</v>
      </c>
      <c r="DL37" s="414" t="s">
        <v>3320</v>
      </c>
      <c r="DM37" s="414" t="e">
        <f t="shared" si="26"/>
        <v>#VALUE!</v>
      </c>
      <c r="DN37" s="414" t="s">
        <v>3320</v>
      </c>
      <c r="DO37" s="414" t="s">
        <v>3320</v>
      </c>
      <c r="DP37" s="414" t="s">
        <v>3320</v>
      </c>
      <c r="DR37" s="414" t="s">
        <v>3320</v>
      </c>
      <c r="DS37" s="414" t="s">
        <v>3320</v>
      </c>
      <c r="DT37" s="414" t="s">
        <v>3320</v>
      </c>
      <c r="DU37" s="414" t="s">
        <v>3320</v>
      </c>
      <c r="DV37" s="414" t="s">
        <v>3320</v>
      </c>
      <c r="DW37" s="414" t="s">
        <v>3320</v>
      </c>
      <c r="DX37" s="414" t="s">
        <v>3320</v>
      </c>
      <c r="DY37" s="414" t="s">
        <v>3320</v>
      </c>
      <c r="DZ37" s="414" t="s">
        <v>3320</v>
      </c>
      <c r="EA37" s="414" t="s">
        <v>3320</v>
      </c>
      <c r="EB37" s="414" t="s">
        <v>3320</v>
      </c>
      <c r="EC37" s="414" t="s">
        <v>3320</v>
      </c>
      <c r="ED37" s="414" t="s">
        <v>3320</v>
      </c>
      <c r="EE37" s="414" t="s">
        <v>3320</v>
      </c>
      <c r="EF37" s="414" t="s">
        <v>3320</v>
      </c>
      <c r="EG37" s="414" t="s">
        <v>3320</v>
      </c>
      <c r="EH37" s="414" t="s">
        <v>3320</v>
      </c>
      <c r="EI37" s="414" t="s">
        <v>3320</v>
      </c>
      <c r="EJ37" s="414" t="s">
        <v>3320</v>
      </c>
      <c r="EK37" s="414" t="s">
        <v>3320</v>
      </c>
      <c r="EL37" s="414" t="s">
        <v>3320</v>
      </c>
      <c r="EM37" s="414" t="s">
        <v>3320</v>
      </c>
      <c r="EN37" s="414" t="s">
        <v>3320</v>
      </c>
      <c r="EO37" s="414" t="s">
        <v>3320</v>
      </c>
      <c r="EP37" s="414" t="s">
        <v>3320</v>
      </c>
      <c r="EQ37" s="414" t="s">
        <v>3320</v>
      </c>
      <c r="ER37" s="414" t="s">
        <v>3320</v>
      </c>
      <c r="ES37" s="414" t="s">
        <v>3320</v>
      </c>
      <c r="ET37" s="414" t="s">
        <v>3320</v>
      </c>
      <c r="EU37" s="414" t="s">
        <v>3320</v>
      </c>
      <c r="EV37" s="414" t="s">
        <v>3320</v>
      </c>
      <c r="EW37" s="414" t="s">
        <v>3320</v>
      </c>
      <c r="EX37" s="414" t="s">
        <v>3320</v>
      </c>
      <c r="EY37" s="414" t="s">
        <v>3320</v>
      </c>
      <c r="EZ37" s="414" t="s">
        <v>3320</v>
      </c>
      <c r="FA37" s="414" t="s">
        <v>3320</v>
      </c>
      <c r="FB37" s="414" t="s">
        <v>3320</v>
      </c>
      <c r="FC37" s="414" t="s">
        <v>3320</v>
      </c>
      <c r="FD37" s="414" t="s">
        <v>3320</v>
      </c>
      <c r="FE37" s="414" t="s">
        <v>3320</v>
      </c>
      <c r="FF37" s="414" t="s">
        <v>3320</v>
      </c>
      <c r="FG37" s="414" t="s">
        <v>3320</v>
      </c>
      <c r="FH37" s="414" t="s">
        <v>3320</v>
      </c>
      <c r="FI37" s="414" t="s">
        <v>3320</v>
      </c>
      <c r="FJ37" s="414" t="s">
        <v>3320</v>
      </c>
      <c r="FK37" s="414" t="s">
        <v>3320</v>
      </c>
      <c r="FL37" s="414" t="s">
        <v>3320</v>
      </c>
      <c r="FM37" s="414" t="s">
        <v>3320</v>
      </c>
      <c r="FN37" s="414" t="s">
        <v>3320</v>
      </c>
      <c r="FO37" s="421">
        <v>250000000</v>
      </c>
      <c r="FP37" s="421">
        <f t="shared" si="9"/>
        <v>250</v>
      </c>
      <c r="FQ37" s="414" t="s">
        <v>733</v>
      </c>
      <c r="FR37" s="414" t="s">
        <v>733</v>
      </c>
      <c r="FS37" s="414" t="s">
        <v>733</v>
      </c>
      <c r="FT37" s="414" t="s">
        <v>733</v>
      </c>
      <c r="FU37" s="414" t="s">
        <v>1816</v>
      </c>
      <c r="FV37" s="414" t="s">
        <v>6615</v>
      </c>
      <c r="FW37" s="414" t="s">
        <v>6616</v>
      </c>
      <c r="FX37" s="422" t="s">
        <v>6611</v>
      </c>
      <c r="FY37" s="423">
        <v>161</v>
      </c>
      <c r="FZ37" s="414" t="s">
        <v>6617</v>
      </c>
      <c r="GA37" s="421">
        <v>223000000</v>
      </c>
      <c r="GB37" s="421">
        <v>27000000</v>
      </c>
      <c r="GC37" s="421">
        <v>1180</v>
      </c>
      <c r="GD37" s="421">
        <v>510</v>
      </c>
      <c r="GE37" s="414" t="s">
        <v>6581</v>
      </c>
      <c r="GF37" s="414" t="s">
        <v>733</v>
      </c>
      <c r="GG37" s="414" t="s">
        <v>733</v>
      </c>
      <c r="GH37" s="414" t="s">
        <v>6582</v>
      </c>
      <c r="GI37" s="414" t="s">
        <v>733</v>
      </c>
      <c r="GJ37" s="414" t="s">
        <v>1214</v>
      </c>
      <c r="GK37" s="414" t="s">
        <v>733</v>
      </c>
      <c r="GL37" s="414" t="s">
        <v>1214</v>
      </c>
      <c r="GM37" s="414" t="s">
        <v>733</v>
      </c>
      <c r="GN37" s="424" t="s">
        <v>5676</v>
      </c>
      <c r="GO37" s="414" t="s">
        <v>3320</v>
      </c>
      <c r="GP37" s="414" t="s">
        <v>733</v>
      </c>
      <c r="GQ37" s="414" t="s">
        <v>5721</v>
      </c>
      <c r="GR37" s="414" t="s">
        <v>733</v>
      </c>
      <c r="GS37" s="414" t="s">
        <v>5679</v>
      </c>
      <c r="GT37" s="414" t="s">
        <v>3320</v>
      </c>
      <c r="GU37" s="414" t="s">
        <v>3320</v>
      </c>
      <c r="GV37" s="414">
        <v>0.1</v>
      </c>
      <c r="GW37" s="414" t="s">
        <v>733</v>
      </c>
      <c r="GX37" s="414" t="s">
        <v>5679</v>
      </c>
      <c r="GY37" s="414" t="s">
        <v>6618</v>
      </c>
      <c r="GZ37" s="414" t="s">
        <v>733</v>
      </c>
      <c r="HA37" s="414" t="s">
        <v>3320</v>
      </c>
      <c r="HB37" s="414" t="s">
        <v>3320</v>
      </c>
      <c r="HC37" s="414" t="s">
        <v>3320</v>
      </c>
      <c r="HD37" s="414" t="s">
        <v>5683</v>
      </c>
      <c r="HE37" s="414" t="s">
        <v>5683</v>
      </c>
      <c r="HF37" s="414" t="s">
        <v>5683</v>
      </c>
      <c r="HG37" s="414" t="s">
        <v>733</v>
      </c>
      <c r="HH37" s="414" t="s">
        <v>1214</v>
      </c>
      <c r="HI37" s="414" t="s">
        <v>12712</v>
      </c>
      <c r="HJ37" s="414" t="s">
        <v>12713</v>
      </c>
      <c r="HK37" s="414" t="s">
        <v>5685</v>
      </c>
      <c r="HL37" s="414" t="s">
        <v>3320</v>
      </c>
      <c r="HM37" s="414" t="s">
        <v>3320</v>
      </c>
      <c r="HN37" s="414" t="s">
        <v>3320</v>
      </c>
      <c r="HO37" s="414" t="s">
        <v>3320</v>
      </c>
      <c r="HP37" s="414" t="s">
        <v>3320</v>
      </c>
      <c r="HQ37" s="414" t="s">
        <v>3320</v>
      </c>
      <c r="HR37" s="414" t="s">
        <v>3320</v>
      </c>
      <c r="HS37" s="414" t="s">
        <v>3320</v>
      </c>
      <c r="HT37" s="414" t="s">
        <v>3320</v>
      </c>
      <c r="HU37" s="414" t="s">
        <v>3320</v>
      </c>
      <c r="HV37" s="414" t="s">
        <v>3320</v>
      </c>
      <c r="HW37" s="414" t="s">
        <v>3320</v>
      </c>
      <c r="HX37" s="414" t="s">
        <v>3320</v>
      </c>
      <c r="HY37" s="414" t="s">
        <v>3320</v>
      </c>
      <c r="HZ37" s="414" t="s">
        <v>3320</v>
      </c>
      <c r="IA37" s="414" t="s">
        <v>3320</v>
      </c>
      <c r="IB37" s="414" t="s">
        <v>3320</v>
      </c>
      <c r="IC37" s="414" t="s">
        <v>3320</v>
      </c>
      <c r="ID37" s="414" t="s">
        <v>3320</v>
      </c>
      <c r="IE37" s="414" t="s">
        <v>3320</v>
      </c>
      <c r="IF37" s="414" t="s">
        <v>3320</v>
      </c>
      <c r="IG37" s="414" t="s">
        <v>3320</v>
      </c>
      <c r="IH37" s="414" t="s">
        <v>3320</v>
      </c>
      <c r="II37" s="414" t="s">
        <v>3320</v>
      </c>
      <c r="IJ37" s="414" t="s">
        <v>3320</v>
      </c>
      <c r="IK37" s="414" t="s">
        <v>3320</v>
      </c>
      <c r="IL37" s="414" t="s">
        <v>3320</v>
      </c>
      <c r="IM37" s="414" t="s">
        <v>3320</v>
      </c>
      <c r="IN37" s="414" t="s">
        <v>3320</v>
      </c>
      <c r="IO37" s="414" t="s">
        <v>3320</v>
      </c>
      <c r="IP37" s="414" t="s">
        <v>3320</v>
      </c>
      <c r="IQ37" s="414" t="s">
        <v>3320</v>
      </c>
      <c r="IR37" s="414" t="s">
        <v>3320</v>
      </c>
      <c r="IS37" s="414" t="s">
        <v>3320</v>
      </c>
      <c r="IT37" s="414" t="s">
        <v>3320</v>
      </c>
      <c r="IU37" s="414" t="s">
        <v>3320</v>
      </c>
      <c r="IV37" s="414" t="s">
        <v>3320</v>
      </c>
      <c r="IW37" s="414" t="s">
        <v>3320</v>
      </c>
      <c r="IX37" s="413" t="s">
        <v>287</v>
      </c>
      <c r="IY37" s="448">
        <v>45931</v>
      </c>
      <c r="IZ37" s="439" t="s">
        <v>733</v>
      </c>
      <c r="JA37" s="413" t="s">
        <v>5774</v>
      </c>
      <c r="JB37" s="414" t="str">
        <f>IFERROR(VLOOKUP($E37,'[12]Resumen costos RNT id'!$D:$J,3,0),"")</f>
        <v/>
      </c>
      <c r="JC37" s="421" t="str">
        <f>IFERROR(VLOOKUP($E37,'[12]Resumen costos RNT id'!$D:$J,4,0),"")</f>
        <v/>
      </c>
      <c r="JD37" s="421" t="str">
        <f>IFERROR(VLOOKUP($E37,'[12]Resumen costos RNT id'!$D:$J,5,0),"")</f>
        <v/>
      </c>
      <c r="JE37" s="421" t="str">
        <f>IFERROR(VLOOKUP($E37,'[12]Resumen costos RNT id'!$D:$J,6,0),"")</f>
        <v/>
      </c>
      <c r="JF37" s="416" t="str">
        <f>IFERROR(VLOOKUP($E37,'[12]Resumen costos RNT id'!$D:$J,7,0),"")</f>
        <v/>
      </c>
      <c r="JG37" s="428" t="str">
        <f t="shared" si="10"/>
        <v/>
      </c>
      <c r="JH37" s="428" t="str">
        <f t="shared" si="11"/>
        <v/>
      </c>
      <c r="JI37" s="428" t="str">
        <f t="shared" si="11"/>
        <v/>
      </c>
      <c r="JJ37" s="428">
        <f t="shared" si="12"/>
        <v>0</v>
      </c>
      <c r="JK37" s="428">
        <f t="shared" si="13"/>
        <v>0</v>
      </c>
      <c r="JL37" s="414" t="s">
        <v>202</v>
      </c>
      <c r="JO37" s="414" t="s">
        <v>202</v>
      </c>
      <c r="JP37" s="414">
        <v>5</v>
      </c>
      <c r="JQ37" s="414">
        <f t="shared" si="28"/>
        <v>0</v>
      </c>
      <c r="JR37" s="429" t="str">
        <f>IFERROR(VLOOKUP($E37,'[13]Actualización de costos CENACE'!$A:$G,2,0),"")</f>
        <v/>
      </c>
      <c r="JS37" s="429" t="str">
        <f>IFERROR(VLOOKUP($E37,'[13]Actualización de costos CENACE'!$A:$G,3,0),"")</f>
        <v/>
      </c>
      <c r="JT37" s="429" t="str">
        <f>IFERROR(VLOOKUP($E37,'[13]Actualización de costos CENACE'!$A:$G,4,0),"")</f>
        <v/>
      </c>
      <c r="JU37" s="429" t="str">
        <f>IFERROR(VLOOKUP($E37,'[13]Actualización de costos CENACE'!$A:$G,5,0),"")</f>
        <v/>
      </c>
      <c r="JV37" s="429" t="str">
        <f>IFERROR(VLOOKUP($E37,'[13]Actualización de costos CENACE'!$A:$G,6,0),"")</f>
        <v/>
      </c>
      <c r="JW37" s="430" t="str">
        <f>IFERROR(VLOOKUP($E37,'[13]Din Costos CFE'!$J$7:$AG$150,JW$1,0),"")</f>
        <v/>
      </c>
      <c r="JX37" s="430" t="str">
        <f>IFERROR(VLOOKUP($E37,'[13]Din Costos CFE'!$J$7:$AG$150,JX$1,0),"")</f>
        <v/>
      </c>
      <c r="JY37" s="430" t="str">
        <f>IFERROR(VLOOKUP($E37,'[13]Din Costos CFE'!$J$7:$AG$150,JY$1,0),"")</f>
        <v/>
      </c>
      <c r="JZ37" s="430" t="str">
        <f>IFERROR(VLOOKUP($E37,'[13]Din Costos CFE'!$J$7:$AG$150,JZ$1,0),"")</f>
        <v/>
      </c>
      <c r="KA37" s="430" t="str">
        <f>IFERROR(VLOOKUP($E37,'[13]Din Costos CFE'!$J$7:$AG$150,KA$1,0),"")</f>
        <v/>
      </c>
      <c r="KB37" s="430" t="str">
        <f>IFERROR(VLOOKUP($E37,'[13]Din Costos CFE'!$J$7:$AG$150,KB$1,0),"")</f>
        <v/>
      </c>
      <c r="KC37" s="430" t="str">
        <f>IFERROR(VLOOKUP($E37,'[13]Din Costos CFE'!$J$7:$AG$150,KC$1,0),"")</f>
        <v/>
      </c>
      <c r="KD37" s="430" t="str">
        <f>IFERROR(VLOOKUP($E37,'[13]Din Costos CFE'!$J$7:$AG$150,KD$1,0),"")</f>
        <v/>
      </c>
      <c r="KE37" s="430" t="str">
        <f>IFERROR(VLOOKUP($E37,'[13]Din Costos CFE'!$J$7:$AG$150,KE$1,0),"")</f>
        <v/>
      </c>
      <c r="KF37" s="430" t="str">
        <f>IFERROR(VLOOKUP($E37,'[13]Din Costos CFE'!$J$7:$AG$150,KF$1,0),"")</f>
        <v/>
      </c>
      <c r="KG37" s="430" t="str">
        <f>IFERROR(VLOOKUP($E37,'[13]Din Costos CFE'!$J$7:$AG$150,KG$1,0),"")</f>
        <v/>
      </c>
      <c r="KH37" s="430" t="str">
        <f>IFERROR(VLOOKUP($E37,'[13]Din Costos CFE'!$J$7:$AG$150,KH$1,0),"")</f>
        <v/>
      </c>
      <c r="KI37" s="430" t="str">
        <f>IFERROR(VLOOKUP($E37,'[13]Din Costos CFE'!$J$7:$AG$150,KI$1,0),"")</f>
        <v/>
      </c>
      <c r="KJ37" s="430" t="str">
        <f>IFERROR(VLOOKUP($E37,'[13]Din Costos CFE'!$J$7:$AG$150,KJ$1,0),"")</f>
        <v/>
      </c>
      <c r="KK37" s="430" t="str">
        <f>IFERROR(VLOOKUP($E37,'[13]Din Costos CFE'!$J$7:$AG$150,KK$1,0),"")</f>
        <v/>
      </c>
      <c r="KL37" s="430" t="str">
        <f>IFERROR(VLOOKUP($E37,'[13]Din Costos CFE'!$J$7:$AG$150,KL$1,0),"")</f>
        <v/>
      </c>
      <c r="KM37" s="430" t="str">
        <f>IFERROR(VLOOKUP($E37,'[13]Din Costos CFE'!$J$7:$AG$150,KM$1,0),"")</f>
        <v/>
      </c>
      <c r="KN37" s="430" t="str">
        <f>IFERROR(VLOOKUP($E37,'[13]Din Costos CFE'!$J$7:$AG$150,KN$1,0),"")</f>
        <v/>
      </c>
      <c r="KO37" s="431">
        <f t="shared" si="15"/>
        <v>0</v>
      </c>
      <c r="KP37" s="431">
        <f t="shared" si="16"/>
        <v>0</v>
      </c>
      <c r="KQ37" s="431">
        <f t="shared" si="17"/>
        <v>0</v>
      </c>
      <c r="KR37" s="432" t="str">
        <f>IFERROR(VLOOKUP($E37,'[13]Din Costos CFE'!$A$6:$G$150,4,0),"")</f>
        <v/>
      </c>
      <c r="KS37" s="432" t="str">
        <f>IFERROR(VLOOKUP($E37,'[13]Din Costos CFE'!$A$6:$G$150,5,0),"")</f>
        <v/>
      </c>
      <c r="KT37" s="432" t="str">
        <f>IFERROR(VLOOKUP($E37,'[13]Din Costos CFE'!$A$6:$G$150,6,0),"")</f>
        <v/>
      </c>
      <c r="KU37" s="433" t="str">
        <f t="shared" si="18"/>
        <v/>
      </c>
      <c r="KV37" s="434" t="str">
        <f t="shared" si="19"/>
        <v/>
      </c>
      <c r="KW37" s="435" t="str">
        <f t="shared" si="20"/>
        <v/>
      </c>
      <c r="KX37" s="435"/>
      <c r="KY37" s="436" t="str">
        <f>IFERROR(VLOOKUP($E37,'[13]Detalle Costos CENACE'!$E:$IT,248,0),"")</f>
        <v/>
      </c>
      <c r="KZ37" s="414">
        <f t="shared" si="21"/>
        <v>200</v>
      </c>
      <c r="LA37" s="434" t="str">
        <f t="shared" si="22"/>
        <v/>
      </c>
      <c r="LB37" s="434" t="str">
        <f t="shared" si="23"/>
        <v/>
      </c>
      <c r="LC37" s="414">
        <f t="shared" si="24"/>
        <v>1</v>
      </c>
      <c r="LD37" s="429" t="str">
        <f>IFERROR(VLOOKUP($E37,'[13]Actualización de costos CENACE'!$A:$G,7,0),"")</f>
        <v/>
      </c>
    </row>
    <row r="38" spans="1:319" s="414" customFormat="1" ht="15" customHeight="1">
      <c r="A38" s="413" t="s">
        <v>5638</v>
      </c>
      <c r="B38" s="414">
        <v>415</v>
      </c>
      <c r="C38" s="414" t="s">
        <v>6619</v>
      </c>
      <c r="D38" s="414" t="s">
        <v>6620</v>
      </c>
      <c r="E38" s="414">
        <v>415</v>
      </c>
      <c r="G38" s="414" t="s">
        <v>1197</v>
      </c>
      <c r="H38" s="414" t="s">
        <v>6621</v>
      </c>
      <c r="I38" s="415" t="s">
        <v>5782</v>
      </c>
      <c r="J38" s="415">
        <v>1</v>
      </c>
      <c r="K38" s="415" t="str">
        <f t="shared" si="27"/>
        <v>Sí</v>
      </c>
      <c r="L38" s="415"/>
      <c r="M38" s="415" t="str">
        <f t="shared" si="29"/>
        <v>3a</v>
      </c>
      <c r="N38" s="415"/>
      <c r="O38" s="415"/>
      <c r="P38" s="415"/>
      <c r="Q38" s="415">
        <v>1</v>
      </c>
      <c r="R38" s="415" t="str">
        <f t="shared" si="3"/>
        <v>Sí</v>
      </c>
      <c r="S38" s="415"/>
      <c r="T38" s="415"/>
      <c r="U38" s="415"/>
      <c r="V38" s="414" t="s">
        <v>5196</v>
      </c>
      <c r="W38" s="414" t="s">
        <v>5643</v>
      </c>
      <c r="X38" s="414">
        <f t="shared" si="30"/>
        <v>1</v>
      </c>
      <c r="Y38" s="414">
        <f t="shared" si="5"/>
        <v>50</v>
      </c>
      <c r="Z38" s="416" t="str">
        <f t="shared" si="6"/>
        <v/>
      </c>
      <c r="AA38" s="416">
        <f t="shared" si="7"/>
        <v>0</v>
      </c>
      <c r="AB38" s="417">
        <f t="shared" si="8"/>
        <v>0</v>
      </c>
      <c r="AC38" s="414" t="s">
        <v>489</v>
      </c>
      <c r="AD38" s="414" t="s">
        <v>6500</v>
      </c>
      <c r="AE38" s="414" t="e">
        <f>+VLOOKUP($D38,'[12]Ramón Países '!$A:$E,4,0)</f>
        <v>#N/A</v>
      </c>
      <c r="AF38" s="414" t="s">
        <v>5646</v>
      </c>
      <c r="AG38" s="414" t="e">
        <f>+VLOOKUP($D38,'[12]Ramón Países '!$A:$E,5,0)</f>
        <v>#N/A</v>
      </c>
      <c r="AH38" s="414" t="s">
        <v>489</v>
      </c>
      <c r="AI38" s="414" t="s">
        <v>6501</v>
      </c>
      <c r="AJ38" s="414" t="s">
        <v>6502</v>
      </c>
      <c r="AK38" s="414" t="s">
        <v>6622</v>
      </c>
      <c r="AL38" s="414" t="s">
        <v>6503</v>
      </c>
      <c r="AM38" s="414" t="s">
        <v>6504</v>
      </c>
      <c r="AN38" s="414" t="s">
        <v>3320</v>
      </c>
      <c r="AO38" s="414" t="s">
        <v>6505</v>
      </c>
      <c r="AP38" s="414" t="s">
        <v>5698</v>
      </c>
      <c r="AQ38" s="414" t="s">
        <v>6506</v>
      </c>
      <c r="AR38" s="414" t="s">
        <v>6507</v>
      </c>
      <c r="AS38" s="414" t="s">
        <v>6508</v>
      </c>
      <c r="AT38" s="414" t="s">
        <v>733</v>
      </c>
      <c r="AU38" s="414" t="s">
        <v>733</v>
      </c>
      <c r="AV38" s="414" t="s">
        <v>733</v>
      </c>
      <c r="AW38" s="414" t="s">
        <v>3320</v>
      </c>
      <c r="AX38" s="414" t="s">
        <v>6509</v>
      </c>
      <c r="AY38" s="414" t="s">
        <v>1214</v>
      </c>
      <c r="AZ38" s="414" t="s">
        <v>6510</v>
      </c>
      <c r="BA38" s="414" t="s">
        <v>6511</v>
      </c>
      <c r="BB38" s="414" t="s">
        <v>6512</v>
      </c>
      <c r="BC38" s="414" t="s">
        <v>6513</v>
      </c>
      <c r="BD38" s="414" t="s">
        <v>6623</v>
      </c>
      <c r="BE38" s="414" t="s">
        <v>6624</v>
      </c>
      <c r="BF38" s="415" t="s">
        <v>1214</v>
      </c>
      <c r="BG38" s="414" t="s">
        <v>3320</v>
      </c>
      <c r="BI38" s="414" t="s">
        <v>5747</v>
      </c>
      <c r="BJ38" s="414" t="s">
        <v>5747</v>
      </c>
      <c r="BK38" s="414" t="s">
        <v>1264</v>
      </c>
      <c r="BL38" s="414" t="s">
        <v>6625</v>
      </c>
      <c r="BM38" s="415">
        <v>115</v>
      </c>
      <c r="BN38" s="414" t="s">
        <v>5665</v>
      </c>
      <c r="BO38" s="418" t="s">
        <v>12714</v>
      </c>
      <c r="BP38" s="414">
        <v>18</v>
      </c>
      <c r="BQ38" s="414">
        <v>2029</v>
      </c>
      <c r="BR38" s="414">
        <v>50</v>
      </c>
      <c r="BS38" s="415">
        <v>50</v>
      </c>
      <c r="BT38" s="414" t="s">
        <v>5666</v>
      </c>
      <c r="BU38" s="414">
        <v>13</v>
      </c>
      <c r="BV38" s="415">
        <v>171.59</v>
      </c>
      <c r="BW38" s="419">
        <v>0.3917579908675799</v>
      </c>
      <c r="BX38" s="420" t="s">
        <v>202</v>
      </c>
      <c r="BY38" s="414" t="s">
        <v>733</v>
      </c>
      <c r="CA38" s="414">
        <v>26.56</v>
      </c>
      <c r="CB38" s="414" t="s">
        <v>1214</v>
      </c>
      <c r="CC38" s="414">
        <v>610</v>
      </c>
      <c r="CD38" s="414" t="s">
        <v>5667</v>
      </c>
      <c r="CE38" s="414" t="s">
        <v>5801</v>
      </c>
      <c r="CF38" s="414" t="s">
        <v>3320</v>
      </c>
      <c r="CG38" s="414" t="s">
        <v>733</v>
      </c>
      <c r="CH38" s="414" t="s">
        <v>733</v>
      </c>
      <c r="CI38" s="414">
        <v>2326.66</v>
      </c>
      <c r="CJ38" s="414">
        <v>2234.6799999999998</v>
      </c>
      <c r="CK38" s="414" t="s">
        <v>6626</v>
      </c>
      <c r="CL38" s="414">
        <v>365</v>
      </c>
      <c r="CM38" s="414">
        <v>90</v>
      </c>
      <c r="CN38" s="414">
        <v>99</v>
      </c>
      <c r="CO38" s="414">
        <v>30</v>
      </c>
      <c r="CP38" s="414" t="s">
        <v>12715</v>
      </c>
      <c r="CQ38" s="414">
        <f t="shared" si="25"/>
        <v>2027</v>
      </c>
      <c r="CR38" s="414">
        <v>0.5</v>
      </c>
      <c r="CS38" s="414">
        <v>100</v>
      </c>
      <c r="CT38" s="414" t="s">
        <v>6627</v>
      </c>
      <c r="CU38" s="414">
        <v>2446044</v>
      </c>
      <c r="CV38" s="414" t="s">
        <v>3320</v>
      </c>
      <c r="CW38" s="414" t="s">
        <v>3320</v>
      </c>
      <c r="CX38" s="414" t="s">
        <v>3320</v>
      </c>
      <c r="CY38" s="414" t="s">
        <v>3320</v>
      </c>
      <c r="CZ38" s="414" t="s">
        <v>3320</v>
      </c>
      <c r="DA38" s="414" t="s">
        <v>3320</v>
      </c>
      <c r="DB38" s="414" t="s">
        <v>3320</v>
      </c>
      <c r="DC38" s="414" t="s">
        <v>3320</v>
      </c>
      <c r="DD38" s="414" t="s">
        <v>3320</v>
      </c>
      <c r="DE38" s="414" t="s">
        <v>3320</v>
      </c>
      <c r="DG38" s="414" t="s">
        <v>3320</v>
      </c>
      <c r="DH38" s="414" t="s">
        <v>3320</v>
      </c>
      <c r="DI38" s="414" t="s">
        <v>3320</v>
      </c>
      <c r="DJ38" s="414" t="s">
        <v>3320</v>
      </c>
      <c r="DK38" s="414" t="s">
        <v>3320</v>
      </c>
      <c r="DL38" s="414" t="s">
        <v>3320</v>
      </c>
      <c r="DM38" s="414" t="e">
        <f t="shared" si="26"/>
        <v>#VALUE!</v>
      </c>
      <c r="DN38" s="414" t="s">
        <v>3320</v>
      </c>
      <c r="DO38" s="414" t="s">
        <v>3320</v>
      </c>
      <c r="DP38" s="414" t="s">
        <v>3320</v>
      </c>
      <c r="DR38" s="414" t="s">
        <v>3320</v>
      </c>
      <c r="DS38" s="414" t="s">
        <v>3320</v>
      </c>
      <c r="DT38" s="414" t="s">
        <v>3320</v>
      </c>
      <c r="DU38" s="414" t="s">
        <v>3320</v>
      </c>
      <c r="DV38" s="414" t="s">
        <v>3320</v>
      </c>
      <c r="DW38" s="414" t="s">
        <v>3320</v>
      </c>
      <c r="DX38" s="414" t="s">
        <v>3320</v>
      </c>
      <c r="DY38" s="414" t="s">
        <v>3320</v>
      </c>
      <c r="DZ38" s="414" t="s">
        <v>3320</v>
      </c>
      <c r="EA38" s="414" t="s">
        <v>3320</v>
      </c>
      <c r="EB38" s="414" t="s">
        <v>3320</v>
      </c>
      <c r="EC38" s="414" t="s">
        <v>3320</v>
      </c>
      <c r="ED38" s="414" t="s">
        <v>3320</v>
      </c>
      <c r="EE38" s="414" t="s">
        <v>3320</v>
      </c>
      <c r="EF38" s="414" t="s">
        <v>3320</v>
      </c>
      <c r="EG38" s="414" t="s">
        <v>3320</v>
      </c>
      <c r="EH38" s="414" t="s">
        <v>3320</v>
      </c>
      <c r="EI38" s="414" t="s">
        <v>3320</v>
      </c>
      <c r="EJ38" s="414" t="s">
        <v>3320</v>
      </c>
      <c r="EK38" s="414" t="s">
        <v>3320</v>
      </c>
      <c r="EL38" s="414" t="s">
        <v>3320</v>
      </c>
      <c r="EM38" s="414" t="s">
        <v>3320</v>
      </c>
      <c r="EN38" s="414" t="s">
        <v>3320</v>
      </c>
      <c r="EO38" s="414" t="s">
        <v>3320</v>
      </c>
      <c r="EP38" s="414" t="s">
        <v>3320</v>
      </c>
      <c r="EQ38" s="414" t="s">
        <v>3320</v>
      </c>
      <c r="ER38" s="414" t="s">
        <v>3320</v>
      </c>
      <c r="ES38" s="414" t="s">
        <v>3320</v>
      </c>
      <c r="ET38" s="414" t="s">
        <v>3320</v>
      </c>
      <c r="EU38" s="414" t="s">
        <v>3320</v>
      </c>
      <c r="EV38" s="414" t="s">
        <v>3320</v>
      </c>
      <c r="EW38" s="414" t="s">
        <v>3320</v>
      </c>
      <c r="EX38" s="414" t="s">
        <v>3320</v>
      </c>
      <c r="EY38" s="414" t="s">
        <v>3320</v>
      </c>
      <c r="EZ38" s="414" t="s">
        <v>3320</v>
      </c>
      <c r="FA38" s="414" t="s">
        <v>3320</v>
      </c>
      <c r="FB38" s="414" t="s">
        <v>3320</v>
      </c>
      <c r="FC38" s="414" t="s">
        <v>3320</v>
      </c>
      <c r="FD38" s="414" t="s">
        <v>3320</v>
      </c>
      <c r="FE38" s="414" t="s">
        <v>3320</v>
      </c>
      <c r="FF38" s="414" t="s">
        <v>3320</v>
      </c>
      <c r="FG38" s="414" t="s">
        <v>3320</v>
      </c>
      <c r="FH38" s="414" t="s">
        <v>3320</v>
      </c>
      <c r="FI38" s="414" t="s">
        <v>3320</v>
      </c>
      <c r="FJ38" s="414" t="s">
        <v>3320</v>
      </c>
      <c r="FK38" s="414" t="s">
        <v>3320</v>
      </c>
      <c r="FL38" s="414" t="s">
        <v>3320</v>
      </c>
      <c r="FM38" s="414" t="s">
        <v>3320</v>
      </c>
      <c r="FN38" s="414" t="s">
        <v>3320</v>
      </c>
      <c r="FO38" s="421">
        <v>49808880</v>
      </c>
      <c r="FP38" s="421">
        <f t="shared" si="9"/>
        <v>49.808880000000002</v>
      </c>
      <c r="FQ38" s="414" t="s">
        <v>733</v>
      </c>
      <c r="FR38" s="414" t="s">
        <v>733</v>
      </c>
      <c r="FS38" s="414" t="s">
        <v>1214</v>
      </c>
      <c r="FT38" s="414" t="s">
        <v>733</v>
      </c>
      <c r="FU38" s="414" t="s">
        <v>2132</v>
      </c>
      <c r="FV38" s="414" t="s">
        <v>6628</v>
      </c>
      <c r="FW38" s="414" t="s">
        <v>6629</v>
      </c>
      <c r="FX38" s="422" t="s">
        <v>6625</v>
      </c>
      <c r="FY38" s="423">
        <v>115</v>
      </c>
      <c r="FZ38" s="414" t="s">
        <v>6630</v>
      </c>
      <c r="GA38" s="421">
        <v>48813000</v>
      </c>
      <c r="GB38" s="421">
        <v>5445000</v>
      </c>
      <c r="GC38" s="421">
        <v>2715</v>
      </c>
      <c r="GD38" s="421">
        <v>850</v>
      </c>
      <c r="GE38" s="414" t="s">
        <v>6631</v>
      </c>
      <c r="GF38" s="414" t="s">
        <v>733</v>
      </c>
      <c r="GG38" s="414" t="s">
        <v>1214</v>
      </c>
      <c r="GH38" s="414" t="s">
        <v>6632</v>
      </c>
      <c r="GI38" s="414" t="s">
        <v>1214</v>
      </c>
      <c r="GJ38" s="414" t="s">
        <v>1214</v>
      </c>
      <c r="GK38" s="414" t="s">
        <v>1214</v>
      </c>
      <c r="GL38" s="414" t="s">
        <v>733</v>
      </c>
      <c r="GM38" s="414" t="s">
        <v>1214</v>
      </c>
      <c r="GN38" s="424" t="s">
        <v>5676</v>
      </c>
      <c r="GO38" s="414" t="s">
        <v>3320</v>
      </c>
      <c r="GP38" s="414" t="s">
        <v>733</v>
      </c>
      <c r="GQ38" s="414" t="s">
        <v>5721</v>
      </c>
      <c r="GR38" s="414" t="s">
        <v>1214</v>
      </c>
      <c r="GS38" s="414" t="s">
        <v>1214</v>
      </c>
      <c r="GT38" s="414" t="s">
        <v>3320</v>
      </c>
      <c r="GU38" s="414" t="s">
        <v>3320</v>
      </c>
      <c r="GV38" s="414">
        <v>0</v>
      </c>
      <c r="GW38" s="414" t="s">
        <v>1214</v>
      </c>
      <c r="GX38" s="414" t="s">
        <v>1214</v>
      </c>
      <c r="GY38" s="414" t="s">
        <v>3320</v>
      </c>
      <c r="GZ38" s="414" t="s">
        <v>733</v>
      </c>
      <c r="HA38" s="414" t="s">
        <v>3320</v>
      </c>
      <c r="HB38" s="414" t="s">
        <v>6633</v>
      </c>
      <c r="HC38" s="414" t="s">
        <v>6634</v>
      </c>
      <c r="HD38" s="414" t="s">
        <v>5952</v>
      </c>
      <c r="HE38" s="414" t="s">
        <v>5684</v>
      </c>
      <c r="HF38" s="414" t="s">
        <v>5684</v>
      </c>
      <c r="HG38" s="414" t="s">
        <v>733</v>
      </c>
      <c r="HH38" s="414" t="s">
        <v>1214</v>
      </c>
      <c r="HI38" s="414" t="s">
        <v>12716</v>
      </c>
      <c r="HJ38" s="414" t="s">
        <v>12717</v>
      </c>
      <c r="HK38" s="414" t="s">
        <v>5685</v>
      </c>
      <c r="HL38" s="414" t="s">
        <v>3320</v>
      </c>
      <c r="HM38" s="414" t="s">
        <v>3320</v>
      </c>
      <c r="HN38" s="414" t="s">
        <v>3320</v>
      </c>
      <c r="HO38" s="414" t="s">
        <v>3320</v>
      </c>
      <c r="HP38" s="414" t="s">
        <v>3320</v>
      </c>
      <c r="HQ38" s="414" t="s">
        <v>3320</v>
      </c>
      <c r="HR38" s="414" t="s">
        <v>3320</v>
      </c>
      <c r="HS38" s="414" t="s">
        <v>3320</v>
      </c>
      <c r="HT38" s="414" t="s">
        <v>3320</v>
      </c>
      <c r="HU38" s="414" t="s">
        <v>3320</v>
      </c>
      <c r="HV38" s="414" t="s">
        <v>3320</v>
      </c>
      <c r="HW38" s="414" t="s">
        <v>3320</v>
      </c>
      <c r="HX38" s="414" t="s">
        <v>3320</v>
      </c>
      <c r="HY38" s="414" t="s">
        <v>3320</v>
      </c>
      <c r="HZ38" s="414" t="s">
        <v>3320</v>
      </c>
      <c r="IA38" s="414" t="s">
        <v>3320</v>
      </c>
      <c r="IB38" s="414" t="s">
        <v>3320</v>
      </c>
      <c r="IC38" s="414" t="s">
        <v>3320</v>
      </c>
      <c r="ID38" s="414" t="s">
        <v>3320</v>
      </c>
      <c r="IE38" s="414" t="s">
        <v>3320</v>
      </c>
      <c r="IF38" s="414" t="s">
        <v>3320</v>
      </c>
      <c r="IG38" s="414" t="s">
        <v>3320</v>
      </c>
      <c r="IH38" s="414" t="s">
        <v>3320</v>
      </c>
      <c r="II38" s="414" t="s">
        <v>3320</v>
      </c>
      <c r="IJ38" s="414" t="s">
        <v>3320</v>
      </c>
      <c r="IK38" s="414" t="s">
        <v>3320</v>
      </c>
      <c r="IL38" s="414" t="s">
        <v>3320</v>
      </c>
      <c r="IM38" s="414" t="s">
        <v>3320</v>
      </c>
      <c r="IN38" s="414" t="s">
        <v>3320</v>
      </c>
      <c r="IO38" s="414" t="s">
        <v>3320</v>
      </c>
      <c r="IP38" s="414" t="s">
        <v>3320</v>
      </c>
      <c r="IQ38" s="414" t="s">
        <v>3320</v>
      </c>
      <c r="IR38" s="414" t="s">
        <v>3320</v>
      </c>
      <c r="IS38" s="414" t="s">
        <v>3320</v>
      </c>
      <c r="IT38" s="414" t="s">
        <v>3320</v>
      </c>
      <c r="IU38" s="414" t="s">
        <v>3320</v>
      </c>
      <c r="IV38" s="414" t="s">
        <v>3320</v>
      </c>
      <c r="IW38" s="414" t="s">
        <v>3320</v>
      </c>
      <c r="IY38" s="415"/>
      <c r="IZ38" s="415"/>
      <c r="JB38" s="414" t="str">
        <f>IFERROR(VLOOKUP($E38,'[12]Resumen costos RNT id'!$D:$J,3,0),"")</f>
        <v/>
      </c>
      <c r="JC38" s="421" t="str">
        <f>IFERROR(VLOOKUP($E38,'[12]Resumen costos RNT id'!$D:$J,4,0),"")</f>
        <v/>
      </c>
      <c r="JD38" s="421" t="str">
        <f>IFERROR(VLOOKUP($E38,'[12]Resumen costos RNT id'!$D:$J,5,0),"")</f>
        <v/>
      </c>
      <c r="JE38" s="421" t="str">
        <f>IFERROR(VLOOKUP($E38,'[12]Resumen costos RNT id'!$D:$J,6,0),"")</f>
        <v/>
      </c>
      <c r="JF38" s="416" t="str">
        <f>IFERROR(VLOOKUP($E38,'[12]Resumen costos RNT id'!$D:$J,7,0),"")</f>
        <v/>
      </c>
      <c r="JG38" s="428" t="str">
        <f t="shared" si="10"/>
        <v/>
      </c>
      <c r="JH38" s="428" t="str">
        <f t="shared" si="11"/>
        <v/>
      </c>
      <c r="JI38" s="428" t="str">
        <f t="shared" si="11"/>
        <v/>
      </c>
      <c r="JJ38" s="428">
        <f t="shared" si="12"/>
        <v>0</v>
      </c>
      <c r="JK38" s="428">
        <f t="shared" si="13"/>
        <v>0</v>
      </c>
      <c r="JL38" s="414" t="s">
        <v>202</v>
      </c>
      <c r="JO38" s="414" t="s">
        <v>202</v>
      </c>
      <c r="JP38" s="414">
        <v>5</v>
      </c>
      <c r="JQ38" s="414">
        <f t="shared" si="28"/>
        <v>0</v>
      </c>
      <c r="JR38" s="429" t="str">
        <f>IFERROR(VLOOKUP($E38,'[13]Actualización de costos CENACE'!$A:$G,2,0),"")</f>
        <v/>
      </c>
      <c r="JS38" s="429" t="str">
        <f>IFERROR(VLOOKUP($E38,'[13]Actualización de costos CENACE'!$A:$G,3,0),"")</f>
        <v/>
      </c>
      <c r="JT38" s="429" t="str">
        <f>IFERROR(VLOOKUP($E38,'[13]Actualización de costos CENACE'!$A:$G,4,0),"")</f>
        <v/>
      </c>
      <c r="JU38" s="429" t="str">
        <f>IFERROR(VLOOKUP($E38,'[13]Actualización de costos CENACE'!$A:$G,5,0),"")</f>
        <v/>
      </c>
      <c r="JV38" s="429" t="str">
        <f>IFERROR(VLOOKUP($E38,'[13]Actualización de costos CENACE'!$A:$G,6,0),"")</f>
        <v/>
      </c>
      <c r="JW38" s="430" t="str">
        <f>IFERROR(VLOOKUP($E38,'[13]Din Costos CFE'!$J$7:$AG$150,JW$1,0),"")</f>
        <v/>
      </c>
      <c r="JX38" s="430" t="str">
        <f>IFERROR(VLOOKUP($E38,'[13]Din Costos CFE'!$J$7:$AG$150,JX$1,0),"")</f>
        <v/>
      </c>
      <c r="JY38" s="430" t="str">
        <f>IFERROR(VLOOKUP($E38,'[13]Din Costos CFE'!$J$7:$AG$150,JY$1,0),"")</f>
        <v/>
      </c>
      <c r="JZ38" s="430" t="str">
        <f>IFERROR(VLOOKUP($E38,'[13]Din Costos CFE'!$J$7:$AG$150,JZ$1,0),"")</f>
        <v/>
      </c>
      <c r="KA38" s="430" t="str">
        <f>IFERROR(VLOOKUP($E38,'[13]Din Costos CFE'!$J$7:$AG$150,KA$1,0),"")</f>
        <v/>
      </c>
      <c r="KB38" s="430" t="str">
        <f>IFERROR(VLOOKUP($E38,'[13]Din Costos CFE'!$J$7:$AG$150,KB$1,0),"")</f>
        <v/>
      </c>
      <c r="KC38" s="430" t="str">
        <f>IFERROR(VLOOKUP($E38,'[13]Din Costos CFE'!$J$7:$AG$150,KC$1,0),"")</f>
        <v/>
      </c>
      <c r="KD38" s="430" t="str">
        <f>IFERROR(VLOOKUP($E38,'[13]Din Costos CFE'!$J$7:$AG$150,KD$1,0),"")</f>
        <v/>
      </c>
      <c r="KE38" s="430" t="str">
        <f>IFERROR(VLOOKUP($E38,'[13]Din Costos CFE'!$J$7:$AG$150,KE$1,0),"")</f>
        <v/>
      </c>
      <c r="KF38" s="430" t="str">
        <f>IFERROR(VLOOKUP($E38,'[13]Din Costos CFE'!$J$7:$AG$150,KF$1,0),"")</f>
        <v/>
      </c>
      <c r="KG38" s="430" t="str">
        <f>IFERROR(VLOOKUP($E38,'[13]Din Costos CFE'!$J$7:$AG$150,KG$1,0),"")</f>
        <v/>
      </c>
      <c r="KH38" s="430" t="str">
        <f>IFERROR(VLOOKUP($E38,'[13]Din Costos CFE'!$J$7:$AG$150,KH$1,0),"")</f>
        <v/>
      </c>
      <c r="KI38" s="430" t="str">
        <f>IFERROR(VLOOKUP($E38,'[13]Din Costos CFE'!$J$7:$AG$150,KI$1,0),"")</f>
        <v/>
      </c>
      <c r="KJ38" s="430" t="str">
        <f>IFERROR(VLOOKUP($E38,'[13]Din Costos CFE'!$J$7:$AG$150,KJ$1,0),"")</f>
        <v/>
      </c>
      <c r="KK38" s="430" t="str">
        <f>IFERROR(VLOOKUP($E38,'[13]Din Costos CFE'!$J$7:$AG$150,KK$1,0),"")</f>
        <v/>
      </c>
      <c r="KL38" s="430" t="str">
        <f>IFERROR(VLOOKUP($E38,'[13]Din Costos CFE'!$J$7:$AG$150,KL$1,0),"")</f>
        <v/>
      </c>
      <c r="KM38" s="430" t="str">
        <f>IFERROR(VLOOKUP($E38,'[13]Din Costos CFE'!$J$7:$AG$150,KM$1,0),"")</f>
        <v/>
      </c>
      <c r="KN38" s="430" t="str">
        <f>IFERROR(VLOOKUP($E38,'[13]Din Costos CFE'!$J$7:$AG$150,KN$1,0),"")</f>
        <v/>
      </c>
      <c r="KO38" s="431">
        <f t="shared" si="15"/>
        <v>0</v>
      </c>
      <c r="KP38" s="431">
        <f t="shared" si="16"/>
        <v>0</v>
      </c>
      <c r="KQ38" s="431">
        <f t="shared" si="17"/>
        <v>0</v>
      </c>
      <c r="KR38" s="432" t="str">
        <f>IFERROR(VLOOKUP($E38,'[13]Din Costos CFE'!$A$6:$G$150,4,0),"")</f>
        <v/>
      </c>
      <c r="KS38" s="432" t="str">
        <f>IFERROR(VLOOKUP($E38,'[13]Din Costos CFE'!$A$6:$G$150,5,0),"")</f>
        <v/>
      </c>
      <c r="KT38" s="432" t="str">
        <f>IFERROR(VLOOKUP($E38,'[13]Din Costos CFE'!$A$6:$G$150,6,0),"")</f>
        <v/>
      </c>
      <c r="KU38" s="433" t="str">
        <f t="shared" si="18"/>
        <v/>
      </c>
      <c r="KV38" s="434" t="str">
        <f t="shared" si="19"/>
        <v/>
      </c>
      <c r="KW38" s="435" t="str">
        <f t="shared" si="20"/>
        <v/>
      </c>
      <c r="KX38" s="435"/>
      <c r="KY38" s="436" t="str">
        <f>IFERROR(VLOOKUP($E38,'[13]Detalle Costos CENACE'!$E:$IT,248,0),"")</f>
        <v/>
      </c>
      <c r="KZ38" s="414">
        <f t="shared" si="21"/>
        <v>50</v>
      </c>
      <c r="LA38" s="434" t="str">
        <f t="shared" si="22"/>
        <v/>
      </c>
      <c r="LB38" s="434" t="str">
        <f t="shared" si="23"/>
        <v/>
      </c>
      <c r="LC38" s="414">
        <f t="shared" si="24"/>
        <v>1</v>
      </c>
      <c r="LD38" s="429" t="str">
        <f>IFERROR(VLOOKUP($E38,'[13]Actualización de costos CENACE'!$A:$G,7,0),"")</f>
        <v/>
      </c>
      <c r="LE38" s="449" t="s">
        <v>6635</v>
      </c>
      <c r="LF38" s="414" t="s">
        <v>6636</v>
      </c>
    </row>
    <row r="39" spans="1:319" s="414" customFormat="1" ht="15" customHeight="1">
      <c r="A39" s="413" t="s">
        <v>5638</v>
      </c>
      <c r="B39" s="414">
        <v>409</v>
      </c>
      <c r="C39" s="414" t="s">
        <v>6637</v>
      </c>
      <c r="D39" s="414" t="s">
        <v>6638</v>
      </c>
      <c r="E39" s="414">
        <v>409</v>
      </c>
      <c r="F39" s="414">
        <v>76</v>
      </c>
      <c r="G39" s="414" t="s">
        <v>1867</v>
      </c>
      <c r="H39" s="414" t="s">
        <v>6639</v>
      </c>
      <c r="I39" s="415" t="s">
        <v>5782</v>
      </c>
      <c r="J39" s="415">
        <v>1</v>
      </c>
      <c r="K39" s="415" t="str">
        <f t="shared" si="27"/>
        <v>Sí</v>
      </c>
      <c r="L39" s="415"/>
      <c r="M39" s="415" t="str">
        <f t="shared" si="29"/>
        <v>3a</v>
      </c>
      <c r="N39" s="415"/>
      <c r="O39" s="415"/>
      <c r="P39" s="415"/>
      <c r="Q39" s="415">
        <v>1</v>
      </c>
      <c r="R39" s="415" t="str">
        <f t="shared" si="3"/>
        <v>Sí</v>
      </c>
      <c r="S39" s="415"/>
      <c r="T39" s="415"/>
      <c r="U39" s="415"/>
      <c r="V39" s="414" t="s">
        <v>5240</v>
      </c>
      <c r="W39" s="414" t="s">
        <v>5643</v>
      </c>
      <c r="X39" s="414">
        <f t="shared" si="30"/>
        <v>1</v>
      </c>
      <c r="Y39" s="414">
        <f t="shared" si="5"/>
        <v>99.9</v>
      </c>
      <c r="Z39" s="416" t="str">
        <f t="shared" si="6"/>
        <v/>
      </c>
      <c r="AA39" s="416">
        <f t="shared" si="7"/>
        <v>0</v>
      </c>
      <c r="AB39" s="417">
        <f t="shared" si="8"/>
        <v>0</v>
      </c>
      <c r="AC39" s="414" t="s">
        <v>489</v>
      </c>
      <c r="AD39" s="414" t="s">
        <v>6500</v>
      </c>
      <c r="AE39" s="414" t="e">
        <f>+VLOOKUP($D39,'[12]Ramón Países '!$A:$E,4,0)</f>
        <v>#N/A</v>
      </c>
      <c r="AF39" s="414" t="s">
        <v>5646</v>
      </c>
      <c r="AG39" s="414" t="e">
        <f>+VLOOKUP($D39,'[12]Ramón Países '!$A:$E,5,0)</f>
        <v>#N/A</v>
      </c>
      <c r="AH39" s="414" t="s">
        <v>489</v>
      </c>
      <c r="AI39" s="414" t="s">
        <v>6501</v>
      </c>
      <c r="AJ39" s="414" t="s">
        <v>6640</v>
      </c>
      <c r="AK39" s="414" t="s">
        <v>6502</v>
      </c>
      <c r="AL39" s="414" t="s">
        <v>6503</v>
      </c>
      <c r="AM39" s="414" t="s">
        <v>6504</v>
      </c>
      <c r="AN39" s="414" t="s">
        <v>3320</v>
      </c>
      <c r="AO39" s="414" t="s">
        <v>6505</v>
      </c>
      <c r="AP39" s="414" t="s">
        <v>5698</v>
      </c>
      <c r="AQ39" s="414" t="s">
        <v>6641</v>
      </c>
      <c r="AR39" s="414" t="s">
        <v>6642</v>
      </c>
      <c r="AS39" s="414" t="s">
        <v>6508</v>
      </c>
      <c r="AT39" s="414" t="s">
        <v>733</v>
      </c>
      <c r="AU39" s="414" t="s">
        <v>733</v>
      </c>
      <c r="AV39" s="414" t="s">
        <v>733</v>
      </c>
      <c r="AW39" s="414" t="s">
        <v>3320</v>
      </c>
      <c r="AX39" s="414" t="s">
        <v>6509</v>
      </c>
      <c r="AY39" s="414" t="s">
        <v>1214</v>
      </c>
      <c r="AZ39" s="414" t="s">
        <v>6643</v>
      </c>
      <c r="BA39" s="414" t="s">
        <v>6511</v>
      </c>
      <c r="BB39" s="414" t="s">
        <v>6512</v>
      </c>
      <c r="BC39" s="414" t="s">
        <v>6513</v>
      </c>
      <c r="BD39" s="414" t="s">
        <v>6644</v>
      </c>
      <c r="BE39" s="414" t="s">
        <v>6645</v>
      </c>
      <c r="BF39" s="415" t="s">
        <v>1214</v>
      </c>
      <c r="BG39" s="414" t="s">
        <v>3320</v>
      </c>
      <c r="BI39" s="414" t="s">
        <v>5747</v>
      </c>
      <c r="BJ39" s="414" t="s">
        <v>5747</v>
      </c>
      <c r="BK39" s="414" t="s">
        <v>6646</v>
      </c>
      <c r="BL39" s="414" t="s">
        <v>6647</v>
      </c>
      <c r="BM39" s="415">
        <v>115</v>
      </c>
      <c r="BN39" s="414" t="s">
        <v>5665</v>
      </c>
      <c r="BO39" s="418" t="s">
        <v>12718</v>
      </c>
      <c r="BP39" s="414">
        <v>24</v>
      </c>
      <c r="BQ39" s="414">
        <v>2029</v>
      </c>
      <c r="BR39" s="414">
        <v>99.9</v>
      </c>
      <c r="BS39" s="415">
        <v>99.9</v>
      </c>
      <c r="BT39" s="414" t="s">
        <v>5666</v>
      </c>
      <c r="BU39" s="414">
        <v>27</v>
      </c>
      <c r="BV39" s="415">
        <v>275.77999999999997</v>
      </c>
      <c r="BW39" s="419">
        <v>0.31513248408225575</v>
      </c>
      <c r="BX39" s="420" t="s">
        <v>910</v>
      </c>
      <c r="BY39" s="414" t="s">
        <v>733</v>
      </c>
      <c r="CA39" s="414">
        <v>26.56</v>
      </c>
      <c r="CB39" s="414" t="s">
        <v>1214</v>
      </c>
      <c r="CC39" s="414">
        <v>600</v>
      </c>
      <c r="CD39" s="414" t="s">
        <v>5667</v>
      </c>
      <c r="CE39" s="414" t="s">
        <v>5801</v>
      </c>
      <c r="CF39" s="414" t="s">
        <v>3320</v>
      </c>
      <c r="CG39" s="414" t="s">
        <v>733</v>
      </c>
      <c r="CH39" s="414" t="s">
        <v>733</v>
      </c>
      <c r="CI39" s="414">
        <v>2326.66</v>
      </c>
      <c r="CJ39" s="414">
        <v>2234.6799999999998</v>
      </c>
      <c r="CK39" s="414" t="s">
        <v>6441</v>
      </c>
      <c r="CL39" s="414">
        <v>365</v>
      </c>
      <c r="CM39" s="414">
        <v>90</v>
      </c>
      <c r="CN39" s="414">
        <v>99</v>
      </c>
      <c r="CO39" s="414">
        <v>30</v>
      </c>
      <c r="CP39" s="414" t="s">
        <v>12719</v>
      </c>
      <c r="CQ39" s="414">
        <f t="shared" si="25"/>
        <v>2027</v>
      </c>
      <c r="CR39" s="414">
        <v>0.5</v>
      </c>
      <c r="CS39" s="414">
        <v>100</v>
      </c>
      <c r="CT39" s="414" t="s">
        <v>6648</v>
      </c>
      <c r="CU39" s="414">
        <v>4402959.88</v>
      </c>
      <c r="CV39" s="414" t="s">
        <v>3320</v>
      </c>
      <c r="CW39" s="414" t="s">
        <v>3320</v>
      </c>
      <c r="CX39" s="414" t="s">
        <v>3320</v>
      </c>
      <c r="CY39" s="414" t="s">
        <v>3320</v>
      </c>
      <c r="CZ39" s="414" t="s">
        <v>3320</v>
      </c>
      <c r="DA39" s="414" t="s">
        <v>3320</v>
      </c>
      <c r="DB39" s="414" t="s">
        <v>3320</v>
      </c>
      <c r="DC39" s="414" t="s">
        <v>3320</v>
      </c>
      <c r="DD39" s="414" t="s">
        <v>3320</v>
      </c>
      <c r="DE39" s="414" t="s">
        <v>3320</v>
      </c>
      <c r="DG39" s="414" t="s">
        <v>3320</v>
      </c>
      <c r="DH39" s="414" t="s">
        <v>3320</v>
      </c>
      <c r="DI39" s="414" t="s">
        <v>3320</v>
      </c>
      <c r="DJ39" s="414" t="s">
        <v>3320</v>
      </c>
      <c r="DK39" s="414" t="s">
        <v>3320</v>
      </c>
      <c r="DL39" s="414" t="s">
        <v>3320</v>
      </c>
      <c r="DM39" s="414" t="e">
        <f t="shared" si="26"/>
        <v>#VALUE!</v>
      </c>
      <c r="DN39" s="414" t="s">
        <v>3320</v>
      </c>
      <c r="DO39" s="414" t="s">
        <v>3320</v>
      </c>
      <c r="DP39" s="414" t="s">
        <v>3320</v>
      </c>
      <c r="DR39" s="414" t="s">
        <v>3320</v>
      </c>
      <c r="DS39" s="414" t="s">
        <v>3320</v>
      </c>
      <c r="DT39" s="414" t="s">
        <v>3320</v>
      </c>
      <c r="DU39" s="414" t="s">
        <v>3320</v>
      </c>
      <c r="DV39" s="414" t="s">
        <v>3320</v>
      </c>
      <c r="DW39" s="414" t="s">
        <v>3320</v>
      </c>
      <c r="DX39" s="414" t="s">
        <v>3320</v>
      </c>
      <c r="DY39" s="414" t="s">
        <v>3320</v>
      </c>
      <c r="DZ39" s="414" t="s">
        <v>3320</v>
      </c>
      <c r="EA39" s="414" t="s">
        <v>3320</v>
      </c>
      <c r="EB39" s="414" t="s">
        <v>3320</v>
      </c>
      <c r="EC39" s="414" t="s">
        <v>3320</v>
      </c>
      <c r="ED39" s="414" t="s">
        <v>3320</v>
      </c>
      <c r="EE39" s="414" t="s">
        <v>3320</v>
      </c>
      <c r="EF39" s="414" t="s">
        <v>3320</v>
      </c>
      <c r="EG39" s="414" t="s">
        <v>3320</v>
      </c>
      <c r="EH39" s="414" t="s">
        <v>3320</v>
      </c>
      <c r="EI39" s="414" t="s">
        <v>3320</v>
      </c>
      <c r="EJ39" s="414" t="s">
        <v>3320</v>
      </c>
      <c r="EK39" s="414" t="s">
        <v>3320</v>
      </c>
      <c r="EL39" s="414" t="s">
        <v>3320</v>
      </c>
      <c r="EM39" s="414" t="s">
        <v>3320</v>
      </c>
      <c r="EN39" s="414" t="s">
        <v>3320</v>
      </c>
      <c r="EO39" s="414" t="s">
        <v>3320</v>
      </c>
      <c r="EP39" s="414" t="s">
        <v>3320</v>
      </c>
      <c r="EQ39" s="414" t="s">
        <v>3320</v>
      </c>
      <c r="ER39" s="414" t="s">
        <v>3320</v>
      </c>
      <c r="ES39" s="414" t="s">
        <v>3320</v>
      </c>
      <c r="ET39" s="414" t="s">
        <v>3320</v>
      </c>
      <c r="EU39" s="414" t="s">
        <v>3320</v>
      </c>
      <c r="EV39" s="414" t="s">
        <v>3320</v>
      </c>
      <c r="EW39" s="414" t="s">
        <v>3320</v>
      </c>
      <c r="EX39" s="414" t="s">
        <v>3320</v>
      </c>
      <c r="EY39" s="414" t="s">
        <v>3320</v>
      </c>
      <c r="EZ39" s="414" t="s">
        <v>3320</v>
      </c>
      <c r="FA39" s="414" t="s">
        <v>3320</v>
      </c>
      <c r="FB39" s="414" t="s">
        <v>3320</v>
      </c>
      <c r="FC39" s="414" t="s">
        <v>3320</v>
      </c>
      <c r="FD39" s="414" t="s">
        <v>3320</v>
      </c>
      <c r="FE39" s="414" t="s">
        <v>3320</v>
      </c>
      <c r="FF39" s="414" t="s">
        <v>3320</v>
      </c>
      <c r="FG39" s="414" t="s">
        <v>3320</v>
      </c>
      <c r="FH39" s="414" t="s">
        <v>3320</v>
      </c>
      <c r="FI39" s="414" t="s">
        <v>3320</v>
      </c>
      <c r="FJ39" s="414" t="s">
        <v>3320</v>
      </c>
      <c r="FK39" s="414" t="s">
        <v>3320</v>
      </c>
      <c r="FL39" s="414" t="s">
        <v>3320</v>
      </c>
      <c r="FM39" s="414" t="s">
        <v>3320</v>
      </c>
      <c r="FN39" s="414" t="s">
        <v>3320</v>
      </c>
      <c r="FO39" s="421">
        <v>89341740</v>
      </c>
      <c r="FP39" s="421">
        <f t="shared" si="9"/>
        <v>89.341740000000001</v>
      </c>
      <c r="FQ39" s="414" t="s">
        <v>1214</v>
      </c>
      <c r="FR39" s="414" t="s">
        <v>733</v>
      </c>
      <c r="FS39" s="414" t="s">
        <v>733</v>
      </c>
      <c r="FT39" s="414" t="s">
        <v>733</v>
      </c>
      <c r="FU39" s="414" t="s">
        <v>1866</v>
      </c>
      <c r="FV39" s="414" t="s">
        <v>6649</v>
      </c>
      <c r="FW39" s="414" t="s">
        <v>6650</v>
      </c>
      <c r="FX39" s="422" t="s">
        <v>6647</v>
      </c>
      <c r="FY39" s="423">
        <v>115</v>
      </c>
      <c r="FZ39" s="414" t="s">
        <v>6651</v>
      </c>
      <c r="GA39" s="421">
        <v>83233100</v>
      </c>
      <c r="GB39" s="421">
        <v>10879110</v>
      </c>
      <c r="GC39" s="421">
        <v>2715</v>
      </c>
      <c r="GD39" s="421">
        <v>850</v>
      </c>
      <c r="GE39" s="414" t="s">
        <v>6522</v>
      </c>
      <c r="GF39" s="414" t="s">
        <v>733</v>
      </c>
      <c r="GG39" s="414" t="s">
        <v>1214</v>
      </c>
      <c r="GH39" s="414" t="s">
        <v>6652</v>
      </c>
      <c r="GI39" s="414" t="s">
        <v>1214</v>
      </c>
      <c r="GJ39" s="414" t="s">
        <v>1214</v>
      </c>
      <c r="GK39" s="414" t="s">
        <v>1214</v>
      </c>
      <c r="GL39" s="414" t="s">
        <v>733</v>
      </c>
      <c r="GM39" s="414" t="s">
        <v>1214</v>
      </c>
      <c r="GN39" s="424" t="s">
        <v>5676</v>
      </c>
      <c r="GO39" s="414" t="s">
        <v>3320</v>
      </c>
      <c r="GP39" s="414" t="s">
        <v>733</v>
      </c>
      <c r="GQ39" s="414" t="s">
        <v>5721</v>
      </c>
      <c r="GR39" s="414" t="s">
        <v>1214</v>
      </c>
      <c r="GS39" s="414" t="s">
        <v>1214</v>
      </c>
      <c r="GT39" s="414" t="s">
        <v>3320</v>
      </c>
      <c r="GU39" s="414" t="s">
        <v>3320</v>
      </c>
      <c r="GV39" s="414">
        <v>0</v>
      </c>
      <c r="GW39" s="414" t="s">
        <v>1214</v>
      </c>
      <c r="GX39" s="414" t="s">
        <v>1214</v>
      </c>
      <c r="GY39" s="414" t="s">
        <v>3320</v>
      </c>
      <c r="GZ39" s="414" t="s">
        <v>733</v>
      </c>
      <c r="HA39" s="414" t="s">
        <v>3320</v>
      </c>
      <c r="HB39" s="414" t="s">
        <v>6653</v>
      </c>
      <c r="HC39" s="414" t="s">
        <v>6654</v>
      </c>
      <c r="HD39" s="414" t="s">
        <v>5683</v>
      </c>
      <c r="HE39" s="414" t="s">
        <v>5952</v>
      </c>
      <c r="HF39" s="414" t="s">
        <v>5684</v>
      </c>
      <c r="HG39" s="414" t="s">
        <v>733</v>
      </c>
      <c r="HH39" s="414" t="s">
        <v>1214</v>
      </c>
      <c r="HI39" s="414" t="s">
        <v>12720</v>
      </c>
      <c r="HJ39" s="414" t="s">
        <v>12721</v>
      </c>
      <c r="HK39" s="414" t="s">
        <v>5685</v>
      </c>
      <c r="HL39" s="414" t="s">
        <v>3320</v>
      </c>
      <c r="HM39" s="414" t="s">
        <v>3320</v>
      </c>
      <c r="HN39" s="414" t="s">
        <v>3320</v>
      </c>
      <c r="HO39" s="414" t="s">
        <v>3320</v>
      </c>
      <c r="HP39" s="414" t="s">
        <v>3320</v>
      </c>
      <c r="HQ39" s="414" t="s">
        <v>3320</v>
      </c>
      <c r="HR39" s="414" t="s">
        <v>3320</v>
      </c>
      <c r="HS39" s="414" t="s">
        <v>3320</v>
      </c>
      <c r="HT39" s="414" t="s">
        <v>3320</v>
      </c>
      <c r="HU39" s="414" t="s">
        <v>3320</v>
      </c>
      <c r="HV39" s="414" t="s">
        <v>3320</v>
      </c>
      <c r="HW39" s="414" t="s">
        <v>3320</v>
      </c>
      <c r="HX39" s="414" t="s">
        <v>3320</v>
      </c>
      <c r="HY39" s="414" t="s">
        <v>3320</v>
      </c>
      <c r="HZ39" s="414" t="s">
        <v>3320</v>
      </c>
      <c r="IA39" s="414" t="s">
        <v>3320</v>
      </c>
      <c r="IB39" s="414" t="s">
        <v>3320</v>
      </c>
      <c r="IC39" s="414" t="s">
        <v>3320</v>
      </c>
      <c r="ID39" s="414" t="s">
        <v>3320</v>
      </c>
      <c r="IE39" s="414" t="s">
        <v>3320</v>
      </c>
      <c r="IF39" s="414" t="s">
        <v>3320</v>
      </c>
      <c r="IG39" s="414" t="s">
        <v>3320</v>
      </c>
      <c r="IH39" s="414" t="s">
        <v>3320</v>
      </c>
      <c r="II39" s="414" t="s">
        <v>3320</v>
      </c>
      <c r="IJ39" s="414" t="s">
        <v>3320</v>
      </c>
      <c r="IK39" s="414" t="s">
        <v>3320</v>
      </c>
      <c r="IL39" s="414" t="s">
        <v>3320</v>
      </c>
      <c r="IM39" s="414" t="s">
        <v>3320</v>
      </c>
      <c r="IN39" s="414" t="s">
        <v>3320</v>
      </c>
      <c r="IO39" s="414" t="s">
        <v>3320</v>
      </c>
      <c r="IP39" s="414" t="s">
        <v>3320</v>
      </c>
      <c r="IQ39" s="414" t="s">
        <v>3320</v>
      </c>
      <c r="IR39" s="414" t="s">
        <v>3320</v>
      </c>
      <c r="IS39" s="414" t="s">
        <v>3320</v>
      </c>
      <c r="IT39" s="414" t="s">
        <v>3320</v>
      </c>
      <c r="IU39" s="414" t="s">
        <v>3320</v>
      </c>
      <c r="IV39" s="414" t="s">
        <v>3320</v>
      </c>
      <c r="IW39" s="414" t="s">
        <v>3320</v>
      </c>
      <c r="IY39" s="415"/>
      <c r="IZ39" s="415"/>
      <c r="JB39" s="414" t="str">
        <f>IFERROR(VLOOKUP($E39,'[12]Resumen costos RNT id'!$D:$J,3,0),"")</f>
        <v/>
      </c>
      <c r="JC39" s="421" t="str">
        <f>IFERROR(VLOOKUP($E39,'[12]Resumen costos RNT id'!$D:$J,4,0),"")</f>
        <v/>
      </c>
      <c r="JD39" s="421" t="str">
        <f>IFERROR(VLOOKUP($E39,'[12]Resumen costos RNT id'!$D:$J,5,0),"")</f>
        <v/>
      </c>
      <c r="JE39" s="421" t="str">
        <f>IFERROR(VLOOKUP($E39,'[12]Resumen costos RNT id'!$D:$J,6,0),"")</f>
        <v/>
      </c>
      <c r="JF39" s="416" t="str">
        <f>IFERROR(VLOOKUP($E39,'[12]Resumen costos RNT id'!$D:$J,7,0),"")</f>
        <v/>
      </c>
      <c r="JG39" s="428" t="str">
        <f t="shared" si="10"/>
        <v/>
      </c>
      <c r="JH39" s="428" t="str">
        <f t="shared" si="11"/>
        <v/>
      </c>
      <c r="JI39" s="428" t="str">
        <f t="shared" si="11"/>
        <v/>
      </c>
      <c r="JJ39" s="428">
        <f t="shared" si="12"/>
        <v>0</v>
      </c>
      <c r="JK39" s="428">
        <f t="shared" si="13"/>
        <v>0</v>
      </c>
      <c r="JL39" s="414" t="s">
        <v>202</v>
      </c>
      <c r="JO39" s="414" t="s">
        <v>202</v>
      </c>
      <c r="JP39" s="414">
        <v>7</v>
      </c>
      <c r="JQ39" s="414">
        <f t="shared" si="28"/>
        <v>0</v>
      </c>
      <c r="JR39" s="429" t="str">
        <f>IFERROR(VLOOKUP($E39,'[13]Actualización de costos CENACE'!$A:$G,2,0),"")</f>
        <v/>
      </c>
      <c r="JS39" s="429" t="str">
        <f>IFERROR(VLOOKUP($E39,'[13]Actualización de costos CENACE'!$A:$G,3,0),"")</f>
        <v/>
      </c>
      <c r="JT39" s="429" t="str">
        <f>IFERROR(VLOOKUP($E39,'[13]Actualización de costos CENACE'!$A:$G,4,0),"")</f>
        <v/>
      </c>
      <c r="JU39" s="429" t="str">
        <f>IFERROR(VLOOKUP($E39,'[13]Actualización de costos CENACE'!$A:$G,5,0),"")</f>
        <v/>
      </c>
      <c r="JV39" s="429" t="str">
        <f>IFERROR(VLOOKUP($E39,'[13]Actualización de costos CENACE'!$A:$G,6,0),"")</f>
        <v/>
      </c>
      <c r="JW39" s="430" t="str">
        <f>IFERROR(VLOOKUP($E39,'[13]Din Costos CFE'!$J$7:$AG$150,JW$1,0),"")</f>
        <v/>
      </c>
      <c r="JX39" s="430" t="str">
        <f>IFERROR(VLOOKUP($E39,'[13]Din Costos CFE'!$J$7:$AG$150,JX$1,0),"")</f>
        <v/>
      </c>
      <c r="JY39" s="430" t="str">
        <f>IFERROR(VLOOKUP($E39,'[13]Din Costos CFE'!$J$7:$AG$150,JY$1,0),"")</f>
        <v/>
      </c>
      <c r="JZ39" s="430" t="str">
        <f>IFERROR(VLOOKUP($E39,'[13]Din Costos CFE'!$J$7:$AG$150,JZ$1,0),"")</f>
        <v/>
      </c>
      <c r="KA39" s="430" t="str">
        <f>IFERROR(VLOOKUP($E39,'[13]Din Costos CFE'!$J$7:$AG$150,KA$1,0),"")</f>
        <v/>
      </c>
      <c r="KB39" s="430" t="str">
        <f>IFERROR(VLOOKUP($E39,'[13]Din Costos CFE'!$J$7:$AG$150,KB$1,0),"")</f>
        <v/>
      </c>
      <c r="KC39" s="430" t="str">
        <f>IFERROR(VLOOKUP($E39,'[13]Din Costos CFE'!$J$7:$AG$150,KC$1,0),"")</f>
        <v/>
      </c>
      <c r="KD39" s="430" t="str">
        <f>IFERROR(VLOOKUP($E39,'[13]Din Costos CFE'!$J$7:$AG$150,KD$1,0),"")</f>
        <v/>
      </c>
      <c r="KE39" s="430" t="str">
        <f>IFERROR(VLOOKUP($E39,'[13]Din Costos CFE'!$J$7:$AG$150,KE$1,0),"")</f>
        <v/>
      </c>
      <c r="KF39" s="430" t="str">
        <f>IFERROR(VLOOKUP($E39,'[13]Din Costos CFE'!$J$7:$AG$150,KF$1,0),"")</f>
        <v/>
      </c>
      <c r="KG39" s="430" t="str">
        <f>IFERROR(VLOOKUP($E39,'[13]Din Costos CFE'!$J$7:$AG$150,KG$1,0),"")</f>
        <v/>
      </c>
      <c r="KH39" s="430" t="str">
        <f>IFERROR(VLOOKUP($E39,'[13]Din Costos CFE'!$J$7:$AG$150,KH$1,0),"")</f>
        <v/>
      </c>
      <c r="KI39" s="430" t="str">
        <f>IFERROR(VLOOKUP($E39,'[13]Din Costos CFE'!$J$7:$AG$150,KI$1,0),"")</f>
        <v/>
      </c>
      <c r="KJ39" s="430" t="str">
        <f>IFERROR(VLOOKUP($E39,'[13]Din Costos CFE'!$J$7:$AG$150,KJ$1,0),"")</f>
        <v/>
      </c>
      <c r="KK39" s="430" t="str">
        <f>IFERROR(VLOOKUP($E39,'[13]Din Costos CFE'!$J$7:$AG$150,KK$1,0),"")</f>
        <v/>
      </c>
      <c r="KL39" s="430" t="str">
        <f>IFERROR(VLOOKUP($E39,'[13]Din Costos CFE'!$J$7:$AG$150,KL$1,0),"")</f>
        <v/>
      </c>
      <c r="KM39" s="430" t="str">
        <f>IFERROR(VLOOKUP($E39,'[13]Din Costos CFE'!$J$7:$AG$150,KM$1,0),"")</f>
        <v/>
      </c>
      <c r="KN39" s="430" t="str">
        <f>IFERROR(VLOOKUP($E39,'[13]Din Costos CFE'!$J$7:$AG$150,KN$1,0),"")</f>
        <v/>
      </c>
      <c r="KO39" s="431">
        <f t="shared" si="15"/>
        <v>0</v>
      </c>
      <c r="KP39" s="431">
        <f t="shared" si="16"/>
        <v>0</v>
      </c>
      <c r="KQ39" s="431">
        <f t="shared" si="17"/>
        <v>0</v>
      </c>
      <c r="KR39" s="432" t="str">
        <f>IFERROR(VLOOKUP($E39,'[13]Din Costos CFE'!$A$6:$G$150,4,0),"")</f>
        <v/>
      </c>
      <c r="KS39" s="432" t="str">
        <f>IFERROR(VLOOKUP($E39,'[13]Din Costos CFE'!$A$6:$G$150,5,0),"")</f>
        <v/>
      </c>
      <c r="KT39" s="432" t="str">
        <f>IFERROR(VLOOKUP($E39,'[13]Din Costos CFE'!$A$6:$G$150,6,0),"")</f>
        <v/>
      </c>
      <c r="KU39" s="433" t="str">
        <f t="shared" si="18"/>
        <v/>
      </c>
      <c r="KV39" s="434" t="str">
        <f t="shared" si="19"/>
        <v/>
      </c>
      <c r="KW39" s="435" t="str">
        <f t="shared" si="20"/>
        <v/>
      </c>
      <c r="KX39" s="435"/>
      <c r="KY39" s="436" t="str">
        <f>IFERROR(VLOOKUP($E39,'[13]Detalle Costos CENACE'!$E:$IT,248,0),"")</f>
        <v/>
      </c>
      <c r="KZ39" s="414">
        <f t="shared" si="21"/>
        <v>99.9</v>
      </c>
      <c r="LA39" s="434" t="str">
        <f t="shared" si="22"/>
        <v/>
      </c>
      <c r="LB39" s="434" t="str">
        <f t="shared" si="23"/>
        <v/>
      </c>
      <c r="LC39" s="414">
        <f t="shared" si="24"/>
        <v>1</v>
      </c>
      <c r="LD39" s="429" t="str">
        <f>IFERROR(VLOOKUP($E39,'[13]Actualización de costos CENACE'!$A:$G,7,0),"")</f>
        <v/>
      </c>
      <c r="LE39" s="414" t="s">
        <v>6655</v>
      </c>
      <c r="LF39" s="414" t="s">
        <v>5777</v>
      </c>
    </row>
    <row r="40" spans="1:319" s="414" customFormat="1" ht="15" customHeight="1">
      <c r="A40" s="413" t="s">
        <v>5638</v>
      </c>
      <c r="B40" s="414">
        <v>922</v>
      </c>
      <c r="C40" s="414" t="s">
        <v>6656</v>
      </c>
      <c r="D40" s="414" t="s">
        <v>6657</v>
      </c>
      <c r="E40" s="414">
        <v>922</v>
      </c>
      <c r="F40" s="414">
        <v>58</v>
      </c>
      <c r="G40" s="414" t="s">
        <v>6658</v>
      </c>
      <c r="H40" s="414" t="s">
        <v>6659</v>
      </c>
      <c r="I40" s="415">
        <v>2</v>
      </c>
      <c r="J40" s="415"/>
      <c r="K40" s="415" t="str">
        <f t="shared" si="27"/>
        <v>Sí</v>
      </c>
      <c r="L40" s="415"/>
      <c r="M40" s="415">
        <f t="shared" si="29"/>
        <v>2</v>
      </c>
      <c r="N40" s="415"/>
      <c r="O40" s="415"/>
      <c r="P40" s="415"/>
      <c r="Q40" s="415">
        <v>1</v>
      </c>
      <c r="R40" s="415" t="str">
        <f t="shared" si="3"/>
        <v>Sí</v>
      </c>
      <c r="S40" s="415"/>
      <c r="T40" s="415"/>
      <c r="U40" s="415"/>
      <c r="V40" s="414" t="s">
        <v>2109</v>
      </c>
      <c r="W40" s="414" t="s">
        <v>5643</v>
      </c>
      <c r="X40" s="414">
        <f t="shared" si="30"/>
        <v>1</v>
      </c>
      <c r="Y40" s="414">
        <f t="shared" si="5"/>
        <v>150</v>
      </c>
      <c r="Z40" s="416" t="str">
        <f t="shared" si="6"/>
        <v/>
      </c>
      <c r="AA40" s="416">
        <f t="shared" si="7"/>
        <v>0</v>
      </c>
      <c r="AB40" s="417">
        <f t="shared" si="8"/>
        <v>0</v>
      </c>
      <c r="AC40" s="414" t="s">
        <v>6660</v>
      </c>
      <c r="AD40" s="414" t="s">
        <v>6661</v>
      </c>
      <c r="AE40" s="414" t="e">
        <f>+VLOOKUP($D40,'[12]Ramón Países '!$A:$E,4,0)</f>
        <v>#N/A</v>
      </c>
      <c r="AF40" s="414" t="s">
        <v>5646</v>
      </c>
      <c r="AG40" s="414" t="e">
        <f>+VLOOKUP($D40,'[12]Ramón Países '!$A:$E,5,0)</f>
        <v>#N/A</v>
      </c>
      <c r="AH40" s="414" t="s">
        <v>6660</v>
      </c>
      <c r="AI40" s="414" t="s">
        <v>6662</v>
      </c>
      <c r="AJ40" s="414" t="s">
        <v>6663</v>
      </c>
      <c r="AK40" s="414" t="s">
        <v>5698</v>
      </c>
      <c r="AL40" s="414" t="s">
        <v>6664</v>
      </c>
      <c r="AM40" s="414" t="s">
        <v>6665</v>
      </c>
      <c r="AN40" s="414" t="s">
        <v>3320</v>
      </c>
      <c r="AO40" s="414" t="s">
        <v>6666</v>
      </c>
      <c r="AP40" s="414" t="s">
        <v>5698</v>
      </c>
      <c r="AQ40" s="414" t="s">
        <v>6667</v>
      </c>
      <c r="AR40" s="414" t="s">
        <v>6668</v>
      </c>
      <c r="AS40" s="414" t="s">
        <v>6669</v>
      </c>
      <c r="AT40" s="414" t="s">
        <v>733</v>
      </c>
      <c r="AU40" s="414" t="s">
        <v>733</v>
      </c>
      <c r="AV40" s="414" t="s">
        <v>733</v>
      </c>
      <c r="AW40" s="414" t="s">
        <v>3320</v>
      </c>
      <c r="AX40" s="414" t="s">
        <v>6670</v>
      </c>
      <c r="AY40" s="414" t="s">
        <v>733</v>
      </c>
      <c r="AZ40" s="414" t="s">
        <v>6671</v>
      </c>
      <c r="BA40" s="414" t="s">
        <v>6672</v>
      </c>
      <c r="BB40" s="414" t="s">
        <v>6673</v>
      </c>
      <c r="BC40" s="414" t="s">
        <v>6674</v>
      </c>
      <c r="BD40" s="414" t="s">
        <v>6675</v>
      </c>
      <c r="BE40" s="414" t="s">
        <v>6676</v>
      </c>
      <c r="BF40" s="415" t="s">
        <v>1214</v>
      </c>
      <c r="BG40" s="414" t="s">
        <v>3320</v>
      </c>
      <c r="BI40" s="414" t="s">
        <v>5747</v>
      </c>
      <c r="BJ40" s="414" t="s">
        <v>5747</v>
      </c>
      <c r="BK40" s="414" t="s">
        <v>1264</v>
      </c>
      <c r="BL40" s="414" t="s">
        <v>6677</v>
      </c>
      <c r="BM40" s="415">
        <v>115</v>
      </c>
      <c r="BN40" s="414" t="s">
        <v>5665</v>
      </c>
      <c r="BO40" s="418" t="s">
        <v>12722</v>
      </c>
      <c r="BP40" s="414">
        <v>24</v>
      </c>
      <c r="BQ40" s="414">
        <v>2028</v>
      </c>
      <c r="BR40" s="414">
        <v>150</v>
      </c>
      <c r="BS40" s="415">
        <v>150</v>
      </c>
      <c r="BT40" s="414" t="s">
        <v>5666</v>
      </c>
      <c r="BU40" s="414">
        <v>39</v>
      </c>
      <c r="BV40" s="415">
        <v>342.27</v>
      </c>
      <c r="BW40" s="419">
        <v>0.2604794520547945</v>
      </c>
      <c r="BX40" s="415" t="s">
        <v>910</v>
      </c>
      <c r="BY40" s="414" t="s">
        <v>733</v>
      </c>
      <c r="CA40" s="414">
        <v>0.19</v>
      </c>
      <c r="CB40" s="414" t="s">
        <v>733</v>
      </c>
      <c r="CC40" s="414">
        <v>700</v>
      </c>
      <c r="CD40" s="414" t="s">
        <v>5667</v>
      </c>
      <c r="CE40" s="414" t="s">
        <v>5801</v>
      </c>
      <c r="CF40" s="414" t="s">
        <v>3320</v>
      </c>
      <c r="CG40" s="414" t="s">
        <v>733</v>
      </c>
      <c r="CH40" s="414" t="s">
        <v>733</v>
      </c>
      <c r="CI40" s="414">
        <v>1708</v>
      </c>
      <c r="CJ40" s="414" t="s">
        <v>3320</v>
      </c>
      <c r="CK40" s="414" t="s">
        <v>5714</v>
      </c>
      <c r="CL40" s="414">
        <v>365</v>
      </c>
      <c r="CM40" s="414">
        <v>94.5</v>
      </c>
      <c r="CN40" s="414">
        <v>98</v>
      </c>
      <c r="CO40" s="414">
        <v>25</v>
      </c>
      <c r="CP40" s="414" t="s">
        <v>12723</v>
      </c>
      <c r="CQ40" s="414">
        <f t="shared" si="25"/>
        <v>2026</v>
      </c>
      <c r="CR40" s="414">
        <v>1.45</v>
      </c>
      <c r="CS40" s="414">
        <v>8</v>
      </c>
      <c r="CT40" s="414" t="s">
        <v>6678</v>
      </c>
      <c r="CU40" s="414">
        <v>14717808</v>
      </c>
      <c r="CV40" s="414" t="s">
        <v>3320</v>
      </c>
      <c r="CW40" s="414" t="s">
        <v>3320</v>
      </c>
      <c r="CX40" s="414" t="s">
        <v>3320</v>
      </c>
      <c r="CY40" s="414" t="s">
        <v>3320</v>
      </c>
      <c r="CZ40" s="414" t="s">
        <v>3320</v>
      </c>
      <c r="DA40" s="414" t="s">
        <v>3320</v>
      </c>
      <c r="DB40" s="414" t="s">
        <v>3320</v>
      </c>
      <c r="DC40" s="414" t="s">
        <v>3320</v>
      </c>
      <c r="DD40" s="414" t="s">
        <v>3320</v>
      </c>
      <c r="DE40" s="414" t="s">
        <v>3320</v>
      </c>
      <c r="DG40" s="414" t="s">
        <v>3320</v>
      </c>
      <c r="DH40" s="414" t="s">
        <v>3320</v>
      </c>
      <c r="DI40" s="414" t="s">
        <v>3320</v>
      </c>
      <c r="DJ40" s="414" t="s">
        <v>3320</v>
      </c>
      <c r="DK40" s="414" t="s">
        <v>3320</v>
      </c>
      <c r="DL40" s="414" t="s">
        <v>3320</v>
      </c>
      <c r="DM40" s="414" t="e">
        <f t="shared" si="26"/>
        <v>#VALUE!</v>
      </c>
      <c r="DN40" s="414" t="s">
        <v>3320</v>
      </c>
      <c r="DO40" s="414" t="s">
        <v>3320</v>
      </c>
      <c r="DP40" s="414" t="s">
        <v>3320</v>
      </c>
      <c r="DR40" s="414" t="s">
        <v>3320</v>
      </c>
      <c r="DS40" s="414" t="s">
        <v>3320</v>
      </c>
      <c r="DT40" s="414" t="s">
        <v>3320</v>
      </c>
      <c r="DU40" s="414" t="s">
        <v>3320</v>
      </c>
      <c r="DV40" s="414" t="s">
        <v>3320</v>
      </c>
      <c r="DW40" s="414" t="s">
        <v>3320</v>
      </c>
      <c r="DX40" s="414" t="s">
        <v>3320</v>
      </c>
      <c r="DY40" s="414" t="s">
        <v>3320</v>
      </c>
      <c r="DZ40" s="414" t="s">
        <v>3320</v>
      </c>
      <c r="EA40" s="414" t="s">
        <v>3320</v>
      </c>
      <c r="EB40" s="414" t="s">
        <v>3320</v>
      </c>
      <c r="EC40" s="414" t="s">
        <v>3320</v>
      </c>
      <c r="ED40" s="414" t="s">
        <v>3320</v>
      </c>
      <c r="EE40" s="414" t="s">
        <v>3320</v>
      </c>
      <c r="EF40" s="414" t="s">
        <v>3320</v>
      </c>
      <c r="EG40" s="414" t="s">
        <v>3320</v>
      </c>
      <c r="EH40" s="414" t="s">
        <v>3320</v>
      </c>
      <c r="EI40" s="414" t="s">
        <v>3320</v>
      </c>
      <c r="EJ40" s="414" t="s">
        <v>3320</v>
      </c>
      <c r="EK40" s="414" t="s">
        <v>3320</v>
      </c>
      <c r="EL40" s="414" t="s">
        <v>3320</v>
      </c>
      <c r="EM40" s="414" t="s">
        <v>3320</v>
      </c>
      <c r="EN40" s="414" t="s">
        <v>3320</v>
      </c>
      <c r="EO40" s="414" t="s">
        <v>3320</v>
      </c>
      <c r="EP40" s="414" t="s">
        <v>3320</v>
      </c>
      <c r="EQ40" s="414" t="s">
        <v>3320</v>
      </c>
      <c r="ER40" s="414" t="s">
        <v>3320</v>
      </c>
      <c r="ES40" s="414" t="s">
        <v>3320</v>
      </c>
      <c r="ET40" s="414" t="s">
        <v>3320</v>
      </c>
      <c r="EU40" s="414" t="s">
        <v>3320</v>
      </c>
      <c r="EV40" s="414" t="s">
        <v>3320</v>
      </c>
      <c r="EW40" s="414" t="s">
        <v>3320</v>
      </c>
      <c r="EX40" s="414" t="s">
        <v>3320</v>
      </c>
      <c r="EY40" s="414" t="s">
        <v>3320</v>
      </c>
      <c r="EZ40" s="414" t="s">
        <v>3320</v>
      </c>
      <c r="FA40" s="414" t="s">
        <v>3320</v>
      </c>
      <c r="FB40" s="414" t="s">
        <v>3320</v>
      </c>
      <c r="FC40" s="414" t="s">
        <v>3320</v>
      </c>
      <c r="FD40" s="414" t="s">
        <v>3320</v>
      </c>
      <c r="FE40" s="414" t="s">
        <v>3320</v>
      </c>
      <c r="FF40" s="414" t="s">
        <v>3320</v>
      </c>
      <c r="FG40" s="414" t="s">
        <v>3320</v>
      </c>
      <c r="FH40" s="414" t="s">
        <v>3320</v>
      </c>
      <c r="FI40" s="414" t="s">
        <v>3320</v>
      </c>
      <c r="FJ40" s="414" t="s">
        <v>3320</v>
      </c>
      <c r="FK40" s="414" t="s">
        <v>3320</v>
      </c>
      <c r="FL40" s="414" t="s">
        <v>3320</v>
      </c>
      <c r="FM40" s="414" t="s">
        <v>3320</v>
      </c>
      <c r="FN40" s="414" t="s">
        <v>3320</v>
      </c>
      <c r="FO40" s="421">
        <v>20020000000</v>
      </c>
      <c r="FP40" s="421">
        <f t="shared" si="9"/>
        <v>20020</v>
      </c>
      <c r="FQ40" s="414" t="s">
        <v>733</v>
      </c>
      <c r="FR40" s="414" t="s">
        <v>733</v>
      </c>
      <c r="FS40" s="414" t="s">
        <v>733</v>
      </c>
      <c r="FT40" s="414" t="s">
        <v>733</v>
      </c>
      <c r="FU40" s="414" t="s">
        <v>2109</v>
      </c>
      <c r="FV40" s="414" t="s">
        <v>6679</v>
      </c>
      <c r="FW40" s="414" t="s">
        <v>6680</v>
      </c>
      <c r="FX40" s="422" t="s">
        <v>6677</v>
      </c>
      <c r="FY40" s="423">
        <v>115</v>
      </c>
      <c r="FZ40" s="414" t="s">
        <v>6681</v>
      </c>
      <c r="GA40" s="421">
        <v>131379000</v>
      </c>
      <c r="GB40" s="421">
        <v>42000000</v>
      </c>
      <c r="GC40" s="421">
        <v>384.01</v>
      </c>
      <c r="GD40" s="421">
        <v>479.48</v>
      </c>
      <c r="GE40" s="414" t="s">
        <v>6682</v>
      </c>
      <c r="GF40" s="414" t="s">
        <v>733</v>
      </c>
      <c r="GG40" s="414" t="s">
        <v>733</v>
      </c>
      <c r="GH40" s="414" t="s">
        <v>6683</v>
      </c>
      <c r="GI40" s="414" t="s">
        <v>733</v>
      </c>
      <c r="GJ40" s="414" t="s">
        <v>733</v>
      </c>
      <c r="GK40" s="414" t="s">
        <v>733</v>
      </c>
      <c r="GL40" s="414" t="s">
        <v>733</v>
      </c>
      <c r="GM40" s="414" t="s">
        <v>733</v>
      </c>
      <c r="GN40" s="424" t="s">
        <v>5676</v>
      </c>
      <c r="GO40" s="414" t="s">
        <v>3320</v>
      </c>
      <c r="GP40" s="414" t="s">
        <v>733</v>
      </c>
      <c r="GQ40" s="414" t="s">
        <v>5721</v>
      </c>
      <c r="GR40" s="414" t="s">
        <v>1214</v>
      </c>
      <c r="GS40" s="414" t="s">
        <v>1214</v>
      </c>
      <c r="GT40" s="414" t="s">
        <v>3320</v>
      </c>
      <c r="GU40" s="414" t="s">
        <v>3320</v>
      </c>
      <c r="GV40" s="414">
        <v>0</v>
      </c>
      <c r="GW40" s="414" t="s">
        <v>1214</v>
      </c>
      <c r="GX40" s="414" t="s">
        <v>1214</v>
      </c>
      <c r="GY40" s="414" t="s">
        <v>3320</v>
      </c>
      <c r="GZ40" s="414" t="s">
        <v>733</v>
      </c>
      <c r="HA40" s="414" t="s">
        <v>3320</v>
      </c>
      <c r="HB40" s="414" t="s">
        <v>6684</v>
      </c>
      <c r="HC40" s="414" t="s">
        <v>3320</v>
      </c>
      <c r="HD40" s="414" t="s">
        <v>5683</v>
      </c>
      <c r="HE40" s="414" t="s">
        <v>5684</v>
      </c>
      <c r="HF40" s="414" t="s">
        <v>5684</v>
      </c>
      <c r="HG40" s="414" t="s">
        <v>733</v>
      </c>
      <c r="HH40" s="414" t="s">
        <v>1214</v>
      </c>
      <c r="HI40" s="414" t="s">
        <v>12724</v>
      </c>
      <c r="HJ40" s="414" t="s">
        <v>12725</v>
      </c>
      <c r="HK40" s="414" t="s">
        <v>5685</v>
      </c>
      <c r="HL40" s="414" t="s">
        <v>3320</v>
      </c>
      <c r="HM40" s="414" t="s">
        <v>3320</v>
      </c>
      <c r="HN40" s="414" t="s">
        <v>3320</v>
      </c>
      <c r="HO40" s="414" t="s">
        <v>3320</v>
      </c>
      <c r="HP40" s="414" t="s">
        <v>3320</v>
      </c>
      <c r="HQ40" s="414" t="s">
        <v>3320</v>
      </c>
      <c r="HR40" s="414" t="s">
        <v>3320</v>
      </c>
      <c r="HS40" s="414" t="s">
        <v>3320</v>
      </c>
      <c r="HT40" s="414" t="s">
        <v>3320</v>
      </c>
      <c r="HU40" s="414" t="s">
        <v>3320</v>
      </c>
      <c r="HV40" s="414" t="s">
        <v>3320</v>
      </c>
      <c r="HW40" s="414" t="s">
        <v>3320</v>
      </c>
      <c r="HX40" s="414" t="s">
        <v>3320</v>
      </c>
      <c r="HY40" s="414" t="s">
        <v>3320</v>
      </c>
      <c r="HZ40" s="414" t="s">
        <v>3320</v>
      </c>
      <c r="IA40" s="414" t="s">
        <v>3320</v>
      </c>
      <c r="IB40" s="414" t="s">
        <v>3320</v>
      </c>
      <c r="IC40" s="414" t="s">
        <v>3320</v>
      </c>
      <c r="ID40" s="414" t="s">
        <v>3320</v>
      </c>
      <c r="IE40" s="414" t="s">
        <v>3320</v>
      </c>
      <c r="IF40" s="414" t="s">
        <v>3320</v>
      </c>
      <c r="IG40" s="414" t="s">
        <v>3320</v>
      </c>
      <c r="IH40" s="414" t="s">
        <v>3320</v>
      </c>
      <c r="II40" s="414" t="s">
        <v>3320</v>
      </c>
      <c r="IJ40" s="414" t="s">
        <v>3320</v>
      </c>
      <c r="IK40" s="414" t="s">
        <v>3320</v>
      </c>
      <c r="IL40" s="414" t="s">
        <v>3320</v>
      </c>
      <c r="IM40" s="414" t="s">
        <v>3320</v>
      </c>
      <c r="IN40" s="414" t="s">
        <v>3320</v>
      </c>
      <c r="IO40" s="414" t="s">
        <v>3320</v>
      </c>
      <c r="IP40" s="414" t="s">
        <v>3320</v>
      </c>
      <c r="IQ40" s="414" t="s">
        <v>3320</v>
      </c>
      <c r="IR40" s="414" t="s">
        <v>3320</v>
      </c>
      <c r="IS40" s="414" t="s">
        <v>3320</v>
      </c>
      <c r="IT40" s="414" t="s">
        <v>3320</v>
      </c>
      <c r="IU40" s="414" t="s">
        <v>3320</v>
      </c>
      <c r="IV40" s="414" t="s">
        <v>3320</v>
      </c>
      <c r="IW40" s="414" t="s">
        <v>3320</v>
      </c>
      <c r="IY40" s="415"/>
      <c r="IZ40" s="415"/>
      <c r="JB40" s="414" t="str">
        <f>IFERROR(VLOOKUP($E40,'[12]Resumen costos RNT id'!$D:$J,3,0),"")</f>
        <v/>
      </c>
      <c r="JC40" s="421" t="str">
        <f>IFERROR(VLOOKUP($E40,'[12]Resumen costos RNT id'!$D:$J,4,0),"")</f>
        <v/>
      </c>
      <c r="JD40" s="421" t="str">
        <f>IFERROR(VLOOKUP($E40,'[12]Resumen costos RNT id'!$D:$J,5,0),"")</f>
        <v/>
      </c>
      <c r="JE40" s="421" t="str">
        <f>IFERROR(VLOOKUP($E40,'[12]Resumen costos RNT id'!$D:$J,6,0),"")</f>
        <v/>
      </c>
      <c r="JF40" s="416" t="str">
        <f>IFERROR(VLOOKUP($E40,'[12]Resumen costos RNT id'!$D:$J,7,0),"")</f>
        <v/>
      </c>
      <c r="JG40" s="428" t="str">
        <f t="shared" si="10"/>
        <v/>
      </c>
      <c r="JH40" s="428" t="str">
        <f t="shared" si="11"/>
        <v/>
      </c>
      <c r="JI40" s="428" t="str">
        <f t="shared" si="11"/>
        <v/>
      </c>
      <c r="JJ40" s="428">
        <f t="shared" si="12"/>
        <v>0</v>
      </c>
      <c r="JK40" s="428">
        <f t="shared" si="13"/>
        <v>0</v>
      </c>
      <c r="JL40" s="414" t="s">
        <v>202</v>
      </c>
      <c r="JO40" s="414" t="s">
        <v>202</v>
      </c>
      <c r="JP40" s="414">
        <v>7</v>
      </c>
      <c r="JQ40" s="414">
        <f t="shared" si="28"/>
        <v>0</v>
      </c>
      <c r="JR40" s="429" t="str">
        <f>IFERROR(VLOOKUP($E40,'[13]Actualización de costos CENACE'!$A:$G,2,0),"")</f>
        <v/>
      </c>
      <c r="JS40" s="429" t="str">
        <f>IFERROR(VLOOKUP($E40,'[13]Actualización de costos CENACE'!$A:$G,3,0),"")</f>
        <v/>
      </c>
      <c r="JT40" s="429" t="str">
        <f>IFERROR(VLOOKUP($E40,'[13]Actualización de costos CENACE'!$A:$G,4,0),"")</f>
        <v/>
      </c>
      <c r="JU40" s="429" t="str">
        <f>IFERROR(VLOOKUP($E40,'[13]Actualización de costos CENACE'!$A:$G,5,0),"")</f>
        <v/>
      </c>
      <c r="JV40" s="429" t="str">
        <f>IFERROR(VLOOKUP($E40,'[13]Actualización de costos CENACE'!$A:$G,6,0),"")</f>
        <v/>
      </c>
      <c r="JW40" s="430" t="str">
        <f>IFERROR(VLOOKUP($E40,'[13]Din Costos CFE'!$J$7:$AG$150,JW$1,0),"")</f>
        <v/>
      </c>
      <c r="JX40" s="430" t="str">
        <f>IFERROR(VLOOKUP($E40,'[13]Din Costos CFE'!$J$7:$AG$150,JX$1,0),"")</f>
        <v/>
      </c>
      <c r="JY40" s="430" t="str">
        <f>IFERROR(VLOOKUP($E40,'[13]Din Costos CFE'!$J$7:$AG$150,JY$1,0),"")</f>
        <v/>
      </c>
      <c r="JZ40" s="430" t="str">
        <f>IFERROR(VLOOKUP($E40,'[13]Din Costos CFE'!$J$7:$AG$150,JZ$1,0),"")</f>
        <v/>
      </c>
      <c r="KA40" s="430" t="str">
        <f>IFERROR(VLOOKUP($E40,'[13]Din Costos CFE'!$J$7:$AG$150,KA$1,0),"")</f>
        <v/>
      </c>
      <c r="KB40" s="430" t="str">
        <f>IFERROR(VLOOKUP($E40,'[13]Din Costos CFE'!$J$7:$AG$150,KB$1,0),"")</f>
        <v/>
      </c>
      <c r="KC40" s="430" t="str">
        <f>IFERROR(VLOOKUP($E40,'[13]Din Costos CFE'!$J$7:$AG$150,KC$1,0),"")</f>
        <v/>
      </c>
      <c r="KD40" s="430" t="str">
        <f>IFERROR(VLOOKUP($E40,'[13]Din Costos CFE'!$J$7:$AG$150,KD$1,0),"")</f>
        <v/>
      </c>
      <c r="KE40" s="430" t="str">
        <f>IFERROR(VLOOKUP($E40,'[13]Din Costos CFE'!$J$7:$AG$150,KE$1,0),"")</f>
        <v/>
      </c>
      <c r="KF40" s="430" t="str">
        <f>IFERROR(VLOOKUP($E40,'[13]Din Costos CFE'!$J$7:$AG$150,KF$1,0),"")</f>
        <v/>
      </c>
      <c r="KG40" s="430" t="str">
        <f>IFERROR(VLOOKUP($E40,'[13]Din Costos CFE'!$J$7:$AG$150,KG$1,0),"")</f>
        <v/>
      </c>
      <c r="KH40" s="430" t="str">
        <f>IFERROR(VLOOKUP($E40,'[13]Din Costos CFE'!$J$7:$AG$150,KH$1,0),"")</f>
        <v/>
      </c>
      <c r="KI40" s="430" t="str">
        <f>IFERROR(VLOOKUP($E40,'[13]Din Costos CFE'!$J$7:$AG$150,KI$1,0),"")</f>
        <v/>
      </c>
      <c r="KJ40" s="430" t="str">
        <f>IFERROR(VLOOKUP($E40,'[13]Din Costos CFE'!$J$7:$AG$150,KJ$1,0),"")</f>
        <v/>
      </c>
      <c r="KK40" s="430" t="str">
        <f>IFERROR(VLOOKUP($E40,'[13]Din Costos CFE'!$J$7:$AG$150,KK$1,0),"")</f>
        <v/>
      </c>
      <c r="KL40" s="430" t="str">
        <f>IFERROR(VLOOKUP($E40,'[13]Din Costos CFE'!$J$7:$AG$150,KL$1,0),"")</f>
        <v/>
      </c>
      <c r="KM40" s="430" t="str">
        <f>IFERROR(VLOOKUP($E40,'[13]Din Costos CFE'!$J$7:$AG$150,KM$1,0),"")</f>
        <v/>
      </c>
      <c r="KN40" s="430" t="str">
        <f>IFERROR(VLOOKUP($E40,'[13]Din Costos CFE'!$J$7:$AG$150,KN$1,0),"")</f>
        <v/>
      </c>
      <c r="KO40" s="431">
        <f t="shared" si="15"/>
        <v>0</v>
      </c>
      <c r="KP40" s="431">
        <f t="shared" si="16"/>
        <v>0</v>
      </c>
      <c r="KQ40" s="431">
        <f t="shared" si="17"/>
        <v>0</v>
      </c>
      <c r="KR40" s="432" t="str">
        <f>IFERROR(VLOOKUP($E40,'[13]Din Costos CFE'!$A$6:$G$150,4,0),"")</f>
        <v/>
      </c>
      <c r="KS40" s="432" t="str">
        <f>IFERROR(VLOOKUP($E40,'[13]Din Costos CFE'!$A$6:$G$150,5,0),"")</f>
        <v/>
      </c>
      <c r="KT40" s="432" t="str">
        <f>IFERROR(VLOOKUP($E40,'[13]Din Costos CFE'!$A$6:$G$150,6,0),"")</f>
        <v/>
      </c>
      <c r="KU40" s="433" t="str">
        <f t="shared" si="18"/>
        <v/>
      </c>
      <c r="KV40" s="434" t="str">
        <f t="shared" si="19"/>
        <v/>
      </c>
      <c r="KW40" s="435" t="str">
        <f t="shared" si="20"/>
        <v/>
      </c>
      <c r="KX40" s="435"/>
      <c r="KY40" s="436" t="str">
        <f>IFERROR(VLOOKUP($E40,'[13]Detalle Costos CENACE'!$E:$IT,248,0),"")</f>
        <v/>
      </c>
      <c r="KZ40" s="414">
        <f t="shared" si="21"/>
        <v>150</v>
      </c>
      <c r="LA40" s="434" t="str">
        <f t="shared" si="22"/>
        <v/>
      </c>
      <c r="LB40" s="434" t="str">
        <f t="shared" si="23"/>
        <v/>
      </c>
      <c r="LC40" s="414">
        <f t="shared" si="24"/>
        <v>1</v>
      </c>
      <c r="LD40" s="429" t="str">
        <f>IFERROR(VLOOKUP($E40,'[13]Actualización de costos CENACE'!$A:$G,7,0),"")</f>
        <v/>
      </c>
    </row>
    <row r="41" spans="1:319" s="414" customFormat="1" ht="15" customHeight="1">
      <c r="A41" s="413" t="s">
        <v>5638</v>
      </c>
      <c r="B41" s="414">
        <v>416</v>
      </c>
      <c r="C41" s="414" t="s">
        <v>6685</v>
      </c>
      <c r="D41" s="414" t="s">
        <v>6686</v>
      </c>
      <c r="E41" s="414">
        <v>416</v>
      </c>
      <c r="F41" s="414">
        <v>59</v>
      </c>
      <c r="G41" s="414" t="s">
        <v>6687</v>
      </c>
      <c r="H41" s="414" t="s">
        <v>401</v>
      </c>
      <c r="I41" s="415">
        <v>3</v>
      </c>
      <c r="J41" s="415"/>
      <c r="K41" s="415" t="str">
        <f t="shared" si="27"/>
        <v>Sí</v>
      </c>
      <c r="L41" s="415"/>
      <c r="M41" s="415">
        <f t="shared" si="29"/>
        <v>3</v>
      </c>
      <c r="N41" s="415"/>
      <c r="O41" s="415"/>
      <c r="P41" s="415"/>
      <c r="Q41" s="415">
        <v>1</v>
      </c>
      <c r="R41" s="415" t="str">
        <f t="shared" si="3"/>
        <v>Sí</v>
      </c>
      <c r="S41" s="415"/>
      <c r="T41" s="415"/>
      <c r="U41" s="415"/>
      <c r="V41" s="444" t="s">
        <v>6688</v>
      </c>
      <c r="W41" s="414" t="s">
        <v>5643</v>
      </c>
      <c r="X41" s="414">
        <f t="shared" si="30"/>
        <v>1</v>
      </c>
      <c r="Y41" s="414">
        <f t="shared" si="5"/>
        <v>72</v>
      </c>
      <c r="Z41" s="416" t="str">
        <f t="shared" si="6"/>
        <v/>
      </c>
      <c r="AA41" s="416">
        <f t="shared" si="7"/>
        <v>0</v>
      </c>
      <c r="AB41" s="417">
        <f t="shared" si="8"/>
        <v>0</v>
      </c>
      <c r="AC41" s="414" t="s">
        <v>6689</v>
      </c>
      <c r="AD41" s="414" t="s">
        <v>6690</v>
      </c>
      <c r="AE41" s="414" t="e">
        <f>+VLOOKUP($D41,'[12]Ramón Países '!$A:$E,4,0)</f>
        <v>#N/A</v>
      </c>
      <c r="AF41" s="414" t="s">
        <v>5646</v>
      </c>
      <c r="AG41" s="414" t="e">
        <f>+VLOOKUP($D41,'[12]Ramón Países '!$A:$E,5,0)</f>
        <v>#N/A</v>
      </c>
      <c r="AH41" s="414" t="s">
        <v>6689</v>
      </c>
      <c r="AI41" s="414" t="s">
        <v>5698</v>
      </c>
      <c r="AJ41" s="414" t="s">
        <v>6691</v>
      </c>
      <c r="AK41" s="414" t="s">
        <v>6692</v>
      </c>
      <c r="AL41" s="414" t="s">
        <v>6693</v>
      </c>
      <c r="AN41" s="414" t="s">
        <v>401</v>
      </c>
      <c r="AO41" s="414" t="s">
        <v>6694</v>
      </c>
      <c r="AP41" s="414" t="s">
        <v>6695</v>
      </c>
      <c r="AQ41" s="414" t="s">
        <v>6696</v>
      </c>
      <c r="AR41" s="414" t="s">
        <v>6697</v>
      </c>
      <c r="AS41" s="414" t="s">
        <v>6698</v>
      </c>
      <c r="AT41" s="414" t="s">
        <v>733</v>
      </c>
      <c r="AU41" s="414" t="s">
        <v>733</v>
      </c>
      <c r="AV41" s="414" t="s">
        <v>733</v>
      </c>
      <c r="AW41" s="414" t="s">
        <v>3320</v>
      </c>
      <c r="AX41" s="414" t="s">
        <v>6699</v>
      </c>
      <c r="AY41" s="414" t="s">
        <v>733</v>
      </c>
      <c r="AZ41" s="414" t="s">
        <v>6700</v>
      </c>
      <c r="BA41" s="414" t="s">
        <v>6701</v>
      </c>
      <c r="BB41" s="414" t="s">
        <v>6702</v>
      </c>
      <c r="BC41" s="414" t="s">
        <v>6703</v>
      </c>
      <c r="BD41" s="414" t="s">
        <v>6704</v>
      </c>
      <c r="BE41" s="414" t="s">
        <v>6705</v>
      </c>
      <c r="BF41" s="415" t="s">
        <v>1214</v>
      </c>
      <c r="BG41" s="414" t="s">
        <v>3320</v>
      </c>
      <c r="BI41" s="414" t="s">
        <v>5663</v>
      </c>
      <c r="BJ41" s="414" t="s">
        <v>5663</v>
      </c>
      <c r="BK41" s="414" t="s">
        <v>6324</v>
      </c>
      <c r="BL41" s="414" t="s">
        <v>6706</v>
      </c>
      <c r="BM41" s="415">
        <v>115</v>
      </c>
      <c r="BN41" s="414" t="s">
        <v>5665</v>
      </c>
      <c r="BO41" s="418" t="s">
        <v>12672</v>
      </c>
      <c r="BP41" s="414">
        <v>15</v>
      </c>
      <c r="BQ41" s="414">
        <v>2028</v>
      </c>
      <c r="BR41" s="414">
        <v>72</v>
      </c>
      <c r="BS41" s="415">
        <v>72</v>
      </c>
      <c r="BT41" s="414" t="s">
        <v>5666</v>
      </c>
      <c r="BU41" s="414">
        <v>81</v>
      </c>
      <c r="BV41" s="415">
        <v>218.43</v>
      </c>
      <c r="BW41" s="419">
        <v>0.34631849315068491</v>
      </c>
      <c r="BX41" s="420" t="s">
        <v>910</v>
      </c>
      <c r="BY41" s="414" t="s">
        <v>733</v>
      </c>
      <c r="CA41" s="414">
        <v>34.630000000000003</v>
      </c>
      <c r="CB41" s="414" t="s">
        <v>1214</v>
      </c>
      <c r="CC41" s="414">
        <v>640</v>
      </c>
      <c r="CD41" s="414" t="s">
        <v>5713</v>
      </c>
      <c r="CE41" s="414" t="s">
        <v>5801</v>
      </c>
      <c r="CF41" s="414" t="s">
        <v>3320</v>
      </c>
      <c r="CG41" s="414" t="s">
        <v>733</v>
      </c>
      <c r="CH41" s="414" t="s">
        <v>733</v>
      </c>
      <c r="CI41" s="414">
        <v>2020.9</v>
      </c>
      <c r="CJ41" s="414">
        <v>1865.5</v>
      </c>
      <c r="CK41" s="414" t="s">
        <v>6707</v>
      </c>
      <c r="CL41" s="414">
        <v>365</v>
      </c>
      <c r="CM41" s="414">
        <v>85.4</v>
      </c>
      <c r="CN41" s="414">
        <v>97.5</v>
      </c>
      <c r="CO41" s="414">
        <v>35</v>
      </c>
      <c r="CP41" s="414" t="s">
        <v>12704</v>
      </c>
      <c r="CQ41" s="414">
        <f t="shared" si="25"/>
        <v>2026</v>
      </c>
      <c r="CR41" s="414">
        <v>0.5</v>
      </c>
      <c r="CS41" s="414">
        <v>8</v>
      </c>
      <c r="CT41" s="414" t="s">
        <v>6708</v>
      </c>
      <c r="CU41" s="414">
        <v>2958000</v>
      </c>
      <c r="CV41" s="414" t="s">
        <v>3320</v>
      </c>
      <c r="CW41" s="414" t="s">
        <v>3320</v>
      </c>
      <c r="CX41" s="414" t="s">
        <v>3320</v>
      </c>
      <c r="CY41" s="414" t="s">
        <v>3320</v>
      </c>
      <c r="CZ41" s="414" t="s">
        <v>3320</v>
      </c>
      <c r="DA41" s="414" t="s">
        <v>3320</v>
      </c>
      <c r="DB41" s="414" t="s">
        <v>3320</v>
      </c>
      <c r="DC41" s="414" t="s">
        <v>3320</v>
      </c>
      <c r="DD41" s="414" t="s">
        <v>3320</v>
      </c>
      <c r="DE41" s="414" t="s">
        <v>3320</v>
      </c>
      <c r="DG41" s="414" t="s">
        <v>3320</v>
      </c>
      <c r="DH41" s="414" t="s">
        <v>3320</v>
      </c>
      <c r="DI41" s="414" t="s">
        <v>3320</v>
      </c>
      <c r="DJ41" s="414" t="s">
        <v>3320</v>
      </c>
      <c r="DK41" s="414" t="s">
        <v>3320</v>
      </c>
      <c r="DL41" s="414" t="s">
        <v>3320</v>
      </c>
      <c r="DM41" s="414" t="e">
        <f t="shared" si="26"/>
        <v>#VALUE!</v>
      </c>
      <c r="DN41" s="414" t="s">
        <v>3320</v>
      </c>
      <c r="DO41" s="414" t="s">
        <v>3320</v>
      </c>
      <c r="DP41" s="414" t="s">
        <v>3320</v>
      </c>
      <c r="DR41" s="414" t="s">
        <v>3320</v>
      </c>
      <c r="DS41" s="414" t="s">
        <v>3320</v>
      </c>
      <c r="DT41" s="414" t="s">
        <v>3320</v>
      </c>
      <c r="DU41" s="414" t="s">
        <v>3320</v>
      </c>
      <c r="DV41" s="414" t="s">
        <v>3320</v>
      </c>
      <c r="DW41" s="414" t="s">
        <v>3320</v>
      </c>
      <c r="DX41" s="414" t="s">
        <v>3320</v>
      </c>
      <c r="DY41" s="414" t="s">
        <v>3320</v>
      </c>
      <c r="DZ41" s="414" t="s">
        <v>3320</v>
      </c>
      <c r="EA41" s="414" t="s">
        <v>3320</v>
      </c>
      <c r="EB41" s="414" t="s">
        <v>3320</v>
      </c>
      <c r="EC41" s="414" t="s">
        <v>3320</v>
      </c>
      <c r="ED41" s="414" t="s">
        <v>3320</v>
      </c>
      <c r="EE41" s="414" t="s">
        <v>3320</v>
      </c>
      <c r="EF41" s="414" t="s">
        <v>3320</v>
      </c>
      <c r="EG41" s="414" t="s">
        <v>3320</v>
      </c>
      <c r="EH41" s="414" t="s">
        <v>3320</v>
      </c>
      <c r="EI41" s="414" t="s">
        <v>3320</v>
      </c>
      <c r="EJ41" s="414" t="s">
        <v>3320</v>
      </c>
      <c r="EK41" s="414" t="s">
        <v>3320</v>
      </c>
      <c r="EL41" s="414" t="s">
        <v>3320</v>
      </c>
      <c r="EM41" s="414" t="s">
        <v>3320</v>
      </c>
      <c r="EN41" s="414" t="s">
        <v>3320</v>
      </c>
      <c r="EO41" s="414" t="s">
        <v>3320</v>
      </c>
      <c r="EP41" s="414" t="s">
        <v>3320</v>
      </c>
      <c r="EQ41" s="414" t="s">
        <v>3320</v>
      </c>
      <c r="ER41" s="414" t="s">
        <v>3320</v>
      </c>
      <c r="ES41" s="414" t="s">
        <v>3320</v>
      </c>
      <c r="ET41" s="414" t="s">
        <v>3320</v>
      </c>
      <c r="EU41" s="414" t="s">
        <v>3320</v>
      </c>
      <c r="EV41" s="414" t="s">
        <v>3320</v>
      </c>
      <c r="EW41" s="414" t="s">
        <v>3320</v>
      </c>
      <c r="EX41" s="414" t="s">
        <v>3320</v>
      </c>
      <c r="EY41" s="414" t="s">
        <v>3320</v>
      </c>
      <c r="EZ41" s="414" t="s">
        <v>3320</v>
      </c>
      <c r="FA41" s="414" t="s">
        <v>3320</v>
      </c>
      <c r="FB41" s="414" t="s">
        <v>3320</v>
      </c>
      <c r="FC41" s="414" t="s">
        <v>3320</v>
      </c>
      <c r="FD41" s="414" t="s">
        <v>3320</v>
      </c>
      <c r="FE41" s="414" t="s">
        <v>3320</v>
      </c>
      <c r="FF41" s="414" t="s">
        <v>3320</v>
      </c>
      <c r="FG41" s="414" t="s">
        <v>3320</v>
      </c>
      <c r="FH41" s="414" t="s">
        <v>3320</v>
      </c>
      <c r="FI41" s="414" t="s">
        <v>3320</v>
      </c>
      <c r="FJ41" s="414" t="s">
        <v>3320</v>
      </c>
      <c r="FK41" s="414" t="s">
        <v>3320</v>
      </c>
      <c r="FL41" s="414" t="s">
        <v>3320</v>
      </c>
      <c r="FM41" s="414" t="s">
        <v>3320</v>
      </c>
      <c r="FN41" s="414" t="s">
        <v>3320</v>
      </c>
      <c r="FO41" s="421">
        <v>112335590</v>
      </c>
      <c r="FP41" s="421">
        <f t="shared" si="9"/>
        <v>112.33559</v>
      </c>
      <c r="FQ41" s="414" t="s">
        <v>1214</v>
      </c>
      <c r="FR41" s="414" t="s">
        <v>733</v>
      </c>
      <c r="FS41" s="414" t="s">
        <v>733</v>
      </c>
      <c r="FT41" s="414" t="s">
        <v>733</v>
      </c>
      <c r="FU41" s="414" t="s">
        <v>1460</v>
      </c>
      <c r="FV41" s="414" t="s">
        <v>6709</v>
      </c>
      <c r="FW41" s="414" t="s">
        <v>6710</v>
      </c>
      <c r="FX41" s="422" t="s">
        <v>6706</v>
      </c>
      <c r="FY41" s="423">
        <v>115</v>
      </c>
      <c r="FZ41" s="414" t="s">
        <v>6711</v>
      </c>
      <c r="GA41" s="421">
        <v>112335590.92</v>
      </c>
      <c r="GB41" s="421">
        <v>7130779.4900000002</v>
      </c>
      <c r="GC41" s="421">
        <v>3795.92</v>
      </c>
      <c r="GD41" s="421">
        <v>115.74</v>
      </c>
      <c r="GE41" s="414" t="s">
        <v>6712</v>
      </c>
      <c r="GF41" s="414" t="s">
        <v>733</v>
      </c>
      <c r="GG41" s="414" t="s">
        <v>733</v>
      </c>
      <c r="GH41" s="414" t="s">
        <v>6713</v>
      </c>
      <c r="GI41" s="414" t="s">
        <v>733</v>
      </c>
      <c r="GJ41" s="414" t="s">
        <v>733</v>
      </c>
      <c r="GK41" s="414" t="s">
        <v>733</v>
      </c>
      <c r="GL41" s="414" t="s">
        <v>733</v>
      </c>
      <c r="GM41" s="414" t="s">
        <v>733</v>
      </c>
      <c r="GN41" s="424" t="s">
        <v>5676</v>
      </c>
      <c r="GO41" s="414" t="s">
        <v>3320</v>
      </c>
      <c r="GP41" s="414" t="s">
        <v>733</v>
      </c>
      <c r="GQ41" s="414" t="s">
        <v>5721</v>
      </c>
      <c r="GR41" s="414" t="s">
        <v>733</v>
      </c>
      <c r="GS41" s="414" t="s">
        <v>5679</v>
      </c>
      <c r="GT41" s="414" t="s">
        <v>3320</v>
      </c>
      <c r="GU41" s="414" t="s">
        <v>3320</v>
      </c>
      <c r="GV41" s="414">
        <v>1</v>
      </c>
      <c r="GW41" s="414" t="s">
        <v>733</v>
      </c>
      <c r="GX41" s="414" t="s">
        <v>5679</v>
      </c>
      <c r="GY41" s="414" t="s">
        <v>6714</v>
      </c>
      <c r="GZ41" s="414" t="s">
        <v>733</v>
      </c>
      <c r="HA41" s="414" t="s">
        <v>3320</v>
      </c>
      <c r="HB41" s="414" t="s">
        <v>6715</v>
      </c>
      <c r="HC41" s="414" t="s">
        <v>6716</v>
      </c>
      <c r="HD41" s="414" t="s">
        <v>5683</v>
      </c>
      <c r="HE41" s="414" t="s">
        <v>5952</v>
      </c>
      <c r="HF41" s="414" t="s">
        <v>5684</v>
      </c>
      <c r="HG41" s="414" t="s">
        <v>733</v>
      </c>
      <c r="HH41" s="414" t="s">
        <v>1214</v>
      </c>
      <c r="HI41" s="414" t="s">
        <v>12726</v>
      </c>
      <c r="HJ41" s="414" t="s">
        <v>12727</v>
      </c>
      <c r="HK41" s="414" t="s">
        <v>5685</v>
      </c>
      <c r="HL41" s="414" t="s">
        <v>3320</v>
      </c>
      <c r="HM41" s="414" t="s">
        <v>3320</v>
      </c>
      <c r="HN41" s="414" t="s">
        <v>3320</v>
      </c>
      <c r="HO41" s="414" t="s">
        <v>3320</v>
      </c>
      <c r="HP41" s="414" t="s">
        <v>3320</v>
      </c>
      <c r="HQ41" s="414" t="s">
        <v>3320</v>
      </c>
      <c r="HR41" s="414" t="s">
        <v>3320</v>
      </c>
      <c r="HS41" s="414" t="s">
        <v>3320</v>
      </c>
      <c r="HT41" s="414" t="s">
        <v>3320</v>
      </c>
      <c r="HU41" s="414" t="s">
        <v>3320</v>
      </c>
      <c r="HV41" s="414" t="s">
        <v>3320</v>
      </c>
      <c r="HW41" s="414" t="s">
        <v>3320</v>
      </c>
      <c r="HX41" s="414" t="s">
        <v>3320</v>
      </c>
      <c r="HY41" s="414" t="s">
        <v>3320</v>
      </c>
      <c r="HZ41" s="414" t="s">
        <v>3320</v>
      </c>
      <c r="IA41" s="414" t="s">
        <v>3320</v>
      </c>
      <c r="IB41" s="414" t="s">
        <v>3320</v>
      </c>
      <c r="IC41" s="414" t="s">
        <v>3320</v>
      </c>
      <c r="ID41" s="414" t="s">
        <v>3320</v>
      </c>
      <c r="IE41" s="414" t="s">
        <v>3320</v>
      </c>
      <c r="IF41" s="414" t="s">
        <v>3320</v>
      </c>
      <c r="IG41" s="414" t="s">
        <v>3320</v>
      </c>
      <c r="IH41" s="414" t="s">
        <v>3320</v>
      </c>
      <c r="II41" s="414" t="s">
        <v>3320</v>
      </c>
      <c r="IJ41" s="414" t="s">
        <v>3320</v>
      </c>
      <c r="IK41" s="414" t="s">
        <v>3320</v>
      </c>
      <c r="IL41" s="414" t="s">
        <v>3320</v>
      </c>
      <c r="IM41" s="414" t="s">
        <v>3320</v>
      </c>
      <c r="IN41" s="414" t="s">
        <v>3320</v>
      </c>
      <c r="IO41" s="414" t="s">
        <v>3320</v>
      </c>
      <c r="IP41" s="414" t="s">
        <v>3320</v>
      </c>
      <c r="IQ41" s="414" t="s">
        <v>3320</v>
      </c>
      <c r="IR41" s="414" t="s">
        <v>3320</v>
      </c>
      <c r="IS41" s="414" t="s">
        <v>3320</v>
      </c>
      <c r="IT41" s="414" t="s">
        <v>3320</v>
      </c>
      <c r="IU41" s="414" t="s">
        <v>3320</v>
      </c>
      <c r="IV41" s="414" t="s">
        <v>3320</v>
      </c>
      <c r="IW41" s="414" t="s">
        <v>3320</v>
      </c>
      <c r="IX41" s="425" t="s">
        <v>85</v>
      </c>
      <c r="IY41" s="426">
        <v>45800</v>
      </c>
      <c r="IZ41" s="427" t="s">
        <v>910</v>
      </c>
      <c r="JA41" s="443" t="s">
        <v>955</v>
      </c>
      <c r="JB41" s="414" t="str">
        <f>IFERROR(VLOOKUP($E41,'[12]Resumen costos RNT id'!$D:$J,3,0),"")</f>
        <v/>
      </c>
      <c r="JC41" s="421" t="str">
        <f>IFERROR(VLOOKUP($E41,'[12]Resumen costos RNT id'!$D:$J,4,0),"")</f>
        <v/>
      </c>
      <c r="JD41" s="421" t="str">
        <f>IFERROR(VLOOKUP($E41,'[12]Resumen costos RNT id'!$D:$J,5,0),"")</f>
        <v/>
      </c>
      <c r="JE41" s="421" t="str">
        <f>IFERROR(VLOOKUP($E41,'[12]Resumen costos RNT id'!$D:$J,6,0),"")</f>
        <v/>
      </c>
      <c r="JF41" s="416" t="str">
        <f>IFERROR(VLOOKUP($E41,'[12]Resumen costos RNT id'!$D:$J,7,0),"")</f>
        <v/>
      </c>
      <c r="JG41" s="428" t="str">
        <f t="shared" si="10"/>
        <v/>
      </c>
      <c r="JH41" s="428" t="str">
        <f t="shared" si="11"/>
        <v/>
      </c>
      <c r="JI41" s="428" t="str">
        <f t="shared" si="11"/>
        <v/>
      </c>
      <c r="JJ41" s="428">
        <f t="shared" si="12"/>
        <v>0</v>
      </c>
      <c r="JK41" s="428">
        <f t="shared" si="13"/>
        <v>0</v>
      </c>
      <c r="JL41" s="414" t="s">
        <v>202</v>
      </c>
      <c r="JO41" s="414" t="s">
        <v>202</v>
      </c>
      <c r="JP41" s="414">
        <v>7</v>
      </c>
      <c r="JQ41" s="414">
        <f t="shared" si="28"/>
        <v>0</v>
      </c>
      <c r="JR41" s="429" t="str">
        <f>IFERROR(VLOOKUP($E41,'[13]Actualización de costos CENACE'!$A:$G,2,0),"")</f>
        <v/>
      </c>
      <c r="JS41" s="429" t="str">
        <f>IFERROR(VLOOKUP($E41,'[13]Actualización de costos CENACE'!$A:$G,3,0),"")</f>
        <v/>
      </c>
      <c r="JT41" s="429" t="str">
        <f>IFERROR(VLOOKUP($E41,'[13]Actualización de costos CENACE'!$A:$G,4,0),"")</f>
        <v/>
      </c>
      <c r="JU41" s="429" t="str">
        <f>IFERROR(VLOOKUP($E41,'[13]Actualización de costos CENACE'!$A:$G,5,0),"")</f>
        <v/>
      </c>
      <c r="JV41" s="429" t="str">
        <f>IFERROR(VLOOKUP($E41,'[13]Actualización de costos CENACE'!$A:$G,6,0),"")</f>
        <v/>
      </c>
      <c r="JW41" s="430" t="str">
        <f>IFERROR(VLOOKUP($E41,'[13]Din Costos CFE'!$J$7:$AG$150,JW$1,0),"")</f>
        <v/>
      </c>
      <c r="JX41" s="430" t="str">
        <f>IFERROR(VLOOKUP($E41,'[13]Din Costos CFE'!$J$7:$AG$150,JX$1,0),"")</f>
        <v/>
      </c>
      <c r="JY41" s="430" t="str">
        <f>IFERROR(VLOOKUP($E41,'[13]Din Costos CFE'!$J$7:$AG$150,JY$1,0),"")</f>
        <v/>
      </c>
      <c r="JZ41" s="430" t="str">
        <f>IFERROR(VLOOKUP($E41,'[13]Din Costos CFE'!$J$7:$AG$150,JZ$1,0),"")</f>
        <v/>
      </c>
      <c r="KA41" s="430" t="str">
        <f>IFERROR(VLOOKUP($E41,'[13]Din Costos CFE'!$J$7:$AG$150,KA$1,0),"")</f>
        <v/>
      </c>
      <c r="KB41" s="430" t="str">
        <f>IFERROR(VLOOKUP($E41,'[13]Din Costos CFE'!$J$7:$AG$150,KB$1,0),"")</f>
        <v/>
      </c>
      <c r="KC41" s="430" t="str">
        <f>IFERROR(VLOOKUP($E41,'[13]Din Costos CFE'!$J$7:$AG$150,KC$1,0),"")</f>
        <v/>
      </c>
      <c r="KD41" s="430" t="str">
        <f>IFERROR(VLOOKUP($E41,'[13]Din Costos CFE'!$J$7:$AG$150,KD$1,0),"")</f>
        <v/>
      </c>
      <c r="KE41" s="430" t="str">
        <f>IFERROR(VLOOKUP($E41,'[13]Din Costos CFE'!$J$7:$AG$150,KE$1,0),"")</f>
        <v/>
      </c>
      <c r="KF41" s="430" t="str">
        <f>IFERROR(VLOOKUP($E41,'[13]Din Costos CFE'!$J$7:$AG$150,KF$1,0),"")</f>
        <v/>
      </c>
      <c r="KG41" s="430" t="str">
        <f>IFERROR(VLOOKUP($E41,'[13]Din Costos CFE'!$J$7:$AG$150,KG$1,0),"")</f>
        <v/>
      </c>
      <c r="KH41" s="430" t="str">
        <f>IFERROR(VLOOKUP($E41,'[13]Din Costos CFE'!$J$7:$AG$150,KH$1,0),"")</f>
        <v/>
      </c>
      <c r="KI41" s="430" t="str">
        <f>IFERROR(VLOOKUP($E41,'[13]Din Costos CFE'!$J$7:$AG$150,KI$1,0),"")</f>
        <v/>
      </c>
      <c r="KJ41" s="430" t="str">
        <f>IFERROR(VLOOKUP($E41,'[13]Din Costos CFE'!$J$7:$AG$150,KJ$1,0),"")</f>
        <v/>
      </c>
      <c r="KK41" s="430" t="str">
        <f>IFERROR(VLOOKUP($E41,'[13]Din Costos CFE'!$J$7:$AG$150,KK$1,0),"")</f>
        <v/>
      </c>
      <c r="KL41" s="430" t="str">
        <f>IFERROR(VLOOKUP($E41,'[13]Din Costos CFE'!$J$7:$AG$150,KL$1,0),"")</f>
        <v/>
      </c>
      <c r="KM41" s="430" t="str">
        <f>IFERROR(VLOOKUP($E41,'[13]Din Costos CFE'!$J$7:$AG$150,KM$1,0),"")</f>
        <v/>
      </c>
      <c r="KN41" s="450" t="str">
        <f>IFERROR(VLOOKUP($E41,'[13]Din Costos CFE'!$J$7:$AG$150,KN$1,0),"")</f>
        <v/>
      </c>
      <c r="KO41" s="431">
        <f t="shared" si="15"/>
        <v>0</v>
      </c>
      <c r="KP41" s="431">
        <f t="shared" si="16"/>
        <v>0</v>
      </c>
      <c r="KQ41" s="431">
        <f t="shared" si="17"/>
        <v>0</v>
      </c>
      <c r="KR41" s="432" t="str">
        <f>IFERROR(VLOOKUP($E41,'[13]Din Costos CFE'!$A$6:$G$150,4,0),"")</f>
        <v/>
      </c>
      <c r="KS41" s="432" t="str">
        <f>IFERROR(VLOOKUP($E41,'[13]Din Costos CFE'!$A$6:$G$150,5,0),"")</f>
        <v/>
      </c>
      <c r="KT41" s="432" t="str">
        <f>IFERROR(VLOOKUP($E41,'[13]Din Costos CFE'!$A$6:$G$150,6,0),"")</f>
        <v/>
      </c>
      <c r="KU41" s="438" t="str">
        <f t="shared" si="18"/>
        <v/>
      </c>
      <c r="KV41" s="434" t="str">
        <f t="shared" si="19"/>
        <v/>
      </c>
      <c r="KW41" s="435" t="str">
        <f t="shared" si="20"/>
        <v/>
      </c>
      <c r="KX41" s="445" t="s">
        <v>6718</v>
      </c>
      <c r="KY41" s="436" t="str">
        <f>IFERROR(VLOOKUP($E41,'[13]Detalle Costos CENACE'!$E:$IT,248,0),"")</f>
        <v/>
      </c>
      <c r="KZ41" s="414">
        <f t="shared" si="21"/>
        <v>72</v>
      </c>
      <c r="LA41" s="434" t="str">
        <f t="shared" si="22"/>
        <v/>
      </c>
      <c r="LB41" s="434" t="str">
        <f t="shared" si="23"/>
        <v/>
      </c>
      <c r="LC41" s="414">
        <f t="shared" si="24"/>
        <v>1</v>
      </c>
      <c r="LD41" s="429" t="str">
        <f>IFERROR(VLOOKUP($E41,'[13]Actualización de costos CENACE'!$A:$G,7,0),"")</f>
        <v/>
      </c>
      <c r="LE41" s="414" t="s">
        <v>6719</v>
      </c>
      <c r="LF41" s="414" t="s">
        <v>5777</v>
      </c>
    </row>
    <row r="42" spans="1:319" s="414" customFormat="1" ht="15" customHeight="1">
      <c r="A42" s="413" t="s">
        <v>5638</v>
      </c>
      <c r="B42" s="414">
        <v>1068</v>
      </c>
      <c r="C42" s="414" t="s">
        <v>6720</v>
      </c>
      <c r="D42" s="414" t="s">
        <v>6721</v>
      </c>
      <c r="E42" s="414">
        <v>1068</v>
      </c>
      <c r="G42" s="414" t="s">
        <v>6722</v>
      </c>
      <c r="H42" s="414" t="s">
        <v>6723</v>
      </c>
      <c r="I42" s="415" t="s">
        <v>5782</v>
      </c>
      <c r="J42" s="415">
        <v>1</v>
      </c>
      <c r="K42" s="415" t="str">
        <f t="shared" si="27"/>
        <v>Sí</v>
      </c>
      <c r="L42" s="415"/>
      <c r="M42" s="415" t="str">
        <f t="shared" si="29"/>
        <v>3a</v>
      </c>
      <c r="N42" s="415"/>
      <c r="O42" s="415"/>
      <c r="P42" s="415"/>
      <c r="Q42" s="415">
        <v>1</v>
      </c>
      <c r="R42" s="415" t="str">
        <f t="shared" si="3"/>
        <v>Sí</v>
      </c>
      <c r="S42" s="415"/>
      <c r="T42" s="415"/>
      <c r="U42" s="415"/>
      <c r="V42" s="444" t="s">
        <v>5095</v>
      </c>
      <c r="W42" s="414" t="s">
        <v>5643</v>
      </c>
      <c r="X42" s="414">
        <f t="shared" si="30"/>
        <v>1</v>
      </c>
      <c r="Y42" s="414">
        <f t="shared" si="5"/>
        <v>100</v>
      </c>
      <c r="Z42" s="416" t="str">
        <f t="shared" si="6"/>
        <v/>
      </c>
      <c r="AA42" s="416">
        <f t="shared" si="7"/>
        <v>0</v>
      </c>
      <c r="AB42" s="417">
        <f t="shared" si="8"/>
        <v>0</v>
      </c>
      <c r="AC42" s="414" t="s">
        <v>6079</v>
      </c>
      <c r="AD42" s="414" t="s">
        <v>6079</v>
      </c>
      <c r="AE42" s="414" t="e">
        <f>+VLOOKUP($D42,'[12]Ramón Países '!$A:$E,4,0)</f>
        <v>#N/A</v>
      </c>
      <c r="AF42" s="414" t="s">
        <v>5646</v>
      </c>
      <c r="AG42" s="414" t="e">
        <f>+VLOOKUP($D42,'[12]Ramón Países '!$A:$E,5,0)</f>
        <v>#N/A</v>
      </c>
      <c r="AH42" s="413" t="s">
        <v>6724</v>
      </c>
      <c r="AI42" s="414" t="s">
        <v>6725</v>
      </c>
      <c r="AJ42" s="414" t="s">
        <v>6726</v>
      </c>
      <c r="AK42" s="414" t="s">
        <v>6727</v>
      </c>
      <c r="AL42" s="414" t="s">
        <v>6728</v>
      </c>
      <c r="AM42" s="414" t="s">
        <v>6729</v>
      </c>
      <c r="AN42" s="414" t="s">
        <v>3320</v>
      </c>
      <c r="AO42" s="414" t="s">
        <v>6730</v>
      </c>
      <c r="AP42" s="414" t="s">
        <v>5698</v>
      </c>
      <c r="AQ42" s="414" t="s">
        <v>6731</v>
      </c>
      <c r="AR42" s="414" t="s">
        <v>6732</v>
      </c>
      <c r="AS42" s="414" t="s">
        <v>6733</v>
      </c>
      <c r="AT42" s="414" t="s">
        <v>733</v>
      </c>
      <c r="AU42" s="414" t="s">
        <v>733</v>
      </c>
      <c r="AV42" s="414" t="s">
        <v>733</v>
      </c>
      <c r="AW42" s="414" t="s">
        <v>3320</v>
      </c>
      <c r="AX42" s="414" t="s">
        <v>6734</v>
      </c>
      <c r="AY42" s="414" t="s">
        <v>733</v>
      </c>
      <c r="AZ42" s="414" t="s">
        <v>6735</v>
      </c>
      <c r="BA42" s="414" t="s">
        <v>6736</v>
      </c>
      <c r="BB42" s="414" t="s">
        <v>6091</v>
      </c>
      <c r="BC42" s="414" t="s">
        <v>6092</v>
      </c>
      <c r="BD42" s="414" t="s">
        <v>6737</v>
      </c>
      <c r="BE42" s="414" t="s">
        <v>6738</v>
      </c>
      <c r="BF42" s="415" t="s">
        <v>1214</v>
      </c>
      <c r="BG42" s="414" t="s">
        <v>3320</v>
      </c>
      <c r="BI42" s="414" t="s">
        <v>5709</v>
      </c>
      <c r="BJ42" s="414" t="s">
        <v>5710</v>
      </c>
      <c r="BK42" s="414" t="s">
        <v>5710</v>
      </c>
      <c r="BL42" s="414" t="s">
        <v>6739</v>
      </c>
      <c r="BM42" s="415">
        <v>115</v>
      </c>
      <c r="BN42" s="414" t="s">
        <v>5665</v>
      </c>
      <c r="BO42" s="418" t="s">
        <v>12667</v>
      </c>
      <c r="BP42" s="414">
        <v>18</v>
      </c>
      <c r="BQ42" s="414">
        <v>2028</v>
      </c>
      <c r="BR42" s="414">
        <v>100</v>
      </c>
      <c r="BS42" s="415">
        <v>100</v>
      </c>
      <c r="BT42" s="414" t="s">
        <v>5863</v>
      </c>
      <c r="BU42" s="414">
        <v>169998</v>
      </c>
      <c r="BV42" s="415">
        <v>214.2</v>
      </c>
      <c r="BW42" s="419">
        <v>0.24452054794520547</v>
      </c>
      <c r="BX42" s="420" t="s">
        <v>910</v>
      </c>
      <c r="BY42" s="414" t="s">
        <v>733</v>
      </c>
      <c r="CA42" s="414">
        <v>21.27</v>
      </c>
      <c r="CB42" s="414" t="s">
        <v>1214</v>
      </c>
      <c r="CC42" s="414">
        <v>740</v>
      </c>
      <c r="CD42" s="414" t="s">
        <v>5713</v>
      </c>
      <c r="CE42" s="414" t="s">
        <v>5668</v>
      </c>
      <c r="CF42" s="414" t="s">
        <v>3320</v>
      </c>
      <c r="CG42" s="414" t="s">
        <v>1214</v>
      </c>
      <c r="CH42" s="414" t="s">
        <v>733</v>
      </c>
      <c r="CI42" s="414">
        <v>1863.3</v>
      </c>
      <c r="CJ42" s="414">
        <v>1700</v>
      </c>
      <c r="CK42" s="414" t="s">
        <v>6441</v>
      </c>
      <c r="CL42" s="414">
        <v>365</v>
      </c>
      <c r="CM42" s="414">
        <v>85</v>
      </c>
      <c r="CN42" s="414">
        <v>98.5</v>
      </c>
      <c r="CO42" s="414">
        <v>35</v>
      </c>
      <c r="CP42" s="414" t="s">
        <v>12728</v>
      </c>
      <c r="CQ42" s="414">
        <f t="shared" si="25"/>
        <v>2026</v>
      </c>
      <c r="CR42" s="414">
        <v>1.94</v>
      </c>
      <c r="CS42" s="414">
        <v>22</v>
      </c>
      <c r="CT42" s="414" t="s">
        <v>6737</v>
      </c>
      <c r="CU42" s="414">
        <v>607129</v>
      </c>
      <c r="CV42" s="414" t="s">
        <v>3320</v>
      </c>
      <c r="CW42" s="414" t="s">
        <v>3320</v>
      </c>
      <c r="CX42" s="414" t="s">
        <v>3320</v>
      </c>
      <c r="CY42" s="414" t="s">
        <v>3320</v>
      </c>
      <c r="CZ42" s="414" t="s">
        <v>3320</v>
      </c>
      <c r="DA42" s="414" t="s">
        <v>3320</v>
      </c>
      <c r="DB42" s="414" t="s">
        <v>3320</v>
      </c>
      <c r="DC42" s="414" t="s">
        <v>3320</v>
      </c>
      <c r="DD42" s="414" t="s">
        <v>3320</v>
      </c>
      <c r="DE42" s="414" t="s">
        <v>3320</v>
      </c>
      <c r="DG42" s="414" t="s">
        <v>3320</v>
      </c>
      <c r="DH42" s="414" t="s">
        <v>3320</v>
      </c>
      <c r="DI42" s="414" t="s">
        <v>3320</v>
      </c>
      <c r="DJ42" s="414" t="s">
        <v>3320</v>
      </c>
      <c r="DK42" s="414" t="s">
        <v>3320</v>
      </c>
      <c r="DL42" s="414" t="s">
        <v>3320</v>
      </c>
      <c r="DM42" s="414" t="e">
        <f t="shared" si="26"/>
        <v>#VALUE!</v>
      </c>
      <c r="DN42" s="414" t="s">
        <v>3320</v>
      </c>
      <c r="DO42" s="414" t="s">
        <v>3320</v>
      </c>
      <c r="DP42" s="414" t="s">
        <v>3320</v>
      </c>
      <c r="DR42" s="414" t="s">
        <v>3320</v>
      </c>
      <c r="DS42" s="414" t="s">
        <v>3320</v>
      </c>
      <c r="DT42" s="414" t="s">
        <v>3320</v>
      </c>
      <c r="DU42" s="414" t="s">
        <v>3320</v>
      </c>
      <c r="DV42" s="414" t="s">
        <v>3320</v>
      </c>
      <c r="DW42" s="414" t="s">
        <v>3320</v>
      </c>
      <c r="DX42" s="414" t="s">
        <v>3320</v>
      </c>
      <c r="DY42" s="414" t="s">
        <v>3320</v>
      </c>
      <c r="DZ42" s="414" t="s">
        <v>3320</v>
      </c>
      <c r="EA42" s="414" t="s">
        <v>3320</v>
      </c>
      <c r="EB42" s="414" t="s">
        <v>3320</v>
      </c>
      <c r="EC42" s="414" t="s">
        <v>3320</v>
      </c>
      <c r="ED42" s="414" t="s">
        <v>3320</v>
      </c>
      <c r="EE42" s="414" t="s">
        <v>3320</v>
      </c>
      <c r="EF42" s="414" t="s">
        <v>3320</v>
      </c>
      <c r="EG42" s="414" t="s">
        <v>3320</v>
      </c>
      <c r="EH42" s="414" t="s">
        <v>3320</v>
      </c>
      <c r="EI42" s="414" t="s">
        <v>3320</v>
      </c>
      <c r="EJ42" s="414" t="s">
        <v>3320</v>
      </c>
      <c r="EK42" s="414" t="s">
        <v>3320</v>
      </c>
      <c r="EL42" s="414" t="s">
        <v>3320</v>
      </c>
      <c r="EM42" s="414" t="s">
        <v>3320</v>
      </c>
      <c r="EN42" s="414" t="s">
        <v>3320</v>
      </c>
      <c r="EO42" s="414" t="s">
        <v>3320</v>
      </c>
      <c r="EP42" s="414" t="s">
        <v>3320</v>
      </c>
      <c r="EQ42" s="414" t="s">
        <v>3320</v>
      </c>
      <c r="ER42" s="414" t="s">
        <v>3320</v>
      </c>
      <c r="ES42" s="414" t="s">
        <v>3320</v>
      </c>
      <c r="ET42" s="414" t="s">
        <v>3320</v>
      </c>
      <c r="EU42" s="414" t="s">
        <v>3320</v>
      </c>
      <c r="EV42" s="414" t="s">
        <v>3320</v>
      </c>
      <c r="EW42" s="414" t="s">
        <v>3320</v>
      </c>
      <c r="EX42" s="414" t="s">
        <v>3320</v>
      </c>
      <c r="EY42" s="414" t="s">
        <v>3320</v>
      </c>
      <c r="EZ42" s="414" t="s">
        <v>3320</v>
      </c>
      <c r="FA42" s="414" t="s">
        <v>3320</v>
      </c>
      <c r="FB42" s="414" t="s">
        <v>3320</v>
      </c>
      <c r="FC42" s="414" t="s">
        <v>3320</v>
      </c>
      <c r="FD42" s="414" t="s">
        <v>3320</v>
      </c>
      <c r="FE42" s="414" t="s">
        <v>3320</v>
      </c>
      <c r="FF42" s="414" t="s">
        <v>3320</v>
      </c>
      <c r="FG42" s="414" t="s">
        <v>3320</v>
      </c>
      <c r="FH42" s="414" t="s">
        <v>3320</v>
      </c>
      <c r="FI42" s="414" t="s">
        <v>3320</v>
      </c>
      <c r="FJ42" s="414" t="s">
        <v>3320</v>
      </c>
      <c r="FK42" s="414" t="s">
        <v>3320</v>
      </c>
      <c r="FL42" s="414" t="s">
        <v>3320</v>
      </c>
      <c r="FM42" s="414" t="s">
        <v>3320</v>
      </c>
      <c r="FN42" s="414" t="s">
        <v>3320</v>
      </c>
      <c r="FO42" s="421">
        <v>121553027</v>
      </c>
      <c r="FP42" s="421">
        <f t="shared" si="9"/>
        <v>121.553027</v>
      </c>
      <c r="FQ42" s="414" t="s">
        <v>733</v>
      </c>
      <c r="FR42" s="414" t="s">
        <v>733</v>
      </c>
      <c r="FS42" s="414" t="s">
        <v>733</v>
      </c>
      <c r="FT42" s="414" t="s">
        <v>733</v>
      </c>
      <c r="FU42" s="414" t="s">
        <v>657</v>
      </c>
      <c r="FV42" s="414" t="s">
        <v>6740</v>
      </c>
      <c r="FW42" s="414" t="s">
        <v>6741</v>
      </c>
      <c r="FX42" s="422" t="s">
        <v>6739</v>
      </c>
      <c r="FY42" s="423">
        <v>115</v>
      </c>
      <c r="FZ42" s="414" t="s">
        <v>6742</v>
      </c>
      <c r="GA42" s="421">
        <v>121553027</v>
      </c>
      <c r="GB42" s="421">
        <v>14855400</v>
      </c>
      <c r="GC42" s="421">
        <v>27.77</v>
      </c>
      <c r="GD42" s="421">
        <v>3.56</v>
      </c>
      <c r="GE42" s="414" t="s">
        <v>6743</v>
      </c>
      <c r="GF42" s="414" t="s">
        <v>733</v>
      </c>
      <c r="GG42" s="414" t="s">
        <v>733</v>
      </c>
      <c r="GH42" s="414" t="s">
        <v>6744</v>
      </c>
      <c r="GI42" s="414" t="s">
        <v>733</v>
      </c>
      <c r="GJ42" s="414" t="s">
        <v>733</v>
      </c>
      <c r="GK42" s="414" t="s">
        <v>733</v>
      </c>
      <c r="GL42" s="414" t="s">
        <v>733</v>
      </c>
      <c r="GM42" s="414" t="s">
        <v>733</v>
      </c>
      <c r="GN42" s="424" t="s">
        <v>5676</v>
      </c>
      <c r="GO42" s="414" t="s">
        <v>3320</v>
      </c>
      <c r="GP42" s="414" t="s">
        <v>733</v>
      </c>
      <c r="GQ42" s="414" t="s">
        <v>5721</v>
      </c>
      <c r="GR42" s="414" t="s">
        <v>1214</v>
      </c>
      <c r="GS42" s="414" t="s">
        <v>1214</v>
      </c>
      <c r="GT42" s="414" t="s">
        <v>3320</v>
      </c>
      <c r="GU42" s="414" t="s">
        <v>3320</v>
      </c>
      <c r="GV42" s="414">
        <v>0</v>
      </c>
      <c r="GW42" s="414" t="s">
        <v>1214</v>
      </c>
      <c r="GX42" s="414" t="s">
        <v>1214</v>
      </c>
      <c r="GY42" s="414" t="s">
        <v>3320</v>
      </c>
      <c r="GZ42" s="414" t="s">
        <v>1214</v>
      </c>
      <c r="HA42" s="414" t="s">
        <v>3320</v>
      </c>
      <c r="HB42" s="414" t="s">
        <v>6745</v>
      </c>
      <c r="HC42" s="414" t="s">
        <v>6746</v>
      </c>
      <c r="HD42" s="414" t="s">
        <v>3320</v>
      </c>
      <c r="HE42" s="414" t="s">
        <v>3320</v>
      </c>
      <c r="HF42" s="414" t="s">
        <v>3320</v>
      </c>
      <c r="HG42" s="414" t="s">
        <v>733</v>
      </c>
      <c r="HH42" s="414" t="s">
        <v>1214</v>
      </c>
      <c r="HI42" s="414" t="s">
        <v>12729</v>
      </c>
      <c r="HJ42" s="414" t="s">
        <v>12730</v>
      </c>
      <c r="HK42" s="414" t="s">
        <v>5685</v>
      </c>
      <c r="HL42" s="414" t="s">
        <v>3320</v>
      </c>
      <c r="HM42" s="414" t="s">
        <v>3320</v>
      </c>
      <c r="HN42" s="414" t="s">
        <v>3320</v>
      </c>
      <c r="HO42" s="414" t="s">
        <v>3320</v>
      </c>
      <c r="HP42" s="414" t="s">
        <v>3320</v>
      </c>
      <c r="HQ42" s="414" t="s">
        <v>3320</v>
      </c>
      <c r="HR42" s="414" t="s">
        <v>3320</v>
      </c>
      <c r="HS42" s="414" t="s">
        <v>3320</v>
      </c>
      <c r="HT42" s="414" t="s">
        <v>3320</v>
      </c>
      <c r="HU42" s="414" t="s">
        <v>3320</v>
      </c>
      <c r="HV42" s="414" t="s">
        <v>3320</v>
      </c>
      <c r="HW42" s="414" t="s">
        <v>3320</v>
      </c>
      <c r="HX42" s="414" t="s">
        <v>3320</v>
      </c>
      <c r="HY42" s="414" t="s">
        <v>3320</v>
      </c>
      <c r="HZ42" s="414" t="s">
        <v>3320</v>
      </c>
      <c r="IA42" s="414" t="s">
        <v>3320</v>
      </c>
      <c r="IB42" s="414" t="s">
        <v>3320</v>
      </c>
      <c r="IC42" s="414" t="s">
        <v>3320</v>
      </c>
      <c r="ID42" s="414" t="s">
        <v>3320</v>
      </c>
      <c r="IE42" s="414" t="s">
        <v>3320</v>
      </c>
      <c r="IF42" s="414" t="s">
        <v>3320</v>
      </c>
      <c r="IG42" s="414" t="s">
        <v>3320</v>
      </c>
      <c r="IH42" s="414" t="s">
        <v>3320</v>
      </c>
      <c r="II42" s="414" t="s">
        <v>3320</v>
      </c>
      <c r="IJ42" s="414" t="s">
        <v>3320</v>
      </c>
      <c r="IK42" s="414" t="s">
        <v>3320</v>
      </c>
      <c r="IL42" s="414" t="s">
        <v>3320</v>
      </c>
      <c r="IM42" s="414" t="s">
        <v>3320</v>
      </c>
      <c r="IN42" s="414" t="s">
        <v>3320</v>
      </c>
      <c r="IO42" s="414" t="s">
        <v>3320</v>
      </c>
      <c r="IP42" s="414" t="s">
        <v>3320</v>
      </c>
      <c r="IQ42" s="414" t="s">
        <v>3320</v>
      </c>
      <c r="IR42" s="414" t="s">
        <v>3320</v>
      </c>
      <c r="IS42" s="414" t="s">
        <v>3320</v>
      </c>
      <c r="IT42" s="414" t="s">
        <v>3320</v>
      </c>
      <c r="IU42" s="414" t="s">
        <v>3320</v>
      </c>
      <c r="IV42" s="414" t="s">
        <v>3320</v>
      </c>
      <c r="IW42" s="414" t="s">
        <v>3320</v>
      </c>
      <c r="IX42" s="413" t="s">
        <v>5773</v>
      </c>
      <c r="IY42" s="439" t="s">
        <v>5774</v>
      </c>
      <c r="IZ42" s="439" t="s">
        <v>5774</v>
      </c>
      <c r="JA42" s="413" t="s">
        <v>5775</v>
      </c>
      <c r="JB42" s="414" t="str">
        <f>IFERROR(VLOOKUP($E42,'[12]Resumen costos RNT id'!$D:$J,3,0),"")</f>
        <v/>
      </c>
      <c r="JC42" s="421" t="str">
        <f>IFERROR(VLOOKUP($E42,'[12]Resumen costos RNT id'!$D:$J,4,0),"")</f>
        <v/>
      </c>
      <c r="JD42" s="421" t="str">
        <f>IFERROR(VLOOKUP($E42,'[12]Resumen costos RNT id'!$D:$J,5,0),"")</f>
        <v/>
      </c>
      <c r="JE42" s="421" t="str">
        <f>IFERROR(VLOOKUP($E42,'[12]Resumen costos RNT id'!$D:$J,6,0),"")</f>
        <v/>
      </c>
      <c r="JF42" s="416" t="str">
        <f>IFERROR(VLOOKUP($E42,'[12]Resumen costos RNT id'!$D:$J,7,0),"")</f>
        <v/>
      </c>
      <c r="JG42" s="428" t="str">
        <f t="shared" si="10"/>
        <v/>
      </c>
      <c r="JH42" s="428" t="str">
        <f t="shared" si="11"/>
        <v/>
      </c>
      <c r="JI42" s="428" t="str">
        <f t="shared" si="11"/>
        <v/>
      </c>
      <c r="JJ42" s="428">
        <f t="shared" si="12"/>
        <v>0</v>
      </c>
      <c r="JK42" s="428">
        <f t="shared" si="13"/>
        <v>0</v>
      </c>
      <c r="JL42" s="414" t="s">
        <v>202</v>
      </c>
      <c r="JO42" s="414" t="s">
        <v>202</v>
      </c>
      <c r="JP42" s="414">
        <v>7</v>
      </c>
      <c r="JQ42" s="414">
        <f t="shared" si="28"/>
        <v>0</v>
      </c>
      <c r="JR42" s="429" t="str">
        <f>IFERROR(VLOOKUP($E42,'[13]Actualización de costos CENACE'!$A:$G,2,0),"")</f>
        <v/>
      </c>
      <c r="JS42" s="429" t="str">
        <f>IFERROR(VLOOKUP($E42,'[13]Actualización de costos CENACE'!$A:$G,3,0),"")</f>
        <v/>
      </c>
      <c r="JT42" s="429" t="str">
        <f>IFERROR(VLOOKUP($E42,'[13]Actualización de costos CENACE'!$A:$G,4,0),"")</f>
        <v/>
      </c>
      <c r="JU42" s="429" t="str">
        <f>IFERROR(VLOOKUP($E42,'[13]Actualización de costos CENACE'!$A:$G,5,0),"")</f>
        <v/>
      </c>
      <c r="JV42" s="429" t="str">
        <f>IFERROR(VLOOKUP($E42,'[13]Actualización de costos CENACE'!$A:$G,6,0),"")</f>
        <v/>
      </c>
      <c r="JW42" s="430" t="str">
        <f>IFERROR(VLOOKUP($E42,'[13]Din Costos CFE'!$J$7:$AG$150,JW$1,0),"")</f>
        <v/>
      </c>
      <c r="JX42" s="430" t="str">
        <f>IFERROR(VLOOKUP($E42,'[13]Din Costos CFE'!$J$7:$AG$150,JX$1,0),"")</f>
        <v/>
      </c>
      <c r="JY42" s="430" t="str">
        <f>IFERROR(VLOOKUP($E42,'[13]Din Costos CFE'!$J$7:$AG$150,JY$1,0),"")</f>
        <v/>
      </c>
      <c r="JZ42" s="430" t="str">
        <f>IFERROR(VLOOKUP($E42,'[13]Din Costos CFE'!$J$7:$AG$150,JZ$1,0),"")</f>
        <v/>
      </c>
      <c r="KA42" s="430" t="str">
        <f>IFERROR(VLOOKUP($E42,'[13]Din Costos CFE'!$J$7:$AG$150,KA$1,0),"")</f>
        <v/>
      </c>
      <c r="KB42" s="430" t="str">
        <f>IFERROR(VLOOKUP($E42,'[13]Din Costos CFE'!$J$7:$AG$150,KB$1,0),"")</f>
        <v/>
      </c>
      <c r="KC42" s="430" t="str">
        <f>IFERROR(VLOOKUP($E42,'[13]Din Costos CFE'!$J$7:$AG$150,KC$1,0),"")</f>
        <v/>
      </c>
      <c r="KD42" s="430" t="str">
        <f>IFERROR(VLOOKUP($E42,'[13]Din Costos CFE'!$J$7:$AG$150,KD$1,0),"")</f>
        <v/>
      </c>
      <c r="KE42" s="430" t="str">
        <f>IFERROR(VLOOKUP($E42,'[13]Din Costos CFE'!$J$7:$AG$150,KE$1,0),"")</f>
        <v/>
      </c>
      <c r="KF42" s="430" t="str">
        <f>IFERROR(VLOOKUP($E42,'[13]Din Costos CFE'!$J$7:$AG$150,KF$1,0),"")</f>
        <v/>
      </c>
      <c r="KG42" s="430" t="str">
        <f>IFERROR(VLOOKUP($E42,'[13]Din Costos CFE'!$J$7:$AG$150,KG$1,0),"")</f>
        <v/>
      </c>
      <c r="KH42" s="430" t="str">
        <f>IFERROR(VLOOKUP($E42,'[13]Din Costos CFE'!$J$7:$AG$150,KH$1,0),"")</f>
        <v/>
      </c>
      <c r="KI42" s="430" t="str">
        <f>IFERROR(VLOOKUP($E42,'[13]Din Costos CFE'!$J$7:$AG$150,KI$1,0),"")</f>
        <v/>
      </c>
      <c r="KJ42" s="430" t="str">
        <f>IFERROR(VLOOKUP($E42,'[13]Din Costos CFE'!$J$7:$AG$150,KJ$1,0),"")</f>
        <v/>
      </c>
      <c r="KK42" s="430" t="str">
        <f>IFERROR(VLOOKUP($E42,'[13]Din Costos CFE'!$J$7:$AG$150,KK$1,0),"")</f>
        <v/>
      </c>
      <c r="KL42" s="430" t="str">
        <f>IFERROR(VLOOKUP($E42,'[13]Din Costos CFE'!$J$7:$AG$150,KL$1,0),"")</f>
        <v/>
      </c>
      <c r="KM42" s="430" t="str">
        <f>IFERROR(VLOOKUP($E42,'[13]Din Costos CFE'!$J$7:$AG$150,KM$1,0),"")</f>
        <v/>
      </c>
      <c r="KN42" s="430" t="str">
        <f>IFERROR(VLOOKUP($E42,'[13]Din Costos CFE'!$J$7:$AG$150,KN$1,0),"")</f>
        <v/>
      </c>
      <c r="KO42" s="431">
        <f t="shared" si="15"/>
        <v>0</v>
      </c>
      <c r="KP42" s="431">
        <f t="shared" si="16"/>
        <v>0</v>
      </c>
      <c r="KQ42" s="431">
        <f t="shared" si="17"/>
        <v>0</v>
      </c>
      <c r="KR42" s="432" t="str">
        <f>IFERROR(VLOOKUP($E42,'[13]Din Costos CFE'!$A$6:$G$150,4,0),"")</f>
        <v/>
      </c>
      <c r="KS42" s="432" t="str">
        <f>IFERROR(VLOOKUP($E42,'[13]Din Costos CFE'!$A$6:$G$150,5,0),"")</f>
        <v/>
      </c>
      <c r="KT42" s="432" t="str">
        <f>IFERROR(VLOOKUP($E42,'[13]Din Costos CFE'!$A$6:$G$150,6,0),"")</f>
        <v/>
      </c>
      <c r="KU42" s="438" t="str">
        <f t="shared" si="18"/>
        <v/>
      </c>
      <c r="KV42" s="434" t="str">
        <f t="shared" si="19"/>
        <v/>
      </c>
      <c r="KW42" s="435" t="str">
        <f t="shared" si="20"/>
        <v/>
      </c>
      <c r="KX42" s="445" t="s">
        <v>6459</v>
      </c>
      <c r="KY42" s="436" t="str">
        <f>IFERROR(VLOOKUP($E42,'[13]Detalle Costos CENACE'!$E:$IT,248,0),"")</f>
        <v/>
      </c>
      <c r="KZ42" s="414">
        <f t="shared" si="21"/>
        <v>100</v>
      </c>
      <c r="LA42" s="434" t="str">
        <f t="shared" si="22"/>
        <v/>
      </c>
      <c r="LB42" s="434" t="str">
        <f t="shared" si="23"/>
        <v/>
      </c>
      <c r="LC42" s="414">
        <f t="shared" si="24"/>
        <v>1</v>
      </c>
      <c r="LD42" s="429" t="str">
        <f>IFERROR(VLOOKUP($E42,'[13]Actualización de costos CENACE'!$A:$G,7,0),"")</f>
        <v/>
      </c>
      <c r="LE42" s="414" t="s">
        <v>6747</v>
      </c>
      <c r="LF42" s="414" t="s">
        <v>5777</v>
      </c>
      <c r="LG42" s="414" t="s">
        <v>6748</v>
      </c>
    </row>
    <row r="43" spans="1:319" s="414" customFormat="1" ht="15" customHeight="1">
      <c r="A43" s="413" t="s">
        <v>5638</v>
      </c>
      <c r="B43" s="414">
        <v>1062</v>
      </c>
      <c r="C43" s="414" t="s">
        <v>6749</v>
      </c>
      <c r="D43" s="414" t="s">
        <v>6750</v>
      </c>
      <c r="E43" s="414">
        <v>1062</v>
      </c>
      <c r="F43" s="414">
        <v>79</v>
      </c>
      <c r="G43" s="414" t="s">
        <v>5641</v>
      </c>
      <c r="H43" s="414" t="s">
        <v>525</v>
      </c>
      <c r="I43" s="415" t="s">
        <v>5782</v>
      </c>
      <c r="J43" s="415">
        <v>1</v>
      </c>
      <c r="K43" s="415" t="str">
        <f t="shared" si="27"/>
        <v>Sí</v>
      </c>
      <c r="L43" s="415">
        <v>1</v>
      </c>
      <c r="M43" s="415">
        <f t="shared" si="29"/>
        <v>1</v>
      </c>
      <c r="N43" s="415"/>
      <c r="O43" s="415"/>
      <c r="P43" s="415"/>
      <c r="Q43" s="415">
        <v>1</v>
      </c>
      <c r="R43" s="415" t="str">
        <f t="shared" si="3"/>
        <v>Sí</v>
      </c>
      <c r="S43" s="415"/>
      <c r="T43" s="415"/>
      <c r="U43" s="415"/>
      <c r="V43" s="414" t="s">
        <v>6751</v>
      </c>
      <c r="W43" s="414" t="s">
        <v>5643</v>
      </c>
      <c r="X43" s="414">
        <f t="shared" si="30"/>
        <v>1</v>
      </c>
      <c r="Y43" s="414">
        <f t="shared" si="5"/>
        <v>54</v>
      </c>
      <c r="Z43" s="416" t="str">
        <f t="shared" si="6"/>
        <v/>
      </c>
      <c r="AA43" s="416">
        <f t="shared" si="7"/>
        <v>0</v>
      </c>
      <c r="AB43" s="417">
        <f t="shared" si="8"/>
        <v>0</v>
      </c>
      <c r="AC43" s="414" t="s">
        <v>5644</v>
      </c>
      <c r="AD43" s="414" t="s">
        <v>5644</v>
      </c>
      <c r="AE43" s="414" t="e">
        <f>+VLOOKUP($D43,'[12]Ramón Países '!$A:$E,4,0)</f>
        <v>#N/A</v>
      </c>
      <c r="AF43" s="414" t="s">
        <v>5646</v>
      </c>
      <c r="AG43" s="414" t="e">
        <f>+VLOOKUP($D43,'[12]Ramón Países '!$A:$E,5,0)</f>
        <v>#N/A</v>
      </c>
      <c r="AH43" s="413" t="s">
        <v>520</v>
      </c>
      <c r="AI43" s="414" t="s">
        <v>525</v>
      </c>
      <c r="AJ43" s="414" t="s">
        <v>6752</v>
      </c>
      <c r="AK43" s="414" t="s">
        <v>5648</v>
      </c>
      <c r="AL43" s="414" t="s">
        <v>5649</v>
      </c>
      <c r="AM43" s="414" t="s">
        <v>5650</v>
      </c>
      <c r="AN43" s="414" t="s">
        <v>525</v>
      </c>
      <c r="AO43" s="414" t="s">
        <v>5651</v>
      </c>
      <c r="AP43" s="414" t="s">
        <v>5652</v>
      </c>
      <c r="AQ43" s="414" t="s">
        <v>5653</v>
      </c>
      <c r="AR43" s="414" t="s">
        <v>5654</v>
      </c>
      <c r="AS43" s="414" t="s">
        <v>5655</v>
      </c>
      <c r="AT43" s="414" t="s">
        <v>733</v>
      </c>
      <c r="AU43" s="414" t="s">
        <v>733</v>
      </c>
      <c r="AV43" s="414" t="s">
        <v>733</v>
      </c>
      <c r="AW43" s="414" t="s">
        <v>3320</v>
      </c>
      <c r="AX43" s="414" t="s">
        <v>5656</v>
      </c>
      <c r="AY43" s="414" t="s">
        <v>733</v>
      </c>
      <c r="AZ43" s="414" t="s">
        <v>5657</v>
      </c>
      <c r="BA43" s="414" t="s">
        <v>5658</v>
      </c>
      <c r="BB43" s="414" t="s">
        <v>5659</v>
      </c>
      <c r="BC43" s="414" t="s">
        <v>5660</v>
      </c>
      <c r="BD43" s="414" t="s">
        <v>5661</v>
      </c>
      <c r="BE43" s="414" t="s">
        <v>5662</v>
      </c>
      <c r="BF43" s="415" t="s">
        <v>1214</v>
      </c>
      <c r="BG43" s="414" t="s">
        <v>3320</v>
      </c>
      <c r="BI43" s="414" t="s">
        <v>5663</v>
      </c>
      <c r="BJ43" s="414" t="s">
        <v>5663</v>
      </c>
      <c r="BK43" s="414" t="s">
        <v>3569</v>
      </c>
      <c r="BL43" s="414" t="s">
        <v>6753</v>
      </c>
      <c r="BM43" s="415">
        <v>115</v>
      </c>
      <c r="BN43" s="414" t="s">
        <v>5665</v>
      </c>
      <c r="BO43" s="418" t="s">
        <v>12731</v>
      </c>
      <c r="BP43" s="414">
        <v>18</v>
      </c>
      <c r="BQ43" s="414">
        <v>2029</v>
      </c>
      <c r="BR43" s="414">
        <v>54</v>
      </c>
      <c r="BS43" s="415">
        <v>54</v>
      </c>
      <c r="BT43" s="414" t="s">
        <v>5666</v>
      </c>
      <c r="BU43" s="414">
        <v>312</v>
      </c>
      <c r="BV43" s="415">
        <v>163</v>
      </c>
      <c r="BW43" s="419">
        <v>0.34457973955690852</v>
      </c>
      <c r="BX43" s="420" t="s">
        <v>910</v>
      </c>
      <c r="BY43" s="414" t="s">
        <v>733</v>
      </c>
      <c r="CA43" s="414">
        <v>28</v>
      </c>
      <c r="CB43" s="414" t="s">
        <v>1214</v>
      </c>
      <c r="CC43" s="414">
        <v>650</v>
      </c>
      <c r="CD43" s="414" t="s">
        <v>5667</v>
      </c>
      <c r="CE43" s="414" t="s">
        <v>5668</v>
      </c>
      <c r="CF43" s="414" t="s">
        <v>3320</v>
      </c>
      <c r="CG43" s="414" t="s">
        <v>733</v>
      </c>
      <c r="CH43" s="414" t="s">
        <v>1214</v>
      </c>
      <c r="CI43" s="414">
        <v>2055</v>
      </c>
      <c r="CJ43" s="414">
        <v>1911.2</v>
      </c>
      <c r="CK43" s="414" t="s">
        <v>6754</v>
      </c>
      <c r="CL43" s="414">
        <v>365</v>
      </c>
      <c r="CM43" s="414">
        <v>90</v>
      </c>
      <c r="CN43" s="414">
        <v>98</v>
      </c>
      <c r="CO43" s="414">
        <v>25</v>
      </c>
      <c r="CP43" s="414" t="s">
        <v>12732</v>
      </c>
      <c r="CQ43" s="414">
        <f t="shared" si="25"/>
        <v>2027</v>
      </c>
      <c r="CR43" s="414">
        <v>0.4</v>
      </c>
      <c r="CS43" s="414">
        <v>8</v>
      </c>
      <c r="CT43" s="414" t="s">
        <v>6755</v>
      </c>
      <c r="CU43" s="414">
        <v>653795</v>
      </c>
      <c r="CV43" s="414" t="s">
        <v>3320</v>
      </c>
      <c r="CW43" s="414" t="s">
        <v>3320</v>
      </c>
      <c r="CX43" s="414" t="s">
        <v>3320</v>
      </c>
      <c r="CY43" s="414" t="s">
        <v>3320</v>
      </c>
      <c r="CZ43" s="414" t="s">
        <v>3320</v>
      </c>
      <c r="DA43" s="414" t="s">
        <v>3320</v>
      </c>
      <c r="DB43" s="414" t="s">
        <v>3320</v>
      </c>
      <c r="DC43" s="414" t="s">
        <v>3320</v>
      </c>
      <c r="DD43" s="414" t="s">
        <v>3320</v>
      </c>
      <c r="DE43" s="414" t="s">
        <v>3320</v>
      </c>
      <c r="DG43" s="414" t="s">
        <v>3320</v>
      </c>
      <c r="DH43" s="414" t="s">
        <v>3320</v>
      </c>
      <c r="DI43" s="414" t="s">
        <v>3320</v>
      </c>
      <c r="DJ43" s="414" t="s">
        <v>3320</v>
      </c>
      <c r="DK43" s="414" t="s">
        <v>3320</v>
      </c>
      <c r="DL43" s="414" t="s">
        <v>3320</v>
      </c>
      <c r="DM43" s="414" t="e">
        <f t="shared" si="26"/>
        <v>#VALUE!</v>
      </c>
      <c r="DN43" s="414" t="s">
        <v>3320</v>
      </c>
      <c r="DO43" s="414" t="s">
        <v>3320</v>
      </c>
      <c r="DP43" s="414" t="s">
        <v>3320</v>
      </c>
      <c r="DR43" s="414" t="s">
        <v>3320</v>
      </c>
      <c r="DS43" s="414" t="s">
        <v>3320</v>
      </c>
      <c r="DT43" s="414" t="s">
        <v>3320</v>
      </c>
      <c r="DU43" s="414" t="s">
        <v>3320</v>
      </c>
      <c r="DV43" s="414" t="s">
        <v>3320</v>
      </c>
      <c r="DW43" s="414" t="s">
        <v>3320</v>
      </c>
      <c r="DX43" s="414" t="s">
        <v>3320</v>
      </c>
      <c r="DY43" s="414" t="s">
        <v>3320</v>
      </c>
      <c r="DZ43" s="414" t="s">
        <v>3320</v>
      </c>
      <c r="EA43" s="414" t="s">
        <v>3320</v>
      </c>
      <c r="EB43" s="414" t="s">
        <v>3320</v>
      </c>
      <c r="EC43" s="414" t="s">
        <v>3320</v>
      </c>
      <c r="ED43" s="414" t="s">
        <v>3320</v>
      </c>
      <c r="EE43" s="414" t="s">
        <v>3320</v>
      </c>
      <c r="EF43" s="414" t="s">
        <v>3320</v>
      </c>
      <c r="EG43" s="414" t="s">
        <v>3320</v>
      </c>
      <c r="EH43" s="414" t="s">
        <v>3320</v>
      </c>
      <c r="EI43" s="414" t="s">
        <v>3320</v>
      </c>
      <c r="EJ43" s="414" t="s">
        <v>3320</v>
      </c>
      <c r="EK43" s="414" t="s">
        <v>3320</v>
      </c>
      <c r="EL43" s="414" t="s">
        <v>3320</v>
      </c>
      <c r="EM43" s="414" t="s">
        <v>3320</v>
      </c>
      <c r="EN43" s="414" t="s">
        <v>3320</v>
      </c>
      <c r="EO43" s="414" t="s">
        <v>3320</v>
      </c>
      <c r="EP43" s="414" t="s">
        <v>3320</v>
      </c>
      <c r="EQ43" s="414" t="s">
        <v>3320</v>
      </c>
      <c r="ER43" s="414" t="s">
        <v>3320</v>
      </c>
      <c r="ES43" s="414" t="s">
        <v>3320</v>
      </c>
      <c r="ET43" s="414" t="s">
        <v>3320</v>
      </c>
      <c r="EU43" s="414" t="s">
        <v>3320</v>
      </c>
      <c r="EV43" s="414" t="s">
        <v>3320</v>
      </c>
      <c r="EW43" s="414" t="s">
        <v>3320</v>
      </c>
      <c r="EX43" s="414" t="s">
        <v>3320</v>
      </c>
      <c r="EY43" s="414" t="s">
        <v>3320</v>
      </c>
      <c r="EZ43" s="414" t="s">
        <v>3320</v>
      </c>
      <c r="FA43" s="414" t="s">
        <v>3320</v>
      </c>
      <c r="FB43" s="414" t="s">
        <v>3320</v>
      </c>
      <c r="FC43" s="414" t="s">
        <v>3320</v>
      </c>
      <c r="FD43" s="414" t="s">
        <v>3320</v>
      </c>
      <c r="FE43" s="414" t="s">
        <v>3320</v>
      </c>
      <c r="FF43" s="414" t="s">
        <v>3320</v>
      </c>
      <c r="FG43" s="414" t="s">
        <v>3320</v>
      </c>
      <c r="FH43" s="414" t="s">
        <v>3320</v>
      </c>
      <c r="FI43" s="414" t="s">
        <v>3320</v>
      </c>
      <c r="FJ43" s="414" t="s">
        <v>3320</v>
      </c>
      <c r="FK43" s="414" t="s">
        <v>3320</v>
      </c>
      <c r="FL43" s="414" t="s">
        <v>3320</v>
      </c>
      <c r="FM43" s="414" t="s">
        <v>3320</v>
      </c>
      <c r="FN43" s="414" t="s">
        <v>3320</v>
      </c>
      <c r="FO43" s="421">
        <v>65379500</v>
      </c>
      <c r="FP43" s="421">
        <f t="shared" si="9"/>
        <v>65.379499999999993</v>
      </c>
      <c r="FQ43" s="414" t="s">
        <v>1214</v>
      </c>
      <c r="FR43" s="414" t="s">
        <v>733</v>
      </c>
      <c r="FS43" s="414" t="s">
        <v>733</v>
      </c>
      <c r="FT43" s="414" t="s">
        <v>733</v>
      </c>
      <c r="FU43" s="414" t="s">
        <v>1380</v>
      </c>
      <c r="FV43" s="414" t="s">
        <v>6756</v>
      </c>
      <c r="FW43" s="414" t="s">
        <v>6757</v>
      </c>
      <c r="FX43" s="422" t="s">
        <v>6753</v>
      </c>
      <c r="FY43" s="423">
        <v>115</v>
      </c>
      <c r="FZ43" s="414" t="s">
        <v>6758</v>
      </c>
      <c r="GA43" s="421">
        <v>65379500</v>
      </c>
      <c r="GB43" s="421">
        <v>7500000</v>
      </c>
      <c r="GC43" s="421">
        <v>1391.67</v>
      </c>
      <c r="GD43" s="421">
        <v>33541.67</v>
      </c>
      <c r="GE43" s="414" t="s">
        <v>5674</v>
      </c>
      <c r="GF43" s="414" t="s">
        <v>1214</v>
      </c>
      <c r="GG43" s="414" t="s">
        <v>1214</v>
      </c>
      <c r="GH43" s="414" t="s">
        <v>5675</v>
      </c>
      <c r="GI43" s="414" t="s">
        <v>1214</v>
      </c>
      <c r="GJ43" s="414" t="s">
        <v>1214</v>
      </c>
      <c r="GK43" s="414" t="s">
        <v>1214</v>
      </c>
      <c r="GL43" s="414" t="s">
        <v>1214</v>
      </c>
      <c r="GM43" s="414" t="s">
        <v>1214</v>
      </c>
      <c r="GN43" s="424" t="s">
        <v>5676</v>
      </c>
      <c r="GO43" s="414" t="s">
        <v>3320</v>
      </c>
      <c r="GP43" s="414" t="s">
        <v>733</v>
      </c>
      <c r="GQ43" s="414" t="s">
        <v>5721</v>
      </c>
      <c r="GR43" s="414" t="s">
        <v>733</v>
      </c>
      <c r="GS43" s="414" t="s">
        <v>5679</v>
      </c>
      <c r="GT43" s="414" t="s">
        <v>3320</v>
      </c>
      <c r="GU43" s="414" t="s">
        <v>3320</v>
      </c>
      <c r="GV43" s="414">
        <v>0.6</v>
      </c>
      <c r="GW43" s="414" t="s">
        <v>1214</v>
      </c>
      <c r="GX43" s="414" t="s">
        <v>1214</v>
      </c>
      <c r="GY43" s="414" t="s">
        <v>3320</v>
      </c>
      <c r="GZ43" s="414" t="s">
        <v>733</v>
      </c>
      <c r="HA43" s="414" t="s">
        <v>3320</v>
      </c>
      <c r="HB43" s="414" t="s">
        <v>6759</v>
      </c>
      <c r="HC43" s="414" t="s">
        <v>6760</v>
      </c>
      <c r="HD43" s="414" t="s">
        <v>5683</v>
      </c>
      <c r="HE43" s="414" t="s">
        <v>5683</v>
      </c>
      <c r="HF43" s="414" t="s">
        <v>5683</v>
      </c>
      <c r="HG43" s="414" t="s">
        <v>733</v>
      </c>
      <c r="HH43" s="414" t="s">
        <v>1214</v>
      </c>
      <c r="HI43" s="414" t="s">
        <v>12733</v>
      </c>
      <c r="HJ43" s="414" t="s">
        <v>12734</v>
      </c>
      <c r="HK43" s="414" t="s">
        <v>5685</v>
      </c>
      <c r="HL43" s="414" t="s">
        <v>3320</v>
      </c>
      <c r="HM43" s="414" t="s">
        <v>3320</v>
      </c>
      <c r="HN43" s="414" t="s">
        <v>3320</v>
      </c>
      <c r="HO43" s="414" t="s">
        <v>3320</v>
      </c>
      <c r="HP43" s="414" t="s">
        <v>3320</v>
      </c>
      <c r="HQ43" s="414" t="s">
        <v>3320</v>
      </c>
      <c r="HR43" s="414" t="s">
        <v>3320</v>
      </c>
      <c r="HS43" s="414" t="s">
        <v>3320</v>
      </c>
      <c r="HT43" s="414" t="s">
        <v>3320</v>
      </c>
      <c r="HU43" s="414" t="s">
        <v>3320</v>
      </c>
      <c r="HV43" s="414" t="s">
        <v>3320</v>
      </c>
      <c r="HW43" s="414" t="s">
        <v>3320</v>
      </c>
      <c r="HX43" s="414" t="s">
        <v>3320</v>
      </c>
      <c r="HY43" s="414" t="s">
        <v>3320</v>
      </c>
      <c r="HZ43" s="414" t="s">
        <v>3320</v>
      </c>
      <c r="IA43" s="414" t="s">
        <v>3320</v>
      </c>
      <c r="IB43" s="414" t="s">
        <v>3320</v>
      </c>
      <c r="IC43" s="414" t="s">
        <v>3320</v>
      </c>
      <c r="ID43" s="414" t="s">
        <v>3320</v>
      </c>
      <c r="IE43" s="414" t="s">
        <v>3320</v>
      </c>
      <c r="IF43" s="414" t="s">
        <v>3320</v>
      </c>
      <c r="IG43" s="414" t="s">
        <v>3320</v>
      </c>
      <c r="IH43" s="414" t="s">
        <v>3320</v>
      </c>
      <c r="II43" s="414" t="s">
        <v>3320</v>
      </c>
      <c r="IJ43" s="414" t="s">
        <v>3320</v>
      </c>
      <c r="IK43" s="414" t="s">
        <v>3320</v>
      </c>
      <c r="IL43" s="414" t="s">
        <v>3320</v>
      </c>
      <c r="IM43" s="414" t="s">
        <v>3320</v>
      </c>
      <c r="IN43" s="414" t="s">
        <v>3320</v>
      </c>
      <c r="IO43" s="414" t="s">
        <v>3320</v>
      </c>
      <c r="IP43" s="414" t="s">
        <v>3320</v>
      </c>
      <c r="IQ43" s="414" t="s">
        <v>3320</v>
      </c>
      <c r="IR43" s="414" t="s">
        <v>3320</v>
      </c>
      <c r="IS43" s="414" t="s">
        <v>3320</v>
      </c>
      <c r="IT43" s="414" t="s">
        <v>3320</v>
      </c>
      <c r="IU43" s="414" t="s">
        <v>3320</v>
      </c>
      <c r="IV43" s="414" t="s">
        <v>3320</v>
      </c>
      <c r="IW43" s="414" t="s">
        <v>3320</v>
      </c>
      <c r="IY43" s="415"/>
      <c r="IZ43" s="415"/>
      <c r="JB43" s="414" t="str">
        <f>IFERROR(VLOOKUP($E43,'[12]Resumen costos RNT id'!$D:$J,3,0),"")</f>
        <v/>
      </c>
      <c r="JC43" s="421" t="str">
        <f>IFERROR(VLOOKUP($E43,'[12]Resumen costos RNT id'!$D:$J,4,0),"")</f>
        <v/>
      </c>
      <c r="JD43" s="421" t="str">
        <f>IFERROR(VLOOKUP($E43,'[12]Resumen costos RNT id'!$D:$J,5,0),"")</f>
        <v/>
      </c>
      <c r="JE43" s="421" t="str">
        <f>IFERROR(VLOOKUP($E43,'[12]Resumen costos RNT id'!$D:$J,6,0),"")</f>
        <v/>
      </c>
      <c r="JF43" s="416" t="str">
        <f>IFERROR(VLOOKUP($E43,'[12]Resumen costos RNT id'!$D:$J,7,0),"")</f>
        <v/>
      </c>
      <c r="JG43" s="428" t="str">
        <f t="shared" si="10"/>
        <v/>
      </c>
      <c r="JH43" s="428" t="str">
        <f t="shared" si="11"/>
        <v/>
      </c>
      <c r="JI43" s="428" t="str">
        <f t="shared" si="11"/>
        <v/>
      </c>
      <c r="JJ43" s="428">
        <f t="shared" si="12"/>
        <v>0</v>
      </c>
      <c r="JK43" s="428">
        <f t="shared" si="13"/>
        <v>0</v>
      </c>
      <c r="JL43" s="414" t="s">
        <v>202</v>
      </c>
      <c r="JO43" s="414" t="s">
        <v>202</v>
      </c>
      <c r="JP43" s="414">
        <v>6</v>
      </c>
      <c r="JQ43" s="414">
        <f t="shared" si="28"/>
        <v>0</v>
      </c>
      <c r="JR43" s="429" t="str">
        <f>IFERROR(VLOOKUP($E43,'[13]Actualización de costos CENACE'!$A:$G,2,0),"")</f>
        <v/>
      </c>
      <c r="JS43" s="429" t="str">
        <f>IFERROR(VLOOKUP($E43,'[13]Actualización de costos CENACE'!$A:$G,3,0),"")</f>
        <v/>
      </c>
      <c r="JT43" s="429" t="str">
        <f>IFERROR(VLOOKUP($E43,'[13]Actualización de costos CENACE'!$A:$G,4,0),"")</f>
        <v/>
      </c>
      <c r="JU43" s="429" t="str">
        <f>IFERROR(VLOOKUP($E43,'[13]Actualización de costos CENACE'!$A:$G,5,0),"")</f>
        <v/>
      </c>
      <c r="JV43" s="429" t="str">
        <f>IFERROR(VLOOKUP($E43,'[13]Actualización de costos CENACE'!$A:$G,6,0),"")</f>
        <v/>
      </c>
      <c r="JW43" s="430" t="str">
        <f>IFERROR(VLOOKUP($E43,'[13]Din Costos CFE'!$J$7:$AG$150,JW$1,0),"")</f>
        <v/>
      </c>
      <c r="JX43" s="430" t="str">
        <f>IFERROR(VLOOKUP($E43,'[13]Din Costos CFE'!$J$7:$AG$150,JX$1,0),"")</f>
        <v/>
      </c>
      <c r="JY43" s="430" t="str">
        <f>IFERROR(VLOOKUP($E43,'[13]Din Costos CFE'!$J$7:$AG$150,JY$1,0),"")</f>
        <v/>
      </c>
      <c r="JZ43" s="430" t="str">
        <f>IFERROR(VLOOKUP($E43,'[13]Din Costos CFE'!$J$7:$AG$150,JZ$1,0),"")</f>
        <v/>
      </c>
      <c r="KA43" s="430" t="str">
        <f>IFERROR(VLOOKUP($E43,'[13]Din Costos CFE'!$J$7:$AG$150,KA$1,0),"")</f>
        <v/>
      </c>
      <c r="KB43" s="430" t="str">
        <f>IFERROR(VLOOKUP($E43,'[13]Din Costos CFE'!$J$7:$AG$150,KB$1,0),"")</f>
        <v/>
      </c>
      <c r="KC43" s="430" t="str">
        <f>IFERROR(VLOOKUP($E43,'[13]Din Costos CFE'!$J$7:$AG$150,KC$1,0),"")</f>
        <v/>
      </c>
      <c r="KD43" s="430" t="str">
        <f>IFERROR(VLOOKUP($E43,'[13]Din Costos CFE'!$J$7:$AG$150,KD$1,0),"")</f>
        <v/>
      </c>
      <c r="KE43" s="430" t="str">
        <f>IFERROR(VLOOKUP($E43,'[13]Din Costos CFE'!$J$7:$AG$150,KE$1,0),"")</f>
        <v/>
      </c>
      <c r="KF43" s="430" t="str">
        <f>IFERROR(VLOOKUP($E43,'[13]Din Costos CFE'!$J$7:$AG$150,KF$1,0),"")</f>
        <v/>
      </c>
      <c r="KG43" s="430" t="str">
        <f>IFERROR(VLOOKUP($E43,'[13]Din Costos CFE'!$J$7:$AG$150,KG$1,0),"")</f>
        <v/>
      </c>
      <c r="KH43" s="430" t="str">
        <f>IFERROR(VLOOKUP($E43,'[13]Din Costos CFE'!$J$7:$AG$150,KH$1,0),"")</f>
        <v/>
      </c>
      <c r="KI43" s="430" t="str">
        <f>IFERROR(VLOOKUP($E43,'[13]Din Costos CFE'!$J$7:$AG$150,KI$1,0),"")</f>
        <v/>
      </c>
      <c r="KJ43" s="430" t="str">
        <f>IFERROR(VLOOKUP($E43,'[13]Din Costos CFE'!$J$7:$AG$150,KJ$1,0),"")</f>
        <v/>
      </c>
      <c r="KK43" s="430" t="str">
        <f>IFERROR(VLOOKUP($E43,'[13]Din Costos CFE'!$J$7:$AG$150,KK$1,0),"")</f>
        <v/>
      </c>
      <c r="KL43" s="430" t="str">
        <f>IFERROR(VLOOKUP($E43,'[13]Din Costos CFE'!$J$7:$AG$150,KL$1,0),"")</f>
        <v/>
      </c>
      <c r="KM43" s="430" t="str">
        <f>IFERROR(VLOOKUP($E43,'[13]Din Costos CFE'!$J$7:$AG$150,KM$1,0),"")</f>
        <v/>
      </c>
      <c r="KN43" s="430" t="str">
        <f>IFERROR(VLOOKUP($E43,'[13]Din Costos CFE'!$J$7:$AG$150,KN$1,0),"")</f>
        <v/>
      </c>
      <c r="KO43" s="431">
        <f t="shared" si="15"/>
        <v>0</v>
      </c>
      <c r="KP43" s="431">
        <f t="shared" si="16"/>
        <v>0</v>
      </c>
      <c r="KQ43" s="431">
        <f t="shared" si="17"/>
        <v>0</v>
      </c>
      <c r="KR43" s="432" t="str">
        <f>IFERROR(VLOOKUP($E43,'[13]Din Costos CFE'!$A$6:$G$150,4,0),"")</f>
        <v/>
      </c>
      <c r="KS43" s="432" t="str">
        <f>IFERROR(VLOOKUP($E43,'[13]Din Costos CFE'!$A$6:$G$150,5,0),"")</f>
        <v/>
      </c>
      <c r="KT43" s="432" t="str">
        <f>IFERROR(VLOOKUP($E43,'[13]Din Costos CFE'!$A$6:$G$150,6,0),"")</f>
        <v/>
      </c>
      <c r="KU43" s="433" t="str">
        <f t="shared" si="18"/>
        <v/>
      </c>
      <c r="KV43" s="434" t="str">
        <f t="shared" si="19"/>
        <v/>
      </c>
      <c r="KW43" s="435" t="str">
        <f t="shared" si="20"/>
        <v/>
      </c>
      <c r="KX43" s="435"/>
      <c r="KY43" s="436" t="str">
        <f>IFERROR(VLOOKUP($E43,'[13]Detalle Costos CENACE'!$E:$IT,248,0),"")</f>
        <v/>
      </c>
      <c r="KZ43" s="414">
        <f t="shared" si="21"/>
        <v>54</v>
      </c>
      <c r="LA43" s="434" t="str">
        <f t="shared" si="22"/>
        <v/>
      </c>
      <c r="LB43" s="434" t="str">
        <f t="shared" si="23"/>
        <v/>
      </c>
      <c r="LC43" s="414">
        <f t="shared" si="24"/>
        <v>1</v>
      </c>
      <c r="LD43" s="429" t="str">
        <f>IFERROR(VLOOKUP($E43,'[13]Actualización de costos CENACE'!$A:$G,7,0),"")</f>
        <v/>
      </c>
    </row>
    <row r="44" spans="1:319" s="414" customFormat="1" ht="15" customHeight="1">
      <c r="A44" s="413" t="s">
        <v>5638</v>
      </c>
      <c r="B44" s="414">
        <v>571</v>
      </c>
      <c r="C44" s="414" t="s">
        <v>6761</v>
      </c>
      <c r="D44" s="414" t="s">
        <v>6762</v>
      </c>
      <c r="E44" s="414">
        <v>571</v>
      </c>
      <c r="F44" s="414">
        <v>48</v>
      </c>
      <c r="G44" s="414" t="s">
        <v>6687</v>
      </c>
      <c r="H44" s="414" t="s">
        <v>401</v>
      </c>
      <c r="I44" s="415">
        <v>1</v>
      </c>
      <c r="J44" s="415"/>
      <c r="K44" s="415" t="str">
        <f t="shared" si="27"/>
        <v>Sí</v>
      </c>
      <c r="L44" s="415"/>
      <c r="M44" s="415">
        <f t="shared" si="29"/>
        <v>1</v>
      </c>
      <c r="N44" s="415"/>
      <c r="O44" s="415"/>
      <c r="P44" s="415"/>
      <c r="Q44" s="415">
        <v>1</v>
      </c>
      <c r="R44" s="415" t="str">
        <f t="shared" si="3"/>
        <v>Sí</v>
      </c>
      <c r="S44" s="415"/>
      <c r="T44" s="415"/>
      <c r="U44" s="415"/>
      <c r="V44" s="414" t="s">
        <v>5236</v>
      </c>
      <c r="W44" s="414" t="s">
        <v>5916</v>
      </c>
      <c r="X44" s="414">
        <f t="shared" si="30"/>
        <v>1.5</v>
      </c>
      <c r="Y44" s="414">
        <f t="shared" si="5"/>
        <v>135</v>
      </c>
      <c r="Z44" s="416" t="str">
        <f t="shared" si="6"/>
        <v/>
      </c>
      <c r="AA44" s="416">
        <f t="shared" si="7"/>
        <v>0</v>
      </c>
      <c r="AB44" s="417">
        <f t="shared" si="8"/>
        <v>0</v>
      </c>
      <c r="AC44" s="414" t="s">
        <v>6689</v>
      </c>
      <c r="AD44" s="414" t="s">
        <v>6690</v>
      </c>
      <c r="AE44" s="414" t="e">
        <f>+VLOOKUP($D44,'[12]Ramón Países '!$A:$E,4,0)</f>
        <v>#N/A</v>
      </c>
      <c r="AF44" s="414" t="s">
        <v>5646</v>
      </c>
      <c r="AG44" s="414" t="e">
        <f>+VLOOKUP($D44,'[12]Ramón Países '!$A:$E,5,0)</f>
        <v>#N/A</v>
      </c>
      <c r="AH44" s="414" t="s">
        <v>6689</v>
      </c>
      <c r="AI44" s="414" t="s">
        <v>5698</v>
      </c>
      <c r="AJ44" s="414" t="s">
        <v>6691</v>
      </c>
      <c r="AK44" s="414" t="s">
        <v>6692</v>
      </c>
      <c r="AL44" s="414" t="s">
        <v>6693</v>
      </c>
      <c r="AN44" s="414" t="s">
        <v>401</v>
      </c>
      <c r="AO44" s="414" t="s">
        <v>6694</v>
      </c>
      <c r="AP44" s="414" t="s">
        <v>6695</v>
      </c>
      <c r="AQ44" s="414" t="s">
        <v>6696</v>
      </c>
      <c r="AR44" s="414" t="s">
        <v>6697</v>
      </c>
      <c r="AS44" s="414" t="s">
        <v>6698</v>
      </c>
      <c r="AT44" s="414" t="s">
        <v>733</v>
      </c>
      <c r="AU44" s="414" t="s">
        <v>733</v>
      </c>
      <c r="AV44" s="414" t="s">
        <v>733</v>
      </c>
      <c r="AW44" s="414" t="s">
        <v>3320</v>
      </c>
      <c r="AX44" s="414" t="s">
        <v>6699</v>
      </c>
      <c r="AY44" s="414" t="s">
        <v>733</v>
      </c>
      <c r="AZ44" s="414" t="s">
        <v>6700</v>
      </c>
      <c r="BA44" s="414" t="s">
        <v>6701</v>
      </c>
      <c r="BB44" s="414" t="s">
        <v>6702</v>
      </c>
      <c r="BC44" s="414" t="s">
        <v>6703</v>
      </c>
      <c r="BD44" s="414" t="s">
        <v>6704</v>
      </c>
      <c r="BE44" s="414" t="s">
        <v>6705</v>
      </c>
      <c r="BF44" s="415" t="s">
        <v>1214</v>
      </c>
      <c r="BG44" s="414" t="s">
        <v>3320</v>
      </c>
      <c r="BI44" s="414" t="s">
        <v>5747</v>
      </c>
      <c r="BJ44" s="414" t="s">
        <v>5747</v>
      </c>
      <c r="BK44" s="414" t="s">
        <v>1264</v>
      </c>
      <c r="BL44" s="414" t="s">
        <v>6763</v>
      </c>
      <c r="BM44" s="415">
        <v>115</v>
      </c>
      <c r="BN44" s="414" t="s">
        <v>5665</v>
      </c>
      <c r="BO44" s="418" t="s">
        <v>12656</v>
      </c>
      <c r="BP44" s="414">
        <v>23</v>
      </c>
      <c r="BQ44" s="414">
        <v>2029</v>
      </c>
      <c r="BR44" s="414">
        <v>90</v>
      </c>
      <c r="BS44" s="415">
        <v>90</v>
      </c>
      <c r="BT44" s="414" t="s">
        <v>5666</v>
      </c>
      <c r="BU44" s="414">
        <v>16</v>
      </c>
      <c r="BV44" s="415">
        <v>281.27999999999997</v>
      </c>
      <c r="BW44" s="419">
        <v>0.35677321156773212</v>
      </c>
      <c r="BX44" s="420" t="s">
        <v>910</v>
      </c>
      <c r="BY44" s="414" t="s">
        <v>733</v>
      </c>
      <c r="BZ44" s="414" t="s">
        <v>910</v>
      </c>
      <c r="CA44" s="414" t="s">
        <v>3320</v>
      </c>
      <c r="CB44" s="414" t="s">
        <v>3320</v>
      </c>
      <c r="CC44" s="414" t="s">
        <v>3320</v>
      </c>
      <c r="CD44" s="414" t="s">
        <v>3320</v>
      </c>
      <c r="CE44" s="414" t="s">
        <v>3320</v>
      </c>
      <c r="CF44" s="414" t="s">
        <v>3320</v>
      </c>
      <c r="CG44" s="414" t="s">
        <v>3320</v>
      </c>
      <c r="CH44" s="414" t="s">
        <v>3320</v>
      </c>
      <c r="CI44" s="414" t="s">
        <v>3320</v>
      </c>
      <c r="CJ44" s="414" t="s">
        <v>3320</v>
      </c>
      <c r="CL44" s="414" t="s">
        <v>3320</v>
      </c>
      <c r="CM44" s="414" t="s">
        <v>3320</v>
      </c>
      <c r="CN44" s="414" t="s">
        <v>3320</v>
      </c>
      <c r="CO44" s="414" t="s">
        <v>3320</v>
      </c>
      <c r="CP44" s="414" t="s">
        <v>3320</v>
      </c>
      <c r="CQ44" s="414" t="e">
        <f t="shared" si="25"/>
        <v>#VALUE!</v>
      </c>
      <c r="CR44" s="414" t="s">
        <v>3320</v>
      </c>
      <c r="CS44" s="414" t="s">
        <v>3320</v>
      </c>
      <c r="CT44" s="414" t="s">
        <v>3320</v>
      </c>
      <c r="CU44" s="414" t="s">
        <v>3320</v>
      </c>
      <c r="CV44" s="414">
        <v>6.2</v>
      </c>
      <c r="CW44" s="414">
        <v>7.7</v>
      </c>
      <c r="CX44" s="414" t="s">
        <v>733</v>
      </c>
      <c r="CY44" s="414" t="s">
        <v>6061</v>
      </c>
      <c r="CZ44" s="414">
        <v>32.369999999999997</v>
      </c>
      <c r="DA44" s="414" t="s">
        <v>1214</v>
      </c>
      <c r="DB44" s="414" t="s">
        <v>1214</v>
      </c>
      <c r="DC44" s="414" t="s">
        <v>733</v>
      </c>
      <c r="DD44" s="414">
        <v>2835.5</v>
      </c>
      <c r="DE44" s="414">
        <v>2472.1</v>
      </c>
      <c r="DF44" s="414" t="s">
        <v>6764</v>
      </c>
      <c r="DG44" s="414">
        <v>365</v>
      </c>
      <c r="DH44" s="414">
        <v>85.36</v>
      </c>
      <c r="DI44" s="414">
        <v>96.5</v>
      </c>
      <c r="DJ44" s="414">
        <v>30</v>
      </c>
      <c r="DK44" s="414" t="s">
        <v>12599</v>
      </c>
      <c r="DL44" s="414">
        <v>0.08</v>
      </c>
      <c r="DM44" s="414">
        <f t="shared" si="26"/>
        <v>2027</v>
      </c>
      <c r="DN44" s="414">
        <v>8</v>
      </c>
      <c r="DO44" s="414" t="s">
        <v>6765</v>
      </c>
      <c r="DP44" s="414" t="s">
        <v>3320</v>
      </c>
      <c r="DR44" s="414" t="s">
        <v>3320</v>
      </c>
      <c r="DS44" s="414" t="s">
        <v>3320</v>
      </c>
      <c r="DT44" s="414" t="s">
        <v>3320</v>
      </c>
      <c r="DU44" s="414" t="s">
        <v>3320</v>
      </c>
      <c r="DV44" s="414" t="s">
        <v>3320</v>
      </c>
      <c r="DW44" s="414" t="s">
        <v>3320</v>
      </c>
      <c r="DX44" s="414" t="s">
        <v>3320</v>
      </c>
      <c r="DY44" s="414" t="s">
        <v>3320</v>
      </c>
      <c r="DZ44" s="414" t="s">
        <v>3320</v>
      </c>
      <c r="EA44" s="414" t="s">
        <v>3320</v>
      </c>
      <c r="EB44" s="414" t="s">
        <v>3320</v>
      </c>
      <c r="EC44" s="414" t="s">
        <v>3320</v>
      </c>
      <c r="ED44" s="414" t="s">
        <v>3320</v>
      </c>
      <c r="EE44" s="414" t="s">
        <v>3320</v>
      </c>
      <c r="EF44" s="414" t="s">
        <v>3320</v>
      </c>
      <c r="EG44" s="414" t="s">
        <v>3320</v>
      </c>
      <c r="EH44" s="414" t="s">
        <v>3320</v>
      </c>
      <c r="EI44" s="414" t="s">
        <v>3320</v>
      </c>
      <c r="EJ44" s="414" t="s">
        <v>3320</v>
      </c>
      <c r="EK44" s="414" t="s">
        <v>3320</v>
      </c>
      <c r="EL44" s="414" t="s">
        <v>3320</v>
      </c>
      <c r="EM44" s="414" t="s">
        <v>3320</v>
      </c>
      <c r="EN44" s="414" t="s">
        <v>3320</v>
      </c>
      <c r="EO44" s="414" t="s">
        <v>3320</v>
      </c>
      <c r="EP44" s="414" t="s">
        <v>3320</v>
      </c>
      <c r="EQ44" s="414" t="s">
        <v>3320</v>
      </c>
      <c r="ER44" s="414" t="s">
        <v>3320</v>
      </c>
      <c r="ES44" s="414" t="s">
        <v>3320</v>
      </c>
      <c r="ET44" s="414" t="s">
        <v>3320</v>
      </c>
      <c r="EU44" s="414" t="s">
        <v>3320</v>
      </c>
      <c r="EV44" s="414" t="s">
        <v>3320</v>
      </c>
      <c r="EW44" s="414" t="s">
        <v>3320</v>
      </c>
      <c r="EX44" s="414" t="s">
        <v>3320</v>
      </c>
      <c r="EY44" s="414" t="s">
        <v>3320</v>
      </c>
      <c r="EZ44" s="414" t="s">
        <v>3320</v>
      </c>
      <c r="FA44" s="414" t="s">
        <v>3320</v>
      </c>
      <c r="FB44" s="414" t="s">
        <v>3320</v>
      </c>
      <c r="FC44" s="414" t="s">
        <v>3320</v>
      </c>
      <c r="FD44" s="414" t="s">
        <v>3320</v>
      </c>
      <c r="FE44" s="414" t="s">
        <v>3320</v>
      </c>
      <c r="FF44" s="414" t="s">
        <v>3320</v>
      </c>
      <c r="FG44" s="414" t="s">
        <v>3320</v>
      </c>
      <c r="FH44" s="414" t="s">
        <v>3320</v>
      </c>
      <c r="FI44" s="414" t="s">
        <v>3320</v>
      </c>
      <c r="FJ44" s="414" t="s">
        <v>3320</v>
      </c>
      <c r="FK44" s="414" t="s">
        <v>3320</v>
      </c>
      <c r="FL44" s="414" t="s">
        <v>3320</v>
      </c>
      <c r="FM44" s="414" t="s">
        <v>3320</v>
      </c>
      <c r="FN44" s="414" t="s">
        <v>3320</v>
      </c>
      <c r="FO44" s="421">
        <v>231037755</v>
      </c>
      <c r="FP44" s="421">
        <f t="shared" si="9"/>
        <v>231.037755</v>
      </c>
      <c r="FQ44" s="414" t="s">
        <v>733</v>
      </c>
      <c r="FR44" s="414" t="s">
        <v>733</v>
      </c>
      <c r="FS44" s="414" t="s">
        <v>733</v>
      </c>
      <c r="FT44" s="414" t="s">
        <v>733</v>
      </c>
      <c r="FU44" s="414" t="s">
        <v>5237</v>
      </c>
      <c r="FV44" s="414" t="s">
        <v>6766</v>
      </c>
      <c r="FW44" s="414" t="s">
        <v>6767</v>
      </c>
      <c r="FX44" s="422" t="s">
        <v>6763</v>
      </c>
      <c r="FY44" s="423">
        <v>115</v>
      </c>
      <c r="FZ44" s="414" t="s">
        <v>6768</v>
      </c>
      <c r="GA44" s="421">
        <v>231037755.71000001</v>
      </c>
      <c r="GB44" s="421">
        <v>9351033.0700000003</v>
      </c>
      <c r="GC44" s="421">
        <v>4237.42</v>
      </c>
      <c r="GD44" s="421">
        <v>462.96</v>
      </c>
      <c r="GE44" s="414" t="s">
        <v>6769</v>
      </c>
      <c r="GF44" s="414" t="s">
        <v>733</v>
      </c>
      <c r="GG44" s="414" t="s">
        <v>733</v>
      </c>
      <c r="GH44" s="414" t="s">
        <v>6770</v>
      </c>
      <c r="GI44" s="414" t="s">
        <v>733</v>
      </c>
      <c r="GJ44" s="414" t="s">
        <v>733</v>
      </c>
      <c r="GK44" s="414" t="s">
        <v>733</v>
      </c>
      <c r="GL44" s="414" t="s">
        <v>733</v>
      </c>
      <c r="GM44" s="414" t="s">
        <v>733</v>
      </c>
      <c r="GN44" s="424" t="s">
        <v>5676</v>
      </c>
      <c r="GO44" s="414" t="s">
        <v>3320</v>
      </c>
      <c r="GP44" s="414" t="s">
        <v>733</v>
      </c>
      <c r="GQ44" s="414" t="s">
        <v>5721</v>
      </c>
      <c r="GR44" s="414" t="s">
        <v>1214</v>
      </c>
      <c r="GS44" s="414" t="s">
        <v>1214</v>
      </c>
      <c r="GT44" s="414" t="s">
        <v>3320</v>
      </c>
      <c r="GU44" s="414" t="s">
        <v>3320</v>
      </c>
      <c r="GV44" s="414">
        <v>0</v>
      </c>
      <c r="GW44" s="414" t="s">
        <v>1214</v>
      </c>
      <c r="GX44" s="414" t="s">
        <v>1214</v>
      </c>
      <c r="GY44" s="414" t="s">
        <v>3320</v>
      </c>
      <c r="GZ44" s="414" t="s">
        <v>1214</v>
      </c>
      <c r="HA44" s="414" t="s">
        <v>3320</v>
      </c>
      <c r="HB44" s="414" t="s">
        <v>3320</v>
      </c>
      <c r="HC44" s="414" t="s">
        <v>3320</v>
      </c>
      <c r="HD44" s="414" t="s">
        <v>3320</v>
      </c>
      <c r="HE44" s="414" t="s">
        <v>3320</v>
      </c>
      <c r="HF44" s="414" t="s">
        <v>3320</v>
      </c>
      <c r="HG44" s="414" t="s">
        <v>733</v>
      </c>
      <c r="HH44" s="414" t="s">
        <v>1214</v>
      </c>
      <c r="HI44" s="414" t="s">
        <v>12735</v>
      </c>
      <c r="HJ44" s="414" t="s">
        <v>12736</v>
      </c>
      <c r="HK44" s="414" t="s">
        <v>5685</v>
      </c>
      <c r="HL44" s="414" t="s">
        <v>3320</v>
      </c>
      <c r="HM44" s="414" t="s">
        <v>3320</v>
      </c>
      <c r="HN44" s="414" t="s">
        <v>3320</v>
      </c>
      <c r="HO44" s="414" t="s">
        <v>3320</v>
      </c>
      <c r="HP44" s="414" t="s">
        <v>3320</v>
      </c>
      <c r="HQ44" s="414" t="s">
        <v>3320</v>
      </c>
      <c r="HR44" s="414" t="s">
        <v>3320</v>
      </c>
      <c r="HS44" s="414" t="s">
        <v>3320</v>
      </c>
      <c r="HT44" s="414" t="s">
        <v>3320</v>
      </c>
      <c r="HU44" s="414" t="s">
        <v>3320</v>
      </c>
      <c r="HV44" s="414" t="s">
        <v>3320</v>
      </c>
      <c r="HW44" s="414" t="s">
        <v>3320</v>
      </c>
      <c r="HX44" s="414" t="s">
        <v>3320</v>
      </c>
      <c r="HY44" s="414" t="s">
        <v>3320</v>
      </c>
      <c r="HZ44" s="414" t="s">
        <v>3320</v>
      </c>
      <c r="IA44" s="414" t="s">
        <v>3320</v>
      </c>
      <c r="IB44" s="414" t="s">
        <v>3320</v>
      </c>
      <c r="IC44" s="414" t="s">
        <v>3320</v>
      </c>
      <c r="ID44" s="414" t="s">
        <v>3320</v>
      </c>
      <c r="IE44" s="414" t="s">
        <v>3320</v>
      </c>
      <c r="IF44" s="414" t="s">
        <v>3320</v>
      </c>
      <c r="IG44" s="414" t="s">
        <v>3320</v>
      </c>
      <c r="IH44" s="414" t="s">
        <v>3320</v>
      </c>
      <c r="II44" s="414" t="s">
        <v>3320</v>
      </c>
      <c r="IJ44" s="414" t="s">
        <v>3320</v>
      </c>
      <c r="IK44" s="414" t="s">
        <v>3320</v>
      </c>
      <c r="IL44" s="414" t="s">
        <v>3320</v>
      </c>
      <c r="IM44" s="414" t="s">
        <v>3320</v>
      </c>
      <c r="IN44" s="414" t="s">
        <v>3320</v>
      </c>
      <c r="IO44" s="414" t="s">
        <v>3320</v>
      </c>
      <c r="IP44" s="414" t="s">
        <v>3320</v>
      </c>
      <c r="IQ44" s="414" t="s">
        <v>3320</v>
      </c>
      <c r="IR44" s="414" t="s">
        <v>3320</v>
      </c>
      <c r="IS44" s="414" t="s">
        <v>3320</v>
      </c>
      <c r="IT44" s="414" t="s">
        <v>3320</v>
      </c>
      <c r="IU44" s="414" t="s">
        <v>3320</v>
      </c>
      <c r="IV44" s="414" t="s">
        <v>3320</v>
      </c>
      <c r="IW44" s="414" t="s">
        <v>3320</v>
      </c>
      <c r="IY44" s="415"/>
      <c r="IZ44" s="415"/>
      <c r="JB44" s="414" t="str">
        <f>IFERROR(VLOOKUP($E44,'[12]Resumen costos RNT id'!$D:$J,3,0),"")</f>
        <v/>
      </c>
      <c r="JC44" s="421" t="str">
        <f>IFERROR(VLOOKUP($E44,'[12]Resumen costos RNT id'!$D:$J,4,0),"")</f>
        <v/>
      </c>
      <c r="JD44" s="421" t="str">
        <f>IFERROR(VLOOKUP($E44,'[12]Resumen costos RNT id'!$D:$J,5,0),"")</f>
        <v/>
      </c>
      <c r="JE44" s="421" t="str">
        <f>IFERROR(VLOOKUP($E44,'[12]Resumen costos RNT id'!$D:$J,6,0),"")</f>
        <v/>
      </c>
      <c r="JF44" s="416" t="str">
        <f>IFERROR(VLOOKUP($E44,'[12]Resumen costos RNT id'!$D:$J,7,0),"")</f>
        <v/>
      </c>
      <c r="JG44" s="428" t="str">
        <f t="shared" si="10"/>
        <v/>
      </c>
      <c r="JH44" s="428" t="str">
        <f t="shared" si="11"/>
        <v/>
      </c>
      <c r="JI44" s="428" t="str">
        <f t="shared" si="11"/>
        <v/>
      </c>
      <c r="JJ44" s="428">
        <f t="shared" si="12"/>
        <v>0</v>
      </c>
      <c r="JK44" s="428">
        <f t="shared" si="13"/>
        <v>0</v>
      </c>
      <c r="JL44" s="414" t="s">
        <v>202</v>
      </c>
      <c r="JO44" s="414" t="s">
        <v>202</v>
      </c>
      <c r="JP44" s="414">
        <v>7</v>
      </c>
      <c r="JQ44" s="414">
        <f t="shared" si="28"/>
        <v>0</v>
      </c>
      <c r="JR44" s="429" t="str">
        <f>IFERROR(VLOOKUP($E44,'[13]Actualización de costos CENACE'!$A:$G,2,0),"")</f>
        <v/>
      </c>
      <c r="JS44" s="429" t="str">
        <f>IFERROR(VLOOKUP($E44,'[13]Actualización de costos CENACE'!$A:$G,3,0),"")</f>
        <v/>
      </c>
      <c r="JT44" s="429" t="str">
        <f>IFERROR(VLOOKUP($E44,'[13]Actualización de costos CENACE'!$A:$G,4,0),"")</f>
        <v/>
      </c>
      <c r="JU44" s="429" t="str">
        <f>IFERROR(VLOOKUP($E44,'[13]Actualización de costos CENACE'!$A:$G,5,0),"")</f>
        <v/>
      </c>
      <c r="JV44" s="429" t="str">
        <f>IFERROR(VLOOKUP($E44,'[13]Actualización de costos CENACE'!$A:$G,6,0),"")</f>
        <v/>
      </c>
      <c r="JW44" s="430" t="str">
        <f>IFERROR(VLOOKUP($E44,'[13]Din Costos CFE'!$J$7:$AG$150,JW$1,0),"")</f>
        <v/>
      </c>
      <c r="JX44" s="430" t="str">
        <f>IFERROR(VLOOKUP($E44,'[13]Din Costos CFE'!$J$7:$AG$150,JX$1,0),"")</f>
        <v/>
      </c>
      <c r="JY44" s="430" t="str">
        <f>IFERROR(VLOOKUP($E44,'[13]Din Costos CFE'!$J$7:$AG$150,JY$1,0),"")</f>
        <v/>
      </c>
      <c r="JZ44" s="430" t="str">
        <f>IFERROR(VLOOKUP($E44,'[13]Din Costos CFE'!$J$7:$AG$150,JZ$1,0),"")</f>
        <v/>
      </c>
      <c r="KA44" s="430" t="str">
        <f>IFERROR(VLOOKUP($E44,'[13]Din Costos CFE'!$J$7:$AG$150,KA$1,0),"")</f>
        <v/>
      </c>
      <c r="KB44" s="430" t="str">
        <f>IFERROR(VLOOKUP($E44,'[13]Din Costos CFE'!$J$7:$AG$150,KB$1,0),"")</f>
        <v/>
      </c>
      <c r="KC44" s="430" t="str">
        <f>IFERROR(VLOOKUP($E44,'[13]Din Costos CFE'!$J$7:$AG$150,KC$1,0),"")</f>
        <v/>
      </c>
      <c r="KD44" s="430" t="str">
        <f>IFERROR(VLOOKUP($E44,'[13]Din Costos CFE'!$J$7:$AG$150,KD$1,0),"")</f>
        <v/>
      </c>
      <c r="KE44" s="430" t="str">
        <f>IFERROR(VLOOKUP($E44,'[13]Din Costos CFE'!$J$7:$AG$150,KE$1,0),"")</f>
        <v/>
      </c>
      <c r="KF44" s="430" t="str">
        <f>IFERROR(VLOOKUP($E44,'[13]Din Costos CFE'!$J$7:$AG$150,KF$1,0),"")</f>
        <v/>
      </c>
      <c r="KG44" s="430" t="str">
        <f>IFERROR(VLOOKUP($E44,'[13]Din Costos CFE'!$J$7:$AG$150,KG$1,0),"")</f>
        <v/>
      </c>
      <c r="KH44" s="430" t="str">
        <f>IFERROR(VLOOKUP($E44,'[13]Din Costos CFE'!$J$7:$AG$150,KH$1,0),"")</f>
        <v/>
      </c>
      <c r="KI44" s="430" t="str">
        <f>IFERROR(VLOOKUP($E44,'[13]Din Costos CFE'!$J$7:$AG$150,KI$1,0),"")</f>
        <v/>
      </c>
      <c r="KJ44" s="430" t="str">
        <f>IFERROR(VLOOKUP($E44,'[13]Din Costos CFE'!$J$7:$AG$150,KJ$1,0),"")</f>
        <v/>
      </c>
      <c r="KK44" s="430" t="str">
        <f>IFERROR(VLOOKUP($E44,'[13]Din Costos CFE'!$J$7:$AG$150,KK$1,0),"")</f>
        <v/>
      </c>
      <c r="KL44" s="430" t="str">
        <f>IFERROR(VLOOKUP($E44,'[13]Din Costos CFE'!$J$7:$AG$150,KL$1,0),"")</f>
        <v/>
      </c>
      <c r="KM44" s="430" t="str">
        <f>IFERROR(VLOOKUP($E44,'[13]Din Costos CFE'!$J$7:$AG$150,KM$1,0),"")</f>
        <v/>
      </c>
      <c r="KN44" s="430" t="str">
        <f>IFERROR(VLOOKUP($E44,'[13]Din Costos CFE'!$J$7:$AG$150,KN$1,0),"")</f>
        <v/>
      </c>
      <c r="KO44" s="431">
        <f t="shared" si="15"/>
        <v>0</v>
      </c>
      <c r="KP44" s="431">
        <f t="shared" si="16"/>
        <v>0</v>
      </c>
      <c r="KQ44" s="431">
        <f t="shared" si="17"/>
        <v>0</v>
      </c>
      <c r="KR44" s="432" t="str">
        <f>IFERROR(VLOOKUP($E44,'[13]Din Costos CFE'!$A$6:$G$150,4,0),"")</f>
        <v/>
      </c>
      <c r="KS44" s="432" t="str">
        <f>IFERROR(VLOOKUP($E44,'[13]Din Costos CFE'!$A$6:$G$150,5,0),"")</f>
        <v/>
      </c>
      <c r="KT44" s="432" t="str">
        <f>IFERROR(VLOOKUP($E44,'[13]Din Costos CFE'!$A$6:$G$150,6,0),"")</f>
        <v/>
      </c>
      <c r="KU44" s="438" t="str">
        <f t="shared" si="18"/>
        <v/>
      </c>
      <c r="KV44" s="434" t="str">
        <f t="shared" si="19"/>
        <v/>
      </c>
      <c r="KW44" s="435" t="str">
        <f t="shared" si="20"/>
        <v/>
      </c>
      <c r="KX44" s="435" t="s">
        <v>6771</v>
      </c>
      <c r="KY44" s="436" t="str">
        <f>IFERROR(VLOOKUP($E44,'[13]Detalle Costos CENACE'!$E:$IT,248,0),"")</f>
        <v/>
      </c>
      <c r="KZ44" s="414">
        <f t="shared" si="21"/>
        <v>135</v>
      </c>
      <c r="LA44" s="434" t="str">
        <f t="shared" si="22"/>
        <v/>
      </c>
      <c r="LB44" s="434" t="str">
        <f t="shared" si="23"/>
        <v/>
      </c>
      <c r="LC44" s="414">
        <f t="shared" si="24"/>
        <v>1</v>
      </c>
      <c r="LD44" s="429" t="str">
        <f>IFERROR(VLOOKUP($E44,'[13]Actualización de costos CENACE'!$A:$G,7,0),"")</f>
        <v/>
      </c>
      <c r="LE44" s="414" t="s">
        <v>6772</v>
      </c>
      <c r="LF44" s="414" t="s">
        <v>6337</v>
      </c>
    </row>
    <row r="45" spans="1:319" s="414" customFormat="1" ht="15" customHeight="1">
      <c r="A45" s="413" t="s">
        <v>5638</v>
      </c>
      <c r="B45" s="414">
        <v>844</v>
      </c>
      <c r="C45" s="414" t="s">
        <v>6773</v>
      </c>
      <c r="D45" s="414" t="s">
        <v>6774</v>
      </c>
      <c r="E45" s="414">
        <v>844</v>
      </c>
      <c r="G45" s="414" t="s">
        <v>1343</v>
      </c>
      <c r="H45" s="414" t="s">
        <v>6775</v>
      </c>
      <c r="I45" s="415">
        <v>1</v>
      </c>
      <c r="J45" s="415"/>
      <c r="K45" s="415" t="str">
        <f t="shared" si="27"/>
        <v>Sí</v>
      </c>
      <c r="L45" s="415"/>
      <c r="M45" s="415">
        <f t="shared" si="29"/>
        <v>1</v>
      </c>
      <c r="N45" s="415"/>
      <c r="O45" s="415"/>
      <c r="P45" s="415"/>
      <c r="Q45" s="415">
        <v>1</v>
      </c>
      <c r="R45" s="415" t="str">
        <f t="shared" si="3"/>
        <v>Sí</v>
      </c>
      <c r="S45" s="415"/>
      <c r="T45" s="415"/>
      <c r="U45" s="415"/>
      <c r="V45" s="444" t="s">
        <v>6776</v>
      </c>
      <c r="W45" s="414" t="s">
        <v>5643</v>
      </c>
      <c r="X45" s="414">
        <f t="shared" si="30"/>
        <v>1</v>
      </c>
      <c r="Y45" s="414">
        <f t="shared" si="5"/>
        <v>38</v>
      </c>
      <c r="Z45" s="416" t="str">
        <f t="shared" si="6"/>
        <v/>
      </c>
      <c r="AA45" s="416">
        <f t="shared" si="7"/>
        <v>0</v>
      </c>
      <c r="AB45" s="417">
        <f t="shared" si="8"/>
        <v>0</v>
      </c>
      <c r="AC45" s="414" t="s">
        <v>6416</v>
      </c>
      <c r="AD45" s="414" t="s">
        <v>3434</v>
      </c>
      <c r="AE45" s="414" t="e">
        <f>+VLOOKUP($D45,'[12]Ramón Países '!$A:$E,4,0)</f>
        <v>#N/A</v>
      </c>
      <c r="AF45" s="414" t="s">
        <v>5646</v>
      </c>
      <c r="AG45" s="414" t="e">
        <f>+VLOOKUP($D45,'[12]Ramón Países '!$A:$E,5,0)</f>
        <v>#N/A</v>
      </c>
      <c r="AH45" s="414" t="s">
        <v>6416</v>
      </c>
      <c r="AI45" s="414" t="s">
        <v>6417</v>
      </c>
      <c r="AJ45" s="414" t="s">
        <v>6777</v>
      </c>
      <c r="AK45" s="414" t="s">
        <v>6419</v>
      </c>
      <c r="AL45" s="414" t="s">
        <v>6778</v>
      </c>
      <c r="AM45" s="414" t="s">
        <v>6779</v>
      </c>
      <c r="AN45" s="414" t="s">
        <v>3320</v>
      </c>
      <c r="AO45" s="414" t="s">
        <v>6780</v>
      </c>
      <c r="AP45" s="414" t="s">
        <v>5698</v>
      </c>
      <c r="AQ45" s="414" t="s">
        <v>6781</v>
      </c>
      <c r="AR45" s="414" t="s">
        <v>6782</v>
      </c>
      <c r="AS45" s="414" t="s">
        <v>6425</v>
      </c>
      <c r="AT45" s="414" t="s">
        <v>733</v>
      </c>
      <c r="AU45" s="414" t="s">
        <v>733</v>
      </c>
      <c r="AV45" s="414" t="s">
        <v>733</v>
      </c>
      <c r="AW45" s="414" t="s">
        <v>3320</v>
      </c>
      <c r="AX45" s="414" t="s">
        <v>6783</v>
      </c>
      <c r="AY45" s="414" t="s">
        <v>733</v>
      </c>
      <c r="AZ45" s="414" t="s">
        <v>6784</v>
      </c>
      <c r="BA45" s="414" t="s">
        <v>6428</v>
      </c>
      <c r="BB45" s="414" t="s">
        <v>6429</v>
      </c>
      <c r="BC45" s="414" t="s">
        <v>6430</v>
      </c>
      <c r="BD45" s="414" t="s">
        <v>6785</v>
      </c>
      <c r="BE45" s="414" t="s">
        <v>6786</v>
      </c>
      <c r="BF45" s="415" t="s">
        <v>1214</v>
      </c>
      <c r="BG45" s="414" t="s">
        <v>3320</v>
      </c>
      <c r="BI45" s="414" t="s">
        <v>5709</v>
      </c>
      <c r="BJ45" s="414" t="s">
        <v>5709</v>
      </c>
      <c r="BK45" s="414" t="s">
        <v>5709</v>
      </c>
      <c r="BL45" s="414" t="s">
        <v>6787</v>
      </c>
      <c r="BM45" s="415">
        <v>69</v>
      </c>
      <c r="BN45" s="414" t="s">
        <v>5665</v>
      </c>
      <c r="BO45" s="418" t="s">
        <v>12737</v>
      </c>
      <c r="BP45" s="414">
        <v>24</v>
      </c>
      <c r="BQ45" s="414">
        <v>2028</v>
      </c>
      <c r="BR45" s="414">
        <v>38</v>
      </c>
      <c r="BS45" s="415">
        <v>38</v>
      </c>
      <c r="BT45" s="414" t="s">
        <v>5666</v>
      </c>
      <c r="BU45" s="414">
        <v>77792</v>
      </c>
      <c r="BV45" s="415">
        <v>112.2</v>
      </c>
      <c r="BW45" s="419">
        <v>0.33705839942321558</v>
      </c>
      <c r="BX45" s="420" t="s">
        <v>910</v>
      </c>
      <c r="BY45" s="414" t="s">
        <v>733</v>
      </c>
      <c r="BZ45" s="414" t="s">
        <v>910</v>
      </c>
      <c r="CA45" s="414">
        <v>33.700000000000003</v>
      </c>
      <c r="CB45" s="414" t="s">
        <v>733</v>
      </c>
      <c r="CC45" s="414">
        <v>650</v>
      </c>
      <c r="CD45" s="414" t="s">
        <v>5800</v>
      </c>
      <c r="CE45" s="414" t="s">
        <v>5801</v>
      </c>
      <c r="CF45" s="414" t="s">
        <v>3320</v>
      </c>
      <c r="CG45" s="414" t="s">
        <v>733</v>
      </c>
      <c r="CH45" s="414" t="s">
        <v>733</v>
      </c>
      <c r="CI45" s="414">
        <v>2325</v>
      </c>
      <c r="CJ45" s="414">
        <v>2123</v>
      </c>
      <c r="CK45" s="414" t="s">
        <v>6788</v>
      </c>
      <c r="CL45" s="414">
        <v>365</v>
      </c>
      <c r="CM45" s="414">
        <v>86</v>
      </c>
      <c r="CN45" s="414">
        <v>98</v>
      </c>
      <c r="CO45" s="414">
        <v>30</v>
      </c>
      <c r="CP45" s="414" t="s">
        <v>12738</v>
      </c>
      <c r="CQ45" s="414">
        <f t="shared" si="25"/>
        <v>2026</v>
      </c>
      <c r="CR45" s="414">
        <v>0.45</v>
      </c>
      <c r="CS45" s="414">
        <v>9</v>
      </c>
      <c r="CT45" s="414" t="s">
        <v>6789</v>
      </c>
      <c r="CU45" s="414" t="s">
        <v>3320</v>
      </c>
      <c r="CV45" s="414" t="s">
        <v>3320</v>
      </c>
      <c r="CW45" s="414" t="s">
        <v>3320</v>
      </c>
      <c r="CX45" s="414" t="s">
        <v>3320</v>
      </c>
      <c r="CY45" s="414" t="s">
        <v>3320</v>
      </c>
      <c r="CZ45" s="414" t="s">
        <v>3320</v>
      </c>
      <c r="DA45" s="414" t="s">
        <v>3320</v>
      </c>
      <c r="DB45" s="414" t="s">
        <v>3320</v>
      </c>
      <c r="DC45" s="414" t="s">
        <v>3320</v>
      </c>
      <c r="DD45" s="414" t="s">
        <v>3320</v>
      </c>
      <c r="DE45" s="414" t="s">
        <v>3320</v>
      </c>
      <c r="DG45" s="414" t="s">
        <v>3320</v>
      </c>
      <c r="DH45" s="414" t="s">
        <v>3320</v>
      </c>
      <c r="DI45" s="414" t="s">
        <v>3320</v>
      </c>
      <c r="DJ45" s="414" t="s">
        <v>3320</v>
      </c>
      <c r="DK45" s="414" t="s">
        <v>3320</v>
      </c>
      <c r="DL45" s="414" t="s">
        <v>3320</v>
      </c>
      <c r="DM45" s="414" t="e">
        <f t="shared" si="26"/>
        <v>#VALUE!</v>
      </c>
      <c r="DN45" s="414" t="s">
        <v>3320</v>
      </c>
      <c r="DO45" s="414" t="s">
        <v>3320</v>
      </c>
      <c r="DP45" s="414" t="s">
        <v>3320</v>
      </c>
      <c r="DR45" s="414" t="s">
        <v>3320</v>
      </c>
      <c r="DS45" s="414" t="s">
        <v>3320</v>
      </c>
      <c r="DT45" s="414" t="s">
        <v>3320</v>
      </c>
      <c r="DU45" s="414" t="s">
        <v>3320</v>
      </c>
      <c r="DV45" s="414" t="s">
        <v>3320</v>
      </c>
      <c r="DW45" s="414" t="s">
        <v>3320</v>
      </c>
      <c r="DX45" s="414" t="s">
        <v>3320</v>
      </c>
      <c r="DY45" s="414" t="s">
        <v>3320</v>
      </c>
      <c r="DZ45" s="414" t="s">
        <v>3320</v>
      </c>
      <c r="EA45" s="414" t="s">
        <v>3320</v>
      </c>
      <c r="EB45" s="414" t="s">
        <v>3320</v>
      </c>
      <c r="EC45" s="414" t="s">
        <v>3320</v>
      </c>
      <c r="ED45" s="414" t="s">
        <v>3320</v>
      </c>
      <c r="EE45" s="414" t="s">
        <v>3320</v>
      </c>
      <c r="EF45" s="414" t="s">
        <v>3320</v>
      </c>
      <c r="EG45" s="414" t="s">
        <v>3320</v>
      </c>
      <c r="EH45" s="414" t="s">
        <v>3320</v>
      </c>
      <c r="EI45" s="414" t="s">
        <v>3320</v>
      </c>
      <c r="EJ45" s="414" t="s">
        <v>3320</v>
      </c>
      <c r="EK45" s="414" t="s">
        <v>3320</v>
      </c>
      <c r="EL45" s="414" t="s">
        <v>3320</v>
      </c>
      <c r="EM45" s="414" t="s">
        <v>3320</v>
      </c>
      <c r="EN45" s="414" t="s">
        <v>3320</v>
      </c>
      <c r="EO45" s="414" t="s">
        <v>3320</v>
      </c>
      <c r="EP45" s="414" t="s">
        <v>3320</v>
      </c>
      <c r="EQ45" s="414" t="s">
        <v>3320</v>
      </c>
      <c r="ER45" s="414" t="s">
        <v>3320</v>
      </c>
      <c r="ES45" s="414" t="s">
        <v>3320</v>
      </c>
      <c r="ET45" s="414" t="s">
        <v>3320</v>
      </c>
      <c r="EU45" s="414" t="s">
        <v>3320</v>
      </c>
      <c r="EV45" s="414" t="s">
        <v>3320</v>
      </c>
      <c r="EW45" s="414" t="s">
        <v>3320</v>
      </c>
      <c r="EX45" s="414" t="s">
        <v>3320</v>
      </c>
      <c r="EY45" s="414" t="s">
        <v>3320</v>
      </c>
      <c r="EZ45" s="414" t="s">
        <v>3320</v>
      </c>
      <c r="FA45" s="414" t="s">
        <v>3320</v>
      </c>
      <c r="FB45" s="414" t="s">
        <v>3320</v>
      </c>
      <c r="FC45" s="414" t="s">
        <v>3320</v>
      </c>
      <c r="FD45" s="414" t="s">
        <v>3320</v>
      </c>
      <c r="FE45" s="414" t="s">
        <v>3320</v>
      </c>
      <c r="FF45" s="414" t="s">
        <v>3320</v>
      </c>
      <c r="FG45" s="414" t="s">
        <v>3320</v>
      </c>
      <c r="FH45" s="414" t="s">
        <v>3320</v>
      </c>
      <c r="FI45" s="414" t="s">
        <v>3320</v>
      </c>
      <c r="FJ45" s="414" t="s">
        <v>3320</v>
      </c>
      <c r="FK45" s="414" t="s">
        <v>3320</v>
      </c>
      <c r="FL45" s="414" t="s">
        <v>3320</v>
      </c>
      <c r="FM45" s="414" t="s">
        <v>3320</v>
      </c>
      <c r="FN45" s="414" t="s">
        <v>3320</v>
      </c>
      <c r="FO45" s="421">
        <v>65498690</v>
      </c>
      <c r="FP45" s="421">
        <f t="shared" si="9"/>
        <v>65.498689999999996</v>
      </c>
      <c r="FQ45" s="414" t="s">
        <v>1214</v>
      </c>
      <c r="FR45" s="414" t="s">
        <v>733</v>
      </c>
      <c r="FS45" s="414" t="s">
        <v>733</v>
      </c>
      <c r="FT45" s="414" t="s">
        <v>733</v>
      </c>
      <c r="FU45" s="414" t="s">
        <v>1332</v>
      </c>
      <c r="FV45" s="414" t="s">
        <v>6790</v>
      </c>
      <c r="FW45" s="414" t="s">
        <v>6791</v>
      </c>
      <c r="FX45" s="422" t="s">
        <v>6787</v>
      </c>
      <c r="FY45" s="423">
        <v>69</v>
      </c>
      <c r="FZ45" s="414" t="s">
        <v>6792</v>
      </c>
      <c r="GA45" s="421">
        <v>65498690</v>
      </c>
      <c r="GB45" s="421">
        <v>10711625</v>
      </c>
      <c r="GC45" s="421">
        <v>11.83</v>
      </c>
      <c r="GD45" s="421">
        <v>16.75</v>
      </c>
      <c r="GE45" s="414" t="s">
        <v>6437</v>
      </c>
      <c r="GF45" s="414" t="s">
        <v>733</v>
      </c>
      <c r="GG45" s="414" t="s">
        <v>733</v>
      </c>
      <c r="GH45" s="414" t="s">
        <v>6793</v>
      </c>
      <c r="GI45" s="414" t="s">
        <v>733</v>
      </c>
      <c r="GJ45" s="414" t="s">
        <v>733</v>
      </c>
      <c r="GK45" s="414" t="s">
        <v>733</v>
      </c>
      <c r="GL45" s="414" t="s">
        <v>733</v>
      </c>
      <c r="GM45" s="414" t="s">
        <v>733</v>
      </c>
      <c r="GN45" s="424" t="s">
        <v>5676</v>
      </c>
      <c r="GO45" s="414" t="s">
        <v>3320</v>
      </c>
      <c r="GP45" s="414" t="s">
        <v>733</v>
      </c>
      <c r="GQ45" s="414" t="s">
        <v>5721</v>
      </c>
      <c r="GR45" s="414" t="s">
        <v>733</v>
      </c>
      <c r="GS45" s="414" t="s">
        <v>5679</v>
      </c>
      <c r="GT45" s="414" t="s">
        <v>3320</v>
      </c>
      <c r="GU45" s="414" t="s">
        <v>3320</v>
      </c>
      <c r="GV45" s="414">
        <v>1</v>
      </c>
      <c r="GW45" s="414" t="s">
        <v>1214</v>
      </c>
      <c r="GX45" s="414" t="s">
        <v>1214</v>
      </c>
      <c r="GY45" s="414" t="s">
        <v>3320</v>
      </c>
      <c r="GZ45" s="414" t="s">
        <v>733</v>
      </c>
      <c r="HA45" s="414">
        <v>103</v>
      </c>
      <c r="HB45" s="414" t="s">
        <v>6794</v>
      </c>
      <c r="HC45" s="414" t="s">
        <v>3320</v>
      </c>
      <c r="HD45" s="414" t="s">
        <v>5683</v>
      </c>
      <c r="HE45" s="414" t="s">
        <v>5683</v>
      </c>
      <c r="HF45" s="414" t="s">
        <v>5952</v>
      </c>
      <c r="HG45" s="414" t="s">
        <v>733</v>
      </c>
      <c r="HH45" s="414" t="s">
        <v>1214</v>
      </c>
      <c r="HI45" s="414" t="s">
        <v>12739</v>
      </c>
      <c r="HJ45" s="414" t="s">
        <v>12740</v>
      </c>
      <c r="HK45" s="414" t="s">
        <v>5685</v>
      </c>
      <c r="HL45" s="414" t="s">
        <v>3320</v>
      </c>
      <c r="HM45" s="414" t="s">
        <v>3320</v>
      </c>
      <c r="HN45" s="414" t="s">
        <v>3320</v>
      </c>
      <c r="HO45" s="414" t="s">
        <v>3320</v>
      </c>
      <c r="HP45" s="414" t="s">
        <v>3320</v>
      </c>
      <c r="HQ45" s="414" t="s">
        <v>3320</v>
      </c>
      <c r="HR45" s="414" t="s">
        <v>3320</v>
      </c>
      <c r="HS45" s="414" t="s">
        <v>3320</v>
      </c>
      <c r="HT45" s="414" t="s">
        <v>3320</v>
      </c>
      <c r="HU45" s="414" t="s">
        <v>3320</v>
      </c>
      <c r="HV45" s="414" t="s">
        <v>3320</v>
      </c>
      <c r="HW45" s="414" t="s">
        <v>3320</v>
      </c>
      <c r="HX45" s="414" t="s">
        <v>3320</v>
      </c>
      <c r="HY45" s="414" t="s">
        <v>3320</v>
      </c>
      <c r="HZ45" s="414" t="s">
        <v>3320</v>
      </c>
      <c r="IA45" s="414" t="s">
        <v>3320</v>
      </c>
      <c r="IB45" s="414" t="s">
        <v>3320</v>
      </c>
      <c r="IC45" s="414" t="s">
        <v>3320</v>
      </c>
      <c r="ID45" s="414" t="s">
        <v>3320</v>
      </c>
      <c r="IE45" s="414" t="s">
        <v>3320</v>
      </c>
      <c r="IF45" s="414" t="s">
        <v>3320</v>
      </c>
      <c r="IG45" s="414" t="s">
        <v>3320</v>
      </c>
      <c r="IH45" s="414" t="s">
        <v>3320</v>
      </c>
      <c r="II45" s="414" t="s">
        <v>3320</v>
      </c>
      <c r="IJ45" s="414" t="s">
        <v>3320</v>
      </c>
      <c r="IK45" s="414" t="s">
        <v>3320</v>
      </c>
      <c r="IL45" s="414" t="s">
        <v>3320</v>
      </c>
      <c r="IM45" s="414" t="s">
        <v>3320</v>
      </c>
      <c r="IN45" s="414" t="s">
        <v>3320</v>
      </c>
      <c r="IO45" s="414" t="s">
        <v>3320</v>
      </c>
      <c r="IP45" s="414" t="s">
        <v>3320</v>
      </c>
      <c r="IQ45" s="414" t="s">
        <v>3320</v>
      </c>
      <c r="IR45" s="414" t="s">
        <v>3320</v>
      </c>
      <c r="IS45" s="414" t="s">
        <v>3320</v>
      </c>
      <c r="IT45" s="414" t="s">
        <v>3320</v>
      </c>
      <c r="IU45" s="414" t="s">
        <v>3320</v>
      </c>
      <c r="IV45" s="414" t="s">
        <v>3320</v>
      </c>
      <c r="IW45" s="414" t="s">
        <v>3320</v>
      </c>
      <c r="IX45" s="413" t="s">
        <v>375</v>
      </c>
      <c r="IY45" s="448">
        <v>45938</v>
      </c>
      <c r="IZ45" s="439" t="s">
        <v>910</v>
      </c>
      <c r="JA45" s="413" t="s">
        <v>5774</v>
      </c>
      <c r="JB45" s="414" t="str">
        <f>IFERROR(VLOOKUP($E45,'[12]Resumen costos RNT id'!$D:$J,3,0),"")</f>
        <v/>
      </c>
      <c r="JC45" s="421" t="str">
        <f>IFERROR(VLOOKUP($E45,'[12]Resumen costos RNT id'!$D:$J,4,0),"")</f>
        <v/>
      </c>
      <c r="JD45" s="421" t="str">
        <f>IFERROR(VLOOKUP($E45,'[12]Resumen costos RNT id'!$D:$J,5,0),"")</f>
        <v/>
      </c>
      <c r="JE45" s="421" t="str">
        <f>IFERROR(VLOOKUP($E45,'[12]Resumen costos RNT id'!$D:$J,6,0),"")</f>
        <v/>
      </c>
      <c r="JF45" s="416" t="str">
        <f>IFERROR(VLOOKUP($E45,'[12]Resumen costos RNT id'!$D:$J,7,0),"")</f>
        <v/>
      </c>
      <c r="JG45" s="428" t="str">
        <f t="shared" si="10"/>
        <v/>
      </c>
      <c r="JH45" s="428" t="str">
        <f t="shared" si="11"/>
        <v/>
      </c>
      <c r="JI45" s="428" t="str">
        <f t="shared" si="11"/>
        <v/>
      </c>
      <c r="JJ45" s="428">
        <f t="shared" si="12"/>
        <v>0</v>
      </c>
      <c r="JK45" s="428">
        <f t="shared" si="13"/>
        <v>0</v>
      </c>
      <c r="JL45" s="414" t="s">
        <v>202</v>
      </c>
      <c r="JO45" s="414" t="s">
        <v>202</v>
      </c>
      <c r="JP45" s="414">
        <v>7</v>
      </c>
      <c r="JQ45" s="414">
        <f t="shared" si="28"/>
        <v>0</v>
      </c>
      <c r="JR45" s="429" t="str">
        <f>IFERROR(VLOOKUP($E45,'[13]Actualización de costos CENACE'!$A:$G,2,0),"")</f>
        <v/>
      </c>
      <c r="JS45" s="429" t="str">
        <f>IFERROR(VLOOKUP($E45,'[13]Actualización de costos CENACE'!$A:$G,3,0),"")</f>
        <v/>
      </c>
      <c r="JT45" s="429" t="str">
        <f>IFERROR(VLOOKUP($E45,'[13]Actualización de costos CENACE'!$A:$G,4,0),"")</f>
        <v/>
      </c>
      <c r="JU45" s="429" t="str">
        <f>IFERROR(VLOOKUP($E45,'[13]Actualización de costos CENACE'!$A:$G,5,0),"")</f>
        <v/>
      </c>
      <c r="JV45" s="429" t="str">
        <f>IFERROR(VLOOKUP($E45,'[13]Actualización de costos CENACE'!$A:$G,6,0),"")</f>
        <v/>
      </c>
      <c r="JW45" s="430" t="str">
        <f>IFERROR(VLOOKUP($E45,'[13]Din Costos CFE'!$J$7:$AG$150,JW$1,0),"")</f>
        <v/>
      </c>
      <c r="JX45" s="430" t="str">
        <f>IFERROR(VLOOKUP($E45,'[13]Din Costos CFE'!$J$7:$AG$150,JX$1,0),"")</f>
        <v/>
      </c>
      <c r="JY45" s="430" t="str">
        <f>IFERROR(VLOOKUP($E45,'[13]Din Costos CFE'!$J$7:$AG$150,JY$1,0),"")</f>
        <v/>
      </c>
      <c r="JZ45" s="430" t="str">
        <f>IFERROR(VLOOKUP($E45,'[13]Din Costos CFE'!$J$7:$AG$150,JZ$1,0),"")</f>
        <v/>
      </c>
      <c r="KA45" s="430" t="str">
        <f>IFERROR(VLOOKUP($E45,'[13]Din Costos CFE'!$J$7:$AG$150,KA$1,0),"")</f>
        <v/>
      </c>
      <c r="KB45" s="430" t="str">
        <f>IFERROR(VLOOKUP($E45,'[13]Din Costos CFE'!$J$7:$AG$150,KB$1,0),"")</f>
        <v/>
      </c>
      <c r="KC45" s="430" t="str">
        <f>IFERROR(VLOOKUP($E45,'[13]Din Costos CFE'!$J$7:$AG$150,KC$1,0),"")</f>
        <v/>
      </c>
      <c r="KD45" s="430" t="str">
        <f>IFERROR(VLOOKUP($E45,'[13]Din Costos CFE'!$J$7:$AG$150,KD$1,0),"")</f>
        <v/>
      </c>
      <c r="KE45" s="430" t="str">
        <f>IFERROR(VLOOKUP($E45,'[13]Din Costos CFE'!$J$7:$AG$150,KE$1,0),"")</f>
        <v/>
      </c>
      <c r="KF45" s="430" t="str">
        <f>IFERROR(VLOOKUP($E45,'[13]Din Costos CFE'!$J$7:$AG$150,KF$1,0),"")</f>
        <v/>
      </c>
      <c r="KG45" s="430" t="str">
        <f>IFERROR(VLOOKUP($E45,'[13]Din Costos CFE'!$J$7:$AG$150,KG$1,0),"")</f>
        <v/>
      </c>
      <c r="KH45" s="430" t="str">
        <f>IFERROR(VLOOKUP($E45,'[13]Din Costos CFE'!$J$7:$AG$150,KH$1,0),"")</f>
        <v/>
      </c>
      <c r="KI45" s="430" t="str">
        <f>IFERROR(VLOOKUP($E45,'[13]Din Costos CFE'!$J$7:$AG$150,KI$1,0),"")</f>
        <v/>
      </c>
      <c r="KJ45" s="430" t="str">
        <f>IFERROR(VLOOKUP($E45,'[13]Din Costos CFE'!$J$7:$AG$150,KJ$1,0),"")</f>
        <v/>
      </c>
      <c r="KK45" s="430" t="str">
        <f>IFERROR(VLOOKUP($E45,'[13]Din Costos CFE'!$J$7:$AG$150,KK$1,0),"")</f>
        <v/>
      </c>
      <c r="KL45" s="430" t="str">
        <f>IFERROR(VLOOKUP($E45,'[13]Din Costos CFE'!$J$7:$AG$150,KL$1,0),"")</f>
        <v/>
      </c>
      <c r="KM45" s="430" t="str">
        <f>IFERROR(VLOOKUP($E45,'[13]Din Costos CFE'!$J$7:$AG$150,KM$1,0),"")</f>
        <v/>
      </c>
      <c r="KN45" s="430" t="str">
        <f>IFERROR(VLOOKUP($E45,'[13]Din Costos CFE'!$J$7:$AG$150,KN$1,0),"")</f>
        <v/>
      </c>
      <c r="KO45" s="431">
        <f t="shared" si="15"/>
        <v>0</v>
      </c>
      <c r="KP45" s="431">
        <f t="shared" si="16"/>
        <v>0</v>
      </c>
      <c r="KQ45" s="431">
        <f t="shared" si="17"/>
        <v>0</v>
      </c>
      <c r="KR45" s="432" t="str">
        <f>IFERROR(VLOOKUP($E45,'[13]Din Costos CFE'!$A$6:$G$150,4,0),"")</f>
        <v/>
      </c>
      <c r="KS45" s="432" t="str">
        <f>IFERROR(VLOOKUP($E45,'[13]Din Costos CFE'!$A$6:$G$150,5,0),"")</f>
        <v/>
      </c>
      <c r="KT45" s="432" t="str">
        <f>IFERROR(VLOOKUP($E45,'[13]Din Costos CFE'!$A$6:$G$150,6,0),"")</f>
        <v/>
      </c>
      <c r="KU45" s="438" t="str">
        <f t="shared" si="18"/>
        <v/>
      </c>
      <c r="KV45" s="434" t="str">
        <f t="shared" si="19"/>
        <v/>
      </c>
      <c r="KW45" s="435" t="str">
        <f t="shared" si="20"/>
        <v/>
      </c>
      <c r="KX45" s="445" t="s">
        <v>6795</v>
      </c>
      <c r="KY45" s="436" t="str">
        <f>IFERROR(VLOOKUP($E45,'[13]Detalle Costos CENACE'!$E:$IT,248,0),"")</f>
        <v/>
      </c>
      <c r="KZ45" s="414">
        <f t="shared" si="21"/>
        <v>38</v>
      </c>
      <c r="LA45" s="434" t="str">
        <f t="shared" si="22"/>
        <v/>
      </c>
      <c r="LB45" s="434" t="str">
        <f t="shared" si="23"/>
        <v/>
      </c>
      <c r="LC45" s="414">
        <f t="shared" si="24"/>
        <v>1</v>
      </c>
      <c r="LD45" s="429" t="str">
        <f>IFERROR(VLOOKUP($E45,'[13]Actualización de costos CENACE'!$A:$G,7,0),"")</f>
        <v/>
      </c>
      <c r="LE45" s="414" t="s">
        <v>6719</v>
      </c>
      <c r="LF45" s="414" t="s">
        <v>5777</v>
      </c>
    </row>
    <row r="46" spans="1:319" s="414" customFormat="1" ht="15" customHeight="1">
      <c r="A46" s="413" t="s">
        <v>5638</v>
      </c>
      <c r="B46" s="414">
        <v>987</v>
      </c>
      <c r="C46" s="414" t="s">
        <v>6796</v>
      </c>
      <c r="D46" s="414" t="s">
        <v>6797</v>
      </c>
      <c r="E46" s="414">
        <v>987</v>
      </c>
      <c r="F46" s="414">
        <v>80</v>
      </c>
      <c r="G46" s="414" t="s">
        <v>6003</v>
      </c>
      <c r="H46" s="414" t="s">
        <v>6004</v>
      </c>
      <c r="I46" s="415" t="s">
        <v>5782</v>
      </c>
      <c r="J46" s="415">
        <v>1</v>
      </c>
      <c r="K46" s="415" t="str">
        <f t="shared" si="27"/>
        <v>Sí</v>
      </c>
      <c r="L46" s="415">
        <v>1</v>
      </c>
      <c r="M46" s="415">
        <f t="shared" si="29"/>
        <v>1</v>
      </c>
      <c r="N46" s="415"/>
      <c r="O46" s="415"/>
      <c r="P46" s="415"/>
      <c r="Q46" s="415">
        <v>1</v>
      </c>
      <c r="R46" s="415" t="str">
        <f t="shared" si="3"/>
        <v>Sí</v>
      </c>
      <c r="S46" s="415"/>
      <c r="T46" s="415"/>
      <c r="U46" s="415"/>
      <c r="V46" s="414" t="s">
        <v>5154</v>
      </c>
      <c r="W46" s="414" t="s">
        <v>5643</v>
      </c>
      <c r="X46" s="414">
        <f t="shared" si="30"/>
        <v>1</v>
      </c>
      <c r="Y46" s="414">
        <f t="shared" si="5"/>
        <v>193.6</v>
      </c>
      <c r="Z46" s="416" t="str">
        <f t="shared" si="6"/>
        <v/>
      </c>
      <c r="AA46" s="416">
        <f t="shared" si="7"/>
        <v>0</v>
      </c>
      <c r="AB46" s="417">
        <f t="shared" si="8"/>
        <v>0</v>
      </c>
      <c r="AC46" s="414" t="s">
        <v>6005</v>
      </c>
      <c r="AD46" s="414" t="s">
        <v>4514</v>
      </c>
      <c r="AE46" s="414" t="e">
        <f>+VLOOKUP($D46,'[12]Ramón Países '!$A:$E,4,0)</f>
        <v>#N/A</v>
      </c>
      <c r="AF46" s="414" t="s">
        <v>5693</v>
      </c>
      <c r="AG46" s="414" t="e">
        <f>+VLOOKUP($D46,'[12]Ramón Países '!$A:$E,5,0)</f>
        <v>#N/A</v>
      </c>
      <c r="AH46" s="414" t="s">
        <v>6005</v>
      </c>
      <c r="AI46" s="414" t="s">
        <v>6006</v>
      </c>
      <c r="AJ46" s="414" t="s">
        <v>6007</v>
      </c>
      <c r="AK46" s="414" t="s">
        <v>5698</v>
      </c>
      <c r="AL46" s="414" t="s">
        <v>6008</v>
      </c>
      <c r="AM46" s="414" t="s">
        <v>6009</v>
      </c>
      <c r="AN46" s="414" t="s">
        <v>3320</v>
      </c>
      <c r="AO46" s="414" t="s">
        <v>6010</v>
      </c>
      <c r="AP46" s="414" t="s">
        <v>5698</v>
      </c>
      <c r="AQ46" s="414" t="s">
        <v>6011</v>
      </c>
      <c r="AR46" s="414" t="s">
        <v>6012</v>
      </c>
      <c r="AS46" s="414" t="s">
        <v>6013</v>
      </c>
      <c r="AT46" s="414" t="s">
        <v>733</v>
      </c>
      <c r="AU46" s="414" t="s">
        <v>733</v>
      </c>
      <c r="AV46" s="414" t="s">
        <v>733</v>
      </c>
      <c r="AW46" s="414" t="s">
        <v>3320</v>
      </c>
      <c r="AX46" s="414" t="s">
        <v>6014</v>
      </c>
      <c r="AY46" s="414" t="s">
        <v>733</v>
      </c>
      <c r="AZ46" s="414" t="s">
        <v>6015</v>
      </c>
      <c r="BA46" s="414" t="s">
        <v>6016</v>
      </c>
      <c r="BB46" s="414" t="s">
        <v>6017</v>
      </c>
      <c r="BC46" s="414" t="s">
        <v>6018</v>
      </c>
      <c r="BD46" s="414" t="s">
        <v>6019</v>
      </c>
      <c r="BE46" s="414" t="s">
        <v>6020</v>
      </c>
      <c r="BF46" s="415" t="s">
        <v>1214</v>
      </c>
      <c r="BG46" s="414" t="s">
        <v>3320</v>
      </c>
      <c r="BI46" s="414" t="s">
        <v>5663</v>
      </c>
      <c r="BJ46" s="414" t="s">
        <v>5663</v>
      </c>
      <c r="BK46" s="414" t="s">
        <v>3569</v>
      </c>
      <c r="BL46" s="414" t="s">
        <v>6798</v>
      </c>
      <c r="BM46" s="415">
        <v>230</v>
      </c>
      <c r="BN46" s="414" t="s">
        <v>5712</v>
      </c>
      <c r="BO46" s="418" t="s">
        <v>12690</v>
      </c>
      <c r="BP46" s="414">
        <v>24</v>
      </c>
      <c r="BQ46" s="414">
        <v>2028</v>
      </c>
      <c r="BR46" s="414">
        <v>193.6</v>
      </c>
      <c r="BS46" s="415">
        <v>193.6</v>
      </c>
      <c r="BT46" s="414" t="s">
        <v>5666</v>
      </c>
      <c r="BU46" s="414">
        <v>44</v>
      </c>
      <c r="BV46" s="415">
        <v>456.03</v>
      </c>
      <c r="BW46" s="419">
        <v>0.26889576021736666</v>
      </c>
      <c r="BX46" s="420" t="s">
        <v>910</v>
      </c>
      <c r="BY46" s="414" t="s">
        <v>733</v>
      </c>
      <c r="CA46" s="414">
        <v>26.38</v>
      </c>
      <c r="CB46" s="414" t="s">
        <v>1214</v>
      </c>
      <c r="CC46" s="414">
        <v>650</v>
      </c>
      <c r="CD46" s="414" t="s">
        <v>5800</v>
      </c>
      <c r="CE46" s="414" t="s">
        <v>5801</v>
      </c>
      <c r="CF46" s="414" t="s">
        <v>3320</v>
      </c>
      <c r="CG46" s="414" t="s">
        <v>733</v>
      </c>
      <c r="CH46" s="414" t="s">
        <v>733</v>
      </c>
      <c r="CI46" s="414">
        <v>2.31</v>
      </c>
      <c r="CJ46" s="414">
        <v>2.25</v>
      </c>
      <c r="CK46" s="414" t="s">
        <v>6451</v>
      </c>
      <c r="CL46" s="414">
        <v>365</v>
      </c>
      <c r="CM46" s="414">
        <v>90</v>
      </c>
      <c r="CN46" s="414">
        <v>97.99</v>
      </c>
      <c r="CO46" s="414">
        <v>24</v>
      </c>
      <c r="CP46" s="414" t="s">
        <v>12635</v>
      </c>
      <c r="CQ46" s="414">
        <f t="shared" si="25"/>
        <v>2026</v>
      </c>
      <c r="CR46" s="414">
        <v>1.79</v>
      </c>
      <c r="CS46" s="414">
        <v>11</v>
      </c>
      <c r="CT46" s="414" t="s">
        <v>6452</v>
      </c>
      <c r="CU46" s="414">
        <v>388577.91</v>
      </c>
      <c r="CV46" s="414" t="s">
        <v>3320</v>
      </c>
      <c r="CW46" s="414" t="s">
        <v>3320</v>
      </c>
      <c r="CX46" s="414" t="s">
        <v>3320</v>
      </c>
      <c r="CY46" s="414" t="s">
        <v>3320</v>
      </c>
      <c r="CZ46" s="414" t="s">
        <v>3320</v>
      </c>
      <c r="DA46" s="414" t="s">
        <v>3320</v>
      </c>
      <c r="DB46" s="414" t="s">
        <v>3320</v>
      </c>
      <c r="DC46" s="414" t="s">
        <v>3320</v>
      </c>
      <c r="DD46" s="414" t="s">
        <v>3320</v>
      </c>
      <c r="DE46" s="414" t="s">
        <v>3320</v>
      </c>
      <c r="DG46" s="414" t="s">
        <v>3320</v>
      </c>
      <c r="DH46" s="414" t="s">
        <v>3320</v>
      </c>
      <c r="DI46" s="414" t="s">
        <v>3320</v>
      </c>
      <c r="DJ46" s="414" t="s">
        <v>3320</v>
      </c>
      <c r="DK46" s="414" t="s">
        <v>3320</v>
      </c>
      <c r="DL46" s="414" t="s">
        <v>3320</v>
      </c>
      <c r="DM46" s="414" t="e">
        <f t="shared" si="26"/>
        <v>#VALUE!</v>
      </c>
      <c r="DN46" s="414" t="s">
        <v>3320</v>
      </c>
      <c r="DO46" s="414" t="s">
        <v>3320</v>
      </c>
      <c r="DP46" s="414" t="s">
        <v>3320</v>
      </c>
      <c r="DR46" s="414" t="s">
        <v>3320</v>
      </c>
      <c r="DS46" s="414" t="s">
        <v>3320</v>
      </c>
      <c r="DT46" s="414" t="s">
        <v>3320</v>
      </c>
      <c r="DU46" s="414" t="s">
        <v>3320</v>
      </c>
      <c r="DV46" s="414" t="s">
        <v>3320</v>
      </c>
      <c r="DW46" s="414" t="s">
        <v>3320</v>
      </c>
      <c r="DX46" s="414" t="s">
        <v>3320</v>
      </c>
      <c r="DY46" s="414" t="s">
        <v>3320</v>
      </c>
      <c r="DZ46" s="414" t="s">
        <v>3320</v>
      </c>
      <c r="EA46" s="414" t="s">
        <v>3320</v>
      </c>
      <c r="EB46" s="414" t="s">
        <v>3320</v>
      </c>
      <c r="EC46" s="414" t="s">
        <v>3320</v>
      </c>
      <c r="ED46" s="414" t="s">
        <v>3320</v>
      </c>
      <c r="EE46" s="414" t="s">
        <v>3320</v>
      </c>
      <c r="EF46" s="414" t="s">
        <v>3320</v>
      </c>
      <c r="EG46" s="414" t="s">
        <v>3320</v>
      </c>
      <c r="EH46" s="414" t="s">
        <v>3320</v>
      </c>
      <c r="EI46" s="414" t="s">
        <v>3320</v>
      </c>
      <c r="EJ46" s="414" t="s">
        <v>3320</v>
      </c>
      <c r="EK46" s="414" t="s">
        <v>3320</v>
      </c>
      <c r="EL46" s="414" t="s">
        <v>3320</v>
      </c>
      <c r="EM46" s="414" t="s">
        <v>3320</v>
      </c>
      <c r="EN46" s="414" t="s">
        <v>3320</v>
      </c>
      <c r="EO46" s="414" t="s">
        <v>3320</v>
      </c>
      <c r="EP46" s="414" t="s">
        <v>3320</v>
      </c>
      <c r="EQ46" s="414" t="s">
        <v>3320</v>
      </c>
      <c r="ER46" s="414" t="s">
        <v>3320</v>
      </c>
      <c r="ES46" s="414" t="s">
        <v>3320</v>
      </c>
      <c r="ET46" s="414" t="s">
        <v>3320</v>
      </c>
      <c r="EU46" s="414" t="s">
        <v>3320</v>
      </c>
      <c r="EV46" s="414" t="s">
        <v>3320</v>
      </c>
      <c r="EW46" s="414" t="s">
        <v>3320</v>
      </c>
      <c r="EX46" s="414" t="s">
        <v>3320</v>
      </c>
      <c r="EY46" s="414" t="s">
        <v>3320</v>
      </c>
      <c r="EZ46" s="414" t="s">
        <v>3320</v>
      </c>
      <c r="FA46" s="414" t="s">
        <v>3320</v>
      </c>
      <c r="FB46" s="414" t="s">
        <v>3320</v>
      </c>
      <c r="FC46" s="414" t="s">
        <v>3320</v>
      </c>
      <c r="FD46" s="414" t="s">
        <v>3320</v>
      </c>
      <c r="FE46" s="414" t="s">
        <v>3320</v>
      </c>
      <c r="FF46" s="414" t="s">
        <v>3320</v>
      </c>
      <c r="FG46" s="414" t="s">
        <v>3320</v>
      </c>
      <c r="FH46" s="414" t="s">
        <v>3320</v>
      </c>
      <c r="FI46" s="414" t="s">
        <v>3320</v>
      </c>
      <c r="FJ46" s="414" t="s">
        <v>3320</v>
      </c>
      <c r="FK46" s="414" t="s">
        <v>3320</v>
      </c>
      <c r="FL46" s="414" t="s">
        <v>3320</v>
      </c>
      <c r="FM46" s="414" t="s">
        <v>3320</v>
      </c>
      <c r="FN46" s="414" t="s">
        <v>3320</v>
      </c>
      <c r="FO46" s="421">
        <v>255205128</v>
      </c>
      <c r="FP46" s="421">
        <f t="shared" si="9"/>
        <v>255.205128</v>
      </c>
      <c r="FQ46" s="414" t="s">
        <v>733</v>
      </c>
      <c r="FR46" s="414" t="s">
        <v>733</v>
      </c>
      <c r="FS46" s="414" t="s">
        <v>733</v>
      </c>
      <c r="FT46" s="414" t="s">
        <v>733</v>
      </c>
      <c r="FU46" s="414" t="s">
        <v>86</v>
      </c>
      <c r="FV46" s="414" t="s">
        <v>6799</v>
      </c>
      <c r="FW46" s="414" t="s">
        <v>6800</v>
      </c>
      <c r="FX46" s="422" t="s">
        <v>6798</v>
      </c>
      <c r="FY46" s="423">
        <v>230</v>
      </c>
      <c r="FZ46" s="414" t="s">
        <v>6801</v>
      </c>
      <c r="GA46" s="421">
        <v>239465258</v>
      </c>
      <c r="GB46" s="421">
        <v>34200000</v>
      </c>
      <c r="GC46" s="421">
        <v>1813</v>
      </c>
      <c r="GD46" s="421">
        <v>864</v>
      </c>
      <c r="GE46" s="414" t="s">
        <v>6027</v>
      </c>
      <c r="GF46" s="414" t="s">
        <v>733</v>
      </c>
      <c r="GG46" s="414" t="s">
        <v>733</v>
      </c>
      <c r="GH46" s="414" t="s">
        <v>6445</v>
      </c>
      <c r="GI46" s="414" t="s">
        <v>733</v>
      </c>
      <c r="GJ46" s="414" t="s">
        <v>733</v>
      </c>
      <c r="GK46" s="414" t="s">
        <v>733</v>
      </c>
      <c r="GL46" s="414" t="s">
        <v>733</v>
      </c>
      <c r="GM46" s="414" t="s">
        <v>733</v>
      </c>
      <c r="GN46" s="424" t="s">
        <v>5676</v>
      </c>
      <c r="GO46" s="414" t="s">
        <v>3320</v>
      </c>
      <c r="GP46" s="414" t="s">
        <v>733</v>
      </c>
      <c r="GQ46" s="414" t="s">
        <v>5721</v>
      </c>
      <c r="GR46" s="414" t="s">
        <v>1214</v>
      </c>
      <c r="GS46" s="414" t="s">
        <v>1214</v>
      </c>
      <c r="GT46" s="414" t="s">
        <v>3320</v>
      </c>
      <c r="GU46" s="414" t="s">
        <v>3320</v>
      </c>
      <c r="GV46" s="414">
        <v>0</v>
      </c>
      <c r="GW46" s="414" t="s">
        <v>1214</v>
      </c>
      <c r="GX46" s="414" t="s">
        <v>1214</v>
      </c>
      <c r="GY46" s="414" t="s">
        <v>3320</v>
      </c>
      <c r="GZ46" s="414" t="s">
        <v>1214</v>
      </c>
      <c r="HA46" s="414" t="s">
        <v>3320</v>
      </c>
      <c r="HB46" s="414" t="s">
        <v>6802</v>
      </c>
      <c r="HC46" s="414" t="s">
        <v>6803</v>
      </c>
      <c r="HD46" s="414" t="s">
        <v>3320</v>
      </c>
      <c r="HE46" s="414" t="s">
        <v>3320</v>
      </c>
      <c r="HF46" s="414" t="s">
        <v>3320</v>
      </c>
      <c r="HG46" s="414" t="s">
        <v>733</v>
      </c>
      <c r="HH46" s="414" t="s">
        <v>1214</v>
      </c>
      <c r="HI46" s="414" t="s">
        <v>12741</v>
      </c>
      <c r="HJ46" s="414" t="s">
        <v>12742</v>
      </c>
      <c r="HK46" s="414" t="s">
        <v>5685</v>
      </c>
      <c r="HL46" s="414" t="s">
        <v>3320</v>
      </c>
      <c r="HM46" s="414" t="s">
        <v>3320</v>
      </c>
      <c r="HN46" s="414" t="s">
        <v>3320</v>
      </c>
      <c r="HO46" s="414" t="s">
        <v>3320</v>
      </c>
      <c r="HP46" s="414" t="s">
        <v>3320</v>
      </c>
      <c r="HQ46" s="414" t="s">
        <v>3320</v>
      </c>
      <c r="HR46" s="414" t="s">
        <v>3320</v>
      </c>
      <c r="HS46" s="414" t="s">
        <v>3320</v>
      </c>
      <c r="HT46" s="414" t="s">
        <v>3320</v>
      </c>
      <c r="HU46" s="414" t="s">
        <v>3320</v>
      </c>
      <c r="HV46" s="414" t="s">
        <v>3320</v>
      </c>
      <c r="HW46" s="414" t="s">
        <v>3320</v>
      </c>
      <c r="HX46" s="414" t="s">
        <v>3320</v>
      </c>
      <c r="HY46" s="414" t="s">
        <v>3320</v>
      </c>
      <c r="HZ46" s="414" t="s">
        <v>3320</v>
      </c>
      <c r="IA46" s="414" t="s">
        <v>3320</v>
      </c>
      <c r="IB46" s="414" t="s">
        <v>3320</v>
      </c>
      <c r="IC46" s="414" t="s">
        <v>3320</v>
      </c>
      <c r="ID46" s="414" t="s">
        <v>3320</v>
      </c>
      <c r="IE46" s="414" t="s">
        <v>3320</v>
      </c>
      <c r="IF46" s="414" t="s">
        <v>3320</v>
      </c>
      <c r="IG46" s="414" t="s">
        <v>3320</v>
      </c>
      <c r="IH46" s="414" t="s">
        <v>3320</v>
      </c>
      <c r="II46" s="414" t="s">
        <v>3320</v>
      </c>
      <c r="IJ46" s="414" t="s">
        <v>3320</v>
      </c>
      <c r="IK46" s="414" t="s">
        <v>3320</v>
      </c>
      <c r="IL46" s="414" t="s">
        <v>3320</v>
      </c>
      <c r="IM46" s="414" t="s">
        <v>3320</v>
      </c>
      <c r="IN46" s="414" t="s">
        <v>3320</v>
      </c>
      <c r="IO46" s="414" t="s">
        <v>3320</v>
      </c>
      <c r="IP46" s="414" t="s">
        <v>3320</v>
      </c>
      <c r="IQ46" s="414" t="s">
        <v>3320</v>
      </c>
      <c r="IR46" s="414" t="s">
        <v>3320</v>
      </c>
      <c r="IS46" s="414" t="s">
        <v>3320</v>
      </c>
      <c r="IT46" s="414" t="s">
        <v>3320</v>
      </c>
      <c r="IU46" s="414" t="s">
        <v>3320</v>
      </c>
      <c r="IV46" s="414" t="s">
        <v>3320</v>
      </c>
      <c r="IW46" s="414" t="s">
        <v>3320</v>
      </c>
      <c r="IY46" s="415"/>
      <c r="IZ46" s="415"/>
      <c r="JB46" s="414" t="str">
        <f>IFERROR(VLOOKUP($E46,'[12]Resumen costos RNT id'!$D:$J,3,0),"")</f>
        <v/>
      </c>
      <c r="JC46" s="421" t="str">
        <f>IFERROR(VLOOKUP($E46,'[12]Resumen costos RNT id'!$D:$J,4,0),"")</f>
        <v/>
      </c>
      <c r="JD46" s="421" t="str">
        <f>IFERROR(VLOOKUP($E46,'[12]Resumen costos RNT id'!$D:$J,5,0),"")</f>
        <v/>
      </c>
      <c r="JE46" s="421" t="str">
        <f>IFERROR(VLOOKUP($E46,'[12]Resumen costos RNT id'!$D:$J,6,0),"")</f>
        <v/>
      </c>
      <c r="JF46" s="416" t="str">
        <f>IFERROR(VLOOKUP($E46,'[12]Resumen costos RNT id'!$D:$J,7,0),"")</f>
        <v/>
      </c>
      <c r="JG46" s="428" t="str">
        <f t="shared" si="10"/>
        <v/>
      </c>
      <c r="JH46" s="428" t="str">
        <f t="shared" si="11"/>
        <v/>
      </c>
      <c r="JI46" s="428" t="str">
        <f t="shared" si="11"/>
        <v/>
      </c>
      <c r="JJ46" s="428">
        <f t="shared" si="12"/>
        <v>0</v>
      </c>
      <c r="JK46" s="428">
        <f t="shared" si="13"/>
        <v>0</v>
      </c>
      <c r="JL46" s="414" t="s">
        <v>202</v>
      </c>
      <c r="JO46" s="414" t="s">
        <v>202</v>
      </c>
      <c r="JP46" s="414">
        <v>7</v>
      </c>
      <c r="JQ46" s="414">
        <f t="shared" si="28"/>
        <v>0</v>
      </c>
      <c r="JR46" s="429" t="str">
        <f>IFERROR(VLOOKUP($E46,'[13]Actualización de costos CENACE'!$A:$G,2,0),"")</f>
        <v/>
      </c>
      <c r="JS46" s="429" t="str">
        <f>IFERROR(VLOOKUP($E46,'[13]Actualización de costos CENACE'!$A:$G,3,0),"")</f>
        <v/>
      </c>
      <c r="JT46" s="429" t="str">
        <f>IFERROR(VLOOKUP($E46,'[13]Actualización de costos CENACE'!$A:$G,4,0),"")</f>
        <v/>
      </c>
      <c r="JU46" s="429" t="str">
        <f>IFERROR(VLOOKUP($E46,'[13]Actualización de costos CENACE'!$A:$G,5,0),"")</f>
        <v/>
      </c>
      <c r="JV46" s="429" t="str">
        <f>IFERROR(VLOOKUP($E46,'[13]Actualización de costos CENACE'!$A:$G,6,0),"")</f>
        <v/>
      </c>
      <c r="JW46" s="430" t="str">
        <f>IFERROR(VLOOKUP($E46,'[13]Din Costos CFE'!$J$7:$AG$150,JW$1,0),"")</f>
        <v/>
      </c>
      <c r="JX46" s="430" t="str">
        <f>IFERROR(VLOOKUP($E46,'[13]Din Costos CFE'!$J$7:$AG$150,JX$1,0),"")</f>
        <v/>
      </c>
      <c r="JY46" s="430" t="str">
        <f>IFERROR(VLOOKUP($E46,'[13]Din Costos CFE'!$J$7:$AG$150,JY$1,0),"")</f>
        <v/>
      </c>
      <c r="JZ46" s="430" t="str">
        <f>IFERROR(VLOOKUP($E46,'[13]Din Costos CFE'!$J$7:$AG$150,JZ$1,0),"")</f>
        <v/>
      </c>
      <c r="KA46" s="430" t="str">
        <f>IFERROR(VLOOKUP($E46,'[13]Din Costos CFE'!$J$7:$AG$150,KA$1,0),"")</f>
        <v/>
      </c>
      <c r="KB46" s="430" t="str">
        <f>IFERROR(VLOOKUP($E46,'[13]Din Costos CFE'!$J$7:$AG$150,KB$1,0),"")</f>
        <v/>
      </c>
      <c r="KC46" s="430" t="str">
        <f>IFERROR(VLOOKUP($E46,'[13]Din Costos CFE'!$J$7:$AG$150,KC$1,0),"")</f>
        <v/>
      </c>
      <c r="KD46" s="430" t="str">
        <f>IFERROR(VLOOKUP($E46,'[13]Din Costos CFE'!$J$7:$AG$150,KD$1,0),"")</f>
        <v/>
      </c>
      <c r="KE46" s="430" t="str">
        <f>IFERROR(VLOOKUP($E46,'[13]Din Costos CFE'!$J$7:$AG$150,KE$1,0),"")</f>
        <v/>
      </c>
      <c r="KF46" s="430" t="str">
        <f>IFERROR(VLOOKUP($E46,'[13]Din Costos CFE'!$J$7:$AG$150,KF$1,0),"")</f>
        <v/>
      </c>
      <c r="KG46" s="430" t="str">
        <f>IFERROR(VLOOKUP($E46,'[13]Din Costos CFE'!$J$7:$AG$150,KG$1,0),"")</f>
        <v/>
      </c>
      <c r="KH46" s="430" t="str">
        <f>IFERROR(VLOOKUP($E46,'[13]Din Costos CFE'!$J$7:$AG$150,KH$1,0),"")</f>
        <v/>
      </c>
      <c r="KI46" s="430" t="str">
        <f>IFERROR(VLOOKUP($E46,'[13]Din Costos CFE'!$J$7:$AG$150,KI$1,0),"")</f>
        <v/>
      </c>
      <c r="KJ46" s="430" t="str">
        <f>IFERROR(VLOOKUP($E46,'[13]Din Costos CFE'!$J$7:$AG$150,KJ$1,0),"")</f>
        <v/>
      </c>
      <c r="KK46" s="430" t="str">
        <f>IFERROR(VLOOKUP($E46,'[13]Din Costos CFE'!$J$7:$AG$150,KK$1,0),"")</f>
        <v/>
      </c>
      <c r="KL46" s="430" t="str">
        <f>IFERROR(VLOOKUP($E46,'[13]Din Costos CFE'!$J$7:$AG$150,KL$1,0),"")</f>
        <v/>
      </c>
      <c r="KM46" s="430" t="str">
        <f>IFERROR(VLOOKUP($E46,'[13]Din Costos CFE'!$J$7:$AG$150,KM$1,0),"")</f>
        <v/>
      </c>
      <c r="KN46" s="430" t="str">
        <f>IFERROR(VLOOKUP($E46,'[13]Din Costos CFE'!$J$7:$AG$150,KN$1,0),"")</f>
        <v/>
      </c>
      <c r="KO46" s="431">
        <f t="shared" si="15"/>
        <v>0</v>
      </c>
      <c r="KP46" s="431">
        <f t="shared" si="16"/>
        <v>0</v>
      </c>
      <c r="KQ46" s="431">
        <f t="shared" si="17"/>
        <v>0</v>
      </c>
      <c r="KR46" s="432" t="str">
        <f>IFERROR(VLOOKUP($E46,'[13]Din Costos CFE'!$A$6:$G$150,4,0),"")</f>
        <v/>
      </c>
      <c r="KS46" s="432" t="str">
        <f>IFERROR(VLOOKUP($E46,'[13]Din Costos CFE'!$A$6:$G$150,5,0),"")</f>
        <v/>
      </c>
      <c r="KT46" s="432" t="str">
        <f>IFERROR(VLOOKUP($E46,'[13]Din Costos CFE'!$A$6:$G$150,6,0),"")</f>
        <v/>
      </c>
      <c r="KU46" s="433" t="str">
        <f t="shared" si="18"/>
        <v/>
      </c>
      <c r="KV46" s="434" t="str">
        <f t="shared" si="19"/>
        <v/>
      </c>
      <c r="KW46" s="435" t="str">
        <f t="shared" si="20"/>
        <v/>
      </c>
      <c r="KX46" s="435"/>
      <c r="KY46" s="436" t="str">
        <f>IFERROR(VLOOKUP($E46,'[13]Detalle Costos CENACE'!$E:$IT,248,0),"")</f>
        <v/>
      </c>
      <c r="KZ46" s="414">
        <f t="shared" si="21"/>
        <v>193.6</v>
      </c>
      <c r="LA46" s="434" t="str">
        <f t="shared" si="22"/>
        <v/>
      </c>
      <c r="LB46" s="434" t="str">
        <f t="shared" si="23"/>
        <v/>
      </c>
      <c r="LC46" s="414">
        <f t="shared" si="24"/>
        <v>1</v>
      </c>
      <c r="LD46" s="429" t="str">
        <f>IFERROR(VLOOKUP($E46,'[13]Actualización de costos CENACE'!$A:$G,7,0),"")</f>
        <v/>
      </c>
    </row>
    <row r="47" spans="1:319" s="414" customFormat="1" ht="15" customHeight="1">
      <c r="A47" s="413" t="s">
        <v>5638</v>
      </c>
      <c r="B47" s="414">
        <v>828</v>
      </c>
      <c r="C47" s="414" t="s">
        <v>6804</v>
      </c>
      <c r="D47" s="414" t="s">
        <v>6805</v>
      </c>
      <c r="E47" s="414">
        <v>828</v>
      </c>
      <c r="F47" s="414">
        <v>27</v>
      </c>
      <c r="G47" s="414" t="s">
        <v>6806</v>
      </c>
      <c r="H47" s="414" t="s">
        <v>6807</v>
      </c>
      <c r="I47" s="415">
        <v>1</v>
      </c>
      <c r="J47" s="415"/>
      <c r="K47" s="415" t="str">
        <f t="shared" si="27"/>
        <v>Sí</v>
      </c>
      <c r="L47" s="415"/>
      <c r="M47" s="415">
        <f t="shared" si="29"/>
        <v>1</v>
      </c>
      <c r="N47" s="415"/>
      <c r="O47" s="415"/>
      <c r="P47" s="415"/>
      <c r="Q47" s="415">
        <v>1</v>
      </c>
      <c r="R47" s="415" t="str">
        <f t="shared" si="3"/>
        <v>Sí</v>
      </c>
      <c r="S47" s="415"/>
      <c r="T47" s="415"/>
      <c r="U47" s="415"/>
      <c r="V47" s="414" t="s">
        <v>5143</v>
      </c>
      <c r="W47" s="414" t="s">
        <v>5643</v>
      </c>
      <c r="X47" s="414">
        <f t="shared" si="30"/>
        <v>1</v>
      </c>
      <c r="Y47" s="414">
        <f t="shared" si="5"/>
        <v>150</v>
      </c>
      <c r="Z47" s="416" t="str">
        <f t="shared" si="6"/>
        <v/>
      </c>
      <c r="AA47" s="416">
        <f t="shared" si="7"/>
        <v>0</v>
      </c>
      <c r="AB47" s="417">
        <f t="shared" si="8"/>
        <v>0</v>
      </c>
      <c r="AC47" s="414" t="s">
        <v>6660</v>
      </c>
      <c r="AD47" s="414" t="s">
        <v>6661</v>
      </c>
      <c r="AE47" s="414" t="e">
        <f>+VLOOKUP($D47,'[12]Ramón Países '!$A:$E,4,0)</f>
        <v>#N/A</v>
      </c>
      <c r="AF47" s="414" t="s">
        <v>5646</v>
      </c>
      <c r="AG47" s="414" t="e">
        <f>+VLOOKUP($D47,'[12]Ramón Países '!$A:$E,5,0)</f>
        <v>#N/A</v>
      </c>
      <c r="AH47" s="414" t="s">
        <v>6660</v>
      </c>
      <c r="AI47" s="414" t="s">
        <v>6662</v>
      </c>
      <c r="AJ47" s="414" t="s">
        <v>6808</v>
      </c>
      <c r="AK47" s="414" t="s">
        <v>6809</v>
      </c>
      <c r="AL47" s="414" t="s">
        <v>6810</v>
      </c>
      <c r="AM47" s="414" t="s">
        <v>6811</v>
      </c>
      <c r="AN47" s="414" t="s">
        <v>3320</v>
      </c>
      <c r="AO47" s="414" t="s">
        <v>6812</v>
      </c>
      <c r="AP47" s="414" t="s">
        <v>6666</v>
      </c>
      <c r="AQ47" s="414" t="s">
        <v>6667</v>
      </c>
      <c r="AR47" s="414" t="s">
        <v>6668</v>
      </c>
      <c r="AS47" s="414" t="s">
        <v>6669</v>
      </c>
      <c r="AT47" s="414" t="s">
        <v>733</v>
      </c>
      <c r="AU47" s="414" t="s">
        <v>733</v>
      </c>
      <c r="AV47" s="414" t="s">
        <v>733</v>
      </c>
      <c r="AW47" s="414" t="s">
        <v>3320</v>
      </c>
      <c r="AX47" s="414" t="s">
        <v>6670</v>
      </c>
      <c r="AY47" s="414" t="s">
        <v>733</v>
      </c>
      <c r="AZ47" s="414" t="s">
        <v>6813</v>
      </c>
      <c r="BA47" s="414" t="s">
        <v>6672</v>
      </c>
      <c r="BB47" s="414" t="s">
        <v>6673</v>
      </c>
      <c r="BC47" s="414" t="s">
        <v>6674</v>
      </c>
      <c r="BD47" s="414" t="s">
        <v>6814</v>
      </c>
      <c r="BF47" s="415" t="s">
        <v>1214</v>
      </c>
      <c r="BG47" s="414" t="s">
        <v>3320</v>
      </c>
      <c r="BI47" s="414" t="s">
        <v>5663</v>
      </c>
      <c r="BJ47" s="414" t="s">
        <v>5663</v>
      </c>
      <c r="BK47" s="414" t="s">
        <v>3585</v>
      </c>
      <c r="BL47" s="414" t="s">
        <v>6815</v>
      </c>
      <c r="BM47" s="415">
        <v>115</v>
      </c>
      <c r="BN47" s="414" t="s">
        <v>5665</v>
      </c>
      <c r="BO47" s="418" t="s">
        <v>12722</v>
      </c>
      <c r="BP47" s="414">
        <v>24</v>
      </c>
      <c r="BQ47" s="414">
        <v>2028</v>
      </c>
      <c r="BR47" s="414">
        <v>150</v>
      </c>
      <c r="BS47" s="415">
        <v>150</v>
      </c>
      <c r="BT47" s="414" t="s">
        <v>5666</v>
      </c>
      <c r="BU47" s="414">
        <v>39</v>
      </c>
      <c r="BV47" s="415">
        <v>381.85</v>
      </c>
      <c r="BW47" s="419">
        <v>0.29060121765601221</v>
      </c>
      <c r="BX47" s="420" t="s">
        <v>910</v>
      </c>
      <c r="BY47" s="414" t="s">
        <v>733</v>
      </c>
      <c r="BZ47" s="414" t="s">
        <v>910</v>
      </c>
      <c r="CA47" s="414">
        <v>22.36</v>
      </c>
      <c r="CB47" s="414" t="s">
        <v>733</v>
      </c>
      <c r="CC47" s="414">
        <v>700</v>
      </c>
      <c r="CD47" s="414" t="s">
        <v>5667</v>
      </c>
      <c r="CE47" s="414" t="s">
        <v>5801</v>
      </c>
      <c r="CF47" s="414" t="s">
        <v>3320</v>
      </c>
      <c r="CG47" s="414" t="s">
        <v>733</v>
      </c>
      <c r="CH47" s="414" t="s">
        <v>1214</v>
      </c>
      <c r="CI47" s="414">
        <v>1959</v>
      </c>
      <c r="CJ47" s="414" t="s">
        <v>3320</v>
      </c>
      <c r="CK47" s="414" t="s">
        <v>5714</v>
      </c>
      <c r="CL47" s="414">
        <v>365</v>
      </c>
      <c r="CM47" s="414">
        <v>94.5</v>
      </c>
      <c r="CN47" s="414">
        <v>98</v>
      </c>
      <c r="CO47" s="414">
        <v>25</v>
      </c>
      <c r="CP47" s="414" t="s">
        <v>12723</v>
      </c>
      <c r="CQ47" s="414">
        <f t="shared" si="25"/>
        <v>2026</v>
      </c>
      <c r="CR47" s="414">
        <v>1.45</v>
      </c>
      <c r="CS47" s="414">
        <v>8</v>
      </c>
      <c r="CT47" s="414" t="s">
        <v>6678</v>
      </c>
      <c r="CU47" s="414">
        <v>15000000</v>
      </c>
      <c r="CV47" s="414" t="s">
        <v>3320</v>
      </c>
      <c r="CW47" s="414" t="s">
        <v>3320</v>
      </c>
      <c r="CX47" s="414" t="s">
        <v>3320</v>
      </c>
      <c r="CY47" s="414" t="s">
        <v>3320</v>
      </c>
      <c r="CZ47" s="414" t="s">
        <v>3320</v>
      </c>
      <c r="DA47" s="414" t="s">
        <v>3320</v>
      </c>
      <c r="DB47" s="414" t="s">
        <v>3320</v>
      </c>
      <c r="DC47" s="414" t="s">
        <v>3320</v>
      </c>
      <c r="DD47" s="414" t="s">
        <v>3320</v>
      </c>
      <c r="DE47" s="414" t="s">
        <v>3320</v>
      </c>
      <c r="DG47" s="414" t="s">
        <v>3320</v>
      </c>
      <c r="DH47" s="414" t="s">
        <v>3320</v>
      </c>
      <c r="DI47" s="414" t="s">
        <v>3320</v>
      </c>
      <c r="DJ47" s="414" t="s">
        <v>3320</v>
      </c>
      <c r="DK47" s="414" t="s">
        <v>3320</v>
      </c>
      <c r="DL47" s="414" t="s">
        <v>3320</v>
      </c>
      <c r="DM47" s="414" t="e">
        <f t="shared" si="26"/>
        <v>#VALUE!</v>
      </c>
      <c r="DN47" s="414" t="s">
        <v>3320</v>
      </c>
      <c r="DO47" s="414" t="s">
        <v>3320</v>
      </c>
      <c r="DP47" s="414" t="s">
        <v>3320</v>
      </c>
      <c r="DR47" s="414" t="s">
        <v>3320</v>
      </c>
      <c r="DS47" s="414" t="s">
        <v>3320</v>
      </c>
      <c r="DT47" s="414" t="s">
        <v>3320</v>
      </c>
      <c r="DU47" s="414" t="s">
        <v>3320</v>
      </c>
      <c r="DV47" s="414" t="s">
        <v>3320</v>
      </c>
      <c r="DW47" s="414" t="s">
        <v>3320</v>
      </c>
      <c r="DX47" s="414" t="s">
        <v>3320</v>
      </c>
      <c r="DY47" s="414" t="s">
        <v>3320</v>
      </c>
      <c r="DZ47" s="414" t="s">
        <v>3320</v>
      </c>
      <c r="EA47" s="414" t="s">
        <v>3320</v>
      </c>
      <c r="EB47" s="414" t="s">
        <v>3320</v>
      </c>
      <c r="EC47" s="414" t="s">
        <v>3320</v>
      </c>
      <c r="ED47" s="414" t="s">
        <v>3320</v>
      </c>
      <c r="EE47" s="414" t="s">
        <v>3320</v>
      </c>
      <c r="EF47" s="414" t="s">
        <v>3320</v>
      </c>
      <c r="EG47" s="414" t="s">
        <v>3320</v>
      </c>
      <c r="EH47" s="414" t="s">
        <v>3320</v>
      </c>
      <c r="EI47" s="414" t="s">
        <v>3320</v>
      </c>
      <c r="EJ47" s="414" t="s">
        <v>3320</v>
      </c>
      <c r="EK47" s="414" t="s">
        <v>3320</v>
      </c>
      <c r="EL47" s="414" t="s">
        <v>3320</v>
      </c>
      <c r="EM47" s="414" t="s">
        <v>3320</v>
      </c>
      <c r="EN47" s="414" t="s">
        <v>3320</v>
      </c>
      <c r="EO47" s="414" t="s">
        <v>3320</v>
      </c>
      <c r="EP47" s="414" t="s">
        <v>3320</v>
      </c>
      <c r="EQ47" s="414" t="s">
        <v>3320</v>
      </c>
      <c r="ER47" s="414" t="s">
        <v>3320</v>
      </c>
      <c r="ES47" s="414" t="s">
        <v>3320</v>
      </c>
      <c r="ET47" s="414" t="s">
        <v>3320</v>
      </c>
      <c r="EU47" s="414" t="s">
        <v>3320</v>
      </c>
      <c r="EV47" s="414" t="s">
        <v>3320</v>
      </c>
      <c r="EW47" s="414" t="s">
        <v>3320</v>
      </c>
      <c r="EX47" s="414" t="s">
        <v>3320</v>
      </c>
      <c r="EY47" s="414" t="s">
        <v>3320</v>
      </c>
      <c r="EZ47" s="414" t="s">
        <v>3320</v>
      </c>
      <c r="FA47" s="414" t="s">
        <v>3320</v>
      </c>
      <c r="FB47" s="414" t="s">
        <v>3320</v>
      </c>
      <c r="FC47" s="414" t="s">
        <v>3320</v>
      </c>
      <c r="FD47" s="414" t="s">
        <v>3320</v>
      </c>
      <c r="FE47" s="414" t="s">
        <v>3320</v>
      </c>
      <c r="FF47" s="414" t="s">
        <v>3320</v>
      </c>
      <c r="FG47" s="414" t="s">
        <v>3320</v>
      </c>
      <c r="FH47" s="414" t="s">
        <v>3320</v>
      </c>
      <c r="FI47" s="414" t="s">
        <v>3320</v>
      </c>
      <c r="FJ47" s="414" t="s">
        <v>3320</v>
      </c>
      <c r="FK47" s="414" t="s">
        <v>3320</v>
      </c>
      <c r="FL47" s="414" t="s">
        <v>3320</v>
      </c>
      <c r="FM47" s="414" t="s">
        <v>3320</v>
      </c>
      <c r="FN47" s="414" t="s">
        <v>3320</v>
      </c>
      <c r="FO47" s="421">
        <v>212000</v>
      </c>
      <c r="FP47" s="421">
        <f>+FO47/1000</f>
        <v>212</v>
      </c>
      <c r="FQ47" s="414" t="s">
        <v>733</v>
      </c>
      <c r="FR47" s="414" t="s">
        <v>733</v>
      </c>
      <c r="FS47" s="414" t="s">
        <v>733</v>
      </c>
      <c r="FT47" s="414" t="s">
        <v>733</v>
      </c>
      <c r="FU47" s="414" t="s">
        <v>5145</v>
      </c>
      <c r="FV47" s="414" t="s">
        <v>6816</v>
      </c>
      <c r="FW47" s="414" t="s">
        <v>6817</v>
      </c>
      <c r="FX47" s="422" t="s">
        <v>6818</v>
      </c>
      <c r="FY47" s="423">
        <v>115</v>
      </c>
      <c r="FZ47" s="414" t="s">
        <v>6819</v>
      </c>
      <c r="GA47" s="421">
        <v>3150457</v>
      </c>
      <c r="GB47" s="421">
        <v>42000000</v>
      </c>
      <c r="GC47" s="421">
        <v>557.53</v>
      </c>
      <c r="GD47" s="421">
        <v>520.41</v>
      </c>
      <c r="GE47" s="414" t="s">
        <v>6682</v>
      </c>
      <c r="GF47" s="414" t="s">
        <v>733</v>
      </c>
      <c r="GG47" s="414" t="s">
        <v>733</v>
      </c>
      <c r="GH47" s="414" t="s">
        <v>6683</v>
      </c>
      <c r="GI47" s="414" t="s">
        <v>733</v>
      </c>
      <c r="GJ47" s="414" t="s">
        <v>733</v>
      </c>
      <c r="GK47" s="414" t="s">
        <v>733</v>
      </c>
      <c r="GL47" s="414" t="s">
        <v>733</v>
      </c>
      <c r="GM47" s="414" t="s">
        <v>733</v>
      </c>
      <c r="GN47" s="424" t="s">
        <v>5676</v>
      </c>
      <c r="GO47" s="414" t="s">
        <v>3320</v>
      </c>
      <c r="GP47" s="414" t="s">
        <v>733</v>
      </c>
      <c r="GQ47" s="414" t="s">
        <v>5721</v>
      </c>
      <c r="GR47" s="414" t="s">
        <v>1214</v>
      </c>
      <c r="GS47" s="414" t="s">
        <v>1214</v>
      </c>
      <c r="GT47" s="414" t="s">
        <v>3320</v>
      </c>
      <c r="GU47" s="414" t="s">
        <v>3320</v>
      </c>
      <c r="GV47" s="414">
        <v>0</v>
      </c>
      <c r="GW47" s="414" t="s">
        <v>1214</v>
      </c>
      <c r="GX47" s="414" t="s">
        <v>1214</v>
      </c>
      <c r="GY47" s="414" t="s">
        <v>3320</v>
      </c>
      <c r="GZ47" s="414" t="s">
        <v>1214</v>
      </c>
      <c r="HA47" s="414" t="s">
        <v>3320</v>
      </c>
      <c r="HB47" s="414" t="s">
        <v>3320</v>
      </c>
      <c r="HC47" s="414" t="s">
        <v>3320</v>
      </c>
      <c r="HD47" s="414" t="s">
        <v>3320</v>
      </c>
      <c r="HE47" s="414" t="s">
        <v>3320</v>
      </c>
      <c r="HF47" s="414" t="s">
        <v>3320</v>
      </c>
      <c r="HG47" s="414" t="s">
        <v>733</v>
      </c>
      <c r="HH47" s="414" t="s">
        <v>1214</v>
      </c>
      <c r="HI47" s="414" t="s">
        <v>12743</v>
      </c>
      <c r="HJ47" s="414" t="s">
        <v>12744</v>
      </c>
      <c r="HK47" s="414" t="s">
        <v>5685</v>
      </c>
      <c r="HL47" s="414" t="s">
        <v>3320</v>
      </c>
      <c r="HM47" s="414" t="s">
        <v>3320</v>
      </c>
      <c r="HN47" s="414" t="s">
        <v>3320</v>
      </c>
      <c r="HO47" s="414" t="s">
        <v>3320</v>
      </c>
      <c r="HP47" s="414" t="s">
        <v>3320</v>
      </c>
      <c r="HQ47" s="414" t="s">
        <v>3320</v>
      </c>
      <c r="HR47" s="414" t="s">
        <v>3320</v>
      </c>
      <c r="HS47" s="414" t="s">
        <v>3320</v>
      </c>
      <c r="HT47" s="414" t="s">
        <v>3320</v>
      </c>
      <c r="HU47" s="414" t="s">
        <v>3320</v>
      </c>
      <c r="HV47" s="414" t="s">
        <v>3320</v>
      </c>
      <c r="HW47" s="414" t="s">
        <v>3320</v>
      </c>
      <c r="HX47" s="414" t="s">
        <v>3320</v>
      </c>
      <c r="HY47" s="414" t="s">
        <v>3320</v>
      </c>
      <c r="HZ47" s="414" t="s">
        <v>3320</v>
      </c>
      <c r="IA47" s="414" t="s">
        <v>3320</v>
      </c>
      <c r="IB47" s="414" t="s">
        <v>3320</v>
      </c>
      <c r="IC47" s="414" t="s">
        <v>3320</v>
      </c>
      <c r="ID47" s="414" t="s">
        <v>3320</v>
      </c>
      <c r="IE47" s="414" t="s">
        <v>3320</v>
      </c>
      <c r="IF47" s="414" t="s">
        <v>3320</v>
      </c>
      <c r="IG47" s="414" t="s">
        <v>3320</v>
      </c>
      <c r="IH47" s="414" t="s">
        <v>3320</v>
      </c>
      <c r="II47" s="414" t="s">
        <v>3320</v>
      </c>
      <c r="IJ47" s="414" t="s">
        <v>3320</v>
      </c>
      <c r="IK47" s="414" t="s">
        <v>3320</v>
      </c>
      <c r="IL47" s="414" t="s">
        <v>3320</v>
      </c>
      <c r="IM47" s="414" t="s">
        <v>3320</v>
      </c>
      <c r="IN47" s="414" t="s">
        <v>3320</v>
      </c>
      <c r="IO47" s="414" t="s">
        <v>3320</v>
      </c>
      <c r="IP47" s="414" t="s">
        <v>3320</v>
      </c>
      <c r="IQ47" s="414" t="s">
        <v>3320</v>
      </c>
      <c r="IR47" s="414" t="s">
        <v>3320</v>
      </c>
      <c r="IS47" s="414" t="s">
        <v>3320</v>
      </c>
      <c r="IT47" s="414" t="s">
        <v>3320</v>
      </c>
      <c r="IU47" s="414" t="s">
        <v>3320</v>
      </c>
      <c r="IV47" s="414" t="s">
        <v>3320</v>
      </c>
      <c r="IW47" s="414" t="s">
        <v>3320</v>
      </c>
      <c r="IY47" s="415"/>
      <c r="IZ47" s="415"/>
      <c r="JB47" s="414" t="str">
        <f>IFERROR(VLOOKUP($E47,'[12]Resumen costos RNT id'!$D:$J,3,0),"")</f>
        <v/>
      </c>
      <c r="JC47" s="421" t="str">
        <f>IFERROR(VLOOKUP($E47,'[12]Resumen costos RNT id'!$D:$J,4,0),"")</f>
        <v/>
      </c>
      <c r="JD47" s="421" t="str">
        <f>IFERROR(VLOOKUP($E47,'[12]Resumen costos RNT id'!$D:$J,5,0),"")</f>
        <v/>
      </c>
      <c r="JE47" s="421" t="str">
        <f>IFERROR(VLOOKUP($E47,'[12]Resumen costos RNT id'!$D:$J,6,0),"")</f>
        <v/>
      </c>
      <c r="JF47" s="416" t="str">
        <f>IFERROR(VLOOKUP($E47,'[12]Resumen costos RNT id'!$D:$J,7,0),"")</f>
        <v/>
      </c>
      <c r="JG47" s="428" t="str">
        <f t="shared" si="10"/>
        <v/>
      </c>
      <c r="JH47" s="428" t="str">
        <f t="shared" si="11"/>
        <v/>
      </c>
      <c r="JI47" s="428" t="str">
        <f t="shared" si="11"/>
        <v/>
      </c>
      <c r="JJ47" s="428">
        <f t="shared" si="12"/>
        <v>0</v>
      </c>
      <c r="JK47" s="428">
        <f t="shared" si="13"/>
        <v>0</v>
      </c>
      <c r="JL47" s="414" t="s">
        <v>202</v>
      </c>
      <c r="JO47" s="414" t="s">
        <v>202</v>
      </c>
      <c r="JP47" s="414">
        <v>7</v>
      </c>
      <c r="JQ47" s="414">
        <f t="shared" si="28"/>
        <v>0</v>
      </c>
      <c r="JR47" s="429" t="str">
        <f>IFERROR(VLOOKUP($E47,'[13]Actualización de costos CENACE'!$A:$G,2,0),"")</f>
        <v/>
      </c>
      <c r="JS47" s="429" t="str">
        <f>IFERROR(VLOOKUP($E47,'[13]Actualización de costos CENACE'!$A:$G,3,0),"")</f>
        <v/>
      </c>
      <c r="JT47" s="429" t="str">
        <f>IFERROR(VLOOKUP($E47,'[13]Actualización de costos CENACE'!$A:$G,4,0),"")</f>
        <v/>
      </c>
      <c r="JU47" s="429" t="str">
        <f>IFERROR(VLOOKUP($E47,'[13]Actualización de costos CENACE'!$A:$G,5,0),"")</f>
        <v/>
      </c>
      <c r="JV47" s="429" t="str">
        <f>IFERROR(VLOOKUP($E47,'[13]Actualización de costos CENACE'!$A:$G,6,0),"")</f>
        <v/>
      </c>
      <c r="JW47" s="430" t="str">
        <f>IFERROR(VLOOKUP($E47,'[13]Din Costos CFE'!$J$7:$AG$150,JW$1,0),"")</f>
        <v/>
      </c>
      <c r="JX47" s="430" t="str">
        <f>IFERROR(VLOOKUP($E47,'[13]Din Costos CFE'!$J$7:$AG$150,JX$1,0),"")</f>
        <v/>
      </c>
      <c r="JY47" s="430" t="str">
        <f>IFERROR(VLOOKUP($E47,'[13]Din Costos CFE'!$J$7:$AG$150,JY$1,0),"")</f>
        <v/>
      </c>
      <c r="JZ47" s="430" t="str">
        <f>IFERROR(VLOOKUP($E47,'[13]Din Costos CFE'!$J$7:$AG$150,JZ$1,0),"")</f>
        <v/>
      </c>
      <c r="KA47" s="430" t="str">
        <f>IFERROR(VLOOKUP($E47,'[13]Din Costos CFE'!$J$7:$AG$150,KA$1,0),"")</f>
        <v/>
      </c>
      <c r="KB47" s="430" t="str">
        <f>IFERROR(VLOOKUP($E47,'[13]Din Costos CFE'!$J$7:$AG$150,KB$1,0),"")</f>
        <v/>
      </c>
      <c r="KC47" s="430" t="str">
        <f>IFERROR(VLOOKUP($E47,'[13]Din Costos CFE'!$J$7:$AG$150,KC$1,0),"")</f>
        <v/>
      </c>
      <c r="KD47" s="430" t="str">
        <f>IFERROR(VLOOKUP($E47,'[13]Din Costos CFE'!$J$7:$AG$150,KD$1,0),"")</f>
        <v/>
      </c>
      <c r="KE47" s="430" t="str">
        <f>IFERROR(VLOOKUP($E47,'[13]Din Costos CFE'!$J$7:$AG$150,KE$1,0),"")</f>
        <v/>
      </c>
      <c r="KF47" s="430" t="str">
        <f>IFERROR(VLOOKUP($E47,'[13]Din Costos CFE'!$J$7:$AG$150,KF$1,0),"")</f>
        <v/>
      </c>
      <c r="KG47" s="430" t="str">
        <f>IFERROR(VLOOKUP($E47,'[13]Din Costos CFE'!$J$7:$AG$150,KG$1,0),"")</f>
        <v/>
      </c>
      <c r="KH47" s="430" t="str">
        <f>IFERROR(VLOOKUP($E47,'[13]Din Costos CFE'!$J$7:$AG$150,KH$1,0),"")</f>
        <v/>
      </c>
      <c r="KI47" s="430" t="str">
        <f>IFERROR(VLOOKUP($E47,'[13]Din Costos CFE'!$J$7:$AG$150,KI$1,0),"")</f>
        <v/>
      </c>
      <c r="KJ47" s="430" t="str">
        <f>IFERROR(VLOOKUP($E47,'[13]Din Costos CFE'!$J$7:$AG$150,KJ$1,0),"")</f>
        <v/>
      </c>
      <c r="KK47" s="430" t="str">
        <f>IFERROR(VLOOKUP($E47,'[13]Din Costos CFE'!$J$7:$AG$150,KK$1,0),"")</f>
        <v/>
      </c>
      <c r="KL47" s="430" t="str">
        <f>IFERROR(VLOOKUP($E47,'[13]Din Costos CFE'!$J$7:$AG$150,KL$1,0),"")</f>
        <v/>
      </c>
      <c r="KM47" s="430" t="str">
        <f>IFERROR(VLOOKUP($E47,'[13]Din Costos CFE'!$J$7:$AG$150,KM$1,0),"")</f>
        <v/>
      </c>
      <c r="KN47" s="430" t="str">
        <f>IFERROR(VLOOKUP($E47,'[13]Din Costos CFE'!$J$7:$AG$150,KN$1,0),"")</f>
        <v/>
      </c>
      <c r="KO47" s="431">
        <f t="shared" si="15"/>
        <v>0</v>
      </c>
      <c r="KP47" s="431">
        <f t="shared" si="16"/>
        <v>0</v>
      </c>
      <c r="KQ47" s="431">
        <f t="shared" si="17"/>
        <v>0</v>
      </c>
      <c r="KR47" s="432" t="str">
        <f>IFERROR(VLOOKUP($E47,'[13]Din Costos CFE'!$A$6:$G$150,4,0),"")</f>
        <v/>
      </c>
      <c r="KS47" s="432" t="str">
        <f>IFERROR(VLOOKUP($E47,'[13]Din Costos CFE'!$A$6:$G$150,5,0),"")</f>
        <v/>
      </c>
      <c r="KT47" s="432" t="str">
        <f>IFERROR(VLOOKUP($E47,'[13]Din Costos CFE'!$A$6:$G$150,6,0),"")</f>
        <v/>
      </c>
      <c r="KU47" s="438" t="str">
        <f t="shared" si="18"/>
        <v/>
      </c>
      <c r="KV47" s="434" t="str">
        <f t="shared" si="19"/>
        <v/>
      </c>
      <c r="KW47" s="435" t="str">
        <f t="shared" si="20"/>
        <v/>
      </c>
      <c r="KX47" s="435" t="s">
        <v>5777</v>
      </c>
      <c r="KY47" s="436" t="str">
        <f>IFERROR(VLOOKUP($E47,'[13]Detalle Costos CENACE'!$E:$IT,248,0),"")</f>
        <v/>
      </c>
      <c r="KZ47" s="414">
        <f t="shared" si="21"/>
        <v>150</v>
      </c>
      <c r="LA47" s="434" t="str">
        <f t="shared" si="22"/>
        <v/>
      </c>
      <c r="LB47" s="434" t="str">
        <f t="shared" si="23"/>
        <v/>
      </c>
      <c r="LC47" s="414">
        <f t="shared" si="24"/>
        <v>1</v>
      </c>
      <c r="LD47" s="429" t="str">
        <f>IFERROR(VLOOKUP($E47,'[13]Actualización de costos CENACE'!$A:$G,7,0),"")</f>
        <v/>
      </c>
      <c r="LE47" s="414" t="s">
        <v>5777</v>
      </c>
      <c r="LF47" s="414" t="s">
        <v>5777</v>
      </c>
    </row>
    <row r="48" spans="1:319" s="414" customFormat="1" ht="15" customHeight="1">
      <c r="A48" s="413" t="s">
        <v>5638</v>
      </c>
      <c r="B48" s="414">
        <v>1032</v>
      </c>
      <c r="C48" s="414" t="s">
        <v>6820</v>
      </c>
      <c r="D48" s="414" t="s">
        <v>6821</v>
      </c>
      <c r="E48" s="414">
        <v>1032</v>
      </c>
      <c r="F48" s="414">
        <v>31</v>
      </c>
      <c r="G48" s="414" t="s">
        <v>6138</v>
      </c>
      <c r="H48" s="414" t="s">
        <v>6139</v>
      </c>
      <c r="I48" s="415">
        <v>1</v>
      </c>
      <c r="J48" s="415"/>
      <c r="K48" s="415" t="str">
        <f t="shared" si="27"/>
        <v>Sí</v>
      </c>
      <c r="L48" s="415"/>
      <c r="M48" s="415">
        <f t="shared" si="29"/>
        <v>1</v>
      </c>
      <c r="N48" s="415"/>
      <c r="O48" s="415"/>
      <c r="P48" s="415"/>
      <c r="Q48" s="415">
        <v>1</v>
      </c>
      <c r="R48" s="415" t="str">
        <f t="shared" si="3"/>
        <v>Sí</v>
      </c>
      <c r="S48" s="415"/>
      <c r="T48" s="415"/>
      <c r="U48" s="415"/>
      <c r="V48" s="414" t="s">
        <v>6822</v>
      </c>
      <c r="W48" s="414" t="s">
        <v>5643</v>
      </c>
      <c r="X48" s="414">
        <f t="shared" si="30"/>
        <v>1</v>
      </c>
      <c r="Y48" s="414">
        <f t="shared" si="5"/>
        <v>100</v>
      </c>
      <c r="Z48" s="416" t="str">
        <f t="shared" si="6"/>
        <v/>
      </c>
      <c r="AA48" s="416">
        <f t="shared" si="7"/>
        <v>0</v>
      </c>
      <c r="AB48" s="417">
        <f t="shared" si="8"/>
        <v>0</v>
      </c>
      <c r="AC48" s="414" t="s">
        <v>6141</v>
      </c>
      <c r="AD48" s="414" t="s">
        <v>4521</v>
      </c>
      <c r="AE48" s="414" t="e">
        <f>+VLOOKUP($D48,'[12]Ramón Países '!$A:$E,4,0)</f>
        <v>#N/A</v>
      </c>
      <c r="AF48" s="414" t="s">
        <v>5646</v>
      </c>
      <c r="AG48" s="414" t="e">
        <f>+VLOOKUP($D48,'[12]Ramón Países '!$A:$E,5,0)</f>
        <v>#N/A</v>
      </c>
      <c r="AH48" s="414" t="s">
        <v>6141</v>
      </c>
      <c r="AI48" s="414" t="s">
        <v>6142</v>
      </c>
      <c r="AJ48" s="414" t="s">
        <v>5698</v>
      </c>
      <c r="AK48" s="414" t="s">
        <v>5698</v>
      </c>
      <c r="AL48" s="414" t="s">
        <v>6143</v>
      </c>
      <c r="AM48" s="414" t="s">
        <v>6144</v>
      </c>
      <c r="AN48" s="414" t="s">
        <v>3320</v>
      </c>
      <c r="AO48" s="414" t="s">
        <v>6145</v>
      </c>
      <c r="AP48" s="414" t="s">
        <v>5698</v>
      </c>
      <c r="AQ48" s="414" t="s">
        <v>6146</v>
      </c>
      <c r="AR48" s="414" t="s">
        <v>6147</v>
      </c>
      <c r="AS48" s="414" t="s">
        <v>6148</v>
      </c>
      <c r="AT48" s="414" t="s">
        <v>733</v>
      </c>
      <c r="AU48" s="414" t="s">
        <v>733</v>
      </c>
      <c r="AV48" s="414" t="s">
        <v>733</v>
      </c>
      <c r="AW48" s="414" t="s">
        <v>3320</v>
      </c>
      <c r="AX48" s="414" t="s">
        <v>6149</v>
      </c>
      <c r="AY48" s="414" t="s">
        <v>733</v>
      </c>
      <c r="AZ48" s="414" t="s">
        <v>6150</v>
      </c>
      <c r="BA48" s="414" t="s">
        <v>6151</v>
      </c>
      <c r="BB48" s="414" t="s">
        <v>6152</v>
      </c>
      <c r="BC48" s="414" t="s">
        <v>6153</v>
      </c>
      <c r="BD48" s="414" t="s">
        <v>6154</v>
      </c>
      <c r="BE48" s="414" t="s">
        <v>6155</v>
      </c>
      <c r="BF48" s="415" t="s">
        <v>1214</v>
      </c>
      <c r="BG48" s="414" t="s">
        <v>3320</v>
      </c>
      <c r="BI48" s="414" t="s">
        <v>5955</v>
      </c>
      <c r="BJ48" s="414" t="s">
        <v>5955</v>
      </c>
      <c r="BK48" s="414" t="s">
        <v>3623</v>
      </c>
      <c r="BL48" s="414" t="s">
        <v>6823</v>
      </c>
      <c r="BM48" s="415">
        <v>115</v>
      </c>
      <c r="BN48" s="414" t="s">
        <v>5665</v>
      </c>
      <c r="BO48" s="418" t="s">
        <v>12651</v>
      </c>
      <c r="BP48" s="414">
        <v>24</v>
      </c>
      <c r="BQ48" s="414">
        <v>2028</v>
      </c>
      <c r="BR48" s="414">
        <v>100</v>
      </c>
      <c r="BS48" s="415">
        <v>100</v>
      </c>
      <c r="BT48" s="414" t="s">
        <v>5666</v>
      </c>
      <c r="BU48" s="414">
        <v>180360</v>
      </c>
      <c r="BV48" s="415">
        <v>302</v>
      </c>
      <c r="BW48" s="419">
        <v>0.34474885844748859</v>
      </c>
      <c r="BX48" s="420" t="s">
        <v>910</v>
      </c>
      <c r="BY48" s="414" t="s">
        <v>733</v>
      </c>
      <c r="BZ48" s="414" t="s">
        <v>910</v>
      </c>
      <c r="CA48" s="414">
        <v>26</v>
      </c>
      <c r="CB48" s="414" t="s">
        <v>1214</v>
      </c>
      <c r="CC48" s="414">
        <v>695</v>
      </c>
      <c r="CD48" s="414" t="s">
        <v>5667</v>
      </c>
      <c r="CE48" s="414" t="s">
        <v>5668</v>
      </c>
      <c r="CF48" s="414" t="s">
        <v>3320</v>
      </c>
      <c r="CG48" s="414" t="s">
        <v>733</v>
      </c>
      <c r="CH48" s="414" t="s">
        <v>733</v>
      </c>
      <c r="CI48" s="414">
        <v>2559</v>
      </c>
      <c r="CJ48" s="414">
        <v>2458</v>
      </c>
      <c r="CK48" s="414" t="s">
        <v>6441</v>
      </c>
      <c r="CL48" s="414">
        <v>365</v>
      </c>
      <c r="CM48" s="414">
        <v>85</v>
      </c>
      <c r="CN48" s="414">
        <v>98.5</v>
      </c>
      <c r="CO48" s="414">
        <v>35</v>
      </c>
      <c r="CP48" s="414" t="s">
        <v>12603</v>
      </c>
      <c r="CQ48" s="414">
        <f t="shared" si="25"/>
        <v>2026</v>
      </c>
      <c r="CR48" s="414">
        <v>0.4</v>
      </c>
      <c r="CS48" s="414">
        <v>8</v>
      </c>
      <c r="CT48" s="414" t="s">
        <v>6824</v>
      </c>
      <c r="CU48" s="414">
        <v>3800000</v>
      </c>
      <c r="CV48" s="414" t="s">
        <v>3320</v>
      </c>
      <c r="CW48" s="414" t="s">
        <v>3320</v>
      </c>
      <c r="CX48" s="414" t="s">
        <v>3320</v>
      </c>
      <c r="CY48" s="414" t="s">
        <v>3320</v>
      </c>
      <c r="CZ48" s="414" t="s">
        <v>3320</v>
      </c>
      <c r="DA48" s="414" t="s">
        <v>3320</v>
      </c>
      <c r="DB48" s="414" t="s">
        <v>3320</v>
      </c>
      <c r="DC48" s="414" t="s">
        <v>3320</v>
      </c>
      <c r="DD48" s="414" t="s">
        <v>3320</v>
      </c>
      <c r="DE48" s="414" t="s">
        <v>3320</v>
      </c>
      <c r="DG48" s="414" t="s">
        <v>3320</v>
      </c>
      <c r="DH48" s="414" t="s">
        <v>3320</v>
      </c>
      <c r="DI48" s="414" t="s">
        <v>3320</v>
      </c>
      <c r="DJ48" s="414" t="s">
        <v>3320</v>
      </c>
      <c r="DK48" s="414" t="s">
        <v>3320</v>
      </c>
      <c r="DL48" s="414" t="s">
        <v>3320</v>
      </c>
      <c r="DM48" s="414" t="e">
        <f t="shared" si="26"/>
        <v>#VALUE!</v>
      </c>
      <c r="DN48" s="414" t="s">
        <v>3320</v>
      </c>
      <c r="DO48" s="414" t="s">
        <v>3320</v>
      </c>
      <c r="DP48" s="414" t="s">
        <v>3320</v>
      </c>
      <c r="DR48" s="414" t="s">
        <v>3320</v>
      </c>
      <c r="DS48" s="414" t="s">
        <v>3320</v>
      </c>
      <c r="DT48" s="414" t="s">
        <v>3320</v>
      </c>
      <c r="DU48" s="414" t="s">
        <v>3320</v>
      </c>
      <c r="DV48" s="414" t="s">
        <v>3320</v>
      </c>
      <c r="DW48" s="414" t="s">
        <v>3320</v>
      </c>
      <c r="DX48" s="414" t="s">
        <v>3320</v>
      </c>
      <c r="DY48" s="414" t="s">
        <v>3320</v>
      </c>
      <c r="DZ48" s="414" t="s">
        <v>3320</v>
      </c>
      <c r="EA48" s="414" t="s">
        <v>3320</v>
      </c>
      <c r="EB48" s="414" t="s">
        <v>3320</v>
      </c>
      <c r="EC48" s="414" t="s">
        <v>3320</v>
      </c>
      <c r="ED48" s="414" t="s">
        <v>3320</v>
      </c>
      <c r="EE48" s="414" t="s">
        <v>3320</v>
      </c>
      <c r="EF48" s="414" t="s">
        <v>3320</v>
      </c>
      <c r="EG48" s="414" t="s">
        <v>3320</v>
      </c>
      <c r="EH48" s="414" t="s">
        <v>3320</v>
      </c>
      <c r="EI48" s="414" t="s">
        <v>3320</v>
      </c>
      <c r="EJ48" s="414" t="s">
        <v>3320</v>
      </c>
      <c r="EK48" s="414" t="s">
        <v>3320</v>
      </c>
      <c r="EL48" s="414" t="s">
        <v>3320</v>
      </c>
      <c r="EM48" s="414" t="s">
        <v>3320</v>
      </c>
      <c r="EN48" s="414" t="s">
        <v>3320</v>
      </c>
      <c r="EO48" s="414" t="s">
        <v>3320</v>
      </c>
      <c r="EP48" s="414" t="s">
        <v>3320</v>
      </c>
      <c r="EQ48" s="414" t="s">
        <v>3320</v>
      </c>
      <c r="ER48" s="414" t="s">
        <v>3320</v>
      </c>
      <c r="ES48" s="414" t="s">
        <v>3320</v>
      </c>
      <c r="ET48" s="414" t="s">
        <v>3320</v>
      </c>
      <c r="EU48" s="414" t="s">
        <v>3320</v>
      </c>
      <c r="EV48" s="414" t="s">
        <v>3320</v>
      </c>
      <c r="EW48" s="414" t="s">
        <v>3320</v>
      </c>
      <c r="EX48" s="414" t="s">
        <v>3320</v>
      </c>
      <c r="EY48" s="414" t="s">
        <v>3320</v>
      </c>
      <c r="EZ48" s="414" t="s">
        <v>3320</v>
      </c>
      <c r="FA48" s="414" t="s">
        <v>3320</v>
      </c>
      <c r="FB48" s="414" t="s">
        <v>3320</v>
      </c>
      <c r="FC48" s="414" t="s">
        <v>3320</v>
      </c>
      <c r="FD48" s="414" t="s">
        <v>3320</v>
      </c>
      <c r="FE48" s="414" t="s">
        <v>3320</v>
      </c>
      <c r="FF48" s="414" t="s">
        <v>3320</v>
      </c>
      <c r="FG48" s="414" t="s">
        <v>3320</v>
      </c>
      <c r="FH48" s="414" t="s">
        <v>3320</v>
      </c>
      <c r="FI48" s="414" t="s">
        <v>3320</v>
      </c>
      <c r="FJ48" s="414" t="s">
        <v>3320</v>
      </c>
      <c r="FK48" s="414" t="s">
        <v>3320</v>
      </c>
      <c r="FL48" s="414" t="s">
        <v>3320</v>
      </c>
      <c r="FM48" s="414" t="s">
        <v>3320</v>
      </c>
      <c r="FN48" s="414" t="s">
        <v>3320</v>
      </c>
      <c r="FO48" s="421">
        <v>102900000</v>
      </c>
      <c r="FP48" s="421">
        <f t="shared" ref="FP48:FP111" si="31">+FO48/1000000</f>
        <v>102.9</v>
      </c>
      <c r="FQ48" s="414" t="s">
        <v>733</v>
      </c>
      <c r="FR48" s="414" t="s">
        <v>733</v>
      </c>
      <c r="FS48" s="414" t="s">
        <v>733</v>
      </c>
      <c r="FT48" s="414" t="s">
        <v>733</v>
      </c>
      <c r="FU48" s="414" t="s">
        <v>3561</v>
      </c>
      <c r="FV48" s="414" t="s">
        <v>6825</v>
      </c>
      <c r="FW48" s="414" t="s">
        <v>6826</v>
      </c>
      <c r="FX48" s="422" t="s">
        <v>6823</v>
      </c>
      <c r="FY48" s="423">
        <v>230</v>
      </c>
      <c r="FZ48" s="414" t="s">
        <v>6827</v>
      </c>
      <c r="GA48" s="421">
        <v>102900000</v>
      </c>
      <c r="GB48" s="421">
        <v>14355000</v>
      </c>
      <c r="GC48" s="421">
        <v>1300</v>
      </c>
      <c r="GD48" s="421">
        <v>700</v>
      </c>
      <c r="GE48" s="414" t="s">
        <v>6162</v>
      </c>
      <c r="GF48" s="414" t="s">
        <v>733</v>
      </c>
      <c r="GG48" s="414" t="s">
        <v>733</v>
      </c>
      <c r="GH48" s="414" t="s">
        <v>6163</v>
      </c>
      <c r="GI48" s="414" t="s">
        <v>733</v>
      </c>
      <c r="GJ48" s="414" t="s">
        <v>733</v>
      </c>
      <c r="GK48" s="414" t="s">
        <v>733</v>
      </c>
      <c r="GL48" s="414" t="s">
        <v>733</v>
      </c>
      <c r="GM48" s="414" t="s">
        <v>733</v>
      </c>
      <c r="GN48" s="424" t="s">
        <v>5676</v>
      </c>
      <c r="GO48" s="414" t="s">
        <v>3320</v>
      </c>
      <c r="GP48" s="414" t="s">
        <v>733</v>
      </c>
      <c r="GQ48" s="414" t="s">
        <v>5721</v>
      </c>
      <c r="GR48" s="414" t="s">
        <v>733</v>
      </c>
      <c r="GS48" s="414" t="s">
        <v>5679</v>
      </c>
      <c r="GT48" s="414" t="s">
        <v>3320</v>
      </c>
      <c r="GU48" s="414" t="s">
        <v>3320</v>
      </c>
      <c r="GV48" s="414">
        <v>2</v>
      </c>
      <c r="GW48" s="414" t="s">
        <v>733</v>
      </c>
      <c r="GX48" s="414" t="s">
        <v>5679</v>
      </c>
      <c r="GY48" s="414" t="s">
        <v>12745</v>
      </c>
      <c r="GZ48" s="414" t="s">
        <v>733</v>
      </c>
      <c r="HA48" s="414">
        <v>120</v>
      </c>
      <c r="HB48" s="414" t="s">
        <v>6828</v>
      </c>
      <c r="HC48" s="414" t="s">
        <v>6829</v>
      </c>
      <c r="HD48" s="414" t="s">
        <v>5683</v>
      </c>
      <c r="HE48" s="414" t="s">
        <v>5684</v>
      </c>
      <c r="HF48" s="414" t="s">
        <v>5684</v>
      </c>
      <c r="HG48" s="414" t="s">
        <v>733</v>
      </c>
      <c r="HH48" s="414" t="s">
        <v>733</v>
      </c>
      <c r="HI48" s="414" t="s">
        <v>12746</v>
      </c>
      <c r="HJ48" s="414" t="s">
        <v>12747</v>
      </c>
      <c r="HK48" s="414" t="s">
        <v>5685</v>
      </c>
      <c r="HL48" s="414" t="s">
        <v>3320</v>
      </c>
      <c r="HM48" s="414" t="s">
        <v>3320</v>
      </c>
      <c r="HN48" s="414" t="s">
        <v>3320</v>
      </c>
      <c r="HO48" s="414" t="s">
        <v>3320</v>
      </c>
      <c r="HP48" s="414" t="s">
        <v>3320</v>
      </c>
      <c r="HQ48" s="414" t="s">
        <v>3320</v>
      </c>
      <c r="HR48" s="414" t="s">
        <v>3320</v>
      </c>
      <c r="HS48" s="414" t="s">
        <v>3320</v>
      </c>
      <c r="HT48" s="414" t="s">
        <v>3320</v>
      </c>
      <c r="HU48" s="414" t="s">
        <v>3320</v>
      </c>
      <c r="HV48" s="414" t="s">
        <v>3320</v>
      </c>
      <c r="HW48" s="414" t="s">
        <v>3320</v>
      </c>
      <c r="HX48" s="414" t="s">
        <v>3320</v>
      </c>
      <c r="HY48" s="414" t="s">
        <v>3320</v>
      </c>
      <c r="HZ48" s="414" t="s">
        <v>3320</v>
      </c>
      <c r="IA48" s="414" t="s">
        <v>3320</v>
      </c>
      <c r="IB48" s="414" t="s">
        <v>3320</v>
      </c>
      <c r="IC48" s="414" t="s">
        <v>3320</v>
      </c>
      <c r="ID48" s="414" t="s">
        <v>3320</v>
      </c>
      <c r="IE48" s="414" t="s">
        <v>3320</v>
      </c>
      <c r="IF48" s="414" t="s">
        <v>3320</v>
      </c>
      <c r="IG48" s="414" t="s">
        <v>3320</v>
      </c>
      <c r="IH48" s="414" t="s">
        <v>3320</v>
      </c>
      <c r="II48" s="414" t="s">
        <v>3320</v>
      </c>
      <c r="IJ48" s="414" t="s">
        <v>3320</v>
      </c>
      <c r="IK48" s="414" t="s">
        <v>3320</v>
      </c>
      <c r="IL48" s="414" t="s">
        <v>3320</v>
      </c>
      <c r="IM48" s="414" t="s">
        <v>3320</v>
      </c>
      <c r="IN48" s="414" t="s">
        <v>3320</v>
      </c>
      <c r="IO48" s="414" t="s">
        <v>3320</v>
      </c>
      <c r="IP48" s="414" t="s">
        <v>3320</v>
      </c>
      <c r="IQ48" s="414" t="s">
        <v>3320</v>
      </c>
      <c r="IR48" s="414" t="s">
        <v>3320</v>
      </c>
      <c r="IS48" s="414" t="s">
        <v>3320</v>
      </c>
      <c r="IT48" s="414" t="s">
        <v>3320</v>
      </c>
      <c r="IU48" s="414" t="s">
        <v>3320</v>
      </c>
      <c r="IV48" s="414" t="s">
        <v>3320</v>
      </c>
      <c r="IW48" s="414" t="s">
        <v>3320</v>
      </c>
      <c r="IX48" s="440" t="s">
        <v>6830</v>
      </c>
      <c r="IY48" s="451">
        <v>46027</v>
      </c>
      <c r="IZ48" s="441" t="s">
        <v>3320</v>
      </c>
      <c r="JA48" s="440" t="s">
        <v>5967</v>
      </c>
      <c r="JB48" s="414" t="str">
        <f>IFERROR(VLOOKUP($E48,'[12]Resumen costos RNT id'!$D:$J,3,0),"")</f>
        <v/>
      </c>
      <c r="JC48" s="421" t="str">
        <f>IFERROR(VLOOKUP($E48,'[12]Resumen costos RNT id'!$D:$J,4,0),"")</f>
        <v/>
      </c>
      <c r="JD48" s="421" t="str">
        <f>IFERROR(VLOOKUP($E48,'[12]Resumen costos RNT id'!$D:$J,5,0),"")</f>
        <v/>
      </c>
      <c r="JE48" s="421" t="str">
        <f>IFERROR(VLOOKUP($E48,'[12]Resumen costos RNT id'!$D:$J,6,0),"")</f>
        <v/>
      </c>
      <c r="JF48" s="416" t="str">
        <f>IFERROR(VLOOKUP($E48,'[12]Resumen costos RNT id'!$D:$J,7,0),"")</f>
        <v/>
      </c>
      <c r="JG48" s="428" t="str">
        <f t="shared" si="10"/>
        <v/>
      </c>
      <c r="JH48" s="428" t="str">
        <f t="shared" si="11"/>
        <v/>
      </c>
      <c r="JI48" s="428" t="str">
        <f t="shared" si="11"/>
        <v/>
      </c>
      <c r="JJ48" s="428">
        <f t="shared" si="12"/>
        <v>0</v>
      </c>
      <c r="JK48" s="428">
        <f t="shared" si="13"/>
        <v>0</v>
      </c>
      <c r="JL48" s="414" t="s">
        <v>202</v>
      </c>
      <c r="JO48" s="414" t="s">
        <v>202</v>
      </c>
      <c r="JP48" s="414">
        <v>5</v>
      </c>
      <c r="JQ48" s="414">
        <f t="shared" si="28"/>
        <v>0</v>
      </c>
      <c r="JR48" s="429" t="str">
        <f>IFERROR(VLOOKUP($E48,'[13]Actualización de costos CENACE'!$A:$G,2,0),"")</f>
        <v/>
      </c>
      <c r="JS48" s="429" t="str">
        <f>IFERROR(VLOOKUP($E48,'[13]Actualización de costos CENACE'!$A:$G,3,0),"")</f>
        <v/>
      </c>
      <c r="JT48" s="429" t="str">
        <f>IFERROR(VLOOKUP($E48,'[13]Actualización de costos CENACE'!$A:$G,4,0),"")</f>
        <v/>
      </c>
      <c r="JU48" s="429" t="str">
        <f>IFERROR(VLOOKUP($E48,'[13]Actualización de costos CENACE'!$A:$G,5,0),"")</f>
        <v/>
      </c>
      <c r="JV48" s="429" t="str">
        <f>IFERROR(VLOOKUP($E48,'[13]Actualización de costos CENACE'!$A:$G,6,0),"")</f>
        <v/>
      </c>
      <c r="JW48" s="430" t="str">
        <f>IFERROR(VLOOKUP($E48,'[13]Din Costos CFE'!$J$7:$AG$150,JW$1,0),"")</f>
        <v/>
      </c>
      <c r="JX48" s="430" t="str">
        <f>IFERROR(VLOOKUP($E48,'[13]Din Costos CFE'!$J$7:$AG$150,JX$1,0),"")</f>
        <v/>
      </c>
      <c r="JY48" s="430" t="str">
        <f>IFERROR(VLOOKUP($E48,'[13]Din Costos CFE'!$J$7:$AG$150,JY$1,0),"")</f>
        <v/>
      </c>
      <c r="JZ48" s="430" t="str">
        <f>IFERROR(VLOOKUP($E48,'[13]Din Costos CFE'!$J$7:$AG$150,JZ$1,0),"")</f>
        <v/>
      </c>
      <c r="KA48" s="430" t="str">
        <f>IFERROR(VLOOKUP($E48,'[13]Din Costos CFE'!$J$7:$AG$150,KA$1,0),"")</f>
        <v/>
      </c>
      <c r="KB48" s="430" t="str">
        <f>IFERROR(VLOOKUP($E48,'[13]Din Costos CFE'!$J$7:$AG$150,KB$1,0),"")</f>
        <v/>
      </c>
      <c r="KC48" s="430" t="str">
        <f>IFERROR(VLOOKUP($E48,'[13]Din Costos CFE'!$J$7:$AG$150,KC$1,0),"")</f>
        <v/>
      </c>
      <c r="KD48" s="430" t="str">
        <f>IFERROR(VLOOKUP($E48,'[13]Din Costos CFE'!$J$7:$AG$150,KD$1,0),"")</f>
        <v/>
      </c>
      <c r="KE48" s="430" t="str">
        <f>IFERROR(VLOOKUP($E48,'[13]Din Costos CFE'!$J$7:$AG$150,KE$1,0),"")</f>
        <v/>
      </c>
      <c r="KF48" s="430" t="str">
        <f>IFERROR(VLOOKUP($E48,'[13]Din Costos CFE'!$J$7:$AG$150,KF$1,0),"")</f>
        <v/>
      </c>
      <c r="KG48" s="430" t="str">
        <f>IFERROR(VLOOKUP($E48,'[13]Din Costos CFE'!$J$7:$AG$150,KG$1,0),"")</f>
        <v/>
      </c>
      <c r="KH48" s="430" t="str">
        <f>IFERROR(VLOOKUP($E48,'[13]Din Costos CFE'!$J$7:$AG$150,KH$1,0),"")</f>
        <v/>
      </c>
      <c r="KI48" s="430" t="str">
        <f>IFERROR(VLOOKUP($E48,'[13]Din Costos CFE'!$J$7:$AG$150,KI$1,0),"")</f>
        <v/>
      </c>
      <c r="KJ48" s="430" t="str">
        <f>IFERROR(VLOOKUP($E48,'[13]Din Costos CFE'!$J$7:$AG$150,KJ$1,0),"")</f>
        <v/>
      </c>
      <c r="KK48" s="430" t="str">
        <f>IFERROR(VLOOKUP($E48,'[13]Din Costos CFE'!$J$7:$AG$150,KK$1,0),"")</f>
        <v/>
      </c>
      <c r="KL48" s="430" t="str">
        <f>IFERROR(VLOOKUP($E48,'[13]Din Costos CFE'!$J$7:$AG$150,KL$1,0),"")</f>
        <v/>
      </c>
      <c r="KM48" s="430" t="str">
        <f>IFERROR(VLOOKUP($E48,'[13]Din Costos CFE'!$J$7:$AG$150,KM$1,0),"")</f>
        <v/>
      </c>
      <c r="KN48" s="430" t="str">
        <f>IFERROR(VLOOKUP($E48,'[13]Din Costos CFE'!$J$7:$AG$150,KN$1,0),"")</f>
        <v/>
      </c>
      <c r="KO48" s="431">
        <f t="shared" si="15"/>
        <v>0</v>
      </c>
      <c r="KP48" s="431">
        <f t="shared" si="16"/>
        <v>0</v>
      </c>
      <c r="KQ48" s="431">
        <f t="shared" si="17"/>
        <v>0</v>
      </c>
      <c r="KR48" s="432" t="str">
        <f>IFERROR(VLOOKUP($E48,'[13]Din Costos CFE'!$A$6:$G$150,4,0),"")</f>
        <v/>
      </c>
      <c r="KS48" s="432" t="str">
        <f>IFERROR(VLOOKUP($E48,'[13]Din Costos CFE'!$A$6:$G$150,5,0),"")</f>
        <v/>
      </c>
      <c r="KT48" s="432" t="str">
        <f>IFERROR(VLOOKUP($E48,'[13]Din Costos CFE'!$A$6:$G$150,6,0),"")</f>
        <v/>
      </c>
      <c r="KU48" s="433" t="str">
        <f t="shared" si="18"/>
        <v/>
      </c>
      <c r="KV48" s="434" t="str">
        <f t="shared" si="19"/>
        <v/>
      </c>
      <c r="KW48" s="435" t="str">
        <f t="shared" si="20"/>
        <v/>
      </c>
      <c r="KX48" s="435"/>
      <c r="KY48" s="436" t="str">
        <f>IFERROR(VLOOKUP($E48,'[13]Detalle Costos CENACE'!$E:$IT,248,0),"")</f>
        <v/>
      </c>
      <c r="KZ48" s="414">
        <f t="shared" si="21"/>
        <v>100</v>
      </c>
      <c r="LA48" s="434" t="str">
        <f t="shared" si="22"/>
        <v/>
      </c>
      <c r="LB48" s="434" t="str">
        <f t="shared" si="23"/>
        <v/>
      </c>
      <c r="LC48" s="414">
        <f t="shared" si="24"/>
        <v>1</v>
      </c>
      <c r="LD48" s="429" t="str">
        <f>IFERROR(VLOOKUP($E48,'[13]Actualización de costos CENACE'!$A:$G,7,0),"")</f>
        <v/>
      </c>
    </row>
    <row r="49" spans="1:318" s="414" customFormat="1" ht="15" customHeight="1">
      <c r="A49" s="413" t="s">
        <v>5638</v>
      </c>
      <c r="B49" s="414">
        <v>604</v>
      </c>
      <c r="C49" s="414" t="s">
        <v>6831</v>
      </c>
      <c r="D49" s="414" t="s">
        <v>6832</v>
      </c>
      <c r="E49" s="414">
        <v>604</v>
      </c>
      <c r="F49" s="414">
        <v>32</v>
      </c>
      <c r="G49" s="414" t="s">
        <v>6833</v>
      </c>
      <c r="H49" s="414" t="s">
        <v>6834</v>
      </c>
      <c r="I49" s="415">
        <v>1</v>
      </c>
      <c r="J49" s="415"/>
      <c r="K49" s="415" t="str">
        <f t="shared" si="27"/>
        <v>Sí</v>
      </c>
      <c r="L49" s="415"/>
      <c r="M49" s="415">
        <f t="shared" si="29"/>
        <v>1</v>
      </c>
      <c r="N49" s="415">
        <v>1</v>
      </c>
      <c r="O49" s="415"/>
      <c r="P49" s="415"/>
      <c r="Q49" s="415">
        <v>1</v>
      </c>
      <c r="R49" s="415" t="str">
        <f t="shared" si="3"/>
        <v>Sí</v>
      </c>
      <c r="S49" s="415"/>
      <c r="T49" s="415"/>
      <c r="U49" s="415"/>
      <c r="V49" s="414" t="s">
        <v>6835</v>
      </c>
      <c r="W49" s="414" t="s">
        <v>5643</v>
      </c>
      <c r="X49" s="414">
        <f t="shared" si="30"/>
        <v>1</v>
      </c>
      <c r="Y49" s="414">
        <f t="shared" si="5"/>
        <v>300</v>
      </c>
      <c r="Z49" s="416" t="str">
        <f t="shared" si="6"/>
        <v/>
      </c>
      <c r="AA49" s="416">
        <f t="shared" si="7"/>
        <v>0</v>
      </c>
      <c r="AB49" s="417">
        <f t="shared" si="8"/>
        <v>0</v>
      </c>
      <c r="AC49" s="414" t="s">
        <v>6836</v>
      </c>
      <c r="AD49" s="414" t="s">
        <v>6837</v>
      </c>
      <c r="AE49" s="414" t="e">
        <f>+VLOOKUP($D49,'[12]Ramón Países '!$A:$E,4,0)</f>
        <v>#N/A</v>
      </c>
      <c r="AF49" s="414" t="s">
        <v>5693</v>
      </c>
      <c r="AG49" s="414" t="e">
        <f>+VLOOKUP($D49,'[12]Ramón Países '!$A:$E,5,0)</f>
        <v>#N/A</v>
      </c>
      <c r="AH49" s="414" t="s">
        <v>6836</v>
      </c>
      <c r="AI49" s="414" t="s">
        <v>6467</v>
      </c>
      <c r="AJ49" s="414" t="s">
        <v>6468</v>
      </c>
      <c r="AK49" s="414" t="s">
        <v>6469</v>
      </c>
      <c r="AL49" s="414" t="s">
        <v>6838</v>
      </c>
      <c r="AM49" s="414">
        <v>6621240612</v>
      </c>
      <c r="AN49" s="414" t="s">
        <v>3320</v>
      </c>
      <c r="AO49" s="414" t="s">
        <v>6839</v>
      </c>
      <c r="AP49" s="414" t="s">
        <v>5698</v>
      </c>
      <c r="AQ49" s="414" t="s">
        <v>6840</v>
      </c>
      <c r="AR49" s="414" t="s">
        <v>6474</v>
      </c>
      <c r="AS49" s="414" t="s">
        <v>6841</v>
      </c>
      <c r="AT49" s="414" t="s">
        <v>733</v>
      </c>
      <c r="AU49" s="414" t="s">
        <v>733</v>
      </c>
      <c r="AV49" s="414" t="s">
        <v>733</v>
      </c>
      <c r="AW49" s="414" t="s">
        <v>3320</v>
      </c>
      <c r="AX49" s="414" t="s">
        <v>6538</v>
      </c>
      <c r="AY49" s="414" t="s">
        <v>733</v>
      </c>
      <c r="AZ49" s="414" t="s">
        <v>6477</v>
      </c>
      <c r="BA49" s="414" t="s">
        <v>6478</v>
      </c>
      <c r="BB49" s="414" t="s">
        <v>6842</v>
      </c>
      <c r="BC49" s="414" t="s">
        <v>6843</v>
      </c>
      <c r="BD49" s="414" t="s">
        <v>6844</v>
      </c>
      <c r="BE49" s="414" t="s">
        <v>6845</v>
      </c>
      <c r="BF49" s="415" t="s">
        <v>1214</v>
      </c>
      <c r="BG49" s="414" t="s">
        <v>3320</v>
      </c>
      <c r="BI49" s="414" t="s">
        <v>5833</v>
      </c>
      <c r="BJ49" s="414" t="s">
        <v>5833</v>
      </c>
      <c r="BK49" s="414" t="s">
        <v>6483</v>
      </c>
      <c r="BL49" s="414" t="s">
        <v>6484</v>
      </c>
      <c r="BM49" s="415">
        <v>230</v>
      </c>
      <c r="BN49" s="414" t="s">
        <v>5712</v>
      </c>
      <c r="BO49" s="418" t="s">
        <v>12748</v>
      </c>
      <c r="BP49" s="414">
        <v>24</v>
      </c>
      <c r="BQ49" s="414">
        <v>2028</v>
      </c>
      <c r="BR49" s="414">
        <v>300</v>
      </c>
      <c r="BS49" s="415">
        <v>300</v>
      </c>
      <c r="BT49" s="414" t="s">
        <v>5666</v>
      </c>
      <c r="BU49" s="414">
        <v>595420</v>
      </c>
      <c r="BV49" s="415">
        <v>943.83</v>
      </c>
      <c r="BW49" s="419">
        <v>0.35914383561643837</v>
      </c>
      <c r="BX49" s="420" t="s">
        <v>910</v>
      </c>
      <c r="BY49" s="414" t="s">
        <v>733</v>
      </c>
      <c r="BZ49" s="414" t="s">
        <v>910</v>
      </c>
      <c r="CA49" s="414">
        <v>35.9</v>
      </c>
      <c r="CB49" s="414" t="s">
        <v>733</v>
      </c>
      <c r="CC49" s="414">
        <v>655</v>
      </c>
      <c r="CD49" s="414" t="s">
        <v>5800</v>
      </c>
      <c r="CE49" s="414" t="s">
        <v>5668</v>
      </c>
      <c r="CF49" s="414" t="s">
        <v>3320</v>
      </c>
      <c r="CG49" s="414" t="s">
        <v>733</v>
      </c>
      <c r="CH49" s="414" t="s">
        <v>733</v>
      </c>
      <c r="CI49" s="414">
        <v>2420.08</v>
      </c>
      <c r="CJ49" s="414">
        <v>2324</v>
      </c>
      <c r="CK49" s="414" t="s">
        <v>6485</v>
      </c>
      <c r="CL49" s="414">
        <v>365</v>
      </c>
      <c r="CM49" s="414">
        <v>88</v>
      </c>
      <c r="CN49" s="414">
        <v>98</v>
      </c>
      <c r="CO49" s="414">
        <v>25</v>
      </c>
      <c r="CP49" s="414" t="s">
        <v>12749</v>
      </c>
      <c r="CQ49" s="414">
        <f t="shared" si="25"/>
        <v>2026</v>
      </c>
      <c r="CR49" s="414">
        <v>0.45</v>
      </c>
      <c r="CS49" s="414">
        <v>10</v>
      </c>
      <c r="CT49" s="414" t="s">
        <v>6846</v>
      </c>
      <c r="CU49" s="414">
        <v>38000000</v>
      </c>
      <c r="CV49" s="414" t="s">
        <v>3320</v>
      </c>
      <c r="CW49" s="414" t="s">
        <v>3320</v>
      </c>
      <c r="CX49" s="414" t="s">
        <v>3320</v>
      </c>
      <c r="CY49" s="414" t="s">
        <v>3320</v>
      </c>
      <c r="CZ49" s="414" t="s">
        <v>3320</v>
      </c>
      <c r="DA49" s="414" t="s">
        <v>3320</v>
      </c>
      <c r="DB49" s="414" t="s">
        <v>3320</v>
      </c>
      <c r="DC49" s="414" t="s">
        <v>3320</v>
      </c>
      <c r="DD49" s="414" t="s">
        <v>3320</v>
      </c>
      <c r="DE49" s="414" t="s">
        <v>3320</v>
      </c>
      <c r="DG49" s="414" t="s">
        <v>3320</v>
      </c>
      <c r="DH49" s="414" t="s">
        <v>3320</v>
      </c>
      <c r="DI49" s="414" t="s">
        <v>3320</v>
      </c>
      <c r="DJ49" s="414" t="s">
        <v>3320</v>
      </c>
      <c r="DK49" s="414" t="s">
        <v>3320</v>
      </c>
      <c r="DL49" s="414" t="s">
        <v>3320</v>
      </c>
      <c r="DM49" s="414" t="e">
        <f t="shared" si="26"/>
        <v>#VALUE!</v>
      </c>
      <c r="DN49" s="414" t="s">
        <v>3320</v>
      </c>
      <c r="DO49" s="414" t="s">
        <v>3320</v>
      </c>
      <c r="DP49" s="414" t="s">
        <v>3320</v>
      </c>
      <c r="DR49" s="414" t="s">
        <v>3320</v>
      </c>
      <c r="DS49" s="414" t="s">
        <v>3320</v>
      </c>
      <c r="DT49" s="414" t="s">
        <v>3320</v>
      </c>
      <c r="DU49" s="414" t="s">
        <v>3320</v>
      </c>
      <c r="DV49" s="414" t="s">
        <v>3320</v>
      </c>
      <c r="DW49" s="414" t="s">
        <v>3320</v>
      </c>
      <c r="DX49" s="414" t="s">
        <v>3320</v>
      </c>
      <c r="DY49" s="414" t="s">
        <v>3320</v>
      </c>
      <c r="DZ49" s="414" t="s">
        <v>3320</v>
      </c>
      <c r="EA49" s="414" t="s">
        <v>3320</v>
      </c>
      <c r="EB49" s="414" t="s">
        <v>3320</v>
      </c>
      <c r="EC49" s="414" t="s">
        <v>3320</v>
      </c>
      <c r="ED49" s="414" t="s">
        <v>3320</v>
      </c>
      <c r="EE49" s="414" t="s">
        <v>3320</v>
      </c>
      <c r="EF49" s="414" t="s">
        <v>3320</v>
      </c>
      <c r="EG49" s="414" t="s">
        <v>3320</v>
      </c>
      <c r="EH49" s="414" t="s">
        <v>3320</v>
      </c>
      <c r="EI49" s="414" t="s">
        <v>3320</v>
      </c>
      <c r="EJ49" s="414" t="s">
        <v>3320</v>
      </c>
      <c r="EK49" s="414" t="s">
        <v>3320</v>
      </c>
      <c r="EL49" s="414" t="s">
        <v>3320</v>
      </c>
      <c r="EM49" s="414" t="s">
        <v>3320</v>
      </c>
      <c r="EN49" s="414" t="s">
        <v>3320</v>
      </c>
      <c r="EO49" s="414" t="s">
        <v>3320</v>
      </c>
      <c r="EP49" s="414" t="s">
        <v>3320</v>
      </c>
      <c r="EQ49" s="414" t="s">
        <v>3320</v>
      </c>
      <c r="ER49" s="414" t="s">
        <v>3320</v>
      </c>
      <c r="ES49" s="414" t="s">
        <v>3320</v>
      </c>
      <c r="ET49" s="414" t="s">
        <v>3320</v>
      </c>
      <c r="EU49" s="414" t="s">
        <v>3320</v>
      </c>
      <c r="EV49" s="414" t="s">
        <v>3320</v>
      </c>
      <c r="EW49" s="414" t="s">
        <v>3320</v>
      </c>
      <c r="EX49" s="414" t="s">
        <v>3320</v>
      </c>
      <c r="EY49" s="414" t="s">
        <v>3320</v>
      </c>
      <c r="EZ49" s="414" t="s">
        <v>3320</v>
      </c>
      <c r="FA49" s="414" t="s">
        <v>3320</v>
      </c>
      <c r="FB49" s="414" t="s">
        <v>3320</v>
      </c>
      <c r="FC49" s="414" t="s">
        <v>3320</v>
      </c>
      <c r="FD49" s="414" t="s">
        <v>3320</v>
      </c>
      <c r="FE49" s="414" t="s">
        <v>3320</v>
      </c>
      <c r="FF49" s="414" t="s">
        <v>3320</v>
      </c>
      <c r="FG49" s="414" t="s">
        <v>3320</v>
      </c>
      <c r="FH49" s="414" t="s">
        <v>3320</v>
      </c>
      <c r="FI49" s="414" t="s">
        <v>3320</v>
      </c>
      <c r="FJ49" s="414" t="s">
        <v>3320</v>
      </c>
      <c r="FK49" s="414" t="s">
        <v>3320</v>
      </c>
      <c r="FL49" s="414" t="s">
        <v>3320</v>
      </c>
      <c r="FM49" s="414" t="s">
        <v>3320</v>
      </c>
      <c r="FN49" s="414" t="s">
        <v>3320</v>
      </c>
      <c r="FO49" s="421">
        <v>398330000</v>
      </c>
      <c r="FP49" s="421">
        <f t="shared" si="31"/>
        <v>398.33</v>
      </c>
      <c r="FQ49" s="414" t="s">
        <v>733</v>
      </c>
      <c r="FR49" s="414" t="s">
        <v>733</v>
      </c>
      <c r="FS49" s="414" t="s">
        <v>733</v>
      </c>
      <c r="FT49" s="414" t="s">
        <v>733</v>
      </c>
      <c r="FU49" s="414" t="s">
        <v>2240</v>
      </c>
      <c r="FV49" s="414" t="s">
        <v>6544</v>
      </c>
      <c r="FW49" s="414" t="s">
        <v>6847</v>
      </c>
      <c r="FX49" s="422" t="s">
        <v>6484</v>
      </c>
      <c r="FY49" s="423">
        <v>230</v>
      </c>
      <c r="FZ49" s="414" t="s">
        <v>6848</v>
      </c>
      <c r="GA49" s="421">
        <v>398330000</v>
      </c>
      <c r="GB49" s="421">
        <v>68331408</v>
      </c>
      <c r="GC49" s="421">
        <v>29537</v>
      </c>
      <c r="GD49" s="421">
        <v>2733</v>
      </c>
      <c r="GE49" s="414" t="s">
        <v>6849</v>
      </c>
      <c r="GF49" s="414" t="s">
        <v>733</v>
      </c>
      <c r="GG49" s="414" t="s">
        <v>733</v>
      </c>
      <c r="GH49" s="414" t="s">
        <v>6850</v>
      </c>
      <c r="GI49" s="414" t="s">
        <v>733</v>
      </c>
      <c r="GJ49" s="414" t="s">
        <v>733</v>
      </c>
      <c r="GK49" s="414" t="s">
        <v>733</v>
      </c>
      <c r="GL49" s="414" t="s">
        <v>733</v>
      </c>
      <c r="GM49" s="414" t="s">
        <v>733</v>
      </c>
      <c r="GN49" s="424" t="s">
        <v>5676</v>
      </c>
      <c r="GO49" s="414" t="s">
        <v>3320</v>
      </c>
      <c r="GP49" s="414" t="s">
        <v>733</v>
      </c>
      <c r="GQ49" s="414" t="s">
        <v>5872</v>
      </c>
      <c r="GR49" s="414" t="s">
        <v>733</v>
      </c>
      <c r="GS49" s="414" t="s">
        <v>5946</v>
      </c>
      <c r="GT49" s="414" t="s">
        <v>6851</v>
      </c>
      <c r="GU49" s="414" t="s">
        <v>3320</v>
      </c>
      <c r="GV49" s="414">
        <v>1</v>
      </c>
      <c r="GW49" s="414" t="s">
        <v>733</v>
      </c>
      <c r="GX49" s="414" t="s">
        <v>5873</v>
      </c>
      <c r="GY49" s="414" t="s">
        <v>6852</v>
      </c>
      <c r="GZ49" s="414" t="s">
        <v>733</v>
      </c>
      <c r="HA49" s="414" t="s">
        <v>3320</v>
      </c>
      <c r="HB49" s="414" t="s">
        <v>6853</v>
      </c>
      <c r="HC49" s="414" t="s">
        <v>6854</v>
      </c>
      <c r="HD49" s="414" t="s">
        <v>5683</v>
      </c>
      <c r="HE49" s="414" t="s">
        <v>5683</v>
      </c>
      <c r="HF49" s="414" t="s">
        <v>5683</v>
      </c>
      <c r="HG49" s="414" t="s">
        <v>733</v>
      </c>
      <c r="HH49" s="414" t="s">
        <v>1214</v>
      </c>
      <c r="HI49" s="414" t="s">
        <v>12750</v>
      </c>
      <c r="HJ49" s="414" t="s">
        <v>12751</v>
      </c>
      <c r="HK49" s="414" t="s">
        <v>5685</v>
      </c>
      <c r="HL49" s="414" t="s">
        <v>3320</v>
      </c>
      <c r="HM49" s="414" t="s">
        <v>3320</v>
      </c>
      <c r="HN49" s="414" t="s">
        <v>3320</v>
      </c>
      <c r="HO49" s="414" t="s">
        <v>3320</v>
      </c>
      <c r="HP49" s="414" t="s">
        <v>3320</v>
      </c>
      <c r="HQ49" s="414" t="s">
        <v>3320</v>
      </c>
      <c r="HR49" s="414" t="s">
        <v>3320</v>
      </c>
      <c r="HS49" s="414" t="s">
        <v>3320</v>
      </c>
      <c r="HT49" s="414" t="s">
        <v>3320</v>
      </c>
      <c r="HU49" s="414" t="s">
        <v>3320</v>
      </c>
      <c r="HV49" s="414" t="s">
        <v>3320</v>
      </c>
      <c r="HW49" s="414" t="s">
        <v>3320</v>
      </c>
      <c r="HX49" s="414" t="s">
        <v>3320</v>
      </c>
      <c r="HY49" s="414" t="s">
        <v>3320</v>
      </c>
      <c r="HZ49" s="414" t="s">
        <v>3320</v>
      </c>
      <c r="IA49" s="414" t="s">
        <v>3320</v>
      </c>
      <c r="IB49" s="414" t="s">
        <v>3320</v>
      </c>
      <c r="IC49" s="414" t="s">
        <v>3320</v>
      </c>
      <c r="ID49" s="414" t="s">
        <v>3320</v>
      </c>
      <c r="IE49" s="414" t="s">
        <v>3320</v>
      </c>
      <c r="IF49" s="414" t="s">
        <v>3320</v>
      </c>
      <c r="IG49" s="414" t="s">
        <v>3320</v>
      </c>
      <c r="IH49" s="414" t="s">
        <v>3320</v>
      </c>
      <c r="II49" s="414" t="s">
        <v>3320</v>
      </c>
      <c r="IJ49" s="414" t="s">
        <v>3320</v>
      </c>
      <c r="IK49" s="414" t="s">
        <v>3320</v>
      </c>
      <c r="IL49" s="414" t="s">
        <v>3320</v>
      </c>
      <c r="IM49" s="414" t="s">
        <v>3320</v>
      </c>
      <c r="IN49" s="414" t="s">
        <v>3320</v>
      </c>
      <c r="IO49" s="414" t="s">
        <v>3320</v>
      </c>
      <c r="IP49" s="414" t="s">
        <v>3320</v>
      </c>
      <c r="IQ49" s="414" t="s">
        <v>3320</v>
      </c>
      <c r="IR49" s="414" t="s">
        <v>3320</v>
      </c>
      <c r="IS49" s="414" t="s">
        <v>3320</v>
      </c>
      <c r="IT49" s="414" t="s">
        <v>3320</v>
      </c>
      <c r="IU49" s="414" t="s">
        <v>3320</v>
      </c>
      <c r="IV49" s="414" t="s">
        <v>3320</v>
      </c>
      <c r="IW49" s="414" t="s">
        <v>3320</v>
      </c>
      <c r="IX49" s="414" t="s">
        <v>5773</v>
      </c>
      <c r="IY49" s="415" t="s">
        <v>5774</v>
      </c>
      <c r="IZ49" s="415" t="s">
        <v>5774</v>
      </c>
      <c r="JA49" s="414" t="s">
        <v>5775</v>
      </c>
      <c r="JB49" s="414" t="str">
        <f>IFERROR(VLOOKUP($E49,'[12]Resumen costos RNT id'!$D:$J,3,0),"")</f>
        <v/>
      </c>
      <c r="JC49" s="421" t="str">
        <f>IFERROR(VLOOKUP($E49,'[12]Resumen costos RNT id'!$D:$J,4,0),"")</f>
        <v/>
      </c>
      <c r="JD49" s="421" t="str">
        <f>IFERROR(VLOOKUP($E49,'[12]Resumen costos RNT id'!$D:$J,5,0),"")</f>
        <v/>
      </c>
      <c r="JE49" s="421" t="str">
        <f>IFERROR(VLOOKUP($E49,'[12]Resumen costos RNT id'!$D:$J,6,0),"")</f>
        <v/>
      </c>
      <c r="JF49" s="416" t="str">
        <f>IFERROR(VLOOKUP($E49,'[12]Resumen costos RNT id'!$D:$J,7,0),"")</f>
        <v/>
      </c>
      <c r="JG49" s="428" t="str">
        <f t="shared" si="10"/>
        <v/>
      </c>
      <c r="JH49" s="428" t="str">
        <f t="shared" si="11"/>
        <v/>
      </c>
      <c r="JI49" s="428" t="str">
        <f t="shared" si="11"/>
        <v/>
      </c>
      <c r="JJ49" s="428">
        <f t="shared" si="12"/>
        <v>0</v>
      </c>
      <c r="JK49" s="428">
        <f t="shared" si="13"/>
        <v>0</v>
      </c>
      <c r="JL49" s="414" t="s">
        <v>202</v>
      </c>
      <c r="JO49" s="414" t="s">
        <v>202</v>
      </c>
      <c r="JP49" s="414">
        <v>1</v>
      </c>
      <c r="JQ49" s="414">
        <f t="shared" si="28"/>
        <v>0</v>
      </c>
      <c r="JR49" s="429" t="str">
        <f>IFERROR(VLOOKUP($E49,'[13]Actualización de costos CENACE'!$A:$G,2,0),"")</f>
        <v/>
      </c>
      <c r="JS49" s="429" t="str">
        <f>IFERROR(VLOOKUP($E49,'[13]Actualización de costos CENACE'!$A:$G,3,0),"")</f>
        <v/>
      </c>
      <c r="JT49" s="429" t="str">
        <f>IFERROR(VLOOKUP($E49,'[13]Actualización de costos CENACE'!$A:$G,4,0),"")</f>
        <v/>
      </c>
      <c r="JU49" s="429" t="str">
        <f>IFERROR(VLOOKUP($E49,'[13]Actualización de costos CENACE'!$A:$G,5,0),"")</f>
        <v/>
      </c>
      <c r="JV49" s="429" t="str">
        <f>IFERROR(VLOOKUP($E49,'[13]Actualización de costos CENACE'!$A:$G,6,0),"")</f>
        <v/>
      </c>
      <c r="JW49" s="430" t="str">
        <f>IFERROR(VLOOKUP($E49,'[13]Din Costos CFE'!$J$7:$AG$150,JW$1,0),"")</f>
        <v/>
      </c>
      <c r="JX49" s="430" t="str">
        <f>IFERROR(VLOOKUP($E49,'[13]Din Costos CFE'!$J$7:$AG$150,JX$1,0),"")</f>
        <v/>
      </c>
      <c r="JY49" s="430" t="str">
        <f>IFERROR(VLOOKUP($E49,'[13]Din Costos CFE'!$J$7:$AG$150,JY$1,0),"")</f>
        <v/>
      </c>
      <c r="JZ49" s="430" t="str">
        <f>IFERROR(VLOOKUP($E49,'[13]Din Costos CFE'!$J$7:$AG$150,JZ$1,0),"")</f>
        <v/>
      </c>
      <c r="KA49" s="430" t="str">
        <f>IFERROR(VLOOKUP($E49,'[13]Din Costos CFE'!$J$7:$AG$150,KA$1,0),"")</f>
        <v/>
      </c>
      <c r="KB49" s="430" t="str">
        <f>IFERROR(VLOOKUP($E49,'[13]Din Costos CFE'!$J$7:$AG$150,KB$1,0),"")</f>
        <v/>
      </c>
      <c r="KC49" s="430" t="str">
        <f>IFERROR(VLOOKUP($E49,'[13]Din Costos CFE'!$J$7:$AG$150,KC$1,0),"")</f>
        <v/>
      </c>
      <c r="KD49" s="430" t="str">
        <f>IFERROR(VLOOKUP($E49,'[13]Din Costos CFE'!$J$7:$AG$150,KD$1,0),"")</f>
        <v/>
      </c>
      <c r="KE49" s="430" t="str">
        <f>IFERROR(VLOOKUP($E49,'[13]Din Costos CFE'!$J$7:$AG$150,KE$1,0),"")</f>
        <v/>
      </c>
      <c r="KF49" s="430" t="str">
        <f>IFERROR(VLOOKUP($E49,'[13]Din Costos CFE'!$J$7:$AG$150,KF$1,0),"")</f>
        <v/>
      </c>
      <c r="KG49" s="430" t="str">
        <f>IFERROR(VLOOKUP($E49,'[13]Din Costos CFE'!$J$7:$AG$150,KG$1,0),"")</f>
        <v/>
      </c>
      <c r="KH49" s="430" t="str">
        <f>IFERROR(VLOOKUP($E49,'[13]Din Costos CFE'!$J$7:$AG$150,KH$1,0),"")</f>
        <v/>
      </c>
      <c r="KI49" s="430" t="str">
        <f>IFERROR(VLOOKUP($E49,'[13]Din Costos CFE'!$J$7:$AG$150,KI$1,0),"")</f>
        <v/>
      </c>
      <c r="KJ49" s="430" t="str">
        <f>IFERROR(VLOOKUP($E49,'[13]Din Costos CFE'!$J$7:$AG$150,KJ$1,0),"")</f>
        <v/>
      </c>
      <c r="KK49" s="430" t="str">
        <f>IFERROR(VLOOKUP($E49,'[13]Din Costos CFE'!$J$7:$AG$150,KK$1,0),"")</f>
        <v/>
      </c>
      <c r="KL49" s="430" t="str">
        <f>IFERROR(VLOOKUP($E49,'[13]Din Costos CFE'!$J$7:$AG$150,KL$1,0),"")</f>
        <v/>
      </c>
      <c r="KM49" s="430" t="str">
        <f>IFERROR(VLOOKUP($E49,'[13]Din Costos CFE'!$J$7:$AG$150,KM$1,0),"")</f>
        <v/>
      </c>
      <c r="KN49" s="430" t="str">
        <f>IFERROR(VLOOKUP($E49,'[13]Din Costos CFE'!$J$7:$AG$150,KN$1,0),"")</f>
        <v/>
      </c>
      <c r="KO49" s="431">
        <f t="shared" si="15"/>
        <v>0</v>
      </c>
      <c r="KP49" s="431">
        <f t="shared" si="16"/>
        <v>0</v>
      </c>
      <c r="KQ49" s="431">
        <f t="shared" si="17"/>
        <v>0</v>
      </c>
      <c r="KR49" s="432" t="str">
        <f>IFERROR(VLOOKUP($E49,'[13]Din Costos CFE'!$A$6:$G$150,4,0),"")</f>
        <v/>
      </c>
      <c r="KS49" s="432" t="str">
        <f>IFERROR(VLOOKUP($E49,'[13]Din Costos CFE'!$A$6:$G$150,5,0),"")</f>
        <v/>
      </c>
      <c r="KT49" s="432" t="str">
        <f>IFERROR(VLOOKUP($E49,'[13]Din Costos CFE'!$A$6:$G$150,6,0),"")</f>
        <v/>
      </c>
      <c r="KU49" s="433" t="str">
        <f t="shared" si="18"/>
        <v/>
      </c>
      <c r="KV49" s="434" t="str">
        <f t="shared" si="19"/>
        <v/>
      </c>
      <c r="KW49" s="435" t="str">
        <f t="shared" si="20"/>
        <v/>
      </c>
      <c r="KX49" s="435"/>
      <c r="KY49" s="436" t="str">
        <f>IFERROR(VLOOKUP($E49,'[13]Detalle Costos CENACE'!$E:$IT,248,0),"")</f>
        <v/>
      </c>
      <c r="KZ49" s="414">
        <f t="shared" si="21"/>
        <v>300</v>
      </c>
      <c r="LA49" s="434" t="str">
        <f t="shared" si="22"/>
        <v/>
      </c>
      <c r="LB49" s="434" t="str">
        <f t="shared" si="23"/>
        <v/>
      </c>
      <c r="LC49" s="414">
        <f t="shared" si="24"/>
        <v>1</v>
      </c>
      <c r="LD49" s="429" t="str">
        <f>IFERROR(VLOOKUP($E49,'[13]Actualización de costos CENACE'!$A:$G,7,0),"")</f>
        <v/>
      </c>
    </row>
    <row r="50" spans="1:318" s="414" customFormat="1" ht="15" customHeight="1">
      <c r="A50" s="413" t="s">
        <v>5638</v>
      </c>
      <c r="B50" s="414">
        <v>608</v>
      </c>
      <c r="C50" s="414" t="s">
        <v>6855</v>
      </c>
      <c r="D50" s="414" t="s">
        <v>6856</v>
      </c>
      <c r="E50" s="414">
        <v>608</v>
      </c>
      <c r="F50" s="414">
        <v>33</v>
      </c>
      <c r="G50" s="414" t="s">
        <v>6857</v>
      </c>
      <c r="H50" s="414" t="s">
        <v>6858</v>
      </c>
      <c r="I50" s="415">
        <v>1</v>
      </c>
      <c r="J50" s="415"/>
      <c r="K50" s="415" t="str">
        <f t="shared" si="27"/>
        <v>Sí</v>
      </c>
      <c r="L50" s="415"/>
      <c r="M50" s="415">
        <f t="shared" si="29"/>
        <v>1</v>
      </c>
      <c r="N50" s="415"/>
      <c r="O50" s="415"/>
      <c r="P50" s="415"/>
      <c r="Q50" s="415">
        <v>1</v>
      </c>
      <c r="R50" s="415" t="str">
        <f t="shared" si="3"/>
        <v>Sí</v>
      </c>
      <c r="S50" s="415">
        <v>1</v>
      </c>
      <c r="T50" s="415"/>
      <c r="U50" s="415"/>
      <c r="V50" s="414" t="s">
        <v>6859</v>
      </c>
      <c r="W50" s="414" t="s">
        <v>5916</v>
      </c>
      <c r="X50" s="414">
        <f t="shared" si="30"/>
        <v>1.5</v>
      </c>
      <c r="Y50" s="414">
        <f t="shared" si="5"/>
        <v>765</v>
      </c>
      <c r="Z50" s="416" t="str">
        <f t="shared" si="6"/>
        <v/>
      </c>
      <c r="AA50" s="416">
        <f t="shared" si="7"/>
        <v>0</v>
      </c>
      <c r="AB50" s="417">
        <f t="shared" si="8"/>
        <v>0</v>
      </c>
      <c r="AC50" s="414" t="s">
        <v>67</v>
      </c>
      <c r="AD50" s="414" t="s">
        <v>3475</v>
      </c>
      <c r="AE50" s="414" t="e">
        <f>+VLOOKUP($D50,'[12]Ramón Países '!$A:$E,4,0)</f>
        <v>#N/A</v>
      </c>
      <c r="AF50" s="414" t="s">
        <v>5693</v>
      </c>
      <c r="AG50" s="414" t="e">
        <f>+VLOOKUP($D50,'[12]Ramón Países '!$A:$E,5,0)</f>
        <v>#N/A</v>
      </c>
      <c r="AH50" s="414" t="s">
        <v>67</v>
      </c>
      <c r="AI50" s="414" t="s">
        <v>6860</v>
      </c>
      <c r="AJ50" s="414" t="s">
        <v>5698</v>
      </c>
      <c r="AK50" s="414" t="s">
        <v>5698</v>
      </c>
      <c r="AL50" s="414" t="s">
        <v>6861</v>
      </c>
      <c r="AM50" s="414" t="s">
        <v>6862</v>
      </c>
      <c r="AN50" s="414" t="s">
        <v>3320</v>
      </c>
      <c r="AO50" s="414" t="s">
        <v>6863</v>
      </c>
      <c r="AP50" s="414" t="s">
        <v>6186</v>
      </c>
      <c r="AQ50" s="414" t="s">
        <v>6864</v>
      </c>
      <c r="AR50" s="414" t="s">
        <v>6865</v>
      </c>
      <c r="AS50" s="414" t="s">
        <v>6866</v>
      </c>
      <c r="AT50" s="414" t="s">
        <v>733</v>
      </c>
      <c r="AU50" s="414" t="s">
        <v>733</v>
      </c>
      <c r="AV50" s="414" t="s">
        <v>733</v>
      </c>
      <c r="AW50" s="414" t="s">
        <v>3320</v>
      </c>
      <c r="AX50" s="414" t="s">
        <v>6867</v>
      </c>
      <c r="AY50" s="414" t="s">
        <v>733</v>
      </c>
      <c r="AZ50" s="414" t="s">
        <v>6868</v>
      </c>
      <c r="BA50" s="414" t="s">
        <v>6192</v>
      </c>
      <c r="BB50" s="414" t="s">
        <v>5774</v>
      </c>
      <c r="BC50" s="414" t="s">
        <v>6869</v>
      </c>
      <c r="BD50" s="414" t="s">
        <v>6870</v>
      </c>
      <c r="BE50" s="414" t="s">
        <v>6871</v>
      </c>
      <c r="BF50" s="415" t="s">
        <v>1214</v>
      </c>
      <c r="BG50" s="414" t="s">
        <v>3320</v>
      </c>
      <c r="BI50" s="414" t="s">
        <v>2043</v>
      </c>
      <c r="BJ50" s="414" t="s">
        <v>2043</v>
      </c>
      <c r="BK50" s="414" t="s">
        <v>3589</v>
      </c>
      <c r="BL50" s="414" t="s">
        <v>6872</v>
      </c>
      <c r="BM50" s="415">
        <v>400</v>
      </c>
      <c r="BN50" s="414" t="s">
        <v>5936</v>
      </c>
      <c r="BO50" s="418" t="s">
        <v>12656</v>
      </c>
      <c r="BP50" s="415">
        <v>24</v>
      </c>
      <c r="BQ50" s="414">
        <v>2029</v>
      </c>
      <c r="BR50" s="414">
        <v>510</v>
      </c>
      <c r="BS50" s="415">
        <v>510</v>
      </c>
      <c r="BT50" s="414" t="s">
        <v>5666</v>
      </c>
      <c r="BU50" s="414">
        <v>75</v>
      </c>
      <c r="BV50" s="415">
        <v>1876</v>
      </c>
      <c r="BW50" s="419">
        <v>0.41991225714029912</v>
      </c>
      <c r="BX50" s="420" t="s">
        <v>910</v>
      </c>
      <c r="BY50" s="414" t="s">
        <v>733</v>
      </c>
      <c r="BZ50" s="414" t="s">
        <v>910</v>
      </c>
      <c r="CA50" s="414" t="s">
        <v>3320</v>
      </c>
      <c r="CB50" s="414" t="s">
        <v>3320</v>
      </c>
      <c r="CC50" s="414" t="s">
        <v>3320</v>
      </c>
      <c r="CD50" s="414" t="s">
        <v>3320</v>
      </c>
      <c r="CE50" s="414" t="s">
        <v>3320</v>
      </c>
      <c r="CF50" s="414" t="s">
        <v>3320</v>
      </c>
      <c r="CG50" s="414" t="s">
        <v>3320</v>
      </c>
      <c r="CH50" s="414" t="s">
        <v>3320</v>
      </c>
      <c r="CI50" s="414" t="s">
        <v>3320</v>
      </c>
      <c r="CJ50" s="414" t="s">
        <v>3320</v>
      </c>
      <c r="CL50" s="414" t="s">
        <v>3320</v>
      </c>
      <c r="CM50" s="414" t="s">
        <v>3320</v>
      </c>
      <c r="CN50" s="414" t="s">
        <v>3320</v>
      </c>
      <c r="CO50" s="414" t="s">
        <v>3320</v>
      </c>
      <c r="CP50" s="414" t="s">
        <v>3320</v>
      </c>
      <c r="CQ50" s="414" t="e">
        <f t="shared" si="25"/>
        <v>#VALUE!</v>
      </c>
      <c r="CR50" s="414" t="s">
        <v>3320</v>
      </c>
      <c r="CS50" s="414" t="s">
        <v>3320</v>
      </c>
      <c r="CT50" s="414" t="s">
        <v>3320</v>
      </c>
      <c r="CU50" s="414" t="s">
        <v>3320</v>
      </c>
      <c r="CV50" s="414">
        <v>7</v>
      </c>
      <c r="CW50" s="414">
        <v>7.9</v>
      </c>
      <c r="CX50" s="414" t="s">
        <v>733</v>
      </c>
      <c r="CY50" s="414" t="s">
        <v>5937</v>
      </c>
      <c r="CZ50" s="414">
        <v>42.4</v>
      </c>
      <c r="DA50" s="414" t="s">
        <v>733</v>
      </c>
      <c r="DB50" s="414" t="s">
        <v>733</v>
      </c>
      <c r="DC50" s="414" t="s">
        <v>733</v>
      </c>
      <c r="DD50" s="414">
        <v>3300</v>
      </c>
      <c r="DE50" s="414">
        <v>2781</v>
      </c>
      <c r="DF50" s="414" t="s">
        <v>6873</v>
      </c>
      <c r="DG50" s="414">
        <v>365</v>
      </c>
      <c r="DH50" s="414">
        <v>94.16</v>
      </c>
      <c r="DI50" s="414">
        <v>97</v>
      </c>
      <c r="DJ50" s="414">
        <v>25</v>
      </c>
      <c r="DK50" s="414" t="s">
        <v>12752</v>
      </c>
      <c r="DL50" s="414">
        <v>1.75</v>
      </c>
      <c r="DM50" s="414">
        <f t="shared" si="26"/>
        <v>2027</v>
      </c>
      <c r="DN50" s="414">
        <v>12</v>
      </c>
      <c r="DO50" s="414" t="s">
        <v>6874</v>
      </c>
      <c r="DP50" s="414">
        <v>40000000</v>
      </c>
      <c r="DR50" s="414" t="s">
        <v>3320</v>
      </c>
      <c r="DS50" s="414" t="s">
        <v>3320</v>
      </c>
      <c r="DT50" s="414" t="s">
        <v>3320</v>
      </c>
      <c r="DU50" s="414" t="s">
        <v>3320</v>
      </c>
      <c r="DV50" s="414" t="s">
        <v>3320</v>
      </c>
      <c r="DW50" s="414" t="s">
        <v>3320</v>
      </c>
      <c r="DX50" s="414" t="s">
        <v>3320</v>
      </c>
      <c r="DY50" s="414" t="s">
        <v>3320</v>
      </c>
      <c r="DZ50" s="414" t="s">
        <v>3320</v>
      </c>
      <c r="EA50" s="414" t="s">
        <v>3320</v>
      </c>
      <c r="EB50" s="414" t="s">
        <v>3320</v>
      </c>
      <c r="EC50" s="414" t="s">
        <v>3320</v>
      </c>
      <c r="ED50" s="414" t="s">
        <v>3320</v>
      </c>
      <c r="EE50" s="414" t="s">
        <v>3320</v>
      </c>
      <c r="EF50" s="414" t="s">
        <v>3320</v>
      </c>
      <c r="EG50" s="414" t="s">
        <v>3320</v>
      </c>
      <c r="EH50" s="414" t="s">
        <v>3320</v>
      </c>
      <c r="EI50" s="414" t="s">
        <v>3320</v>
      </c>
      <c r="EJ50" s="414" t="s">
        <v>3320</v>
      </c>
      <c r="EK50" s="414" t="s">
        <v>3320</v>
      </c>
      <c r="EL50" s="414" t="s">
        <v>3320</v>
      </c>
      <c r="EM50" s="414" t="s">
        <v>3320</v>
      </c>
      <c r="EN50" s="414" t="s">
        <v>3320</v>
      </c>
      <c r="EO50" s="414" t="s">
        <v>3320</v>
      </c>
      <c r="EP50" s="414" t="s">
        <v>3320</v>
      </c>
      <c r="EQ50" s="414" t="s">
        <v>3320</v>
      </c>
      <c r="ER50" s="414" t="s">
        <v>3320</v>
      </c>
      <c r="ES50" s="414" t="s">
        <v>3320</v>
      </c>
      <c r="ET50" s="414" t="s">
        <v>3320</v>
      </c>
      <c r="EU50" s="414" t="s">
        <v>3320</v>
      </c>
      <c r="EV50" s="414" t="s">
        <v>3320</v>
      </c>
      <c r="EW50" s="414" t="s">
        <v>3320</v>
      </c>
      <c r="EX50" s="414" t="s">
        <v>3320</v>
      </c>
      <c r="EY50" s="414" t="s">
        <v>3320</v>
      </c>
      <c r="EZ50" s="414" t="s">
        <v>3320</v>
      </c>
      <c r="FA50" s="414" t="s">
        <v>3320</v>
      </c>
      <c r="FB50" s="414" t="s">
        <v>3320</v>
      </c>
      <c r="FC50" s="414" t="s">
        <v>3320</v>
      </c>
      <c r="FD50" s="414" t="s">
        <v>3320</v>
      </c>
      <c r="FE50" s="414" t="s">
        <v>3320</v>
      </c>
      <c r="FF50" s="414" t="s">
        <v>3320</v>
      </c>
      <c r="FG50" s="414" t="s">
        <v>3320</v>
      </c>
      <c r="FH50" s="414" t="s">
        <v>3320</v>
      </c>
      <c r="FI50" s="414" t="s">
        <v>3320</v>
      </c>
      <c r="FJ50" s="414" t="s">
        <v>3320</v>
      </c>
      <c r="FK50" s="414" t="s">
        <v>3320</v>
      </c>
      <c r="FL50" s="414" t="s">
        <v>3320</v>
      </c>
      <c r="FM50" s="414" t="s">
        <v>3320</v>
      </c>
      <c r="FN50" s="414" t="s">
        <v>3320</v>
      </c>
      <c r="FO50" s="421">
        <v>1229502129</v>
      </c>
      <c r="FP50" s="421">
        <f t="shared" si="31"/>
        <v>1229.502129</v>
      </c>
      <c r="FQ50" s="414" t="s">
        <v>733</v>
      </c>
      <c r="FR50" s="414" t="s">
        <v>733</v>
      </c>
      <c r="FS50" s="414" t="s">
        <v>733</v>
      </c>
      <c r="FT50" s="414" t="s">
        <v>733</v>
      </c>
      <c r="FU50" s="414" t="s">
        <v>854</v>
      </c>
      <c r="FV50" s="414" t="s">
        <v>6875</v>
      </c>
      <c r="FW50" s="414" t="s">
        <v>6876</v>
      </c>
      <c r="FX50" s="422" t="s">
        <v>5942</v>
      </c>
      <c r="FY50" s="423">
        <v>400</v>
      </c>
      <c r="FZ50" s="414" t="s">
        <v>6877</v>
      </c>
      <c r="GA50" s="421">
        <v>1229502129</v>
      </c>
      <c r="GB50" s="421">
        <v>122400000</v>
      </c>
      <c r="GC50" s="421">
        <v>5019.12</v>
      </c>
      <c r="GD50" s="421">
        <v>907.66</v>
      </c>
      <c r="GE50" s="414" t="s">
        <v>6867</v>
      </c>
      <c r="GF50" s="414" t="s">
        <v>733</v>
      </c>
      <c r="GG50" s="414" t="s">
        <v>1214</v>
      </c>
      <c r="GH50" s="414" t="s">
        <v>6878</v>
      </c>
      <c r="GI50" s="414" t="s">
        <v>733</v>
      </c>
      <c r="GJ50" s="414" t="s">
        <v>1214</v>
      </c>
      <c r="GK50" s="414" t="s">
        <v>733</v>
      </c>
      <c r="GL50" s="414" t="s">
        <v>733</v>
      </c>
      <c r="GM50" s="414" t="s">
        <v>1214</v>
      </c>
      <c r="GN50" s="424" t="s">
        <v>5676</v>
      </c>
      <c r="GO50" s="414" t="s">
        <v>3320</v>
      </c>
      <c r="GP50" s="414" t="s">
        <v>733</v>
      </c>
      <c r="GQ50" s="414" t="s">
        <v>5872</v>
      </c>
      <c r="GR50" s="414" t="s">
        <v>733</v>
      </c>
      <c r="GS50" s="414" t="s">
        <v>5679</v>
      </c>
      <c r="GT50" s="414" t="s">
        <v>3320</v>
      </c>
      <c r="GU50" s="414" t="s">
        <v>3320</v>
      </c>
      <c r="GV50" s="414">
        <v>0.5</v>
      </c>
      <c r="GW50" s="414" t="s">
        <v>733</v>
      </c>
      <c r="GX50" s="414" t="s">
        <v>5679</v>
      </c>
      <c r="GY50" s="414" t="s">
        <v>6879</v>
      </c>
      <c r="GZ50" s="414" t="s">
        <v>733</v>
      </c>
      <c r="HA50" s="414" t="s">
        <v>3320</v>
      </c>
      <c r="HB50" s="414" t="s">
        <v>6880</v>
      </c>
      <c r="HC50" s="414" t="s">
        <v>3320</v>
      </c>
      <c r="HD50" s="414" t="s">
        <v>5952</v>
      </c>
      <c r="HE50" s="414" t="s">
        <v>5684</v>
      </c>
      <c r="HF50" s="414" t="s">
        <v>5684</v>
      </c>
      <c r="HG50" s="414" t="s">
        <v>733</v>
      </c>
      <c r="HH50" s="414" t="s">
        <v>1214</v>
      </c>
      <c r="HI50" s="414" t="s">
        <v>12753</v>
      </c>
      <c r="HJ50" s="414" t="s">
        <v>12754</v>
      </c>
      <c r="HK50" s="414" t="s">
        <v>5685</v>
      </c>
      <c r="HL50" s="414" t="s">
        <v>3320</v>
      </c>
      <c r="HM50" s="414" t="s">
        <v>3320</v>
      </c>
      <c r="HN50" s="414" t="s">
        <v>3320</v>
      </c>
      <c r="HO50" s="414" t="s">
        <v>3320</v>
      </c>
      <c r="HP50" s="414" t="s">
        <v>3320</v>
      </c>
      <c r="HQ50" s="414" t="s">
        <v>3320</v>
      </c>
      <c r="HR50" s="414" t="s">
        <v>3320</v>
      </c>
      <c r="HS50" s="414" t="s">
        <v>3320</v>
      </c>
      <c r="HT50" s="414" t="s">
        <v>3320</v>
      </c>
      <c r="HU50" s="414" t="s">
        <v>3320</v>
      </c>
      <c r="HV50" s="414" t="s">
        <v>3320</v>
      </c>
      <c r="HW50" s="414" t="s">
        <v>3320</v>
      </c>
      <c r="HX50" s="414" t="s">
        <v>3320</v>
      </c>
      <c r="HY50" s="414" t="s">
        <v>3320</v>
      </c>
      <c r="HZ50" s="414" t="s">
        <v>3320</v>
      </c>
      <c r="IA50" s="414" t="s">
        <v>3320</v>
      </c>
      <c r="IB50" s="414" t="s">
        <v>3320</v>
      </c>
      <c r="IC50" s="414" t="s">
        <v>3320</v>
      </c>
      <c r="ID50" s="414" t="s">
        <v>3320</v>
      </c>
      <c r="IE50" s="414" t="s">
        <v>3320</v>
      </c>
      <c r="IF50" s="414" t="s">
        <v>3320</v>
      </c>
      <c r="IG50" s="414" t="s">
        <v>3320</v>
      </c>
      <c r="IH50" s="414" t="s">
        <v>3320</v>
      </c>
      <c r="II50" s="414" t="s">
        <v>3320</v>
      </c>
      <c r="IJ50" s="414" t="s">
        <v>3320</v>
      </c>
      <c r="IK50" s="414" t="s">
        <v>3320</v>
      </c>
      <c r="IL50" s="414" t="s">
        <v>3320</v>
      </c>
      <c r="IM50" s="414" t="s">
        <v>3320</v>
      </c>
      <c r="IN50" s="414" t="s">
        <v>3320</v>
      </c>
      <c r="IO50" s="414" t="s">
        <v>3320</v>
      </c>
      <c r="IP50" s="414" t="s">
        <v>3320</v>
      </c>
      <c r="IQ50" s="414" t="s">
        <v>3320</v>
      </c>
      <c r="IR50" s="414" t="s">
        <v>3320</v>
      </c>
      <c r="IS50" s="414" t="s">
        <v>3320</v>
      </c>
      <c r="IT50" s="414" t="s">
        <v>3320</v>
      </c>
      <c r="IU50" s="414" t="s">
        <v>3320</v>
      </c>
      <c r="IV50" s="414" t="s">
        <v>3320</v>
      </c>
      <c r="IW50" s="414" t="s">
        <v>3320</v>
      </c>
      <c r="IX50" s="414" t="s">
        <v>5775</v>
      </c>
      <c r="IY50" s="415" t="s">
        <v>5774</v>
      </c>
      <c r="IZ50" s="415" t="s">
        <v>1214</v>
      </c>
      <c r="JA50" s="414" t="s">
        <v>5775</v>
      </c>
      <c r="JB50" s="414" t="str">
        <f>IFERROR(VLOOKUP($E50,'[12]Resumen costos RNT id'!$D:$J,3,0),"")</f>
        <v/>
      </c>
      <c r="JC50" s="421" t="str">
        <f>IFERROR(VLOOKUP($E50,'[12]Resumen costos RNT id'!$D:$J,4,0),"")</f>
        <v/>
      </c>
      <c r="JD50" s="421" t="str">
        <f>IFERROR(VLOOKUP($E50,'[12]Resumen costos RNT id'!$D:$J,5,0),"")</f>
        <v/>
      </c>
      <c r="JE50" s="421" t="str">
        <f>IFERROR(VLOOKUP($E50,'[12]Resumen costos RNT id'!$D:$J,6,0),"")</f>
        <v/>
      </c>
      <c r="JF50" s="416" t="str">
        <f>IFERROR(VLOOKUP($E50,'[12]Resumen costos RNT id'!$D:$J,7,0),"")</f>
        <v/>
      </c>
      <c r="JG50" s="428" t="str">
        <f t="shared" si="10"/>
        <v/>
      </c>
      <c r="JH50" s="428" t="str">
        <f t="shared" si="11"/>
        <v/>
      </c>
      <c r="JI50" s="428" t="str">
        <f t="shared" si="11"/>
        <v/>
      </c>
      <c r="JJ50" s="428">
        <f t="shared" si="12"/>
        <v>0</v>
      </c>
      <c r="JK50" s="428">
        <f t="shared" si="13"/>
        <v>0</v>
      </c>
      <c r="JL50" s="414" t="s">
        <v>202</v>
      </c>
      <c r="JO50" s="414" t="s">
        <v>202</v>
      </c>
      <c r="JP50" s="414">
        <v>5</v>
      </c>
      <c r="JQ50" s="414">
        <f t="shared" si="28"/>
        <v>0</v>
      </c>
      <c r="JR50" s="429" t="str">
        <f>IFERROR(VLOOKUP($E50,'[13]Actualización de costos CENACE'!$A:$G,2,0),"")</f>
        <v/>
      </c>
      <c r="JS50" s="429" t="str">
        <f>IFERROR(VLOOKUP($E50,'[13]Actualización de costos CENACE'!$A:$G,3,0),"")</f>
        <v/>
      </c>
      <c r="JT50" s="429" t="str">
        <f>IFERROR(VLOOKUP($E50,'[13]Actualización de costos CENACE'!$A:$G,4,0),"")</f>
        <v/>
      </c>
      <c r="JU50" s="429" t="str">
        <f>IFERROR(VLOOKUP($E50,'[13]Actualización de costos CENACE'!$A:$G,5,0),"")</f>
        <v/>
      </c>
      <c r="JV50" s="429" t="str">
        <f>IFERROR(VLOOKUP($E50,'[13]Actualización de costos CENACE'!$A:$G,6,0),"")</f>
        <v/>
      </c>
      <c r="JW50" s="430" t="str">
        <f>IFERROR(VLOOKUP($E50,'[13]Din Costos CFE'!$J$7:$AG$150,JW$1,0),"")</f>
        <v/>
      </c>
      <c r="JX50" s="430" t="str">
        <f>IFERROR(VLOOKUP($E50,'[13]Din Costos CFE'!$J$7:$AG$150,JX$1,0),"")</f>
        <v/>
      </c>
      <c r="JY50" s="430" t="str">
        <f>IFERROR(VLOOKUP($E50,'[13]Din Costos CFE'!$J$7:$AG$150,JY$1,0),"")</f>
        <v/>
      </c>
      <c r="JZ50" s="430" t="str">
        <f>IFERROR(VLOOKUP($E50,'[13]Din Costos CFE'!$J$7:$AG$150,JZ$1,0),"")</f>
        <v/>
      </c>
      <c r="KA50" s="430" t="str">
        <f>IFERROR(VLOOKUP($E50,'[13]Din Costos CFE'!$J$7:$AG$150,KA$1,0),"")</f>
        <v/>
      </c>
      <c r="KB50" s="430" t="str">
        <f>IFERROR(VLOOKUP($E50,'[13]Din Costos CFE'!$J$7:$AG$150,KB$1,0),"")</f>
        <v/>
      </c>
      <c r="KC50" s="430" t="str">
        <f>IFERROR(VLOOKUP($E50,'[13]Din Costos CFE'!$J$7:$AG$150,KC$1,0),"")</f>
        <v/>
      </c>
      <c r="KD50" s="430" t="str">
        <f>IFERROR(VLOOKUP($E50,'[13]Din Costos CFE'!$J$7:$AG$150,KD$1,0),"")</f>
        <v/>
      </c>
      <c r="KE50" s="430" t="str">
        <f>IFERROR(VLOOKUP($E50,'[13]Din Costos CFE'!$J$7:$AG$150,KE$1,0),"")</f>
        <v/>
      </c>
      <c r="KF50" s="430" t="str">
        <f>IFERROR(VLOOKUP($E50,'[13]Din Costos CFE'!$J$7:$AG$150,KF$1,0),"")</f>
        <v/>
      </c>
      <c r="KG50" s="430" t="str">
        <f>IFERROR(VLOOKUP($E50,'[13]Din Costos CFE'!$J$7:$AG$150,KG$1,0),"")</f>
        <v/>
      </c>
      <c r="KH50" s="430" t="str">
        <f>IFERROR(VLOOKUP($E50,'[13]Din Costos CFE'!$J$7:$AG$150,KH$1,0),"")</f>
        <v/>
      </c>
      <c r="KI50" s="430" t="str">
        <f>IFERROR(VLOOKUP($E50,'[13]Din Costos CFE'!$J$7:$AG$150,KI$1,0),"")</f>
        <v/>
      </c>
      <c r="KJ50" s="430" t="str">
        <f>IFERROR(VLOOKUP($E50,'[13]Din Costos CFE'!$J$7:$AG$150,KJ$1,0),"")</f>
        <v/>
      </c>
      <c r="KK50" s="430" t="str">
        <f>IFERROR(VLOOKUP($E50,'[13]Din Costos CFE'!$J$7:$AG$150,KK$1,0),"")</f>
        <v/>
      </c>
      <c r="KL50" s="430" t="str">
        <f>IFERROR(VLOOKUP($E50,'[13]Din Costos CFE'!$J$7:$AG$150,KL$1,0),"")</f>
        <v/>
      </c>
      <c r="KM50" s="430" t="str">
        <f>IFERROR(VLOOKUP($E50,'[13]Din Costos CFE'!$J$7:$AG$150,KM$1,0),"")</f>
        <v/>
      </c>
      <c r="KN50" s="430" t="str">
        <f>IFERROR(VLOOKUP($E50,'[13]Din Costos CFE'!$J$7:$AG$150,KN$1,0),"")</f>
        <v/>
      </c>
      <c r="KO50" s="431">
        <f t="shared" si="15"/>
        <v>0</v>
      </c>
      <c r="KP50" s="431">
        <f t="shared" si="16"/>
        <v>0</v>
      </c>
      <c r="KQ50" s="431">
        <f t="shared" si="17"/>
        <v>0</v>
      </c>
      <c r="KR50" s="432" t="str">
        <f>IFERROR(VLOOKUP($E50,'[13]Din Costos CFE'!$A$6:$G$150,4,0),"")</f>
        <v/>
      </c>
      <c r="KS50" s="432" t="str">
        <f>IFERROR(VLOOKUP($E50,'[13]Din Costos CFE'!$A$6:$G$150,5,0),"")</f>
        <v/>
      </c>
      <c r="KT50" s="432" t="str">
        <f>IFERROR(VLOOKUP($E50,'[13]Din Costos CFE'!$A$6:$G$150,6,0),"")</f>
        <v/>
      </c>
      <c r="KU50" s="433" t="str">
        <f t="shared" si="18"/>
        <v/>
      </c>
      <c r="KV50" s="434" t="str">
        <f t="shared" si="19"/>
        <v/>
      </c>
      <c r="KW50" s="435" t="str">
        <f t="shared" si="20"/>
        <v/>
      </c>
      <c r="KX50" s="435"/>
      <c r="KY50" s="436" t="str">
        <f>IFERROR(VLOOKUP($E50,'[13]Detalle Costos CENACE'!$E:$IT,248,0),"")</f>
        <v/>
      </c>
      <c r="KZ50" s="414">
        <f t="shared" si="21"/>
        <v>765</v>
      </c>
      <c r="LA50" s="434" t="str">
        <f t="shared" si="22"/>
        <v/>
      </c>
      <c r="LB50" s="434" t="str">
        <f t="shared" si="23"/>
        <v/>
      </c>
      <c r="LC50" s="414">
        <f t="shared" si="24"/>
        <v>1</v>
      </c>
      <c r="LD50" s="429" t="str">
        <f>IFERROR(VLOOKUP($E50,'[13]Actualización de costos CENACE'!$A:$G,7,0),"")</f>
        <v/>
      </c>
    </row>
    <row r="51" spans="1:318" s="414" customFormat="1" ht="15" customHeight="1">
      <c r="A51" s="413" t="s">
        <v>5638</v>
      </c>
      <c r="B51" s="414">
        <v>669</v>
      </c>
      <c r="C51" s="414" t="s">
        <v>6881</v>
      </c>
      <c r="D51" s="414" t="s">
        <v>6882</v>
      </c>
      <c r="E51" s="414">
        <v>669</v>
      </c>
      <c r="G51" s="414" t="s">
        <v>6883</v>
      </c>
      <c r="H51" s="414" t="s">
        <v>6884</v>
      </c>
      <c r="I51" s="415">
        <v>1</v>
      </c>
      <c r="J51" s="415"/>
      <c r="K51" s="415" t="str">
        <f t="shared" si="27"/>
        <v>Sí</v>
      </c>
      <c r="L51" s="415"/>
      <c r="M51" s="415">
        <f t="shared" si="29"/>
        <v>1</v>
      </c>
      <c r="N51" s="415"/>
      <c r="O51" s="415"/>
      <c r="P51" s="415"/>
      <c r="Q51" s="415">
        <v>1</v>
      </c>
      <c r="R51" s="415" t="str">
        <f t="shared" si="3"/>
        <v>Sí</v>
      </c>
      <c r="S51" s="415"/>
      <c r="T51" s="415"/>
      <c r="U51" s="415"/>
      <c r="V51" s="414" t="s">
        <v>6885</v>
      </c>
      <c r="W51" s="414" t="s">
        <v>5643</v>
      </c>
      <c r="X51" s="414">
        <f t="shared" si="30"/>
        <v>1</v>
      </c>
      <c r="Y51" s="414">
        <f t="shared" si="5"/>
        <v>70</v>
      </c>
      <c r="Z51" s="416" t="str">
        <f t="shared" si="6"/>
        <v/>
      </c>
      <c r="AA51" s="416">
        <f t="shared" si="7"/>
        <v>0</v>
      </c>
      <c r="AB51" s="417">
        <f t="shared" si="8"/>
        <v>0</v>
      </c>
      <c r="AC51" s="414" t="s">
        <v>67</v>
      </c>
      <c r="AD51" s="414" t="s">
        <v>3475</v>
      </c>
      <c r="AE51" s="414" t="e">
        <f>+VLOOKUP($D51,'[12]Ramón Países '!$A:$E,4,0)</f>
        <v>#N/A</v>
      </c>
      <c r="AF51" s="414" t="s">
        <v>5693</v>
      </c>
      <c r="AG51" s="414" t="e">
        <f>+VLOOKUP($D51,'[12]Ramón Países '!$A:$E,5,0)</f>
        <v>#N/A</v>
      </c>
      <c r="AH51" s="414" t="s">
        <v>67</v>
      </c>
      <c r="AI51" s="414" t="s">
        <v>6183</v>
      </c>
      <c r="AJ51" s="414" t="s">
        <v>5698</v>
      </c>
      <c r="AK51" s="414" t="s">
        <v>5698</v>
      </c>
      <c r="AL51" s="414" t="s">
        <v>6886</v>
      </c>
      <c r="AM51" s="414" t="s">
        <v>6887</v>
      </c>
      <c r="AN51" s="414" t="s">
        <v>3320</v>
      </c>
      <c r="AO51" s="414" t="s">
        <v>6186</v>
      </c>
      <c r="AP51" s="414" t="s">
        <v>5698</v>
      </c>
      <c r="AQ51" s="414" t="s">
        <v>6888</v>
      </c>
      <c r="AR51" s="414" t="s">
        <v>6889</v>
      </c>
      <c r="AS51" s="414" t="s">
        <v>6890</v>
      </c>
      <c r="AT51" s="414" t="s">
        <v>733</v>
      </c>
      <c r="AU51" s="414" t="s">
        <v>733</v>
      </c>
      <c r="AV51" s="414" t="s">
        <v>733</v>
      </c>
      <c r="AW51" s="414" t="s">
        <v>3320</v>
      </c>
      <c r="AX51" s="414" t="s">
        <v>6891</v>
      </c>
      <c r="AY51" s="414" t="s">
        <v>733</v>
      </c>
      <c r="AZ51" s="414" t="s">
        <v>6892</v>
      </c>
      <c r="BA51" s="414" t="s">
        <v>6893</v>
      </c>
      <c r="BB51" s="414" t="s">
        <v>6894</v>
      </c>
      <c r="BC51" s="414" t="s">
        <v>6895</v>
      </c>
      <c r="BD51" s="414" t="s">
        <v>6896</v>
      </c>
      <c r="BE51" s="414" t="s">
        <v>6897</v>
      </c>
      <c r="BF51" s="415" t="s">
        <v>1214</v>
      </c>
      <c r="BG51" s="414" t="s">
        <v>3320</v>
      </c>
      <c r="BI51" s="414" t="s">
        <v>5833</v>
      </c>
      <c r="BJ51" s="414" t="s">
        <v>5833</v>
      </c>
      <c r="BK51" s="414" t="s">
        <v>6483</v>
      </c>
      <c r="BL51" s="414" t="s">
        <v>6898</v>
      </c>
      <c r="BM51" s="415">
        <v>115</v>
      </c>
      <c r="BN51" s="414" t="s">
        <v>5665</v>
      </c>
      <c r="BO51" s="418" t="s">
        <v>12755</v>
      </c>
      <c r="BP51" s="414">
        <v>18</v>
      </c>
      <c r="BQ51" s="414">
        <v>2028</v>
      </c>
      <c r="BR51" s="414">
        <v>70</v>
      </c>
      <c r="BS51" s="415">
        <v>70</v>
      </c>
      <c r="BT51" s="414" t="s">
        <v>5666</v>
      </c>
      <c r="BU51" s="414">
        <v>136445</v>
      </c>
      <c r="BV51" s="415">
        <v>223.3</v>
      </c>
      <c r="BW51" s="419">
        <v>0.36415525114155256</v>
      </c>
      <c r="BX51" s="442" t="s">
        <v>910</v>
      </c>
      <c r="BY51" s="414" t="s">
        <v>733</v>
      </c>
      <c r="BZ51" s="414" t="s">
        <v>910</v>
      </c>
      <c r="CA51" s="414">
        <v>36.4</v>
      </c>
      <c r="CB51" s="414" t="s">
        <v>733</v>
      </c>
      <c r="CC51" s="414">
        <v>660</v>
      </c>
      <c r="CD51" s="414" t="s">
        <v>5800</v>
      </c>
      <c r="CE51" s="414" t="s">
        <v>5668</v>
      </c>
      <c r="CF51" s="414" t="s">
        <v>3320</v>
      </c>
      <c r="CG51" s="414" t="s">
        <v>733</v>
      </c>
      <c r="CH51" s="414" t="s">
        <v>733</v>
      </c>
      <c r="CI51" s="414">
        <v>3189.99</v>
      </c>
      <c r="CJ51" s="414">
        <v>2969.99</v>
      </c>
      <c r="CK51" s="414" t="s">
        <v>6707</v>
      </c>
      <c r="CL51" s="414">
        <v>365</v>
      </c>
      <c r="CM51" s="414">
        <v>94.16</v>
      </c>
      <c r="CN51" s="414">
        <v>97</v>
      </c>
      <c r="CO51" s="414">
        <v>25</v>
      </c>
      <c r="CP51" s="414" t="s">
        <v>12756</v>
      </c>
      <c r="CQ51" s="414">
        <f t="shared" si="25"/>
        <v>2026</v>
      </c>
      <c r="CR51" s="414">
        <v>1.75</v>
      </c>
      <c r="CS51" s="414">
        <v>12</v>
      </c>
      <c r="CT51" s="414" t="s">
        <v>6896</v>
      </c>
      <c r="CU51" s="414">
        <v>4000000</v>
      </c>
      <c r="CV51" s="414" t="s">
        <v>3320</v>
      </c>
      <c r="CW51" s="414" t="s">
        <v>3320</v>
      </c>
      <c r="CX51" s="414" t="s">
        <v>3320</v>
      </c>
      <c r="CY51" s="414" t="s">
        <v>3320</v>
      </c>
      <c r="CZ51" s="414" t="s">
        <v>3320</v>
      </c>
      <c r="DA51" s="414" t="s">
        <v>3320</v>
      </c>
      <c r="DB51" s="414" t="s">
        <v>3320</v>
      </c>
      <c r="DC51" s="414" t="s">
        <v>3320</v>
      </c>
      <c r="DD51" s="414" t="s">
        <v>3320</v>
      </c>
      <c r="DE51" s="414" t="s">
        <v>3320</v>
      </c>
      <c r="DG51" s="414" t="s">
        <v>3320</v>
      </c>
      <c r="DH51" s="414" t="s">
        <v>3320</v>
      </c>
      <c r="DI51" s="414" t="s">
        <v>3320</v>
      </c>
      <c r="DJ51" s="414" t="s">
        <v>3320</v>
      </c>
      <c r="DK51" s="414" t="s">
        <v>3320</v>
      </c>
      <c r="DL51" s="414" t="s">
        <v>3320</v>
      </c>
      <c r="DM51" s="414" t="e">
        <f t="shared" si="26"/>
        <v>#VALUE!</v>
      </c>
      <c r="DN51" s="414" t="s">
        <v>3320</v>
      </c>
      <c r="DO51" s="414" t="s">
        <v>3320</v>
      </c>
      <c r="DP51" s="414" t="s">
        <v>3320</v>
      </c>
      <c r="DR51" s="414" t="s">
        <v>3320</v>
      </c>
      <c r="DS51" s="414" t="s">
        <v>3320</v>
      </c>
      <c r="DT51" s="414" t="s">
        <v>3320</v>
      </c>
      <c r="DU51" s="414" t="s">
        <v>3320</v>
      </c>
      <c r="DV51" s="414" t="s">
        <v>3320</v>
      </c>
      <c r="DW51" s="414" t="s">
        <v>3320</v>
      </c>
      <c r="DX51" s="414" t="s">
        <v>3320</v>
      </c>
      <c r="DY51" s="414" t="s">
        <v>3320</v>
      </c>
      <c r="DZ51" s="414" t="s">
        <v>3320</v>
      </c>
      <c r="EA51" s="414" t="s">
        <v>3320</v>
      </c>
      <c r="EB51" s="414" t="s">
        <v>3320</v>
      </c>
      <c r="EC51" s="414" t="s">
        <v>3320</v>
      </c>
      <c r="ED51" s="414" t="s">
        <v>3320</v>
      </c>
      <c r="EE51" s="414" t="s">
        <v>3320</v>
      </c>
      <c r="EF51" s="414" t="s">
        <v>3320</v>
      </c>
      <c r="EG51" s="414" t="s">
        <v>3320</v>
      </c>
      <c r="EH51" s="414" t="s">
        <v>3320</v>
      </c>
      <c r="EI51" s="414" t="s">
        <v>3320</v>
      </c>
      <c r="EJ51" s="414" t="s">
        <v>3320</v>
      </c>
      <c r="EK51" s="414" t="s">
        <v>3320</v>
      </c>
      <c r="EL51" s="414" t="s">
        <v>3320</v>
      </c>
      <c r="EM51" s="414" t="s">
        <v>3320</v>
      </c>
      <c r="EN51" s="414" t="s">
        <v>3320</v>
      </c>
      <c r="EO51" s="414" t="s">
        <v>3320</v>
      </c>
      <c r="EP51" s="414" t="s">
        <v>3320</v>
      </c>
      <c r="EQ51" s="414" t="s">
        <v>3320</v>
      </c>
      <c r="ER51" s="414" t="s">
        <v>3320</v>
      </c>
      <c r="ES51" s="414" t="s">
        <v>3320</v>
      </c>
      <c r="ET51" s="414" t="s">
        <v>3320</v>
      </c>
      <c r="EU51" s="414" t="s">
        <v>3320</v>
      </c>
      <c r="EV51" s="414" t="s">
        <v>3320</v>
      </c>
      <c r="EW51" s="414" t="s">
        <v>3320</v>
      </c>
      <c r="EX51" s="414" t="s">
        <v>3320</v>
      </c>
      <c r="EY51" s="414" t="s">
        <v>3320</v>
      </c>
      <c r="EZ51" s="414" t="s">
        <v>3320</v>
      </c>
      <c r="FA51" s="414" t="s">
        <v>3320</v>
      </c>
      <c r="FB51" s="414" t="s">
        <v>3320</v>
      </c>
      <c r="FC51" s="414" t="s">
        <v>3320</v>
      </c>
      <c r="FD51" s="414" t="s">
        <v>3320</v>
      </c>
      <c r="FE51" s="414" t="s">
        <v>3320</v>
      </c>
      <c r="FF51" s="414" t="s">
        <v>3320</v>
      </c>
      <c r="FG51" s="414" t="s">
        <v>3320</v>
      </c>
      <c r="FH51" s="414" t="s">
        <v>3320</v>
      </c>
      <c r="FI51" s="414" t="s">
        <v>3320</v>
      </c>
      <c r="FJ51" s="414" t="s">
        <v>3320</v>
      </c>
      <c r="FK51" s="414" t="s">
        <v>3320</v>
      </c>
      <c r="FL51" s="414" t="s">
        <v>3320</v>
      </c>
      <c r="FM51" s="414" t="s">
        <v>3320</v>
      </c>
      <c r="FN51" s="414" t="s">
        <v>3320</v>
      </c>
      <c r="FO51" s="421">
        <v>67304960</v>
      </c>
      <c r="FP51" s="421">
        <f t="shared" si="31"/>
        <v>67.304959999999994</v>
      </c>
      <c r="FQ51" s="414" t="s">
        <v>733</v>
      </c>
      <c r="FR51" s="414" t="s">
        <v>733</v>
      </c>
      <c r="FS51" s="414" t="s">
        <v>733</v>
      </c>
      <c r="FT51" s="414" t="s">
        <v>733</v>
      </c>
      <c r="FU51" s="414" t="s">
        <v>2240</v>
      </c>
      <c r="FV51" s="414" t="s">
        <v>6899</v>
      </c>
      <c r="FW51" s="414" t="s">
        <v>6900</v>
      </c>
      <c r="FX51" s="422" t="s">
        <v>6898</v>
      </c>
      <c r="FY51" s="423">
        <v>115</v>
      </c>
      <c r="FZ51" s="414" t="s">
        <v>6901</v>
      </c>
      <c r="GA51" s="421">
        <v>67304960</v>
      </c>
      <c r="GB51" s="421">
        <v>13200000</v>
      </c>
      <c r="GC51" s="421">
        <v>1062.74</v>
      </c>
      <c r="GD51" s="421">
        <v>371.32</v>
      </c>
      <c r="GE51" s="414" t="s">
        <v>6902</v>
      </c>
      <c r="GF51" s="414" t="s">
        <v>733</v>
      </c>
      <c r="GG51" s="414" t="s">
        <v>1214</v>
      </c>
      <c r="GH51" s="414" t="s">
        <v>6903</v>
      </c>
      <c r="GI51" s="414" t="s">
        <v>733</v>
      </c>
      <c r="GJ51" s="414" t="s">
        <v>1214</v>
      </c>
      <c r="GK51" s="414" t="s">
        <v>733</v>
      </c>
      <c r="GL51" s="414" t="s">
        <v>733</v>
      </c>
      <c r="GM51" s="414" t="s">
        <v>1214</v>
      </c>
      <c r="GN51" s="424" t="s">
        <v>5676</v>
      </c>
      <c r="GO51" s="414" t="s">
        <v>3320</v>
      </c>
      <c r="GP51" s="414" t="s">
        <v>733</v>
      </c>
      <c r="GQ51" s="414" t="s">
        <v>5721</v>
      </c>
      <c r="GR51" s="414" t="s">
        <v>733</v>
      </c>
      <c r="GS51" s="414" t="s">
        <v>5679</v>
      </c>
      <c r="GT51" s="414" t="s">
        <v>3320</v>
      </c>
      <c r="GU51" s="414" t="s">
        <v>3320</v>
      </c>
      <c r="GV51" s="414">
        <v>0.05</v>
      </c>
      <c r="GW51" s="414" t="s">
        <v>733</v>
      </c>
      <c r="GX51" s="414" t="s">
        <v>5948</v>
      </c>
      <c r="GY51" s="414" t="s">
        <v>6904</v>
      </c>
      <c r="GZ51" s="414" t="s">
        <v>733</v>
      </c>
      <c r="HA51" s="414" t="s">
        <v>3320</v>
      </c>
      <c r="HB51" s="414" t="s">
        <v>3320</v>
      </c>
      <c r="HC51" s="414" t="s">
        <v>3320</v>
      </c>
      <c r="HD51" s="414" t="s">
        <v>5683</v>
      </c>
      <c r="HE51" s="414" t="s">
        <v>5683</v>
      </c>
      <c r="HF51" s="414" t="s">
        <v>5952</v>
      </c>
      <c r="HG51" s="414" t="s">
        <v>733</v>
      </c>
      <c r="HH51" s="414" t="s">
        <v>1214</v>
      </c>
      <c r="HI51" s="414" t="s">
        <v>12757</v>
      </c>
      <c r="HJ51" s="414" t="s">
        <v>12758</v>
      </c>
      <c r="HK51" s="414" t="s">
        <v>5685</v>
      </c>
      <c r="HL51" s="414" t="s">
        <v>3320</v>
      </c>
      <c r="HM51" s="414" t="s">
        <v>3320</v>
      </c>
      <c r="HN51" s="414" t="s">
        <v>3320</v>
      </c>
      <c r="HO51" s="414" t="s">
        <v>3320</v>
      </c>
      <c r="HP51" s="414" t="s">
        <v>3320</v>
      </c>
      <c r="HQ51" s="414" t="s">
        <v>3320</v>
      </c>
      <c r="HR51" s="414" t="s">
        <v>3320</v>
      </c>
      <c r="HS51" s="414" t="s">
        <v>3320</v>
      </c>
      <c r="HT51" s="414" t="s">
        <v>3320</v>
      </c>
      <c r="HU51" s="414" t="s">
        <v>3320</v>
      </c>
      <c r="HV51" s="414" t="s">
        <v>3320</v>
      </c>
      <c r="HW51" s="414" t="s">
        <v>3320</v>
      </c>
      <c r="HX51" s="414" t="s">
        <v>3320</v>
      </c>
      <c r="HY51" s="414" t="s">
        <v>3320</v>
      </c>
      <c r="HZ51" s="414" t="s">
        <v>3320</v>
      </c>
      <c r="IA51" s="414" t="s">
        <v>3320</v>
      </c>
      <c r="IB51" s="414" t="s">
        <v>3320</v>
      </c>
      <c r="IC51" s="414" t="s">
        <v>3320</v>
      </c>
      <c r="ID51" s="414" t="s">
        <v>3320</v>
      </c>
      <c r="IE51" s="414" t="s">
        <v>3320</v>
      </c>
      <c r="IF51" s="414" t="s">
        <v>3320</v>
      </c>
      <c r="IG51" s="414" t="s">
        <v>3320</v>
      </c>
      <c r="IH51" s="414" t="s">
        <v>3320</v>
      </c>
      <c r="II51" s="414" t="s">
        <v>3320</v>
      </c>
      <c r="IJ51" s="414" t="s">
        <v>3320</v>
      </c>
      <c r="IK51" s="414" t="s">
        <v>3320</v>
      </c>
      <c r="IL51" s="414" t="s">
        <v>3320</v>
      </c>
      <c r="IM51" s="414" t="s">
        <v>3320</v>
      </c>
      <c r="IN51" s="414" t="s">
        <v>3320</v>
      </c>
      <c r="IO51" s="414" t="s">
        <v>3320</v>
      </c>
      <c r="IP51" s="414" t="s">
        <v>3320</v>
      </c>
      <c r="IQ51" s="414" t="s">
        <v>3320</v>
      </c>
      <c r="IR51" s="414" t="s">
        <v>3320</v>
      </c>
      <c r="IS51" s="414" t="s">
        <v>3320</v>
      </c>
      <c r="IT51" s="414" t="s">
        <v>3320</v>
      </c>
      <c r="IU51" s="414" t="s">
        <v>3320</v>
      </c>
      <c r="IV51" s="414" t="s">
        <v>3320</v>
      </c>
      <c r="IW51" s="414" t="s">
        <v>3320</v>
      </c>
      <c r="IX51" s="414" t="s">
        <v>93</v>
      </c>
      <c r="IY51" s="447">
        <v>46056</v>
      </c>
      <c r="IZ51" s="415" t="s">
        <v>910</v>
      </c>
      <c r="JB51" s="414" t="str">
        <f>IFERROR(VLOOKUP($E51,'[12]Resumen costos RNT id'!$D:$J,3,0),"")</f>
        <v/>
      </c>
      <c r="JC51" s="421" t="str">
        <f>IFERROR(VLOOKUP($E51,'[12]Resumen costos RNT id'!$D:$J,4,0),"")</f>
        <v/>
      </c>
      <c r="JD51" s="421" t="str">
        <f>IFERROR(VLOOKUP($E51,'[12]Resumen costos RNT id'!$D:$J,5,0),"")</f>
        <v/>
      </c>
      <c r="JE51" s="421" t="str">
        <f>IFERROR(VLOOKUP($E51,'[12]Resumen costos RNT id'!$D:$J,6,0),"")</f>
        <v/>
      </c>
      <c r="JF51" s="416" t="str">
        <f>IFERROR(VLOOKUP($E51,'[12]Resumen costos RNT id'!$D:$J,7,0),"")</f>
        <v/>
      </c>
      <c r="JG51" s="428" t="str">
        <f t="shared" si="10"/>
        <v/>
      </c>
      <c r="JH51" s="428" t="str">
        <f t="shared" si="11"/>
        <v/>
      </c>
      <c r="JI51" s="428" t="str">
        <f t="shared" si="11"/>
        <v/>
      </c>
      <c r="JJ51" s="428">
        <f t="shared" si="12"/>
        <v>0</v>
      </c>
      <c r="JK51" s="428">
        <f t="shared" si="13"/>
        <v>0</v>
      </c>
      <c r="JL51" s="414" t="s">
        <v>202</v>
      </c>
      <c r="JO51" s="414" t="s">
        <v>202</v>
      </c>
      <c r="JP51" s="414">
        <v>4</v>
      </c>
      <c r="JQ51" s="414">
        <f t="shared" si="28"/>
        <v>0</v>
      </c>
      <c r="JR51" s="429" t="str">
        <f>IFERROR(VLOOKUP($E51,'[13]Actualización de costos CENACE'!$A:$G,2,0),"")</f>
        <v/>
      </c>
      <c r="JS51" s="429" t="str">
        <f>IFERROR(VLOOKUP($E51,'[13]Actualización de costos CENACE'!$A:$G,3,0),"")</f>
        <v/>
      </c>
      <c r="JT51" s="429" t="str">
        <f>IFERROR(VLOOKUP($E51,'[13]Actualización de costos CENACE'!$A:$G,4,0),"")</f>
        <v/>
      </c>
      <c r="JU51" s="429" t="str">
        <f>IFERROR(VLOOKUP($E51,'[13]Actualización de costos CENACE'!$A:$G,5,0),"")</f>
        <v/>
      </c>
      <c r="JV51" s="429" t="str">
        <f>IFERROR(VLOOKUP($E51,'[13]Actualización de costos CENACE'!$A:$G,6,0),"")</f>
        <v/>
      </c>
      <c r="JW51" s="430" t="str">
        <f>IFERROR(VLOOKUP($E51,'[13]Din Costos CFE'!$J$7:$AG$150,JW$1,0),"")</f>
        <v/>
      </c>
      <c r="JX51" s="430" t="str">
        <f>IFERROR(VLOOKUP($E51,'[13]Din Costos CFE'!$J$7:$AG$150,JX$1,0),"")</f>
        <v/>
      </c>
      <c r="JY51" s="430" t="str">
        <f>IFERROR(VLOOKUP($E51,'[13]Din Costos CFE'!$J$7:$AG$150,JY$1,0),"")</f>
        <v/>
      </c>
      <c r="JZ51" s="430" t="str">
        <f>IFERROR(VLOOKUP($E51,'[13]Din Costos CFE'!$J$7:$AG$150,JZ$1,0),"")</f>
        <v/>
      </c>
      <c r="KA51" s="430" t="str">
        <f>IFERROR(VLOOKUP($E51,'[13]Din Costos CFE'!$J$7:$AG$150,KA$1,0),"")</f>
        <v/>
      </c>
      <c r="KB51" s="430" t="str">
        <f>IFERROR(VLOOKUP($E51,'[13]Din Costos CFE'!$J$7:$AG$150,KB$1,0),"")</f>
        <v/>
      </c>
      <c r="KC51" s="430" t="str">
        <f>IFERROR(VLOOKUP($E51,'[13]Din Costos CFE'!$J$7:$AG$150,KC$1,0),"")</f>
        <v/>
      </c>
      <c r="KD51" s="430" t="str">
        <f>IFERROR(VLOOKUP($E51,'[13]Din Costos CFE'!$J$7:$AG$150,KD$1,0),"")</f>
        <v/>
      </c>
      <c r="KE51" s="430" t="str">
        <f>IFERROR(VLOOKUP($E51,'[13]Din Costos CFE'!$J$7:$AG$150,KE$1,0),"")</f>
        <v/>
      </c>
      <c r="KF51" s="430" t="str">
        <f>IFERROR(VLOOKUP($E51,'[13]Din Costos CFE'!$J$7:$AG$150,KF$1,0),"")</f>
        <v/>
      </c>
      <c r="KG51" s="430" t="str">
        <f>IFERROR(VLOOKUP($E51,'[13]Din Costos CFE'!$J$7:$AG$150,KG$1,0),"")</f>
        <v/>
      </c>
      <c r="KH51" s="430" t="str">
        <f>IFERROR(VLOOKUP($E51,'[13]Din Costos CFE'!$J$7:$AG$150,KH$1,0),"")</f>
        <v/>
      </c>
      <c r="KI51" s="430" t="str">
        <f>IFERROR(VLOOKUP($E51,'[13]Din Costos CFE'!$J$7:$AG$150,KI$1,0),"")</f>
        <v/>
      </c>
      <c r="KJ51" s="430" t="str">
        <f>IFERROR(VLOOKUP($E51,'[13]Din Costos CFE'!$J$7:$AG$150,KJ$1,0),"")</f>
        <v/>
      </c>
      <c r="KK51" s="430" t="str">
        <f>IFERROR(VLOOKUP($E51,'[13]Din Costos CFE'!$J$7:$AG$150,KK$1,0),"")</f>
        <v/>
      </c>
      <c r="KL51" s="430" t="str">
        <f>IFERROR(VLOOKUP($E51,'[13]Din Costos CFE'!$J$7:$AG$150,KL$1,0),"")</f>
        <v/>
      </c>
      <c r="KM51" s="430" t="str">
        <f>IFERROR(VLOOKUP($E51,'[13]Din Costos CFE'!$J$7:$AG$150,KM$1,0),"")</f>
        <v/>
      </c>
      <c r="KN51" s="430" t="str">
        <f>IFERROR(VLOOKUP($E51,'[13]Din Costos CFE'!$J$7:$AG$150,KN$1,0),"")</f>
        <v/>
      </c>
      <c r="KO51" s="431">
        <f t="shared" si="15"/>
        <v>0</v>
      </c>
      <c r="KP51" s="431">
        <f t="shared" si="16"/>
        <v>0</v>
      </c>
      <c r="KQ51" s="431">
        <f t="shared" si="17"/>
        <v>0</v>
      </c>
      <c r="KR51" s="432" t="str">
        <f>IFERROR(VLOOKUP($E51,'[13]Din Costos CFE'!$A$6:$G$150,4,0),"")</f>
        <v/>
      </c>
      <c r="KS51" s="432" t="str">
        <f>IFERROR(VLOOKUP($E51,'[13]Din Costos CFE'!$A$6:$G$150,5,0),"")</f>
        <v/>
      </c>
      <c r="KT51" s="432" t="str">
        <f>IFERROR(VLOOKUP($E51,'[13]Din Costos CFE'!$A$6:$G$150,6,0),"")</f>
        <v/>
      </c>
      <c r="KU51" s="433" t="str">
        <f t="shared" si="18"/>
        <v/>
      </c>
      <c r="KV51" s="434" t="str">
        <f t="shared" si="19"/>
        <v/>
      </c>
      <c r="KW51" s="435" t="str">
        <f t="shared" si="20"/>
        <v/>
      </c>
      <c r="KX51" s="435"/>
      <c r="KY51" s="436" t="str">
        <f>IFERROR(VLOOKUP($E51,'[13]Detalle Costos CENACE'!$E:$IT,248,0),"")</f>
        <v/>
      </c>
      <c r="KZ51" s="414">
        <f t="shared" si="21"/>
        <v>70</v>
      </c>
      <c r="LA51" s="434" t="str">
        <f t="shared" si="22"/>
        <v/>
      </c>
      <c r="LB51" s="434" t="str">
        <f t="shared" si="23"/>
        <v/>
      </c>
      <c r="LC51" s="414">
        <f t="shared" si="24"/>
        <v>1</v>
      </c>
      <c r="LD51" s="429" t="str">
        <f>IFERROR(VLOOKUP($E51,'[13]Actualización de costos CENACE'!$A:$G,7,0),"")</f>
        <v/>
      </c>
      <c r="LE51" s="414" t="s">
        <v>6000</v>
      </c>
      <c r="LF51" s="414" t="s">
        <v>5777</v>
      </c>
    </row>
    <row r="52" spans="1:318" s="414" customFormat="1" ht="15" customHeight="1">
      <c r="A52" s="413" t="s">
        <v>5638</v>
      </c>
      <c r="B52" s="414">
        <v>357</v>
      </c>
      <c r="C52" s="414" t="s">
        <v>6905</v>
      </c>
      <c r="D52" s="414" t="s">
        <v>6906</v>
      </c>
      <c r="E52" s="414">
        <v>357</v>
      </c>
      <c r="F52" s="414">
        <v>81</v>
      </c>
      <c r="G52" s="414" t="s">
        <v>6907</v>
      </c>
      <c r="H52" s="414" t="s">
        <v>6908</v>
      </c>
      <c r="I52" s="415" t="s">
        <v>5782</v>
      </c>
      <c r="J52" s="415">
        <v>1</v>
      </c>
      <c r="K52" s="415" t="str">
        <f t="shared" si="27"/>
        <v>Sí</v>
      </c>
      <c r="L52" s="415"/>
      <c r="M52" s="415" t="str">
        <f t="shared" si="29"/>
        <v>3a</v>
      </c>
      <c r="N52" s="415"/>
      <c r="O52" s="415"/>
      <c r="P52" s="415"/>
      <c r="Q52" s="415">
        <v>1</v>
      </c>
      <c r="R52" s="415" t="str">
        <f t="shared" si="3"/>
        <v>Sí</v>
      </c>
      <c r="S52" s="415"/>
      <c r="T52" s="415"/>
      <c r="U52" s="415"/>
      <c r="V52" s="414" t="s">
        <v>6909</v>
      </c>
      <c r="W52" s="414" t="s">
        <v>5643</v>
      </c>
      <c r="X52" s="414">
        <f t="shared" si="30"/>
        <v>1</v>
      </c>
      <c r="Y52" s="414">
        <f t="shared" si="5"/>
        <v>455</v>
      </c>
      <c r="Z52" s="416" t="str">
        <f t="shared" si="6"/>
        <v/>
      </c>
      <c r="AA52" s="416">
        <f t="shared" si="7"/>
        <v>0</v>
      </c>
      <c r="AB52" s="417">
        <f t="shared" si="8"/>
        <v>0</v>
      </c>
      <c r="AC52" s="414" t="s">
        <v>6910</v>
      </c>
      <c r="AD52" s="414" t="s">
        <v>6911</v>
      </c>
      <c r="AE52" s="414" t="e">
        <f>+VLOOKUP($D52,'[12]Ramón Países '!$A:$E,4,0)</f>
        <v>#N/A</v>
      </c>
      <c r="AF52" s="414" t="s">
        <v>5646</v>
      </c>
      <c r="AG52" s="414" t="e">
        <f>+VLOOKUP($D52,'[12]Ramón Países '!$A:$E,5,0)</f>
        <v>#N/A</v>
      </c>
      <c r="AH52" s="414" t="s">
        <v>6910</v>
      </c>
      <c r="AI52" s="414" t="s">
        <v>6912</v>
      </c>
      <c r="AJ52" s="414" t="s">
        <v>6913</v>
      </c>
      <c r="AK52" s="414" t="s">
        <v>5698</v>
      </c>
      <c r="AL52" s="414" t="s">
        <v>6914</v>
      </c>
      <c r="AM52" s="414" t="s">
        <v>6915</v>
      </c>
      <c r="AN52" s="414" t="s">
        <v>3320</v>
      </c>
      <c r="AO52" s="414" t="s">
        <v>6916</v>
      </c>
      <c r="AP52" s="414" t="s">
        <v>5698</v>
      </c>
      <c r="AQ52" s="414" t="s">
        <v>6917</v>
      </c>
      <c r="AR52" s="414" t="s">
        <v>6918</v>
      </c>
      <c r="AS52" s="414" t="s">
        <v>6919</v>
      </c>
      <c r="AT52" s="414" t="s">
        <v>733</v>
      </c>
      <c r="AU52" s="414" t="s">
        <v>733</v>
      </c>
      <c r="AV52" s="414" t="s">
        <v>733</v>
      </c>
      <c r="AW52" s="414" t="s">
        <v>3320</v>
      </c>
      <c r="AX52" s="414" t="s">
        <v>6920</v>
      </c>
      <c r="AY52" s="414" t="s">
        <v>733</v>
      </c>
      <c r="AZ52" s="414" t="s">
        <v>6921</v>
      </c>
      <c r="BA52" s="414" t="s">
        <v>6922</v>
      </c>
      <c r="BB52" s="414" t="s">
        <v>6923</v>
      </c>
      <c r="BC52" s="414" t="s">
        <v>6908</v>
      </c>
      <c r="BD52" s="414" t="s">
        <v>6924</v>
      </c>
      <c r="BE52" s="414" t="s">
        <v>6925</v>
      </c>
      <c r="BF52" s="415" t="s">
        <v>1214</v>
      </c>
      <c r="BG52" s="414" t="s">
        <v>3320</v>
      </c>
      <c r="BI52" s="414" t="s">
        <v>2043</v>
      </c>
      <c r="BJ52" s="414" t="s">
        <v>2043</v>
      </c>
      <c r="BK52" s="414" t="s">
        <v>5934</v>
      </c>
      <c r="BL52" s="414" t="s">
        <v>6926</v>
      </c>
      <c r="BM52" s="415">
        <v>400</v>
      </c>
      <c r="BN52" s="414" t="s">
        <v>5936</v>
      </c>
      <c r="BO52" s="418" t="s">
        <v>12759</v>
      </c>
      <c r="BP52" s="414">
        <v>22</v>
      </c>
      <c r="BQ52" s="414">
        <v>2028</v>
      </c>
      <c r="BR52" s="414">
        <v>455</v>
      </c>
      <c r="BS52" s="415">
        <v>455</v>
      </c>
      <c r="BT52" s="414" t="s">
        <v>5666</v>
      </c>
      <c r="BU52" s="414">
        <v>780000</v>
      </c>
      <c r="BV52" s="415">
        <v>1076</v>
      </c>
      <c r="BW52" s="419">
        <v>0.26995835215013297</v>
      </c>
      <c r="BX52" s="420" t="s">
        <v>910</v>
      </c>
      <c r="BY52" s="414" t="s">
        <v>733</v>
      </c>
      <c r="CA52" s="414">
        <v>0.97</v>
      </c>
      <c r="CB52" s="414" t="s">
        <v>733</v>
      </c>
      <c r="CC52" s="414">
        <v>525</v>
      </c>
      <c r="CD52" s="414" t="s">
        <v>5713</v>
      </c>
      <c r="CE52" s="414" t="s">
        <v>5801</v>
      </c>
      <c r="CF52" s="414" t="s">
        <v>3320</v>
      </c>
      <c r="CG52" s="414" t="s">
        <v>1214</v>
      </c>
      <c r="CH52" s="414" t="s">
        <v>733</v>
      </c>
      <c r="CI52" s="414">
        <v>900</v>
      </c>
      <c r="CJ52" s="414">
        <v>800</v>
      </c>
      <c r="CK52" s="414" t="s">
        <v>6927</v>
      </c>
      <c r="CL52" s="414">
        <v>365</v>
      </c>
      <c r="CM52" s="414">
        <v>85</v>
      </c>
      <c r="CN52" s="414">
        <v>98</v>
      </c>
      <c r="CO52" s="414">
        <v>25</v>
      </c>
      <c r="CP52" s="414" t="s">
        <v>12760</v>
      </c>
      <c r="CQ52" s="414">
        <f t="shared" si="25"/>
        <v>2028</v>
      </c>
      <c r="CR52" s="414">
        <v>0.75</v>
      </c>
      <c r="CS52" s="414">
        <v>27</v>
      </c>
      <c r="CT52" s="414" t="s">
        <v>6928</v>
      </c>
      <c r="CU52" s="414">
        <v>135000000</v>
      </c>
      <c r="CV52" s="414" t="s">
        <v>3320</v>
      </c>
      <c r="CW52" s="414" t="s">
        <v>3320</v>
      </c>
      <c r="CX52" s="414" t="s">
        <v>3320</v>
      </c>
      <c r="CY52" s="414" t="s">
        <v>3320</v>
      </c>
      <c r="CZ52" s="414" t="s">
        <v>3320</v>
      </c>
      <c r="DA52" s="414" t="s">
        <v>3320</v>
      </c>
      <c r="DB52" s="414" t="s">
        <v>3320</v>
      </c>
      <c r="DC52" s="414" t="s">
        <v>3320</v>
      </c>
      <c r="DD52" s="414" t="s">
        <v>3320</v>
      </c>
      <c r="DE52" s="414" t="s">
        <v>3320</v>
      </c>
      <c r="DG52" s="414" t="s">
        <v>3320</v>
      </c>
      <c r="DH52" s="414" t="s">
        <v>3320</v>
      </c>
      <c r="DI52" s="414" t="s">
        <v>3320</v>
      </c>
      <c r="DJ52" s="414" t="s">
        <v>3320</v>
      </c>
      <c r="DK52" s="414" t="s">
        <v>3320</v>
      </c>
      <c r="DL52" s="414" t="s">
        <v>3320</v>
      </c>
      <c r="DM52" s="414" t="e">
        <f t="shared" si="26"/>
        <v>#VALUE!</v>
      </c>
      <c r="DN52" s="414" t="s">
        <v>3320</v>
      </c>
      <c r="DO52" s="414" t="s">
        <v>3320</v>
      </c>
      <c r="DP52" s="414" t="s">
        <v>3320</v>
      </c>
      <c r="DR52" s="414" t="s">
        <v>3320</v>
      </c>
      <c r="DS52" s="414" t="s">
        <v>3320</v>
      </c>
      <c r="DT52" s="414" t="s">
        <v>3320</v>
      </c>
      <c r="DU52" s="414" t="s">
        <v>3320</v>
      </c>
      <c r="DV52" s="414" t="s">
        <v>3320</v>
      </c>
      <c r="DW52" s="414" t="s">
        <v>3320</v>
      </c>
      <c r="DX52" s="414" t="s">
        <v>3320</v>
      </c>
      <c r="DY52" s="414" t="s">
        <v>3320</v>
      </c>
      <c r="DZ52" s="414" t="s">
        <v>3320</v>
      </c>
      <c r="EA52" s="414" t="s">
        <v>3320</v>
      </c>
      <c r="EB52" s="414" t="s">
        <v>3320</v>
      </c>
      <c r="EC52" s="414" t="s">
        <v>3320</v>
      </c>
      <c r="ED52" s="414" t="s">
        <v>3320</v>
      </c>
      <c r="EE52" s="414" t="s">
        <v>3320</v>
      </c>
      <c r="EF52" s="414" t="s">
        <v>3320</v>
      </c>
      <c r="EG52" s="414" t="s">
        <v>3320</v>
      </c>
      <c r="EH52" s="414" t="s">
        <v>3320</v>
      </c>
      <c r="EI52" s="414" t="s">
        <v>3320</v>
      </c>
      <c r="EJ52" s="414" t="s">
        <v>3320</v>
      </c>
      <c r="EK52" s="414" t="s">
        <v>3320</v>
      </c>
      <c r="EL52" s="414" t="s">
        <v>3320</v>
      </c>
      <c r="EM52" s="414" t="s">
        <v>3320</v>
      </c>
      <c r="EN52" s="414" t="s">
        <v>3320</v>
      </c>
      <c r="EO52" s="414" t="s">
        <v>3320</v>
      </c>
      <c r="EP52" s="414" t="s">
        <v>3320</v>
      </c>
      <c r="EQ52" s="414" t="s">
        <v>3320</v>
      </c>
      <c r="ER52" s="414" t="s">
        <v>3320</v>
      </c>
      <c r="ES52" s="414" t="s">
        <v>3320</v>
      </c>
      <c r="ET52" s="414" t="s">
        <v>3320</v>
      </c>
      <c r="EU52" s="414" t="s">
        <v>3320</v>
      </c>
      <c r="EV52" s="414" t="s">
        <v>3320</v>
      </c>
      <c r="EW52" s="414" t="s">
        <v>3320</v>
      </c>
      <c r="EX52" s="414" t="s">
        <v>3320</v>
      </c>
      <c r="EY52" s="414" t="s">
        <v>3320</v>
      </c>
      <c r="EZ52" s="414" t="s">
        <v>3320</v>
      </c>
      <c r="FA52" s="414" t="s">
        <v>3320</v>
      </c>
      <c r="FB52" s="414" t="s">
        <v>3320</v>
      </c>
      <c r="FC52" s="414" t="s">
        <v>3320</v>
      </c>
      <c r="FD52" s="414" t="s">
        <v>3320</v>
      </c>
      <c r="FE52" s="414" t="s">
        <v>3320</v>
      </c>
      <c r="FF52" s="414" t="s">
        <v>3320</v>
      </c>
      <c r="FG52" s="414" t="s">
        <v>3320</v>
      </c>
      <c r="FH52" s="414" t="s">
        <v>3320</v>
      </c>
      <c r="FI52" s="414" t="s">
        <v>3320</v>
      </c>
      <c r="FJ52" s="414" t="s">
        <v>3320</v>
      </c>
      <c r="FK52" s="414" t="s">
        <v>3320</v>
      </c>
      <c r="FL52" s="414" t="s">
        <v>3320</v>
      </c>
      <c r="FM52" s="414" t="s">
        <v>3320</v>
      </c>
      <c r="FN52" s="414" t="s">
        <v>3320</v>
      </c>
      <c r="FO52" s="421">
        <v>682500000</v>
      </c>
      <c r="FP52" s="421">
        <f t="shared" si="31"/>
        <v>682.5</v>
      </c>
      <c r="FQ52" s="414" t="s">
        <v>733</v>
      </c>
      <c r="FR52" s="414" t="s">
        <v>733</v>
      </c>
      <c r="FS52" s="414" t="s">
        <v>733</v>
      </c>
      <c r="FT52" s="414" t="s">
        <v>733</v>
      </c>
      <c r="FU52" s="414" t="s">
        <v>3816</v>
      </c>
      <c r="FV52" s="414" t="s">
        <v>6929</v>
      </c>
      <c r="FW52" s="414" t="s">
        <v>6930</v>
      </c>
      <c r="FX52" s="422" t="s">
        <v>6926</v>
      </c>
      <c r="FY52" s="423">
        <v>400</v>
      </c>
      <c r="FZ52" s="414" t="s">
        <v>6931</v>
      </c>
      <c r="GA52" s="421">
        <v>682500000</v>
      </c>
      <c r="GB52" s="421">
        <v>125000000</v>
      </c>
      <c r="GC52" s="421">
        <v>45000</v>
      </c>
      <c r="GD52" s="421">
        <v>6000</v>
      </c>
      <c r="GE52" s="414" t="s">
        <v>6932</v>
      </c>
      <c r="GF52" s="414" t="s">
        <v>733</v>
      </c>
      <c r="GG52" s="414" t="s">
        <v>733</v>
      </c>
      <c r="GH52" s="414" t="s">
        <v>6933</v>
      </c>
      <c r="GI52" s="414" t="s">
        <v>733</v>
      </c>
      <c r="GJ52" s="414" t="s">
        <v>1214</v>
      </c>
      <c r="GK52" s="414" t="s">
        <v>1214</v>
      </c>
      <c r="GL52" s="414" t="s">
        <v>733</v>
      </c>
      <c r="GM52" s="414" t="s">
        <v>733</v>
      </c>
      <c r="GN52" s="424" t="s">
        <v>5676</v>
      </c>
      <c r="GO52" s="414" t="s">
        <v>3320</v>
      </c>
      <c r="GP52" s="414" t="s">
        <v>733</v>
      </c>
      <c r="GQ52" s="414" t="s">
        <v>5721</v>
      </c>
      <c r="GR52" s="414" t="s">
        <v>1214</v>
      </c>
      <c r="GS52" s="414" t="s">
        <v>1214</v>
      </c>
      <c r="GT52" s="414" t="s">
        <v>3320</v>
      </c>
      <c r="GU52" s="414" t="s">
        <v>3320</v>
      </c>
      <c r="GV52" s="414">
        <v>0</v>
      </c>
      <c r="GW52" s="414" t="s">
        <v>1214</v>
      </c>
      <c r="GX52" s="414" t="s">
        <v>1214</v>
      </c>
      <c r="GY52" s="414" t="s">
        <v>3320</v>
      </c>
      <c r="GZ52" s="414" t="s">
        <v>1214</v>
      </c>
      <c r="HA52" s="414" t="s">
        <v>3320</v>
      </c>
      <c r="HB52" s="414" t="s">
        <v>6934</v>
      </c>
      <c r="HC52" s="414" t="s">
        <v>3320</v>
      </c>
      <c r="HD52" s="414" t="s">
        <v>3320</v>
      </c>
      <c r="HE52" s="414" t="s">
        <v>3320</v>
      </c>
      <c r="HF52" s="414" t="s">
        <v>3320</v>
      </c>
      <c r="HG52" s="414" t="s">
        <v>733</v>
      </c>
      <c r="HH52" s="414" t="s">
        <v>1214</v>
      </c>
      <c r="HI52" s="414" t="s">
        <v>12761</v>
      </c>
      <c r="HJ52" s="414" t="s">
        <v>12762</v>
      </c>
      <c r="HK52" s="414" t="s">
        <v>5685</v>
      </c>
      <c r="HL52" s="414" t="s">
        <v>3320</v>
      </c>
      <c r="HM52" s="414" t="s">
        <v>3320</v>
      </c>
      <c r="HN52" s="414" t="s">
        <v>3320</v>
      </c>
      <c r="HO52" s="414" t="s">
        <v>3320</v>
      </c>
      <c r="HP52" s="414" t="s">
        <v>3320</v>
      </c>
      <c r="HQ52" s="414" t="s">
        <v>3320</v>
      </c>
      <c r="HR52" s="414" t="s">
        <v>3320</v>
      </c>
      <c r="HS52" s="414" t="s">
        <v>3320</v>
      </c>
      <c r="HT52" s="414" t="s">
        <v>3320</v>
      </c>
      <c r="HU52" s="414" t="s">
        <v>3320</v>
      </c>
      <c r="HV52" s="414" t="s">
        <v>3320</v>
      </c>
      <c r="HW52" s="414" t="s">
        <v>3320</v>
      </c>
      <c r="HX52" s="414" t="s">
        <v>3320</v>
      </c>
      <c r="HY52" s="414" t="s">
        <v>3320</v>
      </c>
      <c r="HZ52" s="414" t="s">
        <v>3320</v>
      </c>
      <c r="IA52" s="414" t="s">
        <v>3320</v>
      </c>
      <c r="IB52" s="414" t="s">
        <v>3320</v>
      </c>
      <c r="IC52" s="414" t="s">
        <v>3320</v>
      </c>
      <c r="ID52" s="414" t="s">
        <v>3320</v>
      </c>
      <c r="IE52" s="414" t="s">
        <v>3320</v>
      </c>
      <c r="IF52" s="414" t="s">
        <v>3320</v>
      </c>
      <c r="IG52" s="414" t="s">
        <v>3320</v>
      </c>
      <c r="IH52" s="414" t="s">
        <v>3320</v>
      </c>
      <c r="II52" s="414" t="s">
        <v>3320</v>
      </c>
      <c r="IJ52" s="414" t="s">
        <v>3320</v>
      </c>
      <c r="IK52" s="414" t="s">
        <v>3320</v>
      </c>
      <c r="IL52" s="414" t="s">
        <v>3320</v>
      </c>
      <c r="IM52" s="414" t="s">
        <v>3320</v>
      </c>
      <c r="IN52" s="414" t="s">
        <v>3320</v>
      </c>
      <c r="IO52" s="414" t="s">
        <v>3320</v>
      </c>
      <c r="IP52" s="414" t="s">
        <v>3320</v>
      </c>
      <c r="IQ52" s="414" t="s">
        <v>3320</v>
      </c>
      <c r="IR52" s="414" t="s">
        <v>3320</v>
      </c>
      <c r="IS52" s="414" t="s">
        <v>3320</v>
      </c>
      <c r="IT52" s="414" t="s">
        <v>3320</v>
      </c>
      <c r="IU52" s="414" t="s">
        <v>3320</v>
      </c>
      <c r="IV52" s="414" t="s">
        <v>3320</v>
      </c>
      <c r="IW52" s="414" t="s">
        <v>3320</v>
      </c>
      <c r="IX52" s="414" t="s">
        <v>5773</v>
      </c>
      <c r="IY52" s="415" t="s">
        <v>5774</v>
      </c>
      <c r="IZ52" s="415" t="s">
        <v>5774</v>
      </c>
      <c r="JA52" s="414" t="s">
        <v>5775</v>
      </c>
      <c r="JB52" s="414" t="str">
        <f>IFERROR(VLOOKUP($E52,'[12]Resumen costos RNT id'!$D:$J,3,0),"")</f>
        <v/>
      </c>
      <c r="JC52" s="421" t="str">
        <f>IFERROR(VLOOKUP($E52,'[12]Resumen costos RNT id'!$D:$J,4,0),"")</f>
        <v/>
      </c>
      <c r="JD52" s="421" t="str">
        <f>IFERROR(VLOOKUP($E52,'[12]Resumen costos RNT id'!$D:$J,5,0),"")</f>
        <v/>
      </c>
      <c r="JE52" s="421" t="str">
        <f>IFERROR(VLOOKUP($E52,'[12]Resumen costos RNT id'!$D:$J,6,0),"")</f>
        <v/>
      </c>
      <c r="JF52" s="416" t="str">
        <f>IFERROR(VLOOKUP($E52,'[12]Resumen costos RNT id'!$D:$J,7,0),"")</f>
        <v/>
      </c>
      <c r="JG52" s="428" t="str">
        <f t="shared" si="10"/>
        <v/>
      </c>
      <c r="JH52" s="428" t="str">
        <f t="shared" si="11"/>
        <v/>
      </c>
      <c r="JI52" s="428" t="str">
        <f t="shared" si="11"/>
        <v/>
      </c>
      <c r="JJ52" s="428">
        <f t="shared" si="12"/>
        <v>0</v>
      </c>
      <c r="JK52" s="428">
        <f t="shared" si="13"/>
        <v>0</v>
      </c>
      <c r="JL52" s="414" t="s">
        <v>202</v>
      </c>
      <c r="JO52" s="414" t="s">
        <v>202</v>
      </c>
      <c r="JP52" s="414">
        <v>7</v>
      </c>
      <c r="JQ52" s="414">
        <f t="shared" si="28"/>
        <v>0</v>
      </c>
      <c r="JR52" s="429" t="str">
        <f>IFERROR(VLOOKUP($E52,'[13]Actualización de costos CENACE'!$A:$G,2,0),"")</f>
        <v/>
      </c>
      <c r="JS52" s="429" t="str">
        <f>IFERROR(VLOOKUP($E52,'[13]Actualización de costos CENACE'!$A:$G,3,0),"")</f>
        <v/>
      </c>
      <c r="JT52" s="429" t="str">
        <f>IFERROR(VLOOKUP($E52,'[13]Actualización de costos CENACE'!$A:$G,4,0),"")</f>
        <v/>
      </c>
      <c r="JU52" s="429" t="str">
        <f>IFERROR(VLOOKUP($E52,'[13]Actualización de costos CENACE'!$A:$G,5,0),"")</f>
        <v/>
      </c>
      <c r="JV52" s="429" t="str">
        <f>IFERROR(VLOOKUP($E52,'[13]Actualización de costos CENACE'!$A:$G,6,0),"")</f>
        <v/>
      </c>
      <c r="JW52" s="430" t="str">
        <f>IFERROR(VLOOKUP($E52,'[13]Din Costos CFE'!$J$7:$AG$150,JW$1,0),"")</f>
        <v/>
      </c>
      <c r="JX52" s="430" t="str">
        <f>IFERROR(VLOOKUP($E52,'[13]Din Costos CFE'!$J$7:$AG$150,JX$1,0),"")</f>
        <v/>
      </c>
      <c r="JY52" s="430" t="str">
        <f>IFERROR(VLOOKUP($E52,'[13]Din Costos CFE'!$J$7:$AG$150,JY$1,0),"")</f>
        <v/>
      </c>
      <c r="JZ52" s="430" t="str">
        <f>IFERROR(VLOOKUP($E52,'[13]Din Costos CFE'!$J$7:$AG$150,JZ$1,0),"")</f>
        <v/>
      </c>
      <c r="KA52" s="430" t="str">
        <f>IFERROR(VLOOKUP($E52,'[13]Din Costos CFE'!$J$7:$AG$150,KA$1,0),"")</f>
        <v/>
      </c>
      <c r="KB52" s="430" t="str">
        <f>IFERROR(VLOOKUP($E52,'[13]Din Costos CFE'!$J$7:$AG$150,KB$1,0),"")</f>
        <v/>
      </c>
      <c r="KC52" s="430" t="str">
        <f>IFERROR(VLOOKUP($E52,'[13]Din Costos CFE'!$J$7:$AG$150,KC$1,0),"")</f>
        <v/>
      </c>
      <c r="KD52" s="430" t="str">
        <f>IFERROR(VLOOKUP($E52,'[13]Din Costos CFE'!$J$7:$AG$150,KD$1,0),"")</f>
        <v/>
      </c>
      <c r="KE52" s="430" t="str">
        <f>IFERROR(VLOOKUP($E52,'[13]Din Costos CFE'!$J$7:$AG$150,KE$1,0),"")</f>
        <v/>
      </c>
      <c r="KF52" s="430" t="str">
        <f>IFERROR(VLOOKUP($E52,'[13]Din Costos CFE'!$J$7:$AG$150,KF$1,0),"")</f>
        <v/>
      </c>
      <c r="KG52" s="430" t="str">
        <f>IFERROR(VLOOKUP($E52,'[13]Din Costos CFE'!$J$7:$AG$150,KG$1,0),"")</f>
        <v/>
      </c>
      <c r="KH52" s="430" t="str">
        <f>IFERROR(VLOOKUP($E52,'[13]Din Costos CFE'!$J$7:$AG$150,KH$1,0),"")</f>
        <v/>
      </c>
      <c r="KI52" s="430" t="str">
        <f>IFERROR(VLOOKUP($E52,'[13]Din Costos CFE'!$J$7:$AG$150,KI$1,0),"")</f>
        <v/>
      </c>
      <c r="KJ52" s="430" t="str">
        <f>IFERROR(VLOOKUP($E52,'[13]Din Costos CFE'!$J$7:$AG$150,KJ$1,0),"")</f>
        <v/>
      </c>
      <c r="KK52" s="430" t="str">
        <f>IFERROR(VLOOKUP($E52,'[13]Din Costos CFE'!$J$7:$AG$150,KK$1,0),"")</f>
        <v/>
      </c>
      <c r="KL52" s="430" t="str">
        <f>IFERROR(VLOOKUP($E52,'[13]Din Costos CFE'!$J$7:$AG$150,KL$1,0),"")</f>
        <v/>
      </c>
      <c r="KM52" s="430" t="str">
        <f>IFERROR(VLOOKUP($E52,'[13]Din Costos CFE'!$J$7:$AG$150,KM$1,0),"")</f>
        <v/>
      </c>
      <c r="KN52" s="430" t="str">
        <f>IFERROR(VLOOKUP($E52,'[13]Din Costos CFE'!$J$7:$AG$150,KN$1,0),"")</f>
        <v/>
      </c>
      <c r="KO52" s="431">
        <f t="shared" si="15"/>
        <v>0</v>
      </c>
      <c r="KP52" s="431">
        <f t="shared" si="16"/>
        <v>0</v>
      </c>
      <c r="KQ52" s="431">
        <f t="shared" si="17"/>
        <v>0</v>
      </c>
      <c r="KR52" s="432" t="str">
        <f>IFERROR(VLOOKUP($E52,'[13]Din Costos CFE'!$A$6:$G$150,4,0),"")</f>
        <v/>
      </c>
      <c r="KS52" s="432" t="str">
        <f>IFERROR(VLOOKUP($E52,'[13]Din Costos CFE'!$A$6:$G$150,5,0),"")</f>
        <v/>
      </c>
      <c r="KT52" s="432" t="str">
        <f>IFERROR(VLOOKUP($E52,'[13]Din Costos CFE'!$A$6:$G$150,6,0),"")</f>
        <v/>
      </c>
      <c r="KU52" s="433" t="str">
        <f t="shared" si="18"/>
        <v/>
      </c>
      <c r="KV52" s="434" t="str">
        <f t="shared" si="19"/>
        <v/>
      </c>
      <c r="KW52" s="435" t="str">
        <f t="shared" si="20"/>
        <v/>
      </c>
      <c r="KX52" s="435"/>
      <c r="KY52" s="436" t="str">
        <f>IFERROR(VLOOKUP($E52,'[13]Detalle Costos CENACE'!$E:$IT,248,0),"")</f>
        <v/>
      </c>
      <c r="KZ52" s="414">
        <f t="shared" si="21"/>
        <v>455</v>
      </c>
      <c r="LA52" s="434" t="str">
        <f t="shared" si="22"/>
        <v/>
      </c>
      <c r="LB52" s="434" t="str">
        <f t="shared" si="23"/>
        <v/>
      </c>
      <c r="LC52" s="414">
        <f t="shared" si="24"/>
        <v>1</v>
      </c>
      <c r="LD52" s="429" t="str">
        <f>IFERROR(VLOOKUP($E52,'[13]Actualización de costos CENACE'!$A:$G,7,0),"")</f>
        <v/>
      </c>
    </row>
    <row r="53" spans="1:318" s="414" customFormat="1" ht="15" customHeight="1">
      <c r="A53" s="413" t="s">
        <v>5638</v>
      </c>
      <c r="B53" s="414">
        <v>393</v>
      </c>
      <c r="C53" s="414" t="s">
        <v>6935</v>
      </c>
      <c r="D53" s="414" t="s">
        <v>6936</v>
      </c>
      <c r="E53" s="414">
        <v>393</v>
      </c>
      <c r="F53" s="414">
        <v>35</v>
      </c>
      <c r="G53" s="414" t="s">
        <v>2391</v>
      </c>
      <c r="H53" s="414" t="s">
        <v>6937</v>
      </c>
      <c r="I53" s="415">
        <v>1</v>
      </c>
      <c r="J53" s="415"/>
      <c r="K53" s="415" t="str">
        <f t="shared" si="27"/>
        <v>Sí</v>
      </c>
      <c r="L53" s="415"/>
      <c r="M53" s="415">
        <f t="shared" si="29"/>
        <v>1</v>
      </c>
      <c r="N53" s="415">
        <v>1</v>
      </c>
      <c r="O53" s="415"/>
      <c r="P53" s="415"/>
      <c r="Q53" s="415">
        <v>1</v>
      </c>
      <c r="R53" s="415" t="str">
        <f t="shared" si="3"/>
        <v>Sí</v>
      </c>
      <c r="S53" s="415"/>
      <c r="T53" s="415"/>
      <c r="U53" s="415"/>
      <c r="V53" s="414" t="s">
        <v>61</v>
      </c>
      <c r="W53" s="414" t="s">
        <v>5916</v>
      </c>
      <c r="X53" s="414">
        <f t="shared" si="30"/>
        <v>1.5</v>
      </c>
      <c r="Y53" s="414">
        <f t="shared" si="5"/>
        <v>256.5</v>
      </c>
      <c r="Z53" s="416" t="str">
        <f t="shared" si="6"/>
        <v/>
      </c>
      <c r="AA53" s="416">
        <f t="shared" si="7"/>
        <v>0</v>
      </c>
      <c r="AB53" s="417">
        <f t="shared" si="8"/>
        <v>0</v>
      </c>
      <c r="AC53" s="414" t="s">
        <v>67</v>
      </c>
      <c r="AD53" s="414" t="s">
        <v>3475</v>
      </c>
      <c r="AE53" s="414" t="e">
        <f>+VLOOKUP($D53,'[12]Ramón Países '!$A:$E,4,0)</f>
        <v>#N/A</v>
      </c>
      <c r="AF53" s="414" t="s">
        <v>5693</v>
      </c>
      <c r="AG53" s="414" t="e">
        <f>+VLOOKUP($D53,'[12]Ramón Países '!$A:$E,5,0)</f>
        <v>#N/A</v>
      </c>
      <c r="AH53" s="414" t="s">
        <v>67</v>
      </c>
      <c r="AI53" s="414" t="s">
        <v>6183</v>
      </c>
      <c r="AJ53" s="414" t="s">
        <v>5698</v>
      </c>
      <c r="AK53" s="414" t="s">
        <v>5698</v>
      </c>
      <c r="AL53" s="414" t="s">
        <v>6938</v>
      </c>
      <c r="AM53" s="414" t="s">
        <v>6939</v>
      </c>
      <c r="AN53" s="414" t="s">
        <v>3320</v>
      </c>
      <c r="AO53" s="414" t="s">
        <v>6940</v>
      </c>
      <c r="AP53" s="414" t="s">
        <v>6941</v>
      </c>
      <c r="AQ53" s="414" t="s">
        <v>6942</v>
      </c>
      <c r="AR53" s="414" t="s">
        <v>6943</v>
      </c>
      <c r="AS53" s="414" t="s">
        <v>6944</v>
      </c>
      <c r="AT53" s="414" t="s">
        <v>733</v>
      </c>
      <c r="AU53" s="414" t="s">
        <v>733</v>
      </c>
      <c r="AV53" s="414" t="s">
        <v>733</v>
      </c>
      <c r="AW53" s="414" t="s">
        <v>3320</v>
      </c>
      <c r="AX53" s="414" t="s">
        <v>6945</v>
      </c>
      <c r="AY53" s="414" t="s">
        <v>733</v>
      </c>
      <c r="AZ53" s="414" t="s">
        <v>6946</v>
      </c>
      <c r="BA53" s="414" t="s">
        <v>6947</v>
      </c>
      <c r="BB53" s="414" t="s">
        <v>6894</v>
      </c>
      <c r="BC53" s="414" t="s">
        <v>6869</v>
      </c>
      <c r="BD53" s="414" t="s">
        <v>6948</v>
      </c>
      <c r="BE53" s="414" t="s">
        <v>6949</v>
      </c>
      <c r="BF53" s="415" t="s">
        <v>1214</v>
      </c>
      <c r="BG53" s="414" t="s">
        <v>3320</v>
      </c>
      <c r="BI53" s="414" t="s">
        <v>2043</v>
      </c>
      <c r="BJ53" s="414" t="s">
        <v>2043</v>
      </c>
      <c r="BK53" s="414" t="s">
        <v>3589</v>
      </c>
      <c r="BL53" s="414" t="s">
        <v>4301</v>
      </c>
      <c r="BM53" s="415">
        <v>138</v>
      </c>
      <c r="BN53" s="414" t="s">
        <v>6612</v>
      </c>
      <c r="BO53" s="418" t="s">
        <v>12656</v>
      </c>
      <c r="BP53" s="415">
        <v>24</v>
      </c>
      <c r="BQ53" s="414">
        <v>2029</v>
      </c>
      <c r="BR53" s="414">
        <v>171</v>
      </c>
      <c r="BS53" s="415">
        <v>171</v>
      </c>
      <c r="BT53" s="414" t="s">
        <v>5666</v>
      </c>
      <c r="BU53" s="414">
        <v>29</v>
      </c>
      <c r="BV53" s="415">
        <v>592.6</v>
      </c>
      <c r="BW53" s="419">
        <v>0.39560468904376617</v>
      </c>
      <c r="BX53" s="420" t="s">
        <v>910</v>
      </c>
      <c r="BY53" s="414" t="s">
        <v>733</v>
      </c>
      <c r="BZ53" s="414" t="s">
        <v>910</v>
      </c>
      <c r="CA53" s="414" t="s">
        <v>3320</v>
      </c>
      <c r="CB53" s="414" t="s">
        <v>3320</v>
      </c>
      <c r="CC53" s="414" t="s">
        <v>3320</v>
      </c>
      <c r="CD53" s="414" t="s">
        <v>3320</v>
      </c>
      <c r="CE53" s="414" t="s">
        <v>3320</v>
      </c>
      <c r="CF53" s="414" t="s">
        <v>3320</v>
      </c>
      <c r="CG53" s="414" t="s">
        <v>3320</v>
      </c>
      <c r="CH53" s="414" t="s">
        <v>3320</v>
      </c>
      <c r="CI53" s="414" t="s">
        <v>3320</v>
      </c>
      <c r="CJ53" s="414" t="s">
        <v>3320</v>
      </c>
      <c r="CL53" s="414" t="s">
        <v>3320</v>
      </c>
      <c r="CM53" s="414" t="s">
        <v>3320</v>
      </c>
      <c r="CN53" s="414" t="s">
        <v>3320</v>
      </c>
      <c r="CO53" s="414" t="s">
        <v>3320</v>
      </c>
      <c r="CP53" s="414" t="s">
        <v>3320</v>
      </c>
      <c r="CQ53" s="414" t="e">
        <f t="shared" si="25"/>
        <v>#VALUE!</v>
      </c>
      <c r="CR53" s="414" t="s">
        <v>3320</v>
      </c>
      <c r="CS53" s="414" t="s">
        <v>3320</v>
      </c>
      <c r="CT53" s="414" t="s">
        <v>3320</v>
      </c>
      <c r="CU53" s="414" t="s">
        <v>3320</v>
      </c>
      <c r="CV53" s="414">
        <v>5.9</v>
      </c>
      <c r="CW53" s="414">
        <v>7.6</v>
      </c>
      <c r="CX53" s="414" t="s">
        <v>733</v>
      </c>
      <c r="CY53" s="414" t="s">
        <v>5937</v>
      </c>
      <c r="CZ53" s="414">
        <v>40</v>
      </c>
      <c r="DA53" s="414" t="s">
        <v>733</v>
      </c>
      <c r="DB53" s="414" t="s">
        <v>733</v>
      </c>
      <c r="DC53" s="414" t="s">
        <v>733</v>
      </c>
      <c r="DD53" s="414">
        <v>3465.56</v>
      </c>
      <c r="DE53" s="414">
        <v>3109.8</v>
      </c>
      <c r="DF53" s="414" t="s">
        <v>6950</v>
      </c>
      <c r="DG53" s="414">
        <v>365</v>
      </c>
      <c r="DH53" s="414">
        <v>94.16</v>
      </c>
      <c r="DI53" s="414">
        <v>97</v>
      </c>
      <c r="DJ53" s="414">
        <v>20</v>
      </c>
      <c r="DK53" s="414" t="s">
        <v>12752</v>
      </c>
      <c r="DL53" s="414">
        <v>1.75</v>
      </c>
      <c r="DM53" s="414">
        <f t="shared" si="26"/>
        <v>2027</v>
      </c>
      <c r="DN53" s="414">
        <v>12</v>
      </c>
      <c r="DO53" s="414" t="s">
        <v>6951</v>
      </c>
      <c r="DP53" s="414">
        <v>15000000</v>
      </c>
      <c r="DR53" s="414" t="s">
        <v>3320</v>
      </c>
      <c r="DS53" s="414" t="s">
        <v>3320</v>
      </c>
      <c r="DT53" s="414" t="s">
        <v>3320</v>
      </c>
      <c r="DU53" s="414" t="s">
        <v>3320</v>
      </c>
      <c r="DV53" s="414" t="s">
        <v>3320</v>
      </c>
      <c r="DW53" s="414" t="s">
        <v>3320</v>
      </c>
      <c r="DX53" s="414" t="s">
        <v>3320</v>
      </c>
      <c r="DY53" s="414" t="s">
        <v>3320</v>
      </c>
      <c r="DZ53" s="414" t="s">
        <v>3320</v>
      </c>
      <c r="EA53" s="414" t="s">
        <v>3320</v>
      </c>
      <c r="EB53" s="414" t="s">
        <v>3320</v>
      </c>
      <c r="EC53" s="414" t="s">
        <v>3320</v>
      </c>
      <c r="ED53" s="414" t="s">
        <v>3320</v>
      </c>
      <c r="EE53" s="414" t="s">
        <v>3320</v>
      </c>
      <c r="EF53" s="414" t="s">
        <v>3320</v>
      </c>
      <c r="EG53" s="414" t="s">
        <v>3320</v>
      </c>
      <c r="EH53" s="414" t="s">
        <v>3320</v>
      </c>
      <c r="EI53" s="414" t="s">
        <v>3320</v>
      </c>
      <c r="EJ53" s="414" t="s">
        <v>3320</v>
      </c>
      <c r="EK53" s="414" t="s">
        <v>3320</v>
      </c>
      <c r="EL53" s="414" t="s">
        <v>3320</v>
      </c>
      <c r="EM53" s="414" t="s">
        <v>3320</v>
      </c>
      <c r="EN53" s="414" t="s">
        <v>3320</v>
      </c>
      <c r="EO53" s="414" t="s">
        <v>3320</v>
      </c>
      <c r="EP53" s="414" t="s">
        <v>3320</v>
      </c>
      <c r="EQ53" s="414" t="s">
        <v>3320</v>
      </c>
      <c r="ER53" s="414" t="s">
        <v>3320</v>
      </c>
      <c r="ES53" s="414" t="s">
        <v>3320</v>
      </c>
      <c r="ET53" s="414" t="s">
        <v>3320</v>
      </c>
      <c r="EU53" s="414" t="s">
        <v>3320</v>
      </c>
      <c r="EV53" s="414" t="s">
        <v>3320</v>
      </c>
      <c r="EW53" s="414" t="s">
        <v>3320</v>
      </c>
      <c r="EX53" s="414" t="s">
        <v>3320</v>
      </c>
      <c r="EY53" s="414" t="s">
        <v>3320</v>
      </c>
      <c r="EZ53" s="414" t="s">
        <v>3320</v>
      </c>
      <c r="FA53" s="414" t="s">
        <v>3320</v>
      </c>
      <c r="FB53" s="414" t="s">
        <v>3320</v>
      </c>
      <c r="FC53" s="414" t="s">
        <v>3320</v>
      </c>
      <c r="FD53" s="414" t="s">
        <v>3320</v>
      </c>
      <c r="FE53" s="414" t="s">
        <v>3320</v>
      </c>
      <c r="FF53" s="414" t="s">
        <v>3320</v>
      </c>
      <c r="FG53" s="414" t="s">
        <v>3320</v>
      </c>
      <c r="FH53" s="414" t="s">
        <v>3320</v>
      </c>
      <c r="FI53" s="414" t="s">
        <v>3320</v>
      </c>
      <c r="FJ53" s="414" t="s">
        <v>3320</v>
      </c>
      <c r="FK53" s="414" t="s">
        <v>3320</v>
      </c>
      <c r="FL53" s="414" t="s">
        <v>3320</v>
      </c>
      <c r="FM53" s="414" t="s">
        <v>3320</v>
      </c>
      <c r="FN53" s="414" t="s">
        <v>3320</v>
      </c>
      <c r="FO53" s="421">
        <v>411480934</v>
      </c>
      <c r="FP53" s="421">
        <f t="shared" si="31"/>
        <v>411.48093399999999</v>
      </c>
      <c r="FQ53" s="414" t="s">
        <v>733</v>
      </c>
      <c r="FR53" s="414" t="s">
        <v>733</v>
      </c>
      <c r="FS53" s="414" t="s">
        <v>733</v>
      </c>
      <c r="FT53" s="414" t="s">
        <v>733</v>
      </c>
      <c r="FU53" s="414" t="s">
        <v>66</v>
      </c>
      <c r="FV53" s="414" t="s">
        <v>6952</v>
      </c>
      <c r="FW53" s="414" t="s">
        <v>6953</v>
      </c>
      <c r="FX53" s="422" t="s">
        <v>4301</v>
      </c>
      <c r="FY53" s="423">
        <v>230</v>
      </c>
      <c r="FZ53" s="414" t="s">
        <v>6954</v>
      </c>
      <c r="GA53" s="421">
        <v>411480934</v>
      </c>
      <c r="GB53" s="421">
        <v>40800000</v>
      </c>
      <c r="GC53" s="421">
        <v>5035.12</v>
      </c>
      <c r="GD53" s="421">
        <v>848.75</v>
      </c>
      <c r="GE53" s="414" t="s">
        <v>6955</v>
      </c>
      <c r="GF53" s="414" t="s">
        <v>733</v>
      </c>
      <c r="GG53" s="414" t="s">
        <v>1214</v>
      </c>
      <c r="GH53" s="414" t="s">
        <v>6956</v>
      </c>
      <c r="GI53" s="414" t="s">
        <v>733</v>
      </c>
      <c r="GJ53" s="414" t="s">
        <v>1214</v>
      </c>
      <c r="GK53" s="414" t="s">
        <v>733</v>
      </c>
      <c r="GL53" s="414" t="s">
        <v>733</v>
      </c>
      <c r="GM53" s="414" t="s">
        <v>1214</v>
      </c>
      <c r="GN53" s="424" t="s">
        <v>5676</v>
      </c>
      <c r="GO53" s="414" t="s">
        <v>3320</v>
      </c>
      <c r="GP53" s="414" t="s">
        <v>733</v>
      </c>
      <c r="GQ53" s="414" t="s">
        <v>5872</v>
      </c>
      <c r="GR53" s="414" t="s">
        <v>733</v>
      </c>
      <c r="GS53" s="414" t="s">
        <v>5946</v>
      </c>
      <c r="GT53" s="414" t="s">
        <v>6957</v>
      </c>
      <c r="GU53" s="414" t="s">
        <v>3320</v>
      </c>
      <c r="GV53" s="414">
        <v>0.5</v>
      </c>
      <c r="GW53" s="414" t="s">
        <v>733</v>
      </c>
      <c r="GX53" s="414" t="s">
        <v>5948</v>
      </c>
      <c r="GY53" s="414" t="s">
        <v>6958</v>
      </c>
      <c r="GZ53" s="414" t="s">
        <v>733</v>
      </c>
      <c r="HA53" s="414" t="s">
        <v>3320</v>
      </c>
      <c r="HB53" s="414" t="s">
        <v>6959</v>
      </c>
      <c r="HC53" s="414" t="s">
        <v>3320</v>
      </c>
      <c r="HD53" s="414" t="s">
        <v>5683</v>
      </c>
      <c r="HE53" s="414" t="s">
        <v>5683</v>
      </c>
      <c r="HF53" s="414" t="s">
        <v>5683</v>
      </c>
      <c r="HG53" s="414" t="s">
        <v>733</v>
      </c>
      <c r="HH53" s="414" t="s">
        <v>1214</v>
      </c>
      <c r="HI53" s="414" t="s">
        <v>12763</v>
      </c>
      <c r="HJ53" s="414" t="s">
        <v>12764</v>
      </c>
      <c r="HK53" s="414" t="s">
        <v>5685</v>
      </c>
      <c r="HL53" s="414" t="s">
        <v>3320</v>
      </c>
      <c r="HM53" s="414" t="s">
        <v>3320</v>
      </c>
      <c r="HN53" s="414" t="s">
        <v>3320</v>
      </c>
      <c r="HO53" s="414" t="s">
        <v>3320</v>
      </c>
      <c r="HP53" s="414" t="s">
        <v>3320</v>
      </c>
      <c r="HQ53" s="414" t="s">
        <v>3320</v>
      </c>
      <c r="HR53" s="414" t="s">
        <v>3320</v>
      </c>
      <c r="HS53" s="414" t="s">
        <v>3320</v>
      </c>
      <c r="HT53" s="414" t="s">
        <v>3320</v>
      </c>
      <c r="HU53" s="414" t="s">
        <v>3320</v>
      </c>
      <c r="HV53" s="414" t="s">
        <v>3320</v>
      </c>
      <c r="HW53" s="414" t="s">
        <v>3320</v>
      </c>
      <c r="HX53" s="414" t="s">
        <v>3320</v>
      </c>
      <c r="HY53" s="414" t="s">
        <v>3320</v>
      </c>
      <c r="HZ53" s="414" t="s">
        <v>3320</v>
      </c>
      <c r="IA53" s="414" t="s">
        <v>3320</v>
      </c>
      <c r="IB53" s="414" t="s">
        <v>3320</v>
      </c>
      <c r="IC53" s="414" t="s">
        <v>3320</v>
      </c>
      <c r="ID53" s="414" t="s">
        <v>3320</v>
      </c>
      <c r="IE53" s="414" t="s">
        <v>3320</v>
      </c>
      <c r="IF53" s="414" t="s">
        <v>3320</v>
      </c>
      <c r="IG53" s="414" t="s">
        <v>3320</v>
      </c>
      <c r="IH53" s="414" t="s">
        <v>3320</v>
      </c>
      <c r="II53" s="414" t="s">
        <v>3320</v>
      </c>
      <c r="IJ53" s="414" t="s">
        <v>3320</v>
      </c>
      <c r="IK53" s="414" t="s">
        <v>3320</v>
      </c>
      <c r="IL53" s="414" t="s">
        <v>3320</v>
      </c>
      <c r="IM53" s="414" t="s">
        <v>3320</v>
      </c>
      <c r="IN53" s="414" t="s">
        <v>3320</v>
      </c>
      <c r="IO53" s="414" t="s">
        <v>3320</v>
      </c>
      <c r="IP53" s="414" t="s">
        <v>3320</v>
      </c>
      <c r="IQ53" s="414" t="s">
        <v>3320</v>
      </c>
      <c r="IR53" s="414" t="s">
        <v>3320</v>
      </c>
      <c r="IS53" s="414" t="s">
        <v>3320</v>
      </c>
      <c r="IT53" s="414" t="s">
        <v>3320</v>
      </c>
      <c r="IU53" s="414" t="s">
        <v>3320</v>
      </c>
      <c r="IV53" s="414" t="s">
        <v>3320</v>
      </c>
      <c r="IW53" s="414" t="s">
        <v>3320</v>
      </c>
      <c r="IX53" s="414" t="s">
        <v>287</v>
      </c>
      <c r="IY53" s="447">
        <v>46080</v>
      </c>
      <c r="IZ53" s="415" t="s">
        <v>733</v>
      </c>
      <c r="JA53" s="414" t="s">
        <v>6961</v>
      </c>
      <c r="JB53" s="414" t="str">
        <f>IFERROR(VLOOKUP($E53,'[12]Resumen costos RNT id'!$D:$J,3,0),"")</f>
        <v/>
      </c>
      <c r="JC53" s="421" t="str">
        <f>IFERROR(VLOOKUP($E53,'[12]Resumen costos RNT id'!$D:$J,4,0),"")</f>
        <v/>
      </c>
      <c r="JD53" s="421" t="str">
        <f>IFERROR(VLOOKUP($E53,'[12]Resumen costos RNT id'!$D:$J,5,0),"")</f>
        <v/>
      </c>
      <c r="JE53" s="421" t="str">
        <f>IFERROR(VLOOKUP($E53,'[12]Resumen costos RNT id'!$D:$J,6,0),"")</f>
        <v/>
      </c>
      <c r="JF53" s="416" t="str">
        <f>IFERROR(VLOOKUP($E53,'[12]Resumen costos RNT id'!$D:$J,7,0),"")</f>
        <v/>
      </c>
      <c r="JG53" s="428" t="str">
        <f t="shared" si="10"/>
        <v/>
      </c>
      <c r="JH53" s="428" t="str">
        <f t="shared" si="11"/>
        <v/>
      </c>
      <c r="JI53" s="428" t="str">
        <f t="shared" si="11"/>
        <v/>
      </c>
      <c r="JJ53" s="428">
        <f t="shared" si="12"/>
        <v>0</v>
      </c>
      <c r="JK53" s="428">
        <f t="shared" si="13"/>
        <v>0</v>
      </c>
      <c r="JL53" s="414" t="s">
        <v>202</v>
      </c>
      <c r="JO53" s="414" t="s">
        <v>202</v>
      </c>
      <c r="JP53" s="414">
        <v>2</v>
      </c>
      <c r="JQ53" s="414">
        <f t="shared" si="28"/>
        <v>0</v>
      </c>
      <c r="JR53" s="429" t="str">
        <f>IFERROR(VLOOKUP($E53,'[13]Actualización de costos CENACE'!$A:$G,2,0),"")</f>
        <v/>
      </c>
      <c r="JS53" s="429" t="str">
        <f>IFERROR(VLOOKUP($E53,'[13]Actualización de costos CENACE'!$A:$G,3,0),"")</f>
        <v/>
      </c>
      <c r="JT53" s="429" t="str">
        <f>IFERROR(VLOOKUP($E53,'[13]Actualización de costos CENACE'!$A:$G,4,0),"")</f>
        <v/>
      </c>
      <c r="JU53" s="429" t="str">
        <f>IFERROR(VLOOKUP($E53,'[13]Actualización de costos CENACE'!$A:$G,5,0),"")</f>
        <v/>
      </c>
      <c r="JV53" s="429" t="str">
        <f>IFERROR(VLOOKUP($E53,'[13]Actualización de costos CENACE'!$A:$G,6,0),"")</f>
        <v/>
      </c>
      <c r="JW53" s="430" t="str">
        <f>IFERROR(VLOOKUP($E53,'[13]Din Costos CFE'!$J$7:$AG$150,JW$1,0),"")</f>
        <v/>
      </c>
      <c r="JX53" s="430" t="str">
        <f>IFERROR(VLOOKUP($E53,'[13]Din Costos CFE'!$J$7:$AG$150,JX$1,0),"")</f>
        <v/>
      </c>
      <c r="JY53" s="430" t="str">
        <f>IFERROR(VLOOKUP($E53,'[13]Din Costos CFE'!$J$7:$AG$150,JY$1,0),"")</f>
        <v/>
      </c>
      <c r="JZ53" s="430" t="str">
        <f>IFERROR(VLOOKUP($E53,'[13]Din Costos CFE'!$J$7:$AG$150,JZ$1,0),"")</f>
        <v/>
      </c>
      <c r="KA53" s="430" t="str">
        <f>IFERROR(VLOOKUP($E53,'[13]Din Costos CFE'!$J$7:$AG$150,KA$1,0),"")</f>
        <v/>
      </c>
      <c r="KB53" s="430" t="str">
        <f>IFERROR(VLOOKUP($E53,'[13]Din Costos CFE'!$J$7:$AG$150,KB$1,0),"")</f>
        <v/>
      </c>
      <c r="KC53" s="430" t="str">
        <f>IFERROR(VLOOKUP($E53,'[13]Din Costos CFE'!$J$7:$AG$150,KC$1,0),"")</f>
        <v/>
      </c>
      <c r="KD53" s="430" t="str">
        <f>IFERROR(VLOOKUP($E53,'[13]Din Costos CFE'!$J$7:$AG$150,KD$1,0),"")</f>
        <v/>
      </c>
      <c r="KE53" s="430" t="str">
        <f>IFERROR(VLOOKUP($E53,'[13]Din Costos CFE'!$J$7:$AG$150,KE$1,0),"")</f>
        <v/>
      </c>
      <c r="KF53" s="430" t="str">
        <f>IFERROR(VLOOKUP($E53,'[13]Din Costos CFE'!$J$7:$AG$150,KF$1,0),"")</f>
        <v/>
      </c>
      <c r="KG53" s="430" t="str">
        <f>IFERROR(VLOOKUP($E53,'[13]Din Costos CFE'!$J$7:$AG$150,KG$1,0),"")</f>
        <v/>
      </c>
      <c r="KH53" s="430" t="str">
        <f>IFERROR(VLOOKUP($E53,'[13]Din Costos CFE'!$J$7:$AG$150,KH$1,0),"")</f>
        <v/>
      </c>
      <c r="KI53" s="430" t="str">
        <f>IFERROR(VLOOKUP($E53,'[13]Din Costos CFE'!$J$7:$AG$150,KI$1,0),"")</f>
        <v/>
      </c>
      <c r="KJ53" s="430" t="str">
        <f>IFERROR(VLOOKUP($E53,'[13]Din Costos CFE'!$J$7:$AG$150,KJ$1,0),"")</f>
        <v/>
      </c>
      <c r="KK53" s="430" t="str">
        <f>IFERROR(VLOOKUP($E53,'[13]Din Costos CFE'!$J$7:$AG$150,KK$1,0),"")</f>
        <v/>
      </c>
      <c r="KL53" s="430" t="str">
        <f>IFERROR(VLOOKUP($E53,'[13]Din Costos CFE'!$J$7:$AG$150,KL$1,0),"")</f>
        <v/>
      </c>
      <c r="KM53" s="430" t="str">
        <f>IFERROR(VLOOKUP($E53,'[13]Din Costos CFE'!$J$7:$AG$150,KM$1,0),"")</f>
        <v/>
      </c>
      <c r="KN53" s="430" t="str">
        <f>IFERROR(VLOOKUP($E53,'[13]Din Costos CFE'!$J$7:$AG$150,KN$1,0),"")</f>
        <v/>
      </c>
      <c r="KO53" s="431">
        <f t="shared" si="15"/>
        <v>0</v>
      </c>
      <c r="KP53" s="431">
        <f t="shared" si="16"/>
        <v>0</v>
      </c>
      <c r="KQ53" s="431">
        <f t="shared" si="17"/>
        <v>0</v>
      </c>
      <c r="KR53" s="432" t="str">
        <f>IFERROR(VLOOKUP($E53,'[13]Din Costos CFE'!$A$6:$G$150,4,0),"")</f>
        <v/>
      </c>
      <c r="KS53" s="432" t="str">
        <f>IFERROR(VLOOKUP($E53,'[13]Din Costos CFE'!$A$6:$G$150,5,0),"")</f>
        <v/>
      </c>
      <c r="KT53" s="432" t="str">
        <f>IFERROR(VLOOKUP($E53,'[13]Din Costos CFE'!$A$6:$G$150,6,0),"")</f>
        <v/>
      </c>
      <c r="KU53" s="433" t="str">
        <f t="shared" si="18"/>
        <v/>
      </c>
      <c r="KV53" s="434" t="str">
        <f t="shared" si="19"/>
        <v/>
      </c>
      <c r="KW53" s="435" t="str">
        <f t="shared" si="20"/>
        <v/>
      </c>
      <c r="KX53" s="435"/>
      <c r="KY53" s="436" t="str">
        <f>IFERROR(VLOOKUP($E53,'[13]Detalle Costos CENACE'!$E:$IT,248,0),"")</f>
        <v/>
      </c>
      <c r="KZ53" s="414">
        <f t="shared" si="21"/>
        <v>256.5</v>
      </c>
      <c r="LA53" s="434" t="str">
        <f t="shared" si="22"/>
        <v/>
      </c>
      <c r="LB53" s="434" t="str">
        <f t="shared" si="23"/>
        <v/>
      </c>
      <c r="LC53" s="414">
        <f t="shared" si="24"/>
        <v>1</v>
      </c>
      <c r="LD53" s="429" t="str">
        <f>IFERROR(VLOOKUP($E53,'[13]Actualización de costos CENACE'!$A:$G,7,0),"")</f>
        <v/>
      </c>
    </row>
    <row r="54" spans="1:318" s="414" customFormat="1" ht="15" customHeight="1">
      <c r="A54" s="413" t="s">
        <v>5638</v>
      </c>
      <c r="B54" s="414">
        <v>377</v>
      </c>
      <c r="C54" s="414" t="s">
        <v>6962</v>
      </c>
      <c r="D54" s="414" t="s">
        <v>6963</v>
      </c>
      <c r="E54" s="414">
        <v>377</v>
      </c>
      <c r="F54" s="414">
        <v>36</v>
      </c>
      <c r="G54" s="414" t="s">
        <v>2399</v>
      </c>
      <c r="H54" s="414" t="s">
        <v>6964</v>
      </c>
      <c r="I54" s="415">
        <v>1</v>
      </c>
      <c r="J54" s="415"/>
      <c r="K54" s="415" t="str">
        <f t="shared" si="27"/>
        <v>Sí</v>
      </c>
      <c r="L54" s="415"/>
      <c r="M54" s="415">
        <f t="shared" si="29"/>
        <v>1</v>
      </c>
      <c r="N54" s="415"/>
      <c r="O54" s="415"/>
      <c r="P54" s="415"/>
      <c r="Q54" s="415">
        <v>1</v>
      </c>
      <c r="R54" s="415" t="str">
        <f t="shared" si="3"/>
        <v>Sí</v>
      </c>
      <c r="S54" s="415"/>
      <c r="T54" s="415"/>
      <c r="U54" s="415"/>
      <c r="V54" s="414" t="s">
        <v>98</v>
      </c>
      <c r="W54" s="414" t="s">
        <v>5916</v>
      </c>
      <c r="X54" s="414">
        <f t="shared" si="30"/>
        <v>1.5</v>
      </c>
      <c r="Y54" s="414">
        <f t="shared" si="5"/>
        <v>175.5</v>
      </c>
      <c r="Z54" s="416" t="str">
        <f t="shared" si="6"/>
        <v/>
      </c>
      <c r="AA54" s="416">
        <f t="shared" si="7"/>
        <v>0</v>
      </c>
      <c r="AB54" s="417">
        <f t="shared" si="8"/>
        <v>0</v>
      </c>
      <c r="AC54" s="414" t="s">
        <v>67</v>
      </c>
      <c r="AD54" s="414" t="s">
        <v>3475</v>
      </c>
      <c r="AE54" s="414" t="e">
        <f>+VLOOKUP($D54,'[12]Ramón Países '!$A:$E,4,0)</f>
        <v>#N/A</v>
      </c>
      <c r="AF54" s="414" t="s">
        <v>5693</v>
      </c>
      <c r="AG54" s="414" t="e">
        <f>+VLOOKUP($D54,'[12]Ramón Países '!$A:$E,5,0)</f>
        <v>#N/A</v>
      </c>
      <c r="AH54" s="414" t="s">
        <v>67</v>
      </c>
      <c r="AI54" s="414" t="s">
        <v>6183</v>
      </c>
      <c r="AJ54" s="414" t="s">
        <v>6965</v>
      </c>
      <c r="AK54" s="414" t="s">
        <v>5698</v>
      </c>
      <c r="AL54" s="414" t="s">
        <v>6184</v>
      </c>
      <c r="AM54" s="414" t="s">
        <v>6887</v>
      </c>
      <c r="AN54" s="414" t="s">
        <v>3320</v>
      </c>
      <c r="AO54" s="414" t="s">
        <v>6966</v>
      </c>
      <c r="AP54" s="414" t="s">
        <v>6967</v>
      </c>
      <c r="AQ54" s="414" t="s">
        <v>6968</v>
      </c>
      <c r="AR54" s="414" t="s">
        <v>6969</v>
      </c>
      <c r="AS54" s="414" t="s">
        <v>6944</v>
      </c>
      <c r="AT54" s="414" t="s">
        <v>733</v>
      </c>
      <c r="AU54" s="414" t="s">
        <v>733</v>
      </c>
      <c r="AV54" s="414" t="s">
        <v>733</v>
      </c>
      <c r="AW54" s="414" t="s">
        <v>3320</v>
      </c>
      <c r="AX54" s="414" t="s">
        <v>6945</v>
      </c>
      <c r="AY54" s="414" t="s">
        <v>733</v>
      </c>
      <c r="AZ54" s="414" t="s">
        <v>6970</v>
      </c>
      <c r="BA54" s="414" t="s">
        <v>6192</v>
      </c>
      <c r="BB54" s="414" t="s">
        <v>6193</v>
      </c>
      <c r="BC54" s="414" t="s">
        <v>6971</v>
      </c>
      <c r="BD54" s="414" t="s">
        <v>6972</v>
      </c>
      <c r="BE54" s="414" t="s">
        <v>6973</v>
      </c>
      <c r="BF54" s="415" t="s">
        <v>1214</v>
      </c>
      <c r="BG54" s="414" t="s">
        <v>3320</v>
      </c>
      <c r="BI54" s="414" t="s">
        <v>2043</v>
      </c>
      <c r="BJ54" s="414" t="s">
        <v>2043</v>
      </c>
      <c r="BK54" s="414" t="s">
        <v>3589</v>
      </c>
      <c r="BL54" s="414" t="s">
        <v>4300</v>
      </c>
      <c r="BM54" s="415">
        <v>230</v>
      </c>
      <c r="BN54" s="414" t="s">
        <v>5712</v>
      </c>
      <c r="BO54" s="418" t="s">
        <v>12707</v>
      </c>
      <c r="BP54" s="415">
        <v>24</v>
      </c>
      <c r="BQ54" s="414">
        <v>2028</v>
      </c>
      <c r="BR54" s="414">
        <v>175</v>
      </c>
      <c r="BS54" s="415">
        <v>117</v>
      </c>
      <c r="BT54" s="414" t="s">
        <v>5666</v>
      </c>
      <c r="BU54" s="414">
        <v>30</v>
      </c>
      <c r="BV54" s="415">
        <v>646.92999999999995</v>
      </c>
      <c r="BW54" s="419">
        <v>0.42200260926288319</v>
      </c>
      <c r="BX54" s="420" t="s">
        <v>910</v>
      </c>
      <c r="BY54" s="414" t="s">
        <v>733</v>
      </c>
      <c r="BZ54" s="414" t="s">
        <v>910</v>
      </c>
      <c r="CA54" s="414" t="s">
        <v>3320</v>
      </c>
      <c r="CB54" s="414" t="s">
        <v>3320</v>
      </c>
      <c r="CC54" s="414" t="s">
        <v>3320</v>
      </c>
      <c r="CD54" s="414" t="s">
        <v>3320</v>
      </c>
      <c r="CE54" s="414" t="s">
        <v>3320</v>
      </c>
      <c r="CF54" s="414" t="s">
        <v>3320</v>
      </c>
      <c r="CG54" s="414" t="s">
        <v>3320</v>
      </c>
      <c r="CH54" s="414" t="s">
        <v>3320</v>
      </c>
      <c r="CI54" s="414" t="s">
        <v>3320</v>
      </c>
      <c r="CJ54" s="414" t="s">
        <v>3320</v>
      </c>
      <c r="CL54" s="414" t="s">
        <v>3320</v>
      </c>
      <c r="CM54" s="414" t="s">
        <v>3320</v>
      </c>
      <c r="CN54" s="414" t="s">
        <v>3320</v>
      </c>
      <c r="CO54" s="414" t="s">
        <v>3320</v>
      </c>
      <c r="CP54" s="414" t="s">
        <v>3320</v>
      </c>
      <c r="CQ54" s="414" t="e">
        <f t="shared" si="25"/>
        <v>#VALUE!</v>
      </c>
      <c r="CR54" s="414" t="s">
        <v>3320</v>
      </c>
      <c r="CS54" s="414" t="s">
        <v>3320</v>
      </c>
      <c r="CT54" s="414" t="s">
        <v>3320</v>
      </c>
      <c r="CU54" s="414" t="s">
        <v>3320</v>
      </c>
      <c r="CV54" s="414">
        <v>5.9</v>
      </c>
      <c r="CW54" s="414">
        <v>7.8</v>
      </c>
      <c r="CX54" s="414" t="s">
        <v>733</v>
      </c>
      <c r="CY54" s="414" t="s">
        <v>5937</v>
      </c>
      <c r="CZ54" s="414">
        <v>42.2</v>
      </c>
      <c r="DA54" s="414" t="s">
        <v>733</v>
      </c>
      <c r="DB54" s="414" t="s">
        <v>733</v>
      </c>
      <c r="DC54" s="414" t="s">
        <v>733</v>
      </c>
      <c r="DD54" s="414">
        <v>3654.95</v>
      </c>
      <c r="DE54" s="414">
        <v>3247.88</v>
      </c>
      <c r="DF54" s="414" t="s">
        <v>6950</v>
      </c>
      <c r="DG54" s="414">
        <v>365</v>
      </c>
      <c r="DH54" s="414">
        <v>94.16</v>
      </c>
      <c r="DI54" s="414">
        <v>97</v>
      </c>
      <c r="DJ54" s="414">
        <v>20</v>
      </c>
      <c r="DK54" s="414" t="s">
        <v>12632</v>
      </c>
      <c r="DL54" s="414">
        <v>1.75</v>
      </c>
      <c r="DM54" s="414">
        <f t="shared" si="26"/>
        <v>2026</v>
      </c>
      <c r="DN54" s="414">
        <v>12</v>
      </c>
      <c r="DO54" s="414" t="s">
        <v>6972</v>
      </c>
      <c r="DP54" s="414">
        <v>14400000</v>
      </c>
      <c r="DR54" s="414" t="s">
        <v>3320</v>
      </c>
      <c r="DS54" s="414" t="s">
        <v>3320</v>
      </c>
      <c r="DT54" s="414" t="s">
        <v>3320</v>
      </c>
      <c r="DU54" s="414" t="s">
        <v>3320</v>
      </c>
      <c r="DV54" s="414" t="s">
        <v>3320</v>
      </c>
      <c r="DW54" s="414" t="s">
        <v>3320</v>
      </c>
      <c r="DX54" s="414" t="s">
        <v>3320</v>
      </c>
      <c r="DY54" s="414" t="s">
        <v>3320</v>
      </c>
      <c r="DZ54" s="414" t="s">
        <v>3320</v>
      </c>
      <c r="EA54" s="414" t="s">
        <v>3320</v>
      </c>
      <c r="EB54" s="414" t="s">
        <v>3320</v>
      </c>
      <c r="EC54" s="414" t="s">
        <v>3320</v>
      </c>
      <c r="ED54" s="414" t="s">
        <v>3320</v>
      </c>
      <c r="EE54" s="414" t="s">
        <v>3320</v>
      </c>
      <c r="EF54" s="414" t="s">
        <v>3320</v>
      </c>
      <c r="EG54" s="414" t="s">
        <v>3320</v>
      </c>
      <c r="EH54" s="414" t="s">
        <v>3320</v>
      </c>
      <c r="EI54" s="414" t="s">
        <v>3320</v>
      </c>
      <c r="EJ54" s="414" t="s">
        <v>3320</v>
      </c>
      <c r="EK54" s="414" t="s">
        <v>3320</v>
      </c>
      <c r="EL54" s="414" t="s">
        <v>3320</v>
      </c>
      <c r="EM54" s="414" t="s">
        <v>3320</v>
      </c>
      <c r="EN54" s="414" t="s">
        <v>3320</v>
      </c>
      <c r="EO54" s="414" t="s">
        <v>3320</v>
      </c>
      <c r="EP54" s="414" t="s">
        <v>3320</v>
      </c>
      <c r="EQ54" s="414" t="s">
        <v>3320</v>
      </c>
      <c r="ER54" s="414" t="s">
        <v>3320</v>
      </c>
      <c r="ES54" s="414" t="s">
        <v>3320</v>
      </c>
      <c r="ET54" s="414" t="s">
        <v>3320</v>
      </c>
      <c r="EU54" s="414" t="s">
        <v>3320</v>
      </c>
      <c r="EV54" s="414" t="s">
        <v>3320</v>
      </c>
      <c r="EW54" s="414" t="s">
        <v>3320</v>
      </c>
      <c r="EX54" s="414" t="s">
        <v>3320</v>
      </c>
      <c r="EY54" s="414" t="s">
        <v>3320</v>
      </c>
      <c r="EZ54" s="414" t="s">
        <v>3320</v>
      </c>
      <c r="FA54" s="414" t="s">
        <v>3320</v>
      </c>
      <c r="FB54" s="414" t="s">
        <v>3320</v>
      </c>
      <c r="FC54" s="414" t="s">
        <v>3320</v>
      </c>
      <c r="FD54" s="414" t="s">
        <v>3320</v>
      </c>
      <c r="FE54" s="414" t="s">
        <v>3320</v>
      </c>
      <c r="FF54" s="414" t="s">
        <v>3320</v>
      </c>
      <c r="FG54" s="414" t="s">
        <v>3320</v>
      </c>
      <c r="FH54" s="414" t="s">
        <v>3320</v>
      </c>
      <c r="FI54" s="414" t="s">
        <v>3320</v>
      </c>
      <c r="FJ54" s="414" t="s">
        <v>3320</v>
      </c>
      <c r="FK54" s="414" t="s">
        <v>3320</v>
      </c>
      <c r="FL54" s="414" t="s">
        <v>3320</v>
      </c>
      <c r="FM54" s="414" t="s">
        <v>3320</v>
      </c>
      <c r="FN54" s="414" t="s">
        <v>3320</v>
      </c>
      <c r="FO54" s="421">
        <v>406687621</v>
      </c>
      <c r="FP54" s="421">
        <f t="shared" si="31"/>
        <v>406.68762099999998</v>
      </c>
      <c r="FQ54" s="414" t="s">
        <v>733</v>
      </c>
      <c r="FR54" s="414" t="s">
        <v>733</v>
      </c>
      <c r="FS54" s="414" t="s">
        <v>733</v>
      </c>
      <c r="FT54" s="414" t="s">
        <v>733</v>
      </c>
      <c r="FU54" s="414" t="s">
        <v>100</v>
      </c>
      <c r="FV54" s="414" t="s">
        <v>6974</v>
      </c>
      <c r="FW54" s="414" t="s">
        <v>6975</v>
      </c>
      <c r="FX54" s="422" t="s">
        <v>4300</v>
      </c>
      <c r="FY54" s="423">
        <v>230</v>
      </c>
      <c r="FZ54" s="414" t="s">
        <v>6976</v>
      </c>
      <c r="GA54" s="421">
        <v>406687621</v>
      </c>
      <c r="GB54" s="421">
        <v>42000000</v>
      </c>
      <c r="GC54" s="421">
        <v>5197.7299999999996</v>
      </c>
      <c r="GD54" s="421">
        <v>933.05</v>
      </c>
      <c r="GE54" s="414" t="s">
        <v>6209</v>
      </c>
      <c r="GF54" s="414" t="s">
        <v>733</v>
      </c>
      <c r="GG54" s="414" t="s">
        <v>1214</v>
      </c>
      <c r="GH54" s="414" t="s">
        <v>6977</v>
      </c>
      <c r="GI54" s="414" t="s">
        <v>733</v>
      </c>
      <c r="GJ54" s="414" t="s">
        <v>1214</v>
      </c>
      <c r="GK54" s="414" t="s">
        <v>733</v>
      </c>
      <c r="GL54" s="414" t="s">
        <v>733</v>
      </c>
      <c r="GM54" s="414" t="s">
        <v>1214</v>
      </c>
      <c r="GN54" s="424" t="s">
        <v>5676</v>
      </c>
      <c r="GO54" s="414" t="s">
        <v>3320</v>
      </c>
      <c r="GP54" s="414" t="s">
        <v>733</v>
      </c>
      <c r="GQ54" s="414" t="s">
        <v>5872</v>
      </c>
      <c r="GR54" s="414" t="s">
        <v>733</v>
      </c>
      <c r="GS54" s="414" t="s">
        <v>5679</v>
      </c>
      <c r="GT54" s="414" t="s">
        <v>3320</v>
      </c>
      <c r="GU54" s="414" t="s">
        <v>3320</v>
      </c>
      <c r="GV54" s="414">
        <v>0.5</v>
      </c>
      <c r="GW54" s="414" t="s">
        <v>733</v>
      </c>
      <c r="GX54" s="414" t="s">
        <v>5948</v>
      </c>
      <c r="GY54" s="414" t="s">
        <v>6978</v>
      </c>
      <c r="GZ54" s="414" t="s">
        <v>733</v>
      </c>
      <c r="HA54" s="414" t="s">
        <v>3320</v>
      </c>
      <c r="HB54" s="414" t="s">
        <v>3320</v>
      </c>
      <c r="HC54" s="414" t="s">
        <v>3320</v>
      </c>
      <c r="HD54" s="414" t="s">
        <v>5683</v>
      </c>
      <c r="HE54" s="414" t="s">
        <v>5683</v>
      </c>
      <c r="HF54" s="414" t="s">
        <v>5683</v>
      </c>
      <c r="HG54" s="414" t="s">
        <v>733</v>
      </c>
      <c r="HH54" s="414" t="s">
        <v>1214</v>
      </c>
      <c r="HI54" s="414" t="s">
        <v>12765</v>
      </c>
      <c r="HJ54" s="414" t="s">
        <v>12766</v>
      </c>
      <c r="HK54" s="414" t="s">
        <v>5685</v>
      </c>
      <c r="HL54" s="414" t="s">
        <v>3320</v>
      </c>
      <c r="HM54" s="414" t="s">
        <v>3320</v>
      </c>
      <c r="HN54" s="414" t="s">
        <v>3320</v>
      </c>
      <c r="HO54" s="414" t="s">
        <v>3320</v>
      </c>
      <c r="HP54" s="414" t="s">
        <v>3320</v>
      </c>
      <c r="HQ54" s="414" t="s">
        <v>3320</v>
      </c>
      <c r="HR54" s="414" t="s">
        <v>3320</v>
      </c>
      <c r="HS54" s="414" t="s">
        <v>3320</v>
      </c>
      <c r="HT54" s="414" t="s">
        <v>3320</v>
      </c>
      <c r="HU54" s="414" t="s">
        <v>3320</v>
      </c>
      <c r="HV54" s="414" t="s">
        <v>3320</v>
      </c>
      <c r="HW54" s="414" t="s">
        <v>3320</v>
      </c>
      <c r="HX54" s="414" t="s">
        <v>3320</v>
      </c>
      <c r="HY54" s="414" t="s">
        <v>3320</v>
      </c>
      <c r="HZ54" s="414" t="s">
        <v>3320</v>
      </c>
      <c r="IA54" s="414" t="s">
        <v>3320</v>
      </c>
      <c r="IB54" s="414" t="s">
        <v>3320</v>
      </c>
      <c r="IC54" s="414" t="s">
        <v>3320</v>
      </c>
      <c r="ID54" s="414" t="s">
        <v>3320</v>
      </c>
      <c r="IE54" s="414" t="s">
        <v>3320</v>
      </c>
      <c r="IF54" s="414" t="s">
        <v>3320</v>
      </c>
      <c r="IG54" s="414" t="s">
        <v>3320</v>
      </c>
      <c r="IH54" s="414" t="s">
        <v>3320</v>
      </c>
      <c r="II54" s="414" t="s">
        <v>3320</v>
      </c>
      <c r="IJ54" s="414" t="s">
        <v>3320</v>
      </c>
      <c r="IK54" s="414" t="s">
        <v>3320</v>
      </c>
      <c r="IL54" s="414" t="s">
        <v>3320</v>
      </c>
      <c r="IM54" s="414" t="s">
        <v>3320</v>
      </c>
      <c r="IN54" s="414" t="s">
        <v>3320</v>
      </c>
      <c r="IO54" s="414" t="s">
        <v>3320</v>
      </c>
      <c r="IP54" s="414" t="s">
        <v>3320</v>
      </c>
      <c r="IQ54" s="414" t="s">
        <v>3320</v>
      </c>
      <c r="IR54" s="414" t="s">
        <v>3320</v>
      </c>
      <c r="IS54" s="414" t="s">
        <v>3320</v>
      </c>
      <c r="IT54" s="414" t="s">
        <v>3320</v>
      </c>
      <c r="IU54" s="414" t="s">
        <v>3320</v>
      </c>
      <c r="IV54" s="414" t="s">
        <v>3320</v>
      </c>
      <c r="IW54" s="414" t="s">
        <v>3320</v>
      </c>
      <c r="IX54" s="414" t="s">
        <v>6961</v>
      </c>
      <c r="IY54" s="415" t="s">
        <v>5774</v>
      </c>
      <c r="IZ54" s="415" t="s">
        <v>1214</v>
      </c>
      <c r="JA54" s="414" t="s">
        <v>5775</v>
      </c>
      <c r="JB54" s="414" t="str">
        <f>IFERROR(VLOOKUP($E54,'[12]Resumen costos RNT id'!$D:$J,3,0),"")</f>
        <v/>
      </c>
      <c r="JC54" s="421" t="str">
        <f>IFERROR(VLOOKUP($E54,'[12]Resumen costos RNT id'!$D:$J,4,0),"")</f>
        <v/>
      </c>
      <c r="JD54" s="421" t="str">
        <f>IFERROR(VLOOKUP($E54,'[12]Resumen costos RNT id'!$D:$J,5,0),"")</f>
        <v/>
      </c>
      <c r="JE54" s="421" t="str">
        <f>IFERROR(VLOOKUP($E54,'[12]Resumen costos RNT id'!$D:$J,6,0),"")</f>
        <v/>
      </c>
      <c r="JF54" s="416" t="str">
        <f>IFERROR(VLOOKUP($E54,'[12]Resumen costos RNT id'!$D:$J,7,0),"")</f>
        <v/>
      </c>
      <c r="JG54" s="428" t="str">
        <f t="shared" si="10"/>
        <v/>
      </c>
      <c r="JH54" s="428" t="str">
        <f t="shared" si="11"/>
        <v/>
      </c>
      <c r="JI54" s="428" t="str">
        <f t="shared" si="11"/>
        <v/>
      </c>
      <c r="JJ54" s="428">
        <f t="shared" si="12"/>
        <v>0</v>
      </c>
      <c r="JK54" s="428">
        <f t="shared" si="13"/>
        <v>0</v>
      </c>
      <c r="JL54" s="414" t="s">
        <v>202</v>
      </c>
      <c r="JO54" s="414" t="s">
        <v>202</v>
      </c>
      <c r="JP54" s="414">
        <v>4</v>
      </c>
      <c r="JQ54" s="414">
        <f t="shared" si="28"/>
        <v>0</v>
      </c>
      <c r="JR54" s="429" t="str">
        <f>IFERROR(VLOOKUP($E54,'[13]Actualización de costos CENACE'!$A:$G,2,0),"")</f>
        <v/>
      </c>
      <c r="JS54" s="429" t="str">
        <f>IFERROR(VLOOKUP($E54,'[13]Actualización de costos CENACE'!$A:$G,3,0),"")</f>
        <v/>
      </c>
      <c r="JT54" s="429" t="str">
        <f>IFERROR(VLOOKUP($E54,'[13]Actualización de costos CENACE'!$A:$G,4,0),"")</f>
        <v/>
      </c>
      <c r="JU54" s="429" t="str">
        <f>IFERROR(VLOOKUP($E54,'[13]Actualización de costos CENACE'!$A:$G,5,0),"")</f>
        <v/>
      </c>
      <c r="JV54" s="429" t="str">
        <f>IFERROR(VLOOKUP($E54,'[13]Actualización de costos CENACE'!$A:$G,6,0),"")</f>
        <v/>
      </c>
      <c r="JW54" s="430" t="str">
        <f>IFERROR(VLOOKUP($E54,'[13]Din Costos CFE'!$J$7:$AG$150,JW$1,0),"")</f>
        <v/>
      </c>
      <c r="JX54" s="430" t="str">
        <f>IFERROR(VLOOKUP($E54,'[13]Din Costos CFE'!$J$7:$AG$150,JX$1,0),"")</f>
        <v/>
      </c>
      <c r="JY54" s="430" t="str">
        <f>IFERROR(VLOOKUP($E54,'[13]Din Costos CFE'!$J$7:$AG$150,JY$1,0),"")</f>
        <v/>
      </c>
      <c r="JZ54" s="430" t="str">
        <f>IFERROR(VLOOKUP($E54,'[13]Din Costos CFE'!$J$7:$AG$150,JZ$1,0),"")</f>
        <v/>
      </c>
      <c r="KA54" s="430" t="str">
        <f>IFERROR(VLOOKUP($E54,'[13]Din Costos CFE'!$J$7:$AG$150,KA$1,0),"")</f>
        <v/>
      </c>
      <c r="KB54" s="430" t="str">
        <f>IFERROR(VLOOKUP($E54,'[13]Din Costos CFE'!$J$7:$AG$150,KB$1,0),"")</f>
        <v/>
      </c>
      <c r="KC54" s="430" t="str">
        <f>IFERROR(VLOOKUP($E54,'[13]Din Costos CFE'!$J$7:$AG$150,KC$1,0),"")</f>
        <v/>
      </c>
      <c r="KD54" s="430" t="str">
        <f>IFERROR(VLOOKUP($E54,'[13]Din Costos CFE'!$J$7:$AG$150,KD$1,0),"")</f>
        <v/>
      </c>
      <c r="KE54" s="430" t="str">
        <f>IFERROR(VLOOKUP($E54,'[13]Din Costos CFE'!$J$7:$AG$150,KE$1,0),"")</f>
        <v/>
      </c>
      <c r="KF54" s="430" t="str">
        <f>IFERROR(VLOOKUP($E54,'[13]Din Costos CFE'!$J$7:$AG$150,KF$1,0),"")</f>
        <v/>
      </c>
      <c r="KG54" s="430" t="str">
        <f>IFERROR(VLOOKUP($E54,'[13]Din Costos CFE'!$J$7:$AG$150,KG$1,0),"")</f>
        <v/>
      </c>
      <c r="KH54" s="430" t="str">
        <f>IFERROR(VLOOKUP($E54,'[13]Din Costos CFE'!$J$7:$AG$150,KH$1,0),"")</f>
        <v/>
      </c>
      <c r="KI54" s="430" t="str">
        <f>IFERROR(VLOOKUP($E54,'[13]Din Costos CFE'!$J$7:$AG$150,KI$1,0),"")</f>
        <v/>
      </c>
      <c r="KJ54" s="430" t="str">
        <f>IFERROR(VLOOKUP($E54,'[13]Din Costos CFE'!$J$7:$AG$150,KJ$1,0),"")</f>
        <v/>
      </c>
      <c r="KK54" s="430" t="str">
        <f>IFERROR(VLOOKUP($E54,'[13]Din Costos CFE'!$J$7:$AG$150,KK$1,0),"")</f>
        <v/>
      </c>
      <c r="KL54" s="430" t="str">
        <f>IFERROR(VLOOKUP($E54,'[13]Din Costos CFE'!$J$7:$AG$150,KL$1,0),"")</f>
        <v/>
      </c>
      <c r="KM54" s="430" t="str">
        <f>IFERROR(VLOOKUP($E54,'[13]Din Costos CFE'!$J$7:$AG$150,KM$1,0),"")</f>
        <v/>
      </c>
      <c r="KN54" s="430" t="str">
        <f>IFERROR(VLOOKUP($E54,'[13]Din Costos CFE'!$J$7:$AG$150,KN$1,0),"")</f>
        <v/>
      </c>
      <c r="KO54" s="431">
        <f t="shared" si="15"/>
        <v>0</v>
      </c>
      <c r="KP54" s="431">
        <f t="shared" si="16"/>
        <v>0</v>
      </c>
      <c r="KQ54" s="431">
        <f t="shared" si="17"/>
        <v>0</v>
      </c>
      <c r="KR54" s="432" t="str">
        <f>IFERROR(VLOOKUP($E54,'[13]Din Costos CFE'!$A$6:$G$150,4,0),"")</f>
        <v/>
      </c>
      <c r="KS54" s="432" t="str">
        <f>IFERROR(VLOOKUP($E54,'[13]Din Costos CFE'!$A$6:$G$150,5,0),"")</f>
        <v/>
      </c>
      <c r="KT54" s="432" t="str">
        <f>IFERROR(VLOOKUP($E54,'[13]Din Costos CFE'!$A$6:$G$150,6,0),"")</f>
        <v/>
      </c>
      <c r="KU54" s="433" t="str">
        <f t="shared" si="18"/>
        <v/>
      </c>
      <c r="KV54" s="434" t="str">
        <f t="shared" si="19"/>
        <v/>
      </c>
      <c r="KW54" s="435" t="str">
        <f t="shared" si="20"/>
        <v/>
      </c>
      <c r="KX54" s="435"/>
      <c r="KY54" s="436" t="str">
        <f>IFERROR(VLOOKUP($E54,'[13]Detalle Costos CENACE'!$E:$IT,248,0),"")</f>
        <v/>
      </c>
      <c r="KZ54" s="414">
        <f t="shared" si="21"/>
        <v>175.5</v>
      </c>
      <c r="LA54" s="434" t="str">
        <f t="shared" si="22"/>
        <v/>
      </c>
      <c r="LB54" s="434" t="str">
        <f t="shared" si="23"/>
        <v/>
      </c>
      <c r="LC54" s="414">
        <f t="shared" si="24"/>
        <v>1</v>
      </c>
      <c r="LD54" s="429" t="str">
        <f>IFERROR(VLOOKUP($E54,'[13]Actualización de costos CENACE'!$A:$G,7,0),"")</f>
        <v/>
      </c>
    </row>
    <row r="55" spans="1:318" s="414" customFormat="1" ht="15" customHeight="1">
      <c r="A55" s="413" t="s">
        <v>5638</v>
      </c>
      <c r="B55" s="414">
        <v>647</v>
      </c>
      <c r="C55" s="414" t="s">
        <v>6979</v>
      </c>
      <c r="D55" s="414" t="s">
        <v>6980</v>
      </c>
      <c r="E55" s="414">
        <v>647</v>
      </c>
      <c r="F55" s="414">
        <v>37</v>
      </c>
      <c r="G55" s="414" t="s">
        <v>6981</v>
      </c>
      <c r="H55" s="414" t="s">
        <v>6982</v>
      </c>
      <c r="I55" s="415">
        <v>1</v>
      </c>
      <c r="J55" s="415"/>
      <c r="K55" s="415" t="str">
        <f t="shared" si="27"/>
        <v>Sí</v>
      </c>
      <c r="L55" s="415"/>
      <c r="M55" s="415">
        <f t="shared" si="29"/>
        <v>1</v>
      </c>
      <c r="N55" s="415"/>
      <c r="O55" s="415"/>
      <c r="P55" s="415"/>
      <c r="Q55" s="415">
        <v>1</v>
      </c>
      <c r="R55" s="415" t="str">
        <f t="shared" si="3"/>
        <v>Sí</v>
      </c>
      <c r="S55" s="415">
        <v>2</v>
      </c>
      <c r="T55" s="415"/>
      <c r="U55" s="415"/>
      <c r="V55" s="414" t="s">
        <v>5126</v>
      </c>
      <c r="W55" s="414" t="s">
        <v>5643</v>
      </c>
      <c r="X55" s="414">
        <f t="shared" si="30"/>
        <v>1</v>
      </c>
      <c r="Y55" s="414">
        <f t="shared" si="5"/>
        <v>99</v>
      </c>
      <c r="Z55" s="416" t="str">
        <f t="shared" si="6"/>
        <v/>
      </c>
      <c r="AA55" s="416">
        <f t="shared" si="7"/>
        <v>0</v>
      </c>
      <c r="AB55" s="417">
        <f t="shared" si="8"/>
        <v>0</v>
      </c>
      <c r="AC55" s="414" t="s">
        <v>6983</v>
      </c>
      <c r="AD55" s="414" t="s">
        <v>6984</v>
      </c>
      <c r="AE55" s="414" t="e">
        <f>+VLOOKUP($D55,'[12]Ramón Países '!$A:$E,4,0)</f>
        <v>#N/A</v>
      </c>
      <c r="AF55" s="414" t="s">
        <v>5646</v>
      </c>
      <c r="AG55" s="414" t="e">
        <f>+VLOOKUP($D55,'[12]Ramón Países '!$A:$E,5,0)</f>
        <v>#N/A</v>
      </c>
      <c r="AH55" s="414" t="s">
        <v>6983</v>
      </c>
      <c r="AI55" s="414" t="s">
        <v>6985</v>
      </c>
      <c r="AJ55" s="414" t="s">
        <v>6986</v>
      </c>
      <c r="AK55" s="414" t="s">
        <v>5698</v>
      </c>
      <c r="AL55" s="414" t="s">
        <v>6987</v>
      </c>
      <c r="AM55" s="414" t="s">
        <v>6988</v>
      </c>
      <c r="AN55" s="414" t="s">
        <v>3320</v>
      </c>
      <c r="AO55" s="414" t="s">
        <v>6989</v>
      </c>
      <c r="AP55" s="414" t="s">
        <v>5698</v>
      </c>
      <c r="AQ55" s="414" t="s">
        <v>6990</v>
      </c>
      <c r="AR55" s="414" t="s">
        <v>6990</v>
      </c>
      <c r="AT55" s="414" t="s">
        <v>3320</v>
      </c>
      <c r="AU55" s="414" t="s">
        <v>3320</v>
      </c>
      <c r="AV55" s="414" t="s">
        <v>3320</v>
      </c>
      <c r="AW55" s="414" t="s">
        <v>3320</v>
      </c>
      <c r="AX55" s="414" t="s">
        <v>3320</v>
      </c>
      <c r="AY55" s="414" t="s">
        <v>3320</v>
      </c>
      <c r="BA55" s="414" t="s">
        <v>3320</v>
      </c>
      <c r="BB55" s="414" t="s">
        <v>3320</v>
      </c>
      <c r="BC55" s="414" t="s">
        <v>3320</v>
      </c>
      <c r="BD55" s="414" t="s">
        <v>3320</v>
      </c>
      <c r="BF55" s="415" t="s">
        <v>1214</v>
      </c>
      <c r="BG55" s="414" t="s">
        <v>3320</v>
      </c>
      <c r="BI55" s="414" t="s">
        <v>5955</v>
      </c>
      <c r="BJ55" s="414" t="s">
        <v>5955</v>
      </c>
      <c r="BK55" s="414" t="s">
        <v>6991</v>
      </c>
      <c r="BL55" s="414" t="s">
        <v>6992</v>
      </c>
      <c r="BM55" s="415">
        <v>115</v>
      </c>
      <c r="BN55" s="414" t="s">
        <v>5665</v>
      </c>
      <c r="BO55" s="418" t="s">
        <v>12767</v>
      </c>
      <c r="BP55" s="414">
        <v>19</v>
      </c>
      <c r="BQ55" s="414">
        <v>2028</v>
      </c>
      <c r="BR55" s="414">
        <v>99</v>
      </c>
      <c r="BS55" s="415">
        <v>99</v>
      </c>
      <c r="BT55" s="414" t="s">
        <v>5666</v>
      </c>
      <c r="BU55" s="414">
        <v>140616</v>
      </c>
      <c r="BV55" s="415">
        <v>224.4</v>
      </c>
      <c r="BW55" s="419">
        <v>0.25875190258751901</v>
      </c>
      <c r="BX55" s="420" t="s">
        <v>910</v>
      </c>
      <c r="BY55" s="414" t="s">
        <v>733</v>
      </c>
      <c r="BZ55" s="414" t="s">
        <v>910</v>
      </c>
      <c r="CA55" s="414">
        <v>27.5</v>
      </c>
      <c r="CB55" s="414" t="s">
        <v>733</v>
      </c>
      <c r="CC55" s="414">
        <v>700</v>
      </c>
      <c r="CD55" s="414" t="s">
        <v>5800</v>
      </c>
      <c r="CE55" s="414" t="s">
        <v>5668</v>
      </c>
      <c r="CF55" s="414" t="s">
        <v>3320</v>
      </c>
      <c r="CG55" s="414" t="s">
        <v>733</v>
      </c>
      <c r="CH55" s="414" t="s">
        <v>733</v>
      </c>
      <c r="CI55" s="414">
        <v>2267</v>
      </c>
      <c r="CJ55" s="414">
        <v>2058</v>
      </c>
      <c r="CK55" s="414" t="s">
        <v>6993</v>
      </c>
      <c r="CL55" s="414">
        <v>365</v>
      </c>
      <c r="CM55" s="414">
        <v>86</v>
      </c>
      <c r="CN55" s="414">
        <v>98</v>
      </c>
      <c r="CO55" s="414">
        <v>20</v>
      </c>
      <c r="CP55" s="414" t="s">
        <v>12704</v>
      </c>
      <c r="CQ55" s="414">
        <f t="shared" si="25"/>
        <v>2026</v>
      </c>
      <c r="CR55" s="414">
        <v>0.35</v>
      </c>
      <c r="CS55" s="414">
        <v>8</v>
      </c>
      <c r="CT55" s="414" t="s">
        <v>6994</v>
      </c>
      <c r="CU55" s="414">
        <v>10780000</v>
      </c>
      <c r="CV55" s="414" t="s">
        <v>3320</v>
      </c>
      <c r="CW55" s="414" t="s">
        <v>3320</v>
      </c>
      <c r="CX55" s="414" t="s">
        <v>3320</v>
      </c>
      <c r="CY55" s="414" t="s">
        <v>3320</v>
      </c>
      <c r="CZ55" s="414" t="s">
        <v>3320</v>
      </c>
      <c r="DA55" s="414" t="s">
        <v>3320</v>
      </c>
      <c r="DB55" s="414" t="s">
        <v>3320</v>
      </c>
      <c r="DC55" s="414" t="s">
        <v>3320</v>
      </c>
      <c r="DD55" s="414" t="s">
        <v>3320</v>
      </c>
      <c r="DE55" s="414" t="s">
        <v>3320</v>
      </c>
      <c r="DG55" s="414" t="s">
        <v>3320</v>
      </c>
      <c r="DH55" s="414" t="s">
        <v>3320</v>
      </c>
      <c r="DI55" s="414" t="s">
        <v>3320</v>
      </c>
      <c r="DJ55" s="414" t="s">
        <v>3320</v>
      </c>
      <c r="DK55" s="414" t="s">
        <v>3320</v>
      </c>
      <c r="DL55" s="414" t="s">
        <v>3320</v>
      </c>
      <c r="DM55" s="414" t="e">
        <f t="shared" si="26"/>
        <v>#VALUE!</v>
      </c>
      <c r="DN55" s="414" t="s">
        <v>3320</v>
      </c>
      <c r="DO55" s="414" t="s">
        <v>3320</v>
      </c>
      <c r="DP55" s="414" t="s">
        <v>3320</v>
      </c>
      <c r="DR55" s="414" t="s">
        <v>3320</v>
      </c>
      <c r="DS55" s="414" t="s">
        <v>3320</v>
      </c>
      <c r="DT55" s="414" t="s">
        <v>3320</v>
      </c>
      <c r="DU55" s="414" t="s">
        <v>3320</v>
      </c>
      <c r="DV55" s="414" t="s">
        <v>3320</v>
      </c>
      <c r="DW55" s="414" t="s">
        <v>3320</v>
      </c>
      <c r="DX55" s="414" t="s">
        <v>3320</v>
      </c>
      <c r="DY55" s="414" t="s">
        <v>3320</v>
      </c>
      <c r="DZ55" s="414" t="s">
        <v>3320</v>
      </c>
      <c r="EA55" s="414" t="s">
        <v>3320</v>
      </c>
      <c r="EB55" s="414" t="s">
        <v>3320</v>
      </c>
      <c r="EC55" s="414" t="s">
        <v>3320</v>
      </c>
      <c r="ED55" s="414" t="s">
        <v>3320</v>
      </c>
      <c r="EE55" s="414" t="s">
        <v>3320</v>
      </c>
      <c r="EF55" s="414" t="s">
        <v>3320</v>
      </c>
      <c r="EG55" s="414" t="s">
        <v>3320</v>
      </c>
      <c r="EH55" s="414" t="s">
        <v>3320</v>
      </c>
      <c r="EI55" s="414" t="s">
        <v>3320</v>
      </c>
      <c r="EJ55" s="414" t="s">
        <v>3320</v>
      </c>
      <c r="EK55" s="414" t="s">
        <v>3320</v>
      </c>
      <c r="EL55" s="414" t="s">
        <v>3320</v>
      </c>
      <c r="EM55" s="414" t="s">
        <v>3320</v>
      </c>
      <c r="EN55" s="414" t="s">
        <v>3320</v>
      </c>
      <c r="EO55" s="414" t="s">
        <v>3320</v>
      </c>
      <c r="EP55" s="414" t="s">
        <v>3320</v>
      </c>
      <c r="EQ55" s="414" t="s">
        <v>3320</v>
      </c>
      <c r="ER55" s="414" t="s">
        <v>3320</v>
      </c>
      <c r="ES55" s="414" t="s">
        <v>3320</v>
      </c>
      <c r="ET55" s="414" t="s">
        <v>3320</v>
      </c>
      <c r="EU55" s="414" t="s">
        <v>3320</v>
      </c>
      <c r="EV55" s="414" t="s">
        <v>3320</v>
      </c>
      <c r="EW55" s="414" t="s">
        <v>3320</v>
      </c>
      <c r="EX55" s="414" t="s">
        <v>3320</v>
      </c>
      <c r="EY55" s="414" t="s">
        <v>3320</v>
      </c>
      <c r="EZ55" s="414" t="s">
        <v>3320</v>
      </c>
      <c r="FA55" s="414" t="s">
        <v>3320</v>
      </c>
      <c r="FB55" s="414" t="s">
        <v>3320</v>
      </c>
      <c r="FC55" s="414" t="s">
        <v>3320</v>
      </c>
      <c r="FD55" s="414" t="s">
        <v>3320</v>
      </c>
      <c r="FE55" s="414" t="s">
        <v>3320</v>
      </c>
      <c r="FF55" s="414" t="s">
        <v>3320</v>
      </c>
      <c r="FG55" s="414" t="s">
        <v>3320</v>
      </c>
      <c r="FH55" s="414" t="s">
        <v>3320</v>
      </c>
      <c r="FI55" s="414" t="s">
        <v>3320</v>
      </c>
      <c r="FJ55" s="414" t="s">
        <v>3320</v>
      </c>
      <c r="FK55" s="414" t="s">
        <v>3320</v>
      </c>
      <c r="FL55" s="414" t="s">
        <v>3320</v>
      </c>
      <c r="FM55" s="414" t="s">
        <v>3320</v>
      </c>
      <c r="FN55" s="414" t="s">
        <v>3320</v>
      </c>
      <c r="FO55" s="421">
        <v>113500000</v>
      </c>
      <c r="FP55" s="421">
        <f t="shared" si="31"/>
        <v>113.5</v>
      </c>
      <c r="FQ55" s="414" t="s">
        <v>1214</v>
      </c>
      <c r="FR55" s="414" t="s">
        <v>733</v>
      </c>
      <c r="FS55" s="414" t="s">
        <v>733</v>
      </c>
      <c r="FT55" s="414" t="s">
        <v>733</v>
      </c>
      <c r="FU55" s="414" t="s">
        <v>5127</v>
      </c>
      <c r="FV55" s="414" t="s">
        <v>6995</v>
      </c>
      <c r="FW55" s="414" t="s">
        <v>6996</v>
      </c>
      <c r="FX55" s="422" t="s">
        <v>6997</v>
      </c>
      <c r="FY55" s="423">
        <v>115</v>
      </c>
      <c r="FZ55" s="414" t="s">
        <v>6998</v>
      </c>
      <c r="GA55" s="421">
        <v>113500000</v>
      </c>
      <c r="GB55" s="421">
        <v>22100000</v>
      </c>
      <c r="GC55" s="421">
        <v>1560</v>
      </c>
      <c r="GD55" s="421">
        <v>70</v>
      </c>
      <c r="GE55" s="414" t="s">
        <v>6999</v>
      </c>
      <c r="GF55" s="414" t="s">
        <v>733</v>
      </c>
      <c r="GG55" s="414" t="s">
        <v>733</v>
      </c>
      <c r="GH55" s="414" t="s">
        <v>7000</v>
      </c>
      <c r="GI55" s="414" t="s">
        <v>733</v>
      </c>
      <c r="GJ55" s="414" t="s">
        <v>1214</v>
      </c>
      <c r="GK55" s="414" t="s">
        <v>1214</v>
      </c>
      <c r="GL55" s="414" t="s">
        <v>733</v>
      </c>
      <c r="GM55" s="414" t="s">
        <v>1214</v>
      </c>
      <c r="GN55" s="424" t="s">
        <v>5676</v>
      </c>
      <c r="GO55" s="414" t="s">
        <v>3320</v>
      </c>
      <c r="GP55" s="414" t="s">
        <v>733</v>
      </c>
      <c r="GQ55" s="414" t="s">
        <v>5721</v>
      </c>
      <c r="GR55" s="414" t="s">
        <v>733</v>
      </c>
      <c r="GS55" s="414" t="s">
        <v>5679</v>
      </c>
      <c r="GT55" s="414" t="s">
        <v>3320</v>
      </c>
      <c r="GU55" s="414" t="s">
        <v>3320</v>
      </c>
      <c r="GV55" s="414">
        <v>1.5</v>
      </c>
      <c r="GW55" s="414" t="s">
        <v>733</v>
      </c>
      <c r="GX55" s="414" t="s">
        <v>5679</v>
      </c>
      <c r="GY55" s="414" t="s">
        <v>7001</v>
      </c>
      <c r="GZ55" s="414" t="s">
        <v>1214</v>
      </c>
      <c r="HA55" s="414" t="s">
        <v>3320</v>
      </c>
      <c r="HB55" s="414" t="s">
        <v>7002</v>
      </c>
      <c r="HC55" s="414" t="s">
        <v>7003</v>
      </c>
      <c r="HD55" s="414" t="s">
        <v>3320</v>
      </c>
      <c r="HE55" s="414" t="s">
        <v>3320</v>
      </c>
      <c r="HF55" s="414" t="s">
        <v>3320</v>
      </c>
      <c r="HG55" s="414" t="s">
        <v>5759</v>
      </c>
      <c r="HH55" s="414" t="s">
        <v>1214</v>
      </c>
      <c r="HI55" s="414" t="s">
        <v>12768</v>
      </c>
      <c r="HJ55" s="414" t="s">
        <v>12769</v>
      </c>
      <c r="HK55" s="414" t="s">
        <v>5685</v>
      </c>
      <c r="HL55" s="414" t="s">
        <v>3320</v>
      </c>
      <c r="HM55" s="414" t="s">
        <v>3320</v>
      </c>
      <c r="HN55" s="414" t="s">
        <v>3320</v>
      </c>
      <c r="HO55" s="414" t="s">
        <v>3320</v>
      </c>
      <c r="HP55" s="414" t="s">
        <v>3320</v>
      </c>
      <c r="HQ55" s="414" t="s">
        <v>3320</v>
      </c>
      <c r="HR55" s="414" t="s">
        <v>3320</v>
      </c>
      <c r="HS55" s="414" t="s">
        <v>3320</v>
      </c>
      <c r="HT55" s="414" t="s">
        <v>3320</v>
      </c>
      <c r="HU55" s="414" t="s">
        <v>3320</v>
      </c>
      <c r="HV55" s="414" t="s">
        <v>3320</v>
      </c>
      <c r="HW55" s="414" t="s">
        <v>3320</v>
      </c>
      <c r="HX55" s="414" t="s">
        <v>3320</v>
      </c>
      <c r="HY55" s="414" t="s">
        <v>3320</v>
      </c>
      <c r="HZ55" s="414" t="s">
        <v>3320</v>
      </c>
      <c r="IA55" s="414" t="s">
        <v>3320</v>
      </c>
      <c r="IB55" s="414" t="s">
        <v>3320</v>
      </c>
      <c r="IC55" s="414" t="s">
        <v>3320</v>
      </c>
      <c r="ID55" s="414" t="s">
        <v>3320</v>
      </c>
      <c r="IE55" s="414" t="s">
        <v>3320</v>
      </c>
      <c r="IF55" s="414" t="s">
        <v>3320</v>
      </c>
      <c r="IG55" s="414" t="s">
        <v>3320</v>
      </c>
      <c r="IH55" s="414" t="s">
        <v>3320</v>
      </c>
      <c r="II55" s="414" t="s">
        <v>3320</v>
      </c>
      <c r="IJ55" s="414" t="s">
        <v>3320</v>
      </c>
      <c r="IK55" s="414" t="s">
        <v>3320</v>
      </c>
      <c r="IL55" s="414" t="s">
        <v>3320</v>
      </c>
      <c r="IM55" s="414" t="s">
        <v>3320</v>
      </c>
      <c r="IN55" s="414" t="s">
        <v>3320</v>
      </c>
      <c r="IO55" s="414" t="s">
        <v>3320</v>
      </c>
      <c r="IP55" s="414" t="s">
        <v>3320</v>
      </c>
      <c r="IQ55" s="414" t="s">
        <v>3320</v>
      </c>
      <c r="IR55" s="414" t="s">
        <v>3320</v>
      </c>
      <c r="IS55" s="414" t="s">
        <v>3320</v>
      </c>
      <c r="IT55" s="414" t="s">
        <v>3320</v>
      </c>
      <c r="IU55" s="414" t="s">
        <v>3320</v>
      </c>
      <c r="IV55" s="414" t="s">
        <v>3320</v>
      </c>
      <c r="IW55" s="414" t="s">
        <v>3320</v>
      </c>
      <c r="IX55" s="440" t="s">
        <v>12630</v>
      </c>
      <c r="IY55" s="441" t="s">
        <v>3320</v>
      </c>
      <c r="IZ55" s="441" t="s">
        <v>5966</v>
      </c>
      <c r="JA55" s="440" t="s">
        <v>5967</v>
      </c>
      <c r="JB55" s="414" t="str">
        <f>IFERROR(VLOOKUP($E55,'[12]Resumen costos RNT id'!$D:$J,3,0),"")</f>
        <v/>
      </c>
      <c r="JC55" s="421" t="str">
        <f>IFERROR(VLOOKUP($E55,'[12]Resumen costos RNT id'!$D:$J,4,0),"")</f>
        <v/>
      </c>
      <c r="JD55" s="421" t="str">
        <f>IFERROR(VLOOKUP($E55,'[12]Resumen costos RNT id'!$D:$J,5,0),"")</f>
        <v/>
      </c>
      <c r="JE55" s="421" t="str">
        <f>IFERROR(VLOOKUP($E55,'[12]Resumen costos RNT id'!$D:$J,6,0),"")</f>
        <v/>
      </c>
      <c r="JF55" s="416" t="str">
        <f>IFERROR(VLOOKUP($E55,'[12]Resumen costos RNT id'!$D:$J,7,0),"")</f>
        <v/>
      </c>
      <c r="JG55" s="428" t="str">
        <f t="shared" si="10"/>
        <v/>
      </c>
      <c r="JH55" s="428" t="str">
        <f t="shared" si="11"/>
        <v/>
      </c>
      <c r="JI55" s="428" t="str">
        <f t="shared" si="11"/>
        <v/>
      </c>
      <c r="JJ55" s="428">
        <f t="shared" si="12"/>
        <v>0</v>
      </c>
      <c r="JK55" s="428">
        <f t="shared" si="13"/>
        <v>0</v>
      </c>
      <c r="JL55" s="414" t="s">
        <v>202</v>
      </c>
      <c r="JO55" s="414" t="s">
        <v>202</v>
      </c>
      <c r="JP55" s="414">
        <v>7</v>
      </c>
      <c r="JQ55" s="414">
        <f t="shared" si="28"/>
        <v>0</v>
      </c>
      <c r="JR55" s="429" t="str">
        <f>IFERROR(VLOOKUP($E55,'[13]Actualización de costos CENACE'!$A:$G,2,0),"")</f>
        <v/>
      </c>
      <c r="JS55" s="429" t="str">
        <f>IFERROR(VLOOKUP($E55,'[13]Actualización de costos CENACE'!$A:$G,3,0),"")</f>
        <v/>
      </c>
      <c r="JT55" s="429" t="str">
        <f>IFERROR(VLOOKUP($E55,'[13]Actualización de costos CENACE'!$A:$G,4,0),"")</f>
        <v/>
      </c>
      <c r="JU55" s="429" t="str">
        <f>IFERROR(VLOOKUP($E55,'[13]Actualización de costos CENACE'!$A:$G,5,0),"")</f>
        <v/>
      </c>
      <c r="JV55" s="429" t="str">
        <f>IFERROR(VLOOKUP($E55,'[13]Actualización de costos CENACE'!$A:$G,6,0),"")</f>
        <v/>
      </c>
      <c r="JW55" s="430" t="str">
        <f>IFERROR(VLOOKUP($E55,'[13]Din Costos CFE'!$J$7:$AG$150,JW$1,0),"")</f>
        <v/>
      </c>
      <c r="JX55" s="430" t="str">
        <f>IFERROR(VLOOKUP($E55,'[13]Din Costos CFE'!$J$7:$AG$150,JX$1,0),"")</f>
        <v/>
      </c>
      <c r="JY55" s="430" t="str">
        <f>IFERROR(VLOOKUP($E55,'[13]Din Costos CFE'!$J$7:$AG$150,JY$1,0),"")</f>
        <v/>
      </c>
      <c r="JZ55" s="430" t="str">
        <f>IFERROR(VLOOKUP($E55,'[13]Din Costos CFE'!$J$7:$AG$150,JZ$1,0),"")</f>
        <v/>
      </c>
      <c r="KA55" s="430" t="str">
        <f>IFERROR(VLOOKUP($E55,'[13]Din Costos CFE'!$J$7:$AG$150,KA$1,0),"")</f>
        <v/>
      </c>
      <c r="KB55" s="430" t="str">
        <f>IFERROR(VLOOKUP($E55,'[13]Din Costos CFE'!$J$7:$AG$150,KB$1,0),"")</f>
        <v/>
      </c>
      <c r="KC55" s="430" t="str">
        <f>IFERROR(VLOOKUP($E55,'[13]Din Costos CFE'!$J$7:$AG$150,KC$1,0),"")</f>
        <v/>
      </c>
      <c r="KD55" s="430" t="str">
        <f>IFERROR(VLOOKUP($E55,'[13]Din Costos CFE'!$J$7:$AG$150,KD$1,0),"")</f>
        <v/>
      </c>
      <c r="KE55" s="430" t="str">
        <f>IFERROR(VLOOKUP($E55,'[13]Din Costos CFE'!$J$7:$AG$150,KE$1,0),"")</f>
        <v/>
      </c>
      <c r="KF55" s="430" t="str">
        <f>IFERROR(VLOOKUP($E55,'[13]Din Costos CFE'!$J$7:$AG$150,KF$1,0),"")</f>
        <v/>
      </c>
      <c r="KG55" s="430" t="str">
        <f>IFERROR(VLOOKUP($E55,'[13]Din Costos CFE'!$J$7:$AG$150,KG$1,0),"")</f>
        <v/>
      </c>
      <c r="KH55" s="430" t="str">
        <f>IFERROR(VLOOKUP($E55,'[13]Din Costos CFE'!$J$7:$AG$150,KH$1,0),"")</f>
        <v/>
      </c>
      <c r="KI55" s="430" t="str">
        <f>IFERROR(VLOOKUP($E55,'[13]Din Costos CFE'!$J$7:$AG$150,KI$1,0),"")</f>
        <v/>
      </c>
      <c r="KJ55" s="430" t="str">
        <f>IFERROR(VLOOKUP($E55,'[13]Din Costos CFE'!$J$7:$AG$150,KJ$1,0),"")</f>
        <v/>
      </c>
      <c r="KK55" s="430" t="str">
        <f>IFERROR(VLOOKUP($E55,'[13]Din Costos CFE'!$J$7:$AG$150,KK$1,0),"")</f>
        <v/>
      </c>
      <c r="KL55" s="430" t="str">
        <f>IFERROR(VLOOKUP($E55,'[13]Din Costos CFE'!$J$7:$AG$150,KL$1,0),"")</f>
        <v/>
      </c>
      <c r="KM55" s="430" t="str">
        <f>IFERROR(VLOOKUP($E55,'[13]Din Costos CFE'!$J$7:$AG$150,KM$1,0),"")</f>
        <v/>
      </c>
      <c r="KN55" s="430" t="str">
        <f>IFERROR(VLOOKUP($E55,'[13]Din Costos CFE'!$J$7:$AG$150,KN$1,0),"")</f>
        <v/>
      </c>
      <c r="KO55" s="431">
        <f t="shared" si="15"/>
        <v>0</v>
      </c>
      <c r="KP55" s="431">
        <f t="shared" si="16"/>
        <v>0</v>
      </c>
      <c r="KQ55" s="431">
        <f t="shared" si="17"/>
        <v>0</v>
      </c>
      <c r="KR55" s="432" t="str">
        <f>IFERROR(VLOOKUP($E55,'[13]Din Costos CFE'!$A$6:$G$150,4,0),"")</f>
        <v/>
      </c>
      <c r="KS55" s="432" t="str">
        <f>IFERROR(VLOOKUP($E55,'[13]Din Costos CFE'!$A$6:$G$150,5,0),"")</f>
        <v/>
      </c>
      <c r="KT55" s="432" t="str">
        <f>IFERROR(VLOOKUP($E55,'[13]Din Costos CFE'!$A$6:$G$150,6,0),"")</f>
        <v/>
      </c>
      <c r="KU55" s="433" t="str">
        <f t="shared" si="18"/>
        <v/>
      </c>
      <c r="KV55" s="434" t="str">
        <f t="shared" si="19"/>
        <v/>
      </c>
      <c r="KW55" s="435" t="str">
        <f t="shared" si="20"/>
        <v/>
      </c>
      <c r="KX55" s="435"/>
      <c r="KY55" s="436" t="str">
        <f>IFERROR(VLOOKUP($E55,'[13]Detalle Costos CENACE'!$E:$IT,248,0),"")</f>
        <v/>
      </c>
      <c r="KZ55" s="414">
        <f t="shared" si="21"/>
        <v>99</v>
      </c>
      <c r="LA55" s="434" t="str">
        <f t="shared" si="22"/>
        <v/>
      </c>
      <c r="LB55" s="434" t="str">
        <f t="shared" si="23"/>
        <v/>
      </c>
      <c r="LC55" s="414">
        <f t="shared" si="24"/>
        <v>1</v>
      </c>
      <c r="LD55" s="429" t="str">
        <f>IFERROR(VLOOKUP($E55,'[13]Actualización de costos CENACE'!$A:$G,7,0),"")</f>
        <v/>
      </c>
    </row>
    <row r="56" spans="1:318" s="414" customFormat="1" ht="15" customHeight="1">
      <c r="A56" s="413" t="s">
        <v>5638</v>
      </c>
      <c r="B56" s="414">
        <v>972</v>
      </c>
      <c r="C56" s="414" t="s">
        <v>7004</v>
      </c>
      <c r="D56" s="414" t="s">
        <v>7005</v>
      </c>
      <c r="E56" s="414">
        <v>972</v>
      </c>
      <c r="F56" s="414">
        <v>82</v>
      </c>
      <c r="G56" s="414" t="s">
        <v>7006</v>
      </c>
      <c r="H56" s="414" t="s">
        <v>7007</v>
      </c>
      <c r="I56" s="415" t="s">
        <v>5782</v>
      </c>
      <c r="J56" s="415">
        <v>1</v>
      </c>
      <c r="K56" s="415" t="str">
        <f t="shared" si="27"/>
        <v>Sí</v>
      </c>
      <c r="L56" s="415"/>
      <c r="M56" s="415" t="str">
        <f t="shared" si="29"/>
        <v>3a</v>
      </c>
      <c r="N56" s="415"/>
      <c r="O56" s="415"/>
      <c r="P56" s="415"/>
      <c r="Q56" s="415">
        <v>1</v>
      </c>
      <c r="R56" s="415" t="str">
        <f t="shared" si="3"/>
        <v>Sí</v>
      </c>
      <c r="S56" s="415"/>
      <c r="T56" s="415"/>
      <c r="U56" s="415"/>
      <c r="V56" s="414" t="s">
        <v>7008</v>
      </c>
      <c r="W56" s="414" t="s">
        <v>5916</v>
      </c>
      <c r="X56" s="414">
        <f t="shared" si="30"/>
        <v>1.5</v>
      </c>
      <c r="Y56" s="414">
        <f t="shared" si="5"/>
        <v>870</v>
      </c>
      <c r="Z56" s="416" t="str">
        <f t="shared" si="6"/>
        <v/>
      </c>
      <c r="AA56" s="416">
        <f t="shared" si="7"/>
        <v>0</v>
      </c>
      <c r="AB56" s="417">
        <f t="shared" si="8"/>
        <v>0</v>
      </c>
      <c r="AC56" s="414" t="s">
        <v>7009</v>
      </c>
      <c r="AD56" s="414" t="s">
        <v>4811</v>
      </c>
      <c r="AE56" s="414" t="e">
        <f>+VLOOKUP($D56,'[12]Ramón Países '!$A:$E,4,0)</f>
        <v>#N/A</v>
      </c>
      <c r="AF56" s="414" t="s">
        <v>5646</v>
      </c>
      <c r="AG56" s="414" t="e">
        <f>+VLOOKUP($D56,'[12]Ramón Países '!$A:$E,5,0)</f>
        <v>#N/A</v>
      </c>
      <c r="AH56" s="414" t="s">
        <v>7009</v>
      </c>
      <c r="AI56" s="414" t="s">
        <v>5698</v>
      </c>
      <c r="AJ56" s="414" t="s">
        <v>7010</v>
      </c>
      <c r="AK56" s="414" t="s">
        <v>7010</v>
      </c>
      <c r="AL56" s="414" t="s">
        <v>7011</v>
      </c>
      <c r="AM56" s="414" t="s">
        <v>7012</v>
      </c>
      <c r="AN56" s="414" t="s">
        <v>7007</v>
      </c>
      <c r="AO56" s="414" t="s">
        <v>7013</v>
      </c>
      <c r="AP56" s="414" t="s">
        <v>7014</v>
      </c>
      <c r="AQ56" s="414" t="s">
        <v>7015</v>
      </c>
      <c r="AR56" s="414" t="s">
        <v>7016</v>
      </c>
      <c r="AS56" s="414" t="s">
        <v>7017</v>
      </c>
      <c r="AT56" s="414" t="s">
        <v>733</v>
      </c>
      <c r="AU56" s="414" t="s">
        <v>733</v>
      </c>
      <c r="AV56" s="414" t="s">
        <v>733</v>
      </c>
      <c r="AW56" s="414" t="s">
        <v>3320</v>
      </c>
      <c r="AX56" s="414" t="s">
        <v>6</v>
      </c>
      <c r="AY56" s="414" t="s">
        <v>733</v>
      </c>
      <c r="AZ56" s="414" t="s">
        <v>7018</v>
      </c>
      <c r="BA56" s="414" t="s">
        <v>7019</v>
      </c>
      <c r="BB56" s="414" t="s">
        <v>7020</v>
      </c>
      <c r="BC56" s="414" t="s">
        <v>7021</v>
      </c>
      <c r="BD56" s="414" t="s">
        <v>7022</v>
      </c>
      <c r="BE56" s="414" t="s">
        <v>7023</v>
      </c>
      <c r="BF56" s="415" t="s">
        <v>1214</v>
      </c>
      <c r="BG56" s="414" t="s">
        <v>3320</v>
      </c>
      <c r="BI56" s="414" t="s">
        <v>2043</v>
      </c>
      <c r="BJ56" s="414" t="s">
        <v>2043</v>
      </c>
      <c r="BK56" s="414" t="s">
        <v>3589</v>
      </c>
      <c r="BL56" s="414" t="s">
        <v>7024</v>
      </c>
      <c r="BM56" s="415">
        <v>400</v>
      </c>
      <c r="BN56" s="414" t="s">
        <v>5936</v>
      </c>
      <c r="BO56" s="418" t="s">
        <v>12770</v>
      </c>
      <c r="BP56" s="414">
        <v>18</v>
      </c>
      <c r="BQ56" s="414">
        <v>2029</v>
      </c>
      <c r="BR56" s="414">
        <v>750</v>
      </c>
      <c r="BS56" s="415">
        <v>580</v>
      </c>
      <c r="BT56" s="414" t="s">
        <v>5666</v>
      </c>
      <c r="BU56" s="414">
        <v>166</v>
      </c>
      <c r="BV56" s="415">
        <v>2500</v>
      </c>
      <c r="BW56" s="419">
        <v>0.38051750380517502</v>
      </c>
      <c r="BX56" s="420" t="s">
        <v>910</v>
      </c>
      <c r="BY56" s="414" t="s">
        <v>733</v>
      </c>
      <c r="CA56" s="414" t="s">
        <v>3320</v>
      </c>
      <c r="CB56" s="414" t="s">
        <v>3320</v>
      </c>
      <c r="CC56" s="414" t="s">
        <v>3320</v>
      </c>
      <c r="CD56" s="414" t="s">
        <v>3320</v>
      </c>
      <c r="CE56" s="414" t="s">
        <v>3320</v>
      </c>
      <c r="CF56" s="414" t="s">
        <v>3320</v>
      </c>
      <c r="CG56" s="414" t="s">
        <v>3320</v>
      </c>
      <c r="CH56" s="414" t="s">
        <v>3320</v>
      </c>
      <c r="CI56" s="414" t="s">
        <v>3320</v>
      </c>
      <c r="CJ56" s="414" t="s">
        <v>3320</v>
      </c>
      <c r="CL56" s="414" t="s">
        <v>3320</v>
      </c>
      <c r="CM56" s="414" t="s">
        <v>3320</v>
      </c>
      <c r="CN56" s="414" t="s">
        <v>3320</v>
      </c>
      <c r="CO56" s="414" t="s">
        <v>3320</v>
      </c>
      <c r="CP56" s="414" t="s">
        <v>3320</v>
      </c>
      <c r="CQ56" s="414" t="e">
        <f t="shared" si="25"/>
        <v>#VALUE!</v>
      </c>
      <c r="CR56" s="414" t="s">
        <v>3320</v>
      </c>
      <c r="CS56" s="414" t="s">
        <v>3320</v>
      </c>
      <c r="CT56" s="414" t="s">
        <v>3320</v>
      </c>
      <c r="CU56" s="414" t="s">
        <v>3320</v>
      </c>
      <c r="CV56" s="414">
        <v>4.5</v>
      </c>
      <c r="CW56" s="414">
        <v>11</v>
      </c>
      <c r="CX56" s="414" t="s">
        <v>733</v>
      </c>
      <c r="CY56" s="414" t="s">
        <v>5937</v>
      </c>
      <c r="CZ56" s="414">
        <v>38.74</v>
      </c>
      <c r="DA56" s="414" t="s">
        <v>1214</v>
      </c>
      <c r="DB56" s="414" t="s">
        <v>733</v>
      </c>
      <c r="DC56" s="414" t="s">
        <v>1214</v>
      </c>
      <c r="DD56" s="414">
        <v>2500</v>
      </c>
      <c r="DE56" s="414">
        <v>2500</v>
      </c>
      <c r="DF56" s="414" t="s">
        <v>7025</v>
      </c>
      <c r="DG56" s="414">
        <v>365</v>
      </c>
      <c r="DH56" s="414">
        <v>88</v>
      </c>
      <c r="DI56" s="414">
        <v>95</v>
      </c>
      <c r="DJ56" s="414">
        <v>25</v>
      </c>
      <c r="DK56" s="414" t="s">
        <v>12771</v>
      </c>
      <c r="DL56" s="414">
        <v>1.5</v>
      </c>
      <c r="DM56" s="414">
        <f t="shared" si="26"/>
        <v>2028</v>
      </c>
      <c r="DN56" s="414">
        <v>38</v>
      </c>
      <c r="DO56" s="414" t="s">
        <v>7026</v>
      </c>
      <c r="DP56" s="414">
        <v>1</v>
      </c>
      <c r="DR56" s="414" t="s">
        <v>3320</v>
      </c>
      <c r="DS56" s="414" t="s">
        <v>3320</v>
      </c>
      <c r="DT56" s="414" t="s">
        <v>3320</v>
      </c>
      <c r="DU56" s="414" t="s">
        <v>3320</v>
      </c>
      <c r="DV56" s="414" t="s">
        <v>3320</v>
      </c>
      <c r="DW56" s="414" t="s">
        <v>3320</v>
      </c>
      <c r="DX56" s="414" t="s">
        <v>3320</v>
      </c>
      <c r="DY56" s="414" t="s">
        <v>3320</v>
      </c>
      <c r="DZ56" s="414" t="s">
        <v>3320</v>
      </c>
      <c r="EA56" s="414" t="s">
        <v>3320</v>
      </c>
      <c r="EB56" s="414" t="s">
        <v>3320</v>
      </c>
      <c r="EC56" s="414" t="s">
        <v>3320</v>
      </c>
      <c r="ED56" s="414" t="s">
        <v>3320</v>
      </c>
      <c r="EE56" s="414" t="s">
        <v>3320</v>
      </c>
      <c r="EF56" s="414" t="s">
        <v>3320</v>
      </c>
      <c r="EG56" s="414" t="s">
        <v>3320</v>
      </c>
      <c r="EH56" s="414" t="s">
        <v>3320</v>
      </c>
      <c r="EI56" s="414" t="s">
        <v>3320</v>
      </c>
      <c r="EJ56" s="414" t="s">
        <v>3320</v>
      </c>
      <c r="EK56" s="414" t="s">
        <v>3320</v>
      </c>
      <c r="EL56" s="414" t="s">
        <v>3320</v>
      </c>
      <c r="EM56" s="414" t="s">
        <v>3320</v>
      </c>
      <c r="EN56" s="414" t="s">
        <v>3320</v>
      </c>
      <c r="EO56" s="414" t="s">
        <v>3320</v>
      </c>
      <c r="EP56" s="414" t="s">
        <v>3320</v>
      </c>
      <c r="EQ56" s="414" t="s">
        <v>3320</v>
      </c>
      <c r="ER56" s="414" t="s">
        <v>3320</v>
      </c>
      <c r="ES56" s="414" t="s">
        <v>3320</v>
      </c>
      <c r="ET56" s="414" t="s">
        <v>3320</v>
      </c>
      <c r="EU56" s="414" t="s">
        <v>3320</v>
      </c>
      <c r="EV56" s="414" t="s">
        <v>3320</v>
      </c>
      <c r="EW56" s="414" t="s">
        <v>3320</v>
      </c>
      <c r="EX56" s="414" t="s">
        <v>3320</v>
      </c>
      <c r="EY56" s="414" t="s">
        <v>3320</v>
      </c>
      <c r="EZ56" s="414" t="s">
        <v>3320</v>
      </c>
      <c r="FA56" s="414" t="s">
        <v>3320</v>
      </c>
      <c r="FB56" s="414" t="s">
        <v>3320</v>
      </c>
      <c r="FC56" s="414" t="s">
        <v>3320</v>
      </c>
      <c r="FD56" s="414" t="s">
        <v>3320</v>
      </c>
      <c r="FE56" s="414" t="s">
        <v>3320</v>
      </c>
      <c r="FF56" s="414" t="s">
        <v>3320</v>
      </c>
      <c r="FG56" s="414" t="s">
        <v>3320</v>
      </c>
      <c r="FH56" s="414" t="s">
        <v>3320</v>
      </c>
      <c r="FI56" s="414" t="s">
        <v>3320</v>
      </c>
      <c r="FJ56" s="414" t="s">
        <v>3320</v>
      </c>
      <c r="FK56" s="414" t="s">
        <v>3320</v>
      </c>
      <c r="FL56" s="414" t="s">
        <v>3320</v>
      </c>
      <c r="FM56" s="414" t="s">
        <v>3320</v>
      </c>
      <c r="FN56" s="414" t="s">
        <v>3320</v>
      </c>
      <c r="FO56" s="421">
        <v>1000000000</v>
      </c>
      <c r="FP56" s="421">
        <f t="shared" si="31"/>
        <v>1000</v>
      </c>
      <c r="FQ56" s="414" t="s">
        <v>733</v>
      </c>
      <c r="FR56" s="414" t="s">
        <v>1214</v>
      </c>
      <c r="FS56" s="414" t="s">
        <v>1214</v>
      </c>
      <c r="FT56" s="414" t="s">
        <v>733</v>
      </c>
      <c r="FU56" s="414" t="s">
        <v>4292</v>
      </c>
      <c r="FV56" s="414" t="s">
        <v>7027</v>
      </c>
      <c r="FW56" s="414" t="s">
        <v>7028</v>
      </c>
      <c r="FX56" s="422" t="s">
        <v>7024</v>
      </c>
      <c r="FY56" s="423">
        <v>400</v>
      </c>
      <c r="FZ56" s="414" t="s">
        <v>7029</v>
      </c>
      <c r="GA56" s="421">
        <v>1000000000</v>
      </c>
      <c r="GB56" s="421">
        <v>350000000</v>
      </c>
      <c r="GC56" s="421">
        <v>1</v>
      </c>
      <c r="GD56" s="421">
        <v>1</v>
      </c>
      <c r="GE56" s="414" t="s">
        <v>7030</v>
      </c>
      <c r="GF56" s="414" t="s">
        <v>1214</v>
      </c>
      <c r="GG56" s="414" t="s">
        <v>1214</v>
      </c>
      <c r="GH56" s="414" t="s">
        <v>7031</v>
      </c>
      <c r="GI56" s="414" t="s">
        <v>1214</v>
      </c>
      <c r="GJ56" s="414" t="s">
        <v>1214</v>
      </c>
      <c r="GK56" s="414" t="s">
        <v>1214</v>
      </c>
      <c r="GL56" s="414" t="s">
        <v>733</v>
      </c>
      <c r="GM56" s="414" t="s">
        <v>1214</v>
      </c>
      <c r="GN56" s="424" t="s">
        <v>5676</v>
      </c>
      <c r="GO56" s="414" t="s">
        <v>3320</v>
      </c>
      <c r="GP56" s="414" t="s">
        <v>733</v>
      </c>
      <c r="GQ56" s="414" t="s">
        <v>5721</v>
      </c>
      <c r="GR56" s="414" t="s">
        <v>733</v>
      </c>
      <c r="GS56" s="414" t="s">
        <v>5679</v>
      </c>
      <c r="GT56" s="414" t="s">
        <v>3320</v>
      </c>
      <c r="GU56" s="414" t="s">
        <v>3320</v>
      </c>
      <c r="GV56" s="414">
        <v>0</v>
      </c>
      <c r="GW56" s="414" t="s">
        <v>1214</v>
      </c>
      <c r="GX56" s="414" t="s">
        <v>1214</v>
      </c>
      <c r="GY56" s="414" t="s">
        <v>3320</v>
      </c>
      <c r="GZ56" s="414" t="s">
        <v>733</v>
      </c>
      <c r="HA56" s="414" t="s">
        <v>3320</v>
      </c>
      <c r="HB56" s="414" t="s">
        <v>3320</v>
      </c>
      <c r="HC56" s="414" t="s">
        <v>3320</v>
      </c>
      <c r="HD56" s="414" t="s">
        <v>5952</v>
      </c>
      <c r="HE56" s="414" t="s">
        <v>5684</v>
      </c>
      <c r="HF56" s="414" t="s">
        <v>5684</v>
      </c>
      <c r="HG56" s="414" t="s">
        <v>733</v>
      </c>
      <c r="HH56" s="414" t="s">
        <v>1214</v>
      </c>
      <c r="HI56" s="414" t="s">
        <v>12772</v>
      </c>
      <c r="HJ56" s="414" t="s">
        <v>12773</v>
      </c>
      <c r="HK56" s="414" t="s">
        <v>5685</v>
      </c>
      <c r="HL56" s="414" t="s">
        <v>3320</v>
      </c>
      <c r="HM56" s="414" t="s">
        <v>3320</v>
      </c>
      <c r="HN56" s="414" t="s">
        <v>3320</v>
      </c>
      <c r="HO56" s="414" t="s">
        <v>3320</v>
      </c>
      <c r="HP56" s="414" t="s">
        <v>3320</v>
      </c>
      <c r="HQ56" s="414" t="s">
        <v>3320</v>
      </c>
      <c r="HR56" s="414" t="s">
        <v>3320</v>
      </c>
      <c r="HS56" s="414" t="s">
        <v>3320</v>
      </c>
      <c r="HT56" s="414" t="s">
        <v>3320</v>
      </c>
      <c r="HU56" s="414" t="s">
        <v>3320</v>
      </c>
      <c r="HV56" s="414" t="s">
        <v>3320</v>
      </c>
      <c r="HW56" s="414" t="s">
        <v>3320</v>
      </c>
      <c r="HX56" s="414" t="s">
        <v>3320</v>
      </c>
      <c r="HY56" s="414" t="s">
        <v>3320</v>
      </c>
      <c r="HZ56" s="414" t="s">
        <v>3320</v>
      </c>
      <c r="IA56" s="414" t="s">
        <v>3320</v>
      </c>
      <c r="IB56" s="414" t="s">
        <v>3320</v>
      </c>
      <c r="IC56" s="414" t="s">
        <v>3320</v>
      </c>
      <c r="ID56" s="414" t="s">
        <v>3320</v>
      </c>
      <c r="IE56" s="414" t="s">
        <v>3320</v>
      </c>
      <c r="IF56" s="414" t="s">
        <v>3320</v>
      </c>
      <c r="IG56" s="414" t="s">
        <v>3320</v>
      </c>
      <c r="IH56" s="414" t="s">
        <v>3320</v>
      </c>
      <c r="II56" s="414" t="s">
        <v>3320</v>
      </c>
      <c r="IJ56" s="414" t="s">
        <v>3320</v>
      </c>
      <c r="IK56" s="414" t="s">
        <v>3320</v>
      </c>
      <c r="IL56" s="414" t="s">
        <v>3320</v>
      </c>
      <c r="IM56" s="414" t="s">
        <v>3320</v>
      </c>
      <c r="IN56" s="414" t="s">
        <v>3320</v>
      </c>
      <c r="IO56" s="414" t="s">
        <v>3320</v>
      </c>
      <c r="IP56" s="414" t="s">
        <v>3320</v>
      </c>
      <c r="IQ56" s="414" t="s">
        <v>3320</v>
      </c>
      <c r="IR56" s="414" t="s">
        <v>3320</v>
      </c>
      <c r="IS56" s="414" t="s">
        <v>3320</v>
      </c>
      <c r="IT56" s="414" t="s">
        <v>3320</v>
      </c>
      <c r="IU56" s="414" t="s">
        <v>3320</v>
      </c>
      <c r="IV56" s="414" t="s">
        <v>3320</v>
      </c>
      <c r="IW56" s="414" t="s">
        <v>3320</v>
      </c>
      <c r="IX56" s="414" t="s">
        <v>6212</v>
      </c>
      <c r="IY56" s="415" t="s">
        <v>5774</v>
      </c>
      <c r="IZ56" s="415" t="s">
        <v>5774</v>
      </c>
      <c r="JA56" s="414" t="s">
        <v>5775</v>
      </c>
      <c r="JB56" s="414" t="str">
        <f>IFERROR(VLOOKUP($E56,'[12]Resumen costos RNT id'!$D:$J,3,0),"")</f>
        <v/>
      </c>
      <c r="JC56" s="421" t="str">
        <f>IFERROR(VLOOKUP($E56,'[12]Resumen costos RNT id'!$D:$J,4,0),"")</f>
        <v/>
      </c>
      <c r="JD56" s="421" t="str">
        <f>IFERROR(VLOOKUP($E56,'[12]Resumen costos RNT id'!$D:$J,5,0),"")</f>
        <v/>
      </c>
      <c r="JE56" s="421" t="str">
        <f>IFERROR(VLOOKUP($E56,'[12]Resumen costos RNT id'!$D:$J,6,0),"")</f>
        <v/>
      </c>
      <c r="JF56" s="416" t="str">
        <f>IFERROR(VLOOKUP($E56,'[12]Resumen costos RNT id'!$D:$J,7,0),"")</f>
        <v/>
      </c>
      <c r="JG56" s="428" t="str">
        <f t="shared" si="10"/>
        <v/>
      </c>
      <c r="JH56" s="428" t="str">
        <f t="shared" si="11"/>
        <v/>
      </c>
      <c r="JI56" s="428" t="str">
        <f t="shared" si="11"/>
        <v/>
      </c>
      <c r="JJ56" s="428">
        <f t="shared" si="12"/>
        <v>0</v>
      </c>
      <c r="JK56" s="428">
        <f t="shared" si="13"/>
        <v>0</v>
      </c>
      <c r="JL56" s="414" t="s">
        <v>202</v>
      </c>
      <c r="JO56" s="414" t="s">
        <v>202</v>
      </c>
      <c r="JP56" s="414">
        <v>6</v>
      </c>
      <c r="JQ56" s="414">
        <f t="shared" si="28"/>
        <v>0</v>
      </c>
      <c r="JR56" s="429" t="str">
        <f>IFERROR(VLOOKUP($E56,'[13]Actualización de costos CENACE'!$A:$G,2,0),"")</f>
        <v/>
      </c>
      <c r="JS56" s="429" t="str">
        <f>IFERROR(VLOOKUP($E56,'[13]Actualización de costos CENACE'!$A:$G,3,0),"")</f>
        <v/>
      </c>
      <c r="JT56" s="429" t="str">
        <f>IFERROR(VLOOKUP($E56,'[13]Actualización de costos CENACE'!$A:$G,4,0),"")</f>
        <v/>
      </c>
      <c r="JU56" s="429" t="str">
        <f>IFERROR(VLOOKUP($E56,'[13]Actualización de costos CENACE'!$A:$G,5,0),"")</f>
        <v/>
      </c>
      <c r="JV56" s="429" t="str">
        <f>IFERROR(VLOOKUP($E56,'[13]Actualización de costos CENACE'!$A:$G,6,0),"")</f>
        <v/>
      </c>
      <c r="JW56" s="430" t="str">
        <f>IFERROR(VLOOKUP($E56,'[13]Din Costos CFE'!$J$7:$AG$150,JW$1,0),"")</f>
        <v/>
      </c>
      <c r="JX56" s="430" t="str">
        <f>IFERROR(VLOOKUP($E56,'[13]Din Costos CFE'!$J$7:$AG$150,JX$1,0),"")</f>
        <v/>
      </c>
      <c r="JY56" s="430" t="str">
        <f>IFERROR(VLOOKUP($E56,'[13]Din Costos CFE'!$J$7:$AG$150,JY$1,0),"")</f>
        <v/>
      </c>
      <c r="JZ56" s="430" t="str">
        <f>IFERROR(VLOOKUP($E56,'[13]Din Costos CFE'!$J$7:$AG$150,JZ$1,0),"")</f>
        <v/>
      </c>
      <c r="KA56" s="430" t="str">
        <f>IFERROR(VLOOKUP($E56,'[13]Din Costos CFE'!$J$7:$AG$150,KA$1,0),"")</f>
        <v/>
      </c>
      <c r="KB56" s="430" t="str">
        <f>IFERROR(VLOOKUP($E56,'[13]Din Costos CFE'!$J$7:$AG$150,KB$1,0),"")</f>
        <v/>
      </c>
      <c r="KC56" s="430" t="str">
        <f>IFERROR(VLOOKUP($E56,'[13]Din Costos CFE'!$J$7:$AG$150,KC$1,0),"")</f>
        <v/>
      </c>
      <c r="KD56" s="430" t="str">
        <f>IFERROR(VLOOKUP($E56,'[13]Din Costos CFE'!$J$7:$AG$150,KD$1,0),"")</f>
        <v/>
      </c>
      <c r="KE56" s="430" t="str">
        <f>IFERROR(VLOOKUP($E56,'[13]Din Costos CFE'!$J$7:$AG$150,KE$1,0),"")</f>
        <v/>
      </c>
      <c r="KF56" s="430" t="str">
        <f>IFERROR(VLOOKUP($E56,'[13]Din Costos CFE'!$J$7:$AG$150,KF$1,0),"")</f>
        <v/>
      </c>
      <c r="KG56" s="430" t="str">
        <f>IFERROR(VLOOKUP($E56,'[13]Din Costos CFE'!$J$7:$AG$150,KG$1,0),"")</f>
        <v/>
      </c>
      <c r="KH56" s="430" t="str">
        <f>IFERROR(VLOOKUP($E56,'[13]Din Costos CFE'!$J$7:$AG$150,KH$1,0),"")</f>
        <v/>
      </c>
      <c r="KI56" s="430" t="str">
        <f>IFERROR(VLOOKUP($E56,'[13]Din Costos CFE'!$J$7:$AG$150,KI$1,0),"")</f>
        <v/>
      </c>
      <c r="KJ56" s="430" t="str">
        <f>IFERROR(VLOOKUP($E56,'[13]Din Costos CFE'!$J$7:$AG$150,KJ$1,0),"")</f>
        <v/>
      </c>
      <c r="KK56" s="430" t="str">
        <f>IFERROR(VLOOKUP($E56,'[13]Din Costos CFE'!$J$7:$AG$150,KK$1,0),"")</f>
        <v/>
      </c>
      <c r="KL56" s="430" t="str">
        <f>IFERROR(VLOOKUP($E56,'[13]Din Costos CFE'!$J$7:$AG$150,KL$1,0),"")</f>
        <v/>
      </c>
      <c r="KM56" s="430" t="str">
        <f>IFERROR(VLOOKUP($E56,'[13]Din Costos CFE'!$J$7:$AG$150,KM$1,0),"")</f>
        <v/>
      </c>
      <c r="KN56" s="430" t="str">
        <f>IFERROR(VLOOKUP($E56,'[13]Din Costos CFE'!$J$7:$AG$150,KN$1,0),"")</f>
        <v/>
      </c>
      <c r="KO56" s="431">
        <f t="shared" si="15"/>
        <v>0</v>
      </c>
      <c r="KP56" s="431">
        <f t="shared" si="16"/>
        <v>0</v>
      </c>
      <c r="KQ56" s="431">
        <f t="shared" si="17"/>
        <v>0</v>
      </c>
      <c r="KR56" s="432" t="str">
        <f>IFERROR(VLOOKUP($E56,'[13]Din Costos CFE'!$A$6:$G$150,4,0),"")</f>
        <v/>
      </c>
      <c r="KS56" s="432" t="str">
        <f>IFERROR(VLOOKUP($E56,'[13]Din Costos CFE'!$A$6:$G$150,5,0),"")</f>
        <v/>
      </c>
      <c r="KT56" s="432" t="str">
        <f>IFERROR(VLOOKUP($E56,'[13]Din Costos CFE'!$A$6:$G$150,6,0),"")</f>
        <v/>
      </c>
      <c r="KU56" s="433" t="str">
        <f t="shared" si="18"/>
        <v/>
      </c>
      <c r="KV56" s="434" t="str">
        <f t="shared" si="19"/>
        <v/>
      </c>
      <c r="KW56" s="435" t="str">
        <f t="shared" si="20"/>
        <v/>
      </c>
      <c r="KX56" s="435"/>
      <c r="KY56" s="436" t="str">
        <f>IFERROR(VLOOKUP($E56,'[13]Detalle Costos CENACE'!$E:$IT,248,0),"")</f>
        <v/>
      </c>
      <c r="KZ56" s="414">
        <f t="shared" si="21"/>
        <v>870</v>
      </c>
      <c r="LA56" s="434" t="str">
        <f t="shared" si="22"/>
        <v/>
      </c>
      <c r="LB56" s="434" t="str">
        <f t="shared" si="23"/>
        <v/>
      </c>
      <c r="LC56" s="414">
        <f t="shared" si="24"/>
        <v>1</v>
      </c>
      <c r="LD56" s="429" t="str">
        <f>IFERROR(VLOOKUP($E56,'[13]Actualización de costos CENACE'!$A:$G,7,0),"")</f>
        <v/>
      </c>
    </row>
    <row r="57" spans="1:318" s="414" customFormat="1" ht="15" customHeight="1">
      <c r="A57" s="413" t="s">
        <v>5638</v>
      </c>
      <c r="B57" s="414">
        <v>925</v>
      </c>
      <c r="C57" s="414" t="s">
        <v>7032</v>
      </c>
      <c r="D57" s="414" t="s">
        <v>7033</v>
      </c>
      <c r="E57" s="414">
        <v>925</v>
      </c>
      <c r="F57" s="414">
        <v>83</v>
      </c>
      <c r="G57" s="414" t="s">
        <v>1343</v>
      </c>
      <c r="H57" s="414" t="s">
        <v>6775</v>
      </c>
      <c r="I57" s="415" t="s">
        <v>5782</v>
      </c>
      <c r="J57" s="415">
        <v>1</v>
      </c>
      <c r="K57" s="415" t="str">
        <f t="shared" si="27"/>
        <v>Sí</v>
      </c>
      <c r="L57" s="415"/>
      <c r="M57" s="415" t="str">
        <f t="shared" si="29"/>
        <v>3a</v>
      </c>
      <c r="N57" s="415"/>
      <c r="O57" s="415"/>
      <c r="P57" s="415"/>
      <c r="Q57" s="415">
        <v>1</v>
      </c>
      <c r="R57" s="415" t="str">
        <f t="shared" si="3"/>
        <v>Sí</v>
      </c>
      <c r="S57" s="415"/>
      <c r="T57" s="415"/>
      <c r="U57" s="415"/>
      <c r="V57" s="414" t="s">
        <v>5222</v>
      </c>
      <c r="W57" s="414" t="s">
        <v>5643</v>
      </c>
      <c r="X57" s="414">
        <f t="shared" si="30"/>
        <v>1</v>
      </c>
      <c r="Y57" s="414">
        <f t="shared" si="5"/>
        <v>70</v>
      </c>
      <c r="Z57" s="416" t="str">
        <f t="shared" si="6"/>
        <v/>
      </c>
      <c r="AA57" s="416">
        <f t="shared" si="7"/>
        <v>0</v>
      </c>
      <c r="AB57" s="417">
        <f t="shared" si="8"/>
        <v>0</v>
      </c>
      <c r="AC57" s="414" t="s">
        <v>6416</v>
      </c>
      <c r="AD57" s="414" t="s">
        <v>3434</v>
      </c>
      <c r="AE57" s="414" t="e">
        <f>+VLOOKUP($D57,'[12]Ramón Países '!$A:$E,4,0)</f>
        <v>#N/A</v>
      </c>
      <c r="AF57" s="414" t="s">
        <v>5646</v>
      </c>
      <c r="AG57" s="414" t="e">
        <f>+VLOOKUP($D57,'[12]Ramón Países '!$A:$E,5,0)</f>
        <v>#N/A</v>
      </c>
      <c r="AH57" s="414" t="s">
        <v>6416</v>
      </c>
      <c r="AI57" s="414" t="s">
        <v>6417</v>
      </c>
      <c r="AJ57" s="414" t="s">
        <v>7034</v>
      </c>
      <c r="AK57" s="414" t="s">
        <v>7035</v>
      </c>
      <c r="AL57" s="414" t="s">
        <v>6778</v>
      </c>
      <c r="AM57" s="414" t="s">
        <v>6779</v>
      </c>
      <c r="AN57" s="414" t="s">
        <v>3320</v>
      </c>
      <c r="AO57" s="414" t="s">
        <v>6780</v>
      </c>
      <c r="AP57" s="414" t="s">
        <v>5698</v>
      </c>
      <c r="AQ57" s="414" t="s">
        <v>6781</v>
      </c>
      <c r="AR57" s="414" t="s">
        <v>6782</v>
      </c>
      <c r="AS57" s="414" t="s">
        <v>6425</v>
      </c>
      <c r="AT57" s="414" t="s">
        <v>733</v>
      </c>
      <c r="AU57" s="414" t="s">
        <v>733</v>
      </c>
      <c r="AV57" s="414" t="s">
        <v>733</v>
      </c>
      <c r="AW57" s="414" t="s">
        <v>3320</v>
      </c>
      <c r="AX57" s="414" t="s">
        <v>6783</v>
      </c>
      <c r="AY57" s="414" t="s">
        <v>733</v>
      </c>
      <c r="AZ57" s="414" t="s">
        <v>6784</v>
      </c>
      <c r="BA57" s="414" t="s">
        <v>6428</v>
      </c>
      <c r="BB57" s="414" t="s">
        <v>6429</v>
      </c>
      <c r="BC57" s="414" t="s">
        <v>6430</v>
      </c>
      <c r="BD57" s="414" t="s">
        <v>6785</v>
      </c>
      <c r="BE57" s="414" t="s">
        <v>6786</v>
      </c>
      <c r="BF57" s="415" t="s">
        <v>1214</v>
      </c>
      <c r="BG57" s="414" t="s">
        <v>3320</v>
      </c>
      <c r="BI57" s="414" t="s">
        <v>2043</v>
      </c>
      <c r="BJ57" s="414" t="s">
        <v>2043</v>
      </c>
      <c r="BK57" s="414" t="s">
        <v>3589</v>
      </c>
      <c r="BL57" s="414" t="s">
        <v>7036</v>
      </c>
      <c r="BM57" s="415">
        <v>138</v>
      </c>
      <c r="BN57" s="414" t="s">
        <v>6612</v>
      </c>
      <c r="BO57" s="418" t="s">
        <v>12684</v>
      </c>
      <c r="BP57" s="414">
        <v>29</v>
      </c>
      <c r="BQ57" s="414">
        <v>2029</v>
      </c>
      <c r="BR57" s="414">
        <v>70</v>
      </c>
      <c r="BS57" s="415">
        <v>70</v>
      </c>
      <c r="BT57" s="414" t="s">
        <v>5666</v>
      </c>
      <c r="BU57" s="414">
        <v>136584</v>
      </c>
      <c r="BV57" s="415">
        <v>182.61</v>
      </c>
      <c r="BW57" s="419">
        <v>0.29779843444227011</v>
      </c>
      <c r="BX57" s="420" t="s">
        <v>910</v>
      </c>
      <c r="BY57" s="414" t="s">
        <v>733</v>
      </c>
      <c r="CA57" s="414">
        <v>29.78</v>
      </c>
      <c r="CB57" s="414" t="s">
        <v>733</v>
      </c>
      <c r="CC57" s="414">
        <v>650</v>
      </c>
      <c r="CD57" s="414" t="s">
        <v>5800</v>
      </c>
      <c r="CE57" s="414" t="s">
        <v>5801</v>
      </c>
      <c r="CF57" s="414" t="s">
        <v>3320</v>
      </c>
      <c r="CG57" s="414" t="s">
        <v>733</v>
      </c>
      <c r="CH57" s="414" t="s">
        <v>733</v>
      </c>
      <c r="CI57" s="414">
        <v>2041.3</v>
      </c>
      <c r="CJ57" s="414">
        <v>1878.1</v>
      </c>
      <c r="CK57" s="414" t="s">
        <v>7037</v>
      </c>
      <c r="CL57" s="414">
        <v>365</v>
      </c>
      <c r="CM57" s="414">
        <v>86</v>
      </c>
      <c r="CN57" s="414">
        <v>98</v>
      </c>
      <c r="CO57" s="414">
        <v>30</v>
      </c>
      <c r="CP57" s="414" t="s">
        <v>12774</v>
      </c>
      <c r="CQ57" s="414">
        <f t="shared" si="25"/>
        <v>2027</v>
      </c>
      <c r="CR57" s="414">
        <v>0.45</v>
      </c>
      <c r="CS57" s="414">
        <v>8</v>
      </c>
      <c r="CT57" s="414" t="s">
        <v>7038</v>
      </c>
      <c r="CU57" s="414" t="s">
        <v>3320</v>
      </c>
      <c r="CV57" s="414" t="s">
        <v>3320</v>
      </c>
      <c r="CW57" s="414" t="s">
        <v>3320</v>
      </c>
      <c r="CX57" s="414" t="s">
        <v>3320</v>
      </c>
      <c r="CY57" s="414" t="s">
        <v>3320</v>
      </c>
      <c r="CZ57" s="414" t="s">
        <v>3320</v>
      </c>
      <c r="DA57" s="414" t="s">
        <v>3320</v>
      </c>
      <c r="DB57" s="414" t="s">
        <v>3320</v>
      </c>
      <c r="DC57" s="414" t="s">
        <v>3320</v>
      </c>
      <c r="DD57" s="414" t="s">
        <v>3320</v>
      </c>
      <c r="DE57" s="414" t="s">
        <v>3320</v>
      </c>
      <c r="DG57" s="414" t="s">
        <v>3320</v>
      </c>
      <c r="DH57" s="414" t="s">
        <v>3320</v>
      </c>
      <c r="DI57" s="414" t="s">
        <v>3320</v>
      </c>
      <c r="DJ57" s="414" t="s">
        <v>3320</v>
      </c>
      <c r="DK57" s="414" t="s">
        <v>3320</v>
      </c>
      <c r="DL57" s="414" t="s">
        <v>3320</v>
      </c>
      <c r="DM57" s="414" t="e">
        <f t="shared" si="26"/>
        <v>#VALUE!</v>
      </c>
      <c r="DN57" s="414" t="s">
        <v>3320</v>
      </c>
      <c r="DO57" s="414" t="s">
        <v>3320</v>
      </c>
      <c r="DP57" s="414" t="s">
        <v>3320</v>
      </c>
      <c r="DR57" s="414" t="s">
        <v>3320</v>
      </c>
      <c r="DS57" s="414" t="s">
        <v>3320</v>
      </c>
      <c r="DT57" s="414" t="s">
        <v>3320</v>
      </c>
      <c r="DU57" s="414" t="s">
        <v>3320</v>
      </c>
      <c r="DV57" s="414" t="s">
        <v>3320</v>
      </c>
      <c r="DW57" s="414" t="s">
        <v>3320</v>
      </c>
      <c r="DX57" s="414" t="s">
        <v>3320</v>
      </c>
      <c r="DY57" s="414" t="s">
        <v>3320</v>
      </c>
      <c r="DZ57" s="414" t="s">
        <v>3320</v>
      </c>
      <c r="EA57" s="414" t="s">
        <v>3320</v>
      </c>
      <c r="EB57" s="414" t="s">
        <v>3320</v>
      </c>
      <c r="EC57" s="414" t="s">
        <v>3320</v>
      </c>
      <c r="ED57" s="414" t="s">
        <v>3320</v>
      </c>
      <c r="EE57" s="414" t="s">
        <v>3320</v>
      </c>
      <c r="EF57" s="414" t="s">
        <v>3320</v>
      </c>
      <c r="EG57" s="414" t="s">
        <v>3320</v>
      </c>
      <c r="EH57" s="414" t="s">
        <v>3320</v>
      </c>
      <c r="EI57" s="414" t="s">
        <v>3320</v>
      </c>
      <c r="EJ57" s="414" t="s">
        <v>3320</v>
      </c>
      <c r="EK57" s="414" t="s">
        <v>3320</v>
      </c>
      <c r="EL57" s="414" t="s">
        <v>3320</v>
      </c>
      <c r="EM57" s="414" t="s">
        <v>3320</v>
      </c>
      <c r="EN57" s="414" t="s">
        <v>3320</v>
      </c>
      <c r="EO57" s="414" t="s">
        <v>3320</v>
      </c>
      <c r="EP57" s="414" t="s">
        <v>3320</v>
      </c>
      <c r="EQ57" s="414" t="s">
        <v>3320</v>
      </c>
      <c r="ER57" s="414" t="s">
        <v>3320</v>
      </c>
      <c r="ES57" s="414" t="s">
        <v>3320</v>
      </c>
      <c r="ET57" s="414" t="s">
        <v>3320</v>
      </c>
      <c r="EU57" s="414" t="s">
        <v>3320</v>
      </c>
      <c r="EV57" s="414" t="s">
        <v>3320</v>
      </c>
      <c r="EW57" s="414" t="s">
        <v>3320</v>
      </c>
      <c r="EX57" s="414" t="s">
        <v>3320</v>
      </c>
      <c r="EY57" s="414" t="s">
        <v>3320</v>
      </c>
      <c r="EZ57" s="414" t="s">
        <v>3320</v>
      </c>
      <c r="FA57" s="414" t="s">
        <v>3320</v>
      </c>
      <c r="FB57" s="414" t="s">
        <v>3320</v>
      </c>
      <c r="FC57" s="414" t="s">
        <v>3320</v>
      </c>
      <c r="FD57" s="414" t="s">
        <v>3320</v>
      </c>
      <c r="FE57" s="414" t="s">
        <v>3320</v>
      </c>
      <c r="FF57" s="414" t="s">
        <v>3320</v>
      </c>
      <c r="FG57" s="414" t="s">
        <v>3320</v>
      </c>
      <c r="FH57" s="414" t="s">
        <v>3320</v>
      </c>
      <c r="FI57" s="414" t="s">
        <v>3320</v>
      </c>
      <c r="FJ57" s="414" t="s">
        <v>3320</v>
      </c>
      <c r="FK57" s="414" t="s">
        <v>3320</v>
      </c>
      <c r="FL57" s="414" t="s">
        <v>3320</v>
      </c>
      <c r="FM57" s="414" t="s">
        <v>3320</v>
      </c>
      <c r="FN57" s="414" t="s">
        <v>3320</v>
      </c>
      <c r="FO57" s="421">
        <v>113804043</v>
      </c>
      <c r="FP57" s="421">
        <f t="shared" si="31"/>
        <v>113.80404299999999</v>
      </c>
      <c r="FQ57" s="414" t="s">
        <v>733</v>
      </c>
      <c r="FR57" s="414" t="s">
        <v>733</v>
      </c>
      <c r="FS57" s="414" t="s">
        <v>733</v>
      </c>
      <c r="FT57" s="414" t="s">
        <v>733</v>
      </c>
      <c r="FU57" s="414" t="s">
        <v>100</v>
      </c>
      <c r="FV57" s="414" t="s">
        <v>7039</v>
      </c>
      <c r="FW57" s="414" t="s">
        <v>7040</v>
      </c>
      <c r="FX57" s="422" t="s">
        <v>7036</v>
      </c>
      <c r="FY57" s="423">
        <v>138</v>
      </c>
      <c r="FZ57" s="414" t="s">
        <v>7041</v>
      </c>
      <c r="GA57" s="421">
        <v>113804043</v>
      </c>
      <c r="GB57" s="421">
        <v>17424281</v>
      </c>
      <c r="GC57" s="421">
        <v>9.19</v>
      </c>
      <c r="GD57" s="421">
        <v>13.86</v>
      </c>
      <c r="GE57" s="414" t="s">
        <v>6437</v>
      </c>
      <c r="GF57" s="414" t="s">
        <v>733</v>
      </c>
      <c r="GG57" s="414" t="s">
        <v>733</v>
      </c>
      <c r="GH57" s="414" t="s">
        <v>7042</v>
      </c>
      <c r="GI57" s="414" t="s">
        <v>733</v>
      </c>
      <c r="GJ57" s="414" t="s">
        <v>733</v>
      </c>
      <c r="GK57" s="414" t="s">
        <v>733</v>
      </c>
      <c r="GL57" s="414" t="s">
        <v>733</v>
      </c>
      <c r="GM57" s="414" t="s">
        <v>733</v>
      </c>
      <c r="GN57" s="424" t="s">
        <v>5676</v>
      </c>
      <c r="GO57" s="414" t="s">
        <v>3320</v>
      </c>
      <c r="GP57" s="414" t="s">
        <v>733</v>
      </c>
      <c r="GQ57" s="414" t="s">
        <v>5721</v>
      </c>
      <c r="GR57" s="414" t="s">
        <v>1214</v>
      </c>
      <c r="GS57" s="414" t="s">
        <v>1214</v>
      </c>
      <c r="GT57" s="414" t="s">
        <v>3320</v>
      </c>
      <c r="GU57" s="414" t="s">
        <v>3320</v>
      </c>
      <c r="GV57" s="414" t="s">
        <v>3320</v>
      </c>
      <c r="GW57" s="414" t="s">
        <v>1214</v>
      </c>
      <c r="GX57" s="414" t="s">
        <v>1214</v>
      </c>
      <c r="GY57" s="414" t="s">
        <v>3320</v>
      </c>
      <c r="GZ57" s="414" t="s">
        <v>1214</v>
      </c>
      <c r="HA57" s="414" t="s">
        <v>3320</v>
      </c>
      <c r="HB57" s="414" t="s">
        <v>3320</v>
      </c>
      <c r="HC57" s="414" t="s">
        <v>3320</v>
      </c>
      <c r="HD57" s="414" t="s">
        <v>3320</v>
      </c>
      <c r="HE57" s="414" t="s">
        <v>3320</v>
      </c>
      <c r="HF57" s="414" t="s">
        <v>3320</v>
      </c>
      <c r="HG57" s="414" t="s">
        <v>1214</v>
      </c>
      <c r="HH57" s="414" t="s">
        <v>1214</v>
      </c>
      <c r="HI57" s="414" t="s">
        <v>12775</v>
      </c>
      <c r="HJ57" s="414" t="s">
        <v>12776</v>
      </c>
      <c r="HK57" s="414" t="s">
        <v>5685</v>
      </c>
      <c r="HL57" s="414" t="s">
        <v>3320</v>
      </c>
      <c r="HM57" s="414" t="s">
        <v>3320</v>
      </c>
      <c r="HN57" s="414" t="s">
        <v>3320</v>
      </c>
      <c r="HO57" s="414" t="s">
        <v>3320</v>
      </c>
      <c r="HP57" s="414" t="s">
        <v>3320</v>
      </c>
      <c r="HQ57" s="414" t="s">
        <v>3320</v>
      </c>
      <c r="HR57" s="414" t="s">
        <v>3320</v>
      </c>
      <c r="HS57" s="414" t="s">
        <v>3320</v>
      </c>
      <c r="HT57" s="414" t="s">
        <v>3320</v>
      </c>
      <c r="HU57" s="414" t="s">
        <v>3320</v>
      </c>
      <c r="HV57" s="414" t="s">
        <v>3320</v>
      </c>
      <c r="HW57" s="414" t="s">
        <v>3320</v>
      </c>
      <c r="HX57" s="414" t="s">
        <v>3320</v>
      </c>
      <c r="HY57" s="414" t="s">
        <v>3320</v>
      </c>
      <c r="HZ57" s="414" t="s">
        <v>3320</v>
      </c>
      <c r="IA57" s="414" t="s">
        <v>3320</v>
      </c>
      <c r="IB57" s="414" t="s">
        <v>3320</v>
      </c>
      <c r="IC57" s="414" t="s">
        <v>3320</v>
      </c>
      <c r="ID57" s="414" t="s">
        <v>3320</v>
      </c>
      <c r="IE57" s="414" t="s">
        <v>3320</v>
      </c>
      <c r="IF57" s="414" t="s">
        <v>3320</v>
      </c>
      <c r="IG57" s="414" t="s">
        <v>3320</v>
      </c>
      <c r="IH57" s="414" t="s">
        <v>3320</v>
      </c>
      <c r="II57" s="414" t="s">
        <v>3320</v>
      </c>
      <c r="IJ57" s="414" t="s">
        <v>3320</v>
      </c>
      <c r="IK57" s="414" t="s">
        <v>3320</v>
      </c>
      <c r="IL57" s="414" t="s">
        <v>3320</v>
      </c>
      <c r="IM57" s="414" t="s">
        <v>3320</v>
      </c>
      <c r="IN57" s="414" t="s">
        <v>3320</v>
      </c>
      <c r="IO57" s="414" t="s">
        <v>3320</v>
      </c>
      <c r="IP57" s="414" t="s">
        <v>3320</v>
      </c>
      <c r="IQ57" s="414" t="s">
        <v>3320</v>
      </c>
      <c r="IR57" s="414" t="s">
        <v>3320</v>
      </c>
      <c r="IS57" s="414" t="s">
        <v>3320</v>
      </c>
      <c r="IT57" s="414" t="s">
        <v>3320</v>
      </c>
      <c r="IU57" s="414" t="s">
        <v>3320</v>
      </c>
      <c r="IV57" s="414" t="s">
        <v>3320</v>
      </c>
      <c r="IW57" s="414" t="s">
        <v>3320</v>
      </c>
      <c r="IX57" s="414" t="s">
        <v>5773</v>
      </c>
      <c r="IY57" s="415" t="s">
        <v>5774</v>
      </c>
      <c r="IZ57" s="415" t="s">
        <v>5774</v>
      </c>
      <c r="JA57" s="414" t="s">
        <v>5775</v>
      </c>
      <c r="JB57" s="414" t="str">
        <f>IFERROR(VLOOKUP($E57,'[12]Resumen costos RNT id'!$D:$J,3,0),"")</f>
        <v/>
      </c>
      <c r="JC57" s="421" t="str">
        <f>IFERROR(VLOOKUP($E57,'[12]Resumen costos RNT id'!$D:$J,4,0),"")</f>
        <v/>
      </c>
      <c r="JD57" s="421" t="str">
        <f>IFERROR(VLOOKUP($E57,'[12]Resumen costos RNT id'!$D:$J,5,0),"")</f>
        <v/>
      </c>
      <c r="JE57" s="421" t="str">
        <f>IFERROR(VLOOKUP($E57,'[12]Resumen costos RNT id'!$D:$J,6,0),"")</f>
        <v/>
      </c>
      <c r="JF57" s="416" t="str">
        <f>IFERROR(VLOOKUP($E57,'[12]Resumen costos RNT id'!$D:$J,7,0),"")</f>
        <v/>
      </c>
      <c r="JG57" s="428" t="str">
        <f t="shared" si="10"/>
        <v/>
      </c>
      <c r="JH57" s="428" t="str">
        <f t="shared" si="11"/>
        <v/>
      </c>
      <c r="JI57" s="428" t="str">
        <f t="shared" si="11"/>
        <v/>
      </c>
      <c r="JJ57" s="428">
        <f t="shared" si="12"/>
        <v>0</v>
      </c>
      <c r="JK57" s="428">
        <f t="shared" si="13"/>
        <v>0</v>
      </c>
      <c r="JL57" s="414" t="s">
        <v>202</v>
      </c>
      <c r="JO57" s="414" t="s">
        <v>202</v>
      </c>
      <c r="JP57" s="414">
        <v>7</v>
      </c>
      <c r="JQ57" s="414">
        <f t="shared" si="28"/>
        <v>0</v>
      </c>
      <c r="JR57" s="429" t="str">
        <f>IFERROR(VLOOKUP($E57,'[13]Actualización de costos CENACE'!$A:$G,2,0),"")</f>
        <v/>
      </c>
      <c r="JS57" s="429" t="str">
        <f>IFERROR(VLOOKUP($E57,'[13]Actualización de costos CENACE'!$A:$G,3,0),"")</f>
        <v/>
      </c>
      <c r="JT57" s="429" t="str">
        <f>IFERROR(VLOOKUP($E57,'[13]Actualización de costos CENACE'!$A:$G,4,0),"")</f>
        <v/>
      </c>
      <c r="JU57" s="429" t="str">
        <f>IFERROR(VLOOKUP($E57,'[13]Actualización de costos CENACE'!$A:$G,5,0),"")</f>
        <v/>
      </c>
      <c r="JV57" s="429" t="str">
        <f>IFERROR(VLOOKUP($E57,'[13]Actualización de costos CENACE'!$A:$G,6,0),"")</f>
        <v/>
      </c>
      <c r="JW57" s="430" t="str">
        <f>IFERROR(VLOOKUP($E57,'[13]Din Costos CFE'!$J$7:$AG$150,JW$1,0),"")</f>
        <v/>
      </c>
      <c r="JX57" s="430" t="str">
        <f>IFERROR(VLOOKUP($E57,'[13]Din Costos CFE'!$J$7:$AG$150,JX$1,0),"")</f>
        <v/>
      </c>
      <c r="JY57" s="430" t="str">
        <f>IFERROR(VLOOKUP($E57,'[13]Din Costos CFE'!$J$7:$AG$150,JY$1,0),"")</f>
        <v/>
      </c>
      <c r="JZ57" s="430" t="str">
        <f>IFERROR(VLOOKUP($E57,'[13]Din Costos CFE'!$J$7:$AG$150,JZ$1,0),"")</f>
        <v/>
      </c>
      <c r="KA57" s="430" t="str">
        <f>IFERROR(VLOOKUP($E57,'[13]Din Costos CFE'!$J$7:$AG$150,KA$1,0),"")</f>
        <v/>
      </c>
      <c r="KB57" s="430" t="str">
        <f>IFERROR(VLOOKUP($E57,'[13]Din Costos CFE'!$J$7:$AG$150,KB$1,0),"")</f>
        <v/>
      </c>
      <c r="KC57" s="430" t="str">
        <f>IFERROR(VLOOKUP($E57,'[13]Din Costos CFE'!$J$7:$AG$150,KC$1,0),"")</f>
        <v/>
      </c>
      <c r="KD57" s="430" t="str">
        <f>IFERROR(VLOOKUP($E57,'[13]Din Costos CFE'!$J$7:$AG$150,KD$1,0),"")</f>
        <v/>
      </c>
      <c r="KE57" s="430" t="str">
        <f>IFERROR(VLOOKUP($E57,'[13]Din Costos CFE'!$J$7:$AG$150,KE$1,0),"")</f>
        <v/>
      </c>
      <c r="KF57" s="430" t="str">
        <f>IFERROR(VLOOKUP($E57,'[13]Din Costos CFE'!$J$7:$AG$150,KF$1,0),"")</f>
        <v/>
      </c>
      <c r="KG57" s="430" t="str">
        <f>IFERROR(VLOOKUP($E57,'[13]Din Costos CFE'!$J$7:$AG$150,KG$1,0),"")</f>
        <v/>
      </c>
      <c r="KH57" s="430" t="str">
        <f>IFERROR(VLOOKUP($E57,'[13]Din Costos CFE'!$J$7:$AG$150,KH$1,0),"")</f>
        <v/>
      </c>
      <c r="KI57" s="430" t="str">
        <f>IFERROR(VLOOKUP($E57,'[13]Din Costos CFE'!$J$7:$AG$150,KI$1,0),"")</f>
        <v/>
      </c>
      <c r="KJ57" s="430" t="str">
        <f>IFERROR(VLOOKUP($E57,'[13]Din Costos CFE'!$J$7:$AG$150,KJ$1,0),"")</f>
        <v/>
      </c>
      <c r="KK57" s="430" t="str">
        <f>IFERROR(VLOOKUP($E57,'[13]Din Costos CFE'!$J$7:$AG$150,KK$1,0),"")</f>
        <v/>
      </c>
      <c r="KL57" s="430" t="str">
        <f>IFERROR(VLOOKUP($E57,'[13]Din Costos CFE'!$J$7:$AG$150,KL$1,0),"")</f>
        <v/>
      </c>
      <c r="KM57" s="430" t="str">
        <f>IFERROR(VLOOKUP($E57,'[13]Din Costos CFE'!$J$7:$AG$150,KM$1,0),"")</f>
        <v/>
      </c>
      <c r="KN57" s="430" t="str">
        <f>IFERROR(VLOOKUP($E57,'[13]Din Costos CFE'!$J$7:$AG$150,KN$1,0),"")</f>
        <v/>
      </c>
      <c r="KO57" s="431">
        <f t="shared" si="15"/>
        <v>0</v>
      </c>
      <c r="KP57" s="431">
        <f t="shared" si="16"/>
        <v>0</v>
      </c>
      <c r="KQ57" s="431">
        <f t="shared" si="17"/>
        <v>0</v>
      </c>
      <c r="KR57" s="432" t="str">
        <f>IFERROR(VLOOKUP($E57,'[13]Din Costos CFE'!$A$6:$G$150,4,0),"")</f>
        <v/>
      </c>
      <c r="KS57" s="432" t="str">
        <f>IFERROR(VLOOKUP($E57,'[13]Din Costos CFE'!$A$6:$G$150,5,0),"")</f>
        <v/>
      </c>
      <c r="KT57" s="432" t="str">
        <f>IFERROR(VLOOKUP($E57,'[13]Din Costos CFE'!$A$6:$G$150,6,0),"")</f>
        <v/>
      </c>
      <c r="KU57" s="433" t="str">
        <f t="shared" si="18"/>
        <v/>
      </c>
      <c r="KV57" s="434" t="str">
        <f t="shared" si="19"/>
        <v/>
      </c>
      <c r="KW57" s="435" t="str">
        <f t="shared" si="20"/>
        <v/>
      </c>
      <c r="KX57" s="435"/>
      <c r="KY57" s="436" t="str">
        <f>IFERROR(VLOOKUP($E57,'[13]Detalle Costos CENACE'!$E:$IT,248,0),"")</f>
        <v/>
      </c>
      <c r="KZ57" s="414">
        <f t="shared" si="21"/>
        <v>70</v>
      </c>
      <c r="LA57" s="434" t="str">
        <f t="shared" si="22"/>
        <v/>
      </c>
      <c r="LB57" s="434" t="str">
        <f t="shared" si="23"/>
        <v/>
      </c>
      <c r="LC57" s="414">
        <f t="shared" si="24"/>
        <v>1</v>
      </c>
      <c r="LD57" s="429" t="str">
        <f>IFERROR(VLOOKUP($E57,'[13]Actualización de costos CENACE'!$A:$G,7,0),"")</f>
        <v/>
      </c>
    </row>
    <row r="58" spans="1:318" s="414" customFormat="1" ht="15" customHeight="1">
      <c r="A58" s="413" t="s">
        <v>5638</v>
      </c>
      <c r="B58" s="414">
        <v>895</v>
      </c>
      <c r="C58" s="414" t="s">
        <v>7043</v>
      </c>
      <c r="D58" s="414" t="s">
        <v>7044</v>
      </c>
      <c r="E58" s="414">
        <v>895</v>
      </c>
      <c r="G58" s="414" t="s">
        <v>1343</v>
      </c>
      <c r="H58" s="414" t="s">
        <v>6775</v>
      </c>
      <c r="I58" s="415">
        <v>1</v>
      </c>
      <c r="J58" s="415"/>
      <c r="K58" s="415" t="str">
        <f t="shared" si="27"/>
        <v>Sí</v>
      </c>
      <c r="L58" s="415"/>
      <c r="M58" s="415">
        <f t="shared" si="29"/>
        <v>1</v>
      </c>
      <c r="N58" s="415"/>
      <c r="O58" s="415"/>
      <c r="P58" s="415"/>
      <c r="Q58" s="415">
        <v>1</v>
      </c>
      <c r="R58" s="415" t="str">
        <f t="shared" si="3"/>
        <v>Sí</v>
      </c>
      <c r="S58" s="415"/>
      <c r="T58" s="415"/>
      <c r="U58" s="415"/>
      <c r="V58" s="414" t="s">
        <v>5249</v>
      </c>
      <c r="W58" s="414" t="s">
        <v>5643</v>
      </c>
      <c r="X58" s="414">
        <f t="shared" si="30"/>
        <v>1</v>
      </c>
      <c r="Y58" s="414">
        <f t="shared" si="5"/>
        <v>30</v>
      </c>
      <c r="Z58" s="416" t="str">
        <f t="shared" si="6"/>
        <v/>
      </c>
      <c r="AA58" s="416">
        <f t="shared" si="7"/>
        <v>0</v>
      </c>
      <c r="AB58" s="417">
        <f t="shared" si="8"/>
        <v>0</v>
      </c>
      <c r="AC58" s="414" t="s">
        <v>6416</v>
      </c>
      <c r="AD58" s="414" t="s">
        <v>3434</v>
      </c>
      <c r="AE58" s="414" t="e">
        <f>+VLOOKUP($D58,'[12]Ramón Países '!$A:$E,4,0)</f>
        <v>#N/A</v>
      </c>
      <c r="AF58" s="414" t="s">
        <v>5646</v>
      </c>
      <c r="AG58" s="414" t="e">
        <f>+VLOOKUP($D58,'[12]Ramón Países '!$A:$E,5,0)</f>
        <v>#N/A</v>
      </c>
      <c r="AH58" s="414" t="s">
        <v>6416</v>
      </c>
      <c r="AI58" s="414" t="s">
        <v>6417</v>
      </c>
      <c r="AJ58" s="414" t="s">
        <v>7034</v>
      </c>
      <c r="AK58" s="414" t="s">
        <v>7035</v>
      </c>
      <c r="AL58" s="414" t="s">
        <v>6778</v>
      </c>
      <c r="AM58" s="414" t="s">
        <v>6779</v>
      </c>
      <c r="AN58" s="414" t="s">
        <v>3320</v>
      </c>
      <c r="AO58" s="414" t="s">
        <v>6780</v>
      </c>
      <c r="AP58" s="414" t="s">
        <v>5698</v>
      </c>
      <c r="AQ58" s="414" t="s">
        <v>6781</v>
      </c>
      <c r="AR58" s="414" t="s">
        <v>6782</v>
      </c>
      <c r="AS58" s="414" t="s">
        <v>6425</v>
      </c>
      <c r="AT58" s="414" t="s">
        <v>733</v>
      </c>
      <c r="AU58" s="414" t="s">
        <v>733</v>
      </c>
      <c r="AV58" s="414" t="s">
        <v>733</v>
      </c>
      <c r="AW58" s="414" t="s">
        <v>3320</v>
      </c>
      <c r="AX58" s="414" t="s">
        <v>6783</v>
      </c>
      <c r="AY58" s="414" t="s">
        <v>733</v>
      </c>
      <c r="AZ58" s="414" t="s">
        <v>6784</v>
      </c>
      <c r="BA58" s="414" t="s">
        <v>6428</v>
      </c>
      <c r="BB58" s="414" t="s">
        <v>6429</v>
      </c>
      <c r="BC58" s="414" t="s">
        <v>6430</v>
      </c>
      <c r="BD58" s="414" t="s">
        <v>6785</v>
      </c>
      <c r="BE58" s="414" t="s">
        <v>6786</v>
      </c>
      <c r="BF58" s="415" t="s">
        <v>1214</v>
      </c>
      <c r="BG58" s="414" t="s">
        <v>3320</v>
      </c>
      <c r="BI58" s="414" t="s">
        <v>5709</v>
      </c>
      <c r="BJ58" s="414" t="s">
        <v>5710</v>
      </c>
      <c r="BK58" s="414" t="s">
        <v>5710</v>
      </c>
      <c r="BL58" s="414" t="s">
        <v>6450</v>
      </c>
      <c r="BM58" s="415">
        <v>115</v>
      </c>
      <c r="BN58" s="414" t="s">
        <v>5665</v>
      </c>
      <c r="BO58" s="418" t="s">
        <v>12684</v>
      </c>
      <c r="BP58" s="414">
        <v>29</v>
      </c>
      <c r="BQ58" s="414">
        <v>2029</v>
      </c>
      <c r="BR58" s="414">
        <v>30</v>
      </c>
      <c r="BS58" s="415">
        <v>30</v>
      </c>
      <c r="BT58" s="414" t="s">
        <v>5666</v>
      </c>
      <c r="BU58" s="414">
        <v>56376</v>
      </c>
      <c r="BV58" s="415">
        <v>91.59</v>
      </c>
      <c r="BW58" s="419">
        <v>0.3485159817351598</v>
      </c>
      <c r="BX58" s="420" t="s">
        <v>910</v>
      </c>
      <c r="BY58" s="414" t="s">
        <v>733</v>
      </c>
      <c r="BZ58" s="414" t="s">
        <v>910</v>
      </c>
      <c r="CA58" s="414">
        <v>34.85</v>
      </c>
      <c r="CB58" s="414" t="s">
        <v>733</v>
      </c>
      <c r="CC58" s="414">
        <v>650</v>
      </c>
      <c r="CD58" s="414" t="s">
        <v>5800</v>
      </c>
      <c r="CE58" s="414" t="s">
        <v>5801</v>
      </c>
      <c r="CF58" s="414" t="s">
        <v>3320</v>
      </c>
      <c r="CG58" s="414" t="s">
        <v>733</v>
      </c>
      <c r="CH58" s="414" t="s">
        <v>733</v>
      </c>
      <c r="CI58" s="414">
        <v>2499</v>
      </c>
      <c r="CJ58" s="414">
        <v>2294.1</v>
      </c>
      <c r="CK58" s="414" t="s">
        <v>7045</v>
      </c>
      <c r="CL58" s="414">
        <v>365</v>
      </c>
      <c r="CM58" s="414">
        <v>86</v>
      </c>
      <c r="CN58" s="414">
        <v>98</v>
      </c>
      <c r="CO58" s="414">
        <v>30</v>
      </c>
      <c r="CP58" s="414" t="s">
        <v>12774</v>
      </c>
      <c r="CQ58" s="414">
        <f t="shared" si="25"/>
        <v>2027</v>
      </c>
      <c r="CR58" s="414">
        <v>0.45</v>
      </c>
      <c r="CS58" s="414">
        <v>8</v>
      </c>
      <c r="CT58" s="414" t="s">
        <v>7046</v>
      </c>
      <c r="CU58" s="414" t="s">
        <v>3320</v>
      </c>
      <c r="CV58" s="414" t="s">
        <v>3320</v>
      </c>
      <c r="CW58" s="414" t="s">
        <v>3320</v>
      </c>
      <c r="CX58" s="414" t="s">
        <v>3320</v>
      </c>
      <c r="CY58" s="414" t="s">
        <v>3320</v>
      </c>
      <c r="CZ58" s="414" t="s">
        <v>3320</v>
      </c>
      <c r="DA58" s="414" t="s">
        <v>3320</v>
      </c>
      <c r="DB58" s="414" t="s">
        <v>3320</v>
      </c>
      <c r="DC58" s="414" t="s">
        <v>3320</v>
      </c>
      <c r="DD58" s="414" t="s">
        <v>3320</v>
      </c>
      <c r="DE58" s="414" t="s">
        <v>3320</v>
      </c>
      <c r="DG58" s="414" t="s">
        <v>3320</v>
      </c>
      <c r="DH58" s="414" t="s">
        <v>3320</v>
      </c>
      <c r="DI58" s="414" t="s">
        <v>3320</v>
      </c>
      <c r="DJ58" s="414" t="s">
        <v>3320</v>
      </c>
      <c r="DK58" s="414" t="s">
        <v>3320</v>
      </c>
      <c r="DL58" s="414" t="s">
        <v>3320</v>
      </c>
      <c r="DM58" s="414" t="e">
        <f t="shared" si="26"/>
        <v>#VALUE!</v>
      </c>
      <c r="DN58" s="414" t="s">
        <v>3320</v>
      </c>
      <c r="DO58" s="414" t="s">
        <v>3320</v>
      </c>
      <c r="DP58" s="414" t="s">
        <v>3320</v>
      </c>
      <c r="DR58" s="414" t="s">
        <v>3320</v>
      </c>
      <c r="DS58" s="414" t="s">
        <v>3320</v>
      </c>
      <c r="DT58" s="414" t="s">
        <v>3320</v>
      </c>
      <c r="DU58" s="414" t="s">
        <v>3320</v>
      </c>
      <c r="DV58" s="414" t="s">
        <v>3320</v>
      </c>
      <c r="DW58" s="414" t="s">
        <v>3320</v>
      </c>
      <c r="DX58" s="414" t="s">
        <v>3320</v>
      </c>
      <c r="DY58" s="414" t="s">
        <v>3320</v>
      </c>
      <c r="DZ58" s="414" t="s">
        <v>3320</v>
      </c>
      <c r="EA58" s="414" t="s">
        <v>3320</v>
      </c>
      <c r="EB58" s="414" t="s">
        <v>3320</v>
      </c>
      <c r="EC58" s="414" t="s">
        <v>3320</v>
      </c>
      <c r="ED58" s="414" t="s">
        <v>3320</v>
      </c>
      <c r="EE58" s="414" t="s">
        <v>3320</v>
      </c>
      <c r="EF58" s="414" t="s">
        <v>3320</v>
      </c>
      <c r="EG58" s="414" t="s">
        <v>3320</v>
      </c>
      <c r="EH58" s="414" t="s">
        <v>3320</v>
      </c>
      <c r="EI58" s="414" t="s">
        <v>3320</v>
      </c>
      <c r="EJ58" s="414" t="s">
        <v>3320</v>
      </c>
      <c r="EK58" s="414" t="s">
        <v>3320</v>
      </c>
      <c r="EL58" s="414" t="s">
        <v>3320</v>
      </c>
      <c r="EM58" s="414" t="s">
        <v>3320</v>
      </c>
      <c r="EN58" s="414" t="s">
        <v>3320</v>
      </c>
      <c r="EO58" s="414" t="s">
        <v>3320</v>
      </c>
      <c r="EP58" s="414" t="s">
        <v>3320</v>
      </c>
      <c r="EQ58" s="414" t="s">
        <v>3320</v>
      </c>
      <c r="ER58" s="414" t="s">
        <v>3320</v>
      </c>
      <c r="ES58" s="414" t="s">
        <v>3320</v>
      </c>
      <c r="ET58" s="414" t="s">
        <v>3320</v>
      </c>
      <c r="EU58" s="414" t="s">
        <v>3320</v>
      </c>
      <c r="EV58" s="414" t="s">
        <v>3320</v>
      </c>
      <c r="EW58" s="414" t="s">
        <v>3320</v>
      </c>
      <c r="EX58" s="414" t="s">
        <v>3320</v>
      </c>
      <c r="EY58" s="414" t="s">
        <v>3320</v>
      </c>
      <c r="EZ58" s="414" t="s">
        <v>3320</v>
      </c>
      <c r="FA58" s="414" t="s">
        <v>3320</v>
      </c>
      <c r="FB58" s="414" t="s">
        <v>3320</v>
      </c>
      <c r="FC58" s="414" t="s">
        <v>3320</v>
      </c>
      <c r="FD58" s="414" t="s">
        <v>3320</v>
      </c>
      <c r="FE58" s="414" t="s">
        <v>3320</v>
      </c>
      <c r="FF58" s="414" t="s">
        <v>3320</v>
      </c>
      <c r="FG58" s="414" t="s">
        <v>3320</v>
      </c>
      <c r="FH58" s="414" t="s">
        <v>3320</v>
      </c>
      <c r="FI58" s="414" t="s">
        <v>3320</v>
      </c>
      <c r="FJ58" s="414" t="s">
        <v>3320</v>
      </c>
      <c r="FK58" s="414" t="s">
        <v>3320</v>
      </c>
      <c r="FL58" s="414" t="s">
        <v>3320</v>
      </c>
      <c r="FM58" s="414" t="s">
        <v>3320</v>
      </c>
      <c r="FN58" s="414" t="s">
        <v>3320</v>
      </c>
      <c r="FO58" s="421">
        <v>65824763</v>
      </c>
      <c r="FP58" s="421">
        <f t="shared" si="31"/>
        <v>65.824763000000004</v>
      </c>
      <c r="FQ58" s="414" t="s">
        <v>733</v>
      </c>
      <c r="FR58" s="414" t="s">
        <v>733</v>
      </c>
      <c r="FS58" s="414" t="s">
        <v>733</v>
      </c>
      <c r="FT58" s="414" t="s">
        <v>733</v>
      </c>
      <c r="FU58" s="414" t="s">
        <v>657</v>
      </c>
      <c r="FV58" s="414" t="s">
        <v>7047</v>
      </c>
      <c r="FW58" s="414" t="s">
        <v>7048</v>
      </c>
      <c r="FX58" s="422" t="s">
        <v>6450</v>
      </c>
      <c r="FY58" s="423">
        <v>115</v>
      </c>
      <c r="FZ58" s="414" t="s">
        <v>7049</v>
      </c>
      <c r="GA58" s="421">
        <v>65824763</v>
      </c>
      <c r="GB58" s="421">
        <v>10139076</v>
      </c>
      <c r="GC58" s="421">
        <v>13.86</v>
      </c>
      <c r="GD58" s="421">
        <v>25.72</v>
      </c>
      <c r="GE58" s="414" t="s">
        <v>6437</v>
      </c>
      <c r="GF58" s="414" t="s">
        <v>733</v>
      </c>
      <c r="GG58" s="414" t="s">
        <v>733</v>
      </c>
      <c r="GH58" s="414" t="s">
        <v>7042</v>
      </c>
      <c r="GI58" s="414" t="s">
        <v>733</v>
      </c>
      <c r="GJ58" s="414" t="s">
        <v>733</v>
      </c>
      <c r="GK58" s="414" t="s">
        <v>733</v>
      </c>
      <c r="GL58" s="414" t="s">
        <v>733</v>
      </c>
      <c r="GM58" s="414" t="s">
        <v>733</v>
      </c>
      <c r="GN58" s="424" t="s">
        <v>5676</v>
      </c>
      <c r="GO58" s="414" t="s">
        <v>3320</v>
      </c>
      <c r="GP58" s="414" t="s">
        <v>733</v>
      </c>
      <c r="GQ58" s="414" t="s">
        <v>5721</v>
      </c>
      <c r="GR58" s="414" t="s">
        <v>1214</v>
      </c>
      <c r="GS58" s="414" t="s">
        <v>1214</v>
      </c>
      <c r="GT58" s="414" t="s">
        <v>3320</v>
      </c>
      <c r="GU58" s="414" t="s">
        <v>3320</v>
      </c>
      <c r="GV58" s="414" t="s">
        <v>3320</v>
      </c>
      <c r="GW58" s="414" t="s">
        <v>1214</v>
      </c>
      <c r="GX58" s="414" t="s">
        <v>1214</v>
      </c>
      <c r="GY58" s="414" t="s">
        <v>3320</v>
      </c>
      <c r="GZ58" s="414" t="s">
        <v>1214</v>
      </c>
      <c r="HA58" s="414" t="s">
        <v>3320</v>
      </c>
      <c r="HB58" s="414" t="s">
        <v>3320</v>
      </c>
      <c r="HC58" s="414" t="s">
        <v>3320</v>
      </c>
      <c r="HD58" s="414" t="s">
        <v>3320</v>
      </c>
      <c r="HE58" s="414" t="s">
        <v>3320</v>
      </c>
      <c r="HF58" s="414" t="s">
        <v>3320</v>
      </c>
      <c r="HG58" s="414" t="s">
        <v>1214</v>
      </c>
      <c r="HH58" s="414" t="s">
        <v>1214</v>
      </c>
      <c r="HI58" s="414" t="s">
        <v>12777</v>
      </c>
      <c r="HJ58" s="414" t="s">
        <v>12778</v>
      </c>
      <c r="HK58" s="414" t="s">
        <v>5685</v>
      </c>
      <c r="HL58" s="414" t="s">
        <v>3320</v>
      </c>
      <c r="HM58" s="414" t="s">
        <v>3320</v>
      </c>
      <c r="HN58" s="414" t="s">
        <v>3320</v>
      </c>
      <c r="HO58" s="414" t="s">
        <v>3320</v>
      </c>
      <c r="HP58" s="414" t="s">
        <v>3320</v>
      </c>
      <c r="HQ58" s="414" t="s">
        <v>3320</v>
      </c>
      <c r="HR58" s="414" t="s">
        <v>3320</v>
      </c>
      <c r="HS58" s="414" t="s">
        <v>3320</v>
      </c>
      <c r="HT58" s="414" t="s">
        <v>3320</v>
      </c>
      <c r="HU58" s="414" t="s">
        <v>3320</v>
      </c>
      <c r="HV58" s="414" t="s">
        <v>3320</v>
      </c>
      <c r="HW58" s="414" t="s">
        <v>3320</v>
      </c>
      <c r="HX58" s="414" t="s">
        <v>3320</v>
      </c>
      <c r="HY58" s="414" t="s">
        <v>3320</v>
      </c>
      <c r="HZ58" s="414" t="s">
        <v>3320</v>
      </c>
      <c r="IA58" s="414" t="s">
        <v>3320</v>
      </c>
      <c r="IB58" s="414" t="s">
        <v>3320</v>
      </c>
      <c r="IC58" s="414" t="s">
        <v>3320</v>
      </c>
      <c r="ID58" s="414" t="s">
        <v>3320</v>
      </c>
      <c r="IE58" s="414" t="s">
        <v>3320</v>
      </c>
      <c r="IF58" s="414" t="s">
        <v>3320</v>
      </c>
      <c r="IG58" s="414" t="s">
        <v>3320</v>
      </c>
      <c r="IH58" s="414" t="s">
        <v>3320</v>
      </c>
      <c r="II58" s="414" t="s">
        <v>3320</v>
      </c>
      <c r="IJ58" s="414" t="s">
        <v>3320</v>
      </c>
      <c r="IK58" s="414" t="s">
        <v>3320</v>
      </c>
      <c r="IL58" s="414" t="s">
        <v>3320</v>
      </c>
      <c r="IM58" s="414" t="s">
        <v>3320</v>
      </c>
      <c r="IN58" s="414" t="s">
        <v>3320</v>
      </c>
      <c r="IO58" s="414" t="s">
        <v>3320</v>
      </c>
      <c r="IP58" s="414" t="s">
        <v>3320</v>
      </c>
      <c r="IQ58" s="414" t="s">
        <v>3320</v>
      </c>
      <c r="IR58" s="414" t="s">
        <v>3320</v>
      </c>
      <c r="IS58" s="414" t="s">
        <v>3320</v>
      </c>
      <c r="IT58" s="414" t="s">
        <v>3320</v>
      </c>
      <c r="IU58" s="414" t="s">
        <v>3320</v>
      </c>
      <c r="IV58" s="414" t="s">
        <v>3320</v>
      </c>
      <c r="IW58" s="414" t="s">
        <v>3320</v>
      </c>
      <c r="IX58" s="413" t="s">
        <v>5773</v>
      </c>
      <c r="IY58" s="439" t="s">
        <v>5774</v>
      </c>
      <c r="IZ58" s="439" t="s">
        <v>5774</v>
      </c>
      <c r="JA58" s="413" t="s">
        <v>5775</v>
      </c>
      <c r="JB58" s="414" t="str">
        <f>IFERROR(VLOOKUP($E58,'[12]Resumen costos RNT id'!$D:$J,3,0),"")</f>
        <v/>
      </c>
      <c r="JC58" s="421" t="str">
        <f>IFERROR(VLOOKUP($E58,'[12]Resumen costos RNT id'!$D:$J,4,0),"")</f>
        <v/>
      </c>
      <c r="JD58" s="421" t="str">
        <f>IFERROR(VLOOKUP($E58,'[12]Resumen costos RNT id'!$D:$J,5,0),"")</f>
        <v/>
      </c>
      <c r="JE58" s="421" t="str">
        <f>IFERROR(VLOOKUP($E58,'[12]Resumen costos RNT id'!$D:$J,6,0),"")</f>
        <v/>
      </c>
      <c r="JF58" s="416" t="str">
        <f>IFERROR(VLOOKUP($E58,'[12]Resumen costos RNT id'!$D:$J,7,0),"")</f>
        <v/>
      </c>
      <c r="JG58" s="428" t="str">
        <f t="shared" si="10"/>
        <v/>
      </c>
      <c r="JH58" s="428" t="str">
        <f t="shared" si="11"/>
        <v/>
      </c>
      <c r="JI58" s="428" t="str">
        <f t="shared" si="11"/>
        <v/>
      </c>
      <c r="JJ58" s="428">
        <f t="shared" si="12"/>
        <v>0</v>
      </c>
      <c r="JK58" s="428">
        <f t="shared" si="13"/>
        <v>0</v>
      </c>
      <c r="JL58" s="414" t="s">
        <v>202</v>
      </c>
      <c r="JO58" s="414" t="s">
        <v>202</v>
      </c>
      <c r="JP58" s="414">
        <v>7</v>
      </c>
      <c r="JQ58" s="414">
        <f t="shared" si="28"/>
        <v>0</v>
      </c>
      <c r="JR58" s="429" t="str">
        <f>IFERROR(VLOOKUP($E58,'[13]Actualización de costos CENACE'!$A:$G,2,0),"")</f>
        <v/>
      </c>
      <c r="JS58" s="429" t="str">
        <f>IFERROR(VLOOKUP($E58,'[13]Actualización de costos CENACE'!$A:$G,3,0),"")</f>
        <v/>
      </c>
      <c r="JT58" s="429" t="str">
        <f>IFERROR(VLOOKUP($E58,'[13]Actualización de costos CENACE'!$A:$G,4,0),"")</f>
        <v/>
      </c>
      <c r="JU58" s="429" t="str">
        <f>IFERROR(VLOOKUP($E58,'[13]Actualización de costos CENACE'!$A:$G,5,0),"")</f>
        <v/>
      </c>
      <c r="JV58" s="429" t="str">
        <f>IFERROR(VLOOKUP($E58,'[13]Actualización de costos CENACE'!$A:$G,6,0),"")</f>
        <v/>
      </c>
      <c r="JW58" s="430" t="str">
        <f>IFERROR(VLOOKUP($E58,'[13]Din Costos CFE'!$J$7:$AG$150,JW$1,0),"")</f>
        <v/>
      </c>
      <c r="JX58" s="430" t="str">
        <f>IFERROR(VLOOKUP($E58,'[13]Din Costos CFE'!$J$7:$AG$150,JX$1,0),"")</f>
        <v/>
      </c>
      <c r="JY58" s="430" t="str">
        <f>IFERROR(VLOOKUP($E58,'[13]Din Costos CFE'!$J$7:$AG$150,JY$1,0),"")</f>
        <v/>
      </c>
      <c r="JZ58" s="430" t="str">
        <f>IFERROR(VLOOKUP($E58,'[13]Din Costos CFE'!$J$7:$AG$150,JZ$1,0),"")</f>
        <v/>
      </c>
      <c r="KA58" s="430" t="str">
        <f>IFERROR(VLOOKUP($E58,'[13]Din Costos CFE'!$J$7:$AG$150,KA$1,0),"")</f>
        <v/>
      </c>
      <c r="KB58" s="430" t="str">
        <f>IFERROR(VLOOKUP($E58,'[13]Din Costos CFE'!$J$7:$AG$150,KB$1,0),"")</f>
        <v/>
      </c>
      <c r="KC58" s="430" t="str">
        <f>IFERROR(VLOOKUP($E58,'[13]Din Costos CFE'!$J$7:$AG$150,KC$1,0),"")</f>
        <v/>
      </c>
      <c r="KD58" s="430" t="str">
        <f>IFERROR(VLOOKUP($E58,'[13]Din Costos CFE'!$J$7:$AG$150,KD$1,0),"")</f>
        <v/>
      </c>
      <c r="KE58" s="430" t="str">
        <f>IFERROR(VLOOKUP($E58,'[13]Din Costos CFE'!$J$7:$AG$150,KE$1,0),"")</f>
        <v/>
      </c>
      <c r="KF58" s="430" t="str">
        <f>IFERROR(VLOOKUP($E58,'[13]Din Costos CFE'!$J$7:$AG$150,KF$1,0),"")</f>
        <v/>
      </c>
      <c r="KG58" s="430" t="str">
        <f>IFERROR(VLOOKUP($E58,'[13]Din Costos CFE'!$J$7:$AG$150,KG$1,0),"")</f>
        <v/>
      </c>
      <c r="KH58" s="430" t="str">
        <f>IFERROR(VLOOKUP($E58,'[13]Din Costos CFE'!$J$7:$AG$150,KH$1,0),"")</f>
        <v/>
      </c>
      <c r="KI58" s="430" t="str">
        <f>IFERROR(VLOOKUP($E58,'[13]Din Costos CFE'!$J$7:$AG$150,KI$1,0),"")</f>
        <v/>
      </c>
      <c r="KJ58" s="430" t="str">
        <f>IFERROR(VLOOKUP($E58,'[13]Din Costos CFE'!$J$7:$AG$150,KJ$1,0),"")</f>
        <v/>
      </c>
      <c r="KK58" s="430" t="str">
        <f>IFERROR(VLOOKUP($E58,'[13]Din Costos CFE'!$J$7:$AG$150,KK$1,0),"")</f>
        <v/>
      </c>
      <c r="KL58" s="430" t="str">
        <f>IFERROR(VLOOKUP($E58,'[13]Din Costos CFE'!$J$7:$AG$150,KL$1,0),"")</f>
        <v/>
      </c>
      <c r="KM58" s="430" t="str">
        <f>IFERROR(VLOOKUP($E58,'[13]Din Costos CFE'!$J$7:$AG$150,KM$1,0),"")</f>
        <v/>
      </c>
      <c r="KN58" s="430" t="str">
        <f>IFERROR(VLOOKUP($E58,'[13]Din Costos CFE'!$J$7:$AG$150,KN$1,0),"")</f>
        <v/>
      </c>
      <c r="KO58" s="431">
        <f t="shared" si="15"/>
        <v>0</v>
      </c>
      <c r="KP58" s="431">
        <f t="shared" si="16"/>
        <v>0</v>
      </c>
      <c r="KQ58" s="431">
        <f t="shared" si="17"/>
        <v>0</v>
      </c>
      <c r="KR58" s="432" t="str">
        <f>IFERROR(VLOOKUP($E58,'[13]Din Costos CFE'!$A$6:$G$150,4,0),"")</f>
        <v/>
      </c>
      <c r="KS58" s="432" t="str">
        <f>IFERROR(VLOOKUP($E58,'[13]Din Costos CFE'!$A$6:$G$150,5,0),"")</f>
        <v/>
      </c>
      <c r="KT58" s="432" t="str">
        <f>IFERROR(VLOOKUP($E58,'[13]Din Costos CFE'!$A$6:$G$150,6,0),"")</f>
        <v/>
      </c>
      <c r="KU58" s="433" t="str">
        <f t="shared" si="18"/>
        <v/>
      </c>
      <c r="KV58" s="434" t="str">
        <f t="shared" si="19"/>
        <v/>
      </c>
      <c r="KW58" s="435" t="str">
        <f t="shared" si="20"/>
        <v/>
      </c>
      <c r="KX58" s="435"/>
      <c r="KY58" s="436" t="str">
        <f>IFERROR(VLOOKUP($E58,'[13]Detalle Costos CENACE'!$E:$IT,248,0),"")</f>
        <v/>
      </c>
      <c r="KZ58" s="414">
        <f t="shared" si="21"/>
        <v>30</v>
      </c>
      <c r="LA58" s="434" t="str">
        <f t="shared" si="22"/>
        <v/>
      </c>
      <c r="LB58" s="434" t="str">
        <f t="shared" si="23"/>
        <v/>
      </c>
      <c r="LC58" s="414">
        <f t="shared" si="24"/>
        <v>1</v>
      </c>
      <c r="LD58" s="429" t="str">
        <f>IFERROR(VLOOKUP($E58,'[13]Actualización de costos CENACE'!$A:$G,7,0),"")</f>
        <v/>
      </c>
    </row>
    <row r="59" spans="1:318" s="414" customFormat="1" ht="15" customHeight="1">
      <c r="A59" s="413" t="s">
        <v>5638</v>
      </c>
      <c r="B59" s="414">
        <v>851</v>
      </c>
      <c r="C59" s="414" t="s">
        <v>7050</v>
      </c>
      <c r="D59" s="414" t="s">
        <v>7051</v>
      </c>
      <c r="E59" s="414">
        <v>851</v>
      </c>
      <c r="F59" s="414">
        <v>39</v>
      </c>
      <c r="G59" s="414" t="s">
        <v>7052</v>
      </c>
      <c r="H59" s="414" t="s">
        <v>7053</v>
      </c>
      <c r="I59" s="415">
        <v>1</v>
      </c>
      <c r="J59" s="415"/>
      <c r="K59" s="415" t="str">
        <f t="shared" si="27"/>
        <v>Sí</v>
      </c>
      <c r="L59" s="415"/>
      <c r="M59" s="415">
        <f t="shared" si="29"/>
        <v>1</v>
      </c>
      <c r="N59" s="415"/>
      <c r="O59" s="415"/>
      <c r="P59" s="415"/>
      <c r="Q59" s="415">
        <v>1</v>
      </c>
      <c r="R59" s="415" t="str">
        <f t="shared" si="3"/>
        <v>Sí</v>
      </c>
      <c r="S59" s="415"/>
      <c r="T59" s="415"/>
      <c r="U59" s="415"/>
      <c r="V59" s="414" t="s">
        <v>5002</v>
      </c>
      <c r="W59" s="414" t="s">
        <v>5643</v>
      </c>
      <c r="X59" s="414">
        <f t="shared" si="30"/>
        <v>1</v>
      </c>
      <c r="Y59" s="414">
        <f t="shared" si="5"/>
        <v>131.1</v>
      </c>
      <c r="Z59" s="416" t="str">
        <f t="shared" si="6"/>
        <v/>
      </c>
      <c r="AA59" s="416">
        <f t="shared" si="7"/>
        <v>0</v>
      </c>
      <c r="AB59" s="417">
        <f t="shared" si="8"/>
        <v>0</v>
      </c>
      <c r="AC59" s="414" t="s">
        <v>7054</v>
      </c>
      <c r="AD59" s="414" t="s">
        <v>7055</v>
      </c>
      <c r="AE59" s="414" t="e">
        <f>+VLOOKUP($D59,'[12]Ramón Países '!$A:$E,4,0)</f>
        <v>#N/A</v>
      </c>
      <c r="AF59" s="414" t="s">
        <v>5693</v>
      </c>
      <c r="AG59" s="414" t="e">
        <f>+VLOOKUP($D59,'[12]Ramón Países '!$A:$E,5,0)</f>
        <v>#N/A</v>
      </c>
      <c r="AH59" s="414" t="s">
        <v>7054</v>
      </c>
      <c r="AI59" s="414" t="s">
        <v>5698</v>
      </c>
      <c r="AJ59" s="414" t="s">
        <v>7056</v>
      </c>
      <c r="AK59" s="414" t="s">
        <v>5698</v>
      </c>
      <c r="AL59" s="414" t="s">
        <v>7057</v>
      </c>
      <c r="AM59" s="414" t="s">
        <v>7058</v>
      </c>
      <c r="AN59" s="414" t="s">
        <v>3320</v>
      </c>
      <c r="AO59" s="414" t="s">
        <v>7059</v>
      </c>
      <c r="AP59" s="414" t="s">
        <v>5698</v>
      </c>
      <c r="AQ59" s="414" t="s">
        <v>7060</v>
      </c>
      <c r="AR59" s="414" t="s">
        <v>7060</v>
      </c>
      <c r="AS59" s="414" t="s">
        <v>7060</v>
      </c>
      <c r="AT59" s="414" t="s">
        <v>733</v>
      </c>
      <c r="AU59" s="414" t="s">
        <v>733</v>
      </c>
      <c r="AV59" s="414" t="s">
        <v>733</v>
      </c>
      <c r="AW59" s="414" t="s">
        <v>3320</v>
      </c>
      <c r="AX59" s="414" t="s">
        <v>7061</v>
      </c>
      <c r="AY59" s="414" t="s">
        <v>1214</v>
      </c>
      <c r="AZ59" s="414" t="s">
        <v>7062</v>
      </c>
      <c r="BA59" s="414" t="s">
        <v>7063</v>
      </c>
      <c r="BB59" s="414" t="s">
        <v>7064</v>
      </c>
      <c r="BC59" s="414" t="s">
        <v>7065</v>
      </c>
      <c r="BD59" s="414" t="s">
        <v>7066</v>
      </c>
      <c r="BE59" s="414" t="s">
        <v>7067</v>
      </c>
      <c r="BF59" s="415" t="s">
        <v>1214</v>
      </c>
      <c r="BG59" s="414" t="s">
        <v>3320</v>
      </c>
      <c r="BI59" s="414" t="s">
        <v>5955</v>
      </c>
      <c r="BJ59" s="414" t="s">
        <v>5955</v>
      </c>
      <c r="BK59" s="414" t="s">
        <v>3603</v>
      </c>
      <c r="BL59" s="414" t="s">
        <v>7068</v>
      </c>
      <c r="BM59" s="415">
        <v>115</v>
      </c>
      <c r="BN59" s="414" t="s">
        <v>5665</v>
      </c>
      <c r="BO59" s="418" t="s">
        <v>12696</v>
      </c>
      <c r="BP59" s="414">
        <v>22</v>
      </c>
      <c r="BQ59" s="414">
        <v>2027</v>
      </c>
      <c r="BR59" s="414">
        <v>131.1</v>
      </c>
      <c r="BS59" s="415">
        <v>131.1</v>
      </c>
      <c r="BT59" s="414" t="s">
        <v>5666</v>
      </c>
      <c r="BU59" s="414">
        <v>268840</v>
      </c>
      <c r="BV59" s="415">
        <v>402</v>
      </c>
      <c r="BW59" s="419">
        <v>0.35004127352329606</v>
      </c>
      <c r="BX59" s="420" t="s">
        <v>910</v>
      </c>
      <c r="BY59" s="414" t="s">
        <v>733</v>
      </c>
      <c r="BZ59" s="414" t="s">
        <v>910</v>
      </c>
      <c r="CA59" s="414">
        <v>32.6</v>
      </c>
      <c r="CB59" s="414" t="s">
        <v>733</v>
      </c>
      <c r="CC59" s="414">
        <v>650</v>
      </c>
      <c r="CD59" s="414" t="s">
        <v>5800</v>
      </c>
      <c r="CE59" s="414" t="s">
        <v>5668</v>
      </c>
      <c r="CF59" s="414" t="s">
        <v>3320</v>
      </c>
      <c r="CG59" s="414" t="s">
        <v>733</v>
      </c>
      <c r="CH59" s="414" t="s">
        <v>733</v>
      </c>
      <c r="CI59" s="414">
        <v>2300.6999999999998</v>
      </c>
      <c r="CJ59" s="414">
        <v>2157</v>
      </c>
      <c r="CK59" s="414" t="s">
        <v>7069</v>
      </c>
      <c r="CL59" s="414">
        <v>354</v>
      </c>
      <c r="CM59" s="414">
        <v>85</v>
      </c>
      <c r="CN59" s="414">
        <v>98</v>
      </c>
      <c r="CO59" s="414">
        <v>30</v>
      </c>
      <c r="CP59" s="414" t="s">
        <v>12614</v>
      </c>
      <c r="CQ59" s="414">
        <f t="shared" si="25"/>
        <v>2026</v>
      </c>
      <c r="CR59" s="414">
        <v>0.3</v>
      </c>
      <c r="CS59" s="414">
        <v>8</v>
      </c>
      <c r="CT59" s="414" t="s">
        <v>7070</v>
      </c>
      <c r="CU59" s="414">
        <v>21500000</v>
      </c>
      <c r="CV59" s="414" t="s">
        <v>3320</v>
      </c>
      <c r="CW59" s="414" t="s">
        <v>3320</v>
      </c>
      <c r="CX59" s="414" t="s">
        <v>3320</v>
      </c>
      <c r="CY59" s="414" t="s">
        <v>3320</v>
      </c>
      <c r="CZ59" s="414" t="s">
        <v>3320</v>
      </c>
      <c r="DA59" s="414" t="s">
        <v>3320</v>
      </c>
      <c r="DB59" s="414" t="s">
        <v>3320</v>
      </c>
      <c r="DC59" s="414" t="s">
        <v>3320</v>
      </c>
      <c r="DD59" s="414" t="s">
        <v>3320</v>
      </c>
      <c r="DE59" s="414" t="s">
        <v>3320</v>
      </c>
      <c r="DG59" s="414" t="s">
        <v>3320</v>
      </c>
      <c r="DH59" s="414" t="s">
        <v>3320</v>
      </c>
      <c r="DI59" s="414" t="s">
        <v>3320</v>
      </c>
      <c r="DJ59" s="414" t="s">
        <v>3320</v>
      </c>
      <c r="DK59" s="414" t="s">
        <v>3320</v>
      </c>
      <c r="DL59" s="414" t="s">
        <v>3320</v>
      </c>
      <c r="DM59" s="414" t="e">
        <f t="shared" si="26"/>
        <v>#VALUE!</v>
      </c>
      <c r="DN59" s="414" t="s">
        <v>3320</v>
      </c>
      <c r="DO59" s="414" t="s">
        <v>3320</v>
      </c>
      <c r="DP59" s="414" t="s">
        <v>3320</v>
      </c>
      <c r="DR59" s="414" t="s">
        <v>3320</v>
      </c>
      <c r="DS59" s="414" t="s">
        <v>3320</v>
      </c>
      <c r="DT59" s="414" t="s">
        <v>3320</v>
      </c>
      <c r="DU59" s="414" t="s">
        <v>3320</v>
      </c>
      <c r="DV59" s="414" t="s">
        <v>3320</v>
      </c>
      <c r="DW59" s="414" t="s">
        <v>3320</v>
      </c>
      <c r="DX59" s="414" t="s">
        <v>3320</v>
      </c>
      <c r="DY59" s="414" t="s">
        <v>3320</v>
      </c>
      <c r="DZ59" s="414" t="s">
        <v>3320</v>
      </c>
      <c r="EA59" s="414" t="s">
        <v>3320</v>
      </c>
      <c r="EB59" s="414" t="s">
        <v>3320</v>
      </c>
      <c r="EC59" s="414" t="s">
        <v>3320</v>
      </c>
      <c r="ED59" s="414" t="s">
        <v>3320</v>
      </c>
      <c r="EE59" s="414" t="s">
        <v>3320</v>
      </c>
      <c r="EF59" s="414" t="s">
        <v>3320</v>
      </c>
      <c r="EG59" s="414" t="s">
        <v>3320</v>
      </c>
      <c r="EH59" s="414" t="s">
        <v>3320</v>
      </c>
      <c r="EI59" s="414" t="s">
        <v>3320</v>
      </c>
      <c r="EJ59" s="414" t="s">
        <v>3320</v>
      </c>
      <c r="EK59" s="414" t="s">
        <v>3320</v>
      </c>
      <c r="EL59" s="414" t="s">
        <v>3320</v>
      </c>
      <c r="EM59" s="414" t="s">
        <v>3320</v>
      </c>
      <c r="EN59" s="414" t="s">
        <v>3320</v>
      </c>
      <c r="EO59" s="414" t="s">
        <v>3320</v>
      </c>
      <c r="EP59" s="414" t="s">
        <v>3320</v>
      </c>
      <c r="EQ59" s="414" t="s">
        <v>3320</v>
      </c>
      <c r="ER59" s="414" t="s">
        <v>3320</v>
      </c>
      <c r="ES59" s="414" t="s">
        <v>3320</v>
      </c>
      <c r="ET59" s="414" t="s">
        <v>3320</v>
      </c>
      <c r="EU59" s="414" t="s">
        <v>3320</v>
      </c>
      <c r="EV59" s="414" t="s">
        <v>3320</v>
      </c>
      <c r="EW59" s="414" t="s">
        <v>3320</v>
      </c>
      <c r="EX59" s="414" t="s">
        <v>3320</v>
      </c>
      <c r="EY59" s="414" t="s">
        <v>3320</v>
      </c>
      <c r="EZ59" s="414" t="s">
        <v>3320</v>
      </c>
      <c r="FA59" s="414" t="s">
        <v>3320</v>
      </c>
      <c r="FB59" s="414" t="s">
        <v>3320</v>
      </c>
      <c r="FC59" s="414" t="s">
        <v>3320</v>
      </c>
      <c r="FD59" s="414" t="s">
        <v>3320</v>
      </c>
      <c r="FE59" s="414" t="s">
        <v>3320</v>
      </c>
      <c r="FF59" s="414" t="s">
        <v>3320</v>
      </c>
      <c r="FG59" s="414" t="s">
        <v>3320</v>
      </c>
      <c r="FH59" s="414" t="s">
        <v>3320</v>
      </c>
      <c r="FI59" s="414" t="s">
        <v>3320</v>
      </c>
      <c r="FJ59" s="414" t="s">
        <v>3320</v>
      </c>
      <c r="FK59" s="414" t="s">
        <v>3320</v>
      </c>
      <c r="FL59" s="414" t="s">
        <v>3320</v>
      </c>
      <c r="FM59" s="414" t="s">
        <v>3320</v>
      </c>
      <c r="FN59" s="414" t="s">
        <v>3320</v>
      </c>
      <c r="FO59" s="421">
        <v>141000000</v>
      </c>
      <c r="FP59" s="421">
        <f t="shared" si="31"/>
        <v>141</v>
      </c>
      <c r="FQ59" s="414" t="s">
        <v>733</v>
      </c>
      <c r="FR59" s="414" t="s">
        <v>733</v>
      </c>
      <c r="FS59" s="414" t="s">
        <v>733</v>
      </c>
      <c r="FT59" s="414" t="s">
        <v>733</v>
      </c>
      <c r="FU59" s="414" t="s">
        <v>5004</v>
      </c>
      <c r="FV59" s="414" t="s">
        <v>7072</v>
      </c>
      <c r="FW59" s="414" t="s">
        <v>7073</v>
      </c>
      <c r="FX59" s="422" t="s">
        <v>7074</v>
      </c>
      <c r="FY59" s="423">
        <v>115</v>
      </c>
      <c r="FZ59" s="414" t="s">
        <v>7075</v>
      </c>
      <c r="GA59" s="421">
        <v>141880000</v>
      </c>
      <c r="GB59" s="421">
        <v>22655000</v>
      </c>
      <c r="GC59" s="421">
        <v>476</v>
      </c>
      <c r="GD59" s="421">
        <v>45.2</v>
      </c>
      <c r="GE59" s="414" t="s">
        <v>7076</v>
      </c>
      <c r="GF59" s="414" t="s">
        <v>733</v>
      </c>
      <c r="GG59" s="414" t="s">
        <v>733</v>
      </c>
      <c r="GH59" s="414" t="s">
        <v>7077</v>
      </c>
      <c r="GI59" s="414" t="s">
        <v>733</v>
      </c>
      <c r="GJ59" s="414" t="s">
        <v>733</v>
      </c>
      <c r="GK59" s="414" t="s">
        <v>1214</v>
      </c>
      <c r="GL59" s="414" t="s">
        <v>733</v>
      </c>
      <c r="GM59" s="414" t="s">
        <v>733</v>
      </c>
      <c r="GN59" s="424" t="s">
        <v>5676</v>
      </c>
      <c r="GO59" s="414" t="s">
        <v>3320</v>
      </c>
      <c r="GP59" s="414" t="s">
        <v>733</v>
      </c>
      <c r="GQ59" s="414" t="s">
        <v>5721</v>
      </c>
      <c r="GR59" s="414" t="s">
        <v>733</v>
      </c>
      <c r="GS59" s="414" t="s">
        <v>5679</v>
      </c>
      <c r="GT59" s="414" t="s">
        <v>3320</v>
      </c>
      <c r="GU59" s="414" t="s">
        <v>3320</v>
      </c>
      <c r="GV59" s="414">
        <v>2</v>
      </c>
      <c r="GW59" s="414" t="s">
        <v>733</v>
      </c>
      <c r="GX59" s="414" t="s">
        <v>5948</v>
      </c>
      <c r="GY59" s="414" t="s">
        <v>7078</v>
      </c>
      <c r="GZ59" s="414" t="s">
        <v>733</v>
      </c>
      <c r="HA59" s="414" t="s">
        <v>3320</v>
      </c>
      <c r="HB59" s="414" t="s">
        <v>7079</v>
      </c>
      <c r="HC59" s="414" t="s">
        <v>7080</v>
      </c>
      <c r="HD59" s="414" t="s">
        <v>5683</v>
      </c>
      <c r="HE59" s="414" t="s">
        <v>5683</v>
      </c>
      <c r="HF59" s="414" t="s">
        <v>5952</v>
      </c>
      <c r="HG59" s="414" t="s">
        <v>5759</v>
      </c>
      <c r="HH59" s="414" t="s">
        <v>1214</v>
      </c>
      <c r="HI59" s="414" t="s">
        <v>12779</v>
      </c>
      <c r="HJ59" s="414" t="s">
        <v>12780</v>
      </c>
      <c r="HK59" s="414" t="s">
        <v>5685</v>
      </c>
      <c r="HL59" s="414" t="s">
        <v>3320</v>
      </c>
      <c r="HM59" s="414" t="s">
        <v>3320</v>
      </c>
      <c r="HN59" s="414" t="s">
        <v>3320</v>
      </c>
      <c r="HO59" s="414" t="s">
        <v>3320</v>
      </c>
      <c r="HP59" s="414" t="s">
        <v>3320</v>
      </c>
      <c r="HQ59" s="414" t="s">
        <v>3320</v>
      </c>
      <c r="HR59" s="414" t="s">
        <v>3320</v>
      </c>
      <c r="HS59" s="414" t="s">
        <v>3320</v>
      </c>
      <c r="HT59" s="414" t="s">
        <v>3320</v>
      </c>
      <c r="HU59" s="414" t="s">
        <v>3320</v>
      </c>
      <c r="HV59" s="414" t="s">
        <v>3320</v>
      </c>
      <c r="HW59" s="414" t="s">
        <v>3320</v>
      </c>
      <c r="HX59" s="414" t="s">
        <v>3320</v>
      </c>
      <c r="HY59" s="414" t="s">
        <v>3320</v>
      </c>
      <c r="HZ59" s="414" t="s">
        <v>3320</v>
      </c>
      <c r="IA59" s="414" t="s">
        <v>3320</v>
      </c>
      <c r="IB59" s="414" t="s">
        <v>3320</v>
      </c>
      <c r="IC59" s="414" t="s">
        <v>3320</v>
      </c>
      <c r="ID59" s="414" t="s">
        <v>3320</v>
      </c>
      <c r="IE59" s="414" t="s">
        <v>3320</v>
      </c>
      <c r="IF59" s="414" t="s">
        <v>3320</v>
      </c>
      <c r="IG59" s="414" t="s">
        <v>3320</v>
      </c>
      <c r="IH59" s="414" t="s">
        <v>3320</v>
      </c>
      <c r="II59" s="414" t="s">
        <v>3320</v>
      </c>
      <c r="IJ59" s="414" t="s">
        <v>3320</v>
      </c>
      <c r="IK59" s="414" t="s">
        <v>3320</v>
      </c>
      <c r="IL59" s="414" t="s">
        <v>3320</v>
      </c>
      <c r="IM59" s="414" t="s">
        <v>3320</v>
      </c>
      <c r="IN59" s="414" t="s">
        <v>3320</v>
      </c>
      <c r="IO59" s="414" t="s">
        <v>3320</v>
      </c>
      <c r="IP59" s="414" t="s">
        <v>3320</v>
      </c>
      <c r="IQ59" s="414" t="s">
        <v>3320</v>
      </c>
      <c r="IR59" s="414" t="s">
        <v>3320</v>
      </c>
      <c r="IS59" s="414" t="s">
        <v>3320</v>
      </c>
      <c r="IT59" s="414" t="s">
        <v>3320</v>
      </c>
      <c r="IU59" s="414" t="s">
        <v>3320</v>
      </c>
      <c r="IV59" s="414" t="s">
        <v>3320</v>
      </c>
      <c r="IW59" s="414" t="s">
        <v>3320</v>
      </c>
      <c r="IX59" s="440" t="s">
        <v>93</v>
      </c>
      <c r="IY59" s="451">
        <v>46069</v>
      </c>
      <c r="IZ59" s="441" t="s">
        <v>3320</v>
      </c>
      <c r="JA59" s="440" t="s">
        <v>5967</v>
      </c>
      <c r="JB59" s="414" t="str">
        <f>IFERROR(VLOOKUP($E59,'[12]Resumen costos RNT id'!$D:$J,3,0),"")</f>
        <v/>
      </c>
      <c r="JC59" s="421" t="str">
        <f>IFERROR(VLOOKUP($E59,'[12]Resumen costos RNT id'!$D:$J,4,0),"")</f>
        <v/>
      </c>
      <c r="JD59" s="421" t="str">
        <f>IFERROR(VLOOKUP($E59,'[12]Resumen costos RNT id'!$D:$J,5,0),"")</f>
        <v/>
      </c>
      <c r="JE59" s="421" t="str">
        <f>IFERROR(VLOOKUP($E59,'[12]Resumen costos RNT id'!$D:$J,6,0),"")</f>
        <v/>
      </c>
      <c r="JF59" s="416" t="str">
        <f>IFERROR(VLOOKUP($E59,'[12]Resumen costos RNT id'!$D:$J,7,0),"")</f>
        <v/>
      </c>
      <c r="JG59" s="428" t="str">
        <f t="shared" si="10"/>
        <v/>
      </c>
      <c r="JH59" s="428" t="str">
        <f t="shared" si="11"/>
        <v/>
      </c>
      <c r="JI59" s="428" t="str">
        <f t="shared" si="11"/>
        <v/>
      </c>
      <c r="JJ59" s="428">
        <f t="shared" si="12"/>
        <v>0</v>
      </c>
      <c r="JK59" s="428">
        <f t="shared" si="13"/>
        <v>0</v>
      </c>
      <c r="JL59" s="414" t="s">
        <v>202</v>
      </c>
      <c r="JO59" s="414" t="s">
        <v>202</v>
      </c>
      <c r="JP59" s="414">
        <v>5</v>
      </c>
      <c r="JQ59" s="414">
        <f t="shared" si="28"/>
        <v>0</v>
      </c>
      <c r="JR59" s="429" t="str">
        <f>IFERROR(VLOOKUP($E59,'[13]Actualización de costos CENACE'!$A:$G,2,0),"")</f>
        <v/>
      </c>
      <c r="JS59" s="429" t="str">
        <f>IFERROR(VLOOKUP($E59,'[13]Actualización de costos CENACE'!$A:$G,3,0),"")</f>
        <v/>
      </c>
      <c r="JT59" s="429" t="str">
        <f>IFERROR(VLOOKUP($E59,'[13]Actualización de costos CENACE'!$A:$G,4,0),"")</f>
        <v/>
      </c>
      <c r="JU59" s="429" t="str">
        <f>IFERROR(VLOOKUP($E59,'[13]Actualización de costos CENACE'!$A:$G,5,0),"")</f>
        <v/>
      </c>
      <c r="JV59" s="429" t="str">
        <f>IFERROR(VLOOKUP($E59,'[13]Actualización de costos CENACE'!$A:$G,6,0),"")</f>
        <v/>
      </c>
      <c r="JW59" s="430" t="str">
        <f>IFERROR(VLOOKUP($E59,'[13]Din Costos CFE'!$J$7:$AG$150,JW$1,0),"")</f>
        <v/>
      </c>
      <c r="JX59" s="430" t="str">
        <f>IFERROR(VLOOKUP($E59,'[13]Din Costos CFE'!$J$7:$AG$150,JX$1,0),"")</f>
        <v/>
      </c>
      <c r="JY59" s="430" t="str">
        <f>IFERROR(VLOOKUP($E59,'[13]Din Costos CFE'!$J$7:$AG$150,JY$1,0),"")</f>
        <v/>
      </c>
      <c r="JZ59" s="430" t="str">
        <f>IFERROR(VLOOKUP($E59,'[13]Din Costos CFE'!$J$7:$AG$150,JZ$1,0),"")</f>
        <v/>
      </c>
      <c r="KA59" s="430" t="str">
        <f>IFERROR(VLOOKUP($E59,'[13]Din Costos CFE'!$J$7:$AG$150,KA$1,0),"")</f>
        <v/>
      </c>
      <c r="KB59" s="430" t="str">
        <f>IFERROR(VLOOKUP($E59,'[13]Din Costos CFE'!$J$7:$AG$150,KB$1,0),"")</f>
        <v/>
      </c>
      <c r="KC59" s="430" t="str">
        <f>IFERROR(VLOOKUP($E59,'[13]Din Costos CFE'!$J$7:$AG$150,KC$1,0),"")</f>
        <v/>
      </c>
      <c r="KD59" s="430" t="str">
        <f>IFERROR(VLOOKUP($E59,'[13]Din Costos CFE'!$J$7:$AG$150,KD$1,0),"")</f>
        <v/>
      </c>
      <c r="KE59" s="430" t="str">
        <f>IFERROR(VLOOKUP($E59,'[13]Din Costos CFE'!$J$7:$AG$150,KE$1,0),"")</f>
        <v/>
      </c>
      <c r="KF59" s="430" t="str">
        <f>IFERROR(VLOOKUP($E59,'[13]Din Costos CFE'!$J$7:$AG$150,KF$1,0),"")</f>
        <v/>
      </c>
      <c r="KG59" s="430" t="str">
        <f>IFERROR(VLOOKUP($E59,'[13]Din Costos CFE'!$J$7:$AG$150,KG$1,0),"")</f>
        <v/>
      </c>
      <c r="KH59" s="430" t="str">
        <f>IFERROR(VLOOKUP($E59,'[13]Din Costos CFE'!$J$7:$AG$150,KH$1,0),"")</f>
        <v/>
      </c>
      <c r="KI59" s="430" t="str">
        <f>IFERROR(VLOOKUP($E59,'[13]Din Costos CFE'!$J$7:$AG$150,KI$1,0),"")</f>
        <v/>
      </c>
      <c r="KJ59" s="430" t="str">
        <f>IFERROR(VLOOKUP($E59,'[13]Din Costos CFE'!$J$7:$AG$150,KJ$1,0),"")</f>
        <v/>
      </c>
      <c r="KK59" s="430" t="str">
        <f>IFERROR(VLOOKUP($E59,'[13]Din Costos CFE'!$J$7:$AG$150,KK$1,0),"")</f>
        <v/>
      </c>
      <c r="KL59" s="430" t="str">
        <f>IFERROR(VLOOKUP($E59,'[13]Din Costos CFE'!$J$7:$AG$150,KL$1,0),"")</f>
        <v/>
      </c>
      <c r="KM59" s="430" t="str">
        <f>IFERROR(VLOOKUP($E59,'[13]Din Costos CFE'!$J$7:$AG$150,KM$1,0),"")</f>
        <v/>
      </c>
      <c r="KN59" s="430" t="str">
        <f>IFERROR(VLOOKUP($E59,'[13]Din Costos CFE'!$J$7:$AG$150,KN$1,0),"")</f>
        <v/>
      </c>
      <c r="KO59" s="431">
        <f t="shared" si="15"/>
        <v>0</v>
      </c>
      <c r="KP59" s="431">
        <f t="shared" si="16"/>
        <v>0</v>
      </c>
      <c r="KQ59" s="431">
        <f t="shared" si="17"/>
        <v>0</v>
      </c>
      <c r="KR59" s="432" t="str">
        <f>IFERROR(VLOOKUP($E59,'[13]Din Costos CFE'!$A$6:$G$150,4,0),"")</f>
        <v/>
      </c>
      <c r="KS59" s="432" t="str">
        <f>IFERROR(VLOOKUP($E59,'[13]Din Costos CFE'!$A$6:$G$150,5,0),"")</f>
        <v/>
      </c>
      <c r="KT59" s="432" t="str">
        <f>IFERROR(VLOOKUP($E59,'[13]Din Costos CFE'!$A$6:$G$150,6,0),"")</f>
        <v/>
      </c>
      <c r="KU59" s="433" t="str">
        <f t="shared" si="18"/>
        <v/>
      </c>
      <c r="KV59" s="434" t="str">
        <f t="shared" si="19"/>
        <v/>
      </c>
      <c r="KW59" s="435" t="str">
        <f t="shared" si="20"/>
        <v/>
      </c>
      <c r="KX59" s="435"/>
      <c r="KY59" s="436" t="str">
        <f>IFERROR(VLOOKUP($E59,'[13]Detalle Costos CENACE'!$E:$IT,248,0),"")</f>
        <v/>
      </c>
      <c r="KZ59" s="414">
        <f t="shared" si="21"/>
        <v>131.1</v>
      </c>
      <c r="LA59" s="434" t="str">
        <f t="shared" si="22"/>
        <v/>
      </c>
      <c r="LB59" s="434" t="str">
        <f t="shared" si="23"/>
        <v/>
      </c>
      <c r="LC59" s="414">
        <f t="shared" si="24"/>
        <v>1</v>
      </c>
      <c r="LD59" s="429" t="str">
        <f>IFERROR(VLOOKUP($E59,'[13]Actualización de costos CENACE'!$A:$G,7,0),"")</f>
        <v/>
      </c>
      <c r="LF59" s="414" t="s">
        <v>5777</v>
      </c>
    </row>
    <row r="60" spans="1:318" s="414" customFormat="1" ht="15" customHeight="1">
      <c r="A60" s="413" t="s">
        <v>5638</v>
      </c>
      <c r="B60" s="414">
        <v>885</v>
      </c>
      <c r="C60" s="414" t="s">
        <v>7081</v>
      </c>
      <c r="D60" s="414" t="s">
        <v>7082</v>
      </c>
      <c r="E60" s="414">
        <v>885</v>
      </c>
      <c r="G60" s="414" t="s">
        <v>1343</v>
      </c>
      <c r="H60" s="414" t="s">
        <v>6775</v>
      </c>
      <c r="I60" s="415">
        <v>1</v>
      </c>
      <c r="J60" s="415"/>
      <c r="K60" s="415" t="str">
        <f t="shared" si="27"/>
        <v>Sí</v>
      </c>
      <c r="L60" s="415"/>
      <c r="M60" s="415">
        <f t="shared" si="29"/>
        <v>1</v>
      </c>
      <c r="N60" s="415"/>
      <c r="O60" s="415"/>
      <c r="P60" s="415"/>
      <c r="Q60" s="415">
        <v>1</v>
      </c>
      <c r="R60" s="415" t="str">
        <f t="shared" si="3"/>
        <v>Sí</v>
      </c>
      <c r="S60" s="415"/>
      <c r="T60" s="415"/>
      <c r="U60" s="415"/>
      <c r="V60" s="414" t="s">
        <v>5199</v>
      </c>
      <c r="W60" s="414" t="s">
        <v>5643</v>
      </c>
      <c r="X60" s="414">
        <f t="shared" si="30"/>
        <v>1</v>
      </c>
      <c r="Y60" s="414">
        <f t="shared" si="5"/>
        <v>20</v>
      </c>
      <c r="Z60" s="416" t="str">
        <f t="shared" si="6"/>
        <v/>
      </c>
      <c r="AA60" s="416">
        <f t="shared" si="7"/>
        <v>0</v>
      </c>
      <c r="AB60" s="417">
        <f t="shared" si="8"/>
        <v>0</v>
      </c>
      <c r="AC60" s="414" t="s">
        <v>6416</v>
      </c>
      <c r="AD60" s="414" t="s">
        <v>3434</v>
      </c>
      <c r="AE60" s="414" t="e">
        <f>+VLOOKUP($D60,'[12]Ramón Países '!$A:$E,4,0)</f>
        <v>#N/A</v>
      </c>
      <c r="AF60" s="414" t="s">
        <v>5646</v>
      </c>
      <c r="AG60" s="414" t="e">
        <f>+VLOOKUP($D60,'[12]Ramón Países '!$A:$E,5,0)</f>
        <v>#N/A</v>
      </c>
      <c r="AH60" s="414" t="s">
        <v>6416</v>
      </c>
      <c r="AI60" s="414" t="s">
        <v>5698</v>
      </c>
      <c r="AJ60" s="414" t="s">
        <v>5698</v>
      </c>
      <c r="AK60" s="414" t="s">
        <v>5698</v>
      </c>
      <c r="AL60" s="414" t="s">
        <v>6778</v>
      </c>
      <c r="AM60" s="414" t="s">
        <v>6779</v>
      </c>
      <c r="AN60" s="414" t="s">
        <v>3320</v>
      </c>
      <c r="AO60" s="414" t="s">
        <v>6780</v>
      </c>
      <c r="AP60" s="414" t="s">
        <v>5698</v>
      </c>
      <c r="AQ60" s="414" t="s">
        <v>6781</v>
      </c>
      <c r="AR60" s="414" t="s">
        <v>6782</v>
      </c>
      <c r="AS60" s="414" t="s">
        <v>6425</v>
      </c>
      <c r="AT60" s="414" t="s">
        <v>733</v>
      </c>
      <c r="AU60" s="414" t="s">
        <v>733</v>
      </c>
      <c r="AV60" s="414" t="s">
        <v>733</v>
      </c>
      <c r="AW60" s="414" t="s">
        <v>3320</v>
      </c>
      <c r="AX60" s="414" t="s">
        <v>6783</v>
      </c>
      <c r="AY60" s="414" t="s">
        <v>733</v>
      </c>
      <c r="AZ60" s="414" t="s">
        <v>6784</v>
      </c>
      <c r="BA60" s="414" t="s">
        <v>6428</v>
      </c>
      <c r="BB60" s="414" t="s">
        <v>6429</v>
      </c>
      <c r="BC60" s="414" t="s">
        <v>6430</v>
      </c>
      <c r="BD60" s="414" t="s">
        <v>6785</v>
      </c>
      <c r="BE60" s="414" t="s">
        <v>6786</v>
      </c>
      <c r="BF60" s="415" t="s">
        <v>1214</v>
      </c>
      <c r="BG60" s="414" t="s">
        <v>3320</v>
      </c>
      <c r="BI60" s="414" t="s">
        <v>5709</v>
      </c>
      <c r="BJ60" s="414" t="s">
        <v>5710</v>
      </c>
      <c r="BK60" s="414" t="s">
        <v>5710</v>
      </c>
      <c r="BL60" s="414" t="s">
        <v>7083</v>
      </c>
      <c r="BM60" s="415">
        <v>115</v>
      </c>
      <c r="BN60" s="414" t="s">
        <v>5665</v>
      </c>
      <c r="BO60" s="418" t="s">
        <v>12781</v>
      </c>
      <c r="BP60" s="414">
        <v>26</v>
      </c>
      <c r="BQ60" s="414">
        <v>2029</v>
      </c>
      <c r="BR60" s="414">
        <v>20</v>
      </c>
      <c r="BS60" s="415">
        <v>20</v>
      </c>
      <c r="BT60" s="414" t="s">
        <v>5666</v>
      </c>
      <c r="BU60" s="414">
        <v>37584</v>
      </c>
      <c r="BV60" s="415">
        <v>61.38</v>
      </c>
      <c r="BW60" s="419">
        <v>0.3503424657534247</v>
      </c>
      <c r="BX60" s="420" t="s">
        <v>910</v>
      </c>
      <c r="BY60" s="414" t="s">
        <v>733</v>
      </c>
      <c r="BZ60" s="414" t="s">
        <v>910</v>
      </c>
      <c r="CA60" s="414">
        <v>35.04</v>
      </c>
      <c r="CB60" s="414" t="s">
        <v>733</v>
      </c>
      <c r="CC60" s="414">
        <v>650</v>
      </c>
      <c r="CD60" s="414" t="s">
        <v>5800</v>
      </c>
      <c r="CE60" s="414" t="s">
        <v>5801</v>
      </c>
      <c r="CF60" s="414" t="s">
        <v>3320</v>
      </c>
      <c r="CG60" s="414" t="s">
        <v>733</v>
      </c>
      <c r="CH60" s="414" t="s">
        <v>733</v>
      </c>
      <c r="CI60" s="414">
        <v>2493.5</v>
      </c>
      <c r="CJ60" s="414">
        <v>2281.1</v>
      </c>
      <c r="CK60" s="414" t="s">
        <v>7084</v>
      </c>
      <c r="CL60" s="414">
        <v>365</v>
      </c>
      <c r="CM60" s="414">
        <v>86</v>
      </c>
      <c r="CN60" s="414">
        <v>98</v>
      </c>
      <c r="CO60" s="414">
        <v>30</v>
      </c>
      <c r="CP60" s="414" t="s">
        <v>12639</v>
      </c>
      <c r="CQ60" s="414">
        <f t="shared" si="25"/>
        <v>2027</v>
      </c>
      <c r="CR60" s="414">
        <v>0.45</v>
      </c>
      <c r="CS60" s="414">
        <v>8</v>
      </c>
      <c r="CT60" s="414" t="s">
        <v>7085</v>
      </c>
      <c r="CU60" s="414" t="s">
        <v>3320</v>
      </c>
      <c r="CV60" s="414" t="s">
        <v>3320</v>
      </c>
      <c r="CW60" s="414" t="s">
        <v>3320</v>
      </c>
      <c r="CX60" s="414" t="s">
        <v>3320</v>
      </c>
      <c r="CY60" s="414" t="s">
        <v>3320</v>
      </c>
      <c r="CZ60" s="414" t="s">
        <v>3320</v>
      </c>
      <c r="DA60" s="414" t="s">
        <v>3320</v>
      </c>
      <c r="DB60" s="414" t="s">
        <v>3320</v>
      </c>
      <c r="DC60" s="414" t="s">
        <v>3320</v>
      </c>
      <c r="DD60" s="414" t="s">
        <v>3320</v>
      </c>
      <c r="DE60" s="414" t="s">
        <v>3320</v>
      </c>
      <c r="DG60" s="414" t="s">
        <v>3320</v>
      </c>
      <c r="DH60" s="414" t="s">
        <v>3320</v>
      </c>
      <c r="DI60" s="414" t="s">
        <v>3320</v>
      </c>
      <c r="DJ60" s="414" t="s">
        <v>3320</v>
      </c>
      <c r="DK60" s="414" t="s">
        <v>3320</v>
      </c>
      <c r="DL60" s="414" t="s">
        <v>3320</v>
      </c>
      <c r="DM60" s="414" t="e">
        <f t="shared" si="26"/>
        <v>#VALUE!</v>
      </c>
      <c r="DN60" s="414" t="s">
        <v>3320</v>
      </c>
      <c r="DO60" s="414" t="s">
        <v>3320</v>
      </c>
      <c r="DP60" s="414" t="s">
        <v>3320</v>
      </c>
      <c r="DR60" s="414" t="s">
        <v>3320</v>
      </c>
      <c r="DS60" s="414" t="s">
        <v>3320</v>
      </c>
      <c r="DT60" s="414" t="s">
        <v>3320</v>
      </c>
      <c r="DU60" s="414" t="s">
        <v>3320</v>
      </c>
      <c r="DV60" s="414" t="s">
        <v>3320</v>
      </c>
      <c r="DW60" s="414" t="s">
        <v>3320</v>
      </c>
      <c r="DX60" s="414" t="s">
        <v>3320</v>
      </c>
      <c r="DY60" s="414" t="s">
        <v>3320</v>
      </c>
      <c r="DZ60" s="414" t="s">
        <v>3320</v>
      </c>
      <c r="EA60" s="414" t="s">
        <v>3320</v>
      </c>
      <c r="EB60" s="414" t="s">
        <v>3320</v>
      </c>
      <c r="EC60" s="414" t="s">
        <v>3320</v>
      </c>
      <c r="ED60" s="414" t="s">
        <v>3320</v>
      </c>
      <c r="EE60" s="414" t="s">
        <v>3320</v>
      </c>
      <c r="EF60" s="414" t="s">
        <v>3320</v>
      </c>
      <c r="EG60" s="414" t="s">
        <v>3320</v>
      </c>
      <c r="EH60" s="414" t="s">
        <v>3320</v>
      </c>
      <c r="EI60" s="414" t="s">
        <v>3320</v>
      </c>
      <c r="EJ60" s="414" t="s">
        <v>3320</v>
      </c>
      <c r="EK60" s="414" t="s">
        <v>3320</v>
      </c>
      <c r="EL60" s="414" t="s">
        <v>3320</v>
      </c>
      <c r="EM60" s="414" t="s">
        <v>3320</v>
      </c>
      <c r="EN60" s="414" t="s">
        <v>3320</v>
      </c>
      <c r="EO60" s="414" t="s">
        <v>3320</v>
      </c>
      <c r="EP60" s="414" t="s">
        <v>3320</v>
      </c>
      <c r="EQ60" s="414" t="s">
        <v>3320</v>
      </c>
      <c r="ER60" s="414" t="s">
        <v>3320</v>
      </c>
      <c r="ES60" s="414" t="s">
        <v>3320</v>
      </c>
      <c r="ET60" s="414" t="s">
        <v>3320</v>
      </c>
      <c r="EU60" s="414" t="s">
        <v>3320</v>
      </c>
      <c r="EV60" s="414" t="s">
        <v>3320</v>
      </c>
      <c r="EW60" s="414" t="s">
        <v>3320</v>
      </c>
      <c r="EX60" s="414" t="s">
        <v>3320</v>
      </c>
      <c r="EY60" s="414" t="s">
        <v>3320</v>
      </c>
      <c r="EZ60" s="414" t="s">
        <v>3320</v>
      </c>
      <c r="FA60" s="414" t="s">
        <v>3320</v>
      </c>
      <c r="FB60" s="414" t="s">
        <v>3320</v>
      </c>
      <c r="FC60" s="414" t="s">
        <v>3320</v>
      </c>
      <c r="FD60" s="414" t="s">
        <v>3320</v>
      </c>
      <c r="FE60" s="414" t="s">
        <v>3320</v>
      </c>
      <c r="FF60" s="414" t="s">
        <v>3320</v>
      </c>
      <c r="FG60" s="414" t="s">
        <v>3320</v>
      </c>
      <c r="FH60" s="414" t="s">
        <v>3320</v>
      </c>
      <c r="FI60" s="414" t="s">
        <v>3320</v>
      </c>
      <c r="FJ60" s="414" t="s">
        <v>3320</v>
      </c>
      <c r="FK60" s="414" t="s">
        <v>3320</v>
      </c>
      <c r="FL60" s="414" t="s">
        <v>3320</v>
      </c>
      <c r="FM60" s="414" t="s">
        <v>3320</v>
      </c>
      <c r="FN60" s="414" t="s">
        <v>3320</v>
      </c>
      <c r="FO60" s="421">
        <v>43805826</v>
      </c>
      <c r="FP60" s="421">
        <f t="shared" si="31"/>
        <v>43.805826000000003</v>
      </c>
      <c r="FQ60" s="414" t="s">
        <v>1214</v>
      </c>
      <c r="FR60" s="414" t="s">
        <v>733</v>
      </c>
      <c r="FS60" s="414" t="s">
        <v>733</v>
      </c>
      <c r="FT60" s="414" t="s">
        <v>733</v>
      </c>
      <c r="FU60" s="414" t="s">
        <v>5200</v>
      </c>
      <c r="FV60" s="414" t="s">
        <v>7086</v>
      </c>
      <c r="FW60" s="414" t="s">
        <v>7087</v>
      </c>
      <c r="FX60" s="422" t="s">
        <v>7083</v>
      </c>
      <c r="FY60" s="423">
        <v>115</v>
      </c>
      <c r="FZ60" s="414" t="s">
        <v>7088</v>
      </c>
      <c r="GA60" s="421">
        <v>43805826</v>
      </c>
      <c r="GB60" s="421">
        <v>6802079</v>
      </c>
      <c r="GC60" s="421">
        <v>18.809999999999999</v>
      </c>
      <c r="GD60" s="421">
        <v>28.86</v>
      </c>
      <c r="GE60" s="414" t="s">
        <v>6437</v>
      </c>
      <c r="GF60" s="414" t="s">
        <v>733</v>
      </c>
      <c r="GG60" s="414" t="s">
        <v>733</v>
      </c>
      <c r="GH60" s="414" t="s">
        <v>7042</v>
      </c>
      <c r="GI60" s="414" t="s">
        <v>733</v>
      </c>
      <c r="GJ60" s="414" t="s">
        <v>733</v>
      </c>
      <c r="GK60" s="414" t="s">
        <v>733</v>
      </c>
      <c r="GL60" s="414" t="s">
        <v>733</v>
      </c>
      <c r="GM60" s="414" t="s">
        <v>733</v>
      </c>
      <c r="GN60" s="414" t="s">
        <v>3320</v>
      </c>
      <c r="GO60" s="414" t="s">
        <v>3320</v>
      </c>
      <c r="GP60" s="414" t="s">
        <v>733</v>
      </c>
      <c r="GQ60" s="414" t="s">
        <v>5721</v>
      </c>
      <c r="GR60" s="414" t="s">
        <v>1214</v>
      </c>
      <c r="GS60" s="414" t="s">
        <v>1214</v>
      </c>
      <c r="GT60" s="414" t="s">
        <v>3320</v>
      </c>
      <c r="GU60" s="414" t="s">
        <v>3320</v>
      </c>
      <c r="GV60" s="414">
        <v>0</v>
      </c>
      <c r="GW60" s="414" t="s">
        <v>1214</v>
      </c>
      <c r="GX60" s="414" t="s">
        <v>1214</v>
      </c>
      <c r="GY60" s="414" t="s">
        <v>3320</v>
      </c>
      <c r="GZ60" s="414" t="s">
        <v>1214</v>
      </c>
      <c r="HA60" s="414" t="s">
        <v>3320</v>
      </c>
      <c r="HB60" s="414" t="s">
        <v>3320</v>
      </c>
      <c r="HC60" s="414" t="s">
        <v>3320</v>
      </c>
      <c r="HD60" s="414" t="s">
        <v>3320</v>
      </c>
      <c r="HE60" s="414" t="s">
        <v>3320</v>
      </c>
      <c r="HF60" s="414" t="s">
        <v>3320</v>
      </c>
      <c r="HG60" s="414" t="s">
        <v>1214</v>
      </c>
      <c r="HH60" s="414" t="s">
        <v>1214</v>
      </c>
      <c r="HI60" s="414" t="s">
        <v>12782</v>
      </c>
      <c r="HJ60" s="414" t="s">
        <v>12783</v>
      </c>
      <c r="HK60" s="414" t="s">
        <v>5685</v>
      </c>
      <c r="HL60" s="414" t="s">
        <v>3320</v>
      </c>
      <c r="HM60" s="414" t="s">
        <v>3320</v>
      </c>
      <c r="HN60" s="414" t="s">
        <v>3320</v>
      </c>
      <c r="HO60" s="414" t="s">
        <v>3320</v>
      </c>
      <c r="HP60" s="414" t="s">
        <v>3320</v>
      </c>
      <c r="HQ60" s="414" t="s">
        <v>3320</v>
      </c>
      <c r="HR60" s="414" t="s">
        <v>3320</v>
      </c>
      <c r="HS60" s="414" t="s">
        <v>3320</v>
      </c>
      <c r="HT60" s="414" t="s">
        <v>3320</v>
      </c>
      <c r="HU60" s="414" t="s">
        <v>3320</v>
      </c>
      <c r="HV60" s="414" t="s">
        <v>3320</v>
      </c>
      <c r="HW60" s="414" t="s">
        <v>3320</v>
      </c>
      <c r="HX60" s="414" t="s">
        <v>3320</v>
      </c>
      <c r="HY60" s="414" t="s">
        <v>3320</v>
      </c>
      <c r="HZ60" s="414" t="s">
        <v>3320</v>
      </c>
      <c r="IA60" s="414" t="s">
        <v>3320</v>
      </c>
      <c r="IB60" s="414" t="s">
        <v>3320</v>
      </c>
      <c r="IC60" s="414" t="s">
        <v>3320</v>
      </c>
      <c r="ID60" s="414" t="s">
        <v>3320</v>
      </c>
      <c r="IE60" s="414" t="s">
        <v>3320</v>
      </c>
      <c r="IF60" s="414" t="s">
        <v>3320</v>
      </c>
      <c r="IG60" s="414" t="s">
        <v>3320</v>
      </c>
      <c r="IH60" s="414" t="s">
        <v>3320</v>
      </c>
      <c r="II60" s="414" t="s">
        <v>3320</v>
      </c>
      <c r="IJ60" s="414" t="s">
        <v>3320</v>
      </c>
      <c r="IK60" s="414" t="s">
        <v>3320</v>
      </c>
      <c r="IL60" s="414" t="s">
        <v>3320</v>
      </c>
      <c r="IM60" s="414" t="s">
        <v>3320</v>
      </c>
      <c r="IN60" s="414" t="s">
        <v>3320</v>
      </c>
      <c r="IO60" s="414" t="s">
        <v>3320</v>
      </c>
      <c r="IP60" s="414" t="s">
        <v>3320</v>
      </c>
      <c r="IQ60" s="414" t="s">
        <v>3320</v>
      </c>
      <c r="IR60" s="414" t="s">
        <v>3320</v>
      </c>
      <c r="IS60" s="414" t="s">
        <v>3320</v>
      </c>
      <c r="IT60" s="414" t="s">
        <v>3320</v>
      </c>
      <c r="IU60" s="414" t="s">
        <v>3320</v>
      </c>
      <c r="IV60" s="414" t="s">
        <v>3320</v>
      </c>
      <c r="IW60" s="414" t="s">
        <v>3320</v>
      </c>
      <c r="IX60" s="413" t="s">
        <v>5773</v>
      </c>
      <c r="IY60" s="439" t="s">
        <v>5774</v>
      </c>
      <c r="IZ60" s="439" t="s">
        <v>5774</v>
      </c>
      <c r="JA60" s="413" t="s">
        <v>5775</v>
      </c>
      <c r="JB60" s="414" t="str">
        <f>IFERROR(VLOOKUP($E60,'[12]Resumen costos RNT id'!$D:$J,3,0),"")</f>
        <v/>
      </c>
      <c r="JC60" s="421" t="str">
        <f>IFERROR(VLOOKUP($E60,'[12]Resumen costos RNT id'!$D:$J,4,0),"")</f>
        <v/>
      </c>
      <c r="JD60" s="421" t="str">
        <f>IFERROR(VLOOKUP($E60,'[12]Resumen costos RNT id'!$D:$J,5,0),"")</f>
        <v/>
      </c>
      <c r="JE60" s="421" t="str">
        <f>IFERROR(VLOOKUP($E60,'[12]Resumen costos RNT id'!$D:$J,6,0),"")</f>
        <v/>
      </c>
      <c r="JF60" s="416" t="str">
        <f>IFERROR(VLOOKUP($E60,'[12]Resumen costos RNT id'!$D:$J,7,0),"")</f>
        <v/>
      </c>
      <c r="JG60" s="428" t="str">
        <f t="shared" si="10"/>
        <v/>
      </c>
      <c r="JH60" s="428" t="str">
        <f t="shared" si="11"/>
        <v/>
      </c>
      <c r="JI60" s="428" t="str">
        <f t="shared" si="11"/>
        <v/>
      </c>
      <c r="JJ60" s="428">
        <f t="shared" si="12"/>
        <v>0</v>
      </c>
      <c r="JK60" s="428">
        <f t="shared" si="13"/>
        <v>0</v>
      </c>
      <c r="JL60" s="414" t="s">
        <v>202</v>
      </c>
      <c r="JN60" s="414" t="s">
        <v>202</v>
      </c>
      <c r="JO60" s="414" t="s">
        <v>202</v>
      </c>
      <c r="JP60" s="414">
        <v>6</v>
      </c>
      <c r="JQ60" s="414">
        <f t="shared" si="28"/>
        <v>0</v>
      </c>
      <c r="JR60" s="429" t="str">
        <f>IFERROR(VLOOKUP($E60,'[13]Actualización de costos CENACE'!$A:$G,2,0),"")</f>
        <v/>
      </c>
      <c r="JS60" s="429" t="str">
        <f>IFERROR(VLOOKUP($E60,'[13]Actualización de costos CENACE'!$A:$G,3,0),"")</f>
        <v/>
      </c>
      <c r="JT60" s="429" t="str">
        <f>IFERROR(VLOOKUP($E60,'[13]Actualización de costos CENACE'!$A:$G,4,0),"")</f>
        <v/>
      </c>
      <c r="JU60" s="429" t="str">
        <f>IFERROR(VLOOKUP($E60,'[13]Actualización de costos CENACE'!$A:$G,5,0),"")</f>
        <v/>
      </c>
      <c r="JV60" s="429" t="str">
        <f>IFERROR(VLOOKUP($E60,'[13]Actualización de costos CENACE'!$A:$G,6,0),"")</f>
        <v/>
      </c>
      <c r="JW60" s="430" t="str">
        <f>IFERROR(VLOOKUP($E60,'[13]Din Costos CFE'!$J$7:$AG$150,JW$1,0),"")</f>
        <v/>
      </c>
      <c r="JX60" s="430" t="str">
        <f>IFERROR(VLOOKUP($E60,'[13]Din Costos CFE'!$J$7:$AG$150,JX$1,0),"")</f>
        <v/>
      </c>
      <c r="JY60" s="430" t="str">
        <f>IFERROR(VLOOKUP($E60,'[13]Din Costos CFE'!$J$7:$AG$150,JY$1,0),"")</f>
        <v/>
      </c>
      <c r="JZ60" s="430" t="str">
        <f>IFERROR(VLOOKUP($E60,'[13]Din Costos CFE'!$J$7:$AG$150,JZ$1,0),"")</f>
        <v/>
      </c>
      <c r="KA60" s="430" t="str">
        <f>IFERROR(VLOOKUP($E60,'[13]Din Costos CFE'!$J$7:$AG$150,KA$1,0),"")</f>
        <v/>
      </c>
      <c r="KB60" s="430" t="str">
        <f>IFERROR(VLOOKUP($E60,'[13]Din Costos CFE'!$J$7:$AG$150,KB$1,0),"")</f>
        <v/>
      </c>
      <c r="KC60" s="430" t="str">
        <f>IFERROR(VLOOKUP($E60,'[13]Din Costos CFE'!$J$7:$AG$150,KC$1,0),"")</f>
        <v/>
      </c>
      <c r="KD60" s="430" t="str">
        <f>IFERROR(VLOOKUP($E60,'[13]Din Costos CFE'!$J$7:$AG$150,KD$1,0),"")</f>
        <v/>
      </c>
      <c r="KE60" s="430" t="str">
        <f>IFERROR(VLOOKUP($E60,'[13]Din Costos CFE'!$J$7:$AG$150,KE$1,0),"")</f>
        <v/>
      </c>
      <c r="KF60" s="430" t="str">
        <f>IFERROR(VLOOKUP($E60,'[13]Din Costos CFE'!$J$7:$AG$150,KF$1,0),"")</f>
        <v/>
      </c>
      <c r="KG60" s="430" t="str">
        <f>IFERROR(VLOOKUP($E60,'[13]Din Costos CFE'!$J$7:$AG$150,KG$1,0),"")</f>
        <v/>
      </c>
      <c r="KH60" s="430" t="str">
        <f>IFERROR(VLOOKUP($E60,'[13]Din Costos CFE'!$J$7:$AG$150,KH$1,0),"")</f>
        <v/>
      </c>
      <c r="KI60" s="430" t="str">
        <f>IFERROR(VLOOKUP($E60,'[13]Din Costos CFE'!$J$7:$AG$150,KI$1,0),"")</f>
        <v/>
      </c>
      <c r="KJ60" s="430" t="str">
        <f>IFERROR(VLOOKUP($E60,'[13]Din Costos CFE'!$J$7:$AG$150,KJ$1,0),"")</f>
        <v/>
      </c>
      <c r="KK60" s="430" t="str">
        <f>IFERROR(VLOOKUP($E60,'[13]Din Costos CFE'!$J$7:$AG$150,KK$1,0),"")</f>
        <v/>
      </c>
      <c r="KL60" s="430" t="str">
        <f>IFERROR(VLOOKUP($E60,'[13]Din Costos CFE'!$J$7:$AG$150,KL$1,0),"")</f>
        <v/>
      </c>
      <c r="KM60" s="430" t="str">
        <f>IFERROR(VLOOKUP($E60,'[13]Din Costos CFE'!$J$7:$AG$150,KM$1,0),"")</f>
        <v/>
      </c>
      <c r="KN60" s="430" t="str">
        <f>IFERROR(VLOOKUP($E60,'[13]Din Costos CFE'!$J$7:$AG$150,KN$1,0),"")</f>
        <v/>
      </c>
      <c r="KO60" s="431">
        <f t="shared" si="15"/>
        <v>0</v>
      </c>
      <c r="KP60" s="431">
        <f t="shared" si="16"/>
        <v>0</v>
      </c>
      <c r="KQ60" s="431">
        <f t="shared" si="17"/>
        <v>0</v>
      </c>
      <c r="KR60" s="432" t="str">
        <f>IFERROR(VLOOKUP($E60,'[13]Din Costos CFE'!$A$6:$G$150,4,0),"")</f>
        <v/>
      </c>
      <c r="KS60" s="432" t="str">
        <f>IFERROR(VLOOKUP($E60,'[13]Din Costos CFE'!$A$6:$G$150,5,0),"")</f>
        <v/>
      </c>
      <c r="KT60" s="432" t="str">
        <f>IFERROR(VLOOKUP($E60,'[13]Din Costos CFE'!$A$6:$G$150,6,0),"")</f>
        <v/>
      </c>
      <c r="KU60" s="433" t="str">
        <f t="shared" si="18"/>
        <v/>
      </c>
      <c r="KV60" s="434" t="str">
        <f t="shared" si="19"/>
        <v/>
      </c>
      <c r="KW60" s="435" t="str">
        <f t="shared" si="20"/>
        <v/>
      </c>
      <c r="KX60" s="435"/>
      <c r="KY60" s="436" t="str">
        <f>IFERROR(VLOOKUP($E60,'[13]Detalle Costos CENACE'!$E:$IT,248,0),"")</f>
        <v/>
      </c>
      <c r="KZ60" s="414">
        <f t="shared" si="21"/>
        <v>20</v>
      </c>
      <c r="LA60" s="434" t="str">
        <f t="shared" si="22"/>
        <v/>
      </c>
      <c r="LB60" s="434" t="str">
        <f t="shared" si="23"/>
        <v/>
      </c>
      <c r="LC60" s="414">
        <f t="shared" si="24"/>
        <v>1</v>
      </c>
      <c r="LD60" s="429" t="str">
        <f>IFERROR(VLOOKUP($E60,'[13]Actualización de costos CENACE'!$A:$G,7,0),"")</f>
        <v/>
      </c>
      <c r="LE60" s="414" t="s">
        <v>7089</v>
      </c>
      <c r="LF60" s="414" t="s">
        <v>5777</v>
      </c>
    </row>
    <row r="61" spans="1:318" s="414" customFormat="1" ht="15" customHeight="1">
      <c r="A61" s="413" t="s">
        <v>5638</v>
      </c>
      <c r="B61" s="414">
        <v>929</v>
      </c>
      <c r="C61" s="414" t="s">
        <v>7090</v>
      </c>
      <c r="D61" s="414" t="s">
        <v>7091</v>
      </c>
      <c r="E61" s="414">
        <v>929</v>
      </c>
      <c r="G61" s="414" t="s">
        <v>7092</v>
      </c>
      <c r="H61" s="414" t="s">
        <v>7093</v>
      </c>
      <c r="I61" s="415">
        <v>1</v>
      </c>
      <c r="J61" s="415"/>
      <c r="K61" s="415" t="str">
        <f t="shared" si="27"/>
        <v>Sí</v>
      </c>
      <c r="L61" s="415"/>
      <c r="M61" s="415">
        <f t="shared" si="29"/>
        <v>1</v>
      </c>
      <c r="N61" s="415"/>
      <c r="O61" s="415"/>
      <c r="P61" s="415"/>
      <c r="Q61" s="415">
        <v>1</v>
      </c>
      <c r="R61" s="415" t="str">
        <f t="shared" si="3"/>
        <v>Sí</v>
      </c>
      <c r="S61" s="415"/>
      <c r="T61" s="415"/>
      <c r="U61" s="415"/>
      <c r="V61" s="414" t="s">
        <v>5194</v>
      </c>
      <c r="W61" s="414" t="s">
        <v>5916</v>
      </c>
      <c r="X61" s="414">
        <f t="shared" si="30"/>
        <v>1.5</v>
      </c>
      <c r="Y61" s="414">
        <f t="shared" si="5"/>
        <v>256.5</v>
      </c>
      <c r="Z61" s="416" t="str">
        <f t="shared" si="6"/>
        <v/>
      </c>
      <c r="AA61" s="416">
        <f t="shared" si="7"/>
        <v>0</v>
      </c>
      <c r="AB61" s="417">
        <f t="shared" si="8"/>
        <v>0</v>
      </c>
      <c r="AC61" s="414" t="s">
        <v>6416</v>
      </c>
      <c r="AD61" s="414" t="s">
        <v>3434</v>
      </c>
      <c r="AE61" s="414" t="e">
        <f>+VLOOKUP($D61,'[12]Ramón Países '!$A:$E,4,0)</f>
        <v>#N/A</v>
      </c>
      <c r="AF61" s="414" t="s">
        <v>5646</v>
      </c>
      <c r="AG61" s="414" t="e">
        <f>+VLOOKUP($D61,'[12]Ramón Países '!$A:$E,5,0)</f>
        <v>#N/A</v>
      </c>
      <c r="AH61" s="414" t="s">
        <v>6416</v>
      </c>
      <c r="AI61" s="414" t="s">
        <v>6417</v>
      </c>
      <c r="AJ61" s="414" t="s">
        <v>7035</v>
      </c>
      <c r="AK61" s="414" t="s">
        <v>7035</v>
      </c>
      <c r="AL61" s="414" t="s">
        <v>7094</v>
      </c>
      <c r="AM61" s="414" t="s">
        <v>7095</v>
      </c>
      <c r="AN61" s="414" t="s">
        <v>3320</v>
      </c>
      <c r="AO61" s="414" t="s">
        <v>7096</v>
      </c>
      <c r="AP61" s="414" t="s">
        <v>5698</v>
      </c>
      <c r="AQ61" s="414" t="s">
        <v>7097</v>
      </c>
      <c r="AR61" s="414" t="s">
        <v>7098</v>
      </c>
      <c r="AS61" s="414" t="s">
        <v>6425</v>
      </c>
      <c r="AT61" s="414" t="s">
        <v>733</v>
      </c>
      <c r="AU61" s="414" t="s">
        <v>733</v>
      </c>
      <c r="AV61" s="414" t="s">
        <v>733</v>
      </c>
      <c r="AW61" s="414" t="s">
        <v>3320</v>
      </c>
      <c r="AX61" s="414" t="s">
        <v>6426</v>
      </c>
      <c r="AY61" s="414" t="s">
        <v>733</v>
      </c>
      <c r="AZ61" s="414" t="s">
        <v>7099</v>
      </c>
      <c r="BA61" s="414" t="s">
        <v>6428</v>
      </c>
      <c r="BB61" s="414" t="s">
        <v>6429</v>
      </c>
      <c r="BC61" s="414" t="s">
        <v>6430</v>
      </c>
      <c r="BD61" s="414" t="s">
        <v>7100</v>
      </c>
      <c r="BE61" s="414" t="s">
        <v>7101</v>
      </c>
      <c r="BF61" s="415" t="s">
        <v>1214</v>
      </c>
      <c r="BG61" s="414" t="s">
        <v>3320</v>
      </c>
      <c r="BI61" s="414" t="s">
        <v>5955</v>
      </c>
      <c r="BJ61" s="414" t="s">
        <v>5955</v>
      </c>
      <c r="BK61" s="414" t="s">
        <v>3623</v>
      </c>
      <c r="BL61" s="414" t="s">
        <v>7102</v>
      </c>
      <c r="BM61" s="415">
        <v>115</v>
      </c>
      <c r="BN61" s="414" t="s">
        <v>5712</v>
      </c>
      <c r="BO61" s="418" t="s">
        <v>12684</v>
      </c>
      <c r="BP61" s="414">
        <v>22</v>
      </c>
      <c r="BQ61" s="414">
        <v>2029</v>
      </c>
      <c r="BR61" s="414">
        <v>171</v>
      </c>
      <c r="BS61" s="415">
        <v>171</v>
      </c>
      <c r="BT61" s="414" t="s">
        <v>5666</v>
      </c>
      <c r="BU61" s="414">
        <v>38</v>
      </c>
      <c r="BV61" s="415">
        <v>547.09</v>
      </c>
      <c r="BW61" s="419">
        <v>0.36522337045047931</v>
      </c>
      <c r="BX61" s="420" t="s">
        <v>910</v>
      </c>
      <c r="BY61" s="414" t="s">
        <v>733</v>
      </c>
      <c r="BZ61" s="414" t="s">
        <v>910</v>
      </c>
      <c r="CA61" s="414" t="s">
        <v>3320</v>
      </c>
      <c r="CB61" s="414" t="s">
        <v>3320</v>
      </c>
      <c r="CC61" s="414" t="s">
        <v>3320</v>
      </c>
      <c r="CD61" s="414" t="s">
        <v>3320</v>
      </c>
      <c r="CE61" s="414" t="s">
        <v>3320</v>
      </c>
      <c r="CF61" s="414" t="s">
        <v>3320</v>
      </c>
      <c r="CG61" s="414" t="s">
        <v>3320</v>
      </c>
      <c r="CH61" s="414" t="s">
        <v>3320</v>
      </c>
      <c r="CI61" s="414" t="s">
        <v>3320</v>
      </c>
      <c r="CJ61" s="414" t="s">
        <v>3320</v>
      </c>
      <c r="CL61" s="414" t="s">
        <v>3320</v>
      </c>
      <c r="CM61" s="414" t="s">
        <v>3320</v>
      </c>
      <c r="CN61" s="414" t="s">
        <v>3320</v>
      </c>
      <c r="CO61" s="414" t="s">
        <v>3320</v>
      </c>
      <c r="CP61" s="414" t="s">
        <v>3320</v>
      </c>
      <c r="CQ61" s="414" t="e">
        <f t="shared" si="25"/>
        <v>#VALUE!</v>
      </c>
      <c r="CR61" s="414" t="s">
        <v>3320</v>
      </c>
      <c r="CS61" s="414" t="s">
        <v>3320</v>
      </c>
      <c r="CT61" s="414" t="s">
        <v>3320</v>
      </c>
      <c r="CU61" s="414" t="s">
        <v>3320</v>
      </c>
      <c r="CV61" s="414">
        <v>4.5</v>
      </c>
      <c r="CW61" s="414">
        <v>7.5</v>
      </c>
      <c r="CX61" s="414" t="s">
        <v>733</v>
      </c>
      <c r="CY61" s="414" t="s">
        <v>5937</v>
      </c>
      <c r="CZ61" s="414">
        <v>33.799999999999997</v>
      </c>
      <c r="DA61" s="414" t="s">
        <v>733</v>
      </c>
      <c r="DB61" s="414" t="s">
        <v>733</v>
      </c>
      <c r="DC61" s="414" t="s">
        <v>1214</v>
      </c>
      <c r="DD61" s="414">
        <v>3199.37</v>
      </c>
      <c r="DE61" s="414">
        <v>2648.7</v>
      </c>
      <c r="DF61" s="414" t="s">
        <v>7103</v>
      </c>
      <c r="DG61" s="414">
        <v>365</v>
      </c>
      <c r="DH61" s="414">
        <v>86</v>
      </c>
      <c r="DI61" s="414">
        <v>98</v>
      </c>
      <c r="DJ61" s="414">
        <v>30</v>
      </c>
      <c r="DK61" s="414" t="s">
        <v>12784</v>
      </c>
      <c r="DL61" s="414">
        <v>0.5</v>
      </c>
      <c r="DM61" s="414">
        <f t="shared" si="26"/>
        <v>2027</v>
      </c>
      <c r="DN61" s="414">
        <v>8</v>
      </c>
      <c r="DO61" s="414" t="s">
        <v>7104</v>
      </c>
      <c r="DP61" s="414" t="s">
        <v>3320</v>
      </c>
      <c r="DR61" s="414" t="s">
        <v>3320</v>
      </c>
      <c r="DS61" s="414" t="s">
        <v>3320</v>
      </c>
      <c r="DT61" s="414" t="s">
        <v>3320</v>
      </c>
      <c r="DU61" s="414" t="s">
        <v>3320</v>
      </c>
      <c r="DV61" s="414" t="s">
        <v>3320</v>
      </c>
      <c r="DW61" s="414" t="s">
        <v>3320</v>
      </c>
      <c r="DX61" s="414" t="s">
        <v>3320</v>
      </c>
      <c r="DY61" s="414" t="s">
        <v>3320</v>
      </c>
      <c r="DZ61" s="414" t="s">
        <v>3320</v>
      </c>
      <c r="EA61" s="414" t="s">
        <v>3320</v>
      </c>
      <c r="EB61" s="414" t="s">
        <v>3320</v>
      </c>
      <c r="EC61" s="414" t="s">
        <v>3320</v>
      </c>
      <c r="ED61" s="414" t="s">
        <v>3320</v>
      </c>
      <c r="EE61" s="414" t="s">
        <v>3320</v>
      </c>
      <c r="EF61" s="414" t="s">
        <v>3320</v>
      </c>
      <c r="EG61" s="414" t="s">
        <v>3320</v>
      </c>
      <c r="EH61" s="414" t="s">
        <v>3320</v>
      </c>
      <c r="EI61" s="414" t="s">
        <v>3320</v>
      </c>
      <c r="EJ61" s="414" t="s">
        <v>3320</v>
      </c>
      <c r="EK61" s="414" t="s">
        <v>3320</v>
      </c>
      <c r="EL61" s="414" t="s">
        <v>3320</v>
      </c>
      <c r="EM61" s="414" t="s">
        <v>3320</v>
      </c>
      <c r="EN61" s="414" t="s">
        <v>3320</v>
      </c>
      <c r="EO61" s="414" t="s">
        <v>3320</v>
      </c>
      <c r="EP61" s="414" t="s">
        <v>3320</v>
      </c>
      <c r="EQ61" s="414" t="s">
        <v>3320</v>
      </c>
      <c r="ER61" s="414" t="s">
        <v>3320</v>
      </c>
      <c r="ES61" s="414" t="s">
        <v>3320</v>
      </c>
      <c r="ET61" s="414" t="s">
        <v>3320</v>
      </c>
      <c r="EU61" s="414" t="s">
        <v>3320</v>
      </c>
      <c r="EV61" s="414" t="s">
        <v>3320</v>
      </c>
      <c r="EW61" s="414" t="s">
        <v>3320</v>
      </c>
      <c r="EX61" s="414" t="s">
        <v>3320</v>
      </c>
      <c r="EY61" s="414" t="s">
        <v>3320</v>
      </c>
      <c r="EZ61" s="414" t="s">
        <v>3320</v>
      </c>
      <c r="FA61" s="414" t="s">
        <v>3320</v>
      </c>
      <c r="FB61" s="414" t="s">
        <v>3320</v>
      </c>
      <c r="FC61" s="414" t="s">
        <v>3320</v>
      </c>
      <c r="FD61" s="414" t="s">
        <v>3320</v>
      </c>
      <c r="FE61" s="414" t="s">
        <v>3320</v>
      </c>
      <c r="FF61" s="414" t="s">
        <v>3320</v>
      </c>
      <c r="FG61" s="414" t="s">
        <v>3320</v>
      </c>
      <c r="FH61" s="414" t="s">
        <v>3320</v>
      </c>
      <c r="FI61" s="414" t="s">
        <v>3320</v>
      </c>
      <c r="FJ61" s="414" t="s">
        <v>3320</v>
      </c>
      <c r="FK61" s="414" t="s">
        <v>3320</v>
      </c>
      <c r="FL61" s="414" t="s">
        <v>3320</v>
      </c>
      <c r="FM61" s="414" t="s">
        <v>3320</v>
      </c>
      <c r="FN61" s="414" t="s">
        <v>3320</v>
      </c>
      <c r="FO61" s="421">
        <v>455193556</v>
      </c>
      <c r="FP61" s="421">
        <f t="shared" si="31"/>
        <v>455.193556</v>
      </c>
      <c r="FQ61" s="414" t="s">
        <v>733</v>
      </c>
      <c r="FR61" s="414" t="s">
        <v>733</v>
      </c>
      <c r="FS61" s="414" t="s">
        <v>733</v>
      </c>
      <c r="FT61" s="414" t="s">
        <v>733</v>
      </c>
      <c r="FU61" s="414" t="s">
        <v>1294</v>
      </c>
      <c r="FV61" s="414" t="s">
        <v>7105</v>
      </c>
      <c r="FW61" s="414" t="s">
        <v>7106</v>
      </c>
      <c r="FX61" s="422" t="s">
        <v>7102</v>
      </c>
      <c r="FY61" s="423">
        <v>230</v>
      </c>
      <c r="FZ61" s="414" t="s">
        <v>7107</v>
      </c>
      <c r="GA61" s="421">
        <v>455193556</v>
      </c>
      <c r="GB61" s="421">
        <v>453211560</v>
      </c>
      <c r="GC61" s="421">
        <v>12.16</v>
      </c>
      <c r="GD61" s="421">
        <v>8.23</v>
      </c>
      <c r="GE61" s="414" t="s">
        <v>6437</v>
      </c>
      <c r="GF61" s="414" t="s">
        <v>733</v>
      </c>
      <c r="GG61" s="414" t="s">
        <v>733</v>
      </c>
      <c r="GH61" s="414" t="s">
        <v>6438</v>
      </c>
      <c r="GI61" s="414" t="s">
        <v>733</v>
      </c>
      <c r="GJ61" s="414" t="s">
        <v>733</v>
      </c>
      <c r="GK61" s="414" t="s">
        <v>733</v>
      </c>
      <c r="GL61" s="414" t="s">
        <v>733</v>
      </c>
      <c r="GM61" s="414" t="s">
        <v>733</v>
      </c>
      <c r="GN61" s="424" t="s">
        <v>5676</v>
      </c>
      <c r="GO61" s="414" t="s">
        <v>3320</v>
      </c>
      <c r="GP61" s="414" t="s">
        <v>733</v>
      </c>
      <c r="GQ61" s="414" t="s">
        <v>5721</v>
      </c>
      <c r="GR61" s="414" t="s">
        <v>733</v>
      </c>
      <c r="GS61" s="414" t="s">
        <v>5679</v>
      </c>
      <c r="GT61" s="414" t="s">
        <v>3320</v>
      </c>
      <c r="GU61" s="414" t="s">
        <v>3320</v>
      </c>
      <c r="GV61" s="414">
        <v>1</v>
      </c>
      <c r="GW61" s="414" t="s">
        <v>733</v>
      </c>
      <c r="GX61" s="414" t="s">
        <v>5873</v>
      </c>
      <c r="GY61" s="414" t="s">
        <v>7108</v>
      </c>
      <c r="GZ61" s="414" t="s">
        <v>733</v>
      </c>
      <c r="HA61" s="414" t="s">
        <v>3320</v>
      </c>
      <c r="HB61" s="414" t="s">
        <v>3320</v>
      </c>
      <c r="HC61" s="414" t="s">
        <v>3320</v>
      </c>
      <c r="HD61" s="414" t="s">
        <v>5683</v>
      </c>
      <c r="HE61" s="414" t="s">
        <v>5683</v>
      </c>
      <c r="HF61" s="414" t="s">
        <v>5684</v>
      </c>
      <c r="HG61" s="414" t="s">
        <v>733</v>
      </c>
      <c r="HH61" s="414" t="s">
        <v>1214</v>
      </c>
      <c r="HI61" s="414" t="s">
        <v>12785</v>
      </c>
      <c r="HJ61" s="414" t="s">
        <v>12786</v>
      </c>
      <c r="HK61" s="414" t="s">
        <v>5685</v>
      </c>
      <c r="HL61" s="414" t="s">
        <v>3320</v>
      </c>
      <c r="HM61" s="414" t="s">
        <v>3320</v>
      </c>
      <c r="HN61" s="414" t="s">
        <v>3320</v>
      </c>
      <c r="HO61" s="414" t="s">
        <v>3320</v>
      </c>
      <c r="HP61" s="414" t="s">
        <v>3320</v>
      </c>
      <c r="HQ61" s="414" t="s">
        <v>3320</v>
      </c>
      <c r="HR61" s="414" t="s">
        <v>3320</v>
      </c>
      <c r="HS61" s="414" t="s">
        <v>3320</v>
      </c>
      <c r="HT61" s="414" t="s">
        <v>3320</v>
      </c>
      <c r="HU61" s="414" t="s">
        <v>3320</v>
      </c>
      <c r="HV61" s="414" t="s">
        <v>3320</v>
      </c>
      <c r="HW61" s="414" t="s">
        <v>3320</v>
      </c>
      <c r="HX61" s="414" t="s">
        <v>3320</v>
      </c>
      <c r="HY61" s="414" t="s">
        <v>3320</v>
      </c>
      <c r="HZ61" s="414" t="s">
        <v>3320</v>
      </c>
      <c r="IA61" s="414" t="s">
        <v>3320</v>
      </c>
      <c r="IB61" s="414" t="s">
        <v>3320</v>
      </c>
      <c r="IC61" s="414" t="s">
        <v>3320</v>
      </c>
      <c r="ID61" s="414" t="s">
        <v>3320</v>
      </c>
      <c r="IE61" s="414" t="s">
        <v>3320</v>
      </c>
      <c r="IF61" s="414" t="s">
        <v>3320</v>
      </c>
      <c r="IG61" s="414" t="s">
        <v>3320</v>
      </c>
      <c r="IH61" s="414" t="s">
        <v>3320</v>
      </c>
      <c r="II61" s="414" t="s">
        <v>3320</v>
      </c>
      <c r="IJ61" s="414" t="s">
        <v>3320</v>
      </c>
      <c r="IK61" s="414" t="s">
        <v>3320</v>
      </c>
      <c r="IL61" s="414" t="s">
        <v>3320</v>
      </c>
      <c r="IM61" s="414" t="s">
        <v>3320</v>
      </c>
      <c r="IN61" s="414" t="s">
        <v>3320</v>
      </c>
      <c r="IO61" s="414" t="s">
        <v>3320</v>
      </c>
      <c r="IP61" s="414" t="s">
        <v>3320</v>
      </c>
      <c r="IQ61" s="414" t="s">
        <v>3320</v>
      </c>
      <c r="IR61" s="414" t="s">
        <v>3320</v>
      </c>
      <c r="IS61" s="414" t="s">
        <v>3320</v>
      </c>
      <c r="IT61" s="414" t="s">
        <v>3320</v>
      </c>
      <c r="IU61" s="414" t="s">
        <v>3320</v>
      </c>
      <c r="IV61" s="414" t="s">
        <v>3320</v>
      </c>
      <c r="IW61" s="414" t="s">
        <v>3320</v>
      </c>
      <c r="IX61" s="440" t="s">
        <v>7109</v>
      </c>
      <c r="IY61" s="451">
        <v>45866</v>
      </c>
      <c r="IZ61" s="441" t="s">
        <v>3320</v>
      </c>
      <c r="JA61" s="440" t="s">
        <v>5967</v>
      </c>
      <c r="JB61" s="414" t="str">
        <f>IFERROR(VLOOKUP($E61,'[12]Resumen costos RNT id'!$D:$J,3,0),"")</f>
        <v/>
      </c>
      <c r="JC61" s="421" t="str">
        <f>IFERROR(VLOOKUP($E61,'[12]Resumen costos RNT id'!$D:$J,4,0),"")</f>
        <v/>
      </c>
      <c r="JD61" s="421" t="str">
        <f>IFERROR(VLOOKUP($E61,'[12]Resumen costos RNT id'!$D:$J,5,0),"")</f>
        <v/>
      </c>
      <c r="JE61" s="421" t="str">
        <f>IFERROR(VLOOKUP($E61,'[12]Resumen costos RNT id'!$D:$J,6,0),"")</f>
        <v/>
      </c>
      <c r="JF61" s="416" t="str">
        <f>IFERROR(VLOOKUP($E61,'[12]Resumen costos RNT id'!$D:$J,7,0),"")</f>
        <v/>
      </c>
      <c r="JG61" s="428" t="str">
        <f t="shared" si="10"/>
        <v/>
      </c>
      <c r="JH61" s="428" t="str">
        <f t="shared" si="11"/>
        <v/>
      </c>
      <c r="JI61" s="428" t="str">
        <f t="shared" si="11"/>
        <v/>
      </c>
      <c r="JJ61" s="428">
        <f t="shared" si="12"/>
        <v>0</v>
      </c>
      <c r="JK61" s="428">
        <f t="shared" si="13"/>
        <v>0</v>
      </c>
      <c r="JL61" s="414" t="s">
        <v>202</v>
      </c>
      <c r="JO61" s="414" t="s">
        <v>202</v>
      </c>
      <c r="JP61" s="414">
        <v>5</v>
      </c>
      <c r="JQ61" s="414">
        <f t="shared" si="28"/>
        <v>0</v>
      </c>
      <c r="JR61" s="429" t="str">
        <f>IFERROR(VLOOKUP($E61,'[13]Actualización de costos CENACE'!$A:$G,2,0),"")</f>
        <v/>
      </c>
      <c r="JS61" s="429" t="str">
        <f>IFERROR(VLOOKUP($E61,'[13]Actualización de costos CENACE'!$A:$G,3,0),"")</f>
        <v/>
      </c>
      <c r="JT61" s="429" t="str">
        <f>IFERROR(VLOOKUP($E61,'[13]Actualización de costos CENACE'!$A:$G,4,0),"")</f>
        <v/>
      </c>
      <c r="JU61" s="429" t="str">
        <f>IFERROR(VLOOKUP($E61,'[13]Actualización de costos CENACE'!$A:$G,5,0),"")</f>
        <v/>
      </c>
      <c r="JV61" s="429" t="str">
        <f>IFERROR(VLOOKUP($E61,'[13]Actualización de costos CENACE'!$A:$G,6,0),"")</f>
        <v/>
      </c>
      <c r="JW61" s="430" t="str">
        <f>IFERROR(VLOOKUP($E61,'[13]Din Costos CFE'!$J$7:$AG$150,JW$1,0),"")</f>
        <v/>
      </c>
      <c r="JX61" s="430" t="str">
        <f>IFERROR(VLOOKUP($E61,'[13]Din Costos CFE'!$J$7:$AG$150,JX$1,0),"")</f>
        <v/>
      </c>
      <c r="JY61" s="430" t="str">
        <f>IFERROR(VLOOKUP($E61,'[13]Din Costos CFE'!$J$7:$AG$150,JY$1,0),"")</f>
        <v/>
      </c>
      <c r="JZ61" s="430" t="str">
        <f>IFERROR(VLOOKUP($E61,'[13]Din Costos CFE'!$J$7:$AG$150,JZ$1,0),"")</f>
        <v/>
      </c>
      <c r="KA61" s="430" t="str">
        <f>IFERROR(VLOOKUP($E61,'[13]Din Costos CFE'!$J$7:$AG$150,KA$1,0),"")</f>
        <v/>
      </c>
      <c r="KB61" s="430" t="str">
        <f>IFERROR(VLOOKUP($E61,'[13]Din Costos CFE'!$J$7:$AG$150,KB$1,0),"")</f>
        <v/>
      </c>
      <c r="KC61" s="430" t="str">
        <f>IFERROR(VLOOKUP($E61,'[13]Din Costos CFE'!$J$7:$AG$150,KC$1,0),"")</f>
        <v/>
      </c>
      <c r="KD61" s="430" t="str">
        <f>IFERROR(VLOOKUP($E61,'[13]Din Costos CFE'!$J$7:$AG$150,KD$1,0),"")</f>
        <v/>
      </c>
      <c r="KE61" s="430" t="str">
        <f>IFERROR(VLOOKUP($E61,'[13]Din Costos CFE'!$J$7:$AG$150,KE$1,0),"")</f>
        <v/>
      </c>
      <c r="KF61" s="430" t="str">
        <f>IFERROR(VLOOKUP($E61,'[13]Din Costos CFE'!$J$7:$AG$150,KF$1,0),"")</f>
        <v/>
      </c>
      <c r="KG61" s="430" t="str">
        <f>IFERROR(VLOOKUP($E61,'[13]Din Costos CFE'!$J$7:$AG$150,KG$1,0),"")</f>
        <v/>
      </c>
      <c r="KH61" s="430" t="str">
        <f>IFERROR(VLOOKUP($E61,'[13]Din Costos CFE'!$J$7:$AG$150,KH$1,0),"")</f>
        <v/>
      </c>
      <c r="KI61" s="430" t="str">
        <f>IFERROR(VLOOKUP($E61,'[13]Din Costos CFE'!$J$7:$AG$150,KI$1,0),"")</f>
        <v/>
      </c>
      <c r="KJ61" s="430" t="str">
        <f>IFERROR(VLOOKUP($E61,'[13]Din Costos CFE'!$J$7:$AG$150,KJ$1,0),"")</f>
        <v/>
      </c>
      <c r="KK61" s="430" t="str">
        <f>IFERROR(VLOOKUP($E61,'[13]Din Costos CFE'!$J$7:$AG$150,KK$1,0),"")</f>
        <v/>
      </c>
      <c r="KL61" s="430" t="str">
        <f>IFERROR(VLOOKUP($E61,'[13]Din Costos CFE'!$J$7:$AG$150,KL$1,0),"")</f>
        <v/>
      </c>
      <c r="KM61" s="430" t="str">
        <f>IFERROR(VLOOKUP($E61,'[13]Din Costos CFE'!$J$7:$AG$150,KM$1,0),"")</f>
        <v/>
      </c>
      <c r="KN61" s="430" t="str">
        <f>IFERROR(VLOOKUP($E61,'[13]Din Costos CFE'!$J$7:$AG$150,KN$1,0),"")</f>
        <v/>
      </c>
      <c r="KO61" s="431">
        <f t="shared" si="15"/>
        <v>0</v>
      </c>
      <c r="KP61" s="431">
        <f t="shared" si="16"/>
        <v>0</v>
      </c>
      <c r="KQ61" s="431">
        <f t="shared" si="17"/>
        <v>0</v>
      </c>
      <c r="KR61" s="432" t="str">
        <f>IFERROR(VLOOKUP($E61,'[13]Din Costos CFE'!$A$6:$G$150,4,0),"")</f>
        <v/>
      </c>
      <c r="KS61" s="432" t="str">
        <f>IFERROR(VLOOKUP($E61,'[13]Din Costos CFE'!$A$6:$G$150,5,0),"")</f>
        <v/>
      </c>
      <c r="KT61" s="432" t="str">
        <f>IFERROR(VLOOKUP($E61,'[13]Din Costos CFE'!$A$6:$G$150,6,0),"")</f>
        <v/>
      </c>
      <c r="KU61" s="438" t="str">
        <f t="shared" si="18"/>
        <v/>
      </c>
      <c r="KV61" s="434" t="str">
        <f t="shared" si="19"/>
        <v/>
      </c>
      <c r="KW61" s="435" t="str">
        <f t="shared" si="20"/>
        <v/>
      </c>
      <c r="KX61" s="435" t="s">
        <v>7110</v>
      </c>
      <c r="KY61" s="436" t="str">
        <f>IFERROR(VLOOKUP($E61,'[13]Detalle Costos CENACE'!$E:$IT,248,0),"")</f>
        <v/>
      </c>
      <c r="KZ61" s="414">
        <f t="shared" si="21"/>
        <v>256.5</v>
      </c>
      <c r="LA61" s="434" t="str">
        <f t="shared" si="22"/>
        <v/>
      </c>
      <c r="LB61" s="434" t="str">
        <f t="shared" si="23"/>
        <v/>
      </c>
      <c r="LC61" s="414">
        <f t="shared" si="24"/>
        <v>1</v>
      </c>
      <c r="LD61" s="429" t="str">
        <f>IFERROR(VLOOKUP($E61,'[13]Actualización de costos CENACE'!$A:$G,7,0),"")</f>
        <v/>
      </c>
    </row>
    <row r="62" spans="1:318" s="414" customFormat="1" ht="15" customHeight="1">
      <c r="A62" s="413" t="s">
        <v>5638</v>
      </c>
      <c r="B62" s="414">
        <v>977</v>
      </c>
      <c r="C62" s="414" t="s">
        <v>7111</v>
      </c>
      <c r="D62" s="414" t="s">
        <v>7112</v>
      </c>
      <c r="E62" s="414">
        <v>977</v>
      </c>
      <c r="F62" s="414">
        <v>84</v>
      </c>
      <c r="G62" s="414" t="s">
        <v>7113</v>
      </c>
      <c r="H62" s="414" t="s">
        <v>7114</v>
      </c>
      <c r="I62" s="415" t="s">
        <v>5782</v>
      </c>
      <c r="J62" s="415">
        <v>1</v>
      </c>
      <c r="K62" s="415" t="str">
        <f t="shared" si="27"/>
        <v>Sí</v>
      </c>
      <c r="L62" s="415"/>
      <c r="M62" s="415" t="str">
        <f t="shared" si="29"/>
        <v>3a</v>
      </c>
      <c r="N62" s="415"/>
      <c r="O62" s="415"/>
      <c r="P62" s="415"/>
      <c r="Q62" s="415">
        <v>1</v>
      </c>
      <c r="R62" s="415" t="str">
        <f t="shared" si="3"/>
        <v>Sí</v>
      </c>
      <c r="S62" s="415"/>
      <c r="T62" s="415"/>
      <c r="U62" s="415"/>
      <c r="V62" s="414" t="s">
        <v>5244</v>
      </c>
      <c r="W62" s="414" t="s">
        <v>5916</v>
      </c>
      <c r="X62" s="414">
        <f t="shared" si="30"/>
        <v>1.5</v>
      </c>
      <c r="Y62" s="414">
        <f t="shared" si="5"/>
        <v>153</v>
      </c>
      <c r="Z62" s="416" t="str">
        <f t="shared" si="6"/>
        <v/>
      </c>
      <c r="AA62" s="416">
        <f t="shared" si="7"/>
        <v>0</v>
      </c>
      <c r="AB62" s="417">
        <f t="shared" si="8"/>
        <v>0</v>
      </c>
      <c r="AC62" s="414" t="s">
        <v>7115</v>
      </c>
      <c r="AD62" s="414" t="s">
        <v>7116</v>
      </c>
      <c r="AE62" s="414" t="e">
        <f>+VLOOKUP($D62,'[12]Ramón Países '!$A:$E,4,0)</f>
        <v>#N/A</v>
      </c>
      <c r="AF62" s="414" t="s">
        <v>5693</v>
      </c>
      <c r="AG62" s="414" t="e">
        <f>+VLOOKUP($D62,'[12]Ramón Países '!$A:$E,5,0)</f>
        <v>#N/A</v>
      </c>
      <c r="AH62" s="414" t="s">
        <v>7115</v>
      </c>
      <c r="AI62" s="414" t="s">
        <v>5698</v>
      </c>
      <c r="AJ62" s="414" t="s">
        <v>5698</v>
      </c>
      <c r="AK62" s="414" t="s">
        <v>5698</v>
      </c>
      <c r="AL62" s="414" t="s">
        <v>7117</v>
      </c>
      <c r="AM62" s="414" t="s">
        <v>7118</v>
      </c>
      <c r="AN62" s="414" t="s">
        <v>7114</v>
      </c>
      <c r="AO62" s="414" t="s">
        <v>7119</v>
      </c>
      <c r="AP62" s="414" t="s">
        <v>5698</v>
      </c>
      <c r="AQ62" s="414" t="s">
        <v>7120</v>
      </c>
      <c r="AR62" s="414" t="s">
        <v>7120</v>
      </c>
      <c r="AS62" s="414" t="s">
        <v>7121</v>
      </c>
      <c r="AT62" s="414" t="s">
        <v>733</v>
      </c>
      <c r="AU62" s="414" t="s">
        <v>733</v>
      </c>
      <c r="AV62" s="414" t="s">
        <v>733</v>
      </c>
      <c r="AW62" s="414" t="s">
        <v>3320</v>
      </c>
      <c r="AX62" s="414" t="s">
        <v>7122</v>
      </c>
      <c r="AY62" s="414" t="s">
        <v>733</v>
      </c>
      <c r="AZ62" s="414" t="s">
        <v>7123</v>
      </c>
      <c r="BA62" s="414" t="s">
        <v>7124</v>
      </c>
      <c r="BB62" s="414" t="s">
        <v>7125</v>
      </c>
      <c r="BC62" s="414" t="s">
        <v>7126</v>
      </c>
      <c r="BD62" s="414" t="s">
        <v>7127</v>
      </c>
      <c r="BE62" s="414" t="s">
        <v>7128</v>
      </c>
      <c r="BF62" s="415" t="s">
        <v>1214</v>
      </c>
      <c r="BG62" s="414" t="s">
        <v>3320</v>
      </c>
      <c r="BI62" s="414" t="s">
        <v>5663</v>
      </c>
      <c r="BJ62" s="414" t="s">
        <v>5663</v>
      </c>
      <c r="BK62" s="414" t="s">
        <v>3569</v>
      </c>
      <c r="BL62" s="414" t="s">
        <v>7129</v>
      </c>
      <c r="BM62" s="415">
        <v>115</v>
      </c>
      <c r="BN62" s="414" t="s">
        <v>5665</v>
      </c>
      <c r="BO62" s="418" t="s">
        <v>12656</v>
      </c>
      <c r="BP62" s="414">
        <v>34</v>
      </c>
      <c r="BQ62" s="414">
        <v>2029</v>
      </c>
      <c r="BR62" s="414">
        <v>102</v>
      </c>
      <c r="BS62" s="415">
        <v>102</v>
      </c>
      <c r="BT62" s="414" t="s">
        <v>5863</v>
      </c>
      <c r="BU62" s="414">
        <v>15</v>
      </c>
      <c r="BV62" s="415">
        <v>345970</v>
      </c>
      <c r="BW62" s="419">
        <v>0.38719894350434236</v>
      </c>
      <c r="BX62" s="420" t="s">
        <v>910</v>
      </c>
      <c r="BY62" s="414" t="s">
        <v>733</v>
      </c>
      <c r="CA62" s="414" t="s">
        <v>3320</v>
      </c>
      <c r="CB62" s="414" t="s">
        <v>3320</v>
      </c>
      <c r="CC62" s="414" t="s">
        <v>3320</v>
      </c>
      <c r="CD62" s="414" t="s">
        <v>3320</v>
      </c>
      <c r="CE62" s="414" t="s">
        <v>3320</v>
      </c>
      <c r="CF62" s="414" t="s">
        <v>3320</v>
      </c>
      <c r="CG62" s="414" t="s">
        <v>3320</v>
      </c>
      <c r="CH62" s="414" t="s">
        <v>3320</v>
      </c>
      <c r="CI62" s="414" t="s">
        <v>3320</v>
      </c>
      <c r="CJ62" s="414" t="s">
        <v>3320</v>
      </c>
      <c r="CL62" s="414" t="s">
        <v>3320</v>
      </c>
      <c r="CM62" s="414" t="s">
        <v>3320</v>
      </c>
      <c r="CN62" s="414" t="s">
        <v>3320</v>
      </c>
      <c r="CO62" s="414" t="s">
        <v>3320</v>
      </c>
      <c r="CP62" s="414" t="s">
        <v>3320</v>
      </c>
      <c r="CQ62" s="414" t="e">
        <f t="shared" si="25"/>
        <v>#VALUE!</v>
      </c>
      <c r="CR62" s="414" t="s">
        <v>3320</v>
      </c>
      <c r="CS62" s="414" t="s">
        <v>3320</v>
      </c>
      <c r="CT62" s="414" t="s">
        <v>3320</v>
      </c>
      <c r="CU62" s="414" t="s">
        <v>3320</v>
      </c>
      <c r="CV62" s="414">
        <v>4.5</v>
      </c>
      <c r="CW62" s="414">
        <v>15</v>
      </c>
      <c r="CX62" s="414" t="s">
        <v>733</v>
      </c>
      <c r="CY62" s="414" t="s">
        <v>5937</v>
      </c>
      <c r="CZ62" s="414">
        <v>5</v>
      </c>
      <c r="DA62" s="414" t="s">
        <v>733</v>
      </c>
      <c r="DB62" s="414" t="s">
        <v>733</v>
      </c>
      <c r="DC62" s="414" t="s">
        <v>733</v>
      </c>
      <c r="DD62" s="414">
        <v>35.1</v>
      </c>
      <c r="DE62" s="414">
        <v>32.1</v>
      </c>
      <c r="DF62" s="414" t="s">
        <v>7130</v>
      </c>
      <c r="DG62" s="414">
        <v>365</v>
      </c>
      <c r="DH62" s="414">
        <v>90</v>
      </c>
      <c r="DI62" s="414">
        <v>98</v>
      </c>
      <c r="DJ62" s="414">
        <v>25</v>
      </c>
      <c r="DK62" s="414" t="s">
        <v>12723</v>
      </c>
      <c r="DL62" s="414">
        <v>0.3</v>
      </c>
      <c r="DM62" s="414">
        <f t="shared" si="26"/>
        <v>2026</v>
      </c>
      <c r="DN62" s="414">
        <v>9</v>
      </c>
      <c r="DO62" s="414" t="s">
        <v>7127</v>
      </c>
      <c r="DP62" s="414">
        <v>10000000</v>
      </c>
      <c r="DR62" s="414" t="s">
        <v>3320</v>
      </c>
      <c r="DS62" s="414" t="s">
        <v>3320</v>
      </c>
      <c r="DT62" s="414" t="s">
        <v>3320</v>
      </c>
      <c r="DU62" s="414" t="s">
        <v>3320</v>
      </c>
      <c r="DV62" s="414" t="s">
        <v>3320</v>
      </c>
      <c r="DW62" s="414" t="s">
        <v>3320</v>
      </c>
      <c r="DX62" s="414" t="s">
        <v>3320</v>
      </c>
      <c r="DY62" s="414" t="s">
        <v>3320</v>
      </c>
      <c r="DZ62" s="414" t="s">
        <v>3320</v>
      </c>
      <c r="EA62" s="414" t="s">
        <v>3320</v>
      </c>
      <c r="EB62" s="414" t="s">
        <v>3320</v>
      </c>
      <c r="EC62" s="414" t="s">
        <v>3320</v>
      </c>
      <c r="ED62" s="414" t="s">
        <v>3320</v>
      </c>
      <c r="EE62" s="414" t="s">
        <v>3320</v>
      </c>
      <c r="EF62" s="414" t="s">
        <v>3320</v>
      </c>
      <c r="EG62" s="414" t="s">
        <v>3320</v>
      </c>
      <c r="EH62" s="414" t="s">
        <v>3320</v>
      </c>
      <c r="EI62" s="414" t="s">
        <v>3320</v>
      </c>
      <c r="EJ62" s="414" t="s">
        <v>3320</v>
      </c>
      <c r="EK62" s="414" t="s">
        <v>3320</v>
      </c>
      <c r="EL62" s="414" t="s">
        <v>3320</v>
      </c>
      <c r="EM62" s="414" t="s">
        <v>3320</v>
      </c>
      <c r="EN62" s="414" t="s">
        <v>3320</v>
      </c>
      <c r="EO62" s="414" t="s">
        <v>3320</v>
      </c>
      <c r="EP62" s="414" t="s">
        <v>3320</v>
      </c>
      <c r="EQ62" s="414" t="s">
        <v>3320</v>
      </c>
      <c r="ER62" s="414" t="s">
        <v>3320</v>
      </c>
      <c r="ES62" s="414" t="s">
        <v>3320</v>
      </c>
      <c r="ET62" s="414" t="s">
        <v>3320</v>
      </c>
      <c r="EU62" s="414" t="s">
        <v>3320</v>
      </c>
      <c r="EV62" s="414" t="s">
        <v>3320</v>
      </c>
      <c r="EW62" s="414" t="s">
        <v>3320</v>
      </c>
      <c r="EX62" s="414" t="s">
        <v>3320</v>
      </c>
      <c r="EY62" s="414" t="s">
        <v>3320</v>
      </c>
      <c r="EZ62" s="414" t="s">
        <v>3320</v>
      </c>
      <c r="FA62" s="414" t="s">
        <v>3320</v>
      </c>
      <c r="FB62" s="414" t="s">
        <v>3320</v>
      </c>
      <c r="FC62" s="414" t="s">
        <v>3320</v>
      </c>
      <c r="FD62" s="414" t="s">
        <v>3320</v>
      </c>
      <c r="FE62" s="414" t="s">
        <v>3320</v>
      </c>
      <c r="FF62" s="414" t="s">
        <v>3320</v>
      </c>
      <c r="FG62" s="414" t="s">
        <v>3320</v>
      </c>
      <c r="FH62" s="414" t="s">
        <v>3320</v>
      </c>
      <c r="FI62" s="414" t="s">
        <v>3320</v>
      </c>
      <c r="FJ62" s="414" t="s">
        <v>3320</v>
      </c>
      <c r="FK62" s="414" t="s">
        <v>3320</v>
      </c>
      <c r="FL62" s="414" t="s">
        <v>3320</v>
      </c>
      <c r="FM62" s="414" t="s">
        <v>3320</v>
      </c>
      <c r="FN62" s="414" t="s">
        <v>3320</v>
      </c>
      <c r="FO62" s="421">
        <v>161780000</v>
      </c>
      <c r="FP62" s="421">
        <f t="shared" si="31"/>
        <v>161.78</v>
      </c>
      <c r="FQ62" s="414" t="s">
        <v>733</v>
      </c>
      <c r="FR62" s="414" t="s">
        <v>733</v>
      </c>
      <c r="FS62" s="414" t="s">
        <v>733</v>
      </c>
      <c r="FT62" s="414" t="s">
        <v>733</v>
      </c>
      <c r="FU62" s="414" t="s">
        <v>87</v>
      </c>
      <c r="FV62" s="414" t="s">
        <v>7131</v>
      </c>
      <c r="FW62" s="414" t="s">
        <v>7132</v>
      </c>
      <c r="FX62" s="422" t="s">
        <v>7129</v>
      </c>
      <c r="FY62" s="423">
        <v>115</v>
      </c>
      <c r="FZ62" s="414" t="s">
        <v>7133</v>
      </c>
      <c r="GA62" s="421">
        <v>112000000</v>
      </c>
      <c r="GB62" s="421">
        <v>9180000</v>
      </c>
      <c r="GC62" s="421">
        <v>1200</v>
      </c>
      <c r="GD62" s="421">
        <v>300</v>
      </c>
      <c r="GE62" s="414" t="s">
        <v>7134</v>
      </c>
      <c r="GF62" s="414" t="s">
        <v>733</v>
      </c>
      <c r="GG62" s="414" t="s">
        <v>733</v>
      </c>
      <c r="GH62" s="414" t="s">
        <v>7135</v>
      </c>
      <c r="GI62" s="414" t="s">
        <v>733</v>
      </c>
      <c r="GJ62" s="414" t="s">
        <v>733</v>
      </c>
      <c r="GK62" s="414" t="s">
        <v>733</v>
      </c>
      <c r="GL62" s="414" t="s">
        <v>733</v>
      </c>
      <c r="GM62" s="414" t="s">
        <v>733</v>
      </c>
      <c r="GN62" s="424" t="s">
        <v>5676</v>
      </c>
      <c r="GO62" s="414" t="s">
        <v>3320</v>
      </c>
      <c r="GP62" s="414" t="s">
        <v>733</v>
      </c>
      <c r="GQ62" s="414" t="s">
        <v>5721</v>
      </c>
      <c r="GR62" s="414" t="s">
        <v>733</v>
      </c>
      <c r="GS62" s="414" t="s">
        <v>5679</v>
      </c>
      <c r="GT62" s="414" t="s">
        <v>3320</v>
      </c>
      <c r="GU62" s="414" t="s">
        <v>3320</v>
      </c>
      <c r="GV62" s="414">
        <v>0.1</v>
      </c>
      <c r="GW62" s="414" t="s">
        <v>1214</v>
      </c>
      <c r="GX62" s="414" t="s">
        <v>1214</v>
      </c>
      <c r="GY62" s="414" t="s">
        <v>3320</v>
      </c>
      <c r="GZ62" s="414" t="s">
        <v>733</v>
      </c>
      <c r="HA62" s="414" t="s">
        <v>3320</v>
      </c>
      <c r="HB62" s="414" t="s">
        <v>7136</v>
      </c>
      <c r="HC62" s="414" t="s">
        <v>3320</v>
      </c>
      <c r="HD62" s="414" t="s">
        <v>5683</v>
      </c>
      <c r="HE62" s="414" t="s">
        <v>5684</v>
      </c>
      <c r="HF62" s="414" t="s">
        <v>5684</v>
      </c>
      <c r="HG62" s="414" t="s">
        <v>5759</v>
      </c>
      <c r="HH62" s="414" t="s">
        <v>1214</v>
      </c>
      <c r="HI62" s="414" t="s">
        <v>12787</v>
      </c>
      <c r="HJ62" s="414" t="s">
        <v>12788</v>
      </c>
      <c r="HK62" s="414" t="s">
        <v>5685</v>
      </c>
      <c r="HL62" s="414" t="s">
        <v>3320</v>
      </c>
      <c r="HM62" s="414" t="s">
        <v>3320</v>
      </c>
      <c r="HN62" s="414" t="s">
        <v>3320</v>
      </c>
      <c r="HO62" s="414" t="s">
        <v>3320</v>
      </c>
      <c r="HP62" s="414" t="s">
        <v>3320</v>
      </c>
      <c r="HQ62" s="414" t="s">
        <v>3320</v>
      </c>
      <c r="HR62" s="414" t="s">
        <v>3320</v>
      </c>
      <c r="HS62" s="414" t="s">
        <v>3320</v>
      </c>
      <c r="HT62" s="414" t="s">
        <v>3320</v>
      </c>
      <c r="HU62" s="414" t="s">
        <v>3320</v>
      </c>
      <c r="HV62" s="414" t="s">
        <v>3320</v>
      </c>
      <c r="HW62" s="414" t="s">
        <v>3320</v>
      </c>
      <c r="HX62" s="414" t="s">
        <v>3320</v>
      </c>
      <c r="HY62" s="414" t="s">
        <v>3320</v>
      </c>
      <c r="HZ62" s="414" t="s">
        <v>3320</v>
      </c>
      <c r="IA62" s="414" t="s">
        <v>3320</v>
      </c>
      <c r="IB62" s="414" t="s">
        <v>3320</v>
      </c>
      <c r="IC62" s="414" t="s">
        <v>3320</v>
      </c>
      <c r="ID62" s="414" t="s">
        <v>3320</v>
      </c>
      <c r="IE62" s="414" t="s">
        <v>3320</v>
      </c>
      <c r="IF62" s="414" t="s">
        <v>3320</v>
      </c>
      <c r="IG62" s="414" t="s">
        <v>3320</v>
      </c>
      <c r="IH62" s="414" t="s">
        <v>3320</v>
      </c>
      <c r="II62" s="414" t="s">
        <v>3320</v>
      </c>
      <c r="IJ62" s="414" t="s">
        <v>3320</v>
      </c>
      <c r="IK62" s="414" t="s">
        <v>3320</v>
      </c>
      <c r="IL62" s="414" t="s">
        <v>3320</v>
      </c>
      <c r="IM62" s="414" t="s">
        <v>3320</v>
      </c>
      <c r="IN62" s="414" t="s">
        <v>3320</v>
      </c>
      <c r="IO62" s="414" t="s">
        <v>3320</v>
      </c>
      <c r="IP62" s="414" t="s">
        <v>3320</v>
      </c>
      <c r="IQ62" s="414" t="s">
        <v>3320</v>
      </c>
      <c r="IR62" s="414" t="s">
        <v>3320</v>
      </c>
      <c r="IS62" s="414" t="s">
        <v>3320</v>
      </c>
      <c r="IT62" s="414" t="s">
        <v>3320</v>
      </c>
      <c r="IU62" s="414" t="s">
        <v>3320</v>
      </c>
      <c r="IV62" s="414" t="s">
        <v>3320</v>
      </c>
      <c r="IW62" s="414" t="s">
        <v>3320</v>
      </c>
      <c r="IY62" s="415"/>
      <c r="IZ62" s="415"/>
      <c r="JB62" s="414" t="str">
        <f>IFERROR(VLOOKUP($E62,'[12]Resumen costos RNT id'!$D:$J,3,0),"")</f>
        <v/>
      </c>
      <c r="JC62" s="421" t="str">
        <f>IFERROR(VLOOKUP($E62,'[12]Resumen costos RNT id'!$D:$J,4,0),"")</f>
        <v/>
      </c>
      <c r="JD62" s="421" t="str">
        <f>IFERROR(VLOOKUP($E62,'[12]Resumen costos RNT id'!$D:$J,5,0),"")</f>
        <v/>
      </c>
      <c r="JE62" s="421" t="str">
        <f>IFERROR(VLOOKUP($E62,'[12]Resumen costos RNT id'!$D:$J,6,0),"")</f>
        <v/>
      </c>
      <c r="JF62" s="416" t="str">
        <f>IFERROR(VLOOKUP($E62,'[12]Resumen costos RNT id'!$D:$J,7,0),"")</f>
        <v/>
      </c>
      <c r="JG62" s="428" t="str">
        <f t="shared" si="10"/>
        <v/>
      </c>
      <c r="JH62" s="428" t="str">
        <f t="shared" si="11"/>
        <v/>
      </c>
      <c r="JI62" s="428" t="str">
        <f t="shared" si="11"/>
        <v/>
      </c>
      <c r="JJ62" s="428">
        <f t="shared" si="12"/>
        <v>0</v>
      </c>
      <c r="JK62" s="428">
        <f t="shared" si="13"/>
        <v>0</v>
      </c>
      <c r="JL62" s="414" t="s">
        <v>202</v>
      </c>
      <c r="JO62" s="414" t="s">
        <v>202</v>
      </c>
      <c r="JP62" s="414">
        <v>3</v>
      </c>
      <c r="JQ62" s="414">
        <f t="shared" si="28"/>
        <v>0</v>
      </c>
      <c r="JR62" s="429" t="str">
        <f>IFERROR(VLOOKUP($E62,'[13]Actualización de costos CENACE'!$A:$G,2,0),"")</f>
        <v/>
      </c>
      <c r="JS62" s="429" t="str">
        <f>IFERROR(VLOOKUP($E62,'[13]Actualización de costos CENACE'!$A:$G,3,0),"")</f>
        <v/>
      </c>
      <c r="JT62" s="429" t="str">
        <f>IFERROR(VLOOKUP($E62,'[13]Actualización de costos CENACE'!$A:$G,4,0),"")</f>
        <v/>
      </c>
      <c r="JU62" s="429" t="str">
        <f>IFERROR(VLOOKUP($E62,'[13]Actualización de costos CENACE'!$A:$G,5,0),"")</f>
        <v/>
      </c>
      <c r="JV62" s="429" t="str">
        <f>IFERROR(VLOOKUP($E62,'[13]Actualización de costos CENACE'!$A:$G,6,0),"")</f>
        <v/>
      </c>
      <c r="JW62" s="430" t="str">
        <f>IFERROR(VLOOKUP($E62,'[13]Din Costos CFE'!$J$7:$AG$150,JW$1,0),"")</f>
        <v/>
      </c>
      <c r="JX62" s="430" t="str">
        <f>IFERROR(VLOOKUP($E62,'[13]Din Costos CFE'!$J$7:$AG$150,JX$1,0),"")</f>
        <v/>
      </c>
      <c r="JY62" s="430" t="str">
        <f>IFERROR(VLOOKUP($E62,'[13]Din Costos CFE'!$J$7:$AG$150,JY$1,0),"")</f>
        <v/>
      </c>
      <c r="JZ62" s="430" t="str">
        <f>IFERROR(VLOOKUP($E62,'[13]Din Costos CFE'!$J$7:$AG$150,JZ$1,0),"")</f>
        <v/>
      </c>
      <c r="KA62" s="430" t="str">
        <f>IFERROR(VLOOKUP($E62,'[13]Din Costos CFE'!$J$7:$AG$150,KA$1,0),"")</f>
        <v/>
      </c>
      <c r="KB62" s="430" t="str">
        <f>IFERROR(VLOOKUP($E62,'[13]Din Costos CFE'!$J$7:$AG$150,KB$1,0),"")</f>
        <v/>
      </c>
      <c r="KC62" s="430" t="str">
        <f>IFERROR(VLOOKUP($E62,'[13]Din Costos CFE'!$J$7:$AG$150,KC$1,0),"")</f>
        <v/>
      </c>
      <c r="KD62" s="430" t="str">
        <f>IFERROR(VLOOKUP($E62,'[13]Din Costos CFE'!$J$7:$AG$150,KD$1,0),"")</f>
        <v/>
      </c>
      <c r="KE62" s="430" t="str">
        <f>IFERROR(VLOOKUP($E62,'[13]Din Costos CFE'!$J$7:$AG$150,KE$1,0),"")</f>
        <v/>
      </c>
      <c r="KF62" s="430" t="str">
        <f>IFERROR(VLOOKUP($E62,'[13]Din Costos CFE'!$J$7:$AG$150,KF$1,0),"")</f>
        <v/>
      </c>
      <c r="KG62" s="430" t="str">
        <f>IFERROR(VLOOKUP($E62,'[13]Din Costos CFE'!$J$7:$AG$150,KG$1,0),"")</f>
        <v/>
      </c>
      <c r="KH62" s="430" t="str">
        <f>IFERROR(VLOOKUP($E62,'[13]Din Costos CFE'!$J$7:$AG$150,KH$1,0),"")</f>
        <v/>
      </c>
      <c r="KI62" s="430" t="str">
        <f>IFERROR(VLOOKUP($E62,'[13]Din Costos CFE'!$J$7:$AG$150,KI$1,0),"")</f>
        <v/>
      </c>
      <c r="KJ62" s="430" t="str">
        <f>IFERROR(VLOOKUP($E62,'[13]Din Costos CFE'!$J$7:$AG$150,KJ$1,0),"")</f>
        <v/>
      </c>
      <c r="KK62" s="430" t="str">
        <f>IFERROR(VLOOKUP($E62,'[13]Din Costos CFE'!$J$7:$AG$150,KK$1,0),"")</f>
        <v/>
      </c>
      <c r="KL62" s="430" t="str">
        <f>IFERROR(VLOOKUP($E62,'[13]Din Costos CFE'!$J$7:$AG$150,KL$1,0),"")</f>
        <v/>
      </c>
      <c r="KM62" s="430" t="str">
        <f>IFERROR(VLOOKUP($E62,'[13]Din Costos CFE'!$J$7:$AG$150,KM$1,0),"")</f>
        <v/>
      </c>
      <c r="KN62" s="430" t="str">
        <f>IFERROR(VLOOKUP($E62,'[13]Din Costos CFE'!$J$7:$AG$150,KN$1,0),"")</f>
        <v/>
      </c>
      <c r="KO62" s="431">
        <f t="shared" si="15"/>
        <v>0</v>
      </c>
      <c r="KP62" s="431">
        <f t="shared" si="16"/>
        <v>0</v>
      </c>
      <c r="KQ62" s="431">
        <f t="shared" si="17"/>
        <v>0</v>
      </c>
      <c r="KR62" s="432" t="str">
        <f>IFERROR(VLOOKUP($E62,'[13]Din Costos CFE'!$A$6:$G$150,4,0),"")</f>
        <v/>
      </c>
      <c r="KS62" s="432" t="str">
        <f>IFERROR(VLOOKUP($E62,'[13]Din Costos CFE'!$A$6:$G$150,5,0),"")</f>
        <v/>
      </c>
      <c r="KT62" s="432" t="str">
        <f>IFERROR(VLOOKUP($E62,'[13]Din Costos CFE'!$A$6:$G$150,6,0),"")</f>
        <v/>
      </c>
      <c r="KU62" s="433" t="str">
        <f t="shared" si="18"/>
        <v/>
      </c>
      <c r="KV62" s="434" t="str">
        <f t="shared" si="19"/>
        <v/>
      </c>
      <c r="KW62" s="435" t="str">
        <f t="shared" si="20"/>
        <v/>
      </c>
      <c r="KX62" s="435"/>
      <c r="KY62" s="436" t="str">
        <f>IFERROR(VLOOKUP($E62,'[13]Detalle Costos CENACE'!$E:$IT,248,0),"")</f>
        <v/>
      </c>
      <c r="KZ62" s="414">
        <f t="shared" si="21"/>
        <v>153</v>
      </c>
      <c r="LA62" s="434" t="str">
        <f t="shared" si="22"/>
        <v/>
      </c>
      <c r="LB62" s="434" t="str">
        <f t="shared" si="23"/>
        <v/>
      </c>
      <c r="LC62" s="414">
        <f t="shared" si="24"/>
        <v>1</v>
      </c>
      <c r="LD62" s="429" t="str">
        <f>IFERROR(VLOOKUP($E62,'[13]Actualización de costos CENACE'!$A:$G,7,0),"")</f>
        <v/>
      </c>
    </row>
    <row r="63" spans="1:318" s="414" customFormat="1" ht="15" customHeight="1">
      <c r="A63" s="413" t="s">
        <v>5638</v>
      </c>
      <c r="B63" s="414">
        <v>854</v>
      </c>
      <c r="C63" s="414" t="s">
        <v>7137</v>
      </c>
      <c r="D63" s="414" t="s">
        <v>7138</v>
      </c>
      <c r="E63" s="414">
        <v>854</v>
      </c>
      <c r="F63" s="414">
        <v>67</v>
      </c>
      <c r="G63" s="414" t="s">
        <v>3198</v>
      </c>
      <c r="H63" s="414" t="s">
        <v>7139</v>
      </c>
      <c r="I63" s="415">
        <v>3</v>
      </c>
      <c r="J63" s="415"/>
      <c r="K63" s="415" t="str">
        <f t="shared" si="27"/>
        <v>Sí</v>
      </c>
      <c r="L63" s="415"/>
      <c r="M63" s="415">
        <f t="shared" si="29"/>
        <v>3</v>
      </c>
      <c r="N63" s="415"/>
      <c r="O63" s="415"/>
      <c r="P63" s="415"/>
      <c r="Q63" s="415">
        <v>1</v>
      </c>
      <c r="R63" s="415" t="str">
        <f t="shared" si="3"/>
        <v>Sí</v>
      </c>
      <c r="S63" s="415"/>
      <c r="T63" s="415"/>
      <c r="U63" s="415"/>
      <c r="V63" s="414" t="s">
        <v>2443</v>
      </c>
      <c r="W63" s="414" t="s">
        <v>5643</v>
      </c>
      <c r="X63" s="414">
        <f t="shared" si="30"/>
        <v>1</v>
      </c>
      <c r="Y63" s="414">
        <f t="shared" si="5"/>
        <v>250</v>
      </c>
      <c r="Z63" s="416" t="str">
        <f t="shared" si="6"/>
        <v/>
      </c>
      <c r="AA63" s="416">
        <f t="shared" si="7"/>
        <v>0</v>
      </c>
      <c r="AB63" s="417">
        <f t="shared" si="8"/>
        <v>0</v>
      </c>
      <c r="AC63" s="414" t="s">
        <v>558</v>
      </c>
      <c r="AD63" s="414" t="s">
        <v>5973</v>
      </c>
      <c r="AE63" s="414" t="e">
        <f>+VLOOKUP($D63,'[12]Ramón Países '!$A:$E,4,0)</f>
        <v>#N/A</v>
      </c>
      <c r="AF63" s="414" t="s">
        <v>5646</v>
      </c>
      <c r="AG63" s="414" t="e">
        <f>+VLOOKUP($D63,'[12]Ramón Países '!$A:$E,5,0)</f>
        <v>#N/A</v>
      </c>
      <c r="AH63" s="413" t="s">
        <v>558</v>
      </c>
      <c r="AI63" s="414" t="s">
        <v>5974</v>
      </c>
      <c r="AJ63" s="414" t="s">
        <v>563</v>
      </c>
      <c r="AK63" s="414" t="s">
        <v>5698</v>
      </c>
      <c r="AL63" s="414" t="s">
        <v>7140</v>
      </c>
      <c r="AM63" s="414" t="s">
        <v>7141</v>
      </c>
      <c r="AN63" s="414" t="s">
        <v>3320</v>
      </c>
      <c r="AO63" s="414" t="s">
        <v>7142</v>
      </c>
      <c r="AP63" s="414" t="s">
        <v>5698</v>
      </c>
      <c r="AQ63" s="414" t="s">
        <v>5978</v>
      </c>
      <c r="AR63" s="414" t="s">
        <v>5979</v>
      </c>
      <c r="AS63" s="414" t="s">
        <v>5980</v>
      </c>
      <c r="AT63" s="414" t="s">
        <v>733</v>
      </c>
      <c r="AU63" s="414" t="s">
        <v>733</v>
      </c>
      <c r="AV63" s="414" t="s">
        <v>733</v>
      </c>
      <c r="AW63" s="414" t="s">
        <v>3320</v>
      </c>
      <c r="AX63" s="414" t="s">
        <v>5981</v>
      </c>
      <c r="AY63" s="414" t="s">
        <v>733</v>
      </c>
      <c r="AZ63" s="414" t="s">
        <v>5982</v>
      </c>
      <c r="BA63" s="414" t="s">
        <v>5983</v>
      </c>
      <c r="BB63" s="414" t="s">
        <v>5984</v>
      </c>
      <c r="BC63" s="414" t="s">
        <v>7143</v>
      </c>
      <c r="BD63" s="414" t="s">
        <v>7144</v>
      </c>
      <c r="BE63" s="414" t="s">
        <v>7145</v>
      </c>
      <c r="BF63" s="415" t="s">
        <v>1214</v>
      </c>
      <c r="BG63" s="414" t="s">
        <v>3320</v>
      </c>
      <c r="BI63" s="414" t="s">
        <v>5747</v>
      </c>
      <c r="BJ63" s="414" t="s">
        <v>5747</v>
      </c>
      <c r="BK63" s="414" t="s">
        <v>7146</v>
      </c>
      <c r="BL63" s="414" t="s">
        <v>7147</v>
      </c>
      <c r="BM63" s="415">
        <v>400</v>
      </c>
      <c r="BN63" s="414" t="s">
        <v>5936</v>
      </c>
      <c r="BO63" s="418" t="s">
        <v>12781</v>
      </c>
      <c r="BP63" s="414">
        <v>24</v>
      </c>
      <c r="BQ63" s="414">
        <v>2029</v>
      </c>
      <c r="BR63" s="414">
        <v>300</v>
      </c>
      <c r="BS63" s="415">
        <v>250</v>
      </c>
      <c r="BT63" s="414" t="s">
        <v>5666</v>
      </c>
      <c r="BU63" s="414">
        <v>422688</v>
      </c>
      <c r="BV63" s="415">
        <v>660</v>
      </c>
      <c r="BW63" s="419">
        <v>0.25114155251141551</v>
      </c>
      <c r="BX63" s="420" t="s">
        <v>910</v>
      </c>
      <c r="BY63" s="414" t="s">
        <v>733</v>
      </c>
      <c r="CA63" s="414">
        <v>30.14</v>
      </c>
      <c r="CB63" s="414" t="s">
        <v>733</v>
      </c>
      <c r="CC63" s="414">
        <v>710</v>
      </c>
      <c r="CD63" s="414" t="s">
        <v>5667</v>
      </c>
      <c r="CE63" s="414" t="s">
        <v>5801</v>
      </c>
      <c r="CF63" s="414" t="s">
        <v>3320</v>
      </c>
      <c r="CG63" s="414" t="s">
        <v>733</v>
      </c>
      <c r="CH63" s="414" t="s">
        <v>733</v>
      </c>
      <c r="CI63" s="414">
        <v>2200</v>
      </c>
      <c r="CJ63" s="414">
        <v>2046</v>
      </c>
      <c r="CK63" s="414" t="s">
        <v>7148</v>
      </c>
      <c r="CL63" s="414">
        <v>365</v>
      </c>
      <c r="CM63" s="414">
        <v>87</v>
      </c>
      <c r="CN63" s="414">
        <v>99</v>
      </c>
      <c r="CO63" s="414">
        <v>40</v>
      </c>
      <c r="CP63" s="414" t="s">
        <v>12789</v>
      </c>
      <c r="CQ63" s="414">
        <f t="shared" si="25"/>
        <v>2027</v>
      </c>
      <c r="CR63" s="414">
        <v>0.4</v>
      </c>
      <c r="CS63" s="414">
        <v>8</v>
      </c>
      <c r="CT63" s="414" t="s">
        <v>7149</v>
      </c>
      <c r="CU63" s="414">
        <v>2600000</v>
      </c>
      <c r="CV63" s="414" t="s">
        <v>3320</v>
      </c>
      <c r="CW63" s="414" t="s">
        <v>3320</v>
      </c>
      <c r="CX63" s="414" t="s">
        <v>3320</v>
      </c>
      <c r="CY63" s="414" t="s">
        <v>3320</v>
      </c>
      <c r="CZ63" s="414" t="s">
        <v>3320</v>
      </c>
      <c r="DA63" s="414" t="s">
        <v>3320</v>
      </c>
      <c r="DB63" s="414" t="s">
        <v>3320</v>
      </c>
      <c r="DC63" s="414" t="s">
        <v>3320</v>
      </c>
      <c r="DD63" s="414" t="s">
        <v>3320</v>
      </c>
      <c r="DE63" s="414" t="s">
        <v>3320</v>
      </c>
      <c r="DG63" s="414" t="s">
        <v>3320</v>
      </c>
      <c r="DH63" s="414" t="s">
        <v>3320</v>
      </c>
      <c r="DI63" s="414" t="s">
        <v>3320</v>
      </c>
      <c r="DJ63" s="414" t="s">
        <v>3320</v>
      </c>
      <c r="DK63" s="414" t="s">
        <v>3320</v>
      </c>
      <c r="DL63" s="414" t="s">
        <v>3320</v>
      </c>
      <c r="DM63" s="414" t="e">
        <f t="shared" si="26"/>
        <v>#VALUE!</v>
      </c>
      <c r="DN63" s="414" t="s">
        <v>3320</v>
      </c>
      <c r="DO63" s="414" t="s">
        <v>3320</v>
      </c>
      <c r="DP63" s="414" t="s">
        <v>3320</v>
      </c>
      <c r="DR63" s="414" t="s">
        <v>3320</v>
      </c>
      <c r="DS63" s="414" t="s">
        <v>3320</v>
      </c>
      <c r="DT63" s="414" t="s">
        <v>3320</v>
      </c>
      <c r="DU63" s="414" t="s">
        <v>3320</v>
      </c>
      <c r="DV63" s="414" t="s">
        <v>3320</v>
      </c>
      <c r="DW63" s="414" t="s">
        <v>3320</v>
      </c>
      <c r="DX63" s="414" t="s">
        <v>3320</v>
      </c>
      <c r="DY63" s="414" t="s">
        <v>3320</v>
      </c>
      <c r="DZ63" s="414" t="s">
        <v>3320</v>
      </c>
      <c r="EA63" s="414" t="s">
        <v>3320</v>
      </c>
      <c r="EB63" s="414" t="s">
        <v>3320</v>
      </c>
      <c r="EC63" s="414" t="s">
        <v>3320</v>
      </c>
      <c r="ED63" s="414" t="s">
        <v>3320</v>
      </c>
      <c r="EE63" s="414" t="s">
        <v>3320</v>
      </c>
      <c r="EF63" s="414" t="s">
        <v>3320</v>
      </c>
      <c r="EG63" s="414" t="s">
        <v>3320</v>
      </c>
      <c r="EH63" s="414" t="s">
        <v>3320</v>
      </c>
      <c r="EI63" s="414" t="s">
        <v>3320</v>
      </c>
      <c r="EJ63" s="414" t="s">
        <v>3320</v>
      </c>
      <c r="EK63" s="414" t="s">
        <v>3320</v>
      </c>
      <c r="EL63" s="414" t="s">
        <v>3320</v>
      </c>
      <c r="EM63" s="414" t="s">
        <v>3320</v>
      </c>
      <c r="EN63" s="414" t="s">
        <v>3320</v>
      </c>
      <c r="EO63" s="414" t="s">
        <v>3320</v>
      </c>
      <c r="EP63" s="414" t="s">
        <v>3320</v>
      </c>
      <c r="EQ63" s="414" t="s">
        <v>3320</v>
      </c>
      <c r="ER63" s="414" t="s">
        <v>3320</v>
      </c>
      <c r="ES63" s="414" t="s">
        <v>3320</v>
      </c>
      <c r="ET63" s="414" t="s">
        <v>3320</v>
      </c>
      <c r="EU63" s="414" t="s">
        <v>3320</v>
      </c>
      <c r="EV63" s="414" t="s">
        <v>3320</v>
      </c>
      <c r="EW63" s="414" t="s">
        <v>3320</v>
      </c>
      <c r="EX63" s="414" t="s">
        <v>3320</v>
      </c>
      <c r="EY63" s="414" t="s">
        <v>3320</v>
      </c>
      <c r="EZ63" s="414" t="s">
        <v>3320</v>
      </c>
      <c r="FA63" s="414" t="s">
        <v>3320</v>
      </c>
      <c r="FB63" s="414" t="s">
        <v>3320</v>
      </c>
      <c r="FC63" s="414" t="s">
        <v>3320</v>
      </c>
      <c r="FD63" s="414" t="s">
        <v>3320</v>
      </c>
      <c r="FE63" s="414" t="s">
        <v>3320</v>
      </c>
      <c r="FF63" s="414" t="s">
        <v>3320</v>
      </c>
      <c r="FG63" s="414" t="s">
        <v>3320</v>
      </c>
      <c r="FH63" s="414" t="s">
        <v>3320</v>
      </c>
      <c r="FI63" s="414" t="s">
        <v>3320</v>
      </c>
      <c r="FJ63" s="414" t="s">
        <v>3320</v>
      </c>
      <c r="FK63" s="414" t="s">
        <v>3320</v>
      </c>
      <c r="FL63" s="414" t="s">
        <v>3320</v>
      </c>
      <c r="FM63" s="414" t="s">
        <v>3320</v>
      </c>
      <c r="FN63" s="414" t="s">
        <v>3320</v>
      </c>
      <c r="FO63" s="421">
        <v>280494770</v>
      </c>
      <c r="FP63" s="421">
        <f t="shared" si="31"/>
        <v>280.49477000000002</v>
      </c>
      <c r="FQ63" s="414" t="s">
        <v>733</v>
      </c>
      <c r="FR63" s="414" t="s">
        <v>733</v>
      </c>
      <c r="FS63" s="414" t="s">
        <v>733</v>
      </c>
      <c r="FT63" s="414" t="s">
        <v>733</v>
      </c>
      <c r="FU63" s="414" t="s">
        <v>1706</v>
      </c>
      <c r="FV63" s="414" t="s">
        <v>7150</v>
      </c>
      <c r="FW63" s="414" t="s">
        <v>7151</v>
      </c>
      <c r="FX63" s="422" t="s">
        <v>7147</v>
      </c>
      <c r="FY63" s="423">
        <v>400</v>
      </c>
      <c r="FZ63" s="414" t="s">
        <v>7152</v>
      </c>
      <c r="GA63" s="421">
        <v>280494770</v>
      </c>
      <c r="GB63" s="421">
        <v>67447395</v>
      </c>
      <c r="GC63" s="421">
        <v>12.95</v>
      </c>
      <c r="GD63" s="421">
        <v>1.61</v>
      </c>
      <c r="GE63" s="414" t="s">
        <v>5994</v>
      </c>
      <c r="GF63" s="414" t="s">
        <v>733</v>
      </c>
      <c r="GG63" s="414" t="s">
        <v>733</v>
      </c>
      <c r="GH63" s="414" t="s">
        <v>7153</v>
      </c>
      <c r="GI63" s="414" t="s">
        <v>733</v>
      </c>
      <c r="GJ63" s="414" t="s">
        <v>733</v>
      </c>
      <c r="GK63" s="414" t="s">
        <v>733</v>
      </c>
      <c r="GL63" s="414" t="s">
        <v>733</v>
      </c>
      <c r="GM63" s="414" t="s">
        <v>733</v>
      </c>
      <c r="GN63" s="424" t="s">
        <v>5676</v>
      </c>
      <c r="GO63" s="414" t="s">
        <v>3320</v>
      </c>
      <c r="GP63" s="414" t="s">
        <v>733</v>
      </c>
      <c r="GQ63" s="414" t="s">
        <v>5872</v>
      </c>
      <c r="GR63" s="414" t="s">
        <v>733</v>
      </c>
      <c r="GS63" s="414" t="s">
        <v>5946</v>
      </c>
      <c r="GT63" s="414" t="s">
        <v>7154</v>
      </c>
      <c r="GU63" s="414" t="s">
        <v>3320</v>
      </c>
      <c r="GV63" s="414">
        <v>0.25</v>
      </c>
      <c r="GW63" s="414" t="s">
        <v>733</v>
      </c>
      <c r="GX63" s="414" t="s">
        <v>5873</v>
      </c>
      <c r="GY63" s="414" t="s">
        <v>7155</v>
      </c>
      <c r="GZ63" s="414" t="s">
        <v>733</v>
      </c>
      <c r="HA63" s="414" t="s">
        <v>3320</v>
      </c>
      <c r="HB63" s="414" t="s">
        <v>7156</v>
      </c>
      <c r="HC63" s="414" t="s">
        <v>7157</v>
      </c>
      <c r="HD63" s="414" t="s">
        <v>5683</v>
      </c>
      <c r="HE63" s="414" t="s">
        <v>5683</v>
      </c>
      <c r="HF63" s="414" t="s">
        <v>5683</v>
      </c>
      <c r="HG63" s="414" t="s">
        <v>733</v>
      </c>
      <c r="HH63" s="414" t="s">
        <v>1214</v>
      </c>
      <c r="HI63" s="414" t="s">
        <v>12790</v>
      </c>
      <c r="HJ63" s="414" t="s">
        <v>12791</v>
      </c>
      <c r="HK63" s="414" t="s">
        <v>5685</v>
      </c>
      <c r="HL63" s="414" t="s">
        <v>3320</v>
      </c>
      <c r="HM63" s="414" t="s">
        <v>3320</v>
      </c>
      <c r="HN63" s="414" t="s">
        <v>3320</v>
      </c>
      <c r="HO63" s="414" t="s">
        <v>3320</v>
      </c>
      <c r="HP63" s="414" t="s">
        <v>3320</v>
      </c>
      <c r="HQ63" s="414" t="s">
        <v>3320</v>
      </c>
      <c r="HR63" s="414" t="s">
        <v>3320</v>
      </c>
      <c r="HS63" s="414" t="s">
        <v>3320</v>
      </c>
      <c r="HT63" s="414" t="s">
        <v>3320</v>
      </c>
      <c r="HU63" s="414" t="s">
        <v>3320</v>
      </c>
      <c r="HV63" s="414" t="s">
        <v>3320</v>
      </c>
      <c r="HW63" s="414" t="s">
        <v>3320</v>
      </c>
      <c r="HX63" s="414" t="s">
        <v>3320</v>
      </c>
      <c r="HY63" s="414" t="s">
        <v>3320</v>
      </c>
      <c r="HZ63" s="414" t="s">
        <v>3320</v>
      </c>
      <c r="IA63" s="414" t="s">
        <v>3320</v>
      </c>
      <c r="IB63" s="414" t="s">
        <v>3320</v>
      </c>
      <c r="IC63" s="414" t="s">
        <v>3320</v>
      </c>
      <c r="ID63" s="414" t="s">
        <v>3320</v>
      </c>
      <c r="IE63" s="414" t="s">
        <v>3320</v>
      </c>
      <c r="IF63" s="414" t="s">
        <v>3320</v>
      </c>
      <c r="IG63" s="414" t="s">
        <v>3320</v>
      </c>
      <c r="IH63" s="414" t="s">
        <v>3320</v>
      </c>
      <c r="II63" s="414" t="s">
        <v>3320</v>
      </c>
      <c r="IJ63" s="414" t="s">
        <v>3320</v>
      </c>
      <c r="IK63" s="414" t="s">
        <v>3320</v>
      </c>
      <c r="IL63" s="414" t="s">
        <v>3320</v>
      </c>
      <c r="IM63" s="414" t="s">
        <v>3320</v>
      </c>
      <c r="IN63" s="414" t="s">
        <v>3320</v>
      </c>
      <c r="IO63" s="414" t="s">
        <v>3320</v>
      </c>
      <c r="IP63" s="414" t="s">
        <v>3320</v>
      </c>
      <c r="IQ63" s="414" t="s">
        <v>3320</v>
      </c>
      <c r="IR63" s="414" t="s">
        <v>3320</v>
      </c>
      <c r="IS63" s="414" t="s">
        <v>3320</v>
      </c>
      <c r="IT63" s="414" t="s">
        <v>3320</v>
      </c>
      <c r="IU63" s="414" t="s">
        <v>3320</v>
      </c>
      <c r="IV63" s="414" t="s">
        <v>3320</v>
      </c>
      <c r="IW63" s="414" t="s">
        <v>3320</v>
      </c>
      <c r="IY63" s="415"/>
      <c r="IZ63" s="415"/>
      <c r="JB63" s="414" t="str">
        <f>IFERROR(VLOOKUP($E63,'[12]Resumen costos RNT id'!$D:$J,3,0),"")</f>
        <v/>
      </c>
      <c r="JC63" s="421" t="str">
        <f>IFERROR(VLOOKUP($E63,'[12]Resumen costos RNT id'!$D:$J,4,0),"")</f>
        <v/>
      </c>
      <c r="JD63" s="421" t="str">
        <f>IFERROR(VLOOKUP($E63,'[12]Resumen costos RNT id'!$D:$J,5,0),"")</f>
        <v/>
      </c>
      <c r="JE63" s="421" t="str">
        <f>IFERROR(VLOOKUP($E63,'[12]Resumen costos RNT id'!$D:$J,6,0),"")</f>
        <v/>
      </c>
      <c r="JF63" s="416" t="str">
        <f>IFERROR(VLOOKUP($E63,'[12]Resumen costos RNT id'!$D:$J,7,0),"")</f>
        <v/>
      </c>
      <c r="JG63" s="428" t="str">
        <f t="shared" si="10"/>
        <v/>
      </c>
      <c r="JH63" s="428" t="str">
        <f t="shared" si="11"/>
        <v/>
      </c>
      <c r="JI63" s="428" t="str">
        <f t="shared" si="11"/>
        <v/>
      </c>
      <c r="JJ63" s="428">
        <f t="shared" si="12"/>
        <v>0</v>
      </c>
      <c r="JK63" s="428">
        <f t="shared" si="13"/>
        <v>0</v>
      </c>
      <c r="JL63" s="414" t="s">
        <v>202</v>
      </c>
      <c r="JO63" s="414" t="s">
        <v>202</v>
      </c>
      <c r="JP63" s="414">
        <v>1</v>
      </c>
      <c r="JQ63" s="414">
        <f t="shared" si="28"/>
        <v>0</v>
      </c>
      <c r="JR63" s="429" t="str">
        <f>IFERROR(VLOOKUP($E63,'[13]Actualización de costos CENACE'!$A:$G,2,0),"")</f>
        <v/>
      </c>
      <c r="JS63" s="429" t="str">
        <f>IFERROR(VLOOKUP($E63,'[13]Actualización de costos CENACE'!$A:$G,3,0),"")</f>
        <v/>
      </c>
      <c r="JT63" s="429" t="str">
        <f>IFERROR(VLOOKUP($E63,'[13]Actualización de costos CENACE'!$A:$G,4,0),"")</f>
        <v/>
      </c>
      <c r="JU63" s="429" t="str">
        <f>IFERROR(VLOOKUP($E63,'[13]Actualización de costos CENACE'!$A:$G,5,0),"")</f>
        <v/>
      </c>
      <c r="JV63" s="429" t="str">
        <f>IFERROR(VLOOKUP($E63,'[13]Actualización de costos CENACE'!$A:$G,6,0),"")</f>
        <v/>
      </c>
      <c r="JW63" s="430" t="str">
        <f>IFERROR(VLOOKUP($E63,'[13]Din Costos CFE'!$J$7:$AG$150,JW$1,0),"")</f>
        <v/>
      </c>
      <c r="JX63" s="430" t="str">
        <f>IFERROR(VLOOKUP($E63,'[13]Din Costos CFE'!$J$7:$AG$150,JX$1,0),"")</f>
        <v/>
      </c>
      <c r="JY63" s="430" t="str">
        <f>IFERROR(VLOOKUP($E63,'[13]Din Costos CFE'!$J$7:$AG$150,JY$1,0),"")</f>
        <v/>
      </c>
      <c r="JZ63" s="430" t="str">
        <f>IFERROR(VLOOKUP($E63,'[13]Din Costos CFE'!$J$7:$AG$150,JZ$1,0),"")</f>
        <v/>
      </c>
      <c r="KA63" s="430" t="str">
        <f>IFERROR(VLOOKUP($E63,'[13]Din Costos CFE'!$J$7:$AG$150,KA$1,0),"")</f>
        <v/>
      </c>
      <c r="KB63" s="430" t="str">
        <f>IFERROR(VLOOKUP($E63,'[13]Din Costos CFE'!$J$7:$AG$150,KB$1,0),"")</f>
        <v/>
      </c>
      <c r="KC63" s="430" t="str">
        <f>IFERROR(VLOOKUP($E63,'[13]Din Costos CFE'!$J$7:$AG$150,KC$1,0),"")</f>
        <v/>
      </c>
      <c r="KD63" s="430" t="str">
        <f>IFERROR(VLOOKUP($E63,'[13]Din Costos CFE'!$J$7:$AG$150,KD$1,0),"")</f>
        <v/>
      </c>
      <c r="KE63" s="430" t="str">
        <f>IFERROR(VLOOKUP($E63,'[13]Din Costos CFE'!$J$7:$AG$150,KE$1,0),"")</f>
        <v/>
      </c>
      <c r="KF63" s="430" t="str">
        <f>IFERROR(VLOOKUP($E63,'[13]Din Costos CFE'!$J$7:$AG$150,KF$1,0),"")</f>
        <v/>
      </c>
      <c r="KG63" s="430" t="str">
        <f>IFERROR(VLOOKUP($E63,'[13]Din Costos CFE'!$J$7:$AG$150,KG$1,0),"")</f>
        <v/>
      </c>
      <c r="KH63" s="430" t="str">
        <f>IFERROR(VLOOKUP($E63,'[13]Din Costos CFE'!$J$7:$AG$150,KH$1,0),"")</f>
        <v/>
      </c>
      <c r="KI63" s="430" t="str">
        <f>IFERROR(VLOOKUP($E63,'[13]Din Costos CFE'!$J$7:$AG$150,KI$1,0),"")</f>
        <v/>
      </c>
      <c r="KJ63" s="430" t="str">
        <f>IFERROR(VLOOKUP($E63,'[13]Din Costos CFE'!$J$7:$AG$150,KJ$1,0),"")</f>
        <v/>
      </c>
      <c r="KK63" s="430" t="str">
        <f>IFERROR(VLOOKUP($E63,'[13]Din Costos CFE'!$J$7:$AG$150,KK$1,0),"")</f>
        <v/>
      </c>
      <c r="KL63" s="430" t="str">
        <f>IFERROR(VLOOKUP($E63,'[13]Din Costos CFE'!$J$7:$AG$150,KL$1,0),"")</f>
        <v/>
      </c>
      <c r="KM63" s="430" t="str">
        <f>IFERROR(VLOOKUP($E63,'[13]Din Costos CFE'!$J$7:$AG$150,KM$1,0),"")</f>
        <v/>
      </c>
      <c r="KN63" s="430" t="str">
        <f>IFERROR(VLOOKUP($E63,'[13]Din Costos CFE'!$J$7:$AG$150,KN$1,0),"")</f>
        <v/>
      </c>
      <c r="KO63" s="431">
        <f t="shared" si="15"/>
        <v>0</v>
      </c>
      <c r="KP63" s="431">
        <f t="shared" si="16"/>
        <v>0</v>
      </c>
      <c r="KQ63" s="431">
        <f t="shared" si="17"/>
        <v>0</v>
      </c>
      <c r="KR63" s="432" t="str">
        <f>IFERROR(VLOOKUP($E63,'[13]Din Costos CFE'!$A$6:$G$150,4,0),"")</f>
        <v/>
      </c>
      <c r="KS63" s="432" t="str">
        <f>IFERROR(VLOOKUP($E63,'[13]Din Costos CFE'!$A$6:$G$150,5,0),"")</f>
        <v/>
      </c>
      <c r="KT63" s="432" t="str">
        <f>IFERROR(VLOOKUP($E63,'[13]Din Costos CFE'!$A$6:$G$150,6,0),"")</f>
        <v/>
      </c>
      <c r="KU63" s="433" t="str">
        <f t="shared" si="18"/>
        <v/>
      </c>
      <c r="KV63" s="434" t="str">
        <f t="shared" si="19"/>
        <v/>
      </c>
      <c r="KW63" s="435" t="str">
        <f t="shared" si="20"/>
        <v/>
      </c>
      <c r="KX63" s="435"/>
      <c r="KY63" s="436" t="str">
        <f>IFERROR(VLOOKUP($E63,'[13]Detalle Costos CENACE'!$E:$IT,248,0),"")</f>
        <v/>
      </c>
      <c r="KZ63" s="414">
        <f t="shared" si="21"/>
        <v>250</v>
      </c>
      <c r="LA63" s="434" t="str">
        <f t="shared" si="22"/>
        <v/>
      </c>
      <c r="LB63" s="434" t="str">
        <f t="shared" si="23"/>
        <v/>
      </c>
      <c r="LC63" s="414">
        <f t="shared" si="24"/>
        <v>1</v>
      </c>
      <c r="LD63" s="429" t="str">
        <f>IFERROR(VLOOKUP($E63,'[13]Actualización de costos CENACE'!$A:$G,7,0),"")</f>
        <v/>
      </c>
    </row>
    <row r="64" spans="1:318" s="414" customFormat="1" ht="15" customHeight="1">
      <c r="A64" s="413" t="s">
        <v>5638</v>
      </c>
      <c r="B64" s="414">
        <v>625</v>
      </c>
      <c r="C64" s="414" t="s">
        <v>7158</v>
      </c>
      <c r="D64" s="414" t="s">
        <v>7159</v>
      </c>
      <c r="E64" s="414">
        <v>625</v>
      </c>
      <c r="G64" s="414" t="s">
        <v>7160</v>
      </c>
      <c r="H64" s="414" t="s">
        <v>7161</v>
      </c>
      <c r="I64" s="415">
        <v>1</v>
      </c>
      <c r="J64" s="415"/>
      <c r="K64" s="415" t="str">
        <f t="shared" si="27"/>
        <v>Sí</v>
      </c>
      <c r="L64" s="415"/>
      <c r="M64" s="415">
        <f t="shared" si="29"/>
        <v>1</v>
      </c>
      <c r="N64" s="415"/>
      <c r="O64" s="415"/>
      <c r="P64" s="415"/>
      <c r="Q64" s="415">
        <v>1</v>
      </c>
      <c r="R64" s="415" t="str">
        <f t="shared" si="3"/>
        <v>Sí</v>
      </c>
      <c r="S64" s="415"/>
      <c r="T64" s="415"/>
      <c r="U64" s="415"/>
      <c r="V64" s="413" t="s">
        <v>5105</v>
      </c>
      <c r="W64" s="414" t="s">
        <v>6342</v>
      </c>
      <c r="X64" s="414">
        <f>+FP64/BS64</f>
        <v>9.5</v>
      </c>
      <c r="Y64" s="414">
        <f t="shared" si="5"/>
        <v>123.5</v>
      </c>
      <c r="Z64" s="416" t="str">
        <f t="shared" si="6"/>
        <v/>
      </c>
      <c r="AA64" s="416">
        <f t="shared" si="7"/>
        <v>0</v>
      </c>
      <c r="AB64" s="417">
        <f t="shared" si="8"/>
        <v>0</v>
      </c>
      <c r="AC64" s="414" t="s">
        <v>6343</v>
      </c>
      <c r="AD64" s="414" t="s">
        <v>6344</v>
      </c>
      <c r="AE64" s="414" t="e">
        <f>+VLOOKUP($D64,'[12]Ramón Países '!$A:$E,4,0)</f>
        <v>#N/A</v>
      </c>
      <c r="AF64" s="414" t="s">
        <v>5646</v>
      </c>
      <c r="AG64" s="414" t="e">
        <f>+VLOOKUP($D64,'[12]Ramón Países '!$A:$E,5,0)</f>
        <v>#N/A</v>
      </c>
      <c r="AH64" s="414" t="s">
        <v>6343</v>
      </c>
      <c r="AI64" s="414" t="s">
        <v>6345</v>
      </c>
      <c r="AJ64" s="414" t="s">
        <v>6346</v>
      </c>
      <c r="AK64" s="414" t="s">
        <v>6346</v>
      </c>
      <c r="AL64" s="414" t="s">
        <v>6347</v>
      </c>
      <c r="AM64" s="414" t="s">
        <v>6348</v>
      </c>
      <c r="AN64" s="414" t="s">
        <v>3320</v>
      </c>
      <c r="AO64" s="414" t="s">
        <v>6349</v>
      </c>
      <c r="AP64" s="414" t="s">
        <v>5698</v>
      </c>
      <c r="AQ64" s="414" t="s">
        <v>6350</v>
      </c>
      <c r="AR64" s="414" t="s">
        <v>6351</v>
      </c>
      <c r="AS64" s="414" t="s">
        <v>6352</v>
      </c>
      <c r="AT64" s="414" t="s">
        <v>733</v>
      </c>
      <c r="AU64" s="414" t="s">
        <v>733</v>
      </c>
      <c r="AV64" s="414" t="s">
        <v>733</v>
      </c>
      <c r="AW64" s="414" t="s">
        <v>3320</v>
      </c>
      <c r="AX64" s="414" t="s">
        <v>6353</v>
      </c>
      <c r="AY64" s="414" t="s">
        <v>733</v>
      </c>
      <c r="AZ64" s="414" t="s">
        <v>6354</v>
      </c>
      <c r="BA64" s="414" t="s">
        <v>6355</v>
      </c>
      <c r="BB64" s="414" t="s">
        <v>7162</v>
      </c>
      <c r="BC64" s="414" t="s">
        <v>7163</v>
      </c>
      <c r="BD64" s="414" t="s">
        <v>7164</v>
      </c>
      <c r="BE64" s="414" t="s">
        <v>6359</v>
      </c>
      <c r="BF64" s="415" t="s">
        <v>1214</v>
      </c>
      <c r="BG64" s="414" t="s">
        <v>3320</v>
      </c>
      <c r="BI64" s="414" t="s">
        <v>5709</v>
      </c>
      <c r="BJ64" s="414" t="s">
        <v>5710</v>
      </c>
      <c r="BK64" s="414" t="s">
        <v>5710</v>
      </c>
      <c r="BL64" s="414" t="s">
        <v>7165</v>
      </c>
      <c r="BM64" s="415">
        <v>115</v>
      </c>
      <c r="BN64" s="414" t="s">
        <v>5665</v>
      </c>
      <c r="BO64" s="418" t="s">
        <v>12792</v>
      </c>
      <c r="BP64" s="414">
        <v>24</v>
      </c>
      <c r="BQ64" s="414">
        <v>2029</v>
      </c>
      <c r="BR64" s="414">
        <v>13</v>
      </c>
      <c r="BS64" s="415">
        <v>13</v>
      </c>
      <c r="BT64" s="414" t="s">
        <v>5863</v>
      </c>
      <c r="BU64" s="414">
        <v>14</v>
      </c>
      <c r="BV64" s="415">
        <v>63</v>
      </c>
      <c r="BW64" s="419">
        <v>0.55321390937829296</v>
      </c>
      <c r="BX64" s="420" t="s">
        <v>910</v>
      </c>
      <c r="BY64" s="414" t="s">
        <v>733</v>
      </c>
      <c r="BZ64" s="414" t="s">
        <v>910</v>
      </c>
      <c r="CA64" s="414" t="s">
        <v>3320</v>
      </c>
      <c r="CB64" s="414" t="s">
        <v>3320</v>
      </c>
      <c r="CC64" s="414" t="s">
        <v>3320</v>
      </c>
      <c r="CD64" s="414" t="s">
        <v>3320</v>
      </c>
      <c r="CE64" s="414" t="s">
        <v>3320</v>
      </c>
      <c r="CF64" s="414" t="s">
        <v>3320</v>
      </c>
      <c r="CG64" s="414" t="s">
        <v>3320</v>
      </c>
      <c r="CH64" s="414" t="s">
        <v>3320</v>
      </c>
      <c r="CI64" s="414" t="s">
        <v>3320</v>
      </c>
      <c r="CJ64" s="414" t="s">
        <v>3320</v>
      </c>
      <c r="CL64" s="414" t="s">
        <v>3320</v>
      </c>
      <c r="CM64" s="414" t="s">
        <v>3320</v>
      </c>
      <c r="CN64" s="414" t="s">
        <v>3320</v>
      </c>
      <c r="CO64" s="414" t="s">
        <v>3320</v>
      </c>
      <c r="CP64" s="414" t="s">
        <v>3320</v>
      </c>
      <c r="CQ64" s="414" t="e">
        <f t="shared" si="25"/>
        <v>#VALUE!</v>
      </c>
      <c r="CR64" s="414" t="s">
        <v>3320</v>
      </c>
      <c r="CS64" s="414" t="s">
        <v>3320</v>
      </c>
      <c r="CT64" s="414" t="s">
        <v>3320</v>
      </c>
      <c r="CU64" s="414" t="s">
        <v>3320</v>
      </c>
      <c r="CV64" s="414" t="s">
        <v>3320</v>
      </c>
      <c r="CW64" s="414" t="s">
        <v>3320</v>
      </c>
      <c r="CX64" s="414" t="s">
        <v>3320</v>
      </c>
      <c r="CY64" s="414" t="s">
        <v>3320</v>
      </c>
      <c r="CZ64" s="414" t="s">
        <v>3320</v>
      </c>
      <c r="DA64" s="414" t="s">
        <v>3320</v>
      </c>
      <c r="DB64" s="414" t="s">
        <v>3320</v>
      </c>
      <c r="DC64" s="414" t="s">
        <v>3320</v>
      </c>
      <c r="DD64" s="414" t="s">
        <v>3320</v>
      </c>
      <c r="DE64" s="414" t="s">
        <v>3320</v>
      </c>
      <c r="DG64" s="414" t="s">
        <v>3320</v>
      </c>
      <c r="DH64" s="414" t="s">
        <v>3320</v>
      </c>
      <c r="DI64" s="414" t="s">
        <v>3320</v>
      </c>
      <c r="DJ64" s="414" t="s">
        <v>3320</v>
      </c>
      <c r="DK64" s="414" t="s">
        <v>3320</v>
      </c>
      <c r="DL64" s="414" t="s">
        <v>3320</v>
      </c>
      <c r="DM64" s="414" t="e">
        <f t="shared" si="26"/>
        <v>#VALUE!</v>
      </c>
      <c r="DN64" s="414" t="s">
        <v>3320</v>
      </c>
      <c r="DO64" s="414" t="s">
        <v>3320</v>
      </c>
      <c r="DP64" s="414" t="s">
        <v>3320</v>
      </c>
      <c r="DR64" s="414" t="s">
        <v>3320</v>
      </c>
      <c r="DS64" s="414" t="s">
        <v>3320</v>
      </c>
      <c r="DT64" s="414" t="s">
        <v>3320</v>
      </c>
      <c r="DU64" s="414" t="s">
        <v>3320</v>
      </c>
      <c r="DV64" s="414" t="s">
        <v>3320</v>
      </c>
      <c r="DW64" s="414" t="s">
        <v>3320</v>
      </c>
      <c r="DX64" s="414" t="s">
        <v>3320</v>
      </c>
      <c r="DY64" s="414" t="s">
        <v>6577</v>
      </c>
      <c r="DZ64" s="414" t="s">
        <v>6362</v>
      </c>
      <c r="EA64" s="414" t="s">
        <v>7166</v>
      </c>
      <c r="EB64" s="414" t="s">
        <v>7167</v>
      </c>
      <c r="EC64" s="414" t="s">
        <v>7168</v>
      </c>
      <c r="ED64" s="414" t="s">
        <v>7169</v>
      </c>
      <c r="EE64" s="414" t="s">
        <v>733</v>
      </c>
      <c r="EF64" s="414" t="s">
        <v>733</v>
      </c>
      <c r="EG64" s="414" t="s">
        <v>7170</v>
      </c>
      <c r="EH64" s="414">
        <v>106</v>
      </c>
      <c r="EI64" s="414">
        <v>1.38</v>
      </c>
      <c r="EJ64" s="414" t="s">
        <v>7171</v>
      </c>
      <c r="EK64" s="414" t="s">
        <v>6369</v>
      </c>
      <c r="EL64" s="414" t="s">
        <v>6370</v>
      </c>
      <c r="EN64" s="414" t="s">
        <v>7172</v>
      </c>
      <c r="EO64" s="414" t="s">
        <v>7173</v>
      </c>
      <c r="EP64" s="414" t="s">
        <v>7174</v>
      </c>
      <c r="EQ64" s="414" t="s">
        <v>3320</v>
      </c>
      <c r="ER64" s="414" t="s">
        <v>3320</v>
      </c>
      <c r="ES64" s="414" t="s">
        <v>3320</v>
      </c>
      <c r="ET64" s="414" t="s">
        <v>3320</v>
      </c>
      <c r="EU64" s="414" t="s">
        <v>3320</v>
      </c>
      <c r="EV64" s="414" t="s">
        <v>3320</v>
      </c>
      <c r="EW64" s="414" t="s">
        <v>3320</v>
      </c>
      <c r="EX64" s="414" t="s">
        <v>3320</v>
      </c>
      <c r="EY64" s="414" t="s">
        <v>3320</v>
      </c>
      <c r="EZ64" s="414" t="s">
        <v>3320</v>
      </c>
      <c r="FA64" s="414" t="s">
        <v>3320</v>
      </c>
      <c r="FB64" s="414" t="s">
        <v>3320</v>
      </c>
      <c r="FC64" s="414" t="s">
        <v>3320</v>
      </c>
      <c r="FD64" s="414" t="s">
        <v>3320</v>
      </c>
      <c r="FE64" s="414" t="s">
        <v>3320</v>
      </c>
      <c r="FF64" s="414" t="s">
        <v>3320</v>
      </c>
      <c r="FG64" s="414" t="s">
        <v>3320</v>
      </c>
      <c r="FH64" s="414" t="s">
        <v>3320</v>
      </c>
      <c r="FI64" s="414" t="s">
        <v>3320</v>
      </c>
      <c r="FJ64" s="414" t="s">
        <v>3320</v>
      </c>
      <c r="FK64" s="414" t="s">
        <v>3320</v>
      </c>
      <c r="FL64" s="414" t="s">
        <v>3320</v>
      </c>
      <c r="FM64" s="414" t="s">
        <v>3320</v>
      </c>
      <c r="FN64" s="414" t="s">
        <v>3320</v>
      </c>
      <c r="FO64" s="421">
        <v>123500000</v>
      </c>
      <c r="FP64" s="421">
        <f t="shared" si="31"/>
        <v>123.5</v>
      </c>
      <c r="FQ64" s="414" t="s">
        <v>733</v>
      </c>
      <c r="FR64" s="414" t="s">
        <v>733</v>
      </c>
      <c r="FS64" s="414" t="s">
        <v>733</v>
      </c>
      <c r="FT64" s="414" t="s">
        <v>733</v>
      </c>
      <c r="FU64" s="414" t="s">
        <v>657</v>
      </c>
      <c r="FV64" s="414" t="s">
        <v>7175</v>
      </c>
      <c r="FW64" s="414" t="s">
        <v>7176</v>
      </c>
      <c r="FX64" s="422" t="s">
        <v>7165</v>
      </c>
      <c r="FY64" s="423">
        <v>115</v>
      </c>
      <c r="FZ64" s="414" t="s">
        <v>7177</v>
      </c>
      <c r="GA64" s="421">
        <v>123500000</v>
      </c>
      <c r="GB64" s="421">
        <v>34800000</v>
      </c>
      <c r="GC64" s="421">
        <v>3.3</v>
      </c>
      <c r="GD64" s="421">
        <v>5.6</v>
      </c>
      <c r="GE64" s="414" t="s">
        <v>6353</v>
      </c>
      <c r="GF64" s="414" t="s">
        <v>733</v>
      </c>
      <c r="GG64" s="414" t="s">
        <v>733</v>
      </c>
      <c r="GH64" s="414" t="s">
        <v>7178</v>
      </c>
      <c r="GI64" s="414" t="s">
        <v>733</v>
      </c>
      <c r="GJ64" s="414" t="s">
        <v>1214</v>
      </c>
      <c r="GK64" s="414" t="s">
        <v>733</v>
      </c>
      <c r="GL64" s="414" t="s">
        <v>733</v>
      </c>
      <c r="GM64" s="414" t="s">
        <v>733</v>
      </c>
      <c r="GN64" s="424" t="s">
        <v>5676</v>
      </c>
      <c r="GO64" s="414" t="s">
        <v>3320</v>
      </c>
      <c r="GP64" s="414" t="s">
        <v>733</v>
      </c>
      <c r="GQ64" s="414" t="s">
        <v>5721</v>
      </c>
      <c r="GR64" s="414" t="s">
        <v>733</v>
      </c>
      <c r="GS64" s="414" t="s">
        <v>5679</v>
      </c>
      <c r="GT64" s="414" t="s">
        <v>3320</v>
      </c>
      <c r="GU64" s="414" t="s">
        <v>3320</v>
      </c>
      <c r="GV64" s="414">
        <v>0.5</v>
      </c>
      <c r="GW64" s="414" t="s">
        <v>733</v>
      </c>
      <c r="GX64" s="414" t="s">
        <v>5948</v>
      </c>
      <c r="GY64" s="414" t="s">
        <v>7179</v>
      </c>
      <c r="GZ64" s="414" t="s">
        <v>1214</v>
      </c>
      <c r="HA64" s="414" t="s">
        <v>3320</v>
      </c>
      <c r="HB64" s="414" t="s">
        <v>7180</v>
      </c>
      <c r="HC64" s="414" t="s">
        <v>7181</v>
      </c>
      <c r="HD64" s="414" t="s">
        <v>3320</v>
      </c>
      <c r="HE64" s="414" t="s">
        <v>3320</v>
      </c>
      <c r="HF64" s="414" t="s">
        <v>3320</v>
      </c>
      <c r="HG64" s="414" t="s">
        <v>733</v>
      </c>
      <c r="HH64" s="414" t="s">
        <v>1214</v>
      </c>
      <c r="HI64" s="414" t="s">
        <v>12793</v>
      </c>
      <c r="HJ64" s="414" t="s">
        <v>12794</v>
      </c>
      <c r="HK64" s="414" t="s">
        <v>5685</v>
      </c>
      <c r="HL64" s="414" t="s">
        <v>3320</v>
      </c>
      <c r="HM64" s="414" t="s">
        <v>3320</v>
      </c>
      <c r="HN64" s="414" t="s">
        <v>3320</v>
      </c>
      <c r="HO64" s="414" t="s">
        <v>3320</v>
      </c>
      <c r="HP64" s="414" t="s">
        <v>3320</v>
      </c>
      <c r="HQ64" s="414" t="s">
        <v>3320</v>
      </c>
      <c r="HR64" s="414" t="s">
        <v>3320</v>
      </c>
      <c r="HS64" s="414" t="s">
        <v>3320</v>
      </c>
      <c r="HT64" s="414" t="s">
        <v>3320</v>
      </c>
      <c r="HU64" s="414" t="s">
        <v>3320</v>
      </c>
      <c r="HV64" s="414" t="s">
        <v>3320</v>
      </c>
      <c r="HW64" s="414" t="s">
        <v>3320</v>
      </c>
      <c r="HX64" s="414" t="s">
        <v>3320</v>
      </c>
      <c r="HY64" s="414" t="s">
        <v>3320</v>
      </c>
      <c r="HZ64" s="414" t="s">
        <v>3320</v>
      </c>
      <c r="IA64" s="414" t="s">
        <v>3320</v>
      </c>
      <c r="IB64" s="414" t="s">
        <v>3320</v>
      </c>
      <c r="IC64" s="414" t="s">
        <v>3320</v>
      </c>
      <c r="ID64" s="414" t="s">
        <v>3320</v>
      </c>
      <c r="IE64" s="414" t="s">
        <v>3320</v>
      </c>
      <c r="IF64" s="414" t="s">
        <v>3320</v>
      </c>
      <c r="IG64" s="414" t="s">
        <v>3320</v>
      </c>
      <c r="IH64" s="414" t="s">
        <v>3320</v>
      </c>
      <c r="II64" s="414" t="s">
        <v>3320</v>
      </c>
      <c r="IJ64" s="414" t="s">
        <v>3320</v>
      </c>
      <c r="IK64" s="414" t="s">
        <v>3320</v>
      </c>
      <c r="IL64" s="414" t="s">
        <v>3320</v>
      </c>
      <c r="IM64" s="414" t="s">
        <v>3320</v>
      </c>
      <c r="IN64" s="414" t="s">
        <v>3320</v>
      </c>
      <c r="IO64" s="414" t="s">
        <v>3320</v>
      </c>
      <c r="IP64" s="414" t="s">
        <v>3320</v>
      </c>
      <c r="IQ64" s="414" t="s">
        <v>3320</v>
      </c>
      <c r="IR64" s="414" t="s">
        <v>3320</v>
      </c>
      <c r="IS64" s="414" t="s">
        <v>3320</v>
      </c>
      <c r="IT64" s="414" t="s">
        <v>3320</v>
      </c>
      <c r="IU64" s="414" t="s">
        <v>3320</v>
      </c>
      <c r="IV64" s="414" t="s">
        <v>3320</v>
      </c>
      <c r="IW64" s="414" t="s">
        <v>3320</v>
      </c>
      <c r="IX64" s="413" t="s">
        <v>5773</v>
      </c>
      <c r="IY64" s="439" t="s">
        <v>5774</v>
      </c>
      <c r="IZ64" s="439" t="s">
        <v>5774</v>
      </c>
      <c r="JA64" s="413" t="s">
        <v>5775</v>
      </c>
      <c r="JB64" s="414" t="str">
        <f>IFERROR(VLOOKUP($E64,'[12]Resumen costos RNT id'!$D:$J,3,0),"")</f>
        <v/>
      </c>
      <c r="JC64" s="421" t="str">
        <f>IFERROR(VLOOKUP($E64,'[12]Resumen costos RNT id'!$D:$J,4,0),"")</f>
        <v/>
      </c>
      <c r="JD64" s="421" t="str">
        <f>IFERROR(VLOOKUP($E64,'[12]Resumen costos RNT id'!$D:$J,5,0),"")</f>
        <v/>
      </c>
      <c r="JE64" s="421" t="str">
        <f>IFERROR(VLOOKUP($E64,'[12]Resumen costos RNT id'!$D:$J,6,0),"")</f>
        <v/>
      </c>
      <c r="JF64" s="416" t="str">
        <f>IFERROR(VLOOKUP($E64,'[12]Resumen costos RNT id'!$D:$J,7,0),"")</f>
        <v/>
      </c>
      <c r="JG64" s="428" t="str">
        <f t="shared" si="10"/>
        <v/>
      </c>
      <c r="JH64" s="428" t="str">
        <f t="shared" si="11"/>
        <v/>
      </c>
      <c r="JI64" s="428" t="str">
        <f t="shared" si="11"/>
        <v/>
      </c>
      <c r="JJ64" s="428">
        <f t="shared" si="12"/>
        <v>0</v>
      </c>
      <c r="JK64" s="428">
        <f t="shared" si="13"/>
        <v>0</v>
      </c>
      <c r="JL64" s="414" t="s">
        <v>202</v>
      </c>
      <c r="JO64" s="414" t="s">
        <v>202</v>
      </c>
      <c r="JP64" s="414">
        <v>6</v>
      </c>
      <c r="JQ64" s="414">
        <f t="shared" si="28"/>
        <v>0</v>
      </c>
      <c r="JR64" s="429" t="str">
        <f>IFERROR(VLOOKUP($E64,'[13]Actualización de costos CENACE'!$A:$G,2,0),"")</f>
        <v/>
      </c>
      <c r="JS64" s="429" t="str">
        <f>IFERROR(VLOOKUP($E64,'[13]Actualización de costos CENACE'!$A:$G,3,0),"")</f>
        <v/>
      </c>
      <c r="JT64" s="429" t="str">
        <f>IFERROR(VLOOKUP($E64,'[13]Actualización de costos CENACE'!$A:$G,4,0),"")</f>
        <v/>
      </c>
      <c r="JU64" s="429" t="str">
        <f>IFERROR(VLOOKUP($E64,'[13]Actualización de costos CENACE'!$A:$G,5,0),"")</f>
        <v/>
      </c>
      <c r="JV64" s="429" t="str">
        <f>IFERROR(VLOOKUP($E64,'[13]Actualización de costos CENACE'!$A:$G,6,0),"")</f>
        <v/>
      </c>
      <c r="JW64" s="430" t="str">
        <f>IFERROR(VLOOKUP($E64,'[13]Din Costos CFE'!$J$7:$AG$150,JW$1,0),"")</f>
        <v/>
      </c>
      <c r="JX64" s="430" t="str">
        <f>IFERROR(VLOOKUP($E64,'[13]Din Costos CFE'!$J$7:$AG$150,JX$1,0),"")</f>
        <v/>
      </c>
      <c r="JY64" s="430" t="str">
        <f>IFERROR(VLOOKUP($E64,'[13]Din Costos CFE'!$J$7:$AG$150,JY$1,0),"")</f>
        <v/>
      </c>
      <c r="JZ64" s="430" t="str">
        <f>IFERROR(VLOOKUP($E64,'[13]Din Costos CFE'!$J$7:$AG$150,JZ$1,0),"")</f>
        <v/>
      </c>
      <c r="KA64" s="430" t="str">
        <f>IFERROR(VLOOKUP($E64,'[13]Din Costos CFE'!$J$7:$AG$150,KA$1,0),"")</f>
        <v/>
      </c>
      <c r="KB64" s="430" t="str">
        <f>IFERROR(VLOOKUP($E64,'[13]Din Costos CFE'!$J$7:$AG$150,KB$1,0),"")</f>
        <v/>
      </c>
      <c r="KC64" s="430" t="str">
        <f>IFERROR(VLOOKUP($E64,'[13]Din Costos CFE'!$J$7:$AG$150,KC$1,0),"")</f>
        <v/>
      </c>
      <c r="KD64" s="430" t="str">
        <f>IFERROR(VLOOKUP($E64,'[13]Din Costos CFE'!$J$7:$AG$150,KD$1,0),"")</f>
        <v/>
      </c>
      <c r="KE64" s="430" t="str">
        <f>IFERROR(VLOOKUP($E64,'[13]Din Costos CFE'!$J$7:$AG$150,KE$1,0),"")</f>
        <v/>
      </c>
      <c r="KF64" s="430" t="str">
        <f>IFERROR(VLOOKUP($E64,'[13]Din Costos CFE'!$J$7:$AG$150,KF$1,0),"")</f>
        <v/>
      </c>
      <c r="KG64" s="430" t="str">
        <f>IFERROR(VLOOKUP($E64,'[13]Din Costos CFE'!$J$7:$AG$150,KG$1,0),"")</f>
        <v/>
      </c>
      <c r="KH64" s="430" t="str">
        <f>IFERROR(VLOOKUP($E64,'[13]Din Costos CFE'!$J$7:$AG$150,KH$1,0),"")</f>
        <v/>
      </c>
      <c r="KI64" s="430" t="str">
        <f>IFERROR(VLOOKUP($E64,'[13]Din Costos CFE'!$J$7:$AG$150,KI$1,0),"")</f>
        <v/>
      </c>
      <c r="KJ64" s="430" t="str">
        <f>IFERROR(VLOOKUP($E64,'[13]Din Costos CFE'!$J$7:$AG$150,KJ$1,0),"")</f>
        <v/>
      </c>
      <c r="KK64" s="430" t="str">
        <f>IFERROR(VLOOKUP($E64,'[13]Din Costos CFE'!$J$7:$AG$150,KK$1,0),"")</f>
        <v/>
      </c>
      <c r="KL64" s="430" t="str">
        <f>IFERROR(VLOOKUP($E64,'[13]Din Costos CFE'!$J$7:$AG$150,KL$1,0),"")</f>
        <v/>
      </c>
      <c r="KM64" s="430" t="str">
        <f>IFERROR(VLOOKUP($E64,'[13]Din Costos CFE'!$J$7:$AG$150,KM$1,0),"")</f>
        <v/>
      </c>
      <c r="KN64" s="430" t="str">
        <f>IFERROR(VLOOKUP($E64,'[13]Din Costos CFE'!$J$7:$AG$150,KN$1,0),"")</f>
        <v/>
      </c>
      <c r="KO64" s="431">
        <f t="shared" si="15"/>
        <v>0</v>
      </c>
      <c r="KP64" s="431">
        <f t="shared" si="16"/>
        <v>0</v>
      </c>
      <c r="KQ64" s="431">
        <f t="shared" si="17"/>
        <v>0</v>
      </c>
      <c r="KR64" s="432" t="str">
        <f>IFERROR(VLOOKUP($E64,'[13]Din Costos CFE'!$A$6:$G$150,4,0),"")</f>
        <v/>
      </c>
      <c r="KS64" s="432" t="str">
        <f>IFERROR(VLOOKUP($E64,'[13]Din Costos CFE'!$A$6:$G$150,5,0),"")</f>
        <v/>
      </c>
      <c r="KT64" s="432" t="str">
        <f>IFERROR(VLOOKUP($E64,'[13]Din Costos CFE'!$A$6:$G$150,6,0),"")</f>
        <v/>
      </c>
      <c r="KU64" s="438" t="str">
        <f t="shared" si="18"/>
        <v/>
      </c>
      <c r="KV64" s="434" t="str">
        <f t="shared" si="19"/>
        <v/>
      </c>
      <c r="KW64" s="435" t="str">
        <f t="shared" si="20"/>
        <v/>
      </c>
      <c r="KX64" s="435" t="s">
        <v>5777</v>
      </c>
      <c r="KY64" s="436" t="str">
        <f>IFERROR(VLOOKUP($E64,'[13]Detalle Costos CENACE'!$E:$IT,248,0),"")</f>
        <v/>
      </c>
      <c r="KZ64" s="414">
        <f t="shared" si="21"/>
        <v>123.5</v>
      </c>
      <c r="LA64" s="434" t="str">
        <f t="shared" si="22"/>
        <v/>
      </c>
      <c r="LB64" s="434" t="str">
        <f t="shared" si="23"/>
        <v/>
      </c>
      <c r="LC64" s="414">
        <f t="shared" si="24"/>
        <v>1</v>
      </c>
      <c r="LD64" s="429" t="str">
        <f>IFERROR(VLOOKUP($E64,'[13]Actualización de costos CENACE'!$A:$G,7,0),"")</f>
        <v/>
      </c>
    </row>
    <row r="65" spans="1:318" s="414" customFormat="1" ht="15" customHeight="1">
      <c r="A65" s="413" t="s">
        <v>5638</v>
      </c>
      <c r="B65" s="414">
        <v>616</v>
      </c>
      <c r="C65" s="414" t="s">
        <v>7182</v>
      </c>
      <c r="D65" s="414" t="s">
        <v>7183</v>
      </c>
      <c r="E65" s="414">
        <v>616</v>
      </c>
      <c r="G65" s="414" t="s">
        <v>7184</v>
      </c>
      <c r="H65" s="414" t="s">
        <v>7185</v>
      </c>
      <c r="I65" s="415">
        <v>1</v>
      </c>
      <c r="J65" s="415"/>
      <c r="K65" s="415" t="str">
        <f t="shared" si="27"/>
        <v>Sí</v>
      </c>
      <c r="L65" s="415"/>
      <c r="M65" s="415">
        <f t="shared" si="29"/>
        <v>1</v>
      </c>
      <c r="N65" s="415"/>
      <c r="O65" s="415"/>
      <c r="P65" s="415"/>
      <c r="Q65" s="415">
        <v>1</v>
      </c>
      <c r="R65" s="415" t="str">
        <f t="shared" si="3"/>
        <v>Sí</v>
      </c>
      <c r="S65" s="415"/>
      <c r="T65" s="415"/>
      <c r="U65" s="415">
        <v>1</v>
      </c>
      <c r="V65" s="414" t="s">
        <v>7186</v>
      </c>
      <c r="W65" s="414" t="s">
        <v>5643</v>
      </c>
      <c r="X65" s="414">
        <f t="shared" ref="X65:X94" si="32">+IF(W65="FOTOVOLTAICA",1,1.5)</f>
        <v>1</v>
      </c>
      <c r="Y65" s="414">
        <f t="shared" si="5"/>
        <v>270</v>
      </c>
      <c r="Z65" s="416" t="str">
        <f t="shared" si="6"/>
        <v/>
      </c>
      <c r="AA65" s="416">
        <f t="shared" si="7"/>
        <v>0</v>
      </c>
      <c r="AB65" s="417">
        <f t="shared" si="8"/>
        <v>0</v>
      </c>
      <c r="AC65" s="414" t="s">
        <v>7187</v>
      </c>
      <c r="AD65" s="414" t="s">
        <v>7188</v>
      </c>
      <c r="AE65" s="414" t="e">
        <f>+VLOOKUP($D65,'[12]Ramón Países '!$A:$E,4,0)</f>
        <v>#N/A</v>
      </c>
      <c r="AF65" s="414" t="s">
        <v>5646</v>
      </c>
      <c r="AG65" s="414" t="e">
        <f>+VLOOKUP($D65,'[12]Ramón Países '!$A:$E,5,0)</f>
        <v>#N/A</v>
      </c>
      <c r="AH65" s="414" t="s">
        <v>7187</v>
      </c>
      <c r="AI65" s="414" t="s">
        <v>7189</v>
      </c>
      <c r="AJ65" s="414" t="s">
        <v>7190</v>
      </c>
      <c r="AK65" s="414" t="s">
        <v>7191</v>
      </c>
      <c r="AL65" s="414" t="s">
        <v>7192</v>
      </c>
      <c r="AM65" s="414" t="s">
        <v>7193</v>
      </c>
      <c r="AN65" s="414" t="s">
        <v>3320</v>
      </c>
      <c r="AO65" s="414" t="s">
        <v>7194</v>
      </c>
      <c r="AP65" s="414" t="s">
        <v>7195</v>
      </c>
      <c r="AQ65" s="414" t="s">
        <v>7196</v>
      </c>
      <c r="AR65" s="414" t="s">
        <v>7197</v>
      </c>
      <c r="AS65" s="414" t="s">
        <v>7198</v>
      </c>
      <c r="AT65" s="414" t="s">
        <v>733</v>
      </c>
      <c r="AU65" s="414" t="s">
        <v>733</v>
      </c>
      <c r="AV65" s="414" t="s">
        <v>733</v>
      </c>
      <c r="AW65" s="414" t="s">
        <v>3320</v>
      </c>
      <c r="AX65" s="414" t="s">
        <v>7199</v>
      </c>
      <c r="AY65" s="414" t="s">
        <v>733</v>
      </c>
      <c r="AZ65" s="414" t="s">
        <v>7200</v>
      </c>
      <c r="BA65" s="414" t="s">
        <v>7201</v>
      </c>
      <c r="BB65" s="414" t="s">
        <v>7202</v>
      </c>
      <c r="BC65" s="414" t="s">
        <v>7203</v>
      </c>
      <c r="BD65" s="414" t="s">
        <v>7204</v>
      </c>
      <c r="BE65" s="414" t="s">
        <v>7205</v>
      </c>
      <c r="BF65" s="415" t="s">
        <v>1214</v>
      </c>
      <c r="BG65" s="414" t="s">
        <v>3320</v>
      </c>
      <c r="BI65" s="414" t="s">
        <v>7206</v>
      </c>
      <c r="BJ65" s="414" t="s">
        <v>7206</v>
      </c>
      <c r="BK65" s="414" t="s">
        <v>3630</v>
      </c>
      <c r="BL65" s="414" t="s">
        <v>7207</v>
      </c>
      <c r="BM65" s="415">
        <v>230</v>
      </c>
      <c r="BN65" s="414" t="s">
        <v>5712</v>
      </c>
      <c r="BO65" s="418" t="s">
        <v>12795</v>
      </c>
      <c r="BP65" s="414">
        <v>36</v>
      </c>
      <c r="BQ65" s="414">
        <v>2029</v>
      </c>
      <c r="BR65" s="414">
        <v>270</v>
      </c>
      <c r="BS65" s="415">
        <v>270</v>
      </c>
      <c r="BT65" s="414" t="s">
        <v>5666</v>
      </c>
      <c r="BU65" s="414">
        <v>418644</v>
      </c>
      <c r="BV65" s="415">
        <v>764</v>
      </c>
      <c r="BW65" s="419">
        <v>0.32301708100794863</v>
      </c>
      <c r="BX65" s="420" t="s">
        <v>910</v>
      </c>
      <c r="BY65" s="414" t="s">
        <v>733</v>
      </c>
      <c r="BZ65" s="414" t="s">
        <v>910</v>
      </c>
      <c r="CA65" s="414">
        <v>28.9</v>
      </c>
      <c r="CB65" s="414" t="s">
        <v>733</v>
      </c>
      <c r="CC65" s="414">
        <v>720</v>
      </c>
      <c r="CD65" s="414" t="s">
        <v>5713</v>
      </c>
      <c r="CE65" s="414" t="s">
        <v>5801</v>
      </c>
      <c r="CF65" s="414" t="s">
        <v>3320</v>
      </c>
      <c r="CG65" s="414" t="s">
        <v>733</v>
      </c>
      <c r="CH65" s="414" t="s">
        <v>733</v>
      </c>
      <c r="CI65" s="414">
        <v>2532</v>
      </c>
      <c r="CJ65" s="414">
        <v>2322</v>
      </c>
      <c r="CK65" s="414" t="s">
        <v>7208</v>
      </c>
      <c r="CL65" s="414">
        <v>365</v>
      </c>
      <c r="CM65" s="414">
        <v>87</v>
      </c>
      <c r="CN65" s="414">
        <v>98</v>
      </c>
      <c r="CO65" s="414">
        <v>25</v>
      </c>
      <c r="CP65" s="414" t="s">
        <v>12796</v>
      </c>
      <c r="CQ65" s="414">
        <f t="shared" si="25"/>
        <v>2026</v>
      </c>
      <c r="CR65" s="414">
        <v>1.35</v>
      </c>
      <c r="CS65" s="414">
        <v>28</v>
      </c>
      <c r="CT65" s="414" t="s">
        <v>7209</v>
      </c>
      <c r="CU65" s="414">
        <v>5000000</v>
      </c>
      <c r="CV65" s="414" t="s">
        <v>3320</v>
      </c>
      <c r="CW65" s="414" t="s">
        <v>3320</v>
      </c>
      <c r="CX65" s="414" t="s">
        <v>3320</v>
      </c>
      <c r="CY65" s="414" t="s">
        <v>3320</v>
      </c>
      <c r="CZ65" s="414" t="s">
        <v>3320</v>
      </c>
      <c r="DA65" s="414" t="s">
        <v>3320</v>
      </c>
      <c r="DB65" s="414" t="s">
        <v>3320</v>
      </c>
      <c r="DC65" s="414" t="s">
        <v>3320</v>
      </c>
      <c r="DD65" s="414" t="s">
        <v>3320</v>
      </c>
      <c r="DE65" s="414" t="s">
        <v>3320</v>
      </c>
      <c r="DG65" s="414" t="s">
        <v>3320</v>
      </c>
      <c r="DH65" s="414" t="s">
        <v>3320</v>
      </c>
      <c r="DI65" s="414" t="s">
        <v>3320</v>
      </c>
      <c r="DJ65" s="414" t="s">
        <v>3320</v>
      </c>
      <c r="DK65" s="414" t="s">
        <v>3320</v>
      </c>
      <c r="DL65" s="414" t="s">
        <v>3320</v>
      </c>
      <c r="DM65" s="414" t="e">
        <f t="shared" si="26"/>
        <v>#VALUE!</v>
      </c>
      <c r="DN65" s="414" t="s">
        <v>3320</v>
      </c>
      <c r="DO65" s="414" t="s">
        <v>3320</v>
      </c>
      <c r="DP65" s="414" t="s">
        <v>3320</v>
      </c>
      <c r="DR65" s="414" t="s">
        <v>3320</v>
      </c>
      <c r="DS65" s="414" t="s">
        <v>3320</v>
      </c>
      <c r="DT65" s="414" t="s">
        <v>3320</v>
      </c>
      <c r="DU65" s="414" t="s">
        <v>3320</v>
      </c>
      <c r="DV65" s="414" t="s">
        <v>3320</v>
      </c>
      <c r="DW65" s="414" t="s">
        <v>3320</v>
      </c>
      <c r="DX65" s="414" t="s">
        <v>3320</v>
      </c>
      <c r="DY65" s="414" t="s">
        <v>3320</v>
      </c>
      <c r="DZ65" s="414" t="s">
        <v>3320</v>
      </c>
      <c r="EA65" s="414" t="s">
        <v>3320</v>
      </c>
      <c r="EB65" s="414" t="s">
        <v>3320</v>
      </c>
      <c r="EC65" s="414" t="s">
        <v>3320</v>
      </c>
      <c r="ED65" s="414" t="s">
        <v>3320</v>
      </c>
      <c r="EE65" s="414" t="s">
        <v>3320</v>
      </c>
      <c r="EF65" s="414" t="s">
        <v>3320</v>
      </c>
      <c r="EG65" s="414" t="s">
        <v>3320</v>
      </c>
      <c r="EH65" s="414" t="s">
        <v>3320</v>
      </c>
      <c r="EI65" s="414" t="s">
        <v>3320</v>
      </c>
      <c r="EJ65" s="414" t="s">
        <v>3320</v>
      </c>
      <c r="EK65" s="414" t="s">
        <v>3320</v>
      </c>
      <c r="EL65" s="414" t="s">
        <v>3320</v>
      </c>
      <c r="EM65" s="414" t="s">
        <v>3320</v>
      </c>
      <c r="EN65" s="414" t="s">
        <v>3320</v>
      </c>
      <c r="EO65" s="414" t="s">
        <v>3320</v>
      </c>
      <c r="EP65" s="414" t="s">
        <v>3320</v>
      </c>
      <c r="EQ65" s="414" t="s">
        <v>3320</v>
      </c>
      <c r="ER65" s="414" t="s">
        <v>3320</v>
      </c>
      <c r="ES65" s="414" t="s">
        <v>3320</v>
      </c>
      <c r="ET65" s="414" t="s">
        <v>3320</v>
      </c>
      <c r="EU65" s="414" t="s">
        <v>3320</v>
      </c>
      <c r="EV65" s="414" t="s">
        <v>3320</v>
      </c>
      <c r="EW65" s="414" t="s">
        <v>3320</v>
      </c>
      <c r="EX65" s="414" t="s">
        <v>3320</v>
      </c>
      <c r="EY65" s="414" t="s">
        <v>3320</v>
      </c>
      <c r="EZ65" s="414" t="s">
        <v>3320</v>
      </c>
      <c r="FA65" s="414" t="s">
        <v>3320</v>
      </c>
      <c r="FB65" s="414" t="s">
        <v>3320</v>
      </c>
      <c r="FC65" s="414" t="s">
        <v>3320</v>
      </c>
      <c r="FD65" s="414" t="s">
        <v>3320</v>
      </c>
      <c r="FE65" s="414" t="s">
        <v>3320</v>
      </c>
      <c r="FF65" s="414" t="s">
        <v>3320</v>
      </c>
      <c r="FG65" s="414" t="s">
        <v>3320</v>
      </c>
      <c r="FH65" s="414" t="s">
        <v>3320</v>
      </c>
      <c r="FI65" s="414" t="s">
        <v>3320</v>
      </c>
      <c r="FJ65" s="414" t="s">
        <v>3320</v>
      </c>
      <c r="FK65" s="414" t="s">
        <v>3320</v>
      </c>
      <c r="FL65" s="414" t="s">
        <v>3320</v>
      </c>
      <c r="FM65" s="414" t="s">
        <v>3320</v>
      </c>
      <c r="FN65" s="414" t="s">
        <v>3320</v>
      </c>
      <c r="FO65" s="421">
        <v>336400000</v>
      </c>
      <c r="FP65" s="421">
        <f t="shared" si="31"/>
        <v>336.4</v>
      </c>
      <c r="FQ65" s="414" t="s">
        <v>733</v>
      </c>
      <c r="FR65" s="414" t="s">
        <v>733</v>
      </c>
      <c r="FS65" s="414" t="s">
        <v>733</v>
      </c>
      <c r="FT65" s="414" t="s">
        <v>733</v>
      </c>
      <c r="FU65" s="414" t="s">
        <v>1612</v>
      </c>
      <c r="FV65" s="414" t="s">
        <v>7210</v>
      </c>
      <c r="FW65" s="414" t="s">
        <v>7211</v>
      </c>
      <c r="FX65" s="422" t="s">
        <v>7212</v>
      </c>
      <c r="FY65" s="423">
        <v>400</v>
      </c>
      <c r="FZ65" s="414" t="s">
        <v>7213</v>
      </c>
      <c r="GA65" s="421">
        <v>336000000</v>
      </c>
      <c r="GB65" s="421">
        <v>53000000</v>
      </c>
      <c r="GC65" s="421">
        <v>930</v>
      </c>
      <c r="GD65" s="421">
        <v>505</v>
      </c>
      <c r="GE65" s="414" t="s">
        <v>7214</v>
      </c>
      <c r="GF65" s="414" t="s">
        <v>733</v>
      </c>
      <c r="GG65" s="414" t="s">
        <v>733</v>
      </c>
      <c r="GH65" s="414" t="s">
        <v>7215</v>
      </c>
      <c r="GI65" s="414" t="s">
        <v>733</v>
      </c>
      <c r="GJ65" s="414" t="s">
        <v>733</v>
      </c>
      <c r="GK65" s="414" t="s">
        <v>733</v>
      </c>
      <c r="GL65" s="414" t="s">
        <v>733</v>
      </c>
      <c r="GM65" s="414" t="s">
        <v>733</v>
      </c>
      <c r="GN65" s="424" t="s">
        <v>5676</v>
      </c>
      <c r="GO65" s="414" t="s">
        <v>3320</v>
      </c>
      <c r="GP65" s="414" t="s">
        <v>733</v>
      </c>
      <c r="GQ65" s="414" t="s">
        <v>5677</v>
      </c>
      <c r="GR65" s="414" t="s">
        <v>733</v>
      </c>
      <c r="GS65" s="414" t="s">
        <v>6595</v>
      </c>
      <c r="GT65" s="414" t="s">
        <v>5774</v>
      </c>
      <c r="GU65" s="414" t="s">
        <v>3320</v>
      </c>
      <c r="GV65" s="414">
        <v>0.5</v>
      </c>
      <c r="GW65" s="414" t="s">
        <v>733</v>
      </c>
      <c r="GX65" s="414" t="s">
        <v>5679</v>
      </c>
      <c r="GY65" s="414" t="s">
        <v>7216</v>
      </c>
      <c r="GZ65" s="414" t="s">
        <v>733</v>
      </c>
      <c r="HA65" s="414" t="s">
        <v>3320</v>
      </c>
      <c r="HB65" s="414" t="s">
        <v>7217</v>
      </c>
      <c r="HC65" s="414" t="s">
        <v>3320</v>
      </c>
      <c r="HD65" s="414" t="s">
        <v>5683</v>
      </c>
      <c r="HE65" s="414" t="s">
        <v>5684</v>
      </c>
      <c r="HF65" s="414" t="s">
        <v>5684</v>
      </c>
      <c r="HG65" s="414" t="s">
        <v>5759</v>
      </c>
      <c r="HH65" s="414" t="s">
        <v>1214</v>
      </c>
      <c r="HI65" s="414" t="s">
        <v>12797</v>
      </c>
      <c r="HJ65" s="414" t="s">
        <v>12798</v>
      </c>
      <c r="HK65" s="414" t="s">
        <v>5685</v>
      </c>
      <c r="HL65" s="414" t="s">
        <v>3320</v>
      </c>
      <c r="HM65" s="414" t="s">
        <v>3320</v>
      </c>
      <c r="HN65" s="414" t="s">
        <v>3320</v>
      </c>
      <c r="HO65" s="414" t="s">
        <v>3320</v>
      </c>
      <c r="HP65" s="414" t="s">
        <v>3320</v>
      </c>
      <c r="HQ65" s="414" t="s">
        <v>3320</v>
      </c>
      <c r="HR65" s="414" t="s">
        <v>3320</v>
      </c>
      <c r="HS65" s="414" t="s">
        <v>3320</v>
      </c>
      <c r="HT65" s="414" t="s">
        <v>3320</v>
      </c>
      <c r="HU65" s="414" t="s">
        <v>3320</v>
      </c>
      <c r="HV65" s="414" t="s">
        <v>3320</v>
      </c>
      <c r="HW65" s="414" t="s">
        <v>3320</v>
      </c>
      <c r="HX65" s="414" t="s">
        <v>3320</v>
      </c>
      <c r="HY65" s="414" t="s">
        <v>3320</v>
      </c>
      <c r="HZ65" s="414" t="s">
        <v>3320</v>
      </c>
      <c r="IA65" s="414" t="s">
        <v>3320</v>
      </c>
      <c r="IB65" s="414" t="s">
        <v>3320</v>
      </c>
      <c r="IC65" s="414" t="s">
        <v>3320</v>
      </c>
      <c r="ID65" s="414" t="s">
        <v>3320</v>
      </c>
      <c r="IE65" s="414" t="s">
        <v>3320</v>
      </c>
      <c r="IF65" s="414" t="s">
        <v>3320</v>
      </c>
      <c r="IG65" s="414" t="s">
        <v>3320</v>
      </c>
      <c r="IH65" s="414" t="s">
        <v>3320</v>
      </c>
      <c r="II65" s="414" t="s">
        <v>3320</v>
      </c>
      <c r="IJ65" s="414" t="s">
        <v>3320</v>
      </c>
      <c r="IK65" s="414" t="s">
        <v>3320</v>
      </c>
      <c r="IL65" s="414" t="s">
        <v>3320</v>
      </c>
      <c r="IM65" s="414" t="s">
        <v>3320</v>
      </c>
      <c r="IN65" s="414" t="s">
        <v>3320</v>
      </c>
      <c r="IO65" s="414" t="s">
        <v>3320</v>
      </c>
      <c r="IP65" s="414" t="s">
        <v>3320</v>
      </c>
      <c r="IQ65" s="414" t="s">
        <v>3320</v>
      </c>
      <c r="IR65" s="414" t="s">
        <v>3320</v>
      </c>
      <c r="IS65" s="414" t="s">
        <v>3320</v>
      </c>
      <c r="IT65" s="414" t="s">
        <v>3320</v>
      </c>
      <c r="IU65" s="414" t="s">
        <v>3320</v>
      </c>
      <c r="IV65" s="414" t="s">
        <v>3320</v>
      </c>
      <c r="IW65" s="414" t="s">
        <v>3320</v>
      </c>
      <c r="IX65" s="415" t="s">
        <v>85</v>
      </c>
      <c r="IY65" s="447">
        <v>45756</v>
      </c>
      <c r="IZ65" s="415" t="s">
        <v>5810</v>
      </c>
      <c r="JA65" s="415" t="s">
        <v>5810</v>
      </c>
      <c r="JB65" s="414" t="str">
        <f>IFERROR(VLOOKUP($E65,'[12]Resumen costos RNT id'!$D:$J,3,0),"")</f>
        <v/>
      </c>
      <c r="JC65" s="421" t="str">
        <f>IFERROR(VLOOKUP($E65,'[12]Resumen costos RNT id'!$D:$J,4,0),"")</f>
        <v/>
      </c>
      <c r="JD65" s="421" t="str">
        <f>IFERROR(VLOOKUP($E65,'[12]Resumen costos RNT id'!$D:$J,5,0),"")</f>
        <v/>
      </c>
      <c r="JE65" s="421" t="str">
        <f>IFERROR(VLOOKUP($E65,'[12]Resumen costos RNT id'!$D:$J,6,0),"")</f>
        <v/>
      </c>
      <c r="JF65" s="416" t="str">
        <f>IFERROR(VLOOKUP($E65,'[12]Resumen costos RNT id'!$D:$J,7,0),"")</f>
        <v/>
      </c>
      <c r="JG65" s="428" t="str">
        <f t="shared" si="10"/>
        <v/>
      </c>
      <c r="JH65" s="428" t="str">
        <f t="shared" si="11"/>
        <v/>
      </c>
      <c r="JI65" s="428" t="str">
        <f t="shared" si="11"/>
        <v/>
      </c>
      <c r="JJ65" s="428">
        <f t="shared" si="12"/>
        <v>0</v>
      </c>
      <c r="JK65" s="428">
        <f t="shared" si="13"/>
        <v>0</v>
      </c>
      <c r="JL65" s="414" t="s">
        <v>202</v>
      </c>
      <c r="JO65" s="414" t="s">
        <v>202</v>
      </c>
      <c r="JP65" s="414">
        <v>99</v>
      </c>
      <c r="JQ65" s="414">
        <f t="shared" si="28"/>
        <v>0</v>
      </c>
      <c r="JR65" s="429" t="str">
        <f>IFERROR(VLOOKUP($E65,'[13]Actualización de costos CENACE'!$A:$G,2,0),"")</f>
        <v/>
      </c>
      <c r="JS65" s="429" t="str">
        <f>IFERROR(VLOOKUP($E65,'[13]Actualización de costos CENACE'!$A:$G,3,0),"")</f>
        <v/>
      </c>
      <c r="JT65" s="429" t="str">
        <f>IFERROR(VLOOKUP($E65,'[13]Actualización de costos CENACE'!$A:$G,4,0),"")</f>
        <v/>
      </c>
      <c r="JU65" s="429" t="str">
        <f>IFERROR(VLOOKUP($E65,'[13]Actualización de costos CENACE'!$A:$G,5,0),"")</f>
        <v/>
      </c>
      <c r="JV65" s="429" t="str">
        <f>IFERROR(VLOOKUP($E65,'[13]Actualización de costos CENACE'!$A:$G,6,0),"")</f>
        <v/>
      </c>
      <c r="JW65" s="430" t="str">
        <f>IFERROR(VLOOKUP($E65,'[13]Din Costos CFE'!$J$7:$AG$150,JW$1,0),"")</f>
        <v/>
      </c>
      <c r="JX65" s="430" t="str">
        <f>IFERROR(VLOOKUP($E65,'[13]Din Costos CFE'!$J$7:$AG$150,JX$1,0),"")</f>
        <v/>
      </c>
      <c r="JY65" s="430" t="str">
        <f>IFERROR(VLOOKUP($E65,'[13]Din Costos CFE'!$J$7:$AG$150,JY$1,0),"")</f>
        <v/>
      </c>
      <c r="JZ65" s="430" t="str">
        <f>IFERROR(VLOOKUP($E65,'[13]Din Costos CFE'!$J$7:$AG$150,JZ$1,0),"")</f>
        <v/>
      </c>
      <c r="KA65" s="430" t="str">
        <f>IFERROR(VLOOKUP($E65,'[13]Din Costos CFE'!$J$7:$AG$150,KA$1,0),"")</f>
        <v/>
      </c>
      <c r="KB65" s="430" t="str">
        <f>IFERROR(VLOOKUP($E65,'[13]Din Costos CFE'!$J$7:$AG$150,KB$1,0),"")</f>
        <v/>
      </c>
      <c r="KC65" s="430" t="str">
        <f>IFERROR(VLOOKUP($E65,'[13]Din Costos CFE'!$J$7:$AG$150,KC$1,0),"")</f>
        <v/>
      </c>
      <c r="KD65" s="430" t="str">
        <f>IFERROR(VLOOKUP($E65,'[13]Din Costos CFE'!$J$7:$AG$150,KD$1,0),"")</f>
        <v/>
      </c>
      <c r="KE65" s="430" t="str">
        <f>IFERROR(VLOOKUP($E65,'[13]Din Costos CFE'!$J$7:$AG$150,KE$1,0),"")</f>
        <v/>
      </c>
      <c r="KF65" s="430" t="str">
        <f>IFERROR(VLOOKUP($E65,'[13]Din Costos CFE'!$J$7:$AG$150,KF$1,0),"")</f>
        <v/>
      </c>
      <c r="KG65" s="430" t="str">
        <f>IFERROR(VLOOKUP($E65,'[13]Din Costos CFE'!$J$7:$AG$150,KG$1,0),"")</f>
        <v/>
      </c>
      <c r="KH65" s="430" t="str">
        <f>IFERROR(VLOOKUP($E65,'[13]Din Costos CFE'!$J$7:$AG$150,KH$1,0),"")</f>
        <v/>
      </c>
      <c r="KI65" s="430" t="str">
        <f>IFERROR(VLOOKUP($E65,'[13]Din Costos CFE'!$J$7:$AG$150,KI$1,0),"")</f>
        <v/>
      </c>
      <c r="KJ65" s="430" t="str">
        <f>IFERROR(VLOOKUP($E65,'[13]Din Costos CFE'!$J$7:$AG$150,KJ$1,0),"")</f>
        <v/>
      </c>
      <c r="KK65" s="430" t="str">
        <f>IFERROR(VLOOKUP($E65,'[13]Din Costos CFE'!$J$7:$AG$150,KK$1,0),"")</f>
        <v/>
      </c>
      <c r="KL65" s="430" t="str">
        <f>IFERROR(VLOOKUP($E65,'[13]Din Costos CFE'!$J$7:$AG$150,KL$1,0),"")</f>
        <v/>
      </c>
      <c r="KM65" s="430" t="str">
        <f>IFERROR(VLOOKUP($E65,'[13]Din Costos CFE'!$J$7:$AG$150,KM$1,0),"")</f>
        <v/>
      </c>
      <c r="KN65" s="430" t="str">
        <f>IFERROR(VLOOKUP($E65,'[13]Din Costos CFE'!$J$7:$AG$150,KN$1,0),"")</f>
        <v/>
      </c>
      <c r="KO65" s="431">
        <f t="shared" si="15"/>
        <v>0</v>
      </c>
      <c r="KP65" s="431">
        <f t="shared" si="16"/>
        <v>0</v>
      </c>
      <c r="KQ65" s="431">
        <f t="shared" si="17"/>
        <v>0</v>
      </c>
      <c r="KR65" s="432" t="str">
        <f>IFERROR(VLOOKUP($E65,'[13]Din Costos CFE'!$A$6:$G$150,4,0),"")</f>
        <v/>
      </c>
      <c r="KS65" s="432" t="str">
        <f>IFERROR(VLOOKUP($E65,'[13]Din Costos CFE'!$A$6:$G$150,5,0),"")</f>
        <v/>
      </c>
      <c r="KT65" s="432" t="str">
        <f>IFERROR(VLOOKUP($E65,'[13]Din Costos CFE'!$A$6:$G$150,6,0),"")</f>
        <v/>
      </c>
      <c r="KU65" s="433" t="str">
        <f t="shared" si="18"/>
        <v/>
      </c>
      <c r="KV65" s="434" t="str">
        <f t="shared" si="19"/>
        <v/>
      </c>
      <c r="KW65" s="435" t="str">
        <f t="shared" si="20"/>
        <v/>
      </c>
      <c r="KX65" s="435"/>
      <c r="KY65" s="436" t="str">
        <f>IFERROR(VLOOKUP($E65,'[13]Detalle Costos CENACE'!$E:$IT,248,0),"")</f>
        <v/>
      </c>
      <c r="KZ65" s="414">
        <f t="shared" si="21"/>
        <v>270</v>
      </c>
      <c r="LA65" s="434" t="str">
        <f t="shared" si="22"/>
        <v/>
      </c>
      <c r="LB65" s="434" t="str">
        <f t="shared" si="23"/>
        <v/>
      </c>
      <c r="LC65" s="414">
        <f t="shared" si="24"/>
        <v>1</v>
      </c>
      <c r="LD65" s="429" t="str">
        <f>IFERROR(VLOOKUP($E65,'[13]Actualización de costos CENACE'!$A:$G,7,0),"")</f>
        <v/>
      </c>
    </row>
    <row r="66" spans="1:318" s="414" customFormat="1" ht="15" customHeight="1">
      <c r="A66" s="413" t="s">
        <v>5638</v>
      </c>
      <c r="B66" s="414">
        <v>402</v>
      </c>
      <c r="C66" s="414" t="s">
        <v>7218</v>
      </c>
      <c r="D66" s="414" t="s">
        <v>7219</v>
      </c>
      <c r="E66" s="414">
        <v>402</v>
      </c>
      <c r="F66" s="414">
        <v>50</v>
      </c>
      <c r="G66" s="414" t="s">
        <v>6687</v>
      </c>
      <c r="H66" s="414" t="s">
        <v>401</v>
      </c>
      <c r="I66" s="415">
        <v>1</v>
      </c>
      <c r="J66" s="415"/>
      <c r="K66" s="415" t="str">
        <f t="shared" si="27"/>
        <v>Sí</v>
      </c>
      <c r="L66" s="415"/>
      <c r="M66" s="415">
        <f t="shared" si="29"/>
        <v>1</v>
      </c>
      <c r="N66" s="415">
        <v>1</v>
      </c>
      <c r="O66" s="415">
        <v>1</v>
      </c>
      <c r="P66" s="415">
        <v>1</v>
      </c>
      <c r="Q66" s="415">
        <v>1</v>
      </c>
      <c r="R66" s="415" t="str">
        <f t="shared" si="3"/>
        <v>Sí</v>
      </c>
      <c r="S66" s="415"/>
      <c r="T66" s="415"/>
      <c r="U66" s="415"/>
      <c r="V66" s="414" t="s">
        <v>7220</v>
      </c>
      <c r="W66" s="414" t="s">
        <v>5643</v>
      </c>
      <c r="X66" s="414">
        <f t="shared" si="32"/>
        <v>1</v>
      </c>
      <c r="Y66" s="414">
        <f t="shared" si="5"/>
        <v>78</v>
      </c>
      <c r="Z66" s="416" t="str">
        <f t="shared" si="6"/>
        <v/>
      </c>
      <c r="AA66" s="416">
        <f t="shared" si="7"/>
        <v>0</v>
      </c>
      <c r="AB66" s="417">
        <f t="shared" si="8"/>
        <v>0</v>
      </c>
      <c r="AC66" s="414" t="s">
        <v>6689</v>
      </c>
      <c r="AD66" s="414" t="s">
        <v>6690</v>
      </c>
      <c r="AE66" s="414" t="e">
        <f>+VLOOKUP($D66,'[12]Ramón Países '!$A:$E,4,0)</f>
        <v>#N/A</v>
      </c>
      <c r="AF66" s="414" t="s">
        <v>5646</v>
      </c>
      <c r="AG66" s="414" t="e">
        <f>+VLOOKUP($D66,'[12]Ramón Países '!$A:$E,5,0)</f>
        <v>#N/A</v>
      </c>
      <c r="AH66" s="414" t="s">
        <v>6689</v>
      </c>
      <c r="AI66" s="414" t="s">
        <v>5698</v>
      </c>
      <c r="AJ66" s="414" t="s">
        <v>6691</v>
      </c>
      <c r="AK66" s="414" t="s">
        <v>6692</v>
      </c>
      <c r="AL66" s="414" t="s">
        <v>6693</v>
      </c>
      <c r="AN66" s="414" t="s">
        <v>401</v>
      </c>
      <c r="AO66" s="414" t="s">
        <v>6694</v>
      </c>
      <c r="AP66" s="414" t="s">
        <v>6695</v>
      </c>
      <c r="AQ66" s="414" t="s">
        <v>6696</v>
      </c>
      <c r="AR66" s="414" t="s">
        <v>6697</v>
      </c>
      <c r="AS66" s="414" t="s">
        <v>6698</v>
      </c>
      <c r="AT66" s="414" t="s">
        <v>733</v>
      </c>
      <c r="AU66" s="414" t="s">
        <v>733</v>
      </c>
      <c r="AV66" s="414" t="s">
        <v>733</v>
      </c>
      <c r="AW66" s="414" t="s">
        <v>3320</v>
      </c>
      <c r="AX66" s="414" t="s">
        <v>6699</v>
      </c>
      <c r="AY66" s="414" t="s">
        <v>733</v>
      </c>
      <c r="AZ66" s="414" t="s">
        <v>6700</v>
      </c>
      <c r="BA66" s="414" t="s">
        <v>6701</v>
      </c>
      <c r="BB66" s="414" t="s">
        <v>6702</v>
      </c>
      <c r="BC66" s="414" t="s">
        <v>6703</v>
      </c>
      <c r="BD66" s="414" t="s">
        <v>6704</v>
      </c>
      <c r="BE66" s="414" t="s">
        <v>6705</v>
      </c>
      <c r="BF66" s="415" t="s">
        <v>1214</v>
      </c>
      <c r="BG66" s="414" t="s">
        <v>3320</v>
      </c>
      <c r="BI66" s="414" t="s">
        <v>2043</v>
      </c>
      <c r="BJ66" s="414" t="s">
        <v>2043</v>
      </c>
      <c r="BK66" s="414" t="s">
        <v>3589</v>
      </c>
      <c r="BL66" s="414" t="s">
        <v>7221</v>
      </c>
      <c r="BM66" s="415">
        <v>115</v>
      </c>
      <c r="BN66" s="414" t="s">
        <v>5665</v>
      </c>
      <c r="BO66" s="418" t="s">
        <v>12722</v>
      </c>
      <c r="BP66" s="415">
        <v>23</v>
      </c>
      <c r="BQ66" s="414">
        <v>2028</v>
      </c>
      <c r="BR66" s="414">
        <v>78</v>
      </c>
      <c r="BS66" s="415">
        <v>78</v>
      </c>
      <c r="BT66" s="414" t="s">
        <v>5666</v>
      </c>
      <c r="BU66" s="414">
        <v>87</v>
      </c>
      <c r="BV66" s="415">
        <v>231.58</v>
      </c>
      <c r="BW66" s="419">
        <v>0.33892401358154783</v>
      </c>
      <c r="BX66" s="420" t="s">
        <v>910</v>
      </c>
      <c r="BY66" s="414" t="s">
        <v>733</v>
      </c>
      <c r="BZ66" s="414" t="s">
        <v>910</v>
      </c>
      <c r="CA66" s="414">
        <v>33.9</v>
      </c>
      <c r="CB66" s="414" t="s">
        <v>1214</v>
      </c>
      <c r="CC66" s="414">
        <v>640</v>
      </c>
      <c r="CD66" s="414" t="s">
        <v>5713</v>
      </c>
      <c r="CE66" s="414" t="s">
        <v>5801</v>
      </c>
      <c r="CF66" s="414" t="s">
        <v>3320</v>
      </c>
      <c r="CG66" s="414" t="s">
        <v>733</v>
      </c>
      <c r="CH66" s="414" t="s">
        <v>733</v>
      </c>
      <c r="CI66" s="414">
        <v>1979.4</v>
      </c>
      <c r="CJ66" s="414">
        <v>1827.2</v>
      </c>
      <c r="CK66" s="414" t="s">
        <v>5669</v>
      </c>
      <c r="CL66" s="414">
        <v>365</v>
      </c>
      <c r="CM66" s="414">
        <v>85.4</v>
      </c>
      <c r="CN66" s="414">
        <v>97.5</v>
      </c>
      <c r="CO66" s="414">
        <v>35</v>
      </c>
      <c r="CP66" s="414" t="s">
        <v>12799</v>
      </c>
      <c r="CQ66" s="414">
        <f t="shared" si="25"/>
        <v>2026</v>
      </c>
      <c r="CR66" s="414">
        <v>0.5</v>
      </c>
      <c r="CS66" s="414">
        <v>8</v>
      </c>
      <c r="CT66" s="414" t="s">
        <v>7222</v>
      </c>
      <c r="CU66" s="414">
        <v>3189000</v>
      </c>
      <c r="CV66" s="414" t="s">
        <v>3320</v>
      </c>
      <c r="CW66" s="414" t="s">
        <v>3320</v>
      </c>
      <c r="CX66" s="414" t="s">
        <v>3320</v>
      </c>
      <c r="CY66" s="414" t="s">
        <v>3320</v>
      </c>
      <c r="CZ66" s="414" t="s">
        <v>3320</v>
      </c>
      <c r="DA66" s="414" t="s">
        <v>3320</v>
      </c>
      <c r="DB66" s="414" t="s">
        <v>3320</v>
      </c>
      <c r="DC66" s="414" t="s">
        <v>3320</v>
      </c>
      <c r="DD66" s="414" t="s">
        <v>3320</v>
      </c>
      <c r="DE66" s="414" t="s">
        <v>3320</v>
      </c>
      <c r="DG66" s="414" t="s">
        <v>3320</v>
      </c>
      <c r="DH66" s="414" t="s">
        <v>3320</v>
      </c>
      <c r="DI66" s="414" t="s">
        <v>3320</v>
      </c>
      <c r="DJ66" s="414" t="s">
        <v>3320</v>
      </c>
      <c r="DK66" s="414" t="s">
        <v>3320</v>
      </c>
      <c r="DL66" s="414" t="s">
        <v>3320</v>
      </c>
      <c r="DM66" s="414" t="e">
        <f t="shared" si="26"/>
        <v>#VALUE!</v>
      </c>
      <c r="DN66" s="414" t="s">
        <v>3320</v>
      </c>
      <c r="DO66" s="414" t="s">
        <v>3320</v>
      </c>
      <c r="DP66" s="414" t="s">
        <v>3320</v>
      </c>
      <c r="DR66" s="414" t="s">
        <v>3320</v>
      </c>
      <c r="DS66" s="414" t="s">
        <v>3320</v>
      </c>
      <c r="DT66" s="414" t="s">
        <v>3320</v>
      </c>
      <c r="DU66" s="414" t="s">
        <v>3320</v>
      </c>
      <c r="DV66" s="414" t="s">
        <v>3320</v>
      </c>
      <c r="DW66" s="414" t="s">
        <v>3320</v>
      </c>
      <c r="DX66" s="414" t="s">
        <v>3320</v>
      </c>
      <c r="DY66" s="414" t="s">
        <v>3320</v>
      </c>
      <c r="DZ66" s="414" t="s">
        <v>3320</v>
      </c>
      <c r="EA66" s="414" t="s">
        <v>3320</v>
      </c>
      <c r="EB66" s="414" t="s">
        <v>3320</v>
      </c>
      <c r="EC66" s="414" t="s">
        <v>3320</v>
      </c>
      <c r="ED66" s="414" t="s">
        <v>3320</v>
      </c>
      <c r="EE66" s="414" t="s">
        <v>3320</v>
      </c>
      <c r="EF66" s="414" t="s">
        <v>3320</v>
      </c>
      <c r="EG66" s="414" t="s">
        <v>3320</v>
      </c>
      <c r="EH66" s="414" t="s">
        <v>3320</v>
      </c>
      <c r="EI66" s="414" t="s">
        <v>3320</v>
      </c>
      <c r="EJ66" s="414" t="s">
        <v>3320</v>
      </c>
      <c r="EK66" s="414" t="s">
        <v>3320</v>
      </c>
      <c r="EL66" s="414" t="s">
        <v>3320</v>
      </c>
      <c r="EM66" s="414" t="s">
        <v>3320</v>
      </c>
      <c r="EN66" s="414" t="s">
        <v>3320</v>
      </c>
      <c r="EO66" s="414" t="s">
        <v>3320</v>
      </c>
      <c r="EP66" s="414" t="s">
        <v>3320</v>
      </c>
      <c r="EQ66" s="414" t="s">
        <v>3320</v>
      </c>
      <c r="ER66" s="414" t="s">
        <v>3320</v>
      </c>
      <c r="ES66" s="414" t="s">
        <v>3320</v>
      </c>
      <c r="ET66" s="414" t="s">
        <v>3320</v>
      </c>
      <c r="EU66" s="414" t="s">
        <v>3320</v>
      </c>
      <c r="EV66" s="414" t="s">
        <v>3320</v>
      </c>
      <c r="EW66" s="414" t="s">
        <v>3320</v>
      </c>
      <c r="EX66" s="414" t="s">
        <v>3320</v>
      </c>
      <c r="EY66" s="414" t="s">
        <v>3320</v>
      </c>
      <c r="EZ66" s="414" t="s">
        <v>3320</v>
      </c>
      <c r="FA66" s="414" t="s">
        <v>3320</v>
      </c>
      <c r="FB66" s="414" t="s">
        <v>3320</v>
      </c>
      <c r="FC66" s="414" t="s">
        <v>3320</v>
      </c>
      <c r="FD66" s="414" t="s">
        <v>3320</v>
      </c>
      <c r="FE66" s="414" t="s">
        <v>3320</v>
      </c>
      <c r="FF66" s="414" t="s">
        <v>3320</v>
      </c>
      <c r="FG66" s="414" t="s">
        <v>3320</v>
      </c>
      <c r="FH66" s="414" t="s">
        <v>3320</v>
      </c>
      <c r="FI66" s="414" t="s">
        <v>3320</v>
      </c>
      <c r="FJ66" s="414" t="s">
        <v>3320</v>
      </c>
      <c r="FK66" s="414" t="s">
        <v>3320</v>
      </c>
      <c r="FL66" s="414" t="s">
        <v>3320</v>
      </c>
      <c r="FM66" s="414" t="s">
        <v>3320</v>
      </c>
      <c r="FN66" s="414" t="s">
        <v>3320</v>
      </c>
      <c r="FO66" s="421">
        <v>117301974</v>
      </c>
      <c r="FP66" s="421">
        <f t="shared" si="31"/>
        <v>117.301974</v>
      </c>
      <c r="FQ66" s="414" t="s">
        <v>1214</v>
      </c>
      <c r="FR66" s="414" t="s">
        <v>733</v>
      </c>
      <c r="FS66" s="414" t="s">
        <v>733</v>
      </c>
      <c r="FT66" s="414" t="s">
        <v>733</v>
      </c>
      <c r="FU66" s="414" t="s">
        <v>519</v>
      </c>
      <c r="FV66" s="414" t="s">
        <v>7223</v>
      </c>
      <c r="FW66" s="414" t="s">
        <v>7224</v>
      </c>
      <c r="FX66" s="422" t="s">
        <v>7221</v>
      </c>
      <c r="FY66" s="423">
        <v>115</v>
      </c>
      <c r="FZ66" s="414" t="s">
        <v>7225</v>
      </c>
      <c r="GA66" s="421">
        <v>117301974.03</v>
      </c>
      <c r="GB66" s="421">
        <v>9084136.3000000007</v>
      </c>
      <c r="GC66" s="421">
        <v>4069</v>
      </c>
      <c r="GD66" s="421">
        <v>160.26</v>
      </c>
      <c r="GE66" s="414" t="s">
        <v>7226</v>
      </c>
      <c r="GF66" s="414" t="s">
        <v>733</v>
      </c>
      <c r="GG66" s="414" t="s">
        <v>733</v>
      </c>
      <c r="GH66" s="414" t="s">
        <v>6713</v>
      </c>
      <c r="GI66" s="414" t="s">
        <v>733</v>
      </c>
      <c r="GJ66" s="414" t="s">
        <v>733</v>
      </c>
      <c r="GK66" s="414" t="s">
        <v>733</v>
      </c>
      <c r="GL66" s="414" t="s">
        <v>733</v>
      </c>
      <c r="GM66" s="414" t="s">
        <v>733</v>
      </c>
      <c r="GN66" s="424" t="s">
        <v>5676</v>
      </c>
      <c r="GO66" s="414" t="s">
        <v>3320</v>
      </c>
      <c r="GP66" s="414" t="s">
        <v>733</v>
      </c>
      <c r="GQ66" s="414" t="s">
        <v>5872</v>
      </c>
      <c r="GR66" s="414" t="s">
        <v>733</v>
      </c>
      <c r="GS66" s="414" t="s">
        <v>5946</v>
      </c>
      <c r="GT66" s="414" t="s">
        <v>7227</v>
      </c>
      <c r="GU66" s="414" t="s">
        <v>3320</v>
      </c>
      <c r="GV66" s="414">
        <v>1</v>
      </c>
      <c r="GW66" s="414" t="s">
        <v>733</v>
      </c>
      <c r="GX66" s="414" t="s">
        <v>5873</v>
      </c>
      <c r="GY66" s="414" t="s">
        <v>7228</v>
      </c>
      <c r="GZ66" s="414" t="s">
        <v>733</v>
      </c>
      <c r="HA66" s="414" t="s">
        <v>3320</v>
      </c>
      <c r="HB66" s="414" t="s">
        <v>7229</v>
      </c>
      <c r="HC66" s="414" t="s">
        <v>7230</v>
      </c>
      <c r="HD66" s="414" t="s">
        <v>5683</v>
      </c>
      <c r="HE66" s="414" t="s">
        <v>5683</v>
      </c>
      <c r="HF66" s="414" t="s">
        <v>5683</v>
      </c>
      <c r="HG66" s="414" t="s">
        <v>733</v>
      </c>
      <c r="HH66" s="414" t="s">
        <v>1214</v>
      </c>
      <c r="HI66" s="414" t="s">
        <v>12800</v>
      </c>
      <c r="HJ66" s="414" t="s">
        <v>12801</v>
      </c>
      <c r="HK66" s="414" t="s">
        <v>5685</v>
      </c>
      <c r="HL66" s="414" t="s">
        <v>3320</v>
      </c>
      <c r="HM66" s="414" t="s">
        <v>3320</v>
      </c>
      <c r="HN66" s="414" t="s">
        <v>3320</v>
      </c>
      <c r="HO66" s="414" t="s">
        <v>3320</v>
      </c>
      <c r="HP66" s="414" t="s">
        <v>3320</v>
      </c>
      <c r="HQ66" s="414" t="s">
        <v>3320</v>
      </c>
      <c r="HR66" s="414" t="s">
        <v>3320</v>
      </c>
      <c r="HS66" s="414" t="s">
        <v>3320</v>
      </c>
      <c r="HT66" s="414" t="s">
        <v>3320</v>
      </c>
      <c r="HU66" s="414" t="s">
        <v>3320</v>
      </c>
      <c r="HV66" s="414" t="s">
        <v>3320</v>
      </c>
      <c r="HW66" s="414" t="s">
        <v>3320</v>
      </c>
      <c r="HX66" s="414" t="s">
        <v>3320</v>
      </c>
      <c r="HY66" s="414" t="s">
        <v>3320</v>
      </c>
      <c r="HZ66" s="414" t="s">
        <v>3320</v>
      </c>
      <c r="IA66" s="414" t="s">
        <v>3320</v>
      </c>
      <c r="IB66" s="414" t="s">
        <v>3320</v>
      </c>
      <c r="IC66" s="414" t="s">
        <v>3320</v>
      </c>
      <c r="ID66" s="414" t="s">
        <v>3320</v>
      </c>
      <c r="IE66" s="414" t="s">
        <v>3320</v>
      </c>
      <c r="IF66" s="414" t="s">
        <v>3320</v>
      </c>
      <c r="IG66" s="414" t="s">
        <v>3320</v>
      </c>
      <c r="IH66" s="414" t="s">
        <v>3320</v>
      </c>
      <c r="II66" s="414" t="s">
        <v>3320</v>
      </c>
      <c r="IJ66" s="414" t="s">
        <v>3320</v>
      </c>
      <c r="IK66" s="414" t="s">
        <v>3320</v>
      </c>
      <c r="IL66" s="414" t="s">
        <v>3320</v>
      </c>
      <c r="IM66" s="414" t="s">
        <v>3320</v>
      </c>
      <c r="IN66" s="414" t="s">
        <v>3320</v>
      </c>
      <c r="IO66" s="414" t="s">
        <v>3320</v>
      </c>
      <c r="IP66" s="414" t="s">
        <v>3320</v>
      </c>
      <c r="IQ66" s="414" t="s">
        <v>3320</v>
      </c>
      <c r="IR66" s="414" t="s">
        <v>3320</v>
      </c>
      <c r="IS66" s="414" t="s">
        <v>3320</v>
      </c>
      <c r="IT66" s="414" t="s">
        <v>3320</v>
      </c>
      <c r="IU66" s="414" t="s">
        <v>3320</v>
      </c>
      <c r="IV66" s="414" t="s">
        <v>3320</v>
      </c>
      <c r="IW66" s="414" t="s">
        <v>3320</v>
      </c>
      <c r="IX66" s="414" t="s">
        <v>6961</v>
      </c>
      <c r="IY66" s="447">
        <v>46078</v>
      </c>
      <c r="IZ66" s="415" t="s">
        <v>5774</v>
      </c>
      <c r="JA66" s="414" t="s">
        <v>7232</v>
      </c>
      <c r="JB66" s="414" t="str">
        <f>IFERROR(VLOOKUP($E66,'[12]Resumen costos RNT id'!$D:$J,3,0),"")</f>
        <v/>
      </c>
      <c r="JC66" s="421" t="str">
        <f>IFERROR(VLOOKUP($E66,'[12]Resumen costos RNT id'!$D:$J,4,0),"")</f>
        <v/>
      </c>
      <c r="JD66" s="421" t="str">
        <f>IFERROR(VLOOKUP($E66,'[12]Resumen costos RNT id'!$D:$J,5,0),"")</f>
        <v/>
      </c>
      <c r="JE66" s="421" t="str">
        <f>IFERROR(VLOOKUP($E66,'[12]Resumen costos RNT id'!$D:$J,6,0),"")</f>
        <v/>
      </c>
      <c r="JF66" s="416" t="str">
        <f>IFERROR(VLOOKUP($E66,'[12]Resumen costos RNT id'!$D:$J,7,0),"")</f>
        <v/>
      </c>
      <c r="JG66" s="428" t="str">
        <f t="shared" si="10"/>
        <v/>
      </c>
      <c r="JH66" s="428" t="str">
        <f t="shared" si="11"/>
        <v/>
      </c>
      <c r="JI66" s="428" t="str">
        <f t="shared" si="11"/>
        <v/>
      </c>
      <c r="JJ66" s="428">
        <f t="shared" si="12"/>
        <v>0</v>
      </c>
      <c r="JK66" s="428">
        <f t="shared" si="13"/>
        <v>0</v>
      </c>
      <c r="JL66" s="414" t="s">
        <v>202</v>
      </c>
      <c r="JO66" s="414" t="s">
        <v>202</v>
      </c>
      <c r="JP66" s="414">
        <v>5</v>
      </c>
      <c r="JQ66" s="414">
        <f t="shared" si="28"/>
        <v>0</v>
      </c>
      <c r="JR66" s="429" t="str">
        <f>IFERROR(VLOOKUP($E66,'[13]Actualización de costos CENACE'!$A:$G,2,0),"")</f>
        <v/>
      </c>
      <c r="JS66" s="429" t="str">
        <f>IFERROR(VLOOKUP($E66,'[13]Actualización de costos CENACE'!$A:$G,3,0),"")</f>
        <v/>
      </c>
      <c r="JT66" s="429" t="str">
        <f>IFERROR(VLOOKUP($E66,'[13]Actualización de costos CENACE'!$A:$G,4,0),"")</f>
        <v/>
      </c>
      <c r="JU66" s="429" t="str">
        <f>IFERROR(VLOOKUP($E66,'[13]Actualización de costos CENACE'!$A:$G,5,0),"")</f>
        <v/>
      </c>
      <c r="JV66" s="429" t="str">
        <f>IFERROR(VLOOKUP($E66,'[13]Actualización de costos CENACE'!$A:$G,6,0),"")</f>
        <v/>
      </c>
      <c r="JW66" s="430" t="str">
        <f>IFERROR(VLOOKUP($E66,'[13]Din Costos CFE'!$J$7:$AG$150,JW$1,0),"")</f>
        <v/>
      </c>
      <c r="JX66" s="430" t="str">
        <f>IFERROR(VLOOKUP($E66,'[13]Din Costos CFE'!$J$7:$AG$150,JX$1,0),"")</f>
        <v/>
      </c>
      <c r="JY66" s="430" t="str">
        <f>IFERROR(VLOOKUP($E66,'[13]Din Costos CFE'!$J$7:$AG$150,JY$1,0),"")</f>
        <v/>
      </c>
      <c r="JZ66" s="430" t="str">
        <f>IFERROR(VLOOKUP($E66,'[13]Din Costos CFE'!$J$7:$AG$150,JZ$1,0),"")</f>
        <v/>
      </c>
      <c r="KA66" s="430" t="str">
        <f>IFERROR(VLOOKUP($E66,'[13]Din Costos CFE'!$J$7:$AG$150,KA$1,0),"")</f>
        <v/>
      </c>
      <c r="KB66" s="430" t="str">
        <f>IFERROR(VLOOKUP($E66,'[13]Din Costos CFE'!$J$7:$AG$150,KB$1,0),"")</f>
        <v/>
      </c>
      <c r="KC66" s="430" t="str">
        <f>IFERROR(VLOOKUP($E66,'[13]Din Costos CFE'!$J$7:$AG$150,KC$1,0),"")</f>
        <v/>
      </c>
      <c r="KD66" s="430" t="str">
        <f>IFERROR(VLOOKUP($E66,'[13]Din Costos CFE'!$J$7:$AG$150,KD$1,0),"")</f>
        <v/>
      </c>
      <c r="KE66" s="430" t="str">
        <f>IFERROR(VLOOKUP($E66,'[13]Din Costos CFE'!$J$7:$AG$150,KE$1,0),"")</f>
        <v/>
      </c>
      <c r="KF66" s="430" t="str">
        <f>IFERROR(VLOOKUP($E66,'[13]Din Costos CFE'!$J$7:$AG$150,KF$1,0),"")</f>
        <v/>
      </c>
      <c r="KG66" s="430" t="str">
        <f>IFERROR(VLOOKUP($E66,'[13]Din Costos CFE'!$J$7:$AG$150,KG$1,0),"")</f>
        <v/>
      </c>
      <c r="KH66" s="430" t="str">
        <f>IFERROR(VLOOKUP($E66,'[13]Din Costos CFE'!$J$7:$AG$150,KH$1,0),"")</f>
        <v/>
      </c>
      <c r="KI66" s="430" t="str">
        <f>IFERROR(VLOOKUP($E66,'[13]Din Costos CFE'!$J$7:$AG$150,KI$1,0),"")</f>
        <v/>
      </c>
      <c r="KJ66" s="430" t="str">
        <f>IFERROR(VLOOKUP($E66,'[13]Din Costos CFE'!$J$7:$AG$150,KJ$1,0),"")</f>
        <v/>
      </c>
      <c r="KK66" s="430" t="str">
        <f>IFERROR(VLOOKUP($E66,'[13]Din Costos CFE'!$J$7:$AG$150,KK$1,0),"")</f>
        <v/>
      </c>
      <c r="KL66" s="430" t="str">
        <f>IFERROR(VLOOKUP($E66,'[13]Din Costos CFE'!$J$7:$AG$150,KL$1,0),"")</f>
        <v/>
      </c>
      <c r="KM66" s="430" t="str">
        <f>IFERROR(VLOOKUP($E66,'[13]Din Costos CFE'!$J$7:$AG$150,KM$1,0),"")</f>
        <v/>
      </c>
      <c r="KN66" s="430" t="str">
        <f>IFERROR(VLOOKUP($E66,'[13]Din Costos CFE'!$J$7:$AG$150,KN$1,0),"")</f>
        <v/>
      </c>
      <c r="KO66" s="431">
        <f t="shared" si="15"/>
        <v>0</v>
      </c>
      <c r="KP66" s="431">
        <f t="shared" si="16"/>
        <v>0</v>
      </c>
      <c r="KQ66" s="431">
        <f t="shared" si="17"/>
        <v>0</v>
      </c>
      <c r="KR66" s="432" t="str">
        <f>IFERROR(VLOOKUP($E66,'[13]Din Costos CFE'!$A$6:$G$150,4,0),"")</f>
        <v/>
      </c>
      <c r="KS66" s="432" t="str">
        <f>IFERROR(VLOOKUP($E66,'[13]Din Costos CFE'!$A$6:$G$150,5,0),"")</f>
        <v/>
      </c>
      <c r="KT66" s="432" t="str">
        <f>IFERROR(VLOOKUP($E66,'[13]Din Costos CFE'!$A$6:$G$150,6,0),"")</f>
        <v/>
      </c>
      <c r="KU66" s="438" t="str">
        <f t="shared" si="18"/>
        <v/>
      </c>
      <c r="KV66" s="434" t="str">
        <f t="shared" si="19"/>
        <v/>
      </c>
      <c r="KW66" s="435" t="str">
        <f t="shared" si="20"/>
        <v/>
      </c>
      <c r="KX66" s="435" t="s">
        <v>5777</v>
      </c>
      <c r="KY66" s="436" t="str">
        <f>IFERROR(VLOOKUP($E66,'[13]Detalle Costos CENACE'!$E:$IT,248,0),"")</f>
        <v/>
      </c>
      <c r="KZ66" s="414">
        <f t="shared" si="21"/>
        <v>78</v>
      </c>
      <c r="LA66" s="434" t="str">
        <f t="shared" si="22"/>
        <v/>
      </c>
      <c r="LB66" s="434" t="str">
        <f t="shared" si="23"/>
        <v/>
      </c>
      <c r="LC66" s="414">
        <f t="shared" si="24"/>
        <v>1</v>
      </c>
      <c r="LD66" s="429" t="str">
        <f>IFERROR(VLOOKUP($E66,'[13]Actualización de costos CENACE'!$A:$G,7,0),"")</f>
        <v/>
      </c>
    </row>
    <row r="67" spans="1:318" s="414" customFormat="1" ht="15" customHeight="1">
      <c r="A67" s="413" t="s">
        <v>5638</v>
      </c>
      <c r="B67" s="414">
        <v>1163</v>
      </c>
      <c r="C67" s="414" t="s">
        <v>7233</v>
      </c>
      <c r="D67" s="414" t="s">
        <v>7234</v>
      </c>
      <c r="E67" s="414">
        <v>1163</v>
      </c>
      <c r="F67" s="414">
        <v>70</v>
      </c>
      <c r="G67" s="414" t="s">
        <v>5780</v>
      </c>
      <c r="H67" s="414" t="s">
        <v>5781</v>
      </c>
      <c r="I67" s="415" t="s">
        <v>5782</v>
      </c>
      <c r="J67" s="415">
        <v>1</v>
      </c>
      <c r="K67" s="415" t="str">
        <f t="shared" si="27"/>
        <v>Sí</v>
      </c>
      <c r="L67" s="415"/>
      <c r="M67" s="415" t="str">
        <f t="shared" si="29"/>
        <v>3a</v>
      </c>
      <c r="N67" s="415"/>
      <c r="O67" s="415"/>
      <c r="P67" s="415"/>
      <c r="Q67" s="415">
        <v>1</v>
      </c>
      <c r="R67" s="415" t="str">
        <f t="shared" ref="R67:R102" si="33">+IF(M67=4,"No","Sí")</f>
        <v>Sí</v>
      </c>
      <c r="S67" s="415"/>
      <c r="T67" s="415"/>
      <c r="U67" s="415"/>
      <c r="V67" s="414" t="s">
        <v>5088</v>
      </c>
      <c r="W67" s="414" t="s">
        <v>5643</v>
      </c>
      <c r="X67" s="414">
        <f t="shared" si="32"/>
        <v>1</v>
      </c>
      <c r="Y67" s="414">
        <f t="shared" ref="Y67:Y130" si="34">+X67*BS67</f>
        <v>120</v>
      </c>
      <c r="Z67" s="416" t="str">
        <f t="shared" ref="Z67:Z130" si="35">IFERROR(KS67/KZ67,"")</f>
        <v/>
      </c>
      <c r="AA67" s="416">
        <f t="shared" ref="AA67:AA130" si="36">JJ67/FP67</f>
        <v>0</v>
      </c>
      <c r="AB67" s="417">
        <f t="shared" ref="AB67:AB130" si="37">+IF(Z67&lt;=0.2,1,0)</f>
        <v>0</v>
      </c>
      <c r="AC67" s="414" t="s">
        <v>4657</v>
      </c>
      <c r="AD67" s="414" t="s">
        <v>4657</v>
      </c>
      <c r="AE67" s="414" t="e">
        <f>+VLOOKUP($D67,'[12]Ramón Países '!$A:$E,4,0)</f>
        <v>#N/A</v>
      </c>
      <c r="AF67" s="414" t="s">
        <v>5646</v>
      </c>
      <c r="AG67" s="414" t="e">
        <f>+VLOOKUP($D67,'[12]Ramón Países '!$A:$E,5,0)</f>
        <v>#N/A</v>
      </c>
      <c r="AH67" s="413" t="s">
        <v>4657</v>
      </c>
      <c r="AI67" s="414" t="s">
        <v>5783</v>
      </c>
      <c r="AJ67" s="414" t="s">
        <v>5784</v>
      </c>
      <c r="AK67" s="414" t="s">
        <v>5785</v>
      </c>
      <c r="AL67" s="414" t="s">
        <v>5786</v>
      </c>
      <c r="AM67" s="414" t="s">
        <v>5787</v>
      </c>
      <c r="AN67" s="414" t="s">
        <v>3320</v>
      </c>
      <c r="AO67" s="414" t="s">
        <v>5788</v>
      </c>
      <c r="AP67" s="414" t="s">
        <v>5698</v>
      </c>
      <c r="AQ67" s="414" t="s">
        <v>5789</v>
      </c>
      <c r="AR67" s="414" t="s">
        <v>5790</v>
      </c>
      <c r="AS67" s="414" t="s">
        <v>5791</v>
      </c>
      <c r="AT67" s="414" t="s">
        <v>733</v>
      </c>
      <c r="AU67" s="414" t="s">
        <v>733</v>
      </c>
      <c r="AV67" s="414" t="s">
        <v>733</v>
      </c>
      <c r="AW67" s="414" t="s">
        <v>3320</v>
      </c>
      <c r="AX67" s="414" t="s">
        <v>5792</v>
      </c>
      <c r="AY67" s="414" t="s">
        <v>733</v>
      </c>
      <c r="AZ67" s="414" t="s">
        <v>5793</v>
      </c>
      <c r="BA67" s="414" t="s">
        <v>5794</v>
      </c>
      <c r="BB67" s="414" t="s">
        <v>5659</v>
      </c>
      <c r="BC67" s="414" t="s">
        <v>5795</v>
      </c>
      <c r="BD67" s="414" t="s">
        <v>5796</v>
      </c>
      <c r="BE67" s="414" t="s">
        <v>5797</v>
      </c>
      <c r="BF67" s="415" t="s">
        <v>1214</v>
      </c>
      <c r="BG67" s="414" t="s">
        <v>3320</v>
      </c>
      <c r="BI67" s="414" t="s">
        <v>5709</v>
      </c>
      <c r="BJ67" s="414" t="s">
        <v>5709</v>
      </c>
      <c r="BK67" s="414" t="s">
        <v>5709</v>
      </c>
      <c r="BL67" s="414" t="s">
        <v>7235</v>
      </c>
      <c r="BM67" s="415">
        <v>115</v>
      </c>
      <c r="BN67" s="414" t="s">
        <v>5665</v>
      </c>
      <c r="BO67" s="418" t="s">
        <v>12802</v>
      </c>
      <c r="BP67" s="414">
        <v>30</v>
      </c>
      <c r="BQ67" s="414">
        <v>2028</v>
      </c>
      <c r="BR67" s="414">
        <v>120</v>
      </c>
      <c r="BS67" s="415">
        <v>120</v>
      </c>
      <c r="BT67" s="414" t="s">
        <v>5666</v>
      </c>
      <c r="BU67" s="414">
        <v>206852</v>
      </c>
      <c r="BV67" s="415">
        <v>279</v>
      </c>
      <c r="BW67" s="419">
        <v>0.2654109589041096</v>
      </c>
      <c r="BX67" s="420" t="s">
        <v>910</v>
      </c>
      <c r="BY67" s="414" t="s">
        <v>733</v>
      </c>
      <c r="CA67" s="414">
        <v>26.51</v>
      </c>
      <c r="CB67" s="414" t="s">
        <v>1214</v>
      </c>
      <c r="CC67" s="414">
        <v>650</v>
      </c>
      <c r="CD67" s="414" t="s">
        <v>5800</v>
      </c>
      <c r="CE67" s="414" t="s">
        <v>5801</v>
      </c>
      <c r="CF67" s="414" t="s">
        <v>3320</v>
      </c>
      <c r="CG67" s="414" t="s">
        <v>733</v>
      </c>
      <c r="CH67" s="414" t="s">
        <v>733</v>
      </c>
      <c r="CI67" s="414">
        <v>1.85</v>
      </c>
      <c r="CJ67" s="414">
        <v>1.64</v>
      </c>
      <c r="CK67" s="414" t="s">
        <v>5989</v>
      </c>
      <c r="CL67" s="414">
        <v>365</v>
      </c>
      <c r="CM67" s="414">
        <v>87</v>
      </c>
      <c r="CN67" s="414">
        <v>95</v>
      </c>
      <c r="CO67" s="414">
        <v>25</v>
      </c>
      <c r="CP67" s="414" t="s">
        <v>12603</v>
      </c>
      <c r="CQ67" s="414">
        <f t="shared" si="25"/>
        <v>2026</v>
      </c>
      <c r="CR67" s="414">
        <v>0.2</v>
      </c>
      <c r="CS67" s="414">
        <v>8</v>
      </c>
      <c r="CT67" s="414" t="s">
        <v>5796</v>
      </c>
      <c r="CU67" s="414" t="s">
        <v>3320</v>
      </c>
      <c r="CV67" s="414" t="s">
        <v>3320</v>
      </c>
      <c r="CW67" s="414" t="s">
        <v>3320</v>
      </c>
      <c r="CX67" s="414" t="s">
        <v>3320</v>
      </c>
      <c r="CY67" s="414" t="s">
        <v>3320</v>
      </c>
      <c r="CZ67" s="414" t="s">
        <v>3320</v>
      </c>
      <c r="DA67" s="414" t="s">
        <v>3320</v>
      </c>
      <c r="DB67" s="414" t="s">
        <v>3320</v>
      </c>
      <c r="DC67" s="414" t="s">
        <v>3320</v>
      </c>
      <c r="DD67" s="414" t="s">
        <v>3320</v>
      </c>
      <c r="DE67" s="414" t="s">
        <v>3320</v>
      </c>
      <c r="DG67" s="414" t="s">
        <v>3320</v>
      </c>
      <c r="DH67" s="414" t="s">
        <v>3320</v>
      </c>
      <c r="DI67" s="414" t="s">
        <v>3320</v>
      </c>
      <c r="DJ67" s="414" t="s">
        <v>3320</v>
      </c>
      <c r="DK67" s="414" t="s">
        <v>3320</v>
      </c>
      <c r="DL67" s="414" t="s">
        <v>3320</v>
      </c>
      <c r="DM67" s="414" t="e">
        <f t="shared" si="26"/>
        <v>#VALUE!</v>
      </c>
      <c r="DN67" s="414" t="s">
        <v>3320</v>
      </c>
      <c r="DO67" s="414" t="s">
        <v>3320</v>
      </c>
      <c r="DP67" s="414" t="s">
        <v>3320</v>
      </c>
      <c r="DR67" s="414" t="s">
        <v>3320</v>
      </c>
      <c r="DS67" s="414" t="s">
        <v>3320</v>
      </c>
      <c r="DT67" s="414" t="s">
        <v>3320</v>
      </c>
      <c r="DU67" s="414" t="s">
        <v>3320</v>
      </c>
      <c r="DV67" s="414" t="s">
        <v>3320</v>
      </c>
      <c r="DW67" s="414" t="s">
        <v>3320</v>
      </c>
      <c r="DX67" s="414" t="s">
        <v>3320</v>
      </c>
      <c r="DY67" s="414" t="s">
        <v>3320</v>
      </c>
      <c r="DZ67" s="414" t="s">
        <v>3320</v>
      </c>
      <c r="EA67" s="414" t="s">
        <v>3320</v>
      </c>
      <c r="EB67" s="414" t="s">
        <v>3320</v>
      </c>
      <c r="EC67" s="414" t="s">
        <v>3320</v>
      </c>
      <c r="ED67" s="414" t="s">
        <v>3320</v>
      </c>
      <c r="EE67" s="414" t="s">
        <v>3320</v>
      </c>
      <c r="EF67" s="414" t="s">
        <v>3320</v>
      </c>
      <c r="EG67" s="414" t="s">
        <v>3320</v>
      </c>
      <c r="EH67" s="414" t="s">
        <v>3320</v>
      </c>
      <c r="EI67" s="414" t="s">
        <v>3320</v>
      </c>
      <c r="EJ67" s="414" t="s">
        <v>3320</v>
      </c>
      <c r="EK67" s="414" t="s">
        <v>3320</v>
      </c>
      <c r="EL67" s="414" t="s">
        <v>3320</v>
      </c>
      <c r="EM67" s="414" t="s">
        <v>3320</v>
      </c>
      <c r="EN67" s="414" t="s">
        <v>3320</v>
      </c>
      <c r="EO67" s="414" t="s">
        <v>3320</v>
      </c>
      <c r="EP67" s="414" t="s">
        <v>3320</v>
      </c>
      <c r="EQ67" s="414" t="s">
        <v>3320</v>
      </c>
      <c r="ER67" s="414" t="s">
        <v>3320</v>
      </c>
      <c r="ES67" s="414" t="s">
        <v>3320</v>
      </c>
      <c r="ET67" s="414" t="s">
        <v>3320</v>
      </c>
      <c r="EU67" s="414" t="s">
        <v>3320</v>
      </c>
      <c r="EV67" s="414" t="s">
        <v>3320</v>
      </c>
      <c r="EW67" s="414" t="s">
        <v>3320</v>
      </c>
      <c r="EX67" s="414" t="s">
        <v>3320</v>
      </c>
      <c r="EY67" s="414" t="s">
        <v>3320</v>
      </c>
      <c r="EZ67" s="414" t="s">
        <v>3320</v>
      </c>
      <c r="FA67" s="414" t="s">
        <v>3320</v>
      </c>
      <c r="FB67" s="414" t="s">
        <v>3320</v>
      </c>
      <c r="FC67" s="414" t="s">
        <v>3320</v>
      </c>
      <c r="FD67" s="414" t="s">
        <v>3320</v>
      </c>
      <c r="FE67" s="414" t="s">
        <v>3320</v>
      </c>
      <c r="FF67" s="414" t="s">
        <v>3320</v>
      </c>
      <c r="FG67" s="414" t="s">
        <v>3320</v>
      </c>
      <c r="FH67" s="414" t="s">
        <v>3320</v>
      </c>
      <c r="FI67" s="414" t="s">
        <v>3320</v>
      </c>
      <c r="FJ67" s="414" t="s">
        <v>3320</v>
      </c>
      <c r="FK67" s="414" t="s">
        <v>3320</v>
      </c>
      <c r="FL67" s="414" t="s">
        <v>3320</v>
      </c>
      <c r="FM67" s="414" t="s">
        <v>3320</v>
      </c>
      <c r="FN67" s="414" t="s">
        <v>3320</v>
      </c>
      <c r="FO67" s="421">
        <v>213603915</v>
      </c>
      <c r="FP67" s="421">
        <f t="shared" si="31"/>
        <v>213.603915</v>
      </c>
      <c r="FQ67" s="414" t="s">
        <v>733</v>
      </c>
      <c r="FR67" s="414" t="s">
        <v>733</v>
      </c>
      <c r="FS67" s="414" t="s">
        <v>733</v>
      </c>
      <c r="FT67" s="414" t="s">
        <v>733</v>
      </c>
      <c r="FU67" s="414" t="s">
        <v>2888</v>
      </c>
      <c r="FV67" s="414" t="s">
        <v>7236</v>
      </c>
      <c r="FW67" s="414" t="s">
        <v>7237</v>
      </c>
      <c r="FX67" s="422" t="s">
        <v>7238</v>
      </c>
      <c r="FY67" s="423">
        <v>115</v>
      </c>
      <c r="FZ67" s="414" t="s">
        <v>7239</v>
      </c>
      <c r="GA67" s="421">
        <v>152968400</v>
      </c>
      <c r="GB67" s="421">
        <v>29081455</v>
      </c>
      <c r="GC67" s="421">
        <v>1.33</v>
      </c>
      <c r="GD67" s="421">
        <v>0.27</v>
      </c>
      <c r="GE67" s="414" t="s">
        <v>5806</v>
      </c>
      <c r="GF67" s="414" t="s">
        <v>733</v>
      </c>
      <c r="GG67" s="414" t="s">
        <v>733</v>
      </c>
      <c r="GH67" s="414" t="s">
        <v>5807</v>
      </c>
      <c r="GI67" s="414" t="s">
        <v>733</v>
      </c>
      <c r="GJ67" s="414" t="s">
        <v>1214</v>
      </c>
      <c r="GK67" s="414" t="s">
        <v>733</v>
      </c>
      <c r="GL67" s="414" t="s">
        <v>733</v>
      </c>
      <c r="GM67" s="414" t="s">
        <v>733</v>
      </c>
      <c r="GN67" s="424" t="s">
        <v>5676</v>
      </c>
      <c r="GO67" s="414" t="s">
        <v>3320</v>
      </c>
      <c r="GP67" s="414" t="s">
        <v>733</v>
      </c>
      <c r="GQ67" s="414" t="s">
        <v>5721</v>
      </c>
      <c r="GR67" s="414" t="s">
        <v>1214</v>
      </c>
      <c r="GS67" s="414" t="s">
        <v>1214</v>
      </c>
      <c r="GT67" s="414" t="s">
        <v>3320</v>
      </c>
      <c r="GU67" s="414" t="s">
        <v>3320</v>
      </c>
      <c r="GV67" s="414" t="s">
        <v>3320</v>
      </c>
      <c r="GW67" s="414" t="s">
        <v>1214</v>
      </c>
      <c r="GX67" s="414" t="s">
        <v>1214</v>
      </c>
      <c r="GY67" s="414" t="s">
        <v>3320</v>
      </c>
      <c r="GZ67" s="414" t="s">
        <v>1214</v>
      </c>
      <c r="HA67" s="414" t="s">
        <v>3320</v>
      </c>
      <c r="HB67" s="414" t="s">
        <v>7240</v>
      </c>
      <c r="HC67" s="414" t="s">
        <v>7241</v>
      </c>
      <c r="HD67" s="414" t="s">
        <v>3320</v>
      </c>
      <c r="HE67" s="414" t="s">
        <v>3320</v>
      </c>
      <c r="HF67" s="414" t="s">
        <v>3320</v>
      </c>
      <c r="HG67" s="414" t="s">
        <v>733</v>
      </c>
      <c r="HH67" s="414" t="s">
        <v>1214</v>
      </c>
      <c r="HI67" s="414" t="s">
        <v>12803</v>
      </c>
      <c r="HJ67" s="414" t="s">
        <v>12804</v>
      </c>
      <c r="HK67" s="414" t="s">
        <v>5685</v>
      </c>
      <c r="HL67" s="414" t="s">
        <v>3320</v>
      </c>
      <c r="HM67" s="414" t="s">
        <v>3320</v>
      </c>
      <c r="HN67" s="414" t="s">
        <v>3320</v>
      </c>
      <c r="HO67" s="414" t="s">
        <v>3320</v>
      </c>
      <c r="HP67" s="414" t="s">
        <v>3320</v>
      </c>
      <c r="HQ67" s="414" t="s">
        <v>3320</v>
      </c>
      <c r="HR67" s="414" t="s">
        <v>3320</v>
      </c>
      <c r="HS67" s="414" t="s">
        <v>3320</v>
      </c>
      <c r="HT67" s="414" t="s">
        <v>3320</v>
      </c>
      <c r="HU67" s="414" t="s">
        <v>3320</v>
      </c>
      <c r="HV67" s="414" t="s">
        <v>3320</v>
      </c>
      <c r="HW67" s="414" t="s">
        <v>3320</v>
      </c>
      <c r="HX67" s="414" t="s">
        <v>3320</v>
      </c>
      <c r="HY67" s="414" t="s">
        <v>3320</v>
      </c>
      <c r="HZ67" s="414" t="s">
        <v>3320</v>
      </c>
      <c r="IA67" s="414" t="s">
        <v>3320</v>
      </c>
      <c r="IB67" s="414" t="s">
        <v>3320</v>
      </c>
      <c r="IC67" s="414" t="s">
        <v>3320</v>
      </c>
      <c r="ID67" s="414" t="s">
        <v>3320</v>
      </c>
      <c r="IE67" s="414" t="s">
        <v>3320</v>
      </c>
      <c r="IF67" s="414" t="s">
        <v>3320</v>
      </c>
      <c r="IG67" s="414" t="s">
        <v>3320</v>
      </c>
      <c r="IH67" s="414" t="s">
        <v>3320</v>
      </c>
      <c r="II67" s="414" t="s">
        <v>3320</v>
      </c>
      <c r="IJ67" s="414" t="s">
        <v>3320</v>
      </c>
      <c r="IK67" s="414" t="s">
        <v>3320</v>
      </c>
      <c r="IL67" s="414" t="s">
        <v>3320</v>
      </c>
      <c r="IM67" s="414" t="s">
        <v>3320</v>
      </c>
      <c r="IN67" s="414" t="s">
        <v>3320</v>
      </c>
      <c r="IO67" s="414" t="s">
        <v>3320</v>
      </c>
      <c r="IP67" s="414" t="s">
        <v>3320</v>
      </c>
      <c r="IQ67" s="414" t="s">
        <v>3320</v>
      </c>
      <c r="IR67" s="414" t="s">
        <v>3320</v>
      </c>
      <c r="IS67" s="414" t="s">
        <v>3320</v>
      </c>
      <c r="IT67" s="414" t="s">
        <v>3320</v>
      </c>
      <c r="IU67" s="414" t="s">
        <v>3320</v>
      </c>
      <c r="IV67" s="414" t="s">
        <v>3320</v>
      </c>
      <c r="IW67" s="414" t="s">
        <v>3320</v>
      </c>
      <c r="IX67" s="414" t="s">
        <v>5773</v>
      </c>
      <c r="IY67" s="439" t="s">
        <v>5774</v>
      </c>
      <c r="IZ67" s="439" t="s">
        <v>5774</v>
      </c>
      <c r="JA67" s="413" t="s">
        <v>5775</v>
      </c>
      <c r="JB67" s="414" t="str">
        <f>IFERROR(VLOOKUP($E67,'[12]Resumen costos RNT id'!$D:$J,3,0),"")</f>
        <v/>
      </c>
      <c r="JC67" s="421" t="str">
        <f>IFERROR(VLOOKUP($E67,'[12]Resumen costos RNT id'!$D:$J,4,0),"")</f>
        <v/>
      </c>
      <c r="JD67" s="421" t="str">
        <f>IFERROR(VLOOKUP($E67,'[12]Resumen costos RNT id'!$D:$J,5,0),"")</f>
        <v/>
      </c>
      <c r="JE67" s="421" t="str">
        <f>IFERROR(VLOOKUP($E67,'[12]Resumen costos RNT id'!$D:$J,6,0),"")</f>
        <v/>
      </c>
      <c r="JF67" s="416" t="str">
        <f>IFERROR(VLOOKUP($E67,'[12]Resumen costos RNT id'!$D:$J,7,0),"")</f>
        <v/>
      </c>
      <c r="JG67" s="428" t="str">
        <f t="shared" ref="JG67:JG130" si="38">IFERROR(JC67/1000000,"")</f>
        <v/>
      </c>
      <c r="JH67" s="428" t="str">
        <f t="shared" ref="JH67:JI130" si="39">IFERROR(JD67/1000000/$JI$1,"")</f>
        <v/>
      </c>
      <c r="JI67" s="428" t="str">
        <f t="shared" si="39"/>
        <v/>
      </c>
      <c r="JJ67" s="428">
        <f t="shared" ref="JJ67:JJ130" si="40">IFERROR(SUM(JG67:JI67),"")</f>
        <v>0</v>
      </c>
      <c r="JK67" s="428">
        <f t="shared" ref="JK67:JK130" si="41">IFERROR(JJ67/BS67,"")</f>
        <v>0</v>
      </c>
      <c r="JL67" s="414" t="s">
        <v>202</v>
      </c>
      <c r="JO67" s="414" t="s">
        <v>202</v>
      </c>
      <c r="JP67" s="414">
        <v>7</v>
      </c>
      <c r="JQ67" s="414">
        <f t="shared" si="28"/>
        <v>0</v>
      </c>
      <c r="JR67" s="429" t="str">
        <f>IFERROR(VLOOKUP($E67,'[13]Actualización de costos CENACE'!$A:$G,2,0),"")</f>
        <v/>
      </c>
      <c r="JS67" s="429" t="str">
        <f>IFERROR(VLOOKUP($E67,'[13]Actualización de costos CENACE'!$A:$G,3,0),"")</f>
        <v/>
      </c>
      <c r="JT67" s="429" t="str">
        <f>IFERROR(VLOOKUP($E67,'[13]Actualización de costos CENACE'!$A:$G,4,0),"")</f>
        <v/>
      </c>
      <c r="JU67" s="429" t="str">
        <f>IFERROR(VLOOKUP($E67,'[13]Actualización de costos CENACE'!$A:$G,5,0),"")</f>
        <v/>
      </c>
      <c r="JV67" s="429" t="str">
        <f>IFERROR(VLOOKUP($E67,'[13]Actualización de costos CENACE'!$A:$G,6,0),"")</f>
        <v/>
      </c>
      <c r="JW67" s="430" t="str">
        <f>IFERROR(VLOOKUP($E67,'[13]Din Costos CFE'!$J$7:$AG$150,JW$1,0),"")</f>
        <v/>
      </c>
      <c r="JX67" s="430" t="str">
        <f>IFERROR(VLOOKUP($E67,'[13]Din Costos CFE'!$J$7:$AG$150,JX$1,0),"")</f>
        <v/>
      </c>
      <c r="JY67" s="430" t="str">
        <f>IFERROR(VLOOKUP($E67,'[13]Din Costos CFE'!$J$7:$AG$150,JY$1,0),"")</f>
        <v/>
      </c>
      <c r="JZ67" s="430" t="str">
        <f>IFERROR(VLOOKUP($E67,'[13]Din Costos CFE'!$J$7:$AG$150,JZ$1,0),"")</f>
        <v/>
      </c>
      <c r="KA67" s="430" t="str">
        <f>IFERROR(VLOOKUP($E67,'[13]Din Costos CFE'!$J$7:$AG$150,KA$1,0),"")</f>
        <v/>
      </c>
      <c r="KB67" s="430" t="str">
        <f>IFERROR(VLOOKUP($E67,'[13]Din Costos CFE'!$J$7:$AG$150,KB$1,0),"")</f>
        <v/>
      </c>
      <c r="KC67" s="430" t="str">
        <f>IFERROR(VLOOKUP($E67,'[13]Din Costos CFE'!$J$7:$AG$150,KC$1,0),"")</f>
        <v/>
      </c>
      <c r="KD67" s="430" t="str">
        <f>IFERROR(VLOOKUP($E67,'[13]Din Costos CFE'!$J$7:$AG$150,KD$1,0),"")</f>
        <v/>
      </c>
      <c r="KE67" s="430" t="str">
        <f>IFERROR(VLOOKUP($E67,'[13]Din Costos CFE'!$J$7:$AG$150,KE$1,0),"")</f>
        <v/>
      </c>
      <c r="KF67" s="430" t="str">
        <f>IFERROR(VLOOKUP($E67,'[13]Din Costos CFE'!$J$7:$AG$150,KF$1,0),"")</f>
        <v/>
      </c>
      <c r="KG67" s="430" t="str">
        <f>IFERROR(VLOOKUP($E67,'[13]Din Costos CFE'!$J$7:$AG$150,KG$1,0),"")</f>
        <v/>
      </c>
      <c r="KH67" s="430" t="str">
        <f>IFERROR(VLOOKUP($E67,'[13]Din Costos CFE'!$J$7:$AG$150,KH$1,0),"")</f>
        <v/>
      </c>
      <c r="KI67" s="430" t="str">
        <f>IFERROR(VLOOKUP($E67,'[13]Din Costos CFE'!$J$7:$AG$150,KI$1,0),"")</f>
        <v/>
      </c>
      <c r="KJ67" s="430" t="str">
        <f>IFERROR(VLOOKUP($E67,'[13]Din Costos CFE'!$J$7:$AG$150,KJ$1,0),"")</f>
        <v/>
      </c>
      <c r="KK67" s="430" t="str">
        <f>IFERROR(VLOOKUP($E67,'[13]Din Costos CFE'!$J$7:$AG$150,KK$1,0),"")</f>
        <v/>
      </c>
      <c r="KL67" s="430" t="str">
        <f>IFERROR(VLOOKUP($E67,'[13]Din Costos CFE'!$J$7:$AG$150,KL$1,0),"")</f>
        <v/>
      </c>
      <c r="KM67" s="430" t="str">
        <f>IFERROR(VLOOKUP($E67,'[13]Din Costos CFE'!$J$7:$AG$150,KM$1,0),"")</f>
        <v/>
      </c>
      <c r="KN67" s="430" t="str">
        <f>IFERROR(VLOOKUP($E67,'[13]Din Costos CFE'!$J$7:$AG$150,KN$1,0),"")</f>
        <v/>
      </c>
      <c r="KO67" s="431">
        <f t="shared" ref="KO67:KO130" si="42">+SUM(JR67:JS67)</f>
        <v>0</v>
      </c>
      <c r="KP67" s="431">
        <f t="shared" ref="KP67:KP130" si="43">+SUM(JT67:JU67)</f>
        <v>0</v>
      </c>
      <c r="KQ67" s="431">
        <f t="shared" ref="KQ67:KQ130" si="44">+SUM(KO67:KP67)</f>
        <v>0</v>
      </c>
      <c r="KR67" s="432" t="str">
        <f>IFERROR(VLOOKUP($E67,'[13]Din Costos CFE'!$A$6:$G$150,4,0),"")</f>
        <v/>
      </c>
      <c r="KS67" s="432" t="str">
        <f>IFERROR(VLOOKUP($E67,'[13]Din Costos CFE'!$A$6:$G$150,5,0),"")</f>
        <v/>
      </c>
      <c r="KT67" s="432" t="str">
        <f>IFERROR(VLOOKUP($E67,'[13]Din Costos CFE'!$A$6:$G$150,6,0),"")</f>
        <v/>
      </c>
      <c r="KU67" s="438" t="str">
        <f t="shared" ref="KU67:KU130" si="45">IFERROR(IF(KQ67&gt;0,KT67-KQ67,""),"")</f>
        <v/>
      </c>
      <c r="KV67" s="434" t="str">
        <f t="shared" ref="KV67:KV130" si="46">IFERROR(KT67/KQ67-1,"")</f>
        <v/>
      </c>
      <c r="KW67" s="435" t="str">
        <f t="shared" ref="KW67:KW130" si="47">IF(AND(KT67&gt;0,KQ67&gt;0),IF(KV67&gt;0.25,1,0),"")</f>
        <v/>
      </c>
      <c r="KX67" s="435" t="s">
        <v>5777</v>
      </c>
      <c r="KY67" s="436" t="str">
        <f>IFERROR(VLOOKUP($E67,'[13]Detalle Costos CENACE'!$E:$IT,248,0),"")</f>
        <v/>
      </c>
      <c r="KZ67" s="414">
        <f t="shared" ref="KZ67:KZ130" si="48">+Y67</f>
        <v>120</v>
      </c>
      <c r="LA67" s="434" t="str">
        <f t="shared" ref="LA67:LA130" si="49">IFERROR(KS67/KZ67,"")</f>
        <v/>
      </c>
      <c r="LB67" s="434" t="str">
        <f t="shared" ref="LB67:LB130" si="50">IF(KP67&gt;0,IFERROR(KP67/KZ67,""),"")</f>
        <v/>
      </c>
      <c r="LC67" s="414">
        <f t="shared" ref="LC67:LC130" si="51">+IF(KT67&gt;0,IF(LA67&gt;0.1,1,0),"")</f>
        <v>1</v>
      </c>
      <c r="LD67" s="429" t="str">
        <f>IFERROR(VLOOKUP($E67,'[13]Actualización de costos CENACE'!$A:$G,7,0),"")</f>
        <v/>
      </c>
      <c r="LE67" s="414" t="s">
        <v>6135</v>
      </c>
      <c r="LF67" s="414" t="s">
        <v>5777</v>
      </c>
    </row>
    <row r="68" spans="1:318" s="414" customFormat="1" ht="15" customHeight="1">
      <c r="A68" s="413" t="s">
        <v>5638</v>
      </c>
      <c r="B68" s="414">
        <v>747</v>
      </c>
      <c r="C68" s="414" t="s">
        <v>7242</v>
      </c>
      <c r="D68" s="414" t="s">
        <v>7243</v>
      </c>
      <c r="E68" s="414">
        <v>747</v>
      </c>
      <c r="F68" s="414">
        <v>68</v>
      </c>
      <c r="G68" s="414" t="s">
        <v>6687</v>
      </c>
      <c r="H68" s="414" t="s">
        <v>401</v>
      </c>
      <c r="I68" s="415">
        <v>3</v>
      </c>
      <c r="J68" s="415"/>
      <c r="K68" s="415" t="str">
        <f t="shared" si="27"/>
        <v>Sí</v>
      </c>
      <c r="L68" s="415"/>
      <c r="M68" s="415">
        <f t="shared" si="29"/>
        <v>3</v>
      </c>
      <c r="N68" s="415"/>
      <c r="O68" s="415"/>
      <c r="P68" s="415"/>
      <c r="Q68" s="415"/>
      <c r="R68" s="415" t="str">
        <f t="shared" si="33"/>
        <v>Sí</v>
      </c>
      <c r="S68" s="415"/>
      <c r="T68" s="415"/>
      <c r="U68" s="415"/>
      <c r="V68" s="414" t="s">
        <v>7244</v>
      </c>
      <c r="W68" s="414" t="s">
        <v>5643</v>
      </c>
      <c r="X68" s="414">
        <f t="shared" si="32"/>
        <v>1</v>
      </c>
      <c r="Y68" s="414">
        <f t="shared" si="34"/>
        <v>110</v>
      </c>
      <c r="Z68" s="416" t="str">
        <f t="shared" si="35"/>
        <v/>
      </c>
      <c r="AA68" s="416">
        <f t="shared" si="36"/>
        <v>0</v>
      </c>
      <c r="AB68" s="417">
        <f t="shared" si="37"/>
        <v>0</v>
      </c>
      <c r="AC68" s="414" t="s">
        <v>6689</v>
      </c>
      <c r="AD68" s="414" t="s">
        <v>6690</v>
      </c>
      <c r="AE68" s="414" t="e">
        <f>+VLOOKUP($D68,'[12]Ramón Países '!$A:$E,4,0)</f>
        <v>#N/A</v>
      </c>
      <c r="AF68" s="414" t="s">
        <v>5646</v>
      </c>
      <c r="AG68" s="414" t="e">
        <f>+VLOOKUP($D68,'[12]Ramón Países '!$A:$E,5,0)</f>
        <v>#N/A</v>
      </c>
      <c r="AH68" s="414" t="s">
        <v>6689</v>
      </c>
      <c r="AI68" s="414" t="s">
        <v>5698</v>
      </c>
      <c r="AJ68" s="414" t="s">
        <v>6691</v>
      </c>
      <c r="AK68" s="414" t="s">
        <v>6692</v>
      </c>
      <c r="AL68" s="414" t="s">
        <v>6693</v>
      </c>
      <c r="AN68" s="414" t="s">
        <v>401</v>
      </c>
      <c r="AO68" s="414" t="s">
        <v>6694</v>
      </c>
      <c r="AP68" s="414" t="s">
        <v>6695</v>
      </c>
      <c r="AQ68" s="414" t="s">
        <v>6696</v>
      </c>
      <c r="AR68" s="414" t="s">
        <v>6697</v>
      </c>
      <c r="AS68" s="414" t="s">
        <v>6698</v>
      </c>
      <c r="AT68" s="414" t="s">
        <v>733</v>
      </c>
      <c r="AU68" s="414" t="s">
        <v>733</v>
      </c>
      <c r="AV68" s="414" t="s">
        <v>733</v>
      </c>
      <c r="AW68" s="414" t="s">
        <v>3320</v>
      </c>
      <c r="AX68" s="414" t="s">
        <v>6699</v>
      </c>
      <c r="AY68" s="414" t="s">
        <v>733</v>
      </c>
      <c r="AZ68" s="414" t="s">
        <v>6700</v>
      </c>
      <c r="BA68" s="414" t="s">
        <v>6701</v>
      </c>
      <c r="BB68" s="414" t="s">
        <v>6702</v>
      </c>
      <c r="BC68" s="414" t="s">
        <v>6703</v>
      </c>
      <c r="BD68" s="414" t="s">
        <v>6704</v>
      </c>
      <c r="BE68" s="414" t="s">
        <v>6705</v>
      </c>
      <c r="BF68" s="415" t="s">
        <v>1214</v>
      </c>
      <c r="BG68" s="414" t="s">
        <v>3320</v>
      </c>
      <c r="BI68" s="414" t="s">
        <v>2043</v>
      </c>
      <c r="BJ68" s="414" t="s">
        <v>2043</v>
      </c>
      <c r="BK68" s="414" t="s">
        <v>3589</v>
      </c>
      <c r="BL68" s="414" t="s">
        <v>7221</v>
      </c>
      <c r="BM68" s="415">
        <v>115</v>
      </c>
      <c r="BN68" s="414" t="s">
        <v>5665</v>
      </c>
      <c r="BO68" s="418" t="s">
        <v>12722</v>
      </c>
      <c r="BP68" s="415">
        <v>23</v>
      </c>
      <c r="BQ68" s="414">
        <v>2028</v>
      </c>
      <c r="BR68" s="414">
        <v>110</v>
      </c>
      <c r="BS68" s="415">
        <v>110</v>
      </c>
      <c r="BT68" s="414" t="s">
        <v>5666</v>
      </c>
      <c r="BU68" s="414">
        <v>120</v>
      </c>
      <c r="BV68" s="415">
        <v>296.48</v>
      </c>
      <c r="BW68" s="419">
        <v>0.30767953507679535</v>
      </c>
      <c r="BX68" s="420" t="s">
        <v>910</v>
      </c>
      <c r="BY68" s="414" t="s">
        <v>733</v>
      </c>
      <c r="CA68" s="414">
        <v>30.77</v>
      </c>
      <c r="CB68" s="414" t="s">
        <v>1214</v>
      </c>
      <c r="CC68" s="414">
        <v>640</v>
      </c>
      <c r="CD68" s="414" t="s">
        <v>5713</v>
      </c>
      <c r="CE68" s="414" t="s">
        <v>5801</v>
      </c>
      <c r="CF68" s="414" t="s">
        <v>3320</v>
      </c>
      <c r="CG68" s="414" t="s">
        <v>733</v>
      </c>
      <c r="CH68" s="414" t="s">
        <v>733</v>
      </c>
      <c r="CI68" s="414">
        <v>1925.2</v>
      </c>
      <c r="CJ68" s="414">
        <v>1777.2</v>
      </c>
      <c r="CK68" s="414" t="s">
        <v>5864</v>
      </c>
      <c r="CL68" s="414">
        <v>365</v>
      </c>
      <c r="CM68" s="414">
        <v>85.36</v>
      </c>
      <c r="CN68" s="414">
        <v>98</v>
      </c>
      <c r="CO68" s="414">
        <v>35</v>
      </c>
      <c r="CP68" s="414" t="s">
        <v>12799</v>
      </c>
      <c r="CQ68" s="414">
        <f t="shared" ref="CQ68:CQ131" si="52">+YEAR(CP68)</f>
        <v>2026</v>
      </c>
      <c r="CR68" s="414">
        <v>0.51</v>
      </c>
      <c r="CS68" s="414">
        <v>8</v>
      </c>
      <c r="CT68" s="414" t="s">
        <v>7245</v>
      </c>
      <c r="CU68" s="414">
        <v>4416000</v>
      </c>
      <c r="CV68" s="414" t="s">
        <v>3320</v>
      </c>
      <c r="CW68" s="414" t="s">
        <v>3320</v>
      </c>
      <c r="CX68" s="414" t="s">
        <v>3320</v>
      </c>
      <c r="CY68" s="414" t="s">
        <v>3320</v>
      </c>
      <c r="CZ68" s="414" t="s">
        <v>3320</v>
      </c>
      <c r="DA68" s="414" t="s">
        <v>3320</v>
      </c>
      <c r="DB68" s="414" t="s">
        <v>3320</v>
      </c>
      <c r="DC68" s="414" t="s">
        <v>3320</v>
      </c>
      <c r="DD68" s="414" t="s">
        <v>3320</v>
      </c>
      <c r="DE68" s="414" t="s">
        <v>3320</v>
      </c>
      <c r="DG68" s="414" t="s">
        <v>3320</v>
      </c>
      <c r="DH68" s="414" t="s">
        <v>3320</v>
      </c>
      <c r="DI68" s="414" t="s">
        <v>3320</v>
      </c>
      <c r="DJ68" s="414" t="s">
        <v>3320</v>
      </c>
      <c r="DK68" s="414" t="s">
        <v>3320</v>
      </c>
      <c r="DL68" s="414" t="s">
        <v>3320</v>
      </c>
      <c r="DM68" s="414" t="e">
        <f t="shared" ref="DM68:DM131" si="53">+YEAR(DK68)</f>
        <v>#VALUE!</v>
      </c>
      <c r="DN68" s="414" t="s">
        <v>3320</v>
      </c>
      <c r="DO68" s="414" t="s">
        <v>3320</v>
      </c>
      <c r="DP68" s="414" t="s">
        <v>3320</v>
      </c>
      <c r="DR68" s="414" t="s">
        <v>3320</v>
      </c>
      <c r="DS68" s="414" t="s">
        <v>3320</v>
      </c>
      <c r="DT68" s="414" t="s">
        <v>3320</v>
      </c>
      <c r="DU68" s="414" t="s">
        <v>3320</v>
      </c>
      <c r="DV68" s="414" t="s">
        <v>3320</v>
      </c>
      <c r="DW68" s="414" t="s">
        <v>3320</v>
      </c>
      <c r="DX68" s="414" t="s">
        <v>3320</v>
      </c>
      <c r="DY68" s="414" t="s">
        <v>3320</v>
      </c>
      <c r="DZ68" s="414" t="s">
        <v>3320</v>
      </c>
      <c r="EA68" s="414" t="s">
        <v>3320</v>
      </c>
      <c r="EB68" s="414" t="s">
        <v>3320</v>
      </c>
      <c r="EC68" s="414" t="s">
        <v>3320</v>
      </c>
      <c r="ED68" s="414" t="s">
        <v>3320</v>
      </c>
      <c r="EE68" s="414" t="s">
        <v>3320</v>
      </c>
      <c r="EF68" s="414" t="s">
        <v>3320</v>
      </c>
      <c r="EG68" s="414" t="s">
        <v>3320</v>
      </c>
      <c r="EH68" s="414" t="s">
        <v>3320</v>
      </c>
      <c r="EI68" s="414" t="s">
        <v>3320</v>
      </c>
      <c r="EJ68" s="414" t="s">
        <v>3320</v>
      </c>
      <c r="EK68" s="414" t="s">
        <v>3320</v>
      </c>
      <c r="EL68" s="414" t="s">
        <v>3320</v>
      </c>
      <c r="EM68" s="414" t="s">
        <v>3320</v>
      </c>
      <c r="EN68" s="414" t="s">
        <v>3320</v>
      </c>
      <c r="EO68" s="414" t="s">
        <v>3320</v>
      </c>
      <c r="EP68" s="414" t="s">
        <v>3320</v>
      </c>
      <c r="EQ68" s="414" t="s">
        <v>3320</v>
      </c>
      <c r="ER68" s="414" t="s">
        <v>3320</v>
      </c>
      <c r="ES68" s="414" t="s">
        <v>3320</v>
      </c>
      <c r="ET68" s="414" t="s">
        <v>3320</v>
      </c>
      <c r="EU68" s="414" t="s">
        <v>3320</v>
      </c>
      <c r="EV68" s="414" t="s">
        <v>3320</v>
      </c>
      <c r="EW68" s="414" t="s">
        <v>3320</v>
      </c>
      <c r="EX68" s="414" t="s">
        <v>3320</v>
      </c>
      <c r="EY68" s="414" t="s">
        <v>3320</v>
      </c>
      <c r="EZ68" s="414" t="s">
        <v>3320</v>
      </c>
      <c r="FA68" s="414" t="s">
        <v>3320</v>
      </c>
      <c r="FB68" s="414" t="s">
        <v>3320</v>
      </c>
      <c r="FC68" s="414" t="s">
        <v>3320</v>
      </c>
      <c r="FD68" s="414" t="s">
        <v>3320</v>
      </c>
      <c r="FE68" s="414" t="s">
        <v>3320</v>
      </c>
      <c r="FF68" s="414" t="s">
        <v>3320</v>
      </c>
      <c r="FG68" s="414" t="s">
        <v>3320</v>
      </c>
      <c r="FH68" s="414" t="s">
        <v>3320</v>
      </c>
      <c r="FI68" s="414" t="s">
        <v>3320</v>
      </c>
      <c r="FJ68" s="414" t="s">
        <v>3320</v>
      </c>
      <c r="FK68" s="414" t="s">
        <v>3320</v>
      </c>
      <c r="FL68" s="414" t="s">
        <v>3320</v>
      </c>
      <c r="FM68" s="414" t="s">
        <v>3320</v>
      </c>
      <c r="FN68" s="414" t="s">
        <v>3320</v>
      </c>
      <c r="FO68" s="421">
        <v>145517315</v>
      </c>
      <c r="FP68" s="421">
        <f t="shared" si="31"/>
        <v>145.517315</v>
      </c>
      <c r="FQ68" s="414" t="s">
        <v>733</v>
      </c>
      <c r="FR68" s="414" t="s">
        <v>733</v>
      </c>
      <c r="FS68" s="414" t="s">
        <v>733</v>
      </c>
      <c r="FT68" s="414" t="s">
        <v>733</v>
      </c>
      <c r="FU68" s="414" t="s">
        <v>519</v>
      </c>
      <c r="FV68" s="414" t="s">
        <v>7223</v>
      </c>
      <c r="FW68" s="414" t="s">
        <v>7246</v>
      </c>
      <c r="FX68" s="422" t="s">
        <v>7221</v>
      </c>
      <c r="FY68" s="423">
        <v>115</v>
      </c>
      <c r="FZ68" s="414" t="s">
        <v>7247</v>
      </c>
      <c r="GA68" s="421">
        <v>145517315.19999999</v>
      </c>
      <c r="GB68" s="421">
        <v>12461676.5</v>
      </c>
      <c r="GC68" s="421">
        <v>3642.8</v>
      </c>
      <c r="GD68" s="421">
        <v>113.64</v>
      </c>
      <c r="GE68" s="414" t="s">
        <v>6712</v>
      </c>
      <c r="GF68" s="414" t="s">
        <v>733</v>
      </c>
      <c r="GG68" s="414" t="s">
        <v>733</v>
      </c>
      <c r="GH68" s="414" t="s">
        <v>6713</v>
      </c>
      <c r="GI68" s="414" t="s">
        <v>733</v>
      </c>
      <c r="GJ68" s="414" t="s">
        <v>733</v>
      </c>
      <c r="GK68" s="414" t="s">
        <v>733</v>
      </c>
      <c r="GL68" s="414" t="s">
        <v>733</v>
      </c>
      <c r="GM68" s="414" t="s">
        <v>733</v>
      </c>
      <c r="GN68" s="424" t="s">
        <v>5676</v>
      </c>
      <c r="GO68" s="414" t="s">
        <v>3320</v>
      </c>
      <c r="GP68" s="414" t="s">
        <v>733</v>
      </c>
      <c r="GQ68" s="414" t="s">
        <v>5872</v>
      </c>
      <c r="GR68" s="414" t="s">
        <v>733</v>
      </c>
      <c r="GS68" s="414" t="s">
        <v>5946</v>
      </c>
      <c r="GT68" s="414" t="s">
        <v>7227</v>
      </c>
      <c r="GU68" s="414" t="s">
        <v>3320</v>
      </c>
      <c r="GV68" s="414">
        <v>1</v>
      </c>
      <c r="GW68" s="414" t="s">
        <v>733</v>
      </c>
      <c r="GX68" s="414" t="s">
        <v>5873</v>
      </c>
      <c r="GY68" s="414" t="s">
        <v>7228</v>
      </c>
      <c r="GZ68" s="414" t="s">
        <v>733</v>
      </c>
      <c r="HA68" s="414" t="s">
        <v>3320</v>
      </c>
      <c r="HB68" s="414" t="s">
        <v>7248</v>
      </c>
      <c r="HC68" s="414" t="s">
        <v>7249</v>
      </c>
      <c r="HD68" s="414" t="s">
        <v>5683</v>
      </c>
      <c r="HE68" s="414" t="s">
        <v>5683</v>
      </c>
      <c r="HF68" s="414" t="s">
        <v>5683</v>
      </c>
      <c r="HG68" s="414" t="s">
        <v>733</v>
      </c>
      <c r="HH68" s="414" t="s">
        <v>1214</v>
      </c>
      <c r="HI68" s="414" t="s">
        <v>12805</v>
      </c>
      <c r="HJ68" s="414" t="s">
        <v>12806</v>
      </c>
      <c r="HK68" s="414" t="s">
        <v>5685</v>
      </c>
      <c r="HL68" s="414" t="s">
        <v>3320</v>
      </c>
      <c r="HM68" s="414" t="s">
        <v>3320</v>
      </c>
      <c r="HN68" s="414" t="s">
        <v>3320</v>
      </c>
      <c r="HO68" s="414" t="s">
        <v>3320</v>
      </c>
      <c r="HP68" s="414" t="s">
        <v>3320</v>
      </c>
      <c r="HQ68" s="414" t="s">
        <v>3320</v>
      </c>
      <c r="HR68" s="414" t="s">
        <v>3320</v>
      </c>
      <c r="HS68" s="414" t="s">
        <v>3320</v>
      </c>
      <c r="HT68" s="414" t="s">
        <v>3320</v>
      </c>
      <c r="HU68" s="414" t="s">
        <v>3320</v>
      </c>
      <c r="HV68" s="414" t="s">
        <v>3320</v>
      </c>
      <c r="HW68" s="414" t="s">
        <v>3320</v>
      </c>
      <c r="HX68" s="414" t="s">
        <v>3320</v>
      </c>
      <c r="HY68" s="414" t="s">
        <v>3320</v>
      </c>
      <c r="HZ68" s="414" t="s">
        <v>3320</v>
      </c>
      <c r="IA68" s="414" t="s">
        <v>3320</v>
      </c>
      <c r="IB68" s="414" t="s">
        <v>3320</v>
      </c>
      <c r="IC68" s="414" t="s">
        <v>3320</v>
      </c>
      <c r="ID68" s="414" t="s">
        <v>3320</v>
      </c>
      <c r="IE68" s="414" t="s">
        <v>3320</v>
      </c>
      <c r="IF68" s="414" t="s">
        <v>3320</v>
      </c>
      <c r="IG68" s="414" t="s">
        <v>3320</v>
      </c>
      <c r="IH68" s="414" t="s">
        <v>3320</v>
      </c>
      <c r="II68" s="414" t="s">
        <v>3320</v>
      </c>
      <c r="IJ68" s="414" t="s">
        <v>3320</v>
      </c>
      <c r="IK68" s="414" t="s">
        <v>3320</v>
      </c>
      <c r="IL68" s="414" t="s">
        <v>3320</v>
      </c>
      <c r="IM68" s="414" t="s">
        <v>3320</v>
      </c>
      <c r="IN68" s="414" t="s">
        <v>3320</v>
      </c>
      <c r="IO68" s="414" t="s">
        <v>3320</v>
      </c>
      <c r="IP68" s="414" t="s">
        <v>3320</v>
      </c>
      <c r="IQ68" s="414" t="s">
        <v>3320</v>
      </c>
      <c r="IR68" s="414" t="s">
        <v>3320</v>
      </c>
      <c r="IS68" s="414" t="s">
        <v>3320</v>
      </c>
      <c r="IT68" s="414" t="s">
        <v>3320</v>
      </c>
      <c r="IU68" s="414" t="s">
        <v>3320</v>
      </c>
      <c r="IV68" s="414" t="s">
        <v>3320</v>
      </c>
      <c r="IW68" s="414" t="s">
        <v>3320</v>
      </c>
      <c r="IX68" s="414" t="s">
        <v>6961</v>
      </c>
      <c r="IY68" s="447">
        <v>46078</v>
      </c>
      <c r="IZ68" s="415" t="s">
        <v>5774</v>
      </c>
      <c r="JA68" s="414" t="s">
        <v>7232</v>
      </c>
      <c r="JB68" s="414" t="str">
        <f>IFERROR(VLOOKUP($E68,'[12]Resumen costos RNT id'!$D:$J,3,0),"")</f>
        <v/>
      </c>
      <c r="JC68" s="421" t="str">
        <f>IFERROR(VLOOKUP($E68,'[12]Resumen costos RNT id'!$D:$J,4,0),"")</f>
        <v/>
      </c>
      <c r="JD68" s="421" t="str">
        <f>IFERROR(VLOOKUP($E68,'[12]Resumen costos RNT id'!$D:$J,5,0),"")</f>
        <v/>
      </c>
      <c r="JE68" s="421" t="str">
        <f>IFERROR(VLOOKUP($E68,'[12]Resumen costos RNT id'!$D:$J,6,0),"")</f>
        <v/>
      </c>
      <c r="JF68" s="416" t="str">
        <f>IFERROR(VLOOKUP($E68,'[12]Resumen costos RNT id'!$D:$J,7,0),"")</f>
        <v/>
      </c>
      <c r="JG68" s="428" t="str">
        <f t="shared" si="38"/>
        <v/>
      </c>
      <c r="JH68" s="428" t="str">
        <f t="shared" si="39"/>
        <v/>
      </c>
      <c r="JI68" s="428" t="str">
        <f t="shared" si="39"/>
        <v/>
      </c>
      <c r="JJ68" s="428">
        <f t="shared" si="40"/>
        <v>0</v>
      </c>
      <c r="JK68" s="428">
        <f t="shared" si="41"/>
        <v>0</v>
      </c>
      <c r="JL68" s="414" t="s">
        <v>202</v>
      </c>
      <c r="JO68" s="414" t="s">
        <v>202</v>
      </c>
      <c r="JP68" s="414">
        <v>1</v>
      </c>
      <c r="JQ68" s="414">
        <f t="shared" si="28"/>
        <v>0</v>
      </c>
      <c r="JR68" s="429" t="str">
        <f>IFERROR(VLOOKUP($E68,'[13]Actualización de costos CENACE'!$A:$G,2,0),"")</f>
        <v/>
      </c>
      <c r="JS68" s="429" t="str">
        <f>IFERROR(VLOOKUP($E68,'[13]Actualización de costos CENACE'!$A:$G,3,0),"")</f>
        <v/>
      </c>
      <c r="JT68" s="429" t="str">
        <f>IFERROR(VLOOKUP($E68,'[13]Actualización de costos CENACE'!$A:$G,4,0),"")</f>
        <v/>
      </c>
      <c r="JU68" s="429" t="str">
        <f>IFERROR(VLOOKUP($E68,'[13]Actualización de costos CENACE'!$A:$G,5,0),"")</f>
        <v/>
      </c>
      <c r="JV68" s="429" t="str">
        <f>IFERROR(VLOOKUP($E68,'[13]Actualización de costos CENACE'!$A:$G,6,0),"")</f>
        <v/>
      </c>
      <c r="JW68" s="430" t="str">
        <f>IFERROR(VLOOKUP($E68,'[13]Din Costos CFE'!$J$7:$AG$150,JW$1,0),"")</f>
        <v/>
      </c>
      <c r="JX68" s="430" t="str">
        <f>IFERROR(VLOOKUP($E68,'[13]Din Costos CFE'!$J$7:$AG$150,JX$1,0),"")</f>
        <v/>
      </c>
      <c r="JY68" s="430" t="str">
        <f>IFERROR(VLOOKUP($E68,'[13]Din Costos CFE'!$J$7:$AG$150,JY$1,0),"")</f>
        <v/>
      </c>
      <c r="JZ68" s="430" t="str">
        <f>IFERROR(VLOOKUP($E68,'[13]Din Costos CFE'!$J$7:$AG$150,JZ$1,0),"")</f>
        <v/>
      </c>
      <c r="KA68" s="430" t="str">
        <f>IFERROR(VLOOKUP($E68,'[13]Din Costos CFE'!$J$7:$AG$150,KA$1,0),"")</f>
        <v/>
      </c>
      <c r="KB68" s="430" t="str">
        <f>IFERROR(VLOOKUP($E68,'[13]Din Costos CFE'!$J$7:$AG$150,KB$1,0),"")</f>
        <v/>
      </c>
      <c r="KC68" s="430" t="str">
        <f>IFERROR(VLOOKUP($E68,'[13]Din Costos CFE'!$J$7:$AG$150,KC$1,0),"")</f>
        <v/>
      </c>
      <c r="KD68" s="430" t="str">
        <f>IFERROR(VLOOKUP($E68,'[13]Din Costos CFE'!$J$7:$AG$150,KD$1,0),"")</f>
        <v/>
      </c>
      <c r="KE68" s="430" t="str">
        <f>IFERROR(VLOOKUP($E68,'[13]Din Costos CFE'!$J$7:$AG$150,KE$1,0),"")</f>
        <v/>
      </c>
      <c r="KF68" s="430" t="str">
        <f>IFERROR(VLOOKUP($E68,'[13]Din Costos CFE'!$J$7:$AG$150,KF$1,0),"")</f>
        <v/>
      </c>
      <c r="KG68" s="430" t="str">
        <f>IFERROR(VLOOKUP($E68,'[13]Din Costos CFE'!$J$7:$AG$150,KG$1,0),"")</f>
        <v/>
      </c>
      <c r="KH68" s="430" t="str">
        <f>IFERROR(VLOOKUP($E68,'[13]Din Costos CFE'!$J$7:$AG$150,KH$1,0),"")</f>
        <v/>
      </c>
      <c r="KI68" s="430" t="str">
        <f>IFERROR(VLOOKUP($E68,'[13]Din Costos CFE'!$J$7:$AG$150,KI$1,0),"")</f>
        <v/>
      </c>
      <c r="KJ68" s="430" t="str">
        <f>IFERROR(VLOOKUP($E68,'[13]Din Costos CFE'!$J$7:$AG$150,KJ$1,0),"")</f>
        <v/>
      </c>
      <c r="KK68" s="430" t="str">
        <f>IFERROR(VLOOKUP($E68,'[13]Din Costos CFE'!$J$7:$AG$150,KK$1,0),"")</f>
        <v/>
      </c>
      <c r="KL68" s="430" t="str">
        <f>IFERROR(VLOOKUP($E68,'[13]Din Costos CFE'!$J$7:$AG$150,KL$1,0),"")</f>
        <v/>
      </c>
      <c r="KM68" s="430" t="str">
        <f>IFERROR(VLOOKUP($E68,'[13]Din Costos CFE'!$J$7:$AG$150,KM$1,0),"")</f>
        <v/>
      </c>
      <c r="KN68" s="430" t="str">
        <f>IFERROR(VLOOKUP($E68,'[13]Din Costos CFE'!$J$7:$AG$150,KN$1,0),"")</f>
        <v/>
      </c>
      <c r="KO68" s="431">
        <f t="shared" si="42"/>
        <v>0</v>
      </c>
      <c r="KP68" s="431">
        <f t="shared" si="43"/>
        <v>0</v>
      </c>
      <c r="KQ68" s="431">
        <f t="shared" si="44"/>
        <v>0</v>
      </c>
      <c r="KR68" s="432" t="str">
        <f>IFERROR(VLOOKUP($E68,'[13]Din Costos CFE'!$A$6:$G$150,4,0),"")</f>
        <v/>
      </c>
      <c r="KS68" s="432" t="str">
        <f>IFERROR(VLOOKUP($E68,'[13]Din Costos CFE'!$A$6:$G$150,5,0),"")</f>
        <v/>
      </c>
      <c r="KT68" s="432" t="str">
        <f>IFERROR(VLOOKUP($E68,'[13]Din Costos CFE'!$A$6:$G$150,6,0),"")</f>
        <v/>
      </c>
      <c r="KU68" s="433" t="str">
        <f t="shared" si="45"/>
        <v/>
      </c>
      <c r="KV68" s="434" t="str">
        <f t="shared" si="46"/>
        <v/>
      </c>
      <c r="KW68" s="435" t="str">
        <f t="shared" si="47"/>
        <v/>
      </c>
      <c r="KX68" s="435"/>
      <c r="KY68" s="436" t="str">
        <f>IFERROR(VLOOKUP($E68,'[13]Detalle Costos CENACE'!$E:$IT,248,0),"")</f>
        <v/>
      </c>
      <c r="KZ68" s="414">
        <f t="shared" si="48"/>
        <v>110</v>
      </c>
      <c r="LA68" s="434" t="str">
        <f t="shared" si="49"/>
        <v/>
      </c>
      <c r="LB68" s="434" t="str">
        <f t="shared" si="50"/>
        <v/>
      </c>
      <c r="LC68" s="414">
        <f t="shared" si="51"/>
        <v>1</v>
      </c>
      <c r="LD68" s="429" t="str">
        <f>IFERROR(VLOOKUP($E68,'[13]Actualización de costos CENACE'!$A:$G,7,0),"")</f>
        <v/>
      </c>
    </row>
    <row r="69" spans="1:318" s="414" customFormat="1" ht="15" customHeight="1">
      <c r="A69" s="413" t="s">
        <v>5638</v>
      </c>
      <c r="B69" s="414">
        <v>425</v>
      </c>
      <c r="C69" s="414" t="s">
        <v>7250</v>
      </c>
      <c r="D69" s="414" t="s">
        <v>7251</v>
      </c>
      <c r="E69" s="414">
        <v>425</v>
      </c>
      <c r="G69" s="414" t="s">
        <v>6687</v>
      </c>
      <c r="H69" s="414" t="s">
        <v>401</v>
      </c>
      <c r="I69" s="415">
        <v>1</v>
      </c>
      <c r="J69" s="415"/>
      <c r="K69" s="415" t="str">
        <f t="shared" si="27"/>
        <v>Sí</v>
      </c>
      <c r="L69" s="415"/>
      <c r="M69" s="415">
        <f t="shared" si="29"/>
        <v>1</v>
      </c>
      <c r="N69" s="415"/>
      <c r="O69" s="415"/>
      <c r="P69" s="415"/>
      <c r="Q69" s="415">
        <v>1</v>
      </c>
      <c r="R69" s="415" t="str">
        <f t="shared" si="33"/>
        <v>Sí</v>
      </c>
      <c r="S69" s="415"/>
      <c r="T69" s="415"/>
      <c r="U69" s="415"/>
      <c r="V69" s="414" t="s">
        <v>7252</v>
      </c>
      <c r="W69" s="414" t="s">
        <v>5643</v>
      </c>
      <c r="X69" s="414">
        <f t="shared" si="32"/>
        <v>1</v>
      </c>
      <c r="Y69" s="414">
        <f t="shared" si="34"/>
        <v>72</v>
      </c>
      <c r="Z69" s="416" t="str">
        <f t="shared" si="35"/>
        <v/>
      </c>
      <c r="AA69" s="416">
        <f t="shared" si="36"/>
        <v>0</v>
      </c>
      <c r="AB69" s="417">
        <f t="shared" si="37"/>
        <v>0</v>
      </c>
      <c r="AC69" s="414" t="s">
        <v>6689</v>
      </c>
      <c r="AD69" s="414" t="s">
        <v>6690</v>
      </c>
      <c r="AE69" s="414" t="e">
        <f>+VLOOKUP($D69,'[12]Ramón Países '!$A:$E,4,0)</f>
        <v>#N/A</v>
      </c>
      <c r="AF69" s="414" t="s">
        <v>5646</v>
      </c>
      <c r="AG69" s="414" t="e">
        <f>+VLOOKUP($D69,'[12]Ramón Países '!$A:$E,5,0)</f>
        <v>#N/A</v>
      </c>
      <c r="AH69" s="414" t="s">
        <v>6689</v>
      </c>
      <c r="AI69" s="414" t="s">
        <v>5698</v>
      </c>
      <c r="AJ69" s="414" t="s">
        <v>6691</v>
      </c>
      <c r="AK69" s="414" t="s">
        <v>6692</v>
      </c>
      <c r="AL69" s="414" t="s">
        <v>6693</v>
      </c>
      <c r="AN69" s="414" t="s">
        <v>401</v>
      </c>
      <c r="AO69" s="414" t="s">
        <v>6694</v>
      </c>
      <c r="AP69" s="414" t="s">
        <v>6695</v>
      </c>
      <c r="AQ69" s="414" t="s">
        <v>6696</v>
      </c>
      <c r="AR69" s="414" t="s">
        <v>6697</v>
      </c>
      <c r="AS69" s="414" t="s">
        <v>6698</v>
      </c>
      <c r="AT69" s="414" t="s">
        <v>733</v>
      </c>
      <c r="AU69" s="414" t="s">
        <v>733</v>
      </c>
      <c r="AV69" s="414" t="s">
        <v>733</v>
      </c>
      <c r="AW69" s="414" t="s">
        <v>3320</v>
      </c>
      <c r="AX69" s="414" t="s">
        <v>6699</v>
      </c>
      <c r="AY69" s="414" t="s">
        <v>733</v>
      </c>
      <c r="AZ69" s="414" t="s">
        <v>6700</v>
      </c>
      <c r="BA69" s="414" t="s">
        <v>6701</v>
      </c>
      <c r="BB69" s="414" t="s">
        <v>6702</v>
      </c>
      <c r="BC69" s="414" t="s">
        <v>6703</v>
      </c>
      <c r="BD69" s="414" t="s">
        <v>6704</v>
      </c>
      <c r="BE69" s="414" t="s">
        <v>6705</v>
      </c>
      <c r="BF69" s="415" t="s">
        <v>1214</v>
      </c>
      <c r="BG69" s="414" t="s">
        <v>3320</v>
      </c>
      <c r="BI69" s="414" t="s">
        <v>5663</v>
      </c>
      <c r="BJ69" s="414" t="s">
        <v>5663</v>
      </c>
      <c r="BK69" s="414" t="s">
        <v>3569</v>
      </c>
      <c r="BL69" s="414" t="s">
        <v>12807</v>
      </c>
      <c r="BM69" s="415">
        <v>115</v>
      </c>
      <c r="BN69" s="414" t="s">
        <v>5665</v>
      </c>
      <c r="BO69" s="418" t="s">
        <v>12802</v>
      </c>
      <c r="BP69" s="414">
        <v>15</v>
      </c>
      <c r="BQ69" s="414">
        <v>2028</v>
      </c>
      <c r="BR69" s="414">
        <v>72</v>
      </c>
      <c r="BS69" s="442">
        <v>72</v>
      </c>
      <c r="BT69" s="414" t="s">
        <v>5666</v>
      </c>
      <c r="BU69" s="414">
        <v>82</v>
      </c>
      <c r="BV69" s="415">
        <v>224.08</v>
      </c>
      <c r="BW69" s="419">
        <v>0.35527650938609845</v>
      </c>
      <c r="BX69" s="420" t="s">
        <v>910</v>
      </c>
      <c r="BY69" s="414" t="s">
        <v>733</v>
      </c>
      <c r="BZ69" s="414" t="s">
        <v>910</v>
      </c>
      <c r="CA69" s="414">
        <v>35.57</v>
      </c>
      <c r="CB69" s="414" t="s">
        <v>1214</v>
      </c>
      <c r="CC69" s="414">
        <v>640</v>
      </c>
      <c r="CD69" s="414" t="s">
        <v>5713</v>
      </c>
      <c r="CE69" s="414" t="s">
        <v>5801</v>
      </c>
      <c r="CF69" s="414" t="s">
        <v>3320</v>
      </c>
      <c r="CG69" s="414" t="s">
        <v>733</v>
      </c>
      <c r="CH69" s="414" t="s">
        <v>733</v>
      </c>
      <c r="CI69" s="414">
        <v>2077.1999999999998</v>
      </c>
      <c r="CJ69" s="414">
        <v>1917.5</v>
      </c>
      <c r="CK69" s="414" t="s">
        <v>6707</v>
      </c>
      <c r="CL69" s="414">
        <v>365</v>
      </c>
      <c r="CM69" s="414">
        <v>85.4</v>
      </c>
      <c r="CN69" s="414">
        <v>97.5</v>
      </c>
      <c r="CO69" s="414">
        <v>35</v>
      </c>
      <c r="CP69" s="414" t="s">
        <v>12595</v>
      </c>
      <c r="CQ69" s="414">
        <f t="shared" si="52"/>
        <v>2026</v>
      </c>
      <c r="CR69" s="414">
        <v>0.49</v>
      </c>
      <c r="CS69" s="414">
        <v>8</v>
      </c>
      <c r="CT69" s="414" t="s">
        <v>7254</v>
      </c>
      <c r="CU69" s="414">
        <v>3003000</v>
      </c>
      <c r="CV69" s="414" t="s">
        <v>3320</v>
      </c>
      <c r="CW69" s="414" t="s">
        <v>3320</v>
      </c>
      <c r="CX69" s="414" t="s">
        <v>3320</v>
      </c>
      <c r="CY69" s="414" t="s">
        <v>3320</v>
      </c>
      <c r="CZ69" s="414" t="s">
        <v>3320</v>
      </c>
      <c r="DA69" s="414" t="s">
        <v>3320</v>
      </c>
      <c r="DB69" s="414" t="s">
        <v>3320</v>
      </c>
      <c r="DC69" s="414" t="s">
        <v>3320</v>
      </c>
      <c r="DD69" s="414" t="s">
        <v>3320</v>
      </c>
      <c r="DE69" s="414" t="s">
        <v>3320</v>
      </c>
      <c r="DG69" s="414" t="s">
        <v>3320</v>
      </c>
      <c r="DH69" s="414" t="s">
        <v>3320</v>
      </c>
      <c r="DI69" s="414" t="s">
        <v>3320</v>
      </c>
      <c r="DJ69" s="414" t="s">
        <v>3320</v>
      </c>
      <c r="DK69" s="414" t="s">
        <v>3320</v>
      </c>
      <c r="DL69" s="414" t="s">
        <v>3320</v>
      </c>
      <c r="DM69" s="414" t="e">
        <f t="shared" si="53"/>
        <v>#VALUE!</v>
      </c>
      <c r="DN69" s="414" t="s">
        <v>3320</v>
      </c>
      <c r="DO69" s="414" t="s">
        <v>3320</v>
      </c>
      <c r="DP69" s="414" t="s">
        <v>3320</v>
      </c>
      <c r="DR69" s="414" t="s">
        <v>3320</v>
      </c>
      <c r="DS69" s="414" t="s">
        <v>3320</v>
      </c>
      <c r="DT69" s="414" t="s">
        <v>3320</v>
      </c>
      <c r="DU69" s="414" t="s">
        <v>3320</v>
      </c>
      <c r="DV69" s="414" t="s">
        <v>3320</v>
      </c>
      <c r="DW69" s="414" t="s">
        <v>3320</v>
      </c>
      <c r="DX69" s="414" t="s">
        <v>3320</v>
      </c>
      <c r="DY69" s="414" t="s">
        <v>3320</v>
      </c>
      <c r="DZ69" s="414" t="s">
        <v>3320</v>
      </c>
      <c r="EA69" s="414" t="s">
        <v>3320</v>
      </c>
      <c r="EB69" s="414" t="s">
        <v>3320</v>
      </c>
      <c r="EC69" s="414" t="s">
        <v>3320</v>
      </c>
      <c r="ED69" s="414" t="s">
        <v>3320</v>
      </c>
      <c r="EE69" s="414" t="s">
        <v>3320</v>
      </c>
      <c r="EF69" s="414" t="s">
        <v>3320</v>
      </c>
      <c r="EG69" s="414" t="s">
        <v>3320</v>
      </c>
      <c r="EH69" s="414" t="s">
        <v>3320</v>
      </c>
      <c r="EI69" s="414" t="s">
        <v>3320</v>
      </c>
      <c r="EJ69" s="414" t="s">
        <v>3320</v>
      </c>
      <c r="EK69" s="414" t="s">
        <v>3320</v>
      </c>
      <c r="EL69" s="414" t="s">
        <v>3320</v>
      </c>
      <c r="EM69" s="414" t="s">
        <v>3320</v>
      </c>
      <c r="EN69" s="414" t="s">
        <v>3320</v>
      </c>
      <c r="EO69" s="414" t="s">
        <v>3320</v>
      </c>
      <c r="EP69" s="414" t="s">
        <v>3320</v>
      </c>
      <c r="EQ69" s="414" t="s">
        <v>3320</v>
      </c>
      <c r="ER69" s="414" t="s">
        <v>3320</v>
      </c>
      <c r="ES69" s="414" t="s">
        <v>3320</v>
      </c>
      <c r="ET69" s="414" t="s">
        <v>3320</v>
      </c>
      <c r="EU69" s="414" t="s">
        <v>3320</v>
      </c>
      <c r="EV69" s="414" t="s">
        <v>3320</v>
      </c>
      <c r="EW69" s="414" t="s">
        <v>3320</v>
      </c>
      <c r="EX69" s="414" t="s">
        <v>3320</v>
      </c>
      <c r="EY69" s="414" t="s">
        <v>3320</v>
      </c>
      <c r="EZ69" s="414" t="s">
        <v>3320</v>
      </c>
      <c r="FA69" s="414" t="s">
        <v>3320</v>
      </c>
      <c r="FB69" s="414" t="s">
        <v>3320</v>
      </c>
      <c r="FC69" s="414" t="s">
        <v>3320</v>
      </c>
      <c r="FD69" s="414" t="s">
        <v>3320</v>
      </c>
      <c r="FE69" s="414" t="s">
        <v>3320</v>
      </c>
      <c r="FF69" s="414" t="s">
        <v>3320</v>
      </c>
      <c r="FG69" s="414" t="s">
        <v>3320</v>
      </c>
      <c r="FH69" s="414" t="s">
        <v>3320</v>
      </c>
      <c r="FI69" s="414" t="s">
        <v>3320</v>
      </c>
      <c r="FJ69" s="414" t="s">
        <v>3320</v>
      </c>
      <c r="FK69" s="414" t="s">
        <v>3320</v>
      </c>
      <c r="FL69" s="414" t="s">
        <v>3320</v>
      </c>
      <c r="FM69" s="414" t="s">
        <v>3320</v>
      </c>
      <c r="FN69" s="414" t="s">
        <v>3320</v>
      </c>
      <c r="FO69" s="421">
        <v>110742203</v>
      </c>
      <c r="FP69" s="421">
        <f t="shared" si="31"/>
        <v>110.742203</v>
      </c>
      <c r="FQ69" s="414" t="s">
        <v>1214</v>
      </c>
      <c r="FR69" s="414" t="s">
        <v>733</v>
      </c>
      <c r="FS69" s="414" t="s">
        <v>733</v>
      </c>
      <c r="FT69" s="414" t="s">
        <v>733</v>
      </c>
      <c r="FU69" s="414" t="s">
        <v>1414</v>
      </c>
      <c r="FV69" s="414" t="s">
        <v>7255</v>
      </c>
      <c r="FW69" s="414" t="s">
        <v>7256</v>
      </c>
      <c r="FX69" s="422" t="s">
        <v>12808</v>
      </c>
      <c r="FY69" s="423">
        <v>115</v>
      </c>
      <c r="FZ69" s="414" t="s">
        <v>7258</v>
      </c>
      <c r="GA69" s="421">
        <v>110742203.13</v>
      </c>
      <c r="GB69" s="421">
        <v>7130779.4900000002</v>
      </c>
      <c r="GC69" s="421">
        <v>3841.75</v>
      </c>
      <c r="GD69" s="421">
        <v>115.74</v>
      </c>
      <c r="GE69" s="414" t="s">
        <v>6712</v>
      </c>
      <c r="GF69" s="414" t="s">
        <v>733</v>
      </c>
      <c r="GG69" s="414" t="s">
        <v>733</v>
      </c>
      <c r="GH69" s="414" t="s">
        <v>6713</v>
      </c>
      <c r="GI69" s="414" t="s">
        <v>733</v>
      </c>
      <c r="GJ69" s="414" t="s">
        <v>733</v>
      </c>
      <c r="GK69" s="414" t="s">
        <v>733</v>
      </c>
      <c r="GL69" s="414" t="s">
        <v>733</v>
      </c>
      <c r="GM69" s="414" t="s">
        <v>733</v>
      </c>
      <c r="GN69" s="424" t="s">
        <v>5676</v>
      </c>
      <c r="GO69" s="414" t="s">
        <v>3320</v>
      </c>
      <c r="GP69" s="414" t="s">
        <v>733</v>
      </c>
      <c r="GQ69" s="414" t="s">
        <v>5721</v>
      </c>
      <c r="GR69" s="414" t="s">
        <v>733</v>
      </c>
      <c r="GS69" s="414" t="s">
        <v>5679</v>
      </c>
      <c r="GT69" s="414" t="s">
        <v>3320</v>
      </c>
      <c r="GU69" s="414" t="s">
        <v>3320</v>
      </c>
      <c r="GV69" s="414">
        <v>1</v>
      </c>
      <c r="GW69" s="414" t="s">
        <v>733</v>
      </c>
      <c r="GX69" s="414" t="s">
        <v>5679</v>
      </c>
      <c r="GY69" s="414" t="s">
        <v>7259</v>
      </c>
      <c r="GZ69" s="414" t="s">
        <v>733</v>
      </c>
      <c r="HA69" s="414" t="s">
        <v>3320</v>
      </c>
      <c r="HB69" s="414" t="s">
        <v>7260</v>
      </c>
      <c r="HC69" s="414" t="s">
        <v>7261</v>
      </c>
      <c r="HD69" s="414" t="s">
        <v>5683</v>
      </c>
      <c r="HE69" s="414" t="s">
        <v>5952</v>
      </c>
      <c r="HF69" s="414" t="s">
        <v>5684</v>
      </c>
      <c r="HG69" s="414" t="s">
        <v>733</v>
      </c>
      <c r="HH69" s="414" t="s">
        <v>1214</v>
      </c>
      <c r="HI69" s="414" t="s">
        <v>12809</v>
      </c>
      <c r="HJ69" s="414" t="s">
        <v>12810</v>
      </c>
      <c r="HK69" s="414" t="s">
        <v>5685</v>
      </c>
      <c r="HL69" s="414" t="s">
        <v>3320</v>
      </c>
      <c r="HM69" s="414" t="s">
        <v>3320</v>
      </c>
      <c r="HN69" s="414" t="s">
        <v>3320</v>
      </c>
      <c r="HO69" s="414" t="s">
        <v>3320</v>
      </c>
      <c r="HP69" s="414" t="s">
        <v>3320</v>
      </c>
      <c r="HQ69" s="414" t="s">
        <v>3320</v>
      </c>
      <c r="HR69" s="414" t="s">
        <v>3320</v>
      </c>
      <c r="HS69" s="414" t="s">
        <v>3320</v>
      </c>
      <c r="HT69" s="414" t="s">
        <v>3320</v>
      </c>
      <c r="HU69" s="414" t="s">
        <v>3320</v>
      </c>
      <c r="HV69" s="414" t="s">
        <v>3320</v>
      </c>
      <c r="HW69" s="414" t="s">
        <v>3320</v>
      </c>
      <c r="HX69" s="414" t="s">
        <v>3320</v>
      </c>
      <c r="HY69" s="414" t="s">
        <v>3320</v>
      </c>
      <c r="HZ69" s="414" t="s">
        <v>3320</v>
      </c>
      <c r="IA69" s="414" t="s">
        <v>3320</v>
      </c>
      <c r="IB69" s="414" t="s">
        <v>3320</v>
      </c>
      <c r="IC69" s="414" t="s">
        <v>3320</v>
      </c>
      <c r="ID69" s="414" t="s">
        <v>3320</v>
      </c>
      <c r="IE69" s="414" t="s">
        <v>3320</v>
      </c>
      <c r="IF69" s="414" t="s">
        <v>3320</v>
      </c>
      <c r="IG69" s="414" t="s">
        <v>3320</v>
      </c>
      <c r="IH69" s="414" t="s">
        <v>3320</v>
      </c>
      <c r="II69" s="414" t="s">
        <v>3320</v>
      </c>
      <c r="IJ69" s="414" t="s">
        <v>3320</v>
      </c>
      <c r="IK69" s="414" t="s">
        <v>3320</v>
      </c>
      <c r="IL69" s="414" t="s">
        <v>3320</v>
      </c>
      <c r="IM69" s="414" t="s">
        <v>3320</v>
      </c>
      <c r="IN69" s="414" t="s">
        <v>3320</v>
      </c>
      <c r="IO69" s="414" t="s">
        <v>3320</v>
      </c>
      <c r="IP69" s="414" t="s">
        <v>3320</v>
      </c>
      <c r="IQ69" s="414" t="s">
        <v>3320</v>
      </c>
      <c r="IR69" s="414" t="s">
        <v>3320</v>
      </c>
      <c r="IS69" s="414" t="s">
        <v>3320</v>
      </c>
      <c r="IT69" s="414" t="s">
        <v>3320</v>
      </c>
      <c r="IU69" s="414" t="s">
        <v>3320</v>
      </c>
      <c r="IV69" s="414" t="s">
        <v>3320</v>
      </c>
      <c r="IW69" s="414" t="s">
        <v>3320</v>
      </c>
      <c r="IX69" s="443" t="s">
        <v>85</v>
      </c>
      <c r="IY69" s="426">
        <v>45800</v>
      </c>
      <c r="IZ69" s="427" t="s">
        <v>910</v>
      </c>
      <c r="JA69" s="443" t="s">
        <v>955</v>
      </c>
      <c r="JB69" s="414" t="str">
        <f>IFERROR(VLOOKUP($E69,'[12]Resumen costos RNT id'!$D:$J,3,0),"")</f>
        <v/>
      </c>
      <c r="JC69" s="421" t="str">
        <f>IFERROR(VLOOKUP($E69,'[12]Resumen costos RNT id'!$D:$J,4,0),"")</f>
        <v/>
      </c>
      <c r="JD69" s="421" t="str">
        <f>IFERROR(VLOOKUP($E69,'[12]Resumen costos RNT id'!$D:$J,5,0),"")</f>
        <v/>
      </c>
      <c r="JE69" s="421" t="str">
        <f>IFERROR(VLOOKUP($E69,'[12]Resumen costos RNT id'!$D:$J,6,0),"")</f>
        <v/>
      </c>
      <c r="JF69" s="416" t="str">
        <f>IFERROR(VLOOKUP($E69,'[12]Resumen costos RNT id'!$D:$J,7,0),"")</f>
        <v/>
      </c>
      <c r="JG69" s="428" t="str">
        <f t="shared" si="38"/>
        <v/>
      </c>
      <c r="JH69" s="428" t="str">
        <f t="shared" si="39"/>
        <v/>
      </c>
      <c r="JI69" s="428" t="str">
        <f t="shared" si="39"/>
        <v/>
      </c>
      <c r="JJ69" s="428">
        <f t="shared" si="40"/>
        <v>0</v>
      </c>
      <c r="JK69" s="428">
        <f t="shared" si="41"/>
        <v>0</v>
      </c>
      <c r="JL69" s="414" t="s">
        <v>202</v>
      </c>
      <c r="JO69" s="414" t="s">
        <v>202</v>
      </c>
      <c r="JP69" s="414">
        <v>5</v>
      </c>
      <c r="JQ69" s="414">
        <f t="shared" si="28"/>
        <v>0</v>
      </c>
      <c r="JR69" s="429" t="str">
        <f>IFERROR(VLOOKUP($E69,'[13]Actualización de costos CENACE'!$A:$G,2,0),"")</f>
        <v/>
      </c>
      <c r="JS69" s="429" t="str">
        <f>IFERROR(VLOOKUP($E69,'[13]Actualización de costos CENACE'!$A:$G,3,0),"")</f>
        <v/>
      </c>
      <c r="JT69" s="429" t="str">
        <f>IFERROR(VLOOKUP($E69,'[13]Actualización de costos CENACE'!$A:$G,4,0),"")</f>
        <v/>
      </c>
      <c r="JU69" s="429" t="str">
        <f>IFERROR(VLOOKUP($E69,'[13]Actualización de costos CENACE'!$A:$G,5,0),"")</f>
        <v/>
      </c>
      <c r="JV69" s="429" t="str">
        <f>IFERROR(VLOOKUP($E69,'[13]Actualización de costos CENACE'!$A:$G,6,0),"")</f>
        <v/>
      </c>
      <c r="JW69" s="430" t="str">
        <f>IFERROR(VLOOKUP($E69,'[13]Din Costos CFE'!$J$7:$AG$150,JW$1,0),"")</f>
        <v/>
      </c>
      <c r="JX69" s="430" t="str">
        <f>IFERROR(VLOOKUP($E69,'[13]Din Costos CFE'!$J$7:$AG$150,JX$1,0),"")</f>
        <v/>
      </c>
      <c r="JY69" s="430" t="str">
        <f>IFERROR(VLOOKUP($E69,'[13]Din Costos CFE'!$J$7:$AG$150,JY$1,0),"")</f>
        <v/>
      </c>
      <c r="JZ69" s="430" t="str">
        <f>IFERROR(VLOOKUP($E69,'[13]Din Costos CFE'!$J$7:$AG$150,JZ$1,0),"")</f>
        <v/>
      </c>
      <c r="KA69" s="430" t="str">
        <f>IFERROR(VLOOKUP($E69,'[13]Din Costos CFE'!$J$7:$AG$150,KA$1,0),"")</f>
        <v/>
      </c>
      <c r="KB69" s="430" t="str">
        <f>IFERROR(VLOOKUP($E69,'[13]Din Costos CFE'!$J$7:$AG$150,KB$1,0),"")</f>
        <v/>
      </c>
      <c r="KC69" s="430" t="str">
        <f>IFERROR(VLOOKUP($E69,'[13]Din Costos CFE'!$J$7:$AG$150,KC$1,0),"")</f>
        <v/>
      </c>
      <c r="KD69" s="430" t="str">
        <f>IFERROR(VLOOKUP($E69,'[13]Din Costos CFE'!$J$7:$AG$150,KD$1,0),"")</f>
        <v/>
      </c>
      <c r="KE69" s="430" t="str">
        <f>IFERROR(VLOOKUP($E69,'[13]Din Costos CFE'!$J$7:$AG$150,KE$1,0),"")</f>
        <v/>
      </c>
      <c r="KF69" s="430" t="str">
        <f>IFERROR(VLOOKUP($E69,'[13]Din Costos CFE'!$J$7:$AG$150,KF$1,0),"")</f>
        <v/>
      </c>
      <c r="KG69" s="430" t="str">
        <f>IFERROR(VLOOKUP($E69,'[13]Din Costos CFE'!$J$7:$AG$150,KG$1,0),"")</f>
        <v/>
      </c>
      <c r="KH69" s="430" t="str">
        <f>IFERROR(VLOOKUP($E69,'[13]Din Costos CFE'!$J$7:$AG$150,KH$1,0),"")</f>
        <v/>
      </c>
      <c r="KI69" s="430" t="str">
        <f>IFERROR(VLOOKUP($E69,'[13]Din Costos CFE'!$J$7:$AG$150,KI$1,0),"")</f>
        <v/>
      </c>
      <c r="KJ69" s="430" t="str">
        <f>IFERROR(VLOOKUP($E69,'[13]Din Costos CFE'!$J$7:$AG$150,KJ$1,0),"")</f>
        <v/>
      </c>
      <c r="KK69" s="430" t="str">
        <f>IFERROR(VLOOKUP($E69,'[13]Din Costos CFE'!$J$7:$AG$150,KK$1,0),"")</f>
        <v/>
      </c>
      <c r="KL69" s="430" t="str">
        <f>IFERROR(VLOOKUP($E69,'[13]Din Costos CFE'!$J$7:$AG$150,KL$1,0),"")</f>
        <v/>
      </c>
      <c r="KM69" s="430" t="str">
        <f>IFERROR(VLOOKUP($E69,'[13]Din Costos CFE'!$J$7:$AG$150,KM$1,0),"")</f>
        <v/>
      </c>
      <c r="KN69" s="430" t="str">
        <f>IFERROR(VLOOKUP($E69,'[13]Din Costos CFE'!$J$7:$AG$150,KN$1,0),"")</f>
        <v/>
      </c>
      <c r="KO69" s="431">
        <f t="shared" si="42"/>
        <v>0</v>
      </c>
      <c r="KP69" s="431">
        <f t="shared" si="43"/>
        <v>0</v>
      </c>
      <c r="KQ69" s="431">
        <f t="shared" si="44"/>
        <v>0</v>
      </c>
      <c r="KR69" s="432" t="str">
        <f>IFERROR(VLOOKUP($E69,'[13]Din Costos CFE'!$A$6:$G$150,4,0),"")</f>
        <v/>
      </c>
      <c r="KS69" s="432" t="str">
        <f>IFERROR(VLOOKUP($E69,'[13]Din Costos CFE'!$A$6:$G$150,5,0),"")</f>
        <v/>
      </c>
      <c r="KT69" s="432" t="str">
        <f>IFERROR(VLOOKUP($E69,'[13]Din Costos CFE'!$A$6:$G$150,6,0),"")</f>
        <v/>
      </c>
      <c r="KU69" s="433" t="str">
        <f t="shared" si="45"/>
        <v/>
      </c>
      <c r="KV69" s="434" t="str">
        <f t="shared" si="46"/>
        <v/>
      </c>
      <c r="KW69" s="435" t="str">
        <f t="shared" si="47"/>
        <v/>
      </c>
      <c r="KX69" s="435"/>
      <c r="KY69" s="436" t="str">
        <f>IFERROR(VLOOKUP($E69,'[13]Detalle Costos CENACE'!$E:$IT,248,0),"")</f>
        <v/>
      </c>
      <c r="KZ69" s="414">
        <f t="shared" si="48"/>
        <v>72</v>
      </c>
      <c r="LA69" s="434" t="str">
        <f t="shared" si="49"/>
        <v/>
      </c>
      <c r="LB69" s="434" t="str">
        <f t="shared" si="50"/>
        <v/>
      </c>
      <c r="LC69" s="414">
        <f t="shared" si="51"/>
        <v>1</v>
      </c>
      <c r="LD69" s="429" t="str">
        <f>IFERROR(VLOOKUP($E69,'[13]Actualización de costos CENACE'!$A:$G,7,0),"")</f>
        <v/>
      </c>
      <c r="LE69" s="414" t="s">
        <v>7262</v>
      </c>
      <c r="LF69" s="414" t="s">
        <v>5777</v>
      </c>
    </row>
    <row r="70" spans="1:318" s="414" customFormat="1" ht="15" customHeight="1">
      <c r="A70" s="413" t="s">
        <v>5638</v>
      </c>
      <c r="B70" s="414">
        <v>573</v>
      </c>
      <c r="C70" s="414" t="s">
        <v>7263</v>
      </c>
      <c r="D70" s="414" t="s">
        <v>7264</v>
      </c>
      <c r="E70" s="414">
        <v>573</v>
      </c>
      <c r="G70" s="414" t="s">
        <v>6687</v>
      </c>
      <c r="H70" s="414" t="s">
        <v>401</v>
      </c>
      <c r="I70" s="415">
        <v>1</v>
      </c>
      <c r="J70" s="415"/>
      <c r="K70" s="415" t="str">
        <f t="shared" si="27"/>
        <v>Sí</v>
      </c>
      <c r="L70" s="415"/>
      <c r="M70" s="415">
        <f t="shared" si="29"/>
        <v>1</v>
      </c>
      <c r="N70" s="415"/>
      <c r="O70" s="415"/>
      <c r="P70" s="415"/>
      <c r="Q70" s="415">
        <v>1</v>
      </c>
      <c r="R70" s="415" t="str">
        <f t="shared" si="33"/>
        <v>Sí</v>
      </c>
      <c r="S70" s="415"/>
      <c r="T70" s="415"/>
      <c r="U70" s="415"/>
      <c r="V70" s="414" t="s">
        <v>5207</v>
      </c>
      <c r="W70" s="414" t="s">
        <v>5916</v>
      </c>
      <c r="X70" s="414">
        <f t="shared" si="32"/>
        <v>1.5</v>
      </c>
      <c r="Y70" s="414">
        <f t="shared" si="34"/>
        <v>450</v>
      </c>
      <c r="Z70" s="416" t="str">
        <f t="shared" si="35"/>
        <v/>
      </c>
      <c r="AA70" s="416">
        <f t="shared" si="36"/>
        <v>0</v>
      </c>
      <c r="AB70" s="417">
        <f t="shared" si="37"/>
        <v>0</v>
      </c>
      <c r="AC70" s="414" t="s">
        <v>6689</v>
      </c>
      <c r="AD70" s="414" t="s">
        <v>6690</v>
      </c>
      <c r="AE70" s="414" t="e">
        <f>+VLOOKUP($D70,'[12]Ramón Países '!$A:$E,4,0)</f>
        <v>#N/A</v>
      </c>
      <c r="AF70" s="414" t="s">
        <v>5646</v>
      </c>
      <c r="AG70" s="414" t="e">
        <f>+VLOOKUP($D70,'[12]Ramón Países '!$A:$E,5,0)</f>
        <v>#N/A</v>
      </c>
      <c r="AH70" s="414" t="s">
        <v>6689</v>
      </c>
      <c r="AI70" s="414" t="s">
        <v>5698</v>
      </c>
      <c r="AJ70" s="414" t="s">
        <v>6691</v>
      </c>
      <c r="AK70" s="414" t="s">
        <v>6692</v>
      </c>
      <c r="AL70" s="414" t="s">
        <v>6693</v>
      </c>
      <c r="AN70" s="414" t="s">
        <v>401</v>
      </c>
      <c r="AO70" s="414" t="s">
        <v>6694</v>
      </c>
      <c r="AP70" s="414" t="s">
        <v>6695</v>
      </c>
      <c r="AQ70" s="414" t="s">
        <v>6696</v>
      </c>
      <c r="AR70" s="414" t="s">
        <v>6697</v>
      </c>
      <c r="AS70" s="414" t="s">
        <v>6698</v>
      </c>
      <c r="AT70" s="414" t="s">
        <v>733</v>
      </c>
      <c r="AU70" s="414" t="s">
        <v>733</v>
      </c>
      <c r="AV70" s="414" t="s">
        <v>733</v>
      </c>
      <c r="AW70" s="414" t="s">
        <v>3320</v>
      </c>
      <c r="AX70" s="414" t="s">
        <v>6699</v>
      </c>
      <c r="AY70" s="414" t="s">
        <v>733</v>
      </c>
      <c r="AZ70" s="414" t="s">
        <v>6700</v>
      </c>
      <c r="BA70" s="414" t="s">
        <v>6701</v>
      </c>
      <c r="BB70" s="414" t="s">
        <v>6702</v>
      </c>
      <c r="BC70" s="414" t="s">
        <v>6703</v>
      </c>
      <c r="BD70" s="414" t="s">
        <v>6704</v>
      </c>
      <c r="BE70" s="414" t="s">
        <v>6705</v>
      </c>
      <c r="BF70" s="415" t="s">
        <v>1214</v>
      </c>
      <c r="BG70" s="414" t="s">
        <v>3320</v>
      </c>
      <c r="BI70" s="414" t="s">
        <v>2043</v>
      </c>
      <c r="BJ70" s="414" t="s">
        <v>2043</v>
      </c>
      <c r="BK70" s="414" t="s">
        <v>5934</v>
      </c>
      <c r="BL70" s="414" t="s">
        <v>7265</v>
      </c>
      <c r="BM70" s="415">
        <v>400</v>
      </c>
      <c r="BN70" s="414" t="s">
        <v>5936</v>
      </c>
      <c r="BO70" s="418" t="s">
        <v>12811</v>
      </c>
      <c r="BP70" s="415">
        <v>24</v>
      </c>
      <c r="BQ70" s="414">
        <v>2029</v>
      </c>
      <c r="BR70" s="414">
        <v>300</v>
      </c>
      <c r="BS70" s="415">
        <v>300</v>
      </c>
      <c r="BT70" s="414" t="s">
        <v>5666</v>
      </c>
      <c r="BU70" s="414">
        <v>68</v>
      </c>
      <c r="BV70" s="415">
        <v>1028.73</v>
      </c>
      <c r="BW70" s="419">
        <v>0.39144977168949774</v>
      </c>
      <c r="BX70" s="420" t="s">
        <v>910</v>
      </c>
      <c r="BY70" s="414" t="s">
        <v>733</v>
      </c>
      <c r="BZ70" s="414" t="s">
        <v>910</v>
      </c>
      <c r="CA70" s="414" t="s">
        <v>3320</v>
      </c>
      <c r="CB70" s="414" t="s">
        <v>3320</v>
      </c>
      <c r="CC70" s="414" t="s">
        <v>3320</v>
      </c>
      <c r="CD70" s="414" t="s">
        <v>3320</v>
      </c>
      <c r="CE70" s="414" t="s">
        <v>3320</v>
      </c>
      <c r="CF70" s="414" t="s">
        <v>3320</v>
      </c>
      <c r="CG70" s="414" t="s">
        <v>3320</v>
      </c>
      <c r="CH70" s="414" t="s">
        <v>3320</v>
      </c>
      <c r="CI70" s="414" t="s">
        <v>3320</v>
      </c>
      <c r="CJ70" s="414" t="s">
        <v>3320</v>
      </c>
      <c r="CL70" s="414" t="s">
        <v>3320</v>
      </c>
      <c r="CM70" s="414" t="s">
        <v>3320</v>
      </c>
      <c r="CN70" s="414" t="s">
        <v>3320</v>
      </c>
      <c r="CO70" s="414" t="s">
        <v>3320</v>
      </c>
      <c r="CP70" s="414" t="s">
        <v>3320</v>
      </c>
      <c r="CQ70" s="414" t="e">
        <f t="shared" si="52"/>
        <v>#VALUE!</v>
      </c>
      <c r="CR70" s="414" t="s">
        <v>3320</v>
      </c>
      <c r="CS70" s="414" t="s">
        <v>3320</v>
      </c>
      <c r="CT70" s="414" t="s">
        <v>3320</v>
      </c>
      <c r="CU70" s="414" t="s">
        <v>3320</v>
      </c>
      <c r="CV70" s="414">
        <v>4.5</v>
      </c>
      <c r="CW70" s="414">
        <v>7.4</v>
      </c>
      <c r="CX70" s="414" t="s">
        <v>733</v>
      </c>
      <c r="CY70" s="414" t="s">
        <v>5937</v>
      </c>
      <c r="CZ70" s="414">
        <v>38.380000000000003</v>
      </c>
      <c r="DA70" s="414" t="s">
        <v>733</v>
      </c>
      <c r="DB70" s="414" t="s">
        <v>733</v>
      </c>
      <c r="DC70" s="414" t="s">
        <v>733</v>
      </c>
      <c r="DD70" s="414">
        <v>3361.9</v>
      </c>
      <c r="DE70" s="414">
        <v>2931</v>
      </c>
      <c r="DF70" s="414" t="s">
        <v>7266</v>
      </c>
      <c r="DG70" s="414">
        <v>365</v>
      </c>
      <c r="DH70" s="414">
        <v>85.36</v>
      </c>
      <c r="DI70" s="414">
        <v>96.5</v>
      </c>
      <c r="DJ70" s="414">
        <v>30</v>
      </c>
      <c r="DK70" s="414" t="s">
        <v>12704</v>
      </c>
      <c r="DL70" s="414">
        <v>0.08</v>
      </c>
      <c r="DM70" s="414">
        <f t="shared" si="53"/>
        <v>2026</v>
      </c>
      <c r="DN70" s="414">
        <v>8</v>
      </c>
      <c r="DO70" s="414" t="s">
        <v>7267</v>
      </c>
      <c r="DP70" s="414" t="s">
        <v>3320</v>
      </c>
      <c r="DR70" s="414" t="s">
        <v>3320</v>
      </c>
      <c r="DS70" s="414" t="s">
        <v>3320</v>
      </c>
      <c r="DT70" s="414" t="s">
        <v>3320</v>
      </c>
      <c r="DU70" s="414" t="s">
        <v>3320</v>
      </c>
      <c r="DV70" s="414" t="s">
        <v>3320</v>
      </c>
      <c r="DW70" s="414" t="s">
        <v>3320</v>
      </c>
      <c r="DX70" s="414" t="s">
        <v>3320</v>
      </c>
      <c r="DY70" s="414" t="s">
        <v>3320</v>
      </c>
      <c r="DZ70" s="414" t="s">
        <v>3320</v>
      </c>
      <c r="EA70" s="414" t="s">
        <v>3320</v>
      </c>
      <c r="EB70" s="414" t="s">
        <v>3320</v>
      </c>
      <c r="EC70" s="414" t="s">
        <v>3320</v>
      </c>
      <c r="ED70" s="414" t="s">
        <v>3320</v>
      </c>
      <c r="EE70" s="414" t="s">
        <v>3320</v>
      </c>
      <c r="EF70" s="414" t="s">
        <v>3320</v>
      </c>
      <c r="EG70" s="414" t="s">
        <v>3320</v>
      </c>
      <c r="EH70" s="414" t="s">
        <v>3320</v>
      </c>
      <c r="EI70" s="414" t="s">
        <v>3320</v>
      </c>
      <c r="EJ70" s="414" t="s">
        <v>3320</v>
      </c>
      <c r="EK70" s="414" t="s">
        <v>3320</v>
      </c>
      <c r="EL70" s="414" t="s">
        <v>3320</v>
      </c>
      <c r="EM70" s="414" t="s">
        <v>3320</v>
      </c>
      <c r="EN70" s="414" t="s">
        <v>3320</v>
      </c>
      <c r="EO70" s="414" t="s">
        <v>3320</v>
      </c>
      <c r="EP70" s="414" t="s">
        <v>3320</v>
      </c>
      <c r="EQ70" s="414" t="s">
        <v>3320</v>
      </c>
      <c r="ER70" s="414" t="s">
        <v>3320</v>
      </c>
      <c r="ES70" s="414" t="s">
        <v>3320</v>
      </c>
      <c r="ET70" s="414" t="s">
        <v>3320</v>
      </c>
      <c r="EU70" s="414" t="s">
        <v>3320</v>
      </c>
      <c r="EV70" s="414" t="s">
        <v>3320</v>
      </c>
      <c r="EW70" s="414" t="s">
        <v>3320</v>
      </c>
      <c r="EX70" s="414" t="s">
        <v>3320</v>
      </c>
      <c r="EY70" s="414" t="s">
        <v>3320</v>
      </c>
      <c r="EZ70" s="414" t="s">
        <v>3320</v>
      </c>
      <c r="FA70" s="414" t="s">
        <v>3320</v>
      </c>
      <c r="FB70" s="414" t="s">
        <v>3320</v>
      </c>
      <c r="FC70" s="414" t="s">
        <v>3320</v>
      </c>
      <c r="FD70" s="414" t="s">
        <v>3320</v>
      </c>
      <c r="FE70" s="414" t="s">
        <v>3320</v>
      </c>
      <c r="FF70" s="414" t="s">
        <v>3320</v>
      </c>
      <c r="FG70" s="414" t="s">
        <v>3320</v>
      </c>
      <c r="FH70" s="414" t="s">
        <v>3320</v>
      </c>
      <c r="FI70" s="414" t="s">
        <v>3320</v>
      </c>
      <c r="FJ70" s="414" t="s">
        <v>3320</v>
      </c>
      <c r="FK70" s="414" t="s">
        <v>3320</v>
      </c>
      <c r="FL70" s="414" t="s">
        <v>3320</v>
      </c>
      <c r="FM70" s="414" t="s">
        <v>3320</v>
      </c>
      <c r="FN70" s="414" t="s">
        <v>3320</v>
      </c>
      <c r="FO70" s="421">
        <v>712758928</v>
      </c>
      <c r="FP70" s="421">
        <f t="shared" si="31"/>
        <v>712.75892799999997</v>
      </c>
      <c r="FQ70" s="414" t="s">
        <v>733</v>
      </c>
      <c r="FR70" s="414" t="s">
        <v>733</v>
      </c>
      <c r="FS70" s="414" t="s">
        <v>733</v>
      </c>
      <c r="FT70" s="414" t="s">
        <v>733</v>
      </c>
      <c r="FU70" s="414" t="s">
        <v>826</v>
      </c>
      <c r="FV70" s="414" t="s">
        <v>7268</v>
      </c>
      <c r="FW70" s="414" t="s">
        <v>7269</v>
      </c>
      <c r="FX70" s="422" t="s">
        <v>7265</v>
      </c>
      <c r="FY70" s="423">
        <v>400</v>
      </c>
      <c r="FZ70" s="414" t="s">
        <v>7270</v>
      </c>
      <c r="GA70" s="421">
        <v>712758928.10000002</v>
      </c>
      <c r="GB70" s="421">
        <v>30661313.789999999</v>
      </c>
      <c r="GC70" s="421">
        <v>3638.49</v>
      </c>
      <c r="GD70" s="421">
        <v>138.88999999999999</v>
      </c>
      <c r="GE70" s="414" t="s">
        <v>7271</v>
      </c>
      <c r="GF70" s="414" t="s">
        <v>733</v>
      </c>
      <c r="GG70" s="414" t="s">
        <v>733</v>
      </c>
      <c r="GH70" s="414" t="s">
        <v>6770</v>
      </c>
      <c r="GI70" s="414" t="s">
        <v>733</v>
      </c>
      <c r="GJ70" s="414" t="s">
        <v>733</v>
      </c>
      <c r="GK70" s="414" t="s">
        <v>733</v>
      </c>
      <c r="GL70" s="414" t="s">
        <v>733</v>
      </c>
      <c r="GM70" s="414" t="s">
        <v>733</v>
      </c>
      <c r="GN70" s="424" t="s">
        <v>5676</v>
      </c>
      <c r="GO70" s="414" t="s">
        <v>3320</v>
      </c>
      <c r="GP70" s="414" t="s">
        <v>733</v>
      </c>
      <c r="GQ70" s="414" t="s">
        <v>5721</v>
      </c>
      <c r="GR70" s="414" t="s">
        <v>733</v>
      </c>
      <c r="GS70" s="414" t="s">
        <v>5679</v>
      </c>
      <c r="GT70" s="414" t="s">
        <v>3320</v>
      </c>
      <c r="GU70" s="414" t="s">
        <v>3320</v>
      </c>
      <c r="GV70" s="414">
        <v>1</v>
      </c>
      <c r="GW70" s="414" t="s">
        <v>733</v>
      </c>
      <c r="GX70" s="414" t="s">
        <v>5679</v>
      </c>
      <c r="GY70" s="414" t="s">
        <v>7272</v>
      </c>
      <c r="GZ70" s="414" t="s">
        <v>1214</v>
      </c>
      <c r="HA70" s="414" t="s">
        <v>3320</v>
      </c>
      <c r="HB70" s="414" t="s">
        <v>3320</v>
      </c>
      <c r="HC70" s="414" t="s">
        <v>3320</v>
      </c>
      <c r="HD70" s="414" t="s">
        <v>3320</v>
      </c>
      <c r="HE70" s="414" t="s">
        <v>3320</v>
      </c>
      <c r="HF70" s="414" t="s">
        <v>3320</v>
      </c>
      <c r="HG70" s="414" t="s">
        <v>5759</v>
      </c>
      <c r="HH70" s="414" t="s">
        <v>1214</v>
      </c>
      <c r="HI70" s="414" t="s">
        <v>12812</v>
      </c>
      <c r="HJ70" s="414" t="s">
        <v>12813</v>
      </c>
      <c r="HK70" s="414" t="s">
        <v>5685</v>
      </c>
      <c r="HL70" s="414" t="s">
        <v>3320</v>
      </c>
      <c r="HM70" s="414" t="s">
        <v>3320</v>
      </c>
      <c r="HN70" s="414" t="s">
        <v>3320</v>
      </c>
      <c r="HO70" s="414" t="s">
        <v>3320</v>
      </c>
      <c r="HP70" s="414" t="s">
        <v>3320</v>
      </c>
      <c r="HQ70" s="414" t="s">
        <v>3320</v>
      </c>
      <c r="HR70" s="414" t="s">
        <v>3320</v>
      </c>
      <c r="HS70" s="414" t="s">
        <v>3320</v>
      </c>
      <c r="HT70" s="414" t="s">
        <v>3320</v>
      </c>
      <c r="HU70" s="414" t="s">
        <v>3320</v>
      </c>
      <c r="HV70" s="414" t="s">
        <v>3320</v>
      </c>
      <c r="HW70" s="414" t="s">
        <v>3320</v>
      </c>
      <c r="HX70" s="414" t="s">
        <v>3320</v>
      </c>
      <c r="HY70" s="414" t="s">
        <v>3320</v>
      </c>
      <c r="HZ70" s="414" t="s">
        <v>3320</v>
      </c>
      <c r="IA70" s="414" t="s">
        <v>3320</v>
      </c>
      <c r="IB70" s="414" t="s">
        <v>3320</v>
      </c>
      <c r="IC70" s="414" t="s">
        <v>3320</v>
      </c>
      <c r="ID70" s="414" t="s">
        <v>3320</v>
      </c>
      <c r="IE70" s="414" t="s">
        <v>3320</v>
      </c>
      <c r="IF70" s="414" t="s">
        <v>3320</v>
      </c>
      <c r="IG70" s="414" t="s">
        <v>3320</v>
      </c>
      <c r="IH70" s="414" t="s">
        <v>3320</v>
      </c>
      <c r="II70" s="414" t="s">
        <v>3320</v>
      </c>
      <c r="IJ70" s="414" t="s">
        <v>3320</v>
      </c>
      <c r="IK70" s="414" t="s">
        <v>3320</v>
      </c>
      <c r="IL70" s="414" t="s">
        <v>3320</v>
      </c>
      <c r="IM70" s="414" t="s">
        <v>3320</v>
      </c>
      <c r="IN70" s="414" t="s">
        <v>3320</v>
      </c>
      <c r="IO70" s="414" t="s">
        <v>3320</v>
      </c>
      <c r="IP70" s="414" t="s">
        <v>3320</v>
      </c>
      <c r="IQ70" s="414" t="s">
        <v>3320</v>
      </c>
      <c r="IR70" s="414" t="s">
        <v>3320</v>
      </c>
      <c r="IS70" s="414" t="s">
        <v>3320</v>
      </c>
      <c r="IT70" s="414" t="s">
        <v>3320</v>
      </c>
      <c r="IU70" s="414" t="s">
        <v>3320</v>
      </c>
      <c r="IV70" s="414" t="s">
        <v>3320</v>
      </c>
      <c r="IW70" s="414" t="s">
        <v>3320</v>
      </c>
      <c r="IX70" s="414" t="s">
        <v>5773</v>
      </c>
      <c r="IY70" s="415" t="s">
        <v>5774</v>
      </c>
      <c r="IZ70" s="415" t="s">
        <v>5774</v>
      </c>
      <c r="JA70" s="414" t="s">
        <v>5775</v>
      </c>
      <c r="JB70" s="414" t="str">
        <f>IFERROR(VLOOKUP($E70,'[12]Resumen costos RNT id'!$D:$J,3,0),"")</f>
        <v/>
      </c>
      <c r="JC70" s="421" t="str">
        <f>IFERROR(VLOOKUP($E70,'[12]Resumen costos RNT id'!$D:$J,4,0),"")</f>
        <v/>
      </c>
      <c r="JD70" s="421" t="str">
        <f>IFERROR(VLOOKUP($E70,'[12]Resumen costos RNT id'!$D:$J,5,0),"")</f>
        <v/>
      </c>
      <c r="JE70" s="421" t="str">
        <f>IFERROR(VLOOKUP($E70,'[12]Resumen costos RNT id'!$D:$J,6,0),"")</f>
        <v/>
      </c>
      <c r="JF70" s="416" t="str">
        <f>IFERROR(VLOOKUP($E70,'[12]Resumen costos RNT id'!$D:$J,7,0),"")</f>
        <v/>
      </c>
      <c r="JG70" s="428" t="str">
        <f t="shared" si="38"/>
        <v/>
      </c>
      <c r="JH70" s="428" t="str">
        <f t="shared" si="39"/>
        <v/>
      </c>
      <c r="JI70" s="428" t="str">
        <f t="shared" si="39"/>
        <v/>
      </c>
      <c r="JJ70" s="428">
        <f t="shared" si="40"/>
        <v>0</v>
      </c>
      <c r="JK70" s="428">
        <f t="shared" si="41"/>
        <v>0</v>
      </c>
      <c r="JL70" s="414" t="s">
        <v>202</v>
      </c>
      <c r="JO70" s="414" t="s">
        <v>202</v>
      </c>
      <c r="JP70" s="414">
        <v>5</v>
      </c>
      <c r="JQ70" s="414">
        <f t="shared" si="28"/>
        <v>0</v>
      </c>
      <c r="JR70" s="429" t="str">
        <f>IFERROR(VLOOKUP($E70,'[13]Actualización de costos CENACE'!$A:$G,2,0),"")</f>
        <v/>
      </c>
      <c r="JS70" s="429" t="str">
        <f>IFERROR(VLOOKUP($E70,'[13]Actualización de costos CENACE'!$A:$G,3,0),"")</f>
        <v/>
      </c>
      <c r="JT70" s="429" t="str">
        <f>IFERROR(VLOOKUP($E70,'[13]Actualización de costos CENACE'!$A:$G,4,0),"")</f>
        <v/>
      </c>
      <c r="JU70" s="429" t="str">
        <f>IFERROR(VLOOKUP($E70,'[13]Actualización de costos CENACE'!$A:$G,5,0),"")</f>
        <v/>
      </c>
      <c r="JV70" s="429" t="str">
        <f>IFERROR(VLOOKUP($E70,'[13]Actualización de costos CENACE'!$A:$G,6,0),"")</f>
        <v/>
      </c>
      <c r="JW70" s="430" t="str">
        <f>IFERROR(VLOOKUP($E70,'[13]Din Costos CFE'!$J$7:$AG$150,JW$1,0),"")</f>
        <v/>
      </c>
      <c r="JX70" s="430" t="str">
        <f>IFERROR(VLOOKUP($E70,'[13]Din Costos CFE'!$J$7:$AG$150,JX$1,0),"")</f>
        <v/>
      </c>
      <c r="JY70" s="430" t="str">
        <f>IFERROR(VLOOKUP($E70,'[13]Din Costos CFE'!$J$7:$AG$150,JY$1,0),"")</f>
        <v/>
      </c>
      <c r="JZ70" s="430" t="str">
        <f>IFERROR(VLOOKUP($E70,'[13]Din Costos CFE'!$J$7:$AG$150,JZ$1,0),"")</f>
        <v/>
      </c>
      <c r="KA70" s="430" t="str">
        <f>IFERROR(VLOOKUP($E70,'[13]Din Costos CFE'!$J$7:$AG$150,KA$1,0),"")</f>
        <v/>
      </c>
      <c r="KB70" s="430" t="str">
        <f>IFERROR(VLOOKUP($E70,'[13]Din Costos CFE'!$J$7:$AG$150,KB$1,0),"")</f>
        <v/>
      </c>
      <c r="KC70" s="430" t="str">
        <f>IFERROR(VLOOKUP($E70,'[13]Din Costos CFE'!$J$7:$AG$150,KC$1,0),"")</f>
        <v/>
      </c>
      <c r="KD70" s="430" t="str">
        <f>IFERROR(VLOOKUP($E70,'[13]Din Costos CFE'!$J$7:$AG$150,KD$1,0),"")</f>
        <v/>
      </c>
      <c r="KE70" s="430" t="str">
        <f>IFERROR(VLOOKUP($E70,'[13]Din Costos CFE'!$J$7:$AG$150,KE$1,0),"")</f>
        <v/>
      </c>
      <c r="KF70" s="430" t="str">
        <f>IFERROR(VLOOKUP($E70,'[13]Din Costos CFE'!$J$7:$AG$150,KF$1,0),"")</f>
        <v/>
      </c>
      <c r="KG70" s="430" t="str">
        <f>IFERROR(VLOOKUP($E70,'[13]Din Costos CFE'!$J$7:$AG$150,KG$1,0),"")</f>
        <v/>
      </c>
      <c r="KH70" s="430" t="str">
        <f>IFERROR(VLOOKUP($E70,'[13]Din Costos CFE'!$J$7:$AG$150,KH$1,0),"")</f>
        <v/>
      </c>
      <c r="KI70" s="430" t="str">
        <f>IFERROR(VLOOKUP($E70,'[13]Din Costos CFE'!$J$7:$AG$150,KI$1,0),"")</f>
        <v/>
      </c>
      <c r="KJ70" s="430" t="str">
        <f>IFERROR(VLOOKUP($E70,'[13]Din Costos CFE'!$J$7:$AG$150,KJ$1,0),"")</f>
        <v/>
      </c>
      <c r="KK70" s="430" t="str">
        <f>IFERROR(VLOOKUP($E70,'[13]Din Costos CFE'!$J$7:$AG$150,KK$1,0),"")</f>
        <v/>
      </c>
      <c r="KL70" s="430" t="str">
        <f>IFERROR(VLOOKUP($E70,'[13]Din Costos CFE'!$J$7:$AG$150,KL$1,0),"")</f>
        <v/>
      </c>
      <c r="KM70" s="430" t="str">
        <f>IFERROR(VLOOKUP($E70,'[13]Din Costos CFE'!$J$7:$AG$150,KM$1,0),"")</f>
        <v/>
      </c>
      <c r="KN70" s="430" t="str">
        <f>IFERROR(VLOOKUP($E70,'[13]Din Costos CFE'!$J$7:$AG$150,KN$1,0),"")</f>
        <v/>
      </c>
      <c r="KO70" s="431">
        <f t="shared" si="42"/>
        <v>0</v>
      </c>
      <c r="KP70" s="431">
        <f t="shared" si="43"/>
        <v>0</v>
      </c>
      <c r="KQ70" s="431">
        <f t="shared" si="44"/>
        <v>0</v>
      </c>
      <c r="KR70" s="432" t="str">
        <f>IFERROR(VLOOKUP($E70,'[13]Din Costos CFE'!$A$6:$G$150,4,0),"")</f>
        <v/>
      </c>
      <c r="KS70" s="432" t="str">
        <f>IFERROR(VLOOKUP($E70,'[13]Din Costos CFE'!$A$6:$G$150,5,0),"")</f>
        <v/>
      </c>
      <c r="KT70" s="432" t="str">
        <f>IFERROR(VLOOKUP($E70,'[13]Din Costos CFE'!$A$6:$G$150,6,0),"")</f>
        <v/>
      </c>
      <c r="KU70" s="433" t="str">
        <f t="shared" si="45"/>
        <v/>
      </c>
      <c r="KV70" s="434" t="str">
        <f t="shared" si="46"/>
        <v/>
      </c>
      <c r="KW70" s="435" t="str">
        <f t="shared" si="47"/>
        <v/>
      </c>
      <c r="KX70" s="435"/>
      <c r="KY70" s="436" t="str">
        <f>IFERROR(VLOOKUP($E70,'[13]Detalle Costos CENACE'!$E:$IT,248,0),"")</f>
        <v/>
      </c>
      <c r="KZ70" s="414">
        <f t="shared" si="48"/>
        <v>450</v>
      </c>
      <c r="LA70" s="434" t="str">
        <f t="shared" si="49"/>
        <v/>
      </c>
      <c r="LB70" s="434" t="str">
        <f t="shared" si="50"/>
        <v/>
      </c>
      <c r="LC70" s="414">
        <f t="shared" si="51"/>
        <v>1</v>
      </c>
      <c r="LD70" s="429" t="str">
        <f>IFERROR(VLOOKUP($E70,'[13]Actualización de costos CENACE'!$A:$G,7,0),"")</f>
        <v/>
      </c>
    </row>
    <row r="71" spans="1:318" s="414" customFormat="1" ht="15" customHeight="1">
      <c r="A71" s="413" t="s">
        <v>5638</v>
      </c>
      <c r="B71" s="414">
        <v>658</v>
      </c>
      <c r="C71" s="414" t="s">
        <v>7273</v>
      </c>
      <c r="D71" s="414" t="s">
        <v>7274</v>
      </c>
      <c r="E71" s="414">
        <v>658</v>
      </c>
      <c r="F71" s="414">
        <v>54</v>
      </c>
      <c r="G71" s="414" t="s">
        <v>7275</v>
      </c>
      <c r="H71" s="414" t="s">
        <v>331</v>
      </c>
      <c r="I71" s="415">
        <v>1</v>
      </c>
      <c r="J71" s="415"/>
      <c r="K71" s="415" t="str">
        <f t="shared" si="27"/>
        <v>Sí</v>
      </c>
      <c r="L71" s="415"/>
      <c r="M71" s="415">
        <f t="shared" si="29"/>
        <v>1</v>
      </c>
      <c r="N71" s="415"/>
      <c r="O71" s="415"/>
      <c r="P71" s="415"/>
      <c r="Q71" s="415">
        <v>1</v>
      </c>
      <c r="R71" s="415" t="str">
        <f t="shared" si="33"/>
        <v>Sí</v>
      </c>
      <c r="S71" s="415"/>
      <c r="T71" s="415"/>
      <c r="U71" s="415"/>
      <c r="V71" s="414" t="s">
        <v>1843</v>
      </c>
      <c r="W71" s="414" t="s">
        <v>5643</v>
      </c>
      <c r="X71" s="414">
        <f t="shared" si="32"/>
        <v>1</v>
      </c>
      <c r="Y71" s="414">
        <f t="shared" si="34"/>
        <v>75</v>
      </c>
      <c r="Z71" s="416" t="str">
        <f t="shared" si="35"/>
        <v/>
      </c>
      <c r="AA71" s="416">
        <f t="shared" si="36"/>
        <v>0</v>
      </c>
      <c r="AB71" s="417">
        <f t="shared" si="37"/>
        <v>0</v>
      </c>
      <c r="AC71" s="414" t="s">
        <v>326</v>
      </c>
      <c r="AD71" s="414" t="s">
        <v>7276</v>
      </c>
      <c r="AE71" s="414" t="e">
        <f>+VLOOKUP($D71,'[12]Ramón Países '!$A:$E,4,0)</f>
        <v>#N/A</v>
      </c>
      <c r="AF71" s="414" t="s">
        <v>5646</v>
      </c>
      <c r="AG71" s="414" t="e">
        <f>+VLOOKUP($D71,'[12]Ramón Países '!$A:$E,5,0)</f>
        <v>#N/A</v>
      </c>
      <c r="AH71" s="414" t="s">
        <v>326</v>
      </c>
      <c r="AI71" s="414" t="s">
        <v>331</v>
      </c>
      <c r="AJ71" s="414" t="s">
        <v>7277</v>
      </c>
      <c r="AK71" s="414" t="s">
        <v>7278</v>
      </c>
      <c r="AL71" s="414" t="s">
        <v>7279</v>
      </c>
      <c r="AM71" s="414" t="s">
        <v>7280</v>
      </c>
      <c r="AN71" s="414" t="s">
        <v>331</v>
      </c>
      <c r="AO71" s="414" t="s">
        <v>7281</v>
      </c>
      <c r="AP71" s="414" t="s">
        <v>5698</v>
      </c>
      <c r="AQ71" s="414" t="s">
        <v>7282</v>
      </c>
      <c r="AR71" s="414" t="s">
        <v>7283</v>
      </c>
      <c r="AS71" s="414" t="s">
        <v>7284</v>
      </c>
      <c r="AT71" s="414" t="s">
        <v>733</v>
      </c>
      <c r="AU71" s="414" t="s">
        <v>733</v>
      </c>
      <c r="AV71" s="414" t="s">
        <v>733</v>
      </c>
      <c r="AW71" s="414" t="s">
        <v>3320</v>
      </c>
      <c r="AX71" s="414" t="s">
        <v>7285</v>
      </c>
      <c r="AY71" s="414" t="s">
        <v>733</v>
      </c>
      <c r="AZ71" s="414" t="s">
        <v>7286</v>
      </c>
      <c r="BA71" s="414" t="s">
        <v>7287</v>
      </c>
      <c r="BB71" s="414" t="s">
        <v>7288</v>
      </c>
      <c r="BC71" s="414" t="s">
        <v>7289</v>
      </c>
      <c r="BD71" s="414" t="s">
        <v>7290</v>
      </c>
      <c r="BE71" s="414" t="s">
        <v>7291</v>
      </c>
      <c r="BF71" s="415" t="s">
        <v>1214</v>
      </c>
      <c r="BG71" s="414" t="s">
        <v>3320</v>
      </c>
      <c r="BI71" s="414" t="s">
        <v>5747</v>
      </c>
      <c r="BJ71" s="414" t="s">
        <v>5747</v>
      </c>
      <c r="BK71" s="414" t="s">
        <v>7146</v>
      </c>
      <c r="BL71" s="414" t="s">
        <v>7292</v>
      </c>
      <c r="BM71" s="415">
        <v>115</v>
      </c>
      <c r="BN71" s="414" t="s">
        <v>5665</v>
      </c>
      <c r="BO71" s="418" t="s">
        <v>12707</v>
      </c>
      <c r="BP71" s="414">
        <v>30</v>
      </c>
      <c r="BQ71" s="414">
        <v>2028</v>
      </c>
      <c r="BR71" s="414">
        <v>75</v>
      </c>
      <c r="BS71" s="415">
        <v>75</v>
      </c>
      <c r="BT71" s="414" t="s">
        <v>5666</v>
      </c>
      <c r="BU71" s="414">
        <v>28</v>
      </c>
      <c r="BV71" s="415">
        <v>197.73</v>
      </c>
      <c r="BW71" s="419">
        <v>0.30095890410958903</v>
      </c>
      <c r="BX71" s="420" t="s">
        <v>910</v>
      </c>
      <c r="BY71" s="414" t="s">
        <v>733</v>
      </c>
      <c r="BZ71" s="414" t="s">
        <v>910</v>
      </c>
      <c r="CA71" s="414">
        <v>25.08</v>
      </c>
      <c r="CB71" s="414" t="s">
        <v>1214</v>
      </c>
      <c r="CC71" s="414">
        <v>610</v>
      </c>
      <c r="CD71" s="414" t="s">
        <v>5667</v>
      </c>
      <c r="CE71" s="414" t="s">
        <v>5668</v>
      </c>
      <c r="CF71" s="414" t="s">
        <v>3320</v>
      </c>
      <c r="CG71" s="414" t="s">
        <v>733</v>
      </c>
      <c r="CH71" s="414" t="s">
        <v>733</v>
      </c>
      <c r="CI71" s="414">
        <v>2197</v>
      </c>
      <c r="CJ71" s="414">
        <v>2065</v>
      </c>
      <c r="CK71" s="414" t="s">
        <v>7293</v>
      </c>
      <c r="CL71" s="414">
        <v>365</v>
      </c>
      <c r="CM71" s="414">
        <v>30</v>
      </c>
      <c r="CN71" s="414">
        <v>98</v>
      </c>
      <c r="CO71" s="414">
        <v>25</v>
      </c>
      <c r="CP71" s="414" t="s">
        <v>12814</v>
      </c>
      <c r="CQ71" s="414">
        <f t="shared" si="52"/>
        <v>2026</v>
      </c>
      <c r="CR71" s="414">
        <v>1.5</v>
      </c>
      <c r="CS71" s="414">
        <v>8</v>
      </c>
      <c r="CT71" s="414" t="s">
        <v>7294</v>
      </c>
      <c r="CU71" s="414">
        <v>56281280</v>
      </c>
      <c r="CV71" s="414" t="s">
        <v>3320</v>
      </c>
      <c r="CW71" s="414" t="s">
        <v>3320</v>
      </c>
      <c r="CX71" s="414" t="s">
        <v>3320</v>
      </c>
      <c r="CY71" s="414" t="s">
        <v>3320</v>
      </c>
      <c r="CZ71" s="414" t="s">
        <v>3320</v>
      </c>
      <c r="DA71" s="414" t="s">
        <v>3320</v>
      </c>
      <c r="DB71" s="414" t="s">
        <v>3320</v>
      </c>
      <c r="DC71" s="414" t="s">
        <v>3320</v>
      </c>
      <c r="DD71" s="414" t="s">
        <v>3320</v>
      </c>
      <c r="DE71" s="414" t="s">
        <v>3320</v>
      </c>
      <c r="DG71" s="414" t="s">
        <v>3320</v>
      </c>
      <c r="DH71" s="414" t="s">
        <v>3320</v>
      </c>
      <c r="DI71" s="414" t="s">
        <v>3320</v>
      </c>
      <c r="DJ71" s="414" t="s">
        <v>3320</v>
      </c>
      <c r="DK71" s="414" t="s">
        <v>3320</v>
      </c>
      <c r="DL71" s="414" t="s">
        <v>3320</v>
      </c>
      <c r="DM71" s="414" t="e">
        <f t="shared" si="53"/>
        <v>#VALUE!</v>
      </c>
      <c r="DN71" s="414" t="s">
        <v>3320</v>
      </c>
      <c r="DO71" s="414" t="s">
        <v>3320</v>
      </c>
      <c r="DP71" s="414" t="s">
        <v>3320</v>
      </c>
      <c r="DR71" s="414" t="s">
        <v>3320</v>
      </c>
      <c r="DS71" s="414" t="s">
        <v>3320</v>
      </c>
      <c r="DT71" s="414" t="s">
        <v>3320</v>
      </c>
      <c r="DU71" s="414" t="s">
        <v>3320</v>
      </c>
      <c r="DV71" s="414" t="s">
        <v>3320</v>
      </c>
      <c r="DW71" s="414" t="s">
        <v>3320</v>
      </c>
      <c r="DX71" s="414" t="s">
        <v>3320</v>
      </c>
      <c r="DY71" s="414" t="s">
        <v>3320</v>
      </c>
      <c r="DZ71" s="414" t="s">
        <v>3320</v>
      </c>
      <c r="EA71" s="414" t="s">
        <v>3320</v>
      </c>
      <c r="EB71" s="414" t="s">
        <v>3320</v>
      </c>
      <c r="EC71" s="414" t="s">
        <v>3320</v>
      </c>
      <c r="ED71" s="414" t="s">
        <v>3320</v>
      </c>
      <c r="EE71" s="414" t="s">
        <v>3320</v>
      </c>
      <c r="EF71" s="414" t="s">
        <v>3320</v>
      </c>
      <c r="EG71" s="414" t="s">
        <v>3320</v>
      </c>
      <c r="EH71" s="414" t="s">
        <v>3320</v>
      </c>
      <c r="EI71" s="414" t="s">
        <v>3320</v>
      </c>
      <c r="EJ71" s="414" t="s">
        <v>3320</v>
      </c>
      <c r="EK71" s="414" t="s">
        <v>3320</v>
      </c>
      <c r="EL71" s="414" t="s">
        <v>3320</v>
      </c>
      <c r="EM71" s="414" t="s">
        <v>3320</v>
      </c>
      <c r="EN71" s="414" t="s">
        <v>3320</v>
      </c>
      <c r="EO71" s="414" t="s">
        <v>3320</v>
      </c>
      <c r="EP71" s="414" t="s">
        <v>3320</v>
      </c>
      <c r="EQ71" s="414" t="s">
        <v>3320</v>
      </c>
      <c r="ER71" s="414" t="s">
        <v>3320</v>
      </c>
      <c r="ES71" s="414" t="s">
        <v>3320</v>
      </c>
      <c r="ET71" s="414" t="s">
        <v>3320</v>
      </c>
      <c r="EU71" s="414" t="s">
        <v>3320</v>
      </c>
      <c r="EV71" s="414" t="s">
        <v>3320</v>
      </c>
      <c r="EW71" s="414" t="s">
        <v>3320</v>
      </c>
      <c r="EX71" s="414" t="s">
        <v>3320</v>
      </c>
      <c r="EY71" s="414" t="s">
        <v>3320</v>
      </c>
      <c r="EZ71" s="414" t="s">
        <v>3320</v>
      </c>
      <c r="FA71" s="414" t="s">
        <v>3320</v>
      </c>
      <c r="FB71" s="414" t="s">
        <v>3320</v>
      </c>
      <c r="FC71" s="414" t="s">
        <v>3320</v>
      </c>
      <c r="FD71" s="414" t="s">
        <v>3320</v>
      </c>
      <c r="FE71" s="414" t="s">
        <v>3320</v>
      </c>
      <c r="FF71" s="414" t="s">
        <v>3320</v>
      </c>
      <c r="FG71" s="414" t="s">
        <v>3320</v>
      </c>
      <c r="FH71" s="414" t="s">
        <v>3320</v>
      </c>
      <c r="FI71" s="414" t="s">
        <v>3320</v>
      </c>
      <c r="FJ71" s="414" t="s">
        <v>3320</v>
      </c>
      <c r="FK71" s="414" t="s">
        <v>3320</v>
      </c>
      <c r="FL71" s="414" t="s">
        <v>3320</v>
      </c>
      <c r="FM71" s="414" t="s">
        <v>3320</v>
      </c>
      <c r="FN71" s="414" t="s">
        <v>3320</v>
      </c>
      <c r="FO71" s="421">
        <v>80097470</v>
      </c>
      <c r="FP71" s="421">
        <f t="shared" si="31"/>
        <v>80.097470000000001</v>
      </c>
      <c r="FQ71" s="414" t="s">
        <v>733</v>
      </c>
      <c r="FR71" s="414" t="s">
        <v>733</v>
      </c>
      <c r="FS71" s="414" t="s">
        <v>733</v>
      </c>
      <c r="FT71" s="414" t="s">
        <v>733</v>
      </c>
      <c r="FU71" s="414" t="s">
        <v>1846</v>
      </c>
      <c r="FV71" s="414" t="s">
        <v>7295</v>
      </c>
      <c r="FW71" s="414" t="s">
        <v>7296</v>
      </c>
      <c r="FX71" s="422" t="s">
        <v>7292</v>
      </c>
      <c r="FY71" s="423">
        <v>115</v>
      </c>
      <c r="FZ71" s="414" t="s">
        <v>7297</v>
      </c>
      <c r="GA71" s="421">
        <v>80097470</v>
      </c>
      <c r="GB71" s="421">
        <v>16121160</v>
      </c>
      <c r="GC71" s="421">
        <v>1506055</v>
      </c>
      <c r="GD71" s="421">
        <v>707312</v>
      </c>
      <c r="GE71" s="414" t="s">
        <v>7298</v>
      </c>
      <c r="GF71" s="414" t="s">
        <v>733</v>
      </c>
      <c r="GG71" s="414" t="s">
        <v>733</v>
      </c>
      <c r="GH71" s="414" t="s">
        <v>7299</v>
      </c>
      <c r="GI71" s="414" t="s">
        <v>1214</v>
      </c>
      <c r="GJ71" s="414" t="s">
        <v>1214</v>
      </c>
      <c r="GK71" s="414" t="s">
        <v>1214</v>
      </c>
      <c r="GL71" s="414" t="s">
        <v>733</v>
      </c>
      <c r="GM71" s="414" t="s">
        <v>1214</v>
      </c>
      <c r="GN71" s="424" t="s">
        <v>5676</v>
      </c>
      <c r="GO71" s="414" t="s">
        <v>3320</v>
      </c>
      <c r="GP71" s="414" t="s">
        <v>733</v>
      </c>
      <c r="GQ71" s="414" t="s">
        <v>5721</v>
      </c>
      <c r="GR71" s="414" t="s">
        <v>733</v>
      </c>
      <c r="GS71" s="414" t="s">
        <v>5679</v>
      </c>
      <c r="GT71" s="414" t="s">
        <v>3320</v>
      </c>
      <c r="GU71" s="414" t="s">
        <v>3320</v>
      </c>
      <c r="GV71" s="414">
        <v>2</v>
      </c>
      <c r="GW71" s="414" t="s">
        <v>733</v>
      </c>
      <c r="GX71" s="414" t="s">
        <v>5679</v>
      </c>
      <c r="GY71" s="414" t="s">
        <v>7300</v>
      </c>
      <c r="GZ71" s="414" t="s">
        <v>733</v>
      </c>
      <c r="HA71" s="414" t="s">
        <v>3320</v>
      </c>
      <c r="HB71" s="414" t="s">
        <v>7301</v>
      </c>
      <c r="HC71" s="414" t="s">
        <v>7302</v>
      </c>
      <c r="HD71" s="414" t="s">
        <v>5683</v>
      </c>
      <c r="HE71" s="414" t="s">
        <v>5952</v>
      </c>
      <c r="HF71" s="414" t="s">
        <v>5684</v>
      </c>
      <c r="HG71" s="414" t="s">
        <v>5759</v>
      </c>
      <c r="HH71" s="414" t="s">
        <v>1214</v>
      </c>
      <c r="HI71" s="414" t="s">
        <v>12815</v>
      </c>
      <c r="HJ71" s="414" t="s">
        <v>12816</v>
      </c>
      <c r="HK71" s="414" t="s">
        <v>5685</v>
      </c>
      <c r="HL71" s="414" t="s">
        <v>3320</v>
      </c>
      <c r="HM71" s="414" t="s">
        <v>3320</v>
      </c>
      <c r="HN71" s="414" t="s">
        <v>3320</v>
      </c>
      <c r="HO71" s="414" t="s">
        <v>3320</v>
      </c>
      <c r="HP71" s="414" t="s">
        <v>3320</v>
      </c>
      <c r="HQ71" s="414" t="s">
        <v>3320</v>
      </c>
      <c r="HR71" s="414" t="s">
        <v>3320</v>
      </c>
      <c r="HS71" s="414" t="s">
        <v>3320</v>
      </c>
      <c r="HT71" s="414" t="s">
        <v>3320</v>
      </c>
      <c r="HU71" s="414" t="s">
        <v>3320</v>
      </c>
      <c r="HV71" s="414" t="s">
        <v>3320</v>
      </c>
      <c r="HW71" s="414" t="s">
        <v>3320</v>
      </c>
      <c r="HX71" s="414" t="s">
        <v>3320</v>
      </c>
      <c r="HY71" s="414" t="s">
        <v>3320</v>
      </c>
      <c r="HZ71" s="414" t="s">
        <v>3320</v>
      </c>
      <c r="IA71" s="414" t="s">
        <v>3320</v>
      </c>
      <c r="IB71" s="414" t="s">
        <v>3320</v>
      </c>
      <c r="IC71" s="414" t="s">
        <v>3320</v>
      </c>
      <c r="ID71" s="414" t="s">
        <v>3320</v>
      </c>
      <c r="IE71" s="414" t="s">
        <v>3320</v>
      </c>
      <c r="IF71" s="414" t="s">
        <v>3320</v>
      </c>
      <c r="IG71" s="414" t="s">
        <v>3320</v>
      </c>
      <c r="IH71" s="414" t="s">
        <v>3320</v>
      </c>
      <c r="II71" s="414" t="s">
        <v>3320</v>
      </c>
      <c r="IJ71" s="414" t="s">
        <v>3320</v>
      </c>
      <c r="IK71" s="414" t="s">
        <v>3320</v>
      </c>
      <c r="IL71" s="414" t="s">
        <v>3320</v>
      </c>
      <c r="IM71" s="414" t="s">
        <v>3320</v>
      </c>
      <c r="IN71" s="414" t="s">
        <v>3320</v>
      </c>
      <c r="IO71" s="414" t="s">
        <v>3320</v>
      </c>
      <c r="IP71" s="414" t="s">
        <v>3320</v>
      </c>
      <c r="IQ71" s="414" t="s">
        <v>3320</v>
      </c>
      <c r="IR71" s="414" t="s">
        <v>3320</v>
      </c>
      <c r="IS71" s="414" t="s">
        <v>3320</v>
      </c>
      <c r="IT71" s="414" t="s">
        <v>3320</v>
      </c>
      <c r="IU71" s="414" t="s">
        <v>3320</v>
      </c>
      <c r="IV71" s="414" t="s">
        <v>3320</v>
      </c>
      <c r="IW71" s="414" t="s">
        <v>3320</v>
      </c>
      <c r="IX71" s="437" t="s">
        <v>85</v>
      </c>
      <c r="IY71" s="452">
        <v>46051</v>
      </c>
      <c r="IZ71" s="437" t="s">
        <v>910</v>
      </c>
      <c r="JA71" s="437" t="s">
        <v>5810</v>
      </c>
      <c r="JB71" s="414" t="str">
        <f>IFERROR(VLOOKUP($E71,'[12]Resumen costos RNT id'!$D:$J,3,0),"")</f>
        <v/>
      </c>
      <c r="JC71" s="421" t="str">
        <f>IFERROR(VLOOKUP($E71,'[12]Resumen costos RNT id'!$D:$J,4,0),"")</f>
        <v/>
      </c>
      <c r="JD71" s="421" t="str">
        <f>IFERROR(VLOOKUP($E71,'[12]Resumen costos RNT id'!$D:$J,5,0),"")</f>
        <v/>
      </c>
      <c r="JE71" s="421" t="str">
        <f>IFERROR(VLOOKUP($E71,'[12]Resumen costos RNT id'!$D:$J,6,0),"")</f>
        <v/>
      </c>
      <c r="JF71" s="416" t="str">
        <f>IFERROR(VLOOKUP($E71,'[12]Resumen costos RNT id'!$D:$J,7,0),"")</f>
        <v/>
      </c>
      <c r="JG71" s="428" t="str">
        <f t="shared" si="38"/>
        <v/>
      </c>
      <c r="JH71" s="428" t="str">
        <f t="shared" si="39"/>
        <v/>
      </c>
      <c r="JI71" s="428" t="str">
        <f t="shared" si="39"/>
        <v/>
      </c>
      <c r="JJ71" s="428">
        <f t="shared" si="40"/>
        <v>0</v>
      </c>
      <c r="JK71" s="428">
        <f t="shared" si="41"/>
        <v>0</v>
      </c>
      <c r="JL71" s="414" t="s">
        <v>202</v>
      </c>
      <c r="JO71" s="414" t="s">
        <v>202</v>
      </c>
      <c r="JP71" s="414">
        <v>5</v>
      </c>
      <c r="JQ71" s="414">
        <f t="shared" si="28"/>
        <v>0</v>
      </c>
      <c r="JR71" s="429" t="str">
        <f>IFERROR(VLOOKUP($E71,'[13]Actualización de costos CENACE'!$A:$G,2,0),"")</f>
        <v/>
      </c>
      <c r="JS71" s="429" t="str">
        <f>IFERROR(VLOOKUP($E71,'[13]Actualización de costos CENACE'!$A:$G,3,0),"")</f>
        <v/>
      </c>
      <c r="JT71" s="429" t="str">
        <f>IFERROR(VLOOKUP($E71,'[13]Actualización de costos CENACE'!$A:$G,4,0),"")</f>
        <v/>
      </c>
      <c r="JU71" s="429" t="str">
        <f>IFERROR(VLOOKUP($E71,'[13]Actualización de costos CENACE'!$A:$G,5,0),"")</f>
        <v/>
      </c>
      <c r="JV71" s="429" t="str">
        <f>IFERROR(VLOOKUP($E71,'[13]Actualización de costos CENACE'!$A:$G,6,0),"")</f>
        <v/>
      </c>
      <c r="JW71" s="430" t="str">
        <f>IFERROR(VLOOKUP($E71,'[13]Din Costos CFE'!$J$7:$AG$150,JW$1,0),"")</f>
        <v/>
      </c>
      <c r="JX71" s="430" t="str">
        <f>IFERROR(VLOOKUP($E71,'[13]Din Costos CFE'!$J$7:$AG$150,JX$1,0),"")</f>
        <v/>
      </c>
      <c r="JY71" s="430" t="str">
        <f>IFERROR(VLOOKUP($E71,'[13]Din Costos CFE'!$J$7:$AG$150,JY$1,0),"")</f>
        <v/>
      </c>
      <c r="JZ71" s="430" t="str">
        <f>IFERROR(VLOOKUP($E71,'[13]Din Costos CFE'!$J$7:$AG$150,JZ$1,0),"")</f>
        <v/>
      </c>
      <c r="KA71" s="430" t="str">
        <f>IFERROR(VLOOKUP($E71,'[13]Din Costos CFE'!$J$7:$AG$150,KA$1,0),"")</f>
        <v/>
      </c>
      <c r="KB71" s="430" t="str">
        <f>IFERROR(VLOOKUP($E71,'[13]Din Costos CFE'!$J$7:$AG$150,KB$1,0),"")</f>
        <v/>
      </c>
      <c r="KC71" s="430" t="str">
        <f>IFERROR(VLOOKUP($E71,'[13]Din Costos CFE'!$J$7:$AG$150,KC$1,0),"")</f>
        <v/>
      </c>
      <c r="KD71" s="430" t="str">
        <f>IFERROR(VLOOKUP($E71,'[13]Din Costos CFE'!$J$7:$AG$150,KD$1,0),"")</f>
        <v/>
      </c>
      <c r="KE71" s="430" t="str">
        <f>IFERROR(VLOOKUP($E71,'[13]Din Costos CFE'!$J$7:$AG$150,KE$1,0),"")</f>
        <v/>
      </c>
      <c r="KF71" s="430" t="str">
        <f>IFERROR(VLOOKUP($E71,'[13]Din Costos CFE'!$J$7:$AG$150,KF$1,0),"")</f>
        <v/>
      </c>
      <c r="KG71" s="430" t="str">
        <f>IFERROR(VLOOKUP($E71,'[13]Din Costos CFE'!$J$7:$AG$150,KG$1,0),"")</f>
        <v/>
      </c>
      <c r="KH71" s="430" t="str">
        <f>IFERROR(VLOOKUP($E71,'[13]Din Costos CFE'!$J$7:$AG$150,KH$1,0),"")</f>
        <v/>
      </c>
      <c r="KI71" s="430" t="str">
        <f>IFERROR(VLOOKUP($E71,'[13]Din Costos CFE'!$J$7:$AG$150,KI$1,0),"")</f>
        <v/>
      </c>
      <c r="KJ71" s="430" t="str">
        <f>IFERROR(VLOOKUP($E71,'[13]Din Costos CFE'!$J$7:$AG$150,KJ$1,0),"")</f>
        <v/>
      </c>
      <c r="KK71" s="430" t="str">
        <f>IFERROR(VLOOKUP($E71,'[13]Din Costos CFE'!$J$7:$AG$150,KK$1,0),"")</f>
        <v/>
      </c>
      <c r="KL71" s="430" t="str">
        <f>IFERROR(VLOOKUP($E71,'[13]Din Costos CFE'!$J$7:$AG$150,KL$1,0),"")</f>
        <v/>
      </c>
      <c r="KM71" s="430" t="str">
        <f>IFERROR(VLOOKUP($E71,'[13]Din Costos CFE'!$J$7:$AG$150,KM$1,0),"")</f>
        <v/>
      </c>
      <c r="KN71" s="430" t="str">
        <f>IFERROR(VLOOKUP($E71,'[13]Din Costos CFE'!$J$7:$AG$150,KN$1,0),"")</f>
        <v/>
      </c>
      <c r="KO71" s="431">
        <f t="shared" si="42"/>
        <v>0</v>
      </c>
      <c r="KP71" s="431">
        <f t="shared" si="43"/>
        <v>0</v>
      </c>
      <c r="KQ71" s="431">
        <f t="shared" si="44"/>
        <v>0</v>
      </c>
      <c r="KR71" s="432" t="str">
        <f>IFERROR(VLOOKUP($E71,'[13]Din Costos CFE'!$A$6:$G$150,4,0),"")</f>
        <v/>
      </c>
      <c r="KS71" s="432" t="str">
        <f>IFERROR(VLOOKUP($E71,'[13]Din Costos CFE'!$A$6:$G$150,5,0),"")</f>
        <v/>
      </c>
      <c r="KT71" s="432" t="str">
        <f>IFERROR(VLOOKUP($E71,'[13]Din Costos CFE'!$A$6:$G$150,6,0),"")</f>
        <v/>
      </c>
      <c r="KU71" s="433" t="str">
        <f t="shared" si="45"/>
        <v/>
      </c>
      <c r="KV71" s="434" t="str">
        <f t="shared" si="46"/>
        <v/>
      </c>
      <c r="KW71" s="435" t="str">
        <f t="shared" si="47"/>
        <v/>
      </c>
      <c r="KX71" s="435"/>
      <c r="KY71" s="436" t="str">
        <f>IFERROR(VLOOKUP($E71,'[13]Detalle Costos CENACE'!$E:$IT,248,0),"")</f>
        <v/>
      </c>
      <c r="KZ71" s="414">
        <f t="shared" si="48"/>
        <v>75</v>
      </c>
      <c r="LA71" s="434" t="str">
        <f t="shared" si="49"/>
        <v/>
      </c>
      <c r="LB71" s="434" t="str">
        <f t="shared" si="50"/>
        <v/>
      </c>
      <c r="LC71" s="414">
        <f t="shared" si="51"/>
        <v>1</v>
      </c>
      <c r="LD71" s="429" t="str">
        <f>IFERROR(VLOOKUP($E71,'[13]Actualización de costos CENACE'!$A:$G,7,0),"")</f>
        <v/>
      </c>
    </row>
    <row r="72" spans="1:318" s="414" customFormat="1" ht="15" customHeight="1">
      <c r="A72" s="413" t="s">
        <v>5638</v>
      </c>
      <c r="B72" s="414">
        <v>875</v>
      </c>
      <c r="C72" s="414" t="s">
        <v>7303</v>
      </c>
      <c r="D72" s="414" t="s">
        <v>7304</v>
      </c>
      <c r="E72" s="414">
        <v>875</v>
      </c>
      <c r="F72" s="414">
        <v>85</v>
      </c>
      <c r="G72" s="414" t="s">
        <v>7305</v>
      </c>
      <c r="H72" s="414" t="s">
        <v>7306</v>
      </c>
      <c r="I72" s="415" t="s">
        <v>5782</v>
      </c>
      <c r="J72" s="415">
        <v>1</v>
      </c>
      <c r="K72" s="415" t="str">
        <f t="shared" si="27"/>
        <v>Sí</v>
      </c>
      <c r="L72" s="415"/>
      <c r="M72" s="415" t="str">
        <f t="shared" si="29"/>
        <v>3a</v>
      </c>
      <c r="N72" s="415"/>
      <c r="O72" s="415"/>
      <c r="P72" s="415"/>
      <c r="Q72" s="415">
        <v>1</v>
      </c>
      <c r="R72" s="415" t="str">
        <f t="shared" si="33"/>
        <v>Sí</v>
      </c>
      <c r="S72" s="415"/>
      <c r="T72" s="415"/>
      <c r="U72" s="415"/>
      <c r="V72" s="414" t="s">
        <v>7307</v>
      </c>
      <c r="W72" s="414" t="s">
        <v>5643</v>
      </c>
      <c r="X72" s="414">
        <f t="shared" si="32"/>
        <v>1</v>
      </c>
      <c r="Y72" s="414">
        <f t="shared" si="34"/>
        <v>150</v>
      </c>
      <c r="Z72" s="416" t="str">
        <f t="shared" si="35"/>
        <v/>
      </c>
      <c r="AA72" s="416">
        <f t="shared" si="36"/>
        <v>0</v>
      </c>
      <c r="AB72" s="417">
        <f t="shared" si="37"/>
        <v>0</v>
      </c>
      <c r="AC72" s="414" t="s">
        <v>7308</v>
      </c>
      <c r="AD72" s="414" t="s">
        <v>7309</v>
      </c>
      <c r="AE72" s="414" t="e">
        <f>+VLOOKUP($D72,'[12]Ramón Países '!$A:$E,4,0)</f>
        <v>#N/A</v>
      </c>
      <c r="AF72" s="414" t="s">
        <v>5646</v>
      </c>
      <c r="AG72" s="414" t="e">
        <f>+VLOOKUP($D72,'[12]Ramón Países '!$A:$E,5,0)</f>
        <v>#N/A</v>
      </c>
      <c r="AH72" s="414" t="s">
        <v>7308</v>
      </c>
      <c r="AI72" s="414" t="s">
        <v>7310</v>
      </c>
      <c r="AJ72" s="414" t="s">
        <v>5698</v>
      </c>
      <c r="AK72" s="414" t="s">
        <v>5698</v>
      </c>
      <c r="AL72" s="414" t="s">
        <v>7311</v>
      </c>
      <c r="AM72" s="414" t="s">
        <v>7312</v>
      </c>
      <c r="AN72" s="414" t="s">
        <v>3320</v>
      </c>
      <c r="AO72" s="414" t="s">
        <v>7313</v>
      </c>
      <c r="AP72" s="414" t="s">
        <v>5698</v>
      </c>
      <c r="AQ72" s="414" t="s">
        <v>7314</v>
      </c>
      <c r="AR72" s="414" t="s">
        <v>7315</v>
      </c>
      <c r="AS72" s="414" t="s">
        <v>7316</v>
      </c>
      <c r="AT72" s="414" t="s">
        <v>733</v>
      </c>
      <c r="AU72" s="414" t="s">
        <v>733</v>
      </c>
      <c r="AV72" s="414" t="s">
        <v>733</v>
      </c>
      <c r="AW72" s="414" t="s">
        <v>3320</v>
      </c>
      <c r="AX72" s="414" t="s">
        <v>7317</v>
      </c>
      <c r="AY72" s="414" t="s">
        <v>733</v>
      </c>
      <c r="AZ72" s="414" t="s">
        <v>7318</v>
      </c>
      <c r="BA72" s="414" t="s">
        <v>7319</v>
      </c>
      <c r="BB72" s="414" t="s">
        <v>7320</v>
      </c>
      <c r="BC72" s="414" t="s">
        <v>7321</v>
      </c>
      <c r="BD72" s="414" t="s">
        <v>7322</v>
      </c>
      <c r="BE72" s="414" t="s">
        <v>7323</v>
      </c>
      <c r="BF72" s="415" t="s">
        <v>1214</v>
      </c>
      <c r="BG72" s="414" t="s">
        <v>3320</v>
      </c>
      <c r="BI72" s="414" t="s">
        <v>5663</v>
      </c>
      <c r="BJ72" s="414" t="s">
        <v>5663</v>
      </c>
      <c r="BK72" s="414" t="s">
        <v>3569</v>
      </c>
      <c r="BL72" s="414" t="s">
        <v>7324</v>
      </c>
      <c r="BM72" s="415">
        <v>115</v>
      </c>
      <c r="BN72" s="414" t="s">
        <v>5712</v>
      </c>
      <c r="BO72" s="418" t="s">
        <v>12617</v>
      </c>
      <c r="BP72" s="414">
        <v>25</v>
      </c>
      <c r="BQ72" s="414">
        <v>2028</v>
      </c>
      <c r="BR72" s="414">
        <v>150</v>
      </c>
      <c r="BS72" s="415">
        <v>150</v>
      </c>
      <c r="BT72" s="414" t="s">
        <v>5666</v>
      </c>
      <c r="BU72" s="414">
        <v>303912</v>
      </c>
      <c r="BV72" s="415">
        <v>406618</v>
      </c>
      <c r="BW72" s="419">
        <v>0.30945053272450534</v>
      </c>
      <c r="BX72" s="420" t="s">
        <v>910</v>
      </c>
      <c r="BY72" s="414" t="s">
        <v>733</v>
      </c>
      <c r="CA72" s="414">
        <v>24.05</v>
      </c>
      <c r="CB72" s="414" t="s">
        <v>733</v>
      </c>
      <c r="CC72" s="414">
        <v>635</v>
      </c>
      <c r="CD72" s="414" t="s">
        <v>5713</v>
      </c>
      <c r="CE72" s="414" t="s">
        <v>5668</v>
      </c>
      <c r="CF72" s="414" t="s">
        <v>3320</v>
      </c>
      <c r="CG72" s="414" t="s">
        <v>733</v>
      </c>
      <c r="CH72" s="414" t="s">
        <v>733</v>
      </c>
      <c r="CI72" s="414">
        <v>2107</v>
      </c>
      <c r="CJ72" s="414">
        <v>1960</v>
      </c>
      <c r="CK72" s="414" t="s">
        <v>5714</v>
      </c>
      <c r="CL72" s="414">
        <v>365</v>
      </c>
      <c r="CM72" s="414">
        <v>85</v>
      </c>
      <c r="CN72" s="414">
        <v>98</v>
      </c>
      <c r="CO72" s="414">
        <v>25</v>
      </c>
      <c r="CP72" s="414" t="s">
        <v>12723</v>
      </c>
      <c r="CQ72" s="414">
        <f t="shared" si="52"/>
        <v>2026</v>
      </c>
      <c r="CR72" s="414">
        <v>0.5</v>
      </c>
      <c r="CS72" s="414">
        <v>15</v>
      </c>
      <c r="CT72" s="414" t="s">
        <v>7325</v>
      </c>
      <c r="CU72" s="414">
        <v>132000000</v>
      </c>
      <c r="CV72" s="414" t="s">
        <v>3320</v>
      </c>
      <c r="CW72" s="414" t="s">
        <v>3320</v>
      </c>
      <c r="CX72" s="414" t="s">
        <v>3320</v>
      </c>
      <c r="CY72" s="414" t="s">
        <v>3320</v>
      </c>
      <c r="CZ72" s="414" t="s">
        <v>3320</v>
      </c>
      <c r="DA72" s="414" t="s">
        <v>3320</v>
      </c>
      <c r="DB72" s="414" t="s">
        <v>3320</v>
      </c>
      <c r="DC72" s="414" t="s">
        <v>3320</v>
      </c>
      <c r="DD72" s="414" t="s">
        <v>3320</v>
      </c>
      <c r="DE72" s="414" t="s">
        <v>3320</v>
      </c>
      <c r="DG72" s="414" t="s">
        <v>3320</v>
      </c>
      <c r="DH72" s="414" t="s">
        <v>3320</v>
      </c>
      <c r="DI72" s="414" t="s">
        <v>3320</v>
      </c>
      <c r="DJ72" s="414" t="s">
        <v>3320</v>
      </c>
      <c r="DK72" s="414" t="s">
        <v>3320</v>
      </c>
      <c r="DL72" s="414" t="s">
        <v>3320</v>
      </c>
      <c r="DM72" s="414" t="e">
        <f t="shared" si="53"/>
        <v>#VALUE!</v>
      </c>
      <c r="DN72" s="414" t="s">
        <v>3320</v>
      </c>
      <c r="DO72" s="414" t="s">
        <v>3320</v>
      </c>
      <c r="DP72" s="414" t="s">
        <v>3320</v>
      </c>
      <c r="DR72" s="414" t="s">
        <v>3320</v>
      </c>
      <c r="DS72" s="414" t="s">
        <v>3320</v>
      </c>
      <c r="DT72" s="414" t="s">
        <v>3320</v>
      </c>
      <c r="DU72" s="414" t="s">
        <v>3320</v>
      </c>
      <c r="DV72" s="414" t="s">
        <v>3320</v>
      </c>
      <c r="DW72" s="414" t="s">
        <v>3320</v>
      </c>
      <c r="DX72" s="414" t="s">
        <v>3320</v>
      </c>
      <c r="DY72" s="414" t="s">
        <v>3320</v>
      </c>
      <c r="DZ72" s="414" t="s">
        <v>3320</v>
      </c>
      <c r="EA72" s="414" t="s">
        <v>3320</v>
      </c>
      <c r="EB72" s="414" t="s">
        <v>3320</v>
      </c>
      <c r="EC72" s="414" t="s">
        <v>3320</v>
      </c>
      <c r="ED72" s="414" t="s">
        <v>3320</v>
      </c>
      <c r="EE72" s="414" t="s">
        <v>3320</v>
      </c>
      <c r="EF72" s="414" t="s">
        <v>3320</v>
      </c>
      <c r="EG72" s="414" t="s">
        <v>3320</v>
      </c>
      <c r="EH72" s="414" t="s">
        <v>3320</v>
      </c>
      <c r="EI72" s="414" t="s">
        <v>3320</v>
      </c>
      <c r="EJ72" s="414" t="s">
        <v>3320</v>
      </c>
      <c r="EK72" s="414" t="s">
        <v>3320</v>
      </c>
      <c r="EL72" s="414" t="s">
        <v>3320</v>
      </c>
      <c r="EM72" s="414" t="s">
        <v>3320</v>
      </c>
      <c r="EN72" s="414" t="s">
        <v>3320</v>
      </c>
      <c r="EO72" s="414" t="s">
        <v>3320</v>
      </c>
      <c r="EP72" s="414" t="s">
        <v>3320</v>
      </c>
      <c r="EQ72" s="414" t="s">
        <v>3320</v>
      </c>
      <c r="ER72" s="414" t="s">
        <v>3320</v>
      </c>
      <c r="ES72" s="414" t="s">
        <v>3320</v>
      </c>
      <c r="ET72" s="414" t="s">
        <v>3320</v>
      </c>
      <c r="EU72" s="414" t="s">
        <v>3320</v>
      </c>
      <c r="EV72" s="414" t="s">
        <v>3320</v>
      </c>
      <c r="EW72" s="414" t="s">
        <v>3320</v>
      </c>
      <c r="EX72" s="414" t="s">
        <v>3320</v>
      </c>
      <c r="EY72" s="414" t="s">
        <v>3320</v>
      </c>
      <c r="EZ72" s="414" t="s">
        <v>3320</v>
      </c>
      <c r="FA72" s="414" t="s">
        <v>3320</v>
      </c>
      <c r="FB72" s="414" t="s">
        <v>3320</v>
      </c>
      <c r="FC72" s="414" t="s">
        <v>3320</v>
      </c>
      <c r="FD72" s="414" t="s">
        <v>3320</v>
      </c>
      <c r="FE72" s="414" t="s">
        <v>3320</v>
      </c>
      <c r="FF72" s="414" t="s">
        <v>3320</v>
      </c>
      <c r="FG72" s="414" t="s">
        <v>3320</v>
      </c>
      <c r="FH72" s="414" t="s">
        <v>3320</v>
      </c>
      <c r="FI72" s="414" t="s">
        <v>3320</v>
      </c>
      <c r="FJ72" s="414" t="s">
        <v>3320</v>
      </c>
      <c r="FK72" s="414" t="s">
        <v>3320</v>
      </c>
      <c r="FL72" s="414" t="s">
        <v>3320</v>
      </c>
      <c r="FM72" s="414" t="s">
        <v>3320</v>
      </c>
      <c r="FN72" s="414" t="s">
        <v>3320</v>
      </c>
      <c r="FO72" s="421">
        <v>172560000</v>
      </c>
      <c r="FP72" s="421">
        <f t="shared" si="31"/>
        <v>172.56</v>
      </c>
      <c r="FQ72" s="414" t="s">
        <v>733</v>
      </c>
      <c r="FR72" s="414" t="s">
        <v>733</v>
      </c>
      <c r="FS72" s="414" t="s">
        <v>733</v>
      </c>
      <c r="FT72" s="414" t="s">
        <v>733</v>
      </c>
      <c r="FU72" s="414" t="s">
        <v>1374</v>
      </c>
      <c r="FV72" s="414" t="s">
        <v>7326</v>
      </c>
      <c r="FW72" s="414" t="s">
        <v>7327</v>
      </c>
      <c r="FX72" s="422" t="s">
        <v>7324</v>
      </c>
      <c r="FY72" s="423">
        <v>115</v>
      </c>
      <c r="FZ72" s="414" t="s">
        <v>7328</v>
      </c>
      <c r="GA72" s="421">
        <v>172560000</v>
      </c>
      <c r="GB72" s="421">
        <v>35880000</v>
      </c>
      <c r="GC72" s="421">
        <v>792</v>
      </c>
      <c r="GD72" s="421">
        <v>167</v>
      </c>
      <c r="GE72" s="414" t="s">
        <v>7329</v>
      </c>
      <c r="GF72" s="414" t="s">
        <v>733</v>
      </c>
      <c r="GG72" s="414" t="s">
        <v>733</v>
      </c>
      <c r="GH72" s="414" t="s">
        <v>7330</v>
      </c>
      <c r="GI72" s="414" t="s">
        <v>733</v>
      </c>
      <c r="GJ72" s="414" t="s">
        <v>733</v>
      </c>
      <c r="GK72" s="414" t="s">
        <v>733</v>
      </c>
      <c r="GL72" s="414" t="s">
        <v>1214</v>
      </c>
      <c r="GM72" s="414" t="s">
        <v>1214</v>
      </c>
      <c r="GN72" s="424" t="s">
        <v>5676</v>
      </c>
      <c r="GO72" s="414" t="s">
        <v>3320</v>
      </c>
      <c r="GP72" s="414" t="s">
        <v>733</v>
      </c>
      <c r="GQ72" s="414" t="s">
        <v>5721</v>
      </c>
      <c r="GR72" s="414" t="s">
        <v>1214</v>
      </c>
      <c r="GS72" s="414" t="s">
        <v>1214</v>
      </c>
      <c r="GT72" s="414" t="s">
        <v>3320</v>
      </c>
      <c r="GU72" s="414" t="s">
        <v>3320</v>
      </c>
      <c r="GV72" s="414" t="s">
        <v>3320</v>
      </c>
      <c r="GW72" s="414" t="s">
        <v>1214</v>
      </c>
      <c r="GX72" s="414" t="s">
        <v>1214</v>
      </c>
      <c r="GY72" s="414" t="s">
        <v>3320</v>
      </c>
      <c r="GZ72" s="414" t="s">
        <v>733</v>
      </c>
      <c r="HA72" s="414" t="s">
        <v>3320</v>
      </c>
      <c r="HB72" s="414" t="s">
        <v>7331</v>
      </c>
      <c r="HC72" s="414" t="s">
        <v>3320</v>
      </c>
      <c r="HD72" s="414" t="s">
        <v>5683</v>
      </c>
      <c r="HE72" s="414" t="s">
        <v>5684</v>
      </c>
      <c r="HF72" s="414" t="s">
        <v>5684</v>
      </c>
      <c r="HG72" s="414" t="s">
        <v>733</v>
      </c>
      <c r="HH72" s="414" t="s">
        <v>1214</v>
      </c>
      <c r="HI72" s="414" t="s">
        <v>12817</v>
      </c>
      <c r="HJ72" s="414" t="s">
        <v>12818</v>
      </c>
      <c r="HK72" s="414" t="s">
        <v>5685</v>
      </c>
      <c r="HL72" s="414" t="s">
        <v>3320</v>
      </c>
      <c r="HM72" s="414" t="s">
        <v>3320</v>
      </c>
      <c r="HN72" s="414" t="s">
        <v>3320</v>
      </c>
      <c r="HO72" s="414" t="s">
        <v>3320</v>
      </c>
      <c r="HP72" s="414" t="s">
        <v>3320</v>
      </c>
      <c r="HQ72" s="414" t="s">
        <v>3320</v>
      </c>
      <c r="HR72" s="414" t="s">
        <v>3320</v>
      </c>
      <c r="HS72" s="414" t="s">
        <v>3320</v>
      </c>
      <c r="HT72" s="414" t="s">
        <v>3320</v>
      </c>
      <c r="HU72" s="414" t="s">
        <v>3320</v>
      </c>
      <c r="HV72" s="414" t="s">
        <v>3320</v>
      </c>
      <c r="HW72" s="414" t="s">
        <v>3320</v>
      </c>
      <c r="HX72" s="414" t="s">
        <v>3320</v>
      </c>
      <c r="HY72" s="414" t="s">
        <v>3320</v>
      </c>
      <c r="HZ72" s="414" t="s">
        <v>3320</v>
      </c>
      <c r="IA72" s="414" t="s">
        <v>3320</v>
      </c>
      <c r="IB72" s="414" t="s">
        <v>3320</v>
      </c>
      <c r="IC72" s="414" t="s">
        <v>3320</v>
      </c>
      <c r="ID72" s="414" t="s">
        <v>3320</v>
      </c>
      <c r="IE72" s="414" t="s">
        <v>3320</v>
      </c>
      <c r="IF72" s="414" t="s">
        <v>3320</v>
      </c>
      <c r="IG72" s="414" t="s">
        <v>3320</v>
      </c>
      <c r="IH72" s="414" t="s">
        <v>3320</v>
      </c>
      <c r="II72" s="414" t="s">
        <v>3320</v>
      </c>
      <c r="IJ72" s="414" t="s">
        <v>3320</v>
      </c>
      <c r="IK72" s="414" t="s">
        <v>3320</v>
      </c>
      <c r="IL72" s="414" t="s">
        <v>3320</v>
      </c>
      <c r="IM72" s="414" t="s">
        <v>3320</v>
      </c>
      <c r="IN72" s="414" t="s">
        <v>3320</v>
      </c>
      <c r="IO72" s="414" t="s">
        <v>3320</v>
      </c>
      <c r="IP72" s="414" t="s">
        <v>3320</v>
      </c>
      <c r="IQ72" s="414" t="s">
        <v>3320</v>
      </c>
      <c r="IR72" s="414" t="s">
        <v>3320</v>
      </c>
      <c r="IS72" s="414" t="s">
        <v>3320</v>
      </c>
      <c r="IT72" s="414" t="s">
        <v>3320</v>
      </c>
      <c r="IU72" s="414" t="s">
        <v>3320</v>
      </c>
      <c r="IV72" s="414" t="s">
        <v>3320</v>
      </c>
      <c r="IW72" s="414" t="s">
        <v>3320</v>
      </c>
      <c r="IY72" s="415"/>
      <c r="IZ72" s="415"/>
      <c r="JB72" s="414" t="str">
        <f>IFERROR(VLOOKUP($E72,'[12]Resumen costos RNT id'!$D:$J,3,0),"")</f>
        <v/>
      </c>
      <c r="JC72" s="421" t="str">
        <f>IFERROR(VLOOKUP($E72,'[12]Resumen costos RNT id'!$D:$J,4,0),"")</f>
        <v/>
      </c>
      <c r="JD72" s="421" t="str">
        <f>IFERROR(VLOOKUP($E72,'[12]Resumen costos RNT id'!$D:$J,5,0),"")</f>
        <v/>
      </c>
      <c r="JE72" s="421" t="str">
        <f>IFERROR(VLOOKUP($E72,'[12]Resumen costos RNT id'!$D:$J,6,0),"")</f>
        <v/>
      </c>
      <c r="JF72" s="416" t="str">
        <f>IFERROR(VLOOKUP($E72,'[12]Resumen costos RNT id'!$D:$J,7,0),"")</f>
        <v/>
      </c>
      <c r="JG72" s="428" t="str">
        <f t="shared" si="38"/>
        <v/>
      </c>
      <c r="JH72" s="428" t="str">
        <f t="shared" si="39"/>
        <v/>
      </c>
      <c r="JI72" s="428" t="str">
        <f t="shared" si="39"/>
        <v/>
      </c>
      <c r="JJ72" s="428">
        <f t="shared" si="40"/>
        <v>0</v>
      </c>
      <c r="JK72" s="428">
        <f t="shared" si="41"/>
        <v>0</v>
      </c>
      <c r="JL72" s="414" t="s">
        <v>202</v>
      </c>
      <c r="JO72" s="414" t="s">
        <v>202</v>
      </c>
      <c r="JP72" s="414">
        <v>7</v>
      </c>
      <c r="JQ72" s="414">
        <f t="shared" si="28"/>
        <v>0</v>
      </c>
      <c r="JR72" s="429" t="str">
        <f>IFERROR(VLOOKUP($E72,'[13]Actualización de costos CENACE'!$A:$G,2,0),"")</f>
        <v/>
      </c>
      <c r="JS72" s="429" t="str">
        <f>IFERROR(VLOOKUP($E72,'[13]Actualización de costos CENACE'!$A:$G,3,0),"")</f>
        <v/>
      </c>
      <c r="JT72" s="429" t="str">
        <f>IFERROR(VLOOKUP($E72,'[13]Actualización de costos CENACE'!$A:$G,4,0),"")</f>
        <v/>
      </c>
      <c r="JU72" s="429" t="str">
        <f>IFERROR(VLOOKUP($E72,'[13]Actualización de costos CENACE'!$A:$G,5,0),"")</f>
        <v/>
      </c>
      <c r="JV72" s="429" t="str">
        <f>IFERROR(VLOOKUP($E72,'[13]Actualización de costos CENACE'!$A:$G,6,0),"")</f>
        <v/>
      </c>
      <c r="JW72" s="430" t="str">
        <f>IFERROR(VLOOKUP($E72,'[13]Din Costos CFE'!$J$7:$AG$150,JW$1,0),"")</f>
        <v/>
      </c>
      <c r="JX72" s="430" t="str">
        <f>IFERROR(VLOOKUP($E72,'[13]Din Costos CFE'!$J$7:$AG$150,JX$1,0),"")</f>
        <v/>
      </c>
      <c r="JY72" s="430" t="str">
        <f>IFERROR(VLOOKUP($E72,'[13]Din Costos CFE'!$J$7:$AG$150,JY$1,0),"")</f>
        <v/>
      </c>
      <c r="JZ72" s="430" t="str">
        <f>IFERROR(VLOOKUP($E72,'[13]Din Costos CFE'!$J$7:$AG$150,JZ$1,0),"")</f>
        <v/>
      </c>
      <c r="KA72" s="430" t="str">
        <f>IFERROR(VLOOKUP($E72,'[13]Din Costos CFE'!$J$7:$AG$150,KA$1,0),"")</f>
        <v/>
      </c>
      <c r="KB72" s="430" t="str">
        <f>IFERROR(VLOOKUP($E72,'[13]Din Costos CFE'!$J$7:$AG$150,KB$1,0),"")</f>
        <v/>
      </c>
      <c r="KC72" s="430" t="str">
        <f>IFERROR(VLOOKUP($E72,'[13]Din Costos CFE'!$J$7:$AG$150,KC$1,0),"")</f>
        <v/>
      </c>
      <c r="KD72" s="430" t="str">
        <f>IFERROR(VLOOKUP($E72,'[13]Din Costos CFE'!$J$7:$AG$150,KD$1,0),"")</f>
        <v/>
      </c>
      <c r="KE72" s="430" t="str">
        <f>IFERROR(VLOOKUP($E72,'[13]Din Costos CFE'!$J$7:$AG$150,KE$1,0),"")</f>
        <v/>
      </c>
      <c r="KF72" s="430" t="str">
        <f>IFERROR(VLOOKUP($E72,'[13]Din Costos CFE'!$J$7:$AG$150,KF$1,0),"")</f>
        <v/>
      </c>
      <c r="KG72" s="430" t="str">
        <f>IFERROR(VLOOKUP($E72,'[13]Din Costos CFE'!$J$7:$AG$150,KG$1,0),"")</f>
        <v/>
      </c>
      <c r="KH72" s="430" t="str">
        <f>IFERROR(VLOOKUP($E72,'[13]Din Costos CFE'!$J$7:$AG$150,KH$1,0),"")</f>
        <v/>
      </c>
      <c r="KI72" s="430" t="str">
        <f>IFERROR(VLOOKUP($E72,'[13]Din Costos CFE'!$J$7:$AG$150,KI$1,0),"")</f>
        <v/>
      </c>
      <c r="KJ72" s="430" t="str">
        <f>IFERROR(VLOOKUP($E72,'[13]Din Costos CFE'!$J$7:$AG$150,KJ$1,0),"")</f>
        <v/>
      </c>
      <c r="KK72" s="430" t="str">
        <f>IFERROR(VLOOKUP($E72,'[13]Din Costos CFE'!$J$7:$AG$150,KK$1,0),"")</f>
        <v/>
      </c>
      <c r="KL72" s="430" t="str">
        <f>IFERROR(VLOOKUP($E72,'[13]Din Costos CFE'!$J$7:$AG$150,KL$1,0),"")</f>
        <v/>
      </c>
      <c r="KM72" s="430" t="str">
        <f>IFERROR(VLOOKUP($E72,'[13]Din Costos CFE'!$J$7:$AG$150,KM$1,0),"")</f>
        <v/>
      </c>
      <c r="KN72" s="430" t="str">
        <f>IFERROR(VLOOKUP($E72,'[13]Din Costos CFE'!$J$7:$AG$150,KN$1,0),"")</f>
        <v/>
      </c>
      <c r="KO72" s="431">
        <f t="shared" si="42"/>
        <v>0</v>
      </c>
      <c r="KP72" s="431">
        <f t="shared" si="43"/>
        <v>0</v>
      </c>
      <c r="KQ72" s="431">
        <f t="shared" si="44"/>
        <v>0</v>
      </c>
      <c r="KR72" s="432" t="str">
        <f>IFERROR(VLOOKUP($E72,'[13]Din Costos CFE'!$A$6:$G$150,4,0),"")</f>
        <v/>
      </c>
      <c r="KS72" s="432" t="str">
        <f>IFERROR(VLOOKUP($E72,'[13]Din Costos CFE'!$A$6:$G$150,5,0),"")</f>
        <v/>
      </c>
      <c r="KT72" s="432" t="str">
        <f>IFERROR(VLOOKUP($E72,'[13]Din Costos CFE'!$A$6:$G$150,6,0),"")</f>
        <v/>
      </c>
      <c r="KU72" s="433" t="str">
        <f t="shared" si="45"/>
        <v/>
      </c>
      <c r="KV72" s="434" t="str">
        <f t="shared" si="46"/>
        <v/>
      </c>
      <c r="KW72" s="435" t="str">
        <f t="shared" si="47"/>
        <v/>
      </c>
      <c r="KX72" s="435"/>
      <c r="KY72" s="436" t="str">
        <f>IFERROR(VLOOKUP($E72,'[13]Detalle Costos CENACE'!$E:$IT,248,0),"")</f>
        <v/>
      </c>
      <c r="KZ72" s="414">
        <f t="shared" si="48"/>
        <v>150</v>
      </c>
      <c r="LA72" s="434" t="str">
        <f t="shared" si="49"/>
        <v/>
      </c>
      <c r="LB72" s="434" t="str">
        <f t="shared" si="50"/>
        <v/>
      </c>
      <c r="LC72" s="414">
        <f t="shared" si="51"/>
        <v>1</v>
      </c>
      <c r="LD72" s="429" t="str">
        <f>IFERROR(VLOOKUP($E72,'[13]Actualización de costos CENACE'!$A:$G,7,0),"")</f>
        <v/>
      </c>
    </row>
    <row r="73" spans="1:318" s="414" customFormat="1" ht="15" customHeight="1">
      <c r="A73" s="413" t="s">
        <v>5638</v>
      </c>
      <c r="B73" s="414">
        <v>716</v>
      </c>
      <c r="C73" s="414" t="s">
        <v>7332</v>
      </c>
      <c r="D73" s="414" t="s">
        <v>7333</v>
      </c>
      <c r="E73" s="414">
        <v>716</v>
      </c>
      <c r="F73" s="414">
        <v>86</v>
      </c>
      <c r="G73" s="414" t="s">
        <v>7334</v>
      </c>
      <c r="H73" s="414" t="s">
        <v>7335</v>
      </c>
      <c r="I73" s="415" t="s">
        <v>5782</v>
      </c>
      <c r="J73" s="415">
        <v>1</v>
      </c>
      <c r="K73" s="415" t="str">
        <f t="shared" si="27"/>
        <v>Sí</v>
      </c>
      <c r="L73" s="415"/>
      <c r="M73" s="415" t="str">
        <f t="shared" si="29"/>
        <v>3a</v>
      </c>
      <c r="N73" s="415"/>
      <c r="O73" s="415"/>
      <c r="P73" s="415"/>
      <c r="Q73" s="415">
        <v>1</v>
      </c>
      <c r="R73" s="415" t="str">
        <f t="shared" si="33"/>
        <v>Sí</v>
      </c>
      <c r="S73" s="415"/>
      <c r="T73" s="415"/>
      <c r="U73" s="415"/>
      <c r="V73" s="414" t="s">
        <v>3963</v>
      </c>
      <c r="W73" s="414" t="s">
        <v>5643</v>
      </c>
      <c r="X73" s="414">
        <f t="shared" si="32"/>
        <v>1</v>
      </c>
      <c r="Y73" s="414">
        <f t="shared" si="34"/>
        <v>455.68</v>
      </c>
      <c r="Z73" s="416" t="str">
        <f t="shared" si="35"/>
        <v/>
      </c>
      <c r="AA73" s="416">
        <f t="shared" si="36"/>
        <v>0</v>
      </c>
      <c r="AB73" s="417">
        <f t="shared" si="37"/>
        <v>0</v>
      </c>
      <c r="AC73" s="414" t="s">
        <v>6310</v>
      </c>
      <c r="AD73" s="414" t="s">
        <v>4420</v>
      </c>
      <c r="AE73" s="414" t="e">
        <f>+VLOOKUP($D73,'[12]Ramón Países '!$A:$E,4,0)</f>
        <v>#N/A</v>
      </c>
      <c r="AF73" s="414" t="s">
        <v>5646</v>
      </c>
      <c r="AG73" s="414" t="e">
        <f>+VLOOKUP($D73,'[12]Ramón Países '!$A:$E,5,0)</f>
        <v>#N/A</v>
      </c>
      <c r="AH73" s="414" t="s">
        <v>6310</v>
      </c>
      <c r="AI73" s="414" t="s">
        <v>6311</v>
      </c>
      <c r="AJ73" s="414" t="s">
        <v>5698</v>
      </c>
      <c r="AK73" s="414" t="s">
        <v>5698</v>
      </c>
      <c r="AL73" s="414" t="s">
        <v>7336</v>
      </c>
      <c r="AM73" s="414" t="s">
        <v>6313</v>
      </c>
      <c r="AN73" s="414" t="s">
        <v>3320</v>
      </c>
      <c r="AO73" s="414" t="s">
        <v>7337</v>
      </c>
      <c r="AP73" s="414" t="s">
        <v>5698</v>
      </c>
      <c r="AQ73" s="414" t="s">
        <v>6315</v>
      </c>
      <c r="AR73" s="414" t="s">
        <v>6316</v>
      </c>
      <c r="AS73" s="414" t="s">
        <v>6317</v>
      </c>
      <c r="AT73" s="414" t="s">
        <v>733</v>
      </c>
      <c r="AU73" s="414" t="s">
        <v>733</v>
      </c>
      <c r="AV73" s="414" t="s">
        <v>733</v>
      </c>
      <c r="AW73" s="414" t="s">
        <v>3320</v>
      </c>
      <c r="AX73" s="414" t="s">
        <v>6318</v>
      </c>
      <c r="AY73" s="414" t="s">
        <v>733</v>
      </c>
      <c r="AZ73" s="414" t="s">
        <v>6319</v>
      </c>
      <c r="BA73" s="414" t="s">
        <v>6320</v>
      </c>
      <c r="BB73" s="414" t="s">
        <v>6321</v>
      </c>
      <c r="BC73" s="414" t="s">
        <v>6310</v>
      </c>
      <c r="BD73" s="414" t="s">
        <v>6322</v>
      </c>
      <c r="BE73" s="414" t="s">
        <v>7338</v>
      </c>
      <c r="BF73" s="415" t="s">
        <v>1214</v>
      </c>
      <c r="BG73" s="414" t="s">
        <v>3320</v>
      </c>
      <c r="BI73" s="414" t="s">
        <v>5747</v>
      </c>
      <c r="BJ73" s="414" t="s">
        <v>5747</v>
      </c>
      <c r="BK73" s="414" t="s">
        <v>1264</v>
      </c>
      <c r="BL73" s="414" t="s">
        <v>7339</v>
      </c>
      <c r="BM73" s="415">
        <v>230</v>
      </c>
      <c r="BN73" s="414" t="s">
        <v>5712</v>
      </c>
      <c r="BO73" s="418" t="s">
        <v>12617</v>
      </c>
      <c r="BP73" s="414">
        <v>21</v>
      </c>
      <c r="BQ73" s="414">
        <v>2028</v>
      </c>
      <c r="BR73" s="414">
        <v>455.68</v>
      </c>
      <c r="BS73" s="415">
        <v>455.68</v>
      </c>
      <c r="BT73" s="414" t="s">
        <v>5666</v>
      </c>
      <c r="BU73" s="414">
        <v>1520</v>
      </c>
      <c r="BV73" s="415">
        <v>959</v>
      </c>
      <c r="BW73" s="419">
        <v>0.24024509709609562</v>
      </c>
      <c r="BX73" s="420" t="s">
        <v>910</v>
      </c>
      <c r="BY73" s="414" t="s">
        <v>733</v>
      </c>
      <c r="CA73" s="414">
        <v>22.4</v>
      </c>
      <c r="CB73" s="414" t="s">
        <v>733</v>
      </c>
      <c r="CC73" s="414">
        <v>705</v>
      </c>
      <c r="CD73" s="414" t="s">
        <v>5713</v>
      </c>
      <c r="CE73" s="414" t="s">
        <v>5801</v>
      </c>
      <c r="CF73" s="414" t="s">
        <v>3320</v>
      </c>
      <c r="CG73" s="414" t="s">
        <v>733</v>
      </c>
      <c r="CH73" s="414" t="s">
        <v>733</v>
      </c>
      <c r="CI73" s="414">
        <v>1962</v>
      </c>
      <c r="CJ73" s="414">
        <v>1766</v>
      </c>
      <c r="CK73" s="414" t="s">
        <v>7340</v>
      </c>
      <c r="CL73" s="414">
        <v>365</v>
      </c>
      <c r="CM73" s="414">
        <v>84.61</v>
      </c>
      <c r="CN73" s="414">
        <v>99</v>
      </c>
      <c r="CO73" s="414">
        <v>35</v>
      </c>
      <c r="CP73" s="414" t="s">
        <v>12675</v>
      </c>
      <c r="CQ73" s="414">
        <f t="shared" si="52"/>
        <v>2027</v>
      </c>
      <c r="CR73" s="414">
        <v>0.25</v>
      </c>
      <c r="CS73" s="414">
        <v>8</v>
      </c>
      <c r="CT73" s="414" t="s">
        <v>7341</v>
      </c>
      <c r="CU73" s="414" t="s">
        <v>3320</v>
      </c>
      <c r="CV73" s="414" t="s">
        <v>3320</v>
      </c>
      <c r="CW73" s="414" t="s">
        <v>3320</v>
      </c>
      <c r="CX73" s="414" t="s">
        <v>3320</v>
      </c>
      <c r="CY73" s="414" t="s">
        <v>3320</v>
      </c>
      <c r="CZ73" s="414" t="s">
        <v>3320</v>
      </c>
      <c r="DA73" s="414" t="s">
        <v>3320</v>
      </c>
      <c r="DB73" s="414" t="s">
        <v>3320</v>
      </c>
      <c r="DC73" s="414" t="s">
        <v>3320</v>
      </c>
      <c r="DD73" s="414" t="s">
        <v>3320</v>
      </c>
      <c r="DE73" s="414" t="s">
        <v>3320</v>
      </c>
      <c r="DG73" s="414" t="s">
        <v>3320</v>
      </c>
      <c r="DH73" s="414" t="s">
        <v>3320</v>
      </c>
      <c r="DI73" s="414" t="s">
        <v>3320</v>
      </c>
      <c r="DJ73" s="414" t="s">
        <v>3320</v>
      </c>
      <c r="DK73" s="414" t="s">
        <v>3320</v>
      </c>
      <c r="DL73" s="414" t="s">
        <v>3320</v>
      </c>
      <c r="DM73" s="414" t="e">
        <f t="shared" si="53"/>
        <v>#VALUE!</v>
      </c>
      <c r="DN73" s="414" t="s">
        <v>3320</v>
      </c>
      <c r="DO73" s="414" t="s">
        <v>3320</v>
      </c>
      <c r="DP73" s="414" t="s">
        <v>3320</v>
      </c>
      <c r="DR73" s="414" t="s">
        <v>3320</v>
      </c>
      <c r="DS73" s="414" t="s">
        <v>3320</v>
      </c>
      <c r="DT73" s="414" t="s">
        <v>3320</v>
      </c>
      <c r="DU73" s="414" t="s">
        <v>3320</v>
      </c>
      <c r="DV73" s="414" t="s">
        <v>3320</v>
      </c>
      <c r="DW73" s="414" t="s">
        <v>3320</v>
      </c>
      <c r="DX73" s="414" t="s">
        <v>3320</v>
      </c>
      <c r="DY73" s="414" t="s">
        <v>3320</v>
      </c>
      <c r="DZ73" s="414" t="s">
        <v>3320</v>
      </c>
      <c r="EA73" s="414" t="s">
        <v>3320</v>
      </c>
      <c r="EB73" s="414" t="s">
        <v>3320</v>
      </c>
      <c r="EC73" s="414" t="s">
        <v>3320</v>
      </c>
      <c r="ED73" s="414" t="s">
        <v>3320</v>
      </c>
      <c r="EE73" s="414" t="s">
        <v>3320</v>
      </c>
      <c r="EF73" s="414" t="s">
        <v>3320</v>
      </c>
      <c r="EG73" s="414" t="s">
        <v>3320</v>
      </c>
      <c r="EH73" s="414" t="s">
        <v>3320</v>
      </c>
      <c r="EI73" s="414" t="s">
        <v>3320</v>
      </c>
      <c r="EJ73" s="414" t="s">
        <v>3320</v>
      </c>
      <c r="EK73" s="414" t="s">
        <v>3320</v>
      </c>
      <c r="EL73" s="414" t="s">
        <v>3320</v>
      </c>
      <c r="EM73" s="414" t="s">
        <v>3320</v>
      </c>
      <c r="EN73" s="414" t="s">
        <v>3320</v>
      </c>
      <c r="EO73" s="414" t="s">
        <v>3320</v>
      </c>
      <c r="EP73" s="414" t="s">
        <v>3320</v>
      </c>
      <c r="EQ73" s="414" t="s">
        <v>3320</v>
      </c>
      <c r="ER73" s="414" t="s">
        <v>3320</v>
      </c>
      <c r="ES73" s="414" t="s">
        <v>3320</v>
      </c>
      <c r="ET73" s="414" t="s">
        <v>3320</v>
      </c>
      <c r="EU73" s="414" t="s">
        <v>3320</v>
      </c>
      <c r="EV73" s="414" t="s">
        <v>3320</v>
      </c>
      <c r="EW73" s="414" t="s">
        <v>3320</v>
      </c>
      <c r="EX73" s="414" t="s">
        <v>3320</v>
      </c>
      <c r="EY73" s="414" t="s">
        <v>3320</v>
      </c>
      <c r="EZ73" s="414" t="s">
        <v>3320</v>
      </c>
      <c r="FA73" s="414" t="s">
        <v>3320</v>
      </c>
      <c r="FB73" s="414" t="s">
        <v>3320</v>
      </c>
      <c r="FC73" s="414" t="s">
        <v>3320</v>
      </c>
      <c r="FD73" s="414" t="s">
        <v>3320</v>
      </c>
      <c r="FE73" s="414" t="s">
        <v>3320</v>
      </c>
      <c r="FF73" s="414" t="s">
        <v>3320</v>
      </c>
      <c r="FG73" s="414" t="s">
        <v>3320</v>
      </c>
      <c r="FH73" s="414" t="s">
        <v>3320</v>
      </c>
      <c r="FI73" s="414" t="s">
        <v>3320</v>
      </c>
      <c r="FJ73" s="414" t="s">
        <v>3320</v>
      </c>
      <c r="FK73" s="414" t="s">
        <v>3320</v>
      </c>
      <c r="FL73" s="414" t="s">
        <v>3320</v>
      </c>
      <c r="FM73" s="414" t="s">
        <v>3320</v>
      </c>
      <c r="FN73" s="414" t="s">
        <v>3320</v>
      </c>
      <c r="FO73" s="421">
        <v>430018588</v>
      </c>
      <c r="FP73" s="421">
        <f t="shared" si="31"/>
        <v>430.01858800000002</v>
      </c>
      <c r="FQ73" s="414" t="s">
        <v>733</v>
      </c>
      <c r="FR73" s="414" t="s">
        <v>733</v>
      </c>
      <c r="FS73" s="414" t="s">
        <v>733</v>
      </c>
      <c r="FT73" s="414" t="s">
        <v>733</v>
      </c>
      <c r="FU73" s="414" t="s">
        <v>2136</v>
      </c>
      <c r="FV73" s="414" t="s">
        <v>7342</v>
      </c>
      <c r="FW73" s="414" t="s">
        <v>6329</v>
      </c>
      <c r="FX73" s="422" t="s">
        <v>7339</v>
      </c>
      <c r="FY73" s="423">
        <v>230</v>
      </c>
      <c r="FZ73" s="414" t="s">
        <v>7343</v>
      </c>
      <c r="GA73" s="421">
        <v>430018588</v>
      </c>
      <c r="GB73" s="421">
        <v>74913792</v>
      </c>
      <c r="GC73" s="421">
        <v>927.71</v>
      </c>
      <c r="GD73" s="421">
        <v>1918.89</v>
      </c>
      <c r="GE73" s="414" t="s">
        <v>7344</v>
      </c>
      <c r="GF73" s="414" t="s">
        <v>733</v>
      </c>
      <c r="GG73" s="414" t="s">
        <v>733</v>
      </c>
      <c r="GH73" s="414" t="s">
        <v>6332</v>
      </c>
      <c r="GI73" s="414" t="s">
        <v>733</v>
      </c>
      <c r="GJ73" s="414" t="s">
        <v>1214</v>
      </c>
      <c r="GK73" s="414" t="s">
        <v>1214</v>
      </c>
      <c r="GL73" s="414" t="s">
        <v>733</v>
      </c>
      <c r="GM73" s="414" t="s">
        <v>733</v>
      </c>
      <c r="GN73" s="424" t="s">
        <v>5676</v>
      </c>
      <c r="GO73" s="414" t="s">
        <v>3320</v>
      </c>
      <c r="GP73" s="414" t="s">
        <v>733</v>
      </c>
      <c r="GQ73" s="414" t="s">
        <v>5721</v>
      </c>
      <c r="GR73" s="414" t="s">
        <v>1214</v>
      </c>
      <c r="GS73" s="414" t="s">
        <v>1214</v>
      </c>
      <c r="GT73" s="414" t="s">
        <v>3320</v>
      </c>
      <c r="GU73" s="414" t="s">
        <v>3320</v>
      </c>
      <c r="GV73" s="414" t="s">
        <v>3320</v>
      </c>
      <c r="GW73" s="414" t="s">
        <v>733</v>
      </c>
      <c r="GX73" s="414" t="s">
        <v>5679</v>
      </c>
      <c r="GY73" s="414" t="s">
        <v>7345</v>
      </c>
      <c r="GZ73" s="414" t="s">
        <v>733</v>
      </c>
      <c r="HA73" s="414" t="s">
        <v>3320</v>
      </c>
      <c r="HB73" s="414" t="s">
        <v>7346</v>
      </c>
      <c r="HC73" s="414" t="s">
        <v>7347</v>
      </c>
      <c r="HD73" s="414" t="s">
        <v>5683</v>
      </c>
      <c r="HE73" s="414" t="s">
        <v>5952</v>
      </c>
      <c r="HF73" s="414" t="s">
        <v>5684</v>
      </c>
      <c r="HG73" s="414" t="s">
        <v>733</v>
      </c>
      <c r="HH73" s="414" t="s">
        <v>1214</v>
      </c>
      <c r="HI73" s="414" t="s">
        <v>12819</v>
      </c>
      <c r="HJ73" s="414" t="s">
        <v>12820</v>
      </c>
      <c r="HK73" s="414" t="s">
        <v>5685</v>
      </c>
      <c r="HL73" s="414" t="s">
        <v>3320</v>
      </c>
      <c r="HM73" s="414" t="s">
        <v>3320</v>
      </c>
      <c r="HN73" s="414" t="s">
        <v>3320</v>
      </c>
      <c r="HO73" s="414" t="s">
        <v>3320</v>
      </c>
      <c r="HP73" s="414" t="s">
        <v>3320</v>
      </c>
      <c r="HQ73" s="414" t="s">
        <v>3320</v>
      </c>
      <c r="HR73" s="414" t="s">
        <v>3320</v>
      </c>
      <c r="HS73" s="414" t="s">
        <v>3320</v>
      </c>
      <c r="HT73" s="414" t="s">
        <v>3320</v>
      </c>
      <c r="HU73" s="414" t="s">
        <v>3320</v>
      </c>
      <c r="HV73" s="414" t="s">
        <v>3320</v>
      </c>
      <c r="HW73" s="414" t="s">
        <v>3320</v>
      </c>
      <c r="HX73" s="414" t="s">
        <v>3320</v>
      </c>
      <c r="HY73" s="414" t="s">
        <v>3320</v>
      </c>
      <c r="HZ73" s="414" t="s">
        <v>3320</v>
      </c>
      <c r="IA73" s="414" t="s">
        <v>3320</v>
      </c>
      <c r="IB73" s="414" t="s">
        <v>3320</v>
      </c>
      <c r="IC73" s="414" t="s">
        <v>3320</v>
      </c>
      <c r="ID73" s="414" t="s">
        <v>3320</v>
      </c>
      <c r="IE73" s="414" t="s">
        <v>3320</v>
      </c>
      <c r="IF73" s="414" t="s">
        <v>3320</v>
      </c>
      <c r="IG73" s="414" t="s">
        <v>3320</v>
      </c>
      <c r="IH73" s="414" t="s">
        <v>3320</v>
      </c>
      <c r="II73" s="414" t="s">
        <v>3320</v>
      </c>
      <c r="IJ73" s="414" t="s">
        <v>3320</v>
      </c>
      <c r="IK73" s="414" t="s">
        <v>3320</v>
      </c>
      <c r="IL73" s="414" t="s">
        <v>3320</v>
      </c>
      <c r="IM73" s="414" t="s">
        <v>3320</v>
      </c>
      <c r="IN73" s="414" t="s">
        <v>3320</v>
      </c>
      <c r="IO73" s="414" t="s">
        <v>3320</v>
      </c>
      <c r="IP73" s="414" t="s">
        <v>3320</v>
      </c>
      <c r="IQ73" s="414" t="s">
        <v>3320</v>
      </c>
      <c r="IR73" s="414" t="s">
        <v>3320</v>
      </c>
      <c r="IS73" s="414" t="s">
        <v>3320</v>
      </c>
      <c r="IT73" s="414" t="s">
        <v>3320</v>
      </c>
      <c r="IU73" s="414" t="s">
        <v>3320</v>
      </c>
      <c r="IV73" s="414" t="s">
        <v>3320</v>
      </c>
      <c r="IW73" s="414" t="s">
        <v>3320</v>
      </c>
      <c r="IY73" s="415"/>
      <c r="IZ73" s="415"/>
      <c r="JB73" s="414" t="str">
        <f>IFERROR(VLOOKUP($E73,'[12]Resumen costos RNT id'!$D:$J,3,0),"")</f>
        <v/>
      </c>
      <c r="JC73" s="421" t="str">
        <f>IFERROR(VLOOKUP($E73,'[12]Resumen costos RNT id'!$D:$J,4,0),"")</f>
        <v/>
      </c>
      <c r="JD73" s="421" t="str">
        <f>IFERROR(VLOOKUP($E73,'[12]Resumen costos RNT id'!$D:$J,5,0),"")</f>
        <v/>
      </c>
      <c r="JE73" s="421" t="str">
        <f>IFERROR(VLOOKUP($E73,'[12]Resumen costos RNT id'!$D:$J,6,0),"")</f>
        <v/>
      </c>
      <c r="JF73" s="416" t="str">
        <f>IFERROR(VLOOKUP($E73,'[12]Resumen costos RNT id'!$D:$J,7,0),"")</f>
        <v/>
      </c>
      <c r="JG73" s="428" t="str">
        <f t="shared" si="38"/>
        <v/>
      </c>
      <c r="JH73" s="428" t="str">
        <f t="shared" si="39"/>
        <v/>
      </c>
      <c r="JI73" s="428" t="str">
        <f t="shared" si="39"/>
        <v/>
      </c>
      <c r="JJ73" s="428">
        <f t="shared" si="40"/>
        <v>0</v>
      </c>
      <c r="JK73" s="428">
        <f t="shared" si="41"/>
        <v>0</v>
      </c>
      <c r="JL73" s="414" t="s">
        <v>202</v>
      </c>
      <c r="JO73" s="414" t="s">
        <v>202</v>
      </c>
      <c r="JP73" s="414">
        <v>6</v>
      </c>
      <c r="JQ73" s="414">
        <f t="shared" si="28"/>
        <v>0</v>
      </c>
      <c r="JR73" s="429" t="str">
        <f>IFERROR(VLOOKUP($E73,'[13]Actualización de costos CENACE'!$A:$G,2,0),"")</f>
        <v/>
      </c>
      <c r="JS73" s="429" t="str">
        <f>IFERROR(VLOOKUP($E73,'[13]Actualización de costos CENACE'!$A:$G,3,0),"")</f>
        <v/>
      </c>
      <c r="JT73" s="429" t="str">
        <f>IFERROR(VLOOKUP($E73,'[13]Actualización de costos CENACE'!$A:$G,4,0),"")</f>
        <v/>
      </c>
      <c r="JU73" s="429" t="str">
        <f>IFERROR(VLOOKUP($E73,'[13]Actualización de costos CENACE'!$A:$G,5,0),"")</f>
        <v/>
      </c>
      <c r="JV73" s="429" t="str">
        <f>IFERROR(VLOOKUP($E73,'[13]Actualización de costos CENACE'!$A:$G,6,0),"")</f>
        <v/>
      </c>
      <c r="JW73" s="430" t="str">
        <f>IFERROR(VLOOKUP($E73,'[13]Din Costos CFE'!$J$7:$AG$150,JW$1,0),"")</f>
        <v/>
      </c>
      <c r="JX73" s="430" t="str">
        <f>IFERROR(VLOOKUP($E73,'[13]Din Costos CFE'!$J$7:$AG$150,JX$1,0),"")</f>
        <v/>
      </c>
      <c r="JY73" s="430" t="str">
        <f>IFERROR(VLOOKUP($E73,'[13]Din Costos CFE'!$J$7:$AG$150,JY$1,0),"")</f>
        <v/>
      </c>
      <c r="JZ73" s="430" t="str">
        <f>IFERROR(VLOOKUP($E73,'[13]Din Costos CFE'!$J$7:$AG$150,JZ$1,0),"")</f>
        <v/>
      </c>
      <c r="KA73" s="430" t="str">
        <f>IFERROR(VLOOKUP($E73,'[13]Din Costos CFE'!$J$7:$AG$150,KA$1,0),"")</f>
        <v/>
      </c>
      <c r="KB73" s="430" t="str">
        <f>IFERROR(VLOOKUP($E73,'[13]Din Costos CFE'!$J$7:$AG$150,KB$1,0),"")</f>
        <v/>
      </c>
      <c r="KC73" s="430" t="str">
        <f>IFERROR(VLOOKUP($E73,'[13]Din Costos CFE'!$J$7:$AG$150,KC$1,0),"")</f>
        <v/>
      </c>
      <c r="KD73" s="430" t="str">
        <f>IFERROR(VLOOKUP($E73,'[13]Din Costos CFE'!$J$7:$AG$150,KD$1,0),"")</f>
        <v/>
      </c>
      <c r="KE73" s="430" t="str">
        <f>IFERROR(VLOOKUP($E73,'[13]Din Costos CFE'!$J$7:$AG$150,KE$1,0),"")</f>
        <v/>
      </c>
      <c r="KF73" s="430" t="str">
        <f>IFERROR(VLOOKUP($E73,'[13]Din Costos CFE'!$J$7:$AG$150,KF$1,0),"")</f>
        <v/>
      </c>
      <c r="KG73" s="430" t="str">
        <f>IFERROR(VLOOKUP($E73,'[13]Din Costos CFE'!$J$7:$AG$150,KG$1,0),"")</f>
        <v/>
      </c>
      <c r="KH73" s="430" t="str">
        <f>IFERROR(VLOOKUP($E73,'[13]Din Costos CFE'!$J$7:$AG$150,KH$1,0),"")</f>
        <v/>
      </c>
      <c r="KI73" s="430" t="str">
        <f>IFERROR(VLOOKUP($E73,'[13]Din Costos CFE'!$J$7:$AG$150,KI$1,0),"")</f>
        <v/>
      </c>
      <c r="KJ73" s="430" t="str">
        <f>IFERROR(VLOOKUP($E73,'[13]Din Costos CFE'!$J$7:$AG$150,KJ$1,0),"")</f>
        <v/>
      </c>
      <c r="KK73" s="430" t="str">
        <f>IFERROR(VLOOKUP($E73,'[13]Din Costos CFE'!$J$7:$AG$150,KK$1,0),"")</f>
        <v/>
      </c>
      <c r="KL73" s="430" t="str">
        <f>IFERROR(VLOOKUP($E73,'[13]Din Costos CFE'!$J$7:$AG$150,KL$1,0),"")</f>
        <v/>
      </c>
      <c r="KM73" s="430" t="str">
        <f>IFERROR(VLOOKUP($E73,'[13]Din Costos CFE'!$J$7:$AG$150,KM$1,0),"")</f>
        <v/>
      </c>
      <c r="KN73" s="430" t="str">
        <f>IFERROR(VLOOKUP($E73,'[13]Din Costos CFE'!$J$7:$AG$150,KN$1,0),"")</f>
        <v/>
      </c>
      <c r="KO73" s="431">
        <f t="shared" si="42"/>
        <v>0</v>
      </c>
      <c r="KP73" s="431">
        <f t="shared" si="43"/>
        <v>0</v>
      </c>
      <c r="KQ73" s="431">
        <f t="shared" si="44"/>
        <v>0</v>
      </c>
      <c r="KR73" s="432" t="str">
        <f>IFERROR(VLOOKUP($E73,'[13]Din Costos CFE'!$A$6:$G$150,4,0),"")</f>
        <v/>
      </c>
      <c r="KS73" s="432" t="str">
        <f>IFERROR(VLOOKUP($E73,'[13]Din Costos CFE'!$A$6:$G$150,5,0),"")</f>
        <v/>
      </c>
      <c r="KT73" s="432" t="str">
        <f>IFERROR(VLOOKUP($E73,'[13]Din Costos CFE'!$A$6:$G$150,6,0),"")</f>
        <v/>
      </c>
      <c r="KU73" s="433" t="str">
        <f t="shared" si="45"/>
        <v/>
      </c>
      <c r="KV73" s="434" t="str">
        <f t="shared" si="46"/>
        <v/>
      </c>
      <c r="KW73" s="435" t="str">
        <f t="shared" si="47"/>
        <v/>
      </c>
      <c r="KX73" s="435"/>
      <c r="KY73" s="436" t="str">
        <f>IFERROR(VLOOKUP($E73,'[13]Detalle Costos CENACE'!$E:$IT,248,0),"")</f>
        <v/>
      </c>
      <c r="KZ73" s="414">
        <f t="shared" si="48"/>
        <v>455.68</v>
      </c>
      <c r="LA73" s="434" t="str">
        <f t="shared" si="49"/>
        <v/>
      </c>
      <c r="LB73" s="434" t="str">
        <f t="shared" si="50"/>
        <v/>
      </c>
      <c r="LC73" s="414">
        <f t="shared" si="51"/>
        <v>1</v>
      </c>
      <c r="LD73" s="429" t="str">
        <f>IFERROR(VLOOKUP($E73,'[13]Actualización de costos CENACE'!$A:$G,7,0),"")</f>
        <v/>
      </c>
      <c r="LE73" s="414" t="s">
        <v>6719</v>
      </c>
      <c r="LF73" s="414" t="s">
        <v>5777</v>
      </c>
    </row>
    <row r="74" spans="1:318" s="414" customFormat="1" ht="15" customHeight="1">
      <c r="D74" s="356" t="s">
        <v>7348</v>
      </c>
      <c r="E74" s="414">
        <v>600</v>
      </c>
      <c r="F74" s="414">
        <v>57</v>
      </c>
      <c r="G74" s="356" t="s">
        <v>7275</v>
      </c>
      <c r="H74" s="356" t="s">
        <v>331</v>
      </c>
      <c r="I74" s="453">
        <v>1</v>
      </c>
      <c r="J74" s="453"/>
      <c r="K74" s="415" t="str">
        <f t="shared" si="27"/>
        <v>Sí</v>
      </c>
      <c r="L74" s="415"/>
      <c r="M74" s="415">
        <f t="shared" si="29"/>
        <v>1</v>
      </c>
      <c r="N74" s="415"/>
      <c r="O74" s="415"/>
      <c r="P74" s="415"/>
      <c r="Q74" s="415">
        <v>1</v>
      </c>
      <c r="R74" s="415" t="str">
        <f t="shared" si="33"/>
        <v>Sí</v>
      </c>
      <c r="S74" s="415"/>
      <c r="T74" s="415"/>
      <c r="U74" s="415"/>
      <c r="V74" s="356" t="s">
        <v>7349</v>
      </c>
      <c r="W74" s="356" t="s">
        <v>5643</v>
      </c>
      <c r="X74" s="414">
        <f t="shared" si="32"/>
        <v>1</v>
      </c>
      <c r="Y74" s="414">
        <f t="shared" si="34"/>
        <v>110</v>
      </c>
      <c r="Z74" s="416" t="str">
        <f t="shared" si="35"/>
        <v/>
      </c>
      <c r="AA74" s="416">
        <f t="shared" si="36"/>
        <v>0</v>
      </c>
      <c r="AB74" s="417">
        <f t="shared" si="37"/>
        <v>0</v>
      </c>
      <c r="AC74" s="414" t="s">
        <v>7350</v>
      </c>
      <c r="AD74" s="414" t="s">
        <v>7351</v>
      </c>
      <c r="AE74" s="414" t="e">
        <f>+VLOOKUP($D74,'[12]Ramón Países '!$A:$E,4,0)</f>
        <v>#N/A</v>
      </c>
      <c r="AF74" s="414" t="s">
        <v>5646</v>
      </c>
      <c r="AG74" s="414" t="e">
        <f>+VLOOKUP($D74,'[12]Ramón Países '!$A:$E,5,0)</f>
        <v>#N/A</v>
      </c>
      <c r="AH74" s="356"/>
      <c r="AI74" s="356" t="s">
        <v>331</v>
      </c>
      <c r="AJ74" s="356" t="s">
        <v>7277</v>
      </c>
      <c r="AK74" s="356" t="s">
        <v>7278</v>
      </c>
      <c r="AL74" s="356" t="s">
        <v>7279</v>
      </c>
      <c r="AM74" s="356" t="s">
        <v>7280</v>
      </c>
      <c r="AN74" s="356" t="s">
        <v>331</v>
      </c>
      <c r="AO74" s="356" t="s">
        <v>7281</v>
      </c>
      <c r="AP74" s="356" t="s">
        <v>5698</v>
      </c>
      <c r="AQ74" s="356" t="s">
        <v>7282</v>
      </c>
      <c r="AR74" s="356" t="s">
        <v>7283</v>
      </c>
      <c r="AS74" s="356" t="s">
        <v>7284</v>
      </c>
      <c r="AT74" s="356" t="s">
        <v>733</v>
      </c>
      <c r="AU74" s="356" t="s">
        <v>733</v>
      </c>
      <c r="AV74" s="356" t="s">
        <v>733</v>
      </c>
      <c r="AW74" s="356" t="s">
        <v>3320</v>
      </c>
      <c r="AX74" s="356" t="s">
        <v>7285</v>
      </c>
      <c r="AY74" s="356" t="s">
        <v>733</v>
      </c>
      <c r="AZ74" s="356" t="s">
        <v>7286</v>
      </c>
      <c r="BA74" s="356" t="s">
        <v>7287</v>
      </c>
      <c r="BB74" s="356" t="s">
        <v>7288</v>
      </c>
      <c r="BC74" s="356" t="s">
        <v>7289</v>
      </c>
      <c r="BD74" s="356" t="s">
        <v>7290</v>
      </c>
      <c r="BE74" s="356" t="s">
        <v>7291</v>
      </c>
      <c r="BF74" s="356" t="s">
        <v>1214</v>
      </c>
      <c r="BG74" s="356" t="s">
        <v>3320</v>
      </c>
      <c r="BH74" s="356"/>
      <c r="BI74" s="356" t="s">
        <v>5663</v>
      </c>
      <c r="BJ74" s="356" t="s">
        <v>5663</v>
      </c>
      <c r="BK74" s="454" t="s">
        <v>3585</v>
      </c>
      <c r="BL74" s="356" t="s">
        <v>7352</v>
      </c>
      <c r="BM74" s="356">
        <v>115</v>
      </c>
      <c r="BN74" s="356" t="s">
        <v>5665</v>
      </c>
      <c r="BO74" s="455" t="s">
        <v>12821</v>
      </c>
      <c r="BP74" s="356">
        <v>30</v>
      </c>
      <c r="BQ74" s="356">
        <v>2028</v>
      </c>
      <c r="BR74" s="356">
        <v>110</v>
      </c>
      <c r="BS74" s="356">
        <v>110</v>
      </c>
      <c r="BT74" s="356" t="s">
        <v>5666</v>
      </c>
      <c r="BU74" s="356">
        <v>38</v>
      </c>
      <c r="BV74" s="356">
        <v>254</v>
      </c>
      <c r="BW74" s="356"/>
      <c r="BX74" s="356" t="s">
        <v>910</v>
      </c>
      <c r="BY74" s="356" t="s">
        <v>733</v>
      </c>
      <c r="BZ74" s="356" t="s">
        <v>910</v>
      </c>
      <c r="CA74" s="356">
        <v>26.44</v>
      </c>
      <c r="CB74" s="356" t="s">
        <v>1214</v>
      </c>
      <c r="CC74" s="356">
        <v>610</v>
      </c>
      <c r="CD74" s="356" t="s">
        <v>5667</v>
      </c>
      <c r="CE74" s="356" t="s">
        <v>5668</v>
      </c>
      <c r="CF74" s="356" t="s">
        <v>3320</v>
      </c>
      <c r="CG74" s="356" t="s">
        <v>733</v>
      </c>
      <c r="CH74" s="356" t="s">
        <v>733</v>
      </c>
      <c r="CI74" s="356">
        <v>2316</v>
      </c>
      <c r="CJ74" s="356">
        <v>2130</v>
      </c>
      <c r="CK74" s="356" t="s">
        <v>7353</v>
      </c>
      <c r="CL74" s="356">
        <v>365</v>
      </c>
      <c r="CM74" s="356">
        <v>30</v>
      </c>
      <c r="CN74" s="356">
        <v>98</v>
      </c>
      <c r="CO74" s="356">
        <v>25</v>
      </c>
      <c r="CP74" s="356" t="s">
        <v>12614</v>
      </c>
      <c r="CQ74" s="414">
        <f t="shared" si="52"/>
        <v>2026</v>
      </c>
      <c r="CR74" s="356">
        <v>1.5</v>
      </c>
      <c r="CS74" s="356">
        <v>8</v>
      </c>
      <c r="CT74" s="356" t="s">
        <v>7354</v>
      </c>
      <c r="CU74" s="356">
        <v>77000000</v>
      </c>
      <c r="CV74" s="356" t="s">
        <v>3320</v>
      </c>
      <c r="CW74" s="356" t="s">
        <v>3320</v>
      </c>
      <c r="CX74" s="356" t="s">
        <v>3320</v>
      </c>
      <c r="CY74" s="356" t="s">
        <v>3320</v>
      </c>
      <c r="CZ74" s="356">
        <v>26.44</v>
      </c>
      <c r="DA74" s="356" t="s">
        <v>3320</v>
      </c>
      <c r="DB74" s="356" t="s">
        <v>3320</v>
      </c>
      <c r="DC74" s="356" t="s">
        <v>3320</v>
      </c>
      <c r="DD74" s="356" t="s">
        <v>3320</v>
      </c>
      <c r="DE74" s="356" t="s">
        <v>3320</v>
      </c>
      <c r="DF74" s="356">
        <v>0</v>
      </c>
      <c r="DG74" s="356" t="s">
        <v>3320</v>
      </c>
      <c r="DH74" s="356">
        <v>30</v>
      </c>
      <c r="DI74" s="356" t="s">
        <v>3320</v>
      </c>
      <c r="DJ74" s="356" t="s">
        <v>3320</v>
      </c>
      <c r="DK74" s="356" t="s">
        <v>3320</v>
      </c>
      <c r="DL74" s="356" t="s">
        <v>3320</v>
      </c>
      <c r="DM74" s="414" t="e">
        <f t="shared" si="53"/>
        <v>#VALUE!</v>
      </c>
      <c r="DN74" s="356" t="s">
        <v>3320</v>
      </c>
      <c r="DO74" s="356" t="s">
        <v>3320</v>
      </c>
      <c r="DP74" s="356" t="s">
        <v>3320</v>
      </c>
      <c r="DQ74" s="356">
        <v>0</v>
      </c>
      <c r="DR74" s="356" t="s">
        <v>3320</v>
      </c>
      <c r="DS74" s="356" t="s">
        <v>3320</v>
      </c>
      <c r="DT74" s="356" t="s">
        <v>3320</v>
      </c>
      <c r="DU74" s="356" t="s">
        <v>3320</v>
      </c>
      <c r="DV74" s="356" t="s">
        <v>3320</v>
      </c>
      <c r="DW74" s="356" t="s">
        <v>3320</v>
      </c>
      <c r="DX74" s="356" t="s">
        <v>3320</v>
      </c>
      <c r="DY74" s="356" t="s">
        <v>3320</v>
      </c>
      <c r="DZ74" s="356" t="s">
        <v>3320</v>
      </c>
      <c r="EA74" s="356" t="s">
        <v>3320</v>
      </c>
      <c r="EB74" s="356" t="s">
        <v>3320</v>
      </c>
      <c r="EC74" s="356" t="s">
        <v>3320</v>
      </c>
      <c r="ED74" s="356" t="s">
        <v>3320</v>
      </c>
      <c r="EE74" s="356" t="s">
        <v>3320</v>
      </c>
      <c r="EF74" s="356" t="s">
        <v>3320</v>
      </c>
      <c r="EG74" s="356" t="s">
        <v>3320</v>
      </c>
      <c r="EH74" s="356" t="s">
        <v>3320</v>
      </c>
      <c r="EI74" s="356" t="s">
        <v>3320</v>
      </c>
      <c r="EJ74" s="356" t="s">
        <v>3320</v>
      </c>
      <c r="EK74" s="356" t="s">
        <v>3320</v>
      </c>
      <c r="EL74" s="356" t="s">
        <v>3320</v>
      </c>
      <c r="EM74" s="356" t="s">
        <v>3320</v>
      </c>
      <c r="EN74" s="356" t="s">
        <v>3320</v>
      </c>
      <c r="EO74" s="356" t="s">
        <v>3320</v>
      </c>
      <c r="EP74" s="356" t="s">
        <v>3320</v>
      </c>
      <c r="EQ74" s="356" t="s">
        <v>3320</v>
      </c>
      <c r="ER74" s="356" t="s">
        <v>3320</v>
      </c>
      <c r="ES74" s="356" t="s">
        <v>3320</v>
      </c>
      <c r="ET74" s="356" t="s">
        <v>3320</v>
      </c>
      <c r="EU74" s="356" t="s">
        <v>3320</v>
      </c>
      <c r="EV74" s="356" t="s">
        <v>3320</v>
      </c>
      <c r="EW74" s="356" t="s">
        <v>3320</v>
      </c>
      <c r="EX74" s="356" t="s">
        <v>3320</v>
      </c>
      <c r="EY74" s="356" t="s">
        <v>3320</v>
      </c>
      <c r="EZ74" s="356" t="s">
        <v>3320</v>
      </c>
      <c r="FA74" s="356" t="s">
        <v>3320</v>
      </c>
      <c r="FB74" s="356" t="s">
        <v>3320</v>
      </c>
      <c r="FC74" s="356" t="s">
        <v>3320</v>
      </c>
      <c r="FD74" s="356" t="s">
        <v>3320</v>
      </c>
      <c r="FE74" s="356" t="s">
        <v>3320</v>
      </c>
      <c r="FF74" s="356" t="s">
        <v>3320</v>
      </c>
      <c r="FG74" s="356" t="s">
        <v>3320</v>
      </c>
      <c r="FH74" s="356" t="s">
        <v>3320</v>
      </c>
      <c r="FI74" s="356" t="s">
        <v>3320</v>
      </c>
      <c r="FJ74" s="356" t="s">
        <v>3320</v>
      </c>
      <c r="FK74" s="356" t="s">
        <v>3320</v>
      </c>
      <c r="FL74" s="356" t="s">
        <v>3320</v>
      </c>
      <c r="FM74" s="356" t="s">
        <v>3320</v>
      </c>
      <c r="FN74" s="356" t="s">
        <v>3320</v>
      </c>
      <c r="FO74" s="456">
        <v>103555000</v>
      </c>
      <c r="FP74" s="421">
        <f t="shared" si="31"/>
        <v>103.55500000000001</v>
      </c>
      <c r="FQ74" s="356" t="s">
        <v>733</v>
      </c>
      <c r="FR74" s="356" t="s">
        <v>733</v>
      </c>
      <c r="FS74" s="356" t="s">
        <v>733</v>
      </c>
      <c r="FT74" s="356" t="s">
        <v>733</v>
      </c>
      <c r="FU74" s="356" t="s">
        <v>5041</v>
      </c>
      <c r="FV74" s="356" t="s">
        <v>7355</v>
      </c>
      <c r="FW74" s="356" t="s">
        <v>7356</v>
      </c>
      <c r="FX74" s="356" t="e">
        <v>#N/A</v>
      </c>
      <c r="FY74" s="356" t="e">
        <v>#N/A</v>
      </c>
      <c r="FZ74" s="356" t="s">
        <v>7358</v>
      </c>
      <c r="GA74" s="456">
        <v>103555000</v>
      </c>
      <c r="GB74" s="456">
        <v>22779000</v>
      </c>
      <c r="GC74" s="456">
        <v>1229</v>
      </c>
      <c r="GD74" s="456">
        <v>757.58</v>
      </c>
      <c r="GE74" s="356" t="s">
        <v>7359</v>
      </c>
      <c r="GF74" s="356" t="s">
        <v>733</v>
      </c>
      <c r="GG74" s="356" t="s">
        <v>733</v>
      </c>
      <c r="GH74" s="356" t="s">
        <v>7299</v>
      </c>
      <c r="GI74" s="356" t="s">
        <v>1214</v>
      </c>
      <c r="GJ74" s="356" t="s">
        <v>1214</v>
      </c>
      <c r="GK74" s="356" t="s">
        <v>1214</v>
      </c>
      <c r="GL74" s="356" t="s">
        <v>733</v>
      </c>
      <c r="GM74" s="356" t="s">
        <v>1214</v>
      </c>
      <c r="GN74" s="356" t="s">
        <v>5676</v>
      </c>
      <c r="GO74" s="356" t="s">
        <v>3320</v>
      </c>
      <c r="GP74" s="356" t="s">
        <v>733</v>
      </c>
      <c r="GQ74" s="356" t="s">
        <v>5721</v>
      </c>
      <c r="GR74" s="356" t="s">
        <v>733</v>
      </c>
      <c r="GS74" s="356" t="s">
        <v>5679</v>
      </c>
      <c r="GT74" s="356" t="s">
        <v>3320</v>
      </c>
      <c r="GU74" s="356" t="s">
        <v>3320</v>
      </c>
      <c r="GV74" s="356">
        <v>2</v>
      </c>
      <c r="GW74" s="356" t="s">
        <v>733</v>
      </c>
      <c r="GX74" s="356" t="s">
        <v>5679</v>
      </c>
      <c r="GY74" s="356" t="s">
        <v>7360</v>
      </c>
      <c r="GZ74" s="356" t="s">
        <v>733</v>
      </c>
      <c r="HA74" s="356" t="s">
        <v>3320</v>
      </c>
      <c r="HB74" s="356" t="s">
        <v>7361</v>
      </c>
      <c r="HC74" s="356" t="s">
        <v>7362</v>
      </c>
      <c r="HD74" s="356" t="s">
        <v>5683</v>
      </c>
      <c r="HE74" s="356" t="s">
        <v>5952</v>
      </c>
      <c r="HF74" s="356" t="s">
        <v>5684</v>
      </c>
      <c r="HG74" s="356" t="s">
        <v>733</v>
      </c>
      <c r="HH74" s="356" t="s">
        <v>1214</v>
      </c>
      <c r="HI74" s="356" t="s">
        <v>12822</v>
      </c>
      <c r="HJ74" s="356" t="s">
        <v>12823</v>
      </c>
      <c r="HK74" s="356" t="s">
        <v>5685</v>
      </c>
      <c r="HL74" s="356" t="s">
        <v>3320</v>
      </c>
      <c r="HM74" s="356" t="s">
        <v>3320</v>
      </c>
      <c r="HN74" s="356" t="s">
        <v>3320</v>
      </c>
      <c r="HO74" s="356" t="s">
        <v>3320</v>
      </c>
      <c r="HP74" s="356" t="s">
        <v>3320</v>
      </c>
      <c r="HQ74" s="356" t="s">
        <v>3320</v>
      </c>
      <c r="HR74" s="356" t="s">
        <v>3320</v>
      </c>
      <c r="HS74" s="356" t="s">
        <v>3320</v>
      </c>
      <c r="HT74" s="356" t="s">
        <v>3320</v>
      </c>
      <c r="HU74" s="356" t="s">
        <v>3320</v>
      </c>
      <c r="HV74" s="356" t="s">
        <v>3320</v>
      </c>
      <c r="HW74" s="356" t="s">
        <v>3320</v>
      </c>
      <c r="HX74" s="356" t="s">
        <v>3320</v>
      </c>
      <c r="HY74" s="356" t="s">
        <v>3320</v>
      </c>
      <c r="HZ74" s="356" t="s">
        <v>3320</v>
      </c>
      <c r="IA74" s="356" t="s">
        <v>3320</v>
      </c>
      <c r="IB74" s="356" t="s">
        <v>3320</v>
      </c>
      <c r="IC74" s="356" t="s">
        <v>3320</v>
      </c>
      <c r="ID74" s="356" t="s">
        <v>3320</v>
      </c>
      <c r="IE74" s="356" t="s">
        <v>3320</v>
      </c>
      <c r="IF74" s="356" t="s">
        <v>3320</v>
      </c>
      <c r="IG74" s="356" t="s">
        <v>3320</v>
      </c>
      <c r="IH74" s="356" t="s">
        <v>3320</v>
      </c>
      <c r="II74" s="356" t="s">
        <v>3320</v>
      </c>
      <c r="IJ74" s="356" t="s">
        <v>3320</v>
      </c>
      <c r="IK74" s="356" t="s">
        <v>3320</v>
      </c>
      <c r="IL74" s="356" t="s">
        <v>3320</v>
      </c>
      <c r="IM74" s="356" t="s">
        <v>3320</v>
      </c>
      <c r="IN74" s="356" t="s">
        <v>3320</v>
      </c>
      <c r="IO74" s="356" t="s">
        <v>3320</v>
      </c>
      <c r="IP74" s="356" t="s">
        <v>3320</v>
      </c>
      <c r="IQ74" s="356" t="s">
        <v>3320</v>
      </c>
      <c r="IR74" s="356" t="s">
        <v>3320</v>
      </c>
      <c r="IS74" s="356" t="s">
        <v>3320</v>
      </c>
      <c r="IT74" s="356" t="s">
        <v>3320</v>
      </c>
      <c r="IU74" s="356" t="s">
        <v>3320</v>
      </c>
      <c r="IV74" s="356" t="s">
        <v>3320</v>
      </c>
      <c r="IW74" s="356" t="s">
        <v>3320</v>
      </c>
      <c r="IX74" s="356"/>
      <c r="IY74" s="356"/>
      <c r="IZ74" s="356"/>
      <c r="JA74" s="356"/>
      <c r="JB74" s="414" t="str">
        <f>IFERROR(VLOOKUP($E74,'[12]Resumen costos RNT id'!$D:$J,3,0),"")</f>
        <v/>
      </c>
      <c r="JC74" s="421" t="str">
        <f>IFERROR(VLOOKUP($E74,'[12]Resumen costos RNT id'!$D:$J,4,0),"")</f>
        <v/>
      </c>
      <c r="JD74" s="421" t="str">
        <f>IFERROR(VLOOKUP($E74,'[12]Resumen costos RNT id'!$D:$J,5,0),"")</f>
        <v/>
      </c>
      <c r="JE74" s="421" t="str">
        <f>IFERROR(VLOOKUP($E74,'[12]Resumen costos RNT id'!$D:$J,6,0),"")</f>
        <v/>
      </c>
      <c r="JF74" s="416" t="str">
        <f>IFERROR(VLOOKUP($E74,'[12]Resumen costos RNT id'!$D:$J,7,0),"")</f>
        <v/>
      </c>
      <c r="JG74" s="428" t="str">
        <f t="shared" si="38"/>
        <v/>
      </c>
      <c r="JH74" s="428" t="str">
        <f t="shared" si="39"/>
        <v/>
      </c>
      <c r="JI74" s="428" t="str">
        <f t="shared" si="39"/>
        <v/>
      </c>
      <c r="JJ74" s="428">
        <f t="shared" si="40"/>
        <v>0</v>
      </c>
      <c r="JK74" s="428">
        <f t="shared" si="41"/>
        <v>0</v>
      </c>
      <c r="JL74" s="414" t="s">
        <v>202</v>
      </c>
      <c r="JO74" s="414" t="s">
        <v>202</v>
      </c>
      <c r="JP74" s="414">
        <v>5</v>
      </c>
      <c r="JQ74" s="414">
        <f t="shared" si="28"/>
        <v>0</v>
      </c>
      <c r="JR74" s="429" t="str">
        <f>IFERROR(VLOOKUP($E74,'[13]Actualización de costos CENACE'!$A:$G,2,0),"")</f>
        <v/>
      </c>
      <c r="JS74" s="429" t="str">
        <f>IFERROR(VLOOKUP($E74,'[13]Actualización de costos CENACE'!$A:$G,3,0),"")</f>
        <v/>
      </c>
      <c r="JT74" s="429" t="str">
        <f>IFERROR(VLOOKUP($E74,'[13]Actualización de costos CENACE'!$A:$G,4,0),"")</f>
        <v/>
      </c>
      <c r="JU74" s="429" t="str">
        <f>IFERROR(VLOOKUP($E74,'[13]Actualización de costos CENACE'!$A:$G,5,0),"")</f>
        <v/>
      </c>
      <c r="JV74" s="429" t="str">
        <f>IFERROR(VLOOKUP($E74,'[13]Actualización de costos CENACE'!$A:$G,6,0),"")</f>
        <v/>
      </c>
      <c r="JW74" s="430" t="str">
        <f>IFERROR(VLOOKUP($E74,'[13]Din Costos CFE'!$J$7:$AG$150,JW$1,0),"")</f>
        <v/>
      </c>
      <c r="JX74" s="430" t="str">
        <f>IFERROR(VLOOKUP($E74,'[13]Din Costos CFE'!$J$7:$AG$150,JX$1,0),"")</f>
        <v/>
      </c>
      <c r="JY74" s="430" t="str">
        <f>IFERROR(VLOOKUP($E74,'[13]Din Costos CFE'!$J$7:$AG$150,JY$1,0),"")</f>
        <v/>
      </c>
      <c r="JZ74" s="430" t="str">
        <f>IFERROR(VLOOKUP($E74,'[13]Din Costos CFE'!$J$7:$AG$150,JZ$1,0),"")</f>
        <v/>
      </c>
      <c r="KA74" s="430" t="str">
        <f>IFERROR(VLOOKUP($E74,'[13]Din Costos CFE'!$J$7:$AG$150,KA$1,0),"")</f>
        <v/>
      </c>
      <c r="KB74" s="430" t="str">
        <f>IFERROR(VLOOKUP($E74,'[13]Din Costos CFE'!$J$7:$AG$150,KB$1,0),"")</f>
        <v/>
      </c>
      <c r="KC74" s="430" t="str">
        <f>IFERROR(VLOOKUP($E74,'[13]Din Costos CFE'!$J$7:$AG$150,KC$1,0),"")</f>
        <v/>
      </c>
      <c r="KD74" s="430" t="str">
        <f>IFERROR(VLOOKUP($E74,'[13]Din Costos CFE'!$J$7:$AG$150,KD$1,0),"")</f>
        <v/>
      </c>
      <c r="KE74" s="430" t="str">
        <f>IFERROR(VLOOKUP($E74,'[13]Din Costos CFE'!$J$7:$AG$150,KE$1,0),"")</f>
        <v/>
      </c>
      <c r="KF74" s="430" t="str">
        <f>IFERROR(VLOOKUP($E74,'[13]Din Costos CFE'!$J$7:$AG$150,KF$1,0),"")</f>
        <v/>
      </c>
      <c r="KG74" s="430" t="str">
        <f>IFERROR(VLOOKUP($E74,'[13]Din Costos CFE'!$J$7:$AG$150,KG$1,0),"")</f>
        <v/>
      </c>
      <c r="KH74" s="430" t="str">
        <f>IFERROR(VLOOKUP($E74,'[13]Din Costos CFE'!$J$7:$AG$150,KH$1,0),"")</f>
        <v/>
      </c>
      <c r="KI74" s="430" t="str">
        <f>IFERROR(VLOOKUP($E74,'[13]Din Costos CFE'!$J$7:$AG$150,KI$1,0),"")</f>
        <v/>
      </c>
      <c r="KJ74" s="430" t="str">
        <f>IFERROR(VLOOKUP($E74,'[13]Din Costos CFE'!$J$7:$AG$150,KJ$1,0),"")</f>
        <v/>
      </c>
      <c r="KK74" s="430" t="str">
        <f>IFERROR(VLOOKUP($E74,'[13]Din Costos CFE'!$J$7:$AG$150,KK$1,0),"")</f>
        <v/>
      </c>
      <c r="KL74" s="430" t="str">
        <f>IFERROR(VLOOKUP($E74,'[13]Din Costos CFE'!$J$7:$AG$150,KL$1,0),"")</f>
        <v/>
      </c>
      <c r="KM74" s="430" t="str">
        <f>IFERROR(VLOOKUP($E74,'[13]Din Costos CFE'!$J$7:$AG$150,KM$1,0),"")</f>
        <v/>
      </c>
      <c r="KN74" s="430" t="str">
        <f>IFERROR(VLOOKUP($E74,'[13]Din Costos CFE'!$J$7:$AG$150,KN$1,0),"")</f>
        <v/>
      </c>
      <c r="KO74" s="431">
        <f t="shared" si="42"/>
        <v>0</v>
      </c>
      <c r="KP74" s="431">
        <f t="shared" si="43"/>
        <v>0</v>
      </c>
      <c r="KQ74" s="431">
        <f t="shared" si="44"/>
        <v>0</v>
      </c>
      <c r="KR74" s="432" t="str">
        <f>IFERROR(VLOOKUP($E74,'[13]Din Costos CFE'!$A$6:$G$150,4,0),"")</f>
        <v/>
      </c>
      <c r="KS74" s="432" t="str">
        <f>IFERROR(VLOOKUP($E74,'[13]Din Costos CFE'!$A$6:$G$150,5,0),"")</f>
        <v/>
      </c>
      <c r="KT74" s="432" t="str">
        <f>IFERROR(VLOOKUP($E74,'[13]Din Costos CFE'!$A$6:$G$150,6,0),"")</f>
        <v/>
      </c>
      <c r="KU74" s="433" t="str">
        <f t="shared" si="45"/>
        <v/>
      </c>
      <c r="KV74" s="434" t="str">
        <f t="shared" si="46"/>
        <v/>
      </c>
      <c r="KW74" s="435" t="str">
        <f t="shared" si="47"/>
        <v/>
      </c>
      <c r="KX74" s="435"/>
      <c r="KY74" s="436" t="str">
        <f>IFERROR(VLOOKUP($E74,'[13]Detalle Costos CENACE'!$E:$IT,248,0),"")</f>
        <v/>
      </c>
      <c r="KZ74" s="414">
        <f t="shared" si="48"/>
        <v>110</v>
      </c>
      <c r="LA74" s="434" t="str">
        <f t="shared" si="49"/>
        <v/>
      </c>
      <c r="LB74" s="434" t="str">
        <f t="shared" si="50"/>
        <v/>
      </c>
      <c r="LC74" s="414">
        <f t="shared" si="51"/>
        <v>1</v>
      </c>
      <c r="LD74" s="429" t="str">
        <f>IFERROR(VLOOKUP($E74,'[13]Actualización de costos CENACE'!$A:$G,7,0),"")</f>
        <v/>
      </c>
    </row>
    <row r="75" spans="1:318" s="414" customFormat="1" ht="15" customHeight="1">
      <c r="A75" s="413" t="s">
        <v>5638</v>
      </c>
      <c r="B75" s="414">
        <v>924</v>
      </c>
      <c r="C75" s="414" t="s">
        <v>7363</v>
      </c>
      <c r="D75" s="414" t="s">
        <v>7364</v>
      </c>
      <c r="E75" s="414">
        <v>924</v>
      </c>
      <c r="G75" s="414" t="s">
        <v>1343</v>
      </c>
      <c r="H75" s="414" t="s">
        <v>6775</v>
      </c>
      <c r="I75" s="415">
        <v>1</v>
      </c>
      <c r="J75" s="415"/>
      <c r="K75" s="415" t="str">
        <f t="shared" si="27"/>
        <v>Sí</v>
      </c>
      <c r="L75" s="415"/>
      <c r="M75" s="415">
        <f t="shared" si="29"/>
        <v>1</v>
      </c>
      <c r="N75" s="415"/>
      <c r="O75" s="415"/>
      <c r="P75" s="415"/>
      <c r="Q75" s="415">
        <v>1</v>
      </c>
      <c r="R75" s="415" t="str">
        <f t="shared" si="33"/>
        <v>Sí</v>
      </c>
      <c r="S75" s="415"/>
      <c r="T75" s="415"/>
      <c r="U75" s="415"/>
      <c r="V75" s="414" t="s">
        <v>7365</v>
      </c>
      <c r="W75" s="414" t="s">
        <v>5643</v>
      </c>
      <c r="X75" s="414">
        <f t="shared" si="32"/>
        <v>1</v>
      </c>
      <c r="Y75" s="414">
        <f t="shared" si="34"/>
        <v>60</v>
      </c>
      <c r="Z75" s="416" t="str">
        <f t="shared" si="35"/>
        <v/>
      </c>
      <c r="AA75" s="416">
        <f t="shared" si="36"/>
        <v>0</v>
      </c>
      <c r="AB75" s="417">
        <f t="shared" si="37"/>
        <v>0</v>
      </c>
      <c r="AC75" s="414" t="s">
        <v>6416</v>
      </c>
      <c r="AD75" s="414" t="s">
        <v>3434</v>
      </c>
      <c r="AE75" s="414" t="e">
        <f>+VLOOKUP($D75,'[12]Ramón Países '!$A:$E,4,0)</f>
        <v>#N/A</v>
      </c>
      <c r="AF75" s="414" t="s">
        <v>5646</v>
      </c>
      <c r="AG75" s="414" t="e">
        <f>+VLOOKUP($D75,'[12]Ramón Países '!$A:$E,5,0)</f>
        <v>#N/A</v>
      </c>
      <c r="AH75" s="414" t="s">
        <v>6416</v>
      </c>
      <c r="AI75" s="414" t="s">
        <v>6417</v>
      </c>
      <c r="AJ75" s="414" t="s">
        <v>6777</v>
      </c>
      <c r="AK75" s="414" t="s">
        <v>6419</v>
      </c>
      <c r="AL75" s="414" t="s">
        <v>6778</v>
      </c>
      <c r="AM75" s="414" t="s">
        <v>6779</v>
      </c>
      <c r="AN75" s="414" t="s">
        <v>3320</v>
      </c>
      <c r="AO75" s="414" t="s">
        <v>6780</v>
      </c>
      <c r="AP75" s="414" t="s">
        <v>5698</v>
      </c>
      <c r="AQ75" s="414" t="s">
        <v>6781</v>
      </c>
      <c r="AR75" s="414" t="s">
        <v>6782</v>
      </c>
      <c r="AS75" s="414" t="s">
        <v>6425</v>
      </c>
      <c r="AT75" s="414" t="s">
        <v>733</v>
      </c>
      <c r="AU75" s="414" t="s">
        <v>733</v>
      </c>
      <c r="AV75" s="414" t="s">
        <v>733</v>
      </c>
      <c r="AW75" s="414" t="s">
        <v>3320</v>
      </c>
      <c r="AX75" s="414" t="s">
        <v>6783</v>
      </c>
      <c r="AY75" s="414" t="s">
        <v>733</v>
      </c>
      <c r="AZ75" s="414" t="s">
        <v>6784</v>
      </c>
      <c r="BA75" s="414" t="s">
        <v>6428</v>
      </c>
      <c r="BB75" s="414" t="s">
        <v>6429</v>
      </c>
      <c r="BC75" s="414" t="s">
        <v>6430</v>
      </c>
      <c r="BD75" s="414" t="s">
        <v>6785</v>
      </c>
      <c r="BE75" s="414" t="s">
        <v>6786</v>
      </c>
      <c r="BF75" s="415" t="s">
        <v>1214</v>
      </c>
      <c r="BG75" s="414" t="s">
        <v>3320</v>
      </c>
      <c r="BI75" s="414" t="s">
        <v>5955</v>
      </c>
      <c r="BJ75" s="414" t="s">
        <v>5955</v>
      </c>
      <c r="BK75" s="414" t="s">
        <v>3623</v>
      </c>
      <c r="BL75" s="414" t="s">
        <v>7366</v>
      </c>
      <c r="BM75" s="415">
        <v>115</v>
      </c>
      <c r="BN75" s="414" t="s">
        <v>5665</v>
      </c>
      <c r="BO75" s="418" t="s">
        <v>12824</v>
      </c>
      <c r="BP75" s="414">
        <v>29</v>
      </c>
      <c r="BQ75" s="414">
        <v>2029</v>
      </c>
      <c r="BR75" s="414">
        <v>60</v>
      </c>
      <c r="BS75" s="415">
        <v>60</v>
      </c>
      <c r="BT75" s="414" t="s">
        <v>5666</v>
      </c>
      <c r="BU75" s="414">
        <v>107968</v>
      </c>
      <c r="BV75" s="415">
        <v>179.96</v>
      </c>
      <c r="BW75" s="419">
        <v>0.34238964992389648</v>
      </c>
      <c r="BX75" s="420" t="s">
        <v>910</v>
      </c>
      <c r="BY75" s="414" t="s">
        <v>733</v>
      </c>
      <c r="BZ75" s="414" t="s">
        <v>910</v>
      </c>
      <c r="CA75" s="414">
        <v>34.24</v>
      </c>
      <c r="CB75" s="414" t="s">
        <v>733</v>
      </c>
      <c r="CC75" s="414">
        <v>650</v>
      </c>
      <c r="CD75" s="414" t="s">
        <v>5800</v>
      </c>
      <c r="CE75" s="414" t="s">
        <v>5801</v>
      </c>
      <c r="CF75" s="414" t="s">
        <v>3320</v>
      </c>
      <c r="CG75" s="414" t="s">
        <v>733</v>
      </c>
      <c r="CH75" s="414" t="s">
        <v>733</v>
      </c>
      <c r="CI75" s="414">
        <v>2544.6999999999998</v>
      </c>
      <c r="CJ75" s="414">
        <v>2327.1999999999998</v>
      </c>
      <c r="CK75" s="414" t="s">
        <v>7367</v>
      </c>
      <c r="CL75" s="414">
        <v>365</v>
      </c>
      <c r="CM75" s="414">
        <v>86</v>
      </c>
      <c r="CN75" s="414">
        <v>98</v>
      </c>
      <c r="CO75" s="414">
        <v>30</v>
      </c>
      <c r="CP75" s="414" t="s">
        <v>12595</v>
      </c>
      <c r="CQ75" s="414">
        <f t="shared" si="52"/>
        <v>2026</v>
      </c>
      <c r="CR75" s="414">
        <v>0.45</v>
      </c>
      <c r="CS75" s="414">
        <v>9</v>
      </c>
      <c r="CT75" s="414" t="s">
        <v>7368</v>
      </c>
      <c r="CU75" s="414" t="s">
        <v>3320</v>
      </c>
      <c r="CV75" s="414" t="s">
        <v>3320</v>
      </c>
      <c r="CW75" s="414" t="s">
        <v>3320</v>
      </c>
      <c r="CX75" s="414" t="s">
        <v>3320</v>
      </c>
      <c r="CY75" s="414" t="s">
        <v>3320</v>
      </c>
      <c r="CZ75" s="414" t="s">
        <v>3320</v>
      </c>
      <c r="DA75" s="414" t="s">
        <v>3320</v>
      </c>
      <c r="DB75" s="414" t="s">
        <v>3320</v>
      </c>
      <c r="DC75" s="414" t="s">
        <v>3320</v>
      </c>
      <c r="DD75" s="414" t="s">
        <v>3320</v>
      </c>
      <c r="DE75" s="414" t="s">
        <v>3320</v>
      </c>
      <c r="DG75" s="414" t="s">
        <v>3320</v>
      </c>
      <c r="DH75" s="414" t="s">
        <v>3320</v>
      </c>
      <c r="DI75" s="414" t="s">
        <v>3320</v>
      </c>
      <c r="DJ75" s="414" t="s">
        <v>3320</v>
      </c>
      <c r="DK75" s="414" t="s">
        <v>3320</v>
      </c>
      <c r="DL75" s="414" t="s">
        <v>3320</v>
      </c>
      <c r="DM75" s="414" t="e">
        <f t="shared" si="53"/>
        <v>#VALUE!</v>
      </c>
      <c r="DN75" s="414" t="s">
        <v>3320</v>
      </c>
      <c r="DO75" s="414" t="s">
        <v>3320</v>
      </c>
      <c r="DP75" s="414" t="s">
        <v>3320</v>
      </c>
      <c r="DR75" s="414" t="s">
        <v>3320</v>
      </c>
      <c r="DS75" s="414" t="s">
        <v>3320</v>
      </c>
      <c r="DT75" s="414" t="s">
        <v>3320</v>
      </c>
      <c r="DU75" s="414" t="s">
        <v>3320</v>
      </c>
      <c r="DV75" s="414" t="s">
        <v>3320</v>
      </c>
      <c r="DW75" s="414" t="s">
        <v>3320</v>
      </c>
      <c r="DX75" s="414" t="s">
        <v>3320</v>
      </c>
      <c r="DY75" s="414" t="s">
        <v>3320</v>
      </c>
      <c r="DZ75" s="414" t="s">
        <v>3320</v>
      </c>
      <c r="EA75" s="414" t="s">
        <v>3320</v>
      </c>
      <c r="EB75" s="414" t="s">
        <v>3320</v>
      </c>
      <c r="EC75" s="414" t="s">
        <v>3320</v>
      </c>
      <c r="ED75" s="414" t="s">
        <v>3320</v>
      </c>
      <c r="EE75" s="414" t="s">
        <v>3320</v>
      </c>
      <c r="EF75" s="414" t="s">
        <v>3320</v>
      </c>
      <c r="EG75" s="414" t="s">
        <v>3320</v>
      </c>
      <c r="EH75" s="414" t="s">
        <v>3320</v>
      </c>
      <c r="EI75" s="414" t="s">
        <v>3320</v>
      </c>
      <c r="EJ75" s="414" t="s">
        <v>3320</v>
      </c>
      <c r="EK75" s="414" t="s">
        <v>3320</v>
      </c>
      <c r="EL75" s="414" t="s">
        <v>3320</v>
      </c>
      <c r="EM75" s="414" t="s">
        <v>3320</v>
      </c>
      <c r="EN75" s="414" t="s">
        <v>3320</v>
      </c>
      <c r="EO75" s="414" t="s">
        <v>3320</v>
      </c>
      <c r="EP75" s="414" t="s">
        <v>3320</v>
      </c>
      <c r="EQ75" s="414" t="s">
        <v>3320</v>
      </c>
      <c r="ER75" s="414" t="s">
        <v>3320</v>
      </c>
      <c r="ES75" s="414" t="s">
        <v>3320</v>
      </c>
      <c r="ET75" s="414" t="s">
        <v>3320</v>
      </c>
      <c r="EU75" s="414" t="s">
        <v>3320</v>
      </c>
      <c r="EV75" s="414" t="s">
        <v>3320</v>
      </c>
      <c r="EW75" s="414" t="s">
        <v>3320</v>
      </c>
      <c r="EX75" s="414" t="s">
        <v>3320</v>
      </c>
      <c r="EY75" s="414" t="s">
        <v>3320</v>
      </c>
      <c r="EZ75" s="414" t="s">
        <v>3320</v>
      </c>
      <c r="FA75" s="414" t="s">
        <v>3320</v>
      </c>
      <c r="FB75" s="414" t="s">
        <v>3320</v>
      </c>
      <c r="FC75" s="414" t="s">
        <v>3320</v>
      </c>
      <c r="FD75" s="414" t="s">
        <v>3320</v>
      </c>
      <c r="FE75" s="414" t="s">
        <v>3320</v>
      </c>
      <c r="FF75" s="414" t="s">
        <v>3320</v>
      </c>
      <c r="FG75" s="414" t="s">
        <v>3320</v>
      </c>
      <c r="FH75" s="414" t="s">
        <v>3320</v>
      </c>
      <c r="FI75" s="414" t="s">
        <v>3320</v>
      </c>
      <c r="FJ75" s="414" t="s">
        <v>3320</v>
      </c>
      <c r="FK75" s="414" t="s">
        <v>3320</v>
      </c>
      <c r="FL75" s="414" t="s">
        <v>3320</v>
      </c>
      <c r="FM75" s="414" t="s">
        <v>3320</v>
      </c>
      <c r="FN75" s="414" t="s">
        <v>3320</v>
      </c>
      <c r="FO75" s="421">
        <v>92069481</v>
      </c>
      <c r="FP75" s="421">
        <f t="shared" si="31"/>
        <v>92.069480999999996</v>
      </c>
      <c r="FQ75" s="414" t="s">
        <v>733</v>
      </c>
      <c r="FR75" s="414" t="s">
        <v>733</v>
      </c>
      <c r="FS75" s="414" t="s">
        <v>733</v>
      </c>
      <c r="FT75" s="414" t="s">
        <v>733</v>
      </c>
      <c r="FU75" s="414" t="s">
        <v>5228</v>
      </c>
      <c r="FV75" s="414" t="s">
        <v>7369</v>
      </c>
      <c r="FW75" s="414" t="s">
        <v>7370</v>
      </c>
      <c r="FX75" s="422" t="s">
        <v>7366</v>
      </c>
      <c r="FY75" s="423">
        <v>115</v>
      </c>
      <c r="FZ75" s="414" t="s">
        <v>7371</v>
      </c>
      <c r="GA75" s="421">
        <v>92069481</v>
      </c>
      <c r="GB75" s="421">
        <v>15528813</v>
      </c>
      <c r="GC75" s="421">
        <v>8.73</v>
      </c>
      <c r="GD75" s="421">
        <v>26.08</v>
      </c>
      <c r="GE75" s="414" t="s">
        <v>6437</v>
      </c>
      <c r="GF75" s="414" t="s">
        <v>733</v>
      </c>
      <c r="GG75" s="414" t="s">
        <v>733</v>
      </c>
      <c r="GH75" s="414" t="s">
        <v>7042</v>
      </c>
      <c r="GI75" s="414" t="s">
        <v>733</v>
      </c>
      <c r="GJ75" s="414" t="s">
        <v>733</v>
      </c>
      <c r="GK75" s="414" t="s">
        <v>733</v>
      </c>
      <c r="GL75" s="414" t="s">
        <v>733</v>
      </c>
      <c r="GM75" s="414" t="s">
        <v>733</v>
      </c>
      <c r="GN75" s="424" t="s">
        <v>5676</v>
      </c>
      <c r="GO75" s="414" t="s">
        <v>3320</v>
      </c>
      <c r="GP75" s="414" t="s">
        <v>733</v>
      </c>
      <c r="GQ75" s="414" t="s">
        <v>5721</v>
      </c>
      <c r="GR75" s="414" t="s">
        <v>733</v>
      </c>
      <c r="GS75" s="414" t="s">
        <v>5946</v>
      </c>
      <c r="GT75" s="414" t="s">
        <v>7372</v>
      </c>
      <c r="GU75" s="414" t="s">
        <v>3320</v>
      </c>
      <c r="GV75" s="414">
        <v>1</v>
      </c>
      <c r="GW75" s="414" t="s">
        <v>733</v>
      </c>
      <c r="GX75" s="414" t="s">
        <v>5873</v>
      </c>
      <c r="GY75" s="414" t="s">
        <v>7373</v>
      </c>
      <c r="GZ75" s="414" t="s">
        <v>1214</v>
      </c>
      <c r="HA75" s="414" t="s">
        <v>3320</v>
      </c>
      <c r="HB75" s="414" t="s">
        <v>3320</v>
      </c>
      <c r="HC75" s="414" t="s">
        <v>3320</v>
      </c>
      <c r="HD75" s="414" t="s">
        <v>3320</v>
      </c>
      <c r="HE75" s="414" t="s">
        <v>3320</v>
      </c>
      <c r="HF75" s="414" t="s">
        <v>3320</v>
      </c>
      <c r="HG75" s="414" t="s">
        <v>733</v>
      </c>
      <c r="HH75" s="414" t="s">
        <v>1214</v>
      </c>
      <c r="HI75" s="414" t="s">
        <v>12825</v>
      </c>
      <c r="HJ75" s="414" t="s">
        <v>12826</v>
      </c>
      <c r="HK75" s="414" t="s">
        <v>5685</v>
      </c>
      <c r="HL75" s="414" t="s">
        <v>3320</v>
      </c>
      <c r="HM75" s="414" t="s">
        <v>3320</v>
      </c>
      <c r="HN75" s="414" t="s">
        <v>3320</v>
      </c>
      <c r="HO75" s="414" t="s">
        <v>3320</v>
      </c>
      <c r="HP75" s="414" t="s">
        <v>3320</v>
      </c>
      <c r="HQ75" s="414" t="s">
        <v>3320</v>
      </c>
      <c r="HR75" s="414" t="s">
        <v>3320</v>
      </c>
      <c r="HS75" s="414" t="s">
        <v>3320</v>
      </c>
      <c r="HT75" s="414" t="s">
        <v>3320</v>
      </c>
      <c r="HU75" s="414" t="s">
        <v>3320</v>
      </c>
      <c r="HV75" s="414" t="s">
        <v>3320</v>
      </c>
      <c r="HW75" s="414" t="s">
        <v>3320</v>
      </c>
      <c r="HX75" s="414" t="s">
        <v>3320</v>
      </c>
      <c r="HY75" s="414" t="s">
        <v>3320</v>
      </c>
      <c r="HZ75" s="414" t="s">
        <v>3320</v>
      </c>
      <c r="IA75" s="414" t="s">
        <v>3320</v>
      </c>
      <c r="IB75" s="414" t="s">
        <v>3320</v>
      </c>
      <c r="IC75" s="414" t="s">
        <v>3320</v>
      </c>
      <c r="ID75" s="414" t="s">
        <v>3320</v>
      </c>
      <c r="IE75" s="414" t="s">
        <v>3320</v>
      </c>
      <c r="IF75" s="414" t="s">
        <v>3320</v>
      </c>
      <c r="IG75" s="414" t="s">
        <v>3320</v>
      </c>
      <c r="IH75" s="414" t="s">
        <v>3320</v>
      </c>
      <c r="II75" s="414" t="s">
        <v>3320</v>
      </c>
      <c r="IJ75" s="414" t="s">
        <v>3320</v>
      </c>
      <c r="IK75" s="414" t="s">
        <v>3320</v>
      </c>
      <c r="IL75" s="414" t="s">
        <v>3320</v>
      </c>
      <c r="IM75" s="414" t="s">
        <v>3320</v>
      </c>
      <c r="IN75" s="414" t="s">
        <v>3320</v>
      </c>
      <c r="IO75" s="414" t="s">
        <v>3320</v>
      </c>
      <c r="IP75" s="414" t="s">
        <v>3320</v>
      </c>
      <c r="IQ75" s="414" t="s">
        <v>3320</v>
      </c>
      <c r="IR75" s="414" t="s">
        <v>3320</v>
      </c>
      <c r="IS75" s="414" t="s">
        <v>3320</v>
      </c>
      <c r="IT75" s="414" t="s">
        <v>3320</v>
      </c>
      <c r="IU75" s="414" t="s">
        <v>3320</v>
      </c>
      <c r="IV75" s="414" t="s">
        <v>3320</v>
      </c>
      <c r="IW75" s="414" t="s">
        <v>3320</v>
      </c>
      <c r="IX75" s="440" t="s">
        <v>12630</v>
      </c>
      <c r="IY75" s="441" t="s">
        <v>3320</v>
      </c>
      <c r="IZ75" s="441" t="s">
        <v>5966</v>
      </c>
      <c r="JA75" s="440" t="s">
        <v>5967</v>
      </c>
      <c r="JB75" s="414" t="str">
        <f>IFERROR(VLOOKUP($E75,'[12]Resumen costos RNT id'!$D:$J,3,0),"")</f>
        <v/>
      </c>
      <c r="JC75" s="421" t="str">
        <f>IFERROR(VLOOKUP($E75,'[12]Resumen costos RNT id'!$D:$J,4,0),"")</f>
        <v/>
      </c>
      <c r="JD75" s="421" t="str">
        <f>IFERROR(VLOOKUP($E75,'[12]Resumen costos RNT id'!$D:$J,5,0),"")</f>
        <v/>
      </c>
      <c r="JE75" s="421" t="str">
        <f>IFERROR(VLOOKUP($E75,'[12]Resumen costos RNT id'!$D:$J,6,0),"")</f>
        <v/>
      </c>
      <c r="JF75" s="416" t="str">
        <f>IFERROR(VLOOKUP($E75,'[12]Resumen costos RNT id'!$D:$J,7,0),"")</f>
        <v/>
      </c>
      <c r="JG75" s="428" t="str">
        <f t="shared" si="38"/>
        <v/>
      </c>
      <c r="JH75" s="428" t="str">
        <f t="shared" si="39"/>
        <v/>
      </c>
      <c r="JI75" s="428" t="str">
        <f t="shared" si="39"/>
        <v/>
      </c>
      <c r="JJ75" s="428">
        <f t="shared" si="40"/>
        <v>0</v>
      </c>
      <c r="JK75" s="428">
        <f t="shared" si="41"/>
        <v>0</v>
      </c>
      <c r="JL75" s="414" t="s">
        <v>202</v>
      </c>
      <c r="JO75" s="414" t="s">
        <v>202</v>
      </c>
      <c r="JP75" s="414">
        <v>1</v>
      </c>
      <c r="JQ75" s="414">
        <f t="shared" si="28"/>
        <v>0</v>
      </c>
      <c r="JR75" s="429" t="str">
        <f>IFERROR(VLOOKUP($E75,'[13]Actualización de costos CENACE'!$A:$G,2,0),"")</f>
        <v/>
      </c>
      <c r="JS75" s="429" t="str">
        <f>IFERROR(VLOOKUP($E75,'[13]Actualización de costos CENACE'!$A:$G,3,0),"")</f>
        <v/>
      </c>
      <c r="JT75" s="429" t="str">
        <f>IFERROR(VLOOKUP($E75,'[13]Actualización de costos CENACE'!$A:$G,4,0),"")</f>
        <v/>
      </c>
      <c r="JU75" s="429" t="str">
        <f>IFERROR(VLOOKUP($E75,'[13]Actualización de costos CENACE'!$A:$G,5,0),"")</f>
        <v/>
      </c>
      <c r="JV75" s="429" t="str">
        <f>IFERROR(VLOOKUP($E75,'[13]Actualización de costos CENACE'!$A:$G,6,0),"")</f>
        <v/>
      </c>
      <c r="JW75" s="430" t="str">
        <f>IFERROR(VLOOKUP($E75,'[13]Din Costos CFE'!$J$7:$AG$150,JW$1,0),"")</f>
        <v/>
      </c>
      <c r="JX75" s="430" t="str">
        <f>IFERROR(VLOOKUP($E75,'[13]Din Costos CFE'!$J$7:$AG$150,JX$1,0),"")</f>
        <v/>
      </c>
      <c r="JY75" s="430" t="str">
        <f>IFERROR(VLOOKUP($E75,'[13]Din Costos CFE'!$J$7:$AG$150,JY$1,0),"")</f>
        <v/>
      </c>
      <c r="JZ75" s="430" t="str">
        <f>IFERROR(VLOOKUP($E75,'[13]Din Costos CFE'!$J$7:$AG$150,JZ$1,0),"")</f>
        <v/>
      </c>
      <c r="KA75" s="430" t="str">
        <f>IFERROR(VLOOKUP($E75,'[13]Din Costos CFE'!$J$7:$AG$150,KA$1,0),"")</f>
        <v/>
      </c>
      <c r="KB75" s="430" t="str">
        <f>IFERROR(VLOOKUP($E75,'[13]Din Costos CFE'!$J$7:$AG$150,KB$1,0),"")</f>
        <v/>
      </c>
      <c r="KC75" s="430" t="str">
        <f>IFERROR(VLOOKUP($E75,'[13]Din Costos CFE'!$J$7:$AG$150,KC$1,0),"")</f>
        <v/>
      </c>
      <c r="KD75" s="430" t="str">
        <f>IFERROR(VLOOKUP($E75,'[13]Din Costos CFE'!$J$7:$AG$150,KD$1,0),"")</f>
        <v/>
      </c>
      <c r="KE75" s="430" t="str">
        <f>IFERROR(VLOOKUP($E75,'[13]Din Costos CFE'!$J$7:$AG$150,KE$1,0),"")</f>
        <v/>
      </c>
      <c r="KF75" s="430" t="str">
        <f>IFERROR(VLOOKUP($E75,'[13]Din Costos CFE'!$J$7:$AG$150,KF$1,0),"")</f>
        <v/>
      </c>
      <c r="KG75" s="430" t="str">
        <f>IFERROR(VLOOKUP($E75,'[13]Din Costos CFE'!$J$7:$AG$150,KG$1,0),"")</f>
        <v/>
      </c>
      <c r="KH75" s="430" t="str">
        <f>IFERROR(VLOOKUP($E75,'[13]Din Costos CFE'!$J$7:$AG$150,KH$1,0),"")</f>
        <v/>
      </c>
      <c r="KI75" s="430" t="str">
        <f>IFERROR(VLOOKUP($E75,'[13]Din Costos CFE'!$J$7:$AG$150,KI$1,0),"")</f>
        <v/>
      </c>
      <c r="KJ75" s="430" t="str">
        <f>IFERROR(VLOOKUP($E75,'[13]Din Costos CFE'!$J$7:$AG$150,KJ$1,0),"")</f>
        <v/>
      </c>
      <c r="KK75" s="430" t="str">
        <f>IFERROR(VLOOKUP($E75,'[13]Din Costos CFE'!$J$7:$AG$150,KK$1,0),"")</f>
        <v/>
      </c>
      <c r="KL75" s="430" t="str">
        <f>IFERROR(VLOOKUP($E75,'[13]Din Costos CFE'!$J$7:$AG$150,KL$1,0),"")</f>
        <v/>
      </c>
      <c r="KM75" s="430" t="str">
        <f>IFERROR(VLOOKUP($E75,'[13]Din Costos CFE'!$J$7:$AG$150,KM$1,0),"")</f>
        <v/>
      </c>
      <c r="KN75" s="430" t="str">
        <f>IFERROR(VLOOKUP($E75,'[13]Din Costos CFE'!$J$7:$AG$150,KN$1,0),"")</f>
        <v/>
      </c>
      <c r="KO75" s="431">
        <f t="shared" si="42"/>
        <v>0</v>
      </c>
      <c r="KP75" s="431">
        <f t="shared" si="43"/>
        <v>0</v>
      </c>
      <c r="KQ75" s="431">
        <f t="shared" si="44"/>
        <v>0</v>
      </c>
      <c r="KR75" s="432" t="str">
        <f>IFERROR(VLOOKUP($E75,'[13]Din Costos CFE'!$A$6:$G$150,4,0),"")</f>
        <v/>
      </c>
      <c r="KS75" s="432" t="str">
        <f>IFERROR(VLOOKUP($E75,'[13]Din Costos CFE'!$A$6:$G$150,5,0),"")</f>
        <v/>
      </c>
      <c r="KT75" s="432" t="str">
        <f>IFERROR(VLOOKUP($E75,'[13]Din Costos CFE'!$A$6:$G$150,6,0),"")</f>
        <v/>
      </c>
      <c r="KU75" s="433" t="str">
        <f t="shared" si="45"/>
        <v/>
      </c>
      <c r="KV75" s="434" t="str">
        <f t="shared" si="46"/>
        <v/>
      </c>
      <c r="KW75" s="435" t="str">
        <f t="shared" si="47"/>
        <v/>
      </c>
      <c r="KX75" s="435"/>
      <c r="KY75" s="436" t="str">
        <f>IFERROR(VLOOKUP($E75,'[13]Detalle Costos CENACE'!$E:$IT,248,0),"")</f>
        <v/>
      </c>
      <c r="KZ75" s="414">
        <f t="shared" si="48"/>
        <v>60</v>
      </c>
      <c r="LA75" s="434" t="str">
        <f t="shared" si="49"/>
        <v/>
      </c>
      <c r="LB75" s="434" t="str">
        <f t="shared" si="50"/>
        <v/>
      </c>
      <c r="LC75" s="414">
        <f t="shared" si="51"/>
        <v>1</v>
      </c>
      <c r="LD75" s="429" t="str">
        <f>IFERROR(VLOOKUP($E75,'[13]Actualización de costos CENACE'!$A:$G,7,0),"")</f>
        <v/>
      </c>
    </row>
    <row r="76" spans="1:318" s="414" customFormat="1" ht="15" customHeight="1">
      <c r="A76" s="413" t="s">
        <v>5638</v>
      </c>
      <c r="B76" s="414">
        <v>422</v>
      </c>
      <c r="C76" s="414" t="s">
        <v>7374</v>
      </c>
      <c r="D76" s="414" t="s">
        <v>7375</v>
      </c>
      <c r="E76" s="414">
        <v>422</v>
      </c>
      <c r="F76" s="414">
        <v>87</v>
      </c>
      <c r="G76" s="414" t="s">
        <v>6687</v>
      </c>
      <c r="H76" s="414" t="s">
        <v>401</v>
      </c>
      <c r="I76" s="415" t="s">
        <v>5782</v>
      </c>
      <c r="J76" s="415">
        <v>1</v>
      </c>
      <c r="K76" s="415" t="str">
        <f t="shared" si="27"/>
        <v>Sí</v>
      </c>
      <c r="L76" s="415"/>
      <c r="M76" s="415" t="str">
        <f t="shared" si="29"/>
        <v>3a</v>
      </c>
      <c r="N76" s="415"/>
      <c r="O76" s="415"/>
      <c r="P76" s="415"/>
      <c r="Q76" s="415">
        <v>1</v>
      </c>
      <c r="R76" s="415" t="str">
        <f t="shared" si="33"/>
        <v>Sí</v>
      </c>
      <c r="S76" s="415"/>
      <c r="T76" s="415"/>
      <c r="U76" s="415"/>
      <c r="V76" s="414" t="s">
        <v>7376</v>
      </c>
      <c r="W76" s="414" t="s">
        <v>5643</v>
      </c>
      <c r="X76" s="414">
        <f t="shared" si="32"/>
        <v>1</v>
      </c>
      <c r="Y76" s="414">
        <f t="shared" si="34"/>
        <v>56</v>
      </c>
      <c r="Z76" s="416" t="str">
        <f t="shared" si="35"/>
        <v/>
      </c>
      <c r="AA76" s="416">
        <f t="shared" si="36"/>
        <v>0</v>
      </c>
      <c r="AB76" s="417">
        <f t="shared" si="37"/>
        <v>0</v>
      </c>
      <c r="AC76" s="414" t="s">
        <v>6689</v>
      </c>
      <c r="AD76" s="414" t="s">
        <v>6690</v>
      </c>
      <c r="AE76" s="414" t="e">
        <f>+VLOOKUP($D76,'[12]Ramón Países '!$A:$E,4,0)</f>
        <v>#N/A</v>
      </c>
      <c r="AF76" s="414" t="s">
        <v>5646</v>
      </c>
      <c r="AG76" s="414" t="e">
        <f>+VLOOKUP($D76,'[12]Ramón Países '!$A:$E,5,0)</f>
        <v>#N/A</v>
      </c>
      <c r="AH76" s="414" t="s">
        <v>6689</v>
      </c>
      <c r="AI76" s="414" t="s">
        <v>5698</v>
      </c>
      <c r="AJ76" s="414" t="s">
        <v>6691</v>
      </c>
      <c r="AK76" s="414" t="s">
        <v>6692</v>
      </c>
      <c r="AL76" s="414" t="s">
        <v>6693</v>
      </c>
      <c r="AN76" s="414" t="s">
        <v>401</v>
      </c>
      <c r="AO76" s="414" t="s">
        <v>6694</v>
      </c>
      <c r="AP76" s="414" t="s">
        <v>6695</v>
      </c>
      <c r="AQ76" s="414" t="s">
        <v>6696</v>
      </c>
      <c r="AR76" s="414" t="s">
        <v>6697</v>
      </c>
      <c r="AS76" s="414" t="s">
        <v>6698</v>
      </c>
      <c r="AT76" s="414" t="s">
        <v>733</v>
      </c>
      <c r="AU76" s="414" t="s">
        <v>733</v>
      </c>
      <c r="AV76" s="414" t="s">
        <v>733</v>
      </c>
      <c r="AW76" s="414" t="s">
        <v>3320</v>
      </c>
      <c r="AX76" s="414" t="s">
        <v>6699</v>
      </c>
      <c r="AY76" s="414" t="s">
        <v>733</v>
      </c>
      <c r="AZ76" s="414" t="s">
        <v>6700</v>
      </c>
      <c r="BA76" s="414" t="s">
        <v>6701</v>
      </c>
      <c r="BB76" s="414" t="s">
        <v>6702</v>
      </c>
      <c r="BC76" s="414" t="s">
        <v>6703</v>
      </c>
      <c r="BD76" s="414" t="s">
        <v>6704</v>
      </c>
      <c r="BE76" s="414" t="s">
        <v>6705</v>
      </c>
      <c r="BF76" s="415" t="s">
        <v>1214</v>
      </c>
      <c r="BG76" s="414" t="s">
        <v>3320</v>
      </c>
      <c r="BI76" s="414" t="s">
        <v>5663</v>
      </c>
      <c r="BJ76" s="414" t="s">
        <v>5663</v>
      </c>
      <c r="BK76" s="414" t="s">
        <v>6324</v>
      </c>
      <c r="BL76" s="414" t="s">
        <v>7377</v>
      </c>
      <c r="BM76" s="415">
        <v>115</v>
      </c>
      <c r="BN76" s="414" t="s">
        <v>5665</v>
      </c>
      <c r="BO76" s="418" t="s">
        <v>12672</v>
      </c>
      <c r="BP76" s="414">
        <v>15</v>
      </c>
      <c r="BQ76" s="414">
        <v>2028</v>
      </c>
      <c r="BR76" s="414">
        <v>56</v>
      </c>
      <c r="BS76" s="415">
        <v>56</v>
      </c>
      <c r="BT76" s="414" t="s">
        <v>5666</v>
      </c>
      <c r="BU76" s="414">
        <v>66</v>
      </c>
      <c r="BV76" s="415">
        <v>167.23</v>
      </c>
      <c r="BW76" s="419">
        <v>0.34089611872146114</v>
      </c>
      <c r="BX76" s="420" t="s">
        <v>910</v>
      </c>
      <c r="BY76" s="414" t="s">
        <v>733</v>
      </c>
      <c r="CA76" s="414">
        <v>33.950000000000003</v>
      </c>
      <c r="CB76" s="414" t="s">
        <v>733</v>
      </c>
      <c r="CC76" s="414">
        <v>640</v>
      </c>
      <c r="CD76" s="414" t="s">
        <v>5713</v>
      </c>
      <c r="CE76" s="414" t="s">
        <v>5801</v>
      </c>
      <c r="CF76" s="414" t="s">
        <v>3320</v>
      </c>
      <c r="CG76" s="414" t="s">
        <v>733</v>
      </c>
      <c r="CH76" s="414" t="s">
        <v>733</v>
      </c>
      <c r="CI76" s="414">
        <v>1982.7</v>
      </c>
      <c r="CJ76" s="414">
        <v>1830.2</v>
      </c>
      <c r="CK76" s="414" t="s">
        <v>7378</v>
      </c>
      <c r="CL76" s="414">
        <v>365</v>
      </c>
      <c r="CM76" s="414">
        <v>85.4</v>
      </c>
      <c r="CN76" s="414">
        <v>97.5</v>
      </c>
      <c r="CO76" s="414">
        <v>35</v>
      </c>
      <c r="CP76" s="414" t="s">
        <v>12704</v>
      </c>
      <c r="CQ76" s="414">
        <f t="shared" si="52"/>
        <v>2026</v>
      </c>
      <c r="CR76" s="414">
        <v>0.5</v>
      </c>
      <c r="CS76" s="414">
        <v>8</v>
      </c>
      <c r="CT76" s="414" t="s">
        <v>7379</v>
      </c>
      <c r="CU76" s="414">
        <v>2379000</v>
      </c>
      <c r="CV76" s="414" t="s">
        <v>3320</v>
      </c>
      <c r="CW76" s="414" t="s">
        <v>3320</v>
      </c>
      <c r="CX76" s="414" t="s">
        <v>3320</v>
      </c>
      <c r="CY76" s="414" t="s">
        <v>3320</v>
      </c>
      <c r="CZ76" s="414" t="s">
        <v>3320</v>
      </c>
      <c r="DA76" s="414" t="s">
        <v>3320</v>
      </c>
      <c r="DB76" s="414" t="s">
        <v>3320</v>
      </c>
      <c r="DC76" s="414" t="s">
        <v>3320</v>
      </c>
      <c r="DD76" s="414" t="s">
        <v>3320</v>
      </c>
      <c r="DE76" s="414" t="s">
        <v>3320</v>
      </c>
      <c r="DG76" s="414" t="s">
        <v>3320</v>
      </c>
      <c r="DH76" s="414" t="s">
        <v>3320</v>
      </c>
      <c r="DI76" s="414" t="s">
        <v>3320</v>
      </c>
      <c r="DJ76" s="414" t="s">
        <v>3320</v>
      </c>
      <c r="DK76" s="414" t="s">
        <v>3320</v>
      </c>
      <c r="DL76" s="414" t="s">
        <v>3320</v>
      </c>
      <c r="DM76" s="414" t="e">
        <f t="shared" si="53"/>
        <v>#VALUE!</v>
      </c>
      <c r="DN76" s="414" t="s">
        <v>3320</v>
      </c>
      <c r="DO76" s="414" t="s">
        <v>3320</v>
      </c>
      <c r="DP76" s="414" t="s">
        <v>3320</v>
      </c>
      <c r="DR76" s="414" t="s">
        <v>3320</v>
      </c>
      <c r="DS76" s="414" t="s">
        <v>3320</v>
      </c>
      <c r="DT76" s="414" t="s">
        <v>3320</v>
      </c>
      <c r="DU76" s="414" t="s">
        <v>3320</v>
      </c>
      <c r="DV76" s="414" t="s">
        <v>3320</v>
      </c>
      <c r="DW76" s="414" t="s">
        <v>3320</v>
      </c>
      <c r="DX76" s="414" t="s">
        <v>3320</v>
      </c>
      <c r="DY76" s="414" t="s">
        <v>3320</v>
      </c>
      <c r="DZ76" s="414" t="s">
        <v>3320</v>
      </c>
      <c r="EA76" s="414" t="s">
        <v>3320</v>
      </c>
      <c r="EB76" s="414" t="s">
        <v>3320</v>
      </c>
      <c r="EC76" s="414" t="s">
        <v>3320</v>
      </c>
      <c r="ED76" s="414" t="s">
        <v>3320</v>
      </c>
      <c r="EE76" s="414" t="s">
        <v>3320</v>
      </c>
      <c r="EF76" s="414" t="s">
        <v>3320</v>
      </c>
      <c r="EG76" s="414" t="s">
        <v>3320</v>
      </c>
      <c r="EH76" s="414" t="s">
        <v>3320</v>
      </c>
      <c r="EI76" s="414" t="s">
        <v>3320</v>
      </c>
      <c r="EJ76" s="414" t="s">
        <v>3320</v>
      </c>
      <c r="EK76" s="414" t="s">
        <v>3320</v>
      </c>
      <c r="EL76" s="414" t="s">
        <v>3320</v>
      </c>
      <c r="EM76" s="414" t="s">
        <v>3320</v>
      </c>
      <c r="EN76" s="414" t="s">
        <v>3320</v>
      </c>
      <c r="EO76" s="414" t="s">
        <v>3320</v>
      </c>
      <c r="EP76" s="414" t="s">
        <v>3320</v>
      </c>
      <c r="EQ76" s="414" t="s">
        <v>3320</v>
      </c>
      <c r="ER76" s="414" t="s">
        <v>3320</v>
      </c>
      <c r="ES76" s="414" t="s">
        <v>3320</v>
      </c>
      <c r="ET76" s="414" t="s">
        <v>3320</v>
      </c>
      <c r="EU76" s="414" t="s">
        <v>3320</v>
      </c>
      <c r="EV76" s="414" t="s">
        <v>3320</v>
      </c>
      <c r="EW76" s="414" t="s">
        <v>3320</v>
      </c>
      <c r="EX76" s="414" t="s">
        <v>3320</v>
      </c>
      <c r="EY76" s="414" t="s">
        <v>3320</v>
      </c>
      <c r="EZ76" s="414" t="s">
        <v>3320</v>
      </c>
      <c r="FA76" s="414" t="s">
        <v>3320</v>
      </c>
      <c r="FB76" s="414" t="s">
        <v>3320</v>
      </c>
      <c r="FC76" s="414" t="s">
        <v>3320</v>
      </c>
      <c r="FD76" s="414" t="s">
        <v>3320</v>
      </c>
      <c r="FE76" s="414" t="s">
        <v>3320</v>
      </c>
      <c r="FF76" s="414" t="s">
        <v>3320</v>
      </c>
      <c r="FG76" s="414" t="s">
        <v>3320</v>
      </c>
      <c r="FH76" s="414" t="s">
        <v>3320</v>
      </c>
      <c r="FI76" s="414" t="s">
        <v>3320</v>
      </c>
      <c r="FJ76" s="414" t="s">
        <v>3320</v>
      </c>
      <c r="FK76" s="414" t="s">
        <v>3320</v>
      </c>
      <c r="FL76" s="414" t="s">
        <v>3320</v>
      </c>
      <c r="FM76" s="414" t="s">
        <v>3320</v>
      </c>
      <c r="FN76" s="414" t="s">
        <v>3320</v>
      </c>
      <c r="FO76" s="421">
        <v>93608333</v>
      </c>
      <c r="FP76" s="421">
        <f t="shared" si="31"/>
        <v>93.608333000000002</v>
      </c>
      <c r="FQ76" s="414" t="s">
        <v>1214</v>
      </c>
      <c r="FR76" s="414" t="s">
        <v>733</v>
      </c>
      <c r="FS76" s="414" t="s">
        <v>733</v>
      </c>
      <c r="FT76" s="414" t="s">
        <v>733</v>
      </c>
      <c r="FU76" s="414" t="s">
        <v>1467</v>
      </c>
      <c r="FV76" s="414" t="s">
        <v>7380</v>
      </c>
      <c r="FW76" s="414" t="s">
        <v>7381</v>
      </c>
      <c r="FX76" s="422" t="s">
        <v>7377</v>
      </c>
      <c r="FY76" s="423">
        <v>115</v>
      </c>
      <c r="FZ76" s="414" t="s">
        <v>7382</v>
      </c>
      <c r="GA76" s="421">
        <v>93608333.849999994</v>
      </c>
      <c r="GB76" s="421">
        <v>5700350.8600000003</v>
      </c>
      <c r="GC76" s="421">
        <v>3749.67</v>
      </c>
      <c r="GD76" s="421">
        <v>148.81</v>
      </c>
      <c r="GE76" s="414" t="s">
        <v>6712</v>
      </c>
      <c r="GF76" s="414" t="s">
        <v>733</v>
      </c>
      <c r="GG76" s="414" t="s">
        <v>733</v>
      </c>
      <c r="GH76" s="414" t="s">
        <v>6713</v>
      </c>
      <c r="GI76" s="414" t="s">
        <v>733</v>
      </c>
      <c r="GJ76" s="414" t="s">
        <v>733</v>
      </c>
      <c r="GK76" s="414" t="s">
        <v>733</v>
      </c>
      <c r="GL76" s="414" t="s">
        <v>733</v>
      </c>
      <c r="GM76" s="414" t="s">
        <v>733</v>
      </c>
      <c r="GN76" s="424" t="s">
        <v>5676</v>
      </c>
      <c r="GO76" s="414" t="s">
        <v>3320</v>
      </c>
      <c r="GP76" s="414" t="s">
        <v>733</v>
      </c>
      <c r="GQ76" s="414" t="s">
        <v>5721</v>
      </c>
      <c r="GR76" s="414" t="s">
        <v>733</v>
      </c>
      <c r="GS76" s="414" t="s">
        <v>5679</v>
      </c>
      <c r="GT76" s="414" t="s">
        <v>3320</v>
      </c>
      <c r="GU76" s="414" t="s">
        <v>3320</v>
      </c>
      <c r="GV76" s="414">
        <v>1</v>
      </c>
      <c r="GW76" s="414" t="s">
        <v>733</v>
      </c>
      <c r="GX76" s="414" t="s">
        <v>5679</v>
      </c>
      <c r="GY76" s="414" t="s">
        <v>7383</v>
      </c>
      <c r="GZ76" s="414" t="s">
        <v>733</v>
      </c>
      <c r="HA76" s="414" t="s">
        <v>3320</v>
      </c>
      <c r="HB76" s="414" t="s">
        <v>7384</v>
      </c>
      <c r="HC76" s="414" t="s">
        <v>7385</v>
      </c>
      <c r="HD76" s="414" t="s">
        <v>5683</v>
      </c>
      <c r="HE76" s="414" t="s">
        <v>5952</v>
      </c>
      <c r="HF76" s="414" t="s">
        <v>5684</v>
      </c>
      <c r="HG76" s="414" t="s">
        <v>733</v>
      </c>
      <c r="HH76" s="414" t="s">
        <v>1214</v>
      </c>
      <c r="HI76" s="414" t="s">
        <v>12827</v>
      </c>
      <c r="HJ76" s="414" t="s">
        <v>12828</v>
      </c>
      <c r="HK76" s="414" t="s">
        <v>5685</v>
      </c>
      <c r="HL76" s="414" t="s">
        <v>3320</v>
      </c>
      <c r="HM76" s="414" t="s">
        <v>3320</v>
      </c>
      <c r="HN76" s="414" t="s">
        <v>3320</v>
      </c>
      <c r="HO76" s="414" t="s">
        <v>3320</v>
      </c>
      <c r="HP76" s="414" t="s">
        <v>3320</v>
      </c>
      <c r="HQ76" s="414" t="s">
        <v>3320</v>
      </c>
      <c r="HR76" s="414" t="s">
        <v>3320</v>
      </c>
      <c r="HS76" s="414" t="s">
        <v>3320</v>
      </c>
      <c r="HT76" s="414" t="s">
        <v>3320</v>
      </c>
      <c r="HU76" s="414" t="s">
        <v>3320</v>
      </c>
      <c r="HV76" s="414" t="s">
        <v>3320</v>
      </c>
      <c r="HW76" s="414" t="s">
        <v>3320</v>
      </c>
      <c r="HX76" s="414" t="s">
        <v>3320</v>
      </c>
      <c r="HY76" s="414" t="s">
        <v>3320</v>
      </c>
      <c r="HZ76" s="414" t="s">
        <v>3320</v>
      </c>
      <c r="IA76" s="414" t="s">
        <v>3320</v>
      </c>
      <c r="IB76" s="414" t="s">
        <v>3320</v>
      </c>
      <c r="IC76" s="414" t="s">
        <v>3320</v>
      </c>
      <c r="ID76" s="414" t="s">
        <v>3320</v>
      </c>
      <c r="IE76" s="414" t="s">
        <v>3320</v>
      </c>
      <c r="IF76" s="414" t="s">
        <v>3320</v>
      </c>
      <c r="IG76" s="414" t="s">
        <v>3320</v>
      </c>
      <c r="IH76" s="414" t="s">
        <v>3320</v>
      </c>
      <c r="II76" s="414" t="s">
        <v>3320</v>
      </c>
      <c r="IJ76" s="414" t="s">
        <v>3320</v>
      </c>
      <c r="IK76" s="414" t="s">
        <v>3320</v>
      </c>
      <c r="IL76" s="414" t="s">
        <v>3320</v>
      </c>
      <c r="IM76" s="414" t="s">
        <v>3320</v>
      </c>
      <c r="IN76" s="414" t="s">
        <v>3320</v>
      </c>
      <c r="IO76" s="414" t="s">
        <v>3320</v>
      </c>
      <c r="IP76" s="414" t="s">
        <v>3320</v>
      </c>
      <c r="IQ76" s="414" t="s">
        <v>3320</v>
      </c>
      <c r="IR76" s="414" t="s">
        <v>3320</v>
      </c>
      <c r="IS76" s="414" t="s">
        <v>3320</v>
      </c>
      <c r="IT76" s="414" t="s">
        <v>3320</v>
      </c>
      <c r="IU76" s="414" t="s">
        <v>3320</v>
      </c>
      <c r="IV76" s="414" t="s">
        <v>3320</v>
      </c>
      <c r="IW76" s="414" t="s">
        <v>3320</v>
      </c>
      <c r="IY76" s="415"/>
      <c r="IZ76" s="415"/>
      <c r="JB76" s="414" t="str">
        <f>IFERROR(VLOOKUP($E76,'[12]Resumen costos RNT id'!$D:$J,3,0),"")</f>
        <v/>
      </c>
      <c r="JC76" s="421" t="str">
        <f>IFERROR(VLOOKUP($E76,'[12]Resumen costos RNT id'!$D:$J,4,0),"")</f>
        <v/>
      </c>
      <c r="JD76" s="421" t="str">
        <f>IFERROR(VLOOKUP($E76,'[12]Resumen costos RNT id'!$D:$J,5,0),"")</f>
        <v/>
      </c>
      <c r="JE76" s="421" t="str">
        <f>IFERROR(VLOOKUP($E76,'[12]Resumen costos RNT id'!$D:$J,6,0),"")</f>
        <v/>
      </c>
      <c r="JF76" s="416" t="str">
        <f>IFERROR(VLOOKUP($E76,'[12]Resumen costos RNT id'!$D:$J,7,0),"")</f>
        <v/>
      </c>
      <c r="JG76" s="428" t="str">
        <f t="shared" si="38"/>
        <v/>
      </c>
      <c r="JH76" s="428" t="str">
        <f t="shared" si="39"/>
        <v/>
      </c>
      <c r="JI76" s="428" t="str">
        <f t="shared" si="39"/>
        <v/>
      </c>
      <c r="JJ76" s="428">
        <f t="shared" si="40"/>
        <v>0</v>
      </c>
      <c r="JK76" s="428">
        <f t="shared" si="41"/>
        <v>0</v>
      </c>
      <c r="JL76" s="414" t="s">
        <v>202</v>
      </c>
      <c r="JO76" s="414" t="s">
        <v>202</v>
      </c>
      <c r="JP76" s="414">
        <v>7</v>
      </c>
      <c r="JQ76" s="414">
        <f t="shared" si="28"/>
        <v>0</v>
      </c>
      <c r="JR76" s="429" t="str">
        <f>IFERROR(VLOOKUP($E76,'[13]Actualización de costos CENACE'!$A:$G,2,0),"")</f>
        <v/>
      </c>
      <c r="JS76" s="429" t="str">
        <f>IFERROR(VLOOKUP($E76,'[13]Actualización de costos CENACE'!$A:$G,3,0),"")</f>
        <v/>
      </c>
      <c r="JT76" s="429" t="str">
        <f>IFERROR(VLOOKUP($E76,'[13]Actualización de costos CENACE'!$A:$G,4,0),"")</f>
        <v/>
      </c>
      <c r="JU76" s="429" t="str">
        <f>IFERROR(VLOOKUP($E76,'[13]Actualización de costos CENACE'!$A:$G,5,0),"")</f>
        <v/>
      </c>
      <c r="JV76" s="429" t="str">
        <f>IFERROR(VLOOKUP($E76,'[13]Actualización de costos CENACE'!$A:$G,6,0),"")</f>
        <v/>
      </c>
      <c r="JW76" s="430" t="str">
        <f>IFERROR(VLOOKUP($E76,'[13]Din Costos CFE'!$J$7:$AG$150,JW$1,0),"")</f>
        <v/>
      </c>
      <c r="JX76" s="430" t="str">
        <f>IFERROR(VLOOKUP($E76,'[13]Din Costos CFE'!$J$7:$AG$150,JX$1,0),"")</f>
        <v/>
      </c>
      <c r="JY76" s="430" t="str">
        <f>IFERROR(VLOOKUP($E76,'[13]Din Costos CFE'!$J$7:$AG$150,JY$1,0),"")</f>
        <v/>
      </c>
      <c r="JZ76" s="430" t="str">
        <f>IFERROR(VLOOKUP($E76,'[13]Din Costos CFE'!$J$7:$AG$150,JZ$1,0),"")</f>
        <v/>
      </c>
      <c r="KA76" s="430" t="str">
        <f>IFERROR(VLOOKUP($E76,'[13]Din Costos CFE'!$J$7:$AG$150,KA$1,0),"")</f>
        <v/>
      </c>
      <c r="KB76" s="430" t="str">
        <f>IFERROR(VLOOKUP($E76,'[13]Din Costos CFE'!$J$7:$AG$150,KB$1,0),"")</f>
        <v/>
      </c>
      <c r="KC76" s="430" t="str">
        <f>IFERROR(VLOOKUP($E76,'[13]Din Costos CFE'!$J$7:$AG$150,KC$1,0),"")</f>
        <v/>
      </c>
      <c r="KD76" s="430" t="str">
        <f>IFERROR(VLOOKUP($E76,'[13]Din Costos CFE'!$J$7:$AG$150,KD$1,0),"")</f>
        <v/>
      </c>
      <c r="KE76" s="430" t="str">
        <f>IFERROR(VLOOKUP($E76,'[13]Din Costos CFE'!$J$7:$AG$150,KE$1,0),"")</f>
        <v/>
      </c>
      <c r="KF76" s="430" t="str">
        <f>IFERROR(VLOOKUP($E76,'[13]Din Costos CFE'!$J$7:$AG$150,KF$1,0),"")</f>
        <v/>
      </c>
      <c r="KG76" s="430" t="str">
        <f>IFERROR(VLOOKUP($E76,'[13]Din Costos CFE'!$J$7:$AG$150,KG$1,0),"")</f>
        <v/>
      </c>
      <c r="KH76" s="430" t="str">
        <f>IFERROR(VLOOKUP($E76,'[13]Din Costos CFE'!$J$7:$AG$150,KH$1,0),"")</f>
        <v/>
      </c>
      <c r="KI76" s="430" t="str">
        <f>IFERROR(VLOOKUP($E76,'[13]Din Costos CFE'!$J$7:$AG$150,KI$1,0),"")</f>
        <v/>
      </c>
      <c r="KJ76" s="430" t="str">
        <f>IFERROR(VLOOKUP($E76,'[13]Din Costos CFE'!$J$7:$AG$150,KJ$1,0),"")</f>
        <v/>
      </c>
      <c r="KK76" s="430" t="str">
        <f>IFERROR(VLOOKUP($E76,'[13]Din Costos CFE'!$J$7:$AG$150,KK$1,0),"")</f>
        <v/>
      </c>
      <c r="KL76" s="430" t="str">
        <f>IFERROR(VLOOKUP($E76,'[13]Din Costos CFE'!$J$7:$AG$150,KL$1,0),"")</f>
        <v/>
      </c>
      <c r="KM76" s="430" t="str">
        <f>IFERROR(VLOOKUP($E76,'[13]Din Costos CFE'!$J$7:$AG$150,KM$1,0),"")</f>
        <v/>
      </c>
      <c r="KN76" s="430" t="str">
        <f>IFERROR(VLOOKUP($E76,'[13]Din Costos CFE'!$J$7:$AG$150,KN$1,0),"")</f>
        <v/>
      </c>
      <c r="KO76" s="431">
        <f t="shared" si="42"/>
        <v>0</v>
      </c>
      <c r="KP76" s="431">
        <f t="shared" si="43"/>
        <v>0</v>
      </c>
      <c r="KQ76" s="431">
        <f t="shared" si="44"/>
        <v>0</v>
      </c>
      <c r="KR76" s="432" t="str">
        <f>IFERROR(VLOOKUP($E76,'[13]Din Costos CFE'!$A$6:$G$150,4,0),"")</f>
        <v/>
      </c>
      <c r="KS76" s="432" t="str">
        <f>IFERROR(VLOOKUP($E76,'[13]Din Costos CFE'!$A$6:$G$150,5,0),"")</f>
        <v/>
      </c>
      <c r="KT76" s="432" t="str">
        <f>IFERROR(VLOOKUP($E76,'[13]Din Costos CFE'!$A$6:$G$150,6,0),"")</f>
        <v/>
      </c>
      <c r="KU76" s="433" t="str">
        <f t="shared" si="45"/>
        <v/>
      </c>
      <c r="KV76" s="434" t="str">
        <f t="shared" si="46"/>
        <v/>
      </c>
      <c r="KW76" s="435" t="str">
        <f t="shared" si="47"/>
        <v/>
      </c>
      <c r="KX76" s="435"/>
      <c r="KY76" s="436" t="str">
        <f>IFERROR(VLOOKUP($E76,'[13]Detalle Costos CENACE'!$E:$IT,248,0),"")</f>
        <v/>
      </c>
      <c r="KZ76" s="414">
        <f t="shared" si="48"/>
        <v>56</v>
      </c>
      <c r="LA76" s="434" t="str">
        <f t="shared" si="49"/>
        <v/>
      </c>
      <c r="LB76" s="434" t="str">
        <f t="shared" si="50"/>
        <v/>
      </c>
      <c r="LC76" s="414">
        <f t="shared" si="51"/>
        <v>1</v>
      </c>
      <c r="LD76" s="429" t="str">
        <f>IFERROR(VLOOKUP($E76,'[13]Actualización de costos CENACE'!$A:$G,7,0),"")</f>
        <v/>
      </c>
      <c r="LE76" s="414" t="s">
        <v>7386</v>
      </c>
      <c r="LF76" s="414" t="s">
        <v>5777</v>
      </c>
    </row>
    <row r="77" spans="1:318" s="414" customFormat="1" ht="15" customHeight="1">
      <c r="A77" s="413" t="s">
        <v>5638</v>
      </c>
      <c r="B77" s="414">
        <v>836</v>
      </c>
      <c r="C77" s="414" t="s">
        <v>7387</v>
      </c>
      <c r="D77" s="414" t="s">
        <v>7388</v>
      </c>
      <c r="E77" s="414">
        <v>836</v>
      </c>
      <c r="F77" s="414">
        <v>88</v>
      </c>
      <c r="G77" s="414" t="s">
        <v>1343</v>
      </c>
      <c r="H77" s="414" t="s">
        <v>6775</v>
      </c>
      <c r="I77" s="415" t="s">
        <v>5782</v>
      </c>
      <c r="J77" s="415">
        <v>1</v>
      </c>
      <c r="K77" s="415" t="str">
        <f t="shared" si="27"/>
        <v>Sí</v>
      </c>
      <c r="L77" s="415"/>
      <c r="M77" s="415" t="str">
        <f t="shared" si="29"/>
        <v>3a</v>
      </c>
      <c r="N77" s="415"/>
      <c r="O77" s="415"/>
      <c r="P77" s="415"/>
      <c r="Q77" s="415">
        <v>1</v>
      </c>
      <c r="R77" s="415" t="str">
        <f t="shared" si="33"/>
        <v>Sí</v>
      </c>
      <c r="S77" s="415"/>
      <c r="T77" s="415"/>
      <c r="U77" s="415"/>
      <c r="V77" s="414" t="s">
        <v>5251</v>
      </c>
      <c r="W77" s="414" t="s">
        <v>5643</v>
      </c>
      <c r="X77" s="414">
        <f t="shared" si="32"/>
        <v>1</v>
      </c>
      <c r="Y77" s="414">
        <f t="shared" si="34"/>
        <v>70</v>
      </c>
      <c r="Z77" s="416" t="str">
        <f t="shared" si="35"/>
        <v/>
      </c>
      <c r="AA77" s="416">
        <f t="shared" si="36"/>
        <v>0</v>
      </c>
      <c r="AB77" s="417">
        <f t="shared" si="37"/>
        <v>0</v>
      </c>
      <c r="AC77" s="414" t="s">
        <v>6416</v>
      </c>
      <c r="AD77" s="414" t="s">
        <v>3434</v>
      </c>
      <c r="AE77" s="414" t="e">
        <f>+VLOOKUP($D77,'[12]Ramón Países '!$A:$E,4,0)</f>
        <v>#N/A</v>
      </c>
      <c r="AF77" s="414" t="s">
        <v>5646</v>
      </c>
      <c r="AG77" s="414" t="e">
        <f>+VLOOKUP($D77,'[12]Ramón Países '!$A:$E,5,0)</f>
        <v>#N/A</v>
      </c>
      <c r="AH77" s="414" t="s">
        <v>6416</v>
      </c>
      <c r="AI77" s="414" t="s">
        <v>6417</v>
      </c>
      <c r="AJ77" s="414" t="s">
        <v>6777</v>
      </c>
      <c r="AK77" s="414" t="s">
        <v>6419</v>
      </c>
      <c r="AL77" s="414" t="s">
        <v>6778</v>
      </c>
      <c r="AM77" s="414" t="s">
        <v>6779</v>
      </c>
      <c r="AN77" s="414" t="s">
        <v>3320</v>
      </c>
      <c r="AO77" s="414" t="s">
        <v>6780</v>
      </c>
      <c r="AP77" s="414" t="s">
        <v>5698</v>
      </c>
      <c r="AQ77" s="414" t="s">
        <v>6781</v>
      </c>
      <c r="AR77" s="414" t="s">
        <v>6782</v>
      </c>
      <c r="AS77" s="414" t="s">
        <v>6425</v>
      </c>
      <c r="AT77" s="414" t="s">
        <v>733</v>
      </c>
      <c r="AU77" s="414" t="s">
        <v>733</v>
      </c>
      <c r="AV77" s="414" t="s">
        <v>733</v>
      </c>
      <c r="AW77" s="414" t="s">
        <v>3320</v>
      </c>
      <c r="AX77" s="414" t="s">
        <v>6783</v>
      </c>
      <c r="AY77" s="414" t="s">
        <v>733</v>
      </c>
      <c r="AZ77" s="414" t="s">
        <v>6784</v>
      </c>
      <c r="BA77" s="414" t="s">
        <v>6428</v>
      </c>
      <c r="BB77" s="414" t="s">
        <v>6429</v>
      </c>
      <c r="BC77" s="414" t="s">
        <v>6430</v>
      </c>
      <c r="BD77" s="414" t="s">
        <v>6785</v>
      </c>
      <c r="BE77" s="414" t="s">
        <v>6786</v>
      </c>
      <c r="BF77" s="415" t="s">
        <v>1214</v>
      </c>
      <c r="BG77" s="414" t="s">
        <v>3320</v>
      </c>
      <c r="BI77" s="414" t="s">
        <v>5663</v>
      </c>
      <c r="BJ77" s="414" t="s">
        <v>5663</v>
      </c>
      <c r="BK77" s="414" t="s">
        <v>3569</v>
      </c>
      <c r="BL77" s="414" t="s">
        <v>5664</v>
      </c>
      <c r="BM77" s="415">
        <v>115</v>
      </c>
      <c r="BN77" s="414" t="s">
        <v>5665</v>
      </c>
      <c r="BO77" s="418" t="s">
        <v>12829</v>
      </c>
      <c r="BP77" s="414">
        <v>29</v>
      </c>
      <c r="BQ77" s="414">
        <v>2029</v>
      </c>
      <c r="BR77" s="414">
        <v>70</v>
      </c>
      <c r="BS77" s="415">
        <v>70</v>
      </c>
      <c r="BT77" s="414" t="s">
        <v>5666</v>
      </c>
      <c r="BU77" s="414">
        <v>137025</v>
      </c>
      <c r="BV77" s="415">
        <v>205.44</v>
      </c>
      <c r="BW77" s="419">
        <v>0.33502935420743646</v>
      </c>
      <c r="BX77" s="420" t="s">
        <v>910</v>
      </c>
      <c r="BY77" s="414" t="s">
        <v>733</v>
      </c>
      <c r="CA77" s="414">
        <v>33.5</v>
      </c>
      <c r="CB77" s="414" t="s">
        <v>733</v>
      </c>
      <c r="CC77" s="414">
        <v>650</v>
      </c>
      <c r="CD77" s="414" t="s">
        <v>5800</v>
      </c>
      <c r="CE77" s="414" t="s">
        <v>5801</v>
      </c>
      <c r="CF77" s="414" t="s">
        <v>3320</v>
      </c>
      <c r="CG77" s="414" t="s">
        <v>733</v>
      </c>
      <c r="CH77" s="414" t="s">
        <v>733</v>
      </c>
      <c r="CI77" s="414">
        <v>2288.9</v>
      </c>
      <c r="CJ77" s="414">
        <v>2101.6</v>
      </c>
      <c r="CK77" s="414" t="s">
        <v>7037</v>
      </c>
      <c r="CL77" s="414">
        <v>365</v>
      </c>
      <c r="CM77" s="414">
        <v>86</v>
      </c>
      <c r="CN77" s="414">
        <v>98</v>
      </c>
      <c r="CO77" s="414">
        <v>30</v>
      </c>
      <c r="CP77" s="414" t="s">
        <v>12774</v>
      </c>
      <c r="CQ77" s="414">
        <f t="shared" si="52"/>
        <v>2027</v>
      </c>
      <c r="CR77" s="414">
        <v>0.45</v>
      </c>
      <c r="CS77" s="414">
        <v>8</v>
      </c>
      <c r="CT77" s="414" t="s">
        <v>7389</v>
      </c>
      <c r="CU77" s="414" t="s">
        <v>3320</v>
      </c>
      <c r="CV77" s="414" t="s">
        <v>3320</v>
      </c>
      <c r="CW77" s="414" t="s">
        <v>3320</v>
      </c>
      <c r="CX77" s="414" t="s">
        <v>3320</v>
      </c>
      <c r="CY77" s="414" t="s">
        <v>3320</v>
      </c>
      <c r="CZ77" s="414" t="s">
        <v>3320</v>
      </c>
      <c r="DA77" s="414" t="s">
        <v>3320</v>
      </c>
      <c r="DB77" s="414" t="s">
        <v>3320</v>
      </c>
      <c r="DC77" s="414" t="s">
        <v>3320</v>
      </c>
      <c r="DD77" s="414" t="s">
        <v>3320</v>
      </c>
      <c r="DE77" s="414" t="s">
        <v>3320</v>
      </c>
      <c r="DG77" s="414" t="s">
        <v>3320</v>
      </c>
      <c r="DH77" s="414" t="s">
        <v>3320</v>
      </c>
      <c r="DI77" s="414" t="s">
        <v>3320</v>
      </c>
      <c r="DJ77" s="414" t="s">
        <v>3320</v>
      </c>
      <c r="DK77" s="414" t="s">
        <v>3320</v>
      </c>
      <c r="DL77" s="414" t="s">
        <v>3320</v>
      </c>
      <c r="DM77" s="414" t="e">
        <f t="shared" si="53"/>
        <v>#VALUE!</v>
      </c>
      <c r="DN77" s="414" t="s">
        <v>3320</v>
      </c>
      <c r="DO77" s="414" t="s">
        <v>3320</v>
      </c>
      <c r="DP77" s="414" t="s">
        <v>3320</v>
      </c>
      <c r="DR77" s="414" t="s">
        <v>3320</v>
      </c>
      <c r="DS77" s="414" t="s">
        <v>3320</v>
      </c>
      <c r="DT77" s="414" t="s">
        <v>3320</v>
      </c>
      <c r="DU77" s="414" t="s">
        <v>3320</v>
      </c>
      <c r="DV77" s="414" t="s">
        <v>3320</v>
      </c>
      <c r="DW77" s="414" t="s">
        <v>3320</v>
      </c>
      <c r="DX77" s="414" t="s">
        <v>3320</v>
      </c>
      <c r="DY77" s="414" t="s">
        <v>3320</v>
      </c>
      <c r="DZ77" s="414" t="s">
        <v>3320</v>
      </c>
      <c r="EA77" s="414" t="s">
        <v>3320</v>
      </c>
      <c r="EB77" s="414" t="s">
        <v>3320</v>
      </c>
      <c r="EC77" s="414" t="s">
        <v>3320</v>
      </c>
      <c r="ED77" s="414" t="s">
        <v>3320</v>
      </c>
      <c r="EE77" s="414" t="s">
        <v>3320</v>
      </c>
      <c r="EF77" s="414" t="s">
        <v>3320</v>
      </c>
      <c r="EG77" s="414" t="s">
        <v>3320</v>
      </c>
      <c r="EH77" s="414" t="s">
        <v>3320</v>
      </c>
      <c r="EI77" s="414" t="s">
        <v>3320</v>
      </c>
      <c r="EJ77" s="414" t="s">
        <v>3320</v>
      </c>
      <c r="EK77" s="414" t="s">
        <v>3320</v>
      </c>
      <c r="EL77" s="414" t="s">
        <v>3320</v>
      </c>
      <c r="EM77" s="414" t="s">
        <v>3320</v>
      </c>
      <c r="EN77" s="414" t="s">
        <v>3320</v>
      </c>
      <c r="EO77" s="414" t="s">
        <v>3320</v>
      </c>
      <c r="EP77" s="414" t="s">
        <v>3320</v>
      </c>
      <c r="EQ77" s="414" t="s">
        <v>3320</v>
      </c>
      <c r="ER77" s="414" t="s">
        <v>3320</v>
      </c>
      <c r="ES77" s="414" t="s">
        <v>3320</v>
      </c>
      <c r="ET77" s="414" t="s">
        <v>3320</v>
      </c>
      <c r="EU77" s="414" t="s">
        <v>3320</v>
      </c>
      <c r="EV77" s="414" t="s">
        <v>3320</v>
      </c>
      <c r="EW77" s="414" t="s">
        <v>3320</v>
      </c>
      <c r="EX77" s="414" t="s">
        <v>3320</v>
      </c>
      <c r="EY77" s="414" t="s">
        <v>3320</v>
      </c>
      <c r="EZ77" s="414" t="s">
        <v>3320</v>
      </c>
      <c r="FA77" s="414" t="s">
        <v>3320</v>
      </c>
      <c r="FB77" s="414" t="s">
        <v>3320</v>
      </c>
      <c r="FC77" s="414" t="s">
        <v>3320</v>
      </c>
      <c r="FD77" s="414" t="s">
        <v>3320</v>
      </c>
      <c r="FE77" s="414" t="s">
        <v>3320</v>
      </c>
      <c r="FF77" s="414" t="s">
        <v>3320</v>
      </c>
      <c r="FG77" s="414" t="s">
        <v>3320</v>
      </c>
      <c r="FH77" s="414" t="s">
        <v>3320</v>
      </c>
      <c r="FI77" s="414" t="s">
        <v>3320</v>
      </c>
      <c r="FJ77" s="414" t="s">
        <v>3320</v>
      </c>
      <c r="FK77" s="414" t="s">
        <v>3320</v>
      </c>
      <c r="FL77" s="414" t="s">
        <v>3320</v>
      </c>
      <c r="FM77" s="414" t="s">
        <v>3320</v>
      </c>
      <c r="FN77" s="414" t="s">
        <v>3320</v>
      </c>
      <c r="FO77" s="421">
        <v>106751981</v>
      </c>
      <c r="FP77" s="421">
        <f t="shared" si="31"/>
        <v>106.751981</v>
      </c>
      <c r="FQ77" s="414" t="s">
        <v>1214</v>
      </c>
      <c r="FR77" s="414" t="s">
        <v>733</v>
      </c>
      <c r="FS77" s="414" t="s">
        <v>733</v>
      </c>
      <c r="FT77" s="414" t="s">
        <v>733</v>
      </c>
      <c r="FU77" s="414" t="s">
        <v>87</v>
      </c>
      <c r="FV77" s="414" t="s">
        <v>7390</v>
      </c>
      <c r="FW77" s="414" t="s">
        <v>7391</v>
      </c>
      <c r="FX77" s="422" t="s">
        <v>5664</v>
      </c>
      <c r="FY77" s="423">
        <v>115</v>
      </c>
      <c r="FZ77" s="414" t="s">
        <v>7392</v>
      </c>
      <c r="GA77" s="421">
        <v>106715981</v>
      </c>
      <c r="GB77" s="421">
        <v>17176360</v>
      </c>
      <c r="GC77" s="421">
        <v>8.09</v>
      </c>
      <c r="GD77" s="421">
        <v>14.34</v>
      </c>
      <c r="GE77" s="414" t="s">
        <v>7393</v>
      </c>
      <c r="GF77" s="414" t="s">
        <v>733</v>
      </c>
      <c r="GG77" s="414" t="s">
        <v>733</v>
      </c>
      <c r="GH77" s="414" t="s">
        <v>7042</v>
      </c>
      <c r="GI77" s="414" t="s">
        <v>733</v>
      </c>
      <c r="GJ77" s="414" t="s">
        <v>733</v>
      </c>
      <c r="GK77" s="414" t="s">
        <v>733</v>
      </c>
      <c r="GL77" s="414" t="s">
        <v>733</v>
      </c>
      <c r="GM77" s="414" t="s">
        <v>733</v>
      </c>
      <c r="GN77" s="424" t="s">
        <v>5676</v>
      </c>
      <c r="GO77" s="414" t="s">
        <v>3320</v>
      </c>
      <c r="GP77" s="414" t="s">
        <v>733</v>
      </c>
      <c r="GQ77" s="414" t="s">
        <v>5721</v>
      </c>
      <c r="GR77" s="414" t="s">
        <v>1214</v>
      </c>
      <c r="GS77" s="414" t="s">
        <v>1214</v>
      </c>
      <c r="GT77" s="414" t="s">
        <v>3320</v>
      </c>
      <c r="GU77" s="414" t="s">
        <v>3320</v>
      </c>
      <c r="GV77" s="414">
        <v>0</v>
      </c>
      <c r="GW77" s="414" t="s">
        <v>1214</v>
      </c>
      <c r="GX77" s="414" t="s">
        <v>1214</v>
      </c>
      <c r="GY77" s="414" t="s">
        <v>3320</v>
      </c>
      <c r="GZ77" s="414" t="s">
        <v>1214</v>
      </c>
      <c r="HA77" s="414" t="s">
        <v>3320</v>
      </c>
      <c r="HB77" s="414" t="s">
        <v>3320</v>
      </c>
      <c r="HC77" s="414" t="s">
        <v>3320</v>
      </c>
      <c r="HD77" s="414" t="s">
        <v>3320</v>
      </c>
      <c r="HE77" s="414" t="s">
        <v>3320</v>
      </c>
      <c r="HF77" s="414" t="s">
        <v>3320</v>
      </c>
      <c r="HG77" s="414" t="s">
        <v>733</v>
      </c>
      <c r="HH77" s="414" t="s">
        <v>1214</v>
      </c>
      <c r="HI77" s="414" t="s">
        <v>12830</v>
      </c>
      <c r="HJ77" s="414" t="s">
        <v>12831</v>
      </c>
      <c r="HK77" s="414" t="s">
        <v>5685</v>
      </c>
      <c r="HL77" s="414" t="s">
        <v>3320</v>
      </c>
      <c r="HM77" s="414" t="s">
        <v>3320</v>
      </c>
      <c r="HN77" s="414" t="s">
        <v>3320</v>
      </c>
      <c r="HO77" s="414" t="s">
        <v>3320</v>
      </c>
      <c r="HP77" s="414" t="s">
        <v>3320</v>
      </c>
      <c r="HQ77" s="414" t="s">
        <v>3320</v>
      </c>
      <c r="HR77" s="414" t="s">
        <v>3320</v>
      </c>
      <c r="HS77" s="414" t="s">
        <v>3320</v>
      </c>
      <c r="HT77" s="414" t="s">
        <v>3320</v>
      </c>
      <c r="HU77" s="414" t="s">
        <v>3320</v>
      </c>
      <c r="HV77" s="414" t="s">
        <v>3320</v>
      </c>
      <c r="HW77" s="414" t="s">
        <v>3320</v>
      </c>
      <c r="HX77" s="414" t="s">
        <v>3320</v>
      </c>
      <c r="HY77" s="414" t="s">
        <v>3320</v>
      </c>
      <c r="HZ77" s="414" t="s">
        <v>3320</v>
      </c>
      <c r="IA77" s="414" t="s">
        <v>3320</v>
      </c>
      <c r="IB77" s="414" t="s">
        <v>3320</v>
      </c>
      <c r="IC77" s="414" t="s">
        <v>3320</v>
      </c>
      <c r="ID77" s="414" t="s">
        <v>3320</v>
      </c>
      <c r="IE77" s="414" t="s">
        <v>3320</v>
      </c>
      <c r="IF77" s="414" t="s">
        <v>3320</v>
      </c>
      <c r="IG77" s="414" t="s">
        <v>3320</v>
      </c>
      <c r="IH77" s="414" t="s">
        <v>3320</v>
      </c>
      <c r="II77" s="414" t="s">
        <v>3320</v>
      </c>
      <c r="IJ77" s="414" t="s">
        <v>3320</v>
      </c>
      <c r="IK77" s="414" t="s">
        <v>3320</v>
      </c>
      <c r="IL77" s="414" t="s">
        <v>3320</v>
      </c>
      <c r="IM77" s="414" t="s">
        <v>3320</v>
      </c>
      <c r="IN77" s="414" t="s">
        <v>3320</v>
      </c>
      <c r="IO77" s="414" t="s">
        <v>3320</v>
      </c>
      <c r="IP77" s="414" t="s">
        <v>3320</v>
      </c>
      <c r="IQ77" s="414" t="s">
        <v>3320</v>
      </c>
      <c r="IR77" s="414" t="s">
        <v>3320</v>
      </c>
      <c r="IS77" s="414" t="s">
        <v>3320</v>
      </c>
      <c r="IT77" s="414" t="s">
        <v>3320</v>
      </c>
      <c r="IU77" s="414" t="s">
        <v>3320</v>
      </c>
      <c r="IV77" s="414" t="s">
        <v>3320</v>
      </c>
      <c r="IW77" s="414" t="s">
        <v>3320</v>
      </c>
      <c r="IY77" s="415"/>
      <c r="IZ77" s="415"/>
      <c r="JB77" s="414" t="str">
        <f>IFERROR(VLOOKUP($E77,'[12]Resumen costos RNT id'!$D:$J,3,0),"")</f>
        <v/>
      </c>
      <c r="JC77" s="421" t="str">
        <f>IFERROR(VLOOKUP($E77,'[12]Resumen costos RNT id'!$D:$J,4,0),"")</f>
        <v/>
      </c>
      <c r="JD77" s="421" t="str">
        <f>IFERROR(VLOOKUP($E77,'[12]Resumen costos RNT id'!$D:$J,5,0),"")</f>
        <v/>
      </c>
      <c r="JE77" s="421" t="str">
        <f>IFERROR(VLOOKUP($E77,'[12]Resumen costos RNT id'!$D:$J,6,0),"")</f>
        <v/>
      </c>
      <c r="JF77" s="416" t="str">
        <f>IFERROR(VLOOKUP($E77,'[12]Resumen costos RNT id'!$D:$J,7,0),"")</f>
        <v/>
      </c>
      <c r="JG77" s="428" t="str">
        <f t="shared" si="38"/>
        <v/>
      </c>
      <c r="JH77" s="428" t="str">
        <f t="shared" si="39"/>
        <v/>
      </c>
      <c r="JI77" s="428" t="str">
        <f t="shared" si="39"/>
        <v/>
      </c>
      <c r="JJ77" s="428">
        <f t="shared" si="40"/>
        <v>0</v>
      </c>
      <c r="JK77" s="428">
        <f t="shared" si="41"/>
        <v>0</v>
      </c>
      <c r="JL77" s="414" t="s">
        <v>202</v>
      </c>
      <c r="JO77" s="414" t="s">
        <v>202</v>
      </c>
      <c r="JP77" s="414">
        <v>7</v>
      </c>
      <c r="JQ77" s="414">
        <f t="shared" si="28"/>
        <v>0</v>
      </c>
      <c r="JR77" s="429" t="str">
        <f>IFERROR(VLOOKUP($E77,'[13]Actualización de costos CENACE'!$A:$G,2,0),"")</f>
        <v/>
      </c>
      <c r="JS77" s="429" t="str">
        <f>IFERROR(VLOOKUP($E77,'[13]Actualización de costos CENACE'!$A:$G,3,0),"")</f>
        <v/>
      </c>
      <c r="JT77" s="429" t="str">
        <f>IFERROR(VLOOKUP($E77,'[13]Actualización de costos CENACE'!$A:$G,4,0),"")</f>
        <v/>
      </c>
      <c r="JU77" s="429" t="str">
        <f>IFERROR(VLOOKUP($E77,'[13]Actualización de costos CENACE'!$A:$G,5,0),"")</f>
        <v/>
      </c>
      <c r="JV77" s="429" t="str">
        <f>IFERROR(VLOOKUP($E77,'[13]Actualización de costos CENACE'!$A:$G,6,0),"")</f>
        <v/>
      </c>
      <c r="JW77" s="430" t="str">
        <f>IFERROR(VLOOKUP($E77,'[13]Din Costos CFE'!$J$7:$AG$150,JW$1,0),"")</f>
        <v/>
      </c>
      <c r="JX77" s="430" t="str">
        <f>IFERROR(VLOOKUP($E77,'[13]Din Costos CFE'!$J$7:$AG$150,JX$1,0),"")</f>
        <v/>
      </c>
      <c r="JY77" s="430" t="str">
        <f>IFERROR(VLOOKUP($E77,'[13]Din Costos CFE'!$J$7:$AG$150,JY$1,0),"")</f>
        <v/>
      </c>
      <c r="JZ77" s="430" t="str">
        <f>IFERROR(VLOOKUP($E77,'[13]Din Costos CFE'!$J$7:$AG$150,JZ$1,0),"")</f>
        <v/>
      </c>
      <c r="KA77" s="430" t="str">
        <f>IFERROR(VLOOKUP($E77,'[13]Din Costos CFE'!$J$7:$AG$150,KA$1,0),"")</f>
        <v/>
      </c>
      <c r="KB77" s="430" t="str">
        <f>IFERROR(VLOOKUP($E77,'[13]Din Costos CFE'!$J$7:$AG$150,KB$1,0),"")</f>
        <v/>
      </c>
      <c r="KC77" s="430" t="str">
        <f>IFERROR(VLOOKUP($E77,'[13]Din Costos CFE'!$J$7:$AG$150,KC$1,0),"")</f>
        <v/>
      </c>
      <c r="KD77" s="430" t="str">
        <f>IFERROR(VLOOKUP($E77,'[13]Din Costos CFE'!$J$7:$AG$150,KD$1,0),"")</f>
        <v/>
      </c>
      <c r="KE77" s="430" t="str">
        <f>IFERROR(VLOOKUP($E77,'[13]Din Costos CFE'!$J$7:$AG$150,KE$1,0),"")</f>
        <v/>
      </c>
      <c r="KF77" s="430" t="str">
        <f>IFERROR(VLOOKUP($E77,'[13]Din Costos CFE'!$J$7:$AG$150,KF$1,0),"")</f>
        <v/>
      </c>
      <c r="KG77" s="430" t="str">
        <f>IFERROR(VLOOKUP($E77,'[13]Din Costos CFE'!$J$7:$AG$150,KG$1,0),"")</f>
        <v/>
      </c>
      <c r="KH77" s="430" t="str">
        <f>IFERROR(VLOOKUP($E77,'[13]Din Costos CFE'!$J$7:$AG$150,KH$1,0),"")</f>
        <v/>
      </c>
      <c r="KI77" s="430" t="str">
        <f>IFERROR(VLOOKUP($E77,'[13]Din Costos CFE'!$J$7:$AG$150,KI$1,0),"")</f>
        <v/>
      </c>
      <c r="KJ77" s="430" t="str">
        <f>IFERROR(VLOOKUP($E77,'[13]Din Costos CFE'!$J$7:$AG$150,KJ$1,0),"")</f>
        <v/>
      </c>
      <c r="KK77" s="430" t="str">
        <f>IFERROR(VLOOKUP($E77,'[13]Din Costos CFE'!$J$7:$AG$150,KK$1,0),"")</f>
        <v/>
      </c>
      <c r="KL77" s="430" t="str">
        <f>IFERROR(VLOOKUP($E77,'[13]Din Costos CFE'!$J$7:$AG$150,KL$1,0),"")</f>
        <v/>
      </c>
      <c r="KM77" s="430" t="str">
        <f>IFERROR(VLOOKUP($E77,'[13]Din Costos CFE'!$J$7:$AG$150,KM$1,0),"")</f>
        <v/>
      </c>
      <c r="KN77" s="430" t="str">
        <f>IFERROR(VLOOKUP($E77,'[13]Din Costos CFE'!$J$7:$AG$150,KN$1,0),"")</f>
        <v/>
      </c>
      <c r="KO77" s="431">
        <f t="shared" si="42"/>
        <v>0</v>
      </c>
      <c r="KP77" s="431">
        <f t="shared" si="43"/>
        <v>0</v>
      </c>
      <c r="KQ77" s="431">
        <f t="shared" si="44"/>
        <v>0</v>
      </c>
      <c r="KR77" s="432" t="str">
        <f>IFERROR(VLOOKUP($E77,'[13]Din Costos CFE'!$A$6:$G$150,4,0),"")</f>
        <v/>
      </c>
      <c r="KS77" s="432" t="str">
        <f>IFERROR(VLOOKUP($E77,'[13]Din Costos CFE'!$A$6:$G$150,5,0),"")</f>
        <v/>
      </c>
      <c r="KT77" s="432" t="str">
        <f>IFERROR(VLOOKUP($E77,'[13]Din Costos CFE'!$A$6:$G$150,6,0),"")</f>
        <v/>
      </c>
      <c r="KU77" s="433" t="str">
        <f t="shared" si="45"/>
        <v/>
      </c>
      <c r="KV77" s="434" t="str">
        <f t="shared" si="46"/>
        <v/>
      </c>
      <c r="KW77" s="435" t="str">
        <f t="shared" si="47"/>
        <v/>
      </c>
      <c r="KX77" s="435"/>
      <c r="KY77" s="436" t="str">
        <f>IFERROR(VLOOKUP($E77,'[13]Detalle Costos CENACE'!$E:$IT,248,0),"")</f>
        <v/>
      </c>
      <c r="KZ77" s="414">
        <f t="shared" si="48"/>
        <v>70</v>
      </c>
      <c r="LA77" s="434" t="str">
        <f t="shared" si="49"/>
        <v/>
      </c>
      <c r="LB77" s="434" t="str">
        <f t="shared" si="50"/>
        <v/>
      </c>
      <c r="LC77" s="414">
        <f t="shared" si="51"/>
        <v>1</v>
      </c>
      <c r="LD77" s="429" t="str">
        <f>IFERROR(VLOOKUP($E77,'[13]Actualización de costos CENACE'!$A:$G,7,0),"")</f>
        <v/>
      </c>
    </row>
    <row r="78" spans="1:318" s="414" customFormat="1" ht="15" customHeight="1">
      <c r="A78" s="413" t="s">
        <v>5638</v>
      </c>
      <c r="B78" s="414">
        <v>1172</v>
      </c>
      <c r="C78" s="414" t="s">
        <v>7394</v>
      </c>
      <c r="D78" s="414" t="s">
        <v>7395</v>
      </c>
      <c r="E78" s="414">
        <v>1172</v>
      </c>
      <c r="G78" s="414" t="s">
        <v>5727</v>
      </c>
      <c r="H78" s="414" t="s">
        <v>5728</v>
      </c>
      <c r="I78" s="415">
        <v>1</v>
      </c>
      <c r="J78" s="415"/>
      <c r="K78" s="415" t="str">
        <f t="shared" si="27"/>
        <v>Sí</v>
      </c>
      <c r="L78" s="415"/>
      <c r="M78" s="415">
        <f t="shared" si="29"/>
        <v>1</v>
      </c>
      <c r="N78" s="415"/>
      <c r="O78" s="415"/>
      <c r="P78" s="415"/>
      <c r="Q78" s="415">
        <v>1</v>
      </c>
      <c r="R78" s="415" t="str">
        <f t="shared" si="33"/>
        <v>Sí</v>
      </c>
      <c r="S78" s="415"/>
      <c r="T78" s="415"/>
      <c r="U78" s="415"/>
      <c r="V78" s="414" t="s">
        <v>5110</v>
      </c>
      <c r="W78" s="414" t="s">
        <v>5643</v>
      </c>
      <c r="X78" s="414">
        <f t="shared" si="32"/>
        <v>1</v>
      </c>
      <c r="Y78" s="414">
        <f t="shared" si="34"/>
        <v>40.43</v>
      </c>
      <c r="Z78" s="416" t="str">
        <f t="shared" si="35"/>
        <v/>
      </c>
      <c r="AA78" s="416">
        <f t="shared" si="36"/>
        <v>0</v>
      </c>
      <c r="AB78" s="417">
        <f t="shared" si="37"/>
        <v>0</v>
      </c>
      <c r="AC78" s="414" t="s">
        <v>5729</v>
      </c>
      <c r="AD78" s="414" t="s">
        <v>5730</v>
      </c>
      <c r="AE78" s="414" t="e">
        <f>+VLOOKUP($D78,'[12]Ramón Países '!$A:$E,4,0)</f>
        <v>#N/A</v>
      </c>
      <c r="AF78" s="414" t="s">
        <v>5693</v>
      </c>
      <c r="AG78" s="414" t="e">
        <f>+VLOOKUP($D78,'[12]Ramón Países '!$A:$E,5,0)</f>
        <v>#N/A</v>
      </c>
      <c r="AH78" s="414" t="s">
        <v>5729</v>
      </c>
      <c r="AI78" s="414" t="s">
        <v>5731</v>
      </c>
      <c r="AJ78" s="414" t="s">
        <v>5732</v>
      </c>
      <c r="AK78" s="414" t="s">
        <v>5733</v>
      </c>
      <c r="AL78" s="414" t="s">
        <v>5734</v>
      </c>
      <c r="AM78" s="414" t="s">
        <v>5735</v>
      </c>
      <c r="AN78" s="414" t="s">
        <v>3320</v>
      </c>
      <c r="AO78" s="414" t="s">
        <v>5736</v>
      </c>
      <c r="AP78" s="414" t="s">
        <v>5698</v>
      </c>
      <c r="AQ78" s="414" t="s">
        <v>5737</v>
      </c>
      <c r="AR78" s="414" t="s">
        <v>5738</v>
      </c>
      <c r="AS78" s="414" t="s">
        <v>5739</v>
      </c>
      <c r="AT78" s="414" t="s">
        <v>733</v>
      </c>
      <c r="AU78" s="414" t="s">
        <v>733</v>
      </c>
      <c r="AV78" s="414" t="s">
        <v>733</v>
      </c>
      <c r="AW78" s="414" t="s">
        <v>3320</v>
      </c>
      <c r="AX78" s="414" t="s">
        <v>5740</v>
      </c>
      <c r="AY78" s="414" t="s">
        <v>733</v>
      </c>
      <c r="AZ78" s="414" t="s">
        <v>5741</v>
      </c>
      <c r="BA78" s="414" t="s">
        <v>5742</v>
      </c>
      <c r="BB78" s="414" t="s">
        <v>5743</v>
      </c>
      <c r="BC78" s="414" t="s">
        <v>5744</v>
      </c>
      <c r="BD78" s="414" t="s">
        <v>5745</v>
      </c>
      <c r="BE78" s="414" t="s">
        <v>5746</v>
      </c>
      <c r="BF78" s="415" t="s">
        <v>1214</v>
      </c>
      <c r="BG78" s="414" t="s">
        <v>3320</v>
      </c>
      <c r="BI78" s="414" t="s">
        <v>5955</v>
      </c>
      <c r="BJ78" s="414" t="s">
        <v>5955</v>
      </c>
      <c r="BK78" s="414" t="s">
        <v>3596</v>
      </c>
      <c r="BL78" s="414" t="s">
        <v>7396</v>
      </c>
      <c r="BM78" s="415">
        <v>69</v>
      </c>
      <c r="BN78" s="414" t="s">
        <v>5665</v>
      </c>
      <c r="BO78" s="418" t="s">
        <v>12607</v>
      </c>
      <c r="BP78" s="414">
        <v>12</v>
      </c>
      <c r="BQ78" s="414">
        <v>2028</v>
      </c>
      <c r="BR78" s="414">
        <v>40.43</v>
      </c>
      <c r="BS78" s="415">
        <v>40.43</v>
      </c>
      <c r="BT78" s="414" t="s">
        <v>5666</v>
      </c>
      <c r="BU78" s="414">
        <v>231</v>
      </c>
      <c r="BV78" s="415">
        <v>114.95</v>
      </c>
      <c r="BW78" s="419">
        <v>0.32456458369333324</v>
      </c>
      <c r="BX78" s="420" t="s">
        <v>910</v>
      </c>
      <c r="BY78" s="414" t="s">
        <v>733</v>
      </c>
      <c r="BZ78" s="414" t="s">
        <v>910</v>
      </c>
      <c r="CA78" s="414">
        <v>32.46</v>
      </c>
      <c r="CB78" s="414" t="s">
        <v>733</v>
      </c>
      <c r="CC78" s="414">
        <v>715</v>
      </c>
      <c r="CD78" s="414" t="s">
        <v>5713</v>
      </c>
      <c r="CE78" s="414" t="s">
        <v>5668</v>
      </c>
      <c r="CF78" s="414" t="s">
        <v>3320</v>
      </c>
      <c r="CG78" s="414" t="s">
        <v>733</v>
      </c>
      <c r="CH78" s="414" t="s">
        <v>733</v>
      </c>
      <c r="CI78" s="414">
        <v>2299</v>
      </c>
      <c r="CJ78" s="414">
        <v>2156</v>
      </c>
      <c r="CK78" s="414" t="s">
        <v>5989</v>
      </c>
      <c r="CL78" s="414">
        <v>363</v>
      </c>
      <c r="CM78" s="414">
        <v>96</v>
      </c>
      <c r="CN78" s="414">
        <v>99</v>
      </c>
      <c r="CO78" s="414">
        <v>25</v>
      </c>
      <c r="CP78" s="414" t="s">
        <v>12603</v>
      </c>
      <c r="CQ78" s="414">
        <f t="shared" si="52"/>
        <v>2026</v>
      </c>
      <c r="CR78" s="414">
        <v>0.4</v>
      </c>
      <c r="CS78" s="414">
        <v>8</v>
      </c>
      <c r="CT78" s="414" t="s">
        <v>5745</v>
      </c>
      <c r="CU78" s="414">
        <v>4737503</v>
      </c>
      <c r="CV78" s="414" t="s">
        <v>3320</v>
      </c>
      <c r="CW78" s="414" t="s">
        <v>3320</v>
      </c>
      <c r="CX78" s="414" t="s">
        <v>3320</v>
      </c>
      <c r="CY78" s="414" t="s">
        <v>3320</v>
      </c>
      <c r="CZ78" s="414" t="s">
        <v>3320</v>
      </c>
      <c r="DA78" s="414" t="s">
        <v>3320</v>
      </c>
      <c r="DB78" s="414" t="s">
        <v>3320</v>
      </c>
      <c r="DC78" s="414" t="s">
        <v>3320</v>
      </c>
      <c r="DD78" s="414" t="s">
        <v>3320</v>
      </c>
      <c r="DE78" s="414" t="s">
        <v>3320</v>
      </c>
      <c r="DG78" s="414" t="s">
        <v>3320</v>
      </c>
      <c r="DH78" s="414" t="s">
        <v>3320</v>
      </c>
      <c r="DI78" s="414" t="s">
        <v>3320</v>
      </c>
      <c r="DJ78" s="414" t="s">
        <v>3320</v>
      </c>
      <c r="DK78" s="414" t="s">
        <v>3320</v>
      </c>
      <c r="DL78" s="414" t="s">
        <v>3320</v>
      </c>
      <c r="DM78" s="414" t="e">
        <f t="shared" si="53"/>
        <v>#VALUE!</v>
      </c>
      <c r="DN78" s="414" t="s">
        <v>3320</v>
      </c>
      <c r="DO78" s="414" t="s">
        <v>3320</v>
      </c>
      <c r="DP78" s="414" t="s">
        <v>3320</v>
      </c>
      <c r="DR78" s="414" t="s">
        <v>3320</v>
      </c>
      <c r="DS78" s="414" t="s">
        <v>3320</v>
      </c>
      <c r="DT78" s="414" t="s">
        <v>3320</v>
      </c>
      <c r="DU78" s="414" t="s">
        <v>3320</v>
      </c>
      <c r="DV78" s="414" t="s">
        <v>3320</v>
      </c>
      <c r="DW78" s="414" t="s">
        <v>3320</v>
      </c>
      <c r="DX78" s="414" t="s">
        <v>3320</v>
      </c>
      <c r="DY78" s="414" t="s">
        <v>3320</v>
      </c>
      <c r="DZ78" s="414" t="s">
        <v>3320</v>
      </c>
      <c r="EA78" s="414" t="s">
        <v>3320</v>
      </c>
      <c r="EB78" s="414" t="s">
        <v>3320</v>
      </c>
      <c r="EC78" s="414" t="s">
        <v>3320</v>
      </c>
      <c r="ED78" s="414" t="s">
        <v>3320</v>
      </c>
      <c r="EE78" s="414" t="s">
        <v>3320</v>
      </c>
      <c r="EF78" s="414" t="s">
        <v>3320</v>
      </c>
      <c r="EG78" s="414" t="s">
        <v>3320</v>
      </c>
      <c r="EH78" s="414" t="s">
        <v>3320</v>
      </c>
      <c r="EI78" s="414" t="s">
        <v>3320</v>
      </c>
      <c r="EJ78" s="414" t="s">
        <v>3320</v>
      </c>
      <c r="EK78" s="414" t="s">
        <v>3320</v>
      </c>
      <c r="EL78" s="414" t="s">
        <v>3320</v>
      </c>
      <c r="EM78" s="414" t="s">
        <v>3320</v>
      </c>
      <c r="EN78" s="414" t="s">
        <v>3320</v>
      </c>
      <c r="EO78" s="414" t="s">
        <v>3320</v>
      </c>
      <c r="EP78" s="414" t="s">
        <v>3320</v>
      </c>
      <c r="EQ78" s="414" t="s">
        <v>3320</v>
      </c>
      <c r="ER78" s="414" t="s">
        <v>3320</v>
      </c>
      <c r="ES78" s="414" t="s">
        <v>3320</v>
      </c>
      <c r="ET78" s="414" t="s">
        <v>3320</v>
      </c>
      <c r="EU78" s="414" t="s">
        <v>3320</v>
      </c>
      <c r="EV78" s="414" t="s">
        <v>3320</v>
      </c>
      <c r="EW78" s="414" t="s">
        <v>3320</v>
      </c>
      <c r="EX78" s="414" t="s">
        <v>3320</v>
      </c>
      <c r="EY78" s="414" t="s">
        <v>3320</v>
      </c>
      <c r="EZ78" s="414" t="s">
        <v>3320</v>
      </c>
      <c r="FA78" s="414" t="s">
        <v>3320</v>
      </c>
      <c r="FB78" s="414" t="s">
        <v>3320</v>
      </c>
      <c r="FC78" s="414" t="s">
        <v>3320</v>
      </c>
      <c r="FD78" s="414" t="s">
        <v>3320</v>
      </c>
      <c r="FE78" s="414" t="s">
        <v>3320</v>
      </c>
      <c r="FF78" s="414" t="s">
        <v>3320</v>
      </c>
      <c r="FG78" s="414" t="s">
        <v>3320</v>
      </c>
      <c r="FH78" s="414" t="s">
        <v>3320</v>
      </c>
      <c r="FI78" s="414" t="s">
        <v>3320</v>
      </c>
      <c r="FJ78" s="414" t="s">
        <v>3320</v>
      </c>
      <c r="FK78" s="414" t="s">
        <v>3320</v>
      </c>
      <c r="FL78" s="414" t="s">
        <v>3320</v>
      </c>
      <c r="FM78" s="414" t="s">
        <v>3320</v>
      </c>
      <c r="FN78" s="414" t="s">
        <v>3320</v>
      </c>
      <c r="FO78" s="421">
        <v>69355337</v>
      </c>
      <c r="FP78" s="421">
        <f t="shared" si="31"/>
        <v>69.355337000000006</v>
      </c>
      <c r="FQ78" s="414" t="s">
        <v>733</v>
      </c>
      <c r="FR78" s="414" t="s">
        <v>733</v>
      </c>
      <c r="FS78" s="414" t="s">
        <v>733</v>
      </c>
      <c r="FT78" s="414" t="s">
        <v>733</v>
      </c>
      <c r="FU78" s="414" t="s">
        <v>5111</v>
      </c>
      <c r="FV78" s="414" t="s">
        <v>7397</v>
      </c>
      <c r="FW78" s="414" t="s">
        <v>7398</v>
      </c>
      <c r="FX78" s="422" t="s">
        <v>7396</v>
      </c>
      <c r="FY78" s="423">
        <v>69</v>
      </c>
      <c r="FZ78" s="414" t="s">
        <v>7399</v>
      </c>
      <c r="GA78" s="421">
        <v>69355337</v>
      </c>
      <c r="GB78" s="421">
        <v>22713251</v>
      </c>
      <c r="GC78" s="421">
        <v>95757</v>
      </c>
      <c r="GD78" s="421">
        <v>49154</v>
      </c>
      <c r="GE78" s="414" t="s">
        <v>7400</v>
      </c>
      <c r="GF78" s="414" t="s">
        <v>733</v>
      </c>
      <c r="GG78" s="414" t="s">
        <v>733</v>
      </c>
      <c r="GH78" s="414" t="s">
        <v>5756</v>
      </c>
      <c r="GI78" s="414" t="s">
        <v>733</v>
      </c>
      <c r="GJ78" s="414" t="s">
        <v>733</v>
      </c>
      <c r="GK78" s="414" t="s">
        <v>733</v>
      </c>
      <c r="GL78" s="414" t="s">
        <v>733</v>
      </c>
      <c r="GM78" s="414" t="s">
        <v>733</v>
      </c>
      <c r="GN78" s="424" t="s">
        <v>5676</v>
      </c>
      <c r="GO78" s="414" t="s">
        <v>3320</v>
      </c>
      <c r="GP78" s="414" t="s">
        <v>733</v>
      </c>
      <c r="GQ78" s="414" t="s">
        <v>5721</v>
      </c>
      <c r="GR78" s="414" t="s">
        <v>1214</v>
      </c>
      <c r="GS78" s="414" t="s">
        <v>1214</v>
      </c>
      <c r="GT78" s="414" t="s">
        <v>3320</v>
      </c>
      <c r="GU78" s="414" t="s">
        <v>3320</v>
      </c>
      <c r="GV78" s="414" t="s">
        <v>3320</v>
      </c>
      <c r="GW78" s="414" t="s">
        <v>1214</v>
      </c>
      <c r="GX78" s="414" t="s">
        <v>1214</v>
      </c>
      <c r="GY78" s="414" t="s">
        <v>3320</v>
      </c>
      <c r="GZ78" s="414" t="s">
        <v>1214</v>
      </c>
      <c r="HA78" s="414" t="s">
        <v>3320</v>
      </c>
      <c r="HB78" s="414" t="s">
        <v>3320</v>
      </c>
      <c r="HC78" s="414" t="s">
        <v>7401</v>
      </c>
      <c r="HD78" s="414" t="s">
        <v>3320</v>
      </c>
      <c r="HE78" s="414" t="s">
        <v>3320</v>
      </c>
      <c r="HF78" s="414" t="s">
        <v>3320</v>
      </c>
      <c r="HG78" s="414" t="s">
        <v>1214</v>
      </c>
      <c r="HH78" s="414" t="s">
        <v>1214</v>
      </c>
      <c r="HI78" s="414" t="s">
        <v>12832</v>
      </c>
      <c r="HJ78" s="414" t="s">
        <v>12833</v>
      </c>
      <c r="HK78" s="414" t="s">
        <v>5685</v>
      </c>
      <c r="HL78" s="414" t="s">
        <v>3320</v>
      </c>
      <c r="HM78" s="414" t="s">
        <v>3320</v>
      </c>
      <c r="HN78" s="414" t="s">
        <v>3320</v>
      </c>
      <c r="HO78" s="414" t="s">
        <v>3320</v>
      </c>
      <c r="HP78" s="414" t="s">
        <v>3320</v>
      </c>
      <c r="HQ78" s="414" t="s">
        <v>3320</v>
      </c>
      <c r="HR78" s="414" t="s">
        <v>3320</v>
      </c>
      <c r="HS78" s="414" t="s">
        <v>3320</v>
      </c>
      <c r="HT78" s="414" t="s">
        <v>3320</v>
      </c>
      <c r="HU78" s="414" t="s">
        <v>3320</v>
      </c>
      <c r="HV78" s="414" t="s">
        <v>3320</v>
      </c>
      <c r="HW78" s="414" t="s">
        <v>3320</v>
      </c>
      <c r="HX78" s="414" t="s">
        <v>3320</v>
      </c>
      <c r="HY78" s="414" t="s">
        <v>3320</v>
      </c>
      <c r="HZ78" s="414" t="s">
        <v>3320</v>
      </c>
      <c r="IA78" s="414" t="s">
        <v>3320</v>
      </c>
      <c r="IB78" s="414" t="s">
        <v>3320</v>
      </c>
      <c r="IC78" s="414" t="s">
        <v>3320</v>
      </c>
      <c r="ID78" s="414" t="s">
        <v>3320</v>
      </c>
      <c r="IE78" s="414" t="s">
        <v>3320</v>
      </c>
      <c r="IF78" s="414" t="s">
        <v>3320</v>
      </c>
      <c r="IG78" s="414" t="s">
        <v>3320</v>
      </c>
      <c r="IH78" s="414" t="s">
        <v>3320</v>
      </c>
      <c r="II78" s="414" t="s">
        <v>3320</v>
      </c>
      <c r="IJ78" s="414" t="s">
        <v>3320</v>
      </c>
      <c r="IK78" s="414" t="s">
        <v>3320</v>
      </c>
      <c r="IL78" s="414" t="s">
        <v>3320</v>
      </c>
      <c r="IM78" s="414" t="s">
        <v>3320</v>
      </c>
      <c r="IN78" s="414" t="s">
        <v>3320</v>
      </c>
      <c r="IO78" s="414" t="s">
        <v>3320</v>
      </c>
      <c r="IP78" s="414" t="s">
        <v>3320</v>
      </c>
      <c r="IQ78" s="414" t="s">
        <v>3320</v>
      </c>
      <c r="IR78" s="414" t="s">
        <v>3320</v>
      </c>
      <c r="IS78" s="414" t="s">
        <v>3320</v>
      </c>
      <c r="IT78" s="414" t="s">
        <v>3320</v>
      </c>
      <c r="IU78" s="414" t="s">
        <v>3320</v>
      </c>
      <c r="IV78" s="414" t="s">
        <v>3320</v>
      </c>
      <c r="IW78" s="414" t="s">
        <v>3320</v>
      </c>
      <c r="IX78" s="440" t="s">
        <v>12630</v>
      </c>
      <c r="IY78" s="441" t="s">
        <v>3320</v>
      </c>
      <c r="IZ78" s="441" t="s">
        <v>5966</v>
      </c>
      <c r="JA78" s="440" t="s">
        <v>5967</v>
      </c>
      <c r="JB78" s="414" t="str">
        <f>IFERROR(VLOOKUP($E78,'[12]Resumen costos RNT id'!$D:$J,3,0),"")</f>
        <v/>
      </c>
      <c r="JC78" s="421" t="str">
        <f>IFERROR(VLOOKUP($E78,'[12]Resumen costos RNT id'!$D:$J,4,0),"")</f>
        <v/>
      </c>
      <c r="JD78" s="421" t="str">
        <f>IFERROR(VLOOKUP($E78,'[12]Resumen costos RNT id'!$D:$J,5,0),"")</f>
        <v/>
      </c>
      <c r="JE78" s="421" t="str">
        <f>IFERROR(VLOOKUP($E78,'[12]Resumen costos RNT id'!$D:$J,6,0),"")</f>
        <v/>
      </c>
      <c r="JF78" s="416" t="str">
        <f>IFERROR(VLOOKUP($E78,'[12]Resumen costos RNT id'!$D:$J,7,0),"")</f>
        <v/>
      </c>
      <c r="JG78" s="428" t="str">
        <f t="shared" si="38"/>
        <v/>
      </c>
      <c r="JH78" s="428" t="str">
        <f t="shared" si="39"/>
        <v/>
      </c>
      <c r="JI78" s="428" t="str">
        <f t="shared" si="39"/>
        <v/>
      </c>
      <c r="JJ78" s="428">
        <f t="shared" si="40"/>
        <v>0</v>
      </c>
      <c r="JK78" s="428">
        <f t="shared" si="41"/>
        <v>0</v>
      </c>
      <c r="JL78" s="414" t="s">
        <v>202</v>
      </c>
      <c r="JO78" s="414" t="s">
        <v>202</v>
      </c>
      <c r="JP78" s="414">
        <v>7</v>
      </c>
      <c r="JQ78" s="414">
        <f t="shared" si="28"/>
        <v>0</v>
      </c>
      <c r="JR78" s="429" t="str">
        <f>IFERROR(VLOOKUP($E78,'[13]Actualización de costos CENACE'!$A:$G,2,0),"")</f>
        <v/>
      </c>
      <c r="JS78" s="429" t="str">
        <f>IFERROR(VLOOKUP($E78,'[13]Actualización de costos CENACE'!$A:$G,3,0),"")</f>
        <v/>
      </c>
      <c r="JT78" s="429" t="str">
        <f>IFERROR(VLOOKUP($E78,'[13]Actualización de costos CENACE'!$A:$G,4,0),"")</f>
        <v/>
      </c>
      <c r="JU78" s="429" t="str">
        <f>IFERROR(VLOOKUP($E78,'[13]Actualización de costos CENACE'!$A:$G,5,0),"")</f>
        <v/>
      </c>
      <c r="JV78" s="429" t="str">
        <f>IFERROR(VLOOKUP($E78,'[13]Actualización de costos CENACE'!$A:$G,6,0),"")</f>
        <v/>
      </c>
      <c r="JW78" s="430" t="str">
        <f>IFERROR(VLOOKUP($E78,'[13]Din Costos CFE'!$J$7:$AG$150,JW$1,0),"")</f>
        <v/>
      </c>
      <c r="JX78" s="430" t="str">
        <f>IFERROR(VLOOKUP($E78,'[13]Din Costos CFE'!$J$7:$AG$150,JX$1,0),"")</f>
        <v/>
      </c>
      <c r="JY78" s="430" t="str">
        <f>IFERROR(VLOOKUP($E78,'[13]Din Costos CFE'!$J$7:$AG$150,JY$1,0),"")</f>
        <v/>
      </c>
      <c r="JZ78" s="430" t="str">
        <f>IFERROR(VLOOKUP($E78,'[13]Din Costos CFE'!$J$7:$AG$150,JZ$1,0),"")</f>
        <v/>
      </c>
      <c r="KA78" s="430" t="str">
        <f>IFERROR(VLOOKUP($E78,'[13]Din Costos CFE'!$J$7:$AG$150,KA$1,0),"")</f>
        <v/>
      </c>
      <c r="KB78" s="430" t="str">
        <f>IFERROR(VLOOKUP($E78,'[13]Din Costos CFE'!$J$7:$AG$150,KB$1,0),"")</f>
        <v/>
      </c>
      <c r="KC78" s="430" t="str">
        <f>IFERROR(VLOOKUP($E78,'[13]Din Costos CFE'!$J$7:$AG$150,KC$1,0),"")</f>
        <v/>
      </c>
      <c r="KD78" s="430" t="str">
        <f>IFERROR(VLOOKUP($E78,'[13]Din Costos CFE'!$J$7:$AG$150,KD$1,0),"")</f>
        <v/>
      </c>
      <c r="KE78" s="430" t="str">
        <f>IFERROR(VLOOKUP($E78,'[13]Din Costos CFE'!$J$7:$AG$150,KE$1,0),"")</f>
        <v/>
      </c>
      <c r="KF78" s="430" t="str">
        <f>IFERROR(VLOOKUP($E78,'[13]Din Costos CFE'!$J$7:$AG$150,KF$1,0),"")</f>
        <v/>
      </c>
      <c r="KG78" s="430" t="str">
        <f>IFERROR(VLOOKUP($E78,'[13]Din Costos CFE'!$J$7:$AG$150,KG$1,0),"")</f>
        <v/>
      </c>
      <c r="KH78" s="430" t="str">
        <f>IFERROR(VLOOKUP($E78,'[13]Din Costos CFE'!$J$7:$AG$150,KH$1,0),"")</f>
        <v/>
      </c>
      <c r="KI78" s="430" t="str">
        <f>IFERROR(VLOOKUP($E78,'[13]Din Costos CFE'!$J$7:$AG$150,KI$1,0),"")</f>
        <v/>
      </c>
      <c r="KJ78" s="430" t="str">
        <f>IFERROR(VLOOKUP($E78,'[13]Din Costos CFE'!$J$7:$AG$150,KJ$1,0),"")</f>
        <v/>
      </c>
      <c r="KK78" s="430" t="str">
        <f>IFERROR(VLOOKUP($E78,'[13]Din Costos CFE'!$J$7:$AG$150,KK$1,0),"")</f>
        <v/>
      </c>
      <c r="KL78" s="430" t="str">
        <f>IFERROR(VLOOKUP($E78,'[13]Din Costos CFE'!$J$7:$AG$150,KL$1,0),"")</f>
        <v/>
      </c>
      <c r="KM78" s="430" t="str">
        <f>IFERROR(VLOOKUP($E78,'[13]Din Costos CFE'!$J$7:$AG$150,KM$1,0),"")</f>
        <v/>
      </c>
      <c r="KN78" s="430" t="str">
        <f>IFERROR(VLOOKUP($E78,'[13]Din Costos CFE'!$J$7:$AG$150,KN$1,0),"")</f>
        <v/>
      </c>
      <c r="KO78" s="431">
        <f t="shared" si="42"/>
        <v>0</v>
      </c>
      <c r="KP78" s="431">
        <f t="shared" si="43"/>
        <v>0</v>
      </c>
      <c r="KQ78" s="431">
        <f t="shared" si="44"/>
        <v>0</v>
      </c>
      <c r="KR78" s="432" t="str">
        <f>IFERROR(VLOOKUP($E78,'[13]Din Costos CFE'!$A$6:$G$150,4,0),"")</f>
        <v/>
      </c>
      <c r="KS78" s="432" t="str">
        <f>IFERROR(VLOOKUP($E78,'[13]Din Costos CFE'!$A$6:$G$150,5,0),"")</f>
        <v/>
      </c>
      <c r="KT78" s="432" t="str">
        <f>IFERROR(VLOOKUP($E78,'[13]Din Costos CFE'!$A$6:$G$150,6,0),"")</f>
        <v/>
      </c>
      <c r="KU78" s="433" t="str">
        <f t="shared" si="45"/>
        <v/>
      </c>
      <c r="KV78" s="434" t="str">
        <f t="shared" si="46"/>
        <v/>
      </c>
      <c r="KW78" s="435" t="str">
        <f t="shared" si="47"/>
        <v/>
      </c>
      <c r="KX78" s="435"/>
      <c r="KY78" s="436" t="str">
        <f>IFERROR(VLOOKUP($E78,'[13]Detalle Costos CENACE'!$E:$IT,248,0),"")</f>
        <v/>
      </c>
      <c r="KZ78" s="414">
        <f t="shared" si="48"/>
        <v>40.43</v>
      </c>
      <c r="LA78" s="434" t="str">
        <f t="shared" si="49"/>
        <v/>
      </c>
      <c r="LB78" s="434" t="str">
        <f t="shared" si="50"/>
        <v/>
      </c>
      <c r="LC78" s="414">
        <f t="shared" si="51"/>
        <v>1</v>
      </c>
      <c r="LD78" s="429" t="str">
        <f>IFERROR(VLOOKUP($E78,'[13]Actualización de costos CENACE'!$A:$G,7,0),"")</f>
        <v/>
      </c>
    </row>
    <row r="79" spans="1:318" s="414" customFormat="1" ht="15" customHeight="1">
      <c r="A79" s="413" t="s">
        <v>5638</v>
      </c>
      <c r="B79" s="414">
        <v>1150</v>
      </c>
      <c r="C79" s="414" t="s">
        <v>7402</v>
      </c>
      <c r="D79" s="414" t="s">
        <v>7403</v>
      </c>
      <c r="E79" s="414">
        <v>1150</v>
      </c>
      <c r="G79" s="414" t="s">
        <v>5727</v>
      </c>
      <c r="H79" s="414" t="s">
        <v>5728</v>
      </c>
      <c r="I79" s="415">
        <v>1</v>
      </c>
      <c r="J79" s="415"/>
      <c r="K79" s="415" t="str">
        <f t="shared" si="27"/>
        <v>Sí</v>
      </c>
      <c r="L79" s="415"/>
      <c r="M79" s="415">
        <f t="shared" si="29"/>
        <v>1</v>
      </c>
      <c r="N79" s="415"/>
      <c r="O79" s="415"/>
      <c r="P79" s="415"/>
      <c r="Q79" s="415">
        <v>1</v>
      </c>
      <c r="R79" s="415" t="str">
        <f t="shared" si="33"/>
        <v>Sí</v>
      </c>
      <c r="S79" s="415"/>
      <c r="T79" s="415"/>
      <c r="U79" s="415"/>
      <c r="V79" s="414" t="s">
        <v>5113</v>
      </c>
      <c r="W79" s="414" t="s">
        <v>5643</v>
      </c>
      <c r="X79" s="414">
        <f t="shared" si="32"/>
        <v>1</v>
      </c>
      <c r="Y79" s="414">
        <f t="shared" si="34"/>
        <v>17.850000000000001</v>
      </c>
      <c r="Z79" s="416" t="str">
        <f t="shared" si="35"/>
        <v/>
      </c>
      <c r="AA79" s="416">
        <f t="shared" si="36"/>
        <v>0</v>
      </c>
      <c r="AB79" s="417">
        <f t="shared" si="37"/>
        <v>0</v>
      </c>
      <c r="AC79" s="414" t="s">
        <v>5729</v>
      </c>
      <c r="AD79" s="414" t="s">
        <v>5730</v>
      </c>
      <c r="AE79" s="414" t="e">
        <f>+VLOOKUP($D79,'[12]Ramón Países '!$A:$E,4,0)</f>
        <v>#N/A</v>
      </c>
      <c r="AF79" s="414" t="s">
        <v>5693</v>
      </c>
      <c r="AG79" s="414" t="e">
        <f>+VLOOKUP($D79,'[12]Ramón Países '!$A:$E,5,0)</f>
        <v>#N/A</v>
      </c>
      <c r="AH79" s="414" t="s">
        <v>5729</v>
      </c>
      <c r="AI79" s="414" t="s">
        <v>5731</v>
      </c>
      <c r="AJ79" s="414" t="s">
        <v>5732</v>
      </c>
      <c r="AK79" s="414" t="s">
        <v>5733</v>
      </c>
      <c r="AL79" s="414" t="s">
        <v>5734</v>
      </c>
      <c r="AM79" s="414" t="s">
        <v>5735</v>
      </c>
      <c r="AN79" s="414" t="s">
        <v>3320</v>
      </c>
      <c r="AO79" s="414" t="s">
        <v>5736</v>
      </c>
      <c r="AP79" s="414" t="s">
        <v>5698</v>
      </c>
      <c r="AQ79" s="414" t="s">
        <v>5737</v>
      </c>
      <c r="AR79" s="414" t="s">
        <v>5738</v>
      </c>
      <c r="AS79" s="414" t="s">
        <v>5739</v>
      </c>
      <c r="AT79" s="414" t="s">
        <v>733</v>
      </c>
      <c r="AU79" s="414" t="s">
        <v>733</v>
      </c>
      <c r="AV79" s="414" t="s">
        <v>733</v>
      </c>
      <c r="AW79" s="414" t="s">
        <v>3320</v>
      </c>
      <c r="AX79" s="414" t="s">
        <v>5740</v>
      </c>
      <c r="AY79" s="414" t="s">
        <v>733</v>
      </c>
      <c r="AZ79" s="414" t="s">
        <v>5741</v>
      </c>
      <c r="BA79" s="414" t="s">
        <v>5742</v>
      </c>
      <c r="BB79" s="414" t="s">
        <v>5743</v>
      </c>
      <c r="BC79" s="414" t="s">
        <v>5744</v>
      </c>
      <c r="BD79" s="414" t="s">
        <v>5745</v>
      </c>
      <c r="BE79" s="414" t="s">
        <v>5746</v>
      </c>
      <c r="BF79" s="415" t="s">
        <v>1214</v>
      </c>
      <c r="BG79" s="414" t="s">
        <v>3320</v>
      </c>
      <c r="BI79" s="414" t="s">
        <v>5955</v>
      </c>
      <c r="BJ79" s="414" t="s">
        <v>5955</v>
      </c>
      <c r="BK79" s="414" t="s">
        <v>3596</v>
      </c>
      <c r="BL79" s="414" t="s">
        <v>7404</v>
      </c>
      <c r="BM79" s="415">
        <v>69</v>
      </c>
      <c r="BN79" s="414" t="s">
        <v>5665</v>
      </c>
      <c r="BO79" s="418" t="s">
        <v>12607</v>
      </c>
      <c r="BP79" s="414">
        <v>12</v>
      </c>
      <c r="BQ79" s="414">
        <v>2028</v>
      </c>
      <c r="BR79" s="414">
        <v>17.850000000000001</v>
      </c>
      <c r="BS79" s="415">
        <v>17.850000000000001</v>
      </c>
      <c r="BT79" s="414" t="s">
        <v>5666</v>
      </c>
      <c r="BU79" s="414">
        <v>102</v>
      </c>
      <c r="BV79" s="415">
        <v>52.74</v>
      </c>
      <c r="BW79" s="419">
        <v>0.33728559917117529</v>
      </c>
      <c r="BX79" s="420" t="s">
        <v>910</v>
      </c>
      <c r="BY79" s="414" t="s">
        <v>733</v>
      </c>
      <c r="BZ79" s="414" t="s">
        <v>910</v>
      </c>
      <c r="CA79" s="414">
        <v>32.15</v>
      </c>
      <c r="CB79" s="414" t="s">
        <v>733</v>
      </c>
      <c r="CC79" s="414">
        <v>715</v>
      </c>
      <c r="CD79" s="414" t="s">
        <v>5713</v>
      </c>
      <c r="CE79" s="414" t="s">
        <v>5668</v>
      </c>
      <c r="CF79" s="414" t="s">
        <v>3320</v>
      </c>
      <c r="CG79" s="414" t="s">
        <v>733</v>
      </c>
      <c r="CH79" s="414" t="s">
        <v>733</v>
      </c>
      <c r="CI79" s="414">
        <v>2293</v>
      </c>
      <c r="CJ79" s="414">
        <v>2150</v>
      </c>
      <c r="CK79" s="414" t="s">
        <v>7405</v>
      </c>
      <c r="CL79" s="414">
        <v>363</v>
      </c>
      <c r="CM79" s="414">
        <v>96</v>
      </c>
      <c r="CN79" s="414">
        <v>99</v>
      </c>
      <c r="CO79" s="414">
        <v>25</v>
      </c>
      <c r="CP79" s="414" t="s">
        <v>12603</v>
      </c>
      <c r="CQ79" s="414">
        <f t="shared" si="52"/>
        <v>2026</v>
      </c>
      <c r="CR79" s="414">
        <v>0.4</v>
      </c>
      <c r="CS79" s="414">
        <v>8</v>
      </c>
      <c r="CT79" s="414" t="s">
        <v>5750</v>
      </c>
      <c r="CU79" s="414">
        <v>3049680</v>
      </c>
      <c r="CV79" s="414" t="s">
        <v>3320</v>
      </c>
      <c r="CW79" s="414" t="s">
        <v>3320</v>
      </c>
      <c r="CX79" s="414" t="s">
        <v>3320</v>
      </c>
      <c r="CY79" s="414" t="s">
        <v>3320</v>
      </c>
      <c r="CZ79" s="414" t="s">
        <v>3320</v>
      </c>
      <c r="DA79" s="414" t="s">
        <v>3320</v>
      </c>
      <c r="DB79" s="414" t="s">
        <v>3320</v>
      </c>
      <c r="DC79" s="414" t="s">
        <v>3320</v>
      </c>
      <c r="DD79" s="414" t="s">
        <v>3320</v>
      </c>
      <c r="DE79" s="414" t="s">
        <v>3320</v>
      </c>
      <c r="DG79" s="414" t="s">
        <v>3320</v>
      </c>
      <c r="DH79" s="414" t="s">
        <v>3320</v>
      </c>
      <c r="DI79" s="414" t="s">
        <v>3320</v>
      </c>
      <c r="DJ79" s="414" t="s">
        <v>3320</v>
      </c>
      <c r="DK79" s="414" t="s">
        <v>3320</v>
      </c>
      <c r="DL79" s="414" t="s">
        <v>3320</v>
      </c>
      <c r="DM79" s="414" t="e">
        <f t="shared" si="53"/>
        <v>#VALUE!</v>
      </c>
      <c r="DN79" s="414" t="s">
        <v>3320</v>
      </c>
      <c r="DO79" s="414" t="s">
        <v>3320</v>
      </c>
      <c r="DP79" s="414" t="s">
        <v>3320</v>
      </c>
      <c r="DR79" s="414" t="s">
        <v>3320</v>
      </c>
      <c r="DS79" s="414" t="s">
        <v>3320</v>
      </c>
      <c r="DT79" s="414" t="s">
        <v>3320</v>
      </c>
      <c r="DU79" s="414" t="s">
        <v>3320</v>
      </c>
      <c r="DV79" s="414" t="s">
        <v>3320</v>
      </c>
      <c r="DW79" s="414" t="s">
        <v>3320</v>
      </c>
      <c r="DX79" s="414" t="s">
        <v>3320</v>
      </c>
      <c r="DY79" s="414" t="s">
        <v>3320</v>
      </c>
      <c r="DZ79" s="414" t="s">
        <v>3320</v>
      </c>
      <c r="EA79" s="414" t="s">
        <v>3320</v>
      </c>
      <c r="EB79" s="414" t="s">
        <v>3320</v>
      </c>
      <c r="EC79" s="414" t="s">
        <v>3320</v>
      </c>
      <c r="ED79" s="414" t="s">
        <v>3320</v>
      </c>
      <c r="EE79" s="414" t="s">
        <v>3320</v>
      </c>
      <c r="EF79" s="414" t="s">
        <v>3320</v>
      </c>
      <c r="EG79" s="414" t="s">
        <v>3320</v>
      </c>
      <c r="EH79" s="414" t="s">
        <v>3320</v>
      </c>
      <c r="EI79" s="414" t="s">
        <v>3320</v>
      </c>
      <c r="EJ79" s="414" t="s">
        <v>3320</v>
      </c>
      <c r="EK79" s="414" t="s">
        <v>3320</v>
      </c>
      <c r="EL79" s="414" t="s">
        <v>3320</v>
      </c>
      <c r="EM79" s="414" t="s">
        <v>3320</v>
      </c>
      <c r="EN79" s="414" t="s">
        <v>3320</v>
      </c>
      <c r="EO79" s="414" t="s">
        <v>3320</v>
      </c>
      <c r="EP79" s="414" t="s">
        <v>3320</v>
      </c>
      <c r="EQ79" s="414" t="s">
        <v>3320</v>
      </c>
      <c r="ER79" s="414" t="s">
        <v>3320</v>
      </c>
      <c r="ES79" s="414" t="s">
        <v>3320</v>
      </c>
      <c r="ET79" s="414" t="s">
        <v>3320</v>
      </c>
      <c r="EU79" s="414" t="s">
        <v>3320</v>
      </c>
      <c r="EV79" s="414" t="s">
        <v>3320</v>
      </c>
      <c r="EW79" s="414" t="s">
        <v>3320</v>
      </c>
      <c r="EX79" s="414" t="s">
        <v>3320</v>
      </c>
      <c r="EY79" s="414" t="s">
        <v>3320</v>
      </c>
      <c r="EZ79" s="414" t="s">
        <v>3320</v>
      </c>
      <c r="FA79" s="414" t="s">
        <v>3320</v>
      </c>
      <c r="FB79" s="414" t="s">
        <v>3320</v>
      </c>
      <c r="FC79" s="414" t="s">
        <v>3320</v>
      </c>
      <c r="FD79" s="414" t="s">
        <v>3320</v>
      </c>
      <c r="FE79" s="414" t="s">
        <v>3320</v>
      </c>
      <c r="FF79" s="414" t="s">
        <v>3320</v>
      </c>
      <c r="FG79" s="414" t="s">
        <v>3320</v>
      </c>
      <c r="FH79" s="414" t="s">
        <v>3320</v>
      </c>
      <c r="FI79" s="414" t="s">
        <v>3320</v>
      </c>
      <c r="FJ79" s="414" t="s">
        <v>3320</v>
      </c>
      <c r="FK79" s="414" t="s">
        <v>3320</v>
      </c>
      <c r="FL79" s="414" t="s">
        <v>3320</v>
      </c>
      <c r="FM79" s="414" t="s">
        <v>3320</v>
      </c>
      <c r="FN79" s="414" t="s">
        <v>3320</v>
      </c>
      <c r="FO79" s="421">
        <v>82865810</v>
      </c>
      <c r="FP79" s="421">
        <f t="shared" si="31"/>
        <v>82.865809999999996</v>
      </c>
      <c r="FQ79" s="414" t="s">
        <v>733</v>
      </c>
      <c r="FR79" s="414" t="s">
        <v>733</v>
      </c>
      <c r="FS79" s="414" t="s">
        <v>733</v>
      </c>
      <c r="FT79" s="414" t="s">
        <v>733</v>
      </c>
      <c r="FU79" s="414" t="s">
        <v>5114</v>
      </c>
      <c r="FV79" s="414" t="s">
        <v>7406</v>
      </c>
      <c r="FW79" s="414" t="s">
        <v>7407</v>
      </c>
      <c r="FX79" s="422" t="s">
        <v>7408</v>
      </c>
      <c r="FY79" s="423">
        <v>115</v>
      </c>
      <c r="FZ79" s="414" t="s">
        <v>7409</v>
      </c>
      <c r="GA79" s="421">
        <v>34000882</v>
      </c>
      <c r="GB79" s="421">
        <v>10555800</v>
      </c>
      <c r="GC79" s="421">
        <v>45520</v>
      </c>
      <c r="GD79" s="421">
        <v>24010</v>
      </c>
      <c r="GE79" s="414" t="s">
        <v>5962</v>
      </c>
      <c r="GF79" s="414" t="s">
        <v>733</v>
      </c>
      <c r="GG79" s="414" t="s">
        <v>733</v>
      </c>
      <c r="GH79" s="414" t="s">
        <v>5756</v>
      </c>
      <c r="GI79" s="414" t="s">
        <v>733</v>
      </c>
      <c r="GJ79" s="414" t="s">
        <v>733</v>
      </c>
      <c r="GK79" s="414" t="s">
        <v>733</v>
      </c>
      <c r="GL79" s="414" t="s">
        <v>733</v>
      </c>
      <c r="GM79" s="414" t="s">
        <v>733</v>
      </c>
      <c r="GN79" s="424" t="s">
        <v>5676</v>
      </c>
      <c r="GO79" s="414" t="s">
        <v>3320</v>
      </c>
      <c r="GP79" s="414" t="s">
        <v>733</v>
      </c>
      <c r="GQ79" s="414" t="s">
        <v>5721</v>
      </c>
      <c r="GR79" s="414" t="s">
        <v>1214</v>
      </c>
      <c r="GS79" s="414" t="s">
        <v>1214</v>
      </c>
      <c r="GT79" s="414" t="s">
        <v>3320</v>
      </c>
      <c r="GU79" s="414" t="s">
        <v>3320</v>
      </c>
      <c r="GV79" s="414" t="s">
        <v>3320</v>
      </c>
      <c r="GW79" s="414" t="s">
        <v>1214</v>
      </c>
      <c r="GX79" s="414" t="s">
        <v>1214</v>
      </c>
      <c r="GY79" s="414" t="s">
        <v>3320</v>
      </c>
      <c r="GZ79" s="414" t="s">
        <v>1214</v>
      </c>
      <c r="HA79" s="414" t="s">
        <v>3320</v>
      </c>
      <c r="HB79" s="414" t="s">
        <v>7410</v>
      </c>
      <c r="HC79" s="414" t="s">
        <v>7411</v>
      </c>
      <c r="HD79" s="414" t="s">
        <v>3320</v>
      </c>
      <c r="HE79" s="414" t="s">
        <v>3320</v>
      </c>
      <c r="HF79" s="414" t="s">
        <v>3320</v>
      </c>
      <c r="HG79" s="414" t="s">
        <v>5759</v>
      </c>
      <c r="HH79" s="414" t="s">
        <v>1214</v>
      </c>
      <c r="HI79" s="414" t="s">
        <v>12834</v>
      </c>
      <c r="HJ79" s="414" t="s">
        <v>12835</v>
      </c>
      <c r="HK79" s="414" t="s">
        <v>5685</v>
      </c>
      <c r="HL79" s="414" t="s">
        <v>3320</v>
      </c>
      <c r="HM79" s="414" t="s">
        <v>3320</v>
      </c>
      <c r="HN79" s="414" t="s">
        <v>3320</v>
      </c>
      <c r="HO79" s="414" t="s">
        <v>3320</v>
      </c>
      <c r="HP79" s="414" t="s">
        <v>3320</v>
      </c>
      <c r="HQ79" s="414" t="s">
        <v>3320</v>
      </c>
      <c r="HR79" s="414" t="s">
        <v>3320</v>
      </c>
      <c r="HS79" s="414" t="s">
        <v>3320</v>
      </c>
      <c r="HT79" s="414" t="s">
        <v>3320</v>
      </c>
      <c r="HU79" s="414" t="s">
        <v>3320</v>
      </c>
      <c r="HV79" s="414" t="s">
        <v>3320</v>
      </c>
      <c r="HW79" s="414" t="s">
        <v>3320</v>
      </c>
      <c r="HX79" s="414" t="s">
        <v>3320</v>
      </c>
      <c r="HY79" s="414" t="s">
        <v>3320</v>
      </c>
      <c r="HZ79" s="414" t="s">
        <v>3320</v>
      </c>
      <c r="IA79" s="414" t="s">
        <v>3320</v>
      </c>
      <c r="IB79" s="414" t="s">
        <v>3320</v>
      </c>
      <c r="IC79" s="414" t="s">
        <v>3320</v>
      </c>
      <c r="ID79" s="414" t="s">
        <v>3320</v>
      </c>
      <c r="IE79" s="414" t="s">
        <v>3320</v>
      </c>
      <c r="IF79" s="414" t="s">
        <v>3320</v>
      </c>
      <c r="IG79" s="414" t="s">
        <v>3320</v>
      </c>
      <c r="IH79" s="414" t="s">
        <v>3320</v>
      </c>
      <c r="II79" s="414" t="s">
        <v>3320</v>
      </c>
      <c r="IJ79" s="414" t="s">
        <v>3320</v>
      </c>
      <c r="IK79" s="414" t="s">
        <v>3320</v>
      </c>
      <c r="IL79" s="414" t="s">
        <v>3320</v>
      </c>
      <c r="IM79" s="414" t="s">
        <v>3320</v>
      </c>
      <c r="IN79" s="414" t="s">
        <v>3320</v>
      </c>
      <c r="IO79" s="414" t="s">
        <v>3320</v>
      </c>
      <c r="IP79" s="414" t="s">
        <v>3320</v>
      </c>
      <c r="IQ79" s="414" t="s">
        <v>3320</v>
      </c>
      <c r="IR79" s="414" t="s">
        <v>3320</v>
      </c>
      <c r="IS79" s="414" t="s">
        <v>3320</v>
      </c>
      <c r="IT79" s="414" t="s">
        <v>3320</v>
      </c>
      <c r="IU79" s="414" t="s">
        <v>3320</v>
      </c>
      <c r="IV79" s="414" t="s">
        <v>3320</v>
      </c>
      <c r="IW79" s="414" t="s">
        <v>3320</v>
      </c>
      <c r="IX79" s="440" t="s">
        <v>12630</v>
      </c>
      <c r="IY79" s="441" t="s">
        <v>3320</v>
      </c>
      <c r="IZ79" s="441" t="s">
        <v>5966</v>
      </c>
      <c r="JA79" s="440" t="s">
        <v>5967</v>
      </c>
      <c r="JB79" s="414" t="str">
        <f>IFERROR(VLOOKUP($E79,'[12]Resumen costos RNT id'!$D:$J,3,0),"")</f>
        <v/>
      </c>
      <c r="JC79" s="421" t="str">
        <f>IFERROR(VLOOKUP($E79,'[12]Resumen costos RNT id'!$D:$J,4,0),"")</f>
        <v/>
      </c>
      <c r="JD79" s="421" t="str">
        <f>IFERROR(VLOOKUP($E79,'[12]Resumen costos RNT id'!$D:$J,5,0),"")</f>
        <v/>
      </c>
      <c r="JE79" s="421" t="str">
        <f>IFERROR(VLOOKUP($E79,'[12]Resumen costos RNT id'!$D:$J,6,0),"")</f>
        <v/>
      </c>
      <c r="JF79" s="416" t="str">
        <f>IFERROR(VLOOKUP($E79,'[12]Resumen costos RNT id'!$D:$J,7,0),"")</f>
        <v/>
      </c>
      <c r="JG79" s="428" t="str">
        <f t="shared" si="38"/>
        <v/>
      </c>
      <c r="JH79" s="428" t="str">
        <f t="shared" si="39"/>
        <v/>
      </c>
      <c r="JI79" s="428" t="str">
        <f t="shared" si="39"/>
        <v/>
      </c>
      <c r="JJ79" s="428">
        <f t="shared" si="40"/>
        <v>0</v>
      </c>
      <c r="JK79" s="428">
        <f t="shared" si="41"/>
        <v>0</v>
      </c>
      <c r="JL79" s="414" t="s">
        <v>202</v>
      </c>
      <c r="JO79" s="414" t="s">
        <v>202</v>
      </c>
      <c r="JP79" s="414">
        <v>7</v>
      </c>
      <c r="JQ79" s="414">
        <f t="shared" si="28"/>
        <v>0</v>
      </c>
      <c r="JR79" s="429" t="str">
        <f>IFERROR(VLOOKUP($E79,'[13]Actualización de costos CENACE'!$A:$G,2,0),"")</f>
        <v/>
      </c>
      <c r="JS79" s="429" t="str">
        <f>IFERROR(VLOOKUP($E79,'[13]Actualización de costos CENACE'!$A:$G,3,0),"")</f>
        <v/>
      </c>
      <c r="JT79" s="429" t="str">
        <f>IFERROR(VLOOKUP($E79,'[13]Actualización de costos CENACE'!$A:$G,4,0),"")</f>
        <v/>
      </c>
      <c r="JU79" s="429" t="str">
        <f>IFERROR(VLOOKUP($E79,'[13]Actualización de costos CENACE'!$A:$G,5,0),"")</f>
        <v/>
      </c>
      <c r="JV79" s="429" t="str">
        <f>IFERROR(VLOOKUP($E79,'[13]Actualización de costos CENACE'!$A:$G,6,0),"")</f>
        <v/>
      </c>
      <c r="JW79" s="430" t="str">
        <f>IFERROR(VLOOKUP($E79,'[13]Din Costos CFE'!$J$7:$AG$150,JW$1,0),"")</f>
        <v/>
      </c>
      <c r="JX79" s="430" t="str">
        <f>IFERROR(VLOOKUP($E79,'[13]Din Costos CFE'!$J$7:$AG$150,JX$1,0),"")</f>
        <v/>
      </c>
      <c r="JY79" s="430" t="str">
        <f>IFERROR(VLOOKUP($E79,'[13]Din Costos CFE'!$J$7:$AG$150,JY$1,0),"")</f>
        <v/>
      </c>
      <c r="JZ79" s="430" t="str">
        <f>IFERROR(VLOOKUP($E79,'[13]Din Costos CFE'!$J$7:$AG$150,JZ$1,0),"")</f>
        <v/>
      </c>
      <c r="KA79" s="430" t="str">
        <f>IFERROR(VLOOKUP($E79,'[13]Din Costos CFE'!$J$7:$AG$150,KA$1,0),"")</f>
        <v/>
      </c>
      <c r="KB79" s="430" t="str">
        <f>IFERROR(VLOOKUP($E79,'[13]Din Costos CFE'!$J$7:$AG$150,KB$1,0),"")</f>
        <v/>
      </c>
      <c r="KC79" s="430" t="str">
        <f>IFERROR(VLOOKUP($E79,'[13]Din Costos CFE'!$J$7:$AG$150,KC$1,0),"")</f>
        <v/>
      </c>
      <c r="KD79" s="430" t="str">
        <f>IFERROR(VLOOKUP($E79,'[13]Din Costos CFE'!$J$7:$AG$150,KD$1,0),"")</f>
        <v/>
      </c>
      <c r="KE79" s="430" t="str">
        <f>IFERROR(VLOOKUP($E79,'[13]Din Costos CFE'!$J$7:$AG$150,KE$1,0),"")</f>
        <v/>
      </c>
      <c r="KF79" s="430" t="str">
        <f>IFERROR(VLOOKUP($E79,'[13]Din Costos CFE'!$J$7:$AG$150,KF$1,0),"")</f>
        <v/>
      </c>
      <c r="KG79" s="430" t="str">
        <f>IFERROR(VLOOKUP($E79,'[13]Din Costos CFE'!$J$7:$AG$150,KG$1,0),"")</f>
        <v/>
      </c>
      <c r="KH79" s="430" t="str">
        <f>IFERROR(VLOOKUP($E79,'[13]Din Costos CFE'!$J$7:$AG$150,KH$1,0),"")</f>
        <v/>
      </c>
      <c r="KI79" s="430" t="str">
        <f>IFERROR(VLOOKUP($E79,'[13]Din Costos CFE'!$J$7:$AG$150,KI$1,0),"")</f>
        <v/>
      </c>
      <c r="KJ79" s="430" t="str">
        <f>IFERROR(VLOOKUP($E79,'[13]Din Costos CFE'!$J$7:$AG$150,KJ$1,0),"")</f>
        <v/>
      </c>
      <c r="KK79" s="430" t="str">
        <f>IFERROR(VLOOKUP($E79,'[13]Din Costos CFE'!$J$7:$AG$150,KK$1,0),"")</f>
        <v/>
      </c>
      <c r="KL79" s="430" t="str">
        <f>IFERROR(VLOOKUP($E79,'[13]Din Costos CFE'!$J$7:$AG$150,KL$1,0),"")</f>
        <v/>
      </c>
      <c r="KM79" s="430" t="str">
        <f>IFERROR(VLOOKUP($E79,'[13]Din Costos CFE'!$J$7:$AG$150,KM$1,0),"")</f>
        <v/>
      </c>
      <c r="KN79" s="430" t="str">
        <f>IFERROR(VLOOKUP($E79,'[13]Din Costos CFE'!$J$7:$AG$150,KN$1,0),"")</f>
        <v/>
      </c>
      <c r="KO79" s="431">
        <f t="shared" si="42"/>
        <v>0</v>
      </c>
      <c r="KP79" s="431">
        <f t="shared" si="43"/>
        <v>0</v>
      </c>
      <c r="KQ79" s="431">
        <f t="shared" si="44"/>
        <v>0</v>
      </c>
      <c r="KR79" s="432" t="str">
        <f>IFERROR(VLOOKUP($E79,'[13]Din Costos CFE'!$A$6:$G$150,4,0),"")</f>
        <v/>
      </c>
      <c r="KS79" s="432" t="str">
        <f>IFERROR(VLOOKUP($E79,'[13]Din Costos CFE'!$A$6:$G$150,5,0),"")</f>
        <v/>
      </c>
      <c r="KT79" s="432" t="str">
        <f>IFERROR(VLOOKUP($E79,'[13]Din Costos CFE'!$A$6:$G$150,6,0),"")</f>
        <v/>
      </c>
      <c r="KU79" s="433" t="str">
        <f t="shared" si="45"/>
        <v/>
      </c>
      <c r="KV79" s="434" t="str">
        <f t="shared" si="46"/>
        <v/>
      </c>
      <c r="KW79" s="435" t="str">
        <f t="shared" si="47"/>
        <v/>
      </c>
      <c r="KX79" s="435"/>
      <c r="KY79" s="436" t="str">
        <f>IFERROR(VLOOKUP($E79,'[13]Detalle Costos CENACE'!$E:$IT,248,0),"")</f>
        <v/>
      </c>
      <c r="KZ79" s="414">
        <f t="shared" si="48"/>
        <v>17.850000000000001</v>
      </c>
      <c r="LA79" s="434" t="str">
        <f t="shared" si="49"/>
        <v/>
      </c>
      <c r="LB79" s="434" t="str">
        <f t="shared" si="50"/>
        <v/>
      </c>
      <c r="LC79" s="414">
        <f t="shared" si="51"/>
        <v>1</v>
      </c>
      <c r="LD79" s="429" t="str">
        <f>IFERROR(VLOOKUP($E79,'[13]Actualización de costos CENACE'!$A:$G,7,0),"")</f>
        <v/>
      </c>
      <c r="LE79" s="414" t="s">
        <v>7412</v>
      </c>
      <c r="LF79" s="414" t="s">
        <v>5777</v>
      </c>
    </row>
    <row r="80" spans="1:318" s="414" customFormat="1" ht="15" customHeight="1">
      <c r="A80" s="413" t="s">
        <v>5638</v>
      </c>
      <c r="B80" s="414">
        <v>794</v>
      </c>
      <c r="C80" s="414" t="s">
        <v>7413</v>
      </c>
      <c r="D80" s="414" t="s">
        <v>7414</v>
      </c>
      <c r="E80" s="414">
        <v>794</v>
      </c>
      <c r="G80" s="414" t="s">
        <v>7113</v>
      </c>
      <c r="H80" s="414" t="s">
        <v>7114</v>
      </c>
      <c r="I80" s="415">
        <v>4</v>
      </c>
      <c r="J80" s="415"/>
      <c r="K80" s="415" t="str">
        <f t="shared" si="27"/>
        <v>No</v>
      </c>
      <c r="L80" s="415">
        <v>1</v>
      </c>
      <c r="M80" s="415">
        <f t="shared" si="29"/>
        <v>1</v>
      </c>
      <c r="N80" s="415"/>
      <c r="O80" s="415"/>
      <c r="P80" s="415"/>
      <c r="Q80" s="415">
        <v>1</v>
      </c>
      <c r="R80" s="415" t="str">
        <f t="shared" si="33"/>
        <v>Sí</v>
      </c>
      <c r="S80" s="415"/>
      <c r="T80" s="415"/>
      <c r="U80" s="415"/>
      <c r="V80" s="414" t="s">
        <v>7415</v>
      </c>
      <c r="W80" s="414" t="s">
        <v>5916</v>
      </c>
      <c r="X80" s="414">
        <f t="shared" si="32"/>
        <v>1.5</v>
      </c>
      <c r="Y80" s="414">
        <f t="shared" si="34"/>
        <v>870</v>
      </c>
      <c r="Z80" s="416" t="str">
        <f t="shared" si="35"/>
        <v/>
      </c>
      <c r="AA80" s="416">
        <f t="shared" si="36"/>
        <v>0</v>
      </c>
      <c r="AB80" s="417">
        <f t="shared" si="37"/>
        <v>0</v>
      </c>
      <c r="AC80" s="414" t="s">
        <v>7115</v>
      </c>
      <c r="AD80" s="414" t="s">
        <v>7116</v>
      </c>
      <c r="AE80" s="414" t="e">
        <f>+VLOOKUP($D80,'[12]Ramón Países '!$A:$E,4,0)</f>
        <v>#N/A</v>
      </c>
      <c r="AF80" s="414" t="s">
        <v>5693</v>
      </c>
      <c r="AG80" s="414" t="e">
        <f>+VLOOKUP($D80,'[12]Ramón Países '!$A:$E,5,0)</f>
        <v>#N/A</v>
      </c>
      <c r="AH80" s="414" t="s">
        <v>7115</v>
      </c>
      <c r="AI80" s="414" t="s">
        <v>7114</v>
      </c>
      <c r="AJ80" s="414" t="s">
        <v>5698</v>
      </c>
      <c r="AK80" s="414" t="s">
        <v>5698</v>
      </c>
      <c r="AL80" s="414" t="s">
        <v>7117</v>
      </c>
      <c r="AM80" s="414" t="s">
        <v>7118</v>
      </c>
      <c r="AN80" s="414" t="s">
        <v>7114</v>
      </c>
      <c r="AO80" s="414" t="s">
        <v>7119</v>
      </c>
      <c r="AP80" s="414" t="s">
        <v>5698</v>
      </c>
      <c r="AQ80" s="414" t="s">
        <v>7120</v>
      </c>
      <c r="AR80" s="414" t="s">
        <v>7120</v>
      </c>
      <c r="AS80" s="414" t="s">
        <v>7121</v>
      </c>
      <c r="AT80" s="414" t="s">
        <v>733</v>
      </c>
      <c r="AU80" s="414" t="s">
        <v>733</v>
      </c>
      <c r="AV80" s="414" t="s">
        <v>733</v>
      </c>
      <c r="AW80" s="414" t="s">
        <v>3320</v>
      </c>
      <c r="AX80" s="414" t="s">
        <v>7122</v>
      </c>
      <c r="AY80" s="414" t="s">
        <v>733</v>
      </c>
      <c r="AZ80" s="414" t="s">
        <v>7123</v>
      </c>
      <c r="BA80" s="414" t="s">
        <v>7124</v>
      </c>
      <c r="BB80" s="414" t="s">
        <v>7125</v>
      </c>
      <c r="BC80" s="414" t="s">
        <v>7126</v>
      </c>
      <c r="BD80" s="414" t="s">
        <v>7127</v>
      </c>
      <c r="BE80" s="414" t="s">
        <v>7128</v>
      </c>
      <c r="BF80" s="415" t="s">
        <v>1214</v>
      </c>
      <c r="BG80" s="414" t="s">
        <v>3320</v>
      </c>
      <c r="BI80" s="414" t="s">
        <v>2043</v>
      </c>
      <c r="BJ80" s="414" t="s">
        <v>2043</v>
      </c>
      <c r="BK80" s="414" t="s">
        <v>3589</v>
      </c>
      <c r="BL80" s="414" t="s">
        <v>7416</v>
      </c>
      <c r="BM80" s="415">
        <v>400</v>
      </c>
      <c r="BN80" s="414" t="s">
        <v>5936</v>
      </c>
      <c r="BO80" s="418" t="s">
        <v>12656</v>
      </c>
      <c r="BP80" s="414">
        <v>34</v>
      </c>
      <c r="BQ80" s="414">
        <v>2029</v>
      </c>
      <c r="BR80" s="414">
        <v>705</v>
      </c>
      <c r="BS80" s="457">
        <v>580</v>
      </c>
      <c r="BT80" s="414" t="s">
        <v>5666</v>
      </c>
      <c r="BU80" s="414">
        <v>100</v>
      </c>
      <c r="BV80" s="415">
        <v>3400</v>
      </c>
      <c r="BW80" s="419">
        <v>0.55053596295216811</v>
      </c>
      <c r="BX80" s="420" t="s">
        <v>910</v>
      </c>
      <c r="BY80" s="414" t="s">
        <v>733</v>
      </c>
      <c r="CA80" s="414" t="s">
        <v>3320</v>
      </c>
      <c r="CB80" s="414" t="s">
        <v>3320</v>
      </c>
      <c r="CC80" s="414" t="s">
        <v>3320</v>
      </c>
      <c r="CD80" s="414" t="s">
        <v>3320</v>
      </c>
      <c r="CE80" s="414" t="s">
        <v>3320</v>
      </c>
      <c r="CF80" s="414" t="s">
        <v>3320</v>
      </c>
      <c r="CG80" s="414" t="s">
        <v>3320</v>
      </c>
      <c r="CH80" s="414" t="s">
        <v>3320</v>
      </c>
      <c r="CI80" s="414" t="s">
        <v>3320</v>
      </c>
      <c r="CJ80" s="414" t="s">
        <v>3320</v>
      </c>
      <c r="CL80" s="414" t="s">
        <v>3320</v>
      </c>
      <c r="CM80" s="414" t="s">
        <v>3320</v>
      </c>
      <c r="CN80" s="414" t="s">
        <v>3320</v>
      </c>
      <c r="CO80" s="414" t="s">
        <v>3320</v>
      </c>
      <c r="CP80" s="414" t="s">
        <v>3320</v>
      </c>
      <c r="CQ80" s="414" t="e">
        <f t="shared" si="52"/>
        <v>#VALUE!</v>
      </c>
      <c r="CR80" s="414" t="s">
        <v>3320</v>
      </c>
      <c r="CS80" s="414" t="s">
        <v>3320</v>
      </c>
      <c r="CT80" s="414" t="s">
        <v>3320</v>
      </c>
      <c r="CU80" s="414" t="s">
        <v>3320</v>
      </c>
      <c r="CV80" s="414">
        <v>7</v>
      </c>
      <c r="CW80" s="414">
        <v>10</v>
      </c>
      <c r="CX80" s="414" t="s">
        <v>733</v>
      </c>
      <c r="CY80" s="414" t="s">
        <v>6061</v>
      </c>
      <c r="CZ80" s="414">
        <v>4.9000000000000004</v>
      </c>
      <c r="DA80" s="414" t="s">
        <v>733</v>
      </c>
      <c r="DB80" s="414" t="s">
        <v>733</v>
      </c>
      <c r="DC80" s="414" t="s">
        <v>733</v>
      </c>
      <c r="DD80" s="414">
        <v>32.5</v>
      </c>
      <c r="DE80" s="414">
        <v>32.1</v>
      </c>
      <c r="DF80" s="414" t="s">
        <v>7417</v>
      </c>
      <c r="DG80" s="414">
        <v>365</v>
      </c>
      <c r="DH80" s="414">
        <v>86</v>
      </c>
      <c r="DI80" s="414">
        <v>99</v>
      </c>
      <c r="DJ80" s="414">
        <v>25</v>
      </c>
      <c r="DK80" s="414" t="s">
        <v>12595</v>
      </c>
      <c r="DL80" s="414">
        <v>0.1</v>
      </c>
      <c r="DM80" s="414">
        <f t="shared" si="53"/>
        <v>2026</v>
      </c>
      <c r="DN80" s="414">
        <v>9</v>
      </c>
      <c r="DO80" s="414" t="s">
        <v>7418</v>
      </c>
      <c r="DP80" s="414">
        <v>250000000</v>
      </c>
      <c r="DR80" s="414" t="s">
        <v>3320</v>
      </c>
      <c r="DS80" s="414" t="s">
        <v>3320</v>
      </c>
      <c r="DT80" s="414" t="s">
        <v>3320</v>
      </c>
      <c r="DU80" s="414" t="s">
        <v>3320</v>
      </c>
      <c r="DV80" s="414" t="s">
        <v>3320</v>
      </c>
      <c r="DW80" s="414" t="s">
        <v>3320</v>
      </c>
      <c r="DX80" s="414" t="s">
        <v>3320</v>
      </c>
      <c r="DY80" s="414" t="s">
        <v>3320</v>
      </c>
      <c r="DZ80" s="414" t="s">
        <v>3320</v>
      </c>
      <c r="EA80" s="414" t="s">
        <v>3320</v>
      </c>
      <c r="EB80" s="414" t="s">
        <v>3320</v>
      </c>
      <c r="EC80" s="414" t="s">
        <v>3320</v>
      </c>
      <c r="ED80" s="414" t="s">
        <v>3320</v>
      </c>
      <c r="EE80" s="414" t="s">
        <v>3320</v>
      </c>
      <c r="EF80" s="414" t="s">
        <v>3320</v>
      </c>
      <c r="EG80" s="414" t="s">
        <v>3320</v>
      </c>
      <c r="EH80" s="414" t="s">
        <v>3320</v>
      </c>
      <c r="EI80" s="414" t="s">
        <v>3320</v>
      </c>
      <c r="EJ80" s="414" t="s">
        <v>3320</v>
      </c>
      <c r="EK80" s="414" t="s">
        <v>3320</v>
      </c>
      <c r="EL80" s="414" t="s">
        <v>3320</v>
      </c>
      <c r="EM80" s="414" t="s">
        <v>3320</v>
      </c>
      <c r="EN80" s="414" t="s">
        <v>3320</v>
      </c>
      <c r="EO80" s="414" t="s">
        <v>3320</v>
      </c>
      <c r="EP80" s="414" t="s">
        <v>3320</v>
      </c>
      <c r="EQ80" s="414" t="s">
        <v>3320</v>
      </c>
      <c r="ER80" s="414" t="s">
        <v>3320</v>
      </c>
      <c r="ES80" s="414" t="s">
        <v>3320</v>
      </c>
      <c r="ET80" s="414" t="s">
        <v>3320</v>
      </c>
      <c r="EU80" s="414" t="s">
        <v>3320</v>
      </c>
      <c r="EV80" s="414" t="s">
        <v>3320</v>
      </c>
      <c r="EW80" s="414" t="s">
        <v>3320</v>
      </c>
      <c r="EX80" s="414" t="s">
        <v>3320</v>
      </c>
      <c r="EY80" s="414" t="s">
        <v>3320</v>
      </c>
      <c r="EZ80" s="414" t="s">
        <v>3320</v>
      </c>
      <c r="FA80" s="414" t="s">
        <v>3320</v>
      </c>
      <c r="FB80" s="414" t="s">
        <v>3320</v>
      </c>
      <c r="FC80" s="414" t="s">
        <v>3320</v>
      </c>
      <c r="FD80" s="414" t="s">
        <v>3320</v>
      </c>
      <c r="FE80" s="414" t="s">
        <v>3320</v>
      </c>
      <c r="FF80" s="414" t="s">
        <v>3320</v>
      </c>
      <c r="FG80" s="414" t="s">
        <v>3320</v>
      </c>
      <c r="FH80" s="414" t="s">
        <v>3320</v>
      </c>
      <c r="FI80" s="414" t="s">
        <v>3320</v>
      </c>
      <c r="FJ80" s="414" t="s">
        <v>3320</v>
      </c>
      <c r="FK80" s="414" t="s">
        <v>3320</v>
      </c>
      <c r="FL80" s="414" t="s">
        <v>3320</v>
      </c>
      <c r="FM80" s="414" t="s">
        <v>3320</v>
      </c>
      <c r="FN80" s="414" t="s">
        <v>3320</v>
      </c>
      <c r="FO80" s="421">
        <v>1108080000</v>
      </c>
      <c r="FP80" s="421">
        <f t="shared" si="31"/>
        <v>1108.08</v>
      </c>
      <c r="FQ80" s="414" t="s">
        <v>733</v>
      </c>
      <c r="FR80" s="414" t="s">
        <v>733</v>
      </c>
      <c r="FS80" s="414" t="s">
        <v>733</v>
      </c>
      <c r="FT80" s="414" t="s">
        <v>733</v>
      </c>
      <c r="FU80" s="414" t="s">
        <v>5225</v>
      </c>
      <c r="FV80" s="414" t="s">
        <v>7419</v>
      </c>
      <c r="FW80" s="414" t="s">
        <v>7420</v>
      </c>
      <c r="FX80" s="422" t="s">
        <v>7416</v>
      </c>
      <c r="FY80" s="423">
        <v>400</v>
      </c>
      <c r="FZ80" s="414" t="s">
        <v>7421</v>
      </c>
      <c r="GA80" s="421">
        <v>1108080000</v>
      </c>
      <c r="GB80" s="421">
        <v>63450000</v>
      </c>
      <c r="GC80" s="421">
        <v>9000</v>
      </c>
      <c r="GD80" s="421">
        <v>3000</v>
      </c>
      <c r="GE80" s="414" t="s">
        <v>7422</v>
      </c>
      <c r="GF80" s="414" t="s">
        <v>733</v>
      </c>
      <c r="GG80" s="414" t="s">
        <v>733</v>
      </c>
      <c r="GH80" s="414" t="s">
        <v>7423</v>
      </c>
      <c r="GI80" s="414" t="s">
        <v>733</v>
      </c>
      <c r="GJ80" s="414" t="s">
        <v>733</v>
      </c>
      <c r="GK80" s="414" t="s">
        <v>733</v>
      </c>
      <c r="GL80" s="414" t="s">
        <v>733</v>
      </c>
      <c r="GM80" s="414" t="s">
        <v>733</v>
      </c>
      <c r="GN80" s="424" t="s">
        <v>5676</v>
      </c>
      <c r="GO80" s="414" t="s">
        <v>3320</v>
      </c>
      <c r="GP80" s="414" t="s">
        <v>733</v>
      </c>
      <c r="GQ80" s="414" t="s">
        <v>5721</v>
      </c>
      <c r="GR80" s="414" t="s">
        <v>1214</v>
      </c>
      <c r="GS80" s="414" t="s">
        <v>1214</v>
      </c>
      <c r="GT80" s="414" t="s">
        <v>3320</v>
      </c>
      <c r="GU80" s="414" t="s">
        <v>3320</v>
      </c>
      <c r="GV80" s="414">
        <v>0</v>
      </c>
      <c r="GW80" s="414" t="s">
        <v>1214</v>
      </c>
      <c r="GX80" s="414" t="s">
        <v>1214</v>
      </c>
      <c r="GY80" s="414" t="s">
        <v>3320</v>
      </c>
      <c r="GZ80" s="414" t="s">
        <v>1214</v>
      </c>
      <c r="HA80" s="414" t="s">
        <v>3320</v>
      </c>
      <c r="HB80" s="414" t="s">
        <v>7424</v>
      </c>
      <c r="HC80" s="414" t="s">
        <v>3320</v>
      </c>
      <c r="HD80" s="414" t="s">
        <v>3320</v>
      </c>
      <c r="HE80" s="414" t="s">
        <v>3320</v>
      </c>
      <c r="HF80" s="414" t="s">
        <v>3320</v>
      </c>
      <c r="HG80" s="414" t="s">
        <v>733</v>
      </c>
      <c r="HH80" s="414" t="s">
        <v>1214</v>
      </c>
      <c r="HI80" s="414" t="s">
        <v>12836</v>
      </c>
      <c r="HJ80" s="414" t="s">
        <v>12837</v>
      </c>
      <c r="HK80" s="414" t="s">
        <v>5685</v>
      </c>
      <c r="HL80" s="414" t="s">
        <v>3320</v>
      </c>
      <c r="HM80" s="414" t="s">
        <v>3320</v>
      </c>
      <c r="HN80" s="414" t="s">
        <v>3320</v>
      </c>
      <c r="HO80" s="414" t="s">
        <v>3320</v>
      </c>
      <c r="HP80" s="414" t="s">
        <v>3320</v>
      </c>
      <c r="HQ80" s="414" t="s">
        <v>3320</v>
      </c>
      <c r="HR80" s="414" t="s">
        <v>3320</v>
      </c>
      <c r="HS80" s="414" t="s">
        <v>3320</v>
      </c>
      <c r="HT80" s="414" t="s">
        <v>3320</v>
      </c>
      <c r="HU80" s="414" t="s">
        <v>3320</v>
      </c>
      <c r="HV80" s="414" t="s">
        <v>3320</v>
      </c>
      <c r="HW80" s="414" t="s">
        <v>3320</v>
      </c>
      <c r="HX80" s="414" t="s">
        <v>3320</v>
      </c>
      <c r="HY80" s="414" t="s">
        <v>3320</v>
      </c>
      <c r="HZ80" s="414" t="s">
        <v>3320</v>
      </c>
      <c r="IA80" s="414" t="s">
        <v>3320</v>
      </c>
      <c r="IB80" s="414" t="s">
        <v>3320</v>
      </c>
      <c r="IC80" s="414" t="s">
        <v>3320</v>
      </c>
      <c r="ID80" s="414" t="s">
        <v>3320</v>
      </c>
      <c r="IE80" s="414" t="s">
        <v>3320</v>
      </c>
      <c r="IF80" s="414" t="s">
        <v>3320</v>
      </c>
      <c r="IG80" s="414" t="s">
        <v>3320</v>
      </c>
      <c r="IH80" s="414" t="s">
        <v>3320</v>
      </c>
      <c r="II80" s="414" t="s">
        <v>3320</v>
      </c>
      <c r="IJ80" s="414" t="s">
        <v>3320</v>
      </c>
      <c r="IK80" s="414" t="s">
        <v>3320</v>
      </c>
      <c r="IL80" s="414" t="s">
        <v>3320</v>
      </c>
      <c r="IM80" s="414" t="s">
        <v>3320</v>
      </c>
      <c r="IN80" s="414" t="s">
        <v>3320</v>
      </c>
      <c r="IO80" s="414" t="s">
        <v>3320</v>
      </c>
      <c r="IP80" s="414" t="s">
        <v>3320</v>
      </c>
      <c r="IQ80" s="414" t="s">
        <v>3320</v>
      </c>
      <c r="IR80" s="414" t="s">
        <v>3320</v>
      </c>
      <c r="IS80" s="414" t="s">
        <v>3320</v>
      </c>
      <c r="IT80" s="414" t="s">
        <v>3320</v>
      </c>
      <c r="IU80" s="414" t="s">
        <v>3320</v>
      </c>
      <c r="IV80" s="414" t="s">
        <v>3320</v>
      </c>
      <c r="IW80" s="414" t="s">
        <v>3320</v>
      </c>
      <c r="IX80" s="414" t="s">
        <v>5773</v>
      </c>
      <c r="IY80" s="415" t="s">
        <v>5774</v>
      </c>
      <c r="IZ80" s="415" t="s">
        <v>5774</v>
      </c>
      <c r="JA80" s="414" t="s">
        <v>5775</v>
      </c>
      <c r="JB80" s="414" t="str">
        <f>IFERROR(VLOOKUP($E80,'[12]Resumen costos RNT id'!$D:$J,3,0),"")</f>
        <v/>
      </c>
      <c r="JC80" s="421" t="str">
        <f>IFERROR(VLOOKUP($E80,'[12]Resumen costos RNT id'!$D:$J,4,0),"")</f>
        <v/>
      </c>
      <c r="JD80" s="421" t="str">
        <f>IFERROR(VLOOKUP($E80,'[12]Resumen costos RNT id'!$D:$J,5,0),"")</f>
        <v/>
      </c>
      <c r="JE80" s="421" t="str">
        <f>IFERROR(VLOOKUP($E80,'[12]Resumen costos RNT id'!$D:$J,6,0),"")</f>
        <v/>
      </c>
      <c r="JF80" s="416" t="str">
        <f>IFERROR(VLOOKUP($E80,'[12]Resumen costos RNT id'!$D:$J,7,0),"")</f>
        <v/>
      </c>
      <c r="JG80" s="428" t="str">
        <f t="shared" si="38"/>
        <v/>
      </c>
      <c r="JH80" s="428" t="str">
        <f t="shared" si="39"/>
        <v/>
      </c>
      <c r="JI80" s="428" t="str">
        <f t="shared" si="39"/>
        <v/>
      </c>
      <c r="JJ80" s="428">
        <f t="shared" si="40"/>
        <v>0</v>
      </c>
      <c r="JK80" s="428">
        <f t="shared" si="41"/>
        <v>0</v>
      </c>
      <c r="JL80" s="414" t="s">
        <v>202</v>
      </c>
      <c r="JP80" s="414">
        <v>7</v>
      </c>
      <c r="JQ80" s="414">
        <f t="shared" si="28"/>
        <v>0</v>
      </c>
      <c r="JR80" s="429" t="str">
        <f>IFERROR(VLOOKUP($E80,'[13]Actualización de costos CENACE'!$A:$G,2,0),"")</f>
        <v/>
      </c>
      <c r="JS80" s="429" t="str">
        <f>IFERROR(VLOOKUP($E80,'[13]Actualización de costos CENACE'!$A:$G,3,0),"")</f>
        <v/>
      </c>
      <c r="JT80" s="429" t="str">
        <f>IFERROR(VLOOKUP($E80,'[13]Actualización de costos CENACE'!$A:$G,4,0),"")</f>
        <v/>
      </c>
      <c r="JU80" s="429" t="str">
        <f>IFERROR(VLOOKUP($E80,'[13]Actualización de costos CENACE'!$A:$G,5,0),"")</f>
        <v/>
      </c>
      <c r="JV80" s="429" t="str">
        <f>IFERROR(VLOOKUP($E80,'[13]Actualización de costos CENACE'!$A:$G,6,0),"")</f>
        <v/>
      </c>
      <c r="JW80" s="430" t="str">
        <f>IFERROR(VLOOKUP($E80,'[13]Din Costos CFE'!$J$7:$AG$150,JW$1,0),"")</f>
        <v/>
      </c>
      <c r="JX80" s="430" t="str">
        <f>IFERROR(VLOOKUP($E80,'[13]Din Costos CFE'!$J$7:$AG$150,JX$1,0),"")</f>
        <v/>
      </c>
      <c r="JY80" s="430" t="str">
        <f>IFERROR(VLOOKUP($E80,'[13]Din Costos CFE'!$J$7:$AG$150,JY$1,0),"")</f>
        <v/>
      </c>
      <c r="JZ80" s="430" t="str">
        <f>IFERROR(VLOOKUP($E80,'[13]Din Costos CFE'!$J$7:$AG$150,JZ$1,0),"")</f>
        <v/>
      </c>
      <c r="KA80" s="430" t="str">
        <f>IFERROR(VLOOKUP($E80,'[13]Din Costos CFE'!$J$7:$AG$150,KA$1,0),"")</f>
        <v/>
      </c>
      <c r="KB80" s="430" t="str">
        <f>IFERROR(VLOOKUP($E80,'[13]Din Costos CFE'!$J$7:$AG$150,KB$1,0),"")</f>
        <v/>
      </c>
      <c r="KC80" s="430" t="str">
        <f>IFERROR(VLOOKUP($E80,'[13]Din Costos CFE'!$J$7:$AG$150,KC$1,0),"")</f>
        <v/>
      </c>
      <c r="KD80" s="430" t="str">
        <f>IFERROR(VLOOKUP($E80,'[13]Din Costos CFE'!$J$7:$AG$150,KD$1,0),"")</f>
        <v/>
      </c>
      <c r="KE80" s="430" t="str">
        <f>IFERROR(VLOOKUP($E80,'[13]Din Costos CFE'!$J$7:$AG$150,KE$1,0),"")</f>
        <v/>
      </c>
      <c r="KF80" s="430" t="str">
        <f>IFERROR(VLOOKUP($E80,'[13]Din Costos CFE'!$J$7:$AG$150,KF$1,0),"")</f>
        <v/>
      </c>
      <c r="KG80" s="430" t="str">
        <f>IFERROR(VLOOKUP($E80,'[13]Din Costos CFE'!$J$7:$AG$150,KG$1,0),"")</f>
        <v/>
      </c>
      <c r="KH80" s="430" t="str">
        <f>IFERROR(VLOOKUP($E80,'[13]Din Costos CFE'!$J$7:$AG$150,KH$1,0),"")</f>
        <v/>
      </c>
      <c r="KI80" s="430" t="str">
        <f>IFERROR(VLOOKUP($E80,'[13]Din Costos CFE'!$J$7:$AG$150,KI$1,0),"")</f>
        <v/>
      </c>
      <c r="KJ80" s="430" t="str">
        <f>IFERROR(VLOOKUP($E80,'[13]Din Costos CFE'!$J$7:$AG$150,KJ$1,0),"")</f>
        <v/>
      </c>
      <c r="KK80" s="430" t="str">
        <f>IFERROR(VLOOKUP($E80,'[13]Din Costos CFE'!$J$7:$AG$150,KK$1,0),"")</f>
        <v/>
      </c>
      <c r="KL80" s="430" t="str">
        <f>IFERROR(VLOOKUP($E80,'[13]Din Costos CFE'!$J$7:$AG$150,KL$1,0),"")</f>
        <v/>
      </c>
      <c r="KM80" s="430" t="str">
        <f>IFERROR(VLOOKUP($E80,'[13]Din Costos CFE'!$J$7:$AG$150,KM$1,0),"")</f>
        <v/>
      </c>
      <c r="KN80" s="430" t="str">
        <f>IFERROR(VLOOKUP($E80,'[13]Din Costos CFE'!$J$7:$AG$150,KN$1,0),"")</f>
        <v/>
      </c>
      <c r="KO80" s="431">
        <f t="shared" si="42"/>
        <v>0</v>
      </c>
      <c r="KP80" s="431">
        <f t="shared" si="43"/>
        <v>0</v>
      </c>
      <c r="KQ80" s="431">
        <f t="shared" si="44"/>
        <v>0</v>
      </c>
      <c r="KR80" s="432" t="str">
        <f>IFERROR(VLOOKUP($E80,'[13]Din Costos CFE'!$A$6:$G$150,4,0),"")</f>
        <v/>
      </c>
      <c r="KS80" s="432" t="str">
        <f>IFERROR(VLOOKUP($E80,'[13]Din Costos CFE'!$A$6:$G$150,5,0),"")</f>
        <v/>
      </c>
      <c r="KT80" s="432" t="str">
        <f>IFERROR(VLOOKUP($E80,'[13]Din Costos CFE'!$A$6:$G$150,6,0),"")</f>
        <v/>
      </c>
      <c r="KU80" s="433" t="str">
        <f t="shared" si="45"/>
        <v/>
      </c>
      <c r="KV80" s="434" t="str">
        <f t="shared" si="46"/>
        <v/>
      </c>
      <c r="KW80" s="435" t="str">
        <f t="shared" si="47"/>
        <v/>
      </c>
      <c r="KX80" s="435"/>
      <c r="KY80" s="436" t="str">
        <f>IFERROR(VLOOKUP($E80,'[13]Detalle Costos CENACE'!$E:$IT,248,0),"")</f>
        <v/>
      </c>
      <c r="KZ80" s="414">
        <f t="shared" si="48"/>
        <v>870</v>
      </c>
      <c r="LA80" s="434" t="str">
        <f t="shared" si="49"/>
        <v/>
      </c>
      <c r="LB80" s="434" t="str">
        <f t="shared" si="50"/>
        <v/>
      </c>
      <c r="LC80" s="414">
        <f t="shared" si="51"/>
        <v>1</v>
      </c>
      <c r="LD80" s="429" t="str">
        <f>IFERROR(VLOOKUP($E80,'[13]Actualización de costos CENACE'!$A:$G,7,0),"")</f>
        <v/>
      </c>
    </row>
    <row r="81" spans="1:319" s="414" customFormat="1" ht="15" customHeight="1">
      <c r="A81" s="413" t="s">
        <v>5638</v>
      </c>
      <c r="B81" s="414">
        <v>653</v>
      </c>
      <c r="C81" s="414" t="s">
        <v>7425</v>
      </c>
      <c r="D81" s="414" t="s">
        <v>7426</v>
      </c>
      <c r="E81" s="414">
        <v>653</v>
      </c>
      <c r="F81" s="414">
        <v>52</v>
      </c>
      <c r="G81" s="414" t="s">
        <v>7427</v>
      </c>
      <c r="H81" s="414" t="s">
        <v>7428</v>
      </c>
      <c r="I81" s="415">
        <v>1</v>
      </c>
      <c r="J81" s="415"/>
      <c r="K81" s="415" t="str">
        <f t="shared" ref="K81:K102" si="54">+IF(I81=4,"No","Sí")</f>
        <v>Sí</v>
      </c>
      <c r="L81" s="415"/>
      <c r="M81" s="415">
        <f t="shared" si="29"/>
        <v>1</v>
      </c>
      <c r="N81" s="415"/>
      <c r="O81" s="415"/>
      <c r="P81" s="415"/>
      <c r="Q81" s="415">
        <v>1</v>
      </c>
      <c r="R81" s="415" t="str">
        <f t="shared" si="33"/>
        <v>Sí</v>
      </c>
      <c r="S81" s="415"/>
      <c r="T81" s="415"/>
      <c r="U81" s="415"/>
      <c r="V81" s="414" t="s">
        <v>7429</v>
      </c>
      <c r="W81" s="414" t="s">
        <v>5643</v>
      </c>
      <c r="X81" s="414">
        <f t="shared" si="32"/>
        <v>1</v>
      </c>
      <c r="Y81" s="414">
        <f t="shared" si="34"/>
        <v>30</v>
      </c>
      <c r="Z81" s="416" t="str">
        <f t="shared" si="35"/>
        <v/>
      </c>
      <c r="AA81" s="416">
        <f t="shared" si="36"/>
        <v>0</v>
      </c>
      <c r="AB81" s="417">
        <f t="shared" si="37"/>
        <v>0</v>
      </c>
      <c r="AC81" s="414" t="s">
        <v>7430</v>
      </c>
      <c r="AD81" s="414" t="s">
        <v>7431</v>
      </c>
      <c r="AE81" s="414" t="e">
        <f>+VLOOKUP($D81,'[12]Ramón Países '!$A:$E,4,0)</f>
        <v>#N/A</v>
      </c>
      <c r="AF81" s="414" t="s">
        <v>5693</v>
      </c>
      <c r="AG81" s="414" t="e">
        <f>+VLOOKUP($D81,'[12]Ramón Países '!$A:$E,5,0)</f>
        <v>#N/A</v>
      </c>
      <c r="AH81" s="414" t="s">
        <v>7430</v>
      </c>
      <c r="AI81" s="414" t="s">
        <v>7432</v>
      </c>
      <c r="AJ81" s="414" t="s">
        <v>7433</v>
      </c>
      <c r="AK81" s="414" t="s">
        <v>5698</v>
      </c>
      <c r="AL81" s="414" t="s">
        <v>7434</v>
      </c>
      <c r="AM81" s="414" t="s">
        <v>7435</v>
      </c>
      <c r="AN81" s="414" t="s">
        <v>3320</v>
      </c>
      <c r="AO81" s="414" t="s">
        <v>7436</v>
      </c>
      <c r="AP81" s="414" t="s">
        <v>7437</v>
      </c>
      <c r="AQ81" s="414" t="s">
        <v>7438</v>
      </c>
      <c r="AR81" s="414" t="s">
        <v>7439</v>
      </c>
      <c r="AS81" s="414" t="s">
        <v>7440</v>
      </c>
      <c r="AT81" s="414" t="s">
        <v>733</v>
      </c>
      <c r="AU81" s="414" t="s">
        <v>733</v>
      </c>
      <c r="AV81" s="414" t="s">
        <v>733</v>
      </c>
      <c r="AW81" s="414" t="s">
        <v>3320</v>
      </c>
      <c r="AX81" s="414" t="s">
        <v>7441</v>
      </c>
      <c r="AY81" s="414" t="s">
        <v>733</v>
      </c>
      <c r="AZ81" s="414" t="s">
        <v>7442</v>
      </c>
      <c r="BA81" s="414" t="s">
        <v>7443</v>
      </c>
      <c r="BB81" s="414" t="s">
        <v>7444</v>
      </c>
      <c r="BC81" s="414" t="s">
        <v>7445</v>
      </c>
      <c r="BD81" s="414" t="s">
        <v>7446</v>
      </c>
      <c r="BE81" s="414" t="s">
        <v>7447</v>
      </c>
      <c r="BF81" s="415" t="s">
        <v>1214</v>
      </c>
      <c r="BG81" s="414" t="s">
        <v>3320</v>
      </c>
      <c r="BH81" s="414">
        <v>1</v>
      </c>
      <c r="BI81" s="414" t="s">
        <v>5709</v>
      </c>
      <c r="BJ81" s="414" t="s">
        <v>5710</v>
      </c>
      <c r="BK81" s="414" t="s">
        <v>5710</v>
      </c>
      <c r="BL81" s="414" t="s">
        <v>7448</v>
      </c>
      <c r="BM81" s="415">
        <v>115</v>
      </c>
      <c r="BN81" s="414" t="s">
        <v>5665</v>
      </c>
      <c r="BO81" s="418" t="s">
        <v>12767</v>
      </c>
      <c r="BP81" s="414">
        <v>15</v>
      </c>
      <c r="BQ81" s="414">
        <v>2028</v>
      </c>
      <c r="BR81" s="414">
        <v>30</v>
      </c>
      <c r="BS81" s="415">
        <v>30</v>
      </c>
      <c r="BT81" s="414" t="s">
        <v>5666</v>
      </c>
      <c r="BU81" s="414">
        <v>14</v>
      </c>
      <c r="BV81" s="415">
        <v>70.77</v>
      </c>
      <c r="BW81" s="419">
        <v>0.26929223744292236</v>
      </c>
      <c r="BX81" s="420" t="s">
        <v>910</v>
      </c>
      <c r="BY81" s="414" t="s">
        <v>733</v>
      </c>
      <c r="BZ81" s="414" t="s">
        <v>910</v>
      </c>
      <c r="CA81" s="414">
        <v>26.99</v>
      </c>
      <c r="CB81" s="414" t="s">
        <v>733</v>
      </c>
      <c r="CC81" s="414">
        <v>650</v>
      </c>
      <c r="CD81" s="414" t="s">
        <v>5800</v>
      </c>
      <c r="CE81" s="414" t="s">
        <v>5801</v>
      </c>
      <c r="CF81" s="414" t="s">
        <v>3320</v>
      </c>
      <c r="CG81" s="414" t="s">
        <v>733</v>
      </c>
      <c r="CH81" s="414" t="s">
        <v>733</v>
      </c>
      <c r="CI81" s="414">
        <v>2364</v>
      </c>
      <c r="CJ81" s="414">
        <v>2221</v>
      </c>
      <c r="CK81" s="414" t="s">
        <v>7449</v>
      </c>
      <c r="CL81" s="414">
        <v>365</v>
      </c>
      <c r="CM81" s="414">
        <v>0.9</v>
      </c>
      <c r="CN81" s="414">
        <v>100</v>
      </c>
      <c r="CO81" s="414">
        <v>20</v>
      </c>
      <c r="CP81" s="414" t="s">
        <v>12838</v>
      </c>
      <c r="CQ81" s="414">
        <f t="shared" si="52"/>
        <v>2026</v>
      </c>
      <c r="CR81" s="414">
        <v>0.35</v>
      </c>
      <c r="CS81" s="414">
        <v>27</v>
      </c>
      <c r="CT81" s="414" t="s">
        <v>7450</v>
      </c>
      <c r="CU81" s="414">
        <v>191000000</v>
      </c>
      <c r="CV81" s="414" t="s">
        <v>3320</v>
      </c>
      <c r="CW81" s="414" t="s">
        <v>3320</v>
      </c>
      <c r="CX81" s="414" t="s">
        <v>3320</v>
      </c>
      <c r="CY81" s="414" t="s">
        <v>3320</v>
      </c>
      <c r="CZ81" s="414" t="s">
        <v>3320</v>
      </c>
      <c r="DA81" s="414" t="s">
        <v>3320</v>
      </c>
      <c r="DB81" s="414" t="s">
        <v>3320</v>
      </c>
      <c r="DC81" s="414" t="s">
        <v>3320</v>
      </c>
      <c r="DD81" s="414" t="s">
        <v>3320</v>
      </c>
      <c r="DE81" s="414" t="s">
        <v>3320</v>
      </c>
      <c r="DG81" s="414" t="s">
        <v>3320</v>
      </c>
      <c r="DH81" s="414" t="s">
        <v>3320</v>
      </c>
      <c r="DI81" s="414" t="s">
        <v>3320</v>
      </c>
      <c r="DJ81" s="414" t="s">
        <v>3320</v>
      </c>
      <c r="DK81" s="414" t="s">
        <v>3320</v>
      </c>
      <c r="DL81" s="414" t="s">
        <v>3320</v>
      </c>
      <c r="DM81" s="414" t="e">
        <f t="shared" si="53"/>
        <v>#VALUE!</v>
      </c>
      <c r="DN81" s="414" t="s">
        <v>3320</v>
      </c>
      <c r="DO81" s="414" t="s">
        <v>3320</v>
      </c>
      <c r="DP81" s="414" t="s">
        <v>3320</v>
      </c>
      <c r="DR81" s="414" t="s">
        <v>3320</v>
      </c>
      <c r="DS81" s="414" t="s">
        <v>3320</v>
      </c>
      <c r="DT81" s="414" t="s">
        <v>3320</v>
      </c>
      <c r="DU81" s="414" t="s">
        <v>3320</v>
      </c>
      <c r="DV81" s="414" t="s">
        <v>3320</v>
      </c>
      <c r="DW81" s="414" t="s">
        <v>3320</v>
      </c>
      <c r="DX81" s="414" t="s">
        <v>3320</v>
      </c>
      <c r="DY81" s="414" t="s">
        <v>3320</v>
      </c>
      <c r="DZ81" s="414" t="s">
        <v>3320</v>
      </c>
      <c r="EA81" s="414" t="s">
        <v>3320</v>
      </c>
      <c r="EB81" s="414" t="s">
        <v>3320</v>
      </c>
      <c r="EC81" s="414" t="s">
        <v>3320</v>
      </c>
      <c r="ED81" s="414" t="s">
        <v>3320</v>
      </c>
      <c r="EE81" s="414" t="s">
        <v>3320</v>
      </c>
      <c r="EF81" s="414" t="s">
        <v>3320</v>
      </c>
      <c r="EG81" s="414" t="s">
        <v>3320</v>
      </c>
      <c r="EH81" s="414" t="s">
        <v>3320</v>
      </c>
      <c r="EI81" s="414" t="s">
        <v>3320</v>
      </c>
      <c r="EJ81" s="414" t="s">
        <v>3320</v>
      </c>
      <c r="EK81" s="414" t="s">
        <v>3320</v>
      </c>
      <c r="EL81" s="414" t="s">
        <v>3320</v>
      </c>
      <c r="EM81" s="414" t="s">
        <v>3320</v>
      </c>
      <c r="EN81" s="414" t="s">
        <v>3320</v>
      </c>
      <c r="EO81" s="414" t="s">
        <v>3320</v>
      </c>
      <c r="EP81" s="414" t="s">
        <v>3320</v>
      </c>
      <c r="EQ81" s="414" t="s">
        <v>3320</v>
      </c>
      <c r="ER81" s="414" t="s">
        <v>3320</v>
      </c>
      <c r="ES81" s="414" t="s">
        <v>3320</v>
      </c>
      <c r="ET81" s="414" t="s">
        <v>3320</v>
      </c>
      <c r="EU81" s="414" t="s">
        <v>3320</v>
      </c>
      <c r="EV81" s="414" t="s">
        <v>3320</v>
      </c>
      <c r="EW81" s="414" t="s">
        <v>3320</v>
      </c>
      <c r="EX81" s="414" t="s">
        <v>3320</v>
      </c>
      <c r="EY81" s="414" t="s">
        <v>3320</v>
      </c>
      <c r="EZ81" s="414" t="s">
        <v>3320</v>
      </c>
      <c r="FA81" s="414" t="s">
        <v>3320</v>
      </c>
      <c r="FB81" s="414" t="s">
        <v>3320</v>
      </c>
      <c r="FC81" s="414" t="s">
        <v>3320</v>
      </c>
      <c r="FD81" s="414" t="s">
        <v>3320</v>
      </c>
      <c r="FE81" s="414" t="s">
        <v>3320</v>
      </c>
      <c r="FF81" s="414" t="s">
        <v>3320</v>
      </c>
      <c r="FG81" s="414" t="s">
        <v>3320</v>
      </c>
      <c r="FH81" s="414" t="s">
        <v>3320</v>
      </c>
      <c r="FI81" s="414" t="s">
        <v>3320</v>
      </c>
      <c r="FJ81" s="414" t="s">
        <v>3320</v>
      </c>
      <c r="FK81" s="414" t="s">
        <v>3320</v>
      </c>
      <c r="FL81" s="414" t="s">
        <v>3320</v>
      </c>
      <c r="FM81" s="414" t="s">
        <v>3320</v>
      </c>
      <c r="FN81" s="414" t="s">
        <v>3320</v>
      </c>
      <c r="FO81" s="421">
        <v>217000000</v>
      </c>
      <c r="FP81" s="421">
        <f t="shared" si="31"/>
        <v>217</v>
      </c>
      <c r="FQ81" s="414" t="s">
        <v>1214</v>
      </c>
      <c r="FR81" s="414" t="s">
        <v>733</v>
      </c>
      <c r="FS81" s="414" t="s">
        <v>733</v>
      </c>
      <c r="FT81" s="414" t="s">
        <v>733</v>
      </c>
      <c r="FU81" s="414" t="s">
        <v>657</v>
      </c>
      <c r="FV81" s="414" t="s">
        <v>7451</v>
      </c>
      <c r="FW81" s="414" t="s">
        <v>7452</v>
      </c>
      <c r="FX81" s="422" t="s">
        <v>7453</v>
      </c>
      <c r="FY81" s="423">
        <v>115</v>
      </c>
      <c r="FZ81" s="414" t="s">
        <v>7454</v>
      </c>
      <c r="GA81" s="421">
        <v>276900000</v>
      </c>
      <c r="GB81" s="421">
        <v>113200000</v>
      </c>
      <c r="GC81" s="421">
        <v>799.4</v>
      </c>
      <c r="GD81" s="421">
        <v>642</v>
      </c>
      <c r="GE81" s="414" t="s">
        <v>7455</v>
      </c>
      <c r="GF81" s="414" t="s">
        <v>733</v>
      </c>
      <c r="GG81" s="414" t="s">
        <v>733</v>
      </c>
      <c r="GH81" s="414" t="s">
        <v>7456</v>
      </c>
      <c r="GI81" s="414" t="s">
        <v>733</v>
      </c>
      <c r="GJ81" s="414" t="s">
        <v>1214</v>
      </c>
      <c r="GK81" s="414" t="s">
        <v>733</v>
      </c>
      <c r="GL81" s="414" t="s">
        <v>733</v>
      </c>
      <c r="GM81" s="414" t="s">
        <v>733</v>
      </c>
      <c r="GN81" s="424" t="s">
        <v>5676</v>
      </c>
      <c r="GO81" s="414" t="s">
        <v>3320</v>
      </c>
      <c r="GP81" s="414" t="s">
        <v>733</v>
      </c>
      <c r="GQ81" s="414" t="s">
        <v>5721</v>
      </c>
      <c r="GR81" s="414" t="s">
        <v>1214</v>
      </c>
      <c r="GS81" s="414" t="s">
        <v>1214</v>
      </c>
      <c r="GT81" s="414" t="s">
        <v>3320</v>
      </c>
      <c r="GU81" s="414" t="s">
        <v>3320</v>
      </c>
      <c r="GV81" s="414">
        <v>0</v>
      </c>
      <c r="GW81" s="414" t="s">
        <v>1214</v>
      </c>
      <c r="GX81" s="414" t="s">
        <v>1214</v>
      </c>
      <c r="GY81" s="414" t="s">
        <v>3320</v>
      </c>
      <c r="GZ81" s="414" t="s">
        <v>733</v>
      </c>
      <c r="HA81" s="414" t="s">
        <v>3320</v>
      </c>
      <c r="HB81" s="414" t="s">
        <v>3320</v>
      </c>
      <c r="HC81" s="414" t="s">
        <v>3320</v>
      </c>
      <c r="HD81" s="414" t="s">
        <v>5952</v>
      </c>
      <c r="HE81" s="414" t="s">
        <v>5684</v>
      </c>
      <c r="HF81" s="414" t="s">
        <v>5684</v>
      </c>
      <c r="HG81" s="414" t="s">
        <v>1214</v>
      </c>
      <c r="HH81" s="414" t="s">
        <v>1214</v>
      </c>
      <c r="HI81" s="414" t="s">
        <v>12839</v>
      </c>
      <c r="HJ81" s="414" t="s">
        <v>12840</v>
      </c>
      <c r="HK81" s="414" t="s">
        <v>5685</v>
      </c>
      <c r="HL81" s="414" t="s">
        <v>3320</v>
      </c>
      <c r="HM81" s="414" t="s">
        <v>3320</v>
      </c>
      <c r="HN81" s="414" t="s">
        <v>3320</v>
      </c>
      <c r="HO81" s="414" t="s">
        <v>3320</v>
      </c>
      <c r="HP81" s="414" t="s">
        <v>3320</v>
      </c>
      <c r="HQ81" s="414" t="s">
        <v>3320</v>
      </c>
      <c r="HR81" s="414" t="s">
        <v>3320</v>
      </c>
      <c r="HS81" s="414" t="s">
        <v>3320</v>
      </c>
      <c r="HT81" s="414" t="s">
        <v>3320</v>
      </c>
      <c r="HU81" s="414" t="s">
        <v>3320</v>
      </c>
      <c r="HV81" s="414" t="s">
        <v>3320</v>
      </c>
      <c r="HW81" s="414" t="s">
        <v>3320</v>
      </c>
      <c r="HX81" s="414" t="s">
        <v>3320</v>
      </c>
      <c r="HY81" s="414" t="s">
        <v>3320</v>
      </c>
      <c r="HZ81" s="414" t="s">
        <v>3320</v>
      </c>
      <c r="IA81" s="414" t="s">
        <v>3320</v>
      </c>
      <c r="IB81" s="414" t="s">
        <v>3320</v>
      </c>
      <c r="IC81" s="414" t="s">
        <v>3320</v>
      </c>
      <c r="ID81" s="414" t="s">
        <v>3320</v>
      </c>
      <c r="IE81" s="414" t="s">
        <v>3320</v>
      </c>
      <c r="IF81" s="414" t="s">
        <v>3320</v>
      </c>
      <c r="IG81" s="414" t="s">
        <v>3320</v>
      </c>
      <c r="IH81" s="414" t="s">
        <v>3320</v>
      </c>
      <c r="II81" s="414" t="s">
        <v>3320</v>
      </c>
      <c r="IJ81" s="414" t="s">
        <v>3320</v>
      </c>
      <c r="IK81" s="414" t="s">
        <v>3320</v>
      </c>
      <c r="IL81" s="414" t="s">
        <v>3320</v>
      </c>
      <c r="IM81" s="414" t="s">
        <v>3320</v>
      </c>
      <c r="IN81" s="414" t="s">
        <v>3320</v>
      </c>
      <c r="IO81" s="414" t="s">
        <v>3320</v>
      </c>
      <c r="IP81" s="414" t="s">
        <v>3320</v>
      </c>
      <c r="IQ81" s="414" t="s">
        <v>3320</v>
      </c>
      <c r="IR81" s="414" t="s">
        <v>3320</v>
      </c>
      <c r="IS81" s="414" t="s">
        <v>3320</v>
      </c>
      <c r="IT81" s="414" t="s">
        <v>3320</v>
      </c>
      <c r="IU81" s="414" t="s">
        <v>3320</v>
      </c>
      <c r="IV81" s="414" t="s">
        <v>3320</v>
      </c>
      <c r="IW81" s="414" t="s">
        <v>3320</v>
      </c>
      <c r="IX81" s="413" t="s">
        <v>5773</v>
      </c>
      <c r="IY81" s="439" t="s">
        <v>5774</v>
      </c>
      <c r="IZ81" s="439" t="s">
        <v>5774</v>
      </c>
      <c r="JA81" s="413" t="s">
        <v>5775</v>
      </c>
      <c r="JB81" s="414" t="str">
        <f>IFERROR(VLOOKUP($E81,'[12]Resumen costos RNT id'!$D:$J,3,0),"")</f>
        <v/>
      </c>
      <c r="JC81" s="421" t="str">
        <f>IFERROR(VLOOKUP($E81,'[12]Resumen costos RNT id'!$D:$J,4,0),"")</f>
        <v/>
      </c>
      <c r="JD81" s="421" t="str">
        <f>IFERROR(VLOOKUP($E81,'[12]Resumen costos RNT id'!$D:$J,5,0),"")</f>
        <v/>
      </c>
      <c r="JE81" s="421" t="str">
        <f>IFERROR(VLOOKUP($E81,'[12]Resumen costos RNT id'!$D:$J,6,0),"")</f>
        <v/>
      </c>
      <c r="JF81" s="416" t="str">
        <f>IFERROR(VLOOKUP($E81,'[12]Resumen costos RNT id'!$D:$J,7,0),"")</f>
        <v/>
      </c>
      <c r="JG81" s="428" t="str">
        <f t="shared" si="38"/>
        <v/>
      </c>
      <c r="JH81" s="428" t="str">
        <f t="shared" si="39"/>
        <v/>
      </c>
      <c r="JI81" s="428" t="str">
        <f t="shared" si="39"/>
        <v/>
      </c>
      <c r="JJ81" s="428">
        <f t="shared" si="40"/>
        <v>0</v>
      </c>
      <c r="JK81" s="428">
        <f t="shared" si="41"/>
        <v>0</v>
      </c>
      <c r="JL81" s="414" t="s">
        <v>202</v>
      </c>
      <c r="JO81" s="414" t="s">
        <v>202</v>
      </c>
      <c r="JP81" s="414">
        <v>7</v>
      </c>
      <c r="JQ81" s="414">
        <f t="shared" ref="JQ81:JQ94" si="55">+IF(JO81="Si",1,0)</f>
        <v>0</v>
      </c>
      <c r="JR81" s="429" t="str">
        <f>IFERROR(VLOOKUP($E81,'[13]Actualización de costos CENACE'!$A:$G,2,0),"")</f>
        <v/>
      </c>
      <c r="JS81" s="429" t="str">
        <f>IFERROR(VLOOKUP($E81,'[13]Actualización de costos CENACE'!$A:$G,3,0),"")</f>
        <v/>
      </c>
      <c r="JT81" s="429" t="str">
        <f>IFERROR(VLOOKUP($E81,'[13]Actualización de costos CENACE'!$A:$G,4,0),"")</f>
        <v/>
      </c>
      <c r="JU81" s="429" t="str">
        <f>IFERROR(VLOOKUP($E81,'[13]Actualización de costos CENACE'!$A:$G,5,0),"")</f>
        <v/>
      </c>
      <c r="JV81" s="429" t="str">
        <f>IFERROR(VLOOKUP($E81,'[13]Actualización de costos CENACE'!$A:$G,6,0),"")</f>
        <v/>
      </c>
      <c r="JW81" s="430" t="str">
        <f>IFERROR(VLOOKUP($E81,'[13]Din Costos CFE'!$J$7:$AG$150,JW$1,0),"")</f>
        <v/>
      </c>
      <c r="JX81" s="430" t="str">
        <f>IFERROR(VLOOKUP($E81,'[13]Din Costos CFE'!$J$7:$AG$150,JX$1,0),"")</f>
        <v/>
      </c>
      <c r="JY81" s="430" t="str">
        <f>IFERROR(VLOOKUP($E81,'[13]Din Costos CFE'!$J$7:$AG$150,JY$1,0),"")</f>
        <v/>
      </c>
      <c r="JZ81" s="430" t="str">
        <f>IFERROR(VLOOKUP($E81,'[13]Din Costos CFE'!$J$7:$AG$150,JZ$1,0),"")</f>
        <v/>
      </c>
      <c r="KA81" s="430" t="str">
        <f>IFERROR(VLOOKUP($E81,'[13]Din Costos CFE'!$J$7:$AG$150,KA$1,0),"")</f>
        <v/>
      </c>
      <c r="KB81" s="430" t="str">
        <f>IFERROR(VLOOKUP($E81,'[13]Din Costos CFE'!$J$7:$AG$150,KB$1,0),"")</f>
        <v/>
      </c>
      <c r="KC81" s="430" t="str">
        <f>IFERROR(VLOOKUP($E81,'[13]Din Costos CFE'!$J$7:$AG$150,KC$1,0),"")</f>
        <v/>
      </c>
      <c r="KD81" s="430" t="str">
        <f>IFERROR(VLOOKUP($E81,'[13]Din Costos CFE'!$J$7:$AG$150,KD$1,0),"")</f>
        <v/>
      </c>
      <c r="KE81" s="430" t="str">
        <f>IFERROR(VLOOKUP($E81,'[13]Din Costos CFE'!$J$7:$AG$150,KE$1,0),"")</f>
        <v/>
      </c>
      <c r="KF81" s="430" t="str">
        <f>IFERROR(VLOOKUP($E81,'[13]Din Costos CFE'!$J$7:$AG$150,KF$1,0),"")</f>
        <v/>
      </c>
      <c r="KG81" s="430" t="str">
        <f>IFERROR(VLOOKUP($E81,'[13]Din Costos CFE'!$J$7:$AG$150,KG$1,0),"")</f>
        <v/>
      </c>
      <c r="KH81" s="430" t="str">
        <f>IFERROR(VLOOKUP($E81,'[13]Din Costos CFE'!$J$7:$AG$150,KH$1,0),"")</f>
        <v/>
      </c>
      <c r="KI81" s="430" t="str">
        <f>IFERROR(VLOOKUP($E81,'[13]Din Costos CFE'!$J$7:$AG$150,KI$1,0),"")</f>
        <v/>
      </c>
      <c r="KJ81" s="430" t="str">
        <f>IFERROR(VLOOKUP($E81,'[13]Din Costos CFE'!$J$7:$AG$150,KJ$1,0),"")</f>
        <v/>
      </c>
      <c r="KK81" s="430" t="str">
        <f>IFERROR(VLOOKUP($E81,'[13]Din Costos CFE'!$J$7:$AG$150,KK$1,0),"")</f>
        <v/>
      </c>
      <c r="KL81" s="430" t="str">
        <f>IFERROR(VLOOKUP($E81,'[13]Din Costos CFE'!$J$7:$AG$150,KL$1,0),"")</f>
        <v/>
      </c>
      <c r="KM81" s="430" t="str">
        <f>IFERROR(VLOOKUP($E81,'[13]Din Costos CFE'!$J$7:$AG$150,KM$1,0),"")</f>
        <v/>
      </c>
      <c r="KN81" s="430" t="str">
        <f>IFERROR(VLOOKUP($E81,'[13]Din Costos CFE'!$J$7:$AG$150,KN$1,0),"")</f>
        <v/>
      </c>
      <c r="KO81" s="431">
        <f t="shared" si="42"/>
        <v>0</v>
      </c>
      <c r="KP81" s="431">
        <f t="shared" si="43"/>
        <v>0</v>
      </c>
      <c r="KQ81" s="431">
        <f t="shared" si="44"/>
        <v>0</v>
      </c>
      <c r="KR81" s="432" t="str">
        <f>IFERROR(VLOOKUP($E81,'[13]Din Costos CFE'!$A$6:$G$150,4,0),"")</f>
        <v/>
      </c>
      <c r="KS81" s="432" t="str">
        <f>IFERROR(VLOOKUP($E81,'[13]Din Costos CFE'!$A$6:$G$150,5,0),"")</f>
        <v/>
      </c>
      <c r="KT81" s="432" t="str">
        <f>IFERROR(VLOOKUP($E81,'[13]Din Costos CFE'!$A$6:$G$150,6,0),"")</f>
        <v/>
      </c>
      <c r="KU81" s="433" t="str">
        <f t="shared" si="45"/>
        <v/>
      </c>
      <c r="KV81" s="434" t="str">
        <f t="shared" si="46"/>
        <v/>
      </c>
      <c r="KW81" s="435" t="str">
        <f t="shared" si="47"/>
        <v/>
      </c>
      <c r="KX81" s="435"/>
      <c r="KY81" s="436" t="str">
        <f>IFERROR(VLOOKUP($E81,'[13]Detalle Costos CENACE'!$E:$IT,248,0),"")</f>
        <v/>
      </c>
      <c r="KZ81" s="414">
        <f t="shared" si="48"/>
        <v>30</v>
      </c>
      <c r="LA81" s="434" t="str">
        <f t="shared" si="49"/>
        <v/>
      </c>
      <c r="LB81" s="434" t="str">
        <f t="shared" si="50"/>
        <v/>
      </c>
      <c r="LC81" s="414">
        <f t="shared" si="51"/>
        <v>1</v>
      </c>
      <c r="LD81" s="429" t="str">
        <f>IFERROR(VLOOKUP($E81,'[13]Actualización de costos CENACE'!$A:$G,7,0),"")</f>
        <v/>
      </c>
    </row>
    <row r="82" spans="1:319" s="414" customFormat="1" ht="15" customHeight="1">
      <c r="A82" s="413" t="s">
        <v>5638</v>
      </c>
      <c r="B82" s="414">
        <v>725</v>
      </c>
      <c r="C82" s="414" t="s">
        <v>7457</v>
      </c>
      <c r="D82" s="414" t="s">
        <v>7458</v>
      </c>
      <c r="E82" s="414">
        <v>725</v>
      </c>
      <c r="F82" s="414">
        <v>53</v>
      </c>
      <c r="G82" s="414" t="s">
        <v>7459</v>
      </c>
      <c r="H82" s="414" t="s">
        <v>7460</v>
      </c>
      <c r="I82" s="415">
        <v>1</v>
      </c>
      <c r="J82" s="415"/>
      <c r="K82" s="415" t="str">
        <f t="shared" si="54"/>
        <v>Sí</v>
      </c>
      <c r="L82" s="415"/>
      <c r="M82" s="415">
        <f t="shared" si="29"/>
        <v>1</v>
      </c>
      <c r="N82" s="415"/>
      <c r="O82" s="415"/>
      <c r="P82" s="415"/>
      <c r="Q82" s="415">
        <v>1</v>
      </c>
      <c r="R82" s="415" t="str">
        <f t="shared" si="33"/>
        <v>Sí</v>
      </c>
      <c r="S82" s="415"/>
      <c r="T82" s="415"/>
      <c r="U82" s="415"/>
      <c r="V82" s="414" t="s">
        <v>5132</v>
      </c>
      <c r="W82" s="414" t="s">
        <v>5643</v>
      </c>
      <c r="X82" s="414">
        <f t="shared" si="32"/>
        <v>1</v>
      </c>
      <c r="Y82" s="414">
        <f t="shared" si="34"/>
        <v>120</v>
      </c>
      <c r="Z82" s="416" t="str">
        <f t="shared" si="35"/>
        <v/>
      </c>
      <c r="AA82" s="416">
        <f t="shared" si="36"/>
        <v>0</v>
      </c>
      <c r="AB82" s="417">
        <f t="shared" si="37"/>
        <v>0</v>
      </c>
      <c r="AC82" s="414" t="s">
        <v>7308</v>
      </c>
      <c r="AD82" s="414" t="s">
        <v>7309</v>
      </c>
      <c r="AE82" s="414" t="e">
        <f>+VLOOKUP($D82,'[12]Ramón Países '!$A:$E,4,0)</f>
        <v>#N/A</v>
      </c>
      <c r="AF82" s="414" t="s">
        <v>5646</v>
      </c>
      <c r="AG82" s="414" t="e">
        <f>+VLOOKUP($D82,'[12]Ramón Países '!$A:$E,5,0)</f>
        <v>#N/A</v>
      </c>
      <c r="AH82" s="414" t="s">
        <v>7308</v>
      </c>
      <c r="AI82" s="414" t="s">
        <v>7310</v>
      </c>
      <c r="AJ82" s="414" t="s">
        <v>5698</v>
      </c>
      <c r="AK82" s="414" t="s">
        <v>5698</v>
      </c>
      <c r="AL82" s="414" t="s">
        <v>7461</v>
      </c>
      <c r="AM82" s="414">
        <v>5560070726</v>
      </c>
      <c r="AN82" s="414" t="s">
        <v>3320</v>
      </c>
      <c r="AO82" s="414" t="s">
        <v>7462</v>
      </c>
      <c r="AP82" s="414" t="s">
        <v>5698</v>
      </c>
      <c r="AQ82" s="414" t="s">
        <v>7463</v>
      </c>
      <c r="AR82" s="414" t="s">
        <v>7315</v>
      </c>
      <c r="AS82" s="414" t="s">
        <v>7316</v>
      </c>
      <c r="AT82" s="414" t="s">
        <v>733</v>
      </c>
      <c r="AU82" s="414" t="s">
        <v>733</v>
      </c>
      <c r="AV82" s="414" t="s">
        <v>733</v>
      </c>
      <c r="AW82" s="414" t="s">
        <v>3320</v>
      </c>
      <c r="AX82" s="414" t="s">
        <v>7464</v>
      </c>
      <c r="AY82" s="414" t="s">
        <v>733</v>
      </c>
      <c r="AZ82" s="414" t="s">
        <v>7318</v>
      </c>
      <c r="BA82" s="414" t="s">
        <v>7319</v>
      </c>
      <c r="BB82" s="414" t="s">
        <v>7320</v>
      </c>
      <c r="BC82" s="414" t="s">
        <v>7321</v>
      </c>
      <c r="BD82" s="414" t="s">
        <v>7465</v>
      </c>
      <c r="BE82" s="414" t="s">
        <v>7466</v>
      </c>
      <c r="BF82" s="415" t="s">
        <v>1214</v>
      </c>
      <c r="BG82" s="414" t="s">
        <v>3320</v>
      </c>
      <c r="BI82" s="414" t="s">
        <v>5955</v>
      </c>
      <c r="BJ82" s="414" t="s">
        <v>5955</v>
      </c>
      <c r="BK82" s="414" t="s">
        <v>6991</v>
      </c>
      <c r="BL82" s="414" t="s">
        <v>7467</v>
      </c>
      <c r="BM82" s="415">
        <v>115</v>
      </c>
      <c r="BN82" s="414" t="s">
        <v>5712</v>
      </c>
      <c r="BO82" s="418" t="s">
        <v>12617</v>
      </c>
      <c r="BP82" s="414">
        <v>25</v>
      </c>
      <c r="BQ82" s="414">
        <v>2028</v>
      </c>
      <c r="BR82" s="414">
        <v>120</v>
      </c>
      <c r="BS82" s="415">
        <v>120</v>
      </c>
      <c r="BT82" s="414" t="s">
        <v>5666</v>
      </c>
      <c r="BU82" s="414">
        <v>230542</v>
      </c>
      <c r="BV82" s="415">
        <v>343.02</v>
      </c>
      <c r="BW82" s="419">
        <v>0.3263127853881278</v>
      </c>
      <c r="BX82" s="420" t="s">
        <v>910</v>
      </c>
      <c r="BY82" s="414" t="s">
        <v>733</v>
      </c>
      <c r="BZ82" s="414" t="s">
        <v>910</v>
      </c>
      <c r="CA82" s="414">
        <v>26.7</v>
      </c>
      <c r="CB82" s="414" t="s">
        <v>733</v>
      </c>
      <c r="CC82" s="414">
        <v>635</v>
      </c>
      <c r="CD82" s="414" t="s">
        <v>5713</v>
      </c>
      <c r="CE82" s="414" t="s">
        <v>5668</v>
      </c>
      <c r="CF82" s="414" t="s">
        <v>3320</v>
      </c>
      <c r="CG82" s="414" t="s">
        <v>733</v>
      </c>
      <c r="CH82" s="414" t="s">
        <v>733</v>
      </c>
      <c r="CI82" s="414">
        <v>2343</v>
      </c>
      <c r="CJ82" s="414">
        <v>2179</v>
      </c>
      <c r="CK82" s="414" t="s">
        <v>7468</v>
      </c>
      <c r="CL82" s="414">
        <v>365</v>
      </c>
      <c r="CM82" s="414">
        <v>85</v>
      </c>
      <c r="CN82" s="414">
        <v>98</v>
      </c>
      <c r="CO82" s="414">
        <v>40</v>
      </c>
      <c r="CP82" s="414" t="s">
        <v>12723</v>
      </c>
      <c r="CQ82" s="414">
        <f t="shared" si="52"/>
        <v>2026</v>
      </c>
      <c r="CR82" s="414">
        <v>0.5</v>
      </c>
      <c r="CS82" s="414">
        <v>15</v>
      </c>
      <c r="CT82" s="414" t="s">
        <v>7465</v>
      </c>
      <c r="CU82" s="414">
        <v>90000000</v>
      </c>
      <c r="CV82" s="414" t="s">
        <v>3320</v>
      </c>
      <c r="CW82" s="414" t="s">
        <v>3320</v>
      </c>
      <c r="CX82" s="414" t="s">
        <v>3320</v>
      </c>
      <c r="CY82" s="414" t="s">
        <v>3320</v>
      </c>
      <c r="CZ82" s="414" t="s">
        <v>3320</v>
      </c>
      <c r="DA82" s="414" t="s">
        <v>3320</v>
      </c>
      <c r="DB82" s="414" t="s">
        <v>3320</v>
      </c>
      <c r="DC82" s="414" t="s">
        <v>3320</v>
      </c>
      <c r="DD82" s="414" t="s">
        <v>3320</v>
      </c>
      <c r="DE82" s="414" t="s">
        <v>3320</v>
      </c>
      <c r="DG82" s="414" t="s">
        <v>3320</v>
      </c>
      <c r="DH82" s="414" t="s">
        <v>3320</v>
      </c>
      <c r="DI82" s="414" t="s">
        <v>3320</v>
      </c>
      <c r="DJ82" s="414" t="s">
        <v>3320</v>
      </c>
      <c r="DK82" s="414" t="s">
        <v>3320</v>
      </c>
      <c r="DL82" s="414" t="s">
        <v>3320</v>
      </c>
      <c r="DM82" s="414" t="e">
        <f t="shared" si="53"/>
        <v>#VALUE!</v>
      </c>
      <c r="DN82" s="414" t="s">
        <v>3320</v>
      </c>
      <c r="DO82" s="414" t="s">
        <v>3320</v>
      </c>
      <c r="DP82" s="414" t="s">
        <v>3320</v>
      </c>
      <c r="DR82" s="414" t="s">
        <v>3320</v>
      </c>
      <c r="DS82" s="414" t="s">
        <v>3320</v>
      </c>
      <c r="DT82" s="414" t="s">
        <v>3320</v>
      </c>
      <c r="DU82" s="414" t="s">
        <v>3320</v>
      </c>
      <c r="DV82" s="414" t="s">
        <v>3320</v>
      </c>
      <c r="DW82" s="414" t="s">
        <v>3320</v>
      </c>
      <c r="DX82" s="414" t="s">
        <v>3320</v>
      </c>
      <c r="DY82" s="414" t="s">
        <v>3320</v>
      </c>
      <c r="DZ82" s="414" t="s">
        <v>3320</v>
      </c>
      <c r="EA82" s="414" t="s">
        <v>3320</v>
      </c>
      <c r="EB82" s="414" t="s">
        <v>3320</v>
      </c>
      <c r="EC82" s="414" t="s">
        <v>3320</v>
      </c>
      <c r="ED82" s="414" t="s">
        <v>3320</v>
      </c>
      <c r="EE82" s="414" t="s">
        <v>3320</v>
      </c>
      <c r="EF82" s="414" t="s">
        <v>3320</v>
      </c>
      <c r="EG82" s="414" t="s">
        <v>3320</v>
      </c>
      <c r="EH82" s="414" t="s">
        <v>3320</v>
      </c>
      <c r="EI82" s="414" t="s">
        <v>3320</v>
      </c>
      <c r="EJ82" s="414" t="s">
        <v>3320</v>
      </c>
      <c r="EK82" s="414" t="s">
        <v>3320</v>
      </c>
      <c r="EL82" s="414" t="s">
        <v>3320</v>
      </c>
      <c r="EM82" s="414" t="s">
        <v>3320</v>
      </c>
      <c r="EN82" s="414" t="s">
        <v>3320</v>
      </c>
      <c r="EO82" s="414" t="s">
        <v>3320</v>
      </c>
      <c r="EP82" s="414" t="s">
        <v>3320</v>
      </c>
      <c r="EQ82" s="414" t="s">
        <v>3320</v>
      </c>
      <c r="ER82" s="414" t="s">
        <v>3320</v>
      </c>
      <c r="ES82" s="414" t="s">
        <v>3320</v>
      </c>
      <c r="ET82" s="414" t="s">
        <v>3320</v>
      </c>
      <c r="EU82" s="414" t="s">
        <v>3320</v>
      </c>
      <c r="EV82" s="414" t="s">
        <v>3320</v>
      </c>
      <c r="EW82" s="414" t="s">
        <v>3320</v>
      </c>
      <c r="EX82" s="414" t="s">
        <v>3320</v>
      </c>
      <c r="EY82" s="414" t="s">
        <v>3320</v>
      </c>
      <c r="EZ82" s="414" t="s">
        <v>3320</v>
      </c>
      <c r="FA82" s="414" t="s">
        <v>3320</v>
      </c>
      <c r="FB82" s="414" t="s">
        <v>3320</v>
      </c>
      <c r="FC82" s="414" t="s">
        <v>3320</v>
      </c>
      <c r="FD82" s="414" t="s">
        <v>3320</v>
      </c>
      <c r="FE82" s="414" t="s">
        <v>3320</v>
      </c>
      <c r="FF82" s="414" t="s">
        <v>3320</v>
      </c>
      <c r="FG82" s="414" t="s">
        <v>3320</v>
      </c>
      <c r="FH82" s="414" t="s">
        <v>3320</v>
      </c>
      <c r="FI82" s="414" t="s">
        <v>3320</v>
      </c>
      <c r="FJ82" s="414" t="s">
        <v>3320</v>
      </c>
      <c r="FK82" s="414" t="s">
        <v>3320</v>
      </c>
      <c r="FL82" s="414" t="s">
        <v>3320</v>
      </c>
      <c r="FM82" s="414" t="s">
        <v>3320</v>
      </c>
      <c r="FN82" s="414" t="s">
        <v>3320</v>
      </c>
      <c r="FO82" s="421">
        <v>132250000</v>
      </c>
      <c r="FP82" s="421">
        <f t="shared" si="31"/>
        <v>132.25</v>
      </c>
      <c r="FQ82" s="414" t="s">
        <v>733</v>
      </c>
      <c r="FR82" s="414" t="s">
        <v>733</v>
      </c>
      <c r="FS82" s="414" t="s">
        <v>733</v>
      </c>
      <c r="FT82" s="414" t="s">
        <v>733</v>
      </c>
      <c r="FU82" s="414" t="s">
        <v>4984</v>
      </c>
      <c r="FV82" s="414" t="s">
        <v>7469</v>
      </c>
      <c r="FW82" s="414" t="s">
        <v>7470</v>
      </c>
      <c r="FX82" s="422" t="s">
        <v>7467</v>
      </c>
      <c r="FY82" s="423">
        <v>230</v>
      </c>
      <c r="FZ82" s="414" t="s">
        <v>7471</v>
      </c>
      <c r="GA82" s="421">
        <v>103550000</v>
      </c>
      <c r="GB82" s="421">
        <v>28700000</v>
      </c>
      <c r="GC82" s="421">
        <v>792</v>
      </c>
      <c r="GD82" s="421">
        <v>167</v>
      </c>
      <c r="GE82" s="414" t="s">
        <v>7329</v>
      </c>
      <c r="GF82" s="414" t="s">
        <v>733</v>
      </c>
      <c r="GG82" s="414" t="s">
        <v>733</v>
      </c>
      <c r="GH82" s="414" t="s">
        <v>7330</v>
      </c>
      <c r="GI82" s="414" t="s">
        <v>733</v>
      </c>
      <c r="GJ82" s="414" t="s">
        <v>733</v>
      </c>
      <c r="GK82" s="414" t="s">
        <v>733</v>
      </c>
      <c r="GL82" s="414" t="s">
        <v>1214</v>
      </c>
      <c r="GM82" s="414" t="s">
        <v>1214</v>
      </c>
      <c r="GN82" s="424" t="s">
        <v>5676</v>
      </c>
      <c r="GO82" s="414" t="s">
        <v>3320</v>
      </c>
      <c r="GP82" s="414" t="s">
        <v>733</v>
      </c>
      <c r="GQ82" s="414" t="s">
        <v>5721</v>
      </c>
      <c r="GR82" s="414" t="s">
        <v>1214</v>
      </c>
      <c r="GS82" s="414" t="s">
        <v>1214</v>
      </c>
      <c r="GT82" s="414" t="s">
        <v>3320</v>
      </c>
      <c r="GU82" s="414" t="s">
        <v>3320</v>
      </c>
      <c r="GV82" s="414" t="s">
        <v>3320</v>
      </c>
      <c r="GW82" s="414" t="s">
        <v>1214</v>
      </c>
      <c r="GX82" s="414" t="s">
        <v>1214</v>
      </c>
      <c r="GY82" s="414" t="s">
        <v>3320</v>
      </c>
      <c r="GZ82" s="414" t="s">
        <v>733</v>
      </c>
      <c r="HA82" s="414" t="s">
        <v>3320</v>
      </c>
      <c r="HB82" s="414" t="s">
        <v>7472</v>
      </c>
      <c r="HC82" s="414" t="s">
        <v>3320</v>
      </c>
      <c r="HD82" s="414" t="s">
        <v>6273</v>
      </c>
      <c r="HE82" s="414" t="s">
        <v>5684</v>
      </c>
      <c r="HF82" s="414" t="s">
        <v>5684</v>
      </c>
      <c r="HG82" s="414" t="s">
        <v>5759</v>
      </c>
      <c r="HH82" s="414" t="s">
        <v>1214</v>
      </c>
      <c r="HI82" s="414" t="s">
        <v>12841</v>
      </c>
      <c r="HJ82" s="414" t="s">
        <v>12842</v>
      </c>
      <c r="HK82" s="414" t="s">
        <v>5685</v>
      </c>
      <c r="HL82" s="414" t="s">
        <v>3320</v>
      </c>
      <c r="HM82" s="414" t="s">
        <v>3320</v>
      </c>
      <c r="HN82" s="414" t="s">
        <v>3320</v>
      </c>
      <c r="HO82" s="414" t="s">
        <v>3320</v>
      </c>
      <c r="HP82" s="414" t="s">
        <v>3320</v>
      </c>
      <c r="HQ82" s="414" t="s">
        <v>3320</v>
      </c>
      <c r="HR82" s="414" t="s">
        <v>3320</v>
      </c>
      <c r="HS82" s="414" t="s">
        <v>3320</v>
      </c>
      <c r="HT82" s="414" t="s">
        <v>3320</v>
      </c>
      <c r="HU82" s="414" t="s">
        <v>3320</v>
      </c>
      <c r="HV82" s="414" t="s">
        <v>3320</v>
      </c>
      <c r="HW82" s="414" t="s">
        <v>3320</v>
      </c>
      <c r="HX82" s="414" t="s">
        <v>3320</v>
      </c>
      <c r="HY82" s="414" t="s">
        <v>3320</v>
      </c>
      <c r="HZ82" s="414" t="s">
        <v>3320</v>
      </c>
      <c r="IA82" s="414" t="s">
        <v>3320</v>
      </c>
      <c r="IB82" s="414" t="s">
        <v>3320</v>
      </c>
      <c r="IC82" s="414" t="s">
        <v>3320</v>
      </c>
      <c r="ID82" s="414" t="s">
        <v>3320</v>
      </c>
      <c r="IE82" s="414" t="s">
        <v>3320</v>
      </c>
      <c r="IF82" s="414" t="s">
        <v>3320</v>
      </c>
      <c r="IG82" s="414" t="s">
        <v>3320</v>
      </c>
      <c r="IH82" s="414" t="s">
        <v>3320</v>
      </c>
      <c r="II82" s="414" t="s">
        <v>3320</v>
      </c>
      <c r="IJ82" s="414" t="s">
        <v>3320</v>
      </c>
      <c r="IK82" s="414" t="s">
        <v>3320</v>
      </c>
      <c r="IL82" s="414" t="s">
        <v>3320</v>
      </c>
      <c r="IM82" s="414" t="s">
        <v>3320</v>
      </c>
      <c r="IN82" s="414" t="s">
        <v>3320</v>
      </c>
      <c r="IO82" s="414" t="s">
        <v>3320</v>
      </c>
      <c r="IP82" s="414" t="s">
        <v>3320</v>
      </c>
      <c r="IQ82" s="414" t="s">
        <v>3320</v>
      </c>
      <c r="IR82" s="414" t="s">
        <v>3320</v>
      </c>
      <c r="IS82" s="414" t="s">
        <v>3320</v>
      </c>
      <c r="IT82" s="414" t="s">
        <v>3320</v>
      </c>
      <c r="IU82" s="414" t="s">
        <v>3320</v>
      </c>
      <c r="IV82" s="414" t="s">
        <v>3320</v>
      </c>
      <c r="IW82" s="414" t="s">
        <v>3320</v>
      </c>
      <c r="IX82" s="440" t="s">
        <v>7473</v>
      </c>
      <c r="IY82" s="441" t="s">
        <v>3320</v>
      </c>
      <c r="IZ82" s="441" t="s">
        <v>3320</v>
      </c>
      <c r="JA82" s="440" t="s">
        <v>5967</v>
      </c>
      <c r="JB82" s="414" t="str">
        <f>IFERROR(VLOOKUP($E82,'[12]Resumen costos RNT id'!$D:$J,3,0),"")</f>
        <v/>
      </c>
      <c r="JC82" s="421" t="str">
        <f>IFERROR(VLOOKUP($E82,'[12]Resumen costos RNT id'!$D:$J,4,0),"")</f>
        <v/>
      </c>
      <c r="JD82" s="421" t="str">
        <f>IFERROR(VLOOKUP($E82,'[12]Resumen costos RNT id'!$D:$J,5,0),"")</f>
        <v/>
      </c>
      <c r="JE82" s="421" t="str">
        <f>IFERROR(VLOOKUP($E82,'[12]Resumen costos RNT id'!$D:$J,6,0),"")</f>
        <v/>
      </c>
      <c r="JF82" s="416" t="str">
        <f>IFERROR(VLOOKUP($E82,'[12]Resumen costos RNT id'!$D:$J,7,0),"")</f>
        <v/>
      </c>
      <c r="JG82" s="428" t="str">
        <f t="shared" si="38"/>
        <v/>
      </c>
      <c r="JH82" s="428" t="str">
        <f t="shared" si="39"/>
        <v/>
      </c>
      <c r="JI82" s="428" t="str">
        <f t="shared" si="39"/>
        <v/>
      </c>
      <c r="JJ82" s="428">
        <f t="shared" si="40"/>
        <v>0</v>
      </c>
      <c r="JK82" s="428">
        <f t="shared" si="41"/>
        <v>0</v>
      </c>
      <c r="JL82" s="414" t="s">
        <v>202</v>
      </c>
      <c r="JO82" s="414" t="s">
        <v>202</v>
      </c>
      <c r="JP82" s="414">
        <v>5</v>
      </c>
      <c r="JQ82" s="414">
        <f t="shared" si="55"/>
        <v>0</v>
      </c>
      <c r="JR82" s="429" t="str">
        <f>IFERROR(VLOOKUP($E82,'[13]Actualización de costos CENACE'!$A:$G,2,0),"")</f>
        <v/>
      </c>
      <c r="JS82" s="429" t="str">
        <f>IFERROR(VLOOKUP($E82,'[13]Actualización de costos CENACE'!$A:$G,3,0),"")</f>
        <v/>
      </c>
      <c r="JT82" s="429" t="str">
        <f>IFERROR(VLOOKUP($E82,'[13]Actualización de costos CENACE'!$A:$G,4,0),"")</f>
        <v/>
      </c>
      <c r="JU82" s="429" t="str">
        <f>IFERROR(VLOOKUP($E82,'[13]Actualización de costos CENACE'!$A:$G,5,0),"")</f>
        <v/>
      </c>
      <c r="JV82" s="429" t="str">
        <f>IFERROR(VLOOKUP($E82,'[13]Actualización de costos CENACE'!$A:$G,6,0),"")</f>
        <v/>
      </c>
      <c r="JW82" s="430" t="str">
        <f>IFERROR(VLOOKUP($E82,'[13]Din Costos CFE'!$J$7:$AG$150,JW$1,0),"")</f>
        <v/>
      </c>
      <c r="JX82" s="430" t="str">
        <f>IFERROR(VLOOKUP($E82,'[13]Din Costos CFE'!$J$7:$AG$150,JX$1,0),"")</f>
        <v/>
      </c>
      <c r="JY82" s="430" t="str">
        <f>IFERROR(VLOOKUP($E82,'[13]Din Costos CFE'!$J$7:$AG$150,JY$1,0),"")</f>
        <v/>
      </c>
      <c r="JZ82" s="430" t="str">
        <f>IFERROR(VLOOKUP($E82,'[13]Din Costos CFE'!$J$7:$AG$150,JZ$1,0),"")</f>
        <v/>
      </c>
      <c r="KA82" s="430" t="str">
        <f>IFERROR(VLOOKUP($E82,'[13]Din Costos CFE'!$J$7:$AG$150,KA$1,0),"")</f>
        <v/>
      </c>
      <c r="KB82" s="430" t="str">
        <f>IFERROR(VLOOKUP($E82,'[13]Din Costos CFE'!$J$7:$AG$150,KB$1,0),"")</f>
        <v/>
      </c>
      <c r="KC82" s="430" t="str">
        <f>IFERROR(VLOOKUP($E82,'[13]Din Costos CFE'!$J$7:$AG$150,KC$1,0),"")</f>
        <v/>
      </c>
      <c r="KD82" s="430" t="str">
        <f>IFERROR(VLOOKUP($E82,'[13]Din Costos CFE'!$J$7:$AG$150,KD$1,0),"")</f>
        <v/>
      </c>
      <c r="KE82" s="430" t="str">
        <f>IFERROR(VLOOKUP($E82,'[13]Din Costos CFE'!$J$7:$AG$150,KE$1,0),"")</f>
        <v/>
      </c>
      <c r="KF82" s="430" t="str">
        <f>IFERROR(VLOOKUP($E82,'[13]Din Costos CFE'!$J$7:$AG$150,KF$1,0),"")</f>
        <v/>
      </c>
      <c r="KG82" s="430" t="str">
        <f>IFERROR(VLOOKUP($E82,'[13]Din Costos CFE'!$J$7:$AG$150,KG$1,0),"")</f>
        <v/>
      </c>
      <c r="KH82" s="430" t="str">
        <f>IFERROR(VLOOKUP($E82,'[13]Din Costos CFE'!$J$7:$AG$150,KH$1,0),"")</f>
        <v/>
      </c>
      <c r="KI82" s="430" t="str">
        <f>IFERROR(VLOOKUP($E82,'[13]Din Costos CFE'!$J$7:$AG$150,KI$1,0),"")</f>
        <v/>
      </c>
      <c r="KJ82" s="430" t="str">
        <f>IFERROR(VLOOKUP($E82,'[13]Din Costos CFE'!$J$7:$AG$150,KJ$1,0),"")</f>
        <v/>
      </c>
      <c r="KK82" s="430" t="str">
        <f>IFERROR(VLOOKUP($E82,'[13]Din Costos CFE'!$J$7:$AG$150,KK$1,0),"")</f>
        <v/>
      </c>
      <c r="KL82" s="430" t="str">
        <f>IFERROR(VLOOKUP($E82,'[13]Din Costos CFE'!$J$7:$AG$150,KL$1,0),"")</f>
        <v/>
      </c>
      <c r="KM82" s="430" t="str">
        <f>IFERROR(VLOOKUP($E82,'[13]Din Costos CFE'!$J$7:$AG$150,KM$1,0),"")</f>
        <v/>
      </c>
      <c r="KN82" s="430" t="str">
        <f>IFERROR(VLOOKUP($E82,'[13]Din Costos CFE'!$J$7:$AG$150,KN$1,0),"")</f>
        <v/>
      </c>
      <c r="KO82" s="431">
        <f t="shared" si="42"/>
        <v>0</v>
      </c>
      <c r="KP82" s="431">
        <f t="shared" si="43"/>
        <v>0</v>
      </c>
      <c r="KQ82" s="431">
        <f t="shared" si="44"/>
        <v>0</v>
      </c>
      <c r="KR82" s="432" t="str">
        <f>IFERROR(VLOOKUP($E82,'[13]Din Costos CFE'!$A$6:$G$150,4,0),"")</f>
        <v/>
      </c>
      <c r="KS82" s="432" t="str">
        <f>IFERROR(VLOOKUP($E82,'[13]Din Costos CFE'!$A$6:$G$150,5,0),"")</f>
        <v/>
      </c>
      <c r="KT82" s="432" t="str">
        <f>IFERROR(VLOOKUP($E82,'[13]Din Costos CFE'!$A$6:$G$150,6,0),"")</f>
        <v/>
      </c>
      <c r="KU82" s="433" t="str">
        <f t="shared" si="45"/>
        <v/>
      </c>
      <c r="KV82" s="434" t="str">
        <f t="shared" si="46"/>
        <v/>
      </c>
      <c r="KW82" s="435" t="str">
        <f t="shared" si="47"/>
        <v/>
      </c>
      <c r="KX82" s="435"/>
      <c r="KY82" s="436" t="str">
        <f>IFERROR(VLOOKUP($E82,'[13]Detalle Costos CENACE'!$E:$IT,248,0),"")</f>
        <v/>
      </c>
      <c r="KZ82" s="414">
        <f t="shared" si="48"/>
        <v>120</v>
      </c>
      <c r="LA82" s="434" t="str">
        <f t="shared" si="49"/>
        <v/>
      </c>
      <c r="LB82" s="434" t="str">
        <f t="shared" si="50"/>
        <v/>
      </c>
      <c r="LC82" s="414">
        <f t="shared" si="51"/>
        <v>1</v>
      </c>
      <c r="LD82" s="429" t="str">
        <f>IFERROR(VLOOKUP($E82,'[13]Actualización de costos CENACE'!$A:$G,7,0),"")</f>
        <v/>
      </c>
      <c r="LE82" s="414" t="s">
        <v>6719</v>
      </c>
      <c r="LF82" s="414" t="s">
        <v>5777</v>
      </c>
      <c r="LG82" s="414" t="s">
        <v>7474</v>
      </c>
    </row>
    <row r="83" spans="1:319" s="414" customFormat="1" ht="15" customHeight="1">
      <c r="A83" s="414" t="s">
        <v>5638</v>
      </c>
      <c r="B83" s="414">
        <v>680</v>
      </c>
      <c r="C83" s="414" t="s">
        <v>7475</v>
      </c>
      <c r="D83" s="414" t="s">
        <v>7476</v>
      </c>
      <c r="E83" s="414">
        <v>680</v>
      </c>
      <c r="G83" s="414" t="s">
        <v>6106</v>
      </c>
      <c r="H83" s="414" t="s">
        <v>6107</v>
      </c>
      <c r="I83" s="415">
        <v>4</v>
      </c>
      <c r="J83" s="415"/>
      <c r="K83" s="415" t="str">
        <f t="shared" si="54"/>
        <v>No</v>
      </c>
      <c r="L83" s="415">
        <v>3</v>
      </c>
      <c r="M83" s="415">
        <f t="shared" si="29"/>
        <v>3</v>
      </c>
      <c r="N83" s="415"/>
      <c r="O83" s="415"/>
      <c r="P83" s="415"/>
      <c r="Q83" s="415">
        <v>1</v>
      </c>
      <c r="R83" s="415" t="str">
        <f t="shared" si="33"/>
        <v>Sí</v>
      </c>
      <c r="S83" s="415"/>
      <c r="T83" s="415"/>
      <c r="U83" s="415"/>
      <c r="V83" s="414" t="s">
        <v>7477</v>
      </c>
      <c r="W83" s="414" t="s">
        <v>5643</v>
      </c>
      <c r="X83" s="414">
        <f t="shared" si="32"/>
        <v>1</v>
      </c>
      <c r="Y83" s="414">
        <f t="shared" si="34"/>
        <v>90</v>
      </c>
      <c r="Z83" s="416" t="str">
        <f t="shared" si="35"/>
        <v/>
      </c>
      <c r="AA83" s="416">
        <f t="shared" si="36"/>
        <v>0</v>
      </c>
      <c r="AB83" s="417">
        <f t="shared" si="37"/>
        <v>0</v>
      </c>
      <c r="AC83" s="414" t="s">
        <v>500</v>
      </c>
      <c r="AD83" s="414" t="s">
        <v>6108</v>
      </c>
      <c r="AE83" s="414" t="e">
        <f>+VLOOKUP($D83,'[12]Ramón Países '!$A:$E,4,0)</f>
        <v>#N/A</v>
      </c>
      <c r="AF83" s="414" t="s">
        <v>5693</v>
      </c>
      <c r="AG83" s="414" t="e">
        <f>+VLOOKUP($D83,'[12]Ramón Países '!$A:$E,5,0)</f>
        <v>#N/A</v>
      </c>
      <c r="AH83" s="414" t="s">
        <v>500</v>
      </c>
      <c r="AI83" s="414" t="s">
        <v>6107</v>
      </c>
      <c r="AJ83" s="414" t="s">
        <v>6109</v>
      </c>
      <c r="AK83" s="414" t="s">
        <v>6110</v>
      </c>
      <c r="AL83" s="414" t="s">
        <v>675</v>
      </c>
      <c r="AM83" s="414" t="s">
        <v>6111</v>
      </c>
      <c r="AN83" s="414" t="s">
        <v>6107</v>
      </c>
      <c r="AO83" s="414" t="s">
        <v>6112</v>
      </c>
      <c r="AP83" s="414" t="s">
        <v>5698</v>
      </c>
      <c r="AQ83" s="414" t="s">
        <v>6113</v>
      </c>
      <c r="AR83" s="414" t="s">
        <v>6114</v>
      </c>
      <c r="AS83" s="414" t="s">
        <v>6115</v>
      </c>
      <c r="AT83" s="414" t="s">
        <v>733</v>
      </c>
      <c r="AU83" s="414" t="s">
        <v>733</v>
      </c>
      <c r="AV83" s="414" t="s">
        <v>1214</v>
      </c>
      <c r="AW83" s="414" t="s">
        <v>6116</v>
      </c>
      <c r="AX83" s="414" t="s">
        <v>6117</v>
      </c>
      <c r="AY83" s="414" t="s">
        <v>733</v>
      </c>
      <c r="AZ83" s="414" t="s">
        <v>6118</v>
      </c>
      <c r="BA83" s="414" t="s">
        <v>6119</v>
      </c>
      <c r="BB83" s="414" t="s">
        <v>6120</v>
      </c>
      <c r="BC83" s="414" t="s">
        <v>6121</v>
      </c>
      <c r="BD83" s="414" t="s">
        <v>6122</v>
      </c>
      <c r="BE83" s="414" t="s">
        <v>6123</v>
      </c>
      <c r="BF83" s="415" t="s">
        <v>1214</v>
      </c>
      <c r="BG83" s="414" t="s">
        <v>3320</v>
      </c>
      <c r="BI83" s="414" t="s">
        <v>5955</v>
      </c>
      <c r="BJ83" s="414" t="s">
        <v>5955</v>
      </c>
      <c r="BK83" s="414" t="s">
        <v>3596</v>
      </c>
      <c r="BL83" s="414" t="s">
        <v>3705</v>
      </c>
      <c r="BM83" s="415">
        <v>115</v>
      </c>
      <c r="BN83" s="414" t="s">
        <v>5665</v>
      </c>
      <c r="BO83" s="418" t="s">
        <v>12731</v>
      </c>
      <c r="BP83" s="414">
        <v>52</v>
      </c>
      <c r="BQ83" s="414">
        <v>2029</v>
      </c>
      <c r="BR83" s="414">
        <v>90</v>
      </c>
      <c r="BS83" s="415">
        <v>90</v>
      </c>
      <c r="BT83" s="414" t="s">
        <v>5666</v>
      </c>
      <c r="BU83" s="414">
        <v>26</v>
      </c>
      <c r="BV83" s="415">
        <v>258.87</v>
      </c>
      <c r="BW83" s="419">
        <v>0.32834855403348556</v>
      </c>
      <c r="BX83" s="420" t="s">
        <v>910</v>
      </c>
      <c r="BY83" s="414" t="s">
        <v>733</v>
      </c>
      <c r="CA83" s="414">
        <v>27.06</v>
      </c>
      <c r="CB83" s="414" t="s">
        <v>1214</v>
      </c>
      <c r="CC83" s="414">
        <v>650</v>
      </c>
      <c r="CD83" s="414" t="s">
        <v>5800</v>
      </c>
      <c r="CE83" s="414" t="s">
        <v>5801</v>
      </c>
      <c r="CF83" s="414" t="s">
        <v>3320</v>
      </c>
      <c r="CG83" s="414" t="s">
        <v>733</v>
      </c>
      <c r="CH83" s="414" t="s">
        <v>1214</v>
      </c>
      <c r="CI83" s="414">
        <v>2070</v>
      </c>
      <c r="CJ83" s="414">
        <v>1903</v>
      </c>
      <c r="CK83" s="414" t="s">
        <v>7478</v>
      </c>
      <c r="CL83" s="414">
        <v>365</v>
      </c>
      <c r="CM83" s="414">
        <v>84</v>
      </c>
      <c r="CN83" s="414">
        <v>98</v>
      </c>
      <c r="CO83" s="414">
        <v>23</v>
      </c>
      <c r="CP83" s="414" t="s">
        <v>12843</v>
      </c>
      <c r="CQ83" s="414">
        <f t="shared" si="52"/>
        <v>2028</v>
      </c>
      <c r="CR83" s="414">
        <v>0.3</v>
      </c>
      <c r="CS83" s="414">
        <v>8</v>
      </c>
      <c r="CT83" s="414" t="s">
        <v>7479</v>
      </c>
      <c r="CU83" s="414" t="s">
        <v>3320</v>
      </c>
      <c r="CV83" s="414" t="s">
        <v>3320</v>
      </c>
      <c r="CW83" s="414" t="s">
        <v>3320</v>
      </c>
      <c r="CX83" s="414" t="s">
        <v>3320</v>
      </c>
      <c r="CY83" s="414" t="s">
        <v>3320</v>
      </c>
      <c r="CZ83" s="414" t="s">
        <v>3320</v>
      </c>
      <c r="DA83" s="414" t="s">
        <v>3320</v>
      </c>
      <c r="DB83" s="414" t="s">
        <v>3320</v>
      </c>
      <c r="DC83" s="414" t="s">
        <v>3320</v>
      </c>
      <c r="DD83" s="414" t="s">
        <v>3320</v>
      </c>
      <c r="DE83" s="414" t="s">
        <v>3320</v>
      </c>
      <c r="DG83" s="414" t="s">
        <v>3320</v>
      </c>
      <c r="DH83" s="414" t="s">
        <v>3320</v>
      </c>
      <c r="DI83" s="414" t="s">
        <v>3320</v>
      </c>
      <c r="DJ83" s="414" t="s">
        <v>3320</v>
      </c>
      <c r="DK83" s="414" t="s">
        <v>3320</v>
      </c>
      <c r="DL83" s="414" t="s">
        <v>3320</v>
      </c>
      <c r="DM83" s="414" t="e">
        <f t="shared" si="53"/>
        <v>#VALUE!</v>
      </c>
      <c r="DN83" s="414" t="s">
        <v>3320</v>
      </c>
      <c r="DO83" s="414" t="s">
        <v>3320</v>
      </c>
      <c r="DP83" s="414" t="s">
        <v>3320</v>
      </c>
      <c r="DR83" s="414" t="s">
        <v>3320</v>
      </c>
      <c r="DS83" s="414" t="s">
        <v>3320</v>
      </c>
      <c r="DT83" s="414" t="s">
        <v>3320</v>
      </c>
      <c r="DU83" s="414" t="s">
        <v>3320</v>
      </c>
      <c r="DV83" s="414" t="s">
        <v>3320</v>
      </c>
      <c r="DW83" s="414" t="s">
        <v>3320</v>
      </c>
      <c r="DX83" s="414" t="s">
        <v>3320</v>
      </c>
      <c r="DY83" s="414" t="s">
        <v>3320</v>
      </c>
      <c r="DZ83" s="414" t="s">
        <v>3320</v>
      </c>
      <c r="EA83" s="414" t="s">
        <v>3320</v>
      </c>
      <c r="EB83" s="414" t="s">
        <v>3320</v>
      </c>
      <c r="EC83" s="414" t="s">
        <v>3320</v>
      </c>
      <c r="ED83" s="414" t="s">
        <v>3320</v>
      </c>
      <c r="EE83" s="414" t="s">
        <v>3320</v>
      </c>
      <c r="EF83" s="414" t="s">
        <v>3320</v>
      </c>
      <c r="EG83" s="414" t="s">
        <v>3320</v>
      </c>
      <c r="EH83" s="414" t="s">
        <v>3320</v>
      </c>
      <c r="EI83" s="414" t="s">
        <v>3320</v>
      </c>
      <c r="EJ83" s="414" t="s">
        <v>3320</v>
      </c>
      <c r="EK83" s="414" t="s">
        <v>3320</v>
      </c>
      <c r="EL83" s="414" t="s">
        <v>3320</v>
      </c>
      <c r="EM83" s="414" t="s">
        <v>3320</v>
      </c>
      <c r="EN83" s="414" t="s">
        <v>3320</v>
      </c>
      <c r="EO83" s="414" t="s">
        <v>3320</v>
      </c>
      <c r="EP83" s="414" t="s">
        <v>3320</v>
      </c>
      <c r="EQ83" s="414" t="s">
        <v>3320</v>
      </c>
      <c r="ER83" s="414" t="s">
        <v>3320</v>
      </c>
      <c r="ES83" s="414" t="s">
        <v>3320</v>
      </c>
      <c r="ET83" s="414" t="s">
        <v>3320</v>
      </c>
      <c r="EU83" s="414" t="s">
        <v>3320</v>
      </c>
      <c r="EV83" s="414" t="s">
        <v>3320</v>
      </c>
      <c r="EW83" s="414" t="s">
        <v>3320</v>
      </c>
      <c r="EX83" s="414" t="s">
        <v>3320</v>
      </c>
      <c r="EY83" s="414" t="s">
        <v>3320</v>
      </c>
      <c r="EZ83" s="414" t="s">
        <v>3320</v>
      </c>
      <c r="FA83" s="414" t="s">
        <v>3320</v>
      </c>
      <c r="FB83" s="414" t="s">
        <v>3320</v>
      </c>
      <c r="FC83" s="414" t="s">
        <v>3320</v>
      </c>
      <c r="FD83" s="414" t="s">
        <v>3320</v>
      </c>
      <c r="FE83" s="414" t="s">
        <v>3320</v>
      </c>
      <c r="FF83" s="414" t="s">
        <v>3320</v>
      </c>
      <c r="FG83" s="414" t="s">
        <v>3320</v>
      </c>
      <c r="FH83" s="414" t="s">
        <v>3320</v>
      </c>
      <c r="FI83" s="414" t="s">
        <v>3320</v>
      </c>
      <c r="FJ83" s="414" t="s">
        <v>3320</v>
      </c>
      <c r="FK83" s="414" t="s">
        <v>3320</v>
      </c>
      <c r="FL83" s="414" t="s">
        <v>3320</v>
      </c>
      <c r="FM83" s="414" t="s">
        <v>3320</v>
      </c>
      <c r="FN83" s="414" t="s">
        <v>3320</v>
      </c>
      <c r="FO83" s="421">
        <v>125478254</v>
      </c>
      <c r="FP83" s="421">
        <f t="shared" si="31"/>
        <v>125.47825400000001</v>
      </c>
      <c r="FQ83" s="414" t="s">
        <v>733</v>
      </c>
      <c r="FR83" s="414" t="s">
        <v>733</v>
      </c>
      <c r="FS83" s="414" t="s">
        <v>733</v>
      </c>
      <c r="FT83" s="414" t="s">
        <v>733</v>
      </c>
      <c r="FU83" s="414" t="s">
        <v>546</v>
      </c>
      <c r="FV83" s="414" t="s">
        <v>7480</v>
      </c>
      <c r="FW83" s="414" t="s">
        <v>7481</v>
      </c>
      <c r="FX83" s="422" t="s">
        <v>3705</v>
      </c>
      <c r="FY83" s="423">
        <v>115</v>
      </c>
      <c r="FZ83" s="414" t="s">
        <v>7482</v>
      </c>
      <c r="GA83" s="421">
        <v>125478254</v>
      </c>
      <c r="GB83" s="421">
        <v>9679550</v>
      </c>
      <c r="GC83" s="421">
        <v>1083.6400000000001</v>
      </c>
      <c r="GD83" s="421">
        <v>457.88</v>
      </c>
      <c r="GE83" s="414" t="s">
        <v>7483</v>
      </c>
      <c r="GF83" s="414" t="s">
        <v>733</v>
      </c>
      <c r="GG83" s="414" t="s">
        <v>733</v>
      </c>
      <c r="GH83" s="414" t="s">
        <v>6130</v>
      </c>
      <c r="GI83" s="414" t="s">
        <v>733</v>
      </c>
      <c r="GJ83" s="414" t="s">
        <v>733</v>
      </c>
      <c r="GK83" s="414" t="s">
        <v>733</v>
      </c>
      <c r="GL83" s="414" t="s">
        <v>733</v>
      </c>
      <c r="GM83" s="414" t="s">
        <v>733</v>
      </c>
      <c r="GN83" s="424" t="s">
        <v>5676</v>
      </c>
      <c r="GO83" s="414" t="s">
        <v>3320</v>
      </c>
      <c r="GP83" s="414" t="s">
        <v>733</v>
      </c>
      <c r="GQ83" s="414" t="s">
        <v>5677</v>
      </c>
      <c r="GR83" s="414" t="s">
        <v>733</v>
      </c>
      <c r="GS83" s="414" t="s">
        <v>5679</v>
      </c>
      <c r="GT83" s="414" t="s">
        <v>3320</v>
      </c>
      <c r="GU83" s="414" t="s">
        <v>3320</v>
      </c>
      <c r="GV83" s="414">
        <v>0.5</v>
      </c>
      <c r="GW83" s="414" t="s">
        <v>733</v>
      </c>
      <c r="GX83" s="414" t="s">
        <v>5679</v>
      </c>
      <c r="GY83" s="414" t="s">
        <v>7484</v>
      </c>
      <c r="GZ83" s="414" t="s">
        <v>733</v>
      </c>
      <c r="HA83" s="414" t="s">
        <v>3320</v>
      </c>
      <c r="HB83" s="414" t="s">
        <v>7485</v>
      </c>
      <c r="HC83" s="414" t="s">
        <v>7486</v>
      </c>
      <c r="HD83" s="414" t="s">
        <v>5683</v>
      </c>
      <c r="HE83" s="414" t="s">
        <v>5683</v>
      </c>
      <c r="HF83" s="414" t="s">
        <v>5683</v>
      </c>
      <c r="HG83" s="414" t="s">
        <v>5759</v>
      </c>
      <c r="HH83" s="414" t="s">
        <v>733</v>
      </c>
      <c r="HI83" s="414" t="s">
        <v>12844</v>
      </c>
      <c r="HJ83" s="414" t="s">
        <v>12845</v>
      </c>
      <c r="HK83" s="414" t="s">
        <v>5685</v>
      </c>
      <c r="HL83" s="414" t="s">
        <v>3320</v>
      </c>
      <c r="HM83" s="414" t="s">
        <v>3320</v>
      </c>
      <c r="HN83" s="414" t="s">
        <v>3320</v>
      </c>
      <c r="HO83" s="414" t="s">
        <v>3320</v>
      </c>
      <c r="HP83" s="414" t="s">
        <v>3320</v>
      </c>
      <c r="HQ83" s="414" t="s">
        <v>3320</v>
      </c>
      <c r="HR83" s="414" t="s">
        <v>3320</v>
      </c>
      <c r="HS83" s="414" t="s">
        <v>3320</v>
      </c>
      <c r="HT83" s="414" t="s">
        <v>3320</v>
      </c>
      <c r="HU83" s="414" t="s">
        <v>3320</v>
      </c>
      <c r="HV83" s="414" t="s">
        <v>3320</v>
      </c>
      <c r="HW83" s="414" t="s">
        <v>3320</v>
      </c>
      <c r="HX83" s="414" t="s">
        <v>3320</v>
      </c>
      <c r="HY83" s="414" t="s">
        <v>3320</v>
      </c>
      <c r="HZ83" s="414" t="s">
        <v>3320</v>
      </c>
      <c r="IA83" s="414" t="s">
        <v>3320</v>
      </c>
      <c r="IB83" s="414" t="s">
        <v>3320</v>
      </c>
      <c r="IC83" s="414" t="s">
        <v>3320</v>
      </c>
      <c r="ID83" s="414" t="s">
        <v>3320</v>
      </c>
      <c r="IE83" s="414" t="s">
        <v>3320</v>
      </c>
      <c r="IF83" s="414" t="s">
        <v>3320</v>
      </c>
      <c r="IG83" s="414" t="s">
        <v>3320</v>
      </c>
      <c r="IH83" s="414" t="s">
        <v>3320</v>
      </c>
      <c r="II83" s="414" t="s">
        <v>3320</v>
      </c>
      <c r="IJ83" s="414" t="s">
        <v>3320</v>
      </c>
      <c r="IK83" s="414" t="s">
        <v>3320</v>
      </c>
      <c r="IL83" s="414" t="s">
        <v>3320</v>
      </c>
      <c r="IM83" s="414" t="s">
        <v>3320</v>
      </c>
      <c r="IN83" s="414" t="s">
        <v>3320</v>
      </c>
      <c r="IO83" s="414" t="s">
        <v>3320</v>
      </c>
      <c r="IP83" s="414" t="s">
        <v>3320</v>
      </c>
      <c r="IQ83" s="414" t="s">
        <v>3320</v>
      </c>
      <c r="IR83" s="414" t="s">
        <v>3320</v>
      </c>
      <c r="IS83" s="414" t="s">
        <v>3320</v>
      </c>
      <c r="IT83" s="414" t="s">
        <v>3320</v>
      </c>
      <c r="IU83" s="414" t="s">
        <v>3320</v>
      </c>
      <c r="IV83" s="414" t="s">
        <v>3320</v>
      </c>
      <c r="IW83" s="414" t="s">
        <v>3320</v>
      </c>
      <c r="IX83" s="440" t="s">
        <v>7487</v>
      </c>
      <c r="IY83" s="441" t="s">
        <v>3320</v>
      </c>
      <c r="IZ83" s="441" t="s">
        <v>3320</v>
      </c>
      <c r="JA83" s="440" t="s">
        <v>5967</v>
      </c>
      <c r="JB83" s="414" t="str">
        <f>IFERROR(VLOOKUP($E83,'[12]Resumen costos RNT id'!$D:$J,3,0),"")</f>
        <v/>
      </c>
      <c r="JC83" s="421" t="str">
        <f>IFERROR(VLOOKUP($E83,'[12]Resumen costos RNT id'!$D:$J,4,0),"")</f>
        <v/>
      </c>
      <c r="JD83" s="421" t="str">
        <f>IFERROR(VLOOKUP($E83,'[12]Resumen costos RNT id'!$D:$J,5,0),"")</f>
        <v/>
      </c>
      <c r="JE83" s="421" t="str">
        <f>IFERROR(VLOOKUP($E83,'[12]Resumen costos RNT id'!$D:$J,6,0),"")</f>
        <v/>
      </c>
      <c r="JF83" s="416" t="str">
        <f>IFERROR(VLOOKUP($E83,'[12]Resumen costos RNT id'!$D:$J,7,0),"")</f>
        <v/>
      </c>
      <c r="JG83" s="428" t="str">
        <f t="shared" si="38"/>
        <v/>
      </c>
      <c r="JH83" s="428" t="str">
        <f t="shared" si="39"/>
        <v/>
      </c>
      <c r="JI83" s="428" t="str">
        <f t="shared" si="39"/>
        <v/>
      </c>
      <c r="JJ83" s="428">
        <f t="shared" si="40"/>
        <v>0</v>
      </c>
      <c r="JK83" s="428">
        <f t="shared" si="41"/>
        <v>0</v>
      </c>
      <c r="JL83" s="414" t="s">
        <v>202</v>
      </c>
      <c r="JP83" s="414">
        <v>5</v>
      </c>
      <c r="JQ83" s="414">
        <f t="shared" si="55"/>
        <v>0</v>
      </c>
      <c r="JR83" s="429" t="str">
        <f>IFERROR(VLOOKUP($E83,'[13]Actualización de costos CENACE'!$A:$G,2,0),"")</f>
        <v/>
      </c>
      <c r="JS83" s="429" t="str">
        <f>IFERROR(VLOOKUP($E83,'[13]Actualización de costos CENACE'!$A:$G,3,0),"")</f>
        <v/>
      </c>
      <c r="JT83" s="429" t="str">
        <f>IFERROR(VLOOKUP($E83,'[13]Actualización de costos CENACE'!$A:$G,4,0),"")</f>
        <v/>
      </c>
      <c r="JU83" s="429" t="str">
        <f>IFERROR(VLOOKUP($E83,'[13]Actualización de costos CENACE'!$A:$G,5,0),"")</f>
        <v/>
      </c>
      <c r="JV83" s="429" t="str">
        <f>IFERROR(VLOOKUP($E83,'[13]Actualización de costos CENACE'!$A:$G,6,0),"")</f>
        <v/>
      </c>
      <c r="JW83" s="430" t="str">
        <f>IFERROR(VLOOKUP($E83,'[13]Din Costos CFE'!$J$7:$AG$150,JW$1,0),"")</f>
        <v/>
      </c>
      <c r="JX83" s="430" t="str">
        <f>IFERROR(VLOOKUP($E83,'[13]Din Costos CFE'!$J$7:$AG$150,JX$1,0),"")</f>
        <v/>
      </c>
      <c r="JY83" s="430" t="str">
        <f>IFERROR(VLOOKUP($E83,'[13]Din Costos CFE'!$J$7:$AG$150,JY$1,0),"")</f>
        <v/>
      </c>
      <c r="JZ83" s="430" t="str">
        <f>IFERROR(VLOOKUP($E83,'[13]Din Costos CFE'!$J$7:$AG$150,JZ$1,0),"")</f>
        <v/>
      </c>
      <c r="KA83" s="430" t="str">
        <f>IFERROR(VLOOKUP($E83,'[13]Din Costos CFE'!$J$7:$AG$150,KA$1,0),"")</f>
        <v/>
      </c>
      <c r="KB83" s="430" t="str">
        <f>IFERROR(VLOOKUP($E83,'[13]Din Costos CFE'!$J$7:$AG$150,KB$1,0),"")</f>
        <v/>
      </c>
      <c r="KC83" s="430" t="str">
        <f>IFERROR(VLOOKUP($E83,'[13]Din Costos CFE'!$J$7:$AG$150,KC$1,0),"")</f>
        <v/>
      </c>
      <c r="KD83" s="430" t="str">
        <f>IFERROR(VLOOKUP($E83,'[13]Din Costos CFE'!$J$7:$AG$150,KD$1,0),"")</f>
        <v/>
      </c>
      <c r="KE83" s="430" t="str">
        <f>IFERROR(VLOOKUP($E83,'[13]Din Costos CFE'!$J$7:$AG$150,KE$1,0),"")</f>
        <v/>
      </c>
      <c r="KF83" s="430" t="str">
        <f>IFERROR(VLOOKUP($E83,'[13]Din Costos CFE'!$J$7:$AG$150,KF$1,0),"")</f>
        <v/>
      </c>
      <c r="KG83" s="430" t="str">
        <f>IFERROR(VLOOKUP($E83,'[13]Din Costos CFE'!$J$7:$AG$150,KG$1,0),"")</f>
        <v/>
      </c>
      <c r="KH83" s="430" t="str">
        <f>IFERROR(VLOOKUP($E83,'[13]Din Costos CFE'!$J$7:$AG$150,KH$1,0),"")</f>
        <v/>
      </c>
      <c r="KI83" s="430" t="str">
        <f>IFERROR(VLOOKUP($E83,'[13]Din Costos CFE'!$J$7:$AG$150,KI$1,0),"")</f>
        <v/>
      </c>
      <c r="KJ83" s="430" t="str">
        <f>IFERROR(VLOOKUP($E83,'[13]Din Costos CFE'!$J$7:$AG$150,KJ$1,0),"")</f>
        <v/>
      </c>
      <c r="KK83" s="430" t="str">
        <f>IFERROR(VLOOKUP($E83,'[13]Din Costos CFE'!$J$7:$AG$150,KK$1,0),"")</f>
        <v/>
      </c>
      <c r="KL83" s="430" t="str">
        <f>IFERROR(VLOOKUP($E83,'[13]Din Costos CFE'!$J$7:$AG$150,KL$1,0),"")</f>
        <v/>
      </c>
      <c r="KM83" s="430" t="str">
        <f>IFERROR(VLOOKUP($E83,'[13]Din Costos CFE'!$J$7:$AG$150,KM$1,0),"")</f>
        <v/>
      </c>
      <c r="KN83" s="430" t="str">
        <f>IFERROR(VLOOKUP($E83,'[13]Din Costos CFE'!$J$7:$AG$150,KN$1,0),"")</f>
        <v/>
      </c>
      <c r="KO83" s="431">
        <f t="shared" si="42"/>
        <v>0</v>
      </c>
      <c r="KP83" s="431">
        <f t="shared" si="43"/>
        <v>0</v>
      </c>
      <c r="KQ83" s="431">
        <f t="shared" si="44"/>
        <v>0</v>
      </c>
      <c r="KR83" s="432" t="str">
        <f>IFERROR(VLOOKUP($E83,'[13]Din Costos CFE'!$A$6:$G$150,4,0),"")</f>
        <v/>
      </c>
      <c r="KS83" s="432" t="str">
        <f>IFERROR(VLOOKUP($E83,'[13]Din Costos CFE'!$A$6:$G$150,5,0),"")</f>
        <v/>
      </c>
      <c r="KT83" s="432" t="str">
        <f>IFERROR(VLOOKUP($E83,'[13]Din Costos CFE'!$A$6:$G$150,6,0),"")</f>
        <v/>
      </c>
      <c r="KU83" s="433" t="str">
        <f t="shared" si="45"/>
        <v/>
      </c>
      <c r="KV83" s="434" t="str">
        <f t="shared" si="46"/>
        <v/>
      </c>
      <c r="KW83" s="435" t="str">
        <f t="shared" si="47"/>
        <v/>
      </c>
      <c r="KX83" s="435"/>
      <c r="KY83" s="436" t="str">
        <f>IFERROR(VLOOKUP($E83,'[13]Detalle Costos CENACE'!$E:$IT,248,0),"")</f>
        <v/>
      </c>
      <c r="KZ83" s="414">
        <f t="shared" si="48"/>
        <v>90</v>
      </c>
      <c r="LA83" s="434" t="str">
        <f t="shared" si="49"/>
        <v/>
      </c>
      <c r="LB83" s="434" t="str">
        <f t="shared" si="50"/>
        <v/>
      </c>
      <c r="LC83" s="414">
        <f t="shared" si="51"/>
        <v>1</v>
      </c>
      <c r="LD83" s="429" t="str">
        <f>IFERROR(VLOOKUP($E83,'[13]Actualización de costos CENACE'!$A:$G,7,0),"")</f>
        <v/>
      </c>
    </row>
    <row r="84" spans="1:319" s="414" customFormat="1" ht="15" customHeight="1">
      <c r="A84" s="414" t="s">
        <v>5638</v>
      </c>
      <c r="B84" s="414">
        <v>644</v>
      </c>
      <c r="C84" s="414" t="s">
        <v>7488</v>
      </c>
      <c r="D84" s="414" t="s">
        <v>7489</v>
      </c>
      <c r="E84" s="414">
        <v>644</v>
      </c>
      <c r="G84" s="414" t="s">
        <v>7490</v>
      </c>
      <c r="H84" s="414" t="s">
        <v>7491</v>
      </c>
      <c r="I84" s="415">
        <v>1</v>
      </c>
      <c r="J84" s="415"/>
      <c r="K84" s="415" t="str">
        <f t="shared" si="54"/>
        <v>Sí</v>
      </c>
      <c r="L84" s="415"/>
      <c r="M84" s="415">
        <f t="shared" si="29"/>
        <v>1</v>
      </c>
      <c r="N84" s="415"/>
      <c r="O84" s="415"/>
      <c r="P84" s="415"/>
      <c r="Q84" s="415">
        <v>1</v>
      </c>
      <c r="R84" s="415" t="str">
        <f t="shared" si="33"/>
        <v>Sí</v>
      </c>
      <c r="S84" s="415"/>
      <c r="T84" s="415"/>
      <c r="U84" s="415"/>
      <c r="V84" s="414" t="s">
        <v>5234</v>
      </c>
      <c r="W84" s="414" t="s">
        <v>5643</v>
      </c>
      <c r="X84" s="414">
        <f t="shared" si="32"/>
        <v>1</v>
      </c>
      <c r="Y84" s="414">
        <f t="shared" si="34"/>
        <v>100</v>
      </c>
      <c r="Z84" s="416" t="str">
        <f t="shared" si="35"/>
        <v/>
      </c>
      <c r="AA84" s="416">
        <f t="shared" si="36"/>
        <v>0</v>
      </c>
      <c r="AB84" s="417">
        <f t="shared" si="37"/>
        <v>0</v>
      </c>
      <c r="AC84" s="414" t="s">
        <v>7492</v>
      </c>
      <c r="AD84" s="414" t="s">
        <v>7493</v>
      </c>
      <c r="AE84" s="414" t="e">
        <f>+VLOOKUP($D84,'[12]Ramón Países '!$A:$E,4,0)</f>
        <v>#N/A</v>
      </c>
      <c r="AF84" s="414" t="s">
        <v>5693</v>
      </c>
      <c r="AG84" s="414" t="e">
        <f>+VLOOKUP($D84,'[12]Ramón Países '!$A:$E,5,0)</f>
        <v>#N/A</v>
      </c>
      <c r="AH84" s="414" t="s">
        <v>7492</v>
      </c>
      <c r="AI84" s="414" t="s">
        <v>7494</v>
      </c>
      <c r="AJ84" s="414" t="s">
        <v>7495</v>
      </c>
      <c r="AK84" s="414" t="s">
        <v>5698</v>
      </c>
      <c r="AL84" s="414" t="s">
        <v>7496</v>
      </c>
      <c r="AM84" s="414" t="s">
        <v>7497</v>
      </c>
      <c r="AN84" s="414" t="s">
        <v>3320</v>
      </c>
      <c r="AO84" s="414" t="s">
        <v>7498</v>
      </c>
      <c r="AP84" s="414" t="s">
        <v>5698</v>
      </c>
      <c r="AQ84" s="414" t="s">
        <v>7499</v>
      </c>
      <c r="AR84" s="414" t="s">
        <v>7500</v>
      </c>
      <c r="AS84" s="414" t="s">
        <v>7501</v>
      </c>
      <c r="AT84" s="414" t="s">
        <v>733</v>
      </c>
      <c r="AU84" s="414" t="s">
        <v>733</v>
      </c>
      <c r="AV84" s="414" t="s">
        <v>733</v>
      </c>
      <c r="AW84" s="414" t="s">
        <v>3320</v>
      </c>
      <c r="AX84" s="414" t="s">
        <v>7502</v>
      </c>
      <c r="AY84" s="414" t="s">
        <v>733</v>
      </c>
      <c r="AZ84" s="414" t="s">
        <v>7503</v>
      </c>
      <c r="BA84" s="414" t="s">
        <v>7504</v>
      </c>
      <c r="BB84" s="414" t="s">
        <v>7505</v>
      </c>
      <c r="BC84" s="414" t="s">
        <v>7506</v>
      </c>
      <c r="BD84" s="414" t="s">
        <v>7507</v>
      </c>
      <c r="BE84" s="414" t="s">
        <v>7508</v>
      </c>
      <c r="BF84" s="415" t="s">
        <v>1214</v>
      </c>
      <c r="BG84" s="414" t="s">
        <v>3320</v>
      </c>
      <c r="BI84" s="414" t="s">
        <v>5747</v>
      </c>
      <c r="BJ84" s="414" t="s">
        <v>5747</v>
      </c>
      <c r="BK84" s="414" t="s">
        <v>7509</v>
      </c>
      <c r="BL84" s="414" t="s">
        <v>7510</v>
      </c>
      <c r="BM84" s="415">
        <v>230</v>
      </c>
      <c r="BN84" s="414" t="s">
        <v>5712</v>
      </c>
      <c r="BO84" s="418" t="s">
        <v>12846</v>
      </c>
      <c r="BP84" s="414">
        <v>40</v>
      </c>
      <c r="BQ84" s="414">
        <v>2029</v>
      </c>
      <c r="BR84" s="414">
        <v>100</v>
      </c>
      <c r="BS84" s="415">
        <v>100</v>
      </c>
      <c r="BT84" s="414" t="s">
        <v>5666</v>
      </c>
      <c r="BU84" s="414">
        <v>179310</v>
      </c>
      <c r="BV84" s="415">
        <v>225</v>
      </c>
      <c r="BW84" s="419">
        <v>0.25684931506849318</v>
      </c>
      <c r="BX84" s="420" t="s">
        <v>910</v>
      </c>
      <c r="BY84" s="414" t="s">
        <v>733</v>
      </c>
      <c r="BZ84" s="414" t="s">
        <v>910</v>
      </c>
      <c r="CA84" s="414">
        <v>23.2</v>
      </c>
      <c r="CB84" s="414" t="s">
        <v>1214</v>
      </c>
      <c r="CC84" s="414">
        <v>725</v>
      </c>
      <c r="CD84" s="414" t="s">
        <v>5713</v>
      </c>
      <c r="CE84" s="414" t="s">
        <v>5668</v>
      </c>
      <c r="CF84" s="414" t="s">
        <v>3320</v>
      </c>
      <c r="CG84" s="414" t="s">
        <v>733</v>
      </c>
      <c r="CH84" s="414" t="s">
        <v>733</v>
      </c>
      <c r="CI84" s="414">
        <v>1984</v>
      </c>
      <c r="CJ84" s="414">
        <v>1839</v>
      </c>
      <c r="CK84" s="414" t="s">
        <v>6441</v>
      </c>
      <c r="CL84" s="414">
        <v>365</v>
      </c>
      <c r="CM84" s="414">
        <v>90</v>
      </c>
      <c r="CN84" s="414">
        <v>98</v>
      </c>
      <c r="CO84" s="414">
        <v>25</v>
      </c>
      <c r="CP84" s="414" t="s">
        <v>12685</v>
      </c>
      <c r="CQ84" s="414">
        <f t="shared" si="52"/>
        <v>2027</v>
      </c>
      <c r="CR84" s="414">
        <v>0.5</v>
      </c>
      <c r="CS84" s="414">
        <v>8</v>
      </c>
      <c r="CT84" s="414" t="s">
        <v>7511</v>
      </c>
      <c r="CU84" s="414">
        <v>13400000</v>
      </c>
      <c r="CV84" s="414" t="s">
        <v>3320</v>
      </c>
      <c r="CW84" s="414" t="s">
        <v>3320</v>
      </c>
      <c r="CX84" s="414" t="s">
        <v>3320</v>
      </c>
      <c r="CY84" s="414" t="s">
        <v>3320</v>
      </c>
      <c r="CZ84" s="414" t="s">
        <v>3320</v>
      </c>
      <c r="DA84" s="414" t="s">
        <v>3320</v>
      </c>
      <c r="DB84" s="414" t="s">
        <v>3320</v>
      </c>
      <c r="DC84" s="414" t="s">
        <v>3320</v>
      </c>
      <c r="DD84" s="414" t="s">
        <v>3320</v>
      </c>
      <c r="DE84" s="414" t="s">
        <v>3320</v>
      </c>
      <c r="DG84" s="414" t="s">
        <v>3320</v>
      </c>
      <c r="DH84" s="414" t="s">
        <v>3320</v>
      </c>
      <c r="DI84" s="414" t="s">
        <v>3320</v>
      </c>
      <c r="DJ84" s="414" t="s">
        <v>3320</v>
      </c>
      <c r="DK84" s="414" t="s">
        <v>3320</v>
      </c>
      <c r="DL84" s="414" t="s">
        <v>3320</v>
      </c>
      <c r="DM84" s="414" t="e">
        <f t="shared" si="53"/>
        <v>#VALUE!</v>
      </c>
      <c r="DN84" s="414" t="s">
        <v>3320</v>
      </c>
      <c r="DO84" s="414" t="s">
        <v>3320</v>
      </c>
      <c r="DP84" s="414" t="s">
        <v>3320</v>
      </c>
      <c r="DR84" s="414" t="s">
        <v>3320</v>
      </c>
      <c r="DS84" s="414" t="s">
        <v>3320</v>
      </c>
      <c r="DT84" s="414" t="s">
        <v>3320</v>
      </c>
      <c r="DU84" s="414" t="s">
        <v>3320</v>
      </c>
      <c r="DV84" s="414" t="s">
        <v>3320</v>
      </c>
      <c r="DW84" s="414" t="s">
        <v>3320</v>
      </c>
      <c r="DX84" s="414" t="s">
        <v>3320</v>
      </c>
      <c r="DY84" s="414" t="s">
        <v>3320</v>
      </c>
      <c r="DZ84" s="414" t="s">
        <v>3320</v>
      </c>
      <c r="EA84" s="414" t="s">
        <v>3320</v>
      </c>
      <c r="EB84" s="414" t="s">
        <v>3320</v>
      </c>
      <c r="EC84" s="414" t="s">
        <v>3320</v>
      </c>
      <c r="ED84" s="414" t="s">
        <v>3320</v>
      </c>
      <c r="EE84" s="414" t="s">
        <v>3320</v>
      </c>
      <c r="EF84" s="414" t="s">
        <v>3320</v>
      </c>
      <c r="EG84" s="414" t="s">
        <v>3320</v>
      </c>
      <c r="EH84" s="414" t="s">
        <v>3320</v>
      </c>
      <c r="EI84" s="414" t="s">
        <v>3320</v>
      </c>
      <c r="EJ84" s="414" t="s">
        <v>3320</v>
      </c>
      <c r="EK84" s="414" t="s">
        <v>3320</v>
      </c>
      <c r="EL84" s="414" t="s">
        <v>3320</v>
      </c>
      <c r="EM84" s="414" t="s">
        <v>3320</v>
      </c>
      <c r="EN84" s="414" t="s">
        <v>3320</v>
      </c>
      <c r="EO84" s="414" t="s">
        <v>3320</v>
      </c>
      <c r="EP84" s="414" t="s">
        <v>3320</v>
      </c>
      <c r="EQ84" s="414" t="s">
        <v>3320</v>
      </c>
      <c r="ER84" s="414" t="s">
        <v>3320</v>
      </c>
      <c r="ES84" s="414" t="s">
        <v>3320</v>
      </c>
      <c r="ET84" s="414" t="s">
        <v>3320</v>
      </c>
      <c r="EU84" s="414" t="s">
        <v>3320</v>
      </c>
      <c r="EV84" s="414" t="s">
        <v>3320</v>
      </c>
      <c r="EW84" s="414" t="s">
        <v>3320</v>
      </c>
      <c r="EX84" s="414" t="s">
        <v>3320</v>
      </c>
      <c r="EY84" s="414" t="s">
        <v>3320</v>
      </c>
      <c r="EZ84" s="414" t="s">
        <v>3320</v>
      </c>
      <c r="FA84" s="414" t="s">
        <v>3320</v>
      </c>
      <c r="FB84" s="414" t="s">
        <v>3320</v>
      </c>
      <c r="FC84" s="414" t="s">
        <v>3320</v>
      </c>
      <c r="FD84" s="414" t="s">
        <v>3320</v>
      </c>
      <c r="FE84" s="414" t="s">
        <v>3320</v>
      </c>
      <c r="FF84" s="414" t="s">
        <v>3320</v>
      </c>
      <c r="FG84" s="414" t="s">
        <v>3320</v>
      </c>
      <c r="FH84" s="414" t="s">
        <v>3320</v>
      </c>
      <c r="FI84" s="414" t="s">
        <v>3320</v>
      </c>
      <c r="FJ84" s="414" t="s">
        <v>3320</v>
      </c>
      <c r="FK84" s="414" t="s">
        <v>3320</v>
      </c>
      <c r="FL84" s="414" t="s">
        <v>3320</v>
      </c>
      <c r="FM84" s="414" t="s">
        <v>3320</v>
      </c>
      <c r="FN84" s="414" t="s">
        <v>3320</v>
      </c>
      <c r="FO84" s="421">
        <v>150000000</v>
      </c>
      <c r="FP84" s="421">
        <f t="shared" si="31"/>
        <v>150</v>
      </c>
      <c r="FQ84" s="414" t="s">
        <v>733</v>
      </c>
      <c r="FR84" s="414" t="s">
        <v>733</v>
      </c>
      <c r="FS84" s="414" t="s">
        <v>733</v>
      </c>
      <c r="FT84" s="414" t="s">
        <v>733</v>
      </c>
      <c r="FU84" s="414" t="s">
        <v>2941</v>
      </c>
      <c r="FV84" s="414" t="s">
        <v>7512</v>
      </c>
      <c r="FW84" s="414" t="s">
        <v>7513</v>
      </c>
      <c r="FX84" s="422" t="s">
        <v>7514</v>
      </c>
      <c r="FY84" s="423">
        <v>230</v>
      </c>
      <c r="FZ84" s="414" t="s">
        <v>7515</v>
      </c>
      <c r="GA84" s="421">
        <v>113400000</v>
      </c>
      <c r="GB84" s="421">
        <v>39750000</v>
      </c>
      <c r="GC84" s="421">
        <v>108000</v>
      </c>
      <c r="GD84" s="421">
        <v>87500</v>
      </c>
      <c r="GE84" s="414" t="s">
        <v>7516</v>
      </c>
      <c r="GF84" s="414" t="s">
        <v>733</v>
      </c>
      <c r="GG84" s="414" t="s">
        <v>733</v>
      </c>
      <c r="GH84" s="414" t="s">
        <v>7517</v>
      </c>
      <c r="GI84" s="414" t="s">
        <v>733</v>
      </c>
      <c r="GJ84" s="414" t="s">
        <v>1214</v>
      </c>
      <c r="GK84" s="414" t="s">
        <v>1214</v>
      </c>
      <c r="GL84" s="414" t="s">
        <v>1214</v>
      </c>
      <c r="GM84" s="414" t="s">
        <v>1214</v>
      </c>
      <c r="GN84" s="424" t="s">
        <v>5676</v>
      </c>
      <c r="GO84" s="414" t="s">
        <v>3320</v>
      </c>
      <c r="GP84" s="414" t="s">
        <v>733</v>
      </c>
      <c r="GQ84" s="414" t="s">
        <v>5721</v>
      </c>
      <c r="GR84" s="414" t="s">
        <v>1214</v>
      </c>
      <c r="GS84" s="414" t="s">
        <v>1214</v>
      </c>
      <c r="GT84" s="414" t="s">
        <v>3320</v>
      </c>
      <c r="GU84" s="414" t="s">
        <v>3320</v>
      </c>
      <c r="GV84" s="414" t="s">
        <v>3320</v>
      </c>
      <c r="GW84" s="414" t="s">
        <v>1214</v>
      </c>
      <c r="GX84" s="414" t="s">
        <v>1214</v>
      </c>
      <c r="GY84" s="414" t="s">
        <v>3320</v>
      </c>
      <c r="GZ84" s="414" t="s">
        <v>1214</v>
      </c>
      <c r="HA84" s="414" t="s">
        <v>3320</v>
      </c>
      <c r="HB84" s="414" t="s">
        <v>7518</v>
      </c>
      <c r="HC84" s="414" t="s">
        <v>7519</v>
      </c>
      <c r="HD84" s="414" t="s">
        <v>3320</v>
      </c>
      <c r="HE84" s="414" t="s">
        <v>3320</v>
      </c>
      <c r="HF84" s="414" t="s">
        <v>3320</v>
      </c>
      <c r="HG84" s="414" t="s">
        <v>5759</v>
      </c>
      <c r="HH84" s="414" t="s">
        <v>1214</v>
      </c>
      <c r="HI84" s="414" t="s">
        <v>12847</v>
      </c>
      <c r="HJ84" s="414" t="s">
        <v>12848</v>
      </c>
      <c r="HK84" s="414" t="s">
        <v>5685</v>
      </c>
      <c r="HL84" s="414" t="s">
        <v>3320</v>
      </c>
      <c r="HM84" s="414" t="s">
        <v>3320</v>
      </c>
      <c r="HN84" s="414" t="s">
        <v>3320</v>
      </c>
      <c r="HO84" s="414" t="s">
        <v>3320</v>
      </c>
      <c r="HP84" s="414" t="s">
        <v>3320</v>
      </c>
      <c r="HQ84" s="414" t="s">
        <v>3320</v>
      </c>
      <c r="HR84" s="414" t="s">
        <v>3320</v>
      </c>
      <c r="HS84" s="414" t="s">
        <v>3320</v>
      </c>
      <c r="HT84" s="414" t="s">
        <v>3320</v>
      </c>
      <c r="HU84" s="414" t="s">
        <v>3320</v>
      </c>
      <c r="HV84" s="414" t="s">
        <v>3320</v>
      </c>
      <c r="HW84" s="414" t="s">
        <v>3320</v>
      </c>
      <c r="HX84" s="414" t="s">
        <v>3320</v>
      </c>
      <c r="HY84" s="414" t="s">
        <v>3320</v>
      </c>
      <c r="HZ84" s="414" t="s">
        <v>3320</v>
      </c>
      <c r="IA84" s="414" t="s">
        <v>3320</v>
      </c>
      <c r="IB84" s="414" t="s">
        <v>3320</v>
      </c>
      <c r="IC84" s="414" t="s">
        <v>3320</v>
      </c>
      <c r="ID84" s="414" t="s">
        <v>3320</v>
      </c>
      <c r="IE84" s="414" t="s">
        <v>3320</v>
      </c>
      <c r="IF84" s="414" t="s">
        <v>3320</v>
      </c>
      <c r="IG84" s="414" t="s">
        <v>3320</v>
      </c>
      <c r="IH84" s="414" t="s">
        <v>3320</v>
      </c>
      <c r="II84" s="414" t="s">
        <v>3320</v>
      </c>
      <c r="IJ84" s="414" t="s">
        <v>3320</v>
      </c>
      <c r="IK84" s="414" t="s">
        <v>3320</v>
      </c>
      <c r="IL84" s="414" t="s">
        <v>3320</v>
      </c>
      <c r="IM84" s="414" t="s">
        <v>3320</v>
      </c>
      <c r="IN84" s="414" t="s">
        <v>3320</v>
      </c>
      <c r="IO84" s="414" t="s">
        <v>3320</v>
      </c>
      <c r="IP84" s="414" t="s">
        <v>3320</v>
      </c>
      <c r="IQ84" s="414" t="s">
        <v>3320</v>
      </c>
      <c r="IR84" s="414" t="s">
        <v>3320</v>
      </c>
      <c r="IS84" s="414" t="s">
        <v>3320</v>
      </c>
      <c r="IT84" s="414" t="s">
        <v>3320</v>
      </c>
      <c r="IU84" s="414" t="s">
        <v>3320</v>
      </c>
      <c r="IV84" s="414" t="s">
        <v>3320</v>
      </c>
      <c r="IW84" s="414" t="s">
        <v>3320</v>
      </c>
      <c r="IX84" s="437" t="s">
        <v>5760</v>
      </c>
      <c r="IY84" s="437" t="s">
        <v>5760</v>
      </c>
      <c r="IZ84" s="437" t="s">
        <v>5760</v>
      </c>
      <c r="JA84" s="437" t="s">
        <v>5761</v>
      </c>
      <c r="JB84" s="414" t="str">
        <f>IFERROR(VLOOKUP($E84,'[12]Resumen costos RNT id'!$D:$J,3,0),"")</f>
        <v/>
      </c>
      <c r="JC84" s="421" t="str">
        <f>IFERROR(VLOOKUP($E84,'[12]Resumen costos RNT id'!$D:$J,4,0),"")</f>
        <v/>
      </c>
      <c r="JD84" s="421" t="str">
        <f>IFERROR(VLOOKUP($E84,'[12]Resumen costos RNT id'!$D:$J,5,0),"")</f>
        <v/>
      </c>
      <c r="JE84" s="421" t="str">
        <f>IFERROR(VLOOKUP($E84,'[12]Resumen costos RNT id'!$D:$J,6,0),"")</f>
        <v/>
      </c>
      <c r="JF84" s="416" t="str">
        <f>IFERROR(VLOOKUP($E84,'[12]Resumen costos RNT id'!$D:$J,7,0),"")</f>
        <v/>
      </c>
      <c r="JG84" s="428" t="str">
        <f t="shared" si="38"/>
        <v/>
      </c>
      <c r="JH84" s="428" t="str">
        <f t="shared" si="39"/>
        <v/>
      </c>
      <c r="JI84" s="428" t="str">
        <f t="shared" si="39"/>
        <v/>
      </c>
      <c r="JJ84" s="428">
        <f t="shared" si="40"/>
        <v>0</v>
      </c>
      <c r="JK84" s="428">
        <f t="shared" si="41"/>
        <v>0</v>
      </c>
      <c r="JL84" s="414" t="s">
        <v>202</v>
      </c>
      <c r="JO84" s="414" t="s">
        <v>202</v>
      </c>
      <c r="JP84" s="414">
        <v>7</v>
      </c>
      <c r="JQ84" s="414">
        <f t="shared" si="55"/>
        <v>0</v>
      </c>
      <c r="JR84" s="429" t="str">
        <f>IFERROR(VLOOKUP($E84,'[13]Actualización de costos CENACE'!$A:$G,2,0),"")</f>
        <v/>
      </c>
      <c r="JS84" s="429" t="str">
        <f>IFERROR(VLOOKUP($E84,'[13]Actualización de costos CENACE'!$A:$G,3,0),"")</f>
        <v/>
      </c>
      <c r="JT84" s="429" t="str">
        <f>IFERROR(VLOOKUP($E84,'[13]Actualización de costos CENACE'!$A:$G,4,0),"")</f>
        <v/>
      </c>
      <c r="JU84" s="429" t="str">
        <f>IFERROR(VLOOKUP($E84,'[13]Actualización de costos CENACE'!$A:$G,5,0),"")</f>
        <v/>
      </c>
      <c r="JV84" s="429" t="str">
        <f>IFERROR(VLOOKUP($E84,'[13]Actualización de costos CENACE'!$A:$G,6,0),"")</f>
        <v/>
      </c>
      <c r="JW84" s="430" t="str">
        <f>IFERROR(VLOOKUP($E84,'[13]Din Costos CFE'!$J$7:$AG$150,JW$1,0),"")</f>
        <v/>
      </c>
      <c r="JX84" s="430" t="str">
        <f>IFERROR(VLOOKUP($E84,'[13]Din Costos CFE'!$J$7:$AG$150,JX$1,0),"")</f>
        <v/>
      </c>
      <c r="JY84" s="430" t="str">
        <f>IFERROR(VLOOKUP($E84,'[13]Din Costos CFE'!$J$7:$AG$150,JY$1,0),"")</f>
        <v/>
      </c>
      <c r="JZ84" s="430" t="str">
        <f>IFERROR(VLOOKUP($E84,'[13]Din Costos CFE'!$J$7:$AG$150,JZ$1,0),"")</f>
        <v/>
      </c>
      <c r="KA84" s="430" t="str">
        <f>IFERROR(VLOOKUP($E84,'[13]Din Costos CFE'!$J$7:$AG$150,KA$1,0),"")</f>
        <v/>
      </c>
      <c r="KB84" s="430" t="str">
        <f>IFERROR(VLOOKUP($E84,'[13]Din Costos CFE'!$J$7:$AG$150,KB$1,0),"")</f>
        <v/>
      </c>
      <c r="KC84" s="430" t="str">
        <f>IFERROR(VLOOKUP($E84,'[13]Din Costos CFE'!$J$7:$AG$150,KC$1,0),"")</f>
        <v/>
      </c>
      <c r="KD84" s="430" t="str">
        <f>IFERROR(VLOOKUP($E84,'[13]Din Costos CFE'!$J$7:$AG$150,KD$1,0),"")</f>
        <v/>
      </c>
      <c r="KE84" s="430" t="str">
        <f>IFERROR(VLOOKUP($E84,'[13]Din Costos CFE'!$J$7:$AG$150,KE$1,0),"")</f>
        <v/>
      </c>
      <c r="KF84" s="430" t="str">
        <f>IFERROR(VLOOKUP($E84,'[13]Din Costos CFE'!$J$7:$AG$150,KF$1,0),"")</f>
        <v/>
      </c>
      <c r="KG84" s="430" t="str">
        <f>IFERROR(VLOOKUP($E84,'[13]Din Costos CFE'!$J$7:$AG$150,KG$1,0),"")</f>
        <v/>
      </c>
      <c r="KH84" s="430" t="str">
        <f>IFERROR(VLOOKUP($E84,'[13]Din Costos CFE'!$J$7:$AG$150,KH$1,0),"")</f>
        <v/>
      </c>
      <c r="KI84" s="430" t="str">
        <f>IFERROR(VLOOKUP($E84,'[13]Din Costos CFE'!$J$7:$AG$150,KI$1,0),"")</f>
        <v/>
      </c>
      <c r="KJ84" s="430" t="str">
        <f>IFERROR(VLOOKUP($E84,'[13]Din Costos CFE'!$J$7:$AG$150,KJ$1,0),"")</f>
        <v/>
      </c>
      <c r="KK84" s="430" t="str">
        <f>IFERROR(VLOOKUP($E84,'[13]Din Costos CFE'!$J$7:$AG$150,KK$1,0),"")</f>
        <v/>
      </c>
      <c r="KL84" s="430" t="str">
        <f>IFERROR(VLOOKUP($E84,'[13]Din Costos CFE'!$J$7:$AG$150,KL$1,0),"")</f>
        <v/>
      </c>
      <c r="KM84" s="430" t="str">
        <f>IFERROR(VLOOKUP($E84,'[13]Din Costos CFE'!$J$7:$AG$150,KM$1,0),"")</f>
        <v/>
      </c>
      <c r="KN84" s="430" t="str">
        <f>IFERROR(VLOOKUP($E84,'[13]Din Costos CFE'!$J$7:$AG$150,KN$1,0),"")</f>
        <v/>
      </c>
      <c r="KO84" s="431">
        <f t="shared" si="42"/>
        <v>0</v>
      </c>
      <c r="KP84" s="431">
        <f t="shared" si="43"/>
        <v>0</v>
      </c>
      <c r="KQ84" s="431">
        <f t="shared" si="44"/>
        <v>0</v>
      </c>
      <c r="KR84" s="432" t="str">
        <f>IFERROR(VLOOKUP($E84,'[13]Din Costos CFE'!$A$6:$G$150,4,0),"")</f>
        <v/>
      </c>
      <c r="KS84" s="432" t="str">
        <f>IFERROR(VLOOKUP($E84,'[13]Din Costos CFE'!$A$6:$G$150,5,0),"")</f>
        <v/>
      </c>
      <c r="KT84" s="432" t="str">
        <f>IFERROR(VLOOKUP($E84,'[13]Din Costos CFE'!$A$6:$G$150,6,0),"")</f>
        <v/>
      </c>
      <c r="KU84" s="433" t="str">
        <f t="shared" si="45"/>
        <v/>
      </c>
      <c r="KV84" s="434" t="str">
        <f t="shared" si="46"/>
        <v/>
      </c>
      <c r="KW84" s="435" t="str">
        <f t="shared" si="47"/>
        <v/>
      </c>
      <c r="KX84" s="435"/>
      <c r="KY84" s="436" t="str">
        <f>IFERROR(VLOOKUP($E84,'[13]Detalle Costos CENACE'!$E:$IT,248,0),"")</f>
        <v/>
      </c>
      <c r="KZ84" s="414">
        <f t="shared" si="48"/>
        <v>100</v>
      </c>
      <c r="LA84" s="434" t="str">
        <f t="shared" si="49"/>
        <v/>
      </c>
      <c r="LB84" s="434" t="str">
        <f t="shared" si="50"/>
        <v/>
      </c>
      <c r="LC84" s="414">
        <f t="shared" si="51"/>
        <v>1</v>
      </c>
      <c r="LD84" s="429" t="str">
        <f>IFERROR(VLOOKUP($E84,'[13]Actualización de costos CENACE'!$A:$G,7,0),"")</f>
        <v/>
      </c>
    </row>
    <row r="85" spans="1:319" s="414" customFormat="1" ht="15" customHeight="1">
      <c r="A85" s="413" t="s">
        <v>5638</v>
      </c>
      <c r="B85" s="414">
        <v>717</v>
      </c>
      <c r="C85" s="414" t="s">
        <v>7520</v>
      </c>
      <c r="D85" s="414" t="s">
        <v>7521</v>
      </c>
      <c r="E85" s="414">
        <v>717</v>
      </c>
      <c r="G85" s="414" t="s">
        <v>1323</v>
      </c>
      <c r="H85" s="414" t="s">
        <v>7522</v>
      </c>
      <c r="I85" s="415">
        <v>1</v>
      </c>
      <c r="J85" s="415"/>
      <c r="K85" s="415" t="str">
        <f t="shared" si="54"/>
        <v>Sí</v>
      </c>
      <c r="L85" s="415"/>
      <c r="M85" s="415">
        <f t="shared" si="29"/>
        <v>1</v>
      </c>
      <c r="N85" s="415"/>
      <c r="O85" s="415"/>
      <c r="P85" s="415"/>
      <c r="Q85" s="415">
        <v>1</v>
      </c>
      <c r="R85" s="415" t="str">
        <f t="shared" si="33"/>
        <v>Sí</v>
      </c>
      <c r="S85" s="415"/>
      <c r="T85" s="415"/>
      <c r="U85" s="415"/>
      <c r="V85" s="414" t="s">
        <v>7523</v>
      </c>
      <c r="W85" s="414" t="s">
        <v>5643</v>
      </c>
      <c r="X85" s="414">
        <f t="shared" si="32"/>
        <v>1</v>
      </c>
      <c r="Y85" s="414">
        <f t="shared" si="34"/>
        <v>80</v>
      </c>
      <c r="Z85" s="416" t="str">
        <f t="shared" si="35"/>
        <v/>
      </c>
      <c r="AA85" s="416">
        <f t="shared" si="36"/>
        <v>0</v>
      </c>
      <c r="AB85" s="417">
        <f t="shared" si="37"/>
        <v>0</v>
      </c>
      <c r="AC85" s="414" t="s">
        <v>6310</v>
      </c>
      <c r="AD85" s="414" t="s">
        <v>4420</v>
      </c>
      <c r="AE85" s="414" t="e">
        <f>+VLOOKUP($D85,'[12]Ramón Países '!$A:$E,4,0)</f>
        <v>#N/A</v>
      </c>
      <c r="AF85" s="414" t="s">
        <v>5646</v>
      </c>
      <c r="AG85" s="414" t="e">
        <f>+VLOOKUP($D85,'[12]Ramón Países '!$A:$E,5,0)</f>
        <v>#N/A</v>
      </c>
      <c r="AH85" s="414" t="s">
        <v>6310</v>
      </c>
      <c r="AI85" s="414" t="s">
        <v>6311</v>
      </c>
      <c r="AJ85" s="414" t="s">
        <v>5698</v>
      </c>
      <c r="AK85" s="414" t="s">
        <v>5698</v>
      </c>
      <c r="AL85" s="414" t="s">
        <v>7336</v>
      </c>
      <c r="AM85" s="414" t="s">
        <v>6313</v>
      </c>
      <c r="AN85" s="414" t="s">
        <v>3320</v>
      </c>
      <c r="AO85" s="414" t="s">
        <v>6314</v>
      </c>
      <c r="AP85" s="414" t="s">
        <v>5698</v>
      </c>
      <c r="AQ85" s="414" t="s">
        <v>7524</v>
      </c>
      <c r="AR85" s="414" t="s">
        <v>7525</v>
      </c>
      <c r="AS85" s="414" t="s">
        <v>7526</v>
      </c>
      <c r="AT85" s="414" t="s">
        <v>733</v>
      </c>
      <c r="AU85" s="414" t="s">
        <v>733</v>
      </c>
      <c r="AV85" s="414" t="s">
        <v>733</v>
      </c>
      <c r="AW85" s="414" t="s">
        <v>3320</v>
      </c>
      <c r="AX85" s="414" t="s">
        <v>6318</v>
      </c>
      <c r="AY85" s="414" t="s">
        <v>733</v>
      </c>
      <c r="AZ85" s="414" t="s">
        <v>7527</v>
      </c>
      <c r="BA85" s="414" t="s">
        <v>6320</v>
      </c>
      <c r="BB85" s="414" t="s">
        <v>6321</v>
      </c>
      <c r="BC85" s="414" t="s">
        <v>6310</v>
      </c>
      <c r="BD85" s="414" t="s">
        <v>6322</v>
      </c>
      <c r="BE85" s="414" t="s">
        <v>7528</v>
      </c>
      <c r="BF85" s="415" t="s">
        <v>1214</v>
      </c>
      <c r="BG85" s="414" t="s">
        <v>3320</v>
      </c>
      <c r="BI85" s="414" t="s">
        <v>5709</v>
      </c>
      <c r="BJ85" s="414" t="s">
        <v>5709</v>
      </c>
      <c r="BK85" s="414" t="s">
        <v>5709</v>
      </c>
      <c r="BL85" s="414" t="s">
        <v>7529</v>
      </c>
      <c r="BM85" s="415">
        <v>115</v>
      </c>
      <c r="BN85" s="414" t="s">
        <v>5665</v>
      </c>
      <c r="BO85" s="418" t="s">
        <v>12767</v>
      </c>
      <c r="BP85" s="414">
        <v>18</v>
      </c>
      <c r="BQ85" s="414">
        <v>2028</v>
      </c>
      <c r="BR85" s="414">
        <v>80</v>
      </c>
      <c r="BS85" s="415">
        <v>80</v>
      </c>
      <c r="BT85" s="414" t="s">
        <v>5666</v>
      </c>
      <c r="BU85" s="414">
        <v>260</v>
      </c>
      <c r="BV85" s="415">
        <v>230</v>
      </c>
      <c r="BW85" s="419">
        <v>0.32819634703196349</v>
      </c>
      <c r="BX85" s="420" t="s">
        <v>910</v>
      </c>
      <c r="BY85" s="414" t="s">
        <v>733</v>
      </c>
      <c r="BZ85" s="414" t="s">
        <v>910</v>
      </c>
      <c r="CA85" s="414">
        <v>26.94</v>
      </c>
      <c r="CB85" s="414" t="s">
        <v>733</v>
      </c>
      <c r="CC85" s="414">
        <v>625</v>
      </c>
      <c r="CD85" s="414" t="s">
        <v>5713</v>
      </c>
      <c r="CE85" s="414" t="s">
        <v>5801</v>
      </c>
      <c r="CF85" s="414" t="s">
        <v>3320</v>
      </c>
      <c r="CG85" s="414" t="s">
        <v>733</v>
      </c>
      <c r="CH85" s="414" t="s">
        <v>733</v>
      </c>
      <c r="CI85" s="414">
        <v>2360</v>
      </c>
      <c r="CJ85" s="414">
        <v>2124</v>
      </c>
      <c r="CK85" s="414" t="s">
        <v>6993</v>
      </c>
      <c r="CL85" s="414">
        <v>365</v>
      </c>
      <c r="CM85" s="414">
        <v>84.61</v>
      </c>
      <c r="CN85" s="414">
        <v>99</v>
      </c>
      <c r="CO85" s="414">
        <v>35</v>
      </c>
      <c r="CP85" s="418">
        <v>46295</v>
      </c>
      <c r="CQ85" s="414">
        <f t="shared" si="52"/>
        <v>2026</v>
      </c>
      <c r="CR85" s="414">
        <v>0.25</v>
      </c>
      <c r="CS85" s="414">
        <v>8</v>
      </c>
      <c r="CT85" s="414" t="s">
        <v>7531</v>
      </c>
      <c r="CU85" s="414" t="s">
        <v>3320</v>
      </c>
      <c r="CV85" s="414" t="s">
        <v>3320</v>
      </c>
      <c r="CW85" s="414" t="s">
        <v>3320</v>
      </c>
      <c r="CX85" s="414" t="s">
        <v>3320</v>
      </c>
      <c r="CY85" s="414" t="s">
        <v>3320</v>
      </c>
      <c r="CZ85" s="414" t="s">
        <v>3320</v>
      </c>
      <c r="DA85" s="414" t="s">
        <v>3320</v>
      </c>
      <c r="DB85" s="414" t="s">
        <v>3320</v>
      </c>
      <c r="DC85" s="414" t="s">
        <v>3320</v>
      </c>
      <c r="DD85" s="414" t="s">
        <v>3320</v>
      </c>
      <c r="DE85" s="414" t="s">
        <v>3320</v>
      </c>
      <c r="DG85" s="414" t="s">
        <v>3320</v>
      </c>
      <c r="DH85" s="414" t="s">
        <v>3320</v>
      </c>
      <c r="DI85" s="414" t="s">
        <v>3320</v>
      </c>
      <c r="DJ85" s="414" t="s">
        <v>3320</v>
      </c>
      <c r="DK85" s="414" t="s">
        <v>3320</v>
      </c>
      <c r="DL85" s="414" t="s">
        <v>3320</v>
      </c>
      <c r="DM85" s="414" t="e">
        <f t="shared" si="53"/>
        <v>#VALUE!</v>
      </c>
      <c r="DN85" s="414" t="s">
        <v>3320</v>
      </c>
      <c r="DO85" s="414" t="s">
        <v>3320</v>
      </c>
      <c r="DP85" s="414" t="s">
        <v>3320</v>
      </c>
      <c r="DR85" s="414" t="s">
        <v>3320</v>
      </c>
      <c r="DS85" s="414" t="s">
        <v>3320</v>
      </c>
      <c r="DT85" s="414" t="s">
        <v>3320</v>
      </c>
      <c r="DU85" s="414" t="s">
        <v>3320</v>
      </c>
      <c r="DV85" s="414" t="s">
        <v>3320</v>
      </c>
      <c r="DW85" s="414" t="s">
        <v>3320</v>
      </c>
      <c r="DX85" s="414" t="s">
        <v>3320</v>
      </c>
      <c r="DY85" s="414" t="s">
        <v>3320</v>
      </c>
      <c r="DZ85" s="414" t="s">
        <v>3320</v>
      </c>
      <c r="EA85" s="414" t="s">
        <v>3320</v>
      </c>
      <c r="EB85" s="414" t="s">
        <v>3320</v>
      </c>
      <c r="EC85" s="414" t="s">
        <v>3320</v>
      </c>
      <c r="ED85" s="414" t="s">
        <v>3320</v>
      </c>
      <c r="EE85" s="414" t="s">
        <v>3320</v>
      </c>
      <c r="EF85" s="414" t="s">
        <v>3320</v>
      </c>
      <c r="EG85" s="414" t="s">
        <v>3320</v>
      </c>
      <c r="EH85" s="414" t="s">
        <v>3320</v>
      </c>
      <c r="EI85" s="414" t="s">
        <v>3320</v>
      </c>
      <c r="EJ85" s="414" t="s">
        <v>3320</v>
      </c>
      <c r="EK85" s="414" t="s">
        <v>3320</v>
      </c>
      <c r="EL85" s="414" t="s">
        <v>3320</v>
      </c>
      <c r="EM85" s="414" t="s">
        <v>3320</v>
      </c>
      <c r="EN85" s="414" t="s">
        <v>3320</v>
      </c>
      <c r="EO85" s="414" t="s">
        <v>3320</v>
      </c>
      <c r="EP85" s="414" t="s">
        <v>3320</v>
      </c>
      <c r="EQ85" s="414" t="s">
        <v>3320</v>
      </c>
      <c r="ER85" s="414" t="s">
        <v>3320</v>
      </c>
      <c r="ES85" s="414" t="s">
        <v>3320</v>
      </c>
      <c r="ET85" s="414" t="s">
        <v>3320</v>
      </c>
      <c r="EU85" s="414" t="s">
        <v>3320</v>
      </c>
      <c r="EV85" s="414" t="s">
        <v>3320</v>
      </c>
      <c r="EW85" s="414" t="s">
        <v>3320</v>
      </c>
      <c r="EX85" s="414" t="s">
        <v>3320</v>
      </c>
      <c r="EY85" s="414" t="s">
        <v>3320</v>
      </c>
      <c r="EZ85" s="414" t="s">
        <v>3320</v>
      </c>
      <c r="FA85" s="414" t="s">
        <v>3320</v>
      </c>
      <c r="FB85" s="414" t="s">
        <v>3320</v>
      </c>
      <c r="FC85" s="414" t="s">
        <v>3320</v>
      </c>
      <c r="FD85" s="414" t="s">
        <v>3320</v>
      </c>
      <c r="FE85" s="414" t="s">
        <v>3320</v>
      </c>
      <c r="FF85" s="414" t="s">
        <v>3320</v>
      </c>
      <c r="FG85" s="414" t="s">
        <v>3320</v>
      </c>
      <c r="FH85" s="414" t="s">
        <v>3320</v>
      </c>
      <c r="FI85" s="414" t="s">
        <v>3320</v>
      </c>
      <c r="FJ85" s="414" t="s">
        <v>3320</v>
      </c>
      <c r="FK85" s="414" t="s">
        <v>3320</v>
      </c>
      <c r="FL85" s="414" t="s">
        <v>3320</v>
      </c>
      <c r="FM85" s="414" t="s">
        <v>3320</v>
      </c>
      <c r="FN85" s="414" t="s">
        <v>3320</v>
      </c>
      <c r="FO85" s="421">
        <v>100109021</v>
      </c>
      <c r="FP85" s="421">
        <f t="shared" si="31"/>
        <v>100.109021</v>
      </c>
      <c r="FQ85" s="414" t="s">
        <v>733</v>
      </c>
      <c r="FR85" s="414" t="s">
        <v>733</v>
      </c>
      <c r="FS85" s="414" t="s">
        <v>733</v>
      </c>
      <c r="FT85" s="414" t="s">
        <v>733</v>
      </c>
      <c r="FU85" s="414" t="s">
        <v>2888</v>
      </c>
      <c r="FV85" s="414" t="s">
        <v>7532</v>
      </c>
      <c r="FW85" s="414" t="s">
        <v>6329</v>
      </c>
      <c r="FX85" s="422" t="s">
        <v>7529</v>
      </c>
      <c r="FY85" s="423">
        <v>115</v>
      </c>
      <c r="FZ85" s="414" t="s">
        <v>7533</v>
      </c>
      <c r="GA85" s="421">
        <v>100109021</v>
      </c>
      <c r="GB85" s="421">
        <v>13152000</v>
      </c>
      <c r="GC85" s="421">
        <v>875.86</v>
      </c>
      <c r="GD85" s="421">
        <v>2033.88</v>
      </c>
      <c r="GE85" s="414" t="s">
        <v>7534</v>
      </c>
      <c r="GF85" s="414" t="s">
        <v>733</v>
      </c>
      <c r="GG85" s="414" t="s">
        <v>733</v>
      </c>
      <c r="GH85" s="414" t="s">
        <v>6332</v>
      </c>
      <c r="GI85" s="414" t="s">
        <v>733</v>
      </c>
      <c r="GJ85" s="414" t="s">
        <v>1214</v>
      </c>
      <c r="GK85" s="414" t="s">
        <v>733</v>
      </c>
      <c r="GL85" s="414" t="s">
        <v>733</v>
      </c>
      <c r="GM85" s="414" t="s">
        <v>733</v>
      </c>
      <c r="GN85" s="424" t="s">
        <v>5676</v>
      </c>
      <c r="GO85" s="414" t="s">
        <v>3320</v>
      </c>
      <c r="GP85" s="414" t="s">
        <v>733</v>
      </c>
      <c r="GQ85" s="414" t="s">
        <v>5677</v>
      </c>
      <c r="GR85" s="414" t="s">
        <v>733</v>
      </c>
      <c r="GS85" s="414" t="s">
        <v>5946</v>
      </c>
      <c r="GT85" s="414" t="s">
        <v>7535</v>
      </c>
      <c r="GU85" s="414" t="s">
        <v>3320</v>
      </c>
      <c r="GV85" s="414">
        <v>2</v>
      </c>
      <c r="GW85" s="414" t="s">
        <v>733</v>
      </c>
      <c r="GX85" s="414" t="s">
        <v>5679</v>
      </c>
      <c r="GY85" s="414" t="s">
        <v>7536</v>
      </c>
      <c r="GZ85" s="414" t="s">
        <v>733</v>
      </c>
      <c r="HA85" s="414" t="s">
        <v>3320</v>
      </c>
      <c r="HB85" s="414" t="s">
        <v>7537</v>
      </c>
      <c r="HC85" s="414" t="s">
        <v>7538</v>
      </c>
      <c r="HD85" s="414" t="s">
        <v>5683</v>
      </c>
      <c r="HE85" s="414" t="s">
        <v>5683</v>
      </c>
      <c r="HF85" s="414" t="s">
        <v>5952</v>
      </c>
      <c r="HG85" s="414" t="s">
        <v>733</v>
      </c>
      <c r="HH85" s="414" t="s">
        <v>1214</v>
      </c>
      <c r="HI85" s="414" t="s">
        <v>12849</v>
      </c>
      <c r="HJ85" s="414" t="s">
        <v>12850</v>
      </c>
      <c r="HK85" s="414" t="s">
        <v>5685</v>
      </c>
      <c r="HL85" s="414" t="s">
        <v>3320</v>
      </c>
      <c r="HM85" s="414" t="s">
        <v>3320</v>
      </c>
      <c r="HN85" s="414" t="s">
        <v>3320</v>
      </c>
      <c r="HO85" s="414" t="s">
        <v>3320</v>
      </c>
      <c r="HP85" s="414" t="s">
        <v>3320</v>
      </c>
      <c r="HQ85" s="414" t="s">
        <v>3320</v>
      </c>
      <c r="HR85" s="414" t="s">
        <v>3320</v>
      </c>
      <c r="HS85" s="414" t="s">
        <v>3320</v>
      </c>
      <c r="HT85" s="414" t="s">
        <v>3320</v>
      </c>
      <c r="HU85" s="414" t="s">
        <v>3320</v>
      </c>
      <c r="HV85" s="414" t="s">
        <v>3320</v>
      </c>
      <c r="HW85" s="414" t="s">
        <v>3320</v>
      </c>
      <c r="HX85" s="414" t="s">
        <v>3320</v>
      </c>
      <c r="HY85" s="414" t="s">
        <v>3320</v>
      </c>
      <c r="HZ85" s="414" t="s">
        <v>3320</v>
      </c>
      <c r="IA85" s="414" t="s">
        <v>3320</v>
      </c>
      <c r="IB85" s="414" t="s">
        <v>3320</v>
      </c>
      <c r="IC85" s="414" t="s">
        <v>3320</v>
      </c>
      <c r="ID85" s="414" t="s">
        <v>3320</v>
      </c>
      <c r="IE85" s="414" t="s">
        <v>3320</v>
      </c>
      <c r="IF85" s="414" t="s">
        <v>3320</v>
      </c>
      <c r="IG85" s="414" t="s">
        <v>3320</v>
      </c>
      <c r="IH85" s="414" t="s">
        <v>3320</v>
      </c>
      <c r="II85" s="414" t="s">
        <v>3320</v>
      </c>
      <c r="IJ85" s="414" t="s">
        <v>3320</v>
      </c>
      <c r="IK85" s="414" t="s">
        <v>3320</v>
      </c>
      <c r="IL85" s="414" t="s">
        <v>3320</v>
      </c>
      <c r="IM85" s="414" t="s">
        <v>3320</v>
      </c>
      <c r="IN85" s="414" t="s">
        <v>3320</v>
      </c>
      <c r="IO85" s="414" t="s">
        <v>3320</v>
      </c>
      <c r="IP85" s="414" t="s">
        <v>3320</v>
      </c>
      <c r="IQ85" s="414" t="s">
        <v>3320</v>
      </c>
      <c r="IR85" s="414" t="s">
        <v>3320</v>
      </c>
      <c r="IS85" s="414" t="s">
        <v>3320</v>
      </c>
      <c r="IT85" s="414" t="s">
        <v>3320</v>
      </c>
      <c r="IU85" s="414" t="s">
        <v>3320</v>
      </c>
      <c r="IV85" s="414" t="s">
        <v>3320</v>
      </c>
      <c r="IW85" s="414" t="s">
        <v>3320</v>
      </c>
      <c r="IX85" s="413" t="s">
        <v>375</v>
      </c>
      <c r="IY85" s="448">
        <v>45903</v>
      </c>
      <c r="IZ85" s="439" t="s">
        <v>910</v>
      </c>
      <c r="JA85" s="413" t="s">
        <v>5774</v>
      </c>
      <c r="JB85" s="414" t="str">
        <f>IFERROR(VLOOKUP($E85,'[12]Resumen costos RNT id'!$D:$J,3,0),"")</f>
        <v/>
      </c>
      <c r="JC85" s="421" t="str">
        <f>IFERROR(VLOOKUP($E85,'[12]Resumen costos RNT id'!$D:$J,4,0),"")</f>
        <v/>
      </c>
      <c r="JD85" s="421" t="str">
        <f>IFERROR(VLOOKUP($E85,'[12]Resumen costos RNT id'!$D:$J,5,0),"")</f>
        <v/>
      </c>
      <c r="JE85" s="421" t="str">
        <f>IFERROR(VLOOKUP($E85,'[12]Resumen costos RNT id'!$D:$J,6,0),"")</f>
        <v/>
      </c>
      <c r="JF85" s="416" t="str">
        <f>IFERROR(VLOOKUP($E85,'[12]Resumen costos RNT id'!$D:$J,7,0),"")</f>
        <v/>
      </c>
      <c r="JG85" s="428" t="str">
        <f t="shared" si="38"/>
        <v/>
      </c>
      <c r="JH85" s="428" t="str">
        <f t="shared" si="39"/>
        <v/>
      </c>
      <c r="JI85" s="428" t="str">
        <f t="shared" si="39"/>
        <v/>
      </c>
      <c r="JJ85" s="428">
        <f t="shared" si="40"/>
        <v>0</v>
      </c>
      <c r="JK85" s="428">
        <f t="shared" si="41"/>
        <v>0</v>
      </c>
      <c r="JL85" s="414" t="s">
        <v>202</v>
      </c>
      <c r="JO85" s="414" t="s">
        <v>202</v>
      </c>
      <c r="JP85" s="414">
        <v>7</v>
      </c>
      <c r="JQ85" s="414">
        <f t="shared" si="55"/>
        <v>0</v>
      </c>
      <c r="JR85" s="429" t="str">
        <f>IFERROR(VLOOKUP($E85,'[13]Actualización de costos CENACE'!$A:$G,2,0),"")</f>
        <v/>
      </c>
      <c r="JS85" s="429" t="str">
        <f>IFERROR(VLOOKUP($E85,'[13]Actualización de costos CENACE'!$A:$G,3,0),"")</f>
        <v/>
      </c>
      <c r="JT85" s="429" t="str">
        <f>IFERROR(VLOOKUP($E85,'[13]Actualización de costos CENACE'!$A:$G,4,0),"")</f>
        <v/>
      </c>
      <c r="JU85" s="429" t="str">
        <f>IFERROR(VLOOKUP($E85,'[13]Actualización de costos CENACE'!$A:$G,5,0),"")</f>
        <v/>
      </c>
      <c r="JV85" s="429" t="str">
        <f>IFERROR(VLOOKUP($E85,'[13]Actualización de costos CENACE'!$A:$G,6,0),"")</f>
        <v/>
      </c>
      <c r="JW85" s="430" t="str">
        <f>IFERROR(VLOOKUP($E85,'[13]Din Costos CFE'!$J$7:$AG$150,JW$1,0),"")</f>
        <v/>
      </c>
      <c r="JX85" s="430" t="str">
        <f>IFERROR(VLOOKUP($E85,'[13]Din Costos CFE'!$J$7:$AG$150,JX$1,0),"")</f>
        <v/>
      </c>
      <c r="JY85" s="430" t="str">
        <f>IFERROR(VLOOKUP($E85,'[13]Din Costos CFE'!$J$7:$AG$150,JY$1,0),"")</f>
        <v/>
      </c>
      <c r="JZ85" s="430" t="str">
        <f>IFERROR(VLOOKUP($E85,'[13]Din Costos CFE'!$J$7:$AG$150,JZ$1,0),"")</f>
        <v/>
      </c>
      <c r="KA85" s="430" t="str">
        <f>IFERROR(VLOOKUP($E85,'[13]Din Costos CFE'!$J$7:$AG$150,KA$1,0),"")</f>
        <v/>
      </c>
      <c r="KB85" s="430" t="str">
        <f>IFERROR(VLOOKUP($E85,'[13]Din Costos CFE'!$J$7:$AG$150,KB$1,0),"")</f>
        <v/>
      </c>
      <c r="KC85" s="430" t="str">
        <f>IFERROR(VLOOKUP($E85,'[13]Din Costos CFE'!$J$7:$AG$150,KC$1,0),"")</f>
        <v/>
      </c>
      <c r="KD85" s="430" t="str">
        <f>IFERROR(VLOOKUP($E85,'[13]Din Costos CFE'!$J$7:$AG$150,KD$1,0),"")</f>
        <v/>
      </c>
      <c r="KE85" s="430" t="str">
        <f>IFERROR(VLOOKUP($E85,'[13]Din Costos CFE'!$J$7:$AG$150,KE$1,0),"")</f>
        <v/>
      </c>
      <c r="KF85" s="430" t="str">
        <f>IFERROR(VLOOKUP($E85,'[13]Din Costos CFE'!$J$7:$AG$150,KF$1,0),"")</f>
        <v/>
      </c>
      <c r="KG85" s="430" t="str">
        <f>IFERROR(VLOOKUP($E85,'[13]Din Costos CFE'!$J$7:$AG$150,KG$1,0),"")</f>
        <v/>
      </c>
      <c r="KH85" s="430" t="str">
        <f>IFERROR(VLOOKUP($E85,'[13]Din Costos CFE'!$J$7:$AG$150,KH$1,0),"")</f>
        <v/>
      </c>
      <c r="KI85" s="430" t="str">
        <f>IFERROR(VLOOKUP($E85,'[13]Din Costos CFE'!$J$7:$AG$150,KI$1,0),"")</f>
        <v/>
      </c>
      <c r="KJ85" s="430" t="str">
        <f>IFERROR(VLOOKUP($E85,'[13]Din Costos CFE'!$J$7:$AG$150,KJ$1,0),"")</f>
        <v/>
      </c>
      <c r="KK85" s="430" t="str">
        <f>IFERROR(VLOOKUP($E85,'[13]Din Costos CFE'!$J$7:$AG$150,KK$1,0),"")</f>
        <v/>
      </c>
      <c r="KL85" s="430" t="str">
        <f>IFERROR(VLOOKUP($E85,'[13]Din Costos CFE'!$J$7:$AG$150,KL$1,0),"")</f>
        <v/>
      </c>
      <c r="KM85" s="430" t="str">
        <f>IFERROR(VLOOKUP($E85,'[13]Din Costos CFE'!$J$7:$AG$150,KM$1,0),"")</f>
        <v/>
      </c>
      <c r="KN85" s="430" t="str">
        <f>IFERROR(VLOOKUP($E85,'[13]Din Costos CFE'!$J$7:$AG$150,KN$1,0),"")</f>
        <v/>
      </c>
      <c r="KO85" s="431">
        <f t="shared" si="42"/>
        <v>0</v>
      </c>
      <c r="KP85" s="431">
        <f t="shared" si="43"/>
        <v>0</v>
      </c>
      <c r="KQ85" s="431">
        <f t="shared" si="44"/>
        <v>0</v>
      </c>
      <c r="KR85" s="432" t="str">
        <f>IFERROR(VLOOKUP($E85,'[13]Din Costos CFE'!$A$6:$G$150,4,0),"")</f>
        <v/>
      </c>
      <c r="KS85" s="432" t="str">
        <f>IFERROR(VLOOKUP($E85,'[13]Din Costos CFE'!$A$6:$G$150,5,0),"")</f>
        <v/>
      </c>
      <c r="KT85" s="432" t="str">
        <f>IFERROR(VLOOKUP($E85,'[13]Din Costos CFE'!$A$6:$G$150,6,0),"")</f>
        <v/>
      </c>
      <c r="KU85" s="433" t="str">
        <f t="shared" si="45"/>
        <v/>
      </c>
      <c r="KV85" s="434" t="str">
        <f t="shared" si="46"/>
        <v/>
      </c>
      <c r="KW85" s="435" t="str">
        <f t="shared" si="47"/>
        <v/>
      </c>
      <c r="KX85" s="435"/>
      <c r="KY85" s="436" t="str">
        <f>IFERROR(VLOOKUP($E85,'[13]Detalle Costos CENACE'!$E:$IT,248,0),"")</f>
        <v/>
      </c>
      <c r="KZ85" s="414">
        <f t="shared" si="48"/>
        <v>80</v>
      </c>
      <c r="LA85" s="434" t="str">
        <f t="shared" si="49"/>
        <v/>
      </c>
      <c r="LB85" s="434" t="str">
        <f t="shared" si="50"/>
        <v/>
      </c>
      <c r="LC85" s="414">
        <f t="shared" si="51"/>
        <v>1</v>
      </c>
      <c r="LD85" s="429" t="str">
        <f>IFERROR(VLOOKUP($E85,'[13]Actualización de costos CENACE'!$A:$G,7,0),"")</f>
        <v/>
      </c>
    </row>
    <row r="86" spans="1:319" s="414" customFormat="1" ht="15" customHeight="1">
      <c r="A86" s="413" t="s">
        <v>5638</v>
      </c>
      <c r="B86" s="414">
        <v>908</v>
      </c>
      <c r="C86" s="414" t="s">
        <v>7539</v>
      </c>
      <c r="D86" s="414" t="s">
        <v>7540</v>
      </c>
      <c r="E86" s="414">
        <v>908</v>
      </c>
      <c r="G86" s="414" t="s">
        <v>5641</v>
      </c>
      <c r="H86" s="414" t="s">
        <v>525</v>
      </c>
      <c r="I86" s="415" t="s">
        <v>5782</v>
      </c>
      <c r="J86" s="415">
        <v>1</v>
      </c>
      <c r="K86" s="415" t="str">
        <f t="shared" si="54"/>
        <v>Sí</v>
      </c>
      <c r="L86" s="415"/>
      <c r="M86" s="415" t="str">
        <f t="shared" si="29"/>
        <v>3a</v>
      </c>
      <c r="N86" s="415"/>
      <c r="O86" s="415"/>
      <c r="P86" s="415"/>
      <c r="Q86" s="415">
        <v>0</v>
      </c>
      <c r="R86" s="415" t="str">
        <f t="shared" si="33"/>
        <v>Sí</v>
      </c>
      <c r="S86" s="415"/>
      <c r="T86" s="415"/>
      <c r="U86" s="415"/>
      <c r="V86" s="414" t="s">
        <v>7541</v>
      </c>
      <c r="W86" s="414" t="s">
        <v>5643</v>
      </c>
      <c r="X86" s="414">
        <f t="shared" si="32"/>
        <v>1</v>
      </c>
      <c r="Y86" s="414">
        <f t="shared" si="34"/>
        <v>33.26</v>
      </c>
      <c r="Z86" s="416" t="str">
        <f t="shared" si="35"/>
        <v/>
      </c>
      <c r="AA86" s="416">
        <f t="shared" si="36"/>
        <v>0</v>
      </c>
      <c r="AB86" s="417">
        <f t="shared" si="37"/>
        <v>0</v>
      </c>
      <c r="AC86" s="414" t="s">
        <v>5644</v>
      </c>
      <c r="AD86" s="414" t="s">
        <v>5644</v>
      </c>
      <c r="AE86" s="414" t="e">
        <f>+VLOOKUP($D86,'[12]Ramón Países '!$A:$E,4,0)</f>
        <v>#N/A</v>
      </c>
      <c r="AF86" s="414" t="s">
        <v>5646</v>
      </c>
      <c r="AG86" s="414" t="e">
        <f>+VLOOKUP($D86,'[12]Ramón Países '!$A:$E,5,0)</f>
        <v>#N/A</v>
      </c>
      <c r="AH86" s="414" t="s">
        <v>520</v>
      </c>
      <c r="AI86" s="414" t="s">
        <v>525</v>
      </c>
      <c r="AJ86" s="414" t="s">
        <v>7542</v>
      </c>
      <c r="AK86" s="414" t="s">
        <v>5648</v>
      </c>
      <c r="AL86" s="414" t="s">
        <v>5649</v>
      </c>
      <c r="AM86" s="414" t="s">
        <v>5650</v>
      </c>
      <c r="AN86" s="414" t="s">
        <v>525</v>
      </c>
      <c r="AO86" s="414" t="s">
        <v>5651</v>
      </c>
      <c r="AP86" s="414" t="s">
        <v>5652</v>
      </c>
      <c r="AQ86" s="414" t="s">
        <v>5653</v>
      </c>
      <c r="AR86" s="414" t="s">
        <v>5654</v>
      </c>
      <c r="AS86" s="414" t="s">
        <v>5655</v>
      </c>
      <c r="AT86" s="414" t="s">
        <v>733</v>
      </c>
      <c r="AU86" s="414" t="s">
        <v>733</v>
      </c>
      <c r="AV86" s="414" t="s">
        <v>733</v>
      </c>
      <c r="AW86" s="414" t="s">
        <v>3320</v>
      </c>
      <c r="AX86" s="414" t="s">
        <v>5656</v>
      </c>
      <c r="AY86" s="414" t="s">
        <v>733</v>
      </c>
      <c r="AZ86" s="414" t="s">
        <v>5657</v>
      </c>
      <c r="BA86" s="414" t="s">
        <v>5658</v>
      </c>
      <c r="BB86" s="414" t="s">
        <v>5659</v>
      </c>
      <c r="BC86" s="414" t="s">
        <v>5660</v>
      </c>
      <c r="BD86" s="414" t="s">
        <v>5661</v>
      </c>
      <c r="BE86" s="414" t="s">
        <v>5662</v>
      </c>
      <c r="BF86" s="415" t="s">
        <v>1214</v>
      </c>
      <c r="BG86" s="414" t="s">
        <v>3320</v>
      </c>
      <c r="BI86" s="414" t="s">
        <v>5709</v>
      </c>
      <c r="BJ86" s="414" t="s">
        <v>5709</v>
      </c>
      <c r="BK86" s="414" t="s">
        <v>5709</v>
      </c>
      <c r="BL86" s="414" t="s">
        <v>7529</v>
      </c>
      <c r="BM86" s="415">
        <v>115</v>
      </c>
      <c r="BN86" s="414" t="s">
        <v>5665</v>
      </c>
      <c r="BO86" s="418" t="s">
        <v>12824</v>
      </c>
      <c r="BP86" s="414">
        <v>18</v>
      </c>
      <c r="BQ86" s="414">
        <v>2029</v>
      </c>
      <c r="BR86" s="414">
        <v>33.26</v>
      </c>
      <c r="BS86" s="415">
        <v>33.26</v>
      </c>
      <c r="BT86" s="414" t="s">
        <v>5666</v>
      </c>
      <c r="BU86" s="414">
        <v>126</v>
      </c>
      <c r="BV86" s="415">
        <v>105.1</v>
      </c>
      <c r="BW86" s="419">
        <v>0.36072510207387759</v>
      </c>
      <c r="BX86" s="420" t="s">
        <v>202</v>
      </c>
      <c r="BY86" s="414" t="s">
        <v>733</v>
      </c>
      <c r="CA86" s="414">
        <v>38</v>
      </c>
      <c r="CB86" s="414" t="s">
        <v>1214</v>
      </c>
      <c r="CC86" s="414">
        <v>650</v>
      </c>
      <c r="CD86" s="414" t="s">
        <v>5667</v>
      </c>
      <c r="CE86" s="414" t="s">
        <v>5668</v>
      </c>
      <c r="CF86" s="414" t="s">
        <v>3320</v>
      </c>
      <c r="CG86" s="414" t="s">
        <v>733</v>
      </c>
      <c r="CH86" s="414" t="s">
        <v>733</v>
      </c>
      <c r="CI86" s="414">
        <v>2190</v>
      </c>
      <c r="CJ86" s="414">
        <v>2036.7</v>
      </c>
      <c r="CK86" s="414" t="s">
        <v>7543</v>
      </c>
      <c r="CL86" s="414">
        <v>365</v>
      </c>
      <c r="CM86" s="414">
        <v>90</v>
      </c>
      <c r="CN86" s="414">
        <v>98</v>
      </c>
      <c r="CO86" s="414">
        <v>25</v>
      </c>
      <c r="CP86" s="414" t="s">
        <v>12851</v>
      </c>
      <c r="CQ86" s="414">
        <f t="shared" si="52"/>
        <v>2027</v>
      </c>
      <c r="CR86" s="414">
        <v>0.4</v>
      </c>
      <c r="CS86" s="414">
        <v>8</v>
      </c>
      <c r="CT86" s="414" t="s">
        <v>7544</v>
      </c>
      <c r="CU86" s="414">
        <v>445701</v>
      </c>
      <c r="CV86" s="414" t="s">
        <v>3320</v>
      </c>
      <c r="CW86" s="414" t="s">
        <v>3320</v>
      </c>
      <c r="CX86" s="414" t="s">
        <v>3320</v>
      </c>
      <c r="CY86" s="414" t="s">
        <v>3320</v>
      </c>
      <c r="CZ86" s="414" t="s">
        <v>3320</v>
      </c>
      <c r="DA86" s="414" t="s">
        <v>3320</v>
      </c>
      <c r="DB86" s="414" t="s">
        <v>3320</v>
      </c>
      <c r="DC86" s="414" t="s">
        <v>3320</v>
      </c>
      <c r="DD86" s="414" t="s">
        <v>3320</v>
      </c>
      <c r="DE86" s="414" t="s">
        <v>3320</v>
      </c>
      <c r="DG86" s="414" t="s">
        <v>3320</v>
      </c>
      <c r="DH86" s="414" t="s">
        <v>3320</v>
      </c>
      <c r="DI86" s="414" t="s">
        <v>3320</v>
      </c>
      <c r="DJ86" s="414" t="s">
        <v>3320</v>
      </c>
      <c r="DK86" s="414" t="s">
        <v>3320</v>
      </c>
      <c r="DL86" s="414" t="s">
        <v>3320</v>
      </c>
      <c r="DM86" s="414" t="e">
        <f t="shared" si="53"/>
        <v>#VALUE!</v>
      </c>
      <c r="DN86" s="414" t="s">
        <v>3320</v>
      </c>
      <c r="DO86" s="414" t="s">
        <v>3320</v>
      </c>
      <c r="DP86" s="414" t="s">
        <v>3320</v>
      </c>
      <c r="DR86" s="414" t="s">
        <v>3320</v>
      </c>
      <c r="DS86" s="414" t="s">
        <v>3320</v>
      </c>
      <c r="DT86" s="414" t="s">
        <v>3320</v>
      </c>
      <c r="DU86" s="414" t="s">
        <v>3320</v>
      </c>
      <c r="DV86" s="414" t="s">
        <v>3320</v>
      </c>
      <c r="DW86" s="414" t="s">
        <v>3320</v>
      </c>
      <c r="DX86" s="414" t="s">
        <v>3320</v>
      </c>
      <c r="DY86" s="414" t="s">
        <v>3320</v>
      </c>
      <c r="DZ86" s="414" t="s">
        <v>3320</v>
      </c>
      <c r="EA86" s="414" t="s">
        <v>3320</v>
      </c>
      <c r="EB86" s="414" t="s">
        <v>3320</v>
      </c>
      <c r="EC86" s="414" t="s">
        <v>3320</v>
      </c>
      <c r="ED86" s="414" t="s">
        <v>3320</v>
      </c>
      <c r="EE86" s="414" t="s">
        <v>3320</v>
      </c>
      <c r="EF86" s="414" t="s">
        <v>3320</v>
      </c>
      <c r="EG86" s="414" t="s">
        <v>3320</v>
      </c>
      <c r="EH86" s="414" t="s">
        <v>3320</v>
      </c>
      <c r="EI86" s="414" t="s">
        <v>3320</v>
      </c>
      <c r="EJ86" s="414" t="s">
        <v>3320</v>
      </c>
      <c r="EK86" s="414" t="s">
        <v>3320</v>
      </c>
      <c r="EL86" s="414" t="s">
        <v>3320</v>
      </c>
      <c r="EM86" s="414" t="s">
        <v>3320</v>
      </c>
      <c r="EN86" s="414" t="s">
        <v>3320</v>
      </c>
      <c r="EO86" s="414" t="s">
        <v>3320</v>
      </c>
      <c r="EP86" s="414" t="s">
        <v>3320</v>
      </c>
      <c r="EQ86" s="414" t="s">
        <v>3320</v>
      </c>
      <c r="ER86" s="414" t="s">
        <v>3320</v>
      </c>
      <c r="ES86" s="414" t="s">
        <v>3320</v>
      </c>
      <c r="ET86" s="414" t="s">
        <v>3320</v>
      </c>
      <c r="EU86" s="414" t="s">
        <v>3320</v>
      </c>
      <c r="EV86" s="414" t="s">
        <v>3320</v>
      </c>
      <c r="EW86" s="414" t="s">
        <v>3320</v>
      </c>
      <c r="EX86" s="414" t="s">
        <v>3320</v>
      </c>
      <c r="EY86" s="414" t="s">
        <v>3320</v>
      </c>
      <c r="EZ86" s="414" t="s">
        <v>3320</v>
      </c>
      <c r="FA86" s="414" t="s">
        <v>3320</v>
      </c>
      <c r="FB86" s="414" t="s">
        <v>3320</v>
      </c>
      <c r="FC86" s="414" t="s">
        <v>3320</v>
      </c>
      <c r="FD86" s="414" t="s">
        <v>3320</v>
      </c>
      <c r="FE86" s="414" t="s">
        <v>3320</v>
      </c>
      <c r="FF86" s="414" t="s">
        <v>3320</v>
      </c>
      <c r="FG86" s="414" t="s">
        <v>3320</v>
      </c>
      <c r="FH86" s="414" t="s">
        <v>3320</v>
      </c>
      <c r="FI86" s="414" t="s">
        <v>3320</v>
      </c>
      <c r="FJ86" s="414" t="s">
        <v>3320</v>
      </c>
      <c r="FK86" s="414" t="s">
        <v>3320</v>
      </c>
      <c r="FL86" s="414" t="s">
        <v>3320</v>
      </c>
      <c r="FM86" s="414" t="s">
        <v>3320</v>
      </c>
      <c r="FN86" s="414" t="s">
        <v>3320</v>
      </c>
      <c r="FO86" s="421">
        <v>44570100</v>
      </c>
      <c r="FP86" s="421">
        <f t="shared" si="31"/>
        <v>44.570099999999996</v>
      </c>
      <c r="FQ86" s="414" t="s">
        <v>733</v>
      </c>
      <c r="FR86" s="414" t="s">
        <v>733</v>
      </c>
      <c r="FS86" s="414" t="s">
        <v>733</v>
      </c>
      <c r="FT86" s="414" t="s">
        <v>733</v>
      </c>
      <c r="FU86" s="414" t="s">
        <v>2888</v>
      </c>
      <c r="FV86" s="414" t="s">
        <v>7545</v>
      </c>
      <c r="FW86" s="414" t="s">
        <v>7546</v>
      </c>
      <c r="FX86" s="422" t="s">
        <v>7529</v>
      </c>
      <c r="FY86" s="423">
        <v>115</v>
      </c>
      <c r="FZ86" s="414" t="s">
        <v>7547</v>
      </c>
      <c r="GA86" s="421">
        <v>44570100</v>
      </c>
      <c r="GB86" s="421">
        <v>4700000</v>
      </c>
      <c r="GC86" s="421">
        <v>1516.67</v>
      </c>
      <c r="GD86" s="421">
        <v>20791.669999999998</v>
      </c>
      <c r="GE86" s="414" t="s">
        <v>7548</v>
      </c>
      <c r="GF86" s="414" t="s">
        <v>1214</v>
      </c>
      <c r="GG86" s="414" t="s">
        <v>1214</v>
      </c>
      <c r="GH86" s="414" t="s">
        <v>5675</v>
      </c>
      <c r="GI86" s="414" t="s">
        <v>1214</v>
      </c>
      <c r="GJ86" s="414" t="s">
        <v>1214</v>
      </c>
      <c r="GK86" s="414" t="s">
        <v>1214</v>
      </c>
      <c r="GL86" s="414" t="s">
        <v>733</v>
      </c>
      <c r="GM86" s="414" t="s">
        <v>1214</v>
      </c>
      <c r="GN86" s="424" t="s">
        <v>5676</v>
      </c>
      <c r="GO86" s="414" t="s">
        <v>3320</v>
      </c>
      <c r="GP86" s="414" t="s">
        <v>733</v>
      </c>
      <c r="GQ86" s="414" t="s">
        <v>5721</v>
      </c>
      <c r="GR86" s="414" t="s">
        <v>733</v>
      </c>
      <c r="GS86" s="414" t="s">
        <v>5678</v>
      </c>
      <c r="GT86" s="414" t="s">
        <v>3320</v>
      </c>
      <c r="GU86" s="414" t="s">
        <v>3320</v>
      </c>
      <c r="GV86" s="414">
        <v>0.6</v>
      </c>
      <c r="GW86" s="414" t="s">
        <v>1214</v>
      </c>
      <c r="GX86" s="414" t="s">
        <v>1214</v>
      </c>
      <c r="GY86" s="414" t="s">
        <v>3320</v>
      </c>
      <c r="GZ86" s="414" t="s">
        <v>733</v>
      </c>
      <c r="HA86" s="414">
        <v>80</v>
      </c>
      <c r="HB86" s="414" t="s">
        <v>7549</v>
      </c>
      <c r="HC86" s="414" t="s">
        <v>7550</v>
      </c>
      <c r="HD86" s="414" t="s">
        <v>5683</v>
      </c>
      <c r="HE86" s="414" t="s">
        <v>5683</v>
      </c>
      <c r="HF86" s="414" t="s">
        <v>5683</v>
      </c>
      <c r="HG86" s="414" t="s">
        <v>733</v>
      </c>
      <c r="HH86" s="414" t="s">
        <v>1214</v>
      </c>
      <c r="HI86" s="414" t="s">
        <v>12852</v>
      </c>
      <c r="HJ86" s="414" t="s">
        <v>12853</v>
      </c>
      <c r="HK86" s="414" t="s">
        <v>5685</v>
      </c>
      <c r="HL86" s="414" t="s">
        <v>3320</v>
      </c>
      <c r="HM86" s="414" t="s">
        <v>3320</v>
      </c>
      <c r="HN86" s="414" t="s">
        <v>3320</v>
      </c>
      <c r="HO86" s="414" t="s">
        <v>3320</v>
      </c>
      <c r="HP86" s="414" t="s">
        <v>3320</v>
      </c>
      <c r="HQ86" s="414" t="s">
        <v>3320</v>
      </c>
      <c r="HR86" s="414" t="s">
        <v>3320</v>
      </c>
      <c r="HS86" s="414" t="s">
        <v>3320</v>
      </c>
      <c r="HT86" s="414" t="s">
        <v>3320</v>
      </c>
      <c r="HU86" s="414" t="s">
        <v>3320</v>
      </c>
      <c r="HV86" s="414" t="s">
        <v>3320</v>
      </c>
      <c r="HW86" s="414" t="s">
        <v>3320</v>
      </c>
      <c r="HX86" s="414" t="s">
        <v>3320</v>
      </c>
      <c r="HY86" s="414" t="s">
        <v>3320</v>
      </c>
      <c r="HZ86" s="414" t="s">
        <v>3320</v>
      </c>
      <c r="IA86" s="414" t="s">
        <v>3320</v>
      </c>
      <c r="IB86" s="414" t="s">
        <v>3320</v>
      </c>
      <c r="IC86" s="414" t="s">
        <v>3320</v>
      </c>
      <c r="ID86" s="414" t="s">
        <v>3320</v>
      </c>
      <c r="IE86" s="414" t="s">
        <v>3320</v>
      </c>
      <c r="IF86" s="414" t="s">
        <v>3320</v>
      </c>
      <c r="IG86" s="414" t="s">
        <v>3320</v>
      </c>
      <c r="IH86" s="414" t="s">
        <v>3320</v>
      </c>
      <c r="II86" s="414" t="s">
        <v>3320</v>
      </c>
      <c r="IJ86" s="414" t="s">
        <v>3320</v>
      </c>
      <c r="IK86" s="414" t="s">
        <v>3320</v>
      </c>
      <c r="IL86" s="414" t="s">
        <v>3320</v>
      </c>
      <c r="IM86" s="414" t="s">
        <v>3320</v>
      </c>
      <c r="IN86" s="414" t="s">
        <v>3320</v>
      </c>
      <c r="IO86" s="414" t="s">
        <v>3320</v>
      </c>
      <c r="IP86" s="414" t="s">
        <v>3320</v>
      </c>
      <c r="IQ86" s="414" t="s">
        <v>3320</v>
      </c>
      <c r="IR86" s="414" t="s">
        <v>3320</v>
      </c>
      <c r="IS86" s="414" t="s">
        <v>3320</v>
      </c>
      <c r="IT86" s="414" t="s">
        <v>3320</v>
      </c>
      <c r="IU86" s="414" t="s">
        <v>3320</v>
      </c>
      <c r="IV86" s="414" t="s">
        <v>3320</v>
      </c>
      <c r="IW86" s="414" t="s">
        <v>3320</v>
      </c>
      <c r="IY86" s="415"/>
      <c r="IZ86" s="415"/>
      <c r="JB86" s="414" t="str">
        <f>IFERROR(VLOOKUP($E86,'[12]Resumen costos RNT id'!$D:$J,3,0),"")</f>
        <v/>
      </c>
      <c r="JC86" s="421" t="str">
        <f>IFERROR(VLOOKUP($E86,'[12]Resumen costos RNT id'!$D:$J,4,0),"")</f>
        <v/>
      </c>
      <c r="JD86" s="421" t="str">
        <f>IFERROR(VLOOKUP($E86,'[12]Resumen costos RNT id'!$D:$J,5,0),"")</f>
        <v/>
      </c>
      <c r="JE86" s="421" t="str">
        <f>IFERROR(VLOOKUP($E86,'[12]Resumen costos RNT id'!$D:$J,6,0),"")</f>
        <v/>
      </c>
      <c r="JF86" s="416" t="str">
        <f>IFERROR(VLOOKUP($E86,'[12]Resumen costos RNT id'!$D:$J,7,0),"")</f>
        <v/>
      </c>
      <c r="JG86" s="428" t="str">
        <f t="shared" si="38"/>
        <v/>
      </c>
      <c r="JH86" s="428" t="str">
        <f t="shared" si="39"/>
        <v/>
      </c>
      <c r="JI86" s="428" t="str">
        <f t="shared" si="39"/>
        <v/>
      </c>
      <c r="JJ86" s="428">
        <f t="shared" si="40"/>
        <v>0</v>
      </c>
      <c r="JK86" s="428">
        <f t="shared" si="41"/>
        <v>0</v>
      </c>
      <c r="JL86" s="414" t="s">
        <v>202</v>
      </c>
      <c r="JO86" s="414" t="s">
        <v>202</v>
      </c>
      <c r="JP86" s="414">
        <v>5</v>
      </c>
      <c r="JQ86" s="414">
        <f t="shared" si="55"/>
        <v>0</v>
      </c>
      <c r="JR86" s="429" t="str">
        <f>IFERROR(VLOOKUP($E86,'[13]Actualización de costos CENACE'!$A:$G,2,0),"")</f>
        <v/>
      </c>
      <c r="JS86" s="429" t="str">
        <f>IFERROR(VLOOKUP($E86,'[13]Actualización de costos CENACE'!$A:$G,3,0),"")</f>
        <v/>
      </c>
      <c r="JT86" s="429" t="str">
        <f>IFERROR(VLOOKUP($E86,'[13]Actualización de costos CENACE'!$A:$G,4,0),"")</f>
        <v/>
      </c>
      <c r="JU86" s="429" t="str">
        <f>IFERROR(VLOOKUP($E86,'[13]Actualización de costos CENACE'!$A:$G,5,0),"")</f>
        <v/>
      </c>
      <c r="JV86" s="429" t="str">
        <f>IFERROR(VLOOKUP($E86,'[13]Actualización de costos CENACE'!$A:$G,6,0),"")</f>
        <v/>
      </c>
      <c r="JW86" s="430" t="str">
        <f>IFERROR(VLOOKUP($E86,'[13]Din Costos CFE'!$J$7:$AG$150,JW$1,0),"")</f>
        <v/>
      </c>
      <c r="JX86" s="430" t="str">
        <f>IFERROR(VLOOKUP($E86,'[13]Din Costos CFE'!$J$7:$AG$150,JX$1,0),"")</f>
        <v/>
      </c>
      <c r="JY86" s="430" t="str">
        <f>IFERROR(VLOOKUP($E86,'[13]Din Costos CFE'!$J$7:$AG$150,JY$1,0),"")</f>
        <v/>
      </c>
      <c r="JZ86" s="430" t="str">
        <f>IFERROR(VLOOKUP($E86,'[13]Din Costos CFE'!$J$7:$AG$150,JZ$1,0),"")</f>
        <v/>
      </c>
      <c r="KA86" s="430" t="str">
        <f>IFERROR(VLOOKUP($E86,'[13]Din Costos CFE'!$J$7:$AG$150,KA$1,0),"")</f>
        <v/>
      </c>
      <c r="KB86" s="430" t="str">
        <f>IFERROR(VLOOKUP($E86,'[13]Din Costos CFE'!$J$7:$AG$150,KB$1,0),"")</f>
        <v/>
      </c>
      <c r="KC86" s="430" t="str">
        <f>IFERROR(VLOOKUP($E86,'[13]Din Costos CFE'!$J$7:$AG$150,KC$1,0),"")</f>
        <v/>
      </c>
      <c r="KD86" s="430" t="str">
        <f>IFERROR(VLOOKUP($E86,'[13]Din Costos CFE'!$J$7:$AG$150,KD$1,0),"")</f>
        <v/>
      </c>
      <c r="KE86" s="430" t="str">
        <f>IFERROR(VLOOKUP($E86,'[13]Din Costos CFE'!$J$7:$AG$150,KE$1,0),"")</f>
        <v/>
      </c>
      <c r="KF86" s="430" t="str">
        <f>IFERROR(VLOOKUP($E86,'[13]Din Costos CFE'!$J$7:$AG$150,KF$1,0),"")</f>
        <v/>
      </c>
      <c r="KG86" s="430" t="str">
        <f>IFERROR(VLOOKUP($E86,'[13]Din Costos CFE'!$J$7:$AG$150,KG$1,0),"")</f>
        <v/>
      </c>
      <c r="KH86" s="430" t="str">
        <f>IFERROR(VLOOKUP($E86,'[13]Din Costos CFE'!$J$7:$AG$150,KH$1,0),"")</f>
        <v/>
      </c>
      <c r="KI86" s="430" t="str">
        <f>IFERROR(VLOOKUP($E86,'[13]Din Costos CFE'!$J$7:$AG$150,KI$1,0),"")</f>
        <v/>
      </c>
      <c r="KJ86" s="430" t="str">
        <f>IFERROR(VLOOKUP($E86,'[13]Din Costos CFE'!$J$7:$AG$150,KJ$1,0),"")</f>
        <v/>
      </c>
      <c r="KK86" s="430" t="str">
        <f>IFERROR(VLOOKUP($E86,'[13]Din Costos CFE'!$J$7:$AG$150,KK$1,0),"")</f>
        <v/>
      </c>
      <c r="KL86" s="430" t="str">
        <f>IFERROR(VLOOKUP($E86,'[13]Din Costos CFE'!$J$7:$AG$150,KL$1,0),"")</f>
        <v/>
      </c>
      <c r="KM86" s="430" t="str">
        <f>IFERROR(VLOOKUP($E86,'[13]Din Costos CFE'!$J$7:$AG$150,KM$1,0),"")</f>
        <v/>
      </c>
      <c r="KN86" s="430" t="str">
        <f>IFERROR(VLOOKUP($E86,'[13]Din Costos CFE'!$J$7:$AG$150,KN$1,0),"")</f>
        <v/>
      </c>
      <c r="KO86" s="431">
        <f t="shared" si="42"/>
        <v>0</v>
      </c>
      <c r="KP86" s="431">
        <f t="shared" si="43"/>
        <v>0</v>
      </c>
      <c r="KQ86" s="431">
        <f t="shared" si="44"/>
        <v>0</v>
      </c>
      <c r="KR86" s="432" t="str">
        <f>IFERROR(VLOOKUP($E86,'[13]Din Costos CFE'!$A$6:$G$150,4,0),"")</f>
        <v/>
      </c>
      <c r="KS86" s="432" t="str">
        <f>IFERROR(VLOOKUP($E86,'[13]Din Costos CFE'!$A$6:$G$150,5,0),"")</f>
        <v/>
      </c>
      <c r="KT86" s="432" t="str">
        <f>IFERROR(VLOOKUP($E86,'[13]Din Costos CFE'!$A$6:$G$150,6,0),"")</f>
        <v/>
      </c>
      <c r="KU86" s="433" t="str">
        <f t="shared" si="45"/>
        <v/>
      </c>
      <c r="KV86" s="434" t="str">
        <f t="shared" si="46"/>
        <v/>
      </c>
      <c r="KW86" s="435" t="str">
        <f t="shared" si="47"/>
        <v/>
      </c>
      <c r="KX86" s="435"/>
      <c r="KY86" s="436" t="str">
        <f>IFERROR(VLOOKUP($E86,'[13]Detalle Costos CENACE'!$E:$IT,248,0),"")</f>
        <v/>
      </c>
      <c r="KZ86" s="414">
        <f t="shared" si="48"/>
        <v>33.26</v>
      </c>
      <c r="LA86" s="434" t="str">
        <f t="shared" si="49"/>
        <v/>
      </c>
      <c r="LB86" s="434" t="str">
        <f t="shared" si="50"/>
        <v/>
      </c>
      <c r="LC86" s="414">
        <f t="shared" si="51"/>
        <v>1</v>
      </c>
      <c r="LD86" s="429" t="str">
        <f>IFERROR(VLOOKUP($E86,'[13]Actualización de costos CENACE'!$A:$G,7,0),"")</f>
        <v/>
      </c>
    </row>
    <row r="87" spans="1:319" s="414" customFormat="1" ht="15" customHeight="1">
      <c r="A87" s="413" t="s">
        <v>5638</v>
      </c>
      <c r="B87" s="414">
        <v>1137</v>
      </c>
      <c r="C87" s="414" t="s">
        <v>7551</v>
      </c>
      <c r="D87" s="414" t="s">
        <v>7552</v>
      </c>
      <c r="E87" s="414">
        <v>1137</v>
      </c>
      <c r="F87" s="414">
        <v>8</v>
      </c>
      <c r="G87" s="414" t="s">
        <v>821</v>
      </c>
      <c r="H87" s="414" t="s">
        <v>7553</v>
      </c>
      <c r="I87" s="415">
        <v>1</v>
      </c>
      <c r="J87" s="415"/>
      <c r="K87" s="415" t="str">
        <f t="shared" si="54"/>
        <v>Sí</v>
      </c>
      <c r="L87" s="415"/>
      <c r="M87" s="415">
        <f t="shared" si="29"/>
        <v>1</v>
      </c>
      <c r="N87" s="415"/>
      <c r="O87" s="415"/>
      <c r="P87" s="415"/>
      <c r="Q87" s="415">
        <v>0</v>
      </c>
      <c r="R87" s="415" t="str">
        <f t="shared" si="33"/>
        <v>Sí</v>
      </c>
      <c r="S87" s="415">
        <v>1</v>
      </c>
      <c r="T87" s="415"/>
      <c r="U87" s="415"/>
      <c r="V87" s="414" t="s">
        <v>7554</v>
      </c>
      <c r="W87" s="414" t="s">
        <v>5916</v>
      </c>
      <c r="X87" s="414">
        <f t="shared" si="32"/>
        <v>1.5</v>
      </c>
      <c r="Y87" s="414">
        <f t="shared" si="34"/>
        <v>210</v>
      </c>
      <c r="Z87" s="416" t="str">
        <f t="shared" si="35"/>
        <v/>
      </c>
      <c r="AA87" s="416">
        <f t="shared" si="36"/>
        <v>0</v>
      </c>
      <c r="AB87" s="417">
        <f t="shared" si="37"/>
        <v>0</v>
      </c>
      <c r="AC87" s="414" t="s">
        <v>5917</v>
      </c>
      <c r="AD87" s="414" t="s">
        <v>5917</v>
      </c>
      <c r="AE87" s="414" t="e">
        <f>+VLOOKUP($D87,'[12]Ramón Países '!$A:$E,4,0)</f>
        <v>#N/A</v>
      </c>
      <c r="AF87" s="414" t="s">
        <v>5646</v>
      </c>
      <c r="AG87" s="414" t="e">
        <f>+VLOOKUP($D87,'[12]Ramón Países '!$A:$E,5,0)</f>
        <v>#N/A</v>
      </c>
      <c r="AH87" s="413" t="s">
        <v>5918</v>
      </c>
      <c r="AI87" s="414" t="s">
        <v>5919</v>
      </c>
      <c r="AJ87" s="414" t="s">
        <v>5920</v>
      </c>
      <c r="AK87" s="414" t="s">
        <v>5698</v>
      </c>
      <c r="AL87" s="414" t="s">
        <v>5921</v>
      </c>
      <c r="AM87" s="414" t="s">
        <v>5922</v>
      </c>
      <c r="AN87" s="414" t="s">
        <v>3320</v>
      </c>
      <c r="AO87" s="414" t="s">
        <v>7555</v>
      </c>
      <c r="AP87" s="414" t="s">
        <v>5698</v>
      </c>
      <c r="AQ87" s="414" t="s">
        <v>7556</v>
      </c>
      <c r="AR87" s="414" t="s">
        <v>5925</v>
      </c>
      <c r="AS87" s="414" t="s">
        <v>7557</v>
      </c>
      <c r="AT87" s="414" t="s">
        <v>733</v>
      </c>
      <c r="AU87" s="414" t="s">
        <v>733</v>
      </c>
      <c r="AV87" s="414" t="s">
        <v>733</v>
      </c>
      <c r="AW87" s="414" t="s">
        <v>3320</v>
      </c>
      <c r="AX87" s="414" t="s">
        <v>5927</v>
      </c>
      <c r="AY87" s="414" t="s">
        <v>733</v>
      </c>
      <c r="AZ87" s="414" t="s">
        <v>5928</v>
      </c>
      <c r="BA87" s="414" t="s">
        <v>5929</v>
      </c>
      <c r="BB87" s="414" t="s">
        <v>5930</v>
      </c>
      <c r="BC87" s="414" t="s">
        <v>7558</v>
      </c>
      <c r="BD87" s="414" t="s">
        <v>7559</v>
      </c>
      <c r="BE87" s="414" t="s">
        <v>5933</v>
      </c>
      <c r="BF87" s="415" t="s">
        <v>1214</v>
      </c>
      <c r="BG87" s="414" t="s">
        <v>3320</v>
      </c>
      <c r="BI87" s="414" t="s">
        <v>2043</v>
      </c>
      <c r="BJ87" s="414" t="s">
        <v>2043</v>
      </c>
      <c r="BK87" s="414" t="s">
        <v>5934</v>
      </c>
      <c r="BL87" s="414" t="s">
        <v>5935</v>
      </c>
      <c r="BM87" s="415">
        <v>400</v>
      </c>
      <c r="BN87" s="414" t="s">
        <v>5936</v>
      </c>
      <c r="BO87" s="418" t="s">
        <v>12854</v>
      </c>
      <c r="BP87" s="415">
        <v>24</v>
      </c>
      <c r="BQ87" s="414">
        <v>2029</v>
      </c>
      <c r="BR87" s="414">
        <v>140</v>
      </c>
      <c r="BS87" s="415">
        <v>140</v>
      </c>
      <c r="BT87" s="414" t="s">
        <v>5666</v>
      </c>
      <c r="BU87" s="414">
        <v>20</v>
      </c>
      <c r="BV87" s="415">
        <v>493.24</v>
      </c>
      <c r="BW87" s="419">
        <v>0.40218525766470975</v>
      </c>
      <c r="BX87" s="420" t="s">
        <v>910</v>
      </c>
      <c r="BY87" s="414" t="s">
        <v>733</v>
      </c>
      <c r="BZ87" s="414" t="s">
        <v>910</v>
      </c>
      <c r="CA87" s="414" t="s">
        <v>3320</v>
      </c>
      <c r="CB87" s="414" t="s">
        <v>3320</v>
      </c>
      <c r="CC87" s="414" t="s">
        <v>3320</v>
      </c>
      <c r="CD87" s="414" t="s">
        <v>3320</v>
      </c>
      <c r="CE87" s="414" t="s">
        <v>3320</v>
      </c>
      <c r="CF87" s="414" t="s">
        <v>3320</v>
      </c>
      <c r="CG87" s="414" t="s">
        <v>3320</v>
      </c>
      <c r="CH87" s="414" t="s">
        <v>3320</v>
      </c>
      <c r="CI87" s="414" t="s">
        <v>3320</v>
      </c>
      <c r="CJ87" s="414" t="s">
        <v>3320</v>
      </c>
      <c r="CL87" s="414" t="s">
        <v>3320</v>
      </c>
      <c r="CM87" s="414" t="s">
        <v>3320</v>
      </c>
      <c r="CN87" s="414" t="s">
        <v>3320</v>
      </c>
      <c r="CO87" s="414" t="s">
        <v>3320</v>
      </c>
      <c r="CP87" s="414" t="s">
        <v>3320</v>
      </c>
      <c r="CQ87" s="414" t="e">
        <f t="shared" si="52"/>
        <v>#VALUE!</v>
      </c>
      <c r="CR87" s="414" t="s">
        <v>3320</v>
      </c>
      <c r="CS87" s="414" t="s">
        <v>3320</v>
      </c>
      <c r="CT87" s="414" t="s">
        <v>3320</v>
      </c>
      <c r="CU87" s="414" t="s">
        <v>3320</v>
      </c>
      <c r="CV87" s="414">
        <v>7</v>
      </c>
      <c r="CW87" s="414">
        <v>12.5</v>
      </c>
      <c r="CX87" s="414" t="s">
        <v>733</v>
      </c>
      <c r="CY87" s="414" t="s">
        <v>5937</v>
      </c>
      <c r="CZ87" s="414">
        <v>40.22</v>
      </c>
      <c r="DA87" s="414" t="s">
        <v>1214</v>
      </c>
      <c r="DB87" s="414" t="s">
        <v>733</v>
      </c>
      <c r="DC87" s="414" t="s">
        <v>733</v>
      </c>
      <c r="DD87" s="414">
        <v>3523.15</v>
      </c>
      <c r="DE87" s="414">
        <v>2975.23</v>
      </c>
      <c r="DF87" s="414" t="s">
        <v>7560</v>
      </c>
      <c r="DG87" s="414">
        <v>365</v>
      </c>
      <c r="DH87" s="414">
        <v>82.2</v>
      </c>
      <c r="DI87" s="414">
        <v>98</v>
      </c>
      <c r="DJ87" s="414">
        <v>25</v>
      </c>
      <c r="DK87" s="414" t="s">
        <v>12625</v>
      </c>
      <c r="DL87" s="414">
        <v>1.31</v>
      </c>
      <c r="DM87" s="414">
        <f t="shared" si="53"/>
        <v>2026</v>
      </c>
      <c r="DN87" s="414">
        <v>59</v>
      </c>
      <c r="DO87" s="414" t="s">
        <v>7561</v>
      </c>
      <c r="DP87" s="414">
        <v>6252000</v>
      </c>
      <c r="DR87" s="414" t="s">
        <v>3320</v>
      </c>
      <c r="DS87" s="414" t="s">
        <v>3320</v>
      </c>
      <c r="DT87" s="414" t="s">
        <v>3320</v>
      </c>
      <c r="DU87" s="414" t="s">
        <v>3320</v>
      </c>
      <c r="DV87" s="414" t="s">
        <v>3320</v>
      </c>
      <c r="DW87" s="414" t="s">
        <v>3320</v>
      </c>
      <c r="DX87" s="414" t="s">
        <v>3320</v>
      </c>
      <c r="DY87" s="414" t="s">
        <v>3320</v>
      </c>
      <c r="DZ87" s="414" t="s">
        <v>3320</v>
      </c>
      <c r="EA87" s="414" t="s">
        <v>3320</v>
      </c>
      <c r="EB87" s="414" t="s">
        <v>3320</v>
      </c>
      <c r="EC87" s="414" t="s">
        <v>3320</v>
      </c>
      <c r="ED87" s="414" t="s">
        <v>3320</v>
      </c>
      <c r="EE87" s="414" t="s">
        <v>3320</v>
      </c>
      <c r="EF87" s="414" t="s">
        <v>3320</v>
      </c>
      <c r="EG87" s="414" t="s">
        <v>3320</v>
      </c>
      <c r="EH87" s="414" t="s">
        <v>3320</v>
      </c>
      <c r="EI87" s="414" t="s">
        <v>3320</v>
      </c>
      <c r="EJ87" s="414" t="s">
        <v>3320</v>
      </c>
      <c r="EK87" s="414" t="s">
        <v>3320</v>
      </c>
      <c r="EL87" s="414" t="s">
        <v>3320</v>
      </c>
      <c r="EM87" s="414" t="s">
        <v>3320</v>
      </c>
      <c r="EN87" s="414" t="s">
        <v>3320</v>
      </c>
      <c r="EO87" s="414" t="s">
        <v>3320</v>
      </c>
      <c r="EP87" s="414" t="s">
        <v>3320</v>
      </c>
      <c r="EQ87" s="414" t="s">
        <v>3320</v>
      </c>
      <c r="ER87" s="414" t="s">
        <v>3320</v>
      </c>
      <c r="ES87" s="414" t="s">
        <v>3320</v>
      </c>
      <c r="ET87" s="414" t="s">
        <v>3320</v>
      </c>
      <c r="EU87" s="414" t="s">
        <v>3320</v>
      </c>
      <c r="EV87" s="414" t="s">
        <v>3320</v>
      </c>
      <c r="EW87" s="414" t="s">
        <v>3320</v>
      </c>
      <c r="EX87" s="414" t="s">
        <v>3320</v>
      </c>
      <c r="EY87" s="414" t="s">
        <v>3320</v>
      </c>
      <c r="EZ87" s="414" t="s">
        <v>3320</v>
      </c>
      <c r="FA87" s="414" t="s">
        <v>3320</v>
      </c>
      <c r="FB87" s="414" t="s">
        <v>3320</v>
      </c>
      <c r="FC87" s="414" t="s">
        <v>3320</v>
      </c>
      <c r="FD87" s="414" t="s">
        <v>3320</v>
      </c>
      <c r="FE87" s="414" t="s">
        <v>3320</v>
      </c>
      <c r="FF87" s="414" t="s">
        <v>3320</v>
      </c>
      <c r="FG87" s="414" t="s">
        <v>3320</v>
      </c>
      <c r="FH87" s="414" t="s">
        <v>3320</v>
      </c>
      <c r="FI87" s="414" t="s">
        <v>3320</v>
      </c>
      <c r="FJ87" s="414" t="s">
        <v>3320</v>
      </c>
      <c r="FK87" s="414" t="s">
        <v>3320</v>
      </c>
      <c r="FL87" s="414" t="s">
        <v>3320</v>
      </c>
      <c r="FM87" s="414" t="s">
        <v>3320</v>
      </c>
      <c r="FN87" s="414" t="s">
        <v>3320</v>
      </c>
      <c r="FO87" s="421">
        <v>223606834</v>
      </c>
      <c r="FP87" s="421">
        <f t="shared" si="31"/>
        <v>223.60683399999999</v>
      </c>
      <c r="FQ87" s="414" t="s">
        <v>1214</v>
      </c>
      <c r="FR87" s="414" t="s">
        <v>733</v>
      </c>
      <c r="FS87" s="414" t="s">
        <v>733</v>
      </c>
      <c r="FT87" s="414" t="s">
        <v>733</v>
      </c>
      <c r="FU87" s="414" t="s">
        <v>791</v>
      </c>
      <c r="FV87" s="414" t="s">
        <v>7562</v>
      </c>
      <c r="FW87" s="414" t="s">
        <v>7563</v>
      </c>
      <c r="FX87" s="422" t="s">
        <v>5942</v>
      </c>
      <c r="FY87" s="423">
        <v>400</v>
      </c>
      <c r="FZ87" s="414" t="s">
        <v>7564</v>
      </c>
      <c r="GA87" s="421">
        <v>206305222.94999999</v>
      </c>
      <c r="GB87" s="421">
        <v>17301611.18</v>
      </c>
      <c r="GC87" s="421">
        <v>1592.83</v>
      </c>
      <c r="GD87" s="421">
        <v>977.41</v>
      </c>
      <c r="GE87" s="414" t="s">
        <v>5944</v>
      </c>
      <c r="GF87" s="414" t="s">
        <v>733</v>
      </c>
      <c r="GG87" s="414" t="s">
        <v>733</v>
      </c>
      <c r="GH87" s="414" t="s">
        <v>5945</v>
      </c>
      <c r="GI87" s="414" t="s">
        <v>733</v>
      </c>
      <c r="GJ87" s="414" t="s">
        <v>1214</v>
      </c>
      <c r="GK87" s="414" t="s">
        <v>733</v>
      </c>
      <c r="GL87" s="414" t="s">
        <v>733</v>
      </c>
      <c r="GM87" s="414" t="s">
        <v>1214</v>
      </c>
      <c r="GN87" s="424" t="s">
        <v>5676</v>
      </c>
      <c r="GO87" s="414" t="s">
        <v>3320</v>
      </c>
      <c r="GP87" s="414" t="s">
        <v>733</v>
      </c>
      <c r="GQ87" s="414" t="s">
        <v>5721</v>
      </c>
      <c r="GR87" s="414" t="s">
        <v>733</v>
      </c>
      <c r="GS87" s="414" t="s">
        <v>5946</v>
      </c>
      <c r="GT87" s="414" t="s">
        <v>7565</v>
      </c>
      <c r="GU87" s="414" t="s">
        <v>3320</v>
      </c>
      <c r="GV87" s="414">
        <v>0.1</v>
      </c>
      <c r="GW87" s="414" t="s">
        <v>733</v>
      </c>
      <c r="GX87" s="414" t="s">
        <v>5948</v>
      </c>
      <c r="GY87" s="414" t="s">
        <v>5949</v>
      </c>
      <c r="GZ87" s="414" t="s">
        <v>733</v>
      </c>
      <c r="HA87" s="414" t="s">
        <v>3320</v>
      </c>
      <c r="HB87" s="414" t="s">
        <v>7566</v>
      </c>
      <c r="HC87" s="414" t="s">
        <v>7567</v>
      </c>
      <c r="HD87" s="414" t="s">
        <v>5952</v>
      </c>
      <c r="HE87" s="414" t="s">
        <v>5684</v>
      </c>
      <c r="HF87" s="414" t="s">
        <v>5684</v>
      </c>
      <c r="HG87" s="414" t="s">
        <v>733</v>
      </c>
      <c r="HH87" s="414" t="s">
        <v>1214</v>
      </c>
      <c r="HI87" s="414" t="s">
        <v>12855</v>
      </c>
      <c r="HJ87" s="414" t="s">
        <v>12856</v>
      </c>
      <c r="HK87" s="414" t="s">
        <v>5685</v>
      </c>
      <c r="HL87" s="414" t="s">
        <v>3320</v>
      </c>
      <c r="HM87" s="414" t="s">
        <v>3320</v>
      </c>
      <c r="HN87" s="414" t="s">
        <v>3320</v>
      </c>
      <c r="HO87" s="414" t="s">
        <v>3320</v>
      </c>
      <c r="HP87" s="414" t="s">
        <v>3320</v>
      </c>
      <c r="HQ87" s="414" t="s">
        <v>3320</v>
      </c>
      <c r="HR87" s="414" t="s">
        <v>3320</v>
      </c>
      <c r="HS87" s="414" t="s">
        <v>3320</v>
      </c>
      <c r="HT87" s="414" t="s">
        <v>3320</v>
      </c>
      <c r="HU87" s="414" t="s">
        <v>3320</v>
      </c>
      <c r="HV87" s="414" t="s">
        <v>3320</v>
      </c>
      <c r="HW87" s="414" t="s">
        <v>3320</v>
      </c>
      <c r="HX87" s="414" t="s">
        <v>3320</v>
      </c>
      <c r="HY87" s="414" t="s">
        <v>3320</v>
      </c>
      <c r="HZ87" s="414" t="s">
        <v>3320</v>
      </c>
      <c r="IA87" s="414" t="s">
        <v>3320</v>
      </c>
      <c r="IB87" s="414" t="s">
        <v>3320</v>
      </c>
      <c r="IC87" s="414" t="s">
        <v>3320</v>
      </c>
      <c r="ID87" s="414" t="s">
        <v>3320</v>
      </c>
      <c r="IE87" s="414" t="s">
        <v>3320</v>
      </c>
      <c r="IF87" s="414" t="s">
        <v>3320</v>
      </c>
      <c r="IG87" s="414" t="s">
        <v>3320</v>
      </c>
      <c r="IH87" s="414" t="s">
        <v>3320</v>
      </c>
      <c r="II87" s="414" t="s">
        <v>3320</v>
      </c>
      <c r="IJ87" s="414" t="s">
        <v>3320</v>
      </c>
      <c r="IK87" s="414" t="s">
        <v>3320</v>
      </c>
      <c r="IL87" s="414" t="s">
        <v>3320</v>
      </c>
      <c r="IM87" s="414" t="s">
        <v>3320</v>
      </c>
      <c r="IN87" s="414" t="s">
        <v>3320</v>
      </c>
      <c r="IO87" s="414" t="s">
        <v>3320</v>
      </c>
      <c r="IP87" s="414" t="s">
        <v>3320</v>
      </c>
      <c r="IQ87" s="414" t="s">
        <v>3320</v>
      </c>
      <c r="IR87" s="414" t="s">
        <v>3320</v>
      </c>
      <c r="IS87" s="414" t="s">
        <v>3320</v>
      </c>
      <c r="IT87" s="414" t="s">
        <v>3320</v>
      </c>
      <c r="IU87" s="414" t="s">
        <v>3320</v>
      </c>
      <c r="IV87" s="414" t="s">
        <v>3320</v>
      </c>
      <c r="IW87" s="414" t="s">
        <v>3320</v>
      </c>
      <c r="IX87" s="414" t="s">
        <v>375</v>
      </c>
      <c r="IY87" s="415" t="s">
        <v>5774</v>
      </c>
      <c r="IZ87" s="415" t="s">
        <v>5774</v>
      </c>
      <c r="JA87" s="414" t="s">
        <v>5775</v>
      </c>
      <c r="JB87" s="414" t="str">
        <f>IFERROR(VLOOKUP($E87,'[12]Resumen costos RNT id'!$D:$J,3,0),"")</f>
        <v/>
      </c>
      <c r="JC87" s="421" t="str">
        <f>IFERROR(VLOOKUP($E87,'[12]Resumen costos RNT id'!$D:$J,4,0),"")</f>
        <v/>
      </c>
      <c r="JD87" s="421" t="str">
        <f>IFERROR(VLOOKUP($E87,'[12]Resumen costos RNT id'!$D:$J,5,0),"")</f>
        <v/>
      </c>
      <c r="JE87" s="421" t="str">
        <f>IFERROR(VLOOKUP($E87,'[12]Resumen costos RNT id'!$D:$J,6,0),"")</f>
        <v/>
      </c>
      <c r="JF87" s="416" t="str">
        <f>IFERROR(VLOOKUP($E87,'[12]Resumen costos RNT id'!$D:$J,7,0),"")</f>
        <v/>
      </c>
      <c r="JG87" s="428" t="str">
        <f t="shared" si="38"/>
        <v/>
      </c>
      <c r="JH87" s="428" t="str">
        <f t="shared" si="39"/>
        <v/>
      </c>
      <c r="JI87" s="428" t="str">
        <f t="shared" si="39"/>
        <v/>
      </c>
      <c r="JJ87" s="428">
        <f t="shared" si="40"/>
        <v>0</v>
      </c>
      <c r="JK87" s="428">
        <f t="shared" si="41"/>
        <v>0</v>
      </c>
      <c r="JL87" s="414" t="s">
        <v>202</v>
      </c>
      <c r="JO87" s="414" t="s">
        <v>202</v>
      </c>
      <c r="JP87" s="414">
        <v>2</v>
      </c>
      <c r="JQ87" s="414">
        <f t="shared" si="55"/>
        <v>0</v>
      </c>
      <c r="JR87" s="429" t="str">
        <f>IFERROR(VLOOKUP($E87,'[13]Actualización de costos CENACE'!$A:$G,2,0),"")</f>
        <v/>
      </c>
      <c r="JS87" s="429" t="str">
        <f>IFERROR(VLOOKUP($E87,'[13]Actualización de costos CENACE'!$A:$G,3,0),"")</f>
        <v/>
      </c>
      <c r="JT87" s="429" t="str">
        <f>IFERROR(VLOOKUP($E87,'[13]Actualización de costos CENACE'!$A:$G,4,0),"")</f>
        <v/>
      </c>
      <c r="JU87" s="429" t="str">
        <f>IFERROR(VLOOKUP($E87,'[13]Actualización de costos CENACE'!$A:$G,5,0),"")</f>
        <v/>
      </c>
      <c r="JV87" s="429" t="str">
        <f>IFERROR(VLOOKUP($E87,'[13]Actualización de costos CENACE'!$A:$G,6,0),"")</f>
        <v/>
      </c>
      <c r="JW87" s="430" t="str">
        <f>IFERROR(VLOOKUP($E87,'[13]Din Costos CFE'!$J$7:$AG$150,JW$1,0),"")</f>
        <v/>
      </c>
      <c r="JX87" s="430" t="str">
        <f>IFERROR(VLOOKUP($E87,'[13]Din Costos CFE'!$J$7:$AG$150,JX$1,0),"")</f>
        <v/>
      </c>
      <c r="JY87" s="430" t="str">
        <f>IFERROR(VLOOKUP($E87,'[13]Din Costos CFE'!$J$7:$AG$150,JY$1,0),"")</f>
        <v/>
      </c>
      <c r="JZ87" s="430" t="str">
        <f>IFERROR(VLOOKUP($E87,'[13]Din Costos CFE'!$J$7:$AG$150,JZ$1,0),"")</f>
        <v/>
      </c>
      <c r="KA87" s="430" t="str">
        <f>IFERROR(VLOOKUP($E87,'[13]Din Costos CFE'!$J$7:$AG$150,KA$1,0),"")</f>
        <v/>
      </c>
      <c r="KB87" s="430" t="str">
        <f>IFERROR(VLOOKUP($E87,'[13]Din Costos CFE'!$J$7:$AG$150,KB$1,0),"")</f>
        <v/>
      </c>
      <c r="KC87" s="430" t="str">
        <f>IFERROR(VLOOKUP($E87,'[13]Din Costos CFE'!$J$7:$AG$150,KC$1,0),"")</f>
        <v/>
      </c>
      <c r="KD87" s="430" t="str">
        <f>IFERROR(VLOOKUP($E87,'[13]Din Costos CFE'!$J$7:$AG$150,KD$1,0),"")</f>
        <v/>
      </c>
      <c r="KE87" s="430" t="str">
        <f>IFERROR(VLOOKUP($E87,'[13]Din Costos CFE'!$J$7:$AG$150,KE$1,0),"")</f>
        <v/>
      </c>
      <c r="KF87" s="430" t="str">
        <f>IFERROR(VLOOKUP($E87,'[13]Din Costos CFE'!$J$7:$AG$150,KF$1,0),"")</f>
        <v/>
      </c>
      <c r="KG87" s="430" t="str">
        <f>IFERROR(VLOOKUP($E87,'[13]Din Costos CFE'!$J$7:$AG$150,KG$1,0),"")</f>
        <v/>
      </c>
      <c r="KH87" s="430" t="str">
        <f>IFERROR(VLOOKUP($E87,'[13]Din Costos CFE'!$J$7:$AG$150,KH$1,0),"")</f>
        <v/>
      </c>
      <c r="KI87" s="430" t="str">
        <f>IFERROR(VLOOKUP($E87,'[13]Din Costos CFE'!$J$7:$AG$150,KI$1,0),"")</f>
        <v/>
      </c>
      <c r="KJ87" s="430" t="str">
        <f>IFERROR(VLOOKUP($E87,'[13]Din Costos CFE'!$J$7:$AG$150,KJ$1,0),"")</f>
        <v/>
      </c>
      <c r="KK87" s="430" t="str">
        <f>IFERROR(VLOOKUP($E87,'[13]Din Costos CFE'!$J$7:$AG$150,KK$1,0),"")</f>
        <v/>
      </c>
      <c r="KL87" s="430" t="str">
        <f>IFERROR(VLOOKUP($E87,'[13]Din Costos CFE'!$J$7:$AG$150,KL$1,0),"")</f>
        <v/>
      </c>
      <c r="KM87" s="430" t="str">
        <f>IFERROR(VLOOKUP($E87,'[13]Din Costos CFE'!$J$7:$AG$150,KM$1,0),"")</f>
        <v/>
      </c>
      <c r="KN87" s="430" t="str">
        <f>IFERROR(VLOOKUP($E87,'[13]Din Costos CFE'!$J$7:$AG$150,KN$1,0),"")</f>
        <v/>
      </c>
      <c r="KO87" s="431">
        <f t="shared" si="42"/>
        <v>0</v>
      </c>
      <c r="KP87" s="431">
        <f t="shared" si="43"/>
        <v>0</v>
      </c>
      <c r="KQ87" s="431">
        <f t="shared" si="44"/>
        <v>0</v>
      </c>
      <c r="KR87" s="432" t="str">
        <f>IFERROR(VLOOKUP($E87,'[13]Din Costos CFE'!$A$6:$G$150,4,0),"")</f>
        <v/>
      </c>
      <c r="KS87" s="432" t="str">
        <f>IFERROR(VLOOKUP($E87,'[13]Din Costos CFE'!$A$6:$G$150,5,0),"")</f>
        <v/>
      </c>
      <c r="KT87" s="432" t="str">
        <f>IFERROR(VLOOKUP($E87,'[13]Din Costos CFE'!$A$6:$G$150,6,0),"")</f>
        <v/>
      </c>
      <c r="KU87" s="433" t="str">
        <f t="shared" si="45"/>
        <v/>
      </c>
      <c r="KV87" s="434" t="str">
        <f t="shared" si="46"/>
        <v/>
      </c>
      <c r="KW87" s="435" t="str">
        <f t="shared" si="47"/>
        <v/>
      </c>
      <c r="KX87" s="435"/>
      <c r="KY87" s="436" t="str">
        <f>IFERROR(VLOOKUP($E87,'[13]Detalle Costos CENACE'!$E:$IT,248,0),"")</f>
        <v/>
      </c>
      <c r="KZ87" s="414">
        <f t="shared" si="48"/>
        <v>210</v>
      </c>
      <c r="LA87" s="434" t="str">
        <f t="shared" si="49"/>
        <v/>
      </c>
      <c r="LB87" s="434" t="str">
        <f t="shared" si="50"/>
        <v/>
      </c>
      <c r="LC87" s="414">
        <f t="shared" si="51"/>
        <v>1</v>
      </c>
      <c r="LD87" s="429" t="str">
        <f>IFERROR(VLOOKUP($E87,'[13]Actualización de costos CENACE'!$A:$G,7,0),"")</f>
        <v/>
      </c>
    </row>
    <row r="88" spans="1:319" s="414" customFormat="1" ht="15" customHeight="1">
      <c r="A88" s="413" t="s">
        <v>5638</v>
      </c>
      <c r="B88" s="414">
        <v>1118</v>
      </c>
      <c r="C88" s="414" t="s">
        <v>7568</v>
      </c>
      <c r="D88" s="414" t="s">
        <v>7569</v>
      </c>
      <c r="E88" s="414">
        <v>1118</v>
      </c>
      <c r="G88" s="414" t="s">
        <v>1632</v>
      </c>
      <c r="H88" s="414" t="s">
        <v>7570</v>
      </c>
      <c r="I88" s="415">
        <v>1</v>
      </c>
      <c r="J88" s="415"/>
      <c r="K88" s="415" t="str">
        <f t="shared" si="54"/>
        <v>Sí</v>
      </c>
      <c r="L88" s="415"/>
      <c r="M88" s="415">
        <f t="shared" si="29"/>
        <v>1</v>
      </c>
      <c r="N88" s="415"/>
      <c r="O88" s="415"/>
      <c r="P88" s="415"/>
      <c r="Q88" s="415">
        <v>0</v>
      </c>
      <c r="R88" s="415" t="str">
        <f t="shared" si="33"/>
        <v>Sí</v>
      </c>
      <c r="S88" s="415"/>
      <c r="T88" s="415"/>
      <c r="U88" s="415">
        <v>1</v>
      </c>
      <c r="V88" s="414" t="s">
        <v>7571</v>
      </c>
      <c r="W88" s="414" t="s">
        <v>5643</v>
      </c>
      <c r="X88" s="414">
        <f t="shared" si="32"/>
        <v>1</v>
      </c>
      <c r="Y88" s="414">
        <f t="shared" si="34"/>
        <v>270</v>
      </c>
      <c r="Z88" s="416" t="str">
        <f t="shared" si="35"/>
        <v/>
      </c>
      <c r="AA88" s="416">
        <f t="shared" si="36"/>
        <v>0</v>
      </c>
      <c r="AB88" s="417">
        <f t="shared" si="37"/>
        <v>0</v>
      </c>
      <c r="AC88" s="414" t="s">
        <v>5917</v>
      </c>
      <c r="AD88" s="414" t="s">
        <v>5917</v>
      </c>
      <c r="AE88" s="414" t="e">
        <f>+VLOOKUP($D88,'[12]Ramón Países '!$A:$E,4,0)</f>
        <v>#N/A</v>
      </c>
      <c r="AF88" s="414" t="s">
        <v>5646</v>
      </c>
      <c r="AG88" s="414" t="e">
        <f>+VLOOKUP($D88,'[12]Ramón Países '!$A:$E,5,0)</f>
        <v>#N/A</v>
      </c>
      <c r="AH88" s="413" t="s">
        <v>5918</v>
      </c>
      <c r="AI88" s="414" t="s">
        <v>7572</v>
      </c>
      <c r="AJ88" s="414" t="s">
        <v>7573</v>
      </c>
      <c r="AK88" s="414" t="s">
        <v>5698</v>
      </c>
      <c r="AL88" s="414" t="s">
        <v>7574</v>
      </c>
      <c r="AM88" s="414" t="s">
        <v>7575</v>
      </c>
      <c r="AN88" s="414" t="s">
        <v>3320</v>
      </c>
      <c r="AO88" s="414" t="s">
        <v>7576</v>
      </c>
      <c r="AP88" s="414" t="s">
        <v>5698</v>
      </c>
      <c r="AQ88" s="414" t="s">
        <v>7577</v>
      </c>
      <c r="AR88" s="414" t="s">
        <v>7578</v>
      </c>
      <c r="AS88" s="414" t="s">
        <v>7579</v>
      </c>
      <c r="AT88" s="414" t="s">
        <v>733</v>
      </c>
      <c r="AU88" s="414" t="s">
        <v>733</v>
      </c>
      <c r="AV88" s="414" t="s">
        <v>733</v>
      </c>
      <c r="AW88" s="414" t="s">
        <v>3320</v>
      </c>
      <c r="AX88" s="414" t="s">
        <v>7580</v>
      </c>
      <c r="AY88" s="414" t="s">
        <v>733</v>
      </c>
      <c r="AZ88" s="414" t="s">
        <v>7581</v>
      </c>
      <c r="BA88" s="414" t="s">
        <v>7582</v>
      </c>
      <c r="BB88" s="414" t="s">
        <v>7583</v>
      </c>
      <c r="BC88" s="414" t="s">
        <v>7584</v>
      </c>
      <c r="BD88" s="414" t="s">
        <v>7585</v>
      </c>
      <c r="BE88" s="414" t="s">
        <v>7586</v>
      </c>
      <c r="BF88" s="415" t="s">
        <v>1214</v>
      </c>
      <c r="BG88" s="414" t="s">
        <v>3320</v>
      </c>
      <c r="BI88" s="414" t="s">
        <v>7206</v>
      </c>
      <c r="BJ88" s="414" t="s">
        <v>7206</v>
      </c>
      <c r="BK88" s="414" t="s">
        <v>3630</v>
      </c>
      <c r="BL88" s="414" t="s">
        <v>7587</v>
      </c>
      <c r="BM88" s="415">
        <v>230</v>
      </c>
      <c r="BN88" s="414" t="s">
        <v>5712</v>
      </c>
      <c r="BO88" s="418" t="s">
        <v>12857</v>
      </c>
      <c r="BP88" s="414">
        <v>24</v>
      </c>
      <c r="BQ88" s="414">
        <v>2029</v>
      </c>
      <c r="BR88" s="414">
        <v>270</v>
      </c>
      <c r="BS88" s="415">
        <v>270</v>
      </c>
      <c r="BT88" s="414" t="s">
        <v>5666</v>
      </c>
      <c r="BU88" s="414">
        <v>527128</v>
      </c>
      <c r="BV88" s="415">
        <v>778.39</v>
      </c>
      <c r="BW88" s="419">
        <v>0.32910113309656691</v>
      </c>
      <c r="BX88" s="420" t="s">
        <v>910</v>
      </c>
      <c r="BY88" s="414" t="s">
        <v>733</v>
      </c>
      <c r="BZ88" s="414" t="s">
        <v>910</v>
      </c>
      <c r="CA88" s="414">
        <v>0.33</v>
      </c>
      <c r="CB88" s="414" t="s">
        <v>1214</v>
      </c>
      <c r="CC88" s="414">
        <v>660</v>
      </c>
      <c r="CD88" s="414" t="s">
        <v>5800</v>
      </c>
      <c r="CE88" s="414" t="s">
        <v>5801</v>
      </c>
      <c r="CF88" s="414" t="s">
        <v>3320</v>
      </c>
      <c r="CG88" s="414" t="s">
        <v>733</v>
      </c>
      <c r="CH88" s="414" t="s">
        <v>733</v>
      </c>
      <c r="CI88" s="414">
        <v>2237.14</v>
      </c>
      <c r="CJ88" s="414">
        <v>2050.1</v>
      </c>
      <c r="CK88" s="414" t="s">
        <v>7208</v>
      </c>
      <c r="CL88" s="414">
        <v>365</v>
      </c>
      <c r="CM88" s="414">
        <v>82.2</v>
      </c>
      <c r="CN88" s="414">
        <v>97</v>
      </c>
      <c r="CO88" s="414">
        <v>25</v>
      </c>
      <c r="CP88" s="414" t="s">
        <v>12625</v>
      </c>
      <c r="CQ88" s="414">
        <f t="shared" si="52"/>
        <v>2026</v>
      </c>
      <c r="CR88" s="414">
        <v>1</v>
      </c>
      <c r="CS88" s="414">
        <v>58</v>
      </c>
      <c r="CT88" s="414" t="s">
        <v>7588</v>
      </c>
      <c r="CU88" s="414">
        <v>4840020</v>
      </c>
      <c r="CV88" s="414" t="s">
        <v>3320</v>
      </c>
      <c r="CW88" s="414" t="s">
        <v>3320</v>
      </c>
      <c r="CX88" s="414" t="s">
        <v>3320</v>
      </c>
      <c r="CY88" s="414" t="s">
        <v>3320</v>
      </c>
      <c r="CZ88" s="414" t="s">
        <v>3320</v>
      </c>
      <c r="DA88" s="414" t="s">
        <v>3320</v>
      </c>
      <c r="DB88" s="414" t="s">
        <v>3320</v>
      </c>
      <c r="DC88" s="414" t="s">
        <v>3320</v>
      </c>
      <c r="DD88" s="414" t="s">
        <v>3320</v>
      </c>
      <c r="DE88" s="414" t="s">
        <v>3320</v>
      </c>
      <c r="DG88" s="414" t="s">
        <v>3320</v>
      </c>
      <c r="DH88" s="414" t="s">
        <v>3320</v>
      </c>
      <c r="DI88" s="414" t="s">
        <v>3320</v>
      </c>
      <c r="DJ88" s="414" t="s">
        <v>3320</v>
      </c>
      <c r="DK88" s="414" t="s">
        <v>3320</v>
      </c>
      <c r="DL88" s="414" t="s">
        <v>3320</v>
      </c>
      <c r="DM88" s="414" t="e">
        <f t="shared" si="53"/>
        <v>#VALUE!</v>
      </c>
      <c r="DN88" s="414" t="s">
        <v>3320</v>
      </c>
      <c r="DO88" s="414" t="s">
        <v>3320</v>
      </c>
      <c r="DP88" s="414" t="s">
        <v>3320</v>
      </c>
      <c r="DR88" s="414" t="s">
        <v>3320</v>
      </c>
      <c r="DS88" s="414" t="s">
        <v>3320</v>
      </c>
      <c r="DT88" s="414" t="s">
        <v>3320</v>
      </c>
      <c r="DU88" s="414" t="s">
        <v>3320</v>
      </c>
      <c r="DV88" s="414" t="s">
        <v>3320</v>
      </c>
      <c r="DW88" s="414" t="s">
        <v>3320</v>
      </c>
      <c r="DX88" s="414" t="s">
        <v>3320</v>
      </c>
      <c r="DY88" s="414" t="s">
        <v>3320</v>
      </c>
      <c r="DZ88" s="414" t="s">
        <v>3320</v>
      </c>
      <c r="EA88" s="414" t="s">
        <v>3320</v>
      </c>
      <c r="EB88" s="414" t="s">
        <v>3320</v>
      </c>
      <c r="EC88" s="414" t="s">
        <v>3320</v>
      </c>
      <c r="ED88" s="414" t="s">
        <v>3320</v>
      </c>
      <c r="EE88" s="414" t="s">
        <v>3320</v>
      </c>
      <c r="EF88" s="414" t="s">
        <v>3320</v>
      </c>
      <c r="EG88" s="414" t="s">
        <v>3320</v>
      </c>
      <c r="EH88" s="414" t="s">
        <v>3320</v>
      </c>
      <c r="EI88" s="414" t="s">
        <v>3320</v>
      </c>
      <c r="EJ88" s="414" t="s">
        <v>3320</v>
      </c>
      <c r="EK88" s="414" t="s">
        <v>3320</v>
      </c>
      <c r="EL88" s="414" t="s">
        <v>3320</v>
      </c>
      <c r="EM88" s="414" t="s">
        <v>3320</v>
      </c>
      <c r="EN88" s="414" t="s">
        <v>3320</v>
      </c>
      <c r="EO88" s="414" t="s">
        <v>3320</v>
      </c>
      <c r="EP88" s="414" t="s">
        <v>3320</v>
      </c>
      <c r="EQ88" s="414" t="s">
        <v>3320</v>
      </c>
      <c r="ER88" s="414" t="s">
        <v>3320</v>
      </c>
      <c r="ES88" s="414" t="s">
        <v>3320</v>
      </c>
      <c r="ET88" s="414" t="s">
        <v>3320</v>
      </c>
      <c r="EU88" s="414" t="s">
        <v>3320</v>
      </c>
      <c r="EV88" s="414" t="s">
        <v>3320</v>
      </c>
      <c r="EW88" s="414" t="s">
        <v>3320</v>
      </c>
      <c r="EX88" s="414" t="s">
        <v>3320</v>
      </c>
      <c r="EY88" s="414" t="s">
        <v>3320</v>
      </c>
      <c r="EZ88" s="414" t="s">
        <v>3320</v>
      </c>
      <c r="FA88" s="414" t="s">
        <v>3320</v>
      </c>
      <c r="FB88" s="414" t="s">
        <v>3320</v>
      </c>
      <c r="FC88" s="414" t="s">
        <v>3320</v>
      </c>
      <c r="FD88" s="414" t="s">
        <v>3320</v>
      </c>
      <c r="FE88" s="414" t="s">
        <v>3320</v>
      </c>
      <c r="FF88" s="414" t="s">
        <v>3320</v>
      </c>
      <c r="FG88" s="414" t="s">
        <v>3320</v>
      </c>
      <c r="FH88" s="414" t="s">
        <v>3320</v>
      </c>
      <c r="FI88" s="414" t="s">
        <v>3320</v>
      </c>
      <c r="FJ88" s="414" t="s">
        <v>3320</v>
      </c>
      <c r="FK88" s="414" t="s">
        <v>3320</v>
      </c>
      <c r="FL88" s="414" t="s">
        <v>3320</v>
      </c>
      <c r="FM88" s="414" t="s">
        <v>3320</v>
      </c>
      <c r="FN88" s="414" t="s">
        <v>3320</v>
      </c>
      <c r="FO88" s="421">
        <v>227287462</v>
      </c>
      <c r="FP88" s="421">
        <f t="shared" si="31"/>
        <v>227.287462</v>
      </c>
      <c r="FQ88" s="414" t="s">
        <v>1214</v>
      </c>
      <c r="FR88" s="414" t="s">
        <v>733</v>
      </c>
      <c r="FS88" s="414" t="s">
        <v>733</v>
      </c>
      <c r="FT88" s="414" t="s">
        <v>733</v>
      </c>
      <c r="FU88" s="414" t="s">
        <v>1612</v>
      </c>
      <c r="FV88" s="414" t="s">
        <v>7589</v>
      </c>
      <c r="FW88" s="414" t="s">
        <v>7590</v>
      </c>
      <c r="FX88" s="422" t="s">
        <v>7587</v>
      </c>
      <c r="FY88" s="423">
        <v>230</v>
      </c>
      <c r="FZ88" s="414" t="s">
        <v>7591</v>
      </c>
      <c r="GA88" s="421">
        <v>197736500.13</v>
      </c>
      <c r="GB88" s="421">
        <v>29550961.870000001</v>
      </c>
      <c r="GC88" s="421">
        <v>1143.08</v>
      </c>
      <c r="GD88" s="421">
        <v>1168.83</v>
      </c>
      <c r="GE88" s="414" t="s">
        <v>7592</v>
      </c>
      <c r="GF88" s="414" t="s">
        <v>733</v>
      </c>
      <c r="GG88" s="414" t="s">
        <v>733</v>
      </c>
      <c r="GH88" s="414" t="s">
        <v>7593</v>
      </c>
      <c r="GI88" s="414" t="s">
        <v>1214</v>
      </c>
      <c r="GJ88" s="414" t="s">
        <v>1214</v>
      </c>
      <c r="GK88" s="414" t="s">
        <v>733</v>
      </c>
      <c r="GL88" s="414" t="s">
        <v>733</v>
      </c>
      <c r="GM88" s="414" t="s">
        <v>1214</v>
      </c>
      <c r="GN88" s="424" t="s">
        <v>5676</v>
      </c>
      <c r="GO88" s="414" t="s">
        <v>3320</v>
      </c>
      <c r="GP88" s="414" t="s">
        <v>733</v>
      </c>
      <c r="GQ88" s="414" t="s">
        <v>5721</v>
      </c>
      <c r="GR88" s="414" t="s">
        <v>733</v>
      </c>
      <c r="GS88" s="414" t="s">
        <v>5679</v>
      </c>
      <c r="GT88" s="414" t="s">
        <v>3320</v>
      </c>
      <c r="GU88" s="414" t="s">
        <v>3320</v>
      </c>
      <c r="GV88" s="414">
        <v>1</v>
      </c>
      <c r="GW88" s="414" t="s">
        <v>733</v>
      </c>
      <c r="GX88" s="414" t="s">
        <v>5679</v>
      </c>
      <c r="GY88" s="414" t="s">
        <v>7594</v>
      </c>
      <c r="GZ88" s="414" t="s">
        <v>733</v>
      </c>
      <c r="HA88" s="414" t="s">
        <v>3320</v>
      </c>
      <c r="HB88" s="414" t="s">
        <v>7595</v>
      </c>
      <c r="HC88" s="414" t="s">
        <v>7596</v>
      </c>
      <c r="HD88" s="414" t="s">
        <v>5952</v>
      </c>
      <c r="HE88" s="414" t="s">
        <v>5684</v>
      </c>
      <c r="HF88" s="414" t="s">
        <v>5684</v>
      </c>
      <c r="HG88" s="414" t="s">
        <v>733</v>
      </c>
      <c r="HH88" s="414" t="s">
        <v>1214</v>
      </c>
      <c r="HI88" s="414" t="s">
        <v>12858</v>
      </c>
      <c r="HJ88" s="414" t="s">
        <v>12859</v>
      </c>
      <c r="HK88" s="414" t="s">
        <v>5685</v>
      </c>
      <c r="HL88" s="414" t="s">
        <v>3320</v>
      </c>
      <c r="HM88" s="414" t="s">
        <v>3320</v>
      </c>
      <c r="HN88" s="414" t="s">
        <v>3320</v>
      </c>
      <c r="HO88" s="414" t="s">
        <v>3320</v>
      </c>
      <c r="HP88" s="414" t="s">
        <v>3320</v>
      </c>
      <c r="HQ88" s="414" t="s">
        <v>3320</v>
      </c>
      <c r="HR88" s="414" t="s">
        <v>3320</v>
      </c>
      <c r="HS88" s="414" t="s">
        <v>3320</v>
      </c>
      <c r="HT88" s="414" t="s">
        <v>3320</v>
      </c>
      <c r="HU88" s="414" t="s">
        <v>3320</v>
      </c>
      <c r="HV88" s="414" t="s">
        <v>3320</v>
      </c>
      <c r="HW88" s="414" t="s">
        <v>3320</v>
      </c>
      <c r="HX88" s="414" t="s">
        <v>3320</v>
      </c>
      <c r="HY88" s="414" t="s">
        <v>3320</v>
      </c>
      <c r="HZ88" s="414" t="s">
        <v>3320</v>
      </c>
      <c r="IA88" s="414" t="s">
        <v>3320</v>
      </c>
      <c r="IB88" s="414" t="s">
        <v>3320</v>
      </c>
      <c r="IC88" s="414" t="s">
        <v>3320</v>
      </c>
      <c r="ID88" s="414" t="s">
        <v>3320</v>
      </c>
      <c r="IE88" s="414" t="s">
        <v>3320</v>
      </c>
      <c r="IF88" s="414" t="s">
        <v>3320</v>
      </c>
      <c r="IG88" s="414" t="s">
        <v>3320</v>
      </c>
      <c r="IH88" s="414" t="s">
        <v>3320</v>
      </c>
      <c r="II88" s="414" t="s">
        <v>3320</v>
      </c>
      <c r="IJ88" s="414" t="s">
        <v>3320</v>
      </c>
      <c r="IK88" s="414" t="s">
        <v>3320</v>
      </c>
      <c r="IL88" s="414" t="s">
        <v>3320</v>
      </c>
      <c r="IM88" s="414" t="s">
        <v>3320</v>
      </c>
      <c r="IN88" s="414" t="s">
        <v>3320</v>
      </c>
      <c r="IO88" s="414" t="s">
        <v>3320</v>
      </c>
      <c r="IP88" s="414" t="s">
        <v>3320</v>
      </c>
      <c r="IQ88" s="414" t="s">
        <v>3320</v>
      </c>
      <c r="IR88" s="414" t="s">
        <v>3320</v>
      </c>
      <c r="IS88" s="414" t="s">
        <v>3320</v>
      </c>
      <c r="IT88" s="414" t="s">
        <v>3320</v>
      </c>
      <c r="IU88" s="414" t="s">
        <v>3320</v>
      </c>
      <c r="IV88" s="414" t="s">
        <v>3320</v>
      </c>
      <c r="IW88" s="414" t="s">
        <v>3320</v>
      </c>
      <c r="IX88" s="415" t="s">
        <v>5810</v>
      </c>
      <c r="IY88" s="415" t="s">
        <v>5810</v>
      </c>
      <c r="IZ88" s="415" t="s">
        <v>5810</v>
      </c>
      <c r="JA88" s="415" t="s">
        <v>5810</v>
      </c>
      <c r="JB88" s="414" t="str">
        <f>IFERROR(VLOOKUP($E88,'[12]Resumen costos RNT id'!$D:$J,3,0),"")</f>
        <v/>
      </c>
      <c r="JC88" s="421" t="str">
        <f>IFERROR(VLOOKUP($E88,'[12]Resumen costos RNT id'!$D:$J,4,0),"")</f>
        <v/>
      </c>
      <c r="JD88" s="421" t="str">
        <f>IFERROR(VLOOKUP($E88,'[12]Resumen costos RNT id'!$D:$J,5,0),"")</f>
        <v/>
      </c>
      <c r="JE88" s="421" t="str">
        <f>IFERROR(VLOOKUP($E88,'[12]Resumen costos RNT id'!$D:$J,6,0),"")</f>
        <v/>
      </c>
      <c r="JF88" s="416" t="str">
        <f>IFERROR(VLOOKUP($E88,'[12]Resumen costos RNT id'!$D:$J,7,0),"")</f>
        <v/>
      </c>
      <c r="JG88" s="428" t="str">
        <f t="shared" si="38"/>
        <v/>
      </c>
      <c r="JH88" s="428" t="str">
        <f t="shared" si="39"/>
        <v/>
      </c>
      <c r="JI88" s="428" t="str">
        <f t="shared" si="39"/>
        <v/>
      </c>
      <c r="JJ88" s="428">
        <f t="shared" si="40"/>
        <v>0</v>
      </c>
      <c r="JK88" s="428">
        <f t="shared" si="41"/>
        <v>0</v>
      </c>
      <c r="JL88" s="414" t="s">
        <v>202</v>
      </c>
      <c r="JO88" s="414" t="s">
        <v>202</v>
      </c>
      <c r="JP88" s="414">
        <v>6</v>
      </c>
      <c r="JQ88" s="414">
        <f t="shared" si="55"/>
        <v>0</v>
      </c>
      <c r="JR88" s="429" t="str">
        <f>IFERROR(VLOOKUP($E88,'[13]Actualización de costos CENACE'!$A:$G,2,0),"")</f>
        <v/>
      </c>
      <c r="JS88" s="429" t="str">
        <f>IFERROR(VLOOKUP($E88,'[13]Actualización de costos CENACE'!$A:$G,3,0),"")</f>
        <v/>
      </c>
      <c r="JT88" s="429" t="str">
        <f>IFERROR(VLOOKUP($E88,'[13]Actualización de costos CENACE'!$A:$G,4,0),"")</f>
        <v/>
      </c>
      <c r="JU88" s="429" t="str">
        <f>IFERROR(VLOOKUP($E88,'[13]Actualización de costos CENACE'!$A:$G,5,0),"")</f>
        <v/>
      </c>
      <c r="JV88" s="429" t="str">
        <f>IFERROR(VLOOKUP($E88,'[13]Actualización de costos CENACE'!$A:$G,6,0),"")</f>
        <v/>
      </c>
      <c r="JW88" s="430" t="str">
        <f>IFERROR(VLOOKUP($E88,'[13]Din Costos CFE'!$J$7:$AG$150,JW$1,0),"")</f>
        <v/>
      </c>
      <c r="JX88" s="430" t="str">
        <f>IFERROR(VLOOKUP($E88,'[13]Din Costos CFE'!$J$7:$AG$150,JX$1,0),"")</f>
        <v/>
      </c>
      <c r="JY88" s="430" t="str">
        <f>IFERROR(VLOOKUP($E88,'[13]Din Costos CFE'!$J$7:$AG$150,JY$1,0),"")</f>
        <v/>
      </c>
      <c r="JZ88" s="430" t="str">
        <f>IFERROR(VLOOKUP($E88,'[13]Din Costos CFE'!$J$7:$AG$150,JZ$1,0),"")</f>
        <v/>
      </c>
      <c r="KA88" s="430" t="str">
        <f>IFERROR(VLOOKUP($E88,'[13]Din Costos CFE'!$J$7:$AG$150,KA$1,0),"")</f>
        <v/>
      </c>
      <c r="KB88" s="430" t="str">
        <f>IFERROR(VLOOKUP($E88,'[13]Din Costos CFE'!$J$7:$AG$150,KB$1,0),"")</f>
        <v/>
      </c>
      <c r="KC88" s="430" t="str">
        <f>IFERROR(VLOOKUP($E88,'[13]Din Costos CFE'!$J$7:$AG$150,KC$1,0),"")</f>
        <v/>
      </c>
      <c r="KD88" s="430" t="str">
        <f>IFERROR(VLOOKUP($E88,'[13]Din Costos CFE'!$J$7:$AG$150,KD$1,0),"")</f>
        <v/>
      </c>
      <c r="KE88" s="430" t="str">
        <f>IFERROR(VLOOKUP($E88,'[13]Din Costos CFE'!$J$7:$AG$150,KE$1,0),"")</f>
        <v/>
      </c>
      <c r="KF88" s="430" t="str">
        <f>IFERROR(VLOOKUP($E88,'[13]Din Costos CFE'!$J$7:$AG$150,KF$1,0),"")</f>
        <v/>
      </c>
      <c r="KG88" s="430" t="str">
        <f>IFERROR(VLOOKUP($E88,'[13]Din Costos CFE'!$J$7:$AG$150,KG$1,0),"")</f>
        <v/>
      </c>
      <c r="KH88" s="430" t="str">
        <f>IFERROR(VLOOKUP($E88,'[13]Din Costos CFE'!$J$7:$AG$150,KH$1,0),"")</f>
        <v/>
      </c>
      <c r="KI88" s="430" t="str">
        <f>IFERROR(VLOOKUP($E88,'[13]Din Costos CFE'!$J$7:$AG$150,KI$1,0),"")</f>
        <v/>
      </c>
      <c r="KJ88" s="430" t="str">
        <f>IFERROR(VLOOKUP($E88,'[13]Din Costos CFE'!$J$7:$AG$150,KJ$1,0),"")</f>
        <v/>
      </c>
      <c r="KK88" s="430" t="str">
        <f>IFERROR(VLOOKUP($E88,'[13]Din Costos CFE'!$J$7:$AG$150,KK$1,0),"")</f>
        <v/>
      </c>
      <c r="KL88" s="430" t="str">
        <f>IFERROR(VLOOKUP($E88,'[13]Din Costos CFE'!$J$7:$AG$150,KL$1,0),"")</f>
        <v/>
      </c>
      <c r="KM88" s="430" t="str">
        <f>IFERROR(VLOOKUP($E88,'[13]Din Costos CFE'!$J$7:$AG$150,KM$1,0),"")</f>
        <v/>
      </c>
      <c r="KN88" s="430" t="str">
        <f>IFERROR(VLOOKUP($E88,'[13]Din Costos CFE'!$J$7:$AG$150,KN$1,0),"")</f>
        <v/>
      </c>
      <c r="KO88" s="431">
        <f t="shared" si="42"/>
        <v>0</v>
      </c>
      <c r="KP88" s="431">
        <f t="shared" si="43"/>
        <v>0</v>
      </c>
      <c r="KQ88" s="431">
        <f t="shared" si="44"/>
        <v>0</v>
      </c>
      <c r="KR88" s="432" t="str">
        <f>IFERROR(VLOOKUP($E88,'[13]Din Costos CFE'!$A$6:$G$150,4,0),"")</f>
        <v/>
      </c>
      <c r="KS88" s="432" t="str">
        <f>IFERROR(VLOOKUP($E88,'[13]Din Costos CFE'!$A$6:$G$150,5,0),"")</f>
        <v/>
      </c>
      <c r="KT88" s="432" t="str">
        <f>IFERROR(VLOOKUP($E88,'[13]Din Costos CFE'!$A$6:$G$150,6,0),"")</f>
        <v/>
      </c>
      <c r="KU88" s="433" t="str">
        <f t="shared" si="45"/>
        <v/>
      </c>
      <c r="KV88" s="434" t="str">
        <f t="shared" si="46"/>
        <v/>
      </c>
      <c r="KW88" s="435" t="str">
        <f t="shared" si="47"/>
        <v/>
      </c>
      <c r="KX88" s="435"/>
      <c r="KY88" s="436" t="str">
        <f>IFERROR(VLOOKUP($E88,'[13]Detalle Costos CENACE'!$E:$IT,248,0),"")</f>
        <v/>
      </c>
      <c r="KZ88" s="414">
        <f t="shared" si="48"/>
        <v>270</v>
      </c>
      <c r="LA88" s="434" t="str">
        <f t="shared" si="49"/>
        <v/>
      </c>
      <c r="LB88" s="434" t="str">
        <f t="shared" si="50"/>
        <v/>
      </c>
      <c r="LC88" s="414">
        <f t="shared" si="51"/>
        <v>1</v>
      </c>
      <c r="LD88" s="429" t="str">
        <f>IFERROR(VLOOKUP($E88,'[13]Actualización de costos CENACE'!$A:$G,7,0),"")</f>
        <v/>
      </c>
    </row>
    <row r="89" spans="1:319" s="414" customFormat="1" ht="15" customHeight="1">
      <c r="A89" s="413" t="s">
        <v>5638</v>
      </c>
      <c r="B89" s="414">
        <v>1117</v>
      </c>
      <c r="C89" s="414" t="s">
        <v>7597</v>
      </c>
      <c r="D89" s="414" t="s">
        <v>7598</v>
      </c>
      <c r="E89" s="414">
        <v>1117</v>
      </c>
      <c r="F89" s="414">
        <v>63</v>
      </c>
      <c r="G89" s="414" t="s">
        <v>7599</v>
      </c>
      <c r="H89" s="414" t="s">
        <v>7600</v>
      </c>
      <c r="I89" s="415">
        <v>3</v>
      </c>
      <c r="J89" s="415"/>
      <c r="K89" s="415" t="str">
        <f t="shared" si="54"/>
        <v>Sí</v>
      </c>
      <c r="L89" s="415"/>
      <c r="M89" s="415">
        <f t="shared" si="29"/>
        <v>3</v>
      </c>
      <c r="N89" s="415"/>
      <c r="O89" s="415"/>
      <c r="P89" s="415"/>
      <c r="Q89" s="415">
        <v>0</v>
      </c>
      <c r="R89" s="415" t="str">
        <f t="shared" si="33"/>
        <v>Sí</v>
      </c>
      <c r="S89" s="415"/>
      <c r="T89" s="415"/>
      <c r="U89" s="415"/>
      <c r="V89" s="414" t="s">
        <v>7601</v>
      </c>
      <c r="W89" s="414" t="s">
        <v>5916</v>
      </c>
      <c r="X89" s="414">
        <f t="shared" si="32"/>
        <v>1.5</v>
      </c>
      <c r="Y89" s="414">
        <f t="shared" si="34"/>
        <v>600</v>
      </c>
      <c r="Z89" s="416" t="str">
        <f t="shared" si="35"/>
        <v/>
      </c>
      <c r="AA89" s="416">
        <f t="shared" si="36"/>
        <v>0</v>
      </c>
      <c r="AB89" s="417">
        <f t="shared" si="37"/>
        <v>0</v>
      </c>
      <c r="AC89" s="414" t="s">
        <v>5644</v>
      </c>
      <c r="AD89" s="414" t="s">
        <v>5644</v>
      </c>
      <c r="AE89" s="414" t="e">
        <f>+VLOOKUP($D89,'[12]Ramón Países '!$A:$E,4,0)</f>
        <v>#N/A</v>
      </c>
      <c r="AF89" s="414" t="s">
        <v>5693</v>
      </c>
      <c r="AG89" s="414" t="e">
        <f>+VLOOKUP($D89,'[12]Ramón Países '!$A:$E,5,0)</f>
        <v>#N/A</v>
      </c>
      <c r="AH89" s="414" t="s">
        <v>7602</v>
      </c>
      <c r="AI89" s="414" t="s">
        <v>7603</v>
      </c>
      <c r="AJ89" s="414" t="s">
        <v>7604</v>
      </c>
      <c r="AK89" s="414" t="s">
        <v>5698</v>
      </c>
      <c r="AL89" s="414" t="s">
        <v>7605</v>
      </c>
      <c r="AM89" s="414" t="s">
        <v>7606</v>
      </c>
      <c r="AN89" s="414" t="s">
        <v>3320</v>
      </c>
      <c r="AO89" s="414" t="s">
        <v>7607</v>
      </c>
      <c r="AP89" s="414" t="s">
        <v>5698</v>
      </c>
      <c r="AQ89" s="414" t="s">
        <v>7608</v>
      </c>
      <c r="AR89" s="414" t="s">
        <v>7609</v>
      </c>
      <c r="AS89" s="414" t="s">
        <v>7610</v>
      </c>
      <c r="AT89" s="414" t="s">
        <v>733</v>
      </c>
      <c r="AU89" s="414" t="s">
        <v>733</v>
      </c>
      <c r="AV89" s="414" t="s">
        <v>733</v>
      </c>
      <c r="AW89" s="414" t="s">
        <v>3320</v>
      </c>
      <c r="AX89" s="414" t="s">
        <v>5656</v>
      </c>
      <c r="AY89" s="414" t="s">
        <v>733</v>
      </c>
      <c r="AZ89" s="414" t="s">
        <v>7611</v>
      </c>
      <c r="BA89" s="414" t="s">
        <v>5859</v>
      </c>
      <c r="BB89" s="414" t="s">
        <v>7612</v>
      </c>
      <c r="BC89" s="414" t="s">
        <v>5660</v>
      </c>
      <c r="BD89" s="414" t="s">
        <v>7613</v>
      </c>
      <c r="BE89" s="414" t="s">
        <v>7614</v>
      </c>
      <c r="BF89" s="415" t="s">
        <v>1214</v>
      </c>
      <c r="BG89" s="414" t="s">
        <v>3320</v>
      </c>
      <c r="BI89" s="414" t="s">
        <v>2043</v>
      </c>
      <c r="BJ89" s="414" t="s">
        <v>2043</v>
      </c>
      <c r="BK89" s="414" t="s">
        <v>5934</v>
      </c>
      <c r="BL89" s="414" t="s">
        <v>5942</v>
      </c>
      <c r="BM89" s="415">
        <v>400</v>
      </c>
      <c r="BN89" s="414" t="s">
        <v>5936</v>
      </c>
      <c r="BO89" s="418" t="s">
        <v>12860</v>
      </c>
      <c r="BP89" s="415">
        <v>24</v>
      </c>
      <c r="BQ89" s="414">
        <v>2030</v>
      </c>
      <c r="BR89" s="414">
        <v>400</v>
      </c>
      <c r="BS89" s="415">
        <v>400</v>
      </c>
      <c r="BT89" s="414" t="s">
        <v>5666</v>
      </c>
      <c r="BU89" s="414">
        <v>89</v>
      </c>
      <c r="BV89" s="415">
        <v>1585.55</v>
      </c>
      <c r="BW89" s="419">
        <v>0.45249714611872144</v>
      </c>
      <c r="BX89" s="420" t="s">
        <v>910</v>
      </c>
      <c r="BY89" s="414" t="s">
        <v>733</v>
      </c>
      <c r="CA89" s="414" t="s">
        <v>3320</v>
      </c>
      <c r="CB89" s="414" t="s">
        <v>3320</v>
      </c>
      <c r="CC89" s="414" t="s">
        <v>3320</v>
      </c>
      <c r="CD89" s="414" t="s">
        <v>3320</v>
      </c>
      <c r="CE89" s="414" t="s">
        <v>3320</v>
      </c>
      <c r="CF89" s="414" t="s">
        <v>3320</v>
      </c>
      <c r="CG89" s="414" t="s">
        <v>3320</v>
      </c>
      <c r="CH89" s="414" t="s">
        <v>3320</v>
      </c>
      <c r="CI89" s="414" t="s">
        <v>3320</v>
      </c>
      <c r="CJ89" s="414" t="s">
        <v>3320</v>
      </c>
      <c r="CL89" s="414" t="s">
        <v>3320</v>
      </c>
      <c r="CM89" s="414" t="s">
        <v>3320</v>
      </c>
      <c r="CN89" s="414" t="s">
        <v>3320</v>
      </c>
      <c r="CO89" s="414" t="s">
        <v>3320</v>
      </c>
      <c r="CP89" s="414" t="s">
        <v>3320</v>
      </c>
      <c r="CQ89" s="414" t="e">
        <f t="shared" si="52"/>
        <v>#VALUE!</v>
      </c>
      <c r="CR89" s="414" t="s">
        <v>3320</v>
      </c>
      <c r="CS89" s="414" t="s">
        <v>3320</v>
      </c>
      <c r="CT89" s="414" t="s">
        <v>3320</v>
      </c>
      <c r="CU89" s="414" t="s">
        <v>3320</v>
      </c>
      <c r="CV89" s="414">
        <v>4.5</v>
      </c>
      <c r="CW89" s="414">
        <v>3</v>
      </c>
      <c r="CX89" s="414" t="s">
        <v>733</v>
      </c>
      <c r="CY89" s="414" t="s">
        <v>5937</v>
      </c>
      <c r="CZ89" s="414">
        <v>0.43</v>
      </c>
      <c r="DA89" s="414" t="s">
        <v>1214</v>
      </c>
      <c r="DB89" s="414" t="s">
        <v>733</v>
      </c>
      <c r="DC89" s="414" t="s">
        <v>733</v>
      </c>
      <c r="DD89" s="414">
        <v>1585551</v>
      </c>
      <c r="DE89" s="414">
        <v>1270842</v>
      </c>
      <c r="DF89" s="414" t="s">
        <v>7615</v>
      </c>
      <c r="DG89" s="414">
        <v>365</v>
      </c>
      <c r="DH89" s="414">
        <v>93.9</v>
      </c>
      <c r="DI89" s="414">
        <v>97</v>
      </c>
      <c r="DJ89" s="414">
        <v>25</v>
      </c>
      <c r="DK89" s="414" t="s">
        <v>12861</v>
      </c>
      <c r="DL89" s="414">
        <v>4.3499999999999996</v>
      </c>
      <c r="DM89" s="414">
        <f t="shared" si="53"/>
        <v>2028</v>
      </c>
      <c r="DN89" s="414">
        <v>8</v>
      </c>
      <c r="DO89" s="414" t="s">
        <v>7616</v>
      </c>
      <c r="DP89" s="414">
        <v>20600000</v>
      </c>
      <c r="DR89" s="414" t="s">
        <v>3320</v>
      </c>
      <c r="DS89" s="414" t="s">
        <v>3320</v>
      </c>
      <c r="DT89" s="414" t="s">
        <v>3320</v>
      </c>
      <c r="DU89" s="414" t="s">
        <v>3320</v>
      </c>
      <c r="DV89" s="414" t="s">
        <v>3320</v>
      </c>
      <c r="DW89" s="414" t="s">
        <v>3320</v>
      </c>
      <c r="DX89" s="414" t="s">
        <v>3320</v>
      </c>
      <c r="DY89" s="414" t="s">
        <v>3320</v>
      </c>
      <c r="DZ89" s="414" t="s">
        <v>3320</v>
      </c>
      <c r="EA89" s="414" t="s">
        <v>3320</v>
      </c>
      <c r="EB89" s="414" t="s">
        <v>3320</v>
      </c>
      <c r="EC89" s="414" t="s">
        <v>3320</v>
      </c>
      <c r="ED89" s="414" t="s">
        <v>3320</v>
      </c>
      <c r="EE89" s="414" t="s">
        <v>3320</v>
      </c>
      <c r="EF89" s="414" t="s">
        <v>3320</v>
      </c>
      <c r="EG89" s="414" t="s">
        <v>3320</v>
      </c>
      <c r="EH89" s="414" t="s">
        <v>3320</v>
      </c>
      <c r="EI89" s="414" t="s">
        <v>3320</v>
      </c>
      <c r="EJ89" s="414" t="s">
        <v>3320</v>
      </c>
      <c r="EK89" s="414" t="s">
        <v>3320</v>
      </c>
      <c r="EL89" s="414" t="s">
        <v>3320</v>
      </c>
      <c r="EM89" s="414" t="s">
        <v>3320</v>
      </c>
      <c r="EN89" s="414" t="s">
        <v>3320</v>
      </c>
      <c r="EO89" s="414" t="s">
        <v>3320</v>
      </c>
      <c r="EP89" s="414" t="s">
        <v>3320</v>
      </c>
      <c r="EQ89" s="414" t="s">
        <v>3320</v>
      </c>
      <c r="ER89" s="414" t="s">
        <v>3320</v>
      </c>
      <c r="ES89" s="414" t="s">
        <v>3320</v>
      </c>
      <c r="ET89" s="414" t="s">
        <v>3320</v>
      </c>
      <c r="EU89" s="414" t="s">
        <v>3320</v>
      </c>
      <c r="EV89" s="414" t="s">
        <v>3320</v>
      </c>
      <c r="EW89" s="414" t="s">
        <v>3320</v>
      </c>
      <c r="EX89" s="414" t="s">
        <v>3320</v>
      </c>
      <c r="EY89" s="414" t="s">
        <v>3320</v>
      </c>
      <c r="EZ89" s="414" t="s">
        <v>3320</v>
      </c>
      <c r="FA89" s="414" t="s">
        <v>3320</v>
      </c>
      <c r="FB89" s="414" t="s">
        <v>3320</v>
      </c>
      <c r="FC89" s="414" t="s">
        <v>3320</v>
      </c>
      <c r="FD89" s="414" t="s">
        <v>3320</v>
      </c>
      <c r="FE89" s="414" t="s">
        <v>3320</v>
      </c>
      <c r="FF89" s="414" t="s">
        <v>3320</v>
      </c>
      <c r="FG89" s="414" t="s">
        <v>3320</v>
      </c>
      <c r="FH89" s="414" t="s">
        <v>3320</v>
      </c>
      <c r="FI89" s="414" t="s">
        <v>3320</v>
      </c>
      <c r="FJ89" s="414" t="s">
        <v>3320</v>
      </c>
      <c r="FK89" s="414" t="s">
        <v>3320</v>
      </c>
      <c r="FL89" s="414" t="s">
        <v>3320</v>
      </c>
      <c r="FM89" s="414" t="s">
        <v>3320</v>
      </c>
      <c r="FN89" s="414" t="s">
        <v>3320</v>
      </c>
      <c r="FO89" s="421">
        <v>647900000</v>
      </c>
      <c r="FP89" s="421">
        <f t="shared" si="31"/>
        <v>647.9</v>
      </c>
      <c r="FQ89" s="414" t="s">
        <v>733</v>
      </c>
      <c r="FR89" s="414" t="s">
        <v>733</v>
      </c>
      <c r="FS89" s="414" t="s">
        <v>733</v>
      </c>
      <c r="FT89" s="414" t="s">
        <v>733</v>
      </c>
      <c r="FU89" s="414" t="s">
        <v>424</v>
      </c>
      <c r="FV89" s="414" t="s">
        <v>7617</v>
      </c>
      <c r="FW89" s="414" t="s">
        <v>7618</v>
      </c>
      <c r="FX89" s="422" t="s">
        <v>5942</v>
      </c>
      <c r="FY89" s="423">
        <v>400</v>
      </c>
      <c r="FZ89" s="414" t="s">
        <v>7619</v>
      </c>
      <c r="GA89" s="421">
        <v>647900000</v>
      </c>
      <c r="GB89" s="421">
        <v>43200000</v>
      </c>
      <c r="GC89" s="421">
        <v>39000</v>
      </c>
      <c r="GD89" s="421">
        <v>417</v>
      </c>
      <c r="GE89" s="414" t="s">
        <v>7620</v>
      </c>
      <c r="GF89" s="414" t="s">
        <v>733</v>
      </c>
      <c r="GG89" s="414" t="s">
        <v>733</v>
      </c>
      <c r="GH89" s="414" t="s">
        <v>7621</v>
      </c>
      <c r="GI89" s="414" t="s">
        <v>733</v>
      </c>
      <c r="GJ89" s="414" t="s">
        <v>733</v>
      </c>
      <c r="GK89" s="414" t="s">
        <v>1214</v>
      </c>
      <c r="GL89" s="414" t="s">
        <v>733</v>
      </c>
      <c r="GM89" s="414" t="s">
        <v>733</v>
      </c>
      <c r="GN89" s="424" t="s">
        <v>5676</v>
      </c>
      <c r="GO89" s="414" t="s">
        <v>3320</v>
      </c>
      <c r="GP89" s="414" t="s">
        <v>733</v>
      </c>
      <c r="GQ89" s="414" t="s">
        <v>5721</v>
      </c>
      <c r="GR89" s="414" t="s">
        <v>1214</v>
      </c>
      <c r="GS89" s="414" t="s">
        <v>1214</v>
      </c>
      <c r="GT89" s="414" t="s">
        <v>3320</v>
      </c>
      <c r="GU89" s="414" t="s">
        <v>3320</v>
      </c>
      <c r="GV89" s="414" t="s">
        <v>3320</v>
      </c>
      <c r="GW89" s="414" t="s">
        <v>1214</v>
      </c>
      <c r="GX89" s="414" t="s">
        <v>1214</v>
      </c>
      <c r="GY89" s="414" t="s">
        <v>3320</v>
      </c>
      <c r="GZ89" s="414" t="s">
        <v>1214</v>
      </c>
      <c r="HA89" s="414" t="s">
        <v>3320</v>
      </c>
      <c r="HB89" s="414" t="s">
        <v>7622</v>
      </c>
      <c r="HC89" s="414" t="s">
        <v>7623</v>
      </c>
      <c r="HD89" s="414" t="s">
        <v>3320</v>
      </c>
      <c r="HE89" s="414" t="s">
        <v>3320</v>
      </c>
      <c r="HF89" s="414" t="s">
        <v>3320</v>
      </c>
      <c r="HG89" s="414" t="s">
        <v>733</v>
      </c>
      <c r="HH89" s="414" t="s">
        <v>1214</v>
      </c>
      <c r="HI89" s="414" t="s">
        <v>12862</v>
      </c>
      <c r="HJ89" s="414" t="s">
        <v>12863</v>
      </c>
      <c r="HK89" s="414" t="s">
        <v>5685</v>
      </c>
      <c r="HL89" s="414" t="s">
        <v>3320</v>
      </c>
      <c r="HM89" s="414" t="s">
        <v>3320</v>
      </c>
      <c r="HN89" s="414" t="s">
        <v>3320</v>
      </c>
      <c r="HO89" s="414" t="s">
        <v>3320</v>
      </c>
      <c r="HP89" s="414" t="s">
        <v>3320</v>
      </c>
      <c r="HQ89" s="414" t="s">
        <v>3320</v>
      </c>
      <c r="HR89" s="414" t="s">
        <v>3320</v>
      </c>
      <c r="HS89" s="414" t="s">
        <v>3320</v>
      </c>
      <c r="HT89" s="414" t="s">
        <v>3320</v>
      </c>
      <c r="HU89" s="414" t="s">
        <v>3320</v>
      </c>
      <c r="HV89" s="414" t="s">
        <v>3320</v>
      </c>
      <c r="HW89" s="414" t="s">
        <v>3320</v>
      </c>
      <c r="HX89" s="414" t="s">
        <v>3320</v>
      </c>
      <c r="HY89" s="414" t="s">
        <v>3320</v>
      </c>
      <c r="HZ89" s="414" t="s">
        <v>3320</v>
      </c>
      <c r="IA89" s="414" t="s">
        <v>3320</v>
      </c>
      <c r="IB89" s="414" t="s">
        <v>3320</v>
      </c>
      <c r="IC89" s="414" t="s">
        <v>3320</v>
      </c>
      <c r="ID89" s="414" t="s">
        <v>3320</v>
      </c>
      <c r="IE89" s="414" t="s">
        <v>3320</v>
      </c>
      <c r="IF89" s="414" t="s">
        <v>3320</v>
      </c>
      <c r="IG89" s="414" t="s">
        <v>3320</v>
      </c>
      <c r="IH89" s="414" t="s">
        <v>3320</v>
      </c>
      <c r="II89" s="414" t="s">
        <v>3320</v>
      </c>
      <c r="IJ89" s="414" t="s">
        <v>3320</v>
      </c>
      <c r="IK89" s="414" t="s">
        <v>3320</v>
      </c>
      <c r="IL89" s="414" t="s">
        <v>3320</v>
      </c>
      <c r="IM89" s="414" t="s">
        <v>3320</v>
      </c>
      <c r="IN89" s="414" t="s">
        <v>3320</v>
      </c>
      <c r="IO89" s="414" t="s">
        <v>3320</v>
      </c>
      <c r="IP89" s="414" t="s">
        <v>3320</v>
      </c>
      <c r="IQ89" s="414" t="s">
        <v>3320</v>
      </c>
      <c r="IR89" s="414" t="s">
        <v>3320</v>
      </c>
      <c r="IS89" s="414" t="s">
        <v>3320</v>
      </c>
      <c r="IT89" s="414" t="s">
        <v>3320</v>
      </c>
      <c r="IU89" s="414" t="s">
        <v>3320</v>
      </c>
      <c r="IV89" s="414" t="s">
        <v>3320</v>
      </c>
      <c r="IW89" s="414" t="s">
        <v>3320</v>
      </c>
      <c r="IX89" s="414" t="s">
        <v>5773</v>
      </c>
      <c r="IY89" s="415" t="s">
        <v>5774</v>
      </c>
      <c r="IZ89" s="415" t="s">
        <v>5774</v>
      </c>
      <c r="JA89" s="414" t="s">
        <v>5775</v>
      </c>
      <c r="JB89" s="414" t="str">
        <f>IFERROR(VLOOKUP($E89,'[12]Resumen costos RNT id'!$D:$J,3,0),"")</f>
        <v/>
      </c>
      <c r="JC89" s="421" t="str">
        <f>IFERROR(VLOOKUP($E89,'[12]Resumen costos RNT id'!$D:$J,4,0),"")</f>
        <v/>
      </c>
      <c r="JD89" s="421" t="str">
        <f>IFERROR(VLOOKUP($E89,'[12]Resumen costos RNT id'!$D:$J,5,0),"")</f>
        <v/>
      </c>
      <c r="JE89" s="421" t="str">
        <f>IFERROR(VLOOKUP($E89,'[12]Resumen costos RNT id'!$D:$J,6,0),"")</f>
        <v/>
      </c>
      <c r="JF89" s="416" t="str">
        <f>IFERROR(VLOOKUP($E89,'[12]Resumen costos RNT id'!$D:$J,7,0),"")</f>
        <v/>
      </c>
      <c r="JG89" s="428" t="str">
        <f t="shared" si="38"/>
        <v/>
      </c>
      <c r="JH89" s="428" t="str">
        <f t="shared" si="39"/>
        <v/>
      </c>
      <c r="JI89" s="428" t="str">
        <f t="shared" si="39"/>
        <v/>
      </c>
      <c r="JJ89" s="428">
        <f t="shared" si="40"/>
        <v>0</v>
      </c>
      <c r="JK89" s="428">
        <f t="shared" si="41"/>
        <v>0</v>
      </c>
      <c r="JL89" s="414" t="s">
        <v>202</v>
      </c>
      <c r="JO89" s="414" t="s">
        <v>202</v>
      </c>
      <c r="JP89" s="414">
        <v>4</v>
      </c>
      <c r="JQ89" s="414">
        <f t="shared" si="55"/>
        <v>0</v>
      </c>
      <c r="JR89" s="429" t="str">
        <f>IFERROR(VLOOKUP($E89,'[13]Actualización de costos CENACE'!$A:$G,2,0),"")</f>
        <v/>
      </c>
      <c r="JS89" s="429" t="str">
        <f>IFERROR(VLOOKUP($E89,'[13]Actualización de costos CENACE'!$A:$G,3,0),"")</f>
        <v/>
      </c>
      <c r="JT89" s="429" t="str">
        <f>IFERROR(VLOOKUP($E89,'[13]Actualización de costos CENACE'!$A:$G,4,0),"")</f>
        <v/>
      </c>
      <c r="JU89" s="429" t="str">
        <f>IFERROR(VLOOKUP($E89,'[13]Actualización de costos CENACE'!$A:$G,5,0),"")</f>
        <v/>
      </c>
      <c r="JV89" s="429" t="str">
        <f>IFERROR(VLOOKUP($E89,'[13]Actualización de costos CENACE'!$A:$G,6,0),"")</f>
        <v/>
      </c>
      <c r="JW89" s="430" t="str">
        <f>IFERROR(VLOOKUP($E89,'[13]Din Costos CFE'!$J$7:$AG$150,JW$1,0),"")</f>
        <v/>
      </c>
      <c r="JX89" s="430" t="str">
        <f>IFERROR(VLOOKUP($E89,'[13]Din Costos CFE'!$J$7:$AG$150,JX$1,0),"")</f>
        <v/>
      </c>
      <c r="JY89" s="430" t="str">
        <f>IFERROR(VLOOKUP($E89,'[13]Din Costos CFE'!$J$7:$AG$150,JY$1,0),"")</f>
        <v/>
      </c>
      <c r="JZ89" s="430" t="str">
        <f>IFERROR(VLOOKUP($E89,'[13]Din Costos CFE'!$J$7:$AG$150,JZ$1,0),"")</f>
        <v/>
      </c>
      <c r="KA89" s="430" t="str">
        <f>IFERROR(VLOOKUP($E89,'[13]Din Costos CFE'!$J$7:$AG$150,KA$1,0),"")</f>
        <v/>
      </c>
      <c r="KB89" s="430" t="str">
        <f>IFERROR(VLOOKUP($E89,'[13]Din Costos CFE'!$J$7:$AG$150,KB$1,0),"")</f>
        <v/>
      </c>
      <c r="KC89" s="430" t="str">
        <f>IFERROR(VLOOKUP($E89,'[13]Din Costos CFE'!$J$7:$AG$150,KC$1,0),"")</f>
        <v/>
      </c>
      <c r="KD89" s="430" t="str">
        <f>IFERROR(VLOOKUP($E89,'[13]Din Costos CFE'!$J$7:$AG$150,KD$1,0),"")</f>
        <v/>
      </c>
      <c r="KE89" s="430" t="str">
        <f>IFERROR(VLOOKUP($E89,'[13]Din Costos CFE'!$J$7:$AG$150,KE$1,0),"")</f>
        <v/>
      </c>
      <c r="KF89" s="430" t="str">
        <f>IFERROR(VLOOKUP($E89,'[13]Din Costos CFE'!$J$7:$AG$150,KF$1,0),"")</f>
        <v/>
      </c>
      <c r="KG89" s="430" t="str">
        <f>IFERROR(VLOOKUP($E89,'[13]Din Costos CFE'!$J$7:$AG$150,KG$1,0),"")</f>
        <v/>
      </c>
      <c r="KH89" s="430" t="str">
        <f>IFERROR(VLOOKUP($E89,'[13]Din Costos CFE'!$J$7:$AG$150,KH$1,0),"")</f>
        <v/>
      </c>
      <c r="KI89" s="430" t="str">
        <f>IFERROR(VLOOKUP($E89,'[13]Din Costos CFE'!$J$7:$AG$150,KI$1,0),"")</f>
        <v/>
      </c>
      <c r="KJ89" s="430" t="str">
        <f>IFERROR(VLOOKUP($E89,'[13]Din Costos CFE'!$J$7:$AG$150,KJ$1,0),"")</f>
        <v/>
      </c>
      <c r="KK89" s="430" t="str">
        <f>IFERROR(VLOOKUP($E89,'[13]Din Costos CFE'!$J$7:$AG$150,KK$1,0),"")</f>
        <v/>
      </c>
      <c r="KL89" s="430" t="str">
        <f>IFERROR(VLOOKUP($E89,'[13]Din Costos CFE'!$J$7:$AG$150,KL$1,0),"")</f>
        <v/>
      </c>
      <c r="KM89" s="430" t="str">
        <f>IFERROR(VLOOKUP($E89,'[13]Din Costos CFE'!$J$7:$AG$150,KM$1,0),"")</f>
        <v/>
      </c>
      <c r="KN89" s="430" t="str">
        <f>IFERROR(VLOOKUP($E89,'[13]Din Costos CFE'!$J$7:$AG$150,KN$1,0),"")</f>
        <v/>
      </c>
      <c r="KO89" s="431">
        <f t="shared" si="42"/>
        <v>0</v>
      </c>
      <c r="KP89" s="431">
        <f t="shared" si="43"/>
        <v>0</v>
      </c>
      <c r="KQ89" s="431">
        <f t="shared" si="44"/>
        <v>0</v>
      </c>
      <c r="KR89" s="432" t="str">
        <f>IFERROR(VLOOKUP($E89,'[13]Din Costos CFE'!$A$6:$G$150,4,0),"")</f>
        <v/>
      </c>
      <c r="KS89" s="432" t="str">
        <f>IFERROR(VLOOKUP($E89,'[13]Din Costos CFE'!$A$6:$G$150,5,0),"")</f>
        <v/>
      </c>
      <c r="KT89" s="432" t="str">
        <f>IFERROR(VLOOKUP($E89,'[13]Din Costos CFE'!$A$6:$G$150,6,0),"")</f>
        <v/>
      </c>
      <c r="KU89" s="433" t="str">
        <f t="shared" si="45"/>
        <v/>
      </c>
      <c r="KV89" s="434" t="str">
        <f t="shared" si="46"/>
        <v/>
      </c>
      <c r="KW89" s="435" t="str">
        <f t="shared" si="47"/>
        <v/>
      </c>
      <c r="KX89" s="435"/>
      <c r="KY89" s="436" t="str">
        <f>IFERROR(VLOOKUP($E89,'[13]Detalle Costos CENACE'!$E:$IT,248,0),"")</f>
        <v/>
      </c>
      <c r="KZ89" s="414">
        <f t="shared" si="48"/>
        <v>600</v>
      </c>
      <c r="LA89" s="434" t="str">
        <f t="shared" si="49"/>
        <v/>
      </c>
      <c r="LB89" s="434" t="str">
        <f t="shared" si="50"/>
        <v/>
      </c>
      <c r="LC89" s="414">
        <f t="shared" si="51"/>
        <v>1</v>
      </c>
      <c r="LD89" s="429" t="str">
        <f>IFERROR(VLOOKUP($E89,'[13]Actualización de costos CENACE'!$A:$G,7,0),"")</f>
        <v/>
      </c>
    </row>
    <row r="90" spans="1:319" s="414" customFormat="1" ht="15" customHeight="1">
      <c r="A90" s="413" t="s">
        <v>5638</v>
      </c>
      <c r="B90" s="414">
        <v>1078</v>
      </c>
      <c r="C90" s="414" t="s">
        <v>7624</v>
      </c>
      <c r="D90" s="414" t="s">
        <v>7625</v>
      </c>
      <c r="E90" s="414">
        <v>1078</v>
      </c>
      <c r="F90" s="414">
        <v>17</v>
      </c>
      <c r="G90" s="414" t="s">
        <v>7599</v>
      </c>
      <c r="H90" s="414" t="s">
        <v>7600</v>
      </c>
      <c r="I90" s="415">
        <v>1</v>
      </c>
      <c r="J90" s="415"/>
      <c r="K90" s="415" t="str">
        <f t="shared" si="54"/>
        <v>Sí</v>
      </c>
      <c r="L90" s="415"/>
      <c r="M90" s="415">
        <f t="shared" ref="M90:M95" si="56">+IF(L90&lt;&gt;0,L90,I90)</f>
        <v>1</v>
      </c>
      <c r="N90" s="415"/>
      <c r="O90" s="415"/>
      <c r="P90" s="415"/>
      <c r="Q90" s="415">
        <v>0</v>
      </c>
      <c r="R90" s="415" t="str">
        <f t="shared" si="33"/>
        <v>Sí</v>
      </c>
      <c r="S90" s="415">
        <v>1</v>
      </c>
      <c r="T90" s="415"/>
      <c r="U90" s="415"/>
      <c r="V90" s="414" t="s">
        <v>7626</v>
      </c>
      <c r="W90" s="414" t="s">
        <v>5916</v>
      </c>
      <c r="X90" s="414">
        <f t="shared" si="32"/>
        <v>1.5</v>
      </c>
      <c r="Y90" s="414">
        <f t="shared" si="34"/>
        <v>600</v>
      </c>
      <c r="Z90" s="416" t="str">
        <f t="shared" si="35"/>
        <v/>
      </c>
      <c r="AA90" s="416">
        <f t="shared" si="36"/>
        <v>0</v>
      </c>
      <c r="AB90" s="417">
        <f t="shared" si="37"/>
        <v>0</v>
      </c>
      <c r="AC90" s="414" t="s">
        <v>5644</v>
      </c>
      <c r="AD90" s="414" t="s">
        <v>5644</v>
      </c>
      <c r="AE90" s="414" t="e">
        <f>+VLOOKUP($D90,'[12]Ramón Países '!$A:$E,4,0)</f>
        <v>#N/A</v>
      </c>
      <c r="AF90" s="414" t="s">
        <v>5693</v>
      </c>
      <c r="AG90" s="414" t="e">
        <f>+VLOOKUP($D90,'[12]Ramón Países '!$A:$E,5,0)</f>
        <v>#N/A</v>
      </c>
      <c r="AH90" s="414" t="s">
        <v>7602</v>
      </c>
      <c r="AI90" s="414" t="s">
        <v>7603</v>
      </c>
      <c r="AJ90" s="414" t="s">
        <v>7627</v>
      </c>
      <c r="AK90" s="414" t="s">
        <v>5698</v>
      </c>
      <c r="AL90" s="414" t="s">
        <v>7605</v>
      </c>
      <c r="AM90" s="414" t="s">
        <v>7606</v>
      </c>
      <c r="AN90" s="414" t="s">
        <v>3320</v>
      </c>
      <c r="AO90" s="414" t="s">
        <v>7607</v>
      </c>
      <c r="AP90" s="414" t="s">
        <v>5698</v>
      </c>
      <c r="AQ90" s="414" t="s">
        <v>7608</v>
      </c>
      <c r="AR90" s="414" t="s">
        <v>7609</v>
      </c>
      <c r="AS90" s="414" t="s">
        <v>7610</v>
      </c>
      <c r="AT90" s="414" t="s">
        <v>733</v>
      </c>
      <c r="AU90" s="414" t="s">
        <v>733</v>
      </c>
      <c r="AV90" s="414" t="s">
        <v>733</v>
      </c>
      <c r="AW90" s="414" t="s">
        <v>3320</v>
      </c>
      <c r="AX90" s="414" t="s">
        <v>5656</v>
      </c>
      <c r="AY90" s="414" t="s">
        <v>733</v>
      </c>
      <c r="AZ90" s="414" t="s">
        <v>7611</v>
      </c>
      <c r="BA90" s="414" t="s">
        <v>5859</v>
      </c>
      <c r="BB90" s="414" t="s">
        <v>7612</v>
      </c>
      <c r="BC90" s="414" t="s">
        <v>5660</v>
      </c>
      <c r="BD90" s="414" t="s">
        <v>7613</v>
      </c>
      <c r="BE90" s="414" t="s">
        <v>7614</v>
      </c>
      <c r="BF90" s="415" t="s">
        <v>1214</v>
      </c>
      <c r="BG90" s="414" t="s">
        <v>3320</v>
      </c>
      <c r="BI90" s="414" t="s">
        <v>2043</v>
      </c>
      <c r="BJ90" s="414" t="s">
        <v>2043</v>
      </c>
      <c r="BK90" s="414" t="s">
        <v>5934</v>
      </c>
      <c r="BL90" s="414" t="s">
        <v>6872</v>
      </c>
      <c r="BM90" s="415">
        <v>400</v>
      </c>
      <c r="BN90" s="414" t="s">
        <v>5936</v>
      </c>
      <c r="BO90" s="418" t="s">
        <v>12860</v>
      </c>
      <c r="BP90" s="415">
        <v>24</v>
      </c>
      <c r="BQ90" s="414">
        <v>2030</v>
      </c>
      <c r="BR90" s="414">
        <v>400</v>
      </c>
      <c r="BS90" s="415">
        <v>400</v>
      </c>
      <c r="BT90" s="414" t="s">
        <v>5666</v>
      </c>
      <c r="BU90" s="414">
        <v>89</v>
      </c>
      <c r="BV90" s="415">
        <v>1502</v>
      </c>
      <c r="BW90" s="419">
        <v>0.42865296803652969</v>
      </c>
      <c r="BX90" s="420" t="s">
        <v>910</v>
      </c>
      <c r="BY90" s="414" t="s">
        <v>733</v>
      </c>
      <c r="BZ90" s="414" t="s">
        <v>910</v>
      </c>
      <c r="CA90" s="414" t="s">
        <v>3320</v>
      </c>
      <c r="CB90" s="414" t="s">
        <v>3320</v>
      </c>
      <c r="CC90" s="414" t="s">
        <v>3320</v>
      </c>
      <c r="CD90" s="414" t="s">
        <v>3320</v>
      </c>
      <c r="CE90" s="414" t="s">
        <v>3320</v>
      </c>
      <c r="CF90" s="414" t="s">
        <v>3320</v>
      </c>
      <c r="CG90" s="414" t="s">
        <v>3320</v>
      </c>
      <c r="CH90" s="414" t="s">
        <v>3320</v>
      </c>
      <c r="CI90" s="414" t="s">
        <v>3320</v>
      </c>
      <c r="CJ90" s="414" t="s">
        <v>3320</v>
      </c>
      <c r="CL90" s="414" t="s">
        <v>3320</v>
      </c>
      <c r="CM90" s="414" t="s">
        <v>3320</v>
      </c>
      <c r="CN90" s="414" t="s">
        <v>3320</v>
      </c>
      <c r="CO90" s="414" t="s">
        <v>3320</v>
      </c>
      <c r="CP90" s="414" t="s">
        <v>3320</v>
      </c>
      <c r="CQ90" s="414" t="e">
        <f t="shared" si="52"/>
        <v>#VALUE!</v>
      </c>
      <c r="CR90" s="414" t="s">
        <v>3320</v>
      </c>
      <c r="CS90" s="414" t="s">
        <v>3320</v>
      </c>
      <c r="CT90" s="414" t="s">
        <v>3320</v>
      </c>
      <c r="CU90" s="414" t="s">
        <v>3320</v>
      </c>
      <c r="CV90" s="414">
        <v>4.5</v>
      </c>
      <c r="CW90" s="414">
        <v>3</v>
      </c>
      <c r="CX90" s="414" t="s">
        <v>733</v>
      </c>
      <c r="CY90" s="414" t="s">
        <v>5937</v>
      </c>
      <c r="CZ90" s="414">
        <v>0.43</v>
      </c>
      <c r="DA90" s="414" t="s">
        <v>1214</v>
      </c>
      <c r="DB90" s="414" t="s">
        <v>733</v>
      </c>
      <c r="DC90" s="414" t="s">
        <v>733</v>
      </c>
      <c r="DD90" s="414">
        <v>1501772</v>
      </c>
      <c r="DE90" s="414">
        <v>1231566</v>
      </c>
      <c r="DF90" s="414" t="s">
        <v>7628</v>
      </c>
      <c r="DG90" s="414">
        <v>365</v>
      </c>
      <c r="DH90" s="414">
        <v>93.9</v>
      </c>
      <c r="DI90" s="414">
        <v>97</v>
      </c>
      <c r="DJ90" s="414">
        <v>25</v>
      </c>
      <c r="DK90" s="414" t="s">
        <v>12864</v>
      </c>
      <c r="DL90" s="414">
        <v>4.3499999999999996</v>
      </c>
      <c r="DM90" s="414">
        <f t="shared" si="53"/>
        <v>2027</v>
      </c>
      <c r="DN90" s="414">
        <v>8</v>
      </c>
      <c r="DO90" s="414" t="s">
        <v>7616</v>
      </c>
      <c r="DP90" s="414">
        <v>20600000</v>
      </c>
      <c r="DR90" s="414" t="s">
        <v>3320</v>
      </c>
      <c r="DS90" s="414" t="s">
        <v>3320</v>
      </c>
      <c r="DT90" s="414" t="s">
        <v>3320</v>
      </c>
      <c r="DU90" s="414" t="s">
        <v>3320</v>
      </c>
      <c r="DV90" s="414" t="s">
        <v>3320</v>
      </c>
      <c r="DW90" s="414" t="s">
        <v>3320</v>
      </c>
      <c r="DX90" s="414" t="s">
        <v>3320</v>
      </c>
      <c r="DY90" s="414" t="s">
        <v>3320</v>
      </c>
      <c r="DZ90" s="414" t="s">
        <v>3320</v>
      </c>
      <c r="EA90" s="414" t="s">
        <v>3320</v>
      </c>
      <c r="EB90" s="414" t="s">
        <v>3320</v>
      </c>
      <c r="EC90" s="414" t="s">
        <v>3320</v>
      </c>
      <c r="ED90" s="414" t="s">
        <v>3320</v>
      </c>
      <c r="EE90" s="414" t="s">
        <v>3320</v>
      </c>
      <c r="EF90" s="414" t="s">
        <v>3320</v>
      </c>
      <c r="EG90" s="414" t="s">
        <v>3320</v>
      </c>
      <c r="EH90" s="414" t="s">
        <v>3320</v>
      </c>
      <c r="EI90" s="414" t="s">
        <v>3320</v>
      </c>
      <c r="EJ90" s="414" t="s">
        <v>3320</v>
      </c>
      <c r="EK90" s="414" t="s">
        <v>3320</v>
      </c>
      <c r="EL90" s="414" t="s">
        <v>3320</v>
      </c>
      <c r="EM90" s="414" t="s">
        <v>3320</v>
      </c>
      <c r="EN90" s="414" t="s">
        <v>3320</v>
      </c>
      <c r="EO90" s="414" t="s">
        <v>3320</v>
      </c>
      <c r="EP90" s="414" t="s">
        <v>3320</v>
      </c>
      <c r="EQ90" s="414" t="s">
        <v>3320</v>
      </c>
      <c r="ER90" s="414" t="s">
        <v>3320</v>
      </c>
      <c r="ES90" s="414" t="s">
        <v>3320</v>
      </c>
      <c r="ET90" s="414" t="s">
        <v>3320</v>
      </c>
      <c r="EU90" s="414" t="s">
        <v>3320</v>
      </c>
      <c r="EV90" s="414" t="s">
        <v>3320</v>
      </c>
      <c r="EW90" s="414" t="s">
        <v>3320</v>
      </c>
      <c r="EX90" s="414" t="s">
        <v>3320</v>
      </c>
      <c r="EY90" s="414" t="s">
        <v>3320</v>
      </c>
      <c r="EZ90" s="414" t="s">
        <v>3320</v>
      </c>
      <c r="FA90" s="414" t="s">
        <v>3320</v>
      </c>
      <c r="FB90" s="414" t="s">
        <v>3320</v>
      </c>
      <c r="FC90" s="414" t="s">
        <v>3320</v>
      </c>
      <c r="FD90" s="414" t="s">
        <v>3320</v>
      </c>
      <c r="FE90" s="414" t="s">
        <v>3320</v>
      </c>
      <c r="FF90" s="414" t="s">
        <v>3320</v>
      </c>
      <c r="FG90" s="414" t="s">
        <v>3320</v>
      </c>
      <c r="FH90" s="414" t="s">
        <v>3320</v>
      </c>
      <c r="FI90" s="414" t="s">
        <v>3320</v>
      </c>
      <c r="FJ90" s="414" t="s">
        <v>3320</v>
      </c>
      <c r="FK90" s="414" t="s">
        <v>3320</v>
      </c>
      <c r="FL90" s="414" t="s">
        <v>3320</v>
      </c>
      <c r="FM90" s="414" t="s">
        <v>3320</v>
      </c>
      <c r="FN90" s="414" t="s">
        <v>3320</v>
      </c>
      <c r="FO90" s="421">
        <v>688700000</v>
      </c>
      <c r="FP90" s="421">
        <f t="shared" si="31"/>
        <v>688.7</v>
      </c>
      <c r="FQ90" s="414" t="s">
        <v>733</v>
      </c>
      <c r="FR90" s="414" t="s">
        <v>733</v>
      </c>
      <c r="FS90" s="414" t="s">
        <v>733</v>
      </c>
      <c r="FT90" s="414" t="s">
        <v>733</v>
      </c>
      <c r="FU90" s="414" t="s">
        <v>424</v>
      </c>
      <c r="FV90" s="414" t="s">
        <v>7617</v>
      </c>
      <c r="FW90" s="414" t="s">
        <v>7629</v>
      </c>
      <c r="FX90" s="422" t="s">
        <v>5942</v>
      </c>
      <c r="FY90" s="423">
        <v>400</v>
      </c>
      <c r="FZ90" s="414" t="s">
        <v>7630</v>
      </c>
      <c r="GA90" s="421">
        <v>688700000</v>
      </c>
      <c r="GB90" s="421">
        <v>43200000</v>
      </c>
      <c r="GC90" s="421">
        <v>40000</v>
      </c>
      <c r="GD90" s="421">
        <v>417</v>
      </c>
      <c r="GE90" s="414" t="s">
        <v>7631</v>
      </c>
      <c r="GF90" s="414" t="s">
        <v>733</v>
      </c>
      <c r="GG90" s="414" t="s">
        <v>733</v>
      </c>
      <c r="GH90" s="414" t="s">
        <v>7632</v>
      </c>
      <c r="GI90" s="414" t="s">
        <v>733</v>
      </c>
      <c r="GJ90" s="414" t="s">
        <v>733</v>
      </c>
      <c r="GK90" s="414" t="s">
        <v>1214</v>
      </c>
      <c r="GL90" s="414" t="s">
        <v>733</v>
      </c>
      <c r="GM90" s="414" t="s">
        <v>733</v>
      </c>
      <c r="GN90" s="424" t="s">
        <v>5676</v>
      </c>
      <c r="GO90" s="414" t="s">
        <v>3320</v>
      </c>
      <c r="GP90" s="414" t="s">
        <v>733</v>
      </c>
      <c r="GQ90" s="414" t="s">
        <v>5721</v>
      </c>
      <c r="GR90" s="414" t="s">
        <v>733</v>
      </c>
      <c r="GS90" s="414" t="s">
        <v>5679</v>
      </c>
      <c r="GT90" s="414" t="s">
        <v>3320</v>
      </c>
      <c r="GU90" s="414" t="s">
        <v>3320</v>
      </c>
      <c r="GV90" s="414">
        <v>0.5</v>
      </c>
      <c r="GW90" s="414" t="s">
        <v>733</v>
      </c>
      <c r="GX90" s="414" t="s">
        <v>5679</v>
      </c>
      <c r="GY90" s="414" t="s">
        <v>7633</v>
      </c>
      <c r="GZ90" s="414" t="s">
        <v>1214</v>
      </c>
      <c r="HA90" s="414" t="s">
        <v>3320</v>
      </c>
      <c r="HB90" s="414" t="s">
        <v>7634</v>
      </c>
      <c r="HC90" s="414" t="s">
        <v>7635</v>
      </c>
      <c r="HD90" s="414" t="s">
        <v>3320</v>
      </c>
      <c r="HE90" s="414" t="s">
        <v>3320</v>
      </c>
      <c r="HF90" s="414" t="s">
        <v>3320</v>
      </c>
      <c r="HG90" s="414" t="s">
        <v>733</v>
      </c>
      <c r="HH90" s="414" t="s">
        <v>1214</v>
      </c>
      <c r="HI90" s="414" t="s">
        <v>12865</v>
      </c>
      <c r="HJ90" s="414" t="s">
        <v>12866</v>
      </c>
      <c r="HK90" s="414" t="s">
        <v>5685</v>
      </c>
      <c r="HL90" s="414" t="s">
        <v>3320</v>
      </c>
      <c r="HM90" s="414" t="s">
        <v>3320</v>
      </c>
      <c r="HN90" s="414" t="s">
        <v>3320</v>
      </c>
      <c r="HO90" s="414" t="s">
        <v>3320</v>
      </c>
      <c r="HP90" s="414" t="s">
        <v>3320</v>
      </c>
      <c r="HQ90" s="414" t="s">
        <v>3320</v>
      </c>
      <c r="HR90" s="414" t="s">
        <v>3320</v>
      </c>
      <c r="HS90" s="414" t="s">
        <v>3320</v>
      </c>
      <c r="HT90" s="414" t="s">
        <v>3320</v>
      </c>
      <c r="HU90" s="414" t="s">
        <v>3320</v>
      </c>
      <c r="HV90" s="414" t="s">
        <v>3320</v>
      </c>
      <c r="HW90" s="414" t="s">
        <v>3320</v>
      </c>
      <c r="HX90" s="414" t="s">
        <v>3320</v>
      </c>
      <c r="HY90" s="414" t="s">
        <v>3320</v>
      </c>
      <c r="HZ90" s="414" t="s">
        <v>3320</v>
      </c>
      <c r="IA90" s="414" t="s">
        <v>3320</v>
      </c>
      <c r="IB90" s="414" t="s">
        <v>3320</v>
      </c>
      <c r="IC90" s="414" t="s">
        <v>3320</v>
      </c>
      <c r="ID90" s="414" t="s">
        <v>3320</v>
      </c>
      <c r="IE90" s="414" t="s">
        <v>3320</v>
      </c>
      <c r="IF90" s="414" t="s">
        <v>3320</v>
      </c>
      <c r="IG90" s="414" t="s">
        <v>3320</v>
      </c>
      <c r="IH90" s="414" t="s">
        <v>3320</v>
      </c>
      <c r="II90" s="414" t="s">
        <v>3320</v>
      </c>
      <c r="IJ90" s="414" t="s">
        <v>3320</v>
      </c>
      <c r="IK90" s="414" t="s">
        <v>3320</v>
      </c>
      <c r="IL90" s="414" t="s">
        <v>3320</v>
      </c>
      <c r="IM90" s="414" t="s">
        <v>3320</v>
      </c>
      <c r="IN90" s="414" t="s">
        <v>3320</v>
      </c>
      <c r="IO90" s="414" t="s">
        <v>3320</v>
      </c>
      <c r="IP90" s="414" t="s">
        <v>3320</v>
      </c>
      <c r="IQ90" s="414" t="s">
        <v>3320</v>
      </c>
      <c r="IR90" s="414" t="s">
        <v>3320</v>
      </c>
      <c r="IS90" s="414" t="s">
        <v>3320</v>
      </c>
      <c r="IT90" s="414" t="s">
        <v>3320</v>
      </c>
      <c r="IU90" s="414" t="s">
        <v>3320</v>
      </c>
      <c r="IV90" s="414" t="s">
        <v>3320</v>
      </c>
      <c r="IW90" s="414" t="s">
        <v>3320</v>
      </c>
      <c r="IX90" s="414" t="s">
        <v>5773</v>
      </c>
      <c r="IY90" s="415" t="s">
        <v>5774</v>
      </c>
      <c r="IZ90" s="415" t="s">
        <v>5774</v>
      </c>
      <c r="JA90" s="414" t="s">
        <v>5775</v>
      </c>
      <c r="JB90" s="414" t="str">
        <f>IFERROR(VLOOKUP($E90,'[12]Resumen costos RNT id'!$D:$J,3,0),"")</f>
        <v/>
      </c>
      <c r="JC90" s="421" t="str">
        <f>IFERROR(VLOOKUP($E90,'[12]Resumen costos RNT id'!$D:$J,4,0),"")</f>
        <v/>
      </c>
      <c r="JD90" s="421" t="str">
        <f>IFERROR(VLOOKUP($E90,'[12]Resumen costos RNT id'!$D:$J,5,0),"")</f>
        <v/>
      </c>
      <c r="JE90" s="421" t="str">
        <f>IFERROR(VLOOKUP($E90,'[12]Resumen costos RNT id'!$D:$J,6,0),"")</f>
        <v/>
      </c>
      <c r="JF90" s="416" t="str">
        <f>IFERROR(VLOOKUP($E90,'[12]Resumen costos RNT id'!$D:$J,7,0),"")</f>
        <v/>
      </c>
      <c r="JG90" s="428" t="str">
        <f t="shared" si="38"/>
        <v/>
      </c>
      <c r="JH90" s="428" t="str">
        <f t="shared" si="39"/>
        <v/>
      </c>
      <c r="JI90" s="428" t="str">
        <f t="shared" si="39"/>
        <v/>
      </c>
      <c r="JJ90" s="428">
        <f t="shared" si="40"/>
        <v>0</v>
      </c>
      <c r="JK90" s="428">
        <f t="shared" si="41"/>
        <v>0</v>
      </c>
      <c r="JL90" s="414" t="s">
        <v>202</v>
      </c>
      <c r="JO90" s="414" t="s">
        <v>202</v>
      </c>
      <c r="JP90" s="414">
        <v>7</v>
      </c>
      <c r="JQ90" s="414">
        <f t="shared" si="55"/>
        <v>0</v>
      </c>
      <c r="JR90" s="429" t="str">
        <f>IFERROR(VLOOKUP($E90,'[13]Actualización de costos CENACE'!$A:$G,2,0),"")</f>
        <v/>
      </c>
      <c r="JS90" s="429" t="str">
        <f>IFERROR(VLOOKUP($E90,'[13]Actualización de costos CENACE'!$A:$G,3,0),"")</f>
        <v/>
      </c>
      <c r="JT90" s="429" t="str">
        <f>IFERROR(VLOOKUP($E90,'[13]Actualización de costos CENACE'!$A:$G,4,0),"")</f>
        <v/>
      </c>
      <c r="JU90" s="429" t="str">
        <f>IFERROR(VLOOKUP($E90,'[13]Actualización de costos CENACE'!$A:$G,5,0),"")</f>
        <v/>
      </c>
      <c r="JV90" s="429" t="str">
        <f>IFERROR(VLOOKUP($E90,'[13]Actualización de costos CENACE'!$A:$G,6,0),"")</f>
        <v/>
      </c>
      <c r="JW90" s="430" t="str">
        <f>IFERROR(VLOOKUP($E90,'[13]Din Costos CFE'!$J$7:$AG$150,JW$1,0),"")</f>
        <v/>
      </c>
      <c r="JX90" s="430" t="str">
        <f>IFERROR(VLOOKUP($E90,'[13]Din Costos CFE'!$J$7:$AG$150,JX$1,0),"")</f>
        <v/>
      </c>
      <c r="JY90" s="430" t="str">
        <f>IFERROR(VLOOKUP($E90,'[13]Din Costos CFE'!$J$7:$AG$150,JY$1,0),"")</f>
        <v/>
      </c>
      <c r="JZ90" s="430" t="str">
        <f>IFERROR(VLOOKUP($E90,'[13]Din Costos CFE'!$J$7:$AG$150,JZ$1,0),"")</f>
        <v/>
      </c>
      <c r="KA90" s="430" t="str">
        <f>IFERROR(VLOOKUP($E90,'[13]Din Costos CFE'!$J$7:$AG$150,KA$1,0),"")</f>
        <v/>
      </c>
      <c r="KB90" s="430" t="str">
        <f>IFERROR(VLOOKUP($E90,'[13]Din Costos CFE'!$J$7:$AG$150,KB$1,0),"")</f>
        <v/>
      </c>
      <c r="KC90" s="430" t="str">
        <f>IFERROR(VLOOKUP($E90,'[13]Din Costos CFE'!$J$7:$AG$150,KC$1,0),"")</f>
        <v/>
      </c>
      <c r="KD90" s="430" t="str">
        <f>IFERROR(VLOOKUP($E90,'[13]Din Costos CFE'!$J$7:$AG$150,KD$1,0),"")</f>
        <v/>
      </c>
      <c r="KE90" s="430" t="str">
        <f>IFERROR(VLOOKUP($E90,'[13]Din Costos CFE'!$J$7:$AG$150,KE$1,0),"")</f>
        <v/>
      </c>
      <c r="KF90" s="430" t="str">
        <f>IFERROR(VLOOKUP($E90,'[13]Din Costos CFE'!$J$7:$AG$150,KF$1,0),"")</f>
        <v/>
      </c>
      <c r="KG90" s="430" t="str">
        <f>IFERROR(VLOOKUP($E90,'[13]Din Costos CFE'!$J$7:$AG$150,KG$1,0),"")</f>
        <v/>
      </c>
      <c r="KH90" s="430" t="str">
        <f>IFERROR(VLOOKUP($E90,'[13]Din Costos CFE'!$J$7:$AG$150,KH$1,0),"")</f>
        <v/>
      </c>
      <c r="KI90" s="430" t="str">
        <f>IFERROR(VLOOKUP($E90,'[13]Din Costos CFE'!$J$7:$AG$150,KI$1,0),"")</f>
        <v/>
      </c>
      <c r="KJ90" s="430" t="str">
        <f>IFERROR(VLOOKUP($E90,'[13]Din Costos CFE'!$J$7:$AG$150,KJ$1,0),"")</f>
        <v/>
      </c>
      <c r="KK90" s="430" t="str">
        <f>IFERROR(VLOOKUP($E90,'[13]Din Costos CFE'!$J$7:$AG$150,KK$1,0),"")</f>
        <v/>
      </c>
      <c r="KL90" s="430" t="str">
        <f>IFERROR(VLOOKUP($E90,'[13]Din Costos CFE'!$J$7:$AG$150,KL$1,0),"")</f>
        <v/>
      </c>
      <c r="KM90" s="430" t="str">
        <f>IFERROR(VLOOKUP($E90,'[13]Din Costos CFE'!$J$7:$AG$150,KM$1,0),"")</f>
        <v/>
      </c>
      <c r="KN90" s="430" t="str">
        <f>IFERROR(VLOOKUP($E90,'[13]Din Costos CFE'!$J$7:$AG$150,KN$1,0),"")</f>
        <v/>
      </c>
      <c r="KO90" s="431">
        <f t="shared" si="42"/>
        <v>0</v>
      </c>
      <c r="KP90" s="431">
        <f t="shared" si="43"/>
        <v>0</v>
      </c>
      <c r="KQ90" s="431">
        <f t="shared" si="44"/>
        <v>0</v>
      </c>
      <c r="KR90" s="432" t="str">
        <f>IFERROR(VLOOKUP($E90,'[13]Din Costos CFE'!$A$6:$G$150,4,0),"")</f>
        <v/>
      </c>
      <c r="KS90" s="432" t="str">
        <f>IFERROR(VLOOKUP($E90,'[13]Din Costos CFE'!$A$6:$G$150,5,0),"")</f>
        <v/>
      </c>
      <c r="KT90" s="432" t="str">
        <f>IFERROR(VLOOKUP($E90,'[13]Din Costos CFE'!$A$6:$G$150,6,0),"")</f>
        <v/>
      </c>
      <c r="KU90" s="433" t="str">
        <f t="shared" si="45"/>
        <v/>
      </c>
      <c r="KV90" s="434" t="str">
        <f t="shared" si="46"/>
        <v/>
      </c>
      <c r="KW90" s="435" t="str">
        <f t="shared" si="47"/>
        <v/>
      </c>
      <c r="KX90" s="435"/>
      <c r="KY90" s="436" t="str">
        <f>IFERROR(VLOOKUP($E90,'[13]Detalle Costos CENACE'!$E:$IT,248,0),"")</f>
        <v/>
      </c>
      <c r="KZ90" s="414">
        <f t="shared" si="48"/>
        <v>600</v>
      </c>
      <c r="LA90" s="434" t="str">
        <f t="shared" si="49"/>
        <v/>
      </c>
      <c r="LB90" s="434" t="str">
        <f t="shared" si="50"/>
        <v/>
      </c>
      <c r="LC90" s="414">
        <f t="shared" si="51"/>
        <v>1</v>
      </c>
      <c r="LD90" s="429" t="str">
        <f>IFERROR(VLOOKUP($E90,'[13]Actualización de costos CENACE'!$A:$G,7,0),"")</f>
        <v/>
      </c>
    </row>
    <row r="91" spans="1:319" s="414" customFormat="1" ht="15" customHeight="1">
      <c r="A91" s="413" t="s">
        <v>5638</v>
      </c>
      <c r="B91" s="414">
        <v>919</v>
      </c>
      <c r="C91" s="414" t="s">
        <v>7636</v>
      </c>
      <c r="D91" s="414" t="s">
        <v>7637</v>
      </c>
      <c r="E91" s="414">
        <v>919</v>
      </c>
      <c r="F91" s="414">
        <v>65</v>
      </c>
      <c r="G91" s="414" t="s">
        <v>5641</v>
      </c>
      <c r="H91" s="414" t="s">
        <v>525</v>
      </c>
      <c r="I91" s="415">
        <v>3</v>
      </c>
      <c r="J91" s="415"/>
      <c r="K91" s="415" t="str">
        <f t="shared" si="54"/>
        <v>Sí</v>
      </c>
      <c r="L91" s="415"/>
      <c r="M91" s="415">
        <f t="shared" si="56"/>
        <v>3</v>
      </c>
      <c r="N91" s="415"/>
      <c r="O91" s="415"/>
      <c r="P91" s="415"/>
      <c r="Q91" s="415">
        <v>0</v>
      </c>
      <c r="R91" s="415" t="str">
        <f t="shared" si="33"/>
        <v>Sí</v>
      </c>
      <c r="S91" s="415"/>
      <c r="T91" s="415"/>
      <c r="U91" s="415"/>
      <c r="V91" s="414" t="s">
        <v>7638</v>
      </c>
      <c r="W91" s="414" t="s">
        <v>5643</v>
      </c>
      <c r="X91" s="414">
        <f t="shared" si="32"/>
        <v>1</v>
      </c>
      <c r="Y91" s="414">
        <f t="shared" si="34"/>
        <v>72</v>
      </c>
      <c r="Z91" s="416" t="str">
        <f t="shared" si="35"/>
        <v/>
      </c>
      <c r="AA91" s="416">
        <f t="shared" si="36"/>
        <v>0</v>
      </c>
      <c r="AB91" s="417">
        <f t="shared" si="37"/>
        <v>0</v>
      </c>
      <c r="AC91" s="414" t="s">
        <v>5644</v>
      </c>
      <c r="AD91" s="414" t="s">
        <v>5644</v>
      </c>
      <c r="AE91" s="414" t="e">
        <f>+VLOOKUP($D91,'[12]Ramón Países '!$A:$E,4,0)</f>
        <v>#N/A</v>
      </c>
      <c r="AF91" s="414" t="s">
        <v>5646</v>
      </c>
      <c r="AG91" s="414" t="e">
        <f>+VLOOKUP($D91,'[12]Ramón Países '!$A:$E,5,0)</f>
        <v>#N/A</v>
      </c>
      <c r="AH91" s="414" t="s">
        <v>520</v>
      </c>
      <c r="AI91" s="414" t="s">
        <v>525</v>
      </c>
      <c r="AJ91" s="414" t="s">
        <v>7639</v>
      </c>
      <c r="AK91" s="414" t="s">
        <v>5648</v>
      </c>
      <c r="AL91" s="414" t="s">
        <v>5649</v>
      </c>
      <c r="AM91" s="414" t="s">
        <v>5650</v>
      </c>
      <c r="AN91" s="414" t="s">
        <v>525</v>
      </c>
      <c r="AO91" s="414" t="s">
        <v>5651</v>
      </c>
      <c r="AP91" s="414" t="s">
        <v>5652</v>
      </c>
      <c r="AQ91" s="414" t="s">
        <v>5653</v>
      </c>
      <c r="AR91" s="414" t="s">
        <v>5654</v>
      </c>
      <c r="AS91" s="414" t="s">
        <v>5655</v>
      </c>
      <c r="AT91" s="414" t="s">
        <v>733</v>
      </c>
      <c r="AU91" s="414" t="s">
        <v>733</v>
      </c>
      <c r="AV91" s="414" t="s">
        <v>733</v>
      </c>
      <c r="AW91" s="414" t="s">
        <v>3320</v>
      </c>
      <c r="AX91" s="414" t="s">
        <v>5656</v>
      </c>
      <c r="AY91" s="414" t="s">
        <v>733</v>
      </c>
      <c r="AZ91" s="414" t="s">
        <v>5657</v>
      </c>
      <c r="BA91" s="414" t="s">
        <v>5658</v>
      </c>
      <c r="BB91" s="414" t="s">
        <v>5659</v>
      </c>
      <c r="BC91" s="414" t="s">
        <v>5660</v>
      </c>
      <c r="BD91" s="414" t="s">
        <v>5661</v>
      </c>
      <c r="BE91" s="414" t="s">
        <v>5662</v>
      </c>
      <c r="BF91" s="415" t="s">
        <v>1214</v>
      </c>
      <c r="BG91" s="414" t="s">
        <v>3320</v>
      </c>
      <c r="BI91" s="414" t="s">
        <v>5747</v>
      </c>
      <c r="BJ91" s="414" t="s">
        <v>5747</v>
      </c>
      <c r="BK91" s="414" t="s">
        <v>7640</v>
      </c>
      <c r="BL91" s="414" t="s">
        <v>7641</v>
      </c>
      <c r="BM91" s="415">
        <v>115</v>
      </c>
      <c r="BN91" s="414" t="s">
        <v>5665</v>
      </c>
      <c r="BO91" s="418" t="s">
        <v>12867</v>
      </c>
      <c r="BP91" s="414">
        <v>18</v>
      </c>
      <c r="BQ91" s="414">
        <v>2029</v>
      </c>
      <c r="BR91" s="414">
        <v>72</v>
      </c>
      <c r="BS91" s="415">
        <v>72</v>
      </c>
      <c r="BT91" s="414" t="s">
        <v>5666</v>
      </c>
      <c r="BU91" s="414">
        <v>384</v>
      </c>
      <c r="BV91" s="415">
        <v>219.7</v>
      </c>
      <c r="BW91" s="419">
        <v>0.34833206494165397</v>
      </c>
      <c r="BX91" s="420" t="s">
        <v>910</v>
      </c>
      <c r="BY91" s="414" t="s">
        <v>733</v>
      </c>
      <c r="CA91" s="414">
        <v>30.36</v>
      </c>
      <c r="CB91" s="414" t="s">
        <v>1214</v>
      </c>
      <c r="CC91" s="414">
        <v>650</v>
      </c>
      <c r="CD91" s="414" t="s">
        <v>5667</v>
      </c>
      <c r="CE91" s="414" t="s">
        <v>5668</v>
      </c>
      <c r="CF91" s="414" t="s">
        <v>3320</v>
      </c>
      <c r="CG91" s="414" t="s">
        <v>733</v>
      </c>
      <c r="CH91" s="414" t="s">
        <v>733</v>
      </c>
      <c r="CI91" s="414">
        <v>2172.5</v>
      </c>
      <c r="CJ91" s="414">
        <v>2020.4</v>
      </c>
      <c r="CK91" s="414" t="s">
        <v>6589</v>
      </c>
      <c r="CL91" s="414">
        <v>365</v>
      </c>
      <c r="CM91" s="414">
        <v>93</v>
      </c>
      <c r="CN91" s="414">
        <v>90</v>
      </c>
      <c r="CO91" s="414">
        <v>25</v>
      </c>
      <c r="CP91" s="414" t="s">
        <v>12715</v>
      </c>
      <c r="CQ91" s="414">
        <f t="shared" si="52"/>
        <v>2027</v>
      </c>
      <c r="CR91" s="414">
        <v>2</v>
      </c>
      <c r="CS91" s="414">
        <v>8</v>
      </c>
      <c r="CT91" s="414" t="s">
        <v>7642</v>
      </c>
      <c r="CU91" s="414">
        <v>795477.2</v>
      </c>
      <c r="CV91" s="414" t="s">
        <v>3320</v>
      </c>
      <c r="CW91" s="414" t="s">
        <v>3320</v>
      </c>
      <c r="CX91" s="414" t="s">
        <v>3320</v>
      </c>
      <c r="CY91" s="414" t="s">
        <v>3320</v>
      </c>
      <c r="CZ91" s="414" t="s">
        <v>3320</v>
      </c>
      <c r="DA91" s="414" t="s">
        <v>3320</v>
      </c>
      <c r="DB91" s="414" t="s">
        <v>3320</v>
      </c>
      <c r="DC91" s="414" t="s">
        <v>3320</v>
      </c>
      <c r="DD91" s="414" t="s">
        <v>3320</v>
      </c>
      <c r="DE91" s="414" t="s">
        <v>3320</v>
      </c>
      <c r="DG91" s="414" t="s">
        <v>3320</v>
      </c>
      <c r="DH91" s="414" t="s">
        <v>3320</v>
      </c>
      <c r="DI91" s="414" t="s">
        <v>3320</v>
      </c>
      <c r="DJ91" s="414" t="s">
        <v>3320</v>
      </c>
      <c r="DK91" s="414" t="s">
        <v>3320</v>
      </c>
      <c r="DL91" s="414" t="s">
        <v>3320</v>
      </c>
      <c r="DM91" s="414" t="e">
        <f t="shared" si="53"/>
        <v>#VALUE!</v>
      </c>
      <c r="DN91" s="414" t="s">
        <v>3320</v>
      </c>
      <c r="DO91" s="414" t="s">
        <v>3320</v>
      </c>
      <c r="DP91" s="414" t="s">
        <v>3320</v>
      </c>
      <c r="DR91" s="414" t="s">
        <v>3320</v>
      </c>
      <c r="DS91" s="414" t="s">
        <v>3320</v>
      </c>
      <c r="DT91" s="414" t="s">
        <v>3320</v>
      </c>
      <c r="DU91" s="414" t="s">
        <v>3320</v>
      </c>
      <c r="DV91" s="414" t="s">
        <v>3320</v>
      </c>
      <c r="DW91" s="414" t="s">
        <v>3320</v>
      </c>
      <c r="DX91" s="414" t="s">
        <v>3320</v>
      </c>
      <c r="DY91" s="414" t="s">
        <v>3320</v>
      </c>
      <c r="DZ91" s="414" t="s">
        <v>3320</v>
      </c>
      <c r="EA91" s="414" t="s">
        <v>3320</v>
      </c>
      <c r="EB91" s="414" t="s">
        <v>3320</v>
      </c>
      <c r="EC91" s="414" t="s">
        <v>3320</v>
      </c>
      <c r="ED91" s="414" t="s">
        <v>3320</v>
      </c>
      <c r="EE91" s="414" t="s">
        <v>3320</v>
      </c>
      <c r="EF91" s="414" t="s">
        <v>3320</v>
      </c>
      <c r="EG91" s="414" t="s">
        <v>3320</v>
      </c>
      <c r="EH91" s="414" t="s">
        <v>3320</v>
      </c>
      <c r="EI91" s="414" t="s">
        <v>3320</v>
      </c>
      <c r="EJ91" s="414" t="s">
        <v>3320</v>
      </c>
      <c r="EK91" s="414" t="s">
        <v>3320</v>
      </c>
      <c r="EL91" s="414" t="s">
        <v>3320</v>
      </c>
      <c r="EM91" s="414" t="s">
        <v>3320</v>
      </c>
      <c r="EN91" s="414" t="s">
        <v>3320</v>
      </c>
      <c r="EO91" s="414" t="s">
        <v>3320</v>
      </c>
      <c r="EP91" s="414" t="s">
        <v>3320</v>
      </c>
      <c r="EQ91" s="414" t="s">
        <v>3320</v>
      </c>
      <c r="ER91" s="414" t="s">
        <v>3320</v>
      </c>
      <c r="ES91" s="414" t="s">
        <v>3320</v>
      </c>
      <c r="ET91" s="414" t="s">
        <v>3320</v>
      </c>
      <c r="EU91" s="414" t="s">
        <v>3320</v>
      </c>
      <c r="EV91" s="414" t="s">
        <v>3320</v>
      </c>
      <c r="EW91" s="414" t="s">
        <v>3320</v>
      </c>
      <c r="EX91" s="414" t="s">
        <v>3320</v>
      </c>
      <c r="EY91" s="414" t="s">
        <v>3320</v>
      </c>
      <c r="EZ91" s="414" t="s">
        <v>3320</v>
      </c>
      <c r="FA91" s="414" t="s">
        <v>3320</v>
      </c>
      <c r="FB91" s="414" t="s">
        <v>3320</v>
      </c>
      <c r="FC91" s="414" t="s">
        <v>3320</v>
      </c>
      <c r="FD91" s="414" t="s">
        <v>3320</v>
      </c>
      <c r="FE91" s="414" t="s">
        <v>3320</v>
      </c>
      <c r="FF91" s="414" t="s">
        <v>3320</v>
      </c>
      <c r="FG91" s="414" t="s">
        <v>3320</v>
      </c>
      <c r="FH91" s="414" t="s">
        <v>3320</v>
      </c>
      <c r="FI91" s="414" t="s">
        <v>3320</v>
      </c>
      <c r="FJ91" s="414" t="s">
        <v>3320</v>
      </c>
      <c r="FK91" s="414" t="s">
        <v>3320</v>
      </c>
      <c r="FL91" s="414" t="s">
        <v>3320</v>
      </c>
      <c r="FM91" s="414" t="s">
        <v>3320</v>
      </c>
      <c r="FN91" s="414" t="s">
        <v>3320</v>
      </c>
      <c r="FO91" s="421">
        <v>79547720</v>
      </c>
      <c r="FP91" s="421">
        <f t="shared" si="31"/>
        <v>79.547719999999998</v>
      </c>
      <c r="FQ91" s="414" t="s">
        <v>1214</v>
      </c>
      <c r="FR91" s="414" t="s">
        <v>733</v>
      </c>
      <c r="FS91" s="414" t="s">
        <v>733</v>
      </c>
      <c r="FT91" s="414" t="s">
        <v>733</v>
      </c>
      <c r="FU91" s="414" t="s">
        <v>1005</v>
      </c>
      <c r="FV91" s="414" t="s">
        <v>7643</v>
      </c>
      <c r="FW91" s="414" t="s">
        <v>7644</v>
      </c>
      <c r="FX91" s="422" t="s">
        <v>7641</v>
      </c>
      <c r="FY91" s="423">
        <v>115</v>
      </c>
      <c r="FZ91" s="414" t="s">
        <v>7645</v>
      </c>
      <c r="GA91" s="421">
        <v>79547720</v>
      </c>
      <c r="GB91" s="421">
        <v>9300000</v>
      </c>
      <c r="GC91" s="421">
        <v>1391.67</v>
      </c>
      <c r="GD91" s="421">
        <v>41283.33</v>
      </c>
      <c r="GE91" s="414" t="s">
        <v>7646</v>
      </c>
      <c r="GF91" s="414" t="s">
        <v>1214</v>
      </c>
      <c r="GG91" s="414" t="s">
        <v>1214</v>
      </c>
      <c r="GH91" s="414" t="s">
        <v>7647</v>
      </c>
      <c r="GI91" s="414" t="s">
        <v>1214</v>
      </c>
      <c r="GJ91" s="414" t="s">
        <v>1214</v>
      </c>
      <c r="GK91" s="414" t="s">
        <v>1214</v>
      </c>
      <c r="GL91" s="414" t="s">
        <v>733</v>
      </c>
      <c r="GM91" s="414" t="s">
        <v>1214</v>
      </c>
      <c r="GN91" s="424" t="s">
        <v>5676</v>
      </c>
      <c r="GO91" s="414" t="s">
        <v>3320</v>
      </c>
      <c r="GP91" s="414" t="s">
        <v>733</v>
      </c>
      <c r="GQ91" s="414" t="s">
        <v>5721</v>
      </c>
      <c r="GR91" s="414" t="s">
        <v>733</v>
      </c>
      <c r="GS91" s="414" t="s">
        <v>5679</v>
      </c>
      <c r="GT91" s="414" t="s">
        <v>3320</v>
      </c>
      <c r="GU91" s="414" t="s">
        <v>3320</v>
      </c>
      <c r="GV91" s="414">
        <v>0.6</v>
      </c>
      <c r="GW91" s="414" t="s">
        <v>733</v>
      </c>
      <c r="GX91" s="414" t="s">
        <v>5679</v>
      </c>
      <c r="GY91" s="414" t="s">
        <v>7648</v>
      </c>
      <c r="GZ91" s="414" t="s">
        <v>733</v>
      </c>
      <c r="HA91" s="414" t="s">
        <v>3320</v>
      </c>
      <c r="HB91" s="414" t="s">
        <v>7649</v>
      </c>
      <c r="HC91" s="414" t="s">
        <v>7650</v>
      </c>
      <c r="HD91" s="414" t="s">
        <v>5683</v>
      </c>
      <c r="HE91" s="414" t="s">
        <v>5683</v>
      </c>
      <c r="HF91" s="414" t="s">
        <v>5684</v>
      </c>
      <c r="HG91" s="414" t="s">
        <v>733</v>
      </c>
      <c r="HH91" s="414" t="s">
        <v>733</v>
      </c>
      <c r="HI91" s="414" t="s">
        <v>12868</v>
      </c>
      <c r="HJ91" s="414" t="s">
        <v>12869</v>
      </c>
      <c r="HK91" s="414" t="s">
        <v>5685</v>
      </c>
      <c r="HL91" s="414" t="s">
        <v>3320</v>
      </c>
      <c r="HM91" s="414" t="s">
        <v>3320</v>
      </c>
      <c r="HN91" s="414" t="s">
        <v>3320</v>
      </c>
      <c r="HO91" s="414" t="s">
        <v>3320</v>
      </c>
      <c r="HP91" s="414" t="s">
        <v>3320</v>
      </c>
      <c r="HQ91" s="414" t="s">
        <v>3320</v>
      </c>
      <c r="HR91" s="414" t="s">
        <v>3320</v>
      </c>
      <c r="HS91" s="414" t="s">
        <v>3320</v>
      </c>
      <c r="HT91" s="414" t="s">
        <v>3320</v>
      </c>
      <c r="HU91" s="414" t="s">
        <v>3320</v>
      </c>
      <c r="HV91" s="414" t="s">
        <v>3320</v>
      </c>
      <c r="HW91" s="414" t="s">
        <v>3320</v>
      </c>
      <c r="HX91" s="414" t="s">
        <v>3320</v>
      </c>
      <c r="HY91" s="414" t="s">
        <v>3320</v>
      </c>
      <c r="HZ91" s="414" t="s">
        <v>3320</v>
      </c>
      <c r="IA91" s="414" t="s">
        <v>3320</v>
      </c>
      <c r="IB91" s="414" t="s">
        <v>3320</v>
      </c>
      <c r="IC91" s="414" t="s">
        <v>3320</v>
      </c>
      <c r="ID91" s="414" t="s">
        <v>3320</v>
      </c>
      <c r="IE91" s="414" t="s">
        <v>3320</v>
      </c>
      <c r="IF91" s="414" t="s">
        <v>3320</v>
      </c>
      <c r="IG91" s="414" t="s">
        <v>3320</v>
      </c>
      <c r="IH91" s="414" t="s">
        <v>3320</v>
      </c>
      <c r="II91" s="414" t="s">
        <v>3320</v>
      </c>
      <c r="IJ91" s="414" t="s">
        <v>3320</v>
      </c>
      <c r="IK91" s="414" t="s">
        <v>3320</v>
      </c>
      <c r="IL91" s="414" t="s">
        <v>3320</v>
      </c>
      <c r="IM91" s="414" t="s">
        <v>3320</v>
      </c>
      <c r="IN91" s="414" t="s">
        <v>3320</v>
      </c>
      <c r="IO91" s="414" t="s">
        <v>3320</v>
      </c>
      <c r="IP91" s="414" t="s">
        <v>3320</v>
      </c>
      <c r="IQ91" s="414" t="s">
        <v>3320</v>
      </c>
      <c r="IR91" s="414" t="s">
        <v>3320</v>
      </c>
      <c r="IS91" s="414" t="s">
        <v>3320</v>
      </c>
      <c r="IT91" s="414" t="s">
        <v>3320</v>
      </c>
      <c r="IU91" s="414" t="s">
        <v>3320</v>
      </c>
      <c r="IV91" s="414" t="s">
        <v>3320</v>
      </c>
      <c r="IW91" s="414" t="s">
        <v>3320</v>
      </c>
      <c r="IY91" s="415"/>
      <c r="IZ91" s="415"/>
      <c r="JB91" s="414" t="str">
        <f>IFERROR(VLOOKUP($E91,'[12]Resumen costos RNT id'!$D:$J,3,0),"")</f>
        <v/>
      </c>
      <c r="JC91" s="421" t="str">
        <f>IFERROR(VLOOKUP($E91,'[12]Resumen costos RNT id'!$D:$J,4,0),"")</f>
        <v/>
      </c>
      <c r="JD91" s="421" t="str">
        <f>IFERROR(VLOOKUP($E91,'[12]Resumen costos RNT id'!$D:$J,5,0),"")</f>
        <v/>
      </c>
      <c r="JE91" s="421" t="str">
        <f>IFERROR(VLOOKUP($E91,'[12]Resumen costos RNT id'!$D:$J,6,0),"")</f>
        <v/>
      </c>
      <c r="JF91" s="416" t="str">
        <f>IFERROR(VLOOKUP($E91,'[12]Resumen costos RNT id'!$D:$J,7,0),"")</f>
        <v/>
      </c>
      <c r="JG91" s="428" t="str">
        <f t="shared" si="38"/>
        <v/>
      </c>
      <c r="JH91" s="428" t="str">
        <f t="shared" si="39"/>
        <v/>
      </c>
      <c r="JI91" s="428" t="str">
        <f t="shared" si="39"/>
        <v/>
      </c>
      <c r="JJ91" s="428">
        <f t="shared" si="40"/>
        <v>0</v>
      </c>
      <c r="JK91" s="428">
        <f t="shared" si="41"/>
        <v>0</v>
      </c>
      <c r="JL91" s="414" t="s">
        <v>202</v>
      </c>
      <c r="JO91" s="414" t="s">
        <v>202</v>
      </c>
      <c r="JP91" s="414">
        <v>5</v>
      </c>
      <c r="JQ91" s="414">
        <f t="shared" si="55"/>
        <v>0</v>
      </c>
      <c r="JR91" s="429" t="str">
        <f>IFERROR(VLOOKUP($E91,'[13]Actualización de costos CENACE'!$A:$G,2,0),"")</f>
        <v/>
      </c>
      <c r="JS91" s="429" t="str">
        <f>IFERROR(VLOOKUP($E91,'[13]Actualización de costos CENACE'!$A:$G,3,0),"")</f>
        <v/>
      </c>
      <c r="JT91" s="429" t="str">
        <f>IFERROR(VLOOKUP($E91,'[13]Actualización de costos CENACE'!$A:$G,4,0),"")</f>
        <v/>
      </c>
      <c r="JU91" s="429" t="str">
        <f>IFERROR(VLOOKUP($E91,'[13]Actualización de costos CENACE'!$A:$G,5,0),"")</f>
        <v/>
      </c>
      <c r="JV91" s="429" t="str">
        <f>IFERROR(VLOOKUP($E91,'[13]Actualización de costos CENACE'!$A:$G,6,0),"")</f>
        <v/>
      </c>
      <c r="JW91" s="430" t="str">
        <f>IFERROR(VLOOKUP($E91,'[13]Din Costos CFE'!$J$7:$AG$150,JW$1,0),"")</f>
        <v/>
      </c>
      <c r="JX91" s="430" t="str">
        <f>IFERROR(VLOOKUP($E91,'[13]Din Costos CFE'!$J$7:$AG$150,JX$1,0),"")</f>
        <v/>
      </c>
      <c r="JY91" s="430" t="str">
        <f>IFERROR(VLOOKUP($E91,'[13]Din Costos CFE'!$J$7:$AG$150,JY$1,0),"")</f>
        <v/>
      </c>
      <c r="JZ91" s="430" t="str">
        <f>IFERROR(VLOOKUP($E91,'[13]Din Costos CFE'!$J$7:$AG$150,JZ$1,0),"")</f>
        <v/>
      </c>
      <c r="KA91" s="430" t="str">
        <f>IFERROR(VLOOKUP($E91,'[13]Din Costos CFE'!$J$7:$AG$150,KA$1,0),"")</f>
        <v/>
      </c>
      <c r="KB91" s="430" t="str">
        <f>IFERROR(VLOOKUP($E91,'[13]Din Costos CFE'!$J$7:$AG$150,KB$1,0),"")</f>
        <v/>
      </c>
      <c r="KC91" s="430" t="str">
        <f>IFERROR(VLOOKUP($E91,'[13]Din Costos CFE'!$J$7:$AG$150,KC$1,0),"")</f>
        <v/>
      </c>
      <c r="KD91" s="430" t="str">
        <f>IFERROR(VLOOKUP($E91,'[13]Din Costos CFE'!$J$7:$AG$150,KD$1,0),"")</f>
        <v/>
      </c>
      <c r="KE91" s="430" t="str">
        <f>IFERROR(VLOOKUP($E91,'[13]Din Costos CFE'!$J$7:$AG$150,KE$1,0),"")</f>
        <v/>
      </c>
      <c r="KF91" s="430" t="str">
        <f>IFERROR(VLOOKUP($E91,'[13]Din Costos CFE'!$J$7:$AG$150,KF$1,0),"")</f>
        <v/>
      </c>
      <c r="KG91" s="430" t="str">
        <f>IFERROR(VLOOKUP($E91,'[13]Din Costos CFE'!$J$7:$AG$150,KG$1,0),"")</f>
        <v/>
      </c>
      <c r="KH91" s="430" t="str">
        <f>IFERROR(VLOOKUP($E91,'[13]Din Costos CFE'!$J$7:$AG$150,KH$1,0),"")</f>
        <v/>
      </c>
      <c r="KI91" s="430" t="str">
        <f>IFERROR(VLOOKUP($E91,'[13]Din Costos CFE'!$J$7:$AG$150,KI$1,0),"")</f>
        <v/>
      </c>
      <c r="KJ91" s="430" t="str">
        <f>IFERROR(VLOOKUP($E91,'[13]Din Costos CFE'!$J$7:$AG$150,KJ$1,0),"")</f>
        <v/>
      </c>
      <c r="KK91" s="430" t="str">
        <f>IFERROR(VLOOKUP($E91,'[13]Din Costos CFE'!$J$7:$AG$150,KK$1,0),"")</f>
        <v/>
      </c>
      <c r="KL91" s="430" t="str">
        <f>IFERROR(VLOOKUP($E91,'[13]Din Costos CFE'!$J$7:$AG$150,KL$1,0),"")</f>
        <v/>
      </c>
      <c r="KM91" s="430" t="str">
        <f>IFERROR(VLOOKUP($E91,'[13]Din Costos CFE'!$J$7:$AG$150,KM$1,0),"")</f>
        <v/>
      </c>
      <c r="KN91" s="430" t="str">
        <f>IFERROR(VLOOKUP($E91,'[13]Din Costos CFE'!$J$7:$AG$150,KN$1,0),"")</f>
        <v/>
      </c>
      <c r="KO91" s="431">
        <f t="shared" si="42"/>
        <v>0</v>
      </c>
      <c r="KP91" s="431">
        <f t="shared" si="43"/>
        <v>0</v>
      </c>
      <c r="KQ91" s="431">
        <f t="shared" si="44"/>
        <v>0</v>
      </c>
      <c r="KR91" s="432" t="str">
        <f>IFERROR(VLOOKUP($E91,'[13]Din Costos CFE'!$A$6:$G$150,4,0),"")</f>
        <v/>
      </c>
      <c r="KS91" s="432" t="str">
        <f>IFERROR(VLOOKUP($E91,'[13]Din Costos CFE'!$A$6:$G$150,5,0),"")</f>
        <v/>
      </c>
      <c r="KT91" s="432" t="str">
        <f>IFERROR(VLOOKUP($E91,'[13]Din Costos CFE'!$A$6:$G$150,6,0),"")</f>
        <v/>
      </c>
      <c r="KU91" s="433" t="str">
        <f t="shared" si="45"/>
        <v/>
      </c>
      <c r="KV91" s="434" t="str">
        <f t="shared" si="46"/>
        <v/>
      </c>
      <c r="KW91" s="435" t="str">
        <f t="shared" si="47"/>
        <v/>
      </c>
      <c r="KX91" s="435"/>
      <c r="KY91" s="436" t="str">
        <f>IFERROR(VLOOKUP($E91,'[13]Detalle Costos CENACE'!$E:$IT,248,0),"")</f>
        <v/>
      </c>
      <c r="KZ91" s="414">
        <f t="shared" si="48"/>
        <v>72</v>
      </c>
      <c r="LA91" s="434" t="str">
        <f t="shared" si="49"/>
        <v/>
      </c>
      <c r="LB91" s="434" t="str">
        <f t="shared" si="50"/>
        <v/>
      </c>
      <c r="LC91" s="414">
        <f t="shared" si="51"/>
        <v>1</v>
      </c>
      <c r="LD91" s="429" t="str">
        <f>IFERROR(VLOOKUP($E91,'[13]Actualización de costos CENACE'!$A:$G,7,0),"")</f>
        <v/>
      </c>
    </row>
    <row r="92" spans="1:319" s="414" customFormat="1" ht="15" customHeight="1">
      <c r="A92" s="413" t="s">
        <v>5638</v>
      </c>
      <c r="B92" s="414">
        <v>1039</v>
      </c>
      <c r="C92" s="414" t="s">
        <v>7651</v>
      </c>
      <c r="D92" s="414" t="s">
        <v>7652</v>
      </c>
      <c r="E92" s="414">
        <v>1039</v>
      </c>
      <c r="G92" s="414" t="s">
        <v>5641</v>
      </c>
      <c r="H92" s="414" t="s">
        <v>525</v>
      </c>
      <c r="I92" s="415">
        <v>1</v>
      </c>
      <c r="J92" s="415"/>
      <c r="K92" s="415" t="str">
        <f t="shared" si="54"/>
        <v>Sí</v>
      </c>
      <c r="L92" s="415"/>
      <c r="M92" s="415">
        <f t="shared" si="56"/>
        <v>1</v>
      </c>
      <c r="N92" s="415"/>
      <c r="O92" s="415"/>
      <c r="P92" s="415"/>
      <c r="Q92" s="415">
        <v>0</v>
      </c>
      <c r="R92" s="415" t="str">
        <f t="shared" si="33"/>
        <v>Sí</v>
      </c>
      <c r="S92" s="415"/>
      <c r="T92" s="415"/>
      <c r="U92" s="415"/>
      <c r="V92" s="414" t="s">
        <v>7653</v>
      </c>
      <c r="W92" s="414" t="s">
        <v>5643</v>
      </c>
      <c r="X92" s="414">
        <f t="shared" si="32"/>
        <v>1</v>
      </c>
      <c r="Y92" s="414">
        <f t="shared" si="34"/>
        <v>47</v>
      </c>
      <c r="Z92" s="416" t="str">
        <f t="shared" si="35"/>
        <v/>
      </c>
      <c r="AA92" s="416">
        <f t="shared" si="36"/>
        <v>0</v>
      </c>
      <c r="AB92" s="417">
        <f t="shared" si="37"/>
        <v>0</v>
      </c>
      <c r="AC92" s="414" t="s">
        <v>5644</v>
      </c>
      <c r="AD92" s="414" t="s">
        <v>5644</v>
      </c>
      <c r="AE92" s="414" t="e">
        <f>+VLOOKUP($D92,'[12]Ramón Países '!$A:$E,4,0)</f>
        <v>#N/A</v>
      </c>
      <c r="AF92" s="414" t="s">
        <v>5646</v>
      </c>
      <c r="AG92" s="414" t="e">
        <f>+VLOOKUP($D92,'[12]Ramón Países '!$A:$E,5,0)</f>
        <v>#N/A</v>
      </c>
      <c r="AH92" s="414" t="s">
        <v>520</v>
      </c>
      <c r="AI92" s="414" t="s">
        <v>525</v>
      </c>
      <c r="AJ92" s="414" t="s">
        <v>7542</v>
      </c>
      <c r="AK92" s="414" t="s">
        <v>5648</v>
      </c>
      <c r="AL92" s="414" t="s">
        <v>5649</v>
      </c>
      <c r="AM92" s="414" t="s">
        <v>5650</v>
      </c>
      <c r="AN92" s="414" t="s">
        <v>525</v>
      </c>
      <c r="AO92" s="414" t="s">
        <v>5651</v>
      </c>
      <c r="AP92" s="414" t="s">
        <v>5652</v>
      </c>
      <c r="AQ92" s="414" t="s">
        <v>5653</v>
      </c>
      <c r="AR92" s="414" t="s">
        <v>5654</v>
      </c>
      <c r="AS92" s="414" t="s">
        <v>5655</v>
      </c>
      <c r="AT92" s="414" t="s">
        <v>733</v>
      </c>
      <c r="AU92" s="414" t="s">
        <v>733</v>
      </c>
      <c r="AV92" s="414" t="s">
        <v>733</v>
      </c>
      <c r="AW92" s="414" t="s">
        <v>3320</v>
      </c>
      <c r="AX92" s="414" t="s">
        <v>5656</v>
      </c>
      <c r="AY92" s="414" t="s">
        <v>733</v>
      </c>
      <c r="AZ92" s="414" t="s">
        <v>5657</v>
      </c>
      <c r="BA92" s="414" t="s">
        <v>5658</v>
      </c>
      <c r="BB92" s="414" t="s">
        <v>5659</v>
      </c>
      <c r="BC92" s="414" t="s">
        <v>5660</v>
      </c>
      <c r="BD92" s="414" t="s">
        <v>5661</v>
      </c>
      <c r="BE92" s="414" t="s">
        <v>5662</v>
      </c>
      <c r="BF92" s="415" t="s">
        <v>1214</v>
      </c>
      <c r="BG92" s="414" t="s">
        <v>3320</v>
      </c>
      <c r="BI92" s="414" t="s">
        <v>5747</v>
      </c>
      <c r="BJ92" s="414" t="s">
        <v>5747</v>
      </c>
      <c r="BK92" s="414" t="s">
        <v>7640</v>
      </c>
      <c r="BL92" s="414" t="s">
        <v>7654</v>
      </c>
      <c r="BM92" s="415">
        <v>115</v>
      </c>
      <c r="BN92" s="414" t="s">
        <v>5665</v>
      </c>
      <c r="BO92" s="418" t="s">
        <v>12594</v>
      </c>
      <c r="BP92" s="414">
        <v>18</v>
      </c>
      <c r="BQ92" s="414">
        <v>2028</v>
      </c>
      <c r="BR92" s="414">
        <v>47</v>
      </c>
      <c r="BS92" s="415">
        <v>47</v>
      </c>
      <c r="BT92" s="414" t="s">
        <v>5666</v>
      </c>
      <c r="BU92" s="414">
        <v>268</v>
      </c>
      <c r="BV92" s="415">
        <v>140</v>
      </c>
      <c r="BW92" s="419">
        <v>0.34003691829398625</v>
      </c>
      <c r="BX92" s="420" t="s">
        <v>910</v>
      </c>
      <c r="BY92" s="414" t="s">
        <v>733</v>
      </c>
      <c r="BZ92" s="414" t="s">
        <v>910</v>
      </c>
      <c r="CA92" s="414">
        <v>27.75</v>
      </c>
      <c r="CB92" s="414" t="s">
        <v>1214</v>
      </c>
      <c r="CC92" s="414">
        <v>650</v>
      </c>
      <c r="CD92" s="414" t="s">
        <v>5667</v>
      </c>
      <c r="CE92" s="414" t="s">
        <v>5668</v>
      </c>
      <c r="CF92" s="414" t="s">
        <v>3320</v>
      </c>
      <c r="CG92" s="414" t="s">
        <v>733</v>
      </c>
      <c r="CH92" s="414" t="s">
        <v>1214</v>
      </c>
      <c r="CI92" s="414">
        <v>2026.5</v>
      </c>
      <c r="CJ92" s="414">
        <v>1884.6</v>
      </c>
      <c r="CK92" s="414" t="s">
        <v>7378</v>
      </c>
      <c r="CL92" s="414">
        <v>365</v>
      </c>
      <c r="CM92" s="414">
        <v>93</v>
      </c>
      <c r="CN92" s="414">
        <v>90</v>
      </c>
      <c r="CO92" s="414">
        <v>25</v>
      </c>
      <c r="CP92" s="414" t="s">
        <v>12595</v>
      </c>
      <c r="CQ92" s="414">
        <f t="shared" si="52"/>
        <v>2026</v>
      </c>
      <c r="CR92" s="414">
        <v>2</v>
      </c>
      <c r="CS92" s="414">
        <v>8</v>
      </c>
      <c r="CT92" s="414" t="s">
        <v>7655</v>
      </c>
      <c r="CU92" s="414">
        <v>570812</v>
      </c>
      <c r="CV92" s="414" t="s">
        <v>3320</v>
      </c>
      <c r="CW92" s="414" t="s">
        <v>3320</v>
      </c>
      <c r="CX92" s="414" t="s">
        <v>3320</v>
      </c>
      <c r="CY92" s="414" t="s">
        <v>3320</v>
      </c>
      <c r="CZ92" s="414" t="s">
        <v>3320</v>
      </c>
      <c r="DA92" s="414" t="s">
        <v>3320</v>
      </c>
      <c r="DB92" s="414" t="s">
        <v>3320</v>
      </c>
      <c r="DC92" s="414" t="s">
        <v>3320</v>
      </c>
      <c r="DD92" s="414" t="s">
        <v>3320</v>
      </c>
      <c r="DE92" s="414" t="s">
        <v>3320</v>
      </c>
      <c r="DG92" s="414" t="s">
        <v>3320</v>
      </c>
      <c r="DH92" s="414" t="s">
        <v>3320</v>
      </c>
      <c r="DI92" s="414" t="s">
        <v>3320</v>
      </c>
      <c r="DJ92" s="414" t="s">
        <v>3320</v>
      </c>
      <c r="DK92" s="414" t="s">
        <v>3320</v>
      </c>
      <c r="DL92" s="414" t="s">
        <v>3320</v>
      </c>
      <c r="DM92" s="414" t="e">
        <f t="shared" si="53"/>
        <v>#VALUE!</v>
      </c>
      <c r="DN92" s="414" t="s">
        <v>3320</v>
      </c>
      <c r="DO92" s="414" t="s">
        <v>3320</v>
      </c>
      <c r="DP92" s="414" t="s">
        <v>3320</v>
      </c>
      <c r="DR92" s="414" t="s">
        <v>3320</v>
      </c>
      <c r="DS92" s="414" t="s">
        <v>3320</v>
      </c>
      <c r="DT92" s="414" t="s">
        <v>3320</v>
      </c>
      <c r="DU92" s="414" t="s">
        <v>3320</v>
      </c>
      <c r="DV92" s="414" t="s">
        <v>3320</v>
      </c>
      <c r="DW92" s="414" t="s">
        <v>3320</v>
      </c>
      <c r="DX92" s="414" t="s">
        <v>3320</v>
      </c>
      <c r="DY92" s="414" t="s">
        <v>3320</v>
      </c>
      <c r="DZ92" s="414" t="s">
        <v>3320</v>
      </c>
      <c r="EA92" s="414" t="s">
        <v>3320</v>
      </c>
      <c r="EB92" s="414" t="s">
        <v>3320</v>
      </c>
      <c r="EC92" s="414" t="s">
        <v>3320</v>
      </c>
      <c r="ED92" s="414" t="s">
        <v>3320</v>
      </c>
      <c r="EE92" s="414" t="s">
        <v>3320</v>
      </c>
      <c r="EF92" s="414" t="s">
        <v>3320</v>
      </c>
      <c r="EG92" s="414" t="s">
        <v>3320</v>
      </c>
      <c r="EH92" s="414" t="s">
        <v>3320</v>
      </c>
      <c r="EI92" s="414" t="s">
        <v>3320</v>
      </c>
      <c r="EJ92" s="414" t="s">
        <v>3320</v>
      </c>
      <c r="EK92" s="414" t="s">
        <v>3320</v>
      </c>
      <c r="EL92" s="414" t="s">
        <v>3320</v>
      </c>
      <c r="EM92" s="414" t="s">
        <v>3320</v>
      </c>
      <c r="EN92" s="414" t="s">
        <v>3320</v>
      </c>
      <c r="EO92" s="414" t="s">
        <v>3320</v>
      </c>
      <c r="EP92" s="414" t="s">
        <v>3320</v>
      </c>
      <c r="EQ92" s="414" t="s">
        <v>3320</v>
      </c>
      <c r="ER92" s="414" t="s">
        <v>3320</v>
      </c>
      <c r="ES92" s="414" t="s">
        <v>3320</v>
      </c>
      <c r="ET92" s="414" t="s">
        <v>3320</v>
      </c>
      <c r="EU92" s="414" t="s">
        <v>3320</v>
      </c>
      <c r="EV92" s="414" t="s">
        <v>3320</v>
      </c>
      <c r="EW92" s="414" t="s">
        <v>3320</v>
      </c>
      <c r="EX92" s="414" t="s">
        <v>3320</v>
      </c>
      <c r="EY92" s="414" t="s">
        <v>3320</v>
      </c>
      <c r="EZ92" s="414" t="s">
        <v>3320</v>
      </c>
      <c r="FA92" s="414" t="s">
        <v>3320</v>
      </c>
      <c r="FB92" s="414" t="s">
        <v>3320</v>
      </c>
      <c r="FC92" s="414" t="s">
        <v>3320</v>
      </c>
      <c r="FD92" s="414" t="s">
        <v>3320</v>
      </c>
      <c r="FE92" s="414" t="s">
        <v>3320</v>
      </c>
      <c r="FF92" s="414" t="s">
        <v>3320</v>
      </c>
      <c r="FG92" s="414" t="s">
        <v>3320</v>
      </c>
      <c r="FH92" s="414" t="s">
        <v>3320</v>
      </c>
      <c r="FI92" s="414" t="s">
        <v>3320</v>
      </c>
      <c r="FJ92" s="414" t="s">
        <v>3320</v>
      </c>
      <c r="FK92" s="414" t="s">
        <v>3320</v>
      </c>
      <c r="FL92" s="414" t="s">
        <v>3320</v>
      </c>
      <c r="FM92" s="414" t="s">
        <v>3320</v>
      </c>
      <c r="FN92" s="414" t="s">
        <v>3320</v>
      </c>
      <c r="FO92" s="421">
        <v>57081200</v>
      </c>
      <c r="FP92" s="421">
        <f t="shared" si="31"/>
        <v>57.081200000000003</v>
      </c>
      <c r="FQ92" s="414" t="s">
        <v>1214</v>
      </c>
      <c r="FR92" s="414" t="s">
        <v>733</v>
      </c>
      <c r="FS92" s="414" t="s">
        <v>733</v>
      </c>
      <c r="FT92" s="414" t="s">
        <v>733</v>
      </c>
      <c r="FU92" s="414" t="s">
        <v>431</v>
      </c>
      <c r="FV92" s="414" t="s">
        <v>7656</v>
      </c>
      <c r="FW92" s="414" t="s">
        <v>7657</v>
      </c>
      <c r="FX92" s="422" t="s">
        <v>7654</v>
      </c>
      <c r="FY92" s="423">
        <v>115</v>
      </c>
      <c r="FZ92" s="414" t="s">
        <v>7658</v>
      </c>
      <c r="GA92" s="421">
        <v>57081200</v>
      </c>
      <c r="GB92" s="421">
        <v>6500000</v>
      </c>
      <c r="GC92" s="421">
        <v>1425</v>
      </c>
      <c r="GD92" s="421">
        <v>28791.67</v>
      </c>
      <c r="GE92" s="414" t="s">
        <v>5674</v>
      </c>
      <c r="GF92" s="414" t="s">
        <v>1214</v>
      </c>
      <c r="GG92" s="414" t="s">
        <v>1214</v>
      </c>
      <c r="GH92" s="414" t="s">
        <v>5675</v>
      </c>
      <c r="GI92" s="414" t="s">
        <v>1214</v>
      </c>
      <c r="GJ92" s="414" t="s">
        <v>1214</v>
      </c>
      <c r="GK92" s="414" t="s">
        <v>1214</v>
      </c>
      <c r="GL92" s="414" t="s">
        <v>733</v>
      </c>
      <c r="GM92" s="414" t="s">
        <v>1214</v>
      </c>
      <c r="GN92" s="424" t="s">
        <v>5676</v>
      </c>
      <c r="GO92" s="414" t="s">
        <v>3320</v>
      </c>
      <c r="GP92" s="414" t="s">
        <v>733</v>
      </c>
      <c r="GQ92" s="414" t="s">
        <v>5721</v>
      </c>
      <c r="GR92" s="414" t="s">
        <v>733</v>
      </c>
      <c r="GS92" s="414" t="s">
        <v>5679</v>
      </c>
      <c r="GT92" s="414" t="s">
        <v>3320</v>
      </c>
      <c r="GU92" s="414" t="s">
        <v>3320</v>
      </c>
      <c r="GV92" s="414">
        <v>0.6</v>
      </c>
      <c r="GW92" s="414" t="s">
        <v>733</v>
      </c>
      <c r="GX92" s="414" t="s">
        <v>5679</v>
      </c>
      <c r="GY92" s="414" t="s">
        <v>7659</v>
      </c>
      <c r="GZ92" s="414" t="s">
        <v>733</v>
      </c>
      <c r="HA92" s="414" t="s">
        <v>3320</v>
      </c>
      <c r="HB92" s="414" t="s">
        <v>7660</v>
      </c>
      <c r="HC92" s="414" t="s">
        <v>7661</v>
      </c>
      <c r="HD92" s="414" t="s">
        <v>5683</v>
      </c>
      <c r="HE92" s="414" t="s">
        <v>6273</v>
      </c>
      <c r="HF92" s="414" t="s">
        <v>5684</v>
      </c>
      <c r="HG92" s="414" t="s">
        <v>733</v>
      </c>
      <c r="HH92" s="414" t="s">
        <v>1214</v>
      </c>
      <c r="HI92" s="414" t="s">
        <v>12870</v>
      </c>
      <c r="HJ92" s="414" t="s">
        <v>12871</v>
      </c>
      <c r="HK92" s="414" t="s">
        <v>5685</v>
      </c>
      <c r="HL92" s="414" t="s">
        <v>3320</v>
      </c>
      <c r="HM92" s="414" t="s">
        <v>3320</v>
      </c>
      <c r="HN92" s="414" t="s">
        <v>3320</v>
      </c>
      <c r="HO92" s="414" t="s">
        <v>3320</v>
      </c>
      <c r="HP92" s="414" t="s">
        <v>3320</v>
      </c>
      <c r="HQ92" s="414" t="s">
        <v>3320</v>
      </c>
      <c r="HR92" s="414" t="s">
        <v>3320</v>
      </c>
      <c r="HS92" s="414" t="s">
        <v>3320</v>
      </c>
      <c r="HT92" s="414" t="s">
        <v>3320</v>
      </c>
      <c r="HU92" s="414" t="s">
        <v>3320</v>
      </c>
      <c r="HV92" s="414" t="s">
        <v>3320</v>
      </c>
      <c r="HW92" s="414" t="s">
        <v>3320</v>
      </c>
      <c r="HX92" s="414" t="s">
        <v>3320</v>
      </c>
      <c r="HY92" s="414" t="s">
        <v>3320</v>
      </c>
      <c r="HZ92" s="414" t="s">
        <v>3320</v>
      </c>
      <c r="IA92" s="414" t="s">
        <v>3320</v>
      </c>
      <c r="IB92" s="414" t="s">
        <v>3320</v>
      </c>
      <c r="IC92" s="414" t="s">
        <v>3320</v>
      </c>
      <c r="ID92" s="414" t="s">
        <v>3320</v>
      </c>
      <c r="IE92" s="414" t="s">
        <v>3320</v>
      </c>
      <c r="IF92" s="414" t="s">
        <v>3320</v>
      </c>
      <c r="IG92" s="414" t="s">
        <v>3320</v>
      </c>
      <c r="IH92" s="414" t="s">
        <v>3320</v>
      </c>
      <c r="II92" s="414" t="s">
        <v>3320</v>
      </c>
      <c r="IJ92" s="414" t="s">
        <v>3320</v>
      </c>
      <c r="IK92" s="414" t="s">
        <v>3320</v>
      </c>
      <c r="IL92" s="414" t="s">
        <v>3320</v>
      </c>
      <c r="IM92" s="414" t="s">
        <v>3320</v>
      </c>
      <c r="IN92" s="414" t="s">
        <v>3320</v>
      </c>
      <c r="IO92" s="414" t="s">
        <v>3320</v>
      </c>
      <c r="IP92" s="414" t="s">
        <v>3320</v>
      </c>
      <c r="IQ92" s="414" t="s">
        <v>3320</v>
      </c>
      <c r="IR92" s="414" t="s">
        <v>3320</v>
      </c>
      <c r="IS92" s="414" t="s">
        <v>3320</v>
      </c>
      <c r="IT92" s="414" t="s">
        <v>3320</v>
      </c>
      <c r="IU92" s="414" t="s">
        <v>3320</v>
      </c>
      <c r="IV92" s="414" t="s">
        <v>3320</v>
      </c>
      <c r="IW92" s="414" t="s">
        <v>3320</v>
      </c>
      <c r="IX92" s="437" t="s">
        <v>85</v>
      </c>
      <c r="IY92" s="452">
        <v>45610</v>
      </c>
      <c r="IZ92" s="437" t="s">
        <v>910</v>
      </c>
      <c r="JA92" s="437" t="s">
        <v>5810</v>
      </c>
      <c r="JB92" s="414" t="str">
        <f>IFERROR(VLOOKUP($E92,'[12]Resumen costos RNT id'!$D:$J,3,0),"")</f>
        <v/>
      </c>
      <c r="JC92" s="421" t="str">
        <f>IFERROR(VLOOKUP($E92,'[12]Resumen costos RNT id'!$D:$J,4,0),"")</f>
        <v/>
      </c>
      <c r="JD92" s="421" t="str">
        <f>IFERROR(VLOOKUP($E92,'[12]Resumen costos RNT id'!$D:$J,5,0),"")</f>
        <v/>
      </c>
      <c r="JE92" s="421" t="str">
        <f>IFERROR(VLOOKUP($E92,'[12]Resumen costos RNT id'!$D:$J,6,0),"")</f>
        <v/>
      </c>
      <c r="JF92" s="416" t="str">
        <f>IFERROR(VLOOKUP($E92,'[12]Resumen costos RNT id'!$D:$J,7,0),"")</f>
        <v/>
      </c>
      <c r="JG92" s="428" t="str">
        <f t="shared" si="38"/>
        <v/>
      </c>
      <c r="JH92" s="428" t="str">
        <f t="shared" si="39"/>
        <v/>
      </c>
      <c r="JI92" s="428" t="str">
        <f t="shared" si="39"/>
        <v/>
      </c>
      <c r="JJ92" s="428">
        <f t="shared" si="40"/>
        <v>0</v>
      </c>
      <c r="JK92" s="428">
        <f t="shared" si="41"/>
        <v>0</v>
      </c>
      <c r="JL92" s="414" t="s">
        <v>202</v>
      </c>
      <c r="JO92" s="414" t="s">
        <v>202</v>
      </c>
      <c r="JP92" s="414">
        <v>7</v>
      </c>
      <c r="JQ92" s="414">
        <f t="shared" si="55"/>
        <v>0</v>
      </c>
      <c r="JR92" s="429" t="str">
        <f>IFERROR(VLOOKUP($E92,'[13]Actualización de costos CENACE'!$A:$G,2,0),"")</f>
        <v/>
      </c>
      <c r="JS92" s="429" t="str">
        <f>IFERROR(VLOOKUP($E92,'[13]Actualización de costos CENACE'!$A:$G,3,0),"")</f>
        <v/>
      </c>
      <c r="JT92" s="429" t="str">
        <f>IFERROR(VLOOKUP($E92,'[13]Actualización de costos CENACE'!$A:$G,4,0),"")</f>
        <v/>
      </c>
      <c r="JU92" s="429" t="str">
        <f>IFERROR(VLOOKUP($E92,'[13]Actualización de costos CENACE'!$A:$G,5,0),"")</f>
        <v/>
      </c>
      <c r="JV92" s="429" t="str">
        <f>IFERROR(VLOOKUP($E92,'[13]Actualización de costos CENACE'!$A:$G,6,0),"")</f>
        <v/>
      </c>
      <c r="JW92" s="430" t="str">
        <f>IFERROR(VLOOKUP($E92,'[13]Din Costos CFE'!$J$7:$AG$150,JW$1,0),"")</f>
        <v/>
      </c>
      <c r="JX92" s="430" t="str">
        <f>IFERROR(VLOOKUP($E92,'[13]Din Costos CFE'!$J$7:$AG$150,JX$1,0),"")</f>
        <v/>
      </c>
      <c r="JY92" s="430" t="str">
        <f>IFERROR(VLOOKUP($E92,'[13]Din Costos CFE'!$J$7:$AG$150,JY$1,0),"")</f>
        <v/>
      </c>
      <c r="JZ92" s="430" t="str">
        <f>IFERROR(VLOOKUP($E92,'[13]Din Costos CFE'!$J$7:$AG$150,JZ$1,0),"")</f>
        <v/>
      </c>
      <c r="KA92" s="430" t="str">
        <f>IFERROR(VLOOKUP($E92,'[13]Din Costos CFE'!$J$7:$AG$150,KA$1,0),"")</f>
        <v/>
      </c>
      <c r="KB92" s="430" t="str">
        <f>IFERROR(VLOOKUP($E92,'[13]Din Costos CFE'!$J$7:$AG$150,KB$1,0),"")</f>
        <v/>
      </c>
      <c r="KC92" s="430" t="str">
        <f>IFERROR(VLOOKUP($E92,'[13]Din Costos CFE'!$J$7:$AG$150,KC$1,0),"")</f>
        <v/>
      </c>
      <c r="KD92" s="430" t="str">
        <f>IFERROR(VLOOKUP($E92,'[13]Din Costos CFE'!$J$7:$AG$150,KD$1,0),"")</f>
        <v/>
      </c>
      <c r="KE92" s="430" t="str">
        <f>IFERROR(VLOOKUP($E92,'[13]Din Costos CFE'!$J$7:$AG$150,KE$1,0),"")</f>
        <v/>
      </c>
      <c r="KF92" s="430" t="str">
        <f>IFERROR(VLOOKUP($E92,'[13]Din Costos CFE'!$J$7:$AG$150,KF$1,0),"")</f>
        <v/>
      </c>
      <c r="KG92" s="430" t="str">
        <f>IFERROR(VLOOKUP($E92,'[13]Din Costos CFE'!$J$7:$AG$150,KG$1,0),"")</f>
        <v/>
      </c>
      <c r="KH92" s="430" t="str">
        <f>IFERROR(VLOOKUP($E92,'[13]Din Costos CFE'!$J$7:$AG$150,KH$1,0),"")</f>
        <v/>
      </c>
      <c r="KI92" s="430" t="str">
        <f>IFERROR(VLOOKUP($E92,'[13]Din Costos CFE'!$J$7:$AG$150,KI$1,0),"")</f>
        <v/>
      </c>
      <c r="KJ92" s="430" t="str">
        <f>IFERROR(VLOOKUP($E92,'[13]Din Costos CFE'!$J$7:$AG$150,KJ$1,0),"")</f>
        <v/>
      </c>
      <c r="KK92" s="430" t="str">
        <f>IFERROR(VLOOKUP($E92,'[13]Din Costos CFE'!$J$7:$AG$150,KK$1,0),"")</f>
        <v/>
      </c>
      <c r="KL92" s="430" t="str">
        <f>IFERROR(VLOOKUP($E92,'[13]Din Costos CFE'!$J$7:$AG$150,KL$1,0),"")</f>
        <v/>
      </c>
      <c r="KM92" s="430" t="str">
        <f>IFERROR(VLOOKUP($E92,'[13]Din Costos CFE'!$J$7:$AG$150,KM$1,0),"")</f>
        <v/>
      </c>
      <c r="KN92" s="430" t="str">
        <f>IFERROR(VLOOKUP($E92,'[13]Din Costos CFE'!$J$7:$AG$150,KN$1,0),"")</f>
        <v/>
      </c>
      <c r="KO92" s="431">
        <f t="shared" si="42"/>
        <v>0</v>
      </c>
      <c r="KP92" s="431">
        <f t="shared" si="43"/>
        <v>0</v>
      </c>
      <c r="KQ92" s="431">
        <f t="shared" si="44"/>
        <v>0</v>
      </c>
      <c r="KR92" s="432" t="str">
        <f>IFERROR(VLOOKUP($E92,'[13]Din Costos CFE'!$A$6:$G$150,4,0),"")</f>
        <v/>
      </c>
      <c r="KS92" s="432" t="str">
        <f>IFERROR(VLOOKUP($E92,'[13]Din Costos CFE'!$A$6:$G$150,5,0),"")</f>
        <v/>
      </c>
      <c r="KT92" s="432" t="str">
        <f>IFERROR(VLOOKUP($E92,'[13]Din Costos CFE'!$A$6:$G$150,6,0),"")</f>
        <v/>
      </c>
      <c r="KU92" s="433" t="str">
        <f t="shared" si="45"/>
        <v/>
      </c>
      <c r="KV92" s="434" t="str">
        <f t="shared" si="46"/>
        <v/>
      </c>
      <c r="KW92" s="435" t="str">
        <f t="shared" si="47"/>
        <v/>
      </c>
      <c r="KX92" s="435"/>
      <c r="KY92" s="436" t="str">
        <f>IFERROR(VLOOKUP($E92,'[13]Detalle Costos CENACE'!$E:$IT,248,0),"")</f>
        <v/>
      </c>
      <c r="KZ92" s="414">
        <f t="shared" si="48"/>
        <v>47</v>
      </c>
      <c r="LA92" s="434" t="str">
        <f t="shared" si="49"/>
        <v/>
      </c>
      <c r="LB92" s="434" t="str">
        <f t="shared" si="50"/>
        <v/>
      </c>
      <c r="LC92" s="414">
        <f t="shared" si="51"/>
        <v>1</v>
      </c>
      <c r="LD92" s="429" t="str">
        <f>IFERROR(VLOOKUP($E92,'[13]Actualización de costos CENACE'!$A:$G,7,0),"")</f>
        <v/>
      </c>
    </row>
    <row r="93" spans="1:319" s="414" customFormat="1" ht="15" customHeight="1">
      <c r="A93" s="413" t="s">
        <v>5638</v>
      </c>
      <c r="B93" s="414">
        <v>1028</v>
      </c>
      <c r="C93" s="414" t="s">
        <v>7662</v>
      </c>
      <c r="D93" s="414" t="s">
        <v>7663</v>
      </c>
      <c r="E93" s="414">
        <v>1028</v>
      </c>
      <c r="G93" s="414" t="s">
        <v>7664</v>
      </c>
      <c r="H93" s="414" t="s">
        <v>7665</v>
      </c>
      <c r="I93" s="415">
        <v>1</v>
      </c>
      <c r="J93" s="415"/>
      <c r="K93" s="415" t="str">
        <f t="shared" si="54"/>
        <v>Sí</v>
      </c>
      <c r="L93" s="415"/>
      <c r="M93" s="415">
        <f t="shared" si="56"/>
        <v>1</v>
      </c>
      <c r="N93" s="415"/>
      <c r="O93" s="415"/>
      <c r="P93" s="415"/>
      <c r="Q93" s="415">
        <v>0</v>
      </c>
      <c r="R93" s="415" t="str">
        <f t="shared" si="33"/>
        <v>Sí</v>
      </c>
      <c r="S93" s="415">
        <v>2</v>
      </c>
      <c r="T93" s="415"/>
      <c r="U93" s="415"/>
      <c r="V93" s="414" t="s">
        <v>7666</v>
      </c>
      <c r="W93" s="414" t="s">
        <v>5643</v>
      </c>
      <c r="X93" s="414">
        <f t="shared" si="32"/>
        <v>1</v>
      </c>
      <c r="Y93" s="414">
        <f t="shared" si="34"/>
        <v>30</v>
      </c>
      <c r="Z93" s="416" t="str">
        <f t="shared" si="35"/>
        <v/>
      </c>
      <c r="AA93" s="416">
        <f t="shared" si="36"/>
        <v>0</v>
      </c>
      <c r="AB93" s="417">
        <f t="shared" si="37"/>
        <v>0</v>
      </c>
      <c r="AC93" s="414" t="s">
        <v>5644</v>
      </c>
      <c r="AD93" s="414" t="s">
        <v>5644</v>
      </c>
      <c r="AE93" s="414" t="e">
        <f>+VLOOKUP($D93,'[12]Ramón Países '!$A:$E,4,0)</f>
        <v>#N/A</v>
      </c>
      <c r="AF93" s="414" t="s">
        <v>5646</v>
      </c>
      <c r="AG93" s="414" t="e">
        <f>+VLOOKUP($D93,'[12]Ramón Países '!$A:$E,5,0)</f>
        <v>#N/A</v>
      </c>
      <c r="AH93" s="414" t="s">
        <v>262</v>
      </c>
      <c r="AI93" s="414" t="s">
        <v>270</v>
      </c>
      <c r="AJ93" s="414" t="s">
        <v>7604</v>
      </c>
      <c r="AK93" s="414" t="s">
        <v>5698</v>
      </c>
      <c r="AL93" s="414" t="s">
        <v>673</v>
      </c>
      <c r="AM93" s="414" t="s">
        <v>7667</v>
      </c>
      <c r="AN93" s="414" t="s">
        <v>3320</v>
      </c>
      <c r="AO93" s="414" t="s">
        <v>7668</v>
      </c>
      <c r="AP93" s="414" t="s">
        <v>7669</v>
      </c>
      <c r="AQ93" s="414" t="s">
        <v>7670</v>
      </c>
      <c r="AR93" s="414" t="s">
        <v>7609</v>
      </c>
      <c r="AS93" s="414" t="s">
        <v>7671</v>
      </c>
      <c r="AT93" s="414" t="s">
        <v>733</v>
      </c>
      <c r="AU93" s="414" t="s">
        <v>733</v>
      </c>
      <c r="AV93" s="414" t="s">
        <v>733</v>
      </c>
      <c r="AW93" s="414" t="s">
        <v>3320</v>
      </c>
      <c r="AX93" s="414" t="s">
        <v>5656</v>
      </c>
      <c r="AY93" s="414" t="s">
        <v>733</v>
      </c>
      <c r="AZ93" s="414" t="s">
        <v>5657</v>
      </c>
      <c r="BA93" s="414" t="s">
        <v>5859</v>
      </c>
      <c r="BB93" s="414" t="s">
        <v>7612</v>
      </c>
      <c r="BC93" s="414" t="s">
        <v>5660</v>
      </c>
      <c r="BD93" s="414" t="s">
        <v>7672</v>
      </c>
      <c r="BE93" s="414" t="s">
        <v>7673</v>
      </c>
      <c r="BF93" s="415" t="s">
        <v>1214</v>
      </c>
      <c r="BG93" s="414" t="s">
        <v>3320</v>
      </c>
      <c r="BI93" s="414" t="s">
        <v>5955</v>
      </c>
      <c r="BJ93" s="414" t="s">
        <v>5955</v>
      </c>
      <c r="BK93" s="414" t="s">
        <v>3603</v>
      </c>
      <c r="BL93" s="414" t="s">
        <v>3905</v>
      </c>
      <c r="BM93" s="415">
        <v>115</v>
      </c>
      <c r="BN93" s="414" t="s">
        <v>5712</v>
      </c>
      <c r="BO93" s="418" t="s">
        <v>12617</v>
      </c>
      <c r="BP93" s="414">
        <v>18</v>
      </c>
      <c r="BQ93" s="414">
        <v>2028</v>
      </c>
      <c r="BR93" s="414">
        <v>30</v>
      </c>
      <c r="BS93" s="415">
        <v>30</v>
      </c>
      <c r="BT93" s="414" t="s">
        <v>5666</v>
      </c>
      <c r="BU93" s="414">
        <v>132</v>
      </c>
      <c r="BV93" s="415">
        <v>79.02</v>
      </c>
      <c r="BW93" s="419">
        <v>0.30068493150684927</v>
      </c>
      <c r="BX93" s="420" t="s">
        <v>910</v>
      </c>
      <c r="BY93" s="414" t="s">
        <v>733</v>
      </c>
      <c r="BZ93" s="414" t="s">
        <v>910</v>
      </c>
      <c r="CA93" s="414">
        <v>31</v>
      </c>
      <c r="CB93" s="414" t="s">
        <v>1214</v>
      </c>
      <c r="CC93" s="414">
        <v>725</v>
      </c>
      <c r="CD93" s="414" t="s">
        <v>5713</v>
      </c>
      <c r="CE93" s="414" t="s">
        <v>5668</v>
      </c>
      <c r="CF93" s="414" t="s">
        <v>3320</v>
      </c>
      <c r="CG93" s="414" t="s">
        <v>733</v>
      </c>
      <c r="CH93" s="414" t="s">
        <v>733</v>
      </c>
      <c r="CI93" s="414">
        <v>2372</v>
      </c>
      <c r="CJ93" s="414">
        <v>2273</v>
      </c>
      <c r="CK93" s="414" t="s">
        <v>7045</v>
      </c>
      <c r="CL93" s="414">
        <v>365</v>
      </c>
      <c r="CM93" s="414">
        <v>88</v>
      </c>
      <c r="CN93" s="414">
        <v>98</v>
      </c>
      <c r="CO93" s="414">
        <v>35</v>
      </c>
      <c r="CP93" s="414" t="s">
        <v>12723</v>
      </c>
      <c r="CQ93" s="414">
        <f t="shared" si="52"/>
        <v>2026</v>
      </c>
      <c r="CR93" s="414">
        <v>0.4</v>
      </c>
      <c r="CS93" s="414">
        <v>9</v>
      </c>
      <c r="CT93" s="414" t="s">
        <v>7672</v>
      </c>
      <c r="CU93" s="414">
        <v>93600</v>
      </c>
      <c r="CV93" s="414" t="s">
        <v>3320</v>
      </c>
      <c r="CW93" s="414" t="s">
        <v>3320</v>
      </c>
      <c r="CX93" s="414" t="s">
        <v>3320</v>
      </c>
      <c r="CY93" s="414" t="s">
        <v>3320</v>
      </c>
      <c r="CZ93" s="414" t="s">
        <v>3320</v>
      </c>
      <c r="DA93" s="414" t="s">
        <v>3320</v>
      </c>
      <c r="DB93" s="414" t="s">
        <v>3320</v>
      </c>
      <c r="DC93" s="414" t="s">
        <v>3320</v>
      </c>
      <c r="DD93" s="414" t="s">
        <v>3320</v>
      </c>
      <c r="DE93" s="414" t="s">
        <v>3320</v>
      </c>
      <c r="DG93" s="414" t="s">
        <v>3320</v>
      </c>
      <c r="DH93" s="414" t="s">
        <v>3320</v>
      </c>
      <c r="DI93" s="414" t="s">
        <v>3320</v>
      </c>
      <c r="DJ93" s="414" t="s">
        <v>3320</v>
      </c>
      <c r="DK93" s="414" t="s">
        <v>3320</v>
      </c>
      <c r="DL93" s="414" t="s">
        <v>3320</v>
      </c>
      <c r="DM93" s="414" t="e">
        <f t="shared" si="53"/>
        <v>#VALUE!</v>
      </c>
      <c r="DN93" s="414" t="s">
        <v>3320</v>
      </c>
      <c r="DO93" s="414" t="s">
        <v>3320</v>
      </c>
      <c r="DP93" s="414" t="s">
        <v>3320</v>
      </c>
      <c r="DR93" s="414" t="s">
        <v>3320</v>
      </c>
      <c r="DS93" s="414" t="s">
        <v>3320</v>
      </c>
      <c r="DT93" s="414" t="s">
        <v>3320</v>
      </c>
      <c r="DU93" s="414" t="s">
        <v>3320</v>
      </c>
      <c r="DV93" s="414" t="s">
        <v>3320</v>
      </c>
      <c r="DW93" s="414" t="s">
        <v>3320</v>
      </c>
      <c r="DX93" s="414" t="s">
        <v>3320</v>
      </c>
      <c r="DY93" s="414" t="s">
        <v>3320</v>
      </c>
      <c r="DZ93" s="414" t="s">
        <v>3320</v>
      </c>
      <c r="EA93" s="414" t="s">
        <v>3320</v>
      </c>
      <c r="EB93" s="414" t="s">
        <v>3320</v>
      </c>
      <c r="EC93" s="414" t="s">
        <v>3320</v>
      </c>
      <c r="ED93" s="414" t="s">
        <v>3320</v>
      </c>
      <c r="EE93" s="414" t="s">
        <v>3320</v>
      </c>
      <c r="EF93" s="414" t="s">
        <v>3320</v>
      </c>
      <c r="EG93" s="414" t="s">
        <v>3320</v>
      </c>
      <c r="EH93" s="414" t="s">
        <v>3320</v>
      </c>
      <c r="EI93" s="414" t="s">
        <v>3320</v>
      </c>
      <c r="EJ93" s="414" t="s">
        <v>3320</v>
      </c>
      <c r="EK93" s="414" t="s">
        <v>3320</v>
      </c>
      <c r="EL93" s="414" t="s">
        <v>3320</v>
      </c>
      <c r="EM93" s="414" t="s">
        <v>3320</v>
      </c>
      <c r="EN93" s="414" t="s">
        <v>3320</v>
      </c>
      <c r="EO93" s="414" t="s">
        <v>3320</v>
      </c>
      <c r="EP93" s="414" t="s">
        <v>3320</v>
      </c>
      <c r="EQ93" s="414" t="s">
        <v>3320</v>
      </c>
      <c r="ER93" s="414" t="s">
        <v>3320</v>
      </c>
      <c r="ES93" s="414" t="s">
        <v>3320</v>
      </c>
      <c r="ET93" s="414" t="s">
        <v>3320</v>
      </c>
      <c r="EU93" s="414" t="s">
        <v>3320</v>
      </c>
      <c r="EV93" s="414" t="s">
        <v>3320</v>
      </c>
      <c r="EW93" s="414" t="s">
        <v>3320</v>
      </c>
      <c r="EX93" s="414" t="s">
        <v>3320</v>
      </c>
      <c r="EY93" s="414" t="s">
        <v>3320</v>
      </c>
      <c r="EZ93" s="414" t="s">
        <v>3320</v>
      </c>
      <c r="FA93" s="414" t="s">
        <v>3320</v>
      </c>
      <c r="FB93" s="414" t="s">
        <v>3320</v>
      </c>
      <c r="FC93" s="414" t="s">
        <v>3320</v>
      </c>
      <c r="FD93" s="414" t="s">
        <v>3320</v>
      </c>
      <c r="FE93" s="414" t="s">
        <v>3320</v>
      </c>
      <c r="FF93" s="414" t="s">
        <v>3320</v>
      </c>
      <c r="FG93" s="414" t="s">
        <v>3320</v>
      </c>
      <c r="FH93" s="414" t="s">
        <v>3320</v>
      </c>
      <c r="FI93" s="414" t="s">
        <v>3320</v>
      </c>
      <c r="FJ93" s="414" t="s">
        <v>3320</v>
      </c>
      <c r="FK93" s="414" t="s">
        <v>3320</v>
      </c>
      <c r="FL93" s="414" t="s">
        <v>3320</v>
      </c>
      <c r="FM93" s="414" t="s">
        <v>3320</v>
      </c>
      <c r="FN93" s="414" t="s">
        <v>3320</v>
      </c>
      <c r="FO93" s="421">
        <v>35200000</v>
      </c>
      <c r="FP93" s="421">
        <f t="shared" si="31"/>
        <v>35.200000000000003</v>
      </c>
      <c r="FQ93" s="414" t="s">
        <v>733</v>
      </c>
      <c r="FR93" s="414" t="s">
        <v>733</v>
      </c>
      <c r="FS93" s="414" t="s">
        <v>733</v>
      </c>
      <c r="FT93" s="414" t="s">
        <v>733</v>
      </c>
      <c r="FU93" s="414" t="s">
        <v>1661</v>
      </c>
      <c r="FV93" s="414" t="s">
        <v>7674</v>
      </c>
      <c r="FW93" s="414" t="s">
        <v>7675</v>
      </c>
      <c r="FX93" s="422" t="s">
        <v>3905</v>
      </c>
      <c r="FY93" s="423">
        <v>115</v>
      </c>
      <c r="FZ93" s="414" t="s">
        <v>7676</v>
      </c>
      <c r="GA93" s="421">
        <v>35200000</v>
      </c>
      <c r="GB93" s="421">
        <v>3400000</v>
      </c>
      <c r="GC93" s="421">
        <v>76700</v>
      </c>
      <c r="GD93" s="421">
        <v>16250</v>
      </c>
      <c r="GE93" s="414" t="s">
        <v>7672</v>
      </c>
      <c r="GF93" s="414" t="s">
        <v>733</v>
      </c>
      <c r="GG93" s="414" t="s">
        <v>733</v>
      </c>
      <c r="GH93" s="414" t="s">
        <v>7672</v>
      </c>
      <c r="GI93" s="414" t="s">
        <v>733</v>
      </c>
      <c r="GJ93" s="414" t="s">
        <v>733</v>
      </c>
      <c r="GK93" s="414" t="s">
        <v>733</v>
      </c>
      <c r="GL93" s="414" t="s">
        <v>733</v>
      </c>
      <c r="GM93" s="414" t="s">
        <v>733</v>
      </c>
      <c r="GN93" s="424" t="s">
        <v>5676</v>
      </c>
      <c r="GO93" s="414" t="s">
        <v>3320</v>
      </c>
      <c r="GP93" s="414" t="s">
        <v>733</v>
      </c>
      <c r="GQ93" s="414" t="s">
        <v>5872</v>
      </c>
      <c r="GR93" s="414" t="s">
        <v>733</v>
      </c>
      <c r="GS93" s="414" t="s">
        <v>5679</v>
      </c>
      <c r="GT93" s="414" t="s">
        <v>3320</v>
      </c>
      <c r="GU93" s="414" t="s">
        <v>3320</v>
      </c>
      <c r="GV93" s="414">
        <v>1</v>
      </c>
      <c r="GW93" s="414" t="s">
        <v>733</v>
      </c>
      <c r="GX93" s="414" t="s">
        <v>5679</v>
      </c>
      <c r="GY93" s="414" t="s">
        <v>7677</v>
      </c>
      <c r="GZ93" s="414" t="s">
        <v>1214</v>
      </c>
      <c r="HA93" s="414" t="s">
        <v>3320</v>
      </c>
      <c r="HB93" s="414" t="s">
        <v>7678</v>
      </c>
      <c r="HC93" s="414" t="s">
        <v>7679</v>
      </c>
      <c r="HD93" s="414" t="s">
        <v>3320</v>
      </c>
      <c r="HE93" s="414" t="s">
        <v>3320</v>
      </c>
      <c r="HF93" s="414" t="s">
        <v>3320</v>
      </c>
      <c r="HG93" s="414" t="s">
        <v>733</v>
      </c>
      <c r="HH93" s="414" t="s">
        <v>1214</v>
      </c>
      <c r="HI93" s="414" t="s">
        <v>12872</v>
      </c>
      <c r="HJ93" s="414" t="s">
        <v>12873</v>
      </c>
      <c r="HK93" s="414" t="s">
        <v>5685</v>
      </c>
      <c r="HL93" s="414" t="s">
        <v>3320</v>
      </c>
      <c r="HM93" s="414" t="s">
        <v>3320</v>
      </c>
      <c r="HN93" s="414" t="s">
        <v>3320</v>
      </c>
      <c r="HO93" s="414" t="s">
        <v>3320</v>
      </c>
      <c r="HP93" s="414" t="s">
        <v>3320</v>
      </c>
      <c r="HQ93" s="414" t="s">
        <v>3320</v>
      </c>
      <c r="HR93" s="414" t="s">
        <v>3320</v>
      </c>
      <c r="HS93" s="414" t="s">
        <v>3320</v>
      </c>
      <c r="HT93" s="414" t="s">
        <v>3320</v>
      </c>
      <c r="HU93" s="414" t="s">
        <v>3320</v>
      </c>
      <c r="HV93" s="414" t="s">
        <v>3320</v>
      </c>
      <c r="HW93" s="414" t="s">
        <v>3320</v>
      </c>
      <c r="HX93" s="414" t="s">
        <v>3320</v>
      </c>
      <c r="HY93" s="414" t="s">
        <v>3320</v>
      </c>
      <c r="HZ93" s="414" t="s">
        <v>3320</v>
      </c>
      <c r="IA93" s="414" t="s">
        <v>3320</v>
      </c>
      <c r="IB93" s="414" t="s">
        <v>3320</v>
      </c>
      <c r="IC93" s="414" t="s">
        <v>3320</v>
      </c>
      <c r="ID93" s="414" t="s">
        <v>3320</v>
      </c>
      <c r="IE93" s="414" t="s">
        <v>3320</v>
      </c>
      <c r="IF93" s="414" t="s">
        <v>3320</v>
      </c>
      <c r="IG93" s="414" t="s">
        <v>3320</v>
      </c>
      <c r="IH93" s="414" t="s">
        <v>3320</v>
      </c>
      <c r="II93" s="414" t="s">
        <v>3320</v>
      </c>
      <c r="IJ93" s="414" t="s">
        <v>3320</v>
      </c>
      <c r="IK93" s="414" t="s">
        <v>3320</v>
      </c>
      <c r="IL93" s="414" t="s">
        <v>3320</v>
      </c>
      <c r="IM93" s="414" t="s">
        <v>3320</v>
      </c>
      <c r="IN93" s="414" t="s">
        <v>3320</v>
      </c>
      <c r="IO93" s="414" t="s">
        <v>3320</v>
      </c>
      <c r="IP93" s="414" t="s">
        <v>3320</v>
      </c>
      <c r="IQ93" s="414" t="s">
        <v>3320</v>
      </c>
      <c r="IR93" s="414" t="s">
        <v>3320</v>
      </c>
      <c r="IS93" s="414" t="s">
        <v>3320</v>
      </c>
      <c r="IT93" s="414" t="s">
        <v>3320</v>
      </c>
      <c r="IU93" s="414" t="s">
        <v>3320</v>
      </c>
      <c r="IV93" s="414" t="s">
        <v>3320</v>
      </c>
      <c r="IW93" s="414" t="s">
        <v>3320</v>
      </c>
      <c r="IX93" s="440" t="s">
        <v>12630</v>
      </c>
      <c r="IY93" s="441" t="s">
        <v>3320</v>
      </c>
      <c r="IZ93" s="441" t="s">
        <v>5966</v>
      </c>
      <c r="JA93" s="440" t="s">
        <v>5967</v>
      </c>
      <c r="JB93" s="414" t="str">
        <f>IFERROR(VLOOKUP($E93,'[12]Resumen costos RNT id'!$D:$J,3,0),"")</f>
        <v/>
      </c>
      <c r="JC93" s="421" t="str">
        <f>IFERROR(VLOOKUP($E93,'[12]Resumen costos RNT id'!$D:$J,4,0),"")</f>
        <v/>
      </c>
      <c r="JD93" s="421" t="str">
        <f>IFERROR(VLOOKUP($E93,'[12]Resumen costos RNT id'!$D:$J,5,0),"")</f>
        <v/>
      </c>
      <c r="JE93" s="421" t="str">
        <f>IFERROR(VLOOKUP($E93,'[12]Resumen costos RNT id'!$D:$J,6,0),"")</f>
        <v/>
      </c>
      <c r="JF93" s="416" t="str">
        <f>IFERROR(VLOOKUP($E93,'[12]Resumen costos RNT id'!$D:$J,7,0),"")</f>
        <v/>
      </c>
      <c r="JG93" s="428" t="str">
        <f t="shared" si="38"/>
        <v/>
      </c>
      <c r="JH93" s="428" t="str">
        <f t="shared" si="39"/>
        <v/>
      </c>
      <c r="JI93" s="428" t="str">
        <f t="shared" si="39"/>
        <v/>
      </c>
      <c r="JJ93" s="428">
        <f t="shared" si="40"/>
        <v>0</v>
      </c>
      <c r="JK93" s="428">
        <f t="shared" si="41"/>
        <v>0</v>
      </c>
      <c r="JL93" s="414" t="s">
        <v>202</v>
      </c>
      <c r="JO93" s="414" t="s">
        <v>202</v>
      </c>
      <c r="JP93" s="414">
        <v>5</v>
      </c>
      <c r="JQ93" s="414">
        <f t="shared" si="55"/>
        <v>0</v>
      </c>
      <c r="JR93" s="429" t="str">
        <f>IFERROR(VLOOKUP($E93,'[13]Actualización de costos CENACE'!$A:$G,2,0),"")</f>
        <v/>
      </c>
      <c r="JS93" s="429" t="str">
        <f>IFERROR(VLOOKUP($E93,'[13]Actualización de costos CENACE'!$A:$G,3,0),"")</f>
        <v/>
      </c>
      <c r="JT93" s="429" t="str">
        <f>IFERROR(VLOOKUP($E93,'[13]Actualización de costos CENACE'!$A:$G,4,0),"")</f>
        <v/>
      </c>
      <c r="JU93" s="429" t="str">
        <f>IFERROR(VLOOKUP($E93,'[13]Actualización de costos CENACE'!$A:$G,5,0),"")</f>
        <v/>
      </c>
      <c r="JV93" s="429" t="str">
        <f>IFERROR(VLOOKUP($E93,'[13]Actualización de costos CENACE'!$A:$G,6,0),"")</f>
        <v/>
      </c>
      <c r="JW93" s="430" t="str">
        <f>IFERROR(VLOOKUP($E93,'[13]Din Costos CFE'!$J$7:$AG$150,JW$1,0),"")</f>
        <v/>
      </c>
      <c r="JX93" s="430" t="str">
        <f>IFERROR(VLOOKUP($E93,'[13]Din Costos CFE'!$J$7:$AG$150,JX$1,0),"")</f>
        <v/>
      </c>
      <c r="JY93" s="430" t="str">
        <f>IFERROR(VLOOKUP($E93,'[13]Din Costos CFE'!$J$7:$AG$150,JY$1,0),"")</f>
        <v/>
      </c>
      <c r="JZ93" s="430" t="str">
        <f>IFERROR(VLOOKUP($E93,'[13]Din Costos CFE'!$J$7:$AG$150,JZ$1,0),"")</f>
        <v/>
      </c>
      <c r="KA93" s="430" t="str">
        <f>IFERROR(VLOOKUP($E93,'[13]Din Costos CFE'!$J$7:$AG$150,KA$1,0),"")</f>
        <v/>
      </c>
      <c r="KB93" s="430" t="str">
        <f>IFERROR(VLOOKUP($E93,'[13]Din Costos CFE'!$J$7:$AG$150,KB$1,0),"")</f>
        <v/>
      </c>
      <c r="KC93" s="430" t="str">
        <f>IFERROR(VLOOKUP($E93,'[13]Din Costos CFE'!$J$7:$AG$150,KC$1,0),"")</f>
        <v/>
      </c>
      <c r="KD93" s="430" t="str">
        <f>IFERROR(VLOOKUP($E93,'[13]Din Costos CFE'!$J$7:$AG$150,KD$1,0),"")</f>
        <v/>
      </c>
      <c r="KE93" s="430" t="str">
        <f>IFERROR(VLOOKUP($E93,'[13]Din Costos CFE'!$J$7:$AG$150,KE$1,0),"")</f>
        <v/>
      </c>
      <c r="KF93" s="430" t="str">
        <f>IFERROR(VLOOKUP($E93,'[13]Din Costos CFE'!$J$7:$AG$150,KF$1,0),"")</f>
        <v/>
      </c>
      <c r="KG93" s="430" t="str">
        <f>IFERROR(VLOOKUP($E93,'[13]Din Costos CFE'!$J$7:$AG$150,KG$1,0),"")</f>
        <v/>
      </c>
      <c r="KH93" s="430" t="str">
        <f>IFERROR(VLOOKUP($E93,'[13]Din Costos CFE'!$J$7:$AG$150,KH$1,0),"")</f>
        <v/>
      </c>
      <c r="KI93" s="430" t="str">
        <f>IFERROR(VLOOKUP($E93,'[13]Din Costos CFE'!$J$7:$AG$150,KI$1,0),"")</f>
        <v/>
      </c>
      <c r="KJ93" s="430" t="str">
        <f>IFERROR(VLOOKUP($E93,'[13]Din Costos CFE'!$J$7:$AG$150,KJ$1,0),"")</f>
        <v/>
      </c>
      <c r="KK93" s="430" t="str">
        <f>IFERROR(VLOOKUP($E93,'[13]Din Costos CFE'!$J$7:$AG$150,KK$1,0),"")</f>
        <v/>
      </c>
      <c r="KL93" s="430" t="str">
        <f>IFERROR(VLOOKUP($E93,'[13]Din Costos CFE'!$J$7:$AG$150,KL$1,0),"")</f>
        <v/>
      </c>
      <c r="KM93" s="430" t="str">
        <f>IFERROR(VLOOKUP($E93,'[13]Din Costos CFE'!$J$7:$AG$150,KM$1,0),"")</f>
        <v/>
      </c>
      <c r="KN93" s="430" t="str">
        <f>IFERROR(VLOOKUP($E93,'[13]Din Costos CFE'!$J$7:$AG$150,KN$1,0),"")</f>
        <v/>
      </c>
      <c r="KO93" s="431">
        <f t="shared" si="42"/>
        <v>0</v>
      </c>
      <c r="KP93" s="431">
        <f t="shared" si="43"/>
        <v>0</v>
      </c>
      <c r="KQ93" s="431">
        <f t="shared" si="44"/>
        <v>0</v>
      </c>
      <c r="KR93" s="432" t="str">
        <f>IFERROR(VLOOKUP($E93,'[13]Din Costos CFE'!$A$6:$G$150,4,0),"")</f>
        <v/>
      </c>
      <c r="KS93" s="432" t="str">
        <f>IFERROR(VLOOKUP($E93,'[13]Din Costos CFE'!$A$6:$G$150,5,0),"")</f>
        <v/>
      </c>
      <c r="KT93" s="432" t="str">
        <f>IFERROR(VLOOKUP($E93,'[13]Din Costos CFE'!$A$6:$G$150,6,0),"")</f>
        <v/>
      </c>
      <c r="KU93" s="433" t="str">
        <f t="shared" si="45"/>
        <v/>
      </c>
      <c r="KV93" s="434" t="str">
        <f t="shared" si="46"/>
        <v/>
      </c>
      <c r="KW93" s="435" t="str">
        <f t="shared" si="47"/>
        <v/>
      </c>
      <c r="KX93" s="435"/>
      <c r="KY93" s="436" t="str">
        <f>IFERROR(VLOOKUP($E93,'[13]Detalle Costos CENACE'!$E:$IT,248,0),"")</f>
        <v/>
      </c>
      <c r="KZ93" s="414">
        <f t="shared" si="48"/>
        <v>30</v>
      </c>
      <c r="LA93" s="434" t="str">
        <f t="shared" si="49"/>
        <v/>
      </c>
      <c r="LB93" s="434" t="str">
        <f t="shared" si="50"/>
        <v/>
      </c>
      <c r="LC93" s="414">
        <f t="shared" si="51"/>
        <v>1</v>
      </c>
      <c r="LD93" s="429" t="str">
        <f>IFERROR(VLOOKUP($E93,'[13]Actualización de costos CENACE'!$A:$G,7,0),"")</f>
        <v/>
      </c>
    </row>
    <row r="94" spans="1:319" s="414" customFormat="1" ht="15" customHeight="1">
      <c r="A94" s="413" t="s">
        <v>5638</v>
      </c>
      <c r="B94" s="414">
        <v>910</v>
      </c>
      <c r="C94" s="414" t="s">
        <v>7680</v>
      </c>
      <c r="D94" s="414" t="s">
        <v>7681</v>
      </c>
      <c r="E94" s="414">
        <v>910</v>
      </c>
      <c r="F94" s="414">
        <v>66</v>
      </c>
      <c r="G94" s="414" t="s">
        <v>5641</v>
      </c>
      <c r="H94" s="414" t="s">
        <v>525</v>
      </c>
      <c r="I94" s="415">
        <v>3</v>
      </c>
      <c r="J94" s="415"/>
      <c r="K94" s="415" t="str">
        <f t="shared" si="54"/>
        <v>Sí</v>
      </c>
      <c r="L94" s="415"/>
      <c r="M94" s="415">
        <f t="shared" si="56"/>
        <v>3</v>
      </c>
      <c r="N94" s="415"/>
      <c r="O94" s="415"/>
      <c r="P94" s="415"/>
      <c r="Q94" s="415">
        <v>0</v>
      </c>
      <c r="R94" s="415" t="str">
        <f t="shared" si="33"/>
        <v>Sí</v>
      </c>
      <c r="S94" s="415"/>
      <c r="T94" s="415"/>
      <c r="U94" s="415"/>
      <c r="V94" s="414" t="s">
        <v>7682</v>
      </c>
      <c r="W94" s="414" t="s">
        <v>5643</v>
      </c>
      <c r="X94" s="414">
        <f t="shared" si="32"/>
        <v>1</v>
      </c>
      <c r="Y94" s="414">
        <f t="shared" si="34"/>
        <v>67</v>
      </c>
      <c r="Z94" s="416" t="str">
        <f t="shared" si="35"/>
        <v/>
      </c>
      <c r="AA94" s="416">
        <f t="shared" si="36"/>
        <v>0</v>
      </c>
      <c r="AB94" s="417">
        <f t="shared" si="37"/>
        <v>0</v>
      </c>
      <c r="AC94" s="414" t="s">
        <v>5644</v>
      </c>
      <c r="AD94" s="414" t="s">
        <v>5644</v>
      </c>
      <c r="AE94" s="414" t="e">
        <f>+VLOOKUP($D94,'[12]Ramón Países '!$A:$E,4,0)</f>
        <v>#N/A</v>
      </c>
      <c r="AF94" s="414" t="s">
        <v>5646</v>
      </c>
      <c r="AG94" s="414" t="e">
        <f>+VLOOKUP($D94,'[12]Ramón Países '!$A:$E,5,0)</f>
        <v>#N/A</v>
      </c>
      <c r="AH94" s="414" t="s">
        <v>520</v>
      </c>
      <c r="AI94" s="414" t="s">
        <v>525</v>
      </c>
      <c r="AJ94" s="414" t="s">
        <v>7542</v>
      </c>
      <c r="AK94" s="414" t="s">
        <v>5648</v>
      </c>
      <c r="AL94" s="414" t="s">
        <v>5649</v>
      </c>
      <c r="AM94" s="414" t="s">
        <v>5650</v>
      </c>
      <c r="AN94" s="414" t="s">
        <v>525</v>
      </c>
      <c r="AO94" s="414" t="s">
        <v>5651</v>
      </c>
      <c r="AP94" s="414" t="s">
        <v>5652</v>
      </c>
      <c r="AQ94" s="414" t="s">
        <v>5653</v>
      </c>
      <c r="AR94" s="414" t="s">
        <v>5654</v>
      </c>
      <c r="AS94" s="414" t="s">
        <v>5655</v>
      </c>
      <c r="AT94" s="414" t="s">
        <v>733</v>
      </c>
      <c r="AU94" s="414" t="s">
        <v>733</v>
      </c>
      <c r="AV94" s="414" t="s">
        <v>733</v>
      </c>
      <c r="AW94" s="414" t="s">
        <v>3320</v>
      </c>
      <c r="AX94" s="414" t="s">
        <v>5656</v>
      </c>
      <c r="AY94" s="414" t="s">
        <v>733</v>
      </c>
      <c r="AZ94" s="414" t="s">
        <v>5657</v>
      </c>
      <c r="BA94" s="414" t="s">
        <v>5658</v>
      </c>
      <c r="BB94" s="414" t="s">
        <v>5659</v>
      </c>
      <c r="BC94" s="414" t="s">
        <v>5660</v>
      </c>
      <c r="BD94" s="414" t="s">
        <v>5661</v>
      </c>
      <c r="BE94" s="414" t="s">
        <v>5662</v>
      </c>
      <c r="BF94" s="415" t="s">
        <v>1214</v>
      </c>
      <c r="BG94" s="414" t="s">
        <v>3320</v>
      </c>
      <c r="BI94" s="414" t="s">
        <v>5747</v>
      </c>
      <c r="BJ94" s="414" t="s">
        <v>5747</v>
      </c>
      <c r="BK94" s="414" t="s">
        <v>7683</v>
      </c>
      <c r="BL94" s="414" t="s">
        <v>7684</v>
      </c>
      <c r="BM94" s="415">
        <v>115</v>
      </c>
      <c r="BN94" s="414" t="s">
        <v>5665</v>
      </c>
      <c r="BO94" s="418" t="s">
        <v>12594</v>
      </c>
      <c r="BP94" s="414">
        <v>18</v>
      </c>
      <c r="BQ94" s="414">
        <v>2028</v>
      </c>
      <c r="BR94" s="414">
        <v>67</v>
      </c>
      <c r="BS94" s="415">
        <v>67</v>
      </c>
      <c r="BT94" s="414" t="s">
        <v>5666</v>
      </c>
      <c r="BU94" s="414">
        <v>357</v>
      </c>
      <c r="BV94" s="415">
        <v>172.3</v>
      </c>
      <c r="BW94" s="419">
        <v>0.29356641450282839</v>
      </c>
      <c r="BX94" s="420" t="s">
        <v>910</v>
      </c>
      <c r="BY94" s="414" t="s">
        <v>733</v>
      </c>
      <c r="CA94" s="414">
        <v>25.7</v>
      </c>
      <c r="CB94" s="414" t="s">
        <v>1214</v>
      </c>
      <c r="CC94" s="414">
        <v>650</v>
      </c>
      <c r="CD94" s="414" t="s">
        <v>5667</v>
      </c>
      <c r="CE94" s="414" t="s">
        <v>5668</v>
      </c>
      <c r="CF94" s="414" t="s">
        <v>3320</v>
      </c>
      <c r="CG94" s="414" t="s">
        <v>733</v>
      </c>
      <c r="CH94" s="414" t="s">
        <v>1214</v>
      </c>
      <c r="CI94" s="414">
        <v>1936</v>
      </c>
      <c r="CJ94" s="414">
        <v>1800.5</v>
      </c>
      <c r="CK94" s="414" t="s">
        <v>7293</v>
      </c>
      <c r="CL94" s="414">
        <v>365</v>
      </c>
      <c r="CM94" s="414">
        <v>93</v>
      </c>
      <c r="CN94" s="414">
        <v>90</v>
      </c>
      <c r="CO94" s="414">
        <v>25</v>
      </c>
      <c r="CP94" s="414" t="s">
        <v>12595</v>
      </c>
      <c r="CQ94" s="414">
        <f t="shared" si="52"/>
        <v>2026</v>
      </c>
      <c r="CR94" s="414">
        <v>0.4</v>
      </c>
      <c r="CS94" s="414">
        <v>8</v>
      </c>
      <c r="CT94" s="414" t="s">
        <v>7642</v>
      </c>
      <c r="CU94" s="414">
        <v>727016</v>
      </c>
      <c r="CV94" s="414" t="s">
        <v>3320</v>
      </c>
      <c r="CW94" s="414" t="s">
        <v>3320</v>
      </c>
      <c r="CX94" s="414" t="s">
        <v>3320</v>
      </c>
      <c r="CY94" s="414" t="s">
        <v>3320</v>
      </c>
      <c r="CZ94" s="414" t="s">
        <v>3320</v>
      </c>
      <c r="DA94" s="414" t="s">
        <v>3320</v>
      </c>
      <c r="DB94" s="414" t="s">
        <v>3320</v>
      </c>
      <c r="DC94" s="414" t="s">
        <v>3320</v>
      </c>
      <c r="DD94" s="414" t="s">
        <v>3320</v>
      </c>
      <c r="DE94" s="414" t="s">
        <v>3320</v>
      </c>
      <c r="DG94" s="414" t="s">
        <v>3320</v>
      </c>
      <c r="DH94" s="414" t="s">
        <v>3320</v>
      </c>
      <c r="DI94" s="414" t="s">
        <v>3320</v>
      </c>
      <c r="DJ94" s="414" t="s">
        <v>3320</v>
      </c>
      <c r="DK94" s="414" t="s">
        <v>3320</v>
      </c>
      <c r="DL94" s="414" t="s">
        <v>3320</v>
      </c>
      <c r="DM94" s="414" t="e">
        <f t="shared" si="53"/>
        <v>#VALUE!</v>
      </c>
      <c r="DN94" s="414" t="s">
        <v>3320</v>
      </c>
      <c r="DO94" s="414" t="s">
        <v>3320</v>
      </c>
      <c r="DP94" s="414" t="s">
        <v>3320</v>
      </c>
      <c r="DR94" s="414" t="s">
        <v>3320</v>
      </c>
      <c r="DS94" s="414" t="s">
        <v>3320</v>
      </c>
      <c r="DT94" s="414" t="s">
        <v>3320</v>
      </c>
      <c r="DU94" s="414" t="s">
        <v>3320</v>
      </c>
      <c r="DV94" s="414" t="s">
        <v>3320</v>
      </c>
      <c r="DW94" s="414" t="s">
        <v>3320</v>
      </c>
      <c r="DX94" s="414" t="s">
        <v>3320</v>
      </c>
      <c r="DY94" s="414" t="s">
        <v>3320</v>
      </c>
      <c r="DZ94" s="414" t="s">
        <v>3320</v>
      </c>
      <c r="EA94" s="414" t="s">
        <v>3320</v>
      </c>
      <c r="EB94" s="414" t="s">
        <v>3320</v>
      </c>
      <c r="EC94" s="414" t="s">
        <v>3320</v>
      </c>
      <c r="ED94" s="414" t="s">
        <v>3320</v>
      </c>
      <c r="EE94" s="414" t="s">
        <v>3320</v>
      </c>
      <c r="EF94" s="414" t="s">
        <v>3320</v>
      </c>
      <c r="EG94" s="414" t="s">
        <v>3320</v>
      </c>
      <c r="EH94" s="414" t="s">
        <v>3320</v>
      </c>
      <c r="EI94" s="414" t="s">
        <v>3320</v>
      </c>
      <c r="EJ94" s="414" t="s">
        <v>3320</v>
      </c>
      <c r="EK94" s="414" t="s">
        <v>3320</v>
      </c>
      <c r="EL94" s="414" t="s">
        <v>3320</v>
      </c>
      <c r="EM94" s="414" t="s">
        <v>3320</v>
      </c>
      <c r="EN94" s="414" t="s">
        <v>3320</v>
      </c>
      <c r="EO94" s="414" t="s">
        <v>3320</v>
      </c>
      <c r="EP94" s="414" t="s">
        <v>3320</v>
      </c>
      <c r="EQ94" s="414" t="s">
        <v>3320</v>
      </c>
      <c r="ER94" s="414" t="s">
        <v>3320</v>
      </c>
      <c r="ES94" s="414" t="s">
        <v>3320</v>
      </c>
      <c r="ET94" s="414" t="s">
        <v>3320</v>
      </c>
      <c r="EU94" s="414" t="s">
        <v>3320</v>
      </c>
      <c r="EV94" s="414" t="s">
        <v>3320</v>
      </c>
      <c r="EW94" s="414" t="s">
        <v>3320</v>
      </c>
      <c r="EX94" s="414" t="s">
        <v>3320</v>
      </c>
      <c r="EY94" s="414" t="s">
        <v>3320</v>
      </c>
      <c r="EZ94" s="414" t="s">
        <v>3320</v>
      </c>
      <c r="FA94" s="414" t="s">
        <v>3320</v>
      </c>
      <c r="FB94" s="414" t="s">
        <v>3320</v>
      </c>
      <c r="FC94" s="414" t="s">
        <v>3320</v>
      </c>
      <c r="FD94" s="414" t="s">
        <v>3320</v>
      </c>
      <c r="FE94" s="414" t="s">
        <v>3320</v>
      </c>
      <c r="FF94" s="414" t="s">
        <v>3320</v>
      </c>
      <c r="FG94" s="414" t="s">
        <v>3320</v>
      </c>
      <c r="FH94" s="414" t="s">
        <v>3320</v>
      </c>
      <c r="FI94" s="414" t="s">
        <v>3320</v>
      </c>
      <c r="FJ94" s="414" t="s">
        <v>3320</v>
      </c>
      <c r="FK94" s="414" t="s">
        <v>3320</v>
      </c>
      <c r="FL94" s="414" t="s">
        <v>3320</v>
      </c>
      <c r="FM94" s="414" t="s">
        <v>3320</v>
      </c>
      <c r="FN94" s="414" t="s">
        <v>3320</v>
      </c>
      <c r="FO94" s="421">
        <v>72701600</v>
      </c>
      <c r="FP94" s="421">
        <f t="shared" si="31"/>
        <v>72.701599999999999</v>
      </c>
      <c r="FQ94" s="414" t="s">
        <v>1214</v>
      </c>
      <c r="FR94" s="414" t="s">
        <v>733</v>
      </c>
      <c r="FS94" s="414" t="s">
        <v>733</v>
      </c>
      <c r="FT94" s="414" t="s">
        <v>733</v>
      </c>
      <c r="FU94" s="414" t="s">
        <v>1699</v>
      </c>
      <c r="FV94" s="414" t="s">
        <v>7685</v>
      </c>
      <c r="FW94" s="414" t="s">
        <v>7686</v>
      </c>
      <c r="FX94" s="422" t="s">
        <v>7684</v>
      </c>
      <c r="FY94" s="423">
        <v>115</v>
      </c>
      <c r="FZ94" s="414" t="s">
        <v>7687</v>
      </c>
      <c r="GA94" s="421">
        <v>72701600</v>
      </c>
      <c r="GB94" s="421">
        <v>8600000</v>
      </c>
      <c r="GC94" s="421">
        <v>1408.33</v>
      </c>
      <c r="GD94" s="421">
        <v>38375</v>
      </c>
      <c r="GE94" s="414" t="s">
        <v>5674</v>
      </c>
      <c r="GF94" s="414" t="s">
        <v>1214</v>
      </c>
      <c r="GG94" s="414" t="s">
        <v>1214</v>
      </c>
      <c r="GH94" s="414" t="s">
        <v>5675</v>
      </c>
      <c r="GI94" s="414" t="s">
        <v>1214</v>
      </c>
      <c r="GJ94" s="414" t="s">
        <v>1214</v>
      </c>
      <c r="GK94" s="414" t="s">
        <v>1214</v>
      </c>
      <c r="GL94" s="414" t="s">
        <v>1214</v>
      </c>
      <c r="GM94" s="414" t="s">
        <v>1214</v>
      </c>
      <c r="GN94" s="424" t="s">
        <v>5676</v>
      </c>
      <c r="GO94" s="414" t="s">
        <v>3320</v>
      </c>
      <c r="GP94" s="414" t="s">
        <v>733</v>
      </c>
      <c r="GQ94" s="414" t="s">
        <v>5721</v>
      </c>
      <c r="GR94" s="414" t="s">
        <v>733</v>
      </c>
      <c r="GS94" s="414" t="s">
        <v>5679</v>
      </c>
      <c r="GT94" s="414" t="s">
        <v>3320</v>
      </c>
      <c r="GU94" s="414" t="s">
        <v>3320</v>
      </c>
      <c r="GV94" s="414">
        <v>0.6</v>
      </c>
      <c r="GW94" s="414" t="s">
        <v>733</v>
      </c>
      <c r="GX94" s="414" t="s">
        <v>5679</v>
      </c>
      <c r="GY94" s="414" t="s">
        <v>7688</v>
      </c>
      <c r="GZ94" s="414" t="s">
        <v>733</v>
      </c>
      <c r="HA94" s="414" t="s">
        <v>3320</v>
      </c>
      <c r="HB94" s="414" t="s">
        <v>7689</v>
      </c>
      <c r="HC94" s="414" t="s">
        <v>7690</v>
      </c>
      <c r="HD94" s="414" t="s">
        <v>5683</v>
      </c>
      <c r="HE94" s="414" t="s">
        <v>5683</v>
      </c>
      <c r="HF94" s="414" t="s">
        <v>5684</v>
      </c>
      <c r="HG94" s="414" t="s">
        <v>733</v>
      </c>
      <c r="HH94" s="414" t="s">
        <v>1214</v>
      </c>
      <c r="HI94" s="414" t="s">
        <v>12874</v>
      </c>
      <c r="HJ94" s="414" t="s">
        <v>12875</v>
      </c>
      <c r="HK94" s="414" t="s">
        <v>5685</v>
      </c>
      <c r="HL94" s="414" t="s">
        <v>3320</v>
      </c>
      <c r="HM94" s="414" t="s">
        <v>3320</v>
      </c>
      <c r="HN94" s="414" t="s">
        <v>3320</v>
      </c>
      <c r="HO94" s="414" t="s">
        <v>3320</v>
      </c>
      <c r="HP94" s="414" t="s">
        <v>3320</v>
      </c>
      <c r="HQ94" s="414" t="s">
        <v>3320</v>
      </c>
      <c r="HR94" s="414" t="s">
        <v>3320</v>
      </c>
      <c r="HS94" s="414" t="s">
        <v>3320</v>
      </c>
      <c r="HT94" s="414" t="s">
        <v>3320</v>
      </c>
      <c r="HU94" s="414" t="s">
        <v>3320</v>
      </c>
      <c r="HV94" s="414" t="s">
        <v>3320</v>
      </c>
      <c r="HW94" s="414" t="s">
        <v>3320</v>
      </c>
      <c r="HX94" s="414" t="s">
        <v>3320</v>
      </c>
      <c r="HY94" s="414" t="s">
        <v>3320</v>
      </c>
      <c r="HZ94" s="414" t="s">
        <v>3320</v>
      </c>
      <c r="IA94" s="414" t="s">
        <v>3320</v>
      </c>
      <c r="IB94" s="414" t="s">
        <v>3320</v>
      </c>
      <c r="IC94" s="414" t="s">
        <v>3320</v>
      </c>
      <c r="ID94" s="414" t="s">
        <v>3320</v>
      </c>
      <c r="IE94" s="414" t="s">
        <v>3320</v>
      </c>
      <c r="IF94" s="414" t="s">
        <v>3320</v>
      </c>
      <c r="IG94" s="414" t="s">
        <v>3320</v>
      </c>
      <c r="IH94" s="414" t="s">
        <v>3320</v>
      </c>
      <c r="II94" s="414" t="s">
        <v>3320</v>
      </c>
      <c r="IJ94" s="414" t="s">
        <v>3320</v>
      </c>
      <c r="IK94" s="414" t="s">
        <v>3320</v>
      </c>
      <c r="IL94" s="414" t="s">
        <v>3320</v>
      </c>
      <c r="IM94" s="414" t="s">
        <v>3320</v>
      </c>
      <c r="IN94" s="414" t="s">
        <v>3320</v>
      </c>
      <c r="IO94" s="414" t="s">
        <v>3320</v>
      </c>
      <c r="IP94" s="414" t="s">
        <v>3320</v>
      </c>
      <c r="IQ94" s="414" t="s">
        <v>3320</v>
      </c>
      <c r="IR94" s="414" t="s">
        <v>3320</v>
      </c>
      <c r="IS94" s="414" t="s">
        <v>3320</v>
      </c>
      <c r="IT94" s="414" t="s">
        <v>3320</v>
      </c>
      <c r="IU94" s="414" t="s">
        <v>3320</v>
      </c>
      <c r="IV94" s="414" t="s">
        <v>3320</v>
      </c>
      <c r="IW94" s="414" t="s">
        <v>3320</v>
      </c>
      <c r="IX94" s="437" t="s">
        <v>93</v>
      </c>
      <c r="IY94" s="452">
        <v>46080</v>
      </c>
      <c r="IZ94" s="437" t="s">
        <v>910</v>
      </c>
      <c r="JB94" s="414" t="str">
        <f>IFERROR(VLOOKUP($E94,'[12]Resumen costos RNT id'!$D:$J,3,0),"")</f>
        <v/>
      </c>
      <c r="JC94" s="421" t="str">
        <f>IFERROR(VLOOKUP($E94,'[12]Resumen costos RNT id'!$D:$J,4,0),"")</f>
        <v/>
      </c>
      <c r="JD94" s="421" t="str">
        <f>IFERROR(VLOOKUP($E94,'[12]Resumen costos RNT id'!$D:$J,5,0),"")</f>
        <v/>
      </c>
      <c r="JE94" s="421" t="str">
        <f>IFERROR(VLOOKUP($E94,'[12]Resumen costos RNT id'!$D:$J,6,0),"")</f>
        <v/>
      </c>
      <c r="JF94" s="416" t="str">
        <f>IFERROR(VLOOKUP($E94,'[12]Resumen costos RNT id'!$D:$J,7,0),"")</f>
        <v/>
      </c>
      <c r="JG94" s="428" t="str">
        <f t="shared" si="38"/>
        <v/>
      </c>
      <c r="JH94" s="428" t="str">
        <f t="shared" si="39"/>
        <v/>
      </c>
      <c r="JI94" s="428" t="str">
        <f t="shared" si="39"/>
        <v/>
      </c>
      <c r="JJ94" s="428">
        <f t="shared" si="40"/>
        <v>0</v>
      </c>
      <c r="JK94" s="428">
        <f t="shared" si="41"/>
        <v>0</v>
      </c>
      <c r="JL94" s="414" t="s">
        <v>202</v>
      </c>
      <c r="JO94" s="414" t="s">
        <v>202</v>
      </c>
      <c r="JP94" s="414">
        <v>6</v>
      </c>
      <c r="JQ94" s="414">
        <f t="shared" si="55"/>
        <v>0</v>
      </c>
      <c r="JR94" s="429" t="str">
        <f>IFERROR(VLOOKUP($E94,'[13]Actualización de costos CENACE'!$A:$G,2,0),"")</f>
        <v/>
      </c>
      <c r="JS94" s="429" t="str">
        <f>IFERROR(VLOOKUP($E94,'[13]Actualización de costos CENACE'!$A:$G,3,0),"")</f>
        <v/>
      </c>
      <c r="JT94" s="429" t="str">
        <f>IFERROR(VLOOKUP($E94,'[13]Actualización de costos CENACE'!$A:$G,4,0),"")</f>
        <v/>
      </c>
      <c r="JU94" s="429" t="str">
        <f>IFERROR(VLOOKUP($E94,'[13]Actualización de costos CENACE'!$A:$G,5,0),"")</f>
        <v/>
      </c>
      <c r="JV94" s="429" t="str">
        <f>IFERROR(VLOOKUP($E94,'[13]Actualización de costos CENACE'!$A:$G,6,0),"")</f>
        <v/>
      </c>
      <c r="JW94" s="430" t="str">
        <f>IFERROR(VLOOKUP($E94,'[13]Din Costos CFE'!$J$7:$AG$150,JW$1,0),"")</f>
        <v/>
      </c>
      <c r="JX94" s="430" t="str">
        <f>IFERROR(VLOOKUP($E94,'[13]Din Costos CFE'!$J$7:$AG$150,JX$1,0),"")</f>
        <v/>
      </c>
      <c r="JY94" s="430" t="str">
        <f>IFERROR(VLOOKUP($E94,'[13]Din Costos CFE'!$J$7:$AG$150,JY$1,0),"")</f>
        <v/>
      </c>
      <c r="JZ94" s="430" t="str">
        <f>IFERROR(VLOOKUP($E94,'[13]Din Costos CFE'!$J$7:$AG$150,JZ$1,0),"")</f>
        <v/>
      </c>
      <c r="KA94" s="430" t="str">
        <f>IFERROR(VLOOKUP($E94,'[13]Din Costos CFE'!$J$7:$AG$150,KA$1,0),"")</f>
        <v/>
      </c>
      <c r="KB94" s="430" t="str">
        <f>IFERROR(VLOOKUP($E94,'[13]Din Costos CFE'!$J$7:$AG$150,KB$1,0),"")</f>
        <v/>
      </c>
      <c r="KC94" s="430" t="str">
        <f>IFERROR(VLOOKUP($E94,'[13]Din Costos CFE'!$J$7:$AG$150,KC$1,0),"")</f>
        <v/>
      </c>
      <c r="KD94" s="430" t="str">
        <f>IFERROR(VLOOKUP($E94,'[13]Din Costos CFE'!$J$7:$AG$150,KD$1,0),"")</f>
        <v/>
      </c>
      <c r="KE94" s="430" t="str">
        <f>IFERROR(VLOOKUP($E94,'[13]Din Costos CFE'!$J$7:$AG$150,KE$1,0),"")</f>
        <v/>
      </c>
      <c r="KF94" s="430" t="str">
        <f>IFERROR(VLOOKUP($E94,'[13]Din Costos CFE'!$J$7:$AG$150,KF$1,0),"")</f>
        <v/>
      </c>
      <c r="KG94" s="430" t="str">
        <f>IFERROR(VLOOKUP($E94,'[13]Din Costos CFE'!$J$7:$AG$150,KG$1,0),"")</f>
        <v/>
      </c>
      <c r="KH94" s="430" t="str">
        <f>IFERROR(VLOOKUP($E94,'[13]Din Costos CFE'!$J$7:$AG$150,KH$1,0),"")</f>
        <v/>
      </c>
      <c r="KI94" s="430" t="str">
        <f>IFERROR(VLOOKUP($E94,'[13]Din Costos CFE'!$J$7:$AG$150,KI$1,0),"")</f>
        <v/>
      </c>
      <c r="KJ94" s="430" t="str">
        <f>IFERROR(VLOOKUP($E94,'[13]Din Costos CFE'!$J$7:$AG$150,KJ$1,0),"")</f>
        <v/>
      </c>
      <c r="KK94" s="430" t="str">
        <f>IFERROR(VLOOKUP($E94,'[13]Din Costos CFE'!$J$7:$AG$150,KK$1,0),"")</f>
        <v/>
      </c>
      <c r="KL94" s="430" t="str">
        <f>IFERROR(VLOOKUP($E94,'[13]Din Costos CFE'!$J$7:$AG$150,KL$1,0),"")</f>
        <v/>
      </c>
      <c r="KM94" s="430" t="str">
        <f>IFERROR(VLOOKUP($E94,'[13]Din Costos CFE'!$J$7:$AG$150,KM$1,0),"")</f>
        <v/>
      </c>
      <c r="KN94" s="430" t="str">
        <f>IFERROR(VLOOKUP($E94,'[13]Din Costos CFE'!$J$7:$AG$150,KN$1,0),"")</f>
        <v/>
      </c>
      <c r="KO94" s="431">
        <f t="shared" si="42"/>
        <v>0</v>
      </c>
      <c r="KP94" s="431">
        <f t="shared" si="43"/>
        <v>0</v>
      </c>
      <c r="KQ94" s="431">
        <f t="shared" si="44"/>
        <v>0</v>
      </c>
      <c r="KR94" s="432" t="str">
        <f>IFERROR(VLOOKUP($E94,'[13]Din Costos CFE'!$A$6:$G$150,4,0),"")</f>
        <v/>
      </c>
      <c r="KS94" s="432" t="str">
        <f>IFERROR(VLOOKUP($E94,'[13]Din Costos CFE'!$A$6:$G$150,5,0),"")</f>
        <v/>
      </c>
      <c r="KT94" s="432" t="str">
        <f>IFERROR(VLOOKUP($E94,'[13]Din Costos CFE'!$A$6:$G$150,6,0),"")</f>
        <v/>
      </c>
      <c r="KU94" s="433" t="str">
        <f t="shared" si="45"/>
        <v/>
      </c>
      <c r="KV94" s="434" t="str">
        <f t="shared" si="46"/>
        <v/>
      </c>
      <c r="KW94" s="435" t="str">
        <f t="shared" si="47"/>
        <v/>
      </c>
      <c r="KX94" s="435"/>
      <c r="KY94" s="436" t="str">
        <f>IFERROR(VLOOKUP($E94,'[13]Detalle Costos CENACE'!$E:$IT,248,0),"")</f>
        <v/>
      </c>
      <c r="KZ94" s="414">
        <f t="shared" si="48"/>
        <v>67</v>
      </c>
      <c r="LA94" s="434" t="str">
        <f t="shared" si="49"/>
        <v/>
      </c>
      <c r="LB94" s="434" t="str">
        <f t="shared" si="50"/>
        <v/>
      </c>
      <c r="LC94" s="414">
        <f t="shared" si="51"/>
        <v>1</v>
      </c>
      <c r="LD94" s="429" t="str">
        <f>IFERROR(VLOOKUP($E94,'[13]Actualización de costos CENACE'!$A:$G,7,0),"")</f>
        <v/>
      </c>
    </row>
    <row r="95" spans="1:319" s="414" customFormat="1" ht="15" customHeight="1">
      <c r="A95" s="413" t="s">
        <v>5638</v>
      </c>
      <c r="B95" s="414">
        <v>860</v>
      </c>
      <c r="C95" s="414" t="s">
        <v>7691</v>
      </c>
      <c r="D95" s="414" t="s">
        <v>7692</v>
      </c>
      <c r="E95" s="414">
        <v>860</v>
      </c>
      <c r="G95" s="414" t="s">
        <v>7693</v>
      </c>
      <c r="H95" s="414" t="s">
        <v>7694</v>
      </c>
      <c r="I95" s="415">
        <v>1</v>
      </c>
      <c r="J95" s="415"/>
      <c r="K95" s="415" t="str">
        <f t="shared" si="54"/>
        <v>Sí</v>
      </c>
      <c r="L95" s="415"/>
      <c r="M95" s="415">
        <f t="shared" si="56"/>
        <v>1</v>
      </c>
      <c r="N95" s="415"/>
      <c r="O95" s="415"/>
      <c r="P95" s="415"/>
      <c r="Q95" s="415">
        <v>0</v>
      </c>
      <c r="R95" s="415" t="str">
        <f t="shared" si="33"/>
        <v>Sí</v>
      </c>
      <c r="S95" s="415"/>
      <c r="T95" s="415"/>
      <c r="U95" s="415"/>
      <c r="V95" s="414" t="s">
        <v>7695</v>
      </c>
      <c r="W95" s="414" t="s">
        <v>7696</v>
      </c>
      <c r="X95" s="414">
        <f>+FP95/BS95</f>
        <v>2.1739130434782608</v>
      </c>
      <c r="Y95" s="414">
        <f t="shared" si="34"/>
        <v>50</v>
      </c>
      <c r="Z95" s="416" t="str">
        <f t="shared" si="35"/>
        <v/>
      </c>
      <c r="AA95" s="416">
        <f t="shared" si="36"/>
        <v>0</v>
      </c>
      <c r="AB95" s="417">
        <f t="shared" si="37"/>
        <v>0</v>
      </c>
      <c r="AC95" s="414" t="s">
        <v>7697</v>
      </c>
      <c r="AD95" s="414" t="s">
        <v>7698</v>
      </c>
      <c r="AE95" s="414" t="e">
        <f>+VLOOKUP($D95,'[12]Ramón Países '!$A:$E,4,0)</f>
        <v>#N/A</v>
      </c>
      <c r="AF95" s="414" t="s">
        <v>5693</v>
      </c>
      <c r="AG95" s="414" t="e">
        <f>+VLOOKUP($D95,'[12]Ramón Países '!$A:$E,5,0)</f>
        <v>#N/A</v>
      </c>
      <c r="AH95" s="414" t="s">
        <v>7697</v>
      </c>
      <c r="AI95" s="414" t="s">
        <v>5698</v>
      </c>
      <c r="AJ95" s="414" t="s">
        <v>5698</v>
      </c>
      <c r="AK95" s="414" t="s">
        <v>5698</v>
      </c>
      <c r="AL95" s="414" t="s">
        <v>7699</v>
      </c>
      <c r="AM95" s="414" t="s">
        <v>7700</v>
      </c>
      <c r="AN95" s="414" t="s">
        <v>7694</v>
      </c>
      <c r="AO95" s="414" t="s">
        <v>7701</v>
      </c>
      <c r="AP95" s="414" t="s">
        <v>5698</v>
      </c>
      <c r="AQ95" s="414" t="s">
        <v>7702</v>
      </c>
      <c r="AR95" s="414" t="s">
        <v>7702</v>
      </c>
      <c r="AS95" s="414" t="s">
        <v>7703</v>
      </c>
      <c r="AT95" s="414" t="s">
        <v>733</v>
      </c>
      <c r="AU95" s="414" t="s">
        <v>733</v>
      </c>
      <c r="AV95" s="414" t="s">
        <v>733</v>
      </c>
      <c r="AW95" s="414" t="s">
        <v>3320</v>
      </c>
      <c r="AX95" s="414" t="s">
        <v>7704</v>
      </c>
      <c r="AY95" s="414" t="s">
        <v>733</v>
      </c>
      <c r="AZ95" s="414" t="s">
        <v>7705</v>
      </c>
      <c r="BA95" s="414" t="s">
        <v>7706</v>
      </c>
      <c r="BB95" s="414" t="s">
        <v>7707</v>
      </c>
      <c r="BC95" s="414" t="s">
        <v>7708</v>
      </c>
      <c r="BD95" s="414" t="s">
        <v>7709</v>
      </c>
      <c r="BE95" s="414" t="s">
        <v>7710</v>
      </c>
      <c r="BF95" s="415" t="s">
        <v>1214</v>
      </c>
      <c r="BG95" s="414" t="s">
        <v>3320</v>
      </c>
      <c r="BI95" s="414" t="s">
        <v>5955</v>
      </c>
      <c r="BJ95" s="414" t="s">
        <v>5955</v>
      </c>
      <c r="BK95" s="414" t="s">
        <v>3596</v>
      </c>
      <c r="BL95" s="414" t="s">
        <v>7711</v>
      </c>
      <c r="BM95" s="415">
        <v>69</v>
      </c>
      <c r="BN95" s="414" t="s">
        <v>5665</v>
      </c>
      <c r="BO95" s="418" t="s">
        <v>12876</v>
      </c>
      <c r="BP95" s="414">
        <v>24</v>
      </c>
      <c r="BQ95" s="414">
        <v>2029</v>
      </c>
      <c r="BR95" s="414">
        <v>23</v>
      </c>
      <c r="BS95" s="415">
        <v>23</v>
      </c>
      <c r="BT95" s="414" t="s">
        <v>5666</v>
      </c>
      <c r="BU95" s="414">
        <v>5</v>
      </c>
      <c r="BV95" s="415">
        <v>198</v>
      </c>
      <c r="BW95" s="419">
        <v>0.98272781417510424</v>
      </c>
      <c r="BX95" s="420" t="s">
        <v>910</v>
      </c>
      <c r="BY95" s="414" t="s">
        <v>733</v>
      </c>
      <c r="BZ95" s="414" t="s">
        <v>910</v>
      </c>
      <c r="CA95" s="414" t="s">
        <v>3320</v>
      </c>
      <c r="CB95" s="414" t="s">
        <v>3320</v>
      </c>
      <c r="CC95" s="414" t="s">
        <v>3320</v>
      </c>
      <c r="CD95" s="414" t="s">
        <v>3320</v>
      </c>
      <c r="CE95" s="414" t="s">
        <v>3320</v>
      </c>
      <c r="CF95" s="414" t="s">
        <v>3320</v>
      </c>
      <c r="CG95" s="414" t="s">
        <v>3320</v>
      </c>
      <c r="CH95" s="414" t="s">
        <v>3320</v>
      </c>
      <c r="CI95" s="414" t="s">
        <v>3320</v>
      </c>
      <c r="CJ95" s="414" t="s">
        <v>3320</v>
      </c>
      <c r="CL95" s="414" t="s">
        <v>3320</v>
      </c>
      <c r="CM95" s="414" t="s">
        <v>3320</v>
      </c>
      <c r="CN95" s="414" t="s">
        <v>3320</v>
      </c>
      <c r="CO95" s="414" t="s">
        <v>3320</v>
      </c>
      <c r="CP95" s="414" t="s">
        <v>3320</v>
      </c>
      <c r="CQ95" s="414" t="e">
        <f t="shared" si="52"/>
        <v>#VALUE!</v>
      </c>
      <c r="CR95" s="414" t="s">
        <v>3320</v>
      </c>
      <c r="CS95" s="414" t="s">
        <v>3320</v>
      </c>
      <c r="CT95" s="414" t="s">
        <v>3320</v>
      </c>
      <c r="CU95" s="414" t="s">
        <v>3320</v>
      </c>
      <c r="CV95" s="414" t="s">
        <v>3320</v>
      </c>
      <c r="CW95" s="414" t="s">
        <v>3320</v>
      </c>
      <c r="CX95" s="414" t="s">
        <v>3320</v>
      </c>
      <c r="CY95" s="414" t="s">
        <v>3320</v>
      </c>
      <c r="CZ95" s="414" t="s">
        <v>3320</v>
      </c>
      <c r="DA95" s="414" t="s">
        <v>3320</v>
      </c>
      <c r="DB95" s="414" t="s">
        <v>3320</v>
      </c>
      <c r="DC95" s="414" t="s">
        <v>3320</v>
      </c>
      <c r="DD95" s="414" t="s">
        <v>3320</v>
      </c>
      <c r="DE95" s="414" t="s">
        <v>3320</v>
      </c>
      <c r="DG95" s="414" t="s">
        <v>3320</v>
      </c>
      <c r="DH95" s="414" t="s">
        <v>3320</v>
      </c>
      <c r="DI95" s="414" t="s">
        <v>3320</v>
      </c>
      <c r="DJ95" s="414" t="s">
        <v>3320</v>
      </c>
      <c r="DK95" s="414" t="s">
        <v>3320</v>
      </c>
      <c r="DL95" s="414" t="s">
        <v>3320</v>
      </c>
      <c r="DM95" s="414" t="e">
        <f t="shared" si="53"/>
        <v>#VALUE!</v>
      </c>
      <c r="DN95" s="414" t="s">
        <v>3320</v>
      </c>
      <c r="DO95" s="414" t="s">
        <v>3320</v>
      </c>
      <c r="DP95" s="414" t="s">
        <v>3320</v>
      </c>
      <c r="DR95" s="414" t="s">
        <v>3320</v>
      </c>
      <c r="DS95" s="414" t="s">
        <v>3320</v>
      </c>
      <c r="DT95" s="414" t="s">
        <v>3320</v>
      </c>
      <c r="DU95" s="414" t="s">
        <v>3320</v>
      </c>
      <c r="DV95" s="414" t="s">
        <v>3320</v>
      </c>
      <c r="DW95" s="414" t="s">
        <v>3320</v>
      </c>
      <c r="DX95" s="414" t="s">
        <v>3320</v>
      </c>
      <c r="DY95" s="414" t="s">
        <v>7712</v>
      </c>
      <c r="DZ95" s="414" t="s">
        <v>6362</v>
      </c>
      <c r="EA95" s="414" t="s">
        <v>7713</v>
      </c>
      <c r="EB95" s="414" t="s">
        <v>7714</v>
      </c>
      <c r="EC95" s="414" t="s">
        <v>7715</v>
      </c>
      <c r="ED95" s="414" t="s">
        <v>7716</v>
      </c>
      <c r="EE95" s="414" t="s">
        <v>1214</v>
      </c>
      <c r="EF95" s="414" t="s">
        <v>1214</v>
      </c>
      <c r="EG95" s="414" t="s">
        <v>5810</v>
      </c>
      <c r="EH95" s="414">
        <v>0.1</v>
      </c>
      <c r="EI95" s="414">
        <v>15</v>
      </c>
      <c r="EJ95" s="414" t="s">
        <v>7717</v>
      </c>
      <c r="EK95" s="414" t="s">
        <v>7718</v>
      </c>
      <c r="EL95" s="414" t="s">
        <v>6370</v>
      </c>
      <c r="EM95" s="414" t="s">
        <v>7719</v>
      </c>
      <c r="EN95" s="414" t="s">
        <v>7720</v>
      </c>
      <c r="EO95" s="458">
        <v>0.95</v>
      </c>
      <c r="EP95" s="414" t="s">
        <v>7721</v>
      </c>
      <c r="EQ95" s="414" t="s">
        <v>3320</v>
      </c>
      <c r="ER95" s="414" t="s">
        <v>3320</v>
      </c>
      <c r="ES95" s="414" t="s">
        <v>3320</v>
      </c>
      <c r="ET95" s="414" t="s">
        <v>3320</v>
      </c>
      <c r="EU95" s="414" t="s">
        <v>3320</v>
      </c>
      <c r="EV95" s="414" t="s">
        <v>3320</v>
      </c>
      <c r="EW95" s="414" t="s">
        <v>3320</v>
      </c>
      <c r="EX95" s="414" t="s">
        <v>3320</v>
      </c>
      <c r="EY95" s="414" t="s">
        <v>3320</v>
      </c>
      <c r="EZ95" s="414" t="s">
        <v>3320</v>
      </c>
      <c r="FA95" s="414" t="s">
        <v>3320</v>
      </c>
      <c r="FB95" s="414" t="s">
        <v>3320</v>
      </c>
      <c r="FC95" s="414" t="s">
        <v>3320</v>
      </c>
      <c r="FD95" s="414" t="s">
        <v>3320</v>
      </c>
      <c r="FE95" s="414" t="s">
        <v>3320</v>
      </c>
      <c r="FF95" s="414" t="s">
        <v>3320</v>
      </c>
      <c r="FG95" s="414" t="s">
        <v>3320</v>
      </c>
      <c r="FH95" s="414" t="s">
        <v>3320</v>
      </c>
      <c r="FI95" s="414" t="s">
        <v>3320</v>
      </c>
      <c r="FJ95" s="414" t="s">
        <v>3320</v>
      </c>
      <c r="FK95" s="414" t="s">
        <v>3320</v>
      </c>
      <c r="FL95" s="414" t="s">
        <v>3320</v>
      </c>
      <c r="FM95" s="414" t="s">
        <v>3320</v>
      </c>
      <c r="FN95" s="414" t="s">
        <v>3320</v>
      </c>
      <c r="FO95" s="421">
        <v>50000000</v>
      </c>
      <c r="FP95" s="421">
        <f t="shared" si="31"/>
        <v>50</v>
      </c>
      <c r="FQ95" s="414" t="s">
        <v>1214</v>
      </c>
      <c r="FR95" s="414" t="s">
        <v>733</v>
      </c>
      <c r="FS95" s="414" t="s">
        <v>1214</v>
      </c>
      <c r="FT95" s="414" t="s">
        <v>1214</v>
      </c>
      <c r="FU95" s="414" t="s">
        <v>4985</v>
      </c>
      <c r="FV95" s="414" t="s">
        <v>7722</v>
      </c>
      <c r="FW95" s="414" t="s">
        <v>7723</v>
      </c>
      <c r="FX95" s="422" t="s">
        <v>7339</v>
      </c>
      <c r="FY95" s="423">
        <v>115</v>
      </c>
      <c r="FZ95" s="414" t="s">
        <v>7724</v>
      </c>
      <c r="GA95" s="421">
        <v>50000000</v>
      </c>
      <c r="GB95" s="421">
        <v>1</v>
      </c>
      <c r="GC95" s="421">
        <v>4569.92</v>
      </c>
      <c r="GD95" s="421">
        <v>1000</v>
      </c>
      <c r="GE95" s="414" t="s">
        <v>7725</v>
      </c>
      <c r="GF95" s="414" t="s">
        <v>1214</v>
      </c>
      <c r="GG95" s="414" t="s">
        <v>1214</v>
      </c>
      <c r="GH95" s="414" t="s">
        <v>7726</v>
      </c>
      <c r="GI95" s="414" t="s">
        <v>733</v>
      </c>
      <c r="GJ95" s="414" t="s">
        <v>1214</v>
      </c>
      <c r="GK95" s="414" t="s">
        <v>733</v>
      </c>
      <c r="GL95" s="414" t="s">
        <v>733</v>
      </c>
      <c r="GM95" s="414" t="s">
        <v>733</v>
      </c>
      <c r="GN95" s="424" t="s">
        <v>5676</v>
      </c>
      <c r="GO95" s="414" t="s">
        <v>3320</v>
      </c>
      <c r="GP95" s="414" t="s">
        <v>733</v>
      </c>
      <c r="GQ95" s="414" t="s">
        <v>5872</v>
      </c>
      <c r="GR95" s="414" t="s">
        <v>1214</v>
      </c>
      <c r="GS95" s="414" t="s">
        <v>1214</v>
      </c>
      <c r="GT95" s="414" t="s">
        <v>3320</v>
      </c>
      <c r="GU95" s="414" t="s">
        <v>3320</v>
      </c>
      <c r="GV95" s="414">
        <v>0</v>
      </c>
      <c r="GW95" s="414" t="s">
        <v>733</v>
      </c>
      <c r="GX95" s="414" t="s">
        <v>5679</v>
      </c>
      <c r="GY95" s="414" t="s">
        <v>7727</v>
      </c>
      <c r="GZ95" s="414" t="s">
        <v>1214</v>
      </c>
      <c r="HA95" s="414" t="s">
        <v>3320</v>
      </c>
      <c r="HB95" s="414" t="s">
        <v>7728</v>
      </c>
      <c r="HC95" s="414" t="s">
        <v>7729</v>
      </c>
      <c r="HD95" s="414" t="s">
        <v>3320</v>
      </c>
      <c r="HE95" s="414" t="s">
        <v>3320</v>
      </c>
      <c r="HF95" s="414" t="s">
        <v>3320</v>
      </c>
      <c r="HG95" s="414" t="s">
        <v>733</v>
      </c>
      <c r="HH95" s="414" t="s">
        <v>1214</v>
      </c>
      <c r="HI95" s="414" t="s">
        <v>12877</v>
      </c>
      <c r="HJ95" s="414" t="s">
        <v>12878</v>
      </c>
      <c r="HK95" s="414" t="s">
        <v>5685</v>
      </c>
      <c r="HL95" s="414" t="s">
        <v>3320</v>
      </c>
      <c r="HM95" s="414" t="s">
        <v>3320</v>
      </c>
      <c r="HN95" s="414" t="s">
        <v>3320</v>
      </c>
      <c r="HO95" s="414" t="s">
        <v>3320</v>
      </c>
      <c r="HP95" s="414" t="s">
        <v>3320</v>
      </c>
      <c r="HQ95" s="414" t="s">
        <v>3320</v>
      </c>
      <c r="HR95" s="414" t="s">
        <v>3320</v>
      </c>
      <c r="HS95" s="414" t="s">
        <v>3320</v>
      </c>
      <c r="HT95" s="414" t="s">
        <v>3320</v>
      </c>
      <c r="HU95" s="414" t="s">
        <v>3320</v>
      </c>
      <c r="HV95" s="414" t="s">
        <v>3320</v>
      </c>
      <c r="HW95" s="414" t="s">
        <v>3320</v>
      </c>
      <c r="HX95" s="414" t="s">
        <v>3320</v>
      </c>
      <c r="HY95" s="414" t="s">
        <v>3320</v>
      </c>
      <c r="HZ95" s="414" t="s">
        <v>3320</v>
      </c>
      <c r="IA95" s="414" t="s">
        <v>3320</v>
      </c>
      <c r="IB95" s="414" t="s">
        <v>3320</v>
      </c>
      <c r="IC95" s="414" t="s">
        <v>3320</v>
      </c>
      <c r="ID95" s="414" t="s">
        <v>3320</v>
      </c>
      <c r="IE95" s="414" t="s">
        <v>3320</v>
      </c>
      <c r="IF95" s="414" t="s">
        <v>3320</v>
      </c>
      <c r="IG95" s="414" t="s">
        <v>3320</v>
      </c>
      <c r="IH95" s="414" t="s">
        <v>3320</v>
      </c>
      <c r="II95" s="414" t="s">
        <v>3320</v>
      </c>
      <c r="IJ95" s="414" t="s">
        <v>3320</v>
      </c>
      <c r="IK95" s="414" t="s">
        <v>3320</v>
      </c>
      <c r="IL95" s="414" t="s">
        <v>3320</v>
      </c>
      <c r="IM95" s="414" t="s">
        <v>3320</v>
      </c>
      <c r="IN95" s="414" t="s">
        <v>3320</v>
      </c>
      <c r="IO95" s="414" t="s">
        <v>3320</v>
      </c>
      <c r="IP95" s="414" t="s">
        <v>3320</v>
      </c>
      <c r="IQ95" s="414" t="s">
        <v>3320</v>
      </c>
      <c r="IR95" s="414" t="s">
        <v>3320</v>
      </c>
      <c r="IS95" s="414" t="s">
        <v>3320</v>
      </c>
      <c r="IT95" s="414" t="s">
        <v>3320</v>
      </c>
      <c r="IU95" s="414" t="s">
        <v>3320</v>
      </c>
      <c r="IV95" s="414" t="s">
        <v>3320</v>
      </c>
      <c r="IW95" s="414" t="s">
        <v>3320</v>
      </c>
      <c r="IX95" s="440" t="s">
        <v>12630</v>
      </c>
      <c r="IY95" s="441" t="s">
        <v>3320</v>
      </c>
      <c r="IZ95" s="441" t="s">
        <v>5966</v>
      </c>
      <c r="JA95" s="440" t="s">
        <v>5967</v>
      </c>
      <c r="JB95" s="414" t="str">
        <f>IFERROR(VLOOKUP($E95,'[12]Resumen costos RNT id'!$D:$J,3,0),"")</f>
        <v/>
      </c>
      <c r="JC95" s="421" t="str">
        <f>IFERROR(VLOOKUP($E95,'[12]Resumen costos RNT id'!$D:$J,4,0),"")</f>
        <v/>
      </c>
      <c r="JD95" s="421" t="str">
        <f>IFERROR(VLOOKUP($E95,'[12]Resumen costos RNT id'!$D:$J,5,0),"")</f>
        <v/>
      </c>
      <c r="JE95" s="421" t="str">
        <f>IFERROR(VLOOKUP($E95,'[12]Resumen costos RNT id'!$D:$J,6,0),"")</f>
        <v/>
      </c>
      <c r="JF95" s="416" t="str">
        <f>IFERROR(VLOOKUP($E95,'[12]Resumen costos RNT id'!$D:$J,7,0),"")</f>
        <v/>
      </c>
      <c r="JG95" s="428" t="str">
        <f t="shared" si="38"/>
        <v/>
      </c>
      <c r="JH95" s="428" t="str">
        <f t="shared" si="39"/>
        <v/>
      </c>
      <c r="JI95" s="428" t="str">
        <f t="shared" si="39"/>
        <v/>
      </c>
      <c r="JJ95" s="428">
        <f t="shared" si="40"/>
        <v>0</v>
      </c>
      <c r="JK95" s="428">
        <f t="shared" si="41"/>
        <v>0</v>
      </c>
      <c r="JL95" s="414" t="s">
        <v>202</v>
      </c>
      <c r="JM95" s="414" t="s">
        <v>202</v>
      </c>
      <c r="JO95" s="414" t="s">
        <v>202</v>
      </c>
      <c r="JP95" s="414">
        <v>6</v>
      </c>
      <c r="JQ95" s="414">
        <v>1</v>
      </c>
      <c r="JR95" s="429" t="str">
        <f>IFERROR(VLOOKUP($E95,'[13]Actualización de costos CENACE'!$A:$G,2,0),"")</f>
        <v/>
      </c>
      <c r="JS95" s="429" t="str">
        <f>IFERROR(VLOOKUP($E95,'[13]Actualización de costos CENACE'!$A:$G,3,0),"")</f>
        <v/>
      </c>
      <c r="JT95" s="429" t="str">
        <f>IFERROR(VLOOKUP($E95,'[13]Actualización de costos CENACE'!$A:$G,4,0),"")</f>
        <v/>
      </c>
      <c r="JU95" s="429" t="str">
        <f>IFERROR(VLOOKUP($E95,'[13]Actualización de costos CENACE'!$A:$G,5,0),"")</f>
        <v/>
      </c>
      <c r="JV95" s="429" t="str">
        <f>IFERROR(VLOOKUP($E95,'[13]Actualización de costos CENACE'!$A:$G,6,0),"")</f>
        <v/>
      </c>
      <c r="JW95" s="430" t="str">
        <f>IFERROR(VLOOKUP($E95,'[13]Din Costos CFE'!$J$7:$AG$150,JW$1,0),"")</f>
        <v/>
      </c>
      <c r="JX95" s="430" t="str">
        <f>IFERROR(VLOOKUP($E95,'[13]Din Costos CFE'!$J$7:$AG$150,JX$1,0),"")</f>
        <v/>
      </c>
      <c r="JY95" s="430" t="str">
        <f>IFERROR(VLOOKUP($E95,'[13]Din Costos CFE'!$J$7:$AG$150,JY$1,0),"")</f>
        <v/>
      </c>
      <c r="JZ95" s="430" t="str">
        <f>IFERROR(VLOOKUP($E95,'[13]Din Costos CFE'!$J$7:$AG$150,JZ$1,0),"")</f>
        <v/>
      </c>
      <c r="KA95" s="430" t="str">
        <f>IFERROR(VLOOKUP($E95,'[13]Din Costos CFE'!$J$7:$AG$150,KA$1,0),"")</f>
        <v/>
      </c>
      <c r="KB95" s="430" t="str">
        <f>IFERROR(VLOOKUP($E95,'[13]Din Costos CFE'!$J$7:$AG$150,KB$1,0),"")</f>
        <v/>
      </c>
      <c r="KC95" s="430" t="str">
        <f>IFERROR(VLOOKUP($E95,'[13]Din Costos CFE'!$J$7:$AG$150,KC$1,0),"")</f>
        <v/>
      </c>
      <c r="KD95" s="430" t="str">
        <f>IFERROR(VLOOKUP($E95,'[13]Din Costos CFE'!$J$7:$AG$150,KD$1,0),"")</f>
        <v/>
      </c>
      <c r="KE95" s="430" t="str">
        <f>IFERROR(VLOOKUP($E95,'[13]Din Costos CFE'!$J$7:$AG$150,KE$1,0),"")</f>
        <v/>
      </c>
      <c r="KF95" s="430" t="str">
        <f>IFERROR(VLOOKUP($E95,'[13]Din Costos CFE'!$J$7:$AG$150,KF$1,0),"")</f>
        <v/>
      </c>
      <c r="KG95" s="430" t="str">
        <f>IFERROR(VLOOKUP($E95,'[13]Din Costos CFE'!$J$7:$AG$150,KG$1,0),"")</f>
        <v/>
      </c>
      <c r="KH95" s="430" t="str">
        <f>IFERROR(VLOOKUP($E95,'[13]Din Costos CFE'!$J$7:$AG$150,KH$1,0),"")</f>
        <v/>
      </c>
      <c r="KI95" s="430" t="str">
        <f>IFERROR(VLOOKUP($E95,'[13]Din Costos CFE'!$J$7:$AG$150,KI$1,0),"")</f>
        <v/>
      </c>
      <c r="KJ95" s="430" t="str">
        <f>IFERROR(VLOOKUP($E95,'[13]Din Costos CFE'!$J$7:$AG$150,KJ$1,0),"")</f>
        <v/>
      </c>
      <c r="KK95" s="430" t="str">
        <f>IFERROR(VLOOKUP($E95,'[13]Din Costos CFE'!$J$7:$AG$150,KK$1,0),"")</f>
        <v/>
      </c>
      <c r="KL95" s="430" t="str">
        <f>IFERROR(VLOOKUP($E95,'[13]Din Costos CFE'!$J$7:$AG$150,KL$1,0),"")</f>
        <v/>
      </c>
      <c r="KM95" s="430" t="str">
        <f>IFERROR(VLOOKUP($E95,'[13]Din Costos CFE'!$J$7:$AG$150,KM$1,0),"")</f>
        <v/>
      </c>
      <c r="KN95" s="430" t="str">
        <f>IFERROR(VLOOKUP($E95,'[13]Din Costos CFE'!$J$7:$AG$150,KN$1,0),"")</f>
        <v/>
      </c>
      <c r="KO95" s="431">
        <f t="shared" si="42"/>
        <v>0</v>
      </c>
      <c r="KP95" s="431">
        <f t="shared" si="43"/>
        <v>0</v>
      </c>
      <c r="KQ95" s="431">
        <f t="shared" si="44"/>
        <v>0</v>
      </c>
      <c r="KR95" s="432" t="str">
        <f>IFERROR(VLOOKUP($E95,'[13]Din Costos CFE'!$A$6:$G$150,4,0),"")</f>
        <v/>
      </c>
      <c r="KS95" s="432" t="str">
        <f>IFERROR(VLOOKUP($E95,'[13]Din Costos CFE'!$A$6:$G$150,5,0),"")</f>
        <v/>
      </c>
      <c r="KT95" s="432" t="str">
        <f>IFERROR(VLOOKUP($E95,'[13]Din Costos CFE'!$A$6:$G$150,6,0),"")</f>
        <v/>
      </c>
      <c r="KU95" s="433" t="str">
        <f t="shared" si="45"/>
        <v/>
      </c>
      <c r="KV95" s="434" t="str">
        <f t="shared" si="46"/>
        <v/>
      </c>
      <c r="KW95" s="435" t="str">
        <f t="shared" si="47"/>
        <v/>
      </c>
      <c r="KX95" s="435"/>
      <c r="KY95" s="436" t="str">
        <f>IFERROR(VLOOKUP($E95,'[13]Detalle Costos CENACE'!$E:$IT,248,0),"")</f>
        <v/>
      </c>
      <c r="KZ95" s="414">
        <f t="shared" si="48"/>
        <v>50</v>
      </c>
      <c r="LA95" s="434" t="str">
        <f t="shared" si="49"/>
        <v/>
      </c>
      <c r="LB95" s="434" t="str">
        <f t="shared" si="50"/>
        <v/>
      </c>
      <c r="LC95" s="414">
        <f t="shared" si="51"/>
        <v>1</v>
      </c>
      <c r="LD95" s="429" t="str">
        <f>IFERROR(VLOOKUP($E95,'[13]Actualización de costos CENACE'!$A:$G,7,0),"")</f>
        <v/>
      </c>
    </row>
    <row r="96" spans="1:319" s="414" customFormat="1" ht="15" customHeight="1">
      <c r="A96" s="414" t="s">
        <v>5638</v>
      </c>
      <c r="B96" s="414">
        <v>378</v>
      </c>
      <c r="C96" s="414" t="s">
        <v>7730</v>
      </c>
      <c r="D96" s="414" t="s">
        <v>7731</v>
      </c>
      <c r="E96" s="414">
        <v>378</v>
      </c>
      <c r="G96" s="414" t="s">
        <v>7732</v>
      </c>
      <c r="H96" s="414" t="s">
        <v>7733</v>
      </c>
      <c r="I96" s="415">
        <v>4</v>
      </c>
      <c r="J96" s="415"/>
      <c r="K96" s="415" t="str">
        <f t="shared" si="54"/>
        <v>No</v>
      </c>
      <c r="L96" s="415"/>
      <c r="M96" s="415"/>
      <c r="N96" s="415"/>
      <c r="O96" s="415"/>
      <c r="P96" s="415"/>
      <c r="Q96" s="415">
        <v>0</v>
      </c>
      <c r="R96" s="415" t="str">
        <f t="shared" si="33"/>
        <v>Sí</v>
      </c>
      <c r="S96" s="415"/>
      <c r="T96" s="415"/>
      <c r="U96" s="415"/>
      <c r="V96" s="414" t="s">
        <v>7734</v>
      </c>
      <c r="W96" s="414" t="s">
        <v>5643</v>
      </c>
      <c r="X96" s="414">
        <f t="shared" ref="X96:X142" si="57">+IF(W96="FOTOVOLTAICA",1,1.5)</f>
        <v>1</v>
      </c>
      <c r="Y96" s="414">
        <f t="shared" si="34"/>
        <v>120</v>
      </c>
      <c r="Z96" s="416" t="str">
        <f t="shared" si="35"/>
        <v/>
      </c>
      <c r="AA96" s="416">
        <f t="shared" si="36"/>
        <v>0</v>
      </c>
      <c r="AB96" s="417">
        <f t="shared" si="37"/>
        <v>0</v>
      </c>
      <c r="AC96" s="414" t="s">
        <v>7735</v>
      </c>
      <c r="AD96" s="414" t="s">
        <v>7736</v>
      </c>
      <c r="AE96" s="414" t="e">
        <f>+VLOOKUP($D96,'[12]Ramón Países '!$A:$E,4,0)</f>
        <v>#N/A</v>
      </c>
      <c r="AF96" s="414" t="s">
        <v>5693</v>
      </c>
      <c r="AG96" s="414" t="e">
        <f>+VLOOKUP($D96,'[12]Ramón Países '!$A:$E,5,0)</f>
        <v>#N/A</v>
      </c>
      <c r="AH96" s="414" t="s">
        <v>7735</v>
      </c>
      <c r="AI96" s="414" t="s">
        <v>7737</v>
      </c>
      <c r="AJ96" s="414" t="s">
        <v>7738</v>
      </c>
      <c r="AK96" s="414" t="s">
        <v>5698</v>
      </c>
      <c r="AL96" s="414" t="s">
        <v>7739</v>
      </c>
      <c r="AN96" s="414" t="s">
        <v>3320</v>
      </c>
      <c r="AO96" s="414" t="s">
        <v>7740</v>
      </c>
      <c r="AP96" s="414" t="s">
        <v>5698</v>
      </c>
      <c r="AQ96" s="414" t="s">
        <v>7741</v>
      </c>
      <c r="AR96" s="414" t="s">
        <v>7741</v>
      </c>
      <c r="AS96" s="414" t="s">
        <v>7742</v>
      </c>
      <c r="AT96" s="414" t="s">
        <v>733</v>
      </c>
      <c r="AU96" s="414" t="s">
        <v>733</v>
      </c>
      <c r="AV96" s="414" t="s">
        <v>733</v>
      </c>
      <c r="AW96" s="414" t="s">
        <v>3320</v>
      </c>
      <c r="AX96" s="414" t="s">
        <v>5810</v>
      </c>
      <c r="AY96" s="414" t="s">
        <v>733</v>
      </c>
      <c r="AZ96" s="414" t="s">
        <v>7743</v>
      </c>
      <c r="BA96" s="414" t="s">
        <v>7124</v>
      </c>
      <c r="BB96" s="414" t="s">
        <v>7744</v>
      </c>
      <c r="BC96" s="414" t="s">
        <v>5810</v>
      </c>
      <c r="BD96" s="414" t="s">
        <v>7127</v>
      </c>
      <c r="BE96" s="414" t="s">
        <v>7745</v>
      </c>
      <c r="BF96" s="415" t="s">
        <v>1214</v>
      </c>
      <c r="BG96" s="414" t="s">
        <v>3320</v>
      </c>
      <c r="BI96" s="414" t="s">
        <v>5747</v>
      </c>
      <c r="BJ96" s="414" t="s">
        <v>5747</v>
      </c>
      <c r="BK96" s="414" t="s">
        <v>6646</v>
      </c>
      <c r="BL96" s="414" t="s">
        <v>7746</v>
      </c>
      <c r="BM96" s="415">
        <v>230</v>
      </c>
      <c r="BN96" s="414" t="s">
        <v>5712</v>
      </c>
      <c r="BO96" s="418" t="s">
        <v>12879</v>
      </c>
      <c r="BP96" s="414">
        <v>38</v>
      </c>
      <c r="BQ96" s="414">
        <v>2029</v>
      </c>
      <c r="BR96" s="414">
        <v>120</v>
      </c>
      <c r="BS96" s="415">
        <v>120</v>
      </c>
      <c r="BT96" s="414" t="s">
        <v>5666</v>
      </c>
      <c r="BU96" s="414">
        <v>32</v>
      </c>
      <c r="BV96" s="415">
        <v>280</v>
      </c>
      <c r="BW96" s="419">
        <v>0.26636225266362251</v>
      </c>
      <c r="BX96" s="420" t="s">
        <v>910</v>
      </c>
      <c r="BY96" s="414" t="s">
        <v>733</v>
      </c>
      <c r="CA96" s="414">
        <v>26</v>
      </c>
      <c r="CB96" s="414" t="s">
        <v>733</v>
      </c>
      <c r="CC96" s="414">
        <v>655</v>
      </c>
      <c r="CD96" s="414" t="s">
        <v>5713</v>
      </c>
      <c r="CE96" s="414" t="s">
        <v>5801</v>
      </c>
      <c r="CF96" s="414" t="s">
        <v>3320</v>
      </c>
      <c r="CG96" s="414" t="s">
        <v>733</v>
      </c>
      <c r="CH96" s="414" t="s">
        <v>733</v>
      </c>
      <c r="CI96" s="414">
        <v>1820</v>
      </c>
      <c r="CJ96" s="414">
        <v>1690</v>
      </c>
      <c r="CK96" s="414" t="s">
        <v>7747</v>
      </c>
      <c r="CL96" s="414">
        <v>360</v>
      </c>
      <c r="CM96" s="414">
        <v>88</v>
      </c>
      <c r="CN96" s="414">
        <v>97.5</v>
      </c>
      <c r="CO96" s="414">
        <v>30</v>
      </c>
      <c r="CP96" s="414" t="s">
        <v>12880</v>
      </c>
      <c r="CQ96" s="414">
        <f t="shared" si="52"/>
        <v>2028</v>
      </c>
      <c r="CR96" s="414">
        <v>0.4</v>
      </c>
      <c r="CS96" s="414">
        <v>30</v>
      </c>
      <c r="CT96" s="414" t="s">
        <v>7748</v>
      </c>
      <c r="CU96" s="414">
        <v>15000000</v>
      </c>
      <c r="CV96" s="414" t="s">
        <v>3320</v>
      </c>
      <c r="CW96" s="414" t="s">
        <v>3320</v>
      </c>
      <c r="CX96" s="414" t="s">
        <v>3320</v>
      </c>
      <c r="CY96" s="414" t="s">
        <v>3320</v>
      </c>
      <c r="CZ96" s="414" t="s">
        <v>3320</v>
      </c>
      <c r="DA96" s="414" t="s">
        <v>3320</v>
      </c>
      <c r="DB96" s="414" t="s">
        <v>3320</v>
      </c>
      <c r="DC96" s="414" t="s">
        <v>3320</v>
      </c>
      <c r="DD96" s="414" t="s">
        <v>3320</v>
      </c>
      <c r="DE96" s="414" t="s">
        <v>3320</v>
      </c>
      <c r="DG96" s="414" t="s">
        <v>3320</v>
      </c>
      <c r="DH96" s="414" t="s">
        <v>3320</v>
      </c>
      <c r="DI96" s="414" t="s">
        <v>3320</v>
      </c>
      <c r="DJ96" s="414" t="s">
        <v>3320</v>
      </c>
      <c r="DK96" s="414" t="s">
        <v>3320</v>
      </c>
      <c r="DL96" s="414" t="s">
        <v>3320</v>
      </c>
      <c r="DM96" s="414" t="e">
        <f t="shared" si="53"/>
        <v>#VALUE!</v>
      </c>
      <c r="DN96" s="414" t="s">
        <v>3320</v>
      </c>
      <c r="DO96" s="414" t="s">
        <v>3320</v>
      </c>
      <c r="DP96" s="414" t="s">
        <v>3320</v>
      </c>
      <c r="DR96" s="414" t="s">
        <v>3320</v>
      </c>
      <c r="DS96" s="414" t="s">
        <v>3320</v>
      </c>
      <c r="DT96" s="414" t="s">
        <v>3320</v>
      </c>
      <c r="DU96" s="414" t="s">
        <v>3320</v>
      </c>
      <c r="DV96" s="414" t="s">
        <v>3320</v>
      </c>
      <c r="DW96" s="414" t="s">
        <v>3320</v>
      </c>
      <c r="DX96" s="414" t="s">
        <v>3320</v>
      </c>
      <c r="DY96" s="414" t="s">
        <v>3320</v>
      </c>
      <c r="DZ96" s="414" t="s">
        <v>3320</v>
      </c>
      <c r="EA96" s="414" t="s">
        <v>3320</v>
      </c>
      <c r="EB96" s="414" t="s">
        <v>3320</v>
      </c>
      <c r="EC96" s="414" t="s">
        <v>3320</v>
      </c>
      <c r="ED96" s="414" t="s">
        <v>3320</v>
      </c>
      <c r="EE96" s="414" t="s">
        <v>3320</v>
      </c>
      <c r="EF96" s="414" t="s">
        <v>3320</v>
      </c>
      <c r="EG96" s="414" t="s">
        <v>3320</v>
      </c>
      <c r="EH96" s="414" t="s">
        <v>3320</v>
      </c>
      <c r="EI96" s="414" t="s">
        <v>3320</v>
      </c>
      <c r="EJ96" s="414" t="s">
        <v>3320</v>
      </c>
      <c r="EK96" s="414" t="s">
        <v>3320</v>
      </c>
      <c r="EL96" s="414" t="s">
        <v>3320</v>
      </c>
      <c r="EM96" s="414" t="s">
        <v>3320</v>
      </c>
      <c r="EN96" s="414" t="s">
        <v>3320</v>
      </c>
      <c r="EO96" s="414" t="s">
        <v>3320</v>
      </c>
      <c r="EP96" s="414" t="s">
        <v>3320</v>
      </c>
      <c r="EQ96" s="414" t="s">
        <v>3320</v>
      </c>
      <c r="ER96" s="414" t="s">
        <v>3320</v>
      </c>
      <c r="ES96" s="414" t="s">
        <v>3320</v>
      </c>
      <c r="ET96" s="414" t="s">
        <v>3320</v>
      </c>
      <c r="EU96" s="414" t="s">
        <v>3320</v>
      </c>
      <c r="EV96" s="414" t="s">
        <v>3320</v>
      </c>
      <c r="EW96" s="414" t="s">
        <v>3320</v>
      </c>
      <c r="EX96" s="414" t="s">
        <v>3320</v>
      </c>
      <c r="EY96" s="414" t="s">
        <v>3320</v>
      </c>
      <c r="EZ96" s="414" t="s">
        <v>3320</v>
      </c>
      <c r="FA96" s="414" t="s">
        <v>3320</v>
      </c>
      <c r="FB96" s="414" t="s">
        <v>3320</v>
      </c>
      <c r="FC96" s="414" t="s">
        <v>3320</v>
      </c>
      <c r="FD96" s="414" t="s">
        <v>3320</v>
      </c>
      <c r="FE96" s="414" t="s">
        <v>3320</v>
      </c>
      <c r="FF96" s="414" t="s">
        <v>3320</v>
      </c>
      <c r="FG96" s="414" t="s">
        <v>3320</v>
      </c>
      <c r="FH96" s="414" t="s">
        <v>3320</v>
      </c>
      <c r="FI96" s="414" t="s">
        <v>3320</v>
      </c>
      <c r="FJ96" s="414" t="s">
        <v>3320</v>
      </c>
      <c r="FK96" s="414" t="s">
        <v>3320</v>
      </c>
      <c r="FL96" s="414" t="s">
        <v>3320</v>
      </c>
      <c r="FM96" s="414" t="s">
        <v>3320</v>
      </c>
      <c r="FN96" s="414" t="s">
        <v>3320</v>
      </c>
      <c r="FO96" s="421">
        <v>200000000</v>
      </c>
      <c r="FP96" s="421">
        <f t="shared" si="31"/>
        <v>200</v>
      </c>
      <c r="FQ96" s="414" t="s">
        <v>733</v>
      </c>
      <c r="FR96" s="414" t="s">
        <v>733</v>
      </c>
      <c r="FS96" s="414" t="s">
        <v>733</v>
      </c>
      <c r="FT96" s="414" t="s">
        <v>733</v>
      </c>
      <c r="FU96" s="414" t="s">
        <v>1896</v>
      </c>
      <c r="FV96" s="414" t="s">
        <v>7749</v>
      </c>
      <c r="FW96" s="414" t="s">
        <v>7750</v>
      </c>
      <c r="FX96" s="422" t="s">
        <v>7746</v>
      </c>
      <c r="FY96" s="423">
        <v>230</v>
      </c>
      <c r="FZ96" s="414" t="s">
        <v>7751</v>
      </c>
      <c r="GA96" s="421">
        <v>190000000</v>
      </c>
      <c r="GB96" s="421">
        <v>55000000</v>
      </c>
      <c r="GC96" s="421">
        <v>1500</v>
      </c>
      <c r="GD96" s="421">
        <v>250</v>
      </c>
      <c r="GE96" s="414" t="s">
        <v>7752</v>
      </c>
      <c r="GF96" s="414" t="s">
        <v>733</v>
      </c>
      <c r="GG96" s="414" t="s">
        <v>733</v>
      </c>
      <c r="GH96" s="414" t="s">
        <v>7753</v>
      </c>
      <c r="GI96" s="414" t="s">
        <v>733</v>
      </c>
      <c r="GJ96" s="414" t="s">
        <v>733</v>
      </c>
      <c r="GK96" s="414" t="s">
        <v>733</v>
      </c>
      <c r="GL96" s="414" t="s">
        <v>733</v>
      </c>
      <c r="GM96" s="414" t="s">
        <v>733</v>
      </c>
      <c r="GN96" s="424" t="s">
        <v>5676</v>
      </c>
      <c r="GO96" s="414" t="s">
        <v>3320</v>
      </c>
      <c r="GP96" s="414" t="s">
        <v>733</v>
      </c>
      <c r="GQ96" s="414" t="s">
        <v>5721</v>
      </c>
      <c r="GR96" s="414" t="s">
        <v>1214</v>
      </c>
      <c r="GS96" s="414" t="s">
        <v>1214</v>
      </c>
      <c r="GT96" s="414" t="s">
        <v>3320</v>
      </c>
      <c r="GU96" s="414" t="s">
        <v>3320</v>
      </c>
      <c r="GV96" s="414">
        <v>0</v>
      </c>
      <c r="GW96" s="414" t="s">
        <v>1214</v>
      </c>
      <c r="GX96" s="414" t="s">
        <v>1214</v>
      </c>
      <c r="GY96" s="414" t="s">
        <v>3320</v>
      </c>
      <c r="GZ96" s="414" t="s">
        <v>1214</v>
      </c>
      <c r="HA96" s="414">
        <v>8</v>
      </c>
      <c r="HB96" s="414" t="s">
        <v>7754</v>
      </c>
      <c r="HC96" s="414" t="s">
        <v>3320</v>
      </c>
      <c r="HD96" s="414" t="s">
        <v>3320</v>
      </c>
      <c r="HE96" s="414" t="s">
        <v>3320</v>
      </c>
      <c r="HF96" s="414" t="s">
        <v>3320</v>
      </c>
      <c r="HG96" s="414" t="s">
        <v>1214</v>
      </c>
      <c r="HH96" s="414" t="s">
        <v>1214</v>
      </c>
      <c r="HI96" s="414" t="s">
        <v>12881</v>
      </c>
      <c r="HJ96" s="414" t="s">
        <v>12882</v>
      </c>
      <c r="HK96" s="414" t="s">
        <v>5685</v>
      </c>
      <c r="HL96" s="414" t="s">
        <v>3320</v>
      </c>
      <c r="HM96" s="414" t="s">
        <v>3320</v>
      </c>
      <c r="HN96" s="414" t="s">
        <v>3320</v>
      </c>
      <c r="HO96" s="414" t="s">
        <v>3320</v>
      </c>
      <c r="HP96" s="414" t="s">
        <v>3320</v>
      </c>
      <c r="HQ96" s="414" t="s">
        <v>3320</v>
      </c>
      <c r="HR96" s="414" t="s">
        <v>3320</v>
      </c>
      <c r="HS96" s="414" t="s">
        <v>3320</v>
      </c>
      <c r="HT96" s="414" t="s">
        <v>3320</v>
      </c>
      <c r="HU96" s="414" t="s">
        <v>3320</v>
      </c>
      <c r="HV96" s="414" t="s">
        <v>3320</v>
      </c>
      <c r="HW96" s="414" t="s">
        <v>3320</v>
      </c>
      <c r="HX96" s="414" t="s">
        <v>3320</v>
      </c>
      <c r="HY96" s="414" t="s">
        <v>3320</v>
      </c>
      <c r="HZ96" s="414" t="s">
        <v>3320</v>
      </c>
      <c r="IA96" s="414" t="s">
        <v>3320</v>
      </c>
      <c r="IB96" s="414" t="s">
        <v>3320</v>
      </c>
      <c r="IC96" s="414" t="s">
        <v>3320</v>
      </c>
      <c r="ID96" s="414" t="s">
        <v>3320</v>
      </c>
      <c r="IE96" s="414" t="s">
        <v>3320</v>
      </c>
      <c r="IF96" s="414" t="s">
        <v>3320</v>
      </c>
      <c r="IG96" s="414" t="s">
        <v>3320</v>
      </c>
      <c r="IH96" s="414" t="s">
        <v>3320</v>
      </c>
      <c r="II96" s="414" t="s">
        <v>3320</v>
      </c>
      <c r="IJ96" s="414" t="s">
        <v>3320</v>
      </c>
      <c r="IK96" s="414" t="s">
        <v>3320</v>
      </c>
      <c r="IL96" s="414" t="s">
        <v>3320</v>
      </c>
      <c r="IM96" s="414" t="s">
        <v>3320</v>
      </c>
      <c r="IN96" s="414" t="s">
        <v>3320</v>
      </c>
      <c r="IO96" s="414" t="s">
        <v>3320</v>
      </c>
      <c r="IP96" s="414" t="s">
        <v>3320</v>
      </c>
      <c r="IQ96" s="414" t="s">
        <v>3320</v>
      </c>
      <c r="IR96" s="414" t="s">
        <v>3320</v>
      </c>
      <c r="IS96" s="414" t="s">
        <v>3320</v>
      </c>
      <c r="IT96" s="414" t="s">
        <v>3320</v>
      </c>
      <c r="IU96" s="414" t="s">
        <v>3320</v>
      </c>
      <c r="IV96" s="414" t="s">
        <v>3320</v>
      </c>
      <c r="IW96" s="414" t="s">
        <v>3320</v>
      </c>
      <c r="IY96" s="415"/>
      <c r="IZ96" s="415"/>
      <c r="JB96" s="414" t="str">
        <f>IFERROR(VLOOKUP($E96,'[12]Resumen costos RNT id'!$D:$J,3,0),"")</f>
        <v/>
      </c>
      <c r="JC96" s="421" t="str">
        <f>IFERROR(VLOOKUP($E96,'[12]Resumen costos RNT id'!$D:$J,4,0),"")</f>
        <v/>
      </c>
      <c r="JD96" s="421" t="str">
        <f>IFERROR(VLOOKUP($E96,'[12]Resumen costos RNT id'!$D:$J,5,0),"")</f>
        <v/>
      </c>
      <c r="JE96" s="421" t="str">
        <f>IFERROR(VLOOKUP($E96,'[12]Resumen costos RNT id'!$D:$J,6,0),"")</f>
        <v/>
      </c>
      <c r="JF96" s="416" t="str">
        <f>IFERROR(VLOOKUP($E96,'[12]Resumen costos RNT id'!$D:$J,7,0),"")</f>
        <v/>
      </c>
      <c r="JG96" s="428" t="str">
        <f t="shared" si="38"/>
        <v/>
      </c>
      <c r="JH96" s="428" t="str">
        <f t="shared" si="39"/>
        <v/>
      </c>
      <c r="JI96" s="428" t="str">
        <f t="shared" si="39"/>
        <v/>
      </c>
      <c r="JJ96" s="428">
        <f t="shared" si="40"/>
        <v>0</v>
      </c>
      <c r="JK96" s="428">
        <f t="shared" si="41"/>
        <v>0</v>
      </c>
      <c r="JL96" s="414" t="s">
        <v>910</v>
      </c>
      <c r="JP96" s="414">
        <v>7</v>
      </c>
      <c r="JQ96" s="414">
        <f t="shared" ref="JQ96:JQ142" si="58">+IF(JO96="Si",1,0)</f>
        <v>0</v>
      </c>
      <c r="JR96" s="429" t="str">
        <f>IFERROR(VLOOKUP($E96,'[13]Actualización de costos CENACE'!$A:$G,2,0),"")</f>
        <v/>
      </c>
      <c r="JS96" s="429" t="str">
        <f>IFERROR(VLOOKUP($E96,'[13]Actualización de costos CENACE'!$A:$G,3,0),"")</f>
        <v/>
      </c>
      <c r="JT96" s="429" t="str">
        <f>IFERROR(VLOOKUP($E96,'[13]Actualización de costos CENACE'!$A:$G,4,0),"")</f>
        <v/>
      </c>
      <c r="JU96" s="429" t="str">
        <f>IFERROR(VLOOKUP($E96,'[13]Actualización de costos CENACE'!$A:$G,5,0),"")</f>
        <v/>
      </c>
      <c r="JV96" s="429" t="str">
        <f>IFERROR(VLOOKUP($E96,'[13]Actualización de costos CENACE'!$A:$G,6,0),"")</f>
        <v/>
      </c>
      <c r="JW96" s="430" t="str">
        <f>IFERROR(VLOOKUP($E96,'[13]Din Costos CFE'!$J$7:$AG$150,JW$1,0),"")</f>
        <v/>
      </c>
      <c r="JX96" s="430" t="str">
        <f>IFERROR(VLOOKUP($E96,'[13]Din Costos CFE'!$J$7:$AG$150,JX$1,0),"")</f>
        <v/>
      </c>
      <c r="JY96" s="430" t="str">
        <f>IFERROR(VLOOKUP($E96,'[13]Din Costos CFE'!$J$7:$AG$150,JY$1,0),"")</f>
        <v/>
      </c>
      <c r="JZ96" s="430" t="str">
        <f>IFERROR(VLOOKUP($E96,'[13]Din Costos CFE'!$J$7:$AG$150,JZ$1,0),"")</f>
        <v/>
      </c>
      <c r="KA96" s="430" t="str">
        <f>IFERROR(VLOOKUP($E96,'[13]Din Costos CFE'!$J$7:$AG$150,KA$1,0),"")</f>
        <v/>
      </c>
      <c r="KB96" s="430" t="str">
        <f>IFERROR(VLOOKUP($E96,'[13]Din Costos CFE'!$J$7:$AG$150,KB$1,0),"")</f>
        <v/>
      </c>
      <c r="KC96" s="430" t="str">
        <f>IFERROR(VLOOKUP($E96,'[13]Din Costos CFE'!$J$7:$AG$150,KC$1,0),"")</f>
        <v/>
      </c>
      <c r="KD96" s="430" t="str">
        <f>IFERROR(VLOOKUP($E96,'[13]Din Costos CFE'!$J$7:$AG$150,KD$1,0),"")</f>
        <v/>
      </c>
      <c r="KE96" s="430" t="str">
        <f>IFERROR(VLOOKUP($E96,'[13]Din Costos CFE'!$J$7:$AG$150,KE$1,0),"")</f>
        <v/>
      </c>
      <c r="KF96" s="430" t="str">
        <f>IFERROR(VLOOKUP($E96,'[13]Din Costos CFE'!$J$7:$AG$150,KF$1,0),"")</f>
        <v/>
      </c>
      <c r="KG96" s="430" t="str">
        <f>IFERROR(VLOOKUP($E96,'[13]Din Costos CFE'!$J$7:$AG$150,KG$1,0),"")</f>
        <v/>
      </c>
      <c r="KH96" s="430" t="str">
        <f>IFERROR(VLOOKUP($E96,'[13]Din Costos CFE'!$J$7:$AG$150,KH$1,0),"")</f>
        <v/>
      </c>
      <c r="KI96" s="430" t="str">
        <f>IFERROR(VLOOKUP($E96,'[13]Din Costos CFE'!$J$7:$AG$150,KI$1,0),"")</f>
        <v/>
      </c>
      <c r="KJ96" s="430" t="str">
        <f>IFERROR(VLOOKUP($E96,'[13]Din Costos CFE'!$J$7:$AG$150,KJ$1,0),"")</f>
        <v/>
      </c>
      <c r="KK96" s="430" t="str">
        <f>IFERROR(VLOOKUP($E96,'[13]Din Costos CFE'!$J$7:$AG$150,KK$1,0),"")</f>
        <v/>
      </c>
      <c r="KL96" s="430" t="str">
        <f>IFERROR(VLOOKUP($E96,'[13]Din Costos CFE'!$J$7:$AG$150,KL$1,0),"")</f>
        <v/>
      </c>
      <c r="KM96" s="430" t="str">
        <f>IFERROR(VLOOKUP($E96,'[13]Din Costos CFE'!$J$7:$AG$150,KM$1,0),"")</f>
        <v/>
      </c>
      <c r="KN96" s="430" t="str">
        <f>IFERROR(VLOOKUP($E96,'[13]Din Costos CFE'!$J$7:$AG$150,KN$1,0),"")</f>
        <v/>
      </c>
      <c r="KO96" s="431">
        <f t="shared" si="42"/>
        <v>0</v>
      </c>
      <c r="KP96" s="431">
        <f t="shared" si="43"/>
        <v>0</v>
      </c>
      <c r="KQ96" s="431">
        <f t="shared" si="44"/>
        <v>0</v>
      </c>
      <c r="KR96" s="432" t="str">
        <f>IFERROR(VLOOKUP($E96,'[13]Din Costos CFE'!$A$6:$G$150,4,0),"")</f>
        <v/>
      </c>
      <c r="KS96" s="432" t="str">
        <f>IFERROR(VLOOKUP($E96,'[13]Din Costos CFE'!$A$6:$G$150,5,0),"")</f>
        <v/>
      </c>
      <c r="KT96" s="432" t="str">
        <f>IFERROR(VLOOKUP($E96,'[13]Din Costos CFE'!$A$6:$G$150,6,0),"")</f>
        <v/>
      </c>
      <c r="KU96" s="433" t="str">
        <f t="shared" si="45"/>
        <v/>
      </c>
      <c r="KV96" s="434" t="str">
        <f t="shared" si="46"/>
        <v/>
      </c>
      <c r="KW96" s="435" t="str">
        <f t="shared" si="47"/>
        <v/>
      </c>
      <c r="KX96" s="435"/>
      <c r="KY96" s="436" t="str">
        <f>IFERROR(VLOOKUP($E96,'[13]Detalle Costos CENACE'!$E:$IT,248,0),"")</f>
        <v/>
      </c>
      <c r="KZ96" s="414">
        <f t="shared" si="48"/>
        <v>120</v>
      </c>
      <c r="LA96" s="434" t="str">
        <f t="shared" si="49"/>
        <v/>
      </c>
      <c r="LB96" s="434" t="str">
        <f t="shared" si="50"/>
        <v/>
      </c>
      <c r="LC96" s="414">
        <f t="shared" si="51"/>
        <v>1</v>
      </c>
      <c r="LD96" s="429" t="str">
        <f>IFERROR(VLOOKUP($E96,'[13]Actualización de costos CENACE'!$A:$G,7,0),"")</f>
        <v/>
      </c>
    </row>
    <row r="97" spans="1:316" s="414" customFormat="1" ht="15" customHeight="1">
      <c r="A97" s="414" t="s">
        <v>5638</v>
      </c>
      <c r="B97" s="414">
        <v>668</v>
      </c>
      <c r="C97" s="414" t="s">
        <v>7755</v>
      </c>
      <c r="D97" s="414" t="s">
        <v>7756</v>
      </c>
      <c r="E97" s="414">
        <v>668</v>
      </c>
      <c r="F97" s="414">
        <v>90</v>
      </c>
      <c r="G97" s="414" t="s">
        <v>7757</v>
      </c>
      <c r="H97" s="414" t="s">
        <v>7758</v>
      </c>
      <c r="I97" s="415" t="s">
        <v>5782</v>
      </c>
      <c r="J97" s="415">
        <v>1</v>
      </c>
      <c r="K97" s="415" t="str">
        <f t="shared" si="54"/>
        <v>Sí</v>
      </c>
      <c r="L97" s="415"/>
      <c r="M97" s="415" t="str">
        <f t="shared" ref="M97:M160" si="59">+IF(L97&lt;&gt;0,L97,I97)</f>
        <v>3a</v>
      </c>
      <c r="N97" s="415"/>
      <c r="O97" s="415"/>
      <c r="P97" s="415"/>
      <c r="Q97" s="415">
        <v>0</v>
      </c>
      <c r="R97" s="415" t="str">
        <f t="shared" si="33"/>
        <v>Sí</v>
      </c>
      <c r="S97" s="415"/>
      <c r="T97" s="415"/>
      <c r="U97" s="415"/>
      <c r="V97" s="414" t="s">
        <v>7759</v>
      </c>
      <c r="W97" s="414" t="s">
        <v>5643</v>
      </c>
      <c r="X97" s="414">
        <f t="shared" si="57"/>
        <v>1</v>
      </c>
      <c r="Y97" s="414">
        <f t="shared" si="34"/>
        <v>180</v>
      </c>
      <c r="Z97" s="416" t="str">
        <f t="shared" si="35"/>
        <v/>
      </c>
      <c r="AA97" s="416">
        <f t="shared" si="36"/>
        <v>0</v>
      </c>
      <c r="AB97" s="417">
        <f t="shared" si="37"/>
        <v>0</v>
      </c>
      <c r="AC97" s="414" t="s">
        <v>7760</v>
      </c>
      <c r="AD97" s="414" t="s">
        <v>7761</v>
      </c>
      <c r="AE97" s="414" t="e">
        <f>+VLOOKUP($D97,'[12]Ramón Países '!$A:$E,4,0)</f>
        <v>#N/A</v>
      </c>
      <c r="AF97" s="414" t="s">
        <v>5646</v>
      </c>
      <c r="AG97" s="414" t="e">
        <f>+VLOOKUP($D97,'[12]Ramón Países '!$A:$E,5,0)</f>
        <v>#N/A</v>
      </c>
      <c r="AH97" s="414" t="s">
        <v>7760</v>
      </c>
      <c r="AI97" s="414" t="s">
        <v>5698</v>
      </c>
      <c r="AJ97" s="414" t="s">
        <v>5698</v>
      </c>
      <c r="AK97" s="414" t="s">
        <v>5698</v>
      </c>
      <c r="AL97" s="414" t="s">
        <v>7762</v>
      </c>
      <c r="AM97" s="414" t="s">
        <v>7763</v>
      </c>
      <c r="AN97" s="414" t="s">
        <v>7758</v>
      </c>
      <c r="AO97" s="414" t="s">
        <v>7764</v>
      </c>
      <c r="AP97" s="414" t="s">
        <v>7765</v>
      </c>
      <c r="AQ97" s="414" t="s">
        <v>7766</v>
      </c>
      <c r="AR97" s="414" t="s">
        <v>7767</v>
      </c>
      <c r="AS97" s="414" t="s">
        <v>7768</v>
      </c>
      <c r="AT97" s="414" t="s">
        <v>733</v>
      </c>
      <c r="AU97" s="414" t="s">
        <v>733</v>
      </c>
      <c r="AV97" s="414" t="s">
        <v>733</v>
      </c>
      <c r="AW97" s="414" t="s">
        <v>3320</v>
      </c>
      <c r="AX97" s="414" t="s">
        <v>7769</v>
      </c>
      <c r="AY97" s="414" t="s">
        <v>733</v>
      </c>
      <c r="AZ97" s="414" t="s">
        <v>7770</v>
      </c>
      <c r="BA97" s="414" t="s">
        <v>7771</v>
      </c>
      <c r="BB97" s="414" t="s">
        <v>7772</v>
      </c>
      <c r="BC97" s="414" t="s">
        <v>7773</v>
      </c>
      <c r="BD97" s="414" t="s">
        <v>7774</v>
      </c>
      <c r="BE97" s="414" t="s">
        <v>7775</v>
      </c>
      <c r="BF97" s="415" t="s">
        <v>1214</v>
      </c>
      <c r="BG97" s="414" t="s">
        <v>3320</v>
      </c>
      <c r="BI97" s="414" t="s">
        <v>5747</v>
      </c>
      <c r="BJ97" s="414" t="s">
        <v>5747</v>
      </c>
      <c r="BK97" s="414" t="s">
        <v>6646</v>
      </c>
      <c r="BL97" s="414" t="s">
        <v>7776</v>
      </c>
      <c r="BM97" s="415">
        <v>115</v>
      </c>
      <c r="BN97" s="414" t="s">
        <v>5665</v>
      </c>
      <c r="BO97" s="418" t="s">
        <v>12883</v>
      </c>
      <c r="BP97" s="414">
        <v>36</v>
      </c>
      <c r="BQ97" s="414">
        <v>2030</v>
      </c>
      <c r="BR97" s="414">
        <v>180</v>
      </c>
      <c r="BS97" s="415">
        <v>180</v>
      </c>
      <c r="BT97" s="414" t="s">
        <v>5666</v>
      </c>
      <c r="BU97" s="414">
        <v>302500</v>
      </c>
      <c r="BV97" s="415">
        <v>486994</v>
      </c>
      <c r="BW97" s="419">
        <v>0.30884956874682901</v>
      </c>
      <c r="BX97" s="420" t="s">
        <v>910</v>
      </c>
      <c r="BY97" s="414" t="s">
        <v>733</v>
      </c>
      <c r="CA97" s="414">
        <v>31</v>
      </c>
      <c r="CB97" s="414" t="s">
        <v>1214</v>
      </c>
      <c r="CC97" s="414">
        <v>720</v>
      </c>
      <c r="CD97" s="414" t="s">
        <v>5713</v>
      </c>
      <c r="CE97" s="414" t="s">
        <v>5801</v>
      </c>
      <c r="CF97" s="414" t="s">
        <v>3320</v>
      </c>
      <c r="CG97" s="414" t="s">
        <v>733</v>
      </c>
      <c r="CH97" s="414" t="s">
        <v>733</v>
      </c>
      <c r="CI97" s="414">
        <v>2236</v>
      </c>
      <c r="CJ97" s="414">
        <v>2124</v>
      </c>
      <c r="CK97" s="414" t="s">
        <v>7777</v>
      </c>
      <c r="CL97" s="414">
        <v>365</v>
      </c>
      <c r="CM97" s="414">
        <v>90</v>
      </c>
      <c r="CN97" s="414">
        <v>10</v>
      </c>
      <c r="CO97" s="414">
        <v>30</v>
      </c>
      <c r="CP97" s="414" t="s">
        <v>12767</v>
      </c>
      <c r="CQ97" s="414">
        <f t="shared" si="52"/>
        <v>2028</v>
      </c>
      <c r="CR97" s="414">
        <v>0.5</v>
      </c>
      <c r="CS97" s="414">
        <v>20</v>
      </c>
      <c r="CT97" s="414" t="s">
        <v>7778</v>
      </c>
      <c r="CU97" s="414">
        <v>11179927</v>
      </c>
      <c r="CV97" s="414" t="s">
        <v>3320</v>
      </c>
      <c r="CW97" s="414" t="s">
        <v>3320</v>
      </c>
      <c r="CX97" s="414" t="s">
        <v>3320</v>
      </c>
      <c r="CY97" s="414" t="s">
        <v>3320</v>
      </c>
      <c r="CZ97" s="414" t="s">
        <v>3320</v>
      </c>
      <c r="DA97" s="414" t="s">
        <v>3320</v>
      </c>
      <c r="DB97" s="414" t="s">
        <v>3320</v>
      </c>
      <c r="DC97" s="414" t="s">
        <v>3320</v>
      </c>
      <c r="DD97" s="414" t="s">
        <v>3320</v>
      </c>
      <c r="DE97" s="414" t="s">
        <v>3320</v>
      </c>
      <c r="DG97" s="414" t="s">
        <v>3320</v>
      </c>
      <c r="DH97" s="414" t="s">
        <v>3320</v>
      </c>
      <c r="DI97" s="414" t="s">
        <v>3320</v>
      </c>
      <c r="DJ97" s="414" t="s">
        <v>3320</v>
      </c>
      <c r="DK97" s="414" t="s">
        <v>3320</v>
      </c>
      <c r="DL97" s="414" t="s">
        <v>3320</v>
      </c>
      <c r="DM97" s="414" t="e">
        <f t="shared" si="53"/>
        <v>#VALUE!</v>
      </c>
      <c r="DN97" s="414" t="s">
        <v>3320</v>
      </c>
      <c r="DO97" s="414" t="s">
        <v>3320</v>
      </c>
      <c r="DP97" s="414" t="s">
        <v>3320</v>
      </c>
      <c r="DR97" s="414" t="s">
        <v>3320</v>
      </c>
      <c r="DS97" s="414" t="s">
        <v>3320</v>
      </c>
      <c r="DT97" s="414" t="s">
        <v>3320</v>
      </c>
      <c r="DU97" s="414" t="s">
        <v>3320</v>
      </c>
      <c r="DV97" s="414" t="s">
        <v>3320</v>
      </c>
      <c r="DW97" s="414" t="s">
        <v>3320</v>
      </c>
      <c r="DX97" s="414" t="s">
        <v>3320</v>
      </c>
      <c r="DY97" s="414" t="s">
        <v>3320</v>
      </c>
      <c r="DZ97" s="414" t="s">
        <v>3320</v>
      </c>
      <c r="EA97" s="414" t="s">
        <v>3320</v>
      </c>
      <c r="EB97" s="414" t="s">
        <v>3320</v>
      </c>
      <c r="EC97" s="414" t="s">
        <v>3320</v>
      </c>
      <c r="ED97" s="414" t="s">
        <v>3320</v>
      </c>
      <c r="EE97" s="414" t="s">
        <v>3320</v>
      </c>
      <c r="EF97" s="414" t="s">
        <v>3320</v>
      </c>
      <c r="EG97" s="414" t="s">
        <v>3320</v>
      </c>
      <c r="EH97" s="414" t="s">
        <v>3320</v>
      </c>
      <c r="EI97" s="414" t="s">
        <v>3320</v>
      </c>
      <c r="EJ97" s="414" t="s">
        <v>3320</v>
      </c>
      <c r="EK97" s="414" t="s">
        <v>3320</v>
      </c>
      <c r="EL97" s="414" t="s">
        <v>3320</v>
      </c>
      <c r="EM97" s="414" t="s">
        <v>3320</v>
      </c>
      <c r="EN97" s="414" t="s">
        <v>3320</v>
      </c>
      <c r="EO97" s="414" t="s">
        <v>3320</v>
      </c>
      <c r="EP97" s="414" t="s">
        <v>3320</v>
      </c>
      <c r="EQ97" s="414" t="s">
        <v>3320</v>
      </c>
      <c r="ER97" s="414" t="s">
        <v>3320</v>
      </c>
      <c r="ES97" s="414" t="s">
        <v>3320</v>
      </c>
      <c r="ET97" s="414" t="s">
        <v>3320</v>
      </c>
      <c r="EU97" s="414" t="s">
        <v>3320</v>
      </c>
      <c r="EV97" s="414" t="s">
        <v>3320</v>
      </c>
      <c r="EW97" s="414" t="s">
        <v>3320</v>
      </c>
      <c r="EX97" s="414" t="s">
        <v>3320</v>
      </c>
      <c r="EY97" s="414" t="s">
        <v>3320</v>
      </c>
      <c r="EZ97" s="414" t="s">
        <v>3320</v>
      </c>
      <c r="FA97" s="414" t="s">
        <v>3320</v>
      </c>
      <c r="FB97" s="414" t="s">
        <v>3320</v>
      </c>
      <c r="FC97" s="414" t="s">
        <v>3320</v>
      </c>
      <c r="FD97" s="414" t="s">
        <v>3320</v>
      </c>
      <c r="FE97" s="414" t="s">
        <v>3320</v>
      </c>
      <c r="FF97" s="414" t="s">
        <v>3320</v>
      </c>
      <c r="FG97" s="414" t="s">
        <v>3320</v>
      </c>
      <c r="FH97" s="414" t="s">
        <v>3320</v>
      </c>
      <c r="FI97" s="414" t="s">
        <v>3320</v>
      </c>
      <c r="FJ97" s="414" t="s">
        <v>3320</v>
      </c>
      <c r="FK97" s="414" t="s">
        <v>3320</v>
      </c>
      <c r="FL97" s="414" t="s">
        <v>3320</v>
      </c>
      <c r="FM97" s="414" t="s">
        <v>3320</v>
      </c>
      <c r="FN97" s="414" t="s">
        <v>3320</v>
      </c>
      <c r="FO97" s="421">
        <v>187579927</v>
      </c>
      <c r="FP97" s="421">
        <f t="shared" si="31"/>
        <v>187.579927</v>
      </c>
      <c r="FQ97" s="414" t="s">
        <v>733</v>
      </c>
      <c r="FR97" s="414" t="s">
        <v>733</v>
      </c>
      <c r="FS97" s="414" t="s">
        <v>733</v>
      </c>
      <c r="FT97" s="414" t="s">
        <v>733</v>
      </c>
      <c r="FU97" s="414" t="s">
        <v>7779</v>
      </c>
      <c r="FV97" s="414" t="s">
        <v>7780</v>
      </c>
      <c r="FW97" s="414" t="s">
        <v>7781</v>
      </c>
      <c r="FX97" s="422" t="s">
        <v>7776</v>
      </c>
      <c r="FY97" s="423">
        <v>115</v>
      </c>
      <c r="FZ97" s="414" t="s">
        <v>7782</v>
      </c>
      <c r="GA97" s="421">
        <v>187579927</v>
      </c>
      <c r="GB97" s="421">
        <v>67500000</v>
      </c>
      <c r="GC97" s="421">
        <v>3000</v>
      </c>
      <c r="GD97" s="421">
        <v>2000</v>
      </c>
      <c r="GE97" s="414" t="s">
        <v>7783</v>
      </c>
      <c r="GF97" s="414" t="s">
        <v>1214</v>
      </c>
      <c r="GG97" s="414" t="s">
        <v>1214</v>
      </c>
      <c r="GH97" s="414" t="s">
        <v>7784</v>
      </c>
      <c r="GI97" s="414" t="s">
        <v>1214</v>
      </c>
      <c r="GJ97" s="414" t="s">
        <v>1214</v>
      </c>
      <c r="GK97" s="414" t="s">
        <v>1214</v>
      </c>
      <c r="GL97" s="414" t="s">
        <v>1214</v>
      </c>
      <c r="GM97" s="414" t="s">
        <v>1214</v>
      </c>
      <c r="GN97" s="424" t="s">
        <v>5676</v>
      </c>
      <c r="GO97" s="414" t="s">
        <v>3320</v>
      </c>
      <c r="GP97" s="414" t="s">
        <v>733</v>
      </c>
      <c r="GQ97" s="414" t="s">
        <v>5721</v>
      </c>
      <c r="GR97" s="414" t="s">
        <v>1214</v>
      </c>
      <c r="GS97" s="414" t="s">
        <v>1214</v>
      </c>
      <c r="GT97" s="414" t="s">
        <v>3320</v>
      </c>
      <c r="GU97" s="414" t="s">
        <v>3320</v>
      </c>
      <c r="GV97" s="414" t="s">
        <v>3320</v>
      </c>
      <c r="GW97" s="414" t="s">
        <v>1214</v>
      </c>
      <c r="GX97" s="414" t="s">
        <v>1214</v>
      </c>
      <c r="GY97" s="414" t="s">
        <v>3320</v>
      </c>
      <c r="GZ97" s="414" t="s">
        <v>733</v>
      </c>
      <c r="HA97" s="414" t="s">
        <v>3320</v>
      </c>
      <c r="HB97" s="414" t="s">
        <v>3320</v>
      </c>
      <c r="HC97" s="414" t="s">
        <v>3320</v>
      </c>
      <c r="HD97" s="414" t="s">
        <v>5952</v>
      </c>
      <c r="HE97" s="414" t="s">
        <v>5684</v>
      </c>
      <c r="HF97" s="414" t="s">
        <v>5684</v>
      </c>
      <c r="HG97" s="414" t="s">
        <v>1214</v>
      </c>
      <c r="HH97" s="414" t="s">
        <v>1214</v>
      </c>
      <c r="HI97" s="414" t="s">
        <v>12884</v>
      </c>
      <c r="HJ97" s="414" t="s">
        <v>12885</v>
      </c>
      <c r="HK97" s="414" t="s">
        <v>5685</v>
      </c>
      <c r="HL97" s="414" t="s">
        <v>3320</v>
      </c>
      <c r="HM97" s="414" t="s">
        <v>3320</v>
      </c>
      <c r="HN97" s="414" t="s">
        <v>3320</v>
      </c>
      <c r="HO97" s="414" t="s">
        <v>3320</v>
      </c>
      <c r="HP97" s="414" t="s">
        <v>3320</v>
      </c>
      <c r="HQ97" s="414" t="s">
        <v>3320</v>
      </c>
      <c r="HR97" s="414" t="s">
        <v>3320</v>
      </c>
      <c r="HS97" s="414" t="s">
        <v>3320</v>
      </c>
      <c r="HT97" s="414" t="s">
        <v>3320</v>
      </c>
      <c r="HU97" s="414" t="s">
        <v>3320</v>
      </c>
      <c r="HV97" s="414" t="s">
        <v>3320</v>
      </c>
      <c r="HW97" s="414" t="s">
        <v>3320</v>
      </c>
      <c r="HX97" s="414" t="s">
        <v>3320</v>
      </c>
      <c r="HY97" s="414" t="s">
        <v>3320</v>
      </c>
      <c r="HZ97" s="414" t="s">
        <v>3320</v>
      </c>
      <c r="IA97" s="414" t="s">
        <v>3320</v>
      </c>
      <c r="IB97" s="414" t="s">
        <v>3320</v>
      </c>
      <c r="IC97" s="414" t="s">
        <v>3320</v>
      </c>
      <c r="ID97" s="414" t="s">
        <v>3320</v>
      </c>
      <c r="IE97" s="414" t="s">
        <v>3320</v>
      </c>
      <c r="IF97" s="414" t="s">
        <v>3320</v>
      </c>
      <c r="IG97" s="414" t="s">
        <v>3320</v>
      </c>
      <c r="IH97" s="414" t="s">
        <v>3320</v>
      </c>
      <c r="II97" s="414" t="s">
        <v>3320</v>
      </c>
      <c r="IJ97" s="414" t="s">
        <v>3320</v>
      </c>
      <c r="IK97" s="414" t="s">
        <v>3320</v>
      </c>
      <c r="IL97" s="414" t="s">
        <v>3320</v>
      </c>
      <c r="IM97" s="414" t="s">
        <v>3320</v>
      </c>
      <c r="IN97" s="414" t="s">
        <v>3320</v>
      </c>
      <c r="IO97" s="414" t="s">
        <v>3320</v>
      </c>
      <c r="IP97" s="414" t="s">
        <v>3320</v>
      </c>
      <c r="IQ97" s="414" t="s">
        <v>3320</v>
      </c>
      <c r="IR97" s="414" t="s">
        <v>3320</v>
      </c>
      <c r="IS97" s="414" t="s">
        <v>3320</v>
      </c>
      <c r="IT97" s="414" t="s">
        <v>3320</v>
      </c>
      <c r="IU97" s="414" t="s">
        <v>3320</v>
      </c>
      <c r="IV97" s="414" t="s">
        <v>3320</v>
      </c>
      <c r="IW97" s="414" t="s">
        <v>3320</v>
      </c>
      <c r="IY97" s="415"/>
      <c r="IZ97" s="415"/>
      <c r="JB97" s="414" t="str">
        <f>IFERROR(VLOOKUP($E97,'[12]Resumen costos RNT id'!$D:$J,3,0),"")</f>
        <v/>
      </c>
      <c r="JC97" s="421" t="str">
        <f>IFERROR(VLOOKUP($E97,'[12]Resumen costos RNT id'!$D:$J,4,0),"")</f>
        <v/>
      </c>
      <c r="JD97" s="421" t="str">
        <f>IFERROR(VLOOKUP($E97,'[12]Resumen costos RNT id'!$D:$J,5,0),"")</f>
        <v/>
      </c>
      <c r="JE97" s="421" t="str">
        <f>IFERROR(VLOOKUP($E97,'[12]Resumen costos RNT id'!$D:$J,6,0),"")</f>
        <v/>
      </c>
      <c r="JF97" s="416" t="str">
        <f>IFERROR(VLOOKUP($E97,'[12]Resumen costos RNT id'!$D:$J,7,0),"")</f>
        <v/>
      </c>
      <c r="JG97" s="428" t="str">
        <f t="shared" si="38"/>
        <v/>
      </c>
      <c r="JH97" s="428" t="str">
        <f t="shared" si="39"/>
        <v/>
      </c>
      <c r="JI97" s="428" t="str">
        <f t="shared" si="39"/>
        <v/>
      </c>
      <c r="JJ97" s="428">
        <f t="shared" si="40"/>
        <v>0</v>
      </c>
      <c r="JK97" s="428">
        <f t="shared" si="41"/>
        <v>0</v>
      </c>
      <c r="JL97" s="414" t="s">
        <v>202</v>
      </c>
      <c r="JO97" s="414" t="s">
        <v>202</v>
      </c>
      <c r="JP97" s="414">
        <v>7</v>
      </c>
      <c r="JQ97" s="414">
        <f t="shared" si="58"/>
        <v>0</v>
      </c>
      <c r="JR97" s="429" t="str">
        <f>IFERROR(VLOOKUP($E97,'[13]Actualización de costos CENACE'!$A:$G,2,0),"")</f>
        <v/>
      </c>
      <c r="JS97" s="429" t="str">
        <f>IFERROR(VLOOKUP($E97,'[13]Actualización de costos CENACE'!$A:$G,3,0),"")</f>
        <v/>
      </c>
      <c r="JT97" s="429" t="str">
        <f>IFERROR(VLOOKUP($E97,'[13]Actualización de costos CENACE'!$A:$G,4,0),"")</f>
        <v/>
      </c>
      <c r="JU97" s="429" t="str">
        <f>IFERROR(VLOOKUP($E97,'[13]Actualización de costos CENACE'!$A:$G,5,0),"")</f>
        <v/>
      </c>
      <c r="JV97" s="429" t="str">
        <f>IFERROR(VLOOKUP($E97,'[13]Actualización de costos CENACE'!$A:$G,6,0),"")</f>
        <v/>
      </c>
      <c r="JW97" s="430" t="str">
        <f>IFERROR(VLOOKUP($E97,'[13]Din Costos CFE'!$J$7:$AG$150,JW$1,0),"")</f>
        <v/>
      </c>
      <c r="JX97" s="430" t="str">
        <f>IFERROR(VLOOKUP($E97,'[13]Din Costos CFE'!$J$7:$AG$150,JX$1,0),"")</f>
        <v/>
      </c>
      <c r="JY97" s="430" t="str">
        <f>IFERROR(VLOOKUP($E97,'[13]Din Costos CFE'!$J$7:$AG$150,JY$1,0),"")</f>
        <v/>
      </c>
      <c r="JZ97" s="430" t="str">
        <f>IFERROR(VLOOKUP($E97,'[13]Din Costos CFE'!$J$7:$AG$150,JZ$1,0),"")</f>
        <v/>
      </c>
      <c r="KA97" s="430" t="str">
        <f>IFERROR(VLOOKUP($E97,'[13]Din Costos CFE'!$J$7:$AG$150,KA$1,0),"")</f>
        <v/>
      </c>
      <c r="KB97" s="430" t="str">
        <f>IFERROR(VLOOKUP($E97,'[13]Din Costos CFE'!$J$7:$AG$150,KB$1,0),"")</f>
        <v/>
      </c>
      <c r="KC97" s="430" t="str">
        <f>IFERROR(VLOOKUP($E97,'[13]Din Costos CFE'!$J$7:$AG$150,KC$1,0),"")</f>
        <v/>
      </c>
      <c r="KD97" s="430" t="str">
        <f>IFERROR(VLOOKUP($E97,'[13]Din Costos CFE'!$J$7:$AG$150,KD$1,0),"")</f>
        <v/>
      </c>
      <c r="KE97" s="430" t="str">
        <f>IFERROR(VLOOKUP($E97,'[13]Din Costos CFE'!$J$7:$AG$150,KE$1,0),"")</f>
        <v/>
      </c>
      <c r="KF97" s="430" t="str">
        <f>IFERROR(VLOOKUP($E97,'[13]Din Costos CFE'!$J$7:$AG$150,KF$1,0),"")</f>
        <v/>
      </c>
      <c r="KG97" s="430" t="str">
        <f>IFERROR(VLOOKUP($E97,'[13]Din Costos CFE'!$J$7:$AG$150,KG$1,0),"")</f>
        <v/>
      </c>
      <c r="KH97" s="430" t="str">
        <f>IFERROR(VLOOKUP($E97,'[13]Din Costos CFE'!$J$7:$AG$150,KH$1,0),"")</f>
        <v/>
      </c>
      <c r="KI97" s="430" t="str">
        <f>IFERROR(VLOOKUP($E97,'[13]Din Costos CFE'!$J$7:$AG$150,KI$1,0),"")</f>
        <v/>
      </c>
      <c r="KJ97" s="430" t="str">
        <f>IFERROR(VLOOKUP($E97,'[13]Din Costos CFE'!$J$7:$AG$150,KJ$1,0),"")</f>
        <v/>
      </c>
      <c r="KK97" s="430" t="str">
        <f>IFERROR(VLOOKUP($E97,'[13]Din Costos CFE'!$J$7:$AG$150,KK$1,0),"")</f>
        <v/>
      </c>
      <c r="KL97" s="430" t="str">
        <f>IFERROR(VLOOKUP($E97,'[13]Din Costos CFE'!$J$7:$AG$150,KL$1,0),"")</f>
        <v/>
      </c>
      <c r="KM97" s="430" t="str">
        <f>IFERROR(VLOOKUP($E97,'[13]Din Costos CFE'!$J$7:$AG$150,KM$1,0),"")</f>
        <v/>
      </c>
      <c r="KN97" s="430" t="str">
        <f>IFERROR(VLOOKUP($E97,'[13]Din Costos CFE'!$J$7:$AG$150,KN$1,0),"")</f>
        <v/>
      </c>
      <c r="KO97" s="431">
        <f t="shared" si="42"/>
        <v>0</v>
      </c>
      <c r="KP97" s="431">
        <f t="shared" si="43"/>
        <v>0</v>
      </c>
      <c r="KQ97" s="431">
        <f t="shared" si="44"/>
        <v>0</v>
      </c>
      <c r="KR97" s="432" t="str">
        <f>IFERROR(VLOOKUP($E97,'[13]Din Costos CFE'!$A$6:$G$150,4,0),"")</f>
        <v/>
      </c>
      <c r="KS97" s="432" t="str">
        <f>IFERROR(VLOOKUP($E97,'[13]Din Costos CFE'!$A$6:$G$150,5,0),"")</f>
        <v/>
      </c>
      <c r="KT97" s="432" t="str">
        <f>IFERROR(VLOOKUP($E97,'[13]Din Costos CFE'!$A$6:$G$150,6,0),"")</f>
        <v/>
      </c>
      <c r="KU97" s="433" t="str">
        <f t="shared" si="45"/>
        <v/>
      </c>
      <c r="KV97" s="434" t="str">
        <f t="shared" si="46"/>
        <v/>
      </c>
      <c r="KW97" s="435" t="str">
        <f t="shared" si="47"/>
        <v/>
      </c>
      <c r="KX97" s="435"/>
      <c r="KY97" s="436" t="str">
        <f>IFERROR(VLOOKUP($E97,'[13]Detalle Costos CENACE'!$E:$IT,248,0),"")</f>
        <v/>
      </c>
      <c r="KZ97" s="414">
        <f t="shared" si="48"/>
        <v>180</v>
      </c>
      <c r="LA97" s="434" t="str">
        <f t="shared" si="49"/>
        <v/>
      </c>
      <c r="LB97" s="434" t="str">
        <f t="shared" si="50"/>
        <v/>
      </c>
      <c r="LC97" s="414">
        <f t="shared" si="51"/>
        <v>1</v>
      </c>
      <c r="LD97" s="429" t="str">
        <f>IFERROR(VLOOKUP($E97,'[13]Actualización de costos CENACE'!$A:$G,7,0),"")</f>
        <v/>
      </c>
    </row>
    <row r="98" spans="1:316" s="414" customFormat="1" ht="15" customHeight="1">
      <c r="A98" s="414" t="s">
        <v>5638</v>
      </c>
      <c r="B98" s="414">
        <v>665</v>
      </c>
      <c r="C98" s="414" t="s">
        <v>7785</v>
      </c>
      <c r="D98" s="414" t="s">
        <v>7786</v>
      </c>
      <c r="E98" s="414">
        <v>665</v>
      </c>
      <c r="F98" s="414">
        <v>91</v>
      </c>
      <c r="G98" s="414" t="s">
        <v>7757</v>
      </c>
      <c r="H98" s="414" t="s">
        <v>7758</v>
      </c>
      <c r="I98" s="415" t="s">
        <v>5782</v>
      </c>
      <c r="J98" s="415">
        <v>1</v>
      </c>
      <c r="K98" s="415" t="str">
        <f t="shared" si="54"/>
        <v>Sí</v>
      </c>
      <c r="L98" s="415"/>
      <c r="M98" s="415" t="str">
        <f t="shared" si="59"/>
        <v>3a</v>
      </c>
      <c r="N98" s="415"/>
      <c r="O98" s="415"/>
      <c r="P98" s="415"/>
      <c r="Q98" s="415">
        <v>0</v>
      </c>
      <c r="R98" s="415" t="str">
        <f t="shared" si="33"/>
        <v>Sí</v>
      </c>
      <c r="S98" s="415"/>
      <c r="T98" s="415"/>
      <c r="U98" s="415"/>
      <c r="V98" s="414" t="s">
        <v>4382</v>
      </c>
      <c r="W98" s="414" t="s">
        <v>5916</v>
      </c>
      <c r="X98" s="414">
        <f t="shared" si="57"/>
        <v>1.5</v>
      </c>
      <c r="Y98" s="414">
        <f t="shared" si="34"/>
        <v>150</v>
      </c>
      <c r="Z98" s="416" t="str">
        <f t="shared" si="35"/>
        <v/>
      </c>
      <c r="AA98" s="416">
        <f t="shared" si="36"/>
        <v>0</v>
      </c>
      <c r="AB98" s="417">
        <f t="shared" si="37"/>
        <v>0</v>
      </c>
      <c r="AC98" s="414" t="s">
        <v>7760</v>
      </c>
      <c r="AD98" s="414" t="s">
        <v>7761</v>
      </c>
      <c r="AE98" s="414" t="e">
        <f>+VLOOKUP($D98,'[12]Ramón Países '!$A:$E,4,0)</f>
        <v>#N/A</v>
      </c>
      <c r="AF98" s="414" t="s">
        <v>5646</v>
      </c>
      <c r="AG98" s="414" t="e">
        <f>+VLOOKUP($D98,'[12]Ramón Países '!$A:$E,5,0)</f>
        <v>#N/A</v>
      </c>
      <c r="AH98" s="414" t="s">
        <v>7760</v>
      </c>
      <c r="AI98" s="414" t="s">
        <v>5698</v>
      </c>
      <c r="AJ98" s="414" t="s">
        <v>5698</v>
      </c>
      <c r="AK98" s="414" t="s">
        <v>5698</v>
      </c>
      <c r="AL98" s="414" t="s">
        <v>7762</v>
      </c>
      <c r="AM98" s="414" t="s">
        <v>7763</v>
      </c>
      <c r="AN98" s="414" t="s">
        <v>7758</v>
      </c>
      <c r="AO98" s="414" t="s">
        <v>7764</v>
      </c>
      <c r="AP98" s="414" t="s">
        <v>7765</v>
      </c>
      <c r="AQ98" s="414" t="s">
        <v>7766</v>
      </c>
      <c r="AR98" s="414" t="s">
        <v>7767</v>
      </c>
      <c r="AS98" s="414" t="s">
        <v>7768</v>
      </c>
      <c r="AT98" s="414" t="s">
        <v>733</v>
      </c>
      <c r="AU98" s="414" t="s">
        <v>733</v>
      </c>
      <c r="AV98" s="414" t="s">
        <v>733</v>
      </c>
      <c r="AW98" s="414" t="s">
        <v>3320</v>
      </c>
      <c r="AX98" s="414" t="s">
        <v>7769</v>
      </c>
      <c r="AY98" s="414" t="s">
        <v>733</v>
      </c>
      <c r="AZ98" s="414" t="s">
        <v>7770</v>
      </c>
      <c r="BA98" s="414" t="s">
        <v>7771</v>
      </c>
      <c r="BB98" s="414" t="s">
        <v>7772</v>
      </c>
      <c r="BC98" s="414" t="s">
        <v>7773</v>
      </c>
      <c r="BD98" s="414" t="s">
        <v>7774</v>
      </c>
      <c r="BE98" s="414" t="s">
        <v>7775</v>
      </c>
      <c r="BF98" s="415" t="s">
        <v>1214</v>
      </c>
      <c r="BG98" s="414" t="s">
        <v>3320</v>
      </c>
      <c r="BI98" s="414" t="s">
        <v>2043</v>
      </c>
      <c r="BJ98" s="414" t="s">
        <v>2043</v>
      </c>
      <c r="BK98" s="414" t="s">
        <v>5934</v>
      </c>
      <c r="BL98" s="414" t="s">
        <v>7787</v>
      </c>
      <c r="BM98" s="415">
        <v>115</v>
      </c>
      <c r="BN98" s="414" t="s">
        <v>5665</v>
      </c>
      <c r="BO98" s="418" t="s">
        <v>12879</v>
      </c>
      <c r="BP98" s="414">
        <v>36</v>
      </c>
      <c r="BQ98" s="414">
        <v>2029</v>
      </c>
      <c r="BR98" s="414">
        <v>200</v>
      </c>
      <c r="BS98" s="415">
        <v>100</v>
      </c>
      <c r="BT98" s="414" t="s">
        <v>5666</v>
      </c>
      <c r="BU98" s="414">
        <v>4</v>
      </c>
      <c r="BV98" s="415">
        <v>648.24</v>
      </c>
      <c r="BW98" s="419">
        <v>0.37</v>
      </c>
      <c r="BX98" s="420" t="s">
        <v>910</v>
      </c>
      <c r="BY98" s="414" t="s">
        <v>733</v>
      </c>
      <c r="CA98" s="414" t="s">
        <v>3320</v>
      </c>
      <c r="CB98" s="414" t="s">
        <v>3320</v>
      </c>
      <c r="CC98" s="414" t="s">
        <v>3320</v>
      </c>
      <c r="CD98" s="414" t="s">
        <v>3320</v>
      </c>
      <c r="CE98" s="414" t="s">
        <v>3320</v>
      </c>
      <c r="CF98" s="414" t="s">
        <v>3320</v>
      </c>
      <c r="CG98" s="414" t="s">
        <v>3320</v>
      </c>
      <c r="CH98" s="414" t="s">
        <v>3320</v>
      </c>
      <c r="CI98" s="414" t="s">
        <v>3320</v>
      </c>
      <c r="CJ98" s="414" t="s">
        <v>3320</v>
      </c>
      <c r="CL98" s="414" t="s">
        <v>3320</v>
      </c>
      <c r="CM98" s="414" t="s">
        <v>3320</v>
      </c>
      <c r="CN98" s="414" t="s">
        <v>3320</v>
      </c>
      <c r="CO98" s="414" t="s">
        <v>3320</v>
      </c>
      <c r="CP98" s="414" t="s">
        <v>3320</v>
      </c>
      <c r="CQ98" s="414" t="e">
        <f t="shared" si="52"/>
        <v>#VALUE!</v>
      </c>
      <c r="CR98" s="414" t="s">
        <v>3320</v>
      </c>
      <c r="CS98" s="414" t="s">
        <v>3320</v>
      </c>
      <c r="CT98" s="414" t="s">
        <v>3320</v>
      </c>
      <c r="CU98" s="414" t="s">
        <v>3320</v>
      </c>
      <c r="CV98" s="414">
        <v>4</v>
      </c>
      <c r="CW98" s="414">
        <v>10</v>
      </c>
      <c r="CX98" s="414" t="s">
        <v>733</v>
      </c>
      <c r="CY98" s="414" t="s">
        <v>5937</v>
      </c>
      <c r="CZ98" s="414">
        <v>37</v>
      </c>
      <c r="DA98" s="414" t="s">
        <v>1214</v>
      </c>
      <c r="DB98" s="414" t="s">
        <v>1214</v>
      </c>
      <c r="DC98" s="414" t="s">
        <v>1214</v>
      </c>
      <c r="DD98" s="414">
        <v>648200</v>
      </c>
      <c r="DE98" s="414">
        <v>500000</v>
      </c>
      <c r="DF98" s="414" t="s">
        <v>7788</v>
      </c>
      <c r="DG98" s="414">
        <v>365</v>
      </c>
      <c r="DH98" s="414">
        <v>90</v>
      </c>
      <c r="DI98" s="414">
        <v>10</v>
      </c>
      <c r="DJ98" s="414">
        <v>25</v>
      </c>
      <c r="DK98" s="414" t="s">
        <v>12617</v>
      </c>
      <c r="DL98" s="414">
        <v>0.5</v>
      </c>
      <c r="DM98" s="414">
        <f t="shared" si="53"/>
        <v>2028</v>
      </c>
      <c r="DN98" s="414">
        <v>90</v>
      </c>
      <c r="DO98" s="414" t="s">
        <v>7789</v>
      </c>
      <c r="DP98" s="414">
        <v>5000000</v>
      </c>
      <c r="DR98" s="414" t="s">
        <v>3320</v>
      </c>
      <c r="DS98" s="414" t="s">
        <v>3320</v>
      </c>
      <c r="DT98" s="414" t="s">
        <v>3320</v>
      </c>
      <c r="DU98" s="414" t="s">
        <v>3320</v>
      </c>
      <c r="DV98" s="414" t="s">
        <v>3320</v>
      </c>
      <c r="DW98" s="414" t="s">
        <v>3320</v>
      </c>
      <c r="DX98" s="414" t="s">
        <v>3320</v>
      </c>
      <c r="DY98" s="414" t="s">
        <v>3320</v>
      </c>
      <c r="DZ98" s="414" t="s">
        <v>3320</v>
      </c>
      <c r="EA98" s="414" t="s">
        <v>3320</v>
      </c>
      <c r="EB98" s="414" t="s">
        <v>3320</v>
      </c>
      <c r="EC98" s="414" t="s">
        <v>3320</v>
      </c>
      <c r="ED98" s="414" t="s">
        <v>3320</v>
      </c>
      <c r="EE98" s="414" t="s">
        <v>3320</v>
      </c>
      <c r="EF98" s="414" t="s">
        <v>3320</v>
      </c>
      <c r="EG98" s="414" t="s">
        <v>3320</v>
      </c>
      <c r="EH98" s="414" t="s">
        <v>3320</v>
      </c>
      <c r="EI98" s="414" t="s">
        <v>3320</v>
      </c>
      <c r="EJ98" s="414" t="s">
        <v>3320</v>
      </c>
      <c r="EK98" s="414" t="s">
        <v>3320</v>
      </c>
      <c r="EL98" s="414" t="s">
        <v>3320</v>
      </c>
      <c r="EM98" s="414" t="s">
        <v>3320</v>
      </c>
      <c r="EN98" s="414" t="s">
        <v>3320</v>
      </c>
      <c r="EO98" s="414" t="s">
        <v>3320</v>
      </c>
      <c r="EP98" s="414" t="s">
        <v>3320</v>
      </c>
      <c r="EQ98" s="414" t="s">
        <v>3320</v>
      </c>
      <c r="ER98" s="414" t="s">
        <v>3320</v>
      </c>
      <c r="ES98" s="414" t="s">
        <v>3320</v>
      </c>
      <c r="ET98" s="414" t="s">
        <v>3320</v>
      </c>
      <c r="EU98" s="414" t="s">
        <v>3320</v>
      </c>
      <c r="EV98" s="414" t="s">
        <v>3320</v>
      </c>
      <c r="EW98" s="414" t="s">
        <v>3320</v>
      </c>
      <c r="EX98" s="414" t="s">
        <v>3320</v>
      </c>
      <c r="EY98" s="414" t="s">
        <v>3320</v>
      </c>
      <c r="EZ98" s="414" t="s">
        <v>3320</v>
      </c>
      <c r="FA98" s="414" t="s">
        <v>3320</v>
      </c>
      <c r="FB98" s="414" t="s">
        <v>3320</v>
      </c>
      <c r="FC98" s="414" t="s">
        <v>3320</v>
      </c>
      <c r="FD98" s="414" t="s">
        <v>3320</v>
      </c>
      <c r="FE98" s="414" t="s">
        <v>3320</v>
      </c>
      <c r="FF98" s="414" t="s">
        <v>3320</v>
      </c>
      <c r="FG98" s="414" t="s">
        <v>3320</v>
      </c>
      <c r="FH98" s="414" t="s">
        <v>3320</v>
      </c>
      <c r="FI98" s="414" t="s">
        <v>3320</v>
      </c>
      <c r="FJ98" s="414" t="s">
        <v>3320</v>
      </c>
      <c r="FK98" s="414" t="s">
        <v>3320</v>
      </c>
      <c r="FL98" s="414" t="s">
        <v>3320</v>
      </c>
      <c r="FM98" s="414" t="s">
        <v>3320</v>
      </c>
      <c r="FN98" s="414" t="s">
        <v>3320</v>
      </c>
      <c r="FO98" s="421">
        <v>260000000</v>
      </c>
      <c r="FP98" s="421">
        <f t="shared" si="31"/>
        <v>260</v>
      </c>
      <c r="FQ98" s="414" t="s">
        <v>733</v>
      </c>
      <c r="FR98" s="414" t="s">
        <v>733</v>
      </c>
      <c r="FS98" s="414" t="s">
        <v>733</v>
      </c>
      <c r="FT98" s="414" t="s">
        <v>733</v>
      </c>
      <c r="FU98" s="414" t="s">
        <v>7790</v>
      </c>
      <c r="FV98" s="414" t="s">
        <v>7791</v>
      </c>
      <c r="FW98" s="414" t="s">
        <v>7792</v>
      </c>
      <c r="FX98" s="422" t="s">
        <v>7787</v>
      </c>
      <c r="FY98" s="423">
        <v>115</v>
      </c>
      <c r="FZ98" s="414" t="s">
        <v>7793</v>
      </c>
      <c r="GA98" s="421">
        <v>260000000</v>
      </c>
      <c r="GB98" s="421">
        <v>30000000</v>
      </c>
      <c r="GC98" s="421">
        <v>4500</v>
      </c>
      <c r="GD98" s="421">
        <v>3000</v>
      </c>
      <c r="GE98" s="414" t="s">
        <v>7794</v>
      </c>
      <c r="GF98" s="414" t="s">
        <v>1214</v>
      </c>
      <c r="GG98" s="414" t="s">
        <v>1214</v>
      </c>
      <c r="GH98" s="414" t="s">
        <v>7795</v>
      </c>
      <c r="GI98" s="414" t="s">
        <v>1214</v>
      </c>
      <c r="GJ98" s="414" t="s">
        <v>1214</v>
      </c>
      <c r="GK98" s="414" t="s">
        <v>1214</v>
      </c>
      <c r="GL98" s="414" t="s">
        <v>1214</v>
      </c>
      <c r="GM98" s="414" t="s">
        <v>1214</v>
      </c>
      <c r="GN98" s="424" t="s">
        <v>5676</v>
      </c>
      <c r="GO98" s="414" t="s">
        <v>3320</v>
      </c>
      <c r="GP98" s="414" t="s">
        <v>733</v>
      </c>
      <c r="GQ98" s="414" t="s">
        <v>5721</v>
      </c>
      <c r="GR98" s="414" t="s">
        <v>1214</v>
      </c>
      <c r="GS98" s="414" t="s">
        <v>1214</v>
      </c>
      <c r="GT98" s="414" t="s">
        <v>3320</v>
      </c>
      <c r="GU98" s="414" t="s">
        <v>3320</v>
      </c>
      <c r="GV98" s="414" t="s">
        <v>3320</v>
      </c>
      <c r="GW98" s="414" t="s">
        <v>1214</v>
      </c>
      <c r="GX98" s="414" t="s">
        <v>1214</v>
      </c>
      <c r="GY98" s="414" t="s">
        <v>3320</v>
      </c>
      <c r="GZ98" s="414" t="s">
        <v>1214</v>
      </c>
      <c r="HA98" s="414" t="s">
        <v>3320</v>
      </c>
      <c r="HB98" s="414" t="s">
        <v>7796</v>
      </c>
      <c r="HC98" s="414" t="s">
        <v>3320</v>
      </c>
      <c r="HD98" s="414" t="s">
        <v>3320</v>
      </c>
      <c r="HE98" s="414" t="s">
        <v>3320</v>
      </c>
      <c r="HF98" s="414" t="s">
        <v>3320</v>
      </c>
      <c r="HG98" s="414" t="s">
        <v>1214</v>
      </c>
      <c r="HH98" s="414" t="s">
        <v>1214</v>
      </c>
      <c r="HI98" s="414" t="s">
        <v>12886</v>
      </c>
      <c r="HJ98" s="414" t="s">
        <v>12887</v>
      </c>
      <c r="HK98" s="414" t="s">
        <v>5685</v>
      </c>
      <c r="HL98" s="414" t="s">
        <v>3320</v>
      </c>
      <c r="HM98" s="414" t="s">
        <v>3320</v>
      </c>
      <c r="HN98" s="414" t="s">
        <v>3320</v>
      </c>
      <c r="HO98" s="414" t="s">
        <v>3320</v>
      </c>
      <c r="HP98" s="414" t="s">
        <v>3320</v>
      </c>
      <c r="HQ98" s="414" t="s">
        <v>3320</v>
      </c>
      <c r="HR98" s="414" t="s">
        <v>3320</v>
      </c>
      <c r="HS98" s="414" t="s">
        <v>3320</v>
      </c>
      <c r="HT98" s="414" t="s">
        <v>3320</v>
      </c>
      <c r="HU98" s="414" t="s">
        <v>3320</v>
      </c>
      <c r="HV98" s="414" t="s">
        <v>3320</v>
      </c>
      <c r="HW98" s="414" t="s">
        <v>3320</v>
      </c>
      <c r="HX98" s="414" t="s">
        <v>3320</v>
      </c>
      <c r="HY98" s="414" t="s">
        <v>3320</v>
      </c>
      <c r="HZ98" s="414" t="s">
        <v>3320</v>
      </c>
      <c r="IA98" s="414" t="s">
        <v>3320</v>
      </c>
      <c r="IB98" s="414" t="s">
        <v>3320</v>
      </c>
      <c r="IC98" s="414" t="s">
        <v>3320</v>
      </c>
      <c r="ID98" s="414" t="s">
        <v>3320</v>
      </c>
      <c r="IE98" s="414" t="s">
        <v>3320</v>
      </c>
      <c r="IF98" s="414" t="s">
        <v>3320</v>
      </c>
      <c r="IG98" s="414" t="s">
        <v>3320</v>
      </c>
      <c r="IH98" s="414" t="s">
        <v>3320</v>
      </c>
      <c r="II98" s="414" t="s">
        <v>3320</v>
      </c>
      <c r="IJ98" s="414" t="s">
        <v>3320</v>
      </c>
      <c r="IK98" s="414" t="s">
        <v>3320</v>
      </c>
      <c r="IL98" s="414" t="s">
        <v>3320</v>
      </c>
      <c r="IM98" s="414" t="s">
        <v>3320</v>
      </c>
      <c r="IN98" s="414" t="s">
        <v>3320</v>
      </c>
      <c r="IO98" s="414" t="s">
        <v>3320</v>
      </c>
      <c r="IP98" s="414" t="s">
        <v>3320</v>
      </c>
      <c r="IQ98" s="414" t="s">
        <v>3320</v>
      </c>
      <c r="IR98" s="414" t="s">
        <v>3320</v>
      </c>
      <c r="IS98" s="414" t="s">
        <v>3320</v>
      </c>
      <c r="IT98" s="414" t="s">
        <v>3320</v>
      </c>
      <c r="IU98" s="414" t="s">
        <v>3320</v>
      </c>
      <c r="IV98" s="414" t="s">
        <v>3320</v>
      </c>
      <c r="IW98" s="414" t="s">
        <v>3320</v>
      </c>
      <c r="IX98" s="414" t="s">
        <v>5773</v>
      </c>
      <c r="IY98" s="415" t="s">
        <v>5774</v>
      </c>
      <c r="IZ98" s="415" t="s">
        <v>5774</v>
      </c>
      <c r="JA98" s="414" t="s">
        <v>5775</v>
      </c>
      <c r="JB98" s="414" t="str">
        <f>IFERROR(VLOOKUP($E98,'[12]Resumen costos RNT id'!$D:$J,3,0),"")</f>
        <v/>
      </c>
      <c r="JC98" s="421" t="str">
        <f>IFERROR(VLOOKUP($E98,'[12]Resumen costos RNT id'!$D:$J,4,0),"")</f>
        <v/>
      </c>
      <c r="JD98" s="421" t="str">
        <f>IFERROR(VLOOKUP($E98,'[12]Resumen costos RNT id'!$D:$J,5,0),"")</f>
        <v/>
      </c>
      <c r="JE98" s="421" t="str">
        <f>IFERROR(VLOOKUP($E98,'[12]Resumen costos RNT id'!$D:$J,6,0),"")</f>
        <v/>
      </c>
      <c r="JF98" s="416" t="str">
        <f>IFERROR(VLOOKUP($E98,'[12]Resumen costos RNT id'!$D:$J,7,0),"")</f>
        <v/>
      </c>
      <c r="JG98" s="428" t="str">
        <f t="shared" si="38"/>
        <v/>
      </c>
      <c r="JH98" s="428" t="str">
        <f t="shared" si="39"/>
        <v/>
      </c>
      <c r="JI98" s="428" t="str">
        <f t="shared" si="39"/>
        <v/>
      </c>
      <c r="JJ98" s="428">
        <f t="shared" si="40"/>
        <v>0</v>
      </c>
      <c r="JK98" s="428">
        <f t="shared" si="41"/>
        <v>0</v>
      </c>
      <c r="JL98" s="414" t="s">
        <v>202</v>
      </c>
      <c r="JO98" s="414" t="s">
        <v>202</v>
      </c>
      <c r="JP98" s="414">
        <v>7</v>
      </c>
      <c r="JQ98" s="414">
        <f t="shared" si="58"/>
        <v>0</v>
      </c>
      <c r="JR98" s="429" t="str">
        <f>IFERROR(VLOOKUP($E98,'[13]Actualización de costos CENACE'!$A:$G,2,0),"")</f>
        <v/>
      </c>
      <c r="JS98" s="429" t="str">
        <f>IFERROR(VLOOKUP($E98,'[13]Actualización de costos CENACE'!$A:$G,3,0),"")</f>
        <v/>
      </c>
      <c r="JT98" s="429" t="str">
        <f>IFERROR(VLOOKUP($E98,'[13]Actualización de costos CENACE'!$A:$G,4,0),"")</f>
        <v/>
      </c>
      <c r="JU98" s="429" t="str">
        <f>IFERROR(VLOOKUP($E98,'[13]Actualización de costos CENACE'!$A:$G,5,0),"")</f>
        <v/>
      </c>
      <c r="JV98" s="429" t="str">
        <f>IFERROR(VLOOKUP($E98,'[13]Actualización de costos CENACE'!$A:$G,6,0),"")</f>
        <v/>
      </c>
      <c r="JW98" s="430" t="str">
        <f>IFERROR(VLOOKUP($E98,'[13]Din Costos CFE'!$J$7:$AG$150,JW$1,0),"")</f>
        <v/>
      </c>
      <c r="JX98" s="430" t="str">
        <f>IFERROR(VLOOKUP($E98,'[13]Din Costos CFE'!$J$7:$AG$150,JX$1,0),"")</f>
        <v/>
      </c>
      <c r="JY98" s="430" t="str">
        <f>IFERROR(VLOOKUP($E98,'[13]Din Costos CFE'!$J$7:$AG$150,JY$1,0),"")</f>
        <v/>
      </c>
      <c r="JZ98" s="430" t="str">
        <f>IFERROR(VLOOKUP($E98,'[13]Din Costos CFE'!$J$7:$AG$150,JZ$1,0),"")</f>
        <v/>
      </c>
      <c r="KA98" s="430" t="str">
        <f>IFERROR(VLOOKUP($E98,'[13]Din Costos CFE'!$J$7:$AG$150,KA$1,0),"")</f>
        <v/>
      </c>
      <c r="KB98" s="430" t="str">
        <f>IFERROR(VLOOKUP($E98,'[13]Din Costos CFE'!$J$7:$AG$150,KB$1,0),"")</f>
        <v/>
      </c>
      <c r="KC98" s="430" t="str">
        <f>IFERROR(VLOOKUP($E98,'[13]Din Costos CFE'!$J$7:$AG$150,KC$1,0),"")</f>
        <v/>
      </c>
      <c r="KD98" s="430" t="str">
        <f>IFERROR(VLOOKUP($E98,'[13]Din Costos CFE'!$J$7:$AG$150,KD$1,0),"")</f>
        <v/>
      </c>
      <c r="KE98" s="430" t="str">
        <f>IFERROR(VLOOKUP($E98,'[13]Din Costos CFE'!$J$7:$AG$150,KE$1,0),"")</f>
        <v/>
      </c>
      <c r="KF98" s="430" t="str">
        <f>IFERROR(VLOOKUP($E98,'[13]Din Costos CFE'!$J$7:$AG$150,KF$1,0),"")</f>
        <v/>
      </c>
      <c r="KG98" s="430" t="str">
        <f>IFERROR(VLOOKUP($E98,'[13]Din Costos CFE'!$J$7:$AG$150,KG$1,0),"")</f>
        <v/>
      </c>
      <c r="KH98" s="430" t="str">
        <f>IFERROR(VLOOKUP($E98,'[13]Din Costos CFE'!$J$7:$AG$150,KH$1,0),"")</f>
        <v/>
      </c>
      <c r="KI98" s="430" t="str">
        <f>IFERROR(VLOOKUP($E98,'[13]Din Costos CFE'!$J$7:$AG$150,KI$1,0),"")</f>
        <v/>
      </c>
      <c r="KJ98" s="430" t="str">
        <f>IFERROR(VLOOKUP($E98,'[13]Din Costos CFE'!$J$7:$AG$150,KJ$1,0),"")</f>
        <v/>
      </c>
      <c r="KK98" s="430" t="str">
        <f>IFERROR(VLOOKUP($E98,'[13]Din Costos CFE'!$J$7:$AG$150,KK$1,0),"")</f>
        <v/>
      </c>
      <c r="KL98" s="430" t="str">
        <f>IFERROR(VLOOKUP($E98,'[13]Din Costos CFE'!$J$7:$AG$150,KL$1,0),"")</f>
        <v/>
      </c>
      <c r="KM98" s="430" t="str">
        <f>IFERROR(VLOOKUP($E98,'[13]Din Costos CFE'!$J$7:$AG$150,KM$1,0),"")</f>
        <v/>
      </c>
      <c r="KN98" s="430" t="str">
        <f>IFERROR(VLOOKUP($E98,'[13]Din Costos CFE'!$J$7:$AG$150,KN$1,0),"")</f>
        <v/>
      </c>
      <c r="KO98" s="431">
        <f t="shared" si="42"/>
        <v>0</v>
      </c>
      <c r="KP98" s="431">
        <f t="shared" si="43"/>
        <v>0</v>
      </c>
      <c r="KQ98" s="431">
        <f t="shared" si="44"/>
        <v>0</v>
      </c>
      <c r="KR98" s="432" t="str">
        <f>IFERROR(VLOOKUP($E98,'[13]Din Costos CFE'!$A$6:$G$150,4,0),"")</f>
        <v/>
      </c>
      <c r="KS98" s="432" t="str">
        <f>IFERROR(VLOOKUP($E98,'[13]Din Costos CFE'!$A$6:$G$150,5,0),"")</f>
        <v/>
      </c>
      <c r="KT98" s="432" t="str">
        <f>IFERROR(VLOOKUP($E98,'[13]Din Costos CFE'!$A$6:$G$150,6,0),"")</f>
        <v/>
      </c>
      <c r="KU98" s="433" t="str">
        <f t="shared" si="45"/>
        <v/>
      </c>
      <c r="KV98" s="434" t="str">
        <f t="shared" si="46"/>
        <v/>
      </c>
      <c r="KW98" s="435" t="str">
        <f t="shared" si="47"/>
        <v/>
      </c>
      <c r="KX98" s="435"/>
      <c r="KY98" s="436" t="str">
        <f>IFERROR(VLOOKUP($E98,'[13]Detalle Costos CENACE'!$E:$IT,248,0),"")</f>
        <v/>
      </c>
      <c r="KZ98" s="414">
        <f t="shared" si="48"/>
        <v>150</v>
      </c>
      <c r="LA98" s="434" t="str">
        <f t="shared" si="49"/>
        <v/>
      </c>
      <c r="LB98" s="434" t="str">
        <f t="shared" si="50"/>
        <v/>
      </c>
      <c r="LC98" s="414">
        <f t="shared" si="51"/>
        <v>1</v>
      </c>
      <c r="LD98" s="429" t="str">
        <f>IFERROR(VLOOKUP($E98,'[13]Actualización de costos CENACE'!$A:$G,7,0),"")</f>
        <v/>
      </c>
    </row>
    <row r="99" spans="1:316" s="414" customFormat="1" ht="15" customHeight="1">
      <c r="A99" s="414" t="s">
        <v>5638</v>
      </c>
      <c r="B99" s="414">
        <v>601</v>
      </c>
      <c r="C99" s="414" t="s">
        <v>7797</v>
      </c>
      <c r="D99" s="414" t="s">
        <v>7798</v>
      </c>
      <c r="E99" s="414">
        <v>601</v>
      </c>
      <c r="F99" s="414">
        <v>56</v>
      </c>
      <c r="G99" s="414" t="s">
        <v>7757</v>
      </c>
      <c r="H99" s="414" t="s">
        <v>7758</v>
      </c>
      <c r="I99" s="415">
        <v>1</v>
      </c>
      <c r="J99" s="415"/>
      <c r="K99" s="415" t="str">
        <f t="shared" si="54"/>
        <v>Sí</v>
      </c>
      <c r="L99" s="415"/>
      <c r="M99" s="415">
        <f t="shared" si="59"/>
        <v>1</v>
      </c>
      <c r="N99" s="415"/>
      <c r="O99" s="415"/>
      <c r="P99" s="415"/>
      <c r="Q99" s="415">
        <v>0</v>
      </c>
      <c r="R99" s="415" t="str">
        <f t="shared" si="33"/>
        <v>Sí</v>
      </c>
      <c r="S99" s="415"/>
      <c r="T99" s="415"/>
      <c r="U99" s="415"/>
      <c r="V99" s="414" t="s">
        <v>7799</v>
      </c>
      <c r="W99" s="414" t="s">
        <v>5916</v>
      </c>
      <c r="X99" s="414">
        <f t="shared" si="57"/>
        <v>1.5</v>
      </c>
      <c r="Y99" s="414">
        <f t="shared" si="34"/>
        <v>600</v>
      </c>
      <c r="Z99" s="416" t="str">
        <f t="shared" si="35"/>
        <v/>
      </c>
      <c r="AA99" s="416">
        <f t="shared" si="36"/>
        <v>0</v>
      </c>
      <c r="AB99" s="417">
        <f t="shared" si="37"/>
        <v>0</v>
      </c>
      <c r="AC99" s="414" t="s">
        <v>7760</v>
      </c>
      <c r="AD99" s="414" t="s">
        <v>7761</v>
      </c>
      <c r="AE99" s="414" t="e">
        <f>+VLOOKUP($D99,'[12]Ramón Países '!$A:$E,4,0)</f>
        <v>#N/A</v>
      </c>
      <c r="AF99" s="414" t="s">
        <v>5646</v>
      </c>
      <c r="AG99" s="414" t="e">
        <f>+VLOOKUP($D99,'[12]Ramón Países '!$A:$E,5,0)</f>
        <v>#N/A</v>
      </c>
      <c r="AH99" s="414" t="s">
        <v>7760</v>
      </c>
      <c r="AI99" s="414" t="s">
        <v>5698</v>
      </c>
      <c r="AJ99" s="414" t="s">
        <v>5698</v>
      </c>
      <c r="AK99" s="414" t="s">
        <v>5698</v>
      </c>
      <c r="AL99" s="414" t="s">
        <v>7762</v>
      </c>
      <c r="AM99" s="414" t="s">
        <v>7763</v>
      </c>
      <c r="AN99" s="414" t="s">
        <v>7758</v>
      </c>
      <c r="AO99" s="414" t="s">
        <v>7764</v>
      </c>
      <c r="AP99" s="414" t="s">
        <v>7765</v>
      </c>
      <c r="AQ99" s="414" t="s">
        <v>7766</v>
      </c>
      <c r="AR99" s="414" t="s">
        <v>7767</v>
      </c>
      <c r="AS99" s="414" t="s">
        <v>7768</v>
      </c>
      <c r="AT99" s="414" t="s">
        <v>733</v>
      </c>
      <c r="AU99" s="414" t="s">
        <v>733</v>
      </c>
      <c r="AV99" s="414" t="s">
        <v>733</v>
      </c>
      <c r="AW99" s="414" t="s">
        <v>3320</v>
      </c>
      <c r="AX99" s="414" t="s">
        <v>7769</v>
      </c>
      <c r="AY99" s="414" t="s">
        <v>733</v>
      </c>
      <c r="AZ99" s="414" t="s">
        <v>7770</v>
      </c>
      <c r="BA99" s="414" t="s">
        <v>7771</v>
      </c>
      <c r="BB99" s="414" t="s">
        <v>7772</v>
      </c>
      <c r="BC99" s="414" t="s">
        <v>7773</v>
      </c>
      <c r="BD99" s="414" t="s">
        <v>7774</v>
      </c>
      <c r="BE99" s="414" t="s">
        <v>7775</v>
      </c>
      <c r="BF99" s="415" t="s">
        <v>1214</v>
      </c>
      <c r="BG99" s="414" t="s">
        <v>3320</v>
      </c>
      <c r="BI99" s="414" t="s">
        <v>2043</v>
      </c>
      <c r="BJ99" s="414" t="s">
        <v>2043</v>
      </c>
      <c r="BK99" s="414" t="s">
        <v>5934</v>
      </c>
      <c r="BL99" s="414" t="s">
        <v>7800</v>
      </c>
      <c r="BM99" s="415">
        <v>400</v>
      </c>
      <c r="BN99" s="414" t="s">
        <v>5936</v>
      </c>
      <c r="BO99" s="418" t="s">
        <v>12879</v>
      </c>
      <c r="BP99" s="415">
        <v>36</v>
      </c>
      <c r="BQ99" s="414">
        <v>2029</v>
      </c>
      <c r="BR99" s="414">
        <v>400</v>
      </c>
      <c r="BS99" s="415">
        <v>400</v>
      </c>
      <c r="BT99" s="414" t="s">
        <v>5863</v>
      </c>
      <c r="BU99" s="414">
        <v>100</v>
      </c>
      <c r="BV99" s="415">
        <v>1200</v>
      </c>
      <c r="BW99" s="419">
        <v>0.34246575342465752</v>
      </c>
      <c r="BX99" s="420" t="s">
        <v>910</v>
      </c>
      <c r="BY99" s="414" t="s">
        <v>733</v>
      </c>
      <c r="BZ99" s="414" t="s">
        <v>910</v>
      </c>
      <c r="CA99" s="414" t="s">
        <v>3320</v>
      </c>
      <c r="CB99" s="414" t="s">
        <v>3320</v>
      </c>
      <c r="CC99" s="414" t="s">
        <v>3320</v>
      </c>
      <c r="CD99" s="414" t="s">
        <v>3320</v>
      </c>
      <c r="CE99" s="414" t="s">
        <v>3320</v>
      </c>
      <c r="CF99" s="414" t="s">
        <v>3320</v>
      </c>
      <c r="CG99" s="414" t="s">
        <v>3320</v>
      </c>
      <c r="CH99" s="414" t="s">
        <v>3320</v>
      </c>
      <c r="CI99" s="414" t="s">
        <v>3320</v>
      </c>
      <c r="CJ99" s="414" t="s">
        <v>3320</v>
      </c>
      <c r="CL99" s="414" t="s">
        <v>3320</v>
      </c>
      <c r="CM99" s="414" t="s">
        <v>3320</v>
      </c>
      <c r="CN99" s="414" t="s">
        <v>3320</v>
      </c>
      <c r="CO99" s="414" t="s">
        <v>3320</v>
      </c>
      <c r="CP99" s="414" t="s">
        <v>3320</v>
      </c>
      <c r="CQ99" s="414" t="e">
        <f t="shared" si="52"/>
        <v>#VALUE!</v>
      </c>
      <c r="CR99" s="414" t="s">
        <v>3320</v>
      </c>
      <c r="CS99" s="414" t="s">
        <v>3320</v>
      </c>
      <c r="CT99" s="414" t="s">
        <v>3320</v>
      </c>
      <c r="CU99" s="414" t="s">
        <v>3320</v>
      </c>
      <c r="CV99" s="414">
        <v>4</v>
      </c>
      <c r="CW99" s="414">
        <v>8</v>
      </c>
      <c r="CX99" s="414" t="s">
        <v>733</v>
      </c>
      <c r="CY99" s="414" t="s">
        <v>5937</v>
      </c>
      <c r="CZ99" s="414">
        <v>37</v>
      </c>
      <c r="DA99" s="414" t="s">
        <v>1214</v>
      </c>
      <c r="DB99" s="414" t="s">
        <v>1214</v>
      </c>
      <c r="DC99" s="414" t="s">
        <v>1214</v>
      </c>
      <c r="DD99" s="414">
        <v>1500</v>
      </c>
      <c r="DE99" s="414">
        <v>1200</v>
      </c>
      <c r="DF99" s="414" t="s">
        <v>6433</v>
      </c>
      <c r="DG99" s="414">
        <v>365</v>
      </c>
      <c r="DH99" s="414">
        <v>90</v>
      </c>
      <c r="DI99" s="414">
        <v>10</v>
      </c>
      <c r="DJ99" s="414">
        <v>25</v>
      </c>
      <c r="DK99" s="414" t="s">
        <v>12888</v>
      </c>
      <c r="DL99" s="414">
        <v>0.5</v>
      </c>
      <c r="DM99" s="414">
        <f t="shared" si="53"/>
        <v>2028</v>
      </c>
      <c r="DN99" s="414">
        <v>90</v>
      </c>
      <c r="DO99" s="414" t="s">
        <v>7801</v>
      </c>
      <c r="DP99" s="414">
        <v>5000000</v>
      </c>
      <c r="DR99" s="414" t="s">
        <v>3320</v>
      </c>
      <c r="DS99" s="414" t="s">
        <v>3320</v>
      </c>
      <c r="DT99" s="414" t="s">
        <v>3320</v>
      </c>
      <c r="DU99" s="414" t="s">
        <v>3320</v>
      </c>
      <c r="DV99" s="414" t="s">
        <v>3320</v>
      </c>
      <c r="DW99" s="414" t="s">
        <v>3320</v>
      </c>
      <c r="DX99" s="414" t="s">
        <v>3320</v>
      </c>
      <c r="DY99" s="414" t="s">
        <v>3320</v>
      </c>
      <c r="DZ99" s="414" t="s">
        <v>3320</v>
      </c>
      <c r="EA99" s="414" t="s">
        <v>3320</v>
      </c>
      <c r="EB99" s="414" t="s">
        <v>3320</v>
      </c>
      <c r="EC99" s="414" t="s">
        <v>3320</v>
      </c>
      <c r="ED99" s="414" t="s">
        <v>3320</v>
      </c>
      <c r="EE99" s="414" t="s">
        <v>3320</v>
      </c>
      <c r="EF99" s="414" t="s">
        <v>3320</v>
      </c>
      <c r="EG99" s="414" t="s">
        <v>3320</v>
      </c>
      <c r="EH99" s="414" t="s">
        <v>3320</v>
      </c>
      <c r="EI99" s="414" t="s">
        <v>3320</v>
      </c>
      <c r="EJ99" s="414" t="s">
        <v>3320</v>
      </c>
      <c r="EK99" s="414" t="s">
        <v>3320</v>
      </c>
      <c r="EL99" s="414" t="s">
        <v>3320</v>
      </c>
      <c r="EM99" s="414" t="s">
        <v>3320</v>
      </c>
      <c r="EN99" s="414" t="s">
        <v>3320</v>
      </c>
      <c r="EO99" s="414" t="s">
        <v>3320</v>
      </c>
      <c r="EP99" s="414" t="s">
        <v>3320</v>
      </c>
      <c r="EQ99" s="414" t="s">
        <v>3320</v>
      </c>
      <c r="ER99" s="414" t="s">
        <v>3320</v>
      </c>
      <c r="ES99" s="414" t="s">
        <v>3320</v>
      </c>
      <c r="ET99" s="414" t="s">
        <v>3320</v>
      </c>
      <c r="EU99" s="414" t="s">
        <v>3320</v>
      </c>
      <c r="EV99" s="414" t="s">
        <v>3320</v>
      </c>
      <c r="EW99" s="414" t="s">
        <v>3320</v>
      </c>
      <c r="EX99" s="414" t="s">
        <v>3320</v>
      </c>
      <c r="EY99" s="414" t="s">
        <v>3320</v>
      </c>
      <c r="EZ99" s="414" t="s">
        <v>3320</v>
      </c>
      <c r="FA99" s="414" t="s">
        <v>3320</v>
      </c>
      <c r="FB99" s="414" t="s">
        <v>3320</v>
      </c>
      <c r="FC99" s="414" t="s">
        <v>3320</v>
      </c>
      <c r="FD99" s="414" t="s">
        <v>3320</v>
      </c>
      <c r="FE99" s="414" t="s">
        <v>3320</v>
      </c>
      <c r="FF99" s="414" t="s">
        <v>3320</v>
      </c>
      <c r="FG99" s="414" t="s">
        <v>3320</v>
      </c>
      <c r="FH99" s="414" t="s">
        <v>3320</v>
      </c>
      <c r="FI99" s="414" t="s">
        <v>3320</v>
      </c>
      <c r="FJ99" s="414" t="s">
        <v>3320</v>
      </c>
      <c r="FK99" s="414" t="s">
        <v>3320</v>
      </c>
      <c r="FL99" s="414" t="s">
        <v>3320</v>
      </c>
      <c r="FM99" s="414" t="s">
        <v>3320</v>
      </c>
      <c r="FN99" s="414" t="s">
        <v>3320</v>
      </c>
      <c r="FO99" s="421">
        <v>520000000</v>
      </c>
      <c r="FP99" s="421">
        <f t="shared" si="31"/>
        <v>520</v>
      </c>
      <c r="FQ99" s="414" t="s">
        <v>733</v>
      </c>
      <c r="FR99" s="414" t="s">
        <v>733</v>
      </c>
      <c r="FS99" s="414" t="s">
        <v>733</v>
      </c>
      <c r="FT99" s="414" t="s">
        <v>733</v>
      </c>
      <c r="FU99" s="414" t="s">
        <v>7802</v>
      </c>
      <c r="FV99" s="414" t="s">
        <v>7803</v>
      </c>
      <c r="FW99" s="414" t="s">
        <v>7804</v>
      </c>
      <c r="FX99" s="422" t="s">
        <v>7800</v>
      </c>
      <c r="FY99" s="423">
        <v>400</v>
      </c>
      <c r="FZ99" s="414" t="s">
        <v>7805</v>
      </c>
      <c r="GA99" s="421">
        <v>520000000</v>
      </c>
      <c r="GB99" s="421">
        <v>58000000</v>
      </c>
      <c r="GC99" s="421">
        <v>6000</v>
      </c>
      <c r="GD99" s="421">
        <v>5200</v>
      </c>
      <c r="GE99" s="414" t="s">
        <v>7806</v>
      </c>
      <c r="GF99" s="414" t="s">
        <v>1214</v>
      </c>
      <c r="GG99" s="414" t="s">
        <v>1214</v>
      </c>
      <c r="GH99" s="414" t="s">
        <v>7807</v>
      </c>
      <c r="GI99" s="414" t="s">
        <v>1214</v>
      </c>
      <c r="GJ99" s="414" t="s">
        <v>1214</v>
      </c>
      <c r="GK99" s="414" t="s">
        <v>733</v>
      </c>
      <c r="GL99" s="414" t="s">
        <v>733</v>
      </c>
      <c r="GM99" s="414" t="s">
        <v>1214</v>
      </c>
      <c r="GN99" s="424" t="s">
        <v>5676</v>
      </c>
      <c r="GO99" s="414" t="s">
        <v>3320</v>
      </c>
      <c r="GP99" s="414" t="s">
        <v>733</v>
      </c>
      <c r="GQ99" s="414" t="s">
        <v>5721</v>
      </c>
      <c r="GR99" s="414" t="s">
        <v>1214</v>
      </c>
      <c r="GS99" s="414" t="s">
        <v>1214</v>
      </c>
      <c r="GT99" s="414" t="s">
        <v>3320</v>
      </c>
      <c r="GU99" s="414" t="s">
        <v>3320</v>
      </c>
      <c r="GV99" s="414">
        <v>0</v>
      </c>
      <c r="GW99" s="414" t="s">
        <v>1214</v>
      </c>
      <c r="GX99" s="414" t="s">
        <v>1214</v>
      </c>
      <c r="GY99" s="414" t="s">
        <v>3320</v>
      </c>
      <c r="GZ99" s="414" t="s">
        <v>1214</v>
      </c>
      <c r="HA99" s="414" t="s">
        <v>3320</v>
      </c>
      <c r="HB99" s="414" t="s">
        <v>7808</v>
      </c>
      <c r="HC99" s="414" t="s">
        <v>3320</v>
      </c>
      <c r="HD99" s="414" t="s">
        <v>3320</v>
      </c>
      <c r="HE99" s="414" t="s">
        <v>3320</v>
      </c>
      <c r="HF99" s="414" t="s">
        <v>3320</v>
      </c>
      <c r="HG99" s="414" t="s">
        <v>5759</v>
      </c>
      <c r="HH99" s="414" t="s">
        <v>1214</v>
      </c>
      <c r="HI99" s="414" t="s">
        <v>12889</v>
      </c>
      <c r="HJ99" s="414" t="s">
        <v>12890</v>
      </c>
      <c r="HK99" s="414" t="s">
        <v>5685</v>
      </c>
      <c r="HL99" s="414" t="s">
        <v>3320</v>
      </c>
      <c r="HM99" s="414" t="s">
        <v>3320</v>
      </c>
      <c r="HN99" s="414" t="s">
        <v>3320</v>
      </c>
      <c r="HO99" s="414" t="s">
        <v>3320</v>
      </c>
      <c r="HP99" s="414" t="s">
        <v>3320</v>
      </c>
      <c r="HQ99" s="414" t="s">
        <v>3320</v>
      </c>
      <c r="HR99" s="414" t="s">
        <v>3320</v>
      </c>
      <c r="HS99" s="414" t="s">
        <v>3320</v>
      </c>
      <c r="HT99" s="414" t="s">
        <v>3320</v>
      </c>
      <c r="HU99" s="414" t="s">
        <v>3320</v>
      </c>
      <c r="HV99" s="414" t="s">
        <v>3320</v>
      </c>
      <c r="HW99" s="414" t="s">
        <v>3320</v>
      </c>
      <c r="HX99" s="414" t="s">
        <v>3320</v>
      </c>
      <c r="HY99" s="414" t="s">
        <v>3320</v>
      </c>
      <c r="HZ99" s="414" t="s">
        <v>3320</v>
      </c>
      <c r="IA99" s="414" t="s">
        <v>3320</v>
      </c>
      <c r="IB99" s="414" t="s">
        <v>3320</v>
      </c>
      <c r="IC99" s="414" t="s">
        <v>3320</v>
      </c>
      <c r="ID99" s="414" t="s">
        <v>3320</v>
      </c>
      <c r="IE99" s="414" t="s">
        <v>3320</v>
      </c>
      <c r="IF99" s="414" t="s">
        <v>3320</v>
      </c>
      <c r="IG99" s="414" t="s">
        <v>3320</v>
      </c>
      <c r="IH99" s="414" t="s">
        <v>3320</v>
      </c>
      <c r="II99" s="414" t="s">
        <v>3320</v>
      </c>
      <c r="IJ99" s="414" t="s">
        <v>3320</v>
      </c>
      <c r="IK99" s="414" t="s">
        <v>3320</v>
      </c>
      <c r="IL99" s="414" t="s">
        <v>3320</v>
      </c>
      <c r="IM99" s="414" t="s">
        <v>3320</v>
      </c>
      <c r="IN99" s="414" t="s">
        <v>3320</v>
      </c>
      <c r="IO99" s="414" t="s">
        <v>3320</v>
      </c>
      <c r="IP99" s="414" t="s">
        <v>3320</v>
      </c>
      <c r="IQ99" s="414" t="s">
        <v>3320</v>
      </c>
      <c r="IR99" s="414" t="s">
        <v>3320</v>
      </c>
      <c r="IS99" s="414" t="s">
        <v>3320</v>
      </c>
      <c r="IT99" s="414" t="s">
        <v>3320</v>
      </c>
      <c r="IU99" s="414" t="s">
        <v>3320</v>
      </c>
      <c r="IV99" s="414" t="s">
        <v>3320</v>
      </c>
      <c r="IW99" s="414" t="s">
        <v>3320</v>
      </c>
      <c r="IX99" s="414" t="s">
        <v>5773</v>
      </c>
      <c r="IY99" s="415" t="s">
        <v>5774</v>
      </c>
      <c r="IZ99" s="415" t="s">
        <v>5774</v>
      </c>
      <c r="JA99" s="414" t="s">
        <v>5775</v>
      </c>
      <c r="JB99" s="414" t="str">
        <f>IFERROR(VLOOKUP($E99,'[12]Resumen costos RNT id'!$D:$J,3,0),"")</f>
        <v/>
      </c>
      <c r="JC99" s="421" t="str">
        <f>IFERROR(VLOOKUP($E99,'[12]Resumen costos RNT id'!$D:$J,4,0),"")</f>
        <v/>
      </c>
      <c r="JD99" s="421" t="str">
        <f>IFERROR(VLOOKUP($E99,'[12]Resumen costos RNT id'!$D:$J,5,0),"")</f>
        <v/>
      </c>
      <c r="JE99" s="421" t="str">
        <f>IFERROR(VLOOKUP($E99,'[12]Resumen costos RNT id'!$D:$J,6,0),"")</f>
        <v/>
      </c>
      <c r="JF99" s="416" t="str">
        <f>IFERROR(VLOOKUP($E99,'[12]Resumen costos RNT id'!$D:$J,7,0),"")</f>
        <v/>
      </c>
      <c r="JG99" s="428" t="str">
        <f t="shared" si="38"/>
        <v/>
      </c>
      <c r="JH99" s="428" t="str">
        <f t="shared" si="39"/>
        <v/>
      </c>
      <c r="JI99" s="428" t="str">
        <f t="shared" si="39"/>
        <v/>
      </c>
      <c r="JJ99" s="428">
        <f t="shared" si="40"/>
        <v>0</v>
      </c>
      <c r="JK99" s="428">
        <f t="shared" si="41"/>
        <v>0</v>
      </c>
      <c r="JL99" s="414" t="s">
        <v>202</v>
      </c>
      <c r="JO99" s="414" t="s">
        <v>202</v>
      </c>
      <c r="JP99" s="414">
        <v>7</v>
      </c>
      <c r="JQ99" s="414">
        <f t="shared" si="58"/>
        <v>0</v>
      </c>
      <c r="JR99" s="429" t="str">
        <f>IFERROR(VLOOKUP($E99,'[13]Actualización de costos CENACE'!$A:$G,2,0),"")</f>
        <v/>
      </c>
      <c r="JS99" s="429" t="str">
        <f>IFERROR(VLOOKUP($E99,'[13]Actualización de costos CENACE'!$A:$G,3,0),"")</f>
        <v/>
      </c>
      <c r="JT99" s="429" t="str">
        <f>IFERROR(VLOOKUP($E99,'[13]Actualización de costos CENACE'!$A:$G,4,0),"")</f>
        <v/>
      </c>
      <c r="JU99" s="429" t="str">
        <f>IFERROR(VLOOKUP($E99,'[13]Actualización de costos CENACE'!$A:$G,5,0),"")</f>
        <v/>
      </c>
      <c r="JV99" s="429" t="str">
        <f>IFERROR(VLOOKUP($E99,'[13]Actualización de costos CENACE'!$A:$G,6,0),"")</f>
        <v/>
      </c>
      <c r="JW99" s="430" t="str">
        <f>IFERROR(VLOOKUP($E99,'[13]Din Costos CFE'!$J$7:$AG$150,JW$1,0),"")</f>
        <v/>
      </c>
      <c r="JX99" s="430" t="str">
        <f>IFERROR(VLOOKUP($E99,'[13]Din Costos CFE'!$J$7:$AG$150,JX$1,0),"")</f>
        <v/>
      </c>
      <c r="JY99" s="430" t="str">
        <f>IFERROR(VLOOKUP($E99,'[13]Din Costos CFE'!$J$7:$AG$150,JY$1,0),"")</f>
        <v/>
      </c>
      <c r="JZ99" s="430" t="str">
        <f>IFERROR(VLOOKUP($E99,'[13]Din Costos CFE'!$J$7:$AG$150,JZ$1,0),"")</f>
        <v/>
      </c>
      <c r="KA99" s="430" t="str">
        <f>IFERROR(VLOOKUP($E99,'[13]Din Costos CFE'!$J$7:$AG$150,KA$1,0),"")</f>
        <v/>
      </c>
      <c r="KB99" s="430" t="str">
        <f>IFERROR(VLOOKUP($E99,'[13]Din Costos CFE'!$J$7:$AG$150,KB$1,0),"")</f>
        <v/>
      </c>
      <c r="KC99" s="430" t="str">
        <f>IFERROR(VLOOKUP($E99,'[13]Din Costos CFE'!$J$7:$AG$150,KC$1,0),"")</f>
        <v/>
      </c>
      <c r="KD99" s="430" t="str">
        <f>IFERROR(VLOOKUP($E99,'[13]Din Costos CFE'!$J$7:$AG$150,KD$1,0),"")</f>
        <v/>
      </c>
      <c r="KE99" s="430" t="str">
        <f>IFERROR(VLOOKUP($E99,'[13]Din Costos CFE'!$J$7:$AG$150,KE$1,0),"")</f>
        <v/>
      </c>
      <c r="KF99" s="430" t="str">
        <f>IFERROR(VLOOKUP($E99,'[13]Din Costos CFE'!$J$7:$AG$150,KF$1,0),"")</f>
        <v/>
      </c>
      <c r="KG99" s="430" t="str">
        <f>IFERROR(VLOOKUP($E99,'[13]Din Costos CFE'!$J$7:$AG$150,KG$1,0),"")</f>
        <v/>
      </c>
      <c r="KH99" s="430" t="str">
        <f>IFERROR(VLOOKUP($E99,'[13]Din Costos CFE'!$J$7:$AG$150,KH$1,0),"")</f>
        <v/>
      </c>
      <c r="KI99" s="430" t="str">
        <f>IFERROR(VLOOKUP($E99,'[13]Din Costos CFE'!$J$7:$AG$150,KI$1,0),"")</f>
        <v/>
      </c>
      <c r="KJ99" s="430" t="str">
        <f>IFERROR(VLOOKUP($E99,'[13]Din Costos CFE'!$J$7:$AG$150,KJ$1,0),"")</f>
        <v/>
      </c>
      <c r="KK99" s="430" t="str">
        <f>IFERROR(VLOOKUP($E99,'[13]Din Costos CFE'!$J$7:$AG$150,KK$1,0),"")</f>
        <v/>
      </c>
      <c r="KL99" s="430" t="str">
        <f>IFERROR(VLOOKUP($E99,'[13]Din Costos CFE'!$J$7:$AG$150,KL$1,0),"")</f>
        <v/>
      </c>
      <c r="KM99" s="430" t="str">
        <f>IFERROR(VLOOKUP($E99,'[13]Din Costos CFE'!$J$7:$AG$150,KM$1,0),"")</f>
        <v/>
      </c>
      <c r="KN99" s="430" t="str">
        <f>IFERROR(VLOOKUP($E99,'[13]Din Costos CFE'!$J$7:$AG$150,KN$1,0),"")</f>
        <v/>
      </c>
      <c r="KO99" s="431">
        <f t="shared" si="42"/>
        <v>0</v>
      </c>
      <c r="KP99" s="431">
        <f t="shared" si="43"/>
        <v>0</v>
      </c>
      <c r="KQ99" s="431">
        <f t="shared" si="44"/>
        <v>0</v>
      </c>
      <c r="KR99" s="432" t="str">
        <f>IFERROR(VLOOKUP($E99,'[13]Din Costos CFE'!$A$6:$G$150,4,0),"")</f>
        <v/>
      </c>
      <c r="KS99" s="432" t="str">
        <f>IFERROR(VLOOKUP($E99,'[13]Din Costos CFE'!$A$6:$G$150,5,0),"")</f>
        <v/>
      </c>
      <c r="KT99" s="432" t="str">
        <f>IFERROR(VLOOKUP($E99,'[13]Din Costos CFE'!$A$6:$G$150,6,0),"")</f>
        <v/>
      </c>
      <c r="KU99" s="433" t="str">
        <f t="shared" si="45"/>
        <v/>
      </c>
      <c r="KV99" s="434" t="str">
        <f t="shared" si="46"/>
        <v/>
      </c>
      <c r="KW99" s="435" t="str">
        <f t="shared" si="47"/>
        <v/>
      </c>
      <c r="KX99" s="435"/>
      <c r="KY99" s="436" t="str">
        <f>IFERROR(VLOOKUP($E99,'[13]Detalle Costos CENACE'!$E:$IT,248,0),"")</f>
        <v/>
      </c>
      <c r="KZ99" s="414">
        <f t="shared" si="48"/>
        <v>600</v>
      </c>
      <c r="LA99" s="434" t="str">
        <f t="shared" si="49"/>
        <v/>
      </c>
      <c r="LB99" s="434" t="str">
        <f t="shared" si="50"/>
        <v/>
      </c>
      <c r="LC99" s="414">
        <f t="shared" si="51"/>
        <v>1</v>
      </c>
      <c r="LD99" s="429" t="str">
        <f>IFERROR(VLOOKUP($E99,'[13]Actualización de costos CENACE'!$A:$G,7,0),"")</f>
        <v/>
      </c>
    </row>
    <row r="100" spans="1:316" s="414" customFormat="1" ht="15" customHeight="1">
      <c r="A100" s="413" t="s">
        <v>5638</v>
      </c>
      <c r="B100" s="414">
        <v>1105</v>
      </c>
      <c r="C100" s="414" t="s">
        <v>7809</v>
      </c>
      <c r="D100" s="414" t="s">
        <v>7810</v>
      </c>
      <c r="E100" s="414">
        <v>1105</v>
      </c>
      <c r="G100" s="414" t="s">
        <v>7811</v>
      </c>
      <c r="H100" s="414" t="s">
        <v>7812</v>
      </c>
      <c r="I100" s="415">
        <v>4</v>
      </c>
      <c r="J100" s="415"/>
      <c r="K100" s="415" t="str">
        <f t="shared" si="54"/>
        <v>No</v>
      </c>
      <c r="L100" s="415"/>
      <c r="M100" s="415">
        <f t="shared" si="59"/>
        <v>4</v>
      </c>
      <c r="N100" s="415"/>
      <c r="O100" s="415"/>
      <c r="P100" s="415"/>
      <c r="Q100" s="415"/>
      <c r="R100" s="415" t="str">
        <f t="shared" si="33"/>
        <v>No</v>
      </c>
      <c r="S100" s="415"/>
      <c r="T100" s="415"/>
      <c r="U100" s="415"/>
      <c r="V100" s="414" t="s">
        <v>7813</v>
      </c>
      <c r="W100" s="414" t="s">
        <v>5643</v>
      </c>
      <c r="X100" s="414">
        <f t="shared" si="57"/>
        <v>1</v>
      </c>
      <c r="Y100" s="414">
        <f t="shared" si="34"/>
        <v>100</v>
      </c>
      <c r="Z100" s="416" t="str">
        <f t="shared" si="35"/>
        <v/>
      </c>
      <c r="AA100" s="416">
        <f t="shared" si="36"/>
        <v>0</v>
      </c>
      <c r="AB100" s="417">
        <f t="shared" si="37"/>
        <v>0</v>
      </c>
      <c r="AC100" s="414" t="s">
        <v>558</v>
      </c>
      <c r="AD100" s="414" t="s">
        <v>5973</v>
      </c>
      <c r="AE100" s="414" t="e">
        <f>+VLOOKUP($D100,'[12]Ramón Países '!$A:$E,4,0)</f>
        <v>#N/A</v>
      </c>
      <c r="AF100" s="414" t="s">
        <v>5646</v>
      </c>
      <c r="AG100" s="414" t="e">
        <f>+VLOOKUP($D100,'[12]Ramón Países '!$A:$E,5,0)</f>
        <v>#N/A</v>
      </c>
      <c r="AH100" s="413" t="s">
        <v>558</v>
      </c>
      <c r="AI100" s="414" t="s">
        <v>5974</v>
      </c>
      <c r="AJ100" s="414" t="s">
        <v>563</v>
      </c>
      <c r="AK100" s="414" t="s">
        <v>5698</v>
      </c>
      <c r="AL100" s="414" t="s">
        <v>7814</v>
      </c>
      <c r="AM100" s="414" t="s">
        <v>5976</v>
      </c>
      <c r="AN100" s="414" t="s">
        <v>3320</v>
      </c>
      <c r="AO100" s="414" t="s">
        <v>7815</v>
      </c>
      <c r="AP100" s="414" t="s">
        <v>5698</v>
      </c>
      <c r="AQ100" s="414" t="s">
        <v>5978</v>
      </c>
      <c r="AR100" s="414" t="s">
        <v>5979</v>
      </c>
      <c r="AS100" s="414" t="s">
        <v>5980</v>
      </c>
      <c r="AT100" s="414" t="s">
        <v>733</v>
      </c>
      <c r="AU100" s="414" t="s">
        <v>733</v>
      </c>
      <c r="AV100" s="414" t="s">
        <v>733</v>
      </c>
      <c r="AW100" s="414" t="s">
        <v>3320</v>
      </c>
      <c r="AX100" s="414" t="s">
        <v>5981</v>
      </c>
      <c r="AY100" s="414" t="s">
        <v>733</v>
      </c>
      <c r="AZ100" s="414" t="s">
        <v>5982</v>
      </c>
      <c r="BA100" s="414" t="s">
        <v>5983</v>
      </c>
      <c r="BB100" s="414" t="s">
        <v>5984</v>
      </c>
      <c r="BC100" s="414" t="s">
        <v>7816</v>
      </c>
      <c r="BD100" s="414" t="s">
        <v>7817</v>
      </c>
      <c r="BE100" s="414" t="s">
        <v>7818</v>
      </c>
      <c r="BF100" s="415" t="s">
        <v>1214</v>
      </c>
      <c r="BG100" s="414" t="s">
        <v>3320</v>
      </c>
      <c r="BI100" s="414" t="s">
        <v>2043</v>
      </c>
      <c r="BJ100" s="414" t="s">
        <v>2043</v>
      </c>
      <c r="BK100" s="414" t="s">
        <v>7819</v>
      </c>
      <c r="BL100" s="414" t="s">
        <v>7820</v>
      </c>
      <c r="BM100" s="415">
        <v>115</v>
      </c>
      <c r="BN100" s="414" t="s">
        <v>5665</v>
      </c>
      <c r="BO100" s="418" t="s">
        <v>12891</v>
      </c>
      <c r="BP100" s="414">
        <v>24</v>
      </c>
      <c r="BQ100" s="414">
        <v>2029</v>
      </c>
      <c r="BR100" s="414">
        <v>100</v>
      </c>
      <c r="BS100" s="415">
        <v>100</v>
      </c>
      <c r="BT100" s="414" t="s">
        <v>5666</v>
      </c>
      <c r="BU100" s="414">
        <v>191250</v>
      </c>
      <c r="BV100" s="415">
        <v>258417</v>
      </c>
      <c r="BW100" s="419">
        <v>0.29499657534246576</v>
      </c>
      <c r="BX100" s="420" t="s">
        <v>910</v>
      </c>
      <c r="BY100" s="414" t="s">
        <v>733</v>
      </c>
      <c r="CA100" s="414">
        <v>29.5</v>
      </c>
      <c r="CB100" s="414" t="s">
        <v>1214</v>
      </c>
      <c r="CC100" s="414">
        <v>710</v>
      </c>
      <c r="CD100" s="414" t="s">
        <v>5667</v>
      </c>
      <c r="CE100" s="414" t="s">
        <v>5801</v>
      </c>
      <c r="CF100" s="414" t="s">
        <v>3320</v>
      </c>
      <c r="CG100" s="414" t="s">
        <v>733</v>
      </c>
      <c r="CH100" s="414" t="s">
        <v>733</v>
      </c>
      <c r="CI100" s="414">
        <v>1990</v>
      </c>
      <c r="CJ100" s="414">
        <v>1891</v>
      </c>
      <c r="CK100" s="414" t="s">
        <v>5989</v>
      </c>
      <c r="CL100" s="414">
        <v>365</v>
      </c>
      <c r="CM100" s="414">
        <v>87</v>
      </c>
      <c r="CN100" s="414">
        <v>99</v>
      </c>
      <c r="CO100" s="414">
        <v>40</v>
      </c>
      <c r="CP100" s="414" t="s">
        <v>12892</v>
      </c>
      <c r="CQ100" s="414">
        <f t="shared" si="52"/>
        <v>2027</v>
      </c>
      <c r="CR100" s="414">
        <v>0.4</v>
      </c>
      <c r="CS100" s="414">
        <v>8</v>
      </c>
      <c r="CT100" s="414" t="s">
        <v>7817</v>
      </c>
      <c r="CU100" s="414">
        <v>8000000</v>
      </c>
      <c r="CV100" s="414" t="s">
        <v>3320</v>
      </c>
      <c r="CW100" s="414" t="s">
        <v>3320</v>
      </c>
      <c r="CX100" s="414" t="s">
        <v>3320</v>
      </c>
      <c r="CY100" s="414" t="s">
        <v>3320</v>
      </c>
      <c r="CZ100" s="414" t="s">
        <v>3320</v>
      </c>
      <c r="DA100" s="414" t="s">
        <v>3320</v>
      </c>
      <c r="DB100" s="414" t="s">
        <v>3320</v>
      </c>
      <c r="DC100" s="414" t="s">
        <v>3320</v>
      </c>
      <c r="DD100" s="414" t="s">
        <v>3320</v>
      </c>
      <c r="DE100" s="414" t="s">
        <v>3320</v>
      </c>
      <c r="DG100" s="414" t="s">
        <v>3320</v>
      </c>
      <c r="DH100" s="414" t="s">
        <v>3320</v>
      </c>
      <c r="DI100" s="414" t="s">
        <v>3320</v>
      </c>
      <c r="DJ100" s="414" t="s">
        <v>3320</v>
      </c>
      <c r="DK100" s="414" t="s">
        <v>3320</v>
      </c>
      <c r="DL100" s="414" t="s">
        <v>3320</v>
      </c>
      <c r="DM100" s="414" t="e">
        <f t="shared" si="53"/>
        <v>#VALUE!</v>
      </c>
      <c r="DN100" s="414" t="s">
        <v>3320</v>
      </c>
      <c r="DO100" s="414" t="s">
        <v>3320</v>
      </c>
      <c r="DP100" s="414" t="s">
        <v>3320</v>
      </c>
      <c r="DR100" s="414" t="s">
        <v>3320</v>
      </c>
      <c r="DS100" s="414" t="s">
        <v>3320</v>
      </c>
      <c r="DT100" s="414" t="s">
        <v>3320</v>
      </c>
      <c r="DU100" s="414" t="s">
        <v>3320</v>
      </c>
      <c r="DV100" s="414" t="s">
        <v>3320</v>
      </c>
      <c r="DW100" s="414" t="s">
        <v>3320</v>
      </c>
      <c r="DX100" s="414" t="s">
        <v>3320</v>
      </c>
      <c r="DY100" s="414" t="s">
        <v>3320</v>
      </c>
      <c r="DZ100" s="414" t="s">
        <v>3320</v>
      </c>
      <c r="EA100" s="414" t="s">
        <v>3320</v>
      </c>
      <c r="EB100" s="414" t="s">
        <v>3320</v>
      </c>
      <c r="EC100" s="414" t="s">
        <v>3320</v>
      </c>
      <c r="ED100" s="414" t="s">
        <v>3320</v>
      </c>
      <c r="EE100" s="414" t="s">
        <v>3320</v>
      </c>
      <c r="EF100" s="414" t="s">
        <v>3320</v>
      </c>
      <c r="EG100" s="414" t="s">
        <v>3320</v>
      </c>
      <c r="EH100" s="414" t="s">
        <v>3320</v>
      </c>
      <c r="EI100" s="414" t="s">
        <v>3320</v>
      </c>
      <c r="EJ100" s="414" t="s">
        <v>3320</v>
      </c>
      <c r="EK100" s="414" t="s">
        <v>3320</v>
      </c>
      <c r="EL100" s="414" t="s">
        <v>3320</v>
      </c>
      <c r="EM100" s="414" t="s">
        <v>3320</v>
      </c>
      <c r="EN100" s="414" t="s">
        <v>3320</v>
      </c>
      <c r="EO100" s="414" t="s">
        <v>3320</v>
      </c>
      <c r="EP100" s="414" t="s">
        <v>3320</v>
      </c>
      <c r="EQ100" s="414" t="s">
        <v>3320</v>
      </c>
      <c r="ER100" s="414" t="s">
        <v>3320</v>
      </c>
      <c r="ES100" s="414" t="s">
        <v>3320</v>
      </c>
      <c r="ET100" s="414" t="s">
        <v>3320</v>
      </c>
      <c r="EU100" s="414" t="s">
        <v>3320</v>
      </c>
      <c r="EV100" s="414" t="s">
        <v>3320</v>
      </c>
      <c r="EW100" s="414" t="s">
        <v>3320</v>
      </c>
      <c r="EX100" s="414" t="s">
        <v>3320</v>
      </c>
      <c r="EY100" s="414" t="s">
        <v>3320</v>
      </c>
      <c r="EZ100" s="414" t="s">
        <v>3320</v>
      </c>
      <c r="FA100" s="414" t="s">
        <v>3320</v>
      </c>
      <c r="FB100" s="414" t="s">
        <v>3320</v>
      </c>
      <c r="FC100" s="414" t="s">
        <v>3320</v>
      </c>
      <c r="FD100" s="414" t="s">
        <v>3320</v>
      </c>
      <c r="FE100" s="414" t="s">
        <v>3320</v>
      </c>
      <c r="FF100" s="414" t="s">
        <v>3320</v>
      </c>
      <c r="FG100" s="414" t="s">
        <v>3320</v>
      </c>
      <c r="FH100" s="414" t="s">
        <v>3320</v>
      </c>
      <c r="FI100" s="414" t="s">
        <v>3320</v>
      </c>
      <c r="FJ100" s="414" t="s">
        <v>3320</v>
      </c>
      <c r="FK100" s="414" t="s">
        <v>3320</v>
      </c>
      <c r="FL100" s="414" t="s">
        <v>3320</v>
      </c>
      <c r="FM100" s="414" t="s">
        <v>3320</v>
      </c>
      <c r="FN100" s="414" t="s">
        <v>3320</v>
      </c>
      <c r="FO100" s="421">
        <v>122484398</v>
      </c>
      <c r="FP100" s="421">
        <f t="shared" si="31"/>
        <v>122.484398</v>
      </c>
      <c r="FQ100" s="414" t="s">
        <v>733</v>
      </c>
      <c r="FR100" s="414" t="s">
        <v>733</v>
      </c>
      <c r="FS100" s="414" t="s">
        <v>733</v>
      </c>
      <c r="FT100" s="414" t="s">
        <v>733</v>
      </c>
      <c r="FU100" s="414" t="s">
        <v>4086</v>
      </c>
      <c r="FV100" s="414" t="s">
        <v>7821</v>
      </c>
      <c r="FW100" s="413" t="s">
        <v>7822</v>
      </c>
      <c r="FX100" s="422" t="s">
        <v>7820</v>
      </c>
      <c r="FY100" s="423">
        <v>115</v>
      </c>
      <c r="FZ100" s="414" t="s">
        <v>7823</v>
      </c>
      <c r="GA100" s="421">
        <v>122484398</v>
      </c>
      <c r="GB100" s="421">
        <v>2564249</v>
      </c>
      <c r="GC100" s="421">
        <v>14.34</v>
      </c>
      <c r="GD100" s="421">
        <v>1.67</v>
      </c>
      <c r="GE100" s="414" t="s">
        <v>7824</v>
      </c>
      <c r="GF100" s="414" t="s">
        <v>733</v>
      </c>
      <c r="GG100" s="414" t="s">
        <v>733</v>
      </c>
      <c r="GH100" s="414" t="s">
        <v>7153</v>
      </c>
      <c r="GI100" s="414" t="s">
        <v>733</v>
      </c>
      <c r="GJ100" s="414" t="s">
        <v>733</v>
      </c>
      <c r="GK100" s="414" t="s">
        <v>733</v>
      </c>
      <c r="GL100" s="414" t="s">
        <v>733</v>
      </c>
      <c r="GM100" s="414" t="s">
        <v>733</v>
      </c>
      <c r="GN100" s="424" t="s">
        <v>5676</v>
      </c>
      <c r="GO100" s="414" t="s">
        <v>3320</v>
      </c>
      <c r="GP100" s="414" t="s">
        <v>733</v>
      </c>
      <c r="GQ100" s="414" t="s">
        <v>5721</v>
      </c>
      <c r="GR100" s="414" t="s">
        <v>1214</v>
      </c>
      <c r="GS100" s="414" t="s">
        <v>1214</v>
      </c>
      <c r="GT100" s="414" t="s">
        <v>3320</v>
      </c>
      <c r="GU100" s="414" t="s">
        <v>3320</v>
      </c>
      <c r="GV100" s="414" t="s">
        <v>3320</v>
      </c>
      <c r="GW100" s="414" t="s">
        <v>1214</v>
      </c>
      <c r="GX100" s="414" t="s">
        <v>1214</v>
      </c>
      <c r="GY100" s="414" t="s">
        <v>3320</v>
      </c>
      <c r="GZ100" s="414" t="s">
        <v>733</v>
      </c>
      <c r="HA100" s="414" t="s">
        <v>3320</v>
      </c>
      <c r="HB100" s="414" t="s">
        <v>7825</v>
      </c>
      <c r="HC100" s="414" t="s">
        <v>7826</v>
      </c>
      <c r="HD100" s="414" t="s">
        <v>5683</v>
      </c>
      <c r="HE100" s="414" t="s">
        <v>5952</v>
      </c>
      <c r="HF100" s="414" t="s">
        <v>5684</v>
      </c>
      <c r="HG100" s="414" t="s">
        <v>733</v>
      </c>
      <c r="HH100" s="414" t="s">
        <v>1214</v>
      </c>
      <c r="HI100" s="414" t="s">
        <v>12893</v>
      </c>
      <c r="HJ100" s="414" t="s">
        <v>12894</v>
      </c>
      <c r="HK100" s="414" t="s">
        <v>5685</v>
      </c>
      <c r="HL100" s="414" t="s">
        <v>3320</v>
      </c>
      <c r="HM100" s="414" t="s">
        <v>3320</v>
      </c>
      <c r="HN100" s="414" t="s">
        <v>3320</v>
      </c>
      <c r="HO100" s="414" t="s">
        <v>3320</v>
      </c>
      <c r="HP100" s="414" t="s">
        <v>3320</v>
      </c>
      <c r="HQ100" s="414" t="s">
        <v>3320</v>
      </c>
      <c r="HR100" s="414" t="s">
        <v>3320</v>
      </c>
      <c r="HS100" s="414" t="s">
        <v>3320</v>
      </c>
      <c r="HT100" s="414" t="s">
        <v>3320</v>
      </c>
      <c r="HU100" s="414" t="s">
        <v>3320</v>
      </c>
      <c r="HV100" s="414" t="s">
        <v>3320</v>
      </c>
      <c r="HW100" s="414" t="s">
        <v>3320</v>
      </c>
      <c r="HX100" s="414" t="s">
        <v>3320</v>
      </c>
      <c r="HY100" s="414" t="s">
        <v>3320</v>
      </c>
      <c r="HZ100" s="414" t="s">
        <v>3320</v>
      </c>
      <c r="IA100" s="414" t="s">
        <v>3320</v>
      </c>
      <c r="IB100" s="414" t="s">
        <v>3320</v>
      </c>
      <c r="IC100" s="414" t="s">
        <v>3320</v>
      </c>
      <c r="ID100" s="414" t="s">
        <v>3320</v>
      </c>
      <c r="IE100" s="414" t="s">
        <v>3320</v>
      </c>
      <c r="IF100" s="414" t="s">
        <v>3320</v>
      </c>
      <c r="IG100" s="414" t="s">
        <v>3320</v>
      </c>
      <c r="IH100" s="414" t="s">
        <v>3320</v>
      </c>
      <c r="II100" s="414" t="s">
        <v>3320</v>
      </c>
      <c r="IJ100" s="414" t="s">
        <v>3320</v>
      </c>
      <c r="IK100" s="414" t="s">
        <v>3320</v>
      </c>
      <c r="IL100" s="414" t="s">
        <v>3320</v>
      </c>
      <c r="IM100" s="414" t="s">
        <v>3320</v>
      </c>
      <c r="IN100" s="414" t="s">
        <v>3320</v>
      </c>
      <c r="IO100" s="414" t="s">
        <v>3320</v>
      </c>
      <c r="IP100" s="414" t="s">
        <v>3320</v>
      </c>
      <c r="IQ100" s="414" t="s">
        <v>3320</v>
      </c>
      <c r="IR100" s="414" t="s">
        <v>3320</v>
      </c>
      <c r="IS100" s="414" t="s">
        <v>3320</v>
      </c>
      <c r="IT100" s="414" t="s">
        <v>3320</v>
      </c>
      <c r="IU100" s="414" t="s">
        <v>3320</v>
      </c>
      <c r="IV100" s="414" t="s">
        <v>3320</v>
      </c>
      <c r="IW100" s="414" t="s">
        <v>3320</v>
      </c>
      <c r="IX100" s="414" t="s">
        <v>5775</v>
      </c>
      <c r="IY100" s="447">
        <v>45881</v>
      </c>
      <c r="IZ100" s="415" t="s">
        <v>733</v>
      </c>
      <c r="JA100" s="414" t="s">
        <v>375</v>
      </c>
      <c r="JB100" s="414" t="str">
        <f>IFERROR(VLOOKUP($E100,'[12]Resumen costos RNT id'!$D:$J,3,0),"")</f>
        <v/>
      </c>
      <c r="JC100" s="421" t="str">
        <f>IFERROR(VLOOKUP($E100,'[12]Resumen costos RNT id'!$D:$J,4,0),"")</f>
        <v/>
      </c>
      <c r="JD100" s="421" t="str">
        <f>IFERROR(VLOOKUP($E100,'[12]Resumen costos RNT id'!$D:$J,5,0),"")</f>
        <v/>
      </c>
      <c r="JE100" s="421" t="str">
        <f>IFERROR(VLOOKUP($E100,'[12]Resumen costos RNT id'!$D:$J,6,0),"")</f>
        <v/>
      </c>
      <c r="JF100" s="416" t="str">
        <f>IFERROR(VLOOKUP($E100,'[12]Resumen costos RNT id'!$D:$J,7,0),"")</f>
        <v/>
      </c>
      <c r="JG100" s="428" t="str">
        <f t="shared" si="38"/>
        <v/>
      </c>
      <c r="JH100" s="428" t="str">
        <f t="shared" si="39"/>
        <v/>
      </c>
      <c r="JI100" s="428" t="str">
        <f t="shared" si="39"/>
        <v/>
      </c>
      <c r="JJ100" s="428">
        <f t="shared" si="40"/>
        <v>0</v>
      </c>
      <c r="JK100" s="428">
        <f t="shared" si="41"/>
        <v>0</v>
      </c>
      <c r="JL100" s="414" t="s">
        <v>910</v>
      </c>
      <c r="JP100" s="414">
        <v>7</v>
      </c>
      <c r="JQ100" s="414">
        <f t="shared" si="58"/>
        <v>0</v>
      </c>
      <c r="JR100" s="429" t="str">
        <f>IFERROR(VLOOKUP($E100,'[13]Actualización de costos CENACE'!$A:$G,2,0),"")</f>
        <v/>
      </c>
      <c r="JS100" s="429" t="str">
        <f>IFERROR(VLOOKUP($E100,'[13]Actualización de costos CENACE'!$A:$G,3,0),"")</f>
        <v/>
      </c>
      <c r="JT100" s="429" t="str">
        <f>IFERROR(VLOOKUP($E100,'[13]Actualización de costos CENACE'!$A:$G,4,0),"")</f>
        <v/>
      </c>
      <c r="JU100" s="429" t="str">
        <f>IFERROR(VLOOKUP($E100,'[13]Actualización de costos CENACE'!$A:$G,5,0),"")</f>
        <v/>
      </c>
      <c r="JV100" s="429" t="str">
        <f>IFERROR(VLOOKUP($E100,'[13]Actualización de costos CENACE'!$A:$G,6,0),"")</f>
        <v/>
      </c>
      <c r="JW100" s="430" t="str">
        <f>IFERROR(VLOOKUP($E100,'[13]Din Costos CFE'!$J$7:$AG$150,JW$1,0),"")</f>
        <v/>
      </c>
      <c r="JX100" s="430" t="str">
        <f>IFERROR(VLOOKUP($E100,'[13]Din Costos CFE'!$J$7:$AG$150,JX$1,0),"")</f>
        <v/>
      </c>
      <c r="JY100" s="430" t="str">
        <f>IFERROR(VLOOKUP($E100,'[13]Din Costos CFE'!$J$7:$AG$150,JY$1,0),"")</f>
        <v/>
      </c>
      <c r="JZ100" s="430" t="str">
        <f>IFERROR(VLOOKUP($E100,'[13]Din Costos CFE'!$J$7:$AG$150,JZ$1,0),"")</f>
        <v/>
      </c>
      <c r="KA100" s="430" t="str">
        <f>IFERROR(VLOOKUP($E100,'[13]Din Costos CFE'!$J$7:$AG$150,KA$1,0),"")</f>
        <v/>
      </c>
      <c r="KB100" s="430" t="str">
        <f>IFERROR(VLOOKUP($E100,'[13]Din Costos CFE'!$J$7:$AG$150,KB$1,0),"")</f>
        <v/>
      </c>
      <c r="KC100" s="430" t="str">
        <f>IFERROR(VLOOKUP($E100,'[13]Din Costos CFE'!$J$7:$AG$150,KC$1,0),"")</f>
        <v/>
      </c>
      <c r="KD100" s="430" t="str">
        <f>IFERROR(VLOOKUP($E100,'[13]Din Costos CFE'!$J$7:$AG$150,KD$1,0),"")</f>
        <v/>
      </c>
      <c r="KE100" s="430" t="str">
        <f>IFERROR(VLOOKUP($E100,'[13]Din Costos CFE'!$J$7:$AG$150,KE$1,0),"")</f>
        <v/>
      </c>
      <c r="KF100" s="430" t="str">
        <f>IFERROR(VLOOKUP($E100,'[13]Din Costos CFE'!$J$7:$AG$150,KF$1,0),"")</f>
        <v/>
      </c>
      <c r="KG100" s="430" t="str">
        <f>IFERROR(VLOOKUP($E100,'[13]Din Costos CFE'!$J$7:$AG$150,KG$1,0),"")</f>
        <v/>
      </c>
      <c r="KH100" s="430" t="str">
        <f>IFERROR(VLOOKUP($E100,'[13]Din Costos CFE'!$J$7:$AG$150,KH$1,0),"")</f>
        <v/>
      </c>
      <c r="KI100" s="430" t="str">
        <f>IFERROR(VLOOKUP($E100,'[13]Din Costos CFE'!$J$7:$AG$150,KI$1,0),"")</f>
        <v/>
      </c>
      <c r="KJ100" s="430" t="str">
        <f>IFERROR(VLOOKUP($E100,'[13]Din Costos CFE'!$J$7:$AG$150,KJ$1,0),"")</f>
        <v/>
      </c>
      <c r="KK100" s="430" t="str">
        <f>IFERROR(VLOOKUP($E100,'[13]Din Costos CFE'!$J$7:$AG$150,KK$1,0),"")</f>
        <v/>
      </c>
      <c r="KL100" s="430" t="str">
        <f>IFERROR(VLOOKUP($E100,'[13]Din Costos CFE'!$J$7:$AG$150,KL$1,0),"")</f>
        <v/>
      </c>
      <c r="KM100" s="430" t="str">
        <f>IFERROR(VLOOKUP($E100,'[13]Din Costos CFE'!$J$7:$AG$150,KM$1,0),"")</f>
        <v/>
      </c>
      <c r="KN100" s="430" t="str">
        <f>IFERROR(VLOOKUP($E100,'[13]Din Costos CFE'!$J$7:$AG$150,KN$1,0),"")</f>
        <v/>
      </c>
      <c r="KO100" s="431">
        <f t="shared" si="42"/>
        <v>0</v>
      </c>
      <c r="KP100" s="431">
        <f t="shared" si="43"/>
        <v>0</v>
      </c>
      <c r="KQ100" s="431">
        <f t="shared" si="44"/>
        <v>0</v>
      </c>
      <c r="KR100" s="432" t="str">
        <f>IFERROR(VLOOKUP($E100,'[13]Din Costos CFE'!$A$6:$G$150,4,0),"")</f>
        <v/>
      </c>
      <c r="KS100" s="432" t="str">
        <f>IFERROR(VLOOKUP($E100,'[13]Din Costos CFE'!$A$6:$G$150,5,0),"")</f>
        <v/>
      </c>
      <c r="KT100" s="432" t="str">
        <f>IFERROR(VLOOKUP($E100,'[13]Din Costos CFE'!$A$6:$G$150,6,0),"")</f>
        <v/>
      </c>
      <c r="KU100" s="433" t="str">
        <f t="shared" si="45"/>
        <v/>
      </c>
      <c r="KV100" s="434" t="str">
        <f t="shared" si="46"/>
        <v/>
      </c>
      <c r="KW100" s="435" t="str">
        <f t="shared" si="47"/>
        <v/>
      </c>
      <c r="KX100" s="435"/>
      <c r="KY100" s="436" t="str">
        <f>IFERROR(VLOOKUP($E100,'[13]Detalle Costos CENACE'!$E:$IT,248,0),"")</f>
        <v/>
      </c>
      <c r="KZ100" s="414">
        <f t="shared" si="48"/>
        <v>100</v>
      </c>
      <c r="LA100" s="434" t="str">
        <f t="shared" si="49"/>
        <v/>
      </c>
      <c r="LB100" s="434" t="str">
        <f t="shared" si="50"/>
        <v/>
      </c>
      <c r="LC100" s="414">
        <f t="shared" si="51"/>
        <v>1</v>
      </c>
      <c r="LD100" s="429" t="str">
        <f>IFERROR(VLOOKUP($E100,'[13]Actualización de costos CENACE'!$A:$G,7,0),"")</f>
        <v/>
      </c>
    </row>
    <row r="101" spans="1:316" s="414" customFormat="1" ht="15" customHeight="1">
      <c r="A101" s="413" t="s">
        <v>5638</v>
      </c>
      <c r="B101" s="414">
        <v>1152</v>
      </c>
      <c r="C101" s="414" t="s">
        <v>7827</v>
      </c>
      <c r="D101" s="414" t="s">
        <v>7828</v>
      </c>
      <c r="E101" s="414">
        <v>1152</v>
      </c>
      <c r="G101" s="414" t="s">
        <v>1536</v>
      </c>
      <c r="H101" s="414" t="s">
        <v>7829</v>
      </c>
      <c r="I101" s="415">
        <v>4</v>
      </c>
      <c r="J101" s="415"/>
      <c r="K101" s="415" t="str">
        <f t="shared" si="54"/>
        <v>No</v>
      </c>
      <c r="L101" s="415"/>
      <c r="M101" s="415">
        <f t="shared" si="59"/>
        <v>4</v>
      </c>
      <c r="N101" s="415"/>
      <c r="O101" s="415"/>
      <c r="P101" s="415"/>
      <c r="Q101" s="415"/>
      <c r="R101" s="415" t="str">
        <f t="shared" si="33"/>
        <v>No</v>
      </c>
      <c r="S101" s="415"/>
      <c r="T101" s="415"/>
      <c r="U101" s="415"/>
      <c r="V101" s="414" t="s">
        <v>7830</v>
      </c>
      <c r="W101" s="414" t="s">
        <v>5643</v>
      </c>
      <c r="X101" s="414">
        <f t="shared" si="57"/>
        <v>1</v>
      </c>
      <c r="Y101" s="414">
        <f t="shared" si="34"/>
        <v>100</v>
      </c>
      <c r="Z101" s="416" t="str">
        <f t="shared" si="35"/>
        <v/>
      </c>
      <c r="AA101" s="416">
        <f t="shared" si="36"/>
        <v>0</v>
      </c>
      <c r="AB101" s="417">
        <f t="shared" si="37"/>
        <v>0</v>
      </c>
      <c r="AC101" s="414" t="s">
        <v>7831</v>
      </c>
      <c r="AD101" s="414" t="s">
        <v>4606</v>
      </c>
      <c r="AE101" s="414" t="e">
        <f>+VLOOKUP($D101,'[12]Ramón Países '!$A:$E,4,0)</f>
        <v>#N/A</v>
      </c>
      <c r="AF101" s="414" t="s">
        <v>5693</v>
      </c>
      <c r="AG101" s="414" t="e">
        <f>+VLOOKUP($D101,'[12]Ramón Países '!$A:$E,5,0)</f>
        <v>#N/A</v>
      </c>
      <c r="AH101" s="414" t="s">
        <v>7831</v>
      </c>
      <c r="AI101" s="414" t="s">
        <v>7832</v>
      </c>
      <c r="AJ101" s="414" t="s">
        <v>7833</v>
      </c>
      <c r="AK101" s="414" t="s">
        <v>7834</v>
      </c>
      <c r="AL101" s="414" t="s">
        <v>7835</v>
      </c>
      <c r="AM101" s="414" t="s">
        <v>7836</v>
      </c>
      <c r="AN101" s="414" t="s">
        <v>3320</v>
      </c>
      <c r="AO101" s="414" t="s">
        <v>7837</v>
      </c>
      <c r="AP101" s="414" t="s">
        <v>5698</v>
      </c>
      <c r="AQ101" s="414" t="s">
        <v>7838</v>
      </c>
      <c r="AR101" s="414" t="s">
        <v>7839</v>
      </c>
      <c r="AS101" s="414" t="s">
        <v>7840</v>
      </c>
      <c r="AT101" s="414" t="s">
        <v>733</v>
      </c>
      <c r="AU101" s="414" t="s">
        <v>733</v>
      </c>
      <c r="AV101" s="414" t="s">
        <v>733</v>
      </c>
      <c r="AW101" s="414" t="s">
        <v>3320</v>
      </c>
      <c r="AX101" s="414" t="s">
        <v>7841</v>
      </c>
      <c r="AY101" s="414" t="s">
        <v>733</v>
      </c>
      <c r="AZ101" s="414" t="s">
        <v>7842</v>
      </c>
      <c r="BA101" s="414" t="s">
        <v>7843</v>
      </c>
      <c r="BB101" s="414" t="s">
        <v>7844</v>
      </c>
      <c r="BC101" s="414" t="s">
        <v>7845</v>
      </c>
      <c r="BD101" s="414" t="s">
        <v>7846</v>
      </c>
      <c r="BE101" s="414" t="s">
        <v>7847</v>
      </c>
      <c r="BF101" s="415" t="s">
        <v>1214</v>
      </c>
      <c r="BG101" s="414" t="s">
        <v>3320</v>
      </c>
      <c r="BI101" s="414" t="s">
        <v>5955</v>
      </c>
      <c r="BJ101" s="414" t="s">
        <v>5955</v>
      </c>
      <c r="BK101" s="414" t="s">
        <v>7848</v>
      </c>
      <c r="BL101" s="414" t="s">
        <v>7849</v>
      </c>
      <c r="BM101" s="415">
        <v>230</v>
      </c>
      <c r="BN101" s="414" t="s">
        <v>5712</v>
      </c>
      <c r="BO101" s="418" t="s">
        <v>12895</v>
      </c>
      <c r="BP101" s="414">
        <v>18</v>
      </c>
      <c r="BQ101" s="414">
        <v>2029</v>
      </c>
      <c r="BR101" s="414">
        <v>100</v>
      </c>
      <c r="BS101" s="415">
        <v>100</v>
      </c>
      <c r="BT101" s="414" t="s">
        <v>5666</v>
      </c>
      <c r="BU101" s="414">
        <v>1045</v>
      </c>
      <c r="BV101" s="415">
        <v>284.25</v>
      </c>
      <c r="BW101" s="419">
        <v>0.32448630136986301</v>
      </c>
      <c r="BX101" s="420" t="s">
        <v>910</v>
      </c>
      <c r="BY101" s="414" t="s">
        <v>733</v>
      </c>
      <c r="CA101" s="414">
        <v>16.2</v>
      </c>
      <c r="CB101" s="414" t="s">
        <v>1214</v>
      </c>
      <c r="CC101" s="414">
        <v>350</v>
      </c>
      <c r="CD101" s="414" t="s">
        <v>5667</v>
      </c>
      <c r="CE101" s="414" t="s">
        <v>5801</v>
      </c>
      <c r="CF101" s="414" t="s">
        <v>3320</v>
      </c>
      <c r="CG101" s="414" t="s">
        <v>733</v>
      </c>
      <c r="CH101" s="414" t="s">
        <v>733</v>
      </c>
      <c r="CI101" s="414">
        <v>2313</v>
      </c>
      <c r="CJ101" s="414">
        <v>2165</v>
      </c>
      <c r="CK101" s="414" t="s">
        <v>6441</v>
      </c>
      <c r="CL101" s="414">
        <v>365</v>
      </c>
      <c r="CM101" s="414">
        <v>90</v>
      </c>
      <c r="CN101" s="414">
        <v>99</v>
      </c>
      <c r="CO101" s="414">
        <v>30</v>
      </c>
      <c r="CP101" s="414" t="s">
        <v>12715</v>
      </c>
      <c r="CQ101" s="414">
        <f t="shared" si="52"/>
        <v>2027</v>
      </c>
      <c r="CR101" s="414">
        <v>0.4</v>
      </c>
      <c r="CS101" s="414">
        <v>25</v>
      </c>
      <c r="CT101" s="414" t="s">
        <v>7850</v>
      </c>
      <c r="CU101" s="414">
        <v>8000000</v>
      </c>
      <c r="CV101" s="414" t="s">
        <v>3320</v>
      </c>
      <c r="CW101" s="414" t="s">
        <v>3320</v>
      </c>
      <c r="CX101" s="414" t="s">
        <v>3320</v>
      </c>
      <c r="CY101" s="414" t="s">
        <v>3320</v>
      </c>
      <c r="CZ101" s="414" t="s">
        <v>3320</v>
      </c>
      <c r="DA101" s="414" t="s">
        <v>3320</v>
      </c>
      <c r="DB101" s="414" t="s">
        <v>3320</v>
      </c>
      <c r="DC101" s="414" t="s">
        <v>3320</v>
      </c>
      <c r="DD101" s="414" t="s">
        <v>3320</v>
      </c>
      <c r="DE101" s="414" t="s">
        <v>3320</v>
      </c>
      <c r="DG101" s="414" t="s">
        <v>3320</v>
      </c>
      <c r="DH101" s="414" t="s">
        <v>3320</v>
      </c>
      <c r="DI101" s="414" t="s">
        <v>3320</v>
      </c>
      <c r="DJ101" s="414" t="s">
        <v>3320</v>
      </c>
      <c r="DK101" s="414" t="s">
        <v>3320</v>
      </c>
      <c r="DL101" s="414" t="s">
        <v>3320</v>
      </c>
      <c r="DM101" s="414" t="e">
        <f t="shared" si="53"/>
        <v>#VALUE!</v>
      </c>
      <c r="DN101" s="414" t="s">
        <v>3320</v>
      </c>
      <c r="DO101" s="414" t="s">
        <v>3320</v>
      </c>
      <c r="DP101" s="414" t="s">
        <v>3320</v>
      </c>
      <c r="DR101" s="414" t="s">
        <v>3320</v>
      </c>
      <c r="DS101" s="414" t="s">
        <v>3320</v>
      </c>
      <c r="DT101" s="414" t="s">
        <v>3320</v>
      </c>
      <c r="DU101" s="414" t="s">
        <v>3320</v>
      </c>
      <c r="DV101" s="414" t="s">
        <v>3320</v>
      </c>
      <c r="DW101" s="414" t="s">
        <v>3320</v>
      </c>
      <c r="DX101" s="414" t="s">
        <v>3320</v>
      </c>
      <c r="DY101" s="414" t="s">
        <v>3320</v>
      </c>
      <c r="DZ101" s="414" t="s">
        <v>3320</v>
      </c>
      <c r="EA101" s="414" t="s">
        <v>3320</v>
      </c>
      <c r="EB101" s="414" t="s">
        <v>3320</v>
      </c>
      <c r="EC101" s="414" t="s">
        <v>3320</v>
      </c>
      <c r="ED101" s="414" t="s">
        <v>3320</v>
      </c>
      <c r="EE101" s="414" t="s">
        <v>3320</v>
      </c>
      <c r="EF101" s="414" t="s">
        <v>3320</v>
      </c>
      <c r="EG101" s="414" t="s">
        <v>3320</v>
      </c>
      <c r="EH101" s="414" t="s">
        <v>3320</v>
      </c>
      <c r="EI101" s="414" t="s">
        <v>3320</v>
      </c>
      <c r="EJ101" s="414" t="s">
        <v>3320</v>
      </c>
      <c r="EK101" s="414" t="s">
        <v>3320</v>
      </c>
      <c r="EL101" s="414" t="s">
        <v>3320</v>
      </c>
      <c r="EM101" s="414" t="s">
        <v>3320</v>
      </c>
      <c r="EN101" s="414" t="s">
        <v>3320</v>
      </c>
      <c r="EO101" s="414" t="s">
        <v>3320</v>
      </c>
      <c r="EP101" s="414" t="s">
        <v>3320</v>
      </c>
      <c r="EQ101" s="414" t="s">
        <v>3320</v>
      </c>
      <c r="ER101" s="414" t="s">
        <v>3320</v>
      </c>
      <c r="ES101" s="414" t="s">
        <v>3320</v>
      </c>
      <c r="ET101" s="414" t="s">
        <v>3320</v>
      </c>
      <c r="EU101" s="414" t="s">
        <v>3320</v>
      </c>
      <c r="EV101" s="414" t="s">
        <v>3320</v>
      </c>
      <c r="EW101" s="414" t="s">
        <v>3320</v>
      </c>
      <c r="EX101" s="414" t="s">
        <v>3320</v>
      </c>
      <c r="EY101" s="414" t="s">
        <v>3320</v>
      </c>
      <c r="EZ101" s="414" t="s">
        <v>3320</v>
      </c>
      <c r="FA101" s="414" t="s">
        <v>3320</v>
      </c>
      <c r="FB101" s="414" t="s">
        <v>3320</v>
      </c>
      <c r="FC101" s="414" t="s">
        <v>3320</v>
      </c>
      <c r="FD101" s="414" t="s">
        <v>3320</v>
      </c>
      <c r="FE101" s="414" t="s">
        <v>3320</v>
      </c>
      <c r="FF101" s="414" t="s">
        <v>3320</v>
      </c>
      <c r="FG101" s="414" t="s">
        <v>3320</v>
      </c>
      <c r="FH101" s="414" t="s">
        <v>3320</v>
      </c>
      <c r="FI101" s="414" t="s">
        <v>3320</v>
      </c>
      <c r="FJ101" s="414" t="s">
        <v>3320</v>
      </c>
      <c r="FK101" s="414" t="s">
        <v>3320</v>
      </c>
      <c r="FL101" s="414" t="s">
        <v>3320</v>
      </c>
      <c r="FM101" s="414" t="s">
        <v>3320</v>
      </c>
      <c r="FN101" s="414" t="s">
        <v>3320</v>
      </c>
      <c r="FO101" s="421">
        <v>136223603</v>
      </c>
      <c r="FP101" s="421">
        <f t="shared" si="31"/>
        <v>136.223603</v>
      </c>
      <c r="FQ101" s="414" t="s">
        <v>733</v>
      </c>
      <c r="FR101" s="414" t="s">
        <v>733</v>
      </c>
      <c r="FS101" s="414" t="s">
        <v>733</v>
      </c>
      <c r="FT101" s="414" t="s">
        <v>733</v>
      </c>
      <c r="FU101" s="414" t="s">
        <v>488</v>
      </c>
      <c r="FV101" s="414" t="s">
        <v>7851</v>
      </c>
      <c r="FW101" s="414" t="s">
        <v>7852</v>
      </c>
      <c r="FX101" s="422" t="s">
        <v>7849</v>
      </c>
      <c r="FY101" s="423">
        <v>230</v>
      </c>
      <c r="FZ101" s="414" t="s">
        <v>7853</v>
      </c>
      <c r="GA101" s="421">
        <v>113978796</v>
      </c>
      <c r="GB101" s="421">
        <v>18532114</v>
      </c>
      <c r="GC101" s="421">
        <v>1744.56</v>
      </c>
      <c r="GD101" s="421">
        <v>339.05</v>
      </c>
      <c r="GE101" s="414" t="s">
        <v>7854</v>
      </c>
      <c r="GF101" s="414" t="s">
        <v>733</v>
      </c>
      <c r="GG101" s="414" t="s">
        <v>733</v>
      </c>
      <c r="GH101" s="414" t="s">
        <v>7855</v>
      </c>
      <c r="GI101" s="414" t="s">
        <v>733</v>
      </c>
      <c r="GJ101" s="414" t="s">
        <v>733</v>
      </c>
      <c r="GK101" s="414" t="s">
        <v>733</v>
      </c>
      <c r="GL101" s="414" t="s">
        <v>733</v>
      </c>
      <c r="GM101" s="414" t="s">
        <v>733</v>
      </c>
      <c r="GN101" s="424" t="s">
        <v>5676</v>
      </c>
      <c r="GO101" s="414" t="s">
        <v>3320</v>
      </c>
      <c r="GP101" s="414" t="s">
        <v>733</v>
      </c>
      <c r="GQ101" s="414" t="s">
        <v>5872</v>
      </c>
      <c r="GR101" s="414" t="s">
        <v>733</v>
      </c>
      <c r="GS101" s="414" t="s">
        <v>5679</v>
      </c>
      <c r="GT101" s="414" t="s">
        <v>3320</v>
      </c>
      <c r="GU101" s="414" t="s">
        <v>3320</v>
      </c>
      <c r="GV101" s="414">
        <v>2</v>
      </c>
      <c r="GW101" s="414" t="s">
        <v>733</v>
      </c>
      <c r="GX101" s="414" t="s">
        <v>5873</v>
      </c>
      <c r="GY101" s="414" t="s">
        <v>7856</v>
      </c>
      <c r="GZ101" s="414" t="s">
        <v>733</v>
      </c>
      <c r="HA101" s="414" t="s">
        <v>3320</v>
      </c>
      <c r="HB101" s="414" t="s">
        <v>7857</v>
      </c>
      <c r="HC101" s="459" t="s">
        <v>7858</v>
      </c>
      <c r="HD101" s="414" t="s">
        <v>5683</v>
      </c>
      <c r="HE101" s="414" t="s">
        <v>5683</v>
      </c>
      <c r="HF101" s="414" t="s">
        <v>5683</v>
      </c>
      <c r="HG101" s="414" t="s">
        <v>733</v>
      </c>
      <c r="HH101" s="414" t="s">
        <v>1214</v>
      </c>
      <c r="HI101" s="414" t="s">
        <v>12896</v>
      </c>
      <c r="HJ101" s="414" t="s">
        <v>12897</v>
      </c>
      <c r="HK101" s="414" t="s">
        <v>5685</v>
      </c>
      <c r="HL101" s="414" t="s">
        <v>3320</v>
      </c>
      <c r="HM101" s="414" t="s">
        <v>3320</v>
      </c>
      <c r="HN101" s="414" t="s">
        <v>3320</v>
      </c>
      <c r="HO101" s="414" t="s">
        <v>3320</v>
      </c>
      <c r="HP101" s="414" t="s">
        <v>3320</v>
      </c>
      <c r="HQ101" s="414" t="s">
        <v>3320</v>
      </c>
      <c r="HR101" s="414" t="s">
        <v>3320</v>
      </c>
      <c r="HS101" s="414" t="s">
        <v>3320</v>
      </c>
      <c r="HT101" s="414" t="s">
        <v>3320</v>
      </c>
      <c r="HU101" s="414" t="s">
        <v>3320</v>
      </c>
      <c r="HV101" s="414" t="s">
        <v>3320</v>
      </c>
      <c r="HW101" s="414" t="s">
        <v>3320</v>
      </c>
      <c r="HX101" s="414" t="s">
        <v>3320</v>
      </c>
      <c r="HY101" s="414" t="s">
        <v>3320</v>
      </c>
      <c r="HZ101" s="414" t="s">
        <v>3320</v>
      </c>
      <c r="IA101" s="414" t="s">
        <v>3320</v>
      </c>
      <c r="IB101" s="414" t="s">
        <v>3320</v>
      </c>
      <c r="IC101" s="414" t="s">
        <v>3320</v>
      </c>
      <c r="ID101" s="414" t="s">
        <v>3320</v>
      </c>
      <c r="IE101" s="414" t="s">
        <v>3320</v>
      </c>
      <c r="IF101" s="414" t="s">
        <v>3320</v>
      </c>
      <c r="IG101" s="414" t="s">
        <v>3320</v>
      </c>
      <c r="IH101" s="414" t="s">
        <v>3320</v>
      </c>
      <c r="II101" s="414" t="s">
        <v>3320</v>
      </c>
      <c r="IJ101" s="414" t="s">
        <v>3320</v>
      </c>
      <c r="IK101" s="414" t="s">
        <v>3320</v>
      </c>
      <c r="IL101" s="414" t="s">
        <v>3320</v>
      </c>
      <c r="IM101" s="414" t="s">
        <v>3320</v>
      </c>
      <c r="IN101" s="414" t="s">
        <v>3320</v>
      </c>
      <c r="IO101" s="414" t="s">
        <v>3320</v>
      </c>
      <c r="IP101" s="414" t="s">
        <v>3320</v>
      </c>
      <c r="IQ101" s="414" t="s">
        <v>3320</v>
      </c>
      <c r="IR101" s="414" t="s">
        <v>3320</v>
      </c>
      <c r="IS101" s="414" t="s">
        <v>3320</v>
      </c>
      <c r="IT101" s="414" t="s">
        <v>3320</v>
      </c>
      <c r="IU101" s="414" t="s">
        <v>3320</v>
      </c>
      <c r="IV101" s="414" t="s">
        <v>3320</v>
      </c>
      <c r="IW101" s="414" t="s">
        <v>3320</v>
      </c>
      <c r="IX101" s="440" t="s">
        <v>7859</v>
      </c>
      <c r="IY101" s="441" t="s">
        <v>3320</v>
      </c>
      <c r="IZ101" s="441" t="s">
        <v>3320</v>
      </c>
      <c r="JA101" s="440" t="s">
        <v>7860</v>
      </c>
      <c r="JB101" s="414" t="str">
        <f>IFERROR(VLOOKUP($E101,'[12]Resumen costos RNT id'!$D:$J,3,0),"")</f>
        <v/>
      </c>
      <c r="JC101" s="421" t="str">
        <f>IFERROR(VLOOKUP($E101,'[12]Resumen costos RNT id'!$D:$J,4,0),"")</f>
        <v/>
      </c>
      <c r="JD101" s="421" t="str">
        <f>IFERROR(VLOOKUP($E101,'[12]Resumen costos RNT id'!$D:$J,5,0),"")</f>
        <v/>
      </c>
      <c r="JE101" s="421" t="str">
        <f>IFERROR(VLOOKUP($E101,'[12]Resumen costos RNT id'!$D:$J,6,0),"")</f>
        <v/>
      </c>
      <c r="JF101" s="416" t="str">
        <f>IFERROR(VLOOKUP($E101,'[12]Resumen costos RNT id'!$D:$J,7,0),"")</f>
        <v/>
      </c>
      <c r="JG101" s="428" t="str">
        <f t="shared" si="38"/>
        <v/>
      </c>
      <c r="JH101" s="428" t="str">
        <f t="shared" si="39"/>
        <v/>
      </c>
      <c r="JI101" s="428" t="str">
        <f t="shared" si="39"/>
        <v/>
      </c>
      <c r="JJ101" s="428">
        <f t="shared" si="40"/>
        <v>0</v>
      </c>
      <c r="JK101" s="428">
        <f t="shared" si="41"/>
        <v>0</v>
      </c>
      <c r="JL101" s="414" t="s">
        <v>202</v>
      </c>
      <c r="JP101" s="414">
        <v>4</v>
      </c>
      <c r="JQ101" s="414">
        <f t="shared" si="58"/>
        <v>0</v>
      </c>
      <c r="JR101" s="429" t="str">
        <f>IFERROR(VLOOKUP($E101,'[13]Actualización de costos CENACE'!$A:$G,2,0),"")</f>
        <v/>
      </c>
      <c r="JS101" s="429" t="str">
        <f>IFERROR(VLOOKUP($E101,'[13]Actualización de costos CENACE'!$A:$G,3,0),"")</f>
        <v/>
      </c>
      <c r="JT101" s="429" t="str">
        <f>IFERROR(VLOOKUP($E101,'[13]Actualización de costos CENACE'!$A:$G,4,0),"")</f>
        <v/>
      </c>
      <c r="JU101" s="429" t="str">
        <f>IFERROR(VLOOKUP($E101,'[13]Actualización de costos CENACE'!$A:$G,5,0),"")</f>
        <v/>
      </c>
      <c r="JV101" s="429" t="str">
        <f>IFERROR(VLOOKUP($E101,'[13]Actualización de costos CENACE'!$A:$G,6,0),"")</f>
        <v/>
      </c>
      <c r="JW101" s="430" t="str">
        <f>IFERROR(VLOOKUP($E101,'[13]Din Costos CFE'!$J$7:$AG$150,JW$1,0),"")</f>
        <v/>
      </c>
      <c r="JX101" s="430" t="str">
        <f>IFERROR(VLOOKUP($E101,'[13]Din Costos CFE'!$J$7:$AG$150,JX$1,0),"")</f>
        <v/>
      </c>
      <c r="JY101" s="430" t="str">
        <f>IFERROR(VLOOKUP($E101,'[13]Din Costos CFE'!$J$7:$AG$150,JY$1,0),"")</f>
        <v/>
      </c>
      <c r="JZ101" s="430" t="str">
        <f>IFERROR(VLOOKUP($E101,'[13]Din Costos CFE'!$J$7:$AG$150,JZ$1,0),"")</f>
        <v/>
      </c>
      <c r="KA101" s="430" t="str">
        <f>IFERROR(VLOOKUP($E101,'[13]Din Costos CFE'!$J$7:$AG$150,KA$1,0),"")</f>
        <v/>
      </c>
      <c r="KB101" s="430" t="str">
        <f>IFERROR(VLOOKUP($E101,'[13]Din Costos CFE'!$J$7:$AG$150,KB$1,0),"")</f>
        <v/>
      </c>
      <c r="KC101" s="430" t="str">
        <f>IFERROR(VLOOKUP($E101,'[13]Din Costos CFE'!$J$7:$AG$150,KC$1,0),"")</f>
        <v/>
      </c>
      <c r="KD101" s="430" t="str">
        <f>IFERROR(VLOOKUP($E101,'[13]Din Costos CFE'!$J$7:$AG$150,KD$1,0),"")</f>
        <v/>
      </c>
      <c r="KE101" s="430" t="str">
        <f>IFERROR(VLOOKUP($E101,'[13]Din Costos CFE'!$J$7:$AG$150,KE$1,0),"")</f>
        <v/>
      </c>
      <c r="KF101" s="430" t="str">
        <f>IFERROR(VLOOKUP($E101,'[13]Din Costos CFE'!$J$7:$AG$150,KF$1,0),"")</f>
        <v/>
      </c>
      <c r="KG101" s="430" t="str">
        <f>IFERROR(VLOOKUP($E101,'[13]Din Costos CFE'!$J$7:$AG$150,KG$1,0),"")</f>
        <v/>
      </c>
      <c r="KH101" s="430" t="str">
        <f>IFERROR(VLOOKUP($E101,'[13]Din Costos CFE'!$J$7:$AG$150,KH$1,0),"")</f>
        <v/>
      </c>
      <c r="KI101" s="430" t="str">
        <f>IFERROR(VLOOKUP($E101,'[13]Din Costos CFE'!$J$7:$AG$150,KI$1,0),"")</f>
        <v/>
      </c>
      <c r="KJ101" s="430" t="str">
        <f>IFERROR(VLOOKUP($E101,'[13]Din Costos CFE'!$J$7:$AG$150,KJ$1,0),"")</f>
        <v/>
      </c>
      <c r="KK101" s="430" t="str">
        <f>IFERROR(VLOOKUP($E101,'[13]Din Costos CFE'!$J$7:$AG$150,KK$1,0),"")</f>
        <v/>
      </c>
      <c r="KL101" s="430" t="str">
        <f>IFERROR(VLOOKUP($E101,'[13]Din Costos CFE'!$J$7:$AG$150,KL$1,0),"")</f>
        <v/>
      </c>
      <c r="KM101" s="430" t="str">
        <f>IFERROR(VLOOKUP($E101,'[13]Din Costos CFE'!$J$7:$AG$150,KM$1,0),"")</f>
        <v/>
      </c>
      <c r="KN101" s="430" t="str">
        <f>IFERROR(VLOOKUP($E101,'[13]Din Costos CFE'!$J$7:$AG$150,KN$1,0),"")</f>
        <v/>
      </c>
      <c r="KO101" s="431">
        <f t="shared" si="42"/>
        <v>0</v>
      </c>
      <c r="KP101" s="431">
        <f t="shared" si="43"/>
        <v>0</v>
      </c>
      <c r="KQ101" s="431">
        <f t="shared" si="44"/>
        <v>0</v>
      </c>
      <c r="KR101" s="432" t="str">
        <f>IFERROR(VLOOKUP($E101,'[13]Din Costos CFE'!$A$6:$G$150,4,0),"")</f>
        <v/>
      </c>
      <c r="KS101" s="432" t="str">
        <f>IFERROR(VLOOKUP($E101,'[13]Din Costos CFE'!$A$6:$G$150,5,0),"")</f>
        <v/>
      </c>
      <c r="KT101" s="432" t="str">
        <f>IFERROR(VLOOKUP($E101,'[13]Din Costos CFE'!$A$6:$G$150,6,0),"")</f>
        <v/>
      </c>
      <c r="KU101" s="433" t="str">
        <f t="shared" si="45"/>
        <v/>
      </c>
      <c r="KV101" s="434" t="str">
        <f t="shared" si="46"/>
        <v/>
      </c>
      <c r="KW101" s="435" t="str">
        <f t="shared" si="47"/>
        <v/>
      </c>
      <c r="KX101" s="435"/>
      <c r="KY101" s="436" t="str">
        <f>IFERROR(VLOOKUP($E101,'[13]Detalle Costos CENACE'!$E:$IT,248,0),"")</f>
        <v/>
      </c>
      <c r="KZ101" s="414">
        <f t="shared" si="48"/>
        <v>100</v>
      </c>
      <c r="LA101" s="434" t="str">
        <f t="shared" si="49"/>
        <v/>
      </c>
      <c r="LB101" s="434" t="str">
        <f t="shared" si="50"/>
        <v/>
      </c>
      <c r="LC101" s="414">
        <f t="shared" si="51"/>
        <v>1</v>
      </c>
      <c r="LD101" s="429" t="str">
        <f>IFERROR(VLOOKUP($E101,'[13]Actualización de costos CENACE'!$A:$G,7,0),"")</f>
        <v/>
      </c>
    </row>
    <row r="102" spans="1:316" s="414" customFormat="1" ht="15" customHeight="1">
      <c r="A102" s="413" t="s">
        <v>5638</v>
      </c>
      <c r="B102" s="414">
        <v>797</v>
      </c>
      <c r="C102" s="414" t="s">
        <v>7861</v>
      </c>
      <c r="D102" s="414" t="s">
        <v>7862</v>
      </c>
      <c r="E102" s="414">
        <v>797</v>
      </c>
      <c r="G102" s="414" t="s">
        <v>7863</v>
      </c>
      <c r="H102" s="414" t="s">
        <v>7864</v>
      </c>
      <c r="I102" s="415">
        <v>4</v>
      </c>
      <c r="J102" s="415"/>
      <c r="K102" s="415" t="str">
        <f t="shared" si="54"/>
        <v>No</v>
      </c>
      <c r="L102" s="415"/>
      <c r="M102" s="415">
        <f t="shared" si="59"/>
        <v>4</v>
      </c>
      <c r="N102" s="415"/>
      <c r="O102" s="415"/>
      <c r="P102" s="415"/>
      <c r="Q102" s="415"/>
      <c r="R102" s="415" t="str">
        <f t="shared" si="33"/>
        <v>No</v>
      </c>
      <c r="S102" s="415"/>
      <c r="T102" s="415"/>
      <c r="U102" s="415"/>
      <c r="V102" s="414" t="s">
        <v>307</v>
      </c>
      <c r="W102" s="414" t="s">
        <v>5643</v>
      </c>
      <c r="X102" s="414">
        <f t="shared" si="57"/>
        <v>1</v>
      </c>
      <c r="Y102" s="414">
        <f t="shared" si="34"/>
        <v>153</v>
      </c>
      <c r="Z102" s="416" t="str">
        <f t="shared" si="35"/>
        <v/>
      </c>
      <c r="AA102" s="416">
        <f t="shared" si="36"/>
        <v>0</v>
      </c>
      <c r="AB102" s="417">
        <f t="shared" si="37"/>
        <v>0</v>
      </c>
      <c r="AC102" s="414" t="s">
        <v>7865</v>
      </c>
      <c r="AD102" s="414" t="s">
        <v>7866</v>
      </c>
      <c r="AE102" s="414" t="e">
        <f>+VLOOKUP($D102,'[12]Ramón Países '!$A:$E,4,0)</f>
        <v>#N/A</v>
      </c>
      <c r="AF102" s="414" t="s">
        <v>5646</v>
      </c>
      <c r="AG102" s="414" t="e">
        <f>+VLOOKUP($D102,'[12]Ramón Países '!$A:$E,5,0)</f>
        <v>#N/A</v>
      </c>
      <c r="AH102" s="414" t="s">
        <v>7865</v>
      </c>
      <c r="AI102" s="414" t="s">
        <v>7867</v>
      </c>
      <c r="AJ102" s="414" t="s">
        <v>7868</v>
      </c>
      <c r="AK102" s="414" t="s">
        <v>7869</v>
      </c>
      <c r="AL102" s="414" t="s">
        <v>7870</v>
      </c>
      <c r="AM102" s="414" t="s">
        <v>7871</v>
      </c>
      <c r="AN102" s="414" t="s">
        <v>3320</v>
      </c>
      <c r="AO102" s="414" t="s">
        <v>7872</v>
      </c>
      <c r="AP102" s="414" t="s">
        <v>5698</v>
      </c>
      <c r="AQ102" s="414" t="s">
        <v>7873</v>
      </c>
      <c r="AR102" s="414" t="s">
        <v>7874</v>
      </c>
      <c r="AS102" s="414" t="s">
        <v>7875</v>
      </c>
      <c r="AT102" s="414" t="s">
        <v>733</v>
      </c>
      <c r="AU102" s="414" t="s">
        <v>733</v>
      </c>
      <c r="AV102" s="414" t="s">
        <v>733</v>
      </c>
      <c r="AW102" s="414" t="s">
        <v>3320</v>
      </c>
      <c r="AX102" s="414" t="s">
        <v>7876</v>
      </c>
      <c r="AY102" s="414" t="s">
        <v>733</v>
      </c>
      <c r="AZ102" s="414" t="s">
        <v>7877</v>
      </c>
      <c r="BA102" s="414" t="s">
        <v>7878</v>
      </c>
      <c r="BB102" s="414" t="s">
        <v>7879</v>
      </c>
      <c r="BC102" s="414" t="s">
        <v>7880</v>
      </c>
      <c r="BD102" s="414" t="s">
        <v>7881</v>
      </c>
      <c r="BE102" s="414" t="s">
        <v>7882</v>
      </c>
      <c r="BF102" s="415" t="s">
        <v>1214</v>
      </c>
      <c r="BG102" s="414" t="s">
        <v>3320</v>
      </c>
      <c r="BI102" s="460" t="s">
        <v>2043</v>
      </c>
      <c r="BJ102" s="460" t="s">
        <v>2043</v>
      </c>
      <c r="BK102" s="414" t="s">
        <v>5798</v>
      </c>
      <c r="BL102" s="414" t="s">
        <v>7883</v>
      </c>
      <c r="BM102" s="415">
        <v>230</v>
      </c>
      <c r="BN102" s="414" t="s">
        <v>5712</v>
      </c>
      <c r="BO102" s="418" t="s">
        <v>12594</v>
      </c>
      <c r="BP102" s="414">
        <v>18</v>
      </c>
      <c r="BQ102" s="414">
        <v>2028</v>
      </c>
      <c r="BR102" s="414">
        <v>153</v>
      </c>
      <c r="BS102" s="415">
        <v>153</v>
      </c>
      <c r="BT102" s="414" t="s">
        <v>5666</v>
      </c>
      <c r="BU102" s="414">
        <v>250695</v>
      </c>
      <c r="BV102" s="415">
        <v>441.2</v>
      </c>
      <c r="BW102" s="419">
        <v>0.32918494642910434</v>
      </c>
      <c r="BX102" s="420" t="s">
        <v>910</v>
      </c>
      <c r="BY102" s="414" t="s">
        <v>733</v>
      </c>
      <c r="CA102" s="414">
        <v>0.95</v>
      </c>
      <c r="CB102" s="414" t="s">
        <v>1214</v>
      </c>
      <c r="CC102" s="414">
        <v>730</v>
      </c>
      <c r="CD102" s="414" t="s">
        <v>5713</v>
      </c>
      <c r="CE102" s="414" t="s">
        <v>5801</v>
      </c>
      <c r="CF102" s="414" t="s">
        <v>3320</v>
      </c>
      <c r="CG102" s="414" t="s">
        <v>733</v>
      </c>
      <c r="CH102" s="414" t="s">
        <v>733</v>
      </c>
      <c r="CI102" s="414">
        <v>2411</v>
      </c>
      <c r="CJ102" s="414">
        <v>2311</v>
      </c>
      <c r="CK102" s="414" t="s">
        <v>7884</v>
      </c>
      <c r="CL102" s="414">
        <v>364</v>
      </c>
      <c r="CM102" s="414">
        <v>87</v>
      </c>
      <c r="CN102" s="414">
        <v>87</v>
      </c>
      <c r="CO102" s="414">
        <v>24</v>
      </c>
      <c r="CP102" s="414" t="s">
        <v>12898</v>
      </c>
      <c r="CQ102" s="414">
        <f t="shared" si="52"/>
        <v>2026</v>
      </c>
      <c r="CR102" s="414">
        <v>1.57</v>
      </c>
      <c r="CS102" s="414">
        <v>24</v>
      </c>
      <c r="CT102" s="414" t="s">
        <v>7885</v>
      </c>
      <c r="CU102" s="414">
        <v>31000000</v>
      </c>
      <c r="CV102" s="414" t="s">
        <v>3320</v>
      </c>
      <c r="CW102" s="414" t="s">
        <v>3320</v>
      </c>
      <c r="CX102" s="414" t="s">
        <v>3320</v>
      </c>
      <c r="CY102" s="414" t="s">
        <v>3320</v>
      </c>
      <c r="CZ102" s="414" t="s">
        <v>3320</v>
      </c>
      <c r="DA102" s="414" t="s">
        <v>3320</v>
      </c>
      <c r="DB102" s="414" t="s">
        <v>3320</v>
      </c>
      <c r="DC102" s="414" t="s">
        <v>3320</v>
      </c>
      <c r="DD102" s="414" t="s">
        <v>3320</v>
      </c>
      <c r="DE102" s="414" t="s">
        <v>3320</v>
      </c>
      <c r="DG102" s="414" t="s">
        <v>3320</v>
      </c>
      <c r="DH102" s="414" t="s">
        <v>3320</v>
      </c>
      <c r="DI102" s="414" t="s">
        <v>3320</v>
      </c>
      <c r="DJ102" s="414" t="s">
        <v>3320</v>
      </c>
      <c r="DK102" s="414" t="s">
        <v>3320</v>
      </c>
      <c r="DL102" s="414" t="s">
        <v>3320</v>
      </c>
      <c r="DM102" s="414" t="e">
        <f t="shared" si="53"/>
        <v>#VALUE!</v>
      </c>
      <c r="DN102" s="414" t="s">
        <v>3320</v>
      </c>
      <c r="DO102" s="414" t="s">
        <v>3320</v>
      </c>
      <c r="DP102" s="414" t="s">
        <v>3320</v>
      </c>
      <c r="DR102" s="414" t="s">
        <v>3320</v>
      </c>
      <c r="DS102" s="414" t="s">
        <v>3320</v>
      </c>
      <c r="DT102" s="414" t="s">
        <v>3320</v>
      </c>
      <c r="DU102" s="414" t="s">
        <v>3320</v>
      </c>
      <c r="DV102" s="414" t="s">
        <v>3320</v>
      </c>
      <c r="DW102" s="414" t="s">
        <v>3320</v>
      </c>
      <c r="DX102" s="414" t="s">
        <v>3320</v>
      </c>
      <c r="DY102" s="414" t="s">
        <v>3320</v>
      </c>
      <c r="DZ102" s="414" t="s">
        <v>3320</v>
      </c>
      <c r="EA102" s="414" t="s">
        <v>3320</v>
      </c>
      <c r="EB102" s="414" t="s">
        <v>3320</v>
      </c>
      <c r="EC102" s="414" t="s">
        <v>3320</v>
      </c>
      <c r="ED102" s="414" t="s">
        <v>3320</v>
      </c>
      <c r="EE102" s="414" t="s">
        <v>3320</v>
      </c>
      <c r="EF102" s="414" t="s">
        <v>3320</v>
      </c>
      <c r="EG102" s="414" t="s">
        <v>3320</v>
      </c>
      <c r="EH102" s="414" t="s">
        <v>3320</v>
      </c>
      <c r="EI102" s="414" t="s">
        <v>3320</v>
      </c>
      <c r="EJ102" s="414" t="s">
        <v>3320</v>
      </c>
      <c r="EK102" s="414" t="s">
        <v>3320</v>
      </c>
      <c r="EL102" s="414" t="s">
        <v>3320</v>
      </c>
      <c r="EM102" s="414" t="s">
        <v>3320</v>
      </c>
      <c r="EN102" s="414" t="s">
        <v>3320</v>
      </c>
      <c r="EO102" s="414" t="s">
        <v>3320</v>
      </c>
      <c r="EP102" s="414" t="s">
        <v>3320</v>
      </c>
      <c r="EQ102" s="414" t="s">
        <v>3320</v>
      </c>
      <c r="ER102" s="414" t="s">
        <v>3320</v>
      </c>
      <c r="ES102" s="414" t="s">
        <v>3320</v>
      </c>
      <c r="ET102" s="414" t="s">
        <v>3320</v>
      </c>
      <c r="EU102" s="414" t="s">
        <v>3320</v>
      </c>
      <c r="EV102" s="414" t="s">
        <v>3320</v>
      </c>
      <c r="EW102" s="414" t="s">
        <v>3320</v>
      </c>
      <c r="EX102" s="414" t="s">
        <v>3320</v>
      </c>
      <c r="EY102" s="414" t="s">
        <v>3320</v>
      </c>
      <c r="EZ102" s="414" t="s">
        <v>3320</v>
      </c>
      <c r="FA102" s="414" t="s">
        <v>3320</v>
      </c>
      <c r="FB102" s="414" t="s">
        <v>3320</v>
      </c>
      <c r="FC102" s="414" t="s">
        <v>3320</v>
      </c>
      <c r="FD102" s="414" t="s">
        <v>3320</v>
      </c>
      <c r="FE102" s="414" t="s">
        <v>3320</v>
      </c>
      <c r="FF102" s="414" t="s">
        <v>3320</v>
      </c>
      <c r="FG102" s="414" t="s">
        <v>3320</v>
      </c>
      <c r="FH102" s="414" t="s">
        <v>3320</v>
      </c>
      <c r="FI102" s="414" t="s">
        <v>3320</v>
      </c>
      <c r="FJ102" s="414" t="s">
        <v>3320</v>
      </c>
      <c r="FK102" s="414" t="s">
        <v>3320</v>
      </c>
      <c r="FL102" s="414" t="s">
        <v>3320</v>
      </c>
      <c r="FM102" s="414" t="s">
        <v>3320</v>
      </c>
      <c r="FN102" s="414" t="s">
        <v>3320</v>
      </c>
      <c r="FO102" s="421">
        <v>195831000</v>
      </c>
      <c r="FP102" s="421">
        <f t="shared" si="31"/>
        <v>195.83099999999999</v>
      </c>
      <c r="FQ102" s="414" t="s">
        <v>733</v>
      </c>
      <c r="FR102" s="414" t="s">
        <v>733</v>
      </c>
      <c r="FS102" s="414" t="s">
        <v>733</v>
      </c>
      <c r="FT102" s="414" t="s">
        <v>733</v>
      </c>
      <c r="FU102" s="414" t="s">
        <v>307</v>
      </c>
      <c r="FV102" s="414" t="s">
        <v>7886</v>
      </c>
      <c r="FW102" s="413" t="s">
        <v>7887</v>
      </c>
      <c r="FX102" s="461" t="s">
        <v>7888</v>
      </c>
      <c r="FY102" s="423">
        <v>230</v>
      </c>
      <c r="FZ102" s="414" t="s">
        <v>7889</v>
      </c>
      <c r="GA102" s="421">
        <v>142516000</v>
      </c>
      <c r="GB102" s="421">
        <v>36000000</v>
      </c>
      <c r="GC102" s="421">
        <v>2100</v>
      </c>
      <c r="GD102" s="421">
        <v>800</v>
      </c>
      <c r="GE102" s="414" t="s">
        <v>7890</v>
      </c>
      <c r="GF102" s="414" t="s">
        <v>733</v>
      </c>
      <c r="GG102" s="414" t="s">
        <v>1214</v>
      </c>
      <c r="GH102" s="414" t="s">
        <v>7891</v>
      </c>
      <c r="GI102" s="414" t="s">
        <v>733</v>
      </c>
      <c r="GJ102" s="414" t="s">
        <v>733</v>
      </c>
      <c r="GK102" s="414" t="s">
        <v>733</v>
      </c>
      <c r="GL102" s="414" t="s">
        <v>733</v>
      </c>
      <c r="GM102" s="414" t="s">
        <v>733</v>
      </c>
      <c r="GN102" s="424" t="s">
        <v>5676</v>
      </c>
      <c r="GO102" s="414" t="s">
        <v>3320</v>
      </c>
      <c r="GP102" s="414" t="s">
        <v>733</v>
      </c>
      <c r="GQ102" s="414" t="s">
        <v>5721</v>
      </c>
      <c r="GR102" s="414" t="s">
        <v>733</v>
      </c>
      <c r="GS102" s="414" t="s">
        <v>5679</v>
      </c>
      <c r="GT102" s="414" t="s">
        <v>3320</v>
      </c>
      <c r="GU102" s="414" t="s">
        <v>3320</v>
      </c>
      <c r="GV102" s="414">
        <v>0.5</v>
      </c>
      <c r="GW102" s="414" t="s">
        <v>733</v>
      </c>
      <c r="GX102" s="414" t="s">
        <v>5948</v>
      </c>
      <c r="GY102" s="414" t="s">
        <v>7892</v>
      </c>
      <c r="GZ102" s="414" t="s">
        <v>1214</v>
      </c>
      <c r="HA102" s="414" t="s">
        <v>3320</v>
      </c>
      <c r="HB102" s="414" t="s">
        <v>7893</v>
      </c>
      <c r="HC102" s="414" t="s">
        <v>3320</v>
      </c>
      <c r="HD102" s="414" t="s">
        <v>3320</v>
      </c>
      <c r="HE102" s="414" t="s">
        <v>3320</v>
      </c>
      <c r="HF102" s="414" t="s">
        <v>3320</v>
      </c>
      <c r="HG102" s="414" t="s">
        <v>733</v>
      </c>
      <c r="HH102" s="414" t="s">
        <v>1214</v>
      </c>
      <c r="HI102" s="414" t="s">
        <v>12899</v>
      </c>
      <c r="HJ102" s="414" t="s">
        <v>12900</v>
      </c>
      <c r="HK102" s="414" t="s">
        <v>5685</v>
      </c>
      <c r="HL102" s="414" t="s">
        <v>3320</v>
      </c>
      <c r="HM102" s="414" t="s">
        <v>3320</v>
      </c>
      <c r="HN102" s="414" t="s">
        <v>3320</v>
      </c>
      <c r="HO102" s="414" t="s">
        <v>3320</v>
      </c>
      <c r="HP102" s="414" t="s">
        <v>3320</v>
      </c>
      <c r="HQ102" s="414" t="s">
        <v>3320</v>
      </c>
      <c r="HR102" s="414" t="s">
        <v>3320</v>
      </c>
      <c r="HS102" s="414" t="s">
        <v>3320</v>
      </c>
      <c r="HT102" s="414" t="s">
        <v>3320</v>
      </c>
      <c r="HU102" s="414" t="s">
        <v>3320</v>
      </c>
      <c r="HV102" s="414" t="s">
        <v>3320</v>
      </c>
      <c r="HW102" s="414" t="s">
        <v>3320</v>
      </c>
      <c r="HX102" s="414" t="s">
        <v>3320</v>
      </c>
      <c r="HY102" s="414" t="s">
        <v>3320</v>
      </c>
      <c r="HZ102" s="414" t="s">
        <v>3320</v>
      </c>
      <c r="IA102" s="414" t="s">
        <v>3320</v>
      </c>
      <c r="IB102" s="414" t="s">
        <v>3320</v>
      </c>
      <c r="IC102" s="414" t="s">
        <v>3320</v>
      </c>
      <c r="ID102" s="414" t="s">
        <v>3320</v>
      </c>
      <c r="IE102" s="414" t="s">
        <v>3320</v>
      </c>
      <c r="IF102" s="414" t="s">
        <v>3320</v>
      </c>
      <c r="IG102" s="414" t="s">
        <v>3320</v>
      </c>
      <c r="IH102" s="414" t="s">
        <v>3320</v>
      </c>
      <c r="II102" s="414" t="s">
        <v>3320</v>
      </c>
      <c r="IJ102" s="414" t="s">
        <v>3320</v>
      </c>
      <c r="IK102" s="414" t="s">
        <v>3320</v>
      </c>
      <c r="IL102" s="414" t="s">
        <v>3320</v>
      </c>
      <c r="IM102" s="414" t="s">
        <v>3320</v>
      </c>
      <c r="IN102" s="414" t="s">
        <v>3320</v>
      </c>
      <c r="IO102" s="414" t="s">
        <v>3320</v>
      </c>
      <c r="IP102" s="414" t="s">
        <v>3320</v>
      </c>
      <c r="IQ102" s="414" t="s">
        <v>3320</v>
      </c>
      <c r="IR102" s="414" t="s">
        <v>3320</v>
      </c>
      <c r="IS102" s="414" t="s">
        <v>3320</v>
      </c>
      <c r="IT102" s="414" t="s">
        <v>3320</v>
      </c>
      <c r="IU102" s="414" t="s">
        <v>3320</v>
      </c>
      <c r="IV102" s="414" t="s">
        <v>3320</v>
      </c>
      <c r="IW102" s="414" t="s">
        <v>3320</v>
      </c>
      <c r="IX102" s="414" t="s">
        <v>287</v>
      </c>
      <c r="IY102" s="415" t="s">
        <v>5774</v>
      </c>
      <c r="IZ102" s="415" t="s">
        <v>1214</v>
      </c>
      <c r="JA102" s="414" t="s">
        <v>5775</v>
      </c>
      <c r="JB102" s="414" t="str">
        <f>IFERROR(VLOOKUP($E102,'[12]Resumen costos RNT id'!$D:$J,3,0),"")</f>
        <v/>
      </c>
      <c r="JC102" s="421" t="str">
        <f>IFERROR(VLOOKUP($E102,'[12]Resumen costos RNT id'!$D:$J,4,0),"")</f>
        <v/>
      </c>
      <c r="JD102" s="421" t="str">
        <f>IFERROR(VLOOKUP($E102,'[12]Resumen costos RNT id'!$D:$J,5,0),"")</f>
        <v/>
      </c>
      <c r="JE102" s="421" t="str">
        <f>IFERROR(VLOOKUP($E102,'[12]Resumen costos RNT id'!$D:$J,6,0),"")</f>
        <v/>
      </c>
      <c r="JF102" s="416" t="str">
        <f>IFERROR(VLOOKUP($E102,'[12]Resumen costos RNT id'!$D:$J,7,0),"")</f>
        <v/>
      </c>
      <c r="JG102" s="428" t="str">
        <f t="shared" si="38"/>
        <v/>
      </c>
      <c r="JH102" s="428" t="str">
        <f t="shared" si="39"/>
        <v/>
      </c>
      <c r="JI102" s="428" t="str">
        <f t="shared" si="39"/>
        <v/>
      </c>
      <c r="JJ102" s="428">
        <f t="shared" si="40"/>
        <v>0</v>
      </c>
      <c r="JK102" s="428">
        <f t="shared" si="41"/>
        <v>0</v>
      </c>
      <c r="JL102" s="414" t="s">
        <v>202</v>
      </c>
      <c r="JP102" s="414">
        <v>4</v>
      </c>
      <c r="JQ102" s="414">
        <f t="shared" si="58"/>
        <v>0</v>
      </c>
      <c r="JR102" s="429" t="str">
        <f>IFERROR(VLOOKUP($E102,'[13]Actualización de costos CENACE'!$A:$G,2,0),"")</f>
        <v/>
      </c>
      <c r="JS102" s="429" t="str">
        <f>IFERROR(VLOOKUP($E102,'[13]Actualización de costos CENACE'!$A:$G,3,0),"")</f>
        <v/>
      </c>
      <c r="JT102" s="429" t="str">
        <f>IFERROR(VLOOKUP($E102,'[13]Actualización de costos CENACE'!$A:$G,4,0),"")</f>
        <v/>
      </c>
      <c r="JU102" s="429" t="str">
        <f>IFERROR(VLOOKUP($E102,'[13]Actualización de costos CENACE'!$A:$G,5,0),"")</f>
        <v/>
      </c>
      <c r="JV102" s="429" t="str">
        <f>IFERROR(VLOOKUP($E102,'[13]Actualización de costos CENACE'!$A:$G,6,0),"")</f>
        <v/>
      </c>
      <c r="JW102" s="430" t="str">
        <f>IFERROR(VLOOKUP($E102,'[13]Din Costos CFE'!$J$7:$AG$150,JW$1,0),"")</f>
        <v/>
      </c>
      <c r="JX102" s="430" t="str">
        <f>IFERROR(VLOOKUP($E102,'[13]Din Costos CFE'!$J$7:$AG$150,JX$1,0),"")</f>
        <v/>
      </c>
      <c r="JY102" s="430" t="str">
        <f>IFERROR(VLOOKUP($E102,'[13]Din Costos CFE'!$J$7:$AG$150,JY$1,0),"")</f>
        <v/>
      </c>
      <c r="JZ102" s="430" t="str">
        <f>IFERROR(VLOOKUP($E102,'[13]Din Costos CFE'!$J$7:$AG$150,JZ$1,0),"")</f>
        <v/>
      </c>
      <c r="KA102" s="430" t="str">
        <f>IFERROR(VLOOKUP($E102,'[13]Din Costos CFE'!$J$7:$AG$150,KA$1,0),"")</f>
        <v/>
      </c>
      <c r="KB102" s="430" t="str">
        <f>IFERROR(VLOOKUP($E102,'[13]Din Costos CFE'!$J$7:$AG$150,KB$1,0),"")</f>
        <v/>
      </c>
      <c r="KC102" s="430" t="str">
        <f>IFERROR(VLOOKUP($E102,'[13]Din Costos CFE'!$J$7:$AG$150,KC$1,0),"")</f>
        <v/>
      </c>
      <c r="KD102" s="430" t="str">
        <f>IFERROR(VLOOKUP($E102,'[13]Din Costos CFE'!$J$7:$AG$150,KD$1,0),"")</f>
        <v/>
      </c>
      <c r="KE102" s="430" t="str">
        <f>IFERROR(VLOOKUP($E102,'[13]Din Costos CFE'!$J$7:$AG$150,KE$1,0),"")</f>
        <v/>
      </c>
      <c r="KF102" s="430" t="str">
        <f>IFERROR(VLOOKUP($E102,'[13]Din Costos CFE'!$J$7:$AG$150,KF$1,0),"")</f>
        <v/>
      </c>
      <c r="KG102" s="430" t="str">
        <f>IFERROR(VLOOKUP($E102,'[13]Din Costos CFE'!$J$7:$AG$150,KG$1,0),"")</f>
        <v/>
      </c>
      <c r="KH102" s="430" t="str">
        <f>IFERROR(VLOOKUP($E102,'[13]Din Costos CFE'!$J$7:$AG$150,KH$1,0),"")</f>
        <v/>
      </c>
      <c r="KI102" s="430" t="str">
        <f>IFERROR(VLOOKUP($E102,'[13]Din Costos CFE'!$J$7:$AG$150,KI$1,0),"")</f>
        <v/>
      </c>
      <c r="KJ102" s="430" t="str">
        <f>IFERROR(VLOOKUP($E102,'[13]Din Costos CFE'!$J$7:$AG$150,KJ$1,0),"")</f>
        <v/>
      </c>
      <c r="KK102" s="430" t="str">
        <f>IFERROR(VLOOKUP($E102,'[13]Din Costos CFE'!$J$7:$AG$150,KK$1,0),"")</f>
        <v/>
      </c>
      <c r="KL102" s="430" t="str">
        <f>IFERROR(VLOOKUP($E102,'[13]Din Costos CFE'!$J$7:$AG$150,KL$1,0),"")</f>
        <v/>
      </c>
      <c r="KM102" s="430" t="str">
        <f>IFERROR(VLOOKUP($E102,'[13]Din Costos CFE'!$J$7:$AG$150,KM$1,0),"")</f>
        <v/>
      </c>
      <c r="KN102" s="430" t="str">
        <f>IFERROR(VLOOKUP($E102,'[13]Din Costos CFE'!$J$7:$AG$150,KN$1,0),"")</f>
        <v/>
      </c>
      <c r="KO102" s="431">
        <f t="shared" si="42"/>
        <v>0</v>
      </c>
      <c r="KP102" s="431">
        <f t="shared" si="43"/>
        <v>0</v>
      </c>
      <c r="KQ102" s="431">
        <f t="shared" si="44"/>
        <v>0</v>
      </c>
      <c r="KR102" s="432" t="str">
        <f>IFERROR(VLOOKUP($E102,'[13]Din Costos CFE'!$A$6:$G$150,4,0),"")</f>
        <v/>
      </c>
      <c r="KS102" s="432" t="str">
        <f>IFERROR(VLOOKUP($E102,'[13]Din Costos CFE'!$A$6:$G$150,5,0),"")</f>
        <v/>
      </c>
      <c r="KT102" s="432" t="str">
        <f>IFERROR(VLOOKUP($E102,'[13]Din Costos CFE'!$A$6:$G$150,6,0),"")</f>
        <v/>
      </c>
      <c r="KU102" s="433" t="str">
        <f t="shared" si="45"/>
        <v/>
      </c>
      <c r="KV102" s="434" t="str">
        <f t="shared" si="46"/>
        <v/>
      </c>
      <c r="KW102" s="435" t="str">
        <f t="shared" si="47"/>
        <v/>
      </c>
      <c r="KX102" s="435"/>
      <c r="KY102" s="436" t="str">
        <f>IFERROR(VLOOKUP($E102,'[13]Detalle Costos CENACE'!$E:$IT,248,0),"")</f>
        <v/>
      </c>
      <c r="KZ102" s="414">
        <f t="shared" si="48"/>
        <v>153</v>
      </c>
      <c r="LA102" s="434" t="str">
        <f t="shared" si="49"/>
        <v/>
      </c>
      <c r="LB102" s="434" t="str">
        <f t="shared" si="50"/>
        <v/>
      </c>
      <c r="LC102" s="414">
        <f t="shared" si="51"/>
        <v>1</v>
      </c>
      <c r="LD102" s="429" t="str">
        <f>IFERROR(VLOOKUP($E102,'[13]Actualización de costos CENACE'!$A:$G,7,0),"")</f>
        <v/>
      </c>
    </row>
    <row r="103" spans="1:316" s="414" customFormat="1" ht="15" customHeight="1">
      <c r="A103" s="413" t="s">
        <v>5638</v>
      </c>
      <c r="B103" s="414">
        <v>565</v>
      </c>
      <c r="C103" s="414" t="s">
        <v>7894</v>
      </c>
      <c r="D103" s="414" t="s">
        <v>7895</v>
      </c>
      <c r="E103" s="414">
        <v>565</v>
      </c>
      <c r="F103" s="414">
        <v>62</v>
      </c>
      <c r="G103" s="414" t="s">
        <v>6687</v>
      </c>
      <c r="H103" s="414" t="s">
        <v>401</v>
      </c>
      <c r="I103" s="415">
        <v>1</v>
      </c>
      <c r="J103" s="415"/>
      <c r="K103" s="415" t="s">
        <v>202</v>
      </c>
      <c r="L103" s="415"/>
      <c r="M103" s="415">
        <f t="shared" si="59"/>
        <v>1</v>
      </c>
      <c r="N103" s="415"/>
      <c r="O103" s="415"/>
      <c r="P103" s="415"/>
      <c r="Q103" s="415"/>
      <c r="R103" s="415" t="s">
        <v>202</v>
      </c>
      <c r="S103" s="415"/>
      <c r="T103" s="415"/>
      <c r="U103" s="415"/>
      <c r="V103" s="414" t="s">
        <v>7896</v>
      </c>
      <c r="W103" s="414" t="s">
        <v>5643</v>
      </c>
      <c r="X103" s="414">
        <f t="shared" si="57"/>
        <v>1</v>
      </c>
      <c r="Y103" s="414">
        <f t="shared" si="34"/>
        <v>130</v>
      </c>
      <c r="Z103" s="416" t="str">
        <f t="shared" si="35"/>
        <v/>
      </c>
      <c r="AA103" s="416">
        <f t="shared" si="36"/>
        <v>0</v>
      </c>
      <c r="AB103" s="417">
        <f t="shared" si="37"/>
        <v>0</v>
      </c>
      <c r="AC103" s="414" t="s">
        <v>6689</v>
      </c>
      <c r="AD103" s="414" t="s">
        <v>6690</v>
      </c>
      <c r="AE103" s="414" t="e">
        <f>+VLOOKUP($D103,'[12]Ramón Países '!$A:$E,4,0)</f>
        <v>#N/A</v>
      </c>
      <c r="AF103" s="414" t="s">
        <v>5646</v>
      </c>
      <c r="AG103" s="414" t="e">
        <f>+VLOOKUP($D103,'[12]Ramón Países '!$A:$E,5,0)</f>
        <v>#N/A</v>
      </c>
      <c r="AH103" s="414" t="s">
        <v>6689</v>
      </c>
      <c r="AI103" s="414" t="s">
        <v>5698</v>
      </c>
      <c r="AJ103" s="414" t="s">
        <v>5698</v>
      </c>
      <c r="AK103" s="414" t="s">
        <v>6692</v>
      </c>
      <c r="AL103" s="414" t="s">
        <v>6693</v>
      </c>
      <c r="AN103" s="414" t="s">
        <v>401</v>
      </c>
      <c r="AO103" s="414" t="s">
        <v>6694</v>
      </c>
      <c r="AP103" s="414" t="s">
        <v>6695</v>
      </c>
      <c r="AQ103" s="414" t="s">
        <v>6696</v>
      </c>
      <c r="AR103" s="414" t="s">
        <v>6697</v>
      </c>
      <c r="AS103" s="414" t="s">
        <v>6698</v>
      </c>
      <c r="AT103" s="414" t="s">
        <v>733</v>
      </c>
      <c r="AU103" s="414" t="s">
        <v>733</v>
      </c>
      <c r="AV103" s="414" t="s">
        <v>733</v>
      </c>
      <c r="AW103" s="414" t="s">
        <v>3320</v>
      </c>
      <c r="AX103" s="414" t="s">
        <v>6699</v>
      </c>
      <c r="AY103" s="414" t="s">
        <v>733</v>
      </c>
      <c r="AZ103" s="414" t="s">
        <v>6700</v>
      </c>
      <c r="BA103" s="414" t="s">
        <v>6701</v>
      </c>
      <c r="BB103" s="414" t="s">
        <v>6702</v>
      </c>
      <c r="BC103" s="414" t="s">
        <v>6703</v>
      </c>
      <c r="BD103" s="414" t="s">
        <v>6704</v>
      </c>
      <c r="BE103" s="414" t="s">
        <v>6705</v>
      </c>
      <c r="BF103" s="415" t="s">
        <v>1214</v>
      </c>
      <c r="BG103" s="414" t="s">
        <v>3320</v>
      </c>
      <c r="BI103" s="414" t="s">
        <v>5663</v>
      </c>
      <c r="BJ103" s="414" t="s">
        <v>5663</v>
      </c>
      <c r="BK103" s="414" t="s">
        <v>6324</v>
      </c>
      <c r="BL103" s="414" t="s">
        <v>7897</v>
      </c>
      <c r="BM103" s="415">
        <v>230</v>
      </c>
      <c r="BN103" s="414" t="s">
        <v>5665</v>
      </c>
      <c r="BO103" s="418" t="s">
        <v>12802</v>
      </c>
      <c r="BP103" s="414">
        <v>15</v>
      </c>
      <c r="BQ103" s="414">
        <v>2028</v>
      </c>
      <c r="BR103" s="414">
        <v>130</v>
      </c>
      <c r="BS103" s="415">
        <v>130</v>
      </c>
      <c r="BT103" s="414" t="s">
        <v>5666</v>
      </c>
      <c r="BU103" s="414">
        <v>143</v>
      </c>
      <c r="BV103" s="415">
        <v>419.07</v>
      </c>
      <c r="BW103" s="419">
        <v>0.36799262381454162</v>
      </c>
      <c r="BX103" s="442" t="s">
        <v>910</v>
      </c>
      <c r="BY103" s="414" t="s">
        <v>733</v>
      </c>
      <c r="BZ103" s="414" t="s">
        <v>910</v>
      </c>
      <c r="CA103" s="414">
        <v>36.799999999999997</v>
      </c>
      <c r="CB103" s="414" t="s">
        <v>1214</v>
      </c>
      <c r="CC103" s="414">
        <v>640</v>
      </c>
      <c r="CD103" s="414" t="s">
        <v>5713</v>
      </c>
      <c r="CE103" s="414" t="s">
        <v>5801</v>
      </c>
      <c r="CF103" s="414" t="s">
        <v>3320</v>
      </c>
      <c r="CG103" s="414" t="s">
        <v>733</v>
      </c>
      <c r="CH103" s="414" t="s">
        <v>733</v>
      </c>
      <c r="CI103" s="414">
        <v>2149.1</v>
      </c>
      <c r="CJ103" s="414">
        <v>1983.8</v>
      </c>
      <c r="CK103" s="414" t="s">
        <v>7898</v>
      </c>
      <c r="CL103" s="414">
        <v>365</v>
      </c>
      <c r="CM103" s="414">
        <v>85.36</v>
      </c>
      <c r="CN103" s="414">
        <v>98</v>
      </c>
      <c r="CO103" s="414">
        <v>35</v>
      </c>
      <c r="CP103" s="414" t="s">
        <v>12595</v>
      </c>
      <c r="CQ103" s="414">
        <f t="shared" si="52"/>
        <v>2026</v>
      </c>
      <c r="CR103" s="414">
        <v>0.47</v>
      </c>
      <c r="CS103" s="414">
        <v>8</v>
      </c>
      <c r="CT103" s="414" t="s">
        <v>7899</v>
      </c>
      <c r="CU103" s="414">
        <v>5226000</v>
      </c>
      <c r="CV103" s="414" t="s">
        <v>3320</v>
      </c>
      <c r="CW103" s="414" t="s">
        <v>3320</v>
      </c>
      <c r="CX103" s="414" t="s">
        <v>3320</v>
      </c>
      <c r="CY103" s="414" t="s">
        <v>3320</v>
      </c>
      <c r="CZ103" s="414" t="s">
        <v>3320</v>
      </c>
      <c r="DA103" s="414" t="s">
        <v>3320</v>
      </c>
      <c r="DB103" s="414" t="s">
        <v>3320</v>
      </c>
      <c r="DC103" s="414" t="s">
        <v>3320</v>
      </c>
      <c r="DD103" s="414" t="s">
        <v>3320</v>
      </c>
      <c r="DE103" s="414" t="s">
        <v>3320</v>
      </c>
      <c r="DG103" s="414" t="s">
        <v>3320</v>
      </c>
      <c r="DH103" s="414" t="s">
        <v>3320</v>
      </c>
      <c r="DI103" s="414" t="s">
        <v>3320</v>
      </c>
      <c r="DJ103" s="414" t="s">
        <v>3320</v>
      </c>
      <c r="DK103" s="414" t="s">
        <v>3320</v>
      </c>
      <c r="DL103" s="414" t="s">
        <v>3320</v>
      </c>
      <c r="DM103" s="414" t="e">
        <f t="shared" si="53"/>
        <v>#VALUE!</v>
      </c>
      <c r="DN103" s="414" t="s">
        <v>3320</v>
      </c>
      <c r="DO103" s="414" t="s">
        <v>3320</v>
      </c>
      <c r="DP103" s="414" t="s">
        <v>3320</v>
      </c>
      <c r="DR103" s="414" t="s">
        <v>3320</v>
      </c>
      <c r="DS103" s="414" t="s">
        <v>3320</v>
      </c>
      <c r="DT103" s="414" t="s">
        <v>3320</v>
      </c>
      <c r="DU103" s="414" t="s">
        <v>3320</v>
      </c>
      <c r="DV103" s="414" t="s">
        <v>3320</v>
      </c>
      <c r="DW103" s="414" t="s">
        <v>3320</v>
      </c>
      <c r="DX103" s="414" t="s">
        <v>3320</v>
      </c>
      <c r="DY103" s="414" t="s">
        <v>3320</v>
      </c>
      <c r="DZ103" s="414" t="s">
        <v>3320</v>
      </c>
      <c r="EA103" s="414" t="s">
        <v>3320</v>
      </c>
      <c r="EB103" s="414" t="s">
        <v>3320</v>
      </c>
      <c r="EC103" s="414" t="s">
        <v>3320</v>
      </c>
      <c r="ED103" s="414" t="s">
        <v>3320</v>
      </c>
      <c r="EE103" s="414" t="s">
        <v>3320</v>
      </c>
      <c r="EF103" s="414" t="s">
        <v>3320</v>
      </c>
      <c r="EG103" s="414" t="s">
        <v>3320</v>
      </c>
      <c r="EH103" s="414" t="s">
        <v>3320</v>
      </c>
      <c r="EI103" s="414" t="s">
        <v>3320</v>
      </c>
      <c r="EJ103" s="414" t="s">
        <v>3320</v>
      </c>
      <c r="EK103" s="414" t="s">
        <v>3320</v>
      </c>
      <c r="EL103" s="414" t="s">
        <v>3320</v>
      </c>
      <c r="EM103" s="414" t="s">
        <v>3320</v>
      </c>
      <c r="EN103" s="414" t="s">
        <v>3320</v>
      </c>
      <c r="EO103" s="414" t="s">
        <v>3320</v>
      </c>
      <c r="EP103" s="414" t="s">
        <v>3320</v>
      </c>
      <c r="EQ103" s="414" t="s">
        <v>3320</v>
      </c>
      <c r="ER103" s="414" t="s">
        <v>3320</v>
      </c>
      <c r="ES103" s="414" t="s">
        <v>3320</v>
      </c>
      <c r="ET103" s="414" t="s">
        <v>3320</v>
      </c>
      <c r="EU103" s="414" t="s">
        <v>3320</v>
      </c>
      <c r="EV103" s="414" t="s">
        <v>3320</v>
      </c>
      <c r="EW103" s="414" t="s">
        <v>3320</v>
      </c>
      <c r="EX103" s="414" t="s">
        <v>3320</v>
      </c>
      <c r="EY103" s="414" t="s">
        <v>3320</v>
      </c>
      <c r="EZ103" s="414" t="s">
        <v>3320</v>
      </c>
      <c r="FA103" s="414" t="s">
        <v>3320</v>
      </c>
      <c r="FB103" s="414" t="s">
        <v>3320</v>
      </c>
      <c r="FC103" s="414" t="s">
        <v>3320</v>
      </c>
      <c r="FD103" s="414" t="s">
        <v>3320</v>
      </c>
      <c r="FE103" s="414" t="s">
        <v>3320</v>
      </c>
      <c r="FF103" s="414" t="s">
        <v>3320</v>
      </c>
      <c r="FG103" s="414" t="s">
        <v>3320</v>
      </c>
      <c r="FH103" s="414" t="s">
        <v>3320</v>
      </c>
      <c r="FI103" s="414" t="s">
        <v>3320</v>
      </c>
      <c r="FJ103" s="414" t="s">
        <v>3320</v>
      </c>
      <c r="FK103" s="414" t="s">
        <v>3320</v>
      </c>
      <c r="FL103" s="414" t="s">
        <v>3320</v>
      </c>
      <c r="FM103" s="414" t="s">
        <v>3320</v>
      </c>
      <c r="FN103" s="414" t="s">
        <v>3320</v>
      </c>
      <c r="FO103" s="421">
        <v>186928263</v>
      </c>
      <c r="FP103" s="421">
        <f t="shared" si="31"/>
        <v>186.92826299999999</v>
      </c>
      <c r="FQ103" s="414" t="s">
        <v>1214</v>
      </c>
      <c r="FR103" s="414" t="s">
        <v>733</v>
      </c>
      <c r="FS103" s="414" t="s">
        <v>733</v>
      </c>
      <c r="FT103" s="414" t="s">
        <v>733</v>
      </c>
      <c r="FU103" s="414" t="s">
        <v>3415</v>
      </c>
      <c r="FV103" s="414" t="s">
        <v>7900</v>
      </c>
      <c r="FW103" s="414" t="s">
        <v>7901</v>
      </c>
      <c r="FX103" s="422" t="s">
        <v>3416</v>
      </c>
      <c r="FY103" s="423">
        <v>230</v>
      </c>
      <c r="FZ103" s="414" t="s">
        <v>7902</v>
      </c>
      <c r="GA103" s="421">
        <v>186928263.72</v>
      </c>
      <c r="GB103" s="421">
        <v>12836471.27</v>
      </c>
      <c r="GC103" s="421">
        <v>3733.25</v>
      </c>
      <c r="GD103" s="421">
        <v>96.15</v>
      </c>
      <c r="GE103" s="414" t="s">
        <v>6712</v>
      </c>
      <c r="GF103" s="414" t="s">
        <v>733</v>
      </c>
      <c r="GG103" s="414" t="s">
        <v>733</v>
      </c>
      <c r="GH103" s="414" t="s">
        <v>6713</v>
      </c>
      <c r="GI103" s="414" t="s">
        <v>733</v>
      </c>
      <c r="GJ103" s="414" t="s">
        <v>733</v>
      </c>
      <c r="GK103" s="414" t="s">
        <v>733</v>
      </c>
      <c r="GL103" s="414" t="s">
        <v>733</v>
      </c>
      <c r="GM103" s="414" t="s">
        <v>733</v>
      </c>
      <c r="GN103" s="424" t="s">
        <v>5676</v>
      </c>
      <c r="GO103" s="414" t="s">
        <v>3320</v>
      </c>
      <c r="GP103" s="414" t="s">
        <v>733</v>
      </c>
      <c r="GQ103" s="414" t="s">
        <v>5721</v>
      </c>
      <c r="GR103" s="414" t="s">
        <v>1214</v>
      </c>
      <c r="GS103" s="414" t="s">
        <v>1214</v>
      </c>
      <c r="GT103" s="414" t="s">
        <v>3320</v>
      </c>
      <c r="GU103" s="414" t="s">
        <v>3320</v>
      </c>
      <c r="GV103" s="414">
        <v>0</v>
      </c>
      <c r="GW103" s="414" t="s">
        <v>1214</v>
      </c>
      <c r="GX103" s="414" t="s">
        <v>1214</v>
      </c>
      <c r="GY103" s="414" t="s">
        <v>3320</v>
      </c>
      <c r="GZ103" s="414" t="s">
        <v>1214</v>
      </c>
      <c r="HA103" s="414" t="s">
        <v>3320</v>
      </c>
      <c r="HB103" s="414" t="s">
        <v>7903</v>
      </c>
      <c r="HC103" s="414" t="s">
        <v>7904</v>
      </c>
      <c r="HD103" s="414" t="s">
        <v>3320</v>
      </c>
      <c r="HE103" s="414" t="s">
        <v>3320</v>
      </c>
      <c r="HF103" s="414" t="s">
        <v>3320</v>
      </c>
      <c r="HG103" s="414" t="s">
        <v>733</v>
      </c>
      <c r="HH103" s="414" t="s">
        <v>1214</v>
      </c>
      <c r="HI103" s="414" t="s">
        <v>12901</v>
      </c>
      <c r="HJ103" s="414" t="s">
        <v>12902</v>
      </c>
      <c r="HK103" s="414" t="s">
        <v>5685</v>
      </c>
      <c r="HL103" s="414" t="s">
        <v>3320</v>
      </c>
      <c r="HM103" s="414" t="s">
        <v>3320</v>
      </c>
      <c r="HN103" s="414" t="s">
        <v>3320</v>
      </c>
      <c r="HO103" s="414" t="s">
        <v>3320</v>
      </c>
      <c r="HP103" s="414" t="s">
        <v>3320</v>
      </c>
      <c r="HQ103" s="414" t="s">
        <v>3320</v>
      </c>
      <c r="HR103" s="414" t="s">
        <v>3320</v>
      </c>
      <c r="HS103" s="414" t="s">
        <v>3320</v>
      </c>
      <c r="HT103" s="414" t="s">
        <v>3320</v>
      </c>
      <c r="HU103" s="414" t="s">
        <v>3320</v>
      </c>
      <c r="HV103" s="414" t="s">
        <v>3320</v>
      </c>
      <c r="HW103" s="414" t="s">
        <v>3320</v>
      </c>
      <c r="HX103" s="414" t="s">
        <v>3320</v>
      </c>
      <c r="HY103" s="414" t="s">
        <v>3320</v>
      </c>
      <c r="HZ103" s="414" t="s">
        <v>3320</v>
      </c>
      <c r="IA103" s="414" t="s">
        <v>3320</v>
      </c>
      <c r="IB103" s="414" t="s">
        <v>3320</v>
      </c>
      <c r="IC103" s="414" t="s">
        <v>3320</v>
      </c>
      <c r="ID103" s="414" t="s">
        <v>3320</v>
      </c>
      <c r="IE103" s="414" t="s">
        <v>3320</v>
      </c>
      <c r="IF103" s="414" t="s">
        <v>3320</v>
      </c>
      <c r="IG103" s="414" t="s">
        <v>3320</v>
      </c>
      <c r="IH103" s="414" t="s">
        <v>3320</v>
      </c>
      <c r="II103" s="414" t="s">
        <v>3320</v>
      </c>
      <c r="IJ103" s="414" t="s">
        <v>3320</v>
      </c>
      <c r="IK103" s="414" t="s">
        <v>3320</v>
      </c>
      <c r="IL103" s="414" t="s">
        <v>3320</v>
      </c>
      <c r="IM103" s="414" t="s">
        <v>3320</v>
      </c>
      <c r="IN103" s="414" t="s">
        <v>3320</v>
      </c>
      <c r="IO103" s="414" t="s">
        <v>3320</v>
      </c>
      <c r="IP103" s="414" t="s">
        <v>3320</v>
      </c>
      <c r="IQ103" s="414" t="s">
        <v>3320</v>
      </c>
      <c r="IR103" s="414" t="s">
        <v>3320</v>
      </c>
      <c r="IS103" s="414" t="s">
        <v>3320</v>
      </c>
      <c r="IT103" s="414" t="s">
        <v>3320</v>
      </c>
      <c r="IU103" s="414" t="s">
        <v>3320</v>
      </c>
      <c r="IV103" s="414" t="s">
        <v>3320</v>
      </c>
      <c r="IW103" s="414" t="s">
        <v>3320</v>
      </c>
      <c r="IX103" s="425" t="s">
        <v>7905</v>
      </c>
      <c r="IY103" s="427" t="s">
        <v>7905</v>
      </c>
      <c r="IZ103" s="427" t="s">
        <v>7905</v>
      </c>
      <c r="JA103" s="425" t="s">
        <v>7905</v>
      </c>
      <c r="JB103" s="414" t="str">
        <f>IFERROR(VLOOKUP($E103,'[12]Resumen costos RNT id'!$D:$J,3,0),"")</f>
        <v/>
      </c>
      <c r="JC103" s="421" t="str">
        <f>IFERROR(VLOOKUP($E103,'[12]Resumen costos RNT id'!$D:$J,4,0),"")</f>
        <v/>
      </c>
      <c r="JD103" s="421" t="str">
        <f>IFERROR(VLOOKUP($E103,'[12]Resumen costos RNT id'!$D:$J,5,0),"")</f>
        <v/>
      </c>
      <c r="JE103" s="421" t="str">
        <f>IFERROR(VLOOKUP($E103,'[12]Resumen costos RNT id'!$D:$J,6,0),"")</f>
        <v/>
      </c>
      <c r="JF103" s="416" t="str">
        <f>IFERROR(VLOOKUP($E103,'[12]Resumen costos RNT id'!$D:$J,7,0),"")</f>
        <v/>
      </c>
      <c r="JG103" s="428" t="str">
        <f t="shared" si="38"/>
        <v/>
      </c>
      <c r="JH103" s="428" t="str">
        <f t="shared" si="39"/>
        <v/>
      </c>
      <c r="JI103" s="428" t="str">
        <f t="shared" si="39"/>
        <v/>
      </c>
      <c r="JJ103" s="428">
        <f t="shared" si="40"/>
        <v>0</v>
      </c>
      <c r="JK103" s="428">
        <f t="shared" si="41"/>
        <v>0</v>
      </c>
      <c r="JL103" s="414" t="s">
        <v>202</v>
      </c>
      <c r="JN103" s="414" t="s">
        <v>910</v>
      </c>
      <c r="JO103" s="414" t="s">
        <v>910</v>
      </c>
      <c r="JP103" s="414">
        <v>5</v>
      </c>
      <c r="JQ103" s="414">
        <f t="shared" si="58"/>
        <v>1</v>
      </c>
      <c r="JR103" s="429" t="str">
        <f>IFERROR(VLOOKUP($E103,'[13]Actualización de costos CENACE'!$A:$G,2,0),"")</f>
        <v/>
      </c>
      <c r="JS103" s="429" t="str">
        <f>IFERROR(VLOOKUP($E103,'[13]Actualización de costos CENACE'!$A:$G,3,0),"")</f>
        <v/>
      </c>
      <c r="JT103" s="429" t="str">
        <f>IFERROR(VLOOKUP($E103,'[13]Actualización de costos CENACE'!$A:$G,4,0),"")</f>
        <v/>
      </c>
      <c r="JU103" s="429" t="str">
        <f>IFERROR(VLOOKUP($E103,'[13]Actualización de costos CENACE'!$A:$G,5,0),"")</f>
        <v/>
      </c>
      <c r="JV103" s="429" t="str">
        <f>IFERROR(VLOOKUP($E103,'[13]Actualización de costos CENACE'!$A:$G,6,0),"")</f>
        <v/>
      </c>
      <c r="JW103" s="430" t="str">
        <f>IFERROR(VLOOKUP($E103,'[13]Din Costos CFE'!$J$7:$AG$150,JW$1,0),"")</f>
        <v/>
      </c>
      <c r="JX103" s="430" t="str">
        <f>IFERROR(VLOOKUP($E103,'[13]Din Costos CFE'!$J$7:$AG$150,JX$1,0),"")</f>
        <v/>
      </c>
      <c r="JY103" s="430" t="str">
        <f>IFERROR(VLOOKUP($E103,'[13]Din Costos CFE'!$J$7:$AG$150,JY$1,0),"")</f>
        <v/>
      </c>
      <c r="JZ103" s="430" t="str">
        <f>IFERROR(VLOOKUP($E103,'[13]Din Costos CFE'!$J$7:$AG$150,JZ$1,0),"")</f>
        <v/>
      </c>
      <c r="KA103" s="430" t="str">
        <f>IFERROR(VLOOKUP($E103,'[13]Din Costos CFE'!$J$7:$AG$150,KA$1,0),"")</f>
        <v/>
      </c>
      <c r="KB103" s="430" t="str">
        <f>IFERROR(VLOOKUP($E103,'[13]Din Costos CFE'!$J$7:$AG$150,KB$1,0),"")</f>
        <v/>
      </c>
      <c r="KC103" s="430" t="str">
        <f>IFERROR(VLOOKUP($E103,'[13]Din Costos CFE'!$J$7:$AG$150,KC$1,0),"")</f>
        <v/>
      </c>
      <c r="KD103" s="430" t="str">
        <f>IFERROR(VLOOKUP($E103,'[13]Din Costos CFE'!$J$7:$AG$150,KD$1,0),"")</f>
        <v/>
      </c>
      <c r="KE103" s="430" t="str">
        <f>IFERROR(VLOOKUP($E103,'[13]Din Costos CFE'!$J$7:$AG$150,KE$1,0),"")</f>
        <v/>
      </c>
      <c r="KF103" s="430" t="str">
        <f>IFERROR(VLOOKUP($E103,'[13]Din Costos CFE'!$J$7:$AG$150,KF$1,0),"")</f>
        <v/>
      </c>
      <c r="KG103" s="430" t="str">
        <f>IFERROR(VLOOKUP($E103,'[13]Din Costos CFE'!$J$7:$AG$150,KG$1,0),"")</f>
        <v/>
      </c>
      <c r="KH103" s="430" t="str">
        <f>IFERROR(VLOOKUP($E103,'[13]Din Costos CFE'!$J$7:$AG$150,KH$1,0),"")</f>
        <v/>
      </c>
      <c r="KI103" s="430" t="str">
        <f>IFERROR(VLOOKUP($E103,'[13]Din Costos CFE'!$J$7:$AG$150,KI$1,0),"")</f>
        <v/>
      </c>
      <c r="KJ103" s="430" t="str">
        <f>IFERROR(VLOOKUP($E103,'[13]Din Costos CFE'!$J$7:$AG$150,KJ$1,0),"")</f>
        <v/>
      </c>
      <c r="KK103" s="430" t="str">
        <f>IFERROR(VLOOKUP($E103,'[13]Din Costos CFE'!$J$7:$AG$150,KK$1,0),"")</f>
        <v/>
      </c>
      <c r="KL103" s="430" t="str">
        <f>IFERROR(VLOOKUP($E103,'[13]Din Costos CFE'!$J$7:$AG$150,KL$1,0),"")</f>
        <v/>
      </c>
      <c r="KM103" s="430" t="str">
        <f>IFERROR(VLOOKUP($E103,'[13]Din Costos CFE'!$J$7:$AG$150,KM$1,0),"")</f>
        <v/>
      </c>
      <c r="KN103" s="430" t="str">
        <f>IFERROR(VLOOKUP($E103,'[13]Din Costos CFE'!$J$7:$AG$150,KN$1,0),"")</f>
        <v/>
      </c>
      <c r="KO103" s="431">
        <f t="shared" si="42"/>
        <v>0</v>
      </c>
      <c r="KP103" s="431">
        <f t="shared" si="43"/>
        <v>0</v>
      </c>
      <c r="KQ103" s="431">
        <f t="shared" si="44"/>
        <v>0</v>
      </c>
      <c r="KR103" s="432" t="str">
        <f>IFERROR(VLOOKUP($E103,'[13]Din Costos CFE'!$A$6:$G$150,4,0),"")</f>
        <v/>
      </c>
      <c r="KS103" s="432" t="str">
        <f>IFERROR(VLOOKUP($E103,'[13]Din Costos CFE'!$A$6:$G$150,5,0),"")</f>
        <v/>
      </c>
      <c r="KT103" s="432" t="str">
        <f>IFERROR(VLOOKUP($E103,'[13]Din Costos CFE'!$A$6:$G$150,6,0),"")</f>
        <v/>
      </c>
      <c r="KU103" s="433" t="str">
        <f t="shared" si="45"/>
        <v/>
      </c>
      <c r="KV103" s="434" t="str">
        <f t="shared" si="46"/>
        <v/>
      </c>
      <c r="KW103" s="435" t="str">
        <f t="shared" si="47"/>
        <v/>
      </c>
      <c r="KX103" s="435"/>
      <c r="KY103" s="436" t="str">
        <f>IFERROR(VLOOKUP($E103,'[13]Detalle Costos CENACE'!$E:$IT,248,0),"")</f>
        <v/>
      </c>
      <c r="KZ103" s="414">
        <f t="shared" si="48"/>
        <v>130</v>
      </c>
      <c r="LA103" s="434" t="str">
        <f t="shared" si="49"/>
        <v/>
      </c>
      <c r="LB103" s="434" t="str">
        <f t="shared" si="50"/>
        <v/>
      </c>
      <c r="LC103" s="414">
        <f t="shared" si="51"/>
        <v>1</v>
      </c>
      <c r="LD103" s="429" t="str">
        <f>IFERROR(VLOOKUP($E103,'[13]Actualización de costos CENACE'!$A:$G,7,0),"")</f>
        <v/>
      </c>
    </row>
    <row r="104" spans="1:316" s="414" customFormat="1" ht="15" customHeight="1">
      <c r="A104" s="413" t="s">
        <v>5638</v>
      </c>
      <c r="B104" s="414">
        <v>738</v>
      </c>
      <c r="C104" s="414" t="s">
        <v>7906</v>
      </c>
      <c r="D104" s="414" t="s">
        <v>7907</v>
      </c>
      <c r="E104" s="414">
        <v>738</v>
      </c>
      <c r="G104" s="414" t="s">
        <v>7908</v>
      </c>
      <c r="H104" s="414" t="s">
        <v>7909</v>
      </c>
      <c r="I104" s="415">
        <v>4</v>
      </c>
      <c r="J104" s="415"/>
      <c r="K104" s="415" t="str">
        <f t="shared" ref="K104:K147" si="60">+IF(I104=4,"No","Sí")</f>
        <v>No</v>
      </c>
      <c r="L104" s="415"/>
      <c r="M104" s="415">
        <f t="shared" si="59"/>
        <v>4</v>
      </c>
      <c r="N104" s="415"/>
      <c r="O104" s="415"/>
      <c r="P104" s="415"/>
      <c r="Q104" s="415"/>
      <c r="R104" s="415" t="str">
        <f t="shared" ref="R104:R147" si="61">+IF(M104=4,"No","Sí")</f>
        <v>No</v>
      </c>
      <c r="S104" s="415"/>
      <c r="T104" s="415"/>
      <c r="U104" s="415"/>
      <c r="V104" s="414" t="s">
        <v>1943</v>
      </c>
      <c r="W104" s="414" t="s">
        <v>5643</v>
      </c>
      <c r="X104" s="414">
        <f t="shared" si="57"/>
        <v>1</v>
      </c>
      <c r="Y104" s="414">
        <f t="shared" si="34"/>
        <v>297</v>
      </c>
      <c r="Z104" s="416" t="str">
        <f t="shared" si="35"/>
        <v/>
      </c>
      <c r="AA104" s="416">
        <f t="shared" si="36"/>
        <v>0</v>
      </c>
      <c r="AB104" s="417">
        <f t="shared" si="37"/>
        <v>0</v>
      </c>
      <c r="AC104" s="414" t="s">
        <v>7910</v>
      </c>
      <c r="AD104" s="414" t="s">
        <v>7911</v>
      </c>
      <c r="AE104" s="414" t="e">
        <f>+VLOOKUP($D104,'[12]Ramón Países '!$A:$E,4,0)</f>
        <v>#N/A</v>
      </c>
      <c r="AF104" s="414" t="s">
        <v>5646</v>
      </c>
      <c r="AG104" s="414" t="e">
        <f>+VLOOKUP($D104,'[12]Ramón Países '!$A:$E,5,0)</f>
        <v>#N/A</v>
      </c>
      <c r="AH104" s="414" t="s">
        <v>7910</v>
      </c>
      <c r="AI104" s="414" t="s">
        <v>7912</v>
      </c>
      <c r="AJ104" s="414" t="s">
        <v>7913</v>
      </c>
      <c r="AK104" s="414" t="s">
        <v>7869</v>
      </c>
      <c r="AL104" s="414" t="s">
        <v>7914</v>
      </c>
      <c r="AM104" s="414" t="s">
        <v>7915</v>
      </c>
      <c r="AN104" s="414" t="s">
        <v>3320</v>
      </c>
      <c r="AO104" s="414" t="s">
        <v>7916</v>
      </c>
      <c r="AP104" s="414" t="s">
        <v>7917</v>
      </c>
      <c r="AQ104" s="414" t="s">
        <v>7918</v>
      </c>
      <c r="AR104" s="414" t="s">
        <v>7919</v>
      </c>
      <c r="AS104" s="414" t="s">
        <v>7920</v>
      </c>
      <c r="AT104" s="414" t="s">
        <v>733</v>
      </c>
      <c r="AU104" s="414" t="s">
        <v>733</v>
      </c>
      <c r="AV104" s="414" t="s">
        <v>733</v>
      </c>
      <c r="AW104" s="414" t="s">
        <v>3320</v>
      </c>
      <c r="AX104" s="414" t="s">
        <v>7921</v>
      </c>
      <c r="AY104" s="414" t="s">
        <v>733</v>
      </c>
      <c r="AZ104" s="414" t="s">
        <v>7922</v>
      </c>
      <c r="BA104" s="414" t="s">
        <v>7923</v>
      </c>
      <c r="BB104" s="414" t="s">
        <v>7924</v>
      </c>
      <c r="BC104" s="414" t="s">
        <v>7925</v>
      </c>
      <c r="BD104" s="414" t="s">
        <v>7926</v>
      </c>
      <c r="BE104" s="414" t="s">
        <v>7927</v>
      </c>
      <c r="BF104" s="415" t="s">
        <v>1214</v>
      </c>
      <c r="BG104" s="414" t="s">
        <v>3320</v>
      </c>
      <c r="BI104" s="414" t="s">
        <v>5955</v>
      </c>
      <c r="BJ104" s="414" t="s">
        <v>5955</v>
      </c>
      <c r="BK104" s="414" t="s">
        <v>3623</v>
      </c>
      <c r="BL104" s="414" t="s">
        <v>7928</v>
      </c>
      <c r="BM104" s="415">
        <v>400</v>
      </c>
      <c r="BN104" s="414" t="s">
        <v>5936</v>
      </c>
      <c r="BO104" s="418" t="s">
        <v>12594</v>
      </c>
      <c r="BP104" s="414">
        <v>18</v>
      </c>
      <c r="BQ104" s="414">
        <v>2028</v>
      </c>
      <c r="BR104" s="414">
        <v>297</v>
      </c>
      <c r="BS104" s="415">
        <v>297</v>
      </c>
      <c r="BT104" s="414" t="s">
        <v>5666</v>
      </c>
      <c r="BU104" s="414">
        <v>487674</v>
      </c>
      <c r="BV104" s="415">
        <v>866</v>
      </c>
      <c r="BW104" s="419">
        <v>0.33285672555078949</v>
      </c>
      <c r="BX104" s="420" t="s">
        <v>910</v>
      </c>
      <c r="BY104" s="414" t="s">
        <v>733</v>
      </c>
      <c r="CA104" s="414">
        <v>1</v>
      </c>
      <c r="CB104" s="414" t="s">
        <v>1214</v>
      </c>
      <c r="CC104" s="414">
        <v>730</v>
      </c>
      <c r="CD104" s="414" t="s">
        <v>5713</v>
      </c>
      <c r="CE104" s="414" t="s">
        <v>5801</v>
      </c>
      <c r="CF104" s="414" t="s">
        <v>3320</v>
      </c>
      <c r="CG104" s="414" t="s">
        <v>733</v>
      </c>
      <c r="CH104" s="414" t="s">
        <v>733</v>
      </c>
      <c r="CI104" s="414">
        <v>2432</v>
      </c>
      <c r="CJ104" s="414">
        <v>2331</v>
      </c>
      <c r="CK104" s="414" t="s">
        <v>7929</v>
      </c>
      <c r="CL104" s="414">
        <v>365</v>
      </c>
      <c r="CM104" s="414">
        <v>0.87</v>
      </c>
      <c r="CN104" s="414">
        <v>99</v>
      </c>
      <c r="CO104" s="414">
        <v>20</v>
      </c>
      <c r="CP104" s="414" t="s">
        <v>12595</v>
      </c>
      <c r="CQ104" s="414">
        <f t="shared" si="52"/>
        <v>2026</v>
      </c>
      <c r="CR104" s="414">
        <v>1.6</v>
      </c>
      <c r="CS104" s="414">
        <v>100</v>
      </c>
      <c r="CT104" s="414" t="s">
        <v>7930</v>
      </c>
      <c r="CU104" s="414">
        <v>50000000</v>
      </c>
      <c r="CV104" s="414" t="s">
        <v>3320</v>
      </c>
      <c r="CW104" s="414" t="s">
        <v>3320</v>
      </c>
      <c r="CX104" s="414" t="s">
        <v>3320</v>
      </c>
      <c r="CY104" s="414" t="s">
        <v>3320</v>
      </c>
      <c r="CZ104" s="414" t="s">
        <v>3320</v>
      </c>
      <c r="DA104" s="414" t="s">
        <v>3320</v>
      </c>
      <c r="DB104" s="414" t="s">
        <v>3320</v>
      </c>
      <c r="DC104" s="414" t="s">
        <v>3320</v>
      </c>
      <c r="DD104" s="414" t="s">
        <v>3320</v>
      </c>
      <c r="DE104" s="414" t="s">
        <v>3320</v>
      </c>
      <c r="DG104" s="414" t="s">
        <v>3320</v>
      </c>
      <c r="DH104" s="414" t="s">
        <v>3320</v>
      </c>
      <c r="DI104" s="414" t="s">
        <v>3320</v>
      </c>
      <c r="DJ104" s="414" t="s">
        <v>3320</v>
      </c>
      <c r="DK104" s="414" t="s">
        <v>3320</v>
      </c>
      <c r="DL104" s="414" t="s">
        <v>3320</v>
      </c>
      <c r="DM104" s="414" t="e">
        <f t="shared" si="53"/>
        <v>#VALUE!</v>
      </c>
      <c r="DN104" s="414" t="s">
        <v>3320</v>
      </c>
      <c r="DO104" s="414" t="s">
        <v>3320</v>
      </c>
      <c r="DP104" s="414" t="s">
        <v>3320</v>
      </c>
      <c r="DR104" s="414" t="s">
        <v>3320</v>
      </c>
      <c r="DS104" s="414" t="s">
        <v>3320</v>
      </c>
      <c r="DT104" s="414" t="s">
        <v>3320</v>
      </c>
      <c r="DU104" s="414" t="s">
        <v>3320</v>
      </c>
      <c r="DV104" s="414" t="s">
        <v>3320</v>
      </c>
      <c r="DW104" s="414" t="s">
        <v>3320</v>
      </c>
      <c r="DX104" s="414" t="s">
        <v>3320</v>
      </c>
      <c r="DY104" s="414" t="s">
        <v>3320</v>
      </c>
      <c r="DZ104" s="414" t="s">
        <v>3320</v>
      </c>
      <c r="EA104" s="414" t="s">
        <v>3320</v>
      </c>
      <c r="EB104" s="414" t="s">
        <v>3320</v>
      </c>
      <c r="EC104" s="414" t="s">
        <v>3320</v>
      </c>
      <c r="ED104" s="414" t="s">
        <v>3320</v>
      </c>
      <c r="EE104" s="414" t="s">
        <v>3320</v>
      </c>
      <c r="EF104" s="414" t="s">
        <v>3320</v>
      </c>
      <c r="EG104" s="414" t="s">
        <v>3320</v>
      </c>
      <c r="EH104" s="414" t="s">
        <v>3320</v>
      </c>
      <c r="EI104" s="414" t="s">
        <v>3320</v>
      </c>
      <c r="EJ104" s="414" t="s">
        <v>3320</v>
      </c>
      <c r="EK104" s="414" t="s">
        <v>3320</v>
      </c>
      <c r="EL104" s="414" t="s">
        <v>3320</v>
      </c>
      <c r="EM104" s="414" t="s">
        <v>3320</v>
      </c>
      <c r="EN104" s="414" t="s">
        <v>3320</v>
      </c>
      <c r="EO104" s="414" t="s">
        <v>3320</v>
      </c>
      <c r="EP104" s="414" t="s">
        <v>3320</v>
      </c>
      <c r="EQ104" s="414" t="s">
        <v>3320</v>
      </c>
      <c r="ER104" s="414" t="s">
        <v>3320</v>
      </c>
      <c r="ES104" s="414" t="s">
        <v>3320</v>
      </c>
      <c r="ET104" s="414" t="s">
        <v>3320</v>
      </c>
      <c r="EU104" s="414" t="s">
        <v>3320</v>
      </c>
      <c r="EV104" s="414" t="s">
        <v>3320</v>
      </c>
      <c r="EW104" s="414" t="s">
        <v>3320</v>
      </c>
      <c r="EX104" s="414" t="s">
        <v>3320</v>
      </c>
      <c r="EY104" s="414" t="s">
        <v>3320</v>
      </c>
      <c r="EZ104" s="414" t="s">
        <v>3320</v>
      </c>
      <c r="FA104" s="414" t="s">
        <v>3320</v>
      </c>
      <c r="FB104" s="414" t="s">
        <v>3320</v>
      </c>
      <c r="FC104" s="414" t="s">
        <v>3320</v>
      </c>
      <c r="FD104" s="414" t="s">
        <v>3320</v>
      </c>
      <c r="FE104" s="414" t="s">
        <v>3320</v>
      </c>
      <c r="FF104" s="414" t="s">
        <v>3320</v>
      </c>
      <c r="FG104" s="414" t="s">
        <v>3320</v>
      </c>
      <c r="FH104" s="414" t="s">
        <v>3320</v>
      </c>
      <c r="FI104" s="414" t="s">
        <v>3320</v>
      </c>
      <c r="FJ104" s="414" t="s">
        <v>3320</v>
      </c>
      <c r="FK104" s="414" t="s">
        <v>3320</v>
      </c>
      <c r="FL104" s="414" t="s">
        <v>3320</v>
      </c>
      <c r="FM104" s="414" t="s">
        <v>3320</v>
      </c>
      <c r="FN104" s="414" t="s">
        <v>3320</v>
      </c>
      <c r="FO104" s="421">
        <v>453134500</v>
      </c>
      <c r="FP104" s="421">
        <f t="shared" si="31"/>
        <v>453.1345</v>
      </c>
      <c r="FQ104" s="414" t="s">
        <v>733</v>
      </c>
      <c r="FR104" s="414" t="s">
        <v>733</v>
      </c>
      <c r="FS104" s="414" t="s">
        <v>733</v>
      </c>
      <c r="FT104" s="414" t="s">
        <v>733</v>
      </c>
      <c r="FU104" s="414" t="s">
        <v>7931</v>
      </c>
      <c r="FV104" s="414" t="s">
        <v>7932</v>
      </c>
      <c r="FW104" s="414" t="s">
        <v>7933</v>
      </c>
      <c r="FX104" s="422" t="s">
        <v>7928</v>
      </c>
      <c r="FY104" s="423">
        <v>400</v>
      </c>
      <c r="FZ104" s="414" t="s">
        <v>7934</v>
      </c>
      <c r="GA104" s="421">
        <v>340040000</v>
      </c>
      <c r="GB104" s="421">
        <v>72000000</v>
      </c>
      <c r="GC104" s="421">
        <v>1250</v>
      </c>
      <c r="GD104" s="421">
        <v>600</v>
      </c>
      <c r="GE104" s="414" t="s">
        <v>7890</v>
      </c>
      <c r="GF104" s="414" t="s">
        <v>733</v>
      </c>
      <c r="GG104" s="414" t="s">
        <v>1214</v>
      </c>
      <c r="GH104" s="414" t="s">
        <v>7891</v>
      </c>
      <c r="GI104" s="414" t="s">
        <v>733</v>
      </c>
      <c r="GJ104" s="414" t="s">
        <v>733</v>
      </c>
      <c r="GK104" s="414" t="s">
        <v>733</v>
      </c>
      <c r="GL104" s="414" t="s">
        <v>733</v>
      </c>
      <c r="GM104" s="414" t="s">
        <v>733</v>
      </c>
      <c r="GN104" s="424" t="s">
        <v>5676</v>
      </c>
      <c r="GO104" s="414" t="s">
        <v>3320</v>
      </c>
      <c r="GP104" s="414" t="s">
        <v>733</v>
      </c>
      <c r="GQ104" s="414" t="s">
        <v>5721</v>
      </c>
      <c r="GR104" s="414" t="s">
        <v>733</v>
      </c>
      <c r="GS104" s="414" t="s">
        <v>6069</v>
      </c>
      <c r="GT104" s="414" t="s">
        <v>7935</v>
      </c>
      <c r="GU104" s="414" t="s">
        <v>3320</v>
      </c>
      <c r="GV104" s="414">
        <v>0.5</v>
      </c>
      <c r="GW104" s="414" t="s">
        <v>733</v>
      </c>
      <c r="GX104" s="414" t="s">
        <v>5679</v>
      </c>
      <c r="GY104" s="414" t="s">
        <v>7936</v>
      </c>
      <c r="GZ104" s="414" t="s">
        <v>1214</v>
      </c>
      <c r="HA104" s="414" t="s">
        <v>3320</v>
      </c>
      <c r="HB104" s="414" t="s">
        <v>7937</v>
      </c>
      <c r="HC104" s="414" t="s">
        <v>3320</v>
      </c>
      <c r="HD104" s="414" t="s">
        <v>3320</v>
      </c>
      <c r="HE104" s="414" t="s">
        <v>3320</v>
      </c>
      <c r="HF104" s="414" t="s">
        <v>3320</v>
      </c>
      <c r="HG104" s="414" t="s">
        <v>5759</v>
      </c>
      <c r="HH104" s="414" t="s">
        <v>1214</v>
      </c>
      <c r="HI104" s="414" t="s">
        <v>12903</v>
      </c>
      <c r="HJ104" s="414" t="s">
        <v>12904</v>
      </c>
      <c r="HK104" s="414" t="s">
        <v>5685</v>
      </c>
      <c r="HL104" s="414" t="s">
        <v>3320</v>
      </c>
      <c r="HM104" s="414" t="s">
        <v>3320</v>
      </c>
      <c r="HN104" s="414" t="s">
        <v>3320</v>
      </c>
      <c r="HO104" s="414" t="s">
        <v>3320</v>
      </c>
      <c r="HP104" s="414" t="s">
        <v>3320</v>
      </c>
      <c r="HQ104" s="414" t="s">
        <v>3320</v>
      </c>
      <c r="HR104" s="414" t="s">
        <v>3320</v>
      </c>
      <c r="HS104" s="414" t="s">
        <v>3320</v>
      </c>
      <c r="HT104" s="414" t="s">
        <v>3320</v>
      </c>
      <c r="HU104" s="414" t="s">
        <v>3320</v>
      </c>
      <c r="HV104" s="414" t="s">
        <v>3320</v>
      </c>
      <c r="HW104" s="414" t="s">
        <v>3320</v>
      </c>
      <c r="HX104" s="414" t="s">
        <v>3320</v>
      </c>
      <c r="HY104" s="414" t="s">
        <v>3320</v>
      </c>
      <c r="HZ104" s="414" t="s">
        <v>3320</v>
      </c>
      <c r="IA104" s="414" t="s">
        <v>3320</v>
      </c>
      <c r="IB104" s="414" t="s">
        <v>3320</v>
      </c>
      <c r="IC104" s="414" t="s">
        <v>3320</v>
      </c>
      <c r="ID104" s="414" t="s">
        <v>3320</v>
      </c>
      <c r="IE104" s="414" t="s">
        <v>3320</v>
      </c>
      <c r="IF104" s="414" t="s">
        <v>3320</v>
      </c>
      <c r="IG104" s="414" t="s">
        <v>3320</v>
      </c>
      <c r="IH104" s="414" t="s">
        <v>3320</v>
      </c>
      <c r="II104" s="414" t="s">
        <v>3320</v>
      </c>
      <c r="IJ104" s="414" t="s">
        <v>3320</v>
      </c>
      <c r="IK104" s="414" t="s">
        <v>3320</v>
      </c>
      <c r="IL104" s="414" t="s">
        <v>3320</v>
      </c>
      <c r="IM104" s="414" t="s">
        <v>3320</v>
      </c>
      <c r="IN104" s="414" t="s">
        <v>3320</v>
      </c>
      <c r="IO104" s="414" t="s">
        <v>3320</v>
      </c>
      <c r="IP104" s="414" t="s">
        <v>3320</v>
      </c>
      <c r="IQ104" s="414" t="s">
        <v>3320</v>
      </c>
      <c r="IR104" s="414" t="s">
        <v>3320</v>
      </c>
      <c r="IS104" s="414" t="s">
        <v>3320</v>
      </c>
      <c r="IT104" s="414" t="s">
        <v>3320</v>
      </c>
      <c r="IU104" s="414" t="s">
        <v>3320</v>
      </c>
      <c r="IV104" s="414" t="s">
        <v>3320</v>
      </c>
      <c r="IW104" s="414" t="s">
        <v>3320</v>
      </c>
      <c r="IX104" s="440" t="s">
        <v>12630</v>
      </c>
      <c r="IY104" s="441" t="s">
        <v>3320</v>
      </c>
      <c r="IZ104" s="441" t="s">
        <v>5966</v>
      </c>
      <c r="JA104" s="440" t="s">
        <v>5967</v>
      </c>
      <c r="JB104" s="414" t="str">
        <f>IFERROR(VLOOKUP($E104,'[12]Resumen costos RNT id'!$D:$J,3,0),"")</f>
        <v/>
      </c>
      <c r="JC104" s="421" t="str">
        <f>IFERROR(VLOOKUP($E104,'[12]Resumen costos RNT id'!$D:$J,4,0),"")</f>
        <v/>
      </c>
      <c r="JD104" s="421" t="str">
        <f>IFERROR(VLOOKUP($E104,'[12]Resumen costos RNT id'!$D:$J,5,0),"")</f>
        <v/>
      </c>
      <c r="JE104" s="421" t="str">
        <f>IFERROR(VLOOKUP($E104,'[12]Resumen costos RNT id'!$D:$J,6,0),"")</f>
        <v/>
      </c>
      <c r="JF104" s="416" t="str">
        <f>IFERROR(VLOOKUP($E104,'[12]Resumen costos RNT id'!$D:$J,7,0),"")</f>
        <v/>
      </c>
      <c r="JG104" s="428" t="str">
        <f t="shared" si="38"/>
        <v/>
      </c>
      <c r="JH104" s="428" t="str">
        <f t="shared" si="39"/>
        <v/>
      </c>
      <c r="JI104" s="428" t="str">
        <f t="shared" si="39"/>
        <v/>
      </c>
      <c r="JJ104" s="428">
        <f t="shared" si="40"/>
        <v>0</v>
      </c>
      <c r="JK104" s="428">
        <f t="shared" si="41"/>
        <v>0</v>
      </c>
      <c r="JL104" s="414" t="s">
        <v>202</v>
      </c>
      <c r="JP104" s="414">
        <v>4</v>
      </c>
      <c r="JQ104" s="414">
        <f t="shared" si="58"/>
        <v>0</v>
      </c>
      <c r="JR104" s="429" t="str">
        <f>IFERROR(VLOOKUP($E104,'[13]Actualización de costos CENACE'!$A:$G,2,0),"")</f>
        <v/>
      </c>
      <c r="JS104" s="429" t="str">
        <f>IFERROR(VLOOKUP($E104,'[13]Actualización de costos CENACE'!$A:$G,3,0),"")</f>
        <v/>
      </c>
      <c r="JT104" s="429" t="str">
        <f>IFERROR(VLOOKUP($E104,'[13]Actualización de costos CENACE'!$A:$G,4,0),"")</f>
        <v/>
      </c>
      <c r="JU104" s="429" t="str">
        <f>IFERROR(VLOOKUP($E104,'[13]Actualización de costos CENACE'!$A:$G,5,0),"")</f>
        <v/>
      </c>
      <c r="JV104" s="429" t="str">
        <f>IFERROR(VLOOKUP($E104,'[13]Actualización de costos CENACE'!$A:$G,6,0),"")</f>
        <v/>
      </c>
      <c r="JW104" s="430" t="str">
        <f>IFERROR(VLOOKUP($E104,'[13]Din Costos CFE'!$J$7:$AG$150,JW$1,0),"")</f>
        <v/>
      </c>
      <c r="JX104" s="430" t="str">
        <f>IFERROR(VLOOKUP($E104,'[13]Din Costos CFE'!$J$7:$AG$150,JX$1,0),"")</f>
        <v/>
      </c>
      <c r="JY104" s="430" t="str">
        <f>IFERROR(VLOOKUP($E104,'[13]Din Costos CFE'!$J$7:$AG$150,JY$1,0),"")</f>
        <v/>
      </c>
      <c r="JZ104" s="430" t="str">
        <f>IFERROR(VLOOKUP($E104,'[13]Din Costos CFE'!$J$7:$AG$150,JZ$1,0),"")</f>
        <v/>
      </c>
      <c r="KA104" s="430" t="str">
        <f>IFERROR(VLOOKUP($E104,'[13]Din Costos CFE'!$J$7:$AG$150,KA$1,0),"")</f>
        <v/>
      </c>
      <c r="KB104" s="430" t="str">
        <f>IFERROR(VLOOKUP($E104,'[13]Din Costos CFE'!$J$7:$AG$150,KB$1,0),"")</f>
        <v/>
      </c>
      <c r="KC104" s="430" t="str">
        <f>IFERROR(VLOOKUP($E104,'[13]Din Costos CFE'!$J$7:$AG$150,KC$1,0),"")</f>
        <v/>
      </c>
      <c r="KD104" s="430" t="str">
        <f>IFERROR(VLOOKUP($E104,'[13]Din Costos CFE'!$J$7:$AG$150,KD$1,0),"")</f>
        <v/>
      </c>
      <c r="KE104" s="430" t="str">
        <f>IFERROR(VLOOKUP($E104,'[13]Din Costos CFE'!$J$7:$AG$150,KE$1,0),"")</f>
        <v/>
      </c>
      <c r="KF104" s="430" t="str">
        <f>IFERROR(VLOOKUP($E104,'[13]Din Costos CFE'!$J$7:$AG$150,KF$1,0),"")</f>
        <v/>
      </c>
      <c r="KG104" s="430" t="str">
        <f>IFERROR(VLOOKUP($E104,'[13]Din Costos CFE'!$J$7:$AG$150,KG$1,0),"")</f>
        <v/>
      </c>
      <c r="KH104" s="430" t="str">
        <f>IFERROR(VLOOKUP($E104,'[13]Din Costos CFE'!$J$7:$AG$150,KH$1,0),"")</f>
        <v/>
      </c>
      <c r="KI104" s="430" t="str">
        <f>IFERROR(VLOOKUP($E104,'[13]Din Costos CFE'!$J$7:$AG$150,KI$1,0),"")</f>
        <v/>
      </c>
      <c r="KJ104" s="430" t="str">
        <f>IFERROR(VLOOKUP($E104,'[13]Din Costos CFE'!$J$7:$AG$150,KJ$1,0),"")</f>
        <v/>
      </c>
      <c r="KK104" s="430" t="str">
        <f>IFERROR(VLOOKUP($E104,'[13]Din Costos CFE'!$J$7:$AG$150,KK$1,0),"")</f>
        <v/>
      </c>
      <c r="KL104" s="430" t="str">
        <f>IFERROR(VLOOKUP($E104,'[13]Din Costos CFE'!$J$7:$AG$150,KL$1,0),"")</f>
        <v/>
      </c>
      <c r="KM104" s="430" t="str">
        <f>IFERROR(VLOOKUP($E104,'[13]Din Costos CFE'!$J$7:$AG$150,KM$1,0),"")</f>
        <v/>
      </c>
      <c r="KN104" s="430" t="str">
        <f>IFERROR(VLOOKUP($E104,'[13]Din Costos CFE'!$J$7:$AG$150,KN$1,0),"")</f>
        <v/>
      </c>
      <c r="KO104" s="431">
        <f t="shared" si="42"/>
        <v>0</v>
      </c>
      <c r="KP104" s="431">
        <f t="shared" si="43"/>
        <v>0</v>
      </c>
      <c r="KQ104" s="431">
        <f t="shared" si="44"/>
        <v>0</v>
      </c>
      <c r="KR104" s="432" t="str">
        <f>IFERROR(VLOOKUP($E104,'[13]Din Costos CFE'!$A$6:$G$150,4,0),"")</f>
        <v/>
      </c>
      <c r="KS104" s="432" t="str">
        <f>IFERROR(VLOOKUP($E104,'[13]Din Costos CFE'!$A$6:$G$150,5,0),"")</f>
        <v/>
      </c>
      <c r="KT104" s="432" t="str">
        <f>IFERROR(VLOOKUP($E104,'[13]Din Costos CFE'!$A$6:$G$150,6,0),"")</f>
        <v/>
      </c>
      <c r="KU104" s="433" t="str">
        <f t="shared" si="45"/>
        <v/>
      </c>
      <c r="KV104" s="434" t="str">
        <f t="shared" si="46"/>
        <v/>
      </c>
      <c r="KW104" s="435" t="str">
        <f t="shared" si="47"/>
        <v/>
      </c>
      <c r="KX104" s="435"/>
      <c r="KY104" s="436" t="str">
        <f>IFERROR(VLOOKUP($E104,'[13]Detalle Costos CENACE'!$E:$IT,248,0),"")</f>
        <v/>
      </c>
      <c r="KZ104" s="414">
        <f t="shared" si="48"/>
        <v>297</v>
      </c>
      <c r="LA104" s="434" t="str">
        <f t="shared" si="49"/>
        <v/>
      </c>
      <c r="LB104" s="434" t="str">
        <f t="shared" si="50"/>
        <v/>
      </c>
      <c r="LC104" s="414">
        <f t="shared" si="51"/>
        <v>1</v>
      </c>
      <c r="LD104" s="429" t="str">
        <f>IFERROR(VLOOKUP($E104,'[13]Actualización de costos CENACE'!$A:$G,7,0),"")</f>
        <v/>
      </c>
    </row>
    <row r="105" spans="1:316" s="414" customFormat="1" ht="15" customHeight="1">
      <c r="A105" s="413" t="s">
        <v>5638</v>
      </c>
      <c r="B105" s="414">
        <v>1164</v>
      </c>
      <c r="C105" s="414" t="s">
        <v>7938</v>
      </c>
      <c r="D105" s="414" t="s">
        <v>7939</v>
      </c>
      <c r="E105" s="414">
        <v>1164</v>
      </c>
      <c r="G105" s="414" t="s">
        <v>5780</v>
      </c>
      <c r="H105" s="414" t="s">
        <v>5781</v>
      </c>
      <c r="I105" s="415">
        <v>4</v>
      </c>
      <c r="J105" s="415"/>
      <c r="K105" s="415" t="str">
        <f t="shared" si="60"/>
        <v>No</v>
      </c>
      <c r="L105" s="415"/>
      <c r="M105" s="415">
        <f t="shared" si="59"/>
        <v>4</v>
      </c>
      <c r="N105" s="415"/>
      <c r="O105" s="415"/>
      <c r="P105" s="415"/>
      <c r="Q105" s="415"/>
      <c r="R105" s="415" t="str">
        <f t="shared" si="61"/>
        <v>No</v>
      </c>
      <c r="S105" s="415"/>
      <c r="T105" s="415"/>
      <c r="U105" s="415"/>
      <c r="V105" s="414" t="s">
        <v>7940</v>
      </c>
      <c r="W105" s="414" t="s">
        <v>5643</v>
      </c>
      <c r="X105" s="414">
        <f t="shared" si="57"/>
        <v>1</v>
      </c>
      <c r="Y105" s="414">
        <f t="shared" si="34"/>
        <v>100</v>
      </c>
      <c r="Z105" s="416" t="str">
        <f t="shared" si="35"/>
        <v/>
      </c>
      <c r="AA105" s="416">
        <f t="shared" si="36"/>
        <v>0</v>
      </c>
      <c r="AB105" s="417">
        <f t="shared" si="37"/>
        <v>0</v>
      </c>
      <c r="AC105" s="414" t="s">
        <v>4657</v>
      </c>
      <c r="AD105" s="414" t="s">
        <v>4657</v>
      </c>
      <c r="AE105" s="414" t="e">
        <f>+VLOOKUP($D105,'[12]Ramón Países '!$A:$E,4,0)</f>
        <v>#N/A</v>
      </c>
      <c r="AF105" s="414" t="s">
        <v>5646</v>
      </c>
      <c r="AG105" s="414" t="e">
        <f>+VLOOKUP($D105,'[12]Ramón Países '!$A:$E,5,0)</f>
        <v>#N/A</v>
      </c>
      <c r="AH105" s="413" t="s">
        <v>4657</v>
      </c>
      <c r="AI105" s="414" t="s">
        <v>7941</v>
      </c>
      <c r="AJ105" s="414" t="s">
        <v>5784</v>
      </c>
      <c r="AK105" s="414" t="s">
        <v>5785</v>
      </c>
      <c r="AL105" s="414" t="s">
        <v>5786</v>
      </c>
      <c r="AM105" s="414" t="s">
        <v>5787</v>
      </c>
      <c r="AN105" s="414" t="s">
        <v>3320</v>
      </c>
      <c r="AO105" s="414" t="s">
        <v>5788</v>
      </c>
      <c r="AP105" s="414" t="s">
        <v>5698</v>
      </c>
      <c r="AQ105" s="414" t="s">
        <v>5789</v>
      </c>
      <c r="AR105" s="414" t="s">
        <v>5790</v>
      </c>
      <c r="AS105" s="414" t="s">
        <v>5791</v>
      </c>
      <c r="AT105" s="414" t="s">
        <v>733</v>
      </c>
      <c r="AU105" s="414" t="s">
        <v>733</v>
      </c>
      <c r="AV105" s="414" t="s">
        <v>733</v>
      </c>
      <c r="AW105" s="414" t="s">
        <v>3320</v>
      </c>
      <c r="AX105" s="414" t="s">
        <v>5792</v>
      </c>
      <c r="AY105" s="414" t="s">
        <v>733</v>
      </c>
      <c r="AZ105" s="414" t="s">
        <v>5793</v>
      </c>
      <c r="BA105" s="414" t="s">
        <v>5794</v>
      </c>
      <c r="BB105" s="414" t="s">
        <v>5659</v>
      </c>
      <c r="BC105" s="414" t="s">
        <v>5795</v>
      </c>
      <c r="BD105" s="414" t="s">
        <v>5796</v>
      </c>
      <c r="BE105" s="414" t="s">
        <v>5797</v>
      </c>
      <c r="BF105" s="415" t="s">
        <v>1214</v>
      </c>
      <c r="BG105" s="414" t="s">
        <v>3320</v>
      </c>
      <c r="BI105" s="414" t="s">
        <v>2043</v>
      </c>
      <c r="BJ105" s="414" t="s">
        <v>2043</v>
      </c>
      <c r="BK105" s="414" t="s">
        <v>3589</v>
      </c>
      <c r="BL105" s="414" t="s">
        <v>7942</v>
      </c>
      <c r="BM105" s="415">
        <v>138</v>
      </c>
      <c r="BN105" s="414" t="s">
        <v>6612</v>
      </c>
      <c r="BO105" s="418" t="s">
        <v>12802</v>
      </c>
      <c r="BP105" s="414">
        <v>30</v>
      </c>
      <c r="BQ105" s="414">
        <v>2028</v>
      </c>
      <c r="BR105" s="414">
        <v>100</v>
      </c>
      <c r="BS105" s="415">
        <v>100</v>
      </c>
      <c r="BT105" s="414" t="s">
        <v>5666</v>
      </c>
      <c r="BU105" s="414">
        <v>172376</v>
      </c>
      <c r="BV105" s="415">
        <v>189</v>
      </c>
      <c r="BW105" s="419">
        <v>0.21575342465753425</v>
      </c>
      <c r="BX105" s="420" t="s">
        <v>202</v>
      </c>
      <c r="BY105" s="414" t="s">
        <v>733</v>
      </c>
      <c r="CA105" s="414">
        <v>22.3</v>
      </c>
      <c r="CB105" s="414" t="s">
        <v>1214</v>
      </c>
      <c r="CC105" s="414">
        <v>650</v>
      </c>
      <c r="CD105" s="414" t="s">
        <v>5800</v>
      </c>
      <c r="CE105" s="414" t="s">
        <v>5801</v>
      </c>
      <c r="CF105" s="414" t="s">
        <v>3320</v>
      </c>
      <c r="CG105" s="414" t="s">
        <v>733</v>
      </c>
      <c r="CH105" s="414" t="s">
        <v>733</v>
      </c>
      <c r="CI105" s="414">
        <v>1.56</v>
      </c>
      <c r="CJ105" s="414">
        <v>1.05</v>
      </c>
      <c r="CK105" s="414" t="s">
        <v>7943</v>
      </c>
      <c r="CL105" s="414">
        <v>365</v>
      </c>
      <c r="CM105" s="414">
        <v>87</v>
      </c>
      <c r="CN105" s="414">
        <v>95</v>
      </c>
      <c r="CO105" s="414">
        <v>25</v>
      </c>
      <c r="CP105" s="414" t="s">
        <v>12603</v>
      </c>
      <c r="CQ105" s="414">
        <f t="shared" si="52"/>
        <v>2026</v>
      </c>
      <c r="CR105" s="414">
        <v>0.2</v>
      </c>
      <c r="CS105" s="414">
        <v>8</v>
      </c>
      <c r="CT105" s="414" t="s">
        <v>5796</v>
      </c>
      <c r="CU105" s="414" t="s">
        <v>3320</v>
      </c>
      <c r="CV105" s="414" t="s">
        <v>3320</v>
      </c>
      <c r="CW105" s="414" t="s">
        <v>3320</v>
      </c>
      <c r="CX105" s="414" t="s">
        <v>3320</v>
      </c>
      <c r="CY105" s="414" t="s">
        <v>3320</v>
      </c>
      <c r="CZ105" s="414" t="s">
        <v>3320</v>
      </c>
      <c r="DA105" s="414" t="s">
        <v>3320</v>
      </c>
      <c r="DB105" s="414" t="s">
        <v>3320</v>
      </c>
      <c r="DC105" s="414" t="s">
        <v>3320</v>
      </c>
      <c r="DD105" s="414" t="s">
        <v>3320</v>
      </c>
      <c r="DE105" s="414" t="s">
        <v>3320</v>
      </c>
      <c r="DG105" s="414" t="s">
        <v>3320</v>
      </c>
      <c r="DH105" s="414" t="s">
        <v>3320</v>
      </c>
      <c r="DI105" s="414" t="s">
        <v>3320</v>
      </c>
      <c r="DJ105" s="414" t="s">
        <v>3320</v>
      </c>
      <c r="DK105" s="414" t="s">
        <v>3320</v>
      </c>
      <c r="DL105" s="414" t="s">
        <v>3320</v>
      </c>
      <c r="DM105" s="414" t="e">
        <f t="shared" si="53"/>
        <v>#VALUE!</v>
      </c>
      <c r="DN105" s="414" t="s">
        <v>3320</v>
      </c>
      <c r="DO105" s="414" t="s">
        <v>3320</v>
      </c>
      <c r="DP105" s="414" t="s">
        <v>3320</v>
      </c>
      <c r="DR105" s="414" t="s">
        <v>3320</v>
      </c>
      <c r="DS105" s="414" t="s">
        <v>3320</v>
      </c>
      <c r="DT105" s="414" t="s">
        <v>3320</v>
      </c>
      <c r="DU105" s="414" t="s">
        <v>3320</v>
      </c>
      <c r="DV105" s="414" t="s">
        <v>3320</v>
      </c>
      <c r="DW105" s="414" t="s">
        <v>3320</v>
      </c>
      <c r="DX105" s="414" t="s">
        <v>3320</v>
      </c>
      <c r="DY105" s="414" t="s">
        <v>3320</v>
      </c>
      <c r="DZ105" s="414" t="s">
        <v>3320</v>
      </c>
      <c r="EA105" s="414" t="s">
        <v>3320</v>
      </c>
      <c r="EB105" s="414" t="s">
        <v>3320</v>
      </c>
      <c r="EC105" s="414" t="s">
        <v>3320</v>
      </c>
      <c r="ED105" s="414" t="s">
        <v>3320</v>
      </c>
      <c r="EE105" s="414" t="s">
        <v>3320</v>
      </c>
      <c r="EF105" s="414" t="s">
        <v>3320</v>
      </c>
      <c r="EG105" s="414" t="s">
        <v>3320</v>
      </c>
      <c r="EH105" s="414" t="s">
        <v>3320</v>
      </c>
      <c r="EI105" s="414" t="s">
        <v>3320</v>
      </c>
      <c r="EJ105" s="414" t="s">
        <v>3320</v>
      </c>
      <c r="EK105" s="414" t="s">
        <v>3320</v>
      </c>
      <c r="EL105" s="414" t="s">
        <v>3320</v>
      </c>
      <c r="EM105" s="414" t="s">
        <v>3320</v>
      </c>
      <c r="EN105" s="414" t="s">
        <v>3320</v>
      </c>
      <c r="EO105" s="414" t="s">
        <v>3320</v>
      </c>
      <c r="EP105" s="414" t="s">
        <v>3320</v>
      </c>
      <c r="EQ105" s="414" t="s">
        <v>3320</v>
      </c>
      <c r="ER105" s="414" t="s">
        <v>3320</v>
      </c>
      <c r="ES105" s="414" t="s">
        <v>3320</v>
      </c>
      <c r="ET105" s="414" t="s">
        <v>3320</v>
      </c>
      <c r="EU105" s="414" t="s">
        <v>3320</v>
      </c>
      <c r="EV105" s="414" t="s">
        <v>3320</v>
      </c>
      <c r="EW105" s="414" t="s">
        <v>3320</v>
      </c>
      <c r="EX105" s="414" t="s">
        <v>3320</v>
      </c>
      <c r="EY105" s="414" t="s">
        <v>3320</v>
      </c>
      <c r="EZ105" s="414" t="s">
        <v>3320</v>
      </c>
      <c r="FA105" s="414" t="s">
        <v>3320</v>
      </c>
      <c r="FB105" s="414" t="s">
        <v>3320</v>
      </c>
      <c r="FC105" s="414" t="s">
        <v>3320</v>
      </c>
      <c r="FD105" s="414" t="s">
        <v>3320</v>
      </c>
      <c r="FE105" s="414" t="s">
        <v>3320</v>
      </c>
      <c r="FF105" s="414" t="s">
        <v>3320</v>
      </c>
      <c r="FG105" s="414" t="s">
        <v>3320</v>
      </c>
      <c r="FH105" s="414" t="s">
        <v>3320</v>
      </c>
      <c r="FI105" s="414" t="s">
        <v>3320</v>
      </c>
      <c r="FJ105" s="414" t="s">
        <v>3320</v>
      </c>
      <c r="FK105" s="414" t="s">
        <v>3320</v>
      </c>
      <c r="FL105" s="414" t="s">
        <v>3320</v>
      </c>
      <c r="FM105" s="414" t="s">
        <v>3320</v>
      </c>
      <c r="FN105" s="414" t="s">
        <v>3320</v>
      </c>
      <c r="FO105" s="421">
        <v>165691977</v>
      </c>
      <c r="FP105" s="421">
        <f t="shared" si="31"/>
        <v>165.69197700000001</v>
      </c>
      <c r="FQ105" s="414" t="s">
        <v>733</v>
      </c>
      <c r="FR105" s="414" t="s">
        <v>733</v>
      </c>
      <c r="FS105" s="414" t="s">
        <v>733</v>
      </c>
      <c r="FT105" s="414" t="s">
        <v>733</v>
      </c>
      <c r="FU105" s="414" t="s">
        <v>7944</v>
      </c>
      <c r="FV105" s="414" t="s">
        <v>7945</v>
      </c>
      <c r="FW105" s="414" t="s">
        <v>7946</v>
      </c>
      <c r="FX105" s="422" t="s">
        <v>7942</v>
      </c>
      <c r="FY105" s="423">
        <v>138</v>
      </c>
      <c r="FZ105" s="414" t="s">
        <v>7947</v>
      </c>
      <c r="GA105" s="421">
        <v>118366200</v>
      </c>
      <c r="GB105" s="421">
        <v>21811091</v>
      </c>
      <c r="GC105" s="421">
        <v>1.33</v>
      </c>
      <c r="GD105" s="421">
        <v>0.27</v>
      </c>
      <c r="GE105" s="414" t="s">
        <v>7948</v>
      </c>
      <c r="GF105" s="414" t="s">
        <v>733</v>
      </c>
      <c r="GG105" s="414" t="s">
        <v>733</v>
      </c>
      <c r="GH105" s="414" t="s">
        <v>7030</v>
      </c>
      <c r="GI105" s="414" t="s">
        <v>733</v>
      </c>
      <c r="GJ105" s="414" t="s">
        <v>1214</v>
      </c>
      <c r="GK105" s="414" t="s">
        <v>733</v>
      </c>
      <c r="GL105" s="414" t="s">
        <v>733</v>
      </c>
      <c r="GM105" s="414" t="s">
        <v>733</v>
      </c>
      <c r="GN105" s="424" t="s">
        <v>5676</v>
      </c>
      <c r="GO105" s="414" t="s">
        <v>3320</v>
      </c>
      <c r="GP105" s="414" t="s">
        <v>733</v>
      </c>
      <c r="GQ105" s="414" t="s">
        <v>5721</v>
      </c>
      <c r="GR105" s="414" t="s">
        <v>1214</v>
      </c>
      <c r="GS105" s="414" t="s">
        <v>1214</v>
      </c>
      <c r="GT105" s="414" t="s">
        <v>3320</v>
      </c>
      <c r="GU105" s="414" t="s">
        <v>3320</v>
      </c>
      <c r="GV105" s="414" t="s">
        <v>3320</v>
      </c>
      <c r="GW105" s="414" t="s">
        <v>1214</v>
      </c>
      <c r="GX105" s="414" t="s">
        <v>1214</v>
      </c>
      <c r="GY105" s="414" t="s">
        <v>3320</v>
      </c>
      <c r="GZ105" s="414" t="s">
        <v>1214</v>
      </c>
      <c r="HA105" s="414" t="s">
        <v>3320</v>
      </c>
      <c r="HB105" s="414" t="s">
        <v>7949</v>
      </c>
      <c r="HC105" s="414" t="s">
        <v>7950</v>
      </c>
      <c r="HD105" s="414" t="s">
        <v>3320</v>
      </c>
      <c r="HE105" s="414" t="s">
        <v>3320</v>
      </c>
      <c r="HF105" s="414" t="s">
        <v>3320</v>
      </c>
      <c r="HG105" s="414" t="s">
        <v>733</v>
      </c>
      <c r="HH105" s="414" t="s">
        <v>1214</v>
      </c>
      <c r="HI105" s="414" t="s">
        <v>12905</v>
      </c>
      <c r="HJ105" s="414" t="s">
        <v>12906</v>
      </c>
      <c r="HK105" s="414" t="s">
        <v>5685</v>
      </c>
      <c r="HL105" s="414" t="s">
        <v>3320</v>
      </c>
      <c r="HM105" s="414" t="s">
        <v>3320</v>
      </c>
      <c r="HN105" s="414" t="s">
        <v>3320</v>
      </c>
      <c r="HO105" s="414" t="s">
        <v>3320</v>
      </c>
      <c r="HP105" s="414" t="s">
        <v>3320</v>
      </c>
      <c r="HQ105" s="414" t="s">
        <v>3320</v>
      </c>
      <c r="HR105" s="414" t="s">
        <v>3320</v>
      </c>
      <c r="HS105" s="414" t="s">
        <v>3320</v>
      </c>
      <c r="HT105" s="414" t="s">
        <v>3320</v>
      </c>
      <c r="HU105" s="414" t="s">
        <v>3320</v>
      </c>
      <c r="HV105" s="414" t="s">
        <v>3320</v>
      </c>
      <c r="HW105" s="414" t="s">
        <v>3320</v>
      </c>
      <c r="HX105" s="414" t="s">
        <v>3320</v>
      </c>
      <c r="HY105" s="414" t="s">
        <v>3320</v>
      </c>
      <c r="HZ105" s="414" t="s">
        <v>3320</v>
      </c>
      <c r="IA105" s="414" t="s">
        <v>3320</v>
      </c>
      <c r="IB105" s="414" t="s">
        <v>3320</v>
      </c>
      <c r="IC105" s="414" t="s">
        <v>3320</v>
      </c>
      <c r="ID105" s="414" t="s">
        <v>3320</v>
      </c>
      <c r="IE105" s="414" t="s">
        <v>3320</v>
      </c>
      <c r="IF105" s="414" t="s">
        <v>3320</v>
      </c>
      <c r="IG105" s="414" t="s">
        <v>3320</v>
      </c>
      <c r="IH105" s="414" t="s">
        <v>3320</v>
      </c>
      <c r="II105" s="414" t="s">
        <v>3320</v>
      </c>
      <c r="IJ105" s="414" t="s">
        <v>3320</v>
      </c>
      <c r="IK105" s="414" t="s">
        <v>3320</v>
      </c>
      <c r="IL105" s="414" t="s">
        <v>3320</v>
      </c>
      <c r="IM105" s="414" t="s">
        <v>3320</v>
      </c>
      <c r="IN105" s="414" t="s">
        <v>3320</v>
      </c>
      <c r="IO105" s="414" t="s">
        <v>3320</v>
      </c>
      <c r="IP105" s="414" t="s">
        <v>3320</v>
      </c>
      <c r="IQ105" s="414" t="s">
        <v>3320</v>
      </c>
      <c r="IR105" s="414" t="s">
        <v>3320</v>
      </c>
      <c r="IS105" s="414" t="s">
        <v>3320</v>
      </c>
      <c r="IT105" s="414" t="s">
        <v>3320</v>
      </c>
      <c r="IU105" s="414" t="s">
        <v>3320</v>
      </c>
      <c r="IV105" s="414" t="s">
        <v>3320</v>
      </c>
      <c r="IW105" s="414" t="s">
        <v>3320</v>
      </c>
      <c r="IX105" s="414" t="s">
        <v>5773</v>
      </c>
      <c r="IY105" s="415" t="s">
        <v>5774</v>
      </c>
      <c r="IZ105" s="415" t="s">
        <v>5774</v>
      </c>
      <c r="JA105" s="414" t="s">
        <v>5775</v>
      </c>
      <c r="JB105" s="414" t="str">
        <f>IFERROR(VLOOKUP($E105,'[12]Resumen costos RNT id'!$D:$J,3,0),"")</f>
        <v/>
      </c>
      <c r="JC105" s="421" t="str">
        <f>IFERROR(VLOOKUP($E105,'[12]Resumen costos RNT id'!$D:$J,4,0),"")</f>
        <v/>
      </c>
      <c r="JD105" s="421" t="str">
        <f>IFERROR(VLOOKUP($E105,'[12]Resumen costos RNT id'!$D:$J,5,0),"")</f>
        <v/>
      </c>
      <c r="JE105" s="421" t="str">
        <f>IFERROR(VLOOKUP($E105,'[12]Resumen costos RNT id'!$D:$J,6,0),"")</f>
        <v/>
      </c>
      <c r="JF105" s="416" t="str">
        <f>IFERROR(VLOOKUP($E105,'[12]Resumen costos RNT id'!$D:$J,7,0),"")</f>
        <v/>
      </c>
      <c r="JG105" s="428" t="str">
        <f t="shared" si="38"/>
        <v/>
      </c>
      <c r="JH105" s="428" t="str">
        <f t="shared" si="39"/>
        <v/>
      </c>
      <c r="JI105" s="428" t="str">
        <f t="shared" si="39"/>
        <v/>
      </c>
      <c r="JJ105" s="428">
        <f t="shared" si="40"/>
        <v>0</v>
      </c>
      <c r="JK105" s="428">
        <f t="shared" si="41"/>
        <v>0</v>
      </c>
      <c r="JL105" s="414" t="s">
        <v>202</v>
      </c>
      <c r="JP105" s="414">
        <v>7</v>
      </c>
      <c r="JQ105" s="414">
        <f t="shared" si="58"/>
        <v>0</v>
      </c>
      <c r="JR105" s="429" t="str">
        <f>IFERROR(VLOOKUP($E105,'[13]Actualización de costos CENACE'!$A:$G,2,0),"")</f>
        <v/>
      </c>
      <c r="JS105" s="429" t="str">
        <f>IFERROR(VLOOKUP($E105,'[13]Actualización de costos CENACE'!$A:$G,3,0),"")</f>
        <v/>
      </c>
      <c r="JT105" s="429" t="str">
        <f>IFERROR(VLOOKUP($E105,'[13]Actualización de costos CENACE'!$A:$G,4,0),"")</f>
        <v/>
      </c>
      <c r="JU105" s="429" t="str">
        <f>IFERROR(VLOOKUP($E105,'[13]Actualización de costos CENACE'!$A:$G,5,0),"")</f>
        <v/>
      </c>
      <c r="JV105" s="429" t="str">
        <f>IFERROR(VLOOKUP($E105,'[13]Actualización de costos CENACE'!$A:$G,6,0),"")</f>
        <v/>
      </c>
      <c r="JW105" s="430" t="str">
        <f>IFERROR(VLOOKUP($E105,'[13]Din Costos CFE'!$J$7:$AG$150,JW$1,0),"")</f>
        <v/>
      </c>
      <c r="JX105" s="430" t="str">
        <f>IFERROR(VLOOKUP($E105,'[13]Din Costos CFE'!$J$7:$AG$150,JX$1,0),"")</f>
        <v/>
      </c>
      <c r="JY105" s="430" t="str">
        <f>IFERROR(VLOOKUP($E105,'[13]Din Costos CFE'!$J$7:$AG$150,JY$1,0),"")</f>
        <v/>
      </c>
      <c r="JZ105" s="430" t="str">
        <f>IFERROR(VLOOKUP($E105,'[13]Din Costos CFE'!$J$7:$AG$150,JZ$1,0),"")</f>
        <v/>
      </c>
      <c r="KA105" s="430" t="str">
        <f>IFERROR(VLOOKUP($E105,'[13]Din Costos CFE'!$J$7:$AG$150,KA$1,0),"")</f>
        <v/>
      </c>
      <c r="KB105" s="430" t="str">
        <f>IFERROR(VLOOKUP($E105,'[13]Din Costos CFE'!$J$7:$AG$150,KB$1,0),"")</f>
        <v/>
      </c>
      <c r="KC105" s="430" t="str">
        <f>IFERROR(VLOOKUP($E105,'[13]Din Costos CFE'!$J$7:$AG$150,KC$1,0),"")</f>
        <v/>
      </c>
      <c r="KD105" s="430" t="str">
        <f>IFERROR(VLOOKUP($E105,'[13]Din Costos CFE'!$J$7:$AG$150,KD$1,0),"")</f>
        <v/>
      </c>
      <c r="KE105" s="430" t="str">
        <f>IFERROR(VLOOKUP($E105,'[13]Din Costos CFE'!$J$7:$AG$150,KE$1,0),"")</f>
        <v/>
      </c>
      <c r="KF105" s="430" t="str">
        <f>IFERROR(VLOOKUP($E105,'[13]Din Costos CFE'!$J$7:$AG$150,KF$1,0),"")</f>
        <v/>
      </c>
      <c r="KG105" s="430" t="str">
        <f>IFERROR(VLOOKUP($E105,'[13]Din Costos CFE'!$J$7:$AG$150,KG$1,0),"")</f>
        <v/>
      </c>
      <c r="KH105" s="430" t="str">
        <f>IFERROR(VLOOKUP($E105,'[13]Din Costos CFE'!$J$7:$AG$150,KH$1,0),"")</f>
        <v/>
      </c>
      <c r="KI105" s="430" t="str">
        <f>IFERROR(VLOOKUP($E105,'[13]Din Costos CFE'!$J$7:$AG$150,KI$1,0),"")</f>
        <v/>
      </c>
      <c r="KJ105" s="430" t="str">
        <f>IFERROR(VLOOKUP($E105,'[13]Din Costos CFE'!$J$7:$AG$150,KJ$1,0),"")</f>
        <v/>
      </c>
      <c r="KK105" s="430" t="str">
        <f>IFERROR(VLOOKUP($E105,'[13]Din Costos CFE'!$J$7:$AG$150,KK$1,0),"")</f>
        <v/>
      </c>
      <c r="KL105" s="430" t="str">
        <f>IFERROR(VLOOKUP($E105,'[13]Din Costos CFE'!$J$7:$AG$150,KL$1,0),"")</f>
        <v/>
      </c>
      <c r="KM105" s="430" t="str">
        <f>IFERROR(VLOOKUP($E105,'[13]Din Costos CFE'!$J$7:$AG$150,KM$1,0),"")</f>
        <v/>
      </c>
      <c r="KN105" s="430" t="str">
        <f>IFERROR(VLOOKUP($E105,'[13]Din Costos CFE'!$J$7:$AG$150,KN$1,0),"")</f>
        <v/>
      </c>
      <c r="KO105" s="431">
        <f t="shared" si="42"/>
        <v>0</v>
      </c>
      <c r="KP105" s="431">
        <f t="shared" si="43"/>
        <v>0</v>
      </c>
      <c r="KQ105" s="431">
        <f t="shared" si="44"/>
        <v>0</v>
      </c>
      <c r="KR105" s="432" t="str">
        <f>IFERROR(VLOOKUP($E105,'[13]Din Costos CFE'!$A$6:$G$150,4,0),"")</f>
        <v/>
      </c>
      <c r="KS105" s="432" t="str">
        <f>IFERROR(VLOOKUP($E105,'[13]Din Costos CFE'!$A$6:$G$150,5,0),"")</f>
        <v/>
      </c>
      <c r="KT105" s="432" t="str">
        <f>IFERROR(VLOOKUP($E105,'[13]Din Costos CFE'!$A$6:$G$150,6,0),"")</f>
        <v/>
      </c>
      <c r="KU105" s="433" t="str">
        <f t="shared" si="45"/>
        <v/>
      </c>
      <c r="KV105" s="434" t="str">
        <f t="shared" si="46"/>
        <v/>
      </c>
      <c r="KW105" s="435" t="str">
        <f t="shared" si="47"/>
        <v/>
      </c>
      <c r="KX105" s="435"/>
      <c r="KY105" s="436" t="str">
        <f>IFERROR(VLOOKUP($E105,'[13]Detalle Costos CENACE'!$E:$IT,248,0),"")</f>
        <v/>
      </c>
      <c r="KZ105" s="414">
        <f t="shared" si="48"/>
        <v>100</v>
      </c>
      <c r="LA105" s="434" t="str">
        <f t="shared" si="49"/>
        <v/>
      </c>
      <c r="LB105" s="434" t="str">
        <f t="shared" si="50"/>
        <v/>
      </c>
      <c r="LC105" s="414">
        <f t="shared" si="51"/>
        <v>1</v>
      </c>
      <c r="LD105" s="429" t="str">
        <f>IFERROR(VLOOKUP($E105,'[13]Actualización de costos CENACE'!$A:$G,7,0),"")</f>
        <v/>
      </c>
    </row>
    <row r="106" spans="1:316" s="414" customFormat="1" ht="15" customHeight="1">
      <c r="A106" s="413" t="s">
        <v>5638</v>
      </c>
      <c r="B106" s="414">
        <v>1155</v>
      </c>
      <c r="C106" s="414" t="s">
        <v>7951</v>
      </c>
      <c r="D106" s="414" t="s">
        <v>7952</v>
      </c>
      <c r="E106" s="414">
        <v>1155</v>
      </c>
      <c r="G106" s="414" t="s">
        <v>7953</v>
      </c>
      <c r="H106" s="414" t="s">
        <v>7954</v>
      </c>
      <c r="I106" s="415">
        <v>4</v>
      </c>
      <c r="J106" s="415"/>
      <c r="K106" s="415" t="str">
        <f t="shared" si="60"/>
        <v>No</v>
      </c>
      <c r="L106" s="415"/>
      <c r="M106" s="415">
        <f t="shared" si="59"/>
        <v>4</v>
      </c>
      <c r="N106" s="415"/>
      <c r="O106" s="415"/>
      <c r="P106" s="415"/>
      <c r="Q106" s="415"/>
      <c r="R106" s="415" t="str">
        <f t="shared" si="61"/>
        <v>No</v>
      </c>
      <c r="S106" s="415"/>
      <c r="T106" s="415"/>
      <c r="U106" s="415"/>
      <c r="V106" s="414" t="s">
        <v>7955</v>
      </c>
      <c r="W106" s="414" t="s">
        <v>5643</v>
      </c>
      <c r="X106" s="414">
        <f t="shared" si="57"/>
        <v>1</v>
      </c>
      <c r="Y106" s="414">
        <f t="shared" si="34"/>
        <v>365.4</v>
      </c>
      <c r="Z106" s="416" t="str">
        <f t="shared" si="35"/>
        <v/>
      </c>
      <c r="AA106" s="416">
        <f t="shared" si="36"/>
        <v>0</v>
      </c>
      <c r="AB106" s="417">
        <f t="shared" si="37"/>
        <v>0</v>
      </c>
      <c r="AC106" s="414" t="s">
        <v>5815</v>
      </c>
      <c r="AD106" s="414" t="s">
        <v>5816</v>
      </c>
      <c r="AE106" s="414" t="e">
        <f>+VLOOKUP($D106,'[12]Ramón Países '!$A:$E,4,0)</f>
        <v>#N/A</v>
      </c>
      <c r="AF106" s="414" t="s">
        <v>5646</v>
      </c>
      <c r="AG106" s="414" t="e">
        <f>+VLOOKUP($D106,'[12]Ramón Países '!$A:$E,5,0)</f>
        <v>#N/A</v>
      </c>
      <c r="AH106" s="413" t="s">
        <v>5815</v>
      </c>
      <c r="AI106" s="414" t="s">
        <v>7956</v>
      </c>
      <c r="AJ106" s="414" t="s">
        <v>5818</v>
      </c>
      <c r="AK106" s="414" t="s">
        <v>5698</v>
      </c>
      <c r="AL106" s="414" t="s">
        <v>7957</v>
      </c>
      <c r="AM106" s="414" t="s">
        <v>7958</v>
      </c>
      <c r="AN106" s="414" t="s">
        <v>3320</v>
      </c>
      <c r="AO106" s="414" t="s">
        <v>7959</v>
      </c>
      <c r="AP106" s="414" t="s">
        <v>7960</v>
      </c>
      <c r="AQ106" s="414" t="s">
        <v>7961</v>
      </c>
      <c r="AR106" s="414" t="s">
        <v>5824</v>
      </c>
      <c r="AS106" s="414" t="s">
        <v>7962</v>
      </c>
      <c r="AT106" s="414" t="s">
        <v>733</v>
      </c>
      <c r="AU106" s="414" t="s">
        <v>733</v>
      </c>
      <c r="AV106" s="414" t="s">
        <v>733</v>
      </c>
      <c r="AW106" s="414" t="s">
        <v>3320</v>
      </c>
      <c r="AX106" s="414" t="s">
        <v>5826</v>
      </c>
      <c r="AY106" s="414" t="s">
        <v>733</v>
      </c>
      <c r="AZ106" s="414" t="s">
        <v>5827</v>
      </c>
      <c r="BA106" s="414" t="s">
        <v>7963</v>
      </c>
      <c r="BB106" s="414" t="s">
        <v>5829</v>
      </c>
      <c r="BC106" s="414" t="s">
        <v>5830</v>
      </c>
      <c r="BD106" s="414" t="s">
        <v>5837</v>
      </c>
      <c r="BE106" s="414" t="s">
        <v>7964</v>
      </c>
      <c r="BF106" s="415" t="s">
        <v>1214</v>
      </c>
      <c r="BG106" s="414" t="s">
        <v>3320</v>
      </c>
      <c r="BI106" s="414" t="s">
        <v>2043</v>
      </c>
      <c r="BJ106" s="414" t="s">
        <v>2043</v>
      </c>
      <c r="BK106" s="414" t="s">
        <v>7819</v>
      </c>
      <c r="BL106" s="414" t="s">
        <v>7965</v>
      </c>
      <c r="BM106" s="415">
        <v>400</v>
      </c>
      <c r="BN106" s="414" t="s">
        <v>5936</v>
      </c>
      <c r="BO106" s="418" t="s">
        <v>12613</v>
      </c>
      <c r="BP106" s="414">
        <v>22</v>
      </c>
      <c r="BQ106" s="414">
        <v>2027</v>
      </c>
      <c r="BR106" s="414">
        <v>365.4</v>
      </c>
      <c r="BS106" s="415">
        <v>365.4</v>
      </c>
      <c r="BT106" s="414" t="s">
        <v>5666</v>
      </c>
      <c r="BU106" s="414">
        <v>748748</v>
      </c>
      <c r="BV106" s="415">
        <v>943.06</v>
      </c>
      <c r="BW106" s="419">
        <v>0.29462301899713333</v>
      </c>
      <c r="BX106" s="420" t="s">
        <v>910</v>
      </c>
      <c r="BY106" s="414" t="s">
        <v>733</v>
      </c>
      <c r="CA106" s="414">
        <v>27.41</v>
      </c>
      <c r="CB106" s="414" t="s">
        <v>733</v>
      </c>
      <c r="CC106" s="414">
        <v>650</v>
      </c>
      <c r="CD106" s="414" t="s">
        <v>5800</v>
      </c>
      <c r="CE106" s="414" t="s">
        <v>5668</v>
      </c>
      <c r="CF106" s="414" t="s">
        <v>3320</v>
      </c>
      <c r="CG106" s="414" t="s">
        <v>733</v>
      </c>
      <c r="CH106" s="414" t="s">
        <v>733</v>
      </c>
      <c r="CI106" s="414">
        <v>1938</v>
      </c>
      <c r="CJ106" s="414">
        <v>1817</v>
      </c>
      <c r="CK106" s="414" t="s">
        <v>7966</v>
      </c>
      <c r="CL106" s="414">
        <v>354</v>
      </c>
      <c r="CM106" s="414">
        <v>85</v>
      </c>
      <c r="CN106" s="414">
        <v>97</v>
      </c>
      <c r="CO106" s="414">
        <v>25</v>
      </c>
      <c r="CP106" s="414" t="s">
        <v>12614</v>
      </c>
      <c r="CQ106" s="414">
        <f t="shared" si="52"/>
        <v>2026</v>
      </c>
      <c r="CR106" s="414">
        <v>0.67</v>
      </c>
      <c r="CS106" s="414">
        <v>8</v>
      </c>
      <c r="CT106" s="414" t="s">
        <v>5837</v>
      </c>
      <c r="CU106" s="414">
        <v>12000000</v>
      </c>
      <c r="CV106" s="414" t="s">
        <v>3320</v>
      </c>
      <c r="CW106" s="414" t="s">
        <v>3320</v>
      </c>
      <c r="CX106" s="414" t="s">
        <v>3320</v>
      </c>
      <c r="CY106" s="414" t="s">
        <v>3320</v>
      </c>
      <c r="CZ106" s="414" t="s">
        <v>3320</v>
      </c>
      <c r="DA106" s="414" t="s">
        <v>3320</v>
      </c>
      <c r="DB106" s="414" t="s">
        <v>3320</v>
      </c>
      <c r="DC106" s="414" t="s">
        <v>3320</v>
      </c>
      <c r="DD106" s="414" t="s">
        <v>3320</v>
      </c>
      <c r="DE106" s="414" t="s">
        <v>3320</v>
      </c>
      <c r="DG106" s="414" t="s">
        <v>3320</v>
      </c>
      <c r="DH106" s="414" t="s">
        <v>3320</v>
      </c>
      <c r="DI106" s="414" t="s">
        <v>3320</v>
      </c>
      <c r="DJ106" s="414" t="s">
        <v>3320</v>
      </c>
      <c r="DK106" s="414" t="s">
        <v>3320</v>
      </c>
      <c r="DL106" s="414" t="s">
        <v>3320</v>
      </c>
      <c r="DM106" s="414" t="e">
        <f t="shared" si="53"/>
        <v>#VALUE!</v>
      </c>
      <c r="DN106" s="414" t="s">
        <v>3320</v>
      </c>
      <c r="DO106" s="414" t="s">
        <v>3320</v>
      </c>
      <c r="DP106" s="414" t="s">
        <v>3320</v>
      </c>
      <c r="DR106" s="414" t="s">
        <v>3320</v>
      </c>
      <c r="DS106" s="414" t="s">
        <v>3320</v>
      </c>
      <c r="DT106" s="414" t="s">
        <v>3320</v>
      </c>
      <c r="DU106" s="414" t="s">
        <v>3320</v>
      </c>
      <c r="DV106" s="414" t="s">
        <v>3320</v>
      </c>
      <c r="DW106" s="414" t="s">
        <v>3320</v>
      </c>
      <c r="DX106" s="414" t="s">
        <v>3320</v>
      </c>
      <c r="DY106" s="414" t="s">
        <v>3320</v>
      </c>
      <c r="DZ106" s="414" t="s">
        <v>3320</v>
      </c>
      <c r="EA106" s="414" t="s">
        <v>3320</v>
      </c>
      <c r="EB106" s="414" t="s">
        <v>3320</v>
      </c>
      <c r="EC106" s="414" t="s">
        <v>3320</v>
      </c>
      <c r="ED106" s="414" t="s">
        <v>3320</v>
      </c>
      <c r="EE106" s="414" t="s">
        <v>3320</v>
      </c>
      <c r="EF106" s="414" t="s">
        <v>3320</v>
      </c>
      <c r="EG106" s="414" t="s">
        <v>3320</v>
      </c>
      <c r="EH106" s="414" t="s">
        <v>3320</v>
      </c>
      <c r="EI106" s="414" t="s">
        <v>3320</v>
      </c>
      <c r="EJ106" s="414" t="s">
        <v>3320</v>
      </c>
      <c r="EK106" s="414" t="s">
        <v>3320</v>
      </c>
      <c r="EL106" s="414" t="s">
        <v>3320</v>
      </c>
      <c r="EM106" s="414" t="s">
        <v>3320</v>
      </c>
      <c r="EN106" s="414" t="s">
        <v>3320</v>
      </c>
      <c r="EO106" s="414" t="s">
        <v>3320</v>
      </c>
      <c r="EP106" s="414" t="s">
        <v>3320</v>
      </c>
      <c r="EQ106" s="414" t="s">
        <v>3320</v>
      </c>
      <c r="ER106" s="414" t="s">
        <v>3320</v>
      </c>
      <c r="ES106" s="414" t="s">
        <v>3320</v>
      </c>
      <c r="ET106" s="414" t="s">
        <v>3320</v>
      </c>
      <c r="EU106" s="414" t="s">
        <v>3320</v>
      </c>
      <c r="EV106" s="414" t="s">
        <v>3320</v>
      </c>
      <c r="EW106" s="414" t="s">
        <v>3320</v>
      </c>
      <c r="EX106" s="414" t="s">
        <v>3320</v>
      </c>
      <c r="EY106" s="414" t="s">
        <v>3320</v>
      </c>
      <c r="EZ106" s="414" t="s">
        <v>3320</v>
      </c>
      <c r="FA106" s="414" t="s">
        <v>3320</v>
      </c>
      <c r="FB106" s="414" t="s">
        <v>3320</v>
      </c>
      <c r="FC106" s="414" t="s">
        <v>3320</v>
      </c>
      <c r="FD106" s="414" t="s">
        <v>3320</v>
      </c>
      <c r="FE106" s="414" t="s">
        <v>3320</v>
      </c>
      <c r="FF106" s="414" t="s">
        <v>3320</v>
      </c>
      <c r="FG106" s="414" t="s">
        <v>3320</v>
      </c>
      <c r="FH106" s="414" t="s">
        <v>3320</v>
      </c>
      <c r="FI106" s="414" t="s">
        <v>3320</v>
      </c>
      <c r="FJ106" s="414" t="s">
        <v>3320</v>
      </c>
      <c r="FK106" s="414" t="s">
        <v>3320</v>
      </c>
      <c r="FL106" s="414" t="s">
        <v>3320</v>
      </c>
      <c r="FM106" s="414" t="s">
        <v>3320</v>
      </c>
      <c r="FN106" s="414" t="s">
        <v>3320</v>
      </c>
      <c r="FO106" s="421">
        <v>421950274</v>
      </c>
      <c r="FP106" s="421">
        <f t="shared" si="31"/>
        <v>421.95027399999998</v>
      </c>
      <c r="FQ106" s="414" t="s">
        <v>733</v>
      </c>
      <c r="FR106" s="414" t="s">
        <v>733</v>
      </c>
      <c r="FS106" s="414" t="s">
        <v>733</v>
      </c>
      <c r="FT106" s="414" t="s">
        <v>733</v>
      </c>
      <c r="FU106" s="414" t="s">
        <v>4086</v>
      </c>
      <c r="FV106" s="414" t="s">
        <v>7967</v>
      </c>
      <c r="FW106" s="414" t="s">
        <v>7968</v>
      </c>
      <c r="FX106" s="422" t="s">
        <v>7965</v>
      </c>
      <c r="FY106" s="423">
        <v>400</v>
      </c>
      <c r="FZ106" s="414" t="s">
        <v>7969</v>
      </c>
      <c r="GA106" s="421">
        <v>421950274</v>
      </c>
      <c r="GB106" s="421">
        <v>64573396</v>
      </c>
      <c r="GC106" s="421">
        <v>514429</v>
      </c>
      <c r="GD106" s="421">
        <v>351625</v>
      </c>
      <c r="GE106" s="414" t="s">
        <v>5841</v>
      </c>
      <c r="GF106" s="414" t="s">
        <v>733</v>
      </c>
      <c r="GG106" s="414" t="s">
        <v>733</v>
      </c>
      <c r="GH106" s="414" t="s">
        <v>7970</v>
      </c>
      <c r="GI106" s="414" t="s">
        <v>733</v>
      </c>
      <c r="GJ106" s="414" t="s">
        <v>1214</v>
      </c>
      <c r="GK106" s="414" t="s">
        <v>733</v>
      </c>
      <c r="GL106" s="414" t="s">
        <v>733</v>
      </c>
      <c r="GM106" s="414" t="s">
        <v>1214</v>
      </c>
      <c r="GN106" s="424" t="s">
        <v>5676</v>
      </c>
      <c r="GO106" s="414" t="s">
        <v>3320</v>
      </c>
      <c r="GP106" s="414" t="s">
        <v>733</v>
      </c>
      <c r="GQ106" s="414" t="s">
        <v>5677</v>
      </c>
      <c r="GR106" s="414" t="s">
        <v>733</v>
      </c>
      <c r="GS106" s="414" t="s">
        <v>5679</v>
      </c>
      <c r="GT106" s="414" t="s">
        <v>3320</v>
      </c>
      <c r="GU106" s="414" t="s">
        <v>3320</v>
      </c>
      <c r="GV106" s="414">
        <v>2.2200000000000002</v>
      </c>
      <c r="GW106" s="414" t="s">
        <v>733</v>
      </c>
      <c r="GX106" s="414" t="s">
        <v>5948</v>
      </c>
      <c r="GY106" s="414" t="s">
        <v>7971</v>
      </c>
      <c r="GZ106" s="414" t="s">
        <v>733</v>
      </c>
      <c r="HA106" s="414" t="s">
        <v>3320</v>
      </c>
      <c r="HB106" s="414" t="s">
        <v>7972</v>
      </c>
      <c r="HC106" s="414" t="s">
        <v>7973</v>
      </c>
      <c r="HD106" s="414" t="s">
        <v>6273</v>
      </c>
      <c r="HE106" s="414" t="s">
        <v>5684</v>
      </c>
      <c r="HF106" s="414" t="s">
        <v>5684</v>
      </c>
      <c r="HG106" s="414" t="s">
        <v>5759</v>
      </c>
      <c r="HH106" s="414" t="s">
        <v>1214</v>
      </c>
      <c r="HI106" s="414" t="s">
        <v>12907</v>
      </c>
      <c r="HJ106" s="414" t="s">
        <v>12908</v>
      </c>
      <c r="HK106" s="414" t="s">
        <v>5685</v>
      </c>
      <c r="HL106" s="414" t="s">
        <v>3320</v>
      </c>
      <c r="HM106" s="414" t="s">
        <v>3320</v>
      </c>
      <c r="HN106" s="414" t="s">
        <v>3320</v>
      </c>
      <c r="HO106" s="414" t="s">
        <v>3320</v>
      </c>
      <c r="HP106" s="414" t="s">
        <v>3320</v>
      </c>
      <c r="HQ106" s="414" t="s">
        <v>3320</v>
      </c>
      <c r="HR106" s="414" t="s">
        <v>3320</v>
      </c>
      <c r="HS106" s="414" t="s">
        <v>3320</v>
      </c>
      <c r="HT106" s="414" t="s">
        <v>3320</v>
      </c>
      <c r="HU106" s="414" t="s">
        <v>3320</v>
      </c>
      <c r="HV106" s="414" t="s">
        <v>3320</v>
      </c>
      <c r="HW106" s="414" t="s">
        <v>3320</v>
      </c>
      <c r="HX106" s="414" t="s">
        <v>3320</v>
      </c>
      <c r="HY106" s="414" t="s">
        <v>3320</v>
      </c>
      <c r="HZ106" s="414" t="s">
        <v>3320</v>
      </c>
      <c r="IA106" s="414" t="s">
        <v>3320</v>
      </c>
      <c r="IB106" s="414" t="s">
        <v>3320</v>
      </c>
      <c r="IC106" s="414" t="s">
        <v>3320</v>
      </c>
      <c r="ID106" s="414" t="s">
        <v>3320</v>
      </c>
      <c r="IE106" s="414" t="s">
        <v>3320</v>
      </c>
      <c r="IF106" s="414" t="s">
        <v>3320</v>
      </c>
      <c r="IG106" s="414" t="s">
        <v>3320</v>
      </c>
      <c r="IH106" s="414" t="s">
        <v>3320</v>
      </c>
      <c r="II106" s="414" t="s">
        <v>3320</v>
      </c>
      <c r="IJ106" s="414" t="s">
        <v>3320</v>
      </c>
      <c r="IK106" s="414" t="s">
        <v>3320</v>
      </c>
      <c r="IL106" s="414" t="s">
        <v>3320</v>
      </c>
      <c r="IM106" s="414" t="s">
        <v>3320</v>
      </c>
      <c r="IN106" s="414" t="s">
        <v>3320</v>
      </c>
      <c r="IO106" s="414" t="s">
        <v>3320</v>
      </c>
      <c r="IP106" s="414" t="s">
        <v>3320</v>
      </c>
      <c r="IQ106" s="414" t="s">
        <v>3320</v>
      </c>
      <c r="IR106" s="414" t="s">
        <v>3320</v>
      </c>
      <c r="IS106" s="414" t="s">
        <v>3320</v>
      </c>
      <c r="IT106" s="414" t="s">
        <v>3320</v>
      </c>
      <c r="IU106" s="414" t="s">
        <v>3320</v>
      </c>
      <c r="IV106" s="414" t="s">
        <v>3320</v>
      </c>
      <c r="IW106" s="414" t="s">
        <v>3320</v>
      </c>
      <c r="IX106" s="414" t="s">
        <v>5775</v>
      </c>
      <c r="IY106" s="447">
        <v>45908</v>
      </c>
      <c r="IZ106" s="415" t="s">
        <v>733</v>
      </c>
      <c r="JA106" s="414" t="s">
        <v>375</v>
      </c>
      <c r="JB106" s="414" t="str">
        <f>IFERROR(VLOOKUP($E106,'[12]Resumen costos RNT id'!$D:$J,3,0),"")</f>
        <v/>
      </c>
      <c r="JC106" s="421" t="str">
        <f>IFERROR(VLOOKUP($E106,'[12]Resumen costos RNT id'!$D:$J,4,0),"")</f>
        <v/>
      </c>
      <c r="JD106" s="421" t="str">
        <f>IFERROR(VLOOKUP($E106,'[12]Resumen costos RNT id'!$D:$J,5,0),"")</f>
        <v/>
      </c>
      <c r="JE106" s="421" t="str">
        <f>IFERROR(VLOOKUP($E106,'[12]Resumen costos RNT id'!$D:$J,6,0),"")</f>
        <v/>
      </c>
      <c r="JF106" s="416" t="str">
        <f>IFERROR(VLOOKUP($E106,'[12]Resumen costos RNT id'!$D:$J,7,0),"")</f>
        <v/>
      </c>
      <c r="JG106" s="428" t="str">
        <f t="shared" si="38"/>
        <v/>
      </c>
      <c r="JH106" s="428" t="str">
        <f t="shared" si="39"/>
        <v/>
      </c>
      <c r="JI106" s="428" t="str">
        <f t="shared" si="39"/>
        <v/>
      </c>
      <c r="JJ106" s="428">
        <f t="shared" si="40"/>
        <v>0</v>
      </c>
      <c r="JK106" s="428">
        <f t="shared" si="41"/>
        <v>0</v>
      </c>
      <c r="JL106" s="414" t="s">
        <v>202</v>
      </c>
      <c r="JM106" s="414" t="s">
        <v>910</v>
      </c>
      <c r="JP106" s="414">
        <v>4</v>
      </c>
      <c r="JQ106" s="414">
        <f t="shared" si="58"/>
        <v>0</v>
      </c>
      <c r="JR106" s="429" t="str">
        <f>IFERROR(VLOOKUP($E106,'[13]Actualización de costos CENACE'!$A:$G,2,0),"")</f>
        <v/>
      </c>
      <c r="JS106" s="429" t="str">
        <f>IFERROR(VLOOKUP($E106,'[13]Actualización de costos CENACE'!$A:$G,3,0),"")</f>
        <v/>
      </c>
      <c r="JT106" s="429" t="str">
        <f>IFERROR(VLOOKUP($E106,'[13]Actualización de costos CENACE'!$A:$G,4,0),"")</f>
        <v/>
      </c>
      <c r="JU106" s="429" t="str">
        <f>IFERROR(VLOOKUP($E106,'[13]Actualización de costos CENACE'!$A:$G,5,0),"")</f>
        <v/>
      </c>
      <c r="JV106" s="429" t="str">
        <f>IFERROR(VLOOKUP($E106,'[13]Actualización de costos CENACE'!$A:$G,6,0),"")</f>
        <v/>
      </c>
      <c r="JW106" s="430" t="str">
        <f>IFERROR(VLOOKUP($E106,'[13]Din Costos CFE'!$J$7:$AG$150,JW$1,0),"")</f>
        <v/>
      </c>
      <c r="JX106" s="430" t="str">
        <f>IFERROR(VLOOKUP($E106,'[13]Din Costos CFE'!$J$7:$AG$150,JX$1,0),"")</f>
        <v/>
      </c>
      <c r="JY106" s="430" t="str">
        <f>IFERROR(VLOOKUP($E106,'[13]Din Costos CFE'!$J$7:$AG$150,JY$1,0),"")</f>
        <v/>
      </c>
      <c r="JZ106" s="430" t="str">
        <f>IFERROR(VLOOKUP($E106,'[13]Din Costos CFE'!$J$7:$AG$150,JZ$1,0),"")</f>
        <v/>
      </c>
      <c r="KA106" s="430" t="str">
        <f>IFERROR(VLOOKUP($E106,'[13]Din Costos CFE'!$J$7:$AG$150,KA$1,0),"")</f>
        <v/>
      </c>
      <c r="KB106" s="430" t="str">
        <f>IFERROR(VLOOKUP($E106,'[13]Din Costos CFE'!$J$7:$AG$150,KB$1,0),"")</f>
        <v/>
      </c>
      <c r="KC106" s="430" t="str">
        <f>IFERROR(VLOOKUP($E106,'[13]Din Costos CFE'!$J$7:$AG$150,KC$1,0),"")</f>
        <v/>
      </c>
      <c r="KD106" s="430" t="str">
        <f>IFERROR(VLOOKUP($E106,'[13]Din Costos CFE'!$J$7:$AG$150,KD$1,0),"")</f>
        <v/>
      </c>
      <c r="KE106" s="430" t="str">
        <f>IFERROR(VLOOKUP($E106,'[13]Din Costos CFE'!$J$7:$AG$150,KE$1,0),"")</f>
        <v/>
      </c>
      <c r="KF106" s="430" t="str">
        <f>IFERROR(VLOOKUP($E106,'[13]Din Costos CFE'!$J$7:$AG$150,KF$1,0),"")</f>
        <v/>
      </c>
      <c r="KG106" s="430" t="str">
        <f>IFERROR(VLOOKUP($E106,'[13]Din Costos CFE'!$J$7:$AG$150,KG$1,0),"")</f>
        <v/>
      </c>
      <c r="KH106" s="430" t="str">
        <f>IFERROR(VLOOKUP($E106,'[13]Din Costos CFE'!$J$7:$AG$150,KH$1,0),"")</f>
        <v/>
      </c>
      <c r="KI106" s="430" t="str">
        <f>IFERROR(VLOOKUP($E106,'[13]Din Costos CFE'!$J$7:$AG$150,KI$1,0),"")</f>
        <v/>
      </c>
      <c r="KJ106" s="430" t="str">
        <f>IFERROR(VLOOKUP($E106,'[13]Din Costos CFE'!$J$7:$AG$150,KJ$1,0),"")</f>
        <v/>
      </c>
      <c r="KK106" s="430" t="str">
        <f>IFERROR(VLOOKUP($E106,'[13]Din Costos CFE'!$J$7:$AG$150,KK$1,0),"")</f>
        <v/>
      </c>
      <c r="KL106" s="430" t="str">
        <f>IFERROR(VLOOKUP($E106,'[13]Din Costos CFE'!$J$7:$AG$150,KL$1,0),"")</f>
        <v/>
      </c>
      <c r="KM106" s="430" t="str">
        <f>IFERROR(VLOOKUP($E106,'[13]Din Costos CFE'!$J$7:$AG$150,KM$1,0),"")</f>
        <v/>
      </c>
      <c r="KN106" s="430" t="str">
        <f>IFERROR(VLOOKUP($E106,'[13]Din Costos CFE'!$J$7:$AG$150,KN$1,0),"")</f>
        <v/>
      </c>
      <c r="KO106" s="431">
        <f t="shared" si="42"/>
        <v>0</v>
      </c>
      <c r="KP106" s="431">
        <f t="shared" si="43"/>
        <v>0</v>
      </c>
      <c r="KQ106" s="431">
        <f t="shared" si="44"/>
        <v>0</v>
      </c>
      <c r="KR106" s="432" t="str">
        <f>IFERROR(VLOOKUP($E106,'[13]Din Costos CFE'!$A$6:$G$150,4,0),"")</f>
        <v/>
      </c>
      <c r="KS106" s="432" t="str">
        <f>IFERROR(VLOOKUP($E106,'[13]Din Costos CFE'!$A$6:$G$150,5,0),"")</f>
        <v/>
      </c>
      <c r="KT106" s="432" t="str">
        <f>IFERROR(VLOOKUP($E106,'[13]Din Costos CFE'!$A$6:$G$150,6,0),"")</f>
        <v/>
      </c>
      <c r="KU106" s="433" t="str">
        <f t="shared" si="45"/>
        <v/>
      </c>
      <c r="KV106" s="434" t="str">
        <f t="shared" si="46"/>
        <v/>
      </c>
      <c r="KW106" s="435" t="str">
        <f t="shared" si="47"/>
        <v/>
      </c>
      <c r="KX106" s="435"/>
      <c r="KY106" s="436" t="str">
        <f>IFERROR(VLOOKUP($E106,'[13]Detalle Costos CENACE'!$E:$IT,248,0),"")</f>
        <v/>
      </c>
      <c r="KZ106" s="414">
        <f t="shared" si="48"/>
        <v>365.4</v>
      </c>
      <c r="LA106" s="434" t="str">
        <f t="shared" si="49"/>
        <v/>
      </c>
      <c r="LB106" s="434" t="str">
        <f t="shared" si="50"/>
        <v/>
      </c>
      <c r="LC106" s="414">
        <f t="shared" si="51"/>
        <v>1</v>
      </c>
      <c r="LD106" s="429" t="str">
        <f>IFERROR(VLOOKUP($E106,'[13]Actualización de costos CENACE'!$A:$G,7,0),"")</f>
        <v/>
      </c>
    </row>
    <row r="107" spans="1:316" s="414" customFormat="1" ht="15" customHeight="1">
      <c r="A107" s="413" t="s">
        <v>5638</v>
      </c>
      <c r="B107" s="414">
        <v>728</v>
      </c>
      <c r="C107" s="414" t="s">
        <v>7974</v>
      </c>
      <c r="D107" s="414" t="s">
        <v>7975</v>
      </c>
      <c r="E107" s="414">
        <v>728</v>
      </c>
      <c r="G107" s="414" t="s">
        <v>1798</v>
      </c>
      <c r="H107" s="414" t="s">
        <v>7976</v>
      </c>
      <c r="I107" s="415">
        <v>4</v>
      </c>
      <c r="J107" s="415"/>
      <c r="K107" s="415" t="str">
        <f t="shared" si="60"/>
        <v>No</v>
      </c>
      <c r="L107" s="415"/>
      <c r="M107" s="415">
        <f t="shared" si="59"/>
        <v>4</v>
      </c>
      <c r="N107" s="415"/>
      <c r="O107" s="415"/>
      <c r="P107" s="415"/>
      <c r="Q107" s="415"/>
      <c r="R107" s="415" t="str">
        <f t="shared" si="61"/>
        <v>No</v>
      </c>
      <c r="S107" s="415"/>
      <c r="T107" s="415"/>
      <c r="U107" s="415"/>
      <c r="V107" s="413" t="s">
        <v>5105</v>
      </c>
      <c r="W107" s="414" t="s">
        <v>5643</v>
      </c>
      <c r="X107" s="414">
        <f t="shared" si="57"/>
        <v>1</v>
      </c>
      <c r="Y107" s="414">
        <f t="shared" si="34"/>
        <v>100</v>
      </c>
      <c r="Z107" s="416" t="str">
        <f t="shared" si="35"/>
        <v/>
      </c>
      <c r="AA107" s="416">
        <f t="shared" si="36"/>
        <v>0</v>
      </c>
      <c r="AB107" s="417">
        <f t="shared" si="37"/>
        <v>0</v>
      </c>
      <c r="AC107" s="414" t="s">
        <v>5644</v>
      </c>
      <c r="AD107" s="414" t="s">
        <v>5644</v>
      </c>
      <c r="AE107" s="414" t="e">
        <f>+VLOOKUP($D107,'[12]Ramón Países '!$A:$E,4,0)</f>
        <v>#N/A</v>
      </c>
      <c r="AF107" s="414" t="s">
        <v>5693</v>
      </c>
      <c r="AG107" s="414" t="e">
        <f>+VLOOKUP($D107,'[12]Ramón Países '!$A:$E,5,0)</f>
        <v>#N/A</v>
      </c>
      <c r="AH107" s="414" t="s">
        <v>5849</v>
      </c>
      <c r="AI107" s="414" t="s">
        <v>5850</v>
      </c>
      <c r="AJ107" s="414" t="s">
        <v>7977</v>
      </c>
      <c r="AK107" s="414" t="s">
        <v>5698</v>
      </c>
      <c r="AL107" s="414" t="s">
        <v>7978</v>
      </c>
      <c r="AM107" s="414" t="s">
        <v>7979</v>
      </c>
      <c r="AN107" s="414" t="s">
        <v>3320</v>
      </c>
      <c r="AO107" s="414" t="s">
        <v>7980</v>
      </c>
      <c r="AP107" s="414" t="s">
        <v>5698</v>
      </c>
      <c r="AQ107" s="414" t="s">
        <v>7670</v>
      </c>
      <c r="AR107" s="414" t="s">
        <v>7609</v>
      </c>
      <c r="AS107" s="414" t="s">
        <v>7610</v>
      </c>
      <c r="AT107" s="414" t="s">
        <v>733</v>
      </c>
      <c r="AU107" s="414" t="s">
        <v>733</v>
      </c>
      <c r="AV107" s="414" t="s">
        <v>733</v>
      </c>
      <c r="AW107" s="414" t="s">
        <v>3320</v>
      </c>
      <c r="AX107" s="414" t="s">
        <v>5656</v>
      </c>
      <c r="AY107" s="414" t="s">
        <v>733</v>
      </c>
      <c r="AZ107" s="414" t="s">
        <v>7981</v>
      </c>
      <c r="BA107" s="414" t="s">
        <v>5859</v>
      </c>
      <c r="BB107" s="414" t="s">
        <v>5659</v>
      </c>
      <c r="BC107" s="414" t="s">
        <v>5660</v>
      </c>
      <c r="BD107" s="414" t="s">
        <v>7982</v>
      </c>
      <c r="BE107" s="414" t="s">
        <v>7983</v>
      </c>
      <c r="BF107" s="415" t="s">
        <v>1214</v>
      </c>
      <c r="BG107" s="414" t="s">
        <v>3320</v>
      </c>
      <c r="BI107" s="414" t="s">
        <v>5955</v>
      </c>
      <c r="BJ107" s="414" t="s">
        <v>5955</v>
      </c>
      <c r="BK107" s="414" t="s">
        <v>7984</v>
      </c>
      <c r="BL107" s="414" t="s">
        <v>7985</v>
      </c>
      <c r="BM107" s="415">
        <v>230</v>
      </c>
      <c r="BN107" s="414" t="s">
        <v>5712</v>
      </c>
      <c r="BO107" s="418" t="s">
        <v>12617</v>
      </c>
      <c r="BP107" s="414">
        <v>25</v>
      </c>
      <c r="BQ107" s="414">
        <v>2028</v>
      </c>
      <c r="BR107" s="414">
        <v>100</v>
      </c>
      <c r="BS107" s="415">
        <v>100</v>
      </c>
      <c r="BT107" s="414" t="s">
        <v>5666</v>
      </c>
      <c r="BU107" s="414">
        <v>376</v>
      </c>
      <c r="BV107" s="415">
        <v>300.81</v>
      </c>
      <c r="BW107" s="419">
        <v>0.3433904109589041</v>
      </c>
      <c r="BX107" s="420" t="s">
        <v>910</v>
      </c>
      <c r="BY107" s="414" t="s">
        <v>733</v>
      </c>
      <c r="CA107" s="414">
        <v>30.8</v>
      </c>
      <c r="CB107" s="414" t="s">
        <v>1214</v>
      </c>
      <c r="CC107" s="414">
        <v>665</v>
      </c>
      <c r="CD107" s="414" t="s">
        <v>5800</v>
      </c>
      <c r="CE107" s="414" t="s">
        <v>5668</v>
      </c>
      <c r="CF107" s="414" t="s">
        <v>3320</v>
      </c>
      <c r="CG107" s="414" t="s">
        <v>733</v>
      </c>
      <c r="CH107" s="414" t="s">
        <v>733</v>
      </c>
      <c r="CI107" s="414">
        <v>2443</v>
      </c>
      <c r="CJ107" s="414">
        <v>2268</v>
      </c>
      <c r="CK107" s="414" t="s">
        <v>6441</v>
      </c>
      <c r="CL107" s="414">
        <v>365</v>
      </c>
      <c r="CM107" s="414">
        <v>87.2</v>
      </c>
      <c r="CN107" s="414">
        <v>98</v>
      </c>
      <c r="CO107" s="414">
        <v>20</v>
      </c>
      <c r="CP107" s="414" t="s">
        <v>12617</v>
      </c>
      <c r="CQ107" s="414">
        <f t="shared" si="52"/>
        <v>2028</v>
      </c>
      <c r="CR107" s="414">
        <v>0.95</v>
      </c>
      <c r="CS107" s="414">
        <v>8</v>
      </c>
      <c r="CT107" s="414" t="s">
        <v>7986</v>
      </c>
      <c r="CU107" s="414">
        <v>2700000</v>
      </c>
      <c r="CV107" s="414" t="s">
        <v>3320</v>
      </c>
      <c r="CW107" s="414" t="s">
        <v>3320</v>
      </c>
      <c r="CX107" s="414" t="s">
        <v>3320</v>
      </c>
      <c r="CY107" s="414" t="s">
        <v>3320</v>
      </c>
      <c r="CZ107" s="414" t="s">
        <v>3320</v>
      </c>
      <c r="DA107" s="414" t="s">
        <v>3320</v>
      </c>
      <c r="DB107" s="414" t="s">
        <v>3320</v>
      </c>
      <c r="DC107" s="414" t="s">
        <v>3320</v>
      </c>
      <c r="DD107" s="414" t="s">
        <v>3320</v>
      </c>
      <c r="DE107" s="414" t="s">
        <v>3320</v>
      </c>
      <c r="DG107" s="414" t="s">
        <v>3320</v>
      </c>
      <c r="DH107" s="414" t="s">
        <v>3320</v>
      </c>
      <c r="DI107" s="414" t="s">
        <v>3320</v>
      </c>
      <c r="DJ107" s="414" t="s">
        <v>3320</v>
      </c>
      <c r="DK107" s="414" t="s">
        <v>3320</v>
      </c>
      <c r="DL107" s="414" t="s">
        <v>3320</v>
      </c>
      <c r="DM107" s="414" t="e">
        <f t="shared" si="53"/>
        <v>#VALUE!</v>
      </c>
      <c r="DN107" s="414" t="s">
        <v>3320</v>
      </c>
      <c r="DO107" s="414" t="s">
        <v>3320</v>
      </c>
      <c r="DP107" s="414" t="s">
        <v>3320</v>
      </c>
      <c r="DR107" s="414" t="s">
        <v>3320</v>
      </c>
      <c r="DS107" s="414" t="s">
        <v>3320</v>
      </c>
      <c r="DT107" s="414" t="s">
        <v>3320</v>
      </c>
      <c r="DU107" s="414" t="s">
        <v>3320</v>
      </c>
      <c r="DV107" s="414" t="s">
        <v>3320</v>
      </c>
      <c r="DW107" s="414" t="s">
        <v>3320</v>
      </c>
      <c r="DX107" s="414" t="s">
        <v>3320</v>
      </c>
      <c r="DY107" s="414" t="s">
        <v>3320</v>
      </c>
      <c r="DZ107" s="414" t="s">
        <v>3320</v>
      </c>
      <c r="EA107" s="414" t="s">
        <v>3320</v>
      </c>
      <c r="EB107" s="414" t="s">
        <v>3320</v>
      </c>
      <c r="EC107" s="414" t="s">
        <v>3320</v>
      </c>
      <c r="ED107" s="414" t="s">
        <v>3320</v>
      </c>
      <c r="EE107" s="414" t="s">
        <v>3320</v>
      </c>
      <c r="EF107" s="414" t="s">
        <v>3320</v>
      </c>
      <c r="EG107" s="414" t="s">
        <v>3320</v>
      </c>
      <c r="EH107" s="414" t="s">
        <v>3320</v>
      </c>
      <c r="EI107" s="414" t="s">
        <v>3320</v>
      </c>
      <c r="EJ107" s="414" t="s">
        <v>3320</v>
      </c>
      <c r="EK107" s="414" t="s">
        <v>3320</v>
      </c>
      <c r="EL107" s="414" t="s">
        <v>3320</v>
      </c>
      <c r="EM107" s="414" t="s">
        <v>3320</v>
      </c>
      <c r="EN107" s="414" t="s">
        <v>3320</v>
      </c>
      <c r="EO107" s="414" t="s">
        <v>3320</v>
      </c>
      <c r="EP107" s="414" t="s">
        <v>3320</v>
      </c>
      <c r="EQ107" s="414" t="s">
        <v>3320</v>
      </c>
      <c r="ER107" s="414" t="s">
        <v>3320</v>
      </c>
      <c r="ES107" s="414" t="s">
        <v>3320</v>
      </c>
      <c r="ET107" s="414" t="s">
        <v>3320</v>
      </c>
      <c r="EU107" s="414" t="s">
        <v>3320</v>
      </c>
      <c r="EV107" s="414" t="s">
        <v>3320</v>
      </c>
      <c r="EW107" s="414" t="s">
        <v>3320</v>
      </c>
      <c r="EX107" s="414" t="s">
        <v>3320</v>
      </c>
      <c r="EY107" s="414" t="s">
        <v>3320</v>
      </c>
      <c r="EZ107" s="414" t="s">
        <v>3320</v>
      </c>
      <c r="FA107" s="414" t="s">
        <v>3320</v>
      </c>
      <c r="FB107" s="414" t="s">
        <v>3320</v>
      </c>
      <c r="FC107" s="414" t="s">
        <v>3320</v>
      </c>
      <c r="FD107" s="414" t="s">
        <v>3320</v>
      </c>
      <c r="FE107" s="414" t="s">
        <v>3320</v>
      </c>
      <c r="FF107" s="414" t="s">
        <v>3320</v>
      </c>
      <c r="FG107" s="414" t="s">
        <v>3320</v>
      </c>
      <c r="FH107" s="414" t="s">
        <v>3320</v>
      </c>
      <c r="FI107" s="414" t="s">
        <v>3320</v>
      </c>
      <c r="FJ107" s="414" t="s">
        <v>3320</v>
      </c>
      <c r="FK107" s="414" t="s">
        <v>3320</v>
      </c>
      <c r="FL107" s="414" t="s">
        <v>3320</v>
      </c>
      <c r="FM107" s="414" t="s">
        <v>3320</v>
      </c>
      <c r="FN107" s="414" t="s">
        <v>3320</v>
      </c>
      <c r="FO107" s="421">
        <v>109300000</v>
      </c>
      <c r="FP107" s="421">
        <f t="shared" si="31"/>
        <v>109.3</v>
      </c>
      <c r="FQ107" s="414" t="s">
        <v>1214</v>
      </c>
      <c r="FR107" s="414" t="s">
        <v>733</v>
      </c>
      <c r="FS107" s="414" t="s">
        <v>733</v>
      </c>
      <c r="FT107" s="414" t="s">
        <v>733</v>
      </c>
      <c r="FU107" s="414" t="s">
        <v>1238</v>
      </c>
      <c r="FV107" s="414" t="s">
        <v>7987</v>
      </c>
      <c r="FW107" s="414" t="s">
        <v>7988</v>
      </c>
      <c r="FX107" s="422" t="s">
        <v>7985</v>
      </c>
      <c r="FY107" s="423">
        <v>230</v>
      </c>
      <c r="FZ107" s="414" t="s">
        <v>7989</v>
      </c>
      <c r="GA107" s="421">
        <v>98000000</v>
      </c>
      <c r="GB107" s="421">
        <v>11300000</v>
      </c>
      <c r="GC107" s="421">
        <v>1100</v>
      </c>
      <c r="GD107" s="421">
        <v>458</v>
      </c>
      <c r="GE107" s="414" t="s">
        <v>5870</v>
      </c>
      <c r="GF107" s="414" t="s">
        <v>733</v>
      </c>
      <c r="GG107" s="414" t="s">
        <v>733</v>
      </c>
      <c r="GH107" s="414" t="s">
        <v>5871</v>
      </c>
      <c r="GI107" s="414" t="s">
        <v>733</v>
      </c>
      <c r="GJ107" s="414" t="s">
        <v>733</v>
      </c>
      <c r="GK107" s="414" t="s">
        <v>1214</v>
      </c>
      <c r="GL107" s="414" t="s">
        <v>733</v>
      </c>
      <c r="GM107" s="414" t="s">
        <v>733</v>
      </c>
      <c r="GN107" s="424" t="s">
        <v>5676</v>
      </c>
      <c r="GO107" s="414" t="s">
        <v>3320</v>
      </c>
      <c r="GP107" s="414" t="s">
        <v>733</v>
      </c>
      <c r="GQ107" s="414" t="s">
        <v>5872</v>
      </c>
      <c r="GR107" s="414" t="s">
        <v>733</v>
      </c>
      <c r="GS107" s="414" t="s">
        <v>5679</v>
      </c>
      <c r="GT107" s="414" t="s">
        <v>3320</v>
      </c>
      <c r="GU107" s="414" t="s">
        <v>3320</v>
      </c>
      <c r="GV107" s="414">
        <v>0.5</v>
      </c>
      <c r="GW107" s="414" t="s">
        <v>733</v>
      </c>
      <c r="GX107" s="414" t="s">
        <v>5873</v>
      </c>
      <c r="GY107" s="414" t="s">
        <v>7990</v>
      </c>
      <c r="GZ107" s="414" t="s">
        <v>733</v>
      </c>
      <c r="HA107" s="414" t="s">
        <v>3320</v>
      </c>
      <c r="HB107" s="414" t="s">
        <v>7991</v>
      </c>
      <c r="HC107" s="414" t="s">
        <v>7992</v>
      </c>
      <c r="HD107" s="414" t="s">
        <v>5683</v>
      </c>
      <c r="HE107" s="414" t="s">
        <v>5683</v>
      </c>
      <c r="HF107" s="414" t="s">
        <v>5683</v>
      </c>
      <c r="HG107" s="414" t="s">
        <v>733</v>
      </c>
      <c r="HH107" s="414" t="s">
        <v>1214</v>
      </c>
      <c r="HI107" s="414" t="s">
        <v>12909</v>
      </c>
      <c r="HJ107" s="414" t="s">
        <v>12910</v>
      </c>
      <c r="HK107" s="414" t="s">
        <v>5685</v>
      </c>
      <c r="HL107" s="414" t="s">
        <v>3320</v>
      </c>
      <c r="HM107" s="414" t="s">
        <v>3320</v>
      </c>
      <c r="HN107" s="414" t="s">
        <v>3320</v>
      </c>
      <c r="HO107" s="414" t="s">
        <v>3320</v>
      </c>
      <c r="HP107" s="414" t="s">
        <v>3320</v>
      </c>
      <c r="HQ107" s="414" t="s">
        <v>3320</v>
      </c>
      <c r="HR107" s="414" t="s">
        <v>3320</v>
      </c>
      <c r="HS107" s="414" t="s">
        <v>3320</v>
      </c>
      <c r="HT107" s="414" t="s">
        <v>3320</v>
      </c>
      <c r="HU107" s="414" t="s">
        <v>3320</v>
      </c>
      <c r="HV107" s="414" t="s">
        <v>3320</v>
      </c>
      <c r="HW107" s="414" t="s">
        <v>3320</v>
      </c>
      <c r="HX107" s="414" t="s">
        <v>3320</v>
      </c>
      <c r="HY107" s="414" t="s">
        <v>3320</v>
      </c>
      <c r="HZ107" s="414" t="s">
        <v>3320</v>
      </c>
      <c r="IA107" s="414" t="s">
        <v>3320</v>
      </c>
      <c r="IB107" s="414" t="s">
        <v>3320</v>
      </c>
      <c r="IC107" s="414" t="s">
        <v>3320</v>
      </c>
      <c r="ID107" s="414" t="s">
        <v>3320</v>
      </c>
      <c r="IE107" s="414" t="s">
        <v>3320</v>
      </c>
      <c r="IF107" s="414" t="s">
        <v>3320</v>
      </c>
      <c r="IG107" s="414" t="s">
        <v>3320</v>
      </c>
      <c r="IH107" s="414" t="s">
        <v>3320</v>
      </c>
      <c r="II107" s="414" t="s">
        <v>3320</v>
      </c>
      <c r="IJ107" s="414" t="s">
        <v>3320</v>
      </c>
      <c r="IK107" s="414" t="s">
        <v>3320</v>
      </c>
      <c r="IL107" s="414" t="s">
        <v>3320</v>
      </c>
      <c r="IM107" s="414" t="s">
        <v>3320</v>
      </c>
      <c r="IN107" s="414" t="s">
        <v>3320</v>
      </c>
      <c r="IO107" s="414" t="s">
        <v>3320</v>
      </c>
      <c r="IP107" s="414" t="s">
        <v>3320</v>
      </c>
      <c r="IQ107" s="414" t="s">
        <v>3320</v>
      </c>
      <c r="IR107" s="414" t="s">
        <v>3320</v>
      </c>
      <c r="IS107" s="414" t="s">
        <v>3320</v>
      </c>
      <c r="IT107" s="414" t="s">
        <v>3320</v>
      </c>
      <c r="IU107" s="414" t="s">
        <v>3320</v>
      </c>
      <c r="IV107" s="414" t="s">
        <v>3320</v>
      </c>
      <c r="IW107" s="414" t="s">
        <v>3320</v>
      </c>
      <c r="IX107" s="440" t="s">
        <v>7993</v>
      </c>
      <c r="IY107" s="441" t="s">
        <v>3320</v>
      </c>
      <c r="IZ107" s="441" t="s">
        <v>3320</v>
      </c>
      <c r="JA107" s="440" t="s">
        <v>5967</v>
      </c>
      <c r="JB107" s="414" t="str">
        <f>IFERROR(VLOOKUP($E107,'[12]Resumen costos RNT id'!$D:$J,3,0),"")</f>
        <v/>
      </c>
      <c r="JC107" s="421" t="str">
        <f>IFERROR(VLOOKUP($E107,'[12]Resumen costos RNT id'!$D:$J,4,0),"")</f>
        <v/>
      </c>
      <c r="JD107" s="421" t="str">
        <f>IFERROR(VLOOKUP($E107,'[12]Resumen costos RNT id'!$D:$J,5,0),"")</f>
        <v/>
      </c>
      <c r="JE107" s="421" t="str">
        <f>IFERROR(VLOOKUP($E107,'[12]Resumen costos RNT id'!$D:$J,6,0),"")</f>
        <v/>
      </c>
      <c r="JF107" s="416" t="str">
        <f>IFERROR(VLOOKUP($E107,'[12]Resumen costos RNT id'!$D:$J,7,0),"")</f>
        <v/>
      </c>
      <c r="JG107" s="428" t="str">
        <f t="shared" si="38"/>
        <v/>
      </c>
      <c r="JH107" s="428" t="str">
        <f t="shared" si="39"/>
        <v/>
      </c>
      <c r="JI107" s="428" t="str">
        <f t="shared" si="39"/>
        <v/>
      </c>
      <c r="JJ107" s="428">
        <f t="shared" si="40"/>
        <v>0</v>
      </c>
      <c r="JK107" s="428">
        <f t="shared" si="41"/>
        <v>0</v>
      </c>
      <c r="JL107" s="414" t="s">
        <v>202</v>
      </c>
      <c r="JP107" s="414">
        <v>4</v>
      </c>
      <c r="JQ107" s="414">
        <f t="shared" si="58"/>
        <v>0</v>
      </c>
      <c r="JR107" s="429" t="str">
        <f>IFERROR(VLOOKUP($E107,'[13]Actualización de costos CENACE'!$A:$G,2,0),"")</f>
        <v/>
      </c>
      <c r="JS107" s="429" t="str">
        <f>IFERROR(VLOOKUP($E107,'[13]Actualización de costos CENACE'!$A:$G,3,0),"")</f>
        <v/>
      </c>
      <c r="JT107" s="429" t="str">
        <f>IFERROR(VLOOKUP($E107,'[13]Actualización de costos CENACE'!$A:$G,4,0),"")</f>
        <v/>
      </c>
      <c r="JU107" s="429" t="str">
        <f>IFERROR(VLOOKUP($E107,'[13]Actualización de costos CENACE'!$A:$G,5,0),"")</f>
        <v/>
      </c>
      <c r="JV107" s="429" t="str">
        <f>IFERROR(VLOOKUP($E107,'[13]Actualización de costos CENACE'!$A:$G,6,0),"")</f>
        <v/>
      </c>
      <c r="JW107" s="430" t="str">
        <f>IFERROR(VLOOKUP($E107,'[13]Din Costos CFE'!$J$7:$AG$150,JW$1,0),"")</f>
        <v/>
      </c>
      <c r="JX107" s="430" t="str">
        <f>IFERROR(VLOOKUP($E107,'[13]Din Costos CFE'!$J$7:$AG$150,JX$1,0),"")</f>
        <v/>
      </c>
      <c r="JY107" s="430" t="str">
        <f>IFERROR(VLOOKUP($E107,'[13]Din Costos CFE'!$J$7:$AG$150,JY$1,0),"")</f>
        <v/>
      </c>
      <c r="JZ107" s="430" t="str">
        <f>IFERROR(VLOOKUP($E107,'[13]Din Costos CFE'!$J$7:$AG$150,JZ$1,0),"")</f>
        <v/>
      </c>
      <c r="KA107" s="430" t="str">
        <f>IFERROR(VLOOKUP($E107,'[13]Din Costos CFE'!$J$7:$AG$150,KA$1,0),"")</f>
        <v/>
      </c>
      <c r="KB107" s="430" t="str">
        <f>IFERROR(VLOOKUP($E107,'[13]Din Costos CFE'!$J$7:$AG$150,KB$1,0),"")</f>
        <v/>
      </c>
      <c r="KC107" s="430" t="str">
        <f>IFERROR(VLOOKUP($E107,'[13]Din Costos CFE'!$J$7:$AG$150,KC$1,0),"")</f>
        <v/>
      </c>
      <c r="KD107" s="430" t="str">
        <f>IFERROR(VLOOKUP($E107,'[13]Din Costos CFE'!$J$7:$AG$150,KD$1,0),"")</f>
        <v/>
      </c>
      <c r="KE107" s="430" t="str">
        <f>IFERROR(VLOOKUP($E107,'[13]Din Costos CFE'!$J$7:$AG$150,KE$1,0),"")</f>
        <v/>
      </c>
      <c r="KF107" s="430" t="str">
        <f>IFERROR(VLOOKUP($E107,'[13]Din Costos CFE'!$J$7:$AG$150,KF$1,0),"")</f>
        <v/>
      </c>
      <c r="KG107" s="430" t="str">
        <f>IFERROR(VLOOKUP($E107,'[13]Din Costos CFE'!$J$7:$AG$150,KG$1,0),"")</f>
        <v/>
      </c>
      <c r="KH107" s="430" t="str">
        <f>IFERROR(VLOOKUP($E107,'[13]Din Costos CFE'!$J$7:$AG$150,KH$1,0),"")</f>
        <v/>
      </c>
      <c r="KI107" s="430" t="str">
        <f>IFERROR(VLOOKUP($E107,'[13]Din Costos CFE'!$J$7:$AG$150,KI$1,0),"")</f>
        <v/>
      </c>
      <c r="KJ107" s="430" t="str">
        <f>IFERROR(VLOOKUP($E107,'[13]Din Costos CFE'!$J$7:$AG$150,KJ$1,0),"")</f>
        <v/>
      </c>
      <c r="KK107" s="430" t="str">
        <f>IFERROR(VLOOKUP($E107,'[13]Din Costos CFE'!$J$7:$AG$150,KK$1,0),"")</f>
        <v/>
      </c>
      <c r="KL107" s="430" t="str">
        <f>IFERROR(VLOOKUP($E107,'[13]Din Costos CFE'!$J$7:$AG$150,KL$1,0),"")</f>
        <v/>
      </c>
      <c r="KM107" s="430" t="str">
        <f>IFERROR(VLOOKUP($E107,'[13]Din Costos CFE'!$J$7:$AG$150,KM$1,0),"")</f>
        <v/>
      </c>
      <c r="KN107" s="430" t="str">
        <f>IFERROR(VLOOKUP($E107,'[13]Din Costos CFE'!$J$7:$AG$150,KN$1,0),"")</f>
        <v/>
      </c>
      <c r="KO107" s="431">
        <f t="shared" si="42"/>
        <v>0</v>
      </c>
      <c r="KP107" s="431">
        <f t="shared" si="43"/>
        <v>0</v>
      </c>
      <c r="KQ107" s="431">
        <f t="shared" si="44"/>
        <v>0</v>
      </c>
      <c r="KR107" s="432" t="str">
        <f>IFERROR(VLOOKUP($E107,'[13]Din Costos CFE'!$A$6:$G$150,4,0),"")</f>
        <v/>
      </c>
      <c r="KS107" s="432" t="str">
        <f>IFERROR(VLOOKUP($E107,'[13]Din Costos CFE'!$A$6:$G$150,5,0),"")</f>
        <v/>
      </c>
      <c r="KT107" s="432" t="str">
        <f>IFERROR(VLOOKUP($E107,'[13]Din Costos CFE'!$A$6:$G$150,6,0),"")</f>
        <v/>
      </c>
      <c r="KU107" s="433" t="str">
        <f t="shared" si="45"/>
        <v/>
      </c>
      <c r="KV107" s="434" t="str">
        <f t="shared" si="46"/>
        <v/>
      </c>
      <c r="KW107" s="435" t="str">
        <f t="shared" si="47"/>
        <v/>
      </c>
      <c r="KX107" s="435"/>
      <c r="KY107" s="436" t="str">
        <f>IFERROR(VLOOKUP($E107,'[13]Detalle Costos CENACE'!$E:$IT,248,0),"")</f>
        <v/>
      </c>
      <c r="KZ107" s="414">
        <f t="shared" si="48"/>
        <v>100</v>
      </c>
      <c r="LA107" s="434" t="str">
        <f t="shared" si="49"/>
        <v/>
      </c>
      <c r="LB107" s="434" t="str">
        <f t="shared" si="50"/>
        <v/>
      </c>
      <c r="LC107" s="414">
        <f t="shared" si="51"/>
        <v>1</v>
      </c>
      <c r="LD107" s="429" t="str">
        <f>IFERROR(VLOOKUP($E107,'[13]Actualización de costos CENACE'!$A:$G,7,0),"")</f>
        <v/>
      </c>
    </row>
    <row r="108" spans="1:316" s="414" customFormat="1" ht="15" customHeight="1">
      <c r="A108" s="413" t="s">
        <v>5638</v>
      </c>
      <c r="B108" s="414">
        <v>1165</v>
      </c>
      <c r="C108" s="414" t="s">
        <v>7994</v>
      </c>
      <c r="D108" s="414" t="s">
        <v>7995</v>
      </c>
      <c r="E108" s="414">
        <v>1165</v>
      </c>
      <c r="G108" s="414" t="s">
        <v>5780</v>
      </c>
      <c r="H108" s="414" t="s">
        <v>5781</v>
      </c>
      <c r="I108" s="415">
        <v>4</v>
      </c>
      <c r="J108" s="415"/>
      <c r="K108" s="415" t="str">
        <f t="shared" si="60"/>
        <v>No</v>
      </c>
      <c r="L108" s="415"/>
      <c r="M108" s="415">
        <f t="shared" si="59"/>
        <v>4</v>
      </c>
      <c r="N108" s="415"/>
      <c r="O108" s="415"/>
      <c r="P108" s="415"/>
      <c r="Q108" s="415"/>
      <c r="R108" s="415" t="str">
        <f t="shared" si="61"/>
        <v>No</v>
      </c>
      <c r="S108" s="415"/>
      <c r="T108" s="415"/>
      <c r="U108" s="415"/>
      <c r="V108" s="414" t="s">
        <v>7996</v>
      </c>
      <c r="W108" s="414" t="s">
        <v>5643</v>
      </c>
      <c r="X108" s="414">
        <f t="shared" si="57"/>
        <v>1</v>
      </c>
      <c r="Y108" s="414">
        <f t="shared" si="34"/>
        <v>200</v>
      </c>
      <c r="Z108" s="416" t="str">
        <f t="shared" si="35"/>
        <v/>
      </c>
      <c r="AA108" s="416">
        <f t="shared" si="36"/>
        <v>0</v>
      </c>
      <c r="AB108" s="417">
        <f t="shared" si="37"/>
        <v>0</v>
      </c>
      <c r="AC108" s="414" t="s">
        <v>4657</v>
      </c>
      <c r="AD108" s="414" t="s">
        <v>4657</v>
      </c>
      <c r="AE108" s="414" t="e">
        <f>+VLOOKUP($D108,'[12]Ramón Países '!$A:$E,4,0)</f>
        <v>#N/A</v>
      </c>
      <c r="AF108" s="414" t="s">
        <v>5646</v>
      </c>
      <c r="AG108" s="414" t="e">
        <f>+VLOOKUP($D108,'[12]Ramón Países '!$A:$E,5,0)</f>
        <v>#N/A</v>
      </c>
      <c r="AH108" s="413" t="s">
        <v>4657</v>
      </c>
      <c r="AI108" s="414" t="s">
        <v>7997</v>
      </c>
      <c r="AJ108" s="414" t="s">
        <v>5784</v>
      </c>
      <c r="AK108" s="414" t="s">
        <v>5785</v>
      </c>
      <c r="AL108" s="414" t="s">
        <v>5786</v>
      </c>
      <c r="AM108" s="414" t="s">
        <v>5787</v>
      </c>
      <c r="AN108" s="414" t="s">
        <v>3320</v>
      </c>
      <c r="AO108" s="414" t="s">
        <v>5788</v>
      </c>
      <c r="AP108" s="414" t="s">
        <v>5698</v>
      </c>
      <c r="AQ108" s="414" t="s">
        <v>5789</v>
      </c>
      <c r="AR108" s="414" t="s">
        <v>5790</v>
      </c>
      <c r="AS108" s="414" t="s">
        <v>5791</v>
      </c>
      <c r="AT108" s="414" t="s">
        <v>733</v>
      </c>
      <c r="AU108" s="414" t="s">
        <v>733</v>
      </c>
      <c r="AV108" s="414" t="s">
        <v>733</v>
      </c>
      <c r="AW108" s="414" t="s">
        <v>3320</v>
      </c>
      <c r="AX108" s="414" t="s">
        <v>5792</v>
      </c>
      <c r="AY108" s="414" t="s">
        <v>733</v>
      </c>
      <c r="AZ108" s="414" t="s">
        <v>5793</v>
      </c>
      <c r="BA108" s="414" t="s">
        <v>5794</v>
      </c>
      <c r="BB108" s="414" t="s">
        <v>5659</v>
      </c>
      <c r="BC108" s="414" t="s">
        <v>5795</v>
      </c>
      <c r="BD108" s="414" t="s">
        <v>5796</v>
      </c>
      <c r="BE108" s="414" t="s">
        <v>5797</v>
      </c>
      <c r="BF108" s="415" t="s">
        <v>1214</v>
      </c>
      <c r="BG108" s="414" t="s">
        <v>3320</v>
      </c>
      <c r="BI108" s="414" t="s">
        <v>5709</v>
      </c>
      <c r="BJ108" s="414" t="s">
        <v>5709</v>
      </c>
      <c r="BK108" s="414" t="s">
        <v>5709</v>
      </c>
      <c r="BL108" s="414" t="s">
        <v>7998</v>
      </c>
      <c r="BM108" s="415">
        <v>230</v>
      </c>
      <c r="BN108" s="414" t="s">
        <v>5712</v>
      </c>
      <c r="BO108" s="418" t="s">
        <v>12610</v>
      </c>
      <c r="BP108" s="414">
        <v>30</v>
      </c>
      <c r="BQ108" s="414">
        <v>2028</v>
      </c>
      <c r="BR108" s="414">
        <v>200</v>
      </c>
      <c r="BS108" s="415">
        <v>200</v>
      </c>
      <c r="BT108" s="414" t="s">
        <v>5666</v>
      </c>
      <c r="BU108" s="414">
        <v>344752</v>
      </c>
      <c r="BV108" s="415">
        <v>438</v>
      </c>
      <c r="BW108" s="419">
        <v>0.25</v>
      </c>
      <c r="BX108" s="420" t="s">
        <v>202</v>
      </c>
      <c r="BY108" s="414" t="s">
        <v>733</v>
      </c>
      <c r="CA108" s="414">
        <v>27.47</v>
      </c>
      <c r="CB108" s="414" t="s">
        <v>1214</v>
      </c>
      <c r="CC108" s="414">
        <v>650</v>
      </c>
      <c r="CD108" s="414" t="s">
        <v>5800</v>
      </c>
      <c r="CE108" s="414" t="s">
        <v>5801</v>
      </c>
      <c r="CF108" s="414" t="s">
        <v>3320</v>
      </c>
      <c r="CG108" s="414" t="s">
        <v>733</v>
      </c>
      <c r="CH108" s="414" t="s">
        <v>733</v>
      </c>
      <c r="CI108" s="414">
        <v>1925.68</v>
      </c>
      <c r="CJ108" s="414">
        <v>1851.07</v>
      </c>
      <c r="CK108" s="414" t="s">
        <v>5802</v>
      </c>
      <c r="CL108" s="414">
        <v>365</v>
      </c>
      <c r="CM108" s="414">
        <v>87</v>
      </c>
      <c r="CN108" s="414">
        <v>95</v>
      </c>
      <c r="CO108" s="414">
        <v>25</v>
      </c>
      <c r="CP108" s="414" t="s">
        <v>12603</v>
      </c>
      <c r="CQ108" s="414">
        <f t="shared" si="52"/>
        <v>2026</v>
      </c>
      <c r="CR108" s="414">
        <v>0.2</v>
      </c>
      <c r="CS108" s="414">
        <v>8</v>
      </c>
      <c r="CT108" s="414" t="s">
        <v>5796</v>
      </c>
      <c r="CU108" s="414" t="s">
        <v>3320</v>
      </c>
      <c r="CV108" s="414" t="s">
        <v>3320</v>
      </c>
      <c r="CW108" s="414" t="s">
        <v>3320</v>
      </c>
      <c r="CX108" s="414" t="s">
        <v>3320</v>
      </c>
      <c r="CY108" s="414" t="s">
        <v>3320</v>
      </c>
      <c r="CZ108" s="414" t="s">
        <v>3320</v>
      </c>
      <c r="DA108" s="414" t="s">
        <v>3320</v>
      </c>
      <c r="DB108" s="414" t="s">
        <v>3320</v>
      </c>
      <c r="DC108" s="414" t="s">
        <v>3320</v>
      </c>
      <c r="DD108" s="414" t="s">
        <v>3320</v>
      </c>
      <c r="DE108" s="414" t="s">
        <v>3320</v>
      </c>
      <c r="DG108" s="414" t="s">
        <v>3320</v>
      </c>
      <c r="DH108" s="414" t="s">
        <v>3320</v>
      </c>
      <c r="DI108" s="414" t="s">
        <v>3320</v>
      </c>
      <c r="DJ108" s="414" t="s">
        <v>3320</v>
      </c>
      <c r="DK108" s="414" t="s">
        <v>3320</v>
      </c>
      <c r="DL108" s="414" t="s">
        <v>3320</v>
      </c>
      <c r="DM108" s="414" t="e">
        <f t="shared" si="53"/>
        <v>#VALUE!</v>
      </c>
      <c r="DN108" s="414" t="s">
        <v>3320</v>
      </c>
      <c r="DO108" s="414" t="s">
        <v>3320</v>
      </c>
      <c r="DP108" s="414" t="s">
        <v>3320</v>
      </c>
      <c r="DR108" s="414" t="s">
        <v>3320</v>
      </c>
      <c r="DS108" s="414" t="s">
        <v>3320</v>
      </c>
      <c r="DT108" s="414" t="s">
        <v>3320</v>
      </c>
      <c r="DU108" s="414" t="s">
        <v>3320</v>
      </c>
      <c r="DV108" s="414" t="s">
        <v>3320</v>
      </c>
      <c r="DW108" s="414" t="s">
        <v>3320</v>
      </c>
      <c r="DX108" s="414" t="s">
        <v>3320</v>
      </c>
      <c r="DY108" s="414" t="s">
        <v>3320</v>
      </c>
      <c r="DZ108" s="414" t="s">
        <v>3320</v>
      </c>
      <c r="EA108" s="414" t="s">
        <v>3320</v>
      </c>
      <c r="EB108" s="414" t="s">
        <v>3320</v>
      </c>
      <c r="EC108" s="414" t="s">
        <v>3320</v>
      </c>
      <c r="ED108" s="414" t="s">
        <v>3320</v>
      </c>
      <c r="EE108" s="414" t="s">
        <v>3320</v>
      </c>
      <c r="EF108" s="414" t="s">
        <v>3320</v>
      </c>
      <c r="EG108" s="414" t="s">
        <v>3320</v>
      </c>
      <c r="EH108" s="414" t="s">
        <v>3320</v>
      </c>
      <c r="EI108" s="414" t="s">
        <v>3320</v>
      </c>
      <c r="EJ108" s="414" t="s">
        <v>3320</v>
      </c>
      <c r="EK108" s="414" t="s">
        <v>3320</v>
      </c>
      <c r="EL108" s="414" t="s">
        <v>3320</v>
      </c>
      <c r="EM108" s="414" t="s">
        <v>3320</v>
      </c>
      <c r="EN108" s="414" t="s">
        <v>3320</v>
      </c>
      <c r="EO108" s="414" t="s">
        <v>3320</v>
      </c>
      <c r="EP108" s="414" t="s">
        <v>3320</v>
      </c>
      <c r="EQ108" s="414" t="s">
        <v>3320</v>
      </c>
      <c r="ER108" s="414" t="s">
        <v>3320</v>
      </c>
      <c r="ES108" s="414" t="s">
        <v>3320</v>
      </c>
      <c r="ET108" s="414" t="s">
        <v>3320</v>
      </c>
      <c r="EU108" s="414" t="s">
        <v>3320</v>
      </c>
      <c r="EV108" s="414" t="s">
        <v>3320</v>
      </c>
      <c r="EW108" s="414" t="s">
        <v>3320</v>
      </c>
      <c r="EX108" s="414" t="s">
        <v>3320</v>
      </c>
      <c r="EY108" s="414" t="s">
        <v>3320</v>
      </c>
      <c r="EZ108" s="414" t="s">
        <v>3320</v>
      </c>
      <c r="FA108" s="414" t="s">
        <v>3320</v>
      </c>
      <c r="FB108" s="414" t="s">
        <v>3320</v>
      </c>
      <c r="FC108" s="414" t="s">
        <v>3320</v>
      </c>
      <c r="FD108" s="414" t="s">
        <v>3320</v>
      </c>
      <c r="FE108" s="414" t="s">
        <v>3320</v>
      </c>
      <c r="FF108" s="414" t="s">
        <v>3320</v>
      </c>
      <c r="FG108" s="414" t="s">
        <v>3320</v>
      </c>
      <c r="FH108" s="414" t="s">
        <v>3320</v>
      </c>
      <c r="FI108" s="414" t="s">
        <v>3320</v>
      </c>
      <c r="FJ108" s="414" t="s">
        <v>3320</v>
      </c>
      <c r="FK108" s="414" t="s">
        <v>3320</v>
      </c>
      <c r="FL108" s="414" t="s">
        <v>3320</v>
      </c>
      <c r="FM108" s="414" t="s">
        <v>3320</v>
      </c>
      <c r="FN108" s="414" t="s">
        <v>3320</v>
      </c>
      <c r="FO108" s="421">
        <v>344151679</v>
      </c>
      <c r="FP108" s="421">
        <f t="shared" si="31"/>
        <v>344.151679</v>
      </c>
      <c r="FQ108" s="414" t="s">
        <v>733</v>
      </c>
      <c r="FR108" s="414" t="s">
        <v>733</v>
      </c>
      <c r="FS108" s="414" t="s">
        <v>733</v>
      </c>
      <c r="FT108" s="414" t="s">
        <v>733</v>
      </c>
      <c r="FU108" s="414" t="s">
        <v>1816</v>
      </c>
      <c r="FV108" s="414" t="s">
        <v>7999</v>
      </c>
      <c r="FW108" s="414" t="s">
        <v>8000</v>
      </c>
      <c r="FX108" s="422" t="s">
        <v>7998</v>
      </c>
      <c r="FY108" s="423">
        <v>230</v>
      </c>
      <c r="FZ108" s="414" t="s">
        <v>8001</v>
      </c>
      <c r="GA108" s="421">
        <v>246881100</v>
      </c>
      <c r="GB108" s="421">
        <v>47257364</v>
      </c>
      <c r="GC108" s="421">
        <v>108768395</v>
      </c>
      <c r="GD108" s="421">
        <v>21753679</v>
      </c>
      <c r="GE108" s="414" t="s">
        <v>5806</v>
      </c>
      <c r="GF108" s="414" t="s">
        <v>733</v>
      </c>
      <c r="GG108" s="414" t="s">
        <v>733</v>
      </c>
      <c r="GH108" s="414" t="s">
        <v>5807</v>
      </c>
      <c r="GI108" s="414" t="s">
        <v>733</v>
      </c>
      <c r="GJ108" s="414" t="s">
        <v>1214</v>
      </c>
      <c r="GK108" s="414" t="s">
        <v>733</v>
      </c>
      <c r="GL108" s="414" t="s">
        <v>733</v>
      </c>
      <c r="GM108" s="414" t="s">
        <v>733</v>
      </c>
      <c r="GN108" s="424" t="s">
        <v>5676</v>
      </c>
      <c r="GO108" s="414" t="s">
        <v>3320</v>
      </c>
      <c r="GP108" s="414" t="s">
        <v>733</v>
      </c>
      <c r="GQ108" s="414" t="s">
        <v>5721</v>
      </c>
      <c r="GR108" s="414" t="s">
        <v>1214</v>
      </c>
      <c r="GS108" s="414" t="s">
        <v>1214</v>
      </c>
      <c r="GT108" s="414" t="s">
        <v>3320</v>
      </c>
      <c r="GU108" s="414" t="s">
        <v>3320</v>
      </c>
      <c r="GV108" s="414" t="s">
        <v>3320</v>
      </c>
      <c r="GW108" s="414" t="s">
        <v>1214</v>
      </c>
      <c r="GX108" s="414" t="s">
        <v>1214</v>
      </c>
      <c r="GY108" s="414" t="s">
        <v>3320</v>
      </c>
      <c r="GZ108" s="414" t="s">
        <v>1214</v>
      </c>
      <c r="HA108" s="414" t="s">
        <v>3320</v>
      </c>
      <c r="HB108" s="414" t="s">
        <v>8002</v>
      </c>
      <c r="HC108" s="414" t="s">
        <v>8003</v>
      </c>
      <c r="HD108" s="414" t="s">
        <v>3320</v>
      </c>
      <c r="HE108" s="414" t="s">
        <v>3320</v>
      </c>
      <c r="HF108" s="414" t="s">
        <v>3320</v>
      </c>
      <c r="HG108" s="414" t="s">
        <v>1214</v>
      </c>
      <c r="HH108" s="414" t="s">
        <v>1214</v>
      </c>
      <c r="HI108" s="414" t="s">
        <v>12911</v>
      </c>
      <c r="HJ108" s="414" t="s">
        <v>12912</v>
      </c>
      <c r="HK108" s="414" t="s">
        <v>5685</v>
      </c>
      <c r="HL108" s="414" t="s">
        <v>3320</v>
      </c>
      <c r="HM108" s="414" t="s">
        <v>3320</v>
      </c>
      <c r="HN108" s="414" t="s">
        <v>3320</v>
      </c>
      <c r="HO108" s="414" t="s">
        <v>3320</v>
      </c>
      <c r="HP108" s="414" t="s">
        <v>3320</v>
      </c>
      <c r="HQ108" s="414" t="s">
        <v>3320</v>
      </c>
      <c r="HR108" s="414" t="s">
        <v>3320</v>
      </c>
      <c r="HS108" s="414" t="s">
        <v>3320</v>
      </c>
      <c r="HT108" s="414" t="s">
        <v>3320</v>
      </c>
      <c r="HU108" s="414" t="s">
        <v>3320</v>
      </c>
      <c r="HV108" s="414" t="s">
        <v>3320</v>
      </c>
      <c r="HW108" s="414" t="s">
        <v>3320</v>
      </c>
      <c r="HX108" s="414" t="s">
        <v>3320</v>
      </c>
      <c r="HY108" s="414" t="s">
        <v>3320</v>
      </c>
      <c r="HZ108" s="414" t="s">
        <v>3320</v>
      </c>
      <c r="IA108" s="414" t="s">
        <v>3320</v>
      </c>
      <c r="IB108" s="414" t="s">
        <v>3320</v>
      </c>
      <c r="IC108" s="414" t="s">
        <v>3320</v>
      </c>
      <c r="ID108" s="414" t="s">
        <v>3320</v>
      </c>
      <c r="IE108" s="414" t="s">
        <v>3320</v>
      </c>
      <c r="IF108" s="414" t="s">
        <v>3320</v>
      </c>
      <c r="IG108" s="414" t="s">
        <v>3320</v>
      </c>
      <c r="IH108" s="414" t="s">
        <v>3320</v>
      </c>
      <c r="II108" s="414" t="s">
        <v>3320</v>
      </c>
      <c r="IJ108" s="414" t="s">
        <v>3320</v>
      </c>
      <c r="IK108" s="414" t="s">
        <v>3320</v>
      </c>
      <c r="IL108" s="414" t="s">
        <v>3320</v>
      </c>
      <c r="IM108" s="414" t="s">
        <v>3320</v>
      </c>
      <c r="IN108" s="414" t="s">
        <v>3320</v>
      </c>
      <c r="IO108" s="414" t="s">
        <v>3320</v>
      </c>
      <c r="IP108" s="414" t="s">
        <v>3320</v>
      </c>
      <c r="IQ108" s="414" t="s">
        <v>3320</v>
      </c>
      <c r="IR108" s="414" t="s">
        <v>3320</v>
      </c>
      <c r="IS108" s="414" t="s">
        <v>3320</v>
      </c>
      <c r="IT108" s="414" t="s">
        <v>3320</v>
      </c>
      <c r="IU108" s="414" t="s">
        <v>3320</v>
      </c>
      <c r="IV108" s="414" t="s">
        <v>3320</v>
      </c>
      <c r="IW108" s="414" t="s">
        <v>3320</v>
      </c>
      <c r="IY108" s="415"/>
      <c r="IZ108" s="415"/>
      <c r="JB108" s="414" t="str">
        <f>IFERROR(VLOOKUP($E108,'[12]Resumen costos RNT id'!$D:$J,3,0),"")</f>
        <v/>
      </c>
      <c r="JC108" s="421" t="str">
        <f>IFERROR(VLOOKUP($E108,'[12]Resumen costos RNT id'!$D:$J,4,0),"")</f>
        <v/>
      </c>
      <c r="JD108" s="421" t="str">
        <f>IFERROR(VLOOKUP($E108,'[12]Resumen costos RNT id'!$D:$J,5,0),"")</f>
        <v/>
      </c>
      <c r="JE108" s="421" t="str">
        <f>IFERROR(VLOOKUP($E108,'[12]Resumen costos RNT id'!$D:$J,6,0),"")</f>
        <v/>
      </c>
      <c r="JF108" s="416" t="str">
        <f>IFERROR(VLOOKUP($E108,'[12]Resumen costos RNT id'!$D:$J,7,0),"")</f>
        <v/>
      </c>
      <c r="JG108" s="428" t="str">
        <f t="shared" si="38"/>
        <v/>
      </c>
      <c r="JH108" s="428" t="str">
        <f t="shared" si="39"/>
        <v/>
      </c>
      <c r="JI108" s="428" t="str">
        <f t="shared" si="39"/>
        <v/>
      </c>
      <c r="JJ108" s="428">
        <f t="shared" si="40"/>
        <v>0</v>
      </c>
      <c r="JK108" s="428">
        <f t="shared" si="41"/>
        <v>0</v>
      </c>
      <c r="JL108" s="414" t="s">
        <v>202</v>
      </c>
      <c r="JP108" s="414">
        <v>7</v>
      </c>
      <c r="JQ108" s="414">
        <f t="shared" si="58"/>
        <v>0</v>
      </c>
      <c r="JR108" s="429" t="str">
        <f>IFERROR(VLOOKUP($E108,'[13]Actualización de costos CENACE'!$A:$G,2,0),"")</f>
        <v/>
      </c>
      <c r="JS108" s="429" t="str">
        <f>IFERROR(VLOOKUP($E108,'[13]Actualización de costos CENACE'!$A:$G,3,0),"")</f>
        <v/>
      </c>
      <c r="JT108" s="429" t="str">
        <f>IFERROR(VLOOKUP($E108,'[13]Actualización de costos CENACE'!$A:$G,4,0),"")</f>
        <v/>
      </c>
      <c r="JU108" s="429" t="str">
        <f>IFERROR(VLOOKUP($E108,'[13]Actualización de costos CENACE'!$A:$G,5,0),"")</f>
        <v/>
      </c>
      <c r="JV108" s="429" t="str">
        <f>IFERROR(VLOOKUP($E108,'[13]Actualización de costos CENACE'!$A:$G,6,0),"")</f>
        <v/>
      </c>
      <c r="JW108" s="430" t="str">
        <f>IFERROR(VLOOKUP($E108,'[13]Din Costos CFE'!$J$7:$AG$150,JW$1,0),"")</f>
        <v/>
      </c>
      <c r="JX108" s="430" t="str">
        <f>IFERROR(VLOOKUP($E108,'[13]Din Costos CFE'!$J$7:$AG$150,JX$1,0),"")</f>
        <v/>
      </c>
      <c r="JY108" s="430" t="str">
        <f>IFERROR(VLOOKUP($E108,'[13]Din Costos CFE'!$J$7:$AG$150,JY$1,0),"")</f>
        <v/>
      </c>
      <c r="JZ108" s="430" t="str">
        <f>IFERROR(VLOOKUP($E108,'[13]Din Costos CFE'!$J$7:$AG$150,JZ$1,0),"")</f>
        <v/>
      </c>
      <c r="KA108" s="430" t="str">
        <f>IFERROR(VLOOKUP($E108,'[13]Din Costos CFE'!$J$7:$AG$150,KA$1,0),"")</f>
        <v/>
      </c>
      <c r="KB108" s="430" t="str">
        <f>IFERROR(VLOOKUP($E108,'[13]Din Costos CFE'!$J$7:$AG$150,KB$1,0),"")</f>
        <v/>
      </c>
      <c r="KC108" s="430" t="str">
        <f>IFERROR(VLOOKUP($E108,'[13]Din Costos CFE'!$J$7:$AG$150,KC$1,0),"")</f>
        <v/>
      </c>
      <c r="KD108" s="430" t="str">
        <f>IFERROR(VLOOKUP($E108,'[13]Din Costos CFE'!$J$7:$AG$150,KD$1,0),"")</f>
        <v/>
      </c>
      <c r="KE108" s="430" t="str">
        <f>IFERROR(VLOOKUP($E108,'[13]Din Costos CFE'!$J$7:$AG$150,KE$1,0),"")</f>
        <v/>
      </c>
      <c r="KF108" s="430" t="str">
        <f>IFERROR(VLOOKUP($E108,'[13]Din Costos CFE'!$J$7:$AG$150,KF$1,0),"")</f>
        <v/>
      </c>
      <c r="KG108" s="430" t="str">
        <f>IFERROR(VLOOKUP($E108,'[13]Din Costos CFE'!$J$7:$AG$150,KG$1,0),"")</f>
        <v/>
      </c>
      <c r="KH108" s="430" t="str">
        <f>IFERROR(VLOOKUP($E108,'[13]Din Costos CFE'!$J$7:$AG$150,KH$1,0),"")</f>
        <v/>
      </c>
      <c r="KI108" s="430" t="str">
        <f>IFERROR(VLOOKUP($E108,'[13]Din Costos CFE'!$J$7:$AG$150,KI$1,0),"")</f>
        <v/>
      </c>
      <c r="KJ108" s="430" t="str">
        <f>IFERROR(VLOOKUP($E108,'[13]Din Costos CFE'!$J$7:$AG$150,KJ$1,0),"")</f>
        <v/>
      </c>
      <c r="KK108" s="430" t="str">
        <f>IFERROR(VLOOKUP($E108,'[13]Din Costos CFE'!$J$7:$AG$150,KK$1,0),"")</f>
        <v/>
      </c>
      <c r="KL108" s="430" t="str">
        <f>IFERROR(VLOOKUP($E108,'[13]Din Costos CFE'!$J$7:$AG$150,KL$1,0),"")</f>
        <v/>
      </c>
      <c r="KM108" s="430" t="str">
        <f>IFERROR(VLOOKUP($E108,'[13]Din Costos CFE'!$J$7:$AG$150,KM$1,0),"")</f>
        <v/>
      </c>
      <c r="KN108" s="430" t="str">
        <f>IFERROR(VLOOKUP($E108,'[13]Din Costos CFE'!$J$7:$AG$150,KN$1,0),"")</f>
        <v/>
      </c>
      <c r="KO108" s="431">
        <f t="shared" si="42"/>
        <v>0</v>
      </c>
      <c r="KP108" s="431">
        <f t="shared" si="43"/>
        <v>0</v>
      </c>
      <c r="KQ108" s="431">
        <f t="shared" si="44"/>
        <v>0</v>
      </c>
      <c r="KR108" s="432" t="str">
        <f>IFERROR(VLOOKUP($E108,'[13]Din Costos CFE'!$A$6:$G$150,4,0),"")</f>
        <v/>
      </c>
      <c r="KS108" s="432" t="str">
        <f>IFERROR(VLOOKUP($E108,'[13]Din Costos CFE'!$A$6:$G$150,5,0),"")</f>
        <v/>
      </c>
      <c r="KT108" s="432" t="str">
        <f>IFERROR(VLOOKUP($E108,'[13]Din Costos CFE'!$A$6:$G$150,6,0),"")</f>
        <v/>
      </c>
      <c r="KU108" s="433" t="str">
        <f t="shared" si="45"/>
        <v/>
      </c>
      <c r="KV108" s="434" t="str">
        <f t="shared" si="46"/>
        <v/>
      </c>
      <c r="KW108" s="435" t="str">
        <f t="shared" si="47"/>
        <v/>
      </c>
      <c r="KX108" s="435"/>
      <c r="KY108" s="436" t="str">
        <f>IFERROR(VLOOKUP($E108,'[13]Detalle Costos CENACE'!$E:$IT,248,0),"")</f>
        <v/>
      </c>
      <c r="KZ108" s="414">
        <f t="shared" si="48"/>
        <v>200</v>
      </c>
      <c r="LA108" s="434" t="str">
        <f t="shared" si="49"/>
        <v/>
      </c>
      <c r="LB108" s="434" t="str">
        <f t="shared" si="50"/>
        <v/>
      </c>
      <c r="LC108" s="414">
        <f t="shared" si="51"/>
        <v>1</v>
      </c>
      <c r="LD108" s="429" t="str">
        <f>IFERROR(VLOOKUP($E108,'[13]Actualización de costos CENACE'!$A:$G,7,0),"")</f>
        <v/>
      </c>
    </row>
    <row r="109" spans="1:316" s="414" customFormat="1" ht="15" customHeight="1">
      <c r="A109" s="413" t="s">
        <v>5638</v>
      </c>
      <c r="B109" s="414">
        <v>346</v>
      </c>
      <c r="C109" s="414" t="s">
        <v>8004</v>
      </c>
      <c r="D109" s="414" t="s">
        <v>8005</v>
      </c>
      <c r="E109" s="414">
        <v>346</v>
      </c>
      <c r="G109" s="414" t="s">
        <v>8006</v>
      </c>
      <c r="H109" s="414" t="s">
        <v>8007</v>
      </c>
      <c r="I109" s="415">
        <v>4</v>
      </c>
      <c r="J109" s="415"/>
      <c r="K109" s="415" t="str">
        <f t="shared" si="60"/>
        <v>No</v>
      </c>
      <c r="L109" s="415"/>
      <c r="M109" s="415">
        <f t="shared" si="59"/>
        <v>4</v>
      </c>
      <c r="N109" s="415"/>
      <c r="O109" s="415"/>
      <c r="P109" s="415"/>
      <c r="Q109" s="415"/>
      <c r="R109" s="415" t="str">
        <f t="shared" si="61"/>
        <v>No</v>
      </c>
      <c r="S109" s="415"/>
      <c r="T109" s="415"/>
      <c r="U109" s="415"/>
      <c r="V109" s="414" t="s">
        <v>8008</v>
      </c>
      <c r="W109" s="414" t="s">
        <v>5643</v>
      </c>
      <c r="X109" s="414">
        <f t="shared" si="57"/>
        <v>1</v>
      </c>
      <c r="Y109" s="414">
        <f t="shared" si="34"/>
        <v>132</v>
      </c>
      <c r="Z109" s="416" t="str">
        <f t="shared" si="35"/>
        <v/>
      </c>
      <c r="AA109" s="416">
        <f t="shared" si="36"/>
        <v>0</v>
      </c>
      <c r="AB109" s="417">
        <f t="shared" si="37"/>
        <v>0</v>
      </c>
      <c r="AC109" s="414" t="s">
        <v>8009</v>
      </c>
      <c r="AD109" s="414" t="s">
        <v>4734</v>
      </c>
      <c r="AE109" s="414" t="e">
        <f>+VLOOKUP($D109,'[12]Ramón Países '!$A:$E,4,0)</f>
        <v>#N/A</v>
      </c>
      <c r="AF109" s="414" t="s">
        <v>5693</v>
      </c>
      <c r="AG109" s="414" t="e">
        <f>+VLOOKUP($D109,'[12]Ramón Países '!$A:$E,5,0)</f>
        <v>#N/A</v>
      </c>
      <c r="AH109" s="414" t="s">
        <v>8009</v>
      </c>
      <c r="AI109" s="414" t="s">
        <v>8010</v>
      </c>
      <c r="AJ109" s="414" t="s">
        <v>8011</v>
      </c>
      <c r="AK109" s="414" t="s">
        <v>5698</v>
      </c>
      <c r="AL109" s="414" t="s">
        <v>8012</v>
      </c>
      <c r="AM109" s="414" t="s">
        <v>8013</v>
      </c>
      <c r="AN109" s="414" t="s">
        <v>3320</v>
      </c>
      <c r="AO109" s="414" t="s">
        <v>8014</v>
      </c>
      <c r="AP109" s="414" t="s">
        <v>5698</v>
      </c>
      <c r="AQ109" s="414" t="s">
        <v>8015</v>
      </c>
      <c r="AR109" s="414" t="s">
        <v>8016</v>
      </c>
      <c r="AS109" s="414" t="s">
        <v>8017</v>
      </c>
      <c r="AT109" s="414" t="s">
        <v>733</v>
      </c>
      <c r="AU109" s="414" t="s">
        <v>733</v>
      </c>
      <c r="AV109" s="414" t="s">
        <v>733</v>
      </c>
      <c r="AW109" s="414" t="s">
        <v>3320</v>
      </c>
      <c r="AX109" s="414" t="s">
        <v>8018</v>
      </c>
      <c r="AY109" s="414" t="s">
        <v>733</v>
      </c>
      <c r="AZ109" s="414" t="s">
        <v>8019</v>
      </c>
      <c r="BA109" s="414" t="s">
        <v>8020</v>
      </c>
      <c r="BB109" s="414" t="s">
        <v>8021</v>
      </c>
      <c r="BC109" s="414" t="s">
        <v>8022</v>
      </c>
      <c r="BD109" s="414" t="s">
        <v>8023</v>
      </c>
      <c r="BE109" s="414" t="s">
        <v>8024</v>
      </c>
      <c r="BF109" s="415" t="s">
        <v>1214</v>
      </c>
      <c r="BG109" s="414" t="s">
        <v>3320</v>
      </c>
      <c r="BI109" s="414" t="s">
        <v>5709</v>
      </c>
      <c r="BJ109" s="414" t="s">
        <v>5709</v>
      </c>
      <c r="BK109" s="414" t="s">
        <v>5709</v>
      </c>
      <c r="BL109" s="414" t="s">
        <v>8025</v>
      </c>
      <c r="BM109" s="415">
        <v>161</v>
      </c>
      <c r="BN109" s="414" t="s">
        <v>5712</v>
      </c>
      <c r="BO109" s="418" t="s">
        <v>12913</v>
      </c>
      <c r="BP109" s="414">
        <v>31</v>
      </c>
      <c r="BQ109" s="414">
        <v>2028</v>
      </c>
      <c r="BR109" s="414">
        <v>132</v>
      </c>
      <c r="BS109" s="415">
        <v>132</v>
      </c>
      <c r="BT109" s="414" t="s">
        <v>5666</v>
      </c>
      <c r="BU109" s="414">
        <v>486720</v>
      </c>
      <c r="BV109" s="415">
        <v>669.1</v>
      </c>
      <c r="BW109" s="419">
        <v>0.57864604953646059</v>
      </c>
      <c r="BX109" s="420" t="s">
        <v>202</v>
      </c>
      <c r="BY109" s="414" t="s">
        <v>733</v>
      </c>
      <c r="CA109" s="414">
        <v>26.41</v>
      </c>
      <c r="CB109" s="414" t="s">
        <v>733</v>
      </c>
      <c r="CC109" s="414">
        <v>710</v>
      </c>
      <c r="CD109" s="414" t="s">
        <v>5667</v>
      </c>
      <c r="CE109" s="414" t="s">
        <v>5668</v>
      </c>
      <c r="CF109" s="414" t="s">
        <v>3320</v>
      </c>
      <c r="CG109" s="414" t="s">
        <v>1214</v>
      </c>
      <c r="CH109" s="414" t="s">
        <v>733</v>
      </c>
      <c r="CI109" s="414">
        <v>669100</v>
      </c>
      <c r="CJ109" s="414">
        <v>642600</v>
      </c>
      <c r="CK109" s="414" t="s">
        <v>8026</v>
      </c>
      <c r="CL109" s="414">
        <v>365</v>
      </c>
      <c r="CM109" s="414">
        <v>96</v>
      </c>
      <c r="CN109" s="414">
        <v>98</v>
      </c>
      <c r="CO109" s="414">
        <v>25</v>
      </c>
      <c r="CP109" s="414" t="s">
        <v>12704</v>
      </c>
      <c r="CQ109" s="414">
        <f t="shared" si="52"/>
        <v>2026</v>
      </c>
      <c r="CR109" s="414">
        <v>0.7</v>
      </c>
      <c r="CS109" s="414">
        <v>39</v>
      </c>
      <c r="CT109" s="414" t="s">
        <v>8027</v>
      </c>
      <c r="CU109" s="414">
        <v>7000000</v>
      </c>
      <c r="CV109" s="414" t="s">
        <v>3320</v>
      </c>
      <c r="CW109" s="414" t="s">
        <v>3320</v>
      </c>
      <c r="CX109" s="414" t="s">
        <v>3320</v>
      </c>
      <c r="CY109" s="414" t="s">
        <v>3320</v>
      </c>
      <c r="CZ109" s="414" t="s">
        <v>3320</v>
      </c>
      <c r="DA109" s="414" t="s">
        <v>3320</v>
      </c>
      <c r="DB109" s="414" t="s">
        <v>3320</v>
      </c>
      <c r="DC109" s="414" t="s">
        <v>3320</v>
      </c>
      <c r="DD109" s="414" t="s">
        <v>3320</v>
      </c>
      <c r="DE109" s="414" t="s">
        <v>3320</v>
      </c>
      <c r="DG109" s="414" t="s">
        <v>3320</v>
      </c>
      <c r="DH109" s="414" t="s">
        <v>3320</v>
      </c>
      <c r="DI109" s="414" t="s">
        <v>3320</v>
      </c>
      <c r="DJ109" s="414" t="s">
        <v>3320</v>
      </c>
      <c r="DK109" s="414" t="s">
        <v>3320</v>
      </c>
      <c r="DL109" s="414" t="s">
        <v>3320</v>
      </c>
      <c r="DM109" s="414" t="e">
        <f t="shared" si="53"/>
        <v>#VALUE!</v>
      </c>
      <c r="DN109" s="414" t="s">
        <v>3320</v>
      </c>
      <c r="DO109" s="414" t="s">
        <v>3320</v>
      </c>
      <c r="DP109" s="414" t="s">
        <v>3320</v>
      </c>
      <c r="DR109" s="414" t="s">
        <v>3320</v>
      </c>
      <c r="DS109" s="414" t="s">
        <v>3320</v>
      </c>
      <c r="DT109" s="414" t="s">
        <v>3320</v>
      </c>
      <c r="DU109" s="414" t="s">
        <v>3320</v>
      </c>
      <c r="DV109" s="414" t="s">
        <v>3320</v>
      </c>
      <c r="DW109" s="414" t="s">
        <v>3320</v>
      </c>
      <c r="DX109" s="414" t="s">
        <v>3320</v>
      </c>
      <c r="DY109" s="414" t="s">
        <v>3320</v>
      </c>
      <c r="DZ109" s="414" t="s">
        <v>3320</v>
      </c>
      <c r="EA109" s="414" t="s">
        <v>3320</v>
      </c>
      <c r="EB109" s="414" t="s">
        <v>3320</v>
      </c>
      <c r="EC109" s="414" t="s">
        <v>3320</v>
      </c>
      <c r="ED109" s="414" t="s">
        <v>3320</v>
      </c>
      <c r="EE109" s="414" t="s">
        <v>3320</v>
      </c>
      <c r="EF109" s="414" t="s">
        <v>3320</v>
      </c>
      <c r="EG109" s="414" t="s">
        <v>3320</v>
      </c>
      <c r="EH109" s="414" t="s">
        <v>3320</v>
      </c>
      <c r="EI109" s="414" t="s">
        <v>3320</v>
      </c>
      <c r="EJ109" s="414" t="s">
        <v>3320</v>
      </c>
      <c r="EK109" s="414" t="s">
        <v>3320</v>
      </c>
      <c r="EL109" s="414" t="s">
        <v>3320</v>
      </c>
      <c r="EM109" s="414" t="s">
        <v>3320</v>
      </c>
      <c r="EN109" s="414" t="s">
        <v>3320</v>
      </c>
      <c r="EO109" s="414" t="s">
        <v>3320</v>
      </c>
      <c r="EP109" s="414" t="s">
        <v>3320</v>
      </c>
      <c r="EQ109" s="414" t="s">
        <v>3320</v>
      </c>
      <c r="ER109" s="414" t="s">
        <v>3320</v>
      </c>
      <c r="ES109" s="414" t="s">
        <v>3320</v>
      </c>
      <c r="ET109" s="414" t="s">
        <v>3320</v>
      </c>
      <c r="EU109" s="414" t="s">
        <v>3320</v>
      </c>
      <c r="EV109" s="414" t="s">
        <v>3320</v>
      </c>
      <c r="EW109" s="414" t="s">
        <v>3320</v>
      </c>
      <c r="EX109" s="414" t="s">
        <v>3320</v>
      </c>
      <c r="EY109" s="414" t="s">
        <v>3320</v>
      </c>
      <c r="EZ109" s="414" t="s">
        <v>3320</v>
      </c>
      <c r="FA109" s="414" t="s">
        <v>3320</v>
      </c>
      <c r="FB109" s="414" t="s">
        <v>3320</v>
      </c>
      <c r="FC109" s="414" t="s">
        <v>3320</v>
      </c>
      <c r="FD109" s="414" t="s">
        <v>3320</v>
      </c>
      <c r="FE109" s="414" t="s">
        <v>3320</v>
      </c>
      <c r="FF109" s="414" t="s">
        <v>3320</v>
      </c>
      <c r="FG109" s="414" t="s">
        <v>3320</v>
      </c>
      <c r="FH109" s="414" t="s">
        <v>3320</v>
      </c>
      <c r="FI109" s="414" t="s">
        <v>3320</v>
      </c>
      <c r="FJ109" s="414" t="s">
        <v>3320</v>
      </c>
      <c r="FK109" s="414" t="s">
        <v>3320</v>
      </c>
      <c r="FL109" s="414" t="s">
        <v>3320</v>
      </c>
      <c r="FM109" s="414" t="s">
        <v>3320</v>
      </c>
      <c r="FN109" s="414" t="s">
        <v>3320</v>
      </c>
      <c r="FO109" s="421">
        <v>655412301</v>
      </c>
      <c r="FP109" s="421">
        <f t="shared" si="31"/>
        <v>655.41230099999996</v>
      </c>
      <c r="FQ109" s="414" t="s">
        <v>733</v>
      </c>
      <c r="FR109" s="414" t="s">
        <v>733</v>
      </c>
      <c r="FS109" s="414" t="s">
        <v>733</v>
      </c>
      <c r="FT109" s="414" t="s">
        <v>733</v>
      </c>
      <c r="FU109" s="414" t="s">
        <v>1347</v>
      </c>
      <c r="FV109" s="414" t="s">
        <v>8028</v>
      </c>
      <c r="FW109" s="414" t="s">
        <v>8029</v>
      </c>
      <c r="FX109" s="422" t="s">
        <v>8025</v>
      </c>
      <c r="FY109" s="423">
        <v>161</v>
      </c>
      <c r="FZ109" s="414" t="s">
        <v>8030</v>
      </c>
      <c r="GA109" s="421">
        <v>495445375</v>
      </c>
      <c r="GB109" s="421">
        <v>87776620</v>
      </c>
      <c r="GC109" s="421">
        <v>1013005.06</v>
      </c>
      <c r="GD109" s="421">
        <v>56888.05</v>
      </c>
      <c r="GE109" s="414" t="s">
        <v>8031</v>
      </c>
      <c r="GF109" s="414" t="s">
        <v>733</v>
      </c>
      <c r="GG109" s="414" t="s">
        <v>733</v>
      </c>
      <c r="GH109" s="414" t="s">
        <v>8032</v>
      </c>
      <c r="GI109" s="414" t="s">
        <v>733</v>
      </c>
      <c r="GJ109" s="414" t="s">
        <v>733</v>
      </c>
      <c r="GK109" s="414" t="s">
        <v>733</v>
      </c>
      <c r="GL109" s="414" t="s">
        <v>733</v>
      </c>
      <c r="GM109" s="414" t="s">
        <v>733</v>
      </c>
      <c r="GN109" s="424" t="s">
        <v>5676</v>
      </c>
      <c r="GO109" s="414" t="s">
        <v>3320</v>
      </c>
      <c r="GP109" s="414" t="s">
        <v>733</v>
      </c>
      <c r="GQ109" s="414" t="s">
        <v>5721</v>
      </c>
      <c r="GR109" s="414" t="s">
        <v>1214</v>
      </c>
      <c r="GS109" s="414" t="s">
        <v>1214</v>
      </c>
      <c r="GT109" s="414" t="s">
        <v>3320</v>
      </c>
      <c r="GU109" s="414" t="s">
        <v>3320</v>
      </c>
      <c r="GV109" s="414">
        <v>0</v>
      </c>
      <c r="GW109" s="414" t="s">
        <v>1214</v>
      </c>
      <c r="GX109" s="414" t="s">
        <v>1214</v>
      </c>
      <c r="GY109" s="414" t="s">
        <v>3320</v>
      </c>
      <c r="GZ109" s="414" t="s">
        <v>733</v>
      </c>
      <c r="HA109" s="414" t="s">
        <v>3320</v>
      </c>
      <c r="HB109" s="414" t="s">
        <v>3320</v>
      </c>
      <c r="HC109" s="414" t="s">
        <v>3320</v>
      </c>
      <c r="HD109" s="414" t="s">
        <v>5683</v>
      </c>
      <c r="HE109" s="414" t="s">
        <v>5683</v>
      </c>
      <c r="HF109" s="414" t="s">
        <v>5684</v>
      </c>
      <c r="HG109" s="414" t="s">
        <v>5759</v>
      </c>
      <c r="HH109" s="414" t="s">
        <v>1214</v>
      </c>
      <c r="HI109" s="414" t="s">
        <v>12914</v>
      </c>
      <c r="HJ109" s="414" t="s">
        <v>12915</v>
      </c>
      <c r="HK109" s="414" t="s">
        <v>5685</v>
      </c>
      <c r="HL109" s="414" t="s">
        <v>3320</v>
      </c>
      <c r="HM109" s="414" t="s">
        <v>3320</v>
      </c>
      <c r="HN109" s="414" t="s">
        <v>3320</v>
      </c>
      <c r="HO109" s="414" t="s">
        <v>3320</v>
      </c>
      <c r="HP109" s="414" t="s">
        <v>3320</v>
      </c>
      <c r="HQ109" s="414" t="s">
        <v>3320</v>
      </c>
      <c r="HR109" s="414" t="s">
        <v>3320</v>
      </c>
      <c r="HS109" s="414" t="s">
        <v>3320</v>
      </c>
      <c r="HT109" s="414" t="s">
        <v>3320</v>
      </c>
      <c r="HU109" s="414" t="s">
        <v>3320</v>
      </c>
      <c r="HV109" s="414" t="s">
        <v>3320</v>
      </c>
      <c r="HW109" s="414" t="s">
        <v>3320</v>
      </c>
      <c r="HX109" s="414" t="s">
        <v>3320</v>
      </c>
      <c r="HY109" s="414" t="s">
        <v>3320</v>
      </c>
      <c r="HZ109" s="414" t="s">
        <v>3320</v>
      </c>
      <c r="IA109" s="414" t="s">
        <v>3320</v>
      </c>
      <c r="IB109" s="414" t="s">
        <v>3320</v>
      </c>
      <c r="IC109" s="414" t="s">
        <v>3320</v>
      </c>
      <c r="ID109" s="414" t="s">
        <v>3320</v>
      </c>
      <c r="IE109" s="414" t="s">
        <v>3320</v>
      </c>
      <c r="IF109" s="414" t="s">
        <v>3320</v>
      </c>
      <c r="IG109" s="414" t="s">
        <v>3320</v>
      </c>
      <c r="IH109" s="414" t="s">
        <v>3320</v>
      </c>
      <c r="II109" s="414" t="s">
        <v>3320</v>
      </c>
      <c r="IJ109" s="414" t="s">
        <v>3320</v>
      </c>
      <c r="IK109" s="414" t="s">
        <v>3320</v>
      </c>
      <c r="IL109" s="414" t="s">
        <v>3320</v>
      </c>
      <c r="IM109" s="414" t="s">
        <v>3320</v>
      </c>
      <c r="IN109" s="414" t="s">
        <v>3320</v>
      </c>
      <c r="IO109" s="414" t="s">
        <v>3320</v>
      </c>
      <c r="IP109" s="414" t="s">
        <v>3320</v>
      </c>
      <c r="IQ109" s="414" t="s">
        <v>3320</v>
      </c>
      <c r="IR109" s="414" t="s">
        <v>3320</v>
      </c>
      <c r="IS109" s="414" t="s">
        <v>3320</v>
      </c>
      <c r="IT109" s="414" t="s">
        <v>3320</v>
      </c>
      <c r="IU109" s="414" t="s">
        <v>3320</v>
      </c>
      <c r="IV109" s="414" t="s">
        <v>3320</v>
      </c>
      <c r="IW109" s="414" t="s">
        <v>3320</v>
      </c>
      <c r="IY109" s="415"/>
      <c r="IZ109" s="415"/>
      <c r="JB109" s="414" t="str">
        <f>IFERROR(VLOOKUP($E109,'[12]Resumen costos RNT id'!$D:$J,3,0),"")</f>
        <v/>
      </c>
      <c r="JC109" s="421" t="str">
        <f>IFERROR(VLOOKUP($E109,'[12]Resumen costos RNT id'!$D:$J,4,0),"")</f>
        <v/>
      </c>
      <c r="JD109" s="421" t="str">
        <f>IFERROR(VLOOKUP($E109,'[12]Resumen costos RNT id'!$D:$J,5,0),"")</f>
        <v/>
      </c>
      <c r="JE109" s="421" t="str">
        <f>IFERROR(VLOOKUP($E109,'[12]Resumen costos RNT id'!$D:$J,6,0),"")</f>
        <v/>
      </c>
      <c r="JF109" s="416" t="str">
        <f>IFERROR(VLOOKUP($E109,'[12]Resumen costos RNT id'!$D:$J,7,0),"")</f>
        <v/>
      </c>
      <c r="JG109" s="428" t="str">
        <f t="shared" si="38"/>
        <v/>
      </c>
      <c r="JH109" s="428" t="str">
        <f t="shared" si="39"/>
        <v/>
      </c>
      <c r="JI109" s="428" t="str">
        <f t="shared" si="39"/>
        <v/>
      </c>
      <c r="JJ109" s="428">
        <f t="shared" si="40"/>
        <v>0</v>
      </c>
      <c r="JK109" s="428">
        <f t="shared" si="41"/>
        <v>0</v>
      </c>
      <c r="JL109" s="414" t="s">
        <v>202</v>
      </c>
      <c r="JP109" s="414">
        <v>7</v>
      </c>
      <c r="JQ109" s="414">
        <f t="shared" si="58"/>
        <v>0</v>
      </c>
      <c r="JR109" s="429" t="str">
        <f>IFERROR(VLOOKUP($E109,'[13]Actualización de costos CENACE'!$A:$G,2,0),"")</f>
        <v/>
      </c>
      <c r="JS109" s="429" t="str">
        <f>IFERROR(VLOOKUP($E109,'[13]Actualización de costos CENACE'!$A:$G,3,0),"")</f>
        <v/>
      </c>
      <c r="JT109" s="429" t="str">
        <f>IFERROR(VLOOKUP($E109,'[13]Actualización de costos CENACE'!$A:$G,4,0),"")</f>
        <v/>
      </c>
      <c r="JU109" s="429" t="str">
        <f>IFERROR(VLOOKUP($E109,'[13]Actualización de costos CENACE'!$A:$G,5,0),"")</f>
        <v/>
      </c>
      <c r="JV109" s="429" t="str">
        <f>IFERROR(VLOOKUP($E109,'[13]Actualización de costos CENACE'!$A:$G,6,0),"")</f>
        <v/>
      </c>
      <c r="JW109" s="430" t="str">
        <f>IFERROR(VLOOKUP($E109,'[13]Din Costos CFE'!$J$7:$AG$150,JW$1,0),"")</f>
        <v/>
      </c>
      <c r="JX109" s="430" t="str">
        <f>IFERROR(VLOOKUP($E109,'[13]Din Costos CFE'!$J$7:$AG$150,JX$1,0),"")</f>
        <v/>
      </c>
      <c r="JY109" s="430" t="str">
        <f>IFERROR(VLOOKUP($E109,'[13]Din Costos CFE'!$J$7:$AG$150,JY$1,0),"")</f>
        <v/>
      </c>
      <c r="JZ109" s="430" t="str">
        <f>IFERROR(VLOOKUP($E109,'[13]Din Costos CFE'!$J$7:$AG$150,JZ$1,0),"")</f>
        <v/>
      </c>
      <c r="KA109" s="430" t="str">
        <f>IFERROR(VLOOKUP($E109,'[13]Din Costos CFE'!$J$7:$AG$150,KA$1,0),"")</f>
        <v/>
      </c>
      <c r="KB109" s="430" t="str">
        <f>IFERROR(VLOOKUP($E109,'[13]Din Costos CFE'!$J$7:$AG$150,KB$1,0),"")</f>
        <v/>
      </c>
      <c r="KC109" s="430" t="str">
        <f>IFERROR(VLOOKUP($E109,'[13]Din Costos CFE'!$J$7:$AG$150,KC$1,0),"")</f>
        <v/>
      </c>
      <c r="KD109" s="430" t="str">
        <f>IFERROR(VLOOKUP($E109,'[13]Din Costos CFE'!$J$7:$AG$150,KD$1,0),"")</f>
        <v/>
      </c>
      <c r="KE109" s="430" t="str">
        <f>IFERROR(VLOOKUP($E109,'[13]Din Costos CFE'!$J$7:$AG$150,KE$1,0),"")</f>
        <v/>
      </c>
      <c r="KF109" s="430" t="str">
        <f>IFERROR(VLOOKUP($E109,'[13]Din Costos CFE'!$J$7:$AG$150,KF$1,0),"")</f>
        <v/>
      </c>
      <c r="KG109" s="430" t="str">
        <f>IFERROR(VLOOKUP($E109,'[13]Din Costos CFE'!$J$7:$AG$150,KG$1,0),"")</f>
        <v/>
      </c>
      <c r="KH109" s="430" t="str">
        <f>IFERROR(VLOOKUP($E109,'[13]Din Costos CFE'!$J$7:$AG$150,KH$1,0),"")</f>
        <v/>
      </c>
      <c r="KI109" s="430" t="str">
        <f>IFERROR(VLOOKUP($E109,'[13]Din Costos CFE'!$J$7:$AG$150,KI$1,0),"")</f>
        <v/>
      </c>
      <c r="KJ109" s="430" t="str">
        <f>IFERROR(VLOOKUP($E109,'[13]Din Costos CFE'!$J$7:$AG$150,KJ$1,0),"")</f>
        <v/>
      </c>
      <c r="KK109" s="430" t="str">
        <f>IFERROR(VLOOKUP($E109,'[13]Din Costos CFE'!$J$7:$AG$150,KK$1,0),"")</f>
        <v/>
      </c>
      <c r="KL109" s="430" t="str">
        <f>IFERROR(VLOOKUP($E109,'[13]Din Costos CFE'!$J$7:$AG$150,KL$1,0),"")</f>
        <v/>
      </c>
      <c r="KM109" s="430" t="str">
        <f>IFERROR(VLOOKUP($E109,'[13]Din Costos CFE'!$J$7:$AG$150,KM$1,0),"")</f>
        <v/>
      </c>
      <c r="KN109" s="430" t="str">
        <f>IFERROR(VLOOKUP($E109,'[13]Din Costos CFE'!$J$7:$AG$150,KN$1,0),"")</f>
        <v/>
      </c>
      <c r="KO109" s="431">
        <f t="shared" si="42"/>
        <v>0</v>
      </c>
      <c r="KP109" s="431">
        <f t="shared" si="43"/>
        <v>0</v>
      </c>
      <c r="KQ109" s="431">
        <f t="shared" si="44"/>
        <v>0</v>
      </c>
      <c r="KR109" s="432" t="str">
        <f>IFERROR(VLOOKUP($E109,'[13]Din Costos CFE'!$A$6:$G$150,4,0),"")</f>
        <v/>
      </c>
      <c r="KS109" s="432" t="str">
        <f>IFERROR(VLOOKUP($E109,'[13]Din Costos CFE'!$A$6:$G$150,5,0),"")</f>
        <v/>
      </c>
      <c r="KT109" s="432" t="str">
        <f>IFERROR(VLOOKUP($E109,'[13]Din Costos CFE'!$A$6:$G$150,6,0),"")</f>
        <v/>
      </c>
      <c r="KU109" s="433" t="str">
        <f t="shared" si="45"/>
        <v/>
      </c>
      <c r="KV109" s="434" t="str">
        <f t="shared" si="46"/>
        <v/>
      </c>
      <c r="KW109" s="435" t="str">
        <f t="shared" si="47"/>
        <v/>
      </c>
      <c r="KX109" s="435"/>
      <c r="KY109" s="436" t="str">
        <f>IFERROR(VLOOKUP($E109,'[13]Detalle Costos CENACE'!$E:$IT,248,0),"")</f>
        <v/>
      </c>
      <c r="KZ109" s="414">
        <f t="shared" si="48"/>
        <v>132</v>
      </c>
      <c r="LA109" s="434" t="str">
        <f t="shared" si="49"/>
        <v/>
      </c>
      <c r="LB109" s="434" t="str">
        <f t="shared" si="50"/>
        <v/>
      </c>
      <c r="LC109" s="414">
        <f t="shared" si="51"/>
        <v>1</v>
      </c>
      <c r="LD109" s="429" t="str">
        <f>IFERROR(VLOOKUP($E109,'[13]Actualización de costos CENACE'!$A:$G,7,0),"")</f>
        <v/>
      </c>
    </row>
    <row r="110" spans="1:316" s="414" customFormat="1" ht="15" customHeight="1">
      <c r="A110" s="413" t="s">
        <v>5638</v>
      </c>
      <c r="B110" s="414">
        <v>864</v>
      </c>
      <c r="C110" s="414" t="s">
        <v>8033</v>
      </c>
      <c r="D110" s="414" t="s">
        <v>8034</v>
      </c>
      <c r="E110" s="414">
        <v>864</v>
      </c>
      <c r="G110" s="414" t="s">
        <v>2070</v>
      </c>
      <c r="H110" s="414" t="s">
        <v>8035</v>
      </c>
      <c r="I110" s="415">
        <v>4</v>
      </c>
      <c r="J110" s="415"/>
      <c r="K110" s="415" t="str">
        <f t="shared" si="60"/>
        <v>No</v>
      </c>
      <c r="L110" s="415"/>
      <c r="M110" s="415">
        <f t="shared" si="59"/>
        <v>4</v>
      </c>
      <c r="N110" s="415"/>
      <c r="O110" s="415"/>
      <c r="P110" s="415"/>
      <c r="Q110" s="415"/>
      <c r="R110" s="415" t="str">
        <f t="shared" si="61"/>
        <v>No</v>
      </c>
      <c r="S110" s="415"/>
      <c r="T110" s="415"/>
      <c r="U110" s="415"/>
      <c r="V110" s="414" t="s">
        <v>8036</v>
      </c>
      <c r="W110" s="414" t="s">
        <v>5643</v>
      </c>
      <c r="X110" s="414">
        <f t="shared" si="57"/>
        <v>1</v>
      </c>
      <c r="Y110" s="414">
        <f t="shared" si="34"/>
        <v>100</v>
      </c>
      <c r="Z110" s="416" t="str">
        <f t="shared" si="35"/>
        <v/>
      </c>
      <c r="AA110" s="416">
        <f t="shared" si="36"/>
        <v>0</v>
      </c>
      <c r="AB110" s="417">
        <f t="shared" si="37"/>
        <v>0</v>
      </c>
      <c r="AC110" s="414" t="s">
        <v>558</v>
      </c>
      <c r="AD110" s="414" t="s">
        <v>5973</v>
      </c>
      <c r="AE110" s="414" t="e">
        <f>+VLOOKUP($D110,'[12]Ramón Países '!$A:$E,4,0)</f>
        <v>#N/A</v>
      </c>
      <c r="AF110" s="414" t="s">
        <v>5646</v>
      </c>
      <c r="AG110" s="414" t="e">
        <f>+VLOOKUP($D110,'[12]Ramón Países '!$A:$E,5,0)</f>
        <v>#N/A</v>
      </c>
      <c r="AH110" s="413" t="s">
        <v>558</v>
      </c>
      <c r="AI110" s="414" t="s">
        <v>5974</v>
      </c>
      <c r="AJ110" s="414" t="s">
        <v>563</v>
      </c>
      <c r="AK110" s="414" t="s">
        <v>5698</v>
      </c>
      <c r="AL110" s="414" t="s">
        <v>7814</v>
      </c>
      <c r="AM110" s="414" t="s">
        <v>5976</v>
      </c>
      <c r="AN110" s="414" t="s">
        <v>3320</v>
      </c>
      <c r="AO110" s="414" t="s">
        <v>5977</v>
      </c>
      <c r="AP110" s="414" t="s">
        <v>5698</v>
      </c>
      <c r="AQ110" s="414" t="s">
        <v>5978</v>
      </c>
      <c r="AR110" s="414" t="s">
        <v>5979</v>
      </c>
      <c r="AS110" s="414" t="s">
        <v>5980</v>
      </c>
      <c r="AT110" s="414" t="s">
        <v>733</v>
      </c>
      <c r="AU110" s="414" t="s">
        <v>733</v>
      </c>
      <c r="AV110" s="414" t="s">
        <v>733</v>
      </c>
      <c r="AW110" s="414" t="s">
        <v>3320</v>
      </c>
      <c r="AX110" s="414" t="s">
        <v>5981</v>
      </c>
      <c r="AY110" s="414" t="s">
        <v>733</v>
      </c>
      <c r="AZ110" s="414" t="s">
        <v>8037</v>
      </c>
      <c r="BA110" s="414" t="s">
        <v>5983</v>
      </c>
      <c r="BB110" s="414" t="s">
        <v>5984</v>
      </c>
      <c r="BC110" s="414" t="s">
        <v>8038</v>
      </c>
      <c r="BD110" s="414" t="s">
        <v>8039</v>
      </c>
      <c r="BE110" s="414" t="s">
        <v>8040</v>
      </c>
      <c r="BF110" s="415" t="s">
        <v>1214</v>
      </c>
      <c r="BG110" s="414" t="s">
        <v>3320</v>
      </c>
      <c r="BI110" s="414" t="s">
        <v>2043</v>
      </c>
      <c r="BJ110" s="414" t="s">
        <v>2043</v>
      </c>
      <c r="BK110" s="414" t="s">
        <v>7819</v>
      </c>
      <c r="BL110" s="414" t="s">
        <v>7820</v>
      </c>
      <c r="BM110" s="415">
        <v>115</v>
      </c>
      <c r="BN110" s="414" t="s">
        <v>5665</v>
      </c>
      <c r="BO110" s="418" t="s">
        <v>12916</v>
      </c>
      <c r="BP110" s="414">
        <v>24</v>
      </c>
      <c r="BQ110" s="414">
        <v>2029</v>
      </c>
      <c r="BR110" s="414">
        <v>100</v>
      </c>
      <c r="BS110" s="415">
        <v>100</v>
      </c>
      <c r="BT110" s="414" t="s">
        <v>5666</v>
      </c>
      <c r="BU110" s="414">
        <v>191250</v>
      </c>
      <c r="BV110" s="415">
        <v>258417</v>
      </c>
      <c r="BW110" s="419">
        <v>0.29499657534246576</v>
      </c>
      <c r="BX110" s="420" t="s">
        <v>910</v>
      </c>
      <c r="BY110" s="414" t="s">
        <v>733</v>
      </c>
      <c r="CA110" s="414">
        <v>29.5</v>
      </c>
      <c r="CB110" s="414" t="s">
        <v>1214</v>
      </c>
      <c r="CC110" s="414">
        <v>680</v>
      </c>
      <c r="CD110" s="414" t="s">
        <v>5667</v>
      </c>
      <c r="CE110" s="414" t="s">
        <v>5801</v>
      </c>
      <c r="CF110" s="414" t="s">
        <v>3320</v>
      </c>
      <c r="CG110" s="414" t="s">
        <v>733</v>
      </c>
      <c r="CH110" s="414" t="s">
        <v>733</v>
      </c>
      <c r="CI110" s="414">
        <v>1986</v>
      </c>
      <c r="CJ110" s="414">
        <v>1827</v>
      </c>
      <c r="CK110" s="414" t="s">
        <v>7943</v>
      </c>
      <c r="CL110" s="414">
        <v>365</v>
      </c>
      <c r="CM110" s="414">
        <v>87</v>
      </c>
      <c r="CN110" s="414">
        <v>99</v>
      </c>
      <c r="CO110" s="414">
        <v>40</v>
      </c>
      <c r="CP110" s="414" t="s">
        <v>12917</v>
      </c>
      <c r="CQ110" s="414">
        <f t="shared" si="52"/>
        <v>2017</v>
      </c>
      <c r="CR110" s="414">
        <v>0.4</v>
      </c>
      <c r="CS110" s="414">
        <v>8</v>
      </c>
      <c r="CT110" s="414" t="s">
        <v>7817</v>
      </c>
      <c r="CU110" s="414">
        <v>1600000</v>
      </c>
      <c r="CV110" s="414" t="s">
        <v>3320</v>
      </c>
      <c r="CW110" s="414" t="s">
        <v>3320</v>
      </c>
      <c r="CX110" s="414" t="s">
        <v>3320</v>
      </c>
      <c r="CY110" s="414" t="s">
        <v>3320</v>
      </c>
      <c r="CZ110" s="414" t="s">
        <v>3320</v>
      </c>
      <c r="DA110" s="414" t="s">
        <v>3320</v>
      </c>
      <c r="DB110" s="414" t="s">
        <v>3320</v>
      </c>
      <c r="DC110" s="414" t="s">
        <v>3320</v>
      </c>
      <c r="DD110" s="414" t="s">
        <v>3320</v>
      </c>
      <c r="DE110" s="414" t="s">
        <v>3320</v>
      </c>
      <c r="DG110" s="414" t="s">
        <v>3320</v>
      </c>
      <c r="DH110" s="414" t="s">
        <v>3320</v>
      </c>
      <c r="DI110" s="414" t="s">
        <v>3320</v>
      </c>
      <c r="DJ110" s="414" t="s">
        <v>3320</v>
      </c>
      <c r="DK110" s="414" t="s">
        <v>3320</v>
      </c>
      <c r="DL110" s="414" t="s">
        <v>3320</v>
      </c>
      <c r="DM110" s="414" t="e">
        <f t="shared" si="53"/>
        <v>#VALUE!</v>
      </c>
      <c r="DN110" s="414" t="s">
        <v>3320</v>
      </c>
      <c r="DO110" s="414" t="s">
        <v>3320</v>
      </c>
      <c r="DP110" s="414" t="s">
        <v>3320</v>
      </c>
      <c r="DR110" s="414" t="s">
        <v>3320</v>
      </c>
      <c r="DS110" s="414" t="s">
        <v>3320</v>
      </c>
      <c r="DT110" s="414" t="s">
        <v>3320</v>
      </c>
      <c r="DU110" s="414" t="s">
        <v>3320</v>
      </c>
      <c r="DV110" s="414" t="s">
        <v>3320</v>
      </c>
      <c r="DW110" s="414" t="s">
        <v>3320</v>
      </c>
      <c r="DX110" s="414" t="s">
        <v>3320</v>
      </c>
      <c r="DY110" s="414" t="s">
        <v>3320</v>
      </c>
      <c r="DZ110" s="414" t="s">
        <v>3320</v>
      </c>
      <c r="EA110" s="414" t="s">
        <v>3320</v>
      </c>
      <c r="EB110" s="414" t="s">
        <v>3320</v>
      </c>
      <c r="EC110" s="414" t="s">
        <v>3320</v>
      </c>
      <c r="ED110" s="414" t="s">
        <v>3320</v>
      </c>
      <c r="EE110" s="414" t="s">
        <v>3320</v>
      </c>
      <c r="EF110" s="414" t="s">
        <v>3320</v>
      </c>
      <c r="EG110" s="414" t="s">
        <v>3320</v>
      </c>
      <c r="EH110" s="414" t="s">
        <v>3320</v>
      </c>
      <c r="EI110" s="414" t="s">
        <v>3320</v>
      </c>
      <c r="EJ110" s="414" t="s">
        <v>3320</v>
      </c>
      <c r="EK110" s="414" t="s">
        <v>3320</v>
      </c>
      <c r="EL110" s="414" t="s">
        <v>3320</v>
      </c>
      <c r="EM110" s="414" t="s">
        <v>3320</v>
      </c>
      <c r="EN110" s="414" t="s">
        <v>3320</v>
      </c>
      <c r="EO110" s="414" t="s">
        <v>3320</v>
      </c>
      <c r="EP110" s="414" t="s">
        <v>3320</v>
      </c>
      <c r="EQ110" s="414" t="s">
        <v>3320</v>
      </c>
      <c r="ER110" s="414" t="s">
        <v>3320</v>
      </c>
      <c r="ES110" s="414" t="s">
        <v>3320</v>
      </c>
      <c r="ET110" s="414" t="s">
        <v>3320</v>
      </c>
      <c r="EU110" s="414" t="s">
        <v>3320</v>
      </c>
      <c r="EV110" s="414" t="s">
        <v>3320</v>
      </c>
      <c r="EW110" s="414" t="s">
        <v>3320</v>
      </c>
      <c r="EX110" s="414" t="s">
        <v>3320</v>
      </c>
      <c r="EY110" s="414" t="s">
        <v>3320</v>
      </c>
      <c r="EZ110" s="414" t="s">
        <v>3320</v>
      </c>
      <c r="FA110" s="414" t="s">
        <v>3320</v>
      </c>
      <c r="FB110" s="414" t="s">
        <v>3320</v>
      </c>
      <c r="FC110" s="414" t="s">
        <v>3320</v>
      </c>
      <c r="FD110" s="414" t="s">
        <v>3320</v>
      </c>
      <c r="FE110" s="414" t="s">
        <v>3320</v>
      </c>
      <c r="FF110" s="414" t="s">
        <v>3320</v>
      </c>
      <c r="FG110" s="414" t="s">
        <v>3320</v>
      </c>
      <c r="FH110" s="414" t="s">
        <v>3320</v>
      </c>
      <c r="FI110" s="414" t="s">
        <v>3320</v>
      </c>
      <c r="FJ110" s="414" t="s">
        <v>3320</v>
      </c>
      <c r="FK110" s="414" t="s">
        <v>3320</v>
      </c>
      <c r="FL110" s="414" t="s">
        <v>3320</v>
      </c>
      <c r="FM110" s="414" t="s">
        <v>3320</v>
      </c>
      <c r="FN110" s="414" t="s">
        <v>3320</v>
      </c>
      <c r="FO110" s="421">
        <v>122484398</v>
      </c>
      <c r="FP110" s="421">
        <f t="shared" si="31"/>
        <v>122.484398</v>
      </c>
      <c r="FQ110" s="414" t="s">
        <v>733</v>
      </c>
      <c r="FR110" s="414" t="s">
        <v>733</v>
      </c>
      <c r="FS110" s="414" t="s">
        <v>733</v>
      </c>
      <c r="FT110" s="414" t="s">
        <v>733</v>
      </c>
      <c r="FU110" s="414" t="s">
        <v>4086</v>
      </c>
      <c r="FV110" s="414" t="s">
        <v>7821</v>
      </c>
      <c r="FW110" s="414" t="s">
        <v>8041</v>
      </c>
      <c r="FX110" s="422" t="s">
        <v>7820</v>
      </c>
      <c r="FY110" s="423">
        <v>115</v>
      </c>
      <c r="FZ110" s="414" t="s">
        <v>8042</v>
      </c>
      <c r="GA110" s="421">
        <v>122484398</v>
      </c>
      <c r="GB110" s="421">
        <v>2564249</v>
      </c>
      <c r="GC110" s="421">
        <v>14.34</v>
      </c>
      <c r="GD110" s="421">
        <v>1.67</v>
      </c>
      <c r="GE110" s="414" t="s">
        <v>7824</v>
      </c>
      <c r="GF110" s="414" t="s">
        <v>733</v>
      </c>
      <c r="GG110" s="414" t="s">
        <v>733</v>
      </c>
      <c r="GH110" s="414" t="s">
        <v>7153</v>
      </c>
      <c r="GI110" s="414" t="s">
        <v>733</v>
      </c>
      <c r="GJ110" s="414" t="s">
        <v>733</v>
      </c>
      <c r="GK110" s="414" t="s">
        <v>733</v>
      </c>
      <c r="GL110" s="414" t="s">
        <v>733</v>
      </c>
      <c r="GM110" s="414" t="s">
        <v>733</v>
      </c>
      <c r="GN110" s="424" t="s">
        <v>5676</v>
      </c>
      <c r="GO110" s="414" t="s">
        <v>3320</v>
      </c>
      <c r="GP110" s="414" t="s">
        <v>733</v>
      </c>
      <c r="GQ110" s="414" t="s">
        <v>5721</v>
      </c>
      <c r="GR110" s="414" t="s">
        <v>1214</v>
      </c>
      <c r="GS110" s="414" t="s">
        <v>1214</v>
      </c>
      <c r="GT110" s="414" t="s">
        <v>3320</v>
      </c>
      <c r="GU110" s="414" t="s">
        <v>3320</v>
      </c>
      <c r="GV110" s="414" t="s">
        <v>3320</v>
      </c>
      <c r="GW110" s="414" t="s">
        <v>1214</v>
      </c>
      <c r="GX110" s="414" t="s">
        <v>1214</v>
      </c>
      <c r="GY110" s="414" t="s">
        <v>3320</v>
      </c>
      <c r="GZ110" s="414" t="s">
        <v>733</v>
      </c>
      <c r="HA110" s="414" t="s">
        <v>3320</v>
      </c>
      <c r="HB110" s="414" t="s">
        <v>8043</v>
      </c>
      <c r="HC110" s="414" t="s">
        <v>8044</v>
      </c>
      <c r="HD110" s="414" t="s">
        <v>5683</v>
      </c>
      <c r="HE110" s="414" t="s">
        <v>5952</v>
      </c>
      <c r="HF110" s="414" t="s">
        <v>5684</v>
      </c>
      <c r="HG110" s="414" t="s">
        <v>1214</v>
      </c>
      <c r="HH110" s="414" t="s">
        <v>1214</v>
      </c>
      <c r="HI110" s="414" t="s">
        <v>12918</v>
      </c>
      <c r="HJ110" s="414" t="s">
        <v>12919</v>
      </c>
      <c r="HK110" s="414" t="s">
        <v>5685</v>
      </c>
      <c r="HL110" s="414" t="s">
        <v>3320</v>
      </c>
      <c r="HM110" s="414" t="s">
        <v>3320</v>
      </c>
      <c r="HN110" s="414" t="s">
        <v>3320</v>
      </c>
      <c r="HO110" s="414" t="s">
        <v>3320</v>
      </c>
      <c r="HP110" s="414" t="s">
        <v>3320</v>
      </c>
      <c r="HQ110" s="414" t="s">
        <v>3320</v>
      </c>
      <c r="HR110" s="414" t="s">
        <v>3320</v>
      </c>
      <c r="HS110" s="414" t="s">
        <v>3320</v>
      </c>
      <c r="HT110" s="414" t="s">
        <v>3320</v>
      </c>
      <c r="HU110" s="414" t="s">
        <v>3320</v>
      </c>
      <c r="HV110" s="414" t="s">
        <v>3320</v>
      </c>
      <c r="HW110" s="414" t="s">
        <v>3320</v>
      </c>
      <c r="HX110" s="414" t="s">
        <v>3320</v>
      </c>
      <c r="HY110" s="414" t="s">
        <v>3320</v>
      </c>
      <c r="HZ110" s="414" t="s">
        <v>3320</v>
      </c>
      <c r="IA110" s="414" t="s">
        <v>3320</v>
      </c>
      <c r="IB110" s="414" t="s">
        <v>3320</v>
      </c>
      <c r="IC110" s="414" t="s">
        <v>3320</v>
      </c>
      <c r="ID110" s="414" t="s">
        <v>3320</v>
      </c>
      <c r="IE110" s="414" t="s">
        <v>3320</v>
      </c>
      <c r="IF110" s="414" t="s">
        <v>3320</v>
      </c>
      <c r="IG110" s="414" t="s">
        <v>3320</v>
      </c>
      <c r="IH110" s="414" t="s">
        <v>3320</v>
      </c>
      <c r="II110" s="414" t="s">
        <v>3320</v>
      </c>
      <c r="IJ110" s="414" t="s">
        <v>3320</v>
      </c>
      <c r="IK110" s="414" t="s">
        <v>3320</v>
      </c>
      <c r="IL110" s="414" t="s">
        <v>3320</v>
      </c>
      <c r="IM110" s="414" t="s">
        <v>3320</v>
      </c>
      <c r="IN110" s="414" t="s">
        <v>3320</v>
      </c>
      <c r="IO110" s="414" t="s">
        <v>3320</v>
      </c>
      <c r="IP110" s="414" t="s">
        <v>3320</v>
      </c>
      <c r="IQ110" s="414" t="s">
        <v>3320</v>
      </c>
      <c r="IR110" s="414" t="s">
        <v>3320</v>
      </c>
      <c r="IS110" s="414" t="s">
        <v>3320</v>
      </c>
      <c r="IT110" s="414" t="s">
        <v>3320</v>
      </c>
      <c r="IU110" s="414" t="s">
        <v>3320</v>
      </c>
      <c r="IV110" s="414" t="s">
        <v>3320</v>
      </c>
      <c r="IW110" s="414" t="s">
        <v>3320</v>
      </c>
      <c r="IX110" s="414" t="s">
        <v>5775</v>
      </c>
      <c r="IY110" s="447">
        <v>45771</v>
      </c>
      <c r="IZ110" s="415" t="s">
        <v>733</v>
      </c>
      <c r="JA110" s="414" t="s">
        <v>375</v>
      </c>
      <c r="JB110" s="414" t="str">
        <f>IFERROR(VLOOKUP($E110,'[12]Resumen costos RNT id'!$D:$J,3,0),"")</f>
        <v/>
      </c>
      <c r="JC110" s="421" t="str">
        <f>IFERROR(VLOOKUP($E110,'[12]Resumen costos RNT id'!$D:$J,4,0),"")</f>
        <v/>
      </c>
      <c r="JD110" s="421" t="str">
        <f>IFERROR(VLOOKUP($E110,'[12]Resumen costos RNT id'!$D:$J,5,0),"")</f>
        <v/>
      </c>
      <c r="JE110" s="421" t="str">
        <f>IFERROR(VLOOKUP($E110,'[12]Resumen costos RNT id'!$D:$J,6,0),"")</f>
        <v/>
      </c>
      <c r="JF110" s="416" t="str">
        <f>IFERROR(VLOOKUP($E110,'[12]Resumen costos RNT id'!$D:$J,7,0),"")</f>
        <v/>
      </c>
      <c r="JG110" s="428" t="str">
        <f t="shared" si="38"/>
        <v/>
      </c>
      <c r="JH110" s="428" t="str">
        <f t="shared" si="39"/>
        <v/>
      </c>
      <c r="JI110" s="428" t="str">
        <f t="shared" si="39"/>
        <v/>
      </c>
      <c r="JJ110" s="428">
        <f t="shared" si="40"/>
        <v>0</v>
      </c>
      <c r="JK110" s="428">
        <f t="shared" si="41"/>
        <v>0</v>
      </c>
      <c r="JL110" s="414" t="s">
        <v>910</v>
      </c>
      <c r="JM110" s="414" t="s">
        <v>910</v>
      </c>
      <c r="JP110" s="414">
        <v>7</v>
      </c>
      <c r="JQ110" s="414">
        <f t="shared" si="58"/>
        <v>0</v>
      </c>
      <c r="JR110" s="429" t="str">
        <f>IFERROR(VLOOKUP($E110,'[13]Actualización de costos CENACE'!$A:$G,2,0),"")</f>
        <v/>
      </c>
      <c r="JS110" s="429" t="str">
        <f>IFERROR(VLOOKUP($E110,'[13]Actualización de costos CENACE'!$A:$G,3,0),"")</f>
        <v/>
      </c>
      <c r="JT110" s="429" t="str">
        <f>IFERROR(VLOOKUP($E110,'[13]Actualización de costos CENACE'!$A:$G,4,0),"")</f>
        <v/>
      </c>
      <c r="JU110" s="429" t="str">
        <f>IFERROR(VLOOKUP($E110,'[13]Actualización de costos CENACE'!$A:$G,5,0),"")</f>
        <v/>
      </c>
      <c r="JV110" s="429" t="str">
        <f>IFERROR(VLOOKUP($E110,'[13]Actualización de costos CENACE'!$A:$G,6,0),"")</f>
        <v/>
      </c>
      <c r="JW110" s="430" t="str">
        <f>IFERROR(VLOOKUP($E110,'[13]Din Costos CFE'!$J$7:$AG$150,JW$1,0),"")</f>
        <v/>
      </c>
      <c r="JX110" s="430" t="str">
        <f>IFERROR(VLOOKUP($E110,'[13]Din Costos CFE'!$J$7:$AG$150,JX$1,0),"")</f>
        <v/>
      </c>
      <c r="JY110" s="430" t="str">
        <f>IFERROR(VLOOKUP($E110,'[13]Din Costos CFE'!$J$7:$AG$150,JY$1,0),"")</f>
        <v/>
      </c>
      <c r="JZ110" s="430" t="str">
        <f>IFERROR(VLOOKUP($E110,'[13]Din Costos CFE'!$J$7:$AG$150,JZ$1,0),"")</f>
        <v/>
      </c>
      <c r="KA110" s="430" t="str">
        <f>IFERROR(VLOOKUP($E110,'[13]Din Costos CFE'!$J$7:$AG$150,KA$1,0),"")</f>
        <v/>
      </c>
      <c r="KB110" s="430" t="str">
        <f>IFERROR(VLOOKUP($E110,'[13]Din Costos CFE'!$J$7:$AG$150,KB$1,0),"")</f>
        <v/>
      </c>
      <c r="KC110" s="430" t="str">
        <f>IFERROR(VLOOKUP($E110,'[13]Din Costos CFE'!$J$7:$AG$150,KC$1,0),"")</f>
        <v/>
      </c>
      <c r="KD110" s="430" t="str">
        <f>IFERROR(VLOOKUP($E110,'[13]Din Costos CFE'!$J$7:$AG$150,KD$1,0),"")</f>
        <v/>
      </c>
      <c r="KE110" s="430" t="str">
        <f>IFERROR(VLOOKUP($E110,'[13]Din Costos CFE'!$J$7:$AG$150,KE$1,0),"")</f>
        <v/>
      </c>
      <c r="KF110" s="430" t="str">
        <f>IFERROR(VLOOKUP($E110,'[13]Din Costos CFE'!$J$7:$AG$150,KF$1,0),"")</f>
        <v/>
      </c>
      <c r="KG110" s="430" t="str">
        <f>IFERROR(VLOOKUP($E110,'[13]Din Costos CFE'!$J$7:$AG$150,KG$1,0),"")</f>
        <v/>
      </c>
      <c r="KH110" s="430" t="str">
        <f>IFERROR(VLOOKUP($E110,'[13]Din Costos CFE'!$J$7:$AG$150,KH$1,0),"")</f>
        <v/>
      </c>
      <c r="KI110" s="430" t="str">
        <f>IFERROR(VLOOKUP($E110,'[13]Din Costos CFE'!$J$7:$AG$150,KI$1,0),"")</f>
        <v/>
      </c>
      <c r="KJ110" s="430" t="str">
        <f>IFERROR(VLOOKUP($E110,'[13]Din Costos CFE'!$J$7:$AG$150,KJ$1,0),"")</f>
        <v/>
      </c>
      <c r="KK110" s="430" t="str">
        <f>IFERROR(VLOOKUP($E110,'[13]Din Costos CFE'!$J$7:$AG$150,KK$1,0),"")</f>
        <v/>
      </c>
      <c r="KL110" s="430" t="str">
        <f>IFERROR(VLOOKUP($E110,'[13]Din Costos CFE'!$J$7:$AG$150,KL$1,0),"")</f>
        <v/>
      </c>
      <c r="KM110" s="430" t="str">
        <f>IFERROR(VLOOKUP($E110,'[13]Din Costos CFE'!$J$7:$AG$150,KM$1,0),"")</f>
        <v/>
      </c>
      <c r="KN110" s="430" t="str">
        <f>IFERROR(VLOOKUP($E110,'[13]Din Costos CFE'!$J$7:$AG$150,KN$1,0),"")</f>
        <v/>
      </c>
      <c r="KO110" s="431">
        <f t="shared" si="42"/>
        <v>0</v>
      </c>
      <c r="KP110" s="431">
        <f t="shared" si="43"/>
        <v>0</v>
      </c>
      <c r="KQ110" s="431">
        <f t="shared" si="44"/>
        <v>0</v>
      </c>
      <c r="KR110" s="432" t="str">
        <f>IFERROR(VLOOKUP($E110,'[13]Din Costos CFE'!$A$6:$G$150,4,0),"")</f>
        <v/>
      </c>
      <c r="KS110" s="432" t="str">
        <f>IFERROR(VLOOKUP($E110,'[13]Din Costos CFE'!$A$6:$G$150,5,0),"")</f>
        <v/>
      </c>
      <c r="KT110" s="432" t="str">
        <f>IFERROR(VLOOKUP($E110,'[13]Din Costos CFE'!$A$6:$G$150,6,0),"")</f>
        <v/>
      </c>
      <c r="KU110" s="433" t="str">
        <f t="shared" si="45"/>
        <v/>
      </c>
      <c r="KV110" s="434" t="str">
        <f t="shared" si="46"/>
        <v/>
      </c>
      <c r="KW110" s="435" t="str">
        <f t="shared" si="47"/>
        <v/>
      </c>
      <c r="KX110" s="435"/>
      <c r="KY110" s="436" t="str">
        <f>IFERROR(VLOOKUP($E110,'[13]Detalle Costos CENACE'!$E:$IT,248,0),"")</f>
        <v/>
      </c>
      <c r="KZ110" s="414">
        <f t="shared" si="48"/>
        <v>100</v>
      </c>
      <c r="LA110" s="434" t="str">
        <f t="shared" si="49"/>
        <v/>
      </c>
      <c r="LB110" s="434" t="str">
        <f t="shared" si="50"/>
        <v/>
      </c>
      <c r="LC110" s="414">
        <f t="shared" si="51"/>
        <v>1</v>
      </c>
      <c r="LD110" s="429" t="str">
        <f>IFERROR(VLOOKUP($E110,'[13]Actualización de costos CENACE'!$A:$G,7,0),"")</f>
        <v/>
      </c>
    </row>
    <row r="111" spans="1:316" s="414" customFormat="1" ht="15" customHeight="1">
      <c r="A111" s="413" t="s">
        <v>5638</v>
      </c>
      <c r="B111" s="414">
        <v>1173</v>
      </c>
      <c r="C111" s="414" t="s">
        <v>8046</v>
      </c>
      <c r="D111" s="414" t="s">
        <v>8047</v>
      </c>
      <c r="E111" s="414">
        <v>1173</v>
      </c>
      <c r="G111" s="414" t="s">
        <v>8048</v>
      </c>
      <c r="H111" s="414" t="s">
        <v>8049</v>
      </c>
      <c r="I111" s="415">
        <v>4</v>
      </c>
      <c r="J111" s="415"/>
      <c r="K111" s="415" t="str">
        <f t="shared" si="60"/>
        <v>No</v>
      </c>
      <c r="L111" s="415"/>
      <c r="M111" s="415">
        <f t="shared" si="59"/>
        <v>4</v>
      </c>
      <c r="N111" s="415"/>
      <c r="O111" s="415"/>
      <c r="P111" s="415"/>
      <c r="Q111" s="415"/>
      <c r="R111" s="415" t="str">
        <f t="shared" si="61"/>
        <v>No</v>
      </c>
      <c r="S111" s="415"/>
      <c r="T111" s="415"/>
      <c r="U111" s="415"/>
      <c r="V111" s="414" t="s">
        <v>8050</v>
      </c>
      <c r="W111" s="414" t="s">
        <v>5643</v>
      </c>
      <c r="X111" s="414">
        <f t="shared" si="57"/>
        <v>1</v>
      </c>
      <c r="Y111" s="414">
        <f t="shared" si="34"/>
        <v>198</v>
      </c>
      <c r="Z111" s="416" t="str">
        <f t="shared" si="35"/>
        <v/>
      </c>
      <c r="AA111" s="416">
        <f t="shared" si="36"/>
        <v>0</v>
      </c>
      <c r="AB111" s="417">
        <f t="shared" si="37"/>
        <v>0</v>
      </c>
      <c r="AC111" s="414" t="s">
        <v>5691</v>
      </c>
      <c r="AD111" s="414" t="s">
        <v>5692</v>
      </c>
      <c r="AE111" s="414" t="e">
        <f>+VLOOKUP($D111,'[12]Ramón Países '!$A:$E,4,0)</f>
        <v>#N/A</v>
      </c>
      <c r="AF111" s="414" t="s">
        <v>5693</v>
      </c>
      <c r="AG111" s="414" t="e">
        <f>+VLOOKUP($D111,'[12]Ramón Países '!$A:$E,5,0)</f>
        <v>#N/A</v>
      </c>
      <c r="AH111" s="413" t="s">
        <v>5691</v>
      </c>
      <c r="AI111" s="414" t="s">
        <v>5694</v>
      </c>
      <c r="AJ111" s="414" t="s">
        <v>5694</v>
      </c>
      <c r="AK111" s="414" t="s">
        <v>5694</v>
      </c>
      <c r="AL111" s="414" t="s">
        <v>8051</v>
      </c>
      <c r="AM111" s="414" t="s">
        <v>5696</v>
      </c>
      <c r="AN111" s="414" t="s">
        <v>3320</v>
      </c>
      <c r="AO111" s="414" t="s">
        <v>5697</v>
      </c>
      <c r="AP111" s="414" t="s">
        <v>5698</v>
      </c>
      <c r="AQ111" s="414" t="s">
        <v>5699</v>
      </c>
      <c r="AR111" s="414" t="s">
        <v>5700</v>
      </c>
      <c r="AS111" s="414" t="s">
        <v>5701</v>
      </c>
      <c r="AT111" s="414" t="s">
        <v>733</v>
      </c>
      <c r="AU111" s="414" t="s">
        <v>733</v>
      </c>
      <c r="AV111" s="414" t="s">
        <v>733</v>
      </c>
      <c r="AW111" s="414" t="s">
        <v>3320</v>
      </c>
      <c r="AX111" s="414" t="s">
        <v>5702</v>
      </c>
      <c r="AY111" s="414" t="s">
        <v>733</v>
      </c>
      <c r="AZ111" s="414" t="s">
        <v>5703</v>
      </c>
      <c r="BA111" s="414" t="s">
        <v>5704</v>
      </c>
      <c r="BB111" s="414" t="s">
        <v>5705</v>
      </c>
      <c r="BC111" s="414" t="s">
        <v>8052</v>
      </c>
      <c r="BD111" s="414" t="s">
        <v>8053</v>
      </c>
      <c r="BE111" s="414" t="s">
        <v>8054</v>
      </c>
      <c r="BF111" s="415" t="s">
        <v>1214</v>
      </c>
      <c r="BG111" s="414" t="s">
        <v>3320</v>
      </c>
      <c r="BI111" s="414" t="s">
        <v>5663</v>
      </c>
      <c r="BJ111" s="414" t="s">
        <v>5663</v>
      </c>
      <c r="BK111" s="414" t="s">
        <v>6324</v>
      </c>
      <c r="BL111" s="414" t="s">
        <v>12920</v>
      </c>
      <c r="BM111" s="415">
        <v>230</v>
      </c>
      <c r="BN111" s="414" t="s">
        <v>5712</v>
      </c>
      <c r="BO111" s="418" t="s">
        <v>12921</v>
      </c>
      <c r="BP111" s="414">
        <v>24</v>
      </c>
      <c r="BQ111" s="414">
        <v>2029</v>
      </c>
      <c r="BR111" s="414">
        <v>198</v>
      </c>
      <c r="BS111" s="415">
        <v>198</v>
      </c>
      <c r="BT111" s="414" t="s">
        <v>5666</v>
      </c>
      <c r="BU111" s="414">
        <v>508</v>
      </c>
      <c r="BV111" s="415">
        <v>660</v>
      </c>
      <c r="BW111" s="419">
        <v>0.38051750380517502</v>
      </c>
      <c r="BX111" s="442" t="s">
        <v>910</v>
      </c>
      <c r="BY111" s="414" t="s">
        <v>733</v>
      </c>
      <c r="CA111" s="414">
        <v>0.28999999999999998</v>
      </c>
      <c r="CB111" s="414" t="s">
        <v>733</v>
      </c>
      <c r="CC111" s="414">
        <v>720</v>
      </c>
      <c r="CD111" s="414" t="s">
        <v>5713</v>
      </c>
      <c r="CE111" s="414" t="s">
        <v>5668</v>
      </c>
      <c r="CF111" s="414" t="s">
        <v>3320</v>
      </c>
      <c r="CG111" s="414" t="s">
        <v>733</v>
      </c>
      <c r="CH111" s="414" t="s">
        <v>733</v>
      </c>
      <c r="CI111" s="414">
        <v>2169</v>
      </c>
      <c r="CJ111" s="414">
        <v>2048</v>
      </c>
      <c r="CK111" s="414" t="s">
        <v>8056</v>
      </c>
      <c r="CL111" s="414">
        <v>365</v>
      </c>
      <c r="CM111" s="414">
        <v>85</v>
      </c>
      <c r="CN111" s="414">
        <v>98</v>
      </c>
      <c r="CO111" s="414">
        <v>40</v>
      </c>
      <c r="CP111" s="414" t="s">
        <v>12599</v>
      </c>
      <c r="CQ111" s="414">
        <f t="shared" si="52"/>
        <v>2027</v>
      </c>
      <c r="CR111" s="414">
        <v>0.61</v>
      </c>
      <c r="CS111" s="414">
        <v>8</v>
      </c>
      <c r="CT111" s="414" t="s">
        <v>8057</v>
      </c>
      <c r="CU111" s="414">
        <v>17709285</v>
      </c>
      <c r="CV111" s="414" t="s">
        <v>3320</v>
      </c>
      <c r="CW111" s="414" t="s">
        <v>3320</v>
      </c>
      <c r="CX111" s="414" t="s">
        <v>3320</v>
      </c>
      <c r="CY111" s="414" t="s">
        <v>3320</v>
      </c>
      <c r="CZ111" s="414" t="s">
        <v>3320</v>
      </c>
      <c r="DA111" s="414" t="s">
        <v>3320</v>
      </c>
      <c r="DB111" s="414" t="s">
        <v>3320</v>
      </c>
      <c r="DC111" s="414" t="s">
        <v>3320</v>
      </c>
      <c r="DD111" s="414" t="s">
        <v>3320</v>
      </c>
      <c r="DE111" s="414" t="s">
        <v>3320</v>
      </c>
      <c r="DG111" s="414" t="s">
        <v>3320</v>
      </c>
      <c r="DH111" s="414" t="s">
        <v>3320</v>
      </c>
      <c r="DI111" s="414" t="s">
        <v>3320</v>
      </c>
      <c r="DJ111" s="414" t="s">
        <v>3320</v>
      </c>
      <c r="DK111" s="414" t="s">
        <v>3320</v>
      </c>
      <c r="DL111" s="414" t="s">
        <v>3320</v>
      </c>
      <c r="DM111" s="414" t="e">
        <f t="shared" si="53"/>
        <v>#VALUE!</v>
      </c>
      <c r="DN111" s="414" t="s">
        <v>3320</v>
      </c>
      <c r="DO111" s="414" t="s">
        <v>3320</v>
      </c>
      <c r="DP111" s="414" t="s">
        <v>3320</v>
      </c>
      <c r="DR111" s="414" t="s">
        <v>3320</v>
      </c>
      <c r="DS111" s="414" t="s">
        <v>3320</v>
      </c>
      <c r="DT111" s="414" t="s">
        <v>3320</v>
      </c>
      <c r="DU111" s="414" t="s">
        <v>3320</v>
      </c>
      <c r="DV111" s="414" t="s">
        <v>3320</v>
      </c>
      <c r="DW111" s="414" t="s">
        <v>3320</v>
      </c>
      <c r="DX111" s="414" t="s">
        <v>3320</v>
      </c>
      <c r="DY111" s="414" t="s">
        <v>3320</v>
      </c>
      <c r="DZ111" s="414" t="s">
        <v>3320</v>
      </c>
      <c r="EA111" s="414" t="s">
        <v>3320</v>
      </c>
      <c r="EB111" s="414" t="s">
        <v>3320</v>
      </c>
      <c r="EC111" s="414" t="s">
        <v>3320</v>
      </c>
      <c r="ED111" s="414" t="s">
        <v>3320</v>
      </c>
      <c r="EE111" s="414" t="s">
        <v>3320</v>
      </c>
      <c r="EF111" s="414" t="s">
        <v>3320</v>
      </c>
      <c r="EG111" s="414" t="s">
        <v>3320</v>
      </c>
      <c r="EH111" s="414" t="s">
        <v>3320</v>
      </c>
      <c r="EI111" s="414" t="s">
        <v>3320</v>
      </c>
      <c r="EJ111" s="414" t="s">
        <v>3320</v>
      </c>
      <c r="EK111" s="414" t="s">
        <v>3320</v>
      </c>
      <c r="EL111" s="414" t="s">
        <v>3320</v>
      </c>
      <c r="EM111" s="414" t="s">
        <v>3320</v>
      </c>
      <c r="EN111" s="414" t="s">
        <v>3320</v>
      </c>
      <c r="EO111" s="414" t="s">
        <v>3320</v>
      </c>
      <c r="EP111" s="414" t="s">
        <v>3320</v>
      </c>
      <c r="EQ111" s="414" t="s">
        <v>3320</v>
      </c>
      <c r="ER111" s="414" t="s">
        <v>3320</v>
      </c>
      <c r="ES111" s="414" t="s">
        <v>3320</v>
      </c>
      <c r="ET111" s="414" t="s">
        <v>3320</v>
      </c>
      <c r="EU111" s="414" t="s">
        <v>3320</v>
      </c>
      <c r="EV111" s="414" t="s">
        <v>3320</v>
      </c>
      <c r="EW111" s="414" t="s">
        <v>3320</v>
      </c>
      <c r="EX111" s="414" t="s">
        <v>3320</v>
      </c>
      <c r="EY111" s="414" t="s">
        <v>3320</v>
      </c>
      <c r="EZ111" s="414" t="s">
        <v>3320</v>
      </c>
      <c r="FA111" s="414" t="s">
        <v>3320</v>
      </c>
      <c r="FB111" s="414" t="s">
        <v>3320</v>
      </c>
      <c r="FC111" s="414" t="s">
        <v>3320</v>
      </c>
      <c r="FD111" s="414" t="s">
        <v>3320</v>
      </c>
      <c r="FE111" s="414" t="s">
        <v>3320</v>
      </c>
      <c r="FF111" s="414" t="s">
        <v>3320</v>
      </c>
      <c r="FG111" s="414" t="s">
        <v>3320</v>
      </c>
      <c r="FH111" s="414" t="s">
        <v>3320</v>
      </c>
      <c r="FI111" s="414" t="s">
        <v>3320</v>
      </c>
      <c r="FJ111" s="414" t="s">
        <v>3320</v>
      </c>
      <c r="FK111" s="414" t="s">
        <v>3320</v>
      </c>
      <c r="FL111" s="414" t="s">
        <v>3320</v>
      </c>
      <c r="FM111" s="414" t="s">
        <v>3320</v>
      </c>
      <c r="FN111" s="414" t="s">
        <v>3320</v>
      </c>
      <c r="FO111" s="421">
        <v>313268473</v>
      </c>
      <c r="FP111" s="421">
        <f t="shared" si="31"/>
        <v>313.26847299999997</v>
      </c>
      <c r="FQ111" s="414" t="s">
        <v>733</v>
      </c>
      <c r="FR111" s="414" t="s">
        <v>733</v>
      </c>
      <c r="FS111" s="414" t="s">
        <v>733</v>
      </c>
      <c r="FT111" s="414" t="s">
        <v>733</v>
      </c>
      <c r="FU111" s="414" t="s">
        <v>8058</v>
      </c>
      <c r="FV111" s="414" t="s">
        <v>8059</v>
      </c>
      <c r="FW111" s="414" t="s">
        <v>8060</v>
      </c>
      <c r="FX111" s="422" t="s">
        <v>12920</v>
      </c>
      <c r="FY111" s="423">
        <v>230</v>
      </c>
      <c r="FZ111" s="414" t="s">
        <v>8061</v>
      </c>
      <c r="GA111" s="421">
        <v>276877891</v>
      </c>
      <c r="GB111" s="421">
        <v>36630000</v>
      </c>
      <c r="GC111" s="421">
        <v>2877</v>
      </c>
      <c r="GD111" s="421">
        <v>964</v>
      </c>
      <c r="GE111" s="414" t="s">
        <v>5719</v>
      </c>
      <c r="GF111" s="414" t="s">
        <v>733</v>
      </c>
      <c r="GG111" s="414" t="s">
        <v>733</v>
      </c>
      <c r="GH111" s="414" t="s">
        <v>8062</v>
      </c>
      <c r="GI111" s="414" t="s">
        <v>733</v>
      </c>
      <c r="GJ111" s="414" t="s">
        <v>733</v>
      </c>
      <c r="GK111" s="414" t="s">
        <v>733</v>
      </c>
      <c r="GL111" s="414" t="s">
        <v>733</v>
      </c>
      <c r="GM111" s="414" t="s">
        <v>733</v>
      </c>
      <c r="GN111" s="424" t="s">
        <v>5676</v>
      </c>
      <c r="GO111" s="414" t="s">
        <v>3320</v>
      </c>
      <c r="GP111" s="414" t="s">
        <v>733</v>
      </c>
      <c r="GQ111" s="414" t="s">
        <v>5677</v>
      </c>
      <c r="GR111" s="414" t="s">
        <v>733</v>
      </c>
      <c r="GS111" s="414" t="s">
        <v>5679</v>
      </c>
      <c r="GT111" s="414" t="s">
        <v>3320</v>
      </c>
      <c r="GU111" s="414" t="s">
        <v>3320</v>
      </c>
      <c r="GV111" s="414">
        <v>1.19</v>
      </c>
      <c r="GW111" s="414" t="s">
        <v>733</v>
      </c>
      <c r="GX111" s="414" t="s">
        <v>5679</v>
      </c>
      <c r="GY111" s="414" t="s">
        <v>8063</v>
      </c>
      <c r="GZ111" s="414" t="s">
        <v>1214</v>
      </c>
      <c r="HA111" s="414" t="s">
        <v>3320</v>
      </c>
      <c r="HB111" s="414" t="s">
        <v>8064</v>
      </c>
      <c r="HC111" s="414" t="s">
        <v>8065</v>
      </c>
      <c r="HD111" s="414" t="s">
        <v>3320</v>
      </c>
      <c r="HE111" s="414" t="s">
        <v>3320</v>
      </c>
      <c r="HF111" s="414" t="s">
        <v>3320</v>
      </c>
      <c r="HG111" s="414" t="s">
        <v>733</v>
      </c>
      <c r="HH111" s="414" t="s">
        <v>1214</v>
      </c>
      <c r="HI111" s="414" t="s">
        <v>12922</v>
      </c>
      <c r="HJ111" s="414" t="s">
        <v>12923</v>
      </c>
      <c r="HK111" s="414" t="s">
        <v>5685</v>
      </c>
      <c r="HL111" s="414" t="s">
        <v>3320</v>
      </c>
      <c r="HM111" s="414" t="s">
        <v>3320</v>
      </c>
      <c r="HN111" s="414" t="s">
        <v>3320</v>
      </c>
      <c r="HO111" s="414" t="s">
        <v>3320</v>
      </c>
      <c r="HP111" s="414" t="s">
        <v>3320</v>
      </c>
      <c r="HQ111" s="414" t="s">
        <v>3320</v>
      </c>
      <c r="HR111" s="414" t="s">
        <v>3320</v>
      </c>
      <c r="HS111" s="414" t="s">
        <v>3320</v>
      </c>
      <c r="HT111" s="414" t="s">
        <v>3320</v>
      </c>
      <c r="HU111" s="414" t="s">
        <v>3320</v>
      </c>
      <c r="HV111" s="414" t="s">
        <v>3320</v>
      </c>
      <c r="HW111" s="414" t="s">
        <v>3320</v>
      </c>
      <c r="HX111" s="414" t="s">
        <v>3320</v>
      </c>
      <c r="HY111" s="414" t="s">
        <v>3320</v>
      </c>
      <c r="HZ111" s="414" t="s">
        <v>3320</v>
      </c>
      <c r="IA111" s="414" t="s">
        <v>3320</v>
      </c>
      <c r="IB111" s="414" t="s">
        <v>3320</v>
      </c>
      <c r="IC111" s="414" t="s">
        <v>3320</v>
      </c>
      <c r="ID111" s="414" t="s">
        <v>3320</v>
      </c>
      <c r="IE111" s="414" t="s">
        <v>3320</v>
      </c>
      <c r="IF111" s="414" t="s">
        <v>3320</v>
      </c>
      <c r="IG111" s="414" t="s">
        <v>3320</v>
      </c>
      <c r="IH111" s="414" t="s">
        <v>3320</v>
      </c>
      <c r="II111" s="414" t="s">
        <v>3320</v>
      </c>
      <c r="IJ111" s="414" t="s">
        <v>3320</v>
      </c>
      <c r="IK111" s="414" t="s">
        <v>3320</v>
      </c>
      <c r="IL111" s="414" t="s">
        <v>3320</v>
      </c>
      <c r="IM111" s="414" t="s">
        <v>3320</v>
      </c>
      <c r="IN111" s="414" t="s">
        <v>3320</v>
      </c>
      <c r="IO111" s="414" t="s">
        <v>3320</v>
      </c>
      <c r="IP111" s="414" t="s">
        <v>3320</v>
      </c>
      <c r="IQ111" s="414" t="s">
        <v>3320</v>
      </c>
      <c r="IR111" s="414" t="s">
        <v>3320</v>
      </c>
      <c r="IS111" s="414" t="s">
        <v>3320</v>
      </c>
      <c r="IT111" s="414" t="s">
        <v>3320</v>
      </c>
      <c r="IU111" s="414" t="s">
        <v>3320</v>
      </c>
      <c r="IV111" s="414" t="s">
        <v>3320</v>
      </c>
      <c r="IW111" s="414" t="s">
        <v>3320</v>
      </c>
      <c r="IY111" s="415"/>
      <c r="IZ111" s="415"/>
      <c r="JB111" s="414" t="str">
        <f>IFERROR(VLOOKUP($E111,'[12]Resumen costos RNT id'!$D:$J,3,0),"")</f>
        <v/>
      </c>
      <c r="JC111" s="421" t="str">
        <f>IFERROR(VLOOKUP($E111,'[12]Resumen costos RNT id'!$D:$J,4,0),"")</f>
        <v/>
      </c>
      <c r="JD111" s="421" t="str">
        <f>IFERROR(VLOOKUP($E111,'[12]Resumen costos RNT id'!$D:$J,5,0),"")</f>
        <v/>
      </c>
      <c r="JE111" s="421" t="str">
        <f>IFERROR(VLOOKUP($E111,'[12]Resumen costos RNT id'!$D:$J,6,0),"")</f>
        <v/>
      </c>
      <c r="JF111" s="416" t="str">
        <f>IFERROR(VLOOKUP($E111,'[12]Resumen costos RNT id'!$D:$J,7,0),"")</f>
        <v/>
      </c>
      <c r="JG111" s="428" t="str">
        <f t="shared" si="38"/>
        <v/>
      </c>
      <c r="JH111" s="428" t="str">
        <f t="shared" si="39"/>
        <v/>
      </c>
      <c r="JI111" s="428" t="str">
        <f t="shared" si="39"/>
        <v/>
      </c>
      <c r="JJ111" s="428">
        <f t="shared" si="40"/>
        <v>0</v>
      </c>
      <c r="JK111" s="428">
        <f t="shared" si="41"/>
        <v>0</v>
      </c>
      <c r="JL111" s="414" t="s">
        <v>910</v>
      </c>
      <c r="JP111" s="414">
        <v>5</v>
      </c>
      <c r="JQ111" s="414">
        <f t="shared" si="58"/>
        <v>0</v>
      </c>
      <c r="JR111" s="429" t="str">
        <f>IFERROR(VLOOKUP($E111,'[13]Actualización de costos CENACE'!$A:$G,2,0),"")</f>
        <v/>
      </c>
      <c r="JS111" s="429" t="str">
        <f>IFERROR(VLOOKUP($E111,'[13]Actualización de costos CENACE'!$A:$G,3,0),"")</f>
        <v/>
      </c>
      <c r="JT111" s="429" t="str">
        <f>IFERROR(VLOOKUP($E111,'[13]Actualización de costos CENACE'!$A:$G,4,0),"")</f>
        <v/>
      </c>
      <c r="JU111" s="429" t="str">
        <f>IFERROR(VLOOKUP($E111,'[13]Actualización de costos CENACE'!$A:$G,5,0),"")</f>
        <v/>
      </c>
      <c r="JV111" s="429" t="str">
        <f>IFERROR(VLOOKUP($E111,'[13]Actualización de costos CENACE'!$A:$G,6,0),"")</f>
        <v/>
      </c>
      <c r="JW111" s="430" t="str">
        <f>IFERROR(VLOOKUP($E111,'[13]Din Costos CFE'!$J$7:$AG$150,JW$1,0),"")</f>
        <v/>
      </c>
      <c r="JX111" s="430" t="str">
        <f>IFERROR(VLOOKUP($E111,'[13]Din Costos CFE'!$J$7:$AG$150,JX$1,0),"")</f>
        <v/>
      </c>
      <c r="JY111" s="430" t="str">
        <f>IFERROR(VLOOKUP($E111,'[13]Din Costos CFE'!$J$7:$AG$150,JY$1,0),"")</f>
        <v/>
      </c>
      <c r="JZ111" s="430" t="str">
        <f>IFERROR(VLOOKUP($E111,'[13]Din Costos CFE'!$J$7:$AG$150,JZ$1,0),"")</f>
        <v/>
      </c>
      <c r="KA111" s="430" t="str">
        <f>IFERROR(VLOOKUP($E111,'[13]Din Costos CFE'!$J$7:$AG$150,KA$1,0),"")</f>
        <v/>
      </c>
      <c r="KB111" s="430" t="str">
        <f>IFERROR(VLOOKUP($E111,'[13]Din Costos CFE'!$J$7:$AG$150,KB$1,0),"")</f>
        <v/>
      </c>
      <c r="KC111" s="430" t="str">
        <f>IFERROR(VLOOKUP($E111,'[13]Din Costos CFE'!$J$7:$AG$150,KC$1,0),"")</f>
        <v/>
      </c>
      <c r="KD111" s="430" t="str">
        <f>IFERROR(VLOOKUP($E111,'[13]Din Costos CFE'!$J$7:$AG$150,KD$1,0),"")</f>
        <v/>
      </c>
      <c r="KE111" s="430" t="str">
        <f>IFERROR(VLOOKUP($E111,'[13]Din Costos CFE'!$J$7:$AG$150,KE$1,0),"")</f>
        <v/>
      </c>
      <c r="KF111" s="430" t="str">
        <f>IFERROR(VLOOKUP($E111,'[13]Din Costos CFE'!$J$7:$AG$150,KF$1,0),"")</f>
        <v/>
      </c>
      <c r="KG111" s="430" t="str">
        <f>IFERROR(VLOOKUP($E111,'[13]Din Costos CFE'!$J$7:$AG$150,KG$1,0),"")</f>
        <v/>
      </c>
      <c r="KH111" s="430" t="str">
        <f>IFERROR(VLOOKUP($E111,'[13]Din Costos CFE'!$J$7:$AG$150,KH$1,0),"")</f>
        <v/>
      </c>
      <c r="KI111" s="430" t="str">
        <f>IFERROR(VLOOKUP($E111,'[13]Din Costos CFE'!$J$7:$AG$150,KI$1,0),"")</f>
        <v/>
      </c>
      <c r="KJ111" s="430" t="str">
        <f>IFERROR(VLOOKUP($E111,'[13]Din Costos CFE'!$J$7:$AG$150,KJ$1,0),"")</f>
        <v/>
      </c>
      <c r="KK111" s="430" t="str">
        <f>IFERROR(VLOOKUP($E111,'[13]Din Costos CFE'!$J$7:$AG$150,KK$1,0),"")</f>
        <v/>
      </c>
      <c r="KL111" s="430" t="str">
        <f>IFERROR(VLOOKUP($E111,'[13]Din Costos CFE'!$J$7:$AG$150,KL$1,0),"")</f>
        <v/>
      </c>
      <c r="KM111" s="430" t="str">
        <f>IFERROR(VLOOKUP($E111,'[13]Din Costos CFE'!$J$7:$AG$150,KM$1,0),"")</f>
        <v/>
      </c>
      <c r="KN111" s="430" t="str">
        <f>IFERROR(VLOOKUP($E111,'[13]Din Costos CFE'!$J$7:$AG$150,KN$1,0),"")</f>
        <v/>
      </c>
      <c r="KO111" s="431">
        <f t="shared" si="42"/>
        <v>0</v>
      </c>
      <c r="KP111" s="431">
        <f t="shared" si="43"/>
        <v>0</v>
      </c>
      <c r="KQ111" s="431">
        <f t="shared" si="44"/>
        <v>0</v>
      </c>
      <c r="KR111" s="432" t="str">
        <f>IFERROR(VLOOKUP($E111,'[13]Din Costos CFE'!$A$6:$G$150,4,0),"")</f>
        <v/>
      </c>
      <c r="KS111" s="432" t="str">
        <f>IFERROR(VLOOKUP($E111,'[13]Din Costos CFE'!$A$6:$G$150,5,0),"")</f>
        <v/>
      </c>
      <c r="KT111" s="432" t="str">
        <f>IFERROR(VLOOKUP($E111,'[13]Din Costos CFE'!$A$6:$G$150,6,0),"")</f>
        <v/>
      </c>
      <c r="KU111" s="433" t="str">
        <f t="shared" si="45"/>
        <v/>
      </c>
      <c r="KV111" s="434" t="str">
        <f t="shared" si="46"/>
        <v/>
      </c>
      <c r="KW111" s="435" t="str">
        <f t="shared" si="47"/>
        <v/>
      </c>
      <c r="KX111" s="435"/>
      <c r="KY111" s="436" t="str">
        <f>IFERROR(VLOOKUP($E111,'[13]Detalle Costos CENACE'!$E:$IT,248,0),"")</f>
        <v/>
      </c>
      <c r="KZ111" s="414">
        <f t="shared" si="48"/>
        <v>198</v>
      </c>
      <c r="LA111" s="434" t="str">
        <f t="shared" si="49"/>
        <v/>
      </c>
      <c r="LB111" s="434" t="str">
        <f t="shared" si="50"/>
        <v/>
      </c>
      <c r="LC111" s="414">
        <f t="shared" si="51"/>
        <v>1</v>
      </c>
      <c r="LD111" s="429" t="str">
        <f>IFERROR(VLOOKUP($E111,'[13]Actualización de costos CENACE'!$A:$G,7,0),"")</f>
        <v/>
      </c>
    </row>
    <row r="112" spans="1:316" s="414" customFormat="1" ht="15" customHeight="1">
      <c r="A112" s="413" t="s">
        <v>5638</v>
      </c>
      <c r="B112" s="414">
        <v>1135</v>
      </c>
      <c r="C112" s="414" t="s">
        <v>8066</v>
      </c>
      <c r="D112" s="414" t="s">
        <v>8067</v>
      </c>
      <c r="E112" s="414">
        <v>1135</v>
      </c>
      <c r="G112" s="414" t="s">
        <v>7113</v>
      </c>
      <c r="H112" s="414" t="s">
        <v>7114</v>
      </c>
      <c r="I112" s="415">
        <v>4</v>
      </c>
      <c r="J112" s="415"/>
      <c r="K112" s="415" t="str">
        <f t="shared" si="60"/>
        <v>No</v>
      </c>
      <c r="L112" s="415"/>
      <c r="M112" s="415">
        <f t="shared" si="59"/>
        <v>4</v>
      </c>
      <c r="N112" s="415"/>
      <c r="O112" s="415"/>
      <c r="P112" s="415"/>
      <c r="Q112" s="415"/>
      <c r="R112" s="415" t="str">
        <f t="shared" si="61"/>
        <v>No</v>
      </c>
      <c r="S112" s="415"/>
      <c r="T112" s="415"/>
      <c r="U112" s="415"/>
      <c r="V112" s="414" t="s">
        <v>8068</v>
      </c>
      <c r="W112" s="414" t="s">
        <v>5916</v>
      </c>
      <c r="X112" s="414">
        <f t="shared" si="57"/>
        <v>1.5</v>
      </c>
      <c r="Y112" s="414">
        <f t="shared" si="34"/>
        <v>180</v>
      </c>
      <c r="Z112" s="416" t="str">
        <f t="shared" si="35"/>
        <v/>
      </c>
      <c r="AA112" s="416">
        <f t="shared" si="36"/>
        <v>0</v>
      </c>
      <c r="AB112" s="417">
        <f t="shared" si="37"/>
        <v>0</v>
      </c>
      <c r="AC112" s="414" t="s">
        <v>7115</v>
      </c>
      <c r="AD112" s="414" t="s">
        <v>7116</v>
      </c>
      <c r="AE112" s="414" t="e">
        <f>+VLOOKUP($D112,'[12]Ramón Países '!$A:$E,4,0)</f>
        <v>#N/A</v>
      </c>
      <c r="AF112" s="414" t="s">
        <v>5693</v>
      </c>
      <c r="AG112" s="414" t="e">
        <f>+VLOOKUP($D112,'[12]Ramón Países '!$A:$E,5,0)</f>
        <v>#N/A</v>
      </c>
      <c r="AH112" s="414" t="s">
        <v>7115</v>
      </c>
      <c r="AI112" s="414" t="s">
        <v>7114</v>
      </c>
      <c r="AJ112" s="414" t="s">
        <v>5698</v>
      </c>
      <c r="AK112" s="414" t="s">
        <v>5698</v>
      </c>
      <c r="AL112" s="414" t="s">
        <v>7117</v>
      </c>
      <c r="AM112" s="414" t="s">
        <v>7118</v>
      </c>
      <c r="AN112" s="414" t="s">
        <v>7114</v>
      </c>
      <c r="AO112" s="414" t="s">
        <v>7119</v>
      </c>
      <c r="AP112" s="414" t="s">
        <v>5698</v>
      </c>
      <c r="AQ112" s="414" t="s">
        <v>7120</v>
      </c>
      <c r="AR112" s="414" t="s">
        <v>7120</v>
      </c>
      <c r="AS112" s="414" t="s">
        <v>7121</v>
      </c>
      <c r="AT112" s="414" t="s">
        <v>733</v>
      </c>
      <c r="AU112" s="414" t="s">
        <v>733</v>
      </c>
      <c r="AV112" s="414" t="s">
        <v>733</v>
      </c>
      <c r="AW112" s="414" t="s">
        <v>3320</v>
      </c>
      <c r="AX112" s="414" t="s">
        <v>7122</v>
      </c>
      <c r="AY112" s="414" t="s">
        <v>733</v>
      </c>
      <c r="AZ112" s="414" t="s">
        <v>7123</v>
      </c>
      <c r="BA112" s="414" t="s">
        <v>7124</v>
      </c>
      <c r="BB112" s="414" t="s">
        <v>7125</v>
      </c>
      <c r="BC112" s="414" t="s">
        <v>7126</v>
      </c>
      <c r="BD112" s="414" t="s">
        <v>7127</v>
      </c>
      <c r="BE112" s="414" t="s">
        <v>7128</v>
      </c>
      <c r="BF112" s="415" t="s">
        <v>1214</v>
      </c>
      <c r="BG112" s="414" t="s">
        <v>3320</v>
      </c>
      <c r="BI112" s="414" t="s">
        <v>5663</v>
      </c>
      <c r="BJ112" s="414" t="s">
        <v>5663</v>
      </c>
      <c r="BK112" s="414" t="s">
        <v>6324</v>
      </c>
      <c r="BL112" s="414" t="s">
        <v>8069</v>
      </c>
      <c r="BM112" s="415">
        <v>115</v>
      </c>
      <c r="BN112" s="414" t="s">
        <v>5665</v>
      </c>
      <c r="BO112" s="418" t="s">
        <v>12656</v>
      </c>
      <c r="BP112" s="414">
        <v>34</v>
      </c>
      <c r="BQ112" s="414">
        <v>2029</v>
      </c>
      <c r="BR112" s="414">
        <v>120</v>
      </c>
      <c r="BS112" s="415">
        <v>120</v>
      </c>
      <c r="BT112" s="414" t="s">
        <v>5666</v>
      </c>
      <c r="BU112" s="414">
        <v>15</v>
      </c>
      <c r="BV112" s="415">
        <v>450</v>
      </c>
      <c r="BW112" s="419">
        <v>0.42808219178082191</v>
      </c>
      <c r="BX112" s="420" t="s">
        <v>910</v>
      </c>
      <c r="BY112" s="414" t="s">
        <v>733</v>
      </c>
      <c r="CA112" s="414" t="s">
        <v>3320</v>
      </c>
      <c r="CB112" s="414" t="s">
        <v>3320</v>
      </c>
      <c r="CC112" s="414" t="s">
        <v>3320</v>
      </c>
      <c r="CD112" s="414" t="s">
        <v>3320</v>
      </c>
      <c r="CE112" s="414" t="s">
        <v>3320</v>
      </c>
      <c r="CF112" s="414" t="s">
        <v>3320</v>
      </c>
      <c r="CG112" s="414" t="s">
        <v>3320</v>
      </c>
      <c r="CH112" s="414" t="s">
        <v>3320</v>
      </c>
      <c r="CI112" s="414" t="s">
        <v>3320</v>
      </c>
      <c r="CJ112" s="414" t="s">
        <v>3320</v>
      </c>
      <c r="CL112" s="414" t="s">
        <v>3320</v>
      </c>
      <c r="CM112" s="414" t="s">
        <v>3320</v>
      </c>
      <c r="CN112" s="414" t="s">
        <v>3320</v>
      </c>
      <c r="CO112" s="414" t="s">
        <v>3320</v>
      </c>
      <c r="CP112" s="414" t="s">
        <v>3320</v>
      </c>
      <c r="CQ112" s="414" t="e">
        <f t="shared" si="52"/>
        <v>#VALUE!</v>
      </c>
      <c r="CR112" s="414" t="s">
        <v>3320</v>
      </c>
      <c r="CS112" s="414" t="s">
        <v>3320</v>
      </c>
      <c r="CT112" s="414" t="s">
        <v>3320</v>
      </c>
      <c r="CU112" s="414" t="s">
        <v>3320</v>
      </c>
      <c r="CV112" s="414">
        <v>5</v>
      </c>
      <c r="CW112" s="414">
        <v>15</v>
      </c>
      <c r="CX112" s="414" t="s">
        <v>733</v>
      </c>
      <c r="CY112" s="414" t="s">
        <v>5937</v>
      </c>
      <c r="CZ112" s="414">
        <v>5</v>
      </c>
      <c r="DA112" s="414" t="s">
        <v>733</v>
      </c>
      <c r="DB112" s="414" t="s">
        <v>733</v>
      </c>
      <c r="DC112" s="414" t="s">
        <v>733</v>
      </c>
      <c r="DD112" s="414">
        <v>34</v>
      </c>
      <c r="DE112" s="414">
        <v>39</v>
      </c>
      <c r="DF112" s="414" t="s">
        <v>7130</v>
      </c>
      <c r="DG112" s="414">
        <v>365</v>
      </c>
      <c r="DH112" s="414">
        <v>85</v>
      </c>
      <c r="DI112" s="414">
        <v>99</v>
      </c>
      <c r="DJ112" s="414">
        <v>25</v>
      </c>
      <c r="DK112" s="414" t="s">
        <v>12924</v>
      </c>
      <c r="DL112" s="414">
        <v>0.2</v>
      </c>
      <c r="DM112" s="414">
        <f t="shared" si="53"/>
        <v>2026</v>
      </c>
      <c r="DN112" s="414">
        <v>9</v>
      </c>
      <c r="DO112" s="414" t="s">
        <v>8070</v>
      </c>
      <c r="DP112" s="414">
        <v>30000000</v>
      </c>
      <c r="DR112" s="414" t="s">
        <v>3320</v>
      </c>
      <c r="DS112" s="414" t="s">
        <v>3320</v>
      </c>
      <c r="DT112" s="414" t="s">
        <v>3320</v>
      </c>
      <c r="DU112" s="414" t="s">
        <v>3320</v>
      </c>
      <c r="DV112" s="414" t="s">
        <v>3320</v>
      </c>
      <c r="DW112" s="414" t="s">
        <v>3320</v>
      </c>
      <c r="DX112" s="414" t="s">
        <v>3320</v>
      </c>
      <c r="DY112" s="414" t="s">
        <v>3320</v>
      </c>
      <c r="DZ112" s="414" t="s">
        <v>3320</v>
      </c>
      <c r="EA112" s="414" t="s">
        <v>3320</v>
      </c>
      <c r="EB112" s="414" t="s">
        <v>3320</v>
      </c>
      <c r="EC112" s="414" t="s">
        <v>3320</v>
      </c>
      <c r="ED112" s="414" t="s">
        <v>3320</v>
      </c>
      <c r="EE112" s="414" t="s">
        <v>3320</v>
      </c>
      <c r="EF112" s="414" t="s">
        <v>3320</v>
      </c>
      <c r="EG112" s="414" t="s">
        <v>3320</v>
      </c>
      <c r="EH112" s="414" t="s">
        <v>3320</v>
      </c>
      <c r="EI112" s="414" t="s">
        <v>3320</v>
      </c>
      <c r="EJ112" s="414" t="s">
        <v>3320</v>
      </c>
      <c r="EK112" s="414" t="s">
        <v>3320</v>
      </c>
      <c r="EL112" s="414" t="s">
        <v>3320</v>
      </c>
      <c r="EM112" s="414" t="s">
        <v>3320</v>
      </c>
      <c r="EN112" s="414" t="s">
        <v>3320</v>
      </c>
      <c r="EO112" s="414" t="s">
        <v>3320</v>
      </c>
      <c r="EP112" s="414" t="s">
        <v>3320</v>
      </c>
      <c r="EQ112" s="414" t="s">
        <v>3320</v>
      </c>
      <c r="ER112" s="414" t="s">
        <v>3320</v>
      </c>
      <c r="ES112" s="414" t="s">
        <v>3320</v>
      </c>
      <c r="ET112" s="414" t="s">
        <v>3320</v>
      </c>
      <c r="EU112" s="414" t="s">
        <v>3320</v>
      </c>
      <c r="EV112" s="414" t="s">
        <v>3320</v>
      </c>
      <c r="EW112" s="414" t="s">
        <v>3320</v>
      </c>
      <c r="EX112" s="414" t="s">
        <v>3320</v>
      </c>
      <c r="EY112" s="414" t="s">
        <v>3320</v>
      </c>
      <c r="EZ112" s="414" t="s">
        <v>3320</v>
      </c>
      <c r="FA112" s="414" t="s">
        <v>3320</v>
      </c>
      <c r="FB112" s="414" t="s">
        <v>3320</v>
      </c>
      <c r="FC112" s="414" t="s">
        <v>3320</v>
      </c>
      <c r="FD112" s="414" t="s">
        <v>3320</v>
      </c>
      <c r="FE112" s="414" t="s">
        <v>3320</v>
      </c>
      <c r="FF112" s="414" t="s">
        <v>3320</v>
      </c>
      <c r="FG112" s="414" t="s">
        <v>3320</v>
      </c>
      <c r="FH112" s="414" t="s">
        <v>3320</v>
      </c>
      <c r="FI112" s="414" t="s">
        <v>3320</v>
      </c>
      <c r="FJ112" s="414" t="s">
        <v>3320</v>
      </c>
      <c r="FK112" s="414" t="s">
        <v>3320</v>
      </c>
      <c r="FL112" s="414" t="s">
        <v>3320</v>
      </c>
      <c r="FM112" s="414" t="s">
        <v>3320</v>
      </c>
      <c r="FN112" s="414" t="s">
        <v>3320</v>
      </c>
      <c r="FO112" s="421">
        <v>197000000</v>
      </c>
      <c r="FP112" s="421">
        <f t="shared" ref="FP112:FP175" si="62">+FO112/1000000</f>
        <v>197</v>
      </c>
      <c r="FQ112" s="414" t="s">
        <v>733</v>
      </c>
      <c r="FR112" s="414" t="s">
        <v>733</v>
      </c>
      <c r="FS112" s="414" t="s">
        <v>733</v>
      </c>
      <c r="FT112" s="414" t="s">
        <v>733</v>
      </c>
      <c r="FU112" s="414" t="s">
        <v>241</v>
      </c>
      <c r="FV112" s="414" t="s">
        <v>8071</v>
      </c>
      <c r="FW112" s="413" t="s">
        <v>8072</v>
      </c>
      <c r="FX112" s="422" t="s">
        <v>8069</v>
      </c>
      <c r="FY112" s="423">
        <v>115</v>
      </c>
      <c r="FZ112" s="414" t="s">
        <v>8073</v>
      </c>
      <c r="GA112" s="421">
        <v>197220000</v>
      </c>
      <c r="GB112" s="421">
        <v>10800000</v>
      </c>
      <c r="GC112" s="421">
        <v>8520000</v>
      </c>
      <c r="GD112" s="421">
        <v>3500000</v>
      </c>
      <c r="GE112" s="414" t="s">
        <v>8074</v>
      </c>
      <c r="GF112" s="414" t="s">
        <v>733</v>
      </c>
      <c r="GG112" s="414" t="s">
        <v>733</v>
      </c>
      <c r="GH112" s="414" t="s">
        <v>8075</v>
      </c>
      <c r="GI112" s="414" t="s">
        <v>733</v>
      </c>
      <c r="GJ112" s="414" t="s">
        <v>733</v>
      </c>
      <c r="GK112" s="414" t="s">
        <v>733</v>
      </c>
      <c r="GL112" s="414" t="s">
        <v>733</v>
      </c>
      <c r="GM112" s="414" t="s">
        <v>733</v>
      </c>
      <c r="GN112" s="424" t="s">
        <v>5676</v>
      </c>
      <c r="GO112" s="414" t="s">
        <v>3320</v>
      </c>
      <c r="GP112" s="414" t="s">
        <v>733</v>
      </c>
      <c r="GQ112" s="414" t="s">
        <v>5872</v>
      </c>
      <c r="GR112" s="414" t="s">
        <v>733</v>
      </c>
      <c r="GS112" s="414" t="s">
        <v>5679</v>
      </c>
      <c r="GT112" s="414" t="s">
        <v>3320</v>
      </c>
      <c r="GU112" s="414" t="s">
        <v>3320</v>
      </c>
      <c r="GV112" s="414">
        <v>0.5</v>
      </c>
      <c r="GW112" s="414" t="s">
        <v>733</v>
      </c>
      <c r="GX112" s="414" t="s">
        <v>5679</v>
      </c>
      <c r="GY112" s="414" t="s">
        <v>8076</v>
      </c>
      <c r="GZ112" s="414" t="s">
        <v>733</v>
      </c>
      <c r="HA112" s="414" t="s">
        <v>3320</v>
      </c>
      <c r="HB112" s="414" t="s">
        <v>8077</v>
      </c>
      <c r="HC112" s="414" t="s">
        <v>3320</v>
      </c>
      <c r="HD112" s="414" t="s">
        <v>5683</v>
      </c>
      <c r="HE112" s="414" t="s">
        <v>5683</v>
      </c>
      <c r="HF112" s="414" t="s">
        <v>5683</v>
      </c>
      <c r="HG112" s="414" t="s">
        <v>1214</v>
      </c>
      <c r="HH112" s="414" t="s">
        <v>1214</v>
      </c>
      <c r="HI112" s="414" t="s">
        <v>12925</v>
      </c>
      <c r="HJ112" s="414" t="s">
        <v>12926</v>
      </c>
      <c r="HK112" s="414" t="s">
        <v>5685</v>
      </c>
      <c r="HL112" s="414" t="s">
        <v>3320</v>
      </c>
      <c r="HM112" s="414" t="s">
        <v>3320</v>
      </c>
      <c r="HN112" s="414" t="s">
        <v>3320</v>
      </c>
      <c r="HO112" s="414" t="s">
        <v>3320</v>
      </c>
      <c r="HP112" s="414" t="s">
        <v>3320</v>
      </c>
      <c r="HQ112" s="414" t="s">
        <v>3320</v>
      </c>
      <c r="HR112" s="414" t="s">
        <v>3320</v>
      </c>
      <c r="HS112" s="414" t="s">
        <v>3320</v>
      </c>
      <c r="HT112" s="414" t="s">
        <v>3320</v>
      </c>
      <c r="HU112" s="414" t="s">
        <v>3320</v>
      </c>
      <c r="HV112" s="414" t="s">
        <v>3320</v>
      </c>
      <c r="HW112" s="414" t="s">
        <v>3320</v>
      </c>
      <c r="HX112" s="414" t="s">
        <v>3320</v>
      </c>
      <c r="HY112" s="414" t="s">
        <v>3320</v>
      </c>
      <c r="HZ112" s="414" t="s">
        <v>3320</v>
      </c>
      <c r="IA112" s="414" t="s">
        <v>3320</v>
      </c>
      <c r="IB112" s="414" t="s">
        <v>3320</v>
      </c>
      <c r="IC112" s="414" t="s">
        <v>3320</v>
      </c>
      <c r="ID112" s="414" t="s">
        <v>3320</v>
      </c>
      <c r="IE112" s="414" t="s">
        <v>3320</v>
      </c>
      <c r="IF112" s="414" t="s">
        <v>3320</v>
      </c>
      <c r="IG112" s="414" t="s">
        <v>3320</v>
      </c>
      <c r="IH112" s="414" t="s">
        <v>3320</v>
      </c>
      <c r="II112" s="414" t="s">
        <v>3320</v>
      </c>
      <c r="IJ112" s="414" t="s">
        <v>3320</v>
      </c>
      <c r="IK112" s="414" t="s">
        <v>3320</v>
      </c>
      <c r="IL112" s="414" t="s">
        <v>3320</v>
      </c>
      <c r="IM112" s="414" t="s">
        <v>3320</v>
      </c>
      <c r="IN112" s="414" t="s">
        <v>3320</v>
      </c>
      <c r="IO112" s="414" t="s">
        <v>3320</v>
      </c>
      <c r="IP112" s="414" t="s">
        <v>3320</v>
      </c>
      <c r="IQ112" s="414" t="s">
        <v>3320</v>
      </c>
      <c r="IR112" s="414" t="s">
        <v>3320</v>
      </c>
      <c r="IS112" s="414" t="s">
        <v>3320</v>
      </c>
      <c r="IT112" s="414" t="s">
        <v>3320</v>
      </c>
      <c r="IU112" s="414" t="s">
        <v>3320</v>
      </c>
      <c r="IV112" s="414" t="s">
        <v>3320</v>
      </c>
      <c r="IW112" s="414" t="s">
        <v>3320</v>
      </c>
      <c r="IY112" s="415"/>
      <c r="IZ112" s="415"/>
      <c r="JB112" s="414" t="str">
        <f>IFERROR(VLOOKUP($E112,'[12]Resumen costos RNT id'!$D:$J,3,0),"")</f>
        <v/>
      </c>
      <c r="JC112" s="421" t="str">
        <f>IFERROR(VLOOKUP($E112,'[12]Resumen costos RNT id'!$D:$J,4,0),"")</f>
        <v/>
      </c>
      <c r="JD112" s="421" t="str">
        <f>IFERROR(VLOOKUP($E112,'[12]Resumen costos RNT id'!$D:$J,5,0),"")</f>
        <v/>
      </c>
      <c r="JE112" s="421" t="str">
        <f>IFERROR(VLOOKUP($E112,'[12]Resumen costos RNT id'!$D:$J,6,0),"")</f>
        <v/>
      </c>
      <c r="JF112" s="416" t="str">
        <f>IFERROR(VLOOKUP($E112,'[12]Resumen costos RNT id'!$D:$J,7,0),"")</f>
        <v/>
      </c>
      <c r="JG112" s="428" t="str">
        <f t="shared" si="38"/>
        <v/>
      </c>
      <c r="JH112" s="428" t="str">
        <f t="shared" si="39"/>
        <v/>
      </c>
      <c r="JI112" s="428" t="str">
        <f t="shared" si="39"/>
        <v/>
      </c>
      <c r="JJ112" s="428">
        <f t="shared" si="40"/>
        <v>0</v>
      </c>
      <c r="JK112" s="428">
        <f t="shared" si="41"/>
        <v>0</v>
      </c>
      <c r="JL112" s="414" t="s">
        <v>202</v>
      </c>
      <c r="JP112" s="414">
        <v>5</v>
      </c>
      <c r="JQ112" s="414">
        <f t="shared" si="58"/>
        <v>0</v>
      </c>
      <c r="JR112" s="429" t="str">
        <f>IFERROR(VLOOKUP($E112,'[13]Actualización de costos CENACE'!$A:$G,2,0),"")</f>
        <v/>
      </c>
      <c r="JS112" s="429" t="str">
        <f>IFERROR(VLOOKUP($E112,'[13]Actualización de costos CENACE'!$A:$G,3,0),"")</f>
        <v/>
      </c>
      <c r="JT112" s="429" t="str">
        <f>IFERROR(VLOOKUP($E112,'[13]Actualización de costos CENACE'!$A:$G,4,0),"")</f>
        <v/>
      </c>
      <c r="JU112" s="429" t="str">
        <f>IFERROR(VLOOKUP($E112,'[13]Actualización de costos CENACE'!$A:$G,5,0),"")</f>
        <v/>
      </c>
      <c r="JV112" s="429" t="str">
        <f>IFERROR(VLOOKUP($E112,'[13]Actualización de costos CENACE'!$A:$G,6,0),"")</f>
        <v/>
      </c>
      <c r="JW112" s="430" t="str">
        <f>IFERROR(VLOOKUP($E112,'[13]Din Costos CFE'!$J$7:$AG$150,JW$1,0),"")</f>
        <v/>
      </c>
      <c r="JX112" s="430" t="str">
        <f>IFERROR(VLOOKUP($E112,'[13]Din Costos CFE'!$J$7:$AG$150,JX$1,0),"")</f>
        <v/>
      </c>
      <c r="JY112" s="430" t="str">
        <f>IFERROR(VLOOKUP($E112,'[13]Din Costos CFE'!$J$7:$AG$150,JY$1,0),"")</f>
        <v/>
      </c>
      <c r="JZ112" s="430" t="str">
        <f>IFERROR(VLOOKUP($E112,'[13]Din Costos CFE'!$J$7:$AG$150,JZ$1,0),"")</f>
        <v/>
      </c>
      <c r="KA112" s="430" t="str">
        <f>IFERROR(VLOOKUP($E112,'[13]Din Costos CFE'!$J$7:$AG$150,KA$1,0),"")</f>
        <v/>
      </c>
      <c r="KB112" s="430" t="str">
        <f>IFERROR(VLOOKUP($E112,'[13]Din Costos CFE'!$J$7:$AG$150,KB$1,0),"")</f>
        <v/>
      </c>
      <c r="KC112" s="430" t="str">
        <f>IFERROR(VLOOKUP($E112,'[13]Din Costos CFE'!$J$7:$AG$150,KC$1,0),"")</f>
        <v/>
      </c>
      <c r="KD112" s="430" t="str">
        <f>IFERROR(VLOOKUP($E112,'[13]Din Costos CFE'!$J$7:$AG$150,KD$1,0),"")</f>
        <v/>
      </c>
      <c r="KE112" s="430" t="str">
        <f>IFERROR(VLOOKUP($E112,'[13]Din Costos CFE'!$J$7:$AG$150,KE$1,0),"")</f>
        <v/>
      </c>
      <c r="KF112" s="430" t="str">
        <f>IFERROR(VLOOKUP($E112,'[13]Din Costos CFE'!$J$7:$AG$150,KF$1,0),"")</f>
        <v/>
      </c>
      <c r="KG112" s="430" t="str">
        <f>IFERROR(VLOOKUP($E112,'[13]Din Costos CFE'!$J$7:$AG$150,KG$1,0),"")</f>
        <v/>
      </c>
      <c r="KH112" s="430" t="str">
        <f>IFERROR(VLOOKUP($E112,'[13]Din Costos CFE'!$J$7:$AG$150,KH$1,0),"")</f>
        <v/>
      </c>
      <c r="KI112" s="430" t="str">
        <f>IFERROR(VLOOKUP($E112,'[13]Din Costos CFE'!$J$7:$AG$150,KI$1,0),"")</f>
        <v/>
      </c>
      <c r="KJ112" s="430" t="str">
        <f>IFERROR(VLOOKUP($E112,'[13]Din Costos CFE'!$J$7:$AG$150,KJ$1,0),"")</f>
        <v/>
      </c>
      <c r="KK112" s="430" t="str">
        <f>IFERROR(VLOOKUP($E112,'[13]Din Costos CFE'!$J$7:$AG$150,KK$1,0),"")</f>
        <v/>
      </c>
      <c r="KL112" s="430" t="str">
        <f>IFERROR(VLOOKUP($E112,'[13]Din Costos CFE'!$J$7:$AG$150,KL$1,0),"")</f>
        <v/>
      </c>
      <c r="KM112" s="430" t="str">
        <f>IFERROR(VLOOKUP($E112,'[13]Din Costos CFE'!$J$7:$AG$150,KM$1,0),"")</f>
        <v/>
      </c>
      <c r="KN112" s="430" t="str">
        <f>IFERROR(VLOOKUP($E112,'[13]Din Costos CFE'!$J$7:$AG$150,KN$1,0),"")</f>
        <v/>
      </c>
      <c r="KO112" s="431">
        <f t="shared" si="42"/>
        <v>0</v>
      </c>
      <c r="KP112" s="431">
        <f t="shared" si="43"/>
        <v>0</v>
      </c>
      <c r="KQ112" s="431">
        <f t="shared" si="44"/>
        <v>0</v>
      </c>
      <c r="KR112" s="432" t="str">
        <f>IFERROR(VLOOKUP($E112,'[13]Din Costos CFE'!$A$6:$G$150,4,0),"")</f>
        <v/>
      </c>
      <c r="KS112" s="432" t="str">
        <f>IFERROR(VLOOKUP($E112,'[13]Din Costos CFE'!$A$6:$G$150,5,0),"")</f>
        <v/>
      </c>
      <c r="KT112" s="432" t="str">
        <f>IFERROR(VLOOKUP($E112,'[13]Din Costos CFE'!$A$6:$G$150,6,0),"")</f>
        <v/>
      </c>
      <c r="KU112" s="433" t="str">
        <f t="shared" si="45"/>
        <v/>
      </c>
      <c r="KV112" s="434" t="str">
        <f t="shared" si="46"/>
        <v/>
      </c>
      <c r="KW112" s="435" t="str">
        <f t="shared" si="47"/>
        <v/>
      </c>
      <c r="KX112" s="435"/>
      <c r="KY112" s="436" t="str">
        <f>IFERROR(VLOOKUP($E112,'[13]Detalle Costos CENACE'!$E:$IT,248,0),"")</f>
        <v/>
      </c>
      <c r="KZ112" s="414">
        <f t="shared" si="48"/>
        <v>180</v>
      </c>
      <c r="LA112" s="434" t="str">
        <f t="shared" si="49"/>
        <v/>
      </c>
      <c r="LB112" s="434" t="str">
        <f t="shared" si="50"/>
        <v/>
      </c>
      <c r="LC112" s="414">
        <f t="shared" si="51"/>
        <v>1</v>
      </c>
      <c r="LD112" s="429" t="str">
        <f>IFERROR(VLOOKUP($E112,'[13]Actualización de costos CENACE'!$A:$G,7,0),"")</f>
        <v/>
      </c>
    </row>
    <row r="113" spans="1:316" s="414" customFormat="1" ht="15" customHeight="1">
      <c r="A113" s="413" t="s">
        <v>5638</v>
      </c>
      <c r="B113" s="414">
        <v>1063</v>
      </c>
      <c r="C113" s="414" t="s">
        <v>8078</v>
      </c>
      <c r="D113" s="414" t="s">
        <v>8079</v>
      </c>
      <c r="E113" s="414">
        <v>1063</v>
      </c>
      <c r="G113" s="414" t="s">
        <v>8080</v>
      </c>
      <c r="H113" s="414" t="s">
        <v>8081</v>
      </c>
      <c r="I113" s="415">
        <v>4</v>
      </c>
      <c r="J113" s="415"/>
      <c r="K113" s="415" t="str">
        <f t="shared" si="60"/>
        <v>No</v>
      </c>
      <c r="L113" s="415"/>
      <c r="M113" s="415">
        <f t="shared" si="59"/>
        <v>4</v>
      </c>
      <c r="N113" s="415"/>
      <c r="O113" s="415"/>
      <c r="P113" s="415"/>
      <c r="Q113" s="415"/>
      <c r="R113" s="415" t="str">
        <f t="shared" si="61"/>
        <v>No</v>
      </c>
      <c r="S113" s="415"/>
      <c r="T113" s="415"/>
      <c r="U113" s="415"/>
      <c r="V113" s="414" t="s">
        <v>8082</v>
      </c>
      <c r="W113" s="414" t="s">
        <v>5643</v>
      </c>
      <c r="X113" s="414">
        <f t="shared" si="57"/>
        <v>1</v>
      </c>
      <c r="Y113" s="414">
        <f t="shared" si="34"/>
        <v>90</v>
      </c>
      <c r="Z113" s="416" t="str">
        <f t="shared" si="35"/>
        <v/>
      </c>
      <c r="AA113" s="416">
        <f t="shared" si="36"/>
        <v>0</v>
      </c>
      <c r="AB113" s="417">
        <f t="shared" si="37"/>
        <v>0</v>
      </c>
      <c r="AC113" s="414" t="s">
        <v>12927</v>
      </c>
      <c r="AD113" s="414" t="s">
        <v>12928</v>
      </c>
      <c r="AE113" s="414" t="e">
        <f>+VLOOKUP($D113,'[12]Ramón Países '!$A:$E,4,0)</f>
        <v>#N/A</v>
      </c>
      <c r="AF113" s="414" t="s">
        <v>5646</v>
      </c>
      <c r="AG113" s="414" t="e">
        <f>+VLOOKUP($D113,'[12]Ramón Países '!$A:$E,5,0)</f>
        <v>#N/A</v>
      </c>
      <c r="AH113" s="413" t="s">
        <v>12927</v>
      </c>
      <c r="AI113" s="414" t="s">
        <v>8081</v>
      </c>
      <c r="AJ113" s="414" t="s">
        <v>5698</v>
      </c>
      <c r="AK113" s="414" t="s">
        <v>5698</v>
      </c>
      <c r="AL113" s="414" t="s">
        <v>8085</v>
      </c>
      <c r="AM113" s="414" t="s">
        <v>8086</v>
      </c>
      <c r="AN113" s="414" t="s">
        <v>8081</v>
      </c>
      <c r="AO113" s="414" t="s">
        <v>8087</v>
      </c>
      <c r="AP113" s="414" t="s">
        <v>5698</v>
      </c>
      <c r="AQ113" s="414" t="s">
        <v>8088</v>
      </c>
      <c r="AR113" s="414" t="s">
        <v>8089</v>
      </c>
      <c r="AS113" s="414" t="s">
        <v>8090</v>
      </c>
      <c r="AT113" s="414" t="s">
        <v>733</v>
      </c>
      <c r="AU113" s="414" t="s">
        <v>1214</v>
      </c>
      <c r="AV113" s="414" t="s">
        <v>1214</v>
      </c>
      <c r="AW113" s="414" t="s">
        <v>8091</v>
      </c>
      <c r="AX113" s="414" t="s">
        <v>8092</v>
      </c>
      <c r="AY113" s="414" t="s">
        <v>733</v>
      </c>
      <c r="AZ113" s="414" t="s">
        <v>8093</v>
      </c>
      <c r="BA113" s="414" t="s">
        <v>8094</v>
      </c>
      <c r="BB113" s="414" t="s">
        <v>8095</v>
      </c>
      <c r="BC113" s="414" t="s">
        <v>8096</v>
      </c>
      <c r="BD113" s="414" t="s">
        <v>8097</v>
      </c>
      <c r="BE113" s="414" t="s">
        <v>8098</v>
      </c>
      <c r="BF113" s="415" t="s">
        <v>1214</v>
      </c>
      <c r="BG113" s="414" t="s">
        <v>3320</v>
      </c>
      <c r="BI113" s="414" t="s">
        <v>2043</v>
      </c>
      <c r="BJ113" s="414" t="s">
        <v>2043</v>
      </c>
      <c r="BK113" s="414" t="s">
        <v>1264</v>
      </c>
      <c r="BL113" s="414" t="s">
        <v>8099</v>
      </c>
      <c r="BM113" s="415">
        <v>115</v>
      </c>
      <c r="BN113" s="414" t="s">
        <v>5665</v>
      </c>
      <c r="BO113" s="418" t="s">
        <v>12929</v>
      </c>
      <c r="BP113" s="414">
        <v>18</v>
      </c>
      <c r="BQ113" s="414">
        <v>2029</v>
      </c>
      <c r="BR113" s="414">
        <v>90</v>
      </c>
      <c r="BS113" s="415">
        <v>90</v>
      </c>
      <c r="BT113" s="414" t="s">
        <v>5666</v>
      </c>
      <c r="BU113" s="414">
        <v>182817</v>
      </c>
      <c r="BV113" s="415">
        <v>226.24</v>
      </c>
      <c r="BW113" s="419">
        <v>0.286960933536276</v>
      </c>
      <c r="BX113" s="420" t="s">
        <v>910</v>
      </c>
      <c r="BY113" s="414" t="s">
        <v>733</v>
      </c>
      <c r="CA113" s="414">
        <v>22.07</v>
      </c>
      <c r="CB113" s="414" t="s">
        <v>1214</v>
      </c>
      <c r="CC113" s="414">
        <v>660</v>
      </c>
      <c r="CD113" s="414" t="s">
        <v>5713</v>
      </c>
      <c r="CE113" s="414" t="s">
        <v>5668</v>
      </c>
      <c r="CF113" s="414" t="s">
        <v>3320</v>
      </c>
      <c r="CG113" s="414" t="s">
        <v>733</v>
      </c>
      <c r="CH113" s="414" t="s">
        <v>733</v>
      </c>
      <c r="CI113" s="414">
        <v>1934</v>
      </c>
      <c r="CJ113" s="414">
        <v>1857</v>
      </c>
      <c r="CK113" s="414" t="s">
        <v>8100</v>
      </c>
      <c r="CL113" s="414">
        <v>365</v>
      </c>
      <c r="CM113" s="414">
        <v>88</v>
      </c>
      <c r="CN113" s="414">
        <v>98</v>
      </c>
      <c r="CO113" s="414">
        <v>30</v>
      </c>
      <c r="CP113" s="414" t="s">
        <v>12930</v>
      </c>
      <c r="CQ113" s="414">
        <f t="shared" si="52"/>
        <v>2027</v>
      </c>
      <c r="CR113" s="414">
        <v>0.3</v>
      </c>
      <c r="CS113" s="414">
        <v>23</v>
      </c>
      <c r="CT113" s="414" t="s">
        <v>8101</v>
      </c>
      <c r="CU113" s="414">
        <v>9000000</v>
      </c>
      <c r="CV113" s="414" t="s">
        <v>3320</v>
      </c>
      <c r="CW113" s="414" t="s">
        <v>3320</v>
      </c>
      <c r="CX113" s="414" t="s">
        <v>3320</v>
      </c>
      <c r="CY113" s="414" t="s">
        <v>3320</v>
      </c>
      <c r="CZ113" s="414" t="s">
        <v>3320</v>
      </c>
      <c r="DA113" s="414" t="s">
        <v>3320</v>
      </c>
      <c r="DB113" s="414" t="s">
        <v>3320</v>
      </c>
      <c r="DC113" s="414" t="s">
        <v>3320</v>
      </c>
      <c r="DD113" s="414" t="s">
        <v>3320</v>
      </c>
      <c r="DE113" s="414" t="s">
        <v>3320</v>
      </c>
      <c r="DG113" s="414" t="s">
        <v>3320</v>
      </c>
      <c r="DH113" s="414" t="s">
        <v>3320</v>
      </c>
      <c r="DI113" s="414" t="s">
        <v>3320</v>
      </c>
      <c r="DJ113" s="414" t="s">
        <v>3320</v>
      </c>
      <c r="DK113" s="414" t="s">
        <v>3320</v>
      </c>
      <c r="DL113" s="414" t="s">
        <v>3320</v>
      </c>
      <c r="DM113" s="414" t="e">
        <f t="shared" si="53"/>
        <v>#VALUE!</v>
      </c>
      <c r="DN113" s="414" t="s">
        <v>3320</v>
      </c>
      <c r="DO113" s="414" t="s">
        <v>3320</v>
      </c>
      <c r="DP113" s="414" t="s">
        <v>3320</v>
      </c>
      <c r="DR113" s="414" t="s">
        <v>3320</v>
      </c>
      <c r="DS113" s="414" t="s">
        <v>3320</v>
      </c>
      <c r="DT113" s="414" t="s">
        <v>3320</v>
      </c>
      <c r="DU113" s="414" t="s">
        <v>3320</v>
      </c>
      <c r="DV113" s="414" t="s">
        <v>3320</v>
      </c>
      <c r="DW113" s="414" t="s">
        <v>3320</v>
      </c>
      <c r="DX113" s="414" t="s">
        <v>3320</v>
      </c>
      <c r="DY113" s="414" t="s">
        <v>3320</v>
      </c>
      <c r="DZ113" s="414" t="s">
        <v>3320</v>
      </c>
      <c r="EA113" s="414" t="s">
        <v>3320</v>
      </c>
      <c r="EB113" s="414" t="s">
        <v>3320</v>
      </c>
      <c r="EC113" s="414" t="s">
        <v>3320</v>
      </c>
      <c r="ED113" s="414" t="s">
        <v>3320</v>
      </c>
      <c r="EE113" s="414" t="s">
        <v>3320</v>
      </c>
      <c r="EF113" s="414" t="s">
        <v>3320</v>
      </c>
      <c r="EG113" s="414" t="s">
        <v>3320</v>
      </c>
      <c r="EH113" s="414" t="s">
        <v>3320</v>
      </c>
      <c r="EI113" s="414" t="s">
        <v>3320</v>
      </c>
      <c r="EJ113" s="414" t="s">
        <v>3320</v>
      </c>
      <c r="EK113" s="414" t="s">
        <v>3320</v>
      </c>
      <c r="EL113" s="414" t="s">
        <v>3320</v>
      </c>
      <c r="EM113" s="414" t="s">
        <v>3320</v>
      </c>
      <c r="EN113" s="414" t="s">
        <v>3320</v>
      </c>
      <c r="EO113" s="414" t="s">
        <v>3320</v>
      </c>
      <c r="EP113" s="414" t="s">
        <v>3320</v>
      </c>
      <c r="EQ113" s="414" t="s">
        <v>3320</v>
      </c>
      <c r="ER113" s="414" t="s">
        <v>3320</v>
      </c>
      <c r="ES113" s="414" t="s">
        <v>3320</v>
      </c>
      <c r="ET113" s="414" t="s">
        <v>3320</v>
      </c>
      <c r="EU113" s="414" t="s">
        <v>3320</v>
      </c>
      <c r="EV113" s="414" t="s">
        <v>3320</v>
      </c>
      <c r="EW113" s="414" t="s">
        <v>3320</v>
      </c>
      <c r="EX113" s="414" t="s">
        <v>3320</v>
      </c>
      <c r="EY113" s="414" t="s">
        <v>3320</v>
      </c>
      <c r="EZ113" s="414" t="s">
        <v>3320</v>
      </c>
      <c r="FA113" s="414" t="s">
        <v>3320</v>
      </c>
      <c r="FB113" s="414" t="s">
        <v>3320</v>
      </c>
      <c r="FC113" s="414" t="s">
        <v>3320</v>
      </c>
      <c r="FD113" s="414" t="s">
        <v>3320</v>
      </c>
      <c r="FE113" s="414" t="s">
        <v>3320</v>
      </c>
      <c r="FF113" s="414" t="s">
        <v>3320</v>
      </c>
      <c r="FG113" s="414" t="s">
        <v>3320</v>
      </c>
      <c r="FH113" s="414" t="s">
        <v>3320</v>
      </c>
      <c r="FI113" s="414" t="s">
        <v>3320</v>
      </c>
      <c r="FJ113" s="414" t="s">
        <v>3320</v>
      </c>
      <c r="FK113" s="414" t="s">
        <v>3320</v>
      </c>
      <c r="FL113" s="414" t="s">
        <v>3320</v>
      </c>
      <c r="FM113" s="414" t="s">
        <v>3320</v>
      </c>
      <c r="FN113" s="414" t="s">
        <v>3320</v>
      </c>
      <c r="FO113" s="421">
        <v>96425700</v>
      </c>
      <c r="FP113" s="421">
        <f t="shared" si="62"/>
        <v>96.425700000000006</v>
      </c>
      <c r="FQ113" s="414" t="s">
        <v>1214</v>
      </c>
      <c r="FR113" s="414" t="s">
        <v>733</v>
      </c>
      <c r="FS113" s="414" t="s">
        <v>733</v>
      </c>
      <c r="FT113" s="414" t="s">
        <v>733</v>
      </c>
      <c r="FU113" s="414" t="s">
        <v>8102</v>
      </c>
      <c r="FV113" s="414" t="s">
        <v>8103</v>
      </c>
      <c r="FW113" s="414" t="s">
        <v>8104</v>
      </c>
      <c r="FX113" s="422" t="s">
        <v>8099</v>
      </c>
      <c r="FY113" s="423">
        <v>115</v>
      </c>
      <c r="FZ113" s="414" t="s">
        <v>8105</v>
      </c>
      <c r="GA113" s="421">
        <v>96425700</v>
      </c>
      <c r="GB113" s="421">
        <v>14000000</v>
      </c>
      <c r="GC113" s="421">
        <v>500</v>
      </c>
      <c r="GD113" s="421">
        <v>1200</v>
      </c>
      <c r="GE113" s="414" t="s">
        <v>8106</v>
      </c>
      <c r="GF113" s="414" t="s">
        <v>733</v>
      </c>
      <c r="GG113" s="414" t="s">
        <v>733</v>
      </c>
      <c r="GH113" s="414" t="s">
        <v>8107</v>
      </c>
      <c r="GI113" s="414" t="s">
        <v>733</v>
      </c>
      <c r="GJ113" s="414" t="s">
        <v>733</v>
      </c>
      <c r="GK113" s="414" t="s">
        <v>733</v>
      </c>
      <c r="GL113" s="414" t="s">
        <v>733</v>
      </c>
      <c r="GM113" s="414" t="s">
        <v>733</v>
      </c>
      <c r="GN113" s="424" t="s">
        <v>5676</v>
      </c>
      <c r="GO113" s="414" t="s">
        <v>3320</v>
      </c>
      <c r="GP113" s="414" t="s">
        <v>733</v>
      </c>
      <c r="GQ113" s="414" t="s">
        <v>5721</v>
      </c>
      <c r="GR113" s="414" t="s">
        <v>1214</v>
      </c>
      <c r="GS113" s="414" t="s">
        <v>1214</v>
      </c>
      <c r="GT113" s="414" t="s">
        <v>3320</v>
      </c>
      <c r="GU113" s="414" t="s">
        <v>3320</v>
      </c>
      <c r="GV113" s="414" t="s">
        <v>3320</v>
      </c>
      <c r="GW113" s="414" t="s">
        <v>1214</v>
      </c>
      <c r="GX113" s="414" t="s">
        <v>1214</v>
      </c>
      <c r="GY113" s="414" t="s">
        <v>3320</v>
      </c>
      <c r="GZ113" s="414" t="s">
        <v>1214</v>
      </c>
      <c r="HA113" s="414" t="s">
        <v>3320</v>
      </c>
      <c r="HB113" s="414" t="s">
        <v>8108</v>
      </c>
      <c r="HC113" s="414" t="s">
        <v>8109</v>
      </c>
      <c r="HD113" s="414" t="s">
        <v>3320</v>
      </c>
      <c r="HE113" s="414" t="s">
        <v>3320</v>
      </c>
      <c r="HF113" s="414" t="s">
        <v>3320</v>
      </c>
      <c r="HG113" s="414" t="s">
        <v>733</v>
      </c>
      <c r="HH113" s="414" t="s">
        <v>1214</v>
      </c>
      <c r="HI113" s="414" t="s">
        <v>12931</v>
      </c>
      <c r="HJ113" s="414" t="s">
        <v>12932</v>
      </c>
      <c r="HK113" s="414" t="s">
        <v>5685</v>
      </c>
      <c r="HL113" s="414" t="s">
        <v>3320</v>
      </c>
      <c r="HM113" s="414" t="s">
        <v>3320</v>
      </c>
      <c r="HN113" s="414" t="s">
        <v>3320</v>
      </c>
      <c r="HO113" s="414" t="s">
        <v>3320</v>
      </c>
      <c r="HP113" s="414" t="s">
        <v>3320</v>
      </c>
      <c r="HQ113" s="414" t="s">
        <v>3320</v>
      </c>
      <c r="HR113" s="414" t="s">
        <v>3320</v>
      </c>
      <c r="HS113" s="414" t="s">
        <v>3320</v>
      </c>
      <c r="HT113" s="414" t="s">
        <v>3320</v>
      </c>
      <c r="HU113" s="414" t="s">
        <v>3320</v>
      </c>
      <c r="HV113" s="414" t="s">
        <v>3320</v>
      </c>
      <c r="HW113" s="414" t="s">
        <v>3320</v>
      </c>
      <c r="HX113" s="414" t="s">
        <v>3320</v>
      </c>
      <c r="HY113" s="414" t="s">
        <v>3320</v>
      </c>
      <c r="HZ113" s="414" t="s">
        <v>3320</v>
      </c>
      <c r="IA113" s="414" t="s">
        <v>3320</v>
      </c>
      <c r="IB113" s="414" t="s">
        <v>3320</v>
      </c>
      <c r="IC113" s="414" t="s">
        <v>3320</v>
      </c>
      <c r="ID113" s="414" t="s">
        <v>3320</v>
      </c>
      <c r="IE113" s="414" t="s">
        <v>3320</v>
      </c>
      <c r="IF113" s="414" t="s">
        <v>3320</v>
      </c>
      <c r="IG113" s="414" t="s">
        <v>3320</v>
      </c>
      <c r="IH113" s="414" t="s">
        <v>3320</v>
      </c>
      <c r="II113" s="414" t="s">
        <v>3320</v>
      </c>
      <c r="IJ113" s="414" t="s">
        <v>3320</v>
      </c>
      <c r="IK113" s="414" t="s">
        <v>3320</v>
      </c>
      <c r="IL113" s="414" t="s">
        <v>3320</v>
      </c>
      <c r="IM113" s="414" t="s">
        <v>3320</v>
      </c>
      <c r="IN113" s="414" t="s">
        <v>3320</v>
      </c>
      <c r="IO113" s="414" t="s">
        <v>3320</v>
      </c>
      <c r="IP113" s="414" t="s">
        <v>3320</v>
      </c>
      <c r="IQ113" s="414" t="s">
        <v>3320</v>
      </c>
      <c r="IR113" s="414" t="s">
        <v>3320</v>
      </c>
      <c r="IS113" s="414" t="s">
        <v>3320</v>
      </c>
      <c r="IT113" s="414" t="s">
        <v>3320</v>
      </c>
      <c r="IU113" s="414" t="s">
        <v>3320</v>
      </c>
      <c r="IV113" s="414" t="s">
        <v>3320</v>
      </c>
      <c r="IW113" s="414" t="s">
        <v>3320</v>
      </c>
      <c r="IX113" s="414" t="s">
        <v>5773</v>
      </c>
      <c r="IY113" s="415" t="s">
        <v>5774</v>
      </c>
      <c r="IZ113" s="415" t="s">
        <v>5774</v>
      </c>
      <c r="JA113" s="414" t="s">
        <v>5775</v>
      </c>
      <c r="JB113" s="414" t="str">
        <f>IFERROR(VLOOKUP($E113,'[12]Resumen costos RNT id'!$D:$J,3,0),"")</f>
        <v/>
      </c>
      <c r="JC113" s="421" t="str">
        <f>IFERROR(VLOOKUP($E113,'[12]Resumen costos RNT id'!$D:$J,4,0),"")</f>
        <v/>
      </c>
      <c r="JD113" s="421" t="str">
        <f>IFERROR(VLOOKUP($E113,'[12]Resumen costos RNT id'!$D:$J,5,0),"")</f>
        <v/>
      </c>
      <c r="JE113" s="421" t="str">
        <f>IFERROR(VLOOKUP($E113,'[12]Resumen costos RNT id'!$D:$J,6,0),"")</f>
        <v/>
      </c>
      <c r="JF113" s="416" t="str">
        <f>IFERROR(VLOOKUP($E113,'[12]Resumen costos RNT id'!$D:$J,7,0),"")</f>
        <v/>
      </c>
      <c r="JG113" s="428" t="str">
        <f t="shared" si="38"/>
        <v/>
      </c>
      <c r="JH113" s="428" t="str">
        <f t="shared" si="39"/>
        <v/>
      </c>
      <c r="JI113" s="428" t="str">
        <f t="shared" si="39"/>
        <v/>
      </c>
      <c r="JJ113" s="428">
        <f t="shared" si="40"/>
        <v>0</v>
      </c>
      <c r="JK113" s="428">
        <f t="shared" si="41"/>
        <v>0</v>
      </c>
      <c r="JL113" s="414" t="s">
        <v>202</v>
      </c>
      <c r="JP113" s="414">
        <v>7</v>
      </c>
      <c r="JQ113" s="414">
        <f t="shared" si="58"/>
        <v>0</v>
      </c>
      <c r="JR113" s="429" t="str">
        <f>IFERROR(VLOOKUP($E113,'[13]Actualización de costos CENACE'!$A:$G,2,0),"")</f>
        <v/>
      </c>
      <c r="JS113" s="429" t="str">
        <f>IFERROR(VLOOKUP($E113,'[13]Actualización de costos CENACE'!$A:$G,3,0),"")</f>
        <v/>
      </c>
      <c r="JT113" s="429" t="str">
        <f>IFERROR(VLOOKUP($E113,'[13]Actualización de costos CENACE'!$A:$G,4,0),"")</f>
        <v/>
      </c>
      <c r="JU113" s="429" t="str">
        <f>IFERROR(VLOOKUP($E113,'[13]Actualización de costos CENACE'!$A:$G,5,0),"")</f>
        <v/>
      </c>
      <c r="JV113" s="429" t="str">
        <f>IFERROR(VLOOKUP($E113,'[13]Actualización de costos CENACE'!$A:$G,6,0),"")</f>
        <v/>
      </c>
      <c r="JW113" s="430" t="str">
        <f>IFERROR(VLOOKUP($E113,'[13]Din Costos CFE'!$J$7:$AG$150,JW$1,0),"")</f>
        <v/>
      </c>
      <c r="JX113" s="430" t="str">
        <f>IFERROR(VLOOKUP($E113,'[13]Din Costos CFE'!$J$7:$AG$150,JX$1,0),"")</f>
        <v/>
      </c>
      <c r="JY113" s="430" t="str">
        <f>IFERROR(VLOOKUP($E113,'[13]Din Costos CFE'!$J$7:$AG$150,JY$1,0),"")</f>
        <v/>
      </c>
      <c r="JZ113" s="430" t="str">
        <f>IFERROR(VLOOKUP($E113,'[13]Din Costos CFE'!$J$7:$AG$150,JZ$1,0),"")</f>
        <v/>
      </c>
      <c r="KA113" s="430" t="str">
        <f>IFERROR(VLOOKUP($E113,'[13]Din Costos CFE'!$J$7:$AG$150,KA$1,0),"")</f>
        <v/>
      </c>
      <c r="KB113" s="430" t="str">
        <f>IFERROR(VLOOKUP($E113,'[13]Din Costos CFE'!$J$7:$AG$150,KB$1,0),"")</f>
        <v/>
      </c>
      <c r="KC113" s="430" t="str">
        <f>IFERROR(VLOOKUP($E113,'[13]Din Costos CFE'!$J$7:$AG$150,KC$1,0),"")</f>
        <v/>
      </c>
      <c r="KD113" s="430" t="str">
        <f>IFERROR(VLOOKUP($E113,'[13]Din Costos CFE'!$J$7:$AG$150,KD$1,0),"")</f>
        <v/>
      </c>
      <c r="KE113" s="430" t="str">
        <f>IFERROR(VLOOKUP($E113,'[13]Din Costos CFE'!$J$7:$AG$150,KE$1,0),"")</f>
        <v/>
      </c>
      <c r="KF113" s="430" t="str">
        <f>IFERROR(VLOOKUP($E113,'[13]Din Costos CFE'!$J$7:$AG$150,KF$1,0),"")</f>
        <v/>
      </c>
      <c r="KG113" s="430" t="str">
        <f>IFERROR(VLOOKUP($E113,'[13]Din Costos CFE'!$J$7:$AG$150,KG$1,0),"")</f>
        <v/>
      </c>
      <c r="KH113" s="430" t="str">
        <f>IFERROR(VLOOKUP($E113,'[13]Din Costos CFE'!$J$7:$AG$150,KH$1,0),"")</f>
        <v/>
      </c>
      <c r="KI113" s="430" t="str">
        <f>IFERROR(VLOOKUP($E113,'[13]Din Costos CFE'!$J$7:$AG$150,KI$1,0),"")</f>
        <v/>
      </c>
      <c r="KJ113" s="430" t="str">
        <f>IFERROR(VLOOKUP($E113,'[13]Din Costos CFE'!$J$7:$AG$150,KJ$1,0),"")</f>
        <v/>
      </c>
      <c r="KK113" s="430" t="str">
        <f>IFERROR(VLOOKUP($E113,'[13]Din Costos CFE'!$J$7:$AG$150,KK$1,0),"")</f>
        <v/>
      </c>
      <c r="KL113" s="430" t="str">
        <f>IFERROR(VLOOKUP($E113,'[13]Din Costos CFE'!$J$7:$AG$150,KL$1,0),"")</f>
        <v/>
      </c>
      <c r="KM113" s="430" t="str">
        <f>IFERROR(VLOOKUP($E113,'[13]Din Costos CFE'!$J$7:$AG$150,KM$1,0),"")</f>
        <v/>
      </c>
      <c r="KN113" s="430" t="str">
        <f>IFERROR(VLOOKUP($E113,'[13]Din Costos CFE'!$J$7:$AG$150,KN$1,0),"")</f>
        <v/>
      </c>
      <c r="KO113" s="431">
        <f t="shared" si="42"/>
        <v>0</v>
      </c>
      <c r="KP113" s="431">
        <f t="shared" si="43"/>
        <v>0</v>
      </c>
      <c r="KQ113" s="431">
        <f t="shared" si="44"/>
        <v>0</v>
      </c>
      <c r="KR113" s="432" t="str">
        <f>IFERROR(VLOOKUP($E113,'[13]Din Costos CFE'!$A$6:$G$150,4,0),"")</f>
        <v/>
      </c>
      <c r="KS113" s="432" t="str">
        <f>IFERROR(VLOOKUP($E113,'[13]Din Costos CFE'!$A$6:$G$150,5,0),"")</f>
        <v/>
      </c>
      <c r="KT113" s="432" t="str">
        <f>IFERROR(VLOOKUP($E113,'[13]Din Costos CFE'!$A$6:$G$150,6,0),"")</f>
        <v/>
      </c>
      <c r="KU113" s="433" t="str">
        <f t="shared" si="45"/>
        <v/>
      </c>
      <c r="KV113" s="434" t="str">
        <f t="shared" si="46"/>
        <v/>
      </c>
      <c r="KW113" s="435" t="str">
        <f t="shared" si="47"/>
        <v/>
      </c>
      <c r="KX113" s="435"/>
      <c r="KY113" s="436" t="str">
        <f>IFERROR(VLOOKUP($E113,'[13]Detalle Costos CENACE'!$E:$IT,248,0),"")</f>
        <v/>
      </c>
      <c r="KZ113" s="414">
        <f t="shared" si="48"/>
        <v>90</v>
      </c>
      <c r="LA113" s="434" t="str">
        <f t="shared" si="49"/>
        <v/>
      </c>
      <c r="LB113" s="434" t="str">
        <f t="shared" si="50"/>
        <v/>
      </c>
      <c r="LC113" s="414">
        <f t="shared" si="51"/>
        <v>1</v>
      </c>
      <c r="LD113" s="429" t="str">
        <f>IFERROR(VLOOKUP($E113,'[13]Actualización de costos CENACE'!$A:$G,7,0),"")</f>
        <v/>
      </c>
    </row>
    <row r="114" spans="1:316" s="414" customFormat="1" ht="15" customHeight="1">
      <c r="A114" s="413" t="s">
        <v>5638</v>
      </c>
      <c r="B114" s="414">
        <v>901</v>
      </c>
      <c r="C114" s="414" t="s">
        <v>8110</v>
      </c>
      <c r="D114" s="414" t="s">
        <v>8111</v>
      </c>
      <c r="E114" s="414">
        <v>901</v>
      </c>
      <c r="G114" s="414" t="s">
        <v>6806</v>
      </c>
      <c r="H114" s="414" t="s">
        <v>6807</v>
      </c>
      <c r="I114" s="415">
        <v>4</v>
      </c>
      <c r="J114" s="415"/>
      <c r="K114" s="415" t="str">
        <f t="shared" si="60"/>
        <v>No</v>
      </c>
      <c r="L114" s="415"/>
      <c r="M114" s="415">
        <f t="shared" si="59"/>
        <v>4</v>
      </c>
      <c r="N114" s="415"/>
      <c r="O114" s="415"/>
      <c r="P114" s="415"/>
      <c r="Q114" s="415"/>
      <c r="R114" s="415" t="str">
        <f t="shared" si="61"/>
        <v>No</v>
      </c>
      <c r="S114" s="415"/>
      <c r="T114" s="415"/>
      <c r="U114" s="415"/>
      <c r="V114" s="414" t="s">
        <v>1816</v>
      </c>
      <c r="W114" s="414" t="s">
        <v>5643</v>
      </c>
      <c r="X114" s="414">
        <f t="shared" si="57"/>
        <v>1</v>
      </c>
      <c r="Y114" s="414">
        <f t="shared" si="34"/>
        <v>200</v>
      </c>
      <c r="Z114" s="416" t="str">
        <f t="shared" si="35"/>
        <v/>
      </c>
      <c r="AA114" s="416">
        <f t="shared" si="36"/>
        <v>0</v>
      </c>
      <c r="AB114" s="417">
        <f t="shared" si="37"/>
        <v>0</v>
      </c>
      <c r="AC114" s="414" t="s">
        <v>6660</v>
      </c>
      <c r="AD114" s="414" t="s">
        <v>6661</v>
      </c>
      <c r="AE114" s="414" t="e">
        <f>+VLOOKUP($D114,'[12]Ramón Países '!$A:$E,4,0)</f>
        <v>#N/A</v>
      </c>
      <c r="AF114" s="414" t="s">
        <v>5646</v>
      </c>
      <c r="AG114" s="414" t="e">
        <f>+VLOOKUP($D114,'[12]Ramón Países '!$A:$E,5,0)</f>
        <v>#N/A</v>
      </c>
      <c r="AH114" s="414" t="s">
        <v>6660</v>
      </c>
      <c r="AI114" s="414" t="s">
        <v>6662</v>
      </c>
      <c r="AJ114" s="414" t="s">
        <v>6808</v>
      </c>
      <c r="AK114" s="414" t="s">
        <v>6809</v>
      </c>
      <c r="AL114" s="414" t="s">
        <v>6810</v>
      </c>
      <c r="AM114" s="414" t="s">
        <v>6811</v>
      </c>
      <c r="AN114" s="414" t="s">
        <v>3320</v>
      </c>
      <c r="AO114" s="414" t="s">
        <v>6812</v>
      </c>
      <c r="AP114" s="414" t="s">
        <v>6666</v>
      </c>
      <c r="AQ114" s="414" t="s">
        <v>6667</v>
      </c>
      <c r="AR114" s="414" t="s">
        <v>6668</v>
      </c>
      <c r="AS114" s="414" t="s">
        <v>6669</v>
      </c>
      <c r="AT114" s="414" t="s">
        <v>733</v>
      </c>
      <c r="AU114" s="414" t="s">
        <v>733</v>
      </c>
      <c r="AV114" s="414" t="s">
        <v>733</v>
      </c>
      <c r="AW114" s="414" t="s">
        <v>3320</v>
      </c>
      <c r="AX114" s="414" t="s">
        <v>6670</v>
      </c>
      <c r="AY114" s="414" t="s">
        <v>733</v>
      </c>
      <c r="AZ114" s="414" t="s">
        <v>6813</v>
      </c>
      <c r="BA114" s="414" t="s">
        <v>6672</v>
      </c>
      <c r="BB114" s="414" t="s">
        <v>6673</v>
      </c>
      <c r="BC114" s="414" t="s">
        <v>6674</v>
      </c>
      <c r="BD114" s="414" t="s">
        <v>6814</v>
      </c>
      <c r="BF114" s="415" t="s">
        <v>1214</v>
      </c>
      <c r="BG114" s="414" t="s">
        <v>3320</v>
      </c>
      <c r="BI114" s="414" t="s">
        <v>5709</v>
      </c>
      <c r="BJ114" s="414" t="s">
        <v>5709</v>
      </c>
      <c r="BK114" s="414" t="s">
        <v>6483</v>
      </c>
      <c r="BL114" s="414" t="s">
        <v>7998</v>
      </c>
      <c r="BM114" s="415">
        <v>230</v>
      </c>
      <c r="BN114" s="414" t="s">
        <v>5712</v>
      </c>
      <c r="BO114" s="418" t="s">
        <v>12722</v>
      </c>
      <c r="BP114" s="414">
        <v>24</v>
      </c>
      <c r="BQ114" s="414">
        <v>2028</v>
      </c>
      <c r="BR114" s="414">
        <v>200</v>
      </c>
      <c r="BS114" s="415">
        <v>200</v>
      </c>
      <c r="BT114" s="414" t="s">
        <v>5666</v>
      </c>
      <c r="BU114" s="414">
        <v>55</v>
      </c>
      <c r="BV114" s="415">
        <v>677.54</v>
      </c>
      <c r="BW114" s="419">
        <v>0.38672374429223744</v>
      </c>
      <c r="BX114" s="420" t="s">
        <v>202</v>
      </c>
      <c r="BY114" s="414" t="s">
        <v>733</v>
      </c>
      <c r="CA114" s="414">
        <v>26.44</v>
      </c>
      <c r="CB114" s="414" t="s">
        <v>733</v>
      </c>
      <c r="CC114" s="414">
        <v>600</v>
      </c>
      <c r="CD114" s="414" t="s">
        <v>5713</v>
      </c>
      <c r="CE114" s="414" t="s">
        <v>5801</v>
      </c>
      <c r="CF114" s="414" t="s">
        <v>3320</v>
      </c>
      <c r="CG114" s="414" t="s">
        <v>733</v>
      </c>
      <c r="CH114" s="414" t="s">
        <v>1214</v>
      </c>
      <c r="CI114" s="414">
        <v>2317</v>
      </c>
      <c r="CJ114" s="414" t="s">
        <v>3320</v>
      </c>
      <c r="CK114" s="414" t="s">
        <v>8112</v>
      </c>
      <c r="CL114" s="414">
        <v>365</v>
      </c>
      <c r="CM114" s="414">
        <v>94.5</v>
      </c>
      <c r="CN114" s="414">
        <v>98</v>
      </c>
      <c r="CO114" s="414">
        <v>25</v>
      </c>
      <c r="CP114" s="414" t="s">
        <v>12723</v>
      </c>
      <c r="CQ114" s="414">
        <f t="shared" si="52"/>
        <v>2026</v>
      </c>
      <c r="CR114" s="414">
        <v>1.45</v>
      </c>
      <c r="CS114" s="414">
        <v>8</v>
      </c>
      <c r="CT114" s="414" t="s">
        <v>8113</v>
      </c>
      <c r="CU114" s="414">
        <v>15000000</v>
      </c>
      <c r="CV114" s="414" t="s">
        <v>3320</v>
      </c>
      <c r="CW114" s="414" t="s">
        <v>3320</v>
      </c>
      <c r="CX114" s="414" t="s">
        <v>3320</v>
      </c>
      <c r="CY114" s="414" t="s">
        <v>3320</v>
      </c>
      <c r="CZ114" s="414" t="s">
        <v>3320</v>
      </c>
      <c r="DA114" s="414" t="s">
        <v>3320</v>
      </c>
      <c r="DB114" s="414" t="s">
        <v>3320</v>
      </c>
      <c r="DC114" s="414" t="s">
        <v>3320</v>
      </c>
      <c r="DD114" s="414" t="s">
        <v>3320</v>
      </c>
      <c r="DE114" s="414" t="s">
        <v>3320</v>
      </c>
      <c r="DG114" s="414" t="s">
        <v>3320</v>
      </c>
      <c r="DH114" s="414" t="s">
        <v>3320</v>
      </c>
      <c r="DI114" s="414" t="s">
        <v>3320</v>
      </c>
      <c r="DJ114" s="414" t="s">
        <v>3320</v>
      </c>
      <c r="DK114" s="414" t="s">
        <v>3320</v>
      </c>
      <c r="DL114" s="414" t="s">
        <v>3320</v>
      </c>
      <c r="DM114" s="414" t="e">
        <f t="shared" si="53"/>
        <v>#VALUE!</v>
      </c>
      <c r="DN114" s="414" t="s">
        <v>3320</v>
      </c>
      <c r="DO114" s="414" t="s">
        <v>3320</v>
      </c>
      <c r="DP114" s="414" t="s">
        <v>3320</v>
      </c>
      <c r="DR114" s="414" t="s">
        <v>3320</v>
      </c>
      <c r="DS114" s="414" t="s">
        <v>3320</v>
      </c>
      <c r="DT114" s="414" t="s">
        <v>3320</v>
      </c>
      <c r="DU114" s="414" t="s">
        <v>3320</v>
      </c>
      <c r="DV114" s="414" t="s">
        <v>3320</v>
      </c>
      <c r="DW114" s="414" t="s">
        <v>3320</v>
      </c>
      <c r="DX114" s="414" t="s">
        <v>3320</v>
      </c>
      <c r="DY114" s="414" t="s">
        <v>3320</v>
      </c>
      <c r="DZ114" s="414" t="s">
        <v>3320</v>
      </c>
      <c r="EA114" s="414" t="s">
        <v>3320</v>
      </c>
      <c r="EB114" s="414" t="s">
        <v>3320</v>
      </c>
      <c r="EC114" s="414" t="s">
        <v>3320</v>
      </c>
      <c r="ED114" s="414" t="s">
        <v>3320</v>
      </c>
      <c r="EE114" s="414" t="s">
        <v>3320</v>
      </c>
      <c r="EF114" s="414" t="s">
        <v>3320</v>
      </c>
      <c r="EG114" s="414" t="s">
        <v>3320</v>
      </c>
      <c r="EH114" s="414" t="s">
        <v>3320</v>
      </c>
      <c r="EI114" s="414" t="s">
        <v>3320</v>
      </c>
      <c r="EJ114" s="414" t="s">
        <v>3320</v>
      </c>
      <c r="EK114" s="414" t="s">
        <v>3320</v>
      </c>
      <c r="EL114" s="414" t="s">
        <v>3320</v>
      </c>
      <c r="EM114" s="414" t="s">
        <v>3320</v>
      </c>
      <c r="EN114" s="414" t="s">
        <v>3320</v>
      </c>
      <c r="EO114" s="414" t="s">
        <v>3320</v>
      </c>
      <c r="EP114" s="414" t="s">
        <v>3320</v>
      </c>
      <c r="EQ114" s="414" t="s">
        <v>3320</v>
      </c>
      <c r="ER114" s="414" t="s">
        <v>3320</v>
      </c>
      <c r="ES114" s="414" t="s">
        <v>3320</v>
      </c>
      <c r="ET114" s="414" t="s">
        <v>3320</v>
      </c>
      <c r="EU114" s="414" t="s">
        <v>3320</v>
      </c>
      <c r="EV114" s="414" t="s">
        <v>3320</v>
      </c>
      <c r="EW114" s="414" t="s">
        <v>3320</v>
      </c>
      <c r="EX114" s="414" t="s">
        <v>3320</v>
      </c>
      <c r="EY114" s="414" t="s">
        <v>3320</v>
      </c>
      <c r="EZ114" s="414" t="s">
        <v>3320</v>
      </c>
      <c r="FA114" s="414" t="s">
        <v>3320</v>
      </c>
      <c r="FB114" s="414" t="s">
        <v>3320</v>
      </c>
      <c r="FC114" s="414" t="s">
        <v>3320</v>
      </c>
      <c r="FD114" s="414" t="s">
        <v>3320</v>
      </c>
      <c r="FE114" s="414" t="s">
        <v>3320</v>
      </c>
      <c r="FF114" s="414" t="s">
        <v>3320</v>
      </c>
      <c r="FG114" s="414" t="s">
        <v>3320</v>
      </c>
      <c r="FH114" s="414" t="s">
        <v>3320</v>
      </c>
      <c r="FI114" s="414" t="s">
        <v>3320</v>
      </c>
      <c r="FJ114" s="414" t="s">
        <v>3320</v>
      </c>
      <c r="FK114" s="414" t="s">
        <v>3320</v>
      </c>
      <c r="FL114" s="414" t="s">
        <v>3320</v>
      </c>
      <c r="FM114" s="414" t="s">
        <v>3320</v>
      </c>
      <c r="FN114" s="414" t="s">
        <v>3320</v>
      </c>
      <c r="FO114" s="421">
        <v>285500000</v>
      </c>
      <c r="FP114" s="421">
        <f t="shared" si="62"/>
        <v>285.5</v>
      </c>
      <c r="FQ114" s="414" t="s">
        <v>733</v>
      </c>
      <c r="FR114" s="414" t="s">
        <v>733</v>
      </c>
      <c r="FS114" s="414" t="s">
        <v>733</v>
      </c>
      <c r="FT114" s="414" t="s">
        <v>733</v>
      </c>
      <c r="FU114" s="414" t="s">
        <v>1816</v>
      </c>
      <c r="FV114" s="414" t="s">
        <v>8114</v>
      </c>
      <c r="FW114" s="414" t="s">
        <v>8115</v>
      </c>
      <c r="FX114" s="422" t="s">
        <v>7998</v>
      </c>
      <c r="FY114" s="423">
        <v>230</v>
      </c>
      <c r="FZ114" s="414" t="s">
        <v>8116</v>
      </c>
      <c r="GA114" s="421">
        <v>1615970</v>
      </c>
      <c r="GB114" s="421">
        <v>56000000</v>
      </c>
      <c r="GC114" s="421">
        <v>331.91</v>
      </c>
      <c r="GD114" s="421">
        <v>452.24</v>
      </c>
      <c r="GE114" s="414" t="s">
        <v>8117</v>
      </c>
      <c r="GF114" s="414" t="s">
        <v>733</v>
      </c>
      <c r="GG114" s="414" t="s">
        <v>733</v>
      </c>
      <c r="GH114" s="414" t="s">
        <v>6683</v>
      </c>
      <c r="GI114" s="414" t="s">
        <v>733</v>
      </c>
      <c r="GJ114" s="414" t="s">
        <v>733</v>
      </c>
      <c r="GK114" s="414" t="s">
        <v>733</v>
      </c>
      <c r="GL114" s="414" t="s">
        <v>733</v>
      </c>
      <c r="GM114" s="414" t="s">
        <v>733</v>
      </c>
      <c r="GN114" s="424" t="s">
        <v>5676</v>
      </c>
      <c r="GO114" s="414" t="s">
        <v>3320</v>
      </c>
      <c r="GP114" s="414" t="s">
        <v>733</v>
      </c>
      <c r="GQ114" s="414" t="s">
        <v>5721</v>
      </c>
      <c r="GR114" s="414" t="s">
        <v>1214</v>
      </c>
      <c r="GS114" s="414" t="s">
        <v>1214</v>
      </c>
      <c r="GT114" s="414" t="s">
        <v>3320</v>
      </c>
      <c r="GU114" s="414" t="s">
        <v>3320</v>
      </c>
      <c r="GV114" s="414">
        <v>0</v>
      </c>
      <c r="GW114" s="414" t="s">
        <v>1214</v>
      </c>
      <c r="GX114" s="414" t="s">
        <v>1214</v>
      </c>
      <c r="GY114" s="414" t="s">
        <v>3320</v>
      </c>
      <c r="GZ114" s="414" t="s">
        <v>1214</v>
      </c>
      <c r="HA114" s="414" t="s">
        <v>3320</v>
      </c>
      <c r="HB114" s="414" t="s">
        <v>3320</v>
      </c>
      <c r="HC114" s="414" t="s">
        <v>3320</v>
      </c>
      <c r="HD114" s="414" t="s">
        <v>3320</v>
      </c>
      <c r="HE114" s="414" t="s">
        <v>3320</v>
      </c>
      <c r="HF114" s="414" t="s">
        <v>3320</v>
      </c>
      <c r="HG114" s="414" t="s">
        <v>733</v>
      </c>
      <c r="HH114" s="414" t="s">
        <v>1214</v>
      </c>
      <c r="HI114" s="414" t="s">
        <v>12933</v>
      </c>
      <c r="HJ114" s="414" t="s">
        <v>12934</v>
      </c>
      <c r="HK114" s="414" t="s">
        <v>5685</v>
      </c>
      <c r="HL114" s="414" t="s">
        <v>3320</v>
      </c>
      <c r="HM114" s="414" t="s">
        <v>3320</v>
      </c>
      <c r="HN114" s="414" t="s">
        <v>3320</v>
      </c>
      <c r="HO114" s="414" t="s">
        <v>3320</v>
      </c>
      <c r="HP114" s="414" t="s">
        <v>3320</v>
      </c>
      <c r="HQ114" s="414" t="s">
        <v>3320</v>
      </c>
      <c r="HR114" s="414" t="s">
        <v>3320</v>
      </c>
      <c r="HS114" s="414" t="s">
        <v>3320</v>
      </c>
      <c r="HT114" s="414" t="s">
        <v>3320</v>
      </c>
      <c r="HU114" s="414" t="s">
        <v>3320</v>
      </c>
      <c r="HV114" s="414" t="s">
        <v>3320</v>
      </c>
      <c r="HW114" s="414" t="s">
        <v>3320</v>
      </c>
      <c r="HX114" s="414" t="s">
        <v>3320</v>
      </c>
      <c r="HY114" s="414" t="s">
        <v>3320</v>
      </c>
      <c r="HZ114" s="414" t="s">
        <v>3320</v>
      </c>
      <c r="IA114" s="414" t="s">
        <v>3320</v>
      </c>
      <c r="IB114" s="414" t="s">
        <v>3320</v>
      </c>
      <c r="IC114" s="414" t="s">
        <v>3320</v>
      </c>
      <c r="ID114" s="414" t="s">
        <v>3320</v>
      </c>
      <c r="IE114" s="414" t="s">
        <v>3320</v>
      </c>
      <c r="IF114" s="414" t="s">
        <v>3320</v>
      </c>
      <c r="IG114" s="414" t="s">
        <v>3320</v>
      </c>
      <c r="IH114" s="414" t="s">
        <v>3320</v>
      </c>
      <c r="II114" s="414" t="s">
        <v>3320</v>
      </c>
      <c r="IJ114" s="414" t="s">
        <v>3320</v>
      </c>
      <c r="IK114" s="414" t="s">
        <v>3320</v>
      </c>
      <c r="IL114" s="414" t="s">
        <v>3320</v>
      </c>
      <c r="IM114" s="414" t="s">
        <v>3320</v>
      </c>
      <c r="IN114" s="414" t="s">
        <v>3320</v>
      </c>
      <c r="IO114" s="414" t="s">
        <v>3320</v>
      </c>
      <c r="IP114" s="414" t="s">
        <v>3320</v>
      </c>
      <c r="IQ114" s="414" t="s">
        <v>3320</v>
      </c>
      <c r="IR114" s="414" t="s">
        <v>3320</v>
      </c>
      <c r="IS114" s="414" t="s">
        <v>3320</v>
      </c>
      <c r="IT114" s="414" t="s">
        <v>3320</v>
      </c>
      <c r="IU114" s="414" t="s">
        <v>3320</v>
      </c>
      <c r="IV114" s="414" t="s">
        <v>3320</v>
      </c>
      <c r="IW114" s="414" t="s">
        <v>3320</v>
      </c>
      <c r="IY114" s="415"/>
      <c r="IZ114" s="415"/>
      <c r="JB114" s="414" t="str">
        <f>IFERROR(VLOOKUP($E114,'[12]Resumen costos RNT id'!$D:$J,3,0),"")</f>
        <v/>
      </c>
      <c r="JC114" s="421" t="str">
        <f>IFERROR(VLOOKUP($E114,'[12]Resumen costos RNT id'!$D:$J,4,0),"")</f>
        <v/>
      </c>
      <c r="JD114" s="421" t="str">
        <f>IFERROR(VLOOKUP($E114,'[12]Resumen costos RNT id'!$D:$J,5,0),"")</f>
        <v/>
      </c>
      <c r="JE114" s="421" t="str">
        <f>IFERROR(VLOOKUP($E114,'[12]Resumen costos RNT id'!$D:$J,6,0),"")</f>
        <v/>
      </c>
      <c r="JF114" s="416" t="str">
        <f>IFERROR(VLOOKUP($E114,'[12]Resumen costos RNT id'!$D:$J,7,0),"")</f>
        <v/>
      </c>
      <c r="JG114" s="428" t="str">
        <f t="shared" si="38"/>
        <v/>
      </c>
      <c r="JH114" s="428" t="str">
        <f t="shared" si="39"/>
        <v/>
      </c>
      <c r="JI114" s="428" t="str">
        <f t="shared" si="39"/>
        <v/>
      </c>
      <c r="JJ114" s="428">
        <f t="shared" si="40"/>
        <v>0</v>
      </c>
      <c r="JK114" s="428">
        <f t="shared" si="41"/>
        <v>0</v>
      </c>
      <c r="JL114" s="414" t="s">
        <v>202</v>
      </c>
      <c r="JP114" s="414">
        <v>7</v>
      </c>
      <c r="JQ114" s="414">
        <f t="shared" si="58"/>
        <v>0</v>
      </c>
      <c r="JR114" s="429" t="str">
        <f>IFERROR(VLOOKUP($E114,'[13]Actualización de costos CENACE'!$A:$G,2,0),"")</f>
        <v/>
      </c>
      <c r="JS114" s="429" t="str">
        <f>IFERROR(VLOOKUP($E114,'[13]Actualización de costos CENACE'!$A:$G,3,0),"")</f>
        <v/>
      </c>
      <c r="JT114" s="429" t="str">
        <f>IFERROR(VLOOKUP($E114,'[13]Actualización de costos CENACE'!$A:$G,4,0),"")</f>
        <v/>
      </c>
      <c r="JU114" s="429" t="str">
        <f>IFERROR(VLOOKUP($E114,'[13]Actualización de costos CENACE'!$A:$G,5,0),"")</f>
        <v/>
      </c>
      <c r="JV114" s="429" t="str">
        <f>IFERROR(VLOOKUP($E114,'[13]Actualización de costos CENACE'!$A:$G,6,0),"")</f>
        <v/>
      </c>
      <c r="JW114" s="430" t="str">
        <f>IFERROR(VLOOKUP($E114,'[13]Din Costos CFE'!$J$7:$AG$150,JW$1,0),"")</f>
        <v/>
      </c>
      <c r="JX114" s="430" t="str">
        <f>IFERROR(VLOOKUP($E114,'[13]Din Costos CFE'!$J$7:$AG$150,JX$1,0),"")</f>
        <v/>
      </c>
      <c r="JY114" s="430" t="str">
        <f>IFERROR(VLOOKUP($E114,'[13]Din Costos CFE'!$J$7:$AG$150,JY$1,0),"")</f>
        <v/>
      </c>
      <c r="JZ114" s="430" t="str">
        <f>IFERROR(VLOOKUP($E114,'[13]Din Costos CFE'!$J$7:$AG$150,JZ$1,0),"")</f>
        <v/>
      </c>
      <c r="KA114" s="430" t="str">
        <f>IFERROR(VLOOKUP($E114,'[13]Din Costos CFE'!$J$7:$AG$150,KA$1,0),"")</f>
        <v/>
      </c>
      <c r="KB114" s="430" t="str">
        <f>IFERROR(VLOOKUP($E114,'[13]Din Costos CFE'!$J$7:$AG$150,KB$1,0),"")</f>
        <v/>
      </c>
      <c r="KC114" s="430" t="str">
        <f>IFERROR(VLOOKUP($E114,'[13]Din Costos CFE'!$J$7:$AG$150,KC$1,0),"")</f>
        <v/>
      </c>
      <c r="KD114" s="430" t="str">
        <f>IFERROR(VLOOKUP($E114,'[13]Din Costos CFE'!$J$7:$AG$150,KD$1,0),"")</f>
        <v/>
      </c>
      <c r="KE114" s="430" t="str">
        <f>IFERROR(VLOOKUP($E114,'[13]Din Costos CFE'!$J$7:$AG$150,KE$1,0),"")</f>
        <v/>
      </c>
      <c r="KF114" s="430" t="str">
        <f>IFERROR(VLOOKUP($E114,'[13]Din Costos CFE'!$J$7:$AG$150,KF$1,0),"")</f>
        <v/>
      </c>
      <c r="KG114" s="430" t="str">
        <f>IFERROR(VLOOKUP($E114,'[13]Din Costos CFE'!$J$7:$AG$150,KG$1,0),"")</f>
        <v/>
      </c>
      <c r="KH114" s="430" t="str">
        <f>IFERROR(VLOOKUP($E114,'[13]Din Costos CFE'!$J$7:$AG$150,KH$1,0),"")</f>
        <v/>
      </c>
      <c r="KI114" s="430" t="str">
        <f>IFERROR(VLOOKUP($E114,'[13]Din Costos CFE'!$J$7:$AG$150,KI$1,0),"")</f>
        <v/>
      </c>
      <c r="KJ114" s="430" t="str">
        <f>IFERROR(VLOOKUP($E114,'[13]Din Costos CFE'!$J$7:$AG$150,KJ$1,0),"")</f>
        <v/>
      </c>
      <c r="KK114" s="430" t="str">
        <f>IFERROR(VLOOKUP($E114,'[13]Din Costos CFE'!$J$7:$AG$150,KK$1,0),"")</f>
        <v/>
      </c>
      <c r="KL114" s="430" t="str">
        <f>IFERROR(VLOOKUP($E114,'[13]Din Costos CFE'!$J$7:$AG$150,KL$1,0),"")</f>
        <v/>
      </c>
      <c r="KM114" s="430" t="str">
        <f>IFERROR(VLOOKUP($E114,'[13]Din Costos CFE'!$J$7:$AG$150,KM$1,0),"")</f>
        <v/>
      </c>
      <c r="KN114" s="430" t="str">
        <f>IFERROR(VLOOKUP($E114,'[13]Din Costos CFE'!$J$7:$AG$150,KN$1,0),"")</f>
        <v/>
      </c>
      <c r="KO114" s="431">
        <f t="shared" si="42"/>
        <v>0</v>
      </c>
      <c r="KP114" s="431">
        <f t="shared" si="43"/>
        <v>0</v>
      </c>
      <c r="KQ114" s="431">
        <f t="shared" si="44"/>
        <v>0</v>
      </c>
      <c r="KR114" s="432" t="str">
        <f>IFERROR(VLOOKUP($E114,'[13]Din Costos CFE'!$A$6:$G$150,4,0),"")</f>
        <v/>
      </c>
      <c r="KS114" s="432" t="str">
        <f>IFERROR(VLOOKUP($E114,'[13]Din Costos CFE'!$A$6:$G$150,5,0),"")</f>
        <v/>
      </c>
      <c r="KT114" s="432" t="str">
        <f>IFERROR(VLOOKUP($E114,'[13]Din Costos CFE'!$A$6:$G$150,6,0),"")</f>
        <v/>
      </c>
      <c r="KU114" s="433" t="str">
        <f t="shared" si="45"/>
        <v/>
      </c>
      <c r="KV114" s="434" t="str">
        <f t="shared" si="46"/>
        <v/>
      </c>
      <c r="KW114" s="435" t="str">
        <f t="shared" si="47"/>
        <v/>
      </c>
      <c r="KX114" s="435"/>
      <c r="KY114" s="436" t="str">
        <f>IFERROR(VLOOKUP($E114,'[13]Detalle Costos CENACE'!$E:$IT,248,0),"")</f>
        <v/>
      </c>
      <c r="KZ114" s="414">
        <f t="shared" si="48"/>
        <v>200</v>
      </c>
      <c r="LA114" s="434" t="str">
        <f t="shared" si="49"/>
        <v/>
      </c>
      <c r="LB114" s="434" t="str">
        <f t="shared" si="50"/>
        <v/>
      </c>
      <c r="LC114" s="414">
        <f t="shared" si="51"/>
        <v>1</v>
      </c>
      <c r="LD114" s="429" t="str">
        <f>IFERROR(VLOOKUP($E114,'[13]Actualización de costos CENACE'!$A:$G,7,0),"")</f>
        <v/>
      </c>
    </row>
    <row r="115" spans="1:316" s="414" customFormat="1" ht="15" customHeight="1">
      <c r="A115" s="413" t="s">
        <v>5638</v>
      </c>
      <c r="B115" s="414">
        <v>1145</v>
      </c>
      <c r="C115" s="414" t="s">
        <v>8118</v>
      </c>
      <c r="D115" s="414" t="s">
        <v>8119</v>
      </c>
      <c r="E115" s="414">
        <v>1145</v>
      </c>
      <c r="G115" s="414" t="s">
        <v>5727</v>
      </c>
      <c r="H115" s="414" t="s">
        <v>5728</v>
      </c>
      <c r="I115" s="415">
        <v>4</v>
      </c>
      <c r="J115" s="415"/>
      <c r="K115" s="415" t="str">
        <f t="shared" si="60"/>
        <v>No</v>
      </c>
      <c r="L115" s="415"/>
      <c r="M115" s="415">
        <f t="shared" si="59"/>
        <v>4</v>
      </c>
      <c r="N115" s="415"/>
      <c r="O115" s="415"/>
      <c r="P115" s="415"/>
      <c r="Q115" s="415"/>
      <c r="R115" s="415" t="str">
        <f t="shared" si="61"/>
        <v>No</v>
      </c>
      <c r="S115" s="415"/>
      <c r="T115" s="415"/>
      <c r="U115" s="415"/>
      <c r="V115" s="414" t="s">
        <v>8120</v>
      </c>
      <c r="W115" s="414" t="s">
        <v>5643</v>
      </c>
      <c r="X115" s="414">
        <f t="shared" si="57"/>
        <v>1</v>
      </c>
      <c r="Y115" s="414">
        <f t="shared" si="34"/>
        <v>86</v>
      </c>
      <c r="Z115" s="416" t="str">
        <f t="shared" si="35"/>
        <v/>
      </c>
      <c r="AA115" s="416">
        <f t="shared" si="36"/>
        <v>0</v>
      </c>
      <c r="AB115" s="417">
        <f t="shared" si="37"/>
        <v>0</v>
      </c>
      <c r="AC115" s="414" t="s">
        <v>5729</v>
      </c>
      <c r="AD115" s="414" t="s">
        <v>5730</v>
      </c>
      <c r="AE115" s="414" t="e">
        <f>+VLOOKUP($D115,'[12]Ramón Países '!$A:$E,4,0)</f>
        <v>#N/A</v>
      </c>
      <c r="AF115" s="414" t="s">
        <v>5693</v>
      </c>
      <c r="AG115" s="414" t="e">
        <f>+VLOOKUP($D115,'[12]Ramón Países '!$A:$E,5,0)</f>
        <v>#N/A</v>
      </c>
      <c r="AH115" s="414" t="s">
        <v>5729</v>
      </c>
      <c r="AI115" s="414" t="s">
        <v>5731</v>
      </c>
      <c r="AJ115" s="414" t="s">
        <v>5732</v>
      </c>
      <c r="AK115" s="414" t="s">
        <v>5733</v>
      </c>
      <c r="AL115" s="414" t="s">
        <v>5734</v>
      </c>
      <c r="AM115" s="414" t="s">
        <v>5735</v>
      </c>
      <c r="AN115" s="414" t="s">
        <v>3320</v>
      </c>
      <c r="AO115" s="414" t="s">
        <v>5736</v>
      </c>
      <c r="AP115" s="414" t="s">
        <v>5698</v>
      </c>
      <c r="AQ115" s="414" t="s">
        <v>5737</v>
      </c>
      <c r="AR115" s="414" t="s">
        <v>5738</v>
      </c>
      <c r="AS115" s="414" t="s">
        <v>5739</v>
      </c>
      <c r="AT115" s="414" t="s">
        <v>733</v>
      </c>
      <c r="AU115" s="414" t="s">
        <v>733</v>
      </c>
      <c r="AV115" s="414" t="s">
        <v>733</v>
      </c>
      <c r="AW115" s="414" t="s">
        <v>3320</v>
      </c>
      <c r="AX115" s="414" t="s">
        <v>5740</v>
      </c>
      <c r="AY115" s="414" t="s">
        <v>733</v>
      </c>
      <c r="AZ115" s="414" t="s">
        <v>5741</v>
      </c>
      <c r="BA115" s="414" t="s">
        <v>5742</v>
      </c>
      <c r="BB115" s="414" t="s">
        <v>5743</v>
      </c>
      <c r="BC115" s="414" t="s">
        <v>5744</v>
      </c>
      <c r="BD115" s="414" t="s">
        <v>5745</v>
      </c>
      <c r="BE115" s="414" t="s">
        <v>5746</v>
      </c>
      <c r="BF115" s="415" t="s">
        <v>1214</v>
      </c>
      <c r="BG115" s="414" t="s">
        <v>3320</v>
      </c>
      <c r="BI115" s="414" t="s">
        <v>5955</v>
      </c>
      <c r="BJ115" s="414" t="s">
        <v>5955</v>
      </c>
      <c r="BK115" s="414" t="s">
        <v>3623</v>
      </c>
      <c r="BL115" s="414" t="s">
        <v>8121</v>
      </c>
      <c r="BM115" s="415">
        <v>400</v>
      </c>
      <c r="BN115" s="414" t="s">
        <v>5936</v>
      </c>
      <c r="BO115" s="418" t="s">
        <v>12607</v>
      </c>
      <c r="BP115" s="414">
        <v>12</v>
      </c>
      <c r="BQ115" s="414">
        <v>2028</v>
      </c>
      <c r="BR115" s="414">
        <v>86</v>
      </c>
      <c r="BS115" s="415">
        <v>86</v>
      </c>
      <c r="BT115" s="414" t="s">
        <v>5666</v>
      </c>
      <c r="BU115" s="414">
        <v>491</v>
      </c>
      <c r="BV115" s="415">
        <v>242.98</v>
      </c>
      <c r="BW115" s="419">
        <v>0.32252840607412125</v>
      </c>
      <c r="BX115" s="420" t="s">
        <v>910</v>
      </c>
      <c r="BY115" s="414" t="s">
        <v>733</v>
      </c>
      <c r="CA115" s="414">
        <v>32.28</v>
      </c>
      <c r="CB115" s="414" t="s">
        <v>733</v>
      </c>
      <c r="CC115" s="414">
        <v>715</v>
      </c>
      <c r="CD115" s="414" t="s">
        <v>5713</v>
      </c>
      <c r="CE115" s="414" t="s">
        <v>5668</v>
      </c>
      <c r="CF115" s="414" t="s">
        <v>3320</v>
      </c>
      <c r="CG115" s="414" t="s">
        <v>733</v>
      </c>
      <c r="CH115" s="414" t="s">
        <v>733</v>
      </c>
      <c r="CI115" s="414">
        <v>2430</v>
      </c>
      <c r="CJ115" s="414">
        <v>2282</v>
      </c>
      <c r="CK115" s="414" t="s">
        <v>8122</v>
      </c>
      <c r="CL115" s="414">
        <v>363</v>
      </c>
      <c r="CM115" s="414">
        <v>96</v>
      </c>
      <c r="CN115" s="414">
        <v>99</v>
      </c>
      <c r="CO115" s="414">
        <v>25</v>
      </c>
      <c r="CP115" s="414" t="s">
        <v>12603</v>
      </c>
      <c r="CQ115" s="414">
        <f t="shared" si="52"/>
        <v>2026</v>
      </c>
      <c r="CR115" s="414">
        <v>0.4</v>
      </c>
      <c r="CS115" s="414">
        <v>8</v>
      </c>
      <c r="CT115" s="414" t="s">
        <v>5750</v>
      </c>
      <c r="CU115" s="414">
        <v>12121800</v>
      </c>
      <c r="CV115" s="414" t="s">
        <v>3320</v>
      </c>
      <c r="CW115" s="414" t="s">
        <v>3320</v>
      </c>
      <c r="CX115" s="414" t="s">
        <v>3320</v>
      </c>
      <c r="CY115" s="414" t="s">
        <v>3320</v>
      </c>
      <c r="CZ115" s="414" t="s">
        <v>3320</v>
      </c>
      <c r="DA115" s="414" t="s">
        <v>3320</v>
      </c>
      <c r="DB115" s="414" t="s">
        <v>3320</v>
      </c>
      <c r="DC115" s="414" t="s">
        <v>3320</v>
      </c>
      <c r="DD115" s="414" t="s">
        <v>3320</v>
      </c>
      <c r="DE115" s="414" t="s">
        <v>3320</v>
      </c>
      <c r="DG115" s="414" t="s">
        <v>3320</v>
      </c>
      <c r="DH115" s="414" t="s">
        <v>3320</v>
      </c>
      <c r="DI115" s="414" t="s">
        <v>3320</v>
      </c>
      <c r="DJ115" s="414" t="s">
        <v>3320</v>
      </c>
      <c r="DK115" s="414" t="s">
        <v>3320</v>
      </c>
      <c r="DL115" s="414" t="s">
        <v>3320</v>
      </c>
      <c r="DM115" s="414" t="e">
        <f t="shared" si="53"/>
        <v>#VALUE!</v>
      </c>
      <c r="DN115" s="414" t="s">
        <v>3320</v>
      </c>
      <c r="DO115" s="414" t="s">
        <v>3320</v>
      </c>
      <c r="DP115" s="414" t="s">
        <v>3320</v>
      </c>
      <c r="DR115" s="414" t="s">
        <v>3320</v>
      </c>
      <c r="DS115" s="414" t="s">
        <v>3320</v>
      </c>
      <c r="DT115" s="414" t="s">
        <v>3320</v>
      </c>
      <c r="DU115" s="414" t="s">
        <v>3320</v>
      </c>
      <c r="DV115" s="414" t="s">
        <v>3320</v>
      </c>
      <c r="DW115" s="414" t="s">
        <v>3320</v>
      </c>
      <c r="DX115" s="414" t="s">
        <v>3320</v>
      </c>
      <c r="DY115" s="414" t="s">
        <v>3320</v>
      </c>
      <c r="DZ115" s="414" t="s">
        <v>3320</v>
      </c>
      <c r="EA115" s="414" t="s">
        <v>3320</v>
      </c>
      <c r="EB115" s="414" t="s">
        <v>3320</v>
      </c>
      <c r="EC115" s="414" t="s">
        <v>3320</v>
      </c>
      <c r="ED115" s="414" t="s">
        <v>3320</v>
      </c>
      <c r="EE115" s="414" t="s">
        <v>3320</v>
      </c>
      <c r="EF115" s="414" t="s">
        <v>3320</v>
      </c>
      <c r="EG115" s="414" t="s">
        <v>3320</v>
      </c>
      <c r="EH115" s="414" t="s">
        <v>3320</v>
      </c>
      <c r="EI115" s="414" t="s">
        <v>3320</v>
      </c>
      <c r="EJ115" s="414" t="s">
        <v>3320</v>
      </c>
      <c r="EK115" s="414" t="s">
        <v>3320</v>
      </c>
      <c r="EL115" s="414" t="s">
        <v>3320</v>
      </c>
      <c r="EM115" s="414" t="s">
        <v>3320</v>
      </c>
      <c r="EN115" s="414" t="s">
        <v>3320</v>
      </c>
      <c r="EO115" s="414" t="s">
        <v>3320</v>
      </c>
      <c r="EP115" s="414" t="s">
        <v>3320</v>
      </c>
      <c r="EQ115" s="414" t="s">
        <v>3320</v>
      </c>
      <c r="ER115" s="414" t="s">
        <v>3320</v>
      </c>
      <c r="ES115" s="414" t="s">
        <v>3320</v>
      </c>
      <c r="ET115" s="414" t="s">
        <v>3320</v>
      </c>
      <c r="EU115" s="414" t="s">
        <v>3320</v>
      </c>
      <c r="EV115" s="414" t="s">
        <v>3320</v>
      </c>
      <c r="EW115" s="414" t="s">
        <v>3320</v>
      </c>
      <c r="EX115" s="414" t="s">
        <v>3320</v>
      </c>
      <c r="EY115" s="414" t="s">
        <v>3320</v>
      </c>
      <c r="EZ115" s="414" t="s">
        <v>3320</v>
      </c>
      <c r="FA115" s="414" t="s">
        <v>3320</v>
      </c>
      <c r="FB115" s="414" t="s">
        <v>3320</v>
      </c>
      <c r="FC115" s="414" t="s">
        <v>3320</v>
      </c>
      <c r="FD115" s="414" t="s">
        <v>3320</v>
      </c>
      <c r="FE115" s="414" t="s">
        <v>3320</v>
      </c>
      <c r="FF115" s="414" t="s">
        <v>3320</v>
      </c>
      <c r="FG115" s="414" t="s">
        <v>3320</v>
      </c>
      <c r="FH115" s="414" t="s">
        <v>3320</v>
      </c>
      <c r="FI115" s="414" t="s">
        <v>3320</v>
      </c>
      <c r="FJ115" s="414" t="s">
        <v>3320</v>
      </c>
      <c r="FK115" s="414" t="s">
        <v>3320</v>
      </c>
      <c r="FL115" s="414" t="s">
        <v>3320</v>
      </c>
      <c r="FM115" s="414" t="s">
        <v>3320</v>
      </c>
      <c r="FN115" s="414" t="s">
        <v>3320</v>
      </c>
      <c r="FO115" s="421">
        <v>12121800</v>
      </c>
      <c r="FP115" s="421">
        <f t="shared" si="62"/>
        <v>12.1218</v>
      </c>
      <c r="FQ115" s="414" t="s">
        <v>733</v>
      </c>
      <c r="FR115" s="414" t="s">
        <v>733</v>
      </c>
      <c r="FS115" s="414" t="s">
        <v>733</v>
      </c>
      <c r="FT115" s="414" t="s">
        <v>733</v>
      </c>
      <c r="FU115" s="414" t="s">
        <v>2947</v>
      </c>
      <c r="FV115" s="414" t="s">
        <v>8123</v>
      </c>
      <c r="FW115" s="414" t="s">
        <v>8124</v>
      </c>
      <c r="FX115" s="422" t="s">
        <v>8121</v>
      </c>
      <c r="FY115" s="423">
        <v>400</v>
      </c>
      <c r="FZ115" s="414" t="s">
        <v>8125</v>
      </c>
      <c r="GA115" s="421">
        <v>142409248</v>
      </c>
      <c r="GB115" s="421">
        <v>50856960</v>
      </c>
      <c r="GC115" s="421">
        <v>175080</v>
      </c>
      <c r="GD115" s="421">
        <v>100770</v>
      </c>
      <c r="GE115" s="414" t="s">
        <v>5962</v>
      </c>
      <c r="GF115" s="414" t="s">
        <v>733</v>
      </c>
      <c r="GG115" s="414" t="s">
        <v>733</v>
      </c>
      <c r="GH115" s="414" t="s">
        <v>5756</v>
      </c>
      <c r="GI115" s="414" t="s">
        <v>733</v>
      </c>
      <c r="GJ115" s="414" t="s">
        <v>733</v>
      </c>
      <c r="GK115" s="414" t="s">
        <v>733</v>
      </c>
      <c r="GL115" s="414" t="s">
        <v>733</v>
      </c>
      <c r="GM115" s="414" t="s">
        <v>733</v>
      </c>
      <c r="GN115" s="424" t="s">
        <v>5676</v>
      </c>
      <c r="GO115" s="414" t="s">
        <v>3320</v>
      </c>
      <c r="GP115" s="414" t="s">
        <v>733</v>
      </c>
      <c r="GQ115" s="414" t="s">
        <v>5872</v>
      </c>
      <c r="GR115" s="414" t="s">
        <v>733</v>
      </c>
      <c r="GS115" s="414" t="s">
        <v>5946</v>
      </c>
      <c r="GT115" s="414" t="s">
        <v>8126</v>
      </c>
      <c r="GU115" s="414" t="s">
        <v>3320</v>
      </c>
      <c r="GV115" s="414">
        <v>2</v>
      </c>
      <c r="GW115" s="414" t="s">
        <v>733</v>
      </c>
      <c r="GX115" s="414" t="s">
        <v>5873</v>
      </c>
      <c r="GY115" s="414" t="s">
        <v>8127</v>
      </c>
      <c r="GZ115" s="414" t="s">
        <v>733</v>
      </c>
      <c r="HA115" s="414" t="s">
        <v>3320</v>
      </c>
      <c r="HB115" s="414" t="s">
        <v>8128</v>
      </c>
      <c r="HC115" s="414" t="s">
        <v>8129</v>
      </c>
      <c r="HD115" s="414" t="s">
        <v>5683</v>
      </c>
      <c r="HE115" s="414" t="s">
        <v>5683</v>
      </c>
      <c r="HF115" s="414" t="s">
        <v>5683</v>
      </c>
      <c r="HG115" s="414" t="s">
        <v>733</v>
      </c>
      <c r="HH115" s="414" t="s">
        <v>1214</v>
      </c>
      <c r="HI115" s="414" t="s">
        <v>12666</v>
      </c>
      <c r="HJ115" s="414" t="s">
        <v>12935</v>
      </c>
      <c r="HK115" s="414" t="s">
        <v>5685</v>
      </c>
      <c r="HL115" s="414" t="s">
        <v>3320</v>
      </c>
      <c r="HM115" s="414" t="s">
        <v>3320</v>
      </c>
      <c r="HN115" s="414" t="s">
        <v>3320</v>
      </c>
      <c r="HO115" s="414" t="s">
        <v>3320</v>
      </c>
      <c r="HP115" s="414" t="s">
        <v>3320</v>
      </c>
      <c r="HQ115" s="414" t="s">
        <v>3320</v>
      </c>
      <c r="HR115" s="414" t="s">
        <v>3320</v>
      </c>
      <c r="HS115" s="414" t="s">
        <v>3320</v>
      </c>
      <c r="HT115" s="414" t="s">
        <v>3320</v>
      </c>
      <c r="HU115" s="414" t="s">
        <v>3320</v>
      </c>
      <c r="HV115" s="414" t="s">
        <v>3320</v>
      </c>
      <c r="HW115" s="414" t="s">
        <v>3320</v>
      </c>
      <c r="HX115" s="414" t="s">
        <v>3320</v>
      </c>
      <c r="HY115" s="414" t="s">
        <v>3320</v>
      </c>
      <c r="HZ115" s="414" t="s">
        <v>3320</v>
      </c>
      <c r="IA115" s="414" t="s">
        <v>3320</v>
      </c>
      <c r="IB115" s="414" t="s">
        <v>3320</v>
      </c>
      <c r="IC115" s="414" t="s">
        <v>3320</v>
      </c>
      <c r="ID115" s="414" t="s">
        <v>3320</v>
      </c>
      <c r="IE115" s="414" t="s">
        <v>3320</v>
      </c>
      <c r="IF115" s="414" t="s">
        <v>3320</v>
      </c>
      <c r="IG115" s="414" t="s">
        <v>3320</v>
      </c>
      <c r="IH115" s="414" t="s">
        <v>3320</v>
      </c>
      <c r="II115" s="414" t="s">
        <v>3320</v>
      </c>
      <c r="IJ115" s="414" t="s">
        <v>3320</v>
      </c>
      <c r="IK115" s="414" t="s">
        <v>3320</v>
      </c>
      <c r="IL115" s="414" t="s">
        <v>3320</v>
      </c>
      <c r="IM115" s="414" t="s">
        <v>3320</v>
      </c>
      <c r="IN115" s="414" t="s">
        <v>3320</v>
      </c>
      <c r="IO115" s="414" t="s">
        <v>3320</v>
      </c>
      <c r="IP115" s="414" t="s">
        <v>3320</v>
      </c>
      <c r="IQ115" s="414" t="s">
        <v>3320</v>
      </c>
      <c r="IR115" s="414" t="s">
        <v>3320</v>
      </c>
      <c r="IS115" s="414" t="s">
        <v>3320</v>
      </c>
      <c r="IT115" s="414" t="s">
        <v>3320</v>
      </c>
      <c r="IU115" s="414" t="s">
        <v>3320</v>
      </c>
      <c r="IV115" s="414" t="s">
        <v>3320</v>
      </c>
      <c r="IW115" s="414" t="s">
        <v>3320</v>
      </c>
      <c r="IX115" s="440" t="s">
        <v>7993</v>
      </c>
      <c r="IY115" s="441" t="s">
        <v>3320</v>
      </c>
      <c r="IZ115" s="441" t="s">
        <v>3320</v>
      </c>
      <c r="JA115" s="440" t="s">
        <v>5967</v>
      </c>
      <c r="JB115" s="414" t="str">
        <f>IFERROR(VLOOKUP($E115,'[12]Resumen costos RNT id'!$D:$J,3,0),"")</f>
        <v/>
      </c>
      <c r="JC115" s="421" t="str">
        <f>IFERROR(VLOOKUP($E115,'[12]Resumen costos RNT id'!$D:$J,4,0),"")</f>
        <v/>
      </c>
      <c r="JD115" s="421" t="str">
        <f>IFERROR(VLOOKUP($E115,'[12]Resumen costos RNT id'!$D:$J,5,0),"")</f>
        <v/>
      </c>
      <c r="JE115" s="421" t="str">
        <f>IFERROR(VLOOKUP($E115,'[12]Resumen costos RNT id'!$D:$J,6,0),"")</f>
        <v/>
      </c>
      <c r="JF115" s="416" t="str">
        <f>IFERROR(VLOOKUP($E115,'[12]Resumen costos RNT id'!$D:$J,7,0),"")</f>
        <v/>
      </c>
      <c r="JG115" s="428" t="str">
        <f t="shared" si="38"/>
        <v/>
      </c>
      <c r="JH115" s="428" t="str">
        <f t="shared" si="39"/>
        <v/>
      </c>
      <c r="JI115" s="428" t="str">
        <f t="shared" si="39"/>
        <v/>
      </c>
      <c r="JJ115" s="428">
        <f t="shared" si="40"/>
        <v>0</v>
      </c>
      <c r="JK115" s="428">
        <f t="shared" si="41"/>
        <v>0</v>
      </c>
      <c r="JL115" s="414" t="s">
        <v>202</v>
      </c>
      <c r="JP115" s="414">
        <v>1</v>
      </c>
      <c r="JQ115" s="414">
        <f t="shared" si="58"/>
        <v>0</v>
      </c>
      <c r="JR115" s="429" t="str">
        <f>IFERROR(VLOOKUP($E115,'[13]Actualización de costos CENACE'!$A:$G,2,0),"")</f>
        <v/>
      </c>
      <c r="JS115" s="429" t="str">
        <f>IFERROR(VLOOKUP($E115,'[13]Actualización de costos CENACE'!$A:$G,3,0),"")</f>
        <v/>
      </c>
      <c r="JT115" s="429" t="str">
        <f>IFERROR(VLOOKUP($E115,'[13]Actualización de costos CENACE'!$A:$G,4,0),"")</f>
        <v/>
      </c>
      <c r="JU115" s="429" t="str">
        <f>IFERROR(VLOOKUP($E115,'[13]Actualización de costos CENACE'!$A:$G,5,0),"")</f>
        <v/>
      </c>
      <c r="JV115" s="429" t="str">
        <f>IFERROR(VLOOKUP($E115,'[13]Actualización de costos CENACE'!$A:$G,6,0),"")</f>
        <v/>
      </c>
      <c r="JW115" s="430" t="str">
        <f>IFERROR(VLOOKUP($E115,'[13]Din Costos CFE'!$J$7:$AG$150,JW$1,0),"")</f>
        <v/>
      </c>
      <c r="JX115" s="430" t="str">
        <f>IFERROR(VLOOKUP($E115,'[13]Din Costos CFE'!$J$7:$AG$150,JX$1,0),"")</f>
        <v/>
      </c>
      <c r="JY115" s="430" t="str">
        <f>IFERROR(VLOOKUP($E115,'[13]Din Costos CFE'!$J$7:$AG$150,JY$1,0),"")</f>
        <v/>
      </c>
      <c r="JZ115" s="430" t="str">
        <f>IFERROR(VLOOKUP($E115,'[13]Din Costos CFE'!$J$7:$AG$150,JZ$1,0),"")</f>
        <v/>
      </c>
      <c r="KA115" s="430" t="str">
        <f>IFERROR(VLOOKUP($E115,'[13]Din Costos CFE'!$J$7:$AG$150,KA$1,0),"")</f>
        <v/>
      </c>
      <c r="KB115" s="430" t="str">
        <f>IFERROR(VLOOKUP($E115,'[13]Din Costos CFE'!$J$7:$AG$150,KB$1,0),"")</f>
        <v/>
      </c>
      <c r="KC115" s="430" t="str">
        <f>IFERROR(VLOOKUP($E115,'[13]Din Costos CFE'!$J$7:$AG$150,KC$1,0),"")</f>
        <v/>
      </c>
      <c r="KD115" s="430" t="str">
        <f>IFERROR(VLOOKUP($E115,'[13]Din Costos CFE'!$J$7:$AG$150,KD$1,0),"")</f>
        <v/>
      </c>
      <c r="KE115" s="430" t="str">
        <f>IFERROR(VLOOKUP($E115,'[13]Din Costos CFE'!$J$7:$AG$150,KE$1,0),"")</f>
        <v/>
      </c>
      <c r="KF115" s="430" t="str">
        <f>IFERROR(VLOOKUP($E115,'[13]Din Costos CFE'!$J$7:$AG$150,KF$1,0),"")</f>
        <v/>
      </c>
      <c r="KG115" s="430" t="str">
        <f>IFERROR(VLOOKUP($E115,'[13]Din Costos CFE'!$J$7:$AG$150,KG$1,0),"")</f>
        <v/>
      </c>
      <c r="KH115" s="430" t="str">
        <f>IFERROR(VLOOKUP($E115,'[13]Din Costos CFE'!$J$7:$AG$150,KH$1,0),"")</f>
        <v/>
      </c>
      <c r="KI115" s="430" t="str">
        <f>IFERROR(VLOOKUP($E115,'[13]Din Costos CFE'!$J$7:$AG$150,KI$1,0),"")</f>
        <v/>
      </c>
      <c r="KJ115" s="430" t="str">
        <f>IFERROR(VLOOKUP($E115,'[13]Din Costos CFE'!$J$7:$AG$150,KJ$1,0),"")</f>
        <v/>
      </c>
      <c r="KK115" s="430" t="str">
        <f>IFERROR(VLOOKUP($E115,'[13]Din Costos CFE'!$J$7:$AG$150,KK$1,0),"")</f>
        <v/>
      </c>
      <c r="KL115" s="430" t="str">
        <f>IFERROR(VLOOKUP($E115,'[13]Din Costos CFE'!$J$7:$AG$150,KL$1,0),"")</f>
        <v/>
      </c>
      <c r="KM115" s="430" t="str">
        <f>IFERROR(VLOOKUP($E115,'[13]Din Costos CFE'!$J$7:$AG$150,KM$1,0),"")</f>
        <v/>
      </c>
      <c r="KN115" s="430" t="str">
        <f>IFERROR(VLOOKUP($E115,'[13]Din Costos CFE'!$J$7:$AG$150,KN$1,0),"")</f>
        <v/>
      </c>
      <c r="KO115" s="431">
        <f t="shared" si="42"/>
        <v>0</v>
      </c>
      <c r="KP115" s="431">
        <f t="shared" si="43"/>
        <v>0</v>
      </c>
      <c r="KQ115" s="431">
        <f t="shared" si="44"/>
        <v>0</v>
      </c>
      <c r="KR115" s="432" t="str">
        <f>IFERROR(VLOOKUP($E115,'[13]Din Costos CFE'!$A$6:$G$150,4,0),"")</f>
        <v/>
      </c>
      <c r="KS115" s="432" t="str">
        <f>IFERROR(VLOOKUP($E115,'[13]Din Costos CFE'!$A$6:$G$150,5,0),"")</f>
        <v/>
      </c>
      <c r="KT115" s="432" t="str">
        <f>IFERROR(VLOOKUP($E115,'[13]Din Costos CFE'!$A$6:$G$150,6,0),"")</f>
        <v/>
      </c>
      <c r="KU115" s="433" t="str">
        <f t="shared" si="45"/>
        <v/>
      </c>
      <c r="KV115" s="434" t="str">
        <f t="shared" si="46"/>
        <v/>
      </c>
      <c r="KW115" s="435" t="str">
        <f t="shared" si="47"/>
        <v/>
      </c>
      <c r="KX115" s="435"/>
      <c r="KY115" s="436" t="str">
        <f>IFERROR(VLOOKUP($E115,'[13]Detalle Costos CENACE'!$E:$IT,248,0),"")</f>
        <v/>
      </c>
      <c r="KZ115" s="414">
        <f t="shared" si="48"/>
        <v>86</v>
      </c>
      <c r="LA115" s="434" t="str">
        <f t="shared" si="49"/>
        <v/>
      </c>
      <c r="LB115" s="434" t="str">
        <f t="shared" si="50"/>
        <v/>
      </c>
      <c r="LC115" s="414">
        <f t="shared" si="51"/>
        <v>1</v>
      </c>
      <c r="LD115" s="429" t="str">
        <f>IFERROR(VLOOKUP($E115,'[13]Actualización de costos CENACE'!$A:$G,7,0),"")</f>
        <v/>
      </c>
    </row>
    <row r="116" spans="1:316" s="414" customFormat="1" ht="15" customHeight="1">
      <c r="A116" s="413" t="s">
        <v>5638</v>
      </c>
      <c r="B116" s="414">
        <v>1072</v>
      </c>
      <c r="C116" s="414" t="s">
        <v>8130</v>
      </c>
      <c r="D116" s="414" t="s">
        <v>8131</v>
      </c>
      <c r="E116" s="414">
        <v>1072</v>
      </c>
      <c r="G116" s="414" t="s">
        <v>1206</v>
      </c>
      <c r="H116" s="414" t="s">
        <v>8132</v>
      </c>
      <c r="I116" s="415">
        <v>4</v>
      </c>
      <c r="J116" s="415"/>
      <c r="K116" s="415" t="str">
        <f t="shared" si="60"/>
        <v>No</v>
      </c>
      <c r="L116" s="415"/>
      <c r="M116" s="415">
        <f t="shared" si="59"/>
        <v>4</v>
      </c>
      <c r="N116" s="415"/>
      <c r="O116" s="415"/>
      <c r="P116" s="415"/>
      <c r="Q116" s="415"/>
      <c r="R116" s="415" t="str">
        <f t="shared" si="61"/>
        <v>No</v>
      </c>
      <c r="S116" s="415"/>
      <c r="T116" s="415"/>
      <c r="U116" s="415"/>
      <c r="V116" s="414" t="s">
        <v>8133</v>
      </c>
      <c r="W116" s="414" t="s">
        <v>5643</v>
      </c>
      <c r="X116" s="414">
        <f t="shared" si="57"/>
        <v>1</v>
      </c>
      <c r="Y116" s="414">
        <f t="shared" si="34"/>
        <v>150</v>
      </c>
      <c r="Z116" s="416" t="str">
        <f t="shared" si="35"/>
        <v/>
      </c>
      <c r="AA116" s="416">
        <f t="shared" si="36"/>
        <v>0</v>
      </c>
      <c r="AB116" s="417">
        <f t="shared" si="37"/>
        <v>0</v>
      </c>
      <c r="AC116" s="414" t="s">
        <v>4745</v>
      </c>
      <c r="AD116" s="414" t="s">
        <v>8134</v>
      </c>
      <c r="AE116" s="414" t="e">
        <f>+VLOOKUP($D116,'[12]Ramón Países '!$A:$E,4,0)</f>
        <v>#N/A</v>
      </c>
      <c r="AF116" s="414" t="s">
        <v>5646</v>
      </c>
      <c r="AG116" s="414" t="e">
        <f>+VLOOKUP($D116,'[12]Ramón Países '!$A:$E,5,0)</f>
        <v>#N/A</v>
      </c>
      <c r="AH116" s="414" t="s">
        <v>4745</v>
      </c>
      <c r="AI116" s="414" t="s">
        <v>8135</v>
      </c>
      <c r="AJ116" s="414" t="s">
        <v>8136</v>
      </c>
      <c r="AK116" s="414" t="s">
        <v>5698</v>
      </c>
      <c r="AL116" s="414" t="s">
        <v>8137</v>
      </c>
      <c r="AM116" s="414" t="s">
        <v>8138</v>
      </c>
      <c r="AN116" s="414" t="s">
        <v>3320</v>
      </c>
      <c r="AO116" s="414" t="s">
        <v>8139</v>
      </c>
      <c r="AP116" s="414" t="s">
        <v>5698</v>
      </c>
      <c r="AQ116" s="414" t="s">
        <v>8140</v>
      </c>
      <c r="AR116" s="414" t="s">
        <v>8141</v>
      </c>
      <c r="AS116" s="414" t="s">
        <v>8142</v>
      </c>
      <c r="AT116" s="414" t="s">
        <v>733</v>
      </c>
      <c r="AU116" s="414" t="s">
        <v>733</v>
      </c>
      <c r="AV116" s="414" t="s">
        <v>733</v>
      </c>
      <c r="AW116" s="414" t="s">
        <v>3320</v>
      </c>
      <c r="AX116" s="414" t="s">
        <v>8143</v>
      </c>
      <c r="AY116" s="414" t="s">
        <v>733</v>
      </c>
      <c r="AZ116" s="414" t="s">
        <v>8144</v>
      </c>
      <c r="BA116" s="414" t="s">
        <v>8145</v>
      </c>
      <c r="BB116" s="414" t="s">
        <v>8146</v>
      </c>
      <c r="BC116" s="414" t="s">
        <v>8147</v>
      </c>
      <c r="BD116" s="414" t="s">
        <v>8148</v>
      </c>
      <c r="BE116" s="414" t="s">
        <v>8149</v>
      </c>
      <c r="BF116" s="415" t="s">
        <v>1214</v>
      </c>
      <c r="BG116" s="414" t="s">
        <v>3320</v>
      </c>
      <c r="BI116" s="414" t="s">
        <v>5663</v>
      </c>
      <c r="BJ116" s="414" t="s">
        <v>5663</v>
      </c>
      <c r="BK116" s="414" t="s">
        <v>3585</v>
      </c>
      <c r="BL116" s="414" t="s">
        <v>8150</v>
      </c>
      <c r="BM116" s="415">
        <v>230</v>
      </c>
      <c r="BN116" s="414" t="s">
        <v>5712</v>
      </c>
      <c r="BO116" s="418" t="s">
        <v>12921</v>
      </c>
      <c r="BP116" s="414">
        <v>24</v>
      </c>
      <c r="BQ116" s="414">
        <v>2029</v>
      </c>
      <c r="BR116" s="414">
        <v>150</v>
      </c>
      <c r="BS116" s="415">
        <v>150</v>
      </c>
      <c r="BT116" s="414" t="s">
        <v>5666</v>
      </c>
      <c r="BU116" s="414">
        <v>1</v>
      </c>
      <c r="BV116" s="415">
        <v>375</v>
      </c>
      <c r="BW116" s="419">
        <v>0.28538812785388129</v>
      </c>
      <c r="BX116" s="420" t="s">
        <v>910</v>
      </c>
      <c r="BY116" s="414" t="s">
        <v>733</v>
      </c>
      <c r="CA116" s="414">
        <v>32</v>
      </c>
      <c r="CB116" s="414" t="s">
        <v>1214</v>
      </c>
      <c r="CC116" s="414">
        <v>630</v>
      </c>
      <c r="CD116" s="414" t="s">
        <v>5800</v>
      </c>
      <c r="CE116" s="414" t="s">
        <v>5668</v>
      </c>
      <c r="CF116" s="414" t="s">
        <v>3320</v>
      </c>
      <c r="CG116" s="414" t="s">
        <v>733</v>
      </c>
      <c r="CH116" s="414" t="s">
        <v>733</v>
      </c>
      <c r="CI116" s="414">
        <v>2029</v>
      </c>
      <c r="CJ116" s="414">
        <v>1966</v>
      </c>
      <c r="CK116" s="414" t="s">
        <v>8151</v>
      </c>
      <c r="CL116" s="414">
        <v>365</v>
      </c>
      <c r="CM116" s="414">
        <v>93</v>
      </c>
      <c r="CN116" s="414">
        <v>96</v>
      </c>
      <c r="CO116" s="414">
        <v>30</v>
      </c>
      <c r="CP116" s="414" t="s">
        <v>12921</v>
      </c>
      <c r="CQ116" s="414">
        <f t="shared" si="52"/>
        <v>2029</v>
      </c>
      <c r="CR116" s="414">
        <v>0.7</v>
      </c>
      <c r="CS116" s="414">
        <v>8</v>
      </c>
      <c r="CT116" s="414" t="s">
        <v>8152</v>
      </c>
      <c r="CU116" s="414">
        <v>27000000</v>
      </c>
      <c r="CV116" s="414" t="s">
        <v>3320</v>
      </c>
      <c r="CW116" s="414" t="s">
        <v>3320</v>
      </c>
      <c r="CX116" s="414" t="s">
        <v>3320</v>
      </c>
      <c r="CY116" s="414" t="s">
        <v>3320</v>
      </c>
      <c r="CZ116" s="414" t="s">
        <v>3320</v>
      </c>
      <c r="DA116" s="414" t="s">
        <v>3320</v>
      </c>
      <c r="DB116" s="414" t="s">
        <v>3320</v>
      </c>
      <c r="DC116" s="414" t="s">
        <v>3320</v>
      </c>
      <c r="DD116" s="414" t="s">
        <v>3320</v>
      </c>
      <c r="DE116" s="414" t="s">
        <v>3320</v>
      </c>
      <c r="DG116" s="414" t="s">
        <v>3320</v>
      </c>
      <c r="DH116" s="414" t="s">
        <v>3320</v>
      </c>
      <c r="DI116" s="414" t="s">
        <v>3320</v>
      </c>
      <c r="DJ116" s="414" t="s">
        <v>3320</v>
      </c>
      <c r="DK116" s="414" t="s">
        <v>3320</v>
      </c>
      <c r="DL116" s="414" t="s">
        <v>3320</v>
      </c>
      <c r="DM116" s="414" t="e">
        <f t="shared" si="53"/>
        <v>#VALUE!</v>
      </c>
      <c r="DN116" s="414" t="s">
        <v>3320</v>
      </c>
      <c r="DO116" s="414" t="s">
        <v>3320</v>
      </c>
      <c r="DP116" s="414" t="s">
        <v>3320</v>
      </c>
      <c r="DR116" s="414" t="s">
        <v>3320</v>
      </c>
      <c r="DS116" s="414" t="s">
        <v>3320</v>
      </c>
      <c r="DT116" s="414" t="s">
        <v>3320</v>
      </c>
      <c r="DU116" s="414" t="s">
        <v>3320</v>
      </c>
      <c r="DV116" s="414" t="s">
        <v>3320</v>
      </c>
      <c r="DW116" s="414" t="s">
        <v>3320</v>
      </c>
      <c r="DX116" s="414" t="s">
        <v>3320</v>
      </c>
      <c r="DY116" s="414" t="s">
        <v>3320</v>
      </c>
      <c r="DZ116" s="414" t="s">
        <v>3320</v>
      </c>
      <c r="EA116" s="414" t="s">
        <v>3320</v>
      </c>
      <c r="EB116" s="414" t="s">
        <v>3320</v>
      </c>
      <c r="EC116" s="414" t="s">
        <v>3320</v>
      </c>
      <c r="ED116" s="414" t="s">
        <v>3320</v>
      </c>
      <c r="EE116" s="414" t="s">
        <v>3320</v>
      </c>
      <c r="EF116" s="414" t="s">
        <v>3320</v>
      </c>
      <c r="EG116" s="414" t="s">
        <v>3320</v>
      </c>
      <c r="EH116" s="414" t="s">
        <v>3320</v>
      </c>
      <c r="EI116" s="414" t="s">
        <v>3320</v>
      </c>
      <c r="EJ116" s="414" t="s">
        <v>3320</v>
      </c>
      <c r="EK116" s="414" t="s">
        <v>3320</v>
      </c>
      <c r="EL116" s="414" t="s">
        <v>3320</v>
      </c>
      <c r="EM116" s="414" t="s">
        <v>3320</v>
      </c>
      <c r="EN116" s="414" t="s">
        <v>3320</v>
      </c>
      <c r="EO116" s="414" t="s">
        <v>3320</v>
      </c>
      <c r="EP116" s="414" t="s">
        <v>3320</v>
      </c>
      <c r="EQ116" s="414" t="s">
        <v>3320</v>
      </c>
      <c r="ER116" s="414" t="s">
        <v>3320</v>
      </c>
      <c r="ES116" s="414" t="s">
        <v>3320</v>
      </c>
      <c r="ET116" s="414" t="s">
        <v>3320</v>
      </c>
      <c r="EU116" s="414" t="s">
        <v>3320</v>
      </c>
      <c r="EV116" s="414" t="s">
        <v>3320</v>
      </c>
      <c r="EW116" s="414" t="s">
        <v>3320</v>
      </c>
      <c r="EX116" s="414" t="s">
        <v>3320</v>
      </c>
      <c r="EY116" s="414" t="s">
        <v>3320</v>
      </c>
      <c r="EZ116" s="414" t="s">
        <v>3320</v>
      </c>
      <c r="FA116" s="414" t="s">
        <v>3320</v>
      </c>
      <c r="FB116" s="414" t="s">
        <v>3320</v>
      </c>
      <c r="FC116" s="414" t="s">
        <v>3320</v>
      </c>
      <c r="FD116" s="414" t="s">
        <v>3320</v>
      </c>
      <c r="FE116" s="414" t="s">
        <v>3320</v>
      </c>
      <c r="FF116" s="414" t="s">
        <v>3320</v>
      </c>
      <c r="FG116" s="414" t="s">
        <v>3320</v>
      </c>
      <c r="FH116" s="414" t="s">
        <v>3320</v>
      </c>
      <c r="FI116" s="414" t="s">
        <v>3320</v>
      </c>
      <c r="FJ116" s="414" t="s">
        <v>3320</v>
      </c>
      <c r="FK116" s="414" t="s">
        <v>3320</v>
      </c>
      <c r="FL116" s="414" t="s">
        <v>3320</v>
      </c>
      <c r="FM116" s="414" t="s">
        <v>3320</v>
      </c>
      <c r="FN116" s="414" t="s">
        <v>3320</v>
      </c>
      <c r="FO116" s="421">
        <v>162132068</v>
      </c>
      <c r="FP116" s="421">
        <f t="shared" si="62"/>
        <v>162.132068</v>
      </c>
      <c r="FQ116" s="414" t="s">
        <v>1214</v>
      </c>
      <c r="FR116" s="414" t="s">
        <v>1214</v>
      </c>
      <c r="FS116" s="414" t="s">
        <v>1214</v>
      </c>
      <c r="FT116" s="414" t="s">
        <v>1214</v>
      </c>
      <c r="FU116" s="414" t="s">
        <v>8058</v>
      </c>
      <c r="FV116" s="414" t="s">
        <v>8153</v>
      </c>
      <c r="FW116" s="413" t="s">
        <v>8154</v>
      </c>
      <c r="FX116" s="422" t="s">
        <v>8150</v>
      </c>
      <c r="FY116" s="423">
        <v>230</v>
      </c>
      <c r="FZ116" s="414" t="s">
        <v>8155</v>
      </c>
      <c r="GA116" s="421">
        <v>162132068.40000001</v>
      </c>
      <c r="GB116" s="421">
        <v>19318500</v>
      </c>
      <c r="GC116" s="421">
        <v>2031</v>
      </c>
      <c r="GD116" s="421">
        <v>278</v>
      </c>
      <c r="GE116" s="414" t="s">
        <v>8156</v>
      </c>
      <c r="GF116" s="414" t="s">
        <v>733</v>
      </c>
      <c r="GG116" s="414" t="s">
        <v>733</v>
      </c>
      <c r="GH116" s="414" t="s">
        <v>8157</v>
      </c>
      <c r="GI116" s="414" t="s">
        <v>1214</v>
      </c>
      <c r="GJ116" s="414" t="s">
        <v>1214</v>
      </c>
      <c r="GK116" s="414" t="s">
        <v>733</v>
      </c>
      <c r="GL116" s="414" t="s">
        <v>1214</v>
      </c>
      <c r="GM116" s="414" t="s">
        <v>1214</v>
      </c>
      <c r="GN116" s="424" t="s">
        <v>5676</v>
      </c>
      <c r="GO116" s="414" t="s">
        <v>3320</v>
      </c>
      <c r="GP116" s="414" t="s">
        <v>733</v>
      </c>
      <c r="GQ116" s="414" t="s">
        <v>5721</v>
      </c>
      <c r="GR116" s="414" t="s">
        <v>1214</v>
      </c>
      <c r="GS116" s="414" t="s">
        <v>1214</v>
      </c>
      <c r="GT116" s="414" t="s">
        <v>3320</v>
      </c>
      <c r="GU116" s="414" t="s">
        <v>3320</v>
      </c>
      <c r="GV116" s="414">
        <v>0</v>
      </c>
      <c r="GW116" s="414" t="s">
        <v>1214</v>
      </c>
      <c r="GX116" s="414" t="s">
        <v>1214</v>
      </c>
      <c r="GY116" s="414" t="s">
        <v>3320</v>
      </c>
      <c r="GZ116" s="414" t="s">
        <v>1214</v>
      </c>
      <c r="HA116" s="414" t="s">
        <v>3320</v>
      </c>
      <c r="HB116" s="414" t="s">
        <v>8158</v>
      </c>
      <c r="HC116" s="414" t="s">
        <v>3320</v>
      </c>
      <c r="HD116" s="414" t="s">
        <v>3320</v>
      </c>
      <c r="HE116" s="414" t="s">
        <v>3320</v>
      </c>
      <c r="HF116" s="414" t="s">
        <v>3320</v>
      </c>
      <c r="HG116" s="414" t="s">
        <v>1214</v>
      </c>
      <c r="HH116" s="414" t="s">
        <v>1214</v>
      </c>
      <c r="HI116" s="414" t="s">
        <v>12936</v>
      </c>
      <c r="HJ116" s="414" t="s">
        <v>12937</v>
      </c>
      <c r="HK116" s="414" t="s">
        <v>5685</v>
      </c>
      <c r="HL116" s="414" t="s">
        <v>3320</v>
      </c>
      <c r="HM116" s="414" t="s">
        <v>3320</v>
      </c>
      <c r="HN116" s="414" t="s">
        <v>3320</v>
      </c>
      <c r="HO116" s="414" t="s">
        <v>3320</v>
      </c>
      <c r="HP116" s="414" t="s">
        <v>3320</v>
      </c>
      <c r="HQ116" s="414" t="s">
        <v>3320</v>
      </c>
      <c r="HR116" s="414" t="s">
        <v>3320</v>
      </c>
      <c r="HS116" s="414" t="s">
        <v>3320</v>
      </c>
      <c r="HT116" s="414" t="s">
        <v>3320</v>
      </c>
      <c r="HU116" s="414" t="s">
        <v>3320</v>
      </c>
      <c r="HV116" s="414" t="s">
        <v>3320</v>
      </c>
      <c r="HW116" s="414" t="s">
        <v>3320</v>
      </c>
      <c r="HX116" s="414" t="s">
        <v>3320</v>
      </c>
      <c r="HY116" s="414" t="s">
        <v>3320</v>
      </c>
      <c r="HZ116" s="414" t="s">
        <v>3320</v>
      </c>
      <c r="IA116" s="414" t="s">
        <v>3320</v>
      </c>
      <c r="IB116" s="414" t="s">
        <v>3320</v>
      </c>
      <c r="IC116" s="414" t="s">
        <v>3320</v>
      </c>
      <c r="ID116" s="414" t="s">
        <v>3320</v>
      </c>
      <c r="IE116" s="414" t="s">
        <v>3320</v>
      </c>
      <c r="IF116" s="414" t="s">
        <v>3320</v>
      </c>
      <c r="IG116" s="414" t="s">
        <v>3320</v>
      </c>
      <c r="IH116" s="414" t="s">
        <v>3320</v>
      </c>
      <c r="II116" s="414" t="s">
        <v>3320</v>
      </c>
      <c r="IJ116" s="414" t="s">
        <v>3320</v>
      </c>
      <c r="IK116" s="414" t="s">
        <v>3320</v>
      </c>
      <c r="IL116" s="414" t="s">
        <v>3320</v>
      </c>
      <c r="IM116" s="414" t="s">
        <v>3320</v>
      </c>
      <c r="IN116" s="414" t="s">
        <v>3320</v>
      </c>
      <c r="IO116" s="414" t="s">
        <v>3320</v>
      </c>
      <c r="IP116" s="414" t="s">
        <v>3320</v>
      </c>
      <c r="IQ116" s="414" t="s">
        <v>3320</v>
      </c>
      <c r="IR116" s="414" t="s">
        <v>3320</v>
      </c>
      <c r="IS116" s="414" t="s">
        <v>3320</v>
      </c>
      <c r="IT116" s="414" t="s">
        <v>3320</v>
      </c>
      <c r="IU116" s="414" t="s">
        <v>3320</v>
      </c>
      <c r="IV116" s="414" t="s">
        <v>3320</v>
      </c>
      <c r="IW116" s="414" t="s">
        <v>3320</v>
      </c>
      <c r="IY116" s="415"/>
      <c r="IZ116" s="415"/>
      <c r="JB116" s="414" t="str">
        <f>IFERROR(VLOOKUP($E116,'[12]Resumen costos RNT id'!$D:$J,3,0),"")</f>
        <v/>
      </c>
      <c r="JC116" s="421" t="str">
        <f>IFERROR(VLOOKUP($E116,'[12]Resumen costos RNT id'!$D:$J,4,0),"")</f>
        <v/>
      </c>
      <c r="JD116" s="421" t="str">
        <f>IFERROR(VLOOKUP($E116,'[12]Resumen costos RNT id'!$D:$J,5,0),"")</f>
        <v/>
      </c>
      <c r="JE116" s="421" t="str">
        <f>IFERROR(VLOOKUP($E116,'[12]Resumen costos RNT id'!$D:$J,6,0),"")</f>
        <v/>
      </c>
      <c r="JF116" s="416" t="str">
        <f>IFERROR(VLOOKUP($E116,'[12]Resumen costos RNT id'!$D:$J,7,0),"")</f>
        <v/>
      </c>
      <c r="JG116" s="428" t="str">
        <f t="shared" si="38"/>
        <v/>
      </c>
      <c r="JH116" s="428" t="str">
        <f t="shared" si="39"/>
        <v/>
      </c>
      <c r="JI116" s="428" t="str">
        <f t="shared" si="39"/>
        <v/>
      </c>
      <c r="JJ116" s="428">
        <f t="shared" si="40"/>
        <v>0</v>
      </c>
      <c r="JK116" s="428">
        <f t="shared" si="41"/>
        <v>0</v>
      </c>
      <c r="JL116" s="414" t="s">
        <v>910</v>
      </c>
      <c r="JP116" s="414">
        <v>7</v>
      </c>
      <c r="JQ116" s="414">
        <f t="shared" si="58"/>
        <v>0</v>
      </c>
      <c r="JR116" s="429" t="str">
        <f>IFERROR(VLOOKUP($E116,'[13]Actualización de costos CENACE'!$A:$G,2,0),"")</f>
        <v/>
      </c>
      <c r="JS116" s="429" t="str">
        <f>IFERROR(VLOOKUP($E116,'[13]Actualización de costos CENACE'!$A:$G,3,0),"")</f>
        <v/>
      </c>
      <c r="JT116" s="429" t="str">
        <f>IFERROR(VLOOKUP($E116,'[13]Actualización de costos CENACE'!$A:$G,4,0),"")</f>
        <v/>
      </c>
      <c r="JU116" s="429" t="str">
        <f>IFERROR(VLOOKUP($E116,'[13]Actualización de costos CENACE'!$A:$G,5,0),"")</f>
        <v/>
      </c>
      <c r="JV116" s="429" t="str">
        <f>IFERROR(VLOOKUP($E116,'[13]Actualización de costos CENACE'!$A:$G,6,0),"")</f>
        <v/>
      </c>
      <c r="JW116" s="430" t="str">
        <f>IFERROR(VLOOKUP($E116,'[13]Din Costos CFE'!$J$7:$AG$150,JW$1,0),"")</f>
        <v/>
      </c>
      <c r="JX116" s="430" t="str">
        <f>IFERROR(VLOOKUP($E116,'[13]Din Costos CFE'!$J$7:$AG$150,JX$1,0),"")</f>
        <v/>
      </c>
      <c r="JY116" s="430" t="str">
        <f>IFERROR(VLOOKUP($E116,'[13]Din Costos CFE'!$J$7:$AG$150,JY$1,0),"")</f>
        <v/>
      </c>
      <c r="JZ116" s="430" t="str">
        <f>IFERROR(VLOOKUP($E116,'[13]Din Costos CFE'!$J$7:$AG$150,JZ$1,0),"")</f>
        <v/>
      </c>
      <c r="KA116" s="430" t="str">
        <f>IFERROR(VLOOKUP($E116,'[13]Din Costos CFE'!$J$7:$AG$150,KA$1,0),"")</f>
        <v/>
      </c>
      <c r="KB116" s="430" t="str">
        <f>IFERROR(VLOOKUP($E116,'[13]Din Costos CFE'!$J$7:$AG$150,KB$1,0),"")</f>
        <v/>
      </c>
      <c r="KC116" s="430" t="str">
        <f>IFERROR(VLOOKUP($E116,'[13]Din Costos CFE'!$J$7:$AG$150,KC$1,0),"")</f>
        <v/>
      </c>
      <c r="KD116" s="430" t="str">
        <f>IFERROR(VLOOKUP($E116,'[13]Din Costos CFE'!$J$7:$AG$150,KD$1,0),"")</f>
        <v/>
      </c>
      <c r="KE116" s="430" t="str">
        <f>IFERROR(VLOOKUP($E116,'[13]Din Costos CFE'!$J$7:$AG$150,KE$1,0),"")</f>
        <v/>
      </c>
      <c r="KF116" s="430" t="str">
        <f>IFERROR(VLOOKUP($E116,'[13]Din Costos CFE'!$J$7:$AG$150,KF$1,0),"")</f>
        <v/>
      </c>
      <c r="KG116" s="430" t="str">
        <f>IFERROR(VLOOKUP($E116,'[13]Din Costos CFE'!$J$7:$AG$150,KG$1,0),"")</f>
        <v/>
      </c>
      <c r="KH116" s="430" t="str">
        <f>IFERROR(VLOOKUP($E116,'[13]Din Costos CFE'!$J$7:$AG$150,KH$1,0),"")</f>
        <v/>
      </c>
      <c r="KI116" s="430" t="str">
        <f>IFERROR(VLOOKUP($E116,'[13]Din Costos CFE'!$J$7:$AG$150,KI$1,0),"")</f>
        <v/>
      </c>
      <c r="KJ116" s="430" t="str">
        <f>IFERROR(VLOOKUP($E116,'[13]Din Costos CFE'!$J$7:$AG$150,KJ$1,0),"")</f>
        <v/>
      </c>
      <c r="KK116" s="430" t="str">
        <f>IFERROR(VLOOKUP($E116,'[13]Din Costos CFE'!$J$7:$AG$150,KK$1,0),"")</f>
        <v/>
      </c>
      <c r="KL116" s="430" t="str">
        <f>IFERROR(VLOOKUP($E116,'[13]Din Costos CFE'!$J$7:$AG$150,KL$1,0),"")</f>
        <v/>
      </c>
      <c r="KM116" s="430" t="str">
        <f>IFERROR(VLOOKUP($E116,'[13]Din Costos CFE'!$J$7:$AG$150,KM$1,0),"")</f>
        <v/>
      </c>
      <c r="KN116" s="430" t="str">
        <f>IFERROR(VLOOKUP($E116,'[13]Din Costos CFE'!$J$7:$AG$150,KN$1,0),"")</f>
        <v/>
      </c>
      <c r="KO116" s="431">
        <f t="shared" si="42"/>
        <v>0</v>
      </c>
      <c r="KP116" s="431">
        <f t="shared" si="43"/>
        <v>0</v>
      </c>
      <c r="KQ116" s="431">
        <f t="shared" si="44"/>
        <v>0</v>
      </c>
      <c r="KR116" s="432" t="str">
        <f>IFERROR(VLOOKUP($E116,'[13]Din Costos CFE'!$A$6:$G$150,4,0),"")</f>
        <v/>
      </c>
      <c r="KS116" s="432" t="str">
        <f>IFERROR(VLOOKUP($E116,'[13]Din Costos CFE'!$A$6:$G$150,5,0),"")</f>
        <v/>
      </c>
      <c r="KT116" s="432" t="str">
        <f>IFERROR(VLOOKUP($E116,'[13]Din Costos CFE'!$A$6:$G$150,6,0),"")</f>
        <v/>
      </c>
      <c r="KU116" s="433" t="str">
        <f t="shared" si="45"/>
        <v/>
      </c>
      <c r="KV116" s="434" t="str">
        <f t="shared" si="46"/>
        <v/>
      </c>
      <c r="KW116" s="435" t="str">
        <f t="shared" si="47"/>
        <v/>
      </c>
      <c r="KX116" s="435"/>
      <c r="KY116" s="436" t="str">
        <f>IFERROR(VLOOKUP($E116,'[13]Detalle Costos CENACE'!$E:$IT,248,0),"")</f>
        <v/>
      </c>
      <c r="KZ116" s="414">
        <f t="shared" si="48"/>
        <v>150</v>
      </c>
      <c r="LA116" s="434" t="str">
        <f t="shared" si="49"/>
        <v/>
      </c>
      <c r="LB116" s="434" t="str">
        <f t="shared" si="50"/>
        <v/>
      </c>
      <c r="LC116" s="414">
        <f t="shared" si="51"/>
        <v>1</v>
      </c>
      <c r="LD116" s="429" t="str">
        <f>IFERROR(VLOOKUP($E116,'[13]Actualización de costos CENACE'!$A:$G,7,0),"")</f>
        <v/>
      </c>
    </row>
    <row r="117" spans="1:316" s="414" customFormat="1" ht="15" customHeight="1">
      <c r="A117" s="413" t="s">
        <v>5638</v>
      </c>
      <c r="B117" s="414">
        <v>1136</v>
      </c>
      <c r="C117" s="414" t="s">
        <v>8159</v>
      </c>
      <c r="D117" s="414" t="s">
        <v>8160</v>
      </c>
      <c r="E117" s="414">
        <v>1136</v>
      </c>
      <c r="G117" s="414" t="s">
        <v>8161</v>
      </c>
      <c r="H117" s="414" t="s">
        <v>8162</v>
      </c>
      <c r="I117" s="415">
        <v>4</v>
      </c>
      <c r="J117" s="415"/>
      <c r="K117" s="415" t="str">
        <f t="shared" si="60"/>
        <v>No</v>
      </c>
      <c r="L117" s="415"/>
      <c r="M117" s="415">
        <f t="shared" si="59"/>
        <v>4</v>
      </c>
      <c r="N117" s="415"/>
      <c r="O117" s="415"/>
      <c r="P117" s="415"/>
      <c r="Q117" s="415"/>
      <c r="R117" s="415" t="str">
        <f t="shared" si="61"/>
        <v>No</v>
      </c>
      <c r="S117" s="415"/>
      <c r="T117" s="415"/>
      <c r="U117" s="415"/>
      <c r="V117" s="414" t="s">
        <v>8163</v>
      </c>
      <c r="W117" s="414" t="s">
        <v>5643</v>
      </c>
      <c r="X117" s="414">
        <f t="shared" si="57"/>
        <v>1</v>
      </c>
      <c r="Y117" s="414">
        <f t="shared" si="34"/>
        <v>200</v>
      </c>
      <c r="Z117" s="416" t="str">
        <f t="shared" si="35"/>
        <v/>
      </c>
      <c r="AA117" s="416">
        <f t="shared" si="36"/>
        <v>0</v>
      </c>
      <c r="AB117" s="417">
        <f t="shared" si="37"/>
        <v>0</v>
      </c>
      <c r="AC117" s="414" t="s">
        <v>5815</v>
      </c>
      <c r="AD117" s="414" t="s">
        <v>5816</v>
      </c>
      <c r="AE117" s="414" t="e">
        <f>+VLOOKUP($D117,'[12]Ramón Países '!$A:$E,4,0)</f>
        <v>#N/A</v>
      </c>
      <c r="AF117" s="414" t="s">
        <v>5646</v>
      </c>
      <c r="AG117" s="414" t="e">
        <f>+VLOOKUP($D117,'[12]Ramón Países '!$A:$E,5,0)</f>
        <v>#N/A</v>
      </c>
      <c r="AH117" s="413" t="s">
        <v>5815</v>
      </c>
      <c r="AI117" s="414" t="s">
        <v>8164</v>
      </c>
      <c r="AJ117" s="414" t="s">
        <v>5818</v>
      </c>
      <c r="AK117" s="414" t="s">
        <v>5698</v>
      </c>
      <c r="AL117" s="414" t="s">
        <v>8165</v>
      </c>
      <c r="AM117" s="414" t="s">
        <v>5820</v>
      </c>
      <c r="AN117" s="414" t="s">
        <v>3320</v>
      </c>
      <c r="AO117" s="414" t="s">
        <v>8166</v>
      </c>
      <c r="AP117" s="414" t="s">
        <v>8167</v>
      </c>
      <c r="AQ117" s="414" t="s">
        <v>8168</v>
      </c>
      <c r="AR117" s="414" t="s">
        <v>8169</v>
      </c>
      <c r="AS117" s="414" t="s">
        <v>5825</v>
      </c>
      <c r="AT117" s="414" t="s">
        <v>733</v>
      </c>
      <c r="AU117" s="414" t="s">
        <v>733</v>
      </c>
      <c r="AV117" s="414" t="s">
        <v>733</v>
      </c>
      <c r="AW117" s="414" t="s">
        <v>3320</v>
      </c>
      <c r="AX117" s="414" t="s">
        <v>5826</v>
      </c>
      <c r="AY117" s="414" t="s">
        <v>733</v>
      </c>
      <c r="AZ117" s="414" t="s">
        <v>8170</v>
      </c>
      <c r="BA117" s="414" t="s">
        <v>5828</v>
      </c>
      <c r="BB117" s="414" t="s">
        <v>5829</v>
      </c>
      <c r="BC117" s="414" t="s">
        <v>8171</v>
      </c>
      <c r="BD117" s="414" t="s">
        <v>5837</v>
      </c>
      <c r="BE117" s="414" t="s">
        <v>8172</v>
      </c>
      <c r="BF117" s="415" t="s">
        <v>1214</v>
      </c>
      <c r="BG117" s="414" t="s">
        <v>3320</v>
      </c>
      <c r="BI117" s="414" t="s">
        <v>5833</v>
      </c>
      <c r="BJ117" s="414" t="s">
        <v>5833</v>
      </c>
      <c r="BK117" s="414" t="s">
        <v>5834</v>
      </c>
      <c r="BL117" s="414" t="s">
        <v>8173</v>
      </c>
      <c r="BM117" s="415">
        <v>230</v>
      </c>
      <c r="BN117" s="414" t="s">
        <v>5712</v>
      </c>
      <c r="BO117" s="418" t="s">
        <v>12613</v>
      </c>
      <c r="BP117" s="414">
        <v>22</v>
      </c>
      <c r="BQ117" s="414">
        <v>2027</v>
      </c>
      <c r="BR117" s="414">
        <v>200</v>
      </c>
      <c r="BS117" s="415">
        <v>200</v>
      </c>
      <c r="BT117" s="414" t="s">
        <v>5666</v>
      </c>
      <c r="BU117" s="414">
        <v>200</v>
      </c>
      <c r="BV117" s="415">
        <v>226.98</v>
      </c>
      <c r="BW117" s="419">
        <v>0.12955479452054794</v>
      </c>
      <c r="BX117" s="420" t="s">
        <v>202</v>
      </c>
      <c r="BY117" s="414" t="s">
        <v>733</v>
      </c>
      <c r="CA117" s="414">
        <v>0</v>
      </c>
      <c r="CB117" s="414" t="s">
        <v>733</v>
      </c>
      <c r="CC117" s="414">
        <v>0</v>
      </c>
      <c r="CD117" s="414" t="s">
        <v>5800</v>
      </c>
      <c r="CE117" s="414" t="s">
        <v>5668</v>
      </c>
      <c r="CF117" s="414" t="s">
        <v>3320</v>
      </c>
      <c r="CG117" s="414" t="s">
        <v>733</v>
      </c>
      <c r="CH117" s="414" t="s">
        <v>733</v>
      </c>
      <c r="CI117" s="414">
        <v>0</v>
      </c>
      <c r="CJ117" s="414">
        <v>0</v>
      </c>
      <c r="CK117" s="414" t="s">
        <v>8174</v>
      </c>
      <c r="CL117" s="414">
        <v>365</v>
      </c>
      <c r="CM117" s="414">
        <v>85</v>
      </c>
      <c r="CN117" s="414">
        <v>98</v>
      </c>
      <c r="CO117" s="414">
        <v>25</v>
      </c>
      <c r="CP117" s="414" t="s">
        <v>12938</v>
      </c>
      <c r="CQ117" s="414">
        <f t="shared" si="52"/>
        <v>2025</v>
      </c>
      <c r="CR117" s="414">
        <v>3</v>
      </c>
      <c r="CS117" s="414">
        <v>8</v>
      </c>
      <c r="CT117" s="414" t="s">
        <v>8175</v>
      </c>
      <c r="CU117" s="414">
        <v>8600000</v>
      </c>
      <c r="CV117" s="414" t="s">
        <v>3320</v>
      </c>
      <c r="CW117" s="414" t="s">
        <v>3320</v>
      </c>
      <c r="CX117" s="414" t="s">
        <v>3320</v>
      </c>
      <c r="CY117" s="414" t="s">
        <v>3320</v>
      </c>
      <c r="CZ117" s="414" t="s">
        <v>3320</v>
      </c>
      <c r="DA117" s="414" t="s">
        <v>3320</v>
      </c>
      <c r="DB117" s="414" t="s">
        <v>3320</v>
      </c>
      <c r="DC117" s="414" t="s">
        <v>3320</v>
      </c>
      <c r="DD117" s="414" t="s">
        <v>3320</v>
      </c>
      <c r="DE117" s="414" t="s">
        <v>3320</v>
      </c>
      <c r="DG117" s="414" t="s">
        <v>3320</v>
      </c>
      <c r="DH117" s="414" t="s">
        <v>3320</v>
      </c>
      <c r="DI117" s="414" t="s">
        <v>3320</v>
      </c>
      <c r="DJ117" s="414" t="s">
        <v>3320</v>
      </c>
      <c r="DK117" s="414" t="s">
        <v>3320</v>
      </c>
      <c r="DL117" s="414" t="s">
        <v>3320</v>
      </c>
      <c r="DM117" s="414" t="e">
        <f t="shared" si="53"/>
        <v>#VALUE!</v>
      </c>
      <c r="DN117" s="414" t="s">
        <v>3320</v>
      </c>
      <c r="DO117" s="414" t="s">
        <v>3320</v>
      </c>
      <c r="DP117" s="414" t="s">
        <v>3320</v>
      </c>
      <c r="DR117" s="414" t="s">
        <v>3320</v>
      </c>
      <c r="DS117" s="414" t="s">
        <v>3320</v>
      </c>
      <c r="DT117" s="414" t="s">
        <v>3320</v>
      </c>
      <c r="DU117" s="414" t="s">
        <v>3320</v>
      </c>
      <c r="DV117" s="414" t="s">
        <v>3320</v>
      </c>
      <c r="DW117" s="414" t="s">
        <v>3320</v>
      </c>
      <c r="DX117" s="414" t="s">
        <v>3320</v>
      </c>
      <c r="DY117" s="414" t="s">
        <v>3320</v>
      </c>
      <c r="DZ117" s="414" t="s">
        <v>3320</v>
      </c>
      <c r="EA117" s="414" t="s">
        <v>3320</v>
      </c>
      <c r="EB117" s="414" t="s">
        <v>3320</v>
      </c>
      <c r="EC117" s="414" t="s">
        <v>3320</v>
      </c>
      <c r="ED117" s="414" t="s">
        <v>3320</v>
      </c>
      <c r="EE117" s="414" t="s">
        <v>3320</v>
      </c>
      <c r="EF117" s="414" t="s">
        <v>3320</v>
      </c>
      <c r="EG117" s="414" t="s">
        <v>3320</v>
      </c>
      <c r="EH117" s="414" t="s">
        <v>3320</v>
      </c>
      <c r="EI117" s="414" t="s">
        <v>3320</v>
      </c>
      <c r="EJ117" s="414" t="s">
        <v>3320</v>
      </c>
      <c r="EK117" s="414" t="s">
        <v>3320</v>
      </c>
      <c r="EL117" s="414" t="s">
        <v>3320</v>
      </c>
      <c r="EM117" s="414" t="s">
        <v>3320</v>
      </c>
      <c r="EN117" s="414" t="s">
        <v>3320</v>
      </c>
      <c r="EO117" s="414" t="s">
        <v>3320</v>
      </c>
      <c r="EP117" s="414" t="s">
        <v>3320</v>
      </c>
      <c r="EQ117" s="414" t="s">
        <v>3320</v>
      </c>
      <c r="ER117" s="414" t="s">
        <v>3320</v>
      </c>
      <c r="ES117" s="414" t="s">
        <v>3320</v>
      </c>
      <c r="ET117" s="414" t="s">
        <v>3320</v>
      </c>
      <c r="EU117" s="414" t="s">
        <v>3320</v>
      </c>
      <c r="EV117" s="414" t="s">
        <v>3320</v>
      </c>
      <c r="EW117" s="414" t="s">
        <v>3320</v>
      </c>
      <c r="EX117" s="414" t="s">
        <v>3320</v>
      </c>
      <c r="EY117" s="414" t="s">
        <v>3320</v>
      </c>
      <c r="EZ117" s="414" t="s">
        <v>3320</v>
      </c>
      <c r="FA117" s="414" t="s">
        <v>3320</v>
      </c>
      <c r="FB117" s="414" t="s">
        <v>3320</v>
      </c>
      <c r="FC117" s="414" t="s">
        <v>3320</v>
      </c>
      <c r="FD117" s="414" t="s">
        <v>3320</v>
      </c>
      <c r="FE117" s="414" t="s">
        <v>3320</v>
      </c>
      <c r="FF117" s="414" t="s">
        <v>3320</v>
      </c>
      <c r="FG117" s="414" t="s">
        <v>3320</v>
      </c>
      <c r="FH117" s="414" t="s">
        <v>3320</v>
      </c>
      <c r="FI117" s="414" t="s">
        <v>3320</v>
      </c>
      <c r="FJ117" s="414" t="s">
        <v>3320</v>
      </c>
      <c r="FK117" s="414" t="s">
        <v>3320</v>
      </c>
      <c r="FL117" s="414" t="s">
        <v>3320</v>
      </c>
      <c r="FM117" s="414" t="s">
        <v>3320</v>
      </c>
      <c r="FN117" s="414" t="s">
        <v>3320</v>
      </c>
      <c r="FO117" s="421">
        <v>171657062</v>
      </c>
      <c r="FP117" s="421">
        <f t="shared" si="62"/>
        <v>171.657062</v>
      </c>
      <c r="FQ117" s="414" t="s">
        <v>733</v>
      </c>
      <c r="FR117" s="414" t="s">
        <v>733</v>
      </c>
      <c r="FS117" s="414" t="s">
        <v>733</v>
      </c>
      <c r="FT117" s="414" t="s">
        <v>733</v>
      </c>
      <c r="FU117" s="414" t="s">
        <v>2254</v>
      </c>
      <c r="FV117" s="414" t="s">
        <v>8176</v>
      </c>
      <c r="FW117" s="414" t="s">
        <v>8177</v>
      </c>
      <c r="FX117" s="422" t="s">
        <v>8173</v>
      </c>
      <c r="FY117" s="423">
        <v>230</v>
      </c>
      <c r="FZ117" s="414" t="s">
        <v>8178</v>
      </c>
      <c r="GA117" s="421">
        <v>171657062</v>
      </c>
      <c r="GB117" s="421">
        <v>171657062</v>
      </c>
      <c r="GC117" s="421" t="s">
        <v>3320</v>
      </c>
      <c r="GD117" s="421" t="s">
        <v>3320</v>
      </c>
      <c r="GE117" s="414" t="s">
        <v>5841</v>
      </c>
      <c r="GF117" s="414" t="s">
        <v>733</v>
      </c>
      <c r="GG117" s="414" t="s">
        <v>733</v>
      </c>
      <c r="GH117" s="414" t="s">
        <v>8179</v>
      </c>
      <c r="GI117" s="414" t="s">
        <v>733</v>
      </c>
      <c r="GJ117" s="414" t="s">
        <v>1214</v>
      </c>
      <c r="GK117" s="414" t="s">
        <v>1214</v>
      </c>
      <c r="GL117" s="414" t="s">
        <v>733</v>
      </c>
      <c r="GM117" s="414" t="s">
        <v>1214</v>
      </c>
      <c r="GN117" s="424" t="s">
        <v>5676</v>
      </c>
      <c r="GO117" s="414" t="s">
        <v>3320</v>
      </c>
      <c r="GP117" s="414" t="s">
        <v>733</v>
      </c>
      <c r="GQ117" s="414" t="s">
        <v>5721</v>
      </c>
      <c r="GR117" s="414" t="s">
        <v>1214</v>
      </c>
      <c r="GS117" s="414" t="s">
        <v>1214</v>
      </c>
      <c r="GT117" s="414" t="s">
        <v>3320</v>
      </c>
      <c r="GU117" s="414" t="s">
        <v>3320</v>
      </c>
      <c r="GV117" s="414" t="s">
        <v>3320</v>
      </c>
      <c r="GW117" s="414" t="s">
        <v>1214</v>
      </c>
      <c r="GX117" s="414" t="s">
        <v>1214</v>
      </c>
      <c r="GY117" s="414" t="s">
        <v>3320</v>
      </c>
      <c r="GZ117" s="414" t="s">
        <v>1214</v>
      </c>
      <c r="HA117" s="414" t="s">
        <v>3320</v>
      </c>
      <c r="HB117" s="414" t="s">
        <v>3320</v>
      </c>
      <c r="HC117" s="414" t="s">
        <v>3320</v>
      </c>
      <c r="HD117" s="414" t="s">
        <v>3320</v>
      </c>
      <c r="HE117" s="414" t="s">
        <v>3320</v>
      </c>
      <c r="HF117" s="414" t="s">
        <v>3320</v>
      </c>
      <c r="HG117" s="414" t="s">
        <v>5759</v>
      </c>
      <c r="HH117" s="414" t="s">
        <v>1214</v>
      </c>
      <c r="HI117" s="414" t="s">
        <v>12939</v>
      </c>
      <c r="HJ117" s="414" t="s">
        <v>12940</v>
      </c>
      <c r="HK117" s="414" t="s">
        <v>5685</v>
      </c>
      <c r="HL117" s="414" t="s">
        <v>3320</v>
      </c>
      <c r="HM117" s="414" t="s">
        <v>3320</v>
      </c>
      <c r="HN117" s="414" t="s">
        <v>3320</v>
      </c>
      <c r="HO117" s="414" t="s">
        <v>3320</v>
      </c>
      <c r="HP117" s="414" t="s">
        <v>3320</v>
      </c>
      <c r="HQ117" s="414" t="s">
        <v>3320</v>
      </c>
      <c r="HR117" s="414" t="s">
        <v>3320</v>
      </c>
      <c r="HS117" s="414" t="s">
        <v>3320</v>
      </c>
      <c r="HT117" s="414" t="s">
        <v>3320</v>
      </c>
      <c r="HU117" s="414" t="s">
        <v>3320</v>
      </c>
      <c r="HV117" s="414" t="s">
        <v>3320</v>
      </c>
      <c r="HW117" s="414" t="s">
        <v>3320</v>
      </c>
      <c r="HX117" s="414" t="s">
        <v>3320</v>
      </c>
      <c r="HY117" s="414" t="s">
        <v>3320</v>
      </c>
      <c r="HZ117" s="414" t="s">
        <v>3320</v>
      </c>
      <c r="IA117" s="414" t="s">
        <v>3320</v>
      </c>
      <c r="IB117" s="414" t="s">
        <v>3320</v>
      </c>
      <c r="IC117" s="414" t="s">
        <v>3320</v>
      </c>
      <c r="ID117" s="414" t="s">
        <v>3320</v>
      </c>
      <c r="IE117" s="414" t="s">
        <v>3320</v>
      </c>
      <c r="IF117" s="414" t="s">
        <v>3320</v>
      </c>
      <c r="IG117" s="414" t="s">
        <v>3320</v>
      </c>
      <c r="IH117" s="414" t="s">
        <v>3320</v>
      </c>
      <c r="II117" s="414" t="s">
        <v>3320</v>
      </c>
      <c r="IJ117" s="414" t="s">
        <v>3320</v>
      </c>
      <c r="IK117" s="414" t="s">
        <v>3320</v>
      </c>
      <c r="IL117" s="414" t="s">
        <v>3320</v>
      </c>
      <c r="IM117" s="414" t="s">
        <v>3320</v>
      </c>
      <c r="IN117" s="414" t="s">
        <v>3320</v>
      </c>
      <c r="IO117" s="414" t="s">
        <v>3320</v>
      </c>
      <c r="IP117" s="414" t="s">
        <v>3320</v>
      </c>
      <c r="IQ117" s="414" t="s">
        <v>3320</v>
      </c>
      <c r="IR117" s="414" t="s">
        <v>3320</v>
      </c>
      <c r="IS117" s="414" t="s">
        <v>3320</v>
      </c>
      <c r="IT117" s="414" t="s">
        <v>3320</v>
      </c>
      <c r="IU117" s="414" t="s">
        <v>3320</v>
      </c>
      <c r="IV117" s="414" t="s">
        <v>3320</v>
      </c>
      <c r="IW117" s="414" t="s">
        <v>3320</v>
      </c>
      <c r="IY117" s="415"/>
      <c r="IZ117" s="415"/>
      <c r="JB117" s="414" t="str">
        <f>IFERROR(VLOOKUP($E117,'[12]Resumen costos RNT id'!$D:$J,3,0),"")</f>
        <v/>
      </c>
      <c r="JC117" s="421" t="str">
        <f>IFERROR(VLOOKUP($E117,'[12]Resumen costos RNT id'!$D:$J,4,0),"")</f>
        <v/>
      </c>
      <c r="JD117" s="421" t="str">
        <f>IFERROR(VLOOKUP($E117,'[12]Resumen costos RNT id'!$D:$J,5,0),"")</f>
        <v/>
      </c>
      <c r="JE117" s="421" t="str">
        <f>IFERROR(VLOOKUP($E117,'[12]Resumen costos RNT id'!$D:$J,6,0),"")</f>
        <v/>
      </c>
      <c r="JF117" s="416" t="str">
        <f>IFERROR(VLOOKUP($E117,'[12]Resumen costos RNT id'!$D:$J,7,0),"")</f>
        <v/>
      </c>
      <c r="JG117" s="428" t="str">
        <f t="shared" si="38"/>
        <v/>
      </c>
      <c r="JH117" s="428" t="str">
        <f t="shared" si="39"/>
        <v/>
      </c>
      <c r="JI117" s="428" t="str">
        <f t="shared" si="39"/>
        <v/>
      </c>
      <c r="JJ117" s="428">
        <f t="shared" si="40"/>
        <v>0</v>
      </c>
      <c r="JK117" s="428">
        <f t="shared" si="41"/>
        <v>0</v>
      </c>
      <c r="JL117" s="414" t="s">
        <v>202</v>
      </c>
      <c r="JP117" s="414">
        <v>7</v>
      </c>
      <c r="JQ117" s="414">
        <f t="shared" si="58"/>
        <v>0</v>
      </c>
      <c r="JR117" s="429" t="str">
        <f>IFERROR(VLOOKUP($E117,'[13]Actualización de costos CENACE'!$A:$G,2,0),"")</f>
        <v/>
      </c>
      <c r="JS117" s="429" t="str">
        <f>IFERROR(VLOOKUP($E117,'[13]Actualización de costos CENACE'!$A:$G,3,0),"")</f>
        <v/>
      </c>
      <c r="JT117" s="429" t="str">
        <f>IFERROR(VLOOKUP($E117,'[13]Actualización de costos CENACE'!$A:$G,4,0),"")</f>
        <v/>
      </c>
      <c r="JU117" s="429" t="str">
        <f>IFERROR(VLOOKUP($E117,'[13]Actualización de costos CENACE'!$A:$G,5,0),"")</f>
        <v/>
      </c>
      <c r="JV117" s="429" t="str">
        <f>IFERROR(VLOOKUP($E117,'[13]Actualización de costos CENACE'!$A:$G,6,0),"")</f>
        <v/>
      </c>
      <c r="JW117" s="430" t="str">
        <f>IFERROR(VLOOKUP($E117,'[13]Din Costos CFE'!$J$7:$AG$150,JW$1,0),"")</f>
        <v/>
      </c>
      <c r="JX117" s="430" t="str">
        <f>IFERROR(VLOOKUP($E117,'[13]Din Costos CFE'!$J$7:$AG$150,JX$1,0),"")</f>
        <v/>
      </c>
      <c r="JY117" s="430" t="str">
        <f>IFERROR(VLOOKUP($E117,'[13]Din Costos CFE'!$J$7:$AG$150,JY$1,0),"")</f>
        <v/>
      </c>
      <c r="JZ117" s="430" t="str">
        <f>IFERROR(VLOOKUP($E117,'[13]Din Costos CFE'!$J$7:$AG$150,JZ$1,0),"")</f>
        <v/>
      </c>
      <c r="KA117" s="430" t="str">
        <f>IFERROR(VLOOKUP($E117,'[13]Din Costos CFE'!$J$7:$AG$150,KA$1,0),"")</f>
        <v/>
      </c>
      <c r="KB117" s="430" t="str">
        <f>IFERROR(VLOOKUP($E117,'[13]Din Costos CFE'!$J$7:$AG$150,KB$1,0),"")</f>
        <v/>
      </c>
      <c r="KC117" s="430" t="str">
        <f>IFERROR(VLOOKUP($E117,'[13]Din Costos CFE'!$J$7:$AG$150,KC$1,0),"")</f>
        <v/>
      </c>
      <c r="KD117" s="430" t="str">
        <f>IFERROR(VLOOKUP($E117,'[13]Din Costos CFE'!$J$7:$AG$150,KD$1,0),"")</f>
        <v/>
      </c>
      <c r="KE117" s="430" t="str">
        <f>IFERROR(VLOOKUP($E117,'[13]Din Costos CFE'!$J$7:$AG$150,KE$1,0),"")</f>
        <v/>
      </c>
      <c r="KF117" s="430" t="str">
        <f>IFERROR(VLOOKUP($E117,'[13]Din Costos CFE'!$J$7:$AG$150,KF$1,0),"")</f>
        <v/>
      </c>
      <c r="KG117" s="430" t="str">
        <f>IFERROR(VLOOKUP($E117,'[13]Din Costos CFE'!$J$7:$AG$150,KG$1,0),"")</f>
        <v/>
      </c>
      <c r="KH117" s="430" t="str">
        <f>IFERROR(VLOOKUP($E117,'[13]Din Costos CFE'!$J$7:$AG$150,KH$1,0),"")</f>
        <v/>
      </c>
      <c r="KI117" s="430" t="str">
        <f>IFERROR(VLOOKUP($E117,'[13]Din Costos CFE'!$J$7:$AG$150,KI$1,0),"")</f>
        <v/>
      </c>
      <c r="KJ117" s="430" t="str">
        <f>IFERROR(VLOOKUP($E117,'[13]Din Costos CFE'!$J$7:$AG$150,KJ$1,0),"")</f>
        <v/>
      </c>
      <c r="KK117" s="430" t="str">
        <f>IFERROR(VLOOKUP($E117,'[13]Din Costos CFE'!$J$7:$AG$150,KK$1,0),"")</f>
        <v/>
      </c>
      <c r="KL117" s="430" t="str">
        <f>IFERROR(VLOOKUP($E117,'[13]Din Costos CFE'!$J$7:$AG$150,KL$1,0),"")</f>
        <v/>
      </c>
      <c r="KM117" s="430" t="str">
        <f>IFERROR(VLOOKUP($E117,'[13]Din Costos CFE'!$J$7:$AG$150,KM$1,0),"")</f>
        <v/>
      </c>
      <c r="KN117" s="430" t="str">
        <f>IFERROR(VLOOKUP($E117,'[13]Din Costos CFE'!$J$7:$AG$150,KN$1,0),"")</f>
        <v/>
      </c>
      <c r="KO117" s="431">
        <f t="shared" si="42"/>
        <v>0</v>
      </c>
      <c r="KP117" s="431">
        <f t="shared" si="43"/>
        <v>0</v>
      </c>
      <c r="KQ117" s="431">
        <f t="shared" si="44"/>
        <v>0</v>
      </c>
      <c r="KR117" s="432" t="str">
        <f>IFERROR(VLOOKUP($E117,'[13]Din Costos CFE'!$A$6:$G$150,4,0),"")</f>
        <v/>
      </c>
      <c r="KS117" s="432" t="str">
        <f>IFERROR(VLOOKUP($E117,'[13]Din Costos CFE'!$A$6:$G$150,5,0),"")</f>
        <v/>
      </c>
      <c r="KT117" s="432" t="str">
        <f>IFERROR(VLOOKUP($E117,'[13]Din Costos CFE'!$A$6:$G$150,6,0),"")</f>
        <v/>
      </c>
      <c r="KU117" s="433" t="str">
        <f t="shared" si="45"/>
        <v/>
      </c>
      <c r="KV117" s="434" t="str">
        <f t="shared" si="46"/>
        <v/>
      </c>
      <c r="KW117" s="435" t="str">
        <f t="shared" si="47"/>
        <v/>
      </c>
      <c r="KX117" s="435"/>
      <c r="KY117" s="436" t="str">
        <f>IFERROR(VLOOKUP($E117,'[13]Detalle Costos CENACE'!$E:$IT,248,0),"")</f>
        <v/>
      </c>
      <c r="KZ117" s="414">
        <f t="shared" si="48"/>
        <v>200</v>
      </c>
      <c r="LA117" s="434" t="str">
        <f t="shared" si="49"/>
        <v/>
      </c>
      <c r="LB117" s="434" t="str">
        <f t="shared" si="50"/>
        <v/>
      </c>
      <c r="LC117" s="414">
        <f t="shared" si="51"/>
        <v>1</v>
      </c>
      <c r="LD117" s="429" t="str">
        <f>IFERROR(VLOOKUP($E117,'[13]Actualización de costos CENACE'!$A:$G,7,0),"")</f>
        <v/>
      </c>
    </row>
    <row r="118" spans="1:316" s="414" customFormat="1" ht="15" customHeight="1">
      <c r="A118" s="413" t="s">
        <v>5638</v>
      </c>
      <c r="B118" s="414">
        <v>1138</v>
      </c>
      <c r="C118" s="462" t="s">
        <v>8180</v>
      </c>
      <c r="D118" s="414" t="s">
        <v>8181</v>
      </c>
      <c r="E118" s="414">
        <v>1138</v>
      </c>
      <c r="G118" s="414" t="s">
        <v>5727</v>
      </c>
      <c r="H118" s="414" t="s">
        <v>5728</v>
      </c>
      <c r="I118" s="415">
        <v>4</v>
      </c>
      <c r="J118" s="415"/>
      <c r="K118" s="415" t="str">
        <f t="shared" si="60"/>
        <v>No</v>
      </c>
      <c r="L118" s="415"/>
      <c r="M118" s="415">
        <f t="shared" si="59"/>
        <v>4</v>
      </c>
      <c r="N118" s="415"/>
      <c r="O118" s="415"/>
      <c r="P118" s="415"/>
      <c r="Q118" s="415"/>
      <c r="R118" s="415" t="str">
        <f t="shared" si="61"/>
        <v>No</v>
      </c>
      <c r="S118" s="415"/>
      <c r="T118" s="415"/>
      <c r="U118" s="415"/>
      <c r="V118" s="414" t="s">
        <v>8182</v>
      </c>
      <c r="W118" s="414" t="s">
        <v>5643</v>
      </c>
      <c r="X118" s="414">
        <f t="shared" si="57"/>
        <v>1</v>
      </c>
      <c r="Y118" s="414">
        <f t="shared" si="34"/>
        <v>302.8</v>
      </c>
      <c r="Z118" s="416" t="str">
        <f t="shared" si="35"/>
        <v/>
      </c>
      <c r="AA118" s="416">
        <f t="shared" si="36"/>
        <v>0</v>
      </c>
      <c r="AB118" s="417">
        <f t="shared" si="37"/>
        <v>0</v>
      </c>
      <c r="AC118" s="414" t="s">
        <v>5729</v>
      </c>
      <c r="AD118" s="414" t="s">
        <v>5730</v>
      </c>
      <c r="AE118" s="414" t="e">
        <f>+VLOOKUP($D118,'[12]Ramón Países '!$A:$E,4,0)</f>
        <v>#N/A</v>
      </c>
      <c r="AF118" s="414" t="s">
        <v>5693</v>
      </c>
      <c r="AG118" s="414" t="e">
        <f>+VLOOKUP($D118,'[12]Ramón Países '!$A:$E,5,0)</f>
        <v>#N/A</v>
      </c>
      <c r="AH118" s="414" t="s">
        <v>5729</v>
      </c>
      <c r="AI118" s="414" t="s">
        <v>5731</v>
      </c>
      <c r="AJ118" s="414" t="s">
        <v>5732</v>
      </c>
      <c r="AK118" s="414" t="s">
        <v>5733</v>
      </c>
      <c r="AL118" s="414" t="s">
        <v>5734</v>
      </c>
      <c r="AM118" s="414" t="s">
        <v>5735</v>
      </c>
      <c r="AN118" s="414" t="s">
        <v>3320</v>
      </c>
      <c r="AO118" s="414" t="s">
        <v>5736</v>
      </c>
      <c r="AP118" s="414" t="s">
        <v>5698</v>
      </c>
      <c r="AQ118" s="414" t="s">
        <v>5737</v>
      </c>
      <c r="AR118" s="414" t="s">
        <v>5738</v>
      </c>
      <c r="AS118" s="414" t="s">
        <v>5739</v>
      </c>
      <c r="AT118" s="414" t="s">
        <v>733</v>
      </c>
      <c r="AU118" s="414" t="s">
        <v>733</v>
      </c>
      <c r="AV118" s="414" t="s">
        <v>733</v>
      </c>
      <c r="AW118" s="414" t="s">
        <v>3320</v>
      </c>
      <c r="AX118" s="414" t="s">
        <v>5740</v>
      </c>
      <c r="AY118" s="414" t="s">
        <v>733</v>
      </c>
      <c r="AZ118" s="414" t="s">
        <v>5741</v>
      </c>
      <c r="BA118" s="414" t="s">
        <v>5742</v>
      </c>
      <c r="BB118" s="414" t="s">
        <v>5743</v>
      </c>
      <c r="BC118" s="414" t="s">
        <v>5744</v>
      </c>
      <c r="BD118" s="414" t="s">
        <v>5745</v>
      </c>
      <c r="BE118" s="414" t="s">
        <v>5746</v>
      </c>
      <c r="BF118" s="415" t="s">
        <v>1214</v>
      </c>
      <c r="BG118" s="414" t="s">
        <v>3320</v>
      </c>
      <c r="BI118" s="414" t="s">
        <v>5955</v>
      </c>
      <c r="BJ118" s="414" t="s">
        <v>5955</v>
      </c>
      <c r="BK118" s="414" t="s">
        <v>3596</v>
      </c>
      <c r="BL118" s="414" t="s">
        <v>12941</v>
      </c>
      <c r="BM118" s="415">
        <v>400</v>
      </c>
      <c r="BN118" s="414" t="s">
        <v>5936</v>
      </c>
      <c r="BO118" s="418" t="s">
        <v>12602</v>
      </c>
      <c r="BP118" s="414">
        <v>17</v>
      </c>
      <c r="BQ118" s="414">
        <v>2028</v>
      </c>
      <c r="BR118" s="414">
        <v>302.8</v>
      </c>
      <c r="BS118" s="415">
        <v>302.8</v>
      </c>
      <c r="BT118" s="414" t="s">
        <v>5666</v>
      </c>
      <c r="BU118" s="414">
        <v>1730</v>
      </c>
      <c r="BV118" s="415">
        <v>830.27</v>
      </c>
      <c r="BW118" s="419">
        <v>0.31301083343889297</v>
      </c>
      <c r="BX118" s="420" t="s">
        <v>910</v>
      </c>
      <c r="BY118" s="414" t="s">
        <v>733</v>
      </c>
      <c r="CA118" s="414">
        <v>31.32</v>
      </c>
      <c r="CB118" s="414" t="s">
        <v>733</v>
      </c>
      <c r="CC118" s="414">
        <v>715</v>
      </c>
      <c r="CD118" s="414" t="s">
        <v>5713</v>
      </c>
      <c r="CE118" s="414" t="s">
        <v>5668</v>
      </c>
      <c r="CF118" s="414" t="s">
        <v>3320</v>
      </c>
      <c r="CG118" s="414" t="s">
        <v>733</v>
      </c>
      <c r="CH118" s="414" t="s">
        <v>733</v>
      </c>
      <c r="CI118" s="414">
        <v>2306</v>
      </c>
      <c r="CJ118" s="414">
        <v>2163</v>
      </c>
      <c r="CK118" s="414" t="s">
        <v>8184</v>
      </c>
      <c r="CL118" s="414">
        <v>363</v>
      </c>
      <c r="CM118" s="414">
        <v>96</v>
      </c>
      <c r="CN118" s="414">
        <v>99</v>
      </c>
      <c r="CO118" s="414">
        <v>25</v>
      </c>
      <c r="CP118" s="414" t="s">
        <v>12603</v>
      </c>
      <c r="CQ118" s="414">
        <f t="shared" si="52"/>
        <v>2026</v>
      </c>
      <c r="CR118" s="414">
        <v>0.4</v>
      </c>
      <c r="CS118" s="414">
        <v>8</v>
      </c>
      <c r="CT118" s="414" t="s">
        <v>5750</v>
      </c>
      <c r="CU118" s="414">
        <v>41008700</v>
      </c>
      <c r="CV118" s="414" t="s">
        <v>3320</v>
      </c>
      <c r="CW118" s="414" t="s">
        <v>3320</v>
      </c>
      <c r="CX118" s="414" t="s">
        <v>3320</v>
      </c>
      <c r="CY118" s="414" t="s">
        <v>3320</v>
      </c>
      <c r="CZ118" s="414" t="s">
        <v>3320</v>
      </c>
      <c r="DA118" s="414" t="s">
        <v>3320</v>
      </c>
      <c r="DB118" s="414" t="s">
        <v>3320</v>
      </c>
      <c r="DC118" s="414" t="s">
        <v>3320</v>
      </c>
      <c r="DD118" s="414" t="s">
        <v>3320</v>
      </c>
      <c r="DE118" s="414" t="s">
        <v>3320</v>
      </c>
      <c r="DG118" s="414" t="s">
        <v>3320</v>
      </c>
      <c r="DH118" s="414" t="s">
        <v>3320</v>
      </c>
      <c r="DI118" s="414" t="s">
        <v>3320</v>
      </c>
      <c r="DJ118" s="414" t="s">
        <v>3320</v>
      </c>
      <c r="DK118" s="414" t="s">
        <v>3320</v>
      </c>
      <c r="DL118" s="414" t="s">
        <v>3320</v>
      </c>
      <c r="DM118" s="414" t="e">
        <f t="shared" si="53"/>
        <v>#VALUE!</v>
      </c>
      <c r="DN118" s="414" t="s">
        <v>3320</v>
      </c>
      <c r="DO118" s="414" t="s">
        <v>3320</v>
      </c>
      <c r="DP118" s="414" t="s">
        <v>3320</v>
      </c>
      <c r="DR118" s="414" t="s">
        <v>3320</v>
      </c>
      <c r="DS118" s="414" t="s">
        <v>3320</v>
      </c>
      <c r="DT118" s="414" t="s">
        <v>3320</v>
      </c>
      <c r="DU118" s="414" t="s">
        <v>3320</v>
      </c>
      <c r="DV118" s="414" t="s">
        <v>3320</v>
      </c>
      <c r="DW118" s="414" t="s">
        <v>3320</v>
      </c>
      <c r="DX118" s="414" t="s">
        <v>3320</v>
      </c>
      <c r="DY118" s="414" t="s">
        <v>3320</v>
      </c>
      <c r="DZ118" s="414" t="s">
        <v>3320</v>
      </c>
      <c r="EA118" s="414" t="s">
        <v>3320</v>
      </c>
      <c r="EB118" s="414" t="s">
        <v>3320</v>
      </c>
      <c r="EC118" s="414" t="s">
        <v>3320</v>
      </c>
      <c r="ED118" s="414" t="s">
        <v>3320</v>
      </c>
      <c r="EE118" s="414" t="s">
        <v>3320</v>
      </c>
      <c r="EF118" s="414" t="s">
        <v>3320</v>
      </c>
      <c r="EG118" s="414" t="s">
        <v>3320</v>
      </c>
      <c r="EH118" s="414" t="s">
        <v>3320</v>
      </c>
      <c r="EI118" s="414" t="s">
        <v>3320</v>
      </c>
      <c r="EJ118" s="414" t="s">
        <v>3320</v>
      </c>
      <c r="EK118" s="414" t="s">
        <v>3320</v>
      </c>
      <c r="EL118" s="414" t="s">
        <v>3320</v>
      </c>
      <c r="EM118" s="414" t="s">
        <v>3320</v>
      </c>
      <c r="EN118" s="414" t="s">
        <v>3320</v>
      </c>
      <c r="EO118" s="414" t="s">
        <v>3320</v>
      </c>
      <c r="EP118" s="414" t="s">
        <v>3320</v>
      </c>
      <c r="EQ118" s="414" t="s">
        <v>3320</v>
      </c>
      <c r="ER118" s="414" t="s">
        <v>3320</v>
      </c>
      <c r="ES118" s="414" t="s">
        <v>3320</v>
      </c>
      <c r="ET118" s="414" t="s">
        <v>3320</v>
      </c>
      <c r="EU118" s="414" t="s">
        <v>3320</v>
      </c>
      <c r="EV118" s="414" t="s">
        <v>3320</v>
      </c>
      <c r="EW118" s="414" t="s">
        <v>3320</v>
      </c>
      <c r="EX118" s="414" t="s">
        <v>3320</v>
      </c>
      <c r="EY118" s="414" t="s">
        <v>3320</v>
      </c>
      <c r="EZ118" s="414" t="s">
        <v>3320</v>
      </c>
      <c r="FA118" s="414" t="s">
        <v>3320</v>
      </c>
      <c r="FB118" s="414" t="s">
        <v>3320</v>
      </c>
      <c r="FC118" s="414" t="s">
        <v>3320</v>
      </c>
      <c r="FD118" s="414" t="s">
        <v>3320</v>
      </c>
      <c r="FE118" s="414" t="s">
        <v>3320</v>
      </c>
      <c r="FF118" s="414" t="s">
        <v>3320</v>
      </c>
      <c r="FG118" s="414" t="s">
        <v>3320</v>
      </c>
      <c r="FH118" s="414" t="s">
        <v>3320</v>
      </c>
      <c r="FI118" s="414" t="s">
        <v>3320</v>
      </c>
      <c r="FJ118" s="414" t="s">
        <v>3320</v>
      </c>
      <c r="FK118" s="414" t="s">
        <v>3320</v>
      </c>
      <c r="FL118" s="414" t="s">
        <v>3320</v>
      </c>
      <c r="FM118" s="414" t="s">
        <v>3320</v>
      </c>
      <c r="FN118" s="414" t="s">
        <v>3320</v>
      </c>
      <c r="FO118" s="421">
        <v>1198501740</v>
      </c>
      <c r="FP118" s="421">
        <f t="shared" si="62"/>
        <v>1198.5017399999999</v>
      </c>
      <c r="FQ118" s="414" t="s">
        <v>733</v>
      </c>
      <c r="FR118" s="414" t="s">
        <v>733</v>
      </c>
      <c r="FS118" s="414" t="s">
        <v>733</v>
      </c>
      <c r="FT118" s="414" t="s">
        <v>733</v>
      </c>
      <c r="FU118" s="414" t="s">
        <v>8185</v>
      </c>
      <c r="FV118" s="414" t="s">
        <v>8186</v>
      </c>
      <c r="FW118" s="414" t="s">
        <v>8187</v>
      </c>
      <c r="FX118" s="422" t="s">
        <v>12941</v>
      </c>
      <c r="FY118" s="423">
        <v>400</v>
      </c>
      <c r="FZ118" s="414" t="s">
        <v>8188</v>
      </c>
      <c r="GA118" s="421">
        <v>471462812</v>
      </c>
      <c r="GB118" s="421">
        <v>179063808</v>
      </c>
      <c r="GC118" s="421">
        <v>679170</v>
      </c>
      <c r="GD118" s="421">
        <v>335310</v>
      </c>
      <c r="GE118" s="414" t="s">
        <v>5755</v>
      </c>
      <c r="GF118" s="414" t="s">
        <v>733</v>
      </c>
      <c r="GG118" s="414" t="s">
        <v>733</v>
      </c>
      <c r="GH118" s="414" t="s">
        <v>5756</v>
      </c>
      <c r="GI118" s="414" t="s">
        <v>733</v>
      </c>
      <c r="GJ118" s="414" t="s">
        <v>733</v>
      </c>
      <c r="GK118" s="414" t="s">
        <v>733</v>
      </c>
      <c r="GL118" s="414" t="s">
        <v>733</v>
      </c>
      <c r="GM118" s="414" t="s">
        <v>733</v>
      </c>
      <c r="GN118" s="424" t="s">
        <v>5676</v>
      </c>
      <c r="GO118" s="414" t="s">
        <v>3320</v>
      </c>
      <c r="GP118" s="414" t="s">
        <v>733</v>
      </c>
      <c r="GQ118" s="414" t="s">
        <v>5721</v>
      </c>
      <c r="GR118" s="414" t="s">
        <v>1214</v>
      </c>
      <c r="GS118" s="414" t="s">
        <v>1214</v>
      </c>
      <c r="GT118" s="414" t="s">
        <v>3320</v>
      </c>
      <c r="GU118" s="414" t="s">
        <v>3320</v>
      </c>
      <c r="GV118" s="414" t="s">
        <v>3320</v>
      </c>
      <c r="GW118" s="414" t="s">
        <v>1214</v>
      </c>
      <c r="GX118" s="414" t="s">
        <v>1214</v>
      </c>
      <c r="GY118" s="414" t="s">
        <v>3320</v>
      </c>
      <c r="GZ118" s="414" t="s">
        <v>1214</v>
      </c>
      <c r="HA118" s="414" t="s">
        <v>3320</v>
      </c>
      <c r="HB118" s="414" t="s">
        <v>8189</v>
      </c>
      <c r="HC118" s="414" t="s">
        <v>8190</v>
      </c>
      <c r="HD118" s="414" t="s">
        <v>3320</v>
      </c>
      <c r="HE118" s="414" t="s">
        <v>3320</v>
      </c>
      <c r="HF118" s="414" t="s">
        <v>3320</v>
      </c>
      <c r="HG118" s="414" t="s">
        <v>5759</v>
      </c>
      <c r="HH118" s="414" t="s">
        <v>1214</v>
      </c>
      <c r="HI118" s="414" t="s">
        <v>12942</v>
      </c>
      <c r="HJ118" s="414" t="s">
        <v>12943</v>
      </c>
      <c r="HK118" s="414" t="s">
        <v>5685</v>
      </c>
      <c r="HL118" s="414" t="s">
        <v>3320</v>
      </c>
      <c r="HM118" s="414" t="s">
        <v>3320</v>
      </c>
      <c r="HN118" s="414" t="s">
        <v>3320</v>
      </c>
      <c r="HO118" s="414" t="s">
        <v>3320</v>
      </c>
      <c r="HP118" s="414" t="s">
        <v>3320</v>
      </c>
      <c r="HQ118" s="414" t="s">
        <v>3320</v>
      </c>
      <c r="HR118" s="414" t="s">
        <v>3320</v>
      </c>
      <c r="HS118" s="414" t="s">
        <v>3320</v>
      </c>
      <c r="HT118" s="414" t="s">
        <v>3320</v>
      </c>
      <c r="HU118" s="414" t="s">
        <v>3320</v>
      </c>
      <c r="HV118" s="414" t="s">
        <v>3320</v>
      </c>
      <c r="HW118" s="414" t="s">
        <v>3320</v>
      </c>
      <c r="HX118" s="414" t="s">
        <v>3320</v>
      </c>
      <c r="HY118" s="414" t="s">
        <v>3320</v>
      </c>
      <c r="HZ118" s="414" t="s">
        <v>3320</v>
      </c>
      <c r="IA118" s="414" t="s">
        <v>3320</v>
      </c>
      <c r="IB118" s="414" t="s">
        <v>3320</v>
      </c>
      <c r="IC118" s="414" t="s">
        <v>3320</v>
      </c>
      <c r="ID118" s="414" t="s">
        <v>3320</v>
      </c>
      <c r="IE118" s="414" t="s">
        <v>3320</v>
      </c>
      <c r="IF118" s="414" t="s">
        <v>3320</v>
      </c>
      <c r="IG118" s="414" t="s">
        <v>3320</v>
      </c>
      <c r="IH118" s="414" t="s">
        <v>3320</v>
      </c>
      <c r="II118" s="414" t="s">
        <v>3320</v>
      </c>
      <c r="IJ118" s="414" t="s">
        <v>3320</v>
      </c>
      <c r="IK118" s="414" t="s">
        <v>3320</v>
      </c>
      <c r="IL118" s="414" t="s">
        <v>3320</v>
      </c>
      <c r="IM118" s="414" t="s">
        <v>3320</v>
      </c>
      <c r="IN118" s="414" t="s">
        <v>3320</v>
      </c>
      <c r="IO118" s="414" t="s">
        <v>3320</v>
      </c>
      <c r="IP118" s="414" t="s">
        <v>3320</v>
      </c>
      <c r="IQ118" s="414" t="s">
        <v>3320</v>
      </c>
      <c r="IR118" s="414" t="s">
        <v>3320</v>
      </c>
      <c r="IS118" s="414" t="s">
        <v>3320</v>
      </c>
      <c r="IT118" s="414" t="s">
        <v>3320</v>
      </c>
      <c r="IU118" s="414" t="s">
        <v>3320</v>
      </c>
      <c r="IV118" s="414" t="s">
        <v>3320</v>
      </c>
      <c r="IW118" s="414" t="s">
        <v>3320</v>
      </c>
      <c r="IX118" s="440" t="s">
        <v>12630</v>
      </c>
      <c r="IY118" s="441" t="s">
        <v>3320</v>
      </c>
      <c r="IZ118" s="441" t="s">
        <v>5966</v>
      </c>
      <c r="JA118" s="440" t="s">
        <v>5967</v>
      </c>
      <c r="JB118" s="414" t="str">
        <f>IFERROR(VLOOKUP($E118,'[12]Resumen costos RNT id'!$D:$J,3,0),"")</f>
        <v/>
      </c>
      <c r="JC118" s="421" t="str">
        <f>IFERROR(VLOOKUP($E118,'[12]Resumen costos RNT id'!$D:$J,4,0),"")</f>
        <v/>
      </c>
      <c r="JD118" s="421" t="str">
        <f>IFERROR(VLOOKUP($E118,'[12]Resumen costos RNT id'!$D:$J,5,0),"")</f>
        <v/>
      </c>
      <c r="JE118" s="421" t="str">
        <f>IFERROR(VLOOKUP($E118,'[12]Resumen costos RNT id'!$D:$J,6,0),"")</f>
        <v/>
      </c>
      <c r="JF118" s="416" t="str">
        <f>IFERROR(VLOOKUP($E118,'[12]Resumen costos RNT id'!$D:$J,7,0),"")</f>
        <v/>
      </c>
      <c r="JG118" s="428" t="str">
        <f t="shared" si="38"/>
        <v/>
      </c>
      <c r="JH118" s="428" t="str">
        <f t="shared" si="39"/>
        <v/>
      </c>
      <c r="JI118" s="428" t="str">
        <f t="shared" si="39"/>
        <v/>
      </c>
      <c r="JJ118" s="428">
        <f t="shared" si="40"/>
        <v>0</v>
      </c>
      <c r="JK118" s="428">
        <f t="shared" si="41"/>
        <v>0</v>
      </c>
      <c r="JL118" s="414" t="s">
        <v>202</v>
      </c>
      <c r="JP118" s="414">
        <v>6</v>
      </c>
      <c r="JQ118" s="414">
        <f t="shared" si="58"/>
        <v>0</v>
      </c>
      <c r="JR118" s="429" t="str">
        <f>IFERROR(VLOOKUP($E118,'[13]Actualización de costos CENACE'!$A:$G,2,0),"")</f>
        <v/>
      </c>
      <c r="JS118" s="429" t="str">
        <f>IFERROR(VLOOKUP($E118,'[13]Actualización de costos CENACE'!$A:$G,3,0),"")</f>
        <v/>
      </c>
      <c r="JT118" s="429" t="str">
        <f>IFERROR(VLOOKUP($E118,'[13]Actualización de costos CENACE'!$A:$G,4,0),"")</f>
        <v/>
      </c>
      <c r="JU118" s="429" t="str">
        <f>IFERROR(VLOOKUP($E118,'[13]Actualización de costos CENACE'!$A:$G,5,0),"")</f>
        <v/>
      </c>
      <c r="JV118" s="429" t="str">
        <f>IFERROR(VLOOKUP($E118,'[13]Actualización de costos CENACE'!$A:$G,6,0),"")</f>
        <v/>
      </c>
      <c r="JW118" s="430" t="str">
        <f>IFERROR(VLOOKUP($E118,'[13]Din Costos CFE'!$J$7:$AG$150,JW$1,0),"")</f>
        <v/>
      </c>
      <c r="JX118" s="430" t="str">
        <f>IFERROR(VLOOKUP($E118,'[13]Din Costos CFE'!$J$7:$AG$150,JX$1,0),"")</f>
        <v/>
      </c>
      <c r="JY118" s="430" t="str">
        <f>IFERROR(VLOOKUP($E118,'[13]Din Costos CFE'!$J$7:$AG$150,JY$1,0),"")</f>
        <v/>
      </c>
      <c r="JZ118" s="430" t="str">
        <f>IFERROR(VLOOKUP($E118,'[13]Din Costos CFE'!$J$7:$AG$150,JZ$1,0),"")</f>
        <v/>
      </c>
      <c r="KA118" s="430" t="str">
        <f>IFERROR(VLOOKUP($E118,'[13]Din Costos CFE'!$J$7:$AG$150,KA$1,0),"")</f>
        <v/>
      </c>
      <c r="KB118" s="430" t="str">
        <f>IFERROR(VLOOKUP($E118,'[13]Din Costos CFE'!$J$7:$AG$150,KB$1,0),"")</f>
        <v/>
      </c>
      <c r="KC118" s="430" t="str">
        <f>IFERROR(VLOOKUP($E118,'[13]Din Costos CFE'!$J$7:$AG$150,KC$1,0),"")</f>
        <v/>
      </c>
      <c r="KD118" s="430" t="str">
        <f>IFERROR(VLOOKUP($E118,'[13]Din Costos CFE'!$J$7:$AG$150,KD$1,0),"")</f>
        <v/>
      </c>
      <c r="KE118" s="430" t="str">
        <f>IFERROR(VLOOKUP($E118,'[13]Din Costos CFE'!$J$7:$AG$150,KE$1,0),"")</f>
        <v/>
      </c>
      <c r="KF118" s="430" t="str">
        <f>IFERROR(VLOOKUP($E118,'[13]Din Costos CFE'!$J$7:$AG$150,KF$1,0),"")</f>
        <v/>
      </c>
      <c r="KG118" s="430" t="str">
        <f>IFERROR(VLOOKUP($E118,'[13]Din Costos CFE'!$J$7:$AG$150,KG$1,0),"")</f>
        <v/>
      </c>
      <c r="KH118" s="430" t="str">
        <f>IFERROR(VLOOKUP($E118,'[13]Din Costos CFE'!$J$7:$AG$150,KH$1,0),"")</f>
        <v/>
      </c>
      <c r="KI118" s="430" t="str">
        <f>IFERROR(VLOOKUP($E118,'[13]Din Costos CFE'!$J$7:$AG$150,KI$1,0),"")</f>
        <v/>
      </c>
      <c r="KJ118" s="430" t="str">
        <f>IFERROR(VLOOKUP($E118,'[13]Din Costos CFE'!$J$7:$AG$150,KJ$1,0),"")</f>
        <v/>
      </c>
      <c r="KK118" s="430" t="str">
        <f>IFERROR(VLOOKUP($E118,'[13]Din Costos CFE'!$J$7:$AG$150,KK$1,0),"")</f>
        <v/>
      </c>
      <c r="KL118" s="430" t="str">
        <f>IFERROR(VLOOKUP($E118,'[13]Din Costos CFE'!$J$7:$AG$150,KL$1,0),"")</f>
        <v/>
      </c>
      <c r="KM118" s="430" t="str">
        <f>IFERROR(VLOOKUP($E118,'[13]Din Costos CFE'!$J$7:$AG$150,KM$1,0),"")</f>
        <v/>
      </c>
      <c r="KN118" s="430" t="str">
        <f>IFERROR(VLOOKUP($E118,'[13]Din Costos CFE'!$J$7:$AG$150,KN$1,0),"")</f>
        <v/>
      </c>
      <c r="KO118" s="431">
        <f t="shared" si="42"/>
        <v>0</v>
      </c>
      <c r="KP118" s="431">
        <f t="shared" si="43"/>
        <v>0</v>
      </c>
      <c r="KQ118" s="431">
        <f t="shared" si="44"/>
        <v>0</v>
      </c>
      <c r="KR118" s="432" t="str">
        <f>IFERROR(VLOOKUP($E118,'[13]Din Costos CFE'!$A$6:$G$150,4,0),"")</f>
        <v/>
      </c>
      <c r="KS118" s="432" t="str">
        <f>IFERROR(VLOOKUP($E118,'[13]Din Costos CFE'!$A$6:$G$150,5,0),"")</f>
        <v/>
      </c>
      <c r="KT118" s="432" t="str">
        <f>IFERROR(VLOOKUP($E118,'[13]Din Costos CFE'!$A$6:$G$150,6,0),"")</f>
        <v/>
      </c>
      <c r="KU118" s="433" t="str">
        <f t="shared" si="45"/>
        <v/>
      </c>
      <c r="KV118" s="434" t="str">
        <f t="shared" si="46"/>
        <v/>
      </c>
      <c r="KW118" s="435" t="str">
        <f t="shared" si="47"/>
        <v/>
      </c>
      <c r="KX118" s="435"/>
      <c r="KY118" s="436" t="str">
        <f>IFERROR(VLOOKUP($E118,'[13]Detalle Costos CENACE'!$E:$IT,248,0),"")</f>
        <v/>
      </c>
      <c r="KZ118" s="414">
        <f t="shared" si="48"/>
        <v>302.8</v>
      </c>
      <c r="LA118" s="434" t="str">
        <f t="shared" si="49"/>
        <v/>
      </c>
      <c r="LB118" s="434" t="str">
        <f t="shared" si="50"/>
        <v/>
      </c>
      <c r="LC118" s="414">
        <f t="shared" si="51"/>
        <v>1</v>
      </c>
      <c r="LD118" s="429" t="str">
        <f>IFERROR(VLOOKUP($E118,'[13]Actualización de costos CENACE'!$A:$G,7,0),"")</f>
        <v/>
      </c>
    </row>
    <row r="119" spans="1:316" s="414" customFormat="1" ht="15" customHeight="1">
      <c r="A119" s="413" t="s">
        <v>5638</v>
      </c>
      <c r="B119" s="414">
        <v>1167</v>
      </c>
      <c r="C119" s="414" t="s">
        <v>8191</v>
      </c>
      <c r="D119" s="414" t="s">
        <v>8192</v>
      </c>
      <c r="E119" s="414">
        <v>1167</v>
      </c>
      <c r="G119" s="414" t="s">
        <v>5727</v>
      </c>
      <c r="H119" s="414" t="s">
        <v>5728</v>
      </c>
      <c r="I119" s="415">
        <v>4</v>
      </c>
      <c r="J119" s="415"/>
      <c r="K119" s="415" t="str">
        <f t="shared" si="60"/>
        <v>No</v>
      </c>
      <c r="L119" s="415"/>
      <c r="M119" s="415">
        <f t="shared" si="59"/>
        <v>4</v>
      </c>
      <c r="N119" s="415"/>
      <c r="O119" s="415"/>
      <c r="P119" s="415"/>
      <c r="Q119" s="415"/>
      <c r="R119" s="415" t="str">
        <f t="shared" si="61"/>
        <v>No</v>
      </c>
      <c r="S119" s="415"/>
      <c r="T119" s="415"/>
      <c r="U119" s="415"/>
      <c r="V119" s="414" t="s">
        <v>8193</v>
      </c>
      <c r="W119" s="414" t="s">
        <v>5643</v>
      </c>
      <c r="X119" s="414">
        <f t="shared" si="57"/>
        <v>1</v>
      </c>
      <c r="Y119" s="414">
        <f t="shared" si="34"/>
        <v>100.1</v>
      </c>
      <c r="Z119" s="416" t="str">
        <f t="shared" si="35"/>
        <v/>
      </c>
      <c r="AA119" s="416">
        <f t="shared" si="36"/>
        <v>0</v>
      </c>
      <c r="AB119" s="417">
        <f t="shared" si="37"/>
        <v>0</v>
      </c>
      <c r="AC119" s="414" t="s">
        <v>5729</v>
      </c>
      <c r="AD119" s="414" t="s">
        <v>5730</v>
      </c>
      <c r="AE119" s="414" t="e">
        <f>+VLOOKUP($D119,'[12]Ramón Países '!$A:$E,4,0)</f>
        <v>#N/A</v>
      </c>
      <c r="AF119" s="414" t="s">
        <v>5693</v>
      </c>
      <c r="AG119" s="414" t="e">
        <f>+VLOOKUP($D119,'[12]Ramón Países '!$A:$E,5,0)</f>
        <v>#N/A</v>
      </c>
      <c r="AH119" s="414" t="s">
        <v>5729</v>
      </c>
      <c r="AI119" s="414" t="s">
        <v>5731</v>
      </c>
      <c r="AJ119" s="414" t="s">
        <v>5732</v>
      </c>
      <c r="AK119" s="414" t="s">
        <v>5733</v>
      </c>
      <c r="AL119" s="414" t="s">
        <v>5734</v>
      </c>
      <c r="AM119" s="414" t="s">
        <v>5735</v>
      </c>
      <c r="AN119" s="414" t="s">
        <v>3320</v>
      </c>
      <c r="AO119" s="414" t="s">
        <v>5736</v>
      </c>
      <c r="AP119" s="414" t="s">
        <v>5698</v>
      </c>
      <c r="AQ119" s="414" t="s">
        <v>5737</v>
      </c>
      <c r="AR119" s="414" t="s">
        <v>5738</v>
      </c>
      <c r="AS119" s="414" t="s">
        <v>5739</v>
      </c>
      <c r="AT119" s="414" t="s">
        <v>733</v>
      </c>
      <c r="AU119" s="414" t="s">
        <v>733</v>
      </c>
      <c r="AV119" s="414" t="s">
        <v>733</v>
      </c>
      <c r="AW119" s="414" t="s">
        <v>3320</v>
      </c>
      <c r="AX119" s="414" t="s">
        <v>5740</v>
      </c>
      <c r="AY119" s="414" t="s">
        <v>733</v>
      </c>
      <c r="AZ119" s="414" t="s">
        <v>5741</v>
      </c>
      <c r="BA119" s="414" t="s">
        <v>5742</v>
      </c>
      <c r="BB119" s="414" t="s">
        <v>5743</v>
      </c>
      <c r="BC119" s="414" t="s">
        <v>5744</v>
      </c>
      <c r="BD119" s="414" t="s">
        <v>5745</v>
      </c>
      <c r="BE119" s="414" t="s">
        <v>5746</v>
      </c>
      <c r="BF119" s="415" t="s">
        <v>1214</v>
      </c>
      <c r="BG119" s="414" t="s">
        <v>3320</v>
      </c>
      <c r="BI119" s="414" t="s">
        <v>5663</v>
      </c>
      <c r="BJ119" s="414" t="s">
        <v>5663</v>
      </c>
      <c r="BK119" s="414" t="s">
        <v>3569</v>
      </c>
      <c r="BL119" s="414" t="s">
        <v>8194</v>
      </c>
      <c r="BM119" s="415">
        <v>230</v>
      </c>
      <c r="BN119" s="414" t="s">
        <v>5712</v>
      </c>
      <c r="BO119" s="418" t="s">
        <v>12607</v>
      </c>
      <c r="BP119" s="414">
        <v>12</v>
      </c>
      <c r="BQ119" s="414">
        <v>2028</v>
      </c>
      <c r="BR119" s="414">
        <v>100.1</v>
      </c>
      <c r="BS119" s="415">
        <v>100.1</v>
      </c>
      <c r="BT119" s="414" t="s">
        <v>5666</v>
      </c>
      <c r="BU119" s="414">
        <v>572</v>
      </c>
      <c r="BV119" s="415">
        <v>280.55</v>
      </c>
      <c r="BW119" s="419">
        <v>0.31994261446316241</v>
      </c>
      <c r="BX119" s="420" t="s">
        <v>910</v>
      </c>
      <c r="BY119" s="414" t="s">
        <v>733</v>
      </c>
      <c r="CA119" s="414">
        <v>31.99</v>
      </c>
      <c r="CB119" s="414" t="s">
        <v>733</v>
      </c>
      <c r="CC119" s="414">
        <v>715</v>
      </c>
      <c r="CD119" s="414" t="s">
        <v>5713</v>
      </c>
      <c r="CE119" s="414" t="s">
        <v>5668</v>
      </c>
      <c r="CF119" s="414" t="s">
        <v>3320</v>
      </c>
      <c r="CG119" s="414" t="s">
        <v>733</v>
      </c>
      <c r="CH119" s="414" t="s">
        <v>733</v>
      </c>
      <c r="CI119" s="414">
        <v>2158</v>
      </c>
      <c r="CJ119" s="414">
        <v>2087</v>
      </c>
      <c r="CK119" s="414" t="s">
        <v>8195</v>
      </c>
      <c r="CL119" s="414">
        <v>363</v>
      </c>
      <c r="CM119" s="414">
        <v>96</v>
      </c>
      <c r="CN119" s="414">
        <v>99</v>
      </c>
      <c r="CO119" s="414">
        <v>25</v>
      </c>
      <c r="CP119" s="414" t="s">
        <v>12603</v>
      </c>
      <c r="CQ119" s="414">
        <f t="shared" si="52"/>
        <v>2026</v>
      </c>
      <c r="CR119" s="414">
        <v>0.4</v>
      </c>
      <c r="CS119" s="414">
        <v>8</v>
      </c>
      <c r="CT119" s="414" t="s">
        <v>5750</v>
      </c>
      <c r="CU119" s="414">
        <v>12606329</v>
      </c>
      <c r="CV119" s="414" t="s">
        <v>3320</v>
      </c>
      <c r="CW119" s="414" t="s">
        <v>3320</v>
      </c>
      <c r="CX119" s="414" t="s">
        <v>3320</v>
      </c>
      <c r="CY119" s="414" t="s">
        <v>3320</v>
      </c>
      <c r="CZ119" s="414" t="s">
        <v>3320</v>
      </c>
      <c r="DA119" s="414" t="s">
        <v>3320</v>
      </c>
      <c r="DB119" s="414" t="s">
        <v>3320</v>
      </c>
      <c r="DC119" s="414" t="s">
        <v>3320</v>
      </c>
      <c r="DD119" s="414" t="s">
        <v>3320</v>
      </c>
      <c r="DE119" s="414" t="s">
        <v>3320</v>
      </c>
      <c r="DG119" s="414" t="s">
        <v>3320</v>
      </c>
      <c r="DH119" s="414" t="s">
        <v>3320</v>
      </c>
      <c r="DI119" s="414" t="s">
        <v>3320</v>
      </c>
      <c r="DJ119" s="414" t="s">
        <v>3320</v>
      </c>
      <c r="DK119" s="414" t="s">
        <v>3320</v>
      </c>
      <c r="DL119" s="414" t="s">
        <v>3320</v>
      </c>
      <c r="DM119" s="414" t="e">
        <f t="shared" si="53"/>
        <v>#VALUE!</v>
      </c>
      <c r="DN119" s="414" t="s">
        <v>3320</v>
      </c>
      <c r="DO119" s="414" t="s">
        <v>3320</v>
      </c>
      <c r="DP119" s="414" t="s">
        <v>3320</v>
      </c>
      <c r="DR119" s="414" t="s">
        <v>3320</v>
      </c>
      <c r="DS119" s="414" t="s">
        <v>3320</v>
      </c>
      <c r="DT119" s="414" t="s">
        <v>3320</v>
      </c>
      <c r="DU119" s="414" t="s">
        <v>3320</v>
      </c>
      <c r="DV119" s="414" t="s">
        <v>3320</v>
      </c>
      <c r="DW119" s="414" t="s">
        <v>3320</v>
      </c>
      <c r="DX119" s="414" t="s">
        <v>3320</v>
      </c>
      <c r="DY119" s="414" t="s">
        <v>3320</v>
      </c>
      <c r="DZ119" s="414" t="s">
        <v>3320</v>
      </c>
      <c r="EA119" s="414" t="s">
        <v>3320</v>
      </c>
      <c r="EB119" s="414" t="s">
        <v>3320</v>
      </c>
      <c r="EC119" s="414" t="s">
        <v>3320</v>
      </c>
      <c r="ED119" s="414" t="s">
        <v>3320</v>
      </c>
      <c r="EE119" s="414" t="s">
        <v>3320</v>
      </c>
      <c r="EF119" s="414" t="s">
        <v>3320</v>
      </c>
      <c r="EG119" s="414" t="s">
        <v>3320</v>
      </c>
      <c r="EH119" s="414" t="s">
        <v>3320</v>
      </c>
      <c r="EI119" s="414" t="s">
        <v>3320</v>
      </c>
      <c r="EJ119" s="414" t="s">
        <v>3320</v>
      </c>
      <c r="EK119" s="414" t="s">
        <v>3320</v>
      </c>
      <c r="EL119" s="414" t="s">
        <v>3320</v>
      </c>
      <c r="EM119" s="414" t="s">
        <v>3320</v>
      </c>
      <c r="EN119" s="414" t="s">
        <v>3320</v>
      </c>
      <c r="EO119" s="414" t="s">
        <v>3320</v>
      </c>
      <c r="EP119" s="414" t="s">
        <v>3320</v>
      </c>
      <c r="EQ119" s="414" t="s">
        <v>3320</v>
      </c>
      <c r="ER119" s="414" t="s">
        <v>3320</v>
      </c>
      <c r="ES119" s="414" t="s">
        <v>3320</v>
      </c>
      <c r="ET119" s="414" t="s">
        <v>3320</v>
      </c>
      <c r="EU119" s="414" t="s">
        <v>3320</v>
      </c>
      <c r="EV119" s="414" t="s">
        <v>3320</v>
      </c>
      <c r="EW119" s="414" t="s">
        <v>3320</v>
      </c>
      <c r="EX119" s="414" t="s">
        <v>3320</v>
      </c>
      <c r="EY119" s="414" t="s">
        <v>3320</v>
      </c>
      <c r="EZ119" s="414" t="s">
        <v>3320</v>
      </c>
      <c r="FA119" s="414" t="s">
        <v>3320</v>
      </c>
      <c r="FB119" s="414" t="s">
        <v>3320</v>
      </c>
      <c r="FC119" s="414" t="s">
        <v>3320</v>
      </c>
      <c r="FD119" s="414" t="s">
        <v>3320</v>
      </c>
      <c r="FE119" s="414" t="s">
        <v>3320</v>
      </c>
      <c r="FF119" s="414" t="s">
        <v>3320</v>
      </c>
      <c r="FG119" s="414" t="s">
        <v>3320</v>
      </c>
      <c r="FH119" s="414" t="s">
        <v>3320</v>
      </c>
      <c r="FI119" s="414" t="s">
        <v>3320</v>
      </c>
      <c r="FJ119" s="414" t="s">
        <v>3320</v>
      </c>
      <c r="FK119" s="414" t="s">
        <v>3320</v>
      </c>
      <c r="FL119" s="414" t="s">
        <v>3320</v>
      </c>
      <c r="FM119" s="414" t="s">
        <v>3320</v>
      </c>
      <c r="FN119" s="414" t="s">
        <v>3320</v>
      </c>
      <c r="FO119" s="421">
        <v>164291095</v>
      </c>
      <c r="FP119" s="421">
        <f t="shared" si="62"/>
        <v>164.29109500000001</v>
      </c>
      <c r="FQ119" s="414" t="s">
        <v>733</v>
      </c>
      <c r="FR119" s="414" t="s">
        <v>733</v>
      </c>
      <c r="FS119" s="414" t="s">
        <v>733</v>
      </c>
      <c r="FT119" s="414" t="s">
        <v>733</v>
      </c>
      <c r="FU119" s="414" t="s">
        <v>1366</v>
      </c>
      <c r="FV119" s="414" t="s">
        <v>8196</v>
      </c>
      <c r="FW119" s="414" t="s">
        <v>8197</v>
      </c>
      <c r="FX119" s="422" t="s">
        <v>8194</v>
      </c>
      <c r="FY119" s="423">
        <v>230</v>
      </c>
      <c r="FZ119" s="414" t="s">
        <v>8198</v>
      </c>
      <c r="GA119" s="421">
        <v>164291095</v>
      </c>
      <c r="GB119" s="421">
        <v>59195136</v>
      </c>
      <c r="GC119" s="421">
        <v>226772</v>
      </c>
      <c r="GD119" s="421">
        <v>117110</v>
      </c>
      <c r="GE119" s="414" t="s">
        <v>5770</v>
      </c>
      <c r="GF119" s="414" t="s">
        <v>733</v>
      </c>
      <c r="GG119" s="414" t="s">
        <v>733</v>
      </c>
      <c r="GH119" s="414" t="s">
        <v>5756</v>
      </c>
      <c r="GI119" s="414" t="s">
        <v>733</v>
      </c>
      <c r="GJ119" s="414" t="s">
        <v>733</v>
      </c>
      <c r="GK119" s="414" t="s">
        <v>733</v>
      </c>
      <c r="GL119" s="414" t="s">
        <v>733</v>
      </c>
      <c r="GM119" s="414" t="s">
        <v>733</v>
      </c>
      <c r="GN119" s="424" t="s">
        <v>5676</v>
      </c>
      <c r="GO119" s="414" t="s">
        <v>3320</v>
      </c>
      <c r="GP119" s="414" t="s">
        <v>733</v>
      </c>
      <c r="GQ119" s="414" t="s">
        <v>5721</v>
      </c>
      <c r="GR119" s="414" t="s">
        <v>1214</v>
      </c>
      <c r="GS119" s="414" t="s">
        <v>1214</v>
      </c>
      <c r="GT119" s="414" t="s">
        <v>3320</v>
      </c>
      <c r="GU119" s="414" t="s">
        <v>3320</v>
      </c>
      <c r="GV119" s="414">
        <v>0</v>
      </c>
      <c r="GW119" s="414" t="s">
        <v>1214</v>
      </c>
      <c r="GX119" s="414" t="s">
        <v>1214</v>
      </c>
      <c r="GY119" s="414" t="s">
        <v>3320</v>
      </c>
      <c r="GZ119" s="414" t="s">
        <v>1214</v>
      </c>
      <c r="HA119" s="414" t="s">
        <v>3320</v>
      </c>
      <c r="HB119" s="414" t="s">
        <v>8199</v>
      </c>
      <c r="HC119" s="414" t="s">
        <v>8200</v>
      </c>
      <c r="HD119" s="414" t="s">
        <v>3320</v>
      </c>
      <c r="HE119" s="414" t="s">
        <v>3320</v>
      </c>
      <c r="HF119" s="414" t="s">
        <v>3320</v>
      </c>
      <c r="HG119" s="414" t="s">
        <v>5759</v>
      </c>
      <c r="HH119" s="414" t="s">
        <v>1214</v>
      </c>
      <c r="HI119" s="414" t="s">
        <v>12944</v>
      </c>
      <c r="HJ119" s="414" t="s">
        <v>12945</v>
      </c>
      <c r="HK119" s="414" t="s">
        <v>5685</v>
      </c>
      <c r="HL119" s="414" t="s">
        <v>3320</v>
      </c>
      <c r="HM119" s="414" t="s">
        <v>3320</v>
      </c>
      <c r="HN119" s="414" t="s">
        <v>3320</v>
      </c>
      <c r="HO119" s="414" t="s">
        <v>3320</v>
      </c>
      <c r="HP119" s="414" t="s">
        <v>3320</v>
      </c>
      <c r="HQ119" s="414" t="s">
        <v>3320</v>
      </c>
      <c r="HR119" s="414" t="s">
        <v>3320</v>
      </c>
      <c r="HS119" s="414" t="s">
        <v>3320</v>
      </c>
      <c r="HT119" s="414" t="s">
        <v>3320</v>
      </c>
      <c r="HU119" s="414" t="s">
        <v>3320</v>
      </c>
      <c r="HV119" s="414" t="s">
        <v>3320</v>
      </c>
      <c r="HW119" s="414" t="s">
        <v>3320</v>
      </c>
      <c r="HX119" s="414" t="s">
        <v>3320</v>
      </c>
      <c r="HY119" s="414" t="s">
        <v>3320</v>
      </c>
      <c r="HZ119" s="414" t="s">
        <v>3320</v>
      </c>
      <c r="IA119" s="414" t="s">
        <v>3320</v>
      </c>
      <c r="IB119" s="414" t="s">
        <v>3320</v>
      </c>
      <c r="IC119" s="414" t="s">
        <v>3320</v>
      </c>
      <c r="ID119" s="414" t="s">
        <v>3320</v>
      </c>
      <c r="IE119" s="414" t="s">
        <v>3320</v>
      </c>
      <c r="IF119" s="414" t="s">
        <v>3320</v>
      </c>
      <c r="IG119" s="414" t="s">
        <v>3320</v>
      </c>
      <c r="IH119" s="414" t="s">
        <v>3320</v>
      </c>
      <c r="II119" s="414" t="s">
        <v>3320</v>
      </c>
      <c r="IJ119" s="414" t="s">
        <v>3320</v>
      </c>
      <c r="IK119" s="414" t="s">
        <v>3320</v>
      </c>
      <c r="IL119" s="414" t="s">
        <v>3320</v>
      </c>
      <c r="IM119" s="414" t="s">
        <v>3320</v>
      </c>
      <c r="IN119" s="414" t="s">
        <v>3320</v>
      </c>
      <c r="IO119" s="414" t="s">
        <v>3320</v>
      </c>
      <c r="IP119" s="414" t="s">
        <v>3320</v>
      </c>
      <c r="IQ119" s="414" t="s">
        <v>3320</v>
      </c>
      <c r="IR119" s="414" t="s">
        <v>3320</v>
      </c>
      <c r="IS119" s="414" t="s">
        <v>3320</v>
      </c>
      <c r="IT119" s="414" t="s">
        <v>3320</v>
      </c>
      <c r="IU119" s="414" t="s">
        <v>3320</v>
      </c>
      <c r="IV119" s="414" t="s">
        <v>3320</v>
      </c>
      <c r="IW119" s="414" t="s">
        <v>3320</v>
      </c>
      <c r="IY119" s="415"/>
      <c r="IZ119" s="415"/>
      <c r="JB119" s="414" t="str">
        <f>IFERROR(VLOOKUP($E119,'[12]Resumen costos RNT id'!$D:$J,3,0),"")</f>
        <v/>
      </c>
      <c r="JC119" s="421" t="str">
        <f>IFERROR(VLOOKUP($E119,'[12]Resumen costos RNT id'!$D:$J,4,0),"")</f>
        <v/>
      </c>
      <c r="JD119" s="421" t="str">
        <f>IFERROR(VLOOKUP($E119,'[12]Resumen costos RNT id'!$D:$J,5,0),"")</f>
        <v/>
      </c>
      <c r="JE119" s="421" t="str">
        <f>IFERROR(VLOOKUP($E119,'[12]Resumen costos RNT id'!$D:$J,6,0),"")</f>
        <v/>
      </c>
      <c r="JF119" s="416" t="str">
        <f>IFERROR(VLOOKUP($E119,'[12]Resumen costos RNT id'!$D:$J,7,0),"")</f>
        <v/>
      </c>
      <c r="JG119" s="428" t="str">
        <f t="shared" si="38"/>
        <v/>
      </c>
      <c r="JH119" s="428" t="str">
        <f t="shared" si="39"/>
        <v/>
      </c>
      <c r="JI119" s="428" t="str">
        <f t="shared" si="39"/>
        <v/>
      </c>
      <c r="JJ119" s="428">
        <f t="shared" si="40"/>
        <v>0</v>
      </c>
      <c r="JK119" s="428">
        <f t="shared" si="41"/>
        <v>0</v>
      </c>
      <c r="JL119" s="414" t="s">
        <v>202</v>
      </c>
      <c r="JP119" s="414">
        <v>6</v>
      </c>
      <c r="JQ119" s="414">
        <f t="shared" si="58"/>
        <v>0</v>
      </c>
      <c r="JR119" s="429" t="str">
        <f>IFERROR(VLOOKUP($E119,'[13]Actualización de costos CENACE'!$A:$G,2,0),"")</f>
        <v/>
      </c>
      <c r="JS119" s="429" t="str">
        <f>IFERROR(VLOOKUP($E119,'[13]Actualización de costos CENACE'!$A:$G,3,0),"")</f>
        <v/>
      </c>
      <c r="JT119" s="429" t="str">
        <f>IFERROR(VLOOKUP($E119,'[13]Actualización de costos CENACE'!$A:$G,4,0),"")</f>
        <v/>
      </c>
      <c r="JU119" s="429" t="str">
        <f>IFERROR(VLOOKUP($E119,'[13]Actualización de costos CENACE'!$A:$G,5,0),"")</f>
        <v/>
      </c>
      <c r="JV119" s="429" t="str">
        <f>IFERROR(VLOOKUP($E119,'[13]Actualización de costos CENACE'!$A:$G,6,0),"")</f>
        <v/>
      </c>
      <c r="JW119" s="430" t="str">
        <f>IFERROR(VLOOKUP($E119,'[13]Din Costos CFE'!$J$7:$AG$150,JW$1,0),"")</f>
        <v/>
      </c>
      <c r="JX119" s="430" t="str">
        <f>IFERROR(VLOOKUP($E119,'[13]Din Costos CFE'!$J$7:$AG$150,JX$1,0),"")</f>
        <v/>
      </c>
      <c r="JY119" s="430" t="str">
        <f>IFERROR(VLOOKUP($E119,'[13]Din Costos CFE'!$J$7:$AG$150,JY$1,0),"")</f>
        <v/>
      </c>
      <c r="JZ119" s="430" t="str">
        <f>IFERROR(VLOOKUP($E119,'[13]Din Costos CFE'!$J$7:$AG$150,JZ$1,0),"")</f>
        <v/>
      </c>
      <c r="KA119" s="430" t="str">
        <f>IFERROR(VLOOKUP($E119,'[13]Din Costos CFE'!$J$7:$AG$150,KA$1,0),"")</f>
        <v/>
      </c>
      <c r="KB119" s="430" t="str">
        <f>IFERROR(VLOOKUP($E119,'[13]Din Costos CFE'!$J$7:$AG$150,KB$1,0),"")</f>
        <v/>
      </c>
      <c r="KC119" s="430" t="str">
        <f>IFERROR(VLOOKUP($E119,'[13]Din Costos CFE'!$J$7:$AG$150,KC$1,0),"")</f>
        <v/>
      </c>
      <c r="KD119" s="430" t="str">
        <f>IFERROR(VLOOKUP($E119,'[13]Din Costos CFE'!$J$7:$AG$150,KD$1,0),"")</f>
        <v/>
      </c>
      <c r="KE119" s="430" t="str">
        <f>IFERROR(VLOOKUP($E119,'[13]Din Costos CFE'!$J$7:$AG$150,KE$1,0),"")</f>
        <v/>
      </c>
      <c r="KF119" s="430" t="str">
        <f>IFERROR(VLOOKUP($E119,'[13]Din Costos CFE'!$J$7:$AG$150,KF$1,0),"")</f>
        <v/>
      </c>
      <c r="KG119" s="430" t="str">
        <f>IFERROR(VLOOKUP($E119,'[13]Din Costos CFE'!$J$7:$AG$150,KG$1,0),"")</f>
        <v/>
      </c>
      <c r="KH119" s="430" t="str">
        <f>IFERROR(VLOOKUP($E119,'[13]Din Costos CFE'!$J$7:$AG$150,KH$1,0),"")</f>
        <v/>
      </c>
      <c r="KI119" s="430" t="str">
        <f>IFERROR(VLOOKUP($E119,'[13]Din Costos CFE'!$J$7:$AG$150,KI$1,0),"")</f>
        <v/>
      </c>
      <c r="KJ119" s="430" t="str">
        <f>IFERROR(VLOOKUP($E119,'[13]Din Costos CFE'!$J$7:$AG$150,KJ$1,0),"")</f>
        <v/>
      </c>
      <c r="KK119" s="430" t="str">
        <f>IFERROR(VLOOKUP($E119,'[13]Din Costos CFE'!$J$7:$AG$150,KK$1,0),"")</f>
        <v/>
      </c>
      <c r="KL119" s="430" t="str">
        <f>IFERROR(VLOOKUP($E119,'[13]Din Costos CFE'!$J$7:$AG$150,KL$1,0),"")</f>
        <v/>
      </c>
      <c r="KM119" s="430" t="str">
        <f>IFERROR(VLOOKUP($E119,'[13]Din Costos CFE'!$J$7:$AG$150,KM$1,0),"")</f>
        <v/>
      </c>
      <c r="KN119" s="430" t="str">
        <f>IFERROR(VLOOKUP($E119,'[13]Din Costos CFE'!$J$7:$AG$150,KN$1,0),"")</f>
        <v/>
      </c>
      <c r="KO119" s="431">
        <f t="shared" si="42"/>
        <v>0</v>
      </c>
      <c r="KP119" s="431">
        <f t="shared" si="43"/>
        <v>0</v>
      </c>
      <c r="KQ119" s="431">
        <f t="shared" si="44"/>
        <v>0</v>
      </c>
      <c r="KR119" s="432" t="str">
        <f>IFERROR(VLOOKUP($E119,'[13]Din Costos CFE'!$A$6:$G$150,4,0),"")</f>
        <v/>
      </c>
      <c r="KS119" s="432" t="str">
        <f>IFERROR(VLOOKUP($E119,'[13]Din Costos CFE'!$A$6:$G$150,5,0),"")</f>
        <v/>
      </c>
      <c r="KT119" s="432" t="str">
        <f>IFERROR(VLOOKUP($E119,'[13]Din Costos CFE'!$A$6:$G$150,6,0),"")</f>
        <v/>
      </c>
      <c r="KU119" s="433" t="str">
        <f t="shared" si="45"/>
        <v/>
      </c>
      <c r="KV119" s="434" t="str">
        <f t="shared" si="46"/>
        <v/>
      </c>
      <c r="KW119" s="435" t="str">
        <f t="shared" si="47"/>
        <v/>
      </c>
      <c r="KX119" s="435"/>
      <c r="KY119" s="436" t="str">
        <f>IFERROR(VLOOKUP($E119,'[13]Detalle Costos CENACE'!$E:$IT,248,0),"")</f>
        <v/>
      </c>
      <c r="KZ119" s="414">
        <f t="shared" si="48"/>
        <v>100.1</v>
      </c>
      <c r="LA119" s="434" t="str">
        <f t="shared" si="49"/>
        <v/>
      </c>
      <c r="LB119" s="434" t="str">
        <f t="shared" si="50"/>
        <v/>
      </c>
      <c r="LC119" s="414">
        <f t="shared" si="51"/>
        <v>1</v>
      </c>
      <c r="LD119" s="429" t="str">
        <f>IFERROR(VLOOKUP($E119,'[13]Actualización de costos CENACE'!$A:$G,7,0),"")</f>
        <v/>
      </c>
    </row>
    <row r="120" spans="1:316" s="414" customFormat="1" ht="15" customHeight="1">
      <c r="A120" s="413" t="s">
        <v>5638</v>
      </c>
      <c r="B120" s="414">
        <v>781</v>
      </c>
      <c r="C120" s="414" t="s">
        <v>8201</v>
      </c>
      <c r="D120" s="414" t="s">
        <v>8202</v>
      </c>
      <c r="E120" s="414">
        <v>781</v>
      </c>
      <c r="G120" s="414" t="s">
        <v>1386</v>
      </c>
      <c r="H120" s="414" t="s">
        <v>8203</v>
      </c>
      <c r="I120" s="415">
        <v>4</v>
      </c>
      <c r="J120" s="415"/>
      <c r="K120" s="415" t="str">
        <f t="shared" si="60"/>
        <v>No</v>
      </c>
      <c r="L120" s="415"/>
      <c r="M120" s="415">
        <f t="shared" si="59"/>
        <v>4</v>
      </c>
      <c r="N120" s="415"/>
      <c r="O120" s="415"/>
      <c r="P120" s="415"/>
      <c r="Q120" s="415"/>
      <c r="R120" s="415" t="str">
        <f t="shared" si="61"/>
        <v>No</v>
      </c>
      <c r="S120" s="415"/>
      <c r="T120" s="415"/>
      <c r="U120" s="415"/>
      <c r="V120" s="414" t="s">
        <v>8204</v>
      </c>
      <c r="W120" s="414" t="s">
        <v>5643</v>
      </c>
      <c r="X120" s="414">
        <f t="shared" si="57"/>
        <v>1</v>
      </c>
      <c r="Y120" s="414">
        <f t="shared" si="34"/>
        <v>200</v>
      </c>
      <c r="Z120" s="416" t="str">
        <f t="shared" si="35"/>
        <v/>
      </c>
      <c r="AA120" s="416">
        <f t="shared" si="36"/>
        <v>0</v>
      </c>
      <c r="AB120" s="417">
        <f t="shared" si="37"/>
        <v>0</v>
      </c>
      <c r="AC120" s="414" t="s">
        <v>8205</v>
      </c>
      <c r="AD120" s="414" t="s">
        <v>3903</v>
      </c>
      <c r="AE120" s="414" t="e">
        <f>+VLOOKUP($D120,'[12]Ramón Países '!$A:$E,4,0)</f>
        <v>#N/A</v>
      </c>
      <c r="AF120" s="414" t="s">
        <v>5646</v>
      </c>
      <c r="AG120" s="414" t="e">
        <f>+VLOOKUP($D120,'[12]Ramón Países '!$A:$E,5,0)</f>
        <v>#N/A</v>
      </c>
      <c r="AH120" s="414" t="s">
        <v>8205</v>
      </c>
      <c r="AI120" s="414" t="s">
        <v>617</v>
      </c>
      <c r="AJ120" s="414" t="s">
        <v>8206</v>
      </c>
      <c r="AK120" s="414" t="s">
        <v>8206</v>
      </c>
      <c r="AL120" s="414" t="s">
        <v>8207</v>
      </c>
      <c r="AN120" s="414" t="s">
        <v>3320</v>
      </c>
      <c r="AO120" s="414" t="s">
        <v>8208</v>
      </c>
      <c r="AP120" s="414" t="s">
        <v>5698</v>
      </c>
      <c r="AQ120" s="414" t="s">
        <v>8209</v>
      </c>
      <c r="AR120" s="414" t="s">
        <v>8210</v>
      </c>
      <c r="AS120" s="414" t="s">
        <v>8211</v>
      </c>
      <c r="AT120" s="414" t="s">
        <v>733</v>
      </c>
      <c r="AU120" s="414" t="s">
        <v>733</v>
      </c>
      <c r="AV120" s="414" t="s">
        <v>733</v>
      </c>
      <c r="AW120" s="414" t="s">
        <v>3320</v>
      </c>
      <c r="AX120" s="414" t="s">
        <v>8212</v>
      </c>
      <c r="AY120" s="414" t="s">
        <v>733</v>
      </c>
      <c r="AZ120" s="414" t="s">
        <v>8213</v>
      </c>
      <c r="BA120" s="414" t="s">
        <v>8214</v>
      </c>
      <c r="BB120" s="414" t="s">
        <v>8215</v>
      </c>
      <c r="BC120" s="414" t="s">
        <v>8205</v>
      </c>
      <c r="BD120" s="414" t="s">
        <v>8216</v>
      </c>
      <c r="BE120" s="414" t="s">
        <v>8217</v>
      </c>
      <c r="BF120" s="415" t="s">
        <v>1214</v>
      </c>
      <c r="BG120" s="414" t="s">
        <v>3320</v>
      </c>
      <c r="BI120" s="414" t="s">
        <v>2043</v>
      </c>
      <c r="BJ120" s="414" t="s">
        <v>2043</v>
      </c>
      <c r="BK120" s="414" t="s">
        <v>5798</v>
      </c>
      <c r="BL120" s="414" t="s">
        <v>8218</v>
      </c>
      <c r="BM120" s="415">
        <v>138</v>
      </c>
      <c r="BN120" s="414" t="s">
        <v>6612</v>
      </c>
      <c r="BO120" s="418" t="s">
        <v>12617</v>
      </c>
      <c r="BP120" s="414">
        <v>22</v>
      </c>
      <c r="BQ120" s="414">
        <v>2028</v>
      </c>
      <c r="BR120" s="414">
        <v>200</v>
      </c>
      <c r="BS120" s="415">
        <v>200</v>
      </c>
      <c r="BT120" s="414" t="s">
        <v>5666</v>
      </c>
      <c r="BU120" s="414">
        <v>404320</v>
      </c>
      <c r="BV120" s="415">
        <v>501</v>
      </c>
      <c r="BW120" s="419">
        <v>0.28595890410958902</v>
      </c>
      <c r="BX120" s="420" t="s">
        <v>910</v>
      </c>
      <c r="BY120" s="414" t="s">
        <v>733</v>
      </c>
      <c r="CA120" s="414">
        <v>27.41</v>
      </c>
      <c r="CB120" s="414" t="s">
        <v>733</v>
      </c>
      <c r="CC120" s="414">
        <v>630</v>
      </c>
      <c r="CD120" s="414" t="s">
        <v>5713</v>
      </c>
      <c r="CE120" s="414" t="s">
        <v>5801</v>
      </c>
      <c r="CF120" s="414" t="s">
        <v>3320</v>
      </c>
      <c r="CG120" s="414" t="s">
        <v>733</v>
      </c>
      <c r="CH120" s="414" t="s">
        <v>733</v>
      </c>
      <c r="CI120" s="414">
        <v>1970</v>
      </c>
      <c r="CJ120" s="414">
        <v>1750</v>
      </c>
      <c r="CK120" s="414" t="s">
        <v>6451</v>
      </c>
      <c r="CL120" s="414">
        <v>365</v>
      </c>
      <c r="CM120" s="414">
        <v>81.09</v>
      </c>
      <c r="CN120" s="414">
        <v>98</v>
      </c>
      <c r="CO120" s="414">
        <v>35</v>
      </c>
      <c r="CP120" s="414" t="s">
        <v>12946</v>
      </c>
      <c r="CQ120" s="414">
        <f t="shared" si="52"/>
        <v>2027</v>
      </c>
      <c r="CR120" s="414">
        <v>0.4</v>
      </c>
      <c r="CS120" s="414">
        <v>8</v>
      </c>
      <c r="CT120" s="414" t="s">
        <v>8219</v>
      </c>
      <c r="CU120" s="414" t="s">
        <v>3320</v>
      </c>
      <c r="CV120" s="414" t="s">
        <v>3320</v>
      </c>
      <c r="CW120" s="414" t="s">
        <v>3320</v>
      </c>
      <c r="CX120" s="414" t="s">
        <v>3320</v>
      </c>
      <c r="CY120" s="414" t="s">
        <v>3320</v>
      </c>
      <c r="CZ120" s="414" t="s">
        <v>3320</v>
      </c>
      <c r="DA120" s="414" t="s">
        <v>3320</v>
      </c>
      <c r="DB120" s="414" t="s">
        <v>3320</v>
      </c>
      <c r="DC120" s="414" t="s">
        <v>3320</v>
      </c>
      <c r="DD120" s="414" t="s">
        <v>3320</v>
      </c>
      <c r="DE120" s="414" t="s">
        <v>3320</v>
      </c>
      <c r="DG120" s="414" t="s">
        <v>3320</v>
      </c>
      <c r="DH120" s="414" t="s">
        <v>3320</v>
      </c>
      <c r="DI120" s="414" t="s">
        <v>3320</v>
      </c>
      <c r="DJ120" s="414" t="s">
        <v>3320</v>
      </c>
      <c r="DK120" s="414" t="s">
        <v>3320</v>
      </c>
      <c r="DL120" s="414" t="s">
        <v>3320</v>
      </c>
      <c r="DM120" s="414" t="e">
        <f t="shared" si="53"/>
        <v>#VALUE!</v>
      </c>
      <c r="DN120" s="414" t="s">
        <v>3320</v>
      </c>
      <c r="DO120" s="414" t="s">
        <v>3320</v>
      </c>
      <c r="DP120" s="414" t="s">
        <v>3320</v>
      </c>
      <c r="DR120" s="414" t="s">
        <v>3320</v>
      </c>
      <c r="DS120" s="414" t="s">
        <v>3320</v>
      </c>
      <c r="DT120" s="414" t="s">
        <v>3320</v>
      </c>
      <c r="DU120" s="414" t="s">
        <v>3320</v>
      </c>
      <c r="DV120" s="414" t="s">
        <v>3320</v>
      </c>
      <c r="DW120" s="414" t="s">
        <v>3320</v>
      </c>
      <c r="DX120" s="414" t="s">
        <v>3320</v>
      </c>
      <c r="DY120" s="414" t="s">
        <v>3320</v>
      </c>
      <c r="DZ120" s="414" t="s">
        <v>3320</v>
      </c>
      <c r="EA120" s="414" t="s">
        <v>3320</v>
      </c>
      <c r="EB120" s="414" t="s">
        <v>3320</v>
      </c>
      <c r="EC120" s="414" t="s">
        <v>3320</v>
      </c>
      <c r="ED120" s="414" t="s">
        <v>3320</v>
      </c>
      <c r="EE120" s="414" t="s">
        <v>3320</v>
      </c>
      <c r="EF120" s="414" t="s">
        <v>3320</v>
      </c>
      <c r="EG120" s="414" t="s">
        <v>3320</v>
      </c>
      <c r="EH120" s="414" t="s">
        <v>3320</v>
      </c>
      <c r="EI120" s="414" t="s">
        <v>3320</v>
      </c>
      <c r="EJ120" s="414" t="s">
        <v>3320</v>
      </c>
      <c r="EK120" s="414" t="s">
        <v>3320</v>
      </c>
      <c r="EL120" s="414" t="s">
        <v>3320</v>
      </c>
      <c r="EM120" s="414" t="s">
        <v>3320</v>
      </c>
      <c r="EN120" s="414" t="s">
        <v>3320</v>
      </c>
      <c r="EO120" s="414" t="s">
        <v>3320</v>
      </c>
      <c r="EP120" s="414" t="s">
        <v>3320</v>
      </c>
      <c r="EQ120" s="414" t="s">
        <v>3320</v>
      </c>
      <c r="ER120" s="414" t="s">
        <v>3320</v>
      </c>
      <c r="ES120" s="414" t="s">
        <v>3320</v>
      </c>
      <c r="ET120" s="414" t="s">
        <v>3320</v>
      </c>
      <c r="EU120" s="414" t="s">
        <v>3320</v>
      </c>
      <c r="EV120" s="414" t="s">
        <v>3320</v>
      </c>
      <c r="EW120" s="414" t="s">
        <v>3320</v>
      </c>
      <c r="EX120" s="414" t="s">
        <v>3320</v>
      </c>
      <c r="EY120" s="414" t="s">
        <v>3320</v>
      </c>
      <c r="EZ120" s="414" t="s">
        <v>3320</v>
      </c>
      <c r="FA120" s="414" t="s">
        <v>3320</v>
      </c>
      <c r="FB120" s="414" t="s">
        <v>3320</v>
      </c>
      <c r="FC120" s="414" t="s">
        <v>3320</v>
      </c>
      <c r="FD120" s="414" t="s">
        <v>3320</v>
      </c>
      <c r="FE120" s="414" t="s">
        <v>3320</v>
      </c>
      <c r="FF120" s="414" t="s">
        <v>3320</v>
      </c>
      <c r="FG120" s="414" t="s">
        <v>3320</v>
      </c>
      <c r="FH120" s="414" t="s">
        <v>3320</v>
      </c>
      <c r="FI120" s="414" t="s">
        <v>3320</v>
      </c>
      <c r="FJ120" s="414" t="s">
        <v>3320</v>
      </c>
      <c r="FK120" s="414" t="s">
        <v>3320</v>
      </c>
      <c r="FL120" s="414" t="s">
        <v>3320</v>
      </c>
      <c r="FM120" s="414" t="s">
        <v>3320</v>
      </c>
      <c r="FN120" s="414" t="s">
        <v>3320</v>
      </c>
      <c r="FO120" s="421">
        <v>244632112</v>
      </c>
      <c r="FP120" s="421">
        <f t="shared" si="62"/>
        <v>244.63211200000001</v>
      </c>
      <c r="FQ120" s="414" t="s">
        <v>733</v>
      </c>
      <c r="FR120" s="414" t="s">
        <v>733</v>
      </c>
      <c r="FS120" s="414" t="s">
        <v>733</v>
      </c>
      <c r="FT120" s="414" t="s">
        <v>733</v>
      </c>
      <c r="FU120" s="414" t="s">
        <v>2647</v>
      </c>
      <c r="FV120" s="414" t="s">
        <v>8220</v>
      </c>
      <c r="FW120" s="414" t="s">
        <v>8221</v>
      </c>
      <c r="FX120" s="422" t="s">
        <v>8218</v>
      </c>
      <c r="FY120" s="423">
        <v>138</v>
      </c>
      <c r="FZ120" s="414" t="s">
        <v>8222</v>
      </c>
      <c r="GA120" s="421">
        <v>218125912</v>
      </c>
      <c r="GB120" s="421">
        <v>26506200</v>
      </c>
      <c r="GC120" s="421">
        <v>28915</v>
      </c>
      <c r="GD120" s="421">
        <v>4399</v>
      </c>
      <c r="GE120" s="414" t="s">
        <v>8223</v>
      </c>
      <c r="GF120" s="414" t="s">
        <v>733</v>
      </c>
      <c r="GG120" s="414" t="s">
        <v>733</v>
      </c>
      <c r="GH120" s="414" t="s">
        <v>8224</v>
      </c>
      <c r="GI120" s="414" t="s">
        <v>733</v>
      </c>
      <c r="GJ120" s="414" t="s">
        <v>1214</v>
      </c>
      <c r="GK120" s="414" t="s">
        <v>1214</v>
      </c>
      <c r="GL120" s="414" t="s">
        <v>733</v>
      </c>
      <c r="GM120" s="414" t="s">
        <v>733</v>
      </c>
      <c r="GN120" s="424" t="s">
        <v>5676</v>
      </c>
      <c r="GO120" s="414" t="s">
        <v>3320</v>
      </c>
      <c r="GP120" s="414" t="s">
        <v>733</v>
      </c>
      <c r="GQ120" s="414" t="s">
        <v>5721</v>
      </c>
      <c r="GR120" s="414" t="s">
        <v>1214</v>
      </c>
      <c r="GS120" s="414" t="s">
        <v>1214</v>
      </c>
      <c r="GT120" s="414" t="s">
        <v>3320</v>
      </c>
      <c r="GU120" s="414" t="s">
        <v>3320</v>
      </c>
      <c r="GV120" s="414">
        <v>0</v>
      </c>
      <c r="GW120" s="414" t="s">
        <v>1214</v>
      </c>
      <c r="GX120" s="414" t="s">
        <v>1214</v>
      </c>
      <c r="GY120" s="414" t="s">
        <v>3320</v>
      </c>
      <c r="GZ120" s="414" t="s">
        <v>733</v>
      </c>
      <c r="HA120" s="414" t="s">
        <v>3320</v>
      </c>
      <c r="HB120" s="414" t="s">
        <v>8225</v>
      </c>
      <c r="HC120" s="414" t="s">
        <v>8226</v>
      </c>
      <c r="HD120" s="414" t="s">
        <v>5952</v>
      </c>
      <c r="HE120" s="414" t="s">
        <v>5684</v>
      </c>
      <c r="HF120" s="414" t="s">
        <v>5684</v>
      </c>
      <c r="HG120" s="414" t="s">
        <v>733</v>
      </c>
      <c r="HH120" s="414" t="s">
        <v>1214</v>
      </c>
      <c r="HI120" s="414" t="s">
        <v>12947</v>
      </c>
      <c r="HJ120" s="414" t="s">
        <v>12948</v>
      </c>
      <c r="HK120" s="414" t="s">
        <v>5685</v>
      </c>
      <c r="HL120" s="414" t="s">
        <v>3320</v>
      </c>
      <c r="HM120" s="414" t="s">
        <v>3320</v>
      </c>
      <c r="HN120" s="414" t="s">
        <v>3320</v>
      </c>
      <c r="HO120" s="414" t="s">
        <v>3320</v>
      </c>
      <c r="HP120" s="414" t="s">
        <v>3320</v>
      </c>
      <c r="HQ120" s="414" t="s">
        <v>3320</v>
      </c>
      <c r="HR120" s="414" t="s">
        <v>3320</v>
      </c>
      <c r="HS120" s="414" t="s">
        <v>3320</v>
      </c>
      <c r="HT120" s="414" t="s">
        <v>3320</v>
      </c>
      <c r="HU120" s="414" t="s">
        <v>3320</v>
      </c>
      <c r="HV120" s="414" t="s">
        <v>3320</v>
      </c>
      <c r="HW120" s="414" t="s">
        <v>3320</v>
      </c>
      <c r="HX120" s="414" t="s">
        <v>3320</v>
      </c>
      <c r="HY120" s="414" t="s">
        <v>3320</v>
      </c>
      <c r="HZ120" s="414" t="s">
        <v>3320</v>
      </c>
      <c r="IA120" s="414" t="s">
        <v>3320</v>
      </c>
      <c r="IB120" s="414" t="s">
        <v>3320</v>
      </c>
      <c r="IC120" s="414" t="s">
        <v>3320</v>
      </c>
      <c r="ID120" s="414" t="s">
        <v>3320</v>
      </c>
      <c r="IE120" s="414" t="s">
        <v>3320</v>
      </c>
      <c r="IF120" s="414" t="s">
        <v>3320</v>
      </c>
      <c r="IG120" s="414" t="s">
        <v>3320</v>
      </c>
      <c r="IH120" s="414" t="s">
        <v>3320</v>
      </c>
      <c r="II120" s="414" t="s">
        <v>3320</v>
      </c>
      <c r="IJ120" s="414" t="s">
        <v>3320</v>
      </c>
      <c r="IK120" s="414" t="s">
        <v>3320</v>
      </c>
      <c r="IL120" s="414" t="s">
        <v>3320</v>
      </c>
      <c r="IM120" s="414" t="s">
        <v>3320</v>
      </c>
      <c r="IN120" s="414" t="s">
        <v>3320</v>
      </c>
      <c r="IO120" s="414" t="s">
        <v>3320</v>
      </c>
      <c r="IP120" s="414" t="s">
        <v>3320</v>
      </c>
      <c r="IQ120" s="414" t="s">
        <v>3320</v>
      </c>
      <c r="IR120" s="414" t="s">
        <v>3320</v>
      </c>
      <c r="IS120" s="414" t="s">
        <v>3320</v>
      </c>
      <c r="IT120" s="414" t="s">
        <v>3320</v>
      </c>
      <c r="IU120" s="414" t="s">
        <v>3320</v>
      </c>
      <c r="IV120" s="414" t="s">
        <v>3320</v>
      </c>
      <c r="IW120" s="414" t="s">
        <v>3320</v>
      </c>
      <c r="IX120" s="414" t="s">
        <v>5775</v>
      </c>
      <c r="IY120" s="447">
        <v>45730</v>
      </c>
      <c r="IZ120" s="415" t="s">
        <v>6214</v>
      </c>
      <c r="JA120" s="414" t="s">
        <v>375</v>
      </c>
      <c r="JB120" s="414" t="str">
        <f>IFERROR(VLOOKUP($E120,'[12]Resumen costos RNT id'!$D:$J,3,0),"")</f>
        <v/>
      </c>
      <c r="JC120" s="421" t="str">
        <f>IFERROR(VLOOKUP($E120,'[12]Resumen costos RNT id'!$D:$J,4,0),"")</f>
        <v/>
      </c>
      <c r="JD120" s="421" t="str">
        <f>IFERROR(VLOOKUP($E120,'[12]Resumen costos RNT id'!$D:$J,5,0),"")</f>
        <v/>
      </c>
      <c r="JE120" s="421" t="str">
        <f>IFERROR(VLOOKUP($E120,'[12]Resumen costos RNT id'!$D:$J,6,0),"")</f>
        <v/>
      </c>
      <c r="JF120" s="416" t="str">
        <f>IFERROR(VLOOKUP($E120,'[12]Resumen costos RNT id'!$D:$J,7,0),"")</f>
        <v/>
      </c>
      <c r="JG120" s="428" t="str">
        <f t="shared" si="38"/>
        <v/>
      </c>
      <c r="JH120" s="428" t="str">
        <f t="shared" si="39"/>
        <v/>
      </c>
      <c r="JI120" s="428" t="str">
        <f t="shared" si="39"/>
        <v/>
      </c>
      <c r="JJ120" s="428">
        <f t="shared" si="40"/>
        <v>0</v>
      </c>
      <c r="JK120" s="428">
        <f t="shared" si="41"/>
        <v>0</v>
      </c>
      <c r="JL120" s="414" t="s">
        <v>202</v>
      </c>
      <c r="JP120" s="414">
        <v>7</v>
      </c>
      <c r="JQ120" s="414">
        <f t="shared" si="58"/>
        <v>0</v>
      </c>
      <c r="JR120" s="429" t="str">
        <f>IFERROR(VLOOKUP($E120,'[13]Actualización de costos CENACE'!$A:$G,2,0),"")</f>
        <v/>
      </c>
      <c r="JS120" s="429" t="str">
        <f>IFERROR(VLOOKUP($E120,'[13]Actualización de costos CENACE'!$A:$G,3,0),"")</f>
        <v/>
      </c>
      <c r="JT120" s="429" t="str">
        <f>IFERROR(VLOOKUP($E120,'[13]Actualización de costos CENACE'!$A:$G,4,0),"")</f>
        <v/>
      </c>
      <c r="JU120" s="429" t="str">
        <f>IFERROR(VLOOKUP($E120,'[13]Actualización de costos CENACE'!$A:$G,5,0),"")</f>
        <v/>
      </c>
      <c r="JV120" s="429" t="str">
        <f>IFERROR(VLOOKUP($E120,'[13]Actualización de costos CENACE'!$A:$G,6,0),"")</f>
        <v/>
      </c>
      <c r="JW120" s="430" t="str">
        <f>IFERROR(VLOOKUP($E120,'[13]Din Costos CFE'!$J$7:$AG$150,JW$1,0),"")</f>
        <v/>
      </c>
      <c r="JX120" s="430" t="str">
        <f>IFERROR(VLOOKUP($E120,'[13]Din Costos CFE'!$J$7:$AG$150,JX$1,0),"")</f>
        <v/>
      </c>
      <c r="JY120" s="430" t="str">
        <f>IFERROR(VLOOKUP($E120,'[13]Din Costos CFE'!$J$7:$AG$150,JY$1,0),"")</f>
        <v/>
      </c>
      <c r="JZ120" s="430" t="str">
        <f>IFERROR(VLOOKUP($E120,'[13]Din Costos CFE'!$J$7:$AG$150,JZ$1,0),"")</f>
        <v/>
      </c>
      <c r="KA120" s="430" t="str">
        <f>IFERROR(VLOOKUP($E120,'[13]Din Costos CFE'!$J$7:$AG$150,KA$1,0),"")</f>
        <v/>
      </c>
      <c r="KB120" s="430" t="str">
        <f>IFERROR(VLOOKUP($E120,'[13]Din Costos CFE'!$J$7:$AG$150,KB$1,0),"")</f>
        <v/>
      </c>
      <c r="KC120" s="430" t="str">
        <f>IFERROR(VLOOKUP($E120,'[13]Din Costos CFE'!$J$7:$AG$150,KC$1,0),"")</f>
        <v/>
      </c>
      <c r="KD120" s="430" t="str">
        <f>IFERROR(VLOOKUP($E120,'[13]Din Costos CFE'!$J$7:$AG$150,KD$1,0),"")</f>
        <v/>
      </c>
      <c r="KE120" s="430" t="str">
        <f>IFERROR(VLOOKUP($E120,'[13]Din Costos CFE'!$J$7:$AG$150,KE$1,0),"")</f>
        <v/>
      </c>
      <c r="KF120" s="430" t="str">
        <f>IFERROR(VLOOKUP($E120,'[13]Din Costos CFE'!$J$7:$AG$150,KF$1,0),"")</f>
        <v/>
      </c>
      <c r="KG120" s="430" t="str">
        <f>IFERROR(VLOOKUP($E120,'[13]Din Costos CFE'!$J$7:$AG$150,KG$1,0),"")</f>
        <v/>
      </c>
      <c r="KH120" s="430" t="str">
        <f>IFERROR(VLOOKUP($E120,'[13]Din Costos CFE'!$J$7:$AG$150,KH$1,0),"")</f>
        <v/>
      </c>
      <c r="KI120" s="430" t="str">
        <f>IFERROR(VLOOKUP($E120,'[13]Din Costos CFE'!$J$7:$AG$150,KI$1,0),"")</f>
        <v/>
      </c>
      <c r="KJ120" s="430" t="str">
        <f>IFERROR(VLOOKUP($E120,'[13]Din Costos CFE'!$J$7:$AG$150,KJ$1,0),"")</f>
        <v/>
      </c>
      <c r="KK120" s="430" t="str">
        <f>IFERROR(VLOOKUP($E120,'[13]Din Costos CFE'!$J$7:$AG$150,KK$1,0),"")</f>
        <v/>
      </c>
      <c r="KL120" s="430" t="str">
        <f>IFERROR(VLOOKUP($E120,'[13]Din Costos CFE'!$J$7:$AG$150,KL$1,0),"")</f>
        <v/>
      </c>
      <c r="KM120" s="430" t="str">
        <f>IFERROR(VLOOKUP($E120,'[13]Din Costos CFE'!$J$7:$AG$150,KM$1,0),"")</f>
        <v/>
      </c>
      <c r="KN120" s="430" t="str">
        <f>IFERROR(VLOOKUP($E120,'[13]Din Costos CFE'!$J$7:$AG$150,KN$1,0),"")</f>
        <v/>
      </c>
      <c r="KO120" s="431">
        <f t="shared" si="42"/>
        <v>0</v>
      </c>
      <c r="KP120" s="431">
        <f t="shared" si="43"/>
        <v>0</v>
      </c>
      <c r="KQ120" s="431">
        <f t="shared" si="44"/>
        <v>0</v>
      </c>
      <c r="KR120" s="432" t="str">
        <f>IFERROR(VLOOKUP($E120,'[13]Din Costos CFE'!$A$6:$G$150,4,0),"")</f>
        <v/>
      </c>
      <c r="KS120" s="432" t="str">
        <f>IFERROR(VLOOKUP($E120,'[13]Din Costos CFE'!$A$6:$G$150,5,0),"")</f>
        <v/>
      </c>
      <c r="KT120" s="432" t="str">
        <f>IFERROR(VLOOKUP($E120,'[13]Din Costos CFE'!$A$6:$G$150,6,0),"")</f>
        <v/>
      </c>
      <c r="KU120" s="433" t="str">
        <f t="shared" si="45"/>
        <v/>
      </c>
      <c r="KV120" s="434" t="str">
        <f t="shared" si="46"/>
        <v/>
      </c>
      <c r="KW120" s="435" t="str">
        <f t="shared" si="47"/>
        <v/>
      </c>
      <c r="KX120" s="435"/>
      <c r="KY120" s="436" t="str">
        <f>IFERROR(VLOOKUP($E120,'[13]Detalle Costos CENACE'!$E:$IT,248,0),"")</f>
        <v/>
      </c>
      <c r="KZ120" s="414">
        <f t="shared" si="48"/>
        <v>200</v>
      </c>
      <c r="LA120" s="434" t="str">
        <f t="shared" si="49"/>
        <v/>
      </c>
      <c r="LB120" s="434" t="str">
        <f t="shared" si="50"/>
        <v/>
      </c>
      <c r="LC120" s="414">
        <f t="shared" si="51"/>
        <v>1</v>
      </c>
      <c r="LD120" s="429" t="str">
        <f>IFERROR(VLOOKUP($E120,'[13]Actualización de costos CENACE'!$A:$G,7,0),"")</f>
        <v/>
      </c>
    </row>
    <row r="121" spans="1:316" s="414" customFormat="1" ht="15" customHeight="1">
      <c r="A121" s="413" t="s">
        <v>5638</v>
      </c>
      <c r="B121" s="414">
        <v>699</v>
      </c>
      <c r="C121" s="414" t="s">
        <v>8228</v>
      </c>
      <c r="D121" s="414" t="s">
        <v>8229</v>
      </c>
      <c r="E121" s="414">
        <v>699</v>
      </c>
      <c r="G121" s="414" t="s">
        <v>8230</v>
      </c>
      <c r="H121" s="414" t="s">
        <v>8231</v>
      </c>
      <c r="I121" s="415">
        <v>4</v>
      </c>
      <c r="J121" s="415"/>
      <c r="K121" s="415" t="str">
        <f t="shared" si="60"/>
        <v>No</v>
      </c>
      <c r="L121" s="415"/>
      <c r="M121" s="415">
        <f t="shared" si="59"/>
        <v>4</v>
      </c>
      <c r="N121" s="415"/>
      <c r="O121" s="415"/>
      <c r="P121" s="415"/>
      <c r="Q121" s="415"/>
      <c r="R121" s="415" t="str">
        <f t="shared" si="61"/>
        <v>No</v>
      </c>
      <c r="S121" s="415"/>
      <c r="T121" s="415"/>
      <c r="U121" s="415"/>
      <c r="V121" s="414" t="s">
        <v>4352</v>
      </c>
      <c r="W121" s="414" t="s">
        <v>5916</v>
      </c>
      <c r="X121" s="414">
        <f t="shared" si="57"/>
        <v>1.5</v>
      </c>
      <c r="Y121" s="414">
        <f t="shared" si="34"/>
        <v>600.75</v>
      </c>
      <c r="Z121" s="416" t="str">
        <f t="shared" si="35"/>
        <v/>
      </c>
      <c r="AA121" s="416">
        <f t="shared" si="36"/>
        <v>0</v>
      </c>
      <c r="AB121" s="417">
        <f t="shared" si="37"/>
        <v>0</v>
      </c>
      <c r="AC121" s="414" t="s">
        <v>6041</v>
      </c>
      <c r="AD121" s="414" t="s">
        <v>6042</v>
      </c>
      <c r="AE121" s="414" t="e">
        <f>+VLOOKUP($D121,'[12]Ramón Países '!$A:$E,4,0)</f>
        <v>#N/A</v>
      </c>
      <c r="AF121" s="414" t="s">
        <v>5693</v>
      </c>
      <c r="AG121" s="414" t="e">
        <f>+VLOOKUP($D121,'[12]Ramón Países '!$A:$E,5,0)</f>
        <v>#N/A</v>
      </c>
      <c r="AH121" s="414" t="s">
        <v>6041</v>
      </c>
      <c r="AI121" s="414" t="s">
        <v>6043</v>
      </c>
      <c r="AJ121" s="414" t="s">
        <v>6044</v>
      </c>
      <c r="AK121" s="414" t="s">
        <v>8232</v>
      </c>
      <c r="AL121" s="414" t="s">
        <v>6046</v>
      </c>
      <c r="AM121" s="414" t="s">
        <v>8233</v>
      </c>
      <c r="AN121" s="414" t="s">
        <v>3320</v>
      </c>
      <c r="AO121" s="414" t="s">
        <v>6048</v>
      </c>
      <c r="AP121" s="414" t="s">
        <v>6049</v>
      </c>
      <c r="AQ121" s="414" t="s">
        <v>6050</v>
      </c>
      <c r="AR121" s="414" t="s">
        <v>6051</v>
      </c>
      <c r="AS121" s="414" t="s">
        <v>6052</v>
      </c>
      <c r="AT121" s="414" t="s">
        <v>733</v>
      </c>
      <c r="AU121" s="414" t="s">
        <v>733</v>
      </c>
      <c r="AV121" s="414" t="s">
        <v>733</v>
      </c>
      <c r="AW121" s="414" t="s">
        <v>3320</v>
      </c>
      <c r="AX121" s="414" t="s">
        <v>6053</v>
      </c>
      <c r="AY121" s="414" t="s">
        <v>733</v>
      </c>
      <c r="AZ121" s="414" t="s">
        <v>6054</v>
      </c>
      <c r="BA121" s="414" t="s">
        <v>6055</v>
      </c>
      <c r="BB121" s="414" t="s">
        <v>8234</v>
      </c>
      <c r="BC121" s="414" t="s">
        <v>6057</v>
      </c>
      <c r="BD121" s="414" t="s">
        <v>8235</v>
      </c>
      <c r="BE121" s="414" t="s">
        <v>8236</v>
      </c>
      <c r="BF121" s="415" t="s">
        <v>1214</v>
      </c>
      <c r="BG121" s="414" t="s">
        <v>3320</v>
      </c>
      <c r="BI121" s="414" t="s">
        <v>5663</v>
      </c>
      <c r="BJ121" s="414" t="s">
        <v>5663</v>
      </c>
      <c r="BK121" s="414" t="s">
        <v>3569</v>
      </c>
      <c r="BL121" s="414" t="s">
        <v>8237</v>
      </c>
      <c r="BM121" s="415">
        <v>400</v>
      </c>
      <c r="BN121" s="414" t="s">
        <v>5936</v>
      </c>
      <c r="BO121" s="418" t="s">
        <v>12718</v>
      </c>
      <c r="BP121" s="414">
        <v>24</v>
      </c>
      <c r="BQ121" s="414">
        <v>2029</v>
      </c>
      <c r="BR121" s="414">
        <v>400.5</v>
      </c>
      <c r="BS121" s="415">
        <v>400.5</v>
      </c>
      <c r="BT121" s="414" t="s">
        <v>5666</v>
      </c>
      <c r="BU121" s="414">
        <v>89</v>
      </c>
      <c r="BV121" s="415">
        <v>1254.5</v>
      </c>
      <c r="BW121" s="419">
        <v>0.35757244084164203</v>
      </c>
      <c r="BX121" s="420" t="s">
        <v>910</v>
      </c>
      <c r="BY121" s="414" t="s">
        <v>733</v>
      </c>
      <c r="CA121" s="414" t="s">
        <v>3320</v>
      </c>
      <c r="CB121" s="414" t="s">
        <v>3320</v>
      </c>
      <c r="CC121" s="414" t="s">
        <v>3320</v>
      </c>
      <c r="CD121" s="414" t="s">
        <v>3320</v>
      </c>
      <c r="CE121" s="414" t="s">
        <v>3320</v>
      </c>
      <c r="CF121" s="414" t="s">
        <v>3320</v>
      </c>
      <c r="CG121" s="414" t="s">
        <v>3320</v>
      </c>
      <c r="CH121" s="414" t="s">
        <v>3320</v>
      </c>
      <c r="CI121" s="414" t="s">
        <v>3320</v>
      </c>
      <c r="CJ121" s="414" t="s">
        <v>3320</v>
      </c>
      <c r="CL121" s="414" t="s">
        <v>3320</v>
      </c>
      <c r="CM121" s="414" t="s">
        <v>3320</v>
      </c>
      <c r="CN121" s="414" t="s">
        <v>3320</v>
      </c>
      <c r="CO121" s="414" t="s">
        <v>3320</v>
      </c>
      <c r="CP121" s="414" t="s">
        <v>3320</v>
      </c>
      <c r="CQ121" s="414" t="e">
        <f t="shared" si="52"/>
        <v>#VALUE!</v>
      </c>
      <c r="CR121" s="414" t="s">
        <v>3320</v>
      </c>
      <c r="CS121" s="414" t="s">
        <v>3320</v>
      </c>
      <c r="CT121" s="414" t="s">
        <v>3320</v>
      </c>
      <c r="CU121" s="414" t="s">
        <v>3320</v>
      </c>
      <c r="CV121" s="414">
        <v>4.5</v>
      </c>
      <c r="CW121" s="414">
        <v>12.5</v>
      </c>
      <c r="CX121" s="414" t="s">
        <v>733</v>
      </c>
      <c r="CY121" s="414" t="s">
        <v>6061</v>
      </c>
      <c r="CZ121" s="414">
        <v>35.9</v>
      </c>
      <c r="DA121" s="414" t="s">
        <v>1214</v>
      </c>
      <c r="DB121" s="414" t="s">
        <v>733</v>
      </c>
      <c r="DC121" s="414" t="s">
        <v>733</v>
      </c>
      <c r="DD121" s="414">
        <v>3132.33</v>
      </c>
      <c r="DE121" s="414">
        <v>2566.79</v>
      </c>
      <c r="DF121" s="414" t="s">
        <v>8238</v>
      </c>
      <c r="DG121" s="414">
        <v>1</v>
      </c>
      <c r="DH121" s="414">
        <v>94.4</v>
      </c>
      <c r="DI121" s="414">
        <v>97</v>
      </c>
      <c r="DJ121" s="414">
        <v>25</v>
      </c>
      <c r="DK121" s="414" t="s">
        <v>12930</v>
      </c>
      <c r="DL121" s="414">
        <v>1.37</v>
      </c>
      <c r="DM121" s="414">
        <f t="shared" si="53"/>
        <v>2027</v>
      </c>
      <c r="DN121" s="414">
        <v>9</v>
      </c>
      <c r="DO121" s="414" t="s">
        <v>8239</v>
      </c>
      <c r="DP121" s="414">
        <v>396000000</v>
      </c>
      <c r="DR121" s="414" t="s">
        <v>3320</v>
      </c>
      <c r="DS121" s="414" t="s">
        <v>3320</v>
      </c>
      <c r="DT121" s="414" t="s">
        <v>3320</v>
      </c>
      <c r="DU121" s="414" t="s">
        <v>3320</v>
      </c>
      <c r="DV121" s="414" t="s">
        <v>3320</v>
      </c>
      <c r="DW121" s="414" t="s">
        <v>3320</v>
      </c>
      <c r="DX121" s="414" t="s">
        <v>3320</v>
      </c>
      <c r="DY121" s="414" t="s">
        <v>3320</v>
      </c>
      <c r="DZ121" s="414" t="s">
        <v>3320</v>
      </c>
      <c r="EA121" s="414" t="s">
        <v>3320</v>
      </c>
      <c r="EB121" s="414" t="s">
        <v>3320</v>
      </c>
      <c r="EC121" s="414" t="s">
        <v>3320</v>
      </c>
      <c r="ED121" s="414" t="s">
        <v>3320</v>
      </c>
      <c r="EE121" s="414" t="s">
        <v>3320</v>
      </c>
      <c r="EF121" s="414" t="s">
        <v>3320</v>
      </c>
      <c r="EG121" s="414" t="s">
        <v>3320</v>
      </c>
      <c r="EH121" s="414" t="s">
        <v>3320</v>
      </c>
      <c r="EI121" s="414" t="s">
        <v>3320</v>
      </c>
      <c r="EJ121" s="414" t="s">
        <v>3320</v>
      </c>
      <c r="EK121" s="414" t="s">
        <v>3320</v>
      </c>
      <c r="EL121" s="414" t="s">
        <v>3320</v>
      </c>
      <c r="EM121" s="414" t="s">
        <v>3320</v>
      </c>
      <c r="EN121" s="414" t="s">
        <v>3320</v>
      </c>
      <c r="EO121" s="414" t="s">
        <v>3320</v>
      </c>
      <c r="EP121" s="414" t="s">
        <v>3320</v>
      </c>
      <c r="EQ121" s="414" t="s">
        <v>3320</v>
      </c>
      <c r="ER121" s="414" t="s">
        <v>3320</v>
      </c>
      <c r="ES121" s="414" t="s">
        <v>3320</v>
      </c>
      <c r="ET121" s="414" t="s">
        <v>3320</v>
      </c>
      <c r="EU121" s="414" t="s">
        <v>3320</v>
      </c>
      <c r="EV121" s="414" t="s">
        <v>3320</v>
      </c>
      <c r="EW121" s="414" t="s">
        <v>3320</v>
      </c>
      <c r="EX121" s="414" t="s">
        <v>3320</v>
      </c>
      <c r="EY121" s="414" t="s">
        <v>3320</v>
      </c>
      <c r="EZ121" s="414" t="s">
        <v>3320</v>
      </c>
      <c r="FA121" s="414" t="s">
        <v>3320</v>
      </c>
      <c r="FB121" s="414" t="s">
        <v>3320</v>
      </c>
      <c r="FC121" s="414" t="s">
        <v>3320</v>
      </c>
      <c r="FD121" s="414" t="s">
        <v>3320</v>
      </c>
      <c r="FE121" s="414" t="s">
        <v>3320</v>
      </c>
      <c r="FF121" s="414" t="s">
        <v>3320</v>
      </c>
      <c r="FG121" s="414" t="s">
        <v>3320</v>
      </c>
      <c r="FH121" s="414" t="s">
        <v>3320</v>
      </c>
      <c r="FI121" s="414" t="s">
        <v>3320</v>
      </c>
      <c r="FJ121" s="414" t="s">
        <v>3320</v>
      </c>
      <c r="FK121" s="414" t="s">
        <v>3320</v>
      </c>
      <c r="FL121" s="414" t="s">
        <v>3320</v>
      </c>
      <c r="FM121" s="414" t="s">
        <v>3320</v>
      </c>
      <c r="FN121" s="414" t="s">
        <v>3320</v>
      </c>
      <c r="FO121" s="421">
        <v>525920000</v>
      </c>
      <c r="FP121" s="421">
        <f t="shared" si="62"/>
        <v>525.91999999999996</v>
      </c>
      <c r="FQ121" s="414" t="s">
        <v>733</v>
      </c>
      <c r="FR121" s="414" t="s">
        <v>733</v>
      </c>
      <c r="FS121" s="414" t="s">
        <v>733</v>
      </c>
      <c r="FT121" s="414" t="s">
        <v>733</v>
      </c>
      <c r="FU121" s="414" t="s">
        <v>86</v>
      </c>
      <c r="FV121" s="414" t="s">
        <v>8240</v>
      </c>
      <c r="FW121" s="413" t="s">
        <v>8241</v>
      </c>
      <c r="FX121" s="422" t="s">
        <v>8237</v>
      </c>
      <c r="FY121" s="423">
        <v>400</v>
      </c>
      <c r="FZ121" s="414" t="s">
        <v>8242</v>
      </c>
      <c r="GA121" s="421">
        <v>527900000</v>
      </c>
      <c r="GB121" s="421">
        <v>63024000</v>
      </c>
      <c r="GC121" s="421">
        <v>337.42</v>
      </c>
      <c r="GD121" s="421">
        <v>81.83</v>
      </c>
      <c r="GE121" s="414" t="s">
        <v>8243</v>
      </c>
      <c r="GF121" s="414" t="s">
        <v>733</v>
      </c>
      <c r="GG121" s="414" t="s">
        <v>733</v>
      </c>
      <c r="GH121" s="414" t="s">
        <v>8244</v>
      </c>
      <c r="GI121" s="414" t="s">
        <v>733</v>
      </c>
      <c r="GJ121" s="414" t="s">
        <v>1214</v>
      </c>
      <c r="GK121" s="414" t="s">
        <v>1214</v>
      </c>
      <c r="GL121" s="414" t="s">
        <v>733</v>
      </c>
      <c r="GM121" s="414" t="s">
        <v>733</v>
      </c>
      <c r="GN121" s="424" t="s">
        <v>5676</v>
      </c>
      <c r="GO121" s="414" t="s">
        <v>3320</v>
      </c>
      <c r="GP121" s="414" t="s">
        <v>733</v>
      </c>
      <c r="GQ121" s="414" t="s">
        <v>5721</v>
      </c>
      <c r="GR121" s="414" t="s">
        <v>733</v>
      </c>
      <c r="GS121" s="414" t="s">
        <v>5679</v>
      </c>
      <c r="GT121" s="414" t="s">
        <v>3320</v>
      </c>
      <c r="GU121" s="414" t="s">
        <v>3320</v>
      </c>
      <c r="GV121" s="414">
        <v>1.54</v>
      </c>
      <c r="GW121" s="414" t="s">
        <v>733</v>
      </c>
      <c r="GX121" s="414" t="s">
        <v>5679</v>
      </c>
      <c r="GY121" s="414" t="s">
        <v>8245</v>
      </c>
      <c r="GZ121" s="414" t="s">
        <v>1214</v>
      </c>
      <c r="HA121" s="414" t="s">
        <v>3320</v>
      </c>
      <c r="HB121" s="414" t="s">
        <v>8246</v>
      </c>
      <c r="HC121" s="414" t="s">
        <v>8247</v>
      </c>
      <c r="HD121" s="414" t="s">
        <v>3320</v>
      </c>
      <c r="HE121" s="414" t="s">
        <v>3320</v>
      </c>
      <c r="HF121" s="414" t="s">
        <v>3320</v>
      </c>
      <c r="HG121" s="414" t="s">
        <v>733</v>
      </c>
      <c r="HH121" s="414" t="s">
        <v>1214</v>
      </c>
      <c r="HI121" s="414" t="s">
        <v>12949</v>
      </c>
      <c r="HJ121" s="414" t="s">
        <v>12950</v>
      </c>
      <c r="HK121" s="414" t="s">
        <v>5685</v>
      </c>
      <c r="HL121" s="414" t="s">
        <v>3320</v>
      </c>
      <c r="HM121" s="414" t="s">
        <v>3320</v>
      </c>
      <c r="HN121" s="414" t="s">
        <v>3320</v>
      </c>
      <c r="HO121" s="414" t="s">
        <v>3320</v>
      </c>
      <c r="HP121" s="414" t="s">
        <v>3320</v>
      </c>
      <c r="HQ121" s="414" t="s">
        <v>3320</v>
      </c>
      <c r="HR121" s="414" t="s">
        <v>3320</v>
      </c>
      <c r="HS121" s="414" t="s">
        <v>3320</v>
      </c>
      <c r="HT121" s="414" t="s">
        <v>3320</v>
      </c>
      <c r="HU121" s="414" t="s">
        <v>3320</v>
      </c>
      <c r="HV121" s="414" t="s">
        <v>3320</v>
      </c>
      <c r="HW121" s="414" t="s">
        <v>3320</v>
      </c>
      <c r="HX121" s="414" t="s">
        <v>3320</v>
      </c>
      <c r="HY121" s="414" t="s">
        <v>3320</v>
      </c>
      <c r="HZ121" s="414" t="s">
        <v>3320</v>
      </c>
      <c r="IA121" s="414" t="s">
        <v>3320</v>
      </c>
      <c r="IB121" s="414" t="s">
        <v>3320</v>
      </c>
      <c r="IC121" s="414" t="s">
        <v>3320</v>
      </c>
      <c r="ID121" s="414" t="s">
        <v>3320</v>
      </c>
      <c r="IE121" s="414" t="s">
        <v>3320</v>
      </c>
      <c r="IF121" s="414" t="s">
        <v>3320</v>
      </c>
      <c r="IG121" s="414" t="s">
        <v>3320</v>
      </c>
      <c r="IH121" s="414" t="s">
        <v>3320</v>
      </c>
      <c r="II121" s="414" t="s">
        <v>3320</v>
      </c>
      <c r="IJ121" s="414" t="s">
        <v>3320</v>
      </c>
      <c r="IK121" s="414" t="s">
        <v>3320</v>
      </c>
      <c r="IL121" s="414" t="s">
        <v>3320</v>
      </c>
      <c r="IM121" s="414" t="s">
        <v>3320</v>
      </c>
      <c r="IN121" s="414" t="s">
        <v>3320</v>
      </c>
      <c r="IO121" s="414" t="s">
        <v>3320</v>
      </c>
      <c r="IP121" s="414" t="s">
        <v>3320</v>
      </c>
      <c r="IQ121" s="414" t="s">
        <v>3320</v>
      </c>
      <c r="IR121" s="414" t="s">
        <v>3320</v>
      </c>
      <c r="IS121" s="414" t="s">
        <v>3320</v>
      </c>
      <c r="IT121" s="414" t="s">
        <v>3320</v>
      </c>
      <c r="IU121" s="414" t="s">
        <v>3320</v>
      </c>
      <c r="IV121" s="414" t="s">
        <v>3320</v>
      </c>
      <c r="IW121" s="414" t="s">
        <v>3320</v>
      </c>
      <c r="IY121" s="415"/>
      <c r="IZ121" s="415"/>
      <c r="JB121" s="414" t="str">
        <f>IFERROR(VLOOKUP($E121,'[12]Resumen costos RNT id'!$D:$J,3,0),"")</f>
        <v/>
      </c>
      <c r="JC121" s="421" t="str">
        <f>IFERROR(VLOOKUP($E121,'[12]Resumen costos RNT id'!$D:$J,4,0),"")</f>
        <v/>
      </c>
      <c r="JD121" s="421" t="str">
        <f>IFERROR(VLOOKUP($E121,'[12]Resumen costos RNT id'!$D:$J,5,0),"")</f>
        <v/>
      </c>
      <c r="JE121" s="421" t="str">
        <f>IFERROR(VLOOKUP($E121,'[12]Resumen costos RNT id'!$D:$J,6,0),"")</f>
        <v/>
      </c>
      <c r="JF121" s="416" t="str">
        <f>IFERROR(VLOOKUP($E121,'[12]Resumen costos RNT id'!$D:$J,7,0),"")</f>
        <v/>
      </c>
      <c r="JG121" s="428" t="str">
        <f t="shared" si="38"/>
        <v/>
      </c>
      <c r="JH121" s="428" t="str">
        <f t="shared" si="39"/>
        <v/>
      </c>
      <c r="JI121" s="428" t="str">
        <f t="shared" si="39"/>
        <v/>
      </c>
      <c r="JJ121" s="428">
        <f t="shared" si="40"/>
        <v>0</v>
      </c>
      <c r="JK121" s="428">
        <f t="shared" si="41"/>
        <v>0</v>
      </c>
      <c r="JL121" s="414" t="s">
        <v>202</v>
      </c>
      <c r="JP121" s="414">
        <v>5</v>
      </c>
      <c r="JQ121" s="414">
        <f t="shared" si="58"/>
        <v>0</v>
      </c>
      <c r="JR121" s="429" t="str">
        <f>IFERROR(VLOOKUP($E121,'[13]Actualización de costos CENACE'!$A:$G,2,0),"")</f>
        <v/>
      </c>
      <c r="JS121" s="429" t="str">
        <f>IFERROR(VLOOKUP($E121,'[13]Actualización de costos CENACE'!$A:$G,3,0),"")</f>
        <v/>
      </c>
      <c r="JT121" s="429" t="str">
        <f>IFERROR(VLOOKUP($E121,'[13]Actualización de costos CENACE'!$A:$G,4,0),"")</f>
        <v/>
      </c>
      <c r="JU121" s="429" t="str">
        <f>IFERROR(VLOOKUP($E121,'[13]Actualización de costos CENACE'!$A:$G,5,0),"")</f>
        <v/>
      </c>
      <c r="JV121" s="429" t="str">
        <f>IFERROR(VLOOKUP($E121,'[13]Actualización de costos CENACE'!$A:$G,6,0),"")</f>
        <v/>
      </c>
      <c r="JW121" s="430" t="str">
        <f>IFERROR(VLOOKUP($E121,'[13]Din Costos CFE'!$J$7:$AG$150,JW$1,0),"")</f>
        <v/>
      </c>
      <c r="JX121" s="430" t="str">
        <f>IFERROR(VLOOKUP($E121,'[13]Din Costos CFE'!$J$7:$AG$150,JX$1,0),"")</f>
        <v/>
      </c>
      <c r="JY121" s="430" t="str">
        <f>IFERROR(VLOOKUP($E121,'[13]Din Costos CFE'!$J$7:$AG$150,JY$1,0),"")</f>
        <v/>
      </c>
      <c r="JZ121" s="430" t="str">
        <f>IFERROR(VLOOKUP($E121,'[13]Din Costos CFE'!$J$7:$AG$150,JZ$1,0),"")</f>
        <v/>
      </c>
      <c r="KA121" s="430" t="str">
        <f>IFERROR(VLOOKUP($E121,'[13]Din Costos CFE'!$J$7:$AG$150,KA$1,0),"")</f>
        <v/>
      </c>
      <c r="KB121" s="430" t="str">
        <f>IFERROR(VLOOKUP($E121,'[13]Din Costos CFE'!$J$7:$AG$150,KB$1,0),"")</f>
        <v/>
      </c>
      <c r="KC121" s="430" t="str">
        <f>IFERROR(VLOOKUP($E121,'[13]Din Costos CFE'!$J$7:$AG$150,KC$1,0),"")</f>
        <v/>
      </c>
      <c r="KD121" s="430" t="str">
        <f>IFERROR(VLOOKUP($E121,'[13]Din Costos CFE'!$J$7:$AG$150,KD$1,0),"")</f>
        <v/>
      </c>
      <c r="KE121" s="430" t="str">
        <f>IFERROR(VLOOKUP($E121,'[13]Din Costos CFE'!$J$7:$AG$150,KE$1,0),"")</f>
        <v/>
      </c>
      <c r="KF121" s="430" t="str">
        <f>IFERROR(VLOOKUP($E121,'[13]Din Costos CFE'!$J$7:$AG$150,KF$1,0),"")</f>
        <v/>
      </c>
      <c r="KG121" s="430" t="str">
        <f>IFERROR(VLOOKUP($E121,'[13]Din Costos CFE'!$J$7:$AG$150,KG$1,0),"")</f>
        <v/>
      </c>
      <c r="KH121" s="430" t="str">
        <f>IFERROR(VLOOKUP($E121,'[13]Din Costos CFE'!$J$7:$AG$150,KH$1,0),"")</f>
        <v/>
      </c>
      <c r="KI121" s="430" t="str">
        <f>IFERROR(VLOOKUP($E121,'[13]Din Costos CFE'!$J$7:$AG$150,KI$1,0),"")</f>
        <v/>
      </c>
      <c r="KJ121" s="430" t="str">
        <f>IFERROR(VLOOKUP($E121,'[13]Din Costos CFE'!$J$7:$AG$150,KJ$1,0),"")</f>
        <v/>
      </c>
      <c r="KK121" s="430" t="str">
        <f>IFERROR(VLOOKUP($E121,'[13]Din Costos CFE'!$J$7:$AG$150,KK$1,0),"")</f>
        <v/>
      </c>
      <c r="KL121" s="430" t="str">
        <f>IFERROR(VLOOKUP($E121,'[13]Din Costos CFE'!$J$7:$AG$150,KL$1,0),"")</f>
        <v/>
      </c>
      <c r="KM121" s="430" t="str">
        <f>IFERROR(VLOOKUP($E121,'[13]Din Costos CFE'!$J$7:$AG$150,KM$1,0),"")</f>
        <v/>
      </c>
      <c r="KN121" s="430" t="str">
        <f>IFERROR(VLOOKUP($E121,'[13]Din Costos CFE'!$J$7:$AG$150,KN$1,0),"")</f>
        <v/>
      </c>
      <c r="KO121" s="431">
        <f t="shared" si="42"/>
        <v>0</v>
      </c>
      <c r="KP121" s="431">
        <f t="shared" si="43"/>
        <v>0</v>
      </c>
      <c r="KQ121" s="431">
        <f t="shared" si="44"/>
        <v>0</v>
      </c>
      <c r="KR121" s="432" t="str">
        <f>IFERROR(VLOOKUP($E121,'[13]Din Costos CFE'!$A$6:$G$150,4,0),"")</f>
        <v/>
      </c>
      <c r="KS121" s="432" t="str">
        <f>IFERROR(VLOOKUP($E121,'[13]Din Costos CFE'!$A$6:$G$150,5,0),"")</f>
        <v/>
      </c>
      <c r="KT121" s="432" t="str">
        <f>IFERROR(VLOOKUP($E121,'[13]Din Costos CFE'!$A$6:$G$150,6,0),"")</f>
        <v/>
      </c>
      <c r="KU121" s="433" t="str">
        <f t="shared" si="45"/>
        <v/>
      </c>
      <c r="KV121" s="434" t="str">
        <f t="shared" si="46"/>
        <v/>
      </c>
      <c r="KW121" s="435" t="str">
        <f t="shared" si="47"/>
        <v/>
      </c>
      <c r="KX121" s="435"/>
      <c r="KY121" s="436" t="str">
        <f>IFERROR(VLOOKUP($E121,'[13]Detalle Costos CENACE'!$E:$IT,248,0),"")</f>
        <v/>
      </c>
      <c r="KZ121" s="414">
        <f t="shared" si="48"/>
        <v>600.75</v>
      </c>
      <c r="LA121" s="434" t="str">
        <f t="shared" si="49"/>
        <v/>
      </c>
      <c r="LB121" s="434" t="str">
        <f t="shared" si="50"/>
        <v/>
      </c>
      <c r="LC121" s="414">
        <f t="shared" si="51"/>
        <v>1</v>
      </c>
      <c r="LD121" s="429" t="str">
        <f>IFERROR(VLOOKUP($E121,'[13]Actualización de costos CENACE'!$A:$G,7,0),"")</f>
        <v/>
      </c>
    </row>
    <row r="122" spans="1:316" s="414" customFormat="1" ht="15" customHeight="1">
      <c r="A122" s="413" t="s">
        <v>5638</v>
      </c>
      <c r="B122" s="414">
        <v>1123</v>
      </c>
      <c r="C122" s="414" t="s">
        <v>8248</v>
      </c>
      <c r="D122" s="414" t="s">
        <v>8249</v>
      </c>
      <c r="E122" s="414">
        <v>1123</v>
      </c>
      <c r="G122" s="414" t="s">
        <v>8161</v>
      </c>
      <c r="H122" s="414" t="s">
        <v>8162</v>
      </c>
      <c r="I122" s="415">
        <v>4</v>
      </c>
      <c r="J122" s="415"/>
      <c r="K122" s="415" t="str">
        <f t="shared" si="60"/>
        <v>No</v>
      </c>
      <c r="L122" s="415"/>
      <c r="M122" s="415">
        <f t="shared" si="59"/>
        <v>4</v>
      </c>
      <c r="N122" s="415"/>
      <c r="O122" s="415"/>
      <c r="P122" s="415"/>
      <c r="Q122" s="415"/>
      <c r="R122" s="415" t="str">
        <f t="shared" si="61"/>
        <v>No</v>
      </c>
      <c r="S122" s="415"/>
      <c r="T122" s="415"/>
      <c r="U122" s="415"/>
      <c r="V122" s="414" t="s">
        <v>8250</v>
      </c>
      <c r="W122" s="414" t="s">
        <v>5643</v>
      </c>
      <c r="X122" s="414">
        <f t="shared" si="57"/>
        <v>1</v>
      </c>
      <c r="Y122" s="414">
        <f t="shared" si="34"/>
        <v>194.4</v>
      </c>
      <c r="Z122" s="416" t="str">
        <f t="shared" si="35"/>
        <v/>
      </c>
      <c r="AA122" s="416">
        <f t="shared" si="36"/>
        <v>0</v>
      </c>
      <c r="AB122" s="417">
        <f t="shared" si="37"/>
        <v>0</v>
      </c>
      <c r="AC122" s="414" t="s">
        <v>5815</v>
      </c>
      <c r="AD122" s="414" t="s">
        <v>5816</v>
      </c>
      <c r="AE122" s="414" t="e">
        <f>+VLOOKUP($D122,'[12]Ramón Países '!$A:$E,4,0)</f>
        <v>#N/A</v>
      </c>
      <c r="AF122" s="414" t="s">
        <v>5646</v>
      </c>
      <c r="AG122" s="414" t="e">
        <f>+VLOOKUP($D122,'[12]Ramón Países '!$A:$E,5,0)</f>
        <v>#N/A</v>
      </c>
      <c r="AH122" s="413" t="s">
        <v>5815</v>
      </c>
      <c r="AI122" s="414" t="s">
        <v>8164</v>
      </c>
      <c r="AJ122" s="414" t="s">
        <v>5818</v>
      </c>
      <c r="AK122" s="414" t="s">
        <v>5698</v>
      </c>
      <c r="AL122" s="414" t="s">
        <v>8165</v>
      </c>
      <c r="AM122" s="414" t="s">
        <v>5820</v>
      </c>
      <c r="AN122" s="414" t="s">
        <v>3320</v>
      </c>
      <c r="AO122" s="414" t="s">
        <v>8166</v>
      </c>
      <c r="AP122" s="414" t="s">
        <v>8167</v>
      </c>
      <c r="AQ122" s="414" t="s">
        <v>8168</v>
      </c>
      <c r="AR122" s="414" t="s">
        <v>8169</v>
      </c>
      <c r="AS122" s="414" t="s">
        <v>5825</v>
      </c>
      <c r="AT122" s="414" t="s">
        <v>733</v>
      </c>
      <c r="AU122" s="414" t="s">
        <v>733</v>
      </c>
      <c r="AV122" s="414" t="s">
        <v>733</v>
      </c>
      <c r="AW122" s="414" t="s">
        <v>3320</v>
      </c>
      <c r="AX122" s="414" t="s">
        <v>5826</v>
      </c>
      <c r="AY122" s="414" t="s">
        <v>733</v>
      </c>
      <c r="AZ122" s="414" t="s">
        <v>8170</v>
      </c>
      <c r="BA122" s="414" t="s">
        <v>5828</v>
      </c>
      <c r="BB122" s="414" t="s">
        <v>5829</v>
      </c>
      <c r="BC122" s="414" t="s">
        <v>8171</v>
      </c>
      <c r="BD122" s="414" t="s">
        <v>5837</v>
      </c>
      <c r="BE122" s="414" t="s">
        <v>8172</v>
      </c>
      <c r="BF122" s="415" t="s">
        <v>1214</v>
      </c>
      <c r="BG122" s="414" t="s">
        <v>3320</v>
      </c>
      <c r="BI122" s="414" t="s">
        <v>5833</v>
      </c>
      <c r="BJ122" s="414" t="s">
        <v>5833</v>
      </c>
      <c r="BK122" s="414" t="s">
        <v>5834</v>
      </c>
      <c r="BL122" s="414" t="s">
        <v>8173</v>
      </c>
      <c r="BM122" s="415">
        <v>230</v>
      </c>
      <c r="BN122" s="414" t="s">
        <v>5712</v>
      </c>
      <c r="BO122" s="418" t="s">
        <v>12613</v>
      </c>
      <c r="BP122" s="414">
        <v>22</v>
      </c>
      <c r="BQ122" s="414">
        <v>2027</v>
      </c>
      <c r="BR122" s="414">
        <v>194.4</v>
      </c>
      <c r="BS122" s="415">
        <v>194.4</v>
      </c>
      <c r="BT122" s="414" t="s">
        <v>5666</v>
      </c>
      <c r="BU122" s="414">
        <v>669</v>
      </c>
      <c r="BV122" s="415">
        <v>535.97</v>
      </c>
      <c r="BW122" s="419">
        <v>0.31473142980626495</v>
      </c>
      <c r="BX122" s="420" t="s">
        <v>202</v>
      </c>
      <c r="BY122" s="414" t="s">
        <v>733</v>
      </c>
      <c r="CA122" s="414">
        <v>30.49</v>
      </c>
      <c r="CB122" s="414" t="s">
        <v>733</v>
      </c>
      <c r="CC122" s="414">
        <v>660</v>
      </c>
      <c r="CD122" s="414" t="s">
        <v>5800</v>
      </c>
      <c r="CE122" s="414" t="s">
        <v>5668</v>
      </c>
      <c r="CF122" s="414" t="s">
        <v>3320</v>
      </c>
      <c r="CG122" s="414" t="s">
        <v>733</v>
      </c>
      <c r="CH122" s="414" t="s">
        <v>733</v>
      </c>
      <c r="CI122" s="414">
        <v>2093</v>
      </c>
      <c r="CJ122" s="414">
        <v>1963</v>
      </c>
      <c r="CK122" s="414" t="s">
        <v>8251</v>
      </c>
      <c r="CL122" s="414">
        <v>354</v>
      </c>
      <c r="CM122" s="414">
        <v>85</v>
      </c>
      <c r="CN122" s="414">
        <v>97</v>
      </c>
      <c r="CO122" s="414">
        <v>30</v>
      </c>
      <c r="CP122" s="414" t="s">
        <v>12614</v>
      </c>
      <c r="CQ122" s="414">
        <f t="shared" si="52"/>
        <v>2026</v>
      </c>
      <c r="CR122" s="414">
        <v>0.68</v>
      </c>
      <c r="CS122" s="414">
        <v>8</v>
      </c>
      <c r="CT122" s="414" t="s">
        <v>8252</v>
      </c>
      <c r="CU122" s="414">
        <v>4874000</v>
      </c>
      <c r="CV122" s="414" t="s">
        <v>3320</v>
      </c>
      <c r="CW122" s="414" t="s">
        <v>3320</v>
      </c>
      <c r="CX122" s="414" t="s">
        <v>3320</v>
      </c>
      <c r="CY122" s="414" t="s">
        <v>3320</v>
      </c>
      <c r="CZ122" s="414" t="s">
        <v>3320</v>
      </c>
      <c r="DA122" s="414" t="s">
        <v>3320</v>
      </c>
      <c r="DB122" s="414" t="s">
        <v>3320</v>
      </c>
      <c r="DC122" s="414" t="s">
        <v>3320</v>
      </c>
      <c r="DD122" s="414" t="s">
        <v>3320</v>
      </c>
      <c r="DE122" s="414" t="s">
        <v>3320</v>
      </c>
      <c r="DG122" s="414" t="s">
        <v>3320</v>
      </c>
      <c r="DH122" s="414" t="s">
        <v>3320</v>
      </c>
      <c r="DI122" s="414" t="s">
        <v>3320</v>
      </c>
      <c r="DJ122" s="414" t="s">
        <v>3320</v>
      </c>
      <c r="DK122" s="414" t="s">
        <v>3320</v>
      </c>
      <c r="DL122" s="414" t="s">
        <v>3320</v>
      </c>
      <c r="DM122" s="414" t="e">
        <f t="shared" si="53"/>
        <v>#VALUE!</v>
      </c>
      <c r="DN122" s="414" t="s">
        <v>3320</v>
      </c>
      <c r="DO122" s="414" t="s">
        <v>3320</v>
      </c>
      <c r="DP122" s="414" t="s">
        <v>3320</v>
      </c>
      <c r="DR122" s="414" t="s">
        <v>3320</v>
      </c>
      <c r="DS122" s="414" t="s">
        <v>3320</v>
      </c>
      <c r="DT122" s="414" t="s">
        <v>3320</v>
      </c>
      <c r="DU122" s="414" t="s">
        <v>3320</v>
      </c>
      <c r="DV122" s="414" t="s">
        <v>3320</v>
      </c>
      <c r="DW122" s="414" t="s">
        <v>3320</v>
      </c>
      <c r="DX122" s="414" t="s">
        <v>3320</v>
      </c>
      <c r="DY122" s="414" t="s">
        <v>3320</v>
      </c>
      <c r="DZ122" s="414" t="s">
        <v>3320</v>
      </c>
      <c r="EA122" s="414" t="s">
        <v>3320</v>
      </c>
      <c r="EB122" s="414" t="s">
        <v>3320</v>
      </c>
      <c r="EC122" s="414" t="s">
        <v>3320</v>
      </c>
      <c r="ED122" s="414" t="s">
        <v>3320</v>
      </c>
      <c r="EE122" s="414" t="s">
        <v>3320</v>
      </c>
      <c r="EF122" s="414" t="s">
        <v>3320</v>
      </c>
      <c r="EG122" s="414" t="s">
        <v>3320</v>
      </c>
      <c r="EH122" s="414" t="s">
        <v>3320</v>
      </c>
      <c r="EI122" s="414" t="s">
        <v>3320</v>
      </c>
      <c r="EJ122" s="414" t="s">
        <v>3320</v>
      </c>
      <c r="EK122" s="414" t="s">
        <v>3320</v>
      </c>
      <c r="EL122" s="414" t="s">
        <v>3320</v>
      </c>
      <c r="EM122" s="414" t="s">
        <v>3320</v>
      </c>
      <c r="EN122" s="414" t="s">
        <v>3320</v>
      </c>
      <c r="EO122" s="414" t="s">
        <v>3320</v>
      </c>
      <c r="EP122" s="414" t="s">
        <v>3320</v>
      </c>
      <c r="EQ122" s="414" t="s">
        <v>3320</v>
      </c>
      <c r="ER122" s="414" t="s">
        <v>3320</v>
      </c>
      <c r="ES122" s="414" t="s">
        <v>3320</v>
      </c>
      <c r="ET122" s="414" t="s">
        <v>3320</v>
      </c>
      <c r="EU122" s="414" t="s">
        <v>3320</v>
      </c>
      <c r="EV122" s="414" t="s">
        <v>3320</v>
      </c>
      <c r="EW122" s="414" t="s">
        <v>3320</v>
      </c>
      <c r="EX122" s="414" t="s">
        <v>3320</v>
      </c>
      <c r="EY122" s="414" t="s">
        <v>3320</v>
      </c>
      <c r="EZ122" s="414" t="s">
        <v>3320</v>
      </c>
      <c r="FA122" s="414" t="s">
        <v>3320</v>
      </c>
      <c r="FB122" s="414" t="s">
        <v>3320</v>
      </c>
      <c r="FC122" s="414" t="s">
        <v>3320</v>
      </c>
      <c r="FD122" s="414" t="s">
        <v>3320</v>
      </c>
      <c r="FE122" s="414" t="s">
        <v>3320</v>
      </c>
      <c r="FF122" s="414" t="s">
        <v>3320</v>
      </c>
      <c r="FG122" s="414" t="s">
        <v>3320</v>
      </c>
      <c r="FH122" s="414" t="s">
        <v>3320</v>
      </c>
      <c r="FI122" s="414" t="s">
        <v>3320</v>
      </c>
      <c r="FJ122" s="414" t="s">
        <v>3320</v>
      </c>
      <c r="FK122" s="414" t="s">
        <v>3320</v>
      </c>
      <c r="FL122" s="414" t="s">
        <v>3320</v>
      </c>
      <c r="FM122" s="414" t="s">
        <v>3320</v>
      </c>
      <c r="FN122" s="414" t="s">
        <v>3320</v>
      </c>
      <c r="FO122" s="421">
        <v>219278663</v>
      </c>
      <c r="FP122" s="421">
        <f t="shared" si="62"/>
        <v>219.27866299999999</v>
      </c>
      <c r="FQ122" s="414" t="s">
        <v>1214</v>
      </c>
      <c r="FR122" s="414" t="s">
        <v>733</v>
      </c>
      <c r="FS122" s="414" t="s">
        <v>733</v>
      </c>
      <c r="FT122" s="414" t="s">
        <v>733</v>
      </c>
      <c r="FU122" s="414" t="s">
        <v>2254</v>
      </c>
      <c r="FV122" s="414" t="s">
        <v>8253</v>
      </c>
      <c r="FW122" s="414" t="s">
        <v>8254</v>
      </c>
      <c r="FX122" s="422" t="s">
        <v>8173</v>
      </c>
      <c r="FY122" s="423">
        <v>230</v>
      </c>
      <c r="FZ122" s="414" t="s">
        <v>8255</v>
      </c>
      <c r="GA122" s="421">
        <v>219278263</v>
      </c>
      <c r="GB122" s="421">
        <v>34945778</v>
      </c>
      <c r="GC122" s="421">
        <v>241242</v>
      </c>
      <c r="GD122" s="421">
        <v>182732</v>
      </c>
      <c r="GE122" s="414" t="s">
        <v>5841</v>
      </c>
      <c r="GF122" s="414" t="s">
        <v>733</v>
      </c>
      <c r="GG122" s="414" t="s">
        <v>733</v>
      </c>
      <c r="GH122" s="414" t="s">
        <v>8256</v>
      </c>
      <c r="GI122" s="414" t="s">
        <v>733</v>
      </c>
      <c r="GJ122" s="414" t="s">
        <v>1214</v>
      </c>
      <c r="GK122" s="414" t="s">
        <v>733</v>
      </c>
      <c r="GL122" s="414" t="s">
        <v>733</v>
      </c>
      <c r="GM122" s="414" t="s">
        <v>1214</v>
      </c>
      <c r="GN122" s="424" t="s">
        <v>5676</v>
      </c>
      <c r="GO122" s="414" t="s">
        <v>3320</v>
      </c>
      <c r="GP122" s="414" t="s">
        <v>733</v>
      </c>
      <c r="GQ122" s="414" t="s">
        <v>5677</v>
      </c>
      <c r="GR122" s="414" t="s">
        <v>733</v>
      </c>
      <c r="GS122" s="414" t="s">
        <v>5946</v>
      </c>
      <c r="GT122" s="414" t="s">
        <v>8257</v>
      </c>
      <c r="GU122" s="414" t="s">
        <v>3320</v>
      </c>
      <c r="GV122" s="414">
        <v>1.19</v>
      </c>
      <c r="GW122" s="414" t="s">
        <v>733</v>
      </c>
      <c r="GX122" s="414" t="s">
        <v>5948</v>
      </c>
      <c r="GY122" s="414" t="s">
        <v>8258</v>
      </c>
      <c r="GZ122" s="414" t="s">
        <v>733</v>
      </c>
      <c r="HA122" s="414" t="s">
        <v>3320</v>
      </c>
      <c r="HB122" s="414" t="s">
        <v>8259</v>
      </c>
      <c r="HC122" s="414" t="s">
        <v>8260</v>
      </c>
      <c r="HD122" s="414" t="s">
        <v>5683</v>
      </c>
      <c r="HE122" s="414" t="s">
        <v>5683</v>
      </c>
      <c r="HF122" s="414" t="s">
        <v>5683</v>
      </c>
      <c r="HG122" s="414" t="s">
        <v>733</v>
      </c>
      <c r="HH122" s="414" t="s">
        <v>1214</v>
      </c>
      <c r="HI122" s="414" t="s">
        <v>12951</v>
      </c>
      <c r="HJ122" s="414" t="s">
        <v>12952</v>
      </c>
      <c r="HK122" s="414" t="s">
        <v>5685</v>
      </c>
      <c r="HL122" s="414" t="s">
        <v>3320</v>
      </c>
      <c r="HM122" s="414" t="s">
        <v>3320</v>
      </c>
      <c r="HN122" s="414" t="s">
        <v>3320</v>
      </c>
      <c r="HO122" s="414" t="s">
        <v>3320</v>
      </c>
      <c r="HP122" s="414" t="s">
        <v>3320</v>
      </c>
      <c r="HQ122" s="414" t="s">
        <v>3320</v>
      </c>
      <c r="HR122" s="414" t="s">
        <v>3320</v>
      </c>
      <c r="HS122" s="414" t="s">
        <v>3320</v>
      </c>
      <c r="HT122" s="414" t="s">
        <v>3320</v>
      </c>
      <c r="HU122" s="414" t="s">
        <v>3320</v>
      </c>
      <c r="HV122" s="414" t="s">
        <v>3320</v>
      </c>
      <c r="HW122" s="414" t="s">
        <v>3320</v>
      </c>
      <c r="HX122" s="414" t="s">
        <v>3320</v>
      </c>
      <c r="HY122" s="414" t="s">
        <v>3320</v>
      </c>
      <c r="HZ122" s="414" t="s">
        <v>3320</v>
      </c>
      <c r="IA122" s="414" t="s">
        <v>3320</v>
      </c>
      <c r="IB122" s="414" t="s">
        <v>3320</v>
      </c>
      <c r="IC122" s="414" t="s">
        <v>3320</v>
      </c>
      <c r="ID122" s="414" t="s">
        <v>3320</v>
      </c>
      <c r="IE122" s="414" t="s">
        <v>3320</v>
      </c>
      <c r="IF122" s="414" t="s">
        <v>3320</v>
      </c>
      <c r="IG122" s="414" t="s">
        <v>3320</v>
      </c>
      <c r="IH122" s="414" t="s">
        <v>3320</v>
      </c>
      <c r="II122" s="414" t="s">
        <v>3320</v>
      </c>
      <c r="IJ122" s="414" t="s">
        <v>3320</v>
      </c>
      <c r="IK122" s="414" t="s">
        <v>3320</v>
      </c>
      <c r="IL122" s="414" t="s">
        <v>3320</v>
      </c>
      <c r="IM122" s="414" t="s">
        <v>3320</v>
      </c>
      <c r="IN122" s="414" t="s">
        <v>3320</v>
      </c>
      <c r="IO122" s="414" t="s">
        <v>3320</v>
      </c>
      <c r="IP122" s="414" t="s">
        <v>3320</v>
      </c>
      <c r="IQ122" s="414" t="s">
        <v>3320</v>
      </c>
      <c r="IR122" s="414" t="s">
        <v>3320</v>
      </c>
      <c r="IS122" s="414" t="s">
        <v>3320</v>
      </c>
      <c r="IT122" s="414" t="s">
        <v>3320</v>
      </c>
      <c r="IU122" s="414" t="s">
        <v>3320</v>
      </c>
      <c r="IV122" s="414" t="s">
        <v>3320</v>
      </c>
      <c r="IW122" s="414" t="s">
        <v>3320</v>
      </c>
      <c r="IY122" s="415"/>
      <c r="IZ122" s="415"/>
      <c r="JB122" s="414" t="str">
        <f>IFERROR(VLOOKUP($E122,'[12]Resumen costos RNT id'!$D:$J,3,0),"")</f>
        <v/>
      </c>
      <c r="JC122" s="421" t="str">
        <f>IFERROR(VLOOKUP($E122,'[12]Resumen costos RNT id'!$D:$J,4,0),"")</f>
        <v/>
      </c>
      <c r="JD122" s="421" t="str">
        <f>IFERROR(VLOOKUP($E122,'[12]Resumen costos RNT id'!$D:$J,5,0),"")</f>
        <v/>
      </c>
      <c r="JE122" s="421" t="str">
        <f>IFERROR(VLOOKUP($E122,'[12]Resumen costos RNT id'!$D:$J,6,0),"")</f>
        <v/>
      </c>
      <c r="JF122" s="416" t="str">
        <f>IFERROR(VLOOKUP($E122,'[12]Resumen costos RNT id'!$D:$J,7,0),"")</f>
        <v/>
      </c>
      <c r="JG122" s="428" t="str">
        <f t="shared" si="38"/>
        <v/>
      </c>
      <c r="JH122" s="428" t="str">
        <f t="shared" si="39"/>
        <v/>
      </c>
      <c r="JI122" s="428" t="str">
        <f t="shared" si="39"/>
        <v/>
      </c>
      <c r="JJ122" s="428">
        <f t="shared" si="40"/>
        <v>0</v>
      </c>
      <c r="JK122" s="428">
        <f t="shared" si="41"/>
        <v>0</v>
      </c>
      <c r="JL122" s="414" t="s">
        <v>202</v>
      </c>
      <c r="JP122" s="414">
        <v>7</v>
      </c>
      <c r="JQ122" s="414">
        <f t="shared" si="58"/>
        <v>0</v>
      </c>
      <c r="JR122" s="429" t="str">
        <f>IFERROR(VLOOKUP($E122,'[13]Actualización de costos CENACE'!$A:$G,2,0),"")</f>
        <v/>
      </c>
      <c r="JS122" s="429" t="str">
        <f>IFERROR(VLOOKUP($E122,'[13]Actualización de costos CENACE'!$A:$G,3,0),"")</f>
        <v/>
      </c>
      <c r="JT122" s="429" t="str">
        <f>IFERROR(VLOOKUP($E122,'[13]Actualización de costos CENACE'!$A:$G,4,0),"")</f>
        <v/>
      </c>
      <c r="JU122" s="429" t="str">
        <f>IFERROR(VLOOKUP($E122,'[13]Actualización de costos CENACE'!$A:$G,5,0),"")</f>
        <v/>
      </c>
      <c r="JV122" s="429" t="str">
        <f>IFERROR(VLOOKUP($E122,'[13]Actualización de costos CENACE'!$A:$G,6,0),"")</f>
        <v/>
      </c>
      <c r="JW122" s="430" t="str">
        <f>IFERROR(VLOOKUP($E122,'[13]Din Costos CFE'!$J$7:$AG$150,JW$1,0),"")</f>
        <v/>
      </c>
      <c r="JX122" s="430" t="str">
        <f>IFERROR(VLOOKUP($E122,'[13]Din Costos CFE'!$J$7:$AG$150,JX$1,0),"")</f>
        <v/>
      </c>
      <c r="JY122" s="430" t="str">
        <f>IFERROR(VLOOKUP($E122,'[13]Din Costos CFE'!$J$7:$AG$150,JY$1,0),"")</f>
        <v/>
      </c>
      <c r="JZ122" s="430" t="str">
        <f>IFERROR(VLOOKUP($E122,'[13]Din Costos CFE'!$J$7:$AG$150,JZ$1,0),"")</f>
        <v/>
      </c>
      <c r="KA122" s="430" t="str">
        <f>IFERROR(VLOOKUP($E122,'[13]Din Costos CFE'!$J$7:$AG$150,KA$1,0),"")</f>
        <v/>
      </c>
      <c r="KB122" s="430" t="str">
        <f>IFERROR(VLOOKUP($E122,'[13]Din Costos CFE'!$J$7:$AG$150,KB$1,0),"")</f>
        <v/>
      </c>
      <c r="KC122" s="430" t="str">
        <f>IFERROR(VLOOKUP($E122,'[13]Din Costos CFE'!$J$7:$AG$150,KC$1,0),"")</f>
        <v/>
      </c>
      <c r="KD122" s="430" t="str">
        <f>IFERROR(VLOOKUP($E122,'[13]Din Costos CFE'!$J$7:$AG$150,KD$1,0),"")</f>
        <v/>
      </c>
      <c r="KE122" s="430" t="str">
        <f>IFERROR(VLOOKUP($E122,'[13]Din Costos CFE'!$J$7:$AG$150,KE$1,0),"")</f>
        <v/>
      </c>
      <c r="KF122" s="430" t="str">
        <f>IFERROR(VLOOKUP($E122,'[13]Din Costos CFE'!$J$7:$AG$150,KF$1,0),"")</f>
        <v/>
      </c>
      <c r="KG122" s="430" t="str">
        <f>IFERROR(VLOOKUP($E122,'[13]Din Costos CFE'!$J$7:$AG$150,KG$1,0),"")</f>
        <v/>
      </c>
      <c r="KH122" s="430" t="str">
        <f>IFERROR(VLOOKUP($E122,'[13]Din Costos CFE'!$J$7:$AG$150,KH$1,0),"")</f>
        <v/>
      </c>
      <c r="KI122" s="430" t="str">
        <f>IFERROR(VLOOKUP($E122,'[13]Din Costos CFE'!$J$7:$AG$150,KI$1,0),"")</f>
        <v/>
      </c>
      <c r="KJ122" s="430" t="str">
        <f>IFERROR(VLOOKUP($E122,'[13]Din Costos CFE'!$J$7:$AG$150,KJ$1,0),"")</f>
        <v/>
      </c>
      <c r="KK122" s="430" t="str">
        <f>IFERROR(VLOOKUP($E122,'[13]Din Costos CFE'!$J$7:$AG$150,KK$1,0),"")</f>
        <v/>
      </c>
      <c r="KL122" s="430" t="str">
        <f>IFERROR(VLOOKUP($E122,'[13]Din Costos CFE'!$J$7:$AG$150,KL$1,0),"")</f>
        <v/>
      </c>
      <c r="KM122" s="430" t="str">
        <f>IFERROR(VLOOKUP($E122,'[13]Din Costos CFE'!$J$7:$AG$150,KM$1,0),"")</f>
        <v/>
      </c>
      <c r="KN122" s="430" t="str">
        <f>IFERROR(VLOOKUP($E122,'[13]Din Costos CFE'!$J$7:$AG$150,KN$1,0),"")</f>
        <v/>
      </c>
      <c r="KO122" s="431">
        <f t="shared" si="42"/>
        <v>0</v>
      </c>
      <c r="KP122" s="431">
        <f t="shared" si="43"/>
        <v>0</v>
      </c>
      <c r="KQ122" s="431">
        <f t="shared" si="44"/>
        <v>0</v>
      </c>
      <c r="KR122" s="432" t="str">
        <f>IFERROR(VLOOKUP($E122,'[13]Din Costos CFE'!$A$6:$G$150,4,0),"")</f>
        <v/>
      </c>
      <c r="KS122" s="432" t="str">
        <f>IFERROR(VLOOKUP($E122,'[13]Din Costos CFE'!$A$6:$G$150,5,0),"")</f>
        <v/>
      </c>
      <c r="KT122" s="432" t="str">
        <f>IFERROR(VLOOKUP($E122,'[13]Din Costos CFE'!$A$6:$G$150,6,0),"")</f>
        <v/>
      </c>
      <c r="KU122" s="433" t="str">
        <f t="shared" si="45"/>
        <v/>
      </c>
      <c r="KV122" s="434" t="str">
        <f t="shared" si="46"/>
        <v/>
      </c>
      <c r="KW122" s="435" t="str">
        <f t="shared" si="47"/>
        <v/>
      </c>
      <c r="KX122" s="435"/>
      <c r="KY122" s="436" t="str">
        <f>IFERROR(VLOOKUP($E122,'[13]Detalle Costos CENACE'!$E:$IT,248,0),"")</f>
        <v/>
      </c>
      <c r="KZ122" s="414">
        <f t="shared" si="48"/>
        <v>194.4</v>
      </c>
      <c r="LA122" s="434" t="str">
        <f t="shared" si="49"/>
        <v/>
      </c>
      <c r="LB122" s="434" t="str">
        <f t="shared" si="50"/>
        <v/>
      </c>
      <c r="LC122" s="414">
        <f t="shared" si="51"/>
        <v>1</v>
      </c>
      <c r="LD122" s="429" t="str">
        <f>IFERROR(VLOOKUP($E122,'[13]Actualización de costos CENACE'!$A:$G,7,0),"")</f>
        <v/>
      </c>
    </row>
    <row r="123" spans="1:316" s="414" customFormat="1" ht="15" customHeight="1">
      <c r="A123" s="413" t="s">
        <v>5638</v>
      </c>
      <c r="B123" s="414">
        <v>1125</v>
      </c>
      <c r="C123" s="414" t="s">
        <v>8261</v>
      </c>
      <c r="D123" s="414" t="s">
        <v>8262</v>
      </c>
      <c r="E123" s="414">
        <v>1125</v>
      </c>
      <c r="G123" s="414" t="s">
        <v>5727</v>
      </c>
      <c r="H123" s="414" t="s">
        <v>5728</v>
      </c>
      <c r="I123" s="415">
        <v>4</v>
      </c>
      <c r="J123" s="415"/>
      <c r="K123" s="415" t="str">
        <f t="shared" si="60"/>
        <v>No</v>
      </c>
      <c r="L123" s="415"/>
      <c r="M123" s="415">
        <f t="shared" si="59"/>
        <v>4</v>
      </c>
      <c r="N123" s="415"/>
      <c r="O123" s="415"/>
      <c r="P123" s="415"/>
      <c r="Q123" s="415"/>
      <c r="R123" s="415" t="str">
        <f t="shared" si="61"/>
        <v>No</v>
      </c>
      <c r="S123" s="415"/>
      <c r="T123" s="415"/>
      <c r="U123" s="415"/>
      <c r="V123" s="414" t="s">
        <v>8263</v>
      </c>
      <c r="W123" s="414" t="s">
        <v>5643</v>
      </c>
      <c r="X123" s="414">
        <f t="shared" si="57"/>
        <v>1</v>
      </c>
      <c r="Y123" s="414">
        <f t="shared" si="34"/>
        <v>343.53</v>
      </c>
      <c r="Z123" s="416" t="str">
        <f t="shared" si="35"/>
        <v/>
      </c>
      <c r="AA123" s="416">
        <f t="shared" si="36"/>
        <v>0</v>
      </c>
      <c r="AB123" s="417">
        <f t="shared" si="37"/>
        <v>0</v>
      </c>
      <c r="AC123" s="414" t="s">
        <v>5729</v>
      </c>
      <c r="AD123" s="414" t="s">
        <v>5730</v>
      </c>
      <c r="AE123" s="414" t="e">
        <f>+VLOOKUP($D123,'[12]Ramón Países '!$A:$E,4,0)</f>
        <v>#N/A</v>
      </c>
      <c r="AF123" s="414" t="s">
        <v>5693</v>
      </c>
      <c r="AG123" s="414" t="e">
        <f>+VLOOKUP($D123,'[12]Ramón Países '!$A:$E,5,0)</f>
        <v>#N/A</v>
      </c>
      <c r="AH123" s="414" t="s">
        <v>5729</v>
      </c>
      <c r="AI123" s="414" t="s">
        <v>5731</v>
      </c>
      <c r="AJ123" s="414" t="s">
        <v>5732</v>
      </c>
      <c r="AK123" s="414" t="s">
        <v>5733</v>
      </c>
      <c r="AL123" s="414" t="s">
        <v>5734</v>
      </c>
      <c r="AM123" s="414" t="s">
        <v>5735</v>
      </c>
      <c r="AN123" s="414" t="s">
        <v>3320</v>
      </c>
      <c r="AO123" s="414" t="s">
        <v>5736</v>
      </c>
      <c r="AP123" s="414" t="s">
        <v>5698</v>
      </c>
      <c r="AQ123" s="414" t="s">
        <v>5737</v>
      </c>
      <c r="AR123" s="414" t="s">
        <v>5738</v>
      </c>
      <c r="AS123" s="414" t="s">
        <v>5739</v>
      </c>
      <c r="AT123" s="414" t="s">
        <v>733</v>
      </c>
      <c r="AU123" s="414" t="s">
        <v>733</v>
      </c>
      <c r="AV123" s="414" t="s">
        <v>733</v>
      </c>
      <c r="AW123" s="414" t="s">
        <v>3320</v>
      </c>
      <c r="AX123" s="414" t="s">
        <v>5740</v>
      </c>
      <c r="AY123" s="414" t="s">
        <v>733</v>
      </c>
      <c r="AZ123" s="414" t="s">
        <v>5741</v>
      </c>
      <c r="BA123" s="414" t="s">
        <v>5742</v>
      </c>
      <c r="BB123" s="414" t="s">
        <v>5743</v>
      </c>
      <c r="BC123" s="414" t="s">
        <v>5744</v>
      </c>
      <c r="BD123" s="414" t="s">
        <v>5745</v>
      </c>
      <c r="BE123" s="414" t="s">
        <v>5746</v>
      </c>
      <c r="BF123" s="415" t="s">
        <v>1214</v>
      </c>
      <c r="BG123" s="414" t="s">
        <v>3320</v>
      </c>
      <c r="BI123" s="414" t="s">
        <v>5955</v>
      </c>
      <c r="BJ123" s="414" t="s">
        <v>5955</v>
      </c>
      <c r="BK123" s="414" t="s">
        <v>3623</v>
      </c>
      <c r="BL123" s="414" t="s">
        <v>8121</v>
      </c>
      <c r="BM123" s="415">
        <v>400</v>
      </c>
      <c r="BN123" s="414" t="s">
        <v>5936</v>
      </c>
      <c r="BO123" s="418" t="s">
        <v>12602</v>
      </c>
      <c r="BP123" s="414">
        <v>17</v>
      </c>
      <c r="BQ123" s="414">
        <v>2028</v>
      </c>
      <c r="BR123" s="414">
        <v>343.53</v>
      </c>
      <c r="BS123" s="415">
        <v>343.53</v>
      </c>
      <c r="BT123" s="414" t="s">
        <v>5666</v>
      </c>
      <c r="BU123" s="414">
        <v>1963</v>
      </c>
      <c r="BV123" s="415">
        <v>965.64</v>
      </c>
      <c r="BW123" s="419">
        <v>0.3208828245344767</v>
      </c>
      <c r="BX123" s="420" t="s">
        <v>910</v>
      </c>
      <c r="BY123" s="414" t="s">
        <v>733</v>
      </c>
      <c r="CA123" s="414">
        <v>32.090000000000003</v>
      </c>
      <c r="CB123" s="414" t="s">
        <v>733</v>
      </c>
      <c r="CC123" s="414">
        <v>715</v>
      </c>
      <c r="CD123" s="414" t="s">
        <v>5713</v>
      </c>
      <c r="CE123" s="414" t="s">
        <v>5668</v>
      </c>
      <c r="CF123" s="414" t="s">
        <v>3320</v>
      </c>
      <c r="CG123" s="414" t="s">
        <v>733</v>
      </c>
      <c r="CH123" s="414" t="s">
        <v>733</v>
      </c>
      <c r="CI123" s="414">
        <v>2414</v>
      </c>
      <c r="CJ123" s="414">
        <v>2267</v>
      </c>
      <c r="CK123" s="414" t="s">
        <v>8264</v>
      </c>
      <c r="CL123" s="414">
        <v>363</v>
      </c>
      <c r="CM123" s="414">
        <v>96</v>
      </c>
      <c r="CN123" s="414">
        <v>99</v>
      </c>
      <c r="CO123" s="414">
        <v>25</v>
      </c>
      <c r="CP123" s="414" t="s">
        <v>12603</v>
      </c>
      <c r="CQ123" s="414">
        <f t="shared" si="52"/>
        <v>2026</v>
      </c>
      <c r="CR123" s="414">
        <v>0.4</v>
      </c>
      <c r="CS123" s="414">
        <v>8</v>
      </c>
      <c r="CT123" s="414" t="s">
        <v>5750</v>
      </c>
      <c r="CU123" s="414">
        <v>47959600</v>
      </c>
      <c r="CV123" s="414" t="s">
        <v>3320</v>
      </c>
      <c r="CW123" s="414" t="s">
        <v>3320</v>
      </c>
      <c r="CX123" s="414" t="s">
        <v>3320</v>
      </c>
      <c r="CY123" s="414" t="s">
        <v>3320</v>
      </c>
      <c r="CZ123" s="414" t="s">
        <v>3320</v>
      </c>
      <c r="DA123" s="414" t="s">
        <v>3320</v>
      </c>
      <c r="DB123" s="414" t="s">
        <v>3320</v>
      </c>
      <c r="DC123" s="414" t="s">
        <v>3320</v>
      </c>
      <c r="DD123" s="414" t="s">
        <v>3320</v>
      </c>
      <c r="DE123" s="414" t="s">
        <v>3320</v>
      </c>
      <c r="DG123" s="414" t="s">
        <v>3320</v>
      </c>
      <c r="DH123" s="414" t="s">
        <v>3320</v>
      </c>
      <c r="DI123" s="414" t="s">
        <v>3320</v>
      </c>
      <c r="DJ123" s="414" t="s">
        <v>3320</v>
      </c>
      <c r="DK123" s="414" t="s">
        <v>3320</v>
      </c>
      <c r="DL123" s="414" t="s">
        <v>3320</v>
      </c>
      <c r="DM123" s="414" t="e">
        <f t="shared" si="53"/>
        <v>#VALUE!</v>
      </c>
      <c r="DN123" s="414" t="s">
        <v>3320</v>
      </c>
      <c r="DO123" s="414" t="s">
        <v>3320</v>
      </c>
      <c r="DP123" s="414" t="s">
        <v>3320</v>
      </c>
      <c r="DR123" s="414" t="s">
        <v>3320</v>
      </c>
      <c r="DS123" s="414" t="s">
        <v>3320</v>
      </c>
      <c r="DT123" s="414" t="s">
        <v>3320</v>
      </c>
      <c r="DU123" s="414" t="s">
        <v>3320</v>
      </c>
      <c r="DV123" s="414" t="s">
        <v>3320</v>
      </c>
      <c r="DW123" s="414" t="s">
        <v>3320</v>
      </c>
      <c r="DX123" s="414" t="s">
        <v>3320</v>
      </c>
      <c r="DY123" s="414" t="s">
        <v>3320</v>
      </c>
      <c r="DZ123" s="414" t="s">
        <v>3320</v>
      </c>
      <c r="EA123" s="414" t="s">
        <v>3320</v>
      </c>
      <c r="EB123" s="414" t="s">
        <v>3320</v>
      </c>
      <c r="EC123" s="414" t="s">
        <v>3320</v>
      </c>
      <c r="ED123" s="414" t="s">
        <v>3320</v>
      </c>
      <c r="EE123" s="414" t="s">
        <v>3320</v>
      </c>
      <c r="EF123" s="414" t="s">
        <v>3320</v>
      </c>
      <c r="EG123" s="414" t="s">
        <v>3320</v>
      </c>
      <c r="EH123" s="414" t="s">
        <v>3320</v>
      </c>
      <c r="EI123" s="414" t="s">
        <v>3320</v>
      </c>
      <c r="EJ123" s="414" t="s">
        <v>3320</v>
      </c>
      <c r="EK123" s="414" t="s">
        <v>3320</v>
      </c>
      <c r="EL123" s="414" t="s">
        <v>3320</v>
      </c>
      <c r="EM123" s="414" t="s">
        <v>3320</v>
      </c>
      <c r="EN123" s="414" t="s">
        <v>3320</v>
      </c>
      <c r="EO123" s="414" t="s">
        <v>3320</v>
      </c>
      <c r="EP123" s="414" t="s">
        <v>3320</v>
      </c>
      <c r="EQ123" s="414" t="s">
        <v>3320</v>
      </c>
      <c r="ER123" s="414" t="s">
        <v>3320</v>
      </c>
      <c r="ES123" s="414" t="s">
        <v>3320</v>
      </c>
      <c r="ET123" s="414" t="s">
        <v>3320</v>
      </c>
      <c r="EU123" s="414" t="s">
        <v>3320</v>
      </c>
      <c r="EV123" s="414" t="s">
        <v>3320</v>
      </c>
      <c r="EW123" s="414" t="s">
        <v>3320</v>
      </c>
      <c r="EX123" s="414" t="s">
        <v>3320</v>
      </c>
      <c r="EY123" s="414" t="s">
        <v>3320</v>
      </c>
      <c r="EZ123" s="414" t="s">
        <v>3320</v>
      </c>
      <c r="FA123" s="414" t="s">
        <v>3320</v>
      </c>
      <c r="FB123" s="414" t="s">
        <v>3320</v>
      </c>
      <c r="FC123" s="414" t="s">
        <v>3320</v>
      </c>
      <c r="FD123" s="414" t="s">
        <v>3320</v>
      </c>
      <c r="FE123" s="414" t="s">
        <v>3320</v>
      </c>
      <c r="FF123" s="414" t="s">
        <v>3320</v>
      </c>
      <c r="FG123" s="414" t="s">
        <v>3320</v>
      </c>
      <c r="FH123" s="414" t="s">
        <v>3320</v>
      </c>
      <c r="FI123" s="414" t="s">
        <v>3320</v>
      </c>
      <c r="FJ123" s="414" t="s">
        <v>3320</v>
      </c>
      <c r="FK123" s="414" t="s">
        <v>3320</v>
      </c>
      <c r="FL123" s="414" t="s">
        <v>3320</v>
      </c>
      <c r="FM123" s="414" t="s">
        <v>3320</v>
      </c>
      <c r="FN123" s="414" t="s">
        <v>3320</v>
      </c>
      <c r="FO123" s="421">
        <v>539366900</v>
      </c>
      <c r="FP123" s="421">
        <f t="shared" si="62"/>
        <v>539.36689999999999</v>
      </c>
      <c r="FQ123" s="414" t="s">
        <v>733</v>
      </c>
      <c r="FR123" s="414" t="s">
        <v>733</v>
      </c>
      <c r="FS123" s="414" t="s">
        <v>733</v>
      </c>
      <c r="FT123" s="414" t="s">
        <v>733</v>
      </c>
      <c r="FU123" s="414" t="s">
        <v>2947</v>
      </c>
      <c r="FV123" s="414" t="s">
        <v>8265</v>
      </c>
      <c r="FW123" s="414" t="s">
        <v>8266</v>
      </c>
      <c r="FX123" s="422" t="s">
        <v>8121</v>
      </c>
      <c r="FY123" s="423">
        <v>400</v>
      </c>
      <c r="FZ123" s="414" t="s">
        <v>8267</v>
      </c>
      <c r="GA123" s="421">
        <v>539366900</v>
      </c>
      <c r="GB123" s="421">
        <v>203149901</v>
      </c>
      <c r="GC123" s="421">
        <v>647830</v>
      </c>
      <c r="GD123" s="421">
        <v>382910</v>
      </c>
      <c r="GE123" s="414" t="s">
        <v>5755</v>
      </c>
      <c r="GF123" s="414" t="s">
        <v>733</v>
      </c>
      <c r="GG123" s="414" t="s">
        <v>733</v>
      </c>
      <c r="GH123" s="414" t="s">
        <v>5756</v>
      </c>
      <c r="GI123" s="414" t="s">
        <v>733</v>
      </c>
      <c r="GJ123" s="414" t="s">
        <v>733</v>
      </c>
      <c r="GK123" s="414" t="s">
        <v>733</v>
      </c>
      <c r="GL123" s="414" t="s">
        <v>733</v>
      </c>
      <c r="GM123" s="414" t="s">
        <v>733</v>
      </c>
      <c r="GN123" s="424" t="s">
        <v>5676</v>
      </c>
      <c r="GO123" s="414" t="s">
        <v>3320</v>
      </c>
      <c r="GP123" s="414" t="s">
        <v>733</v>
      </c>
      <c r="GQ123" s="414" t="s">
        <v>5721</v>
      </c>
      <c r="GR123" s="414" t="s">
        <v>1214</v>
      </c>
      <c r="GS123" s="414" t="s">
        <v>1214</v>
      </c>
      <c r="GT123" s="414" t="s">
        <v>3320</v>
      </c>
      <c r="GU123" s="414" t="s">
        <v>3320</v>
      </c>
      <c r="GV123" s="414" t="s">
        <v>3320</v>
      </c>
      <c r="GW123" s="414" t="s">
        <v>1214</v>
      </c>
      <c r="GX123" s="414" t="s">
        <v>1214</v>
      </c>
      <c r="GY123" s="414" t="s">
        <v>3320</v>
      </c>
      <c r="GZ123" s="414" t="s">
        <v>1214</v>
      </c>
      <c r="HA123" s="414" t="s">
        <v>3320</v>
      </c>
      <c r="HB123" s="414" t="s">
        <v>8268</v>
      </c>
      <c r="HC123" s="414" t="s">
        <v>8269</v>
      </c>
      <c r="HD123" s="414" t="s">
        <v>3320</v>
      </c>
      <c r="HE123" s="414" t="s">
        <v>3320</v>
      </c>
      <c r="HF123" s="414" t="s">
        <v>3320</v>
      </c>
      <c r="HG123" s="414" t="s">
        <v>5759</v>
      </c>
      <c r="HH123" s="414" t="s">
        <v>1214</v>
      </c>
      <c r="HI123" s="414" t="s">
        <v>12953</v>
      </c>
      <c r="HJ123" s="414" t="s">
        <v>12954</v>
      </c>
      <c r="HK123" s="414" t="s">
        <v>5685</v>
      </c>
      <c r="HL123" s="414" t="s">
        <v>3320</v>
      </c>
      <c r="HM123" s="414" t="s">
        <v>3320</v>
      </c>
      <c r="HN123" s="414" t="s">
        <v>3320</v>
      </c>
      <c r="HO123" s="414" t="s">
        <v>3320</v>
      </c>
      <c r="HP123" s="414" t="s">
        <v>3320</v>
      </c>
      <c r="HQ123" s="414" t="s">
        <v>3320</v>
      </c>
      <c r="HR123" s="414" t="s">
        <v>3320</v>
      </c>
      <c r="HS123" s="414" t="s">
        <v>3320</v>
      </c>
      <c r="HT123" s="414" t="s">
        <v>3320</v>
      </c>
      <c r="HU123" s="414" t="s">
        <v>3320</v>
      </c>
      <c r="HV123" s="414" t="s">
        <v>3320</v>
      </c>
      <c r="HW123" s="414" t="s">
        <v>3320</v>
      </c>
      <c r="HX123" s="414" t="s">
        <v>3320</v>
      </c>
      <c r="HY123" s="414" t="s">
        <v>3320</v>
      </c>
      <c r="HZ123" s="414" t="s">
        <v>3320</v>
      </c>
      <c r="IA123" s="414" t="s">
        <v>3320</v>
      </c>
      <c r="IB123" s="414" t="s">
        <v>3320</v>
      </c>
      <c r="IC123" s="414" t="s">
        <v>3320</v>
      </c>
      <c r="ID123" s="414" t="s">
        <v>3320</v>
      </c>
      <c r="IE123" s="414" t="s">
        <v>3320</v>
      </c>
      <c r="IF123" s="414" t="s">
        <v>3320</v>
      </c>
      <c r="IG123" s="414" t="s">
        <v>3320</v>
      </c>
      <c r="IH123" s="414" t="s">
        <v>3320</v>
      </c>
      <c r="II123" s="414" t="s">
        <v>3320</v>
      </c>
      <c r="IJ123" s="414" t="s">
        <v>3320</v>
      </c>
      <c r="IK123" s="414" t="s">
        <v>3320</v>
      </c>
      <c r="IL123" s="414" t="s">
        <v>3320</v>
      </c>
      <c r="IM123" s="414" t="s">
        <v>3320</v>
      </c>
      <c r="IN123" s="414" t="s">
        <v>3320</v>
      </c>
      <c r="IO123" s="414" t="s">
        <v>3320</v>
      </c>
      <c r="IP123" s="414" t="s">
        <v>3320</v>
      </c>
      <c r="IQ123" s="414" t="s">
        <v>3320</v>
      </c>
      <c r="IR123" s="414" t="s">
        <v>3320</v>
      </c>
      <c r="IS123" s="414" t="s">
        <v>3320</v>
      </c>
      <c r="IT123" s="414" t="s">
        <v>3320</v>
      </c>
      <c r="IU123" s="414" t="s">
        <v>3320</v>
      </c>
      <c r="IV123" s="414" t="s">
        <v>3320</v>
      </c>
      <c r="IW123" s="414" t="s">
        <v>3320</v>
      </c>
      <c r="IX123" s="440" t="s">
        <v>12630</v>
      </c>
      <c r="IY123" s="441" t="s">
        <v>3320</v>
      </c>
      <c r="IZ123" s="441" t="s">
        <v>5966</v>
      </c>
      <c r="JA123" s="440" t="s">
        <v>5967</v>
      </c>
      <c r="JB123" s="414" t="str">
        <f>IFERROR(VLOOKUP($E123,'[12]Resumen costos RNT id'!$D:$J,3,0),"")</f>
        <v/>
      </c>
      <c r="JC123" s="421" t="str">
        <f>IFERROR(VLOOKUP($E123,'[12]Resumen costos RNT id'!$D:$J,4,0),"")</f>
        <v/>
      </c>
      <c r="JD123" s="421" t="str">
        <f>IFERROR(VLOOKUP($E123,'[12]Resumen costos RNT id'!$D:$J,5,0),"")</f>
        <v/>
      </c>
      <c r="JE123" s="421" t="str">
        <f>IFERROR(VLOOKUP($E123,'[12]Resumen costos RNT id'!$D:$J,6,0),"")</f>
        <v/>
      </c>
      <c r="JF123" s="416" t="str">
        <f>IFERROR(VLOOKUP($E123,'[12]Resumen costos RNT id'!$D:$J,7,0),"")</f>
        <v/>
      </c>
      <c r="JG123" s="428" t="str">
        <f t="shared" si="38"/>
        <v/>
      </c>
      <c r="JH123" s="428" t="str">
        <f t="shared" si="39"/>
        <v/>
      </c>
      <c r="JI123" s="428" t="str">
        <f t="shared" si="39"/>
        <v/>
      </c>
      <c r="JJ123" s="428">
        <f t="shared" si="40"/>
        <v>0</v>
      </c>
      <c r="JK123" s="428">
        <f t="shared" si="41"/>
        <v>0</v>
      </c>
      <c r="JL123" s="414" t="s">
        <v>202</v>
      </c>
      <c r="JP123" s="414">
        <v>7</v>
      </c>
      <c r="JQ123" s="414">
        <f t="shared" si="58"/>
        <v>0</v>
      </c>
      <c r="JR123" s="429" t="str">
        <f>IFERROR(VLOOKUP($E123,'[13]Actualización de costos CENACE'!$A:$G,2,0),"")</f>
        <v/>
      </c>
      <c r="JS123" s="429" t="str">
        <f>IFERROR(VLOOKUP($E123,'[13]Actualización de costos CENACE'!$A:$G,3,0),"")</f>
        <v/>
      </c>
      <c r="JT123" s="429" t="str">
        <f>IFERROR(VLOOKUP($E123,'[13]Actualización de costos CENACE'!$A:$G,4,0),"")</f>
        <v/>
      </c>
      <c r="JU123" s="429" t="str">
        <f>IFERROR(VLOOKUP($E123,'[13]Actualización de costos CENACE'!$A:$G,5,0),"")</f>
        <v/>
      </c>
      <c r="JV123" s="429" t="str">
        <f>IFERROR(VLOOKUP($E123,'[13]Actualización de costos CENACE'!$A:$G,6,0),"")</f>
        <v/>
      </c>
      <c r="JW123" s="430" t="str">
        <f>IFERROR(VLOOKUP($E123,'[13]Din Costos CFE'!$J$7:$AG$150,JW$1,0),"")</f>
        <v/>
      </c>
      <c r="JX123" s="430" t="str">
        <f>IFERROR(VLOOKUP($E123,'[13]Din Costos CFE'!$J$7:$AG$150,JX$1,0),"")</f>
        <v/>
      </c>
      <c r="JY123" s="430" t="str">
        <f>IFERROR(VLOOKUP($E123,'[13]Din Costos CFE'!$J$7:$AG$150,JY$1,0),"")</f>
        <v/>
      </c>
      <c r="JZ123" s="430" t="str">
        <f>IFERROR(VLOOKUP($E123,'[13]Din Costos CFE'!$J$7:$AG$150,JZ$1,0),"")</f>
        <v/>
      </c>
      <c r="KA123" s="430" t="str">
        <f>IFERROR(VLOOKUP($E123,'[13]Din Costos CFE'!$J$7:$AG$150,KA$1,0),"")</f>
        <v/>
      </c>
      <c r="KB123" s="430" t="str">
        <f>IFERROR(VLOOKUP($E123,'[13]Din Costos CFE'!$J$7:$AG$150,KB$1,0),"")</f>
        <v/>
      </c>
      <c r="KC123" s="430" t="str">
        <f>IFERROR(VLOOKUP($E123,'[13]Din Costos CFE'!$J$7:$AG$150,KC$1,0),"")</f>
        <v/>
      </c>
      <c r="KD123" s="430" t="str">
        <f>IFERROR(VLOOKUP($E123,'[13]Din Costos CFE'!$J$7:$AG$150,KD$1,0),"")</f>
        <v/>
      </c>
      <c r="KE123" s="430" t="str">
        <f>IFERROR(VLOOKUP($E123,'[13]Din Costos CFE'!$J$7:$AG$150,KE$1,0),"")</f>
        <v/>
      </c>
      <c r="KF123" s="430" t="str">
        <f>IFERROR(VLOOKUP($E123,'[13]Din Costos CFE'!$J$7:$AG$150,KF$1,0),"")</f>
        <v/>
      </c>
      <c r="KG123" s="430" t="str">
        <f>IFERROR(VLOOKUP($E123,'[13]Din Costos CFE'!$J$7:$AG$150,KG$1,0),"")</f>
        <v/>
      </c>
      <c r="KH123" s="430" t="str">
        <f>IFERROR(VLOOKUP($E123,'[13]Din Costos CFE'!$J$7:$AG$150,KH$1,0),"")</f>
        <v/>
      </c>
      <c r="KI123" s="430" t="str">
        <f>IFERROR(VLOOKUP($E123,'[13]Din Costos CFE'!$J$7:$AG$150,KI$1,0),"")</f>
        <v/>
      </c>
      <c r="KJ123" s="430" t="str">
        <f>IFERROR(VLOOKUP($E123,'[13]Din Costos CFE'!$J$7:$AG$150,KJ$1,0),"")</f>
        <v/>
      </c>
      <c r="KK123" s="430" t="str">
        <f>IFERROR(VLOOKUP($E123,'[13]Din Costos CFE'!$J$7:$AG$150,KK$1,0),"")</f>
        <v/>
      </c>
      <c r="KL123" s="430" t="str">
        <f>IFERROR(VLOOKUP($E123,'[13]Din Costos CFE'!$J$7:$AG$150,KL$1,0),"")</f>
        <v/>
      </c>
      <c r="KM123" s="430" t="str">
        <f>IFERROR(VLOOKUP($E123,'[13]Din Costos CFE'!$J$7:$AG$150,KM$1,0),"")</f>
        <v/>
      </c>
      <c r="KN123" s="430" t="str">
        <f>IFERROR(VLOOKUP($E123,'[13]Din Costos CFE'!$J$7:$AG$150,KN$1,0),"")</f>
        <v/>
      </c>
      <c r="KO123" s="431">
        <f t="shared" si="42"/>
        <v>0</v>
      </c>
      <c r="KP123" s="431">
        <f t="shared" si="43"/>
        <v>0</v>
      </c>
      <c r="KQ123" s="431">
        <f t="shared" si="44"/>
        <v>0</v>
      </c>
      <c r="KR123" s="432" t="str">
        <f>IFERROR(VLOOKUP($E123,'[13]Din Costos CFE'!$A$6:$G$150,4,0),"")</f>
        <v/>
      </c>
      <c r="KS123" s="432" t="str">
        <f>IFERROR(VLOOKUP($E123,'[13]Din Costos CFE'!$A$6:$G$150,5,0),"")</f>
        <v/>
      </c>
      <c r="KT123" s="432" t="str">
        <f>IFERROR(VLOOKUP($E123,'[13]Din Costos CFE'!$A$6:$G$150,6,0),"")</f>
        <v/>
      </c>
      <c r="KU123" s="433" t="str">
        <f t="shared" si="45"/>
        <v/>
      </c>
      <c r="KV123" s="434" t="str">
        <f t="shared" si="46"/>
        <v/>
      </c>
      <c r="KW123" s="435" t="str">
        <f t="shared" si="47"/>
        <v/>
      </c>
      <c r="KX123" s="435"/>
      <c r="KY123" s="436" t="str">
        <f>IFERROR(VLOOKUP($E123,'[13]Detalle Costos CENACE'!$E:$IT,248,0),"")</f>
        <v/>
      </c>
      <c r="KZ123" s="414">
        <f t="shared" si="48"/>
        <v>343.53</v>
      </c>
      <c r="LA123" s="434" t="str">
        <f t="shared" si="49"/>
        <v/>
      </c>
      <c r="LB123" s="434" t="str">
        <f t="shared" si="50"/>
        <v/>
      </c>
      <c r="LC123" s="414">
        <f t="shared" si="51"/>
        <v>1</v>
      </c>
      <c r="LD123" s="429" t="str">
        <f>IFERROR(VLOOKUP($E123,'[13]Actualización de costos CENACE'!$A:$G,7,0),"")</f>
        <v/>
      </c>
    </row>
    <row r="124" spans="1:316" s="414" customFormat="1" ht="15" customHeight="1">
      <c r="A124" s="413" t="s">
        <v>5638</v>
      </c>
      <c r="B124" s="414">
        <v>1119</v>
      </c>
      <c r="C124" s="414" t="s">
        <v>8270</v>
      </c>
      <c r="D124" s="414" t="s">
        <v>8271</v>
      </c>
      <c r="E124" s="414">
        <v>1119</v>
      </c>
      <c r="G124" s="414" t="s">
        <v>1881</v>
      </c>
      <c r="H124" s="414" t="s">
        <v>8272</v>
      </c>
      <c r="I124" s="415">
        <v>4</v>
      </c>
      <c r="J124" s="415"/>
      <c r="K124" s="415" t="str">
        <f t="shared" si="60"/>
        <v>No</v>
      </c>
      <c r="L124" s="415"/>
      <c r="M124" s="415">
        <f t="shared" si="59"/>
        <v>4</v>
      </c>
      <c r="N124" s="415"/>
      <c r="O124" s="415"/>
      <c r="P124" s="415"/>
      <c r="Q124" s="415"/>
      <c r="R124" s="415" t="str">
        <f t="shared" si="61"/>
        <v>No</v>
      </c>
      <c r="S124" s="415"/>
      <c r="T124" s="415"/>
      <c r="U124" s="415"/>
      <c r="V124" s="414" t="s">
        <v>1873</v>
      </c>
      <c r="W124" s="414" t="s">
        <v>5643</v>
      </c>
      <c r="X124" s="414">
        <f t="shared" si="57"/>
        <v>1</v>
      </c>
      <c r="Y124" s="414">
        <f t="shared" si="34"/>
        <v>90</v>
      </c>
      <c r="Z124" s="416" t="str">
        <f t="shared" si="35"/>
        <v/>
      </c>
      <c r="AA124" s="416">
        <f t="shared" si="36"/>
        <v>0</v>
      </c>
      <c r="AB124" s="417">
        <f t="shared" si="37"/>
        <v>0</v>
      </c>
      <c r="AC124" s="414" t="s">
        <v>5815</v>
      </c>
      <c r="AD124" s="414" t="s">
        <v>5816</v>
      </c>
      <c r="AE124" s="414" t="e">
        <f>+VLOOKUP($D124,'[12]Ramón Países '!$A:$E,4,0)</f>
        <v>#N/A</v>
      </c>
      <c r="AF124" s="414" t="s">
        <v>5646</v>
      </c>
      <c r="AG124" s="414" t="e">
        <f>+VLOOKUP($D124,'[12]Ramón Países '!$A:$E,5,0)</f>
        <v>#N/A</v>
      </c>
      <c r="AH124" s="413" t="s">
        <v>5815</v>
      </c>
      <c r="AI124" s="414" t="s">
        <v>8273</v>
      </c>
      <c r="AJ124" s="414" t="s">
        <v>5818</v>
      </c>
      <c r="AK124" s="414" t="s">
        <v>5698</v>
      </c>
      <c r="AL124" s="414" t="s">
        <v>8274</v>
      </c>
      <c r="AM124" s="414" t="s">
        <v>5820</v>
      </c>
      <c r="AN124" s="414" t="s">
        <v>3320</v>
      </c>
      <c r="AO124" s="414" t="s">
        <v>8275</v>
      </c>
      <c r="AP124" s="414" t="s">
        <v>8276</v>
      </c>
      <c r="AQ124" s="414" t="s">
        <v>8277</v>
      </c>
      <c r="AR124" s="414" t="s">
        <v>5824</v>
      </c>
      <c r="AS124" s="414" t="s">
        <v>5825</v>
      </c>
      <c r="AT124" s="414" t="s">
        <v>733</v>
      </c>
      <c r="AU124" s="414" t="s">
        <v>733</v>
      </c>
      <c r="AV124" s="414" t="s">
        <v>733</v>
      </c>
      <c r="AW124" s="414" t="s">
        <v>3320</v>
      </c>
      <c r="AX124" s="414" t="s">
        <v>5826</v>
      </c>
      <c r="AY124" s="414" t="s">
        <v>733</v>
      </c>
      <c r="AZ124" s="414" t="s">
        <v>5827</v>
      </c>
      <c r="BA124" s="414" t="s">
        <v>7963</v>
      </c>
      <c r="BB124" s="414" t="s">
        <v>5829</v>
      </c>
      <c r="BC124" s="414" t="s">
        <v>5830</v>
      </c>
      <c r="BD124" s="414" t="s">
        <v>5837</v>
      </c>
      <c r="BE124" s="414" t="s">
        <v>8278</v>
      </c>
      <c r="BF124" s="415" t="s">
        <v>1214</v>
      </c>
      <c r="BG124" s="414" t="s">
        <v>3320</v>
      </c>
      <c r="BI124" s="414" t="s">
        <v>5747</v>
      </c>
      <c r="BJ124" s="414" t="s">
        <v>5747</v>
      </c>
      <c r="BK124" s="414" t="s">
        <v>6646</v>
      </c>
      <c r="BL124" s="414" t="s">
        <v>8279</v>
      </c>
      <c r="BM124" s="415">
        <v>230</v>
      </c>
      <c r="BN124" s="414" t="s">
        <v>5712</v>
      </c>
      <c r="BO124" s="418" t="s">
        <v>12613</v>
      </c>
      <c r="BP124" s="414">
        <v>22</v>
      </c>
      <c r="BQ124" s="414">
        <v>2027</v>
      </c>
      <c r="BR124" s="414">
        <v>90</v>
      </c>
      <c r="BS124" s="415">
        <v>90</v>
      </c>
      <c r="BT124" s="414" t="s">
        <v>5666</v>
      </c>
      <c r="BU124" s="414">
        <v>184756</v>
      </c>
      <c r="BV124" s="415">
        <v>264.3</v>
      </c>
      <c r="BW124" s="419">
        <v>0.33523592085235926</v>
      </c>
      <c r="BX124" s="420" t="s">
        <v>910</v>
      </c>
      <c r="BY124" s="414" t="s">
        <v>733</v>
      </c>
      <c r="CA124" s="414">
        <v>31.13</v>
      </c>
      <c r="CB124" s="414" t="s">
        <v>733</v>
      </c>
      <c r="CC124" s="414">
        <v>650</v>
      </c>
      <c r="CD124" s="414" t="s">
        <v>5800</v>
      </c>
      <c r="CE124" s="414" t="s">
        <v>5668</v>
      </c>
      <c r="CF124" s="414" t="s">
        <v>3320</v>
      </c>
      <c r="CG124" s="414" t="s">
        <v>733</v>
      </c>
      <c r="CH124" s="414" t="s">
        <v>733</v>
      </c>
      <c r="CI124" s="414">
        <v>2201</v>
      </c>
      <c r="CJ124" s="414">
        <v>2064</v>
      </c>
      <c r="CK124" s="414" t="s">
        <v>8100</v>
      </c>
      <c r="CL124" s="414">
        <v>354</v>
      </c>
      <c r="CM124" s="414">
        <v>85</v>
      </c>
      <c r="CN124" s="414">
        <v>97</v>
      </c>
      <c r="CO124" s="414">
        <v>30</v>
      </c>
      <c r="CP124" s="414" t="s">
        <v>12614</v>
      </c>
      <c r="CQ124" s="414">
        <f t="shared" si="52"/>
        <v>2026</v>
      </c>
      <c r="CR124" s="414">
        <v>3</v>
      </c>
      <c r="CS124" s="414">
        <v>8</v>
      </c>
      <c r="CT124" s="414" t="s">
        <v>5837</v>
      </c>
      <c r="CU124" s="414">
        <v>4000000</v>
      </c>
      <c r="CV124" s="414" t="s">
        <v>3320</v>
      </c>
      <c r="CW124" s="414" t="s">
        <v>3320</v>
      </c>
      <c r="CX124" s="414" t="s">
        <v>3320</v>
      </c>
      <c r="CY124" s="414" t="s">
        <v>3320</v>
      </c>
      <c r="CZ124" s="414" t="s">
        <v>3320</v>
      </c>
      <c r="DA124" s="414" t="s">
        <v>3320</v>
      </c>
      <c r="DB124" s="414" t="s">
        <v>3320</v>
      </c>
      <c r="DC124" s="414" t="s">
        <v>3320</v>
      </c>
      <c r="DD124" s="414" t="s">
        <v>3320</v>
      </c>
      <c r="DE124" s="414" t="s">
        <v>3320</v>
      </c>
      <c r="DG124" s="414" t="s">
        <v>3320</v>
      </c>
      <c r="DH124" s="414" t="s">
        <v>3320</v>
      </c>
      <c r="DI124" s="414" t="s">
        <v>3320</v>
      </c>
      <c r="DJ124" s="414" t="s">
        <v>3320</v>
      </c>
      <c r="DK124" s="414" t="s">
        <v>3320</v>
      </c>
      <c r="DL124" s="414" t="s">
        <v>3320</v>
      </c>
      <c r="DM124" s="414" t="e">
        <f t="shared" si="53"/>
        <v>#VALUE!</v>
      </c>
      <c r="DN124" s="414" t="s">
        <v>3320</v>
      </c>
      <c r="DO124" s="414" t="s">
        <v>3320</v>
      </c>
      <c r="DP124" s="414" t="s">
        <v>3320</v>
      </c>
      <c r="DR124" s="414" t="s">
        <v>3320</v>
      </c>
      <c r="DS124" s="414" t="s">
        <v>3320</v>
      </c>
      <c r="DT124" s="414" t="s">
        <v>3320</v>
      </c>
      <c r="DU124" s="414" t="s">
        <v>3320</v>
      </c>
      <c r="DV124" s="414" t="s">
        <v>3320</v>
      </c>
      <c r="DW124" s="414" t="s">
        <v>3320</v>
      </c>
      <c r="DX124" s="414" t="s">
        <v>3320</v>
      </c>
      <c r="DY124" s="414" t="s">
        <v>3320</v>
      </c>
      <c r="DZ124" s="414" t="s">
        <v>3320</v>
      </c>
      <c r="EA124" s="414" t="s">
        <v>3320</v>
      </c>
      <c r="EB124" s="414" t="s">
        <v>3320</v>
      </c>
      <c r="EC124" s="414" t="s">
        <v>3320</v>
      </c>
      <c r="ED124" s="414" t="s">
        <v>3320</v>
      </c>
      <c r="EE124" s="414" t="s">
        <v>3320</v>
      </c>
      <c r="EF124" s="414" t="s">
        <v>3320</v>
      </c>
      <c r="EG124" s="414" t="s">
        <v>3320</v>
      </c>
      <c r="EH124" s="414" t="s">
        <v>3320</v>
      </c>
      <c r="EI124" s="414" t="s">
        <v>3320</v>
      </c>
      <c r="EJ124" s="414" t="s">
        <v>3320</v>
      </c>
      <c r="EK124" s="414" t="s">
        <v>3320</v>
      </c>
      <c r="EL124" s="414" t="s">
        <v>3320</v>
      </c>
      <c r="EM124" s="414" t="s">
        <v>3320</v>
      </c>
      <c r="EN124" s="414" t="s">
        <v>3320</v>
      </c>
      <c r="EO124" s="414" t="s">
        <v>3320</v>
      </c>
      <c r="EP124" s="414" t="s">
        <v>3320</v>
      </c>
      <c r="EQ124" s="414" t="s">
        <v>3320</v>
      </c>
      <c r="ER124" s="414" t="s">
        <v>3320</v>
      </c>
      <c r="ES124" s="414" t="s">
        <v>3320</v>
      </c>
      <c r="ET124" s="414" t="s">
        <v>3320</v>
      </c>
      <c r="EU124" s="414" t="s">
        <v>3320</v>
      </c>
      <c r="EV124" s="414" t="s">
        <v>3320</v>
      </c>
      <c r="EW124" s="414" t="s">
        <v>3320</v>
      </c>
      <c r="EX124" s="414" t="s">
        <v>3320</v>
      </c>
      <c r="EY124" s="414" t="s">
        <v>3320</v>
      </c>
      <c r="EZ124" s="414" t="s">
        <v>3320</v>
      </c>
      <c r="FA124" s="414" t="s">
        <v>3320</v>
      </c>
      <c r="FB124" s="414" t="s">
        <v>3320</v>
      </c>
      <c r="FC124" s="414" t="s">
        <v>3320</v>
      </c>
      <c r="FD124" s="414" t="s">
        <v>3320</v>
      </c>
      <c r="FE124" s="414" t="s">
        <v>3320</v>
      </c>
      <c r="FF124" s="414" t="s">
        <v>3320</v>
      </c>
      <c r="FG124" s="414" t="s">
        <v>3320</v>
      </c>
      <c r="FH124" s="414" t="s">
        <v>3320</v>
      </c>
      <c r="FI124" s="414" t="s">
        <v>3320</v>
      </c>
      <c r="FJ124" s="414" t="s">
        <v>3320</v>
      </c>
      <c r="FK124" s="414" t="s">
        <v>3320</v>
      </c>
      <c r="FL124" s="414" t="s">
        <v>3320</v>
      </c>
      <c r="FM124" s="414" t="s">
        <v>3320</v>
      </c>
      <c r="FN124" s="414" t="s">
        <v>3320</v>
      </c>
      <c r="FO124" s="421">
        <v>116038600</v>
      </c>
      <c r="FP124" s="421">
        <f t="shared" si="62"/>
        <v>116.0386</v>
      </c>
      <c r="FQ124" s="414" t="s">
        <v>733</v>
      </c>
      <c r="FR124" s="414" t="s">
        <v>733</v>
      </c>
      <c r="FS124" s="414" t="s">
        <v>733</v>
      </c>
      <c r="FT124" s="414" t="s">
        <v>733</v>
      </c>
      <c r="FU124" s="414" t="s">
        <v>1875</v>
      </c>
      <c r="FV124" s="414" t="s">
        <v>8280</v>
      </c>
      <c r="FW124" s="414" t="s">
        <v>8281</v>
      </c>
      <c r="FX124" s="422" t="s">
        <v>8279</v>
      </c>
      <c r="FY124" s="423">
        <v>230</v>
      </c>
      <c r="FZ124" s="414" t="s">
        <v>8282</v>
      </c>
      <c r="GA124" s="421">
        <v>107554005</v>
      </c>
      <c r="GB124" s="421">
        <v>16030482</v>
      </c>
      <c r="GC124" s="421">
        <v>126940</v>
      </c>
      <c r="GD124" s="421">
        <v>40767</v>
      </c>
      <c r="GE124" s="414" t="s">
        <v>5841</v>
      </c>
      <c r="GF124" s="414" t="s">
        <v>733</v>
      </c>
      <c r="GG124" s="414" t="s">
        <v>733</v>
      </c>
      <c r="GH124" s="414" t="s">
        <v>8283</v>
      </c>
      <c r="GI124" s="414" t="s">
        <v>733</v>
      </c>
      <c r="GJ124" s="414" t="s">
        <v>1214</v>
      </c>
      <c r="GK124" s="414" t="s">
        <v>733</v>
      </c>
      <c r="GL124" s="414" t="s">
        <v>733</v>
      </c>
      <c r="GM124" s="414" t="s">
        <v>1214</v>
      </c>
      <c r="GN124" s="424" t="s">
        <v>5676</v>
      </c>
      <c r="GO124" s="414" t="s">
        <v>3320</v>
      </c>
      <c r="GP124" s="414" t="s">
        <v>733</v>
      </c>
      <c r="GQ124" s="414" t="s">
        <v>5721</v>
      </c>
      <c r="GR124" s="414" t="s">
        <v>733</v>
      </c>
      <c r="GS124" s="414" t="s">
        <v>5946</v>
      </c>
      <c r="GT124" s="414" t="s">
        <v>8284</v>
      </c>
      <c r="GU124" s="414" t="s">
        <v>3320</v>
      </c>
      <c r="GV124" s="414">
        <v>1.03</v>
      </c>
      <c r="GW124" s="414" t="s">
        <v>733</v>
      </c>
      <c r="GX124" s="414" t="s">
        <v>5948</v>
      </c>
      <c r="GY124" s="414" t="s">
        <v>8285</v>
      </c>
      <c r="GZ124" s="414" t="s">
        <v>733</v>
      </c>
      <c r="HA124" s="414" t="s">
        <v>3320</v>
      </c>
      <c r="HB124" s="414" t="s">
        <v>8286</v>
      </c>
      <c r="HC124" s="414" t="s">
        <v>8287</v>
      </c>
      <c r="HD124" s="414" t="s">
        <v>5952</v>
      </c>
      <c r="HE124" s="414" t="s">
        <v>5684</v>
      </c>
      <c r="HF124" s="414" t="s">
        <v>5684</v>
      </c>
      <c r="HG124" s="414" t="s">
        <v>733</v>
      </c>
      <c r="HH124" s="414" t="s">
        <v>1214</v>
      </c>
      <c r="HI124" s="414" t="s">
        <v>12955</v>
      </c>
      <c r="HJ124" s="414" t="s">
        <v>12956</v>
      </c>
      <c r="HK124" s="414" t="s">
        <v>5685</v>
      </c>
      <c r="HL124" s="414" t="s">
        <v>3320</v>
      </c>
      <c r="HM124" s="414" t="s">
        <v>3320</v>
      </c>
      <c r="HN124" s="414" t="s">
        <v>3320</v>
      </c>
      <c r="HO124" s="414" t="s">
        <v>3320</v>
      </c>
      <c r="HP124" s="414" t="s">
        <v>3320</v>
      </c>
      <c r="HQ124" s="414" t="s">
        <v>3320</v>
      </c>
      <c r="HR124" s="414" t="s">
        <v>3320</v>
      </c>
      <c r="HS124" s="414" t="s">
        <v>3320</v>
      </c>
      <c r="HT124" s="414" t="s">
        <v>3320</v>
      </c>
      <c r="HU124" s="414" t="s">
        <v>3320</v>
      </c>
      <c r="HV124" s="414" t="s">
        <v>3320</v>
      </c>
      <c r="HW124" s="414" t="s">
        <v>3320</v>
      </c>
      <c r="HX124" s="414" t="s">
        <v>3320</v>
      </c>
      <c r="HY124" s="414" t="s">
        <v>3320</v>
      </c>
      <c r="HZ124" s="414" t="s">
        <v>3320</v>
      </c>
      <c r="IA124" s="414" t="s">
        <v>3320</v>
      </c>
      <c r="IB124" s="414" t="s">
        <v>3320</v>
      </c>
      <c r="IC124" s="414" t="s">
        <v>3320</v>
      </c>
      <c r="ID124" s="414" t="s">
        <v>3320</v>
      </c>
      <c r="IE124" s="414" t="s">
        <v>3320</v>
      </c>
      <c r="IF124" s="414" t="s">
        <v>3320</v>
      </c>
      <c r="IG124" s="414" t="s">
        <v>3320</v>
      </c>
      <c r="IH124" s="414" t="s">
        <v>3320</v>
      </c>
      <c r="II124" s="414" t="s">
        <v>3320</v>
      </c>
      <c r="IJ124" s="414" t="s">
        <v>3320</v>
      </c>
      <c r="IK124" s="414" t="s">
        <v>3320</v>
      </c>
      <c r="IL124" s="414" t="s">
        <v>3320</v>
      </c>
      <c r="IM124" s="414" t="s">
        <v>3320</v>
      </c>
      <c r="IN124" s="414" t="s">
        <v>3320</v>
      </c>
      <c r="IO124" s="414" t="s">
        <v>3320</v>
      </c>
      <c r="IP124" s="414" t="s">
        <v>3320</v>
      </c>
      <c r="IQ124" s="414" t="s">
        <v>3320</v>
      </c>
      <c r="IR124" s="414" t="s">
        <v>3320</v>
      </c>
      <c r="IS124" s="414" t="s">
        <v>3320</v>
      </c>
      <c r="IT124" s="414" t="s">
        <v>3320</v>
      </c>
      <c r="IU124" s="414" t="s">
        <v>3320</v>
      </c>
      <c r="IV124" s="414" t="s">
        <v>3320</v>
      </c>
      <c r="IW124" s="414" t="s">
        <v>3320</v>
      </c>
      <c r="IY124" s="415"/>
      <c r="IZ124" s="415"/>
      <c r="JB124" s="414" t="str">
        <f>IFERROR(VLOOKUP($E124,'[12]Resumen costos RNT id'!$D:$J,3,0),"")</f>
        <v/>
      </c>
      <c r="JC124" s="421" t="str">
        <f>IFERROR(VLOOKUP($E124,'[12]Resumen costos RNT id'!$D:$J,4,0),"")</f>
        <v/>
      </c>
      <c r="JD124" s="421" t="str">
        <f>IFERROR(VLOOKUP($E124,'[12]Resumen costos RNT id'!$D:$J,5,0),"")</f>
        <v/>
      </c>
      <c r="JE124" s="421" t="str">
        <f>IFERROR(VLOOKUP($E124,'[12]Resumen costos RNT id'!$D:$J,6,0),"")</f>
        <v/>
      </c>
      <c r="JF124" s="416" t="str">
        <f>IFERROR(VLOOKUP($E124,'[12]Resumen costos RNT id'!$D:$J,7,0),"")</f>
        <v/>
      </c>
      <c r="JG124" s="428" t="str">
        <f t="shared" si="38"/>
        <v/>
      </c>
      <c r="JH124" s="428" t="str">
        <f t="shared" si="39"/>
        <v/>
      </c>
      <c r="JI124" s="428" t="str">
        <f t="shared" si="39"/>
        <v/>
      </c>
      <c r="JJ124" s="428">
        <f t="shared" si="40"/>
        <v>0</v>
      </c>
      <c r="JK124" s="428">
        <f t="shared" si="41"/>
        <v>0</v>
      </c>
      <c r="JL124" s="414" t="s">
        <v>910</v>
      </c>
      <c r="JP124" s="414">
        <v>2</v>
      </c>
      <c r="JQ124" s="414">
        <f t="shared" si="58"/>
        <v>0</v>
      </c>
      <c r="JR124" s="429" t="str">
        <f>IFERROR(VLOOKUP($E124,'[13]Actualización de costos CENACE'!$A:$G,2,0),"")</f>
        <v/>
      </c>
      <c r="JS124" s="429" t="str">
        <f>IFERROR(VLOOKUP($E124,'[13]Actualización de costos CENACE'!$A:$G,3,0),"")</f>
        <v/>
      </c>
      <c r="JT124" s="429" t="str">
        <f>IFERROR(VLOOKUP($E124,'[13]Actualización de costos CENACE'!$A:$G,4,0),"")</f>
        <v/>
      </c>
      <c r="JU124" s="429" t="str">
        <f>IFERROR(VLOOKUP($E124,'[13]Actualización de costos CENACE'!$A:$G,5,0),"")</f>
        <v/>
      </c>
      <c r="JV124" s="429" t="str">
        <f>IFERROR(VLOOKUP($E124,'[13]Actualización de costos CENACE'!$A:$G,6,0),"")</f>
        <v/>
      </c>
      <c r="JW124" s="430" t="str">
        <f>IFERROR(VLOOKUP($E124,'[13]Din Costos CFE'!$J$7:$AG$150,JW$1,0),"")</f>
        <v/>
      </c>
      <c r="JX124" s="430" t="str">
        <f>IFERROR(VLOOKUP($E124,'[13]Din Costos CFE'!$J$7:$AG$150,JX$1,0),"")</f>
        <v/>
      </c>
      <c r="JY124" s="430" t="str">
        <f>IFERROR(VLOOKUP($E124,'[13]Din Costos CFE'!$J$7:$AG$150,JY$1,0),"")</f>
        <v/>
      </c>
      <c r="JZ124" s="430" t="str">
        <f>IFERROR(VLOOKUP($E124,'[13]Din Costos CFE'!$J$7:$AG$150,JZ$1,0),"")</f>
        <v/>
      </c>
      <c r="KA124" s="430" t="str">
        <f>IFERROR(VLOOKUP($E124,'[13]Din Costos CFE'!$J$7:$AG$150,KA$1,0),"")</f>
        <v/>
      </c>
      <c r="KB124" s="430" t="str">
        <f>IFERROR(VLOOKUP($E124,'[13]Din Costos CFE'!$J$7:$AG$150,KB$1,0),"")</f>
        <v/>
      </c>
      <c r="KC124" s="430" t="str">
        <f>IFERROR(VLOOKUP($E124,'[13]Din Costos CFE'!$J$7:$AG$150,KC$1,0),"")</f>
        <v/>
      </c>
      <c r="KD124" s="430" t="str">
        <f>IFERROR(VLOOKUP($E124,'[13]Din Costos CFE'!$J$7:$AG$150,KD$1,0),"")</f>
        <v/>
      </c>
      <c r="KE124" s="430" t="str">
        <f>IFERROR(VLOOKUP($E124,'[13]Din Costos CFE'!$J$7:$AG$150,KE$1,0),"")</f>
        <v/>
      </c>
      <c r="KF124" s="430" t="str">
        <f>IFERROR(VLOOKUP($E124,'[13]Din Costos CFE'!$J$7:$AG$150,KF$1,0),"")</f>
        <v/>
      </c>
      <c r="KG124" s="430" t="str">
        <f>IFERROR(VLOOKUP($E124,'[13]Din Costos CFE'!$J$7:$AG$150,KG$1,0),"")</f>
        <v/>
      </c>
      <c r="KH124" s="430" t="str">
        <f>IFERROR(VLOOKUP($E124,'[13]Din Costos CFE'!$J$7:$AG$150,KH$1,0),"")</f>
        <v/>
      </c>
      <c r="KI124" s="430" t="str">
        <f>IFERROR(VLOOKUP($E124,'[13]Din Costos CFE'!$J$7:$AG$150,KI$1,0),"")</f>
        <v/>
      </c>
      <c r="KJ124" s="430" t="str">
        <f>IFERROR(VLOOKUP($E124,'[13]Din Costos CFE'!$J$7:$AG$150,KJ$1,0),"")</f>
        <v/>
      </c>
      <c r="KK124" s="430" t="str">
        <f>IFERROR(VLOOKUP($E124,'[13]Din Costos CFE'!$J$7:$AG$150,KK$1,0),"")</f>
        <v/>
      </c>
      <c r="KL124" s="430" t="str">
        <f>IFERROR(VLOOKUP($E124,'[13]Din Costos CFE'!$J$7:$AG$150,KL$1,0),"")</f>
        <v/>
      </c>
      <c r="KM124" s="430" t="str">
        <f>IFERROR(VLOOKUP($E124,'[13]Din Costos CFE'!$J$7:$AG$150,KM$1,0),"")</f>
        <v/>
      </c>
      <c r="KN124" s="430" t="str">
        <f>IFERROR(VLOOKUP($E124,'[13]Din Costos CFE'!$J$7:$AG$150,KN$1,0),"")</f>
        <v/>
      </c>
      <c r="KO124" s="431">
        <f t="shared" si="42"/>
        <v>0</v>
      </c>
      <c r="KP124" s="431">
        <f t="shared" si="43"/>
        <v>0</v>
      </c>
      <c r="KQ124" s="431">
        <f t="shared" si="44"/>
        <v>0</v>
      </c>
      <c r="KR124" s="432" t="str">
        <f>IFERROR(VLOOKUP($E124,'[13]Din Costos CFE'!$A$6:$G$150,4,0),"")</f>
        <v/>
      </c>
      <c r="KS124" s="432" t="str">
        <f>IFERROR(VLOOKUP($E124,'[13]Din Costos CFE'!$A$6:$G$150,5,0),"")</f>
        <v/>
      </c>
      <c r="KT124" s="432" t="str">
        <f>IFERROR(VLOOKUP($E124,'[13]Din Costos CFE'!$A$6:$G$150,6,0),"")</f>
        <v/>
      </c>
      <c r="KU124" s="433" t="str">
        <f t="shared" si="45"/>
        <v/>
      </c>
      <c r="KV124" s="434" t="str">
        <f t="shared" si="46"/>
        <v/>
      </c>
      <c r="KW124" s="435" t="str">
        <f t="shared" si="47"/>
        <v/>
      </c>
      <c r="KX124" s="435"/>
      <c r="KY124" s="436" t="str">
        <f>IFERROR(VLOOKUP($E124,'[13]Detalle Costos CENACE'!$E:$IT,248,0),"")</f>
        <v/>
      </c>
      <c r="KZ124" s="414">
        <f t="shared" si="48"/>
        <v>90</v>
      </c>
      <c r="LA124" s="434" t="str">
        <f t="shared" si="49"/>
        <v/>
      </c>
      <c r="LB124" s="434" t="str">
        <f t="shared" si="50"/>
        <v/>
      </c>
      <c r="LC124" s="414">
        <f t="shared" si="51"/>
        <v>1</v>
      </c>
      <c r="LD124" s="429" t="str">
        <f>IFERROR(VLOOKUP($E124,'[13]Actualización de costos CENACE'!$A:$G,7,0),"")</f>
        <v/>
      </c>
    </row>
    <row r="125" spans="1:316" s="414" customFormat="1" ht="15" customHeight="1">
      <c r="A125" s="413" t="s">
        <v>5638</v>
      </c>
      <c r="B125" s="414">
        <v>594</v>
      </c>
      <c r="C125" s="414" t="s">
        <v>8288</v>
      </c>
      <c r="D125" s="414" t="s">
        <v>8289</v>
      </c>
      <c r="E125" s="414">
        <v>594</v>
      </c>
      <c r="G125" s="414" t="s">
        <v>8290</v>
      </c>
      <c r="H125" s="414" t="s">
        <v>8291</v>
      </c>
      <c r="I125" s="415">
        <v>4</v>
      </c>
      <c r="J125" s="415"/>
      <c r="K125" s="415" t="str">
        <f t="shared" si="60"/>
        <v>No</v>
      </c>
      <c r="L125" s="415"/>
      <c r="M125" s="415">
        <f t="shared" si="59"/>
        <v>4</v>
      </c>
      <c r="N125" s="415"/>
      <c r="O125" s="415"/>
      <c r="P125" s="415"/>
      <c r="Q125" s="415"/>
      <c r="R125" s="415" t="str">
        <f t="shared" si="61"/>
        <v>No</v>
      </c>
      <c r="S125" s="415"/>
      <c r="T125" s="415"/>
      <c r="U125" s="415"/>
      <c r="V125" s="414" t="s">
        <v>4242</v>
      </c>
      <c r="W125" s="414" t="s">
        <v>5643</v>
      </c>
      <c r="X125" s="414">
        <f t="shared" si="57"/>
        <v>1</v>
      </c>
      <c r="Y125" s="414">
        <f t="shared" si="34"/>
        <v>65</v>
      </c>
      <c r="Z125" s="416" t="str">
        <f t="shared" si="35"/>
        <v/>
      </c>
      <c r="AA125" s="416">
        <f t="shared" si="36"/>
        <v>0</v>
      </c>
      <c r="AB125" s="417">
        <f t="shared" si="37"/>
        <v>0</v>
      </c>
      <c r="AC125" s="414" t="s">
        <v>8292</v>
      </c>
      <c r="AD125" s="414" t="s">
        <v>8293</v>
      </c>
      <c r="AE125" s="414" t="e">
        <f>+VLOOKUP($D125,'[12]Ramón Países '!$A:$E,4,0)</f>
        <v>#N/A</v>
      </c>
      <c r="AF125" s="414" t="s">
        <v>5646</v>
      </c>
      <c r="AG125" s="414" t="e">
        <f>+VLOOKUP($D125,'[12]Ramón Países '!$A:$E,5,0)</f>
        <v>#N/A</v>
      </c>
      <c r="AH125" s="414" t="s">
        <v>8292</v>
      </c>
      <c r="AI125" s="414" t="s">
        <v>8294</v>
      </c>
      <c r="AJ125" s="414" t="s">
        <v>7912</v>
      </c>
      <c r="AK125" s="414" t="s">
        <v>7912</v>
      </c>
      <c r="AL125" s="414" t="s">
        <v>8295</v>
      </c>
      <c r="AM125" s="414" t="s">
        <v>8296</v>
      </c>
      <c r="AN125" s="414" t="s">
        <v>3320</v>
      </c>
      <c r="AO125" s="414" t="s">
        <v>8297</v>
      </c>
      <c r="AP125" s="414" t="s">
        <v>8298</v>
      </c>
      <c r="AQ125" s="414" t="s">
        <v>8299</v>
      </c>
      <c r="AR125" s="414" t="s">
        <v>8300</v>
      </c>
      <c r="AS125" s="414" t="s">
        <v>8301</v>
      </c>
      <c r="AT125" s="414" t="s">
        <v>733</v>
      </c>
      <c r="AU125" s="414" t="s">
        <v>733</v>
      </c>
      <c r="AV125" s="414" t="s">
        <v>1214</v>
      </c>
      <c r="AW125" s="414" t="s">
        <v>8302</v>
      </c>
      <c r="AX125" s="414" t="s">
        <v>8303</v>
      </c>
      <c r="AY125" s="414" t="s">
        <v>733</v>
      </c>
      <c r="AZ125" s="414" t="s">
        <v>8304</v>
      </c>
      <c r="BA125" s="414" t="s">
        <v>8305</v>
      </c>
      <c r="BB125" s="414" t="s">
        <v>8306</v>
      </c>
      <c r="BC125" s="414" t="s">
        <v>8307</v>
      </c>
      <c r="BD125" s="414" t="s">
        <v>8308</v>
      </c>
      <c r="BE125" s="414" t="s">
        <v>8309</v>
      </c>
      <c r="BF125" s="415" t="s">
        <v>1214</v>
      </c>
      <c r="BG125" s="414" t="s">
        <v>3320</v>
      </c>
      <c r="BI125" s="414" t="s">
        <v>2043</v>
      </c>
      <c r="BJ125" s="414" t="s">
        <v>2043</v>
      </c>
      <c r="BK125" s="414" t="s">
        <v>5798</v>
      </c>
      <c r="BL125" s="414" t="s">
        <v>4048</v>
      </c>
      <c r="BM125" s="415">
        <v>115</v>
      </c>
      <c r="BN125" s="414" t="s">
        <v>5665</v>
      </c>
      <c r="BO125" s="418" t="s">
        <v>12631</v>
      </c>
      <c r="BP125" s="414">
        <v>24</v>
      </c>
      <c r="BQ125" s="414">
        <v>2028</v>
      </c>
      <c r="BR125" s="414">
        <v>65</v>
      </c>
      <c r="BS125" s="415">
        <v>65</v>
      </c>
      <c r="BT125" s="414" t="s">
        <v>5666</v>
      </c>
      <c r="BU125" s="414">
        <v>65</v>
      </c>
      <c r="BV125" s="415">
        <v>167.6</v>
      </c>
      <c r="BW125" s="419">
        <v>0.2943449244819108</v>
      </c>
      <c r="BX125" s="420" t="s">
        <v>910</v>
      </c>
      <c r="BY125" s="414" t="s">
        <v>733</v>
      </c>
      <c r="CA125" s="414">
        <v>23</v>
      </c>
      <c r="CB125" s="414" t="s">
        <v>733</v>
      </c>
      <c r="CC125" s="414">
        <v>250</v>
      </c>
      <c r="CD125" s="414" t="s">
        <v>5667</v>
      </c>
      <c r="CE125" s="414" t="s">
        <v>5801</v>
      </c>
      <c r="CF125" s="414" t="s">
        <v>3320</v>
      </c>
      <c r="CG125" s="414" t="s">
        <v>733</v>
      </c>
      <c r="CH125" s="414" t="s">
        <v>733</v>
      </c>
      <c r="CI125" s="414">
        <v>2004</v>
      </c>
      <c r="CJ125" s="414">
        <v>1980</v>
      </c>
      <c r="CK125" s="414" t="s">
        <v>6172</v>
      </c>
      <c r="CL125" s="414">
        <v>365</v>
      </c>
      <c r="CM125" s="414">
        <v>87</v>
      </c>
      <c r="CN125" s="414">
        <v>98.1</v>
      </c>
      <c r="CO125" s="414">
        <v>25</v>
      </c>
      <c r="CP125" s="414" t="s">
        <v>12957</v>
      </c>
      <c r="CQ125" s="414">
        <f t="shared" si="52"/>
        <v>2027</v>
      </c>
      <c r="CR125" s="414">
        <v>0.4</v>
      </c>
      <c r="CS125" s="414">
        <v>10</v>
      </c>
      <c r="CT125" s="414" t="s">
        <v>8310</v>
      </c>
      <c r="CU125" s="414">
        <v>7100000</v>
      </c>
      <c r="CV125" s="414" t="s">
        <v>3320</v>
      </c>
      <c r="CW125" s="414" t="s">
        <v>3320</v>
      </c>
      <c r="CX125" s="414" t="s">
        <v>3320</v>
      </c>
      <c r="CY125" s="414" t="s">
        <v>3320</v>
      </c>
      <c r="CZ125" s="414" t="s">
        <v>3320</v>
      </c>
      <c r="DA125" s="414" t="s">
        <v>3320</v>
      </c>
      <c r="DB125" s="414" t="s">
        <v>3320</v>
      </c>
      <c r="DC125" s="414" t="s">
        <v>3320</v>
      </c>
      <c r="DD125" s="414" t="s">
        <v>3320</v>
      </c>
      <c r="DE125" s="414" t="s">
        <v>3320</v>
      </c>
      <c r="DG125" s="414" t="s">
        <v>3320</v>
      </c>
      <c r="DH125" s="414" t="s">
        <v>3320</v>
      </c>
      <c r="DI125" s="414" t="s">
        <v>3320</v>
      </c>
      <c r="DJ125" s="414" t="s">
        <v>3320</v>
      </c>
      <c r="DK125" s="414" t="s">
        <v>3320</v>
      </c>
      <c r="DL125" s="414" t="s">
        <v>3320</v>
      </c>
      <c r="DM125" s="414" t="e">
        <f t="shared" si="53"/>
        <v>#VALUE!</v>
      </c>
      <c r="DN125" s="414" t="s">
        <v>3320</v>
      </c>
      <c r="DO125" s="414" t="s">
        <v>3320</v>
      </c>
      <c r="DP125" s="414" t="s">
        <v>3320</v>
      </c>
      <c r="DR125" s="414" t="s">
        <v>3320</v>
      </c>
      <c r="DS125" s="414" t="s">
        <v>3320</v>
      </c>
      <c r="DT125" s="414" t="s">
        <v>3320</v>
      </c>
      <c r="DU125" s="414" t="s">
        <v>3320</v>
      </c>
      <c r="DV125" s="414" t="s">
        <v>3320</v>
      </c>
      <c r="DW125" s="414" t="s">
        <v>3320</v>
      </c>
      <c r="DX125" s="414" t="s">
        <v>3320</v>
      </c>
      <c r="DY125" s="414" t="s">
        <v>3320</v>
      </c>
      <c r="DZ125" s="414" t="s">
        <v>3320</v>
      </c>
      <c r="EA125" s="414" t="s">
        <v>3320</v>
      </c>
      <c r="EB125" s="414" t="s">
        <v>3320</v>
      </c>
      <c r="EC125" s="414" t="s">
        <v>3320</v>
      </c>
      <c r="ED125" s="414" t="s">
        <v>3320</v>
      </c>
      <c r="EE125" s="414" t="s">
        <v>3320</v>
      </c>
      <c r="EF125" s="414" t="s">
        <v>3320</v>
      </c>
      <c r="EG125" s="414" t="s">
        <v>3320</v>
      </c>
      <c r="EH125" s="414" t="s">
        <v>3320</v>
      </c>
      <c r="EI125" s="414" t="s">
        <v>3320</v>
      </c>
      <c r="EJ125" s="414" t="s">
        <v>3320</v>
      </c>
      <c r="EK125" s="414" t="s">
        <v>3320</v>
      </c>
      <c r="EL125" s="414" t="s">
        <v>3320</v>
      </c>
      <c r="EM125" s="414" t="s">
        <v>3320</v>
      </c>
      <c r="EN125" s="414" t="s">
        <v>3320</v>
      </c>
      <c r="EO125" s="414" t="s">
        <v>3320</v>
      </c>
      <c r="EP125" s="414" t="s">
        <v>3320</v>
      </c>
      <c r="EQ125" s="414" t="s">
        <v>3320</v>
      </c>
      <c r="ER125" s="414" t="s">
        <v>3320</v>
      </c>
      <c r="ES125" s="414" t="s">
        <v>3320</v>
      </c>
      <c r="ET125" s="414" t="s">
        <v>3320</v>
      </c>
      <c r="EU125" s="414" t="s">
        <v>3320</v>
      </c>
      <c r="EV125" s="414" t="s">
        <v>3320</v>
      </c>
      <c r="EW125" s="414" t="s">
        <v>3320</v>
      </c>
      <c r="EX125" s="414" t="s">
        <v>3320</v>
      </c>
      <c r="EY125" s="414" t="s">
        <v>3320</v>
      </c>
      <c r="EZ125" s="414" t="s">
        <v>3320</v>
      </c>
      <c r="FA125" s="414" t="s">
        <v>3320</v>
      </c>
      <c r="FB125" s="414" t="s">
        <v>3320</v>
      </c>
      <c r="FC125" s="414" t="s">
        <v>3320</v>
      </c>
      <c r="FD125" s="414" t="s">
        <v>3320</v>
      </c>
      <c r="FE125" s="414" t="s">
        <v>3320</v>
      </c>
      <c r="FF125" s="414" t="s">
        <v>3320</v>
      </c>
      <c r="FG125" s="414" t="s">
        <v>3320</v>
      </c>
      <c r="FH125" s="414" t="s">
        <v>3320</v>
      </c>
      <c r="FI125" s="414" t="s">
        <v>3320</v>
      </c>
      <c r="FJ125" s="414" t="s">
        <v>3320</v>
      </c>
      <c r="FK125" s="414" t="s">
        <v>3320</v>
      </c>
      <c r="FL125" s="414" t="s">
        <v>3320</v>
      </c>
      <c r="FM125" s="414" t="s">
        <v>3320</v>
      </c>
      <c r="FN125" s="414" t="s">
        <v>3320</v>
      </c>
      <c r="FO125" s="421">
        <v>129685000</v>
      </c>
      <c r="FP125" s="421">
        <f t="shared" si="62"/>
        <v>129.685</v>
      </c>
      <c r="FQ125" s="414" t="s">
        <v>733</v>
      </c>
      <c r="FR125" s="414" t="s">
        <v>733</v>
      </c>
      <c r="FS125" s="414" t="s">
        <v>733</v>
      </c>
      <c r="FT125" s="414" t="s">
        <v>733</v>
      </c>
      <c r="FU125" s="414" t="s">
        <v>4244</v>
      </c>
      <c r="FV125" s="414" t="s">
        <v>8311</v>
      </c>
      <c r="FW125" s="414" t="s">
        <v>8312</v>
      </c>
      <c r="FX125" s="422" t="s">
        <v>4048</v>
      </c>
      <c r="FY125" s="423">
        <v>115</v>
      </c>
      <c r="FZ125" s="414" t="s">
        <v>8313</v>
      </c>
      <c r="GA125" s="421">
        <v>552500000</v>
      </c>
      <c r="GB125" s="421">
        <v>18000000</v>
      </c>
      <c r="GC125" s="421">
        <v>30000</v>
      </c>
      <c r="GD125" s="421">
        <v>6000</v>
      </c>
      <c r="GE125" s="414" t="s">
        <v>8314</v>
      </c>
      <c r="GF125" s="414" t="s">
        <v>733</v>
      </c>
      <c r="GG125" s="414" t="s">
        <v>733</v>
      </c>
      <c r="GH125" s="414" t="s">
        <v>8315</v>
      </c>
      <c r="GI125" s="414" t="s">
        <v>733</v>
      </c>
      <c r="GJ125" s="414" t="s">
        <v>733</v>
      </c>
      <c r="GK125" s="414" t="s">
        <v>1214</v>
      </c>
      <c r="GL125" s="414" t="s">
        <v>733</v>
      </c>
      <c r="GM125" s="414" t="s">
        <v>733</v>
      </c>
      <c r="GN125" s="424" t="s">
        <v>5676</v>
      </c>
      <c r="GO125" s="414" t="s">
        <v>3320</v>
      </c>
      <c r="GP125" s="414" t="s">
        <v>733</v>
      </c>
      <c r="GQ125" s="414" t="s">
        <v>5872</v>
      </c>
      <c r="GR125" s="414" t="s">
        <v>733</v>
      </c>
      <c r="GS125" s="414" t="s">
        <v>6069</v>
      </c>
      <c r="GT125" s="414" t="s">
        <v>8316</v>
      </c>
      <c r="GU125" s="414" t="s">
        <v>3320</v>
      </c>
      <c r="GV125" s="414">
        <v>0</v>
      </c>
      <c r="GW125" s="414" t="s">
        <v>733</v>
      </c>
      <c r="GX125" s="414" t="s">
        <v>5948</v>
      </c>
      <c r="GY125" s="414" t="s">
        <v>8317</v>
      </c>
      <c r="GZ125" s="414" t="s">
        <v>733</v>
      </c>
      <c r="HA125" s="414" t="s">
        <v>3320</v>
      </c>
      <c r="HB125" s="414" t="s">
        <v>8318</v>
      </c>
      <c r="HC125" s="414" t="s">
        <v>8319</v>
      </c>
      <c r="HD125" s="414" t="s">
        <v>5683</v>
      </c>
      <c r="HE125" s="414" t="s">
        <v>5683</v>
      </c>
      <c r="HF125" s="414" t="s">
        <v>5683</v>
      </c>
      <c r="HG125" s="414" t="s">
        <v>733</v>
      </c>
      <c r="HH125" s="414" t="s">
        <v>1214</v>
      </c>
      <c r="HI125" s="414" t="s">
        <v>12958</v>
      </c>
      <c r="HJ125" s="414" t="s">
        <v>12959</v>
      </c>
      <c r="HK125" s="414" t="s">
        <v>5685</v>
      </c>
      <c r="HL125" s="414" t="s">
        <v>3320</v>
      </c>
      <c r="HM125" s="414" t="s">
        <v>3320</v>
      </c>
      <c r="HN125" s="414" t="s">
        <v>3320</v>
      </c>
      <c r="HO125" s="414" t="s">
        <v>3320</v>
      </c>
      <c r="HP125" s="414" t="s">
        <v>3320</v>
      </c>
      <c r="HQ125" s="414" t="s">
        <v>3320</v>
      </c>
      <c r="HR125" s="414" t="s">
        <v>3320</v>
      </c>
      <c r="HS125" s="414" t="s">
        <v>3320</v>
      </c>
      <c r="HT125" s="414" t="s">
        <v>3320</v>
      </c>
      <c r="HU125" s="414" t="s">
        <v>3320</v>
      </c>
      <c r="HV125" s="414" t="s">
        <v>3320</v>
      </c>
      <c r="HW125" s="414" t="s">
        <v>3320</v>
      </c>
      <c r="HX125" s="414" t="s">
        <v>3320</v>
      </c>
      <c r="HY125" s="414" t="s">
        <v>3320</v>
      </c>
      <c r="HZ125" s="414" t="s">
        <v>3320</v>
      </c>
      <c r="IA125" s="414" t="s">
        <v>3320</v>
      </c>
      <c r="IB125" s="414" t="s">
        <v>3320</v>
      </c>
      <c r="IC125" s="414" t="s">
        <v>3320</v>
      </c>
      <c r="ID125" s="414" t="s">
        <v>3320</v>
      </c>
      <c r="IE125" s="414" t="s">
        <v>3320</v>
      </c>
      <c r="IF125" s="414" t="s">
        <v>3320</v>
      </c>
      <c r="IG125" s="414" t="s">
        <v>3320</v>
      </c>
      <c r="IH125" s="414" t="s">
        <v>3320</v>
      </c>
      <c r="II125" s="414" t="s">
        <v>3320</v>
      </c>
      <c r="IJ125" s="414" t="s">
        <v>3320</v>
      </c>
      <c r="IK125" s="414" t="s">
        <v>3320</v>
      </c>
      <c r="IL125" s="414" t="s">
        <v>3320</v>
      </c>
      <c r="IM125" s="414" t="s">
        <v>3320</v>
      </c>
      <c r="IN125" s="414" t="s">
        <v>3320</v>
      </c>
      <c r="IO125" s="414" t="s">
        <v>3320</v>
      </c>
      <c r="IP125" s="414" t="s">
        <v>3320</v>
      </c>
      <c r="IQ125" s="414" t="s">
        <v>3320</v>
      </c>
      <c r="IR125" s="414" t="s">
        <v>3320</v>
      </c>
      <c r="IS125" s="414" t="s">
        <v>3320</v>
      </c>
      <c r="IT125" s="414" t="s">
        <v>3320</v>
      </c>
      <c r="IU125" s="414" t="s">
        <v>3320</v>
      </c>
      <c r="IV125" s="414" t="s">
        <v>3320</v>
      </c>
      <c r="IW125" s="414" t="s">
        <v>3320</v>
      </c>
      <c r="IX125" s="414" t="s">
        <v>5773</v>
      </c>
      <c r="IY125" s="415" t="s">
        <v>5774</v>
      </c>
      <c r="IZ125" s="415" t="s">
        <v>5774</v>
      </c>
      <c r="JA125" s="414" t="s">
        <v>5775</v>
      </c>
      <c r="JB125" s="414" t="str">
        <f>IFERROR(VLOOKUP($E125,'[12]Resumen costos RNT id'!$D:$J,3,0),"")</f>
        <v/>
      </c>
      <c r="JC125" s="421" t="str">
        <f>IFERROR(VLOOKUP($E125,'[12]Resumen costos RNT id'!$D:$J,4,0),"")</f>
        <v/>
      </c>
      <c r="JD125" s="421" t="str">
        <f>IFERROR(VLOOKUP($E125,'[12]Resumen costos RNT id'!$D:$J,5,0),"")</f>
        <v/>
      </c>
      <c r="JE125" s="421" t="str">
        <f>IFERROR(VLOOKUP($E125,'[12]Resumen costos RNT id'!$D:$J,6,0),"")</f>
        <v/>
      </c>
      <c r="JF125" s="416" t="str">
        <f>IFERROR(VLOOKUP($E125,'[12]Resumen costos RNT id'!$D:$J,7,0),"")</f>
        <v/>
      </c>
      <c r="JG125" s="428" t="str">
        <f t="shared" si="38"/>
        <v/>
      </c>
      <c r="JH125" s="428" t="str">
        <f t="shared" si="39"/>
        <v/>
      </c>
      <c r="JI125" s="428" t="str">
        <f t="shared" si="39"/>
        <v/>
      </c>
      <c r="JJ125" s="428">
        <f t="shared" si="40"/>
        <v>0</v>
      </c>
      <c r="JK125" s="428">
        <f t="shared" si="41"/>
        <v>0</v>
      </c>
      <c r="JL125" s="414" t="s">
        <v>202</v>
      </c>
      <c r="JP125" s="414">
        <v>3</v>
      </c>
      <c r="JQ125" s="414">
        <f t="shared" si="58"/>
        <v>0</v>
      </c>
      <c r="JR125" s="429" t="str">
        <f>IFERROR(VLOOKUP($E125,'[13]Actualización de costos CENACE'!$A:$G,2,0),"")</f>
        <v/>
      </c>
      <c r="JS125" s="429" t="str">
        <f>IFERROR(VLOOKUP($E125,'[13]Actualización de costos CENACE'!$A:$G,3,0),"")</f>
        <v/>
      </c>
      <c r="JT125" s="429" t="str">
        <f>IFERROR(VLOOKUP($E125,'[13]Actualización de costos CENACE'!$A:$G,4,0),"")</f>
        <v/>
      </c>
      <c r="JU125" s="429" t="str">
        <f>IFERROR(VLOOKUP($E125,'[13]Actualización de costos CENACE'!$A:$G,5,0),"")</f>
        <v/>
      </c>
      <c r="JV125" s="429" t="str">
        <f>IFERROR(VLOOKUP($E125,'[13]Actualización de costos CENACE'!$A:$G,6,0),"")</f>
        <v/>
      </c>
      <c r="JW125" s="430" t="str">
        <f>IFERROR(VLOOKUP($E125,'[13]Din Costos CFE'!$J$7:$AG$150,JW$1,0),"")</f>
        <v/>
      </c>
      <c r="JX125" s="430" t="str">
        <f>IFERROR(VLOOKUP($E125,'[13]Din Costos CFE'!$J$7:$AG$150,JX$1,0),"")</f>
        <v/>
      </c>
      <c r="JY125" s="430" t="str">
        <f>IFERROR(VLOOKUP($E125,'[13]Din Costos CFE'!$J$7:$AG$150,JY$1,0),"")</f>
        <v/>
      </c>
      <c r="JZ125" s="430" t="str">
        <f>IFERROR(VLOOKUP($E125,'[13]Din Costos CFE'!$J$7:$AG$150,JZ$1,0),"")</f>
        <v/>
      </c>
      <c r="KA125" s="430" t="str">
        <f>IFERROR(VLOOKUP($E125,'[13]Din Costos CFE'!$J$7:$AG$150,KA$1,0),"")</f>
        <v/>
      </c>
      <c r="KB125" s="430" t="str">
        <f>IFERROR(VLOOKUP($E125,'[13]Din Costos CFE'!$J$7:$AG$150,KB$1,0),"")</f>
        <v/>
      </c>
      <c r="KC125" s="430" t="str">
        <f>IFERROR(VLOOKUP($E125,'[13]Din Costos CFE'!$J$7:$AG$150,KC$1,0),"")</f>
        <v/>
      </c>
      <c r="KD125" s="430" t="str">
        <f>IFERROR(VLOOKUP($E125,'[13]Din Costos CFE'!$J$7:$AG$150,KD$1,0),"")</f>
        <v/>
      </c>
      <c r="KE125" s="430" t="str">
        <f>IFERROR(VLOOKUP($E125,'[13]Din Costos CFE'!$J$7:$AG$150,KE$1,0),"")</f>
        <v/>
      </c>
      <c r="KF125" s="430" t="str">
        <f>IFERROR(VLOOKUP($E125,'[13]Din Costos CFE'!$J$7:$AG$150,KF$1,0),"")</f>
        <v/>
      </c>
      <c r="KG125" s="430" t="str">
        <f>IFERROR(VLOOKUP($E125,'[13]Din Costos CFE'!$J$7:$AG$150,KG$1,0),"")</f>
        <v/>
      </c>
      <c r="KH125" s="430" t="str">
        <f>IFERROR(VLOOKUP($E125,'[13]Din Costos CFE'!$J$7:$AG$150,KH$1,0),"")</f>
        <v/>
      </c>
      <c r="KI125" s="430" t="str">
        <f>IFERROR(VLOOKUP($E125,'[13]Din Costos CFE'!$J$7:$AG$150,KI$1,0),"")</f>
        <v/>
      </c>
      <c r="KJ125" s="430" t="str">
        <f>IFERROR(VLOOKUP($E125,'[13]Din Costos CFE'!$J$7:$AG$150,KJ$1,0),"")</f>
        <v/>
      </c>
      <c r="KK125" s="430" t="str">
        <f>IFERROR(VLOOKUP($E125,'[13]Din Costos CFE'!$J$7:$AG$150,KK$1,0),"")</f>
        <v/>
      </c>
      <c r="KL125" s="430" t="str">
        <f>IFERROR(VLOOKUP($E125,'[13]Din Costos CFE'!$J$7:$AG$150,KL$1,0),"")</f>
        <v/>
      </c>
      <c r="KM125" s="430" t="str">
        <f>IFERROR(VLOOKUP($E125,'[13]Din Costos CFE'!$J$7:$AG$150,KM$1,0),"")</f>
        <v/>
      </c>
      <c r="KN125" s="430" t="str">
        <f>IFERROR(VLOOKUP($E125,'[13]Din Costos CFE'!$J$7:$AG$150,KN$1,0),"")</f>
        <v/>
      </c>
      <c r="KO125" s="431">
        <f t="shared" si="42"/>
        <v>0</v>
      </c>
      <c r="KP125" s="431">
        <f t="shared" si="43"/>
        <v>0</v>
      </c>
      <c r="KQ125" s="431">
        <f t="shared" si="44"/>
        <v>0</v>
      </c>
      <c r="KR125" s="432" t="str">
        <f>IFERROR(VLOOKUP($E125,'[13]Din Costos CFE'!$A$6:$G$150,4,0),"")</f>
        <v/>
      </c>
      <c r="KS125" s="432" t="str">
        <f>IFERROR(VLOOKUP($E125,'[13]Din Costos CFE'!$A$6:$G$150,5,0),"")</f>
        <v/>
      </c>
      <c r="KT125" s="432" t="str">
        <f>IFERROR(VLOOKUP($E125,'[13]Din Costos CFE'!$A$6:$G$150,6,0),"")</f>
        <v/>
      </c>
      <c r="KU125" s="433" t="str">
        <f t="shared" si="45"/>
        <v/>
      </c>
      <c r="KV125" s="434" t="str">
        <f t="shared" si="46"/>
        <v/>
      </c>
      <c r="KW125" s="435" t="str">
        <f t="shared" si="47"/>
        <v/>
      </c>
      <c r="KX125" s="435"/>
      <c r="KY125" s="436" t="str">
        <f>IFERROR(VLOOKUP($E125,'[13]Detalle Costos CENACE'!$E:$IT,248,0),"")</f>
        <v/>
      </c>
      <c r="KZ125" s="414">
        <f t="shared" si="48"/>
        <v>65</v>
      </c>
      <c r="LA125" s="434" t="str">
        <f t="shared" si="49"/>
        <v/>
      </c>
      <c r="LB125" s="434" t="str">
        <f t="shared" si="50"/>
        <v/>
      </c>
      <c r="LC125" s="414">
        <f t="shared" si="51"/>
        <v>1</v>
      </c>
      <c r="LD125" s="429" t="str">
        <f>IFERROR(VLOOKUP($E125,'[13]Actualización de costos CENACE'!$A:$G,7,0),"")</f>
        <v/>
      </c>
    </row>
    <row r="126" spans="1:316" s="414" customFormat="1" ht="15" customHeight="1">
      <c r="A126" s="413" t="s">
        <v>5638</v>
      </c>
      <c r="B126" s="414">
        <v>251</v>
      </c>
      <c r="C126" s="414" t="s">
        <v>8320</v>
      </c>
      <c r="D126" s="414" t="s">
        <v>8321</v>
      </c>
      <c r="E126" s="414">
        <v>251</v>
      </c>
      <c r="G126" s="414" t="s">
        <v>8322</v>
      </c>
      <c r="H126" s="414" t="s">
        <v>8323</v>
      </c>
      <c r="I126" s="415">
        <v>4</v>
      </c>
      <c r="J126" s="415"/>
      <c r="K126" s="415" t="str">
        <f t="shared" si="60"/>
        <v>No</v>
      </c>
      <c r="L126" s="415"/>
      <c r="M126" s="415">
        <f t="shared" si="59"/>
        <v>4</v>
      </c>
      <c r="N126" s="415"/>
      <c r="O126" s="415"/>
      <c r="P126" s="415"/>
      <c r="Q126" s="415"/>
      <c r="R126" s="415" t="str">
        <f t="shared" si="61"/>
        <v>No</v>
      </c>
      <c r="S126" s="415"/>
      <c r="T126" s="415"/>
      <c r="U126" s="415"/>
      <c r="V126" s="414" t="s">
        <v>8324</v>
      </c>
      <c r="W126" s="414" t="s">
        <v>5643</v>
      </c>
      <c r="X126" s="414">
        <f t="shared" si="57"/>
        <v>1</v>
      </c>
      <c r="Y126" s="414">
        <f t="shared" si="34"/>
        <v>58</v>
      </c>
      <c r="Z126" s="416" t="str">
        <f t="shared" si="35"/>
        <v/>
      </c>
      <c r="AA126" s="416">
        <f t="shared" si="36"/>
        <v>0</v>
      </c>
      <c r="AB126" s="417">
        <f t="shared" si="37"/>
        <v>0</v>
      </c>
      <c r="AC126" s="414" t="s">
        <v>4745</v>
      </c>
      <c r="AD126" s="414" t="s">
        <v>8134</v>
      </c>
      <c r="AE126" s="414" t="e">
        <f>+VLOOKUP($D126,'[12]Ramón Países '!$A:$E,4,0)</f>
        <v>#N/A</v>
      </c>
      <c r="AF126" s="414" t="s">
        <v>5646</v>
      </c>
      <c r="AG126" s="414" t="e">
        <f>+VLOOKUP($D126,'[12]Ramón Países '!$A:$E,5,0)</f>
        <v>#N/A</v>
      </c>
      <c r="AH126" s="414" t="s">
        <v>4745</v>
      </c>
      <c r="AI126" s="414" t="s">
        <v>8135</v>
      </c>
      <c r="AJ126" s="414" t="s">
        <v>8136</v>
      </c>
      <c r="AK126" s="414" t="s">
        <v>8136</v>
      </c>
      <c r="AL126" s="414" t="s">
        <v>8325</v>
      </c>
      <c r="AM126" s="414" t="s">
        <v>8326</v>
      </c>
      <c r="AN126" s="414" t="s">
        <v>3320</v>
      </c>
      <c r="AO126" s="414" t="s">
        <v>8327</v>
      </c>
      <c r="AP126" s="414" t="s">
        <v>5698</v>
      </c>
      <c r="AQ126" s="414" t="s">
        <v>8328</v>
      </c>
      <c r="AR126" s="414" t="s">
        <v>8329</v>
      </c>
      <c r="AS126" s="414" t="s">
        <v>8330</v>
      </c>
      <c r="AT126" s="414" t="s">
        <v>733</v>
      </c>
      <c r="AU126" s="414" t="s">
        <v>733</v>
      </c>
      <c r="AV126" s="414" t="s">
        <v>733</v>
      </c>
      <c r="AW126" s="414" t="s">
        <v>3320</v>
      </c>
      <c r="AX126" s="414" t="s">
        <v>8331</v>
      </c>
      <c r="AY126" s="414" t="s">
        <v>733</v>
      </c>
      <c r="AZ126" s="414" t="s">
        <v>8332</v>
      </c>
      <c r="BA126" s="414" t="s">
        <v>8333</v>
      </c>
      <c r="BB126" s="414" t="s">
        <v>8334</v>
      </c>
      <c r="BC126" s="414" t="s">
        <v>8134</v>
      </c>
      <c r="BD126" s="414" t="s">
        <v>8335</v>
      </c>
      <c r="BE126" s="414" t="s">
        <v>8336</v>
      </c>
      <c r="BF126" s="415" t="s">
        <v>1214</v>
      </c>
      <c r="BG126" s="414" t="s">
        <v>3320</v>
      </c>
      <c r="BI126" s="414" t="s">
        <v>2043</v>
      </c>
      <c r="BJ126" s="414" t="s">
        <v>2043</v>
      </c>
      <c r="BK126" s="414" t="s">
        <v>5934</v>
      </c>
      <c r="BL126" s="414" t="s">
        <v>8337</v>
      </c>
      <c r="BM126" s="415">
        <v>115</v>
      </c>
      <c r="BN126" s="414" t="s">
        <v>5665</v>
      </c>
      <c r="BO126" s="418" t="s">
        <v>12781</v>
      </c>
      <c r="BP126" s="414">
        <v>24</v>
      </c>
      <c r="BQ126" s="414">
        <v>2029</v>
      </c>
      <c r="BR126" s="414">
        <v>58</v>
      </c>
      <c r="BS126" s="415">
        <v>58</v>
      </c>
      <c r="BT126" s="414" t="s">
        <v>5666</v>
      </c>
      <c r="BU126" s="414">
        <v>1</v>
      </c>
      <c r="BV126" s="415">
        <v>158</v>
      </c>
      <c r="BW126" s="419">
        <v>0.31097464966147065</v>
      </c>
      <c r="BX126" s="420" t="s">
        <v>910</v>
      </c>
      <c r="BY126" s="414" t="s">
        <v>733</v>
      </c>
      <c r="CA126" s="414">
        <v>32</v>
      </c>
      <c r="CB126" s="414" t="s">
        <v>1214</v>
      </c>
      <c r="CC126" s="414">
        <v>660</v>
      </c>
      <c r="CD126" s="414" t="s">
        <v>5800</v>
      </c>
      <c r="CE126" s="414" t="s">
        <v>5668</v>
      </c>
      <c r="CF126" s="414" t="s">
        <v>3320</v>
      </c>
      <c r="CG126" s="414" t="s">
        <v>733</v>
      </c>
      <c r="CH126" s="414" t="s">
        <v>733</v>
      </c>
      <c r="CI126" s="414">
        <v>2332</v>
      </c>
      <c r="CJ126" s="414">
        <v>2164</v>
      </c>
      <c r="CK126" s="414" t="s">
        <v>7367</v>
      </c>
      <c r="CL126" s="414">
        <v>365</v>
      </c>
      <c r="CM126" s="414">
        <v>93</v>
      </c>
      <c r="CN126" s="414">
        <v>96</v>
      </c>
      <c r="CO126" s="414">
        <v>30</v>
      </c>
      <c r="CP126" s="414" t="s">
        <v>12781</v>
      </c>
      <c r="CQ126" s="414">
        <f t="shared" si="52"/>
        <v>2029</v>
      </c>
      <c r="CR126" s="414">
        <v>0.7</v>
      </c>
      <c r="CS126" s="414">
        <v>8</v>
      </c>
      <c r="CT126" s="414" t="s">
        <v>8338</v>
      </c>
      <c r="CU126" s="414">
        <v>9000000</v>
      </c>
      <c r="CV126" s="414" t="s">
        <v>3320</v>
      </c>
      <c r="CW126" s="414" t="s">
        <v>3320</v>
      </c>
      <c r="CX126" s="414" t="s">
        <v>3320</v>
      </c>
      <c r="CY126" s="414" t="s">
        <v>3320</v>
      </c>
      <c r="CZ126" s="414" t="s">
        <v>3320</v>
      </c>
      <c r="DA126" s="414" t="s">
        <v>3320</v>
      </c>
      <c r="DB126" s="414" t="s">
        <v>3320</v>
      </c>
      <c r="DC126" s="414" t="s">
        <v>3320</v>
      </c>
      <c r="DD126" s="414" t="s">
        <v>3320</v>
      </c>
      <c r="DE126" s="414" t="s">
        <v>3320</v>
      </c>
      <c r="DG126" s="414" t="s">
        <v>3320</v>
      </c>
      <c r="DH126" s="414" t="s">
        <v>3320</v>
      </c>
      <c r="DI126" s="414" t="s">
        <v>3320</v>
      </c>
      <c r="DJ126" s="414" t="s">
        <v>3320</v>
      </c>
      <c r="DK126" s="414" t="s">
        <v>3320</v>
      </c>
      <c r="DL126" s="414" t="s">
        <v>3320</v>
      </c>
      <c r="DM126" s="414" t="e">
        <f t="shared" si="53"/>
        <v>#VALUE!</v>
      </c>
      <c r="DN126" s="414" t="s">
        <v>3320</v>
      </c>
      <c r="DO126" s="414" t="s">
        <v>3320</v>
      </c>
      <c r="DP126" s="414" t="s">
        <v>3320</v>
      </c>
      <c r="DR126" s="414" t="s">
        <v>3320</v>
      </c>
      <c r="DS126" s="414" t="s">
        <v>3320</v>
      </c>
      <c r="DT126" s="414" t="s">
        <v>3320</v>
      </c>
      <c r="DU126" s="414" t="s">
        <v>3320</v>
      </c>
      <c r="DV126" s="414" t="s">
        <v>3320</v>
      </c>
      <c r="DW126" s="414" t="s">
        <v>3320</v>
      </c>
      <c r="DX126" s="414" t="s">
        <v>3320</v>
      </c>
      <c r="DY126" s="414" t="s">
        <v>3320</v>
      </c>
      <c r="DZ126" s="414" t="s">
        <v>3320</v>
      </c>
      <c r="EA126" s="414" t="s">
        <v>3320</v>
      </c>
      <c r="EB126" s="414" t="s">
        <v>3320</v>
      </c>
      <c r="EC126" s="414" t="s">
        <v>3320</v>
      </c>
      <c r="ED126" s="414" t="s">
        <v>3320</v>
      </c>
      <c r="EE126" s="414" t="s">
        <v>3320</v>
      </c>
      <c r="EF126" s="414" t="s">
        <v>3320</v>
      </c>
      <c r="EG126" s="414" t="s">
        <v>3320</v>
      </c>
      <c r="EH126" s="414" t="s">
        <v>3320</v>
      </c>
      <c r="EI126" s="414" t="s">
        <v>3320</v>
      </c>
      <c r="EJ126" s="414" t="s">
        <v>3320</v>
      </c>
      <c r="EK126" s="414" t="s">
        <v>3320</v>
      </c>
      <c r="EL126" s="414" t="s">
        <v>3320</v>
      </c>
      <c r="EM126" s="414" t="s">
        <v>3320</v>
      </c>
      <c r="EN126" s="414" t="s">
        <v>3320</v>
      </c>
      <c r="EO126" s="414" t="s">
        <v>3320</v>
      </c>
      <c r="EP126" s="414" t="s">
        <v>3320</v>
      </c>
      <c r="EQ126" s="414" t="s">
        <v>3320</v>
      </c>
      <c r="ER126" s="414" t="s">
        <v>3320</v>
      </c>
      <c r="ES126" s="414" t="s">
        <v>3320</v>
      </c>
      <c r="ET126" s="414" t="s">
        <v>3320</v>
      </c>
      <c r="EU126" s="414" t="s">
        <v>3320</v>
      </c>
      <c r="EV126" s="414" t="s">
        <v>3320</v>
      </c>
      <c r="EW126" s="414" t="s">
        <v>3320</v>
      </c>
      <c r="EX126" s="414" t="s">
        <v>3320</v>
      </c>
      <c r="EY126" s="414" t="s">
        <v>3320</v>
      </c>
      <c r="EZ126" s="414" t="s">
        <v>3320</v>
      </c>
      <c r="FA126" s="414" t="s">
        <v>3320</v>
      </c>
      <c r="FB126" s="414" t="s">
        <v>3320</v>
      </c>
      <c r="FC126" s="414" t="s">
        <v>3320</v>
      </c>
      <c r="FD126" s="414" t="s">
        <v>3320</v>
      </c>
      <c r="FE126" s="414" t="s">
        <v>3320</v>
      </c>
      <c r="FF126" s="414" t="s">
        <v>3320</v>
      </c>
      <c r="FG126" s="414" t="s">
        <v>3320</v>
      </c>
      <c r="FH126" s="414" t="s">
        <v>3320</v>
      </c>
      <c r="FI126" s="414" t="s">
        <v>3320</v>
      </c>
      <c r="FJ126" s="414" t="s">
        <v>3320</v>
      </c>
      <c r="FK126" s="414" t="s">
        <v>3320</v>
      </c>
      <c r="FL126" s="414" t="s">
        <v>3320</v>
      </c>
      <c r="FM126" s="414" t="s">
        <v>3320</v>
      </c>
      <c r="FN126" s="414" t="s">
        <v>3320</v>
      </c>
      <c r="FO126" s="421">
        <v>68000000</v>
      </c>
      <c r="FP126" s="421">
        <f t="shared" si="62"/>
        <v>68</v>
      </c>
      <c r="FQ126" s="414" t="s">
        <v>1214</v>
      </c>
      <c r="FR126" s="414" t="s">
        <v>1214</v>
      </c>
      <c r="FS126" s="414" t="s">
        <v>733</v>
      </c>
      <c r="FT126" s="414" t="s">
        <v>733</v>
      </c>
      <c r="FU126" s="414" t="s">
        <v>1201</v>
      </c>
      <c r="FV126" s="414" t="s">
        <v>8339</v>
      </c>
      <c r="FW126" s="414" t="s">
        <v>8340</v>
      </c>
      <c r="FX126" s="422" t="s">
        <v>8337</v>
      </c>
      <c r="FY126" s="423">
        <v>115</v>
      </c>
      <c r="FZ126" s="414" t="s">
        <v>8341</v>
      </c>
      <c r="GA126" s="421">
        <v>56809544</v>
      </c>
      <c r="GB126" s="421">
        <v>7584300</v>
      </c>
      <c r="GC126" s="421">
        <v>1648</v>
      </c>
      <c r="GD126" s="421">
        <v>540</v>
      </c>
      <c r="GE126" s="414" t="s">
        <v>8342</v>
      </c>
      <c r="GF126" s="414" t="s">
        <v>733</v>
      </c>
      <c r="GG126" s="414" t="s">
        <v>733</v>
      </c>
      <c r="GH126" s="414" t="s">
        <v>8343</v>
      </c>
      <c r="GI126" s="414" t="s">
        <v>1214</v>
      </c>
      <c r="GJ126" s="414" t="s">
        <v>1214</v>
      </c>
      <c r="GK126" s="414" t="s">
        <v>1214</v>
      </c>
      <c r="GL126" s="414" t="s">
        <v>733</v>
      </c>
      <c r="GM126" s="414" t="s">
        <v>1214</v>
      </c>
      <c r="GN126" s="424" t="s">
        <v>5676</v>
      </c>
      <c r="GO126" s="414" t="s">
        <v>3320</v>
      </c>
      <c r="GP126" s="414" t="s">
        <v>733</v>
      </c>
      <c r="GQ126" s="414" t="s">
        <v>5721</v>
      </c>
      <c r="GR126" s="414" t="s">
        <v>733</v>
      </c>
      <c r="GS126" s="414" t="s">
        <v>5946</v>
      </c>
      <c r="GT126" s="414" t="s">
        <v>8344</v>
      </c>
      <c r="GU126" s="414" t="s">
        <v>3320</v>
      </c>
      <c r="GV126" s="414">
        <v>0.5</v>
      </c>
      <c r="GW126" s="414" t="s">
        <v>733</v>
      </c>
      <c r="GX126" s="414" t="s">
        <v>5679</v>
      </c>
      <c r="GY126" s="414" t="s">
        <v>8345</v>
      </c>
      <c r="GZ126" s="414" t="s">
        <v>733</v>
      </c>
      <c r="HA126" s="414" t="s">
        <v>3320</v>
      </c>
      <c r="HB126" s="414" t="s">
        <v>8346</v>
      </c>
      <c r="HC126" s="414" t="s">
        <v>8347</v>
      </c>
      <c r="HD126" s="414" t="s">
        <v>6273</v>
      </c>
      <c r="HE126" s="414" t="s">
        <v>5684</v>
      </c>
      <c r="HF126" s="414" t="s">
        <v>5684</v>
      </c>
      <c r="HG126" s="414" t="s">
        <v>733</v>
      </c>
      <c r="HH126" s="414" t="s">
        <v>1214</v>
      </c>
      <c r="HI126" s="414" t="s">
        <v>12960</v>
      </c>
      <c r="HJ126" s="414" t="s">
        <v>12961</v>
      </c>
      <c r="HK126" s="414" t="s">
        <v>5685</v>
      </c>
      <c r="HL126" s="414" t="s">
        <v>3320</v>
      </c>
      <c r="HM126" s="414" t="s">
        <v>3320</v>
      </c>
      <c r="HN126" s="414" t="s">
        <v>3320</v>
      </c>
      <c r="HO126" s="414" t="s">
        <v>3320</v>
      </c>
      <c r="HP126" s="414" t="s">
        <v>3320</v>
      </c>
      <c r="HQ126" s="414" t="s">
        <v>3320</v>
      </c>
      <c r="HR126" s="414" t="s">
        <v>3320</v>
      </c>
      <c r="HS126" s="414" t="s">
        <v>3320</v>
      </c>
      <c r="HT126" s="414" t="s">
        <v>3320</v>
      </c>
      <c r="HU126" s="414" t="s">
        <v>3320</v>
      </c>
      <c r="HV126" s="414" t="s">
        <v>3320</v>
      </c>
      <c r="HW126" s="414" t="s">
        <v>3320</v>
      </c>
      <c r="HX126" s="414" t="s">
        <v>3320</v>
      </c>
      <c r="HY126" s="414" t="s">
        <v>3320</v>
      </c>
      <c r="HZ126" s="414" t="s">
        <v>3320</v>
      </c>
      <c r="IA126" s="414" t="s">
        <v>3320</v>
      </c>
      <c r="IB126" s="414" t="s">
        <v>3320</v>
      </c>
      <c r="IC126" s="414" t="s">
        <v>3320</v>
      </c>
      <c r="ID126" s="414" t="s">
        <v>3320</v>
      </c>
      <c r="IE126" s="414" t="s">
        <v>3320</v>
      </c>
      <c r="IF126" s="414" t="s">
        <v>3320</v>
      </c>
      <c r="IG126" s="414" t="s">
        <v>3320</v>
      </c>
      <c r="IH126" s="414" t="s">
        <v>3320</v>
      </c>
      <c r="II126" s="414" t="s">
        <v>3320</v>
      </c>
      <c r="IJ126" s="414" t="s">
        <v>3320</v>
      </c>
      <c r="IK126" s="414" t="s">
        <v>3320</v>
      </c>
      <c r="IL126" s="414" t="s">
        <v>3320</v>
      </c>
      <c r="IM126" s="414" t="s">
        <v>3320</v>
      </c>
      <c r="IN126" s="414" t="s">
        <v>3320</v>
      </c>
      <c r="IO126" s="414" t="s">
        <v>3320</v>
      </c>
      <c r="IP126" s="414" t="s">
        <v>3320</v>
      </c>
      <c r="IQ126" s="414" t="s">
        <v>3320</v>
      </c>
      <c r="IR126" s="414" t="s">
        <v>3320</v>
      </c>
      <c r="IS126" s="414" t="s">
        <v>3320</v>
      </c>
      <c r="IT126" s="414" t="s">
        <v>3320</v>
      </c>
      <c r="IU126" s="414" t="s">
        <v>3320</v>
      </c>
      <c r="IV126" s="414" t="s">
        <v>3320</v>
      </c>
      <c r="IW126" s="414" t="s">
        <v>3320</v>
      </c>
      <c r="IX126" s="414" t="s">
        <v>5773</v>
      </c>
      <c r="IY126" s="415" t="s">
        <v>5774</v>
      </c>
      <c r="IZ126" s="415" t="s">
        <v>5774</v>
      </c>
      <c r="JA126" s="414" t="s">
        <v>5775</v>
      </c>
      <c r="JB126" s="414" t="str">
        <f>IFERROR(VLOOKUP($E126,'[12]Resumen costos RNT id'!$D:$J,3,0),"")</f>
        <v/>
      </c>
      <c r="JC126" s="421" t="str">
        <f>IFERROR(VLOOKUP($E126,'[12]Resumen costos RNT id'!$D:$J,4,0),"")</f>
        <v/>
      </c>
      <c r="JD126" s="421" t="str">
        <f>IFERROR(VLOOKUP($E126,'[12]Resumen costos RNT id'!$D:$J,5,0),"")</f>
        <v/>
      </c>
      <c r="JE126" s="421" t="str">
        <f>IFERROR(VLOOKUP($E126,'[12]Resumen costos RNT id'!$D:$J,6,0),"")</f>
        <v/>
      </c>
      <c r="JF126" s="416" t="str">
        <f>IFERROR(VLOOKUP($E126,'[12]Resumen costos RNT id'!$D:$J,7,0),"")</f>
        <v/>
      </c>
      <c r="JG126" s="428" t="str">
        <f t="shared" si="38"/>
        <v/>
      </c>
      <c r="JH126" s="428" t="str">
        <f t="shared" si="39"/>
        <v/>
      </c>
      <c r="JI126" s="428" t="str">
        <f t="shared" si="39"/>
        <v/>
      </c>
      <c r="JJ126" s="428">
        <f t="shared" si="40"/>
        <v>0</v>
      </c>
      <c r="JK126" s="428">
        <f t="shared" si="41"/>
        <v>0</v>
      </c>
      <c r="JL126" s="414" t="s">
        <v>202</v>
      </c>
      <c r="JP126" s="414">
        <v>4</v>
      </c>
      <c r="JQ126" s="414">
        <f t="shared" si="58"/>
        <v>0</v>
      </c>
      <c r="JR126" s="429" t="str">
        <f>IFERROR(VLOOKUP($E126,'[13]Actualización de costos CENACE'!$A:$G,2,0),"")</f>
        <v/>
      </c>
      <c r="JS126" s="429" t="str">
        <f>IFERROR(VLOOKUP($E126,'[13]Actualización de costos CENACE'!$A:$G,3,0),"")</f>
        <v/>
      </c>
      <c r="JT126" s="429" t="str">
        <f>IFERROR(VLOOKUP($E126,'[13]Actualización de costos CENACE'!$A:$G,4,0),"")</f>
        <v/>
      </c>
      <c r="JU126" s="429" t="str">
        <f>IFERROR(VLOOKUP($E126,'[13]Actualización de costos CENACE'!$A:$G,5,0),"")</f>
        <v/>
      </c>
      <c r="JV126" s="429" t="str">
        <f>IFERROR(VLOOKUP($E126,'[13]Actualización de costos CENACE'!$A:$G,6,0),"")</f>
        <v/>
      </c>
      <c r="JW126" s="430" t="str">
        <f>IFERROR(VLOOKUP($E126,'[13]Din Costos CFE'!$J$7:$AG$150,JW$1,0),"")</f>
        <v/>
      </c>
      <c r="JX126" s="430" t="str">
        <f>IFERROR(VLOOKUP($E126,'[13]Din Costos CFE'!$J$7:$AG$150,JX$1,0),"")</f>
        <v/>
      </c>
      <c r="JY126" s="430" t="str">
        <f>IFERROR(VLOOKUP($E126,'[13]Din Costos CFE'!$J$7:$AG$150,JY$1,0),"")</f>
        <v/>
      </c>
      <c r="JZ126" s="430" t="str">
        <f>IFERROR(VLOOKUP($E126,'[13]Din Costos CFE'!$J$7:$AG$150,JZ$1,0),"")</f>
        <v/>
      </c>
      <c r="KA126" s="430" t="str">
        <f>IFERROR(VLOOKUP($E126,'[13]Din Costos CFE'!$J$7:$AG$150,KA$1,0),"")</f>
        <v/>
      </c>
      <c r="KB126" s="430" t="str">
        <f>IFERROR(VLOOKUP($E126,'[13]Din Costos CFE'!$J$7:$AG$150,KB$1,0),"")</f>
        <v/>
      </c>
      <c r="KC126" s="430" t="str">
        <f>IFERROR(VLOOKUP($E126,'[13]Din Costos CFE'!$J$7:$AG$150,KC$1,0),"")</f>
        <v/>
      </c>
      <c r="KD126" s="430" t="str">
        <f>IFERROR(VLOOKUP($E126,'[13]Din Costos CFE'!$J$7:$AG$150,KD$1,0),"")</f>
        <v/>
      </c>
      <c r="KE126" s="430" t="str">
        <f>IFERROR(VLOOKUP($E126,'[13]Din Costos CFE'!$J$7:$AG$150,KE$1,0),"")</f>
        <v/>
      </c>
      <c r="KF126" s="430" t="str">
        <f>IFERROR(VLOOKUP($E126,'[13]Din Costos CFE'!$J$7:$AG$150,KF$1,0),"")</f>
        <v/>
      </c>
      <c r="KG126" s="430" t="str">
        <f>IFERROR(VLOOKUP($E126,'[13]Din Costos CFE'!$J$7:$AG$150,KG$1,0),"")</f>
        <v/>
      </c>
      <c r="KH126" s="430" t="str">
        <f>IFERROR(VLOOKUP($E126,'[13]Din Costos CFE'!$J$7:$AG$150,KH$1,0),"")</f>
        <v/>
      </c>
      <c r="KI126" s="430" t="str">
        <f>IFERROR(VLOOKUP($E126,'[13]Din Costos CFE'!$J$7:$AG$150,KI$1,0),"")</f>
        <v/>
      </c>
      <c r="KJ126" s="430" t="str">
        <f>IFERROR(VLOOKUP($E126,'[13]Din Costos CFE'!$J$7:$AG$150,KJ$1,0),"")</f>
        <v/>
      </c>
      <c r="KK126" s="430" t="str">
        <f>IFERROR(VLOOKUP($E126,'[13]Din Costos CFE'!$J$7:$AG$150,KK$1,0),"")</f>
        <v/>
      </c>
      <c r="KL126" s="430" t="str">
        <f>IFERROR(VLOOKUP($E126,'[13]Din Costos CFE'!$J$7:$AG$150,KL$1,0),"")</f>
        <v/>
      </c>
      <c r="KM126" s="430" t="str">
        <f>IFERROR(VLOOKUP($E126,'[13]Din Costos CFE'!$J$7:$AG$150,KM$1,0),"")</f>
        <v/>
      </c>
      <c r="KN126" s="430" t="str">
        <f>IFERROR(VLOOKUP($E126,'[13]Din Costos CFE'!$J$7:$AG$150,KN$1,0),"")</f>
        <v/>
      </c>
      <c r="KO126" s="431">
        <f t="shared" si="42"/>
        <v>0</v>
      </c>
      <c r="KP126" s="431">
        <f t="shared" si="43"/>
        <v>0</v>
      </c>
      <c r="KQ126" s="431">
        <f t="shared" si="44"/>
        <v>0</v>
      </c>
      <c r="KR126" s="432" t="str">
        <f>IFERROR(VLOOKUP($E126,'[13]Din Costos CFE'!$A$6:$G$150,4,0),"")</f>
        <v/>
      </c>
      <c r="KS126" s="432" t="str">
        <f>IFERROR(VLOOKUP($E126,'[13]Din Costos CFE'!$A$6:$G$150,5,0),"")</f>
        <v/>
      </c>
      <c r="KT126" s="432" t="str">
        <f>IFERROR(VLOOKUP($E126,'[13]Din Costos CFE'!$A$6:$G$150,6,0),"")</f>
        <v/>
      </c>
      <c r="KU126" s="433" t="str">
        <f t="shared" si="45"/>
        <v/>
      </c>
      <c r="KV126" s="434" t="str">
        <f t="shared" si="46"/>
        <v/>
      </c>
      <c r="KW126" s="435" t="str">
        <f t="shared" si="47"/>
        <v/>
      </c>
      <c r="KX126" s="435"/>
      <c r="KY126" s="436" t="str">
        <f>IFERROR(VLOOKUP($E126,'[13]Detalle Costos CENACE'!$E:$IT,248,0),"")</f>
        <v/>
      </c>
      <c r="KZ126" s="414">
        <f t="shared" si="48"/>
        <v>58</v>
      </c>
      <c r="LA126" s="434" t="str">
        <f t="shared" si="49"/>
        <v/>
      </c>
      <c r="LB126" s="434" t="str">
        <f t="shared" si="50"/>
        <v/>
      </c>
      <c r="LC126" s="414">
        <f t="shared" si="51"/>
        <v>1</v>
      </c>
      <c r="LD126" s="429" t="str">
        <f>IFERROR(VLOOKUP($E126,'[13]Actualización de costos CENACE'!$A:$G,7,0),"")</f>
        <v/>
      </c>
    </row>
    <row r="127" spans="1:316" s="414" customFormat="1" ht="15" customHeight="1">
      <c r="A127" s="413" t="s">
        <v>5638</v>
      </c>
      <c r="B127" s="414">
        <v>361</v>
      </c>
      <c r="C127" s="414" t="s">
        <v>8348</v>
      </c>
      <c r="D127" s="414" t="s">
        <v>8349</v>
      </c>
      <c r="E127" s="414">
        <v>361</v>
      </c>
      <c r="G127" s="414" t="s">
        <v>8350</v>
      </c>
      <c r="H127" s="414" t="s">
        <v>8351</v>
      </c>
      <c r="I127" s="415">
        <v>4</v>
      </c>
      <c r="J127" s="415"/>
      <c r="K127" s="415" t="str">
        <f t="shared" si="60"/>
        <v>No</v>
      </c>
      <c r="L127" s="415"/>
      <c r="M127" s="415">
        <f t="shared" si="59"/>
        <v>4</v>
      </c>
      <c r="N127" s="415"/>
      <c r="O127" s="415"/>
      <c r="P127" s="415"/>
      <c r="Q127" s="415"/>
      <c r="R127" s="415" t="str">
        <f t="shared" si="61"/>
        <v>No</v>
      </c>
      <c r="S127" s="415"/>
      <c r="T127" s="415"/>
      <c r="U127" s="415"/>
      <c r="V127" s="414" t="s">
        <v>8352</v>
      </c>
      <c r="W127" s="414" t="s">
        <v>5643</v>
      </c>
      <c r="X127" s="414">
        <f t="shared" si="57"/>
        <v>1</v>
      </c>
      <c r="Y127" s="414">
        <f t="shared" si="34"/>
        <v>50</v>
      </c>
      <c r="Z127" s="416" t="str">
        <f t="shared" si="35"/>
        <v/>
      </c>
      <c r="AA127" s="416">
        <f t="shared" si="36"/>
        <v>0</v>
      </c>
      <c r="AB127" s="417">
        <f t="shared" si="37"/>
        <v>0</v>
      </c>
      <c r="AC127" s="414" t="s">
        <v>4745</v>
      </c>
      <c r="AD127" s="414" t="s">
        <v>8134</v>
      </c>
      <c r="AE127" s="414" t="e">
        <f>+VLOOKUP($D127,'[12]Ramón Países '!$A:$E,4,0)</f>
        <v>#N/A</v>
      </c>
      <c r="AF127" s="414" t="s">
        <v>5646</v>
      </c>
      <c r="AG127" s="414" t="e">
        <f>+VLOOKUP($D127,'[12]Ramón Países '!$A:$E,5,0)</f>
        <v>#N/A</v>
      </c>
      <c r="AH127" s="414" t="s">
        <v>4745</v>
      </c>
      <c r="AI127" s="414" t="s">
        <v>8135</v>
      </c>
      <c r="AJ127" s="414" t="s">
        <v>8136</v>
      </c>
      <c r="AK127" s="414" t="s">
        <v>5698</v>
      </c>
      <c r="AL127" s="414" t="s">
        <v>8353</v>
      </c>
      <c r="AM127" s="414" t="s">
        <v>8354</v>
      </c>
      <c r="AN127" s="414" t="s">
        <v>3320</v>
      </c>
      <c r="AO127" s="414" t="s">
        <v>8139</v>
      </c>
      <c r="AP127" s="414" t="s">
        <v>5698</v>
      </c>
      <c r="AQ127" s="414" t="s">
        <v>8355</v>
      </c>
      <c r="AR127" s="414" t="s">
        <v>8356</v>
      </c>
      <c r="AS127" s="414" t="s">
        <v>8357</v>
      </c>
      <c r="AT127" s="414" t="s">
        <v>733</v>
      </c>
      <c r="AU127" s="414" t="s">
        <v>733</v>
      </c>
      <c r="AV127" s="414" t="s">
        <v>733</v>
      </c>
      <c r="AW127" s="414" t="s">
        <v>3320</v>
      </c>
      <c r="AX127" s="414" t="s">
        <v>8358</v>
      </c>
      <c r="AY127" s="414" t="s">
        <v>733</v>
      </c>
      <c r="AZ127" s="414" t="s">
        <v>8359</v>
      </c>
      <c r="BA127" s="414" t="s">
        <v>8360</v>
      </c>
      <c r="BB127" s="414" t="s">
        <v>8361</v>
      </c>
      <c r="BC127" s="414" t="s">
        <v>8362</v>
      </c>
      <c r="BD127" s="414" t="s">
        <v>8363</v>
      </c>
      <c r="BE127" s="414" t="s">
        <v>8364</v>
      </c>
      <c r="BF127" s="415" t="s">
        <v>1214</v>
      </c>
      <c r="BG127" s="414" t="s">
        <v>3320</v>
      </c>
      <c r="BI127" s="414" t="s">
        <v>5663</v>
      </c>
      <c r="BJ127" s="414" t="s">
        <v>5663</v>
      </c>
      <c r="BK127" s="414" t="s">
        <v>6324</v>
      </c>
      <c r="BL127" s="414" t="s">
        <v>6706</v>
      </c>
      <c r="BM127" s="415">
        <v>115</v>
      </c>
      <c r="BN127" s="414" t="s">
        <v>5665</v>
      </c>
      <c r="BO127" s="418" t="s">
        <v>12962</v>
      </c>
      <c r="BP127" s="414">
        <v>24</v>
      </c>
      <c r="BQ127" s="414">
        <v>2029</v>
      </c>
      <c r="BR127" s="414">
        <v>50</v>
      </c>
      <c r="BS127" s="415">
        <v>50</v>
      </c>
      <c r="BT127" s="414" t="s">
        <v>5666</v>
      </c>
      <c r="BU127" s="414">
        <v>1</v>
      </c>
      <c r="BV127" s="415">
        <v>125</v>
      </c>
      <c r="BW127" s="419">
        <v>0.28538812785388129</v>
      </c>
      <c r="BX127" s="420" t="s">
        <v>910</v>
      </c>
      <c r="BY127" s="414" t="s">
        <v>733</v>
      </c>
      <c r="CA127" s="414">
        <v>28</v>
      </c>
      <c r="CB127" s="414" t="s">
        <v>1214</v>
      </c>
      <c r="CC127" s="414">
        <v>630</v>
      </c>
      <c r="CD127" s="414" t="s">
        <v>5800</v>
      </c>
      <c r="CE127" s="414" t="s">
        <v>5668</v>
      </c>
      <c r="CF127" s="414" t="s">
        <v>3320</v>
      </c>
      <c r="CG127" s="414" t="s">
        <v>733</v>
      </c>
      <c r="CH127" s="414" t="s">
        <v>733</v>
      </c>
      <c r="CI127" s="414">
        <v>2029</v>
      </c>
      <c r="CJ127" s="414">
        <v>1918</v>
      </c>
      <c r="CK127" s="414" t="s">
        <v>6626</v>
      </c>
      <c r="CL127" s="414">
        <v>365</v>
      </c>
      <c r="CM127" s="414">
        <v>93</v>
      </c>
      <c r="CN127" s="414">
        <v>96</v>
      </c>
      <c r="CO127" s="414">
        <v>30</v>
      </c>
      <c r="CP127" s="414" t="s">
        <v>12962</v>
      </c>
      <c r="CQ127" s="414">
        <f t="shared" si="52"/>
        <v>2029</v>
      </c>
      <c r="CR127" s="414">
        <v>7.0000000000000007E-2</v>
      </c>
      <c r="CS127" s="414">
        <v>8</v>
      </c>
      <c r="CT127" s="414" t="s">
        <v>8363</v>
      </c>
      <c r="CU127" s="414">
        <v>7500000</v>
      </c>
      <c r="CV127" s="414" t="s">
        <v>3320</v>
      </c>
      <c r="CW127" s="414" t="s">
        <v>3320</v>
      </c>
      <c r="CX127" s="414" t="s">
        <v>3320</v>
      </c>
      <c r="CY127" s="414" t="s">
        <v>3320</v>
      </c>
      <c r="CZ127" s="414" t="s">
        <v>3320</v>
      </c>
      <c r="DA127" s="414" t="s">
        <v>3320</v>
      </c>
      <c r="DB127" s="414" t="s">
        <v>3320</v>
      </c>
      <c r="DC127" s="414" t="s">
        <v>3320</v>
      </c>
      <c r="DD127" s="414" t="s">
        <v>3320</v>
      </c>
      <c r="DE127" s="414" t="s">
        <v>3320</v>
      </c>
      <c r="DG127" s="414" t="s">
        <v>3320</v>
      </c>
      <c r="DH127" s="414" t="s">
        <v>3320</v>
      </c>
      <c r="DI127" s="414" t="s">
        <v>3320</v>
      </c>
      <c r="DJ127" s="414" t="s">
        <v>3320</v>
      </c>
      <c r="DK127" s="414" t="s">
        <v>3320</v>
      </c>
      <c r="DL127" s="414" t="s">
        <v>3320</v>
      </c>
      <c r="DM127" s="414" t="e">
        <f t="shared" si="53"/>
        <v>#VALUE!</v>
      </c>
      <c r="DN127" s="414" t="s">
        <v>3320</v>
      </c>
      <c r="DO127" s="414" t="s">
        <v>3320</v>
      </c>
      <c r="DP127" s="414" t="s">
        <v>3320</v>
      </c>
      <c r="DR127" s="414" t="s">
        <v>3320</v>
      </c>
      <c r="DS127" s="414" t="s">
        <v>3320</v>
      </c>
      <c r="DT127" s="414" t="s">
        <v>3320</v>
      </c>
      <c r="DU127" s="414" t="s">
        <v>3320</v>
      </c>
      <c r="DV127" s="414" t="s">
        <v>3320</v>
      </c>
      <c r="DW127" s="414" t="s">
        <v>3320</v>
      </c>
      <c r="DX127" s="414" t="s">
        <v>3320</v>
      </c>
      <c r="DY127" s="414" t="s">
        <v>3320</v>
      </c>
      <c r="DZ127" s="414" t="s">
        <v>3320</v>
      </c>
      <c r="EA127" s="414" t="s">
        <v>3320</v>
      </c>
      <c r="EB127" s="414" t="s">
        <v>3320</v>
      </c>
      <c r="EC127" s="414" t="s">
        <v>3320</v>
      </c>
      <c r="ED127" s="414" t="s">
        <v>3320</v>
      </c>
      <c r="EE127" s="414" t="s">
        <v>3320</v>
      </c>
      <c r="EF127" s="414" t="s">
        <v>3320</v>
      </c>
      <c r="EG127" s="414" t="s">
        <v>3320</v>
      </c>
      <c r="EH127" s="414" t="s">
        <v>3320</v>
      </c>
      <c r="EI127" s="414" t="s">
        <v>3320</v>
      </c>
      <c r="EJ127" s="414" t="s">
        <v>3320</v>
      </c>
      <c r="EK127" s="414" t="s">
        <v>3320</v>
      </c>
      <c r="EL127" s="414" t="s">
        <v>3320</v>
      </c>
      <c r="EM127" s="414" t="s">
        <v>3320</v>
      </c>
      <c r="EN127" s="414" t="s">
        <v>3320</v>
      </c>
      <c r="EO127" s="414" t="s">
        <v>3320</v>
      </c>
      <c r="EP127" s="414" t="s">
        <v>3320</v>
      </c>
      <c r="EQ127" s="414" t="s">
        <v>3320</v>
      </c>
      <c r="ER127" s="414" t="s">
        <v>3320</v>
      </c>
      <c r="ES127" s="414" t="s">
        <v>3320</v>
      </c>
      <c r="ET127" s="414" t="s">
        <v>3320</v>
      </c>
      <c r="EU127" s="414" t="s">
        <v>3320</v>
      </c>
      <c r="EV127" s="414" t="s">
        <v>3320</v>
      </c>
      <c r="EW127" s="414" t="s">
        <v>3320</v>
      </c>
      <c r="EX127" s="414" t="s">
        <v>3320</v>
      </c>
      <c r="EY127" s="414" t="s">
        <v>3320</v>
      </c>
      <c r="EZ127" s="414" t="s">
        <v>3320</v>
      </c>
      <c r="FA127" s="414" t="s">
        <v>3320</v>
      </c>
      <c r="FB127" s="414" t="s">
        <v>3320</v>
      </c>
      <c r="FC127" s="414" t="s">
        <v>3320</v>
      </c>
      <c r="FD127" s="414" t="s">
        <v>3320</v>
      </c>
      <c r="FE127" s="414" t="s">
        <v>3320</v>
      </c>
      <c r="FF127" s="414" t="s">
        <v>3320</v>
      </c>
      <c r="FG127" s="414" t="s">
        <v>3320</v>
      </c>
      <c r="FH127" s="414" t="s">
        <v>3320</v>
      </c>
      <c r="FI127" s="414" t="s">
        <v>3320</v>
      </c>
      <c r="FJ127" s="414" t="s">
        <v>3320</v>
      </c>
      <c r="FK127" s="414" t="s">
        <v>3320</v>
      </c>
      <c r="FL127" s="414" t="s">
        <v>3320</v>
      </c>
      <c r="FM127" s="414" t="s">
        <v>3320</v>
      </c>
      <c r="FN127" s="414" t="s">
        <v>3320</v>
      </c>
      <c r="FO127" s="421">
        <v>62000000</v>
      </c>
      <c r="FP127" s="421">
        <f t="shared" si="62"/>
        <v>62</v>
      </c>
      <c r="FQ127" s="414" t="s">
        <v>1214</v>
      </c>
      <c r="FR127" s="414" t="s">
        <v>1214</v>
      </c>
      <c r="FS127" s="414" t="s">
        <v>733</v>
      </c>
      <c r="FT127" s="414" t="s">
        <v>733</v>
      </c>
      <c r="FU127" s="414" t="s">
        <v>1460</v>
      </c>
      <c r="FV127" s="414" t="s">
        <v>8365</v>
      </c>
      <c r="FW127" s="414" t="s">
        <v>8366</v>
      </c>
      <c r="FX127" s="422" t="s">
        <v>6706</v>
      </c>
      <c r="FY127" s="423">
        <v>115</v>
      </c>
      <c r="FZ127" s="414" t="s">
        <v>8367</v>
      </c>
      <c r="GA127" s="421">
        <v>53462694.82</v>
      </c>
      <c r="GB127" s="421">
        <v>6439500</v>
      </c>
      <c r="GC127" s="421">
        <v>2098</v>
      </c>
      <c r="GD127" s="421">
        <v>590</v>
      </c>
      <c r="GE127" s="414" t="s">
        <v>8342</v>
      </c>
      <c r="GF127" s="414" t="s">
        <v>733</v>
      </c>
      <c r="GG127" s="414" t="s">
        <v>733</v>
      </c>
      <c r="GH127" s="414" t="s">
        <v>8368</v>
      </c>
      <c r="GI127" s="414" t="s">
        <v>733</v>
      </c>
      <c r="GJ127" s="414" t="s">
        <v>1214</v>
      </c>
      <c r="GK127" s="414" t="s">
        <v>1214</v>
      </c>
      <c r="GL127" s="414" t="s">
        <v>733</v>
      </c>
      <c r="GM127" s="414" t="s">
        <v>1214</v>
      </c>
      <c r="GN127" s="424" t="s">
        <v>5676</v>
      </c>
      <c r="GO127" s="414" t="s">
        <v>3320</v>
      </c>
      <c r="GP127" s="414" t="s">
        <v>733</v>
      </c>
      <c r="GQ127" s="414" t="s">
        <v>5721</v>
      </c>
      <c r="GR127" s="414" t="s">
        <v>1214</v>
      </c>
      <c r="GS127" s="414" t="s">
        <v>1214</v>
      </c>
      <c r="GT127" s="414" t="s">
        <v>3320</v>
      </c>
      <c r="GU127" s="414" t="s">
        <v>3320</v>
      </c>
      <c r="GV127" s="414">
        <v>0</v>
      </c>
      <c r="GW127" s="414" t="s">
        <v>1214</v>
      </c>
      <c r="GX127" s="414" t="s">
        <v>1214</v>
      </c>
      <c r="GY127" s="414" t="s">
        <v>3320</v>
      </c>
      <c r="GZ127" s="414" t="s">
        <v>1214</v>
      </c>
      <c r="HA127" s="414" t="s">
        <v>3320</v>
      </c>
      <c r="HB127" s="414" t="s">
        <v>8369</v>
      </c>
      <c r="HC127" s="414" t="s">
        <v>3320</v>
      </c>
      <c r="HD127" s="414" t="s">
        <v>3320</v>
      </c>
      <c r="HE127" s="414" t="s">
        <v>3320</v>
      </c>
      <c r="HF127" s="414" t="s">
        <v>3320</v>
      </c>
      <c r="HG127" s="414" t="s">
        <v>1214</v>
      </c>
      <c r="HH127" s="414" t="s">
        <v>733</v>
      </c>
      <c r="HI127" s="414" t="s">
        <v>12963</v>
      </c>
      <c r="HJ127" s="414" t="s">
        <v>12964</v>
      </c>
      <c r="HK127" s="414" t="s">
        <v>5685</v>
      </c>
      <c r="HL127" s="414" t="s">
        <v>3320</v>
      </c>
      <c r="HM127" s="414" t="s">
        <v>3320</v>
      </c>
      <c r="HN127" s="414" t="s">
        <v>3320</v>
      </c>
      <c r="HO127" s="414" t="s">
        <v>3320</v>
      </c>
      <c r="HP127" s="414" t="s">
        <v>3320</v>
      </c>
      <c r="HQ127" s="414" t="s">
        <v>3320</v>
      </c>
      <c r="HR127" s="414" t="s">
        <v>3320</v>
      </c>
      <c r="HS127" s="414" t="s">
        <v>3320</v>
      </c>
      <c r="HT127" s="414" t="s">
        <v>3320</v>
      </c>
      <c r="HU127" s="414" t="s">
        <v>3320</v>
      </c>
      <c r="HV127" s="414" t="s">
        <v>3320</v>
      </c>
      <c r="HW127" s="414" t="s">
        <v>3320</v>
      </c>
      <c r="HX127" s="414" t="s">
        <v>3320</v>
      </c>
      <c r="HY127" s="414" t="s">
        <v>3320</v>
      </c>
      <c r="HZ127" s="414" t="s">
        <v>3320</v>
      </c>
      <c r="IA127" s="414" t="s">
        <v>3320</v>
      </c>
      <c r="IB127" s="414" t="s">
        <v>3320</v>
      </c>
      <c r="IC127" s="414" t="s">
        <v>3320</v>
      </c>
      <c r="ID127" s="414" t="s">
        <v>3320</v>
      </c>
      <c r="IE127" s="414" t="s">
        <v>3320</v>
      </c>
      <c r="IF127" s="414" t="s">
        <v>3320</v>
      </c>
      <c r="IG127" s="414" t="s">
        <v>3320</v>
      </c>
      <c r="IH127" s="414" t="s">
        <v>3320</v>
      </c>
      <c r="II127" s="414" t="s">
        <v>3320</v>
      </c>
      <c r="IJ127" s="414" t="s">
        <v>3320</v>
      </c>
      <c r="IK127" s="414" t="s">
        <v>3320</v>
      </c>
      <c r="IL127" s="414" t="s">
        <v>3320</v>
      </c>
      <c r="IM127" s="414" t="s">
        <v>3320</v>
      </c>
      <c r="IN127" s="414" t="s">
        <v>3320</v>
      </c>
      <c r="IO127" s="414" t="s">
        <v>3320</v>
      </c>
      <c r="IP127" s="414" t="s">
        <v>3320</v>
      </c>
      <c r="IQ127" s="414" t="s">
        <v>3320</v>
      </c>
      <c r="IR127" s="414" t="s">
        <v>3320</v>
      </c>
      <c r="IS127" s="414" t="s">
        <v>3320</v>
      </c>
      <c r="IT127" s="414" t="s">
        <v>3320</v>
      </c>
      <c r="IU127" s="414" t="s">
        <v>3320</v>
      </c>
      <c r="IV127" s="414" t="s">
        <v>3320</v>
      </c>
      <c r="IW127" s="414" t="s">
        <v>3320</v>
      </c>
      <c r="IY127" s="415"/>
      <c r="IZ127" s="415"/>
      <c r="JB127" s="414" t="str">
        <f>IFERROR(VLOOKUP($E127,'[12]Resumen costos RNT id'!$D:$J,3,0),"")</f>
        <v/>
      </c>
      <c r="JC127" s="421" t="str">
        <f>IFERROR(VLOOKUP($E127,'[12]Resumen costos RNT id'!$D:$J,4,0),"")</f>
        <v/>
      </c>
      <c r="JD127" s="421" t="str">
        <f>IFERROR(VLOOKUP($E127,'[12]Resumen costos RNT id'!$D:$J,5,0),"")</f>
        <v/>
      </c>
      <c r="JE127" s="421" t="str">
        <f>IFERROR(VLOOKUP($E127,'[12]Resumen costos RNT id'!$D:$J,6,0),"")</f>
        <v/>
      </c>
      <c r="JF127" s="416" t="str">
        <f>IFERROR(VLOOKUP($E127,'[12]Resumen costos RNT id'!$D:$J,7,0),"")</f>
        <v/>
      </c>
      <c r="JG127" s="428" t="str">
        <f t="shared" si="38"/>
        <v/>
      </c>
      <c r="JH127" s="428" t="str">
        <f t="shared" si="39"/>
        <v/>
      </c>
      <c r="JI127" s="428" t="str">
        <f t="shared" si="39"/>
        <v/>
      </c>
      <c r="JJ127" s="428">
        <f t="shared" si="40"/>
        <v>0</v>
      </c>
      <c r="JK127" s="428">
        <f t="shared" si="41"/>
        <v>0</v>
      </c>
      <c r="JL127" s="414" t="s">
        <v>202</v>
      </c>
      <c r="JP127" s="414">
        <v>7</v>
      </c>
      <c r="JQ127" s="414">
        <f t="shared" si="58"/>
        <v>0</v>
      </c>
      <c r="JR127" s="429" t="str">
        <f>IFERROR(VLOOKUP($E127,'[13]Actualización de costos CENACE'!$A:$G,2,0),"")</f>
        <v/>
      </c>
      <c r="JS127" s="429" t="str">
        <f>IFERROR(VLOOKUP($E127,'[13]Actualización de costos CENACE'!$A:$G,3,0),"")</f>
        <v/>
      </c>
      <c r="JT127" s="429" t="str">
        <f>IFERROR(VLOOKUP($E127,'[13]Actualización de costos CENACE'!$A:$G,4,0),"")</f>
        <v/>
      </c>
      <c r="JU127" s="429" t="str">
        <f>IFERROR(VLOOKUP($E127,'[13]Actualización de costos CENACE'!$A:$G,5,0),"")</f>
        <v/>
      </c>
      <c r="JV127" s="429" t="str">
        <f>IFERROR(VLOOKUP($E127,'[13]Actualización de costos CENACE'!$A:$G,6,0),"")</f>
        <v/>
      </c>
      <c r="JW127" s="430" t="str">
        <f>IFERROR(VLOOKUP($E127,'[13]Din Costos CFE'!$J$7:$AG$150,JW$1,0),"")</f>
        <v/>
      </c>
      <c r="JX127" s="430" t="str">
        <f>IFERROR(VLOOKUP($E127,'[13]Din Costos CFE'!$J$7:$AG$150,JX$1,0),"")</f>
        <v/>
      </c>
      <c r="JY127" s="430" t="str">
        <f>IFERROR(VLOOKUP($E127,'[13]Din Costos CFE'!$J$7:$AG$150,JY$1,0),"")</f>
        <v/>
      </c>
      <c r="JZ127" s="430" t="str">
        <f>IFERROR(VLOOKUP($E127,'[13]Din Costos CFE'!$J$7:$AG$150,JZ$1,0),"")</f>
        <v/>
      </c>
      <c r="KA127" s="430" t="str">
        <f>IFERROR(VLOOKUP($E127,'[13]Din Costos CFE'!$J$7:$AG$150,KA$1,0),"")</f>
        <v/>
      </c>
      <c r="KB127" s="430" t="str">
        <f>IFERROR(VLOOKUP($E127,'[13]Din Costos CFE'!$J$7:$AG$150,KB$1,0),"")</f>
        <v/>
      </c>
      <c r="KC127" s="430" t="str">
        <f>IFERROR(VLOOKUP($E127,'[13]Din Costos CFE'!$J$7:$AG$150,KC$1,0),"")</f>
        <v/>
      </c>
      <c r="KD127" s="430" t="str">
        <f>IFERROR(VLOOKUP($E127,'[13]Din Costos CFE'!$J$7:$AG$150,KD$1,0),"")</f>
        <v/>
      </c>
      <c r="KE127" s="430" t="str">
        <f>IFERROR(VLOOKUP($E127,'[13]Din Costos CFE'!$J$7:$AG$150,KE$1,0),"")</f>
        <v/>
      </c>
      <c r="KF127" s="430" t="str">
        <f>IFERROR(VLOOKUP($E127,'[13]Din Costos CFE'!$J$7:$AG$150,KF$1,0),"")</f>
        <v/>
      </c>
      <c r="KG127" s="430" t="str">
        <f>IFERROR(VLOOKUP($E127,'[13]Din Costos CFE'!$J$7:$AG$150,KG$1,0),"")</f>
        <v/>
      </c>
      <c r="KH127" s="430" t="str">
        <f>IFERROR(VLOOKUP($E127,'[13]Din Costos CFE'!$J$7:$AG$150,KH$1,0),"")</f>
        <v/>
      </c>
      <c r="KI127" s="430" t="str">
        <f>IFERROR(VLOOKUP($E127,'[13]Din Costos CFE'!$J$7:$AG$150,KI$1,0),"")</f>
        <v/>
      </c>
      <c r="KJ127" s="430" t="str">
        <f>IFERROR(VLOOKUP($E127,'[13]Din Costos CFE'!$J$7:$AG$150,KJ$1,0),"")</f>
        <v/>
      </c>
      <c r="KK127" s="430" t="str">
        <f>IFERROR(VLOOKUP($E127,'[13]Din Costos CFE'!$J$7:$AG$150,KK$1,0),"")</f>
        <v/>
      </c>
      <c r="KL127" s="430" t="str">
        <f>IFERROR(VLOOKUP($E127,'[13]Din Costos CFE'!$J$7:$AG$150,KL$1,0),"")</f>
        <v/>
      </c>
      <c r="KM127" s="430" t="str">
        <f>IFERROR(VLOOKUP($E127,'[13]Din Costos CFE'!$J$7:$AG$150,KM$1,0),"")</f>
        <v/>
      </c>
      <c r="KN127" s="430" t="str">
        <f>IFERROR(VLOOKUP($E127,'[13]Din Costos CFE'!$J$7:$AG$150,KN$1,0),"")</f>
        <v/>
      </c>
      <c r="KO127" s="431">
        <f t="shared" si="42"/>
        <v>0</v>
      </c>
      <c r="KP127" s="431">
        <f t="shared" si="43"/>
        <v>0</v>
      </c>
      <c r="KQ127" s="431">
        <f t="shared" si="44"/>
        <v>0</v>
      </c>
      <c r="KR127" s="432" t="str">
        <f>IFERROR(VLOOKUP($E127,'[13]Din Costos CFE'!$A$6:$G$150,4,0),"")</f>
        <v/>
      </c>
      <c r="KS127" s="432" t="str">
        <f>IFERROR(VLOOKUP($E127,'[13]Din Costos CFE'!$A$6:$G$150,5,0),"")</f>
        <v/>
      </c>
      <c r="KT127" s="432" t="str">
        <f>IFERROR(VLOOKUP($E127,'[13]Din Costos CFE'!$A$6:$G$150,6,0),"")</f>
        <v/>
      </c>
      <c r="KU127" s="433" t="str">
        <f t="shared" si="45"/>
        <v/>
      </c>
      <c r="KV127" s="434" t="str">
        <f t="shared" si="46"/>
        <v/>
      </c>
      <c r="KW127" s="435" t="str">
        <f t="shared" si="47"/>
        <v/>
      </c>
      <c r="KX127" s="435"/>
      <c r="KY127" s="436" t="str">
        <f>IFERROR(VLOOKUP($E127,'[13]Detalle Costos CENACE'!$E:$IT,248,0),"")</f>
        <v/>
      </c>
      <c r="KZ127" s="414">
        <f t="shared" si="48"/>
        <v>50</v>
      </c>
      <c r="LA127" s="434" t="str">
        <f t="shared" si="49"/>
        <v/>
      </c>
      <c r="LB127" s="434" t="str">
        <f t="shared" si="50"/>
        <v/>
      </c>
      <c r="LC127" s="414">
        <f t="shared" si="51"/>
        <v>1</v>
      </c>
      <c r="LD127" s="429" t="str">
        <f>IFERROR(VLOOKUP($E127,'[13]Actualización de costos CENACE'!$A:$G,7,0),"")</f>
        <v/>
      </c>
    </row>
    <row r="128" spans="1:316" s="414" customFormat="1" ht="15" customHeight="1">
      <c r="A128" s="413" t="s">
        <v>5638</v>
      </c>
      <c r="B128" s="414">
        <v>906</v>
      </c>
      <c r="C128" s="414" t="s">
        <v>8370</v>
      </c>
      <c r="D128" s="414" t="s">
        <v>8371</v>
      </c>
      <c r="E128" s="414">
        <v>906</v>
      </c>
      <c r="G128" s="414" t="s">
        <v>2478</v>
      </c>
      <c r="H128" s="414" t="s">
        <v>8372</v>
      </c>
      <c r="I128" s="415">
        <v>4</v>
      </c>
      <c r="J128" s="415"/>
      <c r="K128" s="415" t="str">
        <f t="shared" si="60"/>
        <v>No</v>
      </c>
      <c r="L128" s="415"/>
      <c r="M128" s="415">
        <f t="shared" si="59"/>
        <v>4</v>
      </c>
      <c r="N128" s="415"/>
      <c r="O128" s="415"/>
      <c r="P128" s="415"/>
      <c r="Q128" s="415"/>
      <c r="R128" s="415" t="str">
        <f t="shared" si="61"/>
        <v>No</v>
      </c>
      <c r="S128" s="415"/>
      <c r="T128" s="415"/>
      <c r="U128" s="415"/>
      <c r="V128" s="414" t="s">
        <v>8373</v>
      </c>
      <c r="W128" s="414" t="s">
        <v>5643</v>
      </c>
      <c r="X128" s="414">
        <f t="shared" si="57"/>
        <v>1</v>
      </c>
      <c r="Y128" s="414">
        <f t="shared" si="34"/>
        <v>180</v>
      </c>
      <c r="Z128" s="416" t="str">
        <f t="shared" si="35"/>
        <v/>
      </c>
      <c r="AA128" s="416">
        <f t="shared" si="36"/>
        <v>0</v>
      </c>
      <c r="AB128" s="417">
        <f t="shared" si="37"/>
        <v>0</v>
      </c>
      <c r="AC128" s="414" t="s">
        <v>5644</v>
      </c>
      <c r="AD128" s="414" t="s">
        <v>5644</v>
      </c>
      <c r="AE128" s="414" t="e">
        <f>+VLOOKUP($D128,'[12]Ramón Países '!$A:$E,4,0)</f>
        <v>#N/A</v>
      </c>
      <c r="AF128" s="414" t="s">
        <v>5693</v>
      </c>
      <c r="AG128" s="414" t="e">
        <f>+VLOOKUP($D128,'[12]Ramón Países '!$A:$E,5,0)</f>
        <v>#N/A</v>
      </c>
      <c r="AH128" s="414" t="s">
        <v>5849</v>
      </c>
      <c r="AI128" s="414" t="s">
        <v>5850</v>
      </c>
      <c r="AJ128" s="414" t="s">
        <v>7977</v>
      </c>
      <c r="AK128" s="414" t="s">
        <v>5698</v>
      </c>
      <c r="AL128" s="414" t="s">
        <v>8374</v>
      </c>
      <c r="AM128" s="414" t="s">
        <v>8375</v>
      </c>
      <c r="AN128" s="414" t="s">
        <v>3320</v>
      </c>
      <c r="AO128" s="414" t="s">
        <v>8376</v>
      </c>
      <c r="AP128" s="414" t="s">
        <v>8377</v>
      </c>
      <c r="AQ128" s="414" t="s">
        <v>7608</v>
      </c>
      <c r="AR128" s="414" t="s">
        <v>7609</v>
      </c>
      <c r="AS128" s="414" t="s">
        <v>8378</v>
      </c>
      <c r="AT128" s="414" t="s">
        <v>733</v>
      </c>
      <c r="AU128" s="414" t="s">
        <v>733</v>
      </c>
      <c r="AV128" s="414" t="s">
        <v>733</v>
      </c>
      <c r="AW128" s="414" t="s">
        <v>3320</v>
      </c>
      <c r="AX128" s="414" t="s">
        <v>5656</v>
      </c>
      <c r="AY128" s="414" t="s">
        <v>733</v>
      </c>
      <c r="AZ128" s="414" t="s">
        <v>8379</v>
      </c>
      <c r="BA128" s="414" t="s">
        <v>5859</v>
      </c>
      <c r="BB128" s="414" t="s">
        <v>5659</v>
      </c>
      <c r="BC128" s="414" t="s">
        <v>5660</v>
      </c>
      <c r="BD128" s="414" t="s">
        <v>8380</v>
      </c>
      <c r="BE128" s="414" t="s">
        <v>8381</v>
      </c>
      <c r="BF128" s="415" t="s">
        <v>1214</v>
      </c>
      <c r="BG128" s="414" t="s">
        <v>3320</v>
      </c>
      <c r="BI128" s="414" t="s">
        <v>7206</v>
      </c>
      <c r="BJ128" s="414" t="s">
        <v>7206</v>
      </c>
      <c r="BK128" s="414" t="s">
        <v>8382</v>
      </c>
      <c r="BL128" s="414" t="s">
        <v>8383</v>
      </c>
      <c r="BM128" s="415">
        <v>115</v>
      </c>
      <c r="BN128" s="414" t="s">
        <v>5712</v>
      </c>
      <c r="BO128" s="418" t="s">
        <v>12617</v>
      </c>
      <c r="BP128" s="414">
        <v>25</v>
      </c>
      <c r="BQ128" s="414">
        <v>2028</v>
      </c>
      <c r="BR128" s="414">
        <v>180</v>
      </c>
      <c r="BS128" s="415">
        <v>180</v>
      </c>
      <c r="BT128" s="414" t="s">
        <v>5863</v>
      </c>
      <c r="BU128" s="414">
        <v>698</v>
      </c>
      <c r="BV128" s="415">
        <v>524.91999999999996</v>
      </c>
      <c r="BW128" s="419">
        <v>0.33290208016235412</v>
      </c>
      <c r="BX128" s="420" t="s">
        <v>910</v>
      </c>
      <c r="BY128" s="414" t="s">
        <v>733</v>
      </c>
      <c r="CA128" s="414">
        <v>33.299999999999997</v>
      </c>
      <c r="CB128" s="414" t="s">
        <v>1214</v>
      </c>
      <c r="CC128" s="414">
        <v>665</v>
      </c>
      <c r="CD128" s="414" t="s">
        <v>5800</v>
      </c>
      <c r="CE128" s="414" t="s">
        <v>5668</v>
      </c>
      <c r="CF128" s="414" t="s">
        <v>3320</v>
      </c>
      <c r="CG128" s="414" t="s">
        <v>733</v>
      </c>
      <c r="CH128" s="414" t="s">
        <v>733</v>
      </c>
      <c r="CI128" s="414">
        <v>2565.84</v>
      </c>
      <c r="CJ128" s="414">
        <v>2396.87</v>
      </c>
      <c r="CK128" s="414" t="s">
        <v>8384</v>
      </c>
      <c r="CL128" s="414">
        <v>365</v>
      </c>
      <c r="CM128" s="414">
        <v>87.2</v>
      </c>
      <c r="CN128" s="414">
        <v>98</v>
      </c>
      <c r="CO128" s="414">
        <v>20</v>
      </c>
      <c r="CP128" s="414" t="s">
        <v>12603</v>
      </c>
      <c r="CQ128" s="414">
        <f t="shared" si="52"/>
        <v>2026</v>
      </c>
      <c r="CR128" s="414">
        <v>0.95</v>
      </c>
      <c r="CS128" s="414">
        <v>8</v>
      </c>
      <c r="CT128" s="414" t="s">
        <v>7986</v>
      </c>
      <c r="CU128" s="414">
        <v>2700000</v>
      </c>
      <c r="CV128" s="414" t="s">
        <v>3320</v>
      </c>
      <c r="CW128" s="414" t="s">
        <v>3320</v>
      </c>
      <c r="CX128" s="414" t="s">
        <v>3320</v>
      </c>
      <c r="CY128" s="414" t="s">
        <v>3320</v>
      </c>
      <c r="CZ128" s="414" t="s">
        <v>3320</v>
      </c>
      <c r="DA128" s="414" t="s">
        <v>3320</v>
      </c>
      <c r="DB128" s="414" t="s">
        <v>3320</v>
      </c>
      <c r="DC128" s="414" t="s">
        <v>3320</v>
      </c>
      <c r="DD128" s="414" t="s">
        <v>3320</v>
      </c>
      <c r="DE128" s="414" t="s">
        <v>3320</v>
      </c>
      <c r="DG128" s="414" t="s">
        <v>3320</v>
      </c>
      <c r="DH128" s="414" t="s">
        <v>3320</v>
      </c>
      <c r="DI128" s="414" t="s">
        <v>3320</v>
      </c>
      <c r="DJ128" s="414" t="s">
        <v>3320</v>
      </c>
      <c r="DK128" s="414" t="s">
        <v>3320</v>
      </c>
      <c r="DL128" s="414" t="s">
        <v>3320</v>
      </c>
      <c r="DM128" s="414" t="e">
        <f t="shared" si="53"/>
        <v>#VALUE!</v>
      </c>
      <c r="DN128" s="414" t="s">
        <v>3320</v>
      </c>
      <c r="DO128" s="414" t="s">
        <v>3320</v>
      </c>
      <c r="DP128" s="414" t="s">
        <v>3320</v>
      </c>
      <c r="DR128" s="414" t="s">
        <v>3320</v>
      </c>
      <c r="DS128" s="414" t="s">
        <v>3320</v>
      </c>
      <c r="DT128" s="414" t="s">
        <v>3320</v>
      </c>
      <c r="DU128" s="414" t="s">
        <v>3320</v>
      </c>
      <c r="DV128" s="414" t="s">
        <v>3320</v>
      </c>
      <c r="DW128" s="414" t="s">
        <v>3320</v>
      </c>
      <c r="DX128" s="414" t="s">
        <v>3320</v>
      </c>
      <c r="DY128" s="414" t="s">
        <v>3320</v>
      </c>
      <c r="DZ128" s="414" t="s">
        <v>3320</v>
      </c>
      <c r="EA128" s="414" t="s">
        <v>3320</v>
      </c>
      <c r="EB128" s="414" t="s">
        <v>3320</v>
      </c>
      <c r="EC128" s="414" t="s">
        <v>3320</v>
      </c>
      <c r="ED128" s="414" t="s">
        <v>3320</v>
      </c>
      <c r="EE128" s="414" t="s">
        <v>3320</v>
      </c>
      <c r="EF128" s="414" t="s">
        <v>3320</v>
      </c>
      <c r="EG128" s="414" t="s">
        <v>3320</v>
      </c>
      <c r="EH128" s="414" t="s">
        <v>3320</v>
      </c>
      <c r="EI128" s="414" t="s">
        <v>3320</v>
      </c>
      <c r="EJ128" s="414" t="s">
        <v>3320</v>
      </c>
      <c r="EK128" s="414" t="s">
        <v>3320</v>
      </c>
      <c r="EL128" s="414" t="s">
        <v>3320</v>
      </c>
      <c r="EM128" s="414" t="s">
        <v>3320</v>
      </c>
      <c r="EN128" s="414" t="s">
        <v>3320</v>
      </c>
      <c r="EO128" s="414" t="s">
        <v>3320</v>
      </c>
      <c r="EP128" s="414" t="s">
        <v>3320</v>
      </c>
      <c r="EQ128" s="414" t="s">
        <v>3320</v>
      </c>
      <c r="ER128" s="414" t="s">
        <v>3320</v>
      </c>
      <c r="ES128" s="414" t="s">
        <v>3320</v>
      </c>
      <c r="ET128" s="414" t="s">
        <v>3320</v>
      </c>
      <c r="EU128" s="414" t="s">
        <v>3320</v>
      </c>
      <c r="EV128" s="414" t="s">
        <v>3320</v>
      </c>
      <c r="EW128" s="414" t="s">
        <v>3320</v>
      </c>
      <c r="EX128" s="414" t="s">
        <v>3320</v>
      </c>
      <c r="EY128" s="414" t="s">
        <v>3320</v>
      </c>
      <c r="EZ128" s="414" t="s">
        <v>3320</v>
      </c>
      <c r="FA128" s="414" t="s">
        <v>3320</v>
      </c>
      <c r="FB128" s="414" t="s">
        <v>3320</v>
      </c>
      <c r="FC128" s="414" t="s">
        <v>3320</v>
      </c>
      <c r="FD128" s="414" t="s">
        <v>3320</v>
      </c>
      <c r="FE128" s="414" t="s">
        <v>3320</v>
      </c>
      <c r="FF128" s="414" t="s">
        <v>3320</v>
      </c>
      <c r="FG128" s="414" t="s">
        <v>3320</v>
      </c>
      <c r="FH128" s="414" t="s">
        <v>3320</v>
      </c>
      <c r="FI128" s="414" t="s">
        <v>3320</v>
      </c>
      <c r="FJ128" s="414" t="s">
        <v>3320</v>
      </c>
      <c r="FK128" s="414" t="s">
        <v>3320</v>
      </c>
      <c r="FL128" s="414" t="s">
        <v>3320</v>
      </c>
      <c r="FM128" s="414" t="s">
        <v>3320</v>
      </c>
      <c r="FN128" s="414" t="s">
        <v>3320</v>
      </c>
      <c r="FO128" s="421">
        <v>169800000</v>
      </c>
      <c r="FP128" s="421">
        <f t="shared" si="62"/>
        <v>169.8</v>
      </c>
      <c r="FQ128" s="414" t="s">
        <v>1214</v>
      </c>
      <c r="FR128" s="414" t="s">
        <v>733</v>
      </c>
      <c r="FS128" s="414" t="s">
        <v>733</v>
      </c>
      <c r="FT128" s="414" t="s">
        <v>733</v>
      </c>
      <c r="FU128" s="414" t="s">
        <v>1014</v>
      </c>
      <c r="FV128" s="414" t="s">
        <v>8385</v>
      </c>
      <c r="FW128" s="414" t="s">
        <v>8386</v>
      </c>
      <c r="FX128" s="422" t="s">
        <v>8383</v>
      </c>
      <c r="FY128" s="423">
        <v>115</v>
      </c>
      <c r="FZ128" s="414" t="s">
        <v>8387</v>
      </c>
      <c r="GA128" s="421">
        <v>149500000</v>
      </c>
      <c r="GB128" s="421">
        <v>20300000</v>
      </c>
      <c r="GC128" s="421">
        <v>400</v>
      </c>
      <c r="GD128" s="421">
        <v>100</v>
      </c>
      <c r="GE128" s="414" t="s">
        <v>8388</v>
      </c>
      <c r="GF128" s="414" t="s">
        <v>733</v>
      </c>
      <c r="GG128" s="414" t="s">
        <v>733</v>
      </c>
      <c r="GH128" s="414" t="s">
        <v>5871</v>
      </c>
      <c r="GI128" s="414" t="s">
        <v>733</v>
      </c>
      <c r="GJ128" s="414" t="s">
        <v>733</v>
      </c>
      <c r="GK128" s="414" t="s">
        <v>733</v>
      </c>
      <c r="GL128" s="414" t="s">
        <v>733</v>
      </c>
      <c r="GM128" s="414" t="s">
        <v>733</v>
      </c>
      <c r="GN128" s="424" t="s">
        <v>5676</v>
      </c>
      <c r="GO128" s="414" t="s">
        <v>3320</v>
      </c>
      <c r="GP128" s="414" t="s">
        <v>733</v>
      </c>
      <c r="GQ128" s="414" t="s">
        <v>5872</v>
      </c>
      <c r="GR128" s="414" t="s">
        <v>733</v>
      </c>
      <c r="GS128" s="414" t="s">
        <v>5679</v>
      </c>
      <c r="GT128" s="414" t="s">
        <v>3320</v>
      </c>
      <c r="GU128" s="414" t="s">
        <v>3320</v>
      </c>
      <c r="GV128" s="414">
        <v>0.5</v>
      </c>
      <c r="GW128" s="414" t="s">
        <v>733</v>
      </c>
      <c r="GX128" s="414" t="s">
        <v>5873</v>
      </c>
      <c r="GY128" s="414" t="s">
        <v>8389</v>
      </c>
      <c r="GZ128" s="414" t="s">
        <v>733</v>
      </c>
      <c r="HA128" s="414" t="s">
        <v>3320</v>
      </c>
      <c r="HB128" s="414" t="s">
        <v>8390</v>
      </c>
      <c r="HC128" s="414" t="s">
        <v>8391</v>
      </c>
      <c r="HD128" s="414" t="s">
        <v>5683</v>
      </c>
      <c r="HE128" s="414" t="s">
        <v>5683</v>
      </c>
      <c r="HF128" s="414" t="s">
        <v>5683</v>
      </c>
      <c r="HG128" s="414" t="s">
        <v>733</v>
      </c>
      <c r="HH128" s="414" t="s">
        <v>1214</v>
      </c>
      <c r="HI128" s="414" t="s">
        <v>12965</v>
      </c>
      <c r="HJ128" s="414" t="s">
        <v>12966</v>
      </c>
      <c r="HK128" s="414" t="s">
        <v>5685</v>
      </c>
      <c r="HL128" s="414" t="s">
        <v>3320</v>
      </c>
      <c r="HM128" s="414" t="s">
        <v>3320</v>
      </c>
      <c r="HN128" s="414" t="s">
        <v>3320</v>
      </c>
      <c r="HO128" s="414" t="s">
        <v>3320</v>
      </c>
      <c r="HP128" s="414" t="s">
        <v>3320</v>
      </c>
      <c r="HQ128" s="414" t="s">
        <v>3320</v>
      </c>
      <c r="HR128" s="414" t="s">
        <v>3320</v>
      </c>
      <c r="HS128" s="414" t="s">
        <v>3320</v>
      </c>
      <c r="HT128" s="414" t="s">
        <v>3320</v>
      </c>
      <c r="HU128" s="414" t="s">
        <v>3320</v>
      </c>
      <c r="HV128" s="414" t="s">
        <v>3320</v>
      </c>
      <c r="HW128" s="414" t="s">
        <v>3320</v>
      </c>
      <c r="HX128" s="414" t="s">
        <v>3320</v>
      </c>
      <c r="HY128" s="414" t="s">
        <v>3320</v>
      </c>
      <c r="HZ128" s="414" t="s">
        <v>3320</v>
      </c>
      <c r="IA128" s="414" t="s">
        <v>3320</v>
      </c>
      <c r="IB128" s="414" t="s">
        <v>3320</v>
      </c>
      <c r="IC128" s="414" t="s">
        <v>3320</v>
      </c>
      <c r="ID128" s="414" t="s">
        <v>3320</v>
      </c>
      <c r="IE128" s="414" t="s">
        <v>3320</v>
      </c>
      <c r="IF128" s="414" t="s">
        <v>3320</v>
      </c>
      <c r="IG128" s="414" t="s">
        <v>3320</v>
      </c>
      <c r="IH128" s="414" t="s">
        <v>3320</v>
      </c>
      <c r="II128" s="414" t="s">
        <v>3320</v>
      </c>
      <c r="IJ128" s="414" t="s">
        <v>3320</v>
      </c>
      <c r="IK128" s="414" t="s">
        <v>3320</v>
      </c>
      <c r="IL128" s="414" t="s">
        <v>3320</v>
      </c>
      <c r="IM128" s="414" t="s">
        <v>3320</v>
      </c>
      <c r="IN128" s="414" t="s">
        <v>3320</v>
      </c>
      <c r="IO128" s="414" t="s">
        <v>3320</v>
      </c>
      <c r="IP128" s="414" t="s">
        <v>3320</v>
      </c>
      <c r="IQ128" s="414" t="s">
        <v>3320</v>
      </c>
      <c r="IR128" s="414" t="s">
        <v>3320</v>
      </c>
      <c r="IS128" s="414" t="s">
        <v>3320</v>
      </c>
      <c r="IT128" s="414" t="s">
        <v>3320</v>
      </c>
      <c r="IU128" s="414" t="s">
        <v>3320</v>
      </c>
      <c r="IV128" s="414" t="s">
        <v>3320</v>
      </c>
      <c r="IW128" s="414" t="s">
        <v>3320</v>
      </c>
      <c r="IX128" s="415" t="s">
        <v>123</v>
      </c>
      <c r="IY128" s="447">
        <v>45316</v>
      </c>
      <c r="IZ128" s="415" t="s">
        <v>5810</v>
      </c>
      <c r="JA128" s="415" t="s">
        <v>5810</v>
      </c>
      <c r="JB128" s="414" t="str">
        <f>IFERROR(VLOOKUP($E128,'[12]Resumen costos RNT id'!$D:$J,3,0),"")</f>
        <v/>
      </c>
      <c r="JC128" s="421" t="str">
        <f>IFERROR(VLOOKUP($E128,'[12]Resumen costos RNT id'!$D:$J,4,0),"")</f>
        <v/>
      </c>
      <c r="JD128" s="421" t="str">
        <f>IFERROR(VLOOKUP($E128,'[12]Resumen costos RNT id'!$D:$J,5,0),"")</f>
        <v/>
      </c>
      <c r="JE128" s="421" t="str">
        <f>IFERROR(VLOOKUP($E128,'[12]Resumen costos RNT id'!$D:$J,6,0),"")</f>
        <v/>
      </c>
      <c r="JF128" s="416" t="str">
        <f>IFERROR(VLOOKUP($E128,'[12]Resumen costos RNT id'!$D:$J,7,0),"")</f>
        <v/>
      </c>
      <c r="JG128" s="428" t="str">
        <f t="shared" si="38"/>
        <v/>
      </c>
      <c r="JH128" s="428" t="str">
        <f t="shared" si="39"/>
        <v/>
      </c>
      <c r="JI128" s="428" t="str">
        <f t="shared" si="39"/>
        <v/>
      </c>
      <c r="JJ128" s="428">
        <f t="shared" si="40"/>
        <v>0</v>
      </c>
      <c r="JK128" s="428">
        <f t="shared" si="41"/>
        <v>0</v>
      </c>
      <c r="JL128" s="414" t="s">
        <v>202</v>
      </c>
      <c r="JP128" s="414">
        <v>4.5</v>
      </c>
      <c r="JQ128" s="414">
        <f t="shared" si="58"/>
        <v>0</v>
      </c>
      <c r="JR128" s="429" t="str">
        <f>IFERROR(VLOOKUP($E128,'[13]Actualización de costos CENACE'!$A:$G,2,0),"")</f>
        <v/>
      </c>
      <c r="JS128" s="429" t="str">
        <f>IFERROR(VLOOKUP($E128,'[13]Actualización de costos CENACE'!$A:$G,3,0),"")</f>
        <v/>
      </c>
      <c r="JT128" s="429" t="str">
        <f>IFERROR(VLOOKUP($E128,'[13]Actualización de costos CENACE'!$A:$G,4,0),"")</f>
        <v/>
      </c>
      <c r="JU128" s="429" t="str">
        <f>IFERROR(VLOOKUP($E128,'[13]Actualización de costos CENACE'!$A:$G,5,0),"")</f>
        <v/>
      </c>
      <c r="JV128" s="429" t="str">
        <f>IFERROR(VLOOKUP($E128,'[13]Actualización de costos CENACE'!$A:$G,6,0),"")</f>
        <v/>
      </c>
      <c r="JW128" s="430" t="str">
        <f>IFERROR(VLOOKUP($E128,'[13]Din Costos CFE'!$J$7:$AG$150,JW$1,0),"")</f>
        <v/>
      </c>
      <c r="JX128" s="430" t="str">
        <f>IFERROR(VLOOKUP($E128,'[13]Din Costos CFE'!$J$7:$AG$150,JX$1,0),"")</f>
        <v/>
      </c>
      <c r="JY128" s="430" t="str">
        <f>IFERROR(VLOOKUP($E128,'[13]Din Costos CFE'!$J$7:$AG$150,JY$1,0),"")</f>
        <v/>
      </c>
      <c r="JZ128" s="430" t="str">
        <f>IFERROR(VLOOKUP($E128,'[13]Din Costos CFE'!$J$7:$AG$150,JZ$1,0),"")</f>
        <v/>
      </c>
      <c r="KA128" s="430" t="str">
        <f>IFERROR(VLOOKUP($E128,'[13]Din Costos CFE'!$J$7:$AG$150,KA$1,0),"")</f>
        <v/>
      </c>
      <c r="KB128" s="430" t="str">
        <f>IFERROR(VLOOKUP($E128,'[13]Din Costos CFE'!$J$7:$AG$150,KB$1,0),"")</f>
        <v/>
      </c>
      <c r="KC128" s="430" t="str">
        <f>IFERROR(VLOOKUP($E128,'[13]Din Costos CFE'!$J$7:$AG$150,KC$1,0),"")</f>
        <v/>
      </c>
      <c r="KD128" s="430" t="str">
        <f>IFERROR(VLOOKUP($E128,'[13]Din Costos CFE'!$J$7:$AG$150,KD$1,0),"")</f>
        <v/>
      </c>
      <c r="KE128" s="430" t="str">
        <f>IFERROR(VLOOKUP($E128,'[13]Din Costos CFE'!$J$7:$AG$150,KE$1,0),"")</f>
        <v/>
      </c>
      <c r="KF128" s="430" t="str">
        <f>IFERROR(VLOOKUP($E128,'[13]Din Costos CFE'!$J$7:$AG$150,KF$1,0),"")</f>
        <v/>
      </c>
      <c r="KG128" s="430" t="str">
        <f>IFERROR(VLOOKUP($E128,'[13]Din Costos CFE'!$J$7:$AG$150,KG$1,0),"")</f>
        <v/>
      </c>
      <c r="KH128" s="430" t="str">
        <f>IFERROR(VLOOKUP($E128,'[13]Din Costos CFE'!$J$7:$AG$150,KH$1,0),"")</f>
        <v/>
      </c>
      <c r="KI128" s="430" t="str">
        <f>IFERROR(VLOOKUP($E128,'[13]Din Costos CFE'!$J$7:$AG$150,KI$1,0),"")</f>
        <v/>
      </c>
      <c r="KJ128" s="430" t="str">
        <f>IFERROR(VLOOKUP($E128,'[13]Din Costos CFE'!$J$7:$AG$150,KJ$1,0),"")</f>
        <v/>
      </c>
      <c r="KK128" s="430" t="str">
        <f>IFERROR(VLOOKUP($E128,'[13]Din Costos CFE'!$J$7:$AG$150,KK$1,0),"")</f>
        <v/>
      </c>
      <c r="KL128" s="430" t="str">
        <f>IFERROR(VLOOKUP($E128,'[13]Din Costos CFE'!$J$7:$AG$150,KL$1,0),"")</f>
        <v/>
      </c>
      <c r="KM128" s="430" t="str">
        <f>IFERROR(VLOOKUP($E128,'[13]Din Costos CFE'!$J$7:$AG$150,KM$1,0),"")</f>
        <v/>
      </c>
      <c r="KN128" s="430" t="str">
        <f>IFERROR(VLOOKUP($E128,'[13]Din Costos CFE'!$J$7:$AG$150,KN$1,0),"")</f>
        <v/>
      </c>
      <c r="KO128" s="431">
        <f t="shared" si="42"/>
        <v>0</v>
      </c>
      <c r="KP128" s="431">
        <f t="shared" si="43"/>
        <v>0</v>
      </c>
      <c r="KQ128" s="431">
        <f t="shared" si="44"/>
        <v>0</v>
      </c>
      <c r="KR128" s="432" t="str">
        <f>IFERROR(VLOOKUP($E128,'[13]Din Costos CFE'!$A$6:$G$150,4,0),"")</f>
        <v/>
      </c>
      <c r="KS128" s="432" t="str">
        <f>IFERROR(VLOOKUP($E128,'[13]Din Costos CFE'!$A$6:$G$150,5,0),"")</f>
        <v/>
      </c>
      <c r="KT128" s="432" t="str">
        <f>IFERROR(VLOOKUP($E128,'[13]Din Costos CFE'!$A$6:$G$150,6,0),"")</f>
        <v/>
      </c>
      <c r="KU128" s="433" t="str">
        <f t="shared" si="45"/>
        <v/>
      </c>
      <c r="KV128" s="434" t="str">
        <f t="shared" si="46"/>
        <v/>
      </c>
      <c r="KW128" s="435" t="str">
        <f t="shared" si="47"/>
        <v/>
      </c>
      <c r="KX128" s="435"/>
      <c r="KY128" s="436" t="str">
        <f>IFERROR(VLOOKUP($E128,'[13]Detalle Costos CENACE'!$E:$IT,248,0),"")</f>
        <v/>
      </c>
      <c r="KZ128" s="414">
        <f t="shared" si="48"/>
        <v>180</v>
      </c>
      <c r="LA128" s="434" t="str">
        <f t="shared" si="49"/>
        <v/>
      </c>
      <c r="LB128" s="434" t="str">
        <f t="shared" si="50"/>
        <v/>
      </c>
      <c r="LC128" s="414">
        <f t="shared" si="51"/>
        <v>1</v>
      </c>
      <c r="LD128" s="429" t="str">
        <f>IFERROR(VLOOKUP($E128,'[13]Actualización de costos CENACE'!$A:$G,7,0),"")</f>
        <v/>
      </c>
    </row>
    <row r="129" spans="1:316" s="414" customFormat="1" ht="15" customHeight="1">
      <c r="A129" s="413" t="s">
        <v>5638</v>
      </c>
      <c r="B129" s="414">
        <v>1080</v>
      </c>
      <c r="C129" s="414" t="s">
        <v>8393</v>
      </c>
      <c r="D129" s="414" t="s">
        <v>8394</v>
      </c>
      <c r="E129" s="414">
        <v>1080</v>
      </c>
      <c r="G129" s="414" t="s">
        <v>8395</v>
      </c>
      <c r="H129" s="414" t="s">
        <v>8396</v>
      </c>
      <c r="I129" s="415">
        <v>4</v>
      </c>
      <c r="J129" s="415"/>
      <c r="K129" s="415" t="str">
        <f t="shared" si="60"/>
        <v>No</v>
      </c>
      <c r="L129" s="415"/>
      <c r="M129" s="415">
        <f t="shared" si="59"/>
        <v>4</v>
      </c>
      <c r="N129" s="415"/>
      <c r="O129" s="415"/>
      <c r="P129" s="415"/>
      <c r="Q129" s="415"/>
      <c r="R129" s="415" t="str">
        <f t="shared" si="61"/>
        <v>No</v>
      </c>
      <c r="S129" s="415"/>
      <c r="T129" s="415"/>
      <c r="U129" s="415"/>
      <c r="V129" s="414" t="s">
        <v>8397</v>
      </c>
      <c r="W129" s="414" t="s">
        <v>5643</v>
      </c>
      <c r="X129" s="414">
        <f t="shared" si="57"/>
        <v>1</v>
      </c>
      <c r="Y129" s="414">
        <f t="shared" si="34"/>
        <v>90</v>
      </c>
      <c r="Z129" s="416" t="str">
        <f t="shared" si="35"/>
        <v/>
      </c>
      <c r="AA129" s="416">
        <f t="shared" si="36"/>
        <v>0</v>
      </c>
      <c r="AB129" s="417">
        <f t="shared" si="37"/>
        <v>0</v>
      </c>
      <c r="AC129" s="414" t="s">
        <v>8398</v>
      </c>
      <c r="AD129" s="414" t="s">
        <v>8399</v>
      </c>
      <c r="AE129" s="414" t="e">
        <f>+VLOOKUP($D129,'[12]Ramón Países '!$A:$E,4,0)</f>
        <v>#N/A</v>
      </c>
      <c r="AF129" s="414" t="s">
        <v>5646</v>
      </c>
      <c r="AG129" s="414" t="e">
        <f>+VLOOKUP($D129,'[12]Ramón Países '!$A:$E,5,0)</f>
        <v>#N/A</v>
      </c>
      <c r="AH129" s="414" t="s">
        <v>8398</v>
      </c>
      <c r="AI129" s="414" t="s">
        <v>6662</v>
      </c>
      <c r="AJ129" s="414" t="s">
        <v>8400</v>
      </c>
      <c r="AK129" s="414" t="s">
        <v>5698</v>
      </c>
      <c r="AL129" s="414" t="s">
        <v>8401</v>
      </c>
      <c r="AM129" s="414" t="s">
        <v>6665</v>
      </c>
      <c r="AN129" s="414" t="s">
        <v>3320</v>
      </c>
      <c r="AO129" s="414" t="s">
        <v>8402</v>
      </c>
      <c r="AP129" s="414" t="s">
        <v>5698</v>
      </c>
      <c r="AQ129" s="414" t="s">
        <v>8403</v>
      </c>
      <c r="AR129" s="414" t="s">
        <v>6668</v>
      </c>
      <c r="AS129" s="414" t="s">
        <v>6669</v>
      </c>
      <c r="AT129" s="414" t="s">
        <v>733</v>
      </c>
      <c r="AU129" s="414" t="s">
        <v>733</v>
      </c>
      <c r="AV129" s="414" t="s">
        <v>733</v>
      </c>
      <c r="AW129" s="414" t="s">
        <v>3320</v>
      </c>
      <c r="AX129" s="414" t="s">
        <v>6670</v>
      </c>
      <c r="AY129" s="414" t="s">
        <v>733</v>
      </c>
      <c r="AZ129" s="414" t="s">
        <v>6671</v>
      </c>
      <c r="BA129" s="414" t="s">
        <v>6672</v>
      </c>
      <c r="BB129" s="414" t="s">
        <v>6673</v>
      </c>
      <c r="BC129" s="414" t="s">
        <v>6674</v>
      </c>
      <c r="BD129" s="414" t="s">
        <v>6814</v>
      </c>
      <c r="BE129" s="414" t="s">
        <v>8404</v>
      </c>
      <c r="BF129" s="415" t="s">
        <v>1214</v>
      </c>
      <c r="BG129" s="414" t="s">
        <v>3320</v>
      </c>
      <c r="BI129" s="414" t="s">
        <v>5955</v>
      </c>
      <c r="BJ129" s="414" t="s">
        <v>5955</v>
      </c>
      <c r="BK129" s="414" t="s">
        <v>3623</v>
      </c>
      <c r="BL129" s="414" t="s">
        <v>8405</v>
      </c>
      <c r="BM129" s="415">
        <v>115</v>
      </c>
      <c r="BN129" s="414" t="s">
        <v>5665</v>
      </c>
      <c r="BO129" s="418" t="s">
        <v>12722</v>
      </c>
      <c r="BP129" s="414">
        <v>24</v>
      </c>
      <c r="BQ129" s="414">
        <v>2028</v>
      </c>
      <c r="BR129" s="414">
        <v>90</v>
      </c>
      <c r="BS129" s="415">
        <v>90</v>
      </c>
      <c r="BT129" s="414" t="s">
        <v>5666</v>
      </c>
      <c r="BU129" s="414">
        <v>24</v>
      </c>
      <c r="BV129" s="415">
        <v>256022818</v>
      </c>
      <c r="BW129" s="419">
        <v>324.73721207508879</v>
      </c>
      <c r="BX129" s="420" t="s">
        <v>202</v>
      </c>
      <c r="BY129" s="414" t="s">
        <v>733</v>
      </c>
      <c r="CA129" s="414">
        <v>24.38</v>
      </c>
      <c r="CB129" s="414" t="s">
        <v>733</v>
      </c>
      <c r="CC129" s="414">
        <v>700</v>
      </c>
      <c r="CD129" s="414" t="s">
        <v>5667</v>
      </c>
      <c r="CE129" s="414" t="s">
        <v>5801</v>
      </c>
      <c r="CF129" s="414" t="s">
        <v>3320</v>
      </c>
      <c r="CG129" s="414" t="s">
        <v>733</v>
      </c>
      <c r="CH129" s="414" t="s">
        <v>1214</v>
      </c>
      <c r="CI129" s="414">
        <v>2136</v>
      </c>
      <c r="CJ129" s="414" t="s">
        <v>3320</v>
      </c>
      <c r="CK129" s="414" t="s">
        <v>7747</v>
      </c>
      <c r="CL129" s="414">
        <v>364</v>
      </c>
      <c r="CM129" s="414">
        <v>94.5</v>
      </c>
      <c r="CN129" s="414">
        <v>98</v>
      </c>
      <c r="CO129" s="414">
        <v>25</v>
      </c>
      <c r="CP129" s="414" t="s">
        <v>12723</v>
      </c>
      <c r="CQ129" s="414">
        <f t="shared" si="52"/>
        <v>2026</v>
      </c>
      <c r="CR129" s="414">
        <v>1.45</v>
      </c>
      <c r="CS129" s="414">
        <v>8</v>
      </c>
      <c r="CT129" s="414" t="s">
        <v>6678</v>
      </c>
      <c r="CU129" s="414">
        <v>2500000</v>
      </c>
      <c r="CV129" s="414" t="s">
        <v>3320</v>
      </c>
      <c r="CW129" s="414" t="s">
        <v>3320</v>
      </c>
      <c r="CX129" s="414" t="s">
        <v>3320</v>
      </c>
      <c r="CY129" s="414" t="s">
        <v>3320</v>
      </c>
      <c r="CZ129" s="414" t="s">
        <v>3320</v>
      </c>
      <c r="DA129" s="414" t="s">
        <v>3320</v>
      </c>
      <c r="DB129" s="414" t="s">
        <v>3320</v>
      </c>
      <c r="DC129" s="414" t="s">
        <v>3320</v>
      </c>
      <c r="DD129" s="414" t="s">
        <v>3320</v>
      </c>
      <c r="DE129" s="414" t="s">
        <v>3320</v>
      </c>
      <c r="DG129" s="414" t="s">
        <v>3320</v>
      </c>
      <c r="DH129" s="414" t="s">
        <v>3320</v>
      </c>
      <c r="DI129" s="414" t="s">
        <v>3320</v>
      </c>
      <c r="DJ129" s="414" t="s">
        <v>3320</v>
      </c>
      <c r="DK129" s="414" t="s">
        <v>3320</v>
      </c>
      <c r="DL129" s="414" t="s">
        <v>3320</v>
      </c>
      <c r="DM129" s="414" t="e">
        <f t="shared" si="53"/>
        <v>#VALUE!</v>
      </c>
      <c r="DN129" s="414" t="s">
        <v>3320</v>
      </c>
      <c r="DO129" s="414" t="s">
        <v>3320</v>
      </c>
      <c r="DP129" s="414" t="s">
        <v>3320</v>
      </c>
      <c r="DR129" s="414" t="s">
        <v>3320</v>
      </c>
      <c r="DS129" s="414" t="s">
        <v>3320</v>
      </c>
      <c r="DT129" s="414" t="s">
        <v>3320</v>
      </c>
      <c r="DU129" s="414" t="s">
        <v>3320</v>
      </c>
      <c r="DV129" s="414" t="s">
        <v>3320</v>
      </c>
      <c r="DW129" s="414" t="s">
        <v>3320</v>
      </c>
      <c r="DX129" s="414" t="s">
        <v>3320</v>
      </c>
      <c r="DY129" s="414" t="s">
        <v>3320</v>
      </c>
      <c r="DZ129" s="414" t="s">
        <v>3320</v>
      </c>
      <c r="EA129" s="414" t="s">
        <v>3320</v>
      </c>
      <c r="EB129" s="414" t="s">
        <v>3320</v>
      </c>
      <c r="EC129" s="414" t="s">
        <v>3320</v>
      </c>
      <c r="ED129" s="414" t="s">
        <v>3320</v>
      </c>
      <c r="EE129" s="414" t="s">
        <v>3320</v>
      </c>
      <c r="EF129" s="414" t="s">
        <v>3320</v>
      </c>
      <c r="EG129" s="414" t="s">
        <v>3320</v>
      </c>
      <c r="EH129" s="414" t="s">
        <v>3320</v>
      </c>
      <c r="EI129" s="414" t="s">
        <v>3320</v>
      </c>
      <c r="EJ129" s="414" t="s">
        <v>3320</v>
      </c>
      <c r="EK129" s="414" t="s">
        <v>3320</v>
      </c>
      <c r="EL129" s="414" t="s">
        <v>3320</v>
      </c>
      <c r="EM129" s="414" t="s">
        <v>3320</v>
      </c>
      <c r="EN129" s="414" t="s">
        <v>3320</v>
      </c>
      <c r="EO129" s="414" t="s">
        <v>3320</v>
      </c>
      <c r="EP129" s="414" t="s">
        <v>3320</v>
      </c>
      <c r="EQ129" s="414" t="s">
        <v>3320</v>
      </c>
      <c r="ER129" s="414" t="s">
        <v>3320</v>
      </c>
      <c r="ES129" s="414" t="s">
        <v>3320</v>
      </c>
      <c r="ET129" s="414" t="s">
        <v>3320</v>
      </c>
      <c r="EU129" s="414" t="s">
        <v>3320</v>
      </c>
      <c r="EV129" s="414" t="s">
        <v>3320</v>
      </c>
      <c r="EW129" s="414" t="s">
        <v>3320</v>
      </c>
      <c r="EX129" s="414" t="s">
        <v>3320</v>
      </c>
      <c r="EY129" s="414" t="s">
        <v>3320</v>
      </c>
      <c r="EZ129" s="414" t="s">
        <v>3320</v>
      </c>
      <c r="FA129" s="414" t="s">
        <v>3320</v>
      </c>
      <c r="FB129" s="414" t="s">
        <v>3320</v>
      </c>
      <c r="FC129" s="414" t="s">
        <v>3320</v>
      </c>
      <c r="FD129" s="414" t="s">
        <v>3320</v>
      </c>
      <c r="FE129" s="414" t="s">
        <v>3320</v>
      </c>
      <c r="FF129" s="414" t="s">
        <v>3320</v>
      </c>
      <c r="FG129" s="414" t="s">
        <v>3320</v>
      </c>
      <c r="FH129" s="414" t="s">
        <v>3320</v>
      </c>
      <c r="FI129" s="414" t="s">
        <v>3320</v>
      </c>
      <c r="FJ129" s="414" t="s">
        <v>3320</v>
      </c>
      <c r="FK129" s="414" t="s">
        <v>3320</v>
      </c>
      <c r="FL129" s="414" t="s">
        <v>3320</v>
      </c>
      <c r="FM129" s="414" t="s">
        <v>3320</v>
      </c>
      <c r="FN129" s="414" t="s">
        <v>3320</v>
      </c>
      <c r="FO129" s="421">
        <v>82082000</v>
      </c>
      <c r="FP129" s="421">
        <f t="shared" si="62"/>
        <v>82.081999999999994</v>
      </c>
      <c r="FQ129" s="414" t="s">
        <v>1214</v>
      </c>
      <c r="FR129" s="414" t="s">
        <v>733</v>
      </c>
      <c r="FS129" s="414" t="s">
        <v>733</v>
      </c>
      <c r="FT129" s="414" t="s">
        <v>733</v>
      </c>
      <c r="FU129" s="414" t="s">
        <v>5228</v>
      </c>
      <c r="FV129" s="414" t="s">
        <v>8406</v>
      </c>
      <c r="FW129" s="414" t="s">
        <v>8407</v>
      </c>
      <c r="FX129" s="422" t="s">
        <v>8405</v>
      </c>
      <c r="FY129" s="423">
        <v>115</v>
      </c>
      <c r="FZ129" s="414" t="s">
        <v>8408</v>
      </c>
      <c r="GA129" s="421">
        <v>82082196</v>
      </c>
      <c r="GB129" s="421">
        <v>25200000</v>
      </c>
      <c r="GC129" s="421">
        <v>263.39999999999998</v>
      </c>
      <c r="GD129" s="421">
        <v>528.73</v>
      </c>
      <c r="GE129" s="414" t="s">
        <v>8409</v>
      </c>
      <c r="GF129" s="414" t="s">
        <v>733</v>
      </c>
      <c r="GG129" s="414" t="s">
        <v>733</v>
      </c>
      <c r="GH129" s="414" t="s">
        <v>8410</v>
      </c>
      <c r="GI129" s="414" t="s">
        <v>1214</v>
      </c>
      <c r="GJ129" s="414" t="s">
        <v>1214</v>
      </c>
      <c r="GK129" s="414" t="s">
        <v>1214</v>
      </c>
      <c r="GL129" s="414" t="s">
        <v>733</v>
      </c>
      <c r="GM129" s="414" t="s">
        <v>733</v>
      </c>
      <c r="GN129" s="424" t="s">
        <v>5676</v>
      </c>
      <c r="GO129" s="414" t="s">
        <v>3320</v>
      </c>
      <c r="GP129" s="414" t="s">
        <v>733</v>
      </c>
      <c r="GQ129" s="414" t="s">
        <v>5721</v>
      </c>
      <c r="GR129" s="414" t="s">
        <v>733</v>
      </c>
      <c r="GS129" s="414" t="s">
        <v>5679</v>
      </c>
      <c r="GT129" s="414" t="s">
        <v>3320</v>
      </c>
      <c r="GU129" s="414" t="s">
        <v>3320</v>
      </c>
      <c r="GV129" s="414">
        <v>0.5</v>
      </c>
      <c r="GW129" s="414" t="s">
        <v>733</v>
      </c>
      <c r="GX129" s="414" t="s">
        <v>5679</v>
      </c>
      <c r="GY129" s="414" t="s">
        <v>8411</v>
      </c>
      <c r="GZ129" s="414" t="s">
        <v>1214</v>
      </c>
      <c r="HA129" s="414" t="s">
        <v>3320</v>
      </c>
      <c r="HB129" s="414" t="s">
        <v>8412</v>
      </c>
      <c r="HC129" s="414" t="s">
        <v>3320</v>
      </c>
      <c r="HD129" s="414" t="s">
        <v>3320</v>
      </c>
      <c r="HE129" s="414" t="s">
        <v>3320</v>
      </c>
      <c r="HF129" s="414" t="s">
        <v>3320</v>
      </c>
      <c r="HG129" s="414" t="s">
        <v>733</v>
      </c>
      <c r="HH129" s="414" t="s">
        <v>1214</v>
      </c>
      <c r="HI129" s="414" t="s">
        <v>12967</v>
      </c>
      <c r="HJ129" s="414" t="s">
        <v>12968</v>
      </c>
      <c r="HK129" s="414" t="s">
        <v>5685</v>
      </c>
      <c r="HL129" s="414" t="s">
        <v>3320</v>
      </c>
      <c r="HM129" s="414" t="s">
        <v>3320</v>
      </c>
      <c r="HN129" s="414" t="s">
        <v>3320</v>
      </c>
      <c r="HO129" s="414" t="s">
        <v>3320</v>
      </c>
      <c r="HP129" s="414" t="s">
        <v>3320</v>
      </c>
      <c r="HQ129" s="414" t="s">
        <v>3320</v>
      </c>
      <c r="HR129" s="414" t="s">
        <v>3320</v>
      </c>
      <c r="HS129" s="414" t="s">
        <v>3320</v>
      </c>
      <c r="HT129" s="414" t="s">
        <v>3320</v>
      </c>
      <c r="HU129" s="414" t="s">
        <v>3320</v>
      </c>
      <c r="HV129" s="414" t="s">
        <v>3320</v>
      </c>
      <c r="HW129" s="414" t="s">
        <v>3320</v>
      </c>
      <c r="HX129" s="414" t="s">
        <v>3320</v>
      </c>
      <c r="HY129" s="414" t="s">
        <v>3320</v>
      </c>
      <c r="HZ129" s="414" t="s">
        <v>3320</v>
      </c>
      <c r="IA129" s="414" t="s">
        <v>3320</v>
      </c>
      <c r="IB129" s="414" t="s">
        <v>3320</v>
      </c>
      <c r="IC129" s="414" t="s">
        <v>3320</v>
      </c>
      <c r="ID129" s="414" t="s">
        <v>3320</v>
      </c>
      <c r="IE129" s="414" t="s">
        <v>3320</v>
      </c>
      <c r="IF129" s="414" t="s">
        <v>3320</v>
      </c>
      <c r="IG129" s="414" t="s">
        <v>3320</v>
      </c>
      <c r="IH129" s="414" t="s">
        <v>3320</v>
      </c>
      <c r="II129" s="414" t="s">
        <v>3320</v>
      </c>
      <c r="IJ129" s="414" t="s">
        <v>3320</v>
      </c>
      <c r="IK129" s="414" t="s">
        <v>3320</v>
      </c>
      <c r="IL129" s="414" t="s">
        <v>3320</v>
      </c>
      <c r="IM129" s="414" t="s">
        <v>3320</v>
      </c>
      <c r="IN129" s="414" t="s">
        <v>3320</v>
      </c>
      <c r="IO129" s="414" t="s">
        <v>3320</v>
      </c>
      <c r="IP129" s="414" t="s">
        <v>3320</v>
      </c>
      <c r="IQ129" s="414" t="s">
        <v>3320</v>
      </c>
      <c r="IR129" s="414" t="s">
        <v>3320</v>
      </c>
      <c r="IS129" s="414" t="s">
        <v>3320</v>
      </c>
      <c r="IT129" s="414" t="s">
        <v>3320</v>
      </c>
      <c r="IU129" s="414" t="s">
        <v>3320</v>
      </c>
      <c r="IV129" s="414" t="s">
        <v>3320</v>
      </c>
      <c r="IW129" s="414" t="s">
        <v>3320</v>
      </c>
      <c r="IX129" s="440" t="s">
        <v>5965</v>
      </c>
      <c r="IY129" s="441" t="s">
        <v>3320</v>
      </c>
      <c r="IZ129" s="441" t="s">
        <v>5966</v>
      </c>
      <c r="JA129" s="440" t="s">
        <v>5967</v>
      </c>
      <c r="JB129" s="414" t="str">
        <f>IFERROR(VLOOKUP($E129,'[12]Resumen costos RNT id'!$D:$J,3,0),"")</f>
        <v/>
      </c>
      <c r="JC129" s="421" t="str">
        <f>IFERROR(VLOOKUP($E129,'[12]Resumen costos RNT id'!$D:$J,4,0),"")</f>
        <v/>
      </c>
      <c r="JD129" s="421" t="str">
        <f>IFERROR(VLOOKUP($E129,'[12]Resumen costos RNT id'!$D:$J,5,0),"")</f>
        <v/>
      </c>
      <c r="JE129" s="421" t="str">
        <f>IFERROR(VLOOKUP($E129,'[12]Resumen costos RNT id'!$D:$J,6,0),"")</f>
        <v/>
      </c>
      <c r="JF129" s="416" t="str">
        <f>IFERROR(VLOOKUP($E129,'[12]Resumen costos RNT id'!$D:$J,7,0),"")</f>
        <v/>
      </c>
      <c r="JG129" s="428" t="str">
        <f t="shared" si="38"/>
        <v/>
      </c>
      <c r="JH129" s="428" t="str">
        <f t="shared" si="39"/>
        <v/>
      </c>
      <c r="JI129" s="428" t="str">
        <f t="shared" si="39"/>
        <v/>
      </c>
      <c r="JJ129" s="428">
        <f t="shared" si="40"/>
        <v>0</v>
      </c>
      <c r="JK129" s="428">
        <f t="shared" si="41"/>
        <v>0</v>
      </c>
      <c r="JL129" s="414" t="s">
        <v>202</v>
      </c>
      <c r="JP129" s="414">
        <v>7</v>
      </c>
      <c r="JQ129" s="414">
        <f t="shared" si="58"/>
        <v>0</v>
      </c>
      <c r="JR129" s="429" t="str">
        <f>IFERROR(VLOOKUP($E129,'[13]Actualización de costos CENACE'!$A:$G,2,0),"")</f>
        <v/>
      </c>
      <c r="JS129" s="429" t="str">
        <f>IFERROR(VLOOKUP($E129,'[13]Actualización de costos CENACE'!$A:$G,3,0),"")</f>
        <v/>
      </c>
      <c r="JT129" s="429" t="str">
        <f>IFERROR(VLOOKUP($E129,'[13]Actualización de costos CENACE'!$A:$G,4,0),"")</f>
        <v/>
      </c>
      <c r="JU129" s="429" t="str">
        <f>IFERROR(VLOOKUP($E129,'[13]Actualización de costos CENACE'!$A:$G,5,0),"")</f>
        <v/>
      </c>
      <c r="JV129" s="429" t="str">
        <f>IFERROR(VLOOKUP($E129,'[13]Actualización de costos CENACE'!$A:$G,6,0),"")</f>
        <v/>
      </c>
      <c r="JW129" s="430" t="str">
        <f>IFERROR(VLOOKUP($E129,'[13]Din Costos CFE'!$J$7:$AG$150,JW$1,0),"")</f>
        <v/>
      </c>
      <c r="JX129" s="430" t="str">
        <f>IFERROR(VLOOKUP($E129,'[13]Din Costos CFE'!$J$7:$AG$150,JX$1,0),"")</f>
        <v/>
      </c>
      <c r="JY129" s="430" t="str">
        <f>IFERROR(VLOOKUP($E129,'[13]Din Costos CFE'!$J$7:$AG$150,JY$1,0),"")</f>
        <v/>
      </c>
      <c r="JZ129" s="430" t="str">
        <f>IFERROR(VLOOKUP($E129,'[13]Din Costos CFE'!$J$7:$AG$150,JZ$1,0),"")</f>
        <v/>
      </c>
      <c r="KA129" s="430" t="str">
        <f>IFERROR(VLOOKUP($E129,'[13]Din Costos CFE'!$J$7:$AG$150,KA$1,0),"")</f>
        <v/>
      </c>
      <c r="KB129" s="430" t="str">
        <f>IFERROR(VLOOKUP($E129,'[13]Din Costos CFE'!$J$7:$AG$150,KB$1,0),"")</f>
        <v/>
      </c>
      <c r="KC129" s="430" t="str">
        <f>IFERROR(VLOOKUP($E129,'[13]Din Costos CFE'!$J$7:$AG$150,KC$1,0),"")</f>
        <v/>
      </c>
      <c r="KD129" s="430" t="str">
        <f>IFERROR(VLOOKUP($E129,'[13]Din Costos CFE'!$J$7:$AG$150,KD$1,0),"")</f>
        <v/>
      </c>
      <c r="KE129" s="430" t="str">
        <f>IFERROR(VLOOKUP($E129,'[13]Din Costos CFE'!$J$7:$AG$150,KE$1,0),"")</f>
        <v/>
      </c>
      <c r="KF129" s="430" t="str">
        <f>IFERROR(VLOOKUP($E129,'[13]Din Costos CFE'!$J$7:$AG$150,KF$1,0),"")</f>
        <v/>
      </c>
      <c r="KG129" s="430" t="str">
        <f>IFERROR(VLOOKUP($E129,'[13]Din Costos CFE'!$J$7:$AG$150,KG$1,0),"")</f>
        <v/>
      </c>
      <c r="KH129" s="430" t="str">
        <f>IFERROR(VLOOKUP($E129,'[13]Din Costos CFE'!$J$7:$AG$150,KH$1,0),"")</f>
        <v/>
      </c>
      <c r="KI129" s="430" t="str">
        <f>IFERROR(VLOOKUP($E129,'[13]Din Costos CFE'!$J$7:$AG$150,KI$1,0),"")</f>
        <v/>
      </c>
      <c r="KJ129" s="430" t="str">
        <f>IFERROR(VLOOKUP($E129,'[13]Din Costos CFE'!$J$7:$AG$150,KJ$1,0),"")</f>
        <v/>
      </c>
      <c r="KK129" s="430" t="str">
        <f>IFERROR(VLOOKUP($E129,'[13]Din Costos CFE'!$J$7:$AG$150,KK$1,0),"")</f>
        <v/>
      </c>
      <c r="KL129" s="430" t="str">
        <f>IFERROR(VLOOKUP($E129,'[13]Din Costos CFE'!$J$7:$AG$150,KL$1,0),"")</f>
        <v/>
      </c>
      <c r="KM129" s="430" t="str">
        <f>IFERROR(VLOOKUP($E129,'[13]Din Costos CFE'!$J$7:$AG$150,KM$1,0),"")</f>
        <v/>
      </c>
      <c r="KN129" s="430" t="str">
        <f>IFERROR(VLOOKUP($E129,'[13]Din Costos CFE'!$J$7:$AG$150,KN$1,0),"")</f>
        <v/>
      </c>
      <c r="KO129" s="431">
        <f t="shared" si="42"/>
        <v>0</v>
      </c>
      <c r="KP129" s="431">
        <f t="shared" si="43"/>
        <v>0</v>
      </c>
      <c r="KQ129" s="431">
        <f t="shared" si="44"/>
        <v>0</v>
      </c>
      <c r="KR129" s="432" t="str">
        <f>IFERROR(VLOOKUP($E129,'[13]Din Costos CFE'!$A$6:$G$150,4,0),"")</f>
        <v/>
      </c>
      <c r="KS129" s="432" t="str">
        <f>IFERROR(VLOOKUP($E129,'[13]Din Costos CFE'!$A$6:$G$150,5,0),"")</f>
        <v/>
      </c>
      <c r="KT129" s="432" t="str">
        <f>IFERROR(VLOOKUP($E129,'[13]Din Costos CFE'!$A$6:$G$150,6,0),"")</f>
        <v/>
      </c>
      <c r="KU129" s="433" t="str">
        <f t="shared" si="45"/>
        <v/>
      </c>
      <c r="KV129" s="434" t="str">
        <f t="shared" si="46"/>
        <v/>
      </c>
      <c r="KW129" s="435" t="str">
        <f t="shared" si="47"/>
        <v/>
      </c>
      <c r="KX129" s="435"/>
      <c r="KY129" s="436" t="str">
        <f>IFERROR(VLOOKUP($E129,'[13]Detalle Costos CENACE'!$E:$IT,248,0),"")</f>
        <v/>
      </c>
      <c r="KZ129" s="414">
        <f t="shared" si="48"/>
        <v>90</v>
      </c>
      <c r="LA129" s="434" t="str">
        <f t="shared" si="49"/>
        <v/>
      </c>
      <c r="LB129" s="434" t="str">
        <f t="shared" si="50"/>
        <v/>
      </c>
      <c r="LC129" s="414">
        <f t="shared" si="51"/>
        <v>1</v>
      </c>
      <c r="LD129" s="429" t="str">
        <f>IFERROR(VLOOKUP($E129,'[13]Actualización de costos CENACE'!$A:$G,7,0),"")</f>
        <v/>
      </c>
    </row>
    <row r="130" spans="1:316" s="414" customFormat="1" ht="15" customHeight="1">
      <c r="A130" s="413" t="s">
        <v>5638</v>
      </c>
      <c r="B130" s="414">
        <v>1144</v>
      </c>
      <c r="C130" s="414" t="s">
        <v>8413</v>
      </c>
      <c r="D130" s="414" t="s">
        <v>8414</v>
      </c>
      <c r="E130" s="414">
        <v>1144</v>
      </c>
      <c r="G130" s="414" t="s">
        <v>8048</v>
      </c>
      <c r="H130" s="414" t="s">
        <v>8049</v>
      </c>
      <c r="I130" s="415">
        <v>4</v>
      </c>
      <c r="J130" s="415"/>
      <c r="K130" s="415" t="str">
        <f t="shared" si="60"/>
        <v>No</v>
      </c>
      <c r="L130" s="415"/>
      <c r="M130" s="415">
        <f t="shared" si="59"/>
        <v>4</v>
      </c>
      <c r="N130" s="415"/>
      <c r="O130" s="415"/>
      <c r="P130" s="415"/>
      <c r="Q130" s="415"/>
      <c r="R130" s="415" t="str">
        <f t="shared" si="61"/>
        <v>No</v>
      </c>
      <c r="S130" s="415"/>
      <c r="T130" s="415"/>
      <c r="U130" s="415"/>
      <c r="V130" s="414" t="s">
        <v>8050</v>
      </c>
      <c r="W130" s="414" t="s">
        <v>5643</v>
      </c>
      <c r="X130" s="414">
        <f t="shared" si="57"/>
        <v>1</v>
      </c>
      <c r="Y130" s="414">
        <f t="shared" si="34"/>
        <v>198</v>
      </c>
      <c r="Z130" s="416" t="str">
        <f t="shared" si="35"/>
        <v/>
      </c>
      <c r="AA130" s="416">
        <f t="shared" si="36"/>
        <v>0</v>
      </c>
      <c r="AB130" s="417">
        <f t="shared" si="37"/>
        <v>0</v>
      </c>
      <c r="AC130" s="414" t="s">
        <v>5691</v>
      </c>
      <c r="AD130" s="414" t="s">
        <v>5692</v>
      </c>
      <c r="AE130" s="414" t="e">
        <f>+VLOOKUP($D130,'[12]Ramón Países '!$A:$E,4,0)</f>
        <v>#N/A</v>
      </c>
      <c r="AF130" s="414" t="s">
        <v>5693</v>
      </c>
      <c r="AG130" s="414" t="e">
        <f>+VLOOKUP($D130,'[12]Ramón Países '!$A:$E,5,0)</f>
        <v>#N/A</v>
      </c>
      <c r="AH130" s="413" t="s">
        <v>5691</v>
      </c>
      <c r="AI130" s="414" t="s">
        <v>5694</v>
      </c>
      <c r="AJ130" s="414" t="s">
        <v>5694</v>
      </c>
      <c r="AK130" s="414" t="s">
        <v>5694</v>
      </c>
      <c r="AL130" s="414" t="s">
        <v>8051</v>
      </c>
      <c r="AM130" s="414" t="s">
        <v>5696</v>
      </c>
      <c r="AN130" s="414" t="s">
        <v>3320</v>
      </c>
      <c r="AO130" s="414" t="s">
        <v>5697</v>
      </c>
      <c r="AP130" s="414" t="s">
        <v>5698</v>
      </c>
      <c r="AQ130" s="414" t="s">
        <v>5699</v>
      </c>
      <c r="AR130" s="414" t="s">
        <v>5700</v>
      </c>
      <c r="AS130" s="414" t="s">
        <v>5701</v>
      </c>
      <c r="AT130" s="414" t="s">
        <v>733</v>
      </c>
      <c r="AU130" s="414" t="s">
        <v>733</v>
      </c>
      <c r="AV130" s="414" t="s">
        <v>733</v>
      </c>
      <c r="AW130" s="414" t="s">
        <v>3320</v>
      </c>
      <c r="AX130" s="414" t="s">
        <v>5702</v>
      </c>
      <c r="AY130" s="414" t="s">
        <v>733</v>
      </c>
      <c r="AZ130" s="414" t="s">
        <v>5703</v>
      </c>
      <c r="BA130" s="414" t="s">
        <v>5704</v>
      </c>
      <c r="BB130" s="414" t="s">
        <v>5705</v>
      </c>
      <c r="BC130" s="414" t="s">
        <v>8052</v>
      </c>
      <c r="BD130" s="414" t="s">
        <v>8053</v>
      </c>
      <c r="BE130" s="414" t="s">
        <v>8054</v>
      </c>
      <c r="BF130" s="415" t="s">
        <v>1214</v>
      </c>
      <c r="BG130" s="414" t="s">
        <v>3320</v>
      </c>
      <c r="BI130" s="414" t="s">
        <v>5663</v>
      </c>
      <c r="BJ130" s="414" t="s">
        <v>5663</v>
      </c>
      <c r="BK130" s="414" t="s">
        <v>3585</v>
      </c>
      <c r="BL130" s="414" t="s">
        <v>12920</v>
      </c>
      <c r="BM130" s="415">
        <v>230</v>
      </c>
      <c r="BN130" s="414" t="s">
        <v>5712</v>
      </c>
      <c r="BO130" s="418" t="s">
        <v>12921</v>
      </c>
      <c r="BP130" s="414">
        <v>24</v>
      </c>
      <c r="BQ130" s="414">
        <v>2029</v>
      </c>
      <c r="BR130" s="414">
        <v>198</v>
      </c>
      <c r="BS130" s="415">
        <v>198</v>
      </c>
      <c r="BT130" s="414" t="s">
        <v>5666</v>
      </c>
      <c r="BU130" s="414">
        <v>660</v>
      </c>
      <c r="BV130" s="415">
        <v>508.22</v>
      </c>
      <c r="BW130" s="419">
        <v>0.29301000876343342</v>
      </c>
      <c r="BX130" s="420" t="s">
        <v>910</v>
      </c>
      <c r="BY130" s="414" t="s">
        <v>733</v>
      </c>
      <c r="CA130" s="414">
        <v>0.28999999999999998</v>
      </c>
      <c r="CB130" s="414" t="s">
        <v>733</v>
      </c>
      <c r="CC130" s="414">
        <v>720</v>
      </c>
      <c r="CD130" s="414" t="s">
        <v>5713</v>
      </c>
      <c r="CE130" s="414" t="s">
        <v>5668</v>
      </c>
      <c r="CF130" s="414" t="s">
        <v>3320</v>
      </c>
      <c r="CG130" s="414" t="s">
        <v>733</v>
      </c>
      <c r="CH130" s="414" t="s">
        <v>733</v>
      </c>
      <c r="CI130" s="414">
        <v>2169.1</v>
      </c>
      <c r="CJ130" s="414">
        <v>2047.77</v>
      </c>
      <c r="CK130" s="414" t="s">
        <v>8056</v>
      </c>
      <c r="CL130" s="414">
        <v>365</v>
      </c>
      <c r="CM130" s="414">
        <v>85</v>
      </c>
      <c r="CN130" s="414">
        <v>98.01</v>
      </c>
      <c r="CO130" s="414">
        <v>40</v>
      </c>
      <c r="CP130" s="414" t="s">
        <v>12599</v>
      </c>
      <c r="CQ130" s="414">
        <f t="shared" si="52"/>
        <v>2027</v>
      </c>
      <c r="CR130" s="414">
        <v>0.61</v>
      </c>
      <c r="CS130" s="414">
        <v>8</v>
      </c>
      <c r="CT130" s="414" t="s">
        <v>8415</v>
      </c>
      <c r="CU130" s="414">
        <v>17709285</v>
      </c>
      <c r="CV130" s="414" t="s">
        <v>3320</v>
      </c>
      <c r="CW130" s="414" t="s">
        <v>3320</v>
      </c>
      <c r="CX130" s="414" t="s">
        <v>3320</v>
      </c>
      <c r="CY130" s="414" t="s">
        <v>3320</v>
      </c>
      <c r="CZ130" s="414" t="s">
        <v>3320</v>
      </c>
      <c r="DA130" s="414" t="s">
        <v>3320</v>
      </c>
      <c r="DB130" s="414" t="s">
        <v>3320</v>
      </c>
      <c r="DC130" s="414" t="s">
        <v>3320</v>
      </c>
      <c r="DD130" s="414" t="s">
        <v>3320</v>
      </c>
      <c r="DE130" s="414" t="s">
        <v>3320</v>
      </c>
      <c r="DG130" s="414" t="s">
        <v>3320</v>
      </c>
      <c r="DH130" s="414" t="s">
        <v>3320</v>
      </c>
      <c r="DI130" s="414" t="s">
        <v>3320</v>
      </c>
      <c r="DJ130" s="414" t="s">
        <v>3320</v>
      </c>
      <c r="DK130" s="414" t="s">
        <v>3320</v>
      </c>
      <c r="DL130" s="414" t="s">
        <v>3320</v>
      </c>
      <c r="DM130" s="414" t="e">
        <f t="shared" si="53"/>
        <v>#VALUE!</v>
      </c>
      <c r="DN130" s="414" t="s">
        <v>3320</v>
      </c>
      <c r="DO130" s="414" t="s">
        <v>3320</v>
      </c>
      <c r="DP130" s="414" t="s">
        <v>3320</v>
      </c>
      <c r="DR130" s="414" t="s">
        <v>3320</v>
      </c>
      <c r="DS130" s="414" t="s">
        <v>3320</v>
      </c>
      <c r="DT130" s="414" t="s">
        <v>3320</v>
      </c>
      <c r="DU130" s="414" t="s">
        <v>3320</v>
      </c>
      <c r="DV130" s="414" t="s">
        <v>3320</v>
      </c>
      <c r="DW130" s="414" t="s">
        <v>3320</v>
      </c>
      <c r="DX130" s="414" t="s">
        <v>3320</v>
      </c>
      <c r="DY130" s="414" t="s">
        <v>3320</v>
      </c>
      <c r="DZ130" s="414" t="s">
        <v>3320</v>
      </c>
      <c r="EA130" s="414" t="s">
        <v>3320</v>
      </c>
      <c r="EB130" s="414" t="s">
        <v>3320</v>
      </c>
      <c r="EC130" s="414" t="s">
        <v>3320</v>
      </c>
      <c r="ED130" s="414" t="s">
        <v>3320</v>
      </c>
      <c r="EE130" s="414" t="s">
        <v>3320</v>
      </c>
      <c r="EF130" s="414" t="s">
        <v>3320</v>
      </c>
      <c r="EG130" s="414" t="s">
        <v>3320</v>
      </c>
      <c r="EH130" s="414" t="s">
        <v>3320</v>
      </c>
      <c r="EI130" s="414" t="s">
        <v>3320</v>
      </c>
      <c r="EJ130" s="414" t="s">
        <v>3320</v>
      </c>
      <c r="EK130" s="414" t="s">
        <v>3320</v>
      </c>
      <c r="EL130" s="414" t="s">
        <v>3320</v>
      </c>
      <c r="EM130" s="414" t="s">
        <v>3320</v>
      </c>
      <c r="EN130" s="414" t="s">
        <v>3320</v>
      </c>
      <c r="EO130" s="414" t="s">
        <v>3320</v>
      </c>
      <c r="EP130" s="414" t="s">
        <v>3320</v>
      </c>
      <c r="EQ130" s="414" t="s">
        <v>3320</v>
      </c>
      <c r="ER130" s="414" t="s">
        <v>3320</v>
      </c>
      <c r="ES130" s="414" t="s">
        <v>3320</v>
      </c>
      <c r="ET130" s="414" t="s">
        <v>3320</v>
      </c>
      <c r="EU130" s="414" t="s">
        <v>3320</v>
      </c>
      <c r="EV130" s="414" t="s">
        <v>3320</v>
      </c>
      <c r="EW130" s="414" t="s">
        <v>3320</v>
      </c>
      <c r="EX130" s="414" t="s">
        <v>3320</v>
      </c>
      <c r="EY130" s="414" t="s">
        <v>3320</v>
      </c>
      <c r="EZ130" s="414" t="s">
        <v>3320</v>
      </c>
      <c r="FA130" s="414" t="s">
        <v>3320</v>
      </c>
      <c r="FB130" s="414" t="s">
        <v>3320</v>
      </c>
      <c r="FC130" s="414" t="s">
        <v>3320</v>
      </c>
      <c r="FD130" s="414" t="s">
        <v>3320</v>
      </c>
      <c r="FE130" s="414" t="s">
        <v>3320</v>
      </c>
      <c r="FF130" s="414" t="s">
        <v>3320</v>
      </c>
      <c r="FG130" s="414" t="s">
        <v>3320</v>
      </c>
      <c r="FH130" s="414" t="s">
        <v>3320</v>
      </c>
      <c r="FI130" s="414" t="s">
        <v>3320</v>
      </c>
      <c r="FJ130" s="414" t="s">
        <v>3320</v>
      </c>
      <c r="FK130" s="414" t="s">
        <v>3320</v>
      </c>
      <c r="FL130" s="414" t="s">
        <v>3320</v>
      </c>
      <c r="FM130" s="414" t="s">
        <v>3320</v>
      </c>
      <c r="FN130" s="414" t="s">
        <v>3320</v>
      </c>
      <c r="FO130" s="421">
        <v>313512224</v>
      </c>
      <c r="FP130" s="421">
        <f t="shared" si="62"/>
        <v>313.512224</v>
      </c>
      <c r="FQ130" s="414" t="s">
        <v>733</v>
      </c>
      <c r="FR130" s="414" t="s">
        <v>733</v>
      </c>
      <c r="FS130" s="414" t="s">
        <v>733</v>
      </c>
      <c r="FT130" s="414" t="s">
        <v>733</v>
      </c>
      <c r="FU130" s="414" t="s">
        <v>8058</v>
      </c>
      <c r="FV130" s="414" t="s">
        <v>8416</v>
      </c>
      <c r="FW130" s="414" t="s">
        <v>8417</v>
      </c>
      <c r="FX130" s="422" t="s">
        <v>12920</v>
      </c>
      <c r="FY130" s="423">
        <v>230</v>
      </c>
      <c r="FZ130" s="414" t="s">
        <v>8418</v>
      </c>
      <c r="GA130" s="421">
        <v>276882224</v>
      </c>
      <c r="GB130" s="421">
        <v>36630000</v>
      </c>
      <c r="GC130" s="421">
        <v>2877</v>
      </c>
      <c r="GD130" s="421">
        <v>964</v>
      </c>
      <c r="GE130" s="414" t="s">
        <v>5719</v>
      </c>
      <c r="GF130" s="414" t="s">
        <v>733</v>
      </c>
      <c r="GG130" s="414" t="s">
        <v>733</v>
      </c>
      <c r="GH130" s="414" t="s">
        <v>8419</v>
      </c>
      <c r="GI130" s="414" t="s">
        <v>733</v>
      </c>
      <c r="GJ130" s="414" t="s">
        <v>733</v>
      </c>
      <c r="GK130" s="414" t="s">
        <v>733</v>
      </c>
      <c r="GL130" s="414" t="s">
        <v>733</v>
      </c>
      <c r="GM130" s="414" t="s">
        <v>733</v>
      </c>
      <c r="GN130" s="424" t="s">
        <v>5676</v>
      </c>
      <c r="GO130" s="414" t="s">
        <v>3320</v>
      </c>
      <c r="GP130" s="414" t="s">
        <v>733</v>
      </c>
      <c r="GQ130" s="414" t="s">
        <v>5721</v>
      </c>
      <c r="GR130" s="414" t="s">
        <v>733</v>
      </c>
      <c r="GS130" s="414" t="s">
        <v>5679</v>
      </c>
      <c r="GT130" s="414" t="s">
        <v>3320</v>
      </c>
      <c r="GU130" s="414" t="s">
        <v>3320</v>
      </c>
      <c r="GV130" s="414">
        <v>1.19</v>
      </c>
      <c r="GW130" s="414" t="s">
        <v>733</v>
      </c>
      <c r="GX130" s="414" t="s">
        <v>5679</v>
      </c>
      <c r="GY130" s="414" t="s">
        <v>8063</v>
      </c>
      <c r="GZ130" s="414" t="s">
        <v>733</v>
      </c>
      <c r="HA130" s="414" t="s">
        <v>3320</v>
      </c>
      <c r="HB130" s="414" t="s">
        <v>8420</v>
      </c>
      <c r="HC130" s="414" t="s">
        <v>8421</v>
      </c>
      <c r="HD130" s="414" t="s">
        <v>5952</v>
      </c>
      <c r="HE130" s="414" t="s">
        <v>5684</v>
      </c>
      <c r="HF130" s="414" t="s">
        <v>5684</v>
      </c>
      <c r="HG130" s="414" t="s">
        <v>733</v>
      </c>
      <c r="HH130" s="414" t="s">
        <v>1214</v>
      </c>
      <c r="HI130" s="414" t="s">
        <v>12969</v>
      </c>
      <c r="HJ130" s="414" t="s">
        <v>12970</v>
      </c>
      <c r="HK130" s="414" t="s">
        <v>5685</v>
      </c>
      <c r="HL130" s="414" t="s">
        <v>3320</v>
      </c>
      <c r="HM130" s="414" t="s">
        <v>3320</v>
      </c>
      <c r="HN130" s="414" t="s">
        <v>3320</v>
      </c>
      <c r="HO130" s="414" t="s">
        <v>3320</v>
      </c>
      <c r="HP130" s="414" t="s">
        <v>3320</v>
      </c>
      <c r="HQ130" s="414" t="s">
        <v>3320</v>
      </c>
      <c r="HR130" s="414" t="s">
        <v>3320</v>
      </c>
      <c r="HS130" s="414" t="s">
        <v>3320</v>
      </c>
      <c r="HT130" s="414" t="s">
        <v>3320</v>
      </c>
      <c r="HU130" s="414" t="s">
        <v>3320</v>
      </c>
      <c r="HV130" s="414" t="s">
        <v>3320</v>
      </c>
      <c r="HW130" s="414" t="s">
        <v>3320</v>
      </c>
      <c r="HX130" s="414" t="s">
        <v>3320</v>
      </c>
      <c r="HY130" s="414" t="s">
        <v>3320</v>
      </c>
      <c r="HZ130" s="414" t="s">
        <v>3320</v>
      </c>
      <c r="IA130" s="414" t="s">
        <v>3320</v>
      </c>
      <c r="IB130" s="414" t="s">
        <v>3320</v>
      </c>
      <c r="IC130" s="414" t="s">
        <v>3320</v>
      </c>
      <c r="ID130" s="414" t="s">
        <v>3320</v>
      </c>
      <c r="IE130" s="414" t="s">
        <v>3320</v>
      </c>
      <c r="IF130" s="414" t="s">
        <v>3320</v>
      </c>
      <c r="IG130" s="414" t="s">
        <v>3320</v>
      </c>
      <c r="IH130" s="414" t="s">
        <v>3320</v>
      </c>
      <c r="II130" s="414" t="s">
        <v>3320</v>
      </c>
      <c r="IJ130" s="414" t="s">
        <v>3320</v>
      </c>
      <c r="IK130" s="414" t="s">
        <v>3320</v>
      </c>
      <c r="IL130" s="414" t="s">
        <v>3320</v>
      </c>
      <c r="IM130" s="414" t="s">
        <v>3320</v>
      </c>
      <c r="IN130" s="414" t="s">
        <v>3320</v>
      </c>
      <c r="IO130" s="414" t="s">
        <v>3320</v>
      </c>
      <c r="IP130" s="414" t="s">
        <v>3320</v>
      </c>
      <c r="IQ130" s="414" t="s">
        <v>3320</v>
      </c>
      <c r="IR130" s="414" t="s">
        <v>3320</v>
      </c>
      <c r="IS130" s="414" t="s">
        <v>3320</v>
      </c>
      <c r="IT130" s="414" t="s">
        <v>3320</v>
      </c>
      <c r="IU130" s="414" t="s">
        <v>3320</v>
      </c>
      <c r="IV130" s="414" t="s">
        <v>3320</v>
      </c>
      <c r="IW130" s="414" t="s">
        <v>3320</v>
      </c>
      <c r="IY130" s="415"/>
      <c r="IZ130" s="415"/>
      <c r="JB130" s="414" t="str">
        <f>IFERROR(VLOOKUP($E130,'[12]Resumen costos RNT id'!$D:$J,3,0),"")</f>
        <v/>
      </c>
      <c r="JC130" s="421" t="str">
        <f>IFERROR(VLOOKUP($E130,'[12]Resumen costos RNT id'!$D:$J,4,0),"")</f>
        <v/>
      </c>
      <c r="JD130" s="421" t="str">
        <f>IFERROR(VLOOKUP($E130,'[12]Resumen costos RNT id'!$D:$J,5,0),"")</f>
        <v/>
      </c>
      <c r="JE130" s="421" t="str">
        <f>IFERROR(VLOOKUP($E130,'[12]Resumen costos RNT id'!$D:$J,6,0),"")</f>
        <v/>
      </c>
      <c r="JF130" s="416" t="str">
        <f>IFERROR(VLOOKUP($E130,'[12]Resumen costos RNT id'!$D:$J,7,0),"")</f>
        <v/>
      </c>
      <c r="JG130" s="428" t="str">
        <f t="shared" si="38"/>
        <v/>
      </c>
      <c r="JH130" s="428" t="str">
        <f t="shared" si="39"/>
        <v/>
      </c>
      <c r="JI130" s="428" t="str">
        <f t="shared" si="39"/>
        <v/>
      </c>
      <c r="JJ130" s="428">
        <f t="shared" si="40"/>
        <v>0</v>
      </c>
      <c r="JK130" s="428">
        <f t="shared" si="41"/>
        <v>0</v>
      </c>
      <c r="JL130" s="414" t="s">
        <v>910</v>
      </c>
      <c r="JP130" s="414">
        <v>5</v>
      </c>
      <c r="JQ130" s="414">
        <f t="shared" si="58"/>
        <v>0</v>
      </c>
      <c r="JR130" s="429" t="str">
        <f>IFERROR(VLOOKUP($E130,'[13]Actualización de costos CENACE'!$A:$G,2,0),"")</f>
        <v/>
      </c>
      <c r="JS130" s="429" t="str">
        <f>IFERROR(VLOOKUP($E130,'[13]Actualización de costos CENACE'!$A:$G,3,0),"")</f>
        <v/>
      </c>
      <c r="JT130" s="429" t="str">
        <f>IFERROR(VLOOKUP($E130,'[13]Actualización de costos CENACE'!$A:$G,4,0),"")</f>
        <v/>
      </c>
      <c r="JU130" s="429" t="str">
        <f>IFERROR(VLOOKUP($E130,'[13]Actualización de costos CENACE'!$A:$G,5,0),"")</f>
        <v/>
      </c>
      <c r="JV130" s="429" t="str">
        <f>IFERROR(VLOOKUP($E130,'[13]Actualización de costos CENACE'!$A:$G,6,0),"")</f>
        <v/>
      </c>
      <c r="JW130" s="430" t="str">
        <f>IFERROR(VLOOKUP($E130,'[13]Din Costos CFE'!$J$7:$AG$150,JW$1,0),"")</f>
        <v/>
      </c>
      <c r="JX130" s="430" t="str">
        <f>IFERROR(VLOOKUP($E130,'[13]Din Costos CFE'!$J$7:$AG$150,JX$1,0),"")</f>
        <v/>
      </c>
      <c r="JY130" s="430" t="str">
        <f>IFERROR(VLOOKUP($E130,'[13]Din Costos CFE'!$J$7:$AG$150,JY$1,0),"")</f>
        <v/>
      </c>
      <c r="JZ130" s="430" t="str">
        <f>IFERROR(VLOOKUP($E130,'[13]Din Costos CFE'!$J$7:$AG$150,JZ$1,0),"")</f>
        <v/>
      </c>
      <c r="KA130" s="430" t="str">
        <f>IFERROR(VLOOKUP($E130,'[13]Din Costos CFE'!$J$7:$AG$150,KA$1,0),"")</f>
        <v/>
      </c>
      <c r="KB130" s="430" t="str">
        <f>IFERROR(VLOOKUP($E130,'[13]Din Costos CFE'!$J$7:$AG$150,KB$1,0),"")</f>
        <v/>
      </c>
      <c r="KC130" s="430" t="str">
        <f>IFERROR(VLOOKUP($E130,'[13]Din Costos CFE'!$J$7:$AG$150,KC$1,0),"")</f>
        <v/>
      </c>
      <c r="KD130" s="430" t="str">
        <f>IFERROR(VLOOKUP($E130,'[13]Din Costos CFE'!$J$7:$AG$150,KD$1,0),"")</f>
        <v/>
      </c>
      <c r="KE130" s="430" t="str">
        <f>IFERROR(VLOOKUP($E130,'[13]Din Costos CFE'!$J$7:$AG$150,KE$1,0),"")</f>
        <v/>
      </c>
      <c r="KF130" s="430" t="str">
        <f>IFERROR(VLOOKUP($E130,'[13]Din Costos CFE'!$J$7:$AG$150,KF$1,0),"")</f>
        <v/>
      </c>
      <c r="KG130" s="430" t="str">
        <f>IFERROR(VLOOKUP($E130,'[13]Din Costos CFE'!$J$7:$AG$150,KG$1,0),"")</f>
        <v/>
      </c>
      <c r="KH130" s="430" t="str">
        <f>IFERROR(VLOOKUP($E130,'[13]Din Costos CFE'!$J$7:$AG$150,KH$1,0),"")</f>
        <v/>
      </c>
      <c r="KI130" s="430" t="str">
        <f>IFERROR(VLOOKUP($E130,'[13]Din Costos CFE'!$J$7:$AG$150,KI$1,0),"")</f>
        <v/>
      </c>
      <c r="KJ130" s="430" t="str">
        <f>IFERROR(VLOOKUP($E130,'[13]Din Costos CFE'!$J$7:$AG$150,KJ$1,0),"")</f>
        <v/>
      </c>
      <c r="KK130" s="430" t="str">
        <f>IFERROR(VLOOKUP($E130,'[13]Din Costos CFE'!$J$7:$AG$150,KK$1,0),"")</f>
        <v/>
      </c>
      <c r="KL130" s="430" t="str">
        <f>IFERROR(VLOOKUP($E130,'[13]Din Costos CFE'!$J$7:$AG$150,KL$1,0),"")</f>
        <v/>
      </c>
      <c r="KM130" s="430" t="str">
        <f>IFERROR(VLOOKUP($E130,'[13]Din Costos CFE'!$J$7:$AG$150,KM$1,0),"")</f>
        <v/>
      </c>
      <c r="KN130" s="430" t="str">
        <f>IFERROR(VLOOKUP($E130,'[13]Din Costos CFE'!$J$7:$AG$150,KN$1,0),"")</f>
        <v/>
      </c>
      <c r="KO130" s="431">
        <f t="shared" si="42"/>
        <v>0</v>
      </c>
      <c r="KP130" s="431">
        <f t="shared" si="43"/>
        <v>0</v>
      </c>
      <c r="KQ130" s="431">
        <f t="shared" si="44"/>
        <v>0</v>
      </c>
      <c r="KR130" s="432" t="str">
        <f>IFERROR(VLOOKUP($E130,'[13]Din Costos CFE'!$A$6:$G$150,4,0),"")</f>
        <v/>
      </c>
      <c r="KS130" s="432" t="str">
        <f>IFERROR(VLOOKUP($E130,'[13]Din Costos CFE'!$A$6:$G$150,5,0),"")</f>
        <v/>
      </c>
      <c r="KT130" s="432" t="str">
        <f>IFERROR(VLOOKUP($E130,'[13]Din Costos CFE'!$A$6:$G$150,6,0),"")</f>
        <v/>
      </c>
      <c r="KU130" s="433" t="str">
        <f t="shared" si="45"/>
        <v/>
      </c>
      <c r="KV130" s="434" t="str">
        <f t="shared" si="46"/>
        <v/>
      </c>
      <c r="KW130" s="435" t="str">
        <f t="shared" si="47"/>
        <v/>
      </c>
      <c r="KX130" s="435"/>
      <c r="KY130" s="436" t="str">
        <f>IFERROR(VLOOKUP($E130,'[13]Detalle Costos CENACE'!$E:$IT,248,0),"")</f>
        <v/>
      </c>
      <c r="KZ130" s="414">
        <f t="shared" si="48"/>
        <v>198</v>
      </c>
      <c r="LA130" s="434" t="str">
        <f t="shared" si="49"/>
        <v/>
      </c>
      <c r="LB130" s="434" t="str">
        <f t="shared" si="50"/>
        <v/>
      </c>
      <c r="LC130" s="414">
        <f t="shared" si="51"/>
        <v>1</v>
      </c>
      <c r="LD130" s="429" t="str">
        <f>IFERROR(VLOOKUP($E130,'[13]Actualización de costos CENACE'!$A:$G,7,0),"")</f>
        <v/>
      </c>
    </row>
    <row r="131" spans="1:316" s="414" customFormat="1" ht="15" customHeight="1">
      <c r="A131" s="413" t="s">
        <v>5638</v>
      </c>
      <c r="B131" s="414">
        <v>1061</v>
      </c>
      <c r="C131" s="414" t="s">
        <v>8422</v>
      </c>
      <c r="D131" s="414" t="s">
        <v>8423</v>
      </c>
      <c r="E131" s="414">
        <v>1061</v>
      </c>
      <c r="G131" s="414" t="s">
        <v>8424</v>
      </c>
      <c r="H131" s="414" t="s">
        <v>8425</v>
      </c>
      <c r="I131" s="415">
        <v>4</v>
      </c>
      <c r="J131" s="415"/>
      <c r="K131" s="415" t="str">
        <f t="shared" si="60"/>
        <v>No</v>
      </c>
      <c r="L131" s="415"/>
      <c r="M131" s="415">
        <f t="shared" si="59"/>
        <v>4</v>
      </c>
      <c r="N131" s="415"/>
      <c r="O131" s="415"/>
      <c r="P131" s="415"/>
      <c r="Q131" s="415"/>
      <c r="R131" s="415" t="str">
        <f t="shared" si="61"/>
        <v>No</v>
      </c>
      <c r="S131" s="415"/>
      <c r="T131" s="415"/>
      <c r="U131" s="415"/>
      <c r="V131" s="414" t="s">
        <v>8426</v>
      </c>
      <c r="W131" s="414" t="s">
        <v>5643</v>
      </c>
      <c r="X131" s="414">
        <f t="shared" si="57"/>
        <v>1</v>
      </c>
      <c r="Y131" s="414">
        <f t="shared" ref="Y131:Y194" si="63">+X131*BS131</f>
        <v>100</v>
      </c>
      <c r="Z131" s="416" t="str">
        <f t="shared" ref="Z131:Z194" si="64">IFERROR(KS131/KZ131,"")</f>
        <v/>
      </c>
      <c r="AA131" s="416">
        <f t="shared" ref="AA131:AA194" si="65">JJ131/FP131</f>
        <v>0</v>
      </c>
      <c r="AB131" s="417">
        <f t="shared" ref="AB131:AB194" si="66">+IF(Z131&lt;=0.2,1,0)</f>
        <v>0</v>
      </c>
      <c r="AC131" s="414" t="s">
        <v>8427</v>
      </c>
      <c r="AD131" s="414" t="s">
        <v>8428</v>
      </c>
      <c r="AE131" s="414" t="e">
        <f>+VLOOKUP($D131,'[12]Ramón Países '!$A:$E,4,0)</f>
        <v>#N/A</v>
      </c>
      <c r="AF131" s="414" t="s">
        <v>5693</v>
      </c>
      <c r="AG131" s="414" t="e">
        <f>+VLOOKUP($D131,'[12]Ramón Países '!$A:$E,5,0)</f>
        <v>#N/A</v>
      </c>
      <c r="AH131" s="414" t="s">
        <v>8427</v>
      </c>
      <c r="AI131" s="414" t="s">
        <v>8429</v>
      </c>
      <c r="AJ131" s="414" t="s">
        <v>8430</v>
      </c>
      <c r="AK131" s="414" t="s">
        <v>8431</v>
      </c>
      <c r="AL131" s="414" t="s">
        <v>8432</v>
      </c>
      <c r="AM131" s="414" t="s">
        <v>8433</v>
      </c>
      <c r="AN131" s="414" t="s">
        <v>3320</v>
      </c>
      <c r="AO131" s="414" t="s">
        <v>8434</v>
      </c>
      <c r="AP131" s="414" t="s">
        <v>5698</v>
      </c>
      <c r="AQ131" s="414" t="s">
        <v>8435</v>
      </c>
      <c r="AR131" s="414" t="s">
        <v>8436</v>
      </c>
      <c r="AS131" s="414" t="s">
        <v>8437</v>
      </c>
      <c r="AT131" s="414" t="s">
        <v>733</v>
      </c>
      <c r="AU131" s="414" t="s">
        <v>733</v>
      </c>
      <c r="AV131" s="414" t="s">
        <v>733</v>
      </c>
      <c r="AW131" s="414" t="s">
        <v>3320</v>
      </c>
      <c r="AX131" s="414" t="s">
        <v>8438</v>
      </c>
      <c r="AY131" s="414" t="s">
        <v>733</v>
      </c>
      <c r="AZ131" s="414" t="s">
        <v>8439</v>
      </c>
      <c r="BA131" s="414" t="s">
        <v>8440</v>
      </c>
      <c r="BB131" s="414" t="s">
        <v>8441</v>
      </c>
      <c r="BC131" s="414" t="s">
        <v>8442</v>
      </c>
      <c r="BD131" s="414" t="s">
        <v>8443</v>
      </c>
      <c r="BE131" s="414" t="s">
        <v>8444</v>
      </c>
      <c r="BF131" s="415" t="s">
        <v>1214</v>
      </c>
      <c r="BG131" s="414" t="s">
        <v>3320</v>
      </c>
      <c r="BI131" s="414" t="s">
        <v>5663</v>
      </c>
      <c r="BJ131" s="414" t="s">
        <v>5663</v>
      </c>
      <c r="BK131" s="414" t="s">
        <v>3585</v>
      </c>
      <c r="BL131" s="414" t="s">
        <v>8445</v>
      </c>
      <c r="BM131" s="415">
        <v>230</v>
      </c>
      <c r="BN131" s="414" t="s">
        <v>5712</v>
      </c>
      <c r="BO131" s="418" t="s">
        <v>12962</v>
      </c>
      <c r="BP131" s="414">
        <v>36</v>
      </c>
      <c r="BQ131" s="414">
        <v>2029</v>
      </c>
      <c r="BR131" s="414">
        <v>100</v>
      </c>
      <c r="BS131" s="415">
        <v>100</v>
      </c>
      <c r="BT131" s="414" t="s">
        <v>5666</v>
      </c>
      <c r="BU131" s="414">
        <v>228</v>
      </c>
      <c r="BV131" s="415">
        <v>177</v>
      </c>
      <c r="BW131" s="419">
        <v>0.20205479452054795</v>
      </c>
      <c r="BX131" s="420" t="s">
        <v>910</v>
      </c>
      <c r="BY131" s="414" t="s">
        <v>733</v>
      </c>
      <c r="CA131" s="414">
        <v>26.6</v>
      </c>
      <c r="CB131" s="414" t="s">
        <v>733</v>
      </c>
      <c r="CC131" s="414">
        <v>740</v>
      </c>
      <c r="CD131" s="414" t="s">
        <v>5800</v>
      </c>
      <c r="CE131" s="414" t="s">
        <v>5668</v>
      </c>
      <c r="CF131" s="414" t="s">
        <v>3320</v>
      </c>
      <c r="CG131" s="414" t="s">
        <v>733</v>
      </c>
      <c r="CH131" s="414" t="s">
        <v>733</v>
      </c>
      <c r="CI131" s="414">
        <v>1790</v>
      </c>
      <c r="CJ131" s="414">
        <v>1650</v>
      </c>
      <c r="CK131" s="414" t="s">
        <v>6441</v>
      </c>
      <c r="CL131" s="414">
        <v>300</v>
      </c>
      <c r="CM131" s="414">
        <v>85</v>
      </c>
      <c r="CN131" s="414">
        <v>98.5</v>
      </c>
      <c r="CO131" s="414">
        <v>30</v>
      </c>
      <c r="CP131" s="414" t="s">
        <v>12715</v>
      </c>
      <c r="CQ131" s="414">
        <f t="shared" si="52"/>
        <v>2027</v>
      </c>
      <c r="CR131" s="414">
        <v>0.4</v>
      </c>
      <c r="CS131" s="414">
        <v>8</v>
      </c>
      <c r="CT131" s="414" t="s">
        <v>8446</v>
      </c>
      <c r="CU131" s="414">
        <v>15000000</v>
      </c>
      <c r="CV131" s="414" t="s">
        <v>3320</v>
      </c>
      <c r="CW131" s="414" t="s">
        <v>3320</v>
      </c>
      <c r="CX131" s="414" t="s">
        <v>3320</v>
      </c>
      <c r="CY131" s="414" t="s">
        <v>3320</v>
      </c>
      <c r="CZ131" s="414" t="s">
        <v>3320</v>
      </c>
      <c r="DA131" s="414" t="s">
        <v>3320</v>
      </c>
      <c r="DB131" s="414" t="s">
        <v>3320</v>
      </c>
      <c r="DC131" s="414" t="s">
        <v>3320</v>
      </c>
      <c r="DD131" s="414" t="s">
        <v>3320</v>
      </c>
      <c r="DE131" s="414" t="s">
        <v>3320</v>
      </c>
      <c r="DG131" s="414" t="s">
        <v>3320</v>
      </c>
      <c r="DH131" s="414" t="s">
        <v>3320</v>
      </c>
      <c r="DI131" s="414" t="s">
        <v>3320</v>
      </c>
      <c r="DJ131" s="414" t="s">
        <v>3320</v>
      </c>
      <c r="DK131" s="414" t="s">
        <v>3320</v>
      </c>
      <c r="DL131" s="414" t="s">
        <v>3320</v>
      </c>
      <c r="DM131" s="414" t="e">
        <f t="shared" si="53"/>
        <v>#VALUE!</v>
      </c>
      <c r="DN131" s="414" t="s">
        <v>3320</v>
      </c>
      <c r="DO131" s="414" t="s">
        <v>3320</v>
      </c>
      <c r="DP131" s="414" t="s">
        <v>3320</v>
      </c>
      <c r="DR131" s="414" t="s">
        <v>3320</v>
      </c>
      <c r="DS131" s="414" t="s">
        <v>3320</v>
      </c>
      <c r="DT131" s="414" t="s">
        <v>3320</v>
      </c>
      <c r="DU131" s="414" t="s">
        <v>3320</v>
      </c>
      <c r="DV131" s="414" t="s">
        <v>3320</v>
      </c>
      <c r="DW131" s="414" t="s">
        <v>3320</v>
      </c>
      <c r="DX131" s="414" t="s">
        <v>3320</v>
      </c>
      <c r="DY131" s="414" t="s">
        <v>3320</v>
      </c>
      <c r="DZ131" s="414" t="s">
        <v>3320</v>
      </c>
      <c r="EA131" s="414" t="s">
        <v>3320</v>
      </c>
      <c r="EB131" s="414" t="s">
        <v>3320</v>
      </c>
      <c r="EC131" s="414" t="s">
        <v>3320</v>
      </c>
      <c r="ED131" s="414" t="s">
        <v>3320</v>
      </c>
      <c r="EE131" s="414" t="s">
        <v>3320</v>
      </c>
      <c r="EF131" s="414" t="s">
        <v>3320</v>
      </c>
      <c r="EG131" s="414" t="s">
        <v>3320</v>
      </c>
      <c r="EH131" s="414" t="s">
        <v>3320</v>
      </c>
      <c r="EI131" s="414" t="s">
        <v>3320</v>
      </c>
      <c r="EJ131" s="414" t="s">
        <v>3320</v>
      </c>
      <c r="EK131" s="414" t="s">
        <v>3320</v>
      </c>
      <c r="EL131" s="414" t="s">
        <v>3320</v>
      </c>
      <c r="EM131" s="414" t="s">
        <v>3320</v>
      </c>
      <c r="EN131" s="414" t="s">
        <v>3320</v>
      </c>
      <c r="EO131" s="414" t="s">
        <v>3320</v>
      </c>
      <c r="EP131" s="414" t="s">
        <v>3320</v>
      </c>
      <c r="EQ131" s="414" t="s">
        <v>3320</v>
      </c>
      <c r="ER131" s="414" t="s">
        <v>3320</v>
      </c>
      <c r="ES131" s="414" t="s">
        <v>3320</v>
      </c>
      <c r="ET131" s="414" t="s">
        <v>3320</v>
      </c>
      <c r="EU131" s="414" t="s">
        <v>3320</v>
      </c>
      <c r="EV131" s="414" t="s">
        <v>3320</v>
      </c>
      <c r="EW131" s="414" t="s">
        <v>3320</v>
      </c>
      <c r="EX131" s="414" t="s">
        <v>3320</v>
      </c>
      <c r="EY131" s="414" t="s">
        <v>3320</v>
      </c>
      <c r="EZ131" s="414" t="s">
        <v>3320</v>
      </c>
      <c r="FA131" s="414" t="s">
        <v>3320</v>
      </c>
      <c r="FB131" s="414" t="s">
        <v>3320</v>
      </c>
      <c r="FC131" s="414" t="s">
        <v>3320</v>
      </c>
      <c r="FD131" s="414" t="s">
        <v>3320</v>
      </c>
      <c r="FE131" s="414" t="s">
        <v>3320</v>
      </c>
      <c r="FF131" s="414" t="s">
        <v>3320</v>
      </c>
      <c r="FG131" s="414" t="s">
        <v>3320</v>
      </c>
      <c r="FH131" s="414" t="s">
        <v>3320</v>
      </c>
      <c r="FI131" s="414" t="s">
        <v>3320</v>
      </c>
      <c r="FJ131" s="414" t="s">
        <v>3320</v>
      </c>
      <c r="FK131" s="414" t="s">
        <v>3320</v>
      </c>
      <c r="FL131" s="414" t="s">
        <v>3320</v>
      </c>
      <c r="FM131" s="414" t="s">
        <v>3320</v>
      </c>
      <c r="FN131" s="414" t="s">
        <v>3320</v>
      </c>
      <c r="FO131" s="421">
        <v>132000000</v>
      </c>
      <c r="FP131" s="421">
        <f t="shared" si="62"/>
        <v>132</v>
      </c>
      <c r="FQ131" s="414" t="s">
        <v>733</v>
      </c>
      <c r="FR131" s="414" t="s">
        <v>733</v>
      </c>
      <c r="FS131" s="414" t="s">
        <v>733</v>
      </c>
      <c r="FT131" s="414" t="s">
        <v>733</v>
      </c>
      <c r="FU131" s="414" t="s">
        <v>8447</v>
      </c>
      <c r="FV131" s="414" t="s">
        <v>8448</v>
      </c>
      <c r="FW131" s="414" t="s">
        <v>8449</v>
      </c>
      <c r="FX131" s="422" t="s">
        <v>8445</v>
      </c>
      <c r="FY131" s="423">
        <v>230</v>
      </c>
      <c r="FZ131" s="414" t="s">
        <v>8450</v>
      </c>
      <c r="GA131" s="421">
        <v>94.3</v>
      </c>
      <c r="GB131" s="421">
        <v>9.7200000000000006</v>
      </c>
      <c r="GC131" s="421">
        <v>5000</v>
      </c>
      <c r="GD131" s="421">
        <v>1830</v>
      </c>
      <c r="GE131" s="414" t="s">
        <v>8451</v>
      </c>
      <c r="GF131" s="414" t="s">
        <v>733</v>
      </c>
      <c r="GG131" s="414" t="s">
        <v>733</v>
      </c>
      <c r="GH131" s="414" t="s">
        <v>8452</v>
      </c>
      <c r="GI131" s="414" t="s">
        <v>733</v>
      </c>
      <c r="GJ131" s="414" t="s">
        <v>733</v>
      </c>
      <c r="GK131" s="414" t="s">
        <v>733</v>
      </c>
      <c r="GL131" s="414" t="s">
        <v>733</v>
      </c>
      <c r="GM131" s="414" t="s">
        <v>733</v>
      </c>
      <c r="GN131" s="424" t="s">
        <v>5676</v>
      </c>
      <c r="GO131" s="414" t="s">
        <v>3320</v>
      </c>
      <c r="GP131" s="414" t="s">
        <v>733</v>
      </c>
      <c r="GQ131" s="414" t="s">
        <v>5721</v>
      </c>
      <c r="GR131" s="414" t="s">
        <v>1214</v>
      </c>
      <c r="GS131" s="414" t="s">
        <v>1214</v>
      </c>
      <c r="GT131" s="414" t="s">
        <v>3320</v>
      </c>
      <c r="GU131" s="414" t="s">
        <v>3320</v>
      </c>
      <c r="GV131" s="414" t="s">
        <v>3320</v>
      </c>
      <c r="GW131" s="414" t="s">
        <v>1214</v>
      </c>
      <c r="GX131" s="414" t="s">
        <v>1214</v>
      </c>
      <c r="GY131" s="414" t="s">
        <v>3320</v>
      </c>
      <c r="GZ131" s="414" t="s">
        <v>1214</v>
      </c>
      <c r="HA131" s="414" t="s">
        <v>3320</v>
      </c>
      <c r="HB131" s="414" t="s">
        <v>8453</v>
      </c>
      <c r="HC131" s="414" t="s">
        <v>8454</v>
      </c>
      <c r="HD131" s="414" t="s">
        <v>3320</v>
      </c>
      <c r="HE131" s="414" t="s">
        <v>3320</v>
      </c>
      <c r="HF131" s="414" t="s">
        <v>3320</v>
      </c>
      <c r="HG131" s="414" t="s">
        <v>5759</v>
      </c>
      <c r="HH131" s="414" t="s">
        <v>1214</v>
      </c>
      <c r="HI131" s="414" t="s">
        <v>12971</v>
      </c>
      <c r="HJ131" s="414" t="s">
        <v>12972</v>
      </c>
      <c r="HK131" s="414" t="s">
        <v>5685</v>
      </c>
      <c r="HL131" s="414" t="s">
        <v>3320</v>
      </c>
      <c r="HM131" s="414" t="s">
        <v>3320</v>
      </c>
      <c r="HN131" s="414" t="s">
        <v>3320</v>
      </c>
      <c r="HO131" s="414" t="s">
        <v>3320</v>
      </c>
      <c r="HP131" s="414" t="s">
        <v>3320</v>
      </c>
      <c r="HQ131" s="414" t="s">
        <v>3320</v>
      </c>
      <c r="HR131" s="414" t="s">
        <v>3320</v>
      </c>
      <c r="HS131" s="414" t="s">
        <v>3320</v>
      </c>
      <c r="HT131" s="414" t="s">
        <v>3320</v>
      </c>
      <c r="HU131" s="414" t="s">
        <v>3320</v>
      </c>
      <c r="HV131" s="414" t="s">
        <v>3320</v>
      </c>
      <c r="HW131" s="414" t="s">
        <v>3320</v>
      </c>
      <c r="HX131" s="414" t="s">
        <v>3320</v>
      </c>
      <c r="HY131" s="414" t="s">
        <v>3320</v>
      </c>
      <c r="HZ131" s="414" t="s">
        <v>3320</v>
      </c>
      <c r="IA131" s="414" t="s">
        <v>3320</v>
      </c>
      <c r="IB131" s="414" t="s">
        <v>3320</v>
      </c>
      <c r="IC131" s="414" t="s">
        <v>3320</v>
      </c>
      <c r="ID131" s="414" t="s">
        <v>3320</v>
      </c>
      <c r="IE131" s="414" t="s">
        <v>3320</v>
      </c>
      <c r="IF131" s="414" t="s">
        <v>3320</v>
      </c>
      <c r="IG131" s="414" t="s">
        <v>3320</v>
      </c>
      <c r="IH131" s="414" t="s">
        <v>3320</v>
      </c>
      <c r="II131" s="414" t="s">
        <v>3320</v>
      </c>
      <c r="IJ131" s="414" t="s">
        <v>3320</v>
      </c>
      <c r="IK131" s="414" t="s">
        <v>3320</v>
      </c>
      <c r="IL131" s="414" t="s">
        <v>3320</v>
      </c>
      <c r="IM131" s="414" t="s">
        <v>3320</v>
      </c>
      <c r="IN131" s="414" t="s">
        <v>3320</v>
      </c>
      <c r="IO131" s="414" t="s">
        <v>3320</v>
      </c>
      <c r="IP131" s="414" t="s">
        <v>3320</v>
      </c>
      <c r="IQ131" s="414" t="s">
        <v>3320</v>
      </c>
      <c r="IR131" s="414" t="s">
        <v>3320</v>
      </c>
      <c r="IS131" s="414" t="s">
        <v>3320</v>
      </c>
      <c r="IT131" s="414" t="s">
        <v>3320</v>
      </c>
      <c r="IU131" s="414" t="s">
        <v>3320</v>
      </c>
      <c r="IV131" s="414" t="s">
        <v>3320</v>
      </c>
      <c r="IW131" s="414" t="s">
        <v>3320</v>
      </c>
      <c r="IY131" s="415"/>
      <c r="IZ131" s="415"/>
      <c r="JB131" s="414" t="str">
        <f>IFERROR(VLOOKUP($E131,'[12]Resumen costos RNT id'!$D:$J,3,0),"")</f>
        <v/>
      </c>
      <c r="JC131" s="421" t="str">
        <f>IFERROR(VLOOKUP($E131,'[12]Resumen costos RNT id'!$D:$J,4,0),"")</f>
        <v/>
      </c>
      <c r="JD131" s="421" t="str">
        <f>IFERROR(VLOOKUP($E131,'[12]Resumen costos RNT id'!$D:$J,5,0),"")</f>
        <v/>
      </c>
      <c r="JE131" s="421" t="str">
        <f>IFERROR(VLOOKUP($E131,'[12]Resumen costos RNT id'!$D:$J,6,0),"")</f>
        <v/>
      </c>
      <c r="JF131" s="416" t="str">
        <f>IFERROR(VLOOKUP($E131,'[12]Resumen costos RNT id'!$D:$J,7,0),"")</f>
        <v/>
      </c>
      <c r="JG131" s="428" t="str">
        <f t="shared" ref="JG131:JG194" si="67">IFERROR(JC131/1000000,"")</f>
        <v/>
      </c>
      <c r="JH131" s="428" t="str">
        <f t="shared" ref="JH131:JI194" si="68">IFERROR(JD131/1000000/$JI$1,"")</f>
        <v/>
      </c>
      <c r="JI131" s="428" t="str">
        <f t="shared" si="68"/>
        <v/>
      </c>
      <c r="JJ131" s="428">
        <f t="shared" ref="JJ131:JJ194" si="69">IFERROR(SUM(JG131:JI131),"")</f>
        <v>0</v>
      </c>
      <c r="JK131" s="428">
        <f t="shared" ref="JK131:JK194" si="70">IFERROR(JJ131/BS131,"")</f>
        <v>0</v>
      </c>
      <c r="JL131" s="414" t="s">
        <v>202</v>
      </c>
      <c r="JP131" s="414">
        <v>7</v>
      </c>
      <c r="JQ131" s="414">
        <f t="shared" si="58"/>
        <v>0</v>
      </c>
      <c r="JR131" s="429" t="str">
        <f>IFERROR(VLOOKUP($E131,'[13]Actualización de costos CENACE'!$A:$G,2,0),"")</f>
        <v/>
      </c>
      <c r="JS131" s="429" t="str">
        <f>IFERROR(VLOOKUP($E131,'[13]Actualización de costos CENACE'!$A:$G,3,0),"")</f>
        <v/>
      </c>
      <c r="JT131" s="429" t="str">
        <f>IFERROR(VLOOKUP($E131,'[13]Actualización de costos CENACE'!$A:$G,4,0),"")</f>
        <v/>
      </c>
      <c r="JU131" s="429" t="str">
        <f>IFERROR(VLOOKUP($E131,'[13]Actualización de costos CENACE'!$A:$G,5,0),"")</f>
        <v/>
      </c>
      <c r="JV131" s="429" t="str">
        <f>IFERROR(VLOOKUP($E131,'[13]Actualización de costos CENACE'!$A:$G,6,0),"")</f>
        <v/>
      </c>
      <c r="JW131" s="430" t="str">
        <f>IFERROR(VLOOKUP($E131,'[13]Din Costos CFE'!$J$7:$AG$150,JW$1,0),"")</f>
        <v/>
      </c>
      <c r="JX131" s="430" t="str">
        <f>IFERROR(VLOOKUP($E131,'[13]Din Costos CFE'!$J$7:$AG$150,JX$1,0),"")</f>
        <v/>
      </c>
      <c r="JY131" s="430" t="str">
        <f>IFERROR(VLOOKUP($E131,'[13]Din Costos CFE'!$J$7:$AG$150,JY$1,0),"")</f>
        <v/>
      </c>
      <c r="JZ131" s="430" t="str">
        <f>IFERROR(VLOOKUP($E131,'[13]Din Costos CFE'!$J$7:$AG$150,JZ$1,0),"")</f>
        <v/>
      </c>
      <c r="KA131" s="430" t="str">
        <f>IFERROR(VLOOKUP($E131,'[13]Din Costos CFE'!$J$7:$AG$150,KA$1,0),"")</f>
        <v/>
      </c>
      <c r="KB131" s="430" t="str">
        <f>IFERROR(VLOOKUP($E131,'[13]Din Costos CFE'!$J$7:$AG$150,KB$1,0),"")</f>
        <v/>
      </c>
      <c r="KC131" s="430" t="str">
        <f>IFERROR(VLOOKUP($E131,'[13]Din Costos CFE'!$J$7:$AG$150,KC$1,0),"")</f>
        <v/>
      </c>
      <c r="KD131" s="430" t="str">
        <f>IFERROR(VLOOKUP($E131,'[13]Din Costos CFE'!$J$7:$AG$150,KD$1,0),"")</f>
        <v/>
      </c>
      <c r="KE131" s="430" t="str">
        <f>IFERROR(VLOOKUP($E131,'[13]Din Costos CFE'!$J$7:$AG$150,KE$1,0),"")</f>
        <v/>
      </c>
      <c r="KF131" s="430" t="str">
        <f>IFERROR(VLOOKUP($E131,'[13]Din Costos CFE'!$J$7:$AG$150,KF$1,0),"")</f>
        <v/>
      </c>
      <c r="KG131" s="430" t="str">
        <f>IFERROR(VLOOKUP($E131,'[13]Din Costos CFE'!$J$7:$AG$150,KG$1,0),"")</f>
        <v/>
      </c>
      <c r="KH131" s="430" t="str">
        <f>IFERROR(VLOOKUP($E131,'[13]Din Costos CFE'!$J$7:$AG$150,KH$1,0),"")</f>
        <v/>
      </c>
      <c r="KI131" s="430" t="str">
        <f>IFERROR(VLOOKUP($E131,'[13]Din Costos CFE'!$J$7:$AG$150,KI$1,0),"")</f>
        <v/>
      </c>
      <c r="KJ131" s="430" t="str">
        <f>IFERROR(VLOOKUP($E131,'[13]Din Costos CFE'!$J$7:$AG$150,KJ$1,0),"")</f>
        <v/>
      </c>
      <c r="KK131" s="430" t="str">
        <f>IFERROR(VLOOKUP($E131,'[13]Din Costos CFE'!$J$7:$AG$150,KK$1,0),"")</f>
        <v/>
      </c>
      <c r="KL131" s="430" t="str">
        <f>IFERROR(VLOOKUP($E131,'[13]Din Costos CFE'!$J$7:$AG$150,KL$1,0),"")</f>
        <v/>
      </c>
      <c r="KM131" s="430" t="str">
        <f>IFERROR(VLOOKUP($E131,'[13]Din Costos CFE'!$J$7:$AG$150,KM$1,0),"")</f>
        <v/>
      </c>
      <c r="KN131" s="430" t="str">
        <f>IFERROR(VLOOKUP($E131,'[13]Din Costos CFE'!$J$7:$AG$150,KN$1,0),"")</f>
        <v/>
      </c>
      <c r="KO131" s="431">
        <f t="shared" ref="KO131:KO194" si="71">+SUM(JR131:JS131)</f>
        <v>0</v>
      </c>
      <c r="KP131" s="431">
        <f t="shared" ref="KP131:KP194" si="72">+SUM(JT131:JU131)</f>
        <v>0</v>
      </c>
      <c r="KQ131" s="431">
        <f t="shared" ref="KQ131:KQ194" si="73">+SUM(KO131:KP131)</f>
        <v>0</v>
      </c>
      <c r="KR131" s="432" t="str">
        <f>IFERROR(VLOOKUP($E131,'[13]Din Costos CFE'!$A$6:$G$150,4,0),"")</f>
        <v/>
      </c>
      <c r="KS131" s="432" t="str">
        <f>IFERROR(VLOOKUP($E131,'[13]Din Costos CFE'!$A$6:$G$150,5,0),"")</f>
        <v/>
      </c>
      <c r="KT131" s="432" t="str">
        <f>IFERROR(VLOOKUP($E131,'[13]Din Costos CFE'!$A$6:$G$150,6,0),"")</f>
        <v/>
      </c>
      <c r="KU131" s="433" t="str">
        <f t="shared" ref="KU131:KU194" si="74">IFERROR(IF(KQ131&gt;0,KT131-KQ131,""),"")</f>
        <v/>
      </c>
      <c r="KV131" s="434" t="str">
        <f t="shared" ref="KV131:KV194" si="75">IFERROR(KT131/KQ131-1,"")</f>
        <v/>
      </c>
      <c r="KW131" s="435" t="str">
        <f t="shared" ref="KW131:KW194" si="76">IF(AND(KT131&gt;0,KQ131&gt;0),IF(KV131&gt;0.25,1,0),"")</f>
        <v/>
      </c>
      <c r="KX131" s="435"/>
      <c r="KY131" s="436" t="str">
        <f>IFERROR(VLOOKUP($E131,'[13]Detalle Costos CENACE'!$E:$IT,248,0),"")</f>
        <v/>
      </c>
      <c r="KZ131" s="414">
        <f t="shared" ref="KZ131:KZ194" si="77">+Y131</f>
        <v>100</v>
      </c>
      <c r="LA131" s="434" t="str">
        <f t="shared" ref="LA131:LA194" si="78">IFERROR(KS131/KZ131,"")</f>
        <v/>
      </c>
      <c r="LB131" s="434" t="str">
        <f t="shared" ref="LB131:LB194" si="79">IF(KP131&gt;0,IFERROR(KP131/KZ131,""),"")</f>
        <v/>
      </c>
      <c r="LC131" s="414">
        <f t="shared" ref="LC131:LC194" si="80">+IF(KT131&gt;0,IF(LA131&gt;0.1,1,0),"")</f>
        <v>1</v>
      </c>
      <c r="LD131" s="429" t="str">
        <f>IFERROR(VLOOKUP($E131,'[13]Actualización de costos CENACE'!$A:$G,7,0),"")</f>
        <v/>
      </c>
    </row>
    <row r="132" spans="1:316" s="414" customFormat="1" ht="15" customHeight="1">
      <c r="A132" s="413" t="s">
        <v>5638</v>
      </c>
      <c r="B132" s="414">
        <v>244</v>
      </c>
      <c r="C132" s="414" t="s">
        <v>8455</v>
      </c>
      <c r="D132" s="414" t="s">
        <v>8456</v>
      </c>
      <c r="E132" s="414">
        <v>244</v>
      </c>
      <c r="G132" s="414" t="s">
        <v>310</v>
      </c>
      <c r="H132" s="414" t="s">
        <v>8457</v>
      </c>
      <c r="I132" s="415">
        <v>4</v>
      </c>
      <c r="J132" s="415"/>
      <c r="K132" s="415" t="str">
        <f t="shared" si="60"/>
        <v>No</v>
      </c>
      <c r="L132" s="415"/>
      <c r="M132" s="415">
        <f t="shared" si="59"/>
        <v>4</v>
      </c>
      <c r="N132" s="415"/>
      <c r="O132" s="415"/>
      <c r="P132" s="415"/>
      <c r="Q132" s="415"/>
      <c r="R132" s="415" t="str">
        <f t="shared" si="61"/>
        <v>No</v>
      </c>
      <c r="S132" s="415"/>
      <c r="T132" s="415"/>
      <c r="U132" s="415"/>
      <c r="V132" s="414" t="s">
        <v>8458</v>
      </c>
      <c r="W132" s="414" t="s">
        <v>5643</v>
      </c>
      <c r="X132" s="414">
        <f t="shared" si="57"/>
        <v>1</v>
      </c>
      <c r="Y132" s="414">
        <f t="shared" si="63"/>
        <v>120</v>
      </c>
      <c r="Z132" s="416" t="str">
        <f t="shared" si="64"/>
        <v/>
      </c>
      <c r="AA132" s="416">
        <f t="shared" si="65"/>
        <v>0</v>
      </c>
      <c r="AB132" s="417">
        <f t="shared" si="66"/>
        <v>0</v>
      </c>
      <c r="AC132" s="414" t="s">
        <v>4576</v>
      </c>
      <c r="AD132" s="414" t="s">
        <v>8459</v>
      </c>
      <c r="AE132" s="414" t="e">
        <f>+VLOOKUP($D132,'[12]Ramón Países '!$A:$E,4,0)</f>
        <v>#N/A</v>
      </c>
      <c r="AF132" s="414" t="s">
        <v>5646</v>
      </c>
      <c r="AG132" s="414" t="e">
        <f>+VLOOKUP($D132,'[12]Ramón Países '!$A:$E,5,0)</f>
        <v>#N/A</v>
      </c>
      <c r="AH132" s="413" t="s">
        <v>4576</v>
      </c>
      <c r="AI132" s="414" t="s">
        <v>627</v>
      </c>
      <c r="AJ132" s="414" t="s">
        <v>8460</v>
      </c>
      <c r="AK132" s="414" t="s">
        <v>5698</v>
      </c>
      <c r="AL132" s="414" t="s">
        <v>8461</v>
      </c>
      <c r="AN132" s="414" t="s">
        <v>3320</v>
      </c>
      <c r="AO132" s="414" t="s">
        <v>8462</v>
      </c>
      <c r="AP132" s="414" t="s">
        <v>5698</v>
      </c>
      <c r="AQ132" s="414" t="s">
        <v>8463</v>
      </c>
      <c r="AR132" s="414" t="s">
        <v>8464</v>
      </c>
      <c r="AS132" s="414" t="s">
        <v>8465</v>
      </c>
      <c r="AT132" s="414" t="s">
        <v>733</v>
      </c>
      <c r="AU132" s="414" t="s">
        <v>733</v>
      </c>
      <c r="AV132" s="414" t="s">
        <v>733</v>
      </c>
      <c r="AW132" s="414" t="s">
        <v>3320</v>
      </c>
      <c r="AX132" s="414" t="s">
        <v>8466</v>
      </c>
      <c r="AY132" s="414" t="s">
        <v>733</v>
      </c>
      <c r="AZ132" s="414" t="s">
        <v>8467</v>
      </c>
      <c r="BA132" s="414" t="s">
        <v>8468</v>
      </c>
      <c r="BB132" s="414" t="s">
        <v>8469</v>
      </c>
      <c r="BC132" s="414" t="s">
        <v>8470</v>
      </c>
      <c r="BD132" s="414" t="s">
        <v>8471</v>
      </c>
      <c r="BE132" s="414" t="s">
        <v>8472</v>
      </c>
      <c r="BF132" s="415" t="s">
        <v>1214</v>
      </c>
      <c r="BG132" s="414" t="s">
        <v>3320</v>
      </c>
      <c r="BI132" s="414" t="s">
        <v>5663</v>
      </c>
      <c r="BJ132" s="414" t="s">
        <v>5663</v>
      </c>
      <c r="BK132" s="414" t="s">
        <v>3569</v>
      </c>
      <c r="BL132" s="414" t="s">
        <v>8473</v>
      </c>
      <c r="BM132" s="415">
        <v>115</v>
      </c>
      <c r="BN132" s="414" t="s">
        <v>5665</v>
      </c>
      <c r="BO132" s="418" t="s">
        <v>12973</v>
      </c>
      <c r="BP132" s="414">
        <v>59</v>
      </c>
      <c r="BQ132" s="414">
        <v>2030</v>
      </c>
      <c r="BR132" s="414">
        <v>120</v>
      </c>
      <c r="BS132" s="415">
        <v>120</v>
      </c>
      <c r="BT132" s="414" t="s">
        <v>5666</v>
      </c>
      <c r="BU132" s="414">
        <v>260000</v>
      </c>
      <c r="BV132" s="415">
        <v>332.99</v>
      </c>
      <c r="BW132" s="419">
        <v>0.31677130898021311</v>
      </c>
      <c r="BX132" s="420" t="s">
        <v>910</v>
      </c>
      <c r="BY132" s="414" t="s">
        <v>733</v>
      </c>
      <c r="CA132" s="414">
        <v>31.68</v>
      </c>
      <c r="CB132" s="414" t="s">
        <v>733</v>
      </c>
      <c r="CC132" s="414">
        <v>600</v>
      </c>
      <c r="CD132" s="414" t="s">
        <v>5667</v>
      </c>
      <c r="CE132" s="414" t="s">
        <v>5801</v>
      </c>
      <c r="CF132" s="414" t="s">
        <v>3320</v>
      </c>
      <c r="CG132" s="414" t="s">
        <v>733</v>
      </c>
      <c r="CH132" s="414" t="s">
        <v>733</v>
      </c>
      <c r="CI132" s="414">
        <v>2151.3000000000002</v>
      </c>
      <c r="CJ132" s="414">
        <v>1909</v>
      </c>
      <c r="CK132" s="414" t="s">
        <v>7468</v>
      </c>
      <c r="CL132" s="414">
        <v>365</v>
      </c>
      <c r="CM132" s="414">
        <v>85</v>
      </c>
      <c r="CN132" s="414">
        <v>97</v>
      </c>
      <c r="CO132" s="414">
        <v>35</v>
      </c>
      <c r="CP132" s="414" t="s">
        <v>12617</v>
      </c>
      <c r="CQ132" s="414">
        <f t="shared" ref="CQ132:CQ195" si="81">+YEAR(CP132)</f>
        <v>2028</v>
      </c>
      <c r="CR132" s="414">
        <v>0.5</v>
      </c>
      <c r="CS132" s="414">
        <v>8</v>
      </c>
      <c r="CT132" s="414" t="s">
        <v>8474</v>
      </c>
      <c r="CU132" s="414" t="s">
        <v>3320</v>
      </c>
      <c r="CV132" s="414" t="s">
        <v>3320</v>
      </c>
      <c r="CW132" s="414" t="s">
        <v>3320</v>
      </c>
      <c r="CX132" s="414" t="s">
        <v>3320</v>
      </c>
      <c r="CY132" s="414" t="s">
        <v>3320</v>
      </c>
      <c r="CZ132" s="414" t="s">
        <v>3320</v>
      </c>
      <c r="DA132" s="414" t="s">
        <v>3320</v>
      </c>
      <c r="DB132" s="414" t="s">
        <v>3320</v>
      </c>
      <c r="DC132" s="414" t="s">
        <v>3320</v>
      </c>
      <c r="DD132" s="414" t="s">
        <v>3320</v>
      </c>
      <c r="DE132" s="414" t="s">
        <v>3320</v>
      </c>
      <c r="DG132" s="414" t="s">
        <v>3320</v>
      </c>
      <c r="DH132" s="414" t="s">
        <v>3320</v>
      </c>
      <c r="DI132" s="414" t="s">
        <v>3320</v>
      </c>
      <c r="DJ132" s="414" t="s">
        <v>3320</v>
      </c>
      <c r="DK132" s="414" t="s">
        <v>3320</v>
      </c>
      <c r="DL132" s="414" t="s">
        <v>3320</v>
      </c>
      <c r="DM132" s="414" t="e">
        <f t="shared" ref="DM132:DM195" si="82">+YEAR(DK132)</f>
        <v>#VALUE!</v>
      </c>
      <c r="DN132" s="414" t="s">
        <v>3320</v>
      </c>
      <c r="DO132" s="414" t="s">
        <v>3320</v>
      </c>
      <c r="DP132" s="414" t="s">
        <v>3320</v>
      </c>
      <c r="DR132" s="414" t="s">
        <v>3320</v>
      </c>
      <c r="DS132" s="414" t="s">
        <v>3320</v>
      </c>
      <c r="DT132" s="414" t="s">
        <v>3320</v>
      </c>
      <c r="DU132" s="414" t="s">
        <v>3320</v>
      </c>
      <c r="DV132" s="414" t="s">
        <v>3320</v>
      </c>
      <c r="DW132" s="414" t="s">
        <v>3320</v>
      </c>
      <c r="DX132" s="414" t="s">
        <v>3320</v>
      </c>
      <c r="DY132" s="414" t="s">
        <v>3320</v>
      </c>
      <c r="DZ132" s="414" t="s">
        <v>3320</v>
      </c>
      <c r="EA132" s="414" t="s">
        <v>3320</v>
      </c>
      <c r="EB132" s="414" t="s">
        <v>3320</v>
      </c>
      <c r="EC132" s="414" t="s">
        <v>3320</v>
      </c>
      <c r="ED132" s="414" t="s">
        <v>3320</v>
      </c>
      <c r="EE132" s="414" t="s">
        <v>3320</v>
      </c>
      <c r="EF132" s="414" t="s">
        <v>3320</v>
      </c>
      <c r="EG132" s="414" t="s">
        <v>3320</v>
      </c>
      <c r="EH132" s="414" t="s">
        <v>3320</v>
      </c>
      <c r="EI132" s="414" t="s">
        <v>3320</v>
      </c>
      <c r="EJ132" s="414" t="s">
        <v>3320</v>
      </c>
      <c r="EK132" s="414" t="s">
        <v>3320</v>
      </c>
      <c r="EL132" s="414" t="s">
        <v>3320</v>
      </c>
      <c r="EM132" s="414" t="s">
        <v>3320</v>
      </c>
      <c r="EN132" s="414" t="s">
        <v>3320</v>
      </c>
      <c r="EO132" s="414" t="s">
        <v>3320</v>
      </c>
      <c r="EP132" s="414" t="s">
        <v>3320</v>
      </c>
      <c r="EQ132" s="414" t="s">
        <v>3320</v>
      </c>
      <c r="ER132" s="414" t="s">
        <v>3320</v>
      </c>
      <c r="ES132" s="414" t="s">
        <v>3320</v>
      </c>
      <c r="ET132" s="414" t="s">
        <v>3320</v>
      </c>
      <c r="EU132" s="414" t="s">
        <v>3320</v>
      </c>
      <c r="EV132" s="414" t="s">
        <v>3320</v>
      </c>
      <c r="EW132" s="414" t="s">
        <v>3320</v>
      </c>
      <c r="EX132" s="414" t="s">
        <v>3320</v>
      </c>
      <c r="EY132" s="414" t="s">
        <v>3320</v>
      </c>
      <c r="EZ132" s="414" t="s">
        <v>3320</v>
      </c>
      <c r="FA132" s="414" t="s">
        <v>3320</v>
      </c>
      <c r="FB132" s="414" t="s">
        <v>3320</v>
      </c>
      <c r="FC132" s="414" t="s">
        <v>3320</v>
      </c>
      <c r="FD132" s="414" t="s">
        <v>3320</v>
      </c>
      <c r="FE132" s="414" t="s">
        <v>3320</v>
      </c>
      <c r="FF132" s="414" t="s">
        <v>3320</v>
      </c>
      <c r="FG132" s="414" t="s">
        <v>3320</v>
      </c>
      <c r="FH132" s="414" t="s">
        <v>3320</v>
      </c>
      <c r="FI132" s="414" t="s">
        <v>3320</v>
      </c>
      <c r="FJ132" s="414" t="s">
        <v>3320</v>
      </c>
      <c r="FK132" s="414" t="s">
        <v>3320</v>
      </c>
      <c r="FL132" s="414" t="s">
        <v>3320</v>
      </c>
      <c r="FM132" s="414" t="s">
        <v>3320</v>
      </c>
      <c r="FN132" s="414" t="s">
        <v>3320</v>
      </c>
      <c r="FO132" s="421">
        <v>150000000</v>
      </c>
      <c r="FP132" s="421">
        <f t="shared" si="62"/>
        <v>150</v>
      </c>
      <c r="FQ132" s="414" t="s">
        <v>1214</v>
      </c>
      <c r="FR132" s="414" t="s">
        <v>733</v>
      </c>
      <c r="FS132" s="414" t="s">
        <v>733</v>
      </c>
      <c r="FT132" s="414" t="s">
        <v>733</v>
      </c>
      <c r="FU132" s="414" t="s">
        <v>1374</v>
      </c>
      <c r="FV132" s="414" t="s">
        <v>8475</v>
      </c>
      <c r="FW132" s="414" t="s">
        <v>8476</v>
      </c>
      <c r="FX132" s="422" t="s">
        <v>8473</v>
      </c>
      <c r="FY132" s="423">
        <v>115</v>
      </c>
      <c r="FZ132" s="414" t="s">
        <v>8477</v>
      </c>
      <c r="GA132" s="421">
        <v>150000000</v>
      </c>
      <c r="GB132" s="421" t="s">
        <v>3320</v>
      </c>
      <c r="GC132" s="421" t="s">
        <v>3320</v>
      </c>
      <c r="GD132" s="421" t="s">
        <v>3320</v>
      </c>
      <c r="GE132" s="414" t="s">
        <v>8478</v>
      </c>
      <c r="GF132" s="414" t="s">
        <v>733</v>
      </c>
      <c r="GG132" s="414" t="s">
        <v>733</v>
      </c>
      <c r="GH132" s="414" t="s">
        <v>5807</v>
      </c>
      <c r="GI132" s="414" t="s">
        <v>733</v>
      </c>
      <c r="GJ132" s="414" t="s">
        <v>1214</v>
      </c>
      <c r="GK132" s="414" t="s">
        <v>1214</v>
      </c>
      <c r="GL132" s="414" t="s">
        <v>733</v>
      </c>
      <c r="GM132" s="414" t="s">
        <v>733</v>
      </c>
      <c r="GN132" s="424" t="s">
        <v>5676</v>
      </c>
      <c r="GO132" s="414" t="s">
        <v>3320</v>
      </c>
      <c r="GP132" s="414" t="s">
        <v>733</v>
      </c>
      <c r="GQ132" s="414" t="s">
        <v>5721</v>
      </c>
      <c r="GR132" s="414" t="s">
        <v>733</v>
      </c>
      <c r="GS132" s="414" t="s">
        <v>5679</v>
      </c>
      <c r="GT132" s="414" t="s">
        <v>3320</v>
      </c>
      <c r="GU132" s="414" t="s">
        <v>3320</v>
      </c>
      <c r="GV132" s="414">
        <v>0.6</v>
      </c>
      <c r="GW132" s="414" t="s">
        <v>1214</v>
      </c>
      <c r="GX132" s="414" t="s">
        <v>1214</v>
      </c>
      <c r="GY132" s="414" t="s">
        <v>3320</v>
      </c>
      <c r="GZ132" s="414" t="s">
        <v>1214</v>
      </c>
      <c r="HA132" s="414" t="s">
        <v>3320</v>
      </c>
      <c r="HB132" s="414" t="s">
        <v>3320</v>
      </c>
      <c r="HC132" s="414" t="s">
        <v>3320</v>
      </c>
      <c r="HD132" s="414" t="s">
        <v>3320</v>
      </c>
      <c r="HE132" s="414" t="s">
        <v>3320</v>
      </c>
      <c r="HF132" s="414" t="s">
        <v>3320</v>
      </c>
      <c r="HG132" s="414" t="s">
        <v>733</v>
      </c>
      <c r="HH132" s="414" t="s">
        <v>1214</v>
      </c>
      <c r="HI132" s="414" t="s">
        <v>12974</v>
      </c>
      <c r="HJ132" s="414" t="s">
        <v>12975</v>
      </c>
      <c r="HK132" s="414" t="s">
        <v>5685</v>
      </c>
      <c r="HL132" s="414" t="s">
        <v>3320</v>
      </c>
      <c r="HM132" s="414" t="s">
        <v>3320</v>
      </c>
      <c r="HN132" s="414" t="s">
        <v>3320</v>
      </c>
      <c r="HO132" s="414" t="s">
        <v>3320</v>
      </c>
      <c r="HP132" s="414" t="s">
        <v>3320</v>
      </c>
      <c r="HQ132" s="414" t="s">
        <v>3320</v>
      </c>
      <c r="HR132" s="414" t="s">
        <v>3320</v>
      </c>
      <c r="HS132" s="414" t="s">
        <v>3320</v>
      </c>
      <c r="HT132" s="414" t="s">
        <v>3320</v>
      </c>
      <c r="HU132" s="414" t="s">
        <v>3320</v>
      </c>
      <c r="HV132" s="414" t="s">
        <v>3320</v>
      </c>
      <c r="HW132" s="414" t="s">
        <v>3320</v>
      </c>
      <c r="HX132" s="414" t="s">
        <v>3320</v>
      </c>
      <c r="HY132" s="414" t="s">
        <v>3320</v>
      </c>
      <c r="HZ132" s="414" t="s">
        <v>3320</v>
      </c>
      <c r="IA132" s="414" t="s">
        <v>3320</v>
      </c>
      <c r="IB132" s="414" t="s">
        <v>3320</v>
      </c>
      <c r="IC132" s="414" t="s">
        <v>3320</v>
      </c>
      <c r="ID132" s="414" t="s">
        <v>3320</v>
      </c>
      <c r="IE132" s="414" t="s">
        <v>3320</v>
      </c>
      <c r="IF132" s="414" t="s">
        <v>3320</v>
      </c>
      <c r="IG132" s="414" t="s">
        <v>3320</v>
      </c>
      <c r="IH132" s="414" t="s">
        <v>3320</v>
      </c>
      <c r="II132" s="414" t="s">
        <v>3320</v>
      </c>
      <c r="IJ132" s="414" t="s">
        <v>3320</v>
      </c>
      <c r="IK132" s="414" t="s">
        <v>3320</v>
      </c>
      <c r="IL132" s="414" t="s">
        <v>3320</v>
      </c>
      <c r="IM132" s="414" t="s">
        <v>3320</v>
      </c>
      <c r="IN132" s="414" t="s">
        <v>3320</v>
      </c>
      <c r="IO132" s="414" t="s">
        <v>3320</v>
      </c>
      <c r="IP132" s="414" t="s">
        <v>3320</v>
      </c>
      <c r="IQ132" s="414" t="s">
        <v>3320</v>
      </c>
      <c r="IR132" s="414" t="s">
        <v>3320</v>
      </c>
      <c r="IS132" s="414" t="s">
        <v>3320</v>
      </c>
      <c r="IT132" s="414" t="s">
        <v>3320</v>
      </c>
      <c r="IU132" s="414" t="s">
        <v>3320</v>
      </c>
      <c r="IV132" s="414" t="s">
        <v>3320</v>
      </c>
      <c r="IW132" s="414" t="s">
        <v>3320</v>
      </c>
      <c r="IY132" s="415"/>
      <c r="IZ132" s="415"/>
      <c r="JB132" s="414" t="str">
        <f>IFERROR(VLOOKUP($E132,'[12]Resumen costos RNT id'!$D:$J,3,0),"")</f>
        <v/>
      </c>
      <c r="JC132" s="421" t="str">
        <f>IFERROR(VLOOKUP($E132,'[12]Resumen costos RNT id'!$D:$J,4,0),"")</f>
        <v/>
      </c>
      <c r="JD132" s="421" t="str">
        <f>IFERROR(VLOOKUP($E132,'[12]Resumen costos RNT id'!$D:$J,5,0),"")</f>
        <v/>
      </c>
      <c r="JE132" s="421" t="str">
        <f>IFERROR(VLOOKUP($E132,'[12]Resumen costos RNT id'!$D:$J,6,0),"")</f>
        <v/>
      </c>
      <c r="JF132" s="416" t="str">
        <f>IFERROR(VLOOKUP($E132,'[12]Resumen costos RNT id'!$D:$J,7,0),"")</f>
        <v/>
      </c>
      <c r="JG132" s="428" t="str">
        <f t="shared" si="67"/>
        <v/>
      </c>
      <c r="JH132" s="428" t="str">
        <f t="shared" si="68"/>
        <v/>
      </c>
      <c r="JI132" s="428" t="str">
        <f t="shared" si="68"/>
        <v/>
      </c>
      <c r="JJ132" s="428">
        <f t="shared" si="69"/>
        <v>0</v>
      </c>
      <c r="JK132" s="428">
        <f t="shared" si="70"/>
        <v>0</v>
      </c>
      <c r="JL132" s="414" t="s">
        <v>202</v>
      </c>
      <c r="JP132" s="414">
        <v>2</v>
      </c>
      <c r="JQ132" s="414">
        <f t="shared" si="58"/>
        <v>0</v>
      </c>
      <c r="JR132" s="429" t="str">
        <f>IFERROR(VLOOKUP($E132,'[13]Actualización de costos CENACE'!$A:$G,2,0),"")</f>
        <v/>
      </c>
      <c r="JS132" s="429" t="str">
        <f>IFERROR(VLOOKUP($E132,'[13]Actualización de costos CENACE'!$A:$G,3,0),"")</f>
        <v/>
      </c>
      <c r="JT132" s="429" t="str">
        <f>IFERROR(VLOOKUP($E132,'[13]Actualización de costos CENACE'!$A:$G,4,0),"")</f>
        <v/>
      </c>
      <c r="JU132" s="429" t="str">
        <f>IFERROR(VLOOKUP($E132,'[13]Actualización de costos CENACE'!$A:$G,5,0),"")</f>
        <v/>
      </c>
      <c r="JV132" s="429" t="str">
        <f>IFERROR(VLOOKUP($E132,'[13]Actualización de costos CENACE'!$A:$G,6,0),"")</f>
        <v/>
      </c>
      <c r="JW132" s="430" t="str">
        <f>IFERROR(VLOOKUP($E132,'[13]Din Costos CFE'!$J$7:$AG$150,JW$1,0),"")</f>
        <v/>
      </c>
      <c r="JX132" s="430" t="str">
        <f>IFERROR(VLOOKUP($E132,'[13]Din Costos CFE'!$J$7:$AG$150,JX$1,0),"")</f>
        <v/>
      </c>
      <c r="JY132" s="430" t="str">
        <f>IFERROR(VLOOKUP($E132,'[13]Din Costos CFE'!$J$7:$AG$150,JY$1,0),"")</f>
        <v/>
      </c>
      <c r="JZ132" s="430" t="str">
        <f>IFERROR(VLOOKUP($E132,'[13]Din Costos CFE'!$J$7:$AG$150,JZ$1,0),"")</f>
        <v/>
      </c>
      <c r="KA132" s="430" t="str">
        <f>IFERROR(VLOOKUP($E132,'[13]Din Costos CFE'!$J$7:$AG$150,KA$1,0),"")</f>
        <v/>
      </c>
      <c r="KB132" s="430" t="str">
        <f>IFERROR(VLOOKUP($E132,'[13]Din Costos CFE'!$J$7:$AG$150,KB$1,0),"")</f>
        <v/>
      </c>
      <c r="KC132" s="430" t="str">
        <f>IFERROR(VLOOKUP($E132,'[13]Din Costos CFE'!$J$7:$AG$150,KC$1,0),"")</f>
        <v/>
      </c>
      <c r="KD132" s="430" t="str">
        <f>IFERROR(VLOOKUP($E132,'[13]Din Costos CFE'!$J$7:$AG$150,KD$1,0),"")</f>
        <v/>
      </c>
      <c r="KE132" s="430" t="str">
        <f>IFERROR(VLOOKUP($E132,'[13]Din Costos CFE'!$J$7:$AG$150,KE$1,0),"")</f>
        <v/>
      </c>
      <c r="KF132" s="430" t="str">
        <f>IFERROR(VLOOKUP($E132,'[13]Din Costos CFE'!$J$7:$AG$150,KF$1,0),"")</f>
        <v/>
      </c>
      <c r="KG132" s="430" t="str">
        <f>IFERROR(VLOOKUP($E132,'[13]Din Costos CFE'!$J$7:$AG$150,KG$1,0),"")</f>
        <v/>
      </c>
      <c r="KH132" s="430" t="str">
        <f>IFERROR(VLOOKUP($E132,'[13]Din Costos CFE'!$J$7:$AG$150,KH$1,0),"")</f>
        <v/>
      </c>
      <c r="KI132" s="430" t="str">
        <f>IFERROR(VLOOKUP($E132,'[13]Din Costos CFE'!$J$7:$AG$150,KI$1,0),"")</f>
        <v/>
      </c>
      <c r="KJ132" s="430" t="str">
        <f>IFERROR(VLOOKUP($E132,'[13]Din Costos CFE'!$J$7:$AG$150,KJ$1,0),"")</f>
        <v/>
      </c>
      <c r="KK132" s="430" t="str">
        <f>IFERROR(VLOOKUP($E132,'[13]Din Costos CFE'!$J$7:$AG$150,KK$1,0),"")</f>
        <v/>
      </c>
      <c r="KL132" s="430" t="str">
        <f>IFERROR(VLOOKUP($E132,'[13]Din Costos CFE'!$J$7:$AG$150,KL$1,0),"")</f>
        <v/>
      </c>
      <c r="KM132" s="430" t="str">
        <f>IFERROR(VLOOKUP($E132,'[13]Din Costos CFE'!$J$7:$AG$150,KM$1,0),"")</f>
        <v/>
      </c>
      <c r="KN132" s="430" t="str">
        <f>IFERROR(VLOOKUP($E132,'[13]Din Costos CFE'!$J$7:$AG$150,KN$1,0),"")</f>
        <v/>
      </c>
      <c r="KO132" s="431">
        <f t="shared" si="71"/>
        <v>0</v>
      </c>
      <c r="KP132" s="431">
        <f t="shared" si="72"/>
        <v>0</v>
      </c>
      <c r="KQ132" s="431">
        <f t="shared" si="73"/>
        <v>0</v>
      </c>
      <c r="KR132" s="432" t="str">
        <f>IFERROR(VLOOKUP($E132,'[13]Din Costos CFE'!$A$6:$G$150,4,0),"")</f>
        <v/>
      </c>
      <c r="KS132" s="432" t="str">
        <f>IFERROR(VLOOKUP($E132,'[13]Din Costos CFE'!$A$6:$G$150,5,0),"")</f>
        <v/>
      </c>
      <c r="KT132" s="432" t="str">
        <f>IFERROR(VLOOKUP($E132,'[13]Din Costos CFE'!$A$6:$G$150,6,0),"")</f>
        <v/>
      </c>
      <c r="KU132" s="433" t="str">
        <f t="shared" si="74"/>
        <v/>
      </c>
      <c r="KV132" s="434" t="str">
        <f t="shared" si="75"/>
        <v/>
      </c>
      <c r="KW132" s="435" t="str">
        <f t="shared" si="76"/>
        <v/>
      </c>
      <c r="KX132" s="435"/>
      <c r="KY132" s="436" t="str">
        <f>IFERROR(VLOOKUP($E132,'[13]Detalle Costos CENACE'!$E:$IT,248,0),"")</f>
        <v/>
      </c>
      <c r="KZ132" s="414">
        <f t="shared" si="77"/>
        <v>120</v>
      </c>
      <c r="LA132" s="434" t="str">
        <f t="shared" si="78"/>
        <v/>
      </c>
      <c r="LB132" s="434" t="str">
        <f t="shared" si="79"/>
        <v/>
      </c>
      <c r="LC132" s="414">
        <f t="shared" si="80"/>
        <v>1</v>
      </c>
      <c r="LD132" s="429" t="str">
        <f>IFERROR(VLOOKUP($E132,'[13]Actualización de costos CENACE'!$A:$G,7,0),"")</f>
        <v/>
      </c>
    </row>
    <row r="133" spans="1:316" s="414" customFormat="1" ht="15" customHeight="1">
      <c r="A133" s="413" t="s">
        <v>5638</v>
      </c>
      <c r="B133" s="414">
        <v>940</v>
      </c>
      <c r="C133" s="414" t="s">
        <v>8479</v>
      </c>
      <c r="D133" s="414" t="s">
        <v>8480</v>
      </c>
      <c r="E133" s="414">
        <v>940</v>
      </c>
      <c r="G133" s="414" t="s">
        <v>5641</v>
      </c>
      <c r="H133" s="414" t="s">
        <v>525</v>
      </c>
      <c r="I133" s="415">
        <v>4</v>
      </c>
      <c r="J133" s="415"/>
      <c r="K133" s="415" t="str">
        <f t="shared" si="60"/>
        <v>No</v>
      </c>
      <c r="L133" s="415"/>
      <c r="M133" s="415">
        <f t="shared" si="59"/>
        <v>4</v>
      </c>
      <c r="N133" s="415"/>
      <c r="O133" s="415"/>
      <c r="P133" s="415"/>
      <c r="Q133" s="415"/>
      <c r="R133" s="415" t="str">
        <f t="shared" si="61"/>
        <v>No</v>
      </c>
      <c r="S133" s="415"/>
      <c r="T133" s="415"/>
      <c r="U133" s="415"/>
      <c r="V133" s="414" t="s">
        <v>8481</v>
      </c>
      <c r="W133" s="414" t="s">
        <v>5643</v>
      </c>
      <c r="X133" s="414">
        <f t="shared" si="57"/>
        <v>1</v>
      </c>
      <c r="Y133" s="414">
        <f t="shared" si="63"/>
        <v>62</v>
      </c>
      <c r="Z133" s="416" t="str">
        <f t="shared" si="64"/>
        <v/>
      </c>
      <c r="AA133" s="416">
        <f t="shared" si="65"/>
        <v>0</v>
      </c>
      <c r="AB133" s="417">
        <f t="shared" si="66"/>
        <v>0</v>
      </c>
      <c r="AC133" s="414" t="s">
        <v>5644</v>
      </c>
      <c r="AD133" s="414" t="s">
        <v>5644</v>
      </c>
      <c r="AE133" s="414" t="e">
        <f>+VLOOKUP($D133,'[12]Ramón Países '!$A:$E,4,0)</f>
        <v>#N/A</v>
      </c>
      <c r="AF133" s="414" t="s">
        <v>5646</v>
      </c>
      <c r="AG133" s="414" t="e">
        <f>+VLOOKUP($D133,'[12]Ramón Países '!$A:$E,5,0)</f>
        <v>#N/A</v>
      </c>
      <c r="AH133" s="414" t="s">
        <v>8482</v>
      </c>
      <c r="AI133" s="414" t="s">
        <v>525</v>
      </c>
      <c r="AJ133" s="414" t="s">
        <v>7542</v>
      </c>
      <c r="AK133" s="414" t="s">
        <v>5648</v>
      </c>
      <c r="AL133" s="414" t="s">
        <v>5649</v>
      </c>
      <c r="AM133" s="414" t="s">
        <v>5650</v>
      </c>
      <c r="AN133" s="414" t="s">
        <v>525</v>
      </c>
      <c r="AO133" s="414" t="s">
        <v>5651</v>
      </c>
      <c r="AP133" s="414" t="s">
        <v>5652</v>
      </c>
      <c r="AQ133" s="414" t="s">
        <v>5653</v>
      </c>
      <c r="AR133" s="414" t="s">
        <v>5654</v>
      </c>
      <c r="AS133" s="414" t="s">
        <v>5655</v>
      </c>
      <c r="AT133" s="414" t="s">
        <v>733</v>
      </c>
      <c r="AU133" s="414" t="s">
        <v>733</v>
      </c>
      <c r="AV133" s="414" t="s">
        <v>733</v>
      </c>
      <c r="AW133" s="414" t="s">
        <v>3320</v>
      </c>
      <c r="AX133" s="414" t="s">
        <v>5656</v>
      </c>
      <c r="AY133" s="414" t="s">
        <v>733</v>
      </c>
      <c r="AZ133" s="414" t="s">
        <v>5657</v>
      </c>
      <c r="BA133" s="414" t="s">
        <v>5658</v>
      </c>
      <c r="BB133" s="414" t="s">
        <v>5659</v>
      </c>
      <c r="BC133" s="414" t="s">
        <v>5660</v>
      </c>
      <c r="BD133" s="414" t="s">
        <v>5661</v>
      </c>
      <c r="BE133" s="414" t="s">
        <v>5662</v>
      </c>
      <c r="BF133" s="415" t="s">
        <v>1214</v>
      </c>
      <c r="BG133" s="414" t="s">
        <v>3320</v>
      </c>
      <c r="BI133" s="414" t="s">
        <v>2043</v>
      </c>
      <c r="BJ133" s="414" t="s">
        <v>2043</v>
      </c>
      <c r="BK133" s="414" t="s">
        <v>3589</v>
      </c>
      <c r="BL133" s="414" t="s">
        <v>8483</v>
      </c>
      <c r="BM133" s="415">
        <v>115</v>
      </c>
      <c r="BN133" s="414" t="s">
        <v>5665</v>
      </c>
      <c r="BO133" s="418" t="s">
        <v>12867</v>
      </c>
      <c r="BP133" s="414">
        <v>18</v>
      </c>
      <c r="BQ133" s="414">
        <v>2029</v>
      </c>
      <c r="BR133" s="414">
        <v>62</v>
      </c>
      <c r="BS133" s="415">
        <v>62</v>
      </c>
      <c r="BT133" s="414" t="s">
        <v>5666</v>
      </c>
      <c r="BU133" s="414">
        <v>374</v>
      </c>
      <c r="BV133" s="415">
        <v>190</v>
      </c>
      <c r="BW133" s="419">
        <v>0.34983060833701574</v>
      </c>
      <c r="BX133" s="420" t="s">
        <v>910</v>
      </c>
      <c r="BY133" s="414" t="s">
        <v>733</v>
      </c>
      <c r="CA133" s="414">
        <v>26.98</v>
      </c>
      <c r="CB133" s="414" t="s">
        <v>1214</v>
      </c>
      <c r="CC133" s="414">
        <v>650</v>
      </c>
      <c r="CD133" s="414" t="s">
        <v>5667</v>
      </c>
      <c r="CE133" s="414" t="s">
        <v>5668</v>
      </c>
      <c r="CF133" s="414" t="s">
        <v>3320</v>
      </c>
      <c r="CG133" s="414" t="s">
        <v>733</v>
      </c>
      <c r="CH133" s="414" t="s">
        <v>1214</v>
      </c>
      <c r="CI133" s="414">
        <v>1889</v>
      </c>
      <c r="CJ133" s="414">
        <v>1756.8</v>
      </c>
      <c r="CK133" s="414" t="s">
        <v>8484</v>
      </c>
      <c r="CL133" s="414">
        <v>365</v>
      </c>
      <c r="CM133" s="414">
        <v>90</v>
      </c>
      <c r="CN133" s="414">
        <v>98</v>
      </c>
      <c r="CO133" s="414">
        <v>25</v>
      </c>
      <c r="CP133" s="414" t="s">
        <v>12976</v>
      </c>
      <c r="CQ133" s="414">
        <f t="shared" si="81"/>
        <v>2027</v>
      </c>
      <c r="CR133" s="414">
        <v>0.4</v>
      </c>
      <c r="CS133" s="414">
        <v>8</v>
      </c>
      <c r="CT133" s="414" t="s">
        <v>8485</v>
      </c>
      <c r="CU133" s="414">
        <v>769360</v>
      </c>
      <c r="CV133" s="414" t="s">
        <v>3320</v>
      </c>
      <c r="CW133" s="414" t="s">
        <v>3320</v>
      </c>
      <c r="CX133" s="414" t="s">
        <v>3320</v>
      </c>
      <c r="CY133" s="414" t="s">
        <v>3320</v>
      </c>
      <c r="CZ133" s="414" t="s">
        <v>3320</v>
      </c>
      <c r="DA133" s="414" t="s">
        <v>3320</v>
      </c>
      <c r="DB133" s="414" t="s">
        <v>3320</v>
      </c>
      <c r="DC133" s="414" t="s">
        <v>3320</v>
      </c>
      <c r="DD133" s="414" t="s">
        <v>3320</v>
      </c>
      <c r="DE133" s="414" t="s">
        <v>3320</v>
      </c>
      <c r="DG133" s="414" t="s">
        <v>3320</v>
      </c>
      <c r="DH133" s="414" t="s">
        <v>3320</v>
      </c>
      <c r="DI133" s="414" t="s">
        <v>3320</v>
      </c>
      <c r="DJ133" s="414" t="s">
        <v>3320</v>
      </c>
      <c r="DK133" s="414" t="s">
        <v>3320</v>
      </c>
      <c r="DL133" s="414" t="s">
        <v>3320</v>
      </c>
      <c r="DM133" s="414" t="e">
        <f t="shared" si="82"/>
        <v>#VALUE!</v>
      </c>
      <c r="DN133" s="414" t="s">
        <v>3320</v>
      </c>
      <c r="DO133" s="414" t="s">
        <v>3320</v>
      </c>
      <c r="DP133" s="414" t="s">
        <v>3320</v>
      </c>
      <c r="DR133" s="414" t="s">
        <v>3320</v>
      </c>
      <c r="DS133" s="414" t="s">
        <v>3320</v>
      </c>
      <c r="DT133" s="414" t="s">
        <v>3320</v>
      </c>
      <c r="DU133" s="414" t="s">
        <v>3320</v>
      </c>
      <c r="DV133" s="414" t="s">
        <v>3320</v>
      </c>
      <c r="DW133" s="414" t="s">
        <v>3320</v>
      </c>
      <c r="DX133" s="414" t="s">
        <v>3320</v>
      </c>
      <c r="DY133" s="414" t="s">
        <v>3320</v>
      </c>
      <c r="DZ133" s="414" t="s">
        <v>3320</v>
      </c>
      <c r="EA133" s="414" t="s">
        <v>3320</v>
      </c>
      <c r="EB133" s="414" t="s">
        <v>3320</v>
      </c>
      <c r="EC133" s="414" t="s">
        <v>3320</v>
      </c>
      <c r="ED133" s="414" t="s">
        <v>3320</v>
      </c>
      <c r="EE133" s="414" t="s">
        <v>3320</v>
      </c>
      <c r="EF133" s="414" t="s">
        <v>3320</v>
      </c>
      <c r="EG133" s="414" t="s">
        <v>3320</v>
      </c>
      <c r="EH133" s="414" t="s">
        <v>3320</v>
      </c>
      <c r="EI133" s="414" t="s">
        <v>3320</v>
      </c>
      <c r="EJ133" s="414" t="s">
        <v>3320</v>
      </c>
      <c r="EK133" s="414" t="s">
        <v>3320</v>
      </c>
      <c r="EL133" s="414" t="s">
        <v>3320</v>
      </c>
      <c r="EM133" s="414" t="s">
        <v>3320</v>
      </c>
      <c r="EN133" s="414" t="s">
        <v>3320</v>
      </c>
      <c r="EO133" s="414" t="s">
        <v>3320</v>
      </c>
      <c r="EP133" s="414" t="s">
        <v>3320</v>
      </c>
      <c r="EQ133" s="414" t="s">
        <v>3320</v>
      </c>
      <c r="ER133" s="414" t="s">
        <v>3320</v>
      </c>
      <c r="ES133" s="414" t="s">
        <v>3320</v>
      </c>
      <c r="ET133" s="414" t="s">
        <v>3320</v>
      </c>
      <c r="EU133" s="414" t="s">
        <v>3320</v>
      </c>
      <c r="EV133" s="414" t="s">
        <v>3320</v>
      </c>
      <c r="EW133" s="414" t="s">
        <v>3320</v>
      </c>
      <c r="EX133" s="414" t="s">
        <v>3320</v>
      </c>
      <c r="EY133" s="414" t="s">
        <v>3320</v>
      </c>
      <c r="EZ133" s="414" t="s">
        <v>3320</v>
      </c>
      <c r="FA133" s="414" t="s">
        <v>3320</v>
      </c>
      <c r="FB133" s="414" t="s">
        <v>3320</v>
      </c>
      <c r="FC133" s="414" t="s">
        <v>3320</v>
      </c>
      <c r="FD133" s="414" t="s">
        <v>3320</v>
      </c>
      <c r="FE133" s="414" t="s">
        <v>3320</v>
      </c>
      <c r="FF133" s="414" t="s">
        <v>3320</v>
      </c>
      <c r="FG133" s="414" t="s">
        <v>3320</v>
      </c>
      <c r="FH133" s="414" t="s">
        <v>3320</v>
      </c>
      <c r="FI133" s="414" t="s">
        <v>3320</v>
      </c>
      <c r="FJ133" s="414" t="s">
        <v>3320</v>
      </c>
      <c r="FK133" s="414" t="s">
        <v>3320</v>
      </c>
      <c r="FL133" s="414" t="s">
        <v>3320</v>
      </c>
      <c r="FM133" s="414" t="s">
        <v>3320</v>
      </c>
      <c r="FN133" s="414" t="s">
        <v>3320</v>
      </c>
      <c r="FO133" s="421">
        <v>76936000</v>
      </c>
      <c r="FP133" s="421">
        <f t="shared" si="62"/>
        <v>76.936000000000007</v>
      </c>
      <c r="FQ133" s="414" t="s">
        <v>1214</v>
      </c>
      <c r="FR133" s="414" t="s">
        <v>733</v>
      </c>
      <c r="FS133" s="414" t="s">
        <v>733</v>
      </c>
      <c r="FT133" s="414" t="s">
        <v>733</v>
      </c>
      <c r="FU133" s="414" t="s">
        <v>519</v>
      </c>
      <c r="FV133" s="414" t="s">
        <v>8486</v>
      </c>
      <c r="FW133" s="414" t="s">
        <v>8487</v>
      </c>
      <c r="FX133" s="422" t="s">
        <v>8483</v>
      </c>
      <c r="FY133" s="423">
        <v>115</v>
      </c>
      <c r="FZ133" s="414" t="s">
        <v>8488</v>
      </c>
      <c r="GA133" s="421">
        <v>76936000</v>
      </c>
      <c r="GB133" s="421">
        <v>9000000</v>
      </c>
      <c r="GC133" s="421">
        <v>1433.33</v>
      </c>
      <c r="GD133" s="421">
        <v>40208.33</v>
      </c>
      <c r="GE133" s="414" t="s">
        <v>8489</v>
      </c>
      <c r="GF133" s="414" t="s">
        <v>1214</v>
      </c>
      <c r="GG133" s="414" t="s">
        <v>1214</v>
      </c>
      <c r="GH133" s="414" t="s">
        <v>5675</v>
      </c>
      <c r="GI133" s="414" t="s">
        <v>1214</v>
      </c>
      <c r="GJ133" s="414" t="s">
        <v>1214</v>
      </c>
      <c r="GK133" s="414" t="s">
        <v>1214</v>
      </c>
      <c r="GL133" s="414" t="s">
        <v>733</v>
      </c>
      <c r="GM133" s="414" t="s">
        <v>1214</v>
      </c>
      <c r="GN133" s="424" t="s">
        <v>5676</v>
      </c>
      <c r="GO133" s="414" t="s">
        <v>3320</v>
      </c>
      <c r="GP133" s="414" t="s">
        <v>733</v>
      </c>
      <c r="GQ133" s="414" t="s">
        <v>5721</v>
      </c>
      <c r="GR133" s="414" t="s">
        <v>733</v>
      </c>
      <c r="GS133" s="414" t="s">
        <v>5679</v>
      </c>
      <c r="GT133" s="414" t="s">
        <v>3320</v>
      </c>
      <c r="GU133" s="414" t="s">
        <v>3320</v>
      </c>
      <c r="GV133" s="414">
        <v>0.6</v>
      </c>
      <c r="GW133" s="414" t="s">
        <v>733</v>
      </c>
      <c r="GX133" s="414" t="s">
        <v>5679</v>
      </c>
      <c r="GY133" s="414" t="s">
        <v>8490</v>
      </c>
      <c r="GZ133" s="414" t="s">
        <v>733</v>
      </c>
      <c r="HA133" s="414" t="s">
        <v>3320</v>
      </c>
      <c r="HB133" s="414" t="s">
        <v>8491</v>
      </c>
      <c r="HC133" s="414" t="s">
        <v>8492</v>
      </c>
      <c r="HD133" s="414" t="s">
        <v>6273</v>
      </c>
      <c r="HE133" s="414" t="s">
        <v>5684</v>
      </c>
      <c r="HF133" s="414" t="s">
        <v>5684</v>
      </c>
      <c r="HG133" s="414" t="s">
        <v>733</v>
      </c>
      <c r="HH133" s="414" t="s">
        <v>733</v>
      </c>
      <c r="HI133" s="414" t="s">
        <v>12977</v>
      </c>
      <c r="HJ133" s="414" t="s">
        <v>12978</v>
      </c>
      <c r="HK133" s="414" t="s">
        <v>5685</v>
      </c>
      <c r="HL133" s="414" t="s">
        <v>3320</v>
      </c>
      <c r="HM133" s="414" t="s">
        <v>3320</v>
      </c>
      <c r="HN133" s="414" t="s">
        <v>3320</v>
      </c>
      <c r="HO133" s="414" t="s">
        <v>3320</v>
      </c>
      <c r="HP133" s="414" t="s">
        <v>3320</v>
      </c>
      <c r="HQ133" s="414" t="s">
        <v>3320</v>
      </c>
      <c r="HR133" s="414" t="s">
        <v>3320</v>
      </c>
      <c r="HS133" s="414" t="s">
        <v>3320</v>
      </c>
      <c r="HT133" s="414" t="s">
        <v>3320</v>
      </c>
      <c r="HU133" s="414" t="s">
        <v>3320</v>
      </c>
      <c r="HV133" s="414" t="s">
        <v>3320</v>
      </c>
      <c r="HW133" s="414" t="s">
        <v>3320</v>
      </c>
      <c r="HX133" s="414" t="s">
        <v>3320</v>
      </c>
      <c r="HY133" s="414" t="s">
        <v>3320</v>
      </c>
      <c r="HZ133" s="414" t="s">
        <v>3320</v>
      </c>
      <c r="IA133" s="414" t="s">
        <v>3320</v>
      </c>
      <c r="IB133" s="414" t="s">
        <v>3320</v>
      </c>
      <c r="IC133" s="414" t="s">
        <v>3320</v>
      </c>
      <c r="ID133" s="414" t="s">
        <v>3320</v>
      </c>
      <c r="IE133" s="414" t="s">
        <v>3320</v>
      </c>
      <c r="IF133" s="414" t="s">
        <v>3320</v>
      </c>
      <c r="IG133" s="414" t="s">
        <v>3320</v>
      </c>
      <c r="IH133" s="414" t="s">
        <v>3320</v>
      </c>
      <c r="II133" s="414" t="s">
        <v>3320</v>
      </c>
      <c r="IJ133" s="414" t="s">
        <v>3320</v>
      </c>
      <c r="IK133" s="414" t="s">
        <v>3320</v>
      </c>
      <c r="IL133" s="414" t="s">
        <v>3320</v>
      </c>
      <c r="IM133" s="414" t="s">
        <v>3320</v>
      </c>
      <c r="IN133" s="414" t="s">
        <v>3320</v>
      </c>
      <c r="IO133" s="414" t="s">
        <v>3320</v>
      </c>
      <c r="IP133" s="414" t="s">
        <v>3320</v>
      </c>
      <c r="IQ133" s="414" t="s">
        <v>3320</v>
      </c>
      <c r="IR133" s="414" t="s">
        <v>3320</v>
      </c>
      <c r="IS133" s="414" t="s">
        <v>3320</v>
      </c>
      <c r="IT133" s="414" t="s">
        <v>3320</v>
      </c>
      <c r="IU133" s="414" t="s">
        <v>3320</v>
      </c>
      <c r="IV133" s="414" t="s">
        <v>3320</v>
      </c>
      <c r="IW133" s="414" t="s">
        <v>3320</v>
      </c>
      <c r="IX133" s="414" t="s">
        <v>6212</v>
      </c>
      <c r="IY133" s="415" t="s">
        <v>5774</v>
      </c>
      <c r="IZ133" s="415" t="s">
        <v>5774</v>
      </c>
      <c r="JA133" s="414" t="s">
        <v>5775</v>
      </c>
      <c r="JB133" s="414" t="str">
        <f>IFERROR(VLOOKUP($E133,'[12]Resumen costos RNT id'!$D:$J,3,0),"")</f>
        <v/>
      </c>
      <c r="JC133" s="421" t="str">
        <f>IFERROR(VLOOKUP($E133,'[12]Resumen costos RNT id'!$D:$J,4,0),"")</f>
        <v/>
      </c>
      <c r="JD133" s="421" t="str">
        <f>IFERROR(VLOOKUP($E133,'[12]Resumen costos RNT id'!$D:$J,5,0),"")</f>
        <v/>
      </c>
      <c r="JE133" s="421" t="str">
        <f>IFERROR(VLOOKUP($E133,'[12]Resumen costos RNT id'!$D:$J,6,0),"")</f>
        <v/>
      </c>
      <c r="JF133" s="416" t="str">
        <f>IFERROR(VLOOKUP($E133,'[12]Resumen costos RNT id'!$D:$J,7,0),"")</f>
        <v/>
      </c>
      <c r="JG133" s="428" t="str">
        <f t="shared" si="67"/>
        <v/>
      </c>
      <c r="JH133" s="428" t="str">
        <f t="shared" si="68"/>
        <v/>
      </c>
      <c r="JI133" s="428" t="str">
        <f t="shared" si="68"/>
        <v/>
      </c>
      <c r="JJ133" s="428">
        <f t="shared" si="69"/>
        <v>0</v>
      </c>
      <c r="JK133" s="428">
        <f t="shared" si="70"/>
        <v>0</v>
      </c>
      <c r="JL133" s="414" t="s">
        <v>202</v>
      </c>
      <c r="JP133" s="414">
        <v>5</v>
      </c>
      <c r="JQ133" s="414">
        <f t="shared" si="58"/>
        <v>0</v>
      </c>
      <c r="JR133" s="429" t="str">
        <f>IFERROR(VLOOKUP($E133,'[13]Actualización de costos CENACE'!$A:$G,2,0),"")</f>
        <v/>
      </c>
      <c r="JS133" s="429" t="str">
        <f>IFERROR(VLOOKUP($E133,'[13]Actualización de costos CENACE'!$A:$G,3,0),"")</f>
        <v/>
      </c>
      <c r="JT133" s="429" t="str">
        <f>IFERROR(VLOOKUP($E133,'[13]Actualización de costos CENACE'!$A:$G,4,0),"")</f>
        <v/>
      </c>
      <c r="JU133" s="429" t="str">
        <f>IFERROR(VLOOKUP($E133,'[13]Actualización de costos CENACE'!$A:$G,5,0),"")</f>
        <v/>
      </c>
      <c r="JV133" s="429" t="str">
        <f>IFERROR(VLOOKUP($E133,'[13]Actualización de costos CENACE'!$A:$G,6,0),"")</f>
        <v/>
      </c>
      <c r="JW133" s="430" t="str">
        <f>IFERROR(VLOOKUP($E133,'[13]Din Costos CFE'!$J$7:$AG$150,JW$1,0),"")</f>
        <v/>
      </c>
      <c r="JX133" s="430" t="str">
        <f>IFERROR(VLOOKUP($E133,'[13]Din Costos CFE'!$J$7:$AG$150,JX$1,0),"")</f>
        <v/>
      </c>
      <c r="JY133" s="430" t="str">
        <f>IFERROR(VLOOKUP($E133,'[13]Din Costos CFE'!$J$7:$AG$150,JY$1,0),"")</f>
        <v/>
      </c>
      <c r="JZ133" s="430" t="str">
        <f>IFERROR(VLOOKUP($E133,'[13]Din Costos CFE'!$J$7:$AG$150,JZ$1,0),"")</f>
        <v/>
      </c>
      <c r="KA133" s="430" t="str">
        <f>IFERROR(VLOOKUP($E133,'[13]Din Costos CFE'!$J$7:$AG$150,KA$1,0),"")</f>
        <v/>
      </c>
      <c r="KB133" s="430" t="str">
        <f>IFERROR(VLOOKUP($E133,'[13]Din Costos CFE'!$J$7:$AG$150,KB$1,0),"")</f>
        <v/>
      </c>
      <c r="KC133" s="430" t="str">
        <f>IFERROR(VLOOKUP($E133,'[13]Din Costos CFE'!$J$7:$AG$150,KC$1,0),"")</f>
        <v/>
      </c>
      <c r="KD133" s="430" t="str">
        <f>IFERROR(VLOOKUP($E133,'[13]Din Costos CFE'!$J$7:$AG$150,KD$1,0),"")</f>
        <v/>
      </c>
      <c r="KE133" s="430" t="str">
        <f>IFERROR(VLOOKUP($E133,'[13]Din Costos CFE'!$J$7:$AG$150,KE$1,0),"")</f>
        <v/>
      </c>
      <c r="KF133" s="430" t="str">
        <f>IFERROR(VLOOKUP($E133,'[13]Din Costos CFE'!$J$7:$AG$150,KF$1,0),"")</f>
        <v/>
      </c>
      <c r="KG133" s="430" t="str">
        <f>IFERROR(VLOOKUP($E133,'[13]Din Costos CFE'!$J$7:$AG$150,KG$1,0),"")</f>
        <v/>
      </c>
      <c r="KH133" s="430" t="str">
        <f>IFERROR(VLOOKUP($E133,'[13]Din Costos CFE'!$J$7:$AG$150,KH$1,0),"")</f>
        <v/>
      </c>
      <c r="KI133" s="430" t="str">
        <f>IFERROR(VLOOKUP($E133,'[13]Din Costos CFE'!$J$7:$AG$150,KI$1,0),"")</f>
        <v/>
      </c>
      <c r="KJ133" s="430" t="str">
        <f>IFERROR(VLOOKUP($E133,'[13]Din Costos CFE'!$J$7:$AG$150,KJ$1,0),"")</f>
        <v/>
      </c>
      <c r="KK133" s="430" t="str">
        <f>IFERROR(VLOOKUP($E133,'[13]Din Costos CFE'!$J$7:$AG$150,KK$1,0),"")</f>
        <v/>
      </c>
      <c r="KL133" s="430" t="str">
        <f>IFERROR(VLOOKUP($E133,'[13]Din Costos CFE'!$J$7:$AG$150,KL$1,0),"")</f>
        <v/>
      </c>
      <c r="KM133" s="430" t="str">
        <f>IFERROR(VLOOKUP($E133,'[13]Din Costos CFE'!$J$7:$AG$150,KM$1,0),"")</f>
        <v/>
      </c>
      <c r="KN133" s="430" t="str">
        <f>IFERROR(VLOOKUP($E133,'[13]Din Costos CFE'!$J$7:$AG$150,KN$1,0),"")</f>
        <v/>
      </c>
      <c r="KO133" s="431">
        <f t="shared" si="71"/>
        <v>0</v>
      </c>
      <c r="KP133" s="431">
        <f t="shared" si="72"/>
        <v>0</v>
      </c>
      <c r="KQ133" s="431">
        <f t="shared" si="73"/>
        <v>0</v>
      </c>
      <c r="KR133" s="432" t="str">
        <f>IFERROR(VLOOKUP($E133,'[13]Din Costos CFE'!$A$6:$G$150,4,0),"")</f>
        <v/>
      </c>
      <c r="KS133" s="432" t="str">
        <f>IFERROR(VLOOKUP($E133,'[13]Din Costos CFE'!$A$6:$G$150,5,0),"")</f>
        <v/>
      </c>
      <c r="KT133" s="432" t="str">
        <f>IFERROR(VLOOKUP($E133,'[13]Din Costos CFE'!$A$6:$G$150,6,0),"")</f>
        <v/>
      </c>
      <c r="KU133" s="433" t="str">
        <f t="shared" si="74"/>
        <v/>
      </c>
      <c r="KV133" s="434" t="str">
        <f t="shared" si="75"/>
        <v/>
      </c>
      <c r="KW133" s="435" t="str">
        <f t="shared" si="76"/>
        <v/>
      </c>
      <c r="KX133" s="435"/>
      <c r="KY133" s="436" t="str">
        <f>IFERROR(VLOOKUP($E133,'[13]Detalle Costos CENACE'!$E:$IT,248,0),"")</f>
        <v/>
      </c>
      <c r="KZ133" s="414">
        <f t="shared" si="77"/>
        <v>62</v>
      </c>
      <c r="LA133" s="434" t="str">
        <f t="shared" si="78"/>
        <v/>
      </c>
      <c r="LB133" s="434" t="str">
        <f t="shared" si="79"/>
        <v/>
      </c>
      <c r="LC133" s="414">
        <f t="shared" si="80"/>
        <v>1</v>
      </c>
      <c r="LD133" s="429" t="str">
        <f>IFERROR(VLOOKUP($E133,'[13]Actualización de costos CENACE'!$A:$G,7,0),"")</f>
        <v/>
      </c>
    </row>
    <row r="134" spans="1:316" s="414" customFormat="1" ht="15" customHeight="1">
      <c r="A134" s="413" t="s">
        <v>5638</v>
      </c>
      <c r="B134" s="414">
        <v>761</v>
      </c>
      <c r="C134" s="414" t="s">
        <v>8493</v>
      </c>
      <c r="D134" s="414" t="s">
        <v>8494</v>
      </c>
      <c r="E134" s="414">
        <v>761</v>
      </c>
      <c r="G134" s="414" t="s">
        <v>1386</v>
      </c>
      <c r="H134" s="414" t="s">
        <v>8203</v>
      </c>
      <c r="I134" s="415">
        <v>4</v>
      </c>
      <c r="J134" s="415"/>
      <c r="K134" s="415" t="str">
        <f t="shared" si="60"/>
        <v>No</v>
      </c>
      <c r="L134" s="415"/>
      <c r="M134" s="415">
        <f t="shared" si="59"/>
        <v>4</v>
      </c>
      <c r="N134" s="415"/>
      <c r="O134" s="415"/>
      <c r="P134" s="415"/>
      <c r="Q134" s="415"/>
      <c r="R134" s="415" t="str">
        <f t="shared" si="61"/>
        <v>No</v>
      </c>
      <c r="S134" s="415"/>
      <c r="T134" s="415"/>
      <c r="U134" s="415"/>
      <c r="V134" s="414" t="s">
        <v>1383</v>
      </c>
      <c r="W134" s="414" t="s">
        <v>5643</v>
      </c>
      <c r="X134" s="414">
        <f t="shared" si="57"/>
        <v>1</v>
      </c>
      <c r="Y134" s="414">
        <f t="shared" si="63"/>
        <v>200</v>
      </c>
      <c r="Z134" s="416" t="str">
        <f t="shared" si="64"/>
        <v/>
      </c>
      <c r="AA134" s="416">
        <f t="shared" si="65"/>
        <v>0</v>
      </c>
      <c r="AB134" s="417">
        <f t="shared" si="66"/>
        <v>0</v>
      </c>
      <c r="AC134" s="414" t="s">
        <v>8205</v>
      </c>
      <c r="AD134" s="414" t="s">
        <v>3903</v>
      </c>
      <c r="AE134" s="414" t="e">
        <f>+VLOOKUP($D134,'[12]Ramón Países '!$A:$E,4,0)</f>
        <v>#N/A</v>
      </c>
      <c r="AF134" s="414" t="s">
        <v>5646</v>
      </c>
      <c r="AG134" s="414" t="e">
        <f>+VLOOKUP($D134,'[12]Ramón Países '!$A:$E,5,0)</f>
        <v>#N/A</v>
      </c>
      <c r="AH134" s="414" t="s">
        <v>8205</v>
      </c>
      <c r="AI134" s="414" t="s">
        <v>617</v>
      </c>
      <c r="AJ134" s="414" t="s">
        <v>8206</v>
      </c>
      <c r="AK134" s="414" t="s">
        <v>8206</v>
      </c>
      <c r="AL134" s="414" t="s">
        <v>8207</v>
      </c>
      <c r="AN134" s="414" t="s">
        <v>3320</v>
      </c>
      <c r="AO134" s="414" t="s">
        <v>8208</v>
      </c>
      <c r="AP134" s="414" t="s">
        <v>5698</v>
      </c>
      <c r="AQ134" s="414" t="s">
        <v>8209</v>
      </c>
      <c r="AR134" s="414" t="s">
        <v>8210</v>
      </c>
      <c r="AS134" s="414" t="s">
        <v>8211</v>
      </c>
      <c r="AT134" s="414" t="s">
        <v>733</v>
      </c>
      <c r="AU134" s="414" t="s">
        <v>733</v>
      </c>
      <c r="AV134" s="414" t="s">
        <v>733</v>
      </c>
      <c r="AW134" s="414" t="s">
        <v>3320</v>
      </c>
      <c r="AX134" s="414" t="s">
        <v>8212</v>
      </c>
      <c r="AY134" s="414" t="s">
        <v>733</v>
      </c>
      <c r="AZ134" s="414" t="s">
        <v>8213</v>
      </c>
      <c r="BA134" s="414" t="s">
        <v>8214</v>
      </c>
      <c r="BB134" s="414" t="s">
        <v>8215</v>
      </c>
      <c r="BC134" s="414" t="s">
        <v>8205</v>
      </c>
      <c r="BD134" s="414" t="s">
        <v>8216</v>
      </c>
      <c r="BE134" s="414" t="s">
        <v>8217</v>
      </c>
      <c r="BF134" s="415" t="s">
        <v>1214</v>
      </c>
      <c r="BG134" s="414" t="s">
        <v>3320</v>
      </c>
      <c r="BI134" s="414" t="s">
        <v>5663</v>
      </c>
      <c r="BJ134" s="414" t="s">
        <v>5663</v>
      </c>
      <c r="BK134" s="414" t="s">
        <v>3569</v>
      </c>
      <c r="BL134" s="414" t="s">
        <v>3926</v>
      </c>
      <c r="BM134" s="415">
        <v>230</v>
      </c>
      <c r="BN134" s="414" t="s">
        <v>5712</v>
      </c>
      <c r="BO134" s="418" t="s">
        <v>12707</v>
      </c>
      <c r="BP134" s="414">
        <v>22</v>
      </c>
      <c r="BQ134" s="414">
        <v>2028</v>
      </c>
      <c r="BR134" s="414">
        <v>200</v>
      </c>
      <c r="BS134" s="415">
        <v>200</v>
      </c>
      <c r="BT134" s="414" t="s">
        <v>5666</v>
      </c>
      <c r="BU134" s="414">
        <v>420964</v>
      </c>
      <c r="BV134" s="415">
        <v>535.19000000000005</v>
      </c>
      <c r="BW134" s="419">
        <v>0.30547374429223745</v>
      </c>
      <c r="BX134" s="420" t="s">
        <v>910</v>
      </c>
      <c r="BY134" s="414" t="s">
        <v>733</v>
      </c>
      <c r="CA134" s="414">
        <v>29.08</v>
      </c>
      <c r="CB134" s="414" t="s">
        <v>733</v>
      </c>
      <c r="CC134" s="414">
        <v>630</v>
      </c>
      <c r="CD134" s="414" t="s">
        <v>5713</v>
      </c>
      <c r="CE134" s="414" t="s">
        <v>5801</v>
      </c>
      <c r="CF134" s="414" t="s">
        <v>3320</v>
      </c>
      <c r="CG134" s="414" t="s">
        <v>733</v>
      </c>
      <c r="CH134" s="414" t="s">
        <v>733</v>
      </c>
      <c r="CI134" s="414">
        <v>2018</v>
      </c>
      <c r="CJ134" s="414">
        <v>1796</v>
      </c>
      <c r="CK134" s="414" t="s">
        <v>6451</v>
      </c>
      <c r="CL134" s="414">
        <v>365</v>
      </c>
      <c r="CM134" s="414">
        <v>81.66</v>
      </c>
      <c r="CN134" s="414">
        <v>98</v>
      </c>
      <c r="CO134" s="414">
        <v>35</v>
      </c>
      <c r="CP134" s="414" t="s">
        <v>12946</v>
      </c>
      <c r="CQ134" s="414">
        <f t="shared" si="81"/>
        <v>2027</v>
      </c>
      <c r="CR134" s="414">
        <v>0.4</v>
      </c>
      <c r="CS134" s="414">
        <v>8</v>
      </c>
      <c r="CT134" s="414" t="s">
        <v>8219</v>
      </c>
      <c r="CU134" s="414" t="s">
        <v>3320</v>
      </c>
      <c r="CV134" s="414" t="s">
        <v>3320</v>
      </c>
      <c r="CW134" s="414" t="s">
        <v>3320</v>
      </c>
      <c r="CX134" s="414" t="s">
        <v>3320</v>
      </c>
      <c r="CY134" s="414" t="s">
        <v>3320</v>
      </c>
      <c r="CZ134" s="414" t="s">
        <v>3320</v>
      </c>
      <c r="DA134" s="414" t="s">
        <v>3320</v>
      </c>
      <c r="DB134" s="414" t="s">
        <v>3320</v>
      </c>
      <c r="DC134" s="414" t="s">
        <v>3320</v>
      </c>
      <c r="DD134" s="414" t="s">
        <v>3320</v>
      </c>
      <c r="DE134" s="414" t="s">
        <v>3320</v>
      </c>
      <c r="DG134" s="414" t="s">
        <v>3320</v>
      </c>
      <c r="DH134" s="414" t="s">
        <v>3320</v>
      </c>
      <c r="DI134" s="414" t="s">
        <v>3320</v>
      </c>
      <c r="DJ134" s="414" t="s">
        <v>3320</v>
      </c>
      <c r="DK134" s="414" t="s">
        <v>3320</v>
      </c>
      <c r="DL134" s="414" t="s">
        <v>3320</v>
      </c>
      <c r="DM134" s="414" t="e">
        <f t="shared" si="82"/>
        <v>#VALUE!</v>
      </c>
      <c r="DN134" s="414" t="s">
        <v>3320</v>
      </c>
      <c r="DO134" s="414" t="s">
        <v>3320</v>
      </c>
      <c r="DP134" s="414" t="s">
        <v>3320</v>
      </c>
      <c r="DR134" s="414" t="s">
        <v>3320</v>
      </c>
      <c r="DS134" s="414" t="s">
        <v>3320</v>
      </c>
      <c r="DT134" s="414" t="s">
        <v>3320</v>
      </c>
      <c r="DU134" s="414" t="s">
        <v>3320</v>
      </c>
      <c r="DV134" s="414" t="s">
        <v>3320</v>
      </c>
      <c r="DW134" s="414" t="s">
        <v>3320</v>
      </c>
      <c r="DX134" s="414" t="s">
        <v>3320</v>
      </c>
      <c r="DY134" s="414" t="s">
        <v>3320</v>
      </c>
      <c r="DZ134" s="414" t="s">
        <v>3320</v>
      </c>
      <c r="EA134" s="414" t="s">
        <v>3320</v>
      </c>
      <c r="EB134" s="414" t="s">
        <v>3320</v>
      </c>
      <c r="EC134" s="414" t="s">
        <v>3320</v>
      </c>
      <c r="ED134" s="414" t="s">
        <v>3320</v>
      </c>
      <c r="EE134" s="414" t="s">
        <v>3320</v>
      </c>
      <c r="EF134" s="414" t="s">
        <v>3320</v>
      </c>
      <c r="EG134" s="414" t="s">
        <v>3320</v>
      </c>
      <c r="EH134" s="414" t="s">
        <v>3320</v>
      </c>
      <c r="EI134" s="414" t="s">
        <v>3320</v>
      </c>
      <c r="EJ134" s="414" t="s">
        <v>3320</v>
      </c>
      <c r="EK134" s="414" t="s">
        <v>3320</v>
      </c>
      <c r="EL134" s="414" t="s">
        <v>3320</v>
      </c>
      <c r="EM134" s="414" t="s">
        <v>3320</v>
      </c>
      <c r="EN134" s="414" t="s">
        <v>3320</v>
      </c>
      <c r="EO134" s="414" t="s">
        <v>3320</v>
      </c>
      <c r="EP134" s="414" t="s">
        <v>3320</v>
      </c>
      <c r="EQ134" s="414" t="s">
        <v>3320</v>
      </c>
      <c r="ER134" s="414" t="s">
        <v>3320</v>
      </c>
      <c r="ES134" s="414" t="s">
        <v>3320</v>
      </c>
      <c r="ET134" s="414" t="s">
        <v>3320</v>
      </c>
      <c r="EU134" s="414" t="s">
        <v>3320</v>
      </c>
      <c r="EV134" s="414" t="s">
        <v>3320</v>
      </c>
      <c r="EW134" s="414" t="s">
        <v>3320</v>
      </c>
      <c r="EX134" s="414" t="s">
        <v>3320</v>
      </c>
      <c r="EY134" s="414" t="s">
        <v>3320</v>
      </c>
      <c r="EZ134" s="414" t="s">
        <v>3320</v>
      </c>
      <c r="FA134" s="414" t="s">
        <v>3320</v>
      </c>
      <c r="FB134" s="414" t="s">
        <v>3320</v>
      </c>
      <c r="FC134" s="414" t="s">
        <v>3320</v>
      </c>
      <c r="FD134" s="414" t="s">
        <v>3320</v>
      </c>
      <c r="FE134" s="414" t="s">
        <v>3320</v>
      </c>
      <c r="FF134" s="414" t="s">
        <v>3320</v>
      </c>
      <c r="FG134" s="414" t="s">
        <v>3320</v>
      </c>
      <c r="FH134" s="414" t="s">
        <v>3320</v>
      </c>
      <c r="FI134" s="414" t="s">
        <v>3320</v>
      </c>
      <c r="FJ134" s="414" t="s">
        <v>3320</v>
      </c>
      <c r="FK134" s="414" t="s">
        <v>3320</v>
      </c>
      <c r="FL134" s="414" t="s">
        <v>3320</v>
      </c>
      <c r="FM134" s="414" t="s">
        <v>3320</v>
      </c>
      <c r="FN134" s="414" t="s">
        <v>3320</v>
      </c>
      <c r="FO134" s="421">
        <v>262335518</v>
      </c>
      <c r="FP134" s="421">
        <f t="shared" si="62"/>
        <v>262.33551799999998</v>
      </c>
      <c r="FQ134" s="414" t="s">
        <v>1214</v>
      </c>
      <c r="FR134" s="414" t="s">
        <v>733</v>
      </c>
      <c r="FS134" s="414" t="s">
        <v>733</v>
      </c>
      <c r="FT134" s="414" t="s">
        <v>733</v>
      </c>
      <c r="FU134" s="414" t="s">
        <v>225</v>
      </c>
      <c r="FV134" s="414" t="s">
        <v>8495</v>
      </c>
      <c r="FW134" s="414" t="s">
        <v>8496</v>
      </c>
      <c r="FX134" s="422" t="s">
        <v>3926</v>
      </c>
      <c r="FY134" s="423">
        <v>230</v>
      </c>
      <c r="FZ134" s="414" t="s">
        <v>8497</v>
      </c>
      <c r="GA134" s="421">
        <v>235560218</v>
      </c>
      <c r="GB134" s="421">
        <v>26775300</v>
      </c>
      <c r="GC134" s="421">
        <v>23857</v>
      </c>
      <c r="GD134" s="421">
        <v>4494</v>
      </c>
      <c r="GE134" s="414" t="s">
        <v>8223</v>
      </c>
      <c r="GF134" s="414" t="s">
        <v>733</v>
      </c>
      <c r="GG134" s="414" t="s">
        <v>733</v>
      </c>
      <c r="GH134" s="414" t="s">
        <v>8224</v>
      </c>
      <c r="GI134" s="414" t="s">
        <v>733</v>
      </c>
      <c r="GJ134" s="414" t="s">
        <v>733</v>
      </c>
      <c r="GK134" s="414" t="s">
        <v>733</v>
      </c>
      <c r="GL134" s="414" t="s">
        <v>733</v>
      </c>
      <c r="GM134" s="414" t="s">
        <v>733</v>
      </c>
      <c r="GN134" s="424" t="s">
        <v>5676</v>
      </c>
      <c r="GO134" s="414" t="s">
        <v>3320</v>
      </c>
      <c r="GP134" s="414" t="s">
        <v>733</v>
      </c>
      <c r="GQ134" s="414" t="s">
        <v>5721</v>
      </c>
      <c r="GR134" s="414" t="s">
        <v>733</v>
      </c>
      <c r="GS134" s="414" t="s">
        <v>5679</v>
      </c>
      <c r="GT134" s="414" t="s">
        <v>3320</v>
      </c>
      <c r="GU134" s="414" t="s">
        <v>3320</v>
      </c>
      <c r="GV134" s="414">
        <v>0.8</v>
      </c>
      <c r="GW134" s="414" t="s">
        <v>733</v>
      </c>
      <c r="GX134" s="414" t="s">
        <v>5679</v>
      </c>
      <c r="GY134" s="414" t="s">
        <v>8498</v>
      </c>
      <c r="GZ134" s="414" t="s">
        <v>733</v>
      </c>
      <c r="HA134" s="414" t="s">
        <v>3320</v>
      </c>
      <c r="HB134" s="414" t="s">
        <v>8499</v>
      </c>
      <c r="HC134" s="414" t="s">
        <v>8500</v>
      </c>
      <c r="HD134" s="414" t="s">
        <v>5683</v>
      </c>
      <c r="HE134" s="414" t="s">
        <v>5683</v>
      </c>
      <c r="HF134" s="414" t="s">
        <v>5684</v>
      </c>
      <c r="HG134" s="414" t="s">
        <v>733</v>
      </c>
      <c r="HH134" s="414" t="s">
        <v>1214</v>
      </c>
      <c r="HI134" s="414" t="s">
        <v>12979</v>
      </c>
      <c r="HJ134" s="414" t="s">
        <v>12980</v>
      </c>
      <c r="HK134" s="414" t="s">
        <v>5685</v>
      </c>
      <c r="HL134" s="414" t="s">
        <v>3320</v>
      </c>
      <c r="HM134" s="414" t="s">
        <v>3320</v>
      </c>
      <c r="HN134" s="414" t="s">
        <v>3320</v>
      </c>
      <c r="HO134" s="414" t="s">
        <v>3320</v>
      </c>
      <c r="HP134" s="414" t="s">
        <v>3320</v>
      </c>
      <c r="HQ134" s="414" t="s">
        <v>3320</v>
      </c>
      <c r="HR134" s="414" t="s">
        <v>3320</v>
      </c>
      <c r="HS134" s="414" t="s">
        <v>3320</v>
      </c>
      <c r="HT134" s="414" t="s">
        <v>3320</v>
      </c>
      <c r="HU134" s="414" t="s">
        <v>3320</v>
      </c>
      <c r="HV134" s="414" t="s">
        <v>3320</v>
      </c>
      <c r="HW134" s="414" t="s">
        <v>3320</v>
      </c>
      <c r="HX134" s="414" t="s">
        <v>3320</v>
      </c>
      <c r="HY134" s="414" t="s">
        <v>3320</v>
      </c>
      <c r="HZ134" s="414" t="s">
        <v>3320</v>
      </c>
      <c r="IA134" s="414" t="s">
        <v>3320</v>
      </c>
      <c r="IB134" s="414" t="s">
        <v>3320</v>
      </c>
      <c r="IC134" s="414" t="s">
        <v>3320</v>
      </c>
      <c r="ID134" s="414" t="s">
        <v>3320</v>
      </c>
      <c r="IE134" s="414" t="s">
        <v>3320</v>
      </c>
      <c r="IF134" s="414" t="s">
        <v>3320</v>
      </c>
      <c r="IG134" s="414" t="s">
        <v>3320</v>
      </c>
      <c r="IH134" s="414" t="s">
        <v>3320</v>
      </c>
      <c r="II134" s="414" t="s">
        <v>3320</v>
      </c>
      <c r="IJ134" s="414" t="s">
        <v>3320</v>
      </c>
      <c r="IK134" s="414" t="s">
        <v>3320</v>
      </c>
      <c r="IL134" s="414" t="s">
        <v>3320</v>
      </c>
      <c r="IM134" s="414" t="s">
        <v>3320</v>
      </c>
      <c r="IN134" s="414" t="s">
        <v>3320</v>
      </c>
      <c r="IO134" s="414" t="s">
        <v>3320</v>
      </c>
      <c r="IP134" s="414" t="s">
        <v>3320</v>
      </c>
      <c r="IQ134" s="414" t="s">
        <v>3320</v>
      </c>
      <c r="IR134" s="414" t="s">
        <v>3320</v>
      </c>
      <c r="IS134" s="414" t="s">
        <v>3320</v>
      </c>
      <c r="IT134" s="414" t="s">
        <v>3320</v>
      </c>
      <c r="IU134" s="414" t="s">
        <v>3320</v>
      </c>
      <c r="IV134" s="414" t="s">
        <v>3320</v>
      </c>
      <c r="IW134" s="414" t="s">
        <v>3320</v>
      </c>
      <c r="IY134" s="415"/>
      <c r="IZ134" s="415"/>
      <c r="JB134" s="414" t="str">
        <f>IFERROR(VLOOKUP($E134,'[12]Resumen costos RNT id'!$D:$J,3,0),"")</f>
        <v/>
      </c>
      <c r="JC134" s="421" t="str">
        <f>IFERROR(VLOOKUP($E134,'[12]Resumen costos RNT id'!$D:$J,4,0),"")</f>
        <v/>
      </c>
      <c r="JD134" s="421" t="str">
        <f>IFERROR(VLOOKUP($E134,'[12]Resumen costos RNT id'!$D:$J,5,0),"")</f>
        <v/>
      </c>
      <c r="JE134" s="421" t="str">
        <f>IFERROR(VLOOKUP($E134,'[12]Resumen costos RNT id'!$D:$J,6,0),"")</f>
        <v/>
      </c>
      <c r="JF134" s="416" t="str">
        <f>IFERROR(VLOOKUP($E134,'[12]Resumen costos RNT id'!$D:$J,7,0),"")</f>
        <v/>
      </c>
      <c r="JG134" s="428" t="str">
        <f t="shared" si="67"/>
        <v/>
      </c>
      <c r="JH134" s="428" t="str">
        <f t="shared" si="68"/>
        <v/>
      </c>
      <c r="JI134" s="428" t="str">
        <f t="shared" si="68"/>
        <v/>
      </c>
      <c r="JJ134" s="428">
        <f t="shared" si="69"/>
        <v>0</v>
      </c>
      <c r="JK134" s="428">
        <f t="shared" si="70"/>
        <v>0</v>
      </c>
      <c r="JL134" s="414" t="s">
        <v>202</v>
      </c>
      <c r="JP134" s="414">
        <v>5</v>
      </c>
      <c r="JQ134" s="414">
        <f t="shared" si="58"/>
        <v>0</v>
      </c>
      <c r="JR134" s="429" t="str">
        <f>IFERROR(VLOOKUP($E134,'[13]Actualización de costos CENACE'!$A:$G,2,0),"")</f>
        <v/>
      </c>
      <c r="JS134" s="429" t="str">
        <f>IFERROR(VLOOKUP($E134,'[13]Actualización de costos CENACE'!$A:$G,3,0),"")</f>
        <v/>
      </c>
      <c r="JT134" s="429" t="str">
        <f>IFERROR(VLOOKUP($E134,'[13]Actualización de costos CENACE'!$A:$G,4,0),"")</f>
        <v/>
      </c>
      <c r="JU134" s="429" t="str">
        <f>IFERROR(VLOOKUP($E134,'[13]Actualización de costos CENACE'!$A:$G,5,0),"")</f>
        <v/>
      </c>
      <c r="JV134" s="429" t="str">
        <f>IFERROR(VLOOKUP($E134,'[13]Actualización de costos CENACE'!$A:$G,6,0),"")</f>
        <v/>
      </c>
      <c r="JW134" s="430" t="str">
        <f>IFERROR(VLOOKUP($E134,'[13]Din Costos CFE'!$J$7:$AG$150,JW$1,0),"")</f>
        <v/>
      </c>
      <c r="JX134" s="430" t="str">
        <f>IFERROR(VLOOKUP($E134,'[13]Din Costos CFE'!$J$7:$AG$150,JX$1,0),"")</f>
        <v/>
      </c>
      <c r="JY134" s="430" t="str">
        <f>IFERROR(VLOOKUP($E134,'[13]Din Costos CFE'!$J$7:$AG$150,JY$1,0),"")</f>
        <v/>
      </c>
      <c r="JZ134" s="430" t="str">
        <f>IFERROR(VLOOKUP($E134,'[13]Din Costos CFE'!$J$7:$AG$150,JZ$1,0),"")</f>
        <v/>
      </c>
      <c r="KA134" s="430" t="str">
        <f>IFERROR(VLOOKUP($E134,'[13]Din Costos CFE'!$J$7:$AG$150,KA$1,0),"")</f>
        <v/>
      </c>
      <c r="KB134" s="430" t="str">
        <f>IFERROR(VLOOKUP($E134,'[13]Din Costos CFE'!$J$7:$AG$150,KB$1,0),"")</f>
        <v/>
      </c>
      <c r="KC134" s="430" t="str">
        <f>IFERROR(VLOOKUP($E134,'[13]Din Costos CFE'!$J$7:$AG$150,KC$1,0),"")</f>
        <v/>
      </c>
      <c r="KD134" s="430" t="str">
        <f>IFERROR(VLOOKUP($E134,'[13]Din Costos CFE'!$J$7:$AG$150,KD$1,0),"")</f>
        <v/>
      </c>
      <c r="KE134" s="430" t="str">
        <f>IFERROR(VLOOKUP($E134,'[13]Din Costos CFE'!$J$7:$AG$150,KE$1,0),"")</f>
        <v/>
      </c>
      <c r="KF134" s="430" t="str">
        <f>IFERROR(VLOOKUP($E134,'[13]Din Costos CFE'!$J$7:$AG$150,KF$1,0),"")</f>
        <v/>
      </c>
      <c r="KG134" s="430" t="str">
        <f>IFERROR(VLOOKUP($E134,'[13]Din Costos CFE'!$J$7:$AG$150,KG$1,0),"")</f>
        <v/>
      </c>
      <c r="KH134" s="430" t="str">
        <f>IFERROR(VLOOKUP($E134,'[13]Din Costos CFE'!$J$7:$AG$150,KH$1,0),"")</f>
        <v/>
      </c>
      <c r="KI134" s="430" t="str">
        <f>IFERROR(VLOOKUP($E134,'[13]Din Costos CFE'!$J$7:$AG$150,KI$1,0),"")</f>
        <v/>
      </c>
      <c r="KJ134" s="430" t="str">
        <f>IFERROR(VLOOKUP($E134,'[13]Din Costos CFE'!$J$7:$AG$150,KJ$1,0),"")</f>
        <v/>
      </c>
      <c r="KK134" s="430" t="str">
        <f>IFERROR(VLOOKUP($E134,'[13]Din Costos CFE'!$J$7:$AG$150,KK$1,0),"")</f>
        <v/>
      </c>
      <c r="KL134" s="430" t="str">
        <f>IFERROR(VLOOKUP($E134,'[13]Din Costos CFE'!$J$7:$AG$150,KL$1,0),"")</f>
        <v/>
      </c>
      <c r="KM134" s="430" t="str">
        <f>IFERROR(VLOOKUP($E134,'[13]Din Costos CFE'!$J$7:$AG$150,KM$1,0),"")</f>
        <v/>
      </c>
      <c r="KN134" s="430" t="str">
        <f>IFERROR(VLOOKUP($E134,'[13]Din Costos CFE'!$J$7:$AG$150,KN$1,0),"")</f>
        <v/>
      </c>
      <c r="KO134" s="431">
        <f t="shared" si="71"/>
        <v>0</v>
      </c>
      <c r="KP134" s="431">
        <f t="shared" si="72"/>
        <v>0</v>
      </c>
      <c r="KQ134" s="431">
        <f t="shared" si="73"/>
        <v>0</v>
      </c>
      <c r="KR134" s="432" t="str">
        <f>IFERROR(VLOOKUP($E134,'[13]Din Costos CFE'!$A$6:$G$150,4,0),"")</f>
        <v/>
      </c>
      <c r="KS134" s="432" t="str">
        <f>IFERROR(VLOOKUP($E134,'[13]Din Costos CFE'!$A$6:$G$150,5,0),"")</f>
        <v/>
      </c>
      <c r="KT134" s="432" t="str">
        <f>IFERROR(VLOOKUP($E134,'[13]Din Costos CFE'!$A$6:$G$150,6,0),"")</f>
        <v/>
      </c>
      <c r="KU134" s="433" t="str">
        <f t="shared" si="74"/>
        <v/>
      </c>
      <c r="KV134" s="434" t="str">
        <f t="shared" si="75"/>
        <v/>
      </c>
      <c r="KW134" s="435" t="str">
        <f t="shared" si="76"/>
        <v/>
      </c>
      <c r="KX134" s="435"/>
      <c r="KY134" s="436" t="str">
        <f>IFERROR(VLOOKUP($E134,'[13]Detalle Costos CENACE'!$E:$IT,248,0),"")</f>
        <v/>
      </c>
      <c r="KZ134" s="414">
        <f t="shared" si="77"/>
        <v>200</v>
      </c>
      <c r="LA134" s="434" t="str">
        <f t="shared" si="78"/>
        <v/>
      </c>
      <c r="LB134" s="434" t="str">
        <f t="shared" si="79"/>
        <v/>
      </c>
      <c r="LC134" s="414">
        <f t="shared" si="80"/>
        <v>1</v>
      </c>
      <c r="LD134" s="429" t="str">
        <f>IFERROR(VLOOKUP($E134,'[13]Actualización de costos CENACE'!$A:$G,7,0),"")</f>
        <v/>
      </c>
    </row>
    <row r="135" spans="1:316" s="414" customFormat="1" ht="15" customHeight="1">
      <c r="A135" s="413" t="s">
        <v>5638</v>
      </c>
      <c r="B135" s="414">
        <v>921</v>
      </c>
      <c r="C135" s="414" t="s">
        <v>8501</v>
      </c>
      <c r="D135" s="414" t="s">
        <v>8502</v>
      </c>
      <c r="E135" s="414">
        <v>921</v>
      </c>
      <c r="G135" s="414" t="s">
        <v>5641</v>
      </c>
      <c r="H135" s="414" t="s">
        <v>525</v>
      </c>
      <c r="I135" s="415">
        <v>4</v>
      </c>
      <c r="J135" s="415"/>
      <c r="K135" s="415" t="str">
        <f t="shared" si="60"/>
        <v>No</v>
      </c>
      <c r="L135" s="415"/>
      <c r="M135" s="415">
        <f t="shared" si="59"/>
        <v>4</v>
      </c>
      <c r="N135" s="415"/>
      <c r="O135" s="415"/>
      <c r="P135" s="415"/>
      <c r="Q135" s="415"/>
      <c r="R135" s="415" t="str">
        <f t="shared" si="61"/>
        <v>No</v>
      </c>
      <c r="S135" s="415"/>
      <c r="T135" s="415"/>
      <c r="U135" s="415"/>
      <c r="V135" s="414" t="s">
        <v>8503</v>
      </c>
      <c r="W135" s="414" t="s">
        <v>5643</v>
      </c>
      <c r="X135" s="414">
        <f t="shared" si="57"/>
        <v>1</v>
      </c>
      <c r="Y135" s="414">
        <f t="shared" si="63"/>
        <v>50</v>
      </c>
      <c r="Z135" s="416" t="str">
        <f t="shared" si="64"/>
        <v/>
      </c>
      <c r="AA135" s="416">
        <f t="shared" si="65"/>
        <v>0</v>
      </c>
      <c r="AB135" s="417">
        <f t="shared" si="66"/>
        <v>0</v>
      </c>
      <c r="AC135" s="414" t="s">
        <v>5644</v>
      </c>
      <c r="AD135" s="414" t="s">
        <v>5644</v>
      </c>
      <c r="AE135" s="414" t="e">
        <f>+VLOOKUP($D135,'[12]Ramón Países '!$A:$E,4,0)</f>
        <v>#N/A</v>
      </c>
      <c r="AF135" s="414" t="s">
        <v>5646</v>
      </c>
      <c r="AG135" s="414" t="e">
        <f>+VLOOKUP($D135,'[12]Ramón Países '!$A:$E,5,0)</f>
        <v>#N/A</v>
      </c>
      <c r="AH135" s="414" t="s">
        <v>520</v>
      </c>
      <c r="AI135" s="414" t="s">
        <v>525</v>
      </c>
      <c r="AJ135" s="414" t="s">
        <v>7542</v>
      </c>
      <c r="AK135" s="414" t="s">
        <v>5648</v>
      </c>
      <c r="AL135" s="414" t="s">
        <v>5649</v>
      </c>
      <c r="AM135" s="414" t="s">
        <v>5650</v>
      </c>
      <c r="AN135" s="414" t="s">
        <v>525</v>
      </c>
      <c r="AO135" s="414" t="s">
        <v>5651</v>
      </c>
      <c r="AP135" s="414" t="s">
        <v>5652</v>
      </c>
      <c r="AQ135" s="414" t="s">
        <v>5653</v>
      </c>
      <c r="AR135" s="414" t="s">
        <v>5654</v>
      </c>
      <c r="AS135" s="414" t="s">
        <v>5655</v>
      </c>
      <c r="AT135" s="414" t="s">
        <v>733</v>
      </c>
      <c r="AU135" s="414" t="s">
        <v>733</v>
      </c>
      <c r="AV135" s="414" t="s">
        <v>733</v>
      </c>
      <c r="AW135" s="414" t="s">
        <v>3320</v>
      </c>
      <c r="AX135" s="414" t="s">
        <v>5656</v>
      </c>
      <c r="AY135" s="414" t="s">
        <v>733</v>
      </c>
      <c r="AZ135" s="414" t="s">
        <v>5657</v>
      </c>
      <c r="BA135" s="414" t="s">
        <v>5658</v>
      </c>
      <c r="BB135" s="414" t="s">
        <v>5659</v>
      </c>
      <c r="BC135" s="414" t="s">
        <v>5660</v>
      </c>
      <c r="BD135" s="414" t="s">
        <v>5661</v>
      </c>
      <c r="BE135" s="414" t="s">
        <v>5662</v>
      </c>
      <c r="BF135" s="415" t="s">
        <v>1214</v>
      </c>
      <c r="BG135" s="414" t="s">
        <v>3320</v>
      </c>
      <c r="BI135" s="414" t="s">
        <v>2043</v>
      </c>
      <c r="BJ135" s="414" t="s">
        <v>2043</v>
      </c>
      <c r="BK135" s="414" t="s">
        <v>3589</v>
      </c>
      <c r="BL135" s="414" t="s">
        <v>8099</v>
      </c>
      <c r="BM135" s="415">
        <v>115</v>
      </c>
      <c r="BN135" s="414" t="s">
        <v>5665</v>
      </c>
      <c r="BO135" s="418" t="s">
        <v>12731</v>
      </c>
      <c r="BP135" s="414">
        <v>19</v>
      </c>
      <c r="BQ135" s="414">
        <v>2029</v>
      </c>
      <c r="BR135" s="414">
        <v>50</v>
      </c>
      <c r="BS135" s="415">
        <v>50</v>
      </c>
      <c r="BT135" s="414" t="s">
        <v>5666</v>
      </c>
      <c r="BU135" s="414">
        <v>291</v>
      </c>
      <c r="BV135" s="415">
        <v>136</v>
      </c>
      <c r="BW135" s="419">
        <v>0.31050228310502281</v>
      </c>
      <c r="BX135" s="420" t="s">
        <v>910</v>
      </c>
      <c r="BY135" s="414" t="s">
        <v>733</v>
      </c>
      <c r="CA135" s="414">
        <v>24.8</v>
      </c>
      <c r="CB135" s="414" t="s">
        <v>1214</v>
      </c>
      <c r="CC135" s="414">
        <v>650</v>
      </c>
      <c r="CD135" s="414" t="s">
        <v>5667</v>
      </c>
      <c r="CE135" s="414" t="s">
        <v>5668</v>
      </c>
      <c r="CF135" s="414" t="s">
        <v>3320</v>
      </c>
      <c r="CG135" s="414" t="s">
        <v>733</v>
      </c>
      <c r="CH135" s="414" t="s">
        <v>1214</v>
      </c>
      <c r="CI135" s="414">
        <v>1813</v>
      </c>
      <c r="CJ135" s="414">
        <v>1686.1</v>
      </c>
      <c r="CK135" s="414" t="s">
        <v>6124</v>
      </c>
      <c r="CL135" s="414">
        <v>365</v>
      </c>
      <c r="CM135" s="414">
        <v>93</v>
      </c>
      <c r="CN135" s="414">
        <v>90</v>
      </c>
      <c r="CO135" s="414">
        <v>25</v>
      </c>
      <c r="CP135" s="414" t="s">
        <v>12981</v>
      </c>
      <c r="CQ135" s="414">
        <f t="shared" si="81"/>
        <v>2027</v>
      </c>
      <c r="CR135" s="414">
        <v>2</v>
      </c>
      <c r="CS135" s="414">
        <v>8</v>
      </c>
      <c r="CT135" s="414" t="s">
        <v>8504</v>
      </c>
      <c r="CU135" s="414">
        <v>625740</v>
      </c>
      <c r="CV135" s="414" t="s">
        <v>3320</v>
      </c>
      <c r="CW135" s="414" t="s">
        <v>3320</v>
      </c>
      <c r="CX135" s="414" t="s">
        <v>3320</v>
      </c>
      <c r="CY135" s="414" t="s">
        <v>3320</v>
      </c>
      <c r="CZ135" s="414" t="s">
        <v>3320</v>
      </c>
      <c r="DA135" s="414" t="s">
        <v>3320</v>
      </c>
      <c r="DB135" s="414" t="s">
        <v>3320</v>
      </c>
      <c r="DC135" s="414" t="s">
        <v>3320</v>
      </c>
      <c r="DD135" s="414" t="s">
        <v>3320</v>
      </c>
      <c r="DE135" s="414" t="s">
        <v>3320</v>
      </c>
      <c r="DG135" s="414" t="s">
        <v>3320</v>
      </c>
      <c r="DH135" s="414" t="s">
        <v>3320</v>
      </c>
      <c r="DI135" s="414" t="s">
        <v>3320</v>
      </c>
      <c r="DJ135" s="414" t="s">
        <v>3320</v>
      </c>
      <c r="DK135" s="414" t="s">
        <v>3320</v>
      </c>
      <c r="DL135" s="414" t="s">
        <v>3320</v>
      </c>
      <c r="DM135" s="414" t="e">
        <f t="shared" si="82"/>
        <v>#VALUE!</v>
      </c>
      <c r="DN135" s="414" t="s">
        <v>3320</v>
      </c>
      <c r="DO135" s="414" t="s">
        <v>3320</v>
      </c>
      <c r="DP135" s="414" t="s">
        <v>3320</v>
      </c>
      <c r="DR135" s="414" t="s">
        <v>3320</v>
      </c>
      <c r="DS135" s="414" t="s">
        <v>3320</v>
      </c>
      <c r="DT135" s="414" t="s">
        <v>3320</v>
      </c>
      <c r="DU135" s="414" t="s">
        <v>3320</v>
      </c>
      <c r="DV135" s="414" t="s">
        <v>3320</v>
      </c>
      <c r="DW135" s="414" t="s">
        <v>3320</v>
      </c>
      <c r="DX135" s="414" t="s">
        <v>3320</v>
      </c>
      <c r="DY135" s="414" t="s">
        <v>3320</v>
      </c>
      <c r="DZ135" s="414" t="s">
        <v>3320</v>
      </c>
      <c r="EA135" s="414" t="s">
        <v>3320</v>
      </c>
      <c r="EB135" s="414" t="s">
        <v>3320</v>
      </c>
      <c r="EC135" s="414" t="s">
        <v>3320</v>
      </c>
      <c r="ED135" s="414" t="s">
        <v>3320</v>
      </c>
      <c r="EE135" s="414" t="s">
        <v>3320</v>
      </c>
      <c r="EF135" s="414" t="s">
        <v>3320</v>
      </c>
      <c r="EG135" s="414" t="s">
        <v>3320</v>
      </c>
      <c r="EH135" s="414" t="s">
        <v>3320</v>
      </c>
      <c r="EI135" s="414" t="s">
        <v>3320</v>
      </c>
      <c r="EJ135" s="414" t="s">
        <v>3320</v>
      </c>
      <c r="EK135" s="414" t="s">
        <v>3320</v>
      </c>
      <c r="EL135" s="414" t="s">
        <v>3320</v>
      </c>
      <c r="EM135" s="414" t="s">
        <v>3320</v>
      </c>
      <c r="EN135" s="414" t="s">
        <v>3320</v>
      </c>
      <c r="EO135" s="414" t="s">
        <v>3320</v>
      </c>
      <c r="EP135" s="414" t="s">
        <v>3320</v>
      </c>
      <c r="EQ135" s="414" t="s">
        <v>3320</v>
      </c>
      <c r="ER135" s="414" t="s">
        <v>3320</v>
      </c>
      <c r="ES135" s="414" t="s">
        <v>3320</v>
      </c>
      <c r="ET135" s="414" t="s">
        <v>3320</v>
      </c>
      <c r="EU135" s="414" t="s">
        <v>3320</v>
      </c>
      <c r="EV135" s="414" t="s">
        <v>3320</v>
      </c>
      <c r="EW135" s="414" t="s">
        <v>3320</v>
      </c>
      <c r="EX135" s="414" t="s">
        <v>3320</v>
      </c>
      <c r="EY135" s="414" t="s">
        <v>3320</v>
      </c>
      <c r="EZ135" s="414" t="s">
        <v>3320</v>
      </c>
      <c r="FA135" s="414" t="s">
        <v>3320</v>
      </c>
      <c r="FB135" s="414" t="s">
        <v>3320</v>
      </c>
      <c r="FC135" s="414" t="s">
        <v>3320</v>
      </c>
      <c r="FD135" s="414" t="s">
        <v>3320</v>
      </c>
      <c r="FE135" s="414" t="s">
        <v>3320</v>
      </c>
      <c r="FF135" s="414" t="s">
        <v>3320</v>
      </c>
      <c r="FG135" s="414" t="s">
        <v>3320</v>
      </c>
      <c r="FH135" s="414" t="s">
        <v>3320</v>
      </c>
      <c r="FI135" s="414" t="s">
        <v>3320</v>
      </c>
      <c r="FJ135" s="414" t="s">
        <v>3320</v>
      </c>
      <c r="FK135" s="414" t="s">
        <v>3320</v>
      </c>
      <c r="FL135" s="414" t="s">
        <v>3320</v>
      </c>
      <c r="FM135" s="414" t="s">
        <v>3320</v>
      </c>
      <c r="FN135" s="414" t="s">
        <v>3320</v>
      </c>
      <c r="FO135" s="421">
        <v>62574000</v>
      </c>
      <c r="FP135" s="421">
        <f t="shared" si="62"/>
        <v>62.573999999999998</v>
      </c>
      <c r="FQ135" s="414" t="s">
        <v>1214</v>
      </c>
      <c r="FR135" s="414" t="s">
        <v>733</v>
      </c>
      <c r="FS135" s="414" t="s">
        <v>733</v>
      </c>
      <c r="FT135" s="414" t="s">
        <v>733</v>
      </c>
      <c r="FU135" s="414" t="s">
        <v>8102</v>
      </c>
      <c r="FV135" s="414" t="s">
        <v>8505</v>
      </c>
      <c r="FW135" s="414" t="s">
        <v>8506</v>
      </c>
      <c r="FX135" s="422" t="s">
        <v>8099</v>
      </c>
      <c r="FY135" s="423">
        <v>115</v>
      </c>
      <c r="FZ135" s="414" t="s">
        <v>8507</v>
      </c>
      <c r="GA135" s="421">
        <v>62574000</v>
      </c>
      <c r="GB135" s="421">
        <v>7000000</v>
      </c>
      <c r="GC135" s="421">
        <v>1458.33</v>
      </c>
      <c r="GD135" s="421">
        <v>31291.67</v>
      </c>
      <c r="GE135" s="414" t="s">
        <v>5674</v>
      </c>
      <c r="GF135" s="414" t="s">
        <v>1214</v>
      </c>
      <c r="GG135" s="414" t="s">
        <v>1214</v>
      </c>
      <c r="GH135" s="414" t="s">
        <v>5675</v>
      </c>
      <c r="GI135" s="414" t="s">
        <v>1214</v>
      </c>
      <c r="GJ135" s="414" t="s">
        <v>1214</v>
      </c>
      <c r="GK135" s="414" t="s">
        <v>1214</v>
      </c>
      <c r="GL135" s="414" t="s">
        <v>733</v>
      </c>
      <c r="GM135" s="414" t="s">
        <v>1214</v>
      </c>
      <c r="GN135" s="424" t="s">
        <v>5676</v>
      </c>
      <c r="GO135" s="414" t="s">
        <v>3320</v>
      </c>
      <c r="GP135" s="414" t="s">
        <v>733</v>
      </c>
      <c r="GQ135" s="414" t="s">
        <v>5721</v>
      </c>
      <c r="GR135" s="414" t="s">
        <v>733</v>
      </c>
      <c r="GS135" s="414" t="s">
        <v>5679</v>
      </c>
      <c r="GT135" s="414" t="s">
        <v>3320</v>
      </c>
      <c r="GU135" s="414" t="s">
        <v>3320</v>
      </c>
      <c r="GV135" s="414">
        <v>0.6</v>
      </c>
      <c r="GW135" s="414" t="s">
        <v>733</v>
      </c>
      <c r="GX135" s="414" t="s">
        <v>5679</v>
      </c>
      <c r="GY135" s="414" t="s">
        <v>8508</v>
      </c>
      <c r="GZ135" s="414" t="s">
        <v>733</v>
      </c>
      <c r="HA135" s="414" t="s">
        <v>3320</v>
      </c>
      <c r="HB135" s="414" t="s">
        <v>8509</v>
      </c>
      <c r="HC135" s="414" t="s">
        <v>8510</v>
      </c>
      <c r="HD135" s="414" t="s">
        <v>5952</v>
      </c>
      <c r="HE135" s="414" t="s">
        <v>5684</v>
      </c>
      <c r="HF135" s="414" t="s">
        <v>5684</v>
      </c>
      <c r="HG135" s="414" t="s">
        <v>733</v>
      </c>
      <c r="HH135" s="414" t="s">
        <v>733</v>
      </c>
      <c r="HI135" s="414" t="s">
        <v>12982</v>
      </c>
      <c r="HJ135" s="414" t="s">
        <v>12983</v>
      </c>
      <c r="HK135" s="414" t="s">
        <v>5685</v>
      </c>
      <c r="HL135" s="414" t="s">
        <v>3320</v>
      </c>
      <c r="HM135" s="414" t="s">
        <v>3320</v>
      </c>
      <c r="HN135" s="414" t="s">
        <v>3320</v>
      </c>
      <c r="HO135" s="414" t="s">
        <v>3320</v>
      </c>
      <c r="HP135" s="414" t="s">
        <v>3320</v>
      </c>
      <c r="HQ135" s="414" t="s">
        <v>3320</v>
      </c>
      <c r="HR135" s="414" t="s">
        <v>3320</v>
      </c>
      <c r="HS135" s="414" t="s">
        <v>3320</v>
      </c>
      <c r="HT135" s="414" t="s">
        <v>3320</v>
      </c>
      <c r="HU135" s="414" t="s">
        <v>3320</v>
      </c>
      <c r="HV135" s="414" t="s">
        <v>3320</v>
      </c>
      <c r="HW135" s="414" t="s">
        <v>3320</v>
      </c>
      <c r="HX135" s="414" t="s">
        <v>3320</v>
      </c>
      <c r="HY135" s="414" t="s">
        <v>3320</v>
      </c>
      <c r="HZ135" s="414" t="s">
        <v>3320</v>
      </c>
      <c r="IA135" s="414" t="s">
        <v>3320</v>
      </c>
      <c r="IB135" s="414" t="s">
        <v>3320</v>
      </c>
      <c r="IC135" s="414" t="s">
        <v>3320</v>
      </c>
      <c r="ID135" s="414" t="s">
        <v>3320</v>
      </c>
      <c r="IE135" s="414" t="s">
        <v>3320</v>
      </c>
      <c r="IF135" s="414" t="s">
        <v>3320</v>
      </c>
      <c r="IG135" s="414" t="s">
        <v>3320</v>
      </c>
      <c r="IH135" s="414" t="s">
        <v>3320</v>
      </c>
      <c r="II135" s="414" t="s">
        <v>3320</v>
      </c>
      <c r="IJ135" s="414" t="s">
        <v>3320</v>
      </c>
      <c r="IK135" s="414" t="s">
        <v>3320</v>
      </c>
      <c r="IL135" s="414" t="s">
        <v>3320</v>
      </c>
      <c r="IM135" s="414" t="s">
        <v>3320</v>
      </c>
      <c r="IN135" s="414" t="s">
        <v>3320</v>
      </c>
      <c r="IO135" s="414" t="s">
        <v>3320</v>
      </c>
      <c r="IP135" s="414" t="s">
        <v>3320</v>
      </c>
      <c r="IQ135" s="414" t="s">
        <v>3320</v>
      </c>
      <c r="IR135" s="414" t="s">
        <v>3320</v>
      </c>
      <c r="IS135" s="414" t="s">
        <v>3320</v>
      </c>
      <c r="IT135" s="414" t="s">
        <v>3320</v>
      </c>
      <c r="IU135" s="414" t="s">
        <v>3320</v>
      </c>
      <c r="IV135" s="414" t="s">
        <v>3320</v>
      </c>
      <c r="IW135" s="414" t="s">
        <v>3320</v>
      </c>
      <c r="IX135" s="414" t="s">
        <v>6212</v>
      </c>
      <c r="IY135" s="415" t="s">
        <v>5774</v>
      </c>
      <c r="IZ135" s="415" t="s">
        <v>5774</v>
      </c>
      <c r="JA135" s="414" t="s">
        <v>5775</v>
      </c>
      <c r="JB135" s="414" t="str">
        <f>IFERROR(VLOOKUP($E135,'[12]Resumen costos RNT id'!$D:$J,3,0),"")</f>
        <v/>
      </c>
      <c r="JC135" s="421" t="str">
        <f>IFERROR(VLOOKUP($E135,'[12]Resumen costos RNT id'!$D:$J,4,0),"")</f>
        <v/>
      </c>
      <c r="JD135" s="421" t="str">
        <f>IFERROR(VLOOKUP($E135,'[12]Resumen costos RNT id'!$D:$J,5,0),"")</f>
        <v/>
      </c>
      <c r="JE135" s="421" t="str">
        <f>IFERROR(VLOOKUP($E135,'[12]Resumen costos RNT id'!$D:$J,6,0),"")</f>
        <v/>
      </c>
      <c r="JF135" s="416" t="str">
        <f>IFERROR(VLOOKUP($E135,'[12]Resumen costos RNT id'!$D:$J,7,0),"")</f>
        <v/>
      </c>
      <c r="JG135" s="428" t="str">
        <f t="shared" si="67"/>
        <v/>
      </c>
      <c r="JH135" s="428" t="str">
        <f t="shared" si="68"/>
        <v/>
      </c>
      <c r="JI135" s="428" t="str">
        <f t="shared" si="68"/>
        <v/>
      </c>
      <c r="JJ135" s="428">
        <f t="shared" si="69"/>
        <v>0</v>
      </c>
      <c r="JK135" s="428">
        <f t="shared" si="70"/>
        <v>0</v>
      </c>
      <c r="JL135" s="414" t="s">
        <v>202</v>
      </c>
      <c r="JP135" s="414">
        <v>5</v>
      </c>
      <c r="JQ135" s="414">
        <f t="shared" si="58"/>
        <v>0</v>
      </c>
      <c r="JR135" s="429" t="str">
        <f>IFERROR(VLOOKUP($E135,'[13]Actualización de costos CENACE'!$A:$G,2,0),"")</f>
        <v/>
      </c>
      <c r="JS135" s="429" t="str">
        <f>IFERROR(VLOOKUP($E135,'[13]Actualización de costos CENACE'!$A:$G,3,0),"")</f>
        <v/>
      </c>
      <c r="JT135" s="429" t="str">
        <f>IFERROR(VLOOKUP($E135,'[13]Actualización de costos CENACE'!$A:$G,4,0),"")</f>
        <v/>
      </c>
      <c r="JU135" s="429" t="str">
        <f>IFERROR(VLOOKUP($E135,'[13]Actualización de costos CENACE'!$A:$G,5,0),"")</f>
        <v/>
      </c>
      <c r="JV135" s="429" t="str">
        <f>IFERROR(VLOOKUP($E135,'[13]Actualización de costos CENACE'!$A:$G,6,0),"")</f>
        <v/>
      </c>
      <c r="JW135" s="430" t="str">
        <f>IFERROR(VLOOKUP($E135,'[13]Din Costos CFE'!$J$7:$AG$150,JW$1,0),"")</f>
        <v/>
      </c>
      <c r="JX135" s="430" t="str">
        <f>IFERROR(VLOOKUP($E135,'[13]Din Costos CFE'!$J$7:$AG$150,JX$1,0),"")</f>
        <v/>
      </c>
      <c r="JY135" s="430" t="str">
        <f>IFERROR(VLOOKUP($E135,'[13]Din Costos CFE'!$J$7:$AG$150,JY$1,0),"")</f>
        <v/>
      </c>
      <c r="JZ135" s="430" t="str">
        <f>IFERROR(VLOOKUP($E135,'[13]Din Costos CFE'!$J$7:$AG$150,JZ$1,0),"")</f>
        <v/>
      </c>
      <c r="KA135" s="430" t="str">
        <f>IFERROR(VLOOKUP($E135,'[13]Din Costos CFE'!$J$7:$AG$150,KA$1,0),"")</f>
        <v/>
      </c>
      <c r="KB135" s="430" t="str">
        <f>IFERROR(VLOOKUP($E135,'[13]Din Costos CFE'!$J$7:$AG$150,KB$1,0),"")</f>
        <v/>
      </c>
      <c r="KC135" s="430" t="str">
        <f>IFERROR(VLOOKUP($E135,'[13]Din Costos CFE'!$J$7:$AG$150,KC$1,0),"")</f>
        <v/>
      </c>
      <c r="KD135" s="430" t="str">
        <f>IFERROR(VLOOKUP($E135,'[13]Din Costos CFE'!$J$7:$AG$150,KD$1,0),"")</f>
        <v/>
      </c>
      <c r="KE135" s="430" t="str">
        <f>IFERROR(VLOOKUP($E135,'[13]Din Costos CFE'!$J$7:$AG$150,KE$1,0),"")</f>
        <v/>
      </c>
      <c r="KF135" s="430" t="str">
        <f>IFERROR(VLOOKUP($E135,'[13]Din Costos CFE'!$J$7:$AG$150,KF$1,0),"")</f>
        <v/>
      </c>
      <c r="KG135" s="430" t="str">
        <f>IFERROR(VLOOKUP($E135,'[13]Din Costos CFE'!$J$7:$AG$150,KG$1,0),"")</f>
        <v/>
      </c>
      <c r="KH135" s="430" t="str">
        <f>IFERROR(VLOOKUP($E135,'[13]Din Costos CFE'!$J$7:$AG$150,KH$1,0),"")</f>
        <v/>
      </c>
      <c r="KI135" s="430" t="str">
        <f>IFERROR(VLOOKUP($E135,'[13]Din Costos CFE'!$J$7:$AG$150,KI$1,0),"")</f>
        <v/>
      </c>
      <c r="KJ135" s="430" t="str">
        <f>IFERROR(VLOOKUP($E135,'[13]Din Costos CFE'!$J$7:$AG$150,KJ$1,0),"")</f>
        <v/>
      </c>
      <c r="KK135" s="430" t="str">
        <f>IFERROR(VLOOKUP($E135,'[13]Din Costos CFE'!$J$7:$AG$150,KK$1,0),"")</f>
        <v/>
      </c>
      <c r="KL135" s="430" t="str">
        <f>IFERROR(VLOOKUP($E135,'[13]Din Costos CFE'!$J$7:$AG$150,KL$1,0),"")</f>
        <v/>
      </c>
      <c r="KM135" s="430" t="str">
        <f>IFERROR(VLOOKUP($E135,'[13]Din Costos CFE'!$J$7:$AG$150,KM$1,0),"")</f>
        <v/>
      </c>
      <c r="KN135" s="430" t="str">
        <f>IFERROR(VLOOKUP($E135,'[13]Din Costos CFE'!$J$7:$AG$150,KN$1,0),"")</f>
        <v/>
      </c>
      <c r="KO135" s="431">
        <f t="shared" si="71"/>
        <v>0</v>
      </c>
      <c r="KP135" s="431">
        <f t="shared" si="72"/>
        <v>0</v>
      </c>
      <c r="KQ135" s="431">
        <f t="shared" si="73"/>
        <v>0</v>
      </c>
      <c r="KR135" s="432" t="str">
        <f>IFERROR(VLOOKUP($E135,'[13]Din Costos CFE'!$A$6:$G$150,4,0),"")</f>
        <v/>
      </c>
      <c r="KS135" s="432" t="str">
        <f>IFERROR(VLOOKUP($E135,'[13]Din Costos CFE'!$A$6:$G$150,5,0),"")</f>
        <v/>
      </c>
      <c r="KT135" s="432" t="str">
        <f>IFERROR(VLOOKUP($E135,'[13]Din Costos CFE'!$A$6:$G$150,6,0),"")</f>
        <v/>
      </c>
      <c r="KU135" s="433" t="str">
        <f t="shared" si="74"/>
        <v/>
      </c>
      <c r="KV135" s="434" t="str">
        <f t="shared" si="75"/>
        <v/>
      </c>
      <c r="KW135" s="435" t="str">
        <f t="shared" si="76"/>
        <v/>
      </c>
      <c r="KX135" s="435"/>
      <c r="KY135" s="436" t="str">
        <f>IFERROR(VLOOKUP($E135,'[13]Detalle Costos CENACE'!$E:$IT,248,0),"")</f>
        <v/>
      </c>
      <c r="KZ135" s="414">
        <f t="shared" si="77"/>
        <v>50</v>
      </c>
      <c r="LA135" s="434" t="str">
        <f t="shared" si="78"/>
        <v/>
      </c>
      <c r="LB135" s="434" t="str">
        <f t="shared" si="79"/>
        <v/>
      </c>
      <c r="LC135" s="414">
        <f t="shared" si="80"/>
        <v>1</v>
      </c>
      <c r="LD135" s="429" t="str">
        <f>IFERROR(VLOOKUP($E135,'[13]Actualización de costos CENACE'!$A:$G,7,0),"")</f>
        <v/>
      </c>
    </row>
    <row r="136" spans="1:316" s="414" customFormat="1" ht="15" customHeight="1">
      <c r="A136" s="413" t="s">
        <v>5638</v>
      </c>
      <c r="B136" s="414">
        <v>850</v>
      </c>
      <c r="C136" s="414" t="s">
        <v>8511</v>
      </c>
      <c r="D136" s="414" t="s">
        <v>8512</v>
      </c>
      <c r="E136" s="414">
        <v>850</v>
      </c>
      <c r="G136" s="414" t="s">
        <v>8513</v>
      </c>
      <c r="H136" s="414" t="s">
        <v>8514</v>
      </c>
      <c r="I136" s="415">
        <v>4</v>
      </c>
      <c r="J136" s="415"/>
      <c r="K136" s="415" t="str">
        <f t="shared" si="60"/>
        <v>No</v>
      </c>
      <c r="L136" s="415"/>
      <c r="M136" s="415">
        <f t="shared" si="59"/>
        <v>4</v>
      </c>
      <c r="N136" s="415"/>
      <c r="O136" s="415"/>
      <c r="P136" s="415"/>
      <c r="Q136" s="415"/>
      <c r="R136" s="415" t="str">
        <f t="shared" si="61"/>
        <v>No</v>
      </c>
      <c r="S136" s="415"/>
      <c r="T136" s="415"/>
      <c r="U136" s="415"/>
      <c r="V136" s="414" t="s">
        <v>1754</v>
      </c>
      <c r="W136" s="414" t="s">
        <v>5643</v>
      </c>
      <c r="X136" s="414">
        <f t="shared" si="57"/>
        <v>1</v>
      </c>
      <c r="Y136" s="414">
        <f t="shared" si="63"/>
        <v>125</v>
      </c>
      <c r="Z136" s="416" t="str">
        <f t="shared" si="64"/>
        <v/>
      </c>
      <c r="AA136" s="416">
        <f t="shared" si="65"/>
        <v>0</v>
      </c>
      <c r="AB136" s="417">
        <f t="shared" si="66"/>
        <v>0</v>
      </c>
      <c r="AC136" s="414" t="s">
        <v>8515</v>
      </c>
      <c r="AD136" s="414" t="s">
        <v>4318</v>
      </c>
      <c r="AE136" s="414" t="e">
        <f>+VLOOKUP($D136,'[12]Ramón Países '!$A:$E,4,0)</f>
        <v>#N/A</v>
      </c>
      <c r="AF136" s="414" t="s">
        <v>5646</v>
      </c>
      <c r="AG136" s="414" t="e">
        <f>+VLOOKUP($D136,'[12]Ramón Países '!$A:$E,5,0)</f>
        <v>#N/A</v>
      </c>
      <c r="AH136" s="413" t="s">
        <v>8515</v>
      </c>
      <c r="AI136" s="414" t="s">
        <v>8516</v>
      </c>
      <c r="AJ136" s="414" t="s">
        <v>7604</v>
      </c>
      <c r="AK136" s="414" t="s">
        <v>8517</v>
      </c>
      <c r="AL136" s="414" t="s">
        <v>8518</v>
      </c>
      <c r="AM136" s="414" t="s">
        <v>8519</v>
      </c>
      <c r="AN136" s="414" t="s">
        <v>3320</v>
      </c>
      <c r="AO136" s="414" t="s">
        <v>8520</v>
      </c>
      <c r="AP136" s="414" t="s">
        <v>5698</v>
      </c>
      <c r="AQ136" s="414" t="s">
        <v>8521</v>
      </c>
      <c r="AR136" s="414" t="s">
        <v>8522</v>
      </c>
      <c r="AS136" s="414" t="s">
        <v>8523</v>
      </c>
      <c r="AT136" s="414" t="s">
        <v>733</v>
      </c>
      <c r="AU136" s="414" t="s">
        <v>733</v>
      </c>
      <c r="AV136" s="414" t="s">
        <v>733</v>
      </c>
      <c r="AW136" s="414" t="s">
        <v>3320</v>
      </c>
      <c r="AX136" s="414" t="s">
        <v>8524</v>
      </c>
      <c r="AY136" s="414" t="s">
        <v>733</v>
      </c>
      <c r="AZ136" s="414" t="s">
        <v>8525</v>
      </c>
      <c r="BA136" s="414" t="s">
        <v>8526</v>
      </c>
      <c r="BB136" s="414" t="s">
        <v>8527</v>
      </c>
      <c r="BC136" s="414" t="s">
        <v>8528</v>
      </c>
      <c r="BD136" s="414" t="s">
        <v>8529</v>
      </c>
      <c r="BE136" s="414" t="s">
        <v>8530</v>
      </c>
      <c r="BF136" s="415" t="s">
        <v>1214</v>
      </c>
      <c r="BG136" s="414" t="s">
        <v>3320</v>
      </c>
      <c r="BI136" s="414" t="s">
        <v>5747</v>
      </c>
      <c r="BJ136" s="414" t="s">
        <v>5747</v>
      </c>
      <c r="BK136" s="414" t="s">
        <v>7146</v>
      </c>
      <c r="BL136" s="414" t="s">
        <v>8531</v>
      </c>
      <c r="BM136" s="415">
        <v>230</v>
      </c>
      <c r="BN136" s="414" t="s">
        <v>5712</v>
      </c>
      <c r="BO136" s="418" t="s">
        <v>12984</v>
      </c>
      <c r="BP136" s="414">
        <v>24</v>
      </c>
      <c r="BQ136" s="414">
        <v>2029</v>
      </c>
      <c r="BR136" s="414">
        <v>125</v>
      </c>
      <c r="BS136" s="415">
        <v>125</v>
      </c>
      <c r="BT136" s="414" t="s">
        <v>5666</v>
      </c>
      <c r="BU136" s="414">
        <v>128</v>
      </c>
      <c r="BV136" s="415">
        <v>338.53</v>
      </c>
      <c r="BW136" s="419">
        <v>0.30915981735159814</v>
      </c>
      <c r="BX136" s="420" t="s">
        <v>910</v>
      </c>
      <c r="BY136" s="414" t="s">
        <v>733</v>
      </c>
      <c r="CA136" s="414">
        <v>27.45</v>
      </c>
      <c r="CB136" s="414" t="s">
        <v>1214</v>
      </c>
      <c r="CC136" s="414">
        <v>715</v>
      </c>
      <c r="CD136" s="414" t="s">
        <v>5713</v>
      </c>
      <c r="CE136" s="414" t="s">
        <v>5801</v>
      </c>
      <c r="CF136" s="414" t="s">
        <v>3320</v>
      </c>
      <c r="CG136" s="414" t="s">
        <v>733</v>
      </c>
      <c r="CH136" s="414" t="s">
        <v>733</v>
      </c>
      <c r="CI136" s="414">
        <v>2256</v>
      </c>
      <c r="CJ136" s="414">
        <v>2115</v>
      </c>
      <c r="CK136" s="414" t="s">
        <v>8532</v>
      </c>
      <c r="CL136" s="414">
        <v>365</v>
      </c>
      <c r="CM136" s="414">
        <v>85</v>
      </c>
      <c r="CN136" s="414">
        <v>99</v>
      </c>
      <c r="CO136" s="414">
        <v>40</v>
      </c>
      <c r="CP136" s="414" t="s">
        <v>12723</v>
      </c>
      <c r="CQ136" s="414">
        <f t="shared" si="81"/>
        <v>2026</v>
      </c>
      <c r="CR136" s="414">
        <v>0.5</v>
      </c>
      <c r="CS136" s="414">
        <v>100</v>
      </c>
      <c r="CT136" s="414" t="s">
        <v>8533</v>
      </c>
      <c r="CU136" s="414">
        <v>12104568</v>
      </c>
      <c r="CV136" s="414" t="s">
        <v>3320</v>
      </c>
      <c r="CW136" s="414" t="s">
        <v>3320</v>
      </c>
      <c r="CX136" s="414" t="s">
        <v>3320</v>
      </c>
      <c r="CY136" s="414" t="s">
        <v>3320</v>
      </c>
      <c r="CZ136" s="414" t="s">
        <v>3320</v>
      </c>
      <c r="DA136" s="414" t="s">
        <v>3320</v>
      </c>
      <c r="DB136" s="414" t="s">
        <v>3320</v>
      </c>
      <c r="DC136" s="414" t="s">
        <v>3320</v>
      </c>
      <c r="DD136" s="414" t="s">
        <v>3320</v>
      </c>
      <c r="DE136" s="414" t="s">
        <v>3320</v>
      </c>
      <c r="DG136" s="414" t="s">
        <v>3320</v>
      </c>
      <c r="DH136" s="414" t="s">
        <v>3320</v>
      </c>
      <c r="DI136" s="414" t="s">
        <v>3320</v>
      </c>
      <c r="DJ136" s="414" t="s">
        <v>3320</v>
      </c>
      <c r="DK136" s="414" t="s">
        <v>3320</v>
      </c>
      <c r="DL136" s="414" t="s">
        <v>3320</v>
      </c>
      <c r="DM136" s="414" t="e">
        <f t="shared" si="82"/>
        <v>#VALUE!</v>
      </c>
      <c r="DN136" s="414" t="s">
        <v>3320</v>
      </c>
      <c r="DO136" s="414" t="s">
        <v>3320</v>
      </c>
      <c r="DP136" s="414" t="s">
        <v>3320</v>
      </c>
      <c r="DR136" s="414" t="s">
        <v>3320</v>
      </c>
      <c r="DS136" s="414" t="s">
        <v>3320</v>
      </c>
      <c r="DT136" s="414" t="s">
        <v>3320</v>
      </c>
      <c r="DU136" s="414" t="s">
        <v>3320</v>
      </c>
      <c r="DV136" s="414" t="s">
        <v>3320</v>
      </c>
      <c r="DW136" s="414" t="s">
        <v>3320</v>
      </c>
      <c r="DX136" s="414" t="s">
        <v>3320</v>
      </c>
      <c r="DY136" s="414" t="s">
        <v>3320</v>
      </c>
      <c r="DZ136" s="414" t="s">
        <v>3320</v>
      </c>
      <c r="EA136" s="414" t="s">
        <v>3320</v>
      </c>
      <c r="EB136" s="414" t="s">
        <v>3320</v>
      </c>
      <c r="EC136" s="414" t="s">
        <v>3320</v>
      </c>
      <c r="ED136" s="414" t="s">
        <v>3320</v>
      </c>
      <c r="EE136" s="414" t="s">
        <v>3320</v>
      </c>
      <c r="EF136" s="414" t="s">
        <v>3320</v>
      </c>
      <c r="EG136" s="414" t="s">
        <v>3320</v>
      </c>
      <c r="EH136" s="414" t="s">
        <v>3320</v>
      </c>
      <c r="EI136" s="414" t="s">
        <v>3320</v>
      </c>
      <c r="EJ136" s="414" t="s">
        <v>3320</v>
      </c>
      <c r="EK136" s="414" t="s">
        <v>3320</v>
      </c>
      <c r="EL136" s="414" t="s">
        <v>3320</v>
      </c>
      <c r="EM136" s="414" t="s">
        <v>3320</v>
      </c>
      <c r="EN136" s="414" t="s">
        <v>3320</v>
      </c>
      <c r="EO136" s="414" t="s">
        <v>3320</v>
      </c>
      <c r="EP136" s="414" t="s">
        <v>3320</v>
      </c>
      <c r="EQ136" s="414" t="s">
        <v>3320</v>
      </c>
      <c r="ER136" s="414" t="s">
        <v>3320</v>
      </c>
      <c r="ES136" s="414" t="s">
        <v>3320</v>
      </c>
      <c r="ET136" s="414" t="s">
        <v>3320</v>
      </c>
      <c r="EU136" s="414" t="s">
        <v>3320</v>
      </c>
      <c r="EV136" s="414" t="s">
        <v>3320</v>
      </c>
      <c r="EW136" s="414" t="s">
        <v>3320</v>
      </c>
      <c r="EX136" s="414" t="s">
        <v>3320</v>
      </c>
      <c r="EY136" s="414" t="s">
        <v>3320</v>
      </c>
      <c r="EZ136" s="414" t="s">
        <v>3320</v>
      </c>
      <c r="FA136" s="414" t="s">
        <v>3320</v>
      </c>
      <c r="FB136" s="414" t="s">
        <v>3320</v>
      </c>
      <c r="FC136" s="414" t="s">
        <v>3320</v>
      </c>
      <c r="FD136" s="414" t="s">
        <v>3320</v>
      </c>
      <c r="FE136" s="414" t="s">
        <v>3320</v>
      </c>
      <c r="FF136" s="414" t="s">
        <v>3320</v>
      </c>
      <c r="FG136" s="414" t="s">
        <v>3320</v>
      </c>
      <c r="FH136" s="414" t="s">
        <v>3320</v>
      </c>
      <c r="FI136" s="414" t="s">
        <v>3320</v>
      </c>
      <c r="FJ136" s="414" t="s">
        <v>3320</v>
      </c>
      <c r="FK136" s="414" t="s">
        <v>3320</v>
      </c>
      <c r="FL136" s="414" t="s">
        <v>3320</v>
      </c>
      <c r="FM136" s="414" t="s">
        <v>3320</v>
      </c>
      <c r="FN136" s="414" t="s">
        <v>3320</v>
      </c>
      <c r="FO136" s="421">
        <v>138065198</v>
      </c>
      <c r="FP136" s="421">
        <f t="shared" si="62"/>
        <v>138.06519800000001</v>
      </c>
      <c r="FQ136" s="414" t="s">
        <v>1214</v>
      </c>
      <c r="FR136" s="414" t="s">
        <v>733</v>
      </c>
      <c r="FS136" s="414" t="s">
        <v>733</v>
      </c>
      <c r="FT136" s="414" t="s">
        <v>733</v>
      </c>
      <c r="FU136" s="414" t="s">
        <v>1744</v>
      </c>
      <c r="FV136" s="414" t="s">
        <v>8534</v>
      </c>
      <c r="FW136" s="414" t="s">
        <v>8535</v>
      </c>
      <c r="FX136" s="422" t="s">
        <v>8531</v>
      </c>
      <c r="FY136" s="423">
        <v>230</v>
      </c>
      <c r="FZ136" s="414" t="s">
        <v>8536</v>
      </c>
      <c r="GA136" s="421">
        <v>129060398</v>
      </c>
      <c r="GB136" s="421">
        <v>17232365</v>
      </c>
      <c r="GC136" s="421">
        <v>2255</v>
      </c>
      <c r="GD136" s="421">
        <v>208</v>
      </c>
      <c r="GE136" s="414" t="s">
        <v>8537</v>
      </c>
      <c r="GF136" s="414" t="s">
        <v>733</v>
      </c>
      <c r="GG136" s="414" t="s">
        <v>733</v>
      </c>
      <c r="GH136" s="414" t="s">
        <v>8538</v>
      </c>
      <c r="GI136" s="414" t="s">
        <v>733</v>
      </c>
      <c r="GJ136" s="414" t="s">
        <v>1214</v>
      </c>
      <c r="GK136" s="414" t="s">
        <v>733</v>
      </c>
      <c r="GL136" s="414" t="s">
        <v>733</v>
      </c>
      <c r="GM136" s="414" t="s">
        <v>1214</v>
      </c>
      <c r="GN136" s="424" t="s">
        <v>5676</v>
      </c>
      <c r="GO136" s="414" t="s">
        <v>3320</v>
      </c>
      <c r="GP136" s="414" t="s">
        <v>733</v>
      </c>
      <c r="GQ136" s="414" t="s">
        <v>5721</v>
      </c>
      <c r="GR136" s="414" t="s">
        <v>733</v>
      </c>
      <c r="GS136" s="414" t="s">
        <v>5679</v>
      </c>
      <c r="GT136" s="414" t="s">
        <v>3320</v>
      </c>
      <c r="GU136" s="414" t="s">
        <v>3320</v>
      </c>
      <c r="GV136" s="414">
        <v>0.7</v>
      </c>
      <c r="GW136" s="414" t="s">
        <v>1214</v>
      </c>
      <c r="GX136" s="414" t="s">
        <v>1214</v>
      </c>
      <c r="GY136" s="414" t="s">
        <v>3320</v>
      </c>
      <c r="GZ136" s="414" t="s">
        <v>733</v>
      </c>
      <c r="HA136" s="414" t="s">
        <v>3320</v>
      </c>
      <c r="HB136" s="414" t="s">
        <v>8539</v>
      </c>
      <c r="HC136" s="414" t="s">
        <v>3320</v>
      </c>
      <c r="HD136" s="414" t="s">
        <v>5683</v>
      </c>
      <c r="HE136" s="414" t="s">
        <v>5684</v>
      </c>
      <c r="HF136" s="414" t="s">
        <v>5684</v>
      </c>
      <c r="HG136" s="414" t="s">
        <v>733</v>
      </c>
      <c r="HH136" s="414" t="s">
        <v>1214</v>
      </c>
      <c r="HI136" s="414" t="s">
        <v>12985</v>
      </c>
      <c r="HJ136" s="414" t="s">
        <v>12986</v>
      </c>
      <c r="HK136" s="414" t="s">
        <v>5685</v>
      </c>
      <c r="HL136" s="414" t="s">
        <v>3320</v>
      </c>
      <c r="HM136" s="414" t="s">
        <v>3320</v>
      </c>
      <c r="HN136" s="414" t="s">
        <v>3320</v>
      </c>
      <c r="HO136" s="414" t="s">
        <v>3320</v>
      </c>
      <c r="HP136" s="414" t="s">
        <v>3320</v>
      </c>
      <c r="HQ136" s="414" t="s">
        <v>3320</v>
      </c>
      <c r="HR136" s="414" t="s">
        <v>3320</v>
      </c>
      <c r="HS136" s="414" t="s">
        <v>3320</v>
      </c>
      <c r="HT136" s="414" t="s">
        <v>3320</v>
      </c>
      <c r="HU136" s="414" t="s">
        <v>3320</v>
      </c>
      <c r="HV136" s="414" t="s">
        <v>3320</v>
      </c>
      <c r="HW136" s="414" t="s">
        <v>3320</v>
      </c>
      <c r="HX136" s="414" t="s">
        <v>3320</v>
      </c>
      <c r="HY136" s="414" t="s">
        <v>3320</v>
      </c>
      <c r="HZ136" s="414" t="s">
        <v>3320</v>
      </c>
      <c r="IA136" s="414" t="s">
        <v>3320</v>
      </c>
      <c r="IB136" s="414" t="s">
        <v>3320</v>
      </c>
      <c r="IC136" s="414" t="s">
        <v>3320</v>
      </c>
      <c r="ID136" s="414" t="s">
        <v>3320</v>
      </c>
      <c r="IE136" s="414" t="s">
        <v>3320</v>
      </c>
      <c r="IF136" s="414" t="s">
        <v>3320</v>
      </c>
      <c r="IG136" s="414" t="s">
        <v>3320</v>
      </c>
      <c r="IH136" s="414" t="s">
        <v>3320</v>
      </c>
      <c r="II136" s="414" t="s">
        <v>3320</v>
      </c>
      <c r="IJ136" s="414" t="s">
        <v>3320</v>
      </c>
      <c r="IK136" s="414" t="s">
        <v>3320</v>
      </c>
      <c r="IL136" s="414" t="s">
        <v>3320</v>
      </c>
      <c r="IM136" s="414" t="s">
        <v>3320</v>
      </c>
      <c r="IN136" s="414" t="s">
        <v>3320</v>
      </c>
      <c r="IO136" s="414" t="s">
        <v>3320</v>
      </c>
      <c r="IP136" s="414" t="s">
        <v>3320</v>
      </c>
      <c r="IQ136" s="414" t="s">
        <v>3320</v>
      </c>
      <c r="IR136" s="414" t="s">
        <v>3320</v>
      </c>
      <c r="IS136" s="414" t="s">
        <v>3320</v>
      </c>
      <c r="IT136" s="414" t="s">
        <v>3320</v>
      </c>
      <c r="IU136" s="414" t="s">
        <v>3320</v>
      </c>
      <c r="IV136" s="414" t="s">
        <v>3320</v>
      </c>
      <c r="IW136" s="414" t="s">
        <v>3320</v>
      </c>
      <c r="IY136" s="415"/>
      <c r="IZ136" s="415"/>
      <c r="JB136" s="414" t="str">
        <f>IFERROR(VLOOKUP($E136,'[12]Resumen costos RNT id'!$D:$J,3,0),"")</f>
        <v/>
      </c>
      <c r="JC136" s="421" t="str">
        <f>IFERROR(VLOOKUP($E136,'[12]Resumen costos RNT id'!$D:$J,4,0),"")</f>
        <v/>
      </c>
      <c r="JD136" s="421" t="str">
        <f>IFERROR(VLOOKUP($E136,'[12]Resumen costos RNT id'!$D:$J,5,0),"")</f>
        <v/>
      </c>
      <c r="JE136" s="421" t="str">
        <f>IFERROR(VLOOKUP($E136,'[12]Resumen costos RNT id'!$D:$J,6,0),"")</f>
        <v/>
      </c>
      <c r="JF136" s="416" t="str">
        <f>IFERROR(VLOOKUP($E136,'[12]Resumen costos RNT id'!$D:$J,7,0),"")</f>
        <v/>
      </c>
      <c r="JG136" s="428" t="str">
        <f t="shared" si="67"/>
        <v/>
      </c>
      <c r="JH136" s="428" t="str">
        <f t="shared" si="68"/>
        <v/>
      </c>
      <c r="JI136" s="428" t="str">
        <f t="shared" si="68"/>
        <v/>
      </c>
      <c r="JJ136" s="428">
        <f t="shared" si="69"/>
        <v>0</v>
      </c>
      <c r="JK136" s="428">
        <f t="shared" si="70"/>
        <v>0</v>
      </c>
      <c r="JL136" s="414" t="s">
        <v>202</v>
      </c>
      <c r="JP136" s="414">
        <v>5</v>
      </c>
      <c r="JQ136" s="414">
        <f t="shared" si="58"/>
        <v>0</v>
      </c>
      <c r="JR136" s="429" t="str">
        <f>IFERROR(VLOOKUP($E136,'[13]Actualización de costos CENACE'!$A:$G,2,0),"")</f>
        <v/>
      </c>
      <c r="JS136" s="429" t="str">
        <f>IFERROR(VLOOKUP($E136,'[13]Actualización de costos CENACE'!$A:$G,3,0),"")</f>
        <v/>
      </c>
      <c r="JT136" s="429" t="str">
        <f>IFERROR(VLOOKUP($E136,'[13]Actualización de costos CENACE'!$A:$G,4,0),"")</f>
        <v/>
      </c>
      <c r="JU136" s="429" t="str">
        <f>IFERROR(VLOOKUP($E136,'[13]Actualización de costos CENACE'!$A:$G,5,0),"")</f>
        <v/>
      </c>
      <c r="JV136" s="429" t="str">
        <f>IFERROR(VLOOKUP($E136,'[13]Actualización de costos CENACE'!$A:$G,6,0),"")</f>
        <v/>
      </c>
      <c r="JW136" s="430" t="str">
        <f>IFERROR(VLOOKUP($E136,'[13]Din Costos CFE'!$J$7:$AG$150,JW$1,0),"")</f>
        <v/>
      </c>
      <c r="JX136" s="430" t="str">
        <f>IFERROR(VLOOKUP($E136,'[13]Din Costos CFE'!$J$7:$AG$150,JX$1,0),"")</f>
        <v/>
      </c>
      <c r="JY136" s="430" t="str">
        <f>IFERROR(VLOOKUP($E136,'[13]Din Costos CFE'!$J$7:$AG$150,JY$1,0),"")</f>
        <v/>
      </c>
      <c r="JZ136" s="430" t="str">
        <f>IFERROR(VLOOKUP($E136,'[13]Din Costos CFE'!$J$7:$AG$150,JZ$1,0),"")</f>
        <v/>
      </c>
      <c r="KA136" s="430" t="str">
        <f>IFERROR(VLOOKUP($E136,'[13]Din Costos CFE'!$J$7:$AG$150,KA$1,0),"")</f>
        <v/>
      </c>
      <c r="KB136" s="430" t="str">
        <f>IFERROR(VLOOKUP($E136,'[13]Din Costos CFE'!$J$7:$AG$150,KB$1,0),"")</f>
        <v/>
      </c>
      <c r="KC136" s="430" t="str">
        <f>IFERROR(VLOOKUP($E136,'[13]Din Costos CFE'!$J$7:$AG$150,KC$1,0),"")</f>
        <v/>
      </c>
      <c r="KD136" s="430" t="str">
        <f>IFERROR(VLOOKUP($E136,'[13]Din Costos CFE'!$J$7:$AG$150,KD$1,0),"")</f>
        <v/>
      </c>
      <c r="KE136" s="430" t="str">
        <f>IFERROR(VLOOKUP($E136,'[13]Din Costos CFE'!$J$7:$AG$150,KE$1,0),"")</f>
        <v/>
      </c>
      <c r="KF136" s="430" t="str">
        <f>IFERROR(VLOOKUP($E136,'[13]Din Costos CFE'!$J$7:$AG$150,KF$1,0),"")</f>
        <v/>
      </c>
      <c r="KG136" s="430" t="str">
        <f>IFERROR(VLOOKUP($E136,'[13]Din Costos CFE'!$J$7:$AG$150,KG$1,0),"")</f>
        <v/>
      </c>
      <c r="KH136" s="430" t="str">
        <f>IFERROR(VLOOKUP($E136,'[13]Din Costos CFE'!$J$7:$AG$150,KH$1,0),"")</f>
        <v/>
      </c>
      <c r="KI136" s="430" t="str">
        <f>IFERROR(VLOOKUP($E136,'[13]Din Costos CFE'!$J$7:$AG$150,KI$1,0),"")</f>
        <v/>
      </c>
      <c r="KJ136" s="430" t="str">
        <f>IFERROR(VLOOKUP($E136,'[13]Din Costos CFE'!$J$7:$AG$150,KJ$1,0),"")</f>
        <v/>
      </c>
      <c r="KK136" s="430" t="str">
        <f>IFERROR(VLOOKUP($E136,'[13]Din Costos CFE'!$J$7:$AG$150,KK$1,0),"")</f>
        <v/>
      </c>
      <c r="KL136" s="430" t="str">
        <f>IFERROR(VLOOKUP($E136,'[13]Din Costos CFE'!$J$7:$AG$150,KL$1,0),"")</f>
        <v/>
      </c>
      <c r="KM136" s="430" t="str">
        <f>IFERROR(VLOOKUP($E136,'[13]Din Costos CFE'!$J$7:$AG$150,KM$1,0),"")</f>
        <v/>
      </c>
      <c r="KN136" s="430" t="str">
        <f>IFERROR(VLOOKUP($E136,'[13]Din Costos CFE'!$J$7:$AG$150,KN$1,0),"")</f>
        <v/>
      </c>
      <c r="KO136" s="431">
        <f t="shared" si="71"/>
        <v>0</v>
      </c>
      <c r="KP136" s="431">
        <f t="shared" si="72"/>
        <v>0</v>
      </c>
      <c r="KQ136" s="431">
        <f t="shared" si="73"/>
        <v>0</v>
      </c>
      <c r="KR136" s="432" t="str">
        <f>IFERROR(VLOOKUP($E136,'[13]Din Costos CFE'!$A$6:$G$150,4,0),"")</f>
        <v/>
      </c>
      <c r="KS136" s="432" t="str">
        <f>IFERROR(VLOOKUP($E136,'[13]Din Costos CFE'!$A$6:$G$150,5,0),"")</f>
        <v/>
      </c>
      <c r="KT136" s="432" t="str">
        <f>IFERROR(VLOOKUP($E136,'[13]Din Costos CFE'!$A$6:$G$150,6,0),"")</f>
        <v/>
      </c>
      <c r="KU136" s="433" t="str">
        <f t="shared" si="74"/>
        <v/>
      </c>
      <c r="KV136" s="434" t="str">
        <f t="shared" si="75"/>
        <v/>
      </c>
      <c r="KW136" s="435" t="str">
        <f t="shared" si="76"/>
        <v/>
      </c>
      <c r="KX136" s="435"/>
      <c r="KY136" s="436" t="str">
        <f>IFERROR(VLOOKUP($E136,'[13]Detalle Costos CENACE'!$E:$IT,248,0),"")</f>
        <v/>
      </c>
      <c r="KZ136" s="414">
        <f t="shared" si="77"/>
        <v>125</v>
      </c>
      <c r="LA136" s="434" t="str">
        <f t="shared" si="78"/>
        <v/>
      </c>
      <c r="LB136" s="434" t="str">
        <f t="shared" si="79"/>
        <v/>
      </c>
      <c r="LC136" s="414">
        <f t="shared" si="80"/>
        <v>1</v>
      </c>
      <c r="LD136" s="429" t="str">
        <f>IFERROR(VLOOKUP($E136,'[13]Actualización de costos CENACE'!$A:$G,7,0),"")</f>
        <v/>
      </c>
    </row>
    <row r="137" spans="1:316" s="414" customFormat="1" ht="15" customHeight="1">
      <c r="A137" s="413" t="s">
        <v>5638</v>
      </c>
      <c r="B137" s="414">
        <v>1067</v>
      </c>
      <c r="C137" s="414" t="s">
        <v>8540</v>
      </c>
      <c r="D137" s="414" t="s">
        <v>8541</v>
      </c>
      <c r="E137" s="414">
        <v>1067</v>
      </c>
      <c r="G137" s="414" t="s">
        <v>5641</v>
      </c>
      <c r="H137" s="414" t="s">
        <v>525</v>
      </c>
      <c r="I137" s="415">
        <v>4</v>
      </c>
      <c r="J137" s="415"/>
      <c r="K137" s="415" t="str">
        <f t="shared" si="60"/>
        <v>No</v>
      </c>
      <c r="L137" s="415"/>
      <c r="M137" s="415">
        <f t="shared" si="59"/>
        <v>4</v>
      </c>
      <c r="N137" s="415"/>
      <c r="O137" s="415"/>
      <c r="P137" s="415"/>
      <c r="Q137" s="415"/>
      <c r="R137" s="415" t="str">
        <f t="shared" si="61"/>
        <v>No</v>
      </c>
      <c r="S137" s="415"/>
      <c r="T137" s="415"/>
      <c r="U137" s="415"/>
      <c r="V137" s="414" t="s">
        <v>8542</v>
      </c>
      <c r="W137" s="414" t="s">
        <v>5643</v>
      </c>
      <c r="X137" s="414">
        <f t="shared" si="57"/>
        <v>1</v>
      </c>
      <c r="Y137" s="414">
        <f t="shared" si="63"/>
        <v>132</v>
      </c>
      <c r="Z137" s="416" t="str">
        <f t="shared" si="64"/>
        <v/>
      </c>
      <c r="AA137" s="416">
        <f t="shared" si="65"/>
        <v>0</v>
      </c>
      <c r="AB137" s="417">
        <f t="shared" si="66"/>
        <v>0</v>
      </c>
      <c r="AC137" s="414" t="s">
        <v>5644</v>
      </c>
      <c r="AD137" s="414" t="s">
        <v>5644</v>
      </c>
      <c r="AE137" s="414" t="e">
        <f>+VLOOKUP($D137,'[12]Ramón Países '!$A:$E,4,0)</f>
        <v>#N/A</v>
      </c>
      <c r="AF137" s="414" t="s">
        <v>5646</v>
      </c>
      <c r="AG137" s="414" t="e">
        <f>+VLOOKUP($D137,'[12]Ramón Países '!$A:$E,5,0)</f>
        <v>#N/A</v>
      </c>
      <c r="AH137" s="413" t="s">
        <v>520</v>
      </c>
      <c r="AI137" s="414" t="s">
        <v>525</v>
      </c>
      <c r="AJ137" s="414" t="s">
        <v>8543</v>
      </c>
      <c r="AK137" s="414" t="s">
        <v>5648</v>
      </c>
      <c r="AL137" s="414" t="s">
        <v>5649</v>
      </c>
      <c r="AM137" s="414" t="s">
        <v>5650</v>
      </c>
      <c r="AN137" s="414" t="s">
        <v>525</v>
      </c>
      <c r="AO137" s="414" t="s">
        <v>5651</v>
      </c>
      <c r="AP137" s="414" t="s">
        <v>5652</v>
      </c>
      <c r="AQ137" s="414" t="s">
        <v>5653</v>
      </c>
      <c r="AR137" s="414" t="s">
        <v>5654</v>
      </c>
      <c r="AS137" s="414" t="s">
        <v>5655</v>
      </c>
      <c r="AT137" s="414" t="s">
        <v>733</v>
      </c>
      <c r="AU137" s="414" t="s">
        <v>733</v>
      </c>
      <c r="AV137" s="414" t="s">
        <v>733</v>
      </c>
      <c r="AW137" s="414" t="s">
        <v>3320</v>
      </c>
      <c r="AX137" s="414" t="s">
        <v>5656</v>
      </c>
      <c r="AY137" s="414" t="s">
        <v>733</v>
      </c>
      <c r="AZ137" s="414" t="s">
        <v>5657</v>
      </c>
      <c r="BA137" s="414" t="s">
        <v>5658</v>
      </c>
      <c r="BB137" s="414" t="s">
        <v>5659</v>
      </c>
      <c r="BC137" s="414" t="s">
        <v>5660</v>
      </c>
      <c r="BD137" s="414" t="s">
        <v>5661</v>
      </c>
      <c r="BE137" s="414" t="s">
        <v>5662</v>
      </c>
      <c r="BF137" s="415" t="s">
        <v>1214</v>
      </c>
      <c r="BG137" s="414" t="s">
        <v>3320</v>
      </c>
      <c r="BI137" s="414" t="s">
        <v>7206</v>
      </c>
      <c r="BJ137" s="414" t="s">
        <v>7206</v>
      </c>
      <c r="BK137" s="414" t="s">
        <v>8382</v>
      </c>
      <c r="BL137" s="414" t="s">
        <v>8544</v>
      </c>
      <c r="BM137" s="415">
        <v>115</v>
      </c>
      <c r="BN137" s="414" t="s">
        <v>5665</v>
      </c>
      <c r="BO137" s="418" t="s">
        <v>12879</v>
      </c>
      <c r="BP137" s="414">
        <v>18</v>
      </c>
      <c r="BQ137" s="414">
        <v>2029</v>
      </c>
      <c r="BR137" s="414">
        <v>132</v>
      </c>
      <c r="BS137" s="415">
        <v>132</v>
      </c>
      <c r="BT137" s="414" t="s">
        <v>5666</v>
      </c>
      <c r="BU137" s="414">
        <v>773</v>
      </c>
      <c r="BV137" s="415">
        <v>457.6</v>
      </c>
      <c r="BW137" s="419">
        <v>0.39573820395738207</v>
      </c>
      <c r="BX137" s="420" t="s">
        <v>202</v>
      </c>
      <c r="BY137" s="414" t="s">
        <v>733</v>
      </c>
      <c r="CA137" s="414">
        <v>31.43</v>
      </c>
      <c r="CB137" s="414" t="s">
        <v>733</v>
      </c>
      <c r="CC137" s="414">
        <v>650</v>
      </c>
      <c r="CD137" s="414" t="s">
        <v>5667</v>
      </c>
      <c r="CE137" s="414" t="s">
        <v>5668</v>
      </c>
      <c r="CF137" s="414" t="s">
        <v>3320</v>
      </c>
      <c r="CG137" s="414" t="s">
        <v>733</v>
      </c>
      <c r="CH137" s="414" t="s">
        <v>1214</v>
      </c>
      <c r="CI137" s="414">
        <v>2287</v>
      </c>
      <c r="CJ137" s="414">
        <v>2126.9</v>
      </c>
      <c r="CK137" s="414" t="s">
        <v>5900</v>
      </c>
      <c r="CL137" s="414">
        <v>365</v>
      </c>
      <c r="CM137" s="414">
        <v>90</v>
      </c>
      <c r="CN137" s="414">
        <v>98</v>
      </c>
      <c r="CO137" s="414">
        <v>25</v>
      </c>
      <c r="CP137" s="414" t="s">
        <v>12987</v>
      </c>
      <c r="CQ137" s="414">
        <f t="shared" si="81"/>
        <v>2028</v>
      </c>
      <c r="CR137" s="414">
        <v>0.4</v>
      </c>
      <c r="CS137" s="414">
        <v>8</v>
      </c>
      <c r="CT137" s="414" t="s">
        <v>8545</v>
      </c>
      <c r="CU137" s="414">
        <v>1401346</v>
      </c>
      <c r="CV137" s="414" t="s">
        <v>3320</v>
      </c>
      <c r="CW137" s="414" t="s">
        <v>3320</v>
      </c>
      <c r="CX137" s="414" t="s">
        <v>3320</v>
      </c>
      <c r="CY137" s="414" t="s">
        <v>3320</v>
      </c>
      <c r="CZ137" s="414" t="s">
        <v>3320</v>
      </c>
      <c r="DA137" s="414" t="s">
        <v>3320</v>
      </c>
      <c r="DB137" s="414" t="s">
        <v>3320</v>
      </c>
      <c r="DC137" s="414" t="s">
        <v>3320</v>
      </c>
      <c r="DD137" s="414" t="s">
        <v>3320</v>
      </c>
      <c r="DE137" s="414" t="s">
        <v>3320</v>
      </c>
      <c r="DG137" s="414" t="s">
        <v>3320</v>
      </c>
      <c r="DH137" s="414" t="s">
        <v>3320</v>
      </c>
      <c r="DI137" s="414" t="s">
        <v>3320</v>
      </c>
      <c r="DJ137" s="414" t="s">
        <v>3320</v>
      </c>
      <c r="DK137" s="414" t="s">
        <v>3320</v>
      </c>
      <c r="DL137" s="414" t="s">
        <v>3320</v>
      </c>
      <c r="DM137" s="414" t="e">
        <f t="shared" si="82"/>
        <v>#VALUE!</v>
      </c>
      <c r="DN137" s="414" t="s">
        <v>3320</v>
      </c>
      <c r="DO137" s="414" t="s">
        <v>3320</v>
      </c>
      <c r="DP137" s="414" t="s">
        <v>3320</v>
      </c>
      <c r="DR137" s="414" t="s">
        <v>3320</v>
      </c>
      <c r="DS137" s="414" t="s">
        <v>3320</v>
      </c>
      <c r="DT137" s="414" t="s">
        <v>3320</v>
      </c>
      <c r="DU137" s="414" t="s">
        <v>3320</v>
      </c>
      <c r="DV137" s="414" t="s">
        <v>3320</v>
      </c>
      <c r="DW137" s="414" t="s">
        <v>3320</v>
      </c>
      <c r="DX137" s="414" t="s">
        <v>3320</v>
      </c>
      <c r="DY137" s="414" t="s">
        <v>3320</v>
      </c>
      <c r="DZ137" s="414" t="s">
        <v>3320</v>
      </c>
      <c r="EA137" s="414" t="s">
        <v>3320</v>
      </c>
      <c r="EB137" s="414" t="s">
        <v>3320</v>
      </c>
      <c r="EC137" s="414" t="s">
        <v>3320</v>
      </c>
      <c r="ED137" s="414" t="s">
        <v>3320</v>
      </c>
      <c r="EE137" s="414" t="s">
        <v>3320</v>
      </c>
      <c r="EF137" s="414" t="s">
        <v>3320</v>
      </c>
      <c r="EG137" s="414" t="s">
        <v>3320</v>
      </c>
      <c r="EH137" s="414" t="s">
        <v>3320</v>
      </c>
      <c r="EI137" s="414" t="s">
        <v>3320</v>
      </c>
      <c r="EJ137" s="414" t="s">
        <v>3320</v>
      </c>
      <c r="EK137" s="414" t="s">
        <v>3320</v>
      </c>
      <c r="EL137" s="414" t="s">
        <v>3320</v>
      </c>
      <c r="EM137" s="414" t="s">
        <v>3320</v>
      </c>
      <c r="EN137" s="414" t="s">
        <v>3320</v>
      </c>
      <c r="EO137" s="414" t="s">
        <v>3320</v>
      </c>
      <c r="EP137" s="414" t="s">
        <v>3320</v>
      </c>
      <c r="EQ137" s="414" t="s">
        <v>3320</v>
      </c>
      <c r="ER137" s="414" t="s">
        <v>3320</v>
      </c>
      <c r="ES137" s="414" t="s">
        <v>3320</v>
      </c>
      <c r="ET137" s="414" t="s">
        <v>3320</v>
      </c>
      <c r="EU137" s="414" t="s">
        <v>3320</v>
      </c>
      <c r="EV137" s="414" t="s">
        <v>3320</v>
      </c>
      <c r="EW137" s="414" t="s">
        <v>3320</v>
      </c>
      <c r="EX137" s="414" t="s">
        <v>3320</v>
      </c>
      <c r="EY137" s="414" t="s">
        <v>3320</v>
      </c>
      <c r="EZ137" s="414" t="s">
        <v>3320</v>
      </c>
      <c r="FA137" s="414" t="s">
        <v>3320</v>
      </c>
      <c r="FB137" s="414" t="s">
        <v>3320</v>
      </c>
      <c r="FC137" s="414" t="s">
        <v>3320</v>
      </c>
      <c r="FD137" s="414" t="s">
        <v>3320</v>
      </c>
      <c r="FE137" s="414" t="s">
        <v>3320</v>
      </c>
      <c r="FF137" s="414" t="s">
        <v>3320</v>
      </c>
      <c r="FG137" s="414" t="s">
        <v>3320</v>
      </c>
      <c r="FH137" s="414" t="s">
        <v>3320</v>
      </c>
      <c r="FI137" s="414" t="s">
        <v>3320</v>
      </c>
      <c r="FJ137" s="414" t="s">
        <v>3320</v>
      </c>
      <c r="FK137" s="414" t="s">
        <v>3320</v>
      </c>
      <c r="FL137" s="414" t="s">
        <v>3320</v>
      </c>
      <c r="FM137" s="414" t="s">
        <v>3320</v>
      </c>
      <c r="FN137" s="414" t="s">
        <v>3320</v>
      </c>
      <c r="FO137" s="421">
        <v>140134600</v>
      </c>
      <c r="FP137" s="421">
        <f t="shared" si="62"/>
        <v>140.13460000000001</v>
      </c>
      <c r="FQ137" s="414" t="s">
        <v>733</v>
      </c>
      <c r="FR137" s="414" t="s">
        <v>733</v>
      </c>
      <c r="FS137" s="414" t="s">
        <v>733</v>
      </c>
      <c r="FT137" s="414" t="s">
        <v>733</v>
      </c>
      <c r="FU137" s="414" t="s">
        <v>8546</v>
      </c>
      <c r="FV137" s="414" t="s">
        <v>8547</v>
      </c>
      <c r="FW137" s="414" t="s">
        <v>8548</v>
      </c>
      <c r="FX137" s="422" t="s">
        <v>8544</v>
      </c>
      <c r="FY137" s="423">
        <v>115</v>
      </c>
      <c r="FZ137" s="414" t="s">
        <v>8549</v>
      </c>
      <c r="GA137" s="421">
        <v>140134600</v>
      </c>
      <c r="GB137" s="421">
        <v>18700000</v>
      </c>
      <c r="GC137" s="421">
        <v>1333.33</v>
      </c>
      <c r="GD137" s="421">
        <v>83083.33</v>
      </c>
      <c r="GE137" s="414" t="s">
        <v>5674</v>
      </c>
      <c r="GF137" s="414" t="s">
        <v>1214</v>
      </c>
      <c r="GG137" s="414" t="s">
        <v>1214</v>
      </c>
      <c r="GH137" s="414" t="s">
        <v>5675</v>
      </c>
      <c r="GI137" s="414" t="s">
        <v>1214</v>
      </c>
      <c r="GJ137" s="414" t="s">
        <v>1214</v>
      </c>
      <c r="GK137" s="414" t="s">
        <v>1214</v>
      </c>
      <c r="GL137" s="414" t="s">
        <v>1214</v>
      </c>
      <c r="GM137" s="414" t="s">
        <v>1214</v>
      </c>
      <c r="GN137" s="424" t="s">
        <v>5676</v>
      </c>
      <c r="GO137" s="414" t="s">
        <v>3320</v>
      </c>
      <c r="GP137" s="414" t="s">
        <v>733</v>
      </c>
      <c r="GQ137" s="414" t="s">
        <v>5721</v>
      </c>
      <c r="GR137" s="414" t="s">
        <v>733</v>
      </c>
      <c r="GS137" s="414" t="s">
        <v>5679</v>
      </c>
      <c r="GT137" s="414" t="s">
        <v>3320</v>
      </c>
      <c r="GU137" s="414" t="s">
        <v>3320</v>
      </c>
      <c r="GV137" s="414">
        <v>0.6</v>
      </c>
      <c r="GW137" s="414" t="s">
        <v>1214</v>
      </c>
      <c r="GX137" s="414" t="s">
        <v>1214</v>
      </c>
      <c r="GY137" s="414" t="s">
        <v>3320</v>
      </c>
      <c r="GZ137" s="414" t="s">
        <v>733</v>
      </c>
      <c r="HA137" s="414" t="s">
        <v>3320</v>
      </c>
      <c r="HB137" s="414" t="s">
        <v>8550</v>
      </c>
      <c r="HC137" s="414" t="s">
        <v>8551</v>
      </c>
      <c r="HD137" s="414" t="s">
        <v>6273</v>
      </c>
      <c r="HE137" s="414" t="s">
        <v>5684</v>
      </c>
      <c r="HF137" s="414" t="s">
        <v>5684</v>
      </c>
      <c r="HG137" s="414" t="s">
        <v>733</v>
      </c>
      <c r="HH137" s="414" t="s">
        <v>1214</v>
      </c>
      <c r="HI137" s="414" t="s">
        <v>12988</v>
      </c>
      <c r="HJ137" s="414" t="s">
        <v>12989</v>
      </c>
      <c r="HK137" s="414" t="s">
        <v>5685</v>
      </c>
      <c r="HL137" s="414" t="s">
        <v>3320</v>
      </c>
      <c r="HM137" s="414" t="s">
        <v>3320</v>
      </c>
      <c r="HN137" s="414" t="s">
        <v>3320</v>
      </c>
      <c r="HO137" s="414" t="s">
        <v>3320</v>
      </c>
      <c r="HP137" s="414" t="s">
        <v>3320</v>
      </c>
      <c r="HQ137" s="414" t="s">
        <v>3320</v>
      </c>
      <c r="HR137" s="414" t="s">
        <v>3320</v>
      </c>
      <c r="HS137" s="414" t="s">
        <v>3320</v>
      </c>
      <c r="HT137" s="414" t="s">
        <v>3320</v>
      </c>
      <c r="HU137" s="414" t="s">
        <v>3320</v>
      </c>
      <c r="HV137" s="414" t="s">
        <v>3320</v>
      </c>
      <c r="HW137" s="414" t="s">
        <v>3320</v>
      </c>
      <c r="HX137" s="414" t="s">
        <v>3320</v>
      </c>
      <c r="HY137" s="414" t="s">
        <v>3320</v>
      </c>
      <c r="HZ137" s="414" t="s">
        <v>3320</v>
      </c>
      <c r="IA137" s="414" t="s">
        <v>3320</v>
      </c>
      <c r="IB137" s="414" t="s">
        <v>3320</v>
      </c>
      <c r="IC137" s="414" t="s">
        <v>3320</v>
      </c>
      <c r="ID137" s="414" t="s">
        <v>3320</v>
      </c>
      <c r="IE137" s="414" t="s">
        <v>3320</v>
      </c>
      <c r="IF137" s="414" t="s">
        <v>3320</v>
      </c>
      <c r="IG137" s="414" t="s">
        <v>3320</v>
      </c>
      <c r="IH137" s="414" t="s">
        <v>3320</v>
      </c>
      <c r="II137" s="414" t="s">
        <v>3320</v>
      </c>
      <c r="IJ137" s="414" t="s">
        <v>3320</v>
      </c>
      <c r="IK137" s="414" t="s">
        <v>3320</v>
      </c>
      <c r="IL137" s="414" t="s">
        <v>3320</v>
      </c>
      <c r="IM137" s="414" t="s">
        <v>3320</v>
      </c>
      <c r="IN137" s="414" t="s">
        <v>3320</v>
      </c>
      <c r="IO137" s="414" t="s">
        <v>3320</v>
      </c>
      <c r="IP137" s="414" t="s">
        <v>3320</v>
      </c>
      <c r="IQ137" s="414" t="s">
        <v>3320</v>
      </c>
      <c r="IR137" s="414" t="s">
        <v>3320</v>
      </c>
      <c r="IS137" s="414" t="s">
        <v>3320</v>
      </c>
      <c r="IT137" s="414" t="s">
        <v>3320</v>
      </c>
      <c r="IU137" s="414" t="s">
        <v>3320</v>
      </c>
      <c r="IV137" s="414" t="s">
        <v>3320</v>
      </c>
      <c r="IW137" s="414" t="s">
        <v>3320</v>
      </c>
      <c r="IX137" s="415" t="s">
        <v>85</v>
      </c>
      <c r="IY137" s="447">
        <v>45761</v>
      </c>
      <c r="IZ137" s="415" t="s">
        <v>5810</v>
      </c>
      <c r="JA137" s="415" t="s">
        <v>5810</v>
      </c>
      <c r="JB137" s="414" t="str">
        <f>IFERROR(VLOOKUP($E137,'[12]Resumen costos RNT id'!$D:$J,3,0),"")</f>
        <v/>
      </c>
      <c r="JC137" s="421" t="str">
        <f>IFERROR(VLOOKUP($E137,'[12]Resumen costos RNT id'!$D:$J,4,0),"")</f>
        <v/>
      </c>
      <c r="JD137" s="421" t="str">
        <f>IFERROR(VLOOKUP($E137,'[12]Resumen costos RNT id'!$D:$J,5,0),"")</f>
        <v/>
      </c>
      <c r="JE137" s="421" t="str">
        <f>IFERROR(VLOOKUP($E137,'[12]Resumen costos RNT id'!$D:$J,6,0),"")</f>
        <v/>
      </c>
      <c r="JF137" s="416" t="str">
        <f>IFERROR(VLOOKUP($E137,'[12]Resumen costos RNT id'!$D:$J,7,0),"")</f>
        <v/>
      </c>
      <c r="JG137" s="428" t="str">
        <f t="shared" si="67"/>
        <v/>
      </c>
      <c r="JH137" s="428" t="str">
        <f t="shared" si="68"/>
        <v/>
      </c>
      <c r="JI137" s="428" t="str">
        <f t="shared" si="68"/>
        <v/>
      </c>
      <c r="JJ137" s="428">
        <f t="shared" si="69"/>
        <v>0</v>
      </c>
      <c r="JK137" s="428">
        <f t="shared" si="70"/>
        <v>0</v>
      </c>
      <c r="JL137" s="414" t="s">
        <v>202</v>
      </c>
      <c r="JP137" s="414">
        <v>7</v>
      </c>
      <c r="JQ137" s="414">
        <f t="shared" si="58"/>
        <v>0</v>
      </c>
      <c r="JR137" s="429" t="str">
        <f>IFERROR(VLOOKUP($E137,'[13]Actualización de costos CENACE'!$A:$G,2,0),"")</f>
        <v/>
      </c>
      <c r="JS137" s="429" t="str">
        <f>IFERROR(VLOOKUP($E137,'[13]Actualización de costos CENACE'!$A:$G,3,0),"")</f>
        <v/>
      </c>
      <c r="JT137" s="429" t="str">
        <f>IFERROR(VLOOKUP($E137,'[13]Actualización de costos CENACE'!$A:$G,4,0),"")</f>
        <v/>
      </c>
      <c r="JU137" s="429" t="str">
        <f>IFERROR(VLOOKUP($E137,'[13]Actualización de costos CENACE'!$A:$G,5,0),"")</f>
        <v/>
      </c>
      <c r="JV137" s="429" t="str">
        <f>IFERROR(VLOOKUP($E137,'[13]Actualización de costos CENACE'!$A:$G,6,0),"")</f>
        <v/>
      </c>
      <c r="JW137" s="430" t="str">
        <f>IFERROR(VLOOKUP($E137,'[13]Din Costos CFE'!$J$7:$AG$150,JW$1,0),"")</f>
        <v/>
      </c>
      <c r="JX137" s="430" t="str">
        <f>IFERROR(VLOOKUP($E137,'[13]Din Costos CFE'!$J$7:$AG$150,JX$1,0),"")</f>
        <v/>
      </c>
      <c r="JY137" s="430" t="str">
        <f>IFERROR(VLOOKUP($E137,'[13]Din Costos CFE'!$J$7:$AG$150,JY$1,0),"")</f>
        <v/>
      </c>
      <c r="JZ137" s="430" t="str">
        <f>IFERROR(VLOOKUP($E137,'[13]Din Costos CFE'!$J$7:$AG$150,JZ$1,0),"")</f>
        <v/>
      </c>
      <c r="KA137" s="430" t="str">
        <f>IFERROR(VLOOKUP($E137,'[13]Din Costos CFE'!$J$7:$AG$150,KA$1,0),"")</f>
        <v/>
      </c>
      <c r="KB137" s="430" t="str">
        <f>IFERROR(VLOOKUP($E137,'[13]Din Costos CFE'!$J$7:$AG$150,KB$1,0),"")</f>
        <v/>
      </c>
      <c r="KC137" s="430" t="str">
        <f>IFERROR(VLOOKUP($E137,'[13]Din Costos CFE'!$J$7:$AG$150,KC$1,0),"")</f>
        <v/>
      </c>
      <c r="KD137" s="430" t="str">
        <f>IFERROR(VLOOKUP($E137,'[13]Din Costos CFE'!$J$7:$AG$150,KD$1,0),"")</f>
        <v/>
      </c>
      <c r="KE137" s="430" t="str">
        <f>IFERROR(VLOOKUP($E137,'[13]Din Costos CFE'!$J$7:$AG$150,KE$1,0),"")</f>
        <v/>
      </c>
      <c r="KF137" s="430" t="str">
        <f>IFERROR(VLOOKUP($E137,'[13]Din Costos CFE'!$J$7:$AG$150,KF$1,0),"")</f>
        <v/>
      </c>
      <c r="KG137" s="430" t="str">
        <f>IFERROR(VLOOKUP($E137,'[13]Din Costos CFE'!$J$7:$AG$150,KG$1,0),"")</f>
        <v/>
      </c>
      <c r="KH137" s="430" t="str">
        <f>IFERROR(VLOOKUP($E137,'[13]Din Costos CFE'!$J$7:$AG$150,KH$1,0),"")</f>
        <v/>
      </c>
      <c r="KI137" s="430" t="str">
        <f>IFERROR(VLOOKUP($E137,'[13]Din Costos CFE'!$J$7:$AG$150,KI$1,0),"")</f>
        <v/>
      </c>
      <c r="KJ137" s="430" t="str">
        <f>IFERROR(VLOOKUP($E137,'[13]Din Costos CFE'!$J$7:$AG$150,KJ$1,0),"")</f>
        <v/>
      </c>
      <c r="KK137" s="430" t="str">
        <f>IFERROR(VLOOKUP($E137,'[13]Din Costos CFE'!$J$7:$AG$150,KK$1,0),"")</f>
        <v/>
      </c>
      <c r="KL137" s="430" t="str">
        <f>IFERROR(VLOOKUP($E137,'[13]Din Costos CFE'!$J$7:$AG$150,KL$1,0),"")</f>
        <v/>
      </c>
      <c r="KM137" s="430" t="str">
        <f>IFERROR(VLOOKUP($E137,'[13]Din Costos CFE'!$J$7:$AG$150,KM$1,0),"")</f>
        <v/>
      </c>
      <c r="KN137" s="430" t="str">
        <f>IFERROR(VLOOKUP($E137,'[13]Din Costos CFE'!$J$7:$AG$150,KN$1,0),"")</f>
        <v/>
      </c>
      <c r="KO137" s="431">
        <f t="shared" si="71"/>
        <v>0</v>
      </c>
      <c r="KP137" s="431">
        <f t="shared" si="72"/>
        <v>0</v>
      </c>
      <c r="KQ137" s="431">
        <f t="shared" si="73"/>
        <v>0</v>
      </c>
      <c r="KR137" s="432" t="str">
        <f>IFERROR(VLOOKUP($E137,'[13]Din Costos CFE'!$A$6:$G$150,4,0),"")</f>
        <v/>
      </c>
      <c r="KS137" s="432" t="str">
        <f>IFERROR(VLOOKUP($E137,'[13]Din Costos CFE'!$A$6:$G$150,5,0),"")</f>
        <v/>
      </c>
      <c r="KT137" s="432" t="str">
        <f>IFERROR(VLOOKUP($E137,'[13]Din Costos CFE'!$A$6:$G$150,6,0),"")</f>
        <v/>
      </c>
      <c r="KU137" s="433" t="str">
        <f t="shared" si="74"/>
        <v/>
      </c>
      <c r="KV137" s="434" t="str">
        <f t="shared" si="75"/>
        <v/>
      </c>
      <c r="KW137" s="435" t="str">
        <f t="shared" si="76"/>
        <v/>
      </c>
      <c r="KX137" s="435"/>
      <c r="KY137" s="436" t="str">
        <f>IFERROR(VLOOKUP($E137,'[13]Detalle Costos CENACE'!$E:$IT,248,0),"")</f>
        <v/>
      </c>
      <c r="KZ137" s="414">
        <f t="shared" si="77"/>
        <v>132</v>
      </c>
      <c r="LA137" s="434" t="str">
        <f t="shared" si="78"/>
        <v/>
      </c>
      <c r="LB137" s="434" t="str">
        <f t="shared" si="79"/>
        <v/>
      </c>
      <c r="LC137" s="414">
        <f t="shared" si="80"/>
        <v>1</v>
      </c>
      <c r="LD137" s="429" t="str">
        <f>IFERROR(VLOOKUP($E137,'[13]Actualización de costos CENACE'!$A:$G,7,0),"")</f>
        <v/>
      </c>
    </row>
    <row r="138" spans="1:316" s="414" customFormat="1" ht="15" customHeight="1">
      <c r="A138" s="413" t="s">
        <v>5638</v>
      </c>
      <c r="B138" s="414">
        <v>1094</v>
      </c>
      <c r="C138" s="414" t="s">
        <v>8553</v>
      </c>
      <c r="D138" s="414" t="s">
        <v>8554</v>
      </c>
      <c r="E138" s="414">
        <v>1094</v>
      </c>
      <c r="G138" s="414" t="s">
        <v>8555</v>
      </c>
      <c r="H138" s="414" t="s">
        <v>8556</v>
      </c>
      <c r="I138" s="415">
        <v>4</v>
      </c>
      <c r="J138" s="415"/>
      <c r="K138" s="415" t="str">
        <f t="shared" si="60"/>
        <v>No</v>
      </c>
      <c r="L138" s="415"/>
      <c r="M138" s="415">
        <f t="shared" si="59"/>
        <v>4</v>
      </c>
      <c r="N138" s="415"/>
      <c r="O138" s="415"/>
      <c r="P138" s="415"/>
      <c r="Q138" s="415"/>
      <c r="R138" s="415" t="str">
        <f t="shared" si="61"/>
        <v>No</v>
      </c>
      <c r="S138" s="415"/>
      <c r="T138" s="415"/>
      <c r="U138" s="415"/>
      <c r="V138" s="414" t="s">
        <v>8557</v>
      </c>
      <c r="W138" s="414" t="s">
        <v>5643</v>
      </c>
      <c r="X138" s="414">
        <f t="shared" si="57"/>
        <v>1</v>
      </c>
      <c r="Y138" s="414">
        <f t="shared" si="63"/>
        <v>493</v>
      </c>
      <c r="Z138" s="416" t="str">
        <f t="shared" si="64"/>
        <v/>
      </c>
      <c r="AA138" s="416">
        <f t="shared" si="65"/>
        <v>0</v>
      </c>
      <c r="AB138" s="417">
        <f t="shared" si="66"/>
        <v>0</v>
      </c>
      <c r="AC138" s="414" t="s">
        <v>6079</v>
      </c>
      <c r="AD138" s="414" t="s">
        <v>6079</v>
      </c>
      <c r="AE138" s="414" t="e">
        <f>+VLOOKUP($D138,'[12]Ramón Países '!$A:$E,4,0)</f>
        <v>#N/A</v>
      </c>
      <c r="AF138" s="414" t="s">
        <v>5693</v>
      </c>
      <c r="AG138" s="414" t="e">
        <f>+VLOOKUP($D138,'[12]Ramón Países '!$A:$E,5,0)</f>
        <v>#N/A</v>
      </c>
      <c r="AH138" s="413" t="s">
        <v>8558</v>
      </c>
      <c r="AI138" s="414" t="s">
        <v>8559</v>
      </c>
      <c r="AJ138" s="414" t="s">
        <v>6727</v>
      </c>
      <c r="AK138" s="414" t="s">
        <v>6727</v>
      </c>
      <c r="AL138" s="414" t="s">
        <v>8560</v>
      </c>
      <c r="AM138" s="414" t="s">
        <v>8561</v>
      </c>
      <c r="AN138" s="414" t="s">
        <v>3320</v>
      </c>
      <c r="AO138" s="414" t="s">
        <v>8562</v>
      </c>
      <c r="AP138" s="414" t="s">
        <v>5698</v>
      </c>
      <c r="AQ138" s="414" t="s">
        <v>8563</v>
      </c>
      <c r="AR138" s="414" t="s">
        <v>8564</v>
      </c>
      <c r="AS138" s="414" t="s">
        <v>8565</v>
      </c>
      <c r="AT138" s="414" t="s">
        <v>733</v>
      </c>
      <c r="AU138" s="414" t="s">
        <v>733</v>
      </c>
      <c r="AV138" s="414" t="s">
        <v>733</v>
      </c>
      <c r="AW138" s="414" t="s">
        <v>3320</v>
      </c>
      <c r="AX138" s="414" t="s">
        <v>8566</v>
      </c>
      <c r="AY138" s="414" t="s">
        <v>733</v>
      </c>
      <c r="AZ138" s="414" t="s">
        <v>6735</v>
      </c>
      <c r="BA138" s="414" t="s">
        <v>6736</v>
      </c>
      <c r="BB138" s="414" t="s">
        <v>6091</v>
      </c>
      <c r="BC138" s="414" t="s">
        <v>6092</v>
      </c>
      <c r="BD138" s="414" t="s">
        <v>8567</v>
      </c>
      <c r="BE138" s="414" t="s">
        <v>8568</v>
      </c>
      <c r="BF138" s="415" t="s">
        <v>1214</v>
      </c>
      <c r="BG138" s="414" t="s">
        <v>3320</v>
      </c>
      <c r="BI138" s="414" t="s">
        <v>5663</v>
      </c>
      <c r="BJ138" s="414" t="s">
        <v>5663</v>
      </c>
      <c r="BK138" s="414" t="s">
        <v>3569</v>
      </c>
      <c r="BL138" s="414" t="s">
        <v>8569</v>
      </c>
      <c r="BM138" s="415">
        <v>400</v>
      </c>
      <c r="BN138" s="414" t="s">
        <v>5936</v>
      </c>
      <c r="BO138" s="418" t="s">
        <v>12667</v>
      </c>
      <c r="BP138" s="414">
        <v>18</v>
      </c>
      <c r="BQ138" s="414">
        <v>2028</v>
      </c>
      <c r="BR138" s="414">
        <v>493</v>
      </c>
      <c r="BS138" s="415">
        <v>493</v>
      </c>
      <c r="BT138" s="414" t="s">
        <v>5863</v>
      </c>
      <c r="BU138" s="414">
        <v>882960</v>
      </c>
      <c r="BV138" s="415">
        <v>1240.97</v>
      </c>
      <c r="BW138" s="419">
        <v>0.28734937527207388</v>
      </c>
      <c r="BX138" s="420" t="s">
        <v>910</v>
      </c>
      <c r="BY138" s="414" t="s">
        <v>733</v>
      </c>
      <c r="CA138" s="414">
        <v>22.28</v>
      </c>
      <c r="CB138" s="414" t="s">
        <v>1214</v>
      </c>
      <c r="CC138" s="414">
        <v>720</v>
      </c>
      <c r="CD138" s="414" t="s">
        <v>5713</v>
      </c>
      <c r="CE138" s="414" t="s">
        <v>5801</v>
      </c>
      <c r="CF138" s="414" t="s">
        <v>3320</v>
      </c>
      <c r="CG138" s="414" t="s">
        <v>733</v>
      </c>
      <c r="CH138" s="414" t="s">
        <v>733</v>
      </c>
      <c r="CI138" s="414">
        <v>2107.9</v>
      </c>
      <c r="CJ138" s="414">
        <v>1869.9</v>
      </c>
      <c r="CK138" s="414" t="s">
        <v>8570</v>
      </c>
      <c r="CL138" s="414">
        <v>365</v>
      </c>
      <c r="CM138" s="414">
        <v>85</v>
      </c>
      <c r="CN138" s="414">
        <v>98.5</v>
      </c>
      <c r="CO138" s="414">
        <v>35</v>
      </c>
      <c r="CP138" s="414" t="s">
        <v>12728</v>
      </c>
      <c r="CQ138" s="414">
        <f t="shared" si="81"/>
        <v>2026</v>
      </c>
      <c r="CR138" s="414">
        <v>1.94</v>
      </c>
      <c r="CS138" s="414">
        <v>19</v>
      </c>
      <c r="CT138" s="414" t="s">
        <v>8571</v>
      </c>
      <c r="CU138" s="414">
        <v>2549837</v>
      </c>
      <c r="CV138" s="414" t="s">
        <v>3320</v>
      </c>
      <c r="CW138" s="414" t="s">
        <v>3320</v>
      </c>
      <c r="CX138" s="414" t="s">
        <v>3320</v>
      </c>
      <c r="CY138" s="414" t="s">
        <v>3320</v>
      </c>
      <c r="CZ138" s="414" t="s">
        <v>3320</v>
      </c>
      <c r="DA138" s="414" t="s">
        <v>3320</v>
      </c>
      <c r="DB138" s="414" t="s">
        <v>3320</v>
      </c>
      <c r="DC138" s="414" t="s">
        <v>3320</v>
      </c>
      <c r="DD138" s="414" t="s">
        <v>3320</v>
      </c>
      <c r="DE138" s="414" t="s">
        <v>3320</v>
      </c>
      <c r="DG138" s="414" t="s">
        <v>3320</v>
      </c>
      <c r="DH138" s="414" t="s">
        <v>3320</v>
      </c>
      <c r="DI138" s="414" t="s">
        <v>3320</v>
      </c>
      <c r="DJ138" s="414" t="s">
        <v>3320</v>
      </c>
      <c r="DK138" s="414" t="s">
        <v>3320</v>
      </c>
      <c r="DL138" s="414" t="s">
        <v>3320</v>
      </c>
      <c r="DM138" s="414" t="e">
        <f t="shared" si="82"/>
        <v>#VALUE!</v>
      </c>
      <c r="DN138" s="414" t="s">
        <v>3320</v>
      </c>
      <c r="DO138" s="414" t="s">
        <v>3320</v>
      </c>
      <c r="DP138" s="414" t="s">
        <v>3320</v>
      </c>
      <c r="DR138" s="414" t="s">
        <v>3320</v>
      </c>
      <c r="DS138" s="414" t="s">
        <v>3320</v>
      </c>
      <c r="DT138" s="414" t="s">
        <v>3320</v>
      </c>
      <c r="DU138" s="414" t="s">
        <v>3320</v>
      </c>
      <c r="DV138" s="414" t="s">
        <v>3320</v>
      </c>
      <c r="DW138" s="414" t="s">
        <v>3320</v>
      </c>
      <c r="DX138" s="414" t="s">
        <v>3320</v>
      </c>
      <c r="DY138" s="414" t="s">
        <v>3320</v>
      </c>
      <c r="DZ138" s="414" t="s">
        <v>3320</v>
      </c>
      <c r="EA138" s="414" t="s">
        <v>3320</v>
      </c>
      <c r="EB138" s="414" t="s">
        <v>3320</v>
      </c>
      <c r="EC138" s="414" t="s">
        <v>3320</v>
      </c>
      <c r="ED138" s="414" t="s">
        <v>3320</v>
      </c>
      <c r="EE138" s="414" t="s">
        <v>3320</v>
      </c>
      <c r="EF138" s="414" t="s">
        <v>3320</v>
      </c>
      <c r="EG138" s="414" t="s">
        <v>3320</v>
      </c>
      <c r="EH138" s="414" t="s">
        <v>3320</v>
      </c>
      <c r="EI138" s="414" t="s">
        <v>3320</v>
      </c>
      <c r="EJ138" s="414" t="s">
        <v>3320</v>
      </c>
      <c r="EK138" s="414" t="s">
        <v>3320</v>
      </c>
      <c r="EL138" s="414" t="s">
        <v>3320</v>
      </c>
      <c r="EM138" s="414" t="s">
        <v>3320</v>
      </c>
      <c r="EN138" s="414" t="s">
        <v>3320</v>
      </c>
      <c r="EO138" s="414" t="s">
        <v>3320</v>
      </c>
      <c r="EP138" s="414" t="s">
        <v>3320</v>
      </c>
      <c r="EQ138" s="414" t="s">
        <v>3320</v>
      </c>
      <c r="ER138" s="414" t="s">
        <v>3320</v>
      </c>
      <c r="ES138" s="414" t="s">
        <v>3320</v>
      </c>
      <c r="ET138" s="414" t="s">
        <v>3320</v>
      </c>
      <c r="EU138" s="414" t="s">
        <v>3320</v>
      </c>
      <c r="EV138" s="414" t="s">
        <v>3320</v>
      </c>
      <c r="EW138" s="414" t="s">
        <v>3320</v>
      </c>
      <c r="EX138" s="414" t="s">
        <v>3320</v>
      </c>
      <c r="EY138" s="414" t="s">
        <v>3320</v>
      </c>
      <c r="EZ138" s="414" t="s">
        <v>3320</v>
      </c>
      <c r="FA138" s="414" t="s">
        <v>3320</v>
      </c>
      <c r="FB138" s="414" t="s">
        <v>3320</v>
      </c>
      <c r="FC138" s="414" t="s">
        <v>3320</v>
      </c>
      <c r="FD138" s="414" t="s">
        <v>3320</v>
      </c>
      <c r="FE138" s="414" t="s">
        <v>3320</v>
      </c>
      <c r="FF138" s="414" t="s">
        <v>3320</v>
      </c>
      <c r="FG138" s="414" t="s">
        <v>3320</v>
      </c>
      <c r="FH138" s="414" t="s">
        <v>3320</v>
      </c>
      <c r="FI138" s="414" t="s">
        <v>3320</v>
      </c>
      <c r="FJ138" s="414" t="s">
        <v>3320</v>
      </c>
      <c r="FK138" s="414" t="s">
        <v>3320</v>
      </c>
      <c r="FL138" s="414" t="s">
        <v>3320</v>
      </c>
      <c r="FM138" s="414" t="s">
        <v>3320</v>
      </c>
      <c r="FN138" s="414" t="s">
        <v>3320</v>
      </c>
      <c r="FO138" s="421">
        <v>537446800</v>
      </c>
      <c r="FP138" s="421">
        <f t="shared" si="62"/>
        <v>537.44680000000005</v>
      </c>
      <c r="FQ138" s="414" t="s">
        <v>733</v>
      </c>
      <c r="FR138" s="414" t="s">
        <v>733</v>
      </c>
      <c r="FS138" s="414" t="s">
        <v>733</v>
      </c>
      <c r="FT138" s="414" t="s">
        <v>733</v>
      </c>
      <c r="FU138" s="414" t="s">
        <v>1374</v>
      </c>
      <c r="FV138" s="414" t="s">
        <v>8572</v>
      </c>
      <c r="FW138" s="414" t="s">
        <v>8573</v>
      </c>
      <c r="FX138" s="422" t="s">
        <v>8569</v>
      </c>
      <c r="FY138" s="423">
        <v>400</v>
      </c>
      <c r="FZ138" s="414" t="s">
        <v>8574</v>
      </c>
      <c r="GA138" s="421">
        <v>537446800</v>
      </c>
      <c r="GB138" s="421">
        <v>60928800</v>
      </c>
      <c r="GC138" s="421">
        <v>8.32</v>
      </c>
      <c r="GD138" s="421">
        <v>1.02</v>
      </c>
      <c r="GE138" s="414" t="s">
        <v>8575</v>
      </c>
      <c r="GF138" s="414" t="s">
        <v>733</v>
      </c>
      <c r="GG138" s="414" t="s">
        <v>733</v>
      </c>
      <c r="GH138" s="414" t="s">
        <v>8576</v>
      </c>
      <c r="GI138" s="414" t="s">
        <v>733</v>
      </c>
      <c r="GJ138" s="414" t="s">
        <v>733</v>
      </c>
      <c r="GK138" s="414" t="s">
        <v>733</v>
      </c>
      <c r="GL138" s="414" t="s">
        <v>733</v>
      </c>
      <c r="GM138" s="414" t="s">
        <v>733</v>
      </c>
      <c r="GN138" s="424" t="s">
        <v>5676</v>
      </c>
      <c r="GO138" s="414" t="s">
        <v>3320</v>
      </c>
      <c r="GP138" s="414" t="s">
        <v>733</v>
      </c>
      <c r="GQ138" s="414" t="s">
        <v>5721</v>
      </c>
      <c r="GR138" s="414" t="s">
        <v>1214</v>
      </c>
      <c r="GS138" s="414" t="s">
        <v>1214</v>
      </c>
      <c r="GT138" s="414" t="s">
        <v>3320</v>
      </c>
      <c r="GU138" s="414" t="s">
        <v>3320</v>
      </c>
      <c r="GV138" s="414" t="s">
        <v>3320</v>
      </c>
      <c r="GW138" s="414" t="s">
        <v>1214</v>
      </c>
      <c r="GX138" s="414" t="s">
        <v>1214</v>
      </c>
      <c r="GY138" s="414" t="s">
        <v>3320</v>
      </c>
      <c r="GZ138" s="414" t="s">
        <v>1214</v>
      </c>
      <c r="HA138" s="414" t="s">
        <v>3320</v>
      </c>
      <c r="HB138" s="414" t="s">
        <v>8577</v>
      </c>
      <c r="HC138" s="414" t="s">
        <v>8578</v>
      </c>
      <c r="HD138" s="414" t="s">
        <v>3320</v>
      </c>
      <c r="HE138" s="414" t="s">
        <v>3320</v>
      </c>
      <c r="HF138" s="414" t="s">
        <v>3320</v>
      </c>
      <c r="HG138" s="414" t="s">
        <v>733</v>
      </c>
      <c r="HH138" s="414" t="s">
        <v>1214</v>
      </c>
      <c r="HI138" s="414" t="s">
        <v>12990</v>
      </c>
      <c r="HJ138" s="414" t="s">
        <v>12991</v>
      </c>
      <c r="HK138" s="414" t="s">
        <v>5685</v>
      </c>
      <c r="HL138" s="414" t="s">
        <v>3320</v>
      </c>
      <c r="HM138" s="414" t="s">
        <v>3320</v>
      </c>
      <c r="HN138" s="414" t="s">
        <v>3320</v>
      </c>
      <c r="HO138" s="414" t="s">
        <v>3320</v>
      </c>
      <c r="HP138" s="414" t="s">
        <v>3320</v>
      </c>
      <c r="HQ138" s="414" t="s">
        <v>3320</v>
      </c>
      <c r="HR138" s="414" t="s">
        <v>3320</v>
      </c>
      <c r="HS138" s="414" t="s">
        <v>3320</v>
      </c>
      <c r="HT138" s="414" t="s">
        <v>3320</v>
      </c>
      <c r="HU138" s="414" t="s">
        <v>3320</v>
      </c>
      <c r="HV138" s="414" t="s">
        <v>3320</v>
      </c>
      <c r="HW138" s="414" t="s">
        <v>3320</v>
      </c>
      <c r="HX138" s="414" t="s">
        <v>3320</v>
      </c>
      <c r="HY138" s="414" t="s">
        <v>3320</v>
      </c>
      <c r="HZ138" s="414" t="s">
        <v>3320</v>
      </c>
      <c r="IA138" s="414" t="s">
        <v>3320</v>
      </c>
      <c r="IB138" s="414" t="s">
        <v>3320</v>
      </c>
      <c r="IC138" s="414" t="s">
        <v>3320</v>
      </c>
      <c r="ID138" s="414" t="s">
        <v>3320</v>
      </c>
      <c r="IE138" s="414" t="s">
        <v>3320</v>
      </c>
      <c r="IF138" s="414" t="s">
        <v>3320</v>
      </c>
      <c r="IG138" s="414" t="s">
        <v>3320</v>
      </c>
      <c r="IH138" s="414" t="s">
        <v>3320</v>
      </c>
      <c r="II138" s="414" t="s">
        <v>3320</v>
      </c>
      <c r="IJ138" s="414" t="s">
        <v>3320</v>
      </c>
      <c r="IK138" s="414" t="s">
        <v>3320</v>
      </c>
      <c r="IL138" s="414" t="s">
        <v>3320</v>
      </c>
      <c r="IM138" s="414" t="s">
        <v>3320</v>
      </c>
      <c r="IN138" s="414" t="s">
        <v>3320</v>
      </c>
      <c r="IO138" s="414" t="s">
        <v>3320</v>
      </c>
      <c r="IP138" s="414" t="s">
        <v>3320</v>
      </c>
      <c r="IQ138" s="414" t="s">
        <v>3320</v>
      </c>
      <c r="IR138" s="414" t="s">
        <v>3320</v>
      </c>
      <c r="IS138" s="414" t="s">
        <v>3320</v>
      </c>
      <c r="IT138" s="414" t="s">
        <v>3320</v>
      </c>
      <c r="IU138" s="414" t="s">
        <v>3320</v>
      </c>
      <c r="IV138" s="414" t="s">
        <v>3320</v>
      </c>
      <c r="IW138" s="414" t="s">
        <v>3320</v>
      </c>
      <c r="IY138" s="415"/>
      <c r="IZ138" s="415"/>
      <c r="JB138" s="414" t="str">
        <f>IFERROR(VLOOKUP($E138,'[12]Resumen costos RNT id'!$D:$J,3,0),"")</f>
        <v/>
      </c>
      <c r="JC138" s="421" t="str">
        <f>IFERROR(VLOOKUP($E138,'[12]Resumen costos RNT id'!$D:$J,4,0),"")</f>
        <v/>
      </c>
      <c r="JD138" s="421" t="str">
        <f>IFERROR(VLOOKUP($E138,'[12]Resumen costos RNT id'!$D:$J,5,0),"")</f>
        <v/>
      </c>
      <c r="JE138" s="421" t="str">
        <f>IFERROR(VLOOKUP($E138,'[12]Resumen costos RNT id'!$D:$J,6,0),"")</f>
        <v/>
      </c>
      <c r="JF138" s="416" t="str">
        <f>IFERROR(VLOOKUP($E138,'[12]Resumen costos RNT id'!$D:$J,7,0),"")</f>
        <v/>
      </c>
      <c r="JG138" s="428" t="str">
        <f t="shared" si="67"/>
        <v/>
      </c>
      <c r="JH138" s="428" t="str">
        <f t="shared" si="68"/>
        <v/>
      </c>
      <c r="JI138" s="428" t="str">
        <f t="shared" si="68"/>
        <v/>
      </c>
      <c r="JJ138" s="428">
        <f t="shared" si="69"/>
        <v>0</v>
      </c>
      <c r="JK138" s="428">
        <f t="shared" si="70"/>
        <v>0</v>
      </c>
      <c r="JL138" s="414" t="s">
        <v>202</v>
      </c>
      <c r="JP138" s="414">
        <v>5</v>
      </c>
      <c r="JQ138" s="414">
        <f t="shared" si="58"/>
        <v>0</v>
      </c>
      <c r="JR138" s="429" t="str">
        <f>IFERROR(VLOOKUP($E138,'[13]Actualización de costos CENACE'!$A:$G,2,0),"")</f>
        <v/>
      </c>
      <c r="JS138" s="429" t="str">
        <f>IFERROR(VLOOKUP($E138,'[13]Actualización de costos CENACE'!$A:$G,3,0),"")</f>
        <v/>
      </c>
      <c r="JT138" s="429" t="str">
        <f>IFERROR(VLOOKUP($E138,'[13]Actualización de costos CENACE'!$A:$G,4,0),"")</f>
        <v/>
      </c>
      <c r="JU138" s="429" t="str">
        <f>IFERROR(VLOOKUP($E138,'[13]Actualización de costos CENACE'!$A:$G,5,0),"")</f>
        <v/>
      </c>
      <c r="JV138" s="429" t="str">
        <f>IFERROR(VLOOKUP($E138,'[13]Actualización de costos CENACE'!$A:$G,6,0),"")</f>
        <v/>
      </c>
      <c r="JW138" s="430" t="str">
        <f>IFERROR(VLOOKUP($E138,'[13]Din Costos CFE'!$J$7:$AG$150,JW$1,0),"")</f>
        <v/>
      </c>
      <c r="JX138" s="430" t="str">
        <f>IFERROR(VLOOKUP($E138,'[13]Din Costos CFE'!$J$7:$AG$150,JX$1,0),"")</f>
        <v/>
      </c>
      <c r="JY138" s="430" t="str">
        <f>IFERROR(VLOOKUP($E138,'[13]Din Costos CFE'!$J$7:$AG$150,JY$1,0),"")</f>
        <v/>
      </c>
      <c r="JZ138" s="430" t="str">
        <f>IFERROR(VLOOKUP($E138,'[13]Din Costos CFE'!$J$7:$AG$150,JZ$1,0),"")</f>
        <v/>
      </c>
      <c r="KA138" s="430" t="str">
        <f>IFERROR(VLOOKUP($E138,'[13]Din Costos CFE'!$J$7:$AG$150,KA$1,0),"")</f>
        <v/>
      </c>
      <c r="KB138" s="430" t="str">
        <f>IFERROR(VLOOKUP($E138,'[13]Din Costos CFE'!$J$7:$AG$150,KB$1,0),"")</f>
        <v/>
      </c>
      <c r="KC138" s="430" t="str">
        <f>IFERROR(VLOOKUP($E138,'[13]Din Costos CFE'!$J$7:$AG$150,KC$1,0),"")</f>
        <v/>
      </c>
      <c r="KD138" s="430" t="str">
        <f>IFERROR(VLOOKUP($E138,'[13]Din Costos CFE'!$J$7:$AG$150,KD$1,0),"")</f>
        <v/>
      </c>
      <c r="KE138" s="430" t="str">
        <f>IFERROR(VLOOKUP($E138,'[13]Din Costos CFE'!$J$7:$AG$150,KE$1,0),"")</f>
        <v/>
      </c>
      <c r="KF138" s="430" t="str">
        <f>IFERROR(VLOOKUP($E138,'[13]Din Costos CFE'!$J$7:$AG$150,KF$1,0),"")</f>
        <v/>
      </c>
      <c r="KG138" s="430" t="str">
        <f>IFERROR(VLOOKUP($E138,'[13]Din Costos CFE'!$J$7:$AG$150,KG$1,0),"")</f>
        <v/>
      </c>
      <c r="KH138" s="430" t="str">
        <f>IFERROR(VLOOKUP($E138,'[13]Din Costos CFE'!$J$7:$AG$150,KH$1,0),"")</f>
        <v/>
      </c>
      <c r="KI138" s="430" t="str">
        <f>IFERROR(VLOOKUP($E138,'[13]Din Costos CFE'!$J$7:$AG$150,KI$1,0),"")</f>
        <v/>
      </c>
      <c r="KJ138" s="430" t="str">
        <f>IFERROR(VLOOKUP($E138,'[13]Din Costos CFE'!$J$7:$AG$150,KJ$1,0),"")</f>
        <v/>
      </c>
      <c r="KK138" s="430" t="str">
        <f>IFERROR(VLOOKUP($E138,'[13]Din Costos CFE'!$J$7:$AG$150,KK$1,0),"")</f>
        <v/>
      </c>
      <c r="KL138" s="430" t="str">
        <f>IFERROR(VLOOKUP($E138,'[13]Din Costos CFE'!$J$7:$AG$150,KL$1,0),"")</f>
        <v/>
      </c>
      <c r="KM138" s="430" t="str">
        <f>IFERROR(VLOOKUP($E138,'[13]Din Costos CFE'!$J$7:$AG$150,KM$1,0),"")</f>
        <v/>
      </c>
      <c r="KN138" s="430" t="str">
        <f>IFERROR(VLOOKUP($E138,'[13]Din Costos CFE'!$J$7:$AG$150,KN$1,0),"")</f>
        <v/>
      </c>
      <c r="KO138" s="431">
        <f t="shared" si="71"/>
        <v>0</v>
      </c>
      <c r="KP138" s="431">
        <f t="shared" si="72"/>
        <v>0</v>
      </c>
      <c r="KQ138" s="431">
        <f t="shared" si="73"/>
        <v>0</v>
      </c>
      <c r="KR138" s="432" t="str">
        <f>IFERROR(VLOOKUP($E138,'[13]Din Costos CFE'!$A$6:$G$150,4,0),"")</f>
        <v/>
      </c>
      <c r="KS138" s="432" t="str">
        <f>IFERROR(VLOOKUP($E138,'[13]Din Costos CFE'!$A$6:$G$150,5,0),"")</f>
        <v/>
      </c>
      <c r="KT138" s="432" t="str">
        <f>IFERROR(VLOOKUP($E138,'[13]Din Costos CFE'!$A$6:$G$150,6,0),"")</f>
        <v/>
      </c>
      <c r="KU138" s="433" t="str">
        <f t="shared" si="74"/>
        <v/>
      </c>
      <c r="KV138" s="434" t="str">
        <f t="shared" si="75"/>
        <v/>
      </c>
      <c r="KW138" s="435" t="str">
        <f t="shared" si="76"/>
        <v/>
      </c>
      <c r="KX138" s="435"/>
      <c r="KY138" s="436" t="str">
        <f>IFERROR(VLOOKUP($E138,'[13]Detalle Costos CENACE'!$E:$IT,248,0),"")</f>
        <v/>
      </c>
      <c r="KZ138" s="414">
        <f t="shared" si="77"/>
        <v>493</v>
      </c>
      <c r="LA138" s="434" t="str">
        <f t="shared" si="78"/>
        <v/>
      </c>
      <c r="LB138" s="434" t="str">
        <f t="shared" si="79"/>
        <v/>
      </c>
      <c r="LC138" s="414">
        <f t="shared" si="80"/>
        <v>1</v>
      </c>
      <c r="LD138" s="429" t="str">
        <f>IFERROR(VLOOKUP($E138,'[13]Actualización de costos CENACE'!$A:$G,7,0),"")</f>
        <v/>
      </c>
    </row>
    <row r="139" spans="1:316" s="414" customFormat="1" ht="15" customHeight="1">
      <c r="A139" s="413" t="s">
        <v>5638</v>
      </c>
      <c r="B139" s="414">
        <v>1102</v>
      </c>
      <c r="C139" s="414" t="s">
        <v>8579</v>
      </c>
      <c r="D139" s="414" t="s">
        <v>8580</v>
      </c>
      <c r="E139" s="414">
        <v>1102</v>
      </c>
      <c r="G139" s="414" t="s">
        <v>6806</v>
      </c>
      <c r="H139" s="414" t="s">
        <v>6807</v>
      </c>
      <c r="I139" s="415">
        <v>4</v>
      </c>
      <c r="J139" s="415"/>
      <c r="K139" s="415" t="str">
        <f t="shared" si="60"/>
        <v>No</v>
      </c>
      <c r="L139" s="415"/>
      <c r="M139" s="415">
        <f t="shared" si="59"/>
        <v>4</v>
      </c>
      <c r="N139" s="415"/>
      <c r="O139" s="415"/>
      <c r="P139" s="415"/>
      <c r="Q139" s="415"/>
      <c r="R139" s="415" t="str">
        <f t="shared" si="61"/>
        <v>No</v>
      </c>
      <c r="S139" s="415"/>
      <c r="T139" s="415"/>
      <c r="U139" s="415"/>
      <c r="V139" s="414" t="s">
        <v>8581</v>
      </c>
      <c r="W139" s="414" t="s">
        <v>5643</v>
      </c>
      <c r="X139" s="414">
        <f t="shared" si="57"/>
        <v>1</v>
      </c>
      <c r="Y139" s="414">
        <f t="shared" si="63"/>
        <v>100</v>
      </c>
      <c r="Z139" s="416" t="str">
        <f t="shared" si="64"/>
        <v/>
      </c>
      <c r="AA139" s="416">
        <f t="shared" si="65"/>
        <v>0</v>
      </c>
      <c r="AB139" s="417">
        <f t="shared" si="66"/>
        <v>0</v>
      </c>
      <c r="AC139" s="414" t="s">
        <v>8582</v>
      </c>
      <c r="AD139" s="414" t="s">
        <v>8583</v>
      </c>
      <c r="AE139" s="414" t="e">
        <f>+VLOOKUP($D139,'[12]Ramón Países '!$A:$E,4,0)</f>
        <v>#N/A</v>
      </c>
      <c r="AF139" s="414" t="s">
        <v>5646</v>
      </c>
      <c r="AG139" s="414" t="e">
        <f>+VLOOKUP($D139,'[12]Ramón Países '!$A:$E,5,0)</f>
        <v>#N/A</v>
      </c>
      <c r="AH139" s="414" t="s">
        <v>8582</v>
      </c>
      <c r="AI139" s="414" t="s">
        <v>6662</v>
      </c>
      <c r="AJ139" s="414" t="s">
        <v>6808</v>
      </c>
      <c r="AK139" s="414" t="s">
        <v>6809</v>
      </c>
      <c r="AL139" s="414" t="s">
        <v>6810</v>
      </c>
      <c r="AM139" s="414" t="s">
        <v>6811</v>
      </c>
      <c r="AN139" s="414" t="s">
        <v>3320</v>
      </c>
      <c r="AO139" s="414" t="s">
        <v>6812</v>
      </c>
      <c r="AP139" s="414" t="s">
        <v>6666</v>
      </c>
      <c r="AQ139" s="414" t="s">
        <v>6667</v>
      </c>
      <c r="AR139" s="414" t="s">
        <v>6668</v>
      </c>
      <c r="AS139" s="414" t="s">
        <v>6669</v>
      </c>
      <c r="AT139" s="414" t="s">
        <v>733</v>
      </c>
      <c r="AU139" s="414" t="s">
        <v>733</v>
      </c>
      <c r="AV139" s="414" t="s">
        <v>733</v>
      </c>
      <c r="AW139" s="414" t="s">
        <v>3320</v>
      </c>
      <c r="AX139" s="414" t="s">
        <v>6670</v>
      </c>
      <c r="AY139" s="414" t="s">
        <v>733</v>
      </c>
      <c r="AZ139" s="414" t="s">
        <v>6813</v>
      </c>
      <c r="BA139" s="414" t="s">
        <v>6672</v>
      </c>
      <c r="BB139" s="414" t="s">
        <v>6673</v>
      </c>
      <c r="BC139" s="414" t="s">
        <v>6674</v>
      </c>
      <c r="BD139" s="414" t="s">
        <v>6814</v>
      </c>
      <c r="BF139" s="415" t="s">
        <v>1214</v>
      </c>
      <c r="BG139" s="414" t="s">
        <v>3320</v>
      </c>
      <c r="BI139" s="414" t="s">
        <v>5663</v>
      </c>
      <c r="BJ139" s="414" t="s">
        <v>5663</v>
      </c>
      <c r="BK139" s="414" t="s">
        <v>3585</v>
      </c>
      <c r="BL139" s="414" t="s">
        <v>12992</v>
      </c>
      <c r="BM139" s="415">
        <v>115</v>
      </c>
      <c r="BN139" s="414" t="s">
        <v>5665</v>
      </c>
      <c r="BO139" s="418" t="s">
        <v>12722</v>
      </c>
      <c r="BP139" s="414">
        <v>24</v>
      </c>
      <c r="BQ139" s="414">
        <v>2028</v>
      </c>
      <c r="BR139" s="414">
        <v>100</v>
      </c>
      <c r="BS139" s="415">
        <v>100</v>
      </c>
      <c r="BT139" s="414" t="s">
        <v>5666</v>
      </c>
      <c r="BU139" s="414">
        <v>27</v>
      </c>
      <c r="BV139" s="415">
        <v>262.22000000000003</v>
      </c>
      <c r="BW139" s="419">
        <v>0.29933789954337903</v>
      </c>
      <c r="BX139" s="420" t="s">
        <v>910</v>
      </c>
      <c r="BY139" s="414" t="s">
        <v>733</v>
      </c>
      <c r="CA139" s="414">
        <v>23.02</v>
      </c>
      <c r="CB139" s="414" t="s">
        <v>733</v>
      </c>
      <c r="CC139" s="414">
        <v>700</v>
      </c>
      <c r="CD139" s="414" t="s">
        <v>5667</v>
      </c>
      <c r="CE139" s="414" t="s">
        <v>5801</v>
      </c>
      <c r="CF139" s="414" t="s">
        <v>3320</v>
      </c>
      <c r="CG139" s="414" t="s">
        <v>733</v>
      </c>
      <c r="CH139" s="414" t="s">
        <v>733</v>
      </c>
      <c r="CI139" s="414">
        <v>2017</v>
      </c>
      <c r="CJ139" s="414" t="s">
        <v>3320</v>
      </c>
      <c r="CK139" s="414" t="s">
        <v>5989</v>
      </c>
      <c r="CL139" s="414">
        <v>365</v>
      </c>
      <c r="CM139" s="414">
        <v>94.5</v>
      </c>
      <c r="CN139" s="414">
        <v>98</v>
      </c>
      <c r="CO139" s="414">
        <v>25</v>
      </c>
      <c r="CP139" s="414" t="s">
        <v>12723</v>
      </c>
      <c r="CQ139" s="414">
        <f t="shared" si="81"/>
        <v>2026</v>
      </c>
      <c r="CR139" s="414">
        <v>1.45</v>
      </c>
      <c r="CS139" s="414">
        <v>8</v>
      </c>
      <c r="CT139" s="414" t="s">
        <v>8113</v>
      </c>
      <c r="CU139" s="414">
        <v>3620982</v>
      </c>
      <c r="CV139" s="414" t="s">
        <v>3320</v>
      </c>
      <c r="CW139" s="414" t="s">
        <v>3320</v>
      </c>
      <c r="CX139" s="414" t="s">
        <v>3320</v>
      </c>
      <c r="CY139" s="414" t="s">
        <v>3320</v>
      </c>
      <c r="CZ139" s="414" t="s">
        <v>3320</v>
      </c>
      <c r="DA139" s="414" t="s">
        <v>3320</v>
      </c>
      <c r="DB139" s="414" t="s">
        <v>3320</v>
      </c>
      <c r="DC139" s="414" t="s">
        <v>3320</v>
      </c>
      <c r="DD139" s="414" t="s">
        <v>3320</v>
      </c>
      <c r="DE139" s="414" t="s">
        <v>3320</v>
      </c>
      <c r="DG139" s="414" t="s">
        <v>3320</v>
      </c>
      <c r="DH139" s="414" t="s">
        <v>3320</v>
      </c>
      <c r="DI139" s="414" t="s">
        <v>3320</v>
      </c>
      <c r="DJ139" s="414" t="s">
        <v>3320</v>
      </c>
      <c r="DK139" s="414" t="s">
        <v>3320</v>
      </c>
      <c r="DL139" s="414" t="s">
        <v>3320</v>
      </c>
      <c r="DM139" s="414" t="e">
        <f t="shared" si="82"/>
        <v>#VALUE!</v>
      </c>
      <c r="DN139" s="414" t="s">
        <v>3320</v>
      </c>
      <c r="DO139" s="414" t="s">
        <v>3320</v>
      </c>
      <c r="DP139" s="414" t="s">
        <v>3320</v>
      </c>
      <c r="DR139" s="414" t="s">
        <v>3320</v>
      </c>
      <c r="DS139" s="414" t="s">
        <v>3320</v>
      </c>
      <c r="DT139" s="414" t="s">
        <v>3320</v>
      </c>
      <c r="DU139" s="414" t="s">
        <v>3320</v>
      </c>
      <c r="DV139" s="414" t="s">
        <v>3320</v>
      </c>
      <c r="DW139" s="414" t="s">
        <v>3320</v>
      </c>
      <c r="DX139" s="414" t="s">
        <v>3320</v>
      </c>
      <c r="DY139" s="414" t="s">
        <v>3320</v>
      </c>
      <c r="DZ139" s="414" t="s">
        <v>3320</v>
      </c>
      <c r="EA139" s="414" t="s">
        <v>3320</v>
      </c>
      <c r="EB139" s="414" t="s">
        <v>3320</v>
      </c>
      <c r="EC139" s="414" t="s">
        <v>3320</v>
      </c>
      <c r="ED139" s="414" t="s">
        <v>3320</v>
      </c>
      <c r="EE139" s="414" t="s">
        <v>3320</v>
      </c>
      <c r="EF139" s="414" t="s">
        <v>3320</v>
      </c>
      <c r="EG139" s="414" t="s">
        <v>3320</v>
      </c>
      <c r="EH139" s="414" t="s">
        <v>3320</v>
      </c>
      <c r="EI139" s="414" t="s">
        <v>3320</v>
      </c>
      <c r="EJ139" s="414" t="s">
        <v>3320</v>
      </c>
      <c r="EK139" s="414" t="s">
        <v>3320</v>
      </c>
      <c r="EL139" s="414" t="s">
        <v>3320</v>
      </c>
      <c r="EM139" s="414" t="s">
        <v>3320</v>
      </c>
      <c r="EN139" s="414" t="s">
        <v>3320</v>
      </c>
      <c r="EO139" s="414" t="s">
        <v>3320</v>
      </c>
      <c r="EP139" s="414" t="s">
        <v>3320</v>
      </c>
      <c r="EQ139" s="414" t="s">
        <v>3320</v>
      </c>
      <c r="ER139" s="414" t="s">
        <v>3320</v>
      </c>
      <c r="ES139" s="414" t="s">
        <v>3320</v>
      </c>
      <c r="ET139" s="414" t="s">
        <v>3320</v>
      </c>
      <c r="EU139" s="414" t="s">
        <v>3320</v>
      </c>
      <c r="EV139" s="414" t="s">
        <v>3320</v>
      </c>
      <c r="EW139" s="414" t="s">
        <v>3320</v>
      </c>
      <c r="EX139" s="414" t="s">
        <v>3320</v>
      </c>
      <c r="EY139" s="414" t="s">
        <v>3320</v>
      </c>
      <c r="EZ139" s="414" t="s">
        <v>3320</v>
      </c>
      <c r="FA139" s="414" t="s">
        <v>3320</v>
      </c>
      <c r="FB139" s="414" t="s">
        <v>3320</v>
      </c>
      <c r="FC139" s="414" t="s">
        <v>3320</v>
      </c>
      <c r="FD139" s="414" t="s">
        <v>3320</v>
      </c>
      <c r="FE139" s="414" t="s">
        <v>3320</v>
      </c>
      <c r="FF139" s="414" t="s">
        <v>3320</v>
      </c>
      <c r="FG139" s="414" t="s">
        <v>3320</v>
      </c>
      <c r="FH139" s="414" t="s">
        <v>3320</v>
      </c>
      <c r="FI139" s="414" t="s">
        <v>3320</v>
      </c>
      <c r="FJ139" s="414" t="s">
        <v>3320</v>
      </c>
      <c r="FK139" s="414" t="s">
        <v>3320</v>
      </c>
      <c r="FL139" s="414" t="s">
        <v>3320</v>
      </c>
      <c r="FM139" s="414" t="s">
        <v>3320</v>
      </c>
      <c r="FN139" s="414" t="s">
        <v>3320</v>
      </c>
      <c r="FO139" s="421">
        <v>120699400</v>
      </c>
      <c r="FP139" s="421">
        <f t="shared" si="62"/>
        <v>120.6994</v>
      </c>
      <c r="FQ139" s="414" t="s">
        <v>733</v>
      </c>
      <c r="FR139" s="414" t="s">
        <v>733</v>
      </c>
      <c r="FS139" s="414" t="s">
        <v>733</v>
      </c>
      <c r="FT139" s="414" t="s">
        <v>733</v>
      </c>
      <c r="FU139" s="414" t="s">
        <v>8585</v>
      </c>
      <c r="FV139" s="414" t="s">
        <v>8586</v>
      </c>
      <c r="FW139" s="414" t="s">
        <v>8587</v>
      </c>
      <c r="FX139" s="422" t="s">
        <v>8584</v>
      </c>
      <c r="FY139" s="423">
        <v>115</v>
      </c>
      <c r="FZ139" s="414" t="s">
        <v>8588</v>
      </c>
      <c r="GA139" s="421">
        <v>120699400</v>
      </c>
      <c r="GB139" s="421">
        <v>28000000</v>
      </c>
      <c r="GC139" s="421">
        <v>342.98</v>
      </c>
      <c r="GD139" s="421">
        <v>575.41999999999996</v>
      </c>
      <c r="GE139" s="414" t="s">
        <v>8117</v>
      </c>
      <c r="GF139" s="414" t="s">
        <v>733</v>
      </c>
      <c r="GG139" s="414" t="s">
        <v>733</v>
      </c>
      <c r="GH139" s="414" t="s">
        <v>8589</v>
      </c>
      <c r="GI139" s="414" t="s">
        <v>733</v>
      </c>
      <c r="GJ139" s="414" t="s">
        <v>733</v>
      </c>
      <c r="GK139" s="414" t="s">
        <v>733</v>
      </c>
      <c r="GL139" s="414" t="s">
        <v>733</v>
      </c>
      <c r="GM139" s="414" t="s">
        <v>733</v>
      </c>
      <c r="GN139" s="424" t="s">
        <v>5676</v>
      </c>
      <c r="GO139" s="414" t="s">
        <v>3320</v>
      </c>
      <c r="GP139" s="414" t="s">
        <v>733</v>
      </c>
      <c r="GQ139" s="414" t="s">
        <v>5721</v>
      </c>
      <c r="GR139" s="414" t="s">
        <v>1214</v>
      </c>
      <c r="GS139" s="414" t="s">
        <v>1214</v>
      </c>
      <c r="GT139" s="414" t="s">
        <v>3320</v>
      </c>
      <c r="GU139" s="414" t="s">
        <v>3320</v>
      </c>
      <c r="GV139" s="414" t="s">
        <v>3320</v>
      </c>
      <c r="GW139" s="414" t="s">
        <v>1214</v>
      </c>
      <c r="GX139" s="414" t="s">
        <v>1214</v>
      </c>
      <c r="GY139" s="414" t="s">
        <v>3320</v>
      </c>
      <c r="GZ139" s="414" t="s">
        <v>1214</v>
      </c>
      <c r="HA139" s="414" t="s">
        <v>3320</v>
      </c>
      <c r="HB139" s="414" t="s">
        <v>3320</v>
      </c>
      <c r="HC139" s="414" t="s">
        <v>3320</v>
      </c>
      <c r="HD139" s="414" t="s">
        <v>3320</v>
      </c>
      <c r="HE139" s="414" t="s">
        <v>3320</v>
      </c>
      <c r="HF139" s="414" t="s">
        <v>3320</v>
      </c>
      <c r="HG139" s="414" t="s">
        <v>733</v>
      </c>
      <c r="HH139" s="414" t="s">
        <v>1214</v>
      </c>
      <c r="HI139" s="414" t="s">
        <v>12993</v>
      </c>
      <c r="HJ139" s="414" t="s">
        <v>12994</v>
      </c>
      <c r="HK139" s="414" t="s">
        <v>5685</v>
      </c>
      <c r="HL139" s="414" t="s">
        <v>3320</v>
      </c>
      <c r="HM139" s="414" t="s">
        <v>3320</v>
      </c>
      <c r="HN139" s="414" t="s">
        <v>3320</v>
      </c>
      <c r="HO139" s="414" t="s">
        <v>3320</v>
      </c>
      <c r="HP139" s="414" t="s">
        <v>3320</v>
      </c>
      <c r="HQ139" s="414" t="s">
        <v>3320</v>
      </c>
      <c r="HR139" s="414" t="s">
        <v>3320</v>
      </c>
      <c r="HS139" s="414" t="s">
        <v>3320</v>
      </c>
      <c r="HT139" s="414" t="s">
        <v>3320</v>
      </c>
      <c r="HU139" s="414" t="s">
        <v>3320</v>
      </c>
      <c r="HV139" s="414" t="s">
        <v>3320</v>
      </c>
      <c r="HW139" s="414" t="s">
        <v>3320</v>
      </c>
      <c r="HX139" s="414" t="s">
        <v>3320</v>
      </c>
      <c r="HY139" s="414" t="s">
        <v>3320</v>
      </c>
      <c r="HZ139" s="414" t="s">
        <v>3320</v>
      </c>
      <c r="IA139" s="414" t="s">
        <v>3320</v>
      </c>
      <c r="IB139" s="414" t="s">
        <v>3320</v>
      </c>
      <c r="IC139" s="414" t="s">
        <v>3320</v>
      </c>
      <c r="ID139" s="414" t="s">
        <v>3320</v>
      </c>
      <c r="IE139" s="414" t="s">
        <v>3320</v>
      </c>
      <c r="IF139" s="414" t="s">
        <v>3320</v>
      </c>
      <c r="IG139" s="414" t="s">
        <v>3320</v>
      </c>
      <c r="IH139" s="414" t="s">
        <v>3320</v>
      </c>
      <c r="II139" s="414" t="s">
        <v>3320</v>
      </c>
      <c r="IJ139" s="414" t="s">
        <v>3320</v>
      </c>
      <c r="IK139" s="414" t="s">
        <v>3320</v>
      </c>
      <c r="IL139" s="414" t="s">
        <v>3320</v>
      </c>
      <c r="IM139" s="414" t="s">
        <v>3320</v>
      </c>
      <c r="IN139" s="414" t="s">
        <v>3320</v>
      </c>
      <c r="IO139" s="414" t="s">
        <v>3320</v>
      </c>
      <c r="IP139" s="414" t="s">
        <v>3320</v>
      </c>
      <c r="IQ139" s="414" t="s">
        <v>3320</v>
      </c>
      <c r="IR139" s="414" t="s">
        <v>3320</v>
      </c>
      <c r="IS139" s="414" t="s">
        <v>3320</v>
      </c>
      <c r="IT139" s="414" t="s">
        <v>3320</v>
      </c>
      <c r="IU139" s="414" t="s">
        <v>3320</v>
      </c>
      <c r="IV139" s="414" t="s">
        <v>3320</v>
      </c>
      <c r="IW139" s="414" t="s">
        <v>3320</v>
      </c>
      <c r="IY139" s="415"/>
      <c r="IZ139" s="415"/>
      <c r="JB139" s="414" t="str">
        <f>IFERROR(VLOOKUP($E139,'[12]Resumen costos RNT id'!$D:$J,3,0),"")</f>
        <v/>
      </c>
      <c r="JC139" s="421" t="str">
        <f>IFERROR(VLOOKUP($E139,'[12]Resumen costos RNT id'!$D:$J,4,0),"")</f>
        <v/>
      </c>
      <c r="JD139" s="421" t="str">
        <f>IFERROR(VLOOKUP($E139,'[12]Resumen costos RNT id'!$D:$J,5,0),"")</f>
        <v/>
      </c>
      <c r="JE139" s="421" t="str">
        <f>IFERROR(VLOOKUP($E139,'[12]Resumen costos RNT id'!$D:$J,6,0),"")</f>
        <v/>
      </c>
      <c r="JF139" s="416" t="str">
        <f>IFERROR(VLOOKUP($E139,'[12]Resumen costos RNT id'!$D:$J,7,0),"")</f>
        <v/>
      </c>
      <c r="JG139" s="428" t="str">
        <f t="shared" si="67"/>
        <v/>
      </c>
      <c r="JH139" s="428" t="str">
        <f t="shared" si="68"/>
        <v/>
      </c>
      <c r="JI139" s="428" t="str">
        <f t="shared" si="68"/>
        <v/>
      </c>
      <c r="JJ139" s="428">
        <f t="shared" si="69"/>
        <v>0</v>
      </c>
      <c r="JK139" s="428">
        <f t="shared" si="70"/>
        <v>0</v>
      </c>
      <c r="JL139" s="414" t="s">
        <v>202</v>
      </c>
      <c r="JP139" s="414">
        <v>5</v>
      </c>
      <c r="JQ139" s="414">
        <f t="shared" si="58"/>
        <v>0</v>
      </c>
      <c r="JR139" s="429" t="str">
        <f>IFERROR(VLOOKUP($E139,'[13]Actualización de costos CENACE'!$A:$G,2,0),"")</f>
        <v/>
      </c>
      <c r="JS139" s="429" t="str">
        <f>IFERROR(VLOOKUP($E139,'[13]Actualización de costos CENACE'!$A:$G,3,0),"")</f>
        <v/>
      </c>
      <c r="JT139" s="429" t="str">
        <f>IFERROR(VLOOKUP($E139,'[13]Actualización de costos CENACE'!$A:$G,4,0),"")</f>
        <v/>
      </c>
      <c r="JU139" s="429" t="str">
        <f>IFERROR(VLOOKUP($E139,'[13]Actualización de costos CENACE'!$A:$G,5,0),"")</f>
        <v/>
      </c>
      <c r="JV139" s="429" t="str">
        <f>IFERROR(VLOOKUP($E139,'[13]Actualización de costos CENACE'!$A:$G,6,0),"")</f>
        <v/>
      </c>
      <c r="JW139" s="430" t="str">
        <f>IFERROR(VLOOKUP($E139,'[13]Din Costos CFE'!$J$7:$AG$150,JW$1,0),"")</f>
        <v/>
      </c>
      <c r="JX139" s="430" t="str">
        <f>IFERROR(VLOOKUP($E139,'[13]Din Costos CFE'!$J$7:$AG$150,JX$1,0),"")</f>
        <v/>
      </c>
      <c r="JY139" s="430" t="str">
        <f>IFERROR(VLOOKUP($E139,'[13]Din Costos CFE'!$J$7:$AG$150,JY$1,0),"")</f>
        <v/>
      </c>
      <c r="JZ139" s="430" t="str">
        <f>IFERROR(VLOOKUP($E139,'[13]Din Costos CFE'!$J$7:$AG$150,JZ$1,0),"")</f>
        <v/>
      </c>
      <c r="KA139" s="430" t="str">
        <f>IFERROR(VLOOKUP($E139,'[13]Din Costos CFE'!$J$7:$AG$150,KA$1,0),"")</f>
        <v/>
      </c>
      <c r="KB139" s="430" t="str">
        <f>IFERROR(VLOOKUP($E139,'[13]Din Costos CFE'!$J$7:$AG$150,KB$1,0),"")</f>
        <v/>
      </c>
      <c r="KC139" s="430" t="str">
        <f>IFERROR(VLOOKUP($E139,'[13]Din Costos CFE'!$J$7:$AG$150,KC$1,0),"")</f>
        <v/>
      </c>
      <c r="KD139" s="430" t="str">
        <f>IFERROR(VLOOKUP($E139,'[13]Din Costos CFE'!$J$7:$AG$150,KD$1,0),"")</f>
        <v/>
      </c>
      <c r="KE139" s="430" t="str">
        <f>IFERROR(VLOOKUP($E139,'[13]Din Costos CFE'!$J$7:$AG$150,KE$1,0),"")</f>
        <v/>
      </c>
      <c r="KF139" s="430" t="str">
        <f>IFERROR(VLOOKUP($E139,'[13]Din Costos CFE'!$J$7:$AG$150,KF$1,0),"")</f>
        <v/>
      </c>
      <c r="KG139" s="430" t="str">
        <f>IFERROR(VLOOKUP($E139,'[13]Din Costos CFE'!$J$7:$AG$150,KG$1,0),"")</f>
        <v/>
      </c>
      <c r="KH139" s="430" t="str">
        <f>IFERROR(VLOOKUP($E139,'[13]Din Costos CFE'!$J$7:$AG$150,KH$1,0),"")</f>
        <v/>
      </c>
      <c r="KI139" s="430" t="str">
        <f>IFERROR(VLOOKUP($E139,'[13]Din Costos CFE'!$J$7:$AG$150,KI$1,0),"")</f>
        <v/>
      </c>
      <c r="KJ139" s="430" t="str">
        <f>IFERROR(VLOOKUP($E139,'[13]Din Costos CFE'!$J$7:$AG$150,KJ$1,0),"")</f>
        <v/>
      </c>
      <c r="KK139" s="430" t="str">
        <f>IFERROR(VLOOKUP($E139,'[13]Din Costos CFE'!$J$7:$AG$150,KK$1,0),"")</f>
        <v/>
      </c>
      <c r="KL139" s="430" t="str">
        <f>IFERROR(VLOOKUP($E139,'[13]Din Costos CFE'!$J$7:$AG$150,KL$1,0),"")</f>
        <v/>
      </c>
      <c r="KM139" s="430" t="str">
        <f>IFERROR(VLOOKUP($E139,'[13]Din Costos CFE'!$J$7:$AG$150,KM$1,0),"")</f>
        <v/>
      </c>
      <c r="KN139" s="430" t="str">
        <f>IFERROR(VLOOKUP($E139,'[13]Din Costos CFE'!$J$7:$AG$150,KN$1,0),"")</f>
        <v/>
      </c>
      <c r="KO139" s="431">
        <f t="shared" si="71"/>
        <v>0</v>
      </c>
      <c r="KP139" s="431">
        <f t="shared" si="72"/>
        <v>0</v>
      </c>
      <c r="KQ139" s="431">
        <f t="shared" si="73"/>
        <v>0</v>
      </c>
      <c r="KR139" s="432" t="str">
        <f>IFERROR(VLOOKUP($E139,'[13]Din Costos CFE'!$A$6:$G$150,4,0),"")</f>
        <v/>
      </c>
      <c r="KS139" s="432" t="str">
        <f>IFERROR(VLOOKUP($E139,'[13]Din Costos CFE'!$A$6:$G$150,5,0),"")</f>
        <v/>
      </c>
      <c r="KT139" s="432" t="str">
        <f>IFERROR(VLOOKUP($E139,'[13]Din Costos CFE'!$A$6:$G$150,6,0),"")</f>
        <v/>
      </c>
      <c r="KU139" s="433" t="str">
        <f t="shared" si="74"/>
        <v/>
      </c>
      <c r="KV139" s="434" t="str">
        <f t="shared" si="75"/>
        <v/>
      </c>
      <c r="KW139" s="435" t="str">
        <f t="shared" si="76"/>
        <v/>
      </c>
      <c r="KX139" s="435"/>
      <c r="KY139" s="436" t="str">
        <f>IFERROR(VLOOKUP($E139,'[13]Detalle Costos CENACE'!$E:$IT,248,0),"")</f>
        <v/>
      </c>
      <c r="KZ139" s="414">
        <f t="shared" si="77"/>
        <v>100</v>
      </c>
      <c r="LA139" s="434" t="str">
        <f t="shared" si="78"/>
        <v/>
      </c>
      <c r="LB139" s="434" t="str">
        <f t="shared" si="79"/>
        <v/>
      </c>
      <c r="LC139" s="414">
        <f t="shared" si="80"/>
        <v>1</v>
      </c>
      <c r="LD139" s="429" t="str">
        <f>IFERROR(VLOOKUP($E139,'[13]Actualización de costos CENACE'!$A:$G,7,0),"")</f>
        <v/>
      </c>
    </row>
    <row r="140" spans="1:316" s="414" customFormat="1" ht="15" customHeight="1">
      <c r="A140" s="413" t="s">
        <v>5638</v>
      </c>
      <c r="B140" s="414">
        <v>628</v>
      </c>
      <c r="C140" s="414" t="s">
        <v>8590</v>
      </c>
      <c r="D140" s="414" t="s">
        <v>8591</v>
      </c>
      <c r="E140" s="414">
        <v>628</v>
      </c>
      <c r="G140" s="414" t="s">
        <v>8592</v>
      </c>
      <c r="H140" s="414" t="s">
        <v>8593</v>
      </c>
      <c r="I140" s="415">
        <v>4</v>
      </c>
      <c r="J140" s="415"/>
      <c r="K140" s="415" t="str">
        <f t="shared" si="60"/>
        <v>No</v>
      </c>
      <c r="L140" s="415"/>
      <c r="M140" s="415">
        <f t="shared" si="59"/>
        <v>4</v>
      </c>
      <c r="N140" s="415"/>
      <c r="O140" s="415"/>
      <c r="P140" s="415"/>
      <c r="Q140" s="415"/>
      <c r="R140" s="415" t="str">
        <f t="shared" si="61"/>
        <v>No</v>
      </c>
      <c r="S140" s="415"/>
      <c r="T140" s="415"/>
      <c r="U140" s="415"/>
      <c r="V140" s="414" t="s">
        <v>8594</v>
      </c>
      <c r="W140" s="414" t="s">
        <v>5643</v>
      </c>
      <c r="X140" s="414">
        <f t="shared" si="57"/>
        <v>1</v>
      </c>
      <c r="Y140" s="414">
        <f t="shared" si="63"/>
        <v>148</v>
      </c>
      <c r="Z140" s="416" t="str">
        <f t="shared" si="64"/>
        <v/>
      </c>
      <c r="AA140" s="416">
        <f t="shared" si="65"/>
        <v>0</v>
      </c>
      <c r="AB140" s="417">
        <f t="shared" si="66"/>
        <v>0</v>
      </c>
      <c r="AC140" s="414" t="s">
        <v>6983</v>
      </c>
      <c r="AD140" s="414" t="s">
        <v>6984</v>
      </c>
      <c r="AE140" s="414" t="e">
        <f>+VLOOKUP($D140,'[12]Ramón Países '!$A:$E,4,0)</f>
        <v>#N/A</v>
      </c>
      <c r="AF140" s="414" t="s">
        <v>5646</v>
      </c>
      <c r="AG140" s="414" t="e">
        <f>+VLOOKUP($D140,'[12]Ramón Países '!$A:$E,5,0)</f>
        <v>#N/A</v>
      </c>
      <c r="AH140" s="414" t="s">
        <v>6983</v>
      </c>
      <c r="AI140" s="414" t="s">
        <v>6985</v>
      </c>
      <c r="AJ140" s="414" t="s">
        <v>6986</v>
      </c>
      <c r="AK140" s="414" t="s">
        <v>5698</v>
      </c>
      <c r="AL140" s="414" t="s">
        <v>6987</v>
      </c>
      <c r="AM140" s="414" t="s">
        <v>6988</v>
      </c>
      <c r="AN140" s="414" t="s">
        <v>3320</v>
      </c>
      <c r="AO140" s="414" t="s">
        <v>8595</v>
      </c>
      <c r="AP140" s="414" t="s">
        <v>5698</v>
      </c>
      <c r="AQ140" s="414" t="s">
        <v>6990</v>
      </c>
      <c r="AR140" s="414" t="s">
        <v>6990</v>
      </c>
      <c r="AT140" s="414" t="s">
        <v>3320</v>
      </c>
      <c r="AU140" s="414" t="s">
        <v>3320</v>
      </c>
      <c r="AV140" s="414" t="s">
        <v>3320</v>
      </c>
      <c r="AW140" s="414" t="s">
        <v>3320</v>
      </c>
      <c r="AX140" s="414" t="s">
        <v>3320</v>
      </c>
      <c r="AY140" s="414" t="s">
        <v>3320</v>
      </c>
      <c r="BA140" s="414" t="s">
        <v>3320</v>
      </c>
      <c r="BB140" s="414" t="s">
        <v>3320</v>
      </c>
      <c r="BC140" s="414" t="s">
        <v>3320</v>
      </c>
      <c r="BD140" s="414" t="s">
        <v>3320</v>
      </c>
      <c r="BF140" s="415" t="s">
        <v>1214</v>
      </c>
      <c r="BG140" s="414" t="s">
        <v>3320</v>
      </c>
      <c r="BI140" s="414" t="s">
        <v>5663</v>
      </c>
      <c r="BJ140" s="414" t="s">
        <v>5663</v>
      </c>
      <c r="BK140" s="414" t="s">
        <v>6324</v>
      </c>
      <c r="BL140" s="414" t="s">
        <v>8596</v>
      </c>
      <c r="BM140" s="415">
        <v>115</v>
      </c>
      <c r="BN140" s="414" t="s">
        <v>5665</v>
      </c>
      <c r="BO140" s="418" t="s">
        <v>12767</v>
      </c>
      <c r="BP140" s="414">
        <v>19</v>
      </c>
      <c r="BQ140" s="414">
        <v>2028</v>
      </c>
      <c r="BR140" s="414">
        <v>148</v>
      </c>
      <c r="BS140" s="415">
        <v>148</v>
      </c>
      <c r="BT140" s="414" t="s">
        <v>5666</v>
      </c>
      <c r="BU140" s="414">
        <v>212625</v>
      </c>
      <c r="BV140" s="415">
        <v>322</v>
      </c>
      <c r="BW140" s="419">
        <v>0.24836480315932372</v>
      </c>
      <c r="BX140" s="420" t="s">
        <v>910</v>
      </c>
      <c r="BY140" s="414" t="s">
        <v>733</v>
      </c>
      <c r="CA140" s="414">
        <v>27</v>
      </c>
      <c r="CB140" s="414" t="s">
        <v>733</v>
      </c>
      <c r="CC140" s="414">
        <v>550</v>
      </c>
      <c r="CD140" s="414" t="s">
        <v>5667</v>
      </c>
      <c r="CE140" s="414" t="s">
        <v>5668</v>
      </c>
      <c r="CF140" s="414" t="s">
        <v>3320</v>
      </c>
      <c r="CG140" s="414" t="s">
        <v>733</v>
      </c>
      <c r="CH140" s="414" t="s">
        <v>733</v>
      </c>
      <c r="CI140" s="414">
        <v>2176</v>
      </c>
      <c r="CJ140" s="414">
        <v>1975</v>
      </c>
      <c r="CK140" s="414" t="s">
        <v>7747</v>
      </c>
      <c r="CL140" s="414">
        <v>110</v>
      </c>
      <c r="CM140" s="414">
        <v>86</v>
      </c>
      <c r="CN140" s="414">
        <v>98</v>
      </c>
      <c r="CO140" s="414">
        <v>30</v>
      </c>
      <c r="CP140" s="414" t="s">
        <v>12614</v>
      </c>
      <c r="CQ140" s="414">
        <f t="shared" si="81"/>
        <v>2026</v>
      </c>
      <c r="CR140" s="414">
        <v>1.46</v>
      </c>
      <c r="CS140" s="414">
        <v>8</v>
      </c>
      <c r="CT140" s="414" t="s">
        <v>8597</v>
      </c>
      <c r="CU140" s="414">
        <v>16080000</v>
      </c>
      <c r="CV140" s="414" t="s">
        <v>3320</v>
      </c>
      <c r="CW140" s="414" t="s">
        <v>3320</v>
      </c>
      <c r="CX140" s="414" t="s">
        <v>3320</v>
      </c>
      <c r="CY140" s="414" t="s">
        <v>3320</v>
      </c>
      <c r="CZ140" s="414" t="s">
        <v>3320</v>
      </c>
      <c r="DA140" s="414" t="s">
        <v>3320</v>
      </c>
      <c r="DB140" s="414" t="s">
        <v>3320</v>
      </c>
      <c r="DC140" s="414" t="s">
        <v>3320</v>
      </c>
      <c r="DD140" s="414" t="s">
        <v>3320</v>
      </c>
      <c r="DE140" s="414" t="s">
        <v>3320</v>
      </c>
      <c r="DG140" s="414" t="s">
        <v>3320</v>
      </c>
      <c r="DH140" s="414" t="s">
        <v>3320</v>
      </c>
      <c r="DI140" s="414" t="s">
        <v>3320</v>
      </c>
      <c r="DJ140" s="414" t="s">
        <v>3320</v>
      </c>
      <c r="DK140" s="414" t="s">
        <v>3320</v>
      </c>
      <c r="DL140" s="414" t="s">
        <v>3320</v>
      </c>
      <c r="DM140" s="414" t="e">
        <f t="shared" si="82"/>
        <v>#VALUE!</v>
      </c>
      <c r="DN140" s="414" t="s">
        <v>3320</v>
      </c>
      <c r="DO140" s="414" t="s">
        <v>3320</v>
      </c>
      <c r="DP140" s="414" t="s">
        <v>3320</v>
      </c>
      <c r="DR140" s="414" t="s">
        <v>3320</v>
      </c>
      <c r="DS140" s="414" t="s">
        <v>3320</v>
      </c>
      <c r="DT140" s="414" t="s">
        <v>3320</v>
      </c>
      <c r="DU140" s="414" t="s">
        <v>3320</v>
      </c>
      <c r="DV140" s="414" t="s">
        <v>3320</v>
      </c>
      <c r="DW140" s="414" t="s">
        <v>3320</v>
      </c>
      <c r="DX140" s="414" t="s">
        <v>3320</v>
      </c>
      <c r="DY140" s="414" t="s">
        <v>3320</v>
      </c>
      <c r="DZ140" s="414" t="s">
        <v>3320</v>
      </c>
      <c r="EA140" s="414" t="s">
        <v>3320</v>
      </c>
      <c r="EB140" s="414" t="s">
        <v>3320</v>
      </c>
      <c r="EC140" s="414" t="s">
        <v>3320</v>
      </c>
      <c r="ED140" s="414" t="s">
        <v>3320</v>
      </c>
      <c r="EE140" s="414" t="s">
        <v>3320</v>
      </c>
      <c r="EF140" s="414" t="s">
        <v>3320</v>
      </c>
      <c r="EG140" s="414" t="s">
        <v>3320</v>
      </c>
      <c r="EH140" s="414" t="s">
        <v>3320</v>
      </c>
      <c r="EI140" s="414" t="s">
        <v>3320</v>
      </c>
      <c r="EJ140" s="414" t="s">
        <v>3320</v>
      </c>
      <c r="EK140" s="414" t="s">
        <v>3320</v>
      </c>
      <c r="EL140" s="414" t="s">
        <v>3320</v>
      </c>
      <c r="EM140" s="414" t="s">
        <v>3320</v>
      </c>
      <c r="EN140" s="414" t="s">
        <v>3320</v>
      </c>
      <c r="EO140" s="414" t="s">
        <v>3320</v>
      </c>
      <c r="EP140" s="414" t="s">
        <v>3320</v>
      </c>
      <c r="EQ140" s="414" t="s">
        <v>3320</v>
      </c>
      <c r="ER140" s="414" t="s">
        <v>3320</v>
      </c>
      <c r="ES140" s="414" t="s">
        <v>3320</v>
      </c>
      <c r="ET140" s="414" t="s">
        <v>3320</v>
      </c>
      <c r="EU140" s="414" t="s">
        <v>3320</v>
      </c>
      <c r="EV140" s="414" t="s">
        <v>3320</v>
      </c>
      <c r="EW140" s="414" t="s">
        <v>3320</v>
      </c>
      <c r="EX140" s="414" t="s">
        <v>3320</v>
      </c>
      <c r="EY140" s="414" t="s">
        <v>3320</v>
      </c>
      <c r="EZ140" s="414" t="s">
        <v>3320</v>
      </c>
      <c r="FA140" s="414" t="s">
        <v>3320</v>
      </c>
      <c r="FB140" s="414" t="s">
        <v>3320</v>
      </c>
      <c r="FC140" s="414" t="s">
        <v>3320</v>
      </c>
      <c r="FD140" s="414" t="s">
        <v>3320</v>
      </c>
      <c r="FE140" s="414" t="s">
        <v>3320</v>
      </c>
      <c r="FF140" s="414" t="s">
        <v>3320</v>
      </c>
      <c r="FG140" s="414" t="s">
        <v>3320</v>
      </c>
      <c r="FH140" s="414" t="s">
        <v>3320</v>
      </c>
      <c r="FI140" s="414" t="s">
        <v>3320</v>
      </c>
      <c r="FJ140" s="414" t="s">
        <v>3320</v>
      </c>
      <c r="FK140" s="414" t="s">
        <v>3320</v>
      </c>
      <c r="FL140" s="414" t="s">
        <v>3320</v>
      </c>
      <c r="FM140" s="414" t="s">
        <v>3320</v>
      </c>
      <c r="FN140" s="414" t="s">
        <v>3320</v>
      </c>
      <c r="FO140" s="421">
        <v>180270000</v>
      </c>
      <c r="FP140" s="421">
        <f t="shared" si="62"/>
        <v>180.27</v>
      </c>
      <c r="FQ140" s="414" t="s">
        <v>733</v>
      </c>
      <c r="FR140" s="414" t="s">
        <v>733</v>
      </c>
      <c r="FS140" s="414" t="s">
        <v>733</v>
      </c>
      <c r="FT140" s="414" t="s">
        <v>733</v>
      </c>
      <c r="FU140" s="414" t="s">
        <v>4132</v>
      </c>
      <c r="FV140" s="414" t="s">
        <v>8598</v>
      </c>
      <c r="FW140" s="414" t="s">
        <v>8599</v>
      </c>
      <c r="FX140" s="422" t="s">
        <v>8596</v>
      </c>
      <c r="FY140" s="423">
        <v>115</v>
      </c>
      <c r="FZ140" s="414" t="s">
        <v>8600</v>
      </c>
      <c r="GA140" s="421">
        <v>175300000</v>
      </c>
      <c r="GB140" s="421">
        <v>33200000</v>
      </c>
      <c r="GC140" s="421">
        <v>1342.5</v>
      </c>
      <c r="GD140" s="421">
        <v>583</v>
      </c>
      <c r="GE140" s="414" t="s">
        <v>8601</v>
      </c>
      <c r="GF140" s="414" t="s">
        <v>733</v>
      </c>
      <c r="GG140" s="414" t="s">
        <v>733</v>
      </c>
      <c r="GH140" s="414" t="s">
        <v>8602</v>
      </c>
      <c r="GI140" s="414" t="s">
        <v>733</v>
      </c>
      <c r="GJ140" s="414" t="s">
        <v>1214</v>
      </c>
      <c r="GK140" s="414" t="s">
        <v>1214</v>
      </c>
      <c r="GL140" s="414" t="s">
        <v>733</v>
      </c>
      <c r="GM140" s="414" t="s">
        <v>733</v>
      </c>
      <c r="GN140" s="424" t="s">
        <v>5676</v>
      </c>
      <c r="GO140" s="414" t="s">
        <v>3320</v>
      </c>
      <c r="GP140" s="414" t="s">
        <v>733</v>
      </c>
      <c r="GQ140" s="414" t="s">
        <v>5721</v>
      </c>
      <c r="GR140" s="414" t="s">
        <v>733</v>
      </c>
      <c r="GS140" s="414" t="s">
        <v>5679</v>
      </c>
      <c r="GT140" s="414" t="s">
        <v>3320</v>
      </c>
      <c r="GU140" s="414" t="s">
        <v>3320</v>
      </c>
      <c r="GV140" s="414">
        <v>1.5</v>
      </c>
      <c r="GW140" s="414" t="s">
        <v>733</v>
      </c>
      <c r="GX140" s="414" t="s">
        <v>5679</v>
      </c>
      <c r="GY140" s="414" t="s">
        <v>8603</v>
      </c>
      <c r="GZ140" s="414" t="s">
        <v>1214</v>
      </c>
      <c r="HA140" s="414" t="s">
        <v>3320</v>
      </c>
      <c r="HB140" s="414" t="s">
        <v>8604</v>
      </c>
      <c r="HC140" s="414" t="s">
        <v>8605</v>
      </c>
      <c r="HD140" s="414" t="s">
        <v>3320</v>
      </c>
      <c r="HE140" s="414" t="s">
        <v>3320</v>
      </c>
      <c r="HF140" s="414" t="s">
        <v>3320</v>
      </c>
      <c r="HG140" s="414" t="s">
        <v>733</v>
      </c>
      <c r="HH140" s="414" t="s">
        <v>1214</v>
      </c>
      <c r="HI140" s="414" t="s">
        <v>12995</v>
      </c>
      <c r="HJ140" s="414" t="s">
        <v>12996</v>
      </c>
      <c r="HK140" s="414" t="s">
        <v>5685</v>
      </c>
      <c r="HL140" s="414" t="s">
        <v>3320</v>
      </c>
      <c r="HM140" s="414" t="s">
        <v>3320</v>
      </c>
      <c r="HN140" s="414" t="s">
        <v>3320</v>
      </c>
      <c r="HO140" s="414" t="s">
        <v>3320</v>
      </c>
      <c r="HP140" s="414" t="s">
        <v>3320</v>
      </c>
      <c r="HQ140" s="414" t="s">
        <v>3320</v>
      </c>
      <c r="HR140" s="414" t="s">
        <v>3320</v>
      </c>
      <c r="HS140" s="414" t="s">
        <v>3320</v>
      </c>
      <c r="HT140" s="414" t="s">
        <v>3320</v>
      </c>
      <c r="HU140" s="414" t="s">
        <v>3320</v>
      </c>
      <c r="HV140" s="414" t="s">
        <v>3320</v>
      </c>
      <c r="HW140" s="414" t="s">
        <v>3320</v>
      </c>
      <c r="HX140" s="414" t="s">
        <v>3320</v>
      </c>
      <c r="HY140" s="414" t="s">
        <v>3320</v>
      </c>
      <c r="HZ140" s="414" t="s">
        <v>3320</v>
      </c>
      <c r="IA140" s="414" t="s">
        <v>3320</v>
      </c>
      <c r="IB140" s="414" t="s">
        <v>3320</v>
      </c>
      <c r="IC140" s="414" t="s">
        <v>3320</v>
      </c>
      <c r="ID140" s="414" t="s">
        <v>3320</v>
      </c>
      <c r="IE140" s="414" t="s">
        <v>3320</v>
      </c>
      <c r="IF140" s="414" t="s">
        <v>3320</v>
      </c>
      <c r="IG140" s="414" t="s">
        <v>3320</v>
      </c>
      <c r="IH140" s="414" t="s">
        <v>3320</v>
      </c>
      <c r="II140" s="414" t="s">
        <v>3320</v>
      </c>
      <c r="IJ140" s="414" t="s">
        <v>3320</v>
      </c>
      <c r="IK140" s="414" t="s">
        <v>3320</v>
      </c>
      <c r="IL140" s="414" t="s">
        <v>3320</v>
      </c>
      <c r="IM140" s="414" t="s">
        <v>3320</v>
      </c>
      <c r="IN140" s="414" t="s">
        <v>3320</v>
      </c>
      <c r="IO140" s="414" t="s">
        <v>3320</v>
      </c>
      <c r="IP140" s="414" t="s">
        <v>3320</v>
      </c>
      <c r="IQ140" s="414" t="s">
        <v>3320</v>
      </c>
      <c r="IR140" s="414" t="s">
        <v>3320</v>
      </c>
      <c r="IS140" s="414" t="s">
        <v>3320</v>
      </c>
      <c r="IT140" s="414" t="s">
        <v>3320</v>
      </c>
      <c r="IU140" s="414" t="s">
        <v>3320</v>
      </c>
      <c r="IV140" s="414" t="s">
        <v>3320</v>
      </c>
      <c r="IW140" s="414" t="s">
        <v>3320</v>
      </c>
      <c r="IY140" s="415"/>
      <c r="IZ140" s="415"/>
      <c r="JB140" s="414" t="str">
        <f>IFERROR(VLOOKUP($E140,'[12]Resumen costos RNT id'!$D:$J,3,0),"")</f>
        <v/>
      </c>
      <c r="JC140" s="421" t="str">
        <f>IFERROR(VLOOKUP($E140,'[12]Resumen costos RNT id'!$D:$J,4,0),"")</f>
        <v/>
      </c>
      <c r="JD140" s="421" t="str">
        <f>IFERROR(VLOOKUP($E140,'[12]Resumen costos RNT id'!$D:$J,5,0),"")</f>
        <v/>
      </c>
      <c r="JE140" s="421" t="str">
        <f>IFERROR(VLOOKUP($E140,'[12]Resumen costos RNT id'!$D:$J,6,0),"")</f>
        <v/>
      </c>
      <c r="JF140" s="416" t="str">
        <f>IFERROR(VLOOKUP($E140,'[12]Resumen costos RNT id'!$D:$J,7,0),"")</f>
        <v/>
      </c>
      <c r="JG140" s="428" t="str">
        <f t="shared" si="67"/>
        <v/>
      </c>
      <c r="JH140" s="428" t="str">
        <f t="shared" si="68"/>
        <v/>
      </c>
      <c r="JI140" s="428" t="str">
        <f t="shared" si="68"/>
        <v/>
      </c>
      <c r="JJ140" s="428">
        <f t="shared" si="69"/>
        <v>0</v>
      </c>
      <c r="JK140" s="428">
        <f t="shared" si="70"/>
        <v>0</v>
      </c>
      <c r="JL140" s="414" t="s">
        <v>910</v>
      </c>
      <c r="JP140" s="414">
        <v>5</v>
      </c>
      <c r="JQ140" s="414">
        <f t="shared" si="58"/>
        <v>0</v>
      </c>
      <c r="JR140" s="429" t="str">
        <f>IFERROR(VLOOKUP($E140,'[13]Actualización de costos CENACE'!$A:$G,2,0),"")</f>
        <v/>
      </c>
      <c r="JS140" s="429" t="str">
        <f>IFERROR(VLOOKUP($E140,'[13]Actualización de costos CENACE'!$A:$G,3,0),"")</f>
        <v/>
      </c>
      <c r="JT140" s="429" t="str">
        <f>IFERROR(VLOOKUP($E140,'[13]Actualización de costos CENACE'!$A:$G,4,0),"")</f>
        <v/>
      </c>
      <c r="JU140" s="429" t="str">
        <f>IFERROR(VLOOKUP($E140,'[13]Actualización de costos CENACE'!$A:$G,5,0),"")</f>
        <v/>
      </c>
      <c r="JV140" s="429" t="str">
        <f>IFERROR(VLOOKUP($E140,'[13]Actualización de costos CENACE'!$A:$G,6,0),"")</f>
        <v/>
      </c>
      <c r="JW140" s="430" t="str">
        <f>IFERROR(VLOOKUP($E140,'[13]Din Costos CFE'!$J$7:$AG$150,JW$1,0),"")</f>
        <v/>
      </c>
      <c r="JX140" s="430" t="str">
        <f>IFERROR(VLOOKUP($E140,'[13]Din Costos CFE'!$J$7:$AG$150,JX$1,0),"")</f>
        <v/>
      </c>
      <c r="JY140" s="430" t="str">
        <f>IFERROR(VLOOKUP($E140,'[13]Din Costos CFE'!$J$7:$AG$150,JY$1,0),"")</f>
        <v/>
      </c>
      <c r="JZ140" s="430" t="str">
        <f>IFERROR(VLOOKUP($E140,'[13]Din Costos CFE'!$J$7:$AG$150,JZ$1,0),"")</f>
        <v/>
      </c>
      <c r="KA140" s="430" t="str">
        <f>IFERROR(VLOOKUP($E140,'[13]Din Costos CFE'!$J$7:$AG$150,KA$1,0),"")</f>
        <v/>
      </c>
      <c r="KB140" s="430" t="str">
        <f>IFERROR(VLOOKUP($E140,'[13]Din Costos CFE'!$J$7:$AG$150,KB$1,0),"")</f>
        <v/>
      </c>
      <c r="KC140" s="430" t="str">
        <f>IFERROR(VLOOKUP($E140,'[13]Din Costos CFE'!$J$7:$AG$150,KC$1,0),"")</f>
        <v/>
      </c>
      <c r="KD140" s="430" t="str">
        <f>IFERROR(VLOOKUP($E140,'[13]Din Costos CFE'!$J$7:$AG$150,KD$1,0),"")</f>
        <v/>
      </c>
      <c r="KE140" s="430" t="str">
        <f>IFERROR(VLOOKUP($E140,'[13]Din Costos CFE'!$J$7:$AG$150,KE$1,0),"")</f>
        <v/>
      </c>
      <c r="KF140" s="430" t="str">
        <f>IFERROR(VLOOKUP($E140,'[13]Din Costos CFE'!$J$7:$AG$150,KF$1,0),"")</f>
        <v/>
      </c>
      <c r="KG140" s="430" t="str">
        <f>IFERROR(VLOOKUP($E140,'[13]Din Costos CFE'!$J$7:$AG$150,KG$1,0),"")</f>
        <v/>
      </c>
      <c r="KH140" s="430" t="str">
        <f>IFERROR(VLOOKUP($E140,'[13]Din Costos CFE'!$J$7:$AG$150,KH$1,0),"")</f>
        <v/>
      </c>
      <c r="KI140" s="430" t="str">
        <f>IFERROR(VLOOKUP($E140,'[13]Din Costos CFE'!$J$7:$AG$150,KI$1,0),"")</f>
        <v/>
      </c>
      <c r="KJ140" s="430" t="str">
        <f>IFERROR(VLOOKUP($E140,'[13]Din Costos CFE'!$J$7:$AG$150,KJ$1,0),"")</f>
        <v/>
      </c>
      <c r="KK140" s="430" t="str">
        <f>IFERROR(VLOOKUP($E140,'[13]Din Costos CFE'!$J$7:$AG$150,KK$1,0),"")</f>
        <v/>
      </c>
      <c r="KL140" s="430" t="str">
        <f>IFERROR(VLOOKUP($E140,'[13]Din Costos CFE'!$J$7:$AG$150,KL$1,0),"")</f>
        <v/>
      </c>
      <c r="KM140" s="430" t="str">
        <f>IFERROR(VLOOKUP($E140,'[13]Din Costos CFE'!$J$7:$AG$150,KM$1,0),"")</f>
        <v/>
      </c>
      <c r="KN140" s="430" t="str">
        <f>IFERROR(VLOOKUP($E140,'[13]Din Costos CFE'!$J$7:$AG$150,KN$1,0),"")</f>
        <v/>
      </c>
      <c r="KO140" s="431">
        <f t="shared" si="71"/>
        <v>0</v>
      </c>
      <c r="KP140" s="431">
        <f t="shared" si="72"/>
        <v>0</v>
      </c>
      <c r="KQ140" s="431">
        <f t="shared" si="73"/>
        <v>0</v>
      </c>
      <c r="KR140" s="432" t="str">
        <f>IFERROR(VLOOKUP($E140,'[13]Din Costos CFE'!$A$6:$G$150,4,0),"")</f>
        <v/>
      </c>
      <c r="KS140" s="432" t="str">
        <f>IFERROR(VLOOKUP($E140,'[13]Din Costos CFE'!$A$6:$G$150,5,0),"")</f>
        <v/>
      </c>
      <c r="KT140" s="432" t="str">
        <f>IFERROR(VLOOKUP($E140,'[13]Din Costos CFE'!$A$6:$G$150,6,0),"")</f>
        <v/>
      </c>
      <c r="KU140" s="433" t="str">
        <f t="shared" si="74"/>
        <v/>
      </c>
      <c r="KV140" s="434" t="str">
        <f t="shared" si="75"/>
        <v/>
      </c>
      <c r="KW140" s="435" t="str">
        <f t="shared" si="76"/>
        <v/>
      </c>
      <c r="KX140" s="435"/>
      <c r="KY140" s="436" t="str">
        <f>IFERROR(VLOOKUP($E140,'[13]Detalle Costos CENACE'!$E:$IT,248,0),"")</f>
        <v/>
      </c>
      <c r="KZ140" s="414">
        <f t="shared" si="77"/>
        <v>148</v>
      </c>
      <c r="LA140" s="434" t="str">
        <f t="shared" si="78"/>
        <v/>
      </c>
      <c r="LB140" s="434" t="str">
        <f t="shared" si="79"/>
        <v/>
      </c>
      <c r="LC140" s="414">
        <f t="shared" si="80"/>
        <v>1</v>
      </c>
      <c r="LD140" s="429" t="str">
        <f>IFERROR(VLOOKUP($E140,'[13]Actualización de costos CENACE'!$A:$G,7,0),"")</f>
        <v/>
      </c>
    </row>
    <row r="141" spans="1:316" s="414" customFormat="1" ht="15" customHeight="1">
      <c r="A141" s="413" t="s">
        <v>5638</v>
      </c>
      <c r="B141" s="414">
        <v>915</v>
      </c>
      <c r="C141" s="414" t="s">
        <v>8606</v>
      </c>
      <c r="D141" s="414" t="s">
        <v>8607</v>
      </c>
      <c r="E141" s="414">
        <v>915</v>
      </c>
      <c r="G141" s="414" t="s">
        <v>5641</v>
      </c>
      <c r="H141" s="414" t="s">
        <v>525</v>
      </c>
      <c r="I141" s="415">
        <v>4</v>
      </c>
      <c r="J141" s="415"/>
      <c r="K141" s="415" t="str">
        <f t="shared" si="60"/>
        <v>No</v>
      </c>
      <c r="L141" s="415"/>
      <c r="M141" s="415">
        <f t="shared" si="59"/>
        <v>4</v>
      </c>
      <c r="N141" s="415"/>
      <c r="O141" s="415"/>
      <c r="P141" s="415"/>
      <c r="Q141" s="415"/>
      <c r="R141" s="415" t="str">
        <f t="shared" si="61"/>
        <v>No</v>
      </c>
      <c r="S141" s="415"/>
      <c r="T141" s="415"/>
      <c r="U141" s="415"/>
      <c r="V141" s="414" t="s">
        <v>8608</v>
      </c>
      <c r="W141" s="414" t="s">
        <v>5643</v>
      </c>
      <c r="X141" s="414">
        <f t="shared" si="57"/>
        <v>1</v>
      </c>
      <c r="Y141" s="414">
        <f t="shared" si="63"/>
        <v>138.81</v>
      </c>
      <c r="Z141" s="416" t="str">
        <f t="shared" si="64"/>
        <v/>
      </c>
      <c r="AA141" s="416">
        <f t="shared" si="65"/>
        <v>0</v>
      </c>
      <c r="AB141" s="417">
        <f t="shared" si="66"/>
        <v>0</v>
      </c>
      <c r="AC141" s="414" t="s">
        <v>5644</v>
      </c>
      <c r="AD141" s="414" t="s">
        <v>5644</v>
      </c>
      <c r="AE141" s="414" t="e">
        <f>+VLOOKUP($D141,'[12]Ramón Países '!$A:$E,4,0)</f>
        <v>#N/A</v>
      </c>
      <c r="AF141" s="414" t="s">
        <v>5646</v>
      </c>
      <c r="AG141" s="414" t="e">
        <f>+VLOOKUP($D141,'[12]Ramón Países '!$A:$E,5,0)</f>
        <v>#N/A</v>
      </c>
      <c r="AH141" s="414" t="s">
        <v>520</v>
      </c>
      <c r="AI141" s="414" t="s">
        <v>525</v>
      </c>
      <c r="AJ141" s="414" t="s">
        <v>8609</v>
      </c>
      <c r="AK141" s="414" t="s">
        <v>5648</v>
      </c>
      <c r="AL141" s="414" t="s">
        <v>5649</v>
      </c>
      <c r="AM141" s="414" t="s">
        <v>5650</v>
      </c>
      <c r="AN141" s="414" t="s">
        <v>525</v>
      </c>
      <c r="AO141" s="414" t="s">
        <v>5651</v>
      </c>
      <c r="AP141" s="414" t="s">
        <v>5652</v>
      </c>
      <c r="AQ141" s="414" t="s">
        <v>5653</v>
      </c>
      <c r="AR141" s="414" t="s">
        <v>5654</v>
      </c>
      <c r="AS141" s="414" t="s">
        <v>5655</v>
      </c>
      <c r="AT141" s="414" t="s">
        <v>733</v>
      </c>
      <c r="AU141" s="414" t="s">
        <v>733</v>
      </c>
      <c r="AV141" s="414" t="s">
        <v>733</v>
      </c>
      <c r="AW141" s="414" t="s">
        <v>3320</v>
      </c>
      <c r="AX141" s="414" t="s">
        <v>5656</v>
      </c>
      <c r="AY141" s="414" t="s">
        <v>733</v>
      </c>
      <c r="AZ141" s="414" t="s">
        <v>5657</v>
      </c>
      <c r="BA141" s="414" t="s">
        <v>5658</v>
      </c>
      <c r="BB141" s="414" t="s">
        <v>5659</v>
      </c>
      <c r="BC141" s="414" t="s">
        <v>5660</v>
      </c>
      <c r="BD141" s="414" t="s">
        <v>5661</v>
      </c>
      <c r="BE141" s="414" t="s">
        <v>5662</v>
      </c>
      <c r="BF141" s="415" t="s">
        <v>1214</v>
      </c>
      <c r="BG141" s="414" t="s">
        <v>3320</v>
      </c>
      <c r="BI141" s="414" t="s">
        <v>7206</v>
      </c>
      <c r="BJ141" s="414" t="s">
        <v>7206</v>
      </c>
      <c r="BK141" s="414" t="s">
        <v>8382</v>
      </c>
      <c r="BL141" s="414" t="s">
        <v>8610</v>
      </c>
      <c r="BM141" s="415">
        <v>115</v>
      </c>
      <c r="BN141" s="414" t="s">
        <v>5665</v>
      </c>
      <c r="BO141" s="418" t="s">
        <v>12997</v>
      </c>
      <c r="BP141" s="414">
        <v>18</v>
      </c>
      <c r="BQ141" s="414">
        <v>2029</v>
      </c>
      <c r="BR141" s="414">
        <v>138.81</v>
      </c>
      <c r="BS141" s="463">
        <v>138.81</v>
      </c>
      <c r="BT141" s="414" t="s">
        <v>5666</v>
      </c>
      <c r="BU141" s="414">
        <v>505</v>
      </c>
      <c r="BV141" s="415">
        <v>465</v>
      </c>
      <c r="BW141" s="419">
        <v>0.38240898912774235</v>
      </c>
      <c r="BX141" s="420" t="s">
        <v>202</v>
      </c>
      <c r="BY141" s="414" t="s">
        <v>733</v>
      </c>
      <c r="CA141" s="414">
        <v>31.85</v>
      </c>
      <c r="CB141" s="414" t="s">
        <v>1214</v>
      </c>
      <c r="CC141" s="414">
        <v>650</v>
      </c>
      <c r="CD141" s="414" t="s">
        <v>5667</v>
      </c>
      <c r="CE141" s="414" t="s">
        <v>5668</v>
      </c>
      <c r="CF141" s="414" t="s">
        <v>3320</v>
      </c>
      <c r="CG141" s="414" t="s">
        <v>733</v>
      </c>
      <c r="CH141" s="414" t="s">
        <v>1214</v>
      </c>
      <c r="CI141" s="414">
        <v>2387</v>
      </c>
      <c r="CJ141" s="414">
        <v>2219.9</v>
      </c>
      <c r="CK141" s="414" t="s">
        <v>5900</v>
      </c>
      <c r="CL141" s="414">
        <v>365</v>
      </c>
      <c r="CM141" s="414">
        <v>90</v>
      </c>
      <c r="CN141" s="414">
        <v>98</v>
      </c>
      <c r="CO141" s="414">
        <v>25</v>
      </c>
      <c r="CP141" s="414" t="s">
        <v>12880</v>
      </c>
      <c r="CQ141" s="414">
        <f t="shared" si="81"/>
        <v>2028</v>
      </c>
      <c r="CR141" s="414">
        <v>0.4</v>
      </c>
      <c r="CS141" s="414">
        <v>8</v>
      </c>
      <c r="CT141" s="414" t="s">
        <v>8611</v>
      </c>
      <c r="CU141" s="414">
        <v>1450873.6</v>
      </c>
      <c r="CV141" s="414" t="s">
        <v>3320</v>
      </c>
      <c r="CW141" s="414" t="s">
        <v>3320</v>
      </c>
      <c r="CX141" s="414" t="s">
        <v>3320</v>
      </c>
      <c r="CY141" s="414" t="s">
        <v>3320</v>
      </c>
      <c r="CZ141" s="414" t="s">
        <v>3320</v>
      </c>
      <c r="DA141" s="414" t="s">
        <v>3320</v>
      </c>
      <c r="DB141" s="414" t="s">
        <v>3320</v>
      </c>
      <c r="DC141" s="414" t="s">
        <v>3320</v>
      </c>
      <c r="DD141" s="414" t="s">
        <v>3320</v>
      </c>
      <c r="DE141" s="414" t="s">
        <v>3320</v>
      </c>
      <c r="DG141" s="414" t="s">
        <v>3320</v>
      </c>
      <c r="DH141" s="414" t="s">
        <v>3320</v>
      </c>
      <c r="DI141" s="414" t="s">
        <v>3320</v>
      </c>
      <c r="DJ141" s="414" t="s">
        <v>3320</v>
      </c>
      <c r="DK141" s="414" t="s">
        <v>3320</v>
      </c>
      <c r="DL141" s="414" t="s">
        <v>3320</v>
      </c>
      <c r="DM141" s="414" t="e">
        <f t="shared" si="82"/>
        <v>#VALUE!</v>
      </c>
      <c r="DN141" s="414" t="s">
        <v>3320</v>
      </c>
      <c r="DO141" s="414" t="s">
        <v>3320</v>
      </c>
      <c r="DP141" s="414" t="s">
        <v>3320</v>
      </c>
      <c r="DR141" s="414" t="s">
        <v>3320</v>
      </c>
      <c r="DS141" s="414" t="s">
        <v>3320</v>
      </c>
      <c r="DT141" s="414" t="s">
        <v>3320</v>
      </c>
      <c r="DU141" s="414" t="s">
        <v>3320</v>
      </c>
      <c r="DV141" s="414" t="s">
        <v>3320</v>
      </c>
      <c r="DW141" s="414" t="s">
        <v>3320</v>
      </c>
      <c r="DX141" s="414" t="s">
        <v>3320</v>
      </c>
      <c r="DY141" s="414" t="s">
        <v>3320</v>
      </c>
      <c r="DZ141" s="414" t="s">
        <v>3320</v>
      </c>
      <c r="EA141" s="414" t="s">
        <v>3320</v>
      </c>
      <c r="EB141" s="414" t="s">
        <v>3320</v>
      </c>
      <c r="EC141" s="414" t="s">
        <v>3320</v>
      </c>
      <c r="ED141" s="414" t="s">
        <v>3320</v>
      </c>
      <c r="EE141" s="414" t="s">
        <v>3320</v>
      </c>
      <c r="EF141" s="414" t="s">
        <v>3320</v>
      </c>
      <c r="EG141" s="414" t="s">
        <v>3320</v>
      </c>
      <c r="EH141" s="414" t="s">
        <v>3320</v>
      </c>
      <c r="EI141" s="414" t="s">
        <v>3320</v>
      </c>
      <c r="EJ141" s="414" t="s">
        <v>3320</v>
      </c>
      <c r="EK141" s="414" t="s">
        <v>3320</v>
      </c>
      <c r="EL141" s="414" t="s">
        <v>3320</v>
      </c>
      <c r="EM141" s="414" t="s">
        <v>3320</v>
      </c>
      <c r="EN141" s="414" t="s">
        <v>3320</v>
      </c>
      <c r="EO141" s="414" t="s">
        <v>3320</v>
      </c>
      <c r="EP141" s="414" t="s">
        <v>3320</v>
      </c>
      <c r="EQ141" s="414" t="s">
        <v>3320</v>
      </c>
      <c r="ER141" s="414" t="s">
        <v>3320</v>
      </c>
      <c r="ES141" s="414" t="s">
        <v>3320</v>
      </c>
      <c r="ET141" s="414" t="s">
        <v>3320</v>
      </c>
      <c r="EU141" s="414" t="s">
        <v>3320</v>
      </c>
      <c r="EV141" s="414" t="s">
        <v>3320</v>
      </c>
      <c r="EW141" s="414" t="s">
        <v>3320</v>
      </c>
      <c r="EX141" s="414" t="s">
        <v>3320</v>
      </c>
      <c r="EY141" s="414" t="s">
        <v>3320</v>
      </c>
      <c r="EZ141" s="414" t="s">
        <v>3320</v>
      </c>
      <c r="FA141" s="414" t="s">
        <v>3320</v>
      </c>
      <c r="FB141" s="414" t="s">
        <v>3320</v>
      </c>
      <c r="FC141" s="414" t="s">
        <v>3320</v>
      </c>
      <c r="FD141" s="414" t="s">
        <v>3320</v>
      </c>
      <c r="FE141" s="414" t="s">
        <v>3320</v>
      </c>
      <c r="FF141" s="414" t="s">
        <v>3320</v>
      </c>
      <c r="FG141" s="414" t="s">
        <v>3320</v>
      </c>
      <c r="FH141" s="414" t="s">
        <v>3320</v>
      </c>
      <c r="FI141" s="414" t="s">
        <v>3320</v>
      </c>
      <c r="FJ141" s="414" t="s">
        <v>3320</v>
      </c>
      <c r="FK141" s="414" t="s">
        <v>3320</v>
      </c>
      <c r="FL141" s="414" t="s">
        <v>3320</v>
      </c>
      <c r="FM141" s="414" t="s">
        <v>3320</v>
      </c>
      <c r="FN141" s="414" t="s">
        <v>3320</v>
      </c>
      <c r="FO141" s="421">
        <v>145087360</v>
      </c>
      <c r="FP141" s="421">
        <f t="shared" si="62"/>
        <v>145.08735999999999</v>
      </c>
      <c r="FQ141" s="414" t="s">
        <v>733</v>
      </c>
      <c r="FR141" s="414" t="s">
        <v>733</v>
      </c>
      <c r="FS141" s="414" t="s">
        <v>733</v>
      </c>
      <c r="FT141" s="414" t="s">
        <v>733</v>
      </c>
      <c r="FU141" s="414" t="s">
        <v>2325</v>
      </c>
      <c r="FV141" s="414" t="s">
        <v>8612</v>
      </c>
      <c r="FW141" s="414" t="s">
        <v>8613</v>
      </c>
      <c r="FX141" s="422" t="s">
        <v>8610</v>
      </c>
      <c r="FY141" s="423">
        <v>115</v>
      </c>
      <c r="FZ141" s="414" t="s">
        <v>8614</v>
      </c>
      <c r="GA141" s="421">
        <v>145087360</v>
      </c>
      <c r="GB141" s="421">
        <v>18700000</v>
      </c>
      <c r="GC141" s="421">
        <v>1275</v>
      </c>
      <c r="GD141" s="421">
        <v>83325</v>
      </c>
      <c r="GE141" s="414" t="s">
        <v>8489</v>
      </c>
      <c r="GF141" s="414" t="s">
        <v>1214</v>
      </c>
      <c r="GG141" s="414" t="s">
        <v>1214</v>
      </c>
      <c r="GH141" s="414" t="s">
        <v>8615</v>
      </c>
      <c r="GI141" s="414" t="s">
        <v>1214</v>
      </c>
      <c r="GJ141" s="414" t="s">
        <v>1214</v>
      </c>
      <c r="GK141" s="414" t="s">
        <v>1214</v>
      </c>
      <c r="GL141" s="414" t="s">
        <v>1214</v>
      </c>
      <c r="GM141" s="414" t="s">
        <v>1214</v>
      </c>
      <c r="GN141" s="424" t="s">
        <v>5676</v>
      </c>
      <c r="GO141" s="414" t="s">
        <v>3320</v>
      </c>
      <c r="GP141" s="414" t="s">
        <v>733</v>
      </c>
      <c r="GQ141" s="414" t="s">
        <v>5721</v>
      </c>
      <c r="GR141" s="414" t="s">
        <v>733</v>
      </c>
      <c r="GS141" s="414" t="s">
        <v>5679</v>
      </c>
      <c r="GT141" s="414" t="s">
        <v>3320</v>
      </c>
      <c r="GU141" s="414" t="s">
        <v>3320</v>
      </c>
      <c r="GV141" s="414">
        <v>0.6</v>
      </c>
      <c r="GW141" s="414" t="s">
        <v>733</v>
      </c>
      <c r="GX141" s="414" t="s">
        <v>5679</v>
      </c>
      <c r="GY141" s="414" t="s">
        <v>8616</v>
      </c>
      <c r="GZ141" s="414" t="s">
        <v>733</v>
      </c>
      <c r="HA141" s="414" t="s">
        <v>3320</v>
      </c>
      <c r="HB141" s="414" t="s">
        <v>8617</v>
      </c>
      <c r="HC141" s="414" t="s">
        <v>8618</v>
      </c>
      <c r="HD141" s="414" t="s">
        <v>6273</v>
      </c>
      <c r="HE141" s="414" t="s">
        <v>5684</v>
      </c>
      <c r="HF141" s="414" t="s">
        <v>5684</v>
      </c>
      <c r="HG141" s="414" t="s">
        <v>733</v>
      </c>
      <c r="HH141" s="414" t="s">
        <v>1214</v>
      </c>
      <c r="HI141" s="414" t="s">
        <v>12998</v>
      </c>
      <c r="HJ141" s="414" t="s">
        <v>12999</v>
      </c>
      <c r="HK141" s="414" t="s">
        <v>5685</v>
      </c>
      <c r="HL141" s="414" t="s">
        <v>3320</v>
      </c>
      <c r="HM141" s="414" t="s">
        <v>3320</v>
      </c>
      <c r="HN141" s="414" t="s">
        <v>3320</v>
      </c>
      <c r="HO141" s="414" t="s">
        <v>3320</v>
      </c>
      <c r="HP141" s="414" t="s">
        <v>3320</v>
      </c>
      <c r="HQ141" s="414" t="s">
        <v>3320</v>
      </c>
      <c r="HR141" s="414" t="s">
        <v>3320</v>
      </c>
      <c r="HS141" s="414" t="s">
        <v>3320</v>
      </c>
      <c r="HT141" s="414" t="s">
        <v>3320</v>
      </c>
      <c r="HU141" s="414" t="s">
        <v>3320</v>
      </c>
      <c r="HV141" s="414" t="s">
        <v>3320</v>
      </c>
      <c r="HW141" s="414" t="s">
        <v>3320</v>
      </c>
      <c r="HX141" s="414" t="s">
        <v>3320</v>
      </c>
      <c r="HY141" s="414" t="s">
        <v>3320</v>
      </c>
      <c r="HZ141" s="414" t="s">
        <v>3320</v>
      </c>
      <c r="IA141" s="414" t="s">
        <v>3320</v>
      </c>
      <c r="IB141" s="414" t="s">
        <v>3320</v>
      </c>
      <c r="IC141" s="414" t="s">
        <v>3320</v>
      </c>
      <c r="ID141" s="414" t="s">
        <v>3320</v>
      </c>
      <c r="IE141" s="414" t="s">
        <v>3320</v>
      </c>
      <c r="IF141" s="414" t="s">
        <v>3320</v>
      </c>
      <c r="IG141" s="414" t="s">
        <v>3320</v>
      </c>
      <c r="IH141" s="414" t="s">
        <v>3320</v>
      </c>
      <c r="II141" s="414" t="s">
        <v>3320</v>
      </c>
      <c r="IJ141" s="414" t="s">
        <v>3320</v>
      </c>
      <c r="IK141" s="414" t="s">
        <v>3320</v>
      </c>
      <c r="IL141" s="414" t="s">
        <v>3320</v>
      </c>
      <c r="IM141" s="414" t="s">
        <v>3320</v>
      </c>
      <c r="IN141" s="414" t="s">
        <v>3320</v>
      </c>
      <c r="IO141" s="414" t="s">
        <v>3320</v>
      </c>
      <c r="IP141" s="414" t="s">
        <v>3320</v>
      </c>
      <c r="IQ141" s="414" t="s">
        <v>3320</v>
      </c>
      <c r="IR141" s="414" t="s">
        <v>3320</v>
      </c>
      <c r="IS141" s="414" t="s">
        <v>3320</v>
      </c>
      <c r="IT141" s="414" t="s">
        <v>3320</v>
      </c>
      <c r="IU141" s="414" t="s">
        <v>3320</v>
      </c>
      <c r="IV141" s="414" t="s">
        <v>3320</v>
      </c>
      <c r="IW141" s="414" t="s">
        <v>3320</v>
      </c>
      <c r="IX141" s="415" t="s">
        <v>85</v>
      </c>
      <c r="IY141" s="447">
        <v>45761</v>
      </c>
      <c r="IZ141" s="415" t="s">
        <v>5810</v>
      </c>
      <c r="JA141" s="415" t="s">
        <v>5810</v>
      </c>
      <c r="JB141" s="414" t="str">
        <f>IFERROR(VLOOKUP($E141,'[12]Resumen costos RNT id'!$D:$J,3,0),"")</f>
        <v/>
      </c>
      <c r="JC141" s="421" t="str">
        <f>IFERROR(VLOOKUP($E141,'[12]Resumen costos RNT id'!$D:$J,4,0),"")</f>
        <v/>
      </c>
      <c r="JD141" s="421" t="str">
        <f>IFERROR(VLOOKUP($E141,'[12]Resumen costos RNT id'!$D:$J,5,0),"")</f>
        <v/>
      </c>
      <c r="JE141" s="421" t="str">
        <f>IFERROR(VLOOKUP($E141,'[12]Resumen costos RNT id'!$D:$J,6,0),"")</f>
        <v/>
      </c>
      <c r="JF141" s="416" t="str">
        <f>IFERROR(VLOOKUP($E141,'[12]Resumen costos RNT id'!$D:$J,7,0),"")</f>
        <v/>
      </c>
      <c r="JG141" s="428" t="str">
        <f t="shared" si="67"/>
        <v/>
      </c>
      <c r="JH141" s="428" t="str">
        <f t="shared" si="68"/>
        <v/>
      </c>
      <c r="JI141" s="428" t="str">
        <f t="shared" si="68"/>
        <v/>
      </c>
      <c r="JJ141" s="428">
        <f t="shared" si="69"/>
        <v>0</v>
      </c>
      <c r="JK141" s="428">
        <f t="shared" si="70"/>
        <v>0</v>
      </c>
      <c r="JL141" s="414" t="s">
        <v>202</v>
      </c>
      <c r="JP141" s="414">
        <v>5</v>
      </c>
      <c r="JQ141" s="414">
        <f t="shared" si="58"/>
        <v>0</v>
      </c>
      <c r="JR141" s="429" t="str">
        <f>IFERROR(VLOOKUP($E141,'[13]Actualización de costos CENACE'!$A:$G,2,0),"")</f>
        <v/>
      </c>
      <c r="JS141" s="429" t="str">
        <f>IFERROR(VLOOKUP($E141,'[13]Actualización de costos CENACE'!$A:$G,3,0),"")</f>
        <v/>
      </c>
      <c r="JT141" s="429" t="str">
        <f>IFERROR(VLOOKUP($E141,'[13]Actualización de costos CENACE'!$A:$G,4,0),"")</f>
        <v/>
      </c>
      <c r="JU141" s="429" t="str">
        <f>IFERROR(VLOOKUP($E141,'[13]Actualización de costos CENACE'!$A:$G,5,0),"")</f>
        <v/>
      </c>
      <c r="JV141" s="429" t="str">
        <f>IFERROR(VLOOKUP($E141,'[13]Actualización de costos CENACE'!$A:$G,6,0),"")</f>
        <v/>
      </c>
      <c r="JW141" s="430" t="str">
        <f>IFERROR(VLOOKUP($E141,'[13]Din Costos CFE'!$J$7:$AG$150,JW$1,0),"")</f>
        <v/>
      </c>
      <c r="JX141" s="430" t="str">
        <f>IFERROR(VLOOKUP($E141,'[13]Din Costos CFE'!$J$7:$AG$150,JX$1,0),"")</f>
        <v/>
      </c>
      <c r="JY141" s="430" t="str">
        <f>IFERROR(VLOOKUP($E141,'[13]Din Costos CFE'!$J$7:$AG$150,JY$1,0),"")</f>
        <v/>
      </c>
      <c r="JZ141" s="430" t="str">
        <f>IFERROR(VLOOKUP($E141,'[13]Din Costos CFE'!$J$7:$AG$150,JZ$1,0),"")</f>
        <v/>
      </c>
      <c r="KA141" s="430" t="str">
        <f>IFERROR(VLOOKUP($E141,'[13]Din Costos CFE'!$J$7:$AG$150,KA$1,0),"")</f>
        <v/>
      </c>
      <c r="KB141" s="430" t="str">
        <f>IFERROR(VLOOKUP($E141,'[13]Din Costos CFE'!$J$7:$AG$150,KB$1,0),"")</f>
        <v/>
      </c>
      <c r="KC141" s="430" t="str">
        <f>IFERROR(VLOOKUP($E141,'[13]Din Costos CFE'!$J$7:$AG$150,KC$1,0),"")</f>
        <v/>
      </c>
      <c r="KD141" s="430" t="str">
        <f>IFERROR(VLOOKUP($E141,'[13]Din Costos CFE'!$J$7:$AG$150,KD$1,0),"")</f>
        <v/>
      </c>
      <c r="KE141" s="430" t="str">
        <f>IFERROR(VLOOKUP($E141,'[13]Din Costos CFE'!$J$7:$AG$150,KE$1,0),"")</f>
        <v/>
      </c>
      <c r="KF141" s="430" t="str">
        <f>IFERROR(VLOOKUP($E141,'[13]Din Costos CFE'!$J$7:$AG$150,KF$1,0),"")</f>
        <v/>
      </c>
      <c r="KG141" s="430" t="str">
        <f>IFERROR(VLOOKUP($E141,'[13]Din Costos CFE'!$J$7:$AG$150,KG$1,0),"")</f>
        <v/>
      </c>
      <c r="KH141" s="430" t="str">
        <f>IFERROR(VLOOKUP($E141,'[13]Din Costos CFE'!$J$7:$AG$150,KH$1,0),"")</f>
        <v/>
      </c>
      <c r="KI141" s="430" t="str">
        <f>IFERROR(VLOOKUP($E141,'[13]Din Costos CFE'!$J$7:$AG$150,KI$1,0),"")</f>
        <v/>
      </c>
      <c r="KJ141" s="430" t="str">
        <f>IFERROR(VLOOKUP($E141,'[13]Din Costos CFE'!$J$7:$AG$150,KJ$1,0),"")</f>
        <v/>
      </c>
      <c r="KK141" s="430" t="str">
        <f>IFERROR(VLOOKUP($E141,'[13]Din Costos CFE'!$J$7:$AG$150,KK$1,0),"")</f>
        <v/>
      </c>
      <c r="KL141" s="430" t="str">
        <f>IFERROR(VLOOKUP($E141,'[13]Din Costos CFE'!$J$7:$AG$150,KL$1,0),"")</f>
        <v/>
      </c>
      <c r="KM141" s="430" t="str">
        <f>IFERROR(VLOOKUP($E141,'[13]Din Costos CFE'!$J$7:$AG$150,KM$1,0),"")</f>
        <v/>
      </c>
      <c r="KN141" s="430" t="str">
        <f>IFERROR(VLOOKUP($E141,'[13]Din Costos CFE'!$J$7:$AG$150,KN$1,0),"")</f>
        <v/>
      </c>
      <c r="KO141" s="431">
        <f t="shared" si="71"/>
        <v>0</v>
      </c>
      <c r="KP141" s="431">
        <f t="shared" si="72"/>
        <v>0</v>
      </c>
      <c r="KQ141" s="431">
        <f t="shared" si="73"/>
        <v>0</v>
      </c>
      <c r="KR141" s="432" t="str">
        <f>IFERROR(VLOOKUP($E141,'[13]Din Costos CFE'!$A$6:$G$150,4,0),"")</f>
        <v/>
      </c>
      <c r="KS141" s="432" t="str">
        <f>IFERROR(VLOOKUP($E141,'[13]Din Costos CFE'!$A$6:$G$150,5,0),"")</f>
        <v/>
      </c>
      <c r="KT141" s="432" t="str">
        <f>IFERROR(VLOOKUP($E141,'[13]Din Costos CFE'!$A$6:$G$150,6,0),"")</f>
        <v/>
      </c>
      <c r="KU141" s="433" t="str">
        <f t="shared" si="74"/>
        <v/>
      </c>
      <c r="KV141" s="434" t="str">
        <f t="shared" si="75"/>
        <v/>
      </c>
      <c r="KW141" s="435" t="str">
        <f t="shared" si="76"/>
        <v/>
      </c>
      <c r="KX141" s="435"/>
      <c r="KY141" s="436" t="str">
        <f>IFERROR(VLOOKUP($E141,'[13]Detalle Costos CENACE'!$E:$IT,248,0),"")</f>
        <v/>
      </c>
      <c r="KZ141" s="414">
        <f t="shared" si="77"/>
        <v>138.81</v>
      </c>
      <c r="LA141" s="434" t="str">
        <f t="shared" si="78"/>
        <v/>
      </c>
      <c r="LB141" s="434" t="str">
        <f t="shared" si="79"/>
        <v/>
      </c>
      <c r="LC141" s="414">
        <f t="shared" si="80"/>
        <v>1</v>
      </c>
      <c r="LD141" s="429" t="str">
        <f>IFERROR(VLOOKUP($E141,'[13]Actualización de costos CENACE'!$A:$G,7,0),"")</f>
        <v/>
      </c>
    </row>
    <row r="142" spans="1:316" s="414" customFormat="1" ht="15" customHeight="1">
      <c r="A142" s="413" t="s">
        <v>5638</v>
      </c>
      <c r="B142" s="414">
        <v>937</v>
      </c>
      <c r="C142" s="414" t="s">
        <v>8619</v>
      </c>
      <c r="D142" s="414" t="s">
        <v>8620</v>
      </c>
      <c r="E142" s="414">
        <v>937</v>
      </c>
      <c r="G142" s="414" t="s">
        <v>8621</v>
      </c>
      <c r="H142" s="414" t="s">
        <v>8622</v>
      </c>
      <c r="I142" s="415">
        <v>4</v>
      </c>
      <c r="J142" s="415"/>
      <c r="K142" s="415" t="str">
        <f t="shared" si="60"/>
        <v>No</v>
      </c>
      <c r="L142" s="415"/>
      <c r="M142" s="415">
        <f t="shared" si="59"/>
        <v>4</v>
      </c>
      <c r="N142" s="415"/>
      <c r="O142" s="415"/>
      <c r="P142" s="415"/>
      <c r="Q142" s="415"/>
      <c r="R142" s="415" t="str">
        <f t="shared" si="61"/>
        <v>No</v>
      </c>
      <c r="S142" s="415"/>
      <c r="T142" s="415"/>
      <c r="U142" s="415"/>
      <c r="V142" s="414" t="s">
        <v>8623</v>
      </c>
      <c r="W142" s="414" t="s">
        <v>5643</v>
      </c>
      <c r="X142" s="414">
        <f t="shared" si="57"/>
        <v>1</v>
      </c>
      <c r="Y142" s="414">
        <f t="shared" si="63"/>
        <v>330</v>
      </c>
      <c r="Z142" s="416" t="str">
        <f t="shared" si="64"/>
        <v/>
      </c>
      <c r="AA142" s="416">
        <f t="shared" si="65"/>
        <v>0</v>
      </c>
      <c r="AB142" s="417">
        <f t="shared" si="66"/>
        <v>0</v>
      </c>
      <c r="AC142" s="414" t="s">
        <v>8624</v>
      </c>
      <c r="AD142" s="414" t="s">
        <v>8625</v>
      </c>
      <c r="AE142" s="414" t="e">
        <f>+VLOOKUP($D142,'[12]Ramón Países '!$A:$E,4,0)</f>
        <v>#N/A</v>
      </c>
      <c r="AF142" s="414" t="s">
        <v>5693</v>
      </c>
      <c r="AG142" s="414" t="e">
        <f>+VLOOKUP($D142,'[12]Ramón Países '!$A:$E,5,0)</f>
        <v>#N/A</v>
      </c>
      <c r="AH142" s="414" t="s">
        <v>8624</v>
      </c>
      <c r="AI142" s="414" t="s">
        <v>5698</v>
      </c>
      <c r="AJ142" s="414" t="s">
        <v>8626</v>
      </c>
      <c r="AK142" s="414" t="s">
        <v>8626</v>
      </c>
      <c r="AL142" s="414" t="s">
        <v>8627</v>
      </c>
      <c r="AM142" s="414" t="s">
        <v>8628</v>
      </c>
      <c r="AN142" s="414" t="s">
        <v>8622</v>
      </c>
      <c r="AO142" s="414" t="s">
        <v>8629</v>
      </c>
      <c r="AP142" s="414" t="s">
        <v>5698</v>
      </c>
      <c r="AQ142" s="414" t="s">
        <v>8630</v>
      </c>
      <c r="AR142" s="414" t="s">
        <v>8631</v>
      </c>
      <c r="AS142" s="414" t="s">
        <v>8632</v>
      </c>
      <c r="AT142" s="414" t="s">
        <v>733</v>
      </c>
      <c r="AU142" s="414" t="s">
        <v>733</v>
      </c>
      <c r="AV142" s="414" t="s">
        <v>1214</v>
      </c>
      <c r="AW142" s="414" t="s">
        <v>8633</v>
      </c>
      <c r="AX142" s="414" t="s">
        <v>8634</v>
      </c>
      <c r="AY142" s="414" t="s">
        <v>733</v>
      </c>
      <c r="AZ142" s="414" t="s">
        <v>8635</v>
      </c>
      <c r="BA142" s="414" t="s">
        <v>8636</v>
      </c>
      <c r="BB142" s="414" t="s">
        <v>8637</v>
      </c>
      <c r="BC142" s="414" t="s">
        <v>8638</v>
      </c>
      <c r="BD142" s="414" t="s">
        <v>8639</v>
      </c>
      <c r="BE142" s="414" t="s">
        <v>8640</v>
      </c>
      <c r="BF142" s="415" t="s">
        <v>1214</v>
      </c>
      <c r="BG142" s="414" t="s">
        <v>3320</v>
      </c>
      <c r="BI142" s="414" t="s">
        <v>5955</v>
      </c>
      <c r="BJ142" s="414" t="s">
        <v>5955</v>
      </c>
      <c r="BK142" s="414" t="s">
        <v>3623</v>
      </c>
      <c r="BL142" s="414" t="s">
        <v>8121</v>
      </c>
      <c r="BM142" s="415">
        <v>400</v>
      </c>
      <c r="BN142" s="414" t="s">
        <v>5936</v>
      </c>
      <c r="BO142" s="418" t="s">
        <v>13000</v>
      </c>
      <c r="BP142" s="414">
        <v>18</v>
      </c>
      <c r="BQ142" s="414">
        <v>2028</v>
      </c>
      <c r="BR142" s="414">
        <v>330</v>
      </c>
      <c r="BS142" s="415">
        <v>330</v>
      </c>
      <c r="BT142" s="414" t="s">
        <v>5666</v>
      </c>
      <c r="BU142" s="414">
        <v>328</v>
      </c>
      <c r="BV142" s="415">
        <v>760</v>
      </c>
      <c r="BW142" s="419">
        <v>0.26290300262903005</v>
      </c>
      <c r="BX142" s="420" t="s">
        <v>910</v>
      </c>
      <c r="BY142" s="414" t="s">
        <v>733</v>
      </c>
      <c r="CA142" s="414">
        <v>26.3</v>
      </c>
      <c r="CB142" s="414" t="s">
        <v>733</v>
      </c>
      <c r="CC142" s="414">
        <v>655</v>
      </c>
      <c r="CD142" s="414" t="s">
        <v>5800</v>
      </c>
      <c r="CE142" s="414" t="s">
        <v>5801</v>
      </c>
      <c r="CF142" s="414" t="s">
        <v>3320</v>
      </c>
      <c r="CG142" s="414" t="s">
        <v>733</v>
      </c>
      <c r="CH142" s="414" t="s">
        <v>733</v>
      </c>
      <c r="CI142" s="414">
        <v>2387</v>
      </c>
      <c r="CJ142" s="414">
        <v>2252</v>
      </c>
      <c r="CK142" s="414" t="s">
        <v>8641</v>
      </c>
      <c r="CL142" s="414">
        <v>365</v>
      </c>
      <c r="CM142" s="414">
        <v>88</v>
      </c>
      <c r="CN142" s="414">
        <v>98</v>
      </c>
      <c r="CO142" s="414">
        <v>40</v>
      </c>
      <c r="CP142" s="414" t="s">
        <v>13001</v>
      </c>
      <c r="CQ142" s="414">
        <f t="shared" si="81"/>
        <v>2027</v>
      </c>
      <c r="CR142" s="414">
        <v>0.5</v>
      </c>
      <c r="CS142" s="414">
        <v>10</v>
      </c>
      <c r="CT142" s="414" t="s">
        <v>8642</v>
      </c>
      <c r="CU142" s="414">
        <v>26000000</v>
      </c>
      <c r="CV142" s="414" t="s">
        <v>3320</v>
      </c>
      <c r="CW142" s="414" t="s">
        <v>3320</v>
      </c>
      <c r="CX142" s="414" t="s">
        <v>3320</v>
      </c>
      <c r="CY142" s="414" t="s">
        <v>3320</v>
      </c>
      <c r="CZ142" s="414" t="s">
        <v>3320</v>
      </c>
      <c r="DA142" s="414" t="s">
        <v>3320</v>
      </c>
      <c r="DB142" s="414" t="s">
        <v>3320</v>
      </c>
      <c r="DC142" s="414" t="s">
        <v>3320</v>
      </c>
      <c r="DD142" s="414" t="s">
        <v>3320</v>
      </c>
      <c r="DE142" s="414" t="s">
        <v>3320</v>
      </c>
      <c r="DG142" s="414" t="s">
        <v>3320</v>
      </c>
      <c r="DH142" s="414" t="s">
        <v>3320</v>
      </c>
      <c r="DI142" s="414" t="s">
        <v>3320</v>
      </c>
      <c r="DJ142" s="414" t="s">
        <v>3320</v>
      </c>
      <c r="DK142" s="414" t="s">
        <v>3320</v>
      </c>
      <c r="DL142" s="414" t="s">
        <v>3320</v>
      </c>
      <c r="DM142" s="414" t="e">
        <f t="shared" si="82"/>
        <v>#VALUE!</v>
      </c>
      <c r="DN142" s="414" t="s">
        <v>3320</v>
      </c>
      <c r="DO142" s="414" t="s">
        <v>3320</v>
      </c>
      <c r="DP142" s="414" t="s">
        <v>3320</v>
      </c>
      <c r="DR142" s="414" t="s">
        <v>3320</v>
      </c>
      <c r="DS142" s="414" t="s">
        <v>3320</v>
      </c>
      <c r="DT142" s="414" t="s">
        <v>3320</v>
      </c>
      <c r="DU142" s="414" t="s">
        <v>3320</v>
      </c>
      <c r="DV142" s="414" t="s">
        <v>3320</v>
      </c>
      <c r="DW142" s="414" t="s">
        <v>3320</v>
      </c>
      <c r="DX142" s="414" t="s">
        <v>3320</v>
      </c>
      <c r="DY142" s="414" t="s">
        <v>3320</v>
      </c>
      <c r="DZ142" s="414" t="s">
        <v>3320</v>
      </c>
      <c r="EA142" s="414" t="s">
        <v>3320</v>
      </c>
      <c r="EB142" s="414" t="s">
        <v>3320</v>
      </c>
      <c r="EC142" s="414" t="s">
        <v>3320</v>
      </c>
      <c r="ED142" s="414" t="s">
        <v>3320</v>
      </c>
      <c r="EE142" s="414" t="s">
        <v>3320</v>
      </c>
      <c r="EF142" s="414" t="s">
        <v>3320</v>
      </c>
      <c r="EG142" s="414" t="s">
        <v>3320</v>
      </c>
      <c r="EH142" s="414" t="s">
        <v>3320</v>
      </c>
      <c r="EI142" s="414" t="s">
        <v>3320</v>
      </c>
      <c r="EJ142" s="414" t="s">
        <v>3320</v>
      </c>
      <c r="EK142" s="414" t="s">
        <v>3320</v>
      </c>
      <c r="EL142" s="414" t="s">
        <v>3320</v>
      </c>
      <c r="EM142" s="414" t="s">
        <v>3320</v>
      </c>
      <c r="EN142" s="414" t="s">
        <v>3320</v>
      </c>
      <c r="EO142" s="414" t="s">
        <v>3320</v>
      </c>
      <c r="EP142" s="414" t="s">
        <v>3320</v>
      </c>
      <c r="EQ142" s="414" t="s">
        <v>3320</v>
      </c>
      <c r="ER142" s="414" t="s">
        <v>3320</v>
      </c>
      <c r="ES142" s="414" t="s">
        <v>3320</v>
      </c>
      <c r="ET142" s="414" t="s">
        <v>3320</v>
      </c>
      <c r="EU142" s="414" t="s">
        <v>3320</v>
      </c>
      <c r="EV142" s="414" t="s">
        <v>3320</v>
      </c>
      <c r="EW142" s="414" t="s">
        <v>3320</v>
      </c>
      <c r="EX142" s="414" t="s">
        <v>3320</v>
      </c>
      <c r="EY142" s="414" t="s">
        <v>3320</v>
      </c>
      <c r="EZ142" s="414" t="s">
        <v>3320</v>
      </c>
      <c r="FA142" s="414" t="s">
        <v>3320</v>
      </c>
      <c r="FB142" s="414" t="s">
        <v>3320</v>
      </c>
      <c r="FC142" s="414" t="s">
        <v>3320</v>
      </c>
      <c r="FD142" s="414" t="s">
        <v>3320</v>
      </c>
      <c r="FE142" s="414" t="s">
        <v>3320</v>
      </c>
      <c r="FF142" s="414" t="s">
        <v>3320</v>
      </c>
      <c r="FG142" s="414" t="s">
        <v>3320</v>
      </c>
      <c r="FH142" s="414" t="s">
        <v>3320</v>
      </c>
      <c r="FI142" s="414" t="s">
        <v>3320</v>
      </c>
      <c r="FJ142" s="414" t="s">
        <v>3320</v>
      </c>
      <c r="FK142" s="414" t="s">
        <v>3320</v>
      </c>
      <c r="FL142" s="414" t="s">
        <v>3320</v>
      </c>
      <c r="FM142" s="414" t="s">
        <v>3320</v>
      </c>
      <c r="FN142" s="414" t="s">
        <v>3320</v>
      </c>
      <c r="FO142" s="421">
        <v>260000000</v>
      </c>
      <c r="FP142" s="421">
        <f t="shared" si="62"/>
        <v>260</v>
      </c>
      <c r="FQ142" s="414" t="s">
        <v>733</v>
      </c>
      <c r="FR142" s="414" t="s">
        <v>733</v>
      </c>
      <c r="FS142" s="414" t="s">
        <v>733</v>
      </c>
      <c r="FT142" s="414" t="s">
        <v>733</v>
      </c>
      <c r="FU142" s="414" t="s">
        <v>2947</v>
      </c>
      <c r="FV142" s="414" t="s">
        <v>8643</v>
      </c>
      <c r="FW142" s="414" t="s">
        <v>8644</v>
      </c>
      <c r="FX142" s="422" t="s">
        <v>8121</v>
      </c>
      <c r="FY142" s="423">
        <v>400</v>
      </c>
      <c r="FZ142" s="414" t="s">
        <v>8645</v>
      </c>
      <c r="GA142" s="421">
        <v>260000000</v>
      </c>
      <c r="GB142" s="421">
        <v>50000000</v>
      </c>
      <c r="GC142" s="421">
        <v>850</v>
      </c>
      <c r="GD142" s="421">
        <v>250</v>
      </c>
      <c r="GE142" s="414" t="s">
        <v>8646</v>
      </c>
      <c r="GF142" s="414" t="s">
        <v>733</v>
      </c>
      <c r="GG142" s="414" t="s">
        <v>733</v>
      </c>
      <c r="GH142" s="414" t="s">
        <v>8647</v>
      </c>
      <c r="GI142" s="414" t="s">
        <v>733</v>
      </c>
      <c r="GJ142" s="414" t="s">
        <v>733</v>
      </c>
      <c r="GK142" s="414" t="s">
        <v>733</v>
      </c>
      <c r="GL142" s="414" t="s">
        <v>733</v>
      </c>
      <c r="GM142" s="414" t="s">
        <v>733</v>
      </c>
      <c r="GN142" s="424" t="s">
        <v>5676</v>
      </c>
      <c r="GO142" s="414" t="s">
        <v>3320</v>
      </c>
      <c r="GP142" s="414" t="s">
        <v>733</v>
      </c>
      <c r="GQ142" s="414" t="s">
        <v>5721</v>
      </c>
      <c r="GR142" s="414" t="s">
        <v>733</v>
      </c>
      <c r="GS142" s="414" t="s">
        <v>5946</v>
      </c>
      <c r="GT142" s="414" t="s">
        <v>8648</v>
      </c>
      <c r="GU142" s="414" t="s">
        <v>3320</v>
      </c>
      <c r="GV142" s="414">
        <v>0.5</v>
      </c>
      <c r="GW142" s="414" t="s">
        <v>733</v>
      </c>
      <c r="GX142" s="414" t="s">
        <v>5679</v>
      </c>
      <c r="GY142" s="414" t="s">
        <v>8649</v>
      </c>
      <c r="GZ142" s="414" t="s">
        <v>733</v>
      </c>
      <c r="HA142" s="414" t="s">
        <v>3320</v>
      </c>
      <c r="HB142" s="414" t="s">
        <v>8650</v>
      </c>
      <c r="HC142" s="414" t="s">
        <v>8651</v>
      </c>
      <c r="HD142" s="414" t="s">
        <v>6273</v>
      </c>
      <c r="HE142" s="414" t="s">
        <v>5684</v>
      </c>
      <c r="HF142" s="414" t="s">
        <v>5684</v>
      </c>
      <c r="HG142" s="414" t="s">
        <v>733</v>
      </c>
      <c r="HH142" s="414" t="s">
        <v>1214</v>
      </c>
      <c r="HI142" s="414" t="s">
        <v>13002</v>
      </c>
      <c r="HJ142" s="414" t="s">
        <v>13003</v>
      </c>
      <c r="HK142" s="414" t="s">
        <v>5685</v>
      </c>
      <c r="HL142" s="414" t="s">
        <v>3320</v>
      </c>
      <c r="HM142" s="414" t="s">
        <v>3320</v>
      </c>
      <c r="HN142" s="414" t="s">
        <v>3320</v>
      </c>
      <c r="HO142" s="414" t="s">
        <v>3320</v>
      </c>
      <c r="HP142" s="414" t="s">
        <v>3320</v>
      </c>
      <c r="HQ142" s="414" t="s">
        <v>3320</v>
      </c>
      <c r="HR142" s="414" t="s">
        <v>3320</v>
      </c>
      <c r="HS142" s="414" t="s">
        <v>3320</v>
      </c>
      <c r="HT142" s="414" t="s">
        <v>3320</v>
      </c>
      <c r="HU142" s="414" t="s">
        <v>3320</v>
      </c>
      <c r="HV142" s="414" t="s">
        <v>3320</v>
      </c>
      <c r="HW142" s="414" t="s">
        <v>3320</v>
      </c>
      <c r="HX142" s="414" t="s">
        <v>3320</v>
      </c>
      <c r="HY142" s="414" t="s">
        <v>3320</v>
      </c>
      <c r="HZ142" s="414" t="s">
        <v>3320</v>
      </c>
      <c r="IA142" s="414" t="s">
        <v>3320</v>
      </c>
      <c r="IB142" s="414" t="s">
        <v>3320</v>
      </c>
      <c r="IC142" s="414" t="s">
        <v>3320</v>
      </c>
      <c r="ID142" s="414" t="s">
        <v>3320</v>
      </c>
      <c r="IE142" s="414" t="s">
        <v>3320</v>
      </c>
      <c r="IF142" s="414" t="s">
        <v>3320</v>
      </c>
      <c r="IG142" s="414" t="s">
        <v>3320</v>
      </c>
      <c r="IH142" s="414" t="s">
        <v>3320</v>
      </c>
      <c r="II142" s="414" t="s">
        <v>3320</v>
      </c>
      <c r="IJ142" s="414" t="s">
        <v>3320</v>
      </c>
      <c r="IK142" s="414" t="s">
        <v>3320</v>
      </c>
      <c r="IL142" s="414" t="s">
        <v>3320</v>
      </c>
      <c r="IM142" s="414" t="s">
        <v>3320</v>
      </c>
      <c r="IN142" s="414" t="s">
        <v>3320</v>
      </c>
      <c r="IO142" s="414" t="s">
        <v>3320</v>
      </c>
      <c r="IP142" s="414" t="s">
        <v>3320</v>
      </c>
      <c r="IQ142" s="414" t="s">
        <v>3320</v>
      </c>
      <c r="IR142" s="414" t="s">
        <v>3320</v>
      </c>
      <c r="IS142" s="414" t="s">
        <v>3320</v>
      </c>
      <c r="IT142" s="414" t="s">
        <v>3320</v>
      </c>
      <c r="IU142" s="414" t="s">
        <v>3320</v>
      </c>
      <c r="IV142" s="414" t="s">
        <v>3320</v>
      </c>
      <c r="IW142" s="414" t="s">
        <v>3320</v>
      </c>
      <c r="IX142" s="440" t="s">
        <v>8652</v>
      </c>
      <c r="IY142" s="441" t="s">
        <v>3320</v>
      </c>
      <c r="IZ142" s="441" t="s">
        <v>3320</v>
      </c>
      <c r="JA142" s="440" t="s">
        <v>5967</v>
      </c>
      <c r="JB142" s="414" t="str">
        <f>IFERROR(VLOOKUP($E142,'[12]Resumen costos RNT id'!$D:$J,3,0),"")</f>
        <v/>
      </c>
      <c r="JC142" s="421" t="str">
        <f>IFERROR(VLOOKUP($E142,'[12]Resumen costos RNT id'!$D:$J,4,0),"")</f>
        <v/>
      </c>
      <c r="JD142" s="421" t="str">
        <f>IFERROR(VLOOKUP($E142,'[12]Resumen costos RNT id'!$D:$J,5,0),"")</f>
        <v/>
      </c>
      <c r="JE142" s="421" t="str">
        <f>IFERROR(VLOOKUP($E142,'[12]Resumen costos RNT id'!$D:$J,6,0),"")</f>
        <v/>
      </c>
      <c r="JF142" s="416" t="str">
        <f>IFERROR(VLOOKUP($E142,'[12]Resumen costos RNT id'!$D:$J,7,0),"")</f>
        <v/>
      </c>
      <c r="JG142" s="428" t="str">
        <f t="shared" si="67"/>
        <v/>
      </c>
      <c r="JH142" s="428" t="str">
        <f t="shared" si="68"/>
        <v/>
      </c>
      <c r="JI142" s="428" t="str">
        <f t="shared" si="68"/>
        <v/>
      </c>
      <c r="JJ142" s="428">
        <f t="shared" si="69"/>
        <v>0</v>
      </c>
      <c r="JK142" s="428">
        <f t="shared" si="70"/>
        <v>0</v>
      </c>
      <c r="JL142" s="414" t="s">
        <v>202</v>
      </c>
      <c r="JP142" s="414">
        <v>5</v>
      </c>
      <c r="JQ142" s="414">
        <f t="shared" si="58"/>
        <v>0</v>
      </c>
      <c r="JR142" s="429" t="str">
        <f>IFERROR(VLOOKUP($E142,'[13]Actualización de costos CENACE'!$A:$G,2,0),"")</f>
        <v/>
      </c>
      <c r="JS142" s="429" t="str">
        <f>IFERROR(VLOOKUP($E142,'[13]Actualización de costos CENACE'!$A:$G,3,0),"")</f>
        <v/>
      </c>
      <c r="JT142" s="429" t="str">
        <f>IFERROR(VLOOKUP($E142,'[13]Actualización de costos CENACE'!$A:$G,4,0),"")</f>
        <v/>
      </c>
      <c r="JU142" s="429" t="str">
        <f>IFERROR(VLOOKUP($E142,'[13]Actualización de costos CENACE'!$A:$G,5,0),"")</f>
        <v/>
      </c>
      <c r="JV142" s="429" t="str">
        <f>IFERROR(VLOOKUP($E142,'[13]Actualización de costos CENACE'!$A:$G,6,0),"")</f>
        <v/>
      </c>
      <c r="JW142" s="430" t="str">
        <f>IFERROR(VLOOKUP($E142,'[13]Din Costos CFE'!$J$7:$AG$150,JW$1,0),"")</f>
        <v/>
      </c>
      <c r="JX142" s="430" t="str">
        <f>IFERROR(VLOOKUP($E142,'[13]Din Costos CFE'!$J$7:$AG$150,JX$1,0),"")</f>
        <v/>
      </c>
      <c r="JY142" s="430" t="str">
        <f>IFERROR(VLOOKUP($E142,'[13]Din Costos CFE'!$J$7:$AG$150,JY$1,0),"")</f>
        <v/>
      </c>
      <c r="JZ142" s="430" t="str">
        <f>IFERROR(VLOOKUP($E142,'[13]Din Costos CFE'!$J$7:$AG$150,JZ$1,0),"")</f>
        <v/>
      </c>
      <c r="KA142" s="430" t="str">
        <f>IFERROR(VLOOKUP($E142,'[13]Din Costos CFE'!$J$7:$AG$150,KA$1,0),"")</f>
        <v/>
      </c>
      <c r="KB142" s="430" t="str">
        <f>IFERROR(VLOOKUP($E142,'[13]Din Costos CFE'!$J$7:$AG$150,KB$1,0),"")</f>
        <v/>
      </c>
      <c r="KC142" s="430" t="str">
        <f>IFERROR(VLOOKUP($E142,'[13]Din Costos CFE'!$J$7:$AG$150,KC$1,0),"")</f>
        <v/>
      </c>
      <c r="KD142" s="430" t="str">
        <f>IFERROR(VLOOKUP($E142,'[13]Din Costos CFE'!$J$7:$AG$150,KD$1,0),"")</f>
        <v/>
      </c>
      <c r="KE142" s="430" t="str">
        <f>IFERROR(VLOOKUP($E142,'[13]Din Costos CFE'!$J$7:$AG$150,KE$1,0),"")</f>
        <v/>
      </c>
      <c r="KF142" s="430" t="str">
        <f>IFERROR(VLOOKUP($E142,'[13]Din Costos CFE'!$J$7:$AG$150,KF$1,0),"")</f>
        <v/>
      </c>
      <c r="KG142" s="430" t="str">
        <f>IFERROR(VLOOKUP($E142,'[13]Din Costos CFE'!$J$7:$AG$150,KG$1,0),"")</f>
        <v/>
      </c>
      <c r="KH142" s="430" t="str">
        <f>IFERROR(VLOOKUP($E142,'[13]Din Costos CFE'!$J$7:$AG$150,KH$1,0),"")</f>
        <v/>
      </c>
      <c r="KI142" s="430" t="str">
        <f>IFERROR(VLOOKUP($E142,'[13]Din Costos CFE'!$J$7:$AG$150,KI$1,0),"")</f>
        <v/>
      </c>
      <c r="KJ142" s="430" t="str">
        <f>IFERROR(VLOOKUP($E142,'[13]Din Costos CFE'!$J$7:$AG$150,KJ$1,0),"")</f>
        <v/>
      </c>
      <c r="KK142" s="430" t="str">
        <f>IFERROR(VLOOKUP($E142,'[13]Din Costos CFE'!$J$7:$AG$150,KK$1,0),"")</f>
        <v/>
      </c>
      <c r="KL142" s="430" t="str">
        <f>IFERROR(VLOOKUP($E142,'[13]Din Costos CFE'!$J$7:$AG$150,KL$1,0),"")</f>
        <v/>
      </c>
      <c r="KM142" s="430" t="str">
        <f>IFERROR(VLOOKUP($E142,'[13]Din Costos CFE'!$J$7:$AG$150,KM$1,0),"")</f>
        <v/>
      </c>
      <c r="KN142" s="430" t="str">
        <f>IFERROR(VLOOKUP($E142,'[13]Din Costos CFE'!$J$7:$AG$150,KN$1,0),"")</f>
        <v/>
      </c>
      <c r="KO142" s="431">
        <f t="shared" si="71"/>
        <v>0</v>
      </c>
      <c r="KP142" s="431">
        <f t="shared" si="72"/>
        <v>0</v>
      </c>
      <c r="KQ142" s="431">
        <f t="shared" si="73"/>
        <v>0</v>
      </c>
      <c r="KR142" s="432" t="str">
        <f>IFERROR(VLOOKUP($E142,'[13]Din Costos CFE'!$A$6:$G$150,4,0),"")</f>
        <v/>
      </c>
      <c r="KS142" s="432" t="str">
        <f>IFERROR(VLOOKUP($E142,'[13]Din Costos CFE'!$A$6:$G$150,5,0),"")</f>
        <v/>
      </c>
      <c r="KT142" s="432" t="str">
        <f>IFERROR(VLOOKUP($E142,'[13]Din Costos CFE'!$A$6:$G$150,6,0),"")</f>
        <v/>
      </c>
      <c r="KU142" s="433" t="str">
        <f t="shared" si="74"/>
        <v/>
      </c>
      <c r="KV142" s="434" t="str">
        <f t="shared" si="75"/>
        <v/>
      </c>
      <c r="KW142" s="435" t="str">
        <f t="shared" si="76"/>
        <v/>
      </c>
      <c r="KX142" s="435"/>
      <c r="KY142" s="436" t="str">
        <f>IFERROR(VLOOKUP($E142,'[13]Detalle Costos CENACE'!$E:$IT,248,0),"")</f>
        <v/>
      </c>
      <c r="KZ142" s="414">
        <f t="shared" si="77"/>
        <v>330</v>
      </c>
      <c r="LA142" s="434" t="str">
        <f t="shared" si="78"/>
        <v/>
      </c>
      <c r="LB142" s="434" t="str">
        <f t="shared" si="79"/>
        <v/>
      </c>
      <c r="LC142" s="414">
        <f t="shared" si="80"/>
        <v>1</v>
      </c>
      <c r="LD142" s="429" t="str">
        <f>IFERROR(VLOOKUP($E142,'[13]Actualización de costos CENACE'!$A:$G,7,0),"")</f>
        <v/>
      </c>
    </row>
    <row r="143" spans="1:316" s="414" customFormat="1" ht="15" customHeight="1">
      <c r="A143" s="413" t="s">
        <v>5638</v>
      </c>
      <c r="B143" s="414">
        <v>226</v>
      </c>
      <c r="C143" s="414" t="s">
        <v>8653</v>
      </c>
      <c r="D143" s="414" t="s">
        <v>8654</v>
      </c>
      <c r="E143" s="414">
        <v>226</v>
      </c>
      <c r="G143" s="414" t="s">
        <v>8655</v>
      </c>
      <c r="H143" s="414" t="s">
        <v>8656</v>
      </c>
      <c r="I143" s="415">
        <v>4</v>
      </c>
      <c r="J143" s="415">
        <v>1</v>
      </c>
      <c r="K143" s="415" t="str">
        <f t="shared" si="60"/>
        <v>No</v>
      </c>
      <c r="L143" s="415"/>
      <c r="M143" s="415">
        <f t="shared" si="59"/>
        <v>4</v>
      </c>
      <c r="N143" s="415"/>
      <c r="O143" s="415"/>
      <c r="P143" s="415"/>
      <c r="Q143" s="415"/>
      <c r="R143" s="415" t="str">
        <f t="shared" si="61"/>
        <v>No</v>
      </c>
      <c r="S143" s="415"/>
      <c r="T143" s="415"/>
      <c r="U143" s="415"/>
      <c r="V143" s="414" t="s">
        <v>8657</v>
      </c>
      <c r="W143" s="414" t="s">
        <v>8658</v>
      </c>
      <c r="X143" s="414">
        <f>+FP143/BS143</f>
        <v>2.2333333333333334</v>
      </c>
      <c r="Y143" s="414">
        <f t="shared" si="63"/>
        <v>2010</v>
      </c>
      <c r="Z143" s="416" t="str">
        <f t="shared" si="64"/>
        <v/>
      </c>
      <c r="AA143" s="416">
        <f t="shared" si="65"/>
        <v>0</v>
      </c>
      <c r="AB143" s="417">
        <f t="shared" si="66"/>
        <v>0</v>
      </c>
      <c r="AC143" s="414" t="s">
        <v>668</v>
      </c>
      <c r="AD143" s="414" t="s">
        <v>8659</v>
      </c>
      <c r="AE143" s="414" t="e">
        <f>+VLOOKUP($D143,'[12]Ramón Países '!$A:$E,4,0)</f>
        <v>#N/A</v>
      </c>
      <c r="AF143" s="414" t="s">
        <v>5646</v>
      </c>
      <c r="AG143" s="414" t="e">
        <f>+VLOOKUP($D143,'[12]Ramón Países '!$A:$E,5,0)</f>
        <v>#N/A</v>
      </c>
      <c r="AH143" s="414" t="s">
        <v>668</v>
      </c>
      <c r="AI143" s="414" t="s">
        <v>8660</v>
      </c>
      <c r="AJ143" s="414" t="s">
        <v>8660</v>
      </c>
      <c r="AK143" s="414" t="s">
        <v>8661</v>
      </c>
      <c r="AL143" s="414" t="s">
        <v>8662</v>
      </c>
      <c r="AM143" s="414" t="s">
        <v>8663</v>
      </c>
      <c r="AN143" s="414" t="s">
        <v>3320</v>
      </c>
      <c r="AO143" s="414" t="s">
        <v>8664</v>
      </c>
      <c r="AP143" s="414" t="s">
        <v>5698</v>
      </c>
      <c r="AQ143" s="414" t="s">
        <v>8665</v>
      </c>
      <c r="AR143" s="414" t="s">
        <v>8666</v>
      </c>
      <c r="AS143" s="414" t="s">
        <v>8667</v>
      </c>
      <c r="AT143" s="414" t="s">
        <v>733</v>
      </c>
      <c r="AU143" s="414" t="s">
        <v>733</v>
      </c>
      <c r="AV143" s="414" t="s">
        <v>733</v>
      </c>
      <c r="AW143" s="414" t="s">
        <v>3320</v>
      </c>
      <c r="AX143" s="414" t="s">
        <v>8668</v>
      </c>
      <c r="AY143" s="414" t="s">
        <v>733</v>
      </c>
      <c r="AZ143" s="414" t="s">
        <v>8669</v>
      </c>
      <c r="BA143" s="414" t="s">
        <v>8670</v>
      </c>
      <c r="BB143" s="414" t="s">
        <v>8671</v>
      </c>
      <c r="BC143" s="414" t="s">
        <v>8672</v>
      </c>
      <c r="BD143" s="414" t="s">
        <v>8673</v>
      </c>
      <c r="BE143" s="414" t="s">
        <v>8674</v>
      </c>
      <c r="BF143" s="415" t="s">
        <v>1214</v>
      </c>
      <c r="BG143" s="414" t="s">
        <v>3320</v>
      </c>
      <c r="BI143" s="414" t="s">
        <v>5801</v>
      </c>
      <c r="BJ143" s="414" t="s">
        <v>5801</v>
      </c>
      <c r="BK143" s="414" t="s">
        <v>7146</v>
      </c>
      <c r="BL143" s="414" t="s">
        <v>13004</v>
      </c>
      <c r="BM143" s="415">
        <v>400</v>
      </c>
      <c r="BN143" s="414" t="s">
        <v>5936</v>
      </c>
      <c r="BO143" s="418" t="s">
        <v>13005</v>
      </c>
      <c r="BP143" s="414">
        <v>48</v>
      </c>
      <c r="BQ143" s="414">
        <v>2030</v>
      </c>
      <c r="BR143" s="414">
        <v>900</v>
      </c>
      <c r="BS143" s="415">
        <v>900</v>
      </c>
      <c r="BT143" s="414" t="s">
        <v>5666</v>
      </c>
      <c r="BU143" s="414">
        <v>5</v>
      </c>
      <c r="BV143" s="415">
        <v>1840</v>
      </c>
      <c r="BW143" s="419">
        <v>0.23338406900050734</v>
      </c>
      <c r="BX143" s="420" t="s">
        <v>910</v>
      </c>
      <c r="BY143" s="414" t="s">
        <v>733</v>
      </c>
      <c r="CA143" s="414" t="s">
        <v>3320</v>
      </c>
      <c r="CB143" s="414" t="s">
        <v>3320</v>
      </c>
      <c r="CC143" s="414" t="s">
        <v>3320</v>
      </c>
      <c r="CD143" s="414" t="s">
        <v>3320</v>
      </c>
      <c r="CE143" s="414" t="s">
        <v>3320</v>
      </c>
      <c r="CF143" s="414" t="s">
        <v>3320</v>
      </c>
      <c r="CG143" s="414" t="s">
        <v>3320</v>
      </c>
      <c r="CH143" s="414" t="s">
        <v>3320</v>
      </c>
      <c r="CI143" s="414" t="s">
        <v>3320</v>
      </c>
      <c r="CJ143" s="414" t="s">
        <v>3320</v>
      </c>
      <c r="CL143" s="414" t="s">
        <v>3320</v>
      </c>
      <c r="CM143" s="414" t="s">
        <v>3320</v>
      </c>
      <c r="CN143" s="414" t="s">
        <v>3320</v>
      </c>
      <c r="CO143" s="414" t="s">
        <v>3320</v>
      </c>
      <c r="CP143" s="414" t="s">
        <v>3320</v>
      </c>
      <c r="CQ143" s="414" t="e">
        <f t="shared" si="81"/>
        <v>#VALUE!</v>
      </c>
      <c r="CR143" s="414" t="s">
        <v>3320</v>
      </c>
      <c r="CS143" s="414" t="s">
        <v>3320</v>
      </c>
      <c r="CT143" s="414" t="s">
        <v>3320</v>
      </c>
      <c r="CU143" s="414" t="s">
        <v>3320</v>
      </c>
      <c r="CV143" s="414" t="s">
        <v>3320</v>
      </c>
      <c r="CW143" s="414" t="s">
        <v>3320</v>
      </c>
      <c r="CX143" s="414" t="s">
        <v>3320</v>
      </c>
      <c r="CY143" s="414" t="s">
        <v>3320</v>
      </c>
      <c r="CZ143" s="414" t="s">
        <v>3320</v>
      </c>
      <c r="DA143" s="414" t="s">
        <v>3320</v>
      </c>
      <c r="DB143" s="414" t="s">
        <v>3320</v>
      </c>
      <c r="DC143" s="414" t="s">
        <v>3320</v>
      </c>
      <c r="DD143" s="414" t="s">
        <v>3320</v>
      </c>
      <c r="DE143" s="414" t="s">
        <v>3320</v>
      </c>
      <c r="DG143" s="414" t="s">
        <v>3320</v>
      </c>
      <c r="DH143" s="414" t="s">
        <v>3320</v>
      </c>
      <c r="DI143" s="414" t="s">
        <v>3320</v>
      </c>
      <c r="DJ143" s="414" t="s">
        <v>3320</v>
      </c>
      <c r="DK143" s="414" t="s">
        <v>3320</v>
      </c>
      <c r="DL143" s="414" t="s">
        <v>3320</v>
      </c>
      <c r="DM143" s="414" t="e">
        <f t="shared" si="82"/>
        <v>#VALUE!</v>
      </c>
      <c r="DN143" s="414" t="s">
        <v>3320</v>
      </c>
      <c r="DO143" s="414" t="s">
        <v>3320</v>
      </c>
      <c r="DP143" s="414" t="s">
        <v>3320</v>
      </c>
      <c r="DQ143" s="414" t="s">
        <v>8676</v>
      </c>
      <c r="DR143" s="414">
        <v>45</v>
      </c>
      <c r="DS143" s="414" t="s">
        <v>8677</v>
      </c>
      <c r="DT143" s="414" t="s">
        <v>3320</v>
      </c>
      <c r="DU143" s="414" t="s">
        <v>8678</v>
      </c>
      <c r="DV143" s="414" t="s">
        <v>8678</v>
      </c>
      <c r="DW143" s="414" t="s">
        <v>733</v>
      </c>
      <c r="DX143" s="414" t="s">
        <v>733</v>
      </c>
      <c r="DY143" s="414" t="s">
        <v>3320</v>
      </c>
      <c r="DZ143" s="414" t="s">
        <v>3320</v>
      </c>
      <c r="EA143" s="414" t="s">
        <v>3320</v>
      </c>
      <c r="EB143" s="414" t="s">
        <v>3320</v>
      </c>
      <c r="EC143" s="414" t="s">
        <v>3320</v>
      </c>
      <c r="ED143" s="414" t="s">
        <v>3320</v>
      </c>
      <c r="EE143" s="414" t="s">
        <v>3320</v>
      </c>
      <c r="EF143" s="414" t="s">
        <v>3320</v>
      </c>
      <c r="EG143" s="414" t="s">
        <v>3320</v>
      </c>
      <c r="EH143" s="414" t="s">
        <v>3320</v>
      </c>
      <c r="EI143" s="414" t="s">
        <v>3320</v>
      </c>
      <c r="EJ143" s="414" t="s">
        <v>3320</v>
      </c>
      <c r="EK143" s="414" t="s">
        <v>3320</v>
      </c>
      <c r="EL143" s="414" t="s">
        <v>3320</v>
      </c>
      <c r="EM143" s="414" t="s">
        <v>3320</v>
      </c>
      <c r="EN143" s="414" t="s">
        <v>3320</v>
      </c>
      <c r="EO143" s="414" t="s">
        <v>3320</v>
      </c>
      <c r="EP143" s="414" t="s">
        <v>3320</v>
      </c>
      <c r="EQ143" s="414" t="s">
        <v>5801</v>
      </c>
      <c r="ER143" s="414" t="s">
        <v>5936</v>
      </c>
      <c r="ES143" s="414" t="s">
        <v>3320</v>
      </c>
      <c r="ET143" s="414" t="s">
        <v>8679</v>
      </c>
      <c r="EU143" s="414" t="s">
        <v>8680</v>
      </c>
      <c r="EV143" s="414" t="s">
        <v>8681</v>
      </c>
      <c r="EW143" s="414" t="s">
        <v>8682</v>
      </c>
      <c r="EX143" s="414" t="s">
        <v>8683</v>
      </c>
      <c r="EY143" s="414">
        <v>45</v>
      </c>
      <c r="EZ143" s="414" t="s">
        <v>8684</v>
      </c>
      <c r="FA143" s="414" t="s">
        <v>8685</v>
      </c>
      <c r="FB143" s="414" t="s">
        <v>8686</v>
      </c>
      <c r="FC143" s="414" t="s">
        <v>3320</v>
      </c>
      <c r="FD143" s="414" t="s">
        <v>8687</v>
      </c>
      <c r="FE143" s="414" t="s">
        <v>8688</v>
      </c>
      <c r="FF143" s="414" t="s">
        <v>8689</v>
      </c>
      <c r="FG143" s="414" t="s">
        <v>8683</v>
      </c>
      <c r="FH143" s="414" t="s">
        <v>8690</v>
      </c>
      <c r="FI143" s="414">
        <v>1338</v>
      </c>
      <c r="FJ143" s="414">
        <v>2165</v>
      </c>
      <c r="FK143" s="414">
        <v>2161</v>
      </c>
      <c r="FL143" s="414" t="s">
        <v>3320</v>
      </c>
      <c r="FM143" s="414" t="s">
        <v>3320</v>
      </c>
      <c r="FN143" s="414" t="s">
        <v>8691</v>
      </c>
      <c r="FO143" s="421">
        <v>2010000000</v>
      </c>
      <c r="FP143" s="421">
        <f t="shared" si="62"/>
        <v>2010</v>
      </c>
      <c r="FQ143" s="414" t="s">
        <v>1214</v>
      </c>
      <c r="FR143" s="414" t="s">
        <v>733</v>
      </c>
      <c r="FS143" s="414" t="s">
        <v>733</v>
      </c>
      <c r="FT143" s="414" t="s">
        <v>1214</v>
      </c>
      <c r="FU143" s="414" t="s">
        <v>2613</v>
      </c>
      <c r="FV143" s="414" t="s">
        <v>8692</v>
      </c>
      <c r="FW143" s="414" t="s">
        <v>8693</v>
      </c>
      <c r="FX143" s="422" t="s">
        <v>13004</v>
      </c>
      <c r="FY143" s="423">
        <v>400</v>
      </c>
      <c r="FZ143" s="414" t="s">
        <v>8694</v>
      </c>
      <c r="GA143" s="421">
        <v>2010000000</v>
      </c>
      <c r="GB143" s="421">
        <v>2010000000</v>
      </c>
      <c r="GC143" s="421">
        <v>3131.44</v>
      </c>
      <c r="GD143" s="421">
        <v>158.93</v>
      </c>
      <c r="GE143" s="414" t="s">
        <v>8695</v>
      </c>
      <c r="GF143" s="414" t="s">
        <v>733</v>
      </c>
      <c r="GG143" s="414" t="s">
        <v>733</v>
      </c>
      <c r="GH143" s="414" t="s">
        <v>8696</v>
      </c>
      <c r="GI143" s="414" t="s">
        <v>733</v>
      </c>
      <c r="GJ143" s="414" t="s">
        <v>733</v>
      </c>
      <c r="GK143" s="414" t="s">
        <v>733</v>
      </c>
      <c r="GL143" s="414" t="s">
        <v>733</v>
      </c>
      <c r="GM143" s="414" t="s">
        <v>733</v>
      </c>
      <c r="GN143" s="424" t="s">
        <v>5676</v>
      </c>
      <c r="GO143" s="414" t="s">
        <v>3320</v>
      </c>
      <c r="GP143" s="414" t="s">
        <v>733</v>
      </c>
      <c r="GQ143" s="414" t="s">
        <v>5721</v>
      </c>
      <c r="GR143" s="414" t="s">
        <v>1214</v>
      </c>
      <c r="GS143" s="414" t="s">
        <v>1214</v>
      </c>
      <c r="GT143" s="414" t="s">
        <v>3320</v>
      </c>
      <c r="GU143" s="414" t="s">
        <v>3320</v>
      </c>
      <c r="GV143" s="414">
        <v>0</v>
      </c>
      <c r="GW143" s="414" t="s">
        <v>1214</v>
      </c>
      <c r="GX143" s="414" t="s">
        <v>1214</v>
      </c>
      <c r="GY143" s="414" t="s">
        <v>3320</v>
      </c>
      <c r="GZ143" s="414" t="s">
        <v>733</v>
      </c>
      <c r="HA143" s="414" t="s">
        <v>3320</v>
      </c>
      <c r="HB143" s="414" t="s">
        <v>8697</v>
      </c>
      <c r="HC143" s="414" t="s">
        <v>8698</v>
      </c>
      <c r="HD143" s="414" t="s">
        <v>5683</v>
      </c>
      <c r="HE143" s="414" t="s">
        <v>5683</v>
      </c>
      <c r="HF143" s="414" t="s">
        <v>5683</v>
      </c>
      <c r="HG143" s="414" t="s">
        <v>3825</v>
      </c>
      <c r="HH143" s="414" t="s">
        <v>1214</v>
      </c>
      <c r="HI143" s="414" t="s">
        <v>13006</v>
      </c>
      <c r="HJ143" s="414" t="s">
        <v>13007</v>
      </c>
      <c r="HK143" s="414" t="s">
        <v>5685</v>
      </c>
      <c r="HL143" s="414" t="s">
        <v>3320</v>
      </c>
      <c r="HM143" s="414" t="s">
        <v>3320</v>
      </c>
      <c r="HN143" s="414" t="s">
        <v>3320</v>
      </c>
      <c r="HO143" s="414" t="s">
        <v>3320</v>
      </c>
      <c r="HP143" s="414" t="s">
        <v>3320</v>
      </c>
      <c r="HQ143" s="414" t="s">
        <v>3320</v>
      </c>
      <c r="HR143" s="414" t="s">
        <v>3320</v>
      </c>
      <c r="HS143" s="414" t="s">
        <v>3320</v>
      </c>
      <c r="HT143" s="414" t="s">
        <v>3320</v>
      </c>
      <c r="HU143" s="414" t="s">
        <v>3320</v>
      </c>
      <c r="HV143" s="414" t="s">
        <v>3320</v>
      </c>
      <c r="HW143" s="414" t="s">
        <v>3320</v>
      </c>
      <c r="HX143" s="414" t="s">
        <v>3320</v>
      </c>
      <c r="HY143" s="414" t="s">
        <v>3320</v>
      </c>
      <c r="HZ143" s="414" t="s">
        <v>3320</v>
      </c>
      <c r="IA143" s="414" t="s">
        <v>3320</v>
      </c>
      <c r="IB143" s="414" t="s">
        <v>3320</v>
      </c>
      <c r="IC143" s="414" t="s">
        <v>3320</v>
      </c>
      <c r="ID143" s="414" t="s">
        <v>3320</v>
      </c>
      <c r="IE143" s="414" t="s">
        <v>3320</v>
      </c>
      <c r="IF143" s="414" t="s">
        <v>3320</v>
      </c>
      <c r="IG143" s="414" t="s">
        <v>3320</v>
      </c>
      <c r="IH143" s="414" t="s">
        <v>3320</v>
      </c>
      <c r="II143" s="414" t="s">
        <v>3320</v>
      </c>
      <c r="IJ143" s="414" t="s">
        <v>3320</v>
      </c>
      <c r="IK143" s="414" t="s">
        <v>3320</v>
      </c>
      <c r="IL143" s="414" t="s">
        <v>3320</v>
      </c>
      <c r="IM143" s="414" t="s">
        <v>3320</v>
      </c>
      <c r="IN143" s="414" t="s">
        <v>3320</v>
      </c>
      <c r="IO143" s="414" t="s">
        <v>3320</v>
      </c>
      <c r="IP143" s="414" t="s">
        <v>3320</v>
      </c>
      <c r="IQ143" s="414" t="s">
        <v>3320</v>
      </c>
      <c r="IR143" s="414" t="s">
        <v>3320</v>
      </c>
      <c r="IS143" s="414" t="s">
        <v>3320</v>
      </c>
      <c r="IT143" s="414" t="s">
        <v>3320</v>
      </c>
      <c r="IU143" s="414" t="s">
        <v>3320</v>
      </c>
      <c r="IV143" s="414" t="s">
        <v>3320</v>
      </c>
      <c r="IW143" s="414" t="s">
        <v>3320</v>
      </c>
      <c r="IX143" s="414" t="s">
        <v>287</v>
      </c>
      <c r="IY143" s="447">
        <v>46038</v>
      </c>
      <c r="IZ143" s="415" t="s">
        <v>8700</v>
      </c>
      <c r="JA143" s="414" t="s">
        <v>375</v>
      </c>
      <c r="JB143" s="414" t="str">
        <f>IFERROR(VLOOKUP($E143,'[12]Resumen costos RNT id'!$D:$J,3,0),"")</f>
        <v/>
      </c>
      <c r="JC143" s="421" t="str">
        <f>IFERROR(VLOOKUP($E143,'[12]Resumen costos RNT id'!$D:$J,4,0),"")</f>
        <v/>
      </c>
      <c r="JD143" s="421" t="str">
        <f>IFERROR(VLOOKUP($E143,'[12]Resumen costos RNT id'!$D:$J,5,0),"")</f>
        <v/>
      </c>
      <c r="JE143" s="421" t="str">
        <f>IFERROR(VLOOKUP($E143,'[12]Resumen costos RNT id'!$D:$J,6,0),"")</f>
        <v/>
      </c>
      <c r="JF143" s="416" t="str">
        <f>IFERROR(VLOOKUP($E143,'[12]Resumen costos RNT id'!$D:$J,7,0),"")</f>
        <v/>
      </c>
      <c r="JG143" s="428" t="str">
        <f t="shared" si="67"/>
        <v/>
      </c>
      <c r="JH143" s="428" t="str">
        <f t="shared" si="68"/>
        <v/>
      </c>
      <c r="JI143" s="428" t="str">
        <f t="shared" si="68"/>
        <v/>
      </c>
      <c r="JJ143" s="428">
        <f t="shared" si="69"/>
        <v>0</v>
      </c>
      <c r="JK143" s="428">
        <f t="shared" si="70"/>
        <v>0</v>
      </c>
      <c r="JL143" s="414" t="s">
        <v>202</v>
      </c>
      <c r="JM143" s="464" t="s">
        <v>910</v>
      </c>
      <c r="JO143" s="414" t="s">
        <v>202</v>
      </c>
      <c r="JP143" s="414">
        <v>7</v>
      </c>
      <c r="JQ143" s="414">
        <v>1</v>
      </c>
      <c r="JR143" s="429" t="str">
        <f>IFERROR(VLOOKUP($E143,'[13]Actualización de costos CENACE'!$A:$G,2,0),"")</f>
        <v/>
      </c>
      <c r="JS143" s="429" t="str">
        <f>IFERROR(VLOOKUP($E143,'[13]Actualización de costos CENACE'!$A:$G,3,0),"")</f>
        <v/>
      </c>
      <c r="JT143" s="429" t="str">
        <f>IFERROR(VLOOKUP($E143,'[13]Actualización de costos CENACE'!$A:$G,4,0),"")</f>
        <v/>
      </c>
      <c r="JU143" s="429" t="str">
        <f>IFERROR(VLOOKUP($E143,'[13]Actualización de costos CENACE'!$A:$G,5,0),"")</f>
        <v/>
      </c>
      <c r="JV143" s="429" t="str">
        <f>IFERROR(VLOOKUP($E143,'[13]Actualización de costos CENACE'!$A:$G,6,0),"")</f>
        <v/>
      </c>
      <c r="JW143" s="430" t="str">
        <f>IFERROR(VLOOKUP($E143,'[13]Din Costos CFE'!$J$7:$AG$150,JW$1,0),"")</f>
        <v/>
      </c>
      <c r="JX143" s="430" t="str">
        <f>IFERROR(VLOOKUP($E143,'[13]Din Costos CFE'!$J$7:$AG$150,JX$1,0),"")</f>
        <v/>
      </c>
      <c r="JY143" s="430" t="str">
        <f>IFERROR(VLOOKUP($E143,'[13]Din Costos CFE'!$J$7:$AG$150,JY$1,0),"")</f>
        <v/>
      </c>
      <c r="JZ143" s="430" t="str">
        <f>IFERROR(VLOOKUP($E143,'[13]Din Costos CFE'!$J$7:$AG$150,JZ$1,0),"")</f>
        <v/>
      </c>
      <c r="KA143" s="430" t="str">
        <f>IFERROR(VLOOKUP($E143,'[13]Din Costos CFE'!$J$7:$AG$150,KA$1,0),"")</f>
        <v/>
      </c>
      <c r="KB143" s="430" t="str">
        <f>IFERROR(VLOOKUP($E143,'[13]Din Costos CFE'!$J$7:$AG$150,KB$1,0),"")</f>
        <v/>
      </c>
      <c r="KC143" s="430" t="str">
        <f>IFERROR(VLOOKUP($E143,'[13]Din Costos CFE'!$J$7:$AG$150,KC$1,0),"")</f>
        <v/>
      </c>
      <c r="KD143" s="430" t="str">
        <f>IFERROR(VLOOKUP($E143,'[13]Din Costos CFE'!$J$7:$AG$150,KD$1,0),"")</f>
        <v/>
      </c>
      <c r="KE143" s="430" t="str">
        <f>IFERROR(VLOOKUP($E143,'[13]Din Costos CFE'!$J$7:$AG$150,KE$1,0),"")</f>
        <v/>
      </c>
      <c r="KF143" s="430" t="str">
        <f>IFERROR(VLOOKUP($E143,'[13]Din Costos CFE'!$J$7:$AG$150,KF$1,0),"")</f>
        <v/>
      </c>
      <c r="KG143" s="430" t="str">
        <f>IFERROR(VLOOKUP($E143,'[13]Din Costos CFE'!$J$7:$AG$150,KG$1,0),"")</f>
        <v/>
      </c>
      <c r="KH143" s="430" t="str">
        <f>IFERROR(VLOOKUP($E143,'[13]Din Costos CFE'!$J$7:$AG$150,KH$1,0),"")</f>
        <v/>
      </c>
      <c r="KI143" s="430" t="str">
        <f>IFERROR(VLOOKUP($E143,'[13]Din Costos CFE'!$J$7:$AG$150,KI$1,0),"")</f>
        <v/>
      </c>
      <c r="KJ143" s="430" t="str">
        <f>IFERROR(VLOOKUP($E143,'[13]Din Costos CFE'!$J$7:$AG$150,KJ$1,0),"")</f>
        <v/>
      </c>
      <c r="KK143" s="430" t="str">
        <f>IFERROR(VLOOKUP($E143,'[13]Din Costos CFE'!$J$7:$AG$150,KK$1,0),"")</f>
        <v/>
      </c>
      <c r="KL143" s="430" t="str">
        <f>IFERROR(VLOOKUP($E143,'[13]Din Costos CFE'!$J$7:$AG$150,KL$1,0),"")</f>
        <v/>
      </c>
      <c r="KM143" s="430" t="str">
        <f>IFERROR(VLOOKUP($E143,'[13]Din Costos CFE'!$J$7:$AG$150,KM$1,0),"")</f>
        <v/>
      </c>
      <c r="KN143" s="430" t="str">
        <f>IFERROR(VLOOKUP($E143,'[13]Din Costos CFE'!$J$7:$AG$150,KN$1,0),"")</f>
        <v/>
      </c>
      <c r="KO143" s="431">
        <f t="shared" si="71"/>
        <v>0</v>
      </c>
      <c r="KP143" s="431">
        <f t="shared" si="72"/>
        <v>0</v>
      </c>
      <c r="KQ143" s="431">
        <f t="shared" si="73"/>
        <v>0</v>
      </c>
      <c r="KR143" s="432" t="str">
        <f>IFERROR(VLOOKUP($E143,'[13]Din Costos CFE'!$A$6:$G$150,4,0),"")</f>
        <v/>
      </c>
      <c r="KS143" s="432" t="str">
        <f>IFERROR(VLOOKUP($E143,'[13]Din Costos CFE'!$A$6:$G$150,5,0),"")</f>
        <v/>
      </c>
      <c r="KT143" s="432" t="str">
        <f>IFERROR(VLOOKUP($E143,'[13]Din Costos CFE'!$A$6:$G$150,6,0),"")</f>
        <v/>
      </c>
      <c r="KU143" s="433" t="str">
        <f t="shared" si="74"/>
        <v/>
      </c>
      <c r="KV143" s="434" t="str">
        <f t="shared" si="75"/>
        <v/>
      </c>
      <c r="KW143" s="435" t="str">
        <f t="shared" si="76"/>
        <v/>
      </c>
      <c r="KX143" s="435"/>
      <c r="KY143" s="436" t="str">
        <f>IFERROR(VLOOKUP($E143,'[13]Detalle Costos CENACE'!$E:$IT,248,0),"")</f>
        <v/>
      </c>
      <c r="KZ143" s="414">
        <f t="shared" si="77"/>
        <v>2010</v>
      </c>
      <c r="LA143" s="434" t="str">
        <f t="shared" si="78"/>
        <v/>
      </c>
      <c r="LB143" s="434" t="str">
        <f t="shared" si="79"/>
        <v/>
      </c>
      <c r="LC143" s="414">
        <f t="shared" si="80"/>
        <v>1</v>
      </c>
      <c r="LD143" s="429" t="str">
        <f>IFERROR(VLOOKUP($E143,'[13]Actualización de costos CENACE'!$A:$G,7,0),"")</f>
        <v/>
      </c>
    </row>
    <row r="144" spans="1:316" s="414" customFormat="1" ht="15" customHeight="1">
      <c r="A144" s="413" t="s">
        <v>5638</v>
      </c>
      <c r="B144" s="414">
        <v>1079</v>
      </c>
      <c r="C144" s="414" t="s">
        <v>8701</v>
      </c>
      <c r="D144" s="414" t="s">
        <v>8702</v>
      </c>
      <c r="E144" s="414">
        <v>1079</v>
      </c>
      <c r="G144" s="414" t="s">
        <v>7664</v>
      </c>
      <c r="H144" s="414" t="s">
        <v>7665</v>
      </c>
      <c r="I144" s="415">
        <v>4</v>
      </c>
      <c r="J144" s="415"/>
      <c r="K144" s="415" t="str">
        <f t="shared" si="60"/>
        <v>No</v>
      </c>
      <c r="L144" s="415"/>
      <c r="M144" s="415">
        <f t="shared" si="59"/>
        <v>4</v>
      </c>
      <c r="N144" s="415"/>
      <c r="O144" s="415"/>
      <c r="P144" s="415"/>
      <c r="Q144" s="415"/>
      <c r="R144" s="415" t="str">
        <f t="shared" si="61"/>
        <v>No</v>
      </c>
      <c r="S144" s="415"/>
      <c r="T144" s="415"/>
      <c r="U144" s="415"/>
      <c r="V144" s="414" t="s">
        <v>8703</v>
      </c>
      <c r="W144" s="414" t="s">
        <v>5643</v>
      </c>
      <c r="X144" s="414">
        <f t="shared" ref="X144:X207" si="83">+IF(W144="FOTOVOLTAICA",1,1.5)</f>
        <v>1</v>
      </c>
      <c r="Y144" s="414">
        <f t="shared" si="63"/>
        <v>30</v>
      </c>
      <c r="Z144" s="416" t="str">
        <f t="shared" si="64"/>
        <v/>
      </c>
      <c r="AA144" s="416">
        <f t="shared" si="65"/>
        <v>0</v>
      </c>
      <c r="AB144" s="417">
        <f t="shared" si="66"/>
        <v>0</v>
      </c>
      <c r="AC144" s="414" t="s">
        <v>5644</v>
      </c>
      <c r="AD144" s="414" t="s">
        <v>5644</v>
      </c>
      <c r="AE144" s="414" t="e">
        <f>+VLOOKUP($D144,'[12]Ramón Países '!$A:$E,4,0)</f>
        <v>#N/A</v>
      </c>
      <c r="AF144" s="414" t="s">
        <v>5646</v>
      </c>
      <c r="AG144" s="414" t="e">
        <f>+VLOOKUP($D144,'[12]Ramón Países '!$A:$E,5,0)</f>
        <v>#N/A</v>
      </c>
      <c r="AH144" s="414" t="s">
        <v>262</v>
      </c>
      <c r="AI144" s="414" t="s">
        <v>270</v>
      </c>
      <c r="AJ144" s="414" t="s">
        <v>7604</v>
      </c>
      <c r="AK144" s="414" t="s">
        <v>5698</v>
      </c>
      <c r="AL144" s="414" t="s">
        <v>673</v>
      </c>
      <c r="AM144" s="414" t="s">
        <v>7667</v>
      </c>
      <c r="AN144" s="414" t="s">
        <v>3320</v>
      </c>
      <c r="AO144" s="414" t="s">
        <v>7668</v>
      </c>
      <c r="AP144" s="414" t="s">
        <v>7669</v>
      </c>
      <c r="AQ144" s="414" t="s">
        <v>7670</v>
      </c>
      <c r="AR144" s="414" t="s">
        <v>7609</v>
      </c>
      <c r="AS144" s="414" t="s">
        <v>7671</v>
      </c>
      <c r="AT144" s="414" t="s">
        <v>733</v>
      </c>
      <c r="AU144" s="414" t="s">
        <v>733</v>
      </c>
      <c r="AV144" s="414" t="s">
        <v>733</v>
      </c>
      <c r="AW144" s="414" t="s">
        <v>3320</v>
      </c>
      <c r="AX144" s="414" t="s">
        <v>5656</v>
      </c>
      <c r="AY144" s="414" t="s">
        <v>733</v>
      </c>
      <c r="AZ144" s="414" t="s">
        <v>5657</v>
      </c>
      <c r="BA144" s="414" t="s">
        <v>5859</v>
      </c>
      <c r="BB144" s="414" t="s">
        <v>7612</v>
      </c>
      <c r="BC144" s="414" t="s">
        <v>5660</v>
      </c>
      <c r="BD144" s="414" t="s">
        <v>7672</v>
      </c>
      <c r="BE144" s="414" t="s">
        <v>7673</v>
      </c>
      <c r="BF144" s="415" t="s">
        <v>1214</v>
      </c>
      <c r="BG144" s="414" t="s">
        <v>3320</v>
      </c>
      <c r="BI144" s="414" t="s">
        <v>5955</v>
      </c>
      <c r="BJ144" s="414" t="s">
        <v>5955</v>
      </c>
      <c r="BK144" s="414" t="s">
        <v>3603</v>
      </c>
      <c r="BL144" s="414" t="s">
        <v>8704</v>
      </c>
      <c r="BM144" s="415">
        <v>230</v>
      </c>
      <c r="BN144" s="414" t="s">
        <v>5712</v>
      </c>
      <c r="BO144" s="418" t="s">
        <v>12879</v>
      </c>
      <c r="BP144" s="414">
        <v>18</v>
      </c>
      <c r="BQ144" s="414">
        <v>2029</v>
      </c>
      <c r="BR144" s="414">
        <v>30</v>
      </c>
      <c r="BS144" s="415">
        <v>30</v>
      </c>
      <c r="BT144" s="414" t="s">
        <v>5666</v>
      </c>
      <c r="BU144" s="414">
        <v>132</v>
      </c>
      <c r="BV144" s="415">
        <v>79.02</v>
      </c>
      <c r="BW144" s="419">
        <v>0.30068493150684927</v>
      </c>
      <c r="BX144" s="420" t="s">
        <v>910</v>
      </c>
      <c r="BY144" s="414" t="s">
        <v>733</v>
      </c>
      <c r="CA144" s="414">
        <v>31</v>
      </c>
      <c r="CB144" s="414" t="s">
        <v>1214</v>
      </c>
      <c r="CC144" s="414">
        <v>725</v>
      </c>
      <c r="CD144" s="414" t="s">
        <v>5713</v>
      </c>
      <c r="CE144" s="414" t="s">
        <v>5668</v>
      </c>
      <c r="CF144" s="414" t="s">
        <v>3320</v>
      </c>
      <c r="CG144" s="414" t="s">
        <v>733</v>
      </c>
      <c r="CH144" s="414" t="s">
        <v>733</v>
      </c>
      <c r="CI144" s="414">
        <v>2372</v>
      </c>
      <c r="CJ144" s="414">
        <v>2273</v>
      </c>
      <c r="CK144" s="414" t="s">
        <v>7045</v>
      </c>
      <c r="CL144" s="414">
        <v>365</v>
      </c>
      <c r="CM144" s="414">
        <v>88</v>
      </c>
      <c r="CN144" s="414">
        <v>98</v>
      </c>
      <c r="CO144" s="414">
        <v>35</v>
      </c>
      <c r="CP144" s="414" t="s">
        <v>12599</v>
      </c>
      <c r="CQ144" s="414">
        <f t="shared" si="81"/>
        <v>2027</v>
      </c>
      <c r="CR144" s="414">
        <v>0.4</v>
      </c>
      <c r="CS144" s="414">
        <v>9</v>
      </c>
      <c r="CT144" s="414" t="s">
        <v>7672</v>
      </c>
      <c r="CU144" s="414">
        <v>93600</v>
      </c>
      <c r="CV144" s="414" t="s">
        <v>3320</v>
      </c>
      <c r="CW144" s="414" t="s">
        <v>3320</v>
      </c>
      <c r="CX144" s="414" t="s">
        <v>3320</v>
      </c>
      <c r="CY144" s="414" t="s">
        <v>3320</v>
      </c>
      <c r="CZ144" s="414" t="s">
        <v>3320</v>
      </c>
      <c r="DA144" s="414" t="s">
        <v>3320</v>
      </c>
      <c r="DB144" s="414" t="s">
        <v>3320</v>
      </c>
      <c r="DC144" s="414" t="s">
        <v>3320</v>
      </c>
      <c r="DD144" s="414" t="s">
        <v>3320</v>
      </c>
      <c r="DE144" s="414" t="s">
        <v>3320</v>
      </c>
      <c r="DG144" s="414" t="s">
        <v>3320</v>
      </c>
      <c r="DH144" s="414" t="s">
        <v>3320</v>
      </c>
      <c r="DI144" s="414" t="s">
        <v>3320</v>
      </c>
      <c r="DJ144" s="414" t="s">
        <v>3320</v>
      </c>
      <c r="DK144" s="414" t="s">
        <v>3320</v>
      </c>
      <c r="DL144" s="414" t="s">
        <v>3320</v>
      </c>
      <c r="DM144" s="414" t="e">
        <f t="shared" si="82"/>
        <v>#VALUE!</v>
      </c>
      <c r="DN144" s="414" t="s">
        <v>3320</v>
      </c>
      <c r="DO144" s="414" t="s">
        <v>3320</v>
      </c>
      <c r="DP144" s="414" t="s">
        <v>3320</v>
      </c>
      <c r="DR144" s="414" t="s">
        <v>3320</v>
      </c>
      <c r="DS144" s="414" t="s">
        <v>3320</v>
      </c>
      <c r="DT144" s="414" t="s">
        <v>3320</v>
      </c>
      <c r="DU144" s="414" t="s">
        <v>3320</v>
      </c>
      <c r="DV144" s="414" t="s">
        <v>3320</v>
      </c>
      <c r="DW144" s="414" t="s">
        <v>3320</v>
      </c>
      <c r="DX144" s="414" t="s">
        <v>3320</v>
      </c>
      <c r="DY144" s="414" t="s">
        <v>3320</v>
      </c>
      <c r="DZ144" s="414" t="s">
        <v>3320</v>
      </c>
      <c r="EA144" s="414" t="s">
        <v>3320</v>
      </c>
      <c r="EB144" s="414" t="s">
        <v>3320</v>
      </c>
      <c r="EC144" s="414" t="s">
        <v>3320</v>
      </c>
      <c r="ED144" s="414" t="s">
        <v>3320</v>
      </c>
      <c r="EE144" s="414" t="s">
        <v>3320</v>
      </c>
      <c r="EF144" s="414" t="s">
        <v>3320</v>
      </c>
      <c r="EG144" s="414" t="s">
        <v>3320</v>
      </c>
      <c r="EH144" s="414" t="s">
        <v>3320</v>
      </c>
      <c r="EI144" s="414" t="s">
        <v>3320</v>
      </c>
      <c r="EJ144" s="414" t="s">
        <v>3320</v>
      </c>
      <c r="EK144" s="414" t="s">
        <v>3320</v>
      </c>
      <c r="EL144" s="414" t="s">
        <v>3320</v>
      </c>
      <c r="EM144" s="414" t="s">
        <v>3320</v>
      </c>
      <c r="EN144" s="414" t="s">
        <v>3320</v>
      </c>
      <c r="EO144" s="414" t="s">
        <v>3320</v>
      </c>
      <c r="EP144" s="414" t="s">
        <v>3320</v>
      </c>
      <c r="EQ144" s="414" t="s">
        <v>3320</v>
      </c>
      <c r="ER144" s="414" t="s">
        <v>3320</v>
      </c>
      <c r="ES144" s="414" t="s">
        <v>3320</v>
      </c>
      <c r="ET144" s="414" t="s">
        <v>3320</v>
      </c>
      <c r="EU144" s="414" t="s">
        <v>3320</v>
      </c>
      <c r="EV144" s="414" t="s">
        <v>3320</v>
      </c>
      <c r="EW144" s="414" t="s">
        <v>3320</v>
      </c>
      <c r="EX144" s="414" t="s">
        <v>3320</v>
      </c>
      <c r="EY144" s="414" t="s">
        <v>3320</v>
      </c>
      <c r="EZ144" s="414" t="s">
        <v>3320</v>
      </c>
      <c r="FA144" s="414" t="s">
        <v>3320</v>
      </c>
      <c r="FB144" s="414" t="s">
        <v>3320</v>
      </c>
      <c r="FC144" s="414" t="s">
        <v>3320</v>
      </c>
      <c r="FD144" s="414" t="s">
        <v>3320</v>
      </c>
      <c r="FE144" s="414" t="s">
        <v>3320</v>
      </c>
      <c r="FF144" s="414" t="s">
        <v>3320</v>
      </c>
      <c r="FG144" s="414" t="s">
        <v>3320</v>
      </c>
      <c r="FH144" s="414" t="s">
        <v>3320</v>
      </c>
      <c r="FI144" s="414" t="s">
        <v>3320</v>
      </c>
      <c r="FJ144" s="414" t="s">
        <v>3320</v>
      </c>
      <c r="FK144" s="414" t="s">
        <v>3320</v>
      </c>
      <c r="FL144" s="414" t="s">
        <v>3320</v>
      </c>
      <c r="FM144" s="414" t="s">
        <v>3320</v>
      </c>
      <c r="FN144" s="414" t="s">
        <v>3320</v>
      </c>
      <c r="FO144" s="421">
        <v>35200000</v>
      </c>
      <c r="FP144" s="421">
        <f t="shared" si="62"/>
        <v>35.200000000000003</v>
      </c>
      <c r="FQ144" s="414" t="s">
        <v>733</v>
      </c>
      <c r="FR144" s="414" t="s">
        <v>733</v>
      </c>
      <c r="FS144" s="414" t="s">
        <v>733</v>
      </c>
      <c r="FT144" s="414" t="s">
        <v>733</v>
      </c>
      <c r="FU144" s="414" t="s">
        <v>1661</v>
      </c>
      <c r="FV144" s="414" t="s">
        <v>8705</v>
      </c>
      <c r="FW144" s="414" t="s">
        <v>7675</v>
      </c>
      <c r="FX144" s="422" t="s">
        <v>8704</v>
      </c>
      <c r="FY144" s="423">
        <v>230</v>
      </c>
      <c r="FZ144" s="414" t="s">
        <v>8706</v>
      </c>
      <c r="GA144" s="421">
        <v>35200000</v>
      </c>
      <c r="GB144" s="421">
        <v>3400000</v>
      </c>
      <c r="GC144" s="421">
        <v>76700</v>
      </c>
      <c r="GD144" s="421">
        <v>16250</v>
      </c>
      <c r="GE144" s="414" t="s">
        <v>7672</v>
      </c>
      <c r="GF144" s="414" t="s">
        <v>733</v>
      </c>
      <c r="GG144" s="414" t="s">
        <v>733</v>
      </c>
      <c r="GH144" s="414" t="s">
        <v>7672</v>
      </c>
      <c r="GI144" s="414" t="s">
        <v>733</v>
      </c>
      <c r="GJ144" s="414" t="s">
        <v>733</v>
      </c>
      <c r="GK144" s="414" t="s">
        <v>733</v>
      </c>
      <c r="GL144" s="414" t="s">
        <v>733</v>
      </c>
      <c r="GM144" s="414" t="s">
        <v>733</v>
      </c>
      <c r="GN144" s="424" t="s">
        <v>5676</v>
      </c>
      <c r="GO144" s="414" t="s">
        <v>3320</v>
      </c>
      <c r="GP144" s="414" t="s">
        <v>733</v>
      </c>
      <c r="GQ144" s="414" t="s">
        <v>5721</v>
      </c>
      <c r="GR144" s="414" t="s">
        <v>733</v>
      </c>
      <c r="GS144" s="414" t="s">
        <v>5679</v>
      </c>
      <c r="GT144" s="414" t="s">
        <v>3320</v>
      </c>
      <c r="GU144" s="414" t="s">
        <v>3320</v>
      </c>
      <c r="GV144" s="414">
        <v>1</v>
      </c>
      <c r="GW144" s="414" t="s">
        <v>733</v>
      </c>
      <c r="GX144" s="414" t="s">
        <v>5679</v>
      </c>
      <c r="GY144" s="414" t="s">
        <v>8707</v>
      </c>
      <c r="GZ144" s="414" t="s">
        <v>1214</v>
      </c>
      <c r="HA144" s="414" t="s">
        <v>3320</v>
      </c>
      <c r="HB144" s="414" t="s">
        <v>8708</v>
      </c>
      <c r="HC144" s="414" t="s">
        <v>8709</v>
      </c>
      <c r="HD144" s="414" t="s">
        <v>3320</v>
      </c>
      <c r="HE144" s="414" t="s">
        <v>3320</v>
      </c>
      <c r="HF144" s="414" t="s">
        <v>3320</v>
      </c>
      <c r="HG144" s="414" t="s">
        <v>733</v>
      </c>
      <c r="HH144" s="414" t="s">
        <v>1214</v>
      </c>
      <c r="HI144" s="414" t="s">
        <v>13008</v>
      </c>
      <c r="HJ144" s="414" t="s">
        <v>13009</v>
      </c>
      <c r="HK144" s="414" t="s">
        <v>5685</v>
      </c>
      <c r="HL144" s="414" t="s">
        <v>3320</v>
      </c>
      <c r="HM144" s="414" t="s">
        <v>3320</v>
      </c>
      <c r="HN144" s="414" t="s">
        <v>3320</v>
      </c>
      <c r="HO144" s="414" t="s">
        <v>3320</v>
      </c>
      <c r="HP144" s="414" t="s">
        <v>3320</v>
      </c>
      <c r="HQ144" s="414" t="s">
        <v>3320</v>
      </c>
      <c r="HR144" s="414" t="s">
        <v>3320</v>
      </c>
      <c r="HS144" s="414" t="s">
        <v>3320</v>
      </c>
      <c r="HT144" s="414" t="s">
        <v>3320</v>
      </c>
      <c r="HU144" s="414" t="s">
        <v>3320</v>
      </c>
      <c r="HV144" s="414" t="s">
        <v>3320</v>
      </c>
      <c r="HW144" s="414" t="s">
        <v>3320</v>
      </c>
      <c r="HX144" s="414" t="s">
        <v>3320</v>
      </c>
      <c r="HY144" s="414" t="s">
        <v>3320</v>
      </c>
      <c r="HZ144" s="414" t="s">
        <v>3320</v>
      </c>
      <c r="IA144" s="414" t="s">
        <v>3320</v>
      </c>
      <c r="IB144" s="414" t="s">
        <v>3320</v>
      </c>
      <c r="IC144" s="414" t="s">
        <v>3320</v>
      </c>
      <c r="ID144" s="414" t="s">
        <v>3320</v>
      </c>
      <c r="IE144" s="414" t="s">
        <v>3320</v>
      </c>
      <c r="IF144" s="414" t="s">
        <v>3320</v>
      </c>
      <c r="IG144" s="414" t="s">
        <v>3320</v>
      </c>
      <c r="IH144" s="414" t="s">
        <v>3320</v>
      </c>
      <c r="II144" s="414" t="s">
        <v>3320</v>
      </c>
      <c r="IJ144" s="414" t="s">
        <v>3320</v>
      </c>
      <c r="IK144" s="414" t="s">
        <v>3320</v>
      </c>
      <c r="IL144" s="414" t="s">
        <v>3320</v>
      </c>
      <c r="IM144" s="414" t="s">
        <v>3320</v>
      </c>
      <c r="IN144" s="414" t="s">
        <v>3320</v>
      </c>
      <c r="IO144" s="414" t="s">
        <v>3320</v>
      </c>
      <c r="IP144" s="414" t="s">
        <v>3320</v>
      </c>
      <c r="IQ144" s="414" t="s">
        <v>3320</v>
      </c>
      <c r="IR144" s="414" t="s">
        <v>3320</v>
      </c>
      <c r="IS144" s="414" t="s">
        <v>3320</v>
      </c>
      <c r="IT144" s="414" t="s">
        <v>3320</v>
      </c>
      <c r="IU144" s="414" t="s">
        <v>3320</v>
      </c>
      <c r="IV144" s="414" t="s">
        <v>3320</v>
      </c>
      <c r="IW144" s="414" t="s">
        <v>3320</v>
      </c>
      <c r="IX144" s="440" t="s">
        <v>12630</v>
      </c>
      <c r="IY144" s="441" t="s">
        <v>3320</v>
      </c>
      <c r="IZ144" s="441" t="s">
        <v>5966</v>
      </c>
      <c r="JA144" s="440" t="s">
        <v>5967</v>
      </c>
      <c r="JB144" s="414" t="str">
        <f>IFERROR(VLOOKUP($E144,'[12]Resumen costos RNT id'!$D:$J,3,0),"")</f>
        <v/>
      </c>
      <c r="JC144" s="421" t="str">
        <f>IFERROR(VLOOKUP($E144,'[12]Resumen costos RNT id'!$D:$J,4,0),"")</f>
        <v/>
      </c>
      <c r="JD144" s="421" t="str">
        <f>IFERROR(VLOOKUP($E144,'[12]Resumen costos RNT id'!$D:$J,5,0),"")</f>
        <v/>
      </c>
      <c r="JE144" s="421" t="str">
        <f>IFERROR(VLOOKUP($E144,'[12]Resumen costos RNT id'!$D:$J,6,0),"")</f>
        <v/>
      </c>
      <c r="JF144" s="416" t="str">
        <f>IFERROR(VLOOKUP($E144,'[12]Resumen costos RNT id'!$D:$J,7,0),"")</f>
        <v/>
      </c>
      <c r="JG144" s="428" t="str">
        <f t="shared" si="67"/>
        <v/>
      </c>
      <c r="JH144" s="428" t="str">
        <f t="shared" si="68"/>
        <v/>
      </c>
      <c r="JI144" s="428" t="str">
        <f t="shared" si="68"/>
        <v/>
      </c>
      <c r="JJ144" s="428">
        <f t="shared" si="69"/>
        <v>0</v>
      </c>
      <c r="JK144" s="428">
        <f t="shared" si="70"/>
        <v>0</v>
      </c>
      <c r="JL144" s="414" t="s">
        <v>202</v>
      </c>
      <c r="JP144" s="414">
        <v>5</v>
      </c>
      <c r="JQ144" s="414">
        <f t="shared" ref="JQ144:JQ207" si="84">+IF(JO144="Si",1,0)</f>
        <v>0</v>
      </c>
      <c r="JR144" s="429" t="str">
        <f>IFERROR(VLOOKUP($E144,'[13]Actualización de costos CENACE'!$A:$G,2,0),"")</f>
        <v/>
      </c>
      <c r="JS144" s="429" t="str">
        <f>IFERROR(VLOOKUP($E144,'[13]Actualización de costos CENACE'!$A:$G,3,0),"")</f>
        <v/>
      </c>
      <c r="JT144" s="429" t="str">
        <f>IFERROR(VLOOKUP($E144,'[13]Actualización de costos CENACE'!$A:$G,4,0),"")</f>
        <v/>
      </c>
      <c r="JU144" s="429" t="str">
        <f>IFERROR(VLOOKUP($E144,'[13]Actualización de costos CENACE'!$A:$G,5,0),"")</f>
        <v/>
      </c>
      <c r="JV144" s="429" t="str">
        <f>IFERROR(VLOOKUP($E144,'[13]Actualización de costos CENACE'!$A:$G,6,0),"")</f>
        <v/>
      </c>
      <c r="JW144" s="430" t="str">
        <f>IFERROR(VLOOKUP($E144,'[13]Din Costos CFE'!$J$7:$AG$150,JW$1,0),"")</f>
        <v/>
      </c>
      <c r="JX144" s="430" t="str">
        <f>IFERROR(VLOOKUP($E144,'[13]Din Costos CFE'!$J$7:$AG$150,JX$1,0),"")</f>
        <v/>
      </c>
      <c r="JY144" s="430" t="str">
        <f>IFERROR(VLOOKUP($E144,'[13]Din Costos CFE'!$J$7:$AG$150,JY$1,0),"")</f>
        <v/>
      </c>
      <c r="JZ144" s="430" t="str">
        <f>IFERROR(VLOOKUP($E144,'[13]Din Costos CFE'!$J$7:$AG$150,JZ$1,0),"")</f>
        <v/>
      </c>
      <c r="KA144" s="430" t="str">
        <f>IFERROR(VLOOKUP($E144,'[13]Din Costos CFE'!$J$7:$AG$150,KA$1,0),"")</f>
        <v/>
      </c>
      <c r="KB144" s="430" t="str">
        <f>IFERROR(VLOOKUP($E144,'[13]Din Costos CFE'!$J$7:$AG$150,KB$1,0),"")</f>
        <v/>
      </c>
      <c r="KC144" s="430" t="str">
        <f>IFERROR(VLOOKUP($E144,'[13]Din Costos CFE'!$J$7:$AG$150,KC$1,0),"")</f>
        <v/>
      </c>
      <c r="KD144" s="430" t="str">
        <f>IFERROR(VLOOKUP($E144,'[13]Din Costos CFE'!$J$7:$AG$150,KD$1,0),"")</f>
        <v/>
      </c>
      <c r="KE144" s="430" t="str">
        <f>IFERROR(VLOOKUP($E144,'[13]Din Costos CFE'!$J$7:$AG$150,KE$1,0),"")</f>
        <v/>
      </c>
      <c r="KF144" s="430" t="str">
        <f>IFERROR(VLOOKUP($E144,'[13]Din Costos CFE'!$J$7:$AG$150,KF$1,0),"")</f>
        <v/>
      </c>
      <c r="KG144" s="430" t="str">
        <f>IFERROR(VLOOKUP($E144,'[13]Din Costos CFE'!$J$7:$AG$150,KG$1,0),"")</f>
        <v/>
      </c>
      <c r="KH144" s="430" t="str">
        <f>IFERROR(VLOOKUP($E144,'[13]Din Costos CFE'!$J$7:$AG$150,KH$1,0),"")</f>
        <v/>
      </c>
      <c r="KI144" s="430" t="str">
        <f>IFERROR(VLOOKUP($E144,'[13]Din Costos CFE'!$J$7:$AG$150,KI$1,0),"")</f>
        <v/>
      </c>
      <c r="KJ144" s="430" t="str">
        <f>IFERROR(VLOOKUP($E144,'[13]Din Costos CFE'!$J$7:$AG$150,KJ$1,0),"")</f>
        <v/>
      </c>
      <c r="KK144" s="430" t="str">
        <f>IFERROR(VLOOKUP($E144,'[13]Din Costos CFE'!$J$7:$AG$150,KK$1,0),"")</f>
        <v/>
      </c>
      <c r="KL144" s="430" t="str">
        <f>IFERROR(VLOOKUP($E144,'[13]Din Costos CFE'!$J$7:$AG$150,KL$1,0),"")</f>
        <v/>
      </c>
      <c r="KM144" s="430" t="str">
        <f>IFERROR(VLOOKUP($E144,'[13]Din Costos CFE'!$J$7:$AG$150,KM$1,0),"")</f>
        <v/>
      </c>
      <c r="KN144" s="430" t="str">
        <f>IFERROR(VLOOKUP($E144,'[13]Din Costos CFE'!$J$7:$AG$150,KN$1,0),"")</f>
        <v/>
      </c>
      <c r="KO144" s="431">
        <f t="shared" si="71"/>
        <v>0</v>
      </c>
      <c r="KP144" s="431">
        <f t="shared" si="72"/>
        <v>0</v>
      </c>
      <c r="KQ144" s="431">
        <f t="shared" si="73"/>
        <v>0</v>
      </c>
      <c r="KR144" s="432" t="str">
        <f>IFERROR(VLOOKUP($E144,'[13]Din Costos CFE'!$A$6:$G$150,4,0),"")</f>
        <v/>
      </c>
      <c r="KS144" s="432" t="str">
        <f>IFERROR(VLOOKUP($E144,'[13]Din Costos CFE'!$A$6:$G$150,5,0),"")</f>
        <v/>
      </c>
      <c r="KT144" s="432" t="str">
        <f>IFERROR(VLOOKUP($E144,'[13]Din Costos CFE'!$A$6:$G$150,6,0),"")</f>
        <v/>
      </c>
      <c r="KU144" s="433" t="str">
        <f t="shared" si="74"/>
        <v/>
      </c>
      <c r="KV144" s="434" t="str">
        <f t="shared" si="75"/>
        <v/>
      </c>
      <c r="KW144" s="435" t="str">
        <f t="shared" si="76"/>
        <v/>
      </c>
      <c r="KX144" s="435"/>
      <c r="KY144" s="436" t="str">
        <f>IFERROR(VLOOKUP($E144,'[13]Detalle Costos CENACE'!$E:$IT,248,0),"")</f>
        <v/>
      </c>
      <c r="KZ144" s="414">
        <f t="shared" si="77"/>
        <v>30</v>
      </c>
      <c r="LA144" s="434" t="str">
        <f t="shared" si="78"/>
        <v/>
      </c>
      <c r="LB144" s="434" t="str">
        <f t="shared" si="79"/>
        <v/>
      </c>
      <c r="LC144" s="414">
        <f t="shared" si="80"/>
        <v>1</v>
      </c>
      <c r="LD144" s="429" t="str">
        <f>IFERROR(VLOOKUP($E144,'[13]Actualización de costos CENACE'!$A:$G,7,0),"")</f>
        <v/>
      </c>
    </row>
    <row r="145" spans="1:316" s="414" customFormat="1" ht="15" customHeight="1">
      <c r="A145" s="413" t="s">
        <v>5638</v>
      </c>
      <c r="B145" s="414">
        <v>989</v>
      </c>
      <c r="C145" s="414" t="s">
        <v>8710</v>
      </c>
      <c r="D145" s="414" t="s">
        <v>8711</v>
      </c>
      <c r="E145" s="414">
        <v>989</v>
      </c>
      <c r="G145" s="414" t="s">
        <v>6003</v>
      </c>
      <c r="H145" s="414" t="s">
        <v>6004</v>
      </c>
      <c r="I145" s="415">
        <v>4</v>
      </c>
      <c r="J145" s="415"/>
      <c r="K145" s="415" t="str">
        <f t="shared" si="60"/>
        <v>No</v>
      </c>
      <c r="L145" s="415"/>
      <c r="M145" s="415">
        <f t="shared" si="59"/>
        <v>4</v>
      </c>
      <c r="N145" s="415"/>
      <c r="O145" s="415"/>
      <c r="P145" s="415"/>
      <c r="Q145" s="415"/>
      <c r="R145" s="415" t="str">
        <f t="shared" si="61"/>
        <v>No</v>
      </c>
      <c r="S145" s="415"/>
      <c r="T145" s="415"/>
      <c r="U145" s="415"/>
      <c r="V145" s="414" t="s">
        <v>8712</v>
      </c>
      <c r="W145" s="414" t="s">
        <v>5643</v>
      </c>
      <c r="X145" s="414">
        <f t="shared" si="83"/>
        <v>1</v>
      </c>
      <c r="Y145" s="414">
        <f t="shared" si="63"/>
        <v>79.2</v>
      </c>
      <c r="Z145" s="416" t="str">
        <f t="shared" si="64"/>
        <v/>
      </c>
      <c r="AA145" s="416">
        <f t="shared" si="65"/>
        <v>0</v>
      </c>
      <c r="AB145" s="417">
        <f t="shared" si="66"/>
        <v>0</v>
      </c>
      <c r="AC145" s="414" t="s">
        <v>6005</v>
      </c>
      <c r="AD145" s="414" t="s">
        <v>4514</v>
      </c>
      <c r="AE145" s="414" t="e">
        <f>+VLOOKUP($D145,'[12]Ramón Países '!$A:$E,4,0)</f>
        <v>#N/A</v>
      </c>
      <c r="AF145" s="414" t="s">
        <v>5693</v>
      </c>
      <c r="AG145" s="414" t="e">
        <f>+VLOOKUP($D145,'[12]Ramón Países '!$A:$E,5,0)</f>
        <v>#N/A</v>
      </c>
      <c r="AH145" s="414" t="s">
        <v>6005</v>
      </c>
      <c r="AI145" s="414" t="s">
        <v>6006</v>
      </c>
      <c r="AJ145" s="414" t="s">
        <v>6007</v>
      </c>
      <c r="AK145" s="414" t="s">
        <v>5698</v>
      </c>
      <c r="AL145" s="414" t="s">
        <v>6008</v>
      </c>
      <c r="AM145" s="414" t="s">
        <v>6009</v>
      </c>
      <c r="AN145" s="414" t="s">
        <v>3320</v>
      </c>
      <c r="AO145" s="414" t="s">
        <v>6010</v>
      </c>
      <c r="AP145" s="414" t="s">
        <v>5698</v>
      </c>
      <c r="AQ145" s="414" t="s">
        <v>6011</v>
      </c>
      <c r="AR145" s="414" t="s">
        <v>6012</v>
      </c>
      <c r="AS145" s="414" t="s">
        <v>6013</v>
      </c>
      <c r="AT145" s="414" t="s">
        <v>733</v>
      </c>
      <c r="AU145" s="414" t="s">
        <v>733</v>
      </c>
      <c r="AV145" s="414" t="s">
        <v>733</v>
      </c>
      <c r="AW145" s="414" t="s">
        <v>3320</v>
      </c>
      <c r="AX145" s="414" t="s">
        <v>6014</v>
      </c>
      <c r="AY145" s="414" t="s">
        <v>733</v>
      </c>
      <c r="AZ145" s="414" t="s">
        <v>6015</v>
      </c>
      <c r="BA145" s="414" t="s">
        <v>6016</v>
      </c>
      <c r="BB145" s="414" t="s">
        <v>6017</v>
      </c>
      <c r="BC145" s="414" t="s">
        <v>6018</v>
      </c>
      <c r="BD145" s="414" t="s">
        <v>6019</v>
      </c>
      <c r="BE145" s="414" t="s">
        <v>6020</v>
      </c>
      <c r="BF145" s="415" t="s">
        <v>1214</v>
      </c>
      <c r="BG145" s="414" t="s">
        <v>3320</v>
      </c>
      <c r="BI145" s="414" t="s">
        <v>5663</v>
      </c>
      <c r="BJ145" s="414" t="s">
        <v>5663</v>
      </c>
      <c r="BK145" s="414" t="s">
        <v>6324</v>
      </c>
      <c r="BL145" s="414" t="s">
        <v>8713</v>
      </c>
      <c r="BM145" s="415">
        <v>115</v>
      </c>
      <c r="BN145" s="414" t="s">
        <v>5665</v>
      </c>
      <c r="BO145" s="418" t="s">
        <v>12631</v>
      </c>
      <c r="BP145" s="414">
        <v>18</v>
      </c>
      <c r="BQ145" s="414">
        <v>2028</v>
      </c>
      <c r="BR145" s="414">
        <v>79.2</v>
      </c>
      <c r="BS145" s="415">
        <v>79.2</v>
      </c>
      <c r="BT145" s="414" t="s">
        <v>5666</v>
      </c>
      <c r="BU145" s="414">
        <v>18</v>
      </c>
      <c r="BV145" s="415">
        <v>188.35</v>
      </c>
      <c r="BW145" s="419">
        <v>0.27147906000645727</v>
      </c>
      <c r="BX145" s="420" t="s">
        <v>910</v>
      </c>
      <c r="BY145" s="414" t="s">
        <v>733</v>
      </c>
      <c r="CA145" s="414">
        <v>24.93</v>
      </c>
      <c r="CB145" s="414" t="s">
        <v>1214</v>
      </c>
      <c r="CC145" s="414">
        <v>650</v>
      </c>
      <c r="CD145" s="414" t="s">
        <v>5800</v>
      </c>
      <c r="CE145" s="414" t="s">
        <v>5801</v>
      </c>
      <c r="CF145" s="414" t="s">
        <v>3320</v>
      </c>
      <c r="CG145" s="414" t="s">
        <v>733</v>
      </c>
      <c r="CH145" s="414" t="s">
        <v>733</v>
      </c>
      <c r="CI145" s="414">
        <v>2.1800000000000002</v>
      </c>
      <c r="CJ145" s="414">
        <v>2.0099999999999998</v>
      </c>
      <c r="CK145" s="414" t="s">
        <v>8484</v>
      </c>
      <c r="CL145" s="414">
        <v>365</v>
      </c>
      <c r="CM145" s="414">
        <v>90</v>
      </c>
      <c r="CN145" s="414">
        <v>98</v>
      </c>
      <c r="CO145" s="414">
        <v>25</v>
      </c>
      <c r="CP145" s="414" t="s">
        <v>12635</v>
      </c>
      <c r="CQ145" s="414">
        <f t="shared" si="81"/>
        <v>2026</v>
      </c>
      <c r="CR145" s="414">
        <v>1.8</v>
      </c>
      <c r="CS145" s="414">
        <v>11</v>
      </c>
      <c r="CT145" s="414" t="s">
        <v>6019</v>
      </c>
      <c r="CU145" s="414">
        <v>169821.91</v>
      </c>
      <c r="CV145" s="414" t="s">
        <v>3320</v>
      </c>
      <c r="CW145" s="414" t="s">
        <v>3320</v>
      </c>
      <c r="CX145" s="414" t="s">
        <v>3320</v>
      </c>
      <c r="CY145" s="414" t="s">
        <v>3320</v>
      </c>
      <c r="CZ145" s="414" t="s">
        <v>3320</v>
      </c>
      <c r="DA145" s="414" t="s">
        <v>3320</v>
      </c>
      <c r="DB145" s="414" t="s">
        <v>3320</v>
      </c>
      <c r="DC145" s="414" t="s">
        <v>3320</v>
      </c>
      <c r="DD145" s="414" t="s">
        <v>3320</v>
      </c>
      <c r="DE145" s="414" t="s">
        <v>3320</v>
      </c>
      <c r="DG145" s="414" t="s">
        <v>3320</v>
      </c>
      <c r="DH145" s="414" t="s">
        <v>3320</v>
      </c>
      <c r="DI145" s="414" t="s">
        <v>3320</v>
      </c>
      <c r="DJ145" s="414" t="s">
        <v>3320</v>
      </c>
      <c r="DK145" s="414" t="s">
        <v>3320</v>
      </c>
      <c r="DL145" s="414" t="s">
        <v>3320</v>
      </c>
      <c r="DM145" s="414" t="e">
        <f t="shared" si="82"/>
        <v>#VALUE!</v>
      </c>
      <c r="DN145" s="414" t="s">
        <v>3320</v>
      </c>
      <c r="DO145" s="414" t="s">
        <v>3320</v>
      </c>
      <c r="DP145" s="414" t="s">
        <v>3320</v>
      </c>
      <c r="DR145" s="414" t="s">
        <v>3320</v>
      </c>
      <c r="DS145" s="414" t="s">
        <v>3320</v>
      </c>
      <c r="DT145" s="414" t="s">
        <v>3320</v>
      </c>
      <c r="DU145" s="414" t="s">
        <v>3320</v>
      </c>
      <c r="DV145" s="414" t="s">
        <v>3320</v>
      </c>
      <c r="DW145" s="414" t="s">
        <v>3320</v>
      </c>
      <c r="DX145" s="414" t="s">
        <v>3320</v>
      </c>
      <c r="DY145" s="414" t="s">
        <v>3320</v>
      </c>
      <c r="DZ145" s="414" t="s">
        <v>3320</v>
      </c>
      <c r="EA145" s="414" t="s">
        <v>3320</v>
      </c>
      <c r="EB145" s="414" t="s">
        <v>3320</v>
      </c>
      <c r="EC145" s="414" t="s">
        <v>3320</v>
      </c>
      <c r="ED145" s="414" t="s">
        <v>3320</v>
      </c>
      <c r="EE145" s="414" t="s">
        <v>3320</v>
      </c>
      <c r="EF145" s="414" t="s">
        <v>3320</v>
      </c>
      <c r="EG145" s="414" t="s">
        <v>3320</v>
      </c>
      <c r="EH145" s="414" t="s">
        <v>3320</v>
      </c>
      <c r="EI145" s="414" t="s">
        <v>3320</v>
      </c>
      <c r="EJ145" s="414" t="s">
        <v>3320</v>
      </c>
      <c r="EK145" s="414" t="s">
        <v>3320</v>
      </c>
      <c r="EL145" s="414" t="s">
        <v>3320</v>
      </c>
      <c r="EM145" s="414" t="s">
        <v>3320</v>
      </c>
      <c r="EN145" s="414" t="s">
        <v>3320</v>
      </c>
      <c r="EO145" s="414" t="s">
        <v>3320</v>
      </c>
      <c r="EP145" s="414" t="s">
        <v>3320</v>
      </c>
      <c r="EQ145" s="414" t="s">
        <v>3320</v>
      </c>
      <c r="ER145" s="414" t="s">
        <v>3320</v>
      </c>
      <c r="ES145" s="414" t="s">
        <v>3320</v>
      </c>
      <c r="ET145" s="414" t="s">
        <v>3320</v>
      </c>
      <c r="EU145" s="414" t="s">
        <v>3320</v>
      </c>
      <c r="EV145" s="414" t="s">
        <v>3320</v>
      </c>
      <c r="EW145" s="414" t="s">
        <v>3320</v>
      </c>
      <c r="EX145" s="414" t="s">
        <v>3320</v>
      </c>
      <c r="EY145" s="414" t="s">
        <v>3320</v>
      </c>
      <c r="EZ145" s="414" t="s">
        <v>3320</v>
      </c>
      <c r="FA145" s="414" t="s">
        <v>3320</v>
      </c>
      <c r="FB145" s="414" t="s">
        <v>3320</v>
      </c>
      <c r="FC145" s="414" t="s">
        <v>3320</v>
      </c>
      <c r="FD145" s="414" t="s">
        <v>3320</v>
      </c>
      <c r="FE145" s="414" t="s">
        <v>3320</v>
      </c>
      <c r="FF145" s="414" t="s">
        <v>3320</v>
      </c>
      <c r="FG145" s="414" t="s">
        <v>3320</v>
      </c>
      <c r="FH145" s="414" t="s">
        <v>3320</v>
      </c>
      <c r="FI145" s="414" t="s">
        <v>3320</v>
      </c>
      <c r="FJ145" s="414" t="s">
        <v>3320</v>
      </c>
      <c r="FK145" s="414" t="s">
        <v>3320</v>
      </c>
      <c r="FL145" s="414" t="s">
        <v>3320</v>
      </c>
      <c r="FM145" s="414" t="s">
        <v>3320</v>
      </c>
      <c r="FN145" s="414" t="s">
        <v>3320</v>
      </c>
      <c r="FO145" s="421">
        <v>109807246</v>
      </c>
      <c r="FP145" s="421">
        <f t="shared" si="62"/>
        <v>109.80724600000001</v>
      </c>
      <c r="FQ145" s="414" t="s">
        <v>733</v>
      </c>
      <c r="FR145" s="414" t="s">
        <v>733</v>
      </c>
      <c r="FS145" s="414" t="s">
        <v>733</v>
      </c>
      <c r="FT145" s="414" t="s">
        <v>733</v>
      </c>
      <c r="FU145" s="414" t="s">
        <v>8714</v>
      </c>
      <c r="FV145" s="414" t="s">
        <v>8715</v>
      </c>
      <c r="FW145" s="414" t="s">
        <v>8716</v>
      </c>
      <c r="FX145" s="422" t="s">
        <v>8713</v>
      </c>
      <c r="FY145" s="423">
        <v>115</v>
      </c>
      <c r="FZ145" s="414" t="s">
        <v>8717</v>
      </c>
      <c r="GA145" s="421">
        <v>101780649</v>
      </c>
      <c r="GB145" s="421">
        <v>13680000</v>
      </c>
      <c r="GC145" s="421">
        <v>2313</v>
      </c>
      <c r="GD145" s="421">
        <v>862</v>
      </c>
      <c r="GE145" s="414" t="s">
        <v>6027</v>
      </c>
      <c r="GF145" s="414" t="s">
        <v>733</v>
      </c>
      <c r="GG145" s="414" t="s">
        <v>733</v>
      </c>
      <c r="GH145" s="414" t="s">
        <v>6445</v>
      </c>
      <c r="GI145" s="414" t="s">
        <v>733</v>
      </c>
      <c r="GJ145" s="414" t="s">
        <v>733</v>
      </c>
      <c r="GK145" s="414" t="s">
        <v>733</v>
      </c>
      <c r="GL145" s="414" t="s">
        <v>733</v>
      </c>
      <c r="GM145" s="414" t="s">
        <v>733</v>
      </c>
      <c r="GN145" s="424" t="s">
        <v>5676</v>
      </c>
      <c r="GO145" s="414" t="s">
        <v>3320</v>
      </c>
      <c r="GP145" s="414" t="s">
        <v>733</v>
      </c>
      <c r="GQ145" s="414" t="s">
        <v>5721</v>
      </c>
      <c r="GR145" s="414" t="s">
        <v>1214</v>
      </c>
      <c r="GS145" s="414" t="s">
        <v>1214</v>
      </c>
      <c r="GT145" s="414" t="s">
        <v>3320</v>
      </c>
      <c r="GU145" s="414" t="s">
        <v>3320</v>
      </c>
      <c r="GV145" s="414">
        <v>0</v>
      </c>
      <c r="GW145" s="414" t="s">
        <v>1214</v>
      </c>
      <c r="GX145" s="414" t="s">
        <v>1214</v>
      </c>
      <c r="GY145" s="414" t="s">
        <v>3320</v>
      </c>
      <c r="GZ145" s="414" t="s">
        <v>1214</v>
      </c>
      <c r="HA145" s="414">
        <v>50</v>
      </c>
      <c r="HB145" s="414" t="s">
        <v>8718</v>
      </c>
      <c r="HC145" s="414" t="s">
        <v>8719</v>
      </c>
      <c r="HD145" s="414" t="s">
        <v>3320</v>
      </c>
      <c r="HE145" s="414" t="s">
        <v>3320</v>
      </c>
      <c r="HF145" s="414" t="s">
        <v>3320</v>
      </c>
      <c r="HG145" s="414" t="s">
        <v>733</v>
      </c>
      <c r="HH145" s="414" t="s">
        <v>1214</v>
      </c>
      <c r="HI145" s="414" t="s">
        <v>13010</v>
      </c>
      <c r="HJ145" s="414" t="s">
        <v>13011</v>
      </c>
      <c r="HK145" s="414" t="s">
        <v>5685</v>
      </c>
      <c r="HL145" s="414" t="s">
        <v>3320</v>
      </c>
      <c r="HM145" s="414" t="s">
        <v>3320</v>
      </c>
      <c r="HN145" s="414" t="s">
        <v>3320</v>
      </c>
      <c r="HO145" s="414" t="s">
        <v>3320</v>
      </c>
      <c r="HP145" s="414" t="s">
        <v>3320</v>
      </c>
      <c r="HQ145" s="414" t="s">
        <v>3320</v>
      </c>
      <c r="HR145" s="414" t="s">
        <v>3320</v>
      </c>
      <c r="HS145" s="414" t="s">
        <v>3320</v>
      </c>
      <c r="HT145" s="414" t="s">
        <v>3320</v>
      </c>
      <c r="HU145" s="414" t="s">
        <v>3320</v>
      </c>
      <c r="HV145" s="414" t="s">
        <v>3320</v>
      </c>
      <c r="HW145" s="414" t="s">
        <v>3320</v>
      </c>
      <c r="HX145" s="414" t="s">
        <v>3320</v>
      </c>
      <c r="HY145" s="414" t="s">
        <v>3320</v>
      </c>
      <c r="HZ145" s="414" t="s">
        <v>3320</v>
      </c>
      <c r="IA145" s="414" t="s">
        <v>3320</v>
      </c>
      <c r="IB145" s="414" t="s">
        <v>3320</v>
      </c>
      <c r="IC145" s="414" t="s">
        <v>3320</v>
      </c>
      <c r="ID145" s="414" t="s">
        <v>3320</v>
      </c>
      <c r="IE145" s="414" t="s">
        <v>3320</v>
      </c>
      <c r="IF145" s="414" t="s">
        <v>3320</v>
      </c>
      <c r="IG145" s="414" t="s">
        <v>3320</v>
      </c>
      <c r="IH145" s="414" t="s">
        <v>3320</v>
      </c>
      <c r="II145" s="414" t="s">
        <v>3320</v>
      </c>
      <c r="IJ145" s="414" t="s">
        <v>3320</v>
      </c>
      <c r="IK145" s="414" t="s">
        <v>3320</v>
      </c>
      <c r="IL145" s="414" t="s">
        <v>3320</v>
      </c>
      <c r="IM145" s="414" t="s">
        <v>3320</v>
      </c>
      <c r="IN145" s="414" t="s">
        <v>3320</v>
      </c>
      <c r="IO145" s="414" t="s">
        <v>3320</v>
      </c>
      <c r="IP145" s="414" t="s">
        <v>3320</v>
      </c>
      <c r="IQ145" s="414" t="s">
        <v>3320</v>
      </c>
      <c r="IR145" s="414" t="s">
        <v>3320</v>
      </c>
      <c r="IS145" s="414" t="s">
        <v>3320</v>
      </c>
      <c r="IT145" s="414" t="s">
        <v>3320</v>
      </c>
      <c r="IU145" s="414" t="s">
        <v>3320</v>
      </c>
      <c r="IV145" s="414" t="s">
        <v>3320</v>
      </c>
      <c r="IW145" s="414" t="s">
        <v>3320</v>
      </c>
      <c r="IY145" s="415"/>
      <c r="IZ145" s="415"/>
      <c r="JB145" s="414" t="str">
        <f>IFERROR(VLOOKUP($E145,'[12]Resumen costos RNT id'!$D:$J,3,0),"")</f>
        <v/>
      </c>
      <c r="JC145" s="421" t="str">
        <f>IFERROR(VLOOKUP($E145,'[12]Resumen costos RNT id'!$D:$J,4,0),"")</f>
        <v/>
      </c>
      <c r="JD145" s="421" t="str">
        <f>IFERROR(VLOOKUP($E145,'[12]Resumen costos RNT id'!$D:$J,5,0),"")</f>
        <v/>
      </c>
      <c r="JE145" s="421" t="str">
        <f>IFERROR(VLOOKUP($E145,'[12]Resumen costos RNT id'!$D:$J,6,0),"")</f>
        <v/>
      </c>
      <c r="JF145" s="416" t="str">
        <f>IFERROR(VLOOKUP($E145,'[12]Resumen costos RNT id'!$D:$J,7,0),"")</f>
        <v/>
      </c>
      <c r="JG145" s="428" t="str">
        <f t="shared" si="67"/>
        <v/>
      </c>
      <c r="JH145" s="428" t="str">
        <f t="shared" si="68"/>
        <v/>
      </c>
      <c r="JI145" s="428" t="str">
        <f t="shared" si="68"/>
        <v/>
      </c>
      <c r="JJ145" s="428">
        <f t="shared" si="69"/>
        <v>0</v>
      </c>
      <c r="JK145" s="428">
        <f t="shared" si="70"/>
        <v>0</v>
      </c>
      <c r="JL145" s="414" t="s">
        <v>202</v>
      </c>
      <c r="JP145" s="414">
        <v>7</v>
      </c>
      <c r="JQ145" s="414">
        <f t="shared" si="84"/>
        <v>0</v>
      </c>
      <c r="JR145" s="429" t="str">
        <f>IFERROR(VLOOKUP($E145,'[13]Actualización de costos CENACE'!$A:$G,2,0),"")</f>
        <v/>
      </c>
      <c r="JS145" s="429" t="str">
        <f>IFERROR(VLOOKUP($E145,'[13]Actualización de costos CENACE'!$A:$G,3,0),"")</f>
        <v/>
      </c>
      <c r="JT145" s="429" t="str">
        <f>IFERROR(VLOOKUP($E145,'[13]Actualización de costos CENACE'!$A:$G,4,0),"")</f>
        <v/>
      </c>
      <c r="JU145" s="429" t="str">
        <f>IFERROR(VLOOKUP($E145,'[13]Actualización de costos CENACE'!$A:$G,5,0),"")</f>
        <v/>
      </c>
      <c r="JV145" s="429" t="str">
        <f>IFERROR(VLOOKUP($E145,'[13]Actualización de costos CENACE'!$A:$G,6,0),"")</f>
        <v/>
      </c>
      <c r="JW145" s="430" t="str">
        <f>IFERROR(VLOOKUP($E145,'[13]Din Costos CFE'!$J$7:$AG$150,JW$1,0),"")</f>
        <v/>
      </c>
      <c r="JX145" s="430" t="str">
        <f>IFERROR(VLOOKUP($E145,'[13]Din Costos CFE'!$J$7:$AG$150,JX$1,0),"")</f>
        <v/>
      </c>
      <c r="JY145" s="430" t="str">
        <f>IFERROR(VLOOKUP($E145,'[13]Din Costos CFE'!$J$7:$AG$150,JY$1,0),"")</f>
        <v/>
      </c>
      <c r="JZ145" s="430" t="str">
        <f>IFERROR(VLOOKUP($E145,'[13]Din Costos CFE'!$J$7:$AG$150,JZ$1,0),"")</f>
        <v/>
      </c>
      <c r="KA145" s="430" t="str">
        <f>IFERROR(VLOOKUP($E145,'[13]Din Costos CFE'!$J$7:$AG$150,KA$1,0),"")</f>
        <v/>
      </c>
      <c r="KB145" s="430" t="str">
        <f>IFERROR(VLOOKUP($E145,'[13]Din Costos CFE'!$J$7:$AG$150,KB$1,0),"")</f>
        <v/>
      </c>
      <c r="KC145" s="430" t="str">
        <f>IFERROR(VLOOKUP($E145,'[13]Din Costos CFE'!$J$7:$AG$150,KC$1,0),"")</f>
        <v/>
      </c>
      <c r="KD145" s="430" t="str">
        <f>IFERROR(VLOOKUP($E145,'[13]Din Costos CFE'!$J$7:$AG$150,KD$1,0),"")</f>
        <v/>
      </c>
      <c r="KE145" s="430" t="str">
        <f>IFERROR(VLOOKUP($E145,'[13]Din Costos CFE'!$J$7:$AG$150,KE$1,0),"")</f>
        <v/>
      </c>
      <c r="KF145" s="430" t="str">
        <f>IFERROR(VLOOKUP($E145,'[13]Din Costos CFE'!$J$7:$AG$150,KF$1,0),"")</f>
        <v/>
      </c>
      <c r="KG145" s="430" t="str">
        <f>IFERROR(VLOOKUP($E145,'[13]Din Costos CFE'!$J$7:$AG$150,KG$1,0),"")</f>
        <v/>
      </c>
      <c r="KH145" s="430" t="str">
        <f>IFERROR(VLOOKUP($E145,'[13]Din Costos CFE'!$J$7:$AG$150,KH$1,0),"")</f>
        <v/>
      </c>
      <c r="KI145" s="430" t="str">
        <f>IFERROR(VLOOKUP($E145,'[13]Din Costos CFE'!$J$7:$AG$150,KI$1,0),"")</f>
        <v/>
      </c>
      <c r="KJ145" s="430" t="str">
        <f>IFERROR(VLOOKUP($E145,'[13]Din Costos CFE'!$J$7:$AG$150,KJ$1,0),"")</f>
        <v/>
      </c>
      <c r="KK145" s="430" t="str">
        <f>IFERROR(VLOOKUP($E145,'[13]Din Costos CFE'!$J$7:$AG$150,KK$1,0),"")</f>
        <v/>
      </c>
      <c r="KL145" s="430" t="str">
        <f>IFERROR(VLOOKUP($E145,'[13]Din Costos CFE'!$J$7:$AG$150,KL$1,0),"")</f>
        <v/>
      </c>
      <c r="KM145" s="430" t="str">
        <f>IFERROR(VLOOKUP($E145,'[13]Din Costos CFE'!$J$7:$AG$150,KM$1,0),"")</f>
        <v/>
      </c>
      <c r="KN145" s="430" t="str">
        <f>IFERROR(VLOOKUP($E145,'[13]Din Costos CFE'!$J$7:$AG$150,KN$1,0),"")</f>
        <v/>
      </c>
      <c r="KO145" s="431">
        <f t="shared" si="71"/>
        <v>0</v>
      </c>
      <c r="KP145" s="431">
        <f t="shared" si="72"/>
        <v>0</v>
      </c>
      <c r="KQ145" s="431">
        <f t="shared" si="73"/>
        <v>0</v>
      </c>
      <c r="KR145" s="432" t="str">
        <f>IFERROR(VLOOKUP($E145,'[13]Din Costos CFE'!$A$6:$G$150,4,0),"")</f>
        <v/>
      </c>
      <c r="KS145" s="432" t="str">
        <f>IFERROR(VLOOKUP($E145,'[13]Din Costos CFE'!$A$6:$G$150,5,0),"")</f>
        <v/>
      </c>
      <c r="KT145" s="432" t="str">
        <f>IFERROR(VLOOKUP($E145,'[13]Din Costos CFE'!$A$6:$G$150,6,0),"")</f>
        <v/>
      </c>
      <c r="KU145" s="433" t="str">
        <f t="shared" si="74"/>
        <v/>
      </c>
      <c r="KV145" s="434" t="str">
        <f t="shared" si="75"/>
        <v/>
      </c>
      <c r="KW145" s="435" t="str">
        <f t="shared" si="76"/>
        <v/>
      </c>
      <c r="KX145" s="435"/>
      <c r="KY145" s="436" t="str">
        <f>IFERROR(VLOOKUP($E145,'[13]Detalle Costos CENACE'!$E:$IT,248,0),"")</f>
        <v/>
      </c>
      <c r="KZ145" s="414">
        <f t="shared" si="77"/>
        <v>79.2</v>
      </c>
      <c r="LA145" s="434" t="str">
        <f t="shared" si="78"/>
        <v/>
      </c>
      <c r="LB145" s="434" t="str">
        <f t="shared" si="79"/>
        <v/>
      </c>
      <c r="LC145" s="414">
        <f t="shared" si="80"/>
        <v>1</v>
      </c>
      <c r="LD145" s="429" t="str">
        <f>IFERROR(VLOOKUP($E145,'[13]Actualización de costos CENACE'!$A:$G,7,0),"")</f>
        <v/>
      </c>
    </row>
    <row r="146" spans="1:316" s="414" customFormat="1" ht="15" customHeight="1">
      <c r="A146" s="413" t="s">
        <v>5638</v>
      </c>
      <c r="B146" s="414">
        <v>819</v>
      </c>
      <c r="C146" s="414" t="s">
        <v>8720</v>
      </c>
      <c r="D146" s="414" t="s">
        <v>8721</v>
      </c>
      <c r="E146" s="414">
        <v>819</v>
      </c>
      <c r="G146" s="414" t="s">
        <v>8722</v>
      </c>
      <c r="H146" s="414" t="s">
        <v>8723</v>
      </c>
      <c r="I146" s="415">
        <v>4</v>
      </c>
      <c r="J146" s="415"/>
      <c r="K146" s="415" t="str">
        <f t="shared" si="60"/>
        <v>No</v>
      </c>
      <c r="L146" s="415"/>
      <c r="M146" s="415">
        <f t="shared" si="59"/>
        <v>4</v>
      </c>
      <c r="N146" s="415"/>
      <c r="O146" s="415"/>
      <c r="P146" s="415"/>
      <c r="Q146" s="415"/>
      <c r="R146" s="415" t="str">
        <f t="shared" si="61"/>
        <v>No</v>
      </c>
      <c r="S146" s="415"/>
      <c r="T146" s="415"/>
      <c r="U146" s="415"/>
      <c r="V146" s="414" t="s">
        <v>8724</v>
      </c>
      <c r="W146" s="414" t="s">
        <v>5643</v>
      </c>
      <c r="X146" s="414">
        <f t="shared" si="83"/>
        <v>1</v>
      </c>
      <c r="Y146" s="414">
        <f t="shared" si="63"/>
        <v>200</v>
      </c>
      <c r="Z146" s="416" t="str">
        <f t="shared" si="64"/>
        <v/>
      </c>
      <c r="AA146" s="416">
        <f t="shared" si="65"/>
        <v>0</v>
      </c>
      <c r="AB146" s="417">
        <f t="shared" si="66"/>
        <v>0</v>
      </c>
      <c r="AC146" s="414" t="s">
        <v>6660</v>
      </c>
      <c r="AD146" s="414" t="s">
        <v>6661</v>
      </c>
      <c r="AE146" s="414" t="e">
        <f>+VLOOKUP($D146,'[12]Ramón Países '!$A:$E,4,0)</f>
        <v>#N/A</v>
      </c>
      <c r="AF146" s="414" t="s">
        <v>5646</v>
      </c>
      <c r="AG146" s="414" t="e">
        <f>+VLOOKUP($D146,'[12]Ramón Países '!$A:$E,5,0)</f>
        <v>#N/A</v>
      </c>
      <c r="AH146" s="414" t="s">
        <v>6660</v>
      </c>
      <c r="AI146" s="414" t="s">
        <v>6662</v>
      </c>
      <c r="AJ146" s="414" t="s">
        <v>8725</v>
      </c>
      <c r="AK146" s="414" t="s">
        <v>5698</v>
      </c>
      <c r="AL146" s="414" t="s">
        <v>8726</v>
      </c>
      <c r="AM146" s="414" t="s">
        <v>8727</v>
      </c>
      <c r="AN146" s="414" t="s">
        <v>3320</v>
      </c>
      <c r="AO146" s="414" t="s">
        <v>8728</v>
      </c>
      <c r="AP146" s="414" t="s">
        <v>5698</v>
      </c>
      <c r="AQ146" s="414" t="s">
        <v>8729</v>
      </c>
      <c r="AR146" s="414" t="s">
        <v>8730</v>
      </c>
      <c r="AS146" s="414" t="s">
        <v>6669</v>
      </c>
      <c r="AT146" s="414" t="s">
        <v>733</v>
      </c>
      <c r="AU146" s="414" t="s">
        <v>733</v>
      </c>
      <c r="AV146" s="414" t="s">
        <v>733</v>
      </c>
      <c r="AW146" s="414" t="s">
        <v>3320</v>
      </c>
      <c r="AX146" s="414" t="s">
        <v>6670</v>
      </c>
      <c r="AY146" s="414" t="s">
        <v>733</v>
      </c>
      <c r="AZ146" s="414" t="s">
        <v>8731</v>
      </c>
      <c r="BA146" s="414" t="s">
        <v>6672</v>
      </c>
      <c r="BB146" s="414" t="s">
        <v>6673</v>
      </c>
      <c r="BC146" s="414" t="s">
        <v>6674</v>
      </c>
      <c r="BD146" s="414" t="s">
        <v>6814</v>
      </c>
      <c r="BE146" s="414" t="s">
        <v>8732</v>
      </c>
      <c r="BF146" s="415" t="s">
        <v>1214</v>
      </c>
      <c r="BG146" s="414" t="s">
        <v>3320</v>
      </c>
      <c r="BI146" s="414" t="s">
        <v>5955</v>
      </c>
      <c r="BJ146" s="414" t="s">
        <v>5955</v>
      </c>
      <c r="BK146" s="414" t="s">
        <v>6587</v>
      </c>
      <c r="BL146" s="414" t="s">
        <v>13012</v>
      </c>
      <c r="BM146" s="415">
        <v>230</v>
      </c>
      <c r="BN146" s="414" t="s">
        <v>5712</v>
      </c>
      <c r="BO146" s="418" t="s">
        <v>12722</v>
      </c>
      <c r="BP146" s="414">
        <v>24</v>
      </c>
      <c r="BQ146" s="414">
        <v>2028</v>
      </c>
      <c r="BR146" s="414">
        <v>200</v>
      </c>
      <c r="BS146" s="415">
        <v>200</v>
      </c>
      <c r="BT146" s="414" t="s">
        <v>5666</v>
      </c>
      <c r="BU146" s="414">
        <v>51</v>
      </c>
      <c r="BV146" s="415">
        <v>547.04</v>
      </c>
      <c r="BW146" s="419">
        <v>0.31223744292237443</v>
      </c>
      <c r="BX146" s="420" t="s">
        <v>910</v>
      </c>
      <c r="BY146" s="414" t="s">
        <v>733</v>
      </c>
      <c r="CA146" s="414">
        <v>23.99</v>
      </c>
      <c r="CB146" s="414" t="s">
        <v>733</v>
      </c>
      <c r="CC146" s="414">
        <v>700</v>
      </c>
      <c r="CD146" s="414" t="s">
        <v>5667</v>
      </c>
      <c r="CE146" s="414" t="s">
        <v>5801</v>
      </c>
      <c r="CF146" s="414" t="s">
        <v>3320</v>
      </c>
      <c r="CG146" s="414" t="s">
        <v>733</v>
      </c>
      <c r="CH146" s="414" t="s">
        <v>1214</v>
      </c>
      <c r="CI146" s="414">
        <v>2102</v>
      </c>
      <c r="CJ146" s="414" t="s">
        <v>3320</v>
      </c>
      <c r="CK146" s="414" t="s">
        <v>8112</v>
      </c>
      <c r="CL146" s="414">
        <v>365</v>
      </c>
      <c r="CM146" s="414">
        <v>94.5</v>
      </c>
      <c r="CN146" s="414">
        <v>99</v>
      </c>
      <c r="CO146" s="414">
        <v>30</v>
      </c>
      <c r="CP146" s="414" t="s">
        <v>12723</v>
      </c>
      <c r="CQ146" s="414">
        <f t="shared" si="81"/>
        <v>2026</v>
      </c>
      <c r="CR146" s="414">
        <v>1.45</v>
      </c>
      <c r="CS146" s="414">
        <v>8</v>
      </c>
      <c r="CT146" s="414" t="s">
        <v>8113</v>
      </c>
      <c r="CU146" s="414">
        <v>2700000</v>
      </c>
      <c r="CV146" s="414" t="s">
        <v>3320</v>
      </c>
      <c r="CW146" s="414" t="s">
        <v>3320</v>
      </c>
      <c r="CX146" s="414" t="s">
        <v>3320</v>
      </c>
      <c r="CY146" s="414" t="s">
        <v>3320</v>
      </c>
      <c r="CZ146" s="414" t="s">
        <v>3320</v>
      </c>
      <c r="DA146" s="414" t="s">
        <v>3320</v>
      </c>
      <c r="DB146" s="414" t="s">
        <v>3320</v>
      </c>
      <c r="DC146" s="414" t="s">
        <v>3320</v>
      </c>
      <c r="DD146" s="414" t="s">
        <v>3320</v>
      </c>
      <c r="DE146" s="414" t="s">
        <v>3320</v>
      </c>
      <c r="DG146" s="414" t="s">
        <v>3320</v>
      </c>
      <c r="DH146" s="414" t="s">
        <v>3320</v>
      </c>
      <c r="DI146" s="414" t="s">
        <v>3320</v>
      </c>
      <c r="DJ146" s="414" t="s">
        <v>3320</v>
      </c>
      <c r="DK146" s="414" t="s">
        <v>3320</v>
      </c>
      <c r="DL146" s="414" t="s">
        <v>3320</v>
      </c>
      <c r="DM146" s="414" t="e">
        <f t="shared" si="82"/>
        <v>#VALUE!</v>
      </c>
      <c r="DN146" s="414" t="s">
        <v>3320</v>
      </c>
      <c r="DO146" s="414" t="s">
        <v>3320</v>
      </c>
      <c r="DP146" s="414" t="s">
        <v>3320</v>
      </c>
      <c r="DR146" s="414" t="s">
        <v>3320</v>
      </c>
      <c r="DS146" s="414" t="s">
        <v>3320</v>
      </c>
      <c r="DT146" s="414" t="s">
        <v>3320</v>
      </c>
      <c r="DU146" s="414" t="s">
        <v>3320</v>
      </c>
      <c r="DV146" s="414" t="s">
        <v>3320</v>
      </c>
      <c r="DW146" s="414" t="s">
        <v>3320</v>
      </c>
      <c r="DX146" s="414" t="s">
        <v>3320</v>
      </c>
      <c r="DY146" s="414" t="s">
        <v>3320</v>
      </c>
      <c r="DZ146" s="414" t="s">
        <v>3320</v>
      </c>
      <c r="EA146" s="414" t="s">
        <v>3320</v>
      </c>
      <c r="EB146" s="414" t="s">
        <v>3320</v>
      </c>
      <c r="EC146" s="414" t="s">
        <v>3320</v>
      </c>
      <c r="ED146" s="414" t="s">
        <v>3320</v>
      </c>
      <c r="EE146" s="414" t="s">
        <v>3320</v>
      </c>
      <c r="EF146" s="414" t="s">
        <v>3320</v>
      </c>
      <c r="EG146" s="414" t="s">
        <v>3320</v>
      </c>
      <c r="EH146" s="414" t="s">
        <v>3320</v>
      </c>
      <c r="EI146" s="414" t="s">
        <v>3320</v>
      </c>
      <c r="EJ146" s="414" t="s">
        <v>3320</v>
      </c>
      <c r="EK146" s="414" t="s">
        <v>3320</v>
      </c>
      <c r="EL146" s="414" t="s">
        <v>3320</v>
      </c>
      <c r="EM146" s="414" t="s">
        <v>3320</v>
      </c>
      <c r="EN146" s="414" t="s">
        <v>3320</v>
      </c>
      <c r="EO146" s="414" t="s">
        <v>3320</v>
      </c>
      <c r="EP146" s="414" t="s">
        <v>3320</v>
      </c>
      <c r="EQ146" s="414" t="s">
        <v>3320</v>
      </c>
      <c r="ER146" s="414" t="s">
        <v>3320</v>
      </c>
      <c r="ES146" s="414" t="s">
        <v>3320</v>
      </c>
      <c r="ET146" s="414" t="s">
        <v>3320</v>
      </c>
      <c r="EU146" s="414" t="s">
        <v>3320</v>
      </c>
      <c r="EV146" s="414" t="s">
        <v>3320</v>
      </c>
      <c r="EW146" s="414" t="s">
        <v>3320</v>
      </c>
      <c r="EX146" s="414" t="s">
        <v>3320</v>
      </c>
      <c r="EY146" s="414" t="s">
        <v>3320</v>
      </c>
      <c r="EZ146" s="414" t="s">
        <v>3320</v>
      </c>
      <c r="FA146" s="414" t="s">
        <v>3320</v>
      </c>
      <c r="FB146" s="414" t="s">
        <v>3320</v>
      </c>
      <c r="FC146" s="414" t="s">
        <v>3320</v>
      </c>
      <c r="FD146" s="414" t="s">
        <v>3320</v>
      </c>
      <c r="FE146" s="414" t="s">
        <v>3320</v>
      </c>
      <c r="FF146" s="414" t="s">
        <v>3320</v>
      </c>
      <c r="FG146" s="414" t="s">
        <v>3320</v>
      </c>
      <c r="FH146" s="414" t="s">
        <v>3320</v>
      </c>
      <c r="FI146" s="414" t="s">
        <v>3320</v>
      </c>
      <c r="FJ146" s="414" t="s">
        <v>3320</v>
      </c>
      <c r="FK146" s="414" t="s">
        <v>3320</v>
      </c>
      <c r="FL146" s="414" t="s">
        <v>3320</v>
      </c>
      <c r="FM146" s="414" t="s">
        <v>3320</v>
      </c>
      <c r="FN146" s="414" t="s">
        <v>3320</v>
      </c>
      <c r="FO146" s="421">
        <v>280300000</v>
      </c>
      <c r="FP146" s="421">
        <f t="shared" si="62"/>
        <v>280.3</v>
      </c>
      <c r="FQ146" s="414" t="s">
        <v>1214</v>
      </c>
      <c r="FR146" s="414" t="s">
        <v>733</v>
      </c>
      <c r="FS146" s="414" t="s">
        <v>733</v>
      </c>
      <c r="FT146" s="414" t="s">
        <v>733</v>
      </c>
      <c r="FU146" s="414" t="s">
        <v>1126</v>
      </c>
      <c r="FV146" s="414" t="s">
        <v>8734</v>
      </c>
      <c r="FW146" s="414" t="s">
        <v>8735</v>
      </c>
      <c r="FX146" s="422" t="s">
        <v>13012</v>
      </c>
      <c r="FY146" s="423">
        <v>230</v>
      </c>
      <c r="FZ146" s="414" t="s">
        <v>8736</v>
      </c>
      <c r="GA146" s="421">
        <v>219469000</v>
      </c>
      <c r="GB146" s="421">
        <v>56000000</v>
      </c>
      <c r="GC146" s="421">
        <v>372.41</v>
      </c>
      <c r="GD146" s="421">
        <v>488.98</v>
      </c>
      <c r="GE146" s="414" t="s">
        <v>8737</v>
      </c>
      <c r="GF146" s="414" t="s">
        <v>733</v>
      </c>
      <c r="GG146" s="414" t="s">
        <v>733</v>
      </c>
      <c r="GH146" s="414" t="s">
        <v>8738</v>
      </c>
      <c r="GI146" s="414" t="s">
        <v>733</v>
      </c>
      <c r="GJ146" s="414" t="s">
        <v>733</v>
      </c>
      <c r="GK146" s="414" t="s">
        <v>733</v>
      </c>
      <c r="GL146" s="414" t="s">
        <v>733</v>
      </c>
      <c r="GM146" s="414" t="s">
        <v>733</v>
      </c>
      <c r="GN146" s="424" t="s">
        <v>5676</v>
      </c>
      <c r="GO146" s="414" t="s">
        <v>3320</v>
      </c>
      <c r="GP146" s="414" t="s">
        <v>733</v>
      </c>
      <c r="GQ146" s="414" t="s">
        <v>5721</v>
      </c>
      <c r="GR146" s="414" t="s">
        <v>733</v>
      </c>
      <c r="GS146" s="414" t="s">
        <v>5679</v>
      </c>
      <c r="GT146" s="414" t="s">
        <v>3320</v>
      </c>
      <c r="GU146" s="414" t="s">
        <v>3320</v>
      </c>
      <c r="GV146" s="414">
        <v>1.1000000000000001</v>
      </c>
      <c r="GW146" s="414" t="s">
        <v>1214</v>
      </c>
      <c r="GX146" s="414" t="s">
        <v>1214</v>
      </c>
      <c r="GY146" s="414" t="s">
        <v>3320</v>
      </c>
      <c r="GZ146" s="414" t="s">
        <v>733</v>
      </c>
      <c r="HA146" s="414" t="s">
        <v>3320</v>
      </c>
      <c r="HB146" s="414" t="s">
        <v>8739</v>
      </c>
      <c r="HC146" s="414" t="s">
        <v>8740</v>
      </c>
      <c r="HD146" s="414" t="s">
        <v>5952</v>
      </c>
      <c r="HE146" s="414" t="s">
        <v>5684</v>
      </c>
      <c r="HF146" s="414" t="s">
        <v>5684</v>
      </c>
      <c r="HG146" s="414" t="s">
        <v>733</v>
      </c>
      <c r="HH146" s="414" t="s">
        <v>1214</v>
      </c>
      <c r="HI146" s="414" t="s">
        <v>13013</v>
      </c>
      <c r="HJ146" s="414" t="s">
        <v>13014</v>
      </c>
      <c r="HK146" s="414" t="s">
        <v>5685</v>
      </c>
      <c r="HL146" s="414" t="s">
        <v>3320</v>
      </c>
      <c r="HM146" s="414" t="s">
        <v>3320</v>
      </c>
      <c r="HN146" s="414" t="s">
        <v>3320</v>
      </c>
      <c r="HO146" s="414" t="s">
        <v>3320</v>
      </c>
      <c r="HP146" s="414" t="s">
        <v>3320</v>
      </c>
      <c r="HQ146" s="414" t="s">
        <v>3320</v>
      </c>
      <c r="HR146" s="414" t="s">
        <v>3320</v>
      </c>
      <c r="HS146" s="414" t="s">
        <v>3320</v>
      </c>
      <c r="HT146" s="414" t="s">
        <v>3320</v>
      </c>
      <c r="HU146" s="414" t="s">
        <v>3320</v>
      </c>
      <c r="HV146" s="414" t="s">
        <v>3320</v>
      </c>
      <c r="HW146" s="414" t="s">
        <v>3320</v>
      </c>
      <c r="HX146" s="414" t="s">
        <v>3320</v>
      </c>
      <c r="HY146" s="414" t="s">
        <v>3320</v>
      </c>
      <c r="HZ146" s="414" t="s">
        <v>3320</v>
      </c>
      <c r="IA146" s="414" t="s">
        <v>3320</v>
      </c>
      <c r="IB146" s="414" t="s">
        <v>3320</v>
      </c>
      <c r="IC146" s="414" t="s">
        <v>3320</v>
      </c>
      <c r="ID146" s="414" t="s">
        <v>3320</v>
      </c>
      <c r="IE146" s="414" t="s">
        <v>3320</v>
      </c>
      <c r="IF146" s="414" t="s">
        <v>3320</v>
      </c>
      <c r="IG146" s="414" t="s">
        <v>3320</v>
      </c>
      <c r="IH146" s="414" t="s">
        <v>3320</v>
      </c>
      <c r="II146" s="414" t="s">
        <v>3320</v>
      </c>
      <c r="IJ146" s="414" t="s">
        <v>3320</v>
      </c>
      <c r="IK146" s="414" t="s">
        <v>3320</v>
      </c>
      <c r="IL146" s="414" t="s">
        <v>3320</v>
      </c>
      <c r="IM146" s="414" t="s">
        <v>3320</v>
      </c>
      <c r="IN146" s="414" t="s">
        <v>3320</v>
      </c>
      <c r="IO146" s="414" t="s">
        <v>3320</v>
      </c>
      <c r="IP146" s="414" t="s">
        <v>3320</v>
      </c>
      <c r="IQ146" s="414" t="s">
        <v>3320</v>
      </c>
      <c r="IR146" s="414" t="s">
        <v>3320</v>
      </c>
      <c r="IS146" s="414" t="s">
        <v>3320</v>
      </c>
      <c r="IT146" s="414" t="s">
        <v>3320</v>
      </c>
      <c r="IU146" s="414" t="s">
        <v>3320</v>
      </c>
      <c r="IV146" s="414" t="s">
        <v>3320</v>
      </c>
      <c r="IW146" s="414" t="s">
        <v>3320</v>
      </c>
      <c r="IX146" s="440" t="s">
        <v>8652</v>
      </c>
      <c r="IY146" s="441" t="s">
        <v>3320</v>
      </c>
      <c r="IZ146" s="441" t="s">
        <v>3320</v>
      </c>
      <c r="JA146" s="440" t="s">
        <v>5967</v>
      </c>
      <c r="JB146" s="414" t="str">
        <f>IFERROR(VLOOKUP($E146,'[12]Resumen costos RNT id'!$D:$J,3,0),"")</f>
        <v/>
      </c>
      <c r="JC146" s="421" t="str">
        <f>IFERROR(VLOOKUP($E146,'[12]Resumen costos RNT id'!$D:$J,4,0),"")</f>
        <v/>
      </c>
      <c r="JD146" s="421" t="str">
        <f>IFERROR(VLOOKUP($E146,'[12]Resumen costos RNT id'!$D:$J,5,0),"")</f>
        <v/>
      </c>
      <c r="JE146" s="421" t="str">
        <f>IFERROR(VLOOKUP($E146,'[12]Resumen costos RNT id'!$D:$J,6,0),"")</f>
        <v/>
      </c>
      <c r="JF146" s="416" t="str">
        <f>IFERROR(VLOOKUP($E146,'[12]Resumen costos RNT id'!$D:$J,7,0),"")</f>
        <v/>
      </c>
      <c r="JG146" s="428" t="str">
        <f t="shared" si="67"/>
        <v/>
      </c>
      <c r="JH146" s="428" t="str">
        <f t="shared" si="68"/>
        <v/>
      </c>
      <c r="JI146" s="428" t="str">
        <f t="shared" si="68"/>
        <v/>
      </c>
      <c r="JJ146" s="428">
        <f t="shared" si="69"/>
        <v>0</v>
      </c>
      <c r="JK146" s="428">
        <f t="shared" si="70"/>
        <v>0</v>
      </c>
      <c r="JL146" s="414" t="s">
        <v>202</v>
      </c>
      <c r="JP146" s="414">
        <v>5</v>
      </c>
      <c r="JQ146" s="414">
        <f t="shared" si="84"/>
        <v>0</v>
      </c>
      <c r="JR146" s="429" t="str">
        <f>IFERROR(VLOOKUP($E146,'[13]Actualización de costos CENACE'!$A:$G,2,0),"")</f>
        <v/>
      </c>
      <c r="JS146" s="429" t="str">
        <f>IFERROR(VLOOKUP($E146,'[13]Actualización de costos CENACE'!$A:$G,3,0),"")</f>
        <v/>
      </c>
      <c r="JT146" s="429" t="str">
        <f>IFERROR(VLOOKUP($E146,'[13]Actualización de costos CENACE'!$A:$G,4,0),"")</f>
        <v/>
      </c>
      <c r="JU146" s="429" t="str">
        <f>IFERROR(VLOOKUP($E146,'[13]Actualización de costos CENACE'!$A:$G,5,0),"")</f>
        <v/>
      </c>
      <c r="JV146" s="429" t="str">
        <f>IFERROR(VLOOKUP($E146,'[13]Actualización de costos CENACE'!$A:$G,6,0),"")</f>
        <v/>
      </c>
      <c r="JW146" s="430" t="str">
        <f>IFERROR(VLOOKUP($E146,'[13]Din Costos CFE'!$J$7:$AG$150,JW$1,0),"")</f>
        <v/>
      </c>
      <c r="JX146" s="430" t="str">
        <f>IFERROR(VLOOKUP($E146,'[13]Din Costos CFE'!$J$7:$AG$150,JX$1,0),"")</f>
        <v/>
      </c>
      <c r="JY146" s="430" t="str">
        <f>IFERROR(VLOOKUP($E146,'[13]Din Costos CFE'!$J$7:$AG$150,JY$1,0),"")</f>
        <v/>
      </c>
      <c r="JZ146" s="430" t="str">
        <f>IFERROR(VLOOKUP($E146,'[13]Din Costos CFE'!$J$7:$AG$150,JZ$1,0),"")</f>
        <v/>
      </c>
      <c r="KA146" s="430" t="str">
        <f>IFERROR(VLOOKUP($E146,'[13]Din Costos CFE'!$J$7:$AG$150,KA$1,0),"")</f>
        <v/>
      </c>
      <c r="KB146" s="430" t="str">
        <f>IFERROR(VLOOKUP($E146,'[13]Din Costos CFE'!$J$7:$AG$150,KB$1,0),"")</f>
        <v/>
      </c>
      <c r="KC146" s="430" t="str">
        <f>IFERROR(VLOOKUP($E146,'[13]Din Costos CFE'!$J$7:$AG$150,KC$1,0),"")</f>
        <v/>
      </c>
      <c r="KD146" s="430" t="str">
        <f>IFERROR(VLOOKUP($E146,'[13]Din Costos CFE'!$J$7:$AG$150,KD$1,0),"")</f>
        <v/>
      </c>
      <c r="KE146" s="430" t="str">
        <f>IFERROR(VLOOKUP($E146,'[13]Din Costos CFE'!$J$7:$AG$150,KE$1,0),"")</f>
        <v/>
      </c>
      <c r="KF146" s="430" t="str">
        <f>IFERROR(VLOOKUP($E146,'[13]Din Costos CFE'!$J$7:$AG$150,KF$1,0),"")</f>
        <v/>
      </c>
      <c r="KG146" s="430" t="str">
        <f>IFERROR(VLOOKUP($E146,'[13]Din Costos CFE'!$J$7:$AG$150,KG$1,0),"")</f>
        <v/>
      </c>
      <c r="KH146" s="430" t="str">
        <f>IFERROR(VLOOKUP($E146,'[13]Din Costos CFE'!$J$7:$AG$150,KH$1,0),"")</f>
        <v/>
      </c>
      <c r="KI146" s="430" t="str">
        <f>IFERROR(VLOOKUP($E146,'[13]Din Costos CFE'!$J$7:$AG$150,KI$1,0),"")</f>
        <v/>
      </c>
      <c r="KJ146" s="430" t="str">
        <f>IFERROR(VLOOKUP($E146,'[13]Din Costos CFE'!$J$7:$AG$150,KJ$1,0),"")</f>
        <v/>
      </c>
      <c r="KK146" s="430" t="str">
        <f>IFERROR(VLOOKUP($E146,'[13]Din Costos CFE'!$J$7:$AG$150,KK$1,0),"")</f>
        <v/>
      </c>
      <c r="KL146" s="430" t="str">
        <f>IFERROR(VLOOKUP($E146,'[13]Din Costos CFE'!$J$7:$AG$150,KL$1,0),"")</f>
        <v/>
      </c>
      <c r="KM146" s="430" t="str">
        <f>IFERROR(VLOOKUP($E146,'[13]Din Costos CFE'!$J$7:$AG$150,KM$1,0),"")</f>
        <v/>
      </c>
      <c r="KN146" s="430" t="str">
        <f>IFERROR(VLOOKUP($E146,'[13]Din Costos CFE'!$J$7:$AG$150,KN$1,0),"")</f>
        <v/>
      </c>
      <c r="KO146" s="431">
        <f t="shared" si="71"/>
        <v>0</v>
      </c>
      <c r="KP146" s="431">
        <f t="shared" si="72"/>
        <v>0</v>
      </c>
      <c r="KQ146" s="431">
        <f t="shared" si="73"/>
        <v>0</v>
      </c>
      <c r="KR146" s="432" t="str">
        <f>IFERROR(VLOOKUP($E146,'[13]Din Costos CFE'!$A$6:$G$150,4,0),"")</f>
        <v/>
      </c>
      <c r="KS146" s="432" t="str">
        <f>IFERROR(VLOOKUP($E146,'[13]Din Costos CFE'!$A$6:$G$150,5,0),"")</f>
        <v/>
      </c>
      <c r="KT146" s="432" t="str">
        <f>IFERROR(VLOOKUP($E146,'[13]Din Costos CFE'!$A$6:$G$150,6,0),"")</f>
        <v/>
      </c>
      <c r="KU146" s="433" t="str">
        <f t="shared" si="74"/>
        <v/>
      </c>
      <c r="KV146" s="434" t="str">
        <f t="shared" si="75"/>
        <v/>
      </c>
      <c r="KW146" s="435" t="str">
        <f t="shared" si="76"/>
        <v/>
      </c>
      <c r="KX146" s="435"/>
      <c r="KY146" s="436" t="str">
        <f>IFERROR(VLOOKUP($E146,'[13]Detalle Costos CENACE'!$E:$IT,248,0),"")</f>
        <v/>
      </c>
      <c r="KZ146" s="414">
        <f t="shared" si="77"/>
        <v>200</v>
      </c>
      <c r="LA146" s="434" t="str">
        <f t="shared" si="78"/>
        <v/>
      </c>
      <c r="LB146" s="434" t="str">
        <f t="shared" si="79"/>
        <v/>
      </c>
      <c r="LC146" s="414">
        <f t="shared" si="80"/>
        <v>1</v>
      </c>
      <c r="LD146" s="429" t="str">
        <f>IFERROR(VLOOKUP($E146,'[13]Actualización de costos CENACE'!$A:$G,7,0),"")</f>
        <v/>
      </c>
    </row>
    <row r="147" spans="1:316" s="414" customFormat="1" ht="15" customHeight="1">
      <c r="A147" s="413" t="s">
        <v>5638</v>
      </c>
      <c r="B147" s="414">
        <v>1065</v>
      </c>
      <c r="C147" s="414" t="s">
        <v>8741</v>
      </c>
      <c r="D147" s="414" t="s">
        <v>8742</v>
      </c>
      <c r="E147" s="414">
        <v>1065</v>
      </c>
      <c r="G147" s="414" t="s">
        <v>8743</v>
      </c>
      <c r="H147" s="414" t="s">
        <v>7432</v>
      </c>
      <c r="I147" s="415">
        <v>4</v>
      </c>
      <c r="J147" s="415"/>
      <c r="K147" s="415" t="str">
        <f t="shared" si="60"/>
        <v>No</v>
      </c>
      <c r="L147" s="415"/>
      <c r="M147" s="415">
        <f t="shared" si="59"/>
        <v>4</v>
      </c>
      <c r="N147" s="415"/>
      <c r="O147" s="415"/>
      <c r="P147" s="415"/>
      <c r="Q147" s="415"/>
      <c r="R147" s="415" t="str">
        <f t="shared" si="61"/>
        <v>No</v>
      </c>
      <c r="S147" s="415"/>
      <c r="T147" s="415"/>
      <c r="U147" s="415"/>
      <c r="V147" s="414" t="s">
        <v>8744</v>
      </c>
      <c r="W147" s="414" t="s">
        <v>5916</v>
      </c>
      <c r="X147" s="414">
        <f t="shared" si="83"/>
        <v>1.5</v>
      </c>
      <c r="Y147" s="414">
        <f t="shared" si="63"/>
        <v>235.70999999999998</v>
      </c>
      <c r="Z147" s="416" t="str">
        <f t="shared" si="64"/>
        <v/>
      </c>
      <c r="AA147" s="416">
        <f t="shared" si="65"/>
        <v>0</v>
      </c>
      <c r="AB147" s="417">
        <f t="shared" si="66"/>
        <v>0</v>
      </c>
      <c r="AC147" s="414" t="s">
        <v>8745</v>
      </c>
      <c r="AD147" s="414" t="s">
        <v>8746</v>
      </c>
      <c r="AE147" s="414" t="e">
        <f>+VLOOKUP($D147,'[12]Ramón Países '!$A:$E,4,0)</f>
        <v>#N/A</v>
      </c>
      <c r="AF147" s="414" t="s">
        <v>5646</v>
      </c>
      <c r="AG147" s="414" t="e">
        <f>+VLOOKUP($D147,'[12]Ramón Países '!$A:$E,5,0)</f>
        <v>#N/A</v>
      </c>
      <c r="AH147" s="414" t="s">
        <v>8745</v>
      </c>
      <c r="AI147" s="414" t="s">
        <v>5698</v>
      </c>
      <c r="AJ147" s="414" t="s">
        <v>8747</v>
      </c>
      <c r="AK147" s="414" t="s">
        <v>7433</v>
      </c>
      <c r="AL147" s="414" t="s">
        <v>8748</v>
      </c>
      <c r="AM147" s="414" t="s">
        <v>8749</v>
      </c>
      <c r="AN147" s="414" t="s">
        <v>7432</v>
      </c>
      <c r="AO147" s="414" t="s">
        <v>8750</v>
      </c>
      <c r="AP147" s="414" t="s">
        <v>8751</v>
      </c>
      <c r="AQ147" s="414" t="s">
        <v>7438</v>
      </c>
      <c r="AR147" s="414" t="s">
        <v>7439</v>
      </c>
      <c r="AS147" s="414" t="s">
        <v>7440</v>
      </c>
      <c r="AT147" s="414" t="s">
        <v>733</v>
      </c>
      <c r="AU147" s="414" t="s">
        <v>733</v>
      </c>
      <c r="AV147" s="414" t="s">
        <v>733</v>
      </c>
      <c r="AW147" s="414" t="s">
        <v>3320</v>
      </c>
      <c r="AX147" s="414" t="s">
        <v>7441</v>
      </c>
      <c r="AY147" s="414" t="s">
        <v>733</v>
      </c>
      <c r="AZ147" s="414" t="s">
        <v>8752</v>
      </c>
      <c r="BA147" s="414" t="s">
        <v>7443</v>
      </c>
      <c r="BB147" s="414" t="s">
        <v>7444</v>
      </c>
      <c r="BC147" s="414" t="s">
        <v>7445</v>
      </c>
      <c r="BD147" s="414" t="s">
        <v>8753</v>
      </c>
      <c r="BE147" s="414" t="s">
        <v>8754</v>
      </c>
      <c r="BF147" s="415" t="s">
        <v>1214</v>
      </c>
      <c r="BG147" s="414" t="s">
        <v>3320</v>
      </c>
      <c r="BI147" s="414" t="s">
        <v>2043</v>
      </c>
      <c r="BJ147" s="414" t="s">
        <v>2043</v>
      </c>
      <c r="BK147" s="414" t="s">
        <v>3589</v>
      </c>
      <c r="BL147" s="414" t="s">
        <v>8755</v>
      </c>
      <c r="BM147" s="415">
        <v>138</v>
      </c>
      <c r="BN147" s="414" t="s">
        <v>6612</v>
      </c>
      <c r="BO147" s="418" t="s">
        <v>13015</v>
      </c>
      <c r="BP147" s="414">
        <v>14</v>
      </c>
      <c r="BQ147" s="414">
        <v>2028</v>
      </c>
      <c r="BR147" s="414">
        <v>157.13999999999999</v>
      </c>
      <c r="BS147" s="415">
        <v>157.13999999999999</v>
      </c>
      <c r="BT147" s="414" t="s">
        <v>5666</v>
      </c>
      <c r="BU147" s="414">
        <v>35</v>
      </c>
      <c r="BV147" s="415">
        <v>560.5</v>
      </c>
      <c r="BW147" s="419">
        <v>0.407178428565866</v>
      </c>
      <c r="BX147" s="420" t="s">
        <v>910</v>
      </c>
      <c r="BY147" s="414" t="s">
        <v>733</v>
      </c>
      <c r="CA147" s="414" t="s">
        <v>3320</v>
      </c>
      <c r="CB147" s="414" t="s">
        <v>3320</v>
      </c>
      <c r="CC147" s="414" t="s">
        <v>3320</v>
      </c>
      <c r="CD147" s="414" t="s">
        <v>3320</v>
      </c>
      <c r="CE147" s="414" t="s">
        <v>3320</v>
      </c>
      <c r="CF147" s="414" t="s">
        <v>3320</v>
      </c>
      <c r="CG147" s="414" t="s">
        <v>3320</v>
      </c>
      <c r="CH147" s="414" t="s">
        <v>3320</v>
      </c>
      <c r="CI147" s="414" t="s">
        <v>3320</v>
      </c>
      <c r="CJ147" s="414" t="s">
        <v>3320</v>
      </c>
      <c r="CL147" s="414" t="s">
        <v>3320</v>
      </c>
      <c r="CM147" s="414" t="s">
        <v>3320</v>
      </c>
      <c r="CN147" s="414" t="s">
        <v>3320</v>
      </c>
      <c r="CO147" s="414" t="s">
        <v>3320</v>
      </c>
      <c r="CP147" s="414" t="s">
        <v>3320</v>
      </c>
      <c r="CQ147" s="414" t="e">
        <f t="shared" si="81"/>
        <v>#VALUE!</v>
      </c>
      <c r="CR147" s="414" t="s">
        <v>3320</v>
      </c>
      <c r="CS147" s="414" t="s">
        <v>3320</v>
      </c>
      <c r="CT147" s="414" t="s">
        <v>3320</v>
      </c>
      <c r="CU147" s="414" t="s">
        <v>3320</v>
      </c>
      <c r="CV147" s="414">
        <v>4.5</v>
      </c>
      <c r="CW147" s="414">
        <v>10.5</v>
      </c>
      <c r="CX147" s="414" t="s">
        <v>733</v>
      </c>
      <c r="CY147" s="414" t="s">
        <v>5937</v>
      </c>
      <c r="CZ147" s="414">
        <v>39.5</v>
      </c>
      <c r="DA147" s="414" t="s">
        <v>733</v>
      </c>
      <c r="DB147" s="414" t="s">
        <v>733</v>
      </c>
      <c r="DC147" s="414" t="s">
        <v>733</v>
      </c>
      <c r="DD147" s="414">
        <v>3460</v>
      </c>
      <c r="DE147" s="414">
        <v>3105</v>
      </c>
      <c r="DF147" s="414" t="s">
        <v>8756</v>
      </c>
      <c r="DG147" s="414">
        <v>365</v>
      </c>
      <c r="DH147" s="414">
        <v>91.8</v>
      </c>
      <c r="DI147" s="414">
        <v>98</v>
      </c>
      <c r="DJ147" s="414">
        <v>20</v>
      </c>
      <c r="DK147" s="414" t="s">
        <v>13016</v>
      </c>
      <c r="DL147" s="414">
        <v>0.05</v>
      </c>
      <c r="DM147" s="414">
        <f t="shared" si="82"/>
        <v>2026</v>
      </c>
      <c r="DN147" s="414">
        <v>7</v>
      </c>
      <c r="DO147" s="414" t="s">
        <v>8757</v>
      </c>
      <c r="DP147" s="414">
        <v>260.3</v>
      </c>
      <c r="DR147" s="414" t="s">
        <v>3320</v>
      </c>
      <c r="DS147" s="414" t="s">
        <v>3320</v>
      </c>
      <c r="DT147" s="414" t="s">
        <v>3320</v>
      </c>
      <c r="DU147" s="414" t="s">
        <v>3320</v>
      </c>
      <c r="DV147" s="414" t="s">
        <v>3320</v>
      </c>
      <c r="DW147" s="414" t="s">
        <v>3320</v>
      </c>
      <c r="DX147" s="414" t="s">
        <v>3320</v>
      </c>
      <c r="DY147" s="414" t="s">
        <v>3320</v>
      </c>
      <c r="DZ147" s="414" t="s">
        <v>3320</v>
      </c>
      <c r="EA147" s="414" t="s">
        <v>3320</v>
      </c>
      <c r="EB147" s="414" t="s">
        <v>3320</v>
      </c>
      <c r="EC147" s="414" t="s">
        <v>3320</v>
      </c>
      <c r="ED147" s="414" t="s">
        <v>3320</v>
      </c>
      <c r="EE147" s="414" t="s">
        <v>3320</v>
      </c>
      <c r="EF147" s="414" t="s">
        <v>3320</v>
      </c>
      <c r="EG147" s="414" t="s">
        <v>3320</v>
      </c>
      <c r="EH147" s="414" t="s">
        <v>3320</v>
      </c>
      <c r="EI147" s="414" t="s">
        <v>3320</v>
      </c>
      <c r="EJ147" s="414" t="s">
        <v>3320</v>
      </c>
      <c r="EK147" s="414" t="s">
        <v>3320</v>
      </c>
      <c r="EL147" s="414" t="s">
        <v>3320</v>
      </c>
      <c r="EM147" s="414" t="s">
        <v>3320</v>
      </c>
      <c r="EN147" s="414" t="s">
        <v>3320</v>
      </c>
      <c r="EO147" s="414" t="s">
        <v>3320</v>
      </c>
      <c r="EP147" s="414" t="s">
        <v>3320</v>
      </c>
      <c r="EQ147" s="414" t="s">
        <v>3320</v>
      </c>
      <c r="ER147" s="414" t="s">
        <v>3320</v>
      </c>
      <c r="ES147" s="414" t="s">
        <v>3320</v>
      </c>
      <c r="ET147" s="414" t="s">
        <v>3320</v>
      </c>
      <c r="EU147" s="414" t="s">
        <v>3320</v>
      </c>
      <c r="EV147" s="414" t="s">
        <v>3320</v>
      </c>
      <c r="EW147" s="414" t="s">
        <v>3320</v>
      </c>
      <c r="EX147" s="414" t="s">
        <v>3320</v>
      </c>
      <c r="EY147" s="414" t="s">
        <v>3320</v>
      </c>
      <c r="EZ147" s="414" t="s">
        <v>3320</v>
      </c>
      <c r="FA147" s="414" t="s">
        <v>3320</v>
      </c>
      <c r="FB147" s="414" t="s">
        <v>3320</v>
      </c>
      <c r="FC147" s="414" t="s">
        <v>3320</v>
      </c>
      <c r="FD147" s="414" t="s">
        <v>3320</v>
      </c>
      <c r="FE147" s="414" t="s">
        <v>3320</v>
      </c>
      <c r="FF147" s="414" t="s">
        <v>3320</v>
      </c>
      <c r="FG147" s="414" t="s">
        <v>3320</v>
      </c>
      <c r="FH147" s="414" t="s">
        <v>3320</v>
      </c>
      <c r="FI147" s="414" t="s">
        <v>3320</v>
      </c>
      <c r="FJ147" s="414" t="s">
        <v>3320</v>
      </c>
      <c r="FK147" s="414" t="s">
        <v>3320</v>
      </c>
      <c r="FL147" s="414" t="s">
        <v>3320</v>
      </c>
      <c r="FM147" s="414" t="s">
        <v>3320</v>
      </c>
      <c r="FN147" s="414" t="s">
        <v>3320</v>
      </c>
      <c r="FO147" s="421">
        <v>346800000</v>
      </c>
      <c r="FP147" s="421">
        <f t="shared" si="62"/>
        <v>346.8</v>
      </c>
      <c r="FQ147" s="414" t="s">
        <v>733</v>
      </c>
      <c r="FR147" s="414" t="s">
        <v>733</v>
      </c>
      <c r="FS147" s="414" t="s">
        <v>733</v>
      </c>
      <c r="FT147" s="414" t="s">
        <v>733</v>
      </c>
      <c r="FU147" s="414" t="s">
        <v>5218</v>
      </c>
      <c r="FV147" s="414" t="s">
        <v>8758</v>
      </c>
      <c r="FW147" s="414" t="s">
        <v>8759</v>
      </c>
      <c r="FX147" s="422" t="s">
        <v>8755</v>
      </c>
      <c r="FY147" s="423">
        <v>138</v>
      </c>
      <c r="FZ147" s="414" t="s">
        <v>8760</v>
      </c>
      <c r="GA147" s="421">
        <v>346800000</v>
      </c>
      <c r="GB147" s="421">
        <v>124800000</v>
      </c>
      <c r="GC147" s="421">
        <v>1391</v>
      </c>
      <c r="GD147" s="421">
        <v>2617</v>
      </c>
      <c r="GE147" s="414" t="s">
        <v>7441</v>
      </c>
      <c r="GF147" s="414" t="s">
        <v>733</v>
      </c>
      <c r="GG147" s="414" t="s">
        <v>733</v>
      </c>
      <c r="GH147" s="414" t="s">
        <v>8761</v>
      </c>
      <c r="GI147" s="414" t="s">
        <v>733</v>
      </c>
      <c r="GJ147" s="414" t="s">
        <v>733</v>
      </c>
      <c r="GK147" s="414" t="s">
        <v>733</v>
      </c>
      <c r="GL147" s="414" t="s">
        <v>733</v>
      </c>
      <c r="GM147" s="414" t="s">
        <v>733</v>
      </c>
      <c r="GN147" s="424" t="s">
        <v>5676</v>
      </c>
      <c r="GO147" s="414" t="s">
        <v>3320</v>
      </c>
      <c r="GP147" s="414" t="s">
        <v>733</v>
      </c>
      <c r="GQ147" s="414" t="s">
        <v>5721</v>
      </c>
      <c r="GR147" s="414" t="s">
        <v>1214</v>
      </c>
      <c r="GS147" s="414" t="s">
        <v>1214</v>
      </c>
      <c r="GT147" s="414" t="s">
        <v>3320</v>
      </c>
      <c r="GU147" s="414" t="s">
        <v>3320</v>
      </c>
      <c r="GV147" s="414">
        <v>0</v>
      </c>
      <c r="GW147" s="414" t="s">
        <v>1214</v>
      </c>
      <c r="GX147" s="414" t="s">
        <v>1214</v>
      </c>
      <c r="GY147" s="414" t="s">
        <v>3320</v>
      </c>
      <c r="GZ147" s="414" t="s">
        <v>1214</v>
      </c>
      <c r="HA147" s="414" t="s">
        <v>3320</v>
      </c>
      <c r="HB147" s="414" t="s">
        <v>3320</v>
      </c>
      <c r="HC147" s="414" t="s">
        <v>3320</v>
      </c>
      <c r="HD147" s="414" t="s">
        <v>3320</v>
      </c>
      <c r="HE147" s="414" t="s">
        <v>3320</v>
      </c>
      <c r="HF147" s="414" t="s">
        <v>3320</v>
      </c>
      <c r="HG147" s="414" t="s">
        <v>1214</v>
      </c>
      <c r="HH147" s="414" t="s">
        <v>1214</v>
      </c>
      <c r="HI147" s="414" t="s">
        <v>13017</v>
      </c>
      <c r="HJ147" s="414" t="s">
        <v>13018</v>
      </c>
      <c r="HK147" s="414" t="s">
        <v>5685</v>
      </c>
      <c r="HL147" s="414" t="s">
        <v>3320</v>
      </c>
      <c r="HM147" s="414" t="s">
        <v>3320</v>
      </c>
      <c r="HN147" s="414" t="s">
        <v>3320</v>
      </c>
      <c r="HO147" s="414" t="s">
        <v>3320</v>
      </c>
      <c r="HP147" s="414" t="s">
        <v>3320</v>
      </c>
      <c r="HQ147" s="414" t="s">
        <v>3320</v>
      </c>
      <c r="HR147" s="414" t="s">
        <v>3320</v>
      </c>
      <c r="HS147" s="414" t="s">
        <v>3320</v>
      </c>
      <c r="HT147" s="414" t="s">
        <v>3320</v>
      </c>
      <c r="HU147" s="414" t="s">
        <v>3320</v>
      </c>
      <c r="HV147" s="414" t="s">
        <v>3320</v>
      </c>
      <c r="HW147" s="414" t="s">
        <v>3320</v>
      </c>
      <c r="HX147" s="414" t="s">
        <v>3320</v>
      </c>
      <c r="HY147" s="414" t="s">
        <v>3320</v>
      </c>
      <c r="HZ147" s="414" t="s">
        <v>3320</v>
      </c>
      <c r="IA147" s="414" t="s">
        <v>3320</v>
      </c>
      <c r="IB147" s="414" t="s">
        <v>3320</v>
      </c>
      <c r="IC147" s="414" t="s">
        <v>3320</v>
      </c>
      <c r="ID147" s="414" t="s">
        <v>3320</v>
      </c>
      <c r="IE147" s="414" t="s">
        <v>3320</v>
      </c>
      <c r="IF147" s="414" t="s">
        <v>3320</v>
      </c>
      <c r="IG147" s="414" t="s">
        <v>3320</v>
      </c>
      <c r="IH147" s="414" t="s">
        <v>3320</v>
      </c>
      <c r="II147" s="414" t="s">
        <v>3320</v>
      </c>
      <c r="IJ147" s="414" t="s">
        <v>3320</v>
      </c>
      <c r="IK147" s="414" t="s">
        <v>3320</v>
      </c>
      <c r="IL147" s="414" t="s">
        <v>3320</v>
      </c>
      <c r="IM147" s="414" t="s">
        <v>3320</v>
      </c>
      <c r="IN147" s="414" t="s">
        <v>3320</v>
      </c>
      <c r="IO147" s="414" t="s">
        <v>3320</v>
      </c>
      <c r="IP147" s="414" t="s">
        <v>3320</v>
      </c>
      <c r="IQ147" s="414" t="s">
        <v>3320</v>
      </c>
      <c r="IR147" s="414" t="s">
        <v>3320</v>
      </c>
      <c r="IS147" s="414" t="s">
        <v>3320</v>
      </c>
      <c r="IT147" s="414" t="s">
        <v>3320</v>
      </c>
      <c r="IU147" s="414" t="s">
        <v>3320</v>
      </c>
      <c r="IV147" s="414" t="s">
        <v>3320</v>
      </c>
      <c r="IW147" s="414" t="s">
        <v>3320</v>
      </c>
      <c r="IX147" s="414" t="s">
        <v>5773</v>
      </c>
      <c r="IY147" s="415" t="s">
        <v>5774</v>
      </c>
      <c r="IZ147" s="415" t="s">
        <v>5774</v>
      </c>
      <c r="JA147" s="414" t="s">
        <v>5775</v>
      </c>
      <c r="JB147" s="414" t="str">
        <f>IFERROR(VLOOKUP($E147,'[12]Resumen costos RNT id'!$D:$J,3,0),"")</f>
        <v/>
      </c>
      <c r="JC147" s="421" t="str">
        <f>IFERROR(VLOOKUP($E147,'[12]Resumen costos RNT id'!$D:$J,4,0),"")</f>
        <v/>
      </c>
      <c r="JD147" s="421" t="str">
        <f>IFERROR(VLOOKUP($E147,'[12]Resumen costos RNT id'!$D:$J,5,0),"")</f>
        <v/>
      </c>
      <c r="JE147" s="421" t="str">
        <f>IFERROR(VLOOKUP($E147,'[12]Resumen costos RNT id'!$D:$J,6,0),"")</f>
        <v/>
      </c>
      <c r="JF147" s="416" t="str">
        <f>IFERROR(VLOOKUP($E147,'[12]Resumen costos RNT id'!$D:$J,7,0),"")</f>
        <v/>
      </c>
      <c r="JG147" s="428" t="str">
        <f t="shared" si="67"/>
        <v/>
      </c>
      <c r="JH147" s="428" t="str">
        <f t="shared" si="68"/>
        <v/>
      </c>
      <c r="JI147" s="428" t="str">
        <f t="shared" si="68"/>
        <v/>
      </c>
      <c r="JJ147" s="428">
        <f t="shared" si="69"/>
        <v>0</v>
      </c>
      <c r="JK147" s="428">
        <f t="shared" si="70"/>
        <v>0</v>
      </c>
      <c r="JL147" s="414" t="s">
        <v>202</v>
      </c>
      <c r="JP147" s="414">
        <v>4</v>
      </c>
      <c r="JQ147" s="414">
        <f t="shared" si="84"/>
        <v>0</v>
      </c>
      <c r="JR147" s="429" t="str">
        <f>IFERROR(VLOOKUP($E147,'[13]Actualización de costos CENACE'!$A:$G,2,0),"")</f>
        <v/>
      </c>
      <c r="JS147" s="429" t="str">
        <f>IFERROR(VLOOKUP($E147,'[13]Actualización de costos CENACE'!$A:$G,3,0),"")</f>
        <v/>
      </c>
      <c r="JT147" s="429" t="str">
        <f>IFERROR(VLOOKUP($E147,'[13]Actualización de costos CENACE'!$A:$G,4,0),"")</f>
        <v/>
      </c>
      <c r="JU147" s="429" t="str">
        <f>IFERROR(VLOOKUP($E147,'[13]Actualización de costos CENACE'!$A:$G,5,0),"")</f>
        <v/>
      </c>
      <c r="JV147" s="429" t="str">
        <f>IFERROR(VLOOKUP($E147,'[13]Actualización de costos CENACE'!$A:$G,6,0),"")</f>
        <v/>
      </c>
      <c r="JW147" s="430" t="str">
        <f>IFERROR(VLOOKUP($E147,'[13]Din Costos CFE'!$J$7:$AG$150,JW$1,0),"")</f>
        <v/>
      </c>
      <c r="JX147" s="430" t="str">
        <f>IFERROR(VLOOKUP($E147,'[13]Din Costos CFE'!$J$7:$AG$150,JX$1,0),"")</f>
        <v/>
      </c>
      <c r="JY147" s="430" t="str">
        <f>IFERROR(VLOOKUP($E147,'[13]Din Costos CFE'!$J$7:$AG$150,JY$1,0),"")</f>
        <v/>
      </c>
      <c r="JZ147" s="430" t="str">
        <f>IFERROR(VLOOKUP($E147,'[13]Din Costos CFE'!$J$7:$AG$150,JZ$1,0),"")</f>
        <v/>
      </c>
      <c r="KA147" s="430" t="str">
        <f>IFERROR(VLOOKUP($E147,'[13]Din Costos CFE'!$J$7:$AG$150,KA$1,0),"")</f>
        <v/>
      </c>
      <c r="KB147" s="430" t="str">
        <f>IFERROR(VLOOKUP($E147,'[13]Din Costos CFE'!$J$7:$AG$150,KB$1,0),"")</f>
        <v/>
      </c>
      <c r="KC147" s="430" t="str">
        <f>IFERROR(VLOOKUP($E147,'[13]Din Costos CFE'!$J$7:$AG$150,KC$1,0),"")</f>
        <v/>
      </c>
      <c r="KD147" s="430" t="str">
        <f>IFERROR(VLOOKUP($E147,'[13]Din Costos CFE'!$J$7:$AG$150,KD$1,0),"")</f>
        <v/>
      </c>
      <c r="KE147" s="430" t="str">
        <f>IFERROR(VLOOKUP($E147,'[13]Din Costos CFE'!$J$7:$AG$150,KE$1,0),"")</f>
        <v/>
      </c>
      <c r="KF147" s="430" t="str">
        <f>IFERROR(VLOOKUP($E147,'[13]Din Costos CFE'!$J$7:$AG$150,KF$1,0),"")</f>
        <v/>
      </c>
      <c r="KG147" s="430" t="str">
        <f>IFERROR(VLOOKUP($E147,'[13]Din Costos CFE'!$J$7:$AG$150,KG$1,0),"")</f>
        <v/>
      </c>
      <c r="KH147" s="430" t="str">
        <f>IFERROR(VLOOKUP($E147,'[13]Din Costos CFE'!$J$7:$AG$150,KH$1,0),"")</f>
        <v/>
      </c>
      <c r="KI147" s="430" t="str">
        <f>IFERROR(VLOOKUP($E147,'[13]Din Costos CFE'!$J$7:$AG$150,KI$1,0),"")</f>
        <v/>
      </c>
      <c r="KJ147" s="430" t="str">
        <f>IFERROR(VLOOKUP($E147,'[13]Din Costos CFE'!$J$7:$AG$150,KJ$1,0),"")</f>
        <v/>
      </c>
      <c r="KK147" s="430" t="str">
        <f>IFERROR(VLOOKUP($E147,'[13]Din Costos CFE'!$J$7:$AG$150,KK$1,0),"")</f>
        <v/>
      </c>
      <c r="KL147" s="430" t="str">
        <f>IFERROR(VLOOKUP($E147,'[13]Din Costos CFE'!$J$7:$AG$150,KL$1,0),"")</f>
        <v/>
      </c>
      <c r="KM147" s="430" t="str">
        <f>IFERROR(VLOOKUP($E147,'[13]Din Costos CFE'!$J$7:$AG$150,KM$1,0),"")</f>
        <v/>
      </c>
      <c r="KN147" s="430" t="str">
        <f>IFERROR(VLOOKUP($E147,'[13]Din Costos CFE'!$J$7:$AG$150,KN$1,0),"")</f>
        <v/>
      </c>
      <c r="KO147" s="431">
        <f t="shared" si="71"/>
        <v>0</v>
      </c>
      <c r="KP147" s="431">
        <f t="shared" si="72"/>
        <v>0</v>
      </c>
      <c r="KQ147" s="431">
        <f t="shared" si="73"/>
        <v>0</v>
      </c>
      <c r="KR147" s="432" t="str">
        <f>IFERROR(VLOOKUP($E147,'[13]Din Costos CFE'!$A$6:$G$150,4,0),"")</f>
        <v/>
      </c>
      <c r="KS147" s="432" t="str">
        <f>IFERROR(VLOOKUP($E147,'[13]Din Costos CFE'!$A$6:$G$150,5,0),"")</f>
        <v/>
      </c>
      <c r="KT147" s="432" t="str">
        <f>IFERROR(VLOOKUP($E147,'[13]Din Costos CFE'!$A$6:$G$150,6,0),"")</f>
        <v/>
      </c>
      <c r="KU147" s="433" t="str">
        <f t="shared" si="74"/>
        <v/>
      </c>
      <c r="KV147" s="434" t="str">
        <f t="shared" si="75"/>
        <v/>
      </c>
      <c r="KW147" s="435" t="str">
        <f t="shared" si="76"/>
        <v/>
      </c>
      <c r="KX147" s="435"/>
      <c r="KY147" s="436" t="str">
        <f>IFERROR(VLOOKUP($E147,'[13]Detalle Costos CENACE'!$E:$IT,248,0),"")</f>
        <v/>
      </c>
      <c r="KZ147" s="414">
        <f t="shared" si="77"/>
        <v>235.70999999999998</v>
      </c>
      <c r="LA147" s="434" t="str">
        <f t="shared" si="78"/>
        <v/>
      </c>
      <c r="LB147" s="434" t="str">
        <f t="shared" si="79"/>
        <v/>
      </c>
      <c r="LC147" s="414">
        <f t="shared" si="80"/>
        <v>1</v>
      </c>
      <c r="LD147" s="429" t="str">
        <f>IFERROR(VLOOKUP($E147,'[13]Actualización de costos CENACE'!$A:$G,7,0),"")</f>
        <v/>
      </c>
    </row>
    <row r="148" spans="1:316" s="414" customFormat="1" ht="15" customHeight="1">
      <c r="A148" s="413" t="s">
        <v>5638</v>
      </c>
      <c r="B148" s="414">
        <v>1103</v>
      </c>
      <c r="C148" s="414" t="s">
        <v>8762</v>
      </c>
      <c r="D148" s="414" t="s">
        <v>8763</v>
      </c>
      <c r="E148" s="414">
        <v>1103</v>
      </c>
      <c r="G148" s="414" t="s">
        <v>8743</v>
      </c>
      <c r="H148" s="414" t="s">
        <v>7432</v>
      </c>
      <c r="I148" s="415">
        <v>1</v>
      </c>
      <c r="J148" s="415"/>
      <c r="K148" s="415" t="s">
        <v>202</v>
      </c>
      <c r="L148" s="415"/>
      <c r="M148" s="415">
        <f t="shared" si="59"/>
        <v>1</v>
      </c>
      <c r="N148" s="415"/>
      <c r="O148" s="415"/>
      <c r="P148" s="415"/>
      <c r="Q148" s="415"/>
      <c r="R148" s="415" t="s">
        <v>202</v>
      </c>
      <c r="S148" s="415"/>
      <c r="T148" s="415"/>
      <c r="U148" s="415"/>
      <c r="V148" s="414" t="s">
        <v>8764</v>
      </c>
      <c r="W148" s="414" t="s">
        <v>5916</v>
      </c>
      <c r="X148" s="414">
        <f t="shared" si="83"/>
        <v>1.5</v>
      </c>
      <c r="Y148" s="414">
        <f t="shared" si="63"/>
        <v>75</v>
      </c>
      <c r="Z148" s="416" t="str">
        <f t="shared" si="64"/>
        <v/>
      </c>
      <c r="AA148" s="416">
        <f t="shared" si="65"/>
        <v>0</v>
      </c>
      <c r="AB148" s="417">
        <f t="shared" si="66"/>
        <v>0</v>
      </c>
      <c r="AC148" s="414" t="s">
        <v>8745</v>
      </c>
      <c r="AD148" s="414" t="s">
        <v>8746</v>
      </c>
      <c r="AE148" s="414" t="e">
        <f>+VLOOKUP($D148,'[12]Ramón Países '!$A:$E,4,0)</f>
        <v>#N/A</v>
      </c>
      <c r="AF148" s="414" t="s">
        <v>5646</v>
      </c>
      <c r="AG148" s="414" t="e">
        <f>+VLOOKUP($D148,'[12]Ramón Países '!$A:$E,5,0)</f>
        <v>#N/A</v>
      </c>
      <c r="AH148" s="414" t="s">
        <v>8745</v>
      </c>
      <c r="AI148" s="414" t="s">
        <v>5698</v>
      </c>
      <c r="AJ148" s="414" t="s">
        <v>8765</v>
      </c>
      <c r="AK148" s="414" t="s">
        <v>7433</v>
      </c>
      <c r="AL148" s="414" t="s">
        <v>8748</v>
      </c>
      <c r="AM148" s="414" t="s">
        <v>8749</v>
      </c>
      <c r="AN148" s="414" t="s">
        <v>7432</v>
      </c>
      <c r="AO148" s="414" t="s">
        <v>8750</v>
      </c>
      <c r="AP148" s="414" t="s">
        <v>8751</v>
      </c>
      <c r="AQ148" s="414" t="s">
        <v>7438</v>
      </c>
      <c r="AR148" s="414" t="s">
        <v>7439</v>
      </c>
      <c r="AS148" s="414" t="s">
        <v>7440</v>
      </c>
      <c r="AT148" s="414" t="s">
        <v>733</v>
      </c>
      <c r="AU148" s="414" t="s">
        <v>733</v>
      </c>
      <c r="AV148" s="414" t="s">
        <v>733</v>
      </c>
      <c r="AW148" s="414" t="s">
        <v>3320</v>
      </c>
      <c r="AX148" s="414" t="s">
        <v>7441</v>
      </c>
      <c r="AY148" s="414" t="s">
        <v>733</v>
      </c>
      <c r="AZ148" s="414" t="s">
        <v>8752</v>
      </c>
      <c r="BA148" s="414" t="s">
        <v>7443</v>
      </c>
      <c r="BB148" s="414" t="s">
        <v>7444</v>
      </c>
      <c r="BC148" s="414" t="s">
        <v>7445</v>
      </c>
      <c r="BD148" s="414" t="s">
        <v>8753</v>
      </c>
      <c r="BE148" s="414" t="s">
        <v>8754</v>
      </c>
      <c r="BF148" s="415" t="s">
        <v>1214</v>
      </c>
      <c r="BG148" s="414" t="s">
        <v>3320</v>
      </c>
      <c r="BI148" s="414" t="s">
        <v>5663</v>
      </c>
      <c r="BJ148" s="414" t="s">
        <v>5663</v>
      </c>
      <c r="BK148" s="414" t="s">
        <v>3585</v>
      </c>
      <c r="BL148" s="414" t="s">
        <v>8766</v>
      </c>
      <c r="BM148" s="415">
        <v>115</v>
      </c>
      <c r="BN148" s="414" t="s">
        <v>5665</v>
      </c>
      <c r="BO148" s="418" t="s">
        <v>13019</v>
      </c>
      <c r="BP148" s="414">
        <v>13</v>
      </c>
      <c r="BQ148" s="414">
        <v>2028</v>
      </c>
      <c r="BR148" s="414">
        <v>81</v>
      </c>
      <c r="BS148" s="442">
        <v>50</v>
      </c>
      <c r="BT148" s="414" t="s">
        <v>5666</v>
      </c>
      <c r="BU148" s="414">
        <v>18</v>
      </c>
      <c r="BV148" s="415">
        <v>294.5</v>
      </c>
      <c r="BW148" s="419">
        <v>0.41504594396527428</v>
      </c>
      <c r="BX148" s="420" t="s">
        <v>910</v>
      </c>
      <c r="BY148" s="414" t="s">
        <v>733</v>
      </c>
      <c r="BZ148" s="414" t="s">
        <v>910</v>
      </c>
      <c r="CA148" s="414" t="s">
        <v>3320</v>
      </c>
      <c r="CB148" s="414" t="s">
        <v>3320</v>
      </c>
      <c r="CC148" s="414" t="s">
        <v>3320</v>
      </c>
      <c r="CD148" s="414" t="s">
        <v>3320</v>
      </c>
      <c r="CE148" s="414" t="s">
        <v>3320</v>
      </c>
      <c r="CF148" s="414" t="s">
        <v>3320</v>
      </c>
      <c r="CG148" s="414" t="s">
        <v>3320</v>
      </c>
      <c r="CH148" s="414" t="s">
        <v>3320</v>
      </c>
      <c r="CI148" s="414" t="s">
        <v>3320</v>
      </c>
      <c r="CJ148" s="414" t="s">
        <v>3320</v>
      </c>
      <c r="CL148" s="414" t="s">
        <v>3320</v>
      </c>
      <c r="CM148" s="414" t="s">
        <v>3320</v>
      </c>
      <c r="CN148" s="414" t="s">
        <v>3320</v>
      </c>
      <c r="CO148" s="414" t="s">
        <v>3320</v>
      </c>
      <c r="CP148" s="414" t="s">
        <v>3320</v>
      </c>
      <c r="CQ148" s="414" t="e">
        <f t="shared" si="81"/>
        <v>#VALUE!</v>
      </c>
      <c r="CR148" s="414" t="s">
        <v>3320</v>
      </c>
      <c r="CS148" s="414" t="s">
        <v>3320</v>
      </c>
      <c r="CT148" s="414" t="s">
        <v>3320</v>
      </c>
      <c r="CU148" s="414" t="s">
        <v>3320</v>
      </c>
      <c r="CV148" s="414">
        <v>4.5</v>
      </c>
      <c r="CW148" s="414">
        <v>10.5</v>
      </c>
      <c r="CX148" s="414" t="s">
        <v>733</v>
      </c>
      <c r="CY148" s="414" t="s">
        <v>5937</v>
      </c>
      <c r="CZ148" s="414">
        <v>41.5</v>
      </c>
      <c r="DA148" s="414" t="s">
        <v>733</v>
      </c>
      <c r="DB148" s="414" t="s">
        <v>733</v>
      </c>
      <c r="DC148" s="414" t="s">
        <v>733</v>
      </c>
      <c r="DD148" s="414">
        <v>3635</v>
      </c>
      <c r="DE148" s="414">
        <v>3232</v>
      </c>
      <c r="DF148" s="414" t="s">
        <v>8767</v>
      </c>
      <c r="DG148" s="414">
        <v>340</v>
      </c>
      <c r="DH148" s="414">
        <v>83</v>
      </c>
      <c r="DI148" s="414">
        <v>97</v>
      </c>
      <c r="DJ148" s="414">
        <v>20</v>
      </c>
      <c r="DK148" s="414" t="s">
        <v>13020</v>
      </c>
      <c r="DL148" s="414">
        <v>1.9</v>
      </c>
      <c r="DM148" s="414">
        <f t="shared" si="82"/>
        <v>2026</v>
      </c>
      <c r="DN148" s="414">
        <v>100</v>
      </c>
      <c r="DO148" s="414" t="s">
        <v>8768</v>
      </c>
      <c r="DP148" s="414">
        <v>1250000</v>
      </c>
      <c r="DR148" s="414" t="s">
        <v>3320</v>
      </c>
      <c r="DS148" s="414" t="s">
        <v>3320</v>
      </c>
      <c r="DT148" s="414" t="s">
        <v>3320</v>
      </c>
      <c r="DU148" s="414" t="s">
        <v>3320</v>
      </c>
      <c r="DV148" s="414" t="s">
        <v>3320</v>
      </c>
      <c r="DW148" s="414" t="s">
        <v>3320</v>
      </c>
      <c r="DX148" s="414" t="s">
        <v>3320</v>
      </c>
      <c r="DY148" s="414" t="s">
        <v>3320</v>
      </c>
      <c r="DZ148" s="414" t="s">
        <v>3320</v>
      </c>
      <c r="EA148" s="414" t="s">
        <v>3320</v>
      </c>
      <c r="EB148" s="414" t="s">
        <v>3320</v>
      </c>
      <c r="EC148" s="414" t="s">
        <v>3320</v>
      </c>
      <c r="ED148" s="414" t="s">
        <v>3320</v>
      </c>
      <c r="EE148" s="414" t="s">
        <v>3320</v>
      </c>
      <c r="EF148" s="414" t="s">
        <v>3320</v>
      </c>
      <c r="EG148" s="414" t="s">
        <v>3320</v>
      </c>
      <c r="EH148" s="414" t="s">
        <v>3320</v>
      </c>
      <c r="EI148" s="414" t="s">
        <v>3320</v>
      </c>
      <c r="EJ148" s="414" t="s">
        <v>3320</v>
      </c>
      <c r="EK148" s="414" t="s">
        <v>3320</v>
      </c>
      <c r="EL148" s="414" t="s">
        <v>3320</v>
      </c>
      <c r="EM148" s="414" t="s">
        <v>3320</v>
      </c>
      <c r="EN148" s="414" t="s">
        <v>3320</v>
      </c>
      <c r="EO148" s="414" t="s">
        <v>3320</v>
      </c>
      <c r="EP148" s="414" t="s">
        <v>3320</v>
      </c>
      <c r="EQ148" s="414" t="s">
        <v>3320</v>
      </c>
      <c r="ER148" s="414" t="s">
        <v>3320</v>
      </c>
      <c r="ES148" s="414" t="s">
        <v>3320</v>
      </c>
      <c r="ET148" s="414" t="s">
        <v>3320</v>
      </c>
      <c r="EU148" s="414" t="s">
        <v>3320</v>
      </c>
      <c r="EV148" s="414" t="s">
        <v>3320</v>
      </c>
      <c r="EW148" s="414" t="s">
        <v>3320</v>
      </c>
      <c r="EX148" s="414" t="s">
        <v>3320</v>
      </c>
      <c r="EY148" s="414" t="s">
        <v>3320</v>
      </c>
      <c r="EZ148" s="414" t="s">
        <v>3320</v>
      </c>
      <c r="FA148" s="414" t="s">
        <v>3320</v>
      </c>
      <c r="FB148" s="414" t="s">
        <v>3320</v>
      </c>
      <c r="FC148" s="414" t="s">
        <v>3320</v>
      </c>
      <c r="FD148" s="414" t="s">
        <v>3320</v>
      </c>
      <c r="FE148" s="414" t="s">
        <v>3320</v>
      </c>
      <c r="FF148" s="414" t="s">
        <v>3320</v>
      </c>
      <c r="FG148" s="414" t="s">
        <v>3320</v>
      </c>
      <c r="FH148" s="414" t="s">
        <v>3320</v>
      </c>
      <c r="FI148" s="414" t="s">
        <v>3320</v>
      </c>
      <c r="FJ148" s="414" t="s">
        <v>3320</v>
      </c>
      <c r="FK148" s="414" t="s">
        <v>3320</v>
      </c>
      <c r="FL148" s="414" t="s">
        <v>3320</v>
      </c>
      <c r="FM148" s="414" t="s">
        <v>3320</v>
      </c>
      <c r="FN148" s="414" t="s">
        <v>3320</v>
      </c>
      <c r="FO148" s="421">
        <v>192500000</v>
      </c>
      <c r="FP148" s="421">
        <f t="shared" si="62"/>
        <v>192.5</v>
      </c>
      <c r="FQ148" s="414" t="s">
        <v>733</v>
      </c>
      <c r="FR148" s="414" t="s">
        <v>733</v>
      </c>
      <c r="FS148" s="414" t="s">
        <v>733</v>
      </c>
      <c r="FT148" s="414" t="s">
        <v>733</v>
      </c>
      <c r="FU148" s="414" t="s">
        <v>8769</v>
      </c>
      <c r="FV148" s="414" t="s">
        <v>8770</v>
      </c>
      <c r="FW148" s="414" t="s">
        <v>8771</v>
      </c>
      <c r="FX148" s="461" t="s">
        <v>8766</v>
      </c>
      <c r="FY148" s="423">
        <v>115</v>
      </c>
      <c r="FZ148" s="414" t="s">
        <v>8772</v>
      </c>
      <c r="GA148" s="421">
        <v>192000000</v>
      </c>
      <c r="GB148" s="421">
        <v>14000000</v>
      </c>
      <c r="GC148" s="421">
        <v>1925</v>
      </c>
      <c r="GD148" s="421">
        <v>3117</v>
      </c>
      <c r="GE148" s="414" t="s">
        <v>8773</v>
      </c>
      <c r="GF148" s="414" t="s">
        <v>733</v>
      </c>
      <c r="GG148" s="414" t="s">
        <v>733</v>
      </c>
      <c r="GH148" s="414" t="s">
        <v>8774</v>
      </c>
      <c r="GI148" s="414" t="s">
        <v>733</v>
      </c>
      <c r="GJ148" s="414" t="s">
        <v>733</v>
      </c>
      <c r="GK148" s="414" t="s">
        <v>733</v>
      </c>
      <c r="GL148" s="414" t="s">
        <v>733</v>
      </c>
      <c r="GM148" s="414" t="s">
        <v>733</v>
      </c>
      <c r="GN148" s="424" t="s">
        <v>5676</v>
      </c>
      <c r="GO148" s="414" t="s">
        <v>3320</v>
      </c>
      <c r="GP148" s="414" t="s">
        <v>733</v>
      </c>
      <c r="GQ148" s="414" t="s">
        <v>5721</v>
      </c>
      <c r="GR148" s="414" t="s">
        <v>1214</v>
      </c>
      <c r="GS148" s="414" t="s">
        <v>1214</v>
      </c>
      <c r="GT148" s="414" t="s">
        <v>3320</v>
      </c>
      <c r="GU148" s="414" t="s">
        <v>3320</v>
      </c>
      <c r="GV148" s="414" t="s">
        <v>3320</v>
      </c>
      <c r="GW148" s="414" t="s">
        <v>1214</v>
      </c>
      <c r="GX148" s="414" t="s">
        <v>1214</v>
      </c>
      <c r="GY148" s="414" t="s">
        <v>3320</v>
      </c>
      <c r="GZ148" s="414" t="s">
        <v>1214</v>
      </c>
      <c r="HA148" s="414" t="s">
        <v>3320</v>
      </c>
      <c r="HB148" s="414" t="s">
        <v>3320</v>
      </c>
      <c r="HC148" s="414" t="s">
        <v>3320</v>
      </c>
      <c r="HD148" s="414" t="s">
        <v>3320</v>
      </c>
      <c r="HE148" s="414" t="s">
        <v>3320</v>
      </c>
      <c r="HF148" s="414" t="s">
        <v>3320</v>
      </c>
      <c r="HG148" s="414" t="s">
        <v>733</v>
      </c>
      <c r="HH148" s="414" t="s">
        <v>1214</v>
      </c>
      <c r="HI148" s="414" t="s">
        <v>13021</v>
      </c>
      <c r="HJ148" s="414" t="s">
        <v>13022</v>
      </c>
      <c r="HK148" s="414" t="s">
        <v>5685</v>
      </c>
      <c r="HL148" s="414" t="s">
        <v>3320</v>
      </c>
      <c r="HM148" s="414" t="s">
        <v>3320</v>
      </c>
      <c r="HN148" s="414" t="s">
        <v>3320</v>
      </c>
      <c r="HO148" s="414" t="s">
        <v>3320</v>
      </c>
      <c r="HP148" s="414" t="s">
        <v>3320</v>
      </c>
      <c r="HQ148" s="414" t="s">
        <v>3320</v>
      </c>
      <c r="HR148" s="414" t="s">
        <v>3320</v>
      </c>
      <c r="HS148" s="414" t="s">
        <v>3320</v>
      </c>
      <c r="HT148" s="414" t="s">
        <v>3320</v>
      </c>
      <c r="HU148" s="414" t="s">
        <v>3320</v>
      </c>
      <c r="HV148" s="414" t="s">
        <v>3320</v>
      </c>
      <c r="HW148" s="414" t="s">
        <v>3320</v>
      </c>
      <c r="HX148" s="414" t="s">
        <v>3320</v>
      </c>
      <c r="HY148" s="414" t="s">
        <v>3320</v>
      </c>
      <c r="HZ148" s="414" t="s">
        <v>3320</v>
      </c>
      <c r="IA148" s="414" t="s">
        <v>3320</v>
      </c>
      <c r="IB148" s="414" t="s">
        <v>3320</v>
      </c>
      <c r="IC148" s="414" t="s">
        <v>3320</v>
      </c>
      <c r="ID148" s="414" t="s">
        <v>3320</v>
      </c>
      <c r="IE148" s="414" t="s">
        <v>3320</v>
      </c>
      <c r="IF148" s="414" t="s">
        <v>3320</v>
      </c>
      <c r="IG148" s="414" t="s">
        <v>3320</v>
      </c>
      <c r="IH148" s="414" t="s">
        <v>3320</v>
      </c>
      <c r="II148" s="414" t="s">
        <v>3320</v>
      </c>
      <c r="IJ148" s="414" t="s">
        <v>3320</v>
      </c>
      <c r="IK148" s="414" t="s">
        <v>3320</v>
      </c>
      <c r="IL148" s="414" t="s">
        <v>3320</v>
      </c>
      <c r="IM148" s="414" t="s">
        <v>3320</v>
      </c>
      <c r="IN148" s="414" t="s">
        <v>3320</v>
      </c>
      <c r="IO148" s="414" t="s">
        <v>3320</v>
      </c>
      <c r="IP148" s="414" t="s">
        <v>3320</v>
      </c>
      <c r="IQ148" s="414" t="s">
        <v>3320</v>
      </c>
      <c r="IR148" s="414" t="s">
        <v>3320</v>
      </c>
      <c r="IS148" s="414" t="s">
        <v>3320</v>
      </c>
      <c r="IT148" s="414" t="s">
        <v>3320</v>
      </c>
      <c r="IU148" s="414" t="s">
        <v>3320</v>
      </c>
      <c r="IV148" s="414" t="s">
        <v>3320</v>
      </c>
      <c r="IW148" s="414" t="s">
        <v>3320</v>
      </c>
      <c r="IY148" s="415"/>
      <c r="IZ148" s="415"/>
      <c r="JB148" s="414" t="str">
        <f>IFERROR(VLOOKUP($E148,'[12]Resumen costos RNT id'!$D:$J,3,0),"")</f>
        <v/>
      </c>
      <c r="JC148" s="421" t="str">
        <f>IFERROR(VLOOKUP($E148,'[12]Resumen costos RNT id'!$D:$J,4,0),"")</f>
        <v/>
      </c>
      <c r="JD148" s="421" t="str">
        <f>IFERROR(VLOOKUP($E148,'[12]Resumen costos RNT id'!$D:$J,5,0),"")</f>
        <v/>
      </c>
      <c r="JE148" s="421" t="str">
        <f>IFERROR(VLOOKUP($E148,'[12]Resumen costos RNT id'!$D:$J,6,0),"")</f>
        <v/>
      </c>
      <c r="JF148" s="416" t="str">
        <f>IFERROR(VLOOKUP($E148,'[12]Resumen costos RNT id'!$D:$J,7,0),"")</f>
        <v/>
      </c>
      <c r="JG148" s="428" t="str">
        <f t="shared" si="67"/>
        <v/>
      </c>
      <c r="JH148" s="428" t="str">
        <f t="shared" si="68"/>
        <v/>
      </c>
      <c r="JI148" s="428" t="str">
        <f t="shared" si="68"/>
        <v/>
      </c>
      <c r="JJ148" s="428">
        <f t="shared" si="69"/>
        <v>0</v>
      </c>
      <c r="JK148" s="428">
        <f t="shared" si="70"/>
        <v>0</v>
      </c>
      <c r="JL148" s="414" t="s">
        <v>910</v>
      </c>
      <c r="JO148" s="414" t="s">
        <v>910</v>
      </c>
      <c r="JP148" s="414">
        <v>7</v>
      </c>
      <c r="JQ148" s="414">
        <f t="shared" si="84"/>
        <v>1</v>
      </c>
      <c r="JR148" s="429" t="str">
        <f>IFERROR(VLOOKUP($E148,'[13]Actualización de costos CENACE'!$A:$G,2,0),"")</f>
        <v/>
      </c>
      <c r="JS148" s="429" t="str">
        <f>IFERROR(VLOOKUP($E148,'[13]Actualización de costos CENACE'!$A:$G,3,0),"")</f>
        <v/>
      </c>
      <c r="JT148" s="429" t="str">
        <f>IFERROR(VLOOKUP($E148,'[13]Actualización de costos CENACE'!$A:$G,4,0),"")</f>
        <v/>
      </c>
      <c r="JU148" s="429" t="str">
        <f>IFERROR(VLOOKUP($E148,'[13]Actualización de costos CENACE'!$A:$G,5,0),"")</f>
        <v/>
      </c>
      <c r="JV148" s="429" t="str">
        <f>IFERROR(VLOOKUP($E148,'[13]Actualización de costos CENACE'!$A:$G,6,0),"")</f>
        <v/>
      </c>
      <c r="JW148" s="430" t="str">
        <f>IFERROR(VLOOKUP($E148,'[13]Din Costos CFE'!$J$7:$AG$150,JW$1,0),"")</f>
        <v/>
      </c>
      <c r="JX148" s="430" t="str">
        <f>IFERROR(VLOOKUP($E148,'[13]Din Costos CFE'!$J$7:$AG$150,JX$1,0),"")</f>
        <v/>
      </c>
      <c r="JY148" s="430" t="str">
        <f>IFERROR(VLOOKUP($E148,'[13]Din Costos CFE'!$J$7:$AG$150,JY$1,0),"")</f>
        <v/>
      </c>
      <c r="JZ148" s="430" t="str">
        <f>IFERROR(VLOOKUP($E148,'[13]Din Costos CFE'!$J$7:$AG$150,JZ$1,0),"")</f>
        <v/>
      </c>
      <c r="KA148" s="430" t="str">
        <f>IFERROR(VLOOKUP($E148,'[13]Din Costos CFE'!$J$7:$AG$150,KA$1,0),"")</f>
        <v/>
      </c>
      <c r="KB148" s="430" t="str">
        <f>IFERROR(VLOOKUP($E148,'[13]Din Costos CFE'!$J$7:$AG$150,KB$1,0),"")</f>
        <v/>
      </c>
      <c r="KC148" s="430" t="str">
        <f>IFERROR(VLOOKUP($E148,'[13]Din Costos CFE'!$J$7:$AG$150,KC$1,0),"")</f>
        <v/>
      </c>
      <c r="KD148" s="430" t="str">
        <f>IFERROR(VLOOKUP($E148,'[13]Din Costos CFE'!$J$7:$AG$150,KD$1,0),"")</f>
        <v/>
      </c>
      <c r="KE148" s="430" t="str">
        <f>IFERROR(VLOOKUP($E148,'[13]Din Costos CFE'!$J$7:$AG$150,KE$1,0),"")</f>
        <v/>
      </c>
      <c r="KF148" s="430" t="str">
        <f>IFERROR(VLOOKUP($E148,'[13]Din Costos CFE'!$J$7:$AG$150,KF$1,0),"")</f>
        <v/>
      </c>
      <c r="KG148" s="430" t="str">
        <f>IFERROR(VLOOKUP($E148,'[13]Din Costos CFE'!$J$7:$AG$150,KG$1,0),"")</f>
        <v/>
      </c>
      <c r="KH148" s="430" t="str">
        <f>IFERROR(VLOOKUP($E148,'[13]Din Costos CFE'!$J$7:$AG$150,KH$1,0),"")</f>
        <v/>
      </c>
      <c r="KI148" s="430" t="str">
        <f>IFERROR(VLOOKUP($E148,'[13]Din Costos CFE'!$J$7:$AG$150,KI$1,0),"")</f>
        <v/>
      </c>
      <c r="KJ148" s="430" t="str">
        <f>IFERROR(VLOOKUP($E148,'[13]Din Costos CFE'!$J$7:$AG$150,KJ$1,0),"")</f>
        <v/>
      </c>
      <c r="KK148" s="430" t="str">
        <f>IFERROR(VLOOKUP($E148,'[13]Din Costos CFE'!$J$7:$AG$150,KK$1,0),"")</f>
        <v/>
      </c>
      <c r="KL148" s="430" t="str">
        <f>IFERROR(VLOOKUP($E148,'[13]Din Costos CFE'!$J$7:$AG$150,KL$1,0),"")</f>
        <v/>
      </c>
      <c r="KM148" s="430" t="str">
        <f>IFERROR(VLOOKUP($E148,'[13]Din Costos CFE'!$J$7:$AG$150,KM$1,0),"")</f>
        <v/>
      </c>
      <c r="KN148" s="430" t="str">
        <f>IFERROR(VLOOKUP($E148,'[13]Din Costos CFE'!$J$7:$AG$150,KN$1,0),"")</f>
        <v/>
      </c>
      <c r="KO148" s="431">
        <f t="shared" si="71"/>
        <v>0</v>
      </c>
      <c r="KP148" s="431">
        <f t="shared" si="72"/>
        <v>0</v>
      </c>
      <c r="KQ148" s="431">
        <f t="shared" si="73"/>
        <v>0</v>
      </c>
      <c r="KR148" s="432" t="str">
        <f>IFERROR(VLOOKUP($E148,'[13]Din Costos CFE'!$A$6:$G$150,4,0),"")</f>
        <v/>
      </c>
      <c r="KS148" s="432" t="str">
        <f>IFERROR(VLOOKUP($E148,'[13]Din Costos CFE'!$A$6:$G$150,5,0),"")</f>
        <v/>
      </c>
      <c r="KT148" s="432" t="str">
        <f>IFERROR(VLOOKUP($E148,'[13]Din Costos CFE'!$A$6:$G$150,6,0),"")</f>
        <v/>
      </c>
      <c r="KU148" s="433" t="str">
        <f t="shared" si="74"/>
        <v/>
      </c>
      <c r="KV148" s="434" t="str">
        <f t="shared" si="75"/>
        <v/>
      </c>
      <c r="KW148" s="435" t="str">
        <f t="shared" si="76"/>
        <v/>
      </c>
      <c r="KX148" s="435"/>
      <c r="KY148" s="436" t="str">
        <f>IFERROR(VLOOKUP($E148,'[13]Detalle Costos CENACE'!$E:$IT,248,0),"")</f>
        <v/>
      </c>
      <c r="KZ148" s="414">
        <f t="shared" si="77"/>
        <v>75</v>
      </c>
      <c r="LA148" s="434" t="str">
        <f t="shared" si="78"/>
        <v/>
      </c>
      <c r="LB148" s="434" t="str">
        <f t="shared" si="79"/>
        <v/>
      </c>
      <c r="LC148" s="414">
        <f t="shared" si="80"/>
        <v>1</v>
      </c>
      <c r="LD148" s="429" t="str">
        <f>IFERROR(VLOOKUP($E148,'[13]Actualización de costos CENACE'!$A:$G,7,0),"")</f>
        <v/>
      </c>
    </row>
    <row r="149" spans="1:316" s="414" customFormat="1" ht="15" customHeight="1">
      <c r="A149" s="413" t="s">
        <v>5638</v>
      </c>
      <c r="B149" s="414">
        <v>434</v>
      </c>
      <c r="C149" s="414" t="s">
        <v>8775</v>
      </c>
      <c r="D149" s="414" t="s">
        <v>8776</v>
      </c>
      <c r="E149" s="414">
        <v>434</v>
      </c>
      <c r="G149" s="414" t="s">
        <v>8777</v>
      </c>
      <c r="H149" s="414" t="s">
        <v>8778</v>
      </c>
      <c r="I149" s="415">
        <v>4</v>
      </c>
      <c r="J149" s="415"/>
      <c r="K149" s="415" t="str">
        <f t="shared" ref="K149:K155" si="85">+IF(I149=4,"No","Sí")</f>
        <v>No</v>
      </c>
      <c r="L149" s="415"/>
      <c r="M149" s="415">
        <f t="shared" si="59"/>
        <v>4</v>
      </c>
      <c r="N149" s="415"/>
      <c r="O149" s="415"/>
      <c r="P149" s="415"/>
      <c r="Q149" s="415"/>
      <c r="R149" s="415" t="str">
        <f t="shared" ref="R149:R155" si="86">+IF(M149=4,"No","Sí")</f>
        <v>No</v>
      </c>
      <c r="S149" s="415"/>
      <c r="T149" s="415"/>
      <c r="U149" s="415"/>
      <c r="V149" s="414" t="s">
        <v>8779</v>
      </c>
      <c r="W149" s="414" t="s">
        <v>5643</v>
      </c>
      <c r="X149" s="414">
        <f t="shared" si="83"/>
        <v>1</v>
      </c>
      <c r="Y149" s="414">
        <f t="shared" si="63"/>
        <v>30</v>
      </c>
      <c r="Z149" s="416" t="str">
        <f t="shared" si="64"/>
        <v/>
      </c>
      <c r="AA149" s="416">
        <f t="shared" si="65"/>
        <v>0</v>
      </c>
      <c r="AB149" s="417">
        <f t="shared" si="66"/>
        <v>0</v>
      </c>
      <c r="AC149" s="414" t="s">
        <v>489</v>
      </c>
      <c r="AD149" s="414" t="s">
        <v>6500</v>
      </c>
      <c r="AE149" s="414" t="e">
        <f>+VLOOKUP($D149,'[12]Ramón Países '!$A:$E,4,0)</f>
        <v>#N/A</v>
      </c>
      <c r="AF149" s="414" t="s">
        <v>5646</v>
      </c>
      <c r="AG149" s="414" t="e">
        <f>+VLOOKUP($D149,'[12]Ramón Países '!$A:$E,5,0)</f>
        <v>#N/A</v>
      </c>
      <c r="AH149" s="414" t="s">
        <v>489</v>
      </c>
      <c r="AI149" s="414" t="s">
        <v>6501</v>
      </c>
      <c r="AJ149" s="414" t="s">
        <v>6502</v>
      </c>
      <c r="AK149" s="414" t="s">
        <v>6502</v>
      </c>
      <c r="AL149" s="414" t="s">
        <v>6503</v>
      </c>
      <c r="AM149" s="414" t="s">
        <v>6504</v>
      </c>
      <c r="AN149" s="414" t="s">
        <v>3320</v>
      </c>
      <c r="AO149" s="414" t="s">
        <v>6505</v>
      </c>
      <c r="AP149" s="414" t="s">
        <v>5698</v>
      </c>
      <c r="AQ149" s="414" t="s">
        <v>6506</v>
      </c>
      <c r="AR149" s="414" t="s">
        <v>6507</v>
      </c>
      <c r="AS149" s="414" t="s">
        <v>6508</v>
      </c>
      <c r="AT149" s="414" t="s">
        <v>733</v>
      </c>
      <c r="AU149" s="414" t="s">
        <v>733</v>
      </c>
      <c r="AV149" s="414" t="s">
        <v>733</v>
      </c>
      <c r="AW149" s="414" t="s">
        <v>3320</v>
      </c>
      <c r="AX149" s="414" t="s">
        <v>6509</v>
      </c>
      <c r="AY149" s="414" t="s">
        <v>1214</v>
      </c>
      <c r="AZ149" s="414" t="s">
        <v>6510</v>
      </c>
      <c r="BA149" s="414" t="s">
        <v>6511</v>
      </c>
      <c r="BB149" s="414" t="s">
        <v>6512</v>
      </c>
      <c r="BC149" s="414" t="s">
        <v>6513</v>
      </c>
      <c r="BD149" s="414" t="s">
        <v>8780</v>
      </c>
      <c r="BE149" s="414" t="s">
        <v>8781</v>
      </c>
      <c r="BF149" s="415" t="s">
        <v>1214</v>
      </c>
      <c r="BG149" s="414" t="s">
        <v>3320</v>
      </c>
      <c r="BI149" s="414" t="s">
        <v>5833</v>
      </c>
      <c r="BJ149" s="414" t="s">
        <v>5833</v>
      </c>
      <c r="BK149" s="414" t="s">
        <v>6483</v>
      </c>
      <c r="BL149" s="414" t="s">
        <v>8782</v>
      </c>
      <c r="BM149" s="415">
        <v>115</v>
      </c>
      <c r="BN149" s="414" t="s">
        <v>5665</v>
      </c>
      <c r="BO149" s="418" t="s">
        <v>12693</v>
      </c>
      <c r="BP149" s="414">
        <v>18</v>
      </c>
      <c r="BQ149" s="414">
        <v>2029</v>
      </c>
      <c r="BR149" s="414">
        <v>30</v>
      </c>
      <c r="BS149" s="415">
        <v>30</v>
      </c>
      <c r="BT149" s="414" t="s">
        <v>5666</v>
      </c>
      <c r="BU149" s="414">
        <v>8</v>
      </c>
      <c r="BV149" s="415">
        <v>74.11</v>
      </c>
      <c r="BW149" s="419">
        <v>0.28200152207001522</v>
      </c>
      <c r="BX149" s="420" t="s">
        <v>202</v>
      </c>
      <c r="BY149" s="414" t="s">
        <v>733</v>
      </c>
      <c r="CA149" s="414">
        <v>24.17</v>
      </c>
      <c r="CB149" s="414" t="s">
        <v>1214</v>
      </c>
      <c r="CC149" s="414">
        <v>610</v>
      </c>
      <c r="CD149" s="414" t="s">
        <v>5667</v>
      </c>
      <c r="CE149" s="414" t="s">
        <v>5801</v>
      </c>
      <c r="CF149" s="414" t="s">
        <v>3320</v>
      </c>
      <c r="CG149" s="414" t="s">
        <v>733</v>
      </c>
      <c r="CH149" s="414" t="s">
        <v>733</v>
      </c>
      <c r="CI149" s="414">
        <v>2117.29</v>
      </c>
      <c r="CJ149" s="414">
        <v>2011.3</v>
      </c>
      <c r="CK149" s="414" t="s">
        <v>7045</v>
      </c>
      <c r="CL149" s="414">
        <v>365</v>
      </c>
      <c r="CM149" s="414">
        <v>90</v>
      </c>
      <c r="CN149" s="414">
        <v>99</v>
      </c>
      <c r="CO149" s="414">
        <v>30</v>
      </c>
      <c r="CP149" s="414" t="s">
        <v>12631</v>
      </c>
      <c r="CQ149" s="414">
        <f t="shared" si="81"/>
        <v>2028</v>
      </c>
      <c r="CR149" s="414">
        <v>0.5</v>
      </c>
      <c r="CS149" s="414">
        <v>100</v>
      </c>
      <c r="CT149" s="414" t="s">
        <v>8783</v>
      </c>
      <c r="CU149" s="414">
        <v>1333307</v>
      </c>
      <c r="CV149" s="414" t="s">
        <v>3320</v>
      </c>
      <c r="CW149" s="414" t="s">
        <v>3320</v>
      </c>
      <c r="CX149" s="414" t="s">
        <v>3320</v>
      </c>
      <c r="CY149" s="414" t="s">
        <v>3320</v>
      </c>
      <c r="CZ149" s="414" t="s">
        <v>3320</v>
      </c>
      <c r="DA149" s="414" t="s">
        <v>3320</v>
      </c>
      <c r="DB149" s="414" t="s">
        <v>3320</v>
      </c>
      <c r="DC149" s="414" t="s">
        <v>3320</v>
      </c>
      <c r="DD149" s="414" t="s">
        <v>3320</v>
      </c>
      <c r="DE149" s="414" t="s">
        <v>3320</v>
      </c>
      <c r="DG149" s="414" t="s">
        <v>3320</v>
      </c>
      <c r="DH149" s="414" t="s">
        <v>3320</v>
      </c>
      <c r="DI149" s="414" t="s">
        <v>3320</v>
      </c>
      <c r="DJ149" s="414" t="s">
        <v>3320</v>
      </c>
      <c r="DK149" s="414" t="s">
        <v>3320</v>
      </c>
      <c r="DL149" s="414" t="s">
        <v>3320</v>
      </c>
      <c r="DM149" s="414" t="e">
        <f t="shared" si="82"/>
        <v>#VALUE!</v>
      </c>
      <c r="DN149" s="414" t="s">
        <v>3320</v>
      </c>
      <c r="DO149" s="414" t="s">
        <v>3320</v>
      </c>
      <c r="DP149" s="414" t="s">
        <v>3320</v>
      </c>
      <c r="DR149" s="414" t="s">
        <v>3320</v>
      </c>
      <c r="DS149" s="414" t="s">
        <v>3320</v>
      </c>
      <c r="DT149" s="414" t="s">
        <v>3320</v>
      </c>
      <c r="DU149" s="414" t="s">
        <v>3320</v>
      </c>
      <c r="DV149" s="414" t="s">
        <v>3320</v>
      </c>
      <c r="DW149" s="414" t="s">
        <v>3320</v>
      </c>
      <c r="DX149" s="414" t="s">
        <v>3320</v>
      </c>
      <c r="DY149" s="414" t="s">
        <v>3320</v>
      </c>
      <c r="DZ149" s="414" t="s">
        <v>3320</v>
      </c>
      <c r="EA149" s="414" t="s">
        <v>3320</v>
      </c>
      <c r="EB149" s="414" t="s">
        <v>3320</v>
      </c>
      <c r="EC149" s="414" t="s">
        <v>3320</v>
      </c>
      <c r="ED149" s="414" t="s">
        <v>3320</v>
      </c>
      <c r="EE149" s="414" t="s">
        <v>3320</v>
      </c>
      <c r="EF149" s="414" t="s">
        <v>3320</v>
      </c>
      <c r="EG149" s="414" t="s">
        <v>3320</v>
      </c>
      <c r="EH149" s="414" t="s">
        <v>3320</v>
      </c>
      <c r="EI149" s="414" t="s">
        <v>3320</v>
      </c>
      <c r="EJ149" s="414" t="s">
        <v>3320</v>
      </c>
      <c r="EK149" s="414" t="s">
        <v>3320</v>
      </c>
      <c r="EL149" s="414" t="s">
        <v>3320</v>
      </c>
      <c r="EM149" s="414" t="s">
        <v>3320</v>
      </c>
      <c r="EN149" s="414" t="s">
        <v>3320</v>
      </c>
      <c r="EO149" s="414" t="s">
        <v>3320</v>
      </c>
      <c r="EP149" s="414" t="s">
        <v>3320</v>
      </c>
      <c r="EQ149" s="414" t="s">
        <v>3320</v>
      </c>
      <c r="ER149" s="414" t="s">
        <v>3320</v>
      </c>
      <c r="ES149" s="414" t="s">
        <v>3320</v>
      </c>
      <c r="ET149" s="414" t="s">
        <v>3320</v>
      </c>
      <c r="EU149" s="414" t="s">
        <v>3320</v>
      </c>
      <c r="EV149" s="414" t="s">
        <v>3320</v>
      </c>
      <c r="EW149" s="414" t="s">
        <v>3320</v>
      </c>
      <c r="EX149" s="414" t="s">
        <v>3320</v>
      </c>
      <c r="EY149" s="414" t="s">
        <v>3320</v>
      </c>
      <c r="EZ149" s="414" t="s">
        <v>3320</v>
      </c>
      <c r="FA149" s="414" t="s">
        <v>3320</v>
      </c>
      <c r="FB149" s="414" t="s">
        <v>3320</v>
      </c>
      <c r="FC149" s="414" t="s">
        <v>3320</v>
      </c>
      <c r="FD149" s="414" t="s">
        <v>3320</v>
      </c>
      <c r="FE149" s="414" t="s">
        <v>3320</v>
      </c>
      <c r="FF149" s="414" t="s">
        <v>3320</v>
      </c>
      <c r="FG149" s="414" t="s">
        <v>3320</v>
      </c>
      <c r="FH149" s="414" t="s">
        <v>3320</v>
      </c>
      <c r="FI149" s="414" t="s">
        <v>3320</v>
      </c>
      <c r="FJ149" s="414" t="s">
        <v>3320</v>
      </c>
      <c r="FK149" s="414" t="s">
        <v>3320</v>
      </c>
      <c r="FL149" s="414" t="s">
        <v>3320</v>
      </c>
      <c r="FM149" s="414" t="s">
        <v>3320</v>
      </c>
      <c r="FN149" s="414" t="s">
        <v>3320</v>
      </c>
      <c r="FO149" s="421">
        <v>26329620</v>
      </c>
      <c r="FP149" s="421">
        <f t="shared" si="62"/>
        <v>26.329619999999998</v>
      </c>
      <c r="FQ149" s="414" t="s">
        <v>733</v>
      </c>
      <c r="FR149" s="414" t="s">
        <v>733</v>
      </c>
      <c r="FS149" s="414" t="s">
        <v>733</v>
      </c>
      <c r="FT149" s="414" t="s">
        <v>733</v>
      </c>
      <c r="FU149" s="414" t="s">
        <v>8784</v>
      </c>
      <c r="FV149" s="414" t="s">
        <v>8785</v>
      </c>
      <c r="FW149" s="414" t="s">
        <v>8786</v>
      </c>
      <c r="FX149" s="422" t="s">
        <v>8782</v>
      </c>
      <c r="FY149" s="423">
        <v>115</v>
      </c>
      <c r="FZ149" s="414" t="s">
        <v>8787</v>
      </c>
      <c r="GA149" s="421">
        <v>25854110</v>
      </c>
      <c r="GB149" s="421">
        <v>3267000</v>
      </c>
      <c r="GC149" s="421">
        <v>2715</v>
      </c>
      <c r="GD149" s="421">
        <v>850</v>
      </c>
      <c r="GE149" s="414" t="s">
        <v>6631</v>
      </c>
      <c r="GF149" s="414" t="s">
        <v>733</v>
      </c>
      <c r="GG149" s="414" t="s">
        <v>1214</v>
      </c>
      <c r="GH149" s="414" t="s">
        <v>8788</v>
      </c>
      <c r="GI149" s="414" t="s">
        <v>1214</v>
      </c>
      <c r="GJ149" s="414" t="s">
        <v>1214</v>
      </c>
      <c r="GK149" s="414" t="s">
        <v>1214</v>
      </c>
      <c r="GL149" s="414" t="s">
        <v>733</v>
      </c>
      <c r="GM149" s="414" t="s">
        <v>1214</v>
      </c>
      <c r="GN149" s="424" t="s">
        <v>5676</v>
      </c>
      <c r="GO149" s="414" t="s">
        <v>3320</v>
      </c>
      <c r="GP149" s="414" t="s">
        <v>733</v>
      </c>
      <c r="GQ149" s="414" t="s">
        <v>5721</v>
      </c>
      <c r="GR149" s="414" t="s">
        <v>1214</v>
      </c>
      <c r="GS149" s="414" t="s">
        <v>1214</v>
      </c>
      <c r="GT149" s="414" t="s">
        <v>3320</v>
      </c>
      <c r="GU149" s="414" t="s">
        <v>3320</v>
      </c>
      <c r="GV149" s="414">
        <v>0</v>
      </c>
      <c r="GW149" s="414" t="s">
        <v>1214</v>
      </c>
      <c r="GX149" s="414" t="s">
        <v>1214</v>
      </c>
      <c r="GY149" s="414" t="s">
        <v>3320</v>
      </c>
      <c r="GZ149" s="414" t="s">
        <v>1214</v>
      </c>
      <c r="HA149" s="414" t="s">
        <v>3320</v>
      </c>
      <c r="HB149" s="414" t="s">
        <v>8789</v>
      </c>
      <c r="HC149" s="414" t="s">
        <v>8790</v>
      </c>
      <c r="HD149" s="414" t="s">
        <v>3320</v>
      </c>
      <c r="HE149" s="414" t="s">
        <v>3320</v>
      </c>
      <c r="HF149" s="414" t="s">
        <v>3320</v>
      </c>
      <c r="HG149" s="414" t="s">
        <v>733</v>
      </c>
      <c r="HH149" s="414" t="s">
        <v>1214</v>
      </c>
      <c r="HI149" s="414" t="s">
        <v>13023</v>
      </c>
      <c r="HJ149" s="414" t="s">
        <v>13024</v>
      </c>
      <c r="HK149" s="414" t="s">
        <v>5685</v>
      </c>
      <c r="HL149" s="414" t="s">
        <v>3320</v>
      </c>
      <c r="HM149" s="414" t="s">
        <v>3320</v>
      </c>
      <c r="HN149" s="414" t="s">
        <v>3320</v>
      </c>
      <c r="HO149" s="414" t="s">
        <v>3320</v>
      </c>
      <c r="HP149" s="414" t="s">
        <v>3320</v>
      </c>
      <c r="HQ149" s="414" t="s">
        <v>3320</v>
      </c>
      <c r="HR149" s="414" t="s">
        <v>3320</v>
      </c>
      <c r="HS149" s="414" t="s">
        <v>3320</v>
      </c>
      <c r="HT149" s="414" t="s">
        <v>3320</v>
      </c>
      <c r="HU149" s="414" t="s">
        <v>3320</v>
      </c>
      <c r="HV149" s="414" t="s">
        <v>3320</v>
      </c>
      <c r="HW149" s="414" t="s">
        <v>3320</v>
      </c>
      <c r="HX149" s="414" t="s">
        <v>3320</v>
      </c>
      <c r="HY149" s="414" t="s">
        <v>3320</v>
      </c>
      <c r="HZ149" s="414" t="s">
        <v>3320</v>
      </c>
      <c r="IA149" s="414" t="s">
        <v>3320</v>
      </c>
      <c r="IB149" s="414" t="s">
        <v>3320</v>
      </c>
      <c r="IC149" s="414" t="s">
        <v>3320</v>
      </c>
      <c r="ID149" s="414" t="s">
        <v>3320</v>
      </c>
      <c r="IE149" s="414" t="s">
        <v>3320</v>
      </c>
      <c r="IF149" s="414" t="s">
        <v>3320</v>
      </c>
      <c r="IG149" s="414" t="s">
        <v>3320</v>
      </c>
      <c r="IH149" s="414" t="s">
        <v>3320</v>
      </c>
      <c r="II149" s="414" t="s">
        <v>3320</v>
      </c>
      <c r="IJ149" s="414" t="s">
        <v>3320</v>
      </c>
      <c r="IK149" s="414" t="s">
        <v>3320</v>
      </c>
      <c r="IL149" s="414" t="s">
        <v>3320</v>
      </c>
      <c r="IM149" s="414" t="s">
        <v>3320</v>
      </c>
      <c r="IN149" s="414" t="s">
        <v>3320</v>
      </c>
      <c r="IO149" s="414" t="s">
        <v>3320</v>
      </c>
      <c r="IP149" s="414" t="s">
        <v>3320</v>
      </c>
      <c r="IQ149" s="414" t="s">
        <v>3320</v>
      </c>
      <c r="IR149" s="414" t="s">
        <v>3320</v>
      </c>
      <c r="IS149" s="414" t="s">
        <v>3320</v>
      </c>
      <c r="IT149" s="414" t="s">
        <v>3320</v>
      </c>
      <c r="IU149" s="414" t="s">
        <v>3320</v>
      </c>
      <c r="IV149" s="414" t="s">
        <v>3320</v>
      </c>
      <c r="IW149" s="414" t="s">
        <v>3320</v>
      </c>
      <c r="IY149" s="415"/>
      <c r="IZ149" s="415"/>
      <c r="JB149" s="414" t="str">
        <f>IFERROR(VLOOKUP($E149,'[12]Resumen costos RNT id'!$D:$J,3,0),"")</f>
        <v/>
      </c>
      <c r="JC149" s="421" t="str">
        <f>IFERROR(VLOOKUP($E149,'[12]Resumen costos RNT id'!$D:$J,4,0),"")</f>
        <v/>
      </c>
      <c r="JD149" s="421" t="str">
        <f>IFERROR(VLOOKUP($E149,'[12]Resumen costos RNT id'!$D:$J,5,0),"")</f>
        <v/>
      </c>
      <c r="JE149" s="421" t="str">
        <f>IFERROR(VLOOKUP($E149,'[12]Resumen costos RNT id'!$D:$J,6,0),"")</f>
        <v/>
      </c>
      <c r="JF149" s="416" t="str">
        <f>IFERROR(VLOOKUP($E149,'[12]Resumen costos RNT id'!$D:$J,7,0),"")</f>
        <v/>
      </c>
      <c r="JG149" s="428" t="str">
        <f t="shared" si="67"/>
        <v/>
      </c>
      <c r="JH149" s="428" t="str">
        <f t="shared" si="68"/>
        <v/>
      </c>
      <c r="JI149" s="428" t="str">
        <f t="shared" si="68"/>
        <v/>
      </c>
      <c r="JJ149" s="428">
        <f t="shared" si="69"/>
        <v>0</v>
      </c>
      <c r="JK149" s="428">
        <f t="shared" si="70"/>
        <v>0</v>
      </c>
      <c r="JL149" s="414" t="s">
        <v>202</v>
      </c>
      <c r="JP149" s="414">
        <v>7</v>
      </c>
      <c r="JQ149" s="414">
        <f t="shared" si="84"/>
        <v>0</v>
      </c>
      <c r="JR149" s="429" t="str">
        <f>IFERROR(VLOOKUP($E149,'[13]Actualización de costos CENACE'!$A:$G,2,0),"")</f>
        <v/>
      </c>
      <c r="JS149" s="429" t="str">
        <f>IFERROR(VLOOKUP($E149,'[13]Actualización de costos CENACE'!$A:$G,3,0),"")</f>
        <v/>
      </c>
      <c r="JT149" s="429" t="str">
        <f>IFERROR(VLOOKUP($E149,'[13]Actualización de costos CENACE'!$A:$G,4,0),"")</f>
        <v/>
      </c>
      <c r="JU149" s="429" t="str">
        <f>IFERROR(VLOOKUP($E149,'[13]Actualización de costos CENACE'!$A:$G,5,0),"")</f>
        <v/>
      </c>
      <c r="JV149" s="429" t="str">
        <f>IFERROR(VLOOKUP($E149,'[13]Actualización de costos CENACE'!$A:$G,6,0),"")</f>
        <v/>
      </c>
      <c r="JW149" s="430" t="str">
        <f>IFERROR(VLOOKUP($E149,'[13]Din Costos CFE'!$J$7:$AG$150,JW$1,0),"")</f>
        <v/>
      </c>
      <c r="JX149" s="430" t="str">
        <f>IFERROR(VLOOKUP($E149,'[13]Din Costos CFE'!$J$7:$AG$150,JX$1,0),"")</f>
        <v/>
      </c>
      <c r="JY149" s="430" t="str">
        <f>IFERROR(VLOOKUP($E149,'[13]Din Costos CFE'!$J$7:$AG$150,JY$1,0),"")</f>
        <v/>
      </c>
      <c r="JZ149" s="430" t="str">
        <f>IFERROR(VLOOKUP($E149,'[13]Din Costos CFE'!$J$7:$AG$150,JZ$1,0),"")</f>
        <v/>
      </c>
      <c r="KA149" s="430" t="str">
        <f>IFERROR(VLOOKUP($E149,'[13]Din Costos CFE'!$J$7:$AG$150,KA$1,0),"")</f>
        <v/>
      </c>
      <c r="KB149" s="430" t="str">
        <f>IFERROR(VLOOKUP($E149,'[13]Din Costos CFE'!$J$7:$AG$150,KB$1,0),"")</f>
        <v/>
      </c>
      <c r="KC149" s="430" t="str">
        <f>IFERROR(VLOOKUP($E149,'[13]Din Costos CFE'!$J$7:$AG$150,KC$1,0),"")</f>
        <v/>
      </c>
      <c r="KD149" s="430" t="str">
        <f>IFERROR(VLOOKUP($E149,'[13]Din Costos CFE'!$J$7:$AG$150,KD$1,0),"")</f>
        <v/>
      </c>
      <c r="KE149" s="430" t="str">
        <f>IFERROR(VLOOKUP($E149,'[13]Din Costos CFE'!$J$7:$AG$150,KE$1,0),"")</f>
        <v/>
      </c>
      <c r="KF149" s="430" t="str">
        <f>IFERROR(VLOOKUP($E149,'[13]Din Costos CFE'!$J$7:$AG$150,KF$1,0),"")</f>
        <v/>
      </c>
      <c r="KG149" s="430" t="str">
        <f>IFERROR(VLOOKUP($E149,'[13]Din Costos CFE'!$J$7:$AG$150,KG$1,0),"")</f>
        <v/>
      </c>
      <c r="KH149" s="430" t="str">
        <f>IFERROR(VLOOKUP($E149,'[13]Din Costos CFE'!$J$7:$AG$150,KH$1,0),"")</f>
        <v/>
      </c>
      <c r="KI149" s="430" t="str">
        <f>IFERROR(VLOOKUP($E149,'[13]Din Costos CFE'!$J$7:$AG$150,KI$1,0),"")</f>
        <v/>
      </c>
      <c r="KJ149" s="430" t="str">
        <f>IFERROR(VLOOKUP($E149,'[13]Din Costos CFE'!$J$7:$AG$150,KJ$1,0),"")</f>
        <v/>
      </c>
      <c r="KK149" s="430" t="str">
        <f>IFERROR(VLOOKUP($E149,'[13]Din Costos CFE'!$J$7:$AG$150,KK$1,0),"")</f>
        <v/>
      </c>
      <c r="KL149" s="430" t="str">
        <f>IFERROR(VLOOKUP($E149,'[13]Din Costos CFE'!$J$7:$AG$150,KL$1,0),"")</f>
        <v/>
      </c>
      <c r="KM149" s="430" t="str">
        <f>IFERROR(VLOOKUP($E149,'[13]Din Costos CFE'!$J$7:$AG$150,KM$1,0),"")</f>
        <v/>
      </c>
      <c r="KN149" s="430" t="str">
        <f>IFERROR(VLOOKUP($E149,'[13]Din Costos CFE'!$J$7:$AG$150,KN$1,0),"")</f>
        <v/>
      </c>
      <c r="KO149" s="431">
        <f t="shared" si="71"/>
        <v>0</v>
      </c>
      <c r="KP149" s="431">
        <f t="shared" si="72"/>
        <v>0</v>
      </c>
      <c r="KQ149" s="431">
        <f t="shared" si="73"/>
        <v>0</v>
      </c>
      <c r="KR149" s="432" t="str">
        <f>IFERROR(VLOOKUP($E149,'[13]Din Costos CFE'!$A$6:$G$150,4,0),"")</f>
        <v/>
      </c>
      <c r="KS149" s="432" t="str">
        <f>IFERROR(VLOOKUP($E149,'[13]Din Costos CFE'!$A$6:$G$150,5,0),"")</f>
        <v/>
      </c>
      <c r="KT149" s="432" t="str">
        <f>IFERROR(VLOOKUP($E149,'[13]Din Costos CFE'!$A$6:$G$150,6,0),"")</f>
        <v/>
      </c>
      <c r="KU149" s="433" t="str">
        <f t="shared" si="74"/>
        <v/>
      </c>
      <c r="KV149" s="434" t="str">
        <f t="shared" si="75"/>
        <v/>
      </c>
      <c r="KW149" s="435" t="str">
        <f t="shared" si="76"/>
        <v/>
      </c>
      <c r="KX149" s="435"/>
      <c r="KY149" s="436" t="str">
        <f>IFERROR(VLOOKUP($E149,'[13]Detalle Costos CENACE'!$E:$IT,248,0),"")</f>
        <v/>
      </c>
      <c r="KZ149" s="414">
        <f t="shared" si="77"/>
        <v>30</v>
      </c>
      <c r="LA149" s="434" t="str">
        <f t="shared" si="78"/>
        <v/>
      </c>
      <c r="LB149" s="434" t="str">
        <f t="shared" si="79"/>
        <v/>
      </c>
      <c r="LC149" s="414">
        <f t="shared" si="80"/>
        <v>1</v>
      </c>
      <c r="LD149" s="429" t="str">
        <f>IFERROR(VLOOKUP($E149,'[13]Actualización de costos CENACE'!$A:$G,7,0),"")</f>
        <v/>
      </c>
    </row>
    <row r="150" spans="1:316" s="414" customFormat="1" ht="15" customHeight="1">
      <c r="A150" s="413" t="s">
        <v>5638</v>
      </c>
      <c r="B150" s="414">
        <v>1026</v>
      </c>
      <c r="C150" s="414" t="s">
        <v>8791</v>
      </c>
      <c r="D150" s="414" t="s">
        <v>8792</v>
      </c>
      <c r="E150" s="414">
        <v>1026</v>
      </c>
      <c r="G150" s="414" t="s">
        <v>8793</v>
      </c>
      <c r="H150" s="414" t="s">
        <v>8794</v>
      </c>
      <c r="I150" s="415">
        <v>4</v>
      </c>
      <c r="J150" s="415"/>
      <c r="K150" s="415" t="str">
        <f t="shared" si="85"/>
        <v>No</v>
      </c>
      <c r="L150" s="415"/>
      <c r="M150" s="415">
        <f t="shared" si="59"/>
        <v>4</v>
      </c>
      <c r="N150" s="415"/>
      <c r="O150" s="415"/>
      <c r="P150" s="415"/>
      <c r="Q150" s="415"/>
      <c r="R150" s="415" t="str">
        <f t="shared" si="86"/>
        <v>No</v>
      </c>
      <c r="S150" s="415"/>
      <c r="T150" s="415"/>
      <c r="U150" s="415"/>
      <c r="V150" s="414" t="s">
        <v>1849</v>
      </c>
      <c r="W150" s="414" t="s">
        <v>5643</v>
      </c>
      <c r="X150" s="414">
        <f t="shared" si="83"/>
        <v>1</v>
      </c>
      <c r="Y150" s="414">
        <f t="shared" si="63"/>
        <v>100</v>
      </c>
      <c r="Z150" s="416" t="str">
        <f t="shared" si="64"/>
        <v/>
      </c>
      <c r="AA150" s="416">
        <f t="shared" si="65"/>
        <v>0</v>
      </c>
      <c r="AB150" s="417">
        <f t="shared" si="66"/>
        <v>0</v>
      </c>
      <c r="AC150" s="414" t="s">
        <v>5644</v>
      </c>
      <c r="AD150" s="414" t="s">
        <v>5644</v>
      </c>
      <c r="AE150" s="414" t="e">
        <f>+VLOOKUP($D150,'[12]Ramón Países '!$A:$E,4,0)</f>
        <v>#N/A</v>
      </c>
      <c r="AF150" s="414" t="s">
        <v>5646</v>
      </c>
      <c r="AG150" s="414" t="e">
        <f>+VLOOKUP($D150,'[12]Ramón Países '!$A:$E,5,0)</f>
        <v>#N/A</v>
      </c>
      <c r="AH150" s="414" t="s">
        <v>262</v>
      </c>
      <c r="AI150" s="414" t="s">
        <v>270</v>
      </c>
      <c r="AJ150" s="414" t="s">
        <v>7604</v>
      </c>
      <c r="AK150" s="414" t="s">
        <v>5698</v>
      </c>
      <c r="AL150" s="414" t="s">
        <v>8795</v>
      </c>
      <c r="AM150" s="414" t="s">
        <v>7667</v>
      </c>
      <c r="AN150" s="414" t="s">
        <v>3320</v>
      </c>
      <c r="AO150" s="414" t="s">
        <v>7668</v>
      </c>
      <c r="AP150" s="414" t="s">
        <v>7669</v>
      </c>
      <c r="AQ150" s="414" t="s">
        <v>5855</v>
      </c>
      <c r="AR150" s="414" t="s">
        <v>5856</v>
      </c>
      <c r="AS150" s="414" t="s">
        <v>8796</v>
      </c>
      <c r="AT150" s="414" t="s">
        <v>733</v>
      </c>
      <c r="AU150" s="414" t="s">
        <v>733</v>
      </c>
      <c r="AV150" s="414" t="s">
        <v>733</v>
      </c>
      <c r="AW150" s="414" t="s">
        <v>3320</v>
      </c>
      <c r="AX150" s="414" t="s">
        <v>5656</v>
      </c>
      <c r="AY150" s="414" t="s">
        <v>733</v>
      </c>
      <c r="AZ150" s="414" t="s">
        <v>8797</v>
      </c>
      <c r="BA150" s="414" t="s">
        <v>5859</v>
      </c>
      <c r="BB150" s="414" t="s">
        <v>7612</v>
      </c>
      <c r="BC150" s="414" t="s">
        <v>5660</v>
      </c>
      <c r="BD150" s="414" t="s">
        <v>7672</v>
      </c>
      <c r="BE150" s="414" t="s">
        <v>7673</v>
      </c>
      <c r="BF150" s="415" t="s">
        <v>1214</v>
      </c>
      <c r="BG150" s="414" t="s">
        <v>3320</v>
      </c>
      <c r="BH150" s="414">
        <v>1</v>
      </c>
      <c r="BI150" s="414" t="s">
        <v>5747</v>
      </c>
      <c r="BJ150" s="414" t="s">
        <v>5747</v>
      </c>
      <c r="BK150" s="414" t="s">
        <v>6646</v>
      </c>
      <c r="BL150" s="414" t="s">
        <v>13025</v>
      </c>
      <c r="BM150" s="415">
        <v>115</v>
      </c>
      <c r="BN150" s="414" t="s">
        <v>5665</v>
      </c>
      <c r="BO150" s="418" t="s">
        <v>12921</v>
      </c>
      <c r="BP150" s="414">
        <v>18</v>
      </c>
      <c r="BQ150" s="414">
        <v>2029</v>
      </c>
      <c r="BR150" s="414">
        <v>100</v>
      </c>
      <c r="BS150" s="415">
        <v>100</v>
      </c>
      <c r="BT150" s="414" t="s">
        <v>5666</v>
      </c>
      <c r="BU150" s="414">
        <v>372</v>
      </c>
      <c r="BV150" s="415">
        <v>270.27999999999997</v>
      </c>
      <c r="BW150" s="419">
        <v>0.30853881278538808</v>
      </c>
      <c r="BX150" s="420" t="s">
        <v>910</v>
      </c>
      <c r="BY150" s="414" t="s">
        <v>733</v>
      </c>
      <c r="CA150" s="414">
        <v>31.8</v>
      </c>
      <c r="CB150" s="414" t="s">
        <v>1214</v>
      </c>
      <c r="CC150" s="414">
        <v>725</v>
      </c>
      <c r="CD150" s="414" t="s">
        <v>5713</v>
      </c>
      <c r="CE150" s="414" t="s">
        <v>5668</v>
      </c>
      <c r="CF150" s="414" t="s">
        <v>3320</v>
      </c>
      <c r="CG150" s="414" t="s">
        <v>733</v>
      </c>
      <c r="CH150" s="414" t="s">
        <v>733</v>
      </c>
      <c r="CI150" s="414">
        <v>2322</v>
      </c>
      <c r="CJ150" s="414">
        <v>2225</v>
      </c>
      <c r="CK150" s="414" t="s">
        <v>7069</v>
      </c>
      <c r="CL150" s="414">
        <v>365</v>
      </c>
      <c r="CM150" s="414">
        <v>88</v>
      </c>
      <c r="CN150" s="414">
        <v>98</v>
      </c>
      <c r="CO150" s="414">
        <v>35</v>
      </c>
      <c r="CP150" s="414" t="s">
        <v>12599</v>
      </c>
      <c r="CQ150" s="414">
        <f t="shared" si="81"/>
        <v>2027</v>
      </c>
      <c r="CR150" s="414">
        <v>0.4</v>
      </c>
      <c r="CS150" s="414">
        <v>9</v>
      </c>
      <c r="CT150" s="414" t="s">
        <v>7672</v>
      </c>
      <c r="CU150" s="414">
        <v>252000</v>
      </c>
      <c r="CV150" s="414" t="s">
        <v>3320</v>
      </c>
      <c r="CW150" s="414" t="s">
        <v>3320</v>
      </c>
      <c r="CX150" s="414" t="s">
        <v>3320</v>
      </c>
      <c r="CY150" s="414" t="s">
        <v>3320</v>
      </c>
      <c r="CZ150" s="414" t="s">
        <v>3320</v>
      </c>
      <c r="DA150" s="414" t="s">
        <v>3320</v>
      </c>
      <c r="DB150" s="414" t="s">
        <v>3320</v>
      </c>
      <c r="DC150" s="414" t="s">
        <v>3320</v>
      </c>
      <c r="DD150" s="414" t="s">
        <v>3320</v>
      </c>
      <c r="DE150" s="414" t="s">
        <v>3320</v>
      </c>
      <c r="DG150" s="414" t="s">
        <v>3320</v>
      </c>
      <c r="DH150" s="414" t="s">
        <v>3320</v>
      </c>
      <c r="DI150" s="414" t="s">
        <v>3320</v>
      </c>
      <c r="DJ150" s="414" t="s">
        <v>3320</v>
      </c>
      <c r="DK150" s="414" t="s">
        <v>3320</v>
      </c>
      <c r="DL150" s="414" t="s">
        <v>3320</v>
      </c>
      <c r="DM150" s="414" t="e">
        <f t="shared" si="82"/>
        <v>#VALUE!</v>
      </c>
      <c r="DN150" s="414" t="s">
        <v>3320</v>
      </c>
      <c r="DO150" s="414" t="s">
        <v>3320</v>
      </c>
      <c r="DP150" s="414" t="s">
        <v>3320</v>
      </c>
      <c r="DR150" s="414" t="s">
        <v>3320</v>
      </c>
      <c r="DS150" s="414" t="s">
        <v>3320</v>
      </c>
      <c r="DT150" s="414" t="s">
        <v>3320</v>
      </c>
      <c r="DU150" s="414" t="s">
        <v>3320</v>
      </c>
      <c r="DV150" s="414" t="s">
        <v>3320</v>
      </c>
      <c r="DW150" s="414" t="s">
        <v>3320</v>
      </c>
      <c r="DX150" s="414" t="s">
        <v>3320</v>
      </c>
      <c r="DY150" s="414" t="s">
        <v>3320</v>
      </c>
      <c r="DZ150" s="414" t="s">
        <v>3320</v>
      </c>
      <c r="EA150" s="414" t="s">
        <v>3320</v>
      </c>
      <c r="EB150" s="414" t="s">
        <v>3320</v>
      </c>
      <c r="EC150" s="414" t="s">
        <v>3320</v>
      </c>
      <c r="ED150" s="414" t="s">
        <v>3320</v>
      </c>
      <c r="EE150" s="414" t="s">
        <v>3320</v>
      </c>
      <c r="EF150" s="414" t="s">
        <v>3320</v>
      </c>
      <c r="EG150" s="414" t="s">
        <v>3320</v>
      </c>
      <c r="EH150" s="414" t="s">
        <v>3320</v>
      </c>
      <c r="EI150" s="414" t="s">
        <v>3320</v>
      </c>
      <c r="EJ150" s="414" t="s">
        <v>3320</v>
      </c>
      <c r="EK150" s="414" t="s">
        <v>3320</v>
      </c>
      <c r="EL150" s="414" t="s">
        <v>3320</v>
      </c>
      <c r="EM150" s="414" t="s">
        <v>3320</v>
      </c>
      <c r="EN150" s="414" t="s">
        <v>3320</v>
      </c>
      <c r="EO150" s="414" t="s">
        <v>3320</v>
      </c>
      <c r="EP150" s="414" t="s">
        <v>3320</v>
      </c>
      <c r="EQ150" s="414" t="s">
        <v>3320</v>
      </c>
      <c r="ER150" s="414" t="s">
        <v>3320</v>
      </c>
      <c r="ES150" s="414" t="s">
        <v>3320</v>
      </c>
      <c r="ET150" s="414" t="s">
        <v>3320</v>
      </c>
      <c r="EU150" s="414" t="s">
        <v>3320</v>
      </c>
      <c r="EV150" s="414" t="s">
        <v>3320</v>
      </c>
      <c r="EW150" s="414" t="s">
        <v>3320</v>
      </c>
      <c r="EX150" s="414" t="s">
        <v>3320</v>
      </c>
      <c r="EY150" s="414" t="s">
        <v>3320</v>
      </c>
      <c r="EZ150" s="414" t="s">
        <v>3320</v>
      </c>
      <c r="FA150" s="414" t="s">
        <v>3320</v>
      </c>
      <c r="FB150" s="414" t="s">
        <v>3320</v>
      </c>
      <c r="FC150" s="414" t="s">
        <v>3320</v>
      </c>
      <c r="FD150" s="414" t="s">
        <v>3320</v>
      </c>
      <c r="FE150" s="414" t="s">
        <v>3320</v>
      </c>
      <c r="FF150" s="414" t="s">
        <v>3320</v>
      </c>
      <c r="FG150" s="414" t="s">
        <v>3320</v>
      </c>
      <c r="FH150" s="414" t="s">
        <v>3320</v>
      </c>
      <c r="FI150" s="414" t="s">
        <v>3320</v>
      </c>
      <c r="FJ150" s="414" t="s">
        <v>3320</v>
      </c>
      <c r="FK150" s="414" t="s">
        <v>3320</v>
      </c>
      <c r="FL150" s="414" t="s">
        <v>3320</v>
      </c>
      <c r="FM150" s="414" t="s">
        <v>3320</v>
      </c>
      <c r="FN150" s="414" t="s">
        <v>3320</v>
      </c>
      <c r="FO150" s="421">
        <v>101600000</v>
      </c>
      <c r="FP150" s="421">
        <f t="shared" si="62"/>
        <v>101.6</v>
      </c>
      <c r="FQ150" s="414" t="s">
        <v>733</v>
      </c>
      <c r="FR150" s="414" t="s">
        <v>733</v>
      </c>
      <c r="FS150" s="414" t="s">
        <v>733</v>
      </c>
      <c r="FT150" s="414" t="s">
        <v>733</v>
      </c>
      <c r="FU150" s="414" t="s">
        <v>1846</v>
      </c>
      <c r="FV150" s="414" t="s">
        <v>8798</v>
      </c>
      <c r="FW150" s="414" t="s">
        <v>7675</v>
      </c>
      <c r="FX150" s="422" t="s">
        <v>13025</v>
      </c>
      <c r="FY150" s="423">
        <v>115</v>
      </c>
      <c r="FZ150" s="414" t="s">
        <v>8799</v>
      </c>
      <c r="GA150" s="421">
        <v>101600000</v>
      </c>
      <c r="GB150" s="421">
        <v>12400000</v>
      </c>
      <c r="GC150" s="421">
        <v>188000</v>
      </c>
      <c r="GD150" s="421">
        <v>50000</v>
      </c>
      <c r="GE150" s="414" t="s">
        <v>7672</v>
      </c>
      <c r="GF150" s="414" t="s">
        <v>733</v>
      </c>
      <c r="GG150" s="414" t="s">
        <v>733</v>
      </c>
      <c r="GH150" s="414" t="s">
        <v>7672</v>
      </c>
      <c r="GI150" s="414" t="s">
        <v>733</v>
      </c>
      <c r="GJ150" s="414" t="s">
        <v>733</v>
      </c>
      <c r="GK150" s="414" t="s">
        <v>733</v>
      </c>
      <c r="GL150" s="414" t="s">
        <v>733</v>
      </c>
      <c r="GM150" s="414" t="s">
        <v>733</v>
      </c>
      <c r="GN150" s="424" t="s">
        <v>5676</v>
      </c>
      <c r="GO150" s="414" t="s">
        <v>3320</v>
      </c>
      <c r="GP150" s="414" t="s">
        <v>733</v>
      </c>
      <c r="GQ150" s="414" t="s">
        <v>5677</v>
      </c>
      <c r="GR150" s="414" t="s">
        <v>733</v>
      </c>
      <c r="GS150" s="414" t="s">
        <v>5679</v>
      </c>
      <c r="GT150" s="414" t="s">
        <v>3320</v>
      </c>
      <c r="GU150" s="414" t="s">
        <v>3320</v>
      </c>
      <c r="GV150" s="414">
        <v>1</v>
      </c>
      <c r="GW150" s="414" t="s">
        <v>733</v>
      </c>
      <c r="GX150" s="414" t="s">
        <v>5679</v>
      </c>
      <c r="GY150" s="414" t="s">
        <v>8800</v>
      </c>
      <c r="GZ150" s="414" t="s">
        <v>733</v>
      </c>
      <c r="HA150" s="414" t="s">
        <v>3320</v>
      </c>
      <c r="HB150" s="414" t="s">
        <v>8801</v>
      </c>
      <c r="HC150" s="414" t="s">
        <v>8802</v>
      </c>
      <c r="HD150" s="414" t="s">
        <v>5683</v>
      </c>
      <c r="HE150" s="414" t="s">
        <v>5683</v>
      </c>
      <c r="HF150" s="414" t="s">
        <v>5684</v>
      </c>
      <c r="HG150" s="414" t="s">
        <v>733</v>
      </c>
      <c r="HH150" s="414" t="s">
        <v>1214</v>
      </c>
      <c r="HI150" s="414" t="s">
        <v>13026</v>
      </c>
      <c r="HJ150" s="414" t="s">
        <v>13027</v>
      </c>
      <c r="HK150" s="414" t="s">
        <v>5685</v>
      </c>
      <c r="HL150" s="414" t="s">
        <v>3320</v>
      </c>
      <c r="HM150" s="414" t="s">
        <v>3320</v>
      </c>
      <c r="HN150" s="414" t="s">
        <v>3320</v>
      </c>
      <c r="HO150" s="414" t="s">
        <v>3320</v>
      </c>
      <c r="HP150" s="414" t="s">
        <v>3320</v>
      </c>
      <c r="HQ150" s="414" t="s">
        <v>3320</v>
      </c>
      <c r="HR150" s="414" t="s">
        <v>3320</v>
      </c>
      <c r="HS150" s="414" t="s">
        <v>3320</v>
      </c>
      <c r="HT150" s="414" t="s">
        <v>3320</v>
      </c>
      <c r="HU150" s="414" t="s">
        <v>3320</v>
      </c>
      <c r="HV150" s="414" t="s">
        <v>3320</v>
      </c>
      <c r="HW150" s="414" t="s">
        <v>3320</v>
      </c>
      <c r="HX150" s="414" t="s">
        <v>3320</v>
      </c>
      <c r="HY150" s="414" t="s">
        <v>3320</v>
      </c>
      <c r="HZ150" s="414" t="s">
        <v>3320</v>
      </c>
      <c r="IA150" s="414" t="s">
        <v>3320</v>
      </c>
      <c r="IB150" s="414" t="s">
        <v>3320</v>
      </c>
      <c r="IC150" s="414" t="s">
        <v>3320</v>
      </c>
      <c r="ID150" s="414" t="s">
        <v>3320</v>
      </c>
      <c r="IE150" s="414" t="s">
        <v>3320</v>
      </c>
      <c r="IF150" s="414" t="s">
        <v>3320</v>
      </c>
      <c r="IG150" s="414" t="s">
        <v>3320</v>
      </c>
      <c r="IH150" s="414" t="s">
        <v>3320</v>
      </c>
      <c r="II150" s="414" t="s">
        <v>3320</v>
      </c>
      <c r="IJ150" s="414" t="s">
        <v>3320</v>
      </c>
      <c r="IK150" s="414" t="s">
        <v>3320</v>
      </c>
      <c r="IL150" s="414" t="s">
        <v>3320</v>
      </c>
      <c r="IM150" s="414" t="s">
        <v>3320</v>
      </c>
      <c r="IN150" s="414" t="s">
        <v>3320</v>
      </c>
      <c r="IO150" s="414" t="s">
        <v>3320</v>
      </c>
      <c r="IP150" s="414" t="s">
        <v>3320</v>
      </c>
      <c r="IQ150" s="414" t="s">
        <v>3320</v>
      </c>
      <c r="IR150" s="414" t="s">
        <v>3320</v>
      </c>
      <c r="IS150" s="414" t="s">
        <v>3320</v>
      </c>
      <c r="IT150" s="414" t="s">
        <v>3320</v>
      </c>
      <c r="IU150" s="414" t="s">
        <v>3320</v>
      </c>
      <c r="IV150" s="414" t="s">
        <v>3320</v>
      </c>
      <c r="IW150" s="414" t="s">
        <v>3320</v>
      </c>
      <c r="IY150" s="415"/>
      <c r="IZ150" s="415"/>
      <c r="JB150" s="414" t="str">
        <f>IFERROR(VLOOKUP($E150,'[12]Resumen costos RNT id'!$D:$J,3,0),"")</f>
        <v/>
      </c>
      <c r="JC150" s="421" t="str">
        <f>IFERROR(VLOOKUP($E150,'[12]Resumen costos RNT id'!$D:$J,4,0),"")</f>
        <v/>
      </c>
      <c r="JD150" s="421" t="str">
        <f>IFERROR(VLOOKUP($E150,'[12]Resumen costos RNT id'!$D:$J,5,0),"")</f>
        <v/>
      </c>
      <c r="JE150" s="421" t="str">
        <f>IFERROR(VLOOKUP($E150,'[12]Resumen costos RNT id'!$D:$J,6,0),"")</f>
        <v/>
      </c>
      <c r="JF150" s="416" t="str">
        <f>IFERROR(VLOOKUP($E150,'[12]Resumen costos RNT id'!$D:$J,7,0),"")</f>
        <v/>
      </c>
      <c r="JG150" s="428" t="str">
        <f t="shared" si="67"/>
        <v/>
      </c>
      <c r="JH150" s="428" t="str">
        <f t="shared" si="68"/>
        <v/>
      </c>
      <c r="JI150" s="428" t="str">
        <f t="shared" si="68"/>
        <v/>
      </c>
      <c r="JJ150" s="428">
        <f t="shared" si="69"/>
        <v>0</v>
      </c>
      <c r="JK150" s="428">
        <f t="shared" si="70"/>
        <v>0</v>
      </c>
      <c r="JL150" s="414" t="s">
        <v>910</v>
      </c>
      <c r="JP150" s="414">
        <v>5</v>
      </c>
      <c r="JQ150" s="414">
        <f t="shared" si="84"/>
        <v>0</v>
      </c>
      <c r="JR150" s="429" t="str">
        <f>IFERROR(VLOOKUP($E150,'[13]Actualización de costos CENACE'!$A:$G,2,0),"")</f>
        <v/>
      </c>
      <c r="JS150" s="429" t="str">
        <f>IFERROR(VLOOKUP($E150,'[13]Actualización de costos CENACE'!$A:$G,3,0),"")</f>
        <v/>
      </c>
      <c r="JT150" s="429" t="str">
        <f>IFERROR(VLOOKUP($E150,'[13]Actualización de costos CENACE'!$A:$G,4,0),"")</f>
        <v/>
      </c>
      <c r="JU150" s="429" t="str">
        <f>IFERROR(VLOOKUP($E150,'[13]Actualización de costos CENACE'!$A:$G,5,0),"")</f>
        <v/>
      </c>
      <c r="JV150" s="429" t="str">
        <f>IFERROR(VLOOKUP($E150,'[13]Actualización de costos CENACE'!$A:$G,6,0),"")</f>
        <v/>
      </c>
      <c r="JW150" s="430" t="str">
        <f>IFERROR(VLOOKUP($E150,'[13]Din Costos CFE'!$J$7:$AG$150,JW$1,0),"")</f>
        <v/>
      </c>
      <c r="JX150" s="430" t="str">
        <f>IFERROR(VLOOKUP($E150,'[13]Din Costos CFE'!$J$7:$AG$150,JX$1,0),"")</f>
        <v/>
      </c>
      <c r="JY150" s="430" t="str">
        <f>IFERROR(VLOOKUP($E150,'[13]Din Costos CFE'!$J$7:$AG$150,JY$1,0),"")</f>
        <v/>
      </c>
      <c r="JZ150" s="430" t="str">
        <f>IFERROR(VLOOKUP($E150,'[13]Din Costos CFE'!$J$7:$AG$150,JZ$1,0),"")</f>
        <v/>
      </c>
      <c r="KA150" s="430" t="str">
        <f>IFERROR(VLOOKUP($E150,'[13]Din Costos CFE'!$J$7:$AG$150,KA$1,0),"")</f>
        <v/>
      </c>
      <c r="KB150" s="430" t="str">
        <f>IFERROR(VLOOKUP($E150,'[13]Din Costos CFE'!$J$7:$AG$150,KB$1,0),"")</f>
        <v/>
      </c>
      <c r="KC150" s="430" t="str">
        <f>IFERROR(VLOOKUP($E150,'[13]Din Costos CFE'!$J$7:$AG$150,KC$1,0),"")</f>
        <v/>
      </c>
      <c r="KD150" s="430" t="str">
        <f>IFERROR(VLOOKUP($E150,'[13]Din Costos CFE'!$J$7:$AG$150,KD$1,0),"")</f>
        <v/>
      </c>
      <c r="KE150" s="430" t="str">
        <f>IFERROR(VLOOKUP($E150,'[13]Din Costos CFE'!$J$7:$AG$150,KE$1,0),"")</f>
        <v/>
      </c>
      <c r="KF150" s="430" t="str">
        <f>IFERROR(VLOOKUP($E150,'[13]Din Costos CFE'!$J$7:$AG$150,KF$1,0),"")</f>
        <v/>
      </c>
      <c r="KG150" s="430" t="str">
        <f>IFERROR(VLOOKUP($E150,'[13]Din Costos CFE'!$J$7:$AG$150,KG$1,0),"")</f>
        <v/>
      </c>
      <c r="KH150" s="430" t="str">
        <f>IFERROR(VLOOKUP($E150,'[13]Din Costos CFE'!$J$7:$AG$150,KH$1,0),"")</f>
        <v/>
      </c>
      <c r="KI150" s="430" t="str">
        <f>IFERROR(VLOOKUP($E150,'[13]Din Costos CFE'!$J$7:$AG$150,KI$1,0),"")</f>
        <v/>
      </c>
      <c r="KJ150" s="430" t="str">
        <f>IFERROR(VLOOKUP($E150,'[13]Din Costos CFE'!$J$7:$AG$150,KJ$1,0),"")</f>
        <v/>
      </c>
      <c r="KK150" s="430" t="str">
        <f>IFERROR(VLOOKUP($E150,'[13]Din Costos CFE'!$J$7:$AG$150,KK$1,0),"")</f>
        <v/>
      </c>
      <c r="KL150" s="430" t="str">
        <f>IFERROR(VLOOKUP($E150,'[13]Din Costos CFE'!$J$7:$AG$150,KL$1,0),"")</f>
        <v/>
      </c>
      <c r="KM150" s="430" t="str">
        <f>IFERROR(VLOOKUP($E150,'[13]Din Costos CFE'!$J$7:$AG$150,KM$1,0),"")</f>
        <v/>
      </c>
      <c r="KN150" s="430" t="str">
        <f>IFERROR(VLOOKUP($E150,'[13]Din Costos CFE'!$J$7:$AG$150,KN$1,0),"")</f>
        <v/>
      </c>
      <c r="KO150" s="431">
        <f t="shared" si="71"/>
        <v>0</v>
      </c>
      <c r="KP150" s="431">
        <f t="shared" si="72"/>
        <v>0</v>
      </c>
      <c r="KQ150" s="431">
        <f t="shared" si="73"/>
        <v>0</v>
      </c>
      <c r="KR150" s="432" t="str">
        <f>IFERROR(VLOOKUP($E150,'[13]Din Costos CFE'!$A$6:$G$150,4,0),"")</f>
        <v/>
      </c>
      <c r="KS150" s="432" t="str">
        <f>IFERROR(VLOOKUP($E150,'[13]Din Costos CFE'!$A$6:$G$150,5,0),"")</f>
        <v/>
      </c>
      <c r="KT150" s="432" t="str">
        <f>IFERROR(VLOOKUP($E150,'[13]Din Costos CFE'!$A$6:$G$150,6,0),"")</f>
        <v/>
      </c>
      <c r="KU150" s="433" t="str">
        <f t="shared" si="74"/>
        <v/>
      </c>
      <c r="KV150" s="434" t="str">
        <f t="shared" si="75"/>
        <v/>
      </c>
      <c r="KW150" s="435" t="str">
        <f t="shared" si="76"/>
        <v/>
      </c>
      <c r="KX150" s="435"/>
      <c r="KY150" s="436" t="str">
        <f>IFERROR(VLOOKUP($E150,'[13]Detalle Costos CENACE'!$E:$IT,248,0),"")</f>
        <v/>
      </c>
      <c r="KZ150" s="414">
        <f t="shared" si="77"/>
        <v>100</v>
      </c>
      <c r="LA150" s="434" t="str">
        <f t="shared" si="78"/>
        <v/>
      </c>
      <c r="LB150" s="434" t="str">
        <f t="shared" si="79"/>
        <v/>
      </c>
      <c r="LC150" s="414">
        <f t="shared" si="80"/>
        <v>1</v>
      </c>
      <c r="LD150" s="429" t="str">
        <f>IFERROR(VLOOKUP($E150,'[13]Actualización de costos CENACE'!$A:$G,7,0),"")</f>
        <v/>
      </c>
    </row>
    <row r="151" spans="1:316" s="414" customFormat="1" ht="15" customHeight="1">
      <c r="A151" s="413" t="s">
        <v>5638</v>
      </c>
      <c r="B151" s="414">
        <v>400</v>
      </c>
      <c r="C151" s="414" t="s">
        <v>8803</v>
      </c>
      <c r="D151" s="414" t="s">
        <v>8804</v>
      </c>
      <c r="E151" s="414">
        <v>400</v>
      </c>
      <c r="G151" s="414" t="s">
        <v>1857</v>
      </c>
      <c r="H151" s="414" t="s">
        <v>8805</v>
      </c>
      <c r="I151" s="415">
        <v>4</v>
      </c>
      <c r="J151" s="415"/>
      <c r="K151" s="415" t="str">
        <f t="shared" si="85"/>
        <v>No</v>
      </c>
      <c r="L151" s="415"/>
      <c r="M151" s="415">
        <f t="shared" si="59"/>
        <v>4</v>
      </c>
      <c r="N151" s="415"/>
      <c r="O151" s="415"/>
      <c r="P151" s="415"/>
      <c r="Q151" s="415"/>
      <c r="R151" s="415" t="str">
        <f t="shared" si="86"/>
        <v>No</v>
      </c>
      <c r="S151" s="415"/>
      <c r="T151" s="415"/>
      <c r="U151" s="415"/>
      <c r="V151" s="414" t="s">
        <v>8806</v>
      </c>
      <c r="W151" s="414" t="s">
        <v>5643</v>
      </c>
      <c r="X151" s="414">
        <f t="shared" si="83"/>
        <v>1</v>
      </c>
      <c r="Y151" s="414">
        <f t="shared" si="63"/>
        <v>99.9</v>
      </c>
      <c r="Z151" s="416" t="str">
        <f t="shared" si="64"/>
        <v/>
      </c>
      <c r="AA151" s="416">
        <f t="shared" si="65"/>
        <v>0</v>
      </c>
      <c r="AB151" s="417">
        <f t="shared" si="66"/>
        <v>0</v>
      </c>
      <c r="AC151" s="414" t="s">
        <v>489</v>
      </c>
      <c r="AD151" s="414" t="s">
        <v>6500</v>
      </c>
      <c r="AE151" s="414" t="e">
        <f>+VLOOKUP($D151,'[12]Ramón Países '!$A:$E,4,0)</f>
        <v>#N/A</v>
      </c>
      <c r="AF151" s="414" t="s">
        <v>5646</v>
      </c>
      <c r="AG151" s="414" t="e">
        <f>+VLOOKUP($D151,'[12]Ramón Países '!$A:$E,5,0)</f>
        <v>#N/A</v>
      </c>
      <c r="AH151" s="414" t="s">
        <v>489</v>
      </c>
      <c r="AI151" s="414" t="s">
        <v>6501</v>
      </c>
      <c r="AJ151" s="414" t="s">
        <v>6501</v>
      </c>
      <c r="AK151" s="414" t="s">
        <v>6502</v>
      </c>
      <c r="AL151" s="414" t="s">
        <v>6503</v>
      </c>
      <c r="AM151" s="414" t="s">
        <v>6504</v>
      </c>
      <c r="AN151" s="414" t="s">
        <v>3320</v>
      </c>
      <c r="AO151" s="414" t="s">
        <v>6505</v>
      </c>
      <c r="AP151" s="414" t="s">
        <v>5698</v>
      </c>
      <c r="AQ151" s="414" t="s">
        <v>6641</v>
      </c>
      <c r="AR151" s="414" t="s">
        <v>6642</v>
      </c>
      <c r="AS151" s="414" t="s">
        <v>6508</v>
      </c>
      <c r="AT151" s="414" t="s">
        <v>733</v>
      </c>
      <c r="AU151" s="414" t="s">
        <v>733</v>
      </c>
      <c r="AV151" s="414" t="s">
        <v>733</v>
      </c>
      <c r="AW151" s="414" t="s">
        <v>3320</v>
      </c>
      <c r="AX151" s="414" t="s">
        <v>6509</v>
      </c>
      <c r="AY151" s="414" t="s">
        <v>1214</v>
      </c>
      <c r="AZ151" s="414" t="s">
        <v>8807</v>
      </c>
      <c r="BA151" s="414" t="s">
        <v>6511</v>
      </c>
      <c r="BB151" s="414" t="s">
        <v>6512</v>
      </c>
      <c r="BC151" s="414" t="s">
        <v>6513</v>
      </c>
      <c r="BD151" s="414" t="s">
        <v>6644</v>
      </c>
      <c r="BE151" s="414" t="s">
        <v>6645</v>
      </c>
      <c r="BF151" s="415" t="s">
        <v>1214</v>
      </c>
      <c r="BG151" s="414" t="s">
        <v>3320</v>
      </c>
      <c r="BI151" s="414" t="s">
        <v>5747</v>
      </c>
      <c r="BJ151" s="414" t="s">
        <v>5747</v>
      </c>
      <c r="BK151" s="414" t="s">
        <v>6646</v>
      </c>
      <c r="BL151" s="414" t="s">
        <v>6647</v>
      </c>
      <c r="BM151" s="415">
        <v>115</v>
      </c>
      <c r="BN151" s="414" t="s">
        <v>5665</v>
      </c>
      <c r="BO151" s="418" t="s">
        <v>12718</v>
      </c>
      <c r="BP151" s="414">
        <v>24</v>
      </c>
      <c r="BQ151" s="414">
        <v>2029</v>
      </c>
      <c r="BR151" s="414">
        <v>99.9</v>
      </c>
      <c r="BS151" s="415">
        <v>99.9</v>
      </c>
      <c r="BT151" s="414" t="s">
        <v>5666</v>
      </c>
      <c r="BU151" s="414">
        <v>27</v>
      </c>
      <c r="BV151" s="415">
        <v>282.94</v>
      </c>
      <c r="BW151" s="419">
        <v>0.32331418176167032</v>
      </c>
      <c r="BX151" s="420" t="s">
        <v>910</v>
      </c>
      <c r="BY151" s="414" t="s">
        <v>733</v>
      </c>
      <c r="CA151" s="414">
        <v>27.25</v>
      </c>
      <c r="CB151" s="414" t="s">
        <v>1214</v>
      </c>
      <c r="CC151" s="414">
        <v>600</v>
      </c>
      <c r="CD151" s="414" t="s">
        <v>5667</v>
      </c>
      <c r="CE151" s="414" t="s">
        <v>5801</v>
      </c>
      <c r="CF151" s="414" t="s">
        <v>3320</v>
      </c>
      <c r="CG151" s="414" t="s">
        <v>733</v>
      </c>
      <c r="CH151" s="414" t="s">
        <v>733</v>
      </c>
      <c r="CI151" s="414">
        <v>2387.1</v>
      </c>
      <c r="CJ151" s="414">
        <v>2263.58</v>
      </c>
      <c r="CK151" s="414" t="s">
        <v>6441</v>
      </c>
      <c r="CL151" s="414">
        <v>365</v>
      </c>
      <c r="CM151" s="414">
        <v>90</v>
      </c>
      <c r="CN151" s="414">
        <v>99</v>
      </c>
      <c r="CO151" s="414">
        <v>30</v>
      </c>
      <c r="CP151" s="414" t="s">
        <v>12719</v>
      </c>
      <c r="CQ151" s="414">
        <f t="shared" si="81"/>
        <v>2027</v>
      </c>
      <c r="CR151" s="414">
        <v>0.5</v>
      </c>
      <c r="CS151" s="414">
        <v>100</v>
      </c>
      <c r="CT151" s="414" t="s">
        <v>6648</v>
      </c>
      <c r="CU151" s="414">
        <v>4402960</v>
      </c>
      <c r="CV151" s="414" t="s">
        <v>3320</v>
      </c>
      <c r="CW151" s="414" t="s">
        <v>3320</v>
      </c>
      <c r="CX151" s="414" t="s">
        <v>3320</v>
      </c>
      <c r="CY151" s="414" t="s">
        <v>3320</v>
      </c>
      <c r="CZ151" s="414" t="s">
        <v>3320</v>
      </c>
      <c r="DA151" s="414" t="s">
        <v>3320</v>
      </c>
      <c r="DB151" s="414" t="s">
        <v>3320</v>
      </c>
      <c r="DC151" s="414" t="s">
        <v>3320</v>
      </c>
      <c r="DD151" s="414" t="s">
        <v>3320</v>
      </c>
      <c r="DE151" s="414" t="s">
        <v>3320</v>
      </c>
      <c r="DG151" s="414" t="s">
        <v>3320</v>
      </c>
      <c r="DH151" s="414" t="s">
        <v>3320</v>
      </c>
      <c r="DI151" s="414" t="s">
        <v>3320</v>
      </c>
      <c r="DJ151" s="414" t="s">
        <v>3320</v>
      </c>
      <c r="DK151" s="414" t="s">
        <v>3320</v>
      </c>
      <c r="DL151" s="414" t="s">
        <v>3320</v>
      </c>
      <c r="DM151" s="414" t="e">
        <f t="shared" si="82"/>
        <v>#VALUE!</v>
      </c>
      <c r="DN151" s="414" t="s">
        <v>3320</v>
      </c>
      <c r="DO151" s="414" t="s">
        <v>3320</v>
      </c>
      <c r="DP151" s="414" t="s">
        <v>3320</v>
      </c>
      <c r="DR151" s="414" t="s">
        <v>3320</v>
      </c>
      <c r="DS151" s="414" t="s">
        <v>3320</v>
      </c>
      <c r="DT151" s="414" t="s">
        <v>3320</v>
      </c>
      <c r="DU151" s="414" t="s">
        <v>3320</v>
      </c>
      <c r="DV151" s="414" t="s">
        <v>3320</v>
      </c>
      <c r="DW151" s="414" t="s">
        <v>3320</v>
      </c>
      <c r="DX151" s="414" t="s">
        <v>3320</v>
      </c>
      <c r="DY151" s="414" t="s">
        <v>3320</v>
      </c>
      <c r="DZ151" s="414" t="s">
        <v>3320</v>
      </c>
      <c r="EA151" s="414" t="s">
        <v>3320</v>
      </c>
      <c r="EB151" s="414" t="s">
        <v>3320</v>
      </c>
      <c r="EC151" s="414" t="s">
        <v>3320</v>
      </c>
      <c r="ED151" s="414" t="s">
        <v>3320</v>
      </c>
      <c r="EE151" s="414" t="s">
        <v>3320</v>
      </c>
      <c r="EF151" s="414" t="s">
        <v>3320</v>
      </c>
      <c r="EG151" s="414" t="s">
        <v>3320</v>
      </c>
      <c r="EH151" s="414" t="s">
        <v>3320</v>
      </c>
      <c r="EI151" s="414" t="s">
        <v>3320</v>
      </c>
      <c r="EJ151" s="414" t="s">
        <v>3320</v>
      </c>
      <c r="EK151" s="414" t="s">
        <v>3320</v>
      </c>
      <c r="EL151" s="414" t="s">
        <v>3320</v>
      </c>
      <c r="EM151" s="414" t="s">
        <v>3320</v>
      </c>
      <c r="EN151" s="414" t="s">
        <v>3320</v>
      </c>
      <c r="EO151" s="414" t="s">
        <v>3320</v>
      </c>
      <c r="EP151" s="414" t="s">
        <v>3320</v>
      </c>
      <c r="EQ151" s="414" t="s">
        <v>3320</v>
      </c>
      <c r="ER151" s="414" t="s">
        <v>3320</v>
      </c>
      <c r="ES151" s="414" t="s">
        <v>3320</v>
      </c>
      <c r="ET151" s="414" t="s">
        <v>3320</v>
      </c>
      <c r="EU151" s="414" t="s">
        <v>3320</v>
      </c>
      <c r="EV151" s="414" t="s">
        <v>3320</v>
      </c>
      <c r="EW151" s="414" t="s">
        <v>3320</v>
      </c>
      <c r="EX151" s="414" t="s">
        <v>3320</v>
      </c>
      <c r="EY151" s="414" t="s">
        <v>3320</v>
      </c>
      <c r="EZ151" s="414" t="s">
        <v>3320</v>
      </c>
      <c r="FA151" s="414" t="s">
        <v>3320</v>
      </c>
      <c r="FB151" s="414" t="s">
        <v>3320</v>
      </c>
      <c r="FC151" s="414" t="s">
        <v>3320</v>
      </c>
      <c r="FD151" s="414" t="s">
        <v>3320</v>
      </c>
      <c r="FE151" s="414" t="s">
        <v>3320</v>
      </c>
      <c r="FF151" s="414" t="s">
        <v>3320</v>
      </c>
      <c r="FG151" s="414" t="s">
        <v>3320</v>
      </c>
      <c r="FH151" s="414" t="s">
        <v>3320</v>
      </c>
      <c r="FI151" s="414" t="s">
        <v>3320</v>
      </c>
      <c r="FJ151" s="414" t="s">
        <v>3320</v>
      </c>
      <c r="FK151" s="414" t="s">
        <v>3320</v>
      </c>
      <c r="FL151" s="414" t="s">
        <v>3320</v>
      </c>
      <c r="FM151" s="414" t="s">
        <v>3320</v>
      </c>
      <c r="FN151" s="414" t="s">
        <v>3320</v>
      </c>
      <c r="FO151" s="421">
        <v>86230280</v>
      </c>
      <c r="FP151" s="421">
        <f t="shared" si="62"/>
        <v>86.230279999999993</v>
      </c>
      <c r="FQ151" s="414" t="s">
        <v>1214</v>
      </c>
      <c r="FR151" s="414" t="s">
        <v>733</v>
      </c>
      <c r="FS151" s="414" t="s">
        <v>733</v>
      </c>
      <c r="FT151" s="414" t="s">
        <v>733</v>
      </c>
      <c r="FU151" s="414" t="s">
        <v>1856</v>
      </c>
      <c r="FV151" s="414" t="s">
        <v>8808</v>
      </c>
      <c r="FW151" s="414" t="s">
        <v>8809</v>
      </c>
      <c r="FX151" s="422" t="s">
        <v>6647</v>
      </c>
      <c r="FY151" s="423">
        <v>115</v>
      </c>
      <c r="FZ151" s="414" t="s">
        <v>8810</v>
      </c>
      <c r="GA151" s="421">
        <v>83233100</v>
      </c>
      <c r="GB151" s="421">
        <v>10879110</v>
      </c>
      <c r="GC151" s="421">
        <v>2715</v>
      </c>
      <c r="GD151" s="421">
        <v>850</v>
      </c>
      <c r="GE151" s="414" t="s">
        <v>8811</v>
      </c>
      <c r="GF151" s="414" t="s">
        <v>733</v>
      </c>
      <c r="GG151" s="414" t="s">
        <v>1214</v>
      </c>
      <c r="GH151" s="414" t="s">
        <v>8812</v>
      </c>
      <c r="GI151" s="414" t="s">
        <v>1214</v>
      </c>
      <c r="GJ151" s="414" t="s">
        <v>1214</v>
      </c>
      <c r="GK151" s="414" t="s">
        <v>1214</v>
      </c>
      <c r="GL151" s="414" t="s">
        <v>733</v>
      </c>
      <c r="GM151" s="414" t="s">
        <v>733</v>
      </c>
      <c r="GN151" s="424" t="s">
        <v>5676</v>
      </c>
      <c r="GO151" s="414" t="s">
        <v>3320</v>
      </c>
      <c r="GP151" s="414" t="s">
        <v>733</v>
      </c>
      <c r="GQ151" s="414" t="s">
        <v>5721</v>
      </c>
      <c r="GR151" s="414" t="s">
        <v>1214</v>
      </c>
      <c r="GS151" s="414" t="s">
        <v>1214</v>
      </c>
      <c r="GT151" s="414" t="s">
        <v>3320</v>
      </c>
      <c r="GU151" s="414" t="s">
        <v>3320</v>
      </c>
      <c r="GV151" s="414">
        <v>0</v>
      </c>
      <c r="GW151" s="414" t="s">
        <v>1214</v>
      </c>
      <c r="GX151" s="414" t="s">
        <v>1214</v>
      </c>
      <c r="GY151" s="414" t="s">
        <v>3320</v>
      </c>
      <c r="GZ151" s="414" t="s">
        <v>733</v>
      </c>
      <c r="HA151" s="414" t="s">
        <v>3320</v>
      </c>
      <c r="HB151" s="414" t="s">
        <v>8813</v>
      </c>
      <c r="HC151" s="414" t="s">
        <v>8814</v>
      </c>
      <c r="HD151" s="414" t="s">
        <v>5683</v>
      </c>
      <c r="HE151" s="414" t="s">
        <v>5952</v>
      </c>
      <c r="HF151" s="414" t="s">
        <v>5684</v>
      </c>
      <c r="HG151" s="414" t="s">
        <v>733</v>
      </c>
      <c r="HH151" s="414" t="s">
        <v>1214</v>
      </c>
      <c r="HI151" s="414" t="s">
        <v>13028</v>
      </c>
      <c r="HJ151" s="414" t="s">
        <v>13029</v>
      </c>
      <c r="HK151" s="414" t="s">
        <v>5685</v>
      </c>
      <c r="HL151" s="414" t="s">
        <v>3320</v>
      </c>
      <c r="HM151" s="414" t="s">
        <v>3320</v>
      </c>
      <c r="HN151" s="414" t="s">
        <v>3320</v>
      </c>
      <c r="HO151" s="414" t="s">
        <v>3320</v>
      </c>
      <c r="HP151" s="414" t="s">
        <v>3320</v>
      </c>
      <c r="HQ151" s="414" t="s">
        <v>3320</v>
      </c>
      <c r="HR151" s="414" t="s">
        <v>3320</v>
      </c>
      <c r="HS151" s="414" t="s">
        <v>3320</v>
      </c>
      <c r="HT151" s="414" t="s">
        <v>3320</v>
      </c>
      <c r="HU151" s="414" t="s">
        <v>3320</v>
      </c>
      <c r="HV151" s="414" t="s">
        <v>3320</v>
      </c>
      <c r="HW151" s="414" t="s">
        <v>3320</v>
      </c>
      <c r="HX151" s="414" t="s">
        <v>3320</v>
      </c>
      <c r="HY151" s="414" t="s">
        <v>3320</v>
      </c>
      <c r="HZ151" s="414" t="s">
        <v>3320</v>
      </c>
      <c r="IA151" s="414" t="s">
        <v>3320</v>
      </c>
      <c r="IB151" s="414" t="s">
        <v>3320</v>
      </c>
      <c r="IC151" s="414" t="s">
        <v>3320</v>
      </c>
      <c r="ID151" s="414" t="s">
        <v>3320</v>
      </c>
      <c r="IE151" s="414" t="s">
        <v>3320</v>
      </c>
      <c r="IF151" s="414" t="s">
        <v>3320</v>
      </c>
      <c r="IG151" s="414" t="s">
        <v>3320</v>
      </c>
      <c r="IH151" s="414" t="s">
        <v>3320</v>
      </c>
      <c r="II151" s="414" t="s">
        <v>3320</v>
      </c>
      <c r="IJ151" s="414" t="s">
        <v>3320</v>
      </c>
      <c r="IK151" s="414" t="s">
        <v>3320</v>
      </c>
      <c r="IL151" s="414" t="s">
        <v>3320</v>
      </c>
      <c r="IM151" s="414" t="s">
        <v>3320</v>
      </c>
      <c r="IN151" s="414" t="s">
        <v>3320</v>
      </c>
      <c r="IO151" s="414" t="s">
        <v>3320</v>
      </c>
      <c r="IP151" s="414" t="s">
        <v>3320</v>
      </c>
      <c r="IQ151" s="414" t="s">
        <v>3320</v>
      </c>
      <c r="IR151" s="414" t="s">
        <v>3320</v>
      </c>
      <c r="IS151" s="414" t="s">
        <v>3320</v>
      </c>
      <c r="IT151" s="414" t="s">
        <v>3320</v>
      </c>
      <c r="IU151" s="414" t="s">
        <v>3320</v>
      </c>
      <c r="IV151" s="414" t="s">
        <v>3320</v>
      </c>
      <c r="IW151" s="414" t="s">
        <v>3320</v>
      </c>
      <c r="IY151" s="415"/>
      <c r="IZ151" s="415"/>
      <c r="JB151" s="414" t="str">
        <f>IFERROR(VLOOKUP($E151,'[12]Resumen costos RNT id'!$D:$J,3,0),"")</f>
        <v/>
      </c>
      <c r="JC151" s="421" t="str">
        <f>IFERROR(VLOOKUP($E151,'[12]Resumen costos RNT id'!$D:$J,4,0),"")</f>
        <v/>
      </c>
      <c r="JD151" s="421" t="str">
        <f>IFERROR(VLOOKUP($E151,'[12]Resumen costos RNT id'!$D:$J,5,0),"")</f>
        <v/>
      </c>
      <c r="JE151" s="421" t="str">
        <f>IFERROR(VLOOKUP($E151,'[12]Resumen costos RNT id'!$D:$J,6,0),"")</f>
        <v/>
      </c>
      <c r="JF151" s="416" t="str">
        <f>IFERROR(VLOOKUP($E151,'[12]Resumen costos RNT id'!$D:$J,7,0),"")</f>
        <v/>
      </c>
      <c r="JG151" s="428" t="str">
        <f t="shared" si="67"/>
        <v/>
      </c>
      <c r="JH151" s="428" t="str">
        <f t="shared" si="68"/>
        <v/>
      </c>
      <c r="JI151" s="428" t="str">
        <f t="shared" si="68"/>
        <v/>
      </c>
      <c r="JJ151" s="428">
        <f t="shared" si="69"/>
        <v>0</v>
      </c>
      <c r="JK151" s="428">
        <f t="shared" si="70"/>
        <v>0</v>
      </c>
      <c r="JL151" s="414" t="s">
        <v>202</v>
      </c>
      <c r="JP151" s="414">
        <v>7</v>
      </c>
      <c r="JQ151" s="414">
        <f t="shared" si="84"/>
        <v>0</v>
      </c>
      <c r="JR151" s="429" t="str">
        <f>IFERROR(VLOOKUP($E151,'[13]Actualización de costos CENACE'!$A:$G,2,0),"")</f>
        <v/>
      </c>
      <c r="JS151" s="429" t="str">
        <f>IFERROR(VLOOKUP($E151,'[13]Actualización de costos CENACE'!$A:$G,3,0),"")</f>
        <v/>
      </c>
      <c r="JT151" s="429" t="str">
        <f>IFERROR(VLOOKUP($E151,'[13]Actualización de costos CENACE'!$A:$G,4,0),"")</f>
        <v/>
      </c>
      <c r="JU151" s="429" t="str">
        <f>IFERROR(VLOOKUP($E151,'[13]Actualización de costos CENACE'!$A:$G,5,0),"")</f>
        <v/>
      </c>
      <c r="JV151" s="429" t="str">
        <f>IFERROR(VLOOKUP($E151,'[13]Actualización de costos CENACE'!$A:$G,6,0),"")</f>
        <v/>
      </c>
      <c r="JW151" s="430" t="str">
        <f>IFERROR(VLOOKUP($E151,'[13]Din Costos CFE'!$J$7:$AG$150,JW$1,0),"")</f>
        <v/>
      </c>
      <c r="JX151" s="430" t="str">
        <f>IFERROR(VLOOKUP($E151,'[13]Din Costos CFE'!$J$7:$AG$150,JX$1,0),"")</f>
        <v/>
      </c>
      <c r="JY151" s="430" t="str">
        <f>IFERROR(VLOOKUP($E151,'[13]Din Costos CFE'!$J$7:$AG$150,JY$1,0),"")</f>
        <v/>
      </c>
      <c r="JZ151" s="430" t="str">
        <f>IFERROR(VLOOKUP($E151,'[13]Din Costos CFE'!$J$7:$AG$150,JZ$1,0),"")</f>
        <v/>
      </c>
      <c r="KA151" s="430" t="str">
        <f>IFERROR(VLOOKUP($E151,'[13]Din Costos CFE'!$J$7:$AG$150,KA$1,0),"")</f>
        <v/>
      </c>
      <c r="KB151" s="430" t="str">
        <f>IFERROR(VLOOKUP($E151,'[13]Din Costos CFE'!$J$7:$AG$150,KB$1,0),"")</f>
        <v/>
      </c>
      <c r="KC151" s="430" t="str">
        <f>IFERROR(VLOOKUP($E151,'[13]Din Costos CFE'!$J$7:$AG$150,KC$1,0),"")</f>
        <v/>
      </c>
      <c r="KD151" s="430" t="str">
        <f>IFERROR(VLOOKUP($E151,'[13]Din Costos CFE'!$J$7:$AG$150,KD$1,0),"")</f>
        <v/>
      </c>
      <c r="KE151" s="430" t="str">
        <f>IFERROR(VLOOKUP($E151,'[13]Din Costos CFE'!$J$7:$AG$150,KE$1,0),"")</f>
        <v/>
      </c>
      <c r="KF151" s="430" t="str">
        <f>IFERROR(VLOOKUP($E151,'[13]Din Costos CFE'!$J$7:$AG$150,KF$1,0),"")</f>
        <v/>
      </c>
      <c r="KG151" s="430" t="str">
        <f>IFERROR(VLOOKUP($E151,'[13]Din Costos CFE'!$J$7:$AG$150,KG$1,0),"")</f>
        <v/>
      </c>
      <c r="KH151" s="430" t="str">
        <f>IFERROR(VLOOKUP($E151,'[13]Din Costos CFE'!$J$7:$AG$150,KH$1,0),"")</f>
        <v/>
      </c>
      <c r="KI151" s="430" t="str">
        <f>IFERROR(VLOOKUP($E151,'[13]Din Costos CFE'!$J$7:$AG$150,KI$1,0),"")</f>
        <v/>
      </c>
      <c r="KJ151" s="430" t="str">
        <f>IFERROR(VLOOKUP($E151,'[13]Din Costos CFE'!$J$7:$AG$150,KJ$1,0),"")</f>
        <v/>
      </c>
      <c r="KK151" s="430" t="str">
        <f>IFERROR(VLOOKUP($E151,'[13]Din Costos CFE'!$J$7:$AG$150,KK$1,0),"")</f>
        <v/>
      </c>
      <c r="KL151" s="430" t="str">
        <f>IFERROR(VLOOKUP($E151,'[13]Din Costos CFE'!$J$7:$AG$150,KL$1,0),"")</f>
        <v/>
      </c>
      <c r="KM151" s="430" t="str">
        <f>IFERROR(VLOOKUP($E151,'[13]Din Costos CFE'!$J$7:$AG$150,KM$1,0),"")</f>
        <v/>
      </c>
      <c r="KN151" s="430" t="str">
        <f>IFERROR(VLOOKUP($E151,'[13]Din Costos CFE'!$J$7:$AG$150,KN$1,0),"")</f>
        <v/>
      </c>
      <c r="KO151" s="431">
        <f t="shared" si="71"/>
        <v>0</v>
      </c>
      <c r="KP151" s="431">
        <f t="shared" si="72"/>
        <v>0</v>
      </c>
      <c r="KQ151" s="431">
        <f t="shared" si="73"/>
        <v>0</v>
      </c>
      <c r="KR151" s="432" t="str">
        <f>IFERROR(VLOOKUP($E151,'[13]Din Costos CFE'!$A$6:$G$150,4,0),"")</f>
        <v/>
      </c>
      <c r="KS151" s="432" t="str">
        <f>IFERROR(VLOOKUP($E151,'[13]Din Costos CFE'!$A$6:$G$150,5,0),"")</f>
        <v/>
      </c>
      <c r="KT151" s="432" t="str">
        <f>IFERROR(VLOOKUP($E151,'[13]Din Costos CFE'!$A$6:$G$150,6,0),"")</f>
        <v/>
      </c>
      <c r="KU151" s="433" t="str">
        <f t="shared" si="74"/>
        <v/>
      </c>
      <c r="KV151" s="434" t="str">
        <f t="shared" si="75"/>
        <v/>
      </c>
      <c r="KW151" s="435" t="str">
        <f t="shared" si="76"/>
        <v/>
      </c>
      <c r="KX151" s="435"/>
      <c r="KY151" s="436" t="str">
        <f>IFERROR(VLOOKUP($E151,'[13]Detalle Costos CENACE'!$E:$IT,248,0),"")</f>
        <v/>
      </c>
      <c r="KZ151" s="414">
        <f t="shared" si="77"/>
        <v>99.9</v>
      </c>
      <c r="LA151" s="434" t="str">
        <f t="shared" si="78"/>
        <v/>
      </c>
      <c r="LB151" s="434" t="str">
        <f t="shared" si="79"/>
        <v/>
      </c>
      <c r="LC151" s="414">
        <f t="shared" si="80"/>
        <v>1</v>
      </c>
      <c r="LD151" s="429" t="str">
        <f>IFERROR(VLOOKUP($E151,'[13]Actualización de costos CENACE'!$A:$G,7,0),"")</f>
        <v/>
      </c>
    </row>
    <row r="152" spans="1:316" s="414" customFormat="1" ht="15" customHeight="1">
      <c r="A152" s="413" t="s">
        <v>5638</v>
      </c>
      <c r="B152" s="414">
        <v>918</v>
      </c>
      <c r="C152" s="414" t="s">
        <v>8815</v>
      </c>
      <c r="D152" s="414" t="s">
        <v>8816</v>
      </c>
      <c r="E152" s="414">
        <v>918</v>
      </c>
      <c r="G152" s="414" t="s">
        <v>8817</v>
      </c>
      <c r="H152" s="414" t="s">
        <v>8818</v>
      </c>
      <c r="I152" s="415">
        <v>4</v>
      </c>
      <c r="J152" s="415"/>
      <c r="K152" s="415" t="str">
        <f t="shared" si="85"/>
        <v>No</v>
      </c>
      <c r="L152" s="415"/>
      <c r="M152" s="415">
        <f t="shared" si="59"/>
        <v>4</v>
      </c>
      <c r="N152" s="415"/>
      <c r="O152" s="415"/>
      <c r="P152" s="415"/>
      <c r="Q152" s="415"/>
      <c r="R152" s="415" t="str">
        <f t="shared" si="86"/>
        <v>No</v>
      </c>
      <c r="S152" s="415"/>
      <c r="T152" s="415"/>
      <c r="U152" s="415"/>
      <c r="V152" s="414" t="s">
        <v>1888</v>
      </c>
      <c r="W152" s="414" t="s">
        <v>5643</v>
      </c>
      <c r="X152" s="414">
        <f t="shared" si="83"/>
        <v>1</v>
      </c>
      <c r="Y152" s="414">
        <f t="shared" si="63"/>
        <v>150</v>
      </c>
      <c r="Z152" s="416" t="str">
        <f t="shared" si="64"/>
        <v/>
      </c>
      <c r="AA152" s="416">
        <f t="shared" si="65"/>
        <v>0</v>
      </c>
      <c r="AB152" s="417">
        <f t="shared" si="66"/>
        <v>0</v>
      </c>
      <c r="AC152" s="414" t="s">
        <v>5644</v>
      </c>
      <c r="AD152" s="414" t="s">
        <v>5644</v>
      </c>
      <c r="AE152" s="414" t="e">
        <f>+VLOOKUP($D152,'[12]Ramón Países '!$A:$E,4,0)</f>
        <v>#N/A</v>
      </c>
      <c r="AF152" s="414" t="s">
        <v>5646</v>
      </c>
      <c r="AG152" s="414" t="e">
        <f>+VLOOKUP($D152,'[12]Ramón Países '!$A:$E,5,0)</f>
        <v>#N/A</v>
      </c>
      <c r="AH152" s="414" t="s">
        <v>262</v>
      </c>
      <c r="AI152" s="414" t="s">
        <v>270</v>
      </c>
      <c r="AJ152" s="414" t="s">
        <v>7604</v>
      </c>
      <c r="AK152" s="414" t="s">
        <v>5698</v>
      </c>
      <c r="AL152" s="414" t="s">
        <v>8819</v>
      </c>
      <c r="AM152" s="414" t="s">
        <v>7667</v>
      </c>
      <c r="AN152" s="414" t="s">
        <v>3320</v>
      </c>
      <c r="AO152" s="414" t="s">
        <v>7668</v>
      </c>
      <c r="AP152" s="414" t="s">
        <v>7669</v>
      </c>
      <c r="AQ152" s="414" t="s">
        <v>5855</v>
      </c>
      <c r="AR152" s="414" t="s">
        <v>5856</v>
      </c>
      <c r="AS152" s="414" t="s">
        <v>8796</v>
      </c>
      <c r="AT152" s="414" t="s">
        <v>733</v>
      </c>
      <c r="AU152" s="414" t="s">
        <v>733</v>
      </c>
      <c r="AV152" s="414" t="s">
        <v>733</v>
      </c>
      <c r="AW152" s="414" t="s">
        <v>3320</v>
      </c>
      <c r="AX152" s="414" t="s">
        <v>5656</v>
      </c>
      <c r="AY152" s="414" t="s">
        <v>733</v>
      </c>
      <c r="AZ152" s="414" t="s">
        <v>8797</v>
      </c>
      <c r="BA152" s="414" t="s">
        <v>5859</v>
      </c>
      <c r="BB152" s="414" t="s">
        <v>7612</v>
      </c>
      <c r="BC152" s="414" t="s">
        <v>5660</v>
      </c>
      <c r="BD152" s="414" t="s">
        <v>7672</v>
      </c>
      <c r="BE152" s="414" t="s">
        <v>8820</v>
      </c>
      <c r="BF152" s="415" t="s">
        <v>1214</v>
      </c>
      <c r="BG152" s="414" t="s">
        <v>3320</v>
      </c>
      <c r="BI152" s="414" t="s">
        <v>5747</v>
      </c>
      <c r="BJ152" s="414" t="s">
        <v>5747</v>
      </c>
      <c r="BK152" s="414" t="s">
        <v>6646</v>
      </c>
      <c r="BL152" s="414" t="s">
        <v>13025</v>
      </c>
      <c r="BM152" s="415">
        <v>115</v>
      </c>
      <c r="BN152" s="414" t="s">
        <v>5712</v>
      </c>
      <c r="BO152" s="418" t="s">
        <v>12921</v>
      </c>
      <c r="BP152" s="414">
        <v>18</v>
      </c>
      <c r="BQ152" s="414">
        <v>2029</v>
      </c>
      <c r="BR152" s="414">
        <v>150</v>
      </c>
      <c r="BS152" s="415">
        <v>150</v>
      </c>
      <c r="BT152" s="414" t="s">
        <v>5666</v>
      </c>
      <c r="BU152" s="414">
        <v>519</v>
      </c>
      <c r="BV152" s="415">
        <v>405.42</v>
      </c>
      <c r="BW152" s="419">
        <v>0.30853881278538814</v>
      </c>
      <c r="BX152" s="420" t="s">
        <v>910</v>
      </c>
      <c r="BY152" s="414" t="s">
        <v>733</v>
      </c>
      <c r="CA152" s="414">
        <v>31.8</v>
      </c>
      <c r="CB152" s="414" t="s">
        <v>1214</v>
      </c>
      <c r="CC152" s="414">
        <v>725</v>
      </c>
      <c r="CD152" s="414" t="s">
        <v>5713</v>
      </c>
      <c r="CE152" s="414" t="s">
        <v>5668</v>
      </c>
      <c r="CF152" s="414" t="s">
        <v>3320</v>
      </c>
      <c r="CG152" s="414" t="s">
        <v>733</v>
      </c>
      <c r="CH152" s="414" t="s">
        <v>733</v>
      </c>
      <c r="CI152" s="414">
        <v>2322</v>
      </c>
      <c r="CJ152" s="414">
        <v>2225</v>
      </c>
      <c r="CK152" s="414" t="s">
        <v>8821</v>
      </c>
      <c r="CL152" s="414">
        <v>365</v>
      </c>
      <c r="CM152" s="414">
        <v>88</v>
      </c>
      <c r="CN152" s="414">
        <v>98</v>
      </c>
      <c r="CO152" s="414">
        <v>35</v>
      </c>
      <c r="CP152" s="414" t="s">
        <v>12599</v>
      </c>
      <c r="CQ152" s="414">
        <f t="shared" si="81"/>
        <v>2027</v>
      </c>
      <c r="CR152" s="414">
        <v>0.4</v>
      </c>
      <c r="CS152" s="414">
        <v>9</v>
      </c>
      <c r="CT152" s="414" t="s">
        <v>7672</v>
      </c>
      <c r="CU152" s="414">
        <v>396000</v>
      </c>
      <c r="CV152" s="414" t="s">
        <v>3320</v>
      </c>
      <c r="CW152" s="414" t="s">
        <v>3320</v>
      </c>
      <c r="CX152" s="414" t="s">
        <v>3320</v>
      </c>
      <c r="CY152" s="414" t="s">
        <v>3320</v>
      </c>
      <c r="CZ152" s="414" t="s">
        <v>3320</v>
      </c>
      <c r="DA152" s="414" t="s">
        <v>3320</v>
      </c>
      <c r="DB152" s="414" t="s">
        <v>3320</v>
      </c>
      <c r="DC152" s="414" t="s">
        <v>3320</v>
      </c>
      <c r="DD152" s="414" t="s">
        <v>3320</v>
      </c>
      <c r="DE152" s="414" t="s">
        <v>3320</v>
      </c>
      <c r="DG152" s="414" t="s">
        <v>3320</v>
      </c>
      <c r="DH152" s="414" t="s">
        <v>3320</v>
      </c>
      <c r="DI152" s="414" t="s">
        <v>3320</v>
      </c>
      <c r="DJ152" s="414" t="s">
        <v>3320</v>
      </c>
      <c r="DK152" s="414" t="s">
        <v>3320</v>
      </c>
      <c r="DL152" s="414" t="s">
        <v>3320</v>
      </c>
      <c r="DM152" s="414" t="e">
        <f t="shared" si="82"/>
        <v>#VALUE!</v>
      </c>
      <c r="DN152" s="414" t="s">
        <v>3320</v>
      </c>
      <c r="DO152" s="414" t="s">
        <v>3320</v>
      </c>
      <c r="DP152" s="414" t="s">
        <v>3320</v>
      </c>
      <c r="DR152" s="414" t="s">
        <v>3320</v>
      </c>
      <c r="DS152" s="414" t="s">
        <v>3320</v>
      </c>
      <c r="DT152" s="414" t="s">
        <v>3320</v>
      </c>
      <c r="DU152" s="414" t="s">
        <v>3320</v>
      </c>
      <c r="DV152" s="414" t="s">
        <v>3320</v>
      </c>
      <c r="DW152" s="414" t="s">
        <v>3320</v>
      </c>
      <c r="DX152" s="414" t="s">
        <v>3320</v>
      </c>
      <c r="DY152" s="414" t="s">
        <v>3320</v>
      </c>
      <c r="DZ152" s="414" t="s">
        <v>3320</v>
      </c>
      <c r="EA152" s="414" t="s">
        <v>3320</v>
      </c>
      <c r="EB152" s="414" t="s">
        <v>3320</v>
      </c>
      <c r="EC152" s="414" t="s">
        <v>3320</v>
      </c>
      <c r="ED152" s="414" t="s">
        <v>3320</v>
      </c>
      <c r="EE152" s="414" t="s">
        <v>3320</v>
      </c>
      <c r="EF152" s="414" t="s">
        <v>3320</v>
      </c>
      <c r="EG152" s="414" t="s">
        <v>3320</v>
      </c>
      <c r="EH152" s="414" t="s">
        <v>3320</v>
      </c>
      <c r="EI152" s="414" t="s">
        <v>3320</v>
      </c>
      <c r="EJ152" s="414" t="s">
        <v>3320</v>
      </c>
      <c r="EK152" s="414" t="s">
        <v>3320</v>
      </c>
      <c r="EL152" s="414" t="s">
        <v>3320</v>
      </c>
      <c r="EM152" s="414" t="s">
        <v>3320</v>
      </c>
      <c r="EN152" s="414" t="s">
        <v>3320</v>
      </c>
      <c r="EO152" s="414" t="s">
        <v>3320</v>
      </c>
      <c r="EP152" s="414" t="s">
        <v>3320</v>
      </c>
      <c r="EQ152" s="414" t="s">
        <v>3320</v>
      </c>
      <c r="ER152" s="414" t="s">
        <v>3320</v>
      </c>
      <c r="ES152" s="414" t="s">
        <v>3320</v>
      </c>
      <c r="ET152" s="414" t="s">
        <v>3320</v>
      </c>
      <c r="EU152" s="414" t="s">
        <v>3320</v>
      </c>
      <c r="EV152" s="414" t="s">
        <v>3320</v>
      </c>
      <c r="EW152" s="414" t="s">
        <v>3320</v>
      </c>
      <c r="EX152" s="414" t="s">
        <v>3320</v>
      </c>
      <c r="EY152" s="414" t="s">
        <v>3320</v>
      </c>
      <c r="EZ152" s="414" t="s">
        <v>3320</v>
      </c>
      <c r="FA152" s="414" t="s">
        <v>3320</v>
      </c>
      <c r="FB152" s="414" t="s">
        <v>3320</v>
      </c>
      <c r="FC152" s="414" t="s">
        <v>3320</v>
      </c>
      <c r="FD152" s="414" t="s">
        <v>3320</v>
      </c>
      <c r="FE152" s="414" t="s">
        <v>3320</v>
      </c>
      <c r="FF152" s="414" t="s">
        <v>3320</v>
      </c>
      <c r="FG152" s="414" t="s">
        <v>3320</v>
      </c>
      <c r="FH152" s="414" t="s">
        <v>3320</v>
      </c>
      <c r="FI152" s="414" t="s">
        <v>3320</v>
      </c>
      <c r="FJ152" s="414" t="s">
        <v>3320</v>
      </c>
      <c r="FK152" s="414" t="s">
        <v>3320</v>
      </c>
      <c r="FL152" s="414" t="s">
        <v>3320</v>
      </c>
      <c r="FM152" s="414" t="s">
        <v>3320</v>
      </c>
      <c r="FN152" s="414" t="s">
        <v>3320</v>
      </c>
      <c r="FO152" s="421">
        <v>152600000</v>
      </c>
      <c r="FP152" s="421">
        <f t="shared" si="62"/>
        <v>152.6</v>
      </c>
      <c r="FQ152" s="414" t="s">
        <v>733</v>
      </c>
      <c r="FR152" s="414" t="s">
        <v>733</v>
      </c>
      <c r="FS152" s="414" t="s">
        <v>733</v>
      </c>
      <c r="FT152" s="414" t="s">
        <v>733</v>
      </c>
      <c r="FU152" s="414" t="s">
        <v>1846</v>
      </c>
      <c r="FV152" s="414" t="s">
        <v>8822</v>
      </c>
      <c r="FW152" s="414" t="s">
        <v>7675</v>
      </c>
      <c r="FX152" s="422" t="s">
        <v>13025</v>
      </c>
      <c r="FY152" s="423">
        <v>115</v>
      </c>
      <c r="FZ152" s="414" t="s">
        <v>8823</v>
      </c>
      <c r="GA152" s="421">
        <v>152600000</v>
      </c>
      <c r="GB152" s="421">
        <v>18700000</v>
      </c>
      <c r="GC152" s="421">
        <v>343500</v>
      </c>
      <c r="GD152" s="421">
        <v>75000</v>
      </c>
      <c r="GE152" s="414" t="s">
        <v>7672</v>
      </c>
      <c r="GF152" s="414" t="s">
        <v>733</v>
      </c>
      <c r="GG152" s="414" t="s">
        <v>733</v>
      </c>
      <c r="GH152" s="414" t="s">
        <v>7672</v>
      </c>
      <c r="GI152" s="414" t="s">
        <v>733</v>
      </c>
      <c r="GJ152" s="414" t="s">
        <v>733</v>
      </c>
      <c r="GK152" s="414" t="s">
        <v>733</v>
      </c>
      <c r="GL152" s="414" t="s">
        <v>733</v>
      </c>
      <c r="GM152" s="414" t="s">
        <v>733</v>
      </c>
      <c r="GN152" s="424" t="s">
        <v>5676</v>
      </c>
      <c r="GO152" s="414" t="s">
        <v>3320</v>
      </c>
      <c r="GP152" s="414" t="s">
        <v>733</v>
      </c>
      <c r="GQ152" s="414" t="s">
        <v>5872</v>
      </c>
      <c r="GR152" s="414" t="s">
        <v>733</v>
      </c>
      <c r="GS152" s="414" t="s">
        <v>5679</v>
      </c>
      <c r="GT152" s="414" t="s">
        <v>3320</v>
      </c>
      <c r="GU152" s="414" t="s">
        <v>3320</v>
      </c>
      <c r="GV152" s="414">
        <v>1</v>
      </c>
      <c r="GW152" s="414" t="s">
        <v>733</v>
      </c>
      <c r="GX152" s="414" t="s">
        <v>5948</v>
      </c>
      <c r="GY152" s="414" t="s">
        <v>8824</v>
      </c>
      <c r="GZ152" s="414" t="s">
        <v>733</v>
      </c>
      <c r="HA152" s="414" t="s">
        <v>3320</v>
      </c>
      <c r="HB152" s="414" t="s">
        <v>8825</v>
      </c>
      <c r="HC152" s="414" t="s">
        <v>8826</v>
      </c>
      <c r="HD152" s="414" t="s">
        <v>5952</v>
      </c>
      <c r="HE152" s="414" t="s">
        <v>5684</v>
      </c>
      <c r="HF152" s="414" t="s">
        <v>5684</v>
      </c>
      <c r="HG152" s="414" t="s">
        <v>733</v>
      </c>
      <c r="HH152" s="414" t="s">
        <v>1214</v>
      </c>
      <c r="HI152" s="414" t="s">
        <v>13030</v>
      </c>
      <c r="HJ152" s="414" t="s">
        <v>13031</v>
      </c>
      <c r="HK152" s="414" t="s">
        <v>5685</v>
      </c>
      <c r="HL152" s="414" t="s">
        <v>3320</v>
      </c>
      <c r="HM152" s="414" t="s">
        <v>3320</v>
      </c>
      <c r="HN152" s="414" t="s">
        <v>3320</v>
      </c>
      <c r="HO152" s="414" t="s">
        <v>3320</v>
      </c>
      <c r="HP152" s="414" t="s">
        <v>3320</v>
      </c>
      <c r="HQ152" s="414" t="s">
        <v>3320</v>
      </c>
      <c r="HR152" s="414" t="s">
        <v>3320</v>
      </c>
      <c r="HS152" s="414" t="s">
        <v>3320</v>
      </c>
      <c r="HT152" s="414" t="s">
        <v>3320</v>
      </c>
      <c r="HU152" s="414" t="s">
        <v>3320</v>
      </c>
      <c r="HV152" s="414" t="s">
        <v>3320</v>
      </c>
      <c r="HW152" s="414" t="s">
        <v>3320</v>
      </c>
      <c r="HX152" s="414" t="s">
        <v>3320</v>
      </c>
      <c r="HY152" s="414" t="s">
        <v>3320</v>
      </c>
      <c r="HZ152" s="414" t="s">
        <v>3320</v>
      </c>
      <c r="IA152" s="414" t="s">
        <v>3320</v>
      </c>
      <c r="IB152" s="414" t="s">
        <v>3320</v>
      </c>
      <c r="IC152" s="414" t="s">
        <v>3320</v>
      </c>
      <c r="ID152" s="414" t="s">
        <v>3320</v>
      </c>
      <c r="IE152" s="414" t="s">
        <v>3320</v>
      </c>
      <c r="IF152" s="414" t="s">
        <v>3320</v>
      </c>
      <c r="IG152" s="414" t="s">
        <v>3320</v>
      </c>
      <c r="IH152" s="414" t="s">
        <v>3320</v>
      </c>
      <c r="II152" s="414" t="s">
        <v>3320</v>
      </c>
      <c r="IJ152" s="414" t="s">
        <v>3320</v>
      </c>
      <c r="IK152" s="414" t="s">
        <v>3320</v>
      </c>
      <c r="IL152" s="414" t="s">
        <v>3320</v>
      </c>
      <c r="IM152" s="414" t="s">
        <v>3320</v>
      </c>
      <c r="IN152" s="414" t="s">
        <v>3320</v>
      </c>
      <c r="IO152" s="414" t="s">
        <v>3320</v>
      </c>
      <c r="IP152" s="414" t="s">
        <v>3320</v>
      </c>
      <c r="IQ152" s="414" t="s">
        <v>3320</v>
      </c>
      <c r="IR152" s="414" t="s">
        <v>3320</v>
      </c>
      <c r="IS152" s="414" t="s">
        <v>3320</v>
      </c>
      <c r="IT152" s="414" t="s">
        <v>3320</v>
      </c>
      <c r="IU152" s="414" t="s">
        <v>3320</v>
      </c>
      <c r="IV152" s="414" t="s">
        <v>3320</v>
      </c>
      <c r="IW152" s="414" t="s">
        <v>3320</v>
      </c>
      <c r="IY152" s="415"/>
      <c r="IZ152" s="415"/>
      <c r="JB152" s="414" t="str">
        <f>IFERROR(VLOOKUP($E152,'[12]Resumen costos RNT id'!$D:$J,3,0),"")</f>
        <v/>
      </c>
      <c r="JC152" s="421" t="str">
        <f>IFERROR(VLOOKUP($E152,'[12]Resumen costos RNT id'!$D:$J,4,0),"")</f>
        <v/>
      </c>
      <c r="JD152" s="421" t="str">
        <f>IFERROR(VLOOKUP($E152,'[12]Resumen costos RNT id'!$D:$J,5,0),"")</f>
        <v/>
      </c>
      <c r="JE152" s="421" t="str">
        <f>IFERROR(VLOOKUP($E152,'[12]Resumen costos RNT id'!$D:$J,6,0),"")</f>
        <v/>
      </c>
      <c r="JF152" s="416" t="str">
        <f>IFERROR(VLOOKUP($E152,'[12]Resumen costos RNT id'!$D:$J,7,0),"")</f>
        <v/>
      </c>
      <c r="JG152" s="428" t="str">
        <f t="shared" si="67"/>
        <v/>
      </c>
      <c r="JH152" s="428" t="str">
        <f t="shared" si="68"/>
        <v/>
      </c>
      <c r="JI152" s="428" t="str">
        <f t="shared" si="68"/>
        <v/>
      </c>
      <c r="JJ152" s="428">
        <f t="shared" si="69"/>
        <v>0</v>
      </c>
      <c r="JK152" s="428">
        <f t="shared" si="70"/>
        <v>0</v>
      </c>
      <c r="JL152" s="414" t="s">
        <v>910</v>
      </c>
      <c r="JP152" s="414">
        <v>4</v>
      </c>
      <c r="JQ152" s="414">
        <f t="shared" si="84"/>
        <v>0</v>
      </c>
      <c r="JR152" s="429" t="str">
        <f>IFERROR(VLOOKUP($E152,'[13]Actualización de costos CENACE'!$A:$G,2,0),"")</f>
        <v/>
      </c>
      <c r="JS152" s="429" t="str">
        <f>IFERROR(VLOOKUP($E152,'[13]Actualización de costos CENACE'!$A:$G,3,0),"")</f>
        <v/>
      </c>
      <c r="JT152" s="429" t="str">
        <f>IFERROR(VLOOKUP($E152,'[13]Actualización de costos CENACE'!$A:$G,4,0),"")</f>
        <v/>
      </c>
      <c r="JU152" s="429" t="str">
        <f>IFERROR(VLOOKUP($E152,'[13]Actualización de costos CENACE'!$A:$G,5,0),"")</f>
        <v/>
      </c>
      <c r="JV152" s="429" t="str">
        <f>IFERROR(VLOOKUP($E152,'[13]Actualización de costos CENACE'!$A:$G,6,0),"")</f>
        <v/>
      </c>
      <c r="JW152" s="430" t="str">
        <f>IFERROR(VLOOKUP($E152,'[13]Din Costos CFE'!$J$7:$AG$150,JW$1,0),"")</f>
        <v/>
      </c>
      <c r="JX152" s="430" t="str">
        <f>IFERROR(VLOOKUP($E152,'[13]Din Costos CFE'!$J$7:$AG$150,JX$1,0),"")</f>
        <v/>
      </c>
      <c r="JY152" s="430" t="str">
        <f>IFERROR(VLOOKUP($E152,'[13]Din Costos CFE'!$J$7:$AG$150,JY$1,0),"")</f>
        <v/>
      </c>
      <c r="JZ152" s="430" t="str">
        <f>IFERROR(VLOOKUP($E152,'[13]Din Costos CFE'!$J$7:$AG$150,JZ$1,0),"")</f>
        <v/>
      </c>
      <c r="KA152" s="430" t="str">
        <f>IFERROR(VLOOKUP($E152,'[13]Din Costos CFE'!$J$7:$AG$150,KA$1,0),"")</f>
        <v/>
      </c>
      <c r="KB152" s="430" t="str">
        <f>IFERROR(VLOOKUP($E152,'[13]Din Costos CFE'!$J$7:$AG$150,KB$1,0),"")</f>
        <v/>
      </c>
      <c r="KC152" s="430" t="str">
        <f>IFERROR(VLOOKUP($E152,'[13]Din Costos CFE'!$J$7:$AG$150,KC$1,0),"")</f>
        <v/>
      </c>
      <c r="KD152" s="430" t="str">
        <f>IFERROR(VLOOKUP($E152,'[13]Din Costos CFE'!$J$7:$AG$150,KD$1,0),"")</f>
        <v/>
      </c>
      <c r="KE152" s="430" t="str">
        <f>IFERROR(VLOOKUP($E152,'[13]Din Costos CFE'!$J$7:$AG$150,KE$1,0),"")</f>
        <v/>
      </c>
      <c r="KF152" s="430" t="str">
        <f>IFERROR(VLOOKUP($E152,'[13]Din Costos CFE'!$J$7:$AG$150,KF$1,0),"")</f>
        <v/>
      </c>
      <c r="KG152" s="430" t="str">
        <f>IFERROR(VLOOKUP($E152,'[13]Din Costos CFE'!$J$7:$AG$150,KG$1,0),"")</f>
        <v/>
      </c>
      <c r="KH152" s="430" t="str">
        <f>IFERROR(VLOOKUP($E152,'[13]Din Costos CFE'!$J$7:$AG$150,KH$1,0),"")</f>
        <v/>
      </c>
      <c r="KI152" s="430" t="str">
        <f>IFERROR(VLOOKUP($E152,'[13]Din Costos CFE'!$J$7:$AG$150,KI$1,0),"")</f>
        <v/>
      </c>
      <c r="KJ152" s="430" t="str">
        <f>IFERROR(VLOOKUP($E152,'[13]Din Costos CFE'!$J$7:$AG$150,KJ$1,0),"")</f>
        <v/>
      </c>
      <c r="KK152" s="430" t="str">
        <f>IFERROR(VLOOKUP($E152,'[13]Din Costos CFE'!$J$7:$AG$150,KK$1,0),"")</f>
        <v/>
      </c>
      <c r="KL152" s="430" t="str">
        <f>IFERROR(VLOOKUP($E152,'[13]Din Costos CFE'!$J$7:$AG$150,KL$1,0),"")</f>
        <v/>
      </c>
      <c r="KM152" s="430" t="str">
        <f>IFERROR(VLOOKUP($E152,'[13]Din Costos CFE'!$J$7:$AG$150,KM$1,0),"")</f>
        <v/>
      </c>
      <c r="KN152" s="430" t="str">
        <f>IFERROR(VLOOKUP($E152,'[13]Din Costos CFE'!$J$7:$AG$150,KN$1,0),"")</f>
        <v/>
      </c>
      <c r="KO152" s="431">
        <f t="shared" si="71"/>
        <v>0</v>
      </c>
      <c r="KP152" s="431">
        <f t="shared" si="72"/>
        <v>0</v>
      </c>
      <c r="KQ152" s="431">
        <f t="shared" si="73"/>
        <v>0</v>
      </c>
      <c r="KR152" s="432" t="str">
        <f>IFERROR(VLOOKUP($E152,'[13]Din Costos CFE'!$A$6:$G$150,4,0),"")</f>
        <v/>
      </c>
      <c r="KS152" s="432" t="str">
        <f>IFERROR(VLOOKUP($E152,'[13]Din Costos CFE'!$A$6:$G$150,5,0),"")</f>
        <v/>
      </c>
      <c r="KT152" s="432" t="str">
        <f>IFERROR(VLOOKUP($E152,'[13]Din Costos CFE'!$A$6:$G$150,6,0),"")</f>
        <v/>
      </c>
      <c r="KU152" s="433" t="str">
        <f t="shared" si="74"/>
        <v/>
      </c>
      <c r="KV152" s="434" t="str">
        <f t="shared" si="75"/>
        <v/>
      </c>
      <c r="KW152" s="435" t="str">
        <f t="shared" si="76"/>
        <v/>
      </c>
      <c r="KX152" s="435"/>
      <c r="KY152" s="436" t="str">
        <f>IFERROR(VLOOKUP($E152,'[13]Detalle Costos CENACE'!$E:$IT,248,0),"")</f>
        <v/>
      </c>
      <c r="KZ152" s="414">
        <f t="shared" si="77"/>
        <v>150</v>
      </c>
      <c r="LA152" s="434" t="str">
        <f t="shared" si="78"/>
        <v/>
      </c>
      <c r="LB152" s="434" t="str">
        <f t="shared" si="79"/>
        <v/>
      </c>
      <c r="LC152" s="414">
        <f t="shared" si="80"/>
        <v>1</v>
      </c>
      <c r="LD152" s="429" t="str">
        <f>IFERROR(VLOOKUP($E152,'[13]Actualización de costos CENACE'!$A:$G,7,0),"")</f>
        <v/>
      </c>
    </row>
    <row r="153" spans="1:316" s="414" customFormat="1" ht="15" customHeight="1">
      <c r="A153" s="413" t="s">
        <v>5638</v>
      </c>
      <c r="B153" s="414">
        <v>304</v>
      </c>
      <c r="C153" s="414" t="s">
        <v>8827</v>
      </c>
      <c r="D153" s="414" t="s">
        <v>8828</v>
      </c>
      <c r="E153" s="414">
        <v>304</v>
      </c>
      <c r="G153" s="414" t="s">
        <v>1862</v>
      </c>
      <c r="H153" s="414" t="s">
        <v>8829</v>
      </c>
      <c r="I153" s="415">
        <v>4</v>
      </c>
      <c r="J153" s="415"/>
      <c r="K153" s="415" t="str">
        <f t="shared" si="85"/>
        <v>No</v>
      </c>
      <c r="L153" s="415"/>
      <c r="M153" s="415">
        <f t="shared" si="59"/>
        <v>4</v>
      </c>
      <c r="N153" s="415"/>
      <c r="O153" s="415"/>
      <c r="P153" s="415"/>
      <c r="Q153" s="415"/>
      <c r="R153" s="415" t="str">
        <f t="shared" si="86"/>
        <v>No</v>
      </c>
      <c r="S153" s="415"/>
      <c r="T153" s="415"/>
      <c r="U153" s="415"/>
      <c r="V153" s="414" t="s">
        <v>8830</v>
      </c>
      <c r="W153" s="414" t="s">
        <v>5643</v>
      </c>
      <c r="X153" s="414">
        <f t="shared" si="83"/>
        <v>1</v>
      </c>
      <c r="Y153" s="414">
        <f t="shared" si="63"/>
        <v>150</v>
      </c>
      <c r="Z153" s="416" t="str">
        <f t="shared" si="64"/>
        <v/>
      </c>
      <c r="AA153" s="416">
        <f t="shared" si="65"/>
        <v>0</v>
      </c>
      <c r="AB153" s="417">
        <f t="shared" si="66"/>
        <v>0</v>
      </c>
      <c r="AC153" s="414" t="s">
        <v>489</v>
      </c>
      <c r="AD153" s="414" t="s">
        <v>6500</v>
      </c>
      <c r="AE153" s="414" t="e">
        <f>+VLOOKUP($D153,'[12]Ramón Países '!$A:$E,4,0)</f>
        <v>#N/A</v>
      </c>
      <c r="AF153" s="414" t="s">
        <v>5646</v>
      </c>
      <c r="AG153" s="414" t="e">
        <f>+VLOOKUP($D153,'[12]Ramón Países '!$A:$E,5,0)</f>
        <v>#N/A</v>
      </c>
      <c r="AH153" s="414" t="s">
        <v>489</v>
      </c>
      <c r="AI153" s="414" t="s">
        <v>6501</v>
      </c>
      <c r="AJ153" s="414" t="s">
        <v>6622</v>
      </c>
      <c r="AK153" s="414" t="s">
        <v>8831</v>
      </c>
      <c r="AL153" s="414" t="s">
        <v>6503</v>
      </c>
      <c r="AM153" s="414" t="s">
        <v>6504</v>
      </c>
      <c r="AN153" s="414" t="s">
        <v>3320</v>
      </c>
      <c r="AO153" s="414" t="s">
        <v>6505</v>
      </c>
      <c r="AP153" s="414" t="s">
        <v>5698</v>
      </c>
      <c r="AQ153" s="414" t="s">
        <v>6641</v>
      </c>
      <c r="AR153" s="414" t="s">
        <v>6642</v>
      </c>
      <c r="AS153" s="414" t="s">
        <v>6508</v>
      </c>
      <c r="AT153" s="414" t="s">
        <v>733</v>
      </c>
      <c r="AU153" s="414" t="s">
        <v>733</v>
      </c>
      <c r="AV153" s="414" t="s">
        <v>733</v>
      </c>
      <c r="AW153" s="414" t="s">
        <v>3320</v>
      </c>
      <c r="AX153" s="414" t="s">
        <v>6509</v>
      </c>
      <c r="AY153" s="414" t="s">
        <v>1214</v>
      </c>
      <c r="AZ153" s="414" t="s">
        <v>8807</v>
      </c>
      <c r="BA153" s="414" t="s">
        <v>6511</v>
      </c>
      <c r="BB153" s="414" t="s">
        <v>6512</v>
      </c>
      <c r="BC153" s="414" t="s">
        <v>6513</v>
      </c>
      <c r="BD153" s="414" t="s">
        <v>8832</v>
      </c>
      <c r="BE153" s="414" t="s">
        <v>8833</v>
      </c>
      <c r="BF153" s="415" t="s">
        <v>1214</v>
      </c>
      <c r="BG153" s="414" t="s">
        <v>3320</v>
      </c>
      <c r="BI153" s="414" t="s">
        <v>5955</v>
      </c>
      <c r="BJ153" s="414" t="s">
        <v>5955</v>
      </c>
      <c r="BK153" s="414" t="s">
        <v>7848</v>
      </c>
      <c r="BL153" s="414" t="s">
        <v>8834</v>
      </c>
      <c r="BM153" s="415">
        <v>230</v>
      </c>
      <c r="BN153" s="414" t="s">
        <v>5712</v>
      </c>
      <c r="BO153" s="418" t="s">
        <v>13032</v>
      </c>
      <c r="BP153" s="414">
        <v>28</v>
      </c>
      <c r="BQ153" s="414">
        <v>2029</v>
      </c>
      <c r="BR153" s="414">
        <v>150</v>
      </c>
      <c r="BS153" s="415">
        <v>150</v>
      </c>
      <c r="BT153" s="414" t="s">
        <v>5666</v>
      </c>
      <c r="BU153" s="414">
        <v>40</v>
      </c>
      <c r="BV153" s="415">
        <v>545.16</v>
      </c>
      <c r="BW153" s="419">
        <v>0.41488584474885842</v>
      </c>
      <c r="BX153" s="420" t="s">
        <v>202</v>
      </c>
      <c r="BY153" s="414" t="s">
        <v>733</v>
      </c>
      <c r="CA153" s="414">
        <v>27.44</v>
      </c>
      <c r="CB153" s="414" t="s">
        <v>1214</v>
      </c>
      <c r="CC153" s="414">
        <v>610</v>
      </c>
      <c r="CD153" s="414" t="s">
        <v>5667</v>
      </c>
      <c r="CE153" s="414" t="s">
        <v>5801</v>
      </c>
      <c r="CF153" s="414" t="s">
        <v>3320</v>
      </c>
      <c r="CG153" s="414" t="s">
        <v>733</v>
      </c>
      <c r="CH153" s="414" t="s">
        <v>733</v>
      </c>
      <c r="CI153" s="414">
        <v>2403.7399999999998</v>
      </c>
      <c r="CJ153" s="414">
        <v>2240.81</v>
      </c>
      <c r="CK153" s="414" t="s">
        <v>8151</v>
      </c>
      <c r="CL153" s="414">
        <v>365</v>
      </c>
      <c r="CM153" s="414">
        <v>90</v>
      </c>
      <c r="CN153" s="414">
        <v>99</v>
      </c>
      <c r="CO153" s="414">
        <v>30</v>
      </c>
      <c r="CP153" s="414" t="s">
        <v>13033</v>
      </c>
      <c r="CQ153" s="414">
        <f t="shared" si="81"/>
        <v>2027</v>
      </c>
      <c r="CR153" s="414">
        <v>0.5</v>
      </c>
      <c r="CS153" s="414">
        <v>100</v>
      </c>
      <c r="CT153" s="414" t="s">
        <v>8835</v>
      </c>
      <c r="CU153" s="414">
        <v>7481259.6299999999</v>
      </c>
      <c r="CV153" s="414" t="s">
        <v>3320</v>
      </c>
      <c r="CW153" s="414" t="s">
        <v>3320</v>
      </c>
      <c r="CX153" s="414" t="s">
        <v>3320</v>
      </c>
      <c r="CY153" s="414" t="s">
        <v>3320</v>
      </c>
      <c r="CZ153" s="414" t="s">
        <v>3320</v>
      </c>
      <c r="DA153" s="414" t="s">
        <v>3320</v>
      </c>
      <c r="DB153" s="414" t="s">
        <v>3320</v>
      </c>
      <c r="DC153" s="414" t="s">
        <v>3320</v>
      </c>
      <c r="DD153" s="414" t="s">
        <v>3320</v>
      </c>
      <c r="DE153" s="414" t="s">
        <v>3320</v>
      </c>
      <c r="DG153" s="414" t="s">
        <v>3320</v>
      </c>
      <c r="DH153" s="414" t="s">
        <v>3320</v>
      </c>
      <c r="DI153" s="414" t="s">
        <v>3320</v>
      </c>
      <c r="DJ153" s="414" t="s">
        <v>3320</v>
      </c>
      <c r="DK153" s="414" t="s">
        <v>3320</v>
      </c>
      <c r="DL153" s="414" t="s">
        <v>3320</v>
      </c>
      <c r="DM153" s="414" t="e">
        <f t="shared" si="82"/>
        <v>#VALUE!</v>
      </c>
      <c r="DN153" s="414" t="s">
        <v>3320</v>
      </c>
      <c r="DO153" s="414" t="s">
        <v>3320</v>
      </c>
      <c r="DP153" s="414" t="s">
        <v>3320</v>
      </c>
      <c r="DR153" s="414" t="s">
        <v>3320</v>
      </c>
      <c r="DS153" s="414" t="s">
        <v>3320</v>
      </c>
      <c r="DT153" s="414" t="s">
        <v>3320</v>
      </c>
      <c r="DU153" s="414" t="s">
        <v>3320</v>
      </c>
      <c r="DV153" s="414" t="s">
        <v>3320</v>
      </c>
      <c r="DW153" s="414" t="s">
        <v>3320</v>
      </c>
      <c r="DX153" s="414" t="s">
        <v>3320</v>
      </c>
      <c r="DY153" s="414" t="s">
        <v>3320</v>
      </c>
      <c r="DZ153" s="414" t="s">
        <v>3320</v>
      </c>
      <c r="EA153" s="414" t="s">
        <v>3320</v>
      </c>
      <c r="EB153" s="414" t="s">
        <v>3320</v>
      </c>
      <c r="EC153" s="414" t="s">
        <v>3320</v>
      </c>
      <c r="ED153" s="414" t="s">
        <v>3320</v>
      </c>
      <c r="EE153" s="414" t="s">
        <v>3320</v>
      </c>
      <c r="EF153" s="414" t="s">
        <v>3320</v>
      </c>
      <c r="EG153" s="414" t="s">
        <v>3320</v>
      </c>
      <c r="EH153" s="414" t="s">
        <v>3320</v>
      </c>
      <c r="EI153" s="414" t="s">
        <v>3320</v>
      </c>
      <c r="EJ153" s="414" t="s">
        <v>3320</v>
      </c>
      <c r="EK153" s="414" t="s">
        <v>3320</v>
      </c>
      <c r="EL153" s="414" t="s">
        <v>3320</v>
      </c>
      <c r="EM153" s="414" t="s">
        <v>3320</v>
      </c>
      <c r="EN153" s="414" t="s">
        <v>3320</v>
      </c>
      <c r="EO153" s="414" t="s">
        <v>3320</v>
      </c>
      <c r="EP153" s="414" t="s">
        <v>3320</v>
      </c>
      <c r="EQ153" s="414" t="s">
        <v>3320</v>
      </c>
      <c r="ER153" s="414" t="s">
        <v>3320</v>
      </c>
      <c r="ES153" s="414" t="s">
        <v>3320</v>
      </c>
      <c r="ET153" s="414" t="s">
        <v>3320</v>
      </c>
      <c r="EU153" s="414" t="s">
        <v>3320</v>
      </c>
      <c r="EV153" s="414" t="s">
        <v>3320</v>
      </c>
      <c r="EW153" s="414" t="s">
        <v>3320</v>
      </c>
      <c r="EX153" s="414" t="s">
        <v>3320</v>
      </c>
      <c r="EY153" s="414" t="s">
        <v>3320</v>
      </c>
      <c r="EZ153" s="414" t="s">
        <v>3320</v>
      </c>
      <c r="FA153" s="414" t="s">
        <v>3320</v>
      </c>
      <c r="FB153" s="414" t="s">
        <v>3320</v>
      </c>
      <c r="FC153" s="414" t="s">
        <v>3320</v>
      </c>
      <c r="FD153" s="414" t="s">
        <v>3320</v>
      </c>
      <c r="FE153" s="414" t="s">
        <v>3320</v>
      </c>
      <c r="FF153" s="414" t="s">
        <v>3320</v>
      </c>
      <c r="FG153" s="414" t="s">
        <v>3320</v>
      </c>
      <c r="FH153" s="414" t="s">
        <v>3320</v>
      </c>
      <c r="FI153" s="414" t="s">
        <v>3320</v>
      </c>
      <c r="FJ153" s="414" t="s">
        <v>3320</v>
      </c>
      <c r="FK153" s="414" t="s">
        <v>3320</v>
      </c>
      <c r="FL153" s="414" t="s">
        <v>3320</v>
      </c>
      <c r="FM153" s="414" t="s">
        <v>3320</v>
      </c>
      <c r="FN153" s="414" t="s">
        <v>3320</v>
      </c>
      <c r="FO153" s="421">
        <v>150752990</v>
      </c>
      <c r="FP153" s="421">
        <f t="shared" si="62"/>
        <v>150.75299000000001</v>
      </c>
      <c r="FQ153" s="414" t="s">
        <v>733</v>
      </c>
      <c r="FR153" s="414" t="s">
        <v>1214</v>
      </c>
      <c r="FS153" s="414" t="s">
        <v>733</v>
      </c>
      <c r="FT153" s="414" t="s">
        <v>733</v>
      </c>
      <c r="FU153" s="414" t="s">
        <v>488</v>
      </c>
      <c r="FV153" s="414" t="s">
        <v>8836</v>
      </c>
      <c r="FW153" s="414" t="s">
        <v>8837</v>
      </c>
      <c r="FX153" s="422" t="s">
        <v>8834</v>
      </c>
      <c r="FY153" s="423">
        <v>230</v>
      </c>
      <c r="FZ153" s="414" t="s">
        <v>8838</v>
      </c>
      <c r="GA153" s="421">
        <v>143249220</v>
      </c>
      <c r="GB153" s="421">
        <v>16335000</v>
      </c>
      <c r="GC153" s="421">
        <v>2715.24</v>
      </c>
      <c r="GD153" s="421">
        <v>850</v>
      </c>
      <c r="GE153" s="414" t="s">
        <v>6631</v>
      </c>
      <c r="GF153" s="414" t="s">
        <v>733</v>
      </c>
      <c r="GG153" s="414" t="s">
        <v>1214</v>
      </c>
      <c r="GH153" s="414" t="s">
        <v>8839</v>
      </c>
      <c r="GI153" s="414" t="s">
        <v>1214</v>
      </c>
      <c r="GJ153" s="414" t="s">
        <v>1214</v>
      </c>
      <c r="GK153" s="414" t="s">
        <v>1214</v>
      </c>
      <c r="GL153" s="414" t="s">
        <v>733</v>
      </c>
      <c r="GM153" s="414" t="s">
        <v>1214</v>
      </c>
      <c r="GN153" s="424" t="s">
        <v>5676</v>
      </c>
      <c r="GO153" s="414" t="s">
        <v>3320</v>
      </c>
      <c r="GP153" s="414" t="s">
        <v>733</v>
      </c>
      <c r="GQ153" s="414" t="s">
        <v>5721</v>
      </c>
      <c r="GR153" s="414" t="s">
        <v>733</v>
      </c>
      <c r="GS153" s="414" t="s">
        <v>5679</v>
      </c>
      <c r="GT153" s="414" t="s">
        <v>3320</v>
      </c>
      <c r="GU153" s="414" t="s">
        <v>3320</v>
      </c>
      <c r="GV153" s="414">
        <v>0.8</v>
      </c>
      <c r="GW153" s="414" t="s">
        <v>733</v>
      </c>
      <c r="GX153" s="414" t="s">
        <v>5679</v>
      </c>
      <c r="GY153" s="414" t="s">
        <v>8840</v>
      </c>
      <c r="GZ153" s="414" t="s">
        <v>733</v>
      </c>
      <c r="HA153" s="414" t="s">
        <v>3320</v>
      </c>
      <c r="HB153" s="414" t="s">
        <v>8841</v>
      </c>
      <c r="HC153" s="414" t="s">
        <v>8842</v>
      </c>
      <c r="HD153" s="414" t="s">
        <v>5952</v>
      </c>
      <c r="HE153" s="414" t="s">
        <v>5684</v>
      </c>
      <c r="HF153" s="414" t="s">
        <v>5684</v>
      </c>
      <c r="HG153" s="414" t="s">
        <v>733</v>
      </c>
      <c r="HH153" s="414" t="s">
        <v>1214</v>
      </c>
      <c r="HI153" s="414" t="s">
        <v>13034</v>
      </c>
      <c r="HJ153" s="414" t="s">
        <v>13035</v>
      </c>
      <c r="HK153" s="414" t="s">
        <v>5685</v>
      </c>
      <c r="HL153" s="414" t="s">
        <v>3320</v>
      </c>
      <c r="HM153" s="414" t="s">
        <v>3320</v>
      </c>
      <c r="HN153" s="414" t="s">
        <v>3320</v>
      </c>
      <c r="HO153" s="414" t="s">
        <v>3320</v>
      </c>
      <c r="HP153" s="414" t="s">
        <v>3320</v>
      </c>
      <c r="HQ153" s="414" t="s">
        <v>3320</v>
      </c>
      <c r="HR153" s="414" t="s">
        <v>3320</v>
      </c>
      <c r="HS153" s="414" t="s">
        <v>3320</v>
      </c>
      <c r="HT153" s="414" t="s">
        <v>3320</v>
      </c>
      <c r="HU153" s="414" t="s">
        <v>3320</v>
      </c>
      <c r="HV153" s="414" t="s">
        <v>3320</v>
      </c>
      <c r="HW153" s="414" t="s">
        <v>3320</v>
      </c>
      <c r="HX153" s="414" t="s">
        <v>3320</v>
      </c>
      <c r="HY153" s="414" t="s">
        <v>3320</v>
      </c>
      <c r="HZ153" s="414" t="s">
        <v>3320</v>
      </c>
      <c r="IA153" s="414" t="s">
        <v>3320</v>
      </c>
      <c r="IB153" s="414" t="s">
        <v>3320</v>
      </c>
      <c r="IC153" s="414" t="s">
        <v>3320</v>
      </c>
      <c r="ID153" s="414" t="s">
        <v>3320</v>
      </c>
      <c r="IE153" s="414" t="s">
        <v>3320</v>
      </c>
      <c r="IF153" s="414" t="s">
        <v>3320</v>
      </c>
      <c r="IG153" s="414" t="s">
        <v>3320</v>
      </c>
      <c r="IH153" s="414" t="s">
        <v>3320</v>
      </c>
      <c r="II153" s="414" t="s">
        <v>3320</v>
      </c>
      <c r="IJ153" s="414" t="s">
        <v>3320</v>
      </c>
      <c r="IK153" s="414" t="s">
        <v>3320</v>
      </c>
      <c r="IL153" s="414" t="s">
        <v>3320</v>
      </c>
      <c r="IM153" s="414" t="s">
        <v>3320</v>
      </c>
      <c r="IN153" s="414" t="s">
        <v>3320</v>
      </c>
      <c r="IO153" s="414" t="s">
        <v>3320</v>
      </c>
      <c r="IP153" s="414" t="s">
        <v>3320</v>
      </c>
      <c r="IQ153" s="414" t="s">
        <v>3320</v>
      </c>
      <c r="IR153" s="414" t="s">
        <v>3320</v>
      </c>
      <c r="IS153" s="414" t="s">
        <v>3320</v>
      </c>
      <c r="IT153" s="414" t="s">
        <v>3320</v>
      </c>
      <c r="IU153" s="414" t="s">
        <v>3320</v>
      </c>
      <c r="IV153" s="414" t="s">
        <v>3320</v>
      </c>
      <c r="IW153" s="414" t="s">
        <v>3320</v>
      </c>
      <c r="IX153" s="440" t="s">
        <v>5966</v>
      </c>
      <c r="IY153" s="441" t="s">
        <v>3320</v>
      </c>
      <c r="IZ153" s="441" t="s">
        <v>3320</v>
      </c>
      <c r="JA153" s="440" t="s">
        <v>5967</v>
      </c>
      <c r="JB153" s="414" t="str">
        <f>IFERROR(VLOOKUP($E153,'[12]Resumen costos RNT id'!$D:$J,3,0),"")</f>
        <v/>
      </c>
      <c r="JC153" s="421" t="str">
        <f>IFERROR(VLOOKUP($E153,'[12]Resumen costos RNT id'!$D:$J,4,0),"")</f>
        <v/>
      </c>
      <c r="JD153" s="421" t="str">
        <f>IFERROR(VLOOKUP($E153,'[12]Resumen costos RNT id'!$D:$J,5,0),"")</f>
        <v/>
      </c>
      <c r="JE153" s="421" t="str">
        <f>IFERROR(VLOOKUP($E153,'[12]Resumen costos RNT id'!$D:$J,6,0),"")</f>
        <v/>
      </c>
      <c r="JF153" s="416" t="str">
        <f>IFERROR(VLOOKUP($E153,'[12]Resumen costos RNT id'!$D:$J,7,0),"")</f>
        <v/>
      </c>
      <c r="JG153" s="428" t="str">
        <f t="shared" si="67"/>
        <v/>
      </c>
      <c r="JH153" s="428" t="str">
        <f t="shared" si="68"/>
        <v/>
      </c>
      <c r="JI153" s="428" t="str">
        <f t="shared" si="68"/>
        <v/>
      </c>
      <c r="JJ153" s="428">
        <f t="shared" si="69"/>
        <v>0</v>
      </c>
      <c r="JK153" s="428">
        <f t="shared" si="70"/>
        <v>0</v>
      </c>
      <c r="JL153" s="414" t="s">
        <v>202</v>
      </c>
      <c r="JP153" s="414">
        <v>5</v>
      </c>
      <c r="JQ153" s="414">
        <f t="shared" si="84"/>
        <v>0</v>
      </c>
      <c r="JR153" s="429" t="str">
        <f>IFERROR(VLOOKUP($E153,'[13]Actualización de costos CENACE'!$A:$G,2,0),"")</f>
        <v/>
      </c>
      <c r="JS153" s="429" t="str">
        <f>IFERROR(VLOOKUP($E153,'[13]Actualización de costos CENACE'!$A:$G,3,0),"")</f>
        <v/>
      </c>
      <c r="JT153" s="429" t="str">
        <f>IFERROR(VLOOKUP($E153,'[13]Actualización de costos CENACE'!$A:$G,4,0),"")</f>
        <v/>
      </c>
      <c r="JU153" s="429" t="str">
        <f>IFERROR(VLOOKUP($E153,'[13]Actualización de costos CENACE'!$A:$G,5,0),"")</f>
        <v/>
      </c>
      <c r="JV153" s="429" t="str">
        <f>IFERROR(VLOOKUP($E153,'[13]Actualización de costos CENACE'!$A:$G,6,0),"")</f>
        <v/>
      </c>
      <c r="JW153" s="430" t="str">
        <f>IFERROR(VLOOKUP($E153,'[13]Din Costos CFE'!$J$7:$AG$150,JW$1,0),"")</f>
        <v/>
      </c>
      <c r="JX153" s="430" t="str">
        <f>IFERROR(VLOOKUP($E153,'[13]Din Costos CFE'!$J$7:$AG$150,JX$1,0),"")</f>
        <v/>
      </c>
      <c r="JY153" s="430" t="str">
        <f>IFERROR(VLOOKUP($E153,'[13]Din Costos CFE'!$J$7:$AG$150,JY$1,0),"")</f>
        <v/>
      </c>
      <c r="JZ153" s="430" t="str">
        <f>IFERROR(VLOOKUP($E153,'[13]Din Costos CFE'!$J$7:$AG$150,JZ$1,0),"")</f>
        <v/>
      </c>
      <c r="KA153" s="430" t="str">
        <f>IFERROR(VLOOKUP($E153,'[13]Din Costos CFE'!$J$7:$AG$150,KA$1,0),"")</f>
        <v/>
      </c>
      <c r="KB153" s="430" t="str">
        <f>IFERROR(VLOOKUP($E153,'[13]Din Costos CFE'!$J$7:$AG$150,KB$1,0),"")</f>
        <v/>
      </c>
      <c r="KC153" s="430" t="str">
        <f>IFERROR(VLOOKUP($E153,'[13]Din Costos CFE'!$J$7:$AG$150,KC$1,0),"")</f>
        <v/>
      </c>
      <c r="KD153" s="430" t="str">
        <f>IFERROR(VLOOKUP($E153,'[13]Din Costos CFE'!$J$7:$AG$150,KD$1,0),"")</f>
        <v/>
      </c>
      <c r="KE153" s="430" t="str">
        <f>IFERROR(VLOOKUP($E153,'[13]Din Costos CFE'!$J$7:$AG$150,KE$1,0),"")</f>
        <v/>
      </c>
      <c r="KF153" s="430" t="str">
        <f>IFERROR(VLOOKUP($E153,'[13]Din Costos CFE'!$J$7:$AG$150,KF$1,0),"")</f>
        <v/>
      </c>
      <c r="KG153" s="430" t="str">
        <f>IFERROR(VLOOKUP($E153,'[13]Din Costos CFE'!$J$7:$AG$150,KG$1,0),"")</f>
        <v/>
      </c>
      <c r="KH153" s="430" t="str">
        <f>IFERROR(VLOOKUP($E153,'[13]Din Costos CFE'!$J$7:$AG$150,KH$1,0),"")</f>
        <v/>
      </c>
      <c r="KI153" s="430" t="str">
        <f>IFERROR(VLOOKUP($E153,'[13]Din Costos CFE'!$J$7:$AG$150,KI$1,0),"")</f>
        <v/>
      </c>
      <c r="KJ153" s="430" t="str">
        <f>IFERROR(VLOOKUP($E153,'[13]Din Costos CFE'!$J$7:$AG$150,KJ$1,0),"")</f>
        <v/>
      </c>
      <c r="KK153" s="430" t="str">
        <f>IFERROR(VLOOKUP($E153,'[13]Din Costos CFE'!$J$7:$AG$150,KK$1,0),"")</f>
        <v/>
      </c>
      <c r="KL153" s="430" t="str">
        <f>IFERROR(VLOOKUP($E153,'[13]Din Costos CFE'!$J$7:$AG$150,KL$1,0),"")</f>
        <v/>
      </c>
      <c r="KM153" s="430" t="str">
        <f>IFERROR(VLOOKUP($E153,'[13]Din Costos CFE'!$J$7:$AG$150,KM$1,0),"")</f>
        <v/>
      </c>
      <c r="KN153" s="430" t="str">
        <f>IFERROR(VLOOKUP($E153,'[13]Din Costos CFE'!$J$7:$AG$150,KN$1,0),"")</f>
        <v/>
      </c>
      <c r="KO153" s="431">
        <f t="shared" si="71"/>
        <v>0</v>
      </c>
      <c r="KP153" s="431">
        <f t="shared" si="72"/>
        <v>0</v>
      </c>
      <c r="KQ153" s="431">
        <f t="shared" si="73"/>
        <v>0</v>
      </c>
      <c r="KR153" s="432" t="str">
        <f>IFERROR(VLOOKUP($E153,'[13]Din Costos CFE'!$A$6:$G$150,4,0),"")</f>
        <v/>
      </c>
      <c r="KS153" s="432" t="str">
        <f>IFERROR(VLOOKUP($E153,'[13]Din Costos CFE'!$A$6:$G$150,5,0),"")</f>
        <v/>
      </c>
      <c r="KT153" s="432" t="str">
        <f>IFERROR(VLOOKUP($E153,'[13]Din Costos CFE'!$A$6:$G$150,6,0),"")</f>
        <v/>
      </c>
      <c r="KU153" s="433" t="str">
        <f t="shared" si="74"/>
        <v/>
      </c>
      <c r="KV153" s="434" t="str">
        <f t="shared" si="75"/>
        <v/>
      </c>
      <c r="KW153" s="435" t="str">
        <f t="shared" si="76"/>
        <v/>
      </c>
      <c r="KX153" s="435"/>
      <c r="KY153" s="436" t="str">
        <f>IFERROR(VLOOKUP($E153,'[13]Detalle Costos CENACE'!$E:$IT,248,0),"")</f>
        <v/>
      </c>
      <c r="KZ153" s="414">
        <f t="shared" si="77"/>
        <v>150</v>
      </c>
      <c r="LA153" s="434" t="str">
        <f t="shared" si="78"/>
        <v/>
      </c>
      <c r="LB153" s="434" t="str">
        <f t="shared" si="79"/>
        <v/>
      </c>
      <c r="LC153" s="414">
        <f t="shared" si="80"/>
        <v>1</v>
      </c>
      <c r="LD153" s="429" t="str">
        <f>IFERROR(VLOOKUP($E153,'[13]Actualización de costos CENACE'!$A:$G,7,0),"")</f>
        <v/>
      </c>
    </row>
    <row r="154" spans="1:316" s="414" customFormat="1" ht="15" customHeight="1">
      <c r="A154" s="413" t="s">
        <v>5638</v>
      </c>
      <c r="B154" s="414">
        <v>579</v>
      </c>
      <c r="C154" s="414" t="s">
        <v>8843</v>
      </c>
      <c r="D154" s="414" t="s">
        <v>8844</v>
      </c>
      <c r="E154" s="414">
        <v>579</v>
      </c>
      <c r="G154" s="414" t="s">
        <v>8845</v>
      </c>
      <c r="H154" s="414" t="s">
        <v>8846</v>
      </c>
      <c r="I154" s="415">
        <v>4</v>
      </c>
      <c r="J154" s="415"/>
      <c r="K154" s="415" t="str">
        <f t="shared" si="85"/>
        <v>No</v>
      </c>
      <c r="L154" s="415"/>
      <c r="M154" s="415">
        <f t="shared" si="59"/>
        <v>4</v>
      </c>
      <c r="N154" s="415"/>
      <c r="O154" s="415"/>
      <c r="P154" s="415"/>
      <c r="Q154" s="415"/>
      <c r="R154" s="415" t="str">
        <f t="shared" si="86"/>
        <v>No</v>
      </c>
      <c r="S154" s="415"/>
      <c r="T154" s="415"/>
      <c r="U154" s="415"/>
      <c r="V154" s="414" t="s">
        <v>8193</v>
      </c>
      <c r="W154" s="414" t="s">
        <v>5643</v>
      </c>
      <c r="X154" s="414">
        <f t="shared" si="83"/>
        <v>1</v>
      </c>
      <c r="Y154" s="414">
        <f t="shared" si="63"/>
        <v>198</v>
      </c>
      <c r="Z154" s="416" t="str">
        <f t="shared" si="64"/>
        <v/>
      </c>
      <c r="AA154" s="416">
        <f t="shared" si="65"/>
        <v>0</v>
      </c>
      <c r="AB154" s="417">
        <f t="shared" si="66"/>
        <v>0</v>
      </c>
      <c r="AC154" s="414" t="s">
        <v>7910</v>
      </c>
      <c r="AD154" s="414" t="s">
        <v>7911</v>
      </c>
      <c r="AE154" s="414" t="e">
        <f>+VLOOKUP($D154,'[12]Ramón Países '!$A:$E,4,0)</f>
        <v>#N/A</v>
      </c>
      <c r="AF154" s="414" t="s">
        <v>5646</v>
      </c>
      <c r="AG154" s="414" t="e">
        <f>+VLOOKUP($D154,'[12]Ramón Países '!$A:$E,5,0)</f>
        <v>#N/A</v>
      </c>
      <c r="AH154" s="414" t="s">
        <v>7910</v>
      </c>
      <c r="AI154" s="414" t="s">
        <v>8847</v>
      </c>
      <c r="AJ154" s="414" t="s">
        <v>5698</v>
      </c>
      <c r="AK154" s="414" t="s">
        <v>5698</v>
      </c>
      <c r="AL154" s="414" t="s">
        <v>8848</v>
      </c>
      <c r="AM154" s="414" t="s">
        <v>8849</v>
      </c>
      <c r="AN154" s="414" t="s">
        <v>3320</v>
      </c>
      <c r="AO154" s="414" t="s">
        <v>8298</v>
      </c>
      <c r="AP154" s="414" t="s">
        <v>5698</v>
      </c>
      <c r="AQ154" s="414" t="s">
        <v>8850</v>
      </c>
      <c r="AR154" s="414" t="s">
        <v>8850</v>
      </c>
      <c r="AS154" s="414" t="s">
        <v>8851</v>
      </c>
      <c r="AT154" s="414" t="s">
        <v>733</v>
      </c>
      <c r="AU154" s="414" t="s">
        <v>733</v>
      </c>
      <c r="AV154" s="414" t="s">
        <v>733</v>
      </c>
      <c r="AW154" s="414" t="s">
        <v>3320</v>
      </c>
      <c r="AX154" s="414" t="s">
        <v>8852</v>
      </c>
      <c r="AY154" s="414" t="s">
        <v>733</v>
      </c>
      <c r="AZ154" s="414" t="s">
        <v>8853</v>
      </c>
      <c r="BA154" s="414" t="s">
        <v>8305</v>
      </c>
      <c r="BB154" s="414" t="s">
        <v>8854</v>
      </c>
      <c r="BC154" s="414" t="s">
        <v>8855</v>
      </c>
      <c r="BD154" s="414" t="s">
        <v>8856</v>
      </c>
      <c r="BE154" s="414" t="s">
        <v>8857</v>
      </c>
      <c r="BF154" s="415" t="s">
        <v>1214</v>
      </c>
      <c r="BG154" s="414" t="s">
        <v>3320</v>
      </c>
      <c r="BI154" s="414" t="s">
        <v>5663</v>
      </c>
      <c r="BJ154" s="414" t="s">
        <v>5663</v>
      </c>
      <c r="BK154" s="414" t="s">
        <v>3569</v>
      </c>
      <c r="BL154" s="414" t="s">
        <v>8858</v>
      </c>
      <c r="BM154" s="415">
        <v>230</v>
      </c>
      <c r="BN154" s="414" t="s">
        <v>5712</v>
      </c>
      <c r="BO154" s="418" t="s">
        <v>12631</v>
      </c>
      <c r="BP154" s="414">
        <v>24</v>
      </c>
      <c r="BQ154" s="414">
        <v>2028</v>
      </c>
      <c r="BR154" s="414">
        <v>198</v>
      </c>
      <c r="BS154" s="415">
        <v>198</v>
      </c>
      <c r="BT154" s="414" t="s">
        <v>5666</v>
      </c>
      <c r="BU154" s="414">
        <v>88</v>
      </c>
      <c r="BV154" s="415">
        <v>504</v>
      </c>
      <c r="BW154" s="419">
        <v>0.29057700290577004</v>
      </c>
      <c r="BX154" s="420" t="s">
        <v>910</v>
      </c>
      <c r="BY154" s="414" t="s">
        <v>733</v>
      </c>
      <c r="CA154" s="414">
        <v>23</v>
      </c>
      <c r="CB154" s="414" t="s">
        <v>733</v>
      </c>
      <c r="CC154" s="414">
        <v>365</v>
      </c>
      <c r="CD154" s="414" t="s">
        <v>5667</v>
      </c>
      <c r="CE154" s="414" t="s">
        <v>5801</v>
      </c>
      <c r="CF154" s="414" t="s">
        <v>3320</v>
      </c>
      <c r="CG154" s="414" t="s">
        <v>733</v>
      </c>
      <c r="CH154" s="414" t="s">
        <v>733</v>
      </c>
      <c r="CI154" s="414">
        <v>504500</v>
      </c>
      <c r="CJ154" s="414">
        <v>469185</v>
      </c>
      <c r="CK154" s="414" t="s">
        <v>5714</v>
      </c>
      <c r="CL154" s="414">
        <v>365</v>
      </c>
      <c r="CM154" s="414">
        <v>87</v>
      </c>
      <c r="CN154" s="414">
        <v>98.1</v>
      </c>
      <c r="CO154" s="414">
        <v>25</v>
      </c>
      <c r="CP154" s="414" t="s">
        <v>12595</v>
      </c>
      <c r="CQ154" s="414">
        <f t="shared" si="81"/>
        <v>2026</v>
      </c>
      <c r="CR154" s="414">
        <v>0.4</v>
      </c>
      <c r="CS154" s="414">
        <v>10</v>
      </c>
      <c r="CT154" s="414" t="s">
        <v>8859</v>
      </c>
      <c r="CU154" s="414">
        <v>21212500</v>
      </c>
      <c r="CV154" s="414" t="s">
        <v>3320</v>
      </c>
      <c r="CW154" s="414" t="s">
        <v>3320</v>
      </c>
      <c r="CX154" s="414" t="s">
        <v>3320</v>
      </c>
      <c r="CY154" s="414" t="s">
        <v>3320</v>
      </c>
      <c r="CZ154" s="414" t="s">
        <v>3320</v>
      </c>
      <c r="DA154" s="414" t="s">
        <v>3320</v>
      </c>
      <c r="DB154" s="414" t="s">
        <v>3320</v>
      </c>
      <c r="DC154" s="414" t="s">
        <v>3320</v>
      </c>
      <c r="DD154" s="414" t="s">
        <v>3320</v>
      </c>
      <c r="DE154" s="414" t="s">
        <v>3320</v>
      </c>
      <c r="DG154" s="414" t="s">
        <v>3320</v>
      </c>
      <c r="DH154" s="414" t="s">
        <v>3320</v>
      </c>
      <c r="DI154" s="414" t="s">
        <v>3320</v>
      </c>
      <c r="DJ154" s="414" t="s">
        <v>3320</v>
      </c>
      <c r="DK154" s="414" t="s">
        <v>3320</v>
      </c>
      <c r="DL154" s="414" t="s">
        <v>3320</v>
      </c>
      <c r="DM154" s="414" t="e">
        <f t="shared" si="82"/>
        <v>#VALUE!</v>
      </c>
      <c r="DN154" s="414" t="s">
        <v>3320</v>
      </c>
      <c r="DO154" s="414" t="s">
        <v>3320</v>
      </c>
      <c r="DP154" s="414" t="s">
        <v>3320</v>
      </c>
      <c r="DR154" s="414" t="s">
        <v>3320</v>
      </c>
      <c r="DS154" s="414" t="s">
        <v>3320</v>
      </c>
      <c r="DT154" s="414" t="s">
        <v>3320</v>
      </c>
      <c r="DU154" s="414" t="s">
        <v>3320</v>
      </c>
      <c r="DV154" s="414" t="s">
        <v>3320</v>
      </c>
      <c r="DW154" s="414" t="s">
        <v>3320</v>
      </c>
      <c r="DX154" s="414" t="s">
        <v>3320</v>
      </c>
      <c r="DY154" s="414" t="s">
        <v>3320</v>
      </c>
      <c r="DZ154" s="414" t="s">
        <v>3320</v>
      </c>
      <c r="EA154" s="414" t="s">
        <v>3320</v>
      </c>
      <c r="EB154" s="414" t="s">
        <v>3320</v>
      </c>
      <c r="EC154" s="414" t="s">
        <v>3320</v>
      </c>
      <c r="ED154" s="414" t="s">
        <v>3320</v>
      </c>
      <c r="EE154" s="414" t="s">
        <v>3320</v>
      </c>
      <c r="EF154" s="414" t="s">
        <v>3320</v>
      </c>
      <c r="EG154" s="414" t="s">
        <v>3320</v>
      </c>
      <c r="EH154" s="414" t="s">
        <v>3320</v>
      </c>
      <c r="EI154" s="414" t="s">
        <v>3320</v>
      </c>
      <c r="EJ154" s="414" t="s">
        <v>3320</v>
      </c>
      <c r="EK154" s="414" t="s">
        <v>3320</v>
      </c>
      <c r="EL154" s="414" t="s">
        <v>3320</v>
      </c>
      <c r="EM154" s="414" t="s">
        <v>3320</v>
      </c>
      <c r="EN154" s="414" t="s">
        <v>3320</v>
      </c>
      <c r="EO154" s="414" t="s">
        <v>3320</v>
      </c>
      <c r="EP154" s="414" t="s">
        <v>3320</v>
      </c>
      <c r="EQ154" s="414" t="s">
        <v>3320</v>
      </c>
      <c r="ER154" s="414" t="s">
        <v>3320</v>
      </c>
      <c r="ES154" s="414" t="s">
        <v>3320</v>
      </c>
      <c r="ET154" s="414" t="s">
        <v>3320</v>
      </c>
      <c r="EU154" s="414" t="s">
        <v>3320</v>
      </c>
      <c r="EV154" s="414" t="s">
        <v>3320</v>
      </c>
      <c r="EW154" s="414" t="s">
        <v>3320</v>
      </c>
      <c r="EX154" s="414" t="s">
        <v>3320</v>
      </c>
      <c r="EY154" s="414" t="s">
        <v>3320</v>
      </c>
      <c r="EZ154" s="414" t="s">
        <v>3320</v>
      </c>
      <c r="FA154" s="414" t="s">
        <v>3320</v>
      </c>
      <c r="FB154" s="414" t="s">
        <v>3320</v>
      </c>
      <c r="FC154" s="414" t="s">
        <v>3320</v>
      </c>
      <c r="FD154" s="414" t="s">
        <v>3320</v>
      </c>
      <c r="FE154" s="414" t="s">
        <v>3320</v>
      </c>
      <c r="FF154" s="414" t="s">
        <v>3320</v>
      </c>
      <c r="FG154" s="414" t="s">
        <v>3320</v>
      </c>
      <c r="FH154" s="414" t="s">
        <v>3320</v>
      </c>
      <c r="FI154" s="414" t="s">
        <v>3320</v>
      </c>
      <c r="FJ154" s="414" t="s">
        <v>3320</v>
      </c>
      <c r="FK154" s="414" t="s">
        <v>3320</v>
      </c>
      <c r="FL154" s="414" t="s">
        <v>3320</v>
      </c>
      <c r="FM154" s="414" t="s">
        <v>3320</v>
      </c>
      <c r="FN154" s="414" t="s">
        <v>3320</v>
      </c>
      <c r="FO154" s="421">
        <v>298577000</v>
      </c>
      <c r="FP154" s="421">
        <f t="shared" si="62"/>
        <v>298.577</v>
      </c>
      <c r="FQ154" s="414" t="s">
        <v>1214</v>
      </c>
      <c r="FR154" s="414" t="s">
        <v>733</v>
      </c>
      <c r="FS154" s="414" t="s">
        <v>733</v>
      </c>
      <c r="FT154" s="414" t="s">
        <v>733</v>
      </c>
      <c r="FU154" s="414" t="s">
        <v>1374</v>
      </c>
      <c r="FV154" s="414" t="s">
        <v>8860</v>
      </c>
      <c r="FW154" s="414" t="s">
        <v>8861</v>
      </c>
      <c r="FX154" s="422" t="s">
        <v>8858</v>
      </c>
      <c r="FY154" s="423">
        <v>230</v>
      </c>
      <c r="FZ154" s="414" t="s">
        <v>8862</v>
      </c>
      <c r="GA154" s="421">
        <v>298577000</v>
      </c>
      <c r="GB154" s="421">
        <v>48000000</v>
      </c>
      <c r="GC154" s="421">
        <v>104000</v>
      </c>
      <c r="GD154" s="421">
        <v>15000</v>
      </c>
      <c r="GE154" s="414" t="s">
        <v>8863</v>
      </c>
      <c r="GF154" s="414" t="s">
        <v>733</v>
      </c>
      <c r="GG154" s="414" t="s">
        <v>733</v>
      </c>
      <c r="GH154" s="414" t="s">
        <v>8864</v>
      </c>
      <c r="GI154" s="414" t="s">
        <v>733</v>
      </c>
      <c r="GJ154" s="414" t="s">
        <v>733</v>
      </c>
      <c r="GK154" s="414" t="s">
        <v>1214</v>
      </c>
      <c r="GL154" s="414" t="s">
        <v>733</v>
      </c>
      <c r="GM154" s="414" t="s">
        <v>733</v>
      </c>
      <c r="GN154" s="424" t="s">
        <v>5676</v>
      </c>
      <c r="GO154" s="414" t="s">
        <v>3320</v>
      </c>
      <c r="GP154" s="414" t="s">
        <v>733</v>
      </c>
      <c r="GQ154" s="414" t="s">
        <v>5721</v>
      </c>
      <c r="GR154" s="414" t="s">
        <v>733</v>
      </c>
      <c r="GS154" s="414" t="s">
        <v>5679</v>
      </c>
      <c r="GT154" s="414" t="s">
        <v>3320</v>
      </c>
      <c r="GU154" s="414" t="s">
        <v>3320</v>
      </c>
      <c r="GV154" s="414">
        <v>0</v>
      </c>
      <c r="GW154" s="414" t="s">
        <v>733</v>
      </c>
      <c r="GX154" s="414" t="s">
        <v>5679</v>
      </c>
      <c r="GY154" s="414" t="s">
        <v>8865</v>
      </c>
      <c r="GZ154" s="414" t="s">
        <v>733</v>
      </c>
      <c r="HA154" s="414" t="s">
        <v>3320</v>
      </c>
      <c r="HB154" s="414" t="s">
        <v>8866</v>
      </c>
      <c r="HC154" s="414" t="s">
        <v>8867</v>
      </c>
      <c r="HD154" s="414" t="s">
        <v>5683</v>
      </c>
      <c r="HE154" s="414" t="s">
        <v>5683</v>
      </c>
      <c r="HF154" s="414" t="s">
        <v>5683</v>
      </c>
      <c r="HG154" s="414" t="s">
        <v>5759</v>
      </c>
      <c r="HH154" s="414" t="s">
        <v>1214</v>
      </c>
      <c r="HI154" s="414" t="s">
        <v>13036</v>
      </c>
      <c r="HJ154" s="414" t="s">
        <v>13037</v>
      </c>
      <c r="HK154" s="414" t="s">
        <v>5685</v>
      </c>
      <c r="HL154" s="414" t="s">
        <v>3320</v>
      </c>
      <c r="HM154" s="414" t="s">
        <v>3320</v>
      </c>
      <c r="HN154" s="414" t="s">
        <v>3320</v>
      </c>
      <c r="HO154" s="414" t="s">
        <v>3320</v>
      </c>
      <c r="HP154" s="414" t="s">
        <v>3320</v>
      </c>
      <c r="HQ154" s="414" t="s">
        <v>3320</v>
      </c>
      <c r="HR154" s="414" t="s">
        <v>3320</v>
      </c>
      <c r="HS154" s="414" t="s">
        <v>3320</v>
      </c>
      <c r="HT154" s="414" t="s">
        <v>3320</v>
      </c>
      <c r="HU154" s="414" t="s">
        <v>3320</v>
      </c>
      <c r="HV154" s="414" t="s">
        <v>3320</v>
      </c>
      <c r="HW154" s="414" t="s">
        <v>3320</v>
      </c>
      <c r="HX154" s="414" t="s">
        <v>3320</v>
      </c>
      <c r="HY154" s="414" t="s">
        <v>3320</v>
      </c>
      <c r="HZ154" s="414" t="s">
        <v>3320</v>
      </c>
      <c r="IA154" s="414" t="s">
        <v>3320</v>
      </c>
      <c r="IB154" s="414" t="s">
        <v>3320</v>
      </c>
      <c r="IC154" s="414" t="s">
        <v>3320</v>
      </c>
      <c r="ID154" s="414" t="s">
        <v>3320</v>
      </c>
      <c r="IE154" s="414" t="s">
        <v>3320</v>
      </c>
      <c r="IF154" s="414" t="s">
        <v>3320</v>
      </c>
      <c r="IG154" s="414" t="s">
        <v>3320</v>
      </c>
      <c r="IH154" s="414" t="s">
        <v>3320</v>
      </c>
      <c r="II154" s="414" t="s">
        <v>3320</v>
      </c>
      <c r="IJ154" s="414" t="s">
        <v>3320</v>
      </c>
      <c r="IK154" s="414" t="s">
        <v>3320</v>
      </c>
      <c r="IL154" s="414" t="s">
        <v>3320</v>
      </c>
      <c r="IM154" s="414" t="s">
        <v>3320</v>
      </c>
      <c r="IN154" s="414" t="s">
        <v>3320</v>
      </c>
      <c r="IO154" s="414" t="s">
        <v>3320</v>
      </c>
      <c r="IP154" s="414" t="s">
        <v>3320</v>
      </c>
      <c r="IQ154" s="414" t="s">
        <v>3320</v>
      </c>
      <c r="IR154" s="414" t="s">
        <v>3320</v>
      </c>
      <c r="IS154" s="414" t="s">
        <v>3320</v>
      </c>
      <c r="IT154" s="414" t="s">
        <v>3320</v>
      </c>
      <c r="IU154" s="414" t="s">
        <v>3320</v>
      </c>
      <c r="IV154" s="414" t="s">
        <v>3320</v>
      </c>
      <c r="IW154" s="414" t="s">
        <v>3320</v>
      </c>
      <c r="IY154" s="415"/>
      <c r="IZ154" s="415"/>
      <c r="JB154" s="414" t="str">
        <f>IFERROR(VLOOKUP($E154,'[12]Resumen costos RNT id'!$D:$J,3,0),"")</f>
        <v/>
      </c>
      <c r="JC154" s="421" t="str">
        <f>IFERROR(VLOOKUP($E154,'[12]Resumen costos RNT id'!$D:$J,4,0),"")</f>
        <v/>
      </c>
      <c r="JD154" s="421" t="str">
        <f>IFERROR(VLOOKUP($E154,'[12]Resumen costos RNT id'!$D:$J,5,0),"")</f>
        <v/>
      </c>
      <c r="JE154" s="421" t="str">
        <f>IFERROR(VLOOKUP($E154,'[12]Resumen costos RNT id'!$D:$J,6,0),"")</f>
        <v/>
      </c>
      <c r="JF154" s="416" t="str">
        <f>IFERROR(VLOOKUP($E154,'[12]Resumen costos RNT id'!$D:$J,7,0),"")</f>
        <v/>
      </c>
      <c r="JG154" s="428" t="str">
        <f t="shared" si="67"/>
        <v/>
      </c>
      <c r="JH154" s="428" t="str">
        <f t="shared" si="68"/>
        <v/>
      </c>
      <c r="JI154" s="428" t="str">
        <f t="shared" si="68"/>
        <v/>
      </c>
      <c r="JJ154" s="428">
        <f t="shared" si="69"/>
        <v>0</v>
      </c>
      <c r="JK154" s="428">
        <f t="shared" si="70"/>
        <v>0</v>
      </c>
      <c r="JL154" s="414" t="s">
        <v>202</v>
      </c>
      <c r="JP154" s="414">
        <v>5</v>
      </c>
      <c r="JQ154" s="414">
        <f t="shared" si="84"/>
        <v>0</v>
      </c>
      <c r="JR154" s="429" t="str">
        <f>IFERROR(VLOOKUP($E154,'[13]Actualización de costos CENACE'!$A:$G,2,0),"")</f>
        <v/>
      </c>
      <c r="JS154" s="429" t="str">
        <f>IFERROR(VLOOKUP($E154,'[13]Actualización de costos CENACE'!$A:$G,3,0),"")</f>
        <v/>
      </c>
      <c r="JT154" s="429" t="str">
        <f>IFERROR(VLOOKUP($E154,'[13]Actualización de costos CENACE'!$A:$G,4,0),"")</f>
        <v/>
      </c>
      <c r="JU154" s="429" t="str">
        <f>IFERROR(VLOOKUP($E154,'[13]Actualización de costos CENACE'!$A:$G,5,0),"")</f>
        <v/>
      </c>
      <c r="JV154" s="429" t="str">
        <f>IFERROR(VLOOKUP($E154,'[13]Actualización de costos CENACE'!$A:$G,6,0),"")</f>
        <v/>
      </c>
      <c r="JW154" s="430" t="str">
        <f>IFERROR(VLOOKUP($E154,'[13]Din Costos CFE'!$J$7:$AG$150,JW$1,0),"")</f>
        <v/>
      </c>
      <c r="JX154" s="430" t="str">
        <f>IFERROR(VLOOKUP($E154,'[13]Din Costos CFE'!$J$7:$AG$150,JX$1,0),"")</f>
        <v/>
      </c>
      <c r="JY154" s="430" t="str">
        <f>IFERROR(VLOOKUP($E154,'[13]Din Costos CFE'!$J$7:$AG$150,JY$1,0),"")</f>
        <v/>
      </c>
      <c r="JZ154" s="430" t="str">
        <f>IFERROR(VLOOKUP($E154,'[13]Din Costos CFE'!$J$7:$AG$150,JZ$1,0),"")</f>
        <v/>
      </c>
      <c r="KA154" s="430" t="str">
        <f>IFERROR(VLOOKUP($E154,'[13]Din Costos CFE'!$J$7:$AG$150,KA$1,0),"")</f>
        <v/>
      </c>
      <c r="KB154" s="430" t="str">
        <f>IFERROR(VLOOKUP($E154,'[13]Din Costos CFE'!$J$7:$AG$150,KB$1,0),"")</f>
        <v/>
      </c>
      <c r="KC154" s="430" t="str">
        <f>IFERROR(VLOOKUP($E154,'[13]Din Costos CFE'!$J$7:$AG$150,KC$1,0),"")</f>
        <v/>
      </c>
      <c r="KD154" s="430" t="str">
        <f>IFERROR(VLOOKUP($E154,'[13]Din Costos CFE'!$J$7:$AG$150,KD$1,0),"")</f>
        <v/>
      </c>
      <c r="KE154" s="430" t="str">
        <f>IFERROR(VLOOKUP($E154,'[13]Din Costos CFE'!$J$7:$AG$150,KE$1,0),"")</f>
        <v/>
      </c>
      <c r="KF154" s="430" t="str">
        <f>IFERROR(VLOOKUP($E154,'[13]Din Costos CFE'!$J$7:$AG$150,KF$1,0),"")</f>
        <v/>
      </c>
      <c r="KG154" s="430" t="str">
        <f>IFERROR(VLOOKUP($E154,'[13]Din Costos CFE'!$J$7:$AG$150,KG$1,0),"")</f>
        <v/>
      </c>
      <c r="KH154" s="430" t="str">
        <f>IFERROR(VLOOKUP($E154,'[13]Din Costos CFE'!$J$7:$AG$150,KH$1,0),"")</f>
        <v/>
      </c>
      <c r="KI154" s="430" t="str">
        <f>IFERROR(VLOOKUP($E154,'[13]Din Costos CFE'!$J$7:$AG$150,KI$1,0),"")</f>
        <v/>
      </c>
      <c r="KJ154" s="430" t="str">
        <f>IFERROR(VLOOKUP($E154,'[13]Din Costos CFE'!$J$7:$AG$150,KJ$1,0),"")</f>
        <v/>
      </c>
      <c r="KK154" s="430" t="str">
        <f>IFERROR(VLOOKUP($E154,'[13]Din Costos CFE'!$J$7:$AG$150,KK$1,0),"")</f>
        <v/>
      </c>
      <c r="KL154" s="430" t="str">
        <f>IFERROR(VLOOKUP($E154,'[13]Din Costos CFE'!$J$7:$AG$150,KL$1,0),"")</f>
        <v/>
      </c>
      <c r="KM154" s="430" t="str">
        <f>IFERROR(VLOOKUP($E154,'[13]Din Costos CFE'!$J$7:$AG$150,KM$1,0),"")</f>
        <v/>
      </c>
      <c r="KN154" s="430" t="str">
        <f>IFERROR(VLOOKUP($E154,'[13]Din Costos CFE'!$J$7:$AG$150,KN$1,0),"")</f>
        <v/>
      </c>
      <c r="KO154" s="431">
        <f t="shared" si="71"/>
        <v>0</v>
      </c>
      <c r="KP154" s="431">
        <f t="shared" si="72"/>
        <v>0</v>
      </c>
      <c r="KQ154" s="431">
        <f t="shared" si="73"/>
        <v>0</v>
      </c>
      <c r="KR154" s="432" t="str">
        <f>IFERROR(VLOOKUP($E154,'[13]Din Costos CFE'!$A$6:$G$150,4,0),"")</f>
        <v/>
      </c>
      <c r="KS154" s="432" t="str">
        <f>IFERROR(VLOOKUP($E154,'[13]Din Costos CFE'!$A$6:$G$150,5,0),"")</f>
        <v/>
      </c>
      <c r="KT154" s="432" t="str">
        <f>IFERROR(VLOOKUP($E154,'[13]Din Costos CFE'!$A$6:$G$150,6,0),"")</f>
        <v/>
      </c>
      <c r="KU154" s="433" t="str">
        <f t="shared" si="74"/>
        <v/>
      </c>
      <c r="KV154" s="434" t="str">
        <f t="shared" si="75"/>
        <v/>
      </c>
      <c r="KW154" s="435" t="str">
        <f t="shared" si="76"/>
        <v/>
      </c>
      <c r="KX154" s="435"/>
      <c r="KY154" s="436" t="str">
        <f>IFERROR(VLOOKUP($E154,'[13]Detalle Costos CENACE'!$E:$IT,248,0),"")</f>
        <v/>
      </c>
      <c r="KZ154" s="414">
        <f t="shared" si="77"/>
        <v>198</v>
      </c>
      <c r="LA154" s="434" t="str">
        <f t="shared" si="78"/>
        <v/>
      </c>
      <c r="LB154" s="434" t="str">
        <f t="shared" si="79"/>
        <v/>
      </c>
      <c r="LC154" s="414">
        <f t="shared" si="80"/>
        <v>1</v>
      </c>
      <c r="LD154" s="429" t="str">
        <f>IFERROR(VLOOKUP($E154,'[13]Actualización de costos CENACE'!$A:$G,7,0),"")</f>
        <v/>
      </c>
    </row>
    <row r="155" spans="1:316" s="414" customFormat="1" ht="15" customHeight="1">
      <c r="A155" s="413" t="s">
        <v>5638</v>
      </c>
      <c r="B155" s="414">
        <v>435</v>
      </c>
      <c r="C155" s="414" t="s">
        <v>8868</v>
      </c>
      <c r="D155" s="414" t="s">
        <v>8869</v>
      </c>
      <c r="E155" s="414">
        <v>435</v>
      </c>
      <c r="G155" s="414" t="s">
        <v>8870</v>
      </c>
      <c r="H155" s="414" t="s">
        <v>8871</v>
      </c>
      <c r="I155" s="415">
        <v>4</v>
      </c>
      <c r="J155" s="415"/>
      <c r="K155" s="415" t="str">
        <f t="shared" si="85"/>
        <v>No</v>
      </c>
      <c r="L155" s="415"/>
      <c r="M155" s="415">
        <f t="shared" si="59"/>
        <v>4</v>
      </c>
      <c r="N155" s="415"/>
      <c r="O155" s="415"/>
      <c r="P155" s="415"/>
      <c r="Q155" s="415"/>
      <c r="R155" s="415" t="str">
        <f t="shared" si="86"/>
        <v>No</v>
      </c>
      <c r="S155" s="415"/>
      <c r="T155" s="415"/>
      <c r="U155" s="415"/>
      <c r="V155" s="414" t="s">
        <v>8872</v>
      </c>
      <c r="W155" s="414" t="s">
        <v>5643</v>
      </c>
      <c r="X155" s="414">
        <f t="shared" si="83"/>
        <v>1</v>
      </c>
      <c r="Y155" s="414">
        <f t="shared" si="63"/>
        <v>115</v>
      </c>
      <c r="Z155" s="416" t="str">
        <f t="shared" si="64"/>
        <v/>
      </c>
      <c r="AA155" s="416">
        <f t="shared" si="65"/>
        <v>0</v>
      </c>
      <c r="AB155" s="417">
        <f t="shared" si="66"/>
        <v>0</v>
      </c>
      <c r="AC155" s="414" t="s">
        <v>6660</v>
      </c>
      <c r="AD155" s="414" t="s">
        <v>6661</v>
      </c>
      <c r="AE155" s="414" t="e">
        <f>+VLOOKUP($D155,'[12]Ramón Países '!$A:$E,4,0)</f>
        <v>#N/A</v>
      </c>
      <c r="AF155" s="414" t="s">
        <v>5646</v>
      </c>
      <c r="AG155" s="414" t="e">
        <f>+VLOOKUP($D155,'[12]Ramón Países '!$A:$E,5,0)</f>
        <v>#N/A</v>
      </c>
      <c r="AH155" s="414" t="s">
        <v>6660</v>
      </c>
      <c r="AI155" s="414" t="s">
        <v>6662</v>
      </c>
      <c r="AJ155" s="414" t="s">
        <v>6808</v>
      </c>
      <c r="AK155" s="414" t="s">
        <v>6808</v>
      </c>
      <c r="AL155" s="414" t="s">
        <v>6810</v>
      </c>
      <c r="AM155" s="414" t="s">
        <v>6811</v>
      </c>
      <c r="AN155" s="414" t="s">
        <v>3320</v>
      </c>
      <c r="AO155" s="414" t="s">
        <v>8873</v>
      </c>
      <c r="AP155" s="414" t="s">
        <v>5698</v>
      </c>
      <c r="AQ155" s="414" t="s">
        <v>8729</v>
      </c>
      <c r="AR155" s="414" t="s">
        <v>8730</v>
      </c>
      <c r="AS155" s="414" t="s">
        <v>6669</v>
      </c>
      <c r="AT155" s="414" t="s">
        <v>733</v>
      </c>
      <c r="AU155" s="414" t="s">
        <v>733</v>
      </c>
      <c r="AV155" s="414" t="s">
        <v>733</v>
      </c>
      <c r="AW155" s="414" t="s">
        <v>3320</v>
      </c>
      <c r="AX155" s="414" t="s">
        <v>6670</v>
      </c>
      <c r="AY155" s="414" t="s">
        <v>733</v>
      </c>
      <c r="AZ155" s="414" t="s">
        <v>8874</v>
      </c>
      <c r="BA155" s="414" t="s">
        <v>6672</v>
      </c>
      <c r="BB155" s="414" t="s">
        <v>6673</v>
      </c>
      <c r="BC155" s="414" t="s">
        <v>6674</v>
      </c>
      <c r="BD155" s="414" t="s">
        <v>6814</v>
      </c>
      <c r="BE155" s="414" t="s">
        <v>8875</v>
      </c>
      <c r="BF155" s="415" t="s">
        <v>1214</v>
      </c>
      <c r="BG155" s="414" t="s">
        <v>3320</v>
      </c>
      <c r="BI155" s="414" t="s">
        <v>7206</v>
      </c>
      <c r="BJ155" s="414" t="s">
        <v>7206</v>
      </c>
      <c r="BK155" s="414" t="s">
        <v>8382</v>
      </c>
      <c r="BL155" s="414" t="s">
        <v>8876</v>
      </c>
      <c r="BM155" s="415">
        <v>230</v>
      </c>
      <c r="BN155" s="414" t="s">
        <v>5712</v>
      </c>
      <c r="BO155" s="418" t="s">
        <v>12722</v>
      </c>
      <c r="BP155" s="414">
        <v>24</v>
      </c>
      <c r="BQ155" s="414">
        <v>2028</v>
      </c>
      <c r="BR155" s="414">
        <v>115</v>
      </c>
      <c r="BS155" s="415">
        <v>115</v>
      </c>
      <c r="BT155" s="414" t="s">
        <v>5666</v>
      </c>
      <c r="BU155" s="414">
        <v>128</v>
      </c>
      <c r="BV155" s="415">
        <v>344.13</v>
      </c>
      <c r="BW155" s="419">
        <v>0.34160214413341272</v>
      </c>
      <c r="BX155" s="420" t="s">
        <v>910</v>
      </c>
      <c r="BY155" s="414" t="s">
        <v>733</v>
      </c>
      <c r="CA155" s="414">
        <v>23.88</v>
      </c>
      <c r="CB155" s="414" t="s">
        <v>733</v>
      </c>
      <c r="CC155" s="414">
        <v>600</v>
      </c>
      <c r="CD155" s="414" t="s">
        <v>5713</v>
      </c>
      <c r="CE155" s="414" t="s">
        <v>5801</v>
      </c>
      <c r="CF155" s="414" t="s">
        <v>3320</v>
      </c>
      <c r="CG155" s="414" t="s">
        <v>733</v>
      </c>
      <c r="CH155" s="414" t="s">
        <v>1214</v>
      </c>
      <c r="CI155" s="414">
        <v>2092</v>
      </c>
      <c r="CJ155" s="414" t="s">
        <v>3320</v>
      </c>
      <c r="CK155" s="414" t="s">
        <v>8877</v>
      </c>
      <c r="CL155" s="414">
        <v>365</v>
      </c>
      <c r="CM155" s="414">
        <v>94.5</v>
      </c>
      <c r="CN155" s="414">
        <v>98</v>
      </c>
      <c r="CO155" s="414">
        <v>25</v>
      </c>
      <c r="CP155" s="414" t="s">
        <v>12722</v>
      </c>
      <c r="CQ155" s="414">
        <f t="shared" si="81"/>
        <v>2028</v>
      </c>
      <c r="CR155" s="414">
        <v>1.45</v>
      </c>
      <c r="CS155" s="414">
        <v>8</v>
      </c>
      <c r="CT155" s="414" t="s">
        <v>8113</v>
      </c>
      <c r="CU155" s="414">
        <v>15000000</v>
      </c>
      <c r="CV155" s="414" t="s">
        <v>3320</v>
      </c>
      <c r="CW155" s="414" t="s">
        <v>3320</v>
      </c>
      <c r="CX155" s="414" t="s">
        <v>3320</v>
      </c>
      <c r="CY155" s="414" t="s">
        <v>3320</v>
      </c>
      <c r="CZ155" s="414" t="s">
        <v>3320</v>
      </c>
      <c r="DA155" s="414" t="s">
        <v>3320</v>
      </c>
      <c r="DB155" s="414" t="s">
        <v>3320</v>
      </c>
      <c r="DC155" s="414" t="s">
        <v>3320</v>
      </c>
      <c r="DD155" s="414" t="s">
        <v>3320</v>
      </c>
      <c r="DE155" s="414" t="s">
        <v>3320</v>
      </c>
      <c r="DG155" s="414" t="s">
        <v>3320</v>
      </c>
      <c r="DH155" s="414" t="s">
        <v>3320</v>
      </c>
      <c r="DI155" s="414" t="s">
        <v>3320</v>
      </c>
      <c r="DJ155" s="414" t="s">
        <v>3320</v>
      </c>
      <c r="DK155" s="414" t="s">
        <v>3320</v>
      </c>
      <c r="DL155" s="414" t="s">
        <v>3320</v>
      </c>
      <c r="DM155" s="414" t="e">
        <f t="shared" si="82"/>
        <v>#VALUE!</v>
      </c>
      <c r="DN155" s="414" t="s">
        <v>3320</v>
      </c>
      <c r="DO155" s="414" t="s">
        <v>3320</v>
      </c>
      <c r="DP155" s="414" t="s">
        <v>3320</v>
      </c>
      <c r="DR155" s="414" t="s">
        <v>3320</v>
      </c>
      <c r="DS155" s="414" t="s">
        <v>3320</v>
      </c>
      <c r="DT155" s="414" t="s">
        <v>3320</v>
      </c>
      <c r="DU155" s="414" t="s">
        <v>3320</v>
      </c>
      <c r="DV155" s="414" t="s">
        <v>3320</v>
      </c>
      <c r="DW155" s="414" t="s">
        <v>3320</v>
      </c>
      <c r="DX155" s="414" t="s">
        <v>3320</v>
      </c>
      <c r="DY155" s="414" t="s">
        <v>3320</v>
      </c>
      <c r="DZ155" s="414" t="s">
        <v>3320</v>
      </c>
      <c r="EA155" s="414" t="s">
        <v>3320</v>
      </c>
      <c r="EB155" s="414" t="s">
        <v>3320</v>
      </c>
      <c r="EC155" s="414" t="s">
        <v>3320</v>
      </c>
      <c r="ED155" s="414" t="s">
        <v>3320</v>
      </c>
      <c r="EE155" s="414" t="s">
        <v>3320</v>
      </c>
      <c r="EF155" s="414" t="s">
        <v>3320</v>
      </c>
      <c r="EG155" s="414" t="s">
        <v>3320</v>
      </c>
      <c r="EH155" s="414" t="s">
        <v>3320</v>
      </c>
      <c r="EI155" s="414" t="s">
        <v>3320</v>
      </c>
      <c r="EJ155" s="414" t="s">
        <v>3320</v>
      </c>
      <c r="EK155" s="414" t="s">
        <v>3320</v>
      </c>
      <c r="EL155" s="414" t="s">
        <v>3320</v>
      </c>
      <c r="EM155" s="414" t="s">
        <v>3320</v>
      </c>
      <c r="EN155" s="414" t="s">
        <v>3320</v>
      </c>
      <c r="EO155" s="414" t="s">
        <v>3320</v>
      </c>
      <c r="EP155" s="414" t="s">
        <v>3320</v>
      </c>
      <c r="EQ155" s="414" t="s">
        <v>3320</v>
      </c>
      <c r="ER155" s="414" t="s">
        <v>3320</v>
      </c>
      <c r="ES155" s="414" t="s">
        <v>3320</v>
      </c>
      <c r="ET155" s="414" t="s">
        <v>3320</v>
      </c>
      <c r="EU155" s="414" t="s">
        <v>3320</v>
      </c>
      <c r="EV155" s="414" t="s">
        <v>3320</v>
      </c>
      <c r="EW155" s="414" t="s">
        <v>3320</v>
      </c>
      <c r="EX155" s="414" t="s">
        <v>3320</v>
      </c>
      <c r="EY155" s="414" t="s">
        <v>3320</v>
      </c>
      <c r="EZ155" s="414" t="s">
        <v>3320</v>
      </c>
      <c r="FA155" s="414" t="s">
        <v>3320</v>
      </c>
      <c r="FB155" s="414" t="s">
        <v>3320</v>
      </c>
      <c r="FC155" s="414" t="s">
        <v>3320</v>
      </c>
      <c r="FD155" s="414" t="s">
        <v>3320</v>
      </c>
      <c r="FE155" s="414" t="s">
        <v>3320</v>
      </c>
      <c r="FF155" s="414" t="s">
        <v>3320</v>
      </c>
      <c r="FG155" s="414" t="s">
        <v>3320</v>
      </c>
      <c r="FH155" s="414" t="s">
        <v>3320</v>
      </c>
      <c r="FI155" s="414" t="s">
        <v>3320</v>
      </c>
      <c r="FJ155" s="414" t="s">
        <v>3320</v>
      </c>
      <c r="FK155" s="414" t="s">
        <v>3320</v>
      </c>
      <c r="FL155" s="414" t="s">
        <v>3320</v>
      </c>
      <c r="FM155" s="414" t="s">
        <v>3320</v>
      </c>
      <c r="FN155" s="414" t="s">
        <v>3320</v>
      </c>
      <c r="FO155" s="421">
        <v>186400000</v>
      </c>
      <c r="FP155" s="421">
        <f t="shared" si="62"/>
        <v>186.4</v>
      </c>
      <c r="FQ155" s="414" t="s">
        <v>733</v>
      </c>
      <c r="FR155" s="414" t="s">
        <v>733</v>
      </c>
      <c r="FS155" s="414" t="s">
        <v>733</v>
      </c>
      <c r="FT155" s="414" t="s">
        <v>733</v>
      </c>
      <c r="FU155" s="414" t="s">
        <v>1014</v>
      </c>
      <c r="FV155" s="414" t="s">
        <v>8878</v>
      </c>
      <c r="FW155" s="414" t="s">
        <v>8879</v>
      </c>
      <c r="FX155" s="422" t="s">
        <v>8876</v>
      </c>
      <c r="FY155" s="423">
        <v>230</v>
      </c>
      <c r="FZ155" s="414" t="s">
        <v>8880</v>
      </c>
      <c r="GA155" s="421">
        <v>1228774</v>
      </c>
      <c r="GB155" s="421">
        <v>32200000</v>
      </c>
      <c r="GC155" s="421">
        <v>309.77</v>
      </c>
      <c r="GD155" s="421">
        <v>507.1</v>
      </c>
      <c r="GE155" s="414" t="s">
        <v>6683</v>
      </c>
      <c r="GF155" s="414" t="s">
        <v>733</v>
      </c>
      <c r="GG155" s="414" t="s">
        <v>733</v>
      </c>
      <c r="GH155" s="414" t="s">
        <v>8881</v>
      </c>
      <c r="GI155" s="414" t="s">
        <v>733</v>
      </c>
      <c r="GJ155" s="414" t="s">
        <v>733</v>
      </c>
      <c r="GK155" s="414" t="s">
        <v>733</v>
      </c>
      <c r="GL155" s="414" t="s">
        <v>733</v>
      </c>
      <c r="GM155" s="414" t="s">
        <v>733</v>
      </c>
      <c r="GN155" s="424" t="s">
        <v>5676</v>
      </c>
      <c r="GO155" s="414" t="s">
        <v>3320</v>
      </c>
      <c r="GP155" s="414" t="s">
        <v>733</v>
      </c>
      <c r="GQ155" s="414" t="s">
        <v>5721</v>
      </c>
      <c r="GR155" s="414" t="s">
        <v>1214</v>
      </c>
      <c r="GS155" s="414" t="s">
        <v>1214</v>
      </c>
      <c r="GT155" s="414" t="s">
        <v>3320</v>
      </c>
      <c r="GU155" s="414" t="s">
        <v>3320</v>
      </c>
      <c r="GV155" s="414">
        <v>0</v>
      </c>
      <c r="GW155" s="414" t="s">
        <v>1214</v>
      </c>
      <c r="GX155" s="414" t="s">
        <v>1214</v>
      </c>
      <c r="GY155" s="414" t="s">
        <v>3320</v>
      </c>
      <c r="GZ155" s="414" t="s">
        <v>733</v>
      </c>
      <c r="HA155" s="414" t="s">
        <v>3320</v>
      </c>
      <c r="HB155" s="414" t="s">
        <v>8882</v>
      </c>
      <c r="HC155" s="414" t="s">
        <v>8883</v>
      </c>
      <c r="HD155" s="414" t="s">
        <v>5952</v>
      </c>
      <c r="HE155" s="414" t="s">
        <v>5684</v>
      </c>
      <c r="HF155" s="414" t="s">
        <v>5684</v>
      </c>
      <c r="HG155" s="414" t="s">
        <v>733</v>
      </c>
      <c r="HH155" s="414" t="s">
        <v>1214</v>
      </c>
      <c r="HI155" s="414" t="s">
        <v>13038</v>
      </c>
      <c r="HJ155" s="414" t="s">
        <v>13039</v>
      </c>
      <c r="HK155" s="414" t="s">
        <v>5685</v>
      </c>
      <c r="HL155" s="414" t="s">
        <v>3320</v>
      </c>
      <c r="HM155" s="414" t="s">
        <v>3320</v>
      </c>
      <c r="HN155" s="414" t="s">
        <v>3320</v>
      </c>
      <c r="HO155" s="414" t="s">
        <v>3320</v>
      </c>
      <c r="HP155" s="414" t="s">
        <v>3320</v>
      </c>
      <c r="HQ155" s="414" t="s">
        <v>3320</v>
      </c>
      <c r="HR155" s="414" t="s">
        <v>3320</v>
      </c>
      <c r="HS155" s="414" t="s">
        <v>3320</v>
      </c>
      <c r="HT155" s="414" t="s">
        <v>3320</v>
      </c>
      <c r="HU155" s="414" t="s">
        <v>3320</v>
      </c>
      <c r="HV155" s="414" t="s">
        <v>3320</v>
      </c>
      <c r="HW155" s="414" t="s">
        <v>3320</v>
      </c>
      <c r="HX155" s="414" t="s">
        <v>3320</v>
      </c>
      <c r="HY155" s="414" t="s">
        <v>3320</v>
      </c>
      <c r="HZ155" s="414" t="s">
        <v>3320</v>
      </c>
      <c r="IA155" s="414" t="s">
        <v>3320</v>
      </c>
      <c r="IB155" s="414" t="s">
        <v>3320</v>
      </c>
      <c r="IC155" s="414" t="s">
        <v>3320</v>
      </c>
      <c r="ID155" s="414" t="s">
        <v>3320</v>
      </c>
      <c r="IE155" s="414" t="s">
        <v>3320</v>
      </c>
      <c r="IF155" s="414" t="s">
        <v>3320</v>
      </c>
      <c r="IG155" s="414" t="s">
        <v>3320</v>
      </c>
      <c r="IH155" s="414" t="s">
        <v>3320</v>
      </c>
      <c r="II155" s="414" t="s">
        <v>3320</v>
      </c>
      <c r="IJ155" s="414" t="s">
        <v>3320</v>
      </c>
      <c r="IK155" s="414" t="s">
        <v>3320</v>
      </c>
      <c r="IL155" s="414" t="s">
        <v>3320</v>
      </c>
      <c r="IM155" s="414" t="s">
        <v>3320</v>
      </c>
      <c r="IN155" s="414" t="s">
        <v>3320</v>
      </c>
      <c r="IO155" s="414" t="s">
        <v>3320</v>
      </c>
      <c r="IP155" s="414" t="s">
        <v>3320</v>
      </c>
      <c r="IQ155" s="414" t="s">
        <v>3320</v>
      </c>
      <c r="IR155" s="414" t="s">
        <v>3320</v>
      </c>
      <c r="IS155" s="414" t="s">
        <v>3320</v>
      </c>
      <c r="IT155" s="414" t="s">
        <v>3320</v>
      </c>
      <c r="IU155" s="414" t="s">
        <v>3320</v>
      </c>
      <c r="IV155" s="414" t="s">
        <v>3320</v>
      </c>
      <c r="IW155" s="414" t="s">
        <v>3320</v>
      </c>
      <c r="IX155" s="415" t="s">
        <v>5810</v>
      </c>
      <c r="IY155" s="415" t="s">
        <v>5810</v>
      </c>
      <c r="IZ155" s="415" t="s">
        <v>5810</v>
      </c>
      <c r="JA155" s="415" t="s">
        <v>5810</v>
      </c>
      <c r="JB155" s="414" t="str">
        <f>IFERROR(VLOOKUP($E155,'[12]Resumen costos RNT id'!$D:$J,3,0),"")</f>
        <v/>
      </c>
      <c r="JC155" s="421" t="str">
        <f>IFERROR(VLOOKUP($E155,'[12]Resumen costos RNT id'!$D:$J,4,0),"")</f>
        <v/>
      </c>
      <c r="JD155" s="421" t="str">
        <f>IFERROR(VLOOKUP($E155,'[12]Resumen costos RNT id'!$D:$J,5,0),"")</f>
        <v/>
      </c>
      <c r="JE155" s="421" t="str">
        <f>IFERROR(VLOOKUP($E155,'[12]Resumen costos RNT id'!$D:$J,6,0),"")</f>
        <v/>
      </c>
      <c r="JF155" s="416" t="str">
        <f>IFERROR(VLOOKUP($E155,'[12]Resumen costos RNT id'!$D:$J,7,0),"")</f>
        <v/>
      </c>
      <c r="JG155" s="428" t="str">
        <f t="shared" si="67"/>
        <v/>
      </c>
      <c r="JH155" s="428" t="str">
        <f t="shared" si="68"/>
        <v/>
      </c>
      <c r="JI155" s="428" t="str">
        <f t="shared" si="68"/>
        <v/>
      </c>
      <c r="JJ155" s="428">
        <f t="shared" si="69"/>
        <v>0</v>
      </c>
      <c r="JK155" s="428">
        <f t="shared" si="70"/>
        <v>0</v>
      </c>
      <c r="JL155" s="414" t="s">
        <v>202</v>
      </c>
      <c r="JP155" s="414">
        <v>7</v>
      </c>
      <c r="JQ155" s="414">
        <f t="shared" si="84"/>
        <v>0</v>
      </c>
      <c r="JR155" s="429" t="str">
        <f>IFERROR(VLOOKUP($E155,'[13]Actualización de costos CENACE'!$A:$G,2,0),"")</f>
        <v/>
      </c>
      <c r="JS155" s="429" t="str">
        <f>IFERROR(VLOOKUP($E155,'[13]Actualización de costos CENACE'!$A:$G,3,0),"")</f>
        <v/>
      </c>
      <c r="JT155" s="429" t="str">
        <f>IFERROR(VLOOKUP($E155,'[13]Actualización de costos CENACE'!$A:$G,4,0),"")</f>
        <v/>
      </c>
      <c r="JU155" s="429" t="str">
        <f>IFERROR(VLOOKUP($E155,'[13]Actualización de costos CENACE'!$A:$G,5,0),"")</f>
        <v/>
      </c>
      <c r="JV155" s="429" t="str">
        <f>IFERROR(VLOOKUP($E155,'[13]Actualización de costos CENACE'!$A:$G,6,0),"")</f>
        <v/>
      </c>
      <c r="JW155" s="430" t="str">
        <f>IFERROR(VLOOKUP($E155,'[13]Din Costos CFE'!$J$7:$AG$150,JW$1,0),"")</f>
        <v/>
      </c>
      <c r="JX155" s="430" t="str">
        <f>IFERROR(VLOOKUP($E155,'[13]Din Costos CFE'!$J$7:$AG$150,JX$1,0),"")</f>
        <v/>
      </c>
      <c r="JY155" s="430" t="str">
        <f>IFERROR(VLOOKUP($E155,'[13]Din Costos CFE'!$J$7:$AG$150,JY$1,0),"")</f>
        <v/>
      </c>
      <c r="JZ155" s="430" t="str">
        <f>IFERROR(VLOOKUP($E155,'[13]Din Costos CFE'!$J$7:$AG$150,JZ$1,0),"")</f>
        <v/>
      </c>
      <c r="KA155" s="430" t="str">
        <f>IFERROR(VLOOKUP($E155,'[13]Din Costos CFE'!$J$7:$AG$150,KA$1,0),"")</f>
        <v/>
      </c>
      <c r="KB155" s="430" t="str">
        <f>IFERROR(VLOOKUP($E155,'[13]Din Costos CFE'!$J$7:$AG$150,KB$1,0),"")</f>
        <v/>
      </c>
      <c r="KC155" s="430" t="str">
        <f>IFERROR(VLOOKUP($E155,'[13]Din Costos CFE'!$J$7:$AG$150,KC$1,0),"")</f>
        <v/>
      </c>
      <c r="KD155" s="430" t="str">
        <f>IFERROR(VLOOKUP($E155,'[13]Din Costos CFE'!$J$7:$AG$150,KD$1,0),"")</f>
        <v/>
      </c>
      <c r="KE155" s="430" t="str">
        <f>IFERROR(VLOOKUP($E155,'[13]Din Costos CFE'!$J$7:$AG$150,KE$1,0),"")</f>
        <v/>
      </c>
      <c r="KF155" s="430" t="str">
        <f>IFERROR(VLOOKUP($E155,'[13]Din Costos CFE'!$J$7:$AG$150,KF$1,0),"")</f>
        <v/>
      </c>
      <c r="KG155" s="430" t="str">
        <f>IFERROR(VLOOKUP($E155,'[13]Din Costos CFE'!$J$7:$AG$150,KG$1,0),"")</f>
        <v/>
      </c>
      <c r="KH155" s="430" t="str">
        <f>IFERROR(VLOOKUP($E155,'[13]Din Costos CFE'!$J$7:$AG$150,KH$1,0),"")</f>
        <v/>
      </c>
      <c r="KI155" s="430" t="str">
        <f>IFERROR(VLOOKUP($E155,'[13]Din Costos CFE'!$J$7:$AG$150,KI$1,0),"")</f>
        <v/>
      </c>
      <c r="KJ155" s="430" t="str">
        <f>IFERROR(VLOOKUP($E155,'[13]Din Costos CFE'!$J$7:$AG$150,KJ$1,0),"")</f>
        <v/>
      </c>
      <c r="KK155" s="430" t="str">
        <f>IFERROR(VLOOKUP($E155,'[13]Din Costos CFE'!$J$7:$AG$150,KK$1,0),"")</f>
        <v/>
      </c>
      <c r="KL155" s="430" t="str">
        <f>IFERROR(VLOOKUP($E155,'[13]Din Costos CFE'!$J$7:$AG$150,KL$1,0),"")</f>
        <v/>
      </c>
      <c r="KM155" s="430" t="str">
        <f>IFERROR(VLOOKUP($E155,'[13]Din Costos CFE'!$J$7:$AG$150,KM$1,0),"")</f>
        <v/>
      </c>
      <c r="KN155" s="430" t="str">
        <f>IFERROR(VLOOKUP($E155,'[13]Din Costos CFE'!$J$7:$AG$150,KN$1,0),"")</f>
        <v/>
      </c>
      <c r="KO155" s="431">
        <f t="shared" si="71"/>
        <v>0</v>
      </c>
      <c r="KP155" s="431">
        <f t="shared" si="72"/>
        <v>0</v>
      </c>
      <c r="KQ155" s="431">
        <f t="shared" si="73"/>
        <v>0</v>
      </c>
      <c r="KR155" s="432" t="str">
        <f>IFERROR(VLOOKUP($E155,'[13]Din Costos CFE'!$A$6:$G$150,4,0),"")</f>
        <v/>
      </c>
      <c r="KS155" s="432" t="str">
        <f>IFERROR(VLOOKUP($E155,'[13]Din Costos CFE'!$A$6:$G$150,5,0),"")</f>
        <v/>
      </c>
      <c r="KT155" s="432" t="str">
        <f>IFERROR(VLOOKUP($E155,'[13]Din Costos CFE'!$A$6:$G$150,6,0),"")</f>
        <v/>
      </c>
      <c r="KU155" s="433" t="str">
        <f t="shared" si="74"/>
        <v/>
      </c>
      <c r="KV155" s="434" t="str">
        <f t="shared" si="75"/>
        <v/>
      </c>
      <c r="KW155" s="435" t="str">
        <f t="shared" si="76"/>
        <v/>
      </c>
      <c r="KX155" s="435"/>
      <c r="KY155" s="436" t="str">
        <f>IFERROR(VLOOKUP($E155,'[13]Detalle Costos CENACE'!$E:$IT,248,0),"")</f>
        <v/>
      </c>
      <c r="KZ155" s="414">
        <f t="shared" si="77"/>
        <v>115</v>
      </c>
      <c r="LA155" s="434" t="str">
        <f t="shared" si="78"/>
        <v/>
      </c>
      <c r="LB155" s="434" t="str">
        <f t="shared" si="79"/>
        <v/>
      </c>
      <c r="LC155" s="414">
        <f t="shared" si="80"/>
        <v>1</v>
      </c>
      <c r="LD155" s="429" t="str">
        <f>IFERROR(VLOOKUP($E155,'[13]Actualización de costos CENACE'!$A:$G,7,0),"")</f>
        <v/>
      </c>
    </row>
    <row r="156" spans="1:316" s="414" customFormat="1" ht="15" customHeight="1">
      <c r="A156" s="413" t="s">
        <v>5638</v>
      </c>
      <c r="B156" s="414">
        <v>776</v>
      </c>
      <c r="C156" s="414" t="s">
        <v>8884</v>
      </c>
      <c r="D156" s="414" t="s">
        <v>8885</v>
      </c>
      <c r="E156" s="414">
        <v>776</v>
      </c>
      <c r="G156" s="414" t="s">
        <v>8886</v>
      </c>
      <c r="H156" s="414" t="s">
        <v>8887</v>
      </c>
      <c r="I156" s="415">
        <v>1</v>
      </c>
      <c r="J156" s="415"/>
      <c r="K156" s="415" t="s">
        <v>202</v>
      </c>
      <c r="L156" s="415"/>
      <c r="M156" s="415">
        <f t="shared" si="59"/>
        <v>1</v>
      </c>
      <c r="N156" s="415"/>
      <c r="O156" s="415"/>
      <c r="P156" s="415"/>
      <c r="Q156" s="415"/>
      <c r="R156" s="415" t="s">
        <v>202</v>
      </c>
      <c r="S156" s="415"/>
      <c r="T156" s="415"/>
      <c r="U156" s="415"/>
      <c r="V156" s="414" t="s">
        <v>8888</v>
      </c>
      <c r="W156" s="414" t="s">
        <v>5643</v>
      </c>
      <c r="X156" s="414">
        <f t="shared" si="83"/>
        <v>1</v>
      </c>
      <c r="Y156" s="414">
        <f t="shared" si="63"/>
        <v>150</v>
      </c>
      <c r="Z156" s="416" t="str">
        <f t="shared" si="64"/>
        <v/>
      </c>
      <c r="AA156" s="416">
        <f t="shared" si="65"/>
        <v>0</v>
      </c>
      <c r="AB156" s="417">
        <f t="shared" si="66"/>
        <v>0</v>
      </c>
      <c r="AC156" s="414" t="s">
        <v>6660</v>
      </c>
      <c r="AD156" s="414" t="s">
        <v>6661</v>
      </c>
      <c r="AE156" s="414" t="e">
        <f>+VLOOKUP($D156,'[12]Ramón Países '!$A:$E,4,0)</f>
        <v>#N/A</v>
      </c>
      <c r="AF156" s="414" t="s">
        <v>5646</v>
      </c>
      <c r="AG156" s="414" t="e">
        <f>+VLOOKUP($D156,'[12]Ramón Países '!$A:$E,5,0)</f>
        <v>#N/A</v>
      </c>
      <c r="AH156" s="414" t="s">
        <v>6660</v>
      </c>
      <c r="AI156" s="414" t="s">
        <v>6662</v>
      </c>
      <c r="AJ156" s="414" t="s">
        <v>8889</v>
      </c>
      <c r="AK156" s="414" t="s">
        <v>5698</v>
      </c>
      <c r="AL156" s="414" t="s">
        <v>4753</v>
      </c>
      <c r="AM156" s="414" t="s">
        <v>8727</v>
      </c>
      <c r="AN156" s="414" t="s">
        <v>3320</v>
      </c>
      <c r="AO156" s="414" t="s">
        <v>8728</v>
      </c>
      <c r="AP156" s="414" t="s">
        <v>5698</v>
      </c>
      <c r="AQ156" s="414" t="s">
        <v>6667</v>
      </c>
      <c r="AR156" s="414" t="s">
        <v>6668</v>
      </c>
      <c r="AS156" s="414" t="s">
        <v>6669</v>
      </c>
      <c r="AT156" s="414" t="s">
        <v>733</v>
      </c>
      <c r="AU156" s="414" t="s">
        <v>733</v>
      </c>
      <c r="AV156" s="414" t="s">
        <v>733</v>
      </c>
      <c r="AW156" s="414" t="s">
        <v>3320</v>
      </c>
      <c r="AX156" s="414" t="s">
        <v>6670</v>
      </c>
      <c r="AY156" s="414" t="s">
        <v>733</v>
      </c>
      <c r="AZ156" s="414" t="s">
        <v>6813</v>
      </c>
      <c r="BA156" s="414" t="s">
        <v>6672</v>
      </c>
      <c r="BB156" s="414" t="s">
        <v>6673</v>
      </c>
      <c r="BC156" s="414" t="s">
        <v>6674</v>
      </c>
      <c r="BD156" s="414" t="s">
        <v>6814</v>
      </c>
      <c r="BE156" s="414" t="s">
        <v>8890</v>
      </c>
      <c r="BF156" s="415" t="s">
        <v>1214</v>
      </c>
      <c r="BG156" s="414" t="s">
        <v>3320</v>
      </c>
      <c r="BI156" s="414" t="s">
        <v>5747</v>
      </c>
      <c r="BJ156" s="414" t="s">
        <v>5747</v>
      </c>
      <c r="BK156" s="414" t="s">
        <v>7640</v>
      </c>
      <c r="BL156" s="414" t="s">
        <v>8891</v>
      </c>
      <c r="BM156" s="415">
        <v>115</v>
      </c>
      <c r="BN156" s="414" t="s">
        <v>5665</v>
      </c>
      <c r="BO156" s="418" t="s">
        <v>12722</v>
      </c>
      <c r="BP156" s="414">
        <v>24</v>
      </c>
      <c r="BQ156" s="414">
        <v>2028</v>
      </c>
      <c r="BR156" s="414">
        <v>150</v>
      </c>
      <c r="BS156" s="415">
        <v>150</v>
      </c>
      <c r="BT156" s="414" t="s">
        <v>5666</v>
      </c>
      <c r="BU156" s="414">
        <v>39</v>
      </c>
      <c r="BV156" s="415">
        <v>395.67</v>
      </c>
      <c r="BW156" s="419">
        <v>0.30111872146118723</v>
      </c>
      <c r="BX156" s="420" t="s">
        <v>910</v>
      </c>
      <c r="BY156" s="414" t="s">
        <v>733</v>
      </c>
      <c r="BZ156" s="414" t="s">
        <v>910</v>
      </c>
      <c r="CA156" s="414">
        <v>23.14</v>
      </c>
      <c r="CB156" s="414" t="s">
        <v>733</v>
      </c>
      <c r="CC156" s="414">
        <v>700</v>
      </c>
      <c r="CD156" s="414" t="s">
        <v>5667</v>
      </c>
      <c r="CE156" s="414" t="s">
        <v>5801</v>
      </c>
      <c r="CF156" s="414" t="s">
        <v>3320</v>
      </c>
      <c r="CG156" s="414" t="s">
        <v>733</v>
      </c>
      <c r="CH156" s="414" t="s">
        <v>733</v>
      </c>
      <c r="CI156" s="414">
        <v>2027</v>
      </c>
      <c r="CJ156" s="414" t="s">
        <v>3320</v>
      </c>
      <c r="CK156" s="414" t="s">
        <v>5714</v>
      </c>
      <c r="CL156" s="414">
        <v>365</v>
      </c>
      <c r="CM156" s="414">
        <v>94.5</v>
      </c>
      <c r="CN156" s="414">
        <v>98</v>
      </c>
      <c r="CO156" s="414">
        <v>25</v>
      </c>
      <c r="CP156" s="414" t="s">
        <v>12723</v>
      </c>
      <c r="CQ156" s="414">
        <f t="shared" si="81"/>
        <v>2026</v>
      </c>
      <c r="CR156" s="414">
        <v>1.45</v>
      </c>
      <c r="CS156" s="414">
        <v>8</v>
      </c>
      <c r="CT156" s="414" t="s">
        <v>8113</v>
      </c>
      <c r="CU156" s="414">
        <v>15000000</v>
      </c>
      <c r="CV156" s="414" t="s">
        <v>3320</v>
      </c>
      <c r="CW156" s="414" t="s">
        <v>3320</v>
      </c>
      <c r="CX156" s="414" t="s">
        <v>3320</v>
      </c>
      <c r="CY156" s="414" t="s">
        <v>3320</v>
      </c>
      <c r="CZ156" s="414" t="s">
        <v>3320</v>
      </c>
      <c r="DA156" s="414" t="s">
        <v>3320</v>
      </c>
      <c r="DB156" s="414" t="s">
        <v>3320</v>
      </c>
      <c r="DC156" s="414" t="s">
        <v>3320</v>
      </c>
      <c r="DD156" s="414" t="s">
        <v>3320</v>
      </c>
      <c r="DE156" s="414" t="s">
        <v>3320</v>
      </c>
      <c r="DG156" s="414" t="s">
        <v>3320</v>
      </c>
      <c r="DH156" s="414" t="s">
        <v>3320</v>
      </c>
      <c r="DI156" s="414" t="s">
        <v>3320</v>
      </c>
      <c r="DJ156" s="414" t="s">
        <v>3320</v>
      </c>
      <c r="DK156" s="414" t="s">
        <v>3320</v>
      </c>
      <c r="DL156" s="414" t="s">
        <v>3320</v>
      </c>
      <c r="DM156" s="414" t="e">
        <f t="shared" si="82"/>
        <v>#VALUE!</v>
      </c>
      <c r="DN156" s="414" t="s">
        <v>3320</v>
      </c>
      <c r="DO156" s="414" t="s">
        <v>3320</v>
      </c>
      <c r="DP156" s="414" t="s">
        <v>3320</v>
      </c>
      <c r="DR156" s="414" t="s">
        <v>3320</v>
      </c>
      <c r="DS156" s="414" t="s">
        <v>3320</v>
      </c>
      <c r="DT156" s="414" t="s">
        <v>3320</v>
      </c>
      <c r="DU156" s="414" t="s">
        <v>3320</v>
      </c>
      <c r="DV156" s="414" t="s">
        <v>3320</v>
      </c>
      <c r="DW156" s="414" t="s">
        <v>3320</v>
      </c>
      <c r="DX156" s="414" t="s">
        <v>3320</v>
      </c>
      <c r="DY156" s="414" t="s">
        <v>3320</v>
      </c>
      <c r="DZ156" s="414" t="s">
        <v>3320</v>
      </c>
      <c r="EA156" s="414" t="s">
        <v>3320</v>
      </c>
      <c r="EB156" s="414" t="s">
        <v>3320</v>
      </c>
      <c r="EC156" s="414" t="s">
        <v>3320</v>
      </c>
      <c r="ED156" s="414" t="s">
        <v>3320</v>
      </c>
      <c r="EE156" s="414" t="s">
        <v>3320</v>
      </c>
      <c r="EF156" s="414" t="s">
        <v>3320</v>
      </c>
      <c r="EG156" s="414" t="s">
        <v>3320</v>
      </c>
      <c r="EH156" s="414" t="s">
        <v>3320</v>
      </c>
      <c r="EI156" s="414" t="s">
        <v>3320</v>
      </c>
      <c r="EJ156" s="414" t="s">
        <v>3320</v>
      </c>
      <c r="EK156" s="414" t="s">
        <v>3320</v>
      </c>
      <c r="EL156" s="414" t="s">
        <v>3320</v>
      </c>
      <c r="EM156" s="414" t="s">
        <v>3320</v>
      </c>
      <c r="EN156" s="414" t="s">
        <v>3320</v>
      </c>
      <c r="EO156" s="414" t="s">
        <v>3320</v>
      </c>
      <c r="EP156" s="414" t="s">
        <v>3320</v>
      </c>
      <c r="EQ156" s="414" t="s">
        <v>3320</v>
      </c>
      <c r="ER156" s="414" t="s">
        <v>3320</v>
      </c>
      <c r="ES156" s="414" t="s">
        <v>3320</v>
      </c>
      <c r="ET156" s="414" t="s">
        <v>3320</v>
      </c>
      <c r="EU156" s="414" t="s">
        <v>3320</v>
      </c>
      <c r="EV156" s="414" t="s">
        <v>3320</v>
      </c>
      <c r="EW156" s="414" t="s">
        <v>3320</v>
      </c>
      <c r="EX156" s="414" t="s">
        <v>3320</v>
      </c>
      <c r="EY156" s="414" t="s">
        <v>3320</v>
      </c>
      <c r="EZ156" s="414" t="s">
        <v>3320</v>
      </c>
      <c r="FA156" s="414" t="s">
        <v>3320</v>
      </c>
      <c r="FB156" s="414" t="s">
        <v>3320</v>
      </c>
      <c r="FC156" s="414" t="s">
        <v>3320</v>
      </c>
      <c r="FD156" s="414" t="s">
        <v>3320</v>
      </c>
      <c r="FE156" s="414" t="s">
        <v>3320</v>
      </c>
      <c r="FF156" s="414" t="s">
        <v>3320</v>
      </c>
      <c r="FG156" s="414" t="s">
        <v>3320</v>
      </c>
      <c r="FH156" s="414" t="s">
        <v>3320</v>
      </c>
      <c r="FI156" s="414" t="s">
        <v>3320</v>
      </c>
      <c r="FJ156" s="414" t="s">
        <v>3320</v>
      </c>
      <c r="FK156" s="414" t="s">
        <v>3320</v>
      </c>
      <c r="FL156" s="414" t="s">
        <v>3320</v>
      </c>
      <c r="FM156" s="414" t="s">
        <v>3320</v>
      </c>
      <c r="FN156" s="414" t="s">
        <v>3320</v>
      </c>
      <c r="FO156" s="421">
        <v>190400000</v>
      </c>
      <c r="FP156" s="421">
        <f t="shared" si="62"/>
        <v>190.4</v>
      </c>
      <c r="FQ156" s="414" t="s">
        <v>733</v>
      </c>
      <c r="FR156" s="414" t="s">
        <v>733</v>
      </c>
      <c r="FS156" s="414" t="s">
        <v>733</v>
      </c>
      <c r="FT156" s="414" t="s">
        <v>733</v>
      </c>
      <c r="FU156" s="414" t="s">
        <v>998</v>
      </c>
      <c r="FV156" s="414" t="s">
        <v>8892</v>
      </c>
      <c r="FW156" s="414" t="s">
        <v>8893</v>
      </c>
      <c r="FX156" s="422" t="s">
        <v>8891</v>
      </c>
      <c r="FY156" s="423">
        <v>115</v>
      </c>
      <c r="FZ156" s="414" t="s">
        <v>8894</v>
      </c>
      <c r="GA156" s="421">
        <v>122559800</v>
      </c>
      <c r="GB156" s="421">
        <v>42000000</v>
      </c>
      <c r="GC156" s="421">
        <v>362.49</v>
      </c>
      <c r="GD156" s="421">
        <v>471.57</v>
      </c>
      <c r="GE156" s="414" t="s">
        <v>8895</v>
      </c>
      <c r="GF156" s="414" t="s">
        <v>733</v>
      </c>
      <c r="GG156" s="414" t="s">
        <v>733</v>
      </c>
      <c r="GH156" s="414" t="s">
        <v>8896</v>
      </c>
      <c r="GI156" s="414" t="s">
        <v>733</v>
      </c>
      <c r="GJ156" s="414" t="s">
        <v>733</v>
      </c>
      <c r="GK156" s="414" t="s">
        <v>733</v>
      </c>
      <c r="GL156" s="414" t="s">
        <v>733</v>
      </c>
      <c r="GM156" s="414" t="s">
        <v>733</v>
      </c>
      <c r="GN156" s="424" t="s">
        <v>5676</v>
      </c>
      <c r="GO156" s="414" t="s">
        <v>3320</v>
      </c>
      <c r="GP156" s="414" t="s">
        <v>733</v>
      </c>
      <c r="GQ156" s="414" t="s">
        <v>5721</v>
      </c>
      <c r="GR156" s="414" t="s">
        <v>733</v>
      </c>
      <c r="GS156" s="414" t="s">
        <v>5679</v>
      </c>
      <c r="GT156" s="414" t="s">
        <v>3320</v>
      </c>
      <c r="GU156" s="414" t="s">
        <v>3320</v>
      </c>
      <c r="GV156" s="414">
        <v>2.5</v>
      </c>
      <c r="GW156" s="414" t="s">
        <v>733</v>
      </c>
      <c r="GX156" s="414" t="s">
        <v>5679</v>
      </c>
      <c r="GY156" s="414" t="s">
        <v>8897</v>
      </c>
      <c r="GZ156" s="414" t="s">
        <v>1214</v>
      </c>
      <c r="HA156" s="414" t="s">
        <v>3320</v>
      </c>
      <c r="HB156" s="414" t="s">
        <v>8898</v>
      </c>
      <c r="HC156" s="414" t="s">
        <v>8899</v>
      </c>
      <c r="HD156" s="414" t="s">
        <v>3320</v>
      </c>
      <c r="HE156" s="414" t="s">
        <v>3320</v>
      </c>
      <c r="HF156" s="414" t="s">
        <v>3320</v>
      </c>
      <c r="HG156" s="414" t="s">
        <v>733</v>
      </c>
      <c r="HH156" s="414" t="s">
        <v>1214</v>
      </c>
      <c r="HI156" s="414" t="s">
        <v>13040</v>
      </c>
      <c r="HJ156" s="414" t="s">
        <v>13041</v>
      </c>
      <c r="HK156" s="414" t="s">
        <v>5685</v>
      </c>
      <c r="HL156" s="414" t="s">
        <v>3320</v>
      </c>
      <c r="HM156" s="414" t="s">
        <v>3320</v>
      </c>
      <c r="HN156" s="414" t="s">
        <v>3320</v>
      </c>
      <c r="HO156" s="414" t="s">
        <v>3320</v>
      </c>
      <c r="HP156" s="414" t="s">
        <v>3320</v>
      </c>
      <c r="HQ156" s="414" t="s">
        <v>3320</v>
      </c>
      <c r="HR156" s="414" t="s">
        <v>3320</v>
      </c>
      <c r="HS156" s="414" t="s">
        <v>3320</v>
      </c>
      <c r="HT156" s="414" t="s">
        <v>3320</v>
      </c>
      <c r="HU156" s="414" t="s">
        <v>3320</v>
      </c>
      <c r="HV156" s="414" t="s">
        <v>3320</v>
      </c>
      <c r="HW156" s="414" t="s">
        <v>3320</v>
      </c>
      <c r="HX156" s="414" t="s">
        <v>3320</v>
      </c>
      <c r="HY156" s="414" t="s">
        <v>3320</v>
      </c>
      <c r="HZ156" s="414" t="s">
        <v>3320</v>
      </c>
      <c r="IA156" s="414" t="s">
        <v>3320</v>
      </c>
      <c r="IB156" s="414" t="s">
        <v>3320</v>
      </c>
      <c r="IC156" s="414" t="s">
        <v>3320</v>
      </c>
      <c r="ID156" s="414" t="s">
        <v>3320</v>
      </c>
      <c r="IE156" s="414" t="s">
        <v>3320</v>
      </c>
      <c r="IF156" s="414" t="s">
        <v>3320</v>
      </c>
      <c r="IG156" s="414" t="s">
        <v>3320</v>
      </c>
      <c r="IH156" s="414" t="s">
        <v>3320</v>
      </c>
      <c r="II156" s="414" t="s">
        <v>3320</v>
      </c>
      <c r="IJ156" s="414" t="s">
        <v>3320</v>
      </c>
      <c r="IK156" s="414" t="s">
        <v>3320</v>
      </c>
      <c r="IL156" s="414" t="s">
        <v>3320</v>
      </c>
      <c r="IM156" s="414" t="s">
        <v>3320</v>
      </c>
      <c r="IN156" s="414" t="s">
        <v>3320</v>
      </c>
      <c r="IO156" s="414" t="s">
        <v>3320</v>
      </c>
      <c r="IP156" s="414" t="s">
        <v>3320</v>
      </c>
      <c r="IQ156" s="414" t="s">
        <v>3320</v>
      </c>
      <c r="IR156" s="414" t="s">
        <v>3320</v>
      </c>
      <c r="IS156" s="414" t="s">
        <v>3320</v>
      </c>
      <c r="IT156" s="414" t="s">
        <v>3320</v>
      </c>
      <c r="IU156" s="414" t="s">
        <v>3320</v>
      </c>
      <c r="IV156" s="414" t="s">
        <v>3320</v>
      </c>
      <c r="IW156" s="414" t="s">
        <v>3320</v>
      </c>
      <c r="IX156" s="437" t="s">
        <v>85</v>
      </c>
      <c r="IY156" s="452">
        <v>45636</v>
      </c>
      <c r="IZ156" s="437" t="s">
        <v>910</v>
      </c>
      <c r="JA156" s="437" t="s">
        <v>5810</v>
      </c>
      <c r="JB156" s="414" t="str">
        <f>IFERROR(VLOOKUP($E156,'[12]Resumen costos RNT id'!$D:$J,3,0),"")</f>
        <v/>
      </c>
      <c r="JC156" s="421" t="str">
        <f>IFERROR(VLOOKUP($E156,'[12]Resumen costos RNT id'!$D:$J,4,0),"")</f>
        <v/>
      </c>
      <c r="JD156" s="421" t="str">
        <f>IFERROR(VLOOKUP($E156,'[12]Resumen costos RNT id'!$D:$J,5,0),"")</f>
        <v/>
      </c>
      <c r="JE156" s="421" t="str">
        <f>IFERROR(VLOOKUP($E156,'[12]Resumen costos RNT id'!$D:$J,6,0),"")</f>
        <v/>
      </c>
      <c r="JF156" s="416" t="str">
        <f>IFERROR(VLOOKUP($E156,'[12]Resumen costos RNT id'!$D:$J,7,0),"")</f>
        <v/>
      </c>
      <c r="JG156" s="428" t="str">
        <f t="shared" si="67"/>
        <v/>
      </c>
      <c r="JH156" s="428" t="str">
        <f t="shared" si="68"/>
        <v/>
      </c>
      <c r="JI156" s="428" t="str">
        <f t="shared" si="68"/>
        <v/>
      </c>
      <c r="JJ156" s="428">
        <f t="shared" si="69"/>
        <v>0</v>
      </c>
      <c r="JK156" s="428">
        <f t="shared" si="70"/>
        <v>0</v>
      </c>
      <c r="JL156" s="414" t="s">
        <v>910</v>
      </c>
      <c r="JO156" s="414" t="s">
        <v>910</v>
      </c>
      <c r="JP156" s="414">
        <v>7</v>
      </c>
      <c r="JQ156" s="414">
        <f t="shared" si="84"/>
        <v>1</v>
      </c>
      <c r="JR156" s="429" t="str">
        <f>IFERROR(VLOOKUP($E156,'[13]Actualización de costos CENACE'!$A:$G,2,0),"")</f>
        <v/>
      </c>
      <c r="JS156" s="429" t="str">
        <f>IFERROR(VLOOKUP($E156,'[13]Actualización de costos CENACE'!$A:$G,3,0),"")</f>
        <v/>
      </c>
      <c r="JT156" s="429" t="str">
        <f>IFERROR(VLOOKUP($E156,'[13]Actualización de costos CENACE'!$A:$G,4,0),"")</f>
        <v/>
      </c>
      <c r="JU156" s="429" t="str">
        <f>IFERROR(VLOOKUP($E156,'[13]Actualización de costos CENACE'!$A:$G,5,0),"")</f>
        <v/>
      </c>
      <c r="JV156" s="429" t="str">
        <f>IFERROR(VLOOKUP($E156,'[13]Actualización de costos CENACE'!$A:$G,6,0),"")</f>
        <v/>
      </c>
      <c r="JW156" s="430" t="str">
        <f>IFERROR(VLOOKUP($E156,'[13]Din Costos CFE'!$J$7:$AG$150,JW$1,0),"")</f>
        <v/>
      </c>
      <c r="JX156" s="430" t="str">
        <f>IFERROR(VLOOKUP($E156,'[13]Din Costos CFE'!$J$7:$AG$150,JX$1,0),"")</f>
        <v/>
      </c>
      <c r="JY156" s="430" t="str">
        <f>IFERROR(VLOOKUP($E156,'[13]Din Costos CFE'!$J$7:$AG$150,JY$1,0),"")</f>
        <v/>
      </c>
      <c r="JZ156" s="430" t="str">
        <f>IFERROR(VLOOKUP($E156,'[13]Din Costos CFE'!$J$7:$AG$150,JZ$1,0),"")</f>
        <v/>
      </c>
      <c r="KA156" s="430" t="str">
        <f>IFERROR(VLOOKUP($E156,'[13]Din Costos CFE'!$J$7:$AG$150,KA$1,0),"")</f>
        <v/>
      </c>
      <c r="KB156" s="430" t="str">
        <f>IFERROR(VLOOKUP($E156,'[13]Din Costos CFE'!$J$7:$AG$150,KB$1,0),"")</f>
        <v/>
      </c>
      <c r="KC156" s="430" t="str">
        <f>IFERROR(VLOOKUP($E156,'[13]Din Costos CFE'!$J$7:$AG$150,KC$1,0),"")</f>
        <v/>
      </c>
      <c r="KD156" s="430" t="str">
        <f>IFERROR(VLOOKUP($E156,'[13]Din Costos CFE'!$J$7:$AG$150,KD$1,0),"")</f>
        <v/>
      </c>
      <c r="KE156" s="430" t="str">
        <f>IFERROR(VLOOKUP($E156,'[13]Din Costos CFE'!$J$7:$AG$150,KE$1,0),"")</f>
        <v/>
      </c>
      <c r="KF156" s="430" t="str">
        <f>IFERROR(VLOOKUP($E156,'[13]Din Costos CFE'!$J$7:$AG$150,KF$1,0),"")</f>
        <v/>
      </c>
      <c r="KG156" s="430" t="str">
        <f>IFERROR(VLOOKUP($E156,'[13]Din Costos CFE'!$J$7:$AG$150,KG$1,0),"")</f>
        <v/>
      </c>
      <c r="KH156" s="430" t="str">
        <f>IFERROR(VLOOKUP($E156,'[13]Din Costos CFE'!$J$7:$AG$150,KH$1,0),"")</f>
        <v/>
      </c>
      <c r="KI156" s="430" t="str">
        <f>IFERROR(VLOOKUP($E156,'[13]Din Costos CFE'!$J$7:$AG$150,KI$1,0),"")</f>
        <v/>
      </c>
      <c r="KJ156" s="430" t="str">
        <f>IFERROR(VLOOKUP($E156,'[13]Din Costos CFE'!$J$7:$AG$150,KJ$1,0),"")</f>
        <v/>
      </c>
      <c r="KK156" s="430" t="str">
        <f>IFERROR(VLOOKUP($E156,'[13]Din Costos CFE'!$J$7:$AG$150,KK$1,0),"")</f>
        <v/>
      </c>
      <c r="KL156" s="430" t="str">
        <f>IFERROR(VLOOKUP($E156,'[13]Din Costos CFE'!$J$7:$AG$150,KL$1,0),"")</f>
        <v/>
      </c>
      <c r="KM156" s="430" t="str">
        <f>IFERROR(VLOOKUP($E156,'[13]Din Costos CFE'!$J$7:$AG$150,KM$1,0),"")</f>
        <v/>
      </c>
      <c r="KN156" s="430" t="str">
        <f>IFERROR(VLOOKUP($E156,'[13]Din Costos CFE'!$J$7:$AG$150,KN$1,0),"")</f>
        <v/>
      </c>
      <c r="KO156" s="431">
        <f t="shared" si="71"/>
        <v>0</v>
      </c>
      <c r="KP156" s="431">
        <f t="shared" si="72"/>
        <v>0</v>
      </c>
      <c r="KQ156" s="431">
        <f t="shared" si="73"/>
        <v>0</v>
      </c>
      <c r="KR156" s="432" t="str">
        <f>IFERROR(VLOOKUP($E156,'[13]Din Costos CFE'!$A$6:$G$150,4,0),"")</f>
        <v/>
      </c>
      <c r="KS156" s="432" t="str">
        <f>IFERROR(VLOOKUP($E156,'[13]Din Costos CFE'!$A$6:$G$150,5,0),"")</f>
        <v/>
      </c>
      <c r="KT156" s="432" t="str">
        <f>IFERROR(VLOOKUP($E156,'[13]Din Costos CFE'!$A$6:$G$150,6,0),"")</f>
        <v/>
      </c>
      <c r="KU156" s="433" t="str">
        <f t="shared" si="74"/>
        <v/>
      </c>
      <c r="KV156" s="434" t="str">
        <f t="shared" si="75"/>
        <v/>
      </c>
      <c r="KW156" s="435" t="str">
        <f t="shared" si="76"/>
        <v/>
      </c>
      <c r="KX156" s="435"/>
      <c r="KY156" s="436" t="str">
        <f>IFERROR(VLOOKUP($E156,'[13]Detalle Costos CENACE'!$E:$IT,248,0),"")</f>
        <v/>
      </c>
      <c r="KZ156" s="414">
        <f t="shared" si="77"/>
        <v>150</v>
      </c>
      <c r="LA156" s="434" t="str">
        <f t="shared" si="78"/>
        <v/>
      </c>
      <c r="LB156" s="434" t="str">
        <f t="shared" si="79"/>
        <v/>
      </c>
      <c r="LC156" s="414">
        <f t="shared" si="80"/>
        <v>1</v>
      </c>
      <c r="LD156" s="429" t="str">
        <f>IFERROR(VLOOKUP($E156,'[13]Actualización de costos CENACE'!$A:$G,7,0),"")</f>
        <v/>
      </c>
    </row>
    <row r="157" spans="1:316" s="414" customFormat="1" ht="15" customHeight="1">
      <c r="A157" s="413" t="s">
        <v>5638</v>
      </c>
      <c r="B157" s="414">
        <v>913</v>
      </c>
      <c r="C157" s="414" t="s">
        <v>8900</v>
      </c>
      <c r="D157" s="414" t="s">
        <v>8901</v>
      </c>
      <c r="E157" s="414">
        <v>913</v>
      </c>
      <c r="G157" s="414" t="s">
        <v>5641</v>
      </c>
      <c r="H157" s="414" t="s">
        <v>525</v>
      </c>
      <c r="I157" s="415">
        <v>4</v>
      </c>
      <c r="J157" s="415"/>
      <c r="K157" s="415" t="str">
        <f>+IF(I157=4,"No","Sí")</f>
        <v>No</v>
      </c>
      <c r="L157" s="415"/>
      <c r="M157" s="415">
        <f t="shared" si="59"/>
        <v>4</v>
      </c>
      <c r="N157" s="415"/>
      <c r="O157" s="415"/>
      <c r="P157" s="415"/>
      <c r="Q157" s="415"/>
      <c r="R157" s="415" t="str">
        <f>+IF(M157=4,"No","Sí")</f>
        <v>No</v>
      </c>
      <c r="S157" s="415"/>
      <c r="T157" s="415"/>
      <c r="U157" s="415"/>
      <c r="V157" s="414" t="s">
        <v>8902</v>
      </c>
      <c r="W157" s="414" t="s">
        <v>5643</v>
      </c>
      <c r="X157" s="414">
        <f t="shared" si="83"/>
        <v>1</v>
      </c>
      <c r="Y157" s="414">
        <f t="shared" si="63"/>
        <v>37</v>
      </c>
      <c r="Z157" s="416" t="str">
        <f t="shared" si="64"/>
        <v/>
      </c>
      <c r="AA157" s="416">
        <f t="shared" si="65"/>
        <v>0</v>
      </c>
      <c r="AB157" s="417">
        <f t="shared" si="66"/>
        <v>0</v>
      </c>
      <c r="AC157" s="414" t="s">
        <v>5644</v>
      </c>
      <c r="AD157" s="414" t="s">
        <v>5644</v>
      </c>
      <c r="AE157" s="414" t="e">
        <f>+VLOOKUP($D157,'[12]Ramón Países '!$A:$E,4,0)</f>
        <v>#N/A</v>
      </c>
      <c r="AF157" s="414" t="s">
        <v>5646</v>
      </c>
      <c r="AG157" s="414" t="e">
        <f>+VLOOKUP($D157,'[12]Ramón Países '!$A:$E,5,0)</f>
        <v>#N/A</v>
      </c>
      <c r="AH157" s="414" t="s">
        <v>520</v>
      </c>
      <c r="AI157" s="414" t="s">
        <v>525</v>
      </c>
      <c r="AJ157" s="414" t="s">
        <v>7542</v>
      </c>
      <c r="AK157" s="414" t="s">
        <v>5648</v>
      </c>
      <c r="AL157" s="414" t="s">
        <v>5649</v>
      </c>
      <c r="AM157" s="414" t="s">
        <v>5650</v>
      </c>
      <c r="AN157" s="414" t="s">
        <v>525</v>
      </c>
      <c r="AO157" s="414" t="s">
        <v>5651</v>
      </c>
      <c r="AP157" s="414" t="s">
        <v>5652</v>
      </c>
      <c r="AQ157" s="414" t="s">
        <v>5653</v>
      </c>
      <c r="AR157" s="414" t="s">
        <v>5654</v>
      </c>
      <c r="AS157" s="414" t="s">
        <v>5655</v>
      </c>
      <c r="AT157" s="414" t="s">
        <v>733</v>
      </c>
      <c r="AU157" s="414" t="s">
        <v>733</v>
      </c>
      <c r="AV157" s="414" t="s">
        <v>733</v>
      </c>
      <c r="AW157" s="414" t="s">
        <v>3320</v>
      </c>
      <c r="AX157" s="414" t="s">
        <v>5656</v>
      </c>
      <c r="AY157" s="414" t="s">
        <v>733</v>
      </c>
      <c r="AZ157" s="414" t="s">
        <v>5657</v>
      </c>
      <c r="BA157" s="414" t="s">
        <v>5658</v>
      </c>
      <c r="BB157" s="414" t="s">
        <v>5659</v>
      </c>
      <c r="BC157" s="414" t="s">
        <v>5660</v>
      </c>
      <c r="BD157" s="414" t="s">
        <v>5661</v>
      </c>
      <c r="BE157" s="414" t="s">
        <v>5662</v>
      </c>
      <c r="BF157" s="415" t="s">
        <v>1214</v>
      </c>
      <c r="BG157" s="414" t="s">
        <v>3320</v>
      </c>
      <c r="BI157" s="414" t="s">
        <v>2043</v>
      </c>
      <c r="BJ157" s="414" t="s">
        <v>2043</v>
      </c>
      <c r="BK157" s="414" t="s">
        <v>3589</v>
      </c>
      <c r="BL157" s="414" t="s">
        <v>8903</v>
      </c>
      <c r="BM157" s="415">
        <v>115</v>
      </c>
      <c r="BN157" s="414" t="s">
        <v>5665</v>
      </c>
      <c r="BO157" s="418" t="s">
        <v>13042</v>
      </c>
      <c r="BP157" s="414">
        <v>18</v>
      </c>
      <c r="BQ157" s="414">
        <v>2028</v>
      </c>
      <c r="BR157" s="414">
        <v>37</v>
      </c>
      <c r="BS157" s="415">
        <v>37</v>
      </c>
      <c r="BT157" s="414" t="s">
        <v>5666</v>
      </c>
      <c r="BU157" s="414">
        <v>134</v>
      </c>
      <c r="BV157" s="415">
        <v>103.6</v>
      </c>
      <c r="BW157" s="419">
        <v>0.31963470319634701</v>
      </c>
      <c r="BX157" s="420" t="s">
        <v>910</v>
      </c>
      <c r="BY157" s="414" t="s">
        <v>733</v>
      </c>
      <c r="CA157" s="414">
        <v>26.74</v>
      </c>
      <c r="CB157" s="414" t="s">
        <v>1214</v>
      </c>
      <c r="CC157" s="414">
        <v>650</v>
      </c>
      <c r="CD157" s="414" t="s">
        <v>5667</v>
      </c>
      <c r="CE157" s="414" t="s">
        <v>5668</v>
      </c>
      <c r="CF157" s="414" t="s">
        <v>3320</v>
      </c>
      <c r="CG157" s="414" t="s">
        <v>733</v>
      </c>
      <c r="CH157" s="414" t="s">
        <v>1214</v>
      </c>
      <c r="CI157" s="414">
        <v>1963</v>
      </c>
      <c r="CJ157" s="414">
        <v>1825.6</v>
      </c>
      <c r="CK157" s="414" t="s">
        <v>8904</v>
      </c>
      <c r="CL157" s="414">
        <v>365</v>
      </c>
      <c r="CM157" s="414">
        <v>90</v>
      </c>
      <c r="CN157" s="414">
        <v>98</v>
      </c>
      <c r="CO157" s="414">
        <v>25</v>
      </c>
      <c r="CP157" s="414" t="s">
        <v>12715</v>
      </c>
      <c r="CQ157" s="414">
        <f t="shared" si="81"/>
        <v>2027</v>
      </c>
      <c r="CR157" s="414">
        <v>0.4</v>
      </c>
      <c r="CS157" s="414">
        <v>8</v>
      </c>
      <c r="CT157" s="414" t="s">
        <v>8545</v>
      </c>
      <c r="CU157" s="414">
        <v>429948</v>
      </c>
      <c r="CV157" s="414" t="s">
        <v>3320</v>
      </c>
      <c r="CW157" s="414" t="s">
        <v>3320</v>
      </c>
      <c r="CX157" s="414" t="s">
        <v>3320</v>
      </c>
      <c r="CY157" s="414" t="s">
        <v>3320</v>
      </c>
      <c r="CZ157" s="414" t="s">
        <v>3320</v>
      </c>
      <c r="DA157" s="414" t="s">
        <v>3320</v>
      </c>
      <c r="DB157" s="414" t="s">
        <v>3320</v>
      </c>
      <c r="DC157" s="414" t="s">
        <v>3320</v>
      </c>
      <c r="DD157" s="414" t="s">
        <v>3320</v>
      </c>
      <c r="DE157" s="414" t="s">
        <v>3320</v>
      </c>
      <c r="DG157" s="414" t="s">
        <v>3320</v>
      </c>
      <c r="DH157" s="414" t="s">
        <v>3320</v>
      </c>
      <c r="DI157" s="414" t="s">
        <v>3320</v>
      </c>
      <c r="DJ157" s="414" t="s">
        <v>3320</v>
      </c>
      <c r="DK157" s="414" t="s">
        <v>3320</v>
      </c>
      <c r="DL157" s="414" t="s">
        <v>3320</v>
      </c>
      <c r="DM157" s="414" t="e">
        <f t="shared" si="82"/>
        <v>#VALUE!</v>
      </c>
      <c r="DN157" s="414" t="s">
        <v>3320</v>
      </c>
      <c r="DO157" s="414" t="s">
        <v>3320</v>
      </c>
      <c r="DP157" s="414" t="s">
        <v>3320</v>
      </c>
      <c r="DR157" s="414" t="s">
        <v>3320</v>
      </c>
      <c r="DS157" s="414" t="s">
        <v>3320</v>
      </c>
      <c r="DT157" s="414" t="s">
        <v>3320</v>
      </c>
      <c r="DU157" s="414" t="s">
        <v>3320</v>
      </c>
      <c r="DV157" s="414" t="s">
        <v>3320</v>
      </c>
      <c r="DW157" s="414" t="s">
        <v>3320</v>
      </c>
      <c r="DX157" s="414" t="s">
        <v>3320</v>
      </c>
      <c r="DY157" s="414" t="s">
        <v>3320</v>
      </c>
      <c r="DZ157" s="414" t="s">
        <v>3320</v>
      </c>
      <c r="EA157" s="414" t="s">
        <v>3320</v>
      </c>
      <c r="EB157" s="414" t="s">
        <v>3320</v>
      </c>
      <c r="EC157" s="414" t="s">
        <v>3320</v>
      </c>
      <c r="ED157" s="414" t="s">
        <v>3320</v>
      </c>
      <c r="EE157" s="414" t="s">
        <v>3320</v>
      </c>
      <c r="EF157" s="414" t="s">
        <v>3320</v>
      </c>
      <c r="EG157" s="414" t="s">
        <v>3320</v>
      </c>
      <c r="EH157" s="414" t="s">
        <v>3320</v>
      </c>
      <c r="EI157" s="414" t="s">
        <v>3320</v>
      </c>
      <c r="EJ157" s="414" t="s">
        <v>3320</v>
      </c>
      <c r="EK157" s="414" t="s">
        <v>3320</v>
      </c>
      <c r="EL157" s="414" t="s">
        <v>3320</v>
      </c>
      <c r="EM157" s="414" t="s">
        <v>3320</v>
      </c>
      <c r="EN157" s="414" t="s">
        <v>3320</v>
      </c>
      <c r="EO157" s="414" t="s">
        <v>3320</v>
      </c>
      <c r="EP157" s="414" t="s">
        <v>3320</v>
      </c>
      <c r="EQ157" s="414" t="s">
        <v>3320</v>
      </c>
      <c r="ER157" s="414" t="s">
        <v>3320</v>
      </c>
      <c r="ES157" s="414" t="s">
        <v>3320</v>
      </c>
      <c r="ET157" s="414" t="s">
        <v>3320</v>
      </c>
      <c r="EU157" s="414" t="s">
        <v>3320</v>
      </c>
      <c r="EV157" s="414" t="s">
        <v>3320</v>
      </c>
      <c r="EW157" s="414" t="s">
        <v>3320</v>
      </c>
      <c r="EX157" s="414" t="s">
        <v>3320</v>
      </c>
      <c r="EY157" s="414" t="s">
        <v>3320</v>
      </c>
      <c r="EZ157" s="414" t="s">
        <v>3320</v>
      </c>
      <c r="FA157" s="414" t="s">
        <v>3320</v>
      </c>
      <c r="FB157" s="414" t="s">
        <v>3320</v>
      </c>
      <c r="FC157" s="414" t="s">
        <v>3320</v>
      </c>
      <c r="FD157" s="414" t="s">
        <v>3320</v>
      </c>
      <c r="FE157" s="414" t="s">
        <v>3320</v>
      </c>
      <c r="FF157" s="414" t="s">
        <v>3320</v>
      </c>
      <c r="FG157" s="414" t="s">
        <v>3320</v>
      </c>
      <c r="FH157" s="414" t="s">
        <v>3320</v>
      </c>
      <c r="FI157" s="414" t="s">
        <v>3320</v>
      </c>
      <c r="FJ157" s="414" t="s">
        <v>3320</v>
      </c>
      <c r="FK157" s="414" t="s">
        <v>3320</v>
      </c>
      <c r="FL157" s="414" t="s">
        <v>3320</v>
      </c>
      <c r="FM157" s="414" t="s">
        <v>3320</v>
      </c>
      <c r="FN157" s="414" t="s">
        <v>3320</v>
      </c>
      <c r="FO157" s="421">
        <v>42994800</v>
      </c>
      <c r="FP157" s="421">
        <f t="shared" si="62"/>
        <v>42.994799999999998</v>
      </c>
      <c r="FQ157" s="414" t="s">
        <v>1214</v>
      </c>
      <c r="FR157" s="414" t="s">
        <v>733</v>
      </c>
      <c r="FS157" s="414" t="s">
        <v>733</v>
      </c>
      <c r="FT157" s="414" t="s">
        <v>733</v>
      </c>
      <c r="FU157" s="414" t="s">
        <v>1253</v>
      </c>
      <c r="FV157" s="414" t="s">
        <v>8905</v>
      </c>
      <c r="FW157" s="414" t="s">
        <v>8906</v>
      </c>
      <c r="FX157" s="422" t="s">
        <v>8903</v>
      </c>
      <c r="FY157" s="423">
        <v>115</v>
      </c>
      <c r="FZ157" s="414" t="s">
        <v>8907</v>
      </c>
      <c r="GA157" s="421">
        <v>42994800</v>
      </c>
      <c r="GB157" s="421">
        <v>4900000</v>
      </c>
      <c r="GC157" s="421">
        <v>1541.67</v>
      </c>
      <c r="GD157" s="421">
        <v>21833.33</v>
      </c>
      <c r="GE157" s="414" t="s">
        <v>5674</v>
      </c>
      <c r="GF157" s="414" t="s">
        <v>1214</v>
      </c>
      <c r="GG157" s="414" t="s">
        <v>1214</v>
      </c>
      <c r="GH157" s="414" t="s">
        <v>5675</v>
      </c>
      <c r="GI157" s="414" t="s">
        <v>1214</v>
      </c>
      <c r="GJ157" s="414" t="s">
        <v>1214</v>
      </c>
      <c r="GK157" s="414" t="s">
        <v>1214</v>
      </c>
      <c r="GL157" s="414" t="s">
        <v>733</v>
      </c>
      <c r="GM157" s="414" t="s">
        <v>1214</v>
      </c>
      <c r="GN157" s="424" t="s">
        <v>5676</v>
      </c>
      <c r="GO157" s="414" t="s">
        <v>3320</v>
      </c>
      <c r="GP157" s="414" t="s">
        <v>733</v>
      </c>
      <c r="GQ157" s="414" t="s">
        <v>5721</v>
      </c>
      <c r="GR157" s="414" t="s">
        <v>733</v>
      </c>
      <c r="GS157" s="414" t="s">
        <v>5679</v>
      </c>
      <c r="GT157" s="414" t="s">
        <v>3320</v>
      </c>
      <c r="GU157" s="414" t="s">
        <v>3320</v>
      </c>
      <c r="GV157" s="414">
        <v>0.6</v>
      </c>
      <c r="GW157" s="414" t="s">
        <v>733</v>
      </c>
      <c r="GX157" s="414" t="s">
        <v>5679</v>
      </c>
      <c r="GY157" s="414" t="s">
        <v>8908</v>
      </c>
      <c r="GZ157" s="414" t="s">
        <v>733</v>
      </c>
      <c r="HA157" s="414" t="s">
        <v>3320</v>
      </c>
      <c r="HB157" s="414" t="s">
        <v>8909</v>
      </c>
      <c r="HC157" s="414" t="s">
        <v>8910</v>
      </c>
      <c r="HD157" s="414" t="s">
        <v>6273</v>
      </c>
      <c r="HE157" s="414" t="s">
        <v>5684</v>
      </c>
      <c r="HF157" s="414" t="s">
        <v>5684</v>
      </c>
      <c r="HG157" s="414" t="s">
        <v>733</v>
      </c>
      <c r="HH157" s="414" t="s">
        <v>1214</v>
      </c>
      <c r="HI157" s="414" t="s">
        <v>13043</v>
      </c>
      <c r="HJ157" s="414" t="s">
        <v>13044</v>
      </c>
      <c r="HK157" s="414" t="s">
        <v>5685</v>
      </c>
      <c r="HL157" s="414" t="s">
        <v>3320</v>
      </c>
      <c r="HM157" s="414" t="s">
        <v>3320</v>
      </c>
      <c r="HN157" s="414" t="s">
        <v>3320</v>
      </c>
      <c r="HO157" s="414" t="s">
        <v>3320</v>
      </c>
      <c r="HP157" s="414" t="s">
        <v>3320</v>
      </c>
      <c r="HQ157" s="414" t="s">
        <v>3320</v>
      </c>
      <c r="HR157" s="414" t="s">
        <v>3320</v>
      </c>
      <c r="HS157" s="414" t="s">
        <v>3320</v>
      </c>
      <c r="HT157" s="414" t="s">
        <v>3320</v>
      </c>
      <c r="HU157" s="414" t="s">
        <v>3320</v>
      </c>
      <c r="HV157" s="414" t="s">
        <v>3320</v>
      </c>
      <c r="HW157" s="414" t="s">
        <v>3320</v>
      </c>
      <c r="HX157" s="414" t="s">
        <v>3320</v>
      </c>
      <c r="HY157" s="414" t="s">
        <v>3320</v>
      </c>
      <c r="HZ157" s="414" t="s">
        <v>3320</v>
      </c>
      <c r="IA157" s="414" t="s">
        <v>3320</v>
      </c>
      <c r="IB157" s="414" t="s">
        <v>3320</v>
      </c>
      <c r="IC157" s="414" t="s">
        <v>3320</v>
      </c>
      <c r="ID157" s="414" t="s">
        <v>3320</v>
      </c>
      <c r="IE157" s="414" t="s">
        <v>3320</v>
      </c>
      <c r="IF157" s="414" t="s">
        <v>3320</v>
      </c>
      <c r="IG157" s="414" t="s">
        <v>3320</v>
      </c>
      <c r="IH157" s="414" t="s">
        <v>3320</v>
      </c>
      <c r="II157" s="414" t="s">
        <v>3320</v>
      </c>
      <c r="IJ157" s="414" t="s">
        <v>3320</v>
      </c>
      <c r="IK157" s="414" t="s">
        <v>3320</v>
      </c>
      <c r="IL157" s="414" t="s">
        <v>3320</v>
      </c>
      <c r="IM157" s="414" t="s">
        <v>3320</v>
      </c>
      <c r="IN157" s="414" t="s">
        <v>3320</v>
      </c>
      <c r="IO157" s="414" t="s">
        <v>3320</v>
      </c>
      <c r="IP157" s="414" t="s">
        <v>3320</v>
      </c>
      <c r="IQ157" s="414" t="s">
        <v>3320</v>
      </c>
      <c r="IR157" s="414" t="s">
        <v>3320</v>
      </c>
      <c r="IS157" s="414" t="s">
        <v>3320</v>
      </c>
      <c r="IT157" s="414" t="s">
        <v>3320</v>
      </c>
      <c r="IU157" s="414" t="s">
        <v>3320</v>
      </c>
      <c r="IV157" s="414" t="s">
        <v>3320</v>
      </c>
      <c r="IW157" s="414" t="s">
        <v>3320</v>
      </c>
      <c r="IX157" s="414" t="s">
        <v>5775</v>
      </c>
      <c r="IY157" s="447">
        <v>45604</v>
      </c>
      <c r="IZ157" s="415" t="s">
        <v>733</v>
      </c>
      <c r="JA157" s="414" t="s">
        <v>375</v>
      </c>
      <c r="JB157" s="414" t="str">
        <f>IFERROR(VLOOKUP($E157,'[12]Resumen costos RNT id'!$D:$J,3,0),"")</f>
        <v/>
      </c>
      <c r="JC157" s="421" t="str">
        <f>IFERROR(VLOOKUP($E157,'[12]Resumen costos RNT id'!$D:$J,4,0),"")</f>
        <v/>
      </c>
      <c r="JD157" s="421" t="str">
        <f>IFERROR(VLOOKUP($E157,'[12]Resumen costos RNT id'!$D:$J,5,0),"")</f>
        <v/>
      </c>
      <c r="JE157" s="421" t="str">
        <f>IFERROR(VLOOKUP($E157,'[12]Resumen costos RNT id'!$D:$J,6,0),"")</f>
        <v/>
      </c>
      <c r="JF157" s="416" t="str">
        <f>IFERROR(VLOOKUP($E157,'[12]Resumen costos RNT id'!$D:$J,7,0),"")</f>
        <v/>
      </c>
      <c r="JG157" s="428" t="str">
        <f t="shared" si="67"/>
        <v/>
      </c>
      <c r="JH157" s="428" t="str">
        <f t="shared" si="68"/>
        <v/>
      </c>
      <c r="JI157" s="428" t="str">
        <f t="shared" si="68"/>
        <v/>
      </c>
      <c r="JJ157" s="428">
        <f t="shared" si="69"/>
        <v>0</v>
      </c>
      <c r="JK157" s="428">
        <f t="shared" si="70"/>
        <v>0</v>
      </c>
      <c r="JL157" s="414" t="s">
        <v>202</v>
      </c>
      <c r="JP157" s="414">
        <v>6</v>
      </c>
      <c r="JQ157" s="414">
        <f t="shared" si="84"/>
        <v>0</v>
      </c>
      <c r="JR157" s="429" t="str">
        <f>IFERROR(VLOOKUP($E157,'[13]Actualización de costos CENACE'!$A:$G,2,0),"")</f>
        <v/>
      </c>
      <c r="JS157" s="429" t="str">
        <f>IFERROR(VLOOKUP($E157,'[13]Actualización de costos CENACE'!$A:$G,3,0),"")</f>
        <v/>
      </c>
      <c r="JT157" s="429" t="str">
        <f>IFERROR(VLOOKUP($E157,'[13]Actualización de costos CENACE'!$A:$G,4,0),"")</f>
        <v/>
      </c>
      <c r="JU157" s="429" t="str">
        <f>IFERROR(VLOOKUP($E157,'[13]Actualización de costos CENACE'!$A:$G,5,0),"")</f>
        <v/>
      </c>
      <c r="JV157" s="429" t="str">
        <f>IFERROR(VLOOKUP($E157,'[13]Actualización de costos CENACE'!$A:$G,6,0),"")</f>
        <v/>
      </c>
      <c r="JW157" s="430" t="str">
        <f>IFERROR(VLOOKUP($E157,'[13]Din Costos CFE'!$J$7:$AG$150,JW$1,0),"")</f>
        <v/>
      </c>
      <c r="JX157" s="430" t="str">
        <f>IFERROR(VLOOKUP($E157,'[13]Din Costos CFE'!$J$7:$AG$150,JX$1,0),"")</f>
        <v/>
      </c>
      <c r="JY157" s="430" t="str">
        <f>IFERROR(VLOOKUP($E157,'[13]Din Costos CFE'!$J$7:$AG$150,JY$1,0),"")</f>
        <v/>
      </c>
      <c r="JZ157" s="430" t="str">
        <f>IFERROR(VLOOKUP($E157,'[13]Din Costos CFE'!$J$7:$AG$150,JZ$1,0),"")</f>
        <v/>
      </c>
      <c r="KA157" s="430" t="str">
        <f>IFERROR(VLOOKUP($E157,'[13]Din Costos CFE'!$J$7:$AG$150,KA$1,0),"")</f>
        <v/>
      </c>
      <c r="KB157" s="430" t="str">
        <f>IFERROR(VLOOKUP($E157,'[13]Din Costos CFE'!$J$7:$AG$150,KB$1,0),"")</f>
        <v/>
      </c>
      <c r="KC157" s="430" t="str">
        <f>IFERROR(VLOOKUP($E157,'[13]Din Costos CFE'!$J$7:$AG$150,KC$1,0),"")</f>
        <v/>
      </c>
      <c r="KD157" s="430" t="str">
        <f>IFERROR(VLOOKUP($E157,'[13]Din Costos CFE'!$J$7:$AG$150,KD$1,0),"")</f>
        <v/>
      </c>
      <c r="KE157" s="430" t="str">
        <f>IFERROR(VLOOKUP($E157,'[13]Din Costos CFE'!$J$7:$AG$150,KE$1,0),"")</f>
        <v/>
      </c>
      <c r="KF157" s="430" t="str">
        <f>IFERROR(VLOOKUP($E157,'[13]Din Costos CFE'!$J$7:$AG$150,KF$1,0),"")</f>
        <v/>
      </c>
      <c r="KG157" s="430" t="str">
        <f>IFERROR(VLOOKUP($E157,'[13]Din Costos CFE'!$J$7:$AG$150,KG$1,0),"")</f>
        <v/>
      </c>
      <c r="KH157" s="430" t="str">
        <f>IFERROR(VLOOKUP($E157,'[13]Din Costos CFE'!$J$7:$AG$150,KH$1,0),"")</f>
        <v/>
      </c>
      <c r="KI157" s="430" t="str">
        <f>IFERROR(VLOOKUP($E157,'[13]Din Costos CFE'!$J$7:$AG$150,KI$1,0),"")</f>
        <v/>
      </c>
      <c r="KJ157" s="430" t="str">
        <f>IFERROR(VLOOKUP($E157,'[13]Din Costos CFE'!$J$7:$AG$150,KJ$1,0),"")</f>
        <v/>
      </c>
      <c r="KK157" s="430" t="str">
        <f>IFERROR(VLOOKUP($E157,'[13]Din Costos CFE'!$J$7:$AG$150,KK$1,0),"")</f>
        <v/>
      </c>
      <c r="KL157" s="430" t="str">
        <f>IFERROR(VLOOKUP($E157,'[13]Din Costos CFE'!$J$7:$AG$150,KL$1,0),"")</f>
        <v/>
      </c>
      <c r="KM157" s="430" t="str">
        <f>IFERROR(VLOOKUP($E157,'[13]Din Costos CFE'!$J$7:$AG$150,KM$1,0),"")</f>
        <v/>
      </c>
      <c r="KN157" s="430" t="str">
        <f>IFERROR(VLOOKUP($E157,'[13]Din Costos CFE'!$J$7:$AG$150,KN$1,0),"")</f>
        <v/>
      </c>
      <c r="KO157" s="431">
        <f t="shared" si="71"/>
        <v>0</v>
      </c>
      <c r="KP157" s="431">
        <f t="shared" si="72"/>
        <v>0</v>
      </c>
      <c r="KQ157" s="431">
        <f t="shared" si="73"/>
        <v>0</v>
      </c>
      <c r="KR157" s="432" t="str">
        <f>IFERROR(VLOOKUP($E157,'[13]Din Costos CFE'!$A$6:$G$150,4,0),"")</f>
        <v/>
      </c>
      <c r="KS157" s="432" t="str">
        <f>IFERROR(VLOOKUP($E157,'[13]Din Costos CFE'!$A$6:$G$150,5,0),"")</f>
        <v/>
      </c>
      <c r="KT157" s="432" t="str">
        <f>IFERROR(VLOOKUP($E157,'[13]Din Costos CFE'!$A$6:$G$150,6,0),"")</f>
        <v/>
      </c>
      <c r="KU157" s="433" t="str">
        <f t="shared" si="74"/>
        <v/>
      </c>
      <c r="KV157" s="434" t="str">
        <f t="shared" si="75"/>
        <v/>
      </c>
      <c r="KW157" s="435" t="str">
        <f t="shared" si="76"/>
        <v/>
      </c>
      <c r="KX157" s="435"/>
      <c r="KY157" s="436" t="str">
        <f>IFERROR(VLOOKUP($E157,'[13]Detalle Costos CENACE'!$E:$IT,248,0),"")</f>
        <v/>
      </c>
      <c r="KZ157" s="414">
        <f t="shared" si="77"/>
        <v>37</v>
      </c>
      <c r="LA157" s="434" t="str">
        <f t="shared" si="78"/>
        <v/>
      </c>
      <c r="LB157" s="434" t="str">
        <f t="shared" si="79"/>
        <v/>
      </c>
      <c r="LC157" s="414">
        <f t="shared" si="80"/>
        <v>1</v>
      </c>
      <c r="LD157" s="429" t="str">
        <f>IFERROR(VLOOKUP($E157,'[13]Actualización de costos CENACE'!$A:$G,7,0),"")</f>
        <v/>
      </c>
    </row>
    <row r="158" spans="1:316" s="414" customFormat="1" ht="15" customHeight="1">
      <c r="A158" s="413" t="s">
        <v>5638</v>
      </c>
      <c r="B158" s="414">
        <v>1077</v>
      </c>
      <c r="C158" s="414" t="s">
        <v>8911</v>
      </c>
      <c r="D158" s="414" t="s">
        <v>8912</v>
      </c>
      <c r="E158" s="414">
        <v>1077</v>
      </c>
      <c r="G158" s="414" t="s">
        <v>1438</v>
      </c>
      <c r="H158" s="414" t="s">
        <v>8913</v>
      </c>
      <c r="I158" s="415">
        <v>4</v>
      </c>
      <c r="J158" s="415"/>
      <c r="K158" s="415" t="str">
        <f>+IF(I158=4,"No","Sí")</f>
        <v>No</v>
      </c>
      <c r="L158" s="415"/>
      <c r="M158" s="415">
        <f t="shared" si="59"/>
        <v>4</v>
      </c>
      <c r="N158" s="415"/>
      <c r="O158" s="415"/>
      <c r="P158" s="415"/>
      <c r="Q158" s="415"/>
      <c r="R158" s="415" t="str">
        <f>+IF(M158=4,"No","Sí")</f>
        <v>No</v>
      </c>
      <c r="S158" s="415"/>
      <c r="T158" s="415"/>
      <c r="U158" s="415"/>
      <c r="V158" s="414" t="s">
        <v>8914</v>
      </c>
      <c r="W158" s="414" t="s">
        <v>5643</v>
      </c>
      <c r="X158" s="414">
        <f t="shared" si="83"/>
        <v>1</v>
      </c>
      <c r="Y158" s="414">
        <f t="shared" si="63"/>
        <v>251</v>
      </c>
      <c r="Z158" s="416" t="str">
        <f t="shared" si="64"/>
        <v/>
      </c>
      <c r="AA158" s="416">
        <f t="shared" si="65"/>
        <v>0</v>
      </c>
      <c r="AB158" s="417">
        <f t="shared" si="66"/>
        <v>0</v>
      </c>
      <c r="AC158" s="414" t="s">
        <v>8915</v>
      </c>
      <c r="AD158" s="414" t="s">
        <v>4751</v>
      </c>
      <c r="AE158" s="414" t="e">
        <f>+VLOOKUP($D158,'[12]Ramón Países '!$A:$E,4,0)</f>
        <v>#N/A</v>
      </c>
      <c r="AF158" s="414" t="s">
        <v>5693</v>
      </c>
      <c r="AG158" s="414" t="e">
        <f>+VLOOKUP($D158,'[12]Ramón Países '!$A:$E,5,0)</f>
        <v>#N/A</v>
      </c>
      <c r="AH158" s="413" t="s">
        <v>8915</v>
      </c>
      <c r="AI158" s="414" t="s">
        <v>8916</v>
      </c>
      <c r="AJ158" s="414" t="s">
        <v>563</v>
      </c>
      <c r="AK158" s="414" t="s">
        <v>5698</v>
      </c>
      <c r="AL158" s="414" t="s">
        <v>8917</v>
      </c>
      <c r="AM158" s="414" t="s">
        <v>8918</v>
      </c>
      <c r="AN158" s="414" t="s">
        <v>3320</v>
      </c>
      <c r="AO158" s="414" t="s">
        <v>8919</v>
      </c>
      <c r="AP158" s="414" t="s">
        <v>5698</v>
      </c>
      <c r="AQ158" s="414" t="s">
        <v>5978</v>
      </c>
      <c r="AR158" s="414" t="s">
        <v>5979</v>
      </c>
      <c r="AS158" s="414" t="s">
        <v>5980</v>
      </c>
      <c r="AT158" s="414" t="s">
        <v>733</v>
      </c>
      <c r="AU158" s="414" t="s">
        <v>733</v>
      </c>
      <c r="AV158" s="414" t="s">
        <v>733</v>
      </c>
      <c r="AW158" s="414" t="s">
        <v>3320</v>
      </c>
      <c r="AX158" s="414" t="s">
        <v>5981</v>
      </c>
      <c r="AY158" s="414" t="s">
        <v>733</v>
      </c>
      <c r="AZ158" s="414" t="s">
        <v>8037</v>
      </c>
      <c r="BA158" s="414" t="s">
        <v>5983</v>
      </c>
      <c r="BB158" s="414" t="s">
        <v>5984</v>
      </c>
      <c r="BC158" s="414" t="s">
        <v>8920</v>
      </c>
      <c r="BD158" s="414" t="s">
        <v>8921</v>
      </c>
      <c r="BE158" s="414" t="s">
        <v>8922</v>
      </c>
      <c r="BF158" s="415" t="s">
        <v>1214</v>
      </c>
      <c r="BG158" s="414" t="s">
        <v>3320</v>
      </c>
      <c r="BI158" s="414" t="s">
        <v>5663</v>
      </c>
      <c r="BJ158" s="414" t="s">
        <v>5663</v>
      </c>
      <c r="BK158" s="414" t="s">
        <v>3569</v>
      </c>
      <c r="BL158" s="414" t="s">
        <v>8194</v>
      </c>
      <c r="BM158" s="415">
        <v>230</v>
      </c>
      <c r="BN158" s="414" t="s">
        <v>5712</v>
      </c>
      <c r="BO158" s="418" t="s">
        <v>13045</v>
      </c>
      <c r="BP158" s="414">
        <v>24</v>
      </c>
      <c r="BQ158" s="414">
        <v>2029</v>
      </c>
      <c r="BR158" s="414">
        <v>251</v>
      </c>
      <c r="BS158" s="415">
        <v>251</v>
      </c>
      <c r="BT158" s="414" t="s">
        <v>5666</v>
      </c>
      <c r="BU158" s="414">
        <v>500130</v>
      </c>
      <c r="BV158" s="415">
        <v>680</v>
      </c>
      <c r="BW158" s="419">
        <v>0.30926522221615821</v>
      </c>
      <c r="BX158" s="420" t="s">
        <v>910</v>
      </c>
      <c r="BY158" s="414" t="s">
        <v>733</v>
      </c>
      <c r="CA158" s="414">
        <v>35.6</v>
      </c>
      <c r="CB158" s="414" t="s">
        <v>1214</v>
      </c>
      <c r="CC158" s="414">
        <v>620</v>
      </c>
      <c r="CD158" s="414" t="s">
        <v>5667</v>
      </c>
      <c r="CE158" s="414" t="s">
        <v>5668</v>
      </c>
      <c r="CF158" s="414" t="s">
        <v>3320</v>
      </c>
      <c r="CG158" s="414" t="s">
        <v>733</v>
      </c>
      <c r="CH158" s="414" t="s">
        <v>733</v>
      </c>
      <c r="CI158" s="414">
        <v>2102</v>
      </c>
      <c r="CJ158" s="414">
        <v>2060</v>
      </c>
      <c r="CK158" s="414" t="s">
        <v>8112</v>
      </c>
      <c r="CL158" s="414">
        <v>365</v>
      </c>
      <c r="CM158" s="414">
        <v>87</v>
      </c>
      <c r="CN158" s="414">
        <v>99</v>
      </c>
      <c r="CO158" s="414">
        <v>40</v>
      </c>
      <c r="CP158" s="414" t="s">
        <v>13046</v>
      </c>
      <c r="CQ158" s="414">
        <f t="shared" si="81"/>
        <v>2027</v>
      </c>
      <c r="CR158" s="414">
        <v>0.4</v>
      </c>
      <c r="CS158" s="414">
        <v>8</v>
      </c>
      <c r="CT158" s="414" t="s">
        <v>8923</v>
      </c>
      <c r="CU158" s="414">
        <v>8000000</v>
      </c>
      <c r="CV158" s="414" t="s">
        <v>3320</v>
      </c>
      <c r="CW158" s="414" t="s">
        <v>3320</v>
      </c>
      <c r="CX158" s="414" t="s">
        <v>3320</v>
      </c>
      <c r="CY158" s="414" t="s">
        <v>3320</v>
      </c>
      <c r="CZ158" s="414" t="s">
        <v>3320</v>
      </c>
      <c r="DA158" s="414" t="s">
        <v>3320</v>
      </c>
      <c r="DB158" s="414" t="s">
        <v>3320</v>
      </c>
      <c r="DC158" s="414" t="s">
        <v>3320</v>
      </c>
      <c r="DD158" s="414" t="s">
        <v>3320</v>
      </c>
      <c r="DE158" s="414" t="s">
        <v>3320</v>
      </c>
      <c r="DG158" s="414" t="s">
        <v>3320</v>
      </c>
      <c r="DH158" s="414" t="s">
        <v>3320</v>
      </c>
      <c r="DI158" s="414" t="s">
        <v>3320</v>
      </c>
      <c r="DJ158" s="414" t="s">
        <v>3320</v>
      </c>
      <c r="DK158" s="414" t="s">
        <v>3320</v>
      </c>
      <c r="DL158" s="414" t="s">
        <v>3320</v>
      </c>
      <c r="DM158" s="414" t="e">
        <f t="shared" si="82"/>
        <v>#VALUE!</v>
      </c>
      <c r="DN158" s="414" t="s">
        <v>3320</v>
      </c>
      <c r="DO158" s="414" t="s">
        <v>3320</v>
      </c>
      <c r="DP158" s="414" t="s">
        <v>3320</v>
      </c>
      <c r="DR158" s="414" t="s">
        <v>3320</v>
      </c>
      <c r="DS158" s="414" t="s">
        <v>3320</v>
      </c>
      <c r="DT158" s="414" t="s">
        <v>3320</v>
      </c>
      <c r="DU158" s="414" t="s">
        <v>3320</v>
      </c>
      <c r="DV158" s="414" t="s">
        <v>3320</v>
      </c>
      <c r="DW158" s="414" t="s">
        <v>3320</v>
      </c>
      <c r="DX158" s="414" t="s">
        <v>3320</v>
      </c>
      <c r="DY158" s="414" t="s">
        <v>3320</v>
      </c>
      <c r="DZ158" s="414" t="s">
        <v>3320</v>
      </c>
      <c r="EA158" s="414" t="s">
        <v>3320</v>
      </c>
      <c r="EB158" s="414" t="s">
        <v>3320</v>
      </c>
      <c r="EC158" s="414" t="s">
        <v>3320</v>
      </c>
      <c r="ED158" s="414" t="s">
        <v>3320</v>
      </c>
      <c r="EE158" s="414" t="s">
        <v>3320</v>
      </c>
      <c r="EF158" s="414" t="s">
        <v>3320</v>
      </c>
      <c r="EG158" s="414" t="s">
        <v>3320</v>
      </c>
      <c r="EH158" s="414" t="s">
        <v>3320</v>
      </c>
      <c r="EI158" s="414" t="s">
        <v>3320</v>
      </c>
      <c r="EJ158" s="414" t="s">
        <v>3320</v>
      </c>
      <c r="EK158" s="414" t="s">
        <v>3320</v>
      </c>
      <c r="EL158" s="414" t="s">
        <v>3320</v>
      </c>
      <c r="EM158" s="414" t="s">
        <v>3320</v>
      </c>
      <c r="EN158" s="414" t="s">
        <v>3320</v>
      </c>
      <c r="EO158" s="414" t="s">
        <v>3320</v>
      </c>
      <c r="EP158" s="414" t="s">
        <v>3320</v>
      </c>
      <c r="EQ158" s="414" t="s">
        <v>3320</v>
      </c>
      <c r="ER158" s="414" t="s">
        <v>3320</v>
      </c>
      <c r="ES158" s="414" t="s">
        <v>3320</v>
      </c>
      <c r="ET158" s="414" t="s">
        <v>3320</v>
      </c>
      <c r="EU158" s="414" t="s">
        <v>3320</v>
      </c>
      <c r="EV158" s="414" t="s">
        <v>3320</v>
      </c>
      <c r="EW158" s="414" t="s">
        <v>3320</v>
      </c>
      <c r="EX158" s="414" t="s">
        <v>3320</v>
      </c>
      <c r="EY158" s="414" t="s">
        <v>3320</v>
      </c>
      <c r="EZ158" s="414" t="s">
        <v>3320</v>
      </c>
      <c r="FA158" s="414" t="s">
        <v>3320</v>
      </c>
      <c r="FB158" s="414" t="s">
        <v>3320</v>
      </c>
      <c r="FC158" s="414" t="s">
        <v>3320</v>
      </c>
      <c r="FD158" s="414" t="s">
        <v>3320</v>
      </c>
      <c r="FE158" s="414" t="s">
        <v>3320</v>
      </c>
      <c r="FF158" s="414" t="s">
        <v>3320</v>
      </c>
      <c r="FG158" s="414" t="s">
        <v>3320</v>
      </c>
      <c r="FH158" s="414" t="s">
        <v>3320</v>
      </c>
      <c r="FI158" s="414" t="s">
        <v>3320</v>
      </c>
      <c r="FJ158" s="414" t="s">
        <v>3320</v>
      </c>
      <c r="FK158" s="414" t="s">
        <v>3320</v>
      </c>
      <c r="FL158" s="414" t="s">
        <v>3320</v>
      </c>
      <c r="FM158" s="414" t="s">
        <v>3320</v>
      </c>
      <c r="FN158" s="414" t="s">
        <v>3320</v>
      </c>
      <c r="FO158" s="421">
        <v>266330770</v>
      </c>
      <c r="FP158" s="421">
        <f t="shared" si="62"/>
        <v>266.33076999999997</v>
      </c>
      <c r="FQ158" s="414" t="s">
        <v>733</v>
      </c>
      <c r="FR158" s="414" t="s">
        <v>733</v>
      </c>
      <c r="FS158" s="414" t="s">
        <v>733</v>
      </c>
      <c r="FT158" s="414" t="s">
        <v>733</v>
      </c>
      <c r="FU158" s="414" t="s">
        <v>1374</v>
      </c>
      <c r="FV158" s="414" t="s">
        <v>8924</v>
      </c>
      <c r="FW158" s="414" t="s">
        <v>8925</v>
      </c>
      <c r="FX158" s="422" t="s">
        <v>8194</v>
      </c>
      <c r="FY158" s="423">
        <v>230</v>
      </c>
      <c r="FZ158" s="414" t="s">
        <v>8926</v>
      </c>
      <c r="GA158" s="421">
        <v>266330770</v>
      </c>
      <c r="GB158" s="421">
        <v>67447395</v>
      </c>
      <c r="GC158" s="421">
        <v>12.95</v>
      </c>
      <c r="GD158" s="421">
        <v>1.61</v>
      </c>
      <c r="GE158" s="414" t="s">
        <v>5994</v>
      </c>
      <c r="GF158" s="414" t="s">
        <v>733</v>
      </c>
      <c r="GG158" s="414" t="s">
        <v>733</v>
      </c>
      <c r="GH158" s="414" t="s">
        <v>8927</v>
      </c>
      <c r="GI158" s="414" t="s">
        <v>733</v>
      </c>
      <c r="GJ158" s="414" t="s">
        <v>733</v>
      </c>
      <c r="GK158" s="414" t="s">
        <v>733</v>
      </c>
      <c r="GL158" s="414" t="s">
        <v>733</v>
      </c>
      <c r="GM158" s="414" t="s">
        <v>733</v>
      </c>
      <c r="GN158" s="424" t="s">
        <v>5676</v>
      </c>
      <c r="GO158" s="414" t="s">
        <v>3320</v>
      </c>
      <c r="GP158" s="414" t="s">
        <v>733</v>
      </c>
      <c r="GQ158" s="414" t="s">
        <v>5721</v>
      </c>
      <c r="GR158" s="414" t="s">
        <v>1214</v>
      </c>
      <c r="GS158" s="414" t="s">
        <v>1214</v>
      </c>
      <c r="GT158" s="414" t="s">
        <v>3320</v>
      </c>
      <c r="GU158" s="414" t="s">
        <v>3320</v>
      </c>
      <c r="GV158" s="414" t="s">
        <v>3320</v>
      </c>
      <c r="GW158" s="414" t="s">
        <v>1214</v>
      </c>
      <c r="GX158" s="414" t="s">
        <v>1214</v>
      </c>
      <c r="GY158" s="414" t="s">
        <v>3320</v>
      </c>
      <c r="GZ158" s="414" t="s">
        <v>733</v>
      </c>
      <c r="HA158" s="414" t="s">
        <v>3320</v>
      </c>
      <c r="HB158" s="414" t="s">
        <v>8928</v>
      </c>
      <c r="HC158" s="414" t="s">
        <v>8929</v>
      </c>
      <c r="HD158" s="414" t="s">
        <v>5683</v>
      </c>
      <c r="HE158" s="414" t="s">
        <v>5683</v>
      </c>
      <c r="HF158" s="414" t="s">
        <v>5684</v>
      </c>
      <c r="HG158" s="414" t="s">
        <v>733</v>
      </c>
      <c r="HH158" s="414" t="s">
        <v>1214</v>
      </c>
      <c r="HI158" s="414" t="s">
        <v>13047</v>
      </c>
      <c r="HJ158" s="414" t="s">
        <v>13048</v>
      </c>
      <c r="HK158" s="414" t="s">
        <v>5685</v>
      </c>
      <c r="HL158" s="414" t="s">
        <v>3320</v>
      </c>
      <c r="HM158" s="414" t="s">
        <v>3320</v>
      </c>
      <c r="HN158" s="414" t="s">
        <v>3320</v>
      </c>
      <c r="HO158" s="414" t="s">
        <v>3320</v>
      </c>
      <c r="HP158" s="414" t="s">
        <v>3320</v>
      </c>
      <c r="HQ158" s="414" t="s">
        <v>3320</v>
      </c>
      <c r="HR158" s="414" t="s">
        <v>3320</v>
      </c>
      <c r="HS158" s="414" t="s">
        <v>3320</v>
      </c>
      <c r="HT158" s="414" t="s">
        <v>3320</v>
      </c>
      <c r="HU158" s="414" t="s">
        <v>3320</v>
      </c>
      <c r="HV158" s="414" t="s">
        <v>3320</v>
      </c>
      <c r="HW158" s="414" t="s">
        <v>3320</v>
      </c>
      <c r="HX158" s="414" t="s">
        <v>3320</v>
      </c>
      <c r="HY158" s="414" t="s">
        <v>3320</v>
      </c>
      <c r="HZ158" s="414" t="s">
        <v>3320</v>
      </c>
      <c r="IA158" s="414" t="s">
        <v>3320</v>
      </c>
      <c r="IB158" s="414" t="s">
        <v>3320</v>
      </c>
      <c r="IC158" s="414" t="s">
        <v>3320</v>
      </c>
      <c r="ID158" s="414" t="s">
        <v>3320</v>
      </c>
      <c r="IE158" s="414" t="s">
        <v>3320</v>
      </c>
      <c r="IF158" s="414" t="s">
        <v>3320</v>
      </c>
      <c r="IG158" s="414" t="s">
        <v>3320</v>
      </c>
      <c r="IH158" s="414" t="s">
        <v>3320</v>
      </c>
      <c r="II158" s="414" t="s">
        <v>3320</v>
      </c>
      <c r="IJ158" s="414" t="s">
        <v>3320</v>
      </c>
      <c r="IK158" s="414" t="s">
        <v>3320</v>
      </c>
      <c r="IL158" s="414" t="s">
        <v>3320</v>
      </c>
      <c r="IM158" s="414" t="s">
        <v>3320</v>
      </c>
      <c r="IN158" s="414" t="s">
        <v>3320</v>
      </c>
      <c r="IO158" s="414" t="s">
        <v>3320</v>
      </c>
      <c r="IP158" s="414" t="s">
        <v>3320</v>
      </c>
      <c r="IQ158" s="414" t="s">
        <v>3320</v>
      </c>
      <c r="IR158" s="414" t="s">
        <v>3320</v>
      </c>
      <c r="IS158" s="414" t="s">
        <v>3320</v>
      </c>
      <c r="IT158" s="414" t="s">
        <v>3320</v>
      </c>
      <c r="IU158" s="414" t="s">
        <v>3320</v>
      </c>
      <c r="IV158" s="414" t="s">
        <v>3320</v>
      </c>
      <c r="IW158" s="414" t="s">
        <v>3320</v>
      </c>
      <c r="IY158" s="415"/>
      <c r="IZ158" s="415"/>
      <c r="JB158" s="414" t="str">
        <f>IFERROR(VLOOKUP($E158,'[12]Resumen costos RNT id'!$D:$J,3,0),"")</f>
        <v/>
      </c>
      <c r="JC158" s="421" t="str">
        <f>IFERROR(VLOOKUP($E158,'[12]Resumen costos RNT id'!$D:$J,4,0),"")</f>
        <v/>
      </c>
      <c r="JD158" s="421" t="str">
        <f>IFERROR(VLOOKUP($E158,'[12]Resumen costos RNT id'!$D:$J,5,0),"")</f>
        <v/>
      </c>
      <c r="JE158" s="421" t="str">
        <f>IFERROR(VLOOKUP($E158,'[12]Resumen costos RNT id'!$D:$J,6,0),"")</f>
        <v/>
      </c>
      <c r="JF158" s="416" t="str">
        <f>IFERROR(VLOOKUP($E158,'[12]Resumen costos RNT id'!$D:$J,7,0),"")</f>
        <v/>
      </c>
      <c r="JG158" s="428" t="str">
        <f t="shared" si="67"/>
        <v/>
      </c>
      <c r="JH158" s="428" t="str">
        <f t="shared" si="68"/>
        <v/>
      </c>
      <c r="JI158" s="428" t="str">
        <f t="shared" si="68"/>
        <v/>
      </c>
      <c r="JJ158" s="428">
        <f t="shared" si="69"/>
        <v>0</v>
      </c>
      <c r="JK158" s="428">
        <f t="shared" si="70"/>
        <v>0</v>
      </c>
      <c r="JL158" s="414" t="s">
        <v>202</v>
      </c>
      <c r="JP158" s="414">
        <v>6</v>
      </c>
      <c r="JQ158" s="414">
        <f t="shared" si="84"/>
        <v>0</v>
      </c>
      <c r="JR158" s="429" t="str">
        <f>IFERROR(VLOOKUP($E158,'[13]Actualización de costos CENACE'!$A:$G,2,0),"")</f>
        <v/>
      </c>
      <c r="JS158" s="429" t="str">
        <f>IFERROR(VLOOKUP($E158,'[13]Actualización de costos CENACE'!$A:$G,3,0),"")</f>
        <v/>
      </c>
      <c r="JT158" s="429" t="str">
        <f>IFERROR(VLOOKUP($E158,'[13]Actualización de costos CENACE'!$A:$G,4,0),"")</f>
        <v/>
      </c>
      <c r="JU158" s="429" t="str">
        <f>IFERROR(VLOOKUP($E158,'[13]Actualización de costos CENACE'!$A:$G,5,0),"")</f>
        <v/>
      </c>
      <c r="JV158" s="429" t="str">
        <f>IFERROR(VLOOKUP($E158,'[13]Actualización de costos CENACE'!$A:$G,6,0),"")</f>
        <v/>
      </c>
      <c r="JW158" s="430" t="str">
        <f>IFERROR(VLOOKUP($E158,'[13]Din Costos CFE'!$J$7:$AG$150,JW$1,0),"")</f>
        <v/>
      </c>
      <c r="JX158" s="430" t="str">
        <f>IFERROR(VLOOKUP($E158,'[13]Din Costos CFE'!$J$7:$AG$150,JX$1,0),"")</f>
        <v/>
      </c>
      <c r="JY158" s="430" t="str">
        <f>IFERROR(VLOOKUP($E158,'[13]Din Costos CFE'!$J$7:$AG$150,JY$1,0),"")</f>
        <v/>
      </c>
      <c r="JZ158" s="430" t="str">
        <f>IFERROR(VLOOKUP($E158,'[13]Din Costos CFE'!$J$7:$AG$150,JZ$1,0),"")</f>
        <v/>
      </c>
      <c r="KA158" s="430" t="str">
        <f>IFERROR(VLOOKUP($E158,'[13]Din Costos CFE'!$J$7:$AG$150,KA$1,0),"")</f>
        <v/>
      </c>
      <c r="KB158" s="430" t="str">
        <f>IFERROR(VLOOKUP($E158,'[13]Din Costos CFE'!$J$7:$AG$150,KB$1,0),"")</f>
        <v/>
      </c>
      <c r="KC158" s="430" t="str">
        <f>IFERROR(VLOOKUP($E158,'[13]Din Costos CFE'!$J$7:$AG$150,KC$1,0),"")</f>
        <v/>
      </c>
      <c r="KD158" s="430" t="str">
        <f>IFERROR(VLOOKUP($E158,'[13]Din Costos CFE'!$J$7:$AG$150,KD$1,0),"")</f>
        <v/>
      </c>
      <c r="KE158" s="430" t="str">
        <f>IFERROR(VLOOKUP($E158,'[13]Din Costos CFE'!$J$7:$AG$150,KE$1,0),"")</f>
        <v/>
      </c>
      <c r="KF158" s="430" t="str">
        <f>IFERROR(VLOOKUP($E158,'[13]Din Costos CFE'!$J$7:$AG$150,KF$1,0),"")</f>
        <v/>
      </c>
      <c r="KG158" s="430" t="str">
        <f>IFERROR(VLOOKUP($E158,'[13]Din Costos CFE'!$J$7:$AG$150,KG$1,0),"")</f>
        <v/>
      </c>
      <c r="KH158" s="430" t="str">
        <f>IFERROR(VLOOKUP($E158,'[13]Din Costos CFE'!$J$7:$AG$150,KH$1,0),"")</f>
        <v/>
      </c>
      <c r="KI158" s="430" t="str">
        <f>IFERROR(VLOOKUP($E158,'[13]Din Costos CFE'!$J$7:$AG$150,KI$1,0),"")</f>
        <v/>
      </c>
      <c r="KJ158" s="430" t="str">
        <f>IFERROR(VLOOKUP($E158,'[13]Din Costos CFE'!$J$7:$AG$150,KJ$1,0),"")</f>
        <v/>
      </c>
      <c r="KK158" s="430" t="str">
        <f>IFERROR(VLOOKUP($E158,'[13]Din Costos CFE'!$J$7:$AG$150,KK$1,0),"")</f>
        <v/>
      </c>
      <c r="KL158" s="430" t="str">
        <f>IFERROR(VLOOKUP($E158,'[13]Din Costos CFE'!$J$7:$AG$150,KL$1,0),"")</f>
        <v/>
      </c>
      <c r="KM158" s="430" t="str">
        <f>IFERROR(VLOOKUP($E158,'[13]Din Costos CFE'!$J$7:$AG$150,KM$1,0),"")</f>
        <v/>
      </c>
      <c r="KN158" s="430" t="str">
        <f>IFERROR(VLOOKUP($E158,'[13]Din Costos CFE'!$J$7:$AG$150,KN$1,0),"")</f>
        <v/>
      </c>
      <c r="KO158" s="431">
        <f t="shared" si="71"/>
        <v>0</v>
      </c>
      <c r="KP158" s="431">
        <f t="shared" si="72"/>
        <v>0</v>
      </c>
      <c r="KQ158" s="431">
        <f t="shared" si="73"/>
        <v>0</v>
      </c>
      <c r="KR158" s="432" t="str">
        <f>IFERROR(VLOOKUP($E158,'[13]Din Costos CFE'!$A$6:$G$150,4,0),"")</f>
        <v/>
      </c>
      <c r="KS158" s="432" t="str">
        <f>IFERROR(VLOOKUP($E158,'[13]Din Costos CFE'!$A$6:$G$150,5,0),"")</f>
        <v/>
      </c>
      <c r="KT158" s="432" t="str">
        <f>IFERROR(VLOOKUP($E158,'[13]Din Costos CFE'!$A$6:$G$150,6,0),"")</f>
        <v/>
      </c>
      <c r="KU158" s="433" t="str">
        <f t="shared" si="74"/>
        <v/>
      </c>
      <c r="KV158" s="434" t="str">
        <f t="shared" si="75"/>
        <v/>
      </c>
      <c r="KW158" s="435" t="str">
        <f t="shared" si="76"/>
        <v/>
      </c>
      <c r="KX158" s="435"/>
      <c r="KY158" s="436" t="str">
        <f>IFERROR(VLOOKUP($E158,'[13]Detalle Costos CENACE'!$E:$IT,248,0),"")</f>
        <v/>
      </c>
      <c r="KZ158" s="414">
        <f t="shared" si="77"/>
        <v>251</v>
      </c>
      <c r="LA158" s="434" t="str">
        <f t="shared" si="78"/>
        <v/>
      </c>
      <c r="LB158" s="434" t="str">
        <f t="shared" si="79"/>
        <v/>
      </c>
      <c r="LC158" s="414">
        <f t="shared" si="80"/>
        <v>1</v>
      </c>
      <c r="LD158" s="429" t="str">
        <f>IFERROR(VLOOKUP($E158,'[13]Actualización de costos CENACE'!$A:$G,7,0),"")</f>
        <v/>
      </c>
    </row>
    <row r="159" spans="1:316" s="414" customFormat="1" ht="15" customHeight="1">
      <c r="A159" s="413" t="s">
        <v>5638</v>
      </c>
      <c r="B159" s="414">
        <v>914</v>
      </c>
      <c r="C159" s="414" t="s">
        <v>8930</v>
      </c>
      <c r="D159" s="414" t="s">
        <v>8931</v>
      </c>
      <c r="E159" s="414">
        <v>914</v>
      </c>
      <c r="G159" s="414" t="s">
        <v>5641</v>
      </c>
      <c r="H159" s="414" t="s">
        <v>525</v>
      </c>
      <c r="I159" s="415">
        <v>4</v>
      </c>
      <c r="J159" s="415"/>
      <c r="K159" s="415" t="str">
        <f>+IF(I159=4,"No","Sí")</f>
        <v>No</v>
      </c>
      <c r="L159" s="415"/>
      <c r="M159" s="415">
        <f t="shared" si="59"/>
        <v>4</v>
      </c>
      <c r="N159" s="415"/>
      <c r="O159" s="415"/>
      <c r="P159" s="415"/>
      <c r="Q159" s="415"/>
      <c r="R159" s="415" t="str">
        <f>+IF(M159=4,"No","Sí")</f>
        <v>No</v>
      </c>
      <c r="S159" s="415"/>
      <c r="T159" s="415"/>
      <c r="U159" s="415"/>
      <c r="V159" s="414" t="s">
        <v>8932</v>
      </c>
      <c r="W159" s="414" t="s">
        <v>5643</v>
      </c>
      <c r="X159" s="414">
        <f t="shared" si="83"/>
        <v>1</v>
      </c>
      <c r="Y159" s="414">
        <f t="shared" si="63"/>
        <v>65</v>
      </c>
      <c r="Z159" s="416" t="str">
        <f t="shared" si="64"/>
        <v/>
      </c>
      <c r="AA159" s="416">
        <f t="shared" si="65"/>
        <v>0</v>
      </c>
      <c r="AB159" s="417">
        <f t="shared" si="66"/>
        <v>0</v>
      </c>
      <c r="AC159" s="414" t="s">
        <v>5644</v>
      </c>
      <c r="AD159" s="414" t="s">
        <v>5644</v>
      </c>
      <c r="AE159" s="414" t="e">
        <f>+VLOOKUP($D159,'[12]Ramón Países '!$A:$E,4,0)</f>
        <v>#N/A</v>
      </c>
      <c r="AF159" s="414" t="s">
        <v>5646</v>
      </c>
      <c r="AG159" s="414" t="e">
        <f>+VLOOKUP($D159,'[12]Ramón Países '!$A:$E,5,0)</f>
        <v>#N/A</v>
      </c>
      <c r="AH159" s="414" t="s">
        <v>520</v>
      </c>
      <c r="AI159" s="414" t="s">
        <v>525</v>
      </c>
      <c r="AJ159" s="414" t="s">
        <v>7542</v>
      </c>
      <c r="AK159" s="414" t="s">
        <v>5648</v>
      </c>
      <c r="AL159" s="414" t="s">
        <v>5649</v>
      </c>
      <c r="AM159" s="414" t="s">
        <v>5650</v>
      </c>
      <c r="AN159" s="414" t="s">
        <v>525</v>
      </c>
      <c r="AO159" s="414" t="s">
        <v>5651</v>
      </c>
      <c r="AP159" s="414" t="s">
        <v>5652</v>
      </c>
      <c r="AQ159" s="414" t="s">
        <v>5653</v>
      </c>
      <c r="AR159" s="414" t="s">
        <v>5654</v>
      </c>
      <c r="AS159" s="414" t="s">
        <v>5655</v>
      </c>
      <c r="AT159" s="414" t="s">
        <v>733</v>
      </c>
      <c r="AU159" s="414" t="s">
        <v>733</v>
      </c>
      <c r="AV159" s="414" t="s">
        <v>733</v>
      </c>
      <c r="AW159" s="414" t="s">
        <v>3320</v>
      </c>
      <c r="AX159" s="414" t="s">
        <v>5656</v>
      </c>
      <c r="AY159" s="414" t="s">
        <v>733</v>
      </c>
      <c r="AZ159" s="414" t="s">
        <v>5657</v>
      </c>
      <c r="BA159" s="414" t="s">
        <v>5658</v>
      </c>
      <c r="BB159" s="414" t="s">
        <v>5659</v>
      </c>
      <c r="BC159" s="414" t="s">
        <v>5660</v>
      </c>
      <c r="BD159" s="414" t="s">
        <v>5661</v>
      </c>
      <c r="BE159" s="414" t="s">
        <v>5662</v>
      </c>
      <c r="BF159" s="415" t="s">
        <v>1214</v>
      </c>
      <c r="BG159" s="414" t="s">
        <v>3320</v>
      </c>
      <c r="BI159" s="414" t="s">
        <v>5955</v>
      </c>
      <c r="BJ159" s="414" t="s">
        <v>5955</v>
      </c>
      <c r="BK159" s="414" t="s">
        <v>3623</v>
      </c>
      <c r="BL159" s="414" t="s">
        <v>8933</v>
      </c>
      <c r="BM159" s="415">
        <v>115</v>
      </c>
      <c r="BN159" s="414" t="s">
        <v>5665</v>
      </c>
      <c r="BO159" s="418" t="s">
        <v>12867</v>
      </c>
      <c r="BP159" s="414">
        <v>19</v>
      </c>
      <c r="BQ159" s="414">
        <v>2029</v>
      </c>
      <c r="BR159" s="414">
        <v>65</v>
      </c>
      <c r="BS159" s="415">
        <v>65</v>
      </c>
      <c r="BT159" s="414" t="s">
        <v>5666</v>
      </c>
      <c r="BU159" s="414">
        <v>252</v>
      </c>
      <c r="BV159" s="415">
        <v>241.5</v>
      </c>
      <c r="BW159" s="419">
        <v>0.42413066385669129</v>
      </c>
      <c r="BX159" s="420" t="s">
        <v>202</v>
      </c>
      <c r="BY159" s="414" t="s">
        <v>733</v>
      </c>
      <c r="CA159" s="414">
        <v>33.56</v>
      </c>
      <c r="CB159" s="414" t="s">
        <v>1214</v>
      </c>
      <c r="CC159" s="414">
        <v>650</v>
      </c>
      <c r="CD159" s="414" t="s">
        <v>5667</v>
      </c>
      <c r="CE159" s="414" t="s">
        <v>5668</v>
      </c>
      <c r="CF159" s="414" t="s">
        <v>3320</v>
      </c>
      <c r="CG159" s="414" t="s">
        <v>733</v>
      </c>
      <c r="CH159" s="414" t="s">
        <v>733</v>
      </c>
      <c r="CI159" s="414">
        <v>2420</v>
      </c>
      <c r="CJ159" s="414">
        <v>2250.6</v>
      </c>
      <c r="CK159" s="414" t="s">
        <v>6589</v>
      </c>
      <c r="CL159" s="414">
        <v>365</v>
      </c>
      <c r="CM159" s="414">
        <v>90</v>
      </c>
      <c r="CN159" s="414">
        <v>98</v>
      </c>
      <c r="CO159" s="414">
        <v>25</v>
      </c>
      <c r="CP159" s="414" t="s">
        <v>12784</v>
      </c>
      <c r="CQ159" s="414">
        <f t="shared" si="81"/>
        <v>2027</v>
      </c>
      <c r="CR159" s="414">
        <v>0.4</v>
      </c>
      <c r="CS159" s="414">
        <v>8</v>
      </c>
      <c r="CT159" s="414" t="s">
        <v>8934</v>
      </c>
      <c r="CU159" s="414">
        <v>841434.59</v>
      </c>
      <c r="CV159" s="414" t="s">
        <v>3320</v>
      </c>
      <c r="CW159" s="414" t="s">
        <v>3320</v>
      </c>
      <c r="CX159" s="414" t="s">
        <v>3320</v>
      </c>
      <c r="CY159" s="414" t="s">
        <v>3320</v>
      </c>
      <c r="CZ159" s="414" t="s">
        <v>3320</v>
      </c>
      <c r="DA159" s="414" t="s">
        <v>3320</v>
      </c>
      <c r="DB159" s="414" t="s">
        <v>3320</v>
      </c>
      <c r="DC159" s="414" t="s">
        <v>3320</v>
      </c>
      <c r="DD159" s="414" t="s">
        <v>3320</v>
      </c>
      <c r="DE159" s="414" t="s">
        <v>3320</v>
      </c>
      <c r="DG159" s="414" t="s">
        <v>3320</v>
      </c>
      <c r="DH159" s="414" t="s">
        <v>3320</v>
      </c>
      <c r="DI159" s="414" t="s">
        <v>3320</v>
      </c>
      <c r="DJ159" s="414" t="s">
        <v>3320</v>
      </c>
      <c r="DK159" s="414" t="s">
        <v>3320</v>
      </c>
      <c r="DL159" s="414" t="s">
        <v>3320</v>
      </c>
      <c r="DM159" s="414" t="e">
        <f t="shared" si="82"/>
        <v>#VALUE!</v>
      </c>
      <c r="DN159" s="414" t="s">
        <v>3320</v>
      </c>
      <c r="DO159" s="414" t="s">
        <v>3320</v>
      </c>
      <c r="DP159" s="414" t="s">
        <v>3320</v>
      </c>
      <c r="DR159" s="414" t="s">
        <v>3320</v>
      </c>
      <c r="DS159" s="414" t="s">
        <v>3320</v>
      </c>
      <c r="DT159" s="414" t="s">
        <v>3320</v>
      </c>
      <c r="DU159" s="414" t="s">
        <v>3320</v>
      </c>
      <c r="DV159" s="414" t="s">
        <v>3320</v>
      </c>
      <c r="DW159" s="414" t="s">
        <v>3320</v>
      </c>
      <c r="DX159" s="414" t="s">
        <v>3320</v>
      </c>
      <c r="DY159" s="414" t="s">
        <v>3320</v>
      </c>
      <c r="DZ159" s="414" t="s">
        <v>3320</v>
      </c>
      <c r="EA159" s="414" t="s">
        <v>3320</v>
      </c>
      <c r="EB159" s="414" t="s">
        <v>3320</v>
      </c>
      <c r="EC159" s="414" t="s">
        <v>3320</v>
      </c>
      <c r="ED159" s="414" t="s">
        <v>3320</v>
      </c>
      <c r="EE159" s="414" t="s">
        <v>3320</v>
      </c>
      <c r="EF159" s="414" t="s">
        <v>3320</v>
      </c>
      <c r="EG159" s="414" t="s">
        <v>3320</v>
      </c>
      <c r="EH159" s="414" t="s">
        <v>3320</v>
      </c>
      <c r="EI159" s="414" t="s">
        <v>3320</v>
      </c>
      <c r="EJ159" s="414" t="s">
        <v>3320</v>
      </c>
      <c r="EK159" s="414" t="s">
        <v>3320</v>
      </c>
      <c r="EL159" s="414" t="s">
        <v>3320</v>
      </c>
      <c r="EM159" s="414" t="s">
        <v>3320</v>
      </c>
      <c r="EN159" s="414" t="s">
        <v>3320</v>
      </c>
      <c r="EO159" s="414" t="s">
        <v>3320</v>
      </c>
      <c r="EP159" s="414" t="s">
        <v>3320</v>
      </c>
      <c r="EQ159" s="414" t="s">
        <v>3320</v>
      </c>
      <c r="ER159" s="414" t="s">
        <v>3320</v>
      </c>
      <c r="ES159" s="414" t="s">
        <v>3320</v>
      </c>
      <c r="ET159" s="414" t="s">
        <v>3320</v>
      </c>
      <c r="EU159" s="414" t="s">
        <v>3320</v>
      </c>
      <c r="EV159" s="414" t="s">
        <v>3320</v>
      </c>
      <c r="EW159" s="414" t="s">
        <v>3320</v>
      </c>
      <c r="EX159" s="414" t="s">
        <v>3320</v>
      </c>
      <c r="EY159" s="414" t="s">
        <v>3320</v>
      </c>
      <c r="EZ159" s="414" t="s">
        <v>3320</v>
      </c>
      <c r="FA159" s="414" t="s">
        <v>3320</v>
      </c>
      <c r="FB159" s="414" t="s">
        <v>3320</v>
      </c>
      <c r="FC159" s="414" t="s">
        <v>3320</v>
      </c>
      <c r="FD159" s="414" t="s">
        <v>3320</v>
      </c>
      <c r="FE159" s="414" t="s">
        <v>3320</v>
      </c>
      <c r="FF159" s="414" t="s">
        <v>3320</v>
      </c>
      <c r="FG159" s="414" t="s">
        <v>3320</v>
      </c>
      <c r="FH159" s="414" t="s">
        <v>3320</v>
      </c>
      <c r="FI159" s="414" t="s">
        <v>3320</v>
      </c>
      <c r="FJ159" s="414" t="s">
        <v>3320</v>
      </c>
      <c r="FK159" s="414" t="s">
        <v>3320</v>
      </c>
      <c r="FL159" s="414" t="s">
        <v>3320</v>
      </c>
      <c r="FM159" s="414" t="s">
        <v>3320</v>
      </c>
      <c r="FN159" s="414" t="s">
        <v>3320</v>
      </c>
      <c r="FO159" s="421">
        <v>84143459</v>
      </c>
      <c r="FP159" s="421">
        <f t="shared" si="62"/>
        <v>84.143459000000007</v>
      </c>
      <c r="FQ159" s="414" t="s">
        <v>1214</v>
      </c>
      <c r="FR159" s="414" t="s">
        <v>733</v>
      </c>
      <c r="FS159" s="414" t="s">
        <v>733</v>
      </c>
      <c r="FT159" s="414" t="s">
        <v>733</v>
      </c>
      <c r="FU159" s="414" t="s">
        <v>1294</v>
      </c>
      <c r="FV159" s="414" t="s">
        <v>8935</v>
      </c>
      <c r="FW159" s="414" t="s">
        <v>8936</v>
      </c>
      <c r="FX159" s="422" t="s">
        <v>8933</v>
      </c>
      <c r="FY159" s="423">
        <v>115</v>
      </c>
      <c r="FZ159" s="414" t="s">
        <v>8937</v>
      </c>
      <c r="GA159" s="421">
        <v>84143459</v>
      </c>
      <c r="GB159" s="421">
        <v>9400000</v>
      </c>
      <c r="GC159" s="421">
        <v>1358.33</v>
      </c>
      <c r="GD159" s="421">
        <v>41579.58</v>
      </c>
      <c r="GE159" s="414" t="s">
        <v>5674</v>
      </c>
      <c r="GF159" s="414" t="s">
        <v>1214</v>
      </c>
      <c r="GG159" s="414" t="s">
        <v>1214</v>
      </c>
      <c r="GH159" s="414" t="s">
        <v>5675</v>
      </c>
      <c r="GI159" s="414" t="s">
        <v>1214</v>
      </c>
      <c r="GJ159" s="414" t="s">
        <v>1214</v>
      </c>
      <c r="GK159" s="414" t="s">
        <v>1214</v>
      </c>
      <c r="GL159" s="414" t="s">
        <v>733</v>
      </c>
      <c r="GM159" s="414" t="s">
        <v>1214</v>
      </c>
      <c r="GN159" s="424" t="s">
        <v>5676</v>
      </c>
      <c r="GO159" s="414" t="s">
        <v>3320</v>
      </c>
      <c r="GP159" s="414" t="s">
        <v>733</v>
      </c>
      <c r="GQ159" s="414" t="s">
        <v>5721</v>
      </c>
      <c r="GR159" s="414" t="s">
        <v>733</v>
      </c>
      <c r="GS159" s="414" t="s">
        <v>5678</v>
      </c>
      <c r="GT159" s="414" t="s">
        <v>3320</v>
      </c>
      <c r="GU159" s="414" t="s">
        <v>3320</v>
      </c>
      <c r="GV159" s="414">
        <v>0.6</v>
      </c>
      <c r="GW159" s="414" t="s">
        <v>1214</v>
      </c>
      <c r="GX159" s="414" t="s">
        <v>1214</v>
      </c>
      <c r="GY159" s="414" t="s">
        <v>3320</v>
      </c>
      <c r="GZ159" s="414" t="s">
        <v>733</v>
      </c>
      <c r="HA159" s="414" t="s">
        <v>3320</v>
      </c>
      <c r="HB159" s="414" t="s">
        <v>8938</v>
      </c>
      <c r="HC159" s="414" t="s">
        <v>8939</v>
      </c>
      <c r="HD159" s="414" t="s">
        <v>5683</v>
      </c>
      <c r="HE159" s="414" t="s">
        <v>5952</v>
      </c>
      <c r="HF159" s="414" t="s">
        <v>5684</v>
      </c>
      <c r="HG159" s="414" t="s">
        <v>733</v>
      </c>
      <c r="HH159" s="414" t="s">
        <v>1214</v>
      </c>
      <c r="HI159" s="414" t="s">
        <v>13049</v>
      </c>
      <c r="HJ159" s="414" t="s">
        <v>13050</v>
      </c>
      <c r="HK159" s="414" t="s">
        <v>5685</v>
      </c>
      <c r="HL159" s="414" t="s">
        <v>3320</v>
      </c>
      <c r="HM159" s="414" t="s">
        <v>3320</v>
      </c>
      <c r="HN159" s="414" t="s">
        <v>3320</v>
      </c>
      <c r="HO159" s="414" t="s">
        <v>3320</v>
      </c>
      <c r="HP159" s="414" t="s">
        <v>3320</v>
      </c>
      <c r="HQ159" s="414" t="s">
        <v>3320</v>
      </c>
      <c r="HR159" s="414" t="s">
        <v>3320</v>
      </c>
      <c r="HS159" s="414" t="s">
        <v>3320</v>
      </c>
      <c r="HT159" s="414" t="s">
        <v>3320</v>
      </c>
      <c r="HU159" s="414" t="s">
        <v>3320</v>
      </c>
      <c r="HV159" s="414" t="s">
        <v>3320</v>
      </c>
      <c r="HW159" s="414" t="s">
        <v>3320</v>
      </c>
      <c r="HX159" s="414" t="s">
        <v>3320</v>
      </c>
      <c r="HY159" s="414" t="s">
        <v>3320</v>
      </c>
      <c r="HZ159" s="414" t="s">
        <v>3320</v>
      </c>
      <c r="IA159" s="414" t="s">
        <v>3320</v>
      </c>
      <c r="IB159" s="414" t="s">
        <v>3320</v>
      </c>
      <c r="IC159" s="414" t="s">
        <v>3320</v>
      </c>
      <c r="ID159" s="414" t="s">
        <v>3320</v>
      </c>
      <c r="IE159" s="414" t="s">
        <v>3320</v>
      </c>
      <c r="IF159" s="414" t="s">
        <v>3320</v>
      </c>
      <c r="IG159" s="414" t="s">
        <v>3320</v>
      </c>
      <c r="IH159" s="414" t="s">
        <v>3320</v>
      </c>
      <c r="II159" s="414" t="s">
        <v>3320</v>
      </c>
      <c r="IJ159" s="414" t="s">
        <v>3320</v>
      </c>
      <c r="IK159" s="414" t="s">
        <v>3320</v>
      </c>
      <c r="IL159" s="414" t="s">
        <v>3320</v>
      </c>
      <c r="IM159" s="414" t="s">
        <v>3320</v>
      </c>
      <c r="IN159" s="414" t="s">
        <v>3320</v>
      </c>
      <c r="IO159" s="414" t="s">
        <v>3320</v>
      </c>
      <c r="IP159" s="414" t="s">
        <v>3320</v>
      </c>
      <c r="IQ159" s="414" t="s">
        <v>3320</v>
      </c>
      <c r="IR159" s="414" t="s">
        <v>3320</v>
      </c>
      <c r="IS159" s="414" t="s">
        <v>3320</v>
      </c>
      <c r="IT159" s="414" t="s">
        <v>3320</v>
      </c>
      <c r="IU159" s="414" t="s">
        <v>3320</v>
      </c>
      <c r="IV159" s="414" t="s">
        <v>3320</v>
      </c>
      <c r="IW159" s="414" t="s">
        <v>3320</v>
      </c>
      <c r="IX159" s="440" t="s">
        <v>5966</v>
      </c>
      <c r="IY159" s="441" t="s">
        <v>3320</v>
      </c>
      <c r="IZ159" s="441" t="s">
        <v>3320</v>
      </c>
      <c r="JA159" s="440" t="s">
        <v>5967</v>
      </c>
      <c r="JB159" s="414" t="str">
        <f>IFERROR(VLOOKUP($E159,'[12]Resumen costos RNT id'!$D:$J,3,0),"")</f>
        <v/>
      </c>
      <c r="JC159" s="421" t="str">
        <f>IFERROR(VLOOKUP($E159,'[12]Resumen costos RNT id'!$D:$J,4,0),"")</f>
        <v/>
      </c>
      <c r="JD159" s="421" t="str">
        <f>IFERROR(VLOOKUP($E159,'[12]Resumen costos RNT id'!$D:$J,5,0),"")</f>
        <v/>
      </c>
      <c r="JE159" s="421" t="str">
        <f>IFERROR(VLOOKUP($E159,'[12]Resumen costos RNT id'!$D:$J,6,0),"")</f>
        <v/>
      </c>
      <c r="JF159" s="416" t="str">
        <f>IFERROR(VLOOKUP($E159,'[12]Resumen costos RNT id'!$D:$J,7,0),"")</f>
        <v/>
      </c>
      <c r="JG159" s="428" t="str">
        <f t="shared" si="67"/>
        <v/>
      </c>
      <c r="JH159" s="428" t="str">
        <f t="shared" si="68"/>
        <v/>
      </c>
      <c r="JI159" s="428" t="str">
        <f t="shared" si="68"/>
        <v/>
      </c>
      <c r="JJ159" s="428">
        <f t="shared" si="69"/>
        <v>0</v>
      </c>
      <c r="JK159" s="428">
        <f t="shared" si="70"/>
        <v>0</v>
      </c>
      <c r="JL159" s="414" t="s">
        <v>202</v>
      </c>
      <c r="JP159" s="414">
        <v>5</v>
      </c>
      <c r="JQ159" s="414">
        <f t="shared" si="84"/>
        <v>0</v>
      </c>
      <c r="JR159" s="429" t="str">
        <f>IFERROR(VLOOKUP($E159,'[13]Actualización de costos CENACE'!$A:$G,2,0),"")</f>
        <v/>
      </c>
      <c r="JS159" s="429" t="str">
        <f>IFERROR(VLOOKUP($E159,'[13]Actualización de costos CENACE'!$A:$G,3,0),"")</f>
        <v/>
      </c>
      <c r="JT159" s="429" t="str">
        <f>IFERROR(VLOOKUP($E159,'[13]Actualización de costos CENACE'!$A:$G,4,0),"")</f>
        <v/>
      </c>
      <c r="JU159" s="429" t="str">
        <f>IFERROR(VLOOKUP($E159,'[13]Actualización de costos CENACE'!$A:$G,5,0),"")</f>
        <v/>
      </c>
      <c r="JV159" s="429" t="str">
        <f>IFERROR(VLOOKUP($E159,'[13]Actualización de costos CENACE'!$A:$G,6,0),"")</f>
        <v/>
      </c>
      <c r="JW159" s="430" t="str">
        <f>IFERROR(VLOOKUP($E159,'[13]Din Costos CFE'!$J$7:$AG$150,JW$1,0),"")</f>
        <v/>
      </c>
      <c r="JX159" s="430" t="str">
        <f>IFERROR(VLOOKUP($E159,'[13]Din Costos CFE'!$J$7:$AG$150,JX$1,0),"")</f>
        <v/>
      </c>
      <c r="JY159" s="430" t="str">
        <f>IFERROR(VLOOKUP($E159,'[13]Din Costos CFE'!$J$7:$AG$150,JY$1,0),"")</f>
        <v/>
      </c>
      <c r="JZ159" s="430" t="str">
        <f>IFERROR(VLOOKUP($E159,'[13]Din Costos CFE'!$J$7:$AG$150,JZ$1,0),"")</f>
        <v/>
      </c>
      <c r="KA159" s="430" t="str">
        <f>IFERROR(VLOOKUP($E159,'[13]Din Costos CFE'!$J$7:$AG$150,KA$1,0),"")</f>
        <v/>
      </c>
      <c r="KB159" s="430" t="str">
        <f>IFERROR(VLOOKUP($E159,'[13]Din Costos CFE'!$J$7:$AG$150,KB$1,0),"")</f>
        <v/>
      </c>
      <c r="KC159" s="430" t="str">
        <f>IFERROR(VLOOKUP($E159,'[13]Din Costos CFE'!$J$7:$AG$150,KC$1,0),"")</f>
        <v/>
      </c>
      <c r="KD159" s="430" t="str">
        <f>IFERROR(VLOOKUP($E159,'[13]Din Costos CFE'!$J$7:$AG$150,KD$1,0),"")</f>
        <v/>
      </c>
      <c r="KE159" s="430" t="str">
        <f>IFERROR(VLOOKUP($E159,'[13]Din Costos CFE'!$J$7:$AG$150,KE$1,0),"")</f>
        <v/>
      </c>
      <c r="KF159" s="430" t="str">
        <f>IFERROR(VLOOKUP($E159,'[13]Din Costos CFE'!$J$7:$AG$150,KF$1,0),"")</f>
        <v/>
      </c>
      <c r="KG159" s="430" t="str">
        <f>IFERROR(VLOOKUP($E159,'[13]Din Costos CFE'!$J$7:$AG$150,KG$1,0),"")</f>
        <v/>
      </c>
      <c r="KH159" s="430" t="str">
        <f>IFERROR(VLOOKUP($E159,'[13]Din Costos CFE'!$J$7:$AG$150,KH$1,0),"")</f>
        <v/>
      </c>
      <c r="KI159" s="430" t="str">
        <f>IFERROR(VLOOKUP($E159,'[13]Din Costos CFE'!$J$7:$AG$150,KI$1,0),"")</f>
        <v/>
      </c>
      <c r="KJ159" s="430" t="str">
        <f>IFERROR(VLOOKUP($E159,'[13]Din Costos CFE'!$J$7:$AG$150,KJ$1,0),"")</f>
        <v/>
      </c>
      <c r="KK159" s="430" t="str">
        <f>IFERROR(VLOOKUP($E159,'[13]Din Costos CFE'!$J$7:$AG$150,KK$1,0),"")</f>
        <v/>
      </c>
      <c r="KL159" s="430" t="str">
        <f>IFERROR(VLOOKUP($E159,'[13]Din Costos CFE'!$J$7:$AG$150,KL$1,0),"")</f>
        <v/>
      </c>
      <c r="KM159" s="430" t="str">
        <f>IFERROR(VLOOKUP($E159,'[13]Din Costos CFE'!$J$7:$AG$150,KM$1,0),"")</f>
        <v/>
      </c>
      <c r="KN159" s="430" t="str">
        <f>IFERROR(VLOOKUP($E159,'[13]Din Costos CFE'!$J$7:$AG$150,KN$1,0),"")</f>
        <v/>
      </c>
      <c r="KO159" s="431">
        <f t="shared" si="71"/>
        <v>0</v>
      </c>
      <c r="KP159" s="431">
        <f t="shared" si="72"/>
        <v>0</v>
      </c>
      <c r="KQ159" s="431">
        <f t="shared" si="73"/>
        <v>0</v>
      </c>
      <c r="KR159" s="432" t="str">
        <f>IFERROR(VLOOKUP($E159,'[13]Din Costos CFE'!$A$6:$G$150,4,0),"")</f>
        <v/>
      </c>
      <c r="KS159" s="432" t="str">
        <f>IFERROR(VLOOKUP($E159,'[13]Din Costos CFE'!$A$6:$G$150,5,0),"")</f>
        <v/>
      </c>
      <c r="KT159" s="432" t="str">
        <f>IFERROR(VLOOKUP($E159,'[13]Din Costos CFE'!$A$6:$G$150,6,0),"")</f>
        <v/>
      </c>
      <c r="KU159" s="433" t="str">
        <f t="shared" si="74"/>
        <v/>
      </c>
      <c r="KV159" s="434" t="str">
        <f t="shared" si="75"/>
        <v/>
      </c>
      <c r="KW159" s="435" t="str">
        <f t="shared" si="76"/>
        <v/>
      </c>
      <c r="KX159" s="435"/>
      <c r="KY159" s="436" t="str">
        <f>IFERROR(VLOOKUP($E159,'[13]Detalle Costos CENACE'!$E:$IT,248,0),"")</f>
        <v/>
      </c>
      <c r="KZ159" s="414">
        <f t="shared" si="77"/>
        <v>65</v>
      </c>
      <c r="LA159" s="434" t="str">
        <f t="shared" si="78"/>
        <v/>
      </c>
      <c r="LB159" s="434" t="str">
        <f t="shared" si="79"/>
        <v/>
      </c>
      <c r="LC159" s="414">
        <f t="shared" si="80"/>
        <v>1</v>
      </c>
      <c r="LD159" s="429" t="str">
        <f>IFERROR(VLOOKUP($E159,'[13]Actualización de costos CENACE'!$A:$G,7,0),"")</f>
        <v/>
      </c>
    </row>
    <row r="160" spans="1:316" s="414" customFormat="1" ht="15" customHeight="1">
      <c r="A160" s="413" t="s">
        <v>5638</v>
      </c>
      <c r="B160" s="414">
        <v>912</v>
      </c>
      <c r="C160" s="414" t="s">
        <v>8940</v>
      </c>
      <c r="D160" s="414" t="s">
        <v>8941</v>
      </c>
      <c r="E160" s="414">
        <v>912</v>
      </c>
      <c r="F160" s="414">
        <v>49</v>
      </c>
      <c r="G160" s="414" t="s">
        <v>5641</v>
      </c>
      <c r="H160" s="414" t="s">
        <v>525</v>
      </c>
      <c r="I160" s="415">
        <v>1</v>
      </c>
      <c r="J160" s="415"/>
      <c r="K160" s="415" t="s">
        <v>202</v>
      </c>
      <c r="L160" s="415"/>
      <c r="M160" s="415">
        <f t="shared" si="59"/>
        <v>1</v>
      </c>
      <c r="N160" s="415"/>
      <c r="O160" s="415"/>
      <c r="P160" s="415"/>
      <c r="Q160" s="415"/>
      <c r="R160" s="415" t="s">
        <v>202</v>
      </c>
      <c r="S160" s="415"/>
      <c r="T160" s="415"/>
      <c r="U160" s="415"/>
      <c r="V160" s="414" t="s">
        <v>8942</v>
      </c>
      <c r="W160" s="414" t="s">
        <v>5643</v>
      </c>
      <c r="X160" s="414">
        <f t="shared" si="83"/>
        <v>1</v>
      </c>
      <c r="Y160" s="414">
        <f t="shared" si="63"/>
        <v>32.5</v>
      </c>
      <c r="Z160" s="416" t="str">
        <f t="shared" si="64"/>
        <v/>
      </c>
      <c r="AA160" s="416">
        <f t="shared" si="65"/>
        <v>0</v>
      </c>
      <c r="AB160" s="417">
        <f t="shared" si="66"/>
        <v>0</v>
      </c>
      <c r="AC160" s="414" t="s">
        <v>5644</v>
      </c>
      <c r="AD160" s="414" t="s">
        <v>5644</v>
      </c>
      <c r="AE160" s="414" t="e">
        <f>+VLOOKUP($D160,'[12]Ramón Países '!$A:$E,4,0)</f>
        <v>#N/A</v>
      </c>
      <c r="AF160" s="414" t="s">
        <v>5646</v>
      </c>
      <c r="AG160" s="414" t="e">
        <f>+VLOOKUP($D160,'[12]Ramón Países '!$A:$E,5,0)</f>
        <v>#N/A</v>
      </c>
      <c r="AH160" s="414" t="s">
        <v>520</v>
      </c>
      <c r="AI160" s="414" t="s">
        <v>525</v>
      </c>
      <c r="AJ160" s="414" t="s">
        <v>7542</v>
      </c>
      <c r="AK160" s="414" t="s">
        <v>5648</v>
      </c>
      <c r="AL160" s="414" t="s">
        <v>5649</v>
      </c>
      <c r="AM160" s="414" t="s">
        <v>5650</v>
      </c>
      <c r="AN160" s="414" t="s">
        <v>525</v>
      </c>
      <c r="AO160" s="414" t="s">
        <v>5651</v>
      </c>
      <c r="AP160" s="414" t="s">
        <v>5652</v>
      </c>
      <c r="AQ160" s="414" t="s">
        <v>5653</v>
      </c>
      <c r="AR160" s="414" t="s">
        <v>5654</v>
      </c>
      <c r="AS160" s="414" t="s">
        <v>5655</v>
      </c>
      <c r="AT160" s="414" t="s">
        <v>733</v>
      </c>
      <c r="AU160" s="414" t="s">
        <v>733</v>
      </c>
      <c r="AV160" s="414" t="s">
        <v>733</v>
      </c>
      <c r="AW160" s="414" t="s">
        <v>3320</v>
      </c>
      <c r="AX160" s="414" t="s">
        <v>5656</v>
      </c>
      <c r="AY160" s="414" t="s">
        <v>733</v>
      </c>
      <c r="AZ160" s="414" t="s">
        <v>5657</v>
      </c>
      <c r="BA160" s="414" t="s">
        <v>5658</v>
      </c>
      <c r="BB160" s="414" t="s">
        <v>5659</v>
      </c>
      <c r="BC160" s="414" t="s">
        <v>5660</v>
      </c>
      <c r="BD160" s="414" t="s">
        <v>5661</v>
      </c>
      <c r="BE160" s="414" t="s">
        <v>5662</v>
      </c>
      <c r="BF160" s="415" t="s">
        <v>1214</v>
      </c>
      <c r="BG160" s="414" t="s">
        <v>3320</v>
      </c>
      <c r="BI160" s="414" t="s">
        <v>5747</v>
      </c>
      <c r="BJ160" s="414" t="s">
        <v>5747</v>
      </c>
      <c r="BK160" s="414" t="s">
        <v>7146</v>
      </c>
      <c r="BL160" s="414" t="s">
        <v>8943</v>
      </c>
      <c r="BM160" s="415">
        <v>115</v>
      </c>
      <c r="BN160" s="414" t="s">
        <v>5665</v>
      </c>
      <c r="BO160" s="418" t="s">
        <v>12594</v>
      </c>
      <c r="BP160" s="414">
        <v>18</v>
      </c>
      <c r="BQ160" s="414">
        <v>2028</v>
      </c>
      <c r="BR160" s="414">
        <v>32.5</v>
      </c>
      <c r="BS160" s="415">
        <v>32.5</v>
      </c>
      <c r="BT160" s="414" t="s">
        <v>5666</v>
      </c>
      <c r="BU160" s="414">
        <v>172</v>
      </c>
      <c r="BV160" s="415">
        <v>122.2</v>
      </c>
      <c r="BW160" s="465">
        <v>0.42922374429223747</v>
      </c>
      <c r="BX160" s="420" t="s">
        <v>910</v>
      </c>
      <c r="BY160" s="414" t="s">
        <v>733</v>
      </c>
      <c r="BZ160" s="414" t="s">
        <v>910</v>
      </c>
      <c r="CA160" s="414">
        <v>37.71</v>
      </c>
      <c r="CB160" s="414" t="s">
        <v>1214</v>
      </c>
      <c r="CC160" s="414">
        <v>650</v>
      </c>
      <c r="CD160" s="414" t="s">
        <v>5667</v>
      </c>
      <c r="CE160" s="414" t="s">
        <v>5668</v>
      </c>
      <c r="CF160" s="414" t="s">
        <v>3320</v>
      </c>
      <c r="CG160" s="414" t="s">
        <v>733</v>
      </c>
      <c r="CH160" s="414" t="s">
        <v>1214</v>
      </c>
      <c r="CI160" s="414">
        <v>2394</v>
      </c>
      <c r="CJ160" s="414">
        <v>2226.4</v>
      </c>
      <c r="CK160" s="414" t="s">
        <v>6788</v>
      </c>
      <c r="CL160" s="414">
        <v>365</v>
      </c>
      <c r="CM160" s="414">
        <v>93</v>
      </c>
      <c r="CN160" s="414">
        <v>90</v>
      </c>
      <c r="CO160" s="414">
        <v>25</v>
      </c>
      <c r="CP160" s="414" t="s">
        <v>12595</v>
      </c>
      <c r="CQ160" s="414">
        <f t="shared" si="81"/>
        <v>2026</v>
      </c>
      <c r="CR160" s="414">
        <v>2</v>
      </c>
      <c r="CS160" s="414">
        <v>8</v>
      </c>
      <c r="CT160" s="414" t="s">
        <v>8485</v>
      </c>
      <c r="CU160" s="414">
        <v>394092</v>
      </c>
      <c r="CV160" s="414" t="s">
        <v>3320</v>
      </c>
      <c r="CW160" s="414" t="s">
        <v>3320</v>
      </c>
      <c r="CX160" s="414" t="s">
        <v>3320</v>
      </c>
      <c r="CY160" s="414" t="s">
        <v>3320</v>
      </c>
      <c r="CZ160" s="414" t="s">
        <v>3320</v>
      </c>
      <c r="DA160" s="414" t="s">
        <v>3320</v>
      </c>
      <c r="DB160" s="414" t="s">
        <v>3320</v>
      </c>
      <c r="DC160" s="414" t="s">
        <v>3320</v>
      </c>
      <c r="DD160" s="414" t="s">
        <v>3320</v>
      </c>
      <c r="DE160" s="414" t="s">
        <v>3320</v>
      </c>
      <c r="DG160" s="414" t="s">
        <v>3320</v>
      </c>
      <c r="DH160" s="414" t="s">
        <v>3320</v>
      </c>
      <c r="DI160" s="414" t="s">
        <v>3320</v>
      </c>
      <c r="DJ160" s="414" t="s">
        <v>3320</v>
      </c>
      <c r="DK160" s="414" t="s">
        <v>3320</v>
      </c>
      <c r="DL160" s="414" t="s">
        <v>3320</v>
      </c>
      <c r="DM160" s="414" t="e">
        <f t="shared" si="82"/>
        <v>#VALUE!</v>
      </c>
      <c r="DN160" s="414" t="s">
        <v>3320</v>
      </c>
      <c r="DO160" s="414" t="s">
        <v>3320</v>
      </c>
      <c r="DP160" s="414" t="s">
        <v>3320</v>
      </c>
      <c r="DR160" s="414" t="s">
        <v>3320</v>
      </c>
      <c r="DS160" s="414" t="s">
        <v>3320</v>
      </c>
      <c r="DT160" s="414" t="s">
        <v>3320</v>
      </c>
      <c r="DU160" s="414" t="s">
        <v>3320</v>
      </c>
      <c r="DV160" s="414" t="s">
        <v>3320</v>
      </c>
      <c r="DW160" s="414" t="s">
        <v>3320</v>
      </c>
      <c r="DX160" s="414" t="s">
        <v>3320</v>
      </c>
      <c r="DY160" s="414" t="s">
        <v>3320</v>
      </c>
      <c r="DZ160" s="414" t="s">
        <v>3320</v>
      </c>
      <c r="EA160" s="414" t="s">
        <v>3320</v>
      </c>
      <c r="EB160" s="414" t="s">
        <v>3320</v>
      </c>
      <c r="EC160" s="414" t="s">
        <v>3320</v>
      </c>
      <c r="ED160" s="414" t="s">
        <v>3320</v>
      </c>
      <c r="EE160" s="414" t="s">
        <v>3320</v>
      </c>
      <c r="EF160" s="414" t="s">
        <v>3320</v>
      </c>
      <c r="EG160" s="414" t="s">
        <v>3320</v>
      </c>
      <c r="EH160" s="414" t="s">
        <v>3320</v>
      </c>
      <c r="EI160" s="414" t="s">
        <v>3320</v>
      </c>
      <c r="EJ160" s="414" t="s">
        <v>3320</v>
      </c>
      <c r="EK160" s="414" t="s">
        <v>3320</v>
      </c>
      <c r="EL160" s="414" t="s">
        <v>3320</v>
      </c>
      <c r="EM160" s="414" t="s">
        <v>3320</v>
      </c>
      <c r="EN160" s="414" t="s">
        <v>3320</v>
      </c>
      <c r="EO160" s="414" t="s">
        <v>3320</v>
      </c>
      <c r="EP160" s="414" t="s">
        <v>3320</v>
      </c>
      <c r="EQ160" s="414" t="s">
        <v>3320</v>
      </c>
      <c r="ER160" s="414" t="s">
        <v>3320</v>
      </c>
      <c r="ES160" s="414" t="s">
        <v>3320</v>
      </c>
      <c r="ET160" s="414" t="s">
        <v>3320</v>
      </c>
      <c r="EU160" s="414" t="s">
        <v>3320</v>
      </c>
      <c r="EV160" s="414" t="s">
        <v>3320</v>
      </c>
      <c r="EW160" s="414" t="s">
        <v>3320</v>
      </c>
      <c r="EX160" s="414" t="s">
        <v>3320</v>
      </c>
      <c r="EY160" s="414" t="s">
        <v>3320</v>
      </c>
      <c r="EZ160" s="414" t="s">
        <v>3320</v>
      </c>
      <c r="FA160" s="414" t="s">
        <v>3320</v>
      </c>
      <c r="FB160" s="414" t="s">
        <v>3320</v>
      </c>
      <c r="FC160" s="414" t="s">
        <v>3320</v>
      </c>
      <c r="FD160" s="414" t="s">
        <v>3320</v>
      </c>
      <c r="FE160" s="414" t="s">
        <v>3320</v>
      </c>
      <c r="FF160" s="414" t="s">
        <v>3320</v>
      </c>
      <c r="FG160" s="414" t="s">
        <v>3320</v>
      </c>
      <c r="FH160" s="414" t="s">
        <v>3320</v>
      </c>
      <c r="FI160" s="414" t="s">
        <v>3320</v>
      </c>
      <c r="FJ160" s="414" t="s">
        <v>3320</v>
      </c>
      <c r="FK160" s="414" t="s">
        <v>3320</v>
      </c>
      <c r="FL160" s="414" t="s">
        <v>3320</v>
      </c>
      <c r="FM160" s="414" t="s">
        <v>3320</v>
      </c>
      <c r="FN160" s="414" t="s">
        <v>3320</v>
      </c>
      <c r="FO160" s="421">
        <v>39409200</v>
      </c>
      <c r="FP160" s="421">
        <f t="shared" si="62"/>
        <v>39.409199999999998</v>
      </c>
      <c r="FQ160" s="414" t="s">
        <v>1214</v>
      </c>
      <c r="FR160" s="414" t="s">
        <v>733</v>
      </c>
      <c r="FS160" s="414" t="s">
        <v>733</v>
      </c>
      <c r="FT160" s="414" t="s">
        <v>733</v>
      </c>
      <c r="FU160" s="414" t="s">
        <v>1702</v>
      </c>
      <c r="FV160" s="414" t="s">
        <v>8944</v>
      </c>
      <c r="FW160" s="414" t="s">
        <v>8945</v>
      </c>
      <c r="FX160" s="422" t="s">
        <v>8943</v>
      </c>
      <c r="FY160" s="423">
        <v>115</v>
      </c>
      <c r="FZ160" s="414" t="s">
        <v>8946</v>
      </c>
      <c r="GA160" s="421">
        <v>39409200</v>
      </c>
      <c r="GB160" s="421">
        <v>4200000</v>
      </c>
      <c r="GC160" s="421">
        <v>1458.33</v>
      </c>
      <c r="GD160" s="421">
        <v>18500</v>
      </c>
      <c r="GE160" s="414" t="s">
        <v>5674</v>
      </c>
      <c r="GF160" s="414" t="s">
        <v>1214</v>
      </c>
      <c r="GG160" s="414" t="s">
        <v>1214</v>
      </c>
      <c r="GH160" s="414" t="s">
        <v>5675</v>
      </c>
      <c r="GI160" s="414" t="s">
        <v>1214</v>
      </c>
      <c r="GJ160" s="414" t="s">
        <v>1214</v>
      </c>
      <c r="GK160" s="414" t="s">
        <v>1214</v>
      </c>
      <c r="GL160" s="414" t="s">
        <v>733</v>
      </c>
      <c r="GM160" s="414" t="s">
        <v>1214</v>
      </c>
      <c r="GN160" s="424" t="s">
        <v>5676</v>
      </c>
      <c r="GO160" s="414" t="s">
        <v>3320</v>
      </c>
      <c r="GP160" s="414" t="s">
        <v>733</v>
      </c>
      <c r="GQ160" s="414" t="s">
        <v>5721</v>
      </c>
      <c r="GR160" s="414" t="s">
        <v>733</v>
      </c>
      <c r="GS160" s="414" t="s">
        <v>5679</v>
      </c>
      <c r="GT160" s="414" t="s">
        <v>3320</v>
      </c>
      <c r="GU160" s="414" t="s">
        <v>3320</v>
      </c>
      <c r="GV160" s="414">
        <v>0.6</v>
      </c>
      <c r="GW160" s="414" t="s">
        <v>733</v>
      </c>
      <c r="GX160" s="414" t="s">
        <v>5679</v>
      </c>
      <c r="GY160" s="414" t="s">
        <v>8947</v>
      </c>
      <c r="GZ160" s="414" t="s">
        <v>733</v>
      </c>
      <c r="HA160" s="414" t="s">
        <v>3320</v>
      </c>
      <c r="HB160" s="414" t="s">
        <v>8948</v>
      </c>
      <c r="HC160" s="414" t="s">
        <v>3320</v>
      </c>
      <c r="HD160" s="414" t="s">
        <v>5683</v>
      </c>
      <c r="HE160" s="414" t="s">
        <v>5952</v>
      </c>
      <c r="HF160" s="414" t="s">
        <v>5684</v>
      </c>
      <c r="HG160" s="414" t="s">
        <v>733</v>
      </c>
      <c r="HH160" s="414" t="s">
        <v>1214</v>
      </c>
      <c r="HI160" s="414" t="s">
        <v>13051</v>
      </c>
      <c r="HJ160" s="414" t="s">
        <v>13052</v>
      </c>
      <c r="HK160" s="414" t="s">
        <v>5685</v>
      </c>
      <c r="HL160" s="414" t="s">
        <v>3320</v>
      </c>
      <c r="HM160" s="414" t="s">
        <v>3320</v>
      </c>
      <c r="HN160" s="414" t="s">
        <v>3320</v>
      </c>
      <c r="HO160" s="414" t="s">
        <v>3320</v>
      </c>
      <c r="HP160" s="414" t="s">
        <v>3320</v>
      </c>
      <c r="HQ160" s="414" t="s">
        <v>3320</v>
      </c>
      <c r="HR160" s="414" t="s">
        <v>3320</v>
      </c>
      <c r="HS160" s="414" t="s">
        <v>3320</v>
      </c>
      <c r="HT160" s="414" t="s">
        <v>3320</v>
      </c>
      <c r="HU160" s="414" t="s">
        <v>3320</v>
      </c>
      <c r="HV160" s="414" t="s">
        <v>3320</v>
      </c>
      <c r="HW160" s="414" t="s">
        <v>3320</v>
      </c>
      <c r="HX160" s="414" t="s">
        <v>3320</v>
      </c>
      <c r="HY160" s="414" t="s">
        <v>3320</v>
      </c>
      <c r="HZ160" s="414" t="s">
        <v>3320</v>
      </c>
      <c r="IA160" s="414" t="s">
        <v>3320</v>
      </c>
      <c r="IB160" s="414" t="s">
        <v>3320</v>
      </c>
      <c r="IC160" s="414" t="s">
        <v>3320</v>
      </c>
      <c r="ID160" s="414" t="s">
        <v>3320</v>
      </c>
      <c r="IE160" s="414" t="s">
        <v>3320</v>
      </c>
      <c r="IF160" s="414" t="s">
        <v>3320</v>
      </c>
      <c r="IG160" s="414" t="s">
        <v>3320</v>
      </c>
      <c r="IH160" s="414" t="s">
        <v>3320</v>
      </c>
      <c r="II160" s="414" t="s">
        <v>3320</v>
      </c>
      <c r="IJ160" s="414" t="s">
        <v>3320</v>
      </c>
      <c r="IK160" s="414" t="s">
        <v>3320</v>
      </c>
      <c r="IL160" s="414" t="s">
        <v>3320</v>
      </c>
      <c r="IM160" s="414" t="s">
        <v>3320</v>
      </c>
      <c r="IN160" s="414" t="s">
        <v>3320</v>
      </c>
      <c r="IO160" s="414" t="s">
        <v>3320</v>
      </c>
      <c r="IP160" s="414" t="s">
        <v>3320</v>
      </c>
      <c r="IQ160" s="414" t="s">
        <v>3320</v>
      </c>
      <c r="IR160" s="414" t="s">
        <v>3320</v>
      </c>
      <c r="IS160" s="414" t="s">
        <v>3320</v>
      </c>
      <c r="IT160" s="414" t="s">
        <v>3320</v>
      </c>
      <c r="IU160" s="414" t="s">
        <v>3320</v>
      </c>
      <c r="IV160" s="414" t="s">
        <v>3320</v>
      </c>
      <c r="IW160" s="414" t="s">
        <v>3320</v>
      </c>
      <c r="IX160" s="437" t="s">
        <v>93</v>
      </c>
      <c r="IY160" s="452">
        <v>46087</v>
      </c>
      <c r="IZ160" s="437" t="s">
        <v>910</v>
      </c>
      <c r="JA160" s="437" t="s">
        <v>5810</v>
      </c>
      <c r="JB160" s="414" t="str">
        <f>IFERROR(VLOOKUP($E160,'[12]Resumen costos RNT id'!$D:$J,3,0),"")</f>
        <v/>
      </c>
      <c r="JC160" s="421" t="str">
        <f>IFERROR(VLOOKUP($E160,'[12]Resumen costos RNT id'!$D:$J,4,0),"")</f>
        <v/>
      </c>
      <c r="JD160" s="421" t="str">
        <f>IFERROR(VLOOKUP($E160,'[12]Resumen costos RNT id'!$D:$J,5,0),"")</f>
        <v/>
      </c>
      <c r="JE160" s="421" t="str">
        <f>IFERROR(VLOOKUP($E160,'[12]Resumen costos RNT id'!$D:$J,6,0),"")</f>
        <v/>
      </c>
      <c r="JF160" s="416" t="str">
        <f>IFERROR(VLOOKUP($E160,'[12]Resumen costos RNT id'!$D:$J,7,0),"")</f>
        <v/>
      </c>
      <c r="JG160" s="428" t="str">
        <f t="shared" si="67"/>
        <v/>
      </c>
      <c r="JH160" s="428" t="str">
        <f t="shared" si="68"/>
        <v/>
      </c>
      <c r="JI160" s="428" t="str">
        <f t="shared" si="68"/>
        <v/>
      </c>
      <c r="JJ160" s="428">
        <f t="shared" si="69"/>
        <v>0</v>
      </c>
      <c r="JK160" s="428">
        <f t="shared" si="70"/>
        <v>0</v>
      </c>
      <c r="JL160" s="414" t="s">
        <v>202</v>
      </c>
      <c r="JM160" s="414" t="s">
        <v>910</v>
      </c>
      <c r="JO160" s="414" t="s">
        <v>910</v>
      </c>
      <c r="JP160" s="414">
        <v>5</v>
      </c>
      <c r="JQ160" s="414">
        <f t="shared" si="84"/>
        <v>1</v>
      </c>
      <c r="JR160" s="429" t="str">
        <f>IFERROR(VLOOKUP($E160,'[13]Actualización de costos CENACE'!$A:$G,2,0),"")</f>
        <v/>
      </c>
      <c r="JS160" s="429" t="str">
        <f>IFERROR(VLOOKUP($E160,'[13]Actualización de costos CENACE'!$A:$G,3,0),"")</f>
        <v/>
      </c>
      <c r="JT160" s="429" t="str">
        <f>IFERROR(VLOOKUP($E160,'[13]Actualización de costos CENACE'!$A:$G,4,0),"")</f>
        <v/>
      </c>
      <c r="JU160" s="429" t="str">
        <f>IFERROR(VLOOKUP($E160,'[13]Actualización de costos CENACE'!$A:$G,5,0),"")</f>
        <v/>
      </c>
      <c r="JV160" s="429" t="str">
        <f>IFERROR(VLOOKUP($E160,'[13]Actualización de costos CENACE'!$A:$G,6,0),"")</f>
        <v/>
      </c>
      <c r="JW160" s="430" t="str">
        <f>IFERROR(VLOOKUP($E160,'[13]Din Costos CFE'!$J$7:$AG$150,JW$1,0),"")</f>
        <v/>
      </c>
      <c r="JX160" s="430" t="str">
        <f>IFERROR(VLOOKUP($E160,'[13]Din Costos CFE'!$J$7:$AG$150,JX$1,0),"")</f>
        <v/>
      </c>
      <c r="JY160" s="430" t="str">
        <f>IFERROR(VLOOKUP($E160,'[13]Din Costos CFE'!$J$7:$AG$150,JY$1,0),"")</f>
        <v/>
      </c>
      <c r="JZ160" s="430" t="str">
        <f>IFERROR(VLOOKUP($E160,'[13]Din Costos CFE'!$J$7:$AG$150,JZ$1,0),"")</f>
        <v/>
      </c>
      <c r="KA160" s="430" t="str">
        <f>IFERROR(VLOOKUP($E160,'[13]Din Costos CFE'!$J$7:$AG$150,KA$1,0),"")</f>
        <v/>
      </c>
      <c r="KB160" s="430" t="str">
        <f>IFERROR(VLOOKUP($E160,'[13]Din Costos CFE'!$J$7:$AG$150,KB$1,0),"")</f>
        <v/>
      </c>
      <c r="KC160" s="430" t="str">
        <f>IFERROR(VLOOKUP($E160,'[13]Din Costos CFE'!$J$7:$AG$150,KC$1,0),"")</f>
        <v/>
      </c>
      <c r="KD160" s="430" t="str">
        <f>IFERROR(VLOOKUP($E160,'[13]Din Costos CFE'!$J$7:$AG$150,KD$1,0),"")</f>
        <v/>
      </c>
      <c r="KE160" s="430" t="str">
        <f>IFERROR(VLOOKUP($E160,'[13]Din Costos CFE'!$J$7:$AG$150,KE$1,0),"")</f>
        <v/>
      </c>
      <c r="KF160" s="430" t="str">
        <f>IFERROR(VLOOKUP($E160,'[13]Din Costos CFE'!$J$7:$AG$150,KF$1,0),"")</f>
        <v/>
      </c>
      <c r="KG160" s="430" t="str">
        <f>IFERROR(VLOOKUP($E160,'[13]Din Costos CFE'!$J$7:$AG$150,KG$1,0),"")</f>
        <v/>
      </c>
      <c r="KH160" s="430" t="str">
        <f>IFERROR(VLOOKUP($E160,'[13]Din Costos CFE'!$J$7:$AG$150,KH$1,0),"")</f>
        <v/>
      </c>
      <c r="KI160" s="430" t="str">
        <f>IFERROR(VLOOKUP($E160,'[13]Din Costos CFE'!$J$7:$AG$150,KI$1,0),"")</f>
        <v/>
      </c>
      <c r="KJ160" s="430" t="str">
        <f>IFERROR(VLOOKUP($E160,'[13]Din Costos CFE'!$J$7:$AG$150,KJ$1,0),"")</f>
        <v/>
      </c>
      <c r="KK160" s="430" t="str">
        <f>IFERROR(VLOOKUP($E160,'[13]Din Costos CFE'!$J$7:$AG$150,KK$1,0),"")</f>
        <v/>
      </c>
      <c r="KL160" s="430" t="str">
        <f>IFERROR(VLOOKUP($E160,'[13]Din Costos CFE'!$J$7:$AG$150,KL$1,0),"")</f>
        <v/>
      </c>
      <c r="KM160" s="430" t="str">
        <f>IFERROR(VLOOKUP($E160,'[13]Din Costos CFE'!$J$7:$AG$150,KM$1,0),"")</f>
        <v/>
      </c>
      <c r="KN160" s="430" t="str">
        <f>IFERROR(VLOOKUP($E160,'[13]Din Costos CFE'!$J$7:$AG$150,KN$1,0),"")</f>
        <v/>
      </c>
      <c r="KO160" s="431">
        <f t="shared" si="71"/>
        <v>0</v>
      </c>
      <c r="KP160" s="431">
        <f t="shared" si="72"/>
        <v>0</v>
      </c>
      <c r="KQ160" s="431">
        <f t="shared" si="73"/>
        <v>0</v>
      </c>
      <c r="KR160" s="432" t="str">
        <f>IFERROR(VLOOKUP($E160,'[13]Din Costos CFE'!$A$6:$G$150,4,0),"")</f>
        <v/>
      </c>
      <c r="KS160" s="432" t="str">
        <f>IFERROR(VLOOKUP($E160,'[13]Din Costos CFE'!$A$6:$G$150,5,0),"")</f>
        <v/>
      </c>
      <c r="KT160" s="432" t="str">
        <f>IFERROR(VLOOKUP($E160,'[13]Din Costos CFE'!$A$6:$G$150,6,0),"")</f>
        <v/>
      </c>
      <c r="KU160" s="433" t="str">
        <f t="shared" si="74"/>
        <v/>
      </c>
      <c r="KV160" s="434" t="str">
        <f t="shared" si="75"/>
        <v/>
      </c>
      <c r="KW160" s="435" t="str">
        <f t="shared" si="76"/>
        <v/>
      </c>
      <c r="KX160" s="435"/>
      <c r="KY160" s="436" t="str">
        <f>IFERROR(VLOOKUP($E160,'[13]Detalle Costos CENACE'!$E:$IT,248,0),"")</f>
        <v/>
      </c>
      <c r="KZ160" s="414">
        <f t="shared" si="77"/>
        <v>32.5</v>
      </c>
      <c r="LA160" s="434" t="str">
        <f t="shared" si="78"/>
        <v/>
      </c>
      <c r="LB160" s="434" t="str">
        <f t="shared" si="79"/>
        <v/>
      </c>
      <c r="LC160" s="414">
        <f t="shared" si="80"/>
        <v>1</v>
      </c>
      <c r="LD160" s="429" t="str">
        <f>IFERROR(VLOOKUP($E160,'[13]Actualización de costos CENACE'!$A:$G,7,0),"")</f>
        <v/>
      </c>
    </row>
    <row r="161" spans="1:316" s="414" customFormat="1" ht="15" customHeight="1">
      <c r="A161" s="413" t="s">
        <v>5638</v>
      </c>
      <c r="B161" s="414">
        <v>430</v>
      </c>
      <c r="C161" s="414" t="s">
        <v>8949</v>
      </c>
      <c r="D161" s="414" t="s">
        <v>8950</v>
      </c>
      <c r="E161" s="414">
        <v>430</v>
      </c>
      <c r="G161" s="414" t="s">
        <v>8951</v>
      </c>
      <c r="H161" s="414" t="s">
        <v>8952</v>
      </c>
      <c r="I161" s="415">
        <v>4</v>
      </c>
      <c r="J161" s="415"/>
      <c r="K161" s="415" t="str">
        <f>+IF(I161=4,"No","Sí")</f>
        <v>No</v>
      </c>
      <c r="L161" s="415"/>
      <c r="M161" s="415">
        <f t="shared" ref="M161:M224" si="87">+IF(L161&lt;&gt;0,L161,I161)</f>
        <v>4</v>
      </c>
      <c r="N161" s="415"/>
      <c r="O161" s="415"/>
      <c r="P161" s="415"/>
      <c r="Q161" s="415"/>
      <c r="R161" s="415" t="str">
        <f>+IF(M161=4,"No","Sí")</f>
        <v>No</v>
      </c>
      <c r="S161" s="415"/>
      <c r="T161" s="415"/>
      <c r="U161" s="415"/>
      <c r="V161" s="414" t="s">
        <v>1869</v>
      </c>
      <c r="W161" s="414" t="s">
        <v>5643</v>
      </c>
      <c r="X161" s="414">
        <f t="shared" si="83"/>
        <v>1</v>
      </c>
      <c r="Y161" s="414">
        <f t="shared" si="63"/>
        <v>150</v>
      </c>
      <c r="Z161" s="416" t="str">
        <f t="shared" si="64"/>
        <v/>
      </c>
      <c r="AA161" s="416">
        <f t="shared" si="65"/>
        <v>0</v>
      </c>
      <c r="AB161" s="417">
        <f t="shared" si="66"/>
        <v>0</v>
      </c>
      <c r="AC161" s="414" t="s">
        <v>6660</v>
      </c>
      <c r="AD161" s="414" t="s">
        <v>6661</v>
      </c>
      <c r="AE161" s="414" t="e">
        <f>+VLOOKUP($D161,'[12]Ramón Países '!$A:$E,4,0)</f>
        <v>#N/A</v>
      </c>
      <c r="AF161" s="414" t="s">
        <v>5646</v>
      </c>
      <c r="AG161" s="414" t="e">
        <f>+VLOOKUP($D161,'[12]Ramón Países '!$A:$E,5,0)</f>
        <v>#N/A</v>
      </c>
      <c r="AH161" s="414" t="s">
        <v>6660</v>
      </c>
      <c r="AI161" s="414" t="s">
        <v>8953</v>
      </c>
      <c r="AJ161" s="414" t="s">
        <v>6663</v>
      </c>
      <c r="AK161" s="414" t="s">
        <v>8889</v>
      </c>
      <c r="AL161" s="414" t="s">
        <v>4753</v>
      </c>
      <c r="AM161" s="414" t="s">
        <v>8954</v>
      </c>
      <c r="AN161" s="414" t="s">
        <v>3320</v>
      </c>
      <c r="AO161" s="414" t="s">
        <v>8728</v>
      </c>
      <c r="AP161" s="414" t="s">
        <v>5698</v>
      </c>
      <c r="AQ161" s="414" t="s">
        <v>6667</v>
      </c>
      <c r="AR161" s="414" t="s">
        <v>6668</v>
      </c>
      <c r="AS161" s="414" t="s">
        <v>8955</v>
      </c>
      <c r="AT161" s="414" t="s">
        <v>733</v>
      </c>
      <c r="AU161" s="414" t="s">
        <v>733</v>
      </c>
      <c r="AV161" s="414" t="s">
        <v>733</v>
      </c>
      <c r="AW161" s="414" t="s">
        <v>3320</v>
      </c>
      <c r="AX161" s="414" t="s">
        <v>6670</v>
      </c>
      <c r="AY161" s="414" t="s">
        <v>733</v>
      </c>
      <c r="AZ161" s="414" t="s">
        <v>8956</v>
      </c>
      <c r="BA161" s="414" t="s">
        <v>6672</v>
      </c>
      <c r="BB161" s="414" t="s">
        <v>6673</v>
      </c>
      <c r="BC161" s="414" t="s">
        <v>6674</v>
      </c>
      <c r="BD161" s="414" t="s">
        <v>6814</v>
      </c>
      <c r="BE161" s="414" t="s">
        <v>8957</v>
      </c>
      <c r="BF161" s="415" t="s">
        <v>1214</v>
      </c>
      <c r="BG161" s="414" t="s">
        <v>3320</v>
      </c>
      <c r="BI161" s="414" t="s">
        <v>5747</v>
      </c>
      <c r="BJ161" s="414" t="s">
        <v>5747</v>
      </c>
      <c r="BK161" s="414" t="s">
        <v>6646</v>
      </c>
      <c r="BL161" s="414" t="s">
        <v>6647</v>
      </c>
      <c r="BM161" s="415">
        <v>115</v>
      </c>
      <c r="BN161" s="414" t="s">
        <v>5665</v>
      </c>
      <c r="BO161" s="418" t="s">
        <v>12722</v>
      </c>
      <c r="BP161" s="414">
        <v>24</v>
      </c>
      <c r="BQ161" s="414">
        <v>2028</v>
      </c>
      <c r="BR161" s="414">
        <v>150</v>
      </c>
      <c r="BS161" s="415">
        <v>150</v>
      </c>
      <c r="BT161" s="414" t="s">
        <v>5666</v>
      </c>
      <c r="BU161" s="414">
        <v>39</v>
      </c>
      <c r="BV161" s="415">
        <v>433.16</v>
      </c>
      <c r="BW161" s="419">
        <v>0.32964992389649928</v>
      </c>
      <c r="BX161" s="420" t="s">
        <v>910</v>
      </c>
      <c r="BY161" s="414" t="s">
        <v>733</v>
      </c>
      <c r="CA161" s="414">
        <v>23.92</v>
      </c>
      <c r="CB161" s="414" t="s">
        <v>733</v>
      </c>
      <c r="CC161" s="414">
        <v>700</v>
      </c>
      <c r="CD161" s="414" t="s">
        <v>5667</v>
      </c>
      <c r="CE161" s="414" t="s">
        <v>5801</v>
      </c>
      <c r="CF161" s="414" t="s">
        <v>3320</v>
      </c>
      <c r="CG161" s="414" t="s">
        <v>733</v>
      </c>
      <c r="CH161" s="414" t="s">
        <v>1214</v>
      </c>
      <c r="CI161" s="414">
        <v>2530.23</v>
      </c>
      <c r="CJ161" s="414">
        <v>2096</v>
      </c>
      <c r="CK161" s="414" t="s">
        <v>5714</v>
      </c>
      <c r="CL161" s="414">
        <v>365</v>
      </c>
      <c r="CM161" s="414">
        <v>94.5</v>
      </c>
      <c r="CN161" s="414">
        <v>98</v>
      </c>
      <c r="CO161" s="414">
        <v>25</v>
      </c>
      <c r="CP161" s="414" t="s">
        <v>12722</v>
      </c>
      <c r="CQ161" s="414">
        <f t="shared" si="81"/>
        <v>2028</v>
      </c>
      <c r="CR161" s="414">
        <v>1.45</v>
      </c>
      <c r="CS161" s="414">
        <v>8</v>
      </c>
      <c r="CT161" s="414" t="s">
        <v>8113</v>
      </c>
      <c r="CU161" s="414">
        <v>15000000</v>
      </c>
      <c r="CV161" s="414" t="s">
        <v>3320</v>
      </c>
      <c r="CW161" s="414" t="s">
        <v>3320</v>
      </c>
      <c r="CX161" s="414" t="s">
        <v>3320</v>
      </c>
      <c r="CY161" s="414" t="s">
        <v>3320</v>
      </c>
      <c r="CZ161" s="414" t="s">
        <v>3320</v>
      </c>
      <c r="DA161" s="414" t="s">
        <v>3320</v>
      </c>
      <c r="DB161" s="414" t="s">
        <v>3320</v>
      </c>
      <c r="DC161" s="414" t="s">
        <v>3320</v>
      </c>
      <c r="DD161" s="414" t="s">
        <v>3320</v>
      </c>
      <c r="DE161" s="414" t="s">
        <v>3320</v>
      </c>
      <c r="DG161" s="414" t="s">
        <v>3320</v>
      </c>
      <c r="DH161" s="414" t="s">
        <v>3320</v>
      </c>
      <c r="DI161" s="414" t="s">
        <v>3320</v>
      </c>
      <c r="DJ161" s="414" t="s">
        <v>3320</v>
      </c>
      <c r="DK161" s="414" t="s">
        <v>3320</v>
      </c>
      <c r="DL161" s="414" t="s">
        <v>3320</v>
      </c>
      <c r="DM161" s="414" t="e">
        <f t="shared" si="82"/>
        <v>#VALUE!</v>
      </c>
      <c r="DN161" s="414" t="s">
        <v>3320</v>
      </c>
      <c r="DO161" s="414" t="s">
        <v>3320</v>
      </c>
      <c r="DP161" s="414" t="s">
        <v>3320</v>
      </c>
      <c r="DR161" s="414" t="s">
        <v>3320</v>
      </c>
      <c r="DS161" s="414" t="s">
        <v>3320</v>
      </c>
      <c r="DT161" s="414" t="s">
        <v>3320</v>
      </c>
      <c r="DU161" s="414" t="s">
        <v>3320</v>
      </c>
      <c r="DV161" s="414" t="s">
        <v>3320</v>
      </c>
      <c r="DW161" s="414" t="s">
        <v>3320</v>
      </c>
      <c r="DX161" s="414" t="s">
        <v>3320</v>
      </c>
      <c r="DY161" s="414" t="s">
        <v>3320</v>
      </c>
      <c r="DZ161" s="414" t="s">
        <v>3320</v>
      </c>
      <c r="EA161" s="414" t="s">
        <v>3320</v>
      </c>
      <c r="EB161" s="414" t="s">
        <v>3320</v>
      </c>
      <c r="EC161" s="414" t="s">
        <v>3320</v>
      </c>
      <c r="ED161" s="414" t="s">
        <v>3320</v>
      </c>
      <c r="EE161" s="414" t="s">
        <v>3320</v>
      </c>
      <c r="EF161" s="414" t="s">
        <v>3320</v>
      </c>
      <c r="EG161" s="414" t="s">
        <v>3320</v>
      </c>
      <c r="EH161" s="414" t="s">
        <v>3320</v>
      </c>
      <c r="EI161" s="414" t="s">
        <v>3320</v>
      </c>
      <c r="EJ161" s="414" t="s">
        <v>3320</v>
      </c>
      <c r="EK161" s="414" t="s">
        <v>3320</v>
      </c>
      <c r="EL161" s="414" t="s">
        <v>3320</v>
      </c>
      <c r="EM161" s="414" t="s">
        <v>3320</v>
      </c>
      <c r="EN161" s="414" t="s">
        <v>3320</v>
      </c>
      <c r="EO161" s="414" t="s">
        <v>3320</v>
      </c>
      <c r="EP161" s="414" t="s">
        <v>3320</v>
      </c>
      <c r="EQ161" s="414" t="s">
        <v>3320</v>
      </c>
      <c r="ER161" s="414" t="s">
        <v>3320</v>
      </c>
      <c r="ES161" s="414" t="s">
        <v>3320</v>
      </c>
      <c r="ET161" s="414" t="s">
        <v>3320</v>
      </c>
      <c r="EU161" s="414" t="s">
        <v>3320</v>
      </c>
      <c r="EV161" s="414" t="s">
        <v>3320</v>
      </c>
      <c r="EW161" s="414" t="s">
        <v>3320</v>
      </c>
      <c r="EX161" s="414" t="s">
        <v>3320</v>
      </c>
      <c r="EY161" s="414" t="s">
        <v>3320</v>
      </c>
      <c r="EZ161" s="414" t="s">
        <v>3320</v>
      </c>
      <c r="FA161" s="414" t="s">
        <v>3320</v>
      </c>
      <c r="FB161" s="414" t="s">
        <v>3320</v>
      </c>
      <c r="FC161" s="414" t="s">
        <v>3320</v>
      </c>
      <c r="FD161" s="414" t="s">
        <v>3320</v>
      </c>
      <c r="FE161" s="414" t="s">
        <v>3320</v>
      </c>
      <c r="FF161" s="414" t="s">
        <v>3320</v>
      </c>
      <c r="FG161" s="414" t="s">
        <v>3320</v>
      </c>
      <c r="FH161" s="414" t="s">
        <v>3320</v>
      </c>
      <c r="FI161" s="414" t="s">
        <v>3320</v>
      </c>
      <c r="FJ161" s="414" t="s">
        <v>3320</v>
      </c>
      <c r="FK161" s="414" t="s">
        <v>3320</v>
      </c>
      <c r="FL161" s="414" t="s">
        <v>3320</v>
      </c>
      <c r="FM161" s="414" t="s">
        <v>3320</v>
      </c>
      <c r="FN161" s="414" t="s">
        <v>3320</v>
      </c>
      <c r="FO161" s="421">
        <v>193800000</v>
      </c>
      <c r="FP161" s="421">
        <f t="shared" si="62"/>
        <v>193.8</v>
      </c>
      <c r="FQ161" s="414" t="s">
        <v>733</v>
      </c>
      <c r="FR161" s="414" t="s">
        <v>733</v>
      </c>
      <c r="FS161" s="414" t="s">
        <v>733</v>
      </c>
      <c r="FT161" s="414" t="s">
        <v>733</v>
      </c>
      <c r="FU161" s="414" t="s">
        <v>1871</v>
      </c>
      <c r="FV161" s="414" t="s">
        <v>8958</v>
      </c>
      <c r="FW161" s="414" t="s">
        <v>8959</v>
      </c>
      <c r="FX161" s="422" t="s">
        <v>6647</v>
      </c>
      <c r="FY161" s="423">
        <v>115</v>
      </c>
      <c r="FZ161" s="414" t="s">
        <v>8960</v>
      </c>
      <c r="GA161" s="421">
        <v>124744144</v>
      </c>
      <c r="GB161" s="421">
        <v>42000000</v>
      </c>
      <c r="GC161" s="421">
        <v>348.77</v>
      </c>
      <c r="GD161" s="421">
        <v>468.28199999999998</v>
      </c>
      <c r="GE161" s="414" t="s">
        <v>6682</v>
      </c>
      <c r="GF161" s="414" t="s">
        <v>733</v>
      </c>
      <c r="GG161" s="414" t="s">
        <v>733</v>
      </c>
      <c r="GH161" s="414" t="s">
        <v>8961</v>
      </c>
      <c r="GI161" s="414" t="s">
        <v>733</v>
      </c>
      <c r="GJ161" s="414" t="s">
        <v>733</v>
      </c>
      <c r="GK161" s="414" t="s">
        <v>733</v>
      </c>
      <c r="GL161" s="414" t="s">
        <v>733</v>
      </c>
      <c r="GM161" s="414" t="s">
        <v>733</v>
      </c>
      <c r="GN161" s="424" t="s">
        <v>5676</v>
      </c>
      <c r="GO161" s="414" t="s">
        <v>3320</v>
      </c>
      <c r="GP161" s="414" t="s">
        <v>733</v>
      </c>
      <c r="GQ161" s="414" t="s">
        <v>5721</v>
      </c>
      <c r="GR161" s="414" t="s">
        <v>733</v>
      </c>
      <c r="GS161" s="414" t="s">
        <v>5679</v>
      </c>
      <c r="GT161" s="414" t="s">
        <v>3320</v>
      </c>
      <c r="GU161" s="414" t="s">
        <v>3320</v>
      </c>
      <c r="GV161" s="414">
        <v>1.5</v>
      </c>
      <c r="GW161" s="414" t="s">
        <v>733</v>
      </c>
      <c r="GX161" s="414" t="s">
        <v>5679</v>
      </c>
      <c r="GY161" s="414" t="s">
        <v>8962</v>
      </c>
      <c r="GZ161" s="414" t="s">
        <v>733</v>
      </c>
      <c r="HA161" s="414" t="s">
        <v>3320</v>
      </c>
      <c r="HB161" s="414" t="s">
        <v>8963</v>
      </c>
      <c r="HC161" s="414" t="s">
        <v>8964</v>
      </c>
      <c r="HD161" s="414" t="s">
        <v>5683</v>
      </c>
      <c r="HE161" s="414" t="s">
        <v>5952</v>
      </c>
      <c r="HF161" s="414" t="s">
        <v>5684</v>
      </c>
      <c r="HG161" s="414" t="s">
        <v>733</v>
      </c>
      <c r="HH161" s="414" t="s">
        <v>1214</v>
      </c>
      <c r="HI161" s="414" t="s">
        <v>13053</v>
      </c>
      <c r="HJ161" s="414" t="s">
        <v>13054</v>
      </c>
      <c r="HK161" s="414" t="s">
        <v>5685</v>
      </c>
      <c r="HL161" s="414" t="s">
        <v>3320</v>
      </c>
      <c r="HM161" s="414" t="s">
        <v>3320</v>
      </c>
      <c r="HN161" s="414" t="s">
        <v>3320</v>
      </c>
      <c r="HO161" s="414" t="s">
        <v>3320</v>
      </c>
      <c r="HP161" s="414" t="s">
        <v>3320</v>
      </c>
      <c r="HQ161" s="414" t="s">
        <v>3320</v>
      </c>
      <c r="HR161" s="414" t="s">
        <v>3320</v>
      </c>
      <c r="HS161" s="414" t="s">
        <v>3320</v>
      </c>
      <c r="HT161" s="414" t="s">
        <v>3320</v>
      </c>
      <c r="HU161" s="414" t="s">
        <v>3320</v>
      </c>
      <c r="HV161" s="414" t="s">
        <v>3320</v>
      </c>
      <c r="HW161" s="414" t="s">
        <v>3320</v>
      </c>
      <c r="HX161" s="414" t="s">
        <v>3320</v>
      </c>
      <c r="HY161" s="414" t="s">
        <v>3320</v>
      </c>
      <c r="HZ161" s="414" t="s">
        <v>3320</v>
      </c>
      <c r="IA161" s="414" t="s">
        <v>3320</v>
      </c>
      <c r="IB161" s="414" t="s">
        <v>3320</v>
      </c>
      <c r="IC161" s="414" t="s">
        <v>3320</v>
      </c>
      <c r="ID161" s="414" t="s">
        <v>3320</v>
      </c>
      <c r="IE161" s="414" t="s">
        <v>3320</v>
      </c>
      <c r="IF161" s="414" t="s">
        <v>3320</v>
      </c>
      <c r="IG161" s="414" t="s">
        <v>3320</v>
      </c>
      <c r="IH161" s="414" t="s">
        <v>3320</v>
      </c>
      <c r="II161" s="414" t="s">
        <v>3320</v>
      </c>
      <c r="IJ161" s="414" t="s">
        <v>3320</v>
      </c>
      <c r="IK161" s="414" t="s">
        <v>3320</v>
      </c>
      <c r="IL161" s="414" t="s">
        <v>3320</v>
      </c>
      <c r="IM161" s="414" t="s">
        <v>3320</v>
      </c>
      <c r="IN161" s="414" t="s">
        <v>3320</v>
      </c>
      <c r="IO161" s="414" t="s">
        <v>3320</v>
      </c>
      <c r="IP161" s="414" t="s">
        <v>3320</v>
      </c>
      <c r="IQ161" s="414" t="s">
        <v>3320</v>
      </c>
      <c r="IR161" s="414" t="s">
        <v>3320</v>
      </c>
      <c r="IS161" s="414" t="s">
        <v>3320</v>
      </c>
      <c r="IT161" s="414" t="s">
        <v>3320</v>
      </c>
      <c r="IU161" s="414" t="s">
        <v>3320</v>
      </c>
      <c r="IV161" s="414" t="s">
        <v>3320</v>
      </c>
      <c r="IW161" s="414" t="s">
        <v>3320</v>
      </c>
      <c r="IX161" s="437"/>
      <c r="IY161" s="415"/>
      <c r="IZ161" s="437"/>
      <c r="JA161" s="437" t="s">
        <v>5810</v>
      </c>
      <c r="JB161" s="414" t="str">
        <f>IFERROR(VLOOKUP($E161,'[12]Resumen costos RNT id'!$D:$J,3,0),"")</f>
        <v/>
      </c>
      <c r="JC161" s="421" t="str">
        <f>IFERROR(VLOOKUP($E161,'[12]Resumen costos RNT id'!$D:$J,4,0),"")</f>
        <v/>
      </c>
      <c r="JD161" s="421" t="str">
        <f>IFERROR(VLOOKUP($E161,'[12]Resumen costos RNT id'!$D:$J,5,0),"")</f>
        <v/>
      </c>
      <c r="JE161" s="421" t="str">
        <f>IFERROR(VLOOKUP($E161,'[12]Resumen costos RNT id'!$D:$J,6,0),"")</f>
        <v/>
      </c>
      <c r="JF161" s="416" t="str">
        <f>IFERROR(VLOOKUP($E161,'[12]Resumen costos RNT id'!$D:$J,7,0),"")</f>
        <v/>
      </c>
      <c r="JG161" s="428" t="str">
        <f t="shared" si="67"/>
        <v/>
      </c>
      <c r="JH161" s="428" t="str">
        <f t="shared" si="68"/>
        <v/>
      </c>
      <c r="JI161" s="428" t="str">
        <f t="shared" si="68"/>
        <v/>
      </c>
      <c r="JJ161" s="428">
        <f t="shared" si="69"/>
        <v>0</v>
      </c>
      <c r="JK161" s="428">
        <f t="shared" si="70"/>
        <v>0</v>
      </c>
      <c r="JL161" s="414" t="s">
        <v>202</v>
      </c>
      <c r="JP161" s="414">
        <v>5</v>
      </c>
      <c r="JQ161" s="414">
        <f t="shared" si="84"/>
        <v>0</v>
      </c>
      <c r="JR161" s="429" t="str">
        <f>IFERROR(VLOOKUP($E161,'[13]Actualización de costos CENACE'!$A:$G,2,0),"")</f>
        <v/>
      </c>
      <c r="JS161" s="429" t="str">
        <f>IFERROR(VLOOKUP($E161,'[13]Actualización de costos CENACE'!$A:$G,3,0),"")</f>
        <v/>
      </c>
      <c r="JT161" s="429" t="str">
        <f>IFERROR(VLOOKUP($E161,'[13]Actualización de costos CENACE'!$A:$G,4,0),"")</f>
        <v/>
      </c>
      <c r="JU161" s="429" t="str">
        <f>IFERROR(VLOOKUP($E161,'[13]Actualización de costos CENACE'!$A:$G,5,0),"")</f>
        <v/>
      </c>
      <c r="JV161" s="429" t="str">
        <f>IFERROR(VLOOKUP($E161,'[13]Actualización de costos CENACE'!$A:$G,6,0),"")</f>
        <v/>
      </c>
      <c r="JW161" s="430" t="str">
        <f>IFERROR(VLOOKUP($E161,'[13]Din Costos CFE'!$J$7:$AG$150,JW$1,0),"")</f>
        <v/>
      </c>
      <c r="JX161" s="430" t="str">
        <f>IFERROR(VLOOKUP($E161,'[13]Din Costos CFE'!$J$7:$AG$150,JX$1,0),"")</f>
        <v/>
      </c>
      <c r="JY161" s="430" t="str">
        <f>IFERROR(VLOOKUP($E161,'[13]Din Costos CFE'!$J$7:$AG$150,JY$1,0),"")</f>
        <v/>
      </c>
      <c r="JZ161" s="430" t="str">
        <f>IFERROR(VLOOKUP($E161,'[13]Din Costos CFE'!$J$7:$AG$150,JZ$1,0),"")</f>
        <v/>
      </c>
      <c r="KA161" s="430" t="str">
        <f>IFERROR(VLOOKUP($E161,'[13]Din Costos CFE'!$J$7:$AG$150,KA$1,0),"")</f>
        <v/>
      </c>
      <c r="KB161" s="430" t="str">
        <f>IFERROR(VLOOKUP($E161,'[13]Din Costos CFE'!$J$7:$AG$150,KB$1,0),"")</f>
        <v/>
      </c>
      <c r="KC161" s="430" t="str">
        <f>IFERROR(VLOOKUP($E161,'[13]Din Costos CFE'!$J$7:$AG$150,KC$1,0),"")</f>
        <v/>
      </c>
      <c r="KD161" s="430" t="str">
        <f>IFERROR(VLOOKUP($E161,'[13]Din Costos CFE'!$J$7:$AG$150,KD$1,0),"")</f>
        <v/>
      </c>
      <c r="KE161" s="430" t="str">
        <f>IFERROR(VLOOKUP($E161,'[13]Din Costos CFE'!$J$7:$AG$150,KE$1,0),"")</f>
        <v/>
      </c>
      <c r="KF161" s="430" t="str">
        <f>IFERROR(VLOOKUP($E161,'[13]Din Costos CFE'!$J$7:$AG$150,KF$1,0),"")</f>
        <v/>
      </c>
      <c r="KG161" s="430" t="str">
        <f>IFERROR(VLOOKUP($E161,'[13]Din Costos CFE'!$J$7:$AG$150,KG$1,0),"")</f>
        <v/>
      </c>
      <c r="KH161" s="430" t="str">
        <f>IFERROR(VLOOKUP($E161,'[13]Din Costos CFE'!$J$7:$AG$150,KH$1,0),"")</f>
        <v/>
      </c>
      <c r="KI161" s="430" t="str">
        <f>IFERROR(VLOOKUP($E161,'[13]Din Costos CFE'!$J$7:$AG$150,KI$1,0),"")</f>
        <v/>
      </c>
      <c r="KJ161" s="430" t="str">
        <f>IFERROR(VLOOKUP($E161,'[13]Din Costos CFE'!$J$7:$AG$150,KJ$1,0),"")</f>
        <v/>
      </c>
      <c r="KK161" s="430" t="str">
        <f>IFERROR(VLOOKUP($E161,'[13]Din Costos CFE'!$J$7:$AG$150,KK$1,0),"")</f>
        <v/>
      </c>
      <c r="KL161" s="430" t="str">
        <f>IFERROR(VLOOKUP($E161,'[13]Din Costos CFE'!$J$7:$AG$150,KL$1,0),"")</f>
        <v/>
      </c>
      <c r="KM161" s="430" t="str">
        <f>IFERROR(VLOOKUP($E161,'[13]Din Costos CFE'!$J$7:$AG$150,KM$1,0),"")</f>
        <v/>
      </c>
      <c r="KN161" s="430" t="str">
        <f>IFERROR(VLOOKUP($E161,'[13]Din Costos CFE'!$J$7:$AG$150,KN$1,0),"")</f>
        <v/>
      </c>
      <c r="KO161" s="431">
        <f t="shared" si="71"/>
        <v>0</v>
      </c>
      <c r="KP161" s="431">
        <f t="shared" si="72"/>
        <v>0</v>
      </c>
      <c r="KQ161" s="431">
        <f t="shared" si="73"/>
        <v>0</v>
      </c>
      <c r="KR161" s="432" t="str">
        <f>IFERROR(VLOOKUP($E161,'[13]Din Costos CFE'!$A$6:$G$150,4,0),"")</f>
        <v/>
      </c>
      <c r="KS161" s="432" t="str">
        <f>IFERROR(VLOOKUP($E161,'[13]Din Costos CFE'!$A$6:$G$150,5,0),"")</f>
        <v/>
      </c>
      <c r="KT161" s="432" t="str">
        <f>IFERROR(VLOOKUP($E161,'[13]Din Costos CFE'!$A$6:$G$150,6,0),"")</f>
        <v/>
      </c>
      <c r="KU161" s="433" t="str">
        <f t="shared" si="74"/>
        <v/>
      </c>
      <c r="KV161" s="434" t="str">
        <f t="shared" si="75"/>
        <v/>
      </c>
      <c r="KW161" s="435" t="str">
        <f t="shared" si="76"/>
        <v/>
      </c>
      <c r="KX161" s="435"/>
      <c r="KY161" s="436" t="str">
        <f>IFERROR(VLOOKUP($E161,'[13]Detalle Costos CENACE'!$E:$IT,248,0),"")</f>
        <v/>
      </c>
      <c r="KZ161" s="414">
        <f t="shared" si="77"/>
        <v>150</v>
      </c>
      <c r="LA161" s="434" t="str">
        <f t="shared" si="78"/>
        <v/>
      </c>
      <c r="LB161" s="434" t="str">
        <f t="shared" si="79"/>
        <v/>
      </c>
      <c r="LC161" s="414">
        <f t="shared" si="80"/>
        <v>1</v>
      </c>
      <c r="LD161" s="429" t="str">
        <f>IFERROR(VLOOKUP($E161,'[13]Actualización de costos CENACE'!$A:$G,7,0),"")</f>
        <v/>
      </c>
    </row>
    <row r="162" spans="1:316" s="414" customFormat="1" ht="15" customHeight="1">
      <c r="A162" s="413" t="s">
        <v>5638</v>
      </c>
      <c r="B162" s="414">
        <v>813</v>
      </c>
      <c r="C162" s="414" t="s">
        <v>8965</v>
      </c>
      <c r="D162" s="414" t="s">
        <v>8966</v>
      </c>
      <c r="E162" s="414">
        <v>813</v>
      </c>
      <c r="G162" s="414" t="s">
        <v>8967</v>
      </c>
      <c r="H162" s="414" t="s">
        <v>8968</v>
      </c>
      <c r="I162" s="415">
        <v>4</v>
      </c>
      <c r="J162" s="415"/>
      <c r="K162" s="415" t="str">
        <f>+IF(I162=4,"No","Sí")</f>
        <v>No</v>
      </c>
      <c r="L162" s="415"/>
      <c r="M162" s="415">
        <f t="shared" si="87"/>
        <v>4</v>
      </c>
      <c r="N162" s="415"/>
      <c r="O162" s="415"/>
      <c r="P162" s="415"/>
      <c r="Q162" s="415"/>
      <c r="R162" s="415" t="str">
        <f>+IF(M162=4,"No","Sí")</f>
        <v>No</v>
      </c>
      <c r="S162" s="415"/>
      <c r="T162" s="415"/>
      <c r="U162" s="415"/>
      <c r="V162" s="414" t="s">
        <v>8969</v>
      </c>
      <c r="W162" s="414" t="s">
        <v>5643</v>
      </c>
      <c r="X162" s="414">
        <f t="shared" si="83"/>
        <v>1</v>
      </c>
      <c r="Y162" s="414">
        <f t="shared" si="63"/>
        <v>89</v>
      </c>
      <c r="Z162" s="416" t="str">
        <f t="shared" si="64"/>
        <v/>
      </c>
      <c r="AA162" s="416">
        <f t="shared" si="65"/>
        <v>0</v>
      </c>
      <c r="AB162" s="417">
        <f t="shared" si="66"/>
        <v>0</v>
      </c>
      <c r="AC162" s="414" t="s">
        <v>8970</v>
      </c>
      <c r="AD162" s="414" t="s">
        <v>8971</v>
      </c>
      <c r="AE162" s="414" t="e">
        <f>+VLOOKUP($D162,'[12]Ramón Países '!$A:$E,4,0)</f>
        <v>#N/A</v>
      </c>
      <c r="AF162" s="414" t="s">
        <v>5646</v>
      </c>
      <c r="AG162" s="414" t="e">
        <f>+VLOOKUP($D162,'[12]Ramón Países '!$A:$E,5,0)</f>
        <v>#N/A</v>
      </c>
      <c r="AH162" s="414" t="s">
        <v>8970</v>
      </c>
      <c r="AI162" s="414" t="s">
        <v>8968</v>
      </c>
      <c r="AJ162" s="414" t="s">
        <v>7604</v>
      </c>
      <c r="AK162" s="414" t="s">
        <v>8517</v>
      </c>
      <c r="AL162" s="414" t="s">
        <v>8972</v>
      </c>
      <c r="AN162" s="414" t="s">
        <v>8968</v>
      </c>
      <c r="AO162" s="414" t="s">
        <v>8973</v>
      </c>
      <c r="AP162" s="414" t="s">
        <v>5698</v>
      </c>
      <c r="AQ162" s="414" t="s">
        <v>8974</v>
      </c>
      <c r="AR162" s="414" t="s">
        <v>8975</v>
      </c>
      <c r="AS162" s="414" t="s">
        <v>8976</v>
      </c>
      <c r="AT162" s="414" t="s">
        <v>733</v>
      </c>
      <c r="AU162" s="414" t="s">
        <v>733</v>
      </c>
      <c r="AV162" s="414" t="s">
        <v>733</v>
      </c>
      <c r="AW162" s="414" t="s">
        <v>3320</v>
      </c>
      <c r="AX162" s="414" t="s">
        <v>8977</v>
      </c>
      <c r="AY162" s="414" t="s">
        <v>733</v>
      </c>
      <c r="AZ162" s="414" t="s">
        <v>8978</v>
      </c>
      <c r="BA162" s="414" t="s">
        <v>8979</v>
      </c>
      <c r="BB162" s="414" t="s">
        <v>8527</v>
      </c>
      <c r="BC162" s="414" t="s">
        <v>8980</v>
      </c>
      <c r="BD162" s="414" t="s">
        <v>8981</v>
      </c>
      <c r="BE162" s="414" t="s">
        <v>8982</v>
      </c>
      <c r="BF162" s="415" t="s">
        <v>1214</v>
      </c>
      <c r="BG162" s="414" t="s">
        <v>3320</v>
      </c>
      <c r="BI162" s="414" t="s">
        <v>5955</v>
      </c>
      <c r="BJ162" s="414" t="s">
        <v>5955</v>
      </c>
      <c r="BK162" s="414" t="s">
        <v>3623</v>
      </c>
      <c r="BL162" s="414" t="s">
        <v>8983</v>
      </c>
      <c r="BM162" s="415">
        <v>115</v>
      </c>
      <c r="BN162" s="414" t="s">
        <v>5665</v>
      </c>
      <c r="BO162" s="418" t="s">
        <v>12861</v>
      </c>
      <c r="BP162" s="414">
        <v>18</v>
      </c>
      <c r="BQ162" s="414">
        <v>2028</v>
      </c>
      <c r="BR162" s="414">
        <v>89</v>
      </c>
      <c r="BS162" s="415">
        <v>89</v>
      </c>
      <c r="BT162" s="414" t="s">
        <v>5666</v>
      </c>
      <c r="BU162" s="414">
        <v>330</v>
      </c>
      <c r="BV162" s="415">
        <v>276.5</v>
      </c>
      <c r="BW162" s="419">
        <v>0.35465086450156486</v>
      </c>
      <c r="BX162" s="420" t="s">
        <v>910</v>
      </c>
      <c r="BY162" s="414" t="s">
        <v>733</v>
      </c>
      <c r="CA162" s="414">
        <v>31.88</v>
      </c>
      <c r="CB162" s="414" t="s">
        <v>733</v>
      </c>
      <c r="CC162" s="414">
        <v>715</v>
      </c>
      <c r="CD162" s="414" t="s">
        <v>5713</v>
      </c>
      <c r="CE162" s="414" t="s">
        <v>5668</v>
      </c>
      <c r="CF162" s="414" t="s">
        <v>3320</v>
      </c>
      <c r="CG162" s="414" t="s">
        <v>733</v>
      </c>
      <c r="CH162" s="414" t="s">
        <v>733</v>
      </c>
      <c r="CI162" s="414">
        <v>2513</v>
      </c>
      <c r="CJ162" s="414">
        <v>2410</v>
      </c>
      <c r="CK162" s="414" t="s">
        <v>6441</v>
      </c>
      <c r="CL162" s="414">
        <v>365</v>
      </c>
      <c r="CM162" s="414">
        <v>85</v>
      </c>
      <c r="CN162" s="414">
        <v>99</v>
      </c>
      <c r="CO162" s="414">
        <v>40</v>
      </c>
      <c r="CP162" s="414" t="s">
        <v>13055</v>
      </c>
      <c r="CQ162" s="414">
        <f t="shared" si="81"/>
        <v>2026</v>
      </c>
      <c r="CR162" s="414">
        <v>0.5</v>
      </c>
      <c r="CS162" s="414">
        <v>100</v>
      </c>
      <c r="CT162" s="414" t="s">
        <v>8984</v>
      </c>
      <c r="CU162" s="414">
        <v>12616533</v>
      </c>
      <c r="CV162" s="414" t="s">
        <v>3320</v>
      </c>
      <c r="CW162" s="414" t="s">
        <v>3320</v>
      </c>
      <c r="CX162" s="414" t="s">
        <v>3320</v>
      </c>
      <c r="CY162" s="414" t="s">
        <v>3320</v>
      </c>
      <c r="CZ162" s="414" t="s">
        <v>3320</v>
      </c>
      <c r="DA162" s="414" t="s">
        <v>3320</v>
      </c>
      <c r="DB162" s="414" t="s">
        <v>3320</v>
      </c>
      <c r="DC162" s="414" t="s">
        <v>3320</v>
      </c>
      <c r="DD162" s="414" t="s">
        <v>3320</v>
      </c>
      <c r="DE162" s="414" t="s">
        <v>3320</v>
      </c>
      <c r="DG162" s="414" t="s">
        <v>3320</v>
      </c>
      <c r="DH162" s="414" t="s">
        <v>3320</v>
      </c>
      <c r="DI162" s="414" t="s">
        <v>3320</v>
      </c>
      <c r="DJ162" s="414" t="s">
        <v>3320</v>
      </c>
      <c r="DK162" s="414" t="s">
        <v>3320</v>
      </c>
      <c r="DL162" s="414" t="s">
        <v>3320</v>
      </c>
      <c r="DM162" s="414" t="e">
        <f t="shared" si="82"/>
        <v>#VALUE!</v>
      </c>
      <c r="DN162" s="414" t="s">
        <v>3320</v>
      </c>
      <c r="DO162" s="414" t="s">
        <v>3320</v>
      </c>
      <c r="DP162" s="414" t="s">
        <v>3320</v>
      </c>
      <c r="DR162" s="414" t="s">
        <v>3320</v>
      </c>
      <c r="DS162" s="414" t="s">
        <v>3320</v>
      </c>
      <c r="DT162" s="414" t="s">
        <v>3320</v>
      </c>
      <c r="DU162" s="414" t="s">
        <v>3320</v>
      </c>
      <c r="DV162" s="414" t="s">
        <v>3320</v>
      </c>
      <c r="DW162" s="414" t="s">
        <v>3320</v>
      </c>
      <c r="DX162" s="414" t="s">
        <v>3320</v>
      </c>
      <c r="DY162" s="414" t="s">
        <v>3320</v>
      </c>
      <c r="DZ162" s="414" t="s">
        <v>3320</v>
      </c>
      <c r="EA162" s="414" t="s">
        <v>3320</v>
      </c>
      <c r="EB162" s="414" t="s">
        <v>3320</v>
      </c>
      <c r="EC162" s="414" t="s">
        <v>3320</v>
      </c>
      <c r="ED162" s="414" t="s">
        <v>3320</v>
      </c>
      <c r="EE162" s="414" t="s">
        <v>3320</v>
      </c>
      <c r="EF162" s="414" t="s">
        <v>3320</v>
      </c>
      <c r="EG162" s="414" t="s">
        <v>3320</v>
      </c>
      <c r="EH162" s="414" t="s">
        <v>3320</v>
      </c>
      <c r="EI162" s="414" t="s">
        <v>3320</v>
      </c>
      <c r="EJ162" s="414" t="s">
        <v>3320</v>
      </c>
      <c r="EK162" s="414" t="s">
        <v>3320</v>
      </c>
      <c r="EL162" s="414" t="s">
        <v>3320</v>
      </c>
      <c r="EM162" s="414" t="s">
        <v>3320</v>
      </c>
      <c r="EN162" s="414" t="s">
        <v>3320</v>
      </c>
      <c r="EO162" s="414" t="s">
        <v>3320</v>
      </c>
      <c r="EP162" s="414" t="s">
        <v>3320</v>
      </c>
      <c r="EQ162" s="414" t="s">
        <v>3320</v>
      </c>
      <c r="ER162" s="414" t="s">
        <v>3320</v>
      </c>
      <c r="ES162" s="414" t="s">
        <v>3320</v>
      </c>
      <c r="ET162" s="414" t="s">
        <v>3320</v>
      </c>
      <c r="EU162" s="414" t="s">
        <v>3320</v>
      </c>
      <c r="EV162" s="414" t="s">
        <v>3320</v>
      </c>
      <c r="EW162" s="414" t="s">
        <v>3320</v>
      </c>
      <c r="EX162" s="414" t="s">
        <v>3320</v>
      </c>
      <c r="EY162" s="414" t="s">
        <v>3320</v>
      </c>
      <c r="EZ162" s="414" t="s">
        <v>3320</v>
      </c>
      <c r="FA162" s="414" t="s">
        <v>3320</v>
      </c>
      <c r="FB162" s="414" t="s">
        <v>3320</v>
      </c>
      <c r="FC162" s="414" t="s">
        <v>3320</v>
      </c>
      <c r="FD162" s="414" t="s">
        <v>3320</v>
      </c>
      <c r="FE162" s="414" t="s">
        <v>3320</v>
      </c>
      <c r="FF162" s="414" t="s">
        <v>3320</v>
      </c>
      <c r="FG162" s="414" t="s">
        <v>3320</v>
      </c>
      <c r="FH162" s="414" t="s">
        <v>3320</v>
      </c>
      <c r="FI162" s="414" t="s">
        <v>3320</v>
      </c>
      <c r="FJ162" s="414" t="s">
        <v>3320</v>
      </c>
      <c r="FK162" s="414" t="s">
        <v>3320</v>
      </c>
      <c r="FL162" s="414" t="s">
        <v>3320</v>
      </c>
      <c r="FM162" s="414" t="s">
        <v>3320</v>
      </c>
      <c r="FN162" s="414" t="s">
        <v>3320</v>
      </c>
      <c r="FO162" s="421">
        <v>108486521</v>
      </c>
      <c r="FP162" s="421">
        <f t="shared" si="62"/>
        <v>108.486521</v>
      </c>
      <c r="FQ162" s="414" t="s">
        <v>1214</v>
      </c>
      <c r="FR162" s="414" t="s">
        <v>733</v>
      </c>
      <c r="FS162" s="414" t="s">
        <v>733</v>
      </c>
      <c r="FT162" s="414" t="s">
        <v>733</v>
      </c>
      <c r="FU162" s="414" t="s">
        <v>600</v>
      </c>
      <c r="FV162" s="414" t="s">
        <v>8985</v>
      </c>
      <c r="FW162" s="414" t="s">
        <v>8986</v>
      </c>
      <c r="FX162" s="422" t="s">
        <v>8983</v>
      </c>
      <c r="FY162" s="423">
        <v>115</v>
      </c>
      <c r="FZ162" s="414" t="s">
        <v>8987</v>
      </c>
      <c r="GA162" s="421">
        <v>97485021</v>
      </c>
      <c r="GB162" s="421">
        <v>13891489</v>
      </c>
      <c r="GC162" s="421">
        <v>2208</v>
      </c>
      <c r="GD162" s="421">
        <v>208</v>
      </c>
      <c r="GE162" s="414" t="s">
        <v>8988</v>
      </c>
      <c r="GF162" s="414" t="s">
        <v>733</v>
      </c>
      <c r="GG162" s="414" t="s">
        <v>733</v>
      </c>
      <c r="GH162" s="414" t="s">
        <v>8989</v>
      </c>
      <c r="GI162" s="414" t="s">
        <v>733</v>
      </c>
      <c r="GJ162" s="414" t="s">
        <v>1214</v>
      </c>
      <c r="GK162" s="414" t="s">
        <v>733</v>
      </c>
      <c r="GL162" s="414" t="s">
        <v>733</v>
      </c>
      <c r="GM162" s="414" t="s">
        <v>1214</v>
      </c>
      <c r="GN162" s="424" t="s">
        <v>5676</v>
      </c>
      <c r="GO162" s="414" t="s">
        <v>3320</v>
      </c>
      <c r="GP162" s="414" t="s">
        <v>733</v>
      </c>
      <c r="GQ162" s="414" t="s">
        <v>5872</v>
      </c>
      <c r="GR162" s="414" t="s">
        <v>733</v>
      </c>
      <c r="GS162" s="414" t="s">
        <v>5679</v>
      </c>
      <c r="GT162" s="414" t="s">
        <v>3320</v>
      </c>
      <c r="GU162" s="414" t="s">
        <v>3320</v>
      </c>
      <c r="GV162" s="414">
        <v>0.9</v>
      </c>
      <c r="GW162" s="414" t="s">
        <v>733</v>
      </c>
      <c r="GX162" s="414" t="s">
        <v>5679</v>
      </c>
      <c r="GY162" s="414" t="s">
        <v>8990</v>
      </c>
      <c r="GZ162" s="414" t="s">
        <v>733</v>
      </c>
      <c r="HA162" s="414" t="s">
        <v>3320</v>
      </c>
      <c r="HB162" s="414" t="s">
        <v>8991</v>
      </c>
      <c r="HC162" s="414" t="s">
        <v>8992</v>
      </c>
      <c r="HD162" s="414" t="s">
        <v>5683</v>
      </c>
      <c r="HE162" s="414" t="s">
        <v>5683</v>
      </c>
      <c r="HF162" s="414" t="s">
        <v>5683</v>
      </c>
      <c r="HG162" s="414" t="s">
        <v>733</v>
      </c>
      <c r="HH162" s="414" t="s">
        <v>1214</v>
      </c>
      <c r="HI162" s="414" t="s">
        <v>13056</v>
      </c>
      <c r="HJ162" s="414" t="s">
        <v>13057</v>
      </c>
      <c r="HK162" s="414" t="s">
        <v>5685</v>
      </c>
      <c r="HL162" s="414" t="s">
        <v>3320</v>
      </c>
      <c r="HM162" s="414" t="s">
        <v>3320</v>
      </c>
      <c r="HN162" s="414" t="s">
        <v>3320</v>
      </c>
      <c r="HO162" s="414" t="s">
        <v>3320</v>
      </c>
      <c r="HP162" s="414" t="s">
        <v>3320</v>
      </c>
      <c r="HQ162" s="414" t="s">
        <v>3320</v>
      </c>
      <c r="HR162" s="414" t="s">
        <v>3320</v>
      </c>
      <c r="HS162" s="414" t="s">
        <v>3320</v>
      </c>
      <c r="HT162" s="414" t="s">
        <v>3320</v>
      </c>
      <c r="HU162" s="414" t="s">
        <v>3320</v>
      </c>
      <c r="HV162" s="414" t="s">
        <v>3320</v>
      </c>
      <c r="HW162" s="414" t="s">
        <v>3320</v>
      </c>
      <c r="HX162" s="414" t="s">
        <v>3320</v>
      </c>
      <c r="HY162" s="414" t="s">
        <v>3320</v>
      </c>
      <c r="HZ162" s="414" t="s">
        <v>3320</v>
      </c>
      <c r="IA162" s="414" t="s">
        <v>3320</v>
      </c>
      <c r="IB162" s="414" t="s">
        <v>3320</v>
      </c>
      <c r="IC162" s="414" t="s">
        <v>3320</v>
      </c>
      <c r="ID162" s="414" t="s">
        <v>3320</v>
      </c>
      <c r="IE162" s="414" t="s">
        <v>3320</v>
      </c>
      <c r="IF162" s="414" t="s">
        <v>3320</v>
      </c>
      <c r="IG162" s="414" t="s">
        <v>3320</v>
      </c>
      <c r="IH162" s="414" t="s">
        <v>3320</v>
      </c>
      <c r="II162" s="414" t="s">
        <v>3320</v>
      </c>
      <c r="IJ162" s="414" t="s">
        <v>3320</v>
      </c>
      <c r="IK162" s="414" t="s">
        <v>3320</v>
      </c>
      <c r="IL162" s="414" t="s">
        <v>3320</v>
      </c>
      <c r="IM162" s="414" t="s">
        <v>3320</v>
      </c>
      <c r="IN162" s="414" t="s">
        <v>3320</v>
      </c>
      <c r="IO162" s="414" t="s">
        <v>3320</v>
      </c>
      <c r="IP162" s="414" t="s">
        <v>3320</v>
      </c>
      <c r="IQ162" s="414" t="s">
        <v>3320</v>
      </c>
      <c r="IR162" s="414" t="s">
        <v>3320</v>
      </c>
      <c r="IS162" s="414" t="s">
        <v>3320</v>
      </c>
      <c r="IT162" s="414" t="s">
        <v>3320</v>
      </c>
      <c r="IU162" s="414" t="s">
        <v>3320</v>
      </c>
      <c r="IV162" s="414" t="s">
        <v>3320</v>
      </c>
      <c r="IW162" s="414" t="s">
        <v>3320</v>
      </c>
      <c r="IX162" s="440" t="s">
        <v>8993</v>
      </c>
      <c r="IY162" s="441" t="s">
        <v>3320</v>
      </c>
      <c r="IZ162" s="441" t="s">
        <v>3320</v>
      </c>
      <c r="JA162" s="440" t="s">
        <v>5967</v>
      </c>
      <c r="JB162" s="414" t="str">
        <f>IFERROR(VLOOKUP($E162,'[12]Resumen costos RNT id'!$D:$J,3,0),"")</f>
        <v/>
      </c>
      <c r="JC162" s="421" t="str">
        <f>IFERROR(VLOOKUP($E162,'[12]Resumen costos RNT id'!$D:$J,4,0),"")</f>
        <v/>
      </c>
      <c r="JD162" s="421" t="str">
        <f>IFERROR(VLOOKUP($E162,'[12]Resumen costos RNT id'!$D:$J,5,0),"")</f>
        <v/>
      </c>
      <c r="JE162" s="421" t="str">
        <f>IFERROR(VLOOKUP($E162,'[12]Resumen costos RNT id'!$D:$J,6,0),"")</f>
        <v/>
      </c>
      <c r="JF162" s="416" t="str">
        <f>IFERROR(VLOOKUP($E162,'[12]Resumen costos RNT id'!$D:$J,7,0),"")</f>
        <v/>
      </c>
      <c r="JG162" s="428" t="str">
        <f t="shared" si="67"/>
        <v/>
      </c>
      <c r="JH162" s="428" t="str">
        <f t="shared" si="68"/>
        <v/>
      </c>
      <c r="JI162" s="428" t="str">
        <f t="shared" si="68"/>
        <v/>
      </c>
      <c r="JJ162" s="428">
        <f t="shared" si="69"/>
        <v>0</v>
      </c>
      <c r="JK162" s="428">
        <f t="shared" si="70"/>
        <v>0</v>
      </c>
      <c r="JL162" s="414" t="s">
        <v>202</v>
      </c>
      <c r="JP162" s="414">
        <v>5</v>
      </c>
      <c r="JQ162" s="414">
        <f t="shared" si="84"/>
        <v>0</v>
      </c>
      <c r="JR162" s="429" t="str">
        <f>IFERROR(VLOOKUP($E162,'[13]Actualización de costos CENACE'!$A:$G,2,0),"")</f>
        <v/>
      </c>
      <c r="JS162" s="429" t="str">
        <f>IFERROR(VLOOKUP($E162,'[13]Actualización de costos CENACE'!$A:$G,3,0),"")</f>
        <v/>
      </c>
      <c r="JT162" s="429" t="str">
        <f>IFERROR(VLOOKUP($E162,'[13]Actualización de costos CENACE'!$A:$G,4,0),"")</f>
        <v/>
      </c>
      <c r="JU162" s="429" t="str">
        <f>IFERROR(VLOOKUP($E162,'[13]Actualización de costos CENACE'!$A:$G,5,0),"")</f>
        <v/>
      </c>
      <c r="JV162" s="429" t="str">
        <f>IFERROR(VLOOKUP($E162,'[13]Actualización de costos CENACE'!$A:$G,6,0),"")</f>
        <v/>
      </c>
      <c r="JW162" s="430" t="str">
        <f>IFERROR(VLOOKUP($E162,'[13]Din Costos CFE'!$J$7:$AG$150,JW$1,0),"")</f>
        <v/>
      </c>
      <c r="JX162" s="430" t="str">
        <f>IFERROR(VLOOKUP($E162,'[13]Din Costos CFE'!$J$7:$AG$150,JX$1,0),"")</f>
        <v/>
      </c>
      <c r="JY162" s="430" t="str">
        <f>IFERROR(VLOOKUP($E162,'[13]Din Costos CFE'!$J$7:$AG$150,JY$1,0),"")</f>
        <v/>
      </c>
      <c r="JZ162" s="430" t="str">
        <f>IFERROR(VLOOKUP($E162,'[13]Din Costos CFE'!$J$7:$AG$150,JZ$1,0),"")</f>
        <v/>
      </c>
      <c r="KA162" s="430" t="str">
        <f>IFERROR(VLOOKUP($E162,'[13]Din Costos CFE'!$J$7:$AG$150,KA$1,0),"")</f>
        <v/>
      </c>
      <c r="KB162" s="430" t="str">
        <f>IFERROR(VLOOKUP($E162,'[13]Din Costos CFE'!$J$7:$AG$150,KB$1,0),"")</f>
        <v/>
      </c>
      <c r="KC162" s="430" t="str">
        <f>IFERROR(VLOOKUP($E162,'[13]Din Costos CFE'!$J$7:$AG$150,KC$1,0),"")</f>
        <v/>
      </c>
      <c r="KD162" s="430" t="str">
        <f>IFERROR(VLOOKUP($E162,'[13]Din Costos CFE'!$J$7:$AG$150,KD$1,0),"")</f>
        <v/>
      </c>
      <c r="KE162" s="430" t="str">
        <f>IFERROR(VLOOKUP($E162,'[13]Din Costos CFE'!$J$7:$AG$150,KE$1,0),"")</f>
        <v/>
      </c>
      <c r="KF162" s="430" t="str">
        <f>IFERROR(VLOOKUP($E162,'[13]Din Costos CFE'!$J$7:$AG$150,KF$1,0),"")</f>
        <v/>
      </c>
      <c r="KG162" s="430" t="str">
        <f>IFERROR(VLOOKUP($E162,'[13]Din Costos CFE'!$J$7:$AG$150,KG$1,0),"")</f>
        <v/>
      </c>
      <c r="KH162" s="430" t="str">
        <f>IFERROR(VLOOKUP($E162,'[13]Din Costos CFE'!$J$7:$AG$150,KH$1,0),"")</f>
        <v/>
      </c>
      <c r="KI162" s="430" t="str">
        <f>IFERROR(VLOOKUP($E162,'[13]Din Costos CFE'!$J$7:$AG$150,KI$1,0),"")</f>
        <v/>
      </c>
      <c r="KJ162" s="430" t="str">
        <f>IFERROR(VLOOKUP($E162,'[13]Din Costos CFE'!$J$7:$AG$150,KJ$1,0),"")</f>
        <v/>
      </c>
      <c r="KK162" s="430" t="str">
        <f>IFERROR(VLOOKUP($E162,'[13]Din Costos CFE'!$J$7:$AG$150,KK$1,0),"")</f>
        <v/>
      </c>
      <c r="KL162" s="430" t="str">
        <f>IFERROR(VLOOKUP($E162,'[13]Din Costos CFE'!$J$7:$AG$150,KL$1,0),"")</f>
        <v/>
      </c>
      <c r="KM162" s="430" t="str">
        <f>IFERROR(VLOOKUP($E162,'[13]Din Costos CFE'!$J$7:$AG$150,KM$1,0),"")</f>
        <v/>
      </c>
      <c r="KN162" s="430" t="str">
        <f>IFERROR(VLOOKUP($E162,'[13]Din Costos CFE'!$J$7:$AG$150,KN$1,0),"")</f>
        <v/>
      </c>
      <c r="KO162" s="431">
        <f t="shared" si="71"/>
        <v>0</v>
      </c>
      <c r="KP162" s="431">
        <f t="shared" si="72"/>
        <v>0</v>
      </c>
      <c r="KQ162" s="431">
        <f t="shared" si="73"/>
        <v>0</v>
      </c>
      <c r="KR162" s="432" t="str">
        <f>IFERROR(VLOOKUP($E162,'[13]Din Costos CFE'!$A$6:$G$150,4,0),"")</f>
        <v/>
      </c>
      <c r="KS162" s="432" t="str">
        <f>IFERROR(VLOOKUP($E162,'[13]Din Costos CFE'!$A$6:$G$150,5,0),"")</f>
        <v/>
      </c>
      <c r="KT162" s="432" t="str">
        <f>IFERROR(VLOOKUP($E162,'[13]Din Costos CFE'!$A$6:$G$150,6,0),"")</f>
        <v/>
      </c>
      <c r="KU162" s="433" t="str">
        <f t="shared" si="74"/>
        <v/>
      </c>
      <c r="KV162" s="434" t="str">
        <f t="shared" si="75"/>
        <v/>
      </c>
      <c r="KW162" s="435" t="str">
        <f t="shared" si="76"/>
        <v/>
      </c>
      <c r="KX162" s="435"/>
      <c r="KY162" s="436" t="str">
        <f>IFERROR(VLOOKUP($E162,'[13]Detalle Costos CENACE'!$E:$IT,248,0),"")</f>
        <v/>
      </c>
      <c r="KZ162" s="414">
        <f t="shared" si="77"/>
        <v>89</v>
      </c>
      <c r="LA162" s="434" t="str">
        <f t="shared" si="78"/>
        <v/>
      </c>
      <c r="LB162" s="434" t="str">
        <f t="shared" si="79"/>
        <v/>
      </c>
      <c r="LC162" s="414">
        <f t="shared" si="80"/>
        <v>1</v>
      </c>
      <c r="LD162" s="429" t="str">
        <f>IFERROR(VLOOKUP($E162,'[13]Actualización de costos CENACE'!$A:$G,7,0),"")</f>
        <v/>
      </c>
    </row>
    <row r="163" spans="1:316" s="414" customFormat="1" ht="15" customHeight="1">
      <c r="A163" s="413" t="s">
        <v>5638</v>
      </c>
      <c r="B163" s="414">
        <v>917</v>
      </c>
      <c r="C163" s="414" t="s">
        <v>8994</v>
      </c>
      <c r="D163" s="414" t="s">
        <v>8995</v>
      </c>
      <c r="E163" s="414">
        <v>917</v>
      </c>
      <c r="G163" s="414" t="s">
        <v>5641</v>
      </c>
      <c r="H163" s="414" t="s">
        <v>525</v>
      </c>
      <c r="I163" s="415">
        <v>4</v>
      </c>
      <c r="J163" s="415"/>
      <c r="K163" s="415" t="str">
        <f>+IF(I163=4,"No","Sí")</f>
        <v>No</v>
      </c>
      <c r="L163" s="415"/>
      <c r="M163" s="415">
        <f t="shared" si="87"/>
        <v>4</v>
      </c>
      <c r="N163" s="415"/>
      <c r="O163" s="415"/>
      <c r="P163" s="415"/>
      <c r="Q163" s="415"/>
      <c r="R163" s="415" t="str">
        <f>+IF(M163=4,"No","Sí")</f>
        <v>No</v>
      </c>
      <c r="S163" s="415"/>
      <c r="T163" s="415"/>
      <c r="U163" s="415"/>
      <c r="V163" s="414" t="s">
        <v>8996</v>
      </c>
      <c r="W163" s="414" t="s">
        <v>5643</v>
      </c>
      <c r="X163" s="414">
        <f t="shared" si="83"/>
        <v>1</v>
      </c>
      <c r="Y163" s="414">
        <f t="shared" si="63"/>
        <v>72</v>
      </c>
      <c r="Z163" s="416" t="str">
        <f t="shared" si="64"/>
        <v/>
      </c>
      <c r="AA163" s="416">
        <f t="shared" si="65"/>
        <v>0</v>
      </c>
      <c r="AB163" s="417">
        <f t="shared" si="66"/>
        <v>0</v>
      </c>
      <c r="AC163" s="414" t="s">
        <v>5644</v>
      </c>
      <c r="AD163" s="414" t="s">
        <v>5644</v>
      </c>
      <c r="AE163" s="414" t="e">
        <f>+VLOOKUP($D163,'[12]Ramón Países '!$A:$E,4,0)</f>
        <v>#N/A</v>
      </c>
      <c r="AF163" s="414" t="s">
        <v>5646</v>
      </c>
      <c r="AG163" s="414" t="e">
        <f>+VLOOKUP($D163,'[12]Ramón Países '!$A:$E,5,0)</f>
        <v>#N/A</v>
      </c>
      <c r="AH163" s="414" t="s">
        <v>520</v>
      </c>
      <c r="AI163" s="414" t="s">
        <v>525</v>
      </c>
      <c r="AJ163" s="414" t="s">
        <v>7542</v>
      </c>
      <c r="AK163" s="414" t="s">
        <v>5648</v>
      </c>
      <c r="AL163" s="414" t="s">
        <v>5649</v>
      </c>
      <c r="AM163" s="414" t="s">
        <v>5650</v>
      </c>
      <c r="AN163" s="414" t="s">
        <v>525</v>
      </c>
      <c r="AO163" s="414" t="s">
        <v>5651</v>
      </c>
      <c r="AP163" s="414" t="s">
        <v>5652</v>
      </c>
      <c r="AQ163" s="414" t="s">
        <v>5653</v>
      </c>
      <c r="AR163" s="414" t="s">
        <v>5654</v>
      </c>
      <c r="AS163" s="414" t="s">
        <v>5655</v>
      </c>
      <c r="AT163" s="414" t="s">
        <v>733</v>
      </c>
      <c r="AU163" s="414" t="s">
        <v>733</v>
      </c>
      <c r="AV163" s="414" t="s">
        <v>733</v>
      </c>
      <c r="AW163" s="414" t="s">
        <v>3320</v>
      </c>
      <c r="AX163" s="414" t="s">
        <v>5656</v>
      </c>
      <c r="AY163" s="414" t="s">
        <v>733</v>
      </c>
      <c r="AZ163" s="414" t="s">
        <v>5657</v>
      </c>
      <c r="BA163" s="414" t="s">
        <v>5658</v>
      </c>
      <c r="BB163" s="414" t="s">
        <v>5659</v>
      </c>
      <c r="BC163" s="414" t="s">
        <v>5660</v>
      </c>
      <c r="BD163" s="414" t="s">
        <v>5661</v>
      </c>
      <c r="BE163" s="414" t="s">
        <v>5662</v>
      </c>
      <c r="BF163" s="415" t="s">
        <v>1214</v>
      </c>
      <c r="BG163" s="414" t="s">
        <v>3320</v>
      </c>
      <c r="BI163" s="414" t="s">
        <v>7206</v>
      </c>
      <c r="BJ163" s="414" t="s">
        <v>7206</v>
      </c>
      <c r="BK163" s="414" t="s">
        <v>8382</v>
      </c>
      <c r="BL163" s="414" t="s">
        <v>8997</v>
      </c>
      <c r="BM163" s="415">
        <v>115</v>
      </c>
      <c r="BN163" s="414" t="s">
        <v>5665</v>
      </c>
      <c r="BO163" s="418" t="s">
        <v>12867</v>
      </c>
      <c r="BP163" s="414">
        <v>18</v>
      </c>
      <c r="BQ163" s="414">
        <v>2029</v>
      </c>
      <c r="BR163" s="414">
        <v>72</v>
      </c>
      <c r="BS163" s="415">
        <v>72</v>
      </c>
      <c r="BT163" s="414" t="s">
        <v>5666</v>
      </c>
      <c r="BU163" s="414">
        <v>413</v>
      </c>
      <c r="BV163" s="415">
        <v>248.2</v>
      </c>
      <c r="BW163" s="419">
        <v>0.39351851851851849</v>
      </c>
      <c r="BX163" s="420" t="s">
        <v>202</v>
      </c>
      <c r="BY163" s="414" t="s">
        <v>733</v>
      </c>
      <c r="CA163" s="414">
        <v>31.91</v>
      </c>
      <c r="CB163" s="414" t="s">
        <v>1214</v>
      </c>
      <c r="CC163" s="414">
        <v>650</v>
      </c>
      <c r="CD163" s="414" t="s">
        <v>5667</v>
      </c>
      <c r="CE163" s="414" t="s">
        <v>5668</v>
      </c>
      <c r="CF163" s="414" t="s">
        <v>3320</v>
      </c>
      <c r="CG163" s="414" t="s">
        <v>733</v>
      </c>
      <c r="CH163" s="414" t="s">
        <v>1214</v>
      </c>
      <c r="CI163" s="414">
        <v>2277</v>
      </c>
      <c r="CJ163" s="414">
        <v>2117.6</v>
      </c>
      <c r="CK163" s="414" t="s">
        <v>6022</v>
      </c>
      <c r="CL163" s="414">
        <v>365</v>
      </c>
      <c r="CM163" s="414">
        <v>90</v>
      </c>
      <c r="CN163" s="414">
        <v>98</v>
      </c>
      <c r="CO163" s="414">
        <v>25</v>
      </c>
      <c r="CP163" s="414" t="s">
        <v>12644</v>
      </c>
      <c r="CQ163" s="414">
        <f t="shared" si="81"/>
        <v>2027</v>
      </c>
      <c r="CR163" s="414">
        <v>0.4</v>
      </c>
      <c r="CS163" s="414">
        <v>8</v>
      </c>
      <c r="CT163" s="414" t="s">
        <v>8998</v>
      </c>
      <c r="CU163" s="414">
        <v>837672</v>
      </c>
      <c r="CV163" s="414" t="s">
        <v>3320</v>
      </c>
      <c r="CW163" s="414" t="s">
        <v>3320</v>
      </c>
      <c r="CX163" s="414" t="s">
        <v>3320</v>
      </c>
      <c r="CY163" s="414" t="s">
        <v>3320</v>
      </c>
      <c r="CZ163" s="414" t="s">
        <v>3320</v>
      </c>
      <c r="DA163" s="414" t="s">
        <v>3320</v>
      </c>
      <c r="DB163" s="414" t="s">
        <v>3320</v>
      </c>
      <c r="DC163" s="414" t="s">
        <v>3320</v>
      </c>
      <c r="DD163" s="414" t="s">
        <v>3320</v>
      </c>
      <c r="DE163" s="414" t="s">
        <v>3320</v>
      </c>
      <c r="DG163" s="414" t="s">
        <v>3320</v>
      </c>
      <c r="DH163" s="414" t="s">
        <v>3320</v>
      </c>
      <c r="DI163" s="414" t="s">
        <v>3320</v>
      </c>
      <c r="DJ163" s="414" t="s">
        <v>3320</v>
      </c>
      <c r="DK163" s="414" t="s">
        <v>3320</v>
      </c>
      <c r="DL163" s="414" t="s">
        <v>3320</v>
      </c>
      <c r="DM163" s="414" t="e">
        <f t="shared" si="82"/>
        <v>#VALUE!</v>
      </c>
      <c r="DN163" s="414" t="s">
        <v>3320</v>
      </c>
      <c r="DO163" s="414" t="s">
        <v>3320</v>
      </c>
      <c r="DP163" s="414" t="s">
        <v>3320</v>
      </c>
      <c r="DR163" s="414" t="s">
        <v>3320</v>
      </c>
      <c r="DS163" s="414" t="s">
        <v>3320</v>
      </c>
      <c r="DT163" s="414" t="s">
        <v>3320</v>
      </c>
      <c r="DU163" s="414" t="s">
        <v>3320</v>
      </c>
      <c r="DV163" s="414" t="s">
        <v>3320</v>
      </c>
      <c r="DW163" s="414" t="s">
        <v>3320</v>
      </c>
      <c r="DX163" s="414" t="s">
        <v>3320</v>
      </c>
      <c r="DY163" s="414" t="s">
        <v>3320</v>
      </c>
      <c r="DZ163" s="414" t="s">
        <v>3320</v>
      </c>
      <c r="EA163" s="414" t="s">
        <v>3320</v>
      </c>
      <c r="EB163" s="414" t="s">
        <v>3320</v>
      </c>
      <c r="EC163" s="414" t="s">
        <v>3320</v>
      </c>
      <c r="ED163" s="414" t="s">
        <v>3320</v>
      </c>
      <c r="EE163" s="414" t="s">
        <v>3320</v>
      </c>
      <c r="EF163" s="414" t="s">
        <v>3320</v>
      </c>
      <c r="EG163" s="414" t="s">
        <v>3320</v>
      </c>
      <c r="EH163" s="414" t="s">
        <v>3320</v>
      </c>
      <c r="EI163" s="414" t="s">
        <v>3320</v>
      </c>
      <c r="EJ163" s="414" t="s">
        <v>3320</v>
      </c>
      <c r="EK163" s="414" t="s">
        <v>3320</v>
      </c>
      <c r="EL163" s="414" t="s">
        <v>3320</v>
      </c>
      <c r="EM163" s="414" t="s">
        <v>3320</v>
      </c>
      <c r="EN163" s="414" t="s">
        <v>3320</v>
      </c>
      <c r="EO163" s="414" t="s">
        <v>3320</v>
      </c>
      <c r="EP163" s="414" t="s">
        <v>3320</v>
      </c>
      <c r="EQ163" s="414" t="s">
        <v>3320</v>
      </c>
      <c r="ER163" s="414" t="s">
        <v>3320</v>
      </c>
      <c r="ES163" s="414" t="s">
        <v>3320</v>
      </c>
      <c r="ET163" s="414" t="s">
        <v>3320</v>
      </c>
      <c r="EU163" s="414" t="s">
        <v>3320</v>
      </c>
      <c r="EV163" s="414" t="s">
        <v>3320</v>
      </c>
      <c r="EW163" s="414" t="s">
        <v>3320</v>
      </c>
      <c r="EX163" s="414" t="s">
        <v>3320</v>
      </c>
      <c r="EY163" s="414" t="s">
        <v>3320</v>
      </c>
      <c r="EZ163" s="414" t="s">
        <v>3320</v>
      </c>
      <c r="FA163" s="414" t="s">
        <v>3320</v>
      </c>
      <c r="FB163" s="414" t="s">
        <v>3320</v>
      </c>
      <c r="FC163" s="414" t="s">
        <v>3320</v>
      </c>
      <c r="FD163" s="414" t="s">
        <v>3320</v>
      </c>
      <c r="FE163" s="414" t="s">
        <v>3320</v>
      </c>
      <c r="FF163" s="414" t="s">
        <v>3320</v>
      </c>
      <c r="FG163" s="414" t="s">
        <v>3320</v>
      </c>
      <c r="FH163" s="414" t="s">
        <v>3320</v>
      </c>
      <c r="FI163" s="414" t="s">
        <v>3320</v>
      </c>
      <c r="FJ163" s="414" t="s">
        <v>3320</v>
      </c>
      <c r="FK163" s="414" t="s">
        <v>3320</v>
      </c>
      <c r="FL163" s="414" t="s">
        <v>3320</v>
      </c>
      <c r="FM163" s="414" t="s">
        <v>3320</v>
      </c>
      <c r="FN163" s="414" t="s">
        <v>3320</v>
      </c>
      <c r="FO163" s="421">
        <v>83767200</v>
      </c>
      <c r="FP163" s="421">
        <f t="shared" si="62"/>
        <v>83.767200000000003</v>
      </c>
      <c r="FQ163" s="414" t="s">
        <v>1214</v>
      </c>
      <c r="FR163" s="414" t="s">
        <v>733</v>
      </c>
      <c r="FS163" s="414" t="s">
        <v>733</v>
      </c>
      <c r="FT163" s="414" t="s">
        <v>733</v>
      </c>
      <c r="FU163" s="414" t="s">
        <v>2923</v>
      </c>
      <c r="FV163" s="414" t="s">
        <v>8999</v>
      </c>
      <c r="FW163" s="414" t="s">
        <v>9000</v>
      </c>
      <c r="FX163" s="422" t="s">
        <v>8997</v>
      </c>
      <c r="FY163" s="423">
        <v>115</v>
      </c>
      <c r="FZ163" s="414" t="s">
        <v>9001</v>
      </c>
      <c r="GA163" s="421">
        <v>83767200</v>
      </c>
      <c r="GB163" s="421">
        <v>10000000</v>
      </c>
      <c r="GC163" s="421">
        <v>1358.33</v>
      </c>
      <c r="GD163" s="421">
        <v>44416.67</v>
      </c>
      <c r="GE163" s="414" t="s">
        <v>9002</v>
      </c>
      <c r="GF163" s="414" t="s">
        <v>1214</v>
      </c>
      <c r="GG163" s="414" t="s">
        <v>1214</v>
      </c>
      <c r="GH163" s="414" t="s">
        <v>5675</v>
      </c>
      <c r="GI163" s="414" t="s">
        <v>1214</v>
      </c>
      <c r="GJ163" s="414" t="s">
        <v>1214</v>
      </c>
      <c r="GK163" s="414" t="s">
        <v>1214</v>
      </c>
      <c r="GL163" s="414" t="s">
        <v>1214</v>
      </c>
      <c r="GM163" s="414" t="s">
        <v>1214</v>
      </c>
      <c r="GN163" s="424" t="s">
        <v>5676</v>
      </c>
      <c r="GO163" s="414" t="s">
        <v>3320</v>
      </c>
      <c r="GP163" s="414" t="s">
        <v>733</v>
      </c>
      <c r="GQ163" s="414" t="s">
        <v>5721</v>
      </c>
      <c r="GR163" s="414" t="s">
        <v>733</v>
      </c>
      <c r="GS163" s="414" t="s">
        <v>5679</v>
      </c>
      <c r="GT163" s="414" t="s">
        <v>3320</v>
      </c>
      <c r="GU163" s="414" t="s">
        <v>3320</v>
      </c>
      <c r="GV163" s="414">
        <v>0.6</v>
      </c>
      <c r="GW163" s="414" t="s">
        <v>733</v>
      </c>
      <c r="GX163" s="414" t="s">
        <v>5679</v>
      </c>
      <c r="GY163" s="414" t="s">
        <v>9003</v>
      </c>
      <c r="GZ163" s="414" t="s">
        <v>733</v>
      </c>
      <c r="HA163" s="414" t="s">
        <v>3320</v>
      </c>
      <c r="HB163" s="414" t="s">
        <v>9004</v>
      </c>
      <c r="HC163" s="414" t="s">
        <v>9005</v>
      </c>
      <c r="HD163" s="414" t="s">
        <v>5683</v>
      </c>
      <c r="HE163" s="414" t="s">
        <v>5684</v>
      </c>
      <c r="HF163" s="414" t="s">
        <v>5684</v>
      </c>
      <c r="HG163" s="414" t="s">
        <v>733</v>
      </c>
      <c r="HH163" s="414" t="s">
        <v>1214</v>
      </c>
      <c r="HI163" s="414" t="s">
        <v>13058</v>
      </c>
      <c r="HJ163" s="414" t="s">
        <v>13059</v>
      </c>
      <c r="HK163" s="414" t="s">
        <v>5685</v>
      </c>
      <c r="HL163" s="414" t="s">
        <v>3320</v>
      </c>
      <c r="HM163" s="414" t="s">
        <v>3320</v>
      </c>
      <c r="HN163" s="414" t="s">
        <v>3320</v>
      </c>
      <c r="HO163" s="414" t="s">
        <v>3320</v>
      </c>
      <c r="HP163" s="414" t="s">
        <v>3320</v>
      </c>
      <c r="HQ163" s="414" t="s">
        <v>3320</v>
      </c>
      <c r="HR163" s="414" t="s">
        <v>3320</v>
      </c>
      <c r="HS163" s="414" t="s">
        <v>3320</v>
      </c>
      <c r="HT163" s="414" t="s">
        <v>3320</v>
      </c>
      <c r="HU163" s="414" t="s">
        <v>3320</v>
      </c>
      <c r="HV163" s="414" t="s">
        <v>3320</v>
      </c>
      <c r="HW163" s="414" t="s">
        <v>3320</v>
      </c>
      <c r="HX163" s="414" t="s">
        <v>3320</v>
      </c>
      <c r="HY163" s="414" t="s">
        <v>3320</v>
      </c>
      <c r="HZ163" s="414" t="s">
        <v>3320</v>
      </c>
      <c r="IA163" s="414" t="s">
        <v>3320</v>
      </c>
      <c r="IB163" s="414" t="s">
        <v>3320</v>
      </c>
      <c r="IC163" s="414" t="s">
        <v>3320</v>
      </c>
      <c r="ID163" s="414" t="s">
        <v>3320</v>
      </c>
      <c r="IE163" s="414" t="s">
        <v>3320</v>
      </c>
      <c r="IF163" s="414" t="s">
        <v>3320</v>
      </c>
      <c r="IG163" s="414" t="s">
        <v>3320</v>
      </c>
      <c r="IH163" s="414" t="s">
        <v>3320</v>
      </c>
      <c r="II163" s="414" t="s">
        <v>3320</v>
      </c>
      <c r="IJ163" s="414" t="s">
        <v>3320</v>
      </c>
      <c r="IK163" s="414" t="s">
        <v>3320</v>
      </c>
      <c r="IL163" s="414" t="s">
        <v>3320</v>
      </c>
      <c r="IM163" s="414" t="s">
        <v>3320</v>
      </c>
      <c r="IN163" s="414" t="s">
        <v>3320</v>
      </c>
      <c r="IO163" s="414" t="s">
        <v>3320</v>
      </c>
      <c r="IP163" s="414" t="s">
        <v>3320</v>
      </c>
      <c r="IQ163" s="414" t="s">
        <v>3320</v>
      </c>
      <c r="IR163" s="414" t="s">
        <v>3320</v>
      </c>
      <c r="IS163" s="414" t="s">
        <v>3320</v>
      </c>
      <c r="IT163" s="414" t="s">
        <v>3320</v>
      </c>
      <c r="IU163" s="414" t="s">
        <v>3320</v>
      </c>
      <c r="IV163" s="414" t="s">
        <v>3320</v>
      </c>
      <c r="IW163" s="414" t="s">
        <v>3320</v>
      </c>
      <c r="IX163" s="415" t="s">
        <v>85</v>
      </c>
      <c r="IY163" s="447">
        <v>45762</v>
      </c>
      <c r="IZ163" s="415" t="s">
        <v>5810</v>
      </c>
      <c r="JA163" s="415" t="s">
        <v>5810</v>
      </c>
      <c r="JB163" s="414" t="str">
        <f>IFERROR(VLOOKUP($E163,'[12]Resumen costos RNT id'!$D:$J,3,0),"")</f>
        <v/>
      </c>
      <c r="JC163" s="421" t="str">
        <f>IFERROR(VLOOKUP($E163,'[12]Resumen costos RNT id'!$D:$J,4,0),"")</f>
        <v/>
      </c>
      <c r="JD163" s="421" t="str">
        <f>IFERROR(VLOOKUP($E163,'[12]Resumen costos RNT id'!$D:$J,5,0),"")</f>
        <v/>
      </c>
      <c r="JE163" s="421" t="str">
        <f>IFERROR(VLOOKUP($E163,'[12]Resumen costos RNT id'!$D:$J,6,0),"")</f>
        <v/>
      </c>
      <c r="JF163" s="416" t="str">
        <f>IFERROR(VLOOKUP($E163,'[12]Resumen costos RNT id'!$D:$J,7,0),"")</f>
        <v/>
      </c>
      <c r="JG163" s="428" t="str">
        <f t="shared" si="67"/>
        <v/>
      </c>
      <c r="JH163" s="428" t="str">
        <f t="shared" si="68"/>
        <v/>
      </c>
      <c r="JI163" s="428" t="str">
        <f t="shared" si="68"/>
        <v/>
      </c>
      <c r="JJ163" s="428">
        <f t="shared" si="69"/>
        <v>0</v>
      </c>
      <c r="JK163" s="428">
        <f t="shared" si="70"/>
        <v>0</v>
      </c>
      <c r="JL163" s="414" t="s">
        <v>202</v>
      </c>
      <c r="JP163" s="414">
        <v>5</v>
      </c>
      <c r="JQ163" s="414">
        <f t="shared" si="84"/>
        <v>0</v>
      </c>
      <c r="JR163" s="429" t="str">
        <f>IFERROR(VLOOKUP($E163,'[13]Actualización de costos CENACE'!$A:$G,2,0),"")</f>
        <v/>
      </c>
      <c r="JS163" s="429" t="str">
        <f>IFERROR(VLOOKUP($E163,'[13]Actualización de costos CENACE'!$A:$G,3,0),"")</f>
        <v/>
      </c>
      <c r="JT163" s="429" t="str">
        <f>IFERROR(VLOOKUP($E163,'[13]Actualización de costos CENACE'!$A:$G,4,0),"")</f>
        <v/>
      </c>
      <c r="JU163" s="429" t="str">
        <f>IFERROR(VLOOKUP($E163,'[13]Actualización de costos CENACE'!$A:$G,5,0),"")</f>
        <v/>
      </c>
      <c r="JV163" s="429" t="str">
        <f>IFERROR(VLOOKUP($E163,'[13]Actualización de costos CENACE'!$A:$G,6,0),"")</f>
        <v/>
      </c>
      <c r="JW163" s="430" t="str">
        <f>IFERROR(VLOOKUP($E163,'[13]Din Costos CFE'!$J$7:$AG$150,JW$1,0),"")</f>
        <v/>
      </c>
      <c r="JX163" s="430" t="str">
        <f>IFERROR(VLOOKUP($E163,'[13]Din Costos CFE'!$J$7:$AG$150,JX$1,0),"")</f>
        <v/>
      </c>
      <c r="JY163" s="430" t="str">
        <f>IFERROR(VLOOKUP($E163,'[13]Din Costos CFE'!$J$7:$AG$150,JY$1,0),"")</f>
        <v/>
      </c>
      <c r="JZ163" s="430" t="str">
        <f>IFERROR(VLOOKUP($E163,'[13]Din Costos CFE'!$J$7:$AG$150,JZ$1,0),"")</f>
        <v/>
      </c>
      <c r="KA163" s="430" t="str">
        <f>IFERROR(VLOOKUP($E163,'[13]Din Costos CFE'!$J$7:$AG$150,KA$1,0),"")</f>
        <v/>
      </c>
      <c r="KB163" s="430" t="str">
        <f>IFERROR(VLOOKUP($E163,'[13]Din Costos CFE'!$J$7:$AG$150,KB$1,0),"")</f>
        <v/>
      </c>
      <c r="KC163" s="430" t="str">
        <f>IFERROR(VLOOKUP($E163,'[13]Din Costos CFE'!$J$7:$AG$150,KC$1,0),"")</f>
        <v/>
      </c>
      <c r="KD163" s="430" t="str">
        <f>IFERROR(VLOOKUP($E163,'[13]Din Costos CFE'!$J$7:$AG$150,KD$1,0),"")</f>
        <v/>
      </c>
      <c r="KE163" s="430" t="str">
        <f>IFERROR(VLOOKUP($E163,'[13]Din Costos CFE'!$J$7:$AG$150,KE$1,0),"")</f>
        <v/>
      </c>
      <c r="KF163" s="430" t="str">
        <f>IFERROR(VLOOKUP($E163,'[13]Din Costos CFE'!$J$7:$AG$150,KF$1,0),"")</f>
        <v/>
      </c>
      <c r="KG163" s="430" t="str">
        <f>IFERROR(VLOOKUP($E163,'[13]Din Costos CFE'!$J$7:$AG$150,KG$1,0),"")</f>
        <v/>
      </c>
      <c r="KH163" s="430" t="str">
        <f>IFERROR(VLOOKUP($E163,'[13]Din Costos CFE'!$J$7:$AG$150,KH$1,0),"")</f>
        <v/>
      </c>
      <c r="KI163" s="430" t="str">
        <f>IFERROR(VLOOKUP($E163,'[13]Din Costos CFE'!$J$7:$AG$150,KI$1,0),"")</f>
        <v/>
      </c>
      <c r="KJ163" s="430" t="str">
        <f>IFERROR(VLOOKUP($E163,'[13]Din Costos CFE'!$J$7:$AG$150,KJ$1,0),"")</f>
        <v/>
      </c>
      <c r="KK163" s="430" t="str">
        <f>IFERROR(VLOOKUP($E163,'[13]Din Costos CFE'!$J$7:$AG$150,KK$1,0),"")</f>
        <v/>
      </c>
      <c r="KL163" s="430" t="str">
        <f>IFERROR(VLOOKUP($E163,'[13]Din Costos CFE'!$J$7:$AG$150,KL$1,0),"")</f>
        <v/>
      </c>
      <c r="KM163" s="430" t="str">
        <f>IFERROR(VLOOKUP($E163,'[13]Din Costos CFE'!$J$7:$AG$150,KM$1,0),"")</f>
        <v/>
      </c>
      <c r="KN163" s="430" t="str">
        <f>IFERROR(VLOOKUP($E163,'[13]Din Costos CFE'!$J$7:$AG$150,KN$1,0),"")</f>
        <v/>
      </c>
      <c r="KO163" s="431">
        <f t="shared" si="71"/>
        <v>0</v>
      </c>
      <c r="KP163" s="431">
        <f t="shared" si="72"/>
        <v>0</v>
      </c>
      <c r="KQ163" s="431">
        <f t="shared" si="73"/>
        <v>0</v>
      </c>
      <c r="KR163" s="432" t="str">
        <f>IFERROR(VLOOKUP($E163,'[13]Din Costos CFE'!$A$6:$G$150,4,0),"")</f>
        <v/>
      </c>
      <c r="KS163" s="432" t="str">
        <f>IFERROR(VLOOKUP($E163,'[13]Din Costos CFE'!$A$6:$G$150,5,0),"")</f>
        <v/>
      </c>
      <c r="KT163" s="432" t="str">
        <f>IFERROR(VLOOKUP($E163,'[13]Din Costos CFE'!$A$6:$G$150,6,0),"")</f>
        <v/>
      </c>
      <c r="KU163" s="433" t="str">
        <f t="shared" si="74"/>
        <v/>
      </c>
      <c r="KV163" s="434" t="str">
        <f t="shared" si="75"/>
        <v/>
      </c>
      <c r="KW163" s="435" t="str">
        <f t="shared" si="76"/>
        <v/>
      </c>
      <c r="KX163" s="435"/>
      <c r="KY163" s="436" t="str">
        <f>IFERROR(VLOOKUP($E163,'[13]Detalle Costos CENACE'!$E:$IT,248,0),"")</f>
        <v/>
      </c>
      <c r="KZ163" s="414">
        <f t="shared" si="77"/>
        <v>72</v>
      </c>
      <c r="LA163" s="434" t="str">
        <f t="shared" si="78"/>
        <v/>
      </c>
      <c r="LB163" s="434" t="str">
        <f t="shared" si="79"/>
        <v/>
      </c>
      <c r="LC163" s="414">
        <f t="shared" si="80"/>
        <v>1</v>
      </c>
      <c r="LD163" s="429" t="str">
        <f>IFERROR(VLOOKUP($E163,'[13]Actualización de costos CENACE'!$A:$G,7,0),"")</f>
        <v/>
      </c>
    </row>
    <row r="164" spans="1:316" s="414" customFormat="1" ht="15" customHeight="1">
      <c r="A164" s="413" t="s">
        <v>5638</v>
      </c>
      <c r="B164" s="414">
        <v>830</v>
      </c>
      <c r="C164" s="414" t="s">
        <v>9007</v>
      </c>
      <c r="D164" s="414" t="s">
        <v>9008</v>
      </c>
      <c r="E164" s="414">
        <v>830</v>
      </c>
      <c r="G164" s="414" t="s">
        <v>669</v>
      </c>
      <c r="H164" s="414" t="s">
        <v>9009</v>
      </c>
      <c r="I164" s="415">
        <v>4</v>
      </c>
      <c r="J164" s="415"/>
      <c r="K164" s="415" t="str">
        <f>+IF(I164=4,"No","Sí")</f>
        <v>No</v>
      </c>
      <c r="L164" s="415"/>
      <c r="M164" s="415">
        <f t="shared" si="87"/>
        <v>4</v>
      </c>
      <c r="N164" s="415"/>
      <c r="O164" s="415"/>
      <c r="P164" s="415"/>
      <c r="Q164" s="415"/>
      <c r="R164" s="415" t="str">
        <f>+IF(M164=4,"No","Sí")</f>
        <v>No</v>
      </c>
      <c r="S164" s="415"/>
      <c r="T164" s="415"/>
      <c r="U164" s="415"/>
      <c r="V164" s="414" t="s">
        <v>9010</v>
      </c>
      <c r="W164" s="414" t="s">
        <v>5643</v>
      </c>
      <c r="X164" s="414">
        <f t="shared" si="83"/>
        <v>1</v>
      </c>
      <c r="Y164" s="414">
        <f t="shared" si="63"/>
        <v>4.9000000000000004</v>
      </c>
      <c r="Z164" s="416" t="str">
        <f t="shared" si="64"/>
        <v/>
      </c>
      <c r="AA164" s="416">
        <f t="shared" si="65"/>
        <v>0</v>
      </c>
      <c r="AB164" s="417">
        <f t="shared" si="66"/>
        <v>0</v>
      </c>
      <c r="AC164" s="414" t="s">
        <v>9011</v>
      </c>
      <c r="AD164" s="414" t="s">
        <v>4468</v>
      </c>
      <c r="AE164" s="414" t="e">
        <f>+VLOOKUP($D164,'[12]Ramón Países '!$A:$E,4,0)</f>
        <v>#N/A</v>
      </c>
      <c r="AF164" s="414" t="s">
        <v>5646</v>
      </c>
      <c r="AG164" s="414" t="e">
        <f>+VLOOKUP($D164,'[12]Ramón Países '!$A:$E,5,0)</f>
        <v>#N/A</v>
      </c>
      <c r="AH164" s="414" t="s">
        <v>9011</v>
      </c>
      <c r="AI164" s="414" t="s">
        <v>9012</v>
      </c>
      <c r="AJ164" s="414" t="s">
        <v>5698</v>
      </c>
      <c r="AK164" s="414" t="s">
        <v>5698</v>
      </c>
      <c r="AL164" s="414" t="s">
        <v>9013</v>
      </c>
      <c r="AM164" s="414" t="s">
        <v>9014</v>
      </c>
      <c r="AN164" s="414" t="s">
        <v>3320</v>
      </c>
      <c r="AO164" s="414" t="s">
        <v>9015</v>
      </c>
      <c r="AP164" s="414" t="s">
        <v>9016</v>
      </c>
      <c r="AQ164" s="414" t="s">
        <v>8665</v>
      </c>
      <c r="AR164" s="414" t="s">
        <v>8666</v>
      </c>
      <c r="AS164" s="414" t="s">
        <v>8667</v>
      </c>
      <c r="AT164" s="414" t="s">
        <v>733</v>
      </c>
      <c r="AU164" s="414" t="s">
        <v>733</v>
      </c>
      <c r="AV164" s="414" t="s">
        <v>733</v>
      </c>
      <c r="AW164" s="414" t="s">
        <v>3320</v>
      </c>
      <c r="AX164" s="414" t="s">
        <v>9017</v>
      </c>
      <c r="AY164" s="414" t="s">
        <v>733</v>
      </c>
      <c r="AZ164" s="414" t="s">
        <v>8669</v>
      </c>
      <c r="BA164" s="414" t="s">
        <v>9018</v>
      </c>
      <c r="BB164" s="414" t="s">
        <v>8671</v>
      </c>
      <c r="BC164" s="414" t="s">
        <v>9019</v>
      </c>
      <c r="BD164" s="414" t="s">
        <v>9020</v>
      </c>
      <c r="BE164" s="414" t="s">
        <v>9021</v>
      </c>
      <c r="BF164" s="415" t="s">
        <v>1214</v>
      </c>
      <c r="BG164" s="414" t="s">
        <v>3320</v>
      </c>
      <c r="BI164" s="414" t="s">
        <v>5801</v>
      </c>
      <c r="BJ164" s="414" t="s">
        <v>5801</v>
      </c>
      <c r="BK164" s="414" t="s">
        <v>9022</v>
      </c>
      <c r="BL164" s="414" t="s">
        <v>9023</v>
      </c>
      <c r="BM164" s="415">
        <v>230</v>
      </c>
      <c r="BN164" s="414" t="s">
        <v>5665</v>
      </c>
      <c r="BO164" s="418" t="s">
        <v>13060</v>
      </c>
      <c r="BP164" s="414">
        <v>9</v>
      </c>
      <c r="BQ164" s="414">
        <v>2027</v>
      </c>
      <c r="BR164" s="414">
        <v>4.9000000000000004</v>
      </c>
      <c r="BS164" s="415">
        <v>4.9000000000000004</v>
      </c>
      <c r="BT164" s="414" t="s">
        <v>5666</v>
      </c>
      <c r="BU164" s="414">
        <v>10368</v>
      </c>
      <c r="BV164" s="415">
        <v>11.63</v>
      </c>
      <c r="BW164" s="419">
        <v>0.27094399403597058</v>
      </c>
      <c r="BX164" s="420" t="s">
        <v>910</v>
      </c>
      <c r="BY164" s="414" t="s">
        <v>733</v>
      </c>
      <c r="CA164" s="414">
        <v>26.7</v>
      </c>
      <c r="CB164" s="414" t="s">
        <v>1214</v>
      </c>
      <c r="CC164" s="414">
        <v>650</v>
      </c>
      <c r="CD164" s="414" t="s">
        <v>5800</v>
      </c>
      <c r="CE164" s="414" t="s">
        <v>5668</v>
      </c>
      <c r="CF164" s="414" t="s">
        <v>3320</v>
      </c>
      <c r="CG164" s="414" t="s">
        <v>1214</v>
      </c>
      <c r="CH164" s="414" t="s">
        <v>733</v>
      </c>
      <c r="CI164" s="414">
        <v>1.72</v>
      </c>
      <c r="CJ164" s="414">
        <v>1.64</v>
      </c>
      <c r="CK164" s="414" t="s">
        <v>9024</v>
      </c>
      <c r="CL164" s="414">
        <v>365</v>
      </c>
      <c r="CM164" s="414">
        <v>90</v>
      </c>
      <c r="CN164" s="414">
        <v>98.5</v>
      </c>
      <c r="CO164" s="414">
        <v>25</v>
      </c>
      <c r="CP164" s="414" t="s">
        <v>12603</v>
      </c>
      <c r="CQ164" s="414">
        <f t="shared" si="81"/>
        <v>2026</v>
      </c>
      <c r="CR164" s="414">
        <v>1.6</v>
      </c>
      <c r="CS164" s="414">
        <v>8</v>
      </c>
      <c r="CT164" s="414" t="s">
        <v>9025</v>
      </c>
      <c r="CU164" s="414">
        <v>1400000</v>
      </c>
      <c r="CV164" s="414" t="s">
        <v>3320</v>
      </c>
      <c r="CW164" s="414" t="s">
        <v>3320</v>
      </c>
      <c r="CX164" s="414" t="s">
        <v>3320</v>
      </c>
      <c r="CY164" s="414" t="s">
        <v>3320</v>
      </c>
      <c r="CZ164" s="414" t="s">
        <v>3320</v>
      </c>
      <c r="DA164" s="414" t="s">
        <v>3320</v>
      </c>
      <c r="DB164" s="414" t="s">
        <v>3320</v>
      </c>
      <c r="DC164" s="414" t="s">
        <v>3320</v>
      </c>
      <c r="DD164" s="414" t="s">
        <v>3320</v>
      </c>
      <c r="DE164" s="414" t="s">
        <v>3320</v>
      </c>
      <c r="DG164" s="414" t="s">
        <v>3320</v>
      </c>
      <c r="DH164" s="414" t="s">
        <v>3320</v>
      </c>
      <c r="DI164" s="414" t="s">
        <v>3320</v>
      </c>
      <c r="DJ164" s="414" t="s">
        <v>3320</v>
      </c>
      <c r="DK164" s="414" t="s">
        <v>3320</v>
      </c>
      <c r="DL164" s="414" t="s">
        <v>3320</v>
      </c>
      <c r="DM164" s="414" t="e">
        <f t="shared" si="82"/>
        <v>#VALUE!</v>
      </c>
      <c r="DN164" s="414" t="s">
        <v>3320</v>
      </c>
      <c r="DO164" s="414" t="s">
        <v>3320</v>
      </c>
      <c r="DP164" s="414" t="s">
        <v>3320</v>
      </c>
      <c r="DR164" s="414" t="s">
        <v>3320</v>
      </c>
      <c r="DS164" s="414" t="s">
        <v>3320</v>
      </c>
      <c r="DT164" s="414" t="s">
        <v>3320</v>
      </c>
      <c r="DU164" s="414" t="s">
        <v>3320</v>
      </c>
      <c r="DV164" s="414" t="s">
        <v>3320</v>
      </c>
      <c r="DW164" s="414" t="s">
        <v>3320</v>
      </c>
      <c r="DX164" s="414" t="s">
        <v>3320</v>
      </c>
      <c r="DY164" s="414" t="s">
        <v>3320</v>
      </c>
      <c r="DZ164" s="414" t="s">
        <v>3320</v>
      </c>
      <c r="EA164" s="414" t="s">
        <v>3320</v>
      </c>
      <c r="EB164" s="414" t="s">
        <v>3320</v>
      </c>
      <c r="EC164" s="414" t="s">
        <v>3320</v>
      </c>
      <c r="ED164" s="414" t="s">
        <v>3320</v>
      </c>
      <c r="EE164" s="414" t="s">
        <v>3320</v>
      </c>
      <c r="EF164" s="414" t="s">
        <v>3320</v>
      </c>
      <c r="EG164" s="414" t="s">
        <v>3320</v>
      </c>
      <c r="EH164" s="414" t="s">
        <v>3320</v>
      </c>
      <c r="EI164" s="414" t="s">
        <v>3320</v>
      </c>
      <c r="EJ164" s="414" t="s">
        <v>3320</v>
      </c>
      <c r="EK164" s="414" t="s">
        <v>3320</v>
      </c>
      <c r="EL164" s="414" t="s">
        <v>3320</v>
      </c>
      <c r="EM164" s="414" t="s">
        <v>3320</v>
      </c>
      <c r="EN164" s="414" t="s">
        <v>3320</v>
      </c>
      <c r="EO164" s="414" t="s">
        <v>3320</v>
      </c>
      <c r="EP164" s="414" t="s">
        <v>3320</v>
      </c>
      <c r="EQ164" s="414" t="s">
        <v>3320</v>
      </c>
      <c r="ER164" s="414" t="s">
        <v>3320</v>
      </c>
      <c r="ES164" s="414" t="s">
        <v>3320</v>
      </c>
      <c r="ET164" s="414" t="s">
        <v>3320</v>
      </c>
      <c r="EU164" s="414" t="s">
        <v>3320</v>
      </c>
      <c r="EV164" s="414" t="s">
        <v>3320</v>
      </c>
      <c r="EW164" s="414" t="s">
        <v>3320</v>
      </c>
      <c r="EX164" s="414" t="s">
        <v>3320</v>
      </c>
      <c r="EY164" s="414" t="s">
        <v>3320</v>
      </c>
      <c r="EZ164" s="414" t="s">
        <v>3320</v>
      </c>
      <c r="FA164" s="414" t="s">
        <v>3320</v>
      </c>
      <c r="FB164" s="414" t="s">
        <v>3320</v>
      </c>
      <c r="FC164" s="414" t="s">
        <v>3320</v>
      </c>
      <c r="FD164" s="414" t="s">
        <v>3320</v>
      </c>
      <c r="FE164" s="414" t="s">
        <v>3320</v>
      </c>
      <c r="FF164" s="414" t="s">
        <v>3320</v>
      </c>
      <c r="FG164" s="414" t="s">
        <v>3320</v>
      </c>
      <c r="FH164" s="414" t="s">
        <v>3320</v>
      </c>
      <c r="FI164" s="414" t="s">
        <v>3320</v>
      </c>
      <c r="FJ164" s="414" t="s">
        <v>3320</v>
      </c>
      <c r="FK164" s="414" t="s">
        <v>3320</v>
      </c>
      <c r="FL164" s="414" t="s">
        <v>3320</v>
      </c>
      <c r="FM164" s="414" t="s">
        <v>3320</v>
      </c>
      <c r="FN164" s="414" t="s">
        <v>3320</v>
      </c>
      <c r="FO164" s="421">
        <v>7000000</v>
      </c>
      <c r="FP164" s="421">
        <f t="shared" si="62"/>
        <v>7</v>
      </c>
      <c r="FQ164" s="414" t="s">
        <v>733</v>
      </c>
      <c r="FR164" s="414" t="s">
        <v>733</v>
      </c>
      <c r="FS164" s="414" t="s">
        <v>733</v>
      </c>
      <c r="FT164" s="414" t="s">
        <v>733</v>
      </c>
      <c r="FU164" s="414" t="s">
        <v>9026</v>
      </c>
      <c r="FV164" s="414" t="s">
        <v>9027</v>
      </c>
      <c r="FW164" s="414" t="s">
        <v>9028</v>
      </c>
      <c r="FX164" s="422" t="s">
        <v>9023</v>
      </c>
      <c r="FY164" s="423">
        <v>230</v>
      </c>
      <c r="FZ164" s="414" t="s">
        <v>9029</v>
      </c>
      <c r="GA164" s="421">
        <v>7000000</v>
      </c>
      <c r="GB164" s="421">
        <v>1200000</v>
      </c>
      <c r="GC164" s="421">
        <v>893.2</v>
      </c>
      <c r="GD164" s="421">
        <v>218.75</v>
      </c>
      <c r="GE164" s="414" t="s">
        <v>9030</v>
      </c>
      <c r="GF164" s="414" t="s">
        <v>733</v>
      </c>
      <c r="GG164" s="414" t="s">
        <v>733</v>
      </c>
      <c r="GH164" s="414" t="s">
        <v>9031</v>
      </c>
      <c r="GI164" s="414" t="s">
        <v>733</v>
      </c>
      <c r="GJ164" s="414" t="s">
        <v>733</v>
      </c>
      <c r="GK164" s="414" t="s">
        <v>733</v>
      </c>
      <c r="GL164" s="414" t="s">
        <v>733</v>
      </c>
      <c r="GM164" s="414" t="s">
        <v>733</v>
      </c>
      <c r="GN164" s="424" t="s">
        <v>5676</v>
      </c>
      <c r="GO164" s="414" t="s">
        <v>3320</v>
      </c>
      <c r="GP164" s="414" t="s">
        <v>733</v>
      </c>
      <c r="GQ164" s="414" t="s">
        <v>5872</v>
      </c>
      <c r="GR164" s="414" t="s">
        <v>1214</v>
      </c>
      <c r="GS164" s="414" t="s">
        <v>1214</v>
      </c>
      <c r="GT164" s="414" t="s">
        <v>3320</v>
      </c>
      <c r="GU164" s="414" t="s">
        <v>3320</v>
      </c>
      <c r="GV164" s="414">
        <v>0</v>
      </c>
      <c r="GW164" s="414" t="s">
        <v>1214</v>
      </c>
      <c r="GX164" s="414" t="s">
        <v>1214</v>
      </c>
      <c r="GY164" s="414" t="s">
        <v>3320</v>
      </c>
      <c r="GZ164" s="414" t="s">
        <v>1214</v>
      </c>
      <c r="HA164" s="414" t="s">
        <v>3320</v>
      </c>
      <c r="HB164" s="414" t="s">
        <v>9032</v>
      </c>
      <c r="HC164" s="414" t="s">
        <v>9033</v>
      </c>
      <c r="HD164" s="414" t="s">
        <v>3320</v>
      </c>
      <c r="HE164" s="414" t="s">
        <v>3320</v>
      </c>
      <c r="HF164" s="414" t="s">
        <v>3320</v>
      </c>
      <c r="HG164" s="414" t="s">
        <v>5759</v>
      </c>
      <c r="HH164" s="414" t="s">
        <v>1214</v>
      </c>
      <c r="HI164" s="414" t="s">
        <v>13061</v>
      </c>
      <c r="HJ164" s="414" t="s">
        <v>13062</v>
      </c>
      <c r="HK164" s="414" t="s">
        <v>5685</v>
      </c>
      <c r="HL164" s="414" t="s">
        <v>3320</v>
      </c>
      <c r="HM164" s="414" t="s">
        <v>3320</v>
      </c>
      <c r="HN164" s="414" t="s">
        <v>3320</v>
      </c>
      <c r="HO164" s="414" t="s">
        <v>3320</v>
      </c>
      <c r="HP164" s="414" t="s">
        <v>3320</v>
      </c>
      <c r="HQ164" s="414" t="s">
        <v>3320</v>
      </c>
      <c r="HR164" s="414" t="s">
        <v>3320</v>
      </c>
      <c r="HS164" s="414" t="s">
        <v>3320</v>
      </c>
      <c r="HT164" s="414" t="s">
        <v>3320</v>
      </c>
      <c r="HU164" s="414" t="s">
        <v>3320</v>
      </c>
      <c r="HV164" s="414" t="s">
        <v>3320</v>
      </c>
      <c r="HW164" s="414" t="s">
        <v>3320</v>
      </c>
      <c r="HX164" s="414" t="s">
        <v>3320</v>
      </c>
      <c r="HY164" s="414" t="s">
        <v>3320</v>
      </c>
      <c r="HZ164" s="414" t="s">
        <v>3320</v>
      </c>
      <c r="IA164" s="414" t="s">
        <v>3320</v>
      </c>
      <c r="IB164" s="414" t="s">
        <v>3320</v>
      </c>
      <c r="IC164" s="414" t="s">
        <v>3320</v>
      </c>
      <c r="ID164" s="414" t="s">
        <v>3320</v>
      </c>
      <c r="IE164" s="414" t="s">
        <v>3320</v>
      </c>
      <c r="IF164" s="414" t="s">
        <v>3320</v>
      </c>
      <c r="IG164" s="414" t="s">
        <v>3320</v>
      </c>
      <c r="IH164" s="414" t="s">
        <v>3320</v>
      </c>
      <c r="II164" s="414" t="s">
        <v>3320</v>
      </c>
      <c r="IJ164" s="414" t="s">
        <v>3320</v>
      </c>
      <c r="IK164" s="414" t="s">
        <v>3320</v>
      </c>
      <c r="IL164" s="414" t="s">
        <v>3320</v>
      </c>
      <c r="IM164" s="414" t="s">
        <v>3320</v>
      </c>
      <c r="IN164" s="414" t="s">
        <v>3320</v>
      </c>
      <c r="IO164" s="414" t="s">
        <v>3320</v>
      </c>
      <c r="IP164" s="414" t="s">
        <v>3320</v>
      </c>
      <c r="IQ164" s="414" t="s">
        <v>3320</v>
      </c>
      <c r="IR164" s="414" t="s">
        <v>3320</v>
      </c>
      <c r="IS164" s="414" t="s">
        <v>3320</v>
      </c>
      <c r="IT164" s="414" t="s">
        <v>3320</v>
      </c>
      <c r="IU164" s="414" t="s">
        <v>3320</v>
      </c>
      <c r="IV164" s="414" t="s">
        <v>3320</v>
      </c>
      <c r="IW164" s="414" t="s">
        <v>3320</v>
      </c>
      <c r="IX164" s="414" t="s">
        <v>5773</v>
      </c>
      <c r="IY164" s="415" t="s">
        <v>5774</v>
      </c>
      <c r="IZ164" s="415" t="s">
        <v>5774</v>
      </c>
      <c r="JB164" s="414" t="str">
        <f>IFERROR(VLOOKUP($E164,'[12]Resumen costos RNT id'!$D:$J,3,0),"")</f>
        <v/>
      </c>
      <c r="JC164" s="421" t="str">
        <f>IFERROR(VLOOKUP($E164,'[12]Resumen costos RNT id'!$D:$J,4,0),"")</f>
        <v/>
      </c>
      <c r="JD164" s="421" t="str">
        <f>IFERROR(VLOOKUP($E164,'[12]Resumen costos RNT id'!$D:$J,5,0),"")</f>
        <v/>
      </c>
      <c r="JE164" s="421" t="str">
        <f>IFERROR(VLOOKUP($E164,'[12]Resumen costos RNT id'!$D:$J,6,0),"")</f>
        <v/>
      </c>
      <c r="JF164" s="416" t="str">
        <f>IFERROR(VLOOKUP($E164,'[12]Resumen costos RNT id'!$D:$J,7,0),"")</f>
        <v/>
      </c>
      <c r="JG164" s="428" t="str">
        <f t="shared" si="67"/>
        <v/>
      </c>
      <c r="JH164" s="428" t="str">
        <f t="shared" si="68"/>
        <v/>
      </c>
      <c r="JI164" s="428" t="str">
        <f t="shared" si="68"/>
        <v/>
      </c>
      <c r="JJ164" s="428">
        <f t="shared" si="69"/>
        <v>0</v>
      </c>
      <c r="JK164" s="428">
        <f t="shared" si="70"/>
        <v>0</v>
      </c>
      <c r="JL164" s="414" t="s">
        <v>202</v>
      </c>
      <c r="JP164" s="414">
        <v>7</v>
      </c>
      <c r="JQ164" s="414">
        <f t="shared" si="84"/>
        <v>0</v>
      </c>
      <c r="JR164" s="429" t="str">
        <f>IFERROR(VLOOKUP($E164,'[13]Actualización de costos CENACE'!$A:$G,2,0),"")</f>
        <v/>
      </c>
      <c r="JS164" s="429" t="str">
        <f>IFERROR(VLOOKUP($E164,'[13]Actualización de costos CENACE'!$A:$G,3,0),"")</f>
        <v/>
      </c>
      <c r="JT164" s="429" t="str">
        <f>IFERROR(VLOOKUP($E164,'[13]Actualización de costos CENACE'!$A:$G,4,0),"")</f>
        <v/>
      </c>
      <c r="JU164" s="429" t="str">
        <f>IFERROR(VLOOKUP($E164,'[13]Actualización de costos CENACE'!$A:$G,5,0),"")</f>
        <v/>
      </c>
      <c r="JV164" s="429" t="str">
        <f>IFERROR(VLOOKUP($E164,'[13]Actualización de costos CENACE'!$A:$G,6,0),"")</f>
        <v/>
      </c>
      <c r="JW164" s="430" t="str">
        <f>IFERROR(VLOOKUP($E164,'[13]Din Costos CFE'!$J$7:$AG$150,JW$1,0),"")</f>
        <v/>
      </c>
      <c r="JX164" s="430" t="str">
        <f>IFERROR(VLOOKUP($E164,'[13]Din Costos CFE'!$J$7:$AG$150,JX$1,0),"")</f>
        <v/>
      </c>
      <c r="JY164" s="430" t="str">
        <f>IFERROR(VLOOKUP($E164,'[13]Din Costos CFE'!$J$7:$AG$150,JY$1,0),"")</f>
        <v/>
      </c>
      <c r="JZ164" s="430" t="str">
        <f>IFERROR(VLOOKUP($E164,'[13]Din Costos CFE'!$J$7:$AG$150,JZ$1,0),"")</f>
        <v/>
      </c>
      <c r="KA164" s="430" t="str">
        <f>IFERROR(VLOOKUP($E164,'[13]Din Costos CFE'!$J$7:$AG$150,KA$1,0),"")</f>
        <v/>
      </c>
      <c r="KB164" s="430" t="str">
        <f>IFERROR(VLOOKUP($E164,'[13]Din Costos CFE'!$J$7:$AG$150,KB$1,0),"")</f>
        <v/>
      </c>
      <c r="KC164" s="430" t="str">
        <f>IFERROR(VLOOKUP($E164,'[13]Din Costos CFE'!$J$7:$AG$150,KC$1,0),"")</f>
        <v/>
      </c>
      <c r="KD164" s="430" t="str">
        <f>IFERROR(VLOOKUP($E164,'[13]Din Costos CFE'!$J$7:$AG$150,KD$1,0),"")</f>
        <v/>
      </c>
      <c r="KE164" s="430" t="str">
        <f>IFERROR(VLOOKUP($E164,'[13]Din Costos CFE'!$J$7:$AG$150,KE$1,0),"")</f>
        <v/>
      </c>
      <c r="KF164" s="430" t="str">
        <f>IFERROR(VLOOKUP($E164,'[13]Din Costos CFE'!$J$7:$AG$150,KF$1,0),"")</f>
        <v/>
      </c>
      <c r="KG164" s="430" t="str">
        <f>IFERROR(VLOOKUP($E164,'[13]Din Costos CFE'!$J$7:$AG$150,KG$1,0),"")</f>
        <v/>
      </c>
      <c r="KH164" s="430" t="str">
        <f>IFERROR(VLOOKUP($E164,'[13]Din Costos CFE'!$J$7:$AG$150,KH$1,0),"")</f>
        <v/>
      </c>
      <c r="KI164" s="430" t="str">
        <f>IFERROR(VLOOKUP($E164,'[13]Din Costos CFE'!$J$7:$AG$150,KI$1,0),"")</f>
        <v/>
      </c>
      <c r="KJ164" s="430" t="str">
        <f>IFERROR(VLOOKUP($E164,'[13]Din Costos CFE'!$J$7:$AG$150,KJ$1,0),"")</f>
        <v/>
      </c>
      <c r="KK164" s="430" t="str">
        <f>IFERROR(VLOOKUP($E164,'[13]Din Costos CFE'!$J$7:$AG$150,KK$1,0),"")</f>
        <v/>
      </c>
      <c r="KL164" s="430" t="str">
        <f>IFERROR(VLOOKUP($E164,'[13]Din Costos CFE'!$J$7:$AG$150,KL$1,0),"")</f>
        <v/>
      </c>
      <c r="KM164" s="430" t="str">
        <f>IFERROR(VLOOKUP($E164,'[13]Din Costos CFE'!$J$7:$AG$150,KM$1,0),"")</f>
        <v/>
      </c>
      <c r="KN164" s="430" t="str">
        <f>IFERROR(VLOOKUP($E164,'[13]Din Costos CFE'!$J$7:$AG$150,KN$1,0),"")</f>
        <v/>
      </c>
      <c r="KO164" s="431">
        <f t="shared" si="71"/>
        <v>0</v>
      </c>
      <c r="KP164" s="431">
        <f t="shared" si="72"/>
        <v>0</v>
      </c>
      <c r="KQ164" s="431">
        <f t="shared" si="73"/>
        <v>0</v>
      </c>
      <c r="KR164" s="432" t="str">
        <f>IFERROR(VLOOKUP($E164,'[13]Din Costos CFE'!$A$6:$G$150,4,0),"")</f>
        <v/>
      </c>
      <c r="KS164" s="432" t="str">
        <f>IFERROR(VLOOKUP($E164,'[13]Din Costos CFE'!$A$6:$G$150,5,0),"")</f>
        <v/>
      </c>
      <c r="KT164" s="432" t="str">
        <f>IFERROR(VLOOKUP($E164,'[13]Din Costos CFE'!$A$6:$G$150,6,0),"")</f>
        <v/>
      </c>
      <c r="KU164" s="433" t="str">
        <f t="shared" si="74"/>
        <v/>
      </c>
      <c r="KV164" s="434" t="str">
        <f t="shared" si="75"/>
        <v/>
      </c>
      <c r="KW164" s="435" t="str">
        <f t="shared" si="76"/>
        <v/>
      </c>
      <c r="KX164" s="435"/>
      <c r="KY164" s="436" t="str">
        <f>IFERROR(VLOOKUP($E164,'[13]Detalle Costos CENACE'!$E:$IT,248,0),"")</f>
        <v/>
      </c>
      <c r="KZ164" s="414">
        <f t="shared" si="77"/>
        <v>4.9000000000000004</v>
      </c>
      <c r="LA164" s="434" t="str">
        <f t="shared" si="78"/>
        <v/>
      </c>
      <c r="LB164" s="434" t="str">
        <f t="shared" si="79"/>
        <v/>
      </c>
      <c r="LC164" s="414">
        <f t="shared" si="80"/>
        <v>1</v>
      </c>
      <c r="LD164" s="429" t="str">
        <f>IFERROR(VLOOKUP($E164,'[13]Actualización de costos CENACE'!$A:$G,7,0),"")</f>
        <v/>
      </c>
    </row>
    <row r="165" spans="1:316" s="414" customFormat="1" ht="15" customHeight="1">
      <c r="A165" s="413" t="s">
        <v>5638</v>
      </c>
      <c r="B165" s="414">
        <v>907</v>
      </c>
      <c r="C165" s="414" t="s">
        <v>9034</v>
      </c>
      <c r="D165" s="414" t="s">
        <v>9035</v>
      </c>
      <c r="E165" s="414">
        <v>907</v>
      </c>
      <c r="G165" s="414" t="s">
        <v>813</v>
      </c>
      <c r="H165" s="414" t="s">
        <v>5914</v>
      </c>
      <c r="I165" s="415">
        <v>4</v>
      </c>
      <c r="J165" s="415"/>
      <c r="K165" s="415" t="str">
        <f>+IF(I165=4,"No","Sí")</f>
        <v>No</v>
      </c>
      <c r="L165" s="415"/>
      <c r="M165" s="415">
        <f t="shared" si="87"/>
        <v>4</v>
      </c>
      <c r="N165" s="415"/>
      <c r="O165" s="415"/>
      <c r="P165" s="415"/>
      <c r="Q165" s="415"/>
      <c r="R165" s="415" t="str">
        <f>+IF(M165=4,"No","Sí")</f>
        <v>No</v>
      </c>
      <c r="S165" s="415"/>
      <c r="T165" s="415"/>
      <c r="U165" s="415"/>
      <c r="V165" s="414" t="s">
        <v>9036</v>
      </c>
      <c r="W165" s="414" t="s">
        <v>5916</v>
      </c>
      <c r="X165" s="414">
        <f t="shared" si="83"/>
        <v>1.5</v>
      </c>
      <c r="Y165" s="414">
        <f t="shared" si="63"/>
        <v>388.5</v>
      </c>
      <c r="Z165" s="416" t="str">
        <f t="shared" si="64"/>
        <v/>
      </c>
      <c r="AA165" s="416">
        <f t="shared" si="65"/>
        <v>0</v>
      </c>
      <c r="AB165" s="417">
        <f t="shared" si="66"/>
        <v>0</v>
      </c>
      <c r="AC165" s="414" t="s">
        <v>5917</v>
      </c>
      <c r="AD165" s="414" t="s">
        <v>5917</v>
      </c>
      <c r="AE165" s="414" t="e">
        <f>+VLOOKUP($D165,'[12]Ramón Países '!$A:$E,4,0)</f>
        <v>#N/A</v>
      </c>
      <c r="AF165" s="414" t="s">
        <v>5646</v>
      </c>
      <c r="AG165" s="414" t="e">
        <f>+VLOOKUP($D165,'[12]Ramón Países '!$A:$E,5,0)</f>
        <v>#N/A</v>
      </c>
      <c r="AH165" s="414" t="s">
        <v>5918</v>
      </c>
      <c r="AI165" s="414" t="s">
        <v>5919</v>
      </c>
      <c r="AJ165" s="414" t="s">
        <v>5920</v>
      </c>
      <c r="AK165" s="414" t="s">
        <v>5698</v>
      </c>
      <c r="AL165" s="414" t="s">
        <v>5921</v>
      </c>
      <c r="AM165" s="414" t="s">
        <v>5922</v>
      </c>
      <c r="AN165" s="414" t="s">
        <v>3320</v>
      </c>
      <c r="AO165" s="414" t="s">
        <v>5923</v>
      </c>
      <c r="AP165" s="414" t="s">
        <v>5698</v>
      </c>
      <c r="AQ165" s="414" t="s">
        <v>5924</v>
      </c>
      <c r="AR165" s="414" t="s">
        <v>5925</v>
      </c>
      <c r="AS165" s="414" t="s">
        <v>5926</v>
      </c>
      <c r="AT165" s="414" t="s">
        <v>733</v>
      </c>
      <c r="AU165" s="414" t="s">
        <v>733</v>
      </c>
      <c r="AV165" s="414" t="s">
        <v>733</v>
      </c>
      <c r="AW165" s="414" t="s">
        <v>3320</v>
      </c>
      <c r="AX165" s="414" t="s">
        <v>5927</v>
      </c>
      <c r="AY165" s="414" t="s">
        <v>733</v>
      </c>
      <c r="AZ165" s="414" t="s">
        <v>5928</v>
      </c>
      <c r="BA165" s="414" t="s">
        <v>5929</v>
      </c>
      <c r="BB165" s="414" t="s">
        <v>5930</v>
      </c>
      <c r="BC165" s="414" t="s">
        <v>5931</v>
      </c>
      <c r="BD165" s="414" t="s">
        <v>5932</v>
      </c>
      <c r="BE165" s="414" t="s">
        <v>5933</v>
      </c>
      <c r="BF165" s="415" t="s">
        <v>1214</v>
      </c>
      <c r="BG165" s="414" t="s">
        <v>3320</v>
      </c>
      <c r="BI165" s="414" t="s">
        <v>2043</v>
      </c>
      <c r="BJ165" s="414" t="s">
        <v>2043</v>
      </c>
      <c r="BK165" s="414" t="s">
        <v>5934</v>
      </c>
      <c r="BL165" s="414" t="s">
        <v>5942</v>
      </c>
      <c r="BM165" s="415">
        <v>400</v>
      </c>
      <c r="BN165" s="414" t="s">
        <v>5936</v>
      </c>
      <c r="BO165" s="418" t="s">
        <v>12624</v>
      </c>
      <c r="BP165" s="414">
        <v>24</v>
      </c>
      <c r="BQ165" s="414">
        <v>2029</v>
      </c>
      <c r="BR165" s="414">
        <v>259</v>
      </c>
      <c r="BS165" s="415">
        <v>259</v>
      </c>
      <c r="BT165" s="414" t="s">
        <v>5666</v>
      </c>
      <c r="BU165" s="414">
        <v>37</v>
      </c>
      <c r="BV165" s="415">
        <v>930.22</v>
      </c>
      <c r="BW165" s="419">
        <v>0.40999806068299216</v>
      </c>
      <c r="BX165" s="420" t="s">
        <v>910</v>
      </c>
      <c r="BY165" s="414" t="s">
        <v>733</v>
      </c>
      <c r="CA165" s="414" t="s">
        <v>3320</v>
      </c>
      <c r="CB165" s="414" t="s">
        <v>3320</v>
      </c>
      <c r="CC165" s="414" t="s">
        <v>3320</v>
      </c>
      <c r="CD165" s="414" t="s">
        <v>3320</v>
      </c>
      <c r="CE165" s="414" t="s">
        <v>3320</v>
      </c>
      <c r="CF165" s="414" t="s">
        <v>3320</v>
      </c>
      <c r="CG165" s="414" t="s">
        <v>3320</v>
      </c>
      <c r="CH165" s="414" t="s">
        <v>3320</v>
      </c>
      <c r="CI165" s="414" t="s">
        <v>3320</v>
      </c>
      <c r="CJ165" s="414" t="s">
        <v>3320</v>
      </c>
      <c r="CL165" s="414" t="s">
        <v>3320</v>
      </c>
      <c r="CM165" s="414" t="s">
        <v>3320</v>
      </c>
      <c r="CN165" s="414" t="s">
        <v>3320</v>
      </c>
      <c r="CO165" s="414" t="s">
        <v>3320</v>
      </c>
      <c r="CP165" s="414" t="s">
        <v>3320</v>
      </c>
      <c r="CQ165" s="414" t="e">
        <f t="shared" si="81"/>
        <v>#VALUE!</v>
      </c>
      <c r="CR165" s="414" t="s">
        <v>3320</v>
      </c>
      <c r="CS165" s="414" t="s">
        <v>3320</v>
      </c>
      <c r="CT165" s="414" t="s">
        <v>3320</v>
      </c>
      <c r="CU165" s="414" t="s">
        <v>3320</v>
      </c>
      <c r="CV165" s="414">
        <v>7</v>
      </c>
      <c r="CW165" s="414">
        <v>12.5</v>
      </c>
      <c r="CX165" s="414" t="s">
        <v>733</v>
      </c>
      <c r="CY165" s="414" t="s">
        <v>5937</v>
      </c>
      <c r="CZ165" s="414">
        <v>0.41</v>
      </c>
      <c r="DA165" s="414" t="s">
        <v>1214</v>
      </c>
      <c r="DB165" s="414" t="s">
        <v>733</v>
      </c>
      <c r="DC165" s="414" t="s">
        <v>733</v>
      </c>
      <c r="DD165" s="414">
        <v>3591.6</v>
      </c>
      <c r="DE165" s="414">
        <v>2976.88</v>
      </c>
      <c r="DF165" s="414" t="s">
        <v>5938</v>
      </c>
      <c r="DG165" s="414">
        <v>365</v>
      </c>
      <c r="DH165" s="414">
        <v>0.82</v>
      </c>
      <c r="DI165" s="414">
        <v>98</v>
      </c>
      <c r="DJ165" s="414">
        <v>25</v>
      </c>
      <c r="DK165" s="414" t="s">
        <v>12625</v>
      </c>
      <c r="DL165" s="414">
        <v>1.31</v>
      </c>
      <c r="DM165" s="414">
        <f t="shared" si="82"/>
        <v>2026</v>
      </c>
      <c r="DN165" s="414">
        <v>59</v>
      </c>
      <c r="DO165" s="414" t="s">
        <v>7561</v>
      </c>
      <c r="DP165" s="414">
        <v>11493000</v>
      </c>
      <c r="DR165" s="414" t="s">
        <v>3320</v>
      </c>
      <c r="DS165" s="414" t="s">
        <v>3320</v>
      </c>
      <c r="DT165" s="414" t="s">
        <v>3320</v>
      </c>
      <c r="DU165" s="414" t="s">
        <v>3320</v>
      </c>
      <c r="DV165" s="414" t="s">
        <v>3320</v>
      </c>
      <c r="DW165" s="414" t="s">
        <v>3320</v>
      </c>
      <c r="DX165" s="414" t="s">
        <v>3320</v>
      </c>
      <c r="DY165" s="414" t="s">
        <v>3320</v>
      </c>
      <c r="DZ165" s="414" t="s">
        <v>3320</v>
      </c>
      <c r="EA165" s="414" t="s">
        <v>3320</v>
      </c>
      <c r="EB165" s="414" t="s">
        <v>3320</v>
      </c>
      <c r="EC165" s="414" t="s">
        <v>3320</v>
      </c>
      <c r="ED165" s="414" t="s">
        <v>3320</v>
      </c>
      <c r="EE165" s="414" t="s">
        <v>3320</v>
      </c>
      <c r="EF165" s="414" t="s">
        <v>3320</v>
      </c>
      <c r="EG165" s="414" t="s">
        <v>3320</v>
      </c>
      <c r="EH165" s="414" t="s">
        <v>3320</v>
      </c>
      <c r="EI165" s="414" t="s">
        <v>3320</v>
      </c>
      <c r="EJ165" s="414" t="s">
        <v>3320</v>
      </c>
      <c r="EK165" s="414" t="s">
        <v>3320</v>
      </c>
      <c r="EL165" s="414" t="s">
        <v>3320</v>
      </c>
      <c r="EM165" s="414" t="s">
        <v>3320</v>
      </c>
      <c r="EN165" s="414" t="s">
        <v>3320</v>
      </c>
      <c r="EO165" s="414" t="s">
        <v>3320</v>
      </c>
      <c r="EP165" s="414" t="s">
        <v>3320</v>
      </c>
      <c r="EQ165" s="414" t="s">
        <v>3320</v>
      </c>
      <c r="ER165" s="414" t="s">
        <v>3320</v>
      </c>
      <c r="ES165" s="414" t="s">
        <v>3320</v>
      </c>
      <c r="ET165" s="414" t="s">
        <v>3320</v>
      </c>
      <c r="EU165" s="414" t="s">
        <v>3320</v>
      </c>
      <c r="EV165" s="414" t="s">
        <v>3320</v>
      </c>
      <c r="EW165" s="414" t="s">
        <v>3320</v>
      </c>
      <c r="EX165" s="414" t="s">
        <v>3320</v>
      </c>
      <c r="EY165" s="414" t="s">
        <v>3320</v>
      </c>
      <c r="EZ165" s="414" t="s">
        <v>3320</v>
      </c>
      <c r="FA165" s="414" t="s">
        <v>3320</v>
      </c>
      <c r="FB165" s="414" t="s">
        <v>3320</v>
      </c>
      <c r="FC165" s="414" t="s">
        <v>3320</v>
      </c>
      <c r="FD165" s="414" t="s">
        <v>3320</v>
      </c>
      <c r="FE165" s="414" t="s">
        <v>3320</v>
      </c>
      <c r="FF165" s="414" t="s">
        <v>3320</v>
      </c>
      <c r="FG165" s="414" t="s">
        <v>3320</v>
      </c>
      <c r="FH165" s="414" t="s">
        <v>3320</v>
      </c>
      <c r="FI165" s="414" t="s">
        <v>3320</v>
      </c>
      <c r="FJ165" s="414" t="s">
        <v>3320</v>
      </c>
      <c r="FK165" s="414" t="s">
        <v>3320</v>
      </c>
      <c r="FL165" s="414" t="s">
        <v>3320</v>
      </c>
      <c r="FM165" s="414" t="s">
        <v>3320</v>
      </c>
      <c r="FN165" s="414" t="s">
        <v>3320</v>
      </c>
      <c r="FO165" s="421">
        <v>404456071</v>
      </c>
      <c r="FP165" s="421">
        <f t="shared" si="62"/>
        <v>404.45607100000001</v>
      </c>
      <c r="FQ165" s="414" t="s">
        <v>1214</v>
      </c>
      <c r="FR165" s="414" t="s">
        <v>733</v>
      </c>
      <c r="FS165" s="414" t="s">
        <v>733</v>
      </c>
      <c r="FT165" s="414" t="s">
        <v>733</v>
      </c>
      <c r="FU165" s="414" t="s">
        <v>791</v>
      </c>
      <c r="FV165" s="414" t="s">
        <v>5940</v>
      </c>
      <c r="FW165" s="414" t="s">
        <v>5941</v>
      </c>
      <c r="FX165" s="422" t="s">
        <v>5942</v>
      </c>
      <c r="FY165" s="423">
        <v>400</v>
      </c>
      <c r="FZ165" s="414" t="s">
        <v>9037</v>
      </c>
      <c r="GA165" s="421">
        <v>404456071.32999998</v>
      </c>
      <c r="GB165" s="421">
        <v>30192349.93</v>
      </c>
      <c r="GC165" s="421">
        <v>1674.58</v>
      </c>
      <c r="GD165" s="421">
        <v>964</v>
      </c>
      <c r="GE165" s="414" t="s">
        <v>5944</v>
      </c>
      <c r="GF165" s="414" t="s">
        <v>733</v>
      </c>
      <c r="GG165" s="414" t="s">
        <v>733</v>
      </c>
      <c r="GH165" s="414" t="s">
        <v>9038</v>
      </c>
      <c r="GI165" s="414" t="s">
        <v>733</v>
      </c>
      <c r="GJ165" s="414" t="s">
        <v>1214</v>
      </c>
      <c r="GK165" s="414" t="s">
        <v>733</v>
      </c>
      <c r="GL165" s="414" t="s">
        <v>733</v>
      </c>
      <c r="GM165" s="414" t="s">
        <v>733</v>
      </c>
      <c r="GN165" s="424" t="s">
        <v>5676</v>
      </c>
      <c r="GO165" s="414" t="s">
        <v>3320</v>
      </c>
      <c r="GP165" s="414" t="s">
        <v>733</v>
      </c>
      <c r="GQ165" s="414" t="s">
        <v>5721</v>
      </c>
      <c r="GR165" s="414" t="s">
        <v>733</v>
      </c>
      <c r="GS165" s="414" t="s">
        <v>5946</v>
      </c>
      <c r="GT165" s="414" t="s">
        <v>5947</v>
      </c>
      <c r="GU165" s="414" t="s">
        <v>3320</v>
      </c>
      <c r="GV165" s="414">
        <v>0.1</v>
      </c>
      <c r="GW165" s="414" t="s">
        <v>733</v>
      </c>
      <c r="GX165" s="414" t="s">
        <v>5948</v>
      </c>
      <c r="GY165" s="414" t="s">
        <v>5949</v>
      </c>
      <c r="GZ165" s="414" t="s">
        <v>733</v>
      </c>
      <c r="HA165" s="414" t="s">
        <v>3320</v>
      </c>
      <c r="HB165" s="414" t="s">
        <v>9039</v>
      </c>
      <c r="HC165" s="414" t="s">
        <v>9040</v>
      </c>
      <c r="HD165" s="414" t="s">
        <v>5952</v>
      </c>
      <c r="HE165" s="414" t="s">
        <v>5684</v>
      </c>
      <c r="HF165" s="414" t="s">
        <v>5684</v>
      </c>
      <c r="HG165" s="414" t="s">
        <v>733</v>
      </c>
      <c r="HH165" s="414" t="s">
        <v>1214</v>
      </c>
      <c r="HI165" s="414" t="s">
        <v>13063</v>
      </c>
      <c r="HJ165" s="414" t="s">
        <v>13064</v>
      </c>
      <c r="HK165" s="414" t="s">
        <v>5685</v>
      </c>
      <c r="HL165" s="414" t="s">
        <v>3320</v>
      </c>
      <c r="HM165" s="414" t="s">
        <v>3320</v>
      </c>
      <c r="HN165" s="414" t="s">
        <v>3320</v>
      </c>
      <c r="HO165" s="414" t="s">
        <v>3320</v>
      </c>
      <c r="HP165" s="414" t="s">
        <v>3320</v>
      </c>
      <c r="HQ165" s="414" t="s">
        <v>3320</v>
      </c>
      <c r="HR165" s="414" t="s">
        <v>3320</v>
      </c>
      <c r="HS165" s="414" t="s">
        <v>3320</v>
      </c>
      <c r="HT165" s="414" t="s">
        <v>3320</v>
      </c>
      <c r="HU165" s="414" t="s">
        <v>3320</v>
      </c>
      <c r="HV165" s="414" t="s">
        <v>3320</v>
      </c>
      <c r="HW165" s="414" t="s">
        <v>3320</v>
      </c>
      <c r="HX165" s="414" t="s">
        <v>3320</v>
      </c>
      <c r="HY165" s="414" t="s">
        <v>3320</v>
      </c>
      <c r="HZ165" s="414" t="s">
        <v>3320</v>
      </c>
      <c r="IA165" s="414" t="s">
        <v>3320</v>
      </c>
      <c r="IB165" s="414" t="s">
        <v>3320</v>
      </c>
      <c r="IC165" s="414" t="s">
        <v>3320</v>
      </c>
      <c r="ID165" s="414" t="s">
        <v>3320</v>
      </c>
      <c r="IE165" s="414" t="s">
        <v>3320</v>
      </c>
      <c r="IF165" s="414" t="s">
        <v>3320</v>
      </c>
      <c r="IG165" s="414" t="s">
        <v>3320</v>
      </c>
      <c r="IH165" s="414" t="s">
        <v>3320</v>
      </c>
      <c r="II165" s="414" t="s">
        <v>3320</v>
      </c>
      <c r="IJ165" s="414" t="s">
        <v>3320</v>
      </c>
      <c r="IK165" s="414" t="s">
        <v>3320</v>
      </c>
      <c r="IL165" s="414" t="s">
        <v>3320</v>
      </c>
      <c r="IM165" s="414" t="s">
        <v>3320</v>
      </c>
      <c r="IN165" s="414" t="s">
        <v>3320</v>
      </c>
      <c r="IO165" s="414" t="s">
        <v>3320</v>
      </c>
      <c r="IP165" s="414" t="s">
        <v>3320</v>
      </c>
      <c r="IQ165" s="414" t="s">
        <v>3320</v>
      </c>
      <c r="IR165" s="414" t="s">
        <v>3320</v>
      </c>
      <c r="IS165" s="414" t="s">
        <v>3320</v>
      </c>
      <c r="IT165" s="414" t="s">
        <v>3320</v>
      </c>
      <c r="IU165" s="414" t="s">
        <v>3320</v>
      </c>
      <c r="IV165" s="414" t="s">
        <v>3320</v>
      </c>
      <c r="IW165" s="414" t="s">
        <v>3320</v>
      </c>
      <c r="IX165" s="414" t="s">
        <v>375</v>
      </c>
      <c r="IY165" s="415" t="s">
        <v>5774</v>
      </c>
      <c r="IZ165" s="415" t="s">
        <v>5774</v>
      </c>
      <c r="JA165" s="414" t="s">
        <v>5775</v>
      </c>
      <c r="JB165" s="414" t="str">
        <f>IFERROR(VLOOKUP($E165,'[12]Resumen costos RNT id'!$D:$J,3,0),"")</f>
        <v/>
      </c>
      <c r="JC165" s="421" t="str">
        <f>IFERROR(VLOOKUP($E165,'[12]Resumen costos RNT id'!$D:$J,4,0),"")</f>
        <v/>
      </c>
      <c r="JD165" s="421" t="str">
        <f>IFERROR(VLOOKUP($E165,'[12]Resumen costos RNT id'!$D:$J,5,0),"")</f>
        <v/>
      </c>
      <c r="JE165" s="421" t="str">
        <f>IFERROR(VLOOKUP($E165,'[12]Resumen costos RNT id'!$D:$J,6,0),"")</f>
        <v/>
      </c>
      <c r="JF165" s="416" t="str">
        <f>IFERROR(VLOOKUP($E165,'[12]Resumen costos RNT id'!$D:$J,7,0),"")</f>
        <v/>
      </c>
      <c r="JG165" s="428" t="str">
        <f t="shared" si="67"/>
        <v/>
      </c>
      <c r="JH165" s="428" t="str">
        <f t="shared" si="68"/>
        <v/>
      </c>
      <c r="JI165" s="428" t="str">
        <f t="shared" si="68"/>
        <v/>
      </c>
      <c r="JJ165" s="428">
        <f t="shared" si="69"/>
        <v>0</v>
      </c>
      <c r="JK165" s="428">
        <f t="shared" si="70"/>
        <v>0</v>
      </c>
      <c r="JL165" s="414" t="s">
        <v>202</v>
      </c>
      <c r="JP165" s="414">
        <v>2</v>
      </c>
      <c r="JQ165" s="414">
        <f t="shared" si="84"/>
        <v>0</v>
      </c>
      <c r="JR165" s="429" t="str">
        <f>IFERROR(VLOOKUP($E165,'[13]Actualización de costos CENACE'!$A:$G,2,0),"")</f>
        <v/>
      </c>
      <c r="JS165" s="429" t="str">
        <f>IFERROR(VLOOKUP($E165,'[13]Actualización de costos CENACE'!$A:$G,3,0),"")</f>
        <v/>
      </c>
      <c r="JT165" s="429" t="str">
        <f>IFERROR(VLOOKUP($E165,'[13]Actualización de costos CENACE'!$A:$G,4,0),"")</f>
        <v/>
      </c>
      <c r="JU165" s="429" t="str">
        <f>IFERROR(VLOOKUP($E165,'[13]Actualización de costos CENACE'!$A:$G,5,0),"")</f>
        <v/>
      </c>
      <c r="JV165" s="429" t="str">
        <f>IFERROR(VLOOKUP($E165,'[13]Actualización de costos CENACE'!$A:$G,6,0),"")</f>
        <v/>
      </c>
      <c r="JW165" s="430" t="str">
        <f>IFERROR(VLOOKUP($E165,'[13]Din Costos CFE'!$J$7:$AG$150,JW$1,0),"")</f>
        <v/>
      </c>
      <c r="JX165" s="430" t="str">
        <f>IFERROR(VLOOKUP($E165,'[13]Din Costos CFE'!$J$7:$AG$150,JX$1,0),"")</f>
        <v/>
      </c>
      <c r="JY165" s="430" t="str">
        <f>IFERROR(VLOOKUP($E165,'[13]Din Costos CFE'!$J$7:$AG$150,JY$1,0),"")</f>
        <v/>
      </c>
      <c r="JZ165" s="430" t="str">
        <f>IFERROR(VLOOKUP($E165,'[13]Din Costos CFE'!$J$7:$AG$150,JZ$1,0),"")</f>
        <v/>
      </c>
      <c r="KA165" s="430" t="str">
        <f>IFERROR(VLOOKUP($E165,'[13]Din Costos CFE'!$J$7:$AG$150,KA$1,0),"")</f>
        <v/>
      </c>
      <c r="KB165" s="430" t="str">
        <f>IFERROR(VLOOKUP($E165,'[13]Din Costos CFE'!$J$7:$AG$150,KB$1,0),"")</f>
        <v/>
      </c>
      <c r="KC165" s="430" t="str">
        <f>IFERROR(VLOOKUP($E165,'[13]Din Costos CFE'!$J$7:$AG$150,KC$1,0),"")</f>
        <v/>
      </c>
      <c r="KD165" s="430" t="str">
        <f>IFERROR(VLOOKUP($E165,'[13]Din Costos CFE'!$J$7:$AG$150,KD$1,0),"")</f>
        <v/>
      </c>
      <c r="KE165" s="430" t="str">
        <f>IFERROR(VLOOKUP($E165,'[13]Din Costos CFE'!$J$7:$AG$150,KE$1,0),"")</f>
        <v/>
      </c>
      <c r="KF165" s="430" t="str">
        <f>IFERROR(VLOOKUP($E165,'[13]Din Costos CFE'!$J$7:$AG$150,KF$1,0),"")</f>
        <v/>
      </c>
      <c r="KG165" s="430" t="str">
        <f>IFERROR(VLOOKUP($E165,'[13]Din Costos CFE'!$J$7:$AG$150,KG$1,0),"")</f>
        <v/>
      </c>
      <c r="KH165" s="430" t="str">
        <f>IFERROR(VLOOKUP($E165,'[13]Din Costos CFE'!$J$7:$AG$150,KH$1,0),"")</f>
        <v/>
      </c>
      <c r="KI165" s="430" t="str">
        <f>IFERROR(VLOOKUP($E165,'[13]Din Costos CFE'!$J$7:$AG$150,KI$1,0),"")</f>
        <v/>
      </c>
      <c r="KJ165" s="430" t="str">
        <f>IFERROR(VLOOKUP($E165,'[13]Din Costos CFE'!$J$7:$AG$150,KJ$1,0),"")</f>
        <v/>
      </c>
      <c r="KK165" s="430" t="str">
        <f>IFERROR(VLOOKUP($E165,'[13]Din Costos CFE'!$J$7:$AG$150,KK$1,0),"")</f>
        <v/>
      </c>
      <c r="KL165" s="430" t="str">
        <f>IFERROR(VLOOKUP($E165,'[13]Din Costos CFE'!$J$7:$AG$150,KL$1,0),"")</f>
        <v/>
      </c>
      <c r="KM165" s="430" t="str">
        <f>IFERROR(VLOOKUP($E165,'[13]Din Costos CFE'!$J$7:$AG$150,KM$1,0),"")</f>
        <v/>
      </c>
      <c r="KN165" s="430" t="str">
        <f>IFERROR(VLOOKUP($E165,'[13]Din Costos CFE'!$J$7:$AG$150,KN$1,0),"")</f>
        <v/>
      </c>
      <c r="KO165" s="431">
        <f t="shared" si="71"/>
        <v>0</v>
      </c>
      <c r="KP165" s="431">
        <f t="shared" si="72"/>
        <v>0</v>
      </c>
      <c r="KQ165" s="431">
        <f t="shared" si="73"/>
        <v>0</v>
      </c>
      <c r="KR165" s="432" t="str">
        <f>IFERROR(VLOOKUP($E165,'[13]Din Costos CFE'!$A$6:$G$150,4,0),"")</f>
        <v/>
      </c>
      <c r="KS165" s="432" t="str">
        <f>IFERROR(VLOOKUP($E165,'[13]Din Costos CFE'!$A$6:$G$150,5,0),"")</f>
        <v/>
      </c>
      <c r="KT165" s="432" t="str">
        <f>IFERROR(VLOOKUP($E165,'[13]Din Costos CFE'!$A$6:$G$150,6,0),"")</f>
        <v/>
      </c>
      <c r="KU165" s="433" t="str">
        <f t="shared" si="74"/>
        <v/>
      </c>
      <c r="KV165" s="434" t="str">
        <f t="shared" si="75"/>
        <v/>
      </c>
      <c r="KW165" s="435" t="str">
        <f t="shared" si="76"/>
        <v/>
      </c>
      <c r="KX165" s="435"/>
      <c r="KY165" s="436" t="str">
        <f>IFERROR(VLOOKUP($E165,'[13]Detalle Costos CENACE'!$E:$IT,248,0),"")</f>
        <v/>
      </c>
      <c r="KZ165" s="414">
        <f t="shared" si="77"/>
        <v>388.5</v>
      </c>
      <c r="LA165" s="434" t="str">
        <f t="shared" si="78"/>
        <v/>
      </c>
      <c r="LB165" s="434" t="str">
        <f t="shared" si="79"/>
        <v/>
      </c>
      <c r="LC165" s="414">
        <f t="shared" si="80"/>
        <v>1</v>
      </c>
      <c r="LD165" s="429" t="str">
        <f>IFERROR(VLOOKUP($E165,'[13]Actualización de costos CENACE'!$A:$G,7,0),"")</f>
        <v/>
      </c>
    </row>
    <row r="166" spans="1:316" s="414" customFormat="1" ht="15" customHeight="1">
      <c r="A166" s="413" t="s">
        <v>5638</v>
      </c>
      <c r="B166" s="414">
        <v>824</v>
      </c>
      <c r="C166" s="414" t="s">
        <v>9041</v>
      </c>
      <c r="D166" s="414" t="s">
        <v>9042</v>
      </c>
      <c r="E166" s="414">
        <v>824</v>
      </c>
      <c r="G166" s="414" t="s">
        <v>5641</v>
      </c>
      <c r="H166" s="414" t="s">
        <v>525</v>
      </c>
      <c r="I166" s="415">
        <v>1</v>
      </c>
      <c r="J166" s="415"/>
      <c r="K166" s="415" t="s">
        <v>202</v>
      </c>
      <c r="L166" s="415"/>
      <c r="M166" s="415">
        <f t="shared" si="87"/>
        <v>1</v>
      </c>
      <c r="N166" s="415"/>
      <c r="O166" s="415"/>
      <c r="P166" s="415"/>
      <c r="Q166" s="415"/>
      <c r="R166" s="415" t="s">
        <v>202</v>
      </c>
      <c r="S166" s="415"/>
      <c r="T166" s="415"/>
      <c r="U166" s="415"/>
      <c r="V166" s="414" t="s">
        <v>9043</v>
      </c>
      <c r="W166" s="414" t="s">
        <v>5643</v>
      </c>
      <c r="X166" s="414">
        <f t="shared" si="83"/>
        <v>1</v>
      </c>
      <c r="Y166" s="414">
        <f t="shared" si="63"/>
        <v>52</v>
      </c>
      <c r="Z166" s="416" t="str">
        <f t="shared" si="64"/>
        <v/>
      </c>
      <c r="AA166" s="416">
        <f t="shared" si="65"/>
        <v>0</v>
      </c>
      <c r="AB166" s="417">
        <f t="shared" si="66"/>
        <v>0</v>
      </c>
      <c r="AC166" s="414" t="s">
        <v>5644</v>
      </c>
      <c r="AD166" s="414" t="s">
        <v>5644</v>
      </c>
      <c r="AE166" s="414" t="e">
        <f>+VLOOKUP($D166,'[12]Ramón Países '!$A:$E,4,0)</f>
        <v>#N/A</v>
      </c>
      <c r="AF166" s="414" t="s">
        <v>5646</v>
      </c>
      <c r="AG166" s="414" t="e">
        <f>+VLOOKUP($D166,'[12]Ramón Países '!$A:$E,5,0)</f>
        <v>#N/A</v>
      </c>
      <c r="AH166" s="414" t="s">
        <v>8482</v>
      </c>
      <c r="AI166" s="414" t="s">
        <v>525</v>
      </c>
      <c r="AJ166" s="414" t="s">
        <v>7542</v>
      </c>
      <c r="AK166" s="414" t="s">
        <v>5648</v>
      </c>
      <c r="AL166" s="414" t="s">
        <v>5649</v>
      </c>
      <c r="AM166" s="414" t="s">
        <v>5650</v>
      </c>
      <c r="AN166" s="414" t="s">
        <v>525</v>
      </c>
      <c r="AO166" s="414" t="s">
        <v>5651</v>
      </c>
      <c r="AP166" s="414" t="s">
        <v>5652</v>
      </c>
      <c r="AQ166" s="414" t="s">
        <v>5653</v>
      </c>
      <c r="AR166" s="414" t="s">
        <v>5654</v>
      </c>
      <c r="AS166" s="414" t="s">
        <v>5655</v>
      </c>
      <c r="AT166" s="414" t="s">
        <v>733</v>
      </c>
      <c r="AU166" s="414" t="s">
        <v>733</v>
      </c>
      <c r="AV166" s="414" t="s">
        <v>733</v>
      </c>
      <c r="AW166" s="414" t="s">
        <v>3320</v>
      </c>
      <c r="AX166" s="414" t="s">
        <v>5656</v>
      </c>
      <c r="AY166" s="414" t="s">
        <v>733</v>
      </c>
      <c r="AZ166" s="414" t="s">
        <v>5657</v>
      </c>
      <c r="BA166" s="414" t="s">
        <v>5658</v>
      </c>
      <c r="BB166" s="414" t="s">
        <v>5659</v>
      </c>
      <c r="BC166" s="414" t="s">
        <v>5660</v>
      </c>
      <c r="BD166" s="414" t="s">
        <v>5661</v>
      </c>
      <c r="BE166" s="414" t="s">
        <v>5662</v>
      </c>
      <c r="BF166" s="415" t="s">
        <v>1214</v>
      </c>
      <c r="BG166" s="414" t="s">
        <v>3320</v>
      </c>
      <c r="BI166" s="414" t="s">
        <v>5747</v>
      </c>
      <c r="BJ166" s="414" t="s">
        <v>5747</v>
      </c>
      <c r="BK166" s="414" t="s">
        <v>1264</v>
      </c>
      <c r="BL166" s="414" t="s">
        <v>9044</v>
      </c>
      <c r="BM166" s="415">
        <v>115</v>
      </c>
      <c r="BN166" s="414" t="s">
        <v>5665</v>
      </c>
      <c r="BO166" s="418" t="s">
        <v>12594</v>
      </c>
      <c r="BP166" s="414">
        <v>18</v>
      </c>
      <c r="BQ166" s="414">
        <v>2028</v>
      </c>
      <c r="BR166" s="414">
        <v>52</v>
      </c>
      <c r="BS166" s="415">
        <v>52</v>
      </c>
      <c r="BT166" s="414" t="s">
        <v>5666</v>
      </c>
      <c r="BU166" s="414">
        <v>272</v>
      </c>
      <c r="BV166" s="415">
        <v>128.4</v>
      </c>
      <c r="BW166" s="419">
        <v>0.28187565858798735</v>
      </c>
      <c r="BX166" s="420" t="s">
        <v>910</v>
      </c>
      <c r="BY166" s="414" t="s">
        <v>733</v>
      </c>
      <c r="BZ166" s="414" t="s">
        <v>910</v>
      </c>
      <c r="CA166" s="414">
        <v>25.06</v>
      </c>
      <c r="CB166" s="414" t="s">
        <v>1214</v>
      </c>
      <c r="CC166" s="414">
        <v>650</v>
      </c>
      <c r="CD166" s="414" t="s">
        <v>5667</v>
      </c>
      <c r="CE166" s="414" t="s">
        <v>5668</v>
      </c>
      <c r="CF166" s="414" t="s">
        <v>3320</v>
      </c>
      <c r="CG166" s="414" t="s">
        <v>733</v>
      </c>
      <c r="CH166" s="414" t="s">
        <v>1214</v>
      </c>
      <c r="CI166" s="414">
        <v>1866</v>
      </c>
      <c r="CJ166" s="414">
        <v>1735.4</v>
      </c>
      <c r="CK166" s="414" t="s">
        <v>7367</v>
      </c>
      <c r="CL166" s="414">
        <v>365</v>
      </c>
      <c r="CM166" s="414">
        <v>90</v>
      </c>
      <c r="CN166" s="414">
        <v>98</v>
      </c>
      <c r="CO166" s="414">
        <v>25</v>
      </c>
      <c r="CP166" s="414" t="s">
        <v>12595</v>
      </c>
      <c r="CQ166" s="414">
        <f t="shared" si="81"/>
        <v>2026</v>
      </c>
      <c r="CR166" s="414">
        <v>0.4</v>
      </c>
      <c r="CS166" s="414">
        <v>8</v>
      </c>
      <c r="CT166" s="414" t="s">
        <v>9045</v>
      </c>
      <c r="CU166" s="414">
        <v>588288</v>
      </c>
      <c r="CV166" s="414" t="s">
        <v>3320</v>
      </c>
      <c r="CW166" s="414" t="s">
        <v>3320</v>
      </c>
      <c r="CX166" s="414" t="s">
        <v>3320</v>
      </c>
      <c r="CY166" s="414" t="s">
        <v>3320</v>
      </c>
      <c r="CZ166" s="414" t="s">
        <v>3320</v>
      </c>
      <c r="DA166" s="414" t="s">
        <v>3320</v>
      </c>
      <c r="DB166" s="414" t="s">
        <v>3320</v>
      </c>
      <c r="DC166" s="414" t="s">
        <v>3320</v>
      </c>
      <c r="DD166" s="414" t="s">
        <v>3320</v>
      </c>
      <c r="DE166" s="414" t="s">
        <v>3320</v>
      </c>
      <c r="DG166" s="414" t="s">
        <v>3320</v>
      </c>
      <c r="DH166" s="414" t="s">
        <v>3320</v>
      </c>
      <c r="DI166" s="414" t="s">
        <v>3320</v>
      </c>
      <c r="DJ166" s="414" t="s">
        <v>3320</v>
      </c>
      <c r="DK166" s="414" t="s">
        <v>3320</v>
      </c>
      <c r="DL166" s="414" t="s">
        <v>3320</v>
      </c>
      <c r="DM166" s="414" t="e">
        <f t="shared" si="82"/>
        <v>#VALUE!</v>
      </c>
      <c r="DN166" s="414" t="s">
        <v>3320</v>
      </c>
      <c r="DO166" s="414" t="s">
        <v>3320</v>
      </c>
      <c r="DP166" s="414" t="s">
        <v>3320</v>
      </c>
      <c r="DR166" s="414" t="s">
        <v>3320</v>
      </c>
      <c r="DS166" s="414" t="s">
        <v>3320</v>
      </c>
      <c r="DT166" s="414" t="s">
        <v>3320</v>
      </c>
      <c r="DU166" s="414" t="s">
        <v>3320</v>
      </c>
      <c r="DV166" s="414" t="s">
        <v>3320</v>
      </c>
      <c r="DW166" s="414" t="s">
        <v>3320</v>
      </c>
      <c r="DX166" s="414" t="s">
        <v>3320</v>
      </c>
      <c r="DY166" s="414" t="s">
        <v>3320</v>
      </c>
      <c r="DZ166" s="414" t="s">
        <v>3320</v>
      </c>
      <c r="EA166" s="414" t="s">
        <v>3320</v>
      </c>
      <c r="EB166" s="414" t="s">
        <v>3320</v>
      </c>
      <c r="EC166" s="414" t="s">
        <v>3320</v>
      </c>
      <c r="ED166" s="414" t="s">
        <v>3320</v>
      </c>
      <c r="EE166" s="414" t="s">
        <v>3320</v>
      </c>
      <c r="EF166" s="414" t="s">
        <v>3320</v>
      </c>
      <c r="EG166" s="414" t="s">
        <v>3320</v>
      </c>
      <c r="EH166" s="414" t="s">
        <v>3320</v>
      </c>
      <c r="EI166" s="414" t="s">
        <v>3320</v>
      </c>
      <c r="EJ166" s="414" t="s">
        <v>3320</v>
      </c>
      <c r="EK166" s="414" t="s">
        <v>3320</v>
      </c>
      <c r="EL166" s="414" t="s">
        <v>3320</v>
      </c>
      <c r="EM166" s="414" t="s">
        <v>3320</v>
      </c>
      <c r="EN166" s="414" t="s">
        <v>3320</v>
      </c>
      <c r="EO166" s="414" t="s">
        <v>3320</v>
      </c>
      <c r="EP166" s="414" t="s">
        <v>3320</v>
      </c>
      <c r="EQ166" s="414" t="s">
        <v>3320</v>
      </c>
      <c r="ER166" s="414" t="s">
        <v>3320</v>
      </c>
      <c r="ES166" s="414" t="s">
        <v>3320</v>
      </c>
      <c r="ET166" s="414" t="s">
        <v>3320</v>
      </c>
      <c r="EU166" s="414" t="s">
        <v>3320</v>
      </c>
      <c r="EV166" s="414" t="s">
        <v>3320</v>
      </c>
      <c r="EW166" s="414" t="s">
        <v>3320</v>
      </c>
      <c r="EX166" s="414" t="s">
        <v>3320</v>
      </c>
      <c r="EY166" s="414" t="s">
        <v>3320</v>
      </c>
      <c r="EZ166" s="414" t="s">
        <v>3320</v>
      </c>
      <c r="FA166" s="414" t="s">
        <v>3320</v>
      </c>
      <c r="FB166" s="414" t="s">
        <v>3320</v>
      </c>
      <c r="FC166" s="414" t="s">
        <v>3320</v>
      </c>
      <c r="FD166" s="414" t="s">
        <v>3320</v>
      </c>
      <c r="FE166" s="414" t="s">
        <v>3320</v>
      </c>
      <c r="FF166" s="414" t="s">
        <v>3320</v>
      </c>
      <c r="FG166" s="414" t="s">
        <v>3320</v>
      </c>
      <c r="FH166" s="414" t="s">
        <v>3320</v>
      </c>
      <c r="FI166" s="414" t="s">
        <v>3320</v>
      </c>
      <c r="FJ166" s="414" t="s">
        <v>3320</v>
      </c>
      <c r="FK166" s="414" t="s">
        <v>3320</v>
      </c>
      <c r="FL166" s="414" t="s">
        <v>3320</v>
      </c>
      <c r="FM166" s="414" t="s">
        <v>3320</v>
      </c>
      <c r="FN166" s="414" t="s">
        <v>3320</v>
      </c>
      <c r="FO166" s="421">
        <v>58282800</v>
      </c>
      <c r="FP166" s="421">
        <f t="shared" si="62"/>
        <v>58.282800000000002</v>
      </c>
      <c r="FQ166" s="414" t="s">
        <v>733</v>
      </c>
      <c r="FR166" s="414" t="s">
        <v>733</v>
      </c>
      <c r="FS166" s="414" t="s">
        <v>733</v>
      </c>
      <c r="FT166" s="414" t="s">
        <v>733</v>
      </c>
      <c r="FU166" s="414" t="s">
        <v>1278</v>
      </c>
      <c r="FV166" s="414" t="s">
        <v>9046</v>
      </c>
      <c r="FW166" s="414" t="s">
        <v>9047</v>
      </c>
      <c r="FX166" s="422" t="s">
        <v>9044</v>
      </c>
      <c r="FY166" s="423">
        <v>115</v>
      </c>
      <c r="FZ166" s="414" t="s">
        <v>9048</v>
      </c>
      <c r="GA166" s="421">
        <v>58828800</v>
      </c>
      <c r="GB166" s="421">
        <v>6600000</v>
      </c>
      <c r="GC166" s="421">
        <v>1441.67</v>
      </c>
      <c r="GD166" s="421">
        <v>29250</v>
      </c>
      <c r="GE166" s="414" t="s">
        <v>7646</v>
      </c>
      <c r="GF166" s="414" t="s">
        <v>1214</v>
      </c>
      <c r="GG166" s="414" t="s">
        <v>1214</v>
      </c>
      <c r="GH166" s="414" t="s">
        <v>5675</v>
      </c>
      <c r="GI166" s="414" t="s">
        <v>1214</v>
      </c>
      <c r="GJ166" s="414" t="s">
        <v>1214</v>
      </c>
      <c r="GK166" s="414" t="s">
        <v>1214</v>
      </c>
      <c r="GL166" s="414" t="s">
        <v>733</v>
      </c>
      <c r="GM166" s="414" t="s">
        <v>1214</v>
      </c>
      <c r="GN166" s="424" t="s">
        <v>5676</v>
      </c>
      <c r="GO166" s="414" t="s">
        <v>3320</v>
      </c>
      <c r="GP166" s="414" t="s">
        <v>733</v>
      </c>
      <c r="GQ166" s="414" t="s">
        <v>5721</v>
      </c>
      <c r="GR166" s="414" t="s">
        <v>733</v>
      </c>
      <c r="GS166" s="414" t="s">
        <v>5678</v>
      </c>
      <c r="GT166" s="414" t="s">
        <v>3320</v>
      </c>
      <c r="GU166" s="414" t="s">
        <v>3320</v>
      </c>
      <c r="GV166" s="414">
        <v>0.6</v>
      </c>
      <c r="GW166" s="414" t="s">
        <v>733</v>
      </c>
      <c r="GX166" s="414" t="s">
        <v>5679</v>
      </c>
      <c r="GY166" s="414" t="s">
        <v>9049</v>
      </c>
      <c r="GZ166" s="414" t="s">
        <v>733</v>
      </c>
      <c r="HA166" s="414" t="s">
        <v>3320</v>
      </c>
      <c r="HB166" s="414" t="s">
        <v>9050</v>
      </c>
      <c r="HC166" s="414" t="s">
        <v>9051</v>
      </c>
      <c r="HD166" s="414" t="s">
        <v>5683</v>
      </c>
      <c r="HE166" s="414" t="s">
        <v>5952</v>
      </c>
      <c r="HF166" s="414" t="s">
        <v>5684</v>
      </c>
      <c r="HG166" s="414" t="s">
        <v>733</v>
      </c>
      <c r="HH166" s="414" t="s">
        <v>1214</v>
      </c>
      <c r="HI166" s="414" t="s">
        <v>13065</v>
      </c>
      <c r="HJ166" s="414" t="s">
        <v>13066</v>
      </c>
      <c r="HK166" s="414" t="s">
        <v>5685</v>
      </c>
      <c r="HL166" s="414" t="s">
        <v>3320</v>
      </c>
      <c r="HM166" s="414" t="s">
        <v>3320</v>
      </c>
      <c r="HN166" s="414" t="s">
        <v>3320</v>
      </c>
      <c r="HO166" s="414" t="s">
        <v>3320</v>
      </c>
      <c r="HP166" s="414" t="s">
        <v>3320</v>
      </c>
      <c r="HQ166" s="414" t="s">
        <v>3320</v>
      </c>
      <c r="HR166" s="414" t="s">
        <v>3320</v>
      </c>
      <c r="HS166" s="414" t="s">
        <v>3320</v>
      </c>
      <c r="HT166" s="414" t="s">
        <v>3320</v>
      </c>
      <c r="HU166" s="414" t="s">
        <v>3320</v>
      </c>
      <c r="HV166" s="414" t="s">
        <v>3320</v>
      </c>
      <c r="HW166" s="414" t="s">
        <v>3320</v>
      </c>
      <c r="HX166" s="414" t="s">
        <v>3320</v>
      </c>
      <c r="HY166" s="414" t="s">
        <v>3320</v>
      </c>
      <c r="HZ166" s="414" t="s">
        <v>3320</v>
      </c>
      <c r="IA166" s="414" t="s">
        <v>3320</v>
      </c>
      <c r="IB166" s="414" t="s">
        <v>3320</v>
      </c>
      <c r="IC166" s="414" t="s">
        <v>3320</v>
      </c>
      <c r="ID166" s="414" t="s">
        <v>3320</v>
      </c>
      <c r="IE166" s="414" t="s">
        <v>3320</v>
      </c>
      <c r="IF166" s="414" t="s">
        <v>3320</v>
      </c>
      <c r="IG166" s="414" t="s">
        <v>3320</v>
      </c>
      <c r="IH166" s="414" t="s">
        <v>3320</v>
      </c>
      <c r="II166" s="414" t="s">
        <v>3320</v>
      </c>
      <c r="IJ166" s="414" t="s">
        <v>3320</v>
      </c>
      <c r="IK166" s="414" t="s">
        <v>3320</v>
      </c>
      <c r="IL166" s="414" t="s">
        <v>3320</v>
      </c>
      <c r="IM166" s="414" t="s">
        <v>3320</v>
      </c>
      <c r="IN166" s="414" t="s">
        <v>3320</v>
      </c>
      <c r="IO166" s="414" t="s">
        <v>3320</v>
      </c>
      <c r="IP166" s="414" t="s">
        <v>3320</v>
      </c>
      <c r="IQ166" s="414" t="s">
        <v>3320</v>
      </c>
      <c r="IR166" s="414" t="s">
        <v>3320</v>
      </c>
      <c r="IS166" s="414" t="s">
        <v>3320</v>
      </c>
      <c r="IT166" s="414" t="s">
        <v>3320</v>
      </c>
      <c r="IU166" s="414" t="s">
        <v>3320</v>
      </c>
      <c r="IV166" s="414" t="s">
        <v>3320</v>
      </c>
      <c r="IW166" s="414" t="s">
        <v>3320</v>
      </c>
      <c r="IX166" s="437" t="s">
        <v>85</v>
      </c>
      <c r="IY166" s="452">
        <v>45567</v>
      </c>
      <c r="IZ166" s="437" t="s">
        <v>910</v>
      </c>
      <c r="JA166" s="437" t="s">
        <v>5810</v>
      </c>
      <c r="JB166" s="414" t="str">
        <f>IFERROR(VLOOKUP($E166,'[12]Resumen costos RNT id'!$D:$J,3,0),"")</f>
        <v/>
      </c>
      <c r="JC166" s="421" t="str">
        <f>IFERROR(VLOOKUP($E166,'[12]Resumen costos RNT id'!$D:$J,4,0),"")</f>
        <v/>
      </c>
      <c r="JD166" s="421" t="str">
        <f>IFERROR(VLOOKUP($E166,'[12]Resumen costos RNT id'!$D:$J,5,0),"")</f>
        <v/>
      </c>
      <c r="JE166" s="421" t="str">
        <f>IFERROR(VLOOKUP($E166,'[12]Resumen costos RNT id'!$D:$J,6,0),"")</f>
        <v/>
      </c>
      <c r="JF166" s="416" t="str">
        <f>IFERROR(VLOOKUP($E166,'[12]Resumen costos RNT id'!$D:$J,7,0),"")</f>
        <v/>
      </c>
      <c r="JG166" s="428" t="str">
        <f t="shared" si="67"/>
        <v/>
      </c>
      <c r="JH166" s="428" t="str">
        <f t="shared" si="68"/>
        <v/>
      </c>
      <c r="JI166" s="428" t="str">
        <f t="shared" si="68"/>
        <v/>
      </c>
      <c r="JJ166" s="428">
        <f t="shared" si="69"/>
        <v>0</v>
      </c>
      <c r="JK166" s="428">
        <f t="shared" si="70"/>
        <v>0</v>
      </c>
      <c r="JL166" s="414" t="s">
        <v>202</v>
      </c>
      <c r="JM166" s="414" t="s">
        <v>910</v>
      </c>
      <c r="JO166" s="414" t="s">
        <v>910</v>
      </c>
      <c r="JP166" s="414">
        <v>7</v>
      </c>
      <c r="JQ166" s="414">
        <f t="shared" si="84"/>
        <v>1</v>
      </c>
      <c r="JR166" s="429" t="str">
        <f>IFERROR(VLOOKUP($E166,'[13]Actualización de costos CENACE'!$A:$G,2,0),"")</f>
        <v/>
      </c>
      <c r="JS166" s="429" t="str">
        <f>IFERROR(VLOOKUP($E166,'[13]Actualización de costos CENACE'!$A:$G,3,0),"")</f>
        <v/>
      </c>
      <c r="JT166" s="429" t="str">
        <f>IFERROR(VLOOKUP($E166,'[13]Actualización de costos CENACE'!$A:$G,4,0),"")</f>
        <v/>
      </c>
      <c r="JU166" s="429" t="str">
        <f>IFERROR(VLOOKUP($E166,'[13]Actualización de costos CENACE'!$A:$G,5,0),"")</f>
        <v/>
      </c>
      <c r="JV166" s="429" t="str">
        <f>IFERROR(VLOOKUP($E166,'[13]Actualización de costos CENACE'!$A:$G,6,0),"")</f>
        <v/>
      </c>
      <c r="JW166" s="430" t="str">
        <f>IFERROR(VLOOKUP($E166,'[13]Din Costos CFE'!$J$7:$AG$150,JW$1,0),"")</f>
        <v/>
      </c>
      <c r="JX166" s="430" t="str">
        <f>IFERROR(VLOOKUP($E166,'[13]Din Costos CFE'!$J$7:$AG$150,JX$1,0),"")</f>
        <v/>
      </c>
      <c r="JY166" s="430" t="str">
        <f>IFERROR(VLOOKUP($E166,'[13]Din Costos CFE'!$J$7:$AG$150,JY$1,0),"")</f>
        <v/>
      </c>
      <c r="JZ166" s="430" t="str">
        <f>IFERROR(VLOOKUP($E166,'[13]Din Costos CFE'!$J$7:$AG$150,JZ$1,0),"")</f>
        <v/>
      </c>
      <c r="KA166" s="430" t="str">
        <f>IFERROR(VLOOKUP($E166,'[13]Din Costos CFE'!$J$7:$AG$150,KA$1,0),"")</f>
        <v/>
      </c>
      <c r="KB166" s="430" t="str">
        <f>IFERROR(VLOOKUP($E166,'[13]Din Costos CFE'!$J$7:$AG$150,KB$1,0),"")</f>
        <v/>
      </c>
      <c r="KC166" s="430" t="str">
        <f>IFERROR(VLOOKUP($E166,'[13]Din Costos CFE'!$J$7:$AG$150,KC$1,0),"")</f>
        <v/>
      </c>
      <c r="KD166" s="430" t="str">
        <f>IFERROR(VLOOKUP($E166,'[13]Din Costos CFE'!$J$7:$AG$150,KD$1,0),"")</f>
        <v/>
      </c>
      <c r="KE166" s="430" t="str">
        <f>IFERROR(VLOOKUP($E166,'[13]Din Costos CFE'!$J$7:$AG$150,KE$1,0),"")</f>
        <v/>
      </c>
      <c r="KF166" s="430" t="str">
        <f>IFERROR(VLOOKUP($E166,'[13]Din Costos CFE'!$J$7:$AG$150,KF$1,0),"")</f>
        <v/>
      </c>
      <c r="KG166" s="430" t="str">
        <f>IFERROR(VLOOKUP($E166,'[13]Din Costos CFE'!$J$7:$AG$150,KG$1,0),"")</f>
        <v/>
      </c>
      <c r="KH166" s="430" t="str">
        <f>IFERROR(VLOOKUP($E166,'[13]Din Costos CFE'!$J$7:$AG$150,KH$1,0),"")</f>
        <v/>
      </c>
      <c r="KI166" s="430" t="str">
        <f>IFERROR(VLOOKUP($E166,'[13]Din Costos CFE'!$J$7:$AG$150,KI$1,0),"")</f>
        <v/>
      </c>
      <c r="KJ166" s="430" t="str">
        <f>IFERROR(VLOOKUP($E166,'[13]Din Costos CFE'!$J$7:$AG$150,KJ$1,0),"")</f>
        <v/>
      </c>
      <c r="KK166" s="430" t="str">
        <f>IFERROR(VLOOKUP($E166,'[13]Din Costos CFE'!$J$7:$AG$150,KK$1,0),"")</f>
        <v/>
      </c>
      <c r="KL166" s="430" t="str">
        <f>IFERROR(VLOOKUP($E166,'[13]Din Costos CFE'!$J$7:$AG$150,KL$1,0),"")</f>
        <v/>
      </c>
      <c r="KM166" s="430" t="str">
        <f>IFERROR(VLOOKUP($E166,'[13]Din Costos CFE'!$J$7:$AG$150,KM$1,0),"")</f>
        <v/>
      </c>
      <c r="KN166" s="430" t="str">
        <f>IFERROR(VLOOKUP($E166,'[13]Din Costos CFE'!$J$7:$AG$150,KN$1,0),"")</f>
        <v/>
      </c>
      <c r="KO166" s="431">
        <f t="shared" si="71"/>
        <v>0</v>
      </c>
      <c r="KP166" s="431">
        <f t="shared" si="72"/>
        <v>0</v>
      </c>
      <c r="KQ166" s="431">
        <f t="shared" si="73"/>
        <v>0</v>
      </c>
      <c r="KR166" s="432" t="str">
        <f>IFERROR(VLOOKUP($E166,'[13]Din Costos CFE'!$A$6:$G$150,4,0),"")</f>
        <v/>
      </c>
      <c r="KS166" s="432" t="str">
        <f>IFERROR(VLOOKUP($E166,'[13]Din Costos CFE'!$A$6:$G$150,5,0),"")</f>
        <v/>
      </c>
      <c r="KT166" s="432" t="str">
        <f>IFERROR(VLOOKUP($E166,'[13]Din Costos CFE'!$A$6:$G$150,6,0),"")</f>
        <v/>
      </c>
      <c r="KU166" s="433" t="str">
        <f t="shared" si="74"/>
        <v/>
      </c>
      <c r="KV166" s="434" t="str">
        <f t="shared" si="75"/>
        <v/>
      </c>
      <c r="KW166" s="435" t="str">
        <f t="shared" si="76"/>
        <v/>
      </c>
      <c r="KX166" s="435"/>
      <c r="KY166" s="436" t="str">
        <f>IFERROR(VLOOKUP($E166,'[13]Detalle Costos CENACE'!$E:$IT,248,0),"")</f>
        <v/>
      </c>
      <c r="KZ166" s="414">
        <f t="shared" si="77"/>
        <v>52</v>
      </c>
      <c r="LA166" s="434" t="str">
        <f t="shared" si="78"/>
        <v/>
      </c>
      <c r="LB166" s="434" t="str">
        <f t="shared" si="79"/>
        <v/>
      </c>
      <c r="LC166" s="414">
        <f t="shared" si="80"/>
        <v>1</v>
      </c>
      <c r="LD166" s="429" t="str">
        <f>IFERROR(VLOOKUP($E166,'[13]Actualización de costos CENACE'!$A:$G,7,0),"")</f>
        <v/>
      </c>
    </row>
    <row r="167" spans="1:316" s="414" customFormat="1" ht="15" customHeight="1">
      <c r="A167" s="413" t="s">
        <v>5638</v>
      </c>
      <c r="B167" s="414">
        <v>1058</v>
      </c>
      <c r="C167" s="414" t="s">
        <v>9052</v>
      </c>
      <c r="D167" s="414" t="s">
        <v>9053</v>
      </c>
      <c r="E167" s="414">
        <v>1058</v>
      </c>
      <c r="G167" s="414" t="s">
        <v>9054</v>
      </c>
      <c r="H167" s="414" t="s">
        <v>9055</v>
      </c>
      <c r="I167" s="415">
        <v>3</v>
      </c>
      <c r="J167" s="415"/>
      <c r="K167" s="415" t="s">
        <v>202</v>
      </c>
      <c r="L167" s="415"/>
      <c r="M167" s="415">
        <f t="shared" si="87"/>
        <v>3</v>
      </c>
      <c r="N167" s="415"/>
      <c r="O167" s="415"/>
      <c r="P167" s="415"/>
      <c r="Q167" s="415"/>
      <c r="R167" s="415" t="s">
        <v>202</v>
      </c>
      <c r="S167" s="415"/>
      <c r="T167" s="415"/>
      <c r="U167" s="415"/>
      <c r="V167" s="414" t="s">
        <v>9056</v>
      </c>
      <c r="W167" s="414" t="s">
        <v>5643</v>
      </c>
      <c r="X167" s="414">
        <f t="shared" si="83"/>
        <v>1</v>
      </c>
      <c r="Y167" s="414">
        <f t="shared" si="63"/>
        <v>180</v>
      </c>
      <c r="Z167" s="416" t="str">
        <f t="shared" si="64"/>
        <v/>
      </c>
      <c r="AA167" s="416">
        <f t="shared" si="65"/>
        <v>0</v>
      </c>
      <c r="AB167" s="417">
        <f t="shared" si="66"/>
        <v>0</v>
      </c>
      <c r="AC167" s="414" t="s">
        <v>6079</v>
      </c>
      <c r="AD167" s="414" t="s">
        <v>6079</v>
      </c>
      <c r="AE167" s="414" t="e">
        <f>+VLOOKUP($D167,'[12]Ramón Países '!$A:$E,4,0)</f>
        <v>#N/A</v>
      </c>
      <c r="AF167" s="414" t="s">
        <v>5646</v>
      </c>
      <c r="AG167" s="414" t="e">
        <f>+VLOOKUP($D167,'[12]Ramón Países '!$A:$E,5,0)</f>
        <v>#N/A</v>
      </c>
      <c r="AH167" s="413" t="s">
        <v>6724</v>
      </c>
      <c r="AI167" s="414" t="s">
        <v>9057</v>
      </c>
      <c r="AJ167" s="414" t="s">
        <v>9058</v>
      </c>
      <c r="AK167" s="414" t="s">
        <v>6727</v>
      </c>
      <c r="AL167" s="414" t="s">
        <v>9059</v>
      </c>
      <c r="AM167" s="414" t="s">
        <v>9060</v>
      </c>
      <c r="AN167" s="414" t="s">
        <v>3320</v>
      </c>
      <c r="AO167" s="414" t="s">
        <v>9061</v>
      </c>
      <c r="AP167" s="414" t="s">
        <v>5698</v>
      </c>
      <c r="AQ167" s="414" t="s">
        <v>9062</v>
      </c>
      <c r="AR167" s="414" t="s">
        <v>9063</v>
      </c>
      <c r="AS167" s="414" t="s">
        <v>9064</v>
      </c>
      <c r="AT167" s="414" t="s">
        <v>733</v>
      </c>
      <c r="AU167" s="414" t="s">
        <v>733</v>
      </c>
      <c r="AV167" s="414" t="s">
        <v>733</v>
      </c>
      <c r="AW167" s="414" t="s">
        <v>3320</v>
      </c>
      <c r="AX167" s="414" t="s">
        <v>9065</v>
      </c>
      <c r="AY167" s="414" t="s">
        <v>733</v>
      </c>
      <c r="AZ167" s="414" t="s">
        <v>6735</v>
      </c>
      <c r="BA167" s="414" t="s">
        <v>6736</v>
      </c>
      <c r="BB167" s="414" t="s">
        <v>6091</v>
      </c>
      <c r="BC167" s="414" t="s">
        <v>6092</v>
      </c>
      <c r="BD167" s="414" t="s">
        <v>9066</v>
      </c>
      <c r="BE167" s="414" t="s">
        <v>9067</v>
      </c>
      <c r="BF167" s="415" t="s">
        <v>1214</v>
      </c>
      <c r="BG167" s="414" t="s">
        <v>3320</v>
      </c>
      <c r="BI167" s="414" t="s">
        <v>5801</v>
      </c>
      <c r="BJ167" s="414" t="s">
        <v>5801</v>
      </c>
      <c r="BK167" s="414" t="s">
        <v>6587</v>
      </c>
      <c r="BL167" s="414" t="s">
        <v>9068</v>
      </c>
      <c r="BM167" s="415">
        <v>230</v>
      </c>
      <c r="BN167" s="414" t="s">
        <v>5712</v>
      </c>
      <c r="BO167" s="418" t="s">
        <v>12667</v>
      </c>
      <c r="BP167" s="414">
        <v>18</v>
      </c>
      <c r="BQ167" s="414">
        <v>2028</v>
      </c>
      <c r="BR167" s="414">
        <v>180</v>
      </c>
      <c r="BS167" s="415">
        <v>180</v>
      </c>
      <c r="BT167" s="414" t="s">
        <v>5863</v>
      </c>
      <c r="BU167" s="414">
        <v>591</v>
      </c>
      <c r="BV167" s="415">
        <v>490.87</v>
      </c>
      <c r="BW167" s="419">
        <v>0.31130771182141048</v>
      </c>
      <c r="BX167" s="420" t="s">
        <v>910</v>
      </c>
      <c r="BY167" s="414" t="s">
        <v>733</v>
      </c>
      <c r="CA167" s="414">
        <v>31.13</v>
      </c>
      <c r="CB167" s="414" t="s">
        <v>1214</v>
      </c>
      <c r="CC167" s="414">
        <v>695</v>
      </c>
      <c r="CD167" s="414" t="s">
        <v>5713</v>
      </c>
      <c r="CE167" s="414" t="s">
        <v>5668</v>
      </c>
      <c r="CF167" s="414" t="s">
        <v>3320</v>
      </c>
      <c r="CG167" s="414" t="s">
        <v>733</v>
      </c>
      <c r="CH167" s="414" t="s">
        <v>733</v>
      </c>
      <c r="CI167" s="414">
        <v>2438</v>
      </c>
      <c r="CJ167" s="414">
        <v>2288</v>
      </c>
      <c r="CK167" s="414" t="s">
        <v>9069</v>
      </c>
      <c r="CL167" s="414">
        <v>365</v>
      </c>
      <c r="CM167" s="414">
        <v>95</v>
      </c>
      <c r="CN167" s="414">
        <v>99</v>
      </c>
      <c r="CO167" s="414">
        <v>30</v>
      </c>
      <c r="CP167" s="414" t="s">
        <v>12700</v>
      </c>
      <c r="CQ167" s="414">
        <f t="shared" si="81"/>
        <v>2026</v>
      </c>
      <c r="CR167" s="414">
        <v>0.5</v>
      </c>
      <c r="CS167" s="414">
        <v>10</v>
      </c>
      <c r="CT167" s="414" t="s">
        <v>9066</v>
      </c>
      <c r="CU167" s="414">
        <v>1263828</v>
      </c>
      <c r="CV167" s="414" t="s">
        <v>3320</v>
      </c>
      <c r="CW167" s="414" t="s">
        <v>3320</v>
      </c>
      <c r="CX167" s="414" t="s">
        <v>3320</v>
      </c>
      <c r="CY167" s="414" t="s">
        <v>3320</v>
      </c>
      <c r="CZ167" s="414" t="s">
        <v>3320</v>
      </c>
      <c r="DA167" s="414" t="s">
        <v>3320</v>
      </c>
      <c r="DB167" s="414" t="s">
        <v>3320</v>
      </c>
      <c r="DC167" s="414" t="s">
        <v>3320</v>
      </c>
      <c r="DD167" s="414" t="s">
        <v>3320</v>
      </c>
      <c r="DE167" s="414" t="s">
        <v>3320</v>
      </c>
      <c r="DG167" s="414" t="s">
        <v>3320</v>
      </c>
      <c r="DH167" s="414" t="s">
        <v>3320</v>
      </c>
      <c r="DI167" s="414" t="s">
        <v>3320</v>
      </c>
      <c r="DJ167" s="414" t="s">
        <v>3320</v>
      </c>
      <c r="DK167" s="414" t="s">
        <v>3320</v>
      </c>
      <c r="DL167" s="414" t="s">
        <v>3320</v>
      </c>
      <c r="DM167" s="414" t="e">
        <f t="shared" si="82"/>
        <v>#VALUE!</v>
      </c>
      <c r="DN167" s="414" t="s">
        <v>3320</v>
      </c>
      <c r="DO167" s="414" t="s">
        <v>3320</v>
      </c>
      <c r="DP167" s="414" t="s">
        <v>3320</v>
      </c>
      <c r="DR167" s="414" t="s">
        <v>3320</v>
      </c>
      <c r="DS167" s="414" t="s">
        <v>3320</v>
      </c>
      <c r="DT167" s="414" t="s">
        <v>3320</v>
      </c>
      <c r="DU167" s="414" t="s">
        <v>3320</v>
      </c>
      <c r="DV167" s="414" t="s">
        <v>3320</v>
      </c>
      <c r="DW167" s="414" t="s">
        <v>3320</v>
      </c>
      <c r="DX167" s="414" t="s">
        <v>3320</v>
      </c>
      <c r="DY167" s="414" t="s">
        <v>3320</v>
      </c>
      <c r="DZ167" s="414" t="s">
        <v>3320</v>
      </c>
      <c r="EA167" s="414" t="s">
        <v>3320</v>
      </c>
      <c r="EB167" s="414" t="s">
        <v>3320</v>
      </c>
      <c r="EC167" s="414" t="s">
        <v>3320</v>
      </c>
      <c r="ED167" s="414" t="s">
        <v>3320</v>
      </c>
      <c r="EE167" s="414" t="s">
        <v>3320</v>
      </c>
      <c r="EF167" s="414" t="s">
        <v>3320</v>
      </c>
      <c r="EG167" s="414" t="s">
        <v>3320</v>
      </c>
      <c r="EH167" s="414" t="s">
        <v>3320</v>
      </c>
      <c r="EI167" s="414" t="s">
        <v>3320</v>
      </c>
      <c r="EJ167" s="414" t="s">
        <v>3320</v>
      </c>
      <c r="EK167" s="414" t="s">
        <v>3320</v>
      </c>
      <c r="EL167" s="414" t="s">
        <v>3320</v>
      </c>
      <c r="EM167" s="414" t="s">
        <v>3320</v>
      </c>
      <c r="EN167" s="414" t="s">
        <v>3320</v>
      </c>
      <c r="EO167" s="414" t="s">
        <v>3320</v>
      </c>
      <c r="EP167" s="414" t="s">
        <v>3320</v>
      </c>
      <c r="EQ167" s="414" t="s">
        <v>3320</v>
      </c>
      <c r="ER167" s="414" t="s">
        <v>3320</v>
      </c>
      <c r="ES167" s="414" t="s">
        <v>3320</v>
      </c>
      <c r="ET167" s="414" t="s">
        <v>3320</v>
      </c>
      <c r="EU167" s="414" t="s">
        <v>3320</v>
      </c>
      <c r="EV167" s="414" t="s">
        <v>3320</v>
      </c>
      <c r="EW167" s="414" t="s">
        <v>3320</v>
      </c>
      <c r="EX167" s="414" t="s">
        <v>3320</v>
      </c>
      <c r="EY167" s="414" t="s">
        <v>3320</v>
      </c>
      <c r="EZ167" s="414" t="s">
        <v>3320</v>
      </c>
      <c r="FA167" s="414" t="s">
        <v>3320</v>
      </c>
      <c r="FB167" s="414" t="s">
        <v>3320</v>
      </c>
      <c r="FC167" s="414" t="s">
        <v>3320</v>
      </c>
      <c r="FD167" s="414" t="s">
        <v>3320</v>
      </c>
      <c r="FE167" s="414" t="s">
        <v>3320</v>
      </c>
      <c r="FF167" s="414" t="s">
        <v>3320</v>
      </c>
      <c r="FG167" s="414" t="s">
        <v>3320</v>
      </c>
      <c r="FH167" s="414" t="s">
        <v>3320</v>
      </c>
      <c r="FI167" s="414" t="s">
        <v>3320</v>
      </c>
      <c r="FJ167" s="414" t="s">
        <v>3320</v>
      </c>
      <c r="FK167" s="414" t="s">
        <v>3320</v>
      </c>
      <c r="FL167" s="414" t="s">
        <v>3320</v>
      </c>
      <c r="FM167" s="414" t="s">
        <v>3320</v>
      </c>
      <c r="FN167" s="414" t="s">
        <v>3320</v>
      </c>
      <c r="FO167" s="421">
        <v>204735138</v>
      </c>
      <c r="FP167" s="421">
        <f t="shared" si="62"/>
        <v>204.73513800000001</v>
      </c>
      <c r="FQ167" s="414" t="s">
        <v>733</v>
      </c>
      <c r="FR167" s="414" t="s">
        <v>733</v>
      </c>
      <c r="FS167" s="414" t="s">
        <v>733</v>
      </c>
      <c r="FT167" s="414" t="s">
        <v>733</v>
      </c>
      <c r="FU167" s="414" t="s">
        <v>2177</v>
      </c>
      <c r="FV167" s="414" t="s">
        <v>9070</v>
      </c>
      <c r="FW167" s="414" t="s">
        <v>9071</v>
      </c>
      <c r="FX167" s="422" t="s">
        <v>9068</v>
      </c>
      <c r="FY167" s="423">
        <v>230</v>
      </c>
      <c r="FZ167" s="414" t="s">
        <v>9072</v>
      </c>
      <c r="GA167" s="421">
        <v>204735138</v>
      </c>
      <c r="GB167" s="421">
        <v>22295500</v>
      </c>
      <c r="GC167" s="421">
        <v>7.23</v>
      </c>
      <c r="GD167" s="421">
        <v>1.79</v>
      </c>
      <c r="GE167" s="414" t="s">
        <v>9073</v>
      </c>
      <c r="GF167" s="414" t="s">
        <v>733</v>
      </c>
      <c r="GG167" s="414" t="s">
        <v>733</v>
      </c>
      <c r="GH167" s="414" t="s">
        <v>9074</v>
      </c>
      <c r="GI167" s="414" t="s">
        <v>733</v>
      </c>
      <c r="GJ167" s="414" t="s">
        <v>733</v>
      </c>
      <c r="GK167" s="414" t="s">
        <v>733</v>
      </c>
      <c r="GL167" s="414" t="s">
        <v>733</v>
      </c>
      <c r="GM167" s="414" t="s">
        <v>733</v>
      </c>
      <c r="GN167" s="424" t="s">
        <v>5676</v>
      </c>
      <c r="GO167" s="414" t="s">
        <v>3320</v>
      </c>
      <c r="GP167" s="414" t="s">
        <v>733</v>
      </c>
      <c r="GQ167" s="414" t="s">
        <v>5872</v>
      </c>
      <c r="GR167" s="414" t="s">
        <v>733</v>
      </c>
      <c r="GS167" s="414" t="s">
        <v>5679</v>
      </c>
      <c r="GT167" s="414" t="s">
        <v>3320</v>
      </c>
      <c r="GU167" s="414" t="s">
        <v>3320</v>
      </c>
      <c r="GV167" s="414">
        <v>0.6</v>
      </c>
      <c r="GW167" s="414" t="s">
        <v>733</v>
      </c>
      <c r="GX167" s="414" t="s">
        <v>5948</v>
      </c>
      <c r="GY167" s="414" t="s">
        <v>9075</v>
      </c>
      <c r="GZ167" s="414" t="s">
        <v>733</v>
      </c>
      <c r="HA167" s="414" t="s">
        <v>3320</v>
      </c>
      <c r="HB167" s="414" t="s">
        <v>9076</v>
      </c>
      <c r="HC167" s="414" t="s">
        <v>9077</v>
      </c>
      <c r="HD167" s="414" t="s">
        <v>5683</v>
      </c>
      <c r="HE167" s="414" t="s">
        <v>5683</v>
      </c>
      <c r="HF167" s="414" t="s">
        <v>5683</v>
      </c>
      <c r="HG167" s="414" t="s">
        <v>733</v>
      </c>
      <c r="HH167" s="414" t="s">
        <v>1214</v>
      </c>
      <c r="HI167" s="414" t="s">
        <v>13067</v>
      </c>
      <c r="HJ167" s="414" t="s">
        <v>13068</v>
      </c>
      <c r="HK167" s="414" t="s">
        <v>5685</v>
      </c>
      <c r="HL167" s="414" t="s">
        <v>3320</v>
      </c>
      <c r="HM167" s="414" t="s">
        <v>3320</v>
      </c>
      <c r="HN167" s="414" t="s">
        <v>3320</v>
      </c>
      <c r="HO167" s="414" t="s">
        <v>3320</v>
      </c>
      <c r="HP167" s="414" t="s">
        <v>3320</v>
      </c>
      <c r="HQ167" s="414" t="s">
        <v>3320</v>
      </c>
      <c r="HR167" s="414" t="s">
        <v>3320</v>
      </c>
      <c r="HS167" s="414" t="s">
        <v>3320</v>
      </c>
      <c r="HT167" s="414" t="s">
        <v>3320</v>
      </c>
      <c r="HU167" s="414" t="s">
        <v>3320</v>
      </c>
      <c r="HV167" s="414" t="s">
        <v>3320</v>
      </c>
      <c r="HW167" s="414" t="s">
        <v>3320</v>
      </c>
      <c r="HX167" s="414" t="s">
        <v>3320</v>
      </c>
      <c r="HY167" s="414" t="s">
        <v>3320</v>
      </c>
      <c r="HZ167" s="414" t="s">
        <v>3320</v>
      </c>
      <c r="IA167" s="414" t="s">
        <v>3320</v>
      </c>
      <c r="IB167" s="414" t="s">
        <v>3320</v>
      </c>
      <c r="IC167" s="414" t="s">
        <v>3320</v>
      </c>
      <c r="ID167" s="414" t="s">
        <v>3320</v>
      </c>
      <c r="IE167" s="414" t="s">
        <v>3320</v>
      </c>
      <c r="IF167" s="414" t="s">
        <v>3320</v>
      </c>
      <c r="IG167" s="414" t="s">
        <v>3320</v>
      </c>
      <c r="IH167" s="414" t="s">
        <v>3320</v>
      </c>
      <c r="II167" s="414" t="s">
        <v>3320</v>
      </c>
      <c r="IJ167" s="414" t="s">
        <v>3320</v>
      </c>
      <c r="IK167" s="414" t="s">
        <v>3320</v>
      </c>
      <c r="IL167" s="414" t="s">
        <v>3320</v>
      </c>
      <c r="IM167" s="414" t="s">
        <v>3320</v>
      </c>
      <c r="IN167" s="414" t="s">
        <v>3320</v>
      </c>
      <c r="IO167" s="414" t="s">
        <v>3320</v>
      </c>
      <c r="IP167" s="414" t="s">
        <v>3320</v>
      </c>
      <c r="IQ167" s="414" t="s">
        <v>3320</v>
      </c>
      <c r="IR167" s="414" t="s">
        <v>3320</v>
      </c>
      <c r="IS167" s="414" t="s">
        <v>3320</v>
      </c>
      <c r="IT167" s="414" t="s">
        <v>3320</v>
      </c>
      <c r="IU167" s="414" t="s">
        <v>3320</v>
      </c>
      <c r="IV167" s="414" t="s">
        <v>3320</v>
      </c>
      <c r="IW167" s="414" t="s">
        <v>3320</v>
      </c>
      <c r="IX167" s="414" t="s">
        <v>287</v>
      </c>
      <c r="IY167" s="447">
        <v>45169</v>
      </c>
      <c r="IZ167" s="415" t="s">
        <v>13069</v>
      </c>
      <c r="JA167" s="414" t="s">
        <v>375</v>
      </c>
      <c r="JB167" s="414" t="str">
        <f>IFERROR(VLOOKUP($E167,'[12]Resumen costos RNT id'!$D:$J,3,0),"")</f>
        <v/>
      </c>
      <c r="JC167" s="421" t="str">
        <f>IFERROR(VLOOKUP($E167,'[12]Resumen costos RNT id'!$D:$J,4,0),"")</f>
        <v/>
      </c>
      <c r="JD167" s="421" t="str">
        <f>IFERROR(VLOOKUP($E167,'[12]Resumen costos RNT id'!$D:$J,5,0),"")</f>
        <v/>
      </c>
      <c r="JE167" s="421" t="str">
        <f>IFERROR(VLOOKUP($E167,'[12]Resumen costos RNT id'!$D:$J,6,0),"")</f>
        <v/>
      </c>
      <c r="JF167" s="416" t="str">
        <f>IFERROR(VLOOKUP($E167,'[12]Resumen costos RNT id'!$D:$J,7,0),"")</f>
        <v/>
      </c>
      <c r="JG167" s="428" t="str">
        <f t="shared" si="67"/>
        <v/>
      </c>
      <c r="JH167" s="428" t="str">
        <f t="shared" si="68"/>
        <v/>
      </c>
      <c r="JI167" s="428" t="str">
        <f t="shared" si="68"/>
        <v/>
      </c>
      <c r="JJ167" s="428">
        <f t="shared" si="69"/>
        <v>0</v>
      </c>
      <c r="JK167" s="428">
        <f t="shared" si="70"/>
        <v>0</v>
      </c>
      <c r="JL167" s="414" t="s">
        <v>910</v>
      </c>
      <c r="JO167" s="414" t="s">
        <v>910</v>
      </c>
      <c r="JP167" s="414">
        <v>4</v>
      </c>
      <c r="JQ167" s="414">
        <f t="shared" si="84"/>
        <v>1</v>
      </c>
      <c r="JR167" s="429" t="str">
        <f>IFERROR(VLOOKUP($E167,'[13]Actualización de costos CENACE'!$A:$G,2,0),"")</f>
        <v/>
      </c>
      <c r="JS167" s="429" t="str">
        <f>IFERROR(VLOOKUP($E167,'[13]Actualización de costos CENACE'!$A:$G,3,0),"")</f>
        <v/>
      </c>
      <c r="JT167" s="429" t="str">
        <f>IFERROR(VLOOKUP($E167,'[13]Actualización de costos CENACE'!$A:$G,4,0),"")</f>
        <v/>
      </c>
      <c r="JU167" s="429" t="str">
        <f>IFERROR(VLOOKUP($E167,'[13]Actualización de costos CENACE'!$A:$G,5,0),"")</f>
        <v/>
      </c>
      <c r="JV167" s="429" t="str">
        <f>IFERROR(VLOOKUP($E167,'[13]Actualización de costos CENACE'!$A:$G,6,0),"")</f>
        <v/>
      </c>
      <c r="JW167" s="430" t="str">
        <f>IFERROR(VLOOKUP($E167,'[13]Din Costos CFE'!$J$7:$AG$150,JW$1,0),"")</f>
        <v/>
      </c>
      <c r="JX167" s="430" t="str">
        <f>IFERROR(VLOOKUP($E167,'[13]Din Costos CFE'!$J$7:$AG$150,JX$1,0),"")</f>
        <v/>
      </c>
      <c r="JY167" s="430" t="str">
        <f>IFERROR(VLOOKUP($E167,'[13]Din Costos CFE'!$J$7:$AG$150,JY$1,0),"")</f>
        <v/>
      </c>
      <c r="JZ167" s="430" t="str">
        <f>IFERROR(VLOOKUP($E167,'[13]Din Costos CFE'!$J$7:$AG$150,JZ$1,0),"")</f>
        <v/>
      </c>
      <c r="KA167" s="430" t="str">
        <f>IFERROR(VLOOKUP($E167,'[13]Din Costos CFE'!$J$7:$AG$150,KA$1,0),"")</f>
        <v/>
      </c>
      <c r="KB167" s="430" t="str">
        <f>IFERROR(VLOOKUP($E167,'[13]Din Costos CFE'!$J$7:$AG$150,KB$1,0),"")</f>
        <v/>
      </c>
      <c r="KC167" s="430" t="str">
        <f>IFERROR(VLOOKUP($E167,'[13]Din Costos CFE'!$J$7:$AG$150,KC$1,0),"")</f>
        <v/>
      </c>
      <c r="KD167" s="430" t="str">
        <f>IFERROR(VLOOKUP($E167,'[13]Din Costos CFE'!$J$7:$AG$150,KD$1,0),"")</f>
        <v/>
      </c>
      <c r="KE167" s="430" t="str">
        <f>IFERROR(VLOOKUP($E167,'[13]Din Costos CFE'!$J$7:$AG$150,KE$1,0),"")</f>
        <v/>
      </c>
      <c r="KF167" s="430" t="str">
        <f>IFERROR(VLOOKUP($E167,'[13]Din Costos CFE'!$J$7:$AG$150,KF$1,0),"")</f>
        <v/>
      </c>
      <c r="KG167" s="430" t="str">
        <f>IFERROR(VLOOKUP($E167,'[13]Din Costos CFE'!$J$7:$AG$150,KG$1,0),"")</f>
        <v/>
      </c>
      <c r="KH167" s="430" t="str">
        <f>IFERROR(VLOOKUP($E167,'[13]Din Costos CFE'!$J$7:$AG$150,KH$1,0),"")</f>
        <v/>
      </c>
      <c r="KI167" s="430" t="str">
        <f>IFERROR(VLOOKUP($E167,'[13]Din Costos CFE'!$J$7:$AG$150,KI$1,0),"")</f>
        <v/>
      </c>
      <c r="KJ167" s="430" t="str">
        <f>IFERROR(VLOOKUP($E167,'[13]Din Costos CFE'!$J$7:$AG$150,KJ$1,0),"")</f>
        <v/>
      </c>
      <c r="KK167" s="430" t="str">
        <f>IFERROR(VLOOKUP($E167,'[13]Din Costos CFE'!$J$7:$AG$150,KK$1,0),"")</f>
        <v/>
      </c>
      <c r="KL167" s="430" t="str">
        <f>IFERROR(VLOOKUP($E167,'[13]Din Costos CFE'!$J$7:$AG$150,KL$1,0),"")</f>
        <v/>
      </c>
      <c r="KM167" s="430" t="str">
        <f>IFERROR(VLOOKUP($E167,'[13]Din Costos CFE'!$J$7:$AG$150,KM$1,0),"")</f>
        <v/>
      </c>
      <c r="KN167" s="430" t="str">
        <f>IFERROR(VLOOKUP($E167,'[13]Din Costos CFE'!$J$7:$AG$150,KN$1,0),"")</f>
        <v/>
      </c>
      <c r="KO167" s="431">
        <f t="shared" si="71"/>
        <v>0</v>
      </c>
      <c r="KP167" s="431">
        <f t="shared" si="72"/>
        <v>0</v>
      </c>
      <c r="KQ167" s="431">
        <f t="shared" si="73"/>
        <v>0</v>
      </c>
      <c r="KR167" s="432" t="str">
        <f>IFERROR(VLOOKUP($E167,'[13]Din Costos CFE'!$A$6:$G$150,4,0),"")</f>
        <v/>
      </c>
      <c r="KS167" s="432" t="str">
        <f>IFERROR(VLOOKUP($E167,'[13]Din Costos CFE'!$A$6:$G$150,5,0),"")</f>
        <v/>
      </c>
      <c r="KT167" s="432" t="str">
        <f>IFERROR(VLOOKUP($E167,'[13]Din Costos CFE'!$A$6:$G$150,6,0),"")</f>
        <v/>
      </c>
      <c r="KU167" s="433" t="str">
        <f t="shared" si="74"/>
        <v/>
      </c>
      <c r="KV167" s="434" t="str">
        <f t="shared" si="75"/>
        <v/>
      </c>
      <c r="KW167" s="435" t="str">
        <f t="shared" si="76"/>
        <v/>
      </c>
      <c r="KX167" s="435"/>
      <c r="KY167" s="436" t="str">
        <f>IFERROR(VLOOKUP($E167,'[13]Detalle Costos CENACE'!$E:$IT,248,0),"")</f>
        <v/>
      </c>
      <c r="KZ167" s="414">
        <f t="shared" si="77"/>
        <v>180</v>
      </c>
      <c r="LA167" s="434" t="str">
        <f t="shared" si="78"/>
        <v/>
      </c>
      <c r="LB167" s="434" t="str">
        <f t="shared" si="79"/>
        <v/>
      </c>
      <c r="LC167" s="414">
        <f t="shared" si="80"/>
        <v>1</v>
      </c>
      <c r="LD167" s="429" t="str">
        <f>IFERROR(VLOOKUP($E167,'[13]Actualización de costos CENACE'!$A:$G,7,0),"")</f>
        <v/>
      </c>
    </row>
    <row r="168" spans="1:316" s="414" customFormat="1" ht="15" customHeight="1">
      <c r="A168" s="413" t="s">
        <v>5638</v>
      </c>
      <c r="B168" s="414">
        <v>796</v>
      </c>
      <c r="C168" s="414" t="s">
        <v>9079</v>
      </c>
      <c r="D168" s="414" t="s">
        <v>9080</v>
      </c>
      <c r="E168" s="414">
        <v>796</v>
      </c>
      <c r="G168" s="414" t="s">
        <v>6806</v>
      </c>
      <c r="H168" s="414" t="s">
        <v>6807</v>
      </c>
      <c r="I168" s="415">
        <v>4</v>
      </c>
      <c r="J168" s="415"/>
      <c r="K168" s="415" t="str">
        <f>+IF(I168=4,"No","Sí")</f>
        <v>No</v>
      </c>
      <c r="L168" s="415"/>
      <c r="M168" s="415">
        <f t="shared" si="87"/>
        <v>4</v>
      </c>
      <c r="N168" s="415"/>
      <c r="O168" s="415"/>
      <c r="P168" s="415"/>
      <c r="Q168" s="415"/>
      <c r="R168" s="415" t="str">
        <f>+IF(M168=4,"No","Sí")</f>
        <v>No</v>
      </c>
      <c r="S168" s="415"/>
      <c r="T168" s="415"/>
      <c r="U168" s="415"/>
      <c r="V168" s="414" t="s">
        <v>9081</v>
      </c>
      <c r="W168" s="414" t="s">
        <v>5643</v>
      </c>
      <c r="X168" s="414">
        <f t="shared" si="83"/>
        <v>1</v>
      </c>
      <c r="Y168" s="414">
        <f t="shared" si="63"/>
        <v>300</v>
      </c>
      <c r="Z168" s="416" t="str">
        <f t="shared" si="64"/>
        <v/>
      </c>
      <c r="AA168" s="416">
        <f t="shared" si="65"/>
        <v>0</v>
      </c>
      <c r="AB168" s="417">
        <f t="shared" si="66"/>
        <v>0</v>
      </c>
      <c r="AC168" s="414" t="s">
        <v>6660</v>
      </c>
      <c r="AD168" s="414" t="s">
        <v>6661</v>
      </c>
      <c r="AE168" s="414" t="e">
        <f>+VLOOKUP($D168,'[12]Ramón Países '!$A:$E,4,0)</f>
        <v>#N/A</v>
      </c>
      <c r="AF168" s="414" t="s">
        <v>5646</v>
      </c>
      <c r="AG168" s="414" t="e">
        <f>+VLOOKUP($D168,'[12]Ramón Países '!$A:$E,5,0)</f>
        <v>#N/A</v>
      </c>
      <c r="AH168" s="414" t="s">
        <v>6660</v>
      </c>
      <c r="AI168" s="414" t="s">
        <v>6662</v>
      </c>
      <c r="AJ168" s="414" t="s">
        <v>6808</v>
      </c>
      <c r="AK168" s="414" t="s">
        <v>6809</v>
      </c>
      <c r="AL168" s="414" t="s">
        <v>6810</v>
      </c>
      <c r="AM168" s="414" t="s">
        <v>6811</v>
      </c>
      <c r="AN168" s="414" t="s">
        <v>3320</v>
      </c>
      <c r="AO168" s="414" t="s">
        <v>6812</v>
      </c>
      <c r="AP168" s="414" t="s">
        <v>6666</v>
      </c>
      <c r="AQ168" s="414" t="s">
        <v>6667</v>
      </c>
      <c r="AR168" s="414" t="s">
        <v>6668</v>
      </c>
      <c r="AS168" s="414" t="s">
        <v>6669</v>
      </c>
      <c r="AT168" s="414" t="s">
        <v>733</v>
      </c>
      <c r="AU168" s="414" t="s">
        <v>733</v>
      </c>
      <c r="AV168" s="414" t="s">
        <v>733</v>
      </c>
      <c r="AW168" s="414" t="s">
        <v>3320</v>
      </c>
      <c r="AX168" s="414" t="s">
        <v>6670</v>
      </c>
      <c r="AY168" s="414" t="s">
        <v>733</v>
      </c>
      <c r="AZ168" s="414" t="s">
        <v>6813</v>
      </c>
      <c r="BA168" s="414" t="s">
        <v>6672</v>
      </c>
      <c r="BB168" s="414" t="s">
        <v>6673</v>
      </c>
      <c r="BC168" s="414" t="s">
        <v>6674</v>
      </c>
      <c r="BD168" s="414" t="s">
        <v>6814</v>
      </c>
      <c r="BF168" s="415" t="s">
        <v>1214</v>
      </c>
      <c r="BG168" s="414" t="s">
        <v>3320</v>
      </c>
      <c r="BI168" s="414" t="s">
        <v>5663</v>
      </c>
      <c r="BJ168" s="414" t="s">
        <v>5663</v>
      </c>
      <c r="BK168" s="414" t="s">
        <v>3569</v>
      </c>
      <c r="BL168" s="414" t="s">
        <v>3926</v>
      </c>
      <c r="BM168" s="415">
        <v>400</v>
      </c>
      <c r="BN168" s="414" t="s">
        <v>5936</v>
      </c>
      <c r="BO168" s="418" t="s">
        <v>12722</v>
      </c>
      <c r="BP168" s="414">
        <v>24</v>
      </c>
      <c r="BQ168" s="414">
        <v>2028</v>
      </c>
      <c r="BR168" s="414">
        <v>300</v>
      </c>
      <c r="BS168" s="415">
        <v>300</v>
      </c>
      <c r="BT168" s="414" t="s">
        <v>5666</v>
      </c>
      <c r="BU168" s="414">
        <v>74</v>
      </c>
      <c r="BV168" s="415">
        <v>826.7</v>
      </c>
      <c r="BW168" s="419">
        <v>0.31457382039573822</v>
      </c>
      <c r="BX168" s="420" t="s">
        <v>910</v>
      </c>
      <c r="BY168" s="414" t="s">
        <v>733</v>
      </c>
      <c r="CA168" s="414">
        <v>24.13</v>
      </c>
      <c r="CB168" s="414" t="s">
        <v>733</v>
      </c>
      <c r="CC168" s="414">
        <v>600</v>
      </c>
      <c r="CD168" s="414" t="s">
        <v>5713</v>
      </c>
      <c r="CE168" s="414" t="s">
        <v>5801</v>
      </c>
      <c r="CF168" s="414" t="s">
        <v>3320</v>
      </c>
      <c r="CG168" s="414" t="s">
        <v>733</v>
      </c>
      <c r="CH168" s="414" t="s">
        <v>733</v>
      </c>
      <c r="CI168" s="414">
        <v>2114</v>
      </c>
      <c r="CJ168" s="414" t="s">
        <v>3320</v>
      </c>
      <c r="CK168" s="414" t="s">
        <v>9082</v>
      </c>
      <c r="CL168" s="414">
        <v>365</v>
      </c>
      <c r="CM168" s="414">
        <v>94.5</v>
      </c>
      <c r="CN168" s="414">
        <v>98</v>
      </c>
      <c r="CO168" s="414">
        <v>25</v>
      </c>
      <c r="CP168" s="414" t="s">
        <v>12723</v>
      </c>
      <c r="CQ168" s="414">
        <f t="shared" si="81"/>
        <v>2026</v>
      </c>
      <c r="CR168" s="414">
        <v>1.45</v>
      </c>
      <c r="CS168" s="414">
        <v>8</v>
      </c>
      <c r="CT168" s="414" t="s">
        <v>8113</v>
      </c>
      <c r="CU168" s="414">
        <v>40000000</v>
      </c>
      <c r="CV168" s="414" t="s">
        <v>3320</v>
      </c>
      <c r="CW168" s="414" t="s">
        <v>3320</v>
      </c>
      <c r="CX168" s="414" t="s">
        <v>3320</v>
      </c>
      <c r="CY168" s="414" t="s">
        <v>3320</v>
      </c>
      <c r="CZ168" s="414" t="s">
        <v>3320</v>
      </c>
      <c r="DA168" s="414" t="s">
        <v>3320</v>
      </c>
      <c r="DB168" s="414" t="s">
        <v>3320</v>
      </c>
      <c r="DC168" s="414" t="s">
        <v>3320</v>
      </c>
      <c r="DD168" s="414" t="s">
        <v>3320</v>
      </c>
      <c r="DE168" s="414" t="s">
        <v>3320</v>
      </c>
      <c r="DG168" s="414" t="s">
        <v>3320</v>
      </c>
      <c r="DH168" s="414" t="s">
        <v>3320</v>
      </c>
      <c r="DI168" s="414" t="s">
        <v>3320</v>
      </c>
      <c r="DJ168" s="414" t="s">
        <v>3320</v>
      </c>
      <c r="DK168" s="414" t="s">
        <v>3320</v>
      </c>
      <c r="DL168" s="414" t="s">
        <v>3320</v>
      </c>
      <c r="DM168" s="414" t="e">
        <f t="shared" si="82"/>
        <v>#VALUE!</v>
      </c>
      <c r="DN168" s="414" t="s">
        <v>3320</v>
      </c>
      <c r="DO168" s="414" t="s">
        <v>3320</v>
      </c>
      <c r="DP168" s="414" t="s">
        <v>3320</v>
      </c>
      <c r="DR168" s="414" t="s">
        <v>3320</v>
      </c>
      <c r="DS168" s="414" t="s">
        <v>3320</v>
      </c>
      <c r="DT168" s="414" t="s">
        <v>3320</v>
      </c>
      <c r="DU168" s="414" t="s">
        <v>3320</v>
      </c>
      <c r="DV168" s="414" t="s">
        <v>3320</v>
      </c>
      <c r="DW168" s="414" t="s">
        <v>3320</v>
      </c>
      <c r="DX168" s="414" t="s">
        <v>3320</v>
      </c>
      <c r="DY168" s="414" t="s">
        <v>3320</v>
      </c>
      <c r="DZ168" s="414" t="s">
        <v>3320</v>
      </c>
      <c r="EA168" s="414" t="s">
        <v>3320</v>
      </c>
      <c r="EB168" s="414" t="s">
        <v>3320</v>
      </c>
      <c r="EC168" s="414" t="s">
        <v>3320</v>
      </c>
      <c r="ED168" s="414" t="s">
        <v>3320</v>
      </c>
      <c r="EE168" s="414" t="s">
        <v>3320</v>
      </c>
      <c r="EF168" s="414" t="s">
        <v>3320</v>
      </c>
      <c r="EG168" s="414" t="s">
        <v>3320</v>
      </c>
      <c r="EH168" s="414" t="s">
        <v>3320</v>
      </c>
      <c r="EI168" s="414" t="s">
        <v>3320</v>
      </c>
      <c r="EJ168" s="414" t="s">
        <v>3320</v>
      </c>
      <c r="EK168" s="414" t="s">
        <v>3320</v>
      </c>
      <c r="EL168" s="414" t="s">
        <v>3320</v>
      </c>
      <c r="EM168" s="414" t="s">
        <v>3320</v>
      </c>
      <c r="EN168" s="414" t="s">
        <v>3320</v>
      </c>
      <c r="EO168" s="414" t="s">
        <v>3320</v>
      </c>
      <c r="EP168" s="414" t="s">
        <v>3320</v>
      </c>
      <c r="EQ168" s="414" t="s">
        <v>3320</v>
      </c>
      <c r="ER168" s="414" t="s">
        <v>3320</v>
      </c>
      <c r="ES168" s="414" t="s">
        <v>3320</v>
      </c>
      <c r="ET168" s="414" t="s">
        <v>3320</v>
      </c>
      <c r="EU168" s="414" t="s">
        <v>3320</v>
      </c>
      <c r="EV168" s="414" t="s">
        <v>3320</v>
      </c>
      <c r="EW168" s="414" t="s">
        <v>3320</v>
      </c>
      <c r="EX168" s="414" t="s">
        <v>3320</v>
      </c>
      <c r="EY168" s="414" t="s">
        <v>3320</v>
      </c>
      <c r="EZ168" s="414" t="s">
        <v>3320</v>
      </c>
      <c r="FA168" s="414" t="s">
        <v>3320</v>
      </c>
      <c r="FB168" s="414" t="s">
        <v>3320</v>
      </c>
      <c r="FC168" s="414" t="s">
        <v>3320</v>
      </c>
      <c r="FD168" s="414" t="s">
        <v>3320</v>
      </c>
      <c r="FE168" s="414" t="s">
        <v>3320</v>
      </c>
      <c r="FF168" s="414" t="s">
        <v>3320</v>
      </c>
      <c r="FG168" s="414" t="s">
        <v>3320</v>
      </c>
      <c r="FH168" s="414" t="s">
        <v>3320</v>
      </c>
      <c r="FI168" s="414" t="s">
        <v>3320</v>
      </c>
      <c r="FJ168" s="414" t="s">
        <v>3320</v>
      </c>
      <c r="FK168" s="414" t="s">
        <v>3320</v>
      </c>
      <c r="FL168" s="414" t="s">
        <v>3320</v>
      </c>
      <c r="FM168" s="414" t="s">
        <v>3320</v>
      </c>
      <c r="FN168" s="414" t="s">
        <v>3320</v>
      </c>
      <c r="FO168" s="421">
        <v>431000000</v>
      </c>
      <c r="FP168" s="421">
        <f t="shared" si="62"/>
        <v>431</v>
      </c>
      <c r="FQ168" s="414" t="s">
        <v>733</v>
      </c>
      <c r="FR168" s="414" t="s">
        <v>733</v>
      </c>
      <c r="FS168" s="414" t="s">
        <v>733</v>
      </c>
      <c r="FT168" s="414" t="s">
        <v>733</v>
      </c>
      <c r="FU168" s="414" t="s">
        <v>1374</v>
      </c>
      <c r="FV168" s="414" t="s">
        <v>9083</v>
      </c>
      <c r="FW168" s="414" t="s">
        <v>9084</v>
      </c>
      <c r="FX168" s="422" t="s">
        <v>3926</v>
      </c>
      <c r="FY168" s="423">
        <v>400</v>
      </c>
      <c r="FZ168" s="414" t="s">
        <v>9085</v>
      </c>
      <c r="GA168" s="421">
        <v>5599622</v>
      </c>
      <c r="GB168" s="421">
        <v>84000000</v>
      </c>
      <c r="GC168" s="421">
        <v>314.3</v>
      </c>
      <c r="GD168" s="421">
        <v>468.73</v>
      </c>
      <c r="GE168" s="414" t="s">
        <v>6682</v>
      </c>
      <c r="GF168" s="414" t="s">
        <v>733</v>
      </c>
      <c r="GG168" s="414" t="s">
        <v>733</v>
      </c>
      <c r="GH168" s="414" t="s">
        <v>6683</v>
      </c>
      <c r="GI168" s="414" t="s">
        <v>733</v>
      </c>
      <c r="GJ168" s="414" t="s">
        <v>733</v>
      </c>
      <c r="GK168" s="414" t="s">
        <v>733</v>
      </c>
      <c r="GL168" s="414" t="s">
        <v>733</v>
      </c>
      <c r="GM168" s="414" t="s">
        <v>733</v>
      </c>
      <c r="GN168" s="424" t="s">
        <v>5676</v>
      </c>
      <c r="GO168" s="414" t="s">
        <v>3320</v>
      </c>
      <c r="GP168" s="414" t="s">
        <v>733</v>
      </c>
      <c r="GQ168" s="414" t="s">
        <v>5721</v>
      </c>
      <c r="GR168" s="414" t="s">
        <v>1214</v>
      </c>
      <c r="GS168" s="414" t="s">
        <v>1214</v>
      </c>
      <c r="GT168" s="414" t="s">
        <v>3320</v>
      </c>
      <c r="GU168" s="414" t="s">
        <v>3320</v>
      </c>
      <c r="GV168" s="414">
        <v>0</v>
      </c>
      <c r="GW168" s="414" t="s">
        <v>1214</v>
      </c>
      <c r="GX168" s="414" t="s">
        <v>1214</v>
      </c>
      <c r="GY168" s="414" t="s">
        <v>3320</v>
      </c>
      <c r="GZ168" s="414" t="s">
        <v>1214</v>
      </c>
      <c r="HA168" s="414" t="s">
        <v>3320</v>
      </c>
      <c r="HB168" s="414" t="s">
        <v>9086</v>
      </c>
      <c r="HC168" s="414" t="s">
        <v>9087</v>
      </c>
      <c r="HD168" s="414" t="s">
        <v>3320</v>
      </c>
      <c r="HE168" s="414" t="s">
        <v>3320</v>
      </c>
      <c r="HF168" s="414" t="s">
        <v>3320</v>
      </c>
      <c r="HG168" s="414" t="s">
        <v>733</v>
      </c>
      <c r="HH168" s="414" t="s">
        <v>1214</v>
      </c>
      <c r="HI168" s="414" t="s">
        <v>13070</v>
      </c>
      <c r="HJ168" s="414" t="s">
        <v>13071</v>
      </c>
      <c r="HK168" s="414" t="s">
        <v>5685</v>
      </c>
      <c r="HL168" s="414" t="s">
        <v>3320</v>
      </c>
      <c r="HM168" s="414" t="s">
        <v>3320</v>
      </c>
      <c r="HN168" s="414" t="s">
        <v>3320</v>
      </c>
      <c r="HO168" s="414" t="s">
        <v>3320</v>
      </c>
      <c r="HP168" s="414" t="s">
        <v>3320</v>
      </c>
      <c r="HQ168" s="414" t="s">
        <v>3320</v>
      </c>
      <c r="HR168" s="414" t="s">
        <v>3320</v>
      </c>
      <c r="HS168" s="414" t="s">
        <v>3320</v>
      </c>
      <c r="HT168" s="414" t="s">
        <v>3320</v>
      </c>
      <c r="HU168" s="414" t="s">
        <v>3320</v>
      </c>
      <c r="HV168" s="414" t="s">
        <v>3320</v>
      </c>
      <c r="HW168" s="414" t="s">
        <v>3320</v>
      </c>
      <c r="HX168" s="414" t="s">
        <v>3320</v>
      </c>
      <c r="HY168" s="414" t="s">
        <v>3320</v>
      </c>
      <c r="HZ168" s="414" t="s">
        <v>3320</v>
      </c>
      <c r="IA168" s="414" t="s">
        <v>3320</v>
      </c>
      <c r="IB168" s="414" t="s">
        <v>3320</v>
      </c>
      <c r="IC168" s="414" t="s">
        <v>3320</v>
      </c>
      <c r="ID168" s="414" t="s">
        <v>3320</v>
      </c>
      <c r="IE168" s="414" t="s">
        <v>3320</v>
      </c>
      <c r="IF168" s="414" t="s">
        <v>3320</v>
      </c>
      <c r="IG168" s="414" t="s">
        <v>3320</v>
      </c>
      <c r="IH168" s="414" t="s">
        <v>3320</v>
      </c>
      <c r="II168" s="414" t="s">
        <v>3320</v>
      </c>
      <c r="IJ168" s="414" t="s">
        <v>3320</v>
      </c>
      <c r="IK168" s="414" t="s">
        <v>3320</v>
      </c>
      <c r="IL168" s="414" t="s">
        <v>3320</v>
      </c>
      <c r="IM168" s="414" t="s">
        <v>3320</v>
      </c>
      <c r="IN168" s="414" t="s">
        <v>3320</v>
      </c>
      <c r="IO168" s="414" t="s">
        <v>3320</v>
      </c>
      <c r="IP168" s="414" t="s">
        <v>3320</v>
      </c>
      <c r="IQ168" s="414" t="s">
        <v>3320</v>
      </c>
      <c r="IR168" s="414" t="s">
        <v>3320</v>
      </c>
      <c r="IS168" s="414" t="s">
        <v>3320</v>
      </c>
      <c r="IT168" s="414" t="s">
        <v>3320</v>
      </c>
      <c r="IU168" s="414" t="s">
        <v>3320</v>
      </c>
      <c r="IV168" s="414" t="s">
        <v>3320</v>
      </c>
      <c r="IW168" s="414" t="s">
        <v>3320</v>
      </c>
      <c r="IY168" s="415"/>
      <c r="IZ168" s="415"/>
      <c r="JB168" s="414" t="str">
        <f>IFERROR(VLOOKUP($E168,'[12]Resumen costos RNT id'!$D:$J,3,0),"")</f>
        <v/>
      </c>
      <c r="JC168" s="421" t="str">
        <f>IFERROR(VLOOKUP($E168,'[12]Resumen costos RNT id'!$D:$J,4,0),"")</f>
        <v/>
      </c>
      <c r="JD168" s="421" t="str">
        <f>IFERROR(VLOOKUP($E168,'[12]Resumen costos RNT id'!$D:$J,5,0),"")</f>
        <v/>
      </c>
      <c r="JE168" s="421" t="str">
        <f>IFERROR(VLOOKUP($E168,'[12]Resumen costos RNT id'!$D:$J,6,0),"")</f>
        <v/>
      </c>
      <c r="JF168" s="416" t="str">
        <f>IFERROR(VLOOKUP($E168,'[12]Resumen costos RNT id'!$D:$J,7,0),"")</f>
        <v/>
      </c>
      <c r="JG168" s="428" t="str">
        <f t="shared" si="67"/>
        <v/>
      </c>
      <c r="JH168" s="428" t="str">
        <f t="shared" si="68"/>
        <v/>
      </c>
      <c r="JI168" s="428" t="str">
        <f t="shared" si="68"/>
        <v/>
      </c>
      <c r="JJ168" s="428">
        <f t="shared" si="69"/>
        <v>0</v>
      </c>
      <c r="JK168" s="428">
        <f t="shared" si="70"/>
        <v>0</v>
      </c>
      <c r="JL168" s="414" t="s">
        <v>202</v>
      </c>
      <c r="JP168" s="414">
        <v>7</v>
      </c>
      <c r="JQ168" s="414">
        <f t="shared" si="84"/>
        <v>0</v>
      </c>
      <c r="JR168" s="429" t="str">
        <f>IFERROR(VLOOKUP($E168,'[13]Actualización de costos CENACE'!$A:$G,2,0),"")</f>
        <v/>
      </c>
      <c r="JS168" s="429" t="str">
        <f>IFERROR(VLOOKUP($E168,'[13]Actualización de costos CENACE'!$A:$G,3,0),"")</f>
        <v/>
      </c>
      <c r="JT168" s="429" t="str">
        <f>IFERROR(VLOOKUP($E168,'[13]Actualización de costos CENACE'!$A:$G,4,0),"")</f>
        <v/>
      </c>
      <c r="JU168" s="429" t="str">
        <f>IFERROR(VLOOKUP($E168,'[13]Actualización de costos CENACE'!$A:$G,5,0),"")</f>
        <v/>
      </c>
      <c r="JV168" s="429" t="str">
        <f>IFERROR(VLOOKUP($E168,'[13]Actualización de costos CENACE'!$A:$G,6,0),"")</f>
        <v/>
      </c>
      <c r="JW168" s="430" t="str">
        <f>IFERROR(VLOOKUP($E168,'[13]Din Costos CFE'!$J$7:$AG$150,JW$1,0),"")</f>
        <v/>
      </c>
      <c r="JX168" s="430" t="str">
        <f>IFERROR(VLOOKUP($E168,'[13]Din Costos CFE'!$J$7:$AG$150,JX$1,0),"")</f>
        <v/>
      </c>
      <c r="JY168" s="430" t="str">
        <f>IFERROR(VLOOKUP($E168,'[13]Din Costos CFE'!$J$7:$AG$150,JY$1,0),"")</f>
        <v/>
      </c>
      <c r="JZ168" s="430" t="str">
        <f>IFERROR(VLOOKUP($E168,'[13]Din Costos CFE'!$J$7:$AG$150,JZ$1,0),"")</f>
        <v/>
      </c>
      <c r="KA168" s="430" t="str">
        <f>IFERROR(VLOOKUP($E168,'[13]Din Costos CFE'!$J$7:$AG$150,KA$1,0),"")</f>
        <v/>
      </c>
      <c r="KB168" s="430" t="str">
        <f>IFERROR(VLOOKUP($E168,'[13]Din Costos CFE'!$J$7:$AG$150,KB$1,0),"")</f>
        <v/>
      </c>
      <c r="KC168" s="430" t="str">
        <f>IFERROR(VLOOKUP($E168,'[13]Din Costos CFE'!$J$7:$AG$150,KC$1,0),"")</f>
        <v/>
      </c>
      <c r="KD168" s="430" t="str">
        <f>IFERROR(VLOOKUP($E168,'[13]Din Costos CFE'!$J$7:$AG$150,KD$1,0),"")</f>
        <v/>
      </c>
      <c r="KE168" s="430" t="str">
        <f>IFERROR(VLOOKUP($E168,'[13]Din Costos CFE'!$J$7:$AG$150,KE$1,0),"")</f>
        <v/>
      </c>
      <c r="KF168" s="430" t="str">
        <f>IFERROR(VLOOKUP($E168,'[13]Din Costos CFE'!$J$7:$AG$150,KF$1,0),"")</f>
        <v/>
      </c>
      <c r="KG168" s="430" t="str">
        <f>IFERROR(VLOOKUP($E168,'[13]Din Costos CFE'!$J$7:$AG$150,KG$1,0),"")</f>
        <v/>
      </c>
      <c r="KH168" s="430" t="str">
        <f>IFERROR(VLOOKUP($E168,'[13]Din Costos CFE'!$J$7:$AG$150,KH$1,0),"")</f>
        <v/>
      </c>
      <c r="KI168" s="430" t="str">
        <f>IFERROR(VLOOKUP($E168,'[13]Din Costos CFE'!$J$7:$AG$150,KI$1,0),"")</f>
        <v/>
      </c>
      <c r="KJ168" s="430" t="str">
        <f>IFERROR(VLOOKUP($E168,'[13]Din Costos CFE'!$J$7:$AG$150,KJ$1,0),"")</f>
        <v/>
      </c>
      <c r="KK168" s="430" t="str">
        <f>IFERROR(VLOOKUP($E168,'[13]Din Costos CFE'!$J$7:$AG$150,KK$1,0),"")</f>
        <v/>
      </c>
      <c r="KL168" s="430" t="str">
        <f>IFERROR(VLOOKUP($E168,'[13]Din Costos CFE'!$J$7:$AG$150,KL$1,0),"")</f>
        <v/>
      </c>
      <c r="KM168" s="430" t="str">
        <f>IFERROR(VLOOKUP($E168,'[13]Din Costos CFE'!$J$7:$AG$150,KM$1,0),"")</f>
        <v/>
      </c>
      <c r="KN168" s="430" t="str">
        <f>IFERROR(VLOOKUP($E168,'[13]Din Costos CFE'!$J$7:$AG$150,KN$1,0),"")</f>
        <v/>
      </c>
      <c r="KO168" s="431">
        <f t="shared" si="71"/>
        <v>0</v>
      </c>
      <c r="KP168" s="431">
        <f t="shared" si="72"/>
        <v>0</v>
      </c>
      <c r="KQ168" s="431">
        <f t="shared" si="73"/>
        <v>0</v>
      </c>
      <c r="KR168" s="432" t="str">
        <f>IFERROR(VLOOKUP($E168,'[13]Din Costos CFE'!$A$6:$G$150,4,0),"")</f>
        <v/>
      </c>
      <c r="KS168" s="432" t="str">
        <f>IFERROR(VLOOKUP($E168,'[13]Din Costos CFE'!$A$6:$G$150,5,0),"")</f>
        <v/>
      </c>
      <c r="KT168" s="432" t="str">
        <f>IFERROR(VLOOKUP($E168,'[13]Din Costos CFE'!$A$6:$G$150,6,0),"")</f>
        <v/>
      </c>
      <c r="KU168" s="433" t="str">
        <f t="shared" si="74"/>
        <v/>
      </c>
      <c r="KV168" s="434" t="str">
        <f t="shared" si="75"/>
        <v/>
      </c>
      <c r="KW168" s="435" t="str">
        <f t="shared" si="76"/>
        <v/>
      </c>
      <c r="KX168" s="435"/>
      <c r="KY168" s="436" t="str">
        <f>IFERROR(VLOOKUP($E168,'[13]Detalle Costos CENACE'!$E:$IT,248,0),"")</f>
        <v/>
      </c>
      <c r="KZ168" s="414">
        <f t="shared" si="77"/>
        <v>300</v>
      </c>
      <c r="LA168" s="434" t="str">
        <f t="shared" si="78"/>
        <v/>
      </c>
      <c r="LB168" s="434" t="str">
        <f t="shared" si="79"/>
        <v/>
      </c>
      <c r="LC168" s="414">
        <f t="shared" si="80"/>
        <v>1</v>
      </c>
      <c r="LD168" s="429" t="str">
        <f>IFERROR(VLOOKUP($E168,'[13]Actualización de costos CENACE'!$A:$G,7,0),"")</f>
        <v/>
      </c>
    </row>
    <row r="169" spans="1:316" s="414" customFormat="1" ht="15" customHeight="1">
      <c r="A169" s="413" t="s">
        <v>5638</v>
      </c>
      <c r="B169" s="414">
        <v>898</v>
      </c>
      <c r="C169" s="414" t="s">
        <v>9088</v>
      </c>
      <c r="D169" s="414" t="s">
        <v>9089</v>
      </c>
      <c r="E169" s="414">
        <v>898</v>
      </c>
      <c r="G169" s="414" t="s">
        <v>821</v>
      </c>
      <c r="H169" s="414" t="s">
        <v>7553</v>
      </c>
      <c r="I169" s="415">
        <v>4</v>
      </c>
      <c r="J169" s="415"/>
      <c r="K169" s="415" t="str">
        <f>+IF(I169=4,"No","Sí")</f>
        <v>No</v>
      </c>
      <c r="L169" s="415"/>
      <c r="M169" s="415">
        <f t="shared" si="87"/>
        <v>4</v>
      </c>
      <c r="N169" s="415"/>
      <c r="O169" s="415"/>
      <c r="P169" s="415"/>
      <c r="Q169" s="415"/>
      <c r="R169" s="415" t="str">
        <f>+IF(M169=4,"No","Sí")</f>
        <v>No</v>
      </c>
      <c r="S169" s="415"/>
      <c r="T169" s="415"/>
      <c r="U169" s="415"/>
      <c r="V169" s="414" t="s">
        <v>9090</v>
      </c>
      <c r="W169" s="414" t="s">
        <v>5916</v>
      </c>
      <c r="X169" s="414">
        <f t="shared" si="83"/>
        <v>1.5</v>
      </c>
      <c r="Y169" s="414">
        <f t="shared" si="63"/>
        <v>168</v>
      </c>
      <c r="Z169" s="416" t="str">
        <f t="shared" si="64"/>
        <v/>
      </c>
      <c r="AA169" s="416">
        <f t="shared" si="65"/>
        <v>0</v>
      </c>
      <c r="AB169" s="417">
        <f t="shared" si="66"/>
        <v>0</v>
      </c>
      <c r="AC169" s="414" t="s">
        <v>5917</v>
      </c>
      <c r="AD169" s="414" t="s">
        <v>5917</v>
      </c>
      <c r="AE169" s="414" t="e">
        <f>+VLOOKUP($D169,'[12]Ramón Países '!$A:$E,4,0)</f>
        <v>#N/A</v>
      </c>
      <c r="AF169" s="414" t="s">
        <v>5646</v>
      </c>
      <c r="AG169" s="414" t="e">
        <f>+VLOOKUP($D169,'[12]Ramón Países '!$A:$E,5,0)</f>
        <v>#N/A</v>
      </c>
      <c r="AH169" s="414" t="s">
        <v>5918</v>
      </c>
      <c r="AI169" s="414" t="s">
        <v>5919</v>
      </c>
      <c r="AJ169" s="414" t="s">
        <v>5920</v>
      </c>
      <c r="AK169" s="414" t="s">
        <v>5698</v>
      </c>
      <c r="AL169" s="414" t="s">
        <v>5921</v>
      </c>
      <c r="AM169" s="414" t="s">
        <v>5922</v>
      </c>
      <c r="AN169" s="414" t="s">
        <v>3320</v>
      </c>
      <c r="AO169" s="414" t="s">
        <v>7555</v>
      </c>
      <c r="AP169" s="414" t="s">
        <v>5698</v>
      </c>
      <c r="AQ169" s="414" t="s">
        <v>7556</v>
      </c>
      <c r="AR169" s="414" t="s">
        <v>5925</v>
      </c>
      <c r="AS169" s="414" t="s">
        <v>7557</v>
      </c>
      <c r="AT169" s="414" t="s">
        <v>733</v>
      </c>
      <c r="AU169" s="414" t="s">
        <v>733</v>
      </c>
      <c r="AV169" s="414" t="s">
        <v>733</v>
      </c>
      <c r="AW169" s="414" t="s">
        <v>3320</v>
      </c>
      <c r="AX169" s="414" t="s">
        <v>5927</v>
      </c>
      <c r="AY169" s="414" t="s">
        <v>733</v>
      </c>
      <c r="AZ169" s="414" t="s">
        <v>5928</v>
      </c>
      <c r="BA169" s="414" t="s">
        <v>5929</v>
      </c>
      <c r="BB169" s="414" t="s">
        <v>5930</v>
      </c>
      <c r="BC169" s="414" t="s">
        <v>7558</v>
      </c>
      <c r="BD169" s="414" t="s">
        <v>7559</v>
      </c>
      <c r="BE169" s="414" t="s">
        <v>5933</v>
      </c>
      <c r="BF169" s="415" t="s">
        <v>1214</v>
      </c>
      <c r="BG169" s="414" t="s">
        <v>3320</v>
      </c>
      <c r="BI169" s="414" t="s">
        <v>2043</v>
      </c>
      <c r="BJ169" s="414" t="s">
        <v>2043</v>
      </c>
      <c r="BK169" s="414" t="s">
        <v>5934</v>
      </c>
      <c r="BL169" s="414" t="s">
        <v>9091</v>
      </c>
      <c r="BM169" s="415">
        <v>400</v>
      </c>
      <c r="BN169" s="414" t="s">
        <v>5936</v>
      </c>
      <c r="BO169" s="418" t="s">
        <v>12624</v>
      </c>
      <c r="BP169" s="414">
        <v>24</v>
      </c>
      <c r="BQ169" s="414">
        <v>2029</v>
      </c>
      <c r="BR169" s="414">
        <v>112</v>
      </c>
      <c r="BS169" s="415">
        <v>112</v>
      </c>
      <c r="BT169" s="414" t="s">
        <v>5666</v>
      </c>
      <c r="BU169" s="414">
        <v>16</v>
      </c>
      <c r="BV169" s="415">
        <v>402.26</v>
      </c>
      <c r="BW169" s="419">
        <v>0.410000815394651</v>
      </c>
      <c r="BX169" s="420" t="s">
        <v>910</v>
      </c>
      <c r="BY169" s="414" t="s">
        <v>733</v>
      </c>
      <c r="CA169" s="414" t="s">
        <v>3320</v>
      </c>
      <c r="CB169" s="414" t="s">
        <v>3320</v>
      </c>
      <c r="CC169" s="414" t="s">
        <v>3320</v>
      </c>
      <c r="CD169" s="414" t="s">
        <v>3320</v>
      </c>
      <c r="CE169" s="414" t="s">
        <v>3320</v>
      </c>
      <c r="CF169" s="414" t="s">
        <v>3320</v>
      </c>
      <c r="CG169" s="414" t="s">
        <v>3320</v>
      </c>
      <c r="CH169" s="414" t="s">
        <v>3320</v>
      </c>
      <c r="CI169" s="414" t="s">
        <v>3320</v>
      </c>
      <c r="CJ169" s="414" t="s">
        <v>3320</v>
      </c>
      <c r="CL169" s="414" t="s">
        <v>3320</v>
      </c>
      <c r="CM169" s="414" t="s">
        <v>3320</v>
      </c>
      <c r="CN169" s="414" t="s">
        <v>3320</v>
      </c>
      <c r="CO169" s="414" t="s">
        <v>3320</v>
      </c>
      <c r="CP169" s="414" t="s">
        <v>3320</v>
      </c>
      <c r="CQ169" s="414" t="e">
        <f t="shared" si="81"/>
        <v>#VALUE!</v>
      </c>
      <c r="CR169" s="414" t="s">
        <v>3320</v>
      </c>
      <c r="CS169" s="414" t="s">
        <v>3320</v>
      </c>
      <c r="CT169" s="414" t="s">
        <v>3320</v>
      </c>
      <c r="CU169" s="414" t="s">
        <v>3320</v>
      </c>
      <c r="CV169" s="414">
        <v>7</v>
      </c>
      <c r="CW169" s="414">
        <v>12.5</v>
      </c>
      <c r="CX169" s="414" t="s">
        <v>733</v>
      </c>
      <c r="CY169" s="414" t="s">
        <v>5937</v>
      </c>
      <c r="CZ169" s="414">
        <v>0.41</v>
      </c>
      <c r="DA169" s="414" t="s">
        <v>1214</v>
      </c>
      <c r="DB169" s="414" t="s">
        <v>733</v>
      </c>
      <c r="DC169" s="414" t="s">
        <v>733</v>
      </c>
      <c r="DD169" s="414">
        <v>3591.6</v>
      </c>
      <c r="DE169" s="414">
        <v>3033.04</v>
      </c>
      <c r="DF169" s="414" t="s">
        <v>9092</v>
      </c>
      <c r="DG169" s="414">
        <v>365</v>
      </c>
      <c r="DH169" s="414">
        <v>0.82</v>
      </c>
      <c r="DI169" s="414">
        <v>98</v>
      </c>
      <c r="DJ169" s="414">
        <v>25</v>
      </c>
      <c r="DK169" s="414" t="s">
        <v>12625</v>
      </c>
      <c r="DL169" s="414">
        <v>1.31</v>
      </c>
      <c r="DM169" s="414">
        <f t="shared" si="82"/>
        <v>2026</v>
      </c>
      <c r="DN169" s="414">
        <v>59</v>
      </c>
      <c r="DO169" s="414" t="s">
        <v>7561</v>
      </c>
      <c r="DP169" s="414">
        <v>6252000</v>
      </c>
      <c r="DR169" s="414" t="s">
        <v>3320</v>
      </c>
      <c r="DS169" s="414" t="s">
        <v>3320</v>
      </c>
      <c r="DT169" s="414" t="s">
        <v>3320</v>
      </c>
      <c r="DU169" s="414" t="s">
        <v>3320</v>
      </c>
      <c r="DV169" s="414" t="s">
        <v>3320</v>
      </c>
      <c r="DW169" s="414" t="s">
        <v>3320</v>
      </c>
      <c r="DX169" s="414" t="s">
        <v>3320</v>
      </c>
      <c r="DY169" s="414" t="s">
        <v>3320</v>
      </c>
      <c r="DZ169" s="414" t="s">
        <v>3320</v>
      </c>
      <c r="EA169" s="414" t="s">
        <v>3320</v>
      </c>
      <c r="EB169" s="414" t="s">
        <v>3320</v>
      </c>
      <c r="EC169" s="414" t="s">
        <v>3320</v>
      </c>
      <c r="ED169" s="414" t="s">
        <v>3320</v>
      </c>
      <c r="EE169" s="414" t="s">
        <v>3320</v>
      </c>
      <c r="EF169" s="414" t="s">
        <v>3320</v>
      </c>
      <c r="EG169" s="414" t="s">
        <v>3320</v>
      </c>
      <c r="EH169" s="414" t="s">
        <v>3320</v>
      </c>
      <c r="EI169" s="414" t="s">
        <v>3320</v>
      </c>
      <c r="EJ169" s="414" t="s">
        <v>3320</v>
      </c>
      <c r="EK169" s="414" t="s">
        <v>3320</v>
      </c>
      <c r="EL169" s="414" t="s">
        <v>3320</v>
      </c>
      <c r="EM169" s="414" t="s">
        <v>3320</v>
      </c>
      <c r="EN169" s="414" t="s">
        <v>3320</v>
      </c>
      <c r="EO169" s="414" t="s">
        <v>3320</v>
      </c>
      <c r="EP169" s="414" t="s">
        <v>3320</v>
      </c>
      <c r="EQ169" s="414" t="s">
        <v>3320</v>
      </c>
      <c r="ER169" s="414" t="s">
        <v>3320</v>
      </c>
      <c r="ES169" s="414" t="s">
        <v>3320</v>
      </c>
      <c r="ET169" s="414" t="s">
        <v>3320</v>
      </c>
      <c r="EU169" s="414" t="s">
        <v>3320</v>
      </c>
      <c r="EV169" s="414" t="s">
        <v>3320</v>
      </c>
      <c r="EW169" s="414" t="s">
        <v>3320</v>
      </c>
      <c r="EX169" s="414" t="s">
        <v>3320</v>
      </c>
      <c r="EY169" s="414" t="s">
        <v>3320</v>
      </c>
      <c r="EZ169" s="414" t="s">
        <v>3320</v>
      </c>
      <c r="FA169" s="414" t="s">
        <v>3320</v>
      </c>
      <c r="FB169" s="414" t="s">
        <v>3320</v>
      </c>
      <c r="FC169" s="414" t="s">
        <v>3320</v>
      </c>
      <c r="FD169" s="414" t="s">
        <v>3320</v>
      </c>
      <c r="FE169" s="414" t="s">
        <v>3320</v>
      </c>
      <c r="FF169" s="414" t="s">
        <v>3320</v>
      </c>
      <c r="FG169" s="414" t="s">
        <v>3320</v>
      </c>
      <c r="FH169" s="414" t="s">
        <v>3320</v>
      </c>
      <c r="FI169" s="414" t="s">
        <v>3320</v>
      </c>
      <c r="FJ169" s="414" t="s">
        <v>3320</v>
      </c>
      <c r="FK169" s="414" t="s">
        <v>3320</v>
      </c>
      <c r="FL169" s="414" t="s">
        <v>3320</v>
      </c>
      <c r="FM169" s="414" t="s">
        <v>3320</v>
      </c>
      <c r="FN169" s="414" t="s">
        <v>3320</v>
      </c>
      <c r="FO169" s="421">
        <v>182950171</v>
      </c>
      <c r="FP169" s="421">
        <f t="shared" si="62"/>
        <v>182.95017100000001</v>
      </c>
      <c r="FQ169" s="414" t="s">
        <v>1214</v>
      </c>
      <c r="FR169" s="414" t="s">
        <v>733</v>
      </c>
      <c r="FS169" s="414" t="s">
        <v>733</v>
      </c>
      <c r="FT169" s="414" t="s">
        <v>733</v>
      </c>
      <c r="FU169" s="414" t="s">
        <v>791</v>
      </c>
      <c r="FV169" s="414" t="s">
        <v>7562</v>
      </c>
      <c r="FW169" s="414" t="s">
        <v>9093</v>
      </c>
      <c r="FX169" s="422" t="s">
        <v>9091</v>
      </c>
      <c r="FY169" s="423">
        <v>400</v>
      </c>
      <c r="FZ169" s="414" t="s">
        <v>9094</v>
      </c>
      <c r="GA169" s="421">
        <v>182950171</v>
      </c>
      <c r="GB169" s="421">
        <v>14028962</v>
      </c>
      <c r="GC169" s="421">
        <v>1674.25</v>
      </c>
      <c r="GD169" s="421">
        <v>968.75</v>
      </c>
      <c r="GE169" s="414" t="s">
        <v>5944</v>
      </c>
      <c r="GF169" s="414" t="s">
        <v>733</v>
      </c>
      <c r="GG169" s="414" t="s">
        <v>733</v>
      </c>
      <c r="GH169" s="414" t="s">
        <v>9038</v>
      </c>
      <c r="GI169" s="414" t="s">
        <v>733</v>
      </c>
      <c r="GJ169" s="414" t="s">
        <v>733</v>
      </c>
      <c r="GK169" s="414" t="s">
        <v>733</v>
      </c>
      <c r="GL169" s="414" t="s">
        <v>733</v>
      </c>
      <c r="GM169" s="414" t="s">
        <v>733</v>
      </c>
      <c r="GN169" s="424" t="s">
        <v>5676</v>
      </c>
      <c r="GO169" s="414" t="s">
        <v>3320</v>
      </c>
      <c r="GP169" s="414" t="s">
        <v>733</v>
      </c>
      <c r="GQ169" s="414" t="s">
        <v>5721</v>
      </c>
      <c r="GR169" s="414" t="s">
        <v>733</v>
      </c>
      <c r="GS169" s="414" t="s">
        <v>5946</v>
      </c>
      <c r="GT169" s="414" t="s">
        <v>7565</v>
      </c>
      <c r="GU169" s="414" t="s">
        <v>3320</v>
      </c>
      <c r="GV169" s="414">
        <v>0.1</v>
      </c>
      <c r="GW169" s="414" t="s">
        <v>733</v>
      </c>
      <c r="GX169" s="414" t="s">
        <v>5948</v>
      </c>
      <c r="GY169" s="414" t="s">
        <v>9095</v>
      </c>
      <c r="GZ169" s="414" t="s">
        <v>733</v>
      </c>
      <c r="HA169" s="414" t="s">
        <v>3320</v>
      </c>
      <c r="HB169" s="414" t="s">
        <v>9096</v>
      </c>
      <c r="HC169" s="414" t="s">
        <v>9097</v>
      </c>
      <c r="HD169" s="414" t="s">
        <v>5952</v>
      </c>
      <c r="HE169" s="414" t="s">
        <v>5684</v>
      </c>
      <c r="HF169" s="414" t="s">
        <v>5684</v>
      </c>
      <c r="HG169" s="414" t="s">
        <v>733</v>
      </c>
      <c r="HH169" s="414" t="s">
        <v>1214</v>
      </c>
      <c r="HI169" s="414" t="s">
        <v>13072</v>
      </c>
      <c r="HJ169" s="414" t="s">
        <v>13073</v>
      </c>
      <c r="HK169" s="414" t="s">
        <v>5685</v>
      </c>
      <c r="HL169" s="414" t="s">
        <v>3320</v>
      </c>
      <c r="HM169" s="414" t="s">
        <v>3320</v>
      </c>
      <c r="HN169" s="414" t="s">
        <v>3320</v>
      </c>
      <c r="HO169" s="414" t="s">
        <v>3320</v>
      </c>
      <c r="HP169" s="414" t="s">
        <v>3320</v>
      </c>
      <c r="HQ169" s="414" t="s">
        <v>3320</v>
      </c>
      <c r="HR169" s="414" t="s">
        <v>3320</v>
      </c>
      <c r="HS169" s="414" t="s">
        <v>3320</v>
      </c>
      <c r="HT169" s="414" t="s">
        <v>3320</v>
      </c>
      <c r="HU169" s="414" t="s">
        <v>3320</v>
      </c>
      <c r="HV169" s="414" t="s">
        <v>3320</v>
      </c>
      <c r="HW169" s="414" t="s">
        <v>3320</v>
      </c>
      <c r="HX169" s="414" t="s">
        <v>3320</v>
      </c>
      <c r="HY169" s="414" t="s">
        <v>3320</v>
      </c>
      <c r="HZ169" s="414" t="s">
        <v>3320</v>
      </c>
      <c r="IA169" s="414" t="s">
        <v>3320</v>
      </c>
      <c r="IB169" s="414" t="s">
        <v>3320</v>
      </c>
      <c r="IC169" s="414" t="s">
        <v>3320</v>
      </c>
      <c r="ID169" s="414" t="s">
        <v>3320</v>
      </c>
      <c r="IE169" s="414" t="s">
        <v>3320</v>
      </c>
      <c r="IF169" s="414" t="s">
        <v>3320</v>
      </c>
      <c r="IG169" s="414" t="s">
        <v>3320</v>
      </c>
      <c r="IH169" s="414" t="s">
        <v>3320</v>
      </c>
      <c r="II169" s="414" t="s">
        <v>3320</v>
      </c>
      <c r="IJ169" s="414" t="s">
        <v>3320</v>
      </c>
      <c r="IK169" s="414" t="s">
        <v>3320</v>
      </c>
      <c r="IL169" s="414" t="s">
        <v>3320</v>
      </c>
      <c r="IM169" s="414" t="s">
        <v>3320</v>
      </c>
      <c r="IN169" s="414" t="s">
        <v>3320</v>
      </c>
      <c r="IO169" s="414" t="s">
        <v>3320</v>
      </c>
      <c r="IP169" s="414" t="s">
        <v>3320</v>
      </c>
      <c r="IQ169" s="414" t="s">
        <v>3320</v>
      </c>
      <c r="IR169" s="414" t="s">
        <v>3320</v>
      </c>
      <c r="IS169" s="414" t="s">
        <v>3320</v>
      </c>
      <c r="IT169" s="414" t="s">
        <v>3320</v>
      </c>
      <c r="IU169" s="414" t="s">
        <v>3320</v>
      </c>
      <c r="IV169" s="414" t="s">
        <v>3320</v>
      </c>
      <c r="IW169" s="414" t="s">
        <v>3320</v>
      </c>
      <c r="IX169" s="414" t="s">
        <v>375</v>
      </c>
      <c r="IY169" s="415" t="s">
        <v>5774</v>
      </c>
      <c r="IZ169" s="415" t="s">
        <v>5774</v>
      </c>
      <c r="JA169" s="414" t="s">
        <v>5775</v>
      </c>
      <c r="JB169" s="414" t="str">
        <f>IFERROR(VLOOKUP($E169,'[12]Resumen costos RNT id'!$D:$J,3,0),"")</f>
        <v/>
      </c>
      <c r="JC169" s="421" t="str">
        <f>IFERROR(VLOOKUP($E169,'[12]Resumen costos RNT id'!$D:$J,4,0),"")</f>
        <v/>
      </c>
      <c r="JD169" s="421" t="str">
        <f>IFERROR(VLOOKUP($E169,'[12]Resumen costos RNT id'!$D:$J,5,0),"")</f>
        <v/>
      </c>
      <c r="JE169" s="421" t="str">
        <f>IFERROR(VLOOKUP($E169,'[12]Resumen costos RNT id'!$D:$J,6,0),"")</f>
        <v/>
      </c>
      <c r="JF169" s="416" t="str">
        <f>IFERROR(VLOOKUP($E169,'[12]Resumen costos RNT id'!$D:$J,7,0),"")</f>
        <v/>
      </c>
      <c r="JG169" s="428" t="str">
        <f t="shared" si="67"/>
        <v/>
      </c>
      <c r="JH169" s="428" t="str">
        <f t="shared" si="68"/>
        <v/>
      </c>
      <c r="JI169" s="428" t="str">
        <f t="shared" si="68"/>
        <v/>
      </c>
      <c r="JJ169" s="428">
        <f t="shared" si="69"/>
        <v>0</v>
      </c>
      <c r="JK169" s="428">
        <f t="shared" si="70"/>
        <v>0</v>
      </c>
      <c r="JL169" s="414" t="s">
        <v>202</v>
      </c>
      <c r="JP169" s="414">
        <v>2</v>
      </c>
      <c r="JQ169" s="414">
        <f t="shared" si="84"/>
        <v>0</v>
      </c>
      <c r="JR169" s="429" t="str">
        <f>IFERROR(VLOOKUP($E169,'[13]Actualización de costos CENACE'!$A:$G,2,0),"")</f>
        <v/>
      </c>
      <c r="JS169" s="429" t="str">
        <f>IFERROR(VLOOKUP($E169,'[13]Actualización de costos CENACE'!$A:$G,3,0),"")</f>
        <v/>
      </c>
      <c r="JT169" s="429" t="str">
        <f>IFERROR(VLOOKUP($E169,'[13]Actualización de costos CENACE'!$A:$G,4,0),"")</f>
        <v/>
      </c>
      <c r="JU169" s="429" t="str">
        <f>IFERROR(VLOOKUP($E169,'[13]Actualización de costos CENACE'!$A:$G,5,0),"")</f>
        <v/>
      </c>
      <c r="JV169" s="429" t="str">
        <f>IFERROR(VLOOKUP($E169,'[13]Actualización de costos CENACE'!$A:$G,6,0),"")</f>
        <v/>
      </c>
      <c r="JW169" s="430" t="str">
        <f>IFERROR(VLOOKUP($E169,'[13]Din Costos CFE'!$J$7:$AG$150,JW$1,0),"")</f>
        <v/>
      </c>
      <c r="JX169" s="430" t="str">
        <f>IFERROR(VLOOKUP($E169,'[13]Din Costos CFE'!$J$7:$AG$150,JX$1,0),"")</f>
        <v/>
      </c>
      <c r="JY169" s="430" t="str">
        <f>IFERROR(VLOOKUP($E169,'[13]Din Costos CFE'!$J$7:$AG$150,JY$1,0),"")</f>
        <v/>
      </c>
      <c r="JZ169" s="430" t="str">
        <f>IFERROR(VLOOKUP($E169,'[13]Din Costos CFE'!$J$7:$AG$150,JZ$1,0),"")</f>
        <v/>
      </c>
      <c r="KA169" s="430" t="str">
        <f>IFERROR(VLOOKUP($E169,'[13]Din Costos CFE'!$J$7:$AG$150,KA$1,0),"")</f>
        <v/>
      </c>
      <c r="KB169" s="430" t="str">
        <f>IFERROR(VLOOKUP($E169,'[13]Din Costos CFE'!$J$7:$AG$150,KB$1,0),"")</f>
        <v/>
      </c>
      <c r="KC169" s="430" t="str">
        <f>IFERROR(VLOOKUP($E169,'[13]Din Costos CFE'!$J$7:$AG$150,KC$1,0),"")</f>
        <v/>
      </c>
      <c r="KD169" s="430" t="str">
        <f>IFERROR(VLOOKUP($E169,'[13]Din Costos CFE'!$J$7:$AG$150,KD$1,0),"")</f>
        <v/>
      </c>
      <c r="KE169" s="430" t="str">
        <f>IFERROR(VLOOKUP($E169,'[13]Din Costos CFE'!$J$7:$AG$150,KE$1,0),"")</f>
        <v/>
      </c>
      <c r="KF169" s="430" t="str">
        <f>IFERROR(VLOOKUP($E169,'[13]Din Costos CFE'!$J$7:$AG$150,KF$1,0),"")</f>
        <v/>
      </c>
      <c r="KG169" s="430" t="str">
        <f>IFERROR(VLOOKUP($E169,'[13]Din Costos CFE'!$J$7:$AG$150,KG$1,0),"")</f>
        <v/>
      </c>
      <c r="KH169" s="430" t="str">
        <f>IFERROR(VLOOKUP($E169,'[13]Din Costos CFE'!$J$7:$AG$150,KH$1,0),"")</f>
        <v/>
      </c>
      <c r="KI169" s="430" t="str">
        <f>IFERROR(VLOOKUP($E169,'[13]Din Costos CFE'!$J$7:$AG$150,KI$1,0),"")</f>
        <v/>
      </c>
      <c r="KJ169" s="430" t="str">
        <f>IFERROR(VLOOKUP($E169,'[13]Din Costos CFE'!$J$7:$AG$150,KJ$1,0),"")</f>
        <v/>
      </c>
      <c r="KK169" s="430" t="str">
        <f>IFERROR(VLOOKUP($E169,'[13]Din Costos CFE'!$J$7:$AG$150,KK$1,0),"")</f>
        <v/>
      </c>
      <c r="KL169" s="430" t="str">
        <f>IFERROR(VLOOKUP($E169,'[13]Din Costos CFE'!$J$7:$AG$150,KL$1,0),"")</f>
        <v/>
      </c>
      <c r="KM169" s="430" t="str">
        <f>IFERROR(VLOOKUP($E169,'[13]Din Costos CFE'!$J$7:$AG$150,KM$1,0),"")</f>
        <v/>
      </c>
      <c r="KN169" s="430" t="str">
        <f>IFERROR(VLOOKUP($E169,'[13]Din Costos CFE'!$J$7:$AG$150,KN$1,0),"")</f>
        <v/>
      </c>
      <c r="KO169" s="431">
        <f t="shared" si="71"/>
        <v>0</v>
      </c>
      <c r="KP169" s="431">
        <f t="shared" si="72"/>
        <v>0</v>
      </c>
      <c r="KQ169" s="431">
        <f t="shared" si="73"/>
        <v>0</v>
      </c>
      <c r="KR169" s="432" t="str">
        <f>IFERROR(VLOOKUP($E169,'[13]Din Costos CFE'!$A$6:$G$150,4,0),"")</f>
        <v/>
      </c>
      <c r="KS169" s="432" t="str">
        <f>IFERROR(VLOOKUP($E169,'[13]Din Costos CFE'!$A$6:$G$150,5,0),"")</f>
        <v/>
      </c>
      <c r="KT169" s="432" t="str">
        <f>IFERROR(VLOOKUP($E169,'[13]Din Costos CFE'!$A$6:$G$150,6,0),"")</f>
        <v/>
      </c>
      <c r="KU169" s="433" t="str">
        <f t="shared" si="74"/>
        <v/>
      </c>
      <c r="KV169" s="434" t="str">
        <f t="shared" si="75"/>
        <v/>
      </c>
      <c r="KW169" s="435" t="str">
        <f t="shared" si="76"/>
        <v/>
      </c>
      <c r="KX169" s="435"/>
      <c r="KY169" s="436" t="str">
        <f>IFERROR(VLOOKUP($E169,'[13]Detalle Costos CENACE'!$E:$IT,248,0),"")</f>
        <v/>
      </c>
      <c r="KZ169" s="414">
        <f t="shared" si="77"/>
        <v>168</v>
      </c>
      <c r="LA169" s="434" t="str">
        <f t="shared" si="78"/>
        <v/>
      </c>
      <c r="LB169" s="434" t="str">
        <f t="shared" si="79"/>
        <v/>
      </c>
      <c r="LC169" s="414">
        <f t="shared" si="80"/>
        <v>1</v>
      </c>
      <c r="LD169" s="429" t="str">
        <f>IFERROR(VLOOKUP($E169,'[13]Actualización de costos CENACE'!$A:$G,7,0),"")</f>
        <v/>
      </c>
    </row>
    <row r="170" spans="1:316" s="414" customFormat="1" ht="15" customHeight="1">
      <c r="A170" s="413" t="s">
        <v>5638</v>
      </c>
      <c r="B170" s="414">
        <v>1033</v>
      </c>
      <c r="C170" s="414" t="s">
        <v>9098</v>
      </c>
      <c r="D170" s="414" t="s">
        <v>9099</v>
      </c>
      <c r="E170" s="414">
        <v>1033</v>
      </c>
      <c r="G170" s="414" t="s">
        <v>9100</v>
      </c>
      <c r="H170" s="414" t="s">
        <v>9101</v>
      </c>
      <c r="I170" s="415">
        <v>1</v>
      </c>
      <c r="J170" s="415"/>
      <c r="K170" s="415" t="s">
        <v>202</v>
      </c>
      <c r="L170" s="415"/>
      <c r="M170" s="415">
        <f t="shared" si="87"/>
        <v>1</v>
      </c>
      <c r="N170" s="415"/>
      <c r="O170" s="415"/>
      <c r="P170" s="415"/>
      <c r="Q170" s="415"/>
      <c r="R170" s="415" t="s">
        <v>202</v>
      </c>
      <c r="S170" s="415"/>
      <c r="T170" s="415"/>
      <c r="U170" s="415"/>
      <c r="V170" s="414" t="s">
        <v>5053</v>
      </c>
      <c r="W170" s="414" t="s">
        <v>5916</v>
      </c>
      <c r="X170" s="414">
        <f t="shared" si="83"/>
        <v>1.5</v>
      </c>
      <c r="Y170" s="414">
        <f t="shared" si="63"/>
        <v>195</v>
      </c>
      <c r="Z170" s="416" t="str">
        <f t="shared" si="64"/>
        <v/>
      </c>
      <c r="AA170" s="416">
        <f t="shared" si="65"/>
        <v>0</v>
      </c>
      <c r="AB170" s="417">
        <f t="shared" si="66"/>
        <v>0</v>
      </c>
      <c r="AC170" s="414" t="s">
        <v>5644</v>
      </c>
      <c r="AD170" s="414" t="s">
        <v>5644</v>
      </c>
      <c r="AE170" s="414" t="e">
        <f>+VLOOKUP($D170,'[12]Ramón Países '!$A:$E,4,0)</f>
        <v>#N/A</v>
      </c>
      <c r="AF170" s="414" t="s">
        <v>5693</v>
      </c>
      <c r="AG170" s="414" t="e">
        <f>+VLOOKUP($D170,'[12]Ramón Países '!$A:$E,5,0)</f>
        <v>#N/A</v>
      </c>
      <c r="AH170" s="414" t="s">
        <v>7602</v>
      </c>
      <c r="AI170" s="414" t="s">
        <v>7603</v>
      </c>
      <c r="AJ170" s="414" t="s">
        <v>7627</v>
      </c>
      <c r="AK170" s="414" t="s">
        <v>5698</v>
      </c>
      <c r="AL170" s="414" t="s">
        <v>9102</v>
      </c>
      <c r="AM170" s="414" t="s">
        <v>7606</v>
      </c>
      <c r="AN170" s="414" t="s">
        <v>3320</v>
      </c>
      <c r="AO170" s="414" t="s">
        <v>7607</v>
      </c>
      <c r="AP170" s="414" t="s">
        <v>5698</v>
      </c>
      <c r="AQ170" s="414" t="s">
        <v>9103</v>
      </c>
      <c r="AR170" s="414" t="s">
        <v>5856</v>
      </c>
      <c r="AS170" s="414" t="s">
        <v>5857</v>
      </c>
      <c r="AT170" s="414" t="s">
        <v>733</v>
      </c>
      <c r="AU170" s="414" t="s">
        <v>733</v>
      </c>
      <c r="AV170" s="414" t="s">
        <v>733</v>
      </c>
      <c r="AW170" s="414" t="s">
        <v>3320</v>
      </c>
      <c r="AX170" s="414" t="s">
        <v>5656</v>
      </c>
      <c r="AY170" s="414" t="s">
        <v>733</v>
      </c>
      <c r="AZ170" s="414" t="s">
        <v>9104</v>
      </c>
      <c r="BA170" s="414" t="s">
        <v>5859</v>
      </c>
      <c r="BB170" s="414" t="s">
        <v>7612</v>
      </c>
      <c r="BC170" s="414" t="s">
        <v>9105</v>
      </c>
      <c r="BD170" s="414" t="s">
        <v>7616</v>
      </c>
      <c r="BE170" s="414" t="s">
        <v>9106</v>
      </c>
      <c r="BF170" s="415" t="s">
        <v>1214</v>
      </c>
      <c r="BG170" s="414" t="s">
        <v>3320</v>
      </c>
      <c r="BI170" s="414" t="s">
        <v>2043</v>
      </c>
      <c r="BJ170" s="414" t="s">
        <v>2043</v>
      </c>
      <c r="BK170" s="414" t="s">
        <v>3589</v>
      </c>
      <c r="BL170" s="414" t="s">
        <v>9107</v>
      </c>
      <c r="BM170" s="415">
        <v>138</v>
      </c>
      <c r="BN170" s="414" t="s">
        <v>6612</v>
      </c>
      <c r="BO170" s="418" t="s">
        <v>13074</v>
      </c>
      <c r="BP170" s="415">
        <v>24</v>
      </c>
      <c r="BQ170" s="414">
        <v>2028</v>
      </c>
      <c r="BR170" s="414">
        <v>130</v>
      </c>
      <c r="BS170" s="415">
        <v>130</v>
      </c>
      <c r="BT170" s="414" t="s">
        <v>5666</v>
      </c>
      <c r="BU170" s="414">
        <v>29</v>
      </c>
      <c r="BV170" s="415">
        <v>448.64</v>
      </c>
      <c r="BW170" s="419">
        <v>0.39395855286266246</v>
      </c>
      <c r="BX170" s="420" t="s">
        <v>910</v>
      </c>
      <c r="BY170" s="414" t="s">
        <v>733</v>
      </c>
      <c r="BZ170" s="414" t="s">
        <v>910</v>
      </c>
      <c r="CA170" s="414" t="s">
        <v>3320</v>
      </c>
      <c r="CB170" s="414" t="s">
        <v>3320</v>
      </c>
      <c r="CC170" s="414" t="s">
        <v>3320</v>
      </c>
      <c r="CD170" s="414" t="s">
        <v>3320</v>
      </c>
      <c r="CE170" s="414" t="s">
        <v>3320</v>
      </c>
      <c r="CF170" s="414" t="s">
        <v>3320</v>
      </c>
      <c r="CG170" s="414" t="s">
        <v>3320</v>
      </c>
      <c r="CH170" s="414" t="s">
        <v>3320</v>
      </c>
      <c r="CI170" s="414" t="s">
        <v>3320</v>
      </c>
      <c r="CJ170" s="414" t="s">
        <v>3320</v>
      </c>
      <c r="CL170" s="414" t="s">
        <v>3320</v>
      </c>
      <c r="CM170" s="414" t="s">
        <v>3320</v>
      </c>
      <c r="CN170" s="414" t="s">
        <v>3320</v>
      </c>
      <c r="CO170" s="414" t="s">
        <v>3320</v>
      </c>
      <c r="CP170" s="414" t="s">
        <v>3320</v>
      </c>
      <c r="CQ170" s="414" t="e">
        <f t="shared" si="81"/>
        <v>#VALUE!</v>
      </c>
      <c r="CR170" s="414" t="s">
        <v>3320</v>
      </c>
      <c r="CS170" s="414" t="s">
        <v>3320</v>
      </c>
      <c r="CT170" s="414" t="s">
        <v>3320</v>
      </c>
      <c r="CU170" s="414" t="s">
        <v>3320</v>
      </c>
      <c r="CV170" s="414">
        <v>4.5</v>
      </c>
      <c r="CW170" s="414">
        <v>3</v>
      </c>
      <c r="CX170" s="414" t="s">
        <v>733</v>
      </c>
      <c r="CY170" s="414" t="s">
        <v>6061</v>
      </c>
      <c r="CZ170" s="414">
        <v>0.39</v>
      </c>
      <c r="DA170" s="414" t="s">
        <v>1214</v>
      </c>
      <c r="DB170" s="414" t="s">
        <v>733</v>
      </c>
      <c r="DC170" s="414" t="s">
        <v>733</v>
      </c>
      <c r="DD170" s="414">
        <v>448639</v>
      </c>
      <c r="DE170" s="414">
        <v>370858</v>
      </c>
      <c r="DF170" s="414" t="s">
        <v>9108</v>
      </c>
      <c r="DG170" s="414">
        <v>365</v>
      </c>
      <c r="DH170" s="414">
        <v>93.9</v>
      </c>
      <c r="DI170" s="414">
        <v>97</v>
      </c>
      <c r="DJ170" s="414">
        <v>25</v>
      </c>
      <c r="DK170" s="414" t="s">
        <v>13075</v>
      </c>
      <c r="DL170" s="414">
        <v>4.3499999999999996</v>
      </c>
      <c r="DM170" s="414">
        <f t="shared" si="82"/>
        <v>2026</v>
      </c>
      <c r="DN170" s="414">
        <v>8</v>
      </c>
      <c r="DO170" s="414" t="s">
        <v>7616</v>
      </c>
      <c r="DP170" s="414">
        <v>9200000</v>
      </c>
      <c r="DR170" s="414" t="s">
        <v>3320</v>
      </c>
      <c r="DS170" s="414" t="s">
        <v>3320</v>
      </c>
      <c r="DT170" s="414" t="s">
        <v>3320</v>
      </c>
      <c r="DU170" s="414" t="s">
        <v>3320</v>
      </c>
      <c r="DV170" s="414" t="s">
        <v>3320</v>
      </c>
      <c r="DW170" s="414" t="s">
        <v>3320</v>
      </c>
      <c r="DX170" s="414" t="s">
        <v>3320</v>
      </c>
      <c r="DY170" s="414" t="s">
        <v>3320</v>
      </c>
      <c r="DZ170" s="414" t="s">
        <v>3320</v>
      </c>
      <c r="EA170" s="414" t="s">
        <v>3320</v>
      </c>
      <c r="EB170" s="414" t="s">
        <v>3320</v>
      </c>
      <c r="EC170" s="414" t="s">
        <v>3320</v>
      </c>
      <c r="ED170" s="414" t="s">
        <v>3320</v>
      </c>
      <c r="EE170" s="414" t="s">
        <v>3320</v>
      </c>
      <c r="EF170" s="414" t="s">
        <v>3320</v>
      </c>
      <c r="EG170" s="414" t="s">
        <v>3320</v>
      </c>
      <c r="EH170" s="414" t="s">
        <v>3320</v>
      </c>
      <c r="EI170" s="414" t="s">
        <v>3320</v>
      </c>
      <c r="EJ170" s="414" t="s">
        <v>3320</v>
      </c>
      <c r="EK170" s="414" t="s">
        <v>3320</v>
      </c>
      <c r="EL170" s="414" t="s">
        <v>3320</v>
      </c>
      <c r="EM170" s="414" t="s">
        <v>3320</v>
      </c>
      <c r="EN170" s="414" t="s">
        <v>3320</v>
      </c>
      <c r="EO170" s="414" t="s">
        <v>3320</v>
      </c>
      <c r="EP170" s="414" t="s">
        <v>3320</v>
      </c>
      <c r="EQ170" s="414" t="s">
        <v>3320</v>
      </c>
      <c r="ER170" s="414" t="s">
        <v>3320</v>
      </c>
      <c r="ES170" s="414" t="s">
        <v>3320</v>
      </c>
      <c r="ET170" s="414" t="s">
        <v>3320</v>
      </c>
      <c r="EU170" s="414" t="s">
        <v>3320</v>
      </c>
      <c r="EV170" s="414" t="s">
        <v>3320</v>
      </c>
      <c r="EW170" s="414" t="s">
        <v>3320</v>
      </c>
      <c r="EX170" s="414" t="s">
        <v>3320</v>
      </c>
      <c r="EY170" s="414" t="s">
        <v>3320</v>
      </c>
      <c r="EZ170" s="414" t="s">
        <v>3320</v>
      </c>
      <c r="FA170" s="414" t="s">
        <v>3320</v>
      </c>
      <c r="FB170" s="414" t="s">
        <v>3320</v>
      </c>
      <c r="FC170" s="414" t="s">
        <v>3320</v>
      </c>
      <c r="FD170" s="414" t="s">
        <v>3320</v>
      </c>
      <c r="FE170" s="414" t="s">
        <v>3320</v>
      </c>
      <c r="FF170" s="414" t="s">
        <v>3320</v>
      </c>
      <c r="FG170" s="414" t="s">
        <v>3320</v>
      </c>
      <c r="FH170" s="414" t="s">
        <v>3320</v>
      </c>
      <c r="FI170" s="414" t="s">
        <v>3320</v>
      </c>
      <c r="FJ170" s="414" t="s">
        <v>3320</v>
      </c>
      <c r="FK170" s="414" t="s">
        <v>3320</v>
      </c>
      <c r="FL170" s="414" t="s">
        <v>3320</v>
      </c>
      <c r="FM170" s="414" t="s">
        <v>3320</v>
      </c>
      <c r="FN170" s="414" t="s">
        <v>3320</v>
      </c>
      <c r="FO170" s="421">
        <v>249300000</v>
      </c>
      <c r="FP170" s="421">
        <f t="shared" si="62"/>
        <v>249.3</v>
      </c>
      <c r="FQ170" s="414" t="s">
        <v>733</v>
      </c>
      <c r="FR170" s="414" t="s">
        <v>733</v>
      </c>
      <c r="FS170" s="414" t="s">
        <v>733</v>
      </c>
      <c r="FT170" s="414" t="s">
        <v>733</v>
      </c>
      <c r="FU170" s="414" t="s">
        <v>166</v>
      </c>
      <c r="FV170" s="414" t="s">
        <v>9109</v>
      </c>
      <c r="FW170" s="414" t="s">
        <v>9110</v>
      </c>
      <c r="FX170" s="422" t="s">
        <v>9111</v>
      </c>
      <c r="FY170" s="423">
        <v>115</v>
      </c>
      <c r="FZ170" s="414" t="s">
        <v>9112</v>
      </c>
      <c r="GA170" s="421">
        <v>249300000</v>
      </c>
      <c r="GB170" s="421">
        <v>26000000</v>
      </c>
      <c r="GC170" s="421">
        <v>19231</v>
      </c>
      <c r="GD170" s="421">
        <v>12308</v>
      </c>
      <c r="GE170" s="414" t="s">
        <v>9113</v>
      </c>
      <c r="GF170" s="414" t="s">
        <v>733</v>
      </c>
      <c r="GG170" s="414" t="s">
        <v>733</v>
      </c>
      <c r="GH170" s="414" t="s">
        <v>9114</v>
      </c>
      <c r="GI170" s="414" t="s">
        <v>733</v>
      </c>
      <c r="GJ170" s="414" t="s">
        <v>733</v>
      </c>
      <c r="GK170" s="414" t="s">
        <v>1214</v>
      </c>
      <c r="GL170" s="414" t="s">
        <v>733</v>
      </c>
      <c r="GM170" s="414" t="s">
        <v>733</v>
      </c>
      <c r="GN170" s="424" t="s">
        <v>5676</v>
      </c>
      <c r="GO170" s="414" t="s">
        <v>3320</v>
      </c>
      <c r="GP170" s="414" t="s">
        <v>733</v>
      </c>
      <c r="GQ170" s="414" t="s">
        <v>5872</v>
      </c>
      <c r="GR170" s="414" t="s">
        <v>733</v>
      </c>
      <c r="GS170" s="414" t="s">
        <v>5679</v>
      </c>
      <c r="GT170" s="414" t="s">
        <v>3320</v>
      </c>
      <c r="GU170" s="414" t="s">
        <v>3320</v>
      </c>
      <c r="GV170" s="414">
        <v>0.5</v>
      </c>
      <c r="GW170" s="414" t="s">
        <v>733</v>
      </c>
      <c r="GX170" s="414" t="s">
        <v>5679</v>
      </c>
      <c r="GY170" s="414" t="s">
        <v>9115</v>
      </c>
      <c r="GZ170" s="414" t="s">
        <v>733</v>
      </c>
      <c r="HA170" s="414" t="s">
        <v>3320</v>
      </c>
      <c r="HB170" s="414" t="s">
        <v>9116</v>
      </c>
      <c r="HC170" s="414" t="s">
        <v>9117</v>
      </c>
      <c r="HD170" s="414" t="s">
        <v>5683</v>
      </c>
      <c r="HE170" s="414" t="s">
        <v>5683</v>
      </c>
      <c r="HF170" s="414" t="s">
        <v>5683</v>
      </c>
      <c r="HG170" s="414" t="s">
        <v>733</v>
      </c>
      <c r="HH170" s="414" t="s">
        <v>1214</v>
      </c>
      <c r="HI170" s="414" t="s">
        <v>13076</v>
      </c>
      <c r="HJ170" s="414" t="s">
        <v>13077</v>
      </c>
      <c r="HK170" s="414" t="s">
        <v>5685</v>
      </c>
      <c r="HL170" s="414" t="s">
        <v>3320</v>
      </c>
      <c r="HM170" s="414" t="s">
        <v>3320</v>
      </c>
      <c r="HN170" s="414" t="s">
        <v>3320</v>
      </c>
      <c r="HO170" s="414" t="s">
        <v>3320</v>
      </c>
      <c r="HP170" s="414" t="s">
        <v>3320</v>
      </c>
      <c r="HQ170" s="414" t="s">
        <v>3320</v>
      </c>
      <c r="HR170" s="414" t="s">
        <v>3320</v>
      </c>
      <c r="HS170" s="414" t="s">
        <v>3320</v>
      </c>
      <c r="HT170" s="414" t="s">
        <v>3320</v>
      </c>
      <c r="HU170" s="414" t="s">
        <v>3320</v>
      </c>
      <c r="HV170" s="414" t="s">
        <v>3320</v>
      </c>
      <c r="HW170" s="414" t="s">
        <v>3320</v>
      </c>
      <c r="HX170" s="414" t="s">
        <v>3320</v>
      </c>
      <c r="HY170" s="414" t="s">
        <v>3320</v>
      </c>
      <c r="HZ170" s="414" t="s">
        <v>3320</v>
      </c>
      <c r="IA170" s="414" t="s">
        <v>3320</v>
      </c>
      <c r="IB170" s="414" t="s">
        <v>3320</v>
      </c>
      <c r="IC170" s="414" t="s">
        <v>3320</v>
      </c>
      <c r="ID170" s="414" t="s">
        <v>3320</v>
      </c>
      <c r="IE170" s="414" t="s">
        <v>3320</v>
      </c>
      <c r="IF170" s="414" t="s">
        <v>3320</v>
      </c>
      <c r="IG170" s="414" t="s">
        <v>3320</v>
      </c>
      <c r="IH170" s="414" t="s">
        <v>3320</v>
      </c>
      <c r="II170" s="414" t="s">
        <v>3320</v>
      </c>
      <c r="IJ170" s="414" t="s">
        <v>3320</v>
      </c>
      <c r="IK170" s="414" t="s">
        <v>3320</v>
      </c>
      <c r="IL170" s="414" t="s">
        <v>3320</v>
      </c>
      <c r="IM170" s="414" t="s">
        <v>3320</v>
      </c>
      <c r="IN170" s="414" t="s">
        <v>3320</v>
      </c>
      <c r="IO170" s="414" t="s">
        <v>3320</v>
      </c>
      <c r="IP170" s="414" t="s">
        <v>3320</v>
      </c>
      <c r="IQ170" s="414" t="s">
        <v>3320</v>
      </c>
      <c r="IR170" s="414" t="s">
        <v>3320</v>
      </c>
      <c r="IS170" s="414" t="s">
        <v>3320</v>
      </c>
      <c r="IT170" s="414" t="s">
        <v>3320</v>
      </c>
      <c r="IU170" s="414" t="s">
        <v>3320</v>
      </c>
      <c r="IV170" s="414" t="s">
        <v>3320</v>
      </c>
      <c r="IW170" s="414" t="s">
        <v>3320</v>
      </c>
      <c r="IX170" s="414" t="s">
        <v>287</v>
      </c>
      <c r="IY170" s="447">
        <v>45993</v>
      </c>
      <c r="IZ170" s="415" t="s">
        <v>5774</v>
      </c>
      <c r="JA170" s="414" t="s">
        <v>6961</v>
      </c>
      <c r="JB170" s="414" t="str">
        <f>IFERROR(VLOOKUP($E170,'[12]Resumen costos RNT id'!$D:$J,3,0),"")</f>
        <v/>
      </c>
      <c r="JC170" s="421" t="str">
        <f>IFERROR(VLOOKUP($E170,'[12]Resumen costos RNT id'!$D:$J,4,0),"")</f>
        <v/>
      </c>
      <c r="JD170" s="421" t="str">
        <f>IFERROR(VLOOKUP($E170,'[12]Resumen costos RNT id'!$D:$J,5,0),"")</f>
        <v/>
      </c>
      <c r="JE170" s="421" t="str">
        <f>IFERROR(VLOOKUP($E170,'[12]Resumen costos RNT id'!$D:$J,6,0),"")</f>
        <v/>
      </c>
      <c r="JF170" s="416" t="str">
        <f>IFERROR(VLOOKUP($E170,'[12]Resumen costos RNT id'!$D:$J,7,0),"")</f>
        <v/>
      </c>
      <c r="JG170" s="428" t="str">
        <f t="shared" si="67"/>
        <v/>
      </c>
      <c r="JH170" s="428" t="str">
        <f t="shared" si="68"/>
        <v/>
      </c>
      <c r="JI170" s="428" t="str">
        <f t="shared" si="68"/>
        <v/>
      </c>
      <c r="JJ170" s="428">
        <f t="shared" si="69"/>
        <v>0</v>
      </c>
      <c r="JK170" s="428">
        <f t="shared" si="70"/>
        <v>0</v>
      </c>
      <c r="JL170" s="414" t="s">
        <v>202</v>
      </c>
      <c r="JM170" s="414" t="s">
        <v>910</v>
      </c>
      <c r="JO170" s="414" t="s">
        <v>910</v>
      </c>
      <c r="JP170" s="414">
        <v>6</v>
      </c>
      <c r="JQ170" s="414">
        <f t="shared" si="84"/>
        <v>1</v>
      </c>
      <c r="JR170" s="429" t="str">
        <f>IFERROR(VLOOKUP($E170,'[13]Actualización de costos CENACE'!$A:$G,2,0),"")</f>
        <v/>
      </c>
      <c r="JS170" s="429" t="str">
        <f>IFERROR(VLOOKUP($E170,'[13]Actualización de costos CENACE'!$A:$G,3,0),"")</f>
        <v/>
      </c>
      <c r="JT170" s="429" t="str">
        <f>IFERROR(VLOOKUP($E170,'[13]Actualización de costos CENACE'!$A:$G,4,0),"")</f>
        <v/>
      </c>
      <c r="JU170" s="429" t="str">
        <f>IFERROR(VLOOKUP($E170,'[13]Actualización de costos CENACE'!$A:$G,5,0),"")</f>
        <v/>
      </c>
      <c r="JV170" s="429" t="str">
        <f>IFERROR(VLOOKUP($E170,'[13]Actualización de costos CENACE'!$A:$G,6,0),"")</f>
        <v/>
      </c>
      <c r="JW170" s="430" t="str">
        <f>IFERROR(VLOOKUP($E170,'[13]Din Costos CFE'!$J$7:$AG$150,JW$1,0),"")</f>
        <v/>
      </c>
      <c r="JX170" s="430" t="str">
        <f>IFERROR(VLOOKUP($E170,'[13]Din Costos CFE'!$J$7:$AG$150,JX$1,0),"")</f>
        <v/>
      </c>
      <c r="JY170" s="430" t="str">
        <f>IFERROR(VLOOKUP($E170,'[13]Din Costos CFE'!$J$7:$AG$150,JY$1,0),"")</f>
        <v/>
      </c>
      <c r="JZ170" s="430" t="str">
        <f>IFERROR(VLOOKUP($E170,'[13]Din Costos CFE'!$J$7:$AG$150,JZ$1,0),"")</f>
        <v/>
      </c>
      <c r="KA170" s="430" t="str">
        <f>IFERROR(VLOOKUP($E170,'[13]Din Costos CFE'!$J$7:$AG$150,KA$1,0),"")</f>
        <v/>
      </c>
      <c r="KB170" s="430" t="str">
        <f>IFERROR(VLOOKUP($E170,'[13]Din Costos CFE'!$J$7:$AG$150,KB$1,0),"")</f>
        <v/>
      </c>
      <c r="KC170" s="430" t="str">
        <f>IFERROR(VLOOKUP($E170,'[13]Din Costos CFE'!$J$7:$AG$150,KC$1,0),"")</f>
        <v/>
      </c>
      <c r="KD170" s="430" t="str">
        <f>IFERROR(VLOOKUP($E170,'[13]Din Costos CFE'!$J$7:$AG$150,KD$1,0),"")</f>
        <v/>
      </c>
      <c r="KE170" s="430" t="str">
        <f>IFERROR(VLOOKUP($E170,'[13]Din Costos CFE'!$J$7:$AG$150,KE$1,0),"")</f>
        <v/>
      </c>
      <c r="KF170" s="430" t="str">
        <f>IFERROR(VLOOKUP($E170,'[13]Din Costos CFE'!$J$7:$AG$150,KF$1,0),"")</f>
        <v/>
      </c>
      <c r="KG170" s="430" t="str">
        <f>IFERROR(VLOOKUP($E170,'[13]Din Costos CFE'!$J$7:$AG$150,KG$1,0),"")</f>
        <v/>
      </c>
      <c r="KH170" s="430" t="str">
        <f>IFERROR(VLOOKUP($E170,'[13]Din Costos CFE'!$J$7:$AG$150,KH$1,0),"")</f>
        <v/>
      </c>
      <c r="KI170" s="430" t="str">
        <f>IFERROR(VLOOKUP($E170,'[13]Din Costos CFE'!$J$7:$AG$150,KI$1,0),"")</f>
        <v/>
      </c>
      <c r="KJ170" s="430" t="str">
        <f>IFERROR(VLOOKUP($E170,'[13]Din Costos CFE'!$J$7:$AG$150,KJ$1,0),"")</f>
        <v/>
      </c>
      <c r="KK170" s="430" t="str">
        <f>IFERROR(VLOOKUP($E170,'[13]Din Costos CFE'!$J$7:$AG$150,KK$1,0),"")</f>
        <v/>
      </c>
      <c r="KL170" s="430" t="str">
        <f>IFERROR(VLOOKUP($E170,'[13]Din Costos CFE'!$J$7:$AG$150,KL$1,0),"")</f>
        <v/>
      </c>
      <c r="KM170" s="430" t="str">
        <f>IFERROR(VLOOKUP($E170,'[13]Din Costos CFE'!$J$7:$AG$150,KM$1,0),"")</f>
        <v/>
      </c>
      <c r="KN170" s="430" t="str">
        <f>IFERROR(VLOOKUP($E170,'[13]Din Costos CFE'!$J$7:$AG$150,KN$1,0),"")</f>
        <v/>
      </c>
      <c r="KO170" s="431">
        <f t="shared" si="71"/>
        <v>0</v>
      </c>
      <c r="KP170" s="431">
        <f t="shared" si="72"/>
        <v>0</v>
      </c>
      <c r="KQ170" s="431">
        <f t="shared" si="73"/>
        <v>0</v>
      </c>
      <c r="KR170" s="432" t="str">
        <f>IFERROR(VLOOKUP($E170,'[13]Din Costos CFE'!$A$6:$G$150,4,0),"")</f>
        <v/>
      </c>
      <c r="KS170" s="432" t="str">
        <f>IFERROR(VLOOKUP($E170,'[13]Din Costos CFE'!$A$6:$G$150,5,0),"")</f>
        <v/>
      </c>
      <c r="KT170" s="432" t="str">
        <f>IFERROR(VLOOKUP($E170,'[13]Din Costos CFE'!$A$6:$G$150,6,0),"")</f>
        <v/>
      </c>
      <c r="KU170" s="433" t="str">
        <f t="shared" si="74"/>
        <v/>
      </c>
      <c r="KV170" s="434" t="str">
        <f t="shared" si="75"/>
        <v/>
      </c>
      <c r="KW170" s="435" t="str">
        <f t="shared" si="76"/>
        <v/>
      </c>
      <c r="KX170" s="435"/>
      <c r="KY170" s="436" t="str">
        <f>IFERROR(VLOOKUP($E170,'[13]Detalle Costos CENACE'!$E:$IT,248,0),"")</f>
        <v/>
      </c>
      <c r="KZ170" s="414">
        <f t="shared" si="77"/>
        <v>195</v>
      </c>
      <c r="LA170" s="434" t="str">
        <f t="shared" si="78"/>
        <v/>
      </c>
      <c r="LB170" s="434" t="str">
        <f t="shared" si="79"/>
        <v/>
      </c>
      <c r="LC170" s="414">
        <f t="shared" si="80"/>
        <v>1</v>
      </c>
      <c r="LD170" s="429" t="str">
        <f>IFERROR(VLOOKUP($E170,'[13]Actualización de costos CENACE'!$A:$G,7,0),"")</f>
        <v/>
      </c>
    </row>
    <row r="171" spans="1:316" s="414" customFormat="1" ht="15" customHeight="1">
      <c r="A171" s="413" t="s">
        <v>5638</v>
      </c>
      <c r="B171" s="414">
        <v>274</v>
      </c>
      <c r="C171" s="414" t="s">
        <v>9118</v>
      </c>
      <c r="D171" s="414" t="s">
        <v>9119</v>
      </c>
      <c r="E171" s="414">
        <v>274</v>
      </c>
      <c r="G171" s="414" t="s">
        <v>9120</v>
      </c>
      <c r="H171" s="414" t="s">
        <v>9121</v>
      </c>
      <c r="I171" s="415">
        <v>4</v>
      </c>
      <c r="J171" s="415"/>
      <c r="K171" s="415" t="str">
        <f t="shared" ref="K171:K185" si="88">+IF(I171=4,"No","Sí")</f>
        <v>No</v>
      </c>
      <c r="L171" s="415"/>
      <c r="M171" s="415">
        <f t="shared" si="87"/>
        <v>4</v>
      </c>
      <c r="N171" s="415"/>
      <c r="O171" s="415"/>
      <c r="P171" s="415"/>
      <c r="Q171" s="415"/>
      <c r="R171" s="415" t="str">
        <f t="shared" ref="R171:R185" si="89">+IF(M171=4,"No","Sí")</f>
        <v>No</v>
      </c>
      <c r="S171" s="415"/>
      <c r="T171" s="415"/>
      <c r="U171" s="415"/>
      <c r="V171" s="414" t="s">
        <v>9122</v>
      </c>
      <c r="W171" s="414" t="s">
        <v>5643</v>
      </c>
      <c r="X171" s="414">
        <f t="shared" si="83"/>
        <v>1</v>
      </c>
      <c r="Y171" s="414">
        <f t="shared" si="63"/>
        <v>162</v>
      </c>
      <c r="Z171" s="416" t="str">
        <f t="shared" si="64"/>
        <v/>
      </c>
      <c r="AA171" s="416">
        <f t="shared" si="65"/>
        <v>0</v>
      </c>
      <c r="AB171" s="417">
        <f t="shared" si="66"/>
        <v>0</v>
      </c>
      <c r="AC171" s="414" t="s">
        <v>489</v>
      </c>
      <c r="AD171" s="414" t="s">
        <v>6500</v>
      </c>
      <c r="AE171" s="414" t="e">
        <f>+VLOOKUP($D171,'[12]Ramón Países '!$A:$E,4,0)</f>
        <v>#N/A</v>
      </c>
      <c r="AF171" s="414" t="s">
        <v>5646</v>
      </c>
      <c r="AG171" s="414" t="e">
        <f>+VLOOKUP($D171,'[12]Ramón Países '!$A:$E,5,0)</f>
        <v>#N/A</v>
      </c>
      <c r="AH171" s="414" t="s">
        <v>489</v>
      </c>
      <c r="AI171" s="414" t="s">
        <v>6501</v>
      </c>
      <c r="AJ171" s="414" t="s">
        <v>6502</v>
      </c>
      <c r="AK171" s="414" t="s">
        <v>6502</v>
      </c>
      <c r="AL171" s="414" t="s">
        <v>6503</v>
      </c>
      <c r="AM171" s="414" t="s">
        <v>6504</v>
      </c>
      <c r="AN171" s="414" t="s">
        <v>3320</v>
      </c>
      <c r="AO171" s="414" t="s">
        <v>6505</v>
      </c>
      <c r="AP171" s="414" t="s">
        <v>5698</v>
      </c>
      <c r="AQ171" s="414" t="s">
        <v>9123</v>
      </c>
      <c r="AR171" s="414" t="s">
        <v>9124</v>
      </c>
      <c r="AS171" s="414" t="s">
        <v>6508</v>
      </c>
      <c r="AT171" s="414" t="s">
        <v>733</v>
      </c>
      <c r="AU171" s="414" t="s">
        <v>733</v>
      </c>
      <c r="AV171" s="414" t="s">
        <v>733</v>
      </c>
      <c r="AW171" s="414" t="s">
        <v>3320</v>
      </c>
      <c r="AX171" s="414" t="s">
        <v>6509</v>
      </c>
      <c r="AY171" s="414" t="s">
        <v>1214</v>
      </c>
      <c r="AZ171" s="414" t="s">
        <v>6510</v>
      </c>
      <c r="BA171" s="414" t="s">
        <v>6511</v>
      </c>
      <c r="BB171" s="414" t="s">
        <v>6512</v>
      </c>
      <c r="BC171" s="414" t="s">
        <v>6513</v>
      </c>
      <c r="BD171" s="414" t="s">
        <v>9125</v>
      </c>
      <c r="BE171" s="414" t="s">
        <v>9126</v>
      </c>
      <c r="BF171" s="415" t="s">
        <v>1214</v>
      </c>
      <c r="BG171" s="414" t="s">
        <v>3320</v>
      </c>
      <c r="BI171" s="414" t="s">
        <v>5663</v>
      </c>
      <c r="BJ171" s="414" t="s">
        <v>5663</v>
      </c>
      <c r="BK171" s="414" t="s">
        <v>3569</v>
      </c>
      <c r="BL171" s="414" t="s">
        <v>9127</v>
      </c>
      <c r="BM171" s="415">
        <v>230</v>
      </c>
      <c r="BN171" s="414" t="s">
        <v>5712</v>
      </c>
      <c r="BO171" s="418" t="s">
        <v>12921</v>
      </c>
      <c r="BP171" s="414">
        <v>28</v>
      </c>
      <c r="BQ171" s="414">
        <v>2029</v>
      </c>
      <c r="BR171" s="414">
        <v>162</v>
      </c>
      <c r="BS171" s="415">
        <v>162</v>
      </c>
      <c r="BT171" s="414" t="s">
        <v>5666</v>
      </c>
      <c r="BU171" s="414">
        <v>43</v>
      </c>
      <c r="BV171" s="415">
        <v>459.13</v>
      </c>
      <c r="BW171" s="419">
        <v>0.32353148430012968</v>
      </c>
      <c r="BX171" s="420" t="s">
        <v>910</v>
      </c>
      <c r="BY171" s="414" t="s">
        <v>733</v>
      </c>
      <c r="CA171" s="414">
        <v>24.82</v>
      </c>
      <c r="CB171" s="414" t="s">
        <v>1214</v>
      </c>
      <c r="CC171" s="414">
        <v>535</v>
      </c>
      <c r="CD171" s="414" t="s">
        <v>5667</v>
      </c>
      <c r="CE171" s="414" t="s">
        <v>5801</v>
      </c>
      <c r="CF171" s="414" t="s">
        <v>3320</v>
      </c>
      <c r="CG171" s="414" t="s">
        <v>733</v>
      </c>
      <c r="CH171" s="414" t="s">
        <v>733</v>
      </c>
      <c r="CI171" s="414">
        <v>2174.23</v>
      </c>
      <c r="CJ171" s="414">
        <v>2087.5</v>
      </c>
      <c r="CK171" s="414" t="s">
        <v>9128</v>
      </c>
      <c r="CL171" s="414">
        <v>365</v>
      </c>
      <c r="CM171" s="414">
        <v>90</v>
      </c>
      <c r="CN171" s="414">
        <v>99</v>
      </c>
      <c r="CO171" s="414">
        <v>30</v>
      </c>
      <c r="CP171" s="414" t="s">
        <v>13078</v>
      </c>
      <c r="CQ171" s="414">
        <f t="shared" si="81"/>
        <v>2027</v>
      </c>
      <c r="CR171" s="414">
        <v>0.5</v>
      </c>
      <c r="CS171" s="414">
        <v>100</v>
      </c>
      <c r="CT171" s="414" t="s">
        <v>9129</v>
      </c>
      <c r="CU171" s="414">
        <v>7208961.5</v>
      </c>
      <c r="CV171" s="414" t="s">
        <v>3320</v>
      </c>
      <c r="CW171" s="414" t="s">
        <v>3320</v>
      </c>
      <c r="CX171" s="414" t="s">
        <v>3320</v>
      </c>
      <c r="CY171" s="414" t="s">
        <v>3320</v>
      </c>
      <c r="CZ171" s="414" t="s">
        <v>3320</v>
      </c>
      <c r="DA171" s="414" t="s">
        <v>3320</v>
      </c>
      <c r="DB171" s="414" t="s">
        <v>3320</v>
      </c>
      <c r="DC171" s="414" t="s">
        <v>3320</v>
      </c>
      <c r="DD171" s="414" t="s">
        <v>3320</v>
      </c>
      <c r="DE171" s="414" t="s">
        <v>3320</v>
      </c>
      <c r="DG171" s="414" t="s">
        <v>3320</v>
      </c>
      <c r="DH171" s="414" t="s">
        <v>3320</v>
      </c>
      <c r="DI171" s="414" t="s">
        <v>3320</v>
      </c>
      <c r="DJ171" s="414" t="s">
        <v>3320</v>
      </c>
      <c r="DK171" s="414" t="s">
        <v>3320</v>
      </c>
      <c r="DL171" s="414" t="s">
        <v>3320</v>
      </c>
      <c r="DM171" s="414" t="e">
        <f t="shared" si="82"/>
        <v>#VALUE!</v>
      </c>
      <c r="DN171" s="414" t="s">
        <v>3320</v>
      </c>
      <c r="DO171" s="414" t="s">
        <v>3320</v>
      </c>
      <c r="DP171" s="414" t="s">
        <v>3320</v>
      </c>
      <c r="DR171" s="414" t="s">
        <v>3320</v>
      </c>
      <c r="DS171" s="414" t="s">
        <v>3320</v>
      </c>
      <c r="DT171" s="414" t="s">
        <v>3320</v>
      </c>
      <c r="DU171" s="414" t="s">
        <v>3320</v>
      </c>
      <c r="DV171" s="414" t="s">
        <v>3320</v>
      </c>
      <c r="DW171" s="414" t="s">
        <v>3320</v>
      </c>
      <c r="DX171" s="414" t="s">
        <v>3320</v>
      </c>
      <c r="DY171" s="414" t="s">
        <v>3320</v>
      </c>
      <c r="DZ171" s="414" t="s">
        <v>3320</v>
      </c>
      <c r="EA171" s="414" t="s">
        <v>3320</v>
      </c>
      <c r="EB171" s="414" t="s">
        <v>3320</v>
      </c>
      <c r="EC171" s="414" t="s">
        <v>3320</v>
      </c>
      <c r="ED171" s="414" t="s">
        <v>3320</v>
      </c>
      <c r="EE171" s="414" t="s">
        <v>3320</v>
      </c>
      <c r="EF171" s="414" t="s">
        <v>3320</v>
      </c>
      <c r="EG171" s="414" t="s">
        <v>3320</v>
      </c>
      <c r="EH171" s="414" t="s">
        <v>3320</v>
      </c>
      <c r="EI171" s="414" t="s">
        <v>3320</v>
      </c>
      <c r="EJ171" s="414" t="s">
        <v>3320</v>
      </c>
      <c r="EK171" s="414" t="s">
        <v>3320</v>
      </c>
      <c r="EL171" s="414" t="s">
        <v>3320</v>
      </c>
      <c r="EM171" s="414" t="s">
        <v>3320</v>
      </c>
      <c r="EN171" s="414" t="s">
        <v>3320</v>
      </c>
      <c r="EO171" s="414" t="s">
        <v>3320</v>
      </c>
      <c r="EP171" s="414" t="s">
        <v>3320</v>
      </c>
      <c r="EQ171" s="414" t="s">
        <v>3320</v>
      </c>
      <c r="ER171" s="414" t="s">
        <v>3320</v>
      </c>
      <c r="ES171" s="414" t="s">
        <v>3320</v>
      </c>
      <c r="ET171" s="414" t="s">
        <v>3320</v>
      </c>
      <c r="EU171" s="414" t="s">
        <v>3320</v>
      </c>
      <c r="EV171" s="414" t="s">
        <v>3320</v>
      </c>
      <c r="EW171" s="414" t="s">
        <v>3320</v>
      </c>
      <c r="EX171" s="414" t="s">
        <v>3320</v>
      </c>
      <c r="EY171" s="414" t="s">
        <v>3320</v>
      </c>
      <c r="EZ171" s="414" t="s">
        <v>3320</v>
      </c>
      <c r="FA171" s="414" t="s">
        <v>3320</v>
      </c>
      <c r="FB171" s="414" t="s">
        <v>3320</v>
      </c>
      <c r="FC171" s="414" t="s">
        <v>3320</v>
      </c>
      <c r="FD171" s="414" t="s">
        <v>3320</v>
      </c>
      <c r="FE171" s="414" t="s">
        <v>3320</v>
      </c>
      <c r="FF171" s="414" t="s">
        <v>3320</v>
      </c>
      <c r="FG171" s="414" t="s">
        <v>3320</v>
      </c>
      <c r="FH171" s="414" t="s">
        <v>3320</v>
      </c>
      <c r="FI171" s="414" t="s">
        <v>3320</v>
      </c>
      <c r="FJ171" s="414" t="s">
        <v>3320</v>
      </c>
      <c r="FK171" s="414" t="s">
        <v>3320</v>
      </c>
      <c r="FL171" s="414" t="s">
        <v>3320</v>
      </c>
      <c r="FM171" s="414" t="s">
        <v>3320</v>
      </c>
      <c r="FN171" s="414" t="s">
        <v>3320</v>
      </c>
      <c r="FO171" s="421">
        <v>151353950</v>
      </c>
      <c r="FP171" s="421">
        <f t="shared" si="62"/>
        <v>151.35395</v>
      </c>
      <c r="FQ171" s="414" t="s">
        <v>733</v>
      </c>
      <c r="FR171" s="414" t="s">
        <v>1214</v>
      </c>
      <c r="FS171" s="414" t="s">
        <v>733</v>
      </c>
      <c r="FT171" s="414" t="s">
        <v>733</v>
      </c>
      <c r="FU171" s="414" t="s">
        <v>225</v>
      </c>
      <c r="FV171" s="414" t="s">
        <v>9130</v>
      </c>
      <c r="FW171" s="414" t="s">
        <v>9131</v>
      </c>
      <c r="FX171" s="422" t="s">
        <v>9127</v>
      </c>
      <c r="FY171" s="423">
        <v>230</v>
      </c>
      <c r="FZ171" s="414" t="s">
        <v>9132</v>
      </c>
      <c r="GA171" s="421">
        <v>144283270</v>
      </c>
      <c r="GB171" s="421">
        <v>17641800</v>
      </c>
      <c r="GC171" s="421">
        <v>2713.19</v>
      </c>
      <c r="GD171" s="421">
        <v>299.76</v>
      </c>
      <c r="GE171" s="414" t="s">
        <v>9133</v>
      </c>
      <c r="GF171" s="414" t="s">
        <v>733</v>
      </c>
      <c r="GG171" s="414" t="s">
        <v>1214</v>
      </c>
      <c r="GH171" s="414" t="s">
        <v>9134</v>
      </c>
      <c r="GI171" s="414" t="s">
        <v>1214</v>
      </c>
      <c r="GJ171" s="414" t="s">
        <v>1214</v>
      </c>
      <c r="GK171" s="414" t="s">
        <v>1214</v>
      </c>
      <c r="GL171" s="414" t="s">
        <v>733</v>
      </c>
      <c r="GM171" s="414" t="s">
        <v>1214</v>
      </c>
      <c r="GN171" s="424" t="s">
        <v>5676</v>
      </c>
      <c r="GO171" s="414" t="s">
        <v>3320</v>
      </c>
      <c r="GP171" s="414" t="s">
        <v>733</v>
      </c>
      <c r="GQ171" s="414" t="s">
        <v>5721</v>
      </c>
      <c r="GR171" s="414" t="s">
        <v>733</v>
      </c>
      <c r="GS171" s="414" t="s">
        <v>5679</v>
      </c>
      <c r="GT171" s="414" t="s">
        <v>3320</v>
      </c>
      <c r="GU171" s="414" t="s">
        <v>3320</v>
      </c>
      <c r="GV171" s="414">
        <v>0.8</v>
      </c>
      <c r="GW171" s="414" t="s">
        <v>733</v>
      </c>
      <c r="GX171" s="414" t="s">
        <v>5679</v>
      </c>
      <c r="GY171" s="414" t="s">
        <v>9135</v>
      </c>
      <c r="GZ171" s="414" t="s">
        <v>733</v>
      </c>
      <c r="HA171" s="414" t="s">
        <v>3320</v>
      </c>
      <c r="HB171" s="414" t="s">
        <v>9136</v>
      </c>
      <c r="HC171" s="414" t="s">
        <v>9137</v>
      </c>
      <c r="HD171" s="414" t="s">
        <v>5683</v>
      </c>
      <c r="HE171" s="414" t="s">
        <v>5952</v>
      </c>
      <c r="HF171" s="414" t="s">
        <v>5684</v>
      </c>
      <c r="HG171" s="414" t="s">
        <v>733</v>
      </c>
      <c r="HH171" s="414" t="s">
        <v>1214</v>
      </c>
      <c r="HI171" s="414" t="s">
        <v>13079</v>
      </c>
      <c r="HJ171" s="414" t="s">
        <v>13080</v>
      </c>
      <c r="HK171" s="414" t="s">
        <v>5685</v>
      </c>
      <c r="HL171" s="414" t="s">
        <v>3320</v>
      </c>
      <c r="HM171" s="414" t="s">
        <v>3320</v>
      </c>
      <c r="HN171" s="414" t="s">
        <v>3320</v>
      </c>
      <c r="HO171" s="414" t="s">
        <v>3320</v>
      </c>
      <c r="HP171" s="414" t="s">
        <v>3320</v>
      </c>
      <c r="HQ171" s="414" t="s">
        <v>3320</v>
      </c>
      <c r="HR171" s="414" t="s">
        <v>3320</v>
      </c>
      <c r="HS171" s="414" t="s">
        <v>3320</v>
      </c>
      <c r="HT171" s="414" t="s">
        <v>3320</v>
      </c>
      <c r="HU171" s="414" t="s">
        <v>3320</v>
      </c>
      <c r="HV171" s="414" t="s">
        <v>3320</v>
      </c>
      <c r="HW171" s="414" t="s">
        <v>3320</v>
      </c>
      <c r="HX171" s="414" t="s">
        <v>3320</v>
      </c>
      <c r="HY171" s="414" t="s">
        <v>3320</v>
      </c>
      <c r="HZ171" s="414" t="s">
        <v>3320</v>
      </c>
      <c r="IA171" s="414" t="s">
        <v>3320</v>
      </c>
      <c r="IB171" s="414" t="s">
        <v>3320</v>
      </c>
      <c r="IC171" s="414" t="s">
        <v>3320</v>
      </c>
      <c r="ID171" s="414" t="s">
        <v>3320</v>
      </c>
      <c r="IE171" s="414" t="s">
        <v>3320</v>
      </c>
      <c r="IF171" s="414" t="s">
        <v>3320</v>
      </c>
      <c r="IG171" s="414" t="s">
        <v>3320</v>
      </c>
      <c r="IH171" s="414" t="s">
        <v>3320</v>
      </c>
      <c r="II171" s="414" t="s">
        <v>3320</v>
      </c>
      <c r="IJ171" s="414" t="s">
        <v>3320</v>
      </c>
      <c r="IK171" s="414" t="s">
        <v>3320</v>
      </c>
      <c r="IL171" s="414" t="s">
        <v>3320</v>
      </c>
      <c r="IM171" s="414" t="s">
        <v>3320</v>
      </c>
      <c r="IN171" s="414" t="s">
        <v>3320</v>
      </c>
      <c r="IO171" s="414" t="s">
        <v>3320</v>
      </c>
      <c r="IP171" s="414" t="s">
        <v>3320</v>
      </c>
      <c r="IQ171" s="414" t="s">
        <v>3320</v>
      </c>
      <c r="IR171" s="414" t="s">
        <v>3320</v>
      </c>
      <c r="IS171" s="414" t="s">
        <v>3320</v>
      </c>
      <c r="IT171" s="414" t="s">
        <v>3320</v>
      </c>
      <c r="IU171" s="414" t="s">
        <v>3320</v>
      </c>
      <c r="IV171" s="414" t="s">
        <v>3320</v>
      </c>
      <c r="IW171" s="414" t="s">
        <v>3320</v>
      </c>
      <c r="IY171" s="415"/>
      <c r="IZ171" s="415"/>
      <c r="JB171" s="414" t="str">
        <f>IFERROR(VLOOKUP($E171,'[12]Resumen costos RNT id'!$D:$J,3,0),"")</f>
        <v/>
      </c>
      <c r="JC171" s="421" t="str">
        <f>IFERROR(VLOOKUP($E171,'[12]Resumen costos RNT id'!$D:$J,4,0),"")</f>
        <v/>
      </c>
      <c r="JD171" s="421" t="str">
        <f>IFERROR(VLOOKUP($E171,'[12]Resumen costos RNT id'!$D:$J,5,0),"")</f>
        <v/>
      </c>
      <c r="JE171" s="421" t="str">
        <f>IFERROR(VLOOKUP($E171,'[12]Resumen costos RNT id'!$D:$J,6,0),"")</f>
        <v/>
      </c>
      <c r="JF171" s="416" t="str">
        <f>IFERROR(VLOOKUP($E171,'[12]Resumen costos RNT id'!$D:$J,7,0),"")</f>
        <v/>
      </c>
      <c r="JG171" s="428" t="str">
        <f t="shared" si="67"/>
        <v/>
      </c>
      <c r="JH171" s="428" t="str">
        <f t="shared" si="68"/>
        <v/>
      </c>
      <c r="JI171" s="428" t="str">
        <f t="shared" si="68"/>
        <v/>
      </c>
      <c r="JJ171" s="428">
        <f t="shared" si="69"/>
        <v>0</v>
      </c>
      <c r="JK171" s="428">
        <f t="shared" si="70"/>
        <v>0</v>
      </c>
      <c r="JL171" s="414" t="s">
        <v>202</v>
      </c>
      <c r="JP171" s="414">
        <v>5</v>
      </c>
      <c r="JQ171" s="414">
        <f t="shared" si="84"/>
        <v>0</v>
      </c>
      <c r="JR171" s="429" t="str">
        <f>IFERROR(VLOOKUP($E171,'[13]Actualización de costos CENACE'!$A:$G,2,0),"")</f>
        <v/>
      </c>
      <c r="JS171" s="429" t="str">
        <f>IFERROR(VLOOKUP($E171,'[13]Actualización de costos CENACE'!$A:$G,3,0),"")</f>
        <v/>
      </c>
      <c r="JT171" s="429" t="str">
        <f>IFERROR(VLOOKUP($E171,'[13]Actualización de costos CENACE'!$A:$G,4,0),"")</f>
        <v/>
      </c>
      <c r="JU171" s="429" t="str">
        <f>IFERROR(VLOOKUP($E171,'[13]Actualización de costos CENACE'!$A:$G,5,0),"")</f>
        <v/>
      </c>
      <c r="JV171" s="429" t="str">
        <f>IFERROR(VLOOKUP($E171,'[13]Actualización de costos CENACE'!$A:$G,6,0),"")</f>
        <v/>
      </c>
      <c r="JW171" s="430" t="str">
        <f>IFERROR(VLOOKUP($E171,'[13]Din Costos CFE'!$J$7:$AG$150,JW$1,0),"")</f>
        <v/>
      </c>
      <c r="JX171" s="430" t="str">
        <f>IFERROR(VLOOKUP($E171,'[13]Din Costos CFE'!$J$7:$AG$150,JX$1,0),"")</f>
        <v/>
      </c>
      <c r="JY171" s="430" t="str">
        <f>IFERROR(VLOOKUP($E171,'[13]Din Costos CFE'!$J$7:$AG$150,JY$1,0),"")</f>
        <v/>
      </c>
      <c r="JZ171" s="430" t="str">
        <f>IFERROR(VLOOKUP($E171,'[13]Din Costos CFE'!$J$7:$AG$150,JZ$1,0),"")</f>
        <v/>
      </c>
      <c r="KA171" s="430" t="str">
        <f>IFERROR(VLOOKUP($E171,'[13]Din Costos CFE'!$J$7:$AG$150,KA$1,0),"")</f>
        <v/>
      </c>
      <c r="KB171" s="430" t="str">
        <f>IFERROR(VLOOKUP($E171,'[13]Din Costos CFE'!$J$7:$AG$150,KB$1,0),"")</f>
        <v/>
      </c>
      <c r="KC171" s="430" t="str">
        <f>IFERROR(VLOOKUP($E171,'[13]Din Costos CFE'!$J$7:$AG$150,KC$1,0),"")</f>
        <v/>
      </c>
      <c r="KD171" s="430" t="str">
        <f>IFERROR(VLOOKUP($E171,'[13]Din Costos CFE'!$J$7:$AG$150,KD$1,0),"")</f>
        <v/>
      </c>
      <c r="KE171" s="430" t="str">
        <f>IFERROR(VLOOKUP($E171,'[13]Din Costos CFE'!$J$7:$AG$150,KE$1,0),"")</f>
        <v/>
      </c>
      <c r="KF171" s="430" t="str">
        <f>IFERROR(VLOOKUP($E171,'[13]Din Costos CFE'!$J$7:$AG$150,KF$1,0),"")</f>
        <v/>
      </c>
      <c r="KG171" s="430" t="str">
        <f>IFERROR(VLOOKUP($E171,'[13]Din Costos CFE'!$J$7:$AG$150,KG$1,0),"")</f>
        <v/>
      </c>
      <c r="KH171" s="430" t="str">
        <f>IFERROR(VLOOKUP($E171,'[13]Din Costos CFE'!$J$7:$AG$150,KH$1,0),"")</f>
        <v/>
      </c>
      <c r="KI171" s="430" t="str">
        <f>IFERROR(VLOOKUP($E171,'[13]Din Costos CFE'!$J$7:$AG$150,KI$1,0),"")</f>
        <v/>
      </c>
      <c r="KJ171" s="430" t="str">
        <f>IFERROR(VLOOKUP($E171,'[13]Din Costos CFE'!$J$7:$AG$150,KJ$1,0),"")</f>
        <v/>
      </c>
      <c r="KK171" s="430" t="str">
        <f>IFERROR(VLOOKUP($E171,'[13]Din Costos CFE'!$J$7:$AG$150,KK$1,0),"")</f>
        <v/>
      </c>
      <c r="KL171" s="430" t="str">
        <f>IFERROR(VLOOKUP($E171,'[13]Din Costos CFE'!$J$7:$AG$150,KL$1,0),"")</f>
        <v/>
      </c>
      <c r="KM171" s="430" t="str">
        <f>IFERROR(VLOOKUP($E171,'[13]Din Costos CFE'!$J$7:$AG$150,KM$1,0),"")</f>
        <v/>
      </c>
      <c r="KN171" s="430" t="str">
        <f>IFERROR(VLOOKUP($E171,'[13]Din Costos CFE'!$J$7:$AG$150,KN$1,0),"")</f>
        <v/>
      </c>
      <c r="KO171" s="431">
        <f t="shared" si="71"/>
        <v>0</v>
      </c>
      <c r="KP171" s="431">
        <f t="shared" si="72"/>
        <v>0</v>
      </c>
      <c r="KQ171" s="431">
        <f t="shared" si="73"/>
        <v>0</v>
      </c>
      <c r="KR171" s="432" t="str">
        <f>IFERROR(VLOOKUP($E171,'[13]Din Costos CFE'!$A$6:$G$150,4,0),"")</f>
        <v/>
      </c>
      <c r="KS171" s="432" t="str">
        <f>IFERROR(VLOOKUP($E171,'[13]Din Costos CFE'!$A$6:$G$150,5,0),"")</f>
        <v/>
      </c>
      <c r="KT171" s="432" t="str">
        <f>IFERROR(VLOOKUP($E171,'[13]Din Costos CFE'!$A$6:$G$150,6,0),"")</f>
        <v/>
      </c>
      <c r="KU171" s="433" t="str">
        <f t="shared" si="74"/>
        <v/>
      </c>
      <c r="KV171" s="434" t="str">
        <f t="shared" si="75"/>
        <v/>
      </c>
      <c r="KW171" s="435" t="str">
        <f t="shared" si="76"/>
        <v/>
      </c>
      <c r="KX171" s="435"/>
      <c r="KY171" s="436" t="str">
        <f>IFERROR(VLOOKUP($E171,'[13]Detalle Costos CENACE'!$E:$IT,248,0),"")</f>
        <v/>
      </c>
      <c r="KZ171" s="414">
        <f t="shared" si="77"/>
        <v>162</v>
      </c>
      <c r="LA171" s="434" t="str">
        <f t="shared" si="78"/>
        <v/>
      </c>
      <c r="LB171" s="434" t="str">
        <f t="shared" si="79"/>
        <v/>
      </c>
      <c r="LC171" s="414">
        <f t="shared" si="80"/>
        <v>1</v>
      </c>
      <c r="LD171" s="429" t="str">
        <f>IFERROR(VLOOKUP($E171,'[13]Actualización de costos CENACE'!$A:$G,7,0),"")</f>
        <v/>
      </c>
    </row>
    <row r="172" spans="1:316" s="414" customFormat="1" ht="15" customHeight="1">
      <c r="A172" s="413" t="s">
        <v>5638</v>
      </c>
      <c r="B172" s="414">
        <v>799</v>
      </c>
      <c r="C172" s="414" t="s">
        <v>9138</v>
      </c>
      <c r="D172" s="414" t="s">
        <v>9139</v>
      </c>
      <c r="E172" s="414">
        <v>799</v>
      </c>
      <c r="G172" s="414" t="s">
        <v>1386</v>
      </c>
      <c r="H172" s="414" t="s">
        <v>8203</v>
      </c>
      <c r="I172" s="415">
        <v>4</v>
      </c>
      <c r="J172" s="415"/>
      <c r="K172" s="415" t="str">
        <f t="shared" si="88"/>
        <v>No</v>
      </c>
      <c r="L172" s="415"/>
      <c r="M172" s="415">
        <f t="shared" si="87"/>
        <v>4</v>
      </c>
      <c r="N172" s="415"/>
      <c r="O172" s="415"/>
      <c r="P172" s="415"/>
      <c r="Q172" s="415"/>
      <c r="R172" s="415" t="str">
        <f t="shared" si="89"/>
        <v>No</v>
      </c>
      <c r="S172" s="415"/>
      <c r="T172" s="415"/>
      <c r="U172" s="415"/>
      <c r="V172" s="414" t="s">
        <v>9140</v>
      </c>
      <c r="W172" s="414" t="s">
        <v>5643</v>
      </c>
      <c r="X172" s="414">
        <f t="shared" si="83"/>
        <v>1</v>
      </c>
      <c r="Y172" s="414">
        <f t="shared" si="63"/>
        <v>300</v>
      </c>
      <c r="Z172" s="416" t="str">
        <f t="shared" si="64"/>
        <v/>
      </c>
      <c r="AA172" s="416">
        <f t="shared" si="65"/>
        <v>0</v>
      </c>
      <c r="AB172" s="417">
        <f t="shared" si="66"/>
        <v>0</v>
      </c>
      <c r="AC172" s="414" t="s">
        <v>8205</v>
      </c>
      <c r="AD172" s="414" t="s">
        <v>3903</v>
      </c>
      <c r="AE172" s="414" t="e">
        <f>+VLOOKUP($D172,'[12]Ramón Países '!$A:$E,4,0)</f>
        <v>#N/A</v>
      </c>
      <c r="AF172" s="414" t="s">
        <v>5646</v>
      </c>
      <c r="AG172" s="414" t="e">
        <f>+VLOOKUP($D172,'[12]Ramón Países '!$A:$E,5,0)</f>
        <v>#N/A</v>
      </c>
      <c r="AH172" s="414" t="s">
        <v>8205</v>
      </c>
      <c r="AI172" s="414" t="s">
        <v>617</v>
      </c>
      <c r="AJ172" s="414" t="s">
        <v>8206</v>
      </c>
      <c r="AK172" s="414" t="s">
        <v>8206</v>
      </c>
      <c r="AL172" s="414" t="s">
        <v>8207</v>
      </c>
      <c r="AN172" s="414" t="s">
        <v>3320</v>
      </c>
      <c r="AO172" s="414" t="s">
        <v>8208</v>
      </c>
      <c r="AP172" s="414" t="s">
        <v>5698</v>
      </c>
      <c r="AQ172" s="414" t="s">
        <v>8209</v>
      </c>
      <c r="AR172" s="414" t="s">
        <v>8210</v>
      </c>
      <c r="AS172" s="414" t="s">
        <v>8211</v>
      </c>
      <c r="AT172" s="414" t="s">
        <v>733</v>
      </c>
      <c r="AU172" s="414" t="s">
        <v>733</v>
      </c>
      <c r="AV172" s="414" t="s">
        <v>733</v>
      </c>
      <c r="AW172" s="414" t="s">
        <v>3320</v>
      </c>
      <c r="AX172" s="414" t="s">
        <v>8212</v>
      </c>
      <c r="AY172" s="414" t="s">
        <v>733</v>
      </c>
      <c r="AZ172" s="414" t="s">
        <v>8213</v>
      </c>
      <c r="BA172" s="414" t="s">
        <v>8214</v>
      </c>
      <c r="BB172" s="414" t="s">
        <v>8215</v>
      </c>
      <c r="BC172" s="414" t="s">
        <v>8205</v>
      </c>
      <c r="BD172" s="414" t="s">
        <v>8216</v>
      </c>
      <c r="BE172" s="414" t="s">
        <v>8217</v>
      </c>
      <c r="BF172" s="415" t="s">
        <v>1214</v>
      </c>
      <c r="BG172" s="414" t="s">
        <v>3320</v>
      </c>
      <c r="BI172" s="414" t="s">
        <v>2043</v>
      </c>
      <c r="BJ172" s="414" t="s">
        <v>2043</v>
      </c>
      <c r="BK172" s="414" t="s">
        <v>7819</v>
      </c>
      <c r="BL172" s="414" t="s">
        <v>7820</v>
      </c>
      <c r="BM172" s="415">
        <v>115</v>
      </c>
      <c r="BN172" s="414" t="s">
        <v>5665</v>
      </c>
      <c r="BO172" s="418" t="s">
        <v>12647</v>
      </c>
      <c r="BP172" s="414">
        <v>24</v>
      </c>
      <c r="BQ172" s="414">
        <v>2029</v>
      </c>
      <c r="BR172" s="414">
        <v>300</v>
      </c>
      <c r="BS172" s="415">
        <v>300</v>
      </c>
      <c r="BT172" s="414" t="s">
        <v>5666</v>
      </c>
      <c r="BU172" s="414">
        <v>597168</v>
      </c>
      <c r="BV172" s="415">
        <v>727.6</v>
      </c>
      <c r="BW172" s="419">
        <v>0.27686453576864539</v>
      </c>
      <c r="BX172" s="420" t="s">
        <v>910</v>
      </c>
      <c r="BY172" s="414" t="s">
        <v>733</v>
      </c>
      <c r="CA172" s="414">
        <v>26.4</v>
      </c>
      <c r="CB172" s="414" t="s">
        <v>733</v>
      </c>
      <c r="CC172" s="414">
        <v>630</v>
      </c>
      <c r="CD172" s="414" t="s">
        <v>5713</v>
      </c>
      <c r="CE172" s="414" t="s">
        <v>5801</v>
      </c>
      <c r="CF172" s="414" t="s">
        <v>3320</v>
      </c>
      <c r="CG172" s="414" t="s">
        <v>733</v>
      </c>
      <c r="CH172" s="414" t="s">
        <v>733</v>
      </c>
      <c r="CI172" s="414">
        <v>1934</v>
      </c>
      <c r="CJ172" s="414">
        <v>1725</v>
      </c>
      <c r="CK172" s="414" t="s">
        <v>6485</v>
      </c>
      <c r="CL172" s="414">
        <v>365</v>
      </c>
      <c r="CM172" s="414">
        <v>80.61</v>
      </c>
      <c r="CN172" s="414">
        <v>98</v>
      </c>
      <c r="CO172" s="414">
        <v>35</v>
      </c>
      <c r="CP172" s="414" t="s">
        <v>12946</v>
      </c>
      <c r="CQ172" s="414">
        <f t="shared" si="81"/>
        <v>2027</v>
      </c>
      <c r="CR172" s="414">
        <v>0.4</v>
      </c>
      <c r="CS172" s="414">
        <v>8</v>
      </c>
      <c r="CT172" s="414" t="s">
        <v>9141</v>
      </c>
      <c r="CU172" s="414" t="s">
        <v>3320</v>
      </c>
      <c r="CV172" s="414" t="s">
        <v>3320</v>
      </c>
      <c r="CW172" s="414" t="s">
        <v>3320</v>
      </c>
      <c r="CX172" s="414" t="s">
        <v>3320</v>
      </c>
      <c r="CY172" s="414" t="s">
        <v>3320</v>
      </c>
      <c r="CZ172" s="414" t="s">
        <v>3320</v>
      </c>
      <c r="DA172" s="414" t="s">
        <v>3320</v>
      </c>
      <c r="DB172" s="414" t="s">
        <v>3320</v>
      </c>
      <c r="DC172" s="414" t="s">
        <v>3320</v>
      </c>
      <c r="DD172" s="414" t="s">
        <v>3320</v>
      </c>
      <c r="DE172" s="414" t="s">
        <v>3320</v>
      </c>
      <c r="DG172" s="414" t="s">
        <v>3320</v>
      </c>
      <c r="DH172" s="414" t="s">
        <v>3320</v>
      </c>
      <c r="DI172" s="414" t="s">
        <v>3320</v>
      </c>
      <c r="DJ172" s="414" t="s">
        <v>3320</v>
      </c>
      <c r="DK172" s="414" t="s">
        <v>3320</v>
      </c>
      <c r="DL172" s="414" t="s">
        <v>3320</v>
      </c>
      <c r="DM172" s="414" t="e">
        <f t="shared" si="82"/>
        <v>#VALUE!</v>
      </c>
      <c r="DN172" s="414" t="s">
        <v>3320</v>
      </c>
      <c r="DO172" s="414" t="s">
        <v>3320</v>
      </c>
      <c r="DP172" s="414" t="s">
        <v>3320</v>
      </c>
      <c r="DR172" s="414" t="s">
        <v>3320</v>
      </c>
      <c r="DS172" s="414" t="s">
        <v>3320</v>
      </c>
      <c r="DT172" s="414" t="s">
        <v>3320</v>
      </c>
      <c r="DU172" s="414" t="s">
        <v>3320</v>
      </c>
      <c r="DV172" s="414" t="s">
        <v>3320</v>
      </c>
      <c r="DW172" s="414" t="s">
        <v>3320</v>
      </c>
      <c r="DX172" s="414" t="s">
        <v>3320</v>
      </c>
      <c r="DY172" s="414" t="s">
        <v>3320</v>
      </c>
      <c r="DZ172" s="414" t="s">
        <v>3320</v>
      </c>
      <c r="EA172" s="414" t="s">
        <v>3320</v>
      </c>
      <c r="EB172" s="414" t="s">
        <v>3320</v>
      </c>
      <c r="EC172" s="414" t="s">
        <v>3320</v>
      </c>
      <c r="ED172" s="414" t="s">
        <v>3320</v>
      </c>
      <c r="EE172" s="414" t="s">
        <v>3320</v>
      </c>
      <c r="EF172" s="414" t="s">
        <v>3320</v>
      </c>
      <c r="EG172" s="414" t="s">
        <v>3320</v>
      </c>
      <c r="EH172" s="414" t="s">
        <v>3320</v>
      </c>
      <c r="EI172" s="414" t="s">
        <v>3320</v>
      </c>
      <c r="EJ172" s="414" t="s">
        <v>3320</v>
      </c>
      <c r="EK172" s="414" t="s">
        <v>3320</v>
      </c>
      <c r="EL172" s="414" t="s">
        <v>3320</v>
      </c>
      <c r="EM172" s="414" t="s">
        <v>3320</v>
      </c>
      <c r="EN172" s="414" t="s">
        <v>3320</v>
      </c>
      <c r="EO172" s="414" t="s">
        <v>3320</v>
      </c>
      <c r="EP172" s="414" t="s">
        <v>3320</v>
      </c>
      <c r="EQ172" s="414" t="s">
        <v>3320</v>
      </c>
      <c r="ER172" s="414" t="s">
        <v>3320</v>
      </c>
      <c r="ES172" s="414" t="s">
        <v>3320</v>
      </c>
      <c r="ET172" s="414" t="s">
        <v>3320</v>
      </c>
      <c r="EU172" s="414" t="s">
        <v>3320</v>
      </c>
      <c r="EV172" s="414" t="s">
        <v>3320</v>
      </c>
      <c r="EW172" s="414" t="s">
        <v>3320</v>
      </c>
      <c r="EX172" s="414" t="s">
        <v>3320</v>
      </c>
      <c r="EY172" s="414" t="s">
        <v>3320</v>
      </c>
      <c r="EZ172" s="414" t="s">
        <v>3320</v>
      </c>
      <c r="FA172" s="414" t="s">
        <v>3320</v>
      </c>
      <c r="FB172" s="414" t="s">
        <v>3320</v>
      </c>
      <c r="FC172" s="414" t="s">
        <v>3320</v>
      </c>
      <c r="FD172" s="414" t="s">
        <v>3320</v>
      </c>
      <c r="FE172" s="414" t="s">
        <v>3320</v>
      </c>
      <c r="FF172" s="414" t="s">
        <v>3320</v>
      </c>
      <c r="FG172" s="414" t="s">
        <v>3320</v>
      </c>
      <c r="FH172" s="414" t="s">
        <v>3320</v>
      </c>
      <c r="FI172" s="414" t="s">
        <v>3320</v>
      </c>
      <c r="FJ172" s="414" t="s">
        <v>3320</v>
      </c>
      <c r="FK172" s="414" t="s">
        <v>3320</v>
      </c>
      <c r="FL172" s="414" t="s">
        <v>3320</v>
      </c>
      <c r="FM172" s="414" t="s">
        <v>3320</v>
      </c>
      <c r="FN172" s="414" t="s">
        <v>3320</v>
      </c>
      <c r="FO172" s="421">
        <v>340864057</v>
      </c>
      <c r="FP172" s="421">
        <f t="shared" si="62"/>
        <v>340.864057</v>
      </c>
      <c r="FQ172" s="414" t="s">
        <v>1214</v>
      </c>
      <c r="FR172" s="414" t="s">
        <v>733</v>
      </c>
      <c r="FS172" s="414" t="s">
        <v>733</v>
      </c>
      <c r="FT172" s="414" t="s">
        <v>733</v>
      </c>
      <c r="FU172" s="414" t="s">
        <v>4086</v>
      </c>
      <c r="FV172" s="414" t="s">
        <v>9142</v>
      </c>
      <c r="FW172" s="414" t="s">
        <v>9143</v>
      </c>
      <c r="FX172" s="422" t="s">
        <v>7820</v>
      </c>
      <c r="FY172" s="423">
        <v>115</v>
      </c>
      <c r="FZ172" s="414" t="s">
        <v>9144</v>
      </c>
      <c r="GA172" s="421">
        <v>302013859</v>
      </c>
      <c r="GB172" s="421">
        <v>38850198</v>
      </c>
      <c r="GC172" s="421">
        <v>18373</v>
      </c>
      <c r="GD172" s="421">
        <v>3683</v>
      </c>
      <c r="GE172" s="414" t="s">
        <v>8223</v>
      </c>
      <c r="GF172" s="414" t="s">
        <v>733</v>
      </c>
      <c r="GG172" s="414" t="s">
        <v>733</v>
      </c>
      <c r="GH172" s="414" t="s">
        <v>8224</v>
      </c>
      <c r="GI172" s="414" t="s">
        <v>733</v>
      </c>
      <c r="GJ172" s="414" t="s">
        <v>1214</v>
      </c>
      <c r="GK172" s="414" t="s">
        <v>1214</v>
      </c>
      <c r="GL172" s="414" t="s">
        <v>733</v>
      </c>
      <c r="GM172" s="414" t="s">
        <v>733</v>
      </c>
      <c r="GN172" s="424" t="s">
        <v>5676</v>
      </c>
      <c r="GO172" s="414" t="s">
        <v>3320</v>
      </c>
      <c r="GP172" s="414" t="s">
        <v>733</v>
      </c>
      <c r="GQ172" s="414" t="s">
        <v>5721</v>
      </c>
      <c r="GR172" s="414" t="s">
        <v>1214</v>
      </c>
      <c r="GS172" s="414" t="s">
        <v>1214</v>
      </c>
      <c r="GT172" s="414" t="s">
        <v>3320</v>
      </c>
      <c r="GU172" s="414" t="s">
        <v>3320</v>
      </c>
      <c r="GV172" s="414">
        <v>0</v>
      </c>
      <c r="GW172" s="414" t="s">
        <v>1214</v>
      </c>
      <c r="GX172" s="414" t="s">
        <v>1214</v>
      </c>
      <c r="GY172" s="414" t="s">
        <v>3320</v>
      </c>
      <c r="GZ172" s="414" t="s">
        <v>733</v>
      </c>
      <c r="HA172" s="414" t="s">
        <v>3320</v>
      </c>
      <c r="HB172" s="414" t="s">
        <v>9145</v>
      </c>
      <c r="HC172" s="414" t="s">
        <v>9146</v>
      </c>
      <c r="HD172" s="414" t="s">
        <v>5683</v>
      </c>
      <c r="HE172" s="414" t="s">
        <v>5684</v>
      </c>
      <c r="HF172" s="414" t="s">
        <v>5684</v>
      </c>
      <c r="HG172" s="414" t="s">
        <v>733</v>
      </c>
      <c r="HH172" s="414" t="s">
        <v>1214</v>
      </c>
      <c r="HI172" s="414" t="s">
        <v>13081</v>
      </c>
      <c r="HJ172" s="414" t="s">
        <v>13082</v>
      </c>
      <c r="HK172" s="414" t="s">
        <v>5685</v>
      </c>
      <c r="HL172" s="414" t="s">
        <v>3320</v>
      </c>
      <c r="HM172" s="414" t="s">
        <v>3320</v>
      </c>
      <c r="HN172" s="414" t="s">
        <v>3320</v>
      </c>
      <c r="HO172" s="414" t="s">
        <v>3320</v>
      </c>
      <c r="HP172" s="414" t="s">
        <v>3320</v>
      </c>
      <c r="HQ172" s="414" t="s">
        <v>3320</v>
      </c>
      <c r="HR172" s="414" t="s">
        <v>3320</v>
      </c>
      <c r="HS172" s="414" t="s">
        <v>3320</v>
      </c>
      <c r="HT172" s="414" t="s">
        <v>3320</v>
      </c>
      <c r="HU172" s="414" t="s">
        <v>3320</v>
      </c>
      <c r="HV172" s="414" t="s">
        <v>3320</v>
      </c>
      <c r="HW172" s="414" t="s">
        <v>3320</v>
      </c>
      <c r="HX172" s="414" t="s">
        <v>3320</v>
      </c>
      <c r="HY172" s="414" t="s">
        <v>3320</v>
      </c>
      <c r="HZ172" s="414" t="s">
        <v>3320</v>
      </c>
      <c r="IA172" s="414" t="s">
        <v>3320</v>
      </c>
      <c r="IB172" s="414" t="s">
        <v>3320</v>
      </c>
      <c r="IC172" s="414" t="s">
        <v>3320</v>
      </c>
      <c r="ID172" s="414" t="s">
        <v>3320</v>
      </c>
      <c r="IE172" s="414" t="s">
        <v>3320</v>
      </c>
      <c r="IF172" s="414" t="s">
        <v>3320</v>
      </c>
      <c r="IG172" s="414" t="s">
        <v>3320</v>
      </c>
      <c r="IH172" s="414" t="s">
        <v>3320</v>
      </c>
      <c r="II172" s="414" t="s">
        <v>3320</v>
      </c>
      <c r="IJ172" s="414" t="s">
        <v>3320</v>
      </c>
      <c r="IK172" s="414" t="s">
        <v>3320</v>
      </c>
      <c r="IL172" s="414" t="s">
        <v>3320</v>
      </c>
      <c r="IM172" s="414" t="s">
        <v>3320</v>
      </c>
      <c r="IN172" s="414" t="s">
        <v>3320</v>
      </c>
      <c r="IO172" s="414" t="s">
        <v>3320</v>
      </c>
      <c r="IP172" s="414" t="s">
        <v>3320</v>
      </c>
      <c r="IQ172" s="414" t="s">
        <v>3320</v>
      </c>
      <c r="IR172" s="414" t="s">
        <v>3320</v>
      </c>
      <c r="IS172" s="414" t="s">
        <v>3320</v>
      </c>
      <c r="IT172" s="414" t="s">
        <v>3320</v>
      </c>
      <c r="IU172" s="414" t="s">
        <v>3320</v>
      </c>
      <c r="IV172" s="414" t="s">
        <v>3320</v>
      </c>
      <c r="IW172" s="414" t="s">
        <v>3320</v>
      </c>
      <c r="IX172" s="414" t="s">
        <v>5773</v>
      </c>
      <c r="IY172" s="415" t="s">
        <v>5774</v>
      </c>
      <c r="IZ172" s="415" t="s">
        <v>5774</v>
      </c>
      <c r="JA172" s="414" t="s">
        <v>5775</v>
      </c>
      <c r="JB172" s="414" t="str">
        <f>IFERROR(VLOOKUP($E172,'[12]Resumen costos RNT id'!$D:$J,3,0),"")</f>
        <v/>
      </c>
      <c r="JC172" s="421" t="str">
        <f>IFERROR(VLOOKUP($E172,'[12]Resumen costos RNT id'!$D:$J,4,0),"")</f>
        <v/>
      </c>
      <c r="JD172" s="421" t="str">
        <f>IFERROR(VLOOKUP($E172,'[12]Resumen costos RNT id'!$D:$J,5,0),"")</f>
        <v/>
      </c>
      <c r="JE172" s="421" t="str">
        <f>IFERROR(VLOOKUP($E172,'[12]Resumen costos RNT id'!$D:$J,6,0),"")</f>
        <v/>
      </c>
      <c r="JF172" s="416" t="str">
        <f>IFERROR(VLOOKUP($E172,'[12]Resumen costos RNT id'!$D:$J,7,0),"")</f>
        <v/>
      </c>
      <c r="JG172" s="428" t="str">
        <f t="shared" si="67"/>
        <v/>
      </c>
      <c r="JH172" s="428" t="str">
        <f t="shared" si="68"/>
        <v/>
      </c>
      <c r="JI172" s="428" t="str">
        <f t="shared" si="68"/>
        <v/>
      </c>
      <c r="JJ172" s="428">
        <f t="shared" si="69"/>
        <v>0</v>
      </c>
      <c r="JK172" s="428">
        <f t="shared" si="70"/>
        <v>0</v>
      </c>
      <c r="JL172" s="414" t="s">
        <v>910</v>
      </c>
      <c r="JM172" s="414" t="s">
        <v>910</v>
      </c>
      <c r="JP172" s="414">
        <v>7</v>
      </c>
      <c r="JQ172" s="414">
        <f t="shared" si="84"/>
        <v>0</v>
      </c>
      <c r="JR172" s="429" t="str">
        <f>IFERROR(VLOOKUP($E172,'[13]Actualización de costos CENACE'!$A:$G,2,0),"")</f>
        <v/>
      </c>
      <c r="JS172" s="429" t="str">
        <f>IFERROR(VLOOKUP($E172,'[13]Actualización de costos CENACE'!$A:$G,3,0),"")</f>
        <v/>
      </c>
      <c r="JT172" s="429" t="str">
        <f>IFERROR(VLOOKUP($E172,'[13]Actualización de costos CENACE'!$A:$G,4,0),"")</f>
        <v/>
      </c>
      <c r="JU172" s="429" t="str">
        <f>IFERROR(VLOOKUP($E172,'[13]Actualización de costos CENACE'!$A:$G,5,0),"")</f>
        <v/>
      </c>
      <c r="JV172" s="429" t="str">
        <f>IFERROR(VLOOKUP($E172,'[13]Actualización de costos CENACE'!$A:$G,6,0),"")</f>
        <v/>
      </c>
      <c r="JW172" s="430" t="str">
        <f>IFERROR(VLOOKUP($E172,'[13]Din Costos CFE'!$J$7:$AG$150,JW$1,0),"")</f>
        <v/>
      </c>
      <c r="JX172" s="430" t="str">
        <f>IFERROR(VLOOKUP($E172,'[13]Din Costos CFE'!$J$7:$AG$150,JX$1,0),"")</f>
        <v/>
      </c>
      <c r="JY172" s="430" t="str">
        <f>IFERROR(VLOOKUP($E172,'[13]Din Costos CFE'!$J$7:$AG$150,JY$1,0),"")</f>
        <v/>
      </c>
      <c r="JZ172" s="430" t="str">
        <f>IFERROR(VLOOKUP($E172,'[13]Din Costos CFE'!$J$7:$AG$150,JZ$1,0),"")</f>
        <v/>
      </c>
      <c r="KA172" s="430" t="str">
        <f>IFERROR(VLOOKUP($E172,'[13]Din Costos CFE'!$J$7:$AG$150,KA$1,0),"")</f>
        <v/>
      </c>
      <c r="KB172" s="430" t="str">
        <f>IFERROR(VLOOKUP($E172,'[13]Din Costos CFE'!$J$7:$AG$150,KB$1,0),"")</f>
        <v/>
      </c>
      <c r="KC172" s="430" t="str">
        <f>IFERROR(VLOOKUP($E172,'[13]Din Costos CFE'!$J$7:$AG$150,KC$1,0),"")</f>
        <v/>
      </c>
      <c r="KD172" s="430" t="str">
        <f>IFERROR(VLOOKUP($E172,'[13]Din Costos CFE'!$J$7:$AG$150,KD$1,0),"")</f>
        <v/>
      </c>
      <c r="KE172" s="430" t="str">
        <f>IFERROR(VLOOKUP($E172,'[13]Din Costos CFE'!$J$7:$AG$150,KE$1,0),"")</f>
        <v/>
      </c>
      <c r="KF172" s="430" t="str">
        <f>IFERROR(VLOOKUP($E172,'[13]Din Costos CFE'!$J$7:$AG$150,KF$1,0),"")</f>
        <v/>
      </c>
      <c r="KG172" s="430" t="str">
        <f>IFERROR(VLOOKUP($E172,'[13]Din Costos CFE'!$J$7:$AG$150,KG$1,0),"")</f>
        <v/>
      </c>
      <c r="KH172" s="430" t="str">
        <f>IFERROR(VLOOKUP($E172,'[13]Din Costos CFE'!$J$7:$AG$150,KH$1,0),"")</f>
        <v/>
      </c>
      <c r="KI172" s="430" t="str">
        <f>IFERROR(VLOOKUP($E172,'[13]Din Costos CFE'!$J$7:$AG$150,KI$1,0),"")</f>
        <v/>
      </c>
      <c r="KJ172" s="430" t="str">
        <f>IFERROR(VLOOKUP($E172,'[13]Din Costos CFE'!$J$7:$AG$150,KJ$1,0),"")</f>
        <v/>
      </c>
      <c r="KK172" s="430" t="str">
        <f>IFERROR(VLOOKUP($E172,'[13]Din Costos CFE'!$J$7:$AG$150,KK$1,0),"")</f>
        <v/>
      </c>
      <c r="KL172" s="430" t="str">
        <f>IFERROR(VLOOKUP($E172,'[13]Din Costos CFE'!$J$7:$AG$150,KL$1,0),"")</f>
        <v/>
      </c>
      <c r="KM172" s="430" t="str">
        <f>IFERROR(VLOOKUP($E172,'[13]Din Costos CFE'!$J$7:$AG$150,KM$1,0),"")</f>
        <v/>
      </c>
      <c r="KN172" s="430" t="str">
        <f>IFERROR(VLOOKUP($E172,'[13]Din Costos CFE'!$J$7:$AG$150,KN$1,0),"")</f>
        <v/>
      </c>
      <c r="KO172" s="431">
        <f t="shared" si="71"/>
        <v>0</v>
      </c>
      <c r="KP172" s="431">
        <f t="shared" si="72"/>
        <v>0</v>
      </c>
      <c r="KQ172" s="431">
        <f t="shared" si="73"/>
        <v>0</v>
      </c>
      <c r="KR172" s="432" t="str">
        <f>IFERROR(VLOOKUP($E172,'[13]Din Costos CFE'!$A$6:$G$150,4,0),"")</f>
        <v/>
      </c>
      <c r="KS172" s="432" t="str">
        <f>IFERROR(VLOOKUP($E172,'[13]Din Costos CFE'!$A$6:$G$150,5,0),"")</f>
        <v/>
      </c>
      <c r="KT172" s="432" t="str">
        <f>IFERROR(VLOOKUP($E172,'[13]Din Costos CFE'!$A$6:$G$150,6,0),"")</f>
        <v/>
      </c>
      <c r="KU172" s="433" t="str">
        <f t="shared" si="74"/>
        <v/>
      </c>
      <c r="KV172" s="434" t="str">
        <f t="shared" si="75"/>
        <v/>
      </c>
      <c r="KW172" s="435" t="str">
        <f t="shared" si="76"/>
        <v/>
      </c>
      <c r="KX172" s="435"/>
      <c r="KY172" s="436" t="str">
        <f>IFERROR(VLOOKUP($E172,'[13]Detalle Costos CENACE'!$E:$IT,248,0),"")</f>
        <v/>
      </c>
      <c r="KZ172" s="414">
        <f t="shared" si="77"/>
        <v>300</v>
      </c>
      <c r="LA172" s="434" t="str">
        <f t="shared" si="78"/>
        <v/>
      </c>
      <c r="LB172" s="434" t="str">
        <f t="shared" si="79"/>
        <v/>
      </c>
      <c r="LC172" s="414">
        <f t="shared" si="80"/>
        <v>1</v>
      </c>
      <c r="LD172" s="429" t="str">
        <f>IFERROR(VLOOKUP($E172,'[13]Actualización de costos CENACE'!$A:$G,7,0),"")</f>
        <v/>
      </c>
    </row>
    <row r="173" spans="1:316" s="414" customFormat="1" ht="15" customHeight="1">
      <c r="A173" s="413" t="s">
        <v>5638</v>
      </c>
      <c r="B173" s="414">
        <v>812</v>
      </c>
      <c r="C173" s="414" t="s">
        <v>9147</v>
      </c>
      <c r="D173" s="414" t="s">
        <v>9148</v>
      </c>
      <c r="E173" s="414">
        <v>812</v>
      </c>
      <c r="G173" s="414" t="s">
        <v>669</v>
      </c>
      <c r="H173" s="414" t="s">
        <v>9009</v>
      </c>
      <c r="I173" s="415">
        <v>4</v>
      </c>
      <c r="J173" s="415"/>
      <c r="K173" s="415" t="str">
        <f t="shared" si="88"/>
        <v>No</v>
      </c>
      <c r="L173" s="415"/>
      <c r="M173" s="415">
        <f t="shared" si="87"/>
        <v>4</v>
      </c>
      <c r="N173" s="415"/>
      <c r="O173" s="415"/>
      <c r="P173" s="415"/>
      <c r="Q173" s="415"/>
      <c r="R173" s="415" t="str">
        <f t="shared" si="89"/>
        <v>No</v>
      </c>
      <c r="S173" s="415"/>
      <c r="T173" s="415"/>
      <c r="U173" s="415"/>
      <c r="V173" s="414" t="s">
        <v>9149</v>
      </c>
      <c r="W173" s="414" t="s">
        <v>5643</v>
      </c>
      <c r="X173" s="414">
        <f t="shared" si="83"/>
        <v>1</v>
      </c>
      <c r="Y173" s="414">
        <f t="shared" si="63"/>
        <v>7.84</v>
      </c>
      <c r="Z173" s="416" t="str">
        <f t="shared" si="64"/>
        <v/>
      </c>
      <c r="AA173" s="416">
        <f t="shared" si="65"/>
        <v>0</v>
      </c>
      <c r="AB173" s="417">
        <f t="shared" si="66"/>
        <v>0</v>
      </c>
      <c r="AC173" s="414" t="s">
        <v>9011</v>
      </c>
      <c r="AD173" s="414" t="s">
        <v>4468</v>
      </c>
      <c r="AE173" s="414" t="e">
        <f>+VLOOKUP($D173,'[12]Ramón Países '!$A:$E,4,0)</f>
        <v>#N/A</v>
      </c>
      <c r="AF173" s="414" t="s">
        <v>5646</v>
      </c>
      <c r="AG173" s="414" t="e">
        <f>+VLOOKUP($D173,'[12]Ramón Países '!$A:$E,5,0)</f>
        <v>#N/A</v>
      </c>
      <c r="AH173" s="414" t="s">
        <v>9011</v>
      </c>
      <c r="AI173" s="414" t="s">
        <v>9012</v>
      </c>
      <c r="AJ173" s="414" t="s">
        <v>5698</v>
      </c>
      <c r="AK173" s="414" t="s">
        <v>5698</v>
      </c>
      <c r="AL173" s="414" t="s">
        <v>9013</v>
      </c>
      <c r="AM173" s="414" t="s">
        <v>9014</v>
      </c>
      <c r="AN173" s="414" t="s">
        <v>3320</v>
      </c>
      <c r="AO173" s="414" t="s">
        <v>9015</v>
      </c>
      <c r="AP173" s="414" t="s">
        <v>9016</v>
      </c>
      <c r="AQ173" s="414" t="s">
        <v>8665</v>
      </c>
      <c r="AR173" s="414" t="s">
        <v>8666</v>
      </c>
      <c r="AS173" s="414" t="s">
        <v>8667</v>
      </c>
      <c r="AT173" s="414" t="s">
        <v>733</v>
      </c>
      <c r="AU173" s="414" t="s">
        <v>733</v>
      </c>
      <c r="AV173" s="414" t="s">
        <v>733</v>
      </c>
      <c r="AW173" s="414" t="s">
        <v>3320</v>
      </c>
      <c r="AX173" s="414" t="s">
        <v>9017</v>
      </c>
      <c r="AY173" s="414" t="s">
        <v>733</v>
      </c>
      <c r="AZ173" s="414" t="s">
        <v>8669</v>
      </c>
      <c r="BA173" s="414" t="s">
        <v>9018</v>
      </c>
      <c r="BB173" s="414" t="s">
        <v>8671</v>
      </c>
      <c r="BC173" s="414" t="s">
        <v>9019</v>
      </c>
      <c r="BD173" s="414" t="s">
        <v>9020</v>
      </c>
      <c r="BE173" s="414" t="s">
        <v>9021</v>
      </c>
      <c r="BF173" s="415" t="s">
        <v>1214</v>
      </c>
      <c r="BG173" s="414" t="s">
        <v>3320</v>
      </c>
      <c r="BI173" s="414" t="s">
        <v>5801</v>
      </c>
      <c r="BJ173" s="414" t="s">
        <v>5801</v>
      </c>
      <c r="BK173" s="414" t="s">
        <v>6587</v>
      </c>
      <c r="BL173" s="414" t="s">
        <v>9150</v>
      </c>
      <c r="BM173" s="415">
        <v>85</v>
      </c>
      <c r="BN173" s="414" t="s">
        <v>5665</v>
      </c>
      <c r="BO173" s="418" t="s">
        <v>13060</v>
      </c>
      <c r="BP173" s="414">
        <v>9</v>
      </c>
      <c r="BQ173" s="414">
        <v>2027</v>
      </c>
      <c r="BR173" s="414">
        <v>7.84</v>
      </c>
      <c r="BS173" s="415">
        <v>7.84</v>
      </c>
      <c r="BT173" s="414" t="s">
        <v>5666</v>
      </c>
      <c r="BU173" s="414">
        <v>16834</v>
      </c>
      <c r="BV173" s="415">
        <v>18.260000000000002</v>
      </c>
      <c r="BW173" s="419">
        <v>0.26587689870468739</v>
      </c>
      <c r="BX173" s="420" t="s">
        <v>910</v>
      </c>
      <c r="BY173" s="414" t="s">
        <v>733</v>
      </c>
      <c r="CA173" s="414">
        <v>24.3</v>
      </c>
      <c r="CB173" s="414" t="s">
        <v>1214</v>
      </c>
      <c r="CC173" s="414">
        <v>650</v>
      </c>
      <c r="CD173" s="414" t="s">
        <v>5800</v>
      </c>
      <c r="CE173" s="414" t="s">
        <v>5668</v>
      </c>
      <c r="CF173" s="414" t="s">
        <v>3320</v>
      </c>
      <c r="CG173" s="414" t="s">
        <v>1214</v>
      </c>
      <c r="CH173" s="414" t="s">
        <v>733</v>
      </c>
      <c r="CI173" s="414">
        <v>1.72</v>
      </c>
      <c r="CJ173" s="414">
        <v>1.63</v>
      </c>
      <c r="CK173" s="414" t="s">
        <v>9151</v>
      </c>
      <c r="CL173" s="414">
        <v>365</v>
      </c>
      <c r="CM173" s="414">
        <v>90</v>
      </c>
      <c r="CN173" s="414">
        <v>98.7</v>
      </c>
      <c r="CO173" s="414">
        <v>25</v>
      </c>
      <c r="CP173" s="414" t="s">
        <v>12603</v>
      </c>
      <c r="CQ173" s="414">
        <f t="shared" si="81"/>
        <v>2026</v>
      </c>
      <c r="CR173" s="414">
        <v>1.6</v>
      </c>
      <c r="CS173" s="414">
        <v>8</v>
      </c>
      <c r="CT173" s="414" t="s">
        <v>9025</v>
      </c>
      <c r="CU173" s="414">
        <v>2220000</v>
      </c>
      <c r="CV173" s="414" t="s">
        <v>3320</v>
      </c>
      <c r="CW173" s="414" t="s">
        <v>3320</v>
      </c>
      <c r="CX173" s="414" t="s">
        <v>3320</v>
      </c>
      <c r="CY173" s="414" t="s">
        <v>3320</v>
      </c>
      <c r="CZ173" s="414" t="s">
        <v>3320</v>
      </c>
      <c r="DA173" s="414" t="s">
        <v>3320</v>
      </c>
      <c r="DB173" s="414" t="s">
        <v>3320</v>
      </c>
      <c r="DC173" s="414" t="s">
        <v>3320</v>
      </c>
      <c r="DD173" s="414" t="s">
        <v>3320</v>
      </c>
      <c r="DE173" s="414" t="s">
        <v>3320</v>
      </c>
      <c r="DG173" s="414" t="s">
        <v>3320</v>
      </c>
      <c r="DH173" s="414" t="s">
        <v>3320</v>
      </c>
      <c r="DI173" s="414" t="s">
        <v>3320</v>
      </c>
      <c r="DJ173" s="414" t="s">
        <v>3320</v>
      </c>
      <c r="DK173" s="414" t="s">
        <v>3320</v>
      </c>
      <c r="DL173" s="414" t="s">
        <v>3320</v>
      </c>
      <c r="DM173" s="414" t="e">
        <f t="shared" si="82"/>
        <v>#VALUE!</v>
      </c>
      <c r="DN173" s="414" t="s">
        <v>3320</v>
      </c>
      <c r="DO173" s="414" t="s">
        <v>3320</v>
      </c>
      <c r="DP173" s="414" t="s">
        <v>3320</v>
      </c>
      <c r="DR173" s="414" t="s">
        <v>3320</v>
      </c>
      <c r="DS173" s="414" t="s">
        <v>3320</v>
      </c>
      <c r="DT173" s="414" t="s">
        <v>3320</v>
      </c>
      <c r="DU173" s="414" t="s">
        <v>3320</v>
      </c>
      <c r="DV173" s="414" t="s">
        <v>3320</v>
      </c>
      <c r="DW173" s="414" t="s">
        <v>3320</v>
      </c>
      <c r="DX173" s="414" t="s">
        <v>3320</v>
      </c>
      <c r="DY173" s="414" t="s">
        <v>3320</v>
      </c>
      <c r="DZ173" s="414" t="s">
        <v>3320</v>
      </c>
      <c r="EA173" s="414" t="s">
        <v>3320</v>
      </c>
      <c r="EB173" s="414" t="s">
        <v>3320</v>
      </c>
      <c r="EC173" s="414" t="s">
        <v>3320</v>
      </c>
      <c r="ED173" s="414" t="s">
        <v>3320</v>
      </c>
      <c r="EE173" s="414" t="s">
        <v>3320</v>
      </c>
      <c r="EF173" s="414" t="s">
        <v>3320</v>
      </c>
      <c r="EG173" s="414" t="s">
        <v>3320</v>
      </c>
      <c r="EH173" s="414" t="s">
        <v>3320</v>
      </c>
      <c r="EI173" s="414" t="s">
        <v>3320</v>
      </c>
      <c r="EJ173" s="414" t="s">
        <v>3320</v>
      </c>
      <c r="EK173" s="414" t="s">
        <v>3320</v>
      </c>
      <c r="EL173" s="414" t="s">
        <v>3320</v>
      </c>
      <c r="EM173" s="414" t="s">
        <v>3320</v>
      </c>
      <c r="EN173" s="414" t="s">
        <v>3320</v>
      </c>
      <c r="EO173" s="414" t="s">
        <v>3320</v>
      </c>
      <c r="EP173" s="414" t="s">
        <v>3320</v>
      </c>
      <c r="EQ173" s="414" t="s">
        <v>3320</v>
      </c>
      <c r="ER173" s="414" t="s">
        <v>3320</v>
      </c>
      <c r="ES173" s="414" t="s">
        <v>3320</v>
      </c>
      <c r="ET173" s="414" t="s">
        <v>3320</v>
      </c>
      <c r="EU173" s="414" t="s">
        <v>3320</v>
      </c>
      <c r="EV173" s="414" t="s">
        <v>3320</v>
      </c>
      <c r="EW173" s="414" t="s">
        <v>3320</v>
      </c>
      <c r="EX173" s="414" t="s">
        <v>3320</v>
      </c>
      <c r="EY173" s="414" t="s">
        <v>3320</v>
      </c>
      <c r="EZ173" s="414" t="s">
        <v>3320</v>
      </c>
      <c r="FA173" s="414" t="s">
        <v>3320</v>
      </c>
      <c r="FB173" s="414" t="s">
        <v>3320</v>
      </c>
      <c r="FC173" s="414" t="s">
        <v>3320</v>
      </c>
      <c r="FD173" s="414" t="s">
        <v>3320</v>
      </c>
      <c r="FE173" s="414" t="s">
        <v>3320</v>
      </c>
      <c r="FF173" s="414" t="s">
        <v>3320</v>
      </c>
      <c r="FG173" s="414" t="s">
        <v>3320</v>
      </c>
      <c r="FH173" s="414" t="s">
        <v>3320</v>
      </c>
      <c r="FI173" s="414" t="s">
        <v>3320</v>
      </c>
      <c r="FJ173" s="414" t="s">
        <v>3320</v>
      </c>
      <c r="FK173" s="414" t="s">
        <v>3320</v>
      </c>
      <c r="FL173" s="414" t="s">
        <v>3320</v>
      </c>
      <c r="FM173" s="414" t="s">
        <v>3320</v>
      </c>
      <c r="FN173" s="414" t="s">
        <v>3320</v>
      </c>
      <c r="FO173" s="421">
        <v>11000000</v>
      </c>
      <c r="FP173" s="421">
        <f t="shared" si="62"/>
        <v>11</v>
      </c>
      <c r="FQ173" s="414" t="s">
        <v>733</v>
      </c>
      <c r="FR173" s="414" t="s">
        <v>733</v>
      </c>
      <c r="FS173" s="414" t="s">
        <v>733</v>
      </c>
      <c r="FT173" s="414" t="s">
        <v>733</v>
      </c>
      <c r="FU173" s="414" t="s">
        <v>9152</v>
      </c>
      <c r="FV173" s="414" t="s">
        <v>9153</v>
      </c>
      <c r="FW173" s="414" t="s">
        <v>9154</v>
      </c>
      <c r="FX173" s="422" t="s">
        <v>9150</v>
      </c>
      <c r="FY173" s="423">
        <v>85</v>
      </c>
      <c r="FZ173" s="414" t="s">
        <v>9155</v>
      </c>
      <c r="GA173" s="421">
        <v>11000000</v>
      </c>
      <c r="GB173" s="421">
        <v>1900000</v>
      </c>
      <c r="GC173" s="421">
        <v>1403.06</v>
      </c>
      <c r="GD173" s="421">
        <v>350.77</v>
      </c>
      <c r="GE173" s="414" t="s">
        <v>9156</v>
      </c>
      <c r="GF173" s="414" t="s">
        <v>733</v>
      </c>
      <c r="GG173" s="414" t="s">
        <v>733</v>
      </c>
      <c r="GH173" s="414" t="s">
        <v>9157</v>
      </c>
      <c r="GI173" s="414" t="s">
        <v>733</v>
      </c>
      <c r="GJ173" s="414" t="s">
        <v>733</v>
      </c>
      <c r="GK173" s="414" t="s">
        <v>733</v>
      </c>
      <c r="GL173" s="414" t="s">
        <v>733</v>
      </c>
      <c r="GM173" s="414" t="s">
        <v>733</v>
      </c>
      <c r="GN173" s="424" t="s">
        <v>5676</v>
      </c>
      <c r="GO173" s="414" t="s">
        <v>3320</v>
      </c>
      <c r="GP173" s="414" t="s">
        <v>733</v>
      </c>
      <c r="GQ173" s="414" t="s">
        <v>5872</v>
      </c>
      <c r="GR173" s="414" t="s">
        <v>1214</v>
      </c>
      <c r="GS173" s="414" t="s">
        <v>1214</v>
      </c>
      <c r="GT173" s="414" t="s">
        <v>3320</v>
      </c>
      <c r="GU173" s="414" t="s">
        <v>3320</v>
      </c>
      <c r="GV173" s="414">
        <v>0</v>
      </c>
      <c r="GW173" s="414" t="s">
        <v>1214</v>
      </c>
      <c r="GX173" s="414" t="s">
        <v>1214</v>
      </c>
      <c r="GY173" s="414" t="s">
        <v>3320</v>
      </c>
      <c r="GZ173" s="414" t="s">
        <v>1214</v>
      </c>
      <c r="HA173" s="414" t="s">
        <v>3320</v>
      </c>
      <c r="HB173" s="414" t="s">
        <v>9158</v>
      </c>
      <c r="HC173" s="414" t="s">
        <v>9159</v>
      </c>
      <c r="HD173" s="414" t="s">
        <v>3320</v>
      </c>
      <c r="HE173" s="414" t="s">
        <v>3320</v>
      </c>
      <c r="HF173" s="414" t="s">
        <v>3320</v>
      </c>
      <c r="HG173" s="414" t="s">
        <v>3825</v>
      </c>
      <c r="HH173" s="414" t="s">
        <v>1214</v>
      </c>
      <c r="HI173" s="414" t="s">
        <v>13083</v>
      </c>
      <c r="HJ173" s="414" t="s">
        <v>13084</v>
      </c>
      <c r="HK173" s="414" t="s">
        <v>5685</v>
      </c>
      <c r="HL173" s="414" t="s">
        <v>3320</v>
      </c>
      <c r="HM173" s="414" t="s">
        <v>3320</v>
      </c>
      <c r="HN173" s="414" t="s">
        <v>3320</v>
      </c>
      <c r="HO173" s="414" t="s">
        <v>3320</v>
      </c>
      <c r="HP173" s="414" t="s">
        <v>3320</v>
      </c>
      <c r="HQ173" s="414" t="s">
        <v>3320</v>
      </c>
      <c r="HR173" s="414" t="s">
        <v>3320</v>
      </c>
      <c r="HS173" s="414" t="s">
        <v>3320</v>
      </c>
      <c r="HT173" s="414" t="s">
        <v>3320</v>
      </c>
      <c r="HU173" s="414" t="s">
        <v>3320</v>
      </c>
      <c r="HV173" s="414" t="s">
        <v>3320</v>
      </c>
      <c r="HW173" s="414" t="s">
        <v>3320</v>
      </c>
      <c r="HX173" s="414" t="s">
        <v>3320</v>
      </c>
      <c r="HY173" s="414" t="s">
        <v>3320</v>
      </c>
      <c r="HZ173" s="414" t="s">
        <v>3320</v>
      </c>
      <c r="IA173" s="414" t="s">
        <v>3320</v>
      </c>
      <c r="IB173" s="414" t="s">
        <v>3320</v>
      </c>
      <c r="IC173" s="414" t="s">
        <v>3320</v>
      </c>
      <c r="ID173" s="414" t="s">
        <v>3320</v>
      </c>
      <c r="IE173" s="414" t="s">
        <v>3320</v>
      </c>
      <c r="IF173" s="414" t="s">
        <v>3320</v>
      </c>
      <c r="IG173" s="414" t="s">
        <v>3320</v>
      </c>
      <c r="IH173" s="414" t="s">
        <v>3320</v>
      </c>
      <c r="II173" s="414" t="s">
        <v>3320</v>
      </c>
      <c r="IJ173" s="414" t="s">
        <v>3320</v>
      </c>
      <c r="IK173" s="414" t="s">
        <v>3320</v>
      </c>
      <c r="IL173" s="414" t="s">
        <v>3320</v>
      </c>
      <c r="IM173" s="414" t="s">
        <v>3320</v>
      </c>
      <c r="IN173" s="414" t="s">
        <v>3320</v>
      </c>
      <c r="IO173" s="414" t="s">
        <v>3320</v>
      </c>
      <c r="IP173" s="414" t="s">
        <v>3320</v>
      </c>
      <c r="IQ173" s="414" t="s">
        <v>3320</v>
      </c>
      <c r="IR173" s="414" t="s">
        <v>3320</v>
      </c>
      <c r="IS173" s="414" t="s">
        <v>3320</v>
      </c>
      <c r="IT173" s="414" t="s">
        <v>3320</v>
      </c>
      <c r="IU173" s="414" t="s">
        <v>3320</v>
      </c>
      <c r="IV173" s="414" t="s">
        <v>3320</v>
      </c>
      <c r="IW173" s="414" t="s">
        <v>3320</v>
      </c>
      <c r="IX173" s="414" t="s">
        <v>5773</v>
      </c>
      <c r="IY173" s="415" t="s">
        <v>5774</v>
      </c>
      <c r="IZ173" s="415" t="s">
        <v>5774</v>
      </c>
      <c r="JA173" s="414" t="s">
        <v>5774</v>
      </c>
      <c r="JB173" s="414" t="str">
        <f>IFERROR(VLOOKUP($E173,'[12]Resumen costos RNT id'!$D:$J,3,0),"")</f>
        <v/>
      </c>
      <c r="JC173" s="421" t="str">
        <f>IFERROR(VLOOKUP($E173,'[12]Resumen costos RNT id'!$D:$J,4,0),"")</f>
        <v/>
      </c>
      <c r="JD173" s="421" t="str">
        <f>IFERROR(VLOOKUP($E173,'[12]Resumen costos RNT id'!$D:$J,5,0),"")</f>
        <v/>
      </c>
      <c r="JE173" s="421" t="str">
        <f>IFERROR(VLOOKUP($E173,'[12]Resumen costos RNT id'!$D:$J,6,0),"")</f>
        <v/>
      </c>
      <c r="JF173" s="416" t="str">
        <f>IFERROR(VLOOKUP($E173,'[12]Resumen costos RNT id'!$D:$J,7,0),"")</f>
        <v/>
      </c>
      <c r="JG173" s="428" t="str">
        <f t="shared" si="67"/>
        <v/>
      </c>
      <c r="JH173" s="428" t="str">
        <f t="shared" si="68"/>
        <v/>
      </c>
      <c r="JI173" s="428" t="str">
        <f t="shared" si="68"/>
        <v/>
      </c>
      <c r="JJ173" s="428">
        <f t="shared" si="69"/>
        <v>0</v>
      </c>
      <c r="JK173" s="428">
        <f t="shared" si="70"/>
        <v>0</v>
      </c>
      <c r="JL173" s="414" t="s">
        <v>202</v>
      </c>
      <c r="JM173" s="414" t="s">
        <v>910</v>
      </c>
      <c r="JP173" s="414">
        <v>7</v>
      </c>
      <c r="JQ173" s="414">
        <f t="shared" si="84"/>
        <v>0</v>
      </c>
      <c r="JR173" s="429" t="str">
        <f>IFERROR(VLOOKUP($E173,'[13]Actualización de costos CENACE'!$A:$G,2,0),"")</f>
        <v/>
      </c>
      <c r="JS173" s="429" t="str">
        <f>IFERROR(VLOOKUP($E173,'[13]Actualización de costos CENACE'!$A:$G,3,0),"")</f>
        <v/>
      </c>
      <c r="JT173" s="429" t="str">
        <f>IFERROR(VLOOKUP($E173,'[13]Actualización de costos CENACE'!$A:$G,4,0),"")</f>
        <v/>
      </c>
      <c r="JU173" s="429" t="str">
        <f>IFERROR(VLOOKUP($E173,'[13]Actualización de costos CENACE'!$A:$G,5,0),"")</f>
        <v/>
      </c>
      <c r="JV173" s="429" t="str">
        <f>IFERROR(VLOOKUP($E173,'[13]Actualización de costos CENACE'!$A:$G,6,0),"")</f>
        <v/>
      </c>
      <c r="JW173" s="430" t="str">
        <f>IFERROR(VLOOKUP($E173,'[13]Din Costos CFE'!$J$7:$AG$150,JW$1,0),"")</f>
        <v/>
      </c>
      <c r="JX173" s="430" t="str">
        <f>IFERROR(VLOOKUP($E173,'[13]Din Costos CFE'!$J$7:$AG$150,JX$1,0),"")</f>
        <v/>
      </c>
      <c r="JY173" s="430" t="str">
        <f>IFERROR(VLOOKUP($E173,'[13]Din Costos CFE'!$J$7:$AG$150,JY$1,0),"")</f>
        <v/>
      </c>
      <c r="JZ173" s="430" t="str">
        <f>IFERROR(VLOOKUP($E173,'[13]Din Costos CFE'!$J$7:$AG$150,JZ$1,0),"")</f>
        <v/>
      </c>
      <c r="KA173" s="430" t="str">
        <f>IFERROR(VLOOKUP($E173,'[13]Din Costos CFE'!$J$7:$AG$150,KA$1,0),"")</f>
        <v/>
      </c>
      <c r="KB173" s="430" t="str">
        <f>IFERROR(VLOOKUP($E173,'[13]Din Costos CFE'!$J$7:$AG$150,KB$1,0),"")</f>
        <v/>
      </c>
      <c r="KC173" s="430" t="str">
        <f>IFERROR(VLOOKUP($E173,'[13]Din Costos CFE'!$J$7:$AG$150,KC$1,0),"")</f>
        <v/>
      </c>
      <c r="KD173" s="430" t="str">
        <f>IFERROR(VLOOKUP($E173,'[13]Din Costos CFE'!$J$7:$AG$150,KD$1,0),"")</f>
        <v/>
      </c>
      <c r="KE173" s="430" t="str">
        <f>IFERROR(VLOOKUP($E173,'[13]Din Costos CFE'!$J$7:$AG$150,KE$1,0),"")</f>
        <v/>
      </c>
      <c r="KF173" s="430" t="str">
        <f>IFERROR(VLOOKUP($E173,'[13]Din Costos CFE'!$J$7:$AG$150,KF$1,0),"")</f>
        <v/>
      </c>
      <c r="KG173" s="430" t="str">
        <f>IFERROR(VLOOKUP($E173,'[13]Din Costos CFE'!$J$7:$AG$150,KG$1,0),"")</f>
        <v/>
      </c>
      <c r="KH173" s="430" t="str">
        <f>IFERROR(VLOOKUP($E173,'[13]Din Costos CFE'!$J$7:$AG$150,KH$1,0),"")</f>
        <v/>
      </c>
      <c r="KI173" s="430" t="str">
        <f>IFERROR(VLOOKUP($E173,'[13]Din Costos CFE'!$J$7:$AG$150,KI$1,0),"")</f>
        <v/>
      </c>
      <c r="KJ173" s="430" t="str">
        <f>IFERROR(VLOOKUP($E173,'[13]Din Costos CFE'!$J$7:$AG$150,KJ$1,0),"")</f>
        <v/>
      </c>
      <c r="KK173" s="430" t="str">
        <f>IFERROR(VLOOKUP($E173,'[13]Din Costos CFE'!$J$7:$AG$150,KK$1,0),"")</f>
        <v/>
      </c>
      <c r="KL173" s="430" t="str">
        <f>IFERROR(VLOOKUP($E173,'[13]Din Costos CFE'!$J$7:$AG$150,KL$1,0),"")</f>
        <v/>
      </c>
      <c r="KM173" s="430" t="str">
        <f>IFERROR(VLOOKUP($E173,'[13]Din Costos CFE'!$J$7:$AG$150,KM$1,0),"")</f>
        <v/>
      </c>
      <c r="KN173" s="430" t="str">
        <f>IFERROR(VLOOKUP($E173,'[13]Din Costos CFE'!$J$7:$AG$150,KN$1,0),"")</f>
        <v/>
      </c>
      <c r="KO173" s="431">
        <f t="shared" si="71"/>
        <v>0</v>
      </c>
      <c r="KP173" s="431">
        <f t="shared" si="72"/>
        <v>0</v>
      </c>
      <c r="KQ173" s="431">
        <f t="shared" si="73"/>
        <v>0</v>
      </c>
      <c r="KR173" s="432" t="str">
        <f>IFERROR(VLOOKUP($E173,'[13]Din Costos CFE'!$A$6:$G$150,4,0),"")</f>
        <v/>
      </c>
      <c r="KS173" s="432" t="str">
        <f>IFERROR(VLOOKUP($E173,'[13]Din Costos CFE'!$A$6:$G$150,5,0),"")</f>
        <v/>
      </c>
      <c r="KT173" s="432" t="str">
        <f>IFERROR(VLOOKUP($E173,'[13]Din Costos CFE'!$A$6:$G$150,6,0),"")</f>
        <v/>
      </c>
      <c r="KU173" s="433" t="str">
        <f t="shared" si="74"/>
        <v/>
      </c>
      <c r="KV173" s="434" t="str">
        <f t="shared" si="75"/>
        <v/>
      </c>
      <c r="KW173" s="435" t="str">
        <f t="shared" si="76"/>
        <v/>
      </c>
      <c r="KX173" s="435"/>
      <c r="KY173" s="436" t="str">
        <f>IFERROR(VLOOKUP($E173,'[13]Detalle Costos CENACE'!$E:$IT,248,0),"")</f>
        <v/>
      </c>
      <c r="KZ173" s="414">
        <f t="shared" si="77"/>
        <v>7.84</v>
      </c>
      <c r="LA173" s="434" t="str">
        <f t="shared" si="78"/>
        <v/>
      </c>
      <c r="LB173" s="434" t="str">
        <f t="shared" si="79"/>
        <v/>
      </c>
      <c r="LC173" s="414">
        <f t="shared" si="80"/>
        <v>1</v>
      </c>
      <c r="LD173" s="429" t="str">
        <f>IFERROR(VLOOKUP($E173,'[13]Actualización de costos CENACE'!$A:$G,7,0),"")</f>
        <v/>
      </c>
    </row>
    <row r="174" spans="1:316" s="414" customFormat="1" ht="15" customHeight="1">
      <c r="A174" s="413" t="s">
        <v>5638</v>
      </c>
      <c r="B174" s="414">
        <v>880</v>
      </c>
      <c r="C174" s="414" t="s">
        <v>9160</v>
      </c>
      <c r="D174" s="414" t="s">
        <v>9161</v>
      </c>
      <c r="E174" s="414">
        <v>880</v>
      </c>
      <c r="G174" s="414" t="s">
        <v>9162</v>
      </c>
      <c r="H174" s="414" t="s">
        <v>9163</v>
      </c>
      <c r="I174" s="415">
        <v>4</v>
      </c>
      <c r="J174" s="415"/>
      <c r="K174" s="415" t="str">
        <f t="shared" si="88"/>
        <v>No</v>
      </c>
      <c r="L174" s="415"/>
      <c r="M174" s="415">
        <f t="shared" si="87"/>
        <v>4</v>
      </c>
      <c r="N174" s="415"/>
      <c r="O174" s="415"/>
      <c r="P174" s="415"/>
      <c r="Q174" s="415"/>
      <c r="R174" s="415" t="str">
        <f t="shared" si="89"/>
        <v>No</v>
      </c>
      <c r="S174" s="415"/>
      <c r="T174" s="415"/>
      <c r="U174" s="415"/>
      <c r="V174" s="414" t="s">
        <v>9164</v>
      </c>
      <c r="W174" s="414" t="s">
        <v>5643</v>
      </c>
      <c r="X174" s="414">
        <f t="shared" si="83"/>
        <v>1</v>
      </c>
      <c r="Y174" s="414">
        <f t="shared" si="63"/>
        <v>100</v>
      </c>
      <c r="Z174" s="416" t="str">
        <f t="shared" si="64"/>
        <v/>
      </c>
      <c r="AA174" s="416">
        <f t="shared" si="65"/>
        <v>0</v>
      </c>
      <c r="AB174" s="417">
        <f t="shared" si="66"/>
        <v>0</v>
      </c>
      <c r="AC174" s="414" t="s">
        <v>5644</v>
      </c>
      <c r="AD174" s="414" t="s">
        <v>5644</v>
      </c>
      <c r="AE174" s="414" t="e">
        <f>+VLOOKUP($D174,'[12]Ramón Países '!$A:$E,4,0)</f>
        <v>#N/A</v>
      </c>
      <c r="AF174" s="414" t="s">
        <v>5646</v>
      </c>
      <c r="AG174" s="414" t="e">
        <f>+VLOOKUP($D174,'[12]Ramón Países '!$A:$E,5,0)</f>
        <v>#N/A</v>
      </c>
      <c r="AH174" s="414" t="s">
        <v>262</v>
      </c>
      <c r="AI174" s="414" t="s">
        <v>270</v>
      </c>
      <c r="AJ174" s="414" t="s">
        <v>7604</v>
      </c>
      <c r="AK174" s="414" t="s">
        <v>5698</v>
      </c>
      <c r="AL174" s="414" t="s">
        <v>8819</v>
      </c>
      <c r="AM174" s="414" t="s">
        <v>7667</v>
      </c>
      <c r="AN174" s="414" t="s">
        <v>3320</v>
      </c>
      <c r="AO174" s="414" t="s">
        <v>7668</v>
      </c>
      <c r="AP174" s="414" t="s">
        <v>7669</v>
      </c>
      <c r="AQ174" s="414" t="s">
        <v>9103</v>
      </c>
      <c r="AR174" s="414" t="s">
        <v>5856</v>
      </c>
      <c r="AS174" s="414" t="s">
        <v>9165</v>
      </c>
      <c r="AT174" s="414" t="s">
        <v>733</v>
      </c>
      <c r="AU174" s="414" t="s">
        <v>733</v>
      </c>
      <c r="AV174" s="414" t="s">
        <v>733</v>
      </c>
      <c r="AW174" s="414" t="s">
        <v>3320</v>
      </c>
      <c r="AX174" s="414" t="s">
        <v>5656</v>
      </c>
      <c r="AY174" s="414" t="s">
        <v>733</v>
      </c>
      <c r="AZ174" s="414" t="s">
        <v>8797</v>
      </c>
      <c r="BA174" s="414" t="s">
        <v>5859</v>
      </c>
      <c r="BB174" s="414" t="s">
        <v>7612</v>
      </c>
      <c r="BC174" s="414" t="s">
        <v>5660</v>
      </c>
      <c r="BD174" s="414" t="s">
        <v>7672</v>
      </c>
      <c r="BE174" s="414" t="s">
        <v>8820</v>
      </c>
      <c r="BF174" s="415" t="s">
        <v>1214</v>
      </c>
      <c r="BG174" s="414" t="s">
        <v>3320</v>
      </c>
      <c r="BI174" s="414" t="s">
        <v>5747</v>
      </c>
      <c r="BJ174" s="414" t="s">
        <v>5747</v>
      </c>
      <c r="BK174" s="414" t="s">
        <v>6646</v>
      </c>
      <c r="BL174" s="414" t="s">
        <v>13025</v>
      </c>
      <c r="BM174" s="415">
        <v>115</v>
      </c>
      <c r="BN174" s="414" t="s">
        <v>5665</v>
      </c>
      <c r="BO174" s="418" t="s">
        <v>12921</v>
      </c>
      <c r="BP174" s="414">
        <v>18</v>
      </c>
      <c r="BQ174" s="414">
        <v>2029</v>
      </c>
      <c r="BR174" s="414">
        <v>100</v>
      </c>
      <c r="BS174" s="415">
        <v>100</v>
      </c>
      <c r="BT174" s="414" t="s">
        <v>5666</v>
      </c>
      <c r="BU174" s="414">
        <v>351</v>
      </c>
      <c r="BV174" s="415">
        <v>270.27999999999997</v>
      </c>
      <c r="BW174" s="419">
        <v>0.30853881278538808</v>
      </c>
      <c r="BX174" s="420" t="s">
        <v>910</v>
      </c>
      <c r="BY174" s="414" t="s">
        <v>733</v>
      </c>
      <c r="CA174" s="414">
        <v>31.8</v>
      </c>
      <c r="CB174" s="414" t="s">
        <v>1214</v>
      </c>
      <c r="CC174" s="414">
        <v>725</v>
      </c>
      <c r="CD174" s="414" t="s">
        <v>5713</v>
      </c>
      <c r="CE174" s="414" t="s">
        <v>5668</v>
      </c>
      <c r="CF174" s="414" t="s">
        <v>3320</v>
      </c>
      <c r="CG174" s="414" t="s">
        <v>733</v>
      </c>
      <c r="CH174" s="414" t="s">
        <v>733</v>
      </c>
      <c r="CI174" s="414">
        <v>2322</v>
      </c>
      <c r="CJ174" s="414">
        <v>2225</v>
      </c>
      <c r="CK174" s="414" t="s">
        <v>9166</v>
      </c>
      <c r="CL174" s="414">
        <v>365</v>
      </c>
      <c r="CM174" s="414">
        <v>88</v>
      </c>
      <c r="CN174" s="414">
        <v>98</v>
      </c>
      <c r="CO174" s="414">
        <v>20</v>
      </c>
      <c r="CP174" s="414" t="s">
        <v>12599</v>
      </c>
      <c r="CQ174" s="414">
        <f t="shared" si="81"/>
        <v>2027</v>
      </c>
      <c r="CR174" s="414">
        <v>0.4</v>
      </c>
      <c r="CS174" s="414">
        <v>9</v>
      </c>
      <c r="CT174" s="414" t="s">
        <v>7672</v>
      </c>
      <c r="CU174" s="414">
        <v>252000</v>
      </c>
      <c r="CV174" s="414" t="s">
        <v>3320</v>
      </c>
      <c r="CW174" s="414" t="s">
        <v>3320</v>
      </c>
      <c r="CX174" s="414" t="s">
        <v>3320</v>
      </c>
      <c r="CY174" s="414" t="s">
        <v>3320</v>
      </c>
      <c r="CZ174" s="414" t="s">
        <v>3320</v>
      </c>
      <c r="DA174" s="414" t="s">
        <v>3320</v>
      </c>
      <c r="DB174" s="414" t="s">
        <v>3320</v>
      </c>
      <c r="DC174" s="414" t="s">
        <v>3320</v>
      </c>
      <c r="DD174" s="414" t="s">
        <v>3320</v>
      </c>
      <c r="DE174" s="414" t="s">
        <v>3320</v>
      </c>
      <c r="DG174" s="414" t="s">
        <v>3320</v>
      </c>
      <c r="DH174" s="414" t="s">
        <v>3320</v>
      </c>
      <c r="DI174" s="414" t="s">
        <v>3320</v>
      </c>
      <c r="DJ174" s="414" t="s">
        <v>3320</v>
      </c>
      <c r="DK174" s="414" t="s">
        <v>3320</v>
      </c>
      <c r="DL174" s="414" t="s">
        <v>3320</v>
      </c>
      <c r="DM174" s="414" t="e">
        <f t="shared" si="82"/>
        <v>#VALUE!</v>
      </c>
      <c r="DN174" s="414" t="s">
        <v>3320</v>
      </c>
      <c r="DO174" s="414" t="s">
        <v>3320</v>
      </c>
      <c r="DP174" s="414" t="s">
        <v>3320</v>
      </c>
      <c r="DR174" s="414" t="s">
        <v>3320</v>
      </c>
      <c r="DS174" s="414" t="s">
        <v>3320</v>
      </c>
      <c r="DT174" s="414" t="s">
        <v>3320</v>
      </c>
      <c r="DU174" s="414" t="s">
        <v>3320</v>
      </c>
      <c r="DV174" s="414" t="s">
        <v>3320</v>
      </c>
      <c r="DW174" s="414" t="s">
        <v>3320</v>
      </c>
      <c r="DX174" s="414" t="s">
        <v>3320</v>
      </c>
      <c r="DY174" s="414" t="s">
        <v>3320</v>
      </c>
      <c r="DZ174" s="414" t="s">
        <v>3320</v>
      </c>
      <c r="EA174" s="414" t="s">
        <v>3320</v>
      </c>
      <c r="EB174" s="414" t="s">
        <v>3320</v>
      </c>
      <c r="EC174" s="414" t="s">
        <v>3320</v>
      </c>
      <c r="ED174" s="414" t="s">
        <v>3320</v>
      </c>
      <c r="EE174" s="414" t="s">
        <v>3320</v>
      </c>
      <c r="EF174" s="414" t="s">
        <v>3320</v>
      </c>
      <c r="EG174" s="414" t="s">
        <v>3320</v>
      </c>
      <c r="EH174" s="414" t="s">
        <v>3320</v>
      </c>
      <c r="EI174" s="414" t="s">
        <v>3320</v>
      </c>
      <c r="EJ174" s="414" t="s">
        <v>3320</v>
      </c>
      <c r="EK174" s="414" t="s">
        <v>3320</v>
      </c>
      <c r="EL174" s="414" t="s">
        <v>3320</v>
      </c>
      <c r="EM174" s="414" t="s">
        <v>3320</v>
      </c>
      <c r="EN174" s="414" t="s">
        <v>3320</v>
      </c>
      <c r="EO174" s="414" t="s">
        <v>3320</v>
      </c>
      <c r="EP174" s="414" t="s">
        <v>3320</v>
      </c>
      <c r="EQ174" s="414" t="s">
        <v>3320</v>
      </c>
      <c r="ER174" s="414" t="s">
        <v>3320</v>
      </c>
      <c r="ES174" s="414" t="s">
        <v>3320</v>
      </c>
      <c r="ET174" s="414" t="s">
        <v>3320</v>
      </c>
      <c r="EU174" s="414" t="s">
        <v>3320</v>
      </c>
      <c r="EV174" s="414" t="s">
        <v>3320</v>
      </c>
      <c r="EW174" s="414" t="s">
        <v>3320</v>
      </c>
      <c r="EX174" s="414" t="s">
        <v>3320</v>
      </c>
      <c r="EY174" s="414" t="s">
        <v>3320</v>
      </c>
      <c r="EZ174" s="414" t="s">
        <v>3320</v>
      </c>
      <c r="FA174" s="414" t="s">
        <v>3320</v>
      </c>
      <c r="FB174" s="414" t="s">
        <v>3320</v>
      </c>
      <c r="FC174" s="414" t="s">
        <v>3320</v>
      </c>
      <c r="FD174" s="414" t="s">
        <v>3320</v>
      </c>
      <c r="FE174" s="414" t="s">
        <v>3320</v>
      </c>
      <c r="FF174" s="414" t="s">
        <v>3320</v>
      </c>
      <c r="FG174" s="414" t="s">
        <v>3320</v>
      </c>
      <c r="FH174" s="414" t="s">
        <v>3320</v>
      </c>
      <c r="FI174" s="414" t="s">
        <v>3320</v>
      </c>
      <c r="FJ174" s="414" t="s">
        <v>3320</v>
      </c>
      <c r="FK174" s="414" t="s">
        <v>3320</v>
      </c>
      <c r="FL174" s="414" t="s">
        <v>3320</v>
      </c>
      <c r="FM174" s="414" t="s">
        <v>3320</v>
      </c>
      <c r="FN174" s="414" t="s">
        <v>3320</v>
      </c>
      <c r="FO174" s="421">
        <v>103700000</v>
      </c>
      <c r="FP174" s="421">
        <f t="shared" si="62"/>
        <v>103.7</v>
      </c>
      <c r="FQ174" s="414" t="s">
        <v>733</v>
      </c>
      <c r="FR174" s="414" t="s">
        <v>733</v>
      </c>
      <c r="FS174" s="414" t="s">
        <v>733</v>
      </c>
      <c r="FT174" s="414" t="s">
        <v>733</v>
      </c>
      <c r="FU174" s="414" t="s">
        <v>1846</v>
      </c>
      <c r="FV174" s="414" t="s">
        <v>9167</v>
      </c>
      <c r="FW174" s="414" t="s">
        <v>9168</v>
      </c>
      <c r="FX174" s="422" t="s">
        <v>13025</v>
      </c>
      <c r="FY174" s="423">
        <v>115</v>
      </c>
      <c r="FZ174" s="414" t="s">
        <v>9169</v>
      </c>
      <c r="GA174" s="421">
        <v>103700000</v>
      </c>
      <c r="GB174" s="421">
        <v>15600000</v>
      </c>
      <c r="GC174" s="421">
        <v>1575</v>
      </c>
      <c r="GD174" s="421">
        <v>150</v>
      </c>
      <c r="GE174" s="414" t="s">
        <v>7672</v>
      </c>
      <c r="GF174" s="414" t="s">
        <v>733</v>
      </c>
      <c r="GG174" s="414" t="s">
        <v>733</v>
      </c>
      <c r="GH174" s="414" t="s">
        <v>7672</v>
      </c>
      <c r="GI174" s="414" t="s">
        <v>733</v>
      </c>
      <c r="GJ174" s="414" t="s">
        <v>733</v>
      </c>
      <c r="GK174" s="414" t="s">
        <v>733</v>
      </c>
      <c r="GL174" s="414" t="s">
        <v>733</v>
      </c>
      <c r="GM174" s="414" t="s">
        <v>733</v>
      </c>
      <c r="GN174" s="424" t="s">
        <v>5676</v>
      </c>
      <c r="GO174" s="414" t="s">
        <v>3320</v>
      </c>
      <c r="GP174" s="414" t="s">
        <v>733</v>
      </c>
      <c r="GQ174" s="414" t="s">
        <v>5872</v>
      </c>
      <c r="GR174" s="414" t="s">
        <v>733</v>
      </c>
      <c r="GS174" s="414" t="s">
        <v>5679</v>
      </c>
      <c r="GT174" s="414" t="s">
        <v>3320</v>
      </c>
      <c r="GU174" s="414" t="s">
        <v>3320</v>
      </c>
      <c r="GV174" s="414">
        <v>1</v>
      </c>
      <c r="GW174" s="414" t="s">
        <v>733</v>
      </c>
      <c r="GX174" s="414" t="s">
        <v>5948</v>
      </c>
      <c r="GY174" s="414" t="s">
        <v>9170</v>
      </c>
      <c r="GZ174" s="414" t="s">
        <v>733</v>
      </c>
      <c r="HA174" s="414" t="s">
        <v>3320</v>
      </c>
      <c r="HB174" s="414" t="s">
        <v>9171</v>
      </c>
      <c r="HC174" s="414" t="s">
        <v>9172</v>
      </c>
      <c r="HD174" s="414" t="s">
        <v>5952</v>
      </c>
      <c r="HE174" s="414" t="s">
        <v>5684</v>
      </c>
      <c r="HF174" s="414" t="s">
        <v>5684</v>
      </c>
      <c r="HG174" s="414" t="s">
        <v>733</v>
      </c>
      <c r="HH174" s="414" t="s">
        <v>1214</v>
      </c>
      <c r="HI174" s="414" t="s">
        <v>13085</v>
      </c>
      <c r="HJ174" s="414" t="s">
        <v>13086</v>
      </c>
      <c r="HK174" s="414" t="s">
        <v>5685</v>
      </c>
      <c r="HL174" s="414" t="s">
        <v>3320</v>
      </c>
      <c r="HM174" s="414" t="s">
        <v>3320</v>
      </c>
      <c r="HN174" s="414" t="s">
        <v>3320</v>
      </c>
      <c r="HO174" s="414" t="s">
        <v>3320</v>
      </c>
      <c r="HP174" s="414" t="s">
        <v>3320</v>
      </c>
      <c r="HQ174" s="414" t="s">
        <v>3320</v>
      </c>
      <c r="HR174" s="414" t="s">
        <v>3320</v>
      </c>
      <c r="HS174" s="414" t="s">
        <v>3320</v>
      </c>
      <c r="HT174" s="414" t="s">
        <v>3320</v>
      </c>
      <c r="HU174" s="414" t="s">
        <v>3320</v>
      </c>
      <c r="HV174" s="414" t="s">
        <v>3320</v>
      </c>
      <c r="HW174" s="414" t="s">
        <v>3320</v>
      </c>
      <c r="HX174" s="414" t="s">
        <v>3320</v>
      </c>
      <c r="HY174" s="414" t="s">
        <v>3320</v>
      </c>
      <c r="HZ174" s="414" t="s">
        <v>3320</v>
      </c>
      <c r="IA174" s="414" t="s">
        <v>3320</v>
      </c>
      <c r="IB174" s="414" t="s">
        <v>3320</v>
      </c>
      <c r="IC174" s="414" t="s">
        <v>3320</v>
      </c>
      <c r="ID174" s="414" t="s">
        <v>3320</v>
      </c>
      <c r="IE174" s="414" t="s">
        <v>3320</v>
      </c>
      <c r="IF174" s="414" t="s">
        <v>3320</v>
      </c>
      <c r="IG174" s="414" t="s">
        <v>3320</v>
      </c>
      <c r="IH174" s="414" t="s">
        <v>3320</v>
      </c>
      <c r="II174" s="414" t="s">
        <v>3320</v>
      </c>
      <c r="IJ174" s="414" t="s">
        <v>3320</v>
      </c>
      <c r="IK174" s="414" t="s">
        <v>3320</v>
      </c>
      <c r="IL174" s="414" t="s">
        <v>3320</v>
      </c>
      <c r="IM174" s="414" t="s">
        <v>3320</v>
      </c>
      <c r="IN174" s="414" t="s">
        <v>3320</v>
      </c>
      <c r="IO174" s="414" t="s">
        <v>3320</v>
      </c>
      <c r="IP174" s="414" t="s">
        <v>3320</v>
      </c>
      <c r="IQ174" s="414" t="s">
        <v>3320</v>
      </c>
      <c r="IR174" s="414" t="s">
        <v>3320</v>
      </c>
      <c r="IS174" s="414" t="s">
        <v>3320</v>
      </c>
      <c r="IT174" s="414" t="s">
        <v>3320</v>
      </c>
      <c r="IU174" s="414" t="s">
        <v>3320</v>
      </c>
      <c r="IV174" s="414" t="s">
        <v>3320</v>
      </c>
      <c r="IW174" s="414" t="s">
        <v>3320</v>
      </c>
      <c r="IY174" s="415"/>
      <c r="IZ174" s="415"/>
      <c r="JB174" s="414" t="str">
        <f>IFERROR(VLOOKUP($E174,'[12]Resumen costos RNT id'!$D:$J,3,0),"")</f>
        <v/>
      </c>
      <c r="JC174" s="421" t="str">
        <f>IFERROR(VLOOKUP($E174,'[12]Resumen costos RNT id'!$D:$J,4,0),"")</f>
        <v/>
      </c>
      <c r="JD174" s="421" t="str">
        <f>IFERROR(VLOOKUP($E174,'[12]Resumen costos RNT id'!$D:$J,5,0),"")</f>
        <v/>
      </c>
      <c r="JE174" s="421" t="str">
        <f>IFERROR(VLOOKUP($E174,'[12]Resumen costos RNT id'!$D:$J,6,0),"")</f>
        <v/>
      </c>
      <c r="JF174" s="416" t="str">
        <f>IFERROR(VLOOKUP($E174,'[12]Resumen costos RNT id'!$D:$J,7,0),"")</f>
        <v/>
      </c>
      <c r="JG174" s="428" t="str">
        <f t="shared" si="67"/>
        <v/>
      </c>
      <c r="JH174" s="428" t="str">
        <f t="shared" si="68"/>
        <v/>
      </c>
      <c r="JI174" s="428" t="str">
        <f t="shared" si="68"/>
        <v/>
      </c>
      <c r="JJ174" s="428">
        <f t="shared" si="69"/>
        <v>0</v>
      </c>
      <c r="JK174" s="428">
        <f t="shared" si="70"/>
        <v>0</v>
      </c>
      <c r="JL174" s="414" t="s">
        <v>910</v>
      </c>
      <c r="JP174" s="414">
        <v>4</v>
      </c>
      <c r="JQ174" s="414">
        <f t="shared" si="84"/>
        <v>0</v>
      </c>
      <c r="JR174" s="429" t="str">
        <f>IFERROR(VLOOKUP($E174,'[13]Actualización de costos CENACE'!$A:$G,2,0),"")</f>
        <v/>
      </c>
      <c r="JS174" s="429" t="str">
        <f>IFERROR(VLOOKUP($E174,'[13]Actualización de costos CENACE'!$A:$G,3,0),"")</f>
        <v/>
      </c>
      <c r="JT174" s="429" t="str">
        <f>IFERROR(VLOOKUP($E174,'[13]Actualización de costos CENACE'!$A:$G,4,0),"")</f>
        <v/>
      </c>
      <c r="JU174" s="429" t="str">
        <f>IFERROR(VLOOKUP($E174,'[13]Actualización de costos CENACE'!$A:$G,5,0),"")</f>
        <v/>
      </c>
      <c r="JV174" s="429" t="str">
        <f>IFERROR(VLOOKUP($E174,'[13]Actualización de costos CENACE'!$A:$G,6,0),"")</f>
        <v/>
      </c>
      <c r="JW174" s="430" t="str">
        <f>IFERROR(VLOOKUP($E174,'[13]Din Costos CFE'!$J$7:$AG$150,JW$1,0),"")</f>
        <v/>
      </c>
      <c r="JX174" s="430" t="str">
        <f>IFERROR(VLOOKUP($E174,'[13]Din Costos CFE'!$J$7:$AG$150,JX$1,0),"")</f>
        <v/>
      </c>
      <c r="JY174" s="430" t="str">
        <f>IFERROR(VLOOKUP($E174,'[13]Din Costos CFE'!$J$7:$AG$150,JY$1,0),"")</f>
        <v/>
      </c>
      <c r="JZ174" s="430" t="str">
        <f>IFERROR(VLOOKUP($E174,'[13]Din Costos CFE'!$J$7:$AG$150,JZ$1,0),"")</f>
        <v/>
      </c>
      <c r="KA174" s="430" t="str">
        <f>IFERROR(VLOOKUP($E174,'[13]Din Costos CFE'!$J$7:$AG$150,KA$1,0),"")</f>
        <v/>
      </c>
      <c r="KB174" s="430" t="str">
        <f>IFERROR(VLOOKUP($E174,'[13]Din Costos CFE'!$J$7:$AG$150,KB$1,0),"")</f>
        <v/>
      </c>
      <c r="KC174" s="430" t="str">
        <f>IFERROR(VLOOKUP($E174,'[13]Din Costos CFE'!$J$7:$AG$150,KC$1,0),"")</f>
        <v/>
      </c>
      <c r="KD174" s="430" t="str">
        <f>IFERROR(VLOOKUP($E174,'[13]Din Costos CFE'!$J$7:$AG$150,KD$1,0),"")</f>
        <v/>
      </c>
      <c r="KE174" s="430" t="str">
        <f>IFERROR(VLOOKUP($E174,'[13]Din Costos CFE'!$J$7:$AG$150,KE$1,0),"")</f>
        <v/>
      </c>
      <c r="KF174" s="430" t="str">
        <f>IFERROR(VLOOKUP($E174,'[13]Din Costos CFE'!$J$7:$AG$150,KF$1,0),"")</f>
        <v/>
      </c>
      <c r="KG174" s="430" t="str">
        <f>IFERROR(VLOOKUP($E174,'[13]Din Costos CFE'!$J$7:$AG$150,KG$1,0),"")</f>
        <v/>
      </c>
      <c r="KH174" s="430" t="str">
        <f>IFERROR(VLOOKUP($E174,'[13]Din Costos CFE'!$J$7:$AG$150,KH$1,0),"")</f>
        <v/>
      </c>
      <c r="KI174" s="430" t="str">
        <f>IFERROR(VLOOKUP($E174,'[13]Din Costos CFE'!$J$7:$AG$150,KI$1,0),"")</f>
        <v/>
      </c>
      <c r="KJ174" s="430" t="str">
        <f>IFERROR(VLOOKUP($E174,'[13]Din Costos CFE'!$J$7:$AG$150,KJ$1,0),"")</f>
        <v/>
      </c>
      <c r="KK174" s="430" t="str">
        <f>IFERROR(VLOOKUP($E174,'[13]Din Costos CFE'!$J$7:$AG$150,KK$1,0),"")</f>
        <v/>
      </c>
      <c r="KL174" s="430" t="str">
        <f>IFERROR(VLOOKUP($E174,'[13]Din Costos CFE'!$J$7:$AG$150,KL$1,0),"")</f>
        <v/>
      </c>
      <c r="KM174" s="430" t="str">
        <f>IFERROR(VLOOKUP($E174,'[13]Din Costos CFE'!$J$7:$AG$150,KM$1,0),"")</f>
        <v/>
      </c>
      <c r="KN174" s="430" t="str">
        <f>IFERROR(VLOOKUP($E174,'[13]Din Costos CFE'!$J$7:$AG$150,KN$1,0),"")</f>
        <v/>
      </c>
      <c r="KO174" s="431">
        <f t="shared" si="71"/>
        <v>0</v>
      </c>
      <c r="KP174" s="431">
        <f t="shared" si="72"/>
        <v>0</v>
      </c>
      <c r="KQ174" s="431">
        <f t="shared" si="73"/>
        <v>0</v>
      </c>
      <c r="KR174" s="432" t="str">
        <f>IFERROR(VLOOKUP($E174,'[13]Din Costos CFE'!$A$6:$G$150,4,0),"")</f>
        <v/>
      </c>
      <c r="KS174" s="432" t="str">
        <f>IFERROR(VLOOKUP($E174,'[13]Din Costos CFE'!$A$6:$G$150,5,0),"")</f>
        <v/>
      </c>
      <c r="KT174" s="432" t="str">
        <f>IFERROR(VLOOKUP($E174,'[13]Din Costos CFE'!$A$6:$G$150,6,0),"")</f>
        <v/>
      </c>
      <c r="KU174" s="433" t="str">
        <f t="shared" si="74"/>
        <v/>
      </c>
      <c r="KV174" s="434" t="str">
        <f t="shared" si="75"/>
        <v/>
      </c>
      <c r="KW174" s="435" t="str">
        <f t="shared" si="76"/>
        <v/>
      </c>
      <c r="KX174" s="435"/>
      <c r="KY174" s="436" t="str">
        <f>IFERROR(VLOOKUP($E174,'[13]Detalle Costos CENACE'!$E:$IT,248,0),"")</f>
        <v/>
      </c>
      <c r="KZ174" s="414">
        <f t="shared" si="77"/>
        <v>100</v>
      </c>
      <c r="LA174" s="434" t="str">
        <f t="shared" si="78"/>
        <v/>
      </c>
      <c r="LB174" s="434" t="str">
        <f t="shared" si="79"/>
        <v/>
      </c>
      <c r="LC174" s="414">
        <f t="shared" si="80"/>
        <v>1</v>
      </c>
      <c r="LD174" s="429" t="str">
        <f>IFERROR(VLOOKUP($E174,'[13]Actualización de costos CENACE'!$A:$G,7,0),"")</f>
        <v/>
      </c>
    </row>
    <row r="175" spans="1:316" s="414" customFormat="1" ht="15" customHeight="1">
      <c r="A175" s="413" t="s">
        <v>5638</v>
      </c>
      <c r="B175" s="414">
        <v>1025</v>
      </c>
      <c r="C175" s="414" t="s">
        <v>9173</v>
      </c>
      <c r="D175" s="414" t="s">
        <v>9174</v>
      </c>
      <c r="E175" s="414">
        <v>1025</v>
      </c>
      <c r="G175" s="414" t="s">
        <v>6138</v>
      </c>
      <c r="H175" s="414" t="s">
        <v>6139</v>
      </c>
      <c r="I175" s="415">
        <v>4</v>
      </c>
      <c r="J175" s="415"/>
      <c r="K175" s="415" t="str">
        <f t="shared" si="88"/>
        <v>No</v>
      </c>
      <c r="L175" s="415"/>
      <c r="M175" s="415">
        <f t="shared" si="87"/>
        <v>4</v>
      </c>
      <c r="N175" s="415"/>
      <c r="O175" s="415"/>
      <c r="P175" s="415"/>
      <c r="Q175" s="415"/>
      <c r="R175" s="415" t="str">
        <f t="shared" si="89"/>
        <v>No</v>
      </c>
      <c r="S175" s="415"/>
      <c r="T175" s="415"/>
      <c r="U175" s="415"/>
      <c r="V175" s="414" t="s">
        <v>9175</v>
      </c>
      <c r="W175" s="414" t="s">
        <v>5643</v>
      </c>
      <c r="X175" s="414">
        <f t="shared" si="83"/>
        <v>1</v>
      </c>
      <c r="Y175" s="414">
        <f t="shared" si="63"/>
        <v>80</v>
      </c>
      <c r="Z175" s="416" t="str">
        <f t="shared" si="64"/>
        <v/>
      </c>
      <c r="AA175" s="416">
        <f t="shared" si="65"/>
        <v>0</v>
      </c>
      <c r="AB175" s="417">
        <f t="shared" si="66"/>
        <v>0</v>
      </c>
      <c r="AC175" s="414" t="s">
        <v>6141</v>
      </c>
      <c r="AD175" s="414" t="s">
        <v>4521</v>
      </c>
      <c r="AE175" s="414" t="e">
        <f>+VLOOKUP($D175,'[12]Ramón Países '!$A:$E,4,0)</f>
        <v>#N/A</v>
      </c>
      <c r="AF175" s="414" t="s">
        <v>5646</v>
      </c>
      <c r="AG175" s="414" t="e">
        <f>+VLOOKUP($D175,'[12]Ramón Países '!$A:$E,5,0)</f>
        <v>#N/A</v>
      </c>
      <c r="AH175" s="414" t="s">
        <v>6141</v>
      </c>
      <c r="AI175" s="414" t="s">
        <v>6142</v>
      </c>
      <c r="AJ175" s="414" t="s">
        <v>5698</v>
      </c>
      <c r="AK175" s="414" t="s">
        <v>5698</v>
      </c>
      <c r="AL175" s="414" t="s">
        <v>6143</v>
      </c>
      <c r="AM175" s="414" t="s">
        <v>6144</v>
      </c>
      <c r="AN175" s="414" t="s">
        <v>3320</v>
      </c>
      <c r="AO175" s="414" t="s">
        <v>6145</v>
      </c>
      <c r="AP175" s="414" t="s">
        <v>5698</v>
      </c>
      <c r="AQ175" s="414" t="s">
        <v>6146</v>
      </c>
      <c r="AR175" s="414" t="s">
        <v>6147</v>
      </c>
      <c r="AS175" s="414" t="s">
        <v>6148</v>
      </c>
      <c r="AT175" s="414" t="s">
        <v>733</v>
      </c>
      <c r="AU175" s="414" t="s">
        <v>733</v>
      </c>
      <c r="AV175" s="414" t="s">
        <v>733</v>
      </c>
      <c r="AW175" s="414" t="s">
        <v>3320</v>
      </c>
      <c r="AX175" s="414" t="s">
        <v>6149</v>
      </c>
      <c r="AY175" s="414" t="s">
        <v>733</v>
      </c>
      <c r="AZ175" s="414" t="s">
        <v>6150</v>
      </c>
      <c r="BA175" s="414" t="s">
        <v>6151</v>
      </c>
      <c r="BB175" s="414" t="s">
        <v>6152</v>
      </c>
      <c r="BC175" s="414" t="s">
        <v>6153</v>
      </c>
      <c r="BD175" s="414" t="s">
        <v>6154</v>
      </c>
      <c r="BE175" s="414" t="s">
        <v>6155</v>
      </c>
      <c r="BF175" s="415" t="s">
        <v>1214</v>
      </c>
      <c r="BG175" s="414" t="s">
        <v>3320</v>
      </c>
      <c r="BI175" s="414" t="s">
        <v>5955</v>
      </c>
      <c r="BJ175" s="414" t="s">
        <v>5955</v>
      </c>
      <c r="BK175" s="414" t="s">
        <v>6587</v>
      </c>
      <c r="BL175" s="414" t="s">
        <v>9176</v>
      </c>
      <c r="BM175" s="415" t="s">
        <v>9177</v>
      </c>
      <c r="BN175" s="414" t="s">
        <v>5665</v>
      </c>
      <c r="BO175" s="418" t="s">
        <v>12722</v>
      </c>
      <c r="BP175" s="414">
        <v>24</v>
      </c>
      <c r="BQ175" s="414">
        <v>2028</v>
      </c>
      <c r="BR175" s="414">
        <v>80</v>
      </c>
      <c r="BS175" s="415">
        <v>80</v>
      </c>
      <c r="BT175" s="414" t="s">
        <v>5666</v>
      </c>
      <c r="BU175" s="414">
        <v>135180</v>
      </c>
      <c r="BV175" s="415">
        <v>231</v>
      </c>
      <c r="BW175" s="419">
        <v>0.32962328767123289</v>
      </c>
      <c r="BX175" s="420" t="s">
        <v>910</v>
      </c>
      <c r="BY175" s="414" t="s">
        <v>733</v>
      </c>
      <c r="CA175" s="414">
        <v>25</v>
      </c>
      <c r="CB175" s="414" t="s">
        <v>1214</v>
      </c>
      <c r="CC175" s="414">
        <v>710</v>
      </c>
      <c r="CD175" s="414" t="s">
        <v>5667</v>
      </c>
      <c r="CE175" s="414" t="s">
        <v>5668</v>
      </c>
      <c r="CF175" s="414" t="s">
        <v>3320</v>
      </c>
      <c r="CG175" s="414" t="s">
        <v>733</v>
      </c>
      <c r="CH175" s="414" t="s">
        <v>733</v>
      </c>
      <c r="CI175" s="414">
        <v>2445</v>
      </c>
      <c r="CJ175" s="414">
        <v>2348</v>
      </c>
      <c r="CK175" s="414" t="s">
        <v>8484</v>
      </c>
      <c r="CL175" s="414">
        <v>365</v>
      </c>
      <c r="CM175" s="414">
        <v>85</v>
      </c>
      <c r="CN175" s="414">
        <v>98.5</v>
      </c>
      <c r="CO175" s="414">
        <v>35</v>
      </c>
      <c r="CP175" s="414" t="s">
        <v>12723</v>
      </c>
      <c r="CQ175" s="414">
        <f t="shared" si="81"/>
        <v>2026</v>
      </c>
      <c r="CR175" s="414">
        <v>0.4</v>
      </c>
      <c r="CS175" s="414">
        <v>8</v>
      </c>
      <c r="CT175" s="414" t="s">
        <v>9178</v>
      </c>
      <c r="CU175" s="414">
        <v>3000000</v>
      </c>
      <c r="CV175" s="414" t="s">
        <v>3320</v>
      </c>
      <c r="CW175" s="414" t="s">
        <v>3320</v>
      </c>
      <c r="CX175" s="414" t="s">
        <v>3320</v>
      </c>
      <c r="CY175" s="414" t="s">
        <v>3320</v>
      </c>
      <c r="CZ175" s="414" t="s">
        <v>3320</v>
      </c>
      <c r="DA175" s="414" t="s">
        <v>3320</v>
      </c>
      <c r="DB175" s="414" t="s">
        <v>3320</v>
      </c>
      <c r="DC175" s="414" t="s">
        <v>3320</v>
      </c>
      <c r="DD175" s="414" t="s">
        <v>3320</v>
      </c>
      <c r="DE175" s="414" t="s">
        <v>3320</v>
      </c>
      <c r="DG175" s="414" t="s">
        <v>3320</v>
      </c>
      <c r="DH175" s="414" t="s">
        <v>3320</v>
      </c>
      <c r="DI175" s="414" t="s">
        <v>3320</v>
      </c>
      <c r="DJ175" s="414" t="s">
        <v>3320</v>
      </c>
      <c r="DK175" s="414" t="s">
        <v>3320</v>
      </c>
      <c r="DL175" s="414" t="s">
        <v>3320</v>
      </c>
      <c r="DM175" s="414" t="e">
        <f t="shared" si="82"/>
        <v>#VALUE!</v>
      </c>
      <c r="DN175" s="414" t="s">
        <v>3320</v>
      </c>
      <c r="DO175" s="414" t="s">
        <v>3320</v>
      </c>
      <c r="DP175" s="414" t="s">
        <v>3320</v>
      </c>
      <c r="DR175" s="414" t="s">
        <v>3320</v>
      </c>
      <c r="DS175" s="414" t="s">
        <v>3320</v>
      </c>
      <c r="DT175" s="414" t="s">
        <v>3320</v>
      </c>
      <c r="DU175" s="414" t="s">
        <v>3320</v>
      </c>
      <c r="DV175" s="414" t="s">
        <v>3320</v>
      </c>
      <c r="DW175" s="414" t="s">
        <v>3320</v>
      </c>
      <c r="DX175" s="414" t="s">
        <v>3320</v>
      </c>
      <c r="DY175" s="414" t="s">
        <v>3320</v>
      </c>
      <c r="DZ175" s="414" t="s">
        <v>3320</v>
      </c>
      <c r="EA175" s="414" t="s">
        <v>3320</v>
      </c>
      <c r="EB175" s="414" t="s">
        <v>3320</v>
      </c>
      <c r="EC175" s="414" t="s">
        <v>3320</v>
      </c>
      <c r="ED175" s="414" t="s">
        <v>3320</v>
      </c>
      <c r="EE175" s="414" t="s">
        <v>3320</v>
      </c>
      <c r="EF175" s="414" t="s">
        <v>3320</v>
      </c>
      <c r="EG175" s="414" t="s">
        <v>3320</v>
      </c>
      <c r="EH175" s="414" t="s">
        <v>3320</v>
      </c>
      <c r="EI175" s="414" t="s">
        <v>3320</v>
      </c>
      <c r="EJ175" s="414" t="s">
        <v>3320</v>
      </c>
      <c r="EK175" s="414" t="s">
        <v>3320</v>
      </c>
      <c r="EL175" s="414" t="s">
        <v>3320</v>
      </c>
      <c r="EM175" s="414" t="s">
        <v>3320</v>
      </c>
      <c r="EN175" s="414" t="s">
        <v>3320</v>
      </c>
      <c r="EO175" s="414" t="s">
        <v>3320</v>
      </c>
      <c r="EP175" s="414" t="s">
        <v>3320</v>
      </c>
      <c r="EQ175" s="414" t="s">
        <v>3320</v>
      </c>
      <c r="ER175" s="414" t="s">
        <v>3320</v>
      </c>
      <c r="ES175" s="414" t="s">
        <v>3320</v>
      </c>
      <c r="ET175" s="414" t="s">
        <v>3320</v>
      </c>
      <c r="EU175" s="414" t="s">
        <v>3320</v>
      </c>
      <c r="EV175" s="414" t="s">
        <v>3320</v>
      </c>
      <c r="EW175" s="414" t="s">
        <v>3320</v>
      </c>
      <c r="EX175" s="414" t="s">
        <v>3320</v>
      </c>
      <c r="EY175" s="414" t="s">
        <v>3320</v>
      </c>
      <c r="EZ175" s="414" t="s">
        <v>3320</v>
      </c>
      <c r="FA175" s="414" t="s">
        <v>3320</v>
      </c>
      <c r="FB175" s="414" t="s">
        <v>3320</v>
      </c>
      <c r="FC175" s="414" t="s">
        <v>3320</v>
      </c>
      <c r="FD175" s="414" t="s">
        <v>3320</v>
      </c>
      <c r="FE175" s="414" t="s">
        <v>3320</v>
      </c>
      <c r="FF175" s="414" t="s">
        <v>3320</v>
      </c>
      <c r="FG175" s="414" t="s">
        <v>3320</v>
      </c>
      <c r="FH175" s="414" t="s">
        <v>3320</v>
      </c>
      <c r="FI175" s="414" t="s">
        <v>3320</v>
      </c>
      <c r="FJ175" s="414" t="s">
        <v>3320</v>
      </c>
      <c r="FK175" s="414" t="s">
        <v>3320</v>
      </c>
      <c r="FL175" s="414" t="s">
        <v>3320</v>
      </c>
      <c r="FM175" s="414" t="s">
        <v>3320</v>
      </c>
      <c r="FN175" s="414" t="s">
        <v>3320</v>
      </c>
      <c r="FO175" s="421">
        <v>82400000</v>
      </c>
      <c r="FP175" s="421">
        <f t="shared" si="62"/>
        <v>82.4</v>
      </c>
      <c r="FQ175" s="414" t="s">
        <v>733</v>
      </c>
      <c r="FR175" s="414" t="s">
        <v>733</v>
      </c>
      <c r="FS175" s="414" t="s">
        <v>733</v>
      </c>
      <c r="FT175" s="414" t="s">
        <v>733</v>
      </c>
      <c r="FU175" s="414" t="s">
        <v>1126</v>
      </c>
      <c r="FV175" s="414" t="s">
        <v>9179</v>
      </c>
      <c r="FW175" s="414" t="s">
        <v>9180</v>
      </c>
      <c r="FX175" s="422" t="s">
        <v>9176</v>
      </c>
      <c r="FY175" s="423" t="s">
        <v>9177</v>
      </c>
      <c r="FZ175" s="414" t="s">
        <v>9181</v>
      </c>
      <c r="GA175" s="421">
        <v>82400000</v>
      </c>
      <c r="GB175" s="421">
        <v>11484000</v>
      </c>
      <c r="GC175" s="421">
        <v>1300</v>
      </c>
      <c r="GD175" s="421">
        <v>700</v>
      </c>
      <c r="GE175" s="414" t="s">
        <v>6162</v>
      </c>
      <c r="GF175" s="414" t="s">
        <v>733</v>
      </c>
      <c r="GG175" s="414" t="s">
        <v>733</v>
      </c>
      <c r="GH175" s="414" t="s">
        <v>6163</v>
      </c>
      <c r="GI175" s="414" t="s">
        <v>733</v>
      </c>
      <c r="GJ175" s="414" t="s">
        <v>733</v>
      </c>
      <c r="GK175" s="414" t="s">
        <v>733</v>
      </c>
      <c r="GL175" s="414" t="s">
        <v>733</v>
      </c>
      <c r="GM175" s="414" t="s">
        <v>733</v>
      </c>
      <c r="GN175" s="424" t="s">
        <v>5676</v>
      </c>
      <c r="GO175" s="414" t="s">
        <v>3320</v>
      </c>
      <c r="GP175" s="414" t="s">
        <v>733</v>
      </c>
      <c r="GQ175" s="414" t="s">
        <v>5721</v>
      </c>
      <c r="GR175" s="414" t="s">
        <v>733</v>
      </c>
      <c r="GS175" s="414" t="s">
        <v>5679</v>
      </c>
      <c r="GT175" s="414" t="s">
        <v>3320</v>
      </c>
      <c r="GU175" s="414" t="s">
        <v>3320</v>
      </c>
      <c r="GV175" s="414">
        <v>2</v>
      </c>
      <c r="GW175" s="414" t="s">
        <v>733</v>
      </c>
      <c r="GX175" s="414" t="s">
        <v>5679</v>
      </c>
      <c r="GY175" s="414" t="s">
        <v>12745</v>
      </c>
      <c r="GZ175" s="414" t="s">
        <v>733</v>
      </c>
      <c r="HA175" s="414">
        <v>104</v>
      </c>
      <c r="HB175" s="414" t="s">
        <v>9182</v>
      </c>
      <c r="HC175" s="414" t="s">
        <v>9183</v>
      </c>
      <c r="HD175" s="414" t="s">
        <v>5683</v>
      </c>
      <c r="HE175" s="414" t="s">
        <v>5684</v>
      </c>
      <c r="HF175" s="414" t="s">
        <v>5684</v>
      </c>
      <c r="HG175" s="414" t="s">
        <v>733</v>
      </c>
      <c r="HH175" s="414" t="s">
        <v>733</v>
      </c>
      <c r="HI175" s="414" t="s">
        <v>13087</v>
      </c>
      <c r="HJ175" s="414" t="s">
        <v>13088</v>
      </c>
      <c r="HK175" s="414" t="s">
        <v>5685</v>
      </c>
      <c r="HL175" s="414" t="s">
        <v>3320</v>
      </c>
      <c r="HM175" s="414" t="s">
        <v>3320</v>
      </c>
      <c r="HN175" s="414" t="s">
        <v>3320</v>
      </c>
      <c r="HO175" s="414" t="s">
        <v>3320</v>
      </c>
      <c r="HP175" s="414" t="s">
        <v>3320</v>
      </c>
      <c r="HQ175" s="414" t="s">
        <v>3320</v>
      </c>
      <c r="HR175" s="414" t="s">
        <v>3320</v>
      </c>
      <c r="HS175" s="414" t="s">
        <v>3320</v>
      </c>
      <c r="HT175" s="414" t="s">
        <v>3320</v>
      </c>
      <c r="HU175" s="414" t="s">
        <v>3320</v>
      </c>
      <c r="HV175" s="414" t="s">
        <v>3320</v>
      </c>
      <c r="HW175" s="414" t="s">
        <v>3320</v>
      </c>
      <c r="HX175" s="414" t="s">
        <v>3320</v>
      </c>
      <c r="HY175" s="414" t="s">
        <v>3320</v>
      </c>
      <c r="HZ175" s="414" t="s">
        <v>3320</v>
      </c>
      <c r="IA175" s="414" t="s">
        <v>3320</v>
      </c>
      <c r="IB175" s="414" t="s">
        <v>3320</v>
      </c>
      <c r="IC175" s="414" t="s">
        <v>3320</v>
      </c>
      <c r="ID175" s="414" t="s">
        <v>3320</v>
      </c>
      <c r="IE175" s="414" t="s">
        <v>3320</v>
      </c>
      <c r="IF175" s="414" t="s">
        <v>3320</v>
      </c>
      <c r="IG175" s="414" t="s">
        <v>3320</v>
      </c>
      <c r="IH175" s="414" t="s">
        <v>3320</v>
      </c>
      <c r="II175" s="414" t="s">
        <v>3320</v>
      </c>
      <c r="IJ175" s="414" t="s">
        <v>3320</v>
      </c>
      <c r="IK175" s="414" t="s">
        <v>3320</v>
      </c>
      <c r="IL175" s="414" t="s">
        <v>3320</v>
      </c>
      <c r="IM175" s="414" t="s">
        <v>3320</v>
      </c>
      <c r="IN175" s="414" t="s">
        <v>3320</v>
      </c>
      <c r="IO175" s="414" t="s">
        <v>3320</v>
      </c>
      <c r="IP175" s="414" t="s">
        <v>3320</v>
      </c>
      <c r="IQ175" s="414" t="s">
        <v>3320</v>
      </c>
      <c r="IR175" s="414" t="s">
        <v>3320</v>
      </c>
      <c r="IS175" s="414" t="s">
        <v>3320</v>
      </c>
      <c r="IT175" s="414" t="s">
        <v>3320</v>
      </c>
      <c r="IU175" s="414" t="s">
        <v>3320</v>
      </c>
      <c r="IV175" s="414" t="s">
        <v>3320</v>
      </c>
      <c r="IW175" s="414" t="s">
        <v>3320</v>
      </c>
      <c r="IX175" s="440" t="s">
        <v>8652</v>
      </c>
      <c r="IY175" s="441" t="s">
        <v>3320</v>
      </c>
      <c r="IZ175" s="441" t="s">
        <v>3320</v>
      </c>
      <c r="JA175" s="440" t="s">
        <v>5967</v>
      </c>
      <c r="JB175" s="414" t="str">
        <f>IFERROR(VLOOKUP($E175,'[12]Resumen costos RNT id'!$D:$J,3,0),"")</f>
        <v/>
      </c>
      <c r="JC175" s="421" t="str">
        <f>IFERROR(VLOOKUP($E175,'[12]Resumen costos RNT id'!$D:$J,4,0),"")</f>
        <v/>
      </c>
      <c r="JD175" s="421" t="str">
        <f>IFERROR(VLOOKUP($E175,'[12]Resumen costos RNT id'!$D:$J,5,0),"")</f>
        <v/>
      </c>
      <c r="JE175" s="421" t="str">
        <f>IFERROR(VLOOKUP($E175,'[12]Resumen costos RNT id'!$D:$J,6,0),"")</f>
        <v/>
      </c>
      <c r="JF175" s="416" t="str">
        <f>IFERROR(VLOOKUP($E175,'[12]Resumen costos RNT id'!$D:$J,7,0),"")</f>
        <v/>
      </c>
      <c r="JG175" s="428" t="str">
        <f t="shared" si="67"/>
        <v/>
      </c>
      <c r="JH175" s="428" t="str">
        <f t="shared" si="68"/>
        <v/>
      </c>
      <c r="JI175" s="428" t="str">
        <f t="shared" si="68"/>
        <v/>
      </c>
      <c r="JJ175" s="428">
        <f t="shared" si="69"/>
        <v>0</v>
      </c>
      <c r="JK175" s="428">
        <f t="shared" si="70"/>
        <v>0</v>
      </c>
      <c r="JL175" s="414" t="s">
        <v>202</v>
      </c>
      <c r="JP175" s="414">
        <v>7</v>
      </c>
      <c r="JQ175" s="414">
        <f t="shared" si="84"/>
        <v>0</v>
      </c>
      <c r="JR175" s="429" t="str">
        <f>IFERROR(VLOOKUP($E175,'[13]Actualización de costos CENACE'!$A:$G,2,0),"")</f>
        <v/>
      </c>
      <c r="JS175" s="429" t="str">
        <f>IFERROR(VLOOKUP($E175,'[13]Actualización de costos CENACE'!$A:$G,3,0),"")</f>
        <v/>
      </c>
      <c r="JT175" s="429" t="str">
        <f>IFERROR(VLOOKUP($E175,'[13]Actualización de costos CENACE'!$A:$G,4,0),"")</f>
        <v/>
      </c>
      <c r="JU175" s="429" t="str">
        <f>IFERROR(VLOOKUP($E175,'[13]Actualización de costos CENACE'!$A:$G,5,0),"")</f>
        <v/>
      </c>
      <c r="JV175" s="429" t="str">
        <f>IFERROR(VLOOKUP($E175,'[13]Actualización de costos CENACE'!$A:$G,6,0),"")</f>
        <v/>
      </c>
      <c r="JW175" s="430" t="str">
        <f>IFERROR(VLOOKUP($E175,'[13]Din Costos CFE'!$J$7:$AG$150,JW$1,0),"")</f>
        <v/>
      </c>
      <c r="JX175" s="430" t="str">
        <f>IFERROR(VLOOKUP($E175,'[13]Din Costos CFE'!$J$7:$AG$150,JX$1,0),"")</f>
        <v/>
      </c>
      <c r="JY175" s="430" t="str">
        <f>IFERROR(VLOOKUP($E175,'[13]Din Costos CFE'!$J$7:$AG$150,JY$1,0),"")</f>
        <v/>
      </c>
      <c r="JZ175" s="430" t="str">
        <f>IFERROR(VLOOKUP($E175,'[13]Din Costos CFE'!$J$7:$AG$150,JZ$1,0),"")</f>
        <v/>
      </c>
      <c r="KA175" s="430" t="str">
        <f>IFERROR(VLOOKUP($E175,'[13]Din Costos CFE'!$J$7:$AG$150,KA$1,0),"")</f>
        <v/>
      </c>
      <c r="KB175" s="430" t="str">
        <f>IFERROR(VLOOKUP($E175,'[13]Din Costos CFE'!$J$7:$AG$150,KB$1,0),"")</f>
        <v/>
      </c>
      <c r="KC175" s="430" t="str">
        <f>IFERROR(VLOOKUP($E175,'[13]Din Costos CFE'!$J$7:$AG$150,KC$1,0),"")</f>
        <v/>
      </c>
      <c r="KD175" s="430" t="str">
        <f>IFERROR(VLOOKUP($E175,'[13]Din Costos CFE'!$J$7:$AG$150,KD$1,0),"")</f>
        <v/>
      </c>
      <c r="KE175" s="430" t="str">
        <f>IFERROR(VLOOKUP($E175,'[13]Din Costos CFE'!$J$7:$AG$150,KE$1,0),"")</f>
        <v/>
      </c>
      <c r="KF175" s="430" t="str">
        <f>IFERROR(VLOOKUP($E175,'[13]Din Costos CFE'!$J$7:$AG$150,KF$1,0),"")</f>
        <v/>
      </c>
      <c r="KG175" s="430" t="str">
        <f>IFERROR(VLOOKUP($E175,'[13]Din Costos CFE'!$J$7:$AG$150,KG$1,0),"")</f>
        <v/>
      </c>
      <c r="KH175" s="430" t="str">
        <f>IFERROR(VLOOKUP($E175,'[13]Din Costos CFE'!$J$7:$AG$150,KH$1,0),"")</f>
        <v/>
      </c>
      <c r="KI175" s="430" t="str">
        <f>IFERROR(VLOOKUP($E175,'[13]Din Costos CFE'!$J$7:$AG$150,KI$1,0),"")</f>
        <v/>
      </c>
      <c r="KJ175" s="430" t="str">
        <f>IFERROR(VLOOKUP($E175,'[13]Din Costos CFE'!$J$7:$AG$150,KJ$1,0),"")</f>
        <v/>
      </c>
      <c r="KK175" s="430" t="str">
        <f>IFERROR(VLOOKUP($E175,'[13]Din Costos CFE'!$J$7:$AG$150,KK$1,0),"")</f>
        <v/>
      </c>
      <c r="KL175" s="430" t="str">
        <f>IFERROR(VLOOKUP($E175,'[13]Din Costos CFE'!$J$7:$AG$150,KL$1,0),"")</f>
        <v/>
      </c>
      <c r="KM175" s="430" t="str">
        <f>IFERROR(VLOOKUP($E175,'[13]Din Costos CFE'!$J$7:$AG$150,KM$1,0),"")</f>
        <v/>
      </c>
      <c r="KN175" s="430" t="str">
        <f>IFERROR(VLOOKUP($E175,'[13]Din Costos CFE'!$J$7:$AG$150,KN$1,0),"")</f>
        <v/>
      </c>
      <c r="KO175" s="431">
        <f t="shared" si="71"/>
        <v>0</v>
      </c>
      <c r="KP175" s="431">
        <f t="shared" si="72"/>
        <v>0</v>
      </c>
      <c r="KQ175" s="431">
        <f t="shared" si="73"/>
        <v>0</v>
      </c>
      <c r="KR175" s="432" t="str">
        <f>IFERROR(VLOOKUP($E175,'[13]Din Costos CFE'!$A$6:$G$150,4,0),"")</f>
        <v/>
      </c>
      <c r="KS175" s="432" t="str">
        <f>IFERROR(VLOOKUP($E175,'[13]Din Costos CFE'!$A$6:$G$150,5,0),"")</f>
        <v/>
      </c>
      <c r="KT175" s="432" t="str">
        <f>IFERROR(VLOOKUP($E175,'[13]Din Costos CFE'!$A$6:$G$150,6,0),"")</f>
        <v/>
      </c>
      <c r="KU175" s="433" t="str">
        <f t="shared" si="74"/>
        <v/>
      </c>
      <c r="KV175" s="434" t="str">
        <f t="shared" si="75"/>
        <v/>
      </c>
      <c r="KW175" s="435" t="str">
        <f t="shared" si="76"/>
        <v/>
      </c>
      <c r="KX175" s="435"/>
      <c r="KY175" s="436" t="str">
        <f>IFERROR(VLOOKUP($E175,'[13]Detalle Costos CENACE'!$E:$IT,248,0),"")</f>
        <v/>
      </c>
      <c r="KZ175" s="414">
        <f t="shared" si="77"/>
        <v>80</v>
      </c>
      <c r="LA175" s="434" t="str">
        <f t="shared" si="78"/>
        <v/>
      </c>
      <c r="LB175" s="434" t="str">
        <f t="shared" si="79"/>
        <v/>
      </c>
      <c r="LC175" s="414">
        <f t="shared" si="80"/>
        <v>1</v>
      </c>
      <c r="LD175" s="429" t="str">
        <f>IFERROR(VLOOKUP($E175,'[13]Actualización de costos CENACE'!$A:$G,7,0),"")</f>
        <v/>
      </c>
    </row>
    <row r="176" spans="1:316" s="414" customFormat="1" ht="15" customHeight="1">
      <c r="A176" s="413" t="s">
        <v>5638</v>
      </c>
      <c r="B176" s="414">
        <v>1030</v>
      </c>
      <c r="C176" s="414" t="s">
        <v>9184</v>
      </c>
      <c r="D176" s="414" t="s">
        <v>9185</v>
      </c>
      <c r="E176" s="414">
        <v>1030</v>
      </c>
      <c r="G176" s="414" t="s">
        <v>6138</v>
      </c>
      <c r="H176" s="414" t="s">
        <v>6139</v>
      </c>
      <c r="I176" s="415">
        <v>4</v>
      </c>
      <c r="J176" s="415"/>
      <c r="K176" s="415" t="str">
        <f t="shared" si="88"/>
        <v>No</v>
      </c>
      <c r="L176" s="415"/>
      <c r="M176" s="415">
        <f t="shared" si="87"/>
        <v>4</v>
      </c>
      <c r="N176" s="415"/>
      <c r="O176" s="415"/>
      <c r="P176" s="415"/>
      <c r="Q176" s="415"/>
      <c r="R176" s="415" t="str">
        <f t="shared" si="89"/>
        <v>No</v>
      </c>
      <c r="S176" s="415"/>
      <c r="T176" s="415"/>
      <c r="U176" s="415"/>
      <c r="V176" s="414" t="s">
        <v>9186</v>
      </c>
      <c r="W176" s="414" t="s">
        <v>5643</v>
      </c>
      <c r="X176" s="414">
        <f t="shared" si="83"/>
        <v>1</v>
      </c>
      <c r="Y176" s="414">
        <f t="shared" si="63"/>
        <v>200</v>
      </c>
      <c r="Z176" s="416" t="str">
        <f t="shared" si="64"/>
        <v/>
      </c>
      <c r="AA176" s="416">
        <f t="shared" si="65"/>
        <v>0</v>
      </c>
      <c r="AB176" s="417">
        <f t="shared" si="66"/>
        <v>0</v>
      </c>
      <c r="AC176" s="414" t="s">
        <v>6141</v>
      </c>
      <c r="AD176" s="414" t="s">
        <v>4521</v>
      </c>
      <c r="AE176" s="414" t="e">
        <f>+VLOOKUP($D176,'[12]Ramón Países '!$A:$E,4,0)</f>
        <v>#N/A</v>
      </c>
      <c r="AF176" s="414" t="s">
        <v>5646</v>
      </c>
      <c r="AG176" s="414" t="e">
        <f>+VLOOKUP($D176,'[12]Ramón Países '!$A:$E,5,0)</f>
        <v>#N/A</v>
      </c>
      <c r="AH176" s="414" t="s">
        <v>6141</v>
      </c>
      <c r="AI176" s="414" t="s">
        <v>6142</v>
      </c>
      <c r="AJ176" s="414" t="s">
        <v>5698</v>
      </c>
      <c r="AK176" s="414" t="s">
        <v>5698</v>
      </c>
      <c r="AL176" s="414" t="s">
        <v>6143</v>
      </c>
      <c r="AM176" s="414" t="s">
        <v>6144</v>
      </c>
      <c r="AN176" s="414" t="s">
        <v>3320</v>
      </c>
      <c r="AO176" s="414" t="s">
        <v>6145</v>
      </c>
      <c r="AP176" s="414" t="s">
        <v>5698</v>
      </c>
      <c r="AQ176" s="414" t="s">
        <v>6146</v>
      </c>
      <c r="AR176" s="414" t="s">
        <v>6147</v>
      </c>
      <c r="AS176" s="414" t="s">
        <v>6148</v>
      </c>
      <c r="AT176" s="414" t="s">
        <v>733</v>
      </c>
      <c r="AU176" s="414" t="s">
        <v>733</v>
      </c>
      <c r="AV176" s="414" t="s">
        <v>733</v>
      </c>
      <c r="AW176" s="414" t="s">
        <v>3320</v>
      </c>
      <c r="AX176" s="414" t="s">
        <v>6149</v>
      </c>
      <c r="AY176" s="414" t="s">
        <v>733</v>
      </c>
      <c r="AZ176" s="414" t="s">
        <v>6150</v>
      </c>
      <c r="BA176" s="414" t="s">
        <v>6151</v>
      </c>
      <c r="BB176" s="414" t="s">
        <v>6152</v>
      </c>
      <c r="BC176" s="414" t="s">
        <v>6153</v>
      </c>
      <c r="BD176" s="414" t="s">
        <v>6154</v>
      </c>
      <c r="BE176" s="414" t="s">
        <v>6155</v>
      </c>
      <c r="BF176" s="415" t="s">
        <v>1214</v>
      </c>
      <c r="BG176" s="414" t="s">
        <v>3320</v>
      </c>
      <c r="BI176" s="414" t="s">
        <v>7206</v>
      </c>
      <c r="BJ176" s="414" t="s">
        <v>7206</v>
      </c>
      <c r="BK176" s="414" t="s">
        <v>3630</v>
      </c>
      <c r="BL176" s="414" t="s">
        <v>13089</v>
      </c>
      <c r="BM176" s="415">
        <v>230</v>
      </c>
      <c r="BN176" s="414" t="s">
        <v>5712</v>
      </c>
      <c r="BO176" s="418" t="s">
        <v>12722</v>
      </c>
      <c r="BP176" s="414">
        <v>24</v>
      </c>
      <c r="BQ176" s="414">
        <v>2028</v>
      </c>
      <c r="BR176" s="414">
        <v>200</v>
      </c>
      <c r="BS176" s="415">
        <v>200</v>
      </c>
      <c r="BT176" s="414" t="s">
        <v>5666</v>
      </c>
      <c r="BU176" s="414">
        <v>360600</v>
      </c>
      <c r="BV176" s="415">
        <v>620</v>
      </c>
      <c r="BW176" s="419">
        <v>0.35388127853881279</v>
      </c>
      <c r="BX176" s="420" t="s">
        <v>910</v>
      </c>
      <c r="BY176" s="414" t="s">
        <v>733</v>
      </c>
      <c r="CA176" s="414">
        <v>25</v>
      </c>
      <c r="CB176" s="414" t="s">
        <v>1214</v>
      </c>
      <c r="CC176" s="414">
        <v>670</v>
      </c>
      <c r="CD176" s="414" t="s">
        <v>5667</v>
      </c>
      <c r="CE176" s="414" t="s">
        <v>5668</v>
      </c>
      <c r="CF176" s="414" t="s">
        <v>3320</v>
      </c>
      <c r="CG176" s="414" t="s">
        <v>733</v>
      </c>
      <c r="CH176" s="414" t="s">
        <v>733</v>
      </c>
      <c r="CI176" s="414">
        <v>2624</v>
      </c>
      <c r="CJ176" s="414">
        <v>2520</v>
      </c>
      <c r="CK176" s="414" t="s">
        <v>6451</v>
      </c>
      <c r="CL176" s="414">
        <v>365</v>
      </c>
      <c r="CM176" s="414">
        <v>85</v>
      </c>
      <c r="CN176" s="414">
        <v>98</v>
      </c>
      <c r="CO176" s="414">
        <v>35</v>
      </c>
      <c r="CP176" s="414" t="s">
        <v>12723</v>
      </c>
      <c r="CQ176" s="414">
        <f t="shared" si="81"/>
        <v>2026</v>
      </c>
      <c r="CR176" s="414">
        <v>0.4</v>
      </c>
      <c r="CS176" s="414">
        <v>8</v>
      </c>
      <c r="CT176" s="414" t="s">
        <v>9188</v>
      </c>
      <c r="CU176" s="414">
        <v>5000000</v>
      </c>
      <c r="CV176" s="414" t="s">
        <v>3320</v>
      </c>
      <c r="CW176" s="414" t="s">
        <v>3320</v>
      </c>
      <c r="CX176" s="414" t="s">
        <v>3320</v>
      </c>
      <c r="CY176" s="414" t="s">
        <v>3320</v>
      </c>
      <c r="CZ176" s="414" t="s">
        <v>3320</v>
      </c>
      <c r="DA176" s="414" t="s">
        <v>3320</v>
      </c>
      <c r="DB176" s="414" t="s">
        <v>3320</v>
      </c>
      <c r="DC176" s="414" t="s">
        <v>3320</v>
      </c>
      <c r="DD176" s="414" t="s">
        <v>3320</v>
      </c>
      <c r="DE176" s="414" t="s">
        <v>3320</v>
      </c>
      <c r="DG176" s="414" t="s">
        <v>3320</v>
      </c>
      <c r="DH176" s="414" t="s">
        <v>3320</v>
      </c>
      <c r="DI176" s="414" t="s">
        <v>3320</v>
      </c>
      <c r="DJ176" s="414" t="s">
        <v>3320</v>
      </c>
      <c r="DK176" s="414" t="s">
        <v>3320</v>
      </c>
      <c r="DL176" s="414" t="s">
        <v>3320</v>
      </c>
      <c r="DM176" s="414" t="e">
        <f t="shared" si="82"/>
        <v>#VALUE!</v>
      </c>
      <c r="DN176" s="414" t="s">
        <v>3320</v>
      </c>
      <c r="DO176" s="414" t="s">
        <v>3320</v>
      </c>
      <c r="DP176" s="414" t="s">
        <v>3320</v>
      </c>
      <c r="DR176" s="414" t="s">
        <v>3320</v>
      </c>
      <c r="DS176" s="414" t="s">
        <v>3320</v>
      </c>
      <c r="DT176" s="414" t="s">
        <v>3320</v>
      </c>
      <c r="DU176" s="414" t="s">
        <v>3320</v>
      </c>
      <c r="DV176" s="414" t="s">
        <v>3320</v>
      </c>
      <c r="DW176" s="414" t="s">
        <v>3320</v>
      </c>
      <c r="DX176" s="414" t="s">
        <v>3320</v>
      </c>
      <c r="DY176" s="414" t="s">
        <v>3320</v>
      </c>
      <c r="DZ176" s="414" t="s">
        <v>3320</v>
      </c>
      <c r="EA176" s="414" t="s">
        <v>3320</v>
      </c>
      <c r="EB176" s="414" t="s">
        <v>3320</v>
      </c>
      <c r="EC176" s="414" t="s">
        <v>3320</v>
      </c>
      <c r="ED176" s="414" t="s">
        <v>3320</v>
      </c>
      <c r="EE176" s="414" t="s">
        <v>3320</v>
      </c>
      <c r="EF176" s="414" t="s">
        <v>3320</v>
      </c>
      <c r="EG176" s="414" t="s">
        <v>3320</v>
      </c>
      <c r="EH176" s="414" t="s">
        <v>3320</v>
      </c>
      <c r="EI176" s="414" t="s">
        <v>3320</v>
      </c>
      <c r="EJ176" s="414" t="s">
        <v>3320</v>
      </c>
      <c r="EK176" s="414" t="s">
        <v>3320</v>
      </c>
      <c r="EL176" s="414" t="s">
        <v>3320</v>
      </c>
      <c r="EM176" s="414" t="s">
        <v>3320</v>
      </c>
      <c r="EN176" s="414" t="s">
        <v>3320</v>
      </c>
      <c r="EO176" s="414" t="s">
        <v>3320</v>
      </c>
      <c r="EP176" s="414" t="s">
        <v>3320</v>
      </c>
      <c r="EQ176" s="414" t="s">
        <v>3320</v>
      </c>
      <c r="ER176" s="414" t="s">
        <v>3320</v>
      </c>
      <c r="ES176" s="414" t="s">
        <v>3320</v>
      </c>
      <c r="ET176" s="414" t="s">
        <v>3320</v>
      </c>
      <c r="EU176" s="414" t="s">
        <v>3320</v>
      </c>
      <c r="EV176" s="414" t="s">
        <v>3320</v>
      </c>
      <c r="EW176" s="414" t="s">
        <v>3320</v>
      </c>
      <c r="EX176" s="414" t="s">
        <v>3320</v>
      </c>
      <c r="EY176" s="414" t="s">
        <v>3320</v>
      </c>
      <c r="EZ176" s="414" t="s">
        <v>3320</v>
      </c>
      <c r="FA176" s="414" t="s">
        <v>3320</v>
      </c>
      <c r="FB176" s="414" t="s">
        <v>3320</v>
      </c>
      <c r="FC176" s="414" t="s">
        <v>3320</v>
      </c>
      <c r="FD176" s="414" t="s">
        <v>3320</v>
      </c>
      <c r="FE176" s="414" t="s">
        <v>3320</v>
      </c>
      <c r="FF176" s="414" t="s">
        <v>3320</v>
      </c>
      <c r="FG176" s="414" t="s">
        <v>3320</v>
      </c>
      <c r="FH176" s="414" t="s">
        <v>3320</v>
      </c>
      <c r="FI176" s="414" t="s">
        <v>3320</v>
      </c>
      <c r="FJ176" s="414" t="s">
        <v>3320</v>
      </c>
      <c r="FK176" s="414" t="s">
        <v>3320</v>
      </c>
      <c r="FL176" s="414" t="s">
        <v>3320</v>
      </c>
      <c r="FM176" s="414" t="s">
        <v>3320</v>
      </c>
      <c r="FN176" s="414" t="s">
        <v>3320</v>
      </c>
      <c r="FO176" s="421">
        <v>205900000</v>
      </c>
      <c r="FP176" s="421">
        <f t="shared" ref="FP176:FP185" si="90">+FO176/1000000</f>
        <v>205.9</v>
      </c>
      <c r="FQ176" s="414" t="s">
        <v>733</v>
      </c>
      <c r="FR176" s="414" t="s">
        <v>733</v>
      </c>
      <c r="FS176" s="414" t="s">
        <v>733</v>
      </c>
      <c r="FT176" s="414" t="s">
        <v>733</v>
      </c>
      <c r="FU176" s="414" t="s">
        <v>4223</v>
      </c>
      <c r="FV176" s="414" t="s">
        <v>9189</v>
      </c>
      <c r="FW176" s="414" t="s">
        <v>9190</v>
      </c>
      <c r="FX176" s="422" t="s">
        <v>13089</v>
      </c>
      <c r="FY176" s="423">
        <v>230</v>
      </c>
      <c r="FZ176" s="414" t="s">
        <v>9191</v>
      </c>
      <c r="GA176" s="421">
        <v>205900000</v>
      </c>
      <c r="GB176" s="421">
        <v>28710000</v>
      </c>
      <c r="GC176" s="421">
        <v>1202</v>
      </c>
      <c r="GD176" s="421">
        <v>647</v>
      </c>
      <c r="GE176" s="414" t="s">
        <v>6162</v>
      </c>
      <c r="GF176" s="414" t="s">
        <v>733</v>
      </c>
      <c r="GG176" s="414" t="s">
        <v>733</v>
      </c>
      <c r="GH176" s="414" t="s">
        <v>6163</v>
      </c>
      <c r="GI176" s="414" t="s">
        <v>733</v>
      </c>
      <c r="GJ176" s="414" t="s">
        <v>733</v>
      </c>
      <c r="GK176" s="414" t="s">
        <v>733</v>
      </c>
      <c r="GL176" s="414" t="s">
        <v>733</v>
      </c>
      <c r="GM176" s="414" t="s">
        <v>733</v>
      </c>
      <c r="GN176" s="424" t="s">
        <v>5676</v>
      </c>
      <c r="GO176" s="414" t="s">
        <v>3320</v>
      </c>
      <c r="GP176" s="414" t="s">
        <v>733</v>
      </c>
      <c r="GQ176" s="414" t="s">
        <v>5721</v>
      </c>
      <c r="GR176" s="414" t="s">
        <v>733</v>
      </c>
      <c r="GS176" s="414" t="s">
        <v>5679</v>
      </c>
      <c r="GT176" s="414" t="s">
        <v>3320</v>
      </c>
      <c r="GU176" s="414" t="s">
        <v>3320</v>
      </c>
      <c r="GV176" s="414">
        <v>2</v>
      </c>
      <c r="GW176" s="414" t="s">
        <v>733</v>
      </c>
      <c r="GX176" s="414" t="s">
        <v>5679</v>
      </c>
      <c r="GY176" s="414" t="s">
        <v>9192</v>
      </c>
      <c r="GZ176" s="414" t="s">
        <v>733</v>
      </c>
      <c r="HA176" s="414" t="s">
        <v>3320</v>
      </c>
      <c r="HB176" s="414" t="s">
        <v>9193</v>
      </c>
      <c r="HC176" s="414" t="s">
        <v>9194</v>
      </c>
      <c r="HD176" s="414" t="s">
        <v>5952</v>
      </c>
      <c r="HE176" s="414" t="s">
        <v>5684</v>
      </c>
      <c r="HF176" s="414" t="s">
        <v>5684</v>
      </c>
      <c r="HG176" s="414" t="s">
        <v>733</v>
      </c>
      <c r="HH176" s="414" t="s">
        <v>1214</v>
      </c>
      <c r="HI176" s="414" t="s">
        <v>13090</v>
      </c>
      <c r="HJ176" s="414" t="s">
        <v>13091</v>
      </c>
      <c r="HK176" s="414" t="s">
        <v>5685</v>
      </c>
      <c r="HL176" s="414" t="s">
        <v>3320</v>
      </c>
      <c r="HM176" s="414" t="s">
        <v>3320</v>
      </c>
      <c r="HN176" s="414" t="s">
        <v>3320</v>
      </c>
      <c r="HO176" s="414" t="s">
        <v>3320</v>
      </c>
      <c r="HP176" s="414" t="s">
        <v>3320</v>
      </c>
      <c r="HQ176" s="414" t="s">
        <v>3320</v>
      </c>
      <c r="HR176" s="414" t="s">
        <v>3320</v>
      </c>
      <c r="HS176" s="414" t="s">
        <v>3320</v>
      </c>
      <c r="HT176" s="414" t="s">
        <v>3320</v>
      </c>
      <c r="HU176" s="414" t="s">
        <v>3320</v>
      </c>
      <c r="HV176" s="414" t="s">
        <v>3320</v>
      </c>
      <c r="HW176" s="414" t="s">
        <v>3320</v>
      </c>
      <c r="HX176" s="414" t="s">
        <v>3320</v>
      </c>
      <c r="HY176" s="414" t="s">
        <v>3320</v>
      </c>
      <c r="HZ176" s="414" t="s">
        <v>3320</v>
      </c>
      <c r="IA176" s="414" t="s">
        <v>3320</v>
      </c>
      <c r="IB176" s="414" t="s">
        <v>3320</v>
      </c>
      <c r="IC176" s="414" t="s">
        <v>3320</v>
      </c>
      <c r="ID176" s="414" t="s">
        <v>3320</v>
      </c>
      <c r="IE176" s="414" t="s">
        <v>3320</v>
      </c>
      <c r="IF176" s="414" t="s">
        <v>3320</v>
      </c>
      <c r="IG176" s="414" t="s">
        <v>3320</v>
      </c>
      <c r="IH176" s="414" t="s">
        <v>3320</v>
      </c>
      <c r="II176" s="414" t="s">
        <v>3320</v>
      </c>
      <c r="IJ176" s="414" t="s">
        <v>3320</v>
      </c>
      <c r="IK176" s="414" t="s">
        <v>3320</v>
      </c>
      <c r="IL176" s="414" t="s">
        <v>3320</v>
      </c>
      <c r="IM176" s="414" t="s">
        <v>3320</v>
      </c>
      <c r="IN176" s="414" t="s">
        <v>3320</v>
      </c>
      <c r="IO176" s="414" t="s">
        <v>3320</v>
      </c>
      <c r="IP176" s="414" t="s">
        <v>3320</v>
      </c>
      <c r="IQ176" s="414" t="s">
        <v>3320</v>
      </c>
      <c r="IR176" s="414" t="s">
        <v>3320</v>
      </c>
      <c r="IS176" s="414" t="s">
        <v>3320</v>
      </c>
      <c r="IT176" s="414" t="s">
        <v>3320</v>
      </c>
      <c r="IU176" s="414" t="s">
        <v>3320</v>
      </c>
      <c r="IV176" s="414" t="s">
        <v>3320</v>
      </c>
      <c r="IW176" s="414" t="s">
        <v>3320</v>
      </c>
      <c r="IX176" s="415" t="s">
        <v>5810</v>
      </c>
      <c r="IY176" s="415" t="s">
        <v>5810</v>
      </c>
      <c r="IZ176" s="415" t="s">
        <v>5810</v>
      </c>
      <c r="JA176" s="415" t="s">
        <v>5810</v>
      </c>
      <c r="JB176" s="414" t="str">
        <f>IFERROR(VLOOKUP($E176,'[12]Resumen costos RNT id'!$D:$J,3,0),"")</f>
        <v/>
      </c>
      <c r="JC176" s="421" t="str">
        <f>IFERROR(VLOOKUP($E176,'[12]Resumen costos RNT id'!$D:$J,4,0),"")</f>
        <v/>
      </c>
      <c r="JD176" s="421" t="str">
        <f>IFERROR(VLOOKUP($E176,'[12]Resumen costos RNT id'!$D:$J,5,0),"")</f>
        <v/>
      </c>
      <c r="JE176" s="421" t="str">
        <f>IFERROR(VLOOKUP($E176,'[12]Resumen costos RNT id'!$D:$J,6,0),"")</f>
        <v/>
      </c>
      <c r="JF176" s="416" t="str">
        <f>IFERROR(VLOOKUP($E176,'[12]Resumen costos RNT id'!$D:$J,7,0),"")</f>
        <v/>
      </c>
      <c r="JG176" s="428" t="str">
        <f t="shared" si="67"/>
        <v/>
      </c>
      <c r="JH176" s="428" t="str">
        <f t="shared" si="68"/>
        <v/>
      </c>
      <c r="JI176" s="428" t="str">
        <f t="shared" si="68"/>
        <v/>
      </c>
      <c r="JJ176" s="428">
        <f t="shared" si="69"/>
        <v>0</v>
      </c>
      <c r="JK176" s="428">
        <f t="shared" si="70"/>
        <v>0</v>
      </c>
      <c r="JL176" s="414" t="s">
        <v>202</v>
      </c>
      <c r="JP176" s="414">
        <v>4</v>
      </c>
      <c r="JQ176" s="414">
        <f t="shared" si="84"/>
        <v>0</v>
      </c>
      <c r="JR176" s="429" t="str">
        <f>IFERROR(VLOOKUP($E176,'[13]Actualización de costos CENACE'!$A:$G,2,0),"")</f>
        <v/>
      </c>
      <c r="JS176" s="429" t="str">
        <f>IFERROR(VLOOKUP($E176,'[13]Actualización de costos CENACE'!$A:$G,3,0),"")</f>
        <v/>
      </c>
      <c r="JT176" s="429" t="str">
        <f>IFERROR(VLOOKUP($E176,'[13]Actualización de costos CENACE'!$A:$G,4,0),"")</f>
        <v/>
      </c>
      <c r="JU176" s="429" t="str">
        <f>IFERROR(VLOOKUP($E176,'[13]Actualización de costos CENACE'!$A:$G,5,0),"")</f>
        <v/>
      </c>
      <c r="JV176" s="429" t="str">
        <f>IFERROR(VLOOKUP($E176,'[13]Actualización de costos CENACE'!$A:$G,6,0),"")</f>
        <v/>
      </c>
      <c r="JW176" s="430" t="str">
        <f>IFERROR(VLOOKUP($E176,'[13]Din Costos CFE'!$J$7:$AG$150,JW$1,0),"")</f>
        <v/>
      </c>
      <c r="JX176" s="430" t="str">
        <f>IFERROR(VLOOKUP($E176,'[13]Din Costos CFE'!$J$7:$AG$150,JX$1,0),"")</f>
        <v/>
      </c>
      <c r="JY176" s="430" t="str">
        <f>IFERROR(VLOOKUP($E176,'[13]Din Costos CFE'!$J$7:$AG$150,JY$1,0),"")</f>
        <v/>
      </c>
      <c r="JZ176" s="430" t="str">
        <f>IFERROR(VLOOKUP($E176,'[13]Din Costos CFE'!$J$7:$AG$150,JZ$1,0),"")</f>
        <v/>
      </c>
      <c r="KA176" s="430" t="str">
        <f>IFERROR(VLOOKUP($E176,'[13]Din Costos CFE'!$J$7:$AG$150,KA$1,0),"")</f>
        <v/>
      </c>
      <c r="KB176" s="430" t="str">
        <f>IFERROR(VLOOKUP($E176,'[13]Din Costos CFE'!$J$7:$AG$150,KB$1,0),"")</f>
        <v/>
      </c>
      <c r="KC176" s="430" t="str">
        <f>IFERROR(VLOOKUP($E176,'[13]Din Costos CFE'!$J$7:$AG$150,KC$1,0),"")</f>
        <v/>
      </c>
      <c r="KD176" s="430" t="str">
        <f>IFERROR(VLOOKUP($E176,'[13]Din Costos CFE'!$J$7:$AG$150,KD$1,0),"")</f>
        <v/>
      </c>
      <c r="KE176" s="430" t="str">
        <f>IFERROR(VLOOKUP($E176,'[13]Din Costos CFE'!$J$7:$AG$150,KE$1,0),"")</f>
        <v/>
      </c>
      <c r="KF176" s="430" t="str">
        <f>IFERROR(VLOOKUP($E176,'[13]Din Costos CFE'!$J$7:$AG$150,KF$1,0),"")</f>
        <v/>
      </c>
      <c r="KG176" s="430" t="str">
        <f>IFERROR(VLOOKUP($E176,'[13]Din Costos CFE'!$J$7:$AG$150,KG$1,0),"")</f>
        <v/>
      </c>
      <c r="KH176" s="430" t="str">
        <f>IFERROR(VLOOKUP($E176,'[13]Din Costos CFE'!$J$7:$AG$150,KH$1,0),"")</f>
        <v/>
      </c>
      <c r="KI176" s="430" t="str">
        <f>IFERROR(VLOOKUP($E176,'[13]Din Costos CFE'!$J$7:$AG$150,KI$1,0),"")</f>
        <v/>
      </c>
      <c r="KJ176" s="430" t="str">
        <f>IFERROR(VLOOKUP($E176,'[13]Din Costos CFE'!$J$7:$AG$150,KJ$1,0),"")</f>
        <v/>
      </c>
      <c r="KK176" s="430" t="str">
        <f>IFERROR(VLOOKUP($E176,'[13]Din Costos CFE'!$J$7:$AG$150,KK$1,0),"")</f>
        <v/>
      </c>
      <c r="KL176" s="430" t="str">
        <f>IFERROR(VLOOKUP($E176,'[13]Din Costos CFE'!$J$7:$AG$150,KL$1,0),"")</f>
        <v/>
      </c>
      <c r="KM176" s="430" t="str">
        <f>IFERROR(VLOOKUP($E176,'[13]Din Costos CFE'!$J$7:$AG$150,KM$1,0),"")</f>
        <v/>
      </c>
      <c r="KN176" s="430" t="str">
        <f>IFERROR(VLOOKUP($E176,'[13]Din Costos CFE'!$J$7:$AG$150,KN$1,0),"")</f>
        <v/>
      </c>
      <c r="KO176" s="431">
        <f t="shared" si="71"/>
        <v>0</v>
      </c>
      <c r="KP176" s="431">
        <f t="shared" si="72"/>
        <v>0</v>
      </c>
      <c r="KQ176" s="431">
        <f t="shared" si="73"/>
        <v>0</v>
      </c>
      <c r="KR176" s="432" t="str">
        <f>IFERROR(VLOOKUP($E176,'[13]Din Costos CFE'!$A$6:$G$150,4,0),"")</f>
        <v/>
      </c>
      <c r="KS176" s="432" t="str">
        <f>IFERROR(VLOOKUP($E176,'[13]Din Costos CFE'!$A$6:$G$150,5,0),"")</f>
        <v/>
      </c>
      <c r="KT176" s="432" t="str">
        <f>IFERROR(VLOOKUP($E176,'[13]Din Costos CFE'!$A$6:$G$150,6,0),"")</f>
        <v/>
      </c>
      <c r="KU176" s="433" t="str">
        <f t="shared" si="74"/>
        <v/>
      </c>
      <c r="KV176" s="434" t="str">
        <f t="shared" si="75"/>
        <v/>
      </c>
      <c r="KW176" s="435" t="str">
        <f t="shared" si="76"/>
        <v/>
      </c>
      <c r="KX176" s="435"/>
      <c r="KY176" s="436" t="str">
        <f>IFERROR(VLOOKUP($E176,'[13]Detalle Costos CENACE'!$E:$IT,248,0),"")</f>
        <v/>
      </c>
      <c r="KZ176" s="414">
        <f t="shared" si="77"/>
        <v>200</v>
      </c>
      <c r="LA176" s="434" t="str">
        <f t="shared" si="78"/>
        <v/>
      </c>
      <c r="LB176" s="434" t="str">
        <f t="shared" si="79"/>
        <v/>
      </c>
      <c r="LC176" s="414">
        <f t="shared" si="80"/>
        <v>1</v>
      </c>
      <c r="LD176" s="429" t="str">
        <f>IFERROR(VLOOKUP($E176,'[13]Actualización de costos CENACE'!$A:$G,7,0),"")</f>
        <v/>
      </c>
    </row>
    <row r="177" spans="1:316" s="414" customFormat="1" ht="15" customHeight="1">
      <c r="A177" s="413" t="s">
        <v>5638</v>
      </c>
      <c r="B177" s="414">
        <v>1029</v>
      </c>
      <c r="C177" s="414" t="s">
        <v>9195</v>
      </c>
      <c r="D177" s="414" t="s">
        <v>9196</v>
      </c>
      <c r="E177" s="414">
        <v>1029</v>
      </c>
      <c r="G177" s="414" t="s">
        <v>6138</v>
      </c>
      <c r="H177" s="414" t="s">
        <v>6139</v>
      </c>
      <c r="I177" s="415">
        <v>4</v>
      </c>
      <c r="J177" s="415"/>
      <c r="K177" s="415" t="str">
        <f t="shared" si="88"/>
        <v>No</v>
      </c>
      <c r="L177" s="415"/>
      <c r="M177" s="415">
        <f t="shared" si="87"/>
        <v>4</v>
      </c>
      <c r="N177" s="415"/>
      <c r="O177" s="415"/>
      <c r="P177" s="415"/>
      <c r="Q177" s="415"/>
      <c r="R177" s="415" t="str">
        <f t="shared" si="89"/>
        <v>No</v>
      </c>
      <c r="S177" s="415"/>
      <c r="T177" s="415"/>
      <c r="U177" s="415"/>
      <c r="V177" s="414" t="s">
        <v>9197</v>
      </c>
      <c r="W177" s="414" t="s">
        <v>5643</v>
      </c>
      <c r="X177" s="414">
        <f t="shared" si="83"/>
        <v>1</v>
      </c>
      <c r="Y177" s="414">
        <f t="shared" si="63"/>
        <v>53</v>
      </c>
      <c r="Z177" s="416" t="str">
        <f t="shared" si="64"/>
        <v/>
      </c>
      <c r="AA177" s="416">
        <f t="shared" si="65"/>
        <v>0</v>
      </c>
      <c r="AB177" s="417">
        <f t="shared" si="66"/>
        <v>0</v>
      </c>
      <c r="AC177" s="414" t="s">
        <v>6141</v>
      </c>
      <c r="AD177" s="414" t="s">
        <v>4521</v>
      </c>
      <c r="AE177" s="414" t="e">
        <f>+VLOOKUP($D177,'[12]Ramón Países '!$A:$E,4,0)</f>
        <v>#N/A</v>
      </c>
      <c r="AF177" s="414" t="s">
        <v>5646</v>
      </c>
      <c r="AG177" s="414" t="e">
        <f>+VLOOKUP($D177,'[12]Ramón Países '!$A:$E,5,0)</f>
        <v>#N/A</v>
      </c>
      <c r="AH177" s="414" t="s">
        <v>6141</v>
      </c>
      <c r="AI177" s="414" t="s">
        <v>6142</v>
      </c>
      <c r="AJ177" s="414" t="s">
        <v>5698</v>
      </c>
      <c r="AK177" s="414" t="s">
        <v>5698</v>
      </c>
      <c r="AL177" s="414" t="s">
        <v>6143</v>
      </c>
      <c r="AM177" s="414" t="s">
        <v>6144</v>
      </c>
      <c r="AN177" s="414" t="s">
        <v>3320</v>
      </c>
      <c r="AO177" s="414" t="s">
        <v>6145</v>
      </c>
      <c r="AP177" s="414" t="s">
        <v>5698</v>
      </c>
      <c r="AQ177" s="414" t="s">
        <v>6146</v>
      </c>
      <c r="AR177" s="414" t="s">
        <v>6147</v>
      </c>
      <c r="AS177" s="414" t="s">
        <v>6148</v>
      </c>
      <c r="AT177" s="414" t="s">
        <v>733</v>
      </c>
      <c r="AU177" s="414" t="s">
        <v>733</v>
      </c>
      <c r="AV177" s="414" t="s">
        <v>733</v>
      </c>
      <c r="AW177" s="414" t="s">
        <v>3320</v>
      </c>
      <c r="AX177" s="414" t="s">
        <v>6149</v>
      </c>
      <c r="AY177" s="414" t="s">
        <v>733</v>
      </c>
      <c r="AZ177" s="414" t="s">
        <v>6150</v>
      </c>
      <c r="BA177" s="414" t="s">
        <v>6151</v>
      </c>
      <c r="BB177" s="414" t="s">
        <v>6152</v>
      </c>
      <c r="BC177" s="414" t="s">
        <v>6153</v>
      </c>
      <c r="BD177" s="414" t="s">
        <v>6154</v>
      </c>
      <c r="BE177" s="414" t="s">
        <v>6155</v>
      </c>
      <c r="BF177" s="415" t="s">
        <v>1214</v>
      </c>
      <c r="BG177" s="414" t="s">
        <v>3320</v>
      </c>
      <c r="BI177" s="414" t="s">
        <v>5955</v>
      </c>
      <c r="BJ177" s="414" t="s">
        <v>5955</v>
      </c>
      <c r="BK177" s="414" t="s">
        <v>3596</v>
      </c>
      <c r="BL177" s="414" t="s">
        <v>9198</v>
      </c>
      <c r="BM177" s="415">
        <v>115</v>
      </c>
      <c r="BN177" s="414" t="s">
        <v>5665</v>
      </c>
      <c r="BO177" s="418" t="s">
        <v>12594</v>
      </c>
      <c r="BP177" s="414">
        <v>20</v>
      </c>
      <c r="BQ177" s="414">
        <v>2028</v>
      </c>
      <c r="BR177" s="414">
        <v>53</v>
      </c>
      <c r="BS177" s="415">
        <v>53</v>
      </c>
      <c r="BT177" s="414" t="s">
        <v>5666</v>
      </c>
      <c r="BU177" s="414">
        <v>97800</v>
      </c>
      <c r="BV177" s="415">
        <v>156</v>
      </c>
      <c r="BW177" s="419">
        <v>0.33600413543551305</v>
      </c>
      <c r="BX177" s="420" t="s">
        <v>910</v>
      </c>
      <c r="BY177" s="414" t="s">
        <v>733</v>
      </c>
      <c r="CA177" s="414">
        <v>26</v>
      </c>
      <c r="CB177" s="414" t="s">
        <v>1214</v>
      </c>
      <c r="CC177" s="414">
        <v>670</v>
      </c>
      <c r="CD177" s="414" t="s">
        <v>5667</v>
      </c>
      <c r="CE177" s="414" t="s">
        <v>5668</v>
      </c>
      <c r="CF177" s="414" t="s">
        <v>3320</v>
      </c>
      <c r="CG177" s="414" t="s">
        <v>733</v>
      </c>
      <c r="CH177" s="414" t="s">
        <v>733</v>
      </c>
      <c r="CI177" s="414">
        <v>2382</v>
      </c>
      <c r="CJ177" s="414">
        <v>2288</v>
      </c>
      <c r="CK177" s="414" t="s">
        <v>6626</v>
      </c>
      <c r="CL177" s="414">
        <v>365</v>
      </c>
      <c r="CM177" s="414">
        <v>85</v>
      </c>
      <c r="CN177" s="414">
        <v>98</v>
      </c>
      <c r="CO177" s="414">
        <v>35</v>
      </c>
      <c r="CP177" s="414" t="s">
        <v>12603</v>
      </c>
      <c r="CQ177" s="414">
        <f t="shared" si="81"/>
        <v>2026</v>
      </c>
      <c r="CR177" s="414">
        <v>0.4</v>
      </c>
      <c r="CS177" s="414">
        <v>8</v>
      </c>
      <c r="CT177" s="414" t="s">
        <v>9199</v>
      </c>
      <c r="CU177" s="414">
        <v>2000000</v>
      </c>
      <c r="CV177" s="414" t="s">
        <v>3320</v>
      </c>
      <c r="CW177" s="414" t="s">
        <v>3320</v>
      </c>
      <c r="CX177" s="414" t="s">
        <v>3320</v>
      </c>
      <c r="CY177" s="414" t="s">
        <v>3320</v>
      </c>
      <c r="CZ177" s="414" t="s">
        <v>3320</v>
      </c>
      <c r="DA177" s="414" t="s">
        <v>3320</v>
      </c>
      <c r="DB177" s="414" t="s">
        <v>3320</v>
      </c>
      <c r="DC177" s="414" t="s">
        <v>3320</v>
      </c>
      <c r="DD177" s="414" t="s">
        <v>3320</v>
      </c>
      <c r="DE177" s="414" t="s">
        <v>3320</v>
      </c>
      <c r="DG177" s="414" t="s">
        <v>3320</v>
      </c>
      <c r="DH177" s="414" t="s">
        <v>3320</v>
      </c>
      <c r="DI177" s="414" t="s">
        <v>3320</v>
      </c>
      <c r="DJ177" s="414" t="s">
        <v>3320</v>
      </c>
      <c r="DK177" s="414" t="s">
        <v>3320</v>
      </c>
      <c r="DL177" s="414" t="s">
        <v>3320</v>
      </c>
      <c r="DM177" s="414" t="e">
        <f t="shared" si="82"/>
        <v>#VALUE!</v>
      </c>
      <c r="DN177" s="414" t="s">
        <v>3320</v>
      </c>
      <c r="DO177" s="414" t="s">
        <v>3320</v>
      </c>
      <c r="DP177" s="414" t="s">
        <v>3320</v>
      </c>
      <c r="DR177" s="414" t="s">
        <v>3320</v>
      </c>
      <c r="DS177" s="414" t="s">
        <v>3320</v>
      </c>
      <c r="DT177" s="414" t="s">
        <v>3320</v>
      </c>
      <c r="DU177" s="414" t="s">
        <v>3320</v>
      </c>
      <c r="DV177" s="414" t="s">
        <v>3320</v>
      </c>
      <c r="DW177" s="414" t="s">
        <v>3320</v>
      </c>
      <c r="DX177" s="414" t="s">
        <v>3320</v>
      </c>
      <c r="DY177" s="414" t="s">
        <v>3320</v>
      </c>
      <c r="DZ177" s="414" t="s">
        <v>3320</v>
      </c>
      <c r="EA177" s="414" t="s">
        <v>3320</v>
      </c>
      <c r="EB177" s="414" t="s">
        <v>3320</v>
      </c>
      <c r="EC177" s="414" t="s">
        <v>3320</v>
      </c>
      <c r="ED177" s="414" t="s">
        <v>3320</v>
      </c>
      <c r="EE177" s="414" t="s">
        <v>3320</v>
      </c>
      <c r="EF177" s="414" t="s">
        <v>3320</v>
      </c>
      <c r="EG177" s="414" t="s">
        <v>3320</v>
      </c>
      <c r="EH177" s="414" t="s">
        <v>3320</v>
      </c>
      <c r="EI177" s="414" t="s">
        <v>3320</v>
      </c>
      <c r="EJ177" s="414" t="s">
        <v>3320</v>
      </c>
      <c r="EK177" s="414" t="s">
        <v>3320</v>
      </c>
      <c r="EL177" s="414" t="s">
        <v>3320</v>
      </c>
      <c r="EM177" s="414" t="s">
        <v>3320</v>
      </c>
      <c r="EN177" s="414" t="s">
        <v>3320</v>
      </c>
      <c r="EO177" s="414" t="s">
        <v>3320</v>
      </c>
      <c r="EP177" s="414" t="s">
        <v>3320</v>
      </c>
      <c r="EQ177" s="414" t="s">
        <v>3320</v>
      </c>
      <c r="ER177" s="414" t="s">
        <v>3320</v>
      </c>
      <c r="ES177" s="414" t="s">
        <v>3320</v>
      </c>
      <c r="ET177" s="414" t="s">
        <v>3320</v>
      </c>
      <c r="EU177" s="414" t="s">
        <v>3320</v>
      </c>
      <c r="EV177" s="414" t="s">
        <v>3320</v>
      </c>
      <c r="EW177" s="414" t="s">
        <v>3320</v>
      </c>
      <c r="EX177" s="414" t="s">
        <v>3320</v>
      </c>
      <c r="EY177" s="414" t="s">
        <v>3320</v>
      </c>
      <c r="EZ177" s="414" t="s">
        <v>3320</v>
      </c>
      <c r="FA177" s="414" t="s">
        <v>3320</v>
      </c>
      <c r="FB177" s="414" t="s">
        <v>3320</v>
      </c>
      <c r="FC177" s="414" t="s">
        <v>3320</v>
      </c>
      <c r="FD177" s="414" t="s">
        <v>3320</v>
      </c>
      <c r="FE177" s="414" t="s">
        <v>3320</v>
      </c>
      <c r="FF177" s="414" t="s">
        <v>3320</v>
      </c>
      <c r="FG177" s="414" t="s">
        <v>3320</v>
      </c>
      <c r="FH177" s="414" t="s">
        <v>3320</v>
      </c>
      <c r="FI177" s="414" t="s">
        <v>3320</v>
      </c>
      <c r="FJ177" s="414" t="s">
        <v>3320</v>
      </c>
      <c r="FK177" s="414" t="s">
        <v>3320</v>
      </c>
      <c r="FL177" s="414" t="s">
        <v>3320</v>
      </c>
      <c r="FM177" s="414" t="s">
        <v>3320</v>
      </c>
      <c r="FN177" s="414" t="s">
        <v>3320</v>
      </c>
      <c r="FO177" s="421">
        <v>54600000</v>
      </c>
      <c r="FP177" s="421">
        <f t="shared" si="90"/>
        <v>54.6</v>
      </c>
      <c r="FQ177" s="414" t="s">
        <v>733</v>
      </c>
      <c r="FR177" s="414" t="s">
        <v>733</v>
      </c>
      <c r="FS177" s="414" t="s">
        <v>733</v>
      </c>
      <c r="FT177" s="414" t="s">
        <v>733</v>
      </c>
      <c r="FU177" s="414" t="s">
        <v>630</v>
      </c>
      <c r="FV177" s="414" t="s">
        <v>9200</v>
      </c>
      <c r="FW177" s="414" t="s">
        <v>9201</v>
      </c>
      <c r="FX177" s="422" t="s">
        <v>9198</v>
      </c>
      <c r="FY177" s="423">
        <v>115</v>
      </c>
      <c r="FZ177" s="414" t="s">
        <v>9202</v>
      </c>
      <c r="GA177" s="421">
        <v>54600000</v>
      </c>
      <c r="GB177" s="421">
        <v>7608000</v>
      </c>
      <c r="GC177" s="421">
        <v>1200</v>
      </c>
      <c r="GD177" s="421">
        <v>655</v>
      </c>
      <c r="GE177" s="414" t="s">
        <v>6162</v>
      </c>
      <c r="GF177" s="414" t="s">
        <v>733</v>
      </c>
      <c r="GG177" s="414" t="s">
        <v>733</v>
      </c>
      <c r="GH177" s="414" t="s">
        <v>6163</v>
      </c>
      <c r="GI177" s="414" t="s">
        <v>733</v>
      </c>
      <c r="GJ177" s="414" t="s">
        <v>733</v>
      </c>
      <c r="GK177" s="414" t="s">
        <v>733</v>
      </c>
      <c r="GL177" s="414" t="s">
        <v>733</v>
      </c>
      <c r="GM177" s="414" t="s">
        <v>733</v>
      </c>
      <c r="GN177" s="424" t="s">
        <v>5676</v>
      </c>
      <c r="GO177" s="414" t="s">
        <v>3320</v>
      </c>
      <c r="GP177" s="414" t="s">
        <v>733</v>
      </c>
      <c r="GQ177" s="414" t="s">
        <v>5721</v>
      </c>
      <c r="GR177" s="414" t="s">
        <v>733</v>
      </c>
      <c r="GS177" s="414" t="s">
        <v>5679</v>
      </c>
      <c r="GT177" s="414" t="s">
        <v>3320</v>
      </c>
      <c r="GU177" s="414" t="s">
        <v>3320</v>
      </c>
      <c r="GV177" s="414">
        <v>2</v>
      </c>
      <c r="GW177" s="414" t="s">
        <v>733</v>
      </c>
      <c r="GX177" s="414" t="s">
        <v>5948</v>
      </c>
      <c r="GY177" s="414" t="s">
        <v>9203</v>
      </c>
      <c r="GZ177" s="414" t="s">
        <v>733</v>
      </c>
      <c r="HA177" s="414" t="s">
        <v>3320</v>
      </c>
      <c r="HB177" s="414" t="s">
        <v>9204</v>
      </c>
      <c r="HC177" s="414" t="s">
        <v>9205</v>
      </c>
      <c r="HD177" s="414" t="s">
        <v>5683</v>
      </c>
      <c r="HE177" s="414" t="s">
        <v>5683</v>
      </c>
      <c r="HF177" s="414" t="s">
        <v>5952</v>
      </c>
      <c r="HG177" s="414" t="s">
        <v>733</v>
      </c>
      <c r="HH177" s="414" t="s">
        <v>1214</v>
      </c>
      <c r="HI177" s="414" t="s">
        <v>13092</v>
      </c>
      <c r="HJ177" s="414" t="s">
        <v>13093</v>
      </c>
      <c r="HK177" s="414" t="s">
        <v>5685</v>
      </c>
      <c r="HL177" s="414" t="s">
        <v>3320</v>
      </c>
      <c r="HM177" s="414" t="s">
        <v>3320</v>
      </c>
      <c r="HN177" s="414" t="s">
        <v>3320</v>
      </c>
      <c r="HO177" s="414" t="s">
        <v>3320</v>
      </c>
      <c r="HP177" s="414" t="s">
        <v>3320</v>
      </c>
      <c r="HQ177" s="414" t="s">
        <v>3320</v>
      </c>
      <c r="HR177" s="414" t="s">
        <v>3320</v>
      </c>
      <c r="HS177" s="414" t="s">
        <v>3320</v>
      </c>
      <c r="HT177" s="414" t="s">
        <v>3320</v>
      </c>
      <c r="HU177" s="414" t="s">
        <v>3320</v>
      </c>
      <c r="HV177" s="414" t="s">
        <v>3320</v>
      </c>
      <c r="HW177" s="414" t="s">
        <v>3320</v>
      </c>
      <c r="HX177" s="414" t="s">
        <v>3320</v>
      </c>
      <c r="HY177" s="414" t="s">
        <v>3320</v>
      </c>
      <c r="HZ177" s="414" t="s">
        <v>3320</v>
      </c>
      <c r="IA177" s="414" t="s">
        <v>3320</v>
      </c>
      <c r="IB177" s="414" t="s">
        <v>3320</v>
      </c>
      <c r="IC177" s="414" t="s">
        <v>3320</v>
      </c>
      <c r="ID177" s="414" t="s">
        <v>3320</v>
      </c>
      <c r="IE177" s="414" t="s">
        <v>3320</v>
      </c>
      <c r="IF177" s="414" t="s">
        <v>3320</v>
      </c>
      <c r="IG177" s="414" t="s">
        <v>3320</v>
      </c>
      <c r="IH177" s="414" t="s">
        <v>3320</v>
      </c>
      <c r="II177" s="414" t="s">
        <v>3320</v>
      </c>
      <c r="IJ177" s="414" t="s">
        <v>3320</v>
      </c>
      <c r="IK177" s="414" t="s">
        <v>3320</v>
      </c>
      <c r="IL177" s="414" t="s">
        <v>3320</v>
      </c>
      <c r="IM177" s="414" t="s">
        <v>3320</v>
      </c>
      <c r="IN177" s="414" t="s">
        <v>3320</v>
      </c>
      <c r="IO177" s="414" t="s">
        <v>3320</v>
      </c>
      <c r="IP177" s="414" t="s">
        <v>3320</v>
      </c>
      <c r="IQ177" s="414" t="s">
        <v>3320</v>
      </c>
      <c r="IR177" s="414" t="s">
        <v>3320</v>
      </c>
      <c r="IS177" s="414" t="s">
        <v>3320</v>
      </c>
      <c r="IT177" s="414" t="s">
        <v>3320</v>
      </c>
      <c r="IU177" s="414" t="s">
        <v>3320</v>
      </c>
      <c r="IV177" s="414" t="s">
        <v>3320</v>
      </c>
      <c r="IW177" s="414" t="s">
        <v>3320</v>
      </c>
      <c r="IX177" s="440" t="s">
        <v>93</v>
      </c>
      <c r="IY177" s="451">
        <v>46062</v>
      </c>
      <c r="IZ177" s="441" t="s">
        <v>3320</v>
      </c>
      <c r="JA177" s="440" t="s">
        <v>5967</v>
      </c>
      <c r="JB177" s="414" t="str">
        <f>IFERROR(VLOOKUP($E177,'[12]Resumen costos RNT id'!$D:$J,3,0),"")</f>
        <v/>
      </c>
      <c r="JC177" s="421" t="str">
        <f>IFERROR(VLOOKUP($E177,'[12]Resumen costos RNT id'!$D:$J,4,0),"")</f>
        <v/>
      </c>
      <c r="JD177" s="421" t="str">
        <f>IFERROR(VLOOKUP($E177,'[12]Resumen costos RNT id'!$D:$J,5,0),"")</f>
        <v/>
      </c>
      <c r="JE177" s="421" t="str">
        <f>IFERROR(VLOOKUP($E177,'[12]Resumen costos RNT id'!$D:$J,6,0),"")</f>
        <v/>
      </c>
      <c r="JF177" s="416" t="str">
        <f>IFERROR(VLOOKUP($E177,'[12]Resumen costos RNT id'!$D:$J,7,0),"")</f>
        <v/>
      </c>
      <c r="JG177" s="428" t="str">
        <f t="shared" si="67"/>
        <v/>
      </c>
      <c r="JH177" s="428" t="str">
        <f t="shared" si="68"/>
        <v/>
      </c>
      <c r="JI177" s="428" t="str">
        <f t="shared" si="68"/>
        <v/>
      </c>
      <c r="JJ177" s="428">
        <f t="shared" si="69"/>
        <v>0</v>
      </c>
      <c r="JK177" s="428">
        <f t="shared" si="70"/>
        <v>0</v>
      </c>
      <c r="JL177" s="414" t="s">
        <v>202</v>
      </c>
      <c r="JP177" s="414">
        <v>4</v>
      </c>
      <c r="JQ177" s="414">
        <f t="shared" si="84"/>
        <v>0</v>
      </c>
      <c r="JR177" s="429" t="str">
        <f>IFERROR(VLOOKUP($E177,'[13]Actualización de costos CENACE'!$A:$G,2,0),"")</f>
        <v/>
      </c>
      <c r="JS177" s="429" t="str">
        <f>IFERROR(VLOOKUP($E177,'[13]Actualización de costos CENACE'!$A:$G,3,0),"")</f>
        <v/>
      </c>
      <c r="JT177" s="429" t="str">
        <f>IFERROR(VLOOKUP($E177,'[13]Actualización de costos CENACE'!$A:$G,4,0),"")</f>
        <v/>
      </c>
      <c r="JU177" s="429" t="str">
        <f>IFERROR(VLOOKUP($E177,'[13]Actualización de costos CENACE'!$A:$G,5,0),"")</f>
        <v/>
      </c>
      <c r="JV177" s="429" t="str">
        <f>IFERROR(VLOOKUP($E177,'[13]Actualización de costos CENACE'!$A:$G,6,0),"")</f>
        <v/>
      </c>
      <c r="JW177" s="430" t="str">
        <f>IFERROR(VLOOKUP($E177,'[13]Din Costos CFE'!$J$7:$AG$150,JW$1,0),"")</f>
        <v/>
      </c>
      <c r="JX177" s="430" t="str">
        <f>IFERROR(VLOOKUP($E177,'[13]Din Costos CFE'!$J$7:$AG$150,JX$1,0),"")</f>
        <v/>
      </c>
      <c r="JY177" s="430" t="str">
        <f>IFERROR(VLOOKUP($E177,'[13]Din Costos CFE'!$J$7:$AG$150,JY$1,0),"")</f>
        <v/>
      </c>
      <c r="JZ177" s="430" t="str">
        <f>IFERROR(VLOOKUP($E177,'[13]Din Costos CFE'!$J$7:$AG$150,JZ$1,0),"")</f>
        <v/>
      </c>
      <c r="KA177" s="430" t="str">
        <f>IFERROR(VLOOKUP($E177,'[13]Din Costos CFE'!$J$7:$AG$150,KA$1,0),"")</f>
        <v/>
      </c>
      <c r="KB177" s="430" t="str">
        <f>IFERROR(VLOOKUP($E177,'[13]Din Costos CFE'!$J$7:$AG$150,KB$1,0),"")</f>
        <v/>
      </c>
      <c r="KC177" s="430" t="str">
        <f>IFERROR(VLOOKUP($E177,'[13]Din Costos CFE'!$J$7:$AG$150,KC$1,0),"")</f>
        <v/>
      </c>
      <c r="KD177" s="430" t="str">
        <f>IFERROR(VLOOKUP($E177,'[13]Din Costos CFE'!$J$7:$AG$150,KD$1,0),"")</f>
        <v/>
      </c>
      <c r="KE177" s="430" t="str">
        <f>IFERROR(VLOOKUP($E177,'[13]Din Costos CFE'!$J$7:$AG$150,KE$1,0),"")</f>
        <v/>
      </c>
      <c r="KF177" s="430" t="str">
        <f>IFERROR(VLOOKUP($E177,'[13]Din Costos CFE'!$J$7:$AG$150,KF$1,0),"")</f>
        <v/>
      </c>
      <c r="KG177" s="430" t="str">
        <f>IFERROR(VLOOKUP($E177,'[13]Din Costos CFE'!$J$7:$AG$150,KG$1,0),"")</f>
        <v/>
      </c>
      <c r="KH177" s="430" t="str">
        <f>IFERROR(VLOOKUP($E177,'[13]Din Costos CFE'!$J$7:$AG$150,KH$1,0),"")</f>
        <v/>
      </c>
      <c r="KI177" s="430" t="str">
        <f>IFERROR(VLOOKUP($E177,'[13]Din Costos CFE'!$J$7:$AG$150,KI$1,0),"")</f>
        <v/>
      </c>
      <c r="KJ177" s="430" t="str">
        <f>IFERROR(VLOOKUP($E177,'[13]Din Costos CFE'!$J$7:$AG$150,KJ$1,0),"")</f>
        <v/>
      </c>
      <c r="KK177" s="430" t="str">
        <f>IFERROR(VLOOKUP($E177,'[13]Din Costos CFE'!$J$7:$AG$150,KK$1,0),"")</f>
        <v/>
      </c>
      <c r="KL177" s="430" t="str">
        <f>IFERROR(VLOOKUP($E177,'[13]Din Costos CFE'!$J$7:$AG$150,KL$1,0),"")</f>
        <v/>
      </c>
      <c r="KM177" s="430" t="str">
        <f>IFERROR(VLOOKUP($E177,'[13]Din Costos CFE'!$J$7:$AG$150,KM$1,0),"")</f>
        <v/>
      </c>
      <c r="KN177" s="430" t="str">
        <f>IFERROR(VLOOKUP($E177,'[13]Din Costos CFE'!$J$7:$AG$150,KN$1,0),"")</f>
        <v/>
      </c>
      <c r="KO177" s="431">
        <f t="shared" si="71"/>
        <v>0</v>
      </c>
      <c r="KP177" s="431">
        <f t="shared" si="72"/>
        <v>0</v>
      </c>
      <c r="KQ177" s="431">
        <f t="shared" si="73"/>
        <v>0</v>
      </c>
      <c r="KR177" s="432" t="str">
        <f>IFERROR(VLOOKUP($E177,'[13]Din Costos CFE'!$A$6:$G$150,4,0),"")</f>
        <v/>
      </c>
      <c r="KS177" s="432" t="str">
        <f>IFERROR(VLOOKUP($E177,'[13]Din Costos CFE'!$A$6:$G$150,5,0),"")</f>
        <v/>
      </c>
      <c r="KT177" s="432" t="str">
        <f>IFERROR(VLOOKUP($E177,'[13]Din Costos CFE'!$A$6:$G$150,6,0),"")</f>
        <v/>
      </c>
      <c r="KU177" s="433" t="str">
        <f t="shared" si="74"/>
        <v/>
      </c>
      <c r="KV177" s="434" t="str">
        <f t="shared" si="75"/>
        <v/>
      </c>
      <c r="KW177" s="435" t="str">
        <f t="shared" si="76"/>
        <v/>
      </c>
      <c r="KX177" s="435"/>
      <c r="KY177" s="436" t="str">
        <f>IFERROR(VLOOKUP($E177,'[13]Detalle Costos CENACE'!$E:$IT,248,0),"")</f>
        <v/>
      </c>
      <c r="KZ177" s="414">
        <f t="shared" si="77"/>
        <v>53</v>
      </c>
      <c r="LA177" s="434" t="str">
        <f t="shared" si="78"/>
        <v/>
      </c>
      <c r="LB177" s="434" t="str">
        <f t="shared" si="79"/>
        <v/>
      </c>
      <c r="LC177" s="414">
        <f t="shared" si="80"/>
        <v>1</v>
      </c>
      <c r="LD177" s="429" t="str">
        <f>IFERROR(VLOOKUP($E177,'[13]Actualización de costos CENACE'!$A:$G,7,0),"")</f>
        <v/>
      </c>
    </row>
    <row r="178" spans="1:316" s="414" customFormat="1" ht="15" customHeight="1">
      <c r="A178" s="413" t="s">
        <v>5638</v>
      </c>
      <c r="B178" s="414">
        <v>852</v>
      </c>
      <c r="C178" s="414" t="s">
        <v>9206</v>
      </c>
      <c r="D178" s="414" t="s">
        <v>9207</v>
      </c>
      <c r="E178" s="414">
        <v>852</v>
      </c>
      <c r="G178" s="414" t="s">
        <v>5641</v>
      </c>
      <c r="H178" s="414" t="s">
        <v>525</v>
      </c>
      <c r="I178" s="415">
        <v>4</v>
      </c>
      <c r="J178" s="415"/>
      <c r="K178" s="415" t="str">
        <f t="shared" si="88"/>
        <v>No</v>
      </c>
      <c r="L178" s="415"/>
      <c r="M178" s="415">
        <f t="shared" si="87"/>
        <v>4</v>
      </c>
      <c r="N178" s="415"/>
      <c r="O178" s="415"/>
      <c r="P178" s="415"/>
      <c r="Q178" s="415"/>
      <c r="R178" s="415" t="str">
        <f t="shared" si="89"/>
        <v>No</v>
      </c>
      <c r="S178" s="415"/>
      <c r="T178" s="415"/>
      <c r="U178" s="415"/>
      <c r="V178" s="414" t="s">
        <v>9208</v>
      </c>
      <c r="W178" s="414" t="s">
        <v>5643</v>
      </c>
      <c r="X178" s="414">
        <f t="shared" si="83"/>
        <v>1</v>
      </c>
      <c r="Y178" s="414">
        <f t="shared" si="63"/>
        <v>62.64</v>
      </c>
      <c r="Z178" s="416" t="str">
        <f t="shared" si="64"/>
        <v/>
      </c>
      <c r="AA178" s="416">
        <f t="shared" si="65"/>
        <v>0</v>
      </c>
      <c r="AB178" s="417">
        <f t="shared" si="66"/>
        <v>0</v>
      </c>
      <c r="AC178" s="414" t="s">
        <v>5644</v>
      </c>
      <c r="AD178" s="414" t="s">
        <v>5644</v>
      </c>
      <c r="AE178" s="414" t="e">
        <f>+VLOOKUP($D178,'[12]Ramón Países '!$A:$E,4,0)</f>
        <v>#N/A</v>
      </c>
      <c r="AF178" s="414" t="s">
        <v>5646</v>
      </c>
      <c r="AG178" s="414" t="e">
        <f>+VLOOKUP($D178,'[12]Ramón Países '!$A:$E,5,0)</f>
        <v>#N/A</v>
      </c>
      <c r="AH178" s="414" t="s">
        <v>520</v>
      </c>
      <c r="AI178" s="414" t="s">
        <v>525</v>
      </c>
      <c r="AJ178" s="414" t="s">
        <v>7542</v>
      </c>
      <c r="AK178" s="414" t="s">
        <v>5648</v>
      </c>
      <c r="AL178" s="414" t="s">
        <v>5649</v>
      </c>
      <c r="AM178" s="414" t="s">
        <v>5650</v>
      </c>
      <c r="AN178" s="414" t="s">
        <v>525</v>
      </c>
      <c r="AO178" s="414" t="s">
        <v>5651</v>
      </c>
      <c r="AP178" s="414" t="s">
        <v>5652</v>
      </c>
      <c r="AQ178" s="414" t="s">
        <v>5653</v>
      </c>
      <c r="AR178" s="414" t="s">
        <v>5654</v>
      </c>
      <c r="AS178" s="414" t="s">
        <v>5655</v>
      </c>
      <c r="AT178" s="414" t="s">
        <v>733</v>
      </c>
      <c r="AU178" s="414" t="s">
        <v>733</v>
      </c>
      <c r="AV178" s="414" t="s">
        <v>733</v>
      </c>
      <c r="AW178" s="414" t="s">
        <v>3320</v>
      </c>
      <c r="AX178" s="414" t="s">
        <v>5656</v>
      </c>
      <c r="AY178" s="414" t="s">
        <v>733</v>
      </c>
      <c r="AZ178" s="414" t="s">
        <v>5657</v>
      </c>
      <c r="BA178" s="414" t="s">
        <v>5658</v>
      </c>
      <c r="BB178" s="414" t="s">
        <v>5659</v>
      </c>
      <c r="BC178" s="414" t="s">
        <v>5660</v>
      </c>
      <c r="BD178" s="414" t="s">
        <v>5661</v>
      </c>
      <c r="BE178" s="414" t="s">
        <v>5662</v>
      </c>
      <c r="BF178" s="415" t="s">
        <v>1214</v>
      </c>
      <c r="BG178" s="414" t="s">
        <v>3320</v>
      </c>
      <c r="BI178" s="414" t="s">
        <v>5663</v>
      </c>
      <c r="BJ178" s="414" t="s">
        <v>5663</v>
      </c>
      <c r="BK178" s="414" t="s">
        <v>3585</v>
      </c>
      <c r="BL178" s="414" t="s">
        <v>9209</v>
      </c>
      <c r="BM178" s="415">
        <v>115</v>
      </c>
      <c r="BN178" s="414" t="s">
        <v>5665</v>
      </c>
      <c r="BO178" s="418" t="s">
        <v>12824</v>
      </c>
      <c r="BP178" s="414">
        <v>20</v>
      </c>
      <c r="BQ178" s="414">
        <v>2029</v>
      </c>
      <c r="BR178" s="414">
        <v>62.64</v>
      </c>
      <c r="BS178" s="415">
        <v>62.64</v>
      </c>
      <c r="BT178" s="414" t="s">
        <v>5666</v>
      </c>
      <c r="BU178" s="414">
        <v>364</v>
      </c>
      <c r="BV178" s="415">
        <v>188.7</v>
      </c>
      <c r="BW178" s="419">
        <v>0.34388722685841244</v>
      </c>
      <c r="BX178" s="420" t="s">
        <v>910</v>
      </c>
      <c r="BY178" s="414" t="s">
        <v>733</v>
      </c>
      <c r="CA178" s="414">
        <v>27.51</v>
      </c>
      <c r="CB178" s="414" t="s">
        <v>1214</v>
      </c>
      <c r="CC178" s="414">
        <v>650</v>
      </c>
      <c r="CD178" s="414" t="s">
        <v>5667</v>
      </c>
      <c r="CE178" s="414" t="s">
        <v>5668</v>
      </c>
      <c r="CF178" s="414" t="s">
        <v>3320</v>
      </c>
      <c r="CG178" s="414" t="s">
        <v>733</v>
      </c>
      <c r="CH178" s="414" t="s">
        <v>1214</v>
      </c>
      <c r="CI178" s="414">
        <v>1994</v>
      </c>
      <c r="CJ178" s="414">
        <v>1854.4</v>
      </c>
      <c r="CK178" s="414" t="s">
        <v>7293</v>
      </c>
      <c r="CL178" s="414">
        <v>365</v>
      </c>
      <c r="CM178" s="414">
        <v>90</v>
      </c>
      <c r="CN178" s="414">
        <v>98</v>
      </c>
      <c r="CO178" s="414">
        <v>25</v>
      </c>
      <c r="CP178" s="414" t="s">
        <v>13094</v>
      </c>
      <c r="CQ178" s="414">
        <f t="shared" si="81"/>
        <v>2027</v>
      </c>
      <c r="CR178" s="414">
        <v>0.4</v>
      </c>
      <c r="CS178" s="414">
        <v>8</v>
      </c>
      <c r="CT178" s="414" t="s">
        <v>9210</v>
      </c>
      <c r="CU178" s="414">
        <v>754995</v>
      </c>
      <c r="CV178" s="414" t="s">
        <v>3320</v>
      </c>
      <c r="CW178" s="414" t="s">
        <v>3320</v>
      </c>
      <c r="CX178" s="414" t="s">
        <v>3320</v>
      </c>
      <c r="CY178" s="414" t="s">
        <v>3320</v>
      </c>
      <c r="CZ178" s="414" t="s">
        <v>3320</v>
      </c>
      <c r="DA178" s="414" t="s">
        <v>3320</v>
      </c>
      <c r="DB178" s="414" t="s">
        <v>3320</v>
      </c>
      <c r="DC178" s="414" t="s">
        <v>3320</v>
      </c>
      <c r="DD178" s="414" t="s">
        <v>3320</v>
      </c>
      <c r="DE178" s="414" t="s">
        <v>3320</v>
      </c>
      <c r="DG178" s="414" t="s">
        <v>3320</v>
      </c>
      <c r="DH178" s="414" t="s">
        <v>3320</v>
      </c>
      <c r="DI178" s="414" t="s">
        <v>3320</v>
      </c>
      <c r="DJ178" s="414" t="s">
        <v>3320</v>
      </c>
      <c r="DK178" s="414" t="s">
        <v>3320</v>
      </c>
      <c r="DL178" s="414" t="s">
        <v>3320</v>
      </c>
      <c r="DM178" s="414" t="e">
        <f t="shared" si="82"/>
        <v>#VALUE!</v>
      </c>
      <c r="DN178" s="414" t="s">
        <v>3320</v>
      </c>
      <c r="DO178" s="414" t="s">
        <v>3320</v>
      </c>
      <c r="DP178" s="414" t="s">
        <v>3320</v>
      </c>
      <c r="DR178" s="414" t="s">
        <v>3320</v>
      </c>
      <c r="DS178" s="414" t="s">
        <v>3320</v>
      </c>
      <c r="DT178" s="414" t="s">
        <v>3320</v>
      </c>
      <c r="DU178" s="414" t="s">
        <v>3320</v>
      </c>
      <c r="DV178" s="414" t="s">
        <v>3320</v>
      </c>
      <c r="DW178" s="414" t="s">
        <v>3320</v>
      </c>
      <c r="DX178" s="414" t="s">
        <v>3320</v>
      </c>
      <c r="DY178" s="414" t="s">
        <v>3320</v>
      </c>
      <c r="DZ178" s="414" t="s">
        <v>3320</v>
      </c>
      <c r="EA178" s="414" t="s">
        <v>3320</v>
      </c>
      <c r="EB178" s="414" t="s">
        <v>3320</v>
      </c>
      <c r="EC178" s="414" t="s">
        <v>3320</v>
      </c>
      <c r="ED178" s="414" t="s">
        <v>3320</v>
      </c>
      <c r="EE178" s="414" t="s">
        <v>3320</v>
      </c>
      <c r="EF178" s="414" t="s">
        <v>3320</v>
      </c>
      <c r="EG178" s="414" t="s">
        <v>3320</v>
      </c>
      <c r="EH178" s="414" t="s">
        <v>3320</v>
      </c>
      <c r="EI178" s="414" t="s">
        <v>3320</v>
      </c>
      <c r="EJ178" s="414" t="s">
        <v>3320</v>
      </c>
      <c r="EK178" s="414" t="s">
        <v>3320</v>
      </c>
      <c r="EL178" s="414" t="s">
        <v>3320</v>
      </c>
      <c r="EM178" s="414" t="s">
        <v>3320</v>
      </c>
      <c r="EN178" s="414" t="s">
        <v>3320</v>
      </c>
      <c r="EO178" s="414" t="s">
        <v>3320</v>
      </c>
      <c r="EP178" s="414" t="s">
        <v>3320</v>
      </c>
      <c r="EQ178" s="414" t="s">
        <v>3320</v>
      </c>
      <c r="ER178" s="414" t="s">
        <v>3320</v>
      </c>
      <c r="ES178" s="414" t="s">
        <v>3320</v>
      </c>
      <c r="ET178" s="414" t="s">
        <v>3320</v>
      </c>
      <c r="EU178" s="414" t="s">
        <v>3320</v>
      </c>
      <c r="EV178" s="414" t="s">
        <v>3320</v>
      </c>
      <c r="EW178" s="414" t="s">
        <v>3320</v>
      </c>
      <c r="EX178" s="414" t="s">
        <v>3320</v>
      </c>
      <c r="EY178" s="414" t="s">
        <v>3320</v>
      </c>
      <c r="EZ178" s="414" t="s">
        <v>3320</v>
      </c>
      <c r="FA178" s="414" t="s">
        <v>3320</v>
      </c>
      <c r="FB178" s="414" t="s">
        <v>3320</v>
      </c>
      <c r="FC178" s="414" t="s">
        <v>3320</v>
      </c>
      <c r="FD178" s="414" t="s">
        <v>3320</v>
      </c>
      <c r="FE178" s="414" t="s">
        <v>3320</v>
      </c>
      <c r="FF178" s="414" t="s">
        <v>3320</v>
      </c>
      <c r="FG178" s="414" t="s">
        <v>3320</v>
      </c>
      <c r="FH178" s="414" t="s">
        <v>3320</v>
      </c>
      <c r="FI178" s="414" t="s">
        <v>3320</v>
      </c>
      <c r="FJ178" s="414" t="s">
        <v>3320</v>
      </c>
      <c r="FK178" s="414" t="s">
        <v>3320</v>
      </c>
      <c r="FL178" s="414" t="s">
        <v>3320</v>
      </c>
      <c r="FM178" s="414" t="s">
        <v>3320</v>
      </c>
      <c r="FN178" s="414" t="s">
        <v>3320</v>
      </c>
      <c r="FO178" s="421">
        <v>75499500</v>
      </c>
      <c r="FP178" s="421">
        <f t="shared" si="90"/>
        <v>75.499499999999998</v>
      </c>
      <c r="FQ178" s="414" t="s">
        <v>733</v>
      </c>
      <c r="FR178" s="414" t="s">
        <v>733</v>
      </c>
      <c r="FS178" s="414" t="s">
        <v>733</v>
      </c>
      <c r="FT178" s="414" t="s">
        <v>733</v>
      </c>
      <c r="FU178" s="414" t="s">
        <v>151</v>
      </c>
      <c r="FV178" s="414" t="s">
        <v>9211</v>
      </c>
      <c r="FW178" s="414" t="s">
        <v>9212</v>
      </c>
      <c r="FX178" s="422" t="s">
        <v>9209</v>
      </c>
      <c r="FY178" s="423">
        <v>115</v>
      </c>
      <c r="FZ178" s="414" t="s">
        <v>9213</v>
      </c>
      <c r="GA178" s="421">
        <v>75499500</v>
      </c>
      <c r="GB178" s="421">
        <v>9300000</v>
      </c>
      <c r="GC178" s="421">
        <v>1400</v>
      </c>
      <c r="GD178" s="421">
        <v>39125</v>
      </c>
      <c r="GE178" s="414" t="s">
        <v>5674</v>
      </c>
      <c r="GF178" s="414" t="s">
        <v>1214</v>
      </c>
      <c r="GG178" s="414" t="s">
        <v>1214</v>
      </c>
      <c r="GH178" s="414" t="s">
        <v>5675</v>
      </c>
      <c r="GI178" s="414" t="s">
        <v>1214</v>
      </c>
      <c r="GJ178" s="414" t="s">
        <v>1214</v>
      </c>
      <c r="GK178" s="414" t="s">
        <v>1214</v>
      </c>
      <c r="GL178" s="414" t="s">
        <v>733</v>
      </c>
      <c r="GM178" s="414" t="s">
        <v>1214</v>
      </c>
      <c r="GN178" s="424" t="s">
        <v>5676</v>
      </c>
      <c r="GO178" s="414" t="s">
        <v>3320</v>
      </c>
      <c r="GP178" s="414" t="s">
        <v>733</v>
      </c>
      <c r="GQ178" s="414" t="s">
        <v>5721</v>
      </c>
      <c r="GR178" s="414" t="s">
        <v>733</v>
      </c>
      <c r="GS178" s="414" t="s">
        <v>5678</v>
      </c>
      <c r="GT178" s="414" t="s">
        <v>3320</v>
      </c>
      <c r="GU178" s="414" t="s">
        <v>3320</v>
      </c>
      <c r="GV178" s="414">
        <v>0.6</v>
      </c>
      <c r="GW178" s="414" t="s">
        <v>1214</v>
      </c>
      <c r="GX178" s="414" t="s">
        <v>1214</v>
      </c>
      <c r="GY178" s="414" t="s">
        <v>3320</v>
      </c>
      <c r="GZ178" s="414" t="s">
        <v>733</v>
      </c>
      <c r="HA178" s="414" t="s">
        <v>3320</v>
      </c>
      <c r="HB178" s="414" t="s">
        <v>9214</v>
      </c>
      <c r="HC178" s="414" t="s">
        <v>9215</v>
      </c>
      <c r="HD178" s="414" t="s">
        <v>5683</v>
      </c>
      <c r="HE178" s="414" t="s">
        <v>5683</v>
      </c>
      <c r="HF178" s="414" t="s">
        <v>5683</v>
      </c>
      <c r="HG178" s="414" t="s">
        <v>733</v>
      </c>
      <c r="HH178" s="414" t="s">
        <v>1214</v>
      </c>
      <c r="HI178" s="414" t="s">
        <v>13095</v>
      </c>
      <c r="HJ178" s="414" t="s">
        <v>13096</v>
      </c>
      <c r="HK178" s="414" t="s">
        <v>5685</v>
      </c>
      <c r="HL178" s="414" t="s">
        <v>3320</v>
      </c>
      <c r="HM178" s="414" t="s">
        <v>3320</v>
      </c>
      <c r="HN178" s="414" t="s">
        <v>3320</v>
      </c>
      <c r="HO178" s="414" t="s">
        <v>3320</v>
      </c>
      <c r="HP178" s="414" t="s">
        <v>3320</v>
      </c>
      <c r="HQ178" s="414" t="s">
        <v>3320</v>
      </c>
      <c r="HR178" s="414" t="s">
        <v>3320</v>
      </c>
      <c r="HS178" s="414" t="s">
        <v>3320</v>
      </c>
      <c r="HT178" s="414" t="s">
        <v>3320</v>
      </c>
      <c r="HU178" s="414" t="s">
        <v>3320</v>
      </c>
      <c r="HV178" s="414" t="s">
        <v>3320</v>
      </c>
      <c r="HW178" s="414" t="s">
        <v>3320</v>
      </c>
      <c r="HX178" s="414" t="s">
        <v>3320</v>
      </c>
      <c r="HY178" s="414" t="s">
        <v>3320</v>
      </c>
      <c r="HZ178" s="414" t="s">
        <v>3320</v>
      </c>
      <c r="IA178" s="414" t="s">
        <v>3320</v>
      </c>
      <c r="IB178" s="414" t="s">
        <v>3320</v>
      </c>
      <c r="IC178" s="414" t="s">
        <v>3320</v>
      </c>
      <c r="ID178" s="414" t="s">
        <v>3320</v>
      </c>
      <c r="IE178" s="414" t="s">
        <v>3320</v>
      </c>
      <c r="IF178" s="414" t="s">
        <v>3320</v>
      </c>
      <c r="IG178" s="414" t="s">
        <v>3320</v>
      </c>
      <c r="IH178" s="414" t="s">
        <v>3320</v>
      </c>
      <c r="II178" s="414" t="s">
        <v>3320</v>
      </c>
      <c r="IJ178" s="414" t="s">
        <v>3320</v>
      </c>
      <c r="IK178" s="414" t="s">
        <v>3320</v>
      </c>
      <c r="IL178" s="414" t="s">
        <v>3320</v>
      </c>
      <c r="IM178" s="414" t="s">
        <v>3320</v>
      </c>
      <c r="IN178" s="414" t="s">
        <v>3320</v>
      </c>
      <c r="IO178" s="414" t="s">
        <v>3320</v>
      </c>
      <c r="IP178" s="414" t="s">
        <v>3320</v>
      </c>
      <c r="IQ178" s="414" t="s">
        <v>3320</v>
      </c>
      <c r="IR178" s="414" t="s">
        <v>3320</v>
      </c>
      <c r="IS178" s="414" t="s">
        <v>3320</v>
      </c>
      <c r="IT178" s="414" t="s">
        <v>3320</v>
      </c>
      <c r="IU178" s="414" t="s">
        <v>3320</v>
      </c>
      <c r="IV178" s="414" t="s">
        <v>3320</v>
      </c>
      <c r="IW178" s="414" t="s">
        <v>3320</v>
      </c>
      <c r="IY178" s="415"/>
      <c r="IZ178" s="415"/>
      <c r="JB178" s="414" t="str">
        <f>IFERROR(VLOOKUP($E178,'[12]Resumen costos RNT id'!$D:$J,3,0),"")</f>
        <v/>
      </c>
      <c r="JC178" s="421" t="str">
        <f>IFERROR(VLOOKUP($E178,'[12]Resumen costos RNT id'!$D:$J,4,0),"")</f>
        <v/>
      </c>
      <c r="JD178" s="421" t="str">
        <f>IFERROR(VLOOKUP($E178,'[12]Resumen costos RNT id'!$D:$J,5,0),"")</f>
        <v/>
      </c>
      <c r="JE178" s="421" t="str">
        <f>IFERROR(VLOOKUP($E178,'[12]Resumen costos RNT id'!$D:$J,6,0),"")</f>
        <v/>
      </c>
      <c r="JF178" s="416" t="str">
        <f>IFERROR(VLOOKUP($E178,'[12]Resumen costos RNT id'!$D:$J,7,0),"")</f>
        <v/>
      </c>
      <c r="JG178" s="428" t="str">
        <f t="shared" si="67"/>
        <v/>
      </c>
      <c r="JH178" s="428" t="str">
        <f t="shared" si="68"/>
        <v/>
      </c>
      <c r="JI178" s="428" t="str">
        <f t="shared" si="68"/>
        <v/>
      </c>
      <c r="JJ178" s="428">
        <f t="shared" si="69"/>
        <v>0</v>
      </c>
      <c r="JK178" s="428">
        <f t="shared" si="70"/>
        <v>0</v>
      </c>
      <c r="JL178" s="414" t="s">
        <v>202</v>
      </c>
      <c r="JP178" s="414">
        <v>5</v>
      </c>
      <c r="JQ178" s="414">
        <f t="shared" si="84"/>
        <v>0</v>
      </c>
      <c r="JR178" s="429" t="str">
        <f>IFERROR(VLOOKUP($E178,'[13]Actualización de costos CENACE'!$A:$G,2,0),"")</f>
        <v/>
      </c>
      <c r="JS178" s="429" t="str">
        <f>IFERROR(VLOOKUP($E178,'[13]Actualización de costos CENACE'!$A:$G,3,0),"")</f>
        <v/>
      </c>
      <c r="JT178" s="429" t="str">
        <f>IFERROR(VLOOKUP($E178,'[13]Actualización de costos CENACE'!$A:$G,4,0),"")</f>
        <v/>
      </c>
      <c r="JU178" s="429" t="str">
        <f>IFERROR(VLOOKUP($E178,'[13]Actualización de costos CENACE'!$A:$G,5,0),"")</f>
        <v/>
      </c>
      <c r="JV178" s="429" t="str">
        <f>IFERROR(VLOOKUP($E178,'[13]Actualización de costos CENACE'!$A:$G,6,0),"")</f>
        <v/>
      </c>
      <c r="JW178" s="430" t="str">
        <f>IFERROR(VLOOKUP($E178,'[13]Din Costos CFE'!$J$7:$AG$150,JW$1,0),"")</f>
        <v/>
      </c>
      <c r="JX178" s="430" t="str">
        <f>IFERROR(VLOOKUP($E178,'[13]Din Costos CFE'!$J$7:$AG$150,JX$1,0),"")</f>
        <v/>
      </c>
      <c r="JY178" s="430" t="str">
        <f>IFERROR(VLOOKUP($E178,'[13]Din Costos CFE'!$J$7:$AG$150,JY$1,0),"")</f>
        <v/>
      </c>
      <c r="JZ178" s="430" t="str">
        <f>IFERROR(VLOOKUP($E178,'[13]Din Costos CFE'!$J$7:$AG$150,JZ$1,0),"")</f>
        <v/>
      </c>
      <c r="KA178" s="430" t="str">
        <f>IFERROR(VLOOKUP($E178,'[13]Din Costos CFE'!$J$7:$AG$150,KA$1,0),"")</f>
        <v/>
      </c>
      <c r="KB178" s="430" t="str">
        <f>IFERROR(VLOOKUP($E178,'[13]Din Costos CFE'!$J$7:$AG$150,KB$1,0),"")</f>
        <v/>
      </c>
      <c r="KC178" s="430" t="str">
        <f>IFERROR(VLOOKUP($E178,'[13]Din Costos CFE'!$J$7:$AG$150,KC$1,0),"")</f>
        <v/>
      </c>
      <c r="KD178" s="430" t="str">
        <f>IFERROR(VLOOKUP($E178,'[13]Din Costos CFE'!$J$7:$AG$150,KD$1,0),"")</f>
        <v/>
      </c>
      <c r="KE178" s="430" t="str">
        <f>IFERROR(VLOOKUP($E178,'[13]Din Costos CFE'!$J$7:$AG$150,KE$1,0),"")</f>
        <v/>
      </c>
      <c r="KF178" s="430" t="str">
        <f>IFERROR(VLOOKUP($E178,'[13]Din Costos CFE'!$J$7:$AG$150,KF$1,0),"")</f>
        <v/>
      </c>
      <c r="KG178" s="430" t="str">
        <f>IFERROR(VLOOKUP($E178,'[13]Din Costos CFE'!$J$7:$AG$150,KG$1,0),"")</f>
        <v/>
      </c>
      <c r="KH178" s="430" t="str">
        <f>IFERROR(VLOOKUP($E178,'[13]Din Costos CFE'!$J$7:$AG$150,KH$1,0),"")</f>
        <v/>
      </c>
      <c r="KI178" s="430" t="str">
        <f>IFERROR(VLOOKUP($E178,'[13]Din Costos CFE'!$J$7:$AG$150,KI$1,0),"")</f>
        <v/>
      </c>
      <c r="KJ178" s="430" t="str">
        <f>IFERROR(VLOOKUP($E178,'[13]Din Costos CFE'!$J$7:$AG$150,KJ$1,0),"")</f>
        <v/>
      </c>
      <c r="KK178" s="430" t="str">
        <f>IFERROR(VLOOKUP($E178,'[13]Din Costos CFE'!$J$7:$AG$150,KK$1,0),"")</f>
        <v/>
      </c>
      <c r="KL178" s="430" t="str">
        <f>IFERROR(VLOOKUP($E178,'[13]Din Costos CFE'!$J$7:$AG$150,KL$1,0),"")</f>
        <v/>
      </c>
      <c r="KM178" s="430" t="str">
        <f>IFERROR(VLOOKUP($E178,'[13]Din Costos CFE'!$J$7:$AG$150,KM$1,0),"")</f>
        <v/>
      </c>
      <c r="KN178" s="430" t="str">
        <f>IFERROR(VLOOKUP($E178,'[13]Din Costos CFE'!$J$7:$AG$150,KN$1,0),"")</f>
        <v/>
      </c>
      <c r="KO178" s="431">
        <f t="shared" si="71"/>
        <v>0</v>
      </c>
      <c r="KP178" s="431">
        <f t="shared" si="72"/>
        <v>0</v>
      </c>
      <c r="KQ178" s="431">
        <f t="shared" si="73"/>
        <v>0</v>
      </c>
      <c r="KR178" s="432" t="str">
        <f>IFERROR(VLOOKUP($E178,'[13]Din Costos CFE'!$A$6:$G$150,4,0),"")</f>
        <v/>
      </c>
      <c r="KS178" s="432" t="str">
        <f>IFERROR(VLOOKUP($E178,'[13]Din Costos CFE'!$A$6:$G$150,5,0),"")</f>
        <v/>
      </c>
      <c r="KT178" s="432" t="str">
        <f>IFERROR(VLOOKUP($E178,'[13]Din Costos CFE'!$A$6:$G$150,6,0),"")</f>
        <v/>
      </c>
      <c r="KU178" s="433" t="str">
        <f t="shared" si="74"/>
        <v/>
      </c>
      <c r="KV178" s="434" t="str">
        <f t="shared" si="75"/>
        <v/>
      </c>
      <c r="KW178" s="435" t="str">
        <f t="shared" si="76"/>
        <v/>
      </c>
      <c r="KX178" s="435"/>
      <c r="KY178" s="436" t="str">
        <f>IFERROR(VLOOKUP($E178,'[13]Detalle Costos CENACE'!$E:$IT,248,0),"")</f>
        <v/>
      </c>
      <c r="KZ178" s="414">
        <f t="shared" si="77"/>
        <v>62.64</v>
      </c>
      <c r="LA178" s="434" t="str">
        <f t="shared" si="78"/>
        <v/>
      </c>
      <c r="LB178" s="434" t="str">
        <f t="shared" si="79"/>
        <v/>
      </c>
      <c r="LC178" s="414">
        <f t="shared" si="80"/>
        <v>1</v>
      </c>
      <c r="LD178" s="429" t="str">
        <f>IFERROR(VLOOKUP($E178,'[13]Actualización de costos CENACE'!$A:$G,7,0),"")</f>
        <v/>
      </c>
    </row>
    <row r="179" spans="1:316" s="414" customFormat="1" ht="15" customHeight="1">
      <c r="A179" s="413" t="s">
        <v>5638</v>
      </c>
      <c r="B179" s="414">
        <v>1043</v>
      </c>
      <c r="C179" s="414" t="s">
        <v>9216</v>
      </c>
      <c r="D179" s="414" t="s">
        <v>9217</v>
      </c>
      <c r="E179" s="414">
        <v>1043</v>
      </c>
      <c r="G179" s="414" t="s">
        <v>1444</v>
      </c>
      <c r="H179" s="414" t="s">
        <v>1801</v>
      </c>
      <c r="I179" s="415">
        <v>4</v>
      </c>
      <c r="J179" s="415"/>
      <c r="K179" s="415" t="str">
        <f t="shared" si="88"/>
        <v>No</v>
      </c>
      <c r="L179" s="415"/>
      <c r="M179" s="415">
        <f t="shared" si="87"/>
        <v>4</v>
      </c>
      <c r="N179" s="415"/>
      <c r="O179" s="415"/>
      <c r="P179" s="415"/>
      <c r="Q179" s="415"/>
      <c r="R179" s="415" t="str">
        <f t="shared" si="89"/>
        <v>No</v>
      </c>
      <c r="S179" s="415"/>
      <c r="T179" s="415"/>
      <c r="U179" s="415"/>
      <c r="V179" s="414" t="s">
        <v>9218</v>
      </c>
      <c r="W179" s="414" t="s">
        <v>5643</v>
      </c>
      <c r="X179" s="414">
        <f t="shared" si="83"/>
        <v>1</v>
      </c>
      <c r="Y179" s="414">
        <f t="shared" si="63"/>
        <v>410.59</v>
      </c>
      <c r="Z179" s="416" t="str">
        <f t="shared" si="64"/>
        <v/>
      </c>
      <c r="AA179" s="416">
        <f t="shared" si="65"/>
        <v>0</v>
      </c>
      <c r="AB179" s="417">
        <f t="shared" si="66"/>
        <v>0</v>
      </c>
      <c r="AC179" s="414" t="s">
        <v>6310</v>
      </c>
      <c r="AD179" s="414" t="s">
        <v>4420</v>
      </c>
      <c r="AE179" s="414" t="e">
        <f>+VLOOKUP($D179,'[12]Ramón Países '!$A:$E,4,0)</f>
        <v>#N/A</v>
      </c>
      <c r="AF179" s="414" t="s">
        <v>5646</v>
      </c>
      <c r="AG179" s="414" t="e">
        <f>+VLOOKUP($D179,'[12]Ramón Países '!$A:$E,5,0)</f>
        <v>#N/A</v>
      </c>
      <c r="AH179" s="414" t="s">
        <v>6310</v>
      </c>
      <c r="AI179" s="414" t="s">
        <v>6311</v>
      </c>
      <c r="AJ179" s="414" t="s">
        <v>5698</v>
      </c>
      <c r="AK179" s="414" t="s">
        <v>5698</v>
      </c>
      <c r="AL179" s="414" t="s">
        <v>9219</v>
      </c>
      <c r="AM179" s="414" t="s">
        <v>6313</v>
      </c>
      <c r="AN179" s="414" t="s">
        <v>3320</v>
      </c>
      <c r="AO179" s="414" t="s">
        <v>6314</v>
      </c>
      <c r="AP179" s="414" t="s">
        <v>5698</v>
      </c>
      <c r="AQ179" s="414" t="s">
        <v>6315</v>
      </c>
      <c r="AR179" s="414" t="s">
        <v>6316</v>
      </c>
      <c r="AS179" s="414" t="s">
        <v>6317</v>
      </c>
      <c r="AT179" s="414" t="s">
        <v>733</v>
      </c>
      <c r="AU179" s="414" t="s">
        <v>733</v>
      </c>
      <c r="AV179" s="414" t="s">
        <v>733</v>
      </c>
      <c r="AW179" s="414" t="s">
        <v>3320</v>
      </c>
      <c r="AX179" s="414" t="s">
        <v>6318</v>
      </c>
      <c r="AY179" s="414" t="s">
        <v>733</v>
      </c>
      <c r="AZ179" s="414" t="s">
        <v>6319</v>
      </c>
      <c r="BA179" s="414" t="s">
        <v>6320</v>
      </c>
      <c r="BB179" s="414" t="s">
        <v>6321</v>
      </c>
      <c r="BC179" s="414" t="s">
        <v>6310</v>
      </c>
      <c r="BD179" s="414" t="s">
        <v>9220</v>
      </c>
      <c r="BE179" s="414" t="s">
        <v>9221</v>
      </c>
      <c r="BF179" s="415" t="s">
        <v>1214</v>
      </c>
      <c r="BG179" s="414" t="s">
        <v>3320</v>
      </c>
      <c r="BI179" s="414" t="s">
        <v>5955</v>
      </c>
      <c r="BJ179" s="414" t="s">
        <v>5955</v>
      </c>
      <c r="BK179" s="414" t="s">
        <v>3596</v>
      </c>
      <c r="BL179" s="414" t="s">
        <v>6217</v>
      </c>
      <c r="BM179" s="415">
        <v>115</v>
      </c>
      <c r="BN179" s="414" t="s">
        <v>5936</v>
      </c>
      <c r="BO179" s="418" t="s">
        <v>12684</v>
      </c>
      <c r="BP179" s="414">
        <v>21</v>
      </c>
      <c r="BQ179" s="414">
        <v>2029</v>
      </c>
      <c r="BR179" s="414">
        <v>410.59</v>
      </c>
      <c r="BS179" s="415">
        <v>410.59</v>
      </c>
      <c r="BT179" s="414" t="s">
        <v>5666</v>
      </c>
      <c r="BU179" s="414">
        <v>1369</v>
      </c>
      <c r="BV179" s="415">
        <v>1017</v>
      </c>
      <c r="BW179" s="419">
        <v>0.28275381867789989</v>
      </c>
      <c r="BX179" s="420" t="s">
        <v>910</v>
      </c>
      <c r="BY179" s="414" t="s">
        <v>733</v>
      </c>
      <c r="CA179" s="414">
        <v>25.91</v>
      </c>
      <c r="CB179" s="414" t="s">
        <v>733</v>
      </c>
      <c r="CC179" s="414">
        <v>705</v>
      </c>
      <c r="CD179" s="414" t="s">
        <v>5713</v>
      </c>
      <c r="CE179" s="414" t="s">
        <v>5801</v>
      </c>
      <c r="CF179" s="414" t="s">
        <v>3320</v>
      </c>
      <c r="CG179" s="414" t="s">
        <v>733</v>
      </c>
      <c r="CH179" s="414" t="s">
        <v>733</v>
      </c>
      <c r="CI179" s="414">
        <v>2270</v>
      </c>
      <c r="CJ179" s="414">
        <v>2043</v>
      </c>
      <c r="CK179" s="414" t="s">
        <v>9222</v>
      </c>
      <c r="CL179" s="414">
        <v>365</v>
      </c>
      <c r="CM179" s="414">
        <v>84.61</v>
      </c>
      <c r="CN179" s="414">
        <v>99</v>
      </c>
      <c r="CO179" s="414">
        <v>35</v>
      </c>
      <c r="CP179" s="414" t="s">
        <v>12851</v>
      </c>
      <c r="CQ179" s="414">
        <f t="shared" si="81"/>
        <v>2027</v>
      </c>
      <c r="CR179" s="414">
        <v>0.25</v>
      </c>
      <c r="CS179" s="414">
        <v>8</v>
      </c>
      <c r="CT179" s="414" t="s">
        <v>9223</v>
      </c>
      <c r="CU179" s="414" t="s">
        <v>3320</v>
      </c>
      <c r="CV179" s="414" t="s">
        <v>3320</v>
      </c>
      <c r="CW179" s="414" t="s">
        <v>3320</v>
      </c>
      <c r="CX179" s="414" t="s">
        <v>3320</v>
      </c>
      <c r="CY179" s="414" t="s">
        <v>3320</v>
      </c>
      <c r="CZ179" s="414" t="s">
        <v>3320</v>
      </c>
      <c r="DA179" s="414" t="s">
        <v>3320</v>
      </c>
      <c r="DB179" s="414" t="s">
        <v>3320</v>
      </c>
      <c r="DC179" s="414" t="s">
        <v>3320</v>
      </c>
      <c r="DD179" s="414" t="s">
        <v>3320</v>
      </c>
      <c r="DE179" s="414" t="s">
        <v>3320</v>
      </c>
      <c r="DG179" s="414" t="s">
        <v>3320</v>
      </c>
      <c r="DH179" s="414" t="s">
        <v>3320</v>
      </c>
      <c r="DI179" s="414" t="s">
        <v>3320</v>
      </c>
      <c r="DJ179" s="414" t="s">
        <v>3320</v>
      </c>
      <c r="DK179" s="414" t="s">
        <v>3320</v>
      </c>
      <c r="DL179" s="414" t="s">
        <v>3320</v>
      </c>
      <c r="DM179" s="414" t="e">
        <f t="shared" si="82"/>
        <v>#VALUE!</v>
      </c>
      <c r="DN179" s="414" t="s">
        <v>3320</v>
      </c>
      <c r="DO179" s="414" t="s">
        <v>3320</v>
      </c>
      <c r="DP179" s="414" t="s">
        <v>3320</v>
      </c>
      <c r="DR179" s="414" t="s">
        <v>3320</v>
      </c>
      <c r="DS179" s="414" t="s">
        <v>3320</v>
      </c>
      <c r="DT179" s="414" t="s">
        <v>3320</v>
      </c>
      <c r="DU179" s="414" t="s">
        <v>3320</v>
      </c>
      <c r="DV179" s="414" t="s">
        <v>3320</v>
      </c>
      <c r="DW179" s="414" t="s">
        <v>3320</v>
      </c>
      <c r="DX179" s="414" t="s">
        <v>3320</v>
      </c>
      <c r="DY179" s="414" t="s">
        <v>3320</v>
      </c>
      <c r="DZ179" s="414" t="s">
        <v>3320</v>
      </c>
      <c r="EA179" s="414" t="s">
        <v>3320</v>
      </c>
      <c r="EB179" s="414" t="s">
        <v>3320</v>
      </c>
      <c r="EC179" s="414" t="s">
        <v>3320</v>
      </c>
      <c r="ED179" s="414" t="s">
        <v>3320</v>
      </c>
      <c r="EE179" s="414" t="s">
        <v>3320</v>
      </c>
      <c r="EF179" s="414" t="s">
        <v>3320</v>
      </c>
      <c r="EG179" s="414" t="s">
        <v>3320</v>
      </c>
      <c r="EH179" s="414" t="s">
        <v>3320</v>
      </c>
      <c r="EI179" s="414" t="s">
        <v>3320</v>
      </c>
      <c r="EJ179" s="414" t="s">
        <v>3320</v>
      </c>
      <c r="EK179" s="414" t="s">
        <v>3320</v>
      </c>
      <c r="EL179" s="414" t="s">
        <v>3320</v>
      </c>
      <c r="EM179" s="414" t="s">
        <v>3320</v>
      </c>
      <c r="EN179" s="414" t="s">
        <v>3320</v>
      </c>
      <c r="EO179" s="414" t="s">
        <v>3320</v>
      </c>
      <c r="EP179" s="414" t="s">
        <v>3320</v>
      </c>
      <c r="EQ179" s="414" t="s">
        <v>3320</v>
      </c>
      <c r="ER179" s="414" t="s">
        <v>3320</v>
      </c>
      <c r="ES179" s="414" t="s">
        <v>3320</v>
      </c>
      <c r="ET179" s="414" t="s">
        <v>3320</v>
      </c>
      <c r="EU179" s="414" t="s">
        <v>3320</v>
      </c>
      <c r="EV179" s="414" t="s">
        <v>3320</v>
      </c>
      <c r="EW179" s="414" t="s">
        <v>3320</v>
      </c>
      <c r="EX179" s="414" t="s">
        <v>3320</v>
      </c>
      <c r="EY179" s="414" t="s">
        <v>3320</v>
      </c>
      <c r="EZ179" s="414" t="s">
        <v>3320</v>
      </c>
      <c r="FA179" s="414" t="s">
        <v>3320</v>
      </c>
      <c r="FB179" s="414" t="s">
        <v>3320</v>
      </c>
      <c r="FC179" s="414" t="s">
        <v>3320</v>
      </c>
      <c r="FD179" s="414" t="s">
        <v>3320</v>
      </c>
      <c r="FE179" s="414" t="s">
        <v>3320</v>
      </c>
      <c r="FF179" s="414" t="s">
        <v>3320</v>
      </c>
      <c r="FG179" s="414" t="s">
        <v>3320</v>
      </c>
      <c r="FH179" s="414" t="s">
        <v>3320</v>
      </c>
      <c r="FI179" s="414" t="s">
        <v>3320</v>
      </c>
      <c r="FJ179" s="414" t="s">
        <v>3320</v>
      </c>
      <c r="FK179" s="414" t="s">
        <v>3320</v>
      </c>
      <c r="FL179" s="414" t="s">
        <v>3320</v>
      </c>
      <c r="FM179" s="414" t="s">
        <v>3320</v>
      </c>
      <c r="FN179" s="414" t="s">
        <v>3320</v>
      </c>
      <c r="FO179" s="421">
        <v>396155692</v>
      </c>
      <c r="FP179" s="421">
        <f t="shared" si="90"/>
        <v>396.15569199999999</v>
      </c>
      <c r="FQ179" s="414" t="s">
        <v>733</v>
      </c>
      <c r="FR179" s="414" t="s">
        <v>733</v>
      </c>
      <c r="FS179" s="414" t="s">
        <v>733</v>
      </c>
      <c r="FT179" s="414" t="s">
        <v>733</v>
      </c>
      <c r="FU179" s="414" t="s">
        <v>546</v>
      </c>
      <c r="FV179" s="414" t="s">
        <v>9224</v>
      </c>
      <c r="FW179" s="414" t="s">
        <v>9225</v>
      </c>
      <c r="FX179" s="422" t="s">
        <v>6217</v>
      </c>
      <c r="FY179" s="423">
        <v>115</v>
      </c>
      <c r="FZ179" s="414" t="s">
        <v>9226</v>
      </c>
      <c r="GA179" s="421">
        <v>396155692</v>
      </c>
      <c r="GB179" s="421">
        <v>67500996</v>
      </c>
      <c r="GC179" s="421">
        <v>908.36</v>
      </c>
      <c r="GD179" s="421">
        <v>2007.88</v>
      </c>
      <c r="GE179" s="414" t="s">
        <v>9227</v>
      </c>
      <c r="GF179" s="414" t="s">
        <v>733</v>
      </c>
      <c r="GG179" s="414" t="s">
        <v>733</v>
      </c>
      <c r="GH179" s="414" t="s">
        <v>9228</v>
      </c>
      <c r="GI179" s="414" t="s">
        <v>1214</v>
      </c>
      <c r="GJ179" s="414" t="s">
        <v>1214</v>
      </c>
      <c r="GK179" s="414" t="s">
        <v>1214</v>
      </c>
      <c r="GL179" s="414" t="s">
        <v>1214</v>
      </c>
      <c r="GM179" s="414" t="s">
        <v>1214</v>
      </c>
      <c r="GN179" s="424" t="s">
        <v>5676</v>
      </c>
      <c r="GO179" s="414" t="s">
        <v>3320</v>
      </c>
      <c r="GP179" s="414" t="s">
        <v>733</v>
      </c>
      <c r="GQ179" s="414" t="s">
        <v>5721</v>
      </c>
      <c r="GR179" s="414" t="s">
        <v>1214</v>
      </c>
      <c r="GS179" s="414" t="s">
        <v>1214</v>
      </c>
      <c r="GT179" s="414" t="s">
        <v>3320</v>
      </c>
      <c r="GU179" s="414" t="s">
        <v>3320</v>
      </c>
      <c r="GV179" s="414" t="s">
        <v>3320</v>
      </c>
      <c r="GW179" s="414" t="s">
        <v>1214</v>
      </c>
      <c r="GX179" s="414" t="s">
        <v>1214</v>
      </c>
      <c r="GY179" s="414" t="s">
        <v>3320</v>
      </c>
      <c r="GZ179" s="414" t="s">
        <v>1214</v>
      </c>
      <c r="HA179" s="414" t="s">
        <v>3320</v>
      </c>
      <c r="HB179" s="414" t="s">
        <v>9229</v>
      </c>
      <c r="HC179" s="414" t="s">
        <v>9230</v>
      </c>
      <c r="HD179" s="414" t="s">
        <v>3320</v>
      </c>
      <c r="HE179" s="414" t="s">
        <v>3320</v>
      </c>
      <c r="HF179" s="414" t="s">
        <v>3320</v>
      </c>
      <c r="HG179" s="414" t="s">
        <v>5759</v>
      </c>
      <c r="HH179" s="414" t="s">
        <v>1214</v>
      </c>
      <c r="HI179" s="414" t="s">
        <v>13097</v>
      </c>
      <c r="HJ179" s="414" t="s">
        <v>13098</v>
      </c>
      <c r="HK179" s="414" t="s">
        <v>5685</v>
      </c>
      <c r="HL179" s="414" t="s">
        <v>3320</v>
      </c>
      <c r="HM179" s="414" t="s">
        <v>3320</v>
      </c>
      <c r="HN179" s="414" t="s">
        <v>3320</v>
      </c>
      <c r="HO179" s="414" t="s">
        <v>3320</v>
      </c>
      <c r="HP179" s="414" t="s">
        <v>3320</v>
      </c>
      <c r="HQ179" s="414" t="s">
        <v>3320</v>
      </c>
      <c r="HR179" s="414" t="s">
        <v>3320</v>
      </c>
      <c r="HS179" s="414" t="s">
        <v>3320</v>
      </c>
      <c r="HT179" s="414" t="s">
        <v>3320</v>
      </c>
      <c r="HU179" s="414" t="s">
        <v>3320</v>
      </c>
      <c r="HV179" s="414" t="s">
        <v>3320</v>
      </c>
      <c r="HW179" s="414" t="s">
        <v>3320</v>
      </c>
      <c r="HX179" s="414" t="s">
        <v>3320</v>
      </c>
      <c r="HY179" s="414" t="s">
        <v>3320</v>
      </c>
      <c r="HZ179" s="414" t="s">
        <v>3320</v>
      </c>
      <c r="IA179" s="414" t="s">
        <v>3320</v>
      </c>
      <c r="IB179" s="414" t="s">
        <v>3320</v>
      </c>
      <c r="IC179" s="414" t="s">
        <v>3320</v>
      </c>
      <c r="ID179" s="414" t="s">
        <v>3320</v>
      </c>
      <c r="IE179" s="414" t="s">
        <v>3320</v>
      </c>
      <c r="IF179" s="414" t="s">
        <v>3320</v>
      </c>
      <c r="IG179" s="414" t="s">
        <v>3320</v>
      </c>
      <c r="IH179" s="414" t="s">
        <v>3320</v>
      </c>
      <c r="II179" s="414" t="s">
        <v>3320</v>
      </c>
      <c r="IJ179" s="414" t="s">
        <v>3320</v>
      </c>
      <c r="IK179" s="414" t="s">
        <v>3320</v>
      </c>
      <c r="IL179" s="414" t="s">
        <v>3320</v>
      </c>
      <c r="IM179" s="414" t="s">
        <v>3320</v>
      </c>
      <c r="IN179" s="414" t="s">
        <v>3320</v>
      </c>
      <c r="IO179" s="414" t="s">
        <v>3320</v>
      </c>
      <c r="IP179" s="414" t="s">
        <v>3320</v>
      </c>
      <c r="IQ179" s="414" t="s">
        <v>3320</v>
      </c>
      <c r="IR179" s="414" t="s">
        <v>3320</v>
      </c>
      <c r="IS179" s="414" t="s">
        <v>3320</v>
      </c>
      <c r="IT179" s="414" t="s">
        <v>3320</v>
      </c>
      <c r="IU179" s="414" t="s">
        <v>3320</v>
      </c>
      <c r="IV179" s="414" t="s">
        <v>3320</v>
      </c>
      <c r="IW179" s="414" t="s">
        <v>3320</v>
      </c>
      <c r="IX179" s="440" t="s">
        <v>12630</v>
      </c>
      <c r="IY179" s="441" t="s">
        <v>3320</v>
      </c>
      <c r="IZ179" s="441" t="s">
        <v>5966</v>
      </c>
      <c r="JA179" s="440" t="s">
        <v>5967</v>
      </c>
      <c r="JB179" s="414" t="str">
        <f>IFERROR(VLOOKUP($E179,'[12]Resumen costos RNT id'!$D:$J,3,0),"")</f>
        <v/>
      </c>
      <c r="JC179" s="421" t="str">
        <f>IFERROR(VLOOKUP($E179,'[12]Resumen costos RNT id'!$D:$J,4,0),"")</f>
        <v/>
      </c>
      <c r="JD179" s="421" t="str">
        <f>IFERROR(VLOOKUP($E179,'[12]Resumen costos RNT id'!$D:$J,5,0),"")</f>
        <v/>
      </c>
      <c r="JE179" s="421" t="str">
        <f>IFERROR(VLOOKUP($E179,'[12]Resumen costos RNT id'!$D:$J,6,0),"")</f>
        <v/>
      </c>
      <c r="JF179" s="416" t="str">
        <f>IFERROR(VLOOKUP($E179,'[12]Resumen costos RNT id'!$D:$J,7,0),"")</f>
        <v/>
      </c>
      <c r="JG179" s="428" t="str">
        <f t="shared" si="67"/>
        <v/>
      </c>
      <c r="JH179" s="428" t="str">
        <f t="shared" si="68"/>
        <v/>
      </c>
      <c r="JI179" s="428" t="str">
        <f t="shared" si="68"/>
        <v/>
      </c>
      <c r="JJ179" s="428">
        <f t="shared" si="69"/>
        <v>0</v>
      </c>
      <c r="JK179" s="428">
        <f t="shared" si="70"/>
        <v>0</v>
      </c>
      <c r="JL179" s="414" t="s">
        <v>202</v>
      </c>
      <c r="JP179" s="414">
        <v>7</v>
      </c>
      <c r="JQ179" s="414">
        <f t="shared" si="84"/>
        <v>0</v>
      </c>
      <c r="JR179" s="429" t="str">
        <f>IFERROR(VLOOKUP($E179,'[13]Actualización de costos CENACE'!$A:$G,2,0),"")</f>
        <v/>
      </c>
      <c r="JS179" s="429" t="str">
        <f>IFERROR(VLOOKUP($E179,'[13]Actualización de costos CENACE'!$A:$G,3,0),"")</f>
        <v/>
      </c>
      <c r="JT179" s="429" t="str">
        <f>IFERROR(VLOOKUP($E179,'[13]Actualización de costos CENACE'!$A:$G,4,0),"")</f>
        <v/>
      </c>
      <c r="JU179" s="429" t="str">
        <f>IFERROR(VLOOKUP($E179,'[13]Actualización de costos CENACE'!$A:$G,5,0),"")</f>
        <v/>
      </c>
      <c r="JV179" s="429" t="str">
        <f>IFERROR(VLOOKUP($E179,'[13]Actualización de costos CENACE'!$A:$G,6,0),"")</f>
        <v/>
      </c>
      <c r="JW179" s="430" t="str">
        <f>IFERROR(VLOOKUP($E179,'[13]Din Costos CFE'!$J$7:$AG$150,JW$1,0),"")</f>
        <v/>
      </c>
      <c r="JX179" s="430" t="str">
        <f>IFERROR(VLOOKUP($E179,'[13]Din Costos CFE'!$J$7:$AG$150,JX$1,0),"")</f>
        <v/>
      </c>
      <c r="JY179" s="430" t="str">
        <f>IFERROR(VLOOKUP($E179,'[13]Din Costos CFE'!$J$7:$AG$150,JY$1,0),"")</f>
        <v/>
      </c>
      <c r="JZ179" s="430" t="str">
        <f>IFERROR(VLOOKUP($E179,'[13]Din Costos CFE'!$J$7:$AG$150,JZ$1,0),"")</f>
        <v/>
      </c>
      <c r="KA179" s="430" t="str">
        <f>IFERROR(VLOOKUP($E179,'[13]Din Costos CFE'!$J$7:$AG$150,KA$1,0),"")</f>
        <v/>
      </c>
      <c r="KB179" s="430" t="str">
        <f>IFERROR(VLOOKUP($E179,'[13]Din Costos CFE'!$J$7:$AG$150,KB$1,0),"")</f>
        <v/>
      </c>
      <c r="KC179" s="430" t="str">
        <f>IFERROR(VLOOKUP($E179,'[13]Din Costos CFE'!$J$7:$AG$150,KC$1,0),"")</f>
        <v/>
      </c>
      <c r="KD179" s="430" t="str">
        <f>IFERROR(VLOOKUP($E179,'[13]Din Costos CFE'!$J$7:$AG$150,KD$1,0),"")</f>
        <v/>
      </c>
      <c r="KE179" s="430" t="str">
        <f>IFERROR(VLOOKUP($E179,'[13]Din Costos CFE'!$J$7:$AG$150,KE$1,0),"")</f>
        <v/>
      </c>
      <c r="KF179" s="430" t="str">
        <f>IFERROR(VLOOKUP($E179,'[13]Din Costos CFE'!$J$7:$AG$150,KF$1,0),"")</f>
        <v/>
      </c>
      <c r="KG179" s="430" t="str">
        <f>IFERROR(VLOOKUP($E179,'[13]Din Costos CFE'!$J$7:$AG$150,KG$1,0),"")</f>
        <v/>
      </c>
      <c r="KH179" s="430" t="str">
        <f>IFERROR(VLOOKUP($E179,'[13]Din Costos CFE'!$J$7:$AG$150,KH$1,0),"")</f>
        <v/>
      </c>
      <c r="KI179" s="430" t="str">
        <f>IFERROR(VLOOKUP($E179,'[13]Din Costos CFE'!$J$7:$AG$150,KI$1,0),"")</f>
        <v/>
      </c>
      <c r="KJ179" s="430" t="str">
        <f>IFERROR(VLOOKUP($E179,'[13]Din Costos CFE'!$J$7:$AG$150,KJ$1,0),"")</f>
        <v/>
      </c>
      <c r="KK179" s="430" t="str">
        <f>IFERROR(VLOOKUP($E179,'[13]Din Costos CFE'!$J$7:$AG$150,KK$1,0),"")</f>
        <v/>
      </c>
      <c r="KL179" s="430" t="str">
        <f>IFERROR(VLOOKUP($E179,'[13]Din Costos CFE'!$J$7:$AG$150,KL$1,0),"")</f>
        <v/>
      </c>
      <c r="KM179" s="430" t="str">
        <f>IFERROR(VLOOKUP($E179,'[13]Din Costos CFE'!$J$7:$AG$150,KM$1,0),"")</f>
        <v/>
      </c>
      <c r="KN179" s="430" t="str">
        <f>IFERROR(VLOOKUP($E179,'[13]Din Costos CFE'!$J$7:$AG$150,KN$1,0),"")</f>
        <v/>
      </c>
      <c r="KO179" s="431">
        <f t="shared" si="71"/>
        <v>0</v>
      </c>
      <c r="KP179" s="431">
        <f t="shared" si="72"/>
        <v>0</v>
      </c>
      <c r="KQ179" s="431">
        <f t="shared" si="73"/>
        <v>0</v>
      </c>
      <c r="KR179" s="432" t="str">
        <f>IFERROR(VLOOKUP($E179,'[13]Din Costos CFE'!$A$6:$G$150,4,0),"")</f>
        <v/>
      </c>
      <c r="KS179" s="432" t="str">
        <f>IFERROR(VLOOKUP($E179,'[13]Din Costos CFE'!$A$6:$G$150,5,0),"")</f>
        <v/>
      </c>
      <c r="KT179" s="432" t="str">
        <f>IFERROR(VLOOKUP($E179,'[13]Din Costos CFE'!$A$6:$G$150,6,0),"")</f>
        <v/>
      </c>
      <c r="KU179" s="433" t="str">
        <f t="shared" si="74"/>
        <v/>
      </c>
      <c r="KV179" s="434" t="str">
        <f t="shared" si="75"/>
        <v/>
      </c>
      <c r="KW179" s="435" t="str">
        <f t="shared" si="76"/>
        <v/>
      </c>
      <c r="KX179" s="435"/>
      <c r="KY179" s="436" t="str">
        <f>IFERROR(VLOOKUP($E179,'[13]Detalle Costos CENACE'!$E:$IT,248,0),"")</f>
        <v/>
      </c>
      <c r="KZ179" s="414">
        <f t="shared" si="77"/>
        <v>410.59</v>
      </c>
      <c r="LA179" s="434" t="str">
        <f t="shared" si="78"/>
        <v/>
      </c>
      <c r="LB179" s="434" t="str">
        <f t="shared" si="79"/>
        <v/>
      </c>
      <c r="LC179" s="414">
        <f t="shared" si="80"/>
        <v>1</v>
      </c>
      <c r="LD179" s="429" t="str">
        <f>IFERROR(VLOOKUP($E179,'[13]Actualización de costos CENACE'!$A:$G,7,0),"")</f>
        <v/>
      </c>
    </row>
    <row r="180" spans="1:316" s="414" customFormat="1" ht="15" customHeight="1">
      <c r="A180" s="413" t="s">
        <v>5638</v>
      </c>
      <c r="B180" s="414">
        <v>1022</v>
      </c>
      <c r="C180" s="414" t="s">
        <v>9231</v>
      </c>
      <c r="D180" s="414" t="s">
        <v>9232</v>
      </c>
      <c r="E180" s="414">
        <v>1022</v>
      </c>
      <c r="G180" s="414" t="s">
        <v>9233</v>
      </c>
      <c r="H180" s="414" t="s">
        <v>9234</v>
      </c>
      <c r="I180" s="415">
        <v>4</v>
      </c>
      <c r="J180" s="415"/>
      <c r="K180" s="415" t="str">
        <f t="shared" si="88"/>
        <v>No</v>
      </c>
      <c r="L180" s="415"/>
      <c r="M180" s="415">
        <f t="shared" si="87"/>
        <v>4</v>
      </c>
      <c r="N180" s="415"/>
      <c r="O180" s="415"/>
      <c r="P180" s="415"/>
      <c r="Q180" s="415"/>
      <c r="R180" s="415" t="str">
        <f t="shared" si="89"/>
        <v>No</v>
      </c>
      <c r="S180" s="415"/>
      <c r="T180" s="415"/>
      <c r="U180" s="415"/>
      <c r="V180" s="413" t="s">
        <v>5105</v>
      </c>
      <c r="W180" s="414" t="s">
        <v>6342</v>
      </c>
      <c r="X180" s="414">
        <f t="shared" si="83"/>
        <v>1.5</v>
      </c>
      <c r="Y180" s="414">
        <f t="shared" si="63"/>
        <v>439.34999999999997</v>
      </c>
      <c r="Z180" s="416" t="str">
        <f t="shared" si="64"/>
        <v/>
      </c>
      <c r="AA180" s="416">
        <f t="shared" si="65"/>
        <v>0</v>
      </c>
      <c r="AB180" s="417">
        <f t="shared" si="66"/>
        <v>0</v>
      </c>
      <c r="AC180" s="414" t="s">
        <v>9235</v>
      </c>
      <c r="AD180" s="414" t="s">
        <v>9236</v>
      </c>
      <c r="AE180" s="414" t="e">
        <f>+VLOOKUP($D180,'[12]Ramón Países '!$A:$E,4,0)</f>
        <v>#N/A</v>
      </c>
      <c r="AF180" s="414" t="s">
        <v>5646</v>
      </c>
      <c r="AG180" s="414" t="e">
        <f>+VLOOKUP($D180,'[12]Ramón Países '!$A:$E,5,0)</f>
        <v>#N/A</v>
      </c>
      <c r="AH180" s="414" t="s">
        <v>9235</v>
      </c>
      <c r="AI180" s="414" t="s">
        <v>9237</v>
      </c>
      <c r="AJ180" s="414" t="s">
        <v>5698</v>
      </c>
      <c r="AK180" s="414" t="s">
        <v>5698</v>
      </c>
      <c r="AL180" s="414" t="s">
        <v>9238</v>
      </c>
      <c r="AM180" s="414" t="s">
        <v>9239</v>
      </c>
      <c r="AN180" s="414" t="s">
        <v>3320</v>
      </c>
      <c r="AO180" s="414" t="s">
        <v>9240</v>
      </c>
      <c r="AP180" s="414" t="s">
        <v>5698</v>
      </c>
      <c r="AQ180" s="414" t="s">
        <v>9241</v>
      </c>
      <c r="AR180" s="414" t="s">
        <v>6866</v>
      </c>
      <c r="AS180" s="414" t="s">
        <v>6866</v>
      </c>
      <c r="AT180" s="414" t="s">
        <v>733</v>
      </c>
      <c r="AU180" s="414" t="s">
        <v>733</v>
      </c>
      <c r="AV180" s="414" t="s">
        <v>733</v>
      </c>
      <c r="AW180" s="414" t="s">
        <v>3320</v>
      </c>
      <c r="AX180" s="414" t="s">
        <v>9242</v>
      </c>
      <c r="AY180" s="414" t="s">
        <v>733</v>
      </c>
      <c r="AZ180" s="414" t="s">
        <v>9243</v>
      </c>
      <c r="BA180" s="414" t="s">
        <v>9244</v>
      </c>
      <c r="BB180" s="414" t="s">
        <v>9245</v>
      </c>
      <c r="BC180" s="414" t="s">
        <v>9246</v>
      </c>
      <c r="BD180" s="414" t="s">
        <v>9247</v>
      </c>
      <c r="BE180" s="414" t="s">
        <v>9248</v>
      </c>
      <c r="BF180" s="415" t="s">
        <v>1214</v>
      </c>
      <c r="BG180" s="414" t="s">
        <v>3320</v>
      </c>
      <c r="BI180" s="414" t="s">
        <v>5955</v>
      </c>
      <c r="BJ180" s="414" t="s">
        <v>5955</v>
      </c>
      <c r="BK180" s="414" t="s">
        <v>6991</v>
      </c>
      <c r="BL180" s="414" t="s">
        <v>9249</v>
      </c>
      <c r="BM180" s="415">
        <v>230</v>
      </c>
      <c r="BN180" s="414" t="s">
        <v>5712</v>
      </c>
      <c r="BO180" s="418" t="s">
        <v>13099</v>
      </c>
      <c r="BP180" s="414">
        <v>48</v>
      </c>
      <c r="BQ180" s="414">
        <v>2030</v>
      </c>
      <c r="BR180" s="414">
        <v>292.89999999999998</v>
      </c>
      <c r="BS180" s="415">
        <v>292.89999999999998</v>
      </c>
      <c r="BT180" s="414" t="s">
        <v>9250</v>
      </c>
      <c r="BU180" s="414">
        <v>2</v>
      </c>
      <c r="BV180" s="415">
        <v>2438346</v>
      </c>
      <c r="BW180" s="419">
        <v>0.95032434277910549</v>
      </c>
      <c r="BX180" s="420" t="s">
        <v>202</v>
      </c>
      <c r="BY180" s="414" t="s">
        <v>733</v>
      </c>
      <c r="CA180" s="414" t="s">
        <v>3320</v>
      </c>
      <c r="CB180" s="414" t="s">
        <v>3320</v>
      </c>
      <c r="CC180" s="414" t="s">
        <v>3320</v>
      </c>
      <c r="CD180" s="414" t="s">
        <v>3320</v>
      </c>
      <c r="CE180" s="414" t="s">
        <v>3320</v>
      </c>
      <c r="CF180" s="414" t="s">
        <v>3320</v>
      </c>
      <c r="CG180" s="414" t="s">
        <v>3320</v>
      </c>
      <c r="CH180" s="414" t="s">
        <v>3320</v>
      </c>
      <c r="CI180" s="414" t="s">
        <v>3320</v>
      </c>
      <c r="CJ180" s="414" t="s">
        <v>3320</v>
      </c>
      <c r="CL180" s="414" t="s">
        <v>3320</v>
      </c>
      <c r="CM180" s="414" t="s">
        <v>3320</v>
      </c>
      <c r="CN180" s="414" t="s">
        <v>3320</v>
      </c>
      <c r="CO180" s="414" t="s">
        <v>3320</v>
      </c>
      <c r="CP180" s="414" t="s">
        <v>3320</v>
      </c>
      <c r="CQ180" s="414" t="e">
        <f t="shared" si="81"/>
        <v>#VALUE!</v>
      </c>
      <c r="CR180" s="414" t="s">
        <v>3320</v>
      </c>
      <c r="CS180" s="414" t="s">
        <v>3320</v>
      </c>
      <c r="CT180" s="414" t="s">
        <v>3320</v>
      </c>
      <c r="CU180" s="414" t="s">
        <v>3320</v>
      </c>
      <c r="CV180" s="414" t="s">
        <v>3320</v>
      </c>
      <c r="CW180" s="414" t="s">
        <v>3320</v>
      </c>
      <c r="CX180" s="414" t="s">
        <v>3320</v>
      </c>
      <c r="CY180" s="414" t="s">
        <v>3320</v>
      </c>
      <c r="CZ180" s="414" t="s">
        <v>3320</v>
      </c>
      <c r="DA180" s="414" t="s">
        <v>3320</v>
      </c>
      <c r="DB180" s="414" t="s">
        <v>3320</v>
      </c>
      <c r="DC180" s="414" t="s">
        <v>3320</v>
      </c>
      <c r="DD180" s="414" t="s">
        <v>3320</v>
      </c>
      <c r="DE180" s="414" t="s">
        <v>3320</v>
      </c>
      <c r="DG180" s="414" t="s">
        <v>3320</v>
      </c>
      <c r="DH180" s="414" t="s">
        <v>3320</v>
      </c>
      <c r="DI180" s="414" t="s">
        <v>3320</v>
      </c>
      <c r="DJ180" s="414" t="s">
        <v>3320</v>
      </c>
      <c r="DK180" s="414" t="s">
        <v>3320</v>
      </c>
      <c r="DL180" s="414" t="s">
        <v>3320</v>
      </c>
      <c r="DM180" s="414" t="e">
        <f t="shared" si="82"/>
        <v>#VALUE!</v>
      </c>
      <c r="DN180" s="414" t="s">
        <v>3320</v>
      </c>
      <c r="DO180" s="414" t="s">
        <v>3320</v>
      </c>
      <c r="DP180" s="414" t="s">
        <v>3320</v>
      </c>
      <c r="DR180" s="414" t="s">
        <v>3320</v>
      </c>
      <c r="DS180" s="414" t="s">
        <v>3320</v>
      </c>
      <c r="DT180" s="414" t="s">
        <v>3320</v>
      </c>
      <c r="DU180" s="414" t="s">
        <v>3320</v>
      </c>
      <c r="DV180" s="414" t="s">
        <v>3320</v>
      </c>
      <c r="DW180" s="414" t="s">
        <v>3320</v>
      </c>
      <c r="DX180" s="414" t="s">
        <v>3320</v>
      </c>
      <c r="DY180" s="414" t="s">
        <v>9251</v>
      </c>
      <c r="DZ180" s="414" t="s">
        <v>6362</v>
      </c>
      <c r="EA180" s="414" t="s">
        <v>9252</v>
      </c>
      <c r="EB180" s="414" t="s">
        <v>9253</v>
      </c>
      <c r="EC180" s="414" t="s">
        <v>9254</v>
      </c>
      <c r="ED180" s="414" t="s">
        <v>9255</v>
      </c>
      <c r="EE180" s="414" t="s">
        <v>1214</v>
      </c>
      <c r="EF180" s="414" t="s">
        <v>1214</v>
      </c>
      <c r="EG180" s="414" t="s">
        <v>5774</v>
      </c>
      <c r="EH180" s="414" t="s">
        <v>3320</v>
      </c>
      <c r="EI180" s="414">
        <v>5.8</v>
      </c>
      <c r="EK180" s="414" t="s">
        <v>6369</v>
      </c>
      <c r="EL180" s="414" t="s">
        <v>6370</v>
      </c>
      <c r="EN180" s="414" t="s">
        <v>5774</v>
      </c>
      <c r="EO180" s="458">
        <v>0.9</v>
      </c>
      <c r="EP180" s="414" t="s">
        <v>9256</v>
      </c>
      <c r="EQ180" s="414" t="s">
        <v>3320</v>
      </c>
      <c r="ER180" s="414" t="s">
        <v>3320</v>
      </c>
      <c r="ES180" s="414" t="s">
        <v>3320</v>
      </c>
      <c r="ET180" s="414" t="s">
        <v>3320</v>
      </c>
      <c r="EU180" s="414" t="s">
        <v>3320</v>
      </c>
      <c r="EV180" s="414" t="s">
        <v>3320</v>
      </c>
      <c r="EW180" s="414" t="s">
        <v>3320</v>
      </c>
      <c r="EX180" s="414" t="s">
        <v>3320</v>
      </c>
      <c r="EY180" s="414" t="s">
        <v>3320</v>
      </c>
      <c r="EZ180" s="414" t="s">
        <v>3320</v>
      </c>
      <c r="FA180" s="414" t="s">
        <v>3320</v>
      </c>
      <c r="FB180" s="414" t="s">
        <v>3320</v>
      </c>
      <c r="FC180" s="414" t="s">
        <v>3320</v>
      </c>
      <c r="FD180" s="414" t="s">
        <v>3320</v>
      </c>
      <c r="FE180" s="414" t="s">
        <v>3320</v>
      </c>
      <c r="FF180" s="414" t="s">
        <v>3320</v>
      </c>
      <c r="FG180" s="414" t="s">
        <v>3320</v>
      </c>
      <c r="FH180" s="414" t="s">
        <v>3320</v>
      </c>
      <c r="FI180" s="414" t="s">
        <v>3320</v>
      </c>
      <c r="FJ180" s="414" t="s">
        <v>3320</v>
      </c>
      <c r="FK180" s="414" t="s">
        <v>3320</v>
      </c>
      <c r="FL180" s="414" t="s">
        <v>3320</v>
      </c>
      <c r="FM180" s="414" t="s">
        <v>3320</v>
      </c>
      <c r="FN180" s="414" t="s">
        <v>3320</v>
      </c>
      <c r="FO180" s="421">
        <v>475000000</v>
      </c>
      <c r="FP180" s="421">
        <f t="shared" si="90"/>
        <v>475</v>
      </c>
      <c r="FQ180" s="414" t="s">
        <v>733</v>
      </c>
      <c r="FR180" s="414" t="s">
        <v>733</v>
      </c>
      <c r="FS180" s="414" t="s">
        <v>1214</v>
      </c>
      <c r="FT180" s="414" t="s">
        <v>1214</v>
      </c>
      <c r="FU180" s="414" t="s">
        <v>2770</v>
      </c>
      <c r="FV180" s="414" t="s">
        <v>9257</v>
      </c>
      <c r="FW180" s="414" t="s">
        <v>9258</v>
      </c>
      <c r="FX180" s="422" t="s">
        <v>9249</v>
      </c>
      <c r="FY180" s="423">
        <v>230</v>
      </c>
      <c r="FZ180" s="414" t="s">
        <v>9259</v>
      </c>
      <c r="GA180" s="421">
        <v>475000000</v>
      </c>
      <c r="GB180" s="421" t="s">
        <v>3320</v>
      </c>
      <c r="GC180" s="421">
        <v>4</v>
      </c>
      <c r="GD180" s="421">
        <v>1</v>
      </c>
      <c r="GE180" s="414" t="s">
        <v>9260</v>
      </c>
      <c r="GF180" s="414" t="s">
        <v>733</v>
      </c>
      <c r="GG180" s="414" t="s">
        <v>733</v>
      </c>
      <c r="GH180" s="414" t="s">
        <v>9261</v>
      </c>
      <c r="GI180" s="414" t="s">
        <v>1214</v>
      </c>
      <c r="GJ180" s="414" t="s">
        <v>1214</v>
      </c>
      <c r="GK180" s="414" t="s">
        <v>1214</v>
      </c>
      <c r="GL180" s="414" t="s">
        <v>733</v>
      </c>
      <c r="GM180" s="414" t="s">
        <v>1214</v>
      </c>
      <c r="GN180" s="424" t="s">
        <v>5676</v>
      </c>
      <c r="GO180" s="414" t="s">
        <v>3320</v>
      </c>
      <c r="GP180" s="414" t="s">
        <v>733</v>
      </c>
      <c r="GQ180" s="414" t="s">
        <v>5721</v>
      </c>
      <c r="GR180" s="414" t="s">
        <v>1214</v>
      </c>
      <c r="GS180" s="414" t="s">
        <v>1214</v>
      </c>
      <c r="GT180" s="414" t="s">
        <v>3320</v>
      </c>
      <c r="GU180" s="414" t="s">
        <v>3320</v>
      </c>
      <c r="GV180" s="414" t="s">
        <v>3320</v>
      </c>
      <c r="GW180" s="414" t="s">
        <v>1214</v>
      </c>
      <c r="GX180" s="414" t="s">
        <v>1214</v>
      </c>
      <c r="GY180" s="414" t="s">
        <v>3320</v>
      </c>
      <c r="GZ180" s="414" t="s">
        <v>1214</v>
      </c>
      <c r="HA180" s="414" t="s">
        <v>3320</v>
      </c>
      <c r="HB180" s="414" t="s">
        <v>3320</v>
      </c>
      <c r="HC180" s="414" t="s">
        <v>3320</v>
      </c>
      <c r="HD180" s="414" t="s">
        <v>3320</v>
      </c>
      <c r="HE180" s="414" t="s">
        <v>3320</v>
      </c>
      <c r="HF180" s="414" t="s">
        <v>3320</v>
      </c>
      <c r="HG180" s="414" t="s">
        <v>733</v>
      </c>
      <c r="HH180" s="414" t="s">
        <v>1214</v>
      </c>
      <c r="HI180" s="414" t="s">
        <v>13100</v>
      </c>
      <c r="HJ180" s="414" t="s">
        <v>13101</v>
      </c>
      <c r="HK180" s="414" t="s">
        <v>5685</v>
      </c>
      <c r="HL180" s="414" t="s">
        <v>3320</v>
      </c>
      <c r="HM180" s="414" t="s">
        <v>3320</v>
      </c>
      <c r="HN180" s="414" t="s">
        <v>3320</v>
      </c>
      <c r="HO180" s="414" t="s">
        <v>3320</v>
      </c>
      <c r="HP180" s="414" t="s">
        <v>3320</v>
      </c>
      <c r="HQ180" s="414" t="s">
        <v>3320</v>
      </c>
      <c r="HR180" s="414" t="s">
        <v>3320</v>
      </c>
      <c r="HS180" s="414" t="s">
        <v>3320</v>
      </c>
      <c r="HT180" s="414" t="s">
        <v>3320</v>
      </c>
      <c r="HU180" s="414" t="s">
        <v>3320</v>
      </c>
      <c r="HV180" s="414" t="s">
        <v>3320</v>
      </c>
      <c r="HW180" s="414" t="s">
        <v>3320</v>
      </c>
      <c r="HX180" s="414" t="s">
        <v>3320</v>
      </c>
      <c r="HY180" s="414" t="s">
        <v>3320</v>
      </c>
      <c r="HZ180" s="414" t="s">
        <v>3320</v>
      </c>
      <c r="IA180" s="414" t="s">
        <v>3320</v>
      </c>
      <c r="IB180" s="414" t="s">
        <v>3320</v>
      </c>
      <c r="IC180" s="414" t="s">
        <v>3320</v>
      </c>
      <c r="ID180" s="414" t="s">
        <v>3320</v>
      </c>
      <c r="IE180" s="414" t="s">
        <v>3320</v>
      </c>
      <c r="IF180" s="414" t="s">
        <v>3320</v>
      </c>
      <c r="IG180" s="414" t="s">
        <v>3320</v>
      </c>
      <c r="IH180" s="414" t="s">
        <v>3320</v>
      </c>
      <c r="II180" s="414" t="s">
        <v>3320</v>
      </c>
      <c r="IJ180" s="414" t="s">
        <v>3320</v>
      </c>
      <c r="IK180" s="414" t="s">
        <v>3320</v>
      </c>
      <c r="IL180" s="414" t="s">
        <v>3320</v>
      </c>
      <c r="IM180" s="414" t="s">
        <v>3320</v>
      </c>
      <c r="IN180" s="414" t="s">
        <v>3320</v>
      </c>
      <c r="IO180" s="414" t="s">
        <v>3320</v>
      </c>
      <c r="IP180" s="414" t="s">
        <v>3320</v>
      </c>
      <c r="IQ180" s="414" t="s">
        <v>3320</v>
      </c>
      <c r="IR180" s="414" t="s">
        <v>3320</v>
      </c>
      <c r="IS180" s="414" t="s">
        <v>3320</v>
      </c>
      <c r="IT180" s="414" t="s">
        <v>3320</v>
      </c>
      <c r="IU180" s="414" t="s">
        <v>3320</v>
      </c>
      <c r="IV180" s="414" t="s">
        <v>3320</v>
      </c>
      <c r="IW180" s="414" t="s">
        <v>3320</v>
      </c>
      <c r="IX180" s="440" t="s">
        <v>5965</v>
      </c>
      <c r="IY180" s="441" t="s">
        <v>3320</v>
      </c>
      <c r="IZ180" s="441" t="s">
        <v>5966</v>
      </c>
      <c r="JA180" s="440" t="s">
        <v>5967</v>
      </c>
      <c r="JB180" s="414" t="str">
        <f>IFERROR(VLOOKUP($E180,'[12]Resumen costos RNT id'!$D:$J,3,0),"")</f>
        <v/>
      </c>
      <c r="JC180" s="421" t="str">
        <f>IFERROR(VLOOKUP($E180,'[12]Resumen costos RNT id'!$D:$J,4,0),"")</f>
        <v/>
      </c>
      <c r="JD180" s="421" t="str">
        <f>IFERROR(VLOOKUP($E180,'[12]Resumen costos RNT id'!$D:$J,5,0),"")</f>
        <v/>
      </c>
      <c r="JE180" s="421" t="str">
        <f>IFERROR(VLOOKUP($E180,'[12]Resumen costos RNT id'!$D:$J,6,0),"")</f>
        <v/>
      </c>
      <c r="JF180" s="416" t="str">
        <f>IFERROR(VLOOKUP($E180,'[12]Resumen costos RNT id'!$D:$J,7,0),"")</f>
        <v/>
      </c>
      <c r="JG180" s="428" t="str">
        <f t="shared" si="67"/>
        <v/>
      </c>
      <c r="JH180" s="428" t="str">
        <f t="shared" si="68"/>
        <v/>
      </c>
      <c r="JI180" s="428" t="str">
        <f t="shared" si="68"/>
        <v/>
      </c>
      <c r="JJ180" s="428">
        <f t="shared" si="69"/>
        <v>0</v>
      </c>
      <c r="JK180" s="428">
        <f t="shared" si="70"/>
        <v>0</v>
      </c>
      <c r="JL180" s="414" t="s">
        <v>202</v>
      </c>
      <c r="JP180" s="414">
        <v>4</v>
      </c>
      <c r="JQ180" s="414">
        <f t="shared" si="84"/>
        <v>0</v>
      </c>
      <c r="JR180" s="429" t="str">
        <f>IFERROR(VLOOKUP($E180,'[13]Actualización de costos CENACE'!$A:$G,2,0),"")</f>
        <v/>
      </c>
      <c r="JS180" s="429" t="str">
        <f>IFERROR(VLOOKUP($E180,'[13]Actualización de costos CENACE'!$A:$G,3,0),"")</f>
        <v/>
      </c>
      <c r="JT180" s="429" t="str">
        <f>IFERROR(VLOOKUP($E180,'[13]Actualización de costos CENACE'!$A:$G,4,0),"")</f>
        <v/>
      </c>
      <c r="JU180" s="429" t="str">
        <f>IFERROR(VLOOKUP($E180,'[13]Actualización de costos CENACE'!$A:$G,5,0),"")</f>
        <v/>
      </c>
      <c r="JV180" s="429" t="str">
        <f>IFERROR(VLOOKUP($E180,'[13]Actualización de costos CENACE'!$A:$G,6,0),"")</f>
        <v/>
      </c>
      <c r="JW180" s="430" t="str">
        <f>IFERROR(VLOOKUP($E180,'[13]Din Costos CFE'!$J$7:$AG$150,JW$1,0),"")</f>
        <v/>
      </c>
      <c r="JX180" s="430" t="str">
        <f>IFERROR(VLOOKUP($E180,'[13]Din Costos CFE'!$J$7:$AG$150,JX$1,0),"")</f>
        <v/>
      </c>
      <c r="JY180" s="430" t="str">
        <f>IFERROR(VLOOKUP($E180,'[13]Din Costos CFE'!$J$7:$AG$150,JY$1,0),"")</f>
        <v/>
      </c>
      <c r="JZ180" s="430" t="str">
        <f>IFERROR(VLOOKUP($E180,'[13]Din Costos CFE'!$J$7:$AG$150,JZ$1,0),"")</f>
        <v/>
      </c>
      <c r="KA180" s="430" t="str">
        <f>IFERROR(VLOOKUP($E180,'[13]Din Costos CFE'!$J$7:$AG$150,KA$1,0),"")</f>
        <v/>
      </c>
      <c r="KB180" s="430" t="str">
        <f>IFERROR(VLOOKUP($E180,'[13]Din Costos CFE'!$J$7:$AG$150,KB$1,0),"")</f>
        <v/>
      </c>
      <c r="KC180" s="430" t="str">
        <f>IFERROR(VLOOKUP($E180,'[13]Din Costos CFE'!$J$7:$AG$150,KC$1,0),"")</f>
        <v/>
      </c>
      <c r="KD180" s="430" t="str">
        <f>IFERROR(VLOOKUP($E180,'[13]Din Costos CFE'!$J$7:$AG$150,KD$1,0),"")</f>
        <v/>
      </c>
      <c r="KE180" s="430" t="str">
        <f>IFERROR(VLOOKUP($E180,'[13]Din Costos CFE'!$J$7:$AG$150,KE$1,0),"")</f>
        <v/>
      </c>
      <c r="KF180" s="430" t="str">
        <f>IFERROR(VLOOKUP($E180,'[13]Din Costos CFE'!$J$7:$AG$150,KF$1,0),"")</f>
        <v/>
      </c>
      <c r="KG180" s="430" t="str">
        <f>IFERROR(VLOOKUP($E180,'[13]Din Costos CFE'!$J$7:$AG$150,KG$1,0),"")</f>
        <v/>
      </c>
      <c r="KH180" s="430" t="str">
        <f>IFERROR(VLOOKUP($E180,'[13]Din Costos CFE'!$J$7:$AG$150,KH$1,0),"")</f>
        <v/>
      </c>
      <c r="KI180" s="430" t="str">
        <f>IFERROR(VLOOKUP($E180,'[13]Din Costos CFE'!$J$7:$AG$150,KI$1,0),"")</f>
        <v/>
      </c>
      <c r="KJ180" s="430" t="str">
        <f>IFERROR(VLOOKUP($E180,'[13]Din Costos CFE'!$J$7:$AG$150,KJ$1,0),"")</f>
        <v/>
      </c>
      <c r="KK180" s="430" t="str">
        <f>IFERROR(VLOOKUP($E180,'[13]Din Costos CFE'!$J$7:$AG$150,KK$1,0),"")</f>
        <v/>
      </c>
      <c r="KL180" s="430" t="str">
        <f>IFERROR(VLOOKUP($E180,'[13]Din Costos CFE'!$J$7:$AG$150,KL$1,0),"")</f>
        <v/>
      </c>
      <c r="KM180" s="430" t="str">
        <f>IFERROR(VLOOKUP($E180,'[13]Din Costos CFE'!$J$7:$AG$150,KM$1,0),"")</f>
        <v/>
      </c>
      <c r="KN180" s="430" t="str">
        <f>IFERROR(VLOOKUP($E180,'[13]Din Costos CFE'!$J$7:$AG$150,KN$1,0),"")</f>
        <v/>
      </c>
      <c r="KO180" s="431">
        <f t="shared" si="71"/>
        <v>0</v>
      </c>
      <c r="KP180" s="431">
        <f t="shared" si="72"/>
        <v>0</v>
      </c>
      <c r="KQ180" s="431">
        <f t="shared" si="73"/>
        <v>0</v>
      </c>
      <c r="KR180" s="432" t="str">
        <f>IFERROR(VLOOKUP($E180,'[13]Din Costos CFE'!$A$6:$G$150,4,0),"")</f>
        <v/>
      </c>
      <c r="KS180" s="432" t="str">
        <f>IFERROR(VLOOKUP($E180,'[13]Din Costos CFE'!$A$6:$G$150,5,0),"")</f>
        <v/>
      </c>
      <c r="KT180" s="432" t="str">
        <f>IFERROR(VLOOKUP($E180,'[13]Din Costos CFE'!$A$6:$G$150,6,0),"")</f>
        <v/>
      </c>
      <c r="KU180" s="433" t="str">
        <f t="shared" si="74"/>
        <v/>
      </c>
      <c r="KV180" s="434" t="str">
        <f t="shared" si="75"/>
        <v/>
      </c>
      <c r="KW180" s="435" t="str">
        <f t="shared" si="76"/>
        <v/>
      </c>
      <c r="KX180" s="435"/>
      <c r="KY180" s="436" t="str">
        <f>IFERROR(VLOOKUP($E180,'[13]Detalle Costos CENACE'!$E:$IT,248,0),"")</f>
        <v/>
      </c>
      <c r="KZ180" s="414">
        <f t="shared" si="77"/>
        <v>439.34999999999997</v>
      </c>
      <c r="LA180" s="434" t="str">
        <f t="shared" si="78"/>
        <v/>
      </c>
      <c r="LB180" s="434" t="str">
        <f t="shared" si="79"/>
        <v/>
      </c>
      <c r="LC180" s="414">
        <f t="shared" si="80"/>
        <v>1</v>
      </c>
      <c r="LD180" s="429" t="str">
        <f>IFERROR(VLOOKUP($E180,'[13]Actualización de costos CENACE'!$A:$G,7,0),"")</f>
        <v/>
      </c>
    </row>
    <row r="181" spans="1:316" s="414" customFormat="1" ht="15" customHeight="1">
      <c r="A181" s="413" t="s">
        <v>5638</v>
      </c>
      <c r="B181" s="414">
        <v>358</v>
      </c>
      <c r="C181" s="414" t="s">
        <v>9262</v>
      </c>
      <c r="D181" s="414" t="s">
        <v>9263</v>
      </c>
      <c r="E181" s="414">
        <v>358</v>
      </c>
      <c r="G181" s="414" t="s">
        <v>6907</v>
      </c>
      <c r="H181" s="414" t="s">
        <v>6908</v>
      </c>
      <c r="I181" s="415">
        <v>4</v>
      </c>
      <c r="J181" s="415"/>
      <c r="K181" s="415" t="str">
        <f t="shared" si="88"/>
        <v>No</v>
      </c>
      <c r="L181" s="415"/>
      <c r="M181" s="415">
        <f t="shared" si="87"/>
        <v>4</v>
      </c>
      <c r="N181" s="415"/>
      <c r="O181" s="415"/>
      <c r="P181" s="415"/>
      <c r="Q181" s="415"/>
      <c r="R181" s="415" t="str">
        <f t="shared" si="89"/>
        <v>No</v>
      </c>
      <c r="S181" s="415"/>
      <c r="T181" s="415"/>
      <c r="U181" s="415"/>
      <c r="V181" s="414" t="s">
        <v>9264</v>
      </c>
      <c r="W181" s="414" t="s">
        <v>5643</v>
      </c>
      <c r="X181" s="414">
        <f t="shared" si="83"/>
        <v>1</v>
      </c>
      <c r="Y181" s="414">
        <f t="shared" si="63"/>
        <v>750</v>
      </c>
      <c r="Z181" s="416" t="str">
        <f t="shared" si="64"/>
        <v/>
      </c>
      <c r="AA181" s="416">
        <f t="shared" si="65"/>
        <v>0</v>
      </c>
      <c r="AB181" s="417">
        <f t="shared" si="66"/>
        <v>0</v>
      </c>
      <c r="AC181" s="414" t="s">
        <v>6910</v>
      </c>
      <c r="AD181" s="414" t="s">
        <v>6911</v>
      </c>
      <c r="AE181" s="414" t="e">
        <f>+VLOOKUP($D181,'[12]Ramón Países '!$A:$E,4,0)</f>
        <v>#N/A</v>
      </c>
      <c r="AF181" s="414" t="s">
        <v>5646</v>
      </c>
      <c r="AG181" s="414" t="e">
        <f>+VLOOKUP($D181,'[12]Ramón Países '!$A:$E,5,0)</f>
        <v>#N/A</v>
      </c>
      <c r="AH181" s="414" t="s">
        <v>6910</v>
      </c>
      <c r="AI181" s="414" t="s">
        <v>6912</v>
      </c>
      <c r="AJ181" s="414" t="s">
        <v>6913</v>
      </c>
      <c r="AK181" s="414" t="s">
        <v>5698</v>
      </c>
      <c r="AL181" s="414" t="s">
        <v>6914</v>
      </c>
      <c r="AM181" s="414" t="s">
        <v>6915</v>
      </c>
      <c r="AN181" s="414" t="s">
        <v>3320</v>
      </c>
      <c r="AO181" s="414" t="s">
        <v>6916</v>
      </c>
      <c r="AP181" s="414" t="s">
        <v>5698</v>
      </c>
      <c r="AQ181" s="414" t="s">
        <v>6917</v>
      </c>
      <c r="AR181" s="414" t="s">
        <v>6918</v>
      </c>
      <c r="AS181" s="414" t="s">
        <v>6919</v>
      </c>
      <c r="AT181" s="414" t="s">
        <v>733</v>
      </c>
      <c r="AU181" s="414" t="s">
        <v>733</v>
      </c>
      <c r="AV181" s="414" t="s">
        <v>733</v>
      </c>
      <c r="AW181" s="414" t="s">
        <v>3320</v>
      </c>
      <c r="AX181" s="414" t="s">
        <v>6920</v>
      </c>
      <c r="AY181" s="414" t="s">
        <v>733</v>
      </c>
      <c r="AZ181" s="414" t="s">
        <v>6921</v>
      </c>
      <c r="BA181" s="414" t="s">
        <v>6922</v>
      </c>
      <c r="BB181" s="414" t="s">
        <v>6923</v>
      </c>
      <c r="BC181" s="414" t="s">
        <v>6908</v>
      </c>
      <c r="BD181" s="414" t="s">
        <v>6924</v>
      </c>
      <c r="BE181" s="414" t="s">
        <v>6925</v>
      </c>
      <c r="BF181" s="415" t="s">
        <v>1214</v>
      </c>
      <c r="BG181" s="414" t="s">
        <v>3320</v>
      </c>
      <c r="BI181" s="414" t="s">
        <v>5747</v>
      </c>
      <c r="BJ181" s="414" t="s">
        <v>5747</v>
      </c>
      <c r="BK181" s="414" t="s">
        <v>7683</v>
      </c>
      <c r="BL181" s="414" t="s">
        <v>9265</v>
      </c>
      <c r="BM181" s="415">
        <v>230</v>
      </c>
      <c r="BN181" s="414" t="s">
        <v>5712</v>
      </c>
      <c r="BO181" s="418" t="s">
        <v>13102</v>
      </c>
      <c r="BP181" s="414">
        <v>22</v>
      </c>
      <c r="BQ181" s="414">
        <v>2028</v>
      </c>
      <c r="BR181" s="414">
        <v>750</v>
      </c>
      <c r="BS181" s="415">
        <v>750</v>
      </c>
      <c r="BT181" s="414" t="s">
        <v>5863</v>
      </c>
      <c r="BU181" s="414">
        <v>1428571</v>
      </c>
      <c r="BV181" s="415">
        <v>1774</v>
      </c>
      <c r="BW181" s="419">
        <v>0.27001522070015221</v>
      </c>
      <c r="BX181" s="420" t="s">
        <v>910</v>
      </c>
      <c r="BY181" s="414" t="s">
        <v>733</v>
      </c>
      <c r="CA181" s="414">
        <v>0.97</v>
      </c>
      <c r="CB181" s="414" t="s">
        <v>733</v>
      </c>
      <c r="CC181" s="414">
        <v>525</v>
      </c>
      <c r="CD181" s="414" t="s">
        <v>5713</v>
      </c>
      <c r="CE181" s="414" t="s">
        <v>5801</v>
      </c>
      <c r="CF181" s="414" t="s">
        <v>3320</v>
      </c>
      <c r="CG181" s="414" t="s">
        <v>1214</v>
      </c>
      <c r="CH181" s="414" t="s">
        <v>733</v>
      </c>
      <c r="CI181" s="414">
        <v>1750</v>
      </c>
      <c r="CJ181" s="414">
        <v>1550</v>
      </c>
      <c r="CK181" s="414" t="s">
        <v>9266</v>
      </c>
      <c r="CL181" s="414">
        <v>365</v>
      </c>
      <c r="CM181" s="414">
        <v>85</v>
      </c>
      <c r="CN181" s="414">
        <v>98</v>
      </c>
      <c r="CO181" s="414">
        <v>25</v>
      </c>
      <c r="CP181" s="414" t="s">
        <v>13102</v>
      </c>
      <c r="CQ181" s="414">
        <f t="shared" si="81"/>
        <v>2028</v>
      </c>
      <c r="CR181" s="414">
        <v>0.75</v>
      </c>
      <c r="CS181" s="414">
        <v>27</v>
      </c>
      <c r="CT181" s="414" t="s">
        <v>9267</v>
      </c>
      <c r="CU181" s="414">
        <v>225000000</v>
      </c>
      <c r="CV181" s="414" t="s">
        <v>3320</v>
      </c>
      <c r="CW181" s="414" t="s">
        <v>3320</v>
      </c>
      <c r="CX181" s="414" t="s">
        <v>3320</v>
      </c>
      <c r="CY181" s="414" t="s">
        <v>3320</v>
      </c>
      <c r="CZ181" s="414" t="s">
        <v>3320</v>
      </c>
      <c r="DA181" s="414" t="s">
        <v>3320</v>
      </c>
      <c r="DB181" s="414" t="s">
        <v>3320</v>
      </c>
      <c r="DC181" s="414" t="s">
        <v>3320</v>
      </c>
      <c r="DD181" s="414" t="s">
        <v>3320</v>
      </c>
      <c r="DE181" s="414" t="s">
        <v>3320</v>
      </c>
      <c r="DG181" s="414" t="s">
        <v>3320</v>
      </c>
      <c r="DH181" s="414" t="s">
        <v>3320</v>
      </c>
      <c r="DI181" s="414" t="s">
        <v>3320</v>
      </c>
      <c r="DJ181" s="414" t="s">
        <v>3320</v>
      </c>
      <c r="DK181" s="414" t="s">
        <v>3320</v>
      </c>
      <c r="DL181" s="414" t="s">
        <v>3320</v>
      </c>
      <c r="DM181" s="414" t="e">
        <f t="shared" si="82"/>
        <v>#VALUE!</v>
      </c>
      <c r="DN181" s="414" t="s">
        <v>3320</v>
      </c>
      <c r="DO181" s="414" t="s">
        <v>3320</v>
      </c>
      <c r="DP181" s="414" t="s">
        <v>3320</v>
      </c>
      <c r="DR181" s="414" t="s">
        <v>3320</v>
      </c>
      <c r="DS181" s="414" t="s">
        <v>3320</v>
      </c>
      <c r="DT181" s="414" t="s">
        <v>3320</v>
      </c>
      <c r="DU181" s="414" t="s">
        <v>3320</v>
      </c>
      <c r="DV181" s="414" t="s">
        <v>3320</v>
      </c>
      <c r="DW181" s="414" t="s">
        <v>3320</v>
      </c>
      <c r="DX181" s="414" t="s">
        <v>3320</v>
      </c>
      <c r="DY181" s="414" t="s">
        <v>3320</v>
      </c>
      <c r="DZ181" s="414" t="s">
        <v>3320</v>
      </c>
      <c r="EA181" s="414" t="s">
        <v>3320</v>
      </c>
      <c r="EB181" s="414" t="s">
        <v>3320</v>
      </c>
      <c r="EC181" s="414" t="s">
        <v>3320</v>
      </c>
      <c r="ED181" s="414" t="s">
        <v>3320</v>
      </c>
      <c r="EE181" s="414" t="s">
        <v>3320</v>
      </c>
      <c r="EF181" s="414" t="s">
        <v>3320</v>
      </c>
      <c r="EG181" s="414" t="s">
        <v>3320</v>
      </c>
      <c r="EH181" s="414" t="s">
        <v>3320</v>
      </c>
      <c r="EI181" s="414" t="s">
        <v>3320</v>
      </c>
      <c r="EJ181" s="414" t="s">
        <v>3320</v>
      </c>
      <c r="EK181" s="414" t="s">
        <v>3320</v>
      </c>
      <c r="EL181" s="414" t="s">
        <v>3320</v>
      </c>
      <c r="EM181" s="414" t="s">
        <v>3320</v>
      </c>
      <c r="EN181" s="414" t="s">
        <v>3320</v>
      </c>
      <c r="EO181" s="414" t="s">
        <v>3320</v>
      </c>
      <c r="EP181" s="414" t="s">
        <v>3320</v>
      </c>
      <c r="EQ181" s="414" t="s">
        <v>3320</v>
      </c>
      <c r="ER181" s="414" t="s">
        <v>3320</v>
      </c>
      <c r="ES181" s="414" t="s">
        <v>3320</v>
      </c>
      <c r="ET181" s="414" t="s">
        <v>3320</v>
      </c>
      <c r="EU181" s="414" t="s">
        <v>3320</v>
      </c>
      <c r="EV181" s="414" t="s">
        <v>3320</v>
      </c>
      <c r="EW181" s="414" t="s">
        <v>3320</v>
      </c>
      <c r="EX181" s="414" t="s">
        <v>3320</v>
      </c>
      <c r="EY181" s="414" t="s">
        <v>3320</v>
      </c>
      <c r="EZ181" s="414" t="s">
        <v>3320</v>
      </c>
      <c r="FA181" s="414" t="s">
        <v>3320</v>
      </c>
      <c r="FB181" s="414" t="s">
        <v>3320</v>
      </c>
      <c r="FC181" s="414" t="s">
        <v>3320</v>
      </c>
      <c r="FD181" s="414" t="s">
        <v>3320</v>
      </c>
      <c r="FE181" s="414" t="s">
        <v>3320</v>
      </c>
      <c r="FF181" s="414" t="s">
        <v>3320</v>
      </c>
      <c r="FG181" s="414" t="s">
        <v>3320</v>
      </c>
      <c r="FH181" s="414" t="s">
        <v>3320</v>
      </c>
      <c r="FI181" s="414" t="s">
        <v>3320</v>
      </c>
      <c r="FJ181" s="414" t="s">
        <v>3320</v>
      </c>
      <c r="FK181" s="414" t="s">
        <v>3320</v>
      </c>
      <c r="FL181" s="414" t="s">
        <v>3320</v>
      </c>
      <c r="FM181" s="414" t="s">
        <v>3320</v>
      </c>
      <c r="FN181" s="414" t="s">
        <v>3320</v>
      </c>
      <c r="FO181" s="421">
        <v>1125000000</v>
      </c>
      <c r="FP181" s="421">
        <f t="shared" si="90"/>
        <v>1125</v>
      </c>
      <c r="FQ181" s="414" t="s">
        <v>733</v>
      </c>
      <c r="FR181" s="414" t="s">
        <v>733</v>
      </c>
      <c r="FS181" s="414" t="s">
        <v>733</v>
      </c>
      <c r="FT181" s="414" t="s">
        <v>733</v>
      </c>
      <c r="FU181" s="414" t="s">
        <v>9268</v>
      </c>
      <c r="FV181" s="414" t="s">
        <v>9269</v>
      </c>
      <c r="FW181" s="414" t="s">
        <v>9270</v>
      </c>
      <c r="FX181" s="422" t="s">
        <v>9265</v>
      </c>
      <c r="FY181" s="423">
        <v>230</v>
      </c>
      <c r="FZ181" s="414" t="s">
        <v>9271</v>
      </c>
      <c r="GA181" s="421">
        <v>1125000000</v>
      </c>
      <c r="GB181" s="421">
        <v>225000000</v>
      </c>
      <c r="GC181" s="421">
        <v>45000</v>
      </c>
      <c r="GD181" s="421">
        <v>6000</v>
      </c>
      <c r="GE181" s="414" t="s">
        <v>6932</v>
      </c>
      <c r="GF181" s="414" t="s">
        <v>733</v>
      </c>
      <c r="GG181" s="414" t="s">
        <v>733</v>
      </c>
      <c r="GH181" s="414" t="s">
        <v>6933</v>
      </c>
      <c r="GI181" s="414" t="s">
        <v>733</v>
      </c>
      <c r="GJ181" s="414" t="s">
        <v>1214</v>
      </c>
      <c r="GK181" s="414" t="s">
        <v>1214</v>
      </c>
      <c r="GL181" s="414" t="s">
        <v>733</v>
      </c>
      <c r="GM181" s="414" t="s">
        <v>733</v>
      </c>
      <c r="GN181" s="424" t="s">
        <v>5676</v>
      </c>
      <c r="GO181" s="414" t="s">
        <v>3320</v>
      </c>
      <c r="GP181" s="414" t="s">
        <v>733</v>
      </c>
      <c r="GQ181" s="414" t="s">
        <v>5721</v>
      </c>
      <c r="GR181" s="414" t="s">
        <v>1214</v>
      </c>
      <c r="GS181" s="414" t="s">
        <v>1214</v>
      </c>
      <c r="GT181" s="414" t="s">
        <v>3320</v>
      </c>
      <c r="GU181" s="414" t="s">
        <v>3320</v>
      </c>
      <c r="GV181" s="414">
        <v>0</v>
      </c>
      <c r="GW181" s="414" t="s">
        <v>1214</v>
      </c>
      <c r="GX181" s="414" t="s">
        <v>1214</v>
      </c>
      <c r="GY181" s="414" t="s">
        <v>3320</v>
      </c>
      <c r="GZ181" s="414" t="s">
        <v>1214</v>
      </c>
      <c r="HA181" s="414" t="s">
        <v>3320</v>
      </c>
      <c r="HB181" s="414" t="s">
        <v>9272</v>
      </c>
      <c r="HC181" s="414" t="s">
        <v>3320</v>
      </c>
      <c r="HD181" s="414" t="s">
        <v>3320</v>
      </c>
      <c r="HE181" s="414" t="s">
        <v>3320</v>
      </c>
      <c r="HF181" s="414" t="s">
        <v>3320</v>
      </c>
      <c r="HG181" s="414" t="s">
        <v>733</v>
      </c>
      <c r="HH181" s="414" t="s">
        <v>1214</v>
      </c>
      <c r="HI181" s="414" t="s">
        <v>13103</v>
      </c>
      <c r="HJ181" s="414" t="s">
        <v>13104</v>
      </c>
      <c r="HK181" s="414" t="s">
        <v>5685</v>
      </c>
      <c r="HL181" s="414" t="s">
        <v>3320</v>
      </c>
      <c r="HM181" s="414" t="s">
        <v>3320</v>
      </c>
      <c r="HN181" s="414" t="s">
        <v>3320</v>
      </c>
      <c r="HO181" s="414" t="s">
        <v>3320</v>
      </c>
      <c r="HP181" s="414" t="s">
        <v>3320</v>
      </c>
      <c r="HQ181" s="414" t="s">
        <v>3320</v>
      </c>
      <c r="HR181" s="414" t="s">
        <v>3320</v>
      </c>
      <c r="HS181" s="414" t="s">
        <v>3320</v>
      </c>
      <c r="HT181" s="414" t="s">
        <v>3320</v>
      </c>
      <c r="HU181" s="414" t="s">
        <v>3320</v>
      </c>
      <c r="HV181" s="414" t="s">
        <v>3320</v>
      </c>
      <c r="HW181" s="414" t="s">
        <v>3320</v>
      </c>
      <c r="HX181" s="414" t="s">
        <v>3320</v>
      </c>
      <c r="HY181" s="414" t="s">
        <v>3320</v>
      </c>
      <c r="HZ181" s="414" t="s">
        <v>3320</v>
      </c>
      <c r="IA181" s="414" t="s">
        <v>3320</v>
      </c>
      <c r="IB181" s="414" t="s">
        <v>3320</v>
      </c>
      <c r="IC181" s="414" t="s">
        <v>3320</v>
      </c>
      <c r="ID181" s="414" t="s">
        <v>3320</v>
      </c>
      <c r="IE181" s="414" t="s">
        <v>3320</v>
      </c>
      <c r="IF181" s="414" t="s">
        <v>3320</v>
      </c>
      <c r="IG181" s="414" t="s">
        <v>3320</v>
      </c>
      <c r="IH181" s="414" t="s">
        <v>3320</v>
      </c>
      <c r="II181" s="414" t="s">
        <v>3320</v>
      </c>
      <c r="IJ181" s="414" t="s">
        <v>3320</v>
      </c>
      <c r="IK181" s="414" t="s">
        <v>3320</v>
      </c>
      <c r="IL181" s="414" t="s">
        <v>3320</v>
      </c>
      <c r="IM181" s="414" t="s">
        <v>3320</v>
      </c>
      <c r="IN181" s="414" t="s">
        <v>3320</v>
      </c>
      <c r="IO181" s="414" t="s">
        <v>3320</v>
      </c>
      <c r="IP181" s="414" t="s">
        <v>3320</v>
      </c>
      <c r="IQ181" s="414" t="s">
        <v>3320</v>
      </c>
      <c r="IR181" s="414" t="s">
        <v>3320</v>
      </c>
      <c r="IS181" s="414" t="s">
        <v>3320</v>
      </c>
      <c r="IT181" s="414" t="s">
        <v>3320</v>
      </c>
      <c r="IU181" s="414" t="s">
        <v>3320</v>
      </c>
      <c r="IV181" s="414" t="s">
        <v>3320</v>
      </c>
      <c r="IW181" s="414" t="s">
        <v>3320</v>
      </c>
      <c r="IY181" s="415"/>
      <c r="IZ181" s="415"/>
      <c r="JB181" s="414" t="str">
        <f>IFERROR(VLOOKUP($E181,'[12]Resumen costos RNT id'!$D:$J,3,0),"")</f>
        <v/>
      </c>
      <c r="JC181" s="421" t="str">
        <f>IFERROR(VLOOKUP($E181,'[12]Resumen costos RNT id'!$D:$J,4,0),"")</f>
        <v/>
      </c>
      <c r="JD181" s="421" t="str">
        <f>IFERROR(VLOOKUP($E181,'[12]Resumen costos RNT id'!$D:$J,5,0),"")</f>
        <v/>
      </c>
      <c r="JE181" s="421" t="str">
        <f>IFERROR(VLOOKUP($E181,'[12]Resumen costos RNT id'!$D:$J,6,0),"")</f>
        <v/>
      </c>
      <c r="JF181" s="416" t="str">
        <f>IFERROR(VLOOKUP($E181,'[12]Resumen costos RNT id'!$D:$J,7,0),"")</f>
        <v/>
      </c>
      <c r="JG181" s="428" t="str">
        <f t="shared" si="67"/>
        <v/>
      </c>
      <c r="JH181" s="428" t="str">
        <f t="shared" si="68"/>
        <v/>
      </c>
      <c r="JI181" s="428" t="str">
        <f t="shared" si="68"/>
        <v/>
      </c>
      <c r="JJ181" s="428">
        <f t="shared" si="69"/>
        <v>0</v>
      </c>
      <c r="JK181" s="428">
        <f t="shared" si="70"/>
        <v>0</v>
      </c>
      <c r="JL181" s="414" t="s">
        <v>910</v>
      </c>
      <c r="JM181" s="414" t="s">
        <v>910</v>
      </c>
      <c r="JP181" s="414">
        <v>7</v>
      </c>
      <c r="JQ181" s="414">
        <f t="shared" si="84"/>
        <v>0</v>
      </c>
      <c r="JR181" s="429" t="str">
        <f>IFERROR(VLOOKUP($E181,'[13]Actualización de costos CENACE'!$A:$G,2,0),"")</f>
        <v/>
      </c>
      <c r="JS181" s="429" t="str">
        <f>IFERROR(VLOOKUP($E181,'[13]Actualización de costos CENACE'!$A:$G,3,0),"")</f>
        <v/>
      </c>
      <c r="JT181" s="429" t="str">
        <f>IFERROR(VLOOKUP($E181,'[13]Actualización de costos CENACE'!$A:$G,4,0),"")</f>
        <v/>
      </c>
      <c r="JU181" s="429" t="str">
        <f>IFERROR(VLOOKUP($E181,'[13]Actualización de costos CENACE'!$A:$G,5,0),"")</f>
        <v/>
      </c>
      <c r="JV181" s="429" t="str">
        <f>IFERROR(VLOOKUP($E181,'[13]Actualización de costos CENACE'!$A:$G,6,0),"")</f>
        <v/>
      </c>
      <c r="JW181" s="430" t="str">
        <f>IFERROR(VLOOKUP($E181,'[13]Din Costos CFE'!$J$7:$AG$150,JW$1,0),"")</f>
        <v/>
      </c>
      <c r="JX181" s="430" t="str">
        <f>IFERROR(VLOOKUP($E181,'[13]Din Costos CFE'!$J$7:$AG$150,JX$1,0),"")</f>
        <v/>
      </c>
      <c r="JY181" s="430" t="str">
        <f>IFERROR(VLOOKUP($E181,'[13]Din Costos CFE'!$J$7:$AG$150,JY$1,0),"")</f>
        <v/>
      </c>
      <c r="JZ181" s="430" t="str">
        <f>IFERROR(VLOOKUP($E181,'[13]Din Costos CFE'!$J$7:$AG$150,JZ$1,0),"")</f>
        <v/>
      </c>
      <c r="KA181" s="430" t="str">
        <f>IFERROR(VLOOKUP($E181,'[13]Din Costos CFE'!$J$7:$AG$150,KA$1,0),"")</f>
        <v/>
      </c>
      <c r="KB181" s="430" t="str">
        <f>IFERROR(VLOOKUP($E181,'[13]Din Costos CFE'!$J$7:$AG$150,KB$1,0),"")</f>
        <v/>
      </c>
      <c r="KC181" s="430" t="str">
        <f>IFERROR(VLOOKUP($E181,'[13]Din Costos CFE'!$J$7:$AG$150,KC$1,0),"")</f>
        <v/>
      </c>
      <c r="KD181" s="430" t="str">
        <f>IFERROR(VLOOKUP($E181,'[13]Din Costos CFE'!$J$7:$AG$150,KD$1,0),"")</f>
        <v/>
      </c>
      <c r="KE181" s="430" t="str">
        <f>IFERROR(VLOOKUP($E181,'[13]Din Costos CFE'!$J$7:$AG$150,KE$1,0),"")</f>
        <v/>
      </c>
      <c r="KF181" s="430" t="str">
        <f>IFERROR(VLOOKUP($E181,'[13]Din Costos CFE'!$J$7:$AG$150,KF$1,0),"")</f>
        <v/>
      </c>
      <c r="KG181" s="430" t="str">
        <f>IFERROR(VLOOKUP($E181,'[13]Din Costos CFE'!$J$7:$AG$150,KG$1,0),"")</f>
        <v/>
      </c>
      <c r="KH181" s="430" t="str">
        <f>IFERROR(VLOOKUP($E181,'[13]Din Costos CFE'!$J$7:$AG$150,KH$1,0),"")</f>
        <v/>
      </c>
      <c r="KI181" s="430" t="str">
        <f>IFERROR(VLOOKUP($E181,'[13]Din Costos CFE'!$J$7:$AG$150,KI$1,0),"")</f>
        <v/>
      </c>
      <c r="KJ181" s="430" t="str">
        <f>IFERROR(VLOOKUP($E181,'[13]Din Costos CFE'!$J$7:$AG$150,KJ$1,0),"")</f>
        <v/>
      </c>
      <c r="KK181" s="430" t="str">
        <f>IFERROR(VLOOKUP($E181,'[13]Din Costos CFE'!$J$7:$AG$150,KK$1,0),"")</f>
        <v/>
      </c>
      <c r="KL181" s="430" t="str">
        <f>IFERROR(VLOOKUP($E181,'[13]Din Costos CFE'!$J$7:$AG$150,KL$1,0),"")</f>
        <v/>
      </c>
      <c r="KM181" s="430" t="str">
        <f>IFERROR(VLOOKUP($E181,'[13]Din Costos CFE'!$J$7:$AG$150,KM$1,0),"")</f>
        <v/>
      </c>
      <c r="KN181" s="430" t="str">
        <f>IFERROR(VLOOKUP($E181,'[13]Din Costos CFE'!$J$7:$AG$150,KN$1,0),"")</f>
        <v/>
      </c>
      <c r="KO181" s="431">
        <f t="shared" si="71"/>
        <v>0</v>
      </c>
      <c r="KP181" s="431">
        <f t="shared" si="72"/>
        <v>0</v>
      </c>
      <c r="KQ181" s="431">
        <f t="shared" si="73"/>
        <v>0</v>
      </c>
      <c r="KR181" s="432" t="str">
        <f>IFERROR(VLOOKUP($E181,'[13]Din Costos CFE'!$A$6:$G$150,4,0),"")</f>
        <v/>
      </c>
      <c r="KS181" s="432" t="str">
        <f>IFERROR(VLOOKUP($E181,'[13]Din Costos CFE'!$A$6:$G$150,5,0),"")</f>
        <v/>
      </c>
      <c r="KT181" s="432" t="str">
        <f>IFERROR(VLOOKUP($E181,'[13]Din Costos CFE'!$A$6:$G$150,6,0),"")</f>
        <v/>
      </c>
      <c r="KU181" s="433" t="str">
        <f t="shared" si="74"/>
        <v/>
      </c>
      <c r="KV181" s="434" t="str">
        <f t="shared" si="75"/>
        <v/>
      </c>
      <c r="KW181" s="435" t="str">
        <f t="shared" si="76"/>
        <v/>
      </c>
      <c r="KX181" s="435"/>
      <c r="KY181" s="436" t="str">
        <f>IFERROR(VLOOKUP($E181,'[13]Detalle Costos CENACE'!$E:$IT,248,0),"")</f>
        <v/>
      </c>
      <c r="KZ181" s="414">
        <f t="shared" si="77"/>
        <v>750</v>
      </c>
      <c r="LA181" s="434" t="str">
        <f t="shared" si="78"/>
        <v/>
      </c>
      <c r="LB181" s="434" t="str">
        <f t="shared" si="79"/>
        <v/>
      </c>
      <c r="LC181" s="414">
        <f t="shared" si="80"/>
        <v>1</v>
      </c>
      <c r="LD181" s="429" t="str">
        <f>IFERROR(VLOOKUP($E181,'[13]Actualización de costos CENACE'!$A:$G,7,0),"")</f>
        <v/>
      </c>
    </row>
    <row r="182" spans="1:316" s="414" customFormat="1" ht="15" customHeight="1">
      <c r="A182" s="413" t="s">
        <v>5638</v>
      </c>
      <c r="B182" s="414">
        <v>355</v>
      </c>
      <c r="C182" s="414" t="s">
        <v>9273</v>
      </c>
      <c r="D182" s="414" t="s">
        <v>9274</v>
      </c>
      <c r="E182" s="414">
        <v>355</v>
      </c>
      <c r="G182" s="414" t="s">
        <v>6907</v>
      </c>
      <c r="H182" s="414" t="s">
        <v>6908</v>
      </c>
      <c r="I182" s="415">
        <v>4</v>
      </c>
      <c r="J182" s="415"/>
      <c r="K182" s="415" t="str">
        <f t="shared" si="88"/>
        <v>No</v>
      </c>
      <c r="L182" s="415"/>
      <c r="M182" s="415">
        <f t="shared" si="87"/>
        <v>4</v>
      </c>
      <c r="N182" s="415"/>
      <c r="O182" s="415"/>
      <c r="P182" s="415"/>
      <c r="Q182" s="415"/>
      <c r="R182" s="415" t="str">
        <f t="shared" si="89"/>
        <v>No</v>
      </c>
      <c r="S182" s="415"/>
      <c r="T182" s="415"/>
      <c r="U182" s="415"/>
      <c r="V182" s="414" t="s">
        <v>9275</v>
      </c>
      <c r="W182" s="414" t="s">
        <v>5643</v>
      </c>
      <c r="X182" s="414">
        <f t="shared" si="83"/>
        <v>1</v>
      </c>
      <c r="Y182" s="414">
        <f t="shared" si="63"/>
        <v>900</v>
      </c>
      <c r="Z182" s="416" t="str">
        <f t="shared" si="64"/>
        <v/>
      </c>
      <c r="AA182" s="416">
        <f t="shared" si="65"/>
        <v>0</v>
      </c>
      <c r="AB182" s="417">
        <f t="shared" si="66"/>
        <v>0</v>
      </c>
      <c r="AC182" s="414" t="s">
        <v>6910</v>
      </c>
      <c r="AD182" s="414" t="s">
        <v>6911</v>
      </c>
      <c r="AE182" s="414" t="e">
        <f>+VLOOKUP($D182,'[12]Ramón Países '!$A:$E,4,0)</f>
        <v>#N/A</v>
      </c>
      <c r="AF182" s="414" t="s">
        <v>5646</v>
      </c>
      <c r="AG182" s="414" t="e">
        <f>+VLOOKUP($D182,'[12]Ramón Países '!$A:$E,5,0)</f>
        <v>#N/A</v>
      </c>
      <c r="AH182" s="414" t="s">
        <v>6910</v>
      </c>
      <c r="AI182" s="414" t="s">
        <v>6912</v>
      </c>
      <c r="AJ182" s="414" t="s">
        <v>6913</v>
      </c>
      <c r="AK182" s="414" t="s">
        <v>5698</v>
      </c>
      <c r="AL182" s="414" t="s">
        <v>6914</v>
      </c>
      <c r="AM182" s="414" t="s">
        <v>6915</v>
      </c>
      <c r="AN182" s="414" t="s">
        <v>3320</v>
      </c>
      <c r="AO182" s="414" t="s">
        <v>6916</v>
      </c>
      <c r="AP182" s="414" t="s">
        <v>5698</v>
      </c>
      <c r="AQ182" s="414" t="s">
        <v>6917</v>
      </c>
      <c r="AR182" s="414" t="s">
        <v>6918</v>
      </c>
      <c r="AS182" s="414" t="s">
        <v>6919</v>
      </c>
      <c r="AT182" s="414" t="s">
        <v>733</v>
      </c>
      <c r="AU182" s="414" t="s">
        <v>733</v>
      </c>
      <c r="AV182" s="414" t="s">
        <v>733</v>
      </c>
      <c r="AW182" s="414" t="s">
        <v>3320</v>
      </c>
      <c r="AX182" s="414" t="s">
        <v>6920</v>
      </c>
      <c r="AY182" s="414" t="s">
        <v>733</v>
      </c>
      <c r="AZ182" s="414" t="s">
        <v>6921</v>
      </c>
      <c r="BA182" s="414" t="s">
        <v>6922</v>
      </c>
      <c r="BB182" s="414" t="s">
        <v>6923</v>
      </c>
      <c r="BC182" s="414" t="s">
        <v>6908</v>
      </c>
      <c r="BD182" s="414" t="s">
        <v>6924</v>
      </c>
      <c r="BE182" s="414" t="s">
        <v>6925</v>
      </c>
      <c r="BF182" s="415" t="s">
        <v>1214</v>
      </c>
      <c r="BG182" s="414" t="s">
        <v>3320</v>
      </c>
      <c r="BI182" s="414" t="s">
        <v>2043</v>
      </c>
      <c r="BJ182" s="414" t="s">
        <v>2043</v>
      </c>
      <c r="BK182" s="414" t="s">
        <v>5934</v>
      </c>
      <c r="BL182" s="414" t="s">
        <v>9276</v>
      </c>
      <c r="BM182" s="415">
        <v>400</v>
      </c>
      <c r="BN182" s="414" t="s">
        <v>5936</v>
      </c>
      <c r="BO182" s="418" t="s">
        <v>12759</v>
      </c>
      <c r="BP182" s="414">
        <v>22</v>
      </c>
      <c r="BQ182" s="414">
        <v>2028</v>
      </c>
      <c r="BR182" s="414">
        <v>900</v>
      </c>
      <c r="BS182" s="415">
        <v>900</v>
      </c>
      <c r="BT182" s="414" t="s">
        <v>5863</v>
      </c>
      <c r="BU182" s="414">
        <v>1760000</v>
      </c>
      <c r="BV182" s="415">
        <v>3285</v>
      </c>
      <c r="BW182" s="419">
        <v>0.41666666666666669</v>
      </c>
      <c r="BX182" s="420" t="s">
        <v>202</v>
      </c>
      <c r="BY182" s="414" t="s">
        <v>733</v>
      </c>
      <c r="CA182" s="414">
        <v>0.97</v>
      </c>
      <c r="CB182" s="414" t="s">
        <v>733</v>
      </c>
      <c r="CC182" s="414">
        <v>525</v>
      </c>
      <c r="CD182" s="414" t="s">
        <v>5713</v>
      </c>
      <c r="CE182" s="414" t="s">
        <v>5801</v>
      </c>
      <c r="CF182" s="414" t="s">
        <v>3320</v>
      </c>
      <c r="CG182" s="414" t="s">
        <v>1214</v>
      </c>
      <c r="CH182" s="414" t="s">
        <v>733</v>
      </c>
      <c r="CI182" s="414">
        <v>1800</v>
      </c>
      <c r="CJ182" s="414">
        <v>1600</v>
      </c>
      <c r="CK182" s="414" t="s">
        <v>9266</v>
      </c>
      <c r="CL182" s="414">
        <v>364</v>
      </c>
      <c r="CM182" s="414">
        <v>85</v>
      </c>
      <c r="CN182" s="414">
        <v>98</v>
      </c>
      <c r="CO182" s="414">
        <v>25</v>
      </c>
      <c r="CP182" s="414" t="s">
        <v>12880</v>
      </c>
      <c r="CQ182" s="414">
        <f t="shared" si="81"/>
        <v>2028</v>
      </c>
      <c r="CR182" s="414">
        <v>0.75</v>
      </c>
      <c r="CS182" s="414">
        <v>27</v>
      </c>
      <c r="CT182" s="414" t="s">
        <v>9277</v>
      </c>
      <c r="CU182" s="414">
        <v>275000000</v>
      </c>
      <c r="CV182" s="414" t="s">
        <v>3320</v>
      </c>
      <c r="CW182" s="414" t="s">
        <v>3320</v>
      </c>
      <c r="CX182" s="414" t="s">
        <v>3320</v>
      </c>
      <c r="CY182" s="414" t="s">
        <v>3320</v>
      </c>
      <c r="CZ182" s="414" t="s">
        <v>3320</v>
      </c>
      <c r="DA182" s="414" t="s">
        <v>3320</v>
      </c>
      <c r="DB182" s="414" t="s">
        <v>3320</v>
      </c>
      <c r="DC182" s="414" t="s">
        <v>3320</v>
      </c>
      <c r="DD182" s="414" t="s">
        <v>3320</v>
      </c>
      <c r="DE182" s="414" t="s">
        <v>3320</v>
      </c>
      <c r="DG182" s="414" t="s">
        <v>3320</v>
      </c>
      <c r="DH182" s="414" t="s">
        <v>3320</v>
      </c>
      <c r="DI182" s="414" t="s">
        <v>3320</v>
      </c>
      <c r="DJ182" s="414" t="s">
        <v>3320</v>
      </c>
      <c r="DK182" s="414" t="s">
        <v>3320</v>
      </c>
      <c r="DL182" s="414" t="s">
        <v>3320</v>
      </c>
      <c r="DM182" s="414" t="e">
        <f t="shared" si="82"/>
        <v>#VALUE!</v>
      </c>
      <c r="DN182" s="414" t="s">
        <v>3320</v>
      </c>
      <c r="DO182" s="414" t="s">
        <v>3320</v>
      </c>
      <c r="DP182" s="414" t="s">
        <v>3320</v>
      </c>
      <c r="DR182" s="414" t="s">
        <v>3320</v>
      </c>
      <c r="DS182" s="414" t="s">
        <v>3320</v>
      </c>
      <c r="DT182" s="414" t="s">
        <v>3320</v>
      </c>
      <c r="DU182" s="414" t="s">
        <v>3320</v>
      </c>
      <c r="DV182" s="414" t="s">
        <v>3320</v>
      </c>
      <c r="DW182" s="414" t="s">
        <v>3320</v>
      </c>
      <c r="DX182" s="414" t="s">
        <v>3320</v>
      </c>
      <c r="DY182" s="414" t="s">
        <v>3320</v>
      </c>
      <c r="DZ182" s="414" t="s">
        <v>3320</v>
      </c>
      <c r="EA182" s="414" t="s">
        <v>3320</v>
      </c>
      <c r="EB182" s="414" t="s">
        <v>3320</v>
      </c>
      <c r="EC182" s="414" t="s">
        <v>3320</v>
      </c>
      <c r="ED182" s="414" t="s">
        <v>3320</v>
      </c>
      <c r="EE182" s="414" t="s">
        <v>3320</v>
      </c>
      <c r="EF182" s="414" t="s">
        <v>3320</v>
      </c>
      <c r="EG182" s="414" t="s">
        <v>3320</v>
      </c>
      <c r="EH182" s="414" t="s">
        <v>3320</v>
      </c>
      <c r="EI182" s="414" t="s">
        <v>3320</v>
      </c>
      <c r="EJ182" s="414" t="s">
        <v>3320</v>
      </c>
      <c r="EK182" s="414" t="s">
        <v>3320</v>
      </c>
      <c r="EL182" s="414" t="s">
        <v>3320</v>
      </c>
      <c r="EM182" s="414" t="s">
        <v>3320</v>
      </c>
      <c r="EN182" s="414" t="s">
        <v>3320</v>
      </c>
      <c r="EO182" s="414" t="s">
        <v>3320</v>
      </c>
      <c r="EP182" s="414" t="s">
        <v>3320</v>
      </c>
      <c r="EQ182" s="414" t="s">
        <v>3320</v>
      </c>
      <c r="ER182" s="414" t="s">
        <v>3320</v>
      </c>
      <c r="ES182" s="414" t="s">
        <v>3320</v>
      </c>
      <c r="ET182" s="414" t="s">
        <v>3320</v>
      </c>
      <c r="EU182" s="414" t="s">
        <v>3320</v>
      </c>
      <c r="EV182" s="414" t="s">
        <v>3320</v>
      </c>
      <c r="EW182" s="414" t="s">
        <v>3320</v>
      </c>
      <c r="EX182" s="414" t="s">
        <v>3320</v>
      </c>
      <c r="EY182" s="414" t="s">
        <v>3320</v>
      </c>
      <c r="EZ182" s="414" t="s">
        <v>3320</v>
      </c>
      <c r="FA182" s="414" t="s">
        <v>3320</v>
      </c>
      <c r="FB182" s="414" t="s">
        <v>3320</v>
      </c>
      <c r="FC182" s="414" t="s">
        <v>3320</v>
      </c>
      <c r="FD182" s="414" t="s">
        <v>3320</v>
      </c>
      <c r="FE182" s="414" t="s">
        <v>3320</v>
      </c>
      <c r="FF182" s="414" t="s">
        <v>3320</v>
      </c>
      <c r="FG182" s="414" t="s">
        <v>3320</v>
      </c>
      <c r="FH182" s="414" t="s">
        <v>3320</v>
      </c>
      <c r="FI182" s="414" t="s">
        <v>3320</v>
      </c>
      <c r="FJ182" s="414" t="s">
        <v>3320</v>
      </c>
      <c r="FK182" s="414" t="s">
        <v>3320</v>
      </c>
      <c r="FL182" s="414" t="s">
        <v>3320</v>
      </c>
      <c r="FM182" s="414" t="s">
        <v>3320</v>
      </c>
      <c r="FN182" s="414" t="s">
        <v>3320</v>
      </c>
      <c r="FO182" s="421">
        <v>1350000000</v>
      </c>
      <c r="FP182" s="421">
        <f t="shared" si="90"/>
        <v>1350</v>
      </c>
      <c r="FQ182" s="414" t="s">
        <v>733</v>
      </c>
      <c r="FR182" s="414" t="s">
        <v>733</v>
      </c>
      <c r="FS182" s="414" t="s">
        <v>733</v>
      </c>
      <c r="FT182" s="414" t="s">
        <v>733</v>
      </c>
      <c r="FU182" s="414" t="s">
        <v>9278</v>
      </c>
      <c r="FV182" s="414" t="s">
        <v>9279</v>
      </c>
      <c r="FW182" s="414" t="s">
        <v>9280</v>
      </c>
      <c r="FX182" s="422" t="s">
        <v>9276</v>
      </c>
      <c r="FY182" s="423">
        <v>400</v>
      </c>
      <c r="FZ182" s="414" t="s">
        <v>9281</v>
      </c>
      <c r="GA182" s="421">
        <v>1350000000</v>
      </c>
      <c r="GB182" s="421">
        <v>250000000</v>
      </c>
      <c r="GC182" s="421">
        <v>45000</v>
      </c>
      <c r="GD182" s="421">
        <v>6000</v>
      </c>
      <c r="GE182" s="414" t="s">
        <v>9282</v>
      </c>
      <c r="GF182" s="414" t="s">
        <v>733</v>
      </c>
      <c r="GG182" s="414" t="s">
        <v>733</v>
      </c>
      <c r="GH182" s="414" t="s">
        <v>9283</v>
      </c>
      <c r="GI182" s="414" t="s">
        <v>733</v>
      </c>
      <c r="GJ182" s="414" t="s">
        <v>1214</v>
      </c>
      <c r="GK182" s="414" t="s">
        <v>1214</v>
      </c>
      <c r="GL182" s="414" t="s">
        <v>733</v>
      </c>
      <c r="GM182" s="414" t="s">
        <v>733</v>
      </c>
      <c r="GN182" s="424" t="s">
        <v>5676</v>
      </c>
      <c r="GO182" s="414" t="s">
        <v>3320</v>
      </c>
      <c r="GP182" s="414" t="s">
        <v>733</v>
      </c>
      <c r="GQ182" s="414" t="s">
        <v>5721</v>
      </c>
      <c r="GR182" s="414" t="s">
        <v>1214</v>
      </c>
      <c r="GS182" s="414" t="s">
        <v>1214</v>
      </c>
      <c r="GT182" s="414" t="s">
        <v>3320</v>
      </c>
      <c r="GU182" s="414" t="s">
        <v>3320</v>
      </c>
      <c r="GV182" s="414">
        <v>0</v>
      </c>
      <c r="GW182" s="414" t="s">
        <v>1214</v>
      </c>
      <c r="GX182" s="414" t="s">
        <v>1214</v>
      </c>
      <c r="GY182" s="414" t="s">
        <v>3320</v>
      </c>
      <c r="GZ182" s="414" t="s">
        <v>1214</v>
      </c>
      <c r="HA182" s="414" t="s">
        <v>3320</v>
      </c>
      <c r="HB182" s="414" t="s">
        <v>9284</v>
      </c>
      <c r="HC182" s="414" t="s">
        <v>3320</v>
      </c>
      <c r="HD182" s="414" t="s">
        <v>3320</v>
      </c>
      <c r="HE182" s="414" t="s">
        <v>3320</v>
      </c>
      <c r="HF182" s="414" t="s">
        <v>3320</v>
      </c>
      <c r="HG182" s="414" t="s">
        <v>733</v>
      </c>
      <c r="HH182" s="414" t="s">
        <v>1214</v>
      </c>
      <c r="HI182" s="414" t="s">
        <v>13105</v>
      </c>
      <c r="HJ182" s="414" t="s">
        <v>13106</v>
      </c>
      <c r="HK182" s="414" t="s">
        <v>5685</v>
      </c>
      <c r="HL182" s="414" t="s">
        <v>3320</v>
      </c>
      <c r="HM182" s="414" t="s">
        <v>3320</v>
      </c>
      <c r="HN182" s="414" t="s">
        <v>3320</v>
      </c>
      <c r="HO182" s="414" t="s">
        <v>3320</v>
      </c>
      <c r="HP182" s="414" t="s">
        <v>3320</v>
      </c>
      <c r="HQ182" s="414" t="s">
        <v>3320</v>
      </c>
      <c r="HR182" s="414" t="s">
        <v>3320</v>
      </c>
      <c r="HS182" s="414" t="s">
        <v>3320</v>
      </c>
      <c r="HT182" s="414" t="s">
        <v>3320</v>
      </c>
      <c r="HU182" s="414" t="s">
        <v>3320</v>
      </c>
      <c r="HV182" s="414" t="s">
        <v>3320</v>
      </c>
      <c r="HW182" s="414" t="s">
        <v>3320</v>
      </c>
      <c r="HX182" s="414" t="s">
        <v>3320</v>
      </c>
      <c r="HY182" s="414" t="s">
        <v>3320</v>
      </c>
      <c r="HZ182" s="414" t="s">
        <v>3320</v>
      </c>
      <c r="IA182" s="414" t="s">
        <v>3320</v>
      </c>
      <c r="IB182" s="414" t="s">
        <v>3320</v>
      </c>
      <c r="IC182" s="414" t="s">
        <v>3320</v>
      </c>
      <c r="ID182" s="414" t="s">
        <v>3320</v>
      </c>
      <c r="IE182" s="414" t="s">
        <v>3320</v>
      </c>
      <c r="IF182" s="414" t="s">
        <v>3320</v>
      </c>
      <c r="IG182" s="414" t="s">
        <v>3320</v>
      </c>
      <c r="IH182" s="414" t="s">
        <v>3320</v>
      </c>
      <c r="II182" s="414" t="s">
        <v>3320</v>
      </c>
      <c r="IJ182" s="414" t="s">
        <v>3320</v>
      </c>
      <c r="IK182" s="414" t="s">
        <v>3320</v>
      </c>
      <c r="IL182" s="414" t="s">
        <v>3320</v>
      </c>
      <c r="IM182" s="414" t="s">
        <v>3320</v>
      </c>
      <c r="IN182" s="414" t="s">
        <v>3320</v>
      </c>
      <c r="IO182" s="414" t="s">
        <v>3320</v>
      </c>
      <c r="IP182" s="414" t="s">
        <v>3320</v>
      </c>
      <c r="IQ182" s="414" t="s">
        <v>3320</v>
      </c>
      <c r="IR182" s="414" t="s">
        <v>3320</v>
      </c>
      <c r="IS182" s="414" t="s">
        <v>3320</v>
      </c>
      <c r="IT182" s="414" t="s">
        <v>3320</v>
      </c>
      <c r="IU182" s="414" t="s">
        <v>3320</v>
      </c>
      <c r="IV182" s="414" t="s">
        <v>3320</v>
      </c>
      <c r="IW182" s="414" t="s">
        <v>3320</v>
      </c>
      <c r="IX182" s="414" t="s">
        <v>5773</v>
      </c>
      <c r="IY182" s="415" t="s">
        <v>5774</v>
      </c>
      <c r="IZ182" s="415" t="s">
        <v>5774</v>
      </c>
      <c r="JA182" s="414" t="s">
        <v>5775</v>
      </c>
      <c r="JB182" s="414" t="str">
        <f>IFERROR(VLOOKUP($E182,'[12]Resumen costos RNT id'!$D:$J,3,0),"")</f>
        <v/>
      </c>
      <c r="JC182" s="421" t="str">
        <f>IFERROR(VLOOKUP($E182,'[12]Resumen costos RNT id'!$D:$J,4,0),"")</f>
        <v/>
      </c>
      <c r="JD182" s="421" t="str">
        <f>IFERROR(VLOOKUP($E182,'[12]Resumen costos RNT id'!$D:$J,5,0),"")</f>
        <v/>
      </c>
      <c r="JE182" s="421" t="str">
        <f>IFERROR(VLOOKUP($E182,'[12]Resumen costos RNT id'!$D:$J,6,0),"")</f>
        <v/>
      </c>
      <c r="JF182" s="416" t="str">
        <f>IFERROR(VLOOKUP($E182,'[12]Resumen costos RNT id'!$D:$J,7,0),"")</f>
        <v/>
      </c>
      <c r="JG182" s="428" t="str">
        <f t="shared" si="67"/>
        <v/>
      </c>
      <c r="JH182" s="428" t="str">
        <f t="shared" si="68"/>
        <v/>
      </c>
      <c r="JI182" s="428" t="str">
        <f t="shared" si="68"/>
        <v/>
      </c>
      <c r="JJ182" s="428">
        <f t="shared" si="69"/>
        <v>0</v>
      </c>
      <c r="JK182" s="428">
        <f t="shared" si="70"/>
        <v>0</v>
      </c>
      <c r="JL182" s="414" t="s">
        <v>202</v>
      </c>
      <c r="JO182" s="414" t="s">
        <v>64</v>
      </c>
      <c r="JP182" s="414">
        <v>7</v>
      </c>
      <c r="JQ182" s="414">
        <f t="shared" si="84"/>
        <v>0</v>
      </c>
      <c r="JR182" s="429" t="str">
        <f>IFERROR(VLOOKUP($E182,'[13]Actualización de costos CENACE'!$A:$G,2,0),"")</f>
        <v/>
      </c>
      <c r="JS182" s="429" t="str">
        <f>IFERROR(VLOOKUP($E182,'[13]Actualización de costos CENACE'!$A:$G,3,0),"")</f>
        <v/>
      </c>
      <c r="JT182" s="429" t="str">
        <f>IFERROR(VLOOKUP($E182,'[13]Actualización de costos CENACE'!$A:$G,4,0),"")</f>
        <v/>
      </c>
      <c r="JU182" s="429" t="str">
        <f>IFERROR(VLOOKUP($E182,'[13]Actualización de costos CENACE'!$A:$G,5,0),"")</f>
        <v/>
      </c>
      <c r="JV182" s="429" t="str">
        <f>IFERROR(VLOOKUP($E182,'[13]Actualización de costos CENACE'!$A:$G,6,0),"")</f>
        <v/>
      </c>
      <c r="JW182" s="430" t="str">
        <f>IFERROR(VLOOKUP($E182,'[13]Din Costos CFE'!$J$7:$AG$150,JW$1,0),"")</f>
        <v/>
      </c>
      <c r="JX182" s="430" t="str">
        <f>IFERROR(VLOOKUP($E182,'[13]Din Costos CFE'!$J$7:$AG$150,JX$1,0),"")</f>
        <v/>
      </c>
      <c r="JY182" s="430" t="str">
        <f>IFERROR(VLOOKUP($E182,'[13]Din Costos CFE'!$J$7:$AG$150,JY$1,0),"")</f>
        <v/>
      </c>
      <c r="JZ182" s="430" t="str">
        <f>IFERROR(VLOOKUP($E182,'[13]Din Costos CFE'!$J$7:$AG$150,JZ$1,0),"")</f>
        <v/>
      </c>
      <c r="KA182" s="430" t="str">
        <f>IFERROR(VLOOKUP($E182,'[13]Din Costos CFE'!$J$7:$AG$150,KA$1,0),"")</f>
        <v/>
      </c>
      <c r="KB182" s="430" t="str">
        <f>IFERROR(VLOOKUP($E182,'[13]Din Costos CFE'!$J$7:$AG$150,KB$1,0),"")</f>
        <v/>
      </c>
      <c r="KC182" s="430" t="str">
        <f>IFERROR(VLOOKUP($E182,'[13]Din Costos CFE'!$J$7:$AG$150,KC$1,0),"")</f>
        <v/>
      </c>
      <c r="KD182" s="430" t="str">
        <f>IFERROR(VLOOKUP($E182,'[13]Din Costos CFE'!$J$7:$AG$150,KD$1,0),"")</f>
        <v/>
      </c>
      <c r="KE182" s="430" t="str">
        <f>IFERROR(VLOOKUP($E182,'[13]Din Costos CFE'!$J$7:$AG$150,KE$1,0),"")</f>
        <v/>
      </c>
      <c r="KF182" s="430" t="str">
        <f>IFERROR(VLOOKUP($E182,'[13]Din Costos CFE'!$J$7:$AG$150,KF$1,0),"")</f>
        <v/>
      </c>
      <c r="KG182" s="430" t="str">
        <f>IFERROR(VLOOKUP($E182,'[13]Din Costos CFE'!$J$7:$AG$150,KG$1,0),"")</f>
        <v/>
      </c>
      <c r="KH182" s="430" t="str">
        <f>IFERROR(VLOOKUP($E182,'[13]Din Costos CFE'!$J$7:$AG$150,KH$1,0),"")</f>
        <v/>
      </c>
      <c r="KI182" s="430" t="str">
        <f>IFERROR(VLOOKUP($E182,'[13]Din Costos CFE'!$J$7:$AG$150,KI$1,0),"")</f>
        <v/>
      </c>
      <c r="KJ182" s="430" t="str">
        <f>IFERROR(VLOOKUP($E182,'[13]Din Costos CFE'!$J$7:$AG$150,KJ$1,0),"")</f>
        <v/>
      </c>
      <c r="KK182" s="430" t="str">
        <f>IFERROR(VLOOKUP($E182,'[13]Din Costos CFE'!$J$7:$AG$150,KK$1,0),"")</f>
        <v/>
      </c>
      <c r="KL182" s="430" t="str">
        <f>IFERROR(VLOOKUP($E182,'[13]Din Costos CFE'!$J$7:$AG$150,KL$1,0),"")</f>
        <v/>
      </c>
      <c r="KM182" s="430" t="str">
        <f>IFERROR(VLOOKUP($E182,'[13]Din Costos CFE'!$J$7:$AG$150,KM$1,0),"")</f>
        <v/>
      </c>
      <c r="KN182" s="430" t="str">
        <f>IFERROR(VLOOKUP($E182,'[13]Din Costos CFE'!$J$7:$AG$150,KN$1,0),"")</f>
        <v/>
      </c>
      <c r="KO182" s="431">
        <f t="shared" si="71"/>
        <v>0</v>
      </c>
      <c r="KP182" s="431">
        <f t="shared" si="72"/>
        <v>0</v>
      </c>
      <c r="KQ182" s="431">
        <f t="shared" si="73"/>
        <v>0</v>
      </c>
      <c r="KR182" s="432" t="str">
        <f>IFERROR(VLOOKUP($E182,'[13]Din Costos CFE'!$A$6:$G$150,4,0),"")</f>
        <v/>
      </c>
      <c r="KS182" s="432" t="str">
        <f>IFERROR(VLOOKUP($E182,'[13]Din Costos CFE'!$A$6:$G$150,5,0),"")</f>
        <v/>
      </c>
      <c r="KT182" s="432" t="str">
        <f>IFERROR(VLOOKUP($E182,'[13]Din Costos CFE'!$A$6:$G$150,6,0),"")</f>
        <v/>
      </c>
      <c r="KU182" s="433" t="str">
        <f t="shared" si="74"/>
        <v/>
      </c>
      <c r="KV182" s="434" t="str">
        <f t="shared" si="75"/>
        <v/>
      </c>
      <c r="KW182" s="435" t="str">
        <f t="shared" si="76"/>
        <v/>
      </c>
      <c r="KX182" s="435"/>
      <c r="KY182" s="436" t="str">
        <f>IFERROR(VLOOKUP($E182,'[13]Detalle Costos CENACE'!$E:$IT,248,0),"")</f>
        <v/>
      </c>
      <c r="KZ182" s="414">
        <f t="shared" si="77"/>
        <v>900</v>
      </c>
      <c r="LA182" s="434" t="str">
        <f t="shared" si="78"/>
        <v/>
      </c>
      <c r="LB182" s="434" t="str">
        <f t="shared" si="79"/>
        <v/>
      </c>
      <c r="LC182" s="414">
        <f t="shared" si="80"/>
        <v>1</v>
      </c>
      <c r="LD182" s="429" t="str">
        <f>IFERROR(VLOOKUP($E182,'[13]Actualización de costos CENACE'!$A:$G,7,0),"")</f>
        <v/>
      </c>
    </row>
    <row r="183" spans="1:316" s="414" customFormat="1" ht="15" customHeight="1">
      <c r="A183" s="413" t="s">
        <v>5638</v>
      </c>
      <c r="B183" s="414">
        <v>306</v>
      </c>
      <c r="C183" s="414" t="s">
        <v>9285</v>
      </c>
      <c r="D183" s="414" t="s">
        <v>9286</v>
      </c>
      <c r="E183" s="414">
        <v>306</v>
      </c>
      <c r="G183" s="414" t="s">
        <v>6907</v>
      </c>
      <c r="H183" s="414" t="s">
        <v>6908</v>
      </c>
      <c r="I183" s="415">
        <v>4</v>
      </c>
      <c r="J183" s="415"/>
      <c r="K183" s="415" t="str">
        <f t="shared" si="88"/>
        <v>No</v>
      </c>
      <c r="L183" s="415"/>
      <c r="M183" s="415">
        <f t="shared" si="87"/>
        <v>4</v>
      </c>
      <c r="N183" s="415"/>
      <c r="O183" s="415"/>
      <c r="P183" s="415"/>
      <c r="Q183" s="415"/>
      <c r="R183" s="415" t="str">
        <f t="shared" si="89"/>
        <v>No</v>
      </c>
      <c r="S183" s="415"/>
      <c r="T183" s="415"/>
      <c r="U183" s="415"/>
      <c r="V183" s="414" t="s">
        <v>9287</v>
      </c>
      <c r="W183" s="414" t="s">
        <v>5643</v>
      </c>
      <c r="X183" s="414">
        <f t="shared" si="83"/>
        <v>1</v>
      </c>
      <c r="Y183" s="414">
        <f t="shared" si="63"/>
        <v>900</v>
      </c>
      <c r="Z183" s="416" t="str">
        <f t="shared" si="64"/>
        <v/>
      </c>
      <c r="AA183" s="416">
        <f t="shared" si="65"/>
        <v>0</v>
      </c>
      <c r="AB183" s="417">
        <f t="shared" si="66"/>
        <v>0</v>
      </c>
      <c r="AC183" s="414" t="s">
        <v>6910</v>
      </c>
      <c r="AD183" s="414" t="s">
        <v>6911</v>
      </c>
      <c r="AE183" s="414" t="e">
        <f>+VLOOKUP($D183,'[12]Ramón Países '!$A:$E,4,0)</f>
        <v>#N/A</v>
      </c>
      <c r="AF183" s="414" t="s">
        <v>5646</v>
      </c>
      <c r="AG183" s="414" t="e">
        <f>+VLOOKUP($D183,'[12]Ramón Países '!$A:$E,5,0)</f>
        <v>#N/A</v>
      </c>
      <c r="AH183" s="414" t="s">
        <v>6910</v>
      </c>
      <c r="AI183" s="414" t="s">
        <v>9288</v>
      </c>
      <c r="AJ183" s="414" t="s">
        <v>6913</v>
      </c>
      <c r="AK183" s="414" t="s">
        <v>5698</v>
      </c>
      <c r="AL183" s="414" t="s">
        <v>6914</v>
      </c>
      <c r="AM183" s="414" t="s">
        <v>9289</v>
      </c>
      <c r="AN183" s="414" t="s">
        <v>3320</v>
      </c>
      <c r="AO183" s="414" t="s">
        <v>6916</v>
      </c>
      <c r="AP183" s="414" t="s">
        <v>5698</v>
      </c>
      <c r="AQ183" s="414" t="s">
        <v>6917</v>
      </c>
      <c r="AR183" s="414" t="s">
        <v>6918</v>
      </c>
      <c r="AS183" s="414" t="s">
        <v>6919</v>
      </c>
      <c r="AT183" s="414" t="s">
        <v>733</v>
      </c>
      <c r="AU183" s="414" t="s">
        <v>733</v>
      </c>
      <c r="AV183" s="414" t="s">
        <v>733</v>
      </c>
      <c r="AW183" s="414" t="s">
        <v>3320</v>
      </c>
      <c r="AX183" s="414" t="s">
        <v>6920</v>
      </c>
      <c r="AY183" s="414" t="s">
        <v>733</v>
      </c>
      <c r="AZ183" s="414" t="s">
        <v>6921</v>
      </c>
      <c r="BA183" s="414" t="s">
        <v>6922</v>
      </c>
      <c r="BB183" s="414" t="s">
        <v>6923</v>
      </c>
      <c r="BC183" s="414" t="s">
        <v>6908</v>
      </c>
      <c r="BD183" s="414" t="s">
        <v>6924</v>
      </c>
      <c r="BE183" s="414" t="s">
        <v>6925</v>
      </c>
      <c r="BF183" s="415" t="s">
        <v>1214</v>
      </c>
      <c r="BG183" s="414" t="s">
        <v>3320</v>
      </c>
      <c r="BI183" s="414" t="s">
        <v>2043</v>
      </c>
      <c r="BJ183" s="414" t="s">
        <v>2043</v>
      </c>
      <c r="BK183" s="414" t="s">
        <v>5934</v>
      </c>
      <c r="BL183" s="414" t="s">
        <v>9290</v>
      </c>
      <c r="BM183" s="415">
        <v>400</v>
      </c>
      <c r="BN183" s="414" t="s">
        <v>5665</v>
      </c>
      <c r="BO183" s="418" t="s">
        <v>13107</v>
      </c>
      <c r="BP183" s="414">
        <v>22</v>
      </c>
      <c r="BQ183" s="414">
        <v>2028</v>
      </c>
      <c r="BR183" s="414">
        <v>900</v>
      </c>
      <c r="BS183" s="415">
        <v>900</v>
      </c>
      <c r="BT183" s="414" t="s">
        <v>5863</v>
      </c>
      <c r="BU183" s="414">
        <v>1760000000</v>
      </c>
      <c r="BV183" s="415">
        <v>7800</v>
      </c>
      <c r="BW183" s="419">
        <v>0.98934550989345504</v>
      </c>
      <c r="BX183" s="420" t="s">
        <v>202</v>
      </c>
      <c r="BY183" s="414" t="s">
        <v>733</v>
      </c>
      <c r="CA183" s="414">
        <v>0.8</v>
      </c>
      <c r="CB183" s="414" t="s">
        <v>733</v>
      </c>
      <c r="CC183" s="414">
        <v>525</v>
      </c>
      <c r="CD183" s="414" t="s">
        <v>5667</v>
      </c>
      <c r="CE183" s="414" t="s">
        <v>5801</v>
      </c>
      <c r="CF183" s="414" t="s">
        <v>3320</v>
      </c>
      <c r="CG183" s="414" t="s">
        <v>1214</v>
      </c>
      <c r="CH183" s="414" t="s">
        <v>1214</v>
      </c>
      <c r="CI183" s="414">
        <v>900</v>
      </c>
      <c r="CJ183" s="414">
        <v>900</v>
      </c>
      <c r="CK183" s="414" t="s">
        <v>9291</v>
      </c>
      <c r="CL183" s="414">
        <v>365</v>
      </c>
      <c r="CM183" s="414">
        <v>85</v>
      </c>
      <c r="CN183" s="414">
        <v>98</v>
      </c>
      <c r="CO183" s="414">
        <v>25</v>
      </c>
      <c r="CP183" s="414" t="s">
        <v>13108</v>
      </c>
      <c r="CQ183" s="414">
        <f t="shared" si="81"/>
        <v>2025</v>
      </c>
      <c r="CR183" s="414">
        <v>0.5</v>
      </c>
      <c r="CS183" s="414">
        <v>95</v>
      </c>
      <c r="CT183" s="414" t="s">
        <v>9292</v>
      </c>
      <c r="CU183" s="414">
        <v>67500000</v>
      </c>
      <c r="CV183" s="414" t="s">
        <v>3320</v>
      </c>
      <c r="CW183" s="414" t="s">
        <v>3320</v>
      </c>
      <c r="CX183" s="414" t="s">
        <v>3320</v>
      </c>
      <c r="CY183" s="414" t="s">
        <v>3320</v>
      </c>
      <c r="CZ183" s="414" t="s">
        <v>3320</v>
      </c>
      <c r="DA183" s="414" t="s">
        <v>3320</v>
      </c>
      <c r="DB183" s="414" t="s">
        <v>3320</v>
      </c>
      <c r="DC183" s="414" t="s">
        <v>3320</v>
      </c>
      <c r="DD183" s="414" t="s">
        <v>3320</v>
      </c>
      <c r="DE183" s="414" t="s">
        <v>3320</v>
      </c>
      <c r="DG183" s="414" t="s">
        <v>3320</v>
      </c>
      <c r="DH183" s="414" t="s">
        <v>3320</v>
      </c>
      <c r="DI183" s="414" t="s">
        <v>3320</v>
      </c>
      <c r="DJ183" s="414" t="s">
        <v>3320</v>
      </c>
      <c r="DK183" s="414" t="s">
        <v>3320</v>
      </c>
      <c r="DL183" s="414" t="s">
        <v>3320</v>
      </c>
      <c r="DM183" s="414" t="e">
        <f t="shared" si="82"/>
        <v>#VALUE!</v>
      </c>
      <c r="DN183" s="414" t="s">
        <v>3320</v>
      </c>
      <c r="DO183" s="414" t="s">
        <v>3320</v>
      </c>
      <c r="DP183" s="414" t="s">
        <v>3320</v>
      </c>
      <c r="DR183" s="414" t="s">
        <v>3320</v>
      </c>
      <c r="DS183" s="414" t="s">
        <v>3320</v>
      </c>
      <c r="DT183" s="414" t="s">
        <v>3320</v>
      </c>
      <c r="DU183" s="414" t="s">
        <v>3320</v>
      </c>
      <c r="DV183" s="414" t="s">
        <v>3320</v>
      </c>
      <c r="DW183" s="414" t="s">
        <v>3320</v>
      </c>
      <c r="DX183" s="414" t="s">
        <v>3320</v>
      </c>
      <c r="DY183" s="414" t="s">
        <v>3320</v>
      </c>
      <c r="DZ183" s="414" t="s">
        <v>3320</v>
      </c>
      <c r="EA183" s="414" t="s">
        <v>3320</v>
      </c>
      <c r="EB183" s="414" t="s">
        <v>3320</v>
      </c>
      <c r="EC183" s="414" t="s">
        <v>3320</v>
      </c>
      <c r="ED183" s="414" t="s">
        <v>3320</v>
      </c>
      <c r="EE183" s="414" t="s">
        <v>3320</v>
      </c>
      <c r="EF183" s="414" t="s">
        <v>3320</v>
      </c>
      <c r="EG183" s="414" t="s">
        <v>3320</v>
      </c>
      <c r="EH183" s="414" t="s">
        <v>3320</v>
      </c>
      <c r="EI183" s="414" t="s">
        <v>3320</v>
      </c>
      <c r="EJ183" s="414" t="s">
        <v>3320</v>
      </c>
      <c r="EK183" s="414" t="s">
        <v>3320</v>
      </c>
      <c r="EL183" s="414" t="s">
        <v>3320</v>
      </c>
      <c r="EM183" s="414" t="s">
        <v>3320</v>
      </c>
      <c r="EN183" s="414" t="s">
        <v>3320</v>
      </c>
      <c r="EO183" s="414" t="s">
        <v>3320</v>
      </c>
      <c r="EP183" s="414" t="s">
        <v>3320</v>
      </c>
      <c r="EQ183" s="414" t="s">
        <v>3320</v>
      </c>
      <c r="ER183" s="414" t="s">
        <v>3320</v>
      </c>
      <c r="ES183" s="414" t="s">
        <v>3320</v>
      </c>
      <c r="ET183" s="414" t="s">
        <v>3320</v>
      </c>
      <c r="EU183" s="414" t="s">
        <v>3320</v>
      </c>
      <c r="EV183" s="414" t="s">
        <v>3320</v>
      </c>
      <c r="EW183" s="414" t="s">
        <v>3320</v>
      </c>
      <c r="EX183" s="414" t="s">
        <v>3320</v>
      </c>
      <c r="EY183" s="414" t="s">
        <v>3320</v>
      </c>
      <c r="EZ183" s="414" t="s">
        <v>3320</v>
      </c>
      <c r="FA183" s="414" t="s">
        <v>3320</v>
      </c>
      <c r="FB183" s="414" t="s">
        <v>3320</v>
      </c>
      <c r="FC183" s="414" t="s">
        <v>3320</v>
      </c>
      <c r="FD183" s="414" t="s">
        <v>3320</v>
      </c>
      <c r="FE183" s="414" t="s">
        <v>3320</v>
      </c>
      <c r="FF183" s="414" t="s">
        <v>3320</v>
      </c>
      <c r="FG183" s="414" t="s">
        <v>3320</v>
      </c>
      <c r="FH183" s="414" t="s">
        <v>3320</v>
      </c>
      <c r="FI183" s="414" t="s">
        <v>3320</v>
      </c>
      <c r="FJ183" s="414" t="s">
        <v>3320</v>
      </c>
      <c r="FK183" s="414" t="s">
        <v>3320</v>
      </c>
      <c r="FL183" s="414" t="s">
        <v>3320</v>
      </c>
      <c r="FM183" s="414" t="s">
        <v>3320</v>
      </c>
      <c r="FN183" s="414" t="s">
        <v>3320</v>
      </c>
      <c r="FO183" s="421">
        <v>1350000000</v>
      </c>
      <c r="FP183" s="421">
        <f t="shared" si="90"/>
        <v>1350</v>
      </c>
      <c r="FQ183" s="414" t="s">
        <v>733</v>
      </c>
      <c r="FR183" s="414" t="s">
        <v>733</v>
      </c>
      <c r="FS183" s="414" t="s">
        <v>733</v>
      </c>
      <c r="FT183" s="414" t="s">
        <v>733</v>
      </c>
      <c r="FU183" s="414" t="s">
        <v>9293</v>
      </c>
      <c r="FV183" s="414" t="s">
        <v>9294</v>
      </c>
      <c r="FW183" s="414" t="s">
        <v>9295</v>
      </c>
      <c r="FX183" s="422" t="s">
        <v>9290</v>
      </c>
      <c r="FY183" s="423">
        <v>400</v>
      </c>
      <c r="FZ183" s="414" t="s">
        <v>9296</v>
      </c>
      <c r="GA183" s="421">
        <v>1350000000</v>
      </c>
      <c r="GB183" s="421">
        <v>145000000</v>
      </c>
      <c r="GC183" s="421">
        <v>3750</v>
      </c>
      <c r="GD183" s="421">
        <v>190</v>
      </c>
      <c r="GE183" s="414" t="s">
        <v>9297</v>
      </c>
      <c r="GF183" s="414" t="s">
        <v>1214</v>
      </c>
      <c r="GG183" s="414" t="s">
        <v>1214</v>
      </c>
      <c r="GH183" s="414" t="s">
        <v>9298</v>
      </c>
      <c r="GI183" s="414" t="s">
        <v>733</v>
      </c>
      <c r="GJ183" s="414" t="s">
        <v>733</v>
      </c>
      <c r="GK183" s="414" t="s">
        <v>733</v>
      </c>
      <c r="GL183" s="414" t="s">
        <v>733</v>
      </c>
      <c r="GM183" s="414" t="s">
        <v>733</v>
      </c>
      <c r="GN183" s="424" t="s">
        <v>5676</v>
      </c>
      <c r="GO183" s="414" t="s">
        <v>3320</v>
      </c>
      <c r="GP183" s="414" t="s">
        <v>733</v>
      </c>
      <c r="GQ183" s="414" t="s">
        <v>5721</v>
      </c>
      <c r="GR183" s="414" t="s">
        <v>1214</v>
      </c>
      <c r="GS183" s="414" t="s">
        <v>1214</v>
      </c>
      <c r="GT183" s="414" t="s">
        <v>3320</v>
      </c>
      <c r="GU183" s="414" t="s">
        <v>3320</v>
      </c>
      <c r="GV183" s="414">
        <v>0</v>
      </c>
      <c r="GW183" s="414" t="s">
        <v>1214</v>
      </c>
      <c r="GX183" s="414" t="s">
        <v>1214</v>
      </c>
      <c r="GY183" s="414" t="s">
        <v>3320</v>
      </c>
      <c r="GZ183" s="414" t="s">
        <v>1214</v>
      </c>
      <c r="HA183" s="414" t="s">
        <v>3320</v>
      </c>
      <c r="HB183" s="414" t="s">
        <v>9299</v>
      </c>
      <c r="HC183" s="414" t="s">
        <v>3320</v>
      </c>
      <c r="HD183" s="414" t="s">
        <v>3320</v>
      </c>
      <c r="HE183" s="414" t="s">
        <v>3320</v>
      </c>
      <c r="HF183" s="414" t="s">
        <v>3320</v>
      </c>
      <c r="HG183" s="414" t="s">
        <v>733</v>
      </c>
      <c r="HH183" s="414" t="s">
        <v>1214</v>
      </c>
      <c r="HI183" s="414" t="s">
        <v>13109</v>
      </c>
      <c r="HJ183" s="414" t="s">
        <v>13110</v>
      </c>
      <c r="HK183" s="414" t="s">
        <v>5685</v>
      </c>
      <c r="HL183" s="414" t="s">
        <v>3320</v>
      </c>
      <c r="HM183" s="414" t="s">
        <v>3320</v>
      </c>
      <c r="HN183" s="414" t="s">
        <v>3320</v>
      </c>
      <c r="HO183" s="414" t="s">
        <v>3320</v>
      </c>
      <c r="HP183" s="414" t="s">
        <v>3320</v>
      </c>
      <c r="HQ183" s="414" t="s">
        <v>3320</v>
      </c>
      <c r="HR183" s="414" t="s">
        <v>3320</v>
      </c>
      <c r="HS183" s="414" t="s">
        <v>3320</v>
      </c>
      <c r="HT183" s="414" t="s">
        <v>3320</v>
      </c>
      <c r="HU183" s="414" t="s">
        <v>3320</v>
      </c>
      <c r="HV183" s="414" t="s">
        <v>3320</v>
      </c>
      <c r="HW183" s="414" t="s">
        <v>3320</v>
      </c>
      <c r="HX183" s="414" t="s">
        <v>3320</v>
      </c>
      <c r="HY183" s="414" t="s">
        <v>3320</v>
      </c>
      <c r="HZ183" s="414" t="s">
        <v>3320</v>
      </c>
      <c r="IA183" s="414" t="s">
        <v>3320</v>
      </c>
      <c r="IB183" s="414" t="s">
        <v>3320</v>
      </c>
      <c r="IC183" s="414" t="s">
        <v>3320</v>
      </c>
      <c r="ID183" s="414" t="s">
        <v>3320</v>
      </c>
      <c r="IE183" s="414" t="s">
        <v>3320</v>
      </c>
      <c r="IF183" s="414" t="s">
        <v>3320</v>
      </c>
      <c r="IG183" s="414" t="s">
        <v>3320</v>
      </c>
      <c r="IH183" s="414" t="s">
        <v>3320</v>
      </c>
      <c r="II183" s="414" t="s">
        <v>3320</v>
      </c>
      <c r="IJ183" s="414" t="s">
        <v>3320</v>
      </c>
      <c r="IK183" s="414" t="s">
        <v>3320</v>
      </c>
      <c r="IL183" s="414" t="s">
        <v>3320</v>
      </c>
      <c r="IM183" s="414" t="s">
        <v>3320</v>
      </c>
      <c r="IN183" s="414" t="s">
        <v>3320</v>
      </c>
      <c r="IO183" s="414" t="s">
        <v>3320</v>
      </c>
      <c r="IP183" s="414" t="s">
        <v>3320</v>
      </c>
      <c r="IQ183" s="414" t="s">
        <v>3320</v>
      </c>
      <c r="IR183" s="414" t="s">
        <v>3320</v>
      </c>
      <c r="IS183" s="414" t="s">
        <v>3320</v>
      </c>
      <c r="IT183" s="414" t="s">
        <v>3320</v>
      </c>
      <c r="IU183" s="414" t="s">
        <v>3320</v>
      </c>
      <c r="IV183" s="414" t="s">
        <v>3320</v>
      </c>
      <c r="IW183" s="414" t="s">
        <v>3320</v>
      </c>
      <c r="IX183" s="414" t="s">
        <v>5773</v>
      </c>
      <c r="IY183" s="415" t="s">
        <v>5774</v>
      </c>
      <c r="IZ183" s="415" t="s">
        <v>5774</v>
      </c>
      <c r="JA183" s="414" t="s">
        <v>5775</v>
      </c>
      <c r="JB183" s="414" t="str">
        <f>IFERROR(VLOOKUP($E183,'[12]Resumen costos RNT id'!$D:$J,3,0),"")</f>
        <v/>
      </c>
      <c r="JC183" s="421" t="str">
        <f>IFERROR(VLOOKUP($E183,'[12]Resumen costos RNT id'!$D:$J,4,0),"")</f>
        <v/>
      </c>
      <c r="JD183" s="421" t="str">
        <f>IFERROR(VLOOKUP($E183,'[12]Resumen costos RNT id'!$D:$J,5,0),"")</f>
        <v/>
      </c>
      <c r="JE183" s="421" t="str">
        <f>IFERROR(VLOOKUP($E183,'[12]Resumen costos RNT id'!$D:$J,6,0),"")</f>
        <v/>
      </c>
      <c r="JF183" s="416" t="str">
        <f>IFERROR(VLOOKUP($E183,'[12]Resumen costos RNT id'!$D:$J,7,0),"")</f>
        <v/>
      </c>
      <c r="JG183" s="428" t="str">
        <f t="shared" si="67"/>
        <v/>
      </c>
      <c r="JH183" s="428" t="str">
        <f t="shared" si="68"/>
        <v/>
      </c>
      <c r="JI183" s="428" t="str">
        <f t="shared" si="68"/>
        <v/>
      </c>
      <c r="JJ183" s="428">
        <f t="shared" si="69"/>
        <v>0</v>
      </c>
      <c r="JK183" s="428">
        <f t="shared" si="70"/>
        <v>0</v>
      </c>
      <c r="JL183" s="414" t="s">
        <v>202</v>
      </c>
      <c r="JP183" s="414">
        <v>7</v>
      </c>
      <c r="JQ183" s="414">
        <f t="shared" si="84"/>
        <v>0</v>
      </c>
      <c r="JR183" s="429" t="str">
        <f>IFERROR(VLOOKUP($E183,'[13]Actualización de costos CENACE'!$A:$G,2,0),"")</f>
        <v/>
      </c>
      <c r="JS183" s="429" t="str">
        <f>IFERROR(VLOOKUP($E183,'[13]Actualización de costos CENACE'!$A:$G,3,0),"")</f>
        <v/>
      </c>
      <c r="JT183" s="429" t="str">
        <f>IFERROR(VLOOKUP($E183,'[13]Actualización de costos CENACE'!$A:$G,4,0),"")</f>
        <v/>
      </c>
      <c r="JU183" s="429" t="str">
        <f>IFERROR(VLOOKUP($E183,'[13]Actualización de costos CENACE'!$A:$G,5,0),"")</f>
        <v/>
      </c>
      <c r="JV183" s="429" t="str">
        <f>IFERROR(VLOOKUP($E183,'[13]Actualización de costos CENACE'!$A:$G,6,0),"")</f>
        <v/>
      </c>
      <c r="JW183" s="430" t="str">
        <f>IFERROR(VLOOKUP($E183,'[13]Din Costos CFE'!$J$7:$AG$150,JW$1,0),"")</f>
        <v/>
      </c>
      <c r="JX183" s="430" t="str">
        <f>IFERROR(VLOOKUP($E183,'[13]Din Costos CFE'!$J$7:$AG$150,JX$1,0),"")</f>
        <v/>
      </c>
      <c r="JY183" s="430" t="str">
        <f>IFERROR(VLOOKUP($E183,'[13]Din Costos CFE'!$J$7:$AG$150,JY$1,0),"")</f>
        <v/>
      </c>
      <c r="JZ183" s="430" t="str">
        <f>IFERROR(VLOOKUP($E183,'[13]Din Costos CFE'!$J$7:$AG$150,JZ$1,0),"")</f>
        <v/>
      </c>
      <c r="KA183" s="430" t="str">
        <f>IFERROR(VLOOKUP($E183,'[13]Din Costos CFE'!$J$7:$AG$150,KA$1,0),"")</f>
        <v/>
      </c>
      <c r="KB183" s="430" t="str">
        <f>IFERROR(VLOOKUP($E183,'[13]Din Costos CFE'!$J$7:$AG$150,KB$1,0),"")</f>
        <v/>
      </c>
      <c r="KC183" s="430" t="str">
        <f>IFERROR(VLOOKUP($E183,'[13]Din Costos CFE'!$J$7:$AG$150,KC$1,0),"")</f>
        <v/>
      </c>
      <c r="KD183" s="430" t="str">
        <f>IFERROR(VLOOKUP($E183,'[13]Din Costos CFE'!$J$7:$AG$150,KD$1,0),"")</f>
        <v/>
      </c>
      <c r="KE183" s="430" t="str">
        <f>IFERROR(VLOOKUP($E183,'[13]Din Costos CFE'!$J$7:$AG$150,KE$1,0),"")</f>
        <v/>
      </c>
      <c r="KF183" s="430" t="str">
        <f>IFERROR(VLOOKUP($E183,'[13]Din Costos CFE'!$J$7:$AG$150,KF$1,0),"")</f>
        <v/>
      </c>
      <c r="KG183" s="430" t="str">
        <f>IFERROR(VLOOKUP($E183,'[13]Din Costos CFE'!$J$7:$AG$150,KG$1,0),"")</f>
        <v/>
      </c>
      <c r="KH183" s="430" t="str">
        <f>IFERROR(VLOOKUP($E183,'[13]Din Costos CFE'!$J$7:$AG$150,KH$1,0),"")</f>
        <v/>
      </c>
      <c r="KI183" s="430" t="str">
        <f>IFERROR(VLOOKUP($E183,'[13]Din Costos CFE'!$J$7:$AG$150,KI$1,0),"")</f>
        <v/>
      </c>
      <c r="KJ183" s="430" t="str">
        <f>IFERROR(VLOOKUP($E183,'[13]Din Costos CFE'!$J$7:$AG$150,KJ$1,0),"")</f>
        <v/>
      </c>
      <c r="KK183" s="430" t="str">
        <f>IFERROR(VLOOKUP($E183,'[13]Din Costos CFE'!$J$7:$AG$150,KK$1,0),"")</f>
        <v/>
      </c>
      <c r="KL183" s="430" t="str">
        <f>IFERROR(VLOOKUP($E183,'[13]Din Costos CFE'!$J$7:$AG$150,KL$1,0),"")</f>
        <v/>
      </c>
      <c r="KM183" s="430" t="str">
        <f>IFERROR(VLOOKUP($E183,'[13]Din Costos CFE'!$J$7:$AG$150,KM$1,0),"")</f>
        <v/>
      </c>
      <c r="KN183" s="430" t="str">
        <f>IFERROR(VLOOKUP($E183,'[13]Din Costos CFE'!$J$7:$AG$150,KN$1,0),"")</f>
        <v/>
      </c>
      <c r="KO183" s="431">
        <f t="shared" si="71"/>
        <v>0</v>
      </c>
      <c r="KP183" s="431">
        <f t="shared" si="72"/>
        <v>0</v>
      </c>
      <c r="KQ183" s="431">
        <f t="shared" si="73"/>
        <v>0</v>
      </c>
      <c r="KR183" s="432" t="str">
        <f>IFERROR(VLOOKUP($E183,'[13]Din Costos CFE'!$A$6:$G$150,4,0),"")</f>
        <v/>
      </c>
      <c r="KS183" s="432" t="str">
        <f>IFERROR(VLOOKUP($E183,'[13]Din Costos CFE'!$A$6:$G$150,5,0),"")</f>
        <v/>
      </c>
      <c r="KT183" s="432" t="str">
        <f>IFERROR(VLOOKUP($E183,'[13]Din Costos CFE'!$A$6:$G$150,6,0),"")</f>
        <v/>
      </c>
      <c r="KU183" s="433" t="str">
        <f t="shared" si="74"/>
        <v/>
      </c>
      <c r="KV183" s="434" t="str">
        <f t="shared" si="75"/>
        <v/>
      </c>
      <c r="KW183" s="435" t="str">
        <f t="shared" si="76"/>
        <v/>
      </c>
      <c r="KX183" s="435"/>
      <c r="KY183" s="436" t="str">
        <f>IFERROR(VLOOKUP($E183,'[13]Detalle Costos CENACE'!$E:$IT,248,0),"")</f>
        <v/>
      </c>
      <c r="KZ183" s="414">
        <f t="shared" si="77"/>
        <v>900</v>
      </c>
      <c r="LA183" s="434" t="str">
        <f t="shared" si="78"/>
        <v/>
      </c>
      <c r="LB183" s="434" t="str">
        <f t="shared" si="79"/>
        <v/>
      </c>
      <c r="LC183" s="414">
        <f t="shared" si="80"/>
        <v>1</v>
      </c>
      <c r="LD183" s="429" t="str">
        <f>IFERROR(VLOOKUP($E183,'[13]Actualización de costos CENACE'!$A:$G,7,0),"")</f>
        <v/>
      </c>
    </row>
    <row r="184" spans="1:316" s="414" customFormat="1" ht="15" customHeight="1">
      <c r="A184" s="413" t="s">
        <v>5638</v>
      </c>
      <c r="B184" s="414">
        <v>859</v>
      </c>
      <c r="C184" s="414" t="s">
        <v>9300</v>
      </c>
      <c r="D184" s="414" t="s">
        <v>9301</v>
      </c>
      <c r="E184" s="414">
        <v>859</v>
      </c>
      <c r="G184" s="414" t="s">
        <v>9302</v>
      </c>
      <c r="H184" s="414" t="s">
        <v>9303</v>
      </c>
      <c r="I184" s="415">
        <v>4</v>
      </c>
      <c r="J184" s="415"/>
      <c r="K184" s="415" t="str">
        <f t="shared" si="88"/>
        <v>No</v>
      </c>
      <c r="L184" s="415"/>
      <c r="M184" s="415">
        <f t="shared" si="87"/>
        <v>4</v>
      </c>
      <c r="N184" s="415"/>
      <c r="O184" s="415"/>
      <c r="P184" s="415"/>
      <c r="Q184" s="415"/>
      <c r="R184" s="415" t="str">
        <f t="shared" si="89"/>
        <v>No</v>
      </c>
      <c r="S184" s="415"/>
      <c r="T184" s="415"/>
      <c r="U184" s="415"/>
      <c r="V184" s="414" t="s">
        <v>9304</v>
      </c>
      <c r="W184" s="414" t="s">
        <v>6342</v>
      </c>
      <c r="X184" s="414">
        <f t="shared" si="83"/>
        <v>1.5</v>
      </c>
      <c r="Y184" s="414">
        <f t="shared" si="63"/>
        <v>150</v>
      </c>
      <c r="Z184" s="416" t="str">
        <f t="shared" si="64"/>
        <v/>
      </c>
      <c r="AA184" s="416">
        <f t="shared" si="65"/>
        <v>0</v>
      </c>
      <c r="AB184" s="417">
        <f t="shared" si="66"/>
        <v>0</v>
      </c>
      <c r="AC184" s="414" t="s">
        <v>9305</v>
      </c>
      <c r="AD184" s="414" t="s">
        <v>9306</v>
      </c>
      <c r="AE184" s="414" t="e">
        <f>+VLOOKUP($D184,'[12]Ramón Países '!$A:$E,4,0)</f>
        <v>#N/A</v>
      </c>
      <c r="AF184" s="414" t="s">
        <v>5693</v>
      </c>
      <c r="AG184" s="414" t="e">
        <f>+VLOOKUP($D184,'[12]Ramón Países '!$A:$E,5,0)</f>
        <v>#N/A</v>
      </c>
      <c r="AH184" s="413" t="s">
        <v>9305</v>
      </c>
      <c r="AI184" s="414" t="s">
        <v>5698</v>
      </c>
      <c r="AJ184" s="414" t="s">
        <v>5698</v>
      </c>
      <c r="AK184" s="414" t="s">
        <v>5698</v>
      </c>
      <c r="AL184" s="414" t="s">
        <v>9307</v>
      </c>
      <c r="AM184" s="414" t="s">
        <v>9308</v>
      </c>
      <c r="AN184" s="414" t="s">
        <v>3320</v>
      </c>
      <c r="AO184" s="414" t="s">
        <v>9309</v>
      </c>
      <c r="AP184" s="414" t="s">
        <v>5698</v>
      </c>
      <c r="AQ184" s="414" t="s">
        <v>9310</v>
      </c>
      <c r="AR184" s="414" t="s">
        <v>9311</v>
      </c>
      <c r="AS184" s="414" t="s">
        <v>9312</v>
      </c>
      <c r="AT184" s="414" t="s">
        <v>733</v>
      </c>
      <c r="AU184" s="414" t="s">
        <v>733</v>
      </c>
      <c r="AV184" s="414" t="s">
        <v>733</v>
      </c>
      <c r="AW184" s="414" t="s">
        <v>3320</v>
      </c>
      <c r="AX184" s="414" t="s">
        <v>9313</v>
      </c>
      <c r="AY184" s="414" t="s">
        <v>733</v>
      </c>
      <c r="AZ184" s="414" t="s">
        <v>9314</v>
      </c>
      <c r="BA184" s="414" t="s">
        <v>9315</v>
      </c>
      <c r="BB184" s="414" t="s">
        <v>9316</v>
      </c>
      <c r="BC184" s="414" t="s">
        <v>9317</v>
      </c>
      <c r="BD184" s="414" t="s">
        <v>9318</v>
      </c>
      <c r="BE184" s="414" t="s">
        <v>9319</v>
      </c>
      <c r="BF184" s="415" t="s">
        <v>1214</v>
      </c>
      <c r="BG184" s="414" t="s">
        <v>3320</v>
      </c>
      <c r="BI184" s="414" t="s">
        <v>5663</v>
      </c>
      <c r="BJ184" s="414" t="s">
        <v>5663</v>
      </c>
      <c r="BK184" s="414" t="s">
        <v>6324</v>
      </c>
      <c r="BL184" s="414" t="s">
        <v>9320</v>
      </c>
      <c r="BM184" s="415">
        <v>115</v>
      </c>
      <c r="BN184" s="414" t="s">
        <v>5665</v>
      </c>
      <c r="BO184" s="418" t="s">
        <v>13111</v>
      </c>
      <c r="BP184" s="414">
        <v>10</v>
      </c>
      <c r="BQ184" s="414">
        <v>2027</v>
      </c>
      <c r="BR184" s="414">
        <v>100</v>
      </c>
      <c r="BS184" s="415">
        <v>100</v>
      </c>
      <c r="BT184" s="414" t="s">
        <v>5863</v>
      </c>
      <c r="BU184" s="414">
        <v>5</v>
      </c>
      <c r="BV184" s="415">
        <v>228.8</v>
      </c>
      <c r="BW184" s="419">
        <v>0.26118721461187216</v>
      </c>
      <c r="BX184" s="420" t="s">
        <v>202</v>
      </c>
      <c r="BY184" s="414" t="s">
        <v>733</v>
      </c>
      <c r="CA184" s="414" t="s">
        <v>3320</v>
      </c>
      <c r="CB184" s="414" t="s">
        <v>3320</v>
      </c>
      <c r="CC184" s="414" t="s">
        <v>3320</v>
      </c>
      <c r="CD184" s="414" t="s">
        <v>3320</v>
      </c>
      <c r="CE184" s="414" t="s">
        <v>3320</v>
      </c>
      <c r="CF184" s="414" t="s">
        <v>3320</v>
      </c>
      <c r="CG184" s="414" t="s">
        <v>3320</v>
      </c>
      <c r="CH184" s="414" t="s">
        <v>3320</v>
      </c>
      <c r="CI184" s="414" t="s">
        <v>3320</v>
      </c>
      <c r="CJ184" s="414" t="s">
        <v>3320</v>
      </c>
      <c r="CL184" s="414" t="s">
        <v>3320</v>
      </c>
      <c r="CM184" s="414" t="s">
        <v>3320</v>
      </c>
      <c r="CN184" s="414" t="s">
        <v>3320</v>
      </c>
      <c r="CO184" s="414" t="s">
        <v>3320</v>
      </c>
      <c r="CP184" s="414" t="s">
        <v>3320</v>
      </c>
      <c r="CQ184" s="414" t="e">
        <f t="shared" si="81"/>
        <v>#VALUE!</v>
      </c>
      <c r="CR184" s="414" t="s">
        <v>3320</v>
      </c>
      <c r="CS184" s="414" t="s">
        <v>3320</v>
      </c>
      <c r="CT184" s="414" t="s">
        <v>3320</v>
      </c>
      <c r="CU184" s="414" t="s">
        <v>3320</v>
      </c>
      <c r="CV184" s="414" t="s">
        <v>3320</v>
      </c>
      <c r="CW184" s="414" t="s">
        <v>3320</v>
      </c>
      <c r="CX184" s="414" t="s">
        <v>3320</v>
      </c>
      <c r="CY184" s="414" t="s">
        <v>3320</v>
      </c>
      <c r="CZ184" s="414" t="s">
        <v>3320</v>
      </c>
      <c r="DA184" s="414" t="s">
        <v>3320</v>
      </c>
      <c r="DB184" s="414" t="s">
        <v>3320</v>
      </c>
      <c r="DC184" s="414" t="s">
        <v>3320</v>
      </c>
      <c r="DD184" s="414" t="s">
        <v>3320</v>
      </c>
      <c r="DE184" s="414" t="s">
        <v>3320</v>
      </c>
      <c r="DG184" s="414" t="s">
        <v>3320</v>
      </c>
      <c r="DH184" s="414" t="s">
        <v>3320</v>
      </c>
      <c r="DI184" s="414" t="s">
        <v>3320</v>
      </c>
      <c r="DJ184" s="414" t="s">
        <v>3320</v>
      </c>
      <c r="DK184" s="414" t="s">
        <v>3320</v>
      </c>
      <c r="DL184" s="414" t="s">
        <v>3320</v>
      </c>
      <c r="DM184" s="414" t="e">
        <f t="shared" si="82"/>
        <v>#VALUE!</v>
      </c>
      <c r="DN184" s="414" t="s">
        <v>3320</v>
      </c>
      <c r="DO184" s="414" t="s">
        <v>3320</v>
      </c>
      <c r="DP184" s="414" t="s">
        <v>3320</v>
      </c>
      <c r="DR184" s="414" t="s">
        <v>3320</v>
      </c>
      <c r="DS184" s="414" t="s">
        <v>3320</v>
      </c>
      <c r="DT184" s="414" t="s">
        <v>3320</v>
      </c>
      <c r="DU184" s="414" t="s">
        <v>3320</v>
      </c>
      <c r="DV184" s="414" t="s">
        <v>3320</v>
      </c>
      <c r="DW184" s="414" t="s">
        <v>3320</v>
      </c>
      <c r="DX184" s="414" t="s">
        <v>3320</v>
      </c>
      <c r="DY184" s="414" t="s">
        <v>9321</v>
      </c>
      <c r="DZ184" s="414" t="s">
        <v>6362</v>
      </c>
      <c r="EA184" s="414" t="s">
        <v>9322</v>
      </c>
      <c r="EB184" s="414" t="s">
        <v>9323</v>
      </c>
      <c r="EC184" s="414" t="s">
        <v>9324</v>
      </c>
      <c r="ED184" s="414" t="s">
        <v>9325</v>
      </c>
      <c r="EE184" s="414" t="s">
        <v>733</v>
      </c>
      <c r="EF184" s="414" t="s">
        <v>733</v>
      </c>
      <c r="EG184" s="414" t="s">
        <v>9326</v>
      </c>
      <c r="EH184" s="414">
        <v>400</v>
      </c>
      <c r="EI184" s="414">
        <v>0.1</v>
      </c>
      <c r="EJ184" s="414" t="s">
        <v>9327</v>
      </c>
      <c r="EK184" s="414" t="s">
        <v>6369</v>
      </c>
      <c r="EL184" s="414" t="s">
        <v>9328</v>
      </c>
      <c r="EM184" s="414" t="s">
        <v>9329</v>
      </c>
      <c r="EN184" s="414" t="s">
        <v>9330</v>
      </c>
      <c r="EO184" s="414" t="s">
        <v>9331</v>
      </c>
      <c r="EP184" s="414" t="s">
        <v>9332</v>
      </c>
      <c r="EQ184" s="414" t="s">
        <v>3320</v>
      </c>
      <c r="ER184" s="414" t="s">
        <v>3320</v>
      </c>
      <c r="ES184" s="414" t="s">
        <v>3320</v>
      </c>
      <c r="ET184" s="414" t="s">
        <v>3320</v>
      </c>
      <c r="EU184" s="414" t="s">
        <v>3320</v>
      </c>
      <c r="EV184" s="414" t="s">
        <v>3320</v>
      </c>
      <c r="EW184" s="414" t="s">
        <v>3320</v>
      </c>
      <c r="EX184" s="414" t="s">
        <v>3320</v>
      </c>
      <c r="EY184" s="414" t="s">
        <v>3320</v>
      </c>
      <c r="EZ184" s="414" t="s">
        <v>3320</v>
      </c>
      <c r="FA184" s="414" t="s">
        <v>3320</v>
      </c>
      <c r="FB184" s="414" t="s">
        <v>3320</v>
      </c>
      <c r="FC184" s="414" t="s">
        <v>3320</v>
      </c>
      <c r="FD184" s="414" t="s">
        <v>3320</v>
      </c>
      <c r="FE184" s="414" t="s">
        <v>3320</v>
      </c>
      <c r="FF184" s="414" t="s">
        <v>3320</v>
      </c>
      <c r="FG184" s="414" t="s">
        <v>3320</v>
      </c>
      <c r="FH184" s="414" t="s">
        <v>3320</v>
      </c>
      <c r="FI184" s="414" t="s">
        <v>3320</v>
      </c>
      <c r="FJ184" s="414" t="s">
        <v>3320</v>
      </c>
      <c r="FK184" s="414" t="s">
        <v>3320</v>
      </c>
      <c r="FL184" s="414" t="s">
        <v>3320</v>
      </c>
      <c r="FM184" s="414" t="s">
        <v>3320</v>
      </c>
      <c r="FN184" s="414" t="s">
        <v>3320</v>
      </c>
      <c r="FO184" s="421">
        <v>140000000</v>
      </c>
      <c r="FP184" s="421">
        <f t="shared" si="90"/>
        <v>140</v>
      </c>
      <c r="FQ184" s="414" t="s">
        <v>733</v>
      </c>
      <c r="FR184" s="414" t="s">
        <v>733</v>
      </c>
      <c r="FS184" s="414" t="s">
        <v>733</v>
      </c>
      <c r="FT184" s="414" t="s">
        <v>733</v>
      </c>
      <c r="FU184" s="414" t="s">
        <v>137</v>
      </c>
      <c r="FV184" s="414" t="s">
        <v>9333</v>
      </c>
      <c r="FW184" s="414" t="s">
        <v>9334</v>
      </c>
      <c r="FX184" s="422" t="s">
        <v>9320</v>
      </c>
      <c r="FY184" s="423">
        <v>115</v>
      </c>
      <c r="FZ184" s="414" t="s">
        <v>9335</v>
      </c>
      <c r="GA184" s="421">
        <v>146700000</v>
      </c>
      <c r="GB184" s="421">
        <v>140000000</v>
      </c>
      <c r="GC184" s="421">
        <v>8000</v>
      </c>
      <c r="GD184" s="421">
        <v>1500</v>
      </c>
      <c r="GE184" s="414" t="s">
        <v>9336</v>
      </c>
      <c r="GF184" s="414" t="s">
        <v>733</v>
      </c>
      <c r="GG184" s="414" t="s">
        <v>733</v>
      </c>
      <c r="GH184" s="414" t="s">
        <v>9337</v>
      </c>
      <c r="GI184" s="414" t="s">
        <v>733</v>
      </c>
      <c r="GJ184" s="414" t="s">
        <v>733</v>
      </c>
      <c r="GK184" s="414" t="s">
        <v>733</v>
      </c>
      <c r="GL184" s="414" t="s">
        <v>733</v>
      </c>
      <c r="GM184" s="414" t="s">
        <v>733</v>
      </c>
      <c r="GN184" s="424" t="s">
        <v>5676</v>
      </c>
      <c r="GO184" s="414" t="s">
        <v>3320</v>
      </c>
      <c r="GP184" s="414" t="s">
        <v>733</v>
      </c>
      <c r="GQ184" s="414" t="s">
        <v>5721</v>
      </c>
      <c r="GR184" s="414" t="s">
        <v>1214</v>
      </c>
      <c r="GS184" s="414" t="s">
        <v>1214</v>
      </c>
      <c r="GT184" s="414" t="s">
        <v>3320</v>
      </c>
      <c r="GU184" s="414" t="s">
        <v>3320</v>
      </c>
      <c r="GV184" s="414">
        <v>0</v>
      </c>
      <c r="GW184" s="414" t="s">
        <v>1214</v>
      </c>
      <c r="GX184" s="414" t="s">
        <v>1214</v>
      </c>
      <c r="GY184" s="414" t="s">
        <v>3320</v>
      </c>
      <c r="GZ184" s="414" t="s">
        <v>1214</v>
      </c>
      <c r="HA184" s="414" t="s">
        <v>3320</v>
      </c>
      <c r="HB184" s="414" t="s">
        <v>3320</v>
      </c>
      <c r="HC184" s="414" t="s">
        <v>3320</v>
      </c>
      <c r="HD184" s="414" t="s">
        <v>3320</v>
      </c>
      <c r="HE184" s="414" t="s">
        <v>3320</v>
      </c>
      <c r="HF184" s="414" t="s">
        <v>3320</v>
      </c>
      <c r="HG184" s="414" t="s">
        <v>1214</v>
      </c>
      <c r="HH184" s="414" t="s">
        <v>1214</v>
      </c>
      <c r="HI184" s="414" t="s">
        <v>13112</v>
      </c>
      <c r="HJ184" s="414" t="s">
        <v>13113</v>
      </c>
      <c r="HK184" s="414" t="s">
        <v>5685</v>
      </c>
      <c r="HL184" s="414" t="s">
        <v>3320</v>
      </c>
      <c r="HM184" s="414" t="s">
        <v>3320</v>
      </c>
      <c r="HN184" s="414" t="s">
        <v>3320</v>
      </c>
      <c r="HO184" s="414" t="s">
        <v>3320</v>
      </c>
      <c r="HP184" s="414" t="s">
        <v>3320</v>
      </c>
      <c r="HQ184" s="414" t="s">
        <v>3320</v>
      </c>
      <c r="HR184" s="414" t="s">
        <v>3320</v>
      </c>
      <c r="HS184" s="414" t="s">
        <v>3320</v>
      </c>
      <c r="HT184" s="414" t="s">
        <v>3320</v>
      </c>
      <c r="HU184" s="414" t="s">
        <v>3320</v>
      </c>
      <c r="HV184" s="414" t="s">
        <v>3320</v>
      </c>
      <c r="HW184" s="414" t="s">
        <v>3320</v>
      </c>
      <c r="HX184" s="414" t="s">
        <v>3320</v>
      </c>
      <c r="HY184" s="414" t="s">
        <v>3320</v>
      </c>
      <c r="HZ184" s="414" t="s">
        <v>3320</v>
      </c>
      <c r="IA184" s="414" t="s">
        <v>3320</v>
      </c>
      <c r="IB184" s="414" t="s">
        <v>3320</v>
      </c>
      <c r="IC184" s="414" t="s">
        <v>3320</v>
      </c>
      <c r="ID184" s="414" t="s">
        <v>3320</v>
      </c>
      <c r="IE184" s="414" t="s">
        <v>3320</v>
      </c>
      <c r="IF184" s="414" t="s">
        <v>3320</v>
      </c>
      <c r="IG184" s="414" t="s">
        <v>3320</v>
      </c>
      <c r="IH184" s="414" t="s">
        <v>3320</v>
      </c>
      <c r="II184" s="414" t="s">
        <v>3320</v>
      </c>
      <c r="IJ184" s="414" t="s">
        <v>3320</v>
      </c>
      <c r="IK184" s="414" t="s">
        <v>3320</v>
      </c>
      <c r="IL184" s="414" t="s">
        <v>3320</v>
      </c>
      <c r="IM184" s="414" t="s">
        <v>3320</v>
      </c>
      <c r="IN184" s="414" t="s">
        <v>3320</v>
      </c>
      <c r="IO184" s="414" t="s">
        <v>3320</v>
      </c>
      <c r="IP184" s="414" t="s">
        <v>3320</v>
      </c>
      <c r="IQ184" s="414" t="s">
        <v>3320</v>
      </c>
      <c r="IR184" s="414" t="s">
        <v>3320</v>
      </c>
      <c r="IS184" s="414" t="s">
        <v>3320</v>
      </c>
      <c r="IT184" s="414" t="s">
        <v>3320</v>
      </c>
      <c r="IU184" s="414" t="s">
        <v>3320</v>
      </c>
      <c r="IV184" s="414" t="s">
        <v>3320</v>
      </c>
      <c r="IW184" s="414" t="s">
        <v>3320</v>
      </c>
      <c r="IY184" s="415"/>
      <c r="IZ184" s="415"/>
      <c r="JB184" s="414" t="str">
        <f>IFERROR(VLOOKUP($E184,'[12]Resumen costos RNT id'!$D:$J,3,0),"")</f>
        <v/>
      </c>
      <c r="JC184" s="421" t="str">
        <f>IFERROR(VLOOKUP($E184,'[12]Resumen costos RNT id'!$D:$J,4,0),"")</f>
        <v/>
      </c>
      <c r="JD184" s="421" t="str">
        <f>IFERROR(VLOOKUP($E184,'[12]Resumen costos RNT id'!$D:$J,5,0),"")</f>
        <v/>
      </c>
      <c r="JE184" s="421" t="str">
        <f>IFERROR(VLOOKUP($E184,'[12]Resumen costos RNT id'!$D:$J,6,0),"")</f>
        <v/>
      </c>
      <c r="JF184" s="416" t="str">
        <f>IFERROR(VLOOKUP($E184,'[12]Resumen costos RNT id'!$D:$J,7,0),"")</f>
        <v/>
      </c>
      <c r="JG184" s="428" t="str">
        <f t="shared" si="67"/>
        <v/>
      </c>
      <c r="JH184" s="428" t="str">
        <f t="shared" si="68"/>
        <v/>
      </c>
      <c r="JI184" s="428" t="str">
        <f t="shared" si="68"/>
        <v/>
      </c>
      <c r="JJ184" s="428">
        <f t="shared" si="69"/>
        <v>0</v>
      </c>
      <c r="JK184" s="428">
        <f t="shared" si="70"/>
        <v>0</v>
      </c>
      <c r="JL184" s="414" t="s">
        <v>202</v>
      </c>
      <c r="JM184" s="414" t="s">
        <v>910</v>
      </c>
      <c r="JP184" s="414">
        <v>7</v>
      </c>
      <c r="JQ184" s="414">
        <f t="shared" si="84"/>
        <v>0</v>
      </c>
      <c r="JR184" s="429" t="str">
        <f>IFERROR(VLOOKUP($E184,'[13]Actualización de costos CENACE'!$A:$G,2,0),"")</f>
        <v/>
      </c>
      <c r="JS184" s="429" t="str">
        <f>IFERROR(VLOOKUP($E184,'[13]Actualización de costos CENACE'!$A:$G,3,0),"")</f>
        <v/>
      </c>
      <c r="JT184" s="429" t="str">
        <f>IFERROR(VLOOKUP($E184,'[13]Actualización de costos CENACE'!$A:$G,4,0),"")</f>
        <v/>
      </c>
      <c r="JU184" s="429" t="str">
        <f>IFERROR(VLOOKUP($E184,'[13]Actualización de costos CENACE'!$A:$G,5,0),"")</f>
        <v/>
      </c>
      <c r="JV184" s="429" t="str">
        <f>IFERROR(VLOOKUP($E184,'[13]Actualización de costos CENACE'!$A:$G,6,0),"")</f>
        <v/>
      </c>
      <c r="JW184" s="430" t="str">
        <f>IFERROR(VLOOKUP($E184,'[13]Din Costos CFE'!$J$7:$AG$150,JW$1,0),"")</f>
        <v/>
      </c>
      <c r="JX184" s="430" t="str">
        <f>IFERROR(VLOOKUP($E184,'[13]Din Costos CFE'!$J$7:$AG$150,JX$1,0),"")</f>
        <v/>
      </c>
      <c r="JY184" s="430" t="str">
        <f>IFERROR(VLOOKUP($E184,'[13]Din Costos CFE'!$J$7:$AG$150,JY$1,0),"")</f>
        <v/>
      </c>
      <c r="JZ184" s="430" t="str">
        <f>IFERROR(VLOOKUP($E184,'[13]Din Costos CFE'!$J$7:$AG$150,JZ$1,0),"")</f>
        <v/>
      </c>
      <c r="KA184" s="430" t="str">
        <f>IFERROR(VLOOKUP($E184,'[13]Din Costos CFE'!$J$7:$AG$150,KA$1,0),"")</f>
        <v/>
      </c>
      <c r="KB184" s="430" t="str">
        <f>IFERROR(VLOOKUP($E184,'[13]Din Costos CFE'!$J$7:$AG$150,KB$1,0),"")</f>
        <v/>
      </c>
      <c r="KC184" s="430" t="str">
        <f>IFERROR(VLOOKUP($E184,'[13]Din Costos CFE'!$J$7:$AG$150,KC$1,0),"")</f>
        <v/>
      </c>
      <c r="KD184" s="430" t="str">
        <f>IFERROR(VLOOKUP($E184,'[13]Din Costos CFE'!$J$7:$AG$150,KD$1,0),"")</f>
        <v/>
      </c>
      <c r="KE184" s="430" t="str">
        <f>IFERROR(VLOOKUP($E184,'[13]Din Costos CFE'!$J$7:$AG$150,KE$1,0),"")</f>
        <v/>
      </c>
      <c r="KF184" s="430" t="str">
        <f>IFERROR(VLOOKUP($E184,'[13]Din Costos CFE'!$J$7:$AG$150,KF$1,0),"")</f>
        <v/>
      </c>
      <c r="KG184" s="430" t="str">
        <f>IFERROR(VLOOKUP($E184,'[13]Din Costos CFE'!$J$7:$AG$150,KG$1,0),"")</f>
        <v/>
      </c>
      <c r="KH184" s="430" t="str">
        <f>IFERROR(VLOOKUP($E184,'[13]Din Costos CFE'!$J$7:$AG$150,KH$1,0),"")</f>
        <v/>
      </c>
      <c r="KI184" s="430" t="str">
        <f>IFERROR(VLOOKUP($E184,'[13]Din Costos CFE'!$J$7:$AG$150,KI$1,0),"")</f>
        <v/>
      </c>
      <c r="KJ184" s="430" t="str">
        <f>IFERROR(VLOOKUP($E184,'[13]Din Costos CFE'!$J$7:$AG$150,KJ$1,0),"")</f>
        <v/>
      </c>
      <c r="KK184" s="430" t="str">
        <f>IFERROR(VLOOKUP($E184,'[13]Din Costos CFE'!$J$7:$AG$150,KK$1,0),"")</f>
        <v/>
      </c>
      <c r="KL184" s="430" t="str">
        <f>IFERROR(VLOOKUP($E184,'[13]Din Costos CFE'!$J$7:$AG$150,KL$1,0),"")</f>
        <v/>
      </c>
      <c r="KM184" s="430" t="str">
        <f>IFERROR(VLOOKUP($E184,'[13]Din Costos CFE'!$J$7:$AG$150,KM$1,0),"")</f>
        <v/>
      </c>
      <c r="KN184" s="430" t="str">
        <f>IFERROR(VLOOKUP($E184,'[13]Din Costos CFE'!$J$7:$AG$150,KN$1,0),"")</f>
        <v/>
      </c>
      <c r="KO184" s="431">
        <f t="shared" si="71"/>
        <v>0</v>
      </c>
      <c r="KP184" s="431">
        <f t="shared" si="72"/>
        <v>0</v>
      </c>
      <c r="KQ184" s="431">
        <f t="shared" si="73"/>
        <v>0</v>
      </c>
      <c r="KR184" s="432" t="str">
        <f>IFERROR(VLOOKUP($E184,'[13]Din Costos CFE'!$A$6:$G$150,4,0),"")</f>
        <v/>
      </c>
      <c r="KS184" s="432" t="str">
        <f>IFERROR(VLOOKUP($E184,'[13]Din Costos CFE'!$A$6:$G$150,5,0),"")</f>
        <v/>
      </c>
      <c r="KT184" s="432" t="str">
        <f>IFERROR(VLOOKUP($E184,'[13]Din Costos CFE'!$A$6:$G$150,6,0),"")</f>
        <v/>
      </c>
      <c r="KU184" s="433" t="str">
        <f t="shared" si="74"/>
        <v/>
      </c>
      <c r="KV184" s="434" t="str">
        <f t="shared" si="75"/>
        <v/>
      </c>
      <c r="KW184" s="435" t="str">
        <f t="shared" si="76"/>
        <v/>
      </c>
      <c r="KX184" s="435"/>
      <c r="KY184" s="436" t="str">
        <f>IFERROR(VLOOKUP($E184,'[13]Detalle Costos CENACE'!$E:$IT,248,0),"")</f>
        <v/>
      </c>
      <c r="KZ184" s="414">
        <f t="shared" si="77"/>
        <v>150</v>
      </c>
      <c r="LA184" s="434" t="str">
        <f t="shared" si="78"/>
        <v/>
      </c>
      <c r="LB184" s="434" t="str">
        <f t="shared" si="79"/>
        <v/>
      </c>
      <c r="LC184" s="414">
        <f t="shared" si="80"/>
        <v>1</v>
      </c>
      <c r="LD184" s="429" t="str">
        <f>IFERROR(VLOOKUP($E184,'[13]Actualización de costos CENACE'!$A:$G,7,0),"")</f>
        <v/>
      </c>
    </row>
    <row r="185" spans="1:316" s="414" customFormat="1" ht="15" customHeight="1">
      <c r="A185" s="413" t="s">
        <v>5638</v>
      </c>
      <c r="B185" s="414">
        <v>984</v>
      </c>
      <c r="C185" s="414" t="s">
        <v>9338</v>
      </c>
      <c r="D185" s="414" t="s">
        <v>9339</v>
      </c>
      <c r="E185" s="414">
        <v>984</v>
      </c>
      <c r="G185" s="414" t="s">
        <v>633</v>
      </c>
      <c r="H185" s="414" t="s">
        <v>9340</v>
      </c>
      <c r="I185" s="415">
        <v>4</v>
      </c>
      <c r="J185" s="415"/>
      <c r="K185" s="415" t="str">
        <f t="shared" si="88"/>
        <v>No</v>
      </c>
      <c r="L185" s="415"/>
      <c r="M185" s="415">
        <f t="shared" si="87"/>
        <v>4</v>
      </c>
      <c r="N185" s="415"/>
      <c r="O185" s="415"/>
      <c r="P185" s="415"/>
      <c r="Q185" s="415"/>
      <c r="R185" s="415" t="str">
        <f t="shared" si="89"/>
        <v>No</v>
      </c>
      <c r="S185" s="415"/>
      <c r="T185" s="415"/>
      <c r="U185" s="415"/>
      <c r="V185" s="414" t="s">
        <v>9341</v>
      </c>
      <c r="W185" s="414" t="s">
        <v>5643</v>
      </c>
      <c r="X185" s="414">
        <f t="shared" si="83"/>
        <v>1</v>
      </c>
      <c r="Y185" s="414">
        <f t="shared" si="63"/>
        <v>600</v>
      </c>
      <c r="Z185" s="416" t="str">
        <f t="shared" si="64"/>
        <v/>
      </c>
      <c r="AA185" s="416">
        <f t="shared" si="65"/>
        <v>0</v>
      </c>
      <c r="AB185" s="417">
        <f t="shared" si="66"/>
        <v>0</v>
      </c>
      <c r="AC185" s="414" t="s">
        <v>631</v>
      </c>
      <c r="AD185" s="414" t="s">
        <v>9342</v>
      </c>
      <c r="AE185" s="414" t="e">
        <f>+VLOOKUP($D185,'[12]Ramón Países '!$A:$E,4,0)</f>
        <v>#N/A</v>
      </c>
      <c r="AF185" s="414" t="s">
        <v>5646</v>
      </c>
      <c r="AG185" s="414" t="e">
        <f>+VLOOKUP($D185,'[12]Ramón Países '!$A:$E,5,0)</f>
        <v>#N/A</v>
      </c>
      <c r="AH185" s="414" t="s">
        <v>631</v>
      </c>
      <c r="AI185" s="414" t="s">
        <v>313</v>
      </c>
      <c r="AJ185" s="414" t="s">
        <v>9343</v>
      </c>
      <c r="AK185" s="414" t="s">
        <v>9344</v>
      </c>
      <c r="AL185" s="414" t="s">
        <v>9345</v>
      </c>
      <c r="AM185" s="414" t="s">
        <v>9346</v>
      </c>
      <c r="AN185" s="414" t="s">
        <v>3320</v>
      </c>
      <c r="AO185" s="414" t="s">
        <v>9347</v>
      </c>
      <c r="AP185" s="414" t="s">
        <v>9348</v>
      </c>
      <c r="AQ185" s="414" t="s">
        <v>9349</v>
      </c>
      <c r="AR185" s="414" t="s">
        <v>9350</v>
      </c>
      <c r="AS185" s="414" t="s">
        <v>9351</v>
      </c>
      <c r="AT185" s="414" t="s">
        <v>733</v>
      </c>
      <c r="AU185" s="414" t="s">
        <v>733</v>
      </c>
      <c r="AV185" s="414" t="s">
        <v>733</v>
      </c>
      <c r="AW185" s="414" t="s">
        <v>3320</v>
      </c>
      <c r="AX185" s="414" t="s">
        <v>9352</v>
      </c>
      <c r="AY185" s="414" t="s">
        <v>733</v>
      </c>
      <c r="AZ185" s="414" t="s">
        <v>9353</v>
      </c>
      <c r="BA185" s="414" t="s">
        <v>9354</v>
      </c>
      <c r="BB185" s="414" t="s">
        <v>6193</v>
      </c>
      <c r="BC185" s="414" t="s">
        <v>9355</v>
      </c>
      <c r="BD185" s="414" t="s">
        <v>9356</v>
      </c>
      <c r="BE185" s="414" t="s">
        <v>9357</v>
      </c>
      <c r="BF185" s="415" t="s">
        <v>1214</v>
      </c>
      <c r="BG185" s="414" t="s">
        <v>3320</v>
      </c>
      <c r="BI185" s="414" t="s">
        <v>5955</v>
      </c>
      <c r="BJ185" s="414" t="s">
        <v>5955</v>
      </c>
      <c r="BK185" s="414" t="s">
        <v>3596</v>
      </c>
      <c r="BL185" s="414" t="s">
        <v>13114</v>
      </c>
      <c r="BM185" s="415">
        <v>230</v>
      </c>
      <c r="BN185" s="414" t="s">
        <v>5712</v>
      </c>
      <c r="BO185" s="418" t="s">
        <v>12617</v>
      </c>
      <c r="BP185" s="414">
        <v>24</v>
      </c>
      <c r="BQ185" s="414">
        <v>2028</v>
      </c>
      <c r="BR185" s="414">
        <v>600</v>
      </c>
      <c r="BS185" s="415">
        <v>600</v>
      </c>
      <c r="BT185" s="414" t="s">
        <v>5666</v>
      </c>
      <c r="BU185" s="414">
        <v>158</v>
      </c>
      <c r="BV185" s="415">
        <v>1927.7</v>
      </c>
      <c r="BW185" s="419">
        <v>0.36676179604261799</v>
      </c>
      <c r="BX185" s="420" t="s">
        <v>202</v>
      </c>
      <c r="BY185" s="414" t="s">
        <v>733</v>
      </c>
      <c r="CA185" s="414">
        <v>36.700000000000003</v>
      </c>
      <c r="CB185" s="414" t="s">
        <v>1214</v>
      </c>
      <c r="CC185" s="414">
        <v>650</v>
      </c>
      <c r="CD185" s="414" t="s">
        <v>5800</v>
      </c>
      <c r="CE185" s="414" t="s">
        <v>5801</v>
      </c>
      <c r="CF185" s="414" t="s">
        <v>3320</v>
      </c>
      <c r="CG185" s="414" t="s">
        <v>733</v>
      </c>
      <c r="CH185" s="414" t="s">
        <v>733</v>
      </c>
      <c r="CI185" s="414">
        <v>2378</v>
      </c>
      <c r="CJ185" s="414">
        <v>2282</v>
      </c>
      <c r="CK185" s="414" t="s">
        <v>7777</v>
      </c>
      <c r="CL185" s="414">
        <v>365</v>
      </c>
      <c r="CM185" s="414">
        <v>88</v>
      </c>
      <c r="CN185" s="414">
        <v>99</v>
      </c>
      <c r="CO185" s="414">
        <v>40</v>
      </c>
      <c r="CP185" s="414" t="s">
        <v>12595</v>
      </c>
      <c r="CQ185" s="414">
        <f t="shared" si="81"/>
        <v>2026</v>
      </c>
      <c r="CR185" s="414">
        <v>0.38</v>
      </c>
      <c r="CS185" s="414">
        <v>8</v>
      </c>
      <c r="CT185" s="414" t="s">
        <v>9359</v>
      </c>
      <c r="CU185" s="414">
        <v>9000000</v>
      </c>
      <c r="CV185" s="414" t="s">
        <v>3320</v>
      </c>
      <c r="CW185" s="414" t="s">
        <v>3320</v>
      </c>
      <c r="CX185" s="414" t="s">
        <v>3320</v>
      </c>
      <c r="CY185" s="414" t="s">
        <v>3320</v>
      </c>
      <c r="CZ185" s="414" t="s">
        <v>3320</v>
      </c>
      <c r="DA185" s="414" t="s">
        <v>3320</v>
      </c>
      <c r="DB185" s="414" t="s">
        <v>3320</v>
      </c>
      <c r="DC185" s="414" t="s">
        <v>3320</v>
      </c>
      <c r="DD185" s="414" t="s">
        <v>3320</v>
      </c>
      <c r="DE185" s="414" t="s">
        <v>3320</v>
      </c>
      <c r="DG185" s="414" t="s">
        <v>3320</v>
      </c>
      <c r="DH185" s="414" t="s">
        <v>3320</v>
      </c>
      <c r="DI185" s="414" t="s">
        <v>3320</v>
      </c>
      <c r="DJ185" s="414" t="s">
        <v>3320</v>
      </c>
      <c r="DK185" s="414" t="s">
        <v>3320</v>
      </c>
      <c r="DL185" s="414" t="s">
        <v>3320</v>
      </c>
      <c r="DM185" s="414" t="e">
        <f t="shared" si="82"/>
        <v>#VALUE!</v>
      </c>
      <c r="DN185" s="414" t="s">
        <v>3320</v>
      </c>
      <c r="DO185" s="414" t="s">
        <v>3320</v>
      </c>
      <c r="DP185" s="414" t="s">
        <v>3320</v>
      </c>
      <c r="DR185" s="414" t="s">
        <v>3320</v>
      </c>
      <c r="DS185" s="414" t="s">
        <v>3320</v>
      </c>
      <c r="DT185" s="414" t="s">
        <v>3320</v>
      </c>
      <c r="DU185" s="414" t="s">
        <v>3320</v>
      </c>
      <c r="DV185" s="414" t="s">
        <v>3320</v>
      </c>
      <c r="DW185" s="414" t="s">
        <v>3320</v>
      </c>
      <c r="DX185" s="414" t="s">
        <v>3320</v>
      </c>
      <c r="DY185" s="414" t="s">
        <v>3320</v>
      </c>
      <c r="DZ185" s="414" t="s">
        <v>3320</v>
      </c>
      <c r="EA185" s="414" t="s">
        <v>3320</v>
      </c>
      <c r="EB185" s="414" t="s">
        <v>3320</v>
      </c>
      <c r="EC185" s="414" t="s">
        <v>3320</v>
      </c>
      <c r="ED185" s="414" t="s">
        <v>3320</v>
      </c>
      <c r="EE185" s="414" t="s">
        <v>3320</v>
      </c>
      <c r="EF185" s="414" t="s">
        <v>3320</v>
      </c>
      <c r="EG185" s="414" t="s">
        <v>3320</v>
      </c>
      <c r="EH185" s="414" t="s">
        <v>3320</v>
      </c>
      <c r="EI185" s="414" t="s">
        <v>3320</v>
      </c>
      <c r="EJ185" s="414" t="s">
        <v>3320</v>
      </c>
      <c r="EK185" s="414" t="s">
        <v>3320</v>
      </c>
      <c r="EL185" s="414" t="s">
        <v>3320</v>
      </c>
      <c r="EM185" s="414" t="s">
        <v>3320</v>
      </c>
      <c r="EN185" s="414" t="s">
        <v>3320</v>
      </c>
      <c r="EO185" s="414" t="s">
        <v>3320</v>
      </c>
      <c r="EP185" s="414" t="s">
        <v>3320</v>
      </c>
      <c r="EQ185" s="414" t="s">
        <v>3320</v>
      </c>
      <c r="ER185" s="414" t="s">
        <v>3320</v>
      </c>
      <c r="ES185" s="414" t="s">
        <v>3320</v>
      </c>
      <c r="ET185" s="414" t="s">
        <v>3320</v>
      </c>
      <c r="EU185" s="414" t="s">
        <v>3320</v>
      </c>
      <c r="EV185" s="414" t="s">
        <v>3320</v>
      </c>
      <c r="EW185" s="414" t="s">
        <v>3320</v>
      </c>
      <c r="EX185" s="414" t="s">
        <v>3320</v>
      </c>
      <c r="EY185" s="414" t="s">
        <v>3320</v>
      </c>
      <c r="EZ185" s="414" t="s">
        <v>3320</v>
      </c>
      <c r="FA185" s="414" t="s">
        <v>3320</v>
      </c>
      <c r="FB185" s="414" t="s">
        <v>3320</v>
      </c>
      <c r="FC185" s="414" t="s">
        <v>3320</v>
      </c>
      <c r="FD185" s="414" t="s">
        <v>3320</v>
      </c>
      <c r="FE185" s="414" t="s">
        <v>3320</v>
      </c>
      <c r="FF185" s="414" t="s">
        <v>3320</v>
      </c>
      <c r="FG185" s="414" t="s">
        <v>3320</v>
      </c>
      <c r="FH185" s="414" t="s">
        <v>3320</v>
      </c>
      <c r="FI185" s="414" t="s">
        <v>3320</v>
      </c>
      <c r="FJ185" s="414" t="s">
        <v>3320</v>
      </c>
      <c r="FK185" s="414" t="s">
        <v>3320</v>
      </c>
      <c r="FL185" s="414" t="s">
        <v>3320</v>
      </c>
      <c r="FM185" s="414" t="s">
        <v>3320</v>
      </c>
      <c r="FN185" s="414" t="s">
        <v>3320</v>
      </c>
      <c r="FO185" s="421">
        <v>586702000</v>
      </c>
      <c r="FP185" s="421">
        <f t="shared" si="90"/>
        <v>586.702</v>
      </c>
      <c r="FQ185" s="414" t="s">
        <v>733</v>
      </c>
      <c r="FR185" s="414" t="s">
        <v>733</v>
      </c>
      <c r="FS185" s="414" t="s">
        <v>733</v>
      </c>
      <c r="FT185" s="414" t="s">
        <v>733</v>
      </c>
      <c r="FU185" s="414" t="s">
        <v>630</v>
      </c>
      <c r="FV185" s="414" t="s">
        <v>9360</v>
      </c>
      <c r="FW185" s="414" t="s">
        <v>9361</v>
      </c>
      <c r="FX185" s="422" t="s">
        <v>13114</v>
      </c>
      <c r="FY185" s="423">
        <v>230</v>
      </c>
      <c r="FZ185" s="414" t="s">
        <v>9362</v>
      </c>
      <c r="GA185" s="421">
        <v>586702000</v>
      </c>
      <c r="GB185" s="421">
        <v>92399400</v>
      </c>
      <c r="GC185" s="421">
        <v>1800</v>
      </c>
      <c r="GD185" s="421">
        <v>625</v>
      </c>
      <c r="GE185" s="414" t="s">
        <v>9363</v>
      </c>
      <c r="GF185" s="414" t="s">
        <v>733</v>
      </c>
      <c r="GG185" s="414" t="s">
        <v>733</v>
      </c>
      <c r="GH185" s="414" t="s">
        <v>9364</v>
      </c>
      <c r="GI185" s="414" t="s">
        <v>733</v>
      </c>
      <c r="GJ185" s="414" t="s">
        <v>733</v>
      </c>
      <c r="GK185" s="414" t="s">
        <v>733</v>
      </c>
      <c r="GL185" s="414" t="s">
        <v>733</v>
      </c>
      <c r="GM185" s="414" t="s">
        <v>733</v>
      </c>
      <c r="GN185" s="424" t="s">
        <v>5676</v>
      </c>
      <c r="GO185" s="414" t="s">
        <v>3320</v>
      </c>
      <c r="GP185" s="414" t="s">
        <v>733</v>
      </c>
      <c r="GQ185" s="414" t="s">
        <v>5721</v>
      </c>
      <c r="GR185" s="414" t="s">
        <v>1214</v>
      </c>
      <c r="GS185" s="414" t="s">
        <v>1214</v>
      </c>
      <c r="GT185" s="414" t="s">
        <v>3320</v>
      </c>
      <c r="GU185" s="414" t="s">
        <v>3320</v>
      </c>
      <c r="GV185" s="414" t="s">
        <v>3320</v>
      </c>
      <c r="GW185" s="414" t="s">
        <v>1214</v>
      </c>
      <c r="GX185" s="414" t="s">
        <v>1214</v>
      </c>
      <c r="GY185" s="414" t="s">
        <v>3320</v>
      </c>
      <c r="GZ185" s="414" t="s">
        <v>1214</v>
      </c>
      <c r="HA185" s="414" t="s">
        <v>3320</v>
      </c>
      <c r="HB185" s="414" t="s">
        <v>3320</v>
      </c>
      <c r="HC185" s="414" t="s">
        <v>3320</v>
      </c>
      <c r="HD185" s="414" t="s">
        <v>3320</v>
      </c>
      <c r="HE185" s="414" t="s">
        <v>3320</v>
      </c>
      <c r="HF185" s="414" t="s">
        <v>3320</v>
      </c>
      <c r="HG185" s="414" t="s">
        <v>733</v>
      </c>
      <c r="HH185" s="414" t="s">
        <v>1214</v>
      </c>
      <c r="HI185" s="414" t="s">
        <v>13115</v>
      </c>
      <c r="HJ185" s="414" t="s">
        <v>13116</v>
      </c>
      <c r="HK185" s="414" t="s">
        <v>5685</v>
      </c>
      <c r="HL185" s="414" t="s">
        <v>3320</v>
      </c>
      <c r="HM185" s="414" t="s">
        <v>3320</v>
      </c>
      <c r="HN185" s="414" t="s">
        <v>3320</v>
      </c>
      <c r="HO185" s="414" t="s">
        <v>3320</v>
      </c>
      <c r="HP185" s="414" t="s">
        <v>3320</v>
      </c>
      <c r="HQ185" s="414" t="s">
        <v>3320</v>
      </c>
      <c r="HR185" s="414" t="s">
        <v>3320</v>
      </c>
      <c r="HS185" s="414" t="s">
        <v>3320</v>
      </c>
      <c r="HT185" s="414" t="s">
        <v>3320</v>
      </c>
      <c r="HU185" s="414" t="s">
        <v>3320</v>
      </c>
      <c r="HV185" s="414" t="s">
        <v>3320</v>
      </c>
      <c r="HW185" s="414" t="s">
        <v>3320</v>
      </c>
      <c r="HX185" s="414" t="s">
        <v>3320</v>
      </c>
      <c r="HY185" s="414" t="s">
        <v>3320</v>
      </c>
      <c r="HZ185" s="414" t="s">
        <v>3320</v>
      </c>
      <c r="IA185" s="414" t="s">
        <v>3320</v>
      </c>
      <c r="IB185" s="414" t="s">
        <v>3320</v>
      </c>
      <c r="IC185" s="414" t="s">
        <v>3320</v>
      </c>
      <c r="ID185" s="414" t="s">
        <v>3320</v>
      </c>
      <c r="IE185" s="414" t="s">
        <v>3320</v>
      </c>
      <c r="IF185" s="414" t="s">
        <v>3320</v>
      </c>
      <c r="IG185" s="414" t="s">
        <v>3320</v>
      </c>
      <c r="IH185" s="414" t="s">
        <v>3320</v>
      </c>
      <c r="II185" s="414" t="s">
        <v>3320</v>
      </c>
      <c r="IJ185" s="414" t="s">
        <v>3320</v>
      </c>
      <c r="IK185" s="414" t="s">
        <v>3320</v>
      </c>
      <c r="IL185" s="414" t="s">
        <v>3320</v>
      </c>
      <c r="IM185" s="414" t="s">
        <v>3320</v>
      </c>
      <c r="IN185" s="414" t="s">
        <v>3320</v>
      </c>
      <c r="IO185" s="414" t="s">
        <v>3320</v>
      </c>
      <c r="IP185" s="414" t="s">
        <v>3320</v>
      </c>
      <c r="IQ185" s="414" t="s">
        <v>3320</v>
      </c>
      <c r="IR185" s="414" t="s">
        <v>3320</v>
      </c>
      <c r="IS185" s="414" t="s">
        <v>3320</v>
      </c>
      <c r="IT185" s="414" t="s">
        <v>3320</v>
      </c>
      <c r="IU185" s="414" t="s">
        <v>3320</v>
      </c>
      <c r="IV185" s="414" t="s">
        <v>3320</v>
      </c>
      <c r="IW185" s="414" t="s">
        <v>3320</v>
      </c>
      <c r="IX185" s="440" t="s">
        <v>5965</v>
      </c>
      <c r="IY185" s="441" t="s">
        <v>3320</v>
      </c>
      <c r="IZ185" s="441" t="s">
        <v>5966</v>
      </c>
      <c r="JA185" s="440" t="s">
        <v>5967</v>
      </c>
      <c r="JB185" s="414" t="str">
        <f>IFERROR(VLOOKUP($E185,'[12]Resumen costos RNT id'!$D:$J,3,0),"")</f>
        <v/>
      </c>
      <c r="JC185" s="421" t="str">
        <f>IFERROR(VLOOKUP($E185,'[12]Resumen costos RNT id'!$D:$J,4,0),"")</f>
        <v/>
      </c>
      <c r="JD185" s="421" t="str">
        <f>IFERROR(VLOOKUP($E185,'[12]Resumen costos RNT id'!$D:$J,5,0),"")</f>
        <v/>
      </c>
      <c r="JE185" s="421" t="str">
        <f>IFERROR(VLOOKUP($E185,'[12]Resumen costos RNT id'!$D:$J,6,0),"")</f>
        <v/>
      </c>
      <c r="JF185" s="416" t="str">
        <f>IFERROR(VLOOKUP($E185,'[12]Resumen costos RNT id'!$D:$J,7,0),"")</f>
        <v/>
      </c>
      <c r="JG185" s="428" t="str">
        <f t="shared" si="67"/>
        <v/>
      </c>
      <c r="JH185" s="428" t="str">
        <f t="shared" si="68"/>
        <v/>
      </c>
      <c r="JI185" s="428" t="str">
        <f t="shared" si="68"/>
        <v/>
      </c>
      <c r="JJ185" s="428">
        <f t="shared" si="69"/>
        <v>0</v>
      </c>
      <c r="JK185" s="428">
        <f t="shared" si="70"/>
        <v>0</v>
      </c>
      <c r="JL185" s="414" t="s">
        <v>202</v>
      </c>
      <c r="JP185" s="414">
        <v>7</v>
      </c>
      <c r="JQ185" s="414">
        <f t="shared" si="84"/>
        <v>0</v>
      </c>
      <c r="JR185" s="429" t="str">
        <f>IFERROR(VLOOKUP($E185,'[13]Actualización de costos CENACE'!$A:$G,2,0),"")</f>
        <v/>
      </c>
      <c r="JS185" s="429" t="str">
        <f>IFERROR(VLOOKUP($E185,'[13]Actualización de costos CENACE'!$A:$G,3,0),"")</f>
        <v/>
      </c>
      <c r="JT185" s="429" t="str">
        <f>IFERROR(VLOOKUP($E185,'[13]Actualización de costos CENACE'!$A:$G,4,0),"")</f>
        <v/>
      </c>
      <c r="JU185" s="429" t="str">
        <f>IFERROR(VLOOKUP($E185,'[13]Actualización de costos CENACE'!$A:$G,5,0),"")</f>
        <v/>
      </c>
      <c r="JV185" s="429" t="str">
        <f>IFERROR(VLOOKUP($E185,'[13]Actualización de costos CENACE'!$A:$G,6,0),"")</f>
        <v/>
      </c>
      <c r="JW185" s="430" t="str">
        <f>IFERROR(VLOOKUP($E185,'[13]Din Costos CFE'!$J$7:$AG$150,JW$1,0),"")</f>
        <v/>
      </c>
      <c r="JX185" s="430" t="str">
        <f>IFERROR(VLOOKUP($E185,'[13]Din Costos CFE'!$J$7:$AG$150,JX$1,0),"")</f>
        <v/>
      </c>
      <c r="JY185" s="430" t="str">
        <f>IFERROR(VLOOKUP($E185,'[13]Din Costos CFE'!$J$7:$AG$150,JY$1,0),"")</f>
        <v/>
      </c>
      <c r="JZ185" s="430" t="str">
        <f>IFERROR(VLOOKUP($E185,'[13]Din Costos CFE'!$J$7:$AG$150,JZ$1,0),"")</f>
        <v/>
      </c>
      <c r="KA185" s="430" t="str">
        <f>IFERROR(VLOOKUP($E185,'[13]Din Costos CFE'!$J$7:$AG$150,KA$1,0),"")</f>
        <v/>
      </c>
      <c r="KB185" s="430" t="str">
        <f>IFERROR(VLOOKUP($E185,'[13]Din Costos CFE'!$J$7:$AG$150,KB$1,0),"")</f>
        <v/>
      </c>
      <c r="KC185" s="430" t="str">
        <f>IFERROR(VLOOKUP($E185,'[13]Din Costos CFE'!$J$7:$AG$150,KC$1,0),"")</f>
        <v/>
      </c>
      <c r="KD185" s="430" t="str">
        <f>IFERROR(VLOOKUP($E185,'[13]Din Costos CFE'!$J$7:$AG$150,KD$1,0),"")</f>
        <v/>
      </c>
      <c r="KE185" s="430" t="str">
        <f>IFERROR(VLOOKUP($E185,'[13]Din Costos CFE'!$J$7:$AG$150,KE$1,0),"")</f>
        <v/>
      </c>
      <c r="KF185" s="430" t="str">
        <f>IFERROR(VLOOKUP($E185,'[13]Din Costos CFE'!$J$7:$AG$150,KF$1,0),"")</f>
        <v/>
      </c>
      <c r="KG185" s="430" t="str">
        <f>IFERROR(VLOOKUP($E185,'[13]Din Costos CFE'!$J$7:$AG$150,KG$1,0),"")</f>
        <v/>
      </c>
      <c r="KH185" s="430" t="str">
        <f>IFERROR(VLOOKUP($E185,'[13]Din Costos CFE'!$J$7:$AG$150,KH$1,0),"")</f>
        <v/>
      </c>
      <c r="KI185" s="430" t="str">
        <f>IFERROR(VLOOKUP($E185,'[13]Din Costos CFE'!$J$7:$AG$150,KI$1,0),"")</f>
        <v/>
      </c>
      <c r="KJ185" s="430" t="str">
        <f>IFERROR(VLOOKUP($E185,'[13]Din Costos CFE'!$J$7:$AG$150,KJ$1,0),"")</f>
        <v/>
      </c>
      <c r="KK185" s="430" t="str">
        <f>IFERROR(VLOOKUP($E185,'[13]Din Costos CFE'!$J$7:$AG$150,KK$1,0),"")</f>
        <v/>
      </c>
      <c r="KL185" s="430" t="str">
        <f>IFERROR(VLOOKUP($E185,'[13]Din Costos CFE'!$J$7:$AG$150,KL$1,0),"")</f>
        <v/>
      </c>
      <c r="KM185" s="430" t="str">
        <f>IFERROR(VLOOKUP($E185,'[13]Din Costos CFE'!$J$7:$AG$150,KM$1,0),"")</f>
        <v/>
      </c>
      <c r="KN185" s="430" t="str">
        <f>IFERROR(VLOOKUP($E185,'[13]Din Costos CFE'!$J$7:$AG$150,KN$1,0),"")</f>
        <v/>
      </c>
      <c r="KO185" s="431">
        <f t="shared" si="71"/>
        <v>0</v>
      </c>
      <c r="KP185" s="431">
        <f t="shared" si="72"/>
        <v>0</v>
      </c>
      <c r="KQ185" s="431">
        <f t="shared" si="73"/>
        <v>0</v>
      </c>
      <c r="KR185" s="432" t="str">
        <f>IFERROR(VLOOKUP($E185,'[13]Din Costos CFE'!$A$6:$G$150,4,0),"")</f>
        <v/>
      </c>
      <c r="KS185" s="432" t="str">
        <f>IFERROR(VLOOKUP($E185,'[13]Din Costos CFE'!$A$6:$G$150,5,0),"")</f>
        <v/>
      </c>
      <c r="KT185" s="432" t="str">
        <f>IFERROR(VLOOKUP($E185,'[13]Din Costos CFE'!$A$6:$G$150,6,0),"")</f>
        <v/>
      </c>
      <c r="KU185" s="433" t="str">
        <f t="shared" si="74"/>
        <v/>
      </c>
      <c r="KV185" s="434" t="str">
        <f t="shared" si="75"/>
        <v/>
      </c>
      <c r="KW185" s="435" t="str">
        <f t="shared" si="76"/>
        <v/>
      </c>
      <c r="KX185" s="435"/>
      <c r="KY185" s="436" t="str">
        <f>IFERROR(VLOOKUP($E185,'[13]Detalle Costos CENACE'!$E:$IT,248,0),"")</f>
        <v/>
      </c>
      <c r="KZ185" s="414">
        <f t="shared" si="77"/>
        <v>600</v>
      </c>
      <c r="LA185" s="434" t="str">
        <f t="shared" si="78"/>
        <v/>
      </c>
      <c r="LB185" s="434" t="str">
        <f t="shared" si="79"/>
        <v/>
      </c>
      <c r="LC185" s="414">
        <f t="shared" si="80"/>
        <v>1</v>
      </c>
      <c r="LD185" s="429" t="str">
        <f>IFERROR(VLOOKUP($E185,'[13]Actualización de costos CENACE'!$A:$G,7,0),"")</f>
        <v/>
      </c>
    </row>
    <row r="186" spans="1:316" s="414" customFormat="1" ht="15" customHeight="1">
      <c r="A186" s="413" t="s">
        <v>5638</v>
      </c>
      <c r="B186" s="414">
        <v>938</v>
      </c>
      <c r="C186" s="414" t="s">
        <v>9365</v>
      </c>
      <c r="D186" s="414" t="s">
        <v>9366</v>
      </c>
      <c r="E186" s="414">
        <v>938</v>
      </c>
      <c r="G186" s="414" t="s">
        <v>9367</v>
      </c>
      <c r="H186" s="414" t="s">
        <v>9368</v>
      </c>
      <c r="I186" s="415">
        <v>1</v>
      </c>
      <c r="J186" s="415"/>
      <c r="K186" s="415" t="s">
        <v>202</v>
      </c>
      <c r="L186" s="415"/>
      <c r="M186" s="415">
        <f t="shared" si="87"/>
        <v>1</v>
      </c>
      <c r="N186" s="415"/>
      <c r="O186" s="415"/>
      <c r="P186" s="415"/>
      <c r="Q186" s="415"/>
      <c r="R186" s="415" t="s">
        <v>202</v>
      </c>
      <c r="S186" s="415"/>
      <c r="T186" s="415"/>
      <c r="U186" s="415"/>
      <c r="V186" s="414" t="s">
        <v>9369</v>
      </c>
      <c r="W186" s="466" t="s">
        <v>5643</v>
      </c>
      <c r="X186" s="414">
        <f t="shared" si="83"/>
        <v>1</v>
      </c>
      <c r="Y186" s="414">
        <f t="shared" si="63"/>
        <v>121</v>
      </c>
      <c r="Z186" s="416" t="str">
        <f t="shared" si="64"/>
        <v/>
      </c>
      <c r="AA186" s="416">
        <f t="shared" si="65"/>
        <v>0</v>
      </c>
      <c r="AB186" s="417">
        <f t="shared" si="66"/>
        <v>0</v>
      </c>
      <c r="AC186" s="414" t="s">
        <v>9370</v>
      </c>
      <c r="AD186" s="414" t="s">
        <v>9371</v>
      </c>
      <c r="AE186" s="414" t="e">
        <f>+VLOOKUP($D186,'[12]Ramón Países '!$A:$E,4,0)</f>
        <v>#N/A</v>
      </c>
      <c r="AF186" s="414" t="s">
        <v>5693</v>
      </c>
      <c r="AG186" s="414" t="e">
        <f>+VLOOKUP($D186,'[12]Ramón Países '!$A:$E,5,0)</f>
        <v>#N/A</v>
      </c>
      <c r="AH186" s="414" t="s">
        <v>9370</v>
      </c>
      <c r="AI186" s="414" t="s">
        <v>9372</v>
      </c>
      <c r="AJ186" s="414" t="s">
        <v>9372</v>
      </c>
      <c r="AK186" s="414" t="s">
        <v>5698</v>
      </c>
      <c r="AL186" s="414" t="s">
        <v>9373</v>
      </c>
      <c r="AM186" s="414" t="s">
        <v>9374</v>
      </c>
      <c r="AN186" s="414" t="s">
        <v>3320</v>
      </c>
      <c r="AO186" s="414" t="s">
        <v>9375</v>
      </c>
      <c r="AP186" s="414" t="s">
        <v>5698</v>
      </c>
      <c r="AQ186" s="414" t="s">
        <v>9376</v>
      </c>
      <c r="AR186" s="414" t="s">
        <v>9377</v>
      </c>
      <c r="AS186" s="414" t="s">
        <v>9378</v>
      </c>
      <c r="AT186" s="414" t="s">
        <v>733</v>
      </c>
      <c r="AU186" s="414" t="s">
        <v>733</v>
      </c>
      <c r="AV186" s="414" t="s">
        <v>733</v>
      </c>
      <c r="AW186" s="414" t="s">
        <v>3320</v>
      </c>
      <c r="AX186" s="414" t="s">
        <v>9379</v>
      </c>
      <c r="AY186" s="414" t="s">
        <v>733</v>
      </c>
      <c r="AZ186" s="414" t="s">
        <v>9380</v>
      </c>
      <c r="BA186" s="414" t="s">
        <v>9381</v>
      </c>
      <c r="BB186" s="414" t="s">
        <v>9382</v>
      </c>
      <c r="BC186" s="414" t="s">
        <v>9383</v>
      </c>
      <c r="BD186" s="414" t="s">
        <v>9384</v>
      </c>
      <c r="BE186" s="414" t="s">
        <v>9385</v>
      </c>
      <c r="BF186" s="415" t="s">
        <v>1214</v>
      </c>
      <c r="BG186" s="414" t="s">
        <v>3320</v>
      </c>
      <c r="BI186" s="414" t="s">
        <v>5747</v>
      </c>
      <c r="BJ186" s="414" t="s">
        <v>5747</v>
      </c>
      <c r="BK186" s="414" t="s">
        <v>7640</v>
      </c>
      <c r="BL186" s="414" t="s">
        <v>9386</v>
      </c>
      <c r="BM186" s="415">
        <v>115</v>
      </c>
      <c r="BN186" s="414" t="s">
        <v>5665</v>
      </c>
      <c r="BO186" s="418" t="s">
        <v>13117</v>
      </c>
      <c r="BP186" s="414">
        <v>22</v>
      </c>
      <c r="BQ186" s="414">
        <v>2028</v>
      </c>
      <c r="BR186" s="414">
        <v>146</v>
      </c>
      <c r="BS186" s="415">
        <v>121</v>
      </c>
      <c r="BT186" s="414" t="s">
        <v>5863</v>
      </c>
      <c r="BU186" s="414">
        <v>9</v>
      </c>
      <c r="BV186" s="415">
        <v>255</v>
      </c>
      <c r="BW186" s="419">
        <v>0.19938074685682117</v>
      </c>
      <c r="BX186" s="420" t="s">
        <v>910</v>
      </c>
      <c r="BY186" s="414" t="s">
        <v>733</v>
      </c>
      <c r="BZ186" s="414" t="s">
        <v>910</v>
      </c>
      <c r="CA186" s="414" t="s">
        <v>3320</v>
      </c>
      <c r="CB186" s="414" t="s">
        <v>3320</v>
      </c>
      <c r="CC186" s="414" t="s">
        <v>3320</v>
      </c>
      <c r="CD186" s="414" t="s">
        <v>3320</v>
      </c>
      <c r="CE186" s="414" t="s">
        <v>3320</v>
      </c>
      <c r="CF186" s="414" t="s">
        <v>3320</v>
      </c>
      <c r="CG186" s="414" t="s">
        <v>3320</v>
      </c>
      <c r="CH186" s="414" t="s">
        <v>3320</v>
      </c>
      <c r="CI186" s="414" t="s">
        <v>3320</v>
      </c>
      <c r="CJ186" s="414" t="s">
        <v>3320</v>
      </c>
      <c r="CL186" s="414" t="s">
        <v>3320</v>
      </c>
      <c r="CM186" s="414" t="s">
        <v>3320</v>
      </c>
      <c r="CN186" s="414" t="s">
        <v>3320</v>
      </c>
      <c r="CO186" s="414" t="s">
        <v>3320</v>
      </c>
      <c r="CP186" s="414" t="s">
        <v>3320</v>
      </c>
      <c r="CQ186" s="414" t="e">
        <f t="shared" si="81"/>
        <v>#VALUE!</v>
      </c>
      <c r="CR186" s="414" t="s">
        <v>3320</v>
      </c>
      <c r="CS186" s="414" t="s">
        <v>3320</v>
      </c>
      <c r="CT186" s="414" t="s">
        <v>3320</v>
      </c>
      <c r="CU186" s="414" t="s">
        <v>3320</v>
      </c>
      <c r="CV186" s="414" t="s">
        <v>3320</v>
      </c>
      <c r="CW186" s="414" t="s">
        <v>3320</v>
      </c>
      <c r="CX186" s="414" t="s">
        <v>3320</v>
      </c>
      <c r="CY186" s="414" t="s">
        <v>3320</v>
      </c>
      <c r="CZ186" s="414" t="s">
        <v>3320</v>
      </c>
      <c r="DA186" s="414" t="s">
        <v>3320</v>
      </c>
      <c r="DB186" s="414" t="s">
        <v>3320</v>
      </c>
      <c r="DC186" s="414" t="s">
        <v>3320</v>
      </c>
      <c r="DD186" s="414" t="s">
        <v>3320</v>
      </c>
      <c r="DE186" s="414" t="s">
        <v>3320</v>
      </c>
      <c r="DG186" s="414" t="s">
        <v>3320</v>
      </c>
      <c r="DH186" s="414" t="s">
        <v>3320</v>
      </c>
      <c r="DI186" s="414" t="s">
        <v>3320</v>
      </c>
      <c r="DJ186" s="414" t="s">
        <v>3320</v>
      </c>
      <c r="DK186" s="414" t="s">
        <v>3320</v>
      </c>
      <c r="DL186" s="414" t="s">
        <v>3320</v>
      </c>
      <c r="DM186" s="414" t="e">
        <f t="shared" si="82"/>
        <v>#VALUE!</v>
      </c>
      <c r="DN186" s="414" t="s">
        <v>3320</v>
      </c>
      <c r="DO186" s="414" t="s">
        <v>3320</v>
      </c>
      <c r="DP186" s="414" t="s">
        <v>3320</v>
      </c>
      <c r="DR186" s="414" t="s">
        <v>3320</v>
      </c>
      <c r="DS186" s="414" t="s">
        <v>3320</v>
      </c>
      <c r="DT186" s="414" t="s">
        <v>3320</v>
      </c>
      <c r="DU186" s="414" t="s">
        <v>3320</v>
      </c>
      <c r="DV186" s="414" t="s">
        <v>3320</v>
      </c>
      <c r="DW186" s="414" t="s">
        <v>3320</v>
      </c>
      <c r="DX186" s="414" t="s">
        <v>3320</v>
      </c>
      <c r="DY186" s="414" t="s">
        <v>9387</v>
      </c>
      <c r="DZ186" s="414" t="s">
        <v>6362</v>
      </c>
      <c r="EA186" s="414" t="s">
        <v>9388</v>
      </c>
      <c r="EB186" s="414" t="s">
        <v>9389</v>
      </c>
      <c r="EC186" s="414" t="s">
        <v>9390</v>
      </c>
      <c r="ED186" s="414" t="s">
        <v>9391</v>
      </c>
      <c r="EE186" s="414" t="s">
        <v>733</v>
      </c>
      <c r="EF186" s="414" t="s">
        <v>733</v>
      </c>
      <c r="EG186" s="414" t="s">
        <v>9392</v>
      </c>
      <c r="EH186" s="414">
        <v>30</v>
      </c>
      <c r="EI186" s="414">
        <v>2</v>
      </c>
      <c r="EJ186" s="414" t="s">
        <v>9393</v>
      </c>
      <c r="EK186" s="414" t="s">
        <v>7718</v>
      </c>
      <c r="EL186" s="414" t="s">
        <v>9328</v>
      </c>
      <c r="EM186" s="414" t="s">
        <v>9394</v>
      </c>
      <c r="EN186" s="414" t="s">
        <v>9395</v>
      </c>
      <c r="EO186" s="414">
        <v>26.12</v>
      </c>
      <c r="EP186" s="414" t="s">
        <v>9396</v>
      </c>
      <c r="EQ186" s="414" t="s">
        <v>3320</v>
      </c>
      <c r="ER186" s="414" t="s">
        <v>3320</v>
      </c>
      <c r="ES186" s="414" t="s">
        <v>3320</v>
      </c>
      <c r="ET186" s="414" t="s">
        <v>3320</v>
      </c>
      <c r="EU186" s="414" t="s">
        <v>3320</v>
      </c>
      <c r="EV186" s="414" t="s">
        <v>3320</v>
      </c>
      <c r="EW186" s="414" t="s">
        <v>3320</v>
      </c>
      <c r="EX186" s="414" t="s">
        <v>3320</v>
      </c>
      <c r="EY186" s="414" t="s">
        <v>3320</v>
      </c>
      <c r="EZ186" s="414" t="s">
        <v>3320</v>
      </c>
      <c r="FA186" s="414" t="s">
        <v>3320</v>
      </c>
      <c r="FB186" s="414" t="s">
        <v>3320</v>
      </c>
      <c r="FC186" s="414" t="s">
        <v>3320</v>
      </c>
      <c r="FD186" s="414" t="s">
        <v>3320</v>
      </c>
      <c r="FE186" s="414" t="s">
        <v>3320</v>
      </c>
      <c r="FF186" s="414" t="s">
        <v>3320</v>
      </c>
      <c r="FG186" s="414" t="s">
        <v>3320</v>
      </c>
      <c r="FH186" s="414" t="s">
        <v>3320</v>
      </c>
      <c r="FI186" s="414" t="s">
        <v>3320</v>
      </c>
      <c r="FJ186" s="414" t="s">
        <v>3320</v>
      </c>
      <c r="FK186" s="414" t="s">
        <v>3320</v>
      </c>
      <c r="FL186" s="414" t="s">
        <v>3320</v>
      </c>
      <c r="FM186" s="414" t="s">
        <v>3320</v>
      </c>
      <c r="FN186" s="414" t="s">
        <v>3320</v>
      </c>
      <c r="FO186" s="421">
        <v>144000</v>
      </c>
      <c r="FP186" s="421">
        <f>+FO186/1000</f>
        <v>144</v>
      </c>
      <c r="FQ186" s="414" t="s">
        <v>733</v>
      </c>
      <c r="FR186" s="414" t="s">
        <v>733</v>
      </c>
      <c r="FS186" s="414" t="s">
        <v>733</v>
      </c>
      <c r="FT186" s="414" t="s">
        <v>733</v>
      </c>
      <c r="FU186" s="414" t="s">
        <v>9397</v>
      </c>
      <c r="FV186" s="414" t="s">
        <v>9398</v>
      </c>
      <c r="FW186" s="414" t="s">
        <v>9399</v>
      </c>
      <c r="FX186" s="422" t="s">
        <v>9386</v>
      </c>
      <c r="FY186" s="423">
        <v>115</v>
      </c>
      <c r="FZ186" s="414" t="s">
        <v>9400</v>
      </c>
      <c r="GA186" s="421">
        <v>144000009</v>
      </c>
      <c r="GB186" s="421">
        <v>18000000</v>
      </c>
      <c r="GC186" s="421">
        <v>1250</v>
      </c>
      <c r="GD186" s="421">
        <v>450</v>
      </c>
      <c r="GE186" s="414" t="s">
        <v>9401</v>
      </c>
      <c r="GF186" s="414" t="s">
        <v>733</v>
      </c>
      <c r="GG186" s="414" t="s">
        <v>733</v>
      </c>
      <c r="GH186" s="414" t="s">
        <v>9402</v>
      </c>
      <c r="GI186" s="414" t="s">
        <v>733</v>
      </c>
      <c r="GJ186" s="414" t="s">
        <v>733</v>
      </c>
      <c r="GK186" s="414" t="s">
        <v>733</v>
      </c>
      <c r="GL186" s="414" t="s">
        <v>733</v>
      </c>
      <c r="GM186" s="414" t="s">
        <v>733</v>
      </c>
      <c r="GN186" s="424" t="s">
        <v>5676</v>
      </c>
      <c r="GO186" s="414" t="s">
        <v>3320</v>
      </c>
      <c r="GP186" s="414" t="s">
        <v>733</v>
      </c>
      <c r="GQ186" s="414" t="s">
        <v>5721</v>
      </c>
      <c r="GR186" s="414" t="s">
        <v>1214</v>
      </c>
      <c r="GS186" s="414" t="s">
        <v>1214</v>
      </c>
      <c r="GT186" s="414" t="s">
        <v>3320</v>
      </c>
      <c r="GU186" s="414" t="s">
        <v>3320</v>
      </c>
      <c r="GV186" s="414" t="s">
        <v>3320</v>
      </c>
      <c r="GW186" s="414" t="s">
        <v>1214</v>
      </c>
      <c r="GX186" s="414" t="s">
        <v>1214</v>
      </c>
      <c r="GY186" s="414" t="s">
        <v>3320</v>
      </c>
      <c r="GZ186" s="414" t="s">
        <v>1214</v>
      </c>
      <c r="HA186" s="414" t="s">
        <v>3320</v>
      </c>
      <c r="HB186" s="414" t="s">
        <v>3320</v>
      </c>
      <c r="HC186" s="414" t="s">
        <v>3320</v>
      </c>
      <c r="HD186" s="414" t="s">
        <v>3320</v>
      </c>
      <c r="HE186" s="414" t="s">
        <v>3320</v>
      </c>
      <c r="HF186" s="414" t="s">
        <v>3320</v>
      </c>
      <c r="HG186" s="414" t="s">
        <v>3825</v>
      </c>
      <c r="HH186" s="414" t="s">
        <v>1214</v>
      </c>
      <c r="HI186" s="414" t="s">
        <v>13118</v>
      </c>
      <c r="HJ186" s="414" t="s">
        <v>13119</v>
      </c>
      <c r="HK186" s="414" t="s">
        <v>5685</v>
      </c>
      <c r="HL186" s="414" t="s">
        <v>3320</v>
      </c>
      <c r="HM186" s="414" t="s">
        <v>3320</v>
      </c>
      <c r="HN186" s="414" t="s">
        <v>3320</v>
      </c>
      <c r="HO186" s="414" t="s">
        <v>3320</v>
      </c>
      <c r="HP186" s="414" t="s">
        <v>3320</v>
      </c>
      <c r="HQ186" s="414" t="s">
        <v>3320</v>
      </c>
      <c r="HR186" s="414" t="s">
        <v>3320</v>
      </c>
      <c r="HS186" s="414" t="s">
        <v>3320</v>
      </c>
      <c r="HT186" s="414" t="s">
        <v>3320</v>
      </c>
      <c r="HU186" s="414" t="s">
        <v>3320</v>
      </c>
      <c r="HV186" s="414" t="s">
        <v>3320</v>
      </c>
      <c r="HW186" s="414" t="s">
        <v>3320</v>
      </c>
      <c r="HX186" s="414" t="s">
        <v>3320</v>
      </c>
      <c r="HY186" s="414" t="s">
        <v>3320</v>
      </c>
      <c r="HZ186" s="414" t="s">
        <v>3320</v>
      </c>
      <c r="IA186" s="414" t="s">
        <v>3320</v>
      </c>
      <c r="IB186" s="414" t="s">
        <v>3320</v>
      </c>
      <c r="IC186" s="414" t="s">
        <v>3320</v>
      </c>
      <c r="ID186" s="414" t="s">
        <v>3320</v>
      </c>
      <c r="IE186" s="414" t="s">
        <v>3320</v>
      </c>
      <c r="IF186" s="414" t="s">
        <v>3320</v>
      </c>
      <c r="IG186" s="414" t="s">
        <v>3320</v>
      </c>
      <c r="IH186" s="414" t="s">
        <v>3320</v>
      </c>
      <c r="II186" s="414" t="s">
        <v>3320</v>
      </c>
      <c r="IJ186" s="414" t="s">
        <v>3320</v>
      </c>
      <c r="IK186" s="414" t="s">
        <v>3320</v>
      </c>
      <c r="IL186" s="414" t="s">
        <v>3320</v>
      </c>
      <c r="IM186" s="414" t="s">
        <v>3320</v>
      </c>
      <c r="IN186" s="414" t="s">
        <v>3320</v>
      </c>
      <c r="IO186" s="414" t="s">
        <v>3320</v>
      </c>
      <c r="IP186" s="414" t="s">
        <v>3320</v>
      </c>
      <c r="IQ186" s="414" t="s">
        <v>3320</v>
      </c>
      <c r="IR186" s="414" t="s">
        <v>3320</v>
      </c>
      <c r="IS186" s="414" t="s">
        <v>3320</v>
      </c>
      <c r="IT186" s="414" t="s">
        <v>3320</v>
      </c>
      <c r="IU186" s="414" t="s">
        <v>3320</v>
      </c>
      <c r="IV186" s="414" t="s">
        <v>3320</v>
      </c>
      <c r="IW186" s="414" t="s">
        <v>3320</v>
      </c>
      <c r="IX186" s="437" t="s">
        <v>5760</v>
      </c>
      <c r="IY186" s="437" t="s">
        <v>5760</v>
      </c>
      <c r="IZ186" s="437" t="s">
        <v>5760</v>
      </c>
      <c r="JA186" s="437" t="s">
        <v>5761</v>
      </c>
      <c r="JB186" s="414" t="str">
        <f>IFERROR(VLOOKUP($E186,'[12]Resumen costos RNT id'!$D:$J,3,0),"")</f>
        <v/>
      </c>
      <c r="JC186" s="421" t="str">
        <f>IFERROR(VLOOKUP($E186,'[12]Resumen costos RNT id'!$D:$J,4,0),"")</f>
        <v/>
      </c>
      <c r="JD186" s="421" t="str">
        <f>IFERROR(VLOOKUP($E186,'[12]Resumen costos RNT id'!$D:$J,5,0),"")</f>
        <v/>
      </c>
      <c r="JE186" s="421" t="str">
        <f>IFERROR(VLOOKUP($E186,'[12]Resumen costos RNT id'!$D:$J,6,0),"")</f>
        <v/>
      </c>
      <c r="JF186" s="416" t="str">
        <f>IFERROR(VLOOKUP($E186,'[12]Resumen costos RNT id'!$D:$J,7,0),"")</f>
        <v/>
      </c>
      <c r="JG186" s="428" t="str">
        <f t="shared" si="67"/>
        <v/>
      </c>
      <c r="JH186" s="428" t="str">
        <f t="shared" si="68"/>
        <v/>
      </c>
      <c r="JI186" s="428" t="str">
        <f t="shared" si="68"/>
        <v/>
      </c>
      <c r="JJ186" s="428">
        <f t="shared" si="69"/>
        <v>0</v>
      </c>
      <c r="JK186" s="428">
        <f t="shared" si="70"/>
        <v>0</v>
      </c>
      <c r="JL186" s="414" t="s">
        <v>910</v>
      </c>
      <c r="JO186" s="414" t="s">
        <v>910</v>
      </c>
      <c r="JP186" s="414">
        <v>7</v>
      </c>
      <c r="JQ186" s="414">
        <f t="shared" si="84"/>
        <v>1</v>
      </c>
      <c r="JR186" s="429" t="str">
        <f>IFERROR(VLOOKUP($E186,'[13]Actualización de costos CENACE'!$A:$G,2,0),"")</f>
        <v/>
      </c>
      <c r="JS186" s="429" t="str">
        <f>IFERROR(VLOOKUP($E186,'[13]Actualización de costos CENACE'!$A:$G,3,0),"")</f>
        <v/>
      </c>
      <c r="JT186" s="429" t="str">
        <f>IFERROR(VLOOKUP($E186,'[13]Actualización de costos CENACE'!$A:$G,4,0),"")</f>
        <v/>
      </c>
      <c r="JU186" s="429" t="str">
        <f>IFERROR(VLOOKUP($E186,'[13]Actualización de costos CENACE'!$A:$G,5,0),"")</f>
        <v/>
      </c>
      <c r="JV186" s="429" t="str">
        <f>IFERROR(VLOOKUP($E186,'[13]Actualización de costos CENACE'!$A:$G,6,0),"")</f>
        <v/>
      </c>
      <c r="JW186" s="430" t="str">
        <f>IFERROR(VLOOKUP($E186,'[13]Din Costos CFE'!$J$7:$AG$150,JW$1,0),"")</f>
        <v/>
      </c>
      <c r="JX186" s="430" t="str">
        <f>IFERROR(VLOOKUP($E186,'[13]Din Costos CFE'!$J$7:$AG$150,JX$1,0),"")</f>
        <v/>
      </c>
      <c r="JY186" s="430" t="str">
        <f>IFERROR(VLOOKUP($E186,'[13]Din Costos CFE'!$J$7:$AG$150,JY$1,0),"")</f>
        <v/>
      </c>
      <c r="JZ186" s="430" t="str">
        <f>IFERROR(VLOOKUP($E186,'[13]Din Costos CFE'!$J$7:$AG$150,JZ$1,0),"")</f>
        <v/>
      </c>
      <c r="KA186" s="430" t="str">
        <f>IFERROR(VLOOKUP($E186,'[13]Din Costos CFE'!$J$7:$AG$150,KA$1,0),"")</f>
        <v/>
      </c>
      <c r="KB186" s="430" t="str">
        <f>IFERROR(VLOOKUP($E186,'[13]Din Costos CFE'!$J$7:$AG$150,KB$1,0),"")</f>
        <v/>
      </c>
      <c r="KC186" s="430" t="str">
        <f>IFERROR(VLOOKUP($E186,'[13]Din Costos CFE'!$J$7:$AG$150,KC$1,0),"")</f>
        <v/>
      </c>
      <c r="KD186" s="430" t="str">
        <f>IFERROR(VLOOKUP($E186,'[13]Din Costos CFE'!$J$7:$AG$150,KD$1,0),"")</f>
        <v/>
      </c>
      <c r="KE186" s="430" t="str">
        <f>IFERROR(VLOOKUP($E186,'[13]Din Costos CFE'!$J$7:$AG$150,KE$1,0),"")</f>
        <v/>
      </c>
      <c r="KF186" s="430" t="str">
        <f>IFERROR(VLOOKUP($E186,'[13]Din Costos CFE'!$J$7:$AG$150,KF$1,0),"")</f>
        <v/>
      </c>
      <c r="KG186" s="430" t="str">
        <f>IFERROR(VLOOKUP($E186,'[13]Din Costos CFE'!$J$7:$AG$150,KG$1,0),"")</f>
        <v/>
      </c>
      <c r="KH186" s="430" t="str">
        <f>IFERROR(VLOOKUP($E186,'[13]Din Costos CFE'!$J$7:$AG$150,KH$1,0),"")</f>
        <v/>
      </c>
      <c r="KI186" s="430" t="str">
        <f>IFERROR(VLOOKUP($E186,'[13]Din Costos CFE'!$J$7:$AG$150,KI$1,0),"")</f>
        <v/>
      </c>
      <c r="KJ186" s="430" t="str">
        <f>IFERROR(VLOOKUP($E186,'[13]Din Costos CFE'!$J$7:$AG$150,KJ$1,0),"")</f>
        <v/>
      </c>
      <c r="KK186" s="430" t="str">
        <f>IFERROR(VLOOKUP($E186,'[13]Din Costos CFE'!$J$7:$AG$150,KK$1,0),"")</f>
        <v/>
      </c>
      <c r="KL186" s="430" t="str">
        <f>IFERROR(VLOOKUP($E186,'[13]Din Costos CFE'!$J$7:$AG$150,KL$1,0),"")</f>
        <v/>
      </c>
      <c r="KM186" s="430" t="str">
        <f>IFERROR(VLOOKUP($E186,'[13]Din Costos CFE'!$J$7:$AG$150,KM$1,0),"")</f>
        <v/>
      </c>
      <c r="KN186" s="430" t="str">
        <f>IFERROR(VLOOKUP($E186,'[13]Din Costos CFE'!$J$7:$AG$150,KN$1,0),"")</f>
        <v/>
      </c>
      <c r="KO186" s="431">
        <f t="shared" si="71"/>
        <v>0</v>
      </c>
      <c r="KP186" s="431">
        <f t="shared" si="72"/>
        <v>0</v>
      </c>
      <c r="KQ186" s="431">
        <f t="shared" si="73"/>
        <v>0</v>
      </c>
      <c r="KR186" s="432" t="str">
        <f>IFERROR(VLOOKUP($E186,'[13]Din Costos CFE'!$A$6:$G$150,4,0),"")</f>
        <v/>
      </c>
      <c r="KS186" s="432" t="str">
        <f>IFERROR(VLOOKUP($E186,'[13]Din Costos CFE'!$A$6:$G$150,5,0),"")</f>
        <v/>
      </c>
      <c r="KT186" s="432" t="str">
        <f>IFERROR(VLOOKUP($E186,'[13]Din Costos CFE'!$A$6:$G$150,6,0),"")</f>
        <v/>
      </c>
      <c r="KU186" s="433" t="str">
        <f t="shared" si="74"/>
        <v/>
      </c>
      <c r="KV186" s="434" t="str">
        <f t="shared" si="75"/>
        <v/>
      </c>
      <c r="KW186" s="435" t="str">
        <f t="shared" si="76"/>
        <v/>
      </c>
      <c r="KX186" s="435"/>
      <c r="KY186" s="436" t="str">
        <f>IFERROR(VLOOKUP($E186,'[13]Detalle Costos CENACE'!$E:$IT,248,0),"")</f>
        <v/>
      </c>
      <c r="KZ186" s="414">
        <f t="shared" si="77"/>
        <v>121</v>
      </c>
      <c r="LA186" s="434" t="str">
        <f t="shared" si="78"/>
        <v/>
      </c>
      <c r="LB186" s="434" t="str">
        <f t="shared" si="79"/>
        <v/>
      </c>
      <c r="LC186" s="414">
        <f t="shared" si="80"/>
        <v>1</v>
      </c>
      <c r="LD186" s="429" t="str">
        <f>IFERROR(VLOOKUP($E186,'[13]Actualización de costos CENACE'!$A:$G,7,0),"")</f>
        <v/>
      </c>
    </row>
    <row r="187" spans="1:316" s="414" customFormat="1" ht="15" customHeight="1">
      <c r="A187" s="413" t="s">
        <v>5638</v>
      </c>
      <c r="B187" s="414">
        <v>270</v>
      </c>
      <c r="C187" s="414" t="s">
        <v>9403</v>
      </c>
      <c r="D187" s="414" t="s">
        <v>9404</v>
      </c>
      <c r="E187" s="414">
        <v>270</v>
      </c>
      <c r="G187" s="414" t="s">
        <v>633</v>
      </c>
      <c r="H187" s="414" t="s">
        <v>9340</v>
      </c>
      <c r="I187" s="415">
        <v>4</v>
      </c>
      <c r="J187" s="415"/>
      <c r="K187" s="415" t="str">
        <f>+IF(I187=4,"No","Sí")</f>
        <v>No</v>
      </c>
      <c r="L187" s="415"/>
      <c r="M187" s="415">
        <f t="shared" si="87"/>
        <v>4</v>
      </c>
      <c r="N187" s="415"/>
      <c r="O187" s="415"/>
      <c r="P187" s="415"/>
      <c r="Q187" s="415"/>
      <c r="R187" s="415" t="str">
        <f>+IF(M187=4,"No","Sí")</f>
        <v>No</v>
      </c>
      <c r="S187" s="415"/>
      <c r="T187" s="415"/>
      <c r="U187" s="415"/>
      <c r="V187" s="414" t="s">
        <v>3798</v>
      </c>
      <c r="W187" s="414" t="s">
        <v>5643</v>
      </c>
      <c r="X187" s="414">
        <f t="shared" si="83"/>
        <v>1</v>
      </c>
      <c r="Y187" s="414">
        <f t="shared" si="63"/>
        <v>290</v>
      </c>
      <c r="Z187" s="416" t="str">
        <f t="shared" si="64"/>
        <v/>
      </c>
      <c r="AA187" s="416">
        <f t="shared" si="65"/>
        <v>0</v>
      </c>
      <c r="AB187" s="417">
        <f t="shared" si="66"/>
        <v>0</v>
      </c>
      <c r="AC187" s="414" t="s">
        <v>631</v>
      </c>
      <c r="AD187" s="414" t="s">
        <v>9342</v>
      </c>
      <c r="AE187" s="414" t="e">
        <f>+VLOOKUP($D187,'[12]Ramón Países '!$A:$E,4,0)</f>
        <v>#N/A</v>
      </c>
      <c r="AF187" s="414" t="s">
        <v>5646</v>
      </c>
      <c r="AG187" s="414" t="e">
        <f>+VLOOKUP($D187,'[12]Ramón Países '!$A:$E,5,0)</f>
        <v>#N/A</v>
      </c>
      <c r="AH187" s="414" t="s">
        <v>631</v>
      </c>
      <c r="AI187" s="414" t="s">
        <v>313</v>
      </c>
      <c r="AJ187" s="414" t="s">
        <v>9343</v>
      </c>
      <c r="AK187" s="414" t="s">
        <v>9344</v>
      </c>
      <c r="AL187" s="414" t="s">
        <v>9345</v>
      </c>
      <c r="AM187" s="414" t="s">
        <v>9346</v>
      </c>
      <c r="AN187" s="414" t="s">
        <v>3320</v>
      </c>
      <c r="AO187" s="414" t="s">
        <v>9347</v>
      </c>
      <c r="AP187" s="414" t="s">
        <v>9348</v>
      </c>
      <c r="AQ187" s="414" t="s">
        <v>9349</v>
      </c>
      <c r="AR187" s="414" t="s">
        <v>9350</v>
      </c>
      <c r="AS187" s="414" t="s">
        <v>9351</v>
      </c>
      <c r="AT187" s="414" t="s">
        <v>733</v>
      </c>
      <c r="AU187" s="414" t="s">
        <v>733</v>
      </c>
      <c r="AV187" s="414" t="s">
        <v>733</v>
      </c>
      <c r="AW187" s="414" t="s">
        <v>3320</v>
      </c>
      <c r="AX187" s="414" t="s">
        <v>9352</v>
      </c>
      <c r="AY187" s="414" t="s">
        <v>733</v>
      </c>
      <c r="AZ187" s="414" t="s">
        <v>9353</v>
      </c>
      <c r="BA187" s="414" t="s">
        <v>9354</v>
      </c>
      <c r="BB187" s="414" t="s">
        <v>6193</v>
      </c>
      <c r="BC187" s="414" t="s">
        <v>9355</v>
      </c>
      <c r="BD187" s="414" t="s">
        <v>9356</v>
      </c>
      <c r="BE187" s="414" t="s">
        <v>9357</v>
      </c>
      <c r="BF187" s="415" t="s">
        <v>1214</v>
      </c>
      <c r="BG187" s="414" t="s">
        <v>3320</v>
      </c>
      <c r="BI187" s="414" t="s">
        <v>5955</v>
      </c>
      <c r="BJ187" s="414" t="s">
        <v>5955</v>
      </c>
      <c r="BK187" s="414" t="s">
        <v>3596</v>
      </c>
      <c r="BL187" s="414" t="s">
        <v>9405</v>
      </c>
      <c r="BM187" s="415">
        <v>230</v>
      </c>
      <c r="BN187" s="414" t="s">
        <v>5712</v>
      </c>
      <c r="BO187" s="418" t="s">
        <v>13120</v>
      </c>
      <c r="BP187" s="414">
        <v>24</v>
      </c>
      <c r="BQ187" s="414">
        <v>2028</v>
      </c>
      <c r="BR187" s="414">
        <v>290</v>
      </c>
      <c r="BS187" s="415">
        <v>290</v>
      </c>
      <c r="BT187" s="414" t="s">
        <v>5666</v>
      </c>
      <c r="BU187" s="414">
        <v>72</v>
      </c>
      <c r="BV187" s="415">
        <v>956</v>
      </c>
      <c r="BW187" s="419">
        <v>0.37631868997008344</v>
      </c>
      <c r="BX187" s="420" t="s">
        <v>202</v>
      </c>
      <c r="BY187" s="414" t="s">
        <v>733</v>
      </c>
      <c r="CA187" s="414">
        <v>37.6</v>
      </c>
      <c r="CB187" s="414" t="s">
        <v>1214</v>
      </c>
      <c r="CC187" s="414">
        <v>650</v>
      </c>
      <c r="CD187" s="414" t="s">
        <v>5800</v>
      </c>
      <c r="CE187" s="414" t="s">
        <v>5801</v>
      </c>
      <c r="CF187" s="414" t="s">
        <v>3320</v>
      </c>
      <c r="CG187" s="414" t="s">
        <v>733</v>
      </c>
      <c r="CH187" s="414" t="s">
        <v>733</v>
      </c>
      <c r="CI187" s="414">
        <v>2446</v>
      </c>
      <c r="CJ187" s="414">
        <v>2350</v>
      </c>
      <c r="CK187" s="414" t="s">
        <v>9406</v>
      </c>
      <c r="CL187" s="414">
        <v>365</v>
      </c>
      <c r="CM187" s="414">
        <v>88</v>
      </c>
      <c r="CN187" s="414">
        <v>98</v>
      </c>
      <c r="CO187" s="414">
        <v>25</v>
      </c>
      <c r="CP187" s="414" t="s">
        <v>13120</v>
      </c>
      <c r="CQ187" s="414">
        <f t="shared" si="81"/>
        <v>2028</v>
      </c>
      <c r="CR187" s="414">
        <v>2</v>
      </c>
      <c r="CS187" s="414">
        <v>8</v>
      </c>
      <c r="CT187" s="414" t="s">
        <v>9407</v>
      </c>
      <c r="CU187" s="414">
        <v>9000000</v>
      </c>
      <c r="CV187" s="414" t="s">
        <v>3320</v>
      </c>
      <c r="CW187" s="414" t="s">
        <v>3320</v>
      </c>
      <c r="CX187" s="414" t="s">
        <v>3320</v>
      </c>
      <c r="CY187" s="414" t="s">
        <v>3320</v>
      </c>
      <c r="CZ187" s="414" t="s">
        <v>3320</v>
      </c>
      <c r="DA187" s="414" t="s">
        <v>3320</v>
      </c>
      <c r="DB187" s="414" t="s">
        <v>3320</v>
      </c>
      <c r="DC187" s="414" t="s">
        <v>3320</v>
      </c>
      <c r="DD187" s="414" t="s">
        <v>3320</v>
      </c>
      <c r="DE187" s="414" t="s">
        <v>3320</v>
      </c>
      <c r="DG187" s="414" t="s">
        <v>3320</v>
      </c>
      <c r="DH187" s="414" t="s">
        <v>3320</v>
      </c>
      <c r="DI187" s="414" t="s">
        <v>3320</v>
      </c>
      <c r="DJ187" s="414" t="s">
        <v>3320</v>
      </c>
      <c r="DK187" s="414" t="s">
        <v>3320</v>
      </c>
      <c r="DL187" s="414" t="s">
        <v>3320</v>
      </c>
      <c r="DM187" s="414" t="e">
        <f t="shared" si="82"/>
        <v>#VALUE!</v>
      </c>
      <c r="DN187" s="414" t="s">
        <v>3320</v>
      </c>
      <c r="DO187" s="414" t="s">
        <v>3320</v>
      </c>
      <c r="DP187" s="414" t="s">
        <v>3320</v>
      </c>
      <c r="DR187" s="414" t="s">
        <v>3320</v>
      </c>
      <c r="DS187" s="414" t="s">
        <v>3320</v>
      </c>
      <c r="DT187" s="414" t="s">
        <v>3320</v>
      </c>
      <c r="DU187" s="414" t="s">
        <v>3320</v>
      </c>
      <c r="DV187" s="414" t="s">
        <v>3320</v>
      </c>
      <c r="DW187" s="414" t="s">
        <v>3320</v>
      </c>
      <c r="DX187" s="414" t="s">
        <v>3320</v>
      </c>
      <c r="DY187" s="414" t="s">
        <v>3320</v>
      </c>
      <c r="DZ187" s="414" t="s">
        <v>3320</v>
      </c>
      <c r="EA187" s="414" t="s">
        <v>3320</v>
      </c>
      <c r="EB187" s="414" t="s">
        <v>3320</v>
      </c>
      <c r="EC187" s="414" t="s">
        <v>3320</v>
      </c>
      <c r="ED187" s="414" t="s">
        <v>3320</v>
      </c>
      <c r="EE187" s="414" t="s">
        <v>3320</v>
      </c>
      <c r="EF187" s="414" t="s">
        <v>3320</v>
      </c>
      <c r="EG187" s="414" t="s">
        <v>3320</v>
      </c>
      <c r="EH187" s="414" t="s">
        <v>3320</v>
      </c>
      <c r="EI187" s="414" t="s">
        <v>3320</v>
      </c>
      <c r="EJ187" s="414" t="s">
        <v>3320</v>
      </c>
      <c r="EK187" s="414" t="s">
        <v>3320</v>
      </c>
      <c r="EL187" s="414" t="s">
        <v>3320</v>
      </c>
      <c r="EM187" s="414" t="s">
        <v>3320</v>
      </c>
      <c r="EN187" s="414" t="s">
        <v>3320</v>
      </c>
      <c r="EO187" s="414" t="s">
        <v>3320</v>
      </c>
      <c r="EP187" s="414" t="s">
        <v>3320</v>
      </c>
      <c r="EQ187" s="414" t="s">
        <v>3320</v>
      </c>
      <c r="ER187" s="414" t="s">
        <v>3320</v>
      </c>
      <c r="ES187" s="414" t="s">
        <v>3320</v>
      </c>
      <c r="ET187" s="414" t="s">
        <v>3320</v>
      </c>
      <c r="EU187" s="414" t="s">
        <v>3320</v>
      </c>
      <c r="EV187" s="414" t="s">
        <v>3320</v>
      </c>
      <c r="EW187" s="414" t="s">
        <v>3320</v>
      </c>
      <c r="EX187" s="414" t="s">
        <v>3320</v>
      </c>
      <c r="EY187" s="414" t="s">
        <v>3320</v>
      </c>
      <c r="EZ187" s="414" t="s">
        <v>3320</v>
      </c>
      <c r="FA187" s="414" t="s">
        <v>3320</v>
      </c>
      <c r="FB187" s="414" t="s">
        <v>3320</v>
      </c>
      <c r="FC187" s="414" t="s">
        <v>3320</v>
      </c>
      <c r="FD187" s="414" t="s">
        <v>3320</v>
      </c>
      <c r="FE187" s="414" t="s">
        <v>3320</v>
      </c>
      <c r="FF187" s="414" t="s">
        <v>3320</v>
      </c>
      <c r="FG187" s="414" t="s">
        <v>3320</v>
      </c>
      <c r="FH187" s="414" t="s">
        <v>3320</v>
      </c>
      <c r="FI187" s="414" t="s">
        <v>3320</v>
      </c>
      <c r="FJ187" s="414" t="s">
        <v>3320</v>
      </c>
      <c r="FK187" s="414" t="s">
        <v>3320</v>
      </c>
      <c r="FL187" s="414" t="s">
        <v>3320</v>
      </c>
      <c r="FM187" s="414" t="s">
        <v>3320</v>
      </c>
      <c r="FN187" s="414" t="s">
        <v>3320</v>
      </c>
      <c r="FO187" s="421">
        <v>340000000</v>
      </c>
      <c r="FP187" s="421">
        <f t="shared" ref="FP187:FP225" si="91">+FO187/1000000</f>
        <v>340</v>
      </c>
      <c r="FQ187" s="414" t="s">
        <v>1214</v>
      </c>
      <c r="FR187" s="414" t="s">
        <v>733</v>
      </c>
      <c r="FS187" s="414" t="s">
        <v>733</v>
      </c>
      <c r="FT187" s="414" t="s">
        <v>733</v>
      </c>
      <c r="FU187" s="414" t="s">
        <v>630</v>
      </c>
      <c r="FV187" s="414" t="s">
        <v>9360</v>
      </c>
      <c r="FW187" s="414" t="s">
        <v>9408</v>
      </c>
      <c r="FX187" s="422" t="s">
        <v>9405</v>
      </c>
      <c r="FY187" s="423">
        <v>230</v>
      </c>
      <c r="FZ187" s="414" t="s">
        <v>9409</v>
      </c>
      <c r="GA187" s="421">
        <v>307492000</v>
      </c>
      <c r="GB187" s="421">
        <v>44659000</v>
      </c>
      <c r="GC187" s="421">
        <v>1873</v>
      </c>
      <c r="GD187" s="421">
        <v>695</v>
      </c>
      <c r="GE187" s="414" t="s">
        <v>9363</v>
      </c>
      <c r="GF187" s="414" t="s">
        <v>733</v>
      </c>
      <c r="GG187" s="414" t="s">
        <v>733</v>
      </c>
      <c r="GH187" s="414" t="s">
        <v>9364</v>
      </c>
      <c r="GI187" s="414" t="s">
        <v>733</v>
      </c>
      <c r="GJ187" s="414" t="s">
        <v>733</v>
      </c>
      <c r="GK187" s="414" t="s">
        <v>733</v>
      </c>
      <c r="GL187" s="414" t="s">
        <v>733</v>
      </c>
      <c r="GM187" s="414" t="s">
        <v>733</v>
      </c>
      <c r="GN187" s="424" t="s">
        <v>5676</v>
      </c>
      <c r="GO187" s="414" t="s">
        <v>3320</v>
      </c>
      <c r="GP187" s="414" t="s">
        <v>733</v>
      </c>
      <c r="GQ187" s="414" t="s">
        <v>5721</v>
      </c>
      <c r="GR187" s="414" t="s">
        <v>1214</v>
      </c>
      <c r="GS187" s="414" t="s">
        <v>1214</v>
      </c>
      <c r="GT187" s="414" t="s">
        <v>3320</v>
      </c>
      <c r="GU187" s="414" t="s">
        <v>3320</v>
      </c>
      <c r="GV187" s="414" t="s">
        <v>3320</v>
      </c>
      <c r="GW187" s="414" t="s">
        <v>1214</v>
      </c>
      <c r="GX187" s="414" t="s">
        <v>1214</v>
      </c>
      <c r="GY187" s="414" t="s">
        <v>3320</v>
      </c>
      <c r="GZ187" s="414" t="s">
        <v>733</v>
      </c>
      <c r="HA187" s="414" t="s">
        <v>3320</v>
      </c>
      <c r="HB187" s="414" t="s">
        <v>3320</v>
      </c>
      <c r="HC187" s="414" t="s">
        <v>3320</v>
      </c>
      <c r="HD187" s="414" t="s">
        <v>5683</v>
      </c>
      <c r="HE187" s="414" t="s">
        <v>5684</v>
      </c>
      <c r="HF187" s="414" t="s">
        <v>5684</v>
      </c>
      <c r="HG187" s="414" t="s">
        <v>733</v>
      </c>
      <c r="HH187" s="414" t="s">
        <v>1214</v>
      </c>
      <c r="HI187" s="414" t="s">
        <v>13121</v>
      </c>
      <c r="HJ187" s="414" t="s">
        <v>13122</v>
      </c>
      <c r="HK187" s="414" t="s">
        <v>5685</v>
      </c>
      <c r="HL187" s="414" t="s">
        <v>3320</v>
      </c>
      <c r="HM187" s="414" t="s">
        <v>3320</v>
      </c>
      <c r="HN187" s="414" t="s">
        <v>3320</v>
      </c>
      <c r="HO187" s="414" t="s">
        <v>3320</v>
      </c>
      <c r="HP187" s="414" t="s">
        <v>3320</v>
      </c>
      <c r="HQ187" s="414" t="s">
        <v>3320</v>
      </c>
      <c r="HR187" s="414" t="s">
        <v>3320</v>
      </c>
      <c r="HS187" s="414" t="s">
        <v>3320</v>
      </c>
      <c r="HT187" s="414" t="s">
        <v>3320</v>
      </c>
      <c r="HU187" s="414" t="s">
        <v>3320</v>
      </c>
      <c r="HV187" s="414" t="s">
        <v>3320</v>
      </c>
      <c r="HW187" s="414" t="s">
        <v>3320</v>
      </c>
      <c r="HX187" s="414" t="s">
        <v>3320</v>
      </c>
      <c r="HY187" s="414" t="s">
        <v>3320</v>
      </c>
      <c r="HZ187" s="414" t="s">
        <v>3320</v>
      </c>
      <c r="IA187" s="414" t="s">
        <v>3320</v>
      </c>
      <c r="IB187" s="414" t="s">
        <v>3320</v>
      </c>
      <c r="IC187" s="414" t="s">
        <v>3320</v>
      </c>
      <c r="ID187" s="414" t="s">
        <v>3320</v>
      </c>
      <c r="IE187" s="414" t="s">
        <v>3320</v>
      </c>
      <c r="IF187" s="414" t="s">
        <v>3320</v>
      </c>
      <c r="IG187" s="414" t="s">
        <v>3320</v>
      </c>
      <c r="IH187" s="414" t="s">
        <v>3320</v>
      </c>
      <c r="II187" s="414" t="s">
        <v>3320</v>
      </c>
      <c r="IJ187" s="414" t="s">
        <v>3320</v>
      </c>
      <c r="IK187" s="414" t="s">
        <v>3320</v>
      </c>
      <c r="IL187" s="414" t="s">
        <v>3320</v>
      </c>
      <c r="IM187" s="414" t="s">
        <v>3320</v>
      </c>
      <c r="IN187" s="414" t="s">
        <v>3320</v>
      </c>
      <c r="IO187" s="414" t="s">
        <v>3320</v>
      </c>
      <c r="IP187" s="414" t="s">
        <v>3320</v>
      </c>
      <c r="IQ187" s="414" t="s">
        <v>3320</v>
      </c>
      <c r="IR187" s="414" t="s">
        <v>3320</v>
      </c>
      <c r="IS187" s="414" t="s">
        <v>3320</v>
      </c>
      <c r="IT187" s="414" t="s">
        <v>3320</v>
      </c>
      <c r="IU187" s="414" t="s">
        <v>3320</v>
      </c>
      <c r="IV187" s="414" t="s">
        <v>3320</v>
      </c>
      <c r="IW187" s="414" t="s">
        <v>3320</v>
      </c>
      <c r="IX187" s="440" t="s">
        <v>5966</v>
      </c>
      <c r="IY187" s="441" t="s">
        <v>3320</v>
      </c>
      <c r="IZ187" s="441" t="s">
        <v>3320</v>
      </c>
      <c r="JA187" s="440" t="s">
        <v>5967</v>
      </c>
      <c r="JB187" s="414" t="str">
        <f>IFERROR(VLOOKUP($E187,'[12]Resumen costos RNT id'!$D:$J,3,0),"")</f>
        <v/>
      </c>
      <c r="JC187" s="421" t="str">
        <f>IFERROR(VLOOKUP($E187,'[12]Resumen costos RNT id'!$D:$J,4,0),"")</f>
        <v/>
      </c>
      <c r="JD187" s="421" t="str">
        <f>IFERROR(VLOOKUP($E187,'[12]Resumen costos RNT id'!$D:$J,5,0),"")</f>
        <v/>
      </c>
      <c r="JE187" s="421" t="str">
        <f>IFERROR(VLOOKUP($E187,'[12]Resumen costos RNT id'!$D:$J,6,0),"")</f>
        <v/>
      </c>
      <c r="JF187" s="416" t="str">
        <f>IFERROR(VLOOKUP($E187,'[12]Resumen costos RNT id'!$D:$J,7,0),"")</f>
        <v/>
      </c>
      <c r="JG187" s="428" t="str">
        <f t="shared" si="67"/>
        <v/>
      </c>
      <c r="JH187" s="428" t="str">
        <f t="shared" si="68"/>
        <v/>
      </c>
      <c r="JI187" s="428" t="str">
        <f t="shared" si="68"/>
        <v/>
      </c>
      <c r="JJ187" s="428">
        <f t="shared" si="69"/>
        <v>0</v>
      </c>
      <c r="JK187" s="428">
        <f t="shared" si="70"/>
        <v>0</v>
      </c>
      <c r="JL187" s="414" t="s">
        <v>202</v>
      </c>
      <c r="JP187" s="414">
        <v>7</v>
      </c>
      <c r="JQ187" s="414">
        <f t="shared" si="84"/>
        <v>0</v>
      </c>
      <c r="JR187" s="429" t="str">
        <f>IFERROR(VLOOKUP($E187,'[13]Actualización de costos CENACE'!$A:$G,2,0),"")</f>
        <v/>
      </c>
      <c r="JS187" s="429" t="str">
        <f>IFERROR(VLOOKUP($E187,'[13]Actualización de costos CENACE'!$A:$G,3,0),"")</f>
        <v/>
      </c>
      <c r="JT187" s="429" t="str">
        <f>IFERROR(VLOOKUP($E187,'[13]Actualización de costos CENACE'!$A:$G,4,0),"")</f>
        <v/>
      </c>
      <c r="JU187" s="429" t="str">
        <f>IFERROR(VLOOKUP($E187,'[13]Actualización de costos CENACE'!$A:$G,5,0),"")</f>
        <v/>
      </c>
      <c r="JV187" s="429" t="str">
        <f>IFERROR(VLOOKUP($E187,'[13]Actualización de costos CENACE'!$A:$G,6,0),"")</f>
        <v/>
      </c>
      <c r="JW187" s="430" t="str">
        <f>IFERROR(VLOOKUP($E187,'[13]Din Costos CFE'!$J$7:$AG$150,JW$1,0),"")</f>
        <v/>
      </c>
      <c r="JX187" s="430" t="str">
        <f>IFERROR(VLOOKUP($E187,'[13]Din Costos CFE'!$J$7:$AG$150,JX$1,0),"")</f>
        <v/>
      </c>
      <c r="JY187" s="430" t="str">
        <f>IFERROR(VLOOKUP($E187,'[13]Din Costos CFE'!$J$7:$AG$150,JY$1,0),"")</f>
        <v/>
      </c>
      <c r="JZ187" s="430" t="str">
        <f>IFERROR(VLOOKUP($E187,'[13]Din Costos CFE'!$J$7:$AG$150,JZ$1,0),"")</f>
        <v/>
      </c>
      <c r="KA187" s="430" t="str">
        <f>IFERROR(VLOOKUP($E187,'[13]Din Costos CFE'!$J$7:$AG$150,KA$1,0),"")</f>
        <v/>
      </c>
      <c r="KB187" s="430" t="str">
        <f>IFERROR(VLOOKUP($E187,'[13]Din Costos CFE'!$J$7:$AG$150,KB$1,0),"")</f>
        <v/>
      </c>
      <c r="KC187" s="430" t="str">
        <f>IFERROR(VLOOKUP($E187,'[13]Din Costos CFE'!$J$7:$AG$150,KC$1,0),"")</f>
        <v/>
      </c>
      <c r="KD187" s="430" t="str">
        <f>IFERROR(VLOOKUP($E187,'[13]Din Costos CFE'!$J$7:$AG$150,KD$1,0),"")</f>
        <v/>
      </c>
      <c r="KE187" s="430" t="str">
        <f>IFERROR(VLOOKUP($E187,'[13]Din Costos CFE'!$J$7:$AG$150,KE$1,0),"")</f>
        <v/>
      </c>
      <c r="KF187" s="430" t="str">
        <f>IFERROR(VLOOKUP($E187,'[13]Din Costos CFE'!$J$7:$AG$150,KF$1,0),"")</f>
        <v/>
      </c>
      <c r="KG187" s="430" t="str">
        <f>IFERROR(VLOOKUP($E187,'[13]Din Costos CFE'!$J$7:$AG$150,KG$1,0),"")</f>
        <v/>
      </c>
      <c r="KH187" s="430" t="str">
        <f>IFERROR(VLOOKUP($E187,'[13]Din Costos CFE'!$J$7:$AG$150,KH$1,0),"")</f>
        <v/>
      </c>
      <c r="KI187" s="430" t="str">
        <f>IFERROR(VLOOKUP($E187,'[13]Din Costos CFE'!$J$7:$AG$150,KI$1,0),"")</f>
        <v/>
      </c>
      <c r="KJ187" s="430" t="str">
        <f>IFERROR(VLOOKUP($E187,'[13]Din Costos CFE'!$J$7:$AG$150,KJ$1,0),"")</f>
        <v/>
      </c>
      <c r="KK187" s="430" t="str">
        <f>IFERROR(VLOOKUP($E187,'[13]Din Costos CFE'!$J$7:$AG$150,KK$1,0),"")</f>
        <v/>
      </c>
      <c r="KL187" s="430" t="str">
        <f>IFERROR(VLOOKUP($E187,'[13]Din Costos CFE'!$J$7:$AG$150,KL$1,0),"")</f>
        <v/>
      </c>
      <c r="KM187" s="430" t="str">
        <f>IFERROR(VLOOKUP($E187,'[13]Din Costos CFE'!$J$7:$AG$150,KM$1,0),"")</f>
        <v/>
      </c>
      <c r="KN187" s="430" t="str">
        <f>IFERROR(VLOOKUP($E187,'[13]Din Costos CFE'!$J$7:$AG$150,KN$1,0),"")</f>
        <v/>
      </c>
      <c r="KO187" s="431">
        <f t="shared" si="71"/>
        <v>0</v>
      </c>
      <c r="KP187" s="431">
        <f t="shared" si="72"/>
        <v>0</v>
      </c>
      <c r="KQ187" s="431">
        <f t="shared" si="73"/>
        <v>0</v>
      </c>
      <c r="KR187" s="432" t="str">
        <f>IFERROR(VLOOKUP($E187,'[13]Din Costos CFE'!$A$6:$G$150,4,0),"")</f>
        <v/>
      </c>
      <c r="KS187" s="432" t="str">
        <f>IFERROR(VLOOKUP($E187,'[13]Din Costos CFE'!$A$6:$G$150,5,0),"")</f>
        <v/>
      </c>
      <c r="KT187" s="432" t="str">
        <f>IFERROR(VLOOKUP($E187,'[13]Din Costos CFE'!$A$6:$G$150,6,0),"")</f>
        <v/>
      </c>
      <c r="KU187" s="433" t="str">
        <f t="shared" si="74"/>
        <v/>
      </c>
      <c r="KV187" s="434" t="str">
        <f t="shared" si="75"/>
        <v/>
      </c>
      <c r="KW187" s="435" t="str">
        <f t="shared" si="76"/>
        <v/>
      </c>
      <c r="KX187" s="435"/>
      <c r="KY187" s="436" t="str">
        <f>IFERROR(VLOOKUP($E187,'[13]Detalle Costos CENACE'!$E:$IT,248,0),"")</f>
        <v/>
      </c>
      <c r="KZ187" s="414">
        <f t="shared" si="77"/>
        <v>290</v>
      </c>
      <c r="LA187" s="434" t="str">
        <f t="shared" si="78"/>
        <v/>
      </c>
      <c r="LB187" s="434" t="str">
        <f t="shared" si="79"/>
        <v/>
      </c>
      <c r="LC187" s="414">
        <f t="shared" si="80"/>
        <v>1</v>
      </c>
      <c r="LD187" s="429" t="str">
        <f>IFERROR(VLOOKUP($E187,'[13]Actualización de costos CENACE'!$A:$G,7,0),"")</f>
        <v/>
      </c>
    </row>
    <row r="188" spans="1:316" s="414" customFormat="1" ht="15" customHeight="1">
      <c r="A188" s="413" t="s">
        <v>5638</v>
      </c>
      <c r="B188" s="414">
        <v>973</v>
      </c>
      <c r="C188" s="414" t="s">
        <v>9410</v>
      </c>
      <c r="D188" s="414" t="s">
        <v>9411</v>
      </c>
      <c r="E188" s="414">
        <v>973</v>
      </c>
      <c r="G188" s="414" t="s">
        <v>9412</v>
      </c>
      <c r="H188" s="414" t="s">
        <v>9413</v>
      </c>
      <c r="I188" s="415">
        <v>4</v>
      </c>
      <c r="J188" s="415"/>
      <c r="K188" s="415" t="str">
        <f>+IF(I188=4,"No","Sí")</f>
        <v>No</v>
      </c>
      <c r="L188" s="415"/>
      <c r="M188" s="415">
        <f t="shared" si="87"/>
        <v>4</v>
      </c>
      <c r="N188" s="415"/>
      <c r="O188" s="415"/>
      <c r="P188" s="415"/>
      <c r="Q188" s="415"/>
      <c r="R188" s="415" t="str">
        <f>+IF(M188=4,"No","Sí")</f>
        <v>No</v>
      </c>
      <c r="S188" s="415"/>
      <c r="T188" s="415"/>
      <c r="U188" s="415"/>
      <c r="V188" s="414" t="s">
        <v>9414</v>
      </c>
      <c r="W188" s="414" t="s">
        <v>6342</v>
      </c>
      <c r="X188" s="414">
        <f t="shared" si="83"/>
        <v>1.5</v>
      </c>
      <c r="Y188" s="414">
        <f t="shared" si="63"/>
        <v>195</v>
      </c>
      <c r="Z188" s="416" t="str">
        <f t="shared" si="64"/>
        <v/>
      </c>
      <c r="AA188" s="416">
        <f t="shared" si="65"/>
        <v>0</v>
      </c>
      <c r="AB188" s="417">
        <f t="shared" si="66"/>
        <v>0</v>
      </c>
      <c r="AC188" s="414" t="s">
        <v>9415</v>
      </c>
      <c r="AD188" s="414" t="s">
        <v>9416</v>
      </c>
      <c r="AE188" s="414" t="e">
        <f>+VLOOKUP($D188,'[12]Ramón Países '!$A:$E,4,0)</f>
        <v>#N/A</v>
      </c>
      <c r="AF188" s="414" t="s">
        <v>5646</v>
      </c>
      <c r="AG188" s="414" t="e">
        <f>+VLOOKUP($D188,'[12]Ramón Países '!$A:$E,5,0)</f>
        <v>#N/A</v>
      </c>
      <c r="AH188" s="414" t="s">
        <v>9415</v>
      </c>
      <c r="AI188" s="414" t="s">
        <v>9417</v>
      </c>
      <c r="AJ188" s="414" t="s">
        <v>5698</v>
      </c>
      <c r="AK188" s="414" t="s">
        <v>5698</v>
      </c>
      <c r="AL188" s="414" t="s">
        <v>9418</v>
      </c>
      <c r="AM188" s="414" t="s">
        <v>9419</v>
      </c>
      <c r="AN188" s="414" t="s">
        <v>3320</v>
      </c>
      <c r="AO188" s="414" t="s">
        <v>9420</v>
      </c>
      <c r="AP188" s="414" t="s">
        <v>5698</v>
      </c>
      <c r="AQ188" s="414" t="s">
        <v>9421</v>
      </c>
      <c r="AR188" s="414" t="s">
        <v>9422</v>
      </c>
      <c r="AS188" s="414" t="s">
        <v>9423</v>
      </c>
      <c r="AT188" s="414" t="s">
        <v>733</v>
      </c>
      <c r="AU188" s="414" t="s">
        <v>733</v>
      </c>
      <c r="AV188" s="414" t="s">
        <v>733</v>
      </c>
      <c r="AW188" s="414" t="s">
        <v>3320</v>
      </c>
      <c r="AX188" s="414" t="s">
        <v>9424</v>
      </c>
      <c r="AY188" s="414" t="s">
        <v>733</v>
      </c>
      <c r="AZ188" s="414" t="s">
        <v>9425</v>
      </c>
      <c r="BA188" s="414" t="s">
        <v>9426</v>
      </c>
      <c r="BB188" s="414" t="s">
        <v>9427</v>
      </c>
      <c r="BC188" s="414" t="s">
        <v>9428</v>
      </c>
      <c r="BD188" s="414" t="s">
        <v>9429</v>
      </c>
      <c r="BE188" s="414" t="s">
        <v>9430</v>
      </c>
      <c r="BF188" s="415" t="s">
        <v>1214</v>
      </c>
      <c r="BG188" s="414" t="s">
        <v>3320</v>
      </c>
      <c r="BI188" s="414" t="s">
        <v>2043</v>
      </c>
      <c r="BJ188" s="414" t="s">
        <v>2043</v>
      </c>
      <c r="BK188" s="414" t="s">
        <v>5798</v>
      </c>
      <c r="BL188" s="414" t="s">
        <v>5799</v>
      </c>
      <c r="BM188" s="415">
        <v>230</v>
      </c>
      <c r="BN188" s="414" t="s">
        <v>5665</v>
      </c>
      <c r="BO188" s="418" t="s">
        <v>13123</v>
      </c>
      <c r="BP188" s="414">
        <v>16</v>
      </c>
      <c r="BQ188" s="414">
        <v>2027</v>
      </c>
      <c r="BR188" s="414">
        <v>130</v>
      </c>
      <c r="BS188" s="415">
        <v>130</v>
      </c>
      <c r="BT188" s="414" t="s">
        <v>9250</v>
      </c>
      <c r="BU188" s="414">
        <v>3</v>
      </c>
      <c r="BV188" s="415">
        <v>1116</v>
      </c>
      <c r="BW188" s="419">
        <v>0.97997892518440466</v>
      </c>
      <c r="BX188" s="420" t="s">
        <v>202</v>
      </c>
      <c r="BY188" s="414" t="s">
        <v>733</v>
      </c>
      <c r="CA188" s="414" t="s">
        <v>3320</v>
      </c>
      <c r="CB188" s="414" t="s">
        <v>3320</v>
      </c>
      <c r="CC188" s="414" t="s">
        <v>3320</v>
      </c>
      <c r="CD188" s="414" t="s">
        <v>3320</v>
      </c>
      <c r="CE188" s="414" t="s">
        <v>3320</v>
      </c>
      <c r="CF188" s="414" t="s">
        <v>3320</v>
      </c>
      <c r="CG188" s="414" t="s">
        <v>3320</v>
      </c>
      <c r="CH188" s="414" t="s">
        <v>3320</v>
      </c>
      <c r="CI188" s="414" t="s">
        <v>3320</v>
      </c>
      <c r="CJ188" s="414" t="s">
        <v>3320</v>
      </c>
      <c r="CL188" s="414" t="s">
        <v>3320</v>
      </c>
      <c r="CM188" s="414" t="s">
        <v>3320</v>
      </c>
      <c r="CN188" s="414" t="s">
        <v>3320</v>
      </c>
      <c r="CO188" s="414" t="s">
        <v>3320</v>
      </c>
      <c r="CP188" s="414" t="s">
        <v>3320</v>
      </c>
      <c r="CQ188" s="414" t="e">
        <f t="shared" si="81"/>
        <v>#VALUE!</v>
      </c>
      <c r="CR188" s="414" t="s">
        <v>3320</v>
      </c>
      <c r="CS188" s="414" t="s">
        <v>3320</v>
      </c>
      <c r="CT188" s="414" t="s">
        <v>3320</v>
      </c>
      <c r="CU188" s="414" t="s">
        <v>3320</v>
      </c>
      <c r="CV188" s="414" t="s">
        <v>3320</v>
      </c>
      <c r="CW188" s="414" t="s">
        <v>3320</v>
      </c>
      <c r="CX188" s="414" t="s">
        <v>3320</v>
      </c>
      <c r="CY188" s="414" t="s">
        <v>3320</v>
      </c>
      <c r="CZ188" s="414" t="s">
        <v>3320</v>
      </c>
      <c r="DA188" s="414" t="s">
        <v>3320</v>
      </c>
      <c r="DB188" s="414" t="s">
        <v>3320</v>
      </c>
      <c r="DC188" s="414" t="s">
        <v>3320</v>
      </c>
      <c r="DD188" s="414" t="s">
        <v>3320</v>
      </c>
      <c r="DE188" s="414" t="s">
        <v>3320</v>
      </c>
      <c r="DG188" s="414" t="s">
        <v>3320</v>
      </c>
      <c r="DH188" s="414" t="s">
        <v>3320</v>
      </c>
      <c r="DI188" s="414" t="s">
        <v>3320</v>
      </c>
      <c r="DJ188" s="414" t="s">
        <v>3320</v>
      </c>
      <c r="DK188" s="414" t="s">
        <v>3320</v>
      </c>
      <c r="DL188" s="414" t="s">
        <v>3320</v>
      </c>
      <c r="DM188" s="414" t="e">
        <f t="shared" si="82"/>
        <v>#VALUE!</v>
      </c>
      <c r="DN188" s="414" t="s">
        <v>3320</v>
      </c>
      <c r="DO188" s="414" t="s">
        <v>3320</v>
      </c>
      <c r="DP188" s="414" t="s">
        <v>3320</v>
      </c>
      <c r="DR188" s="414" t="s">
        <v>3320</v>
      </c>
      <c r="DS188" s="414" t="s">
        <v>3320</v>
      </c>
      <c r="DT188" s="414" t="s">
        <v>3320</v>
      </c>
      <c r="DU188" s="414" t="s">
        <v>3320</v>
      </c>
      <c r="DV188" s="414" t="s">
        <v>3320</v>
      </c>
      <c r="DW188" s="414" t="s">
        <v>3320</v>
      </c>
      <c r="DX188" s="414" t="s">
        <v>3320</v>
      </c>
      <c r="DY188" s="414" t="s">
        <v>9431</v>
      </c>
      <c r="DZ188" s="414" t="s">
        <v>6362</v>
      </c>
      <c r="EA188" s="414" t="s">
        <v>9432</v>
      </c>
      <c r="EB188" s="414" t="s">
        <v>9433</v>
      </c>
      <c r="ED188" s="414" t="s">
        <v>9434</v>
      </c>
      <c r="EE188" s="414" t="s">
        <v>1214</v>
      </c>
      <c r="EF188" s="414" t="s">
        <v>1214</v>
      </c>
      <c r="EG188" s="414" t="s">
        <v>5810</v>
      </c>
      <c r="EH188" s="414" t="s">
        <v>3320</v>
      </c>
      <c r="EI188" s="414">
        <v>2</v>
      </c>
      <c r="EK188" s="414" t="s">
        <v>7718</v>
      </c>
      <c r="EL188" s="414" t="s">
        <v>6370</v>
      </c>
      <c r="EM188" s="414" t="s">
        <v>9435</v>
      </c>
      <c r="EN188" s="414" t="s">
        <v>3320</v>
      </c>
      <c r="EO188" s="414">
        <v>98</v>
      </c>
      <c r="EP188" s="414" t="s">
        <v>9436</v>
      </c>
      <c r="EQ188" s="414" t="s">
        <v>3320</v>
      </c>
      <c r="ER188" s="414" t="s">
        <v>3320</v>
      </c>
      <c r="ES188" s="414" t="s">
        <v>3320</v>
      </c>
      <c r="ET188" s="414" t="s">
        <v>3320</v>
      </c>
      <c r="EU188" s="414" t="s">
        <v>3320</v>
      </c>
      <c r="EV188" s="414" t="s">
        <v>3320</v>
      </c>
      <c r="EW188" s="414" t="s">
        <v>3320</v>
      </c>
      <c r="EX188" s="414" t="s">
        <v>3320</v>
      </c>
      <c r="EY188" s="414" t="s">
        <v>3320</v>
      </c>
      <c r="EZ188" s="414" t="s">
        <v>3320</v>
      </c>
      <c r="FA188" s="414" t="s">
        <v>3320</v>
      </c>
      <c r="FB188" s="414" t="s">
        <v>3320</v>
      </c>
      <c r="FC188" s="414" t="s">
        <v>3320</v>
      </c>
      <c r="FD188" s="414" t="s">
        <v>3320</v>
      </c>
      <c r="FE188" s="414" t="s">
        <v>3320</v>
      </c>
      <c r="FF188" s="414" t="s">
        <v>3320</v>
      </c>
      <c r="FG188" s="414" t="s">
        <v>3320</v>
      </c>
      <c r="FH188" s="414" t="s">
        <v>3320</v>
      </c>
      <c r="FI188" s="414" t="s">
        <v>3320</v>
      </c>
      <c r="FJ188" s="414" t="s">
        <v>3320</v>
      </c>
      <c r="FK188" s="414" t="s">
        <v>3320</v>
      </c>
      <c r="FL188" s="414" t="s">
        <v>3320</v>
      </c>
      <c r="FM188" s="414" t="s">
        <v>3320</v>
      </c>
      <c r="FN188" s="414" t="s">
        <v>3320</v>
      </c>
      <c r="FO188" s="421">
        <v>187000000</v>
      </c>
      <c r="FP188" s="421">
        <f t="shared" si="91"/>
        <v>187</v>
      </c>
      <c r="FQ188" s="414" t="s">
        <v>733</v>
      </c>
      <c r="FR188" s="414" t="s">
        <v>733</v>
      </c>
      <c r="FS188" s="414" t="s">
        <v>1214</v>
      </c>
      <c r="FT188" s="414" t="s">
        <v>1214</v>
      </c>
      <c r="FU188" s="414" t="s">
        <v>4184</v>
      </c>
      <c r="FV188" s="414" t="s">
        <v>9437</v>
      </c>
      <c r="FW188" s="414" t="s">
        <v>9438</v>
      </c>
      <c r="FX188" s="422" t="s">
        <v>5799</v>
      </c>
      <c r="FY188" s="423">
        <v>230</v>
      </c>
      <c r="FZ188" s="414" t="s">
        <v>9439</v>
      </c>
      <c r="GA188" s="421">
        <v>187000000</v>
      </c>
      <c r="GB188" s="421" t="s">
        <v>3320</v>
      </c>
      <c r="GC188" s="421">
        <v>350000</v>
      </c>
      <c r="GD188" s="421">
        <v>41000</v>
      </c>
      <c r="GE188" s="414" t="s">
        <v>9440</v>
      </c>
      <c r="GF188" s="414" t="s">
        <v>733</v>
      </c>
      <c r="GG188" s="414" t="s">
        <v>733</v>
      </c>
      <c r="GH188" s="414" t="s">
        <v>9441</v>
      </c>
      <c r="GI188" s="414" t="s">
        <v>733</v>
      </c>
      <c r="GJ188" s="414" t="s">
        <v>733</v>
      </c>
      <c r="GK188" s="414" t="s">
        <v>733</v>
      </c>
      <c r="GL188" s="414" t="s">
        <v>733</v>
      </c>
      <c r="GM188" s="414" t="s">
        <v>733</v>
      </c>
      <c r="GN188" s="424" t="s">
        <v>5676</v>
      </c>
      <c r="GO188" s="414" t="s">
        <v>3320</v>
      </c>
      <c r="GP188" s="414" t="s">
        <v>733</v>
      </c>
      <c r="GQ188" s="414" t="s">
        <v>5721</v>
      </c>
      <c r="GR188" s="414" t="s">
        <v>1214</v>
      </c>
      <c r="GS188" s="414" t="s">
        <v>1214</v>
      </c>
      <c r="GT188" s="414" t="s">
        <v>3320</v>
      </c>
      <c r="GU188" s="414" t="s">
        <v>3320</v>
      </c>
      <c r="GV188" s="414" t="s">
        <v>3320</v>
      </c>
      <c r="GW188" s="414" t="s">
        <v>733</v>
      </c>
      <c r="GX188" s="414" t="s">
        <v>5679</v>
      </c>
      <c r="GY188" s="414">
        <v>3036</v>
      </c>
      <c r="GZ188" s="414" t="s">
        <v>1214</v>
      </c>
      <c r="HA188" s="414" t="s">
        <v>3320</v>
      </c>
      <c r="HB188" s="414" t="s">
        <v>9442</v>
      </c>
      <c r="HC188" s="414" t="s">
        <v>3320</v>
      </c>
      <c r="HD188" s="414" t="s">
        <v>3320</v>
      </c>
      <c r="HE188" s="414" t="s">
        <v>3320</v>
      </c>
      <c r="HF188" s="414" t="s">
        <v>3320</v>
      </c>
      <c r="HG188" s="414" t="s">
        <v>733</v>
      </c>
      <c r="HH188" s="414" t="s">
        <v>1214</v>
      </c>
      <c r="HI188" s="414" t="s">
        <v>13124</v>
      </c>
      <c r="HJ188" s="414" t="s">
        <v>13125</v>
      </c>
      <c r="HK188" s="414" t="s">
        <v>5685</v>
      </c>
      <c r="HL188" s="414" t="s">
        <v>3320</v>
      </c>
      <c r="HM188" s="414" t="s">
        <v>3320</v>
      </c>
      <c r="HN188" s="414" t="s">
        <v>3320</v>
      </c>
      <c r="HO188" s="414" t="s">
        <v>3320</v>
      </c>
      <c r="HP188" s="414" t="s">
        <v>3320</v>
      </c>
      <c r="HQ188" s="414" t="s">
        <v>3320</v>
      </c>
      <c r="HR188" s="414" t="s">
        <v>3320</v>
      </c>
      <c r="HS188" s="414" t="s">
        <v>3320</v>
      </c>
      <c r="HT188" s="414" t="s">
        <v>3320</v>
      </c>
      <c r="HU188" s="414" t="s">
        <v>3320</v>
      </c>
      <c r="HV188" s="414" t="s">
        <v>3320</v>
      </c>
      <c r="HW188" s="414" t="s">
        <v>3320</v>
      </c>
      <c r="HX188" s="414" t="s">
        <v>3320</v>
      </c>
      <c r="HY188" s="414" t="s">
        <v>3320</v>
      </c>
      <c r="HZ188" s="414" t="s">
        <v>3320</v>
      </c>
      <c r="IA188" s="414" t="s">
        <v>3320</v>
      </c>
      <c r="IB188" s="414" t="s">
        <v>3320</v>
      </c>
      <c r="IC188" s="414" t="s">
        <v>3320</v>
      </c>
      <c r="ID188" s="414" t="s">
        <v>3320</v>
      </c>
      <c r="IE188" s="414" t="s">
        <v>3320</v>
      </c>
      <c r="IF188" s="414" t="s">
        <v>3320</v>
      </c>
      <c r="IG188" s="414" t="s">
        <v>3320</v>
      </c>
      <c r="IH188" s="414" t="s">
        <v>3320</v>
      </c>
      <c r="II188" s="414" t="s">
        <v>3320</v>
      </c>
      <c r="IJ188" s="414" t="s">
        <v>3320</v>
      </c>
      <c r="IK188" s="414" t="s">
        <v>3320</v>
      </c>
      <c r="IL188" s="414" t="s">
        <v>3320</v>
      </c>
      <c r="IM188" s="414" t="s">
        <v>3320</v>
      </c>
      <c r="IN188" s="414" t="s">
        <v>3320</v>
      </c>
      <c r="IO188" s="414" t="s">
        <v>3320</v>
      </c>
      <c r="IP188" s="414" t="s">
        <v>3320</v>
      </c>
      <c r="IQ188" s="414" t="s">
        <v>3320</v>
      </c>
      <c r="IR188" s="414" t="s">
        <v>3320</v>
      </c>
      <c r="IS188" s="414" t="s">
        <v>3320</v>
      </c>
      <c r="IT188" s="414" t="s">
        <v>3320</v>
      </c>
      <c r="IU188" s="414" t="s">
        <v>3320</v>
      </c>
      <c r="IV188" s="414" t="s">
        <v>3320</v>
      </c>
      <c r="IW188" s="414" t="s">
        <v>3320</v>
      </c>
      <c r="IX188" s="414" t="s">
        <v>5773</v>
      </c>
      <c r="IY188" s="415" t="s">
        <v>5774</v>
      </c>
      <c r="IZ188" s="415" t="s">
        <v>5774</v>
      </c>
      <c r="JA188" s="414" t="s">
        <v>5775</v>
      </c>
      <c r="JB188" s="414" t="str">
        <f>IFERROR(VLOOKUP($E188,'[12]Resumen costos RNT id'!$D:$J,3,0),"")</f>
        <v/>
      </c>
      <c r="JC188" s="421" t="str">
        <f>IFERROR(VLOOKUP($E188,'[12]Resumen costos RNT id'!$D:$J,4,0),"")</f>
        <v/>
      </c>
      <c r="JD188" s="421" t="str">
        <f>IFERROR(VLOOKUP($E188,'[12]Resumen costos RNT id'!$D:$J,5,0),"")</f>
        <v/>
      </c>
      <c r="JE188" s="421" t="str">
        <f>IFERROR(VLOOKUP($E188,'[12]Resumen costos RNT id'!$D:$J,6,0),"")</f>
        <v/>
      </c>
      <c r="JF188" s="416" t="str">
        <f>IFERROR(VLOOKUP($E188,'[12]Resumen costos RNT id'!$D:$J,7,0),"")</f>
        <v/>
      </c>
      <c r="JG188" s="428" t="str">
        <f t="shared" si="67"/>
        <v/>
      </c>
      <c r="JH188" s="428" t="str">
        <f t="shared" si="68"/>
        <v/>
      </c>
      <c r="JI188" s="428" t="str">
        <f t="shared" si="68"/>
        <v/>
      </c>
      <c r="JJ188" s="428">
        <f t="shared" si="69"/>
        <v>0</v>
      </c>
      <c r="JK188" s="428">
        <f t="shared" si="70"/>
        <v>0</v>
      </c>
      <c r="JL188" s="414" t="s">
        <v>202</v>
      </c>
      <c r="JP188" s="414">
        <v>6</v>
      </c>
      <c r="JQ188" s="414">
        <f t="shared" si="84"/>
        <v>0</v>
      </c>
      <c r="JR188" s="429" t="str">
        <f>IFERROR(VLOOKUP($E188,'[13]Actualización de costos CENACE'!$A:$G,2,0),"")</f>
        <v/>
      </c>
      <c r="JS188" s="429" t="str">
        <f>IFERROR(VLOOKUP($E188,'[13]Actualización de costos CENACE'!$A:$G,3,0),"")</f>
        <v/>
      </c>
      <c r="JT188" s="429" t="str">
        <f>IFERROR(VLOOKUP($E188,'[13]Actualización de costos CENACE'!$A:$G,4,0),"")</f>
        <v/>
      </c>
      <c r="JU188" s="429" t="str">
        <f>IFERROR(VLOOKUP($E188,'[13]Actualización de costos CENACE'!$A:$G,5,0),"")</f>
        <v/>
      </c>
      <c r="JV188" s="429" t="str">
        <f>IFERROR(VLOOKUP($E188,'[13]Actualización de costos CENACE'!$A:$G,6,0),"")</f>
        <v/>
      </c>
      <c r="JW188" s="430" t="str">
        <f>IFERROR(VLOOKUP($E188,'[13]Din Costos CFE'!$J$7:$AG$150,JW$1,0),"")</f>
        <v/>
      </c>
      <c r="JX188" s="430" t="str">
        <f>IFERROR(VLOOKUP($E188,'[13]Din Costos CFE'!$J$7:$AG$150,JX$1,0),"")</f>
        <v/>
      </c>
      <c r="JY188" s="430" t="str">
        <f>IFERROR(VLOOKUP($E188,'[13]Din Costos CFE'!$J$7:$AG$150,JY$1,0),"")</f>
        <v/>
      </c>
      <c r="JZ188" s="430" t="str">
        <f>IFERROR(VLOOKUP($E188,'[13]Din Costos CFE'!$J$7:$AG$150,JZ$1,0),"")</f>
        <v/>
      </c>
      <c r="KA188" s="430" t="str">
        <f>IFERROR(VLOOKUP($E188,'[13]Din Costos CFE'!$J$7:$AG$150,KA$1,0),"")</f>
        <v/>
      </c>
      <c r="KB188" s="430" t="str">
        <f>IFERROR(VLOOKUP($E188,'[13]Din Costos CFE'!$J$7:$AG$150,KB$1,0),"")</f>
        <v/>
      </c>
      <c r="KC188" s="430" t="str">
        <f>IFERROR(VLOOKUP($E188,'[13]Din Costos CFE'!$J$7:$AG$150,KC$1,0),"")</f>
        <v/>
      </c>
      <c r="KD188" s="430" t="str">
        <f>IFERROR(VLOOKUP($E188,'[13]Din Costos CFE'!$J$7:$AG$150,KD$1,0),"")</f>
        <v/>
      </c>
      <c r="KE188" s="430" t="str">
        <f>IFERROR(VLOOKUP($E188,'[13]Din Costos CFE'!$J$7:$AG$150,KE$1,0),"")</f>
        <v/>
      </c>
      <c r="KF188" s="430" t="str">
        <f>IFERROR(VLOOKUP($E188,'[13]Din Costos CFE'!$J$7:$AG$150,KF$1,0),"")</f>
        <v/>
      </c>
      <c r="KG188" s="430" t="str">
        <f>IFERROR(VLOOKUP($E188,'[13]Din Costos CFE'!$J$7:$AG$150,KG$1,0),"")</f>
        <v/>
      </c>
      <c r="KH188" s="430" t="str">
        <f>IFERROR(VLOOKUP($E188,'[13]Din Costos CFE'!$J$7:$AG$150,KH$1,0),"")</f>
        <v/>
      </c>
      <c r="KI188" s="430" t="str">
        <f>IFERROR(VLOOKUP($E188,'[13]Din Costos CFE'!$J$7:$AG$150,KI$1,0),"")</f>
        <v/>
      </c>
      <c r="KJ188" s="430" t="str">
        <f>IFERROR(VLOOKUP($E188,'[13]Din Costos CFE'!$J$7:$AG$150,KJ$1,0),"")</f>
        <v/>
      </c>
      <c r="KK188" s="430" t="str">
        <f>IFERROR(VLOOKUP($E188,'[13]Din Costos CFE'!$J$7:$AG$150,KK$1,0),"")</f>
        <v/>
      </c>
      <c r="KL188" s="430" t="str">
        <f>IFERROR(VLOOKUP($E188,'[13]Din Costos CFE'!$J$7:$AG$150,KL$1,0),"")</f>
        <v/>
      </c>
      <c r="KM188" s="430" t="str">
        <f>IFERROR(VLOOKUP($E188,'[13]Din Costos CFE'!$J$7:$AG$150,KM$1,0),"")</f>
        <v/>
      </c>
      <c r="KN188" s="430" t="str">
        <f>IFERROR(VLOOKUP($E188,'[13]Din Costos CFE'!$J$7:$AG$150,KN$1,0),"")</f>
        <v/>
      </c>
      <c r="KO188" s="431">
        <f t="shared" si="71"/>
        <v>0</v>
      </c>
      <c r="KP188" s="431">
        <f t="shared" si="72"/>
        <v>0</v>
      </c>
      <c r="KQ188" s="431">
        <f t="shared" si="73"/>
        <v>0</v>
      </c>
      <c r="KR188" s="432" t="str">
        <f>IFERROR(VLOOKUP($E188,'[13]Din Costos CFE'!$A$6:$G$150,4,0),"")</f>
        <v/>
      </c>
      <c r="KS188" s="432" t="str">
        <f>IFERROR(VLOOKUP($E188,'[13]Din Costos CFE'!$A$6:$G$150,5,0),"")</f>
        <v/>
      </c>
      <c r="KT188" s="432" t="str">
        <f>IFERROR(VLOOKUP($E188,'[13]Din Costos CFE'!$A$6:$G$150,6,0),"")</f>
        <v/>
      </c>
      <c r="KU188" s="433" t="str">
        <f t="shared" si="74"/>
        <v/>
      </c>
      <c r="KV188" s="434" t="str">
        <f t="shared" si="75"/>
        <v/>
      </c>
      <c r="KW188" s="435" t="str">
        <f t="shared" si="76"/>
        <v/>
      </c>
      <c r="KX188" s="435"/>
      <c r="KY188" s="436" t="str">
        <f>IFERROR(VLOOKUP($E188,'[13]Detalle Costos CENACE'!$E:$IT,248,0),"")</f>
        <v/>
      </c>
      <c r="KZ188" s="414">
        <f t="shared" si="77"/>
        <v>195</v>
      </c>
      <c r="LA188" s="434" t="str">
        <f t="shared" si="78"/>
        <v/>
      </c>
      <c r="LB188" s="434" t="str">
        <f t="shared" si="79"/>
        <v/>
      </c>
      <c r="LC188" s="414">
        <f t="shared" si="80"/>
        <v>1</v>
      </c>
      <c r="LD188" s="429" t="str">
        <f>IFERROR(VLOOKUP($E188,'[13]Actualización de costos CENACE'!$A:$G,7,0),"")</f>
        <v/>
      </c>
    </row>
    <row r="189" spans="1:316" s="414" customFormat="1" ht="15" customHeight="1">
      <c r="A189" s="413" t="s">
        <v>5638</v>
      </c>
      <c r="B189" s="414">
        <v>887</v>
      </c>
      <c r="C189" s="414" t="s">
        <v>9443</v>
      </c>
      <c r="D189" s="414" t="s">
        <v>9444</v>
      </c>
      <c r="E189" s="414">
        <v>887</v>
      </c>
      <c r="G189" s="414" t="s">
        <v>9445</v>
      </c>
      <c r="H189" s="414" t="s">
        <v>9446</v>
      </c>
      <c r="I189" s="415">
        <v>4</v>
      </c>
      <c r="J189" s="415"/>
      <c r="K189" s="415" t="str">
        <f>+IF(I189=4,"No","Sí")</f>
        <v>No</v>
      </c>
      <c r="L189" s="415"/>
      <c r="M189" s="415">
        <f t="shared" si="87"/>
        <v>4</v>
      </c>
      <c r="N189" s="415"/>
      <c r="O189" s="415"/>
      <c r="P189" s="415"/>
      <c r="Q189" s="415"/>
      <c r="R189" s="415" t="str">
        <f>+IF(M189=4,"No","Sí")</f>
        <v>No</v>
      </c>
      <c r="S189" s="415"/>
      <c r="T189" s="415"/>
      <c r="U189" s="415"/>
      <c r="V189" s="414" t="s">
        <v>823</v>
      </c>
      <c r="W189" s="414" t="s">
        <v>5916</v>
      </c>
      <c r="X189" s="414">
        <f t="shared" si="83"/>
        <v>1.5</v>
      </c>
      <c r="Y189" s="414">
        <f t="shared" si="63"/>
        <v>371.25</v>
      </c>
      <c r="Z189" s="416" t="str">
        <f t="shared" si="64"/>
        <v/>
      </c>
      <c r="AA189" s="416">
        <f t="shared" si="65"/>
        <v>0</v>
      </c>
      <c r="AB189" s="417">
        <f t="shared" si="66"/>
        <v>0</v>
      </c>
      <c r="AC189" s="414" t="s">
        <v>5917</v>
      </c>
      <c r="AD189" s="414" t="s">
        <v>5917</v>
      </c>
      <c r="AE189" s="414" t="e">
        <f>+VLOOKUP($D189,'[12]Ramón Países '!$A:$E,4,0)</f>
        <v>#N/A</v>
      </c>
      <c r="AF189" s="414" t="s">
        <v>5646</v>
      </c>
      <c r="AG189" s="414" t="e">
        <f>+VLOOKUP($D189,'[12]Ramón Países '!$A:$E,5,0)</f>
        <v>#N/A</v>
      </c>
      <c r="AH189" s="414" t="s">
        <v>5918</v>
      </c>
      <c r="AI189" s="414" t="s">
        <v>7572</v>
      </c>
      <c r="AJ189" s="414" t="s">
        <v>7573</v>
      </c>
      <c r="AK189" s="414" t="s">
        <v>5698</v>
      </c>
      <c r="AL189" s="414" t="s">
        <v>9447</v>
      </c>
      <c r="AM189" s="414" t="s">
        <v>9448</v>
      </c>
      <c r="AN189" s="414" t="s">
        <v>3320</v>
      </c>
      <c r="AO189" s="414" t="s">
        <v>9449</v>
      </c>
      <c r="AP189" s="414" t="s">
        <v>5698</v>
      </c>
      <c r="AQ189" s="414" t="s">
        <v>7577</v>
      </c>
      <c r="AR189" s="414" t="s">
        <v>7578</v>
      </c>
      <c r="AS189" s="414" t="s">
        <v>9450</v>
      </c>
      <c r="AT189" s="414" t="s">
        <v>733</v>
      </c>
      <c r="AU189" s="414" t="s">
        <v>733</v>
      </c>
      <c r="AV189" s="414" t="s">
        <v>733</v>
      </c>
      <c r="AW189" s="414" t="s">
        <v>3320</v>
      </c>
      <c r="AX189" s="414" t="s">
        <v>5944</v>
      </c>
      <c r="AY189" s="414" t="s">
        <v>733</v>
      </c>
      <c r="AZ189" s="414" t="s">
        <v>7581</v>
      </c>
      <c r="BA189" s="414" t="s">
        <v>7582</v>
      </c>
      <c r="BB189" s="414" t="s">
        <v>7583</v>
      </c>
      <c r="BC189" s="414" t="s">
        <v>9451</v>
      </c>
      <c r="BD189" s="414" t="s">
        <v>9452</v>
      </c>
      <c r="BE189" s="414" t="s">
        <v>9453</v>
      </c>
      <c r="BF189" s="415" t="s">
        <v>1214</v>
      </c>
      <c r="BG189" s="414" t="s">
        <v>3320</v>
      </c>
      <c r="BI189" s="414" t="s">
        <v>2043</v>
      </c>
      <c r="BJ189" s="414" t="s">
        <v>2043</v>
      </c>
      <c r="BK189" s="414" t="s">
        <v>5934</v>
      </c>
      <c r="BL189" s="414" t="s">
        <v>9454</v>
      </c>
      <c r="BM189" s="415">
        <v>230</v>
      </c>
      <c r="BN189" s="414" t="s">
        <v>5712</v>
      </c>
      <c r="BO189" s="418" t="s">
        <v>12846</v>
      </c>
      <c r="BP189" s="414">
        <v>22</v>
      </c>
      <c r="BQ189" s="414">
        <v>2029</v>
      </c>
      <c r="BR189" s="414">
        <v>247.5</v>
      </c>
      <c r="BS189" s="415">
        <v>247.5</v>
      </c>
      <c r="BT189" s="414" t="s">
        <v>5666</v>
      </c>
      <c r="BU189" s="414">
        <v>55</v>
      </c>
      <c r="BV189" s="415">
        <v>806.37</v>
      </c>
      <c r="BW189" s="419">
        <v>0.37192472671924731</v>
      </c>
      <c r="BX189" s="420" t="s">
        <v>910</v>
      </c>
      <c r="BY189" s="414" t="s">
        <v>733</v>
      </c>
      <c r="CA189" s="414" t="s">
        <v>3320</v>
      </c>
      <c r="CB189" s="414" t="s">
        <v>3320</v>
      </c>
      <c r="CC189" s="414" t="s">
        <v>3320</v>
      </c>
      <c r="CD189" s="414" t="s">
        <v>3320</v>
      </c>
      <c r="CE189" s="414" t="s">
        <v>3320</v>
      </c>
      <c r="CF189" s="414" t="s">
        <v>3320</v>
      </c>
      <c r="CG189" s="414" t="s">
        <v>3320</v>
      </c>
      <c r="CH189" s="414" t="s">
        <v>3320</v>
      </c>
      <c r="CI189" s="414" t="s">
        <v>3320</v>
      </c>
      <c r="CJ189" s="414" t="s">
        <v>3320</v>
      </c>
      <c r="CL189" s="414" t="s">
        <v>3320</v>
      </c>
      <c r="CM189" s="414" t="s">
        <v>3320</v>
      </c>
      <c r="CN189" s="414" t="s">
        <v>3320</v>
      </c>
      <c r="CO189" s="414" t="s">
        <v>3320</v>
      </c>
      <c r="CP189" s="414" t="s">
        <v>3320</v>
      </c>
      <c r="CQ189" s="414" t="e">
        <f t="shared" si="81"/>
        <v>#VALUE!</v>
      </c>
      <c r="CR189" s="414" t="s">
        <v>3320</v>
      </c>
      <c r="CS189" s="414" t="s">
        <v>3320</v>
      </c>
      <c r="CT189" s="414" t="s">
        <v>3320</v>
      </c>
      <c r="CU189" s="414" t="s">
        <v>3320</v>
      </c>
      <c r="CV189" s="414">
        <v>4.5</v>
      </c>
      <c r="CW189" s="414">
        <v>7.5</v>
      </c>
      <c r="CX189" s="414" t="s">
        <v>733</v>
      </c>
      <c r="CY189" s="414" t="s">
        <v>5937</v>
      </c>
      <c r="CZ189" s="414">
        <v>0.37</v>
      </c>
      <c r="DA189" s="414" t="s">
        <v>1214</v>
      </c>
      <c r="DB189" s="414" t="s">
        <v>733</v>
      </c>
      <c r="DC189" s="414" t="s">
        <v>733</v>
      </c>
      <c r="DD189" s="414">
        <v>3258.07</v>
      </c>
      <c r="DE189" s="414">
        <v>2700.44</v>
      </c>
      <c r="DF189" s="414" t="s">
        <v>9455</v>
      </c>
      <c r="DG189" s="414">
        <v>365</v>
      </c>
      <c r="DH189" s="414">
        <v>82.2</v>
      </c>
      <c r="DI189" s="414">
        <v>97</v>
      </c>
      <c r="DJ189" s="414">
        <v>25</v>
      </c>
      <c r="DK189" s="414" t="s">
        <v>12675</v>
      </c>
      <c r="DL189" s="414">
        <v>1</v>
      </c>
      <c r="DM189" s="414">
        <f t="shared" si="82"/>
        <v>2027</v>
      </c>
      <c r="DN189" s="414">
        <v>61</v>
      </c>
      <c r="DO189" s="414" t="s">
        <v>9456</v>
      </c>
      <c r="DP189" s="414">
        <v>10815500</v>
      </c>
      <c r="DR189" s="414" t="s">
        <v>3320</v>
      </c>
      <c r="DS189" s="414" t="s">
        <v>3320</v>
      </c>
      <c r="DT189" s="414" t="s">
        <v>3320</v>
      </c>
      <c r="DU189" s="414" t="s">
        <v>3320</v>
      </c>
      <c r="DV189" s="414" t="s">
        <v>3320</v>
      </c>
      <c r="DW189" s="414" t="s">
        <v>3320</v>
      </c>
      <c r="DX189" s="414" t="s">
        <v>3320</v>
      </c>
      <c r="DY189" s="414" t="s">
        <v>3320</v>
      </c>
      <c r="DZ189" s="414" t="s">
        <v>3320</v>
      </c>
      <c r="EA189" s="414" t="s">
        <v>3320</v>
      </c>
      <c r="EB189" s="414" t="s">
        <v>3320</v>
      </c>
      <c r="EC189" s="414" t="s">
        <v>3320</v>
      </c>
      <c r="ED189" s="414" t="s">
        <v>3320</v>
      </c>
      <c r="EE189" s="414" t="s">
        <v>3320</v>
      </c>
      <c r="EF189" s="414" t="s">
        <v>3320</v>
      </c>
      <c r="EG189" s="414" t="s">
        <v>3320</v>
      </c>
      <c r="EH189" s="414" t="s">
        <v>3320</v>
      </c>
      <c r="EI189" s="414" t="s">
        <v>3320</v>
      </c>
      <c r="EJ189" s="414" t="s">
        <v>3320</v>
      </c>
      <c r="EK189" s="414" t="s">
        <v>3320</v>
      </c>
      <c r="EL189" s="414" t="s">
        <v>3320</v>
      </c>
      <c r="EM189" s="414" t="s">
        <v>3320</v>
      </c>
      <c r="EN189" s="414" t="s">
        <v>3320</v>
      </c>
      <c r="EO189" s="414" t="s">
        <v>3320</v>
      </c>
      <c r="EP189" s="414" t="s">
        <v>3320</v>
      </c>
      <c r="EQ189" s="414" t="s">
        <v>3320</v>
      </c>
      <c r="ER189" s="414" t="s">
        <v>3320</v>
      </c>
      <c r="ES189" s="414" t="s">
        <v>3320</v>
      </c>
      <c r="ET189" s="414" t="s">
        <v>3320</v>
      </c>
      <c r="EU189" s="414" t="s">
        <v>3320</v>
      </c>
      <c r="EV189" s="414" t="s">
        <v>3320</v>
      </c>
      <c r="EW189" s="414" t="s">
        <v>3320</v>
      </c>
      <c r="EX189" s="414" t="s">
        <v>3320</v>
      </c>
      <c r="EY189" s="414" t="s">
        <v>3320</v>
      </c>
      <c r="EZ189" s="414" t="s">
        <v>3320</v>
      </c>
      <c r="FA189" s="414" t="s">
        <v>3320</v>
      </c>
      <c r="FB189" s="414" t="s">
        <v>3320</v>
      </c>
      <c r="FC189" s="414" t="s">
        <v>3320</v>
      </c>
      <c r="FD189" s="414" t="s">
        <v>3320</v>
      </c>
      <c r="FE189" s="414" t="s">
        <v>3320</v>
      </c>
      <c r="FF189" s="414" t="s">
        <v>3320</v>
      </c>
      <c r="FG189" s="414" t="s">
        <v>3320</v>
      </c>
      <c r="FH189" s="414" t="s">
        <v>3320</v>
      </c>
      <c r="FI189" s="414" t="s">
        <v>3320</v>
      </c>
      <c r="FJ189" s="414" t="s">
        <v>3320</v>
      </c>
      <c r="FK189" s="414" t="s">
        <v>3320</v>
      </c>
      <c r="FL189" s="414" t="s">
        <v>3320</v>
      </c>
      <c r="FM189" s="414" t="s">
        <v>3320</v>
      </c>
      <c r="FN189" s="414" t="s">
        <v>3320</v>
      </c>
      <c r="FO189" s="421">
        <v>383358749</v>
      </c>
      <c r="FP189" s="421">
        <f t="shared" si="91"/>
        <v>383.35874899999999</v>
      </c>
      <c r="FQ189" s="414" t="s">
        <v>1214</v>
      </c>
      <c r="FR189" s="414" t="s">
        <v>733</v>
      </c>
      <c r="FS189" s="414" t="s">
        <v>733</v>
      </c>
      <c r="FT189" s="414" t="s">
        <v>733</v>
      </c>
      <c r="FU189" s="414" t="s">
        <v>826</v>
      </c>
      <c r="FV189" s="414" t="s">
        <v>9457</v>
      </c>
      <c r="FW189" s="414" t="s">
        <v>9458</v>
      </c>
      <c r="FX189" s="422" t="s">
        <v>9454</v>
      </c>
      <c r="FY189" s="423">
        <v>230</v>
      </c>
      <c r="FZ189" s="414" t="s">
        <v>9459</v>
      </c>
      <c r="GA189" s="421">
        <v>354285729</v>
      </c>
      <c r="GB189" s="421">
        <v>29073019</v>
      </c>
      <c r="GC189" s="421">
        <v>2874</v>
      </c>
      <c r="GD189" s="421">
        <v>685</v>
      </c>
      <c r="GE189" s="414" t="s">
        <v>5944</v>
      </c>
      <c r="GF189" s="414" t="s">
        <v>733</v>
      </c>
      <c r="GG189" s="414" t="s">
        <v>733</v>
      </c>
      <c r="GH189" s="414" t="s">
        <v>9460</v>
      </c>
      <c r="GI189" s="414" t="s">
        <v>1214</v>
      </c>
      <c r="GJ189" s="414" t="s">
        <v>1214</v>
      </c>
      <c r="GK189" s="414" t="s">
        <v>733</v>
      </c>
      <c r="GL189" s="414" t="s">
        <v>733</v>
      </c>
      <c r="GM189" s="414" t="s">
        <v>1214</v>
      </c>
      <c r="GN189" s="424" t="s">
        <v>5676</v>
      </c>
      <c r="GO189" s="414" t="s">
        <v>3320</v>
      </c>
      <c r="GP189" s="414" t="s">
        <v>733</v>
      </c>
      <c r="GQ189" s="414" t="s">
        <v>5721</v>
      </c>
      <c r="GR189" s="414" t="s">
        <v>733</v>
      </c>
      <c r="GS189" s="414" t="s">
        <v>5679</v>
      </c>
      <c r="GT189" s="414" t="s">
        <v>3320</v>
      </c>
      <c r="GU189" s="414" t="s">
        <v>3320</v>
      </c>
      <c r="GV189" s="414">
        <v>1</v>
      </c>
      <c r="GW189" s="414" t="s">
        <v>1214</v>
      </c>
      <c r="GX189" s="414" t="s">
        <v>1214</v>
      </c>
      <c r="GY189" s="414" t="s">
        <v>3320</v>
      </c>
      <c r="GZ189" s="414" t="s">
        <v>733</v>
      </c>
      <c r="HA189" s="414">
        <v>5</v>
      </c>
      <c r="HB189" s="414" t="s">
        <v>9461</v>
      </c>
      <c r="HC189" s="414" t="s">
        <v>9462</v>
      </c>
      <c r="HD189" s="414" t="s">
        <v>5952</v>
      </c>
      <c r="HE189" s="414" t="s">
        <v>5684</v>
      </c>
      <c r="HF189" s="414" t="s">
        <v>5684</v>
      </c>
      <c r="HG189" s="414" t="s">
        <v>733</v>
      </c>
      <c r="HH189" s="414" t="s">
        <v>1214</v>
      </c>
      <c r="HI189" s="414" t="s">
        <v>13126</v>
      </c>
      <c r="HJ189" s="414" t="s">
        <v>13127</v>
      </c>
      <c r="HK189" s="414" t="s">
        <v>5685</v>
      </c>
      <c r="HL189" s="414" t="s">
        <v>3320</v>
      </c>
      <c r="HM189" s="414" t="s">
        <v>3320</v>
      </c>
      <c r="HN189" s="414" t="s">
        <v>3320</v>
      </c>
      <c r="HO189" s="414" t="s">
        <v>3320</v>
      </c>
      <c r="HP189" s="414" t="s">
        <v>3320</v>
      </c>
      <c r="HQ189" s="414" t="s">
        <v>3320</v>
      </c>
      <c r="HR189" s="414" t="s">
        <v>3320</v>
      </c>
      <c r="HS189" s="414" t="s">
        <v>3320</v>
      </c>
      <c r="HT189" s="414" t="s">
        <v>3320</v>
      </c>
      <c r="HU189" s="414" t="s">
        <v>3320</v>
      </c>
      <c r="HV189" s="414" t="s">
        <v>3320</v>
      </c>
      <c r="HW189" s="414" t="s">
        <v>3320</v>
      </c>
      <c r="HX189" s="414" t="s">
        <v>3320</v>
      </c>
      <c r="HY189" s="414" t="s">
        <v>3320</v>
      </c>
      <c r="HZ189" s="414" t="s">
        <v>3320</v>
      </c>
      <c r="IA189" s="414" t="s">
        <v>3320</v>
      </c>
      <c r="IB189" s="414" t="s">
        <v>3320</v>
      </c>
      <c r="IC189" s="414" t="s">
        <v>3320</v>
      </c>
      <c r="ID189" s="414" t="s">
        <v>3320</v>
      </c>
      <c r="IE189" s="414" t="s">
        <v>3320</v>
      </c>
      <c r="IF189" s="414" t="s">
        <v>3320</v>
      </c>
      <c r="IG189" s="414" t="s">
        <v>3320</v>
      </c>
      <c r="IH189" s="414" t="s">
        <v>3320</v>
      </c>
      <c r="II189" s="414" t="s">
        <v>3320</v>
      </c>
      <c r="IJ189" s="414" t="s">
        <v>3320</v>
      </c>
      <c r="IK189" s="414" t="s">
        <v>3320</v>
      </c>
      <c r="IL189" s="414" t="s">
        <v>3320</v>
      </c>
      <c r="IM189" s="414" t="s">
        <v>3320</v>
      </c>
      <c r="IN189" s="414" t="s">
        <v>3320</v>
      </c>
      <c r="IO189" s="414" t="s">
        <v>3320</v>
      </c>
      <c r="IP189" s="414" t="s">
        <v>3320</v>
      </c>
      <c r="IQ189" s="414" t="s">
        <v>3320</v>
      </c>
      <c r="IR189" s="414" t="s">
        <v>3320</v>
      </c>
      <c r="IS189" s="414" t="s">
        <v>3320</v>
      </c>
      <c r="IT189" s="414" t="s">
        <v>3320</v>
      </c>
      <c r="IU189" s="414" t="s">
        <v>3320</v>
      </c>
      <c r="IV189" s="414" t="s">
        <v>3320</v>
      </c>
      <c r="IW189" s="414" t="s">
        <v>3320</v>
      </c>
      <c r="IX189" s="414" t="s">
        <v>6212</v>
      </c>
      <c r="IY189" s="415" t="s">
        <v>5774</v>
      </c>
      <c r="IZ189" s="415" t="s">
        <v>5774</v>
      </c>
      <c r="JA189" s="414" t="s">
        <v>5775</v>
      </c>
      <c r="JB189" s="414" t="str">
        <f>IFERROR(VLOOKUP($E189,'[12]Resumen costos RNT id'!$D:$J,3,0),"")</f>
        <v/>
      </c>
      <c r="JC189" s="421" t="str">
        <f>IFERROR(VLOOKUP($E189,'[12]Resumen costos RNT id'!$D:$J,4,0),"")</f>
        <v/>
      </c>
      <c r="JD189" s="421" t="str">
        <f>IFERROR(VLOOKUP($E189,'[12]Resumen costos RNT id'!$D:$J,5,0),"")</f>
        <v/>
      </c>
      <c r="JE189" s="421" t="str">
        <f>IFERROR(VLOOKUP($E189,'[12]Resumen costos RNT id'!$D:$J,6,0),"")</f>
        <v/>
      </c>
      <c r="JF189" s="416" t="str">
        <f>IFERROR(VLOOKUP($E189,'[12]Resumen costos RNT id'!$D:$J,7,0),"")</f>
        <v/>
      </c>
      <c r="JG189" s="428" t="str">
        <f t="shared" si="67"/>
        <v/>
      </c>
      <c r="JH189" s="428" t="str">
        <f t="shared" si="68"/>
        <v/>
      </c>
      <c r="JI189" s="428" t="str">
        <f t="shared" si="68"/>
        <v/>
      </c>
      <c r="JJ189" s="428">
        <f t="shared" si="69"/>
        <v>0</v>
      </c>
      <c r="JK189" s="428">
        <f t="shared" si="70"/>
        <v>0</v>
      </c>
      <c r="JL189" s="414" t="s">
        <v>202</v>
      </c>
      <c r="JP189" s="414">
        <v>5</v>
      </c>
      <c r="JQ189" s="414">
        <f t="shared" si="84"/>
        <v>0</v>
      </c>
      <c r="JR189" s="429" t="str">
        <f>IFERROR(VLOOKUP($E189,'[13]Actualización de costos CENACE'!$A:$G,2,0),"")</f>
        <v/>
      </c>
      <c r="JS189" s="429" t="str">
        <f>IFERROR(VLOOKUP($E189,'[13]Actualización de costos CENACE'!$A:$G,3,0),"")</f>
        <v/>
      </c>
      <c r="JT189" s="429" t="str">
        <f>IFERROR(VLOOKUP($E189,'[13]Actualización de costos CENACE'!$A:$G,4,0),"")</f>
        <v/>
      </c>
      <c r="JU189" s="429" t="str">
        <f>IFERROR(VLOOKUP($E189,'[13]Actualización de costos CENACE'!$A:$G,5,0),"")</f>
        <v/>
      </c>
      <c r="JV189" s="429" t="str">
        <f>IFERROR(VLOOKUP($E189,'[13]Actualización de costos CENACE'!$A:$G,6,0),"")</f>
        <v/>
      </c>
      <c r="JW189" s="430" t="str">
        <f>IFERROR(VLOOKUP($E189,'[13]Din Costos CFE'!$J$7:$AG$150,JW$1,0),"")</f>
        <v/>
      </c>
      <c r="JX189" s="430" t="str">
        <f>IFERROR(VLOOKUP($E189,'[13]Din Costos CFE'!$J$7:$AG$150,JX$1,0),"")</f>
        <v/>
      </c>
      <c r="JY189" s="430" t="str">
        <f>IFERROR(VLOOKUP($E189,'[13]Din Costos CFE'!$J$7:$AG$150,JY$1,0),"")</f>
        <v/>
      </c>
      <c r="JZ189" s="430" t="str">
        <f>IFERROR(VLOOKUP($E189,'[13]Din Costos CFE'!$J$7:$AG$150,JZ$1,0),"")</f>
        <v/>
      </c>
      <c r="KA189" s="430" t="str">
        <f>IFERROR(VLOOKUP($E189,'[13]Din Costos CFE'!$J$7:$AG$150,KA$1,0),"")</f>
        <v/>
      </c>
      <c r="KB189" s="430" t="str">
        <f>IFERROR(VLOOKUP($E189,'[13]Din Costos CFE'!$J$7:$AG$150,KB$1,0),"")</f>
        <v/>
      </c>
      <c r="KC189" s="430" t="str">
        <f>IFERROR(VLOOKUP($E189,'[13]Din Costos CFE'!$J$7:$AG$150,KC$1,0),"")</f>
        <v/>
      </c>
      <c r="KD189" s="430" t="str">
        <f>IFERROR(VLOOKUP($E189,'[13]Din Costos CFE'!$J$7:$AG$150,KD$1,0),"")</f>
        <v/>
      </c>
      <c r="KE189" s="430" t="str">
        <f>IFERROR(VLOOKUP($E189,'[13]Din Costos CFE'!$J$7:$AG$150,KE$1,0),"")</f>
        <v/>
      </c>
      <c r="KF189" s="430" t="str">
        <f>IFERROR(VLOOKUP($E189,'[13]Din Costos CFE'!$J$7:$AG$150,KF$1,0),"")</f>
        <v/>
      </c>
      <c r="KG189" s="430" t="str">
        <f>IFERROR(VLOOKUP($E189,'[13]Din Costos CFE'!$J$7:$AG$150,KG$1,0),"")</f>
        <v/>
      </c>
      <c r="KH189" s="430" t="str">
        <f>IFERROR(VLOOKUP($E189,'[13]Din Costos CFE'!$J$7:$AG$150,KH$1,0),"")</f>
        <v/>
      </c>
      <c r="KI189" s="430" t="str">
        <f>IFERROR(VLOOKUP($E189,'[13]Din Costos CFE'!$J$7:$AG$150,KI$1,0),"")</f>
        <v/>
      </c>
      <c r="KJ189" s="430" t="str">
        <f>IFERROR(VLOOKUP($E189,'[13]Din Costos CFE'!$J$7:$AG$150,KJ$1,0),"")</f>
        <v/>
      </c>
      <c r="KK189" s="430" t="str">
        <f>IFERROR(VLOOKUP($E189,'[13]Din Costos CFE'!$J$7:$AG$150,KK$1,0),"")</f>
        <v/>
      </c>
      <c r="KL189" s="430" t="str">
        <f>IFERROR(VLOOKUP($E189,'[13]Din Costos CFE'!$J$7:$AG$150,KL$1,0),"")</f>
        <v/>
      </c>
      <c r="KM189" s="430" t="str">
        <f>IFERROR(VLOOKUP($E189,'[13]Din Costos CFE'!$J$7:$AG$150,KM$1,0),"")</f>
        <v/>
      </c>
      <c r="KN189" s="430" t="str">
        <f>IFERROR(VLOOKUP($E189,'[13]Din Costos CFE'!$J$7:$AG$150,KN$1,0),"")</f>
        <v/>
      </c>
      <c r="KO189" s="431">
        <f t="shared" si="71"/>
        <v>0</v>
      </c>
      <c r="KP189" s="431">
        <f t="shared" si="72"/>
        <v>0</v>
      </c>
      <c r="KQ189" s="431">
        <f t="shared" si="73"/>
        <v>0</v>
      </c>
      <c r="KR189" s="432" t="str">
        <f>IFERROR(VLOOKUP($E189,'[13]Din Costos CFE'!$A$6:$G$150,4,0),"")</f>
        <v/>
      </c>
      <c r="KS189" s="432" t="str">
        <f>IFERROR(VLOOKUP($E189,'[13]Din Costos CFE'!$A$6:$G$150,5,0),"")</f>
        <v/>
      </c>
      <c r="KT189" s="432" t="str">
        <f>IFERROR(VLOOKUP($E189,'[13]Din Costos CFE'!$A$6:$G$150,6,0),"")</f>
        <v/>
      </c>
      <c r="KU189" s="433" t="str">
        <f t="shared" si="74"/>
        <v/>
      </c>
      <c r="KV189" s="434" t="str">
        <f t="shared" si="75"/>
        <v/>
      </c>
      <c r="KW189" s="435" t="str">
        <f t="shared" si="76"/>
        <v/>
      </c>
      <c r="KX189" s="435"/>
      <c r="KY189" s="436" t="str">
        <f>IFERROR(VLOOKUP($E189,'[13]Detalle Costos CENACE'!$E:$IT,248,0),"")</f>
        <v/>
      </c>
      <c r="KZ189" s="414">
        <f t="shared" si="77"/>
        <v>371.25</v>
      </c>
      <c r="LA189" s="434" t="str">
        <f t="shared" si="78"/>
        <v/>
      </c>
      <c r="LB189" s="434" t="str">
        <f t="shared" si="79"/>
        <v/>
      </c>
      <c r="LC189" s="414">
        <f t="shared" si="80"/>
        <v>1</v>
      </c>
      <c r="LD189" s="429" t="str">
        <f>IFERROR(VLOOKUP($E189,'[13]Actualización de costos CENACE'!$A:$G,7,0),"")</f>
        <v/>
      </c>
    </row>
    <row r="190" spans="1:316" s="414" customFormat="1" ht="15" customHeight="1">
      <c r="A190" s="413" t="s">
        <v>5638</v>
      </c>
      <c r="B190" s="414">
        <v>886</v>
      </c>
      <c r="C190" s="414" t="s">
        <v>9463</v>
      </c>
      <c r="D190" s="414" t="s">
        <v>9464</v>
      </c>
      <c r="E190" s="414">
        <v>886</v>
      </c>
      <c r="G190" s="414" t="s">
        <v>9445</v>
      </c>
      <c r="H190" s="414" t="s">
        <v>9446</v>
      </c>
      <c r="I190" s="415">
        <v>4</v>
      </c>
      <c r="J190" s="415"/>
      <c r="K190" s="415" t="str">
        <f>+IF(I190=4,"No","Sí")</f>
        <v>No</v>
      </c>
      <c r="L190" s="415"/>
      <c r="M190" s="415">
        <f t="shared" si="87"/>
        <v>4</v>
      </c>
      <c r="N190" s="415"/>
      <c r="O190" s="415"/>
      <c r="P190" s="415"/>
      <c r="Q190" s="415"/>
      <c r="R190" s="415" t="str">
        <f>+IF(M190=4,"No","Sí")</f>
        <v>No</v>
      </c>
      <c r="S190" s="415"/>
      <c r="T190" s="415"/>
      <c r="U190" s="415"/>
      <c r="V190" s="414" t="s">
        <v>9465</v>
      </c>
      <c r="W190" s="414" t="s">
        <v>5643</v>
      </c>
      <c r="X190" s="414">
        <f t="shared" si="83"/>
        <v>1</v>
      </c>
      <c r="Y190" s="414">
        <f t="shared" si="63"/>
        <v>45</v>
      </c>
      <c r="Z190" s="416" t="str">
        <f t="shared" si="64"/>
        <v/>
      </c>
      <c r="AA190" s="416">
        <f t="shared" si="65"/>
        <v>0</v>
      </c>
      <c r="AB190" s="417">
        <f t="shared" si="66"/>
        <v>0</v>
      </c>
      <c r="AC190" s="414" t="s">
        <v>5917</v>
      </c>
      <c r="AD190" s="414" t="s">
        <v>5917</v>
      </c>
      <c r="AE190" s="414" t="e">
        <f>+VLOOKUP($D190,'[12]Ramón Países '!$A:$E,4,0)</f>
        <v>#N/A</v>
      </c>
      <c r="AF190" s="414" t="s">
        <v>5646</v>
      </c>
      <c r="AG190" s="414" t="e">
        <f>+VLOOKUP($D190,'[12]Ramón Países '!$A:$E,5,0)</f>
        <v>#N/A</v>
      </c>
      <c r="AH190" s="414" t="s">
        <v>5918</v>
      </c>
      <c r="AI190" s="414" t="s">
        <v>7572</v>
      </c>
      <c r="AJ190" s="414" t="s">
        <v>7573</v>
      </c>
      <c r="AK190" s="414" t="s">
        <v>5698</v>
      </c>
      <c r="AL190" s="414" t="s">
        <v>9447</v>
      </c>
      <c r="AM190" s="414" t="s">
        <v>9448</v>
      </c>
      <c r="AN190" s="414" t="s">
        <v>3320</v>
      </c>
      <c r="AO190" s="414" t="s">
        <v>9449</v>
      </c>
      <c r="AP190" s="414" t="s">
        <v>5698</v>
      </c>
      <c r="AQ190" s="414" t="s">
        <v>7577</v>
      </c>
      <c r="AR190" s="414" t="s">
        <v>7578</v>
      </c>
      <c r="AS190" s="414" t="s">
        <v>9450</v>
      </c>
      <c r="AT190" s="414" t="s">
        <v>733</v>
      </c>
      <c r="AU190" s="414" t="s">
        <v>733</v>
      </c>
      <c r="AV190" s="414" t="s">
        <v>733</v>
      </c>
      <c r="AW190" s="414" t="s">
        <v>3320</v>
      </c>
      <c r="AX190" s="414" t="s">
        <v>5944</v>
      </c>
      <c r="AY190" s="414" t="s">
        <v>733</v>
      </c>
      <c r="AZ190" s="414" t="s">
        <v>7581</v>
      </c>
      <c r="BA190" s="414" t="s">
        <v>7582</v>
      </c>
      <c r="BB190" s="414" t="s">
        <v>7583</v>
      </c>
      <c r="BC190" s="414" t="s">
        <v>9451</v>
      </c>
      <c r="BD190" s="414" t="s">
        <v>9452</v>
      </c>
      <c r="BE190" s="414" t="s">
        <v>9453</v>
      </c>
      <c r="BF190" s="415" t="s">
        <v>1214</v>
      </c>
      <c r="BG190" s="414" t="s">
        <v>3320</v>
      </c>
      <c r="BI190" s="414" t="s">
        <v>5955</v>
      </c>
      <c r="BJ190" s="414" t="s">
        <v>5955</v>
      </c>
      <c r="BK190" s="414" t="s">
        <v>3623</v>
      </c>
      <c r="BL190" s="414" t="s">
        <v>9466</v>
      </c>
      <c r="BM190" s="415">
        <v>115</v>
      </c>
      <c r="BN190" s="414" t="s">
        <v>5665</v>
      </c>
      <c r="BO190" s="418" t="s">
        <v>12895</v>
      </c>
      <c r="BP190" s="414">
        <v>18</v>
      </c>
      <c r="BQ190" s="414">
        <v>2029</v>
      </c>
      <c r="BR190" s="414">
        <v>45</v>
      </c>
      <c r="BS190" s="415">
        <v>45</v>
      </c>
      <c r="BT190" s="414" t="s">
        <v>5666</v>
      </c>
      <c r="BU190" s="414">
        <v>97686</v>
      </c>
      <c r="BV190" s="415">
        <v>150.49</v>
      </c>
      <c r="BW190" s="419">
        <v>0.38176052765093865</v>
      </c>
      <c r="BX190" s="420" t="s">
        <v>202</v>
      </c>
      <c r="BY190" s="414" t="s">
        <v>733</v>
      </c>
      <c r="CA190" s="414">
        <v>0.38</v>
      </c>
      <c r="CB190" s="414" t="s">
        <v>1214</v>
      </c>
      <c r="CC190" s="414">
        <v>660</v>
      </c>
      <c r="CD190" s="414" t="s">
        <v>5800</v>
      </c>
      <c r="CE190" s="414" t="s">
        <v>5801</v>
      </c>
      <c r="CF190" s="414" t="s">
        <v>3320</v>
      </c>
      <c r="CG190" s="414" t="s">
        <v>733</v>
      </c>
      <c r="CH190" s="414" t="s">
        <v>733</v>
      </c>
      <c r="CI190" s="414">
        <v>2334.1999999999998</v>
      </c>
      <c r="CJ190" s="414">
        <v>2140</v>
      </c>
      <c r="CK190" s="414" t="s">
        <v>6626</v>
      </c>
      <c r="CL190" s="414">
        <v>365</v>
      </c>
      <c r="CM190" s="414">
        <v>82.2</v>
      </c>
      <c r="CN190" s="414">
        <v>97</v>
      </c>
      <c r="CO190" s="414">
        <v>25</v>
      </c>
      <c r="CP190" s="414" t="s">
        <v>12668</v>
      </c>
      <c r="CQ190" s="414">
        <f t="shared" si="81"/>
        <v>2027</v>
      </c>
      <c r="CR190" s="414">
        <v>1</v>
      </c>
      <c r="CS190" s="414">
        <v>56</v>
      </c>
      <c r="CT190" s="414" t="s">
        <v>9467</v>
      </c>
      <c r="CU190" s="414">
        <v>3799959</v>
      </c>
      <c r="CV190" s="414" t="s">
        <v>3320</v>
      </c>
      <c r="CW190" s="414" t="s">
        <v>3320</v>
      </c>
      <c r="CX190" s="414" t="s">
        <v>3320</v>
      </c>
      <c r="CY190" s="414" t="s">
        <v>3320</v>
      </c>
      <c r="CZ190" s="414" t="s">
        <v>3320</v>
      </c>
      <c r="DA190" s="414" t="s">
        <v>3320</v>
      </c>
      <c r="DB190" s="414" t="s">
        <v>3320</v>
      </c>
      <c r="DC190" s="414" t="s">
        <v>3320</v>
      </c>
      <c r="DD190" s="414" t="s">
        <v>3320</v>
      </c>
      <c r="DE190" s="414" t="s">
        <v>3320</v>
      </c>
      <c r="DG190" s="414" t="s">
        <v>3320</v>
      </c>
      <c r="DH190" s="414" t="s">
        <v>3320</v>
      </c>
      <c r="DI190" s="414" t="s">
        <v>3320</v>
      </c>
      <c r="DJ190" s="414" t="s">
        <v>3320</v>
      </c>
      <c r="DK190" s="414" t="s">
        <v>3320</v>
      </c>
      <c r="DL190" s="414" t="s">
        <v>3320</v>
      </c>
      <c r="DM190" s="414" t="e">
        <f t="shared" si="82"/>
        <v>#VALUE!</v>
      </c>
      <c r="DN190" s="414" t="s">
        <v>3320</v>
      </c>
      <c r="DO190" s="414" t="s">
        <v>3320</v>
      </c>
      <c r="DP190" s="414" t="s">
        <v>3320</v>
      </c>
      <c r="DR190" s="414" t="s">
        <v>3320</v>
      </c>
      <c r="DS190" s="414" t="s">
        <v>3320</v>
      </c>
      <c r="DT190" s="414" t="s">
        <v>3320</v>
      </c>
      <c r="DU190" s="414" t="s">
        <v>3320</v>
      </c>
      <c r="DV190" s="414" t="s">
        <v>3320</v>
      </c>
      <c r="DW190" s="414" t="s">
        <v>3320</v>
      </c>
      <c r="DX190" s="414" t="s">
        <v>3320</v>
      </c>
      <c r="DY190" s="414" t="s">
        <v>3320</v>
      </c>
      <c r="DZ190" s="414" t="s">
        <v>3320</v>
      </c>
      <c r="EA190" s="414" t="s">
        <v>3320</v>
      </c>
      <c r="EB190" s="414" t="s">
        <v>3320</v>
      </c>
      <c r="EC190" s="414" t="s">
        <v>3320</v>
      </c>
      <c r="ED190" s="414" t="s">
        <v>3320</v>
      </c>
      <c r="EE190" s="414" t="s">
        <v>3320</v>
      </c>
      <c r="EF190" s="414" t="s">
        <v>3320</v>
      </c>
      <c r="EG190" s="414" t="s">
        <v>3320</v>
      </c>
      <c r="EH190" s="414" t="s">
        <v>3320</v>
      </c>
      <c r="EI190" s="414" t="s">
        <v>3320</v>
      </c>
      <c r="EJ190" s="414" t="s">
        <v>3320</v>
      </c>
      <c r="EK190" s="414" t="s">
        <v>3320</v>
      </c>
      <c r="EL190" s="414" t="s">
        <v>3320</v>
      </c>
      <c r="EM190" s="414" t="s">
        <v>3320</v>
      </c>
      <c r="EN190" s="414" t="s">
        <v>3320</v>
      </c>
      <c r="EO190" s="414" t="s">
        <v>3320</v>
      </c>
      <c r="EP190" s="414" t="s">
        <v>3320</v>
      </c>
      <c r="EQ190" s="414" t="s">
        <v>3320</v>
      </c>
      <c r="ER190" s="414" t="s">
        <v>3320</v>
      </c>
      <c r="ES190" s="414" t="s">
        <v>3320</v>
      </c>
      <c r="ET190" s="414" t="s">
        <v>3320</v>
      </c>
      <c r="EU190" s="414" t="s">
        <v>3320</v>
      </c>
      <c r="EV190" s="414" t="s">
        <v>3320</v>
      </c>
      <c r="EW190" s="414" t="s">
        <v>3320</v>
      </c>
      <c r="EX190" s="414" t="s">
        <v>3320</v>
      </c>
      <c r="EY190" s="414" t="s">
        <v>3320</v>
      </c>
      <c r="EZ190" s="414" t="s">
        <v>3320</v>
      </c>
      <c r="FA190" s="414" t="s">
        <v>3320</v>
      </c>
      <c r="FB190" s="414" t="s">
        <v>3320</v>
      </c>
      <c r="FC190" s="414" t="s">
        <v>3320</v>
      </c>
      <c r="FD190" s="414" t="s">
        <v>3320</v>
      </c>
      <c r="FE190" s="414" t="s">
        <v>3320</v>
      </c>
      <c r="FF190" s="414" t="s">
        <v>3320</v>
      </c>
      <c r="FG190" s="414" t="s">
        <v>3320</v>
      </c>
      <c r="FH190" s="414" t="s">
        <v>3320</v>
      </c>
      <c r="FI190" s="414" t="s">
        <v>3320</v>
      </c>
      <c r="FJ190" s="414" t="s">
        <v>3320</v>
      </c>
      <c r="FK190" s="414" t="s">
        <v>3320</v>
      </c>
      <c r="FL190" s="414" t="s">
        <v>3320</v>
      </c>
      <c r="FM190" s="414" t="s">
        <v>3320</v>
      </c>
      <c r="FN190" s="414" t="s">
        <v>3320</v>
      </c>
      <c r="FO190" s="421">
        <v>64266083</v>
      </c>
      <c r="FP190" s="421">
        <f t="shared" si="91"/>
        <v>64.266082999999995</v>
      </c>
      <c r="FQ190" s="414" t="s">
        <v>1214</v>
      </c>
      <c r="FR190" s="414" t="s">
        <v>733</v>
      </c>
      <c r="FS190" s="414" t="s">
        <v>733</v>
      </c>
      <c r="FT190" s="414" t="s">
        <v>733</v>
      </c>
      <c r="FU190" s="414" t="s">
        <v>9468</v>
      </c>
      <c r="FV190" s="414" t="s">
        <v>9469</v>
      </c>
      <c r="FW190" s="414" t="s">
        <v>9470</v>
      </c>
      <c r="FX190" s="422" t="s">
        <v>9466</v>
      </c>
      <c r="FY190" s="423">
        <v>115</v>
      </c>
      <c r="FZ190" s="414" t="s">
        <v>9471</v>
      </c>
      <c r="GA190" s="421">
        <v>57726082</v>
      </c>
      <c r="GB190" s="421">
        <v>6540000</v>
      </c>
      <c r="GC190" s="421">
        <v>1600.3</v>
      </c>
      <c r="GD190" s="421">
        <v>2265</v>
      </c>
      <c r="GE190" s="414" t="s">
        <v>7592</v>
      </c>
      <c r="GF190" s="414" t="s">
        <v>733</v>
      </c>
      <c r="GG190" s="414" t="s">
        <v>733</v>
      </c>
      <c r="GH190" s="414" t="s">
        <v>9472</v>
      </c>
      <c r="GI190" s="414" t="s">
        <v>1214</v>
      </c>
      <c r="GJ190" s="414" t="s">
        <v>1214</v>
      </c>
      <c r="GK190" s="414" t="s">
        <v>733</v>
      </c>
      <c r="GL190" s="414" t="s">
        <v>733</v>
      </c>
      <c r="GM190" s="414" t="s">
        <v>1214</v>
      </c>
      <c r="GN190" s="424" t="s">
        <v>5676</v>
      </c>
      <c r="GO190" s="414" t="s">
        <v>3320</v>
      </c>
      <c r="GP190" s="414" t="s">
        <v>733</v>
      </c>
      <c r="GQ190" s="414" t="s">
        <v>5721</v>
      </c>
      <c r="GR190" s="414" t="s">
        <v>733</v>
      </c>
      <c r="GS190" s="414" t="s">
        <v>5679</v>
      </c>
      <c r="GT190" s="414" t="s">
        <v>3320</v>
      </c>
      <c r="GU190" s="414" t="s">
        <v>3320</v>
      </c>
      <c r="GV190" s="414">
        <v>1</v>
      </c>
      <c r="GW190" s="414" t="s">
        <v>1214</v>
      </c>
      <c r="GX190" s="414" t="s">
        <v>1214</v>
      </c>
      <c r="GY190" s="414" t="s">
        <v>3320</v>
      </c>
      <c r="GZ190" s="414" t="s">
        <v>733</v>
      </c>
      <c r="HA190" s="414" t="s">
        <v>3320</v>
      </c>
      <c r="HB190" s="414" t="s">
        <v>9473</v>
      </c>
      <c r="HC190" s="414" t="s">
        <v>9474</v>
      </c>
      <c r="HD190" s="414" t="s">
        <v>5683</v>
      </c>
      <c r="HE190" s="414" t="s">
        <v>5952</v>
      </c>
      <c r="HF190" s="414" t="s">
        <v>5684</v>
      </c>
      <c r="HG190" s="414" t="s">
        <v>733</v>
      </c>
      <c r="HH190" s="414" t="s">
        <v>1214</v>
      </c>
      <c r="HI190" s="414" t="s">
        <v>13128</v>
      </c>
      <c r="HJ190" s="414" t="s">
        <v>13129</v>
      </c>
      <c r="HK190" s="414" t="s">
        <v>5685</v>
      </c>
      <c r="HL190" s="414" t="s">
        <v>3320</v>
      </c>
      <c r="HM190" s="414" t="s">
        <v>3320</v>
      </c>
      <c r="HN190" s="414" t="s">
        <v>3320</v>
      </c>
      <c r="HO190" s="414" t="s">
        <v>3320</v>
      </c>
      <c r="HP190" s="414" t="s">
        <v>3320</v>
      </c>
      <c r="HQ190" s="414" t="s">
        <v>3320</v>
      </c>
      <c r="HR190" s="414" t="s">
        <v>3320</v>
      </c>
      <c r="HS190" s="414" t="s">
        <v>3320</v>
      </c>
      <c r="HT190" s="414" t="s">
        <v>3320</v>
      </c>
      <c r="HU190" s="414" t="s">
        <v>3320</v>
      </c>
      <c r="HV190" s="414" t="s">
        <v>3320</v>
      </c>
      <c r="HW190" s="414" t="s">
        <v>3320</v>
      </c>
      <c r="HX190" s="414" t="s">
        <v>3320</v>
      </c>
      <c r="HY190" s="414" t="s">
        <v>3320</v>
      </c>
      <c r="HZ190" s="414" t="s">
        <v>3320</v>
      </c>
      <c r="IA190" s="414" t="s">
        <v>3320</v>
      </c>
      <c r="IB190" s="414" t="s">
        <v>3320</v>
      </c>
      <c r="IC190" s="414" t="s">
        <v>3320</v>
      </c>
      <c r="ID190" s="414" t="s">
        <v>3320</v>
      </c>
      <c r="IE190" s="414" t="s">
        <v>3320</v>
      </c>
      <c r="IF190" s="414" t="s">
        <v>3320</v>
      </c>
      <c r="IG190" s="414" t="s">
        <v>3320</v>
      </c>
      <c r="IH190" s="414" t="s">
        <v>3320</v>
      </c>
      <c r="II190" s="414" t="s">
        <v>3320</v>
      </c>
      <c r="IJ190" s="414" t="s">
        <v>3320</v>
      </c>
      <c r="IK190" s="414" t="s">
        <v>3320</v>
      </c>
      <c r="IL190" s="414" t="s">
        <v>3320</v>
      </c>
      <c r="IM190" s="414" t="s">
        <v>3320</v>
      </c>
      <c r="IN190" s="414" t="s">
        <v>3320</v>
      </c>
      <c r="IO190" s="414" t="s">
        <v>3320</v>
      </c>
      <c r="IP190" s="414" t="s">
        <v>3320</v>
      </c>
      <c r="IQ190" s="414" t="s">
        <v>3320</v>
      </c>
      <c r="IR190" s="414" t="s">
        <v>3320</v>
      </c>
      <c r="IS190" s="414" t="s">
        <v>3320</v>
      </c>
      <c r="IT190" s="414" t="s">
        <v>3320</v>
      </c>
      <c r="IU190" s="414" t="s">
        <v>3320</v>
      </c>
      <c r="IV190" s="414" t="s">
        <v>3320</v>
      </c>
      <c r="IW190" s="414" t="s">
        <v>3320</v>
      </c>
      <c r="IX190" s="440" t="s">
        <v>5966</v>
      </c>
      <c r="IY190" s="441" t="s">
        <v>3320</v>
      </c>
      <c r="IZ190" s="441" t="s">
        <v>3320</v>
      </c>
      <c r="JA190" s="440" t="s">
        <v>5967</v>
      </c>
      <c r="JB190" s="414" t="str">
        <f>IFERROR(VLOOKUP($E190,'[12]Resumen costos RNT id'!$D:$J,3,0),"")</f>
        <v/>
      </c>
      <c r="JC190" s="421" t="str">
        <f>IFERROR(VLOOKUP($E190,'[12]Resumen costos RNT id'!$D:$J,4,0),"")</f>
        <v/>
      </c>
      <c r="JD190" s="421" t="str">
        <f>IFERROR(VLOOKUP($E190,'[12]Resumen costos RNT id'!$D:$J,5,0),"")</f>
        <v/>
      </c>
      <c r="JE190" s="421" t="str">
        <f>IFERROR(VLOOKUP($E190,'[12]Resumen costos RNT id'!$D:$J,6,0),"")</f>
        <v/>
      </c>
      <c r="JF190" s="416" t="str">
        <f>IFERROR(VLOOKUP($E190,'[12]Resumen costos RNT id'!$D:$J,7,0),"")</f>
        <v/>
      </c>
      <c r="JG190" s="428" t="str">
        <f t="shared" si="67"/>
        <v/>
      </c>
      <c r="JH190" s="428" t="str">
        <f t="shared" si="68"/>
        <v/>
      </c>
      <c r="JI190" s="428" t="str">
        <f t="shared" si="68"/>
        <v/>
      </c>
      <c r="JJ190" s="428">
        <f t="shared" si="69"/>
        <v>0</v>
      </c>
      <c r="JK190" s="428">
        <f t="shared" si="70"/>
        <v>0</v>
      </c>
      <c r="JL190" s="414" t="s">
        <v>202</v>
      </c>
      <c r="JP190" s="414">
        <v>6</v>
      </c>
      <c r="JQ190" s="414">
        <f t="shared" si="84"/>
        <v>0</v>
      </c>
      <c r="JR190" s="429" t="str">
        <f>IFERROR(VLOOKUP($E190,'[13]Actualización de costos CENACE'!$A:$G,2,0),"")</f>
        <v/>
      </c>
      <c r="JS190" s="429" t="str">
        <f>IFERROR(VLOOKUP($E190,'[13]Actualización de costos CENACE'!$A:$G,3,0),"")</f>
        <v/>
      </c>
      <c r="JT190" s="429" t="str">
        <f>IFERROR(VLOOKUP($E190,'[13]Actualización de costos CENACE'!$A:$G,4,0),"")</f>
        <v/>
      </c>
      <c r="JU190" s="429" t="str">
        <f>IFERROR(VLOOKUP($E190,'[13]Actualización de costos CENACE'!$A:$G,5,0),"")</f>
        <v/>
      </c>
      <c r="JV190" s="429" t="str">
        <f>IFERROR(VLOOKUP($E190,'[13]Actualización de costos CENACE'!$A:$G,6,0),"")</f>
        <v/>
      </c>
      <c r="JW190" s="430" t="str">
        <f>IFERROR(VLOOKUP($E190,'[13]Din Costos CFE'!$J$7:$AG$150,JW$1,0),"")</f>
        <v/>
      </c>
      <c r="JX190" s="430" t="str">
        <f>IFERROR(VLOOKUP($E190,'[13]Din Costos CFE'!$J$7:$AG$150,JX$1,0),"")</f>
        <v/>
      </c>
      <c r="JY190" s="430" t="str">
        <f>IFERROR(VLOOKUP($E190,'[13]Din Costos CFE'!$J$7:$AG$150,JY$1,0),"")</f>
        <v/>
      </c>
      <c r="JZ190" s="430" t="str">
        <f>IFERROR(VLOOKUP($E190,'[13]Din Costos CFE'!$J$7:$AG$150,JZ$1,0),"")</f>
        <v/>
      </c>
      <c r="KA190" s="430" t="str">
        <f>IFERROR(VLOOKUP($E190,'[13]Din Costos CFE'!$J$7:$AG$150,KA$1,0),"")</f>
        <v/>
      </c>
      <c r="KB190" s="430" t="str">
        <f>IFERROR(VLOOKUP($E190,'[13]Din Costos CFE'!$J$7:$AG$150,KB$1,0),"")</f>
        <v/>
      </c>
      <c r="KC190" s="430" t="str">
        <f>IFERROR(VLOOKUP($E190,'[13]Din Costos CFE'!$J$7:$AG$150,KC$1,0),"")</f>
        <v/>
      </c>
      <c r="KD190" s="430" t="str">
        <f>IFERROR(VLOOKUP($E190,'[13]Din Costos CFE'!$J$7:$AG$150,KD$1,0),"")</f>
        <v/>
      </c>
      <c r="KE190" s="430" t="str">
        <f>IFERROR(VLOOKUP($E190,'[13]Din Costos CFE'!$J$7:$AG$150,KE$1,0),"")</f>
        <v/>
      </c>
      <c r="KF190" s="430" t="str">
        <f>IFERROR(VLOOKUP($E190,'[13]Din Costos CFE'!$J$7:$AG$150,KF$1,0),"")</f>
        <v/>
      </c>
      <c r="KG190" s="430" t="str">
        <f>IFERROR(VLOOKUP($E190,'[13]Din Costos CFE'!$J$7:$AG$150,KG$1,0),"")</f>
        <v/>
      </c>
      <c r="KH190" s="430" t="str">
        <f>IFERROR(VLOOKUP($E190,'[13]Din Costos CFE'!$J$7:$AG$150,KH$1,0),"")</f>
        <v/>
      </c>
      <c r="KI190" s="430" t="str">
        <f>IFERROR(VLOOKUP($E190,'[13]Din Costos CFE'!$J$7:$AG$150,KI$1,0),"")</f>
        <v/>
      </c>
      <c r="KJ190" s="430" t="str">
        <f>IFERROR(VLOOKUP($E190,'[13]Din Costos CFE'!$J$7:$AG$150,KJ$1,0),"")</f>
        <v/>
      </c>
      <c r="KK190" s="430" t="str">
        <f>IFERROR(VLOOKUP($E190,'[13]Din Costos CFE'!$J$7:$AG$150,KK$1,0),"")</f>
        <v/>
      </c>
      <c r="KL190" s="430" t="str">
        <f>IFERROR(VLOOKUP($E190,'[13]Din Costos CFE'!$J$7:$AG$150,KL$1,0),"")</f>
        <v/>
      </c>
      <c r="KM190" s="430" t="str">
        <f>IFERROR(VLOOKUP($E190,'[13]Din Costos CFE'!$J$7:$AG$150,KM$1,0),"")</f>
        <v/>
      </c>
      <c r="KN190" s="430" t="str">
        <f>IFERROR(VLOOKUP($E190,'[13]Din Costos CFE'!$J$7:$AG$150,KN$1,0),"")</f>
        <v/>
      </c>
      <c r="KO190" s="431">
        <f t="shared" si="71"/>
        <v>0</v>
      </c>
      <c r="KP190" s="431">
        <f t="shared" si="72"/>
        <v>0</v>
      </c>
      <c r="KQ190" s="431">
        <f t="shared" si="73"/>
        <v>0</v>
      </c>
      <c r="KR190" s="432" t="str">
        <f>IFERROR(VLOOKUP($E190,'[13]Din Costos CFE'!$A$6:$G$150,4,0),"")</f>
        <v/>
      </c>
      <c r="KS190" s="432" t="str">
        <f>IFERROR(VLOOKUP($E190,'[13]Din Costos CFE'!$A$6:$G$150,5,0),"")</f>
        <v/>
      </c>
      <c r="KT190" s="432" t="str">
        <f>IFERROR(VLOOKUP($E190,'[13]Din Costos CFE'!$A$6:$G$150,6,0),"")</f>
        <v/>
      </c>
      <c r="KU190" s="433" t="str">
        <f t="shared" si="74"/>
        <v/>
      </c>
      <c r="KV190" s="434" t="str">
        <f t="shared" si="75"/>
        <v/>
      </c>
      <c r="KW190" s="435" t="str">
        <f t="shared" si="76"/>
        <v/>
      </c>
      <c r="KX190" s="435"/>
      <c r="KY190" s="436" t="str">
        <f>IFERROR(VLOOKUP($E190,'[13]Detalle Costos CENACE'!$E:$IT,248,0),"")</f>
        <v/>
      </c>
      <c r="KZ190" s="414">
        <f t="shared" si="77"/>
        <v>45</v>
      </c>
      <c r="LA190" s="434" t="str">
        <f t="shared" si="78"/>
        <v/>
      </c>
      <c r="LB190" s="434" t="str">
        <f t="shared" si="79"/>
        <v/>
      </c>
      <c r="LC190" s="414">
        <f t="shared" si="80"/>
        <v>1</v>
      </c>
      <c r="LD190" s="429" t="str">
        <f>IFERROR(VLOOKUP($E190,'[13]Actualización de costos CENACE'!$A:$G,7,0),"")</f>
        <v/>
      </c>
    </row>
    <row r="191" spans="1:316" s="414" customFormat="1" ht="15" customHeight="1">
      <c r="A191" s="413" t="s">
        <v>5638</v>
      </c>
      <c r="B191" s="414">
        <v>801</v>
      </c>
      <c r="C191" s="414" t="s">
        <v>9475</v>
      </c>
      <c r="D191" s="414" t="s">
        <v>9476</v>
      </c>
      <c r="E191" s="414">
        <v>801</v>
      </c>
      <c r="G191" s="414" t="s">
        <v>2093</v>
      </c>
      <c r="H191" s="414" t="s">
        <v>9477</v>
      </c>
      <c r="I191" s="415">
        <v>1</v>
      </c>
      <c r="J191" s="415"/>
      <c r="K191" s="415" t="s">
        <v>202</v>
      </c>
      <c r="L191" s="415"/>
      <c r="M191" s="415">
        <f t="shared" si="87"/>
        <v>1</v>
      </c>
      <c r="N191" s="415"/>
      <c r="O191" s="415"/>
      <c r="P191" s="415"/>
      <c r="Q191" s="415"/>
      <c r="R191" s="415" t="s">
        <v>202</v>
      </c>
      <c r="S191" s="415"/>
      <c r="T191" s="415"/>
      <c r="U191" s="415"/>
      <c r="V191" s="414" t="s">
        <v>3786</v>
      </c>
      <c r="W191" s="414" t="s">
        <v>5643</v>
      </c>
      <c r="X191" s="414">
        <f t="shared" si="83"/>
        <v>1</v>
      </c>
      <c r="Y191" s="414">
        <f t="shared" si="63"/>
        <v>185</v>
      </c>
      <c r="Z191" s="416" t="str">
        <f t="shared" si="64"/>
        <v/>
      </c>
      <c r="AA191" s="416">
        <f t="shared" si="65"/>
        <v>0</v>
      </c>
      <c r="AB191" s="417">
        <f t="shared" si="66"/>
        <v>0</v>
      </c>
      <c r="AC191" s="414" t="s">
        <v>631</v>
      </c>
      <c r="AD191" s="414" t="s">
        <v>9342</v>
      </c>
      <c r="AE191" s="414" t="e">
        <f>+VLOOKUP($D191,'[12]Ramón Países '!$A:$E,4,0)</f>
        <v>#N/A</v>
      </c>
      <c r="AF191" s="414" t="s">
        <v>5646</v>
      </c>
      <c r="AG191" s="414" t="e">
        <f>+VLOOKUP($D191,'[12]Ramón Países '!$A:$E,5,0)</f>
        <v>#N/A</v>
      </c>
      <c r="AH191" s="414" t="s">
        <v>631</v>
      </c>
      <c r="AI191" s="414" t="s">
        <v>313</v>
      </c>
      <c r="AJ191" s="414" t="s">
        <v>9478</v>
      </c>
      <c r="AK191" s="414" t="s">
        <v>9343</v>
      </c>
      <c r="AL191" s="414" t="s">
        <v>9479</v>
      </c>
      <c r="AM191" s="414" t="s">
        <v>9480</v>
      </c>
      <c r="AN191" s="414" t="s">
        <v>3320</v>
      </c>
      <c r="AO191" s="414" t="s">
        <v>9481</v>
      </c>
      <c r="AP191" s="414" t="s">
        <v>9482</v>
      </c>
      <c r="AQ191" s="414" t="s">
        <v>9483</v>
      </c>
      <c r="AR191" s="414" t="s">
        <v>9484</v>
      </c>
      <c r="AS191" s="414" t="s">
        <v>9485</v>
      </c>
      <c r="AT191" s="414" t="s">
        <v>733</v>
      </c>
      <c r="AU191" s="414" t="s">
        <v>733</v>
      </c>
      <c r="AV191" s="414" t="s">
        <v>1214</v>
      </c>
      <c r="AW191" s="414" t="s">
        <v>9486</v>
      </c>
      <c r="AX191" s="414" t="s">
        <v>9352</v>
      </c>
      <c r="AY191" s="414" t="s">
        <v>733</v>
      </c>
      <c r="AZ191" s="414" t="s">
        <v>9487</v>
      </c>
      <c r="BA191" s="414" t="s">
        <v>9488</v>
      </c>
      <c r="BB191" s="414" t="s">
        <v>9489</v>
      </c>
      <c r="BC191" s="414" t="s">
        <v>9490</v>
      </c>
      <c r="BD191" s="414" t="s">
        <v>9491</v>
      </c>
      <c r="BE191" s="414" t="s">
        <v>9492</v>
      </c>
      <c r="BF191" s="415" t="s">
        <v>1214</v>
      </c>
      <c r="BG191" s="414" t="s">
        <v>3320</v>
      </c>
      <c r="BI191" s="414" t="s">
        <v>5801</v>
      </c>
      <c r="BJ191" s="414" t="s">
        <v>5801</v>
      </c>
      <c r="BK191" s="414" t="s">
        <v>6587</v>
      </c>
      <c r="BL191" s="414" t="s">
        <v>9493</v>
      </c>
      <c r="BM191" s="415">
        <v>230</v>
      </c>
      <c r="BN191" s="414" t="s">
        <v>5712</v>
      </c>
      <c r="BO191" s="418" t="s">
        <v>12722</v>
      </c>
      <c r="BP191" s="414">
        <v>24</v>
      </c>
      <c r="BQ191" s="414">
        <v>2028</v>
      </c>
      <c r="BR191" s="414">
        <v>185</v>
      </c>
      <c r="BS191" s="415">
        <v>185</v>
      </c>
      <c r="BT191" s="414" t="s">
        <v>5666</v>
      </c>
      <c r="BU191" s="414">
        <v>46</v>
      </c>
      <c r="BV191" s="415">
        <v>556.29999999999995</v>
      </c>
      <c r="BW191" s="419">
        <v>0.34326792545970625</v>
      </c>
      <c r="BX191" s="420" t="s">
        <v>910</v>
      </c>
      <c r="BY191" s="414" t="s">
        <v>733</v>
      </c>
      <c r="BZ191" s="414" t="s">
        <v>910</v>
      </c>
      <c r="CA191" s="414">
        <v>34.299999999999997</v>
      </c>
      <c r="CB191" s="414" t="s">
        <v>733</v>
      </c>
      <c r="CC191" s="414">
        <v>650</v>
      </c>
      <c r="CD191" s="414" t="s">
        <v>5800</v>
      </c>
      <c r="CE191" s="414" t="s">
        <v>5801</v>
      </c>
      <c r="CF191" s="414" t="s">
        <v>3320</v>
      </c>
      <c r="CG191" s="414" t="s">
        <v>733</v>
      </c>
      <c r="CH191" s="414" t="s">
        <v>733</v>
      </c>
      <c r="CI191" s="414">
        <v>2262</v>
      </c>
      <c r="CJ191" s="414">
        <v>2172</v>
      </c>
      <c r="CK191" s="414" t="s">
        <v>9494</v>
      </c>
      <c r="CL191" s="414">
        <v>365</v>
      </c>
      <c r="CM191" s="414">
        <v>88</v>
      </c>
      <c r="CN191" s="414">
        <v>98</v>
      </c>
      <c r="CO191" s="414">
        <v>40</v>
      </c>
      <c r="CP191" s="414" t="s">
        <v>12595</v>
      </c>
      <c r="CQ191" s="414">
        <f t="shared" si="81"/>
        <v>2026</v>
      </c>
      <c r="CR191" s="414">
        <v>0.4</v>
      </c>
      <c r="CS191" s="414">
        <v>8</v>
      </c>
      <c r="CT191" s="414" t="s">
        <v>9495</v>
      </c>
      <c r="CU191" s="414">
        <v>9000000</v>
      </c>
      <c r="CV191" s="414" t="s">
        <v>3320</v>
      </c>
      <c r="CW191" s="414" t="s">
        <v>3320</v>
      </c>
      <c r="CX191" s="414" t="s">
        <v>3320</v>
      </c>
      <c r="CY191" s="414" t="s">
        <v>3320</v>
      </c>
      <c r="CZ191" s="414" t="s">
        <v>3320</v>
      </c>
      <c r="DA191" s="414" t="s">
        <v>3320</v>
      </c>
      <c r="DB191" s="414" t="s">
        <v>3320</v>
      </c>
      <c r="DC191" s="414" t="s">
        <v>3320</v>
      </c>
      <c r="DD191" s="414" t="s">
        <v>3320</v>
      </c>
      <c r="DE191" s="414" t="s">
        <v>3320</v>
      </c>
      <c r="DG191" s="414" t="s">
        <v>3320</v>
      </c>
      <c r="DH191" s="414" t="s">
        <v>3320</v>
      </c>
      <c r="DI191" s="414" t="s">
        <v>3320</v>
      </c>
      <c r="DJ191" s="414" t="s">
        <v>3320</v>
      </c>
      <c r="DK191" s="414" t="s">
        <v>3320</v>
      </c>
      <c r="DL191" s="414" t="s">
        <v>3320</v>
      </c>
      <c r="DM191" s="414" t="e">
        <f t="shared" si="82"/>
        <v>#VALUE!</v>
      </c>
      <c r="DN191" s="414" t="s">
        <v>3320</v>
      </c>
      <c r="DO191" s="414" t="s">
        <v>3320</v>
      </c>
      <c r="DP191" s="414" t="s">
        <v>3320</v>
      </c>
      <c r="DR191" s="414" t="s">
        <v>3320</v>
      </c>
      <c r="DS191" s="414" t="s">
        <v>3320</v>
      </c>
      <c r="DT191" s="414" t="s">
        <v>3320</v>
      </c>
      <c r="DU191" s="414" t="s">
        <v>3320</v>
      </c>
      <c r="DV191" s="414" t="s">
        <v>3320</v>
      </c>
      <c r="DW191" s="414" t="s">
        <v>3320</v>
      </c>
      <c r="DX191" s="414" t="s">
        <v>3320</v>
      </c>
      <c r="DY191" s="414" t="s">
        <v>3320</v>
      </c>
      <c r="DZ191" s="414" t="s">
        <v>3320</v>
      </c>
      <c r="EA191" s="414" t="s">
        <v>3320</v>
      </c>
      <c r="EB191" s="414" t="s">
        <v>3320</v>
      </c>
      <c r="EC191" s="414" t="s">
        <v>3320</v>
      </c>
      <c r="ED191" s="414" t="s">
        <v>3320</v>
      </c>
      <c r="EE191" s="414" t="s">
        <v>3320</v>
      </c>
      <c r="EF191" s="414" t="s">
        <v>3320</v>
      </c>
      <c r="EG191" s="414" t="s">
        <v>3320</v>
      </c>
      <c r="EH191" s="414" t="s">
        <v>3320</v>
      </c>
      <c r="EI191" s="414" t="s">
        <v>3320</v>
      </c>
      <c r="EJ191" s="414" t="s">
        <v>3320</v>
      </c>
      <c r="EK191" s="414" t="s">
        <v>3320</v>
      </c>
      <c r="EL191" s="414" t="s">
        <v>3320</v>
      </c>
      <c r="EM191" s="414" t="s">
        <v>3320</v>
      </c>
      <c r="EN191" s="414" t="s">
        <v>3320</v>
      </c>
      <c r="EO191" s="414" t="s">
        <v>3320</v>
      </c>
      <c r="EP191" s="414" t="s">
        <v>3320</v>
      </c>
      <c r="EQ191" s="414" t="s">
        <v>3320</v>
      </c>
      <c r="ER191" s="414" t="s">
        <v>3320</v>
      </c>
      <c r="ES191" s="414" t="s">
        <v>3320</v>
      </c>
      <c r="ET191" s="414" t="s">
        <v>3320</v>
      </c>
      <c r="EU191" s="414" t="s">
        <v>3320</v>
      </c>
      <c r="EV191" s="414" t="s">
        <v>3320</v>
      </c>
      <c r="EW191" s="414" t="s">
        <v>3320</v>
      </c>
      <c r="EX191" s="414" t="s">
        <v>3320</v>
      </c>
      <c r="EY191" s="414" t="s">
        <v>3320</v>
      </c>
      <c r="EZ191" s="414" t="s">
        <v>3320</v>
      </c>
      <c r="FA191" s="414" t="s">
        <v>3320</v>
      </c>
      <c r="FB191" s="414" t="s">
        <v>3320</v>
      </c>
      <c r="FC191" s="414" t="s">
        <v>3320</v>
      </c>
      <c r="FD191" s="414" t="s">
        <v>3320</v>
      </c>
      <c r="FE191" s="414" t="s">
        <v>3320</v>
      </c>
      <c r="FF191" s="414" t="s">
        <v>3320</v>
      </c>
      <c r="FG191" s="414" t="s">
        <v>3320</v>
      </c>
      <c r="FH191" s="414" t="s">
        <v>3320</v>
      </c>
      <c r="FI191" s="414" t="s">
        <v>3320</v>
      </c>
      <c r="FJ191" s="414" t="s">
        <v>3320</v>
      </c>
      <c r="FK191" s="414" t="s">
        <v>3320</v>
      </c>
      <c r="FL191" s="414" t="s">
        <v>3320</v>
      </c>
      <c r="FM191" s="414" t="s">
        <v>3320</v>
      </c>
      <c r="FN191" s="414" t="s">
        <v>3320</v>
      </c>
      <c r="FO191" s="421">
        <v>220000000</v>
      </c>
      <c r="FP191" s="421">
        <f t="shared" si="91"/>
        <v>220</v>
      </c>
      <c r="FQ191" s="414" t="s">
        <v>733</v>
      </c>
      <c r="FR191" s="414" t="s">
        <v>733</v>
      </c>
      <c r="FS191" s="414" t="s">
        <v>733</v>
      </c>
      <c r="FT191" s="414" t="s">
        <v>733</v>
      </c>
      <c r="FU191" s="414" t="s">
        <v>360</v>
      </c>
      <c r="FV191" s="414" t="s">
        <v>9496</v>
      </c>
      <c r="FW191" s="414" t="s">
        <v>9497</v>
      </c>
      <c r="FX191" s="422" t="s">
        <v>9498</v>
      </c>
      <c r="FY191" s="423">
        <v>230</v>
      </c>
      <c r="FZ191" s="414" t="s">
        <v>9499</v>
      </c>
      <c r="GA191" s="421">
        <v>210300000</v>
      </c>
      <c r="GB191" s="421">
        <v>30789105</v>
      </c>
      <c r="GC191" s="421">
        <v>1992</v>
      </c>
      <c r="GD191" s="421">
        <v>831</v>
      </c>
      <c r="GE191" s="414" t="s">
        <v>9363</v>
      </c>
      <c r="GF191" s="414" t="s">
        <v>733</v>
      </c>
      <c r="GG191" s="414" t="s">
        <v>733</v>
      </c>
      <c r="GH191" s="414" t="s">
        <v>9500</v>
      </c>
      <c r="GI191" s="414" t="s">
        <v>733</v>
      </c>
      <c r="GJ191" s="414" t="s">
        <v>733</v>
      </c>
      <c r="GK191" s="414" t="s">
        <v>733</v>
      </c>
      <c r="GL191" s="414" t="s">
        <v>733</v>
      </c>
      <c r="GM191" s="414" t="s">
        <v>733</v>
      </c>
      <c r="GN191" s="424" t="s">
        <v>5676</v>
      </c>
      <c r="GO191" s="414" t="s">
        <v>3320</v>
      </c>
      <c r="GP191" s="414" t="s">
        <v>733</v>
      </c>
      <c r="GQ191" s="414" t="s">
        <v>6029</v>
      </c>
      <c r="GR191" s="414" t="s">
        <v>733</v>
      </c>
      <c r="GS191" s="414" t="s">
        <v>5679</v>
      </c>
      <c r="GT191" s="414" t="s">
        <v>3320</v>
      </c>
      <c r="GU191" s="414" t="s">
        <v>3320</v>
      </c>
      <c r="GV191" s="414">
        <v>0.5</v>
      </c>
      <c r="GW191" s="414" t="s">
        <v>733</v>
      </c>
      <c r="GX191" s="414" t="s">
        <v>5679</v>
      </c>
      <c r="GY191" s="414" t="s">
        <v>9501</v>
      </c>
      <c r="GZ191" s="414" t="s">
        <v>733</v>
      </c>
      <c r="HA191" s="414" t="s">
        <v>3320</v>
      </c>
      <c r="HB191" s="414" t="s">
        <v>9502</v>
      </c>
      <c r="HC191" s="414" t="s">
        <v>9503</v>
      </c>
      <c r="HD191" s="414" t="s">
        <v>5683</v>
      </c>
      <c r="HE191" s="414" t="s">
        <v>5683</v>
      </c>
      <c r="HF191" s="414" t="s">
        <v>5683</v>
      </c>
      <c r="HG191" s="414" t="s">
        <v>733</v>
      </c>
      <c r="HH191" s="414" t="s">
        <v>1214</v>
      </c>
      <c r="HI191" s="414" t="s">
        <v>13130</v>
      </c>
      <c r="HJ191" s="414" t="s">
        <v>13131</v>
      </c>
      <c r="HK191" s="414" t="s">
        <v>5685</v>
      </c>
      <c r="HL191" s="414" t="s">
        <v>3320</v>
      </c>
      <c r="HM191" s="414" t="s">
        <v>3320</v>
      </c>
      <c r="HN191" s="414" t="s">
        <v>3320</v>
      </c>
      <c r="HO191" s="414" t="s">
        <v>3320</v>
      </c>
      <c r="HP191" s="414" t="s">
        <v>3320</v>
      </c>
      <c r="HQ191" s="414" t="s">
        <v>3320</v>
      </c>
      <c r="HR191" s="414" t="s">
        <v>3320</v>
      </c>
      <c r="HS191" s="414" t="s">
        <v>3320</v>
      </c>
      <c r="HT191" s="414" t="s">
        <v>3320</v>
      </c>
      <c r="HU191" s="414" t="s">
        <v>3320</v>
      </c>
      <c r="HV191" s="414" t="s">
        <v>3320</v>
      </c>
      <c r="HW191" s="414" t="s">
        <v>3320</v>
      </c>
      <c r="HX191" s="414" t="s">
        <v>3320</v>
      </c>
      <c r="HY191" s="414" t="s">
        <v>3320</v>
      </c>
      <c r="HZ191" s="414" t="s">
        <v>3320</v>
      </c>
      <c r="IA191" s="414" t="s">
        <v>3320</v>
      </c>
      <c r="IB191" s="414" t="s">
        <v>3320</v>
      </c>
      <c r="IC191" s="414" t="s">
        <v>3320</v>
      </c>
      <c r="ID191" s="414" t="s">
        <v>3320</v>
      </c>
      <c r="IE191" s="414" t="s">
        <v>3320</v>
      </c>
      <c r="IF191" s="414" t="s">
        <v>3320</v>
      </c>
      <c r="IG191" s="414" t="s">
        <v>3320</v>
      </c>
      <c r="IH191" s="414" t="s">
        <v>3320</v>
      </c>
      <c r="II191" s="414" t="s">
        <v>3320</v>
      </c>
      <c r="IJ191" s="414" t="s">
        <v>3320</v>
      </c>
      <c r="IK191" s="414" t="s">
        <v>3320</v>
      </c>
      <c r="IL191" s="414" t="s">
        <v>3320</v>
      </c>
      <c r="IM191" s="414" t="s">
        <v>3320</v>
      </c>
      <c r="IN191" s="414" t="s">
        <v>3320</v>
      </c>
      <c r="IO191" s="414" t="s">
        <v>3320</v>
      </c>
      <c r="IP191" s="414" t="s">
        <v>3320</v>
      </c>
      <c r="IQ191" s="414" t="s">
        <v>3320</v>
      </c>
      <c r="IR191" s="414" t="s">
        <v>3320</v>
      </c>
      <c r="IS191" s="414" t="s">
        <v>3320</v>
      </c>
      <c r="IT191" s="414" t="s">
        <v>3320</v>
      </c>
      <c r="IU191" s="414" t="s">
        <v>3320</v>
      </c>
      <c r="IV191" s="414" t="s">
        <v>3320</v>
      </c>
      <c r="IW191" s="414" t="s">
        <v>3320</v>
      </c>
      <c r="IX191" s="414" t="s">
        <v>287</v>
      </c>
      <c r="IY191" s="447">
        <v>45993</v>
      </c>
      <c r="IZ191" s="415" t="s">
        <v>9504</v>
      </c>
      <c r="JA191" s="414" t="s">
        <v>375</v>
      </c>
      <c r="JB191" s="414" t="str">
        <f>IFERROR(VLOOKUP($E191,'[12]Resumen costos RNT id'!$D:$J,3,0),"")</f>
        <v/>
      </c>
      <c r="JC191" s="421" t="str">
        <f>IFERROR(VLOOKUP($E191,'[12]Resumen costos RNT id'!$D:$J,4,0),"")</f>
        <v/>
      </c>
      <c r="JD191" s="421" t="str">
        <f>IFERROR(VLOOKUP($E191,'[12]Resumen costos RNT id'!$D:$J,5,0),"")</f>
        <v/>
      </c>
      <c r="JE191" s="421" t="str">
        <f>IFERROR(VLOOKUP($E191,'[12]Resumen costos RNT id'!$D:$J,6,0),"")</f>
        <v/>
      </c>
      <c r="JF191" s="416" t="str">
        <f>IFERROR(VLOOKUP($E191,'[12]Resumen costos RNT id'!$D:$J,7,0),"")</f>
        <v/>
      </c>
      <c r="JG191" s="428" t="str">
        <f t="shared" si="67"/>
        <v/>
      </c>
      <c r="JH191" s="428" t="str">
        <f t="shared" si="68"/>
        <v/>
      </c>
      <c r="JI191" s="428" t="str">
        <f t="shared" si="68"/>
        <v/>
      </c>
      <c r="JJ191" s="428">
        <f t="shared" si="69"/>
        <v>0</v>
      </c>
      <c r="JK191" s="428">
        <f t="shared" si="70"/>
        <v>0</v>
      </c>
      <c r="JL191" s="414" t="s">
        <v>910</v>
      </c>
      <c r="JO191" s="414" t="s">
        <v>910</v>
      </c>
      <c r="JP191" s="414">
        <v>7</v>
      </c>
      <c r="JQ191" s="414">
        <f t="shared" si="84"/>
        <v>1</v>
      </c>
      <c r="JR191" s="429" t="str">
        <f>IFERROR(VLOOKUP($E191,'[13]Actualización de costos CENACE'!$A:$G,2,0),"")</f>
        <v/>
      </c>
      <c r="JS191" s="429" t="str">
        <f>IFERROR(VLOOKUP($E191,'[13]Actualización de costos CENACE'!$A:$G,3,0),"")</f>
        <v/>
      </c>
      <c r="JT191" s="429" t="str">
        <f>IFERROR(VLOOKUP($E191,'[13]Actualización de costos CENACE'!$A:$G,4,0),"")</f>
        <v/>
      </c>
      <c r="JU191" s="429" t="str">
        <f>IFERROR(VLOOKUP($E191,'[13]Actualización de costos CENACE'!$A:$G,5,0),"")</f>
        <v/>
      </c>
      <c r="JV191" s="429" t="str">
        <f>IFERROR(VLOOKUP($E191,'[13]Actualización de costos CENACE'!$A:$G,6,0),"")</f>
        <v/>
      </c>
      <c r="JW191" s="430" t="str">
        <f>IFERROR(VLOOKUP($E191,'[13]Din Costos CFE'!$J$7:$AG$150,JW$1,0),"")</f>
        <v/>
      </c>
      <c r="JX191" s="430" t="str">
        <f>IFERROR(VLOOKUP($E191,'[13]Din Costos CFE'!$J$7:$AG$150,JX$1,0),"")</f>
        <v/>
      </c>
      <c r="JY191" s="430" t="str">
        <f>IFERROR(VLOOKUP($E191,'[13]Din Costos CFE'!$J$7:$AG$150,JY$1,0),"")</f>
        <v/>
      </c>
      <c r="JZ191" s="430" t="str">
        <f>IFERROR(VLOOKUP($E191,'[13]Din Costos CFE'!$J$7:$AG$150,JZ$1,0),"")</f>
        <v/>
      </c>
      <c r="KA191" s="430" t="str">
        <f>IFERROR(VLOOKUP($E191,'[13]Din Costos CFE'!$J$7:$AG$150,KA$1,0),"")</f>
        <v/>
      </c>
      <c r="KB191" s="430" t="str">
        <f>IFERROR(VLOOKUP($E191,'[13]Din Costos CFE'!$J$7:$AG$150,KB$1,0),"")</f>
        <v/>
      </c>
      <c r="KC191" s="430" t="str">
        <f>IFERROR(VLOOKUP($E191,'[13]Din Costos CFE'!$J$7:$AG$150,KC$1,0),"")</f>
        <v/>
      </c>
      <c r="KD191" s="430" t="str">
        <f>IFERROR(VLOOKUP($E191,'[13]Din Costos CFE'!$J$7:$AG$150,KD$1,0),"")</f>
        <v/>
      </c>
      <c r="KE191" s="430" t="str">
        <f>IFERROR(VLOOKUP($E191,'[13]Din Costos CFE'!$J$7:$AG$150,KE$1,0),"")</f>
        <v/>
      </c>
      <c r="KF191" s="430" t="str">
        <f>IFERROR(VLOOKUP($E191,'[13]Din Costos CFE'!$J$7:$AG$150,KF$1,0),"")</f>
        <v/>
      </c>
      <c r="KG191" s="430" t="str">
        <f>IFERROR(VLOOKUP($E191,'[13]Din Costos CFE'!$J$7:$AG$150,KG$1,0),"")</f>
        <v/>
      </c>
      <c r="KH191" s="430" t="str">
        <f>IFERROR(VLOOKUP($E191,'[13]Din Costos CFE'!$J$7:$AG$150,KH$1,0),"")</f>
        <v/>
      </c>
      <c r="KI191" s="430" t="str">
        <f>IFERROR(VLOOKUP($E191,'[13]Din Costos CFE'!$J$7:$AG$150,KI$1,0),"")</f>
        <v/>
      </c>
      <c r="KJ191" s="430" t="str">
        <f>IFERROR(VLOOKUP($E191,'[13]Din Costos CFE'!$J$7:$AG$150,KJ$1,0),"")</f>
        <v/>
      </c>
      <c r="KK191" s="430" t="str">
        <f>IFERROR(VLOOKUP($E191,'[13]Din Costos CFE'!$J$7:$AG$150,KK$1,0),"")</f>
        <v/>
      </c>
      <c r="KL191" s="430" t="str">
        <f>IFERROR(VLOOKUP($E191,'[13]Din Costos CFE'!$J$7:$AG$150,KL$1,0),"")</f>
        <v/>
      </c>
      <c r="KM191" s="430" t="str">
        <f>IFERROR(VLOOKUP($E191,'[13]Din Costos CFE'!$J$7:$AG$150,KM$1,0),"")</f>
        <v/>
      </c>
      <c r="KN191" s="430" t="str">
        <f>IFERROR(VLOOKUP($E191,'[13]Din Costos CFE'!$J$7:$AG$150,KN$1,0),"")</f>
        <v/>
      </c>
      <c r="KO191" s="431">
        <f t="shared" si="71"/>
        <v>0</v>
      </c>
      <c r="KP191" s="431">
        <f t="shared" si="72"/>
        <v>0</v>
      </c>
      <c r="KQ191" s="431">
        <f t="shared" si="73"/>
        <v>0</v>
      </c>
      <c r="KR191" s="432" t="str">
        <f>IFERROR(VLOOKUP($E191,'[13]Din Costos CFE'!$A$6:$G$150,4,0),"")</f>
        <v/>
      </c>
      <c r="KS191" s="432" t="str">
        <f>IFERROR(VLOOKUP($E191,'[13]Din Costos CFE'!$A$6:$G$150,5,0),"")</f>
        <v/>
      </c>
      <c r="KT191" s="432" t="str">
        <f>IFERROR(VLOOKUP($E191,'[13]Din Costos CFE'!$A$6:$G$150,6,0),"")</f>
        <v/>
      </c>
      <c r="KU191" s="433" t="str">
        <f t="shared" si="74"/>
        <v/>
      </c>
      <c r="KV191" s="434" t="str">
        <f t="shared" si="75"/>
        <v/>
      </c>
      <c r="KW191" s="435" t="str">
        <f t="shared" si="76"/>
        <v/>
      </c>
      <c r="KX191" s="435"/>
      <c r="KY191" s="436" t="str">
        <f>IFERROR(VLOOKUP($E191,'[13]Detalle Costos CENACE'!$E:$IT,248,0),"")</f>
        <v/>
      </c>
      <c r="KZ191" s="414">
        <f t="shared" si="77"/>
        <v>185</v>
      </c>
      <c r="LA191" s="434" t="str">
        <f t="shared" si="78"/>
        <v/>
      </c>
      <c r="LB191" s="434" t="str">
        <f t="shared" si="79"/>
        <v/>
      </c>
      <c r="LC191" s="414">
        <f t="shared" si="80"/>
        <v>1</v>
      </c>
      <c r="LD191" s="429" t="str">
        <f>IFERROR(VLOOKUP($E191,'[13]Actualización de costos CENACE'!$A:$G,7,0),"")</f>
        <v/>
      </c>
    </row>
    <row r="192" spans="1:316" s="414" customFormat="1" ht="15" customHeight="1">
      <c r="A192" s="413" t="s">
        <v>5638</v>
      </c>
      <c r="B192" s="414">
        <v>944</v>
      </c>
      <c r="C192" s="414" t="s">
        <v>9505</v>
      </c>
      <c r="D192" s="414" t="s">
        <v>9506</v>
      </c>
      <c r="E192" s="414">
        <v>944</v>
      </c>
      <c r="G192" s="414" t="s">
        <v>9507</v>
      </c>
      <c r="H192" s="414" t="s">
        <v>9508</v>
      </c>
      <c r="I192" s="415">
        <v>4</v>
      </c>
      <c r="J192" s="415"/>
      <c r="K192" s="415" t="str">
        <f>+IF(I192=4,"No","Sí")</f>
        <v>No</v>
      </c>
      <c r="L192" s="415"/>
      <c r="M192" s="415">
        <f t="shared" si="87"/>
        <v>4</v>
      </c>
      <c r="N192" s="415"/>
      <c r="O192" s="415"/>
      <c r="P192" s="415"/>
      <c r="Q192" s="415"/>
      <c r="R192" s="415" t="str">
        <f>+IF(M192=4,"No","Sí")</f>
        <v>No</v>
      </c>
      <c r="S192" s="415"/>
      <c r="T192" s="415"/>
      <c r="U192" s="415"/>
      <c r="V192" s="414" t="s">
        <v>9509</v>
      </c>
      <c r="W192" s="414" t="s">
        <v>6342</v>
      </c>
      <c r="X192" s="414">
        <f t="shared" si="83"/>
        <v>1.5</v>
      </c>
      <c r="Y192" s="414">
        <f t="shared" si="63"/>
        <v>21.15</v>
      </c>
      <c r="Z192" s="416" t="str">
        <f t="shared" si="64"/>
        <v/>
      </c>
      <c r="AA192" s="416">
        <f t="shared" si="65"/>
        <v>0</v>
      </c>
      <c r="AB192" s="417">
        <f t="shared" si="66"/>
        <v>0</v>
      </c>
      <c r="AC192" s="414" t="s">
        <v>9510</v>
      </c>
      <c r="AD192" s="414" t="s">
        <v>9511</v>
      </c>
      <c r="AE192" s="414" t="e">
        <f>+VLOOKUP($D192,'[12]Ramón Países '!$A:$E,4,0)</f>
        <v>#N/A</v>
      </c>
      <c r="AF192" s="414" t="s">
        <v>5693</v>
      </c>
      <c r="AG192" s="414" t="e">
        <f>+VLOOKUP($D192,'[12]Ramón Países '!$A:$E,5,0)</f>
        <v>#N/A</v>
      </c>
      <c r="AH192" s="414" t="s">
        <v>9510</v>
      </c>
      <c r="AI192" s="414" t="s">
        <v>5698</v>
      </c>
      <c r="AJ192" s="414" t="s">
        <v>9512</v>
      </c>
      <c r="AK192" s="414" t="s">
        <v>5698</v>
      </c>
      <c r="AL192" s="414" t="s">
        <v>9513</v>
      </c>
      <c r="AM192" s="414" t="s">
        <v>9514</v>
      </c>
      <c r="AN192" s="414" t="s">
        <v>3320</v>
      </c>
      <c r="AO192" s="414" t="s">
        <v>9515</v>
      </c>
      <c r="AP192" s="414" t="s">
        <v>5698</v>
      </c>
      <c r="AQ192" s="414" t="s">
        <v>9516</v>
      </c>
      <c r="AR192" s="414" t="s">
        <v>9517</v>
      </c>
      <c r="AS192" s="414" t="s">
        <v>9517</v>
      </c>
      <c r="AT192" s="414" t="s">
        <v>733</v>
      </c>
      <c r="AU192" s="414" t="s">
        <v>733</v>
      </c>
      <c r="AV192" s="414" t="s">
        <v>1214</v>
      </c>
      <c r="AW192" s="414" t="s">
        <v>9518</v>
      </c>
      <c r="AX192" s="414" t="s">
        <v>3825</v>
      </c>
      <c r="AY192" s="414" t="s">
        <v>733</v>
      </c>
      <c r="AZ192" s="414" t="s">
        <v>9519</v>
      </c>
      <c r="BA192" s="414" t="s">
        <v>9520</v>
      </c>
      <c r="BB192" s="414" t="s">
        <v>9521</v>
      </c>
      <c r="BC192" s="414" t="s">
        <v>9522</v>
      </c>
      <c r="BD192" s="414" t="s">
        <v>9523</v>
      </c>
      <c r="BE192" s="414" t="s">
        <v>9524</v>
      </c>
      <c r="BF192" s="415" t="s">
        <v>1214</v>
      </c>
      <c r="BG192" s="414" t="s">
        <v>3320</v>
      </c>
      <c r="BI192" s="414" t="s">
        <v>5801</v>
      </c>
      <c r="BJ192" s="414" t="s">
        <v>5801</v>
      </c>
      <c r="BK192" s="414" t="s">
        <v>9525</v>
      </c>
      <c r="BL192" s="414" t="s">
        <v>9526</v>
      </c>
      <c r="BM192" s="415">
        <v>85</v>
      </c>
      <c r="BN192" s="414" t="s">
        <v>6612</v>
      </c>
      <c r="BO192" s="418" t="s">
        <v>12756</v>
      </c>
      <c r="BP192" s="414">
        <v>12</v>
      </c>
      <c r="BQ192" s="414">
        <v>2026</v>
      </c>
      <c r="BR192" s="414">
        <v>14.1</v>
      </c>
      <c r="BS192" s="415">
        <v>14.1</v>
      </c>
      <c r="BT192" s="414" t="s">
        <v>5863</v>
      </c>
      <c r="BU192" s="414">
        <v>3</v>
      </c>
      <c r="BV192" s="415">
        <v>123.51</v>
      </c>
      <c r="BW192" s="419">
        <v>0.99995142329738673</v>
      </c>
      <c r="BX192" s="420" t="s">
        <v>202</v>
      </c>
      <c r="BY192" s="414" t="s">
        <v>733</v>
      </c>
      <c r="CA192" s="414" t="s">
        <v>3320</v>
      </c>
      <c r="CB192" s="414" t="s">
        <v>3320</v>
      </c>
      <c r="CC192" s="414" t="s">
        <v>3320</v>
      </c>
      <c r="CD192" s="414" t="s">
        <v>3320</v>
      </c>
      <c r="CE192" s="414" t="s">
        <v>3320</v>
      </c>
      <c r="CF192" s="414" t="s">
        <v>3320</v>
      </c>
      <c r="CG192" s="414" t="s">
        <v>3320</v>
      </c>
      <c r="CH192" s="414" t="s">
        <v>3320</v>
      </c>
      <c r="CI192" s="414" t="s">
        <v>3320</v>
      </c>
      <c r="CJ192" s="414" t="s">
        <v>3320</v>
      </c>
      <c r="CL192" s="414" t="s">
        <v>3320</v>
      </c>
      <c r="CM192" s="414" t="s">
        <v>3320</v>
      </c>
      <c r="CN192" s="414" t="s">
        <v>3320</v>
      </c>
      <c r="CO192" s="414" t="s">
        <v>3320</v>
      </c>
      <c r="CP192" s="414" t="s">
        <v>3320</v>
      </c>
      <c r="CQ192" s="414" t="e">
        <f t="shared" si="81"/>
        <v>#VALUE!</v>
      </c>
      <c r="CR192" s="414" t="s">
        <v>3320</v>
      </c>
      <c r="CS192" s="414" t="s">
        <v>3320</v>
      </c>
      <c r="CT192" s="414" t="s">
        <v>3320</v>
      </c>
      <c r="CU192" s="414" t="s">
        <v>3320</v>
      </c>
      <c r="CV192" s="414" t="s">
        <v>3320</v>
      </c>
      <c r="CW192" s="414" t="s">
        <v>3320</v>
      </c>
      <c r="CX192" s="414" t="s">
        <v>3320</v>
      </c>
      <c r="CY192" s="414" t="s">
        <v>3320</v>
      </c>
      <c r="CZ192" s="414" t="s">
        <v>3320</v>
      </c>
      <c r="DA192" s="414" t="s">
        <v>3320</v>
      </c>
      <c r="DB192" s="414" t="s">
        <v>3320</v>
      </c>
      <c r="DC192" s="414" t="s">
        <v>3320</v>
      </c>
      <c r="DD192" s="414" t="s">
        <v>3320</v>
      </c>
      <c r="DE192" s="414" t="s">
        <v>3320</v>
      </c>
      <c r="DG192" s="414" t="s">
        <v>3320</v>
      </c>
      <c r="DH192" s="414" t="s">
        <v>3320</v>
      </c>
      <c r="DI192" s="414" t="s">
        <v>3320</v>
      </c>
      <c r="DJ192" s="414" t="s">
        <v>3320</v>
      </c>
      <c r="DK192" s="414" t="s">
        <v>3320</v>
      </c>
      <c r="DL192" s="414" t="s">
        <v>3320</v>
      </c>
      <c r="DM192" s="414" t="e">
        <f t="shared" si="82"/>
        <v>#VALUE!</v>
      </c>
      <c r="DN192" s="414" t="s">
        <v>3320</v>
      </c>
      <c r="DO192" s="414" t="s">
        <v>3320</v>
      </c>
      <c r="DP192" s="414" t="s">
        <v>3320</v>
      </c>
      <c r="DR192" s="414" t="s">
        <v>3320</v>
      </c>
      <c r="DS192" s="414" t="s">
        <v>3320</v>
      </c>
      <c r="DT192" s="414" t="s">
        <v>3320</v>
      </c>
      <c r="DU192" s="414" t="s">
        <v>3320</v>
      </c>
      <c r="DV192" s="414" t="s">
        <v>3320</v>
      </c>
      <c r="DW192" s="414" t="s">
        <v>3320</v>
      </c>
      <c r="DX192" s="414" t="s">
        <v>3320</v>
      </c>
      <c r="DY192" s="414" t="s">
        <v>3320</v>
      </c>
      <c r="DZ192" s="414" t="s">
        <v>6362</v>
      </c>
      <c r="EA192" s="414" t="s">
        <v>9527</v>
      </c>
      <c r="EB192" s="414" t="s">
        <v>3320</v>
      </c>
      <c r="ED192" s="414" t="s">
        <v>9528</v>
      </c>
      <c r="EE192" s="414" t="s">
        <v>1214</v>
      </c>
      <c r="EF192" s="414" t="s">
        <v>1214</v>
      </c>
      <c r="EG192" s="414" t="s">
        <v>3825</v>
      </c>
      <c r="EH192" s="414" t="s">
        <v>3320</v>
      </c>
      <c r="EI192" s="414" t="s">
        <v>3320</v>
      </c>
      <c r="EK192" s="414" t="s">
        <v>7718</v>
      </c>
      <c r="EL192" s="414" t="s">
        <v>6370</v>
      </c>
      <c r="EM192" s="414" t="s">
        <v>9529</v>
      </c>
      <c r="EN192" s="414" t="s">
        <v>3825</v>
      </c>
      <c r="EO192" s="414" t="s">
        <v>3825</v>
      </c>
      <c r="EP192" s="414" t="s">
        <v>9528</v>
      </c>
      <c r="EQ192" s="414" t="s">
        <v>3320</v>
      </c>
      <c r="ER192" s="414" t="s">
        <v>3320</v>
      </c>
      <c r="ES192" s="414" t="s">
        <v>3320</v>
      </c>
      <c r="ET192" s="414" t="s">
        <v>3320</v>
      </c>
      <c r="EU192" s="414" t="s">
        <v>3320</v>
      </c>
      <c r="EV192" s="414" t="s">
        <v>3320</v>
      </c>
      <c r="EW192" s="414" t="s">
        <v>3320</v>
      </c>
      <c r="EX192" s="414" t="s">
        <v>3320</v>
      </c>
      <c r="EY192" s="414" t="s">
        <v>3320</v>
      </c>
      <c r="EZ192" s="414" t="s">
        <v>3320</v>
      </c>
      <c r="FA192" s="414" t="s">
        <v>3320</v>
      </c>
      <c r="FB192" s="414" t="s">
        <v>3320</v>
      </c>
      <c r="FC192" s="414" t="s">
        <v>3320</v>
      </c>
      <c r="FD192" s="414" t="s">
        <v>3320</v>
      </c>
      <c r="FE192" s="414" t="s">
        <v>3320</v>
      </c>
      <c r="FF192" s="414" t="s">
        <v>3320</v>
      </c>
      <c r="FG192" s="414" t="s">
        <v>3320</v>
      </c>
      <c r="FH192" s="414" t="s">
        <v>3320</v>
      </c>
      <c r="FI192" s="414" t="s">
        <v>3320</v>
      </c>
      <c r="FJ192" s="414" t="s">
        <v>3320</v>
      </c>
      <c r="FK192" s="414" t="s">
        <v>3320</v>
      </c>
      <c r="FL192" s="414" t="s">
        <v>3320</v>
      </c>
      <c r="FM192" s="414" t="s">
        <v>3320</v>
      </c>
      <c r="FN192" s="414" t="s">
        <v>3320</v>
      </c>
      <c r="FO192" s="421">
        <v>10000000</v>
      </c>
      <c r="FP192" s="421">
        <f t="shared" si="91"/>
        <v>10</v>
      </c>
      <c r="FQ192" s="414" t="s">
        <v>733</v>
      </c>
      <c r="FR192" s="414" t="s">
        <v>733</v>
      </c>
      <c r="FS192" s="414" t="s">
        <v>1214</v>
      </c>
      <c r="FT192" s="414" t="s">
        <v>1214</v>
      </c>
      <c r="FU192" s="414" t="s">
        <v>537</v>
      </c>
      <c r="FV192" s="414" t="s">
        <v>9530</v>
      </c>
      <c r="FW192" s="414" t="s">
        <v>9531</v>
      </c>
      <c r="FX192" s="422" t="s">
        <v>9526</v>
      </c>
      <c r="FY192" s="423">
        <v>85</v>
      </c>
      <c r="FZ192" s="414" t="s">
        <v>9532</v>
      </c>
      <c r="GA192" s="421">
        <v>1000000</v>
      </c>
      <c r="GB192" s="421" t="s">
        <v>3320</v>
      </c>
      <c r="GC192" s="421">
        <v>10000</v>
      </c>
      <c r="GD192" s="421">
        <v>10000</v>
      </c>
      <c r="GE192" s="414" t="s">
        <v>7948</v>
      </c>
      <c r="GF192" s="414" t="s">
        <v>733</v>
      </c>
      <c r="GG192" s="414" t="s">
        <v>733</v>
      </c>
      <c r="GH192" s="414" t="s">
        <v>9533</v>
      </c>
      <c r="GI192" s="414" t="s">
        <v>733</v>
      </c>
      <c r="GJ192" s="414" t="s">
        <v>733</v>
      </c>
      <c r="GK192" s="414" t="s">
        <v>1214</v>
      </c>
      <c r="GL192" s="414" t="s">
        <v>1214</v>
      </c>
      <c r="GM192" s="414" t="s">
        <v>733</v>
      </c>
      <c r="GN192" s="424" t="s">
        <v>5676</v>
      </c>
      <c r="GO192" s="414" t="s">
        <v>3320</v>
      </c>
      <c r="GP192" s="414" t="s">
        <v>733</v>
      </c>
      <c r="GQ192" s="414" t="s">
        <v>5721</v>
      </c>
      <c r="GR192" s="414" t="s">
        <v>1214</v>
      </c>
      <c r="GS192" s="414" t="s">
        <v>1214</v>
      </c>
      <c r="GT192" s="414" t="s">
        <v>3320</v>
      </c>
      <c r="GU192" s="414" t="s">
        <v>3320</v>
      </c>
      <c r="GV192" s="414" t="s">
        <v>3320</v>
      </c>
      <c r="GW192" s="414" t="s">
        <v>1214</v>
      </c>
      <c r="GX192" s="414" t="s">
        <v>1214</v>
      </c>
      <c r="GY192" s="414" t="s">
        <v>3320</v>
      </c>
      <c r="GZ192" s="414" t="s">
        <v>1214</v>
      </c>
      <c r="HA192" s="414" t="s">
        <v>3320</v>
      </c>
      <c r="HB192" s="414" t="s">
        <v>3320</v>
      </c>
      <c r="HC192" s="414" t="s">
        <v>3320</v>
      </c>
      <c r="HD192" s="414" t="s">
        <v>3320</v>
      </c>
      <c r="HE192" s="414" t="s">
        <v>3320</v>
      </c>
      <c r="HF192" s="414" t="s">
        <v>3320</v>
      </c>
      <c r="HG192" s="414" t="s">
        <v>1214</v>
      </c>
      <c r="HH192" s="414" t="s">
        <v>1214</v>
      </c>
      <c r="HI192" s="414" t="s">
        <v>13132</v>
      </c>
      <c r="HJ192" s="414" t="s">
        <v>13133</v>
      </c>
      <c r="HK192" s="414" t="s">
        <v>5685</v>
      </c>
      <c r="HL192" s="414" t="s">
        <v>3320</v>
      </c>
      <c r="HM192" s="414" t="s">
        <v>3320</v>
      </c>
      <c r="HN192" s="414" t="s">
        <v>3320</v>
      </c>
      <c r="HO192" s="414" t="s">
        <v>3320</v>
      </c>
      <c r="HP192" s="414" t="s">
        <v>3320</v>
      </c>
      <c r="HQ192" s="414" t="s">
        <v>3320</v>
      </c>
      <c r="HR192" s="414" t="s">
        <v>3320</v>
      </c>
      <c r="HS192" s="414" t="s">
        <v>3320</v>
      </c>
      <c r="HT192" s="414" t="s">
        <v>3320</v>
      </c>
      <c r="HU192" s="414" t="s">
        <v>3320</v>
      </c>
      <c r="HV192" s="414" t="s">
        <v>3320</v>
      </c>
      <c r="HW192" s="414" t="s">
        <v>3320</v>
      </c>
      <c r="HX192" s="414" t="s">
        <v>3320</v>
      </c>
      <c r="HY192" s="414" t="s">
        <v>3320</v>
      </c>
      <c r="HZ192" s="414" t="s">
        <v>3320</v>
      </c>
      <c r="IA192" s="414" t="s">
        <v>3320</v>
      </c>
      <c r="IB192" s="414" t="s">
        <v>3320</v>
      </c>
      <c r="IC192" s="414" t="s">
        <v>3320</v>
      </c>
      <c r="ID192" s="414" t="s">
        <v>3320</v>
      </c>
      <c r="IE192" s="414" t="s">
        <v>3320</v>
      </c>
      <c r="IF192" s="414" t="s">
        <v>3320</v>
      </c>
      <c r="IG192" s="414" t="s">
        <v>3320</v>
      </c>
      <c r="IH192" s="414" t="s">
        <v>3320</v>
      </c>
      <c r="II192" s="414" t="s">
        <v>3320</v>
      </c>
      <c r="IJ192" s="414" t="s">
        <v>3320</v>
      </c>
      <c r="IK192" s="414" t="s">
        <v>3320</v>
      </c>
      <c r="IL192" s="414" t="s">
        <v>3320</v>
      </c>
      <c r="IM192" s="414" t="s">
        <v>3320</v>
      </c>
      <c r="IN192" s="414" t="s">
        <v>3320</v>
      </c>
      <c r="IO192" s="414" t="s">
        <v>3320</v>
      </c>
      <c r="IP192" s="414" t="s">
        <v>3320</v>
      </c>
      <c r="IQ192" s="414" t="s">
        <v>3320</v>
      </c>
      <c r="IR192" s="414" t="s">
        <v>3320</v>
      </c>
      <c r="IS192" s="414" t="s">
        <v>3320</v>
      </c>
      <c r="IT192" s="414" t="s">
        <v>3320</v>
      </c>
      <c r="IU192" s="414" t="s">
        <v>3320</v>
      </c>
      <c r="IV192" s="414" t="s">
        <v>3320</v>
      </c>
      <c r="IW192" s="414" t="s">
        <v>3320</v>
      </c>
      <c r="IY192" s="415"/>
      <c r="IZ192" s="415"/>
      <c r="JB192" s="414" t="str">
        <f>IFERROR(VLOOKUP($E192,'[12]Resumen costos RNT id'!$D:$J,3,0),"")</f>
        <v/>
      </c>
      <c r="JC192" s="421" t="str">
        <f>IFERROR(VLOOKUP($E192,'[12]Resumen costos RNT id'!$D:$J,4,0),"")</f>
        <v/>
      </c>
      <c r="JD192" s="421" t="str">
        <f>IFERROR(VLOOKUP($E192,'[12]Resumen costos RNT id'!$D:$J,5,0),"")</f>
        <v/>
      </c>
      <c r="JE192" s="421" t="str">
        <f>IFERROR(VLOOKUP($E192,'[12]Resumen costos RNT id'!$D:$J,6,0),"")</f>
        <v/>
      </c>
      <c r="JF192" s="416" t="str">
        <f>IFERROR(VLOOKUP($E192,'[12]Resumen costos RNT id'!$D:$J,7,0),"")</f>
        <v/>
      </c>
      <c r="JG192" s="428" t="str">
        <f t="shared" si="67"/>
        <v/>
      </c>
      <c r="JH192" s="428" t="str">
        <f t="shared" si="68"/>
        <v/>
      </c>
      <c r="JI192" s="428" t="str">
        <f t="shared" si="68"/>
        <v/>
      </c>
      <c r="JJ192" s="428">
        <f t="shared" si="69"/>
        <v>0</v>
      </c>
      <c r="JK192" s="428">
        <f t="shared" si="70"/>
        <v>0</v>
      </c>
      <c r="JL192" s="414" t="s">
        <v>202</v>
      </c>
      <c r="JP192" s="414">
        <v>7</v>
      </c>
      <c r="JQ192" s="414">
        <f t="shared" si="84"/>
        <v>0</v>
      </c>
      <c r="JR192" s="429" t="str">
        <f>IFERROR(VLOOKUP($E192,'[13]Actualización de costos CENACE'!$A:$G,2,0),"")</f>
        <v/>
      </c>
      <c r="JS192" s="429" t="str">
        <f>IFERROR(VLOOKUP($E192,'[13]Actualización de costos CENACE'!$A:$G,3,0),"")</f>
        <v/>
      </c>
      <c r="JT192" s="429" t="str">
        <f>IFERROR(VLOOKUP($E192,'[13]Actualización de costos CENACE'!$A:$G,4,0),"")</f>
        <v/>
      </c>
      <c r="JU192" s="429" t="str">
        <f>IFERROR(VLOOKUP($E192,'[13]Actualización de costos CENACE'!$A:$G,5,0),"")</f>
        <v/>
      </c>
      <c r="JV192" s="429" t="str">
        <f>IFERROR(VLOOKUP($E192,'[13]Actualización de costos CENACE'!$A:$G,6,0),"")</f>
        <v/>
      </c>
      <c r="JW192" s="430" t="str">
        <f>IFERROR(VLOOKUP($E192,'[13]Din Costos CFE'!$J$7:$AG$150,JW$1,0),"")</f>
        <v/>
      </c>
      <c r="JX192" s="430" t="str">
        <f>IFERROR(VLOOKUP($E192,'[13]Din Costos CFE'!$J$7:$AG$150,JX$1,0),"")</f>
        <v/>
      </c>
      <c r="JY192" s="430" t="str">
        <f>IFERROR(VLOOKUP($E192,'[13]Din Costos CFE'!$J$7:$AG$150,JY$1,0),"")</f>
        <v/>
      </c>
      <c r="JZ192" s="430" t="str">
        <f>IFERROR(VLOOKUP($E192,'[13]Din Costos CFE'!$J$7:$AG$150,JZ$1,0),"")</f>
        <v/>
      </c>
      <c r="KA192" s="430" t="str">
        <f>IFERROR(VLOOKUP($E192,'[13]Din Costos CFE'!$J$7:$AG$150,KA$1,0),"")</f>
        <v/>
      </c>
      <c r="KB192" s="430" t="str">
        <f>IFERROR(VLOOKUP($E192,'[13]Din Costos CFE'!$J$7:$AG$150,KB$1,0),"")</f>
        <v/>
      </c>
      <c r="KC192" s="430" t="str">
        <f>IFERROR(VLOOKUP($E192,'[13]Din Costos CFE'!$J$7:$AG$150,KC$1,0),"")</f>
        <v/>
      </c>
      <c r="KD192" s="430" t="str">
        <f>IFERROR(VLOOKUP($E192,'[13]Din Costos CFE'!$J$7:$AG$150,KD$1,0),"")</f>
        <v/>
      </c>
      <c r="KE192" s="430" t="str">
        <f>IFERROR(VLOOKUP($E192,'[13]Din Costos CFE'!$J$7:$AG$150,KE$1,0),"")</f>
        <v/>
      </c>
      <c r="KF192" s="430" t="str">
        <f>IFERROR(VLOOKUP($E192,'[13]Din Costos CFE'!$J$7:$AG$150,KF$1,0),"")</f>
        <v/>
      </c>
      <c r="KG192" s="430" t="str">
        <f>IFERROR(VLOOKUP($E192,'[13]Din Costos CFE'!$J$7:$AG$150,KG$1,0),"")</f>
        <v/>
      </c>
      <c r="KH192" s="430" t="str">
        <f>IFERROR(VLOOKUP($E192,'[13]Din Costos CFE'!$J$7:$AG$150,KH$1,0),"")</f>
        <v/>
      </c>
      <c r="KI192" s="430" t="str">
        <f>IFERROR(VLOOKUP($E192,'[13]Din Costos CFE'!$J$7:$AG$150,KI$1,0),"")</f>
        <v/>
      </c>
      <c r="KJ192" s="430" t="str">
        <f>IFERROR(VLOOKUP($E192,'[13]Din Costos CFE'!$J$7:$AG$150,KJ$1,0),"")</f>
        <v/>
      </c>
      <c r="KK192" s="430" t="str">
        <f>IFERROR(VLOOKUP($E192,'[13]Din Costos CFE'!$J$7:$AG$150,KK$1,0),"")</f>
        <v/>
      </c>
      <c r="KL192" s="430" t="str">
        <f>IFERROR(VLOOKUP($E192,'[13]Din Costos CFE'!$J$7:$AG$150,KL$1,0),"")</f>
        <v/>
      </c>
      <c r="KM192" s="430" t="str">
        <f>IFERROR(VLOOKUP($E192,'[13]Din Costos CFE'!$J$7:$AG$150,KM$1,0),"")</f>
        <v/>
      </c>
      <c r="KN192" s="430" t="str">
        <f>IFERROR(VLOOKUP($E192,'[13]Din Costos CFE'!$J$7:$AG$150,KN$1,0),"")</f>
        <v/>
      </c>
      <c r="KO192" s="431">
        <f t="shared" si="71"/>
        <v>0</v>
      </c>
      <c r="KP192" s="431">
        <f t="shared" si="72"/>
        <v>0</v>
      </c>
      <c r="KQ192" s="431">
        <f t="shared" si="73"/>
        <v>0</v>
      </c>
      <c r="KR192" s="432" t="str">
        <f>IFERROR(VLOOKUP($E192,'[13]Din Costos CFE'!$A$6:$G$150,4,0),"")</f>
        <v/>
      </c>
      <c r="KS192" s="432" t="str">
        <f>IFERROR(VLOOKUP($E192,'[13]Din Costos CFE'!$A$6:$G$150,5,0),"")</f>
        <v/>
      </c>
      <c r="KT192" s="432" t="str">
        <f>IFERROR(VLOOKUP($E192,'[13]Din Costos CFE'!$A$6:$G$150,6,0),"")</f>
        <v/>
      </c>
      <c r="KU192" s="433" t="str">
        <f t="shared" si="74"/>
        <v/>
      </c>
      <c r="KV192" s="434" t="str">
        <f t="shared" si="75"/>
        <v/>
      </c>
      <c r="KW192" s="435" t="str">
        <f t="shared" si="76"/>
        <v/>
      </c>
      <c r="KX192" s="435"/>
      <c r="KY192" s="436" t="str">
        <f>IFERROR(VLOOKUP($E192,'[13]Detalle Costos CENACE'!$E:$IT,248,0),"")</f>
        <v/>
      </c>
      <c r="KZ192" s="414">
        <f t="shared" si="77"/>
        <v>21.15</v>
      </c>
      <c r="LA192" s="434" t="str">
        <f t="shared" si="78"/>
        <v/>
      </c>
      <c r="LB192" s="434" t="str">
        <f t="shared" si="79"/>
        <v/>
      </c>
      <c r="LC192" s="414">
        <f t="shared" si="80"/>
        <v>1</v>
      </c>
      <c r="LD192" s="429" t="str">
        <f>IFERROR(VLOOKUP($E192,'[13]Actualización de costos CENACE'!$A:$G,7,0),"")</f>
        <v/>
      </c>
    </row>
    <row r="193" spans="1:316" s="414" customFormat="1" ht="15" customHeight="1">
      <c r="A193" s="413" t="s">
        <v>5638</v>
      </c>
      <c r="B193" s="414">
        <v>675</v>
      </c>
      <c r="C193" s="414" t="s">
        <v>9534</v>
      </c>
      <c r="D193" s="414" t="s">
        <v>9535</v>
      </c>
      <c r="E193" s="414">
        <v>675</v>
      </c>
      <c r="G193" s="414" t="s">
        <v>9536</v>
      </c>
      <c r="H193" s="414" t="s">
        <v>9537</v>
      </c>
      <c r="I193" s="415">
        <v>4</v>
      </c>
      <c r="J193" s="415"/>
      <c r="K193" s="415" t="str">
        <f>+IF(I193=4,"No","Sí")</f>
        <v>No</v>
      </c>
      <c r="L193" s="415"/>
      <c r="M193" s="415">
        <f t="shared" si="87"/>
        <v>4</v>
      </c>
      <c r="N193" s="415"/>
      <c r="O193" s="415"/>
      <c r="P193" s="415"/>
      <c r="Q193" s="415"/>
      <c r="R193" s="415" t="str">
        <f>+IF(M193=4,"No","Sí")</f>
        <v>No</v>
      </c>
      <c r="S193" s="415"/>
      <c r="T193" s="415"/>
      <c r="U193" s="415"/>
      <c r="V193" s="414" t="s">
        <v>9538</v>
      </c>
      <c r="W193" s="414" t="s">
        <v>5643</v>
      </c>
      <c r="X193" s="414">
        <f t="shared" si="83"/>
        <v>1</v>
      </c>
      <c r="Y193" s="414">
        <f t="shared" si="63"/>
        <v>250</v>
      </c>
      <c r="Z193" s="416" t="str">
        <f t="shared" si="64"/>
        <v/>
      </c>
      <c r="AA193" s="416">
        <f t="shared" si="65"/>
        <v>0</v>
      </c>
      <c r="AB193" s="417">
        <f t="shared" si="66"/>
        <v>0</v>
      </c>
      <c r="AC193" s="414" t="s">
        <v>9539</v>
      </c>
      <c r="AD193" s="414" t="s">
        <v>9540</v>
      </c>
      <c r="AE193" s="414" t="e">
        <f>+VLOOKUP($D193,'[12]Ramón Países '!$A:$E,4,0)</f>
        <v>#N/A</v>
      </c>
      <c r="AF193" s="414" t="s">
        <v>5693</v>
      </c>
      <c r="AG193" s="414" t="e">
        <f>+VLOOKUP($D193,'[12]Ramón Países '!$A:$E,5,0)</f>
        <v>#N/A</v>
      </c>
      <c r="AH193" s="414" t="s">
        <v>9539</v>
      </c>
      <c r="AI193" s="414" t="s">
        <v>9541</v>
      </c>
      <c r="AJ193" s="414" t="s">
        <v>5698</v>
      </c>
      <c r="AK193" s="414" t="s">
        <v>5698</v>
      </c>
      <c r="AL193" s="414" t="s">
        <v>9542</v>
      </c>
      <c r="AN193" s="414" t="s">
        <v>3320</v>
      </c>
      <c r="AO193" s="414" t="s">
        <v>9543</v>
      </c>
      <c r="AP193" s="414" t="s">
        <v>5698</v>
      </c>
      <c r="AQ193" s="414" t="s">
        <v>9544</v>
      </c>
      <c r="AR193" s="414" t="s">
        <v>9545</v>
      </c>
      <c r="AS193" s="414" t="s">
        <v>9546</v>
      </c>
      <c r="AT193" s="414" t="s">
        <v>733</v>
      </c>
      <c r="AU193" s="414" t="s">
        <v>733</v>
      </c>
      <c r="AV193" s="414" t="s">
        <v>1214</v>
      </c>
      <c r="AW193" s="414" t="s">
        <v>9547</v>
      </c>
      <c r="AX193" s="414" t="s">
        <v>9548</v>
      </c>
      <c r="AY193" s="414" t="s">
        <v>733</v>
      </c>
      <c r="AZ193" s="414" t="s">
        <v>9549</v>
      </c>
      <c r="BA193" s="414" t="s">
        <v>9550</v>
      </c>
      <c r="BB193" s="414" t="s">
        <v>9551</v>
      </c>
      <c r="BC193" s="414" t="s">
        <v>9552</v>
      </c>
      <c r="BD193" s="414" t="s">
        <v>9553</v>
      </c>
      <c r="BE193" s="414" t="s">
        <v>9554</v>
      </c>
      <c r="BF193" s="415" t="s">
        <v>1214</v>
      </c>
      <c r="BG193" s="414" t="s">
        <v>3320</v>
      </c>
      <c r="BI193" s="414" t="s">
        <v>5955</v>
      </c>
      <c r="BJ193" s="414" t="s">
        <v>5955</v>
      </c>
      <c r="BK193" s="414" t="s">
        <v>7984</v>
      </c>
      <c r="BL193" s="414" t="s">
        <v>9555</v>
      </c>
      <c r="BM193" s="415">
        <v>115</v>
      </c>
      <c r="BN193" s="414" t="s">
        <v>5712</v>
      </c>
      <c r="BO193" s="418" t="s">
        <v>13134</v>
      </c>
      <c r="BP193" s="414">
        <v>32</v>
      </c>
      <c r="BQ193" s="414">
        <v>2028</v>
      </c>
      <c r="BR193" s="414">
        <v>250</v>
      </c>
      <c r="BS193" s="415">
        <v>250</v>
      </c>
      <c r="BT193" s="414" t="s">
        <v>5666</v>
      </c>
      <c r="BU193" s="414">
        <v>2000</v>
      </c>
      <c r="BV193" s="415">
        <v>690</v>
      </c>
      <c r="BW193" s="419">
        <v>0.31506849315068491</v>
      </c>
      <c r="BX193" s="420" t="s">
        <v>910</v>
      </c>
      <c r="BY193" s="414" t="s">
        <v>733</v>
      </c>
      <c r="CA193" s="414">
        <v>29</v>
      </c>
      <c r="CB193" s="414" t="s">
        <v>1214</v>
      </c>
      <c r="CC193" s="414">
        <v>700</v>
      </c>
      <c r="CD193" s="414" t="s">
        <v>5800</v>
      </c>
      <c r="CE193" s="414" t="s">
        <v>5668</v>
      </c>
      <c r="CF193" s="414" t="s">
        <v>3320</v>
      </c>
      <c r="CG193" s="414" t="s">
        <v>733</v>
      </c>
      <c r="CH193" s="414" t="s">
        <v>733</v>
      </c>
      <c r="CI193" s="414">
        <v>2200000</v>
      </c>
      <c r="CJ193" s="414">
        <v>2280000</v>
      </c>
      <c r="CK193" s="414" t="s">
        <v>9556</v>
      </c>
      <c r="CL193" s="414">
        <v>290</v>
      </c>
      <c r="CM193" s="414">
        <v>85</v>
      </c>
      <c r="CN193" s="414">
        <v>98</v>
      </c>
      <c r="CO193" s="414">
        <v>30</v>
      </c>
      <c r="CP193" s="414" t="s">
        <v>13135</v>
      </c>
      <c r="CQ193" s="414">
        <f t="shared" si="81"/>
        <v>2027</v>
      </c>
      <c r="CR193" s="414">
        <v>0.6</v>
      </c>
      <c r="CS193" s="414">
        <v>12</v>
      </c>
      <c r="CT193" s="414" t="s">
        <v>9557</v>
      </c>
      <c r="CU193" s="414">
        <v>140000000</v>
      </c>
      <c r="CV193" s="414" t="s">
        <v>3320</v>
      </c>
      <c r="CW193" s="414" t="s">
        <v>3320</v>
      </c>
      <c r="CX193" s="414" t="s">
        <v>3320</v>
      </c>
      <c r="CY193" s="414" t="s">
        <v>3320</v>
      </c>
      <c r="CZ193" s="414" t="s">
        <v>3320</v>
      </c>
      <c r="DA193" s="414" t="s">
        <v>3320</v>
      </c>
      <c r="DB193" s="414" t="s">
        <v>3320</v>
      </c>
      <c r="DC193" s="414" t="s">
        <v>3320</v>
      </c>
      <c r="DD193" s="414" t="s">
        <v>3320</v>
      </c>
      <c r="DE193" s="414" t="s">
        <v>3320</v>
      </c>
      <c r="DG193" s="414" t="s">
        <v>3320</v>
      </c>
      <c r="DH193" s="414" t="s">
        <v>3320</v>
      </c>
      <c r="DI193" s="414" t="s">
        <v>3320</v>
      </c>
      <c r="DJ193" s="414" t="s">
        <v>3320</v>
      </c>
      <c r="DK193" s="414" t="s">
        <v>3320</v>
      </c>
      <c r="DL193" s="414" t="s">
        <v>3320</v>
      </c>
      <c r="DM193" s="414" t="e">
        <f t="shared" si="82"/>
        <v>#VALUE!</v>
      </c>
      <c r="DN193" s="414" t="s">
        <v>3320</v>
      </c>
      <c r="DO193" s="414" t="s">
        <v>3320</v>
      </c>
      <c r="DP193" s="414" t="s">
        <v>3320</v>
      </c>
      <c r="DR193" s="414" t="s">
        <v>3320</v>
      </c>
      <c r="DS193" s="414" t="s">
        <v>3320</v>
      </c>
      <c r="DT193" s="414" t="s">
        <v>3320</v>
      </c>
      <c r="DU193" s="414" t="s">
        <v>3320</v>
      </c>
      <c r="DV193" s="414" t="s">
        <v>3320</v>
      </c>
      <c r="DW193" s="414" t="s">
        <v>3320</v>
      </c>
      <c r="DX193" s="414" t="s">
        <v>3320</v>
      </c>
      <c r="DY193" s="414" t="s">
        <v>3320</v>
      </c>
      <c r="DZ193" s="414" t="s">
        <v>3320</v>
      </c>
      <c r="EA193" s="414" t="s">
        <v>3320</v>
      </c>
      <c r="EB193" s="414" t="s">
        <v>3320</v>
      </c>
      <c r="EC193" s="414" t="s">
        <v>3320</v>
      </c>
      <c r="ED193" s="414" t="s">
        <v>3320</v>
      </c>
      <c r="EE193" s="414" t="s">
        <v>3320</v>
      </c>
      <c r="EF193" s="414" t="s">
        <v>3320</v>
      </c>
      <c r="EG193" s="414" t="s">
        <v>3320</v>
      </c>
      <c r="EH193" s="414" t="s">
        <v>3320</v>
      </c>
      <c r="EI193" s="414" t="s">
        <v>3320</v>
      </c>
      <c r="EJ193" s="414" t="s">
        <v>3320</v>
      </c>
      <c r="EK193" s="414" t="s">
        <v>3320</v>
      </c>
      <c r="EL193" s="414" t="s">
        <v>3320</v>
      </c>
      <c r="EM193" s="414" t="s">
        <v>3320</v>
      </c>
      <c r="EN193" s="414" t="s">
        <v>3320</v>
      </c>
      <c r="EO193" s="414" t="s">
        <v>3320</v>
      </c>
      <c r="EP193" s="414" t="s">
        <v>3320</v>
      </c>
      <c r="EQ193" s="414" t="s">
        <v>3320</v>
      </c>
      <c r="ER193" s="414" t="s">
        <v>3320</v>
      </c>
      <c r="ES193" s="414" t="s">
        <v>3320</v>
      </c>
      <c r="ET193" s="414" t="s">
        <v>3320</v>
      </c>
      <c r="EU193" s="414" t="s">
        <v>3320</v>
      </c>
      <c r="EV193" s="414" t="s">
        <v>3320</v>
      </c>
      <c r="EW193" s="414" t="s">
        <v>3320</v>
      </c>
      <c r="EX193" s="414" t="s">
        <v>3320</v>
      </c>
      <c r="EY193" s="414" t="s">
        <v>3320</v>
      </c>
      <c r="EZ193" s="414" t="s">
        <v>3320</v>
      </c>
      <c r="FA193" s="414" t="s">
        <v>3320</v>
      </c>
      <c r="FB193" s="414" t="s">
        <v>3320</v>
      </c>
      <c r="FC193" s="414" t="s">
        <v>3320</v>
      </c>
      <c r="FD193" s="414" t="s">
        <v>3320</v>
      </c>
      <c r="FE193" s="414" t="s">
        <v>3320</v>
      </c>
      <c r="FF193" s="414" t="s">
        <v>3320</v>
      </c>
      <c r="FG193" s="414" t="s">
        <v>3320</v>
      </c>
      <c r="FH193" s="414" t="s">
        <v>3320</v>
      </c>
      <c r="FI193" s="414" t="s">
        <v>3320</v>
      </c>
      <c r="FJ193" s="414" t="s">
        <v>3320</v>
      </c>
      <c r="FK193" s="414" t="s">
        <v>3320</v>
      </c>
      <c r="FL193" s="414" t="s">
        <v>3320</v>
      </c>
      <c r="FM193" s="414" t="s">
        <v>3320</v>
      </c>
      <c r="FN193" s="414" t="s">
        <v>3320</v>
      </c>
      <c r="FO193" s="421">
        <v>260000000000</v>
      </c>
      <c r="FP193" s="421">
        <f t="shared" si="91"/>
        <v>260000</v>
      </c>
      <c r="FQ193" s="414" t="s">
        <v>1214</v>
      </c>
      <c r="FR193" s="414" t="s">
        <v>733</v>
      </c>
      <c r="FS193" s="414" t="s">
        <v>733</v>
      </c>
      <c r="FT193" s="414" t="s">
        <v>733</v>
      </c>
      <c r="FU193" s="414" t="s">
        <v>1220</v>
      </c>
      <c r="FV193" s="414" t="s">
        <v>9558</v>
      </c>
      <c r="FW193" s="414" t="s">
        <v>9559</v>
      </c>
      <c r="FX193" s="422" t="s">
        <v>9555</v>
      </c>
      <c r="FY193" s="423">
        <v>230</v>
      </c>
      <c r="FZ193" s="414" t="s">
        <v>9560</v>
      </c>
      <c r="GA193" s="421">
        <v>288000000</v>
      </c>
      <c r="GB193" s="421">
        <v>63800000</v>
      </c>
      <c r="GC193" s="421">
        <v>410000</v>
      </c>
      <c r="GD193" s="421">
        <v>2200</v>
      </c>
      <c r="GE193" s="414" t="s">
        <v>9561</v>
      </c>
      <c r="GF193" s="414" t="s">
        <v>733</v>
      </c>
      <c r="GG193" s="414" t="s">
        <v>733</v>
      </c>
      <c r="GH193" s="414" t="s">
        <v>9562</v>
      </c>
      <c r="GI193" s="414" t="s">
        <v>733</v>
      </c>
      <c r="GJ193" s="414" t="s">
        <v>733</v>
      </c>
      <c r="GK193" s="414" t="s">
        <v>733</v>
      </c>
      <c r="GL193" s="414" t="s">
        <v>733</v>
      </c>
      <c r="GM193" s="414" t="s">
        <v>733</v>
      </c>
      <c r="GN193" s="424" t="s">
        <v>5676</v>
      </c>
      <c r="GO193" s="414" t="s">
        <v>3320</v>
      </c>
      <c r="GP193" s="414" t="s">
        <v>733</v>
      </c>
      <c r="GQ193" s="414" t="s">
        <v>5721</v>
      </c>
      <c r="GR193" s="414" t="s">
        <v>1214</v>
      </c>
      <c r="GS193" s="414" t="s">
        <v>1214</v>
      </c>
      <c r="GT193" s="414" t="s">
        <v>3320</v>
      </c>
      <c r="GU193" s="414" t="s">
        <v>3320</v>
      </c>
      <c r="GV193" s="414">
        <v>0</v>
      </c>
      <c r="GW193" s="414" t="s">
        <v>1214</v>
      </c>
      <c r="GX193" s="414" t="s">
        <v>1214</v>
      </c>
      <c r="GY193" s="414" t="s">
        <v>3320</v>
      </c>
      <c r="GZ193" s="414" t="s">
        <v>1214</v>
      </c>
      <c r="HA193" s="414" t="s">
        <v>3320</v>
      </c>
      <c r="HB193" s="414" t="s">
        <v>3320</v>
      </c>
      <c r="HC193" s="414" t="s">
        <v>3320</v>
      </c>
      <c r="HD193" s="414" t="s">
        <v>3320</v>
      </c>
      <c r="HE193" s="414" t="s">
        <v>3320</v>
      </c>
      <c r="HF193" s="414" t="s">
        <v>3320</v>
      </c>
      <c r="HG193" s="414" t="s">
        <v>5759</v>
      </c>
      <c r="HH193" s="414" t="s">
        <v>1214</v>
      </c>
      <c r="HI193" s="414" t="s">
        <v>13136</v>
      </c>
      <c r="HJ193" s="414" t="s">
        <v>13137</v>
      </c>
      <c r="HK193" s="414" t="s">
        <v>5685</v>
      </c>
      <c r="HL193" s="414" t="s">
        <v>3320</v>
      </c>
      <c r="HM193" s="414" t="s">
        <v>3320</v>
      </c>
      <c r="HN193" s="414" t="s">
        <v>3320</v>
      </c>
      <c r="HO193" s="414" t="s">
        <v>3320</v>
      </c>
      <c r="HP193" s="414" t="s">
        <v>3320</v>
      </c>
      <c r="HQ193" s="414" t="s">
        <v>3320</v>
      </c>
      <c r="HR193" s="414" t="s">
        <v>3320</v>
      </c>
      <c r="HS193" s="414" t="s">
        <v>3320</v>
      </c>
      <c r="HT193" s="414" t="s">
        <v>3320</v>
      </c>
      <c r="HU193" s="414" t="s">
        <v>3320</v>
      </c>
      <c r="HV193" s="414" t="s">
        <v>3320</v>
      </c>
      <c r="HW193" s="414" t="s">
        <v>3320</v>
      </c>
      <c r="HX193" s="414" t="s">
        <v>3320</v>
      </c>
      <c r="HY193" s="414" t="s">
        <v>3320</v>
      </c>
      <c r="HZ193" s="414" t="s">
        <v>3320</v>
      </c>
      <c r="IA193" s="414" t="s">
        <v>3320</v>
      </c>
      <c r="IB193" s="414" t="s">
        <v>3320</v>
      </c>
      <c r="IC193" s="414" t="s">
        <v>3320</v>
      </c>
      <c r="ID193" s="414" t="s">
        <v>3320</v>
      </c>
      <c r="IE193" s="414" t="s">
        <v>3320</v>
      </c>
      <c r="IF193" s="414" t="s">
        <v>3320</v>
      </c>
      <c r="IG193" s="414" t="s">
        <v>3320</v>
      </c>
      <c r="IH193" s="414" t="s">
        <v>3320</v>
      </c>
      <c r="II193" s="414" t="s">
        <v>3320</v>
      </c>
      <c r="IJ193" s="414" t="s">
        <v>3320</v>
      </c>
      <c r="IK193" s="414" t="s">
        <v>3320</v>
      </c>
      <c r="IL193" s="414" t="s">
        <v>3320</v>
      </c>
      <c r="IM193" s="414" t="s">
        <v>3320</v>
      </c>
      <c r="IN193" s="414" t="s">
        <v>3320</v>
      </c>
      <c r="IO193" s="414" t="s">
        <v>3320</v>
      </c>
      <c r="IP193" s="414" t="s">
        <v>3320</v>
      </c>
      <c r="IQ193" s="414" t="s">
        <v>3320</v>
      </c>
      <c r="IR193" s="414" t="s">
        <v>3320</v>
      </c>
      <c r="IS193" s="414" t="s">
        <v>3320</v>
      </c>
      <c r="IT193" s="414" t="s">
        <v>3320</v>
      </c>
      <c r="IU193" s="414" t="s">
        <v>3320</v>
      </c>
      <c r="IV193" s="414" t="s">
        <v>3320</v>
      </c>
      <c r="IW193" s="414" t="s">
        <v>3320</v>
      </c>
      <c r="IX193" s="440" t="s">
        <v>12630</v>
      </c>
      <c r="IY193" s="441" t="s">
        <v>3320</v>
      </c>
      <c r="IZ193" s="441" t="s">
        <v>5966</v>
      </c>
      <c r="JA193" s="440" t="s">
        <v>5967</v>
      </c>
      <c r="JB193" s="414" t="str">
        <f>IFERROR(VLOOKUP($E193,'[12]Resumen costos RNT id'!$D:$J,3,0),"")</f>
        <v/>
      </c>
      <c r="JC193" s="421" t="str">
        <f>IFERROR(VLOOKUP($E193,'[12]Resumen costos RNT id'!$D:$J,4,0),"")</f>
        <v/>
      </c>
      <c r="JD193" s="421" t="str">
        <f>IFERROR(VLOOKUP($E193,'[12]Resumen costos RNT id'!$D:$J,5,0),"")</f>
        <v/>
      </c>
      <c r="JE193" s="421" t="str">
        <f>IFERROR(VLOOKUP($E193,'[12]Resumen costos RNT id'!$D:$J,6,0),"")</f>
        <v/>
      </c>
      <c r="JF193" s="416" t="str">
        <f>IFERROR(VLOOKUP($E193,'[12]Resumen costos RNT id'!$D:$J,7,0),"")</f>
        <v/>
      </c>
      <c r="JG193" s="428" t="str">
        <f t="shared" si="67"/>
        <v/>
      </c>
      <c r="JH193" s="428" t="str">
        <f t="shared" si="68"/>
        <v/>
      </c>
      <c r="JI193" s="428" t="str">
        <f t="shared" si="68"/>
        <v/>
      </c>
      <c r="JJ193" s="428">
        <f t="shared" si="69"/>
        <v>0</v>
      </c>
      <c r="JK193" s="428">
        <f t="shared" si="70"/>
        <v>0</v>
      </c>
      <c r="JL193" s="414" t="s">
        <v>202</v>
      </c>
      <c r="JP193" s="414">
        <v>7</v>
      </c>
      <c r="JQ193" s="414">
        <f t="shared" si="84"/>
        <v>0</v>
      </c>
      <c r="JR193" s="429" t="str">
        <f>IFERROR(VLOOKUP($E193,'[13]Actualización de costos CENACE'!$A:$G,2,0),"")</f>
        <v/>
      </c>
      <c r="JS193" s="429" t="str">
        <f>IFERROR(VLOOKUP($E193,'[13]Actualización de costos CENACE'!$A:$G,3,0),"")</f>
        <v/>
      </c>
      <c r="JT193" s="429" t="str">
        <f>IFERROR(VLOOKUP($E193,'[13]Actualización de costos CENACE'!$A:$G,4,0),"")</f>
        <v/>
      </c>
      <c r="JU193" s="429" t="str">
        <f>IFERROR(VLOOKUP($E193,'[13]Actualización de costos CENACE'!$A:$G,5,0),"")</f>
        <v/>
      </c>
      <c r="JV193" s="429" t="str">
        <f>IFERROR(VLOOKUP($E193,'[13]Actualización de costos CENACE'!$A:$G,6,0),"")</f>
        <v/>
      </c>
      <c r="JW193" s="430" t="str">
        <f>IFERROR(VLOOKUP($E193,'[13]Din Costos CFE'!$J$7:$AG$150,JW$1,0),"")</f>
        <v/>
      </c>
      <c r="JX193" s="430" t="str">
        <f>IFERROR(VLOOKUP($E193,'[13]Din Costos CFE'!$J$7:$AG$150,JX$1,0),"")</f>
        <v/>
      </c>
      <c r="JY193" s="430" t="str">
        <f>IFERROR(VLOOKUP($E193,'[13]Din Costos CFE'!$J$7:$AG$150,JY$1,0),"")</f>
        <v/>
      </c>
      <c r="JZ193" s="430" t="str">
        <f>IFERROR(VLOOKUP($E193,'[13]Din Costos CFE'!$J$7:$AG$150,JZ$1,0),"")</f>
        <v/>
      </c>
      <c r="KA193" s="430" t="str">
        <f>IFERROR(VLOOKUP($E193,'[13]Din Costos CFE'!$J$7:$AG$150,KA$1,0),"")</f>
        <v/>
      </c>
      <c r="KB193" s="430" t="str">
        <f>IFERROR(VLOOKUP($E193,'[13]Din Costos CFE'!$J$7:$AG$150,KB$1,0),"")</f>
        <v/>
      </c>
      <c r="KC193" s="430" t="str">
        <f>IFERROR(VLOOKUP($E193,'[13]Din Costos CFE'!$J$7:$AG$150,KC$1,0),"")</f>
        <v/>
      </c>
      <c r="KD193" s="430" t="str">
        <f>IFERROR(VLOOKUP($E193,'[13]Din Costos CFE'!$J$7:$AG$150,KD$1,0),"")</f>
        <v/>
      </c>
      <c r="KE193" s="430" t="str">
        <f>IFERROR(VLOOKUP($E193,'[13]Din Costos CFE'!$J$7:$AG$150,KE$1,0),"")</f>
        <v/>
      </c>
      <c r="KF193" s="430" t="str">
        <f>IFERROR(VLOOKUP($E193,'[13]Din Costos CFE'!$J$7:$AG$150,KF$1,0),"")</f>
        <v/>
      </c>
      <c r="KG193" s="430" t="str">
        <f>IFERROR(VLOOKUP($E193,'[13]Din Costos CFE'!$J$7:$AG$150,KG$1,0),"")</f>
        <v/>
      </c>
      <c r="KH193" s="430" t="str">
        <f>IFERROR(VLOOKUP($E193,'[13]Din Costos CFE'!$J$7:$AG$150,KH$1,0),"")</f>
        <v/>
      </c>
      <c r="KI193" s="430" t="str">
        <f>IFERROR(VLOOKUP($E193,'[13]Din Costos CFE'!$J$7:$AG$150,KI$1,0),"")</f>
        <v/>
      </c>
      <c r="KJ193" s="430" t="str">
        <f>IFERROR(VLOOKUP($E193,'[13]Din Costos CFE'!$J$7:$AG$150,KJ$1,0),"")</f>
        <v/>
      </c>
      <c r="KK193" s="430" t="str">
        <f>IFERROR(VLOOKUP($E193,'[13]Din Costos CFE'!$J$7:$AG$150,KK$1,0),"")</f>
        <v/>
      </c>
      <c r="KL193" s="430" t="str">
        <f>IFERROR(VLOOKUP($E193,'[13]Din Costos CFE'!$J$7:$AG$150,KL$1,0),"")</f>
        <v/>
      </c>
      <c r="KM193" s="430" t="str">
        <f>IFERROR(VLOOKUP($E193,'[13]Din Costos CFE'!$J$7:$AG$150,KM$1,0),"")</f>
        <v/>
      </c>
      <c r="KN193" s="430" t="str">
        <f>IFERROR(VLOOKUP($E193,'[13]Din Costos CFE'!$J$7:$AG$150,KN$1,0),"")</f>
        <v/>
      </c>
      <c r="KO193" s="431">
        <f t="shared" si="71"/>
        <v>0</v>
      </c>
      <c r="KP193" s="431">
        <f t="shared" si="72"/>
        <v>0</v>
      </c>
      <c r="KQ193" s="431">
        <f t="shared" si="73"/>
        <v>0</v>
      </c>
      <c r="KR193" s="432" t="str">
        <f>IFERROR(VLOOKUP($E193,'[13]Din Costos CFE'!$A$6:$G$150,4,0),"")</f>
        <v/>
      </c>
      <c r="KS193" s="432" t="str">
        <f>IFERROR(VLOOKUP($E193,'[13]Din Costos CFE'!$A$6:$G$150,5,0),"")</f>
        <v/>
      </c>
      <c r="KT193" s="432" t="str">
        <f>IFERROR(VLOOKUP($E193,'[13]Din Costos CFE'!$A$6:$G$150,6,0),"")</f>
        <v/>
      </c>
      <c r="KU193" s="433" t="str">
        <f t="shared" si="74"/>
        <v/>
      </c>
      <c r="KV193" s="434" t="str">
        <f t="shared" si="75"/>
        <v/>
      </c>
      <c r="KW193" s="435" t="str">
        <f t="shared" si="76"/>
        <v/>
      </c>
      <c r="KX193" s="435"/>
      <c r="KY193" s="436" t="str">
        <f>IFERROR(VLOOKUP($E193,'[13]Detalle Costos CENACE'!$E:$IT,248,0),"")</f>
        <v/>
      </c>
      <c r="KZ193" s="414">
        <f t="shared" si="77"/>
        <v>250</v>
      </c>
      <c r="LA193" s="434" t="str">
        <f t="shared" si="78"/>
        <v/>
      </c>
      <c r="LB193" s="434" t="str">
        <f t="shared" si="79"/>
        <v/>
      </c>
      <c r="LC193" s="414">
        <f t="shared" si="80"/>
        <v>1</v>
      </c>
      <c r="LD193" s="429" t="str">
        <f>IFERROR(VLOOKUP($E193,'[13]Actualización de costos CENACE'!$A:$G,7,0),"")</f>
        <v/>
      </c>
    </row>
    <row r="194" spans="1:316" s="414" customFormat="1" ht="15" customHeight="1">
      <c r="A194" s="413" t="s">
        <v>5638</v>
      </c>
      <c r="B194" s="414">
        <v>413</v>
      </c>
      <c r="C194" s="414" t="s">
        <v>9563</v>
      </c>
      <c r="D194" s="414" t="s">
        <v>9564</v>
      </c>
      <c r="E194" s="414">
        <v>413</v>
      </c>
      <c r="G194" s="414" t="s">
        <v>936</v>
      </c>
      <c r="H194" s="414" t="s">
        <v>9565</v>
      </c>
      <c r="I194" s="415">
        <v>4</v>
      </c>
      <c r="J194" s="415"/>
      <c r="K194" s="415" t="str">
        <f>+IF(I194=4,"No","Sí")</f>
        <v>No</v>
      </c>
      <c r="L194" s="415"/>
      <c r="M194" s="415">
        <f t="shared" si="87"/>
        <v>4</v>
      </c>
      <c r="N194" s="415"/>
      <c r="O194" s="415"/>
      <c r="P194" s="415"/>
      <c r="Q194" s="415"/>
      <c r="R194" s="415" t="str">
        <f>+IF(M194=4,"No","Sí")</f>
        <v>No</v>
      </c>
      <c r="S194" s="415"/>
      <c r="T194" s="415"/>
      <c r="U194" s="415"/>
      <c r="V194" s="414" t="s">
        <v>9197</v>
      </c>
      <c r="W194" s="414" t="s">
        <v>5643</v>
      </c>
      <c r="X194" s="414">
        <f t="shared" si="83"/>
        <v>1</v>
      </c>
      <c r="Y194" s="414">
        <f t="shared" si="63"/>
        <v>53</v>
      </c>
      <c r="Z194" s="416" t="str">
        <f t="shared" si="64"/>
        <v/>
      </c>
      <c r="AA194" s="416">
        <f t="shared" si="65"/>
        <v>0</v>
      </c>
      <c r="AB194" s="417">
        <f t="shared" si="66"/>
        <v>0</v>
      </c>
      <c r="AC194" s="414" t="s">
        <v>6141</v>
      </c>
      <c r="AD194" s="414" t="s">
        <v>4521</v>
      </c>
      <c r="AE194" s="414" t="e">
        <f>+VLOOKUP($D194,'[12]Ramón Países '!$A:$E,4,0)</f>
        <v>#N/A</v>
      </c>
      <c r="AF194" s="414" t="s">
        <v>5646</v>
      </c>
      <c r="AG194" s="414" t="e">
        <f>+VLOOKUP($D194,'[12]Ramón Países '!$A:$E,5,0)</f>
        <v>#N/A</v>
      </c>
      <c r="AH194" s="414" t="s">
        <v>6141</v>
      </c>
      <c r="AI194" s="414" t="s">
        <v>6142</v>
      </c>
      <c r="AJ194" s="414" t="s">
        <v>8916</v>
      </c>
      <c r="AK194" s="414" t="s">
        <v>8916</v>
      </c>
      <c r="AL194" s="414" t="s">
        <v>9566</v>
      </c>
      <c r="AM194" s="414" t="s">
        <v>9567</v>
      </c>
      <c r="AN194" s="414" t="s">
        <v>3320</v>
      </c>
      <c r="AO194" s="414" t="s">
        <v>9568</v>
      </c>
      <c r="AP194" s="414" t="s">
        <v>5698</v>
      </c>
      <c r="AQ194" s="414" t="s">
        <v>9569</v>
      </c>
      <c r="AR194" s="414" t="s">
        <v>9570</v>
      </c>
      <c r="AS194" s="414" t="s">
        <v>9571</v>
      </c>
      <c r="AT194" s="414" t="s">
        <v>733</v>
      </c>
      <c r="AU194" s="414" t="s">
        <v>733</v>
      </c>
      <c r="AV194" s="414" t="s">
        <v>733</v>
      </c>
      <c r="AW194" s="414" t="s">
        <v>3320</v>
      </c>
      <c r="AX194" s="414" t="s">
        <v>9572</v>
      </c>
      <c r="AY194" s="414" t="s">
        <v>733</v>
      </c>
      <c r="AZ194" s="414" t="s">
        <v>9573</v>
      </c>
      <c r="BA194" s="414" t="s">
        <v>9574</v>
      </c>
      <c r="BB194" s="414" t="s">
        <v>5659</v>
      </c>
      <c r="BC194" s="414" t="s">
        <v>6153</v>
      </c>
      <c r="BD194" s="414" t="s">
        <v>9575</v>
      </c>
      <c r="BE194" s="414" t="s">
        <v>9576</v>
      </c>
      <c r="BF194" s="415" t="s">
        <v>1214</v>
      </c>
      <c r="BG194" s="414" t="s">
        <v>3320</v>
      </c>
      <c r="BI194" s="414" t="s">
        <v>5955</v>
      </c>
      <c r="BJ194" s="414" t="s">
        <v>5955</v>
      </c>
      <c r="BK194" s="414" t="s">
        <v>3596</v>
      </c>
      <c r="BL194" s="414" t="s">
        <v>9577</v>
      </c>
      <c r="BM194" s="415">
        <v>115</v>
      </c>
      <c r="BN194" s="414" t="s">
        <v>5665</v>
      </c>
      <c r="BO194" s="418" t="s">
        <v>13138</v>
      </c>
      <c r="BP194" s="414">
        <v>20</v>
      </c>
      <c r="BQ194" s="414">
        <v>2028</v>
      </c>
      <c r="BR194" s="414">
        <v>53</v>
      </c>
      <c r="BS194" s="415">
        <v>53</v>
      </c>
      <c r="BT194" s="414" t="s">
        <v>5666</v>
      </c>
      <c r="BU194" s="414">
        <v>180</v>
      </c>
      <c r="BV194" s="415">
        <v>156</v>
      </c>
      <c r="BW194" s="419">
        <v>0.33600413543551305</v>
      </c>
      <c r="BX194" s="420" t="s">
        <v>910</v>
      </c>
      <c r="BY194" s="414" t="s">
        <v>733</v>
      </c>
      <c r="CA194" s="414">
        <v>31.34</v>
      </c>
      <c r="CB194" s="414" t="s">
        <v>1214</v>
      </c>
      <c r="CC194" s="414">
        <v>670</v>
      </c>
      <c r="CD194" s="414" t="s">
        <v>5667</v>
      </c>
      <c r="CE194" s="414" t="s">
        <v>5668</v>
      </c>
      <c r="CF194" s="414" t="s">
        <v>3320</v>
      </c>
      <c r="CG194" s="414" t="s">
        <v>733</v>
      </c>
      <c r="CH194" s="414" t="s">
        <v>733</v>
      </c>
      <c r="CI194" s="414">
        <v>2382</v>
      </c>
      <c r="CJ194" s="414">
        <v>2300</v>
      </c>
      <c r="CK194" s="414" t="s">
        <v>9578</v>
      </c>
      <c r="CL194" s="414">
        <v>365</v>
      </c>
      <c r="CM194" s="414">
        <v>84</v>
      </c>
      <c r="CN194" s="414">
        <v>97</v>
      </c>
      <c r="CO194" s="414">
        <v>35</v>
      </c>
      <c r="CP194" s="414" t="s">
        <v>12603</v>
      </c>
      <c r="CQ194" s="414">
        <f t="shared" si="81"/>
        <v>2026</v>
      </c>
      <c r="CR194" s="414">
        <v>0.4</v>
      </c>
      <c r="CS194" s="414">
        <v>9</v>
      </c>
      <c r="CT194" s="414" t="s">
        <v>9579</v>
      </c>
      <c r="CU194" s="414">
        <v>2000000</v>
      </c>
      <c r="CV194" s="414" t="s">
        <v>3320</v>
      </c>
      <c r="CW194" s="414" t="s">
        <v>3320</v>
      </c>
      <c r="CX194" s="414" t="s">
        <v>3320</v>
      </c>
      <c r="CY194" s="414" t="s">
        <v>3320</v>
      </c>
      <c r="CZ194" s="414" t="s">
        <v>3320</v>
      </c>
      <c r="DA194" s="414" t="s">
        <v>3320</v>
      </c>
      <c r="DB194" s="414" t="s">
        <v>3320</v>
      </c>
      <c r="DC194" s="414" t="s">
        <v>3320</v>
      </c>
      <c r="DD194" s="414" t="s">
        <v>3320</v>
      </c>
      <c r="DE194" s="414" t="s">
        <v>3320</v>
      </c>
      <c r="DG194" s="414" t="s">
        <v>3320</v>
      </c>
      <c r="DH194" s="414" t="s">
        <v>3320</v>
      </c>
      <c r="DI194" s="414" t="s">
        <v>3320</v>
      </c>
      <c r="DJ194" s="414" t="s">
        <v>3320</v>
      </c>
      <c r="DK194" s="414" t="s">
        <v>3320</v>
      </c>
      <c r="DL194" s="414" t="s">
        <v>3320</v>
      </c>
      <c r="DM194" s="414" t="e">
        <f t="shared" si="82"/>
        <v>#VALUE!</v>
      </c>
      <c r="DN194" s="414" t="s">
        <v>3320</v>
      </c>
      <c r="DO194" s="414" t="s">
        <v>3320</v>
      </c>
      <c r="DP194" s="414" t="s">
        <v>3320</v>
      </c>
      <c r="DR194" s="414" t="s">
        <v>3320</v>
      </c>
      <c r="DS194" s="414" t="s">
        <v>3320</v>
      </c>
      <c r="DT194" s="414" t="s">
        <v>3320</v>
      </c>
      <c r="DU194" s="414" t="s">
        <v>3320</v>
      </c>
      <c r="DV194" s="414" t="s">
        <v>3320</v>
      </c>
      <c r="DW194" s="414" t="s">
        <v>3320</v>
      </c>
      <c r="DX194" s="414" t="s">
        <v>3320</v>
      </c>
      <c r="DY194" s="414" t="s">
        <v>3320</v>
      </c>
      <c r="DZ194" s="414" t="s">
        <v>3320</v>
      </c>
      <c r="EA194" s="414" t="s">
        <v>3320</v>
      </c>
      <c r="EB194" s="414" t="s">
        <v>3320</v>
      </c>
      <c r="EC194" s="414" t="s">
        <v>3320</v>
      </c>
      <c r="ED194" s="414" t="s">
        <v>3320</v>
      </c>
      <c r="EE194" s="414" t="s">
        <v>3320</v>
      </c>
      <c r="EF194" s="414" t="s">
        <v>3320</v>
      </c>
      <c r="EG194" s="414" t="s">
        <v>3320</v>
      </c>
      <c r="EH194" s="414" t="s">
        <v>3320</v>
      </c>
      <c r="EI194" s="414" t="s">
        <v>3320</v>
      </c>
      <c r="EJ194" s="414" t="s">
        <v>3320</v>
      </c>
      <c r="EK194" s="414" t="s">
        <v>3320</v>
      </c>
      <c r="EL194" s="414" t="s">
        <v>3320</v>
      </c>
      <c r="EM194" s="414" t="s">
        <v>3320</v>
      </c>
      <c r="EN194" s="414" t="s">
        <v>3320</v>
      </c>
      <c r="EO194" s="414" t="s">
        <v>3320</v>
      </c>
      <c r="EP194" s="414" t="s">
        <v>3320</v>
      </c>
      <c r="EQ194" s="414" t="s">
        <v>3320</v>
      </c>
      <c r="ER194" s="414" t="s">
        <v>3320</v>
      </c>
      <c r="ES194" s="414" t="s">
        <v>3320</v>
      </c>
      <c r="ET194" s="414" t="s">
        <v>3320</v>
      </c>
      <c r="EU194" s="414" t="s">
        <v>3320</v>
      </c>
      <c r="EV194" s="414" t="s">
        <v>3320</v>
      </c>
      <c r="EW194" s="414" t="s">
        <v>3320</v>
      </c>
      <c r="EX194" s="414" t="s">
        <v>3320</v>
      </c>
      <c r="EY194" s="414" t="s">
        <v>3320</v>
      </c>
      <c r="EZ194" s="414" t="s">
        <v>3320</v>
      </c>
      <c r="FA194" s="414" t="s">
        <v>3320</v>
      </c>
      <c r="FB194" s="414" t="s">
        <v>3320</v>
      </c>
      <c r="FC194" s="414" t="s">
        <v>3320</v>
      </c>
      <c r="FD194" s="414" t="s">
        <v>3320</v>
      </c>
      <c r="FE194" s="414" t="s">
        <v>3320</v>
      </c>
      <c r="FF194" s="414" t="s">
        <v>3320</v>
      </c>
      <c r="FG194" s="414" t="s">
        <v>3320</v>
      </c>
      <c r="FH194" s="414" t="s">
        <v>3320</v>
      </c>
      <c r="FI194" s="414" t="s">
        <v>3320</v>
      </c>
      <c r="FJ194" s="414" t="s">
        <v>3320</v>
      </c>
      <c r="FK194" s="414" t="s">
        <v>3320</v>
      </c>
      <c r="FL194" s="414" t="s">
        <v>3320</v>
      </c>
      <c r="FM194" s="414" t="s">
        <v>3320</v>
      </c>
      <c r="FN194" s="414" t="s">
        <v>3320</v>
      </c>
      <c r="FO194" s="421">
        <v>55300000</v>
      </c>
      <c r="FP194" s="421">
        <f t="shared" si="91"/>
        <v>55.3</v>
      </c>
      <c r="FQ194" s="414" t="s">
        <v>733</v>
      </c>
      <c r="FR194" s="414" t="s">
        <v>733</v>
      </c>
      <c r="FS194" s="414" t="s">
        <v>733</v>
      </c>
      <c r="FT194" s="414" t="s">
        <v>733</v>
      </c>
      <c r="FU194" s="414" t="s">
        <v>630</v>
      </c>
      <c r="FV194" s="414" t="s">
        <v>9580</v>
      </c>
      <c r="FW194" s="414" t="s">
        <v>9581</v>
      </c>
      <c r="FX194" s="422" t="s">
        <v>9577</v>
      </c>
      <c r="FY194" s="423">
        <v>115</v>
      </c>
      <c r="FZ194" s="414" t="s">
        <v>9582</v>
      </c>
      <c r="GA194" s="421">
        <v>47000000</v>
      </c>
      <c r="GB194" s="421">
        <v>7600000</v>
      </c>
      <c r="GC194" s="421">
        <v>1150</v>
      </c>
      <c r="GD194" s="421">
        <v>660</v>
      </c>
      <c r="GE194" s="414" t="s">
        <v>9583</v>
      </c>
      <c r="GF194" s="414" t="s">
        <v>733</v>
      </c>
      <c r="GG194" s="414" t="s">
        <v>733</v>
      </c>
      <c r="GH194" s="414" t="s">
        <v>9584</v>
      </c>
      <c r="GI194" s="414" t="s">
        <v>733</v>
      </c>
      <c r="GJ194" s="414" t="s">
        <v>1214</v>
      </c>
      <c r="GK194" s="414" t="s">
        <v>733</v>
      </c>
      <c r="GL194" s="414" t="s">
        <v>733</v>
      </c>
      <c r="GM194" s="414" t="s">
        <v>733</v>
      </c>
      <c r="GN194" s="424" t="s">
        <v>5676</v>
      </c>
      <c r="GO194" s="414" t="s">
        <v>3320</v>
      </c>
      <c r="GP194" s="414" t="s">
        <v>733</v>
      </c>
      <c r="GQ194" s="414" t="s">
        <v>5721</v>
      </c>
      <c r="GR194" s="414" t="s">
        <v>733</v>
      </c>
      <c r="GS194" s="414" t="s">
        <v>5679</v>
      </c>
      <c r="GT194" s="414" t="s">
        <v>3320</v>
      </c>
      <c r="GU194" s="414" t="s">
        <v>3320</v>
      </c>
      <c r="GV194" s="414">
        <v>2</v>
      </c>
      <c r="GW194" s="414" t="s">
        <v>733</v>
      </c>
      <c r="GX194" s="414" t="s">
        <v>5948</v>
      </c>
      <c r="GY194" s="414" t="s">
        <v>9585</v>
      </c>
      <c r="GZ194" s="414" t="s">
        <v>733</v>
      </c>
      <c r="HA194" s="414" t="s">
        <v>3320</v>
      </c>
      <c r="HB194" s="414" t="s">
        <v>9586</v>
      </c>
      <c r="HC194" s="414" t="s">
        <v>9587</v>
      </c>
      <c r="HD194" s="414" t="s">
        <v>5683</v>
      </c>
      <c r="HE194" s="414" t="s">
        <v>5683</v>
      </c>
      <c r="HF194" s="414" t="s">
        <v>5952</v>
      </c>
      <c r="HG194" s="414" t="s">
        <v>733</v>
      </c>
      <c r="HH194" s="414" t="s">
        <v>1214</v>
      </c>
      <c r="HI194" s="414" t="s">
        <v>13139</v>
      </c>
      <c r="HJ194" s="414" t="s">
        <v>13140</v>
      </c>
      <c r="HK194" s="414" t="s">
        <v>5685</v>
      </c>
      <c r="HL194" s="414" t="s">
        <v>3320</v>
      </c>
      <c r="HM194" s="414" t="s">
        <v>3320</v>
      </c>
      <c r="HN194" s="414" t="s">
        <v>3320</v>
      </c>
      <c r="HO194" s="414" t="s">
        <v>3320</v>
      </c>
      <c r="HP194" s="414" t="s">
        <v>3320</v>
      </c>
      <c r="HQ194" s="414" t="s">
        <v>3320</v>
      </c>
      <c r="HR194" s="414" t="s">
        <v>3320</v>
      </c>
      <c r="HS194" s="414" t="s">
        <v>3320</v>
      </c>
      <c r="HT194" s="414" t="s">
        <v>3320</v>
      </c>
      <c r="HU194" s="414" t="s">
        <v>3320</v>
      </c>
      <c r="HV194" s="414" t="s">
        <v>3320</v>
      </c>
      <c r="HW194" s="414" t="s">
        <v>3320</v>
      </c>
      <c r="HX194" s="414" t="s">
        <v>3320</v>
      </c>
      <c r="HY194" s="414" t="s">
        <v>3320</v>
      </c>
      <c r="HZ194" s="414" t="s">
        <v>3320</v>
      </c>
      <c r="IA194" s="414" t="s">
        <v>3320</v>
      </c>
      <c r="IB194" s="414" t="s">
        <v>3320</v>
      </c>
      <c r="IC194" s="414" t="s">
        <v>3320</v>
      </c>
      <c r="ID194" s="414" t="s">
        <v>3320</v>
      </c>
      <c r="IE194" s="414" t="s">
        <v>3320</v>
      </c>
      <c r="IF194" s="414" t="s">
        <v>3320</v>
      </c>
      <c r="IG194" s="414" t="s">
        <v>3320</v>
      </c>
      <c r="IH194" s="414" t="s">
        <v>3320</v>
      </c>
      <c r="II194" s="414" t="s">
        <v>3320</v>
      </c>
      <c r="IJ194" s="414" t="s">
        <v>3320</v>
      </c>
      <c r="IK194" s="414" t="s">
        <v>3320</v>
      </c>
      <c r="IL194" s="414" t="s">
        <v>3320</v>
      </c>
      <c r="IM194" s="414" t="s">
        <v>3320</v>
      </c>
      <c r="IN194" s="414" t="s">
        <v>3320</v>
      </c>
      <c r="IO194" s="414" t="s">
        <v>3320</v>
      </c>
      <c r="IP194" s="414" t="s">
        <v>3320</v>
      </c>
      <c r="IQ194" s="414" t="s">
        <v>3320</v>
      </c>
      <c r="IR194" s="414" t="s">
        <v>3320</v>
      </c>
      <c r="IS194" s="414" t="s">
        <v>3320</v>
      </c>
      <c r="IT194" s="414" t="s">
        <v>3320</v>
      </c>
      <c r="IU194" s="414" t="s">
        <v>3320</v>
      </c>
      <c r="IV194" s="414" t="s">
        <v>3320</v>
      </c>
      <c r="IW194" s="414" t="s">
        <v>3320</v>
      </c>
      <c r="IX194" s="440" t="s">
        <v>9588</v>
      </c>
      <c r="IY194" s="451">
        <v>46062</v>
      </c>
      <c r="IZ194" s="441" t="s">
        <v>3320</v>
      </c>
      <c r="JA194" s="440" t="s">
        <v>5967</v>
      </c>
      <c r="JB194" s="414" t="str">
        <f>IFERROR(VLOOKUP($E194,'[12]Resumen costos RNT id'!$D:$J,3,0),"")</f>
        <v/>
      </c>
      <c r="JC194" s="421" t="str">
        <f>IFERROR(VLOOKUP($E194,'[12]Resumen costos RNT id'!$D:$J,4,0),"")</f>
        <v/>
      </c>
      <c r="JD194" s="421" t="str">
        <f>IFERROR(VLOOKUP($E194,'[12]Resumen costos RNT id'!$D:$J,5,0),"")</f>
        <v/>
      </c>
      <c r="JE194" s="421" t="str">
        <f>IFERROR(VLOOKUP($E194,'[12]Resumen costos RNT id'!$D:$J,6,0),"")</f>
        <v/>
      </c>
      <c r="JF194" s="416" t="str">
        <f>IFERROR(VLOOKUP($E194,'[12]Resumen costos RNT id'!$D:$J,7,0),"")</f>
        <v/>
      </c>
      <c r="JG194" s="428" t="str">
        <f t="shared" si="67"/>
        <v/>
      </c>
      <c r="JH194" s="428" t="str">
        <f t="shared" si="68"/>
        <v/>
      </c>
      <c r="JI194" s="428" t="str">
        <f t="shared" si="68"/>
        <v/>
      </c>
      <c r="JJ194" s="428">
        <f t="shared" si="69"/>
        <v>0</v>
      </c>
      <c r="JK194" s="428">
        <f t="shared" si="70"/>
        <v>0</v>
      </c>
      <c r="JL194" s="414" t="s">
        <v>202</v>
      </c>
      <c r="JP194" s="414">
        <v>4</v>
      </c>
      <c r="JQ194" s="414">
        <f t="shared" si="84"/>
        <v>0</v>
      </c>
      <c r="JR194" s="429" t="str">
        <f>IFERROR(VLOOKUP($E194,'[13]Actualización de costos CENACE'!$A:$G,2,0),"")</f>
        <v/>
      </c>
      <c r="JS194" s="429" t="str">
        <f>IFERROR(VLOOKUP($E194,'[13]Actualización de costos CENACE'!$A:$G,3,0),"")</f>
        <v/>
      </c>
      <c r="JT194" s="429" t="str">
        <f>IFERROR(VLOOKUP($E194,'[13]Actualización de costos CENACE'!$A:$G,4,0),"")</f>
        <v/>
      </c>
      <c r="JU194" s="429" t="str">
        <f>IFERROR(VLOOKUP($E194,'[13]Actualización de costos CENACE'!$A:$G,5,0),"")</f>
        <v/>
      </c>
      <c r="JV194" s="429" t="str">
        <f>IFERROR(VLOOKUP($E194,'[13]Actualización de costos CENACE'!$A:$G,6,0),"")</f>
        <v/>
      </c>
      <c r="JW194" s="430" t="str">
        <f>IFERROR(VLOOKUP($E194,'[13]Din Costos CFE'!$J$7:$AG$150,JW$1,0),"")</f>
        <v/>
      </c>
      <c r="JX194" s="430" t="str">
        <f>IFERROR(VLOOKUP($E194,'[13]Din Costos CFE'!$J$7:$AG$150,JX$1,0),"")</f>
        <v/>
      </c>
      <c r="JY194" s="430" t="str">
        <f>IFERROR(VLOOKUP($E194,'[13]Din Costos CFE'!$J$7:$AG$150,JY$1,0),"")</f>
        <v/>
      </c>
      <c r="JZ194" s="430" t="str">
        <f>IFERROR(VLOOKUP($E194,'[13]Din Costos CFE'!$J$7:$AG$150,JZ$1,0),"")</f>
        <v/>
      </c>
      <c r="KA194" s="430" t="str">
        <f>IFERROR(VLOOKUP($E194,'[13]Din Costos CFE'!$J$7:$AG$150,KA$1,0),"")</f>
        <v/>
      </c>
      <c r="KB194" s="430" t="str">
        <f>IFERROR(VLOOKUP($E194,'[13]Din Costos CFE'!$J$7:$AG$150,KB$1,0),"")</f>
        <v/>
      </c>
      <c r="KC194" s="430" t="str">
        <f>IFERROR(VLOOKUP($E194,'[13]Din Costos CFE'!$J$7:$AG$150,KC$1,0),"")</f>
        <v/>
      </c>
      <c r="KD194" s="430" t="str">
        <f>IFERROR(VLOOKUP($E194,'[13]Din Costos CFE'!$J$7:$AG$150,KD$1,0),"")</f>
        <v/>
      </c>
      <c r="KE194" s="430" t="str">
        <f>IFERROR(VLOOKUP($E194,'[13]Din Costos CFE'!$J$7:$AG$150,KE$1,0),"")</f>
        <v/>
      </c>
      <c r="KF194" s="430" t="str">
        <f>IFERROR(VLOOKUP($E194,'[13]Din Costos CFE'!$J$7:$AG$150,KF$1,0),"")</f>
        <v/>
      </c>
      <c r="KG194" s="430" t="str">
        <f>IFERROR(VLOOKUP($E194,'[13]Din Costos CFE'!$J$7:$AG$150,KG$1,0),"")</f>
        <v/>
      </c>
      <c r="KH194" s="430" t="str">
        <f>IFERROR(VLOOKUP($E194,'[13]Din Costos CFE'!$J$7:$AG$150,KH$1,0),"")</f>
        <v/>
      </c>
      <c r="KI194" s="430" t="str">
        <f>IFERROR(VLOOKUP($E194,'[13]Din Costos CFE'!$J$7:$AG$150,KI$1,0),"")</f>
        <v/>
      </c>
      <c r="KJ194" s="430" t="str">
        <f>IFERROR(VLOOKUP($E194,'[13]Din Costos CFE'!$J$7:$AG$150,KJ$1,0),"")</f>
        <v/>
      </c>
      <c r="KK194" s="430" t="str">
        <f>IFERROR(VLOOKUP($E194,'[13]Din Costos CFE'!$J$7:$AG$150,KK$1,0),"")</f>
        <v/>
      </c>
      <c r="KL194" s="430" t="str">
        <f>IFERROR(VLOOKUP($E194,'[13]Din Costos CFE'!$J$7:$AG$150,KL$1,0),"")</f>
        <v/>
      </c>
      <c r="KM194" s="430" t="str">
        <f>IFERROR(VLOOKUP($E194,'[13]Din Costos CFE'!$J$7:$AG$150,KM$1,0),"")</f>
        <v/>
      </c>
      <c r="KN194" s="430" t="str">
        <f>IFERROR(VLOOKUP($E194,'[13]Din Costos CFE'!$J$7:$AG$150,KN$1,0),"")</f>
        <v/>
      </c>
      <c r="KO194" s="431">
        <f t="shared" si="71"/>
        <v>0</v>
      </c>
      <c r="KP194" s="431">
        <f t="shared" si="72"/>
        <v>0</v>
      </c>
      <c r="KQ194" s="431">
        <f t="shared" si="73"/>
        <v>0</v>
      </c>
      <c r="KR194" s="432" t="str">
        <f>IFERROR(VLOOKUP($E194,'[13]Din Costos CFE'!$A$6:$G$150,4,0),"")</f>
        <v/>
      </c>
      <c r="KS194" s="432" t="str">
        <f>IFERROR(VLOOKUP($E194,'[13]Din Costos CFE'!$A$6:$G$150,5,0),"")</f>
        <v/>
      </c>
      <c r="KT194" s="432" t="str">
        <f>IFERROR(VLOOKUP($E194,'[13]Din Costos CFE'!$A$6:$G$150,6,0),"")</f>
        <v/>
      </c>
      <c r="KU194" s="433" t="str">
        <f t="shared" si="74"/>
        <v/>
      </c>
      <c r="KV194" s="434" t="str">
        <f t="shared" si="75"/>
        <v/>
      </c>
      <c r="KW194" s="435" t="str">
        <f t="shared" si="76"/>
        <v/>
      </c>
      <c r="KX194" s="435"/>
      <c r="KY194" s="436" t="str">
        <f>IFERROR(VLOOKUP($E194,'[13]Detalle Costos CENACE'!$E:$IT,248,0),"")</f>
        <v/>
      </c>
      <c r="KZ194" s="414">
        <f t="shared" si="77"/>
        <v>53</v>
      </c>
      <c r="LA194" s="434" t="str">
        <f t="shared" si="78"/>
        <v/>
      </c>
      <c r="LB194" s="434" t="str">
        <f t="shared" si="79"/>
        <v/>
      </c>
      <c r="LC194" s="414">
        <f t="shared" si="80"/>
        <v>1</v>
      </c>
      <c r="LD194" s="429" t="str">
        <f>IFERROR(VLOOKUP($E194,'[13]Actualización de costos CENACE'!$A:$G,7,0),"")</f>
        <v/>
      </c>
    </row>
    <row r="195" spans="1:316" s="414" customFormat="1" ht="15" customHeight="1">
      <c r="A195" s="413" t="s">
        <v>5638</v>
      </c>
      <c r="B195" s="414">
        <v>882</v>
      </c>
      <c r="C195" s="414" t="s">
        <v>9589</v>
      </c>
      <c r="D195" s="414" t="s">
        <v>9590</v>
      </c>
      <c r="E195" s="414">
        <v>882</v>
      </c>
      <c r="G195" s="414" t="s">
        <v>9445</v>
      </c>
      <c r="H195" s="414" t="s">
        <v>9446</v>
      </c>
      <c r="I195" s="415">
        <v>4</v>
      </c>
      <c r="J195" s="415"/>
      <c r="K195" s="415" t="str">
        <f>+IF(I195=4,"No","Sí")</f>
        <v>No</v>
      </c>
      <c r="L195" s="415"/>
      <c r="M195" s="415">
        <f t="shared" si="87"/>
        <v>4</v>
      </c>
      <c r="N195" s="415"/>
      <c r="O195" s="415"/>
      <c r="P195" s="415"/>
      <c r="Q195" s="415"/>
      <c r="R195" s="415" t="str">
        <f>+IF(M195=4,"No","Sí")</f>
        <v>No</v>
      </c>
      <c r="S195" s="415"/>
      <c r="T195" s="415"/>
      <c r="U195" s="415"/>
      <c r="V195" s="414" t="s">
        <v>9591</v>
      </c>
      <c r="W195" s="414" t="s">
        <v>5643</v>
      </c>
      <c r="X195" s="414">
        <f t="shared" si="83"/>
        <v>1</v>
      </c>
      <c r="Y195" s="414">
        <f t="shared" ref="Y195:Y225" si="92">+X195*BS195</f>
        <v>75</v>
      </c>
      <c r="Z195" s="416" t="str">
        <f t="shared" ref="Z195:Z225" si="93">IFERROR(KS195/KZ195,"")</f>
        <v/>
      </c>
      <c r="AA195" s="416">
        <f t="shared" ref="AA195:AA225" si="94">JJ195/FP195</f>
        <v>0</v>
      </c>
      <c r="AB195" s="417">
        <f t="shared" ref="AB195:AB225" si="95">+IF(Z195&lt;=0.2,1,0)</f>
        <v>0</v>
      </c>
      <c r="AC195" s="414" t="s">
        <v>5917</v>
      </c>
      <c r="AD195" s="414" t="s">
        <v>5917</v>
      </c>
      <c r="AE195" s="414" t="e">
        <f>+VLOOKUP($D195,'[12]Ramón Países '!$A:$E,4,0)</f>
        <v>#N/A</v>
      </c>
      <c r="AF195" s="414" t="s">
        <v>5646</v>
      </c>
      <c r="AG195" s="414" t="e">
        <f>+VLOOKUP($D195,'[12]Ramón Países '!$A:$E,5,0)</f>
        <v>#N/A</v>
      </c>
      <c r="AH195" s="414" t="s">
        <v>5918</v>
      </c>
      <c r="AI195" s="414" t="s">
        <v>7572</v>
      </c>
      <c r="AJ195" s="414" t="s">
        <v>7573</v>
      </c>
      <c r="AK195" s="414" t="s">
        <v>5698</v>
      </c>
      <c r="AL195" s="414" t="s">
        <v>9447</v>
      </c>
      <c r="AM195" s="414" t="s">
        <v>9448</v>
      </c>
      <c r="AN195" s="414" t="s">
        <v>3320</v>
      </c>
      <c r="AO195" s="414" t="s">
        <v>9449</v>
      </c>
      <c r="AP195" s="414" t="s">
        <v>5698</v>
      </c>
      <c r="AQ195" s="414" t="s">
        <v>7577</v>
      </c>
      <c r="AR195" s="414" t="s">
        <v>7578</v>
      </c>
      <c r="AS195" s="414" t="s">
        <v>9450</v>
      </c>
      <c r="AT195" s="414" t="s">
        <v>733</v>
      </c>
      <c r="AU195" s="414" t="s">
        <v>733</v>
      </c>
      <c r="AV195" s="414" t="s">
        <v>733</v>
      </c>
      <c r="AW195" s="414" t="s">
        <v>3320</v>
      </c>
      <c r="AX195" s="414" t="s">
        <v>5944</v>
      </c>
      <c r="AY195" s="414" t="s">
        <v>733</v>
      </c>
      <c r="AZ195" s="414" t="s">
        <v>7581</v>
      </c>
      <c r="BA195" s="414" t="s">
        <v>7582</v>
      </c>
      <c r="BB195" s="414" t="s">
        <v>7583</v>
      </c>
      <c r="BC195" s="414" t="s">
        <v>9451</v>
      </c>
      <c r="BD195" s="414" t="s">
        <v>9452</v>
      </c>
      <c r="BE195" s="414" t="s">
        <v>9453</v>
      </c>
      <c r="BF195" s="415" t="s">
        <v>1214</v>
      </c>
      <c r="BG195" s="414" t="s">
        <v>3320</v>
      </c>
      <c r="BI195" s="414" t="s">
        <v>5955</v>
      </c>
      <c r="BJ195" s="414" t="s">
        <v>5955</v>
      </c>
      <c r="BK195" s="414" t="s">
        <v>3623</v>
      </c>
      <c r="BL195" s="414" t="s">
        <v>9592</v>
      </c>
      <c r="BM195" s="415">
        <v>115</v>
      </c>
      <c r="BN195" s="414" t="s">
        <v>5665</v>
      </c>
      <c r="BO195" s="418" t="s">
        <v>13141</v>
      </c>
      <c r="BP195" s="414">
        <v>18</v>
      </c>
      <c r="BQ195" s="414">
        <v>2028</v>
      </c>
      <c r="BR195" s="414">
        <v>75</v>
      </c>
      <c r="BS195" s="415">
        <v>75</v>
      </c>
      <c r="BT195" s="414" t="s">
        <v>5666</v>
      </c>
      <c r="BU195" s="414">
        <v>162405</v>
      </c>
      <c r="BV195" s="415">
        <v>253.13</v>
      </c>
      <c r="BW195" s="419">
        <v>0.38528158295281584</v>
      </c>
      <c r="BX195" s="420" t="s">
        <v>202</v>
      </c>
      <c r="BY195" s="414" t="s">
        <v>733</v>
      </c>
      <c r="CA195" s="414">
        <v>0.39</v>
      </c>
      <c r="CB195" s="414" t="s">
        <v>1214</v>
      </c>
      <c r="CC195" s="414">
        <v>660</v>
      </c>
      <c r="CD195" s="414" t="s">
        <v>5800</v>
      </c>
      <c r="CE195" s="414" t="s">
        <v>5801</v>
      </c>
      <c r="CF195" s="414" t="s">
        <v>3320</v>
      </c>
      <c r="CG195" s="414" t="s">
        <v>733</v>
      </c>
      <c r="CH195" s="414" t="s">
        <v>733</v>
      </c>
      <c r="CI195" s="414">
        <v>2361.5</v>
      </c>
      <c r="CJ195" s="414">
        <v>2164.1</v>
      </c>
      <c r="CK195" s="414" t="s">
        <v>6589</v>
      </c>
      <c r="CL195" s="414">
        <v>365</v>
      </c>
      <c r="CM195" s="414">
        <v>82.2</v>
      </c>
      <c r="CN195" s="414">
        <v>97</v>
      </c>
      <c r="CO195" s="414">
        <v>25</v>
      </c>
      <c r="CP195" s="414" t="s">
        <v>12625</v>
      </c>
      <c r="CQ195" s="414">
        <f t="shared" si="81"/>
        <v>2026</v>
      </c>
      <c r="CR195" s="414">
        <v>1</v>
      </c>
      <c r="CS195" s="414">
        <v>55</v>
      </c>
      <c r="CT195" s="414" t="s">
        <v>9593</v>
      </c>
      <c r="CU195" s="414">
        <v>1561389</v>
      </c>
      <c r="CV195" s="414" t="s">
        <v>3320</v>
      </c>
      <c r="CW195" s="414" t="s">
        <v>3320</v>
      </c>
      <c r="CX195" s="414" t="s">
        <v>3320</v>
      </c>
      <c r="CY195" s="414" t="s">
        <v>3320</v>
      </c>
      <c r="CZ195" s="414" t="s">
        <v>3320</v>
      </c>
      <c r="DA195" s="414" t="s">
        <v>3320</v>
      </c>
      <c r="DB195" s="414" t="s">
        <v>3320</v>
      </c>
      <c r="DC195" s="414" t="s">
        <v>3320</v>
      </c>
      <c r="DD195" s="414" t="s">
        <v>3320</v>
      </c>
      <c r="DE195" s="414" t="s">
        <v>3320</v>
      </c>
      <c r="DG195" s="414" t="s">
        <v>3320</v>
      </c>
      <c r="DH195" s="414" t="s">
        <v>3320</v>
      </c>
      <c r="DI195" s="414" t="s">
        <v>3320</v>
      </c>
      <c r="DJ195" s="414" t="s">
        <v>3320</v>
      </c>
      <c r="DK195" s="414" t="s">
        <v>3320</v>
      </c>
      <c r="DL195" s="414" t="s">
        <v>3320</v>
      </c>
      <c r="DM195" s="414" t="e">
        <f t="shared" si="82"/>
        <v>#VALUE!</v>
      </c>
      <c r="DN195" s="414" t="s">
        <v>3320</v>
      </c>
      <c r="DO195" s="414" t="s">
        <v>3320</v>
      </c>
      <c r="DP195" s="414" t="s">
        <v>3320</v>
      </c>
      <c r="DR195" s="414" t="s">
        <v>3320</v>
      </c>
      <c r="DS195" s="414" t="s">
        <v>3320</v>
      </c>
      <c r="DT195" s="414" t="s">
        <v>3320</v>
      </c>
      <c r="DU195" s="414" t="s">
        <v>3320</v>
      </c>
      <c r="DV195" s="414" t="s">
        <v>3320</v>
      </c>
      <c r="DW195" s="414" t="s">
        <v>3320</v>
      </c>
      <c r="DX195" s="414" t="s">
        <v>3320</v>
      </c>
      <c r="DY195" s="414" t="s">
        <v>3320</v>
      </c>
      <c r="DZ195" s="414" t="s">
        <v>3320</v>
      </c>
      <c r="EA195" s="414" t="s">
        <v>3320</v>
      </c>
      <c r="EB195" s="414" t="s">
        <v>3320</v>
      </c>
      <c r="EC195" s="414" t="s">
        <v>3320</v>
      </c>
      <c r="ED195" s="414" t="s">
        <v>3320</v>
      </c>
      <c r="EE195" s="414" t="s">
        <v>3320</v>
      </c>
      <c r="EF195" s="414" t="s">
        <v>3320</v>
      </c>
      <c r="EG195" s="414" t="s">
        <v>3320</v>
      </c>
      <c r="EH195" s="414" t="s">
        <v>3320</v>
      </c>
      <c r="EI195" s="414" t="s">
        <v>3320</v>
      </c>
      <c r="EJ195" s="414" t="s">
        <v>3320</v>
      </c>
      <c r="EK195" s="414" t="s">
        <v>3320</v>
      </c>
      <c r="EL195" s="414" t="s">
        <v>3320</v>
      </c>
      <c r="EM195" s="414" t="s">
        <v>3320</v>
      </c>
      <c r="EN195" s="414" t="s">
        <v>3320</v>
      </c>
      <c r="EO195" s="414" t="s">
        <v>3320</v>
      </c>
      <c r="EP195" s="414" t="s">
        <v>3320</v>
      </c>
      <c r="EQ195" s="414" t="s">
        <v>3320</v>
      </c>
      <c r="ER195" s="414" t="s">
        <v>3320</v>
      </c>
      <c r="ES195" s="414" t="s">
        <v>3320</v>
      </c>
      <c r="ET195" s="414" t="s">
        <v>3320</v>
      </c>
      <c r="EU195" s="414" t="s">
        <v>3320</v>
      </c>
      <c r="EV195" s="414" t="s">
        <v>3320</v>
      </c>
      <c r="EW195" s="414" t="s">
        <v>3320</v>
      </c>
      <c r="EX195" s="414" t="s">
        <v>3320</v>
      </c>
      <c r="EY195" s="414" t="s">
        <v>3320</v>
      </c>
      <c r="EZ195" s="414" t="s">
        <v>3320</v>
      </c>
      <c r="FA195" s="414" t="s">
        <v>3320</v>
      </c>
      <c r="FB195" s="414" t="s">
        <v>3320</v>
      </c>
      <c r="FC195" s="414" t="s">
        <v>3320</v>
      </c>
      <c r="FD195" s="414" t="s">
        <v>3320</v>
      </c>
      <c r="FE195" s="414" t="s">
        <v>3320</v>
      </c>
      <c r="FF195" s="414" t="s">
        <v>3320</v>
      </c>
      <c r="FG195" s="414" t="s">
        <v>3320</v>
      </c>
      <c r="FH195" s="414" t="s">
        <v>3320</v>
      </c>
      <c r="FI195" s="414" t="s">
        <v>3320</v>
      </c>
      <c r="FJ195" s="414" t="s">
        <v>3320</v>
      </c>
      <c r="FK195" s="414" t="s">
        <v>3320</v>
      </c>
      <c r="FL195" s="414" t="s">
        <v>3320</v>
      </c>
      <c r="FM195" s="414" t="s">
        <v>3320</v>
      </c>
      <c r="FN195" s="414" t="s">
        <v>3320</v>
      </c>
      <c r="FO195" s="421">
        <v>85472542</v>
      </c>
      <c r="FP195" s="421">
        <f t="shared" si="91"/>
        <v>85.472542000000004</v>
      </c>
      <c r="FQ195" s="414" t="s">
        <v>1214</v>
      </c>
      <c r="FR195" s="414" t="s">
        <v>733</v>
      </c>
      <c r="FS195" s="414" t="s">
        <v>733</v>
      </c>
      <c r="FT195" s="414" t="s">
        <v>733</v>
      </c>
      <c r="FU195" s="414" t="s">
        <v>3561</v>
      </c>
      <c r="FV195" s="414" t="s">
        <v>9594</v>
      </c>
      <c r="FW195" s="414" t="s">
        <v>9595</v>
      </c>
      <c r="FX195" s="422" t="s">
        <v>9592</v>
      </c>
      <c r="FY195" s="423">
        <v>115</v>
      </c>
      <c r="FZ195" s="414" t="s">
        <v>9596</v>
      </c>
      <c r="GA195" s="421">
        <v>74897096</v>
      </c>
      <c r="GB195" s="421">
        <v>10575446</v>
      </c>
      <c r="GC195" s="421">
        <v>1467.08</v>
      </c>
      <c r="GD195" s="421">
        <v>2083</v>
      </c>
      <c r="GE195" s="414" t="s">
        <v>7592</v>
      </c>
      <c r="GF195" s="414" t="s">
        <v>733</v>
      </c>
      <c r="GG195" s="414" t="s">
        <v>733</v>
      </c>
      <c r="GH195" s="414" t="s">
        <v>9597</v>
      </c>
      <c r="GI195" s="414" t="s">
        <v>1214</v>
      </c>
      <c r="GJ195" s="414" t="s">
        <v>1214</v>
      </c>
      <c r="GK195" s="414" t="s">
        <v>733</v>
      </c>
      <c r="GL195" s="414" t="s">
        <v>733</v>
      </c>
      <c r="GM195" s="414" t="s">
        <v>1214</v>
      </c>
      <c r="GN195" s="424" t="s">
        <v>5676</v>
      </c>
      <c r="GO195" s="414" t="s">
        <v>3320</v>
      </c>
      <c r="GP195" s="414" t="s">
        <v>733</v>
      </c>
      <c r="GQ195" s="414" t="s">
        <v>5721</v>
      </c>
      <c r="GR195" s="414" t="s">
        <v>733</v>
      </c>
      <c r="GS195" s="414" t="s">
        <v>5679</v>
      </c>
      <c r="GT195" s="414" t="s">
        <v>3320</v>
      </c>
      <c r="GU195" s="414" t="s">
        <v>3320</v>
      </c>
      <c r="GV195" s="414">
        <v>1</v>
      </c>
      <c r="GW195" s="414" t="s">
        <v>733</v>
      </c>
      <c r="GX195" s="414" t="s">
        <v>5679</v>
      </c>
      <c r="GY195" s="414" t="s">
        <v>9598</v>
      </c>
      <c r="GZ195" s="414" t="s">
        <v>733</v>
      </c>
      <c r="HA195" s="414" t="s">
        <v>3320</v>
      </c>
      <c r="HB195" s="414" t="s">
        <v>9599</v>
      </c>
      <c r="HC195" s="414" t="s">
        <v>3320</v>
      </c>
      <c r="HD195" s="414" t="s">
        <v>5683</v>
      </c>
      <c r="HE195" s="414" t="s">
        <v>5952</v>
      </c>
      <c r="HF195" s="414" t="s">
        <v>5684</v>
      </c>
      <c r="HG195" s="414" t="s">
        <v>733</v>
      </c>
      <c r="HH195" s="414" t="s">
        <v>1214</v>
      </c>
      <c r="HI195" s="414" t="s">
        <v>13142</v>
      </c>
      <c r="HJ195" s="414" t="s">
        <v>13143</v>
      </c>
      <c r="HK195" s="414" t="s">
        <v>5685</v>
      </c>
      <c r="HL195" s="414" t="s">
        <v>3320</v>
      </c>
      <c r="HM195" s="414" t="s">
        <v>3320</v>
      </c>
      <c r="HN195" s="414" t="s">
        <v>3320</v>
      </c>
      <c r="HO195" s="414" t="s">
        <v>3320</v>
      </c>
      <c r="HP195" s="414" t="s">
        <v>3320</v>
      </c>
      <c r="HQ195" s="414" t="s">
        <v>3320</v>
      </c>
      <c r="HR195" s="414" t="s">
        <v>3320</v>
      </c>
      <c r="HS195" s="414" t="s">
        <v>3320</v>
      </c>
      <c r="HT195" s="414" t="s">
        <v>3320</v>
      </c>
      <c r="HU195" s="414" t="s">
        <v>3320</v>
      </c>
      <c r="HV195" s="414" t="s">
        <v>3320</v>
      </c>
      <c r="HW195" s="414" t="s">
        <v>3320</v>
      </c>
      <c r="HX195" s="414" t="s">
        <v>3320</v>
      </c>
      <c r="HY195" s="414" t="s">
        <v>3320</v>
      </c>
      <c r="HZ195" s="414" t="s">
        <v>3320</v>
      </c>
      <c r="IA195" s="414" t="s">
        <v>3320</v>
      </c>
      <c r="IB195" s="414" t="s">
        <v>3320</v>
      </c>
      <c r="IC195" s="414" t="s">
        <v>3320</v>
      </c>
      <c r="ID195" s="414" t="s">
        <v>3320</v>
      </c>
      <c r="IE195" s="414" t="s">
        <v>3320</v>
      </c>
      <c r="IF195" s="414" t="s">
        <v>3320</v>
      </c>
      <c r="IG195" s="414" t="s">
        <v>3320</v>
      </c>
      <c r="IH195" s="414" t="s">
        <v>3320</v>
      </c>
      <c r="II195" s="414" t="s">
        <v>3320</v>
      </c>
      <c r="IJ195" s="414" t="s">
        <v>3320</v>
      </c>
      <c r="IK195" s="414" t="s">
        <v>3320</v>
      </c>
      <c r="IL195" s="414" t="s">
        <v>3320</v>
      </c>
      <c r="IM195" s="414" t="s">
        <v>3320</v>
      </c>
      <c r="IN195" s="414" t="s">
        <v>3320</v>
      </c>
      <c r="IO195" s="414" t="s">
        <v>3320</v>
      </c>
      <c r="IP195" s="414" t="s">
        <v>3320</v>
      </c>
      <c r="IQ195" s="414" t="s">
        <v>3320</v>
      </c>
      <c r="IR195" s="414" t="s">
        <v>3320</v>
      </c>
      <c r="IS195" s="414" t="s">
        <v>3320</v>
      </c>
      <c r="IT195" s="414" t="s">
        <v>3320</v>
      </c>
      <c r="IU195" s="414" t="s">
        <v>3320</v>
      </c>
      <c r="IV195" s="414" t="s">
        <v>3320</v>
      </c>
      <c r="IW195" s="414" t="s">
        <v>3320</v>
      </c>
      <c r="IX195" s="440" t="s">
        <v>5966</v>
      </c>
      <c r="IY195" s="441" t="s">
        <v>3320</v>
      </c>
      <c r="IZ195" s="441" t="s">
        <v>3320</v>
      </c>
      <c r="JA195" s="440" t="s">
        <v>5967</v>
      </c>
      <c r="JB195" s="414" t="str">
        <f>IFERROR(VLOOKUP($E195,'[12]Resumen costos RNT id'!$D:$J,3,0),"")</f>
        <v/>
      </c>
      <c r="JC195" s="421" t="str">
        <f>IFERROR(VLOOKUP($E195,'[12]Resumen costos RNT id'!$D:$J,4,0),"")</f>
        <v/>
      </c>
      <c r="JD195" s="421" t="str">
        <f>IFERROR(VLOOKUP($E195,'[12]Resumen costos RNT id'!$D:$J,5,0),"")</f>
        <v/>
      </c>
      <c r="JE195" s="421" t="str">
        <f>IFERROR(VLOOKUP($E195,'[12]Resumen costos RNT id'!$D:$J,6,0),"")</f>
        <v/>
      </c>
      <c r="JF195" s="416" t="str">
        <f>IFERROR(VLOOKUP($E195,'[12]Resumen costos RNT id'!$D:$J,7,0),"")</f>
        <v/>
      </c>
      <c r="JG195" s="428" t="str">
        <f t="shared" ref="JG195:JG225" si="96">IFERROR(JC195/1000000,"")</f>
        <v/>
      </c>
      <c r="JH195" s="428" t="str">
        <f t="shared" ref="JH195:JI225" si="97">IFERROR(JD195/1000000/$JI$1,"")</f>
        <v/>
      </c>
      <c r="JI195" s="428" t="str">
        <f t="shared" si="97"/>
        <v/>
      </c>
      <c r="JJ195" s="428">
        <f t="shared" ref="JJ195:JJ225" si="98">IFERROR(SUM(JG195:JI195),"")</f>
        <v>0</v>
      </c>
      <c r="JK195" s="428">
        <f t="shared" ref="JK195:JK225" si="99">IFERROR(JJ195/BS195,"")</f>
        <v>0</v>
      </c>
      <c r="JL195" s="414" t="s">
        <v>202</v>
      </c>
      <c r="JP195" s="414">
        <v>5</v>
      </c>
      <c r="JQ195" s="414">
        <f t="shared" si="84"/>
        <v>0</v>
      </c>
      <c r="JR195" s="429" t="str">
        <f>IFERROR(VLOOKUP($E195,'[13]Actualización de costos CENACE'!$A:$G,2,0),"")</f>
        <v/>
      </c>
      <c r="JS195" s="429" t="str">
        <f>IFERROR(VLOOKUP($E195,'[13]Actualización de costos CENACE'!$A:$G,3,0),"")</f>
        <v/>
      </c>
      <c r="JT195" s="429" t="str">
        <f>IFERROR(VLOOKUP($E195,'[13]Actualización de costos CENACE'!$A:$G,4,0),"")</f>
        <v/>
      </c>
      <c r="JU195" s="429" t="str">
        <f>IFERROR(VLOOKUP($E195,'[13]Actualización de costos CENACE'!$A:$G,5,0),"")</f>
        <v/>
      </c>
      <c r="JV195" s="429" t="str">
        <f>IFERROR(VLOOKUP($E195,'[13]Actualización de costos CENACE'!$A:$G,6,0),"")</f>
        <v/>
      </c>
      <c r="JW195" s="430" t="str">
        <f>IFERROR(VLOOKUP($E195,'[13]Din Costos CFE'!$J$7:$AG$150,JW$1,0),"")</f>
        <v/>
      </c>
      <c r="JX195" s="430" t="str">
        <f>IFERROR(VLOOKUP($E195,'[13]Din Costos CFE'!$J$7:$AG$150,JX$1,0),"")</f>
        <v/>
      </c>
      <c r="JY195" s="430" t="str">
        <f>IFERROR(VLOOKUP($E195,'[13]Din Costos CFE'!$J$7:$AG$150,JY$1,0),"")</f>
        <v/>
      </c>
      <c r="JZ195" s="430" t="str">
        <f>IFERROR(VLOOKUP($E195,'[13]Din Costos CFE'!$J$7:$AG$150,JZ$1,0),"")</f>
        <v/>
      </c>
      <c r="KA195" s="430" t="str">
        <f>IFERROR(VLOOKUP($E195,'[13]Din Costos CFE'!$J$7:$AG$150,KA$1,0),"")</f>
        <v/>
      </c>
      <c r="KB195" s="430" t="str">
        <f>IFERROR(VLOOKUP($E195,'[13]Din Costos CFE'!$J$7:$AG$150,KB$1,0),"")</f>
        <v/>
      </c>
      <c r="KC195" s="430" t="str">
        <f>IFERROR(VLOOKUP($E195,'[13]Din Costos CFE'!$J$7:$AG$150,KC$1,0),"")</f>
        <v/>
      </c>
      <c r="KD195" s="430" t="str">
        <f>IFERROR(VLOOKUP($E195,'[13]Din Costos CFE'!$J$7:$AG$150,KD$1,0),"")</f>
        <v/>
      </c>
      <c r="KE195" s="430" t="str">
        <f>IFERROR(VLOOKUP($E195,'[13]Din Costos CFE'!$J$7:$AG$150,KE$1,0),"")</f>
        <v/>
      </c>
      <c r="KF195" s="430" t="str">
        <f>IFERROR(VLOOKUP($E195,'[13]Din Costos CFE'!$J$7:$AG$150,KF$1,0),"")</f>
        <v/>
      </c>
      <c r="KG195" s="430" t="str">
        <f>IFERROR(VLOOKUP($E195,'[13]Din Costos CFE'!$J$7:$AG$150,KG$1,0),"")</f>
        <v/>
      </c>
      <c r="KH195" s="430" t="str">
        <f>IFERROR(VLOOKUP($E195,'[13]Din Costos CFE'!$J$7:$AG$150,KH$1,0),"")</f>
        <v/>
      </c>
      <c r="KI195" s="430" t="str">
        <f>IFERROR(VLOOKUP($E195,'[13]Din Costos CFE'!$J$7:$AG$150,KI$1,0),"")</f>
        <v/>
      </c>
      <c r="KJ195" s="430" t="str">
        <f>IFERROR(VLOOKUP($E195,'[13]Din Costos CFE'!$J$7:$AG$150,KJ$1,0),"")</f>
        <v/>
      </c>
      <c r="KK195" s="430" t="str">
        <f>IFERROR(VLOOKUP($E195,'[13]Din Costos CFE'!$J$7:$AG$150,KK$1,0),"")</f>
        <v/>
      </c>
      <c r="KL195" s="430" t="str">
        <f>IFERROR(VLOOKUP($E195,'[13]Din Costos CFE'!$J$7:$AG$150,KL$1,0),"")</f>
        <v/>
      </c>
      <c r="KM195" s="430" t="str">
        <f>IFERROR(VLOOKUP($E195,'[13]Din Costos CFE'!$J$7:$AG$150,KM$1,0),"")</f>
        <v/>
      </c>
      <c r="KN195" s="430" t="str">
        <f>IFERROR(VLOOKUP($E195,'[13]Din Costos CFE'!$J$7:$AG$150,KN$1,0),"")</f>
        <v/>
      </c>
      <c r="KO195" s="431">
        <f t="shared" ref="KO195:KO225" si="100">+SUM(JR195:JS195)</f>
        <v>0</v>
      </c>
      <c r="KP195" s="431">
        <f t="shared" ref="KP195:KP225" si="101">+SUM(JT195:JU195)</f>
        <v>0</v>
      </c>
      <c r="KQ195" s="431">
        <f t="shared" ref="KQ195:KQ225" si="102">+SUM(KO195:KP195)</f>
        <v>0</v>
      </c>
      <c r="KR195" s="432" t="str">
        <f>IFERROR(VLOOKUP($E195,'[13]Din Costos CFE'!$A$6:$G$150,4,0),"")</f>
        <v/>
      </c>
      <c r="KS195" s="432" t="str">
        <f>IFERROR(VLOOKUP($E195,'[13]Din Costos CFE'!$A$6:$G$150,5,0),"")</f>
        <v/>
      </c>
      <c r="KT195" s="432" t="str">
        <f>IFERROR(VLOOKUP($E195,'[13]Din Costos CFE'!$A$6:$G$150,6,0),"")</f>
        <v/>
      </c>
      <c r="KU195" s="433" t="str">
        <f t="shared" ref="KU195:KU225" si="103">IFERROR(IF(KQ195&gt;0,KT195-KQ195,""),"")</f>
        <v/>
      </c>
      <c r="KV195" s="434" t="str">
        <f t="shared" ref="KV195:KV225" si="104">IFERROR(KT195/KQ195-1,"")</f>
        <v/>
      </c>
      <c r="KW195" s="435" t="str">
        <f t="shared" ref="KW195:KW225" si="105">IF(AND(KT195&gt;0,KQ195&gt;0),IF(KV195&gt;0.25,1,0),"")</f>
        <v/>
      </c>
      <c r="KX195" s="435"/>
      <c r="KY195" s="436" t="str">
        <f>IFERROR(VLOOKUP($E195,'[13]Detalle Costos CENACE'!$E:$IT,248,0),"")</f>
        <v/>
      </c>
      <c r="KZ195" s="414">
        <f t="shared" ref="KZ195:KZ225" si="106">+Y195</f>
        <v>75</v>
      </c>
      <c r="LA195" s="434" t="str">
        <f t="shared" ref="LA195:LA225" si="107">IFERROR(KS195/KZ195,"")</f>
        <v/>
      </c>
      <c r="LB195" s="434" t="str">
        <f t="shared" ref="LB195:LB225" si="108">IF(KP195&gt;0,IFERROR(KP195/KZ195,""),"")</f>
        <v/>
      </c>
      <c r="LC195" s="414">
        <f t="shared" ref="LC195:LC225" si="109">+IF(KT195&gt;0,IF(LA195&gt;0.1,1,0),"")</f>
        <v>1</v>
      </c>
      <c r="LD195" s="429" t="str">
        <f>IFERROR(VLOOKUP($E195,'[13]Actualización de costos CENACE'!$A:$G,7,0),"")</f>
        <v/>
      </c>
    </row>
    <row r="196" spans="1:316" s="414" customFormat="1" ht="15" customHeight="1">
      <c r="A196" s="413" t="s">
        <v>5638</v>
      </c>
      <c r="B196" s="414">
        <v>942</v>
      </c>
      <c r="C196" s="414" t="s">
        <v>9600</v>
      </c>
      <c r="D196" s="414" t="s">
        <v>9601</v>
      </c>
      <c r="E196" s="414">
        <v>942</v>
      </c>
      <c r="G196" s="414" t="s">
        <v>9602</v>
      </c>
      <c r="H196" s="414" t="s">
        <v>9603</v>
      </c>
      <c r="I196" s="415" t="s">
        <v>5782</v>
      </c>
      <c r="J196" s="415">
        <v>1</v>
      </c>
      <c r="K196" s="415" t="s">
        <v>202</v>
      </c>
      <c r="L196" s="415"/>
      <c r="M196" s="415" t="str">
        <f t="shared" si="87"/>
        <v>3a</v>
      </c>
      <c r="N196" s="415"/>
      <c r="O196" s="415"/>
      <c r="P196" s="415"/>
      <c r="Q196" s="415"/>
      <c r="R196" s="415" t="s">
        <v>202</v>
      </c>
      <c r="S196" s="415"/>
      <c r="T196" s="415"/>
      <c r="U196" s="415"/>
      <c r="V196" s="414" t="s">
        <v>9604</v>
      </c>
      <c r="W196" s="414" t="s">
        <v>5916</v>
      </c>
      <c r="X196" s="414">
        <f t="shared" si="83"/>
        <v>1.5</v>
      </c>
      <c r="Y196" s="414">
        <f t="shared" si="92"/>
        <v>378</v>
      </c>
      <c r="Z196" s="416" t="str">
        <f t="shared" si="93"/>
        <v/>
      </c>
      <c r="AA196" s="416">
        <f t="shared" si="94"/>
        <v>0</v>
      </c>
      <c r="AB196" s="417">
        <f t="shared" si="95"/>
        <v>0</v>
      </c>
      <c r="AC196" s="414" t="s">
        <v>6079</v>
      </c>
      <c r="AD196" s="414" t="s">
        <v>6079</v>
      </c>
      <c r="AE196" s="414" t="e">
        <f>+VLOOKUP($D196,'[12]Ramón Países '!$A:$E,4,0)</f>
        <v>#N/A</v>
      </c>
      <c r="AF196" s="414" t="s">
        <v>5693</v>
      </c>
      <c r="AG196" s="414" t="e">
        <f>+VLOOKUP($D196,'[12]Ramón Países '!$A:$E,5,0)</f>
        <v>#N/A</v>
      </c>
      <c r="AH196" s="414" t="s">
        <v>9605</v>
      </c>
      <c r="AI196" s="414" t="s">
        <v>9606</v>
      </c>
      <c r="AJ196" s="414" t="s">
        <v>6727</v>
      </c>
      <c r="AK196" s="414" t="s">
        <v>6727</v>
      </c>
      <c r="AL196" s="414" t="s">
        <v>9607</v>
      </c>
      <c r="AM196" s="414" t="s">
        <v>9608</v>
      </c>
      <c r="AN196" s="414" t="s">
        <v>3320</v>
      </c>
      <c r="AO196" s="414" t="s">
        <v>9609</v>
      </c>
      <c r="AP196" s="414" t="s">
        <v>9610</v>
      </c>
      <c r="AQ196" s="414" t="s">
        <v>9611</v>
      </c>
      <c r="AR196" s="414" t="s">
        <v>9612</v>
      </c>
      <c r="AS196" s="414" t="s">
        <v>9613</v>
      </c>
      <c r="AT196" s="414" t="s">
        <v>733</v>
      </c>
      <c r="AU196" s="414" t="s">
        <v>733</v>
      </c>
      <c r="AV196" s="414" t="s">
        <v>733</v>
      </c>
      <c r="AW196" s="414" t="s">
        <v>3320</v>
      </c>
      <c r="AX196" s="414" t="s">
        <v>9614</v>
      </c>
      <c r="AY196" s="414" t="s">
        <v>733</v>
      </c>
      <c r="AZ196" s="414" t="s">
        <v>9615</v>
      </c>
      <c r="BA196" s="414" t="s">
        <v>9616</v>
      </c>
      <c r="BB196" s="414" t="s">
        <v>9617</v>
      </c>
      <c r="BC196" s="414" t="s">
        <v>9618</v>
      </c>
      <c r="BD196" s="414" t="s">
        <v>9619</v>
      </c>
      <c r="BE196" s="414" t="s">
        <v>9620</v>
      </c>
      <c r="BF196" s="415" t="s">
        <v>1214</v>
      </c>
      <c r="BG196" s="414" t="s">
        <v>3320</v>
      </c>
      <c r="BI196" s="414" t="s">
        <v>5663</v>
      </c>
      <c r="BJ196" s="414" t="s">
        <v>5663</v>
      </c>
      <c r="BK196" s="414" t="s">
        <v>6324</v>
      </c>
      <c r="BL196" s="414" t="s">
        <v>9621</v>
      </c>
      <c r="BM196" s="415">
        <v>230</v>
      </c>
      <c r="BN196" s="414" t="s">
        <v>5712</v>
      </c>
      <c r="BO196" s="418" t="s">
        <v>12984</v>
      </c>
      <c r="BP196" s="414">
        <v>18</v>
      </c>
      <c r="BQ196" s="414">
        <v>2029</v>
      </c>
      <c r="BR196" s="414">
        <v>252</v>
      </c>
      <c r="BS196" s="415">
        <v>252</v>
      </c>
      <c r="BT196" s="414" t="s">
        <v>5863</v>
      </c>
      <c r="BU196" s="414">
        <v>32</v>
      </c>
      <c r="BV196" s="415">
        <v>850.26</v>
      </c>
      <c r="BW196" s="419">
        <v>0.38516525331593826</v>
      </c>
      <c r="BX196" s="420" t="s">
        <v>910</v>
      </c>
      <c r="BY196" s="414" t="s">
        <v>733</v>
      </c>
      <c r="CA196" s="414" t="s">
        <v>3320</v>
      </c>
      <c r="CB196" s="414" t="s">
        <v>3320</v>
      </c>
      <c r="CC196" s="414" t="s">
        <v>3320</v>
      </c>
      <c r="CD196" s="414" t="s">
        <v>3320</v>
      </c>
      <c r="CE196" s="414" t="s">
        <v>3320</v>
      </c>
      <c r="CF196" s="414" t="s">
        <v>3320</v>
      </c>
      <c r="CG196" s="414" t="s">
        <v>3320</v>
      </c>
      <c r="CH196" s="414" t="s">
        <v>3320</v>
      </c>
      <c r="CI196" s="414" t="s">
        <v>3320</v>
      </c>
      <c r="CJ196" s="414" t="s">
        <v>3320</v>
      </c>
      <c r="CL196" s="414" t="s">
        <v>3320</v>
      </c>
      <c r="CM196" s="414" t="s">
        <v>3320</v>
      </c>
      <c r="CN196" s="414" t="s">
        <v>3320</v>
      </c>
      <c r="CO196" s="414" t="s">
        <v>3320</v>
      </c>
      <c r="CP196" s="414" t="s">
        <v>3320</v>
      </c>
      <c r="CQ196" s="414" t="e">
        <f t="shared" ref="CQ196:CQ225" si="110">+YEAR(CP196)</f>
        <v>#VALUE!</v>
      </c>
      <c r="CR196" s="414" t="s">
        <v>3320</v>
      </c>
      <c r="CS196" s="414" t="s">
        <v>3320</v>
      </c>
      <c r="CT196" s="414" t="s">
        <v>3320</v>
      </c>
      <c r="CU196" s="414" t="s">
        <v>3320</v>
      </c>
      <c r="CV196" s="414">
        <v>8.3000000000000007</v>
      </c>
      <c r="CW196" s="414">
        <v>13.5</v>
      </c>
      <c r="CX196" s="414" t="s">
        <v>733</v>
      </c>
      <c r="CY196" s="414" t="s">
        <v>6061</v>
      </c>
      <c r="CZ196" s="414">
        <v>42.7</v>
      </c>
      <c r="DA196" s="414" t="s">
        <v>1214</v>
      </c>
      <c r="DB196" s="414" t="s">
        <v>733</v>
      </c>
      <c r="DC196" s="414" t="s">
        <v>733</v>
      </c>
      <c r="DD196" s="414">
        <v>3740.9</v>
      </c>
      <c r="DE196" s="414">
        <v>2727.4</v>
      </c>
      <c r="DF196" s="414" t="s">
        <v>9622</v>
      </c>
      <c r="DG196" s="414">
        <v>365</v>
      </c>
      <c r="DH196" s="414">
        <v>0.85</v>
      </c>
      <c r="DI196" s="414">
        <v>98.5</v>
      </c>
      <c r="DJ196" s="414">
        <v>35</v>
      </c>
      <c r="DK196" s="414" t="s">
        <v>13144</v>
      </c>
      <c r="DL196" s="414">
        <v>1.94</v>
      </c>
      <c r="DM196" s="414">
        <f t="shared" ref="DM196:DM225" si="111">+YEAR(DK196)</f>
        <v>2027</v>
      </c>
      <c r="DN196" s="414">
        <v>27</v>
      </c>
      <c r="DO196" s="414" t="s">
        <v>9623</v>
      </c>
      <c r="DP196" s="414">
        <v>4330481</v>
      </c>
      <c r="DR196" s="414" t="s">
        <v>3320</v>
      </c>
      <c r="DS196" s="414" t="s">
        <v>3320</v>
      </c>
      <c r="DT196" s="414" t="s">
        <v>3320</v>
      </c>
      <c r="DU196" s="414" t="s">
        <v>3320</v>
      </c>
      <c r="DV196" s="414" t="s">
        <v>3320</v>
      </c>
      <c r="DW196" s="414" t="s">
        <v>3320</v>
      </c>
      <c r="DX196" s="414" t="s">
        <v>3320</v>
      </c>
      <c r="DY196" s="414" t="s">
        <v>3320</v>
      </c>
      <c r="DZ196" s="414" t="s">
        <v>3320</v>
      </c>
      <c r="EA196" s="414" t="s">
        <v>3320</v>
      </c>
      <c r="EB196" s="414" t="s">
        <v>3320</v>
      </c>
      <c r="EC196" s="414" t="s">
        <v>3320</v>
      </c>
      <c r="ED196" s="414" t="s">
        <v>3320</v>
      </c>
      <c r="EE196" s="414" t="s">
        <v>3320</v>
      </c>
      <c r="EF196" s="414" t="s">
        <v>3320</v>
      </c>
      <c r="EG196" s="414" t="s">
        <v>3320</v>
      </c>
      <c r="EH196" s="414" t="s">
        <v>3320</v>
      </c>
      <c r="EI196" s="414" t="s">
        <v>3320</v>
      </c>
      <c r="EJ196" s="414" t="s">
        <v>3320</v>
      </c>
      <c r="EK196" s="414" t="s">
        <v>3320</v>
      </c>
      <c r="EL196" s="414" t="s">
        <v>3320</v>
      </c>
      <c r="EM196" s="414" t="s">
        <v>3320</v>
      </c>
      <c r="EN196" s="414" t="s">
        <v>3320</v>
      </c>
      <c r="EO196" s="414" t="s">
        <v>3320</v>
      </c>
      <c r="EP196" s="414" t="s">
        <v>3320</v>
      </c>
      <c r="EQ196" s="414" t="s">
        <v>3320</v>
      </c>
      <c r="ER196" s="414" t="s">
        <v>3320</v>
      </c>
      <c r="ES196" s="414" t="s">
        <v>3320</v>
      </c>
      <c r="ET196" s="414" t="s">
        <v>3320</v>
      </c>
      <c r="EU196" s="414" t="s">
        <v>3320</v>
      </c>
      <c r="EV196" s="414" t="s">
        <v>3320</v>
      </c>
      <c r="EW196" s="414" t="s">
        <v>3320</v>
      </c>
      <c r="EX196" s="414" t="s">
        <v>3320</v>
      </c>
      <c r="EY196" s="414" t="s">
        <v>3320</v>
      </c>
      <c r="EZ196" s="414" t="s">
        <v>3320</v>
      </c>
      <c r="FA196" s="414" t="s">
        <v>3320</v>
      </c>
      <c r="FB196" s="414" t="s">
        <v>3320</v>
      </c>
      <c r="FC196" s="414" t="s">
        <v>3320</v>
      </c>
      <c r="FD196" s="414" t="s">
        <v>3320</v>
      </c>
      <c r="FE196" s="414" t="s">
        <v>3320</v>
      </c>
      <c r="FF196" s="414" t="s">
        <v>3320</v>
      </c>
      <c r="FG196" s="414" t="s">
        <v>3320</v>
      </c>
      <c r="FH196" s="414" t="s">
        <v>3320</v>
      </c>
      <c r="FI196" s="414" t="s">
        <v>3320</v>
      </c>
      <c r="FJ196" s="414" t="s">
        <v>3320</v>
      </c>
      <c r="FK196" s="414" t="s">
        <v>3320</v>
      </c>
      <c r="FL196" s="414" t="s">
        <v>3320</v>
      </c>
      <c r="FM196" s="414" t="s">
        <v>3320</v>
      </c>
      <c r="FN196" s="414" t="s">
        <v>3320</v>
      </c>
      <c r="FO196" s="421">
        <v>478295578</v>
      </c>
      <c r="FP196" s="421">
        <f t="shared" si="91"/>
        <v>478.29557799999998</v>
      </c>
      <c r="FQ196" s="414" t="s">
        <v>733</v>
      </c>
      <c r="FR196" s="414" t="s">
        <v>733</v>
      </c>
      <c r="FS196" s="414" t="s">
        <v>733</v>
      </c>
      <c r="FT196" s="414" t="s">
        <v>733</v>
      </c>
      <c r="FU196" s="414" t="s">
        <v>3932</v>
      </c>
      <c r="FV196" s="414" t="s">
        <v>9624</v>
      </c>
      <c r="FW196" s="414" t="s">
        <v>9625</v>
      </c>
      <c r="FX196" s="422" t="s">
        <v>9621</v>
      </c>
      <c r="FY196" s="423">
        <v>230</v>
      </c>
      <c r="FZ196" s="414" t="s">
        <v>9626</v>
      </c>
      <c r="GA196" s="421">
        <v>478295578</v>
      </c>
      <c r="GB196" s="421">
        <v>26182800</v>
      </c>
      <c r="GC196" s="421">
        <v>10.14</v>
      </c>
      <c r="GD196" s="421">
        <v>1.98</v>
      </c>
      <c r="GE196" s="414" t="s">
        <v>9627</v>
      </c>
      <c r="GF196" s="414" t="s">
        <v>733</v>
      </c>
      <c r="GG196" s="414" t="s">
        <v>733</v>
      </c>
      <c r="GH196" s="414" t="s">
        <v>9628</v>
      </c>
      <c r="GI196" s="414" t="s">
        <v>733</v>
      </c>
      <c r="GJ196" s="414" t="s">
        <v>733</v>
      </c>
      <c r="GK196" s="414" t="s">
        <v>733</v>
      </c>
      <c r="GL196" s="414" t="s">
        <v>733</v>
      </c>
      <c r="GM196" s="414" t="s">
        <v>733</v>
      </c>
      <c r="GN196" s="424" t="s">
        <v>5676</v>
      </c>
      <c r="GO196" s="414" t="s">
        <v>3320</v>
      </c>
      <c r="GP196" s="414" t="s">
        <v>733</v>
      </c>
      <c r="GQ196" s="414" t="s">
        <v>5721</v>
      </c>
      <c r="GR196" s="414" t="s">
        <v>1214</v>
      </c>
      <c r="GS196" s="414" t="s">
        <v>1214</v>
      </c>
      <c r="GT196" s="414" t="s">
        <v>3320</v>
      </c>
      <c r="GU196" s="414" t="s">
        <v>3320</v>
      </c>
      <c r="GV196" s="414">
        <v>0</v>
      </c>
      <c r="GW196" s="414" t="s">
        <v>1214</v>
      </c>
      <c r="GX196" s="414" t="s">
        <v>1214</v>
      </c>
      <c r="GY196" s="414" t="s">
        <v>3320</v>
      </c>
      <c r="GZ196" s="414" t="s">
        <v>733</v>
      </c>
      <c r="HA196" s="414" t="s">
        <v>3320</v>
      </c>
      <c r="HB196" s="414" t="s">
        <v>9629</v>
      </c>
      <c r="HC196" s="414" t="s">
        <v>9630</v>
      </c>
      <c r="HD196" s="414" t="s">
        <v>5683</v>
      </c>
      <c r="HE196" s="414" t="s">
        <v>5683</v>
      </c>
      <c r="HF196" s="414" t="s">
        <v>5952</v>
      </c>
      <c r="HG196" s="414" t="s">
        <v>733</v>
      </c>
      <c r="HH196" s="414" t="s">
        <v>1214</v>
      </c>
      <c r="HI196" s="414" t="s">
        <v>13145</v>
      </c>
      <c r="HJ196" s="414" t="s">
        <v>13146</v>
      </c>
      <c r="HK196" s="414" t="s">
        <v>5685</v>
      </c>
      <c r="HL196" s="414" t="s">
        <v>3320</v>
      </c>
      <c r="HM196" s="414" t="s">
        <v>3320</v>
      </c>
      <c r="HN196" s="414" t="s">
        <v>3320</v>
      </c>
      <c r="HO196" s="414" t="s">
        <v>3320</v>
      </c>
      <c r="HP196" s="414" t="s">
        <v>3320</v>
      </c>
      <c r="HQ196" s="414" t="s">
        <v>3320</v>
      </c>
      <c r="HR196" s="414" t="s">
        <v>3320</v>
      </c>
      <c r="HS196" s="414" t="s">
        <v>3320</v>
      </c>
      <c r="HT196" s="414" t="s">
        <v>3320</v>
      </c>
      <c r="HU196" s="414" t="s">
        <v>3320</v>
      </c>
      <c r="HV196" s="414" t="s">
        <v>3320</v>
      </c>
      <c r="HW196" s="414" t="s">
        <v>3320</v>
      </c>
      <c r="HX196" s="414" t="s">
        <v>3320</v>
      </c>
      <c r="HY196" s="414" t="s">
        <v>3320</v>
      </c>
      <c r="HZ196" s="414" t="s">
        <v>3320</v>
      </c>
      <c r="IA196" s="414" t="s">
        <v>3320</v>
      </c>
      <c r="IB196" s="414" t="s">
        <v>3320</v>
      </c>
      <c r="IC196" s="414" t="s">
        <v>3320</v>
      </c>
      <c r="ID196" s="414" t="s">
        <v>3320</v>
      </c>
      <c r="IE196" s="414" t="s">
        <v>3320</v>
      </c>
      <c r="IF196" s="414" t="s">
        <v>3320</v>
      </c>
      <c r="IG196" s="414" t="s">
        <v>3320</v>
      </c>
      <c r="IH196" s="414" t="s">
        <v>3320</v>
      </c>
      <c r="II196" s="414" t="s">
        <v>3320</v>
      </c>
      <c r="IJ196" s="414" t="s">
        <v>3320</v>
      </c>
      <c r="IK196" s="414" t="s">
        <v>3320</v>
      </c>
      <c r="IL196" s="414" t="s">
        <v>3320</v>
      </c>
      <c r="IM196" s="414" t="s">
        <v>3320</v>
      </c>
      <c r="IN196" s="414" t="s">
        <v>3320</v>
      </c>
      <c r="IO196" s="414" t="s">
        <v>3320</v>
      </c>
      <c r="IP196" s="414" t="s">
        <v>3320</v>
      </c>
      <c r="IQ196" s="414" t="s">
        <v>3320</v>
      </c>
      <c r="IR196" s="414" t="s">
        <v>3320</v>
      </c>
      <c r="IS196" s="414" t="s">
        <v>3320</v>
      </c>
      <c r="IT196" s="414" t="s">
        <v>3320</v>
      </c>
      <c r="IU196" s="414" t="s">
        <v>3320</v>
      </c>
      <c r="IV196" s="414" t="s">
        <v>3320</v>
      </c>
      <c r="IW196" s="414" t="s">
        <v>3320</v>
      </c>
      <c r="IY196" s="415"/>
      <c r="IZ196" s="415"/>
      <c r="JB196" s="414" t="str">
        <f>IFERROR(VLOOKUP($E196,'[12]Resumen costos RNT id'!$D:$J,3,0),"")</f>
        <v/>
      </c>
      <c r="JC196" s="421" t="str">
        <f>IFERROR(VLOOKUP($E196,'[12]Resumen costos RNT id'!$D:$J,4,0),"")</f>
        <v/>
      </c>
      <c r="JD196" s="421" t="str">
        <f>IFERROR(VLOOKUP($E196,'[12]Resumen costos RNT id'!$D:$J,5,0),"")</f>
        <v/>
      </c>
      <c r="JE196" s="421" t="str">
        <f>IFERROR(VLOOKUP($E196,'[12]Resumen costos RNT id'!$D:$J,6,0),"")</f>
        <v/>
      </c>
      <c r="JF196" s="416" t="str">
        <f>IFERROR(VLOOKUP($E196,'[12]Resumen costos RNT id'!$D:$J,7,0),"")</f>
        <v/>
      </c>
      <c r="JG196" s="428" t="str">
        <f t="shared" si="96"/>
        <v/>
      </c>
      <c r="JH196" s="428" t="str">
        <f t="shared" si="97"/>
        <v/>
      </c>
      <c r="JI196" s="428" t="str">
        <f t="shared" si="97"/>
        <v/>
      </c>
      <c r="JJ196" s="428">
        <f t="shared" si="98"/>
        <v>0</v>
      </c>
      <c r="JK196" s="428">
        <f t="shared" si="99"/>
        <v>0</v>
      </c>
      <c r="JL196" s="414" t="s">
        <v>910</v>
      </c>
      <c r="JO196" s="414" t="s">
        <v>910</v>
      </c>
      <c r="JP196" s="414">
        <v>6</v>
      </c>
      <c r="JQ196" s="414">
        <f t="shared" si="84"/>
        <v>1</v>
      </c>
      <c r="JR196" s="429" t="str">
        <f>IFERROR(VLOOKUP($E196,'[13]Actualización de costos CENACE'!$A:$G,2,0),"")</f>
        <v/>
      </c>
      <c r="JS196" s="429" t="str">
        <f>IFERROR(VLOOKUP($E196,'[13]Actualización de costos CENACE'!$A:$G,3,0),"")</f>
        <v/>
      </c>
      <c r="JT196" s="429" t="str">
        <f>IFERROR(VLOOKUP($E196,'[13]Actualización de costos CENACE'!$A:$G,4,0),"")</f>
        <v/>
      </c>
      <c r="JU196" s="429" t="str">
        <f>IFERROR(VLOOKUP($E196,'[13]Actualización de costos CENACE'!$A:$G,5,0),"")</f>
        <v/>
      </c>
      <c r="JV196" s="429" t="str">
        <f>IFERROR(VLOOKUP($E196,'[13]Actualización de costos CENACE'!$A:$G,6,0),"")</f>
        <v/>
      </c>
      <c r="JW196" s="430" t="str">
        <f>IFERROR(VLOOKUP($E196,'[13]Din Costos CFE'!$J$7:$AG$150,JW$1,0),"")</f>
        <v/>
      </c>
      <c r="JX196" s="430" t="str">
        <f>IFERROR(VLOOKUP($E196,'[13]Din Costos CFE'!$J$7:$AG$150,JX$1,0),"")</f>
        <v/>
      </c>
      <c r="JY196" s="430" t="str">
        <f>IFERROR(VLOOKUP($E196,'[13]Din Costos CFE'!$J$7:$AG$150,JY$1,0),"")</f>
        <v/>
      </c>
      <c r="JZ196" s="430" t="str">
        <f>IFERROR(VLOOKUP($E196,'[13]Din Costos CFE'!$J$7:$AG$150,JZ$1,0),"")</f>
        <v/>
      </c>
      <c r="KA196" s="430" t="str">
        <f>IFERROR(VLOOKUP($E196,'[13]Din Costos CFE'!$J$7:$AG$150,KA$1,0),"")</f>
        <v/>
      </c>
      <c r="KB196" s="430" t="str">
        <f>IFERROR(VLOOKUP($E196,'[13]Din Costos CFE'!$J$7:$AG$150,KB$1,0),"")</f>
        <v/>
      </c>
      <c r="KC196" s="430" t="str">
        <f>IFERROR(VLOOKUP($E196,'[13]Din Costos CFE'!$J$7:$AG$150,KC$1,0),"")</f>
        <v/>
      </c>
      <c r="KD196" s="430" t="str">
        <f>IFERROR(VLOOKUP($E196,'[13]Din Costos CFE'!$J$7:$AG$150,KD$1,0),"")</f>
        <v/>
      </c>
      <c r="KE196" s="430" t="str">
        <f>IFERROR(VLOOKUP($E196,'[13]Din Costos CFE'!$J$7:$AG$150,KE$1,0),"")</f>
        <v/>
      </c>
      <c r="KF196" s="430" t="str">
        <f>IFERROR(VLOOKUP($E196,'[13]Din Costos CFE'!$J$7:$AG$150,KF$1,0),"")</f>
        <v/>
      </c>
      <c r="KG196" s="430" t="str">
        <f>IFERROR(VLOOKUP($E196,'[13]Din Costos CFE'!$J$7:$AG$150,KG$1,0),"")</f>
        <v/>
      </c>
      <c r="KH196" s="430" t="str">
        <f>IFERROR(VLOOKUP($E196,'[13]Din Costos CFE'!$J$7:$AG$150,KH$1,0),"")</f>
        <v/>
      </c>
      <c r="KI196" s="430" t="str">
        <f>IFERROR(VLOOKUP($E196,'[13]Din Costos CFE'!$J$7:$AG$150,KI$1,0),"")</f>
        <v/>
      </c>
      <c r="KJ196" s="430" t="str">
        <f>IFERROR(VLOOKUP($E196,'[13]Din Costos CFE'!$J$7:$AG$150,KJ$1,0),"")</f>
        <v/>
      </c>
      <c r="KK196" s="430" t="str">
        <f>IFERROR(VLOOKUP($E196,'[13]Din Costos CFE'!$J$7:$AG$150,KK$1,0),"")</f>
        <v/>
      </c>
      <c r="KL196" s="430" t="str">
        <f>IFERROR(VLOOKUP($E196,'[13]Din Costos CFE'!$J$7:$AG$150,KL$1,0),"")</f>
        <v/>
      </c>
      <c r="KM196" s="430" t="str">
        <f>IFERROR(VLOOKUP($E196,'[13]Din Costos CFE'!$J$7:$AG$150,KM$1,0),"")</f>
        <v/>
      </c>
      <c r="KN196" s="430" t="str">
        <f>IFERROR(VLOOKUP($E196,'[13]Din Costos CFE'!$J$7:$AG$150,KN$1,0),"")</f>
        <v/>
      </c>
      <c r="KO196" s="431">
        <f t="shared" si="100"/>
        <v>0</v>
      </c>
      <c r="KP196" s="431">
        <f t="shared" si="101"/>
        <v>0</v>
      </c>
      <c r="KQ196" s="431">
        <f t="shared" si="102"/>
        <v>0</v>
      </c>
      <c r="KR196" s="432" t="str">
        <f>IFERROR(VLOOKUP($E196,'[13]Din Costos CFE'!$A$6:$G$150,4,0),"")</f>
        <v/>
      </c>
      <c r="KS196" s="432" t="str">
        <f>IFERROR(VLOOKUP($E196,'[13]Din Costos CFE'!$A$6:$G$150,5,0),"")</f>
        <v/>
      </c>
      <c r="KT196" s="432" t="str">
        <f>IFERROR(VLOOKUP($E196,'[13]Din Costos CFE'!$A$6:$G$150,6,0),"")</f>
        <v/>
      </c>
      <c r="KU196" s="433" t="str">
        <f t="shared" si="103"/>
        <v/>
      </c>
      <c r="KV196" s="434" t="str">
        <f t="shared" si="104"/>
        <v/>
      </c>
      <c r="KW196" s="435" t="str">
        <f t="shared" si="105"/>
        <v/>
      </c>
      <c r="KX196" s="435"/>
      <c r="KY196" s="436" t="str">
        <f>IFERROR(VLOOKUP($E196,'[13]Detalle Costos CENACE'!$E:$IT,248,0),"")</f>
        <v/>
      </c>
      <c r="KZ196" s="414">
        <f t="shared" si="106"/>
        <v>378</v>
      </c>
      <c r="LA196" s="434" t="str">
        <f t="shared" si="107"/>
        <v/>
      </c>
      <c r="LB196" s="434" t="str">
        <f t="shared" si="108"/>
        <v/>
      </c>
      <c r="LC196" s="414">
        <f t="shared" si="109"/>
        <v>1</v>
      </c>
      <c r="LD196" s="429" t="str">
        <f>IFERROR(VLOOKUP($E196,'[13]Actualización de costos CENACE'!$A:$G,7,0),"")</f>
        <v/>
      </c>
    </row>
    <row r="197" spans="1:316" s="414" customFormat="1" ht="15" customHeight="1">
      <c r="A197" s="413" t="s">
        <v>5638</v>
      </c>
      <c r="B197" s="414">
        <v>305</v>
      </c>
      <c r="C197" s="414" t="s">
        <v>9631</v>
      </c>
      <c r="D197" s="414" t="s">
        <v>9632</v>
      </c>
      <c r="E197" s="414">
        <v>305</v>
      </c>
      <c r="G197" s="414" t="s">
        <v>9633</v>
      </c>
      <c r="H197" s="414" t="s">
        <v>9634</v>
      </c>
      <c r="I197" s="415">
        <v>4</v>
      </c>
      <c r="J197" s="415"/>
      <c r="K197" s="415" t="str">
        <f t="shared" ref="K197:K205" si="112">+IF(I197=4,"No","Sí")</f>
        <v>No</v>
      </c>
      <c r="L197" s="415"/>
      <c r="M197" s="415">
        <f t="shared" si="87"/>
        <v>4</v>
      </c>
      <c r="N197" s="415"/>
      <c r="O197" s="415"/>
      <c r="P197" s="415"/>
      <c r="Q197" s="415"/>
      <c r="R197" s="415" t="str">
        <f t="shared" ref="R197:R205" si="113">+IF(M197=4,"No","Sí")</f>
        <v>No</v>
      </c>
      <c r="S197" s="415"/>
      <c r="T197" s="415"/>
      <c r="U197" s="415"/>
      <c r="V197" s="414" t="s">
        <v>9635</v>
      </c>
      <c r="W197" s="414" t="s">
        <v>6342</v>
      </c>
      <c r="X197" s="414">
        <f t="shared" si="83"/>
        <v>1.5</v>
      </c>
      <c r="Y197" s="414">
        <f t="shared" si="92"/>
        <v>439.5</v>
      </c>
      <c r="Z197" s="416" t="str">
        <f t="shared" si="93"/>
        <v/>
      </c>
      <c r="AA197" s="416">
        <f t="shared" si="94"/>
        <v>0</v>
      </c>
      <c r="AB197" s="417">
        <f t="shared" si="95"/>
        <v>0</v>
      </c>
      <c r="AC197" s="414" t="s">
        <v>9636</v>
      </c>
      <c r="AD197" s="414" t="s">
        <v>9637</v>
      </c>
      <c r="AE197" s="414" t="e">
        <f>+VLOOKUP($D197,'[12]Ramón Países '!$A:$E,4,0)</f>
        <v>#N/A</v>
      </c>
      <c r="AF197" s="414" t="s">
        <v>5693</v>
      </c>
      <c r="AG197" s="414" t="e">
        <f>+VLOOKUP($D197,'[12]Ramón Países '!$A:$E,5,0)</f>
        <v>#N/A</v>
      </c>
      <c r="AH197" s="414" t="s">
        <v>9636</v>
      </c>
      <c r="AI197" s="414" t="s">
        <v>9237</v>
      </c>
      <c r="AJ197" s="414" t="s">
        <v>5698</v>
      </c>
      <c r="AK197" s="414" t="s">
        <v>5698</v>
      </c>
      <c r="AL197" s="414" t="s">
        <v>9638</v>
      </c>
      <c r="AM197" s="414" t="s">
        <v>9239</v>
      </c>
      <c r="AN197" s="414" t="s">
        <v>3320</v>
      </c>
      <c r="AO197" s="414" t="s">
        <v>9639</v>
      </c>
      <c r="AP197" s="414" t="s">
        <v>5698</v>
      </c>
      <c r="AQ197" s="414" t="s">
        <v>9241</v>
      </c>
      <c r="AR197" s="414" t="s">
        <v>9640</v>
      </c>
      <c r="AS197" s="414" t="s">
        <v>9640</v>
      </c>
      <c r="AT197" s="414" t="s">
        <v>733</v>
      </c>
      <c r="AU197" s="414" t="s">
        <v>733</v>
      </c>
      <c r="AV197" s="414" t="s">
        <v>733</v>
      </c>
      <c r="AW197" s="414" t="s">
        <v>3320</v>
      </c>
      <c r="AX197" s="414" t="s">
        <v>9641</v>
      </c>
      <c r="AY197" s="414" t="s">
        <v>733</v>
      </c>
      <c r="AZ197" s="414" t="s">
        <v>9642</v>
      </c>
      <c r="BA197" s="414" t="s">
        <v>9244</v>
      </c>
      <c r="BB197" s="414" t="s">
        <v>9521</v>
      </c>
      <c r="BC197" s="414" t="s">
        <v>9643</v>
      </c>
      <c r="BD197" s="414" t="s">
        <v>910</v>
      </c>
      <c r="BE197" s="414" t="s">
        <v>9644</v>
      </c>
      <c r="BF197" s="415" t="s">
        <v>1214</v>
      </c>
      <c r="BG197" s="414" t="s">
        <v>3320</v>
      </c>
      <c r="BI197" s="414" t="s">
        <v>5955</v>
      </c>
      <c r="BJ197" s="414" t="s">
        <v>5955</v>
      </c>
      <c r="BK197" s="414" t="s">
        <v>3603</v>
      </c>
      <c r="BL197" s="414" t="s">
        <v>9645</v>
      </c>
      <c r="BM197" s="415">
        <v>400</v>
      </c>
      <c r="BN197" s="414" t="s">
        <v>5712</v>
      </c>
      <c r="BO197" s="418" t="s">
        <v>13147</v>
      </c>
      <c r="BP197" s="414">
        <v>36</v>
      </c>
      <c r="BQ197" s="414">
        <v>2029</v>
      </c>
      <c r="BR197" s="414">
        <v>293</v>
      </c>
      <c r="BS197" s="415">
        <v>293</v>
      </c>
      <c r="BT197" s="414" t="s">
        <v>9250</v>
      </c>
      <c r="BU197" s="414">
        <v>2</v>
      </c>
      <c r="BV197" s="415">
        <v>2438</v>
      </c>
      <c r="BW197" s="419">
        <v>0.94986519550547799</v>
      </c>
      <c r="BX197" s="420" t="s">
        <v>202</v>
      </c>
      <c r="BY197" s="414" t="s">
        <v>733</v>
      </c>
      <c r="CA197" s="414" t="s">
        <v>3320</v>
      </c>
      <c r="CB197" s="414" t="s">
        <v>3320</v>
      </c>
      <c r="CC197" s="414" t="s">
        <v>3320</v>
      </c>
      <c r="CD197" s="414" t="s">
        <v>3320</v>
      </c>
      <c r="CE197" s="414" t="s">
        <v>3320</v>
      </c>
      <c r="CF197" s="414" t="s">
        <v>3320</v>
      </c>
      <c r="CG197" s="414" t="s">
        <v>3320</v>
      </c>
      <c r="CH197" s="414" t="s">
        <v>3320</v>
      </c>
      <c r="CI197" s="414" t="s">
        <v>3320</v>
      </c>
      <c r="CJ197" s="414" t="s">
        <v>3320</v>
      </c>
      <c r="CL197" s="414" t="s">
        <v>3320</v>
      </c>
      <c r="CM197" s="414" t="s">
        <v>3320</v>
      </c>
      <c r="CN197" s="414" t="s">
        <v>3320</v>
      </c>
      <c r="CO197" s="414" t="s">
        <v>3320</v>
      </c>
      <c r="CP197" s="414" t="s">
        <v>3320</v>
      </c>
      <c r="CQ197" s="414" t="e">
        <f t="shared" si="110"/>
        <v>#VALUE!</v>
      </c>
      <c r="CR197" s="414" t="s">
        <v>3320</v>
      </c>
      <c r="CS197" s="414" t="s">
        <v>3320</v>
      </c>
      <c r="CT197" s="414" t="s">
        <v>3320</v>
      </c>
      <c r="CU197" s="414" t="s">
        <v>3320</v>
      </c>
      <c r="CV197" s="414" t="s">
        <v>3320</v>
      </c>
      <c r="CW197" s="414" t="s">
        <v>3320</v>
      </c>
      <c r="CX197" s="414" t="s">
        <v>3320</v>
      </c>
      <c r="CY197" s="414" t="s">
        <v>3320</v>
      </c>
      <c r="CZ197" s="414" t="s">
        <v>3320</v>
      </c>
      <c r="DA197" s="414" t="s">
        <v>3320</v>
      </c>
      <c r="DB197" s="414" t="s">
        <v>3320</v>
      </c>
      <c r="DC197" s="414" t="s">
        <v>3320</v>
      </c>
      <c r="DD197" s="414" t="s">
        <v>3320</v>
      </c>
      <c r="DE197" s="414" t="s">
        <v>3320</v>
      </c>
      <c r="DG197" s="414" t="s">
        <v>3320</v>
      </c>
      <c r="DH197" s="414" t="s">
        <v>3320</v>
      </c>
      <c r="DI197" s="414" t="s">
        <v>3320</v>
      </c>
      <c r="DJ197" s="414" t="s">
        <v>3320</v>
      </c>
      <c r="DK197" s="414" t="s">
        <v>3320</v>
      </c>
      <c r="DL197" s="414" t="s">
        <v>3320</v>
      </c>
      <c r="DM197" s="414" t="e">
        <f t="shared" si="111"/>
        <v>#VALUE!</v>
      </c>
      <c r="DN197" s="414" t="s">
        <v>3320</v>
      </c>
      <c r="DO197" s="414" t="s">
        <v>3320</v>
      </c>
      <c r="DP197" s="414" t="s">
        <v>3320</v>
      </c>
      <c r="DR197" s="414" t="s">
        <v>3320</v>
      </c>
      <c r="DS197" s="414" t="s">
        <v>3320</v>
      </c>
      <c r="DT197" s="414" t="s">
        <v>3320</v>
      </c>
      <c r="DU197" s="414" t="s">
        <v>3320</v>
      </c>
      <c r="DV197" s="414" t="s">
        <v>3320</v>
      </c>
      <c r="DW197" s="414" t="s">
        <v>3320</v>
      </c>
      <c r="DX197" s="414" t="s">
        <v>3320</v>
      </c>
      <c r="DY197" s="414" t="s">
        <v>9646</v>
      </c>
      <c r="DZ197" s="414" t="s">
        <v>6362</v>
      </c>
      <c r="EA197" s="414" t="s">
        <v>9252</v>
      </c>
      <c r="EB197" s="414" t="s">
        <v>9253</v>
      </c>
      <c r="ED197" s="414" t="s">
        <v>9647</v>
      </c>
      <c r="EE197" s="414" t="s">
        <v>1214</v>
      </c>
      <c r="EF197" s="414" t="s">
        <v>1214</v>
      </c>
      <c r="EG197" s="414" t="s">
        <v>5774</v>
      </c>
      <c r="EH197" s="414" t="s">
        <v>3320</v>
      </c>
      <c r="EI197" s="414">
        <v>1.7</v>
      </c>
      <c r="EK197" s="414" t="s">
        <v>7718</v>
      </c>
      <c r="EL197" s="414" t="s">
        <v>6370</v>
      </c>
      <c r="EN197" s="414" t="s">
        <v>3320</v>
      </c>
      <c r="EO197" s="414" t="s">
        <v>13148</v>
      </c>
      <c r="EP197" s="414" t="s">
        <v>9648</v>
      </c>
      <c r="EQ197" s="414" t="s">
        <v>3320</v>
      </c>
      <c r="ER197" s="414" t="s">
        <v>3320</v>
      </c>
      <c r="ES197" s="414" t="s">
        <v>3320</v>
      </c>
      <c r="ET197" s="414" t="s">
        <v>3320</v>
      </c>
      <c r="EU197" s="414" t="s">
        <v>3320</v>
      </c>
      <c r="EV197" s="414" t="s">
        <v>3320</v>
      </c>
      <c r="EW197" s="414" t="s">
        <v>3320</v>
      </c>
      <c r="EX197" s="414" t="s">
        <v>3320</v>
      </c>
      <c r="EY197" s="414" t="s">
        <v>3320</v>
      </c>
      <c r="EZ197" s="414" t="s">
        <v>3320</v>
      </c>
      <c r="FA197" s="414" t="s">
        <v>3320</v>
      </c>
      <c r="FB197" s="414" t="s">
        <v>3320</v>
      </c>
      <c r="FC197" s="414" t="s">
        <v>3320</v>
      </c>
      <c r="FD197" s="414" t="s">
        <v>3320</v>
      </c>
      <c r="FE197" s="414" t="s">
        <v>3320</v>
      </c>
      <c r="FF197" s="414" t="s">
        <v>3320</v>
      </c>
      <c r="FG197" s="414" t="s">
        <v>3320</v>
      </c>
      <c r="FH197" s="414" t="s">
        <v>3320</v>
      </c>
      <c r="FI197" s="414" t="s">
        <v>3320</v>
      </c>
      <c r="FJ197" s="414" t="s">
        <v>3320</v>
      </c>
      <c r="FK197" s="414" t="s">
        <v>3320</v>
      </c>
      <c r="FL197" s="414" t="s">
        <v>3320</v>
      </c>
      <c r="FM197" s="414" t="s">
        <v>3320</v>
      </c>
      <c r="FN197" s="414" t="s">
        <v>3320</v>
      </c>
      <c r="FO197" s="421">
        <v>475000000</v>
      </c>
      <c r="FP197" s="421">
        <f t="shared" si="91"/>
        <v>475</v>
      </c>
      <c r="FQ197" s="414" t="s">
        <v>733</v>
      </c>
      <c r="FR197" s="414" t="s">
        <v>733</v>
      </c>
      <c r="FS197" s="414" t="s">
        <v>1214</v>
      </c>
      <c r="FT197" s="414" t="s">
        <v>733</v>
      </c>
      <c r="FU197" s="414" t="s">
        <v>9649</v>
      </c>
      <c r="FV197" s="414" t="s">
        <v>9650</v>
      </c>
      <c r="FW197" s="414" t="s">
        <v>9651</v>
      </c>
      <c r="FX197" s="422" t="s">
        <v>9645</v>
      </c>
      <c r="FY197" s="423">
        <v>400</v>
      </c>
      <c r="FZ197" s="414" t="s">
        <v>9652</v>
      </c>
      <c r="GA197" s="421">
        <v>475000000</v>
      </c>
      <c r="GB197" s="421" t="s">
        <v>3320</v>
      </c>
      <c r="GC197" s="421">
        <v>4</v>
      </c>
      <c r="GD197" s="421">
        <v>1</v>
      </c>
      <c r="GE197" s="414" t="s">
        <v>9653</v>
      </c>
      <c r="GF197" s="414" t="s">
        <v>733</v>
      </c>
      <c r="GG197" s="414" t="s">
        <v>1214</v>
      </c>
      <c r="GH197" s="414" t="s">
        <v>9654</v>
      </c>
      <c r="GI197" s="414" t="s">
        <v>1214</v>
      </c>
      <c r="GJ197" s="414" t="s">
        <v>1214</v>
      </c>
      <c r="GK197" s="414" t="s">
        <v>1214</v>
      </c>
      <c r="GL197" s="414" t="s">
        <v>733</v>
      </c>
      <c r="GM197" s="414" t="s">
        <v>1214</v>
      </c>
      <c r="GN197" s="424" t="s">
        <v>5676</v>
      </c>
      <c r="GO197" s="414" t="s">
        <v>3320</v>
      </c>
      <c r="GP197" s="414" t="s">
        <v>733</v>
      </c>
      <c r="GQ197" s="414" t="s">
        <v>5721</v>
      </c>
      <c r="GR197" s="414" t="s">
        <v>1214</v>
      </c>
      <c r="GS197" s="414" t="s">
        <v>1214</v>
      </c>
      <c r="GT197" s="414" t="s">
        <v>3320</v>
      </c>
      <c r="GU197" s="414" t="s">
        <v>3320</v>
      </c>
      <c r="GV197" s="414" t="s">
        <v>3320</v>
      </c>
      <c r="GW197" s="414" t="s">
        <v>1214</v>
      </c>
      <c r="GX197" s="414" t="s">
        <v>1214</v>
      </c>
      <c r="GY197" s="414" t="s">
        <v>3320</v>
      </c>
      <c r="GZ197" s="414" t="s">
        <v>733</v>
      </c>
      <c r="HA197" s="414" t="s">
        <v>3320</v>
      </c>
      <c r="HB197" s="414" t="s">
        <v>9655</v>
      </c>
      <c r="HC197" s="414" t="s">
        <v>3320</v>
      </c>
      <c r="HD197" s="414" t="s">
        <v>5952</v>
      </c>
      <c r="HE197" s="414" t="s">
        <v>5684</v>
      </c>
      <c r="HF197" s="414" t="s">
        <v>5684</v>
      </c>
      <c r="HG197" s="414" t="s">
        <v>5759</v>
      </c>
      <c r="HH197" s="414" t="s">
        <v>1214</v>
      </c>
      <c r="HI197" s="414" t="s">
        <v>13149</v>
      </c>
      <c r="HJ197" s="414" t="s">
        <v>13150</v>
      </c>
      <c r="HK197" s="414" t="s">
        <v>5685</v>
      </c>
      <c r="HL197" s="414" t="s">
        <v>3320</v>
      </c>
      <c r="HM197" s="414" t="s">
        <v>3320</v>
      </c>
      <c r="HN197" s="414" t="s">
        <v>3320</v>
      </c>
      <c r="HO197" s="414" t="s">
        <v>3320</v>
      </c>
      <c r="HP197" s="414" t="s">
        <v>3320</v>
      </c>
      <c r="HQ197" s="414" t="s">
        <v>3320</v>
      </c>
      <c r="HR197" s="414" t="s">
        <v>3320</v>
      </c>
      <c r="HS197" s="414" t="s">
        <v>3320</v>
      </c>
      <c r="HT197" s="414" t="s">
        <v>3320</v>
      </c>
      <c r="HU197" s="414" t="s">
        <v>3320</v>
      </c>
      <c r="HV197" s="414" t="s">
        <v>3320</v>
      </c>
      <c r="HW197" s="414" t="s">
        <v>3320</v>
      </c>
      <c r="HX197" s="414" t="s">
        <v>3320</v>
      </c>
      <c r="HY197" s="414" t="s">
        <v>3320</v>
      </c>
      <c r="HZ197" s="414" t="s">
        <v>3320</v>
      </c>
      <c r="IA197" s="414" t="s">
        <v>3320</v>
      </c>
      <c r="IB197" s="414" t="s">
        <v>3320</v>
      </c>
      <c r="IC197" s="414" t="s">
        <v>3320</v>
      </c>
      <c r="ID197" s="414" t="s">
        <v>3320</v>
      </c>
      <c r="IE197" s="414" t="s">
        <v>3320</v>
      </c>
      <c r="IF197" s="414" t="s">
        <v>3320</v>
      </c>
      <c r="IG197" s="414" t="s">
        <v>3320</v>
      </c>
      <c r="IH197" s="414" t="s">
        <v>3320</v>
      </c>
      <c r="II197" s="414" t="s">
        <v>3320</v>
      </c>
      <c r="IJ197" s="414" t="s">
        <v>3320</v>
      </c>
      <c r="IK197" s="414" t="s">
        <v>3320</v>
      </c>
      <c r="IL197" s="414" t="s">
        <v>3320</v>
      </c>
      <c r="IM197" s="414" t="s">
        <v>3320</v>
      </c>
      <c r="IN197" s="414" t="s">
        <v>3320</v>
      </c>
      <c r="IO197" s="414" t="s">
        <v>3320</v>
      </c>
      <c r="IP197" s="414" t="s">
        <v>3320</v>
      </c>
      <c r="IQ197" s="414" t="s">
        <v>3320</v>
      </c>
      <c r="IR197" s="414" t="s">
        <v>3320</v>
      </c>
      <c r="IS197" s="414" t="s">
        <v>3320</v>
      </c>
      <c r="IT197" s="414" t="s">
        <v>3320</v>
      </c>
      <c r="IU197" s="414" t="s">
        <v>3320</v>
      </c>
      <c r="IV197" s="414" t="s">
        <v>3320</v>
      </c>
      <c r="IW197" s="414" t="s">
        <v>3320</v>
      </c>
      <c r="IX197" s="440" t="s">
        <v>5966</v>
      </c>
      <c r="IY197" s="441" t="s">
        <v>3320</v>
      </c>
      <c r="IZ197" s="441" t="s">
        <v>3320</v>
      </c>
      <c r="JA197" s="440" t="s">
        <v>5967</v>
      </c>
      <c r="JB197" s="414" t="str">
        <f>IFERROR(VLOOKUP($E197,'[12]Resumen costos RNT id'!$D:$J,3,0),"")</f>
        <v/>
      </c>
      <c r="JC197" s="421" t="str">
        <f>IFERROR(VLOOKUP($E197,'[12]Resumen costos RNT id'!$D:$J,4,0),"")</f>
        <v/>
      </c>
      <c r="JD197" s="421" t="str">
        <f>IFERROR(VLOOKUP($E197,'[12]Resumen costos RNT id'!$D:$J,5,0),"")</f>
        <v/>
      </c>
      <c r="JE197" s="421" t="str">
        <f>IFERROR(VLOOKUP($E197,'[12]Resumen costos RNT id'!$D:$J,6,0),"")</f>
        <v/>
      </c>
      <c r="JF197" s="416" t="str">
        <f>IFERROR(VLOOKUP($E197,'[12]Resumen costos RNT id'!$D:$J,7,0),"")</f>
        <v/>
      </c>
      <c r="JG197" s="428" t="str">
        <f t="shared" si="96"/>
        <v/>
      </c>
      <c r="JH197" s="428" t="str">
        <f t="shared" si="97"/>
        <v/>
      </c>
      <c r="JI197" s="428" t="str">
        <f t="shared" si="97"/>
        <v/>
      </c>
      <c r="JJ197" s="428">
        <f t="shared" si="98"/>
        <v>0</v>
      </c>
      <c r="JK197" s="428">
        <f t="shared" si="99"/>
        <v>0</v>
      </c>
      <c r="JL197" s="414" t="s">
        <v>202</v>
      </c>
      <c r="JP197" s="414">
        <v>7</v>
      </c>
      <c r="JQ197" s="414">
        <f t="shared" si="84"/>
        <v>0</v>
      </c>
      <c r="JR197" s="429" t="str">
        <f>IFERROR(VLOOKUP($E197,'[13]Actualización de costos CENACE'!$A:$G,2,0),"")</f>
        <v/>
      </c>
      <c r="JS197" s="429" t="str">
        <f>IFERROR(VLOOKUP($E197,'[13]Actualización de costos CENACE'!$A:$G,3,0),"")</f>
        <v/>
      </c>
      <c r="JT197" s="429" t="str">
        <f>IFERROR(VLOOKUP($E197,'[13]Actualización de costos CENACE'!$A:$G,4,0),"")</f>
        <v/>
      </c>
      <c r="JU197" s="429" t="str">
        <f>IFERROR(VLOOKUP($E197,'[13]Actualización de costos CENACE'!$A:$G,5,0),"")</f>
        <v/>
      </c>
      <c r="JV197" s="429" t="str">
        <f>IFERROR(VLOOKUP($E197,'[13]Actualización de costos CENACE'!$A:$G,6,0),"")</f>
        <v/>
      </c>
      <c r="JW197" s="430" t="str">
        <f>IFERROR(VLOOKUP($E197,'[13]Din Costos CFE'!$J$7:$AG$150,JW$1,0),"")</f>
        <v/>
      </c>
      <c r="JX197" s="430" t="str">
        <f>IFERROR(VLOOKUP($E197,'[13]Din Costos CFE'!$J$7:$AG$150,JX$1,0),"")</f>
        <v/>
      </c>
      <c r="JY197" s="430" t="str">
        <f>IFERROR(VLOOKUP($E197,'[13]Din Costos CFE'!$J$7:$AG$150,JY$1,0),"")</f>
        <v/>
      </c>
      <c r="JZ197" s="430" t="str">
        <f>IFERROR(VLOOKUP($E197,'[13]Din Costos CFE'!$J$7:$AG$150,JZ$1,0),"")</f>
        <v/>
      </c>
      <c r="KA197" s="430" t="str">
        <f>IFERROR(VLOOKUP($E197,'[13]Din Costos CFE'!$J$7:$AG$150,KA$1,0),"")</f>
        <v/>
      </c>
      <c r="KB197" s="430" t="str">
        <f>IFERROR(VLOOKUP($E197,'[13]Din Costos CFE'!$J$7:$AG$150,KB$1,0),"")</f>
        <v/>
      </c>
      <c r="KC197" s="430" t="str">
        <f>IFERROR(VLOOKUP($E197,'[13]Din Costos CFE'!$J$7:$AG$150,KC$1,0),"")</f>
        <v/>
      </c>
      <c r="KD197" s="430" t="str">
        <f>IFERROR(VLOOKUP($E197,'[13]Din Costos CFE'!$J$7:$AG$150,KD$1,0),"")</f>
        <v/>
      </c>
      <c r="KE197" s="430" t="str">
        <f>IFERROR(VLOOKUP($E197,'[13]Din Costos CFE'!$J$7:$AG$150,KE$1,0),"")</f>
        <v/>
      </c>
      <c r="KF197" s="430" t="str">
        <f>IFERROR(VLOOKUP($E197,'[13]Din Costos CFE'!$J$7:$AG$150,KF$1,0),"")</f>
        <v/>
      </c>
      <c r="KG197" s="430" t="str">
        <f>IFERROR(VLOOKUP($E197,'[13]Din Costos CFE'!$J$7:$AG$150,KG$1,0),"")</f>
        <v/>
      </c>
      <c r="KH197" s="430" t="str">
        <f>IFERROR(VLOOKUP($E197,'[13]Din Costos CFE'!$J$7:$AG$150,KH$1,0),"")</f>
        <v/>
      </c>
      <c r="KI197" s="430" t="str">
        <f>IFERROR(VLOOKUP($E197,'[13]Din Costos CFE'!$J$7:$AG$150,KI$1,0),"")</f>
        <v/>
      </c>
      <c r="KJ197" s="430" t="str">
        <f>IFERROR(VLOOKUP($E197,'[13]Din Costos CFE'!$J$7:$AG$150,KJ$1,0),"")</f>
        <v/>
      </c>
      <c r="KK197" s="430" t="str">
        <f>IFERROR(VLOOKUP($E197,'[13]Din Costos CFE'!$J$7:$AG$150,KK$1,0),"")</f>
        <v/>
      </c>
      <c r="KL197" s="430" t="str">
        <f>IFERROR(VLOOKUP($E197,'[13]Din Costos CFE'!$J$7:$AG$150,KL$1,0),"")</f>
        <v/>
      </c>
      <c r="KM197" s="430" t="str">
        <f>IFERROR(VLOOKUP($E197,'[13]Din Costos CFE'!$J$7:$AG$150,KM$1,0),"")</f>
        <v/>
      </c>
      <c r="KN197" s="430" t="str">
        <f>IFERROR(VLOOKUP($E197,'[13]Din Costos CFE'!$J$7:$AG$150,KN$1,0),"")</f>
        <v/>
      </c>
      <c r="KO197" s="431">
        <f t="shared" si="100"/>
        <v>0</v>
      </c>
      <c r="KP197" s="431">
        <f t="shared" si="101"/>
        <v>0</v>
      </c>
      <c r="KQ197" s="431">
        <f t="shared" si="102"/>
        <v>0</v>
      </c>
      <c r="KR197" s="432" t="str">
        <f>IFERROR(VLOOKUP($E197,'[13]Din Costos CFE'!$A$6:$G$150,4,0),"")</f>
        <v/>
      </c>
      <c r="KS197" s="432" t="str">
        <f>IFERROR(VLOOKUP($E197,'[13]Din Costos CFE'!$A$6:$G$150,5,0),"")</f>
        <v/>
      </c>
      <c r="KT197" s="432" t="str">
        <f>IFERROR(VLOOKUP($E197,'[13]Din Costos CFE'!$A$6:$G$150,6,0),"")</f>
        <v/>
      </c>
      <c r="KU197" s="433" t="str">
        <f t="shared" si="103"/>
        <v/>
      </c>
      <c r="KV197" s="434" t="str">
        <f t="shared" si="104"/>
        <v/>
      </c>
      <c r="KW197" s="435" t="str">
        <f t="shared" si="105"/>
        <v/>
      </c>
      <c r="KX197" s="435"/>
      <c r="KY197" s="436" t="str">
        <f>IFERROR(VLOOKUP($E197,'[13]Detalle Costos CENACE'!$E:$IT,248,0),"")</f>
        <v/>
      </c>
      <c r="KZ197" s="414">
        <f t="shared" si="106"/>
        <v>439.5</v>
      </c>
      <c r="LA197" s="434" t="str">
        <f t="shared" si="107"/>
        <v/>
      </c>
      <c r="LB197" s="434" t="str">
        <f t="shared" si="108"/>
        <v/>
      </c>
      <c r="LC197" s="414">
        <f t="shared" si="109"/>
        <v>1</v>
      </c>
      <c r="LD197" s="429" t="str">
        <f>IFERROR(VLOOKUP($E197,'[13]Actualización de costos CENACE'!$A:$G,7,0),"")</f>
        <v/>
      </c>
    </row>
    <row r="198" spans="1:316" s="414" customFormat="1" ht="15" customHeight="1">
      <c r="A198" s="413" t="s">
        <v>5638</v>
      </c>
      <c r="B198" s="414">
        <v>261</v>
      </c>
      <c r="C198" s="414" t="s">
        <v>9656</v>
      </c>
      <c r="D198" s="414" t="s">
        <v>9657</v>
      </c>
      <c r="E198" s="414">
        <v>261</v>
      </c>
      <c r="G198" s="414" t="s">
        <v>8080</v>
      </c>
      <c r="H198" s="414" t="s">
        <v>8081</v>
      </c>
      <c r="I198" s="415">
        <v>4</v>
      </c>
      <c r="J198" s="415"/>
      <c r="K198" s="415" t="str">
        <f t="shared" si="112"/>
        <v>No</v>
      </c>
      <c r="L198" s="415"/>
      <c r="M198" s="415">
        <f t="shared" si="87"/>
        <v>4</v>
      </c>
      <c r="N198" s="415"/>
      <c r="O198" s="415"/>
      <c r="P198" s="415"/>
      <c r="Q198" s="415"/>
      <c r="R198" s="415" t="str">
        <f t="shared" si="113"/>
        <v>No</v>
      </c>
      <c r="S198" s="415"/>
      <c r="T198" s="415"/>
      <c r="U198" s="415"/>
      <c r="V198" s="414" t="s">
        <v>9658</v>
      </c>
      <c r="W198" s="414" t="s">
        <v>5643</v>
      </c>
      <c r="X198" s="414">
        <f t="shared" si="83"/>
        <v>1</v>
      </c>
      <c r="Y198" s="414">
        <f t="shared" si="92"/>
        <v>100</v>
      </c>
      <c r="Z198" s="416" t="str">
        <f t="shared" si="93"/>
        <v/>
      </c>
      <c r="AA198" s="416">
        <f t="shared" si="94"/>
        <v>0</v>
      </c>
      <c r="AB198" s="417">
        <f t="shared" si="95"/>
        <v>0</v>
      </c>
      <c r="AC198" s="414" t="s">
        <v>12927</v>
      </c>
      <c r="AD198" s="414" t="s">
        <v>12928</v>
      </c>
      <c r="AE198" s="414" t="e">
        <f>+VLOOKUP($D198,'[12]Ramón Países '!$A:$E,4,0)</f>
        <v>#N/A</v>
      </c>
      <c r="AF198" s="414" t="s">
        <v>5646</v>
      </c>
      <c r="AG198" s="414" t="e">
        <f>+VLOOKUP($D198,'[12]Ramón Países '!$A:$E,5,0)</f>
        <v>#N/A</v>
      </c>
      <c r="AH198" s="413" t="s">
        <v>12927</v>
      </c>
      <c r="AI198" s="414" t="s">
        <v>8081</v>
      </c>
      <c r="AJ198" s="414" t="s">
        <v>5698</v>
      </c>
      <c r="AK198" s="414" t="s">
        <v>5698</v>
      </c>
      <c r="AL198" s="414" t="s">
        <v>8085</v>
      </c>
      <c r="AM198" s="414" t="s">
        <v>8086</v>
      </c>
      <c r="AN198" s="414" t="s">
        <v>8081</v>
      </c>
      <c r="AO198" s="414" t="s">
        <v>8087</v>
      </c>
      <c r="AP198" s="414" t="s">
        <v>5698</v>
      </c>
      <c r="AQ198" s="414" t="s">
        <v>8088</v>
      </c>
      <c r="AR198" s="414" t="s">
        <v>8089</v>
      </c>
      <c r="AS198" s="414" t="s">
        <v>8090</v>
      </c>
      <c r="AT198" s="414" t="s">
        <v>733</v>
      </c>
      <c r="AU198" s="414" t="s">
        <v>1214</v>
      </c>
      <c r="AV198" s="414" t="s">
        <v>1214</v>
      </c>
      <c r="AW198" s="414" t="s">
        <v>8091</v>
      </c>
      <c r="AX198" s="414" t="s">
        <v>8092</v>
      </c>
      <c r="AY198" s="414" t="s">
        <v>733</v>
      </c>
      <c r="AZ198" s="414" t="s">
        <v>8093</v>
      </c>
      <c r="BA198" s="414" t="s">
        <v>8094</v>
      </c>
      <c r="BB198" s="414" t="s">
        <v>8095</v>
      </c>
      <c r="BC198" s="414" t="s">
        <v>8096</v>
      </c>
      <c r="BD198" s="414" t="s">
        <v>8097</v>
      </c>
      <c r="BE198" s="414" t="s">
        <v>8098</v>
      </c>
      <c r="BF198" s="415" t="s">
        <v>1214</v>
      </c>
      <c r="BG198" s="414" t="s">
        <v>3320</v>
      </c>
      <c r="BI198" s="414" t="s">
        <v>5663</v>
      </c>
      <c r="BJ198" s="414" t="s">
        <v>5663</v>
      </c>
      <c r="BK198" s="414" t="s">
        <v>6324</v>
      </c>
      <c r="BL198" s="414" t="s">
        <v>9659</v>
      </c>
      <c r="BM198" s="415">
        <v>115</v>
      </c>
      <c r="BN198" s="414" t="s">
        <v>5665</v>
      </c>
      <c r="BO198" s="418" t="s">
        <v>12714</v>
      </c>
      <c r="BP198" s="414">
        <v>18</v>
      </c>
      <c r="BQ198" s="414">
        <v>2029</v>
      </c>
      <c r="BR198" s="414">
        <v>100</v>
      </c>
      <c r="BS198" s="415">
        <v>100</v>
      </c>
      <c r="BT198" s="414" t="s">
        <v>5666</v>
      </c>
      <c r="BU198" s="414">
        <v>196992</v>
      </c>
      <c r="BV198" s="415">
        <v>270.58999999999997</v>
      </c>
      <c r="BW198" s="419">
        <v>0.30889269406392689</v>
      </c>
      <c r="BX198" s="420" t="s">
        <v>910</v>
      </c>
      <c r="BY198" s="414" t="s">
        <v>733</v>
      </c>
      <c r="CA198" s="414">
        <v>23.75</v>
      </c>
      <c r="CB198" s="414" t="s">
        <v>1214</v>
      </c>
      <c r="CC198" s="414">
        <v>660</v>
      </c>
      <c r="CD198" s="414" t="s">
        <v>5713</v>
      </c>
      <c r="CE198" s="414" t="s">
        <v>5668</v>
      </c>
      <c r="CF198" s="414" t="s">
        <v>3320</v>
      </c>
      <c r="CG198" s="414" t="s">
        <v>733</v>
      </c>
      <c r="CH198" s="414" t="s">
        <v>733</v>
      </c>
      <c r="CI198" s="414">
        <v>2132</v>
      </c>
      <c r="CJ198" s="414">
        <v>2049</v>
      </c>
      <c r="CK198" s="414" t="s">
        <v>7943</v>
      </c>
      <c r="CL198" s="414">
        <v>2</v>
      </c>
      <c r="CM198" s="414">
        <v>88</v>
      </c>
      <c r="CN198" s="414">
        <v>98</v>
      </c>
      <c r="CO198" s="414">
        <v>30</v>
      </c>
      <c r="CP198" s="414" t="s">
        <v>12599</v>
      </c>
      <c r="CQ198" s="414">
        <f t="shared" si="110"/>
        <v>2027</v>
      </c>
      <c r="CR198" s="414">
        <v>0.5</v>
      </c>
      <c r="CS198" s="414" t="s">
        <v>3320</v>
      </c>
      <c r="CT198" s="414" t="s">
        <v>9660</v>
      </c>
      <c r="CU198" s="414">
        <v>10000000</v>
      </c>
      <c r="CV198" s="414" t="s">
        <v>3320</v>
      </c>
      <c r="CW198" s="414" t="s">
        <v>3320</v>
      </c>
      <c r="CX198" s="414" t="s">
        <v>3320</v>
      </c>
      <c r="CY198" s="414" t="s">
        <v>3320</v>
      </c>
      <c r="CZ198" s="414" t="s">
        <v>3320</v>
      </c>
      <c r="DA198" s="414" t="s">
        <v>3320</v>
      </c>
      <c r="DB198" s="414" t="s">
        <v>3320</v>
      </c>
      <c r="DC198" s="414" t="s">
        <v>3320</v>
      </c>
      <c r="DD198" s="414" t="s">
        <v>3320</v>
      </c>
      <c r="DE198" s="414" t="s">
        <v>3320</v>
      </c>
      <c r="DG198" s="414" t="s">
        <v>3320</v>
      </c>
      <c r="DH198" s="414" t="s">
        <v>3320</v>
      </c>
      <c r="DI198" s="414" t="s">
        <v>3320</v>
      </c>
      <c r="DJ198" s="414" t="s">
        <v>3320</v>
      </c>
      <c r="DK198" s="414" t="s">
        <v>3320</v>
      </c>
      <c r="DL198" s="414" t="s">
        <v>3320</v>
      </c>
      <c r="DM198" s="414" t="e">
        <f t="shared" si="111"/>
        <v>#VALUE!</v>
      </c>
      <c r="DN198" s="414" t="s">
        <v>3320</v>
      </c>
      <c r="DO198" s="414" t="s">
        <v>3320</v>
      </c>
      <c r="DP198" s="414" t="s">
        <v>3320</v>
      </c>
      <c r="DR198" s="414" t="s">
        <v>3320</v>
      </c>
      <c r="DS198" s="414" t="s">
        <v>3320</v>
      </c>
      <c r="DT198" s="414" t="s">
        <v>3320</v>
      </c>
      <c r="DU198" s="414" t="s">
        <v>3320</v>
      </c>
      <c r="DV198" s="414" t="s">
        <v>3320</v>
      </c>
      <c r="DW198" s="414" t="s">
        <v>3320</v>
      </c>
      <c r="DX198" s="414" t="s">
        <v>3320</v>
      </c>
      <c r="DY198" s="414" t="s">
        <v>3320</v>
      </c>
      <c r="DZ198" s="414" t="s">
        <v>3320</v>
      </c>
      <c r="EA198" s="414" t="s">
        <v>3320</v>
      </c>
      <c r="EB198" s="414" t="s">
        <v>3320</v>
      </c>
      <c r="EC198" s="414" t="s">
        <v>3320</v>
      </c>
      <c r="ED198" s="414" t="s">
        <v>3320</v>
      </c>
      <c r="EE198" s="414" t="s">
        <v>3320</v>
      </c>
      <c r="EF198" s="414" t="s">
        <v>3320</v>
      </c>
      <c r="EG198" s="414" t="s">
        <v>3320</v>
      </c>
      <c r="EH198" s="414" t="s">
        <v>3320</v>
      </c>
      <c r="EI198" s="414" t="s">
        <v>3320</v>
      </c>
      <c r="EJ198" s="414" t="s">
        <v>3320</v>
      </c>
      <c r="EK198" s="414" t="s">
        <v>3320</v>
      </c>
      <c r="EL198" s="414" t="s">
        <v>3320</v>
      </c>
      <c r="EM198" s="414" t="s">
        <v>3320</v>
      </c>
      <c r="EN198" s="414" t="s">
        <v>3320</v>
      </c>
      <c r="EO198" s="414" t="s">
        <v>3320</v>
      </c>
      <c r="EP198" s="414" t="s">
        <v>3320</v>
      </c>
      <c r="EQ198" s="414" t="s">
        <v>3320</v>
      </c>
      <c r="ER198" s="414" t="s">
        <v>3320</v>
      </c>
      <c r="ES198" s="414" t="s">
        <v>3320</v>
      </c>
      <c r="ET198" s="414" t="s">
        <v>3320</v>
      </c>
      <c r="EU198" s="414" t="s">
        <v>3320</v>
      </c>
      <c r="EV198" s="414" t="s">
        <v>3320</v>
      </c>
      <c r="EW198" s="414" t="s">
        <v>3320</v>
      </c>
      <c r="EX198" s="414" t="s">
        <v>3320</v>
      </c>
      <c r="EY198" s="414" t="s">
        <v>3320</v>
      </c>
      <c r="EZ198" s="414" t="s">
        <v>3320</v>
      </c>
      <c r="FA198" s="414" t="s">
        <v>3320</v>
      </c>
      <c r="FB198" s="414" t="s">
        <v>3320</v>
      </c>
      <c r="FC198" s="414" t="s">
        <v>3320</v>
      </c>
      <c r="FD198" s="414" t="s">
        <v>3320</v>
      </c>
      <c r="FE198" s="414" t="s">
        <v>3320</v>
      </c>
      <c r="FF198" s="414" t="s">
        <v>3320</v>
      </c>
      <c r="FG198" s="414" t="s">
        <v>3320</v>
      </c>
      <c r="FH198" s="414" t="s">
        <v>3320</v>
      </c>
      <c r="FI198" s="414" t="s">
        <v>3320</v>
      </c>
      <c r="FJ198" s="414" t="s">
        <v>3320</v>
      </c>
      <c r="FK198" s="414" t="s">
        <v>3320</v>
      </c>
      <c r="FL198" s="414" t="s">
        <v>3320</v>
      </c>
      <c r="FM198" s="414" t="s">
        <v>3320</v>
      </c>
      <c r="FN198" s="414" t="s">
        <v>3320</v>
      </c>
      <c r="FO198" s="421">
        <v>104773000</v>
      </c>
      <c r="FP198" s="421">
        <f t="shared" si="91"/>
        <v>104.773</v>
      </c>
      <c r="FQ198" s="414" t="s">
        <v>733</v>
      </c>
      <c r="FR198" s="414" t="s">
        <v>1214</v>
      </c>
      <c r="FS198" s="414" t="s">
        <v>733</v>
      </c>
      <c r="FT198" s="414" t="s">
        <v>733</v>
      </c>
      <c r="FU198" s="414" t="s">
        <v>9661</v>
      </c>
      <c r="FV198" s="414" t="s">
        <v>9662</v>
      </c>
      <c r="FW198" s="414" t="s">
        <v>9663</v>
      </c>
      <c r="FX198" s="422" t="s">
        <v>9659</v>
      </c>
      <c r="FY198" s="423">
        <v>115</v>
      </c>
      <c r="FZ198" s="414" t="s">
        <v>9664</v>
      </c>
      <c r="GA198" s="421">
        <v>108523000</v>
      </c>
      <c r="GB198" s="421">
        <v>14000000</v>
      </c>
      <c r="GC198" s="421">
        <v>500</v>
      </c>
      <c r="GD198" s="421">
        <v>6500</v>
      </c>
      <c r="GE198" s="414" t="s">
        <v>9665</v>
      </c>
      <c r="GF198" s="414" t="s">
        <v>733</v>
      </c>
      <c r="GG198" s="414" t="s">
        <v>733</v>
      </c>
      <c r="GH198" s="414" t="s">
        <v>9666</v>
      </c>
      <c r="GI198" s="414" t="s">
        <v>733</v>
      </c>
      <c r="GJ198" s="414" t="s">
        <v>733</v>
      </c>
      <c r="GK198" s="414" t="s">
        <v>733</v>
      </c>
      <c r="GL198" s="414" t="s">
        <v>733</v>
      </c>
      <c r="GM198" s="414" t="s">
        <v>733</v>
      </c>
      <c r="GN198" s="424" t="s">
        <v>5676</v>
      </c>
      <c r="GO198" s="414" t="s">
        <v>3320</v>
      </c>
      <c r="GP198" s="414" t="s">
        <v>733</v>
      </c>
      <c r="GQ198" s="414" t="s">
        <v>5721</v>
      </c>
      <c r="GR198" s="414" t="s">
        <v>1214</v>
      </c>
      <c r="GS198" s="414" t="s">
        <v>1214</v>
      </c>
      <c r="GT198" s="414" t="s">
        <v>3320</v>
      </c>
      <c r="GU198" s="414" t="s">
        <v>3320</v>
      </c>
      <c r="GV198" s="414">
        <v>0</v>
      </c>
      <c r="GW198" s="414" t="s">
        <v>1214</v>
      </c>
      <c r="GX198" s="414" t="s">
        <v>1214</v>
      </c>
      <c r="GY198" s="414" t="s">
        <v>3320</v>
      </c>
      <c r="GZ198" s="414" t="s">
        <v>733</v>
      </c>
      <c r="HA198" s="414" t="s">
        <v>3320</v>
      </c>
      <c r="HB198" s="414" t="s">
        <v>9667</v>
      </c>
      <c r="HC198" s="414" t="s">
        <v>9668</v>
      </c>
      <c r="HD198" s="414" t="s">
        <v>5952</v>
      </c>
      <c r="HE198" s="414" t="s">
        <v>5684</v>
      </c>
      <c r="HF198" s="414" t="s">
        <v>5684</v>
      </c>
      <c r="HG198" s="414" t="s">
        <v>733</v>
      </c>
      <c r="HH198" s="414" t="s">
        <v>1214</v>
      </c>
      <c r="HI198" s="414" t="s">
        <v>13151</v>
      </c>
      <c r="HJ198" s="414" t="s">
        <v>13152</v>
      </c>
      <c r="HK198" s="414" t="s">
        <v>5685</v>
      </c>
      <c r="HL198" s="414" t="s">
        <v>3320</v>
      </c>
      <c r="HM198" s="414" t="s">
        <v>3320</v>
      </c>
      <c r="HN198" s="414" t="s">
        <v>3320</v>
      </c>
      <c r="HO198" s="414" t="s">
        <v>3320</v>
      </c>
      <c r="HP198" s="414" t="s">
        <v>3320</v>
      </c>
      <c r="HQ198" s="414" t="s">
        <v>3320</v>
      </c>
      <c r="HR198" s="414" t="s">
        <v>3320</v>
      </c>
      <c r="HS198" s="414" t="s">
        <v>3320</v>
      </c>
      <c r="HT198" s="414" t="s">
        <v>3320</v>
      </c>
      <c r="HU198" s="414" t="s">
        <v>3320</v>
      </c>
      <c r="HV198" s="414" t="s">
        <v>3320</v>
      </c>
      <c r="HW198" s="414" t="s">
        <v>3320</v>
      </c>
      <c r="HX198" s="414" t="s">
        <v>3320</v>
      </c>
      <c r="HY198" s="414" t="s">
        <v>3320</v>
      </c>
      <c r="HZ198" s="414" t="s">
        <v>3320</v>
      </c>
      <c r="IA198" s="414" t="s">
        <v>3320</v>
      </c>
      <c r="IB198" s="414" t="s">
        <v>3320</v>
      </c>
      <c r="IC198" s="414" t="s">
        <v>3320</v>
      </c>
      <c r="ID198" s="414" t="s">
        <v>3320</v>
      </c>
      <c r="IE198" s="414" t="s">
        <v>3320</v>
      </c>
      <c r="IF198" s="414" t="s">
        <v>3320</v>
      </c>
      <c r="IG198" s="414" t="s">
        <v>3320</v>
      </c>
      <c r="IH198" s="414" t="s">
        <v>3320</v>
      </c>
      <c r="II198" s="414" t="s">
        <v>3320</v>
      </c>
      <c r="IJ198" s="414" t="s">
        <v>3320</v>
      </c>
      <c r="IK198" s="414" t="s">
        <v>3320</v>
      </c>
      <c r="IL198" s="414" t="s">
        <v>3320</v>
      </c>
      <c r="IM198" s="414" t="s">
        <v>3320</v>
      </c>
      <c r="IN198" s="414" t="s">
        <v>3320</v>
      </c>
      <c r="IO198" s="414" t="s">
        <v>3320</v>
      </c>
      <c r="IP198" s="414" t="s">
        <v>3320</v>
      </c>
      <c r="IQ198" s="414" t="s">
        <v>3320</v>
      </c>
      <c r="IR198" s="414" t="s">
        <v>3320</v>
      </c>
      <c r="IS198" s="414" t="s">
        <v>3320</v>
      </c>
      <c r="IT198" s="414" t="s">
        <v>3320</v>
      </c>
      <c r="IU198" s="414" t="s">
        <v>3320</v>
      </c>
      <c r="IV198" s="414" t="s">
        <v>3320</v>
      </c>
      <c r="IW198" s="414" t="s">
        <v>3320</v>
      </c>
      <c r="IY198" s="415"/>
      <c r="IZ198" s="415"/>
      <c r="JB198" s="414" t="str">
        <f>IFERROR(VLOOKUP($E198,'[12]Resumen costos RNT id'!$D:$J,3,0),"")</f>
        <v/>
      </c>
      <c r="JC198" s="421" t="str">
        <f>IFERROR(VLOOKUP($E198,'[12]Resumen costos RNT id'!$D:$J,4,0),"")</f>
        <v/>
      </c>
      <c r="JD198" s="421" t="str">
        <f>IFERROR(VLOOKUP($E198,'[12]Resumen costos RNT id'!$D:$J,5,0),"")</f>
        <v/>
      </c>
      <c r="JE198" s="421" t="str">
        <f>IFERROR(VLOOKUP($E198,'[12]Resumen costos RNT id'!$D:$J,6,0),"")</f>
        <v/>
      </c>
      <c r="JF198" s="416" t="str">
        <f>IFERROR(VLOOKUP($E198,'[12]Resumen costos RNT id'!$D:$J,7,0),"")</f>
        <v/>
      </c>
      <c r="JG198" s="428" t="str">
        <f t="shared" si="96"/>
        <v/>
      </c>
      <c r="JH198" s="428" t="str">
        <f t="shared" si="97"/>
        <v/>
      </c>
      <c r="JI198" s="428" t="str">
        <f t="shared" si="97"/>
        <v/>
      </c>
      <c r="JJ198" s="428">
        <f t="shared" si="98"/>
        <v>0</v>
      </c>
      <c r="JK198" s="428">
        <f t="shared" si="99"/>
        <v>0</v>
      </c>
      <c r="JL198" s="414" t="s">
        <v>202</v>
      </c>
      <c r="JP198" s="414">
        <v>5</v>
      </c>
      <c r="JQ198" s="414">
        <f t="shared" si="84"/>
        <v>0</v>
      </c>
      <c r="JR198" s="429" t="str">
        <f>IFERROR(VLOOKUP($E198,'[13]Actualización de costos CENACE'!$A:$G,2,0),"")</f>
        <v/>
      </c>
      <c r="JS198" s="429" t="str">
        <f>IFERROR(VLOOKUP($E198,'[13]Actualización de costos CENACE'!$A:$G,3,0),"")</f>
        <v/>
      </c>
      <c r="JT198" s="429" t="str">
        <f>IFERROR(VLOOKUP($E198,'[13]Actualización de costos CENACE'!$A:$G,4,0),"")</f>
        <v/>
      </c>
      <c r="JU198" s="429" t="str">
        <f>IFERROR(VLOOKUP($E198,'[13]Actualización de costos CENACE'!$A:$G,5,0),"")</f>
        <v/>
      </c>
      <c r="JV198" s="429" t="str">
        <f>IFERROR(VLOOKUP($E198,'[13]Actualización de costos CENACE'!$A:$G,6,0),"")</f>
        <v/>
      </c>
      <c r="JW198" s="430" t="str">
        <f>IFERROR(VLOOKUP($E198,'[13]Din Costos CFE'!$J$7:$AG$150,JW$1,0),"")</f>
        <v/>
      </c>
      <c r="JX198" s="430" t="str">
        <f>IFERROR(VLOOKUP($E198,'[13]Din Costos CFE'!$J$7:$AG$150,JX$1,0),"")</f>
        <v/>
      </c>
      <c r="JY198" s="430" t="str">
        <f>IFERROR(VLOOKUP($E198,'[13]Din Costos CFE'!$J$7:$AG$150,JY$1,0),"")</f>
        <v/>
      </c>
      <c r="JZ198" s="430" t="str">
        <f>IFERROR(VLOOKUP($E198,'[13]Din Costos CFE'!$J$7:$AG$150,JZ$1,0),"")</f>
        <v/>
      </c>
      <c r="KA198" s="430" t="str">
        <f>IFERROR(VLOOKUP($E198,'[13]Din Costos CFE'!$J$7:$AG$150,KA$1,0),"")</f>
        <v/>
      </c>
      <c r="KB198" s="430" t="str">
        <f>IFERROR(VLOOKUP($E198,'[13]Din Costos CFE'!$J$7:$AG$150,KB$1,0),"")</f>
        <v/>
      </c>
      <c r="KC198" s="430" t="str">
        <f>IFERROR(VLOOKUP($E198,'[13]Din Costos CFE'!$J$7:$AG$150,KC$1,0),"")</f>
        <v/>
      </c>
      <c r="KD198" s="430" t="str">
        <f>IFERROR(VLOOKUP($E198,'[13]Din Costos CFE'!$J$7:$AG$150,KD$1,0),"")</f>
        <v/>
      </c>
      <c r="KE198" s="430" t="str">
        <f>IFERROR(VLOOKUP($E198,'[13]Din Costos CFE'!$J$7:$AG$150,KE$1,0),"")</f>
        <v/>
      </c>
      <c r="KF198" s="430" t="str">
        <f>IFERROR(VLOOKUP($E198,'[13]Din Costos CFE'!$J$7:$AG$150,KF$1,0),"")</f>
        <v/>
      </c>
      <c r="KG198" s="430" t="str">
        <f>IFERROR(VLOOKUP($E198,'[13]Din Costos CFE'!$J$7:$AG$150,KG$1,0),"")</f>
        <v/>
      </c>
      <c r="KH198" s="430" t="str">
        <f>IFERROR(VLOOKUP($E198,'[13]Din Costos CFE'!$J$7:$AG$150,KH$1,0),"")</f>
        <v/>
      </c>
      <c r="KI198" s="430" t="str">
        <f>IFERROR(VLOOKUP($E198,'[13]Din Costos CFE'!$J$7:$AG$150,KI$1,0),"")</f>
        <v/>
      </c>
      <c r="KJ198" s="430" t="str">
        <f>IFERROR(VLOOKUP($E198,'[13]Din Costos CFE'!$J$7:$AG$150,KJ$1,0),"")</f>
        <v/>
      </c>
      <c r="KK198" s="430" t="str">
        <f>IFERROR(VLOOKUP($E198,'[13]Din Costos CFE'!$J$7:$AG$150,KK$1,0),"")</f>
        <v/>
      </c>
      <c r="KL198" s="430" t="str">
        <f>IFERROR(VLOOKUP($E198,'[13]Din Costos CFE'!$J$7:$AG$150,KL$1,0),"")</f>
        <v/>
      </c>
      <c r="KM198" s="430" t="str">
        <f>IFERROR(VLOOKUP($E198,'[13]Din Costos CFE'!$J$7:$AG$150,KM$1,0),"")</f>
        <v/>
      </c>
      <c r="KN198" s="430" t="str">
        <f>IFERROR(VLOOKUP($E198,'[13]Din Costos CFE'!$J$7:$AG$150,KN$1,0),"")</f>
        <v/>
      </c>
      <c r="KO198" s="431">
        <f t="shared" si="100"/>
        <v>0</v>
      </c>
      <c r="KP198" s="431">
        <f t="shared" si="101"/>
        <v>0</v>
      </c>
      <c r="KQ198" s="431">
        <f t="shared" si="102"/>
        <v>0</v>
      </c>
      <c r="KR198" s="432" t="str">
        <f>IFERROR(VLOOKUP($E198,'[13]Din Costos CFE'!$A$6:$G$150,4,0),"")</f>
        <v/>
      </c>
      <c r="KS198" s="432" t="str">
        <f>IFERROR(VLOOKUP($E198,'[13]Din Costos CFE'!$A$6:$G$150,5,0),"")</f>
        <v/>
      </c>
      <c r="KT198" s="432" t="str">
        <f>IFERROR(VLOOKUP($E198,'[13]Din Costos CFE'!$A$6:$G$150,6,0),"")</f>
        <v/>
      </c>
      <c r="KU198" s="433" t="str">
        <f t="shared" si="103"/>
        <v/>
      </c>
      <c r="KV198" s="434" t="str">
        <f t="shared" si="104"/>
        <v/>
      </c>
      <c r="KW198" s="435" t="str">
        <f t="shared" si="105"/>
        <v/>
      </c>
      <c r="KX198" s="435"/>
      <c r="KY198" s="436" t="str">
        <f>IFERROR(VLOOKUP($E198,'[13]Detalle Costos CENACE'!$E:$IT,248,0),"")</f>
        <v/>
      </c>
      <c r="KZ198" s="414">
        <f t="shared" si="106"/>
        <v>100</v>
      </c>
      <c r="LA198" s="434" t="str">
        <f t="shared" si="107"/>
        <v/>
      </c>
      <c r="LB198" s="434" t="str">
        <f t="shared" si="108"/>
        <v/>
      </c>
      <c r="LC198" s="414">
        <f t="shared" si="109"/>
        <v>1</v>
      </c>
      <c r="LD198" s="429" t="str">
        <f>IFERROR(VLOOKUP($E198,'[13]Actualización de costos CENACE'!$A:$G,7,0),"")</f>
        <v/>
      </c>
    </row>
    <row r="199" spans="1:316" s="414" customFormat="1" ht="15" customHeight="1">
      <c r="A199" s="413" t="s">
        <v>5638</v>
      </c>
      <c r="B199" s="414">
        <v>928</v>
      </c>
      <c r="C199" s="414" t="s">
        <v>9669</v>
      </c>
      <c r="D199" s="414" t="s">
        <v>9670</v>
      </c>
      <c r="E199" s="414">
        <v>928</v>
      </c>
      <c r="G199" s="414" t="s">
        <v>1632</v>
      </c>
      <c r="H199" s="414" t="s">
        <v>7570</v>
      </c>
      <c r="I199" s="415">
        <v>4</v>
      </c>
      <c r="J199" s="415"/>
      <c r="K199" s="415" t="str">
        <f t="shared" si="112"/>
        <v>No</v>
      </c>
      <c r="L199" s="415"/>
      <c r="M199" s="415">
        <f t="shared" si="87"/>
        <v>4</v>
      </c>
      <c r="N199" s="415"/>
      <c r="O199" s="415"/>
      <c r="P199" s="415"/>
      <c r="Q199" s="415"/>
      <c r="R199" s="415" t="str">
        <f t="shared" si="113"/>
        <v>No</v>
      </c>
      <c r="S199" s="415"/>
      <c r="T199" s="415"/>
      <c r="U199" s="415"/>
      <c r="V199" s="414" t="s">
        <v>1628</v>
      </c>
      <c r="W199" s="414" t="s">
        <v>5643</v>
      </c>
      <c r="X199" s="414">
        <f t="shared" si="83"/>
        <v>1</v>
      </c>
      <c r="Y199" s="414">
        <f t="shared" si="92"/>
        <v>150</v>
      </c>
      <c r="Z199" s="416" t="str">
        <f t="shared" si="93"/>
        <v/>
      </c>
      <c r="AA199" s="416">
        <f t="shared" si="94"/>
        <v>0</v>
      </c>
      <c r="AB199" s="417">
        <f t="shared" si="95"/>
        <v>0</v>
      </c>
      <c r="AC199" s="414" t="s">
        <v>5917</v>
      </c>
      <c r="AD199" s="414" t="s">
        <v>5917</v>
      </c>
      <c r="AE199" s="414" t="e">
        <f>+VLOOKUP($D199,'[12]Ramón Países '!$A:$E,4,0)</f>
        <v>#N/A</v>
      </c>
      <c r="AF199" s="414" t="s">
        <v>5646</v>
      </c>
      <c r="AG199" s="414" t="e">
        <f>+VLOOKUP($D199,'[12]Ramón Países '!$A:$E,5,0)</f>
        <v>#N/A</v>
      </c>
      <c r="AH199" s="414" t="s">
        <v>5918</v>
      </c>
      <c r="AI199" s="414" t="s">
        <v>7572</v>
      </c>
      <c r="AJ199" s="414" t="s">
        <v>7573</v>
      </c>
      <c r="AK199" s="414" t="s">
        <v>5698</v>
      </c>
      <c r="AL199" s="414" t="s">
        <v>7574</v>
      </c>
      <c r="AM199" s="414" t="s">
        <v>7575</v>
      </c>
      <c r="AN199" s="414" t="s">
        <v>3320</v>
      </c>
      <c r="AO199" s="414" t="s">
        <v>7576</v>
      </c>
      <c r="AP199" s="414" t="s">
        <v>5698</v>
      </c>
      <c r="AQ199" s="414" t="s">
        <v>7577</v>
      </c>
      <c r="AR199" s="414" t="s">
        <v>7578</v>
      </c>
      <c r="AS199" s="414" t="s">
        <v>7579</v>
      </c>
      <c r="AT199" s="414" t="s">
        <v>733</v>
      </c>
      <c r="AU199" s="414" t="s">
        <v>733</v>
      </c>
      <c r="AV199" s="414" t="s">
        <v>733</v>
      </c>
      <c r="AW199" s="414" t="s">
        <v>3320</v>
      </c>
      <c r="AX199" s="414" t="s">
        <v>7580</v>
      </c>
      <c r="AY199" s="414" t="s">
        <v>733</v>
      </c>
      <c r="AZ199" s="414" t="s">
        <v>7581</v>
      </c>
      <c r="BA199" s="414" t="s">
        <v>7582</v>
      </c>
      <c r="BB199" s="414" t="s">
        <v>7583</v>
      </c>
      <c r="BC199" s="414" t="s">
        <v>7584</v>
      </c>
      <c r="BD199" s="414" t="s">
        <v>7585</v>
      </c>
      <c r="BE199" s="414" t="s">
        <v>7586</v>
      </c>
      <c r="BF199" s="415" t="s">
        <v>1214</v>
      </c>
      <c r="BG199" s="414" t="s">
        <v>3320</v>
      </c>
      <c r="BI199" s="414" t="s">
        <v>7206</v>
      </c>
      <c r="BJ199" s="414" t="s">
        <v>7206</v>
      </c>
      <c r="BK199" s="414" t="s">
        <v>3630</v>
      </c>
      <c r="BL199" s="414" t="s">
        <v>7587</v>
      </c>
      <c r="BM199" s="415">
        <v>230</v>
      </c>
      <c r="BN199" s="414" t="s">
        <v>5712</v>
      </c>
      <c r="BO199" s="418" t="s">
        <v>12722</v>
      </c>
      <c r="BP199" s="414">
        <v>20</v>
      </c>
      <c r="BQ199" s="414">
        <v>2028</v>
      </c>
      <c r="BR199" s="414">
        <v>150</v>
      </c>
      <c r="BS199" s="415">
        <v>150</v>
      </c>
      <c r="BT199" s="414" t="s">
        <v>5666</v>
      </c>
      <c r="BU199" s="414">
        <v>292824</v>
      </c>
      <c r="BV199" s="415">
        <v>437.44</v>
      </c>
      <c r="BW199" s="419">
        <v>0.33290715372907154</v>
      </c>
      <c r="BX199" s="420" t="s">
        <v>910</v>
      </c>
      <c r="BY199" s="414" t="s">
        <v>733</v>
      </c>
      <c r="CA199" s="414">
        <v>0.33</v>
      </c>
      <c r="CB199" s="414" t="s">
        <v>1214</v>
      </c>
      <c r="CC199" s="414">
        <v>660</v>
      </c>
      <c r="CD199" s="414" t="s">
        <v>5800</v>
      </c>
      <c r="CE199" s="414" t="s">
        <v>5801</v>
      </c>
      <c r="CF199" s="414" t="s">
        <v>3320</v>
      </c>
      <c r="CG199" s="414" t="s">
        <v>733</v>
      </c>
      <c r="CH199" s="414" t="s">
        <v>733</v>
      </c>
      <c r="CI199" s="414">
        <v>2263.5</v>
      </c>
      <c r="CJ199" s="414">
        <v>2074.1999999999998</v>
      </c>
      <c r="CK199" s="414" t="s">
        <v>5900</v>
      </c>
      <c r="CL199" s="414">
        <v>365</v>
      </c>
      <c r="CM199" s="414">
        <v>82.2</v>
      </c>
      <c r="CN199" s="414">
        <v>97</v>
      </c>
      <c r="CO199" s="414">
        <v>25</v>
      </c>
      <c r="CP199" s="414" t="s">
        <v>12625</v>
      </c>
      <c r="CQ199" s="414">
        <f t="shared" si="110"/>
        <v>2026</v>
      </c>
      <c r="CR199" s="414">
        <v>1</v>
      </c>
      <c r="CS199" s="414">
        <v>58</v>
      </c>
      <c r="CT199" s="414" t="s">
        <v>9671</v>
      </c>
      <c r="CU199" s="414">
        <v>2708090</v>
      </c>
      <c r="CV199" s="414" t="s">
        <v>3320</v>
      </c>
      <c r="CW199" s="414" t="s">
        <v>3320</v>
      </c>
      <c r="CX199" s="414" t="s">
        <v>3320</v>
      </c>
      <c r="CY199" s="414" t="s">
        <v>3320</v>
      </c>
      <c r="CZ199" s="414" t="s">
        <v>3320</v>
      </c>
      <c r="DA199" s="414" t="s">
        <v>3320</v>
      </c>
      <c r="DB199" s="414" t="s">
        <v>3320</v>
      </c>
      <c r="DC199" s="414" t="s">
        <v>3320</v>
      </c>
      <c r="DD199" s="414" t="s">
        <v>3320</v>
      </c>
      <c r="DE199" s="414" t="s">
        <v>3320</v>
      </c>
      <c r="DG199" s="414" t="s">
        <v>3320</v>
      </c>
      <c r="DH199" s="414" t="s">
        <v>3320</v>
      </c>
      <c r="DI199" s="414" t="s">
        <v>3320</v>
      </c>
      <c r="DJ199" s="414" t="s">
        <v>3320</v>
      </c>
      <c r="DK199" s="414" t="s">
        <v>3320</v>
      </c>
      <c r="DL199" s="414" t="s">
        <v>3320</v>
      </c>
      <c r="DM199" s="414" t="e">
        <f t="shared" si="111"/>
        <v>#VALUE!</v>
      </c>
      <c r="DN199" s="414" t="s">
        <v>3320</v>
      </c>
      <c r="DO199" s="414" t="s">
        <v>3320</v>
      </c>
      <c r="DP199" s="414" t="s">
        <v>3320</v>
      </c>
      <c r="DR199" s="414" t="s">
        <v>3320</v>
      </c>
      <c r="DS199" s="414" t="s">
        <v>3320</v>
      </c>
      <c r="DT199" s="414" t="s">
        <v>3320</v>
      </c>
      <c r="DU199" s="414" t="s">
        <v>3320</v>
      </c>
      <c r="DV199" s="414" t="s">
        <v>3320</v>
      </c>
      <c r="DW199" s="414" t="s">
        <v>3320</v>
      </c>
      <c r="DX199" s="414" t="s">
        <v>3320</v>
      </c>
      <c r="DY199" s="414" t="s">
        <v>3320</v>
      </c>
      <c r="DZ199" s="414" t="s">
        <v>3320</v>
      </c>
      <c r="EA199" s="414" t="s">
        <v>3320</v>
      </c>
      <c r="EB199" s="414" t="s">
        <v>3320</v>
      </c>
      <c r="EC199" s="414" t="s">
        <v>3320</v>
      </c>
      <c r="ED199" s="414" t="s">
        <v>3320</v>
      </c>
      <c r="EE199" s="414" t="s">
        <v>3320</v>
      </c>
      <c r="EF199" s="414" t="s">
        <v>3320</v>
      </c>
      <c r="EG199" s="414" t="s">
        <v>3320</v>
      </c>
      <c r="EH199" s="414" t="s">
        <v>3320</v>
      </c>
      <c r="EI199" s="414" t="s">
        <v>3320</v>
      </c>
      <c r="EJ199" s="414" t="s">
        <v>3320</v>
      </c>
      <c r="EK199" s="414" t="s">
        <v>3320</v>
      </c>
      <c r="EL199" s="414" t="s">
        <v>3320</v>
      </c>
      <c r="EM199" s="414" t="s">
        <v>3320</v>
      </c>
      <c r="EN199" s="414" t="s">
        <v>3320</v>
      </c>
      <c r="EO199" s="414" t="s">
        <v>3320</v>
      </c>
      <c r="EP199" s="414" t="s">
        <v>3320</v>
      </c>
      <c r="EQ199" s="414" t="s">
        <v>3320</v>
      </c>
      <c r="ER199" s="414" t="s">
        <v>3320</v>
      </c>
      <c r="ES199" s="414" t="s">
        <v>3320</v>
      </c>
      <c r="ET199" s="414" t="s">
        <v>3320</v>
      </c>
      <c r="EU199" s="414" t="s">
        <v>3320</v>
      </c>
      <c r="EV199" s="414" t="s">
        <v>3320</v>
      </c>
      <c r="EW199" s="414" t="s">
        <v>3320</v>
      </c>
      <c r="EX199" s="414" t="s">
        <v>3320</v>
      </c>
      <c r="EY199" s="414" t="s">
        <v>3320</v>
      </c>
      <c r="EZ199" s="414" t="s">
        <v>3320</v>
      </c>
      <c r="FA199" s="414" t="s">
        <v>3320</v>
      </c>
      <c r="FB199" s="414" t="s">
        <v>3320</v>
      </c>
      <c r="FC199" s="414" t="s">
        <v>3320</v>
      </c>
      <c r="FD199" s="414" t="s">
        <v>3320</v>
      </c>
      <c r="FE199" s="414" t="s">
        <v>3320</v>
      </c>
      <c r="FF199" s="414" t="s">
        <v>3320</v>
      </c>
      <c r="FG199" s="414" t="s">
        <v>3320</v>
      </c>
      <c r="FH199" s="414" t="s">
        <v>3320</v>
      </c>
      <c r="FI199" s="414" t="s">
        <v>3320</v>
      </c>
      <c r="FJ199" s="414" t="s">
        <v>3320</v>
      </c>
      <c r="FK199" s="414" t="s">
        <v>3320</v>
      </c>
      <c r="FL199" s="414" t="s">
        <v>3320</v>
      </c>
      <c r="FM199" s="414" t="s">
        <v>3320</v>
      </c>
      <c r="FN199" s="414" t="s">
        <v>3320</v>
      </c>
      <c r="FO199" s="421">
        <v>138090012</v>
      </c>
      <c r="FP199" s="421">
        <f t="shared" si="91"/>
        <v>138.090012</v>
      </c>
      <c r="FQ199" s="414" t="s">
        <v>1214</v>
      </c>
      <c r="FR199" s="414" t="s">
        <v>733</v>
      </c>
      <c r="FS199" s="414" t="s">
        <v>733</v>
      </c>
      <c r="FT199" s="414" t="s">
        <v>733</v>
      </c>
      <c r="FU199" s="414" t="s">
        <v>1612</v>
      </c>
      <c r="FV199" s="414" t="s">
        <v>7589</v>
      </c>
      <c r="FW199" s="414" t="s">
        <v>9672</v>
      </c>
      <c r="FX199" s="422" t="s">
        <v>7587</v>
      </c>
      <c r="FY199" s="423">
        <v>230</v>
      </c>
      <c r="FZ199" s="414" t="s">
        <v>9673</v>
      </c>
      <c r="GA199" s="421">
        <v>119383001.64</v>
      </c>
      <c r="GB199" s="421">
        <v>18707010.859999999</v>
      </c>
      <c r="GC199" s="421">
        <v>1281.08</v>
      </c>
      <c r="GD199" s="421">
        <v>1365</v>
      </c>
      <c r="GE199" s="414" t="s">
        <v>7592</v>
      </c>
      <c r="GF199" s="414" t="s">
        <v>733</v>
      </c>
      <c r="GG199" s="414" t="s">
        <v>733</v>
      </c>
      <c r="GH199" s="414" t="s">
        <v>9597</v>
      </c>
      <c r="GI199" s="414" t="s">
        <v>1214</v>
      </c>
      <c r="GJ199" s="414" t="s">
        <v>1214</v>
      </c>
      <c r="GK199" s="414" t="s">
        <v>733</v>
      </c>
      <c r="GL199" s="414" t="s">
        <v>733</v>
      </c>
      <c r="GM199" s="414" t="s">
        <v>1214</v>
      </c>
      <c r="GN199" s="424" t="s">
        <v>5676</v>
      </c>
      <c r="GO199" s="414" t="s">
        <v>3320</v>
      </c>
      <c r="GP199" s="414" t="s">
        <v>733</v>
      </c>
      <c r="GQ199" s="414" t="s">
        <v>5721</v>
      </c>
      <c r="GR199" s="414" t="s">
        <v>733</v>
      </c>
      <c r="GS199" s="414" t="s">
        <v>5679</v>
      </c>
      <c r="GT199" s="414" t="s">
        <v>3320</v>
      </c>
      <c r="GU199" s="414" t="s">
        <v>3320</v>
      </c>
      <c r="GV199" s="414">
        <v>1</v>
      </c>
      <c r="GW199" s="414" t="s">
        <v>733</v>
      </c>
      <c r="GX199" s="414" t="s">
        <v>5679</v>
      </c>
      <c r="GY199" s="414" t="s">
        <v>7594</v>
      </c>
      <c r="GZ199" s="414" t="s">
        <v>733</v>
      </c>
      <c r="HA199" s="414" t="s">
        <v>3320</v>
      </c>
      <c r="HB199" s="414" t="s">
        <v>9674</v>
      </c>
      <c r="HC199" s="414" t="s">
        <v>9675</v>
      </c>
      <c r="HD199" s="414" t="s">
        <v>5952</v>
      </c>
      <c r="HE199" s="414" t="s">
        <v>5684</v>
      </c>
      <c r="HF199" s="414" t="s">
        <v>5684</v>
      </c>
      <c r="HG199" s="414" t="s">
        <v>733</v>
      </c>
      <c r="HH199" s="414" t="s">
        <v>1214</v>
      </c>
      <c r="HI199" s="414" t="s">
        <v>13153</v>
      </c>
      <c r="HJ199" s="414" t="s">
        <v>13154</v>
      </c>
      <c r="HK199" s="414" t="s">
        <v>5685</v>
      </c>
      <c r="HL199" s="414" t="s">
        <v>3320</v>
      </c>
      <c r="HM199" s="414" t="s">
        <v>3320</v>
      </c>
      <c r="HN199" s="414" t="s">
        <v>3320</v>
      </c>
      <c r="HO199" s="414" t="s">
        <v>3320</v>
      </c>
      <c r="HP199" s="414" t="s">
        <v>3320</v>
      </c>
      <c r="HQ199" s="414" t="s">
        <v>3320</v>
      </c>
      <c r="HR199" s="414" t="s">
        <v>3320</v>
      </c>
      <c r="HS199" s="414" t="s">
        <v>3320</v>
      </c>
      <c r="HT199" s="414" t="s">
        <v>3320</v>
      </c>
      <c r="HU199" s="414" t="s">
        <v>3320</v>
      </c>
      <c r="HV199" s="414" t="s">
        <v>3320</v>
      </c>
      <c r="HW199" s="414" t="s">
        <v>3320</v>
      </c>
      <c r="HX199" s="414" t="s">
        <v>3320</v>
      </c>
      <c r="HY199" s="414" t="s">
        <v>3320</v>
      </c>
      <c r="HZ199" s="414" t="s">
        <v>3320</v>
      </c>
      <c r="IA199" s="414" t="s">
        <v>3320</v>
      </c>
      <c r="IB199" s="414" t="s">
        <v>3320</v>
      </c>
      <c r="IC199" s="414" t="s">
        <v>3320</v>
      </c>
      <c r="ID199" s="414" t="s">
        <v>3320</v>
      </c>
      <c r="IE199" s="414" t="s">
        <v>3320</v>
      </c>
      <c r="IF199" s="414" t="s">
        <v>3320</v>
      </c>
      <c r="IG199" s="414" t="s">
        <v>3320</v>
      </c>
      <c r="IH199" s="414" t="s">
        <v>3320</v>
      </c>
      <c r="II199" s="414" t="s">
        <v>3320</v>
      </c>
      <c r="IJ199" s="414" t="s">
        <v>3320</v>
      </c>
      <c r="IK199" s="414" t="s">
        <v>3320</v>
      </c>
      <c r="IL199" s="414" t="s">
        <v>3320</v>
      </c>
      <c r="IM199" s="414" t="s">
        <v>3320</v>
      </c>
      <c r="IN199" s="414" t="s">
        <v>3320</v>
      </c>
      <c r="IO199" s="414" t="s">
        <v>3320</v>
      </c>
      <c r="IP199" s="414" t="s">
        <v>3320</v>
      </c>
      <c r="IQ199" s="414" t="s">
        <v>3320</v>
      </c>
      <c r="IR199" s="414" t="s">
        <v>3320</v>
      </c>
      <c r="IS199" s="414" t="s">
        <v>3320</v>
      </c>
      <c r="IT199" s="414" t="s">
        <v>3320</v>
      </c>
      <c r="IU199" s="414" t="s">
        <v>3320</v>
      </c>
      <c r="IV199" s="414" t="s">
        <v>3320</v>
      </c>
      <c r="IW199" s="414" t="s">
        <v>3320</v>
      </c>
      <c r="IX199" s="415" t="s">
        <v>5810</v>
      </c>
      <c r="IY199" s="415" t="s">
        <v>5810</v>
      </c>
      <c r="IZ199" s="415" t="s">
        <v>5810</v>
      </c>
      <c r="JA199" s="415" t="s">
        <v>5810</v>
      </c>
      <c r="JB199" s="414" t="str">
        <f>IFERROR(VLOOKUP($E199,'[12]Resumen costos RNT id'!$D:$J,3,0),"")</f>
        <v/>
      </c>
      <c r="JC199" s="421" t="str">
        <f>IFERROR(VLOOKUP($E199,'[12]Resumen costos RNT id'!$D:$J,4,0),"")</f>
        <v/>
      </c>
      <c r="JD199" s="421" t="str">
        <f>IFERROR(VLOOKUP($E199,'[12]Resumen costos RNT id'!$D:$J,5,0),"")</f>
        <v/>
      </c>
      <c r="JE199" s="421" t="str">
        <f>IFERROR(VLOOKUP($E199,'[12]Resumen costos RNT id'!$D:$J,6,0),"")</f>
        <v/>
      </c>
      <c r="JF199" s="416" t="str">
        <f>IFERROR(VLOOKUP($E199,'[12]Resumen costos RNT id'!$D:$J,7,0),"")</f>
        <v/>
      </c>
      <c r="JG199" s="428" t="str">
        <f t="shared" si="96"/>
        <v/>
      </c>
      <c r="JH199" s="428" t="str">
        <f t="shared" si="97"/>
        <v/>
      </c>
      <c r="JI199" s="428" t="str">
        <f t="shared" si="97"/>
        <v/>
      </c>
      <c r="JJ199" s="428">
        <f t="shared" si="98"/>
        <v>0</v>
      </c>
      <c r="JK199" s="428">
        <f t="shared" si="99"/>
        <v>0</v>
      </c>
      <c r="JL199" s="414" t="s">
        <v>202</v>
      </c>
      <c r="JP199" s="414">
        <v>5</v>
      </c>
      <c r="JQ199" s="414">
        <f t="shared" si="84"/>
        <v>0</v>
      </c>
      <c r="JR199" s="429" t="str">
        <f>IFERROR(VLOOKUP($E199,'[13]Actualización de costos CENACE'!$A:$G,2,0),"")</f>
        <v/>
      </c>
      <c r="JS199" s="429" t="str">
        <f>IFERROR(VLOOKUP($E199,'[13]Actualización de costos CENACE'!$A:$G,3,0),"")</f>
        <v/>
      </c>
      <c r="JT199" s="429" t="str">
        <f>IFERROR(VLOOKUP($E199,'[13]Actualización de costos CENACE'!$A:$G,4,0),"")</f>
        <v/>
      </c>
      <c r="JU199" s="429" t="str">
        <f>IFERROR(VLOOKUP($E199,'[13]Actualización de costos CENACE'!$A:$G,5,0),"")</f>
        <v/>
      </c>
      <c r="JV199" s="429" t="str">
        <f>IFERROR(VLOOKUP($E199,'[13]Actualización de costos CENACE'!$A:$G,6,0),"")</f>
        <v/>
      </c>
      <c r="JW199" s="430" t="str">
        <f>IFERROR(VLOOKUP($E199,'[13]Din Costos CFE'!$J$7:$AG$150,JW$1,0),"")</f>
        <v/>
      </c>
      <c r="JX199" s="430" t="str">
        <f>IFERROR(VLOOKUP($E199,'[13]Din Costos CFE'!$J$7:$AG$150,JX$1,0),"")</f>
        <v/>
      </c>
      <c r="JY199" s="430" t="str">
        <f>IFERROR(VLOOKUP($E199,'[13]Din Costos CFE'!$J$7:$AG$150,JY$1,0),"")</f>
        <v/>
      </c>
      <c r="JZ199" s="430" t="str">
        <f>IFERROR(VLOOKUP($E199,'[13]Din Costos CFE'!$J$7:$AG$150,JZ$1,0),"")</f>
        <v/>
      </c>
      <c r="KA199" s="430" t="str">
        <f>IFERROR(VLOOKUP($E199,'[13]Din Costos CFE'!$J$7:$AG$150,KA$1,0),"")</f>
        <v/>
      </c>
      <c r="KB199" s="430" t="str">
        <f>IFERROR(VLOOKUP($E199,'[13]Din Costos CFE'!$J$7:$AG$150,KB$1,0),"")</f>
        <v/>
      </c>
      <c r="KC199" s="430" t="str">
        <f>IFERROR(VLOOKUP($E199,'[13]Din Costos CFE'!$J$7:$AG$150,KC$1,0),"")</f>
        <v/>
      </c>
      <c r="KD199" s="430" t="str">
        <f>IFERROR(VLOOKUP($E199,'[13]Din Costos CFE'!$J$7:$AG$150,KD$1,0),"")</f>
        <v/>
      </c>
      <c r="KE199" s="430" t="str">
        <f>IFERROR(VLOOKUP($E199,'[13]Din Costos CFE'!$J$7:$AG$150,KE$1,0),"")</f>
        <v/>
      </c>
      <c r="KF199" s="430" t="str">
        <f>IFERROR(VLOOKUP($E199,'[13]Din Costos CFE'!$J$7:$AG$150,KF$1,0),"")</f>
        <v/>
      </c>
      <c r="KG199" s="430" t="str">
        <f>IFERROR(VLOOKUP($E199,'[13]Din Costos CFE'!$J$7:$AG$150,KG$1,0),"")</f>
        <v/>
      </c>
      <c r="KH199" s="430" t="str">
        <f>IFERROR(VLOOKUP($E199,'[13]Din Costos CFE'!$J$7:$AG$150,KH$1,0),"")</f>
        <v/>
      </c>
      <c r="KI199" s="430" t="str">
        <f>IFERROR(VLOOKUP($E199,'[13]Din Costos CFE'!$J$7:$AG$150,KI$1,0),"")</f>
        <v/>
      </c>
      <c r="KJ199" s="430" t="str">
        <f>IFERROR(VLOOKUP($E199,'[13]Din Costos CFE'!$J$7:$AG$150,KJ$1,0),"")</f>
        <v/>
      </c>
      <c r="KK199" s="430" t="str">
        <f>IFERROR(VLOOKUP($E199,'[13]Din Costos CFE'!$J$7:$AG$150,KK$1,0),"")</f>
        <v/>
      </c>
      <c r="KL199" s="430" t="str">
        <f>IFERROR(VLOOKUP($E199,'[13]Din Costos CFE'!$J$7:$AG$150,KL$1,0),"")</f>
        <v/>
      </c>
      <c r="KM199" s="430" t="str">
        <f>IFERROR(VLOOKUP($E199,'[13]Din Costos CFE'!$J$7:$AG$150,KM$1,0),"")</f>
        <v/>
      </c>
      <c r="KN199" s="430" t="str">
        <f>IFERROR(VLOOKUP($E199,'[13]Din Costos CFE'!$J$7:$AG$150,KN$1,0),"")</f>
        <v/>
      </c>
      <c r="KO199" s="431">
        <f t="shared" si="100"/>
        <v>0</v>
      </c>
      <c r="KP199" s="431">
        <f t="shared" si="101"/>
        <v>0</v>
      </c>
      <c r="KQ199" s="431">
        <f t="shared" si="102"/>
        <v>0</v>
      </c>
      <c r="KR199" s="432" t="str">
        <f>IFERROR(VLOOKUP($E199,'[13]Din Costos CFE'!$A$6:$G$150,4,0),"")</f>
        <v/>
      </c>
      <c r="KS199" s="432" t="str">
        <f>IFERROR(VLOOKUP($E199,'[13]Din Costos CFE'!$A$6:$G$150,5,0),"")</f>
        <v/>
      </c>
      <c r="KT199" s="432" t="str">
        <f>IFERROR(VLOOKUP($E199,'[13]Din Costos CFE'!$A$6:$G$150,6,0),"")</f>
        <v/>
      </c>
      <c r="KU199" s="433" t="str">
        <f t="shared" si="103"/>
        <v/>
      </c>
      <c r="KV199" s="434" t="str">
        <f t="shared" si="104"/>
        <v/>
      </c>
      <c r="KW199" s="435" t="str">
        <f t="shared" si="105"/>
        <v/>
      </c>
      <c r="KX199" s="435"/>
      <c r="KY199" s="436" t="str">
        <f>IFERROR(VLOOKUP($E199,'[13]Detalle Costos CENACE'!$E:$IT,248,0),"")</f>
        <v/>
      </c>
      <c r="KZ199" s="414">
        <f t="shared" si="106"/>
        <v>150</v>
      </c>
      <c r="LA199" s="434" t="str">
        <f t="shared" si="107"/>
        <v/>
      </c>
      <c r="LB199" s="434" t="str">
        <f t="shared" si="108"/>
        <v/>
      </c>
      <c r="LC199" s="414">
        <f t="shared" si="109"/>
        <v>1</v>
      </c>
      <c r="LD199" s="429" t="str">
        <f>IFERROR(VLOOKUP($E199,'[13]Actualización de costos CENACE'!$A:$G,7,0),"")</f>
        <v/>
      </c>
    </row>
    <row r="200" spans="1:316" s="414" customFormat="1" ht="15" customHeight="1">
      <c r="A200" s="413" t="s">
        <v>5638</v>
      </c>
      <c r="B200" s="414">
        <v>926</v>
      </c>
      <c r="C200" s="414" t="s">
        <v>9676</v>
      </c>
      <c r="D200" s="414" t="s">
        <v>9677</v>
      </c>
      <c r="E200" s="414">
        <v>926</v>
      </c>
      <c r="G200" s="414" t="s">
        <v>9678</v>
      </c>
      <c r="H200" s="414" t="s">
        <v>9679</v>
      </c>
      <c r="I200" s="415">
        <v>4</v>
      </c>
      <c r="J200" s="415"/>
      <c r="K200" s="415" t="str">
        <f t="shared" si="112"/>
        <v>No</v>
      </c>
      <c r="L200" s="415"/>
      <c r="M200" s="415">
        <f t="shared" si="87"/>
        <v>4</v>
      </c>
      <c r="N200" s="415"/>
      <c r="O200" s="415"/>
      <c r="P200" s="415"/>
      <c r="Q200" s="415"/>
      <c r="R200" s="415" t="str">
        <f t="shared" si="113"/>
        <v>No</v>
      </c>
      <c r="S200" s="415"/>
      <c r="T200" s="415"/>
      <c r="U200" s="415"/>
      <c r="V200" s="414" t="s">
        <v>9680</v>
      </c>
      <c r="W200" s="414" t="s">
        <v>5643</v>
      </c>
      <c r="X200" s="414">
        <f t="shared" si="83"/>
        <v>1</v>
      </c>
      <c r="Y200" s="414">
        <f t="shared" si="92"/>
        <v>150</v>
      </c>
      <c r="Z200" s="416" t="str">
        <f t="shared" si="93"/>
        <v/>
      </c>
      <c r="AA200" s="416">
        <f t="shared" si="94"/>
        <v>0</v>
      </c>
      <c r="AB200" s="417">
        <f t="shared" si="95"/>
        <v>0</v>
      </c>
      <c r="AC200" s="414" t="s">
        <v>7308</v>
      </c>
      <c r="AD200" s="414" t="s">
        <v>7309</v>
      </c>
      <c r="AE200" s="414" t="e">
        <f>+VLOOKUP($D200,'[12]Ramón Países '!$A:$E,4,0)</f>
        <v>#N/A</v>
      </c>
      <c r="AF200" s="414" t="s">
        <v>5646</v>
      </c>
      <c r="AG200" s="414" t="e">
        <f>+VLOOKUP($D200,'[12]Ramón Países '!$A:$E,5,0)</f>
        <v>#N/A</v>
      </c>
      <c r="AH200" s="414" t="s">
        <v>7308</v>
      </c>
      <c r="AI200" s="414" t="s">
        <v>7310</v>
      </c>
      <c r="AJ200" s="414" t="s">
        <v>5698</v>
      </c>
      <c r="AK200" s="414" t="s">
        <v>5698</v>
      </c>
      <c r="AL200" s="414" t="s">
        <v>9681</v>
      </c>
      <c r="AM200" s="414" t="s">
        <v>7312</v>
      </c>
      <c r="AN200" s="414" t="s">
        <v>3320</v>
      </c>
      <c r="AO200" s="414" t="s">
        <v>7313</v>
      </c>
      <c r="AP200" s="414" t="s">
        <v>5698</v>
      </c>
      <c r="AQ200" s="414" t="s">
        <v>7314</v>
      </c>
      <c r="AR200" s="414" t="s">
        <v>7315</v>
      </c>
      <c r="AS200" s="414" t="s">
        <v>7316</v>
      </c>
      <c r="AT200" s="414" t="s">
        <v>733</v>
      </c>
      <c r="AU200" s="414" t="s">
        <v>733</v>
      </c>
      <c r="AV200" s="414" t="s">
        <v>733</v>
      </c>
      <c r="AW200" s="414" t="s">
        <v>3320</v>
      </c>
      <c r="AX200" s="414" t="s">
        <v>7317</v>
      </c>
      <c r="AY200" s="414" t="s">
        <v>733</v>
      </c>
      <c r="AZ200" s="414" t="s">
        <v>7318</v>
      </c>
      <c r="BA200" s="414" t="s">
        <v>7319</v>
      </c>
      <c r="BB200" s="414" t="s">
        <v>7320</v>
      </c>
      <c r="BC200" s="414" t="s">
        <v>7321</v>
      </c>
      <c r="BD200" s="414" t="s">
        <v>7322</v>
      </c>
      <c r="BE200" s="414" t="s">
        <v>9682</v>
      </c>
      <c r="BF200" s="415" t="s">
        <v>1214</v>
      </c>
      <c r="BG200" s="414" t="s">
        <v>3320</v>
      </c>
      <c r="BI200" s="414" t="s">
        <v>5955</v>
      </c>
      <c r="BJ200" s="414" t="s">
        <v>5955</v>
      </c>
      <c r="BK200" s="414" t="s">
        <v>7984</v>
      </c>
      <c r="BL200" s="414" t="s">
        <v>9683</v>
      </c>
      <c r="BM200" s="415">
        <v>230</v>
      </c>
      <c r="BN200" s="414" t="s">
        <v>5712</v>
      </c>
      <c r="BO200" s="418" t="s">
        <v>12617</v>
      </c>
      <c r="BP200" s="414">
        <v>25</v>
      </c>
      <c r="BQ200" s="414">
        <v>2028</v>
      </c>
      <c r="BR200" s="414">
        <v>150</v>
      </c>
      <c r="BS200" s="415">
        <v>150</v>
      </c>
      <c r="BT200" s="414" t="s">
        <v>5666</v>
      </c>
      <c r="BU200" s="414">
        <v>303912</v>
      </c>
      <c r="BV200" s="415">
        <v>426337</v>
      </c>
      <c r="BW200" s="419">
        <v>0.32445738203957381</v>
      </c>
      <c r="BX200" s="420" t="s">
        <v>202</v>
      </c>
      <c r="BY200" s="414" t="s">
        <v>733</v>
      </c>
      <c r="CA200" s="414">
        <v>25.2</v>
      </c>
      <c r="CB200" s="414" t="s">
        <v>733</v>
      </c>
      <c r="CC200" s="414">
        <v>635</v>
      </c>
      <c r="CD200" s="414" t="s">
        <v>5713</v>
      </c>
      <c r="CE200" s="414" t="s">
        <v>5668</v>
      </c>
      <c r="CF200" s="414" t="s">
        <v>3320</v>
      </c>
      <c r="CG200" s="414" t="s">
        <v>733</v>
      </c>
      <c r="CH200" s="414" t="s">
        <v>733</v>
      </c>
      <c r="CI200" s="414">
        <v>2209</v>
      </c>
      <c r="CJ200" s="414">
        <v>2054</v>
      </c>
      <c r="CK200" s="414" t="s">
        <v>5714</v>
      </c>
      <c r="CL200" s="414">
        <v>365</v>
      </c>
      <c r="CM200" s="414">
        <v>85</v>
      </c>
      <c r="CN200" s="414">
        <v>98</v>
      </c>
      <c r="CO200" s="414">
        <v>25</v>
      </c>
      <c r="CP200" s="414" t="s">
        <v>12723</v>
      </c>
      <c r="CQ200" s="414">
        <f t="shared" si="110"/>
        <v>2026</v>
      </c>
      <c r="CR200" s="414">
        <v>0.5</v>
      </c>
      <c r="CS200" s="414">
        <v>15</v>
      </c>
      <c r="CT200" s="414" t="s">
        <v>7322</v>
      </c>
      <c r="CU200" s="414">
        <v>132000000</v>
      </c>
      <c r="CV200" s="414" t="s">
        <v>3320</v>
      </c>
      <c r="CW200" s="414" t="s">
        <v>3320</v>
      </c>
      <c r="CX200" s="414" t="s">
        <v>3320</v>
      </c>
      <c r="CY200" s="414" t="s">
        <v>3320</v>
      </c>
      <c r="CZ200" s="414" t="s">
        <v>3320</v>
      </c>
      <c r="DA200" s="414" t="s">
        <v>3320</v>
      </c>
      <c r="DB200" s="414" t="s">
        <v>3320</v>
      </c>
      <c r="DC200" s="414" t="s">
        <v>3320</v>
      </c>
      <c r="DD200" s="414" t="s">
        <v>3320</v>
      </c>
      <c r="DE200" s="414" t="s">
        <v>3320</v>
      </c>
      <c r="DG200" s="414" t="s">
        <v>3320</v>
      </c>
      <c r="DH200" s="414" t="s">
        <v>3320</v>
      </c>
      <c r="DI200" s="414" t="s">
        <v>3320</v>
      </c>
      <c r="DJ200" s="414" t="s">
        <v>3320</v>
      </c>
      <c r="DK200" s="414" t="s">
        <v>3320</v>
      </c>
      <c r="DL200" s="414" t="s">
        <v>3320</v>
      </c>
      <c r="DM200" s="414" t="e">
        <f t="shared" si="111"/>
        <v>#VALUE!</v>
      </c>
      <c r="DN200" s="414" t="s">
        <v>3320</v>
      </c>
      <c r="DO200" s="414" t="s">
        <v>3320</v>
      </c>
      <c r="DP200" s="414" t="s">
        <v>3320</v>
      </c>
      <c r="DR200" s="414" t="s">
        <v>3320</v>
      </c>
      <c r="DS200" s="414" t="s">
        <v>3320</v>
      </c>
      <c r="DT200" s="414" t="s">
        <v>3320</v>
      </c>
      <c r="DU200" s="414" t="s">
        <v>3320</v>
      </c>
      <c r="DV200" s="414" t="s">
        <v>3320</v>
      </c>
      <c r="DW200" s="414" t="s">
        <v>3320</v>
      </c>
      <c r="DX200" s="414" t="s">
        <v>3320</v>
      </c>
      <c r="DY200" s="414" t="s">
        <v>3320</v>
      </c>
      <c r="DZ200" s="414" t="s">
        <v>3320</v>
      </c>
      <c r="EA200" s="414" t="s">
        <v>3320</v>
      </c>
      <c r="EB200" s="414" t="s">
        <v>3320</v>
      </c>
      <c r="EC200" s="414" t="s">
        <v>3320</v>
      </c>
      <c r="ED200" s="414" t="s">
        <v>3320</v>
      </c>
      <c r="EE200" s="414" t="s">
        <v>3320</v>
      </c>
      <c r="EF200" s="414" t="s">
        <v>3320</v>
      </c>
      <c r="EG200" s="414" t="s">
        <v>3320</v>
      </c>
      <c r="EH200" s="414" t="s">
        <v>3320</v>
      </c>
      <c r="EI200" s="414" t="s">
        <v>3320</v>
      </c>
      <c r="EJ200" s="414" t="s">
        <v>3320</v>
      </c>
      <c r="EK200" s="414" t="s">
        <v>3320</v>
      </c>
      <c r="EL200" s="414" t="s">
        <v>3320</v>
      </c>
      <c r="EM200" s="414" t="s">
        <v>3320</v>
      </c>
      <c r="EN200" s="414" t="s">
        <v>3320</v>
      </c>
      <c r="EO200" s="414" t="s">
        <v>3320</v>
      </c>
      <c r="EP200" s="414" t="s">
        <v>3320</v>
      </c>
      <c r="EQ200" s="414" t="s">
        <v>3320</v>
      </c>
      <c r="ER200" s="414" t="s">
        <v>3320</v>
      </c>
      <c r="ES200" s="414" t="s">
        <v>3320</v>
      </c>
      <c r="ET200" s="414" t="s">
        <v>3320</v>
      </c>
      <c r="EU200" s="414" t="s">
        <v>3320</v>
      </c>
      <c r="EV200" s="414" t="s">
        <v>3320</v>
      </c>
      <c r="EW200" s="414" t="s">
        <v>3320</v>
      </c>
      <c r="EX200" s="414" t="s">
        <v>3320</v>
      </c>
      <c r="EY200" s="414" t="s">
        <v>3320</v>
      </c>
      <c r="EZ200" s="414" t="s">
        <v>3320</v>
      </c>
      <c r="FA200" s="414" t="s">
        <v>3320</v>
      </c>
      <c r="FB200" s="414" t="s">
        <v>3320</v>
      </c>
      <c r="FC200" s="414" t="s">
        <v>3320</v>
      </c>
      <c r="FD200" s="414" t="s">
        <v>3320</v>
      </c>
      <c r="FE200" s="414" t="s">
        <v>3320</v>
      </c>
      <c r="FF200" s="414" t="s">
        <v>3320</v>
      </c>
      <c r="FG200" s="414" t="s">
        <v>3320</v>
      </c>
      <c r="FH200" s="414" t="s">
        <v>3320</v>
      </c>
      <c r="FI200" s="414" t="s">
        <v>3320</v>
      </c>
      <c r="FJ200" s="414" t="s">
        <v>3320</v>
      </c>
      <c r="FK200" s="414" t="s">
        <v>3320</v>
      </c>
      <c r="FL200" s="414" t="s">
        <v>3320</v>
      </c>
      <c r="FM200" s="414" t="s">
        <v>3320</v>
      </c>
      <c r="FN200" s="414" t="s">
        <v>3320</v>
      </c>
      <c r="FO200" s="421">
        <v>172560000</v>
      </c>
      <c r="FP200" s="421">
        <f t="shared" si="91"/>
        <v>172.56</v>
      </c>
      <c r="FQ200" s="414" t="s">
        <v>733</v>
      </c>
      <c r="FR200" s="414" t="s">
        <v>733</v>
      </c>
      <c r="FS200" s="414" t="s">
        <v>733</v>
      </c>
      <c r="FT200" s="414" t="s">
        <v>733</v>
      </c>
      <c r="FU200" s="414" t="s">
        <v>334</v>
      </c>
      <c r="FV200" s="414" t="s">
        <v>9684</v>
      </c>
      <c r="FW200" s="414" t="s">
        <v>9685</v>
      </c>
      <c r="FX200" s="422" t="s">
        <v>9683</v>
      </c>
      <c r="FY200" s="423">
        <v>230</v>
      </c>
      <c r="FZ200" s="414" t="s">
        <v>9686</v>
      </c>
      <c r="GA200" s="421">
        <v>172560000</v>
      </c>
      <c r="GB200" s="421">
        <v>35880000</v>
      </c>
      <c r="GC200" s="421">
        <v>792</v>
      </c>
      <c r="GD200" s="421">
        <v>167</v>
      </c>
      <c r="GE200" s="414" t="s">
        <v>7329</v>
      </c>
      <c r="GF200" s="414" t="s">
        <v>733</v>
      </c>
      <c r="GG200" s="414" t="s">
        <v>733</v>
      </c>
      <c r="GH200" s="414" t="s">
        <v>7330</v>
      </c>
      <c r="GI200" s="414" t="s">
        <v>733</v>
      </c>
      <c r="GJ200" s="414" t="s">
        <v>733</v>
      </c>
      <c r="GK200" s="414" t="s">
        <v>733</v>
      </c>
      <c r="GL200" s="414" t="s">
        <v>1214</v>
      </c>
      <c r="GM200" s="414" t="s">
        <v>1214</v>
      </c>
      <c r="GN200" s="424" t="s">
        <v>5676</v>
      </c>
      <c r="GO200" s="414" t="s">
        <v>3320</v>
      </c>
      <c r="GP200" s="414" t="s">
        <v>733</v>
      </c>
      <c r="GQ200" s="414" t="s">
        <v>5721</v>
      </c>
      <c r="GR200" s="414" t="s">
        <v>1214</v>
      </c>
      <c r="GS200" s="414" t="s">
        <v>1214</v>
      </c>
      <c r="GT200" s="414" t="s">
        <v>3320</v>
      </c>
      <c r="GU200" s="414" t="s">
        <v>3320</v>
      </c>
      <c r="GV200" s="414" t="s">
        <v>3320</v>
      </c>
      <c r="GW200" s="414" t="s">
        <v>1214</v>
      </c>
      <c r="GX200" s="414" t="s">
        <v>1214</v>
      </c>
      <c r="GY200" s="414" t="s">
        <v>3320</v>
      </c>
      <c r="GZ200" s="414" t="s">
        <v>733</v>
      </c>
      <c r="HA200" s="414" t="s">
        <v>3320</v>
      </c>
      <c r="HB200" s="414" t="s">
        <v>3320</v>
      </c>
      <c r="HC200" s="414" t="s">
        <v>3320</v>
      </c>
      <c r="HD200" s="414" t="s">
        <v>5683</v>
      </c>
      <c r="HE200" s="414" t="s">
        <v>5684</v>
      </c>
      <c r="HF200" s="414" t="s">
        <v>5684</v>
      </c>
      <c r="HG200" s="414" t="s">
        <v>1214</v>
      </c>
      <c r="HH200" s="414" t="s">
        <v>1214</v>
      </c>
      <c r="HI200" s="414" t="s">
        <v>13155</v>
      </c>
      <c r="HJ200" s="414" t="s">
        <v>13156</v>
      </c>
      <c r="HK200" s="414" t="s">
        <v>5685</v>
      </c>
      <c r="HL200" s="414" t="s">
        <v>3320</v>
      </c>
      <c r="HM200" s="414" t="s">
        <v>3320</v>
      </c>
      <c r="HN200" s="414" t="s">
        <v>3320</v>
      </c>
      <c r="HO200" s="414" t="s">
        <v>3320</v>
      </c>
      <c r="HP200" s="414" t="s">
        <v>3320</v>
      </c>
      <c r="HQ200" s="414" t="s">
        <v>3320</v>
      </c>
      <c r="HR200" s="414" t="s">
        <v>3320</v>
      </c>
      <c r="HS200" s="414" t="s">
        <v>3320</v>
      </c>
      <c r="HT200" s="414" t="s">
        <v>3320</v>
      </c>
      <c r="HU200" s="414" t="s">
        <v>3320</v>
      </c>
      <c r="HV200" s="414" t="s">
        <v>3320</v>
      </c>
      <c r="HW200" s="414" t="s">
        <v>3320</v>
      </c>
      <c r="HX200" s="414" t="s">
        <v>3320</v>
      </c>
      <c r="HY200" s="414" t="s">
        <v>3320</v>
      </c>
      <c r="HZ200" s="414" t="s">
        <v>3320</v>
      </c>
      <c r="IA200" s="414" t="s">
        <v>3320</v>
      </c>
      <c r="IB200" s="414" t="s">
        <v>3320</v>
      </c>
      <c r="IC200" s="414" t="s">
        <v>3320</v>
      </c>
      <c r="ID200" s="414" t="s">
        <v>3320</v>
      </c>
      <c r="IE200" s="414" t="s">
        <v>3320</v>
      </c>
      <c r="IF200" s="414" t="s">
        <v>3320</v>
      </c>
      <c r="IG200" s="414" t="s">
        <v>3320</v>
      </c>
      <c r="IH200" s="414" t="s">
        <v>3320</v>
      </c>
      <c r="II200" s="414" t="s">
        <v>3320</v>
      </c>
      <c r="IJ200" s="414" t="s">
        <v>3320</v>
      </c>
      <c r="IK200" s="414" t="s">
        <v>3320</v>
      </c>
      <c r="IL200" s="414" t="s">
        <v>3320</v>
      </c>
      <c r="IM200" s="414" t="s">
        <v>3320</v>
      </c>
      <c r="IN200" s="414" t="s">
        <v>3320</v>
      </c>
      <c r="IO200" s="414" t="s">
        <v>3320</v>
      </c>
      <c r="IP200" s="414" t="s">
        <v>3320</v>
      </c>
      <c r="IQ200" s="414" t="s">
        <v>3320</v>
      </c>
      <c r="IR200" s="414" t="s">
        <v>3320</v>
      </c>
      <c r="IS200" s="414" t="s">
        <v>3320</v>
      </c>
      <c r="IT200" s="414" t="s">
        <v>3320</v>
      </c>
      <c r="IU200" s="414" t="s">
        <v>3320</v>
      </c>
      <c r="IV200" s="414" t="s">
        <v>3320</v>
      </c>
      <c r="IW200" s="414" t="s">
        <v>3320</v>
      </c>
      <c r="IX200" s="440" t="s">
        <v>5966</v>
      </c>
      <c r="IY200" s="441" t="s">
        <v>3320</v>
      </c>
      <c r="IZ200" s="441" t="s">
        <v>3320</v>
      </c>
      <c r="JA200" s="440" t="s">
        <v>5967</v>
      </c>
      <c r="JB200" s="414" t="str">
        <f>IFERROR(VLOOKUP($E200,'[12]Resumen costos RNT id'!$D:$J,3,0),"")</f>
        <v/>
      </c>
      <c r="JC200" s="421" t="str">
        <f>IFERROR(VLOOKUP($E200,'[12]Resumen costos RNT id'!$D:$J,4,0),"")</f>
        <v/>
      </c>
      <c r="JD200" s="421" t="str">
        <f>IFERROR(VLOOKUP($E200,'[12]Resumen costos RNT id'!$D:$J,5,0),"")</f>
        <v/>
      </c>
      <c r="JE200" s="421" t="str">
        <f>IFERROR(VLOOKUP($E200,'[12]Resumen costos RNT id'!$D:$J,6,0),"")</f>
        <v/>
      </c>
      <c r="JF200" s="416" t="str">
        <f>IFERROR(VLOOKUP($E200,'[12]Resumen costos RNT id'!$D:$J,7,0),"")</f>
        <v/>
      </c>
      <c r="JG200" s="428" t="str">
        <f t="shared" si="96"/>
        <v/>
      </c>
      <c r="JH200" s="428" t="str">
        <f t="shared" si="97"/>
        <v/>
      </c>
      <c r="JI200" s="428" t="str">
        <f t="shared" si="97"/>
        <v/>
      </c>
      <c r="JJ200" s="428">
        <f t="shared" si="98"/>
        <v>0</v>
      </c>
      <c r="JK200" s="428">
        <f t="shared" si="99"/>
        <v>0</v>
      </c>
      <c r="JL200" s="414" t="s">
        <v>202</v>
      </c>
      <c r="JP200" s="414">
        <v>7</v>
      </c>
      <c r="JQ200" s="414">
        <f t="shared" si="84"/>
        <v>0</v>
      </c>
      <c r="JR200" s="429" t="str">
        <f>IFERROR(VLOOKUP($E200,'[13]Actualización de costos CENACE'!$A:$G,2,0),"")</f>
        <v/>
      </c>
      <c r="JS200" s="429" t="str">
        <f>IFERROR(VLOOKUP($E200,'[13]Actualización de costos CENACE'!$A:$G,3,0),"")</f>
        <v/>
      </c>
      <c r="JT200" s="429" t="str">
        <f>IFERROR(VLOOKUP($E200,'[13]Actualización de costos CENACE'!$A:$G,4,0),"")</f>
        <v/>
      </c>
      <c r="JU200" s="429" t="str">
        <f>IFERROR(VLOOKUP($E200,'[13]Actualización de costos CENACE'!$A:$G,5,0),"")</f>
        <v/>
      </c>
      <c r="JV200" s="429" t="str">
        <f>IFERROR(VLOOKUP($E200,'[13]Actualización de costos CENACE'!$A:$G,6,0),"")</f>
        <v/>
      </c>
      <c r="JW200" s="430" t="str">
        <f>IFERROR(VLOOKUP($E200,'[13]Din Costos CFE'!$J$7:$AG$150,JW$1,0),"")</f>
        <v/>
      </c>
      <c r="JX200" s="430" t="str">
        <f>IFERROR(VLOOKUP($E200,'[13]Din Costos CFE'!$J$7:$AG$150,JX$1,0),"")</f>
        <v/>
      </c>
      <c r="JY200" s="430" t="str">
        <f>IFERROR(VLOOKUP($E200,'[13]Din Costos CFE'!$J$7:$AG$150,JY$1,0),"")</f>
        <v/>
      </c>
      <c r="JZ200" s="430" t="str">
        <f>IFERROR(VLOOKUP($E200,'[13]Din Costos CFE'!$J$7:$AG$150,JZ$1,0),"")</f>
        <v/>
      </c>
      <c r="KA200" s="430" t="str">
        <f>IFERROR(VLOOKUP($E200,'[13]Din Costos CFE'!$J$7:$AG$150,KA$1,0),"")</f>
        <v/>
      </c>
      <c r="KB200" s="430" t="str">
        <f>IFERROR(VLOOKUP($E200,'[13]Din Costos CFE'!$J$7:$AG$150,KB$1,0),"")</f>
        <v/>
      </c>
      <c r="KC200" s="430" t="str">
        <f>IFERROR(VLOOKUP($E200,'[13]Din Costos CFE'!$J$7:$AG$150,KC$1,0),"")</f>
        <v/>
      </c>
      <c r="KD200" s="430" t="str">
        <f>IFERROR(VLOOKUP($E200,'[13]Din Costos CFE'!$J$7:$AG$150,KD$1,0),"")</f>
        <v/>
      </c>
      <c r="KE200" s="430" t="str">
        <f>IFERROR(VLOOKUP($E200,'[13]Din Costos CFE'!$J$7:$AG$150,KE$1,0),"")</f>
        <v/>
      </c>
      <c r="KF200" s="430" t="str">
        <f>IFERROR(VLOOKUP($E200,'[13]Din Costos CFE'!$J$7:$AG$150,KF$1,0),"")</f>
        <v/>
      </c>
      <c r="KG200" s="430" t="str">
        <f>IFERROR(VLOOKUP($E200,'[13]Din Costos CFE'!$J$7:$AG$150,KG$1,0),"")</f>
        <v/>
      </c>
      <c r="KH200" s="430" t="str">
        <f>IFERROR(VLOOKUP($E200,'[13]Din Costos CFE'!$J$7:$AG$150,KH$1,0),"")</f>
        <v/>
      </c>
      <c r="KI200" s="430" t="str">
        <f>IFERROR(VLOOKUP($E200,'[13]Din Costos CFE'!$J$7:$AG$150,KI$1,0),"")</f>
        <v/>
      </c>
      <c r="KJ200" s="430" t="str">
        <f>IFERROR(VLOOKUP($E200,'[13]Din Costos CFE'!$J$7:$AG$150,KJ$1,0),"")</f>
        <v/>
      </c>
      <c r="KK200" s="430" t="str">
        <f>IFERROR(VLOOKUP($E200,'[13]Din Costos CFE'!$J$7:$AG$150,KK$1,0),"")</f>
        <v/>
      </c>
      <c r="KL200" s="430" t="str">
        <f>IFERROR(VLOOKUP($E200,'[13]Din Costos CFE'!$J$7:$AG$150,KL$1,0),"")</f>
        <v/>
      </c>
      <c r="KM200" s="430" t="str">
        <f>IFERROR(VLOOKUP($E200,'[13]Din Costos CFE'!$J$7:$AG$150,KM$1,0),"")</f>
        <v/>
      </c>
      <c r="KN200" s="430" t="str">
        <f>IFERROR(VLOOKUP($E200,'[13]Din Costos CFE'!$J$7:$AG$150,KN$1,0),"")</f>
        <v/>
      </c>
      <c r="KO200" s="431">
        <f t="shared" si="100"/>
        <v>0</v>
      </c>
      <c r="KP200" s="431">
        <f t="shared" si="101"/>
        <v>0</v>
      </c>
      <c r="KQ200" s="431">
        <f t="shared" si="102"/>
        <v>0</v>
      </c>
      <c r="KR200" s="432" t="str">
        <f>IFERROR(VLOOKUP($E200,'[13]Din Costos CFE'!$A$6:$G$150,4,0),"")</f>
        <v/>
      </c>
      <c r="KS200" s="432" t="str">
        <f>IFERROR(VLOOKUP($E200,'[13]Din Costos CFE'!$A$6:$G$150,5,0),"")</f>
        <v/>
      </c>
      <c r="KT200" s="432" t="str">
        <f>IFERROR(VLOOKUP($E200,'[13]Din Costos CFE'!$A$6:$G$150,6,0),"")</f>
        <v/>
      </c>
      <c r="KU200" s="433" t="str">
        <f t="shared" si="103"/>
        <v/>
      </c>
      <c r="KV200" s="434" t="str">
        <f t="shared" si="104"/>
        <v/>
      </c>
      <c r="KW200" s="435" t="str">
        <f t="shared" si="105"/>
        <v/>
      </c>
      <c r="KX200" s="435"/>
      <c r="KY200" s="436" t="str">
        <f>IFERROR(VLOOKUP($E200,'[13]Detalle Costos CENACE'!$E:$IT,248,0),"")</f>
        <v/>
      </c>
      <c r="KZ200" s="414">
        <f t="shared" si="106"/>
        <v>150</v>
      </c>
      <c r="LA200" s="434" t="str">
        <f t="shared" si="107"/>
        <v/>
      </c>
      <c r="LB200" s="434" t="str">
        <f t="shared" si="108"/>
        <v/>
      </c>
      <c r="LC200" s="414">
        <f t="shared" si="109"/>
        <v>1</v>
      </c>
      <c r="LD200" s="429" t="str">
        <f>IFERROR(VLOOKUP($E200,'[13]Actualización de costos CENACE'!$A:$G,7,0),"")</f>
        <v/>
      </c>
    </row>
    <row r="201" spans="1:316" s="414" customFormat="1" ht="15" customHeight="1">
      <c r="A201" s="413" t="s">
        <v>5638</v>
      </c>
      <c r="B201" s="414">
        <v>837</v>
      </c>
      <c r="C201" s="414" t="s">
        <v>9687</v>
      </c>
      <c r="D201" s="414" t="s">
        <v>9688</v>
      </c>
      <c r="E201" s="414">
        <v>837</v>
      </c>
      <c r="G201" s="414" t="s">
        <v>7427</v>
      </c>
      <c r="H201" s="414" t="s">
        <v>7428</v>
      </c>
      <c r="I201" s="415">
        <v>4</v>
      </c>
      <c r="J201" s="415"/>
      <c r="K201" s="415" t="str">
        <f t="shared" si="112"/>
        <v>No</v>
      </c>
      <c r="L201" s="415"/>
      <c r="M201" s="415">
        <f t="shared" si="87"/>
        <v>4</v>
      </c>
      <c r="N201" s="415"/>
      <c r="O201" s="415"/>
      <c r="P201" s="415"/>
      <c r="Q201" s="415"/>
      <c r="R201" s="415" t="str">
        <f t="shared" si="113"/>
        <v>No</v>
      </c>
      <c r="S201" s="415"/>
      <c r="T201" s="415"/>
      <c r="U201" s="415"/>
      <c r="V201" s="414" t="s">
        <v>9689</v>
      </c>
      <c r="W201" s="414" t="s">
        <v>5643</v>
      </c>
      <c r="X201" s="414">
        <f t="shared" si="83"/>
        <v>1</v>
      </c>
      <c r="Y201" s="414">
        <f t="shared" si="92"/>
        <v>30</v>
      </c>
      <c r="Z201" s="416" t="str">
        <f t="shared" si="93"/>
        <v/>
      </c>
      <c r="AA201" s="416">
        <f t="shared" si="94"/>
        <v>0</v>
      </c>
      <c r="AB201" s="417">
        <f t="shared" si="95"/>
        <v>0</v>
      </c>
      <c r="AC201" s="414" t="s">
        <v>7430</v>
      </c>
      <c r="AD201" s="414" t="s">
        <v>7431</v>
      </c>
      <c r="AE201" s="414" t="e">
        <f>+VLOOKUP($D201,'[12]Ramón Países '!$A:$E,4,0)</f>
        <v>#N/A</v>
      </c>
      <c r="AF201" s="414" t="s">
        <v>5693</v>
      </c>
      <c r="AG201" s="414" t="e">
        <f>+VLOOKUP($D201,'[12]Ramón Países '!$A:$E,5,0)</f>
        <v>#N/A</v>
      </c>
      <c r="AH201" s="414" t="s">
        <v>7430</v>
      </c>
      <c r="AI201" s="414" t="s">
        <v>7432</v>
      </c>
      <c r="AJ201" s="414" t="s">
        <v>9690</v>
      </c>
      <c r="AK201" s="414" t="s">
        <v>9691</v>
      </c>
      <c r="AL201" s="414" t="s">
        <v>7434</v>
      </c>
      <c r="AM201" s="414" t="s">
        <v>7435</v>
      </c>
      <c r="AN201" s="414" t="s">
        <v>3320</v>
      </c>
      <c r="AO201" s="414" t="s">
        <v>7436</v>
      </c>
      <c r="AP201" s="414" t="s">
        <v>7437</v>
      </c>
      <c r="AQ201" s="414" t="s">
        <v>7438</v>
      </c>
      <c r="AR201" s="414" t="s">
        <v>7439</v>
      </c>
      <c r="AS201" s="414" t="s">
        <v>7440</v>
      </c>
      <c r="AT201" s="414" t="s">
        <v>733</v>
      </c>
      <c r="AU201" s="414" t="s">
        <v>733</v>
      </c>
      <c r="AV201" s="414" t="s">
        <v>733</v>
      </c>
      <c r="AW201" s="414" t="s">
        <v>3320</v>
      </c>
      <c r="AX201" s="414" t="s">
        <v>7441</v>
      </c>
      <c r="AY201" s="414" t="s">
        <v>733</v>
      </c>
      <c r="AZ201" s="414" t="s">
        <v>7442</v>
      </c>
      <c r="BA201" s="414" t="s">
        <v>7443</v>
      </c>
      <c r="BB201" s="414" t="s">
        <v>7444</v>
      </c>
      <c r="BC201" s="414" t="s">
        <v>7445</v>
      </c>
      <c r="BD201" s="414" t="s">
        <v>7446</v>
      </c>
      <c r="BE201" s="414" t="s">
        <v>7447</v>
      </c>
      <c r="BF201" s="415" t="s">
        <v>1214</v>
      </c>
      <c r="BG201" s="414" t="s">
        <v>3320</v>
      </c>
      <c r="BH201" s="414">
        <v>1</v>
      </c>
      <c r="BI201" s="414" t="s">
        <v>5709</v>
      </c>
      <c r="BJ201" s="414" t="s">
        <v>5710</v>
      </c>
      <c r="BK201" s="414" t="s">
        <v>5710</v>
      </c>
      <c r="BL201" s="414" t="s">
        <v>4329</v>
      </c>
      <c r="BM201" s="415">
        <v>115</v>
      </c>
      <c r="BN201" s="414" t="s">
        <v>5665</v>
      </c>
      <c r="BO201" s="418" t="s">
        <v>13157</v>
      </c>
      <c r="BP201" s="414">
        <v>13</v>
      </c>
      <c r="BQ201" s="414">
        <v>2028</v>
      </c>
      <c r="BR201" s="414">
        <v>30</v>
      </c>
      <c r="BS201" s="415">
        <v>30</v>
      </c>
      <c r="BT201" s="414" t="s">
        <v>5863</v>
      </c>
      <c r="BU201" s="414">
        <v>14</v>
      </c>
      <c r="BV201" s="415">
        <v>71</v>
      </c>
      <c r="BW201" s="419">
        <v>0.27016742770167429</v>
      </c>
      <c r="BX201" s="420" t="s">
        <v>910</v>
      </c>
      <c r="BY201" s="414" t="s">
        <v>733</v>
      </c>
      <c r="CA201" s="414">
        <v>27</v>
      </c>
      <c r="CB201" s="414" t="s">
        <v>733</v>
      </c>
      <c r="CC201" s="414">
        <v>650</v>
      </c>
      <c r="CD201" s="414" t="s">
        <v>5800</v>
      </c>
      <c r="CE201" s="414" t="s">
        <v>5801</v>
      </c>
      <c r="CF201" s="414" t="s">
        <v>3320</v>
      </c>
      <c r="CG201" s="414" t="s">
        <v>733</v>
      </c>
      <c r="CH201" s="414" t="s">
        <v>733</v>
      </c>
      <c r="CI201" s="414">
        <v>2364</v>
      </c>
      <c r="CJ201" s="414">
        <v>2221</v>
      </c>
      <c r="CK201" s="414" t="s">
        <v>9692</v>
      </c>
      <c r="CL201" s="414">
        <v>365</v>
      </c>
      <c r="CM201" s="414">
        <v>0.89</v>
      </c>
      <c r="CN201" s="414">
        <v>100</v>
      </c>
      <c r="CO201" s="414">
        <v>20</v>
      </c>
      <c r="CP201" s="414" t="s">
        <v>12614</v>
      </c>
      <c r="CQ201" s="414">
        <f t="shared" si="110"/>
        <v>2026</v>
      </c>
      <c r="CR201" s="414">
        <v>1.1299999999999999</v>
      </c>
      <c r="CS201" s="414">
        <v>9</v>
      </c>
      <c r="CT201" s="414" t="s">
        <v>9693</v>
      </c>
      <c r="CU201" s="414">
        <v>192000000</v>
      </c>
      <c r="CV201" s="414" t="s">
        <v>3320</v>
      </c>
      <c r="CW201" s="414" t="s">
        <v>3320</v>
      </c>
      <c r="CX201" s="414" t="s">
        <v>3320</v>
      </c>
      <c r="CY201" s="414" t="s">
        <v>3320</v>
      </c>
      <c r="CZ201" s="414" t="s">
        <v>3320</v>
      </c>
      <c r="DA201" s="414" t="s">
        <v>3320</v>
      </c>
      <c r="DB201" s="414" t="s">
        <v>3320</v>
      </c>
      <c r="DC201" s="414" t="s">
        <v>3320</v>
      </c>
      <c r="DD201" s="414" t="s">
        <v>3320</v>
      </c>
      <c r="DE201" s="414" t="s">
        <v>3320</v>
      </c>
      <c r="DG201" s="414" t="s">
        <v>3320</v>
      </c>
      <c r="DH201" s="414" t="s">
        <v>3320</v>
      </c>
      <c r="DI201" s="414" t="s">
        <v>3320</v>
      </c>
      <c r="DJ201" s="414" t="s">
        <v>3320</v>
      </c>
      <c r="DK201" s="414" t="s">
        <v>3320</v>
      </c>
      <c r="DL201" s="414" t="s">
        <v>3320</v>
      </c>
      <c r="DM201" s="414" t="e">
        <f t="shared" si="111"/>
        <v>#VALUE!</v>
      </c>
      <c r="DN201" s="414" t="s">
        <v>3320</v>
      </c>
      <c r="DO201" s="414" t="s">
        <v>3320</v>
      </c>
      <c r="DP201" s="414" t="s">
        <v>3320</v>
      </c>
      <c r="DR201" s="414" t="s">
        <v>3320</v>
      </c>
      <c r="DS201" s="414" t="s">
        <v>3320</v>
      </c>
      <c r="DT201" s="414" t="s">
        <v>3320</v>
      </c>
      <c r="DU201" s="414" t="s">
        <v>3320</v>
      </c>
      <c r="DV201" s="414" t="s">
        <v>3320</v>
      </c>
      <c r="DW201" s="414" t="s">
        <v>3320</v>
      </c>
      <c r="DX201" s="414" t="s">
        <v>3320</v>
      </c>
      <c r="DY201" s="414" t="s">
        <v>3320</v>
      </c>
      <c r="DZ201" s="414" t="s">
        <v>3320</v>
      </c>
      <c r="EA201" s="414" t="s">
        <v>3320</v>
      </c>
      <c r="EB201" s="414" t="s">
        <v>3320</v>
      </c>
      <c r="EC201" s="414" t="s">
        <v>3320</v>
      </c>
      <c r="ED201" s="414" t="s">
        <v>3320</v>
      </c>
      <c r="EE201" s="414" t="s">
        <v>3320</v>
      </c>
      <c r="EF201" s="414" t="s">
        <v>3320</v>
      </c>
      <c r="EG201" s="414" t="s">
        <v>3320</v>
      </c>
      <c r="EH201" s="414" t="s">
        <v>3320</v>
      </c>
      <c r="EI201" s="414" t="s">
        <v>3320</v>
      </c>
      <c r="EJ201" s="414" t="s">
        <v>3320</v>
      </c>
      <c r="EK201" s="414" t="s">
        <v>3320</v>
      </c>
      <c r="EL201" s="414" t="s">
        <v>3320</v>
      </c>
      <c r="EM201" s="414" t="s">
        <v>3320</v>
      </c>
      <c r="EN201" s="414" t="s">
        <v>3320</v>
      </c>
      <c r="EO201" s="414" t="s">
        <v>3320</v>
      </c>
      <c r="EP201" s="414" t="s">
        <v>3320</v>
      </c>
      <c r="EQ201" s="414" t="s">
        <v>3320</v>
      </c>
      <c r="ER201" s="414" t="s">
        <v>3320</v>
      </c>
      <c r="ES201" s="414" t="s">
        <v>3320</v>
      </c>
      <c r="ET201" s="414" t="s">
        <v>3320</v>
      </c>
      <c r="EU201" s="414" t="s">
        <v>3320</v>
      </c>
      <c r="EV201" s="414" t="s">
        <v>3320</v>
      </c>
      <c r="EW201" s="414" t="s">
        <v>3320</v>
      </c>
      <c r="EX201" s="414" t="s">
        <v>3320</v>
      </c>
      <c r="EY201" s="414" t="s">
        <v>3320</v>
      </c>
      <c r="EZ201" s="414" t="s">
        <v>3320</v>
      </c>
      <c r="FA201" s="414" t="s">
        <v>3320</v>
      </c>
      <c r="FB201" s="414" t="s">
        <v>3320</v>
      </c>
      <c r="FC201" s="414" t="s">
        <v>3320</v>
      </c>
      <c r="FD201" s="414" t="s">
        <v>3320</v>
      </c>
      <c r="FE201" s="414" t="s">
        <v>3320</v>
      </c>
      <c r="FF201" s="414" t="s">
        <v>3320</v>
      </c>
      <c r="FG201" s="414" t="s">
        <v>3320</v>
      </c>
      <c r="FH201" s="414" t="s">
        <v>3320</v>
      </c>
      <c r="FI201" s="414" t="s">
        <v>3320</v>
      </c>
      <c r="FJ201" s="414" t="s">
        <v>3320</v>
      </c>
      <c r="FK201" s="414" t="s">
        <v>3320</v>
      </c>
      <c r="FL201" s="414" t="s">
        <v>3320</v>
      </c>
      <c r="FM201" s="414" t="s">
        <v>3320</v>
      </c>
      <c r="FN201" s="414" t="s">
        <v>3320</v>
      </c>
      <c r="FO201" s="421">
        <v>217000000</v>
      </c>
      <c r="FP201" s="421">
        <f t="shared" si="91"/>
        <v>217</v>
      </c>
      <c r="FQ201" s="414" t="s">
        <v>733</v>
      </c>
      <c r="FR201" s="414" t="s">
        <v>733</v>
      </c>
      <c r="FS201" s="414" t="s">
        <v>733</v>
      </c>
      <c r="FT201" s="414" t="s">
        <v>733</v>
      </c>
      <c r="FU201" s="414" t="s">
        <v>3838</v>
      </c>
      <c r="FV201" s="414" t="s">
        <v>9694</v>
      </c>
      <c r="FW201" s="414" t="s">
        <v>9695</v>
      </c>
      <c r="FX201" s="422" t="s">
        <v>4329</v>
      </c>
      <c r="FY201" s="423">
        <v>115</v>
      </c>
      <c r="FZ201" s="414" t="s">
        <v>9696</v>
      </c>
      <c r="GA201" s="421">
        <v>245000000</v>
      </c>
      <c r="GB201" s="421">
        <v>113200</v>
      </c>
      <c r="GC201" s="421">
        <v>799.1</v>
      </c>
      <c r="GD201" s="421">
        <v>642.5</v>
      </c>
      <c r="GE201" s="414" t="s">
        <v>7441</v>
      </c>
      <c r="GF201" s="414" t="s">
        <v>733</v>
      </c>
      <c r="GG201" s="414" t="s">
        <v>733</v>
      </c>
      <c r="GH201" s="414" t="s">
        <v>9697</v>
      </c>
      <c r="GI201" s="414" t="s">
        <v>733</v>
      </c>
      <c r="GJ201" s="414" t="s">
        <v>733</v>
      </c>
      <c r="GK201" s="414" t="s">
        <v>1214</v>
      </c>
      <c r="GL201" s="414" t="s">
        <v>733</v>
      </c>
      <c r="GM201" s="414" t="s">
        <v>733</v>
      </c>
      <c r="GN201" s="424" t="s">
        <v>5676</v>
      </c>
      <c r="GO201" s="414" t="s">
        <v>3320</v>
      </c>
      <c r="GP201" s="414" t="s">
        <v>733</v>
      </c>
      <c r="GQ201" s="414" t="s">
        <v>5721</v>
      </c>
      <c r="GR201" s="414" t="s">
        <v>1214</v>
      </c>
      <c r="GS201" s="414" t="s">
        <v>1214</v>
      </c>
      <c r="GT201" s="414" t="s">
        <v>3320</v>
      </c>
      <c r="GU201" s="414" t="s">
        <v>3320</v>
      </c>
      <c r="GV201" s="414">
        <v>0</v>
      </c>
      <c r="GW201" s="414" t="s">
        <v>1214</v>
      </c>
      <c r="GX201" s="414" t="s">
        <v>1214</v>
      </c>
      <c r="GY201" s="414" t="s">
        <v>3320</v>
      </c>
      <c r="GZ201" s="414" t="s">
        <v>1214</v>
      </c>
      <c r="HA201" s="414" t="s">
        <v>3320</v>
      </c>
      <c r="HB201" s="414" t="s">
        <v>3320</v>
      </c>
      <c r="HC201" s="414" t="s">
        <v>3320</v>
      </c>
      <c r="HD201" s="414" t="s">
        <v>3320</v>
      </c>
      <c r="HE201" s="414" t="s">
        <v>3320</v>
      </c>
      <c r="HF201" s="414" t="s">
        <v>3320</v>
      </c>
      <c r="HG201" s="414" t="s">
        <v>1214</v>
      </c>
      <c r="HH201" s="414" t="s">
        <v>1214</v>
      </c>
      <c r="HI201" s="414" t="s">
        <v>13158</v>
      </c>
      <c r="HJ201" s="414" t="s">
        <v>13159</v>
      </c>
      <c r="HK201" s="414" t="s">
        <v>5685</v>
      </c>
      <c r="HL201" s="414" t="s">
        <v>3320</v>
      </c>
      <c r="HM201" s="414" t="s">
        <v>3320</v>
      </c>
      <c r="HN201" s="414" t="s">
        <v>3320</v>
      </c>
      <c r="HO201" s="414" t="s">
        <v>3320</v>
      </c>
      <c r="HP201" s="414" t="s">
        <v>3320</v>
      </c>
      <c r="HQ201" s="414" t="s">
        <v>3320</v>
      </c>
      <c r="HR201" s="414" t="s">
        <v>3320</v>
      </c>
      <c r="HS201" s="414" t="s">
        <v>3320</v>
      </c>
      <c r="HT201" s="414" t="s">
        <v>3320</v>
      </c>
      <c r="HU201" s="414" t="s">
        <v>3320</v>
      </c>
      <c r="HV201" s="414" t="s">
        <v>3320</v>
      </c>
      <c r="HW201" s="414" t="s">
        <v>3320</v>
      </c>
      <c r="HX201" s="414" t="s">
        <v>3320</v>
      </c>
      <c r="HY201" s="414" t="s">
        <v>3320</v>
      </c>
      <c r="HZ201" s="414" t="s">
        <v>3320</v>
      </c>
      <c r="IA201" s="414" t="s">
        <v>3320</v>
      </c>
      <c r="IB201" s="414" t="s">
        <v>3320</v>
      </c>
      <c r="IC201" s="414" t="s">
        <v>3320</v>
      </c>
      <c r="ID201" s="414" t="s">
        <v>3320</v>
      </c>
      <c r="IE201" s="414" t="s">
        <v>3320</v>
      </c>
      <c r="IF201" s="414" t="s">
        <v>3320</v>
      </c>
      <c r="IG201" s="414" t="s">
        <v>3320</v>
      </c>
      <c r="IH201" s="414" t="s">
        <v>3320</v>
      </c>
      <c r="II201" s="414" t="s">
        <v>3320</v>
      </c>
      <c r="IJ201" s="414" t="s">
        <v>3320</v>
      </c>
      <c r="IK201" s="414" t="s">
        <v>3320</v>
      </c>
      <c r="IL201" s="414" t="s">
        <v>3320</v>
      </c>
      <c r="IM201" s="414" t="s">
        <v>3320</v>
      </c>
      <c r="IN201" s="414" t="s">
        <v>3320</v>
      </c>
      <c r="IO201" s="414" t="s">
        <v>3320</v>
      </c>
      <c r="IP201" s="414" t="s">
        <v>3320</v>
      </c>
      <c r="IQ201" s="414" t="s">
        <v>3320</v>
      </c>
      <c r="IR201" s="414" t="s">
        <v>3320</v>
      </c>
      <c r="IS201" s="414" t="s">
        <v>3320</v>
      </c>
      <c r="IT201" s="414" t="s">
        <v>3320</v>
      </c>
      <c r="IU201" s="414" t="s">
        <v>3320</v>
      </c>
      <c r="IV201" s="414" t="s">
        <v>3320</v>
      </c>
      <c r="IW201" s="414" t="s">
        <v>3320</v>
      </c>
      <c r="IX201" s="414" t="s">
        <v>5774</v>
      </c>
      <c r="IY201" s="415" t="s">
        <v>5774</v>
      </c>
      <c r="IZ201" s="415" t="s">
        <v>5774</v>
      </c>
      <c r="JA201" s="414" t="s">
        <v>5774</v>
      </c>
      <c r="JB201" s="414" t="str">
        <f>IFERROR(VLOOKUP($E201,'[12]Resumen costos RNT id'!$D:$J,3,0),"")</f>
        <v/>
      </c>
      <c r="JC201" s="421" t="str">
        <f>IFERROR(VLOOKUP($E201,'[12]Resumen costos RNT id'!$D:$J,4,0),"")</f>
        <v/>
      </c>
      <c r="JD201" s="421" t="str">
        <f>IFERROR(VLOOKUP($E201,'[12]Resumen costos RNT id'!$D:$J,5,0),"")</f>
        <v/>
      </c>
      <c r="JE201" s="421" t="str">
        <f>IFERROR(VLOOKUP($E201,'[12]Resumen costos RNT id'!$D:$J,6,0),"")</f>
        <v/>
      </c>
      <c r="JF201" s="416" t="str">
        <f>IFERROR(VLOOKUP($E201,'[12]Resumen costos RNT id'!$D:$J,7,0),"")</f>
        <v/>
      </c>
      <c r="JG201" s="428" t="str">
        <f t="shared" si="96"/>
        <v/>
      </c>
      <c r="JH201" s="428" t="str">
        <f t="shared" si="97"/>
        <v/>
      </c>
      <c r="JI201" s="428" t="str">
        <f t="shared" si="97"/>
        <v/>
      </c>
      <c r="JJ201" s="428">
        <f t="shared" si="98"/>
        <v>0</v>
      </c>
      <c r="JK201" s="428">
        <f t="shared" si="99"/>
        <v>0</v>
      </c>
      <c r="JL201" s="414" t="s">
        <v>202</v>
      </c>
      <c r="JP201" s="414">
        <v>7</v>
      </c>
      <c r="JQ201" s="414">
        <f t="shared" si="84"/>
        <v>0</v>
      </c>
      <c r="JR201" s="429" t="str">
        <f>IFERROR(VLOOKUP($E201,'[13]Actualización de costos CENACE'!$A:$G,2,0),"")</f>
        <v/>
      </c>
      <c r="JS201" s="429" t="str">
        <f>IFERROR(VLOOKUP($E201,'[13]Actualización de costos CENACE'!$A:$G,3,0),"")</f>
        <v/>
      </c>
      <c r="JT201" s="429" t="str">
        <f>IFERROR(VLOOKUP($E201,'[13]Actualización de costos CENACE'!$A:$G,4,0),"")</f>
        <v/>
      </c>
      <c r="JU201" s="429" t="str">
        <f>IFERROR(VLOOKUP($E201,'[13]Actualización de costos CENACE'!$A:$G,5,0),"")</f>
        <v/>
      </c>
      <c r="JV201" s="429" t="str">
        <f>IFERROR(VLOOKUP($E201,'[13]Actualización de costos CENACE'!$A:$G,6,0),"")</f>
        <v/>
      </c>
      <c r="JW201" s="430" t="str">
        <f>IFERROR(VLOOKUP($E201,'[13]Din Costos CFE'!$J$7:$AG$150,JW$1,0),"")</f>
        <v/>
      </c>
      <c r="JX201" s="430" t="str">
        <f>IFERROR(VLOOKUP($E201,'[13]Din Costos CFE'!$J$7:$AG$150,JX$1,0),"")</f>
        <v/>
      </c>
      <c r="JY201" s="430" t="str">
        <f>IFERROR(VLOOKUP($E201,'[13]Din Costos CFE'!$J$7:$AG$150,JY$1,0),"")</f>
        <v/>
      </c>
      <c r="JZ201" s="430" t="str">
        <f>IFERROR(VLOOKUP($E201,'[13]Din Costos CFE'!$J$7:$AG$150,JZ$1,0),"")</f>
        <v/>
      </c>
      <c r="KA201" s="430" t="str">
        <f>IFERROR(VLOOKUP($E201,'[13]Din Costos CFE'!$J$7:$AG$150,KA$1,0),"")</f>
        <v/>
      </c>
      <c r="KB201" s="430" t="str">
        <f>IFERROR(VLOOKUP($E201,'[13]Din Costos CFE'!$J$7:$AG$150,KB$1,0),"")</f>
        <v/>
      </c>
      <c r="KC201" s="430" t="str">
        <f>IFERROR(VLOOKUP($E201,'[13]Din Costos CFE'!$J$7:$AG$150,KC$1,0),"")</f>
        <v/>
      </c>
      <c r="KD201" s="430" t="str">
        <f>IFERROR(VLOOKUP($E201,'[13]Din Costos CFE'!$J$7:$AG$150,KD$1,0),"")</f>
        <v/>
      </c>
      <c r="KE201" s="430" t="str">
        <f>IFERROR(VLOOKUP($E201,'[13]Din Costos CFE'!$J$7:$AG$150,KE$1,0),"")</f>
        <v/>
      </c>
      <c r="KF201" s="430" t="str">
        <f>IFERROR(VLOOKUP($E201,'[13]Din Costos CFE'!$J$7:$AG$150,KF$1,0),"")</f>
        <v/>
      </c>
      <c r="KG201" s="430" t="str">
        <f>IFERROR(VLOOKUP($E201,'[13]Din Costos CFE'!$J$7:$AG$150,KG$1,0),"")</f>
        <v/>
      </c>
      <c r="KH201" s="430" t="str">
        <f>IFERROR(VLOOKUP($E201,'[13]Din Costos CFE'!$J$7:$AG$150,KH$1,0),"")</f>
        <v/>
      </c>
      <c r="KI201" s="430" t="str">
        <f>IFERROR(VLOOKUP($E201,'[13]Din Costos CFE'!$J$7:$AG$150,KI$1,0),"")</f>
        <v/>
      </c>
      <c r="KJ201" s="430" t="str">
        <f>IFERROR(VLOOKUP($E201,'[13]Din Costos CFE'!$J$7:$AG$150,KJ$1,0),"")</f>
        <v/>
      </c>
      <c r="KK201" s="430" t="str">
        <f>IFERROR(VLOOKUP($E201,'[13]Din Costos CFE'!$J$7:$AG$150,KK$1,0),"")</f>
        <v/>
      </c>
      <c r="KL201" s="430" t="str">
        <f>IFERROR(VLOOKUP($E201,'[13]Din Costos CFE'!$J$7:$AG$150,KL$1,0),"")</f>
        <v/>
      </c>
      <c r="KM201" s="430" t="str">
        <f>IFERROR(VLOOKUP($E201,'[13]Din Costos CFE'!$J$7:$AG$150,KM$1,0),"")</f>
        <v/>
      </c>
      <c r="KN201" s="430" t="str">
        <f>IFERROR(VLOOKUP($E201,'[13]Din Costos CFE'!$J$7:$AG$150,KN$1,0),"")</f>
        <v/>
      </c>
      <c r="KO201" s="431">
        <f t="shared" si="100"/>
        <v>0</v>
      </c>
      <c r="KP201" s="431">
        <f t="shared" si="101"/>
        <v>0</v>
      </c>
      <c r="KQ201" s="431">
        <f t="shared" si="102"/>
        <v>0</v>
      </c>
      <c r="KR201" s="432" t="str">
        <f>IFERROR(VLOOKUP($E201,'[13]Din Costos CFE'!$A$6:$G$150,4,0),"")</f>
        <v/>
      </c>
      <c r="KS201" s="432" t="str">
        <f>IFERROR(VLOOKUP($E201,'[13]Din Costos CFE'!$A$6:$G$150,5,0),"")</f>
        <v/>
      </c>
      <c r="KT201" s="432" t="str">
        <f>IFERROR(VLOOKUP($E201,'[13]Din Costos CFE'!$A$6:$G$150,6,0),"")</f>
        <v/>
      </c>
      <c r="KU201" s="433" t="str">
        <f t="shared" si="103"/>
        <v/>
      </c>
      <c r="KV201" s="434" t="str">
        <f t="shared" si="104"/>
        <v/>
      </c>
      <c r="KW201" s="435" t="str">
        <f t="shared" si="105"/>
        <v/>
      </c>
      <c r="KX201" s="435"/>
      <c r="KY201" s="436" t="str">
        <f>IFERROR(VLOOKUP($E201,'[13]Detalle Costos CENACE'!$E:$IT,248,0),"")</f>
        <v/>
      </c>
      <c r="KZ201" s="414">
        <f t="shared" si="106"/>
        <v>30</v>
      </c>
      <c r="LA201" s="434" t="str">
        <f t="shared" si="107"/>
        <v/>
      </c>
      <c r="LB201" s="434" t="str">
        <f t="shared" si="108"/>
        <v/>
      </c>
      <c r="LC201" s="414">
        <f t="shared" si="109"/>
        <v>1</v>
      </c>
      <c r="LD201" s="429" t="str">
        <f>IFERROR(VLOOKUP($E201,'[13]Actualización de costos CENACE'!$A:$G,7,0),"")</f>
        <v/>
      </c>
    </row>
    <row r="202" spans="1:316" s="414" customFormat="1" ht="15" customHeight="1">
      <c r="A202" s="413" t="s">
        <v>5638</v>
      </c>
      <c r="B202" s="414">
        <v>826</v>
      </c>
      <c r="C202" s="414" t="s">
        <v>9698</v>
      </c>
      <c r="D202" s="414" t="s">
        <v>9699</v>
      </c>
      <c r="E202" s="414">
        <v>826</v>
      </c>
      <c r="G202" s="414" t="s">
        <v>9700</v>
      </c>
      <c r="H202" s="414" t="s">
        <v>9701</v>
      </c>
      <c r="I202" s="415">
        <v>4</v>
      </c>
      <c r="J202" s="415"/>
      <c r="K202" s="415" t="str">
        <f t="shared" si="112"/>
        <v>No</v>
      </c>
      <c r="L202" s="415"/>
      <c r="M202" s="415">
        <f t="shared" si="87"/>
        <v>4</v>
      </c>
      <c r="N202" s="415"/>
      <c r="O202" s="415"/>
      <c r="P202" s="415"/>
      <c r="Q202" s="415"/>
      <c r="R202" s="415" t="str">
        <f t="shared" si="113"/>
        <v>No</v>
      </c>
      <c r="S202" s="415"/>
      <c r="T202" s="415"/>
      <c r="U202" s="415"/>
      <c r="V202" s="414" t="s">
        <v>9702</v>
      </c>
      <c r="W202" s="414" t="s">
        <v>5643</v>
      </c>
      <c r="X202" s="414">
        <f t="shared" si="83"/>
        <v>1</v>
      </c>
      <c r="Y202" s="414">
        <f t="shared" si="92"/>
        <v>100</v>
      </c>
      <c r="Z202" s="416" t="str">
        <f t="shared" si="93"/>
        <v/>
      </c>
      <c r="AA202" s="416">
        <f t="shared" si="94"/>
        <v>0</v>
      </c>
      <c r="AB202" s="417">
        <f t="shared" si="95"/>
        <v>0</v>
      </c>
      <c r="AC202" s="414" t="s">
        <v>9703</v>
      </c>
      <c r="AD202" s="414" t="s">
        <v>9704</v>
      </c>
      <c r="AE202" s="414" t="e">
        <f>+VLOOKUP($D202,'[12]Ramón Países '!$A:$E,4,0)</f>
        <v>#N/A</v>
      </c>
      <c r="AF202" s="414" t="s">
        <v>5646</v>
      </c>
      <c r="AG202" s="414" t="e">
        <f>+VLOOKUP($D202,'[12]Ramón Países '!$A:$E,5,0)</f>
        <v>#N/A</v>
      </c>
      <c r="AH202" s="414" t="s">
        <v>9703</v>
      </c>
      <c r="AI202" s="414" t="s">
        <v>5698</v>
      </c>
      <c r="AJ202" s="414" t="s">
        <v>5698</v>
      </c>
      <c r="AK202" s="414" t="s">
        <v>5698</v>
      </c>
      <c r="AL202" s="414" t="s">
        <v>9705</v>
      </c>
      <c r="AM202" s="414" t="s">
        <v>9706</v>
      </c>
      <c r="AN202" s="414" t="s">
        <v>9701</v>
      </c>
      <c r="AO202" s="414" t="s">
        <v>9707</v>
      </c>
      <c r="AP202" s="414" t="s">
        <v>9708</v>
      </c>
      <c r="AQ202" s="414" t="s">
        <v>9709</v>
      </c>
      <c r="AR202" s="414" t="s">
        <v>9710</v>
      </c>
      <c r="AS202" s="414" t="s">
        <v>9711</v>
      </c>
      <c r="AT202" s="414" t="s">
        <v>733</v>
      </c>
      <c r="AU202" s="414" t="s">
        <v>733</v>
      </c>
      <c r="AV202" s="414" t="s">
        <v>733</v>
      </c>
      <c r="AW202" s="414" t="s">
        <v>3320</v>
      </c>
      <c r="AX202" s="414" t="s">
        <v>9712</v>
      </c>
      <c r="AY202" s="414" t="s">
        <v>733</v>
      </c>
      <c r="AZ202" s="414" t="s">
        <v>9713</v>
      </c>
      <c r="BA202" s="414" t="s">
        <v>9714</v>
      </c>
      <c r="BB202" s="414" t="s">
        <v>9715</v>
      </c>
      <c r="BC202" s="414" t="s">
        <v>9716</v>
      </c>
      <c r="BD202" s="414" t="s">
        <v>9717</v>
      </c>
      <c r="BE202" s="414" t="s">
        <v>9718</v>
      </c>
      <c r="BF202" s="415" t="s">
        <v>1214</v>
      </c>
      <c r="BG202" s="414" t="s">
        <v>3320</v>
      </c>
      <c r="BI202" s="414" t="s">
        <v>5955</v>
      </c>
      <c r="BJ202" s="414" t="s">
        <v>5955</v>
      </c>
      <c r="BK202" s="414" t="s">
        <v>3596</v>
      </c>
      <c r="BL202" s="414" t="s">
        <v>9719</v>
      </c>
      <c r="BM202" s="415">
        <v>230</v>
      </c>
      <c r="BN202" s="414" t="s">
        <v>5712</v>
      </c>
      <c r="BO202" s="418" t="s">
        <v>12651</v>
      </c>
      <c r="BP202" s="414">
        <v>18</v>
      </c>
      <c r="BQ202" s="414">
        <v>2028</v>
      </c>
      <c r="BR202" s="414">
        <v>100</v>
      </c>
      <c r="BS202" s="415">
        <v>100</v>
      </c>
      <c r="BT202" s="414" t="s">
        <v>5666</v>
      </c>
      <c r="BU202" s="414">
        <v>27</v>
      </c>
      <c r="BV202" s="415">
        <v>280</v>
      </c>
      <c r="BW202" s="419">
        <v>0.31963470319634701</v>
      </c>
      <c r="BX202" s="420" t="s">
        <v>910</v>
      </c>
      <c r="BY202" s="414" t="s">
        <v>733</v>
      </c>
      <c r="CA202" s="414">
        <v>31.96</v>
      </c>
      <c r="CB202" s="414" t="s">
        <v>1214</v>
      </c>
      <c r="CC202" s="414">
        <v>131.28</v>
      </c>
      <c r="CD202" s="414" t="s">
        <v>5667</v>
      </c>
      <c r="CE202" s="414" t="s">
        <v>5801</v>
      </c>
      <c r="CF202" s="414" t="s">
        <v>3320</v>
      </c>
      <c r="CG202" s="414" t="s">
        <v>733</v>
      </c>
      <c r="CH202" s="414" t="s">
        <v>733</v>
      </c>
      <c r="CI202" s="414">
        <v>2306.5</v>
      </c>
      <c r="CJ202" s="414">
        <v>2233</v>
      </c>
      <c r="CK202" s="414" t="s">
        <v>9720</v>
      </c>
      <c r="CL202" s="414">
        <v>365</v>
      </c>
      <c r="CM202" s="414">
        <v>80</v>
      </c>
      <c r="CN202" s="414">
        <v>54</v>
      </c>
      <c r="CO202" s="414">
        <v>35</v>
      </c>
      <c r="CP202" s="414" t="s">
        <v>13160</v>
      </c>
      <c r="CQ202" s="414">
        <f t="shared" si="110"/>
        <v>2027</v>
      </c>
      <c r="CR202" s="414">
        <v>0.5</v>
      </c>
      <c r="CS202" s="414">
        <v>8</v>
      </c>
      <c r="CT202" s="414" t="s">
        <v>9721</v>
      </c>
      <c r="CU202" s="414">
        <v>112000000</v>
      </c>
      <c r="CV202" s="414" t="s">
        <v>3320</v>
      </c>
      <c r="CW202" s="414" t="s">
        <v>3320</v>
      </c>
      <c r="CX202" s="414" t="s">
        <v>3320</v>
      </c>
      <c r="CY202" s="414" t="s">
        <v>3320</v>
      </c>
      <c r="CZ202" s="414" t="s">
        <v>3320</v>
      </c>
      <c r="DA202" s="414" t="s">
        <v>3320</v>
      </c>
      <c r="DB202" s="414" t="s">
        <v>3320</v>
      </c>
      <c r="DC202" s="414" t="s">
        <v>3320</v>
      </c>
      <c r="DD202" s="414" t="s">
        <v>3320</v>
      </c>
      <c r="DE202" s="414" t="s">
        <v>3320</v>
      </c>
      <c r="DG202" s="414" t="s">
        <v>3320</v>
      </c>
      <c r="DH202" s="414" t="s">
        <v>3320</v>
      </c>
      <c r="DI202" s="414" t="s">
        <v>3320</v>
      </c>
      <c r="DJ202" s="414" t="s">
        <v>3320</v>
      </c>
      <c r="DK202" s="414" t="s">
        <v>3320</v>
      </c>
      <c r="DL202" s="414" t="s">
        <v>3320</v>
      </c>
      <c r="DM202" s="414" t="e">
        <f t="shared" si="111"/>
        <v>#VALUE!</v>
      </c>
      <c r="DN202" s="414" t="s">
        <v>3320</v>
      </c>
      <c r="DO202" s="414" t="s">
        <v>3320</v>
      </c>
      <c r="DP202" s="414" t="s">
        <v>3320</v>
      </c>
      <c r="DR202" s="414" t="s">
        <v>3320</v>
      </c>
      <c r="DS202" s="414" t="s">
        <v>3320</v>
      </c>
      <c r="DT202" s="414" t="s">
        <v>3320</v>
      </c>
      <c r="DU202" s="414" t="s">
        <v>3320</v>
      </c>
      <c r="DV202" s="414" t="s">
        <v>3320</v>
      </c>
      <c r="DW202" s="414" t="s">
        <v>3320</v>
      </c>
      <c r="DX202" s="414" t="s">
        <v>3320</v>
      </c>
      <c r="DY202" s="414" t="s">
        <v>3320</v>
      </c>
      <c r="DZ202" s="414" t="s">
        <v>3320</v>
      </c>
      <c r="EA202" s="414" t="s">
        <v>3320</v>
      </c>
      <c r="EB202" s="414" t="s">
        <v>3320</v>
      </c>
      <c r="EC202" s="414" t="s">
        <v>3320</v>
      </c>
      <c r="ED202" s="414" t="s">
        <v>3320</v>
      </c>
      <c r="EE202" s="414" t="s">
        <v>3320</v>
      </c>
      <c r="EF202" s="414" t="s">
        <v>3320</v>
      </c>
      <c r="EG202" s="414" t="s">
        <v>3320</v>
      </c>
      <c r="EH202" s="414" t="s">
        <v>3320</v>
      </c>
      <c r="EI202" s="414" t="s">
        <v>3320</v>
      </c>
      <c r="EJ202" s="414" t="s">
        <v>3320</v>
      </c>
      <c r="EK202" s="414" t="s">
        <v>3320</v>
      </c>
      <c r="EL202" s="414" t="s">
        <v>3320</v>
      </c>
      <c r="EM202" s="414" t="s">
        <v>3320</v>
      </c>
      <c r="EN202" s="414" t="s">
        <v>3320</v>
      </c>
      <c r="EO202" s="414" t="s">
        <v>3320</v>
      </c>
      <c r="EP202" s="414" t="s">
        <v>3320</v>
      </c>
      <c r="EQ202" s="414" t="s">
        <v>3320</v>
      </c>
      <c r="ER202" s="414" t="s">
        <v>3320</v>
      </c>
      <c r="ES202" s="414" t="s">
        <v>3320</v>
      </c>
      <c r="ET202" s="414" t="s">
        <v>3320</v>
      </c>
      <c r="EU202" s="414" t="s">
        <v>3320</v>
      </c>
      <c r="EV202" s="414" t="s">
        <v>3320</v>
      </c>
      <c r="EW202" s="414" t="s">
        <v>3320</v>
      </c>
      <c r="EX202" s="414" t="s">
        <v>3320</v>
      </c>
      <c r="EY202" s="414" t="s">
        <v>3320</v>
      </c>
      <c r="EZ202" s="414" t="s">
        <v>3320</v>
      </c>
      <c r="FA202" s="414" t="s">
        <v>3320</v>
      </c>
      <c r="FB202" s="414" t="s">
        <v>3320</v>
      </c>
      <c r="FC202" s="414" t="s">
        <v>3320</v>
      </c>
      <c r="FD202" s="414" t="s">
        <v>3320</v>
      </c>
      <c r="FE202" s="414" t="s">
        <v>3320</v>
      </c>
      <c r="FF202" s="414" t="s">
        <v>3320</v>
      </c>
      <c r="FG202" s="414" t="s">
        <v>3320</v>
      </c>
      <c r="FH202" s="414" t="s">
        <v>3320</v>
      </c>
      <c r="FI202" s="414" t="s">
        <v>3320</v>
      </c>
      <c r="FJ202" s="414" t="s">
        <v>3320</v>
      </c>
      <c r="FK202" s="414" t="s">
        <v>3320</v>
      </c>
      <c r="FL202" s="414" t="s">
        <v>3320</v>
      </c>
      <c r="FM202" s="414" t="s">
        <v>3320</v>
      </c>
      <c r="FN202" s="414" t="s">
        <v>3320</v>
      </c>
      <c r="FO202" s="421">
        <v>148094141</v>
      </c>
      <c r="FP202" s="421">
        <f t="shared" si="91"/>
        <v>148.09414100000001</v>
      </c>
      <c r="FQ202" s="414" t="s">
        <v>733</v>
      </c>
      <c r="FR202" s="414" t="s">
        <v>733</v>
      </c>
      <c r="FS202" s="414" t="s">
        <v>733</v>
      </c>
      <c r="FT202" s="414" t="s">
        <v>733</v>
      </c>
      <c r="FU202" s="414" t="s">
        <v>630</v>
      </c>
      <c r="FV202" s="414" t="s">
        <v>9722</v>
      </c>
      <c r="FW202" s="414" t="s">
        <v>9723</v>
      </c>
      <c r="FX202" s="422" t="s">
        <v>9719</v>
      </c>
      <c r="FY202" s="423">
        <v>230</v>
      </c>
      <c r="FZ202" s="414" t="s">
        <v>9724</v>
      </c>
      <c r="GA202" s="421">
        <v>148094141</v>
      </c>
      <c r="GB202" s="421">
        <v>37800000</v>
      </c>
      <c r="GC202" s="421">
        <v>49</v>
      </c>
      <c r="GD202" s="421">
        <v>2.46</v>
      </c>
      <c r="GE202" s="414" t="s">
        <v>5774</v>
      </c>
      <c r="GF202" s="414" t="s">
        <v>733</v>
      </c>
      <c r="GG202" s="414" t="s">
        <v>733</v>
      </c>
      <c r="GH202" s="414" t="s">
        <v>9725</v>
      </c>
      <c r="GI202" s="414" t="s">
        <v>733</v>
      </c>
      <c r="GJ202" s="414" t="s">
        <v>1214</v>
      </c>
      <c r="GK202" s="414" t="s">
        <v>733</v>
      </c>
      <c r="GL202" s="414" t="s">
        <v>733</v>
      </c>
      <c r="GM202" s="414" t="s">
        <v>1214</v>
      </c>
      <c r="GN202" s="424" t="s">
        <v>5676</v>
      </c>
      <c r="GO202" s="414" t="s">
        <v>3320</v>
      </c>
      <c r="GP202" s="414" t="s">
        <v>733</v>
      </c>
      <c r="GQ202" s="414" t="s">
        <v>5721</v>
      </c>
      <c r="GR202" s="414" t="s">
        <v>733</v>
      </c>
      <c r="GS202" s="414" t="s">
        <v>5679</v>
      </c>
      <c r="GT202" s="414" t="s">
        <v>3320</v>
      </c>
      <c r="GU202" s="414" t="s">
        <v>3320</v>
      </c>
      <c r="GV202" s="414">
        <v>10</v>
      </c>
      <c r="GW202" s="414" t="s">
        <v>733</v>
      </c>
      <c r="GX202" s="414" t="s">
        <v>5679</v>
      </c>
      <c r="GY202" s="414" t="s">
        <v>9726</v>
      </c>
      <c r="GZ202" s="414" t="s">
        <v>1214</v>
      </c>
      <c r="HA202" s="414" t="s">
        <v>3320</v>
      </c>
      <c r="HB202" s="414" t="s">
        <v>3320</v>
      </c>
      <c r="HC202" s="414" t="s">
        <v>3320</v>
      </c>
      <c r="HD202" s="414" t="s">
        <v>3320</v>
      </c>
      <c r="HE202" s="414" t="s">
        <v>3320</v>
      </c>
      <c r="HF202" s="414" t="s">
        <v>3320</v>
      </c>
      <c r="HG202" s="414" t="s">
        <v>1214</v>
      </c>
      <c r="HH202" s="414" t="s">
        <v>1214</v>
      </c>
      <c r="HI202" s="414" t="s">
        <v>13161</v>
      </c>
      <c r="HJ202" s="414" t="s">
        <v>13162</v>
      </c>
      <c r="HK202" s="414" t="s">
        <v>5685</v>
      </c>
      <c r="HL202" s="414" t="s">
        <v>3320</v>
      </c>
      <c r="HM202" s="414" t="s">
        <v>3320</v>
      </c>
      <c r="HN202" s="414" t="s">
        <v>3320</v>
      </c>
      <c r="HO202" s="414" t="s">
        <v>3320</v>
      </c>
      <c r="HP202" s="414" t="s">
        <v>3320</v>
      </c>
      <c r="HQ202" s="414" t="s">
        <v>3320</v>
      </c>
      <c r="HR202" s="414" t="s">
        <v>3320</v>
      </c>
      <c r="HS202" s="414" t="s">
        <v>3320</v>
      </c>
      <c r="HT202" s="414" t="s">
        <v>3320</v>
      </c>
      <c r="HU202" s="414" t="s">
        <v>3320</v>
      </c>
      <c r="HV202" s="414" t="s">
        <v>3320</v>
      </c>
      <c r="HW202" s="414" t="s">
        <v>3320</v>
      </c>
      <c r="HX202" s="414" t="s">
        <v>3320</v>
      </c>
      <c r="HY202" s="414" t="s">
        <v>3320</v>
      </c>
      <c r="HZ202" s="414" t="s">
        <v>3320</v>
      </c>
      <c r="IA202" s="414" t="s">
        <v>3320</v>
      </c>
      <c r="IB202" s="414" t="s">
        <v>3320</v>
      </c>
      <c r="IC202" s="414" t="s">
        <v>3320</v>
      </c>
      <c r="ID202" s="414" t="s">
        <v>3320</v>
      </c>
      <c r="IE202" s="414" t="s">
        <v>3320</v>
      </c>
      <c r="IF202" s="414" t="s">
        <v>3320</v>
      </c>
      <c r="IG202" s="414" t="s">
        <v>3320</v>
      </c>
      <c r="IH202" s="414" t="s">
        <v>3320</v>
      </c>
      <c r="II202" s="414" t="s">
        <v>3320</v>
      </c>
      <c r="IJ202" s="414" t="s">
        <v>3320</v>
      </c>
      <c r="IK202" s="414" t="s">
        <v>3320</v>
      </c>
      <c r="IL202" s="414" t="s">
        <v>3320</v>
      </c>
      <c r="IM202" s="414" t="s">
        <v>3320</v>
      </c>
      <c r="IN202" s="414" t="s">
        <v>3320</v>
      </c>
      <c r="IO202" s="414" t="s">
        <v>3320</v>
      </c>
      <c r="IP202" s="414" t="s">
        <v>3320</v>
      </c>
      <c r="IQ202" s="414" t="s">
        <v>3320</v>
      </c>
      <c r="IR202" s="414" t="s">
        <v>3320</v>
      </c>
      <c r="IS202" s="414" t="s">
        <v>3320</v>
      </c>
      <c r="IT202" s="414" t="s">
        <v>3320</v>
      </c>
      <c r="IU202" s="414" t="s">
        <v>3320</v>
      </c>
      <c r="IV202" s="414" t="s">
        <v>3320</v>
      </c>
      <c r="IW202" s="414" t="s">
        <v>3320</v>
      </c>
      <c r="IX202" s="440" t="s">
        <v>12630</v>
      </c>
      <c r="IY202" s="441" t="s">
        <v>3320</v>
      </c>
      <c r="IZ202" s="441" t="s">
        <v>5966</v>
      </c>
      <c r="JA202" s="440" t="s">
        <v>5967</v>
      </c>
      <c r="JB202" s="414" t="str">
        <f>IFERROR(VLOOKUP($E202,'[12]Resumen costos RNT id'!$D:$J,3,0),"")</f>
        <v/>
      </c>
      <c r="JC202" s="421" t="str">
        <f>IFERROR(VLOOKUP($E202,'[12]Resumen costos RNT id'!$D:$J,4,0),"")</f>
        <v/>
      </c>
      <c r="JD202" s="421" t="str">
        <f>IFERROR(VLOOKUP($E202,'[12]Resumen costos RNT id'!$D:$J,5,0),"")</f>
        <v/>
      </c>
      <c r="JE202" s="421" t="str">
        <f>IFERROR(VLOOKUP($E202,'[12]Resumen costos RNT id'!$D:$J,6,0),"")</f>
        <v/>
      </c>
      <c r="JF202" s="416" t="str">
        <f>IFERROR(VLOOKUP($E202,'[12]Resumen costos RNT id'!$D:$J,7,0),"")</f>
        <v/>
      </c>
      <c r="JG202" s="428" t="str">
        <f t="shared" si="96"/>
        <v/>
      </c>
      <c r="JH202" s="428" t="str">
        <f t="shared" si="97"/>
        <v/>
      </c>
      <c r="JI202" s="428" t="str">
        <f t="shared" si="97"/>
        <v/>
      </c>
      <c r="JJ202" s="428">
        <f t="shared" si="98"/>
        <v>0</v>
      </c>
      <c r="JK202" s="428">
        <f t="shared" si="99"/>
        <v>0</v>
      </c>
      <c r="JL202" s="414" t="s">
        <v>202</v>
      </c>
      <c r="JP202" s="414">
        <v>6</v>
      </c>
      <c r="JQ202" s="414">
        <f t="shared" si="84"/>
        <v>0</v>
      </c>
      <c r="JR202" s="429" t="str">
        <f>IFERROR(VLOOKUP($E202,'[13]Actualización de costos CENACE'!$A:$G,2,0),"")</f>
        <v/>
      </c>
      <c r="JS202" s="429" t="str">
        <f>IFERROR(VLOOKUP($E202,'[13]Actualización de costos CENACE'!$A:$G,3,0),"")</f>
        <v/>
      </c>
      <c r="JT202" s="429" t="str">
        <f>IFERROR(VLOOKUP($E202,'[13]Actualización de costos CENACE'!$A:$G,4,0),"")</f>
        <v/>
      </c>
      <c r="JU202" s="429" t="str">
        <f>IFERROR(VLOOKUP($E202,'[13]Actualización de costos CENACE'!$A:$G,5,0),"")</f>
        <v/>
      </c>
      <c r="JV202" s="429" t="str">
        <f>IFERROR(VLOOKUP($E202,'[13]Actualización de costos CENACE'!$A:$G,6,0),"")</f>
        <v/>
      </c>
      <c r="JW202" s="430" t="str">
        <f>IFERROR(VLOOKUP($E202,'[13]Din Costos CFE'!$J$7:$AG$150,JW$1,0),"")</f>
        <v/>
      </c>
      <c r="JX202" s="430" t="str">
        <f>IFERROR(VLOOKUP($E202,'[13]Din Costos CFE'!$J$7:$AG$150,JX$1,0),"")</f>
        <v/>
      </c>
      <c r="JY202" s="430" t="str">
        <f>IFERROR(VLOOKUP($E202,'[13]Din Costos CFE'!$J$7:$AG$150,JY$1,0),"")</f>
        <v/>
      </c>
      <c r="JZ202" s="430" t="str">
        <f>IFERROR(VLOOKUP($E202,'[13]Din Costos CFE'!$J$7:$AG$150,JZ$1,0),"")</f>
        <v/>
      </c>
      <c r="KA202" s="430" t="str">
        <f>IFERROR(VLOOKUP($E202,'[13]Din Costos CFE'!$J$7:$AG$150,KA$1,0),"")</f>
        <v/>
      </c>
      <c r="KB202" s="430" t="str">
        <f>IFERROR(VLOOKUP($E202,'[13]Din Costos CFE'!$J$7:$AG$150,KB$1,0),"")</f>
        <v/>
      </c>
      <c r="KC202" s="430" t="str">
        <f>IFERROR(VLOOKUP($E202,'[13]Din Costos CFE'!$J$7:$AG$150,KC$1,0),"")</f>
        <v/>
      </c>
      <c r="KD202" s="430" t="str">
        <f>IFERROR(VLOOKUP($E202,'[13]Din Costos CFE'!$J$7:$AG$150,KD$1,0),"")</f>
        <v/>
      </c>
      <c r="KE202" s="430" t="str">
        <f>IFERROR(VLOOKUP($E202,'[13]Din Costos CFE'!$J$7:$AG$150,KE$1,0),"")</f>
        <v/>
      </c>
      <c r="KF202" s="430" t="str">
        <f>IFERROR(VLOOKUP($E202,'[13]Din Costos CFE'!$J$7:$AG$150,KF$1,0),"")</f>
        <v/>
      </c>
      <c r="KG202" s="430" t="str">
        <f>IFERROR(VLOOKUP($E202,'[13]Din Costos CFE'!$J$7:$AG$150,KG$1,0),"")</f>
        <v/>
      </c>
      <c r="KH202" s="430" t="str">
        <f>IFERROR(VLOOKUP($E202,'[13]Din Costos CFE'!$J$7:$AG$150,KH$1,0),"")</f>
        <v/>
      </c>
      <c r="KI202" s="430" t="str">
        <f>IFERROR(VLOOKUP($E202,'[13]Din Costos CFE'!$J$7:$AG$150,KI$1,0),"")</f>
        <v/>
      </c>
      <c r="KJ202" s="430" t="str">
        <f>IFERROR(VLOOKUP($E202,'[13]Din Costos CFE'!$J$7:$AG$150,KJ$1,0),"")</f>
        <v/>
      </c>
      <c r="KK202" s="430" t="str">
        <f>IFERROR(VLOOKUP($E202,'[13]Din Costos CFE'!$J$7:$AG$150,KK$1,0),"")</f>
        <v/>
      </c>
      <c r="KL202" s="430" t="str">
        <f>IFERROR(VLOOKUP($E202,'[13]Din Costos CFE'!$J$7:$AG$150,KL$1,0),"")</f>
        <v/>
      </c>
      <c r="KM202" s="430" t="str">
        <f>IFERROR(VLOOKUP($E202,'[13]Din Costos CFE'!$J$7:$AG$150,KM$1,0),"")</f>
        <v/>
      </c>
      <c r="KN202" s="430" t="str">
        <f>IFERROR(VLOOKUP($E202,'[13]Din Costos CFE'!$J$7:$AG$150,KN$1,0),"")</f>
        <v/>
      </c>
      <c r="KO202" s="431">
        <f t="shared" si="100"/>
        <v>0</v>
      </c>
      <c r="KP202" s="431">
        <f t="shared" si="101"/>
        <v>0</v>
      </c>
      <c r="KQ202" s="431">
        <f t="shared" si="102"/>
        <v>0</v>
      </c>
      <c r="KR202" s="432" t="str">
        <f>IFERROR(VLOOKUP($E202,'[13]Din Costos CFE'!$A$6:$G$150,4,0),"")</f>
        <v/>
      </c>
      <c r="KS202" s="432" t="str">
        <f>IFERROR(VLOOKUP($E202,'[13]Din Costos CFE'!$A$6:$G$150,5,0),"")</f>
        <v/>
      </c>
      <c r="KT202" s="432" t="str">
        <f>IFERROR(VLOOKUP($E202,'[13]Din Costos CFE'!$A$6:$G$150,6,0),"")</f>
        <v/>
      </c>
      <c r="KU202" s="433" t="str">
        <f t="shared" si="103"/>
        <v/>
      </c>
      <c r="KV202" s="434" t="str">
        <f t="shared" si="104"/>
        <v/>
      </c>
      <c r="KW202" s="435" t="str">
        <f t="shared" si="105"/>
        <v/>
      </c>
      <c r="KX202" s="435"/>
      <c r="KY202" s="436" t="str">
        <f>IFERROR(VLOOKUP($E202,'[13]Detalle Costos CENACE'!$E:$IT,248,0),"")</f>
        <v/>
      </c>
      <c r="KZ202" s="414">
        <f t="shared" si="106"/>
        <v>100</v>
      </c>
      <c r="LA202" s="434" t="str">
        <f t="shared" si="107"/>
        <v/>
      </c>
      <c r="LB202" s="434" t="str">
        <f t="shared" si="108"/>
        <v/>
      </c>
      <c r="LC202" s="414">
        <f t="shared" si="109"/>
        <v>1</v>
      </c>
      <c r="LD202" s="429" t="str">
        <f>IFERROR(VLOOKUP($E202,'[13]Actualización de costos CENACE'!$A:$G,7,0),"")</f>
        <v/>
      </c>
    </row>
    <row r="203" spans="1:316" s="414" customFormat="1" ht="15" customHeight="1">
      <c r="A203" s="413" t="s">
        <v>5638</v>
      </c>
      <c r="B203" s="414">
        <v>876</v>
      </c>
      <c r="C203" s="414" t="s">
        <v>9727</v>
      </c>
      <c r="D203" s="414" t="s">
        <v>9728</v>
      </c>
      <c r="E203" s="414">
        <v>876</v>
      </c>
      <c r="G203" s="414" t="s">
        <v>1343</v>
      </c>
      <c r="H203" s="414" t="s">
        <v>6775</v>
      </c>
      <c r="I203" s="415">
        <v>4</v>
      </c>
      <c r="J203" s="415"/>
      <c r="K203" s="415" t="str">
        <f t="shared" si="112"/>
        <v>No</v>
      </c>
      <c r="L203" s="415"/>
      <c r="M203" s="415">
        <f t="shared" si="87"/>
        <v>4</v>
      </c>
      <c r="N203" s="415"/>
      <c r="O203" s="415"/>
      <c r="P203" s="415"/>
      <c r="Q203" s="415"/>
      <c r="R203" s="415" t="str">
        <f t="shared" si="113"/>
        <v>No</v>
      </c>
      <c r="S203" s="415"/>
      <c r="T203" s="415"/>
      <c r="U203" s="415"/>
      <c r="V203" s="414" t="s">
        <v>9729</v>
      </c>
      <c r="W203" s="414" t="s">
        <v>5643</v>
      </c>
      <c r="X203" s="414">
        <f t="shared" si="83"/>
        <v>1</v>
      </c>
      <c r="Y203" s="414">
        <f t="shared" si="92"/>
        <v>30</v>
      </c>
      <c r="Z203" s="416" t="str">
        <f t="shared" si="93"/>
        <v/>
      </c>
      <c r="AA203" s="416">
        <f t="shared" si="94"/>
        <v>0</v>
      </c>
      <c r="AB203" s="417">
        <f t="shared" si="95"/>
        <v>0</v>
      </c>
      <c r="AC203" s="414" t="s">
        <v>6416</v>
      </c>
      <c r="AD203" s="414" t="s">
        <v>3434</v>
      </c>
      <c r="AE203" s="414" t="e">
        <f>+VLOOKUP($D203,'[12]Ramón Países '!$A:$E,4,0)</f>
        <v>#N/A</v>
      </c>
      <c r="AF203" s="414" t="s">
        <v>5646</v>
      </c>
      <c r="AG203" s="414" t="e">
        <f>+VLOOKUP($D203,'[12]Ramón Países '!$A:$E,5,0)</f>
        <v>#N/A</v>
      </c>
      <c r="AH203" s="414" t="s">
        <v>6416</v>
      </c>
      <c r="AI203" s="414" t="s">
        <v>5698</v>
      </c>
      <c r="AJ203" s="414" t="s">
        <v>5698</v>
      </c>
      <c r="AK203" s="414" t="s">
        <v>5698</v>
      </c>
      <c r="AL203" s="414" t="s">
        <v>6778</v>
      </c>
      <c r="AM203" s="414" t="s">
        <v>6779</v>
      </c>
      <c r="AN203" s="414" t="s">
        <v>3320</v>
      </c>
      <c r="AO203" s="414" t="s">
        <v>6780</v>
      </c>
      <c r="AP203" s="414" t="s">
        <v>5698</v>
      </c>
      <c r="AQ203" s="414" t="s">
        <v>6781</v>
      </c>
      <c r="AR203" s="414" t="s">
        <v>6782</v>
      </c>
      <c r="AS203" s="414" t="s">
        <v>6425</v>
      </c>
      <c r="AT203" s="414" t="s">
        <v>733</v>
      </c>
      <c r="AU203" s="414" t="s">
        <v>733</v>
      </c>
      <c r="AV203" s="414" t="s">
        <v>733</v>
      </c>
      <c r="AW203" s="414" t="s">
        <v>3320</v>
      </c>
      <c r="AX203" s="414" t="s">
        <v>6783</v>
      </c>
      <c r="AY203" s="414" t="s">
        <v>733</v>
      </c>
      <c r="AZ203" s="414" t="s">
        <v>6784</v>
      </c>
      <c r="BA203" s="414" t="s">
        <v>6428</v>
      </c>
      <c r="BB203" s="414" t="s">
        <v>6429</v>
      </c>
      <c r="BC203" s="414" t="s">
        <v>6430</v>
      </c>
      <c r="BD203" s="414" t="s">
        <v>6785</v>
      </c>
      <c r="BE203" s="414" t="s">
        <v>6786</v>
      </c>
      <c r="BF203" s="415" t="s">
        <v>1214</v>
      </c>
      <c r="BG203" s="414" t="s">
        <v>3320</v>
      </c>
      <c r="BI203" s="414" t="s">
        <v>5709</v>
      </c>
      <c r="BJ203" s="414" t="s">
        <v>5710</v>
      </c>
      <c r="BK203" s="414" t="s">
        <v>5710</v>
      </c>
      <c r="BL203" s="414" t="s">
        <v>9730</v>
      </c>
      <c r="BM203" s="415">
        <v>115</v>
      </c>
      <c r="BN203" s="414" t="s">
        <v>5665</v>
      </c>
      <c r="BO203" s="418" t="s">
        <v>13163</v>
      </c>
      <c r="BP203" s="414">
        <v>29</v>
      </c>
      <c r="BQ203" s="414">
        <v>2029</v>
      </c>
      <c r="BR203" s="414">
        <v>30</v>
      </c>
      <c r="BS203" s="415">
        <v>30</v>
      </c>
      <c r="BT203" s="414" t="s">
        <v>5666</v>
      </c>
      <c r="BU203" s="414">
        <v>56376</v>
      </c>
      <c r="BV203" s="415">
        <v>91.03</v>
      </c>
      <c r="BW203" s="419">
        <v>0.34638508371385085</v>
      </c>
      <c r="BX203" s="420" t="s">
        <v>910</v>
      </c>
      <c r="BY203" s="414" t="s">
        <v>733</v>
      </c>
      <c r="CA203" s="414">
        <v>34.64</v>
      </c>
      <c r="CB203" s="414" t="s">
        <v>733</v>
      </c>
      <c r="CC203" s="414">
        <v>650</v>
      </c>
      <c r="CD203" s="414" t="s">
        <v>5800</v>
      </c>
      <c r="CE203" s="414" t="s">
        <v>5801</v>
      </c>
      <c r="CF203" s="414" t="s">
        <v>3320</v>
      </c>
      <c r="CG203" s="414" t="s">
        <v>733</v>
      </c>
      <c r="CH203" s="414" t="s">
        <v>733</v>
      </c>
      <c r="CI203" s="414">
        <v>2465.1</v>
      </c>
      <c r="CJ203" s="414">
        <v>2253.3000000000002</v>
      </c>
      <c r="CK203" s="414" t="s">
        <v>7045</v>
      </c>
      <c r="CL203" s="414">
        <v>365</v>
      </c>
      <c r="CM203" s="414">
        <v>86</v>
      </c>
      <c r="CN203" s="414">
        <v>98</v>
      </c>
      <c r="CO203" s="414">
        <v>30</v>
      </c>
      <c r="CP203" s="414" t="s">
        <v>12774</v>
      </c>
      <c r="CQ203" s="414">
        <f t="shared" si="110"/>
        <v>2027</v>
      </c>
      <c r="CR203" s="414">
        <v>0.45</v>
      </c>
      <c r="CS203" s="414">
        <v>8</v>
      </c>
      <c r="CT203" s="414" t="s">
        <v>7046</v>
      </c>
      <c r="CU203" s="414" t="s">
        <v>3320</v>
      </c>
      <c r="CV203" s="414" t="s">
        <v>3320</v>
      </c>
      <c r="CW203" s="414" t="s">
        <v>3320</v>
      </c>
      <c r="CX203" s="414" t="s">
        <v>3320</v>
      </c>
      <c r="CY203" s="414" t="s">
        <v>3320</v>
      </c>
      <c r="CZ203" s="414" t="s">
        <v>3320</v>
      </c>
      <c r="DA203" s="414" t="s">
        <v>3320</v>
      </c>
      <c r="DB203" s="414" t="s">
        <v>3320</v>
      </c>
      <c r="DC203" s="414" t="s">
        <v>3320</v>
      </c>
      <c r="DD203" s="414" t="s">
        <v>3320</v>
      </c>
      <c r="DE203" s="414" t="s">
        <v>3320</v>
      </c>
      <c r="DG203" s="414" t="s">
        <v>3320</v>
      </c>
      <c r="DH203" s="414" t="s">
        <v>3320</v>
      </c>
      <c r="DI203" s="414" t="s">
        <v>3320</v>
      </c>
      <c r="DJ203" s="414" t="s">
        <v>3320</v>
      </c>
      <c r="DK203" s="414" t="s">
        <v>3320</v>
      </c>
      <c r="DL203" s="414" t="s">
        <v>3320</v>
      </c>
      <c r="DM203" s="414" t="e">
        <f t="shared" si="111"/>
        <v>#VALUE!</v>
      </c>
      <c r="DN203" s="414" t="s">
        <v>3320</v>
      </c>
      <c r="DO203" s="414" t="s">
        <v>3320</v>
      </c>
      <c r="DP203" s="414" t="s">
        <v>3320</v>
      </c>
      <c r="DR203" s="414" t="s">
        <v>3320</v>
      </c>
      <c r="DS203" s="414" t="s">
        <v>3320</v>
      </c>
      <c r="DT203" s="414" t="s">
        <v>3320</v>
      </c>
      <c r="DU203" s="414" t="s">
        <v>3320</v>
      </c>
      <c r="DV203" s="414" t="s">
        <v>3320</v>
      </c>
      <c r="DW203" s="414" t="s">
        <v>3320</v>
      </c>
      <c r="DX203" s="414" t="s">
        <v>3320</v>
      </c>
      <c r="DY203" s="414" t="s">
        <v>3320</v>
      </c>
      <c r="DZ203" s="414" t="s">
        <v>3320</v>
      </c>
      <c r="EA203" s="414" t="s">
        <v>3320</v>
      </c>
      <c r="EB203" s="414" t="s">
        <v>3320</v>
      </c>
      <c r="EC203" s="414" t="s">
        <v>3320</v>
      </c>
      <c r="ED203" s="414" t="s">
        <v>3320</v>
      </c>
      <c r="EE203" s="414" t="s">
        <v>3320</v>
      </c>
      <c r="EF203" s="414" t="s">
        <v>3320</v>
      </c>
      <c r="EG203" s="414" t="s">
        <v>3320</v>
      </c>
      <c r="EH203" s="414" t="s">
        <v>3320</v>
      </c>
      <c r="EI203" s="414" t="s">
        <v>3320</v>
      </c>
      <c r="EJ203" s="414" t="s">
        <v>3320</v>
      </c>
      <c r="EK203" s="414" t="s">
        <v>3320</v>
      </c>
      <c r="EL203" s="414" t="s">
        <v>3320</v>
      </c>
      <c r="EM203" s="414" t="s">
        <v>3320</v>
      </c>
      <c r="EN203" s="414" t="s">
        <v>3320</v>
      </c>
      <c r="EO203" s="414" t="s">
        <v>3320</v>
      </c>
      <c r="EP203" s="414" t="s">
        <v>3320</v>
      </c>
      <c r="EQ203" s="414" t="s">
        <v>3320</v>
      </c>
      <c r="ER203" s="414" t="s">
        <v>3320</v>
      </c>
      <c r="ES203" s="414" t="s">
        <v>3320</v>
      </c>
      <c r="ET203" s="414" t="s">
        <v>3320</v>
      </c>
      <c r="EU203" s="414" t="s">
        <v>3320</v>
      </c>
      <c r="EV203" s="414" t="s">
        <v>3320</v>
      </c>
      <c r="EW203" s="414" t="s">
        <v>3320</v>
      </c>
      <c r="EX203" s="414" t="s">
        <v>3320</v>
      </c>
      <c r="EY203" s="414" t="s">
        <v>3320</v>
      </c>
      <c r="EZ203" s="414" t="s">
        <v>3320</v>
      </c>
      <c r="FA203" s="414" t="s">
        <v>3320</v>
      </c>
      <c r="FB203" s="414" t="s">
        <v>3320</v>
      </c>
      <c r="FC203" s="414" t="s">
        <v>3320</v>
      </c>
      <c r="FD203" s="414" t="s">
        <v>3320</v>
      </c>
      <c r="FE203" s="414" t="s">
        <v>3320</v>
      </c>
      <c r="FF203" s="414" t="s">
        <v>3320</v>
      </c>
      <c r="FG203" s="414" t="s">
        <v>3320</v>
      </c>
      <c r="FH203" s="414" t="s">
        <v>3320</v>
      </c>
      <c r="FI203" s="414" t="s">
        <v>3320</v>
      </c>
      <c r="FJ203" s="414" t="s">
        <v>3320</v>
      </c>
      <c r="FK203" s="414" t="s">
        <v>3320</v>
      </c>
      <c r="FL203" s="414" t="s">
        <v>3320</v>
      </c>
      <c r="FM203" s="414" t="s">
        <v>3320</v>
      </c>
      <c r="FN203" s="414" t="s">
        <v>3320</v>
      </c>
      <c r="FO203" s="421">
        <v>62636688</v>
      </c>
      <c r="FP203" s="421">
        <f t="shared" si="91"/>
        <v>62.636687999999999</v>
      </c>
      <c r="FQ203" s="414" t="s">
        <v>733</v>
      </c>
      <c r="FR203" s="414" t="s">
        <v>733</v>
      </c>
      <c r="FS203" s="414" t="s">
        <v>733</v>
      </c>
      <c r="FT203" s="414" t="s">
        <v>733</v>
      </c>
      <c r="FU203" s="414" t="s">
        <v>657</v>
      </c>
      <c r="FV203" s="414" t="s">
        <v>9731</v>
      </c>
      <c r="FW203" s="414" t="s">
        <v>9732</v>
      </c>
      <c r="FX203" s="422" t="s">
        <v>9730</v>
      </c>
      <c r="FY203" s="423">
        <v>115</v>
      </c>
      <c r="FZ203" s="414" t="s">
        <v>9733</v>
      </c>
      <c r="GA203" s="421">
        <v>62636688</v>
      </c>
      <c r="GB203" s="421">
        <v>9939589</v>
      </c>
      <c r="GC203" s="421">
        <v>13.94</v>
      </c>
      <c r="GD203" s="421">
        <v>24.22</v>
      </c>
      <c r="GE203" s="414" t="s">
        <v>6437</v>
      </c>
      <c r="GF203" s="414" t="s">
        <v>733</v>
      </c>
      <c r="GG203" s="414" t="s">
        <v>733</v>
      </c>
      <c r="GH203" s="414" t="s">
        <v>7042</v>
      </c>
      <c r="GI203" s="414" t="s">
        <v>733</v>
      </c>
      <c r="GJ203" s="414" t="s">
        <v>733</v>
      </c>
      <c r="GK203" s="414" t="s">
        <v>733</v>
      </c>
      <c r="GL203" s="414" t="s">
        <v>733</v>
      </c>
      <c r="GM203" s="414" t="s">
        <v>733</v>
      </c>
      <c r="GN203" s="424" t="s">
        <v>5676</v>
      </c>
      <c r="GO203" s="414" t="s">
        <v>3320</v>
      </c>
      <c r="GP203" s="414" t="s">
        <v>733</v>
      </c>
      <c r="GQ203" s="414" t="s">
        <v>5721</v>
      </c>
      <c r="GR203" s="414" t="s">
        <v>1214</v>
      </c>
      <c r="GS203" s="414" t="s">
        <v>1214</v>
      </c>
      <c r="GT203" s="414" t="s">
        <v>3320</v>
      </c>
      <c r="GU203" s="414" t="s">
        <v>3320</v>
      </c>
      <c r="GV203" s="414" t="s">
        <v>3320</v>
      </c>
      <c r="GW203" s="414" t="s">
        <v>1214</v>
      </c>
      <c r="GX203" s="414" t="s">
        <v>1214</v>
      </c>
      <c r="GY203" s="414" t="s">
        <v>3320</v>
      </c>
      <c r="GZ203" s="414" t="s">
        <v>1214</v>
      </c>
      <c r="HA203" s="414">
        <v>131</v>
      </c>
      <c r="HB203" s="414" t="s">
        <v>3320</v>
      </c>
      <c r="HC203" s="414" t="s">
        <v>3320</v>
      </c>
      <c r="HD203" s="414" t="s">
        <v>3320</v>
      </c>
      <c r="HE203" s="414" t="s">
        <v>3320</v>
      </c>
      <c r="HF203" s="414" t="s">
        <v>3320</v>
      </c>
      <c r="HG203" s="414" t="s">
        <v>1214</v>
      </c>
      <c r="HH203" s="414" t="s">
        <v>1214</v>
      </c>
      <c r="HI203" s="414" t="s">
        <v>13164</v>
      </c>
      <c r="HJ203" s="414" t="s">
        <v>13165</v>
      </c>
      <c r="HK203" s="414" t="s">
        <v>5685</v>
      </c>
      <c r="HL203" s="414" t="s">
        <v>3320</v>
      </c>
      <c r="HM203" s="414" t="s">
        <v>3320</v>
      </c>
      <c r="HN203" s="414" t="s">
        <v>3320</v>
      </c>
      <c r="HO203" s="414" t="s">
        <v>3320</v>
      </c>
      <c r="HP203" s="414" t="s">
        <v>3320</v>
      </c>
      <c r="HQ203" s="414" t="s">
        <v>3320</v>
      </c>
      <c r="HR203" s="414" t="s">
        <v>3320</v>
      </c>
      <c r="HS203" s="414" t="s">
        <v>3320</v>
      </c>
      <c r="HT203" s="414" t="s">
        <v>3320</v>
      </c>
      <c r="HU203" s="414" t="s">
        <v>3320</v>
      </c>
      <c r="HV203" s="414" t="s">
        <v>3320</v>
      </c>
      <c r="HW203" s="414" t="s">
        <v>3320</v>
      </c>
      <c r="HX203" s="414" t="s">
        <v>3320</v>
      </c>
      <c r="HY203" s="414" t="s">
        <v>3320</v>
      </c>
      <c r="HZ203" s="414" t="s">
        <v>3320</v>
      </c>
      <c r="IA203" s="414" t="s">
        <v>3320</v>
      </c>
      <c r="IB203" s="414" t="s">
        <v>3320</v>
      </c>
      <c r="IC203" s="414" t="s">
        <v>3320</v>
      </c>
      <c r="ID203" s="414" t="s">
        <v>3320</v>
      </c>
      <c r="IE203" s="414" t="s">
        <v>3320</v>
      </c>
      <c r="IF203" s="414" t="s">
        <v>3320</v>
      </c>
      <c r="IG203" s="414" t="s">
        <v>3320</v>
      </c>
      <c r="IH203" s="414" t="s">
        <v>3320</v>
      </c>
      <c r="II203" s="414" t="s">
        <v>3320</v>
      </c>
      <c r="IJ203" s="414" t="s">
        <v>3320</v>
      </c>
      <c r="IK203" s="414" t="s">
        <v>3320</v>
      </c>
      <c r="IL203" s="414" t="s">
        <v>3320</v>
      </c>
      <c r="IM203" s="414" t="s">
        <v>3320</v>
      </c>
      <c r="IN203" s="414" t="s">
        <v>3320</v>
      </c>
      <c r="IO203" s="414" t="s">
        <v>3320</v>
      </c>
      <c r="IP203" s="414" t="s">
        <v>3320</v>
      </c>
      <c r="IQ203" s="414" t="s">
        <v>3320</v>
      </c>
      <c r="IR203" s="414" t="s">
        <v>3320</v>
      </c>
      <c r="IS203" s="414" t="s">
        <v>3320</v>
      </c>
      <c r="IT203" s="414" t="s">
        <v>3320</v>
      </c>
      <c r="IU203" s="414" t="s">
        <v>3320</v>
      </c>
      <c r="IV203" s="414" t="s">
        <v>3320</v>
      </c>
      <c r="IW203" s="414" t="s">
        <v>3320</v>
      </c>
      <c r="IX203" s="413" t="s">
        <v>5773</v>
      </c>
      <c r="IY203" s="439" t="s">
        <v>5774</v>
      </c>
      <c r="IZ203" s="439" t="s">
        <v>5774</v>
      </c>
      <c r="JA203" s="413" t="s">
        <v>5775</v>
      </c>
      <c r="JB203" s="414" t="str">
        <f>IFERROR(VLOOKUP($E203,'[12]Resumen costos RNT id'!$D:$J,3,0),"")</f>
        <v/>
      </c>
      <c r="JC203" s="421" t="str">
        <f>IFERROR(VLOOKUP($E203,'[12]Resumen costos RNT id'!$D:$J,4,0),"")</f>
        <v/>
      </c>
      <c r="JD203" s="421" t="str">
        <f>IFERROR(VLOOKUP($E203,'[12]Resumen costos RNT id'!$D:$J,5,0),"")</f>
        <v/>
      </c>
      <c r="JE203" s="421" t="str">
        <f>IFERROR(VLOOKUP($E203,'[12]Resumen costos RNT id'!$D:$J,6,0),"")</f>
        <v/>
      </c>
      <c r="JF203" s="416" t="str">
        <f>IFERROR(VLOOKUP($E203,'[12]Resumen costos RNT id'!$D:$J,7,0),"")</f>
        <v/>
      </c>
      <c r="JG203" s="428" t="str">
        <f t="shared" si="96"/>
        <v/>
      </c>
      <c r="JH203" s="428" t="str">
        <f t="shared" si="97"/>
        <v/>
      </c>
      <c r="JI203" s="428" t="str">
        <f t="shared" si="97"/>
        <v/>
      </c>
      <c r="JJ203" s="428">
        <f t="shared" si="98"/>
        <v>0</v>
      </c>
      <c r="JK203" s="428">
        <f t="shared" si="99"/>
        <v>0</v>
      </c>
      <c r="JL203" s="414" t="s">
        <v>202</v>
      </c>
      <c r="JP203" s="414">
        <v>7</v>
      </c>
      <c r="JQ203" s="414">
        <f t="shared" si="84"/>
        <v>0</v>
      </c>
      <c r="JR203" s="429" t="str">
        <f>IFERROR(VLOOKUP($E203,'[13]Actualización de costos CENACE'!$A:$G,2,0),"")</f>
        <v/>
      </c>
      <c r="JS203" s="429" t="str">
        <f>IFERROR(VLOOKUP($E203,'[13]Actualización de costos CENACE'!$A:$G,3,0),"")</f>
        <v/>
      </c>
      <c r="JT203" s="429" t="str">
        <f>IFERROR(VLOOKUP($E203,'[13]Actualización de costos CENACE'!$A:$G,4,0),"")</f>
        <v/>
      </c>
      <c r="JU203" s="429" t="str">
        <f>IFERROR(VLOOKUP($E203,'[13]Actualización de costos CENACE'!$A:$G,5,0),"")</f>
        <v/>
      </c>
      <c r="JV203" s="429" t="str">
        <f>IFERROR(VLOOKUP($E203,'[13]Actualización de costos CENACE'!$A:$G,6,0),"")</f>
        <v/>
      </c>
      <c r="JW203" s="430" t="str">
        <f>IFERROR(VLOOKUP($E203,'[13]Din Costos CFE'!$J$7:$AG$150,JW$1,0),"")</f>
        <v/>
      </c>
      <c r="JX203" s="430" t="str">
        <f>IFERROR(VLOOKUP($E203,'[13]Din Costos CFE'!$J$7:$AG$150,JX$1,0),"")</f>
        <v/>
      </c>
      <c r="JY203" s="430" t="str">
        <f>IFERROR(VLOOKUP($E203,'[13]Din Costos CFE'!$J$7:$AG$150,JY$1,0),"")</f>
        <v/>
      </c>
      <c r="JZ203" s="430" t="str">
        <f>IFERROR(VLOOKUP($E203,'[13]Din Costos CFE'!$J$7:$AG$150,JZ$1,0),"")</f>
        <v/>
      </c>
      <c r="KA203" s="430" t="str">
        <f>IFERROR(VLOOKUP($E203,'[13]Din Costos CFE'!$J$7:$AG$150,KA$1,0),"")</f>
        <v/>
      </c>
      <c r="KB203" s="430" t="str">
        <f>IFERROR(VLOOKUP($E203,'[13]Din Costos CFE'!$J$7:$AG$150,KB$1,0),"")</f>
        <v/>
      </c>
      <c r="KC203" s="430" t="str">
        <f>IFERROR(VLOOKUP($E203,'[13]Din Costos CFE'!$J$7:$AG$150,KC$1,0),"")</f>
        <v/>
      </c>
      <c r="KD203" s="430" t="str">
        <f>IFERROR(VLOOKUP($E203,'[13]Din Costos CFE'!$J$7:$AG$150,KD$1,0),"")</f>
        <v/>
      </c>
      <c r="KE203" s="430" t="str">
        <f>IFERROR(VLOOKUP($E203,'[13]Din Costos CFE'!$J$7:$AG$150,KE$1,0),"")</f>
        <v/>
      </c>
      <c r="KF203" s="430" t="str">
        <f>IFERROR(VLOOKUP($E203,'[13]Din Costos CFE'!$J$7:$AG$150,KF$1,0),"")</f>
        <v/>
      </c>
      <c r="KG203" s="430" t="str">
        <f>IFERROR(VLOOKUP($E203,'[13]Din Costos CFE'!$J$7:$AG$150,KG$1,0),"")</f>
        <v/>
      </c>
      <c r="KH203" s="430" t="str">
        <f>IFERROR(VLOOKUP($E203,'[13]Din Costos CFE'!$J$7:$AG$150,KH$1,0),"")</f>
        <v/>
      </c>
      <c r="KI203" s="430" t="str">
        <f>IFERROR(VLOOKUP($E203,'[13]Din Costos CFE'!$J$7:$AG$150,KI$1,0),"")</f>
        <v/>
      </c>
      <c r="KJ203" s="430" t="str">
        <f>IFERROR(VLOOKUP($E203,'[13]Din Costos CFE'!$J$7:$AG$150,KJ$1,0),"")</f>
        <v/>
      </c>
      <c r="KK203" s="430" t="str">
        <f>IFERROR(VLOOKUP($E203,'[13]Din Costos CFE'!$J$7:$AG$150,KK$1,0),"")</f>
        <v/>
      </c>
      <c r="KL203" s="430" t="str">
        <f>IFERROR(VLOOKUP($E203,'[13]Din Costos CFE'!$J$7:$AG$150,KL$1,0),"")</f>
        <v/>
      </c>
      <c r="KM203" s="430" t="str">
        <f>IFERROR(VLOOKUP($E203,'[13]Din Costos CFE'!$J$7:$AG$150,KM$1,0),"")</f>
        <v/>
      </c>
      <c r="KN203" s="430" t="str">
        <f>IFERROR(VLOOKUP($E203,'[13]Din Costos CFE'!$J$7:$AG$150,KN$1,0),"")</f>
        <v/>
      </c>
      <c r="KO203" s="431">
        <f t="shared" si="100"/>
        <v>0</v>
      </c>
      <c r="KP203" s="431">
        <f t="shared" si="101"/>
        <v>0</v>
      </c>
      <c r="KQ203" s="431">
        <f t="shared" si="102"/>
        <v>0</v>
      </c>
      <c r="KR203" s="432" t="str">
        <f>IFERROR(VLOOKUP($E203,'[13]Din Costos CFE'!$A$6:$G$150,4,0),"")</f>
        <v/>
      </c>
      <c r="KS203" s="432" t="str">
        <f>IFERROR(VLOOKUP($E203,'[13]Din Costos CFE'!$A$6:$G$150,5,0),"")</f>
        <v/>
      </c>
      <c r="KT203" s="432" t="str">
        <f>IFERROR(VLOOKUP($E203,'[13]Din Costos CFE'!$A$6:$G$150,6,0),"")</f>
        <v/>
      </c>
      <c r="KU203" s="433" t="str">
        <f t="shared" si="103"/>
        <v/>
      </c>
      <c r="KV203" s="434" t="str">
        <f t="shared" si="104"/>
        <v/>
      </c>
      <c r="KW203" s="435" t="str">
        <f t="shared" si="105"/>
        <v/>
      </c>
      <c r="KX203" s="435"/>
      <c r="KY203" s="436" t="str">
        <f>IFERROR(VLOOKUP($E203,'[13]Detalle Costos CENACE'!$E:$IT,248,0),"")</f>
        <v/>
      </c>
      <c r="KZ203" s="414">
        <f t="shared" si="106"/>
        <v>30</v>
      </c>
      <c r="LA203" s="434" t="str">
        <f t="shared" si="107"/>
        <v/>
      </c>
      <c r="LB203" s="434" t="str">
        <f t="shared" si="108"/>
        <v/>
      </c>
      <c r="LC203" s="414">
        <f t="shared" si="109"/>
        <v>1</v>
      </c>
      <c r="LD203" s="429" t="str">
        <f>IFERROR(VLOOKUP($E203,'[13]Actualización de costos CENACE'!$A:$G,7,0),"")</f>
        <v/>
      </c>
    </row>
    <row r="204" spans="1:316" s="414" customFormat="1" ht="15" customHeight="1">
      <c r="A204" s="413" t="s">
        <v>5638</v>
      </c>
      <c r="B204" s="414">
        <v>874</v>
      </c>
      <c r="C204" s="414" t="s">
        <v>9734</v>
      </c>
      <c r="D204" s="414" t="s">
        <v>9735</v>
      </c>
      <c r="E204" s="414">
        <v>874</v>
      </c>
      <c r="G204" s="414" t="s">
        <v>1343</v>
      </c>
      <c r="H204" s="414" t="s">
        <v>6775</v>
      </c>
      <c r="I204" s="415">
        <v>4</v>
      </c>
      <c r="J204" s="415"/>
      <c r="K204" s="415" t="str">
        <f t="shared" si="112"/>
        <v>No</v>
      </c>
      <c r="L204" s="415"/>
      <c r="M204" s="415">
        <f t="shared" si="87"/>
        <v>4</v>
      </c>
      <c r="N204" s="415"/>
      <c r="O204" s="415"/>
      <c r="P204" s="415"/>
      <c r="Q204" s="415"/>
      <c r="R204" s="415" t="str">
        <f t="shared" si="113"/>
        <v>No</v>
      </c>
      <c r="S204" s="415"/>
      <c r="T204" s="415"/>
      <c r="U204" s="415"/>
      <c r="V204" s="414" t="s">
        <v>9736</v>
      </c>
      <c r="W204" s="414" t="s">
        <v>5643</v>
      </c>
      <c r="X204" s="414">
        <f t="shared" si="83"/>
        <v>1</v>
      </c>
      <c r="Y204" s="414">
        <f t="shared" si="92"/>
        <v>30</v>
      </c>
      <c r="Z204" s="416" t="str">
        <f t="shared" si="93"/>
        <v/>
      </c>
      <c r="AA204" s="416">
        <f t="shared" si="94"/>
        <v>0</v>
      </c>
      <c r="AB204" s="417">
        <f t="shared" si="95"/>
        <v>0</v>
      </c>
      <c r="AC204" s="414" t="s">
        <v>6416</v>
      </c>
      <c r="AD204" s="414" t="s">
        <v>3434</v>
      </c>
      <c r="AE204" s="414" t="e">
        <f>+VLOOKUP($D204,'[12]Ramón Países '!$A:$E,4,0)</f>
        <v>#N/A</v>
      </c>
      <c r="AF204" s="414" t="s">
        <v>5646</v>
      </c>
      <c r="AG204" s="414" t="e">
        <f>+VLOOKUP($D204,'[12]Ramón Países '!$A:$E,5,0)</f>
        <v>#N/A</v>
      </c>
      <c r="AH204" s="414" t="s">
        <v>6416</v>
      </c>
      <c r="AI204" s="414" t="s">
        <v>5698</v>
      </c>
      <c r="AJ204" s="414" t="s">
        <v>5698</v>
      </c>
      <c r="AK204" s="414" t="s">
        <v>5698</v>
      </c>
      <c r="AL204" s="414" t="s">
        <v>6778</v>
      </c>
      <c r="AM204" s="414" t="s">
        <v>6779</v>
      </c>
      <c r="AN204" s="414" t="s">
        <v>3320</v>
      </c>
      <c r="AO204" s="414" t="s">
        <v>6780</v>
      </c>
      <c r="AP204" s="414" t="s">
        <v>5698</v>
      </c>
      <c r="AQ204" s="414" t="s">
        <v>6781</v>
      </c>
      <c r="AR204" s="414" t="s">
        <v>6782</v>
      </c>
      <c r="AS204" s="414" t="s">
        <v>6425</v>
      </c>
      <c r="AT204" s="414" t="s">
        <v>733</v>
      </c>
      <c r="AU204" s="414" t="s">
        <v>733</v>
      </c>
      <c r="AV204" s="414" t="s">
        <v>733</v>
      </c>
      <c r="AW204" s="414" t="s">
        <v>3320</v>
      </c>
      <c r="AX204" s="414" t="s">
        <v>6783</v>
      </c>
      <c r="AY204" s="414" t="s">
        <v>733</v>
      </c>
      <c r="AZ204" s="414" t="s">
        <v>6784</v>
      </c>
      <c r="BA204" s="414" t="s">
        <v>6428</v>
      </c>
      <c r="BB204" s="414" t="s">
        <v>6429</v>
      </c>
      <c r="BC204" s="414" t="s">
        <v>6430</v>
      </c>
      <c r="BD204" s="414" t="s">
        <v>6785</v>
      </c>
      <c r="BE204" s="414" t="s">
        <v>6786</v>
      </c>
      <c r="BF204" s="415" t="s">
        <v>1214</v>
      </c>
      <c r="BG204" s="414" t="s">
        <v>3320</v>
      </c>
      <c r="BI204" s="414" t="s">
        <v>5709</v>
      </c>
      <c r="BJ204" s="414" t="s">
        <v>5710</v>
      </c>
      <c r="BK204" s="414" t="s">
        <v>5710</v>
      </c>
      <c r="BL204" s="414" t="s">
        <v>9737</v>
      </c>
      <c r="BM204" s="415">
        <v>115</v>
      </c>
      <c r="BN204" s="414" t="s">
        <v>5665</v>
      </c>
      <c r="BO204" s="418" t="s">
        <v>13166</v>
      </c>
      <c r="BP204" s="414">
        <v>31</v>
      </c>
      <c r="BQ204" s="414">
        <v>2029</v>
      </c>
      <c r="BR204" s="414">
        <v>30</v>
      </c>
      <c r="BS204" s="415">
        <v>30</v>
      </c>
      <c r="BT204" s="414" t="s">
        <v>5666</v>
      </c>
      <c r="BU204" s="414">
        <v>56376</v>
      </c>
      <c r="BV204" s="415">
        <v>91.27</v>
      </c>
      <c r="BW204" s="419">
        <v>0.34729832572298325</v>
      </c>
      <c r="BX204" s="420" t="s">
        <v>910</v>
      </c>
      <c r="BY204" s="414" t="s">
        <v>733</v>
      </c>
      <c r="CA204" s="414">
        <v>34.64</v>
      </c>
      <c r="CB204" s="414" t="s">
        <v>733</v>
      </c>
      <c r="CC204" s="414">
        <v>650</v>
      </c>
      <c r="CD204" s="414" t="s">
        <v>5800</v>
      </c>
      <c r="CE204" s="414" t="s">
        <v>5801</v>
      </c>
      <c r="CF204" s="414" t="s">
        <v>3320</v>
      </c>
      <c r="CG204" s="414" t="s">
        <v>733</v>
      </c>
      <c r="CH204" s="414" t="s">
        <v>733</v>
      </c>
      <c r="CI204" s="414">
        <v>2465.1</v>
      </c>
      <c r="CJ204" s="414">
        <v>2253.3000000000002</v>
      </c>
      <c r="CK204" s="414" t="s">
        <v>7045</v>
      </c>
      <c r="CL204" s="414">
        <v>365</v>
      </c>
      <c r="CM204" s="414">
        <v>86</v>
      </c>
      <c r="CN204" s="414">
        <v>98</v>
      </c>
      <c r="CO204" s="414">
        <v>30</v>
      </c>
      <c r="CP204" s="414" t="s">
        <v>12774</v>
      </c>
      <c r="CQ204" s="414">
        <f t="shared" si="110"/>
        <v>2027</v>
      </c>
      <c r="CR204" s="414">
        <v>0.45</v>
      </c>
      <c r="CS204" s="414">
        <v>8</v>
      </c>
      <c r="CT204" s="414" t="s">
        <v>7046</v>
      </c>
      <c r="CU204" s="414" t="s">
        <v>3320</v>
      </c>
      <c r="CV204" s="414" t="s">
        <v>3320</v>
      </c>
      <c r="CW204" s="414" t="s">
        <v>3320</v>
      </c>
      <c r="CX204" s="414" t="s">
        <v>3320</v>
      </c>
      <c r="CY204" s="414" t="s">
        <v>3320</v>
      </c>
      <c r="CZ204" s="414" t="s">
        <v>3320</v>
      </c>
      <c r="DA204" s="414" t="s">
        <v>3320</v>
      </c>
      <c r="DB204" s="414" t="s">
        <v>3320</v>
      </c>
      <c r="DC204" s="414" t="s">
        <v>3320</v>
      </c>
      <c r="DD204" s="414" t="s">
        <v>3320</v>
      </c>
      <c r="DE204" s="414" t="s">
        <v>3320</v>
      </c>
      <c r="DG204" s="414" t="s">
        <v>3320</v>
      </c>
      <c r="DH204" s="414" t="s">
        <v>3320</v>
      </c>
      <c r="DI204" s="414" t="s">
        <v>3320</v>
      </c>
      <c r="DJ204" s="414" t="s">
        <v>3320</v>
      </c>
      <c r="DK204" s="414" t="s">
        <v>3320</v>
      </c>
      <c r="DL204" s="414" t="s">
        <v>3320</v>
      </c>
      <c r="DM204" s="414" t="e">
        <f t="shared" si="111"/>
        <v>#VALUE!</v>
      </c>
      <c r="DN204" s="414" t="s">
        <v>3320</v>
      </c>
      <c r="DO204" s="414" t="s">
        <v>3320</v>
      </c>
      <c r="DP204" s="414" t="s">
        <v>3320</v>
      </c>
      <c r="DR204" s="414" t="s">
        <v>3320</v>
      </c>
      <c r="DS204" s="414" t="s">
        <v>3320</v>
      </c>
      <c r="DT204" s="414" t="s">
        <v>3320</v>
      </c>
      <c r="DU204" s="414" t="s">
        <v>3320</v>
      </c>
      <c r="DV204" s="414" t="s">
        <v>3320</v>
      </c>
      <c r="DW204" s="414" t="s">
        <v>3320</v>
      </c>
      <c r="DX204" s="414" t="s">
        <v>3320</v>
      </c>
      <c r="DY204" s="414" t="s">
        <v>3320</v>
      </c>
      <c r="DZ204" s="414" t="s">
        <v>3320</v>
      </c>
      <c r="EA204" s="414" t="s">
        <v>3320</v>
      </c>
      <c r="EB204" s="414" t="s">
        <v>3320</v>
      </c>
      <c r="EC204" s="414" t="s">
        <v>3320</v>
      </c>
      <c r="ED204" s="414" t="s">
        <v>3320</v>
      </c>
      <c r="EE204" s="414" t="s">
        <v>3320</v>
      </c>
      <c r="EF204" s="414" t="s">
        <v>3320</v>
      </c>
      <c r="EG204" s="414" t="s">
        <v>3320</v>
      </c>
      <c r="EH204" s="414" t="s">
        <v>3320</v>
      </c>
      <c r="EI204" s="414" t="s">
        <v>3320</v>
      </c>
      <c r="EJ204" s="414" t="s">
        <v>3320</v>
      </c>
      <c r="EK204" s="414" t="s">
        <v>3320</v>
      </c>
      <c r="EL204" s="414" t="s">
        <v>3320</v>
      </c>
      <c r="EM204" s="414" t="s">
        <v>3320</v>
      </c>
      <c r="EN204" s="414" t="s">
        <v>3320</v>
      </c>
      <c r="EO204" s="414" t="s">
        <v>3320</v>
      </c>
      <c r="EP204" s="414" t="s">
        <v>3320</v>
      </c>
      <c r="EQ204" s="414" t="s">
        <v>3320</v>
      </c>
      <c r="ER204" s="414" t="s">
        <v>3320</v>
      </c>
      <c r="ES204" s="414" t="s">
        <v>3320</v>
      </c>
      <c r="ET204" s="414" t="s">
        <v>3320</v>
      </c>
      <c r="EU204" s="414" t="s">
        <v>3320</v>
      </c>
      <c r="EV204" s="414" t="s">
        <v>3320</v>
      </c>
      <c r="EW204" s="414" t="s">
        <v>3320</v>
      </c>
      <c r="EX204" s="414" t="s">
        <v>3320</v>
      </c>
      <c r="EY204" s="414" t="s">
        <v>3320</v>
      </c>
      <c r="EZ204" s="414" t="s">
        <v>3320</v>
      </c>
      <c r="FA204" s="414" t="s">
        <v>3320</v>
      </c>
      <c r="FB204" s="414" t="s">
        <v>3320</v>
      </c>
      <c r="FC204" s="414" t="s">
        <v>3320</v>
      </c>
      <c r="FD204" s="414" t="s">
        <v>3320</v>
      </c>
      <c r="FE204" s="414" t="s">
        <v>3320</v>
      </c>
      <c r="FF204" s="414" t="s">
        <v>3320</v>
      </c>
      <c r="FG204" s="414" t="s">
        <v>3320</v>
      </c>
      <c r="FH204" s="414" t="s">
        <v>3320</v>
      </c>
      <c r="FI204" s="414" t="s">
        <v>3320</v>
      </c>
      <c r="FJ204" s="414" t="s">
        <v>3320</v>
      </c>
      <c r="FK204" s="414" t="s">
        <v>3320</v>
      </c>
      <c r="FL204" s="414" t="s">
        <v>3320</v>
      </c>
      <c r="FM204" s="414" t="s">
        <v>3320</v>
      </c>
      <c r="FN204" s="414" t="s">
        <v>3320</v>
      </c>
      <c r="FO204" s="421">
        <v>75948052</v>
      </c>
      <c r="FP204" s="421">
        <f t="shared" si="91"/>
        <v>75.948052000000004</v>
      </c>
      <c r="FQ204" s="414" t="s">
        <v>1214</v>
      </c>
      <c r="FR204" s="414" t="s">
        <v>733</v>
      </c>
      <c r="FS204" s="414" t="s">
        <v>733</v>
      </c>
      <c r="FT204" s="414" t="s">
        <v>733</v>
      </c>
      <c r="FU204" s="414" t="s">
        <v>657</v>
      </c>
      <c r="FV204" s="414" t="s">
        <v>9738</v>
      </c>
      <c r="FW204" s="414" t="s">
        <v>9739</v>
      </c>
      <c r="FX204" s="422" t="s">
        <v>9737</v>
      </c>
      <c r="FY204" s="423">
        <v>115</v>
      </c>
      <c r="FZ204" s="414" t="s">
        <v>9740</v>
      </c>
      <c r="GA204" s="421">
        <v>75948052</v>
      </c>
      <c r="GB204" s="421">
        <v>11050547</v>
      </c>
      <c r="GC204" s="421">
        <v>13.94</v>
      </c>
      <c r="GD204" s="421">
        <v>25.18</v>
      </c>
      <c r="GE204" s="414" t="s">
        <v>6437</v>
      </c>
      <c r="GF204" s="414" t="s">
        <v>733</v>
      </c>
      <c r="GG204" s="414" t="s">
        <v>733</v>
      </c>
      <c r="GH204" s="414" t="s">
        <v>7042</v>
      </c>
      <c r="GI204" s="414" t="s">
        <v>733</v>
      </c>
      <c r="GJ204" s="414" t="s">
        <v>733</v>
      </c>
      <c r="GK204" s="414" t="s">
        <v>733</v>
      </c>
      <c r="GL204" s="414" t="s">
        <v>733</v>
      </c>
      <c r="GM204" s="414" t="s">
        <v>733</v>
      </c>
      <c r="GN204" s="424" t="s">
        <v>5676</v>
      </c>
      <c r="GO204" s="414" t="s">
        <v>3320</v>
      </c>
      <c r="GP204" s="414" t="s">
        <v>733</v>
      </c>
      <c r="GQ204" s="414" t="s">
        <v>5721</v>
      </c>
      <c r="GR204" s="414" t="s">
        <v>1214</v>
      </c>
      <c r="GS204" s="414" t="s">
        <v>1214</v>
      </c>
      <c r="GT204" s="414" t="s">
        <v>3320</v>
      </c>
      <c r="GU204" s="414" t="s">
        <v>3320</v>
      </c>
      <c r="GV204" s="414" t="s">
        <v>3320</v>
      </c>
      <c r="GW204" s="414" t="s">
        <v>1214</v>
      </c>
      <c r="GX204" s="414" t="s">
        <v>1214</v>
      </c>
      <c r="GY204" s="414" t="s">
        <v>3320</v>
      </c>
      <c r="GZ204" s="414" t="s">
        <v>1214</v>
      </c>
      <c r="HA204" s="414">
        <v>188</v>
      </c>
      <c r="HB204" s="414" t="s">
        <v>3320</v>
      </c>
      <c r="HC204" s="414" t="s">
        <v>3320</v>
      </c>
      <c r="HD204" s="414" t="s">
        <v>3320</v>
      </c>
      <c r="HE204" s="414" t="s">
        <v>3320</v>
      </c>
      <c r="HF204" s="414" t="s">
        <v>3320</v>
      </c>
      <c r="HG204" s="414" t="s">
        <v>1214</v>
      </c>
      <c r="HH204" s="414" t="s">
        <v>1214</v>
      </c>
      <c r="HI204" s="414" t="s">
        <v>13167</v>
      </c>
      <c r="HJ204" s="414" t="s">
        <v>13168</v>
      </c>
      <c r="HK204" s="414" t="s">
        <v>5685</v>
      </c>
      <c r="HL204" s="414" t="s">
        <v>3320</v>
      </c>
      <c r="HM204" s="414" t="s">
        <v>3320</v>
      </c>
      <c r="HN204" s="414" t="s">
        <v>3320</v>
      </c>
      <c r="HO204" s="414" t="s">
        <v>3320</v>
      </c>
      <c r="HP204" s="414" t="s">
        <v>3320</v>
      </c>
      <c r="HQ204" s="414" t="s">
        <v>3320</v>
      </c>
      <c r="HR204" s="414" t="s">
        <v>3320</v>
      </c>
      <c r="HS204" s="414" t="s">
        <v>3320</v>
      </c>
      <c r="HT204" s="414" t="s">
        <v>3320</v>
      </c>
      <c r="HU204" s="414" t="s">
        <v>3320</v>
      </c>
      <c r="HV204" s="414" t="s">
        <v>3320</v>
      </c>
      <c r="HW204" s="414" t="s">
        <v>3320</v>
      </c>
      <c r="HX204" s="414" t="s">
        <v>3320</v>
      </c>
      <c r="HY204" s="414" t="s">
        <v>3320</v>
      </c>
      <c r="HZ204" s="414" t="s">
        <v>3320</v>
      </c>
      <c r="IA204" s="414" t="s">
        <v>3320</v>
      </c>
      <c r="IB204" s="414" t="s">
        <v>3320</v>
      </c>
      <c r="IC204" s="414" t="s">
        <v>3320</v>
      </c>
      <c r="ID204" s="414" t="s">
        <v>3320</v>
      </c>
      <c r="IE204" s="414" t="s">
        <v>3320</v>
      </c>
      <c r="IF204" s="414" t="s">
        <v>3320</v>
      </c>
      <c r="IG204" s="414" t="s">
        <v>3320</v>
      </c>
      <c r="IH204" s="414" t="s">
        <v>3320</v>
      </c>
      <c r="II204" s="414" t="s">
        <v>3320</v>
      </c>
      <c r="IJ204" s="414" t="s">
        <v>3320</v>
      </c>
      <c r="IK204" s="414" t="s">
        <v>3320</v>
      </c>
      <c r="IL204" s="414" t="s">
        <v>3320</v>
      </c>
      <c r="IM204" s="414" t="s">
        <v>3320</v>
      </c>
      <c r="IN204" s="414" t="s">
        <v>3320</v>
      </c>
      <c r="IO204" s="414" t="s">
        <v>3320</v>
      </c>
      <c r="IP204" s="414" t="s">
        <v>3320</v>
      </c>
      <c r="IQ204" s="414" t="s">
        <v>3320</v>
      </c>
      <c r="IR204" s="414" t="s">
        <v>3320</v>
      </c>
      <c r="IS204" s="414" t="s">
        <v>3320</v>
      </c>
      <c r="IT204" s="414" t="s">
        <v>3320</v>
      </c>
      <c r="IU204" s="414" t="s">
        <v>3320</v>
      </c>
      <c r="IV204" s="414" t="s">
        <v>3320</v>
      </c>
      <c r="IW204" s="414" t="s">
        <v>3320</v>
      </c>
      <c r="IX204" s="413" t="s">
        <v>5773</v>
      </c>
      <c r="IY204" s="439" t="s">
        <v>5774</v>
      </c>
      <c r="IZ204" s="439" t="s">
        <v>5774</v>
      </c>
      <c r="JA204" s="413" t="s">
        <v>5775</v>
      </c>
      <c r="JB204" s="414" t="str">
        <f>IFERROR(VLOOKUP($E204,'[12]Resumen costos RNT id'!$D:$J,3,0),"")</f>
        <v/>
      </c>
      <c r="JC204" s="421" t="str">
        <f>IFERROR(VLOOKUP($E204,'[12]Resumen costos RNT id'!$D:$J,4,0),"")</f>
        <v/>
      </c>
      <c r="JD204" s="421" t="str">
        <f>IFERROR(VLOOKUP($E204,'[12]Resumen costos RNT id'!$D:$J,5,0),"")</f>
        <v/>
      </c>
      <c r="JE204" s="421" t="str">
        <f>IFERROR(VLOOKUP($E204,'[12]Resumen costos RNT id'!$D:$J,6,0),"")</f>
        <v/>
      </c>
      <c r="JF204" s="416" t="str">
        <f>IFERROR(VLOOKUP($E204,'[12]Resumen costos RNT id'!$D:$J,7,0),"")</f>
        <v/>
      </c>
      <c r="JG204" s="428" t="str">
        <f t="shared" si="96"/>
        <v/>
      </c>
      <c r="JH204" s="428" t="str">
        <f t="shared" si="97"/>
        <v/>
      </c>
      <c r="JI204" s="428" t="str">
        <f t="shared" si="97"/>
        <v/>
      </c>
      <c r="JJ204" s="428">
        <f t="shared" si="98"/>
        <v>0</v>
      </c>
      <c r="JK204" s="428">
        <f t="shared" si="99"/>
        <v>0</v>
      </c>
      <c r="JL204" s="414" t="s">
        <v>202</v>
      </c>
      <c r="JP204" s="414">
        <v>7</v>
      </c>
      <c r="JQ204" s="414">
        <f t="shared" si="84"/>
        <v>0</v>
      </c>
      <c r="JR204" s="429" t="str">
        <f>IFERROR(VLOOKUP($E204,'[13]Actualización de costos CENACE'!$A:$G,2,0),"")</f>
        <v/>
      </c>
      <c r="JS204" s="429" t="str">
        <f>IFERROR(VLOOKUP($E204,'[13]Actualización de costos CENACE'!$A:$G,3,0),"")</f>
        <v/>
      </c>
      <c r="JT204" s="429" t="str">
        <f>IFERROR(VLOOKUP($E204,'[13]Actualización de costos CENACE'!$A:$G,4,0),"")</f>
        <v/>
      </c>
      <c r="JU204" s="429" t="str">
        <f>IFERROR(VLOOKUP($E204,'[13]Actualización de costos CENACE'!$A:$G,5,0),"")</f>
        <v/>
      </c>
      <c r="JV204" s="429" t="str">
        <f>IFERROR(VLOOKUP($E204,'[13]Actualización de costos CENACE'!$A:$G,6,0),"")</f>
        <v/>
      </c>
      <c r="JW204" s="430" t="str">
        <f>IFERROR(VLOOKUP($E204,'[13]Din Costos CFE'!$J$7:$AG$150,JW$1,0),"")</f>
        <v/>
      </c>
      <c r="JX204" s="430" t="str">
        <f>IFERROR(VLOOKUP($E204,'[13]Din Costos CFE'!$J$7:$AG$150,JX$1,0),"")</f>
        <v/>
      </c>
      <c r="JY204" s="430" t="str">
        <f>IFERROR(VLOOKUP($E204,'[13]Din Costos CFE'!$J$7:$AG$150,JY$1,0),"")</f>
        <v/>
      </c>
      <c r="JZ204" s="430" t="str">
        <f>IFERROR(VLOOKUP($E204,'[13]Din Costos CFE'!$J$7:$AG$150,JZ$1,0),"")</f>
        <v/>
      </c>
      <c r="KA204" s="430" t="str">
        <f>IFERROR(VLOOKUP($E204,'[13]Din Costos CFE'!$J$7:$AG$150,KA$1,0),"")</f>
        <v/>
      </c>
      <c r="KB204" s="430" t="str">
        <f>IFERROR(VLOOKUP($E204,'[13]Din Costos CFE'!$J$7:$AG$150,KB$1,0),"")</f>
        <v/>
      </c>
      <c r="KC204" s="430" t="str">
        <f>IFERROR(VLOOKUP($E204,'[13]Din Costos CFE'!$J$7:$AG$150,KC$1,0),"")</f>
        <v/>
      </c>
      <c r="KD204" s="430" t="str">
        <f>IFERROR(VLOOKUP($E204,'[13]Din Costos CFE'!$J$7:$AG$150,KD$1,0),"")</f>
        <v/>
      </c>
      <c r="KE204" s="430" t="str">
        <f>IFERROR(VLOOKUP($E204,'[13]Din Costos CFE'!$J$7:$AG$150,KE$1,0),"")</f>
        <v/>
      </c>
      <c r="KF204" s="430" t="str">
        <f>IFERROR(VLOOKUP($E204,'[13]Din Costos CFE'!$J$7:$AG$150,KF$1,0),"")</f>
        <v/>
      </c>
      <c r="KG204" s="430" t="str">
        <f>IFERROR(VLOOKUP($E204,'[13]Din Costos CFE'!$J$7:$AG$150,KG$1,0),"")</f>
        <v/>
      </c>
      <c r="KH204" s="430" t="str">
        <f>IFERROR(VLOOKUP($E204,'[13]Din Costos CFE'!$J$7:$AG$150,KH$1,0),"")</f>
        <v/>
      </c>
      <c r="KI204" s="430" t="str">
        <f>IFERROR(VLOOKUP($E204,'[13]Din Costos CFE'!$J$7:$AG$150,KI$1,0),"")</f>
        <v/>
      </c>
      <c r="KJ204" s="430" t="str">
        <f>IFERROR(VLOOKUP($E204,'[13]Din Costos CFE'!$J$7:$AG$150,KJ$1,0),"")</f>
        <v/>
      </c>
      <c r="KK204" s="430" t="str">
        <f>IFERROR(VLOOKUP($E204,'[13]Din Costos CFE'!$J$7:$AG$150,KK$1,0),"")</f>
        <v/>
      </c>
      <c r="KL204" s="430" t="str">
        <f>IFERROR(VLOOKUP($E204,'[13]Din Costos CFE'!$J$7:$AG$150,KL$1,0),"")</f>
        <v/>
      </c>
      <c r="KM204" s="430" t="str">
        <f>IFERROR(VLOOKUP($E204,'[13]Din Costos CFE'!$J$7:$AG$150,KM$1,0),"")</f>
        <v/>
      </c>
      <c r="KN204" s="430" t="str">
        <f>IFERROR(VLOOKUP($E204,'[13]Din Costos CFE'!$J$7:$AG$150,KN$1,0),"")</f>
        <v/>
      </c>
      <c r="KO204" s="431">
        <f t="shared" si="100"/>
        <v>0</v>
      </c>
      <c r="KP204" s="431">
        <f t="shared" si="101"/>
        <v>0</v>
      </c>
      <c r="KQ204" s="431">
        <f t="shared" si="102"/>
        <v>0</v>
      </c>
      <c r="KR204" s="432" t="str">
        <f>IFERROR(VLOOKUP($E204,'[13]Din Costos CFE'!$A$6:$G$150,4,0),"")</f>
        <v/>
      </c>
      <c r="KS204" s="432" t="str">
        <f>IFERROR(VLOOKUP($E204,'[13]Din Costos CFE'!$A$6:$G$150,5,0),"")</f>
        <v/>
      </c>
      <c r="KT204" s="432" t="str">
        <f>IFERROR(VLOOKUP($E204,'[13]Din Costos CFE'!$A$6:$G$150,6,0),"")</f>
        <v/>
      </c>
      <c r="KU204" s="433" t="str">
        <f t="shared" si="103"/>
        <v/>
      </c>
      <c r="KV204" s="434" t="str">
        <f t="shared" si="104"/>
        <v/>
      </c>
      <c r="KW204" s="435" t="str">
        <f t="shared" si="105"/>
        <v/>
      </c>
      <c r="KX204" s="435"/>
      <c r="KY204" s="436" t="str">
        <f>IFERROR(VLOOKUP($E204,'[13]Detalle Costos CENACE'!$E:$IT,248,0),"")</f>
        <v/>
      </c>
      <c r="KZ204" s="414">
        <f t="shared" si="106"/>
        <v>30</v>
      </c>
      <c r="LA204" s="434" t="str">
        <f t="shared" si="107"/>
        <v/>
      </c>
      <c r="LB204" s="434" t="str">
        <f t="shared" si="108"/>
        <v/>
      </c>
      <c r="LC204" s="414">
        <f t="shared" si="109"/>
        <v>1</v>
      </c>
      <c r="LD204" s="429" t="str">
        <f>IFERROR(VLOOKUP($E204,'[13]Actualización de costos CENACE'!$A:$G,7,0),"")</f>
        <v/>
      </c>
    </row>
    <row r="205" spans="1:316" s="414" customFormat="1" ht="15" customHeight="1">
      <c r="A205" s="413" t="s">
        <v>5638</v>
      </c>
      <c r="B205" s="414">
        <v>574</v>
      </c>
      <c r="C205" s="414" t="s">
        <v>9741</v>
      </c>
      <c r="D205" s="414" t="s">
        <v>9742</v>
      </c>
      <c r="E205" s="414">
        <v>574</v>
      </c>
      <c r="G205" s="414" t="s">
        <v>6687</v>
      </c>
      <c r="H205" s="414" t="s">
        <v>401</v>
      </c>
      <c r="I205" s="415">
        <v>4</v>
      </c>
      <c r="J205" s="415"/>
      <c r="K205" s="415" t="str">
        <f t="shared" si="112"/>
        <v>No</v>
      </c>
      <c r="L205" s="415"/>
      <c r="M205" s="415">
        <f t="shared" si="87"/>
        <v>4</v>
      </c>
      <c r="N205" s="415"/>
      <c r="O205" s="415"/>
      <c r="P205" s="415"/>
      <c r="Q205" s="415"/>
      <c r="R205" s="415" t="str">
        <f t="shared" si="113"/>
        <v>No</v>
      </c>
      <c r="S205" s="415"/>
      <c r="T205" s="415"/>
      <c r="U205" s="415"/>
      <c r="V205" s="414" t="s">
        <v>9743</v>
      </c>
      <c r="W205" s="414" t="s">
        <v>5643</v>
      </c>
      <c r="X205" s="414">
        <f t="shared" si="83"/>
        <v>1</v>
      </c>
      <c r="Y205" s="414">
        <f t="shared" si="92"/>
        <v>90</v>
      </c>
      <c r="Z205" s="416" t="str">
        <f t="shared" si="93"/>
        <v/>
      </c>
      <c r="AA205" s="416">
        <f t="shared" si="94"/>
        <v>0</v>
      </c>
      <c r="AB205" s="417">
        <f t="shared" si="95"/>
        <v>0</v>
      </c>
      <c r="AC205" s="414" t="s">
        <v>6689</v>
      </c>
      <c r="AD205" s="414" t="s">
        <v>6690</v>
      </c>
      <c r="AE205" s="414" t="e">
        <f>+VLOOKUP($D205,'[12]Ramón Países '!$A:$E,4,0)</f>
        <v>#N/A</v>
      </c>
      <c r="AF205" s="414" t="s">
        <v>5646</v>
      </c>
      <c r="AG205" s="414" t="e">
        <f>+VLOOKUP($D205,'[12]Ramón Países '!$A:$E,5,0)</f>
        <v>#N/A</v>
      </c>
      <c r="AH205" s="414" t="s">
        <v>6689</v>
      </c>
      <c r="AI205" s="414" t="s">
        <v>5698</v>
      </c>
      <c r="AJ205" s="414" t="s">
        <v>6691</v>
      </c>
      <c r="AK205" s="414" t="s">
        <v>6692</v>
      </c>
      <c r="AL205" s="414" t="s">
        <v>6693</v>
      </c>
      <c r="AN205" s="414" t="s">
        <v>401</v>
      </c>
      <c r="AO205" s="414" t="s">
        <v>6694</v>
      </c>
      <c r="AP205" s="414" t="s">
        <v>6695</v>
      </c>
      <c r="AQ205" s="414" t="s">
        <v>6696</v>
      </c>
      <c r="AR205" s="414" t="s">
        <v>6697</v>
      </c>
      <c r="AS205" s="414" t="s">
        <v>6698</v>
      </c>
      <c r="AT205" s="414" t="s">
        <v>733</v>
      </c>
      <c r="AU205" s="414" t="s">
        <v>733</v>
      </c>
      <c r="AV205" s="414" t="s">
        <v>733</v>
      </c>
      <c r="AW205" s="414" t="s">
        <v>3320</v>
      </c>
      <c r="AX205" s="414" t="s">
        <v>6699</v>
      </c>
      <c r="AY205" s="414" t="s">
        <v>733</v>
      </c>
      <c r="AZ205" s="414" t="s">
        <v>6700</v>
      </c>
      <c r="BA205" s="414" t="s">
        <v>6701</v>
      </c>
      <c r="BB205" s="414" t="s">
        <v>6702</v>
      </c>
      <c r="BC205" s="414" t="s">
        <v>6703</v>
      </c>
      <c r="BD205" s="414" t="s">
        <v>6704</v>
      </c>
      <c r="BE205" s="414" t="s">
        <v>6705</v>
      </c>
      <c r="BF205" s="415" t="s">
        <v>1214</v>
      </c>
      <c r="BG205" s="414" t="s">
        <v>3320</v>
      </c>
      <c r="BI205" s="414" t="s">
        <v>5955</v>
      </c>
      <c r="BJ205" s="414" t="s">
        <v>5955</v>
      </c>
      <c r="BK205" s="414" t="s">
        <v>7984</v>
      </c>
      <c r="BL205" s="414" t="s">
        <v>9744</v>
      </c>
      <c r="BM205" s="415">
        <v>230</v>
      </c>
      <c r="BN205" s="414" t="s">
        <v>5665</v>
      </c>
      <c r="BO205" s="418" t="s">
        <v>12672</v>
      </c>
      <c r="BP205" s="414">
        <v>15</v>
      </c>
      <c r="BQ205" s="414">
        <v>2028</v>
      </c>
      <c r="BR205" s="414">
        <v>90</v>
      </c>
      <c r="BS205" s="415">
        <v>90</v>
      </c>
      <c r="BT205" s="414" t="s">
        <v>5666</v>
      </c>
      <c r="BU205" s="414">
        <v>100</v>
      </c>
      <c r="BV205" s="415">
        <v>301.44</v>
      </c>
      <c r="BW205" s="419">
        <v>0.38234398782343987</v>
      </c>
      <c r="BX205" s="420" t="s">
        <v>202</v>
      </c>
      <c r="BY205" s="414" t="s">
        <v>733</v>
      </c>
      <c r="CA205" s="414">
        <v>38.24</v>
      </c>
      <c r="CB205" s="414" t="s">
        <v>733</v>
      </c>
      <c r="CC205" s="414">
        <v>640</v>
      </c>
      <c r="CD205" s="414" t="s">
        <v>5713</v>
      </c>
      <c r="CE205" s="414" t="s">
        <v>5801</v>
      </c>
      <c r="CF205" s="414" t="s">
        <v>3320</v>
      </c>
      <c r="CG205" s="414" t="s">
        <v>733</v>
      </c>
      <c r="CH205" s="414" t="s">
        <v>733</v>
      </c>
      <c r="CI205" s="414">
        <v>2266.5</v>
      </c>
      <c r="CJ205" s="414">
        <v>2092.3000000000002</v>
      </c>
      <c r="CK205" s="414" t="s">
        <v>6022</v>
      </c>
      <c r="CL205" s="414">
        <v>365</v>
      </c>
      <c r="CM205" s="414">
        <v>85.36</v>
      </c>
      <c r="CN205" s="414">
        <v>98</v>
      </c>
      <c r="CO205" s="414">
        <v>35</v>
      </c>
      <c r="CP205" s="414" t="s">
        <v>12704</v>
      </c>
      <c r="CQ205" s="414">
        <f t="shared" si="110"/>
        <v>2026</v>
      </c>
      <c r="CR205" s="414">
        <v>0.41</v>
      </c>
      <c r="CS205" s="414">
        <v>8</v>
      </c>
      <c r="CT205" s="414" t="s">
        <v>7379</v>
      </c>
      <c r="CU205" s="414">
        <v>3660000</v>
      </c>
      <c r="CV205" s="414" t="s">
        <v>3320</v>
      </c>
      <c r="CW205" s="414" t="s">
        <v>3320</v>
      </c>
      <c r="CX205" s="414" t="s">
        <v>3320</v>
      </c>
      <c r="CY205" s="414" t="s">
        <v>3320</v>
      </c>
      <c r="CZ205" s="414" t="s">
        <v>3320</v>
      </c>
      <c r="DA205" s="414" t="s">
        <v>3320</v>
      </c>
      <c r="DB205" s="414" t="s">
        <v>3320</v>
      </c>
      <c r="DC205" s="414" t="s">
        <v>3320</v>
      </c>
      <c r="DD205" s="414" t="s">
        <v>3320</v>
      </c>
      <c r="DE205" s="414" t="s">
        <v>3320</v>
      </c>
      <c r="DG205" s="414" t="s">
        <v>3320</v>
      </c>
      <c r="DH205" s="414" t="s">
        <v>3320</v>
      </c>
      <c r="DI205" s="414" t="s">
        <v>3320</v>
      </c>
      <c r="DJ205" s="414" t="s">
        <v>3320</v>
      </c>
      <c r="DK205" s="414" t="s">
        <v>3320</v>
      </c>
      <c r="DL205" s="414" t="s">
        <v>3320</v>
      </c>
      <c r="DM205" s="414" t="e">
        <f t="shared" si="111"/>
        <v>#VALUE!</v>
      </c>
      <c r="DN205" s="414" t="s">
        <v>3320</v>
      </c>
      <c r="DO205" s="414" t="s">
        <v>3320</v>
      </c>
      <c r="DP205" s="414" t="s">
        <v>3320</v>
      </c>
      <c r="DR205" s="414" t="s">
        <v>3320</v>
      </c>
      <c r="DS205" s="414" t="s">
        <v>3320</v>
      </c>
      <c r="DT205" s="414" t="s">
        <v>3320</v>
      </c>
      <c r="DU205" s="414" t="s">
        <v>3320</v>
      </c>
      <c r="DV205" s="414" t="s">
        <v>3320</v>
      </c>
      <c r="DW205" s="414" t="s">
        <v>3320</v>
      </c>
      <c r="DX205" s="414" t="s">
        <v>3320</v>
      </c>
      <c r="DY205" s="414" t="s">
        <v>3320</v>
      </c>
      <c r="DZ205" s="414" t="s">
        <v>3320</v>
      </c>
      <c r="EA205" s="414" t="s">
        <v>3320</v>
      </c>
      <c r="EB205" s="414" t="s">
        <v>3320</v>
      </c>
      <c r="EC205" s="414" t="s">
        <v>3320</v>
      </c>
      <c r="ED205" s="414" t="s">
        <v>3320</v>
      </c>
      <c r="EE205" s="414" t="s">
        <v>3320</v>
      </c>
      <c r="EF205" s="414" t="s">
        <v>3320</v>
      </c>
      <c r="EG205" s="414" t="s">
        <v>3320</v>
      </c>
      <c r="EH205" s="414" t="s">
        <v>3320</v>
      </c>
      <c r="EI205" s="414" t="s">
        <v>3320</v>
      </c>
      <c r="EJ205" s="414" t="s">
        <v>3320</v>
      </c>
      <c r="EK205" s="414" t="s">
        <v>3320</v>
      </c>
      <c r="EL205" s="414" t="s">
        <v>3320</v>
      </c>
      <c r="EM205" s="414" t="s">
        <v>3320</v>
      </c>
      <c r="EN205" s="414" t="s">
        <v>3320</v>
      </c>
      <c r="EO205" s="414" t="s">
        <v>3320</v>
      </c>
      <c r="EP205" s="414" t="s">
        <v>3320</v>
      </c>
      <c r="EQ205" s="414" t="s">
        <v>3320</v>
      </c>
      <c r="ER205" s="414" t="s">
        <v>3320</v>
      </c>
      <c r="ES205" s="414" t="s">
        <v>3320</v>
      </c>
      <c r="ET205" s="414" t="s">
        <v>3320</v>
      </c>
      <c r="EU205" s="414" t="s">
        <v>3320</v>
      </c>
      <c r="EV205" s="414" t="s">
        <v>3320</v>
      </c>
      <c r="EW205" s="414" t="s">
        <v>3320</v>
      </c>
      <c r="EX205" s="414" t="s">
        <v>3320</v>
      </c>
      <c r="EY205" s="414" t="s">
        <v>3320</v>
      </c>
      <c r="EZ205" s="414" t="s">
        <v>3320</v>
      </c>
      <c r="FA205" s="414" t="s">
        <v>3320</v>
      </c>
      <c r="FB205" s="414" t="s">
        <v>3320</v>
      </c>
      <c r="FC205" s="414" t="s">
        <v>3320</v>
      </c>
      <c r="FD205" s="414" t="s">
        <v>3320</v>
      </c>
      <c r="FE205" s="414" t="s">
        <v>3320</v>
      </c>
      <c r="FF205" s="414" t="s">
        <v>3320</v>
      </c>
      <c r="FG205" s="414" t="s">
        <v>3320</v>
      </c>
      <c r="FH205" s="414" t="s">
        <v>3320</v>
      </c>
      <c r="FI205" s="414" t="s">
        <v>3320</v>
      </c>
      <c r="FJ205" s="414" t="s">
        <v>3320</v>
      </c>
      <c r="FK205" s="414" t="s">
        <v>3320</v>
      </c>
      <c r="FL205" s="414" t="s">
        <v>3320</v>
      </c>
      <c r="FM205" s="414" t="s">
        <v>3320</v>
      </c>
      <c r="FN205" s="414" t="s">
        <v>3320</v>
      </c>
      <c r="FO205" s="421">
        <v>142612117</v>
      </c>
      <c r="FP205" s="421">
        <f t="shared" si="91"/>
        <v>142.61211700000001</v>
      </c>
      <c r="FQ205" s="414" t="s">
        <v>1214</v>
      </c>
      <c r="FR205" s="414" t="s">
        <v>733</v>
      </c>
      <c r="FS205" s="414" t="s">
        <v>733</v>
      </c>
      <c r="FT205" s="414" t="s">
        <v>733</v>
      </c>
      <c r="FU205" s="414" t="s">
        <v>1773</v>
      </c>
      <c r="FV205" s="414" t="s">
        <v>9745</v>
      </c>
      <c r="FW205" s="414" t="s">
        <v>9746</v>
      </c>
      <c r="FX205" s="422" t="s">
        <v>9744</v>
      </c>
      <c r="FY205" s="423">
        <v>230</v>
      </c>
      <c r="FZ205" s="414" t="s">
        <v>9747</v>
      </c>
      <c r="GA205" s="421">
        <v>142612117.00999999</v>
      </c>
      <c r="GB205" s="421">
        <v>9351033.0700000003</v>
      </c>
      <c r="GC205" s="421">
        <v>3632.81</v>
      </c>
      <c r="GD205" s="421">
        <v>138.88999999999999</v>
      </c>
      <c r="GE205" s="414" t="s">
        <v>6712</v>
      </c>
      <c r="GF205" s="414" t="s">
        <v>733</v>
      </c>
      <c r="GG205" s="414" t="s">
        <v>733</v>
      </c>
      <c r="GH205" s="414" t="s">
        <v>6713</v>
      </c>
      <c r="GI205" s="414" t="s">
        <v>733</v>
      </c>
      <c r="GJ205" s="414" t="s">
        <v>733</v>
      </c>
      <c r="GK205" s="414" t="s">
        <v>733</v>
      </c>
      <c r="GL205" s="414" t="s">
        <v>733</v>
      </c>
      <c r="GM205" s="414" t="s">
        <v>733</v>
      </c>
      <c r="GN205" s="424" t="s">
        <v>5676</v>
      </c>
      <c r="GO205" s="414" t="s">
        <v>3320</v>
      </c>
      <c r="GP205" s="414" t="s">
        <v>733</v>
      </c>
      <c r="GQ205" s="414" t="s">
        <v>5721</v>
      </c>
      <c r="GR205" s="414" t="s">
        <v>733</v>
      </c>
      <c r="GS205" s="414" t="s">
        <v>5679</v>
      </c>
      <c r="GT205" s="414" t="s">
        <v>3320</v>
      </c>
      <c r="GU205" s="414" t="s">
        <v>3320</v>
      </c>
      <c r="GV205" s="414">
        <v>1</v>
      </c>
      <c r="GW205" s="414" t="s">
        <v>1214</v>
      </c>
      <c r="GX205" s="414" t="s">
        <v>1214</v>
      </c>
      <c r="GY205" s="414" t="s">
        <v>3320</v>
      </c>
      <c r="GZ205" s="414" t="s">
        <v>1214</v>
      </c>
      <c r="HA205" s="414" t="s">
        <v>3320</v>
      </c>
      <c r="HB205" s="414" t="s">
        <v>3320</v>
      </c>
      <c r="HC205" s="414" t="s">
        <v>3320</v>
      </c>
      <c r="HD205" s="414" t="s">
        <v>3320</v>
      </c>
      <c r="HE205" s="414" t="s">
        <v>3320</v>
      </c>
      <c r="HF205" s="414" t="s">
        <v>3320</v>
      </c>
      <c r="HG205" s="414" t="s">
        <v>733</v>
      </c>
      <c r="HH205" s="414" t="s">
        <v>1214</v>
      </c>
      <c r="HI205" s="414" t="s">
        <v>13169</v>
      </c>
      <c r="HJ205" s="414" t="s">
        <v>13170</v>
      </c>
      <c r="HK205" s="414" t="s">
        <v>5685</v>
      </c>
      <c r="HL205" s="414" t="s">
        <v>3320</v>
      </c>
      <c r="HM205" s="414" t="s">
        <v>3320</v>
      </c>
      <c r="HN205" s="414" t="s">
        <v>3320</v>
      </c>
      <c r="HO205" s="414" t="s">
        <v>3320</v>
      </c>
      <c r="HP205" s="414" t="s">
        <v>3320</v>
      </c>
      <c r="HQ205" s="414" t="s">
        <v>3320</v>
      </c>
      <c r="HR205" s="414" t="s">
        <v>3320</v>
      </c>
      <c r="HS205" s="414" t="s">
        <v>3320</v>
      </c>
      <c r="HT205" s="414" t="s">
        <v>3320</v>
      </c>
      <c r="HU205" s="414" t="s">
        <v>3320</v>
      </c>
      <c r="HV205" s="414" t="s">
        <v>3320</v>
      </c>
      <c r="HW205" s="414" t="s">
        <v>3320</v>
      </c>
      <c r="HX205" s="414" t="s">
        <v>3320</v>
      </c>
      <c r="HY205" s="414" t="s">
        <v>3320</v>
      </c>
      <c r="HZ205" s="414" t="s">
        <v>3320</v>
      </c>
      <c r="IA205" s="414" t="s">
        <v>3320</v>
      </c>
      <c r="IB205" s="414" t="s">
        <v>3320</v>
      </c>
      <c r="IC205" s="414" t="s">
        <v>3320</v>
      </c>
      <c r="ID205" s="414" t="s">
        <v>3320</v>
      </c>
      <c r="IE205" s="414" t="s">
        <v>3320</v>
      </c>
      <c r="IF205" s="414" t="s">
        <v>3320</v>
      </c>
      <c r="IG205" s="414" t="s">
        <v>3320</v>
      </c>
      <c r="IH205" s="414" t="s">
        <v>3320</v>
      </c>
      <c r="II205" s="414" t="s">
        <v>3320</v>
      </c>
      <c r="IJ205" s="414" t="s">
        <v>3320</v>
      </c>
      <c r="IK205" s="414" t="s">
        <v>3320</v>
      </c>
      <c r="IL205" s="414" t="s">
        <v>3320</v>
      </c>
      <c r="IM205" s="414" t="s">
        <v>3320</v>
      </c>
      <c r="IN205" s="414" t="s">
        <v>3320</v>
      </c>
      <c r="IO205" s="414" t="s">
        <v>3320</v>
      </c>
      <c r="IP205" s="414" t="s">
        <v>3320</v>
      </c>
      <c r="IQ205" s="414" t="s">
        <v>3320</v>
      </c>
      <c r="IR205" s="414" t="s">
        <v>3320</v>
      </c>
      <c r="IS205" s="414" t="s">
        <v>3320</v>
      </c>
      <c r="IT205" s="414" t="s">
        <v>3320</v>
      </c>
      <c r="IU205" s="414" t="s">
        <v>3320</v>
      </c>
      <c r="IV205" s="414" t="s">
        <v>3320</v>
      </c>
      <c r="IW205" s="414" t="s">
        <v>3320</v>
      </c>
      <c r="IX205" s="440" t="s">
        <v>5965</v>
      </c>
      <c r="IY205" s="441" t="s">
        <v>3320</v>
      </c>
      <c r="IZ205" s="441" t="s">
        <v>5966</v>
      </c>
      <c r="JA205" s="440" t="s">
        <v>5967</v>
      </c>
      <c r="JB205" s="414" t="str">
        <f>IFERROR(VLOOKUP($E205,'[12]Resumen costos RNT id'!$D:$J,3,0),"")</f>
        <v/>
      </c>
      <c r="JC205" s="421" t="str">
        <f>IFERROR(VLOOKUP($E205,'[12]Resumen costos RNT id'!$D:$J,4,0),"")</f>
        <v/>
      </c>
      <c r="JD205" s="421" t="str">
        <f>IFERROR(VLOOKUP($E205,'[12]Resumen costos RNT id'!$D:$J,5,0),"")</f>
        <v/>
      </c>
      <c r="JE205" s="421" t="str">
        <f>IFERROR(VLOOKUP($E205,'[12]Resumen costos RNT id'!$D:$J,6,0),"")</f>
        <v/>
      </c>
      <c r="JF205" s="416" t="str">
        <f>IFERROR(VLOOKUP($E205,'[12]Resumen costos RNT id'!$D:$J,7,0),"")</f>
        <v/>
      </c>
      <c r="JG205" s="428" t="str">
        <f t="shared" si="96"/>
        <v/>
      </c>
      <c r="JH205" s="428" t="str">
        <f t="shared" si="97"/>
        <v/>
      </c>
      <c r="JI205" s="428" t="str">
        <f t="shared" si="97"/>
        <v/>
      </c>
      <c r="JJ205" s="428">
        <f t="shared" si="98"/>
        <v>0</v>
      </c>
      <c r="JK205" s="428">
        <f t="shared" si="99"/>
        <v>0</v>
      </c>
      <c r="JL205" s="414" t="s">
        <v>202</v>
      </c>
      <c r="JP205" s="414">
        <v>99</v>
      </c>
      <c r="JQ205" s="414">
        <f t="shared" si="84"/>
        <v>0</v>
      </c>
      <c r="JR205" s="429" t="str">
        <f>IFERROR(VLOOKUP($E205,'[13]Actualización de costos CENACE'!$A:$G,2,0),"")</f>
        <v/>
      </c>
      <c r="JS205" s="429" t="str">
        <f>IFERROR(VLOOKUP($E205,'[13]Actualización de costos CENACE'!$A:$G,3,0),"")</f>
        <v/>
      </c>
      <c r="JT205" s="429" t="str">
        <f>IFERROR(VLOOKUP($E205,'[13]Actualización de costos CENACE'!$A:$G,4,0),"")</f>
        <v/>
      </c>
      <c r="JU205" s="429" t="str">
        <f>IFERROR(VLOOKUP($E205,'[13]Actualización de costos CENACE'!$A:$G,5,0),"")</f>
        <v/>
      </c>
      <c r="JV205" s="429" t="str">
        <f>IFERROR(VLOOKUP($E205,'[13]Actualización de costos CENACE'!$A:$G,6,0),"")</f>
        <v/>
      </c>
      <c r="JW205" s="430" t="str">
        <f>IFERROR(VLOOKUP($E205,'[13]Din Costos CFE'!$J$7:$AG$150,JW$1,0),"")</f>
        <v/>
      </c>
      <c r="JX205" s="430" t="str">
        <f>IFERROR(VLOOKUP($E205,'[13]Din Costos CFE'!$J$7:$AG$150,JX$1,0),"")</f>
        <v/>
      </c>
      <c r="JY205" s="430" t="str">
        <f>IFERROR(VLOOKUP($E205,'[13]Din Costos CFE'!$J$7:$AG$150,JY$1,0),"")</f>
        <v/>
      </c>
      <c r="JZ205" s="430" t="str">
        <f>IFERROR(VLOOKUP($E205,'[13]Din Costos CFE'!$J$7:$AG$150,JZ$1,0),"")</f>
        <v/>
      </c>
      <c r="KA205" s="430" t="str">
        <f>IFERROR(VLOOKUP($E205,'[13]Din Costos CFE'!$J$7:$AG$150,KA$1,0),"")</f>
        <v/>
      </c>
      <c r="KB205" s="430" t="str">
        <f>IFERROR(VLOOKUP($E205,'[13]Din Costos CFE'!$J$7:$AG$150,KB$1,0),"")</f>
        <v/>
      </c>
      <c r="KC205" s="430" t="str">
        <f>IFERROR(VLOOKUP($E205,'[13]Din Costos CFE'!$J$7:$AG$150,KC$1,0),"")</f>
        <v/>
      </c>
      <c r="KD205" s="430" t="str">
        <f>IFERROR(VLOOKUP($E205,'[13]Din Costos CFE'!$J$7:$AG$150,KD$1,0),"")</f>
        <v/>
      </c>
      <c r="KE205" s="430" t="str">
        <f>IFERROR(VLOOKUP($E205,'[13]Din Costos CFE'!$J$7:$AG$150,KE$1,0),"")</f>
        <v/>
      </c>
      <c r="KF205" s="430" t="str">
        <f>IFERROR(VLOOKUP($E205,'[13]Din Costos CFE'!$J$7:$AG$150,KF$1,0),"")</f>
        <v/>
      </c>
      <c r="KG205" s="430" t="str">
        <f>IFERROR(VLOOKUP($E205,'[13]Din Costos CFE'!$J$7:$AG$150,KG$1,0),"")</f>
        <v/>
      </c>
      <c r="KH205" s="430" t="str">
        <f>IFERROR(VLOOKUP($E205,'[13]Din Costos CFE'!$J$7:$AG$150,KH$1,0),"")</f>
        <v/>
      </c>
      <c r="KI205" s="430" t="str">
        <f>IFERROR(VLOOKUP($E205,'[13]Din Costos CFE'!$J$7:$AG$150,KI$1,0),"")</f>
        <v/>
      </c>
      <c r="KJ205" s="430" t="str">
        <f>IFERROR(VLOOKUP($E205,'[13]Din Costos CFE'!$J$7:$AG$150,KJ$1,0),"")</f>
        <v/>
      </c>
      <c r="KK205" s="430" t="str">
        <f>IFERROR(VLOOKUP($E205,'[13]Din Costos CFE'!$J$7:$AG$150,KK$1,0),"")</f>
        <v/>
      </c>
      <c r="KL205" s="430" t="str">
        <f>IFERROR(VLOOKUP($E205,'[13]Din Costos CFE'!$J$7:$AG$150,KL$1,0),"")</f>
        <v/>
      </c>
      <c r="KM205" s="430" t="str">
        <f>IFERROR(VLOOKUP($E205,'[13]Din Costos CFE'!$J$7:$AG$150,KM$1,0),"")</f>
        <v/>
      </c>
      <c r="KN205" s="430" t="str">
        <f>IFERROR(VLOOKUP($E205,'[13]Din Costos CFE'!$J$7:$AG$150,KN$1,0),"")</f>
        <v/>
      </c>
      <c r="KO205" s="431">
        <f t="shared" si="100"/>
        <v>0</v>
      </c>
      <c r="KP205" s="431">
        <f t="shared" si="101"/>
        <v>0</v>
      </c>
      <c r="KQ205" s="431">
        <f t="shared" si="102"/>
        <v>0</v>
      </c>
      <c r="KR205" s="432" t="str">
        <f>IFERROR(VLOOKUP($E205,'[13]Din Costos CFE'!$A$6:$G$150,4,0),"")</f>
        <v/>
      </c>
      <c r="KS205" s="432" t="str">
        <f>IFERROR(VLOOKUP($E205,'[13]Din Costos CFE'!$A$6:$G$150,5,0),"")</f>
        <v/>
      </c>
      <c r="KT205" s="432" t="str">
        <f>IFERROR(VLOOKUP($E205,'[13]Din Costos CFE'!$A$6:$G$150,6,0),"")</f>
        <v/>
      </c>
      <c r="KU205" s="433" t="str">
        <f t="shared" si="103"/>
        <v/>
      </c>
      <c r="KV205" s="434" t="str">
        <f t="shared" si="104"/>
        <v/>
      </c>
      <c r="KW205" s="435" t="str">
        <f t="shared" si="105"/>
        <v/>
      </c>
      <c r="KX205" s="435"/>
      <c r="KY205" s="436" t="str">
        <f>IFERROR(VLOOKUP($E205,'[13]Detalle Costos CENACE'!$E:$IT,248,0),"")</f>
        <v/>
      </c>
      <c r="KZ205" s="414">
        <f t="shared" si="106"/>
        <v>90</v>
      </c>
      <c r="LA205" s="434" t="str">
        <f t="shared" si="107"/>
        <v/>
      </c>
      <c r="LB205" s="434" t="str">
        <f t="shared" si="108"/>
        <v/>
      </c>
      <c r="LC205" s="414">
        <f t="shared" si="109"/>
        <v>1</v>
      </c>
      <c r="LD205" s="429" t="str">
        <f>IFERROR(VLOOKUP($E205,'[13]Actualización de costos CENACE'!$A:$G,7,0),"")</f>
        <v/>
      </c>
    </row>
    <row r="206" spans="1:316" s="414" customFormat="1" ht="15" customHeight="1">
      <c r="A206" s="413" t="s">
        <v>5638</v>
      </c>
      <c r="B206" s="414">
        <v>572</v>
      </c>
      <c r="C206" s="414" t="s">
        <v>9748</v>
      </c>
      <c r="D206" s="414" t="s">
        <v>9749</v>
      </c>
      <c r="E206" s="414">
        <v>572</v>
      </c>
      <c r="G206" s="414" t="s">
        <v>6687</v>
      </c>
      <c r="H206" s="414" t="s">
        <v>401</v>
      </c>
      <c r="I206" s="415">
        <v>1</v>
      </c>
      <c r="J206" s="415"/>
      <c r="K206" s="415" t="s">
        <v>202</v>
      </c>
      <c r="L206" s="415"/>
      <c r="M206" s="415">
        <f t="shared" si="87"/>
        <v>1</v>
      </c>
      <c r="N206" s="415"/>
      <c r="O206" s="415"/>
      <c r="P206" s="415"/>
      <c r="Q206" s="415"/>
      <c r="R206" s="415" t="s">
        <v>202</v>
      </c>
      <c r="S206" s="415"/>
      <c r="T206" s="415"/>
      <c r="U206" s="415">
        <v>1</v>
      </c>
      <c r="V206" s="414" t="s">
        <v>9750</v>
      </c>
      <c r="W206" s="414" t="s">
        <v>5643</v>
      </c>
      <c r="X206" s="414">
        <f t="shared" si="83"/>
        <v>1</v>
      </c>
      <c r="Y206" s="414">
        <f t="shared" si="92"/>
        <v>200</v>
      </c>
      <c r="Z206" s="416" t="str">
        <f t="shared" si="93"/>
        <v/>
      </c>
      <c r="AA206" s="416">
        <f t="shared" si="94"/>
        <v>0</v>
      </c>
      <c r="AB206" s="417">
        <f t="shared" si="95"/>
        <v>0</v>
      </c>
      <c r="AC206" s="414" t="s">
        <v>6689</v>
      </c>
      <c r="AD206" s="414" t="s">
        <v>6690</v>
      </c>
      <c r="AE206" s="414" t="e">
        <f>+VLOOKUP($D206,'[12]Ramón Países '!$A:$E,4,0)</f>
        <v>#N/A</v>
      </c>
      <c r="AF206" s="414" t="s">
        <v>5646</v>
      </c>
      <c r="AG206" s="414" t="e">
        <f>+VLOOKUP($D206,'[12]Ramón Países '!$A:$E,5,0)</f>
        <v>#N/A</v>
      </c>
      <c r="AH206" s="414" t="s">
        <v>6689</v>
      </c>
      <c r="AI206" s="414" t="s">
        <v>5698</v>
      </c>
      <c r="AJ206" s="414" t="s">
        <v>6691</v>
      </c>
      <c r="AK206" s="414" t="s">
        <v>6692</v>
      </c>
      <c r="AL206" s="414" t="s">
        <v>6693</v>
      </c>
      <c r="AN206" s="414" t="s">
        <v>401</v>
      </c>
      <c r="AO206" s="414" t="s">
        <v>6694</v>
      </c>
      <c r="AP206" s="414" t="s">
        <v>6695</v>
      </c>
      <c r="AQ206" s="414" t="s">
        <v>6696</v>
      </c>
      <c r="AR206" s="414" t="s">
        <v>6697</v>
      </c>
      <c r="AS206" s="414" t="s">
        <v>6698</v>
      </c>
      <c r="AT206" s="414" t="s">
        <v>733</v>
      </c>
      <c r="AU206" s="414" t="s">
        <v>733</v>
      </c>
      <c r="AV206" s="414" t="s">
        <v>733</v>
      </c>
      <c r="AW206" s="414" t="s">
        <v>3320</v>
      </c>
      <c r="AX206" s="414" t="s">
        <v>6699</v>
      </c>
      <c r="AY206" s="414" t="s">
        <v>733</v>
      </c>
      <c r="AZ206" s="414" t="s">
        <v>6700</v>
      </c>
      <c r="BA206" s="414" t="s">
        <v>6701</v>
      </c>
      <c r="BB206" s="414" t="s">
        <v>6702</v>
      </c>
      <c r="BC206" s="414" t="s">
        <v>6703</v>
      </c>
      <c r="BD206" s="414" t="s">
        <v>6704</v>
      </c>
      <c r="BE206" s="414" t="s">
        <v>6705</v>
      </c>
      <c r="BF206" s="415" t="s">
        <v>1214</v>
      </c>
      <c r="BG206" s="414" t="s">
        <v>3320</v>
      </c>
      <c r="BI206" s="414" t="s">
        <v>7206</v>
      </c>
      <c r="BJ206" s="414" t="s">
        <v>7206</v>
      </c>
      <c r="BK206" s="414" t="s">
        <v>3630</v>
      </c>
      <c r="BL206" s="414" t="s">
        <v>9751</v>
      </c>
      <c r="BM206" s="415">
        <v>230</v>
      </c>
      <c r="BN206" s="414" t="s">
        <v>5712</v>
      </c>
      <c r="BO206" s="418" t="s">
        <v>12672</v>
      </c>
      <c r="BP206" s="414">
        <v>15</v>
      </c>
      <c r="BQ206" s="414">
        <v>2028</v>
      </c>
      <c r="BR206" s="414">
        <v>200</v>
      </c>
      <c r="BS206" s="415">
        <v>200</v>
      </c>
      <c r="BT206" s="414" t="s">
        <v>5666</v>
      </c>
      <c r="BU206" s="414">
        <v>220</v>
      </c>
      <c r="BV206" s="415">
        <v>717.96</v>
      </c>
      <c r="BW206" s="419">
        <v>0.40979452054794524</v>
      </c>
      <c r="BX206" s="420" t="s">
        <v>202</v>
      </c>
      <c r="BY206" s="414" t="s">
        <v>733</v>
      </c>
      <c r="BZ206" s="414" t="s">
        <v>910</v>
      </c>
      <c r="CA206" s="414">
        <v>41.28</v>
      </c>
      <c r="CB206" s="414" t="s">
        <v>733</v>
      </c>
      <c r="CC206" s="414">
        <v>640</v>
      </c>
      <c r="CD206" s="414" t="s">
        <v>5713</v>
      </c>
      <c r="CE206" s="414" t="s">
        <v>5801</v>
      </c>
      <c r="CF206" s="414" t="s">
        <v>3320</v>
      </c>
      <c r="CG206" s="414" t="s">
        <v>733</v>
      </c>
      <c r="CH206" s="414" t="s">
        <v>733</v>
      </c>
      <c r="CI206" s="414">
        <v>2393.1999999999998</v>
      </c>
      <c r="CJ206" s="414">
        <v>2209.1999999999998</v>
      </c>
      <c r="CK206" s="414" t="s">
        <v>6451</v>
      </c>
      <c r="CL206" s="414">
        <v>365</v>
      </c>
      <c r="CM206" s="414">
        <v>85.36</v>
      </c>
      <c r="CN206" s="414">
        <v>98</v>
      </c>
      <c r="CO206" s="414">
        <v>35</v>
      </c>
      <c r="CP206" s="414" t="s">
        <v>12704</v>
      </c>
      <c r="CQ206" s="414">
        <f t="shared" si="110"/>
        <v>2026</v>
      </c>
      <c r="CR206" s="414">
        <v>0.44</v>
      </c>
      <c r="CS206" s="414">
        <v>8</v>
      </c>
      <c r="CT206" s="414" t="s">
        <v>7379</v>
      </c>
      <c r="CU206" s="414">
        <v>8037000</v>
      </c>
      <c r="CV206" s="414" t="s">
        <v>3320</v>
      </c>
      <c r="CW206" s="414" t="s">
        <v>3320</v>
      </c>
      <c r="CX206" s="414" t="s">
        <v>3320</v>
      </c>
      <c r="CY206" s="414" t="s">
        <v>3320</v>
      </c>
      <c r="CZ206" s="414" t="s">
        <v>3320</v>
      </c>
      <c r="DA206" s="414" t="s">
        <v>3320</v>
      </c>
      <c r="DB206" s="414" t="s">
        <v>3320</v>
      </c>
      <c r="DC206" s="414" t="s">
        <v>3320</v>
      </c>
      <c r="DD206" s="414" t="s">
        <v>3320</v>
      </c>
      <c r="DE206" s="414" t="s">
        <v>3320</v>
      </c>
      <c r="DG206" s="414" t="s">
        <v>3320</v>
      </c>
      <c r="DH206" s="414" t="s">
        <v>3320</v>
      </c>
      <c r="DI206" s="414" t="s">
        <v>3320</v>
      </c>
      <c r="DJ206" s="414" t="s">
        <v>3320</v>
      </c>
      <c r="DK206" s="414" t="s">
        <v>3320</v>
      </c>
      <c r="DL206" s="414" t="s">
        <v>3320</v>
      </c>
      <c r="DM206" s="414" t="e">
        <f t="shared" si="111"/>
        <v>#VALUE!</v>
      </c>
      <c r="DN206" s="414" t="s">
        <v>3320</v>
      </c>
      <c r="DO206" s="414" t="s">
        <v>3320</v>
      </c>
      <c r="DP206" s="414" t="s">
        <v>3320</v>
      </c>
      <c r="DR206" s="414" t="s">
        <v>3320</v>
      </c>
      <c r="DS206" s="414" t="s">
        <v>3320</v>
      </c>
      <c r="DT206" s="414" t="s">
        <v>3320</v>
      </c>
      <c r="DU206" s="414" t="s">
        <v>3320</v>
      </c>
      <c r="DV206" s="414" t="s">
        <v>3320</v>
      </c>
      <c r="DW206" s="414" t="s">
        <v>3320</v>
      </c>
      <c r="DX206" s="414" t="s">
        <v>3320</v>
      </c>
      <c r="DY206" s="414" t="s">
        <v>3320</v>
      </c>
      <c r="DZ206" s="414" t="s">
        <v>3320</v>
      </c>
      <c r="EA206" s="414" t="s">
        <v>3320</v>
      </c>
      <c r="EB206" s="414" t="s">
        <v>3320</v>
      </c>
      <c r="EC206" s="414" t="s">
        <v>3320</v>
      </c>
      <c r="ED206" s="414" t="s">
        <v>3320</v>
      </c>
      <c r="EE206" s="414" t="s">
        <v>3320</v>
      </c>
      <c r="EF206" s="414" t="s">
        <v>3320</v>
      </c>
      <c r="EG206" s="414" t="s">
        <v>3320</v>
      </c>
      <c r="EH206" s="414" t="s">
        <v>3320</v>
      </c>
      <c r="EI206" s="414" t="s">
        <v>3320</v>
      </c>
      <c r="EJ206" s="414" t="s">
        <v>3320</v>
      </c>
      <c r="EK206" s="414" t="s">
        <v>3320</v>
      </c>
      <c r="EL206" s="414" t="s">
        <v>3320</v>
      </c>
      <c r="EM206" s="414" t="s">
        <v>3320</v>
      </c>
      <c r="EN206" s="414" t="s">
        <v>3320</v>
      </c>
      <c r="EO206" s="414" t="s">
        <v>3320</v>
      </c>
      <c r="EP206" s="414" t="s">
        <v>3320</v>
      </c>
      <c r="EQ206" s="414" t="s">
        <v>3320</v>
      </c>
      <c r="ER206" s="414" t="s">
        <v>3320</v>
      </c>
      <c r="ES206" s="414" t="s">
        <v>3320</v>
      </c>
      <c r="ET206" s="414" t="s">
        <v>3320</v>
      </c>
      <c r="EU206" s="414" t="s">
        <v>3320</v>
      </c>
      <c r="EV206" s="414" t="s">
        <v>3320</v>
      </c>
      <c r="EW206" s="414" t="s">
        <v>3320</v>
      </c>
      <c r="EX206" s="414" t="s">
        <v>3320</v>
      </c>
      <c r="EY206" s="414" t="s">
        <v>3320</v>
      </c>
      <c r="EZ206" s="414" t="s">
        <v>3320</v>
      </c>
      <c r="FA206" s="414" t="s">
        <v>3320</v>
      </c>
      <c r="FB206" s="414" t="s">
        <v>3320</v>
      </c>
      <c r="FC206" s="414" t="s">
        <v>3320</v>
      </c>
      <c r="FD206" s="414" t="s">
        <v>3320</v>
      </c>
      <c r="FE206" s="414" t="s">
        <v>3320</v>
      </c>
      <c r="FF206" s="414" t="s">
        <v>3320</v>
      </c>
      <c r="FG206" s="414" t="s">
        <v>3320</v>
      </c>
      <c r="FH206" s="414" t="s">
        <v>3320</v>
      </c>
      <c r="FI206" s="414" t="s">
        <v>3320</v>
      </c>
      <c r="FJ206" s="414" t="s">
        <v>3320</v>
      </c>
      <c r="FK206" s="414" t="s">
        <v>3320</v>
      </c>
      <c r="FL206" s="414" t="s">
        <v>3320</v>
      </c>
      <c r="FM206" s="414" t="s">
        <v>3320</v>
      </c>
      <c r="FN206" s="414" t="s">
        <v>3320</v>
      </c>
      <c r="FO206" s="421">
        <v>265992329</v>
      </c>
      <c r="FP206" s="421">
        <f t="shared" si="91"/>
        <v>265.99232899999998</v>
      </c>
      <c r="FQ206" s="414" t="s">
        <v>1214</v>
      </c>
      <c r="FR206" s="414" t="s">
        <v>733</v>
      </c>
      <c r="FS206" s="414" t="s">
        <v>733</v>
      </c>
      <c r="FT206" s="414" t="s">
        <v>733</v>
      </c>
      <c r="FU206" s="414" t="s">
        <v>3385</v>
      </c>
      <c r="FV206" s="414" t="s">
        <v>9752</v>
      </c>
      <c r="FW206" s="414" t="s">
        <v>9753</v>
      </c>
      <c r="FX206" s="422" t="s">
        <v>9754</v>
      </c>
      <c r="FY206" s="423">
        <v>230</v>
      </c>
      <c r="FZ206" s="414" t="s">
        <v>9755</v>
      </c>
      <c r="GA206" s="421">
        <v>265992329.68000001</v>
      </c>
      <c r="GB206" s="421">
        <v>19961909.84</v>
      </c>
      <c r="GC206" s="421">
        <v>3228.35</v>
      </c>
      <c r="GD206" s="421">
        <v>62.5</v>
      </c>
      <c r="GE206" s="414" t="s">
        <v>6712</v>
      </c>
      <c r="GF206" s="414" t="s">
        <v>733</v>
      </c>
      <c r="GG206" s="414" t="s">
        <v>733</v>
      </c>
      <c r="GH206" s="414" t="s">
        <v>6713</v>
      </c>
      <c r="GI206" s="414" t="s">
        <v>733</v>
      </c>
      <c r="GJ206" s="414" t="s">
        <v>733</v>
      </c>
      <c r="GK206" s="414" t="s">
        <v>733</v>
      </c>
      <c r="GL206" s="414" t="s">
        <v>733</v>
      </c>
      <c r="GM206" s="414" t="s">
        <v>733</v>
      </c>
      <c r="GN206" s="424" t="s">
        <v>5676</v>
      </c>
      <c r="GO206" s="414" t="s">
        <v>3320</v>
      </c>
      <c r="GP206" s="414" t="s">
        <v>733</v>
      </c>
      <c r="GQ206" s="414" t="s">
        <v>5721</v>
      </c>
      <c r="GR206" s="414" t="s">
        <v>733</v>
      </c>
      <c r="GS206" s="414" t="s">
        <v>5946</v>
      </c>
      <c r="GT206" s="414" t="s">
        <v>9756</v>
      </c>
      <c r="GU206" s="414" t="s">
        <v>3320</v>
      </c>
      <c r="GV206" s="414">
        <v>1</v>
      </c>
      <c r="GW206" s="414" t="s">
        <v>733</v>
      </c>
      <c r="GX206" s="414" t="s">
        <v>5948</v>
      </c>
      <c r="GY206" s="414" t="s">
        <v>9757</v>
      </c>
      <c r="GZ206" s="414" t="s">
        <v>733</v>
      </c>
      <c r="HA206" s="414" t="s">
        <v>3320</v>
      </c>
      <c r="HB206" s="414" t="s">
        <v>9758</v>
      </c>
      <c r="HC206" s="414" t="s">
        <v>3320</v>
      </c>
      <c r="HD206" s="414" t="s">
        <v>5952</v>
      </c>
      <c r="HE206" s="414" t="s">
        <v>5684</v>
      </c>
      <c r="HF206" s="414" t="s">
        <v>5684</v>
      </c>
      <c r="HG206" s="414" t="s">
        <v>733</v>
      </c>
      <c r="HH206" s="414" t="s">
        <v>1214</v>
      </c>
      <c r="HI206" s="414" t="s">
        <v>13171</v>
      </c>
      <c r="HJ206" s="414" t="s">
        <v>13172</v>
      </c>
      <c r="HK206" s="414" t="s">
        <v>5685</v>
      </c>
      <c r="HL206" s="414" t="s">
        <v>3320</v>
      </c>
      <c r="HM206" s="414" t="s">
        <v>3320</v>
      </c>
      <c r="HN206" s="414" t="s">
        <v>3320</v>
      </c>
      <c r="HO206" s="414" t="s">
        <v>3320</v>
      </c>
      <c r="HP206" s="414" t="s">
        <v>3320</v>
      </c>
      <c r="HQ206" s="414" t="s">
        <v>3320</v>
      </c>
      <c r="HR206" s="414" t="s">
        <v>3320</v>
      </c>
      <c r="HS206" s="414" t="s">
        <v>3320</v>
      </c>
      <c r="HT206" s="414" t="s">
        <v>3320</v>
      </c>
      <c r="HU206" s="414" t="s">
        <v>3320</v>
      </c>
      <c r="HV206" s="414" t="s">
        <v>3320</v>
      </c>
      <c r="HW206" s="414" t="s">
        <v>3320</v>
      </c>
      <c r="HX206" s="414" t="s">
        <v>3320</v>
      </c>
      <c r="HY206" s="414" t="s">
        <v>3320</v>
      </c>
      <c r="HZ206" s="414" t="s">
        <v>3320</v>
      </c>
      <c r="IA206" s="414" t="s">
        <v>3320</v>
      </c>
      <c r="IB206" s="414" t="s">
        <v>3320</v>
      </c>
      <c r="IC206" s="414" t="s">
        <v>3320</v>
      </c>
      <c r="ID206" s="414" t="s">
        <v>3320</v>
      </c>
      <c r="IE206" s="414" t="s">
        <v>3320</v>
      </c>
      <c r="IF206" s="414" t="s">
        <v>3320</v>
      </c>
      <c r="IG206" s="414" t="s">
        <v>3320</v>
      </c>
      <c r="IH206" s="414" t="s">
        <v>3320</v>
      </c>
      <c r="II206" s="414" t="s">
        <v>3320</v>
      </c>
      <c r="IJ206" s="414" t="s">
        <v>3320</v>
      </c>
      <c r="IK206" s="414" t="s">
        <v>3320</v>
      </c>
      <c r="IL206" s="414" t="s">
        <v>3320</v>
      </c>
      <c r="IM206" s="414" t="s">
        <v>3320</v>
      </c>
      <c r="IN206" s="414" t="s">
        <v>3320</v>
      </c>
      <c r="IO206" s="414" t="s">
        <v>3320</v>
      </c>
      <c r="IP206" s="414" t="s">
        <v>3320</v>
      </c>
      <c r="IQ206" s="414" t="s">
        <v>3320</v>
      </c>
      <c r="IR206" s="414" t="s">
        <v>3320</v>
      </c>
      <c r="IS206" s="414" t="s">
        <v>3320</v>
      </c>
      <c r="IT206" s="414" t="s">
        <v>3320</v>
      </c>
      <c r="IU206" s="414" t="s">
        <v>3320</v>
      </c>
      <c r="IV206" s="414" t="s">
        <v>3320</v>
      </c>
      <c r="IW206" s="414" t="s">
        <v>3320</v>
      </c>
      <c r="IX206" s="415" t="s">
        <v>5810</v>
      </c>
      <c r="IY206" s="415" t="s">
        <v>5810</v>
      </c>
      <c r="IZ206" s="415" t="s">
        <v>5810</v>
      </c>
      <c r="JA206" s="415" t="s">
        <v>5810</v>
      </c>
      <c r="JB206" s="414" t="str">
        <f>IFERROR(VLOOKUP($E206,'[12]Resumen costos RNT id'!$D:$J,3,0),"")</f>
        <v/>
      </c>
      <c r="JC206" s="421" t="str">
        <f>IFERROR(VLOOKUP($E206,'[12]Resumen costos RNT id'!$D:$J,4,0),"")</f>
        <v/>
      </c>
      <c r="JD206" s="421" t="str">
        <f>IFERROR(VLOOKUP($E206,'[12]Resumen costos RNT id'!$D:$J,5,0),"")</f>
        <v/>
      </c>
      <c r="JE206" s="421" t="str">
        <f>IFERROR(VLOOKUP($E206,'[12]Resumen costos RNT id'!$D:$J,6,0),"")</f>
        <v/>
      </c>
      <c r="JF206" s="416" t="str">
        <f>IFERROR(VLOOKUP($E206,'[12]Resumen costos RNT id'!$D:$J,7,0),"")</f>
        <v/>
      </c>
      <c r="JG206" s="428" t="str">
        <f t="shared" si="96"/>
        <v/>
      </c>
      <c r="JH206" s="428" t="str">
        <f t="shared" si="97"/>
        <v/>
      </c>
      <c r="JI206" s="428" t="str">
        <f t="shared" si="97"/>
        <v/>
      </c>
      <c r="JJ206" s="428">
        <f t="shared" si="98"/>
        <v>0</v>
      </c>
      <c r="JK206" s="428">
        <f t="shared" si="99"/>
        <v>0</v>
      </c>
      <c r="JL206" s="414" t="s">
        <v>202</v>
      </c>
      <c r="JM206" s="414" t="s">
        <v>910</v>
      </c>
      <c r="JO206" s="414" t="s">
        <v>910</v>
      </c>
      <c r="JP206" s="414">
        <v>6</v>
      </c>
      <c r="JQ206" s="414">
        <f t="shared" si="84"/>
        <v>1</v>
      </c>
      <c r="JR206" s="429" t="str">
        <f>IFERROR(VLOOKUP($E206,'[13]Actualización de costos CENACE'!$A:$G,2,0),"")</f>
        <v/>
      </c>
      <c r="JS206" s="429" t="str">
        <f>IFERROR(VLOOKUP($E206,'[13]Actualización de costos CENACE'!$A:$G,3,0),"")</f>
        <v/>
      </c>
      <c r="JT206" s="429" t="str">
        <f>IFERROR(VLOOKUP($E206,'[13]Actualización de costos CENACE'!$A:$G,4,0),"")</f>
        <v/>
      </c>
      <c r="JU206" s="429" t="str">
        <f>IFERROR(VLOOKUP($E206,'[13]Actualización de costos CENACE'!$A:$G,5,0),"")</f>
        <v/>
      </c>
      <c r="JV206" s="429" t="str">
        <f>IFERROR(VLOOKUP($E206,'[13]Actualización de costos CENACE'!$A:$G,6,0),"")</f>
        <v/>
      </c>
      <c r="JW206" s="430" t="str">
        <f>IFERROR(VLOOKUP($E206,'[13]Din Costos CFE'!$J$7:$AG$150,JW$1,0),"")</f>
        <v/>
      </c>
      <c r="JX206" s="430" t="str">
        <f>IFERROR(VLOOKUP($E206,'[13]Din Costos CFE'!$J$7:$AG$150,JX$1,0),"")</f>
        <v/>
      </c>
      <c r="JY206" s="430" t="str">
        <f>IFERROR(VLOOKUP($E206,'[13]Din Costos CFE'!$J$7:$AG$150,JY$1,0),"")</f>
        <v/>
      </c>
      <c r="JZ206" s="430" t="str">
        <f>IFERROR(VLOOKUP($E206,'[13]Din Costos CFE'!$J$7:$AG$150,JZ$1,0),"")</f>
        <v/>
      </c>
      <c r="KA206" s="430" t="str">
        <f>IFERROR(VLOOKUP($E206,'[13]Din Costos CFE'!$J$7:$AG$150,KA$1,0),"")</f>
        <v/>
      </c>
      <c r="KB206" s="430" t="str">
        <f>IFERROR(VLOOKUP($E206,'[13]Din Costos CFE'!$J$7:$AG$150,KB$1,0),"")</f>
        <v/>
      </c>
      <c r="KC206" s="430" t="str">
        <f>IFERROR(VLOOKUP($E206,'[13]Din Costos CFE'!$J$7:$AG$150,KC$1,0),"")</f>
        <v/>
      </c>
      <c r="KD206" s="430" t="str">
        <f>IFERROR(VLOOKUP($E206,'[13]Din Costos CFE'!$J$7:$AG$150,KD$1,0),"")</f>
        <v/>
      </c>
      <c r="KE206" s="430" t="str">
        <f>IFERROR(VLOOKUP($E206,'[13]Din Costos CFE'!$J$7:$AG$150,KE$1,0),"")</f>
        <v/>
      </c>
      <c r="KF206" s="430" t="str">
        <f>IFERROR(VLOOKUP($E206,'[13]Din Costos CFE'!$J$7:$AG$150,KF$1,0),"")</f>
        <v/>
      </c>
      <c r="KG206" s="430" t="str">
        <f>IFERROR(VLOOKUP($E206,'[13]Din Costos CFE'!$J$7:$AG$150,KG$1,0),"")</f>
        <v/>
      </c>
      <c r="KH206" s="430" t="str">
        <f>IFERROR(VLOOKUP($E206,'[13]Din Costos CFE'!$J$7:$AG$150,KH$1,0),"")</f>
        <v/>
      </c>
      <c r="KI206" s="430" t="str">
        <f>IFERROR(VLOOKUP($E206,'[13]Din Costos CFE'!$J$7:$AG$150,KI$1,0),"")</f>
        <v/>
      </c>
      <c r="KJ206" s="430" t="str">
        <f>IFERROR(VLOOKUP($E206,'[13]Din Costos CFE'!$J$7:$AG$150,KJ$1,0),"")</f>
        <v/>
      </c>
      <c r="KK206" s="430" t="str">
        <f>IFERROR(VLOOKUP($E206,'[13]Din Costos CFE'!$J$7:$AG$150,KK$1,0),"")</f>
        <v/>
      </c>
      <c r="KL206" s="430" t="str">
        <f>IFERROR(VLOOKUP($E206,'[13]Din Costos CFE'!$J$7:$AG$150,KL$1,0),"")</f>
        <v/>
      </c>
      <c r="KM206" s="430" t="str">
        <f>IFERROR(VLOOKUP($E206,'[13]Din Costos CFE'!$J$7:$AG$150,KM$1,0),"")</f>
        <v/>
      </c>
      <c r="KN206" s="430" t="str">
        <f>IFERROR(VLOOKUP($E206,'[13]Din Costos CFE'!$J$7:$AG$150,KN$1,0),"")</f>
        <v/>
      </c>
      <c r="KO206" s="431">
        <f t="shared" si="100"/>
        <v>0</v>
      </c>
      <c r="KP206" s="431">
        <f t="shared" si="101"/>
        <v>0</v>
      </c>
      <c r="KQ206" s="431">
        <f t="shared" si="102"/>
        <v>0</v>
      </c>
      <c r="KR206" s="432" t="str">
        <f>IFERROR(VLOOKUP($E206,'[13]Din Costos CFE'!$A$6:$G$150,4,0),"")</f>
        <v/>
      </c>
      <c r="KS206" s="432" t="str">
        <f>IFERROR(VLOOKUP($E206,'[13]Din Costos CFE'!$A$6:$G$150,5,0),"")</f>
        <v/>
      </c>
      <c r="KT206" s="432" t="str">
        <f>IFERROR(VLOOKUP($E206,'[13]Din Costos CFE'!$A$6:$G$150,6,0),"")</f>
        <v/>
      </c>
      <c r="KU206" s="433" t="str">
        <f t="shared" si="103"/>
        <v/>
      </c>
      <c r="KV206" s="434" t="str">
        <f t="shared" si="104"/>
        <v/>
      </c>
      <c r="KW206" s="435" t="str">
        <f t="shared" si="105"/>
        <v/>
      </c>
      <c r="KX206" s="435"/>
      <c r="KY206" s="436" t="str">
        <f>IFERROR(VLOOKUP($E206,'[13]Detalle Costos CENACE'!$E:$IT,248,0),"")</f>
        <v/>
      </c>
      <c r="KZ206" s="414">
        <f t="shared" si="106"/>
        <v>200</v>
      </c>
      <c r="LA206" s="434" t="str">
        <f t="shared" si="107"/>
        <v/>
      </c>
      <c r="LB206" s="434" t="str">
        <f t="shared" si="108"/>
        <v/>
      </c>
      <c r="LC206" s="414">
        <f t="shared" si="109"/>
        <v>1</v>
      </c>
      <c r="LD206" s="429" t="str">
        <f>IFERROR(VLOOKUP($E206,'[13]Actualización de costos CENACE'!$A:$G,7,0),"")</f>
        <v/>
      </c>
    </row>
    <row r="207" spans="1:316" s="414" customFormat="1" ht="15" customHeight="1">
      <c r="A207" s="413" t="s">
        <v>5638</v>
      </c>
      <c r="B207" s="414">
        <v>570</v>
      </c>
      <c r="C207" s="414" t="s">
        <v>9759</v>
      </c>
      <c r="D207" s="414" t="s">
        <v>9760</v>
      </c>
      <c r="E207" s="414">
        <v>570</v>
      </c>
      <c r="G207" s="414" t="s">
        <v>6687</v>
      </c>
      <c r="H207" s="414" t="s">
        <v>401</v>
      </c>
      <c r="I207" s="415">
        <v>4</v>
      </c>
      <c r="J207" s="415"/>
      <c r="K207" s="415" t="str">
        <f t="shared" ref="K207:K214" si="114">+IF(I207=4,"No","Sí")</f>
        <v>No</v>
      </c>
      <c r="L207" s="415"/>
      <c r="M207" s="415">
        <f t="shared" si="87"/>
        <v>4</v>
      </c>
      <c r="N207" s="415"/>
      <c r="O207" s="415"/>
      <c r="P207" s="415"/>
      <c r="Q207" s="415"/>
      <c r="R207" s="415" t="str">
        <f t="shared" ref="R207:R214" si="115">+IF(M207=4,"No","Sí")</f>
        <v>No</v>
      </c>
      <c r="S207" s="415"/>
      <c r="T207" s="415"/>
      <c r="U207" s="415"/>
      <c r="V207" s="414" t="s">
        <v>9761</v>
      </c>
      <c r="W207" s="414" t="s">
        <v>5643</v>
      </c>
      <c r="X207" s="414">
        <f t="shared" si="83"/>
        <v>1</v>
      </c>
      <c r="Y207" s="414">
        <f t="shared" si="92"/>
        <v>100</v>
      </c>
      <c r="Z207" s="416" t="str">
        <f t="shared" si="93"/>
        <v/>
      </c>
      <c r="AA207" s="416">
        <f t="shared" si="94"/>
        <v>0</v>
      </c>
      <c r="AB207" s="417">
        <f t="shared" si="95"/>
        <v>0</v>
      </c>
      <c r="AC207" s="414" t="s">
        <v>6689</v>
      </c>
      <c r="AD207" s="414" t="s">
        <v>6690</v>
      </c>
      <c r="AE207" s="414" t="e">
        <f>+VLOOKUP($D207,'[12]Ramón Países '!$A:$E,4,0)</f>
        <v>#N/A</v>
      </c>
      <c r="AF207" s="414" t="s">
        <v>5646</v>
      </c>
      <c r="AG207" s="414" t="e">
        <f>+VLOOKUP($D207,'[12]Ramón Países '!$A:$E,5,0)</f>
        <v>#N/A</v>
      </c>
      <c r="AH207" s="414" t="s">
        <v>6689</v>
      </c>
      <c r="AI207" s="414" t="s">
        <v>5698</v>
      </c>
      <c r="AJ207" s="414" t="s">
        <v>6691</v>
      </c>
      <c r="AK207" s="414" t="s">
        <v>6692</v>
      </c>
      <c r="AL207" s="414" t="s">
        <v>6693</v>
      </c>
      <c r="AN207" s="414" t="s">
        <v>401</v>
      </c>
      <c r="AO207" s="414" t="s">
        <v>6694</v>
      </c>
      <c r="AP207" s="414" t="s">
        <v>6695</v>
      </c>
      <c r="AQ207" s="414" t="s">
        <v>6696</v>
      </c>
      <c r="AR207" s="414" t="s">
        <v>6697</v>
      </c>
      <c r="AS207" s="414" t="s">
        <v>6698</v>
      </c>
      <c r="AT207" s="414" t="s">
        <v>733</v>
      </c>
      <c r="AU207" s="414" t="s">
        <v>733</v>
      </c>
      <c r="AV207" s="414" t="s">
        <v>733</v>
      </c>
      <c r="AW207" s="414" t="s">
        <v>3320</v>
      </c>
      <c r="AX207" s="414" t="s">
        <v>6699</v>
      </c>
      <c r="AY207" s="414" t="s">
        <v>733</v>
      </c>
      <c r="AZ207" s="414" t="s">
        <v>6700</v>
      </c>
      <c r="BA207" s="414" t="s">
        <v>6701</v>
      </c>
      <c r="BB207" s="414" t="s">
        <v>6702</v>
      </c>
      <c r="BC207" s="414" t="s">
        <v>6703</v>
      </c>
      <c r="BD207" s="414" t="s">
        <v>6704</v>
      </c>
      <c r="BE207" s="414" t="s">
        <v>6705</v>
      </c>
      <c r="BF207" s="415" t="s">
        <v>1214</v>
      </c>
      <c r="BG207" s="414" t="s">
        <v>3320</v>
      </c>
      <c r="BI207" s="414" t="s">
        <v>5955</v>
      </c>
      <c r="BJ207" s="414" t="s">
        <v>5955</v>
      </c>
      <c r="BK207" s="414" t="s">
        <v>7848</v>
      </c>
      <c r="BL207" s="414" t="s">
        <v>9762</v>
      </c>
      <c r="BM207" s="415">
        <v>115</v>
      </c>
      <c r="BN207" s="414" t="s">
        <v>5665</v>
      </c>
      <c r="BO207" s="418" t="s">
        <v>12802</v>
      </c>
      <c r="BP207" s="414">
        <v>15</v>
      </c>
      <c r="BQ207" s="414">
        <v>2028</v>
      </c>
      <c r="BR207" s="414">
        <v>100</v>
      </c>
      <c r="BS207" s="415">
        <v>100</v>
      </c>
      <c r="BT207" s="414" t="s">
        <v>5666</v>
      </c>
      <c r="BU207" s="414">
        <v>107</v>
      </c>
      <c r="BV207" s="415">
        <v>370.48</v>
      </c>
      <c r="BW207" s="419">
        <v>0.42292237442922376</v>
      </c>
      <c r="BX207" s="420" t="s">
        <v>202</v>
      </c>
      <c r="BY207" s="414" t="s">
        <v>733</v>
      </c>
      <c r="CA207" s="414">
        <v>42.29</v>
      </c>
      <c r="CB207" s="414" t="s">
        <v>1214</v>
      </c>
      <c r="CC207" s="414">
        <v>640</v>
      </c>
      <c r="CD207" s="414" t="s">
        <v>5713</v>
      </c>
      <c r="CE207" s="414" t="s">
        <v>5801</v>
      </c>
      <c r="CF207" s="414" t="s">
        <v>3320</v>
      </c>
      <c r="CG207" s="414" t="s">
        <v>733</v>
      </c>
      <c r="CH207" s="414" t="s">
        <v>733</v>
      </c>
      <c r="CI207" s="414">
        <v>2469.9</v>
      </c>
      <c r="CJ207" s="414">
        <v>2280</v>
      </c>
      <c r="CK207" s="414" t="s">
        <v>6441</v>
      </c>
      <c r="CL207" s="414">
        <v>365</v>
      </c>
      <c r="CM207" s="414">
        <v>85.36</v>
      </c>
      <c r="CN207" s="414">
        <v>98</v>
      </c>
      <c r="CO207" s="414">
        <v>35</v>
      </c>
      <c r="CP207" s="414" t="s">
        <v>12595</v>
      </c>
      <c r="CQ207" s="414">
        <f t="shared" si="110"/>
        <v>2026</v>
      </c>
      <c r="CR207" s="414">
        <v>0.41</v>
      </c>
      <c r="CS207" s="414">
        <v>8</v>
      </c>
      <c r="CT207" s="414" t="s">
        <v>7254</v>
      </c>
      <c r="CU207" s="414">
        <v>3924000</v>
      </c>
      <c r="CV207" s="414" t="s">
        <v>3320</v>
      </c>
      <c r="CW207" s="414" t="s">
        <v>3320</v>
      </c>
      <c r="CX207" s="414" t="s">
        <v>3320</v>
      </c>
      <c r="CY207" s="414" t="s">
        <v>3320</v>
      </c>
      <c r="CZ207" s="414" t="s">
        <v>3320</v>
      </c>
      <c r="DA207" s="414" t="s">
        <v>3320</v>
      </c>
      <c r="DB207" s="414" t="s">
        <v>3320</v>
      </c>
      <c r="DC207" s="414" t="s">
        <v>3320</v>
      </c>
      <c r="DD207" s="414" t="s">
        <v>3320</v>
      </c>
      <c r="DE207" s="414" t="s">
        <v>3320</v>
      </c>
      <c r="DG207" s="414" t="s">
        <v>3320</v>
      </c>
      <c r="DH207" s="414" t="s">
        <v>3320</v>
      </c>
      <c r="DI207" s="414" t="s">
        <v>3320</v>
      </c>
      <c r="DJ207" s="414" t="s">
        <v>3320</v>
      </c>
      <c r="DK207" s="414" t="s">
        <v>3320</v>
      </c>
      <c r="DL207" s="414" t="s">
        <v>3320</v>
      </c>
      <c r="DM207" s="414" t="e">
        <f t="shared" si="111"/>
        <v>#VALUE!</v>
      </c>
      <c r="DN207" s="414" t="s">
        <v>3320</v>
      </c>
      <c r="DO207" s="414" t="s">
        <v>3320</v>
      </c>
      <c r="DP207" s="414" t="s">
        <v>3320</v>
      </c>
      <c r="DR207" s="414" t="s">
        <v>3320</v>
      </c>
      <c r="DS207" s="414" t="s">
        <v>3320</v>
      </c>
      <c r="DT207" s="414" t="s">
        <v>3320</v>
      </c>
      <c r="DU207" s="414" t="s">
        <v>3320</v>
      </c>
      <c r="DV207" s="414" t="s">
        <v>3320</v>
      </c>
      <c r="DW207" s="414" t="s">
        <v>3320</v>
      </c>
      <c r="DX207" s="414" t="s">
        <v>3320</v>
      </c>
      <c r="DY207" s="414" t="s">
        <v>3320</v>
      </c>
      <c r="DZ207" s="414" t="s">
        <v>3320</v>
      </c>
      <c r="EA207" s="414" t="s">
        <v>3320</v>
      </c>
      <c r="EB207" s="414" t="s">
        <v>3320</v>
      </c>
      <c r="EC207" s="414" t="s">
        <v>3320</v>
      </c>
      <c r="ED207" s="414" t="s">
        <v>3320</v>
      </c>
      <c r="EE207" s="414" t="s">
        <v>3320</v>
      </c>
      <c r="EF207" s="414" t="s">
        <v>3320</v>
      </c>
      <c r="EG207" s="414" t="s">
        <v>3320</v>
      </c>
      <c r="EH207" s="414" t="s">
        <v>3320</v>
      </c>
      <c r="EI207" s="414" t="s">
        <v>3320</v>
      </c>
      <c r="EJ207" s="414" t="s">
        <v>3320</v>
      </c>
      <c r="EK207" s="414" t="s">
        <v>3320</v>
      </c>
      <c r="EL207" s="414" t="s">
        <v>3320</v>
      </c>
      <c r="EM207" s="414" t="s">
        <v>3320</v>
      </c>
      <c r="EN207" s="414" t="s">
        <v>3320</v>
      </c>
      <c r="EO207" s="414" t="s">
        <v>3320</v>
      </c>
      <c r="EP207" s="414" t="s">
        <v>3320</v>
      </c>
      <c r="EQ207" s="414" t="s">
        <v>3320</v>
      </c>
      <c r="ER207" s="414" t="s">
        <v>3320</v>
      </c>
      <c r="ES207" s="414" t="s">
        <v>3320</v>
      </c>
      <c r="ET207" s="414" t="s">
        <v>3320</v>
      </c>
      <c r="EU207" s="414" t="s">
        <v>3320</v>
      </c>
      <c r="EV207" s="414" t="s">
        <v>3320</v>
      </c>
      <c r="EW207" s="414" t="s">
        <v>3320</v>
      </c>
      <c r="EX207" s="414" t="s">
        <v>3320</v>
      </c>
      <c r="EY207" s="414" t="s">
        <v>3320</v>
      </c>
      <c r="EZ207" s="414" t="s">
        <v>3320</v>
      </c>
      <c r="FA207" s="414" t="s">
        <v>3320</v>
      </c>
      <c r="FB207" s="414" t="s">
        <v>3320</v>
      </c>
      <c r="FC207" s="414" t="s">
        <v>3320</v>
      </c>
      <c r="FD207" s="414" t="s">
        <v>3320</v>
      </c>
      <c r="FE207" s="414" t="s">
        <v>3320</v>
      </c>
      <c r="FF207" s="414" t="s">
        <v>3320</v>
      </c>
      <c r="FG207" s="414" t="s">
        <v>3320</v>
      </c>
      <c r="FH207" s="414" t="s">
        <v>3320</v>
      </c>
      <c r="FI207" s="414" t="s">
        <v>3320</v>
      </c>
      <c r="FJ207" s="414" t="s">
        <v>3320</v>
      </c>
      <c r="FK207" s="414" t="s">
        <v>3320</v>
      </c>
      <c r="FL207" s="414" t="s">
        <v>3320</v>
      </c>
      <c r="FM207" s="414" t="s">
        <v>3320</v>
      </c>
      <c r="FN207" s="414" t="s">
        <v>3320</v>
      </c>
      <c r="FO207" s="421">
        <v>149933970</v>
      </c>
      <c r="FP207" s="421">
        <f t="shared" si="91"/>
        <v>149.93396999999999</v>
      </c>
      <c r="FQ207" s="414" t="s">
        <v>1214</v>
      </c>
      <c r="FR207" s="414" t="s">
        <v>733</v>
      </c>
      <c r="FS207" s="414" t="s">
        <v>733</v>
      </c>
      <c r="FT207" s="414" t="s">
        <v>733</v>
      </c>
      <c r="FU207" s="414" t="s">
        <v>488</v>
      </c>
      <c r="FV207" s="414" t="s">
        <v>9763</v>
      </c>
      <c r="FW207" s="414" t="s">
        <v>9764</v>
      </c>
      <c r="FX207" s="422" t="s">
        <v>9762</v>
      </c>
      <c r="FY207" s="423">
        <v>115</v>
      </c>
      <c r="FZ207" s="414" t="s">
        <v>9765</v>
      </c>
      <c r="GA207" s="421">
        <v>149933970.09</v>
      </c>
      <c r="GB207" s="421">
        <v>9980954.9199999999</v>
      </c>
      <c r="GC207" s="421">
        <v>3860.15</v>
      </c>
      <c r="GD207" s="421">
        <v>83.33</v>
      </c>
      <c r="GE207" s="414" t="s">
        <v>9766</v>
      </c>
      <c r="GF207" s="414" t="s">
        <v>733</v>
      </c>
      <c r="GG207" s="414" t="s">
        <v>733</v>
      </c>
      <c r="GH207" s="414" t="s">
        <v>6713</v>
      </c>
      <c r="GI207" s="414" t="s">
        <v>733</v>
      </c>
      <c r="GJ207" s="414" t="s">
        <v>733</v>
      </c>
      <c r="GK207" s="414" t="s">
        <v>733</v>
      </c>
      <c r="GL207" s="414" t="s">
        <v>733</v>
      </c>
      <c r="GM207" s="414" t="s">
        <v>733</v>
      </c>
      <c r="GN207" s="424" t="s">
        <v>5676</v>
      </c>
      <c r="GO207" s="414" t="s">
        <v>3320</v>
      </c>
      <c r="GP207" s="414" t="s">
        <v>733</v>
      </c>
      <c r="GQ207" s="414" t="s">
        <v>5721</v>
      </c>
      <c r="GR207" s="414" t="s">
        <v>1214</v>
      </c>
      <c r="GS207" s="414" t="s">
        <v>1214</v>
      </c>
      <c r="GT207" s="414" t="s">
        <v>3320</v>
      </c>
      <c r="GU207" s="414" t="s">
        <v>3320</v>
      </c>
      <c r="GV207" s="414">
        <v>0</v>
      </c>
      <c r="GW207" s="414" t="s">
        <v>1214</v>
      </c>
      <c r="GX207" s="414" t="s">
        <v>1214</v>
      </c>
      <c r="GY207" s="414" t="s">
        <v>3320</v>
      </c>
      <c r="GZ207" s="414" t="s">
        <v>1214</v>
      </c>
      <c r="HA207" s="414" t="s">
        <v>3320</v>
      </c>
      <c r="HB207" s="414" t="s">
        <v>3320</v>
      </c>
      <c r="HC207" s="414" t="s">
        <v>3320</v>
      </c>
      <c r="HD207" s="414" t="s">
        <v>3320</v>
      </c>
      <c r="HE207" s="414" t="s">
        <v>3320</v>
      </c>
      <c r="HF207" s="414" t="s">
        <v>3320</v>
      </c>
      <c r="HG207" s="414" t="s">
        <v>733</v>
      </c>
      <c r="HH207" s="414" t="s">
        <v>1214</v>
      </c>
      <c r="HI207" s="414" t="s">
        <v>13173</v>
      </c>
      <c r="HJ207" s="414" t="s">
        <v>13174</v>
      </c>
      <c r="HK207" s="414" t="s">
        <v>5685</v>
      </c>
      <c r="HL207" s="414" t="s">
        <v>3320</v>
      </c>
      <c r="HM207" s="414" t="s">
        <v>3320</v>
      </c>
      <c r="HN207" s="414" t="s">
        <v>3320</v>
      </c>
      <c r="HO207" s="414" t="s">
        <v>3320</v>
      </c>
      <c r="HP207" s="414" t="s">
        <v>3320</v>
      </c>
      <c r="HQ207" s="414" t="s">
        <v>3320</v>
      </c>
      <c r="HR207" s="414" t="s">
        <v>3320</v>
      </c>
      <c r="HS207" s="414" t="s">
        <v>3320</v>
      </c>
      <c r="HT207" s="414" t="s">
        <v>3320</v>
      </c>
      <c r="HU207" s="414" t="s">
        <v>3320</v>
      </c>
      <c r="HV207" s="414" t="s">
        <v>3320</v>
      </c>
      <c r="HW207" s="414" t="s">
        <v>3320</v>
      </c>
      <c r="HX207" s="414" t="s">
        <v>3320</v>
      </c>
      <c r="HY207" s="414" t="s">
        <v>3320</v>
      </c>
      <c r="HZ207" s="414" t="s">
        <v>3320</v>
      </c>
      <c r="IA207" s="414" t="s">
        <v>3320</v>
      </c>
      <c r="IB207" s="414" t="s">
        <v>3320</v>
      </c>
      <c r="IC207" s="414" t="s">
        <v>3320</v>
      </c>
      <c r="ID207" s="414" t="s">
        <v>3320</v>
      </c>
      <c r="IE207" s="414" t="s">
        <v>3320</v>
      </c>
      <c r="IF207" s="414" t="s">
        <v>3320</v>
      </c>
      <c r="IG207" s="414" t="s">
        <v>3320</v>
      </c>
      <c r="IH207" s="414" t="s">
        <v>3320</v>
      </c>
      <c r="II207" s="414" t="s">
        <v>3320</v>
      </c>
      <c r="IJ207" s="414" t="s">
        <v>3320</v>
      </c>
      <c r="IK207" s="414" t="s">
        <v>3320</v>
      </c>
      <c r="IL207" s="414" t="s">
        <v>3320</v>
      </c>
      <c r="IM207" s="414" t="s">
        <v>3320</v>
      </c>
      <c r="IN207" s="414" t="s">
        <v>3320</v>
      </c>
      <c r="IO207" s="414" t="s">
        <v>3320</v>
      </c>
      <c r="IP207" s="414" t="s">
        <v>3320</v>
      </c>
      <c r="IQ207" s="414" t="s">
        <v>3320</v>
      </c>
      <c r="IR207" s="414" t="s">
        <v>3320</v>
      </c>
      <c r="IS207" s="414" t="s">
        <v>3320</v>
      </c>
      <c r="IT207" s="414" t="s">
        <v>3320</v>
      </c>
      <c r="IU207" s="414" t="s">
        <v>3320</v>
      </c>
      <c r="IV207" s="414" t="s">
        <v>3320</v>
      </c>
      <c r="IW207" s="414" t="s">
        <v>3320</v>
      </c>
      <c r="IX207" s="440" t="s">
        <v>5965</v>
      </c>
      <c r="IY207" s="441" t="s">
        <v>3320</v>
      </c>
      <c r="IZ207" s="441" t="s">
        <v>5966</v>
      </c>
      <c r="JA207" s="440" t="s">
        <v>5967</v>
      </c>
      <c r="JB207" s="414" t="str">
        <f>IFERROR(VLOOKUP($E207,'[12]Resumen costos RNT id'!$D:$J,3,0),"")</f>
        <v/>
      </c>
      <c r="JC207" s="421" t="str">
        <f>IFERROR(VLOOKUP($E207,'[12]Resumen costos RNT id'!$D:$J,4,0),"")</f>
        <v/>
      </c>
      <c r="JD207" s="421" t="str">
        <f>IFERROR(VLOOKUP($E207,'[12]Resumen costos RNT id'!$D:$J,5,0),"")</f>
        <v/>
      </c>
      <c r="JE207" s="421" t="str">
        <f>IFERROR(VLOOKUP($E207,'[12]Resumen costos RNT id'!$D:$J,6,0),"")</f>
        <v/>
      </c>
      <c r="JF207" s="416" t="str">
        <f>IFERROR(VLOOKUP($E207,'[12]Resumen costos RNT id'!$D:$J,7,0),"")</f>
        <v/>
      </c>
      <c r="JG207" s="428" t="str">
        <f t="shared" si="96"/>
        <v/>
      </c>
      <c r="JH207" s="428" t="str">
        <f t="shared" si="97"/>
        <v/>
      </c>
      <c r="JI207" s="428" t="str">
        <f t="shared" si="97"/>
        <v/>
      </c>
      <c r="JJ207" s="428">
        <f t="shared" si="98"/>
        <v>0</v>
      </c>
      <c r="JK207" s="428">
        <f t="shared" si="99"/>
        <v>0</v>
      </c>
      <c r="JL207" s="414" t="s">
        <v>202</v>
      </c>
      <c r="JP207" s="414">
        <v>5</v>
      </c>
      <c r="JQ207" s="414">
        <f t="shared" si="84"/>
        <v>0</v>
      </c>
      <c r="JR207" s="429" t="str">
        <f>IFERROR(VLOOKUP($E207,'[13]Actualización de costos CENACE'!$A:$G,2,0),"")</f>
        <v/>
      </c>
      <c r="JS207" s="429" t="str">
        <f>IFERROR(VLOOKUP($E207,'[13]Actualización de costos CENACE'!$A:$G,3,0),"")</f>
        <v/>
      </c>
      <c r="JT207" s="429" t="str">
        <f>IFERROR(VLOOKUP($E207,'[13]Actualización de costos CENACE'!$A:$G,4,0),"")</f>
        <v/>
      </c>
      <c r="JU207" s="429" t="str">
        <f>IFERROR(VLOOKUP($E207,'[13]Actualización de costos CENACE'!$A:$G,5,0),"")</f>
        <v/>
      </c>
      <c r="JV207" s="429" t="str">
        <f>IFERROR(VLOOKUP($E207,'[13]Actualización de costos CENACE'!$A:$G,6,0),"")</f>
        <v/>
      </c>
      <c r="JW207" s="430" t="str">
        <f>IFERROR(VLOOKUP($E207,'[13]Din Costos CFE'!$J$7:$AG$150,JW$1,0),"")</f>
        <v/>
      </c>
      <c r="JX207" s="430" t="str">
        <f>IFERROR(VLOOKUP($E207,'[13]Din Costos CFE'!$J$7:$AG$150,JX$1,0),"")</f>
        <v/>
      </c>
      <c r="JY207" s="430" t="str">
        <f>IFERROR(VLOOKUP($E207,'[13]Din Costos CFE'!$J$7:$AG$150,JY$1,0),"")</f>
        <v/>
      </c>
      <c r="JZ207" s="430" t="str">
        <f>IFERROR(VLOOKUP($E207,'[13]Din Costos CFE'!$J$7:$AG$150,JZ$1,0),"")</f>
        <v/>
      </c>
      <c r="KA207" s="430" t="str">
        <f>IFERROR(VLOOKUP($E207,'[13]Din Costos CFE'!$J$7:$AG$150,KA$1,0),"")</f>
        <v/>
      </c>
      <c r="KB207" s="430" t="str">
        <f>IFERROR(VLOOKUP($E207,'[13]Din Costos CFE'!$J$7:$AG$150,KB$1,0),"")</f>
        <v/>
      </c>
      <c r="KC207" s="430" t="str">
        <f>IFERROR(VLOOKUP($E207,'[13]Din Costos CFE'!$J$7:$AG$150,KC$1,0),"")</f>
        <v/>
      </c>
      <c r="KD207" s="430" t="str">
        <f>IFERROR(VLOOKUP($E207,'[13]Din Costos CFE'!$J$7:$AG$150,KD$1,0),"")</f>
        <v/>
      </c>
      <c r="KE207" s="430" t="str">
        <f>IFERROR(VLOOKUP($E207,'[13]Din Costos CFE'!$J$7:$AG$150,KE$1,0),"")</f>
        <v/>
      </c>
      <c r="KF207" s="430" t="str">
        <f>IFERROR(VLOOKUP($E207,'[13]Din Costos CFE'!$J$7:$AG$150,KF$1,0),"")</f>
        <v/>
      </c>
      <c r="KG207" s="430" t="str">
        <f>IFERROR(VLOOKUP($E207,'[13]Din Costos CFE'!$J$7:$AG$150,KG$1,0),"")</f>
        <v/>
      </c>
      <c r="KH207" s="430" t="str">
        <f>IFERROR(VLOOKUP($E207,'[13]Din Costos CFE'!$J$7:$AG$150,KH$1,0),"")</f>
        <v/>
      </c>
      <c r="KI207" s="430" t="str">
        <f>IFERROR(VLOOKUP($E207,'[13]Din Costos CFE'!$J$7:$AG$150,KI$1,0),"")</f>
        <v/>
      </c>
      <c r="KJ207" s="430" t="str">
        <f>IFERROR(VLOOKUP($E207,'[13]Din Costos CFE'!$J$7:$AG$150,KJ$1,0),"")</f>
        <v/>
      </c>
      <c r="KK207" s="430" t="str">
        <f>IFERROR(VLOOKUP($E207,'[13]Din Costos CFE'!$J$7:$AG$150,KK$1,0),"")</f>
        <v/>
      </c>
      <c r="KL207" s="430" t="str">
        <f>IFERROR(VLOOKUP($E207,'[13]Din Costos CFE'!$J$7:$AG$150,KL$1,0),"")</f>
        <v/>
      </c>
      <c r="KM207" s="430" t="str">
        <f>IFERROR(VLOOKUP($E207,'[13]Din Costos CFE'!$J$7:$AG$150,KM$1,0),"")</f>
        <v/>
      </c>
      <c r="KN207" s="430" t="str">
        <f>IFERROR(VLOOKUP($E207,'[13]Din Costos CFE'!$J$7:$AG$150,KN$1,0),"")</f>
        <v/>
      </c>
      <c r="KO207" s="431">
        <f t="shared" si="100"/>
        <v>0</v>
      </c>
      <c r="KP207" s="431">
        <f t="shared" si="101"/>
        <v>0</v>
      </c>
      <c r="KQ207" s="431">
        <f t="shared" si="102"/>
        <v>0</v>
      </c>
      <c r="KR207" s="432" t="str">
        <f>IFERROR(VLOOKUP($E207,'[13]Din Costos CFE'!$A$6:$G$150,4,0),"")</f>
        <v/>
      </c>
      <c r="KS207" s="432" t="str">
        <f>IFERROR(VLOOKUP($E207,'[13]Din Costos CFE'!$A$6:$G$150,5,0),"")</f>
        <v/>
      </c>
      <c r="KT207" s="432" t="str">
        <f>IFERROR(VLOOKUP($E207,'[13]Din Costos CFE'!$A$6:$G$150,6,0),"")</f>
        <v/>
      </c>
      <c r="KU207" s="433" t="str">
        <f t="shared" si="103"/>
        <v/>
      </c>
      <c r="KV207" s="434" t="str">
        <f t="shared" si="104"/>
        <v/>
      </c>
      <c r="KW207" s="435" t="str">
        <f t="shared" si="105"/>
        <v/>
      </c>
      <c r="KX207" s="435"/>
      <c r="KY207" s="436" t="str">
        <f>IFERROR(VLOOKUP($E207,'[13]Detalle Costos CENACE'!$E:$IT,248,0),"")</f>
        <v/>
      </c>
      <c r="KZ207" s="414">
        <f t="shared" si="106"/>
        <v>100</v>
      </c>
      <c r="LA207" s="434" t="str">
        <f t="shared" si="107"/>
        <v/>
      </c>
      <c r="LB207" s="434" t="str">
        <f t="shared" si="108"/>
        <v/>
      </c>
      <c r="LC207" s="414">
        <f t="shared" si="109"/>
        <v>1</v>
      </c>
      <c r="LD207" s="429" t="str">
        <f>IFERROR(VLOOKUP($E207,'[13]Actualización de costos CENACE'!$A:$G,7,0),"")</f>
        <v/>
      </c>
    </row>
    <row r="208" spans="1:316" s="414" customFormat="1" ht="15" customHeight="1">
      <c r="A208" s="413" t="s">
        <v>5638</v>
      </c>
      <c r="B208" s="414">
        <v>433</v>
      </c>
      <c r="C208" s="414" t="s">
        <v>9767</v>
      </c>
      <c r="D208" s="414" t="s">
        <v>9768</v>
      </c>
      <c r="E208" s="414">
        <v>433</v>
      </c>
      <c r="G208" s="414" t="s">
        <v>253</v>
      </c>
      <c r="H208" s="414" t="s">
        <v>9769</v>
      </c>
      <c r="I208" s="415">
        <v>4</v>
      </c>
      <c r="J208" s="415"/>
      <c r="K208" s="415" t="str">
        <f t="shared" si="114"/>
        <v>No</v>
      </c>
      <c r="L208" s="415"/>
      <c r="M208" s="415">
        <f t="shared" si="87"/>
        <v>4</v>
      </c>
      <c r="N208" s="415"/>
      <c r="O208" s="415"/>
      <c r="P208" s="415"/>
      <c r="Q208" s="415"/>
      <c r="R208" s="415" t="str">
        <f t="shared" si="115"/>
        <v>No</v>
      </c>
      <c r="S208" s="415"/>
      <c r="T208" s="415"/>
      <c r="U208" s="415"/>
      <c r="V208" s="414" t="s">
        <v>4131</v>
      </c>
      <c r="W208" s="414" t="s">
        <v>5916</v>
      </c>
      <c r="X208" s="414">
        <f t="shared" ref="X208:X225" si="116">+IF(W208="FOTOVOLTAICA",1,1.5)</f>
        <v>1.5</v>
      </c>
      <c r="Y208" s="414">
        <f t="shared" si="92"/>
        <v>107.10000000000001</v>
      </c>
      <c r="Z208" s="416" t="str">
        <f t="shared" si="93"/>
        <v/>
      </c>
      <c r="AA208" s="416">
        <f t="shared" si="94"/>
        <v>0</v>
      </c>
      <c r="AB208" s="417">
        <f t="shared" si="95"/>
        <v>0</v>
      </c>
      <c r="AC208" s="414" t="s">
        <v>6983</v>
      </c>
      <c r="AD208" s="414" t="s">
        <v>6984</v>
      </c>
      <c r="AE208" s="414" t="e">
        <f>+VLOOKUP($D208,'[12]Ramón Países '!$A:$E,4,0)</f>
        <v>#N/A</v>
      </c>
      <c r="AF208" s="414" t="s">
        <v>5646</v>
      </c>
      <c r="AG208" s="414" t="e">
        <f>+VLOOKUP($D208,'[12]Ramón Países '!$A:$E,5,0)</f>
        <v>#N/A</v>
      </c>
      <c r="AH208" s="414" t="s">
        <v>6983</v>
      </c>
      <c r="AI208" s="414" t="s">
        <v>6985</v>
      </c>
      <c r="AJ208" s="414" t="s">
        <v>6986</v>
      </c>
      <c r="AK208" s="414" t="s">
        <v>5698</v>
      </c>
      <c r="AL208" s="414" t="s">
        <v>9770</v>
      </c>
      <c r="AM208" s="414" t="s">
        <v>9771</v>
      </c>
      <c r="AN208" s="414" t="s">
        <v>3320</v>
      </c>
      <c r="AO208" s="414" t="s">
        <v>9772</v>
      </c>
      <c r="AP208" s="414" t="s">
        <v>5698</v>
      </c>
      <c r="AQ208" s="414" t="s">
        <v>6990</v>
      </c>
      <c r="AR208" s="414" t="s">
        <v>6990</v>
      </c>
      <c r="AT208" s="414" t="s">
        <v>3320</v>
      </c>
      <c r="AU208" s="414" t="s">
        <v>3320</v>
      </c>
      <c r="AV208" s="414" t="s">
        <v>3320</v>
      </c>
      <c r="AW208" s="414" t="s">
        <v>3320</v>
      </c>
      <c r="AX208" s="414" t="s">
        <v>3320</v>
      </c>
      <c r="AY208" s="414" t="s">
        <v>3320</v>
      </c>
      <c r="BA208" s="414" t="s">
        <v>3320</v>
      </c>
      <c r="BB208" s="414" t="s">
        <v>3320</v>
      </c>
      <c r="BC208" s="414" t="s">
        <v>3320</v>
      </c>
      <c r="BD208" s="414" t="s">
        <v>3320</v>
      </c>
      <c r="BF208" s="415" t="s">
        <v>1214</v>
      </c>
      <c r="BG208" s="414" t="s">
        <v>3320</v>
      </c>
      <c r="BI208" s="414" t="s">
        <v>5663</v>
      </c>
      <c r="BJ208" s="414" t="s">
        <v>5663</v>
      </c>
      <c r="BK208" s="414" t="s">
        <v>6324</v>
      </c>
      <c r="BL208" s="414" t="s">
        <v>8596</v>
      </c>
      <c r="BM208" s="415">
        <v>115</v>
      </c>
      <c r="BN208" s="414" t="s">
        <v>5665</v>
      </c>
      <c r="BO208" s="418" t="s">
        <v>12719</v>
      </c>
      <c r="BP208" s="414">
        <v>14</v>
      </c>
      <c r="BQ208" s="414">
        <v>2027</v>
      </c>
      <c r="BR208" s="414">
        <v>71.400000000000006</v>
      </c>
      <c r="BS208" s="415">
        <v>71.400000000000006</v>
      </c>
      <c r="BT208" s="414" t="s">
        <v>5666</v>
      </c>
      <c r="BU208" s="414">
        <v>12</v>
      </c>
      <c r="BV208" s="415">
        <v>284.95</v>
      </c>
      <c r="BW208" s="419">
        <v>0.45558177608943112</v>
      </c>
      <c r="BX208" s="420" t="s">
        <v>910</v>
      </c>
      <c r="BY208" s="414" t="s">
        <v>733</v>
      </c>
      <c r="CA208" s="414" t="s">
        <v>3320</v>
      </c>
      <c r="CB208" s="414" t="s">
        <v>3320</v>
      </c>
      <c r="CC208" s="414" t="s">
        <v>3320</v>
      </c>
      <c r="CD208" s="414" t="s">
        <v>3320</v>
      </c>
      <c r="CE208" s="414" t="s">
        <v>3320</v>
      </c>
      <c r="CF208" s="414" t="s">
        <v>3320</v>
      </c>
      <c r="CG208" s="414" t="s">
        <v>3320</v>
      </c>
      <c r="CH208" s="414" t="s">
        <v>3320</v>
      </c>
      <c r="CI208" s="414" t="s">
        <v>3320</v>
      </c>
      <c r="CJ208" s="414" t="s">
        <v>3320</v>
      </c>
      <c r="CL208" s="414" t="s">
        <v>3320</v>
      </c>
      <c r="CM208" s="414" t="s">
        <v>3320</v>
      </c>
      <c r="CN208" s="414" t="s">
        <v>3320</v>
      </c>
      <c r="CO208" s="414" t="s">
        <v>3320</v>
      </c>
      <c r="CP208" s="414" t="s">
        <v>3320</v>
      </c>
      <c r="CQ208" s="414" t="e">
        <f t="shared" si="110"/>
        <v>#VALUE!</v>
      </c>
      <c r="CR208" s="414" t="s">
        <v>3320</v>
      </c>
      <c r="CS208" s="414" t="s">
        <v>3320</v>
      </c>
      <c r="CT208" s="414" t="s">
        <v>3320</v>
      </c>
      <c r="CU208" s="414" t="s">
        <v>3320</v>
      </c>
      <c r="CV208" s="414">
        <v>6.2</v>
      </c>
      <c r="CW208" s="414">
        <v>13</v>
      </c>
      <c r="CX208" s="414" t="s">
        <v>733</v>
      </c>
      <c r="CY208" s="414" t="s">
        <v>6061</v>
      </c>
      <c r="CZ208" s="414">
        <v>48.56</v>
      </c>
      <c r="DA208" s="414" t="s">
        <v>733</v>
      </c>
      <c r="DB208" s="414" t="s">
        <v>733</v>
      </c>
      <c r="DC208" s="414" t="s">
        <v>733</v>
      </c>
      <c r="DD208" s="414">
        <v>4075</v>
      </c>
      <c r="DE208" s="414">
        <v>3377</v>
      </c>
      <c r="DF208" s="414" t="s">
        <v>9773</v>
      </c>
      <c r="DG208" s="414">
        <v>365</v>
      </c>
      <c r="DH208" s="414">
        <v>90</v>
      </c>
      <c r="DI208" s="414">
        <v>98</v>
      </c>
      <c r="DJ208" s="414">
        <v>30</v>
      </c>
      <c r="DK208" s="414" t="s">
        <v>12614</v>
      </c>
      <c r="DL208" s="414">
        <v>1.4</v>
      </c>
      <c r="DM208" s="414">
        <f t="shared" si="111"/>
        <v>2026</v>
      </c>
      <c r="DN208" s="414">
        <v>8</v>
      </c>
      <c r="DO208" s="414" t="s">
        <v>9774</v>
      </c>
      <c r="DP208" s="414">
        <v>20000000</v>
      </c>
      <c r="DR208" s="414" t="s">
        <v>3320</v>
      </c>
      <c r="DS208" s="414" t="s">
        <v>3320</v>
      </c>
      <c r="DT208" s="414" t="s">
        <v>3320</v>
      </c>
      <c r="DU208" s="414" t="s">
        <v>3320</v>
      </c>
      <c r="DV208" s="414" t="s">
        <v>3320</v>
      </c>
      <c r="DW208" s="414" t="s">
        <v>3320</v>
      </c>
      <c r="DX208" s="414" t="s">
        <v>3320</v>
      </c>
      <c r="DY208" s="414" t="s">
        <v>3320</v>
      </c>
      <c r="DZ208" s="414" t="s">
        <v>3320</v>
      </c>
      <c r="EA208" s="414" t="s">
        <v>3320</v>
      </c>
      <c r="EB208" s="414" t="s">
        <v>3320</v>
      </c>
      <c r="EC208" s="414" t="s">
        <v>3320</v>
      </c>
      <c r="ED208" s="414" t="s">
        <v>3320</v>
      </c>
      <c r="EE208" s="414" t="s">
        <v>3320</v>
      </c>
      <c r="EF208" s="414" t="s">
        <v>3320</v>
      </c>
      <c r="EG208" s="414" t="s">
        <v>3320</v>
      </c>
      <c r="EH208" s="414" t="s">
        <v>3320</v>
      </c>
      <c r="EI208" s="414" t="s">
        <v>3320</v>
      </c>
      <c r="EJ208" s="414" t="s">
        <v>3320</v>
      </c>
      <c r="EK208" s="414" t="s">
        <v>3320</v>
      </c>
      <c r="EL208" s="414" t="s">
        <v>3320</v>
      </c>
      <c r="EM208" s="414" t="s">
        <v>3320</v>
      </c>
      <c r="EN208" s="414" t="s">
        <v>3320</v>
      </c>
      <c r="EO208" s="414" t="s">
        <v>3320</v>
      </c>
      <c r="EP208" s="414" t="s">
        <v>3320</v>
      </c>
      <c r="EQ208" s="414" t="s">
        <v>3320</v>
      </c>
      <c r="ER208" s="414" t="s">
        <v>3320</v>
      </c>
      <c r="ES208" s="414" t="s">
        <v>3320</v>
      </c>
      <c r="ET208" s="414" t="s">
        <v>3320</v>
      </c>
      <c r="EU208" s="414" t="s">
        <v>3320</v>
      </c>
      <c r="EV208" s="414" t="s">
        <v>3320</v>
      </c>
      <c r="EW208" s="414" t="s">
        <v>3320</v>
      </c>
      <c r="EX208" s="414" t="s">
        <v>3320</v>
      </c>
      <c r="EY208" s="414" t="s">
        <v>3320</v>
      </c>
      <c r="EZ208" s="414" t="s">
        <v>3320</v>
      </c>
      <c r="FA208" s="414" t="s">
        <v>3320</v>
      </c>
      <c r="FB208" s="414" t="s">
        <v>3320</v>
      </c>
      <c r="FC208" s="414" t="s">
        <v>3320</v>
      </c>
      <c r="FD208" s="414" t="s">
        <v>3320</v>
      </c>
      <c r="FE208" s="414" t="s">
        <v>3320</v>
      </c>
      <c r="FF208" s="414" t="s">
        <v>3320</v>
      </c>
      <c r="FG208" s="414" t="s">
        <v>3320</v>
      </c>
      <c r="FH208" s="414" t="s">
        <v>3320</v>
      </c>
      <c r="FI208" s="414" t="s">
        <v>3320</v>
      </c>
      <c r="FJ208" s="414" t="s">
        <v>3320</v>
      </c>
      <c r="FK208" s="414" t="s">
        <v>3320</v>
      </c>
      <c r="FL208" s="414" t="s">
        <v>3320</v>
      </c>
      <c r="FM208" s="414" t="s">
        <v>3320</v>
      </c>
      <c r="FN208" s="414" t="s">
        <v>3320</v>
      </c>
      <c r="FO208" s="421">
        <v>178600000</v>
      </c>
      <c r="FP208" s="421">
        <f t="shared" si="91"/>
        <v>178.6</v>
      </c>
      <c r="FQ208" s="414" t="s">
        <v>1214</v>
      </c>
      <c r="FR208" s="414" t="s">
        <v>733</v>
      </c>
      <c r="FS208" s="414" t="s">
        <v>733</v>
      </c>
      <c r="FT208" s="414" t="s">
        <v>733</v>
      </c>
      <c r="FU208" s="414" t="s">
        <v>4132</v>
      </c>
      <c r="FV208" s="414" t="s">
        <v>8598</v>
      </c>
      <c r="FW208" s="414" t="s">
        <v>9775</v>
      </c>
      <c r="FX208" s="422" t="s">
        <v>8596</v>
      </c>
      <c r="FY208" s="423">
        <v>115</v>
      </c>
      <c r="FZ208" s="414" t="s">
        <v>9776</v>
      </c>
      <c r="GA208" s="421">
        <v>178600000</v>
      </c>
      <c r="GB208" s="421">
        <v>19800000</v>
      </c>
      <c r="GC208" s="421">
        <v>309400</v>
      </c>
      <c r="GD208" s="421">
        <v>82285</v>
      </c>
      <c r="GE208" s="414" t="s">
        <v>9777</v>
      </c>
      <c r="GF208" s="414" t="s">
        <v>733</v>
      </c>
      <c r="GG208" s="414" t="s">
        <v>733</v>
      </c>
      <c r="GH208" s="414" t="s">
        <v>9778</v>
      </c>
      <c r="GI208" s="414" t="s">
        <v>733</v>
      </c>
      <c r="GJ208" s="414" t="s">
        <v>1214</v>
      </c>
      <c r="GK208" s="414" t="s">
        <v>733</v>
      </c>
      <c r="GL208" s="414" t="s">
        <v>733</v>
      </c>
      <c r="GM208" s="414" t="s">
        <v>733</v>
      </c>
      <c r="GN208" s="424" t="s">
        <v>5676</v>
      </c>
      <c r="GO208" s="414" t="s">
        <v>3320</v>
      </c>
      <c r="GP208" s="414" t="s">
        <v>733</v>
      </c>
      <c r="GQ208" s="414" t="s">
        <v>5872</v>
      </c>
      <c r="GR208" s="414" t="s">
        <v>733</v>
      </c>
      <c r="GS208" s="414" t="s">
        <v>6069</v>
      </c>
      <c r="GT208" s="414" t="s">
        <v>9779</v>
      </c>
      <c r="GU208" s="414" t="s">
        <v>3320</v>
      </c>
      <c r="GV208" s="414">
        <v>1.38</v>
      </c>
      <c r="GW208" s="414" t="s">
        <v>733</v>
      </c>
      <c r="GX208" s="414" t="s">
        <v>5948</v>
      </c>
      <c r="GY208" s="414" t="s">
        <v>9780</v>
      </c>
      <c r="GZ208" s="414" t="s">
        <v>733</v>
      </c>
      <c r="HA208" s="414" t="s">
        <v>3320</v>
      </c>
      <c r="HB208" s="414" t="s">
        <v>3320</v>
      </c>
      <c r="HC208" s="414" t="s">
        <v>9781</v>
      </c>
      <c r="HD208" s="414" t="s">
        <v>5683</v>
      </c>
      <c r="HE208" s="414" t="s">
        <v>5683</v>
      </c>
      <c r="HF208" s="414" t="s">
        <v>5683</v>
      </c>
      <c r="HG208" s="414" t="s">
        <v>733</v>
      </c>
      <c r="HH208" s="414" t="s">
        <v>1214</v>
      </c>
      <c r="HI208" s="414" t="s">
        <v>13175</v>
      </c>
      <c r="HJ208" s="414" t="s">
        <v>13176</v>
      </c>
      <c r="HK208" s="414" t="s">
        <v>5685</v>
      </c>
      <c r="HL208" s="414" t="s">
        <v>3320</v>
      </c>
      <c r="HM208" s="414" t="s">
        <v>3320</v>
      </c>
      <c r="HN208" s="414" t="s">
        <v>3320</v>
      </c>
      <c r="HO208" s="414" t="s">
        <v>3320</v>
      </c>
      <c r="HP208" s="414" t="s">
        <v>3320</v>
      </c>
      <c r="HQ208" s="414" t="s">
        <v>3320</v>
      </c>
      <c r="HR208" s="414" t="s">
        <v>3320</v>
      </c>
      <c r="HS208" s="414" t="s">
        <v>3320</v>
      </c>
      <c r="HT208" s="414" t="s">
        <v>3320</v>
      </c>
      <c r="HU208" s="414" t="s">
        <v>3320</v>
      </c>
      <c r="HV208" s="414" t="s">
        <v>3320</v>
      </c>
      <c r="HW208" s="414" t="s">
        <v>3320</v>
      </c>
      <c r="HX208" s="414" t="s">
        <v>3320</v>
      </c>
      <c r="HY208" s="414" t="s">
        <v>3320</v>
      </c>
      <c r="HZ208" s="414" t="s">
        <v>3320</v>
      </c>
      <c r="IA208" s="414" t="s">
        <v>3320</v>
      </c>
      <c r="IB208" s="414" t="s">
        <v>3320</v>
      </c>
      <c r="IC208" s="414" t="s">
        <v>3320</v>
      </c>
      <c r="ID208" s="414" t="s">
        <v>3320</v>
      </c>
      <c r="IE208" s="414" t="s">
        <v>3320</v>
      </c>
      <c r="IF208" s="414" t="s">
        <v>3320</v>
      </c>
      <c r="IG208" s="414" t="s">
        <v>3320</v>
      </c>
      <c r="IH208" s="414" t="s">
        <v>3320</v>
      </c>
      <c r="II208" s="414" t="s">
        <v>3320</v>
      </c>
      <c r="IJ208" s="414" t="s">
        <v>3320</v>
      </c>
      <c r="IK208" s="414" t="s">
        <v>3320</v>
      </c>
      <c r="IL208" s="414" t="s">
        <v>3320</v>
      </c>
      <c r="IM208" s="414" t="s">
        <v>3320</v>
      </c>
      <c r="IN208" s="414" t="s">
        <v>3320</v>
      </c>
      <c r="IO208" s="414" t="s">
        <v>3320</v>
      </c>
      <c r="IP208" s="414" t="s">
        <v>3320</v>
      </c>
      <c r="IQ208" s="414" t="s">
        <v>3320</v>
      </c>
      <c r="IR208" s="414" t="s">
        <v>3320</v>
      </c>
      <c r="IS208" s="414" t="s">
        <v>3320</v>
      </c>
      <c r="IT208" s="414" t="s">
        <v>3320</v>
      </c>
      <c r="IU208" s="414" t="s">
        <v>3320</v>
      </c>
      <c r="IV208" s="414" t="s">
        <v>3320</v>
      </c>
      <c r="IW208" s="414" t="s">
        <v>3320</v>
      </c>
      <c r="IY208" s="415"/>
      <c r="IZ208" s="415"/>
      <c r="JB208" s="414" t="str">
        <f>IFERROR(VLOOKUP($E208,'[12]Resumen costos RNT id'!$D:$J,3,0),"")</f>
        <v/>
      </c>
      <c r="JC208" s="421" t="str">
        <f>IFERROR(VLOOKUP($E208,'[12]Resumen costos RNT id'!$D:$J,4,0),"")</f>
        <v/>
      </c>
      <c r="JD208" s="421" t="str">
        <f>IFERROR(VLOOKUP($E208,'[12]Resumen costos RNT id'!$D:$J,5,0),"")</f>
        <v/>
      </c>
      <c r="JE208" s="421" t="str">
        <f>IFERROR(VLOOKUP($E208,'[12]Resumen costos RNT id'!$D:$J,6,0),"")</f>
        <v/>
      </c>
      <c r="JF208" s="416" t="str">
        <f>IFERROR(VLOOKUP($E208,'[12]Resumen costos RNT id'!$D:$J,7,0),"")</f>
        <v/>
      </c>
      <c r="JG208" s="428" t="str">
        <f t="shared" si="96"/>
        <v/>
      </c>
      <c r="JH208" s="428" t="str">
        <f t="shared" si="97"/>
        <v/>
      </c>
      <c r="JI208" s="428" t="str">
        <f t="shared" si="97"/>
        <v/>
      </c>
      <c r="JJ208" s="428">
        <f t="shared" si="98"/>
        <v>0</v>
      </c>
      <c r="JK208" s="428">
        <f t="shared" si="99"/>
        <v>0</v>
      </c>
      <c r="JL208" s="414" t="s">
        <v>910</v>
      </c>
      <c r="JP208" s="414">
        <v>7</v>
      </c>
      <c r="JQ208" s="414">
        <f t="shared" ref="JQ208:JQ225" si="117">+IF(JO208="Si",1,0)</f>
        <v>0</v>
      </c>
      <c r="JR208" s="429" t="str">
        <f>IFERROR(VLOOKUP($E208,'[13]Actualización de costos CENACE'!$A:$G,2,0),"")</f>
        <v/>
      </c>
      <c r="JS208" s="429" t="str">
        <f>IFERROR(VLOOKUP($E208,'[13]Actualización de costos CENACE'!$A:$G,3,0),"")</f>
        <v/>
      </c>
      <c r="JT208" s="429" t="str">
        <f>IFERROR(VLOOKUP($E208,'[13]Actualización de costos CENACE'!$A:$G,4,0),"")</f>
        <v/>
      </c>
      <c r="JU208" s="429" t="str">
        <f>IFERROR(VLOOKUP($E208,'[13]Actualización de costos CENACE'!$A:$G,5,0),"")</f>
        <v/>
      </c>
      <c r="JV208" s="429" t="str">
        <f>IFERROR(VLOOKUP($E208,'[13]Actualización de costos CENACE'!$A:$G,6,0),"")</f>
        <v/>
      </c>
      <c r="JW208" s="430" t="str">
        <f>IFERROR(VLOOKUP($E208,'[13]Din Costos CFE'!$J$7:$AG$150,JW$1,0),"")</f>
        <v/>
      </c>
      <c r="JX208" s="430" t="str">
        <f>IFERROR(VLOOKUP($E208,'[13]Din Costos CFE'!$J$7:$AG$150,JX$1,0),"")</f>
        <v/>
      </c>
      <c r="JY208" s="430" t="str">
        <f>IFERROR(VLOOKUP($E208,'[13]Din Costos CFE'!$J$7:$AG$150,JY$1,0),"")</f>
        <v/>
      </c>
      <c r="JZ208" s="430" t="str">
        <f>IFERROR(VLOOKUP($E208,'[13]Din Costos CFE'!$J$7:$AG$150,JZ$1,0),"")</f>
        <v/>
      </c>
      <c r="KA208" s="430" t="str">
        <f>IFERROR(VLOOKUP($E208,'[13]Din Costos CFE'!$J$7:$AG$150,KA$1,0),"")</f>
        <v/>
      </c>
      <c r="KB208" s="430" t="str">
        <f>IFERROR(VLOOKUP($E208,'[13]Din Costos CFE'!$J$7:$AG$150,KB$1,0),"")</f>
        <v/>
      </c>
      <c r="KC208" s="430" t="str">
        <f>IFERROR(VLOOKUP($E208,'[13]Din Costos CFE'!$J$7:$AG$150,KC$1,0),"")</f>
        <v/>
      </c>
      <c r="KD208" s="430" t="str">
        <f>IFERROR(VLOOKUP($E208,'[13]Din Costos CFE'!$J$7:$AG$150,KD$1,0),"")</f>
        <v/>
      </c>
      <c r="KE208" s="430" t="str">
        <f>IFERROR(VLOOKUP($E208,'[13]Din Costos CFE'!$J$7:$AG$150,KE$1,0),"")</f>
        <v/>
      </c>
      <c r="KF208" s="430" t="str">
        <f>IFERROR(VLOOKUP($E208,'[13]Din Costos CFE'!$J$7:$AG$150,KF$1,0),"")</f>
        <v/>
      </c>
      <c r="KG208" s="430" t="str">
        <f>IFERROR(VLOOKUP($E208,'[13]Din Costos CFE'!$J$7:$AG$150,KG$1,0),"")</f>
        <v/>
      </c>
      <c r="KH208" s="430" t="str">
        <f>IFERROR(VLOOKUP($E208,'[13]Din Costos CFE'!$J$7:$AG$150,KH$1,0),"")</f>
        <v/>
      </c>
      <c r="KI208" s="430" t="str">
        <f>IFERROR(VLOOKUP($E208,'[13]Din Costos CFE'!$J$7:$AG$150,KI$1,0),"")</f>
        <v/>
      </c>
      <c r="KJ208" s="430" t="str">
        <f>IFERROR(VLOOKUP($E208,'[13]Din Costos CFE'!$J$7:$AG$150,KJ$1,0),"")</f>
        <v/>
      </c>
      <c r="KK208" s="430" t="str">
        <f>IFERROR(VLOOKUP($E208,'[13]Din Costos CFE'!$J$7:$AG$150,KK$1,0),"")</f>
        <v/>
      </c>
      <c r="KL208" s="430" t="str">
        <f>IFERROR(VLOOKUP($E208,'[13]Din Costos CFE'!$J$7:$AG$150,KL$1,0),"")</f>
        <v/>
      </c>
      <c r="KM208" s="430" t="str">
        <f>IFERROR(VLOOKUP($E208,'[13]Din Costos CFE'!$J$7:$AG$150,KM$1,0),"")</f>
        <v/>
      </c>
      <c r="KN208" s="430" t="str">
        <f>IFERROR(VLOOKUP($E208,'[13]Din Costos CFE'!$J$7:$AG$150,KN$1,0),"")</f>
        <v/>
      </c>
      <c r="KO208" s="431">
        <f t="shared" si="100"/>
        <v>0</v>
      </c>
      <c r="KP208" s="431">
        <f t="shared" si="101"/>
        <v>0</v>
      </c>
      <c r="KQ208" s="431">
        <f t="shared" si="102"/>
        <v>0</v>
      </c>
      <c r="KR208" s="432" t="str">
        <f>IFERROR(VLOOKUP($E208,'[13]Din Costos CFE'!$A$6:$G$150,4,0),"")</f>
        <v/>
      </c>
      <c r="KS208" s="432" t="str">
        <f>IFERROR(VLOOKUP($E208,'[13]Din Costos CFE'!$A$6:$G$150,5,0),"")</f>
        <v/>
      </c>
      <c r="KT208" s="432" t="str">
        <f>IFERROR(VLOOKUP($E208,'[13]Din Costos CFE'!$A$6:$G$150,6,0),"")</f>
        <v/>
      </c>
      <c r="KU208" s="433" t="str">
        <f t="shared" si="103"/>
        <v/>
      </c>
      <c r="KV208" s="434" t="str">
        <f t="shared" si="104"/>
        <v/>
      </c>
      <c r="KW208" s="435" t="str">
        <f t="shared" si="105"/>
        <v/>
      </c>
      <c r="KX208" s="435"/>
      <c r="KY208" s="436" t="str">
        <f>IFERROR(VLOOKUP($E208,'[13]Detalle Costos CENACE'!$E:$IT,248,0),"")</f>
        <v/>
      </c>
      <c r="KZ208" s="414">
        <f t="shared" si="106"/>
        <v>107.10000000000001</v>
      </c>
      <c r="LA208" s="434" t="str">
        <f t="shared" si="107"/>
        <v/>
      </c>
      <c r="LB208" s="434" t="str">
        <f t="shared" si="108"/>
        <v/>
      </c>
      <c r="LC208" s="414">
        <f t="shared" si="109"/>
        <v>1</v>
      </c>
      <c r="LD208" s="429" t="str">
        <f>IFERROR(VLOOKUP($E208,'[13]Actualización de costos CENACE'!$A:$G,7,0),"")</f>
        <v/>
      </c>
    </row>
    <row r="209" spans="1:316" s="414" customFormat="1" ht="15" customHeight="1">
      <c r="A209" s="413" t="s">
        <v>5638</v>
      </c>
      <c r="B209" s="414">
        <v>902</v>
      </c>
      <c r="C209" s="414" t="s">
        <v>9782</v>
      </c>
      <c r="D209" s="414" t="s">
        <v>9783</v>
      </c>
      <c r="E209" s="414">
        <v>902</v>
      </c>
      <c r="G209" s="414" t="s">
        <v>9700</v>
      </c>
      <c r="H209" s="414" t="s">
        <v>9701</v>
      </c>
      <c r="I209" s="415">
        <v>4</v>
      </c>
      <c r="J209" s="415"/>
      <c r="K209" s="415" t="str">
        <f t="shared" si="114"/>
        <v>No</v>
      </c>
      <c r="L209" s="415"/>
      <c r="M209" s="415">
        <f t="shared" si="87"/>
        <v>4</v>
      </c>
      <c r="N209" s="415"/>
      <c r="O209" s="415"/>
      <c r="P209" s="415"/>
      <c r="Q209" s="415"/>
      <c r="R209" s="415" t="str">
        <f t="shared" si="115"/>
        <v>No</v>
      </c>
      <c r="S209" s="415"/>
      <c r="T209" s="415"/>
      <c r="U209" s="415"/>
      <c r="V209" s="414" t="s">
        <v>9784</v>
      </c>
      <c r="W209" s="414" t="s">
        <v>5643</v>
      </c>
      <c r="X209" s="414">
        <f t="shared" si="116"/>
        <v>1</v>
      </c>
      <c r="Y209" s="414">
        <f t="shared" si="92"/>
        <v>50</v>
      </c>
      <c r="Z209" s="416" t="str">
        <f t="shared" si="93"/>
        <v/>
      </c>
      <c r="AA209" s="416">
        <f t="shared" si="94"/>
        <v>0</v>
      </c>
      <c r="AB209" s="417">
        <f t="shared" si="95"/>
        <v>0</v>
      </c>
      <c r="AC209" s="414" t="s">
        <v>9703</v>
      </c>
      <c r="AD209" s="414" t="s">
        <v>9704</v>
      </c>
      <c r="AE209" s="414" t="e">
        <f>+VLOOKUP($D209,'[12]Ramón Países '!$A:$E,4,0)</f>
        <v>#N/A</v>
      </c>
      <c r="AF209" s="414" t="s">
        <v>5646</v>
      </c>
      <c r="AG209" s="414" t="e">
        <f>+VLOOKUP($D209,'[12]Ramón Países '!$A:$E,5,0)</f>
        <v>#N/A</v>
      </c>
      <c r="AH209" s="414" t="s">
        <v>9703</v>
      </c>
      <c r="AI209" s="414" t="s">
        <v>5698</v>
      </c>
      <c r="AJ209" s="414" t="s">
        <v>5698</v>
      </c>
      <c r="AK209" s="414" t="s">
        <v>5698</v>
      </c>
      <c r="AL209" s="414" t="s">
        <v>9705</v>
      </c>
      <c r="AM209" s="414" t="s">
        <v>9706</v>
      </c>
      <c r="AN209" s="414" t="s">
        <v>9701</v>
      </c>
      <c r="AO209" s="414" t="s">
        <v>9707</v>
      </c>
      <c r="AP209" s="414" t="s">
        <v>9708</v>
      </c>
      <c r="AQ209" s="414" t="s">
        <v>9709</v>
      </c>
      <c r="AR209" s="414" t="s">
        <v>9710</v>
      </c>
      <c r="AS209" s="414" t="s">
        <v>9711</v>
      </c>
      <c r="AT209" s="414" t="s">
        <v>733</v>
      </c>
      <c r="AU209" s="414" t="s">
        <v>733</v>
      </c>
      <c r="AV209" s="414" t="s">
        <v>733</v>
      </c>
      <c r="AW209" s="414" t="s">
        <v>3320</v>
      </c>
      <c r="AX209" s="414" t="s">
        <v>9712</v>
      </c>
      <c r="AY209" s="414" t="s">
        <v>733</v>
      </c>
      <c r="AZ209" s="414" t="s">
        <v>9713</v>
      </c>
      <c r="BA209" s="414" t="s">
        <v>9714</v>
      </c>
      <c r="BB209" s="414" t="s">
        <v>9715</v>
      </c>
      <c r="BC209" s="414" t="s">
        <v>9716</v>
      </c>
      <c r="BD209" s="414" t="s">
        <v>9717</v>
      </c>
      <c r="BE209" s="414" t="s">
        <v>9718</v>
      </c>
      <c r="BF209" s="415" t="s">
        <v>1214</v>
      </c>
      <c r="BG209" s="414" t="s">
        <v>3320</v>
      </c>
      <c r="BI209" s="414" t="s">
        <v>5663</v>
      </c>
      <c r="BJ209" s="414" t="s">
        <v>5663</v>
      </c>
      <c r="BK209" s="414" t="s">
        <v>6324</v>
      </c>
      <c r="BL209" s="414" t="s">
        <v>9785</v>
      </c>
      <c r="BM209" s="415">
        <v>115</v>
      </c>
      <c r="BN209" s="414" t="s">
        <v>5665</v>
      </c>
      <c r="BO209" s="418" t="s">
        <v>12651</v>
      </c>
      <c r="BP209" s="414">
        <v>18</v>
      </c>
      <c r="BQ209" s="414">
        <v>2028</v>
      </c>
      <c r="BR209" s="414">
        <v>50</v>
      </c>
      <c r="BS209" s="415">
        <v>50</v>
      </c>
      <c r="BT209" s="414" t="s">
        <v>5666</v>
      </c>
      <c r="BU209" s="414">
        <v>13</v>
      </c>
      <c r="BV209" s="415">
        <v>190.28</v>
      </c>
      <c r="BW209" s="419">
        <v>0.43442922374429221</v>
      </c>
      <c r="BX209" s="420" t="s">
        <v>202</v>
      </c>
      <c r="BY209" s="414" t="s">
        <v>733</v>
      </c>
      <c r="CA209" s="414">
        <v>43</v>
      </c>
      <c r="CB209" s="414" t="s">
        <v>733</v>
      </c>
      <c r="CC209" s="414">
        <v>66.39</v>
      </c>
      <c r="CD209" s="414" t="s">
        <v>5667</v>
      </c>
      <c r="CE209" s="414" t="s">
        <v>5801</v>
      </c>
      <c r="CF209" s="414" t="s">
        <v>3320</v>
      </c>
      <c r="CG209" s="414" t="s">
        <v>733</v>
      </c>
      <c r="CH209" s="414" t="s">
        <v>733</v>
      </c>
      <c r="CI209" s="414">
        <v>2074.71</v>
      </c>
      <c r="CJ209" s="414">
        <v>1943.26</v>
      </c>
      <c r="CK209" s="414" t="s">
        <v>9720</v>
      </c>
      <c r="CL209" s="414">
        <v>364</v>
      </c>
      <c r="CM209" s="414">
        <v>60</v>
      </c>
      <c r="CN209" s="414">
        <v>54</v>
      </c>
      <c r="CO209" s="414">
        <v>30</v>
      </c>
      <c r="CP209" s="414" t="s">
        <v>13160</v>
      </c>
      <c r="CQ209" s="414">
        <f t="shared" si="110"/>
        <v>2027</v>
      </c>
      <c r="CR209" s="414">
        <v>0.5</v>
      </c>
      <c r="CS209" s="414">
        <v>8</v>
      </c>
      <c r="CT209" s="414" t="s">
        <v>9721</v>
      </c>
      <c r="CU209" s="414">
        <v>17500000</v>
      </c>
      <c r="CV209" s="414" t="s">
        <v>3320</v>
      </c>
      <c r="CW209" s="414" t="s">
        <v>3320</v>
      </c>
      <c r="CX209" s="414" t="s">
        <v>3320</v>
      </c>
      <c r="CY209" s="414" t="s">
        <v>3320</v>
      </c>
      <c r="CZ209" s="414" t="s">
        <v>3320</v>
      </c>
      <c r="DA209" s="414" t="s">
        <v>3320</v>
      </c>
      <c r="DB209" s="414" t="s">
        <v>3320</v>
      </c>
      <c r="DC209" s="414" t="s">
        <v>3320</v>
      </c>
      <c r="DD209" s="414" t="s">
        <v>3320</v>
      </c>
      <c r="DE209" s="414" t="s">
        <v>3320</v>
      </c>
      <c r="DG209" s="414" t="s">
        <v>3320</v>
      </c>
      <c r="DH209" s="414" t="s">
        <v>3320</v>
      </c>
      <c r="DI209" s="414" t="s">
        <v>3320</v>
      </c>
      <c r="DJ209" s="414" t="s">
        <v>3320</v>
      </c>
      <c r="DK209" s="414" t="s">
        <v>3320</v>
      </c>
      <c r="DL209" s="414" t="s">
        <v>3320</v>
      </c>
      <c r="DM209" s="414" t="e">
        <f t="shared" si="111"/>
        <v>#VALUE!</v>
      </c>
      <c r="DN209" s="414" t="s">
        <v>3320</v>
      </c>
      <c r="DO209" s="414" t="s">
        <v>3320</v>
      </c>
      <c r="DP209" s="414" t="s">
        <v>3320</v>
      </c>
      <c r="DR209" s="414" t="s">
        <v>3320</v>
      </c>
      <c r="DS209" s="414" t="s">
        <v>3320</v>
      </c>
      <c r="DT209" s="414" t="s">
        <v>3320</v>
      </c>
      <c r="DU209" s="414" t="s">
        <v>3320</v>
      </c>
      <c r="DV209" s="414" t="s">
        <v>3320</v>
      </c>
      <c r="DW209" s="414" t="s">
        <v>3320</v>
      </c>
      <c r="DX209" s="414" t="s">
        <v>3320</v>
      </c>
      <c r="DY209" s="414" t="s">
        <v>3320</v>
      </c>
      <c r="DZ209" s="414" t="s">
        <v>3320</v>
      </c>
      <c r="EA209" s="414" t="s">
        <v>3320</v>
      </c>
      <c r="EB209" s="414" t="s">
        <v>3320</v>
      </c>
      <c r="EC209" s="414" t="s">
        <v>3320</v>
      </c>
      <c r="ED209" s="414" t="s">
        <v>3320</v>
      </c>
      <c r="EE209" s="414" t="s">
        <v>3320</v>
      </c>
      <c r="EF209" s="414" t="s">
        <v>3320</v>
      </c>
      <c r="EG209" s="414" t="s">
        <v>3320</v>
      </c>
      <c r="EH209" s="414" t="s">
        <v>3320</v>
      </c>
      <c r="EI209" s="414" t="s">
        <v>3320</v>
      </c>
      <c r="EJ209" s="414" t="s">
        <v>3320</v>
      </c>
      <c r="EK209" s="414" t="s">
        <v>3320</v>
      </c>
      <c r="EL209" s="414" t="s">
        <v>3320</v>
      </c>
      <c r="EM209" s="414" t="s">
        <v>3320</v>
      </c>
      <c r="EN209" s="414" t="s">
        <v>3320</v>
      </c>
      <c r="EO209" s="414" t="s">
        <v>3320</v>
      </c>
      <c r="EP209" s="414" t="s">
        <v>3320</v>
      </c>
      <c r="EQ209" s="414" t="s">
        <v>3320</v>
      </c>
      <c r="ER209" s="414" t="s">
        <v>3320</v>
      </c>
      <c r="ES209" s="414" t="s">
        <v>3320</v>
      </c>
      <c r="ET209" s="414" t="s">
        <v>3320</v>
      </c>
      <c r="EU209" s="414" t="s">
        <v>3320</v>
      </c>
      <c r="EV209" s="414" t="s">
        <v>3320</v>
      </c>
      <c r="EW209" s="414" t="s">
        <v>3320</v>
      </c>
      <c r="EX209" s="414" t="s">
        <v>3320</v>
      </c>
      <c r="EY209" s="414" t="s">
        <v>3320</v>
      </c>
      <c r="EZ209" s="414" t="s">
        <v>3320</v>
      </c>
      <c r="FA209" s="414" t="s">
        <v>3320</v>
      </c>
      <c r="FB209" s="414" t="s">
        <v>3320</v>
      </c>
      <c r="FC209" s="414" t="s">
        <v>3320</v>
      </c>
      <c r="FD209" s="414" t="s">
        <v>3320</v>
      </c>
      <c r="FE209" s="414" t="s">
        <v>3320</v>
      </c>
      <c r="FF209" s="414" t="s">
        <v>3320</v>
      </c>
      <c r="FG209" s="414" t="s">
        <v>3320</v>
      </c>
      <c r="FH209" s="414" t="s">
        <v>3320</v>
      </c>
      <c r="FI209" s="414" t="s">
        <v>3320</v>
      </c>
      <c r="FJ209" s="414" t="s">
        <v>3320</v>
      </c>
      <c r="FK209" s="414" t="s">
        <v>3320</v>
      </c>
      <c r="FL209" s="414" t="s">
        <v>3320</v>
      </c>
      <c r="FM209" s="414" t="s">
        <v>3320</v>
      </c>
      <c r="FN209" s="414" t="s">
        <v>3320</v>
      </c>
      <c r="FO209" s="421">
        <v>74832545</v>
      </c>
      <c r="FP209" s="421">
        <f t="shared" si="91"/>
        <v>74.832544999999996</v>
      </c>
      <c r="FQ209" s="414" t="s">
        <v>733</v>
      </c>
      <c r="FR209" s="414" t="s">
        <v>733</v>
      </c>
      <c r="FS209" s="414" t="s">
        <v>733</v>
      </c>
      <c r="FT209" s="414" t="s">
        <v>733</v>
      </c>
      <c r="FU209" s="414" t="s">
        <v>9786</v>
      </c>
      <c r="FV209" s="414" t="s">
        <v>9787</v>
      </c>
      <c r="FW209" s="414" t="s">
        <v>9788</v>
      </c>
      <c r="FX209" s="422" t="s">
        <v>9785</v>
      </c>
      <c r="FY209" s="423">
        <v>115</v>
      </c>
      <c r="FZ209" s="414" t="s">
        <v>9789</v>
      </c>
      <c r="GA209" s="421">
        <v>74832545</v>
      </c>
      <c r="GB209" s="421">
        <v>18849600</v>
      </c>
      <c r="GC209" s="421">
        <v>20.84</v>
      </c>
      <c r="GD209" s="421">
        <v>4.9000000000000004</v>
      </c>
      <c r="GE209" s="414" t="s">
        <v>5774</v>
      </c>
      <c r="GF209" s="414" t="s">
        <v>733</v>
      </c>
      <c r="GG209" s="414" t="s">
        <v>733</v>
      </c>
      <c r="GH209" s="414" t="s">
        <v>9725</v>
      </c>
      <c r="GI209" s="414" t="s">
        <v>733</v>
      </c>
      <c r="GJ209" s="414" t="s">
        <v>1214</v>
      </c>
      <c r="GK209" s="414" t="s">
        <v>733</v>
      </c>
      <c r="GL209" s="414" t="s">
        <v>733</v>
      </c>
      <c r="GM209" s="414" t="s">
        <v>1214</v>
      </c>
      <c r="GN209" s="424" t="s">
        <v>5676</v>
      </c>
      <c r="GO209" s="414" t="s">
        <v>3320</v>
      </c>
      <c r="GP209" s="414" t="s">
        <v>733</v>
      </c>
      <c r="GQ209" s="414" t="s">
        <v>5721</v>
      </c>
      <c r="GR209" s="414" t="s">
        <v>733</v>
      </c>
      <c r="GS209" s="414" t="s">
        <v>5679</v>
      </c>
      <c r="GT209" s="414" t="s">
        <v>3320</v>
      </c>
      <c r="GU209" s="414" t="s">
        <v>3320</v>
      </c>
      <c r="GV209" s="414">
        <v>0</v>
      </c>
      <c r="GW209" s="414" t="s">
        <v>733</v>
      </c>
      <c r="GX209" s="414" t="s">
        <v>5679</v>
      </c>
      <c r="GY209" s="414" t="s">
        <v>9726</v>
      </c>
      <c r="GZ209" s="414" t="s">
        <v>1214</v>
      </c>
      <c r="HA209" s="414" t="s">
        <v>3320</v>
      </c>
      <c r="HB209" s="414" t="s">
        <v>3320</v>
      </c>
      <c r="HC209" s="414" t="s">
        <v>3320</v>
      </c>
      <c r="HD209" s="414" t="s">
        <v>3320</v>
      </c>
      <c r="HE209" s="414" t="s">
        <v>3320</v>
      </c>
      <c r="HF209" s="414" t="s">
        <v>3320</v>
      </c>
      <c r="HG209" s="414" t="s">
        <v>1214</v>
      </c>
      <c r="HH209" s="414" t="s">
        <v>1214</v>
      </c>
      <c r="HI209" s="414" t="s">
        <v>13177</v>
      </c>
      <c r="HJ209" s="414" t="s">
        <v>13178</v>
      </c>
      <c r="HK209" s="414" t="s">
        <v>5685</v>
      </c>
      <c r="HL209" s="414" t="s">
        <v>3320</v>
      </c>
      <c r="HM209" s="414" t="s">
        <v>3320</v>
      </c>
      <c r="HN209" s="414" t="s">
        <v>3320</v>
      </c>
      <c r="HO209" s="414" t="s">
        <v>3320</v>
      </c>
      <c r="HP209" s="414" t="s">
        <v>3320</v>
      </c>
      <c r="HQ209" s="414" t="s">
        <v>3320</v>
      </c>
      <c r="HR209" s="414" t="s">
        <v>3320</v>
      </c>
      <c r="HS209" s="414" t="s">
        <v>3320</v>
      </c>
      <c r="HT209" s="414" t="s">
        <v>3320</v>
      </c>
      <c r="HU209" s="414" t="s">
        <v>3320</v>
      </c>
      <c r="HV209" s="414" t="s">
        <v>3320</v>
      </c>
      <c r="HW209" s="414" t="s">
        <v>3320</v>
      </c>
      <c r="HX209" s="414" t="s">
        <v>3320</v>
      </c>
      <c r="HY209" s="414" t="s">
        <v>3320</v>
      </c>
      <c r="HZ209" s="414" t="s">
        <v>3320</v>
      </c>
      <c r="IA209" s="414" t="s">
        <v>3320</v>
      </c>
      <c r="IB209" s="414" t="s">
        <v>3320</v>
      </c>
      <c r="IC209" s="414" t="s">
        <v>3320</v>
      </c>
      <c r="ID209" s="414" t="s">
        <v>3320</v>
      </c>
      <c r="IE209" s="414" t="s">
        <v>3320</v>
      </c>
      <c r="IF209" s="414" t="s">
        <v>3320</v>
      </c>
      <c r="IG209" s="414" t="s">
        <v>3320</v>
      </c>
      <c r="IH209" s="414" t="s">
        <v>3320</v>
      </c>
      <c r="II209" s="414" t="s">
        <v>3320</v>
      </c>
      <c r="IJ209" s="414" t="s">
        <v>3320</v>
      </c>
      <c r="IK209" s="414" t="s">
        <v>3320</v>
      </c>
      <c r="IL209" s="414" t="s">
        <v>3320</v>
      </c>
      <c r="IM209" s="414" t="s">
        <v>3320</v>
      </c>
      <c r="IN209" s="414" t="s">
        <v>3320</v>
      </c>
      <c r="IO209" s="414" t="s">
        <v>3320</v>
      </c>
      <c r="IP209" s="414" t="s">
        <v>3320</v>
      </c>
      <c r="IQ209" s="414" t="s">
        <v>3320</v>
      </c>
      <c r="IR209" s="414" t="s">
        <v>3320</v>
      </c>
      <c r="IS209" s="414" t="s">
        <v>3320</v>
      </c>
      <c r="IT209" s="414" t="s">
        <v>3320</v>
      </c>
      <c r="IU209" s="414" t="s">
        <v>3320</v>
      </c>
      <c r="IV209" s="414" t="s">
        <v>3320</v>
      </c>
      <c r="IW209" s="414" t="s">
        <v>3320</v>
      </c>
      <c r="IY209" s="415"/>
      <c r="IZ209" s="415"/>
      <c r="JB209" s="414" t="str">
        <f>IFERROR(VLOOKUP($E209,'[12]Resumen costos RNT id'!$D:$J,3,0),"")</f>
        <v/>
      </c>
      <c r="JC209" s="421" t="str">
        <f>IFERROR(VLOOKUP($E209,'[12]Resumen costos RNT id'!$D:$J,4,0),"")</f>
        <v/>
      </c>
      <c r="JD209" s="421" t="str">
        <f>IFERROR(VLOOKUP($E209,'[12]Resumen costos RNT id'!$D:$J,5,0),"")</f>
        <v/>
      </c>
      <c r="JE209" s="421" t="str">
        <f>IFERROR(VLOOKUP($E209,'[12]Resumen costos RNT id'!$D:$J,6,0),"")</f>
        <v/>
      </c>
      <c r="JF209" s="416" t="str">
        <f>IFERROR(VLOOKUP($E209,'[12]Resumen costos RNT id'!$D:$J,7,0),"")</f>
        <v/>
      </c>
      <c r="JG209" s="428" t="str">
        <f t="shared" si="96"/>
        <v/>
      </c>
      <c r="JH209" s="428" t="str">
        <f t="shared" si="97"/>
        <v/>
      </c>
      <c r="JI209" s="428" t="str">
        <f t="shared" si="97"/>
        <v/>
      </c>
      <c r="JJ209" s="428">
        <f t="shared" si="98"/>
        <v>0</v>
      </c>
      <c r="JK209" s="428">
        <f t="shared" si="99"/>
        <v>0</v>
      </c>
      <c r="JL209" s="414" t="s">
        <v>202</v>
      </c>
      <c r="JP209" s="414">
        <v>7</v>
      </c>
      <c r="JQ209" s="414">
        <f t="shared" si="117"/>
        <v>0</v>
      </c>
      <c r="JR209" s="429" t="str">
        <f>IFERROR(VLOOKUP($E209,'[13]Actualización de costos CENACE'!$A:$G,2,0),"")</f>
        <v/>
      </c>
      <c r="JS209" s="429" t="str">
        <f>IFERROR(VLOOKUP($E209,'[13]Actualización de costos CENACE'!$A:$G,3,0),"")</f>
        <v/>
      </c>
      <c r="JT209" s="429" t="str">
        <f>IFERROR(VLOOKUP($E209,'[13]Actualización de costos CENACE'!$A:$G,4,0),"")</f>
        <v/>
      </c>
      <c r="JU209" s="429" t="str">
        <f>IFERROR(VLOOKUP($E209,'[13]Actualización de costos CENACE'!$A:$G,5,0),"")</f>
        <v/>
      </c>
      <c r="JV209" s="429" t="str">
        <f>IFERROR(VLOOKUP($E209,'[13]Actualización de costos CENACE'!$A:$G,6,0),"")</f>
        <v/>
      </c>
      <c r="JW209" s="430" t="str">
        <f>IFERROR(VLOOKUP($E209,'[13]Din Costos CFE'!$J$7:$AG$150,JW$1,0),"")</f>
        <v/>
      </c>
      <c r="JX209" s="430" t="str">
        <f>IFERROR(VLOOKUP($E209,'[13]Din Costos CFE'!$J$7:$AG$150,JX$1,0),"")</f>
        <v/>
      </c>
      <c r="JY209" s="430" t="str">
        <f>IFERROR(VLOOKUP($E209,'[13]Din Costos CFE'!$J$7:$AG$150,JY$1,0),"")</f>
        <v/>
      </c>
      <c r="JZ209" s="430" t="str">
        <f>IFERROR(VLOOKUP($E209,'[13]Din Costos CFE'!$J$7:$AG$150,JZ$1,0),"")</f>
        <v/>
      </c>
      <c r="KA209" s="430" t="str">
        <f>IFERROR(VLOOKUP($E209,'[13]Din Costos CFE'!$J$7:$AG$150,KA$1,0),"")</f>
        <v/>
      </c>
      <c r="KB209" s="430" t="str">
        <f>IFERROR(VLOOKUP($E209,'[13]Din Costos CFE'!$J$7:$AG$150,KB$1,0),"")</f>
        <v/>
      </c>
      <c r="KC209" s="430" t="str">
        <f>IFERROR(VLOOKUP($E209,'[13]Din Costos CFE'!$J$7:$AG$150,KC$1,0),"")</f>
        <v/>
      </c>
      <c r="KD209" s="430" t="str">
        <f>IFERROR(VLOOKUP($E209,'[13]Din Costos CFE'!$J$7:$AG$150,KD$1,0),"")</f>
        <v/>
      </c>
      <c r="KE209" s="430" t="str">
        <f>IFERROR(VLOOKUP($E209,'[13]Din Costos CFE'!$J$7:$AG$150,KE$1,0),"")</f>
        <v/>
      </c>
      <c r="KF209" s="430" t="str">
        <f>IFERROR(VLOOKUP($E209,'[13]Din Costos CFE'!$J$7:$AG$150,KF$1,0),"")</f>
        <v/>
      </c>
      <c r="KG209" s="430" t="str">
        <f>IFERROR(VLOOKUP($E209,'[13]Din Costos CFE'!$J$7:$AG$150,KG$1,0),"")</f>
        <v/>
      </c>
      <c r="KH209" s="430" t="str">
        <f>IFERROR(VLOOKUP($E209,'[13]Din Costos CFE'!$J$7:$AG$150,KH$1,0),"")</f>
        <v/>
      </c>
      <c r="KI209" s="430" t="str">
        <f>IFERROR(VLOOKUP($E209,'[13]Din Costos CFE'!$J$7:$AG$150,KI$1,0),"")</f>
        <v/>
      </c>
      <c r="KJ209" s="430" t="str">
        <f>IFERROR(VLOOKUP($E209,'[13]Din Costos CFE'!$J$7:$AG$150,KJ$1,0),"")</f>
        <v/>
      </c>
      <c r="KK209" s="430" t="str">
        <f>IFERROR(VLOOKUP($E209,'[13]Din Costos CFE'!$J$7:$AG$150,KK$1,0),"")</f>
        <v/>
      </c>
      <c r="KL209" s="430" t="str">
        <f>IFERROR(VLOOKUP($E209,'[13]Din Costos CFE'!$J$7:$AG$150,KL$1,0),"")</f>
        <v/>
      </c>
      <c r="KM209" s="430" t="str">
        <f>IFERROR(VLOOKUP($E209,'[13]Din Costos CFE'!$J$7:$AG$150,KM$1,0),"")</f>
        <v/>
      </c>
      <c r="KN209" s="430" t="str">
        <f>IFERROR(VLOOKUP($E209,'[13]Din Costos CFE'!$J$7:$AG$150,KN$1,0),"")</f>
        <v/>
      </c>
      <c r="KO209" s="431">
        <f t="shared" si="100"/>
        <v>0</v>
      </c>
      <c r="KP209" s="431">
        <f t="shared" si="101"/>
        <v>0</v>
      </c>
      <c r="KQ209" s="431">
        <f t="shared" si="102"/>
        <v>0</v>
      </c>
      <c r="KR209" s="432" t="str">
        <f>IFERROR(VLOOKUP($E209,'[13]Din Costos CFE'!$A$6:$G$150,4,0),"")</f>
        <v/>
      </c>
      <c r="KS209" s="432" t="str">
        <f>IFERROR(VLOOKUP($E209,'[13]Din Costos CFE'!$A$6:$G$150,5,0),"")</f>
        <v/>
      </c>
      <c r="KT209" s="432" t="str">
        <f>IFERROR(VLOOKUP($E209,'[13]Din Costos CFE'!$A$6:$G$150,6,0),"")</f>
        <v/>
      </c>
      <c r="KU209" s="433" t="str">
        <f t="shared" si="103"/>
        <v/>
      </c>
      <c r="KV209" s="434" t="str">
        <f t="shared" si="104"/>
        <v/>
      </c>
      <c r="KW209" s="435" t="str">
        <f t="shared" si="105"/>
        <v/>
      </c>
      <c r="KX209" s="435"/>
      <c r="KY209" s="436" t="str">
        <f>IFERROR(VLOOKUP($E209,'[13]Detalle Costos CENACE'!$E:$IT,248,0),"")</f>
        <v/>
      </c>
      <c r="KZ209" s="414">
        <f t="shared" si="106"/>
        <v>50</v>
      </c>
      <c r="LA209" s="434" t="str">
        <f t="shared" si="107"/>
        <v/>
      </c>
      <c r="LB209" s="434" t="str">
        <f t="shared" si="108"/>
        <v/>
      </c>
      <c r="LC209" s="414">
        <f t="shared" si="109"/>
        <v>1</v>
      </c>
      <c r="LD209" s="429" t="str">
        <f>IFERROR(VLOOKUP($E209,'[13]Actualización de costos CENACE'!$A:$G,7,0),"")</f>
        <v/>
      </c>
    </row>
    <row r="210" spans="1:316" s="414" customFormat="1" ht="15" customHeight="1">
      <c r="A210" s="413" t="s">
        <v>5638</v>
      </c>
      <c r="B210" s="414">
        <v>429</v>
      </c>
      <c r="C210" s="414" t="s">
        <v>9790</v>
      </c>
      <c r="D210" s="414" t="s">
        <v>9791</v>
      </c>
      <c r="E210" s="414">
        <v>429</v>
      </c>
      <c r="G210" s="414" t="s">
        <v>6687</v>
      </c>
      <c r="H210" s="414" t="s">
        <v>401</v>
      </c>
      <c r="I210" s="415">
        <v>4</v>
      </c>
      <c r="J210" s="415"/>
      <c r="K210" s="415" t="str">
        <f t="shared" si="114"/>
        <v>No</v>
      </c>
      <c r="L210" s="415"/>
      <c r="M210" s="415">
        <f t="shared" si="87"/>
        <v>4</v>
      </c>
      <c r="N210" s="415"/>
      <c r="O210" s="415"/>
      <c r="P210" s="415"/>
      <c r="Q210" s="415"/>
      <c r="R210" s="415" t="str">
        <f t="shared" si="115"/>
        <v>No</v>
      </c>
      <c r="S210" s="415"/>
      <c r="T210" s="415"/>
      <c r="U210" s="415"/>
      <c r="V210" s="414" t="s">
        <v>9792</v>
      </c>
      <c r="W210" s="414" t="s">
        <v>5643</v>
      </c>
      <c r="X210" s="414">
        <f t="shared" si="116"/>
        <v>1</v>
      </c>
      <c r="Y210" s="414">
        <f t="shared" si="92"/>
        <v>63</v>
      </c>
      <c r="Z210" s="416" t="str">
        <f t="shared" si="93"/>
        <v/>
      </c>
      <c r="AA210" s="416">
        <f t="shared" si="94"/>
        <v>0</v>
      </c>
      <c r="AB210" s="417">
        <f t="shared" si="95"/>
        <v>0</v>
      </c>
      <c r="AC210" s="414" t="s">
        <v>6689</v>
      </c>
      <c r="AD210" s="414" t="s">
        <v>6690</v>
      </c>
      <c r="AE210" s="414" t="e">
        <f>+VLOOKUP($D210,'[12]Ramón Países '!$A:$E,4,0)</f>
        <v>#N/A</v>
      </c>
      <c r="AF210" s="414" t="s">
        <v>5646</v>
      </c>
      <c r="AG210" s="414" t="e">
        <f>+VLOOKUP($D210,'[12]Ramón Países '!$A:$E,5,0)</f>
        <v>#N/A</v>
      </c>
      <c r="AH210" s="414" t="s">
        <v>6689</v>
      </c>
      <c r="AI210" s="414" t="s">
        <v>5698</v>
      </c>
      <c r="AJ210" s="414" t="s">
        <v>6691</v>
      </c>
      <c r="AK210" s="414" t="s">
        <v>6692</v>
      </c>
      <c r="AL210" s="414" t="s">
        <v>6693</v>
      </c>
      <c r="AN210" s="414" t="s">
        <v>401</v>
      </c>
      <c r="AO210" s="414" t="s">
        <v>6694</v>
      </c>
      <c r="AP210" s="414" t="s">
        <v>6695</v>
      </c>
      <c r="AQ210" s="414" t="s">
        <v>6696</v>
      </c>
      <c r="AR210" s="414" t="s">
        <v>6697</v>
      </c>
      <c r="AS210" s="414" t="s">
        <v>6698</v>
      </c>
      <c r="AT210" s="414" t="s">
        <v>733</v>
      </c>
      <c r="AU210" s="414" t="s">
        <v>733</v>
      </c>
      <c r="AV210" s="414" t="s">
        <v>733</v>
      </c>
      <c r="AW210" s="414" t="s">
        <v>3320</v>
      </c>
      <c r="AX210" s="414" t="s">
        <v>6699</v>
      </c>
      <c r="AY210" s="414" t="s">
        <v>733</v>
      </c>
      <c r="AZ210" s="414" t="s">
        <v>6700</v>
      </c>
      <c r="BA210" s="414" t="s">
        <v>6701</v>
      </c>
      <c r="BB210" s="414" t="s">
        <v>6702</v>
      </c>
      <c r="BC210" s="414" t="s">
        <v>6703</v>
      </c>
      <c r="BD210" s="414" t="s">
        <v>6704</v>
      </c>
      <c r="BE210" s="414" t="s">
        <v>6705</v>
      </c>
      <c r="BF210" s="415" t="s">
        <v>1214</v>
      </c>
      <c r="BG210" s="414" t="s">
        <v>3320</v>
      </c>
      <c r="BI210" s="414" t="s">
        <v>5747</v>
      </c>
      <c r="BJ210" s="414" t="s">
        <v>5747</v>
      </c>
      <c r="BK210" s="414" t="s">
        <v>7146</v>
      </c>
      <c r="BL210" s="414" t="s">
        <v>9793</v>
      </c>
      <c r="BM210" s="415">
        <v>115</v>
      </c>
      <c r="BN210" s="414" t="s">
        <v>5665</v>
      </c>
      <c r="BO210" s="418" t="s">
        <v>12672</v>
      </c>
      <c r="BP210" s="414">
        <v>15</v>
      </c>
      <c r="BQ210" s="414">
        <v>2028</v>
      </c>
      <c r="BR210" s="414">
        <v>63</v>
      </c>
      <c r="BS210" s="415">
        <v>63</v>
      </c>
      <c r="BT210" s="414" t="s">
        <v>5666</v>
      </c>
      <c r="BU210" s="414">
        <v>71</v>
      </c>
      <c r="BV210" s="415">
        <v>215.46</v>
      </c>
      <c r="BW210" s="419">
        <v>0.3904109589041096</v>
      </c>
      <c r="BX210" s="420" t="s">
        <v>202</v>
      </c>
      <c r="BY210" s="414" t="s">
        <v>733</v>
      </c>
      <c r="CA210" s="414">
        <v>39.04</v>
      </c>
      <c r="CB210" s="414" t="s">
        <v>733</v>
      </c>
      <c r="CC210" s="414">
        <v>640</v>
      </c>
      <c r="CD210" s="414" t="s">
        <v>5713</v>
      </c>
      <c r="CE210" s="414" t="s">
        <v>5801</v>
      </c>
      <c r="CF210" s="414" t="s">
        <v>3320</v>
      </c>
      <c r="CG210" s="414" t="s">
        <v>733</v>
      </c>
      <c r="CH210" s="414" t="s">
        <v>733</v>
      </c>
      <c r="CI210" s="414">
        <v>2280</v>
      </c>
      <c r="CJ210" s="414">
        <v>2104.6999999999998</v>
      </c>
      <c r="CK210" s="414" t="s">
        <v>6124</v>
      </c>
      <c r="CL210" s="414">
        <v>365</v>
      </c>
      <c r="CM210" s="414">
        <v>85.4</v>
      </c>
      <c r="CN210" s="414">
        <v>97.5</v>
      </c>
      <c r="CO210" s="414">
        <v>35</v>
      </c>
      <c r="CP210" s="414" t="s">
        <v>12704</v>
      </c>
      <c r="CQ210" s="414">
        <f t="shared" si="110"/>
        <v>2026</v>
      </c>
      <c r="CR210" s="414">
        <v>0.42</v>
      </c>
      <c r="CS210" s="414">
        <v>8</v>
      </c>
      <c r="CT210" s="414" t="s">
        <v>9794</v>
      </c>
      <c r="CU210" s="414">
        <v>2583000</v>
      </c>
      <c r="CV210" s="414" t="s">
        <v>3320</v>
      </c>
      <c r="CW210" s="414" t="s">
        <v>3320</v>
      </c>
      <c r="CX210" s="414" t="s">
        <v>3320</v>
      </c>
      <c r="CY210" s="414" t="s">
        <v>3320</v>
      </c>
      <c r="CZ210" s="414" t="s">
        <v>3320</v>
      </c>
      <c r="DA210" s="414" t="s">
        <v>3320</v>
      </c>
      <c r="DB210" s="414" t="s">
        <v>3320</v>
      </c>
      <c r="DC210" s="414" t="s">
        <v>3320</v>
      </c>
      <c r="DD210" s="414" t="s">
        <v>3320</v>
      </c>
      <c r="DE210" s="414" t="s">
        <v>3320</v>
      </c>
      <c r="DG210" s="414" t="s">
        <v>3320</v>
      </c>
      <c r="DH210" s="414" t="s">
        <v>3320</v>
      </c>
      <c r="DI210" s="414" t="s">
        <v>3320</v>
      </c>
      <c r="DJ210" s="414" t="s">
        <v>3320</v>
      </c>
      <c r="DK210" s="414" t="s">
        <v>3320</v>
      </c>
      <c r="DL210" s="414" t="s">
        <v>3320</v>
      </c>
      <c r="DM210" s="414" t="e">
        <f t="shared" si="111"/>
        <v>#VALUE!</v>
      </c>
      <c r="DN210" s="414" t="s">
        <v>3320</v>
      </c>
      <c r="DO210" s="414" t="s">
        <v>3320</v>
      </c>
      <c r="DP210" s="414" t="s">
        <v>3320</v>
      </c>
      <c r="DR210" s="414" t="s">
        <v>3320</v>
      </c>
      <c r="DS210" s="414" t="s">
        <v>3320</v>
      </c>
      <c r="DT210" s="414" t="s">
        <v>3320</v>
      </c>
      <c r="DU210" s="414" t="s">
        <v>3320</v>
      </c>
      <c r="DV210" s="414" t="s">
        <v>3320</v>
      </c>
      <c r="DW210" s="414" t="s">
        <v>3320</v>
      </c>
      <c r="DX210" s="414" t="s">
        <v>3320</v>
      </c>
      <c r="DY210" s="414" t="s">
        <v>3320</v>
      </c>
      <c r="DZ210" s="414" t="s">
        <v>3320</v>
      </c>
      <c r="EA210" s="414" t="s">
        <v>3320</v>
      </c>
      <c r="EB210" s="414" t="s">
        <v>3320</v>
      </c>
      <c r="EC210" s="414" t="s">
        <v>3320</v>
      </c>
      <c r="ED210" s="414" t="s">
        <v>3320</v>
      </c>
      <c r="EE210" s="414" t="s">
        <v>3320</v>
      </c>
      <c r="EF210" s="414" t="s">
        <v>3320</v>
      </c>
      <c r="EG210" s="414" t="s">
        <v>3320</v>
      </c>
      <c r="EH210" s="414" t="s">
        <v>3320</v>
      </c>
      <c r="EI210" s="414" t="s">
        <v>3320</v>
      </c>
      <c r="EJ210" s="414" t="s">
        <v>3320</v>
      </c>
      <c r="EK210" s="414" t="s">
        <v>3320</v>
      </c>
      <c r="EL210" s="414" t="s">
        <v>3320</v>
      </c>
      <c r="EM210" s="414" t="s">
        <v>3320</v>
      </c>
      <c r="EN210" s="414" t="s">
        <v>3320</v>
      </c>
      <c r="EO210" s="414" t="s">
        <v>3320</v>
      </c>
      <c r="EP210" s="414" t="s">
        <v>3320</v>
      </c>
      <c r="EQ210" s="414" t="s">
        <v>3320</v>
      </c>
      <c r="ER210" s="414" t="s">
        <v>3320</v>
      </c>
      <c r="ES210" s="414" t="s">
        <v>3320</v>
      </c>
      <c r="ET210" s="414" t="s">
        <v>3320</v>
      </c>
      <c r="EU210" s="414" t="s">
        <v>3320</v>
      </c>
      <c r="EV210" s="414" t="s">
        <v>3320</v>
      </c>
      <c r="EW210" s="414" t="s">
        <v>3320</v>
      </c>
      <c r="EX210" s="414" t="s">
        <v>3320</v>
      </c>
      <c r="EY210" s="414" t="s">
        <v>3320</v>
      </c>
      <c r="EZ210" s="414" t="s">
        <v>3320</v>
      </c>
      <c r="FA210" s="414" t="s">
        <v>3320</v>
      </c>
      <c r="FB210" s="414" t="s">
        <v>3320</v>
      </c>
      <c r="FC210" s="414" t="s">
        <v>3320</v>
      </c>
      <c r="FD210" s="414" t="s">
        <v>3320</v>
      </c>
      <c r="FE210" s="414" t="s">
        <v>3320</v>
      </c>
      <c r="FF210" s="414" t="s">
        <v>3320</v>
      </c>
      <c r="FG210" s="414" t="s">
        <v>3320</v>
      </c>
      <c r="FH210" s="414" t="s">
        <v>3320</v>
      </c>
      <c r="FI210" s="414" t="s">
        <v>3320</v>
      </c>
      <c r="FJ210" s="414" t="s">
        <v>3320</v>
      </c>
      <c r="FK210" s="414" t="s">
        <v>3320</v>
      </c>
      <c r="FL210" s="414" t="s">
        <v>3320</v>
      </c>
      <c r="FM210" s="414" t="s">
        <v>3320</v>
      </c>
      <c r="FN210" s="414" t="s">
        <v>3320</v>
      </c>
      <c r="FO210" s="421">
        <v>104557763</v>
      </c>
      <c r="FP210" s="421">
        <f t="shared" si="91"/>
        <v>104.55776299999999</v>
      </c>
      <c r="FQ210" s="414" t="s">
        <v>1214</v>
      </c>
      <c r="FR210" s="414" t="s">
        <v>733</v>
      </c>
      <c r="FS210" s="414" t="s">
        <v>733</v>
      </c>
      <c r="FT210" s="414" t="s">
        <v>733</v>
      </c>
      <c r="FU210" s="414" t="s">
        <v>1727</v>
      </c>
      <c r="FV210" s="414" t="s">
        <v>9795</v>
      </c>
      <c r="FW210" s="414" t="s">
        <v>9796</v>
      </c>
      <c r="FX210" s="422" t="s">
        <v>9793</v>
      </c>
      <c r="FY210" s="423">
        <v>115</v>
      </c>
      <c r="FZ210" s="414" t="s">
        <v>9797</v>
      </c>
      <c r="GA210" s="421">
        <v>104557763.81</v>
      </c>
      <c r="GB210" s="421">
        <v>6503528.0999999996</v>
      </c>
      <c r="GC210" s="421">
        <v>3991.97</v>
      </c>
      <c r="GD210" s="421">
        <v>198.41</v>
      </c>
      <c r="GE210" s="414" t="s">
        <v>6712</v>
      </c>
      <c r="GF210" s="414" t="s">
        <v>733</v>
      </c>
      <c r="GG210" s="414" t="s">
        <v>733</v>
      </c>
      <c r="GH210" s="414" t="s">
        <v>6713</v>
      </c>
      <c r="GI210" s="414" t="s">
        <v>733</v>
      </c>
      <c r="GJ210" s="414" t="s">
        <v>733</v>
      </c>
      <c r="GK210" s="414" t="s">
        <v>733</v>
      </c>
      <c r="GL210" s="414" t="s">
        <v>733</v>
      </c>
      <c r="GM210" s="414" t="s">
        <v>733</v>
      </c>
      <c r="GN210" s="424" t="s">
        <v>5676</v>
      </c>
      <c r="GO210" s="414" t="s">
        <v>3320</v>
      </c>
      <c r="GP210" s="414" t="s">
        <v>733</v>
      </c>
      <c r="GQ210" s="414" t="s">
        <v>5721</v>
      </c>
      <c r="GR210" s="414" t="s">
        <v>733</v>
      </c>
      <c r="GS210" s="414" t="s">
        <v>5679</v>
      </c>
      <c r="GT210" s="414" t="s">
        <v>3320</v>
      </c>
      <c r="GU210" s="414" t="s">
        <v>3320</v>
      </c>
      <c r="GV210" s="414">
        <v>1</v>
      </c>
      <c r="GW210" s="414" t="s">
        <v>733</v>
      </c>
      <c r="GX210" s="414" t="s">
        <v>5679</v>
      </c>
      <c r="GY210" s="414" t="s">
        <v>9798</v>
      </c>
      <c r="GZ210" s="414" t="s">
        <v>733</v>
      </c>
      <c r="HA210" s="414" t="s">
        <v>3320</v>
      </c>
      <c r="HB210" s="414" t="s">
        <v>9799</v>
      </c>
      <c r="HC210" s="414" t="s">
        <v>9800</v>
      </c>
      <c r="HD210" s="414" t="s">
        <v>5952</v>
      </c>
      <c r="HE210" s="414" t="s">
        <v>5684</v>
      </c>
      <c r="HF210" s="414" t="s">
        <v>5684</v>
      </c>
      <c r="HG210" s="414" t="s">
        <v>5759</v>
      </c>
      <c r="HH210" s="414" t="s">
        <v>1214</v>
      </c>
      <c r="HI210" s="414" t="s">
        <v>13179</v>
      </c>
      <c r="HJ210" s="414" t="s">
        <v>13180</v>
      </c>
      <c r="HK210" s="414" t="s">
        <v>5685</v>
      </c>
      <c r="HL210" s="414" t="s">
        <v>3320</v>
      </c>
      <c r="HM210" s="414" t="s">
        <v>3320</v>
      </c>
      <c r="HN210" s="414" t="s">
        <v>3320</v>
      </c>
      <c r="HO210" s="414" t="s">
        <v>3320</v>
      </c>
      <c r="HP210" s="414" t="s">
        <v>3320</v>
      </c>
      <c r="HQ210" s="414" t="s">
        <v>3320</v>
      </c>
      <c r="HR210" s="414" t="s">
        <v>3320</v>
      </c>
      <c r="HS210" s="414" t="s">
        <v>3320</v>
      </c>
      <c r="HT210" s="414" t="s">
        <v>3320</v>
      </c>
      <c r="HU210" s="414" t="s">
        <v>3320</v>
      </c>
      <c r="HV210" s="414" t="s">
        <v>3320</v>
      </c>
      <c r="HW210" s="414" t="s">
        <v>3320</v>
      </c>
      <c r="HX210" s="414" t="s">
        <v>3320</v>
      </c>
      <c r="HY210" s="414" t="s">
        <v>3320</v>
      </c>
      <c r="HZ210" s="414" t="s">
        <v>3320</v>
      </c>
      <c r="IA210" s="414" t="s">
        <v>3320</v>
      </c>
      <c r="IB210" s="414" t="s">
        <v>3320</v>
      </c>
      <c r="IC210" s="414" t="s">
        <v>3320</v>
      </c>
      <c r="ID210" s="414" t="s">
        <v>3320</v>
      </c>
      <c r="IE210" s="414" t="s">
        <v>3320</v>
      </c>
      <c r="IF210" s="414" t="s">
        <v>3320</v>
      </c>
      <c r="IG210" s="414" t="s">
        <v>3320</v>
      </c>
      <c r="IH210" s="414" t="s">
        <v>3320</v>
      </c>
      <c r="II210" s="414" t="s">
        <v>3320</v>
      </c>
      <c r="IJ210" s="414" t="s">
        <v>3320</v>
      </c>
      <c r="IK210" s="414" t="s">
        <v>3320</v>
      </c>
      <c r="IL210" s="414" t="s">
        <v>3320</v>
      </c>
      <c r="IM210" s="414" t="s">
        <v>3320</v>
      </c>
      <c r="IN210" s="414" t="s">
        <v>3320</v>
      </c>
      <c r="IO210" s="414" t="s">
        <v>3320</v>
      </c>
      <c r="IP210" s="414" t="s">
        <v>3320</v>
      </c>
      <c r="IQ210" s="414" t="s">
        <v>3320</v>
      </c>
      <c r="IR210" s="414" t="s">
        <v>3320</v>
      </c>
      <c r="IS210" s="414" t="s">
        <v>3320</v>
      </c>
      <c r="IT210" s="414" t="s">
        <v>3320</v>
      </c>
      <c r="IU210" s="414" t="s">
        <v>3320</v>
      </c>
      <c r="IV210" s="414" t="s">
        <v>3320</v>
      </c>
      <c r="IW210" s="414" t="s">
        <v>3320</v>
      </c>
      <c r="IY210" s="415"/>
      <c r="IZ210" s="415"/>
      <c r="JB210" s="414" t="str">
        <f>IFERROR(VLOOKUP($E210,'[12]Resumen costos RNT id'!$D:$J,3,0),"")</f>
        <v/>
      </c>
      <c r="JC210" s="421" t="str">
        <f>IFERROR(VLOOKUP($E210,'[12]Resumen costos RNT id'!$D:$J,4,0),"")</f>
        <v/>
      </c>
      <c r="JD210" s="421" t="str">
        <f>IFERROR(VLOOKUP($E210,'[12]Resumen costos RNT id'!$D:$J,5,0),"")</f>
        <v/>
      </c>
      <c r="JE210" s="421" t="str">
        <f>IFERROR(VLOOKUP($E210,'[12]Resumen costos RNT id'!$D:$J,6,0),"")</f>
        <v/>
      </c>
      <c r="JF210" s="416" t="str">
        <f>IFERROR(VLOOKUP($E210,'[12]Resumen costos RNT id'!$D:$J,7,0),"")</f>
        <v/>
      </c>
      <c r="JG210" s="428" t="str">
        <f t="shared" si="96"/>
        <v/>
      </c>
      <c r="JH210" s="428" t="str">
        <f t="shared" si="97"/>
        <v/>
      </c>
      <c r="JI210" s="428" t="str">
        <f t="shared" si="97"/>
        <v/>
      </c>
      <c r="JJ210" s="428">
        <f t="shared" si="98"/>
        <v>0</v>
      </c>
      <c r="JK210" s="428">
        <f t="shared" si="99"/>
        <v>0</v>
      </c>
      <c r="JL210" s="414" t="s">
        <v>202</v>
      </c>
      <c r="JP210" s="414">
        <v>1</v>
      </c>
      <c r="JQ210" s="414">
        <f t="shared" si="117"/>
        <v>0</v>
      </c>
      <c r="JR210" s="429" t="str">
        <f>IFERROR(VLOOKUP($E210,'[13]Actualización de costos CENACE'!$A:$G,2,0),"")</f>
        <v/>
      </c>
      <c r="JS210" s="429" t="str">
        <f>IFERROR(VLOOKUP($E210,'[13]Actualización de costos CENACE'!$A:$G,3,0),"")</f>
        <v/>
      </c>
      <c r="JT210" s="429" t="str">
        <f>IFERROR(VLOOKUP($E210,'[13]Actualización de costos CENACE'!$A:$G,4,0),"")</f>
        <v/>
      </c>
      <c r="JU210" s="429" t="str">
        <f>IFERROR(VLOOKUP($E210,'[13]Actualización de costos CENACE'!$A:$G,5,0),"")</f>
        <v/>
      </c>
      <c r="JV210" s="429" t="str">
        <f>IFERROR(VLOOKUP($E210,'[13]Actualización de costos CENACE'!$A:$G,6,0),"")</f>
        <v/>
      </c>
      <c r="JW210" s="430" t="str">
        <f>IFERROR(VLOOKUP($E210,'[13]Din Costos CFE'!$J$7:$AG$150,JW$1,0),"")</f>
        <v/>
      </c>
      <c r="JX210" s="430" t="str">
        <f>IFERROR(VLOOKUP($E210,'[13]Din Costos CFE'!$J$7:$AG$150,JX$1,0),"")</f>
        <v/>
      </c>
      <c r="JY210" s="430" t="str">
        <f>IFERROR(VLOOKUP($E210,'[13]Din Costos CFE'!$J$7:$AG$150,JY$1,0),"")</f>
        <v/>
      </c>
      <c r="JZ210" s="430" t="str">
        <f>IFERROR(VLOOKUP($E210,'[13]Din Costos CFE'!$J$7:$AG$150,JZ$1,0),"")</f>
        <v/>
      </c>
      <c r="KA210" s="430" t="str">
        <f>IFERROR(VLOOKUP($E210,'[13]Din Costos CFE'!$J$7:$AG$150,KA$1,0),"")</f>
        <v/>
      </c>
      <c r="KB210" s="430" t="str">
        <f>IFERROR(VLOOKUP($E210,'[13]Din Costos CFE'!$J$7:$AG$150,KB$1,0),"")</f>
        <v/>
      </c>
      <c r="KC210" s="430" t="str">
        <f>IFERROR(VLOOKUP($E210,'[13]Din Costos CFE'!$J$7:$AG$150,KC$1,0),"")</f>
        <v/>
      </c>
      <c r="KD210" s="430" t="str">
        <f>IFERROR(VLOOKUP($E210,'[13]Din Costos CFE'!$J$7:$AG$150,KD$1,0),"")</f>
        <v/>
      </c>
      <c r="KE210" s="430" t="str">
        <f>IFERROR(VLOOKUP($E210,'[13]Din Costos CFE'!$J$7:$AG$150,KE$1,0),"")</f>
        <v/>
      </c>
      <c r="KF210" s="430" t="str">
        <f>IFERROR(VLOOKUP($E210,'[13]Din Costos CFE'!$J$7:$AG$150,KF$1,0),"")</f>
        <v/>
      </c>
      <c r="KG210" s="430" t="str">
        <f>IFERROR(VLOOKUP($E210,'[13]Din Costos CFE'!$J$7:$AG$150,KG$1,0),"")</f>
        <v/>
      </c>
      <c r="KH210" s="430" t="str">
        <f>IFERROR(VLOOKUP($E210,'[13]Din Costos CFE'!$J$7:$AG$150,KH$1,0),"")</f>
        <v/>
      </c>
      <c r="KI210" s="430" t="str">
        <f>IFERROR(VLOOKUP($E210,'[13]Din Costos CFE'!$J$7:$AG$150,KI$1,0),"")</f>
        <v/>
      </c>
      <c r="KJ210" s="430" t="str">
        <f>IFERROR(VLOOKUP($E210,'[13]Din Costos CFE'!$J$7:$AG$150,KJ$1,0),"")</f>
        <v/>
      </c>
      <c r="KK210" s="430" t="str">
        <f>IFERROR(VLOOKUP($E210,'[13]Din Costos CFE'!$J$7:$AG$150,KK$1,0),"")</f>
        <v/>
      </c>
      <c r="KL210" s="430" t="str">
        <f>IFERROR(VLOOKUP($E210,'[13]Din Costos CFE'!$J$7:$AG$150,KL$1,0),"")</f>
        <v/>
      </c>
      <c r="KM210" s="430" t="str">
        <f>IFERROR(VLOOKUP($E210,'[13]Din Costos CFE'!$J$7:$AG$150,KM$1,0),"")</f>
        <v/>
      </c>
      <c r="KN210" s="430" t="str">
        <f>IFERROR(VLOOKUP($E210,'[13]Din Costos CFE'!$J$7:$AG$150,KN$1,0),"")</f>
        <v/>
      </c>
      <c r="KO210" s="431">
        <f t="shared" si="100"/>
        <v>0</v>
      </c>
      <c r="KP210" s="431">
        <f t="shared" si="101"/>
        <v>0</v>
      </c>
      <c r="KQ210" s="431">
        <f t="shared" si="102"/>
        <v>0</v>
      </c>
      <c r="KR210" s="432" t="str">
        <f>IFERROR(VLOOKUP($E210,'[13]Din Costos CFE'!$A$6:$G$150,4,0),"")</f>
        <v/>
      </c>
      <c r="KS210" s="432" t="str">
        <f>IFERROR(VLOOKUP($E210,'[13]Din Costos CFE'!$A$6:$G$150,5,0),"")</f>
        <v/>
      </c>
      <c r="KT210" s="432" t="str">
        <f>IFERROR(VLOOKUP($E210,'[13]Din Costos CFE'!$A$6:$G$150,6,0),"")</f>
        <v/>
      </c>
      <c r="KU210" s="433" t="str">
        <f t="shared" si="103"/>
        <v/>
      </c>
      <c r="KV210" s="434" t="str">
        <f t="shared" si="104"/>
        <v/>
      </c>
      <c r="KW210" s="435" t="str">
        <f t="shared" si="105"/>
        <v/>
      </c>
      <c r="KX210" s="435"/>
      <c r="KY210" s="436" t="str">
        <f>IFERROR(VLOOKUP($E210,'[13]Detalle Costos CENACE'!$E:$IT,248,0),"")</f>
        <v/>
      </c>
      <c r="KZ210" s="414">
        <f t="shared" si="106"/>
        <v>63</v>
      </c>
      <c r="LA210" s="434" t="str">
        <f t="shared" si="107"/>
        <v/>
      </c>
      <c r="LB210" s="434" t="str">
        <f t="shared" si="108"/>
        <v/>
      </c>
      <c r="LC210" s="414">
        <f t="shared" si="109"/>
        <v>1</v>
      </c>
      <c r="LD210" s="429" t="str">
        <f>IFERROR(VLOOKUP($E210,'[13]Actualización de costos CENACE'!$A:$G,7,0),"")</f>
        <v/>
      </c>
    </row>
    <row r="211" spans="1:316" s="414" customFormat="1" ht="15" customHeight="1">
      <c r="A211" s="413" t="s">
        <v>5638</v>
      </c>
      <c r="B211" s="414">
        <v>432</v>
      </c>
      <c r="C211" s="414" t="s">
        <v>9801</v>
      </c>
      <c r="D211" s="414" t="s">
        <v>9802</v>
      </c>
      <c r="E211" s="414">
        <v>432</v>
      </c>
      <c r="G211" s="414" t="s">
        <v>6687</v>
      </c>
      <c r="H211" s="414" t="s">
        <v>401</v>
      </c>
      <c r="I211" s="415">
        <v>4</v>
      </c>
      <c r="J211" s="415"/>
      <c r="K211" s="415" t="str">
        <f t="shared" si="114"/>
        <v>No</v>
      </c>
      <c r="L211" s="415"/>
      <c r="M211" s="415">
        <f t="shared" si="87"/>
        <v>4</v>
      </c>
      <c r="N211" s="415"/>
      <c r="O211" s="415"/>
      <c r="P211" s="415"/>
      <c r="Q211" s="415"/>
      <c r="R211" s="415" t="str">
        <f t="shared" si="115"/>
        <v>No</v>
      </c>
      <c r="S211" s="415"/>
      <c r="T211" s="415"/>
      <c r="U211" s="415"/>
      <c r="V211" s="414" t="s">
        <v>9803</v>
      </c>
      <c r="W211" s="414" t="s">
        <v>5643</v>
      </c>
      <c r="X211" s="414">
        <f t="shared" si="116"/>
        <v>1</v>
      </c>
      <c r="Y211" s="414">
        <f t="shared" si="92"/>
        <v>115</v>
      </c>
      <c r="Z211" s="416" t="str">
        <f t="shared" si="93"/>
        <v/>
      </c>
      <c r="AA211" s="416">
        <f t="shared" si="94"/>
        <v>0</v>
      </c>
      <c r="AB211" s="417">
        <f t="shared" si="95"/>
        <v>0</v>
      </c>
      <c r="AC211" s="414" t="s">
        <v>6689</v>
      </c>
      <c r="AD211" s="414" t="s">
        <v>6690</v>
      </c>
      <c r="AE211" s="414" t="e">
        <f>+VLOOKUP($D211,'[12]Ramón Países '!$A:$E,4,0)</f>
        <v>#N/A</v>
      </c>
      <c r="AF211" s="414" t="s">
        <v>5646</v>
      </c>
      <c r="AG211" s="414" t="e">
        <f>+VLOOKUP($D211,'[12]Ramón Países '!$A:$E,5,0)</f>
        <v>#N/A</v>
      </c>
      <c r="AH211" s="414" t="s">
        <v>6689</v>
      </c>
      <c r="AI211" s="414" t="s">
        <v>5698</v>
      </c>
      <c r="AJ211" s="414" t="s">
        <v>6691</v>
      </c>
      <c r="AK211" s="414" t="s">
        <v>6692</v>
      </c>
      <c r="AL211" s="414" t="s">
        <v>6693</v>
      </c>
      <c r="AN211" s="414" t="s">
        <v>401</v>
      </c>
      <c r="AO211" s="414" t="s">
        <v>6694</v>
      </c>
      <c r="AP211" s="414" t="s">
        <v>6695</v>
      </c>
      <c r="AQ211" s="414" t="s">
        <v>6696</v>
      </c>
      <c r="AR211" s="414" t="s">
        <v>6697</v>
      </c>
      <c r="AS211" s="414" t="s">
        <v>6698</v>
      </c>
      <c r="AT211" s="414" t="s">
        <v>733</v>
      </c>
      <c r="AU211" s="414" t="s">
        <v>733</v>
      </c>
      <c r="AV211" s="414" t="s">
        <v>733</v>
      </c>
      <c r="AW211" s="414" t="s">
        <v>3320</v>
      </c>
      <c r="AX211" s="414" t="s">
        <v>6699</v>
      </c>
      <c r="AY211" s="414" t="s">
        <v>733</v>
      </c>
      <c r="AZ211" s="414" t="s">
        <v>6700</v>
      </c>
      <c r="BA211" s="414" t="s">
        <v>6701</v>
      </c>
      <c r="BB211" s="414" t="s">
        <v>6702</v>
      </c>
      <c r="BC211" s="414" t="s">
        <v>6703</v>
      </c>
      <c r="BD211" s="414" t="s">
        <v>6704</v>
      </c>
      <c r="BE211" s="414" t="s">
        <v>6705</v>
      </c>
      <c r="BF211" s="415" t="s">
        <v>1214</v>
      </c>
      <c r="BG211" s="414" t="s">
        <v>3320</v>
      </c>
      <c r="BI211" s="414" t="s">
        <v>5663</v>
      </c>
      <c r="BJ211" s="414" t="s">
        <v>5663</v>
      </c>
      <c r="BK211" s="414" t="s">
        <v>3585</v>
      </c>
      <c r="BL211" s="414" t="s">
        <v>9804</v>
      </c>
      <c r="BM211" s="415">
        <v>115</v>
      </c>
      <c r="BN211" s="414" t="s">
        <v>5665</v>
      </c>
      <c r="BO211" s="418" t="s">
        <v>12802</v>
      </c>
      <c r="BP211" s="414">
        <v>15</v>
      </c>
      <c r="BQ211" s="414">
        <v>2028</v>
      </c>
      <c r="BR211" s="414">
        <v>115</v>
      </c>
      <c r="BS211" s="415">
        <v>115</v>
      </c>
      <c r="BT211" s="414" t="s">
        <v>5666</v>
      </c>
      <c r="BU211" s="414">
        <v>126</v>
      </c>
      <c r="BV211" s="415">
        <v>366.85</v>
      </c>
      <c r="BW211" s="419">
        <v>0.36415525114155256</v>
      </c>
      <c r="BX211" s="420" t="s">
        <v>202</v>
      </c>
      <c r="BY211" s="414" t="s">
        <v>733</v>
      </c>
      <c r="CA211" s="414">
        <v>36.42</v>
      </c>
      <c r="CB211" s="414" t="s">
        <v>733</v>
      </c>
      <c r="CC211" s="414">
        <v>640</v>
      </c>
      <c r="CD211" s="414" t="s">
        <v>5713</v>
      </c>
      <c r="CE211" s="414" t="s">
        <v>5801</v>
      </c>
      <c r="CF211" s="414" t="s">
        <v>3320</v>
      </c>
      <c r="CG211" s="414" t="s">
        <v>733</v>
      </c>
      <c r="CH211" s="414" t="s">
        <v>733</v>
      </c>
      <c r="CI211" s="414">
        <v>2121.3000000000002</v>
      </c>
      <c r="CJ211" s="414">
        <v>1958.2</v>
      </c>
      <c r="CK211" s="414" t="s">
        <v>9805</v>
      </c>
      <c r="CL211" s="414">
        <v>365</v>
      </c>
      <c r="CM211" s="414">
        <v>85.36</v>
      </c>
      <c r="CN211" s="414">
        <v>98</v>
      </c>
      <c r="CO211" s="414">
        <v>35</v>
      </c>
      <c r="CP211" s="414" t="s">
        <v>12595</v>
      </c>
      <c r="CQ211" s="414">
        <f t="shared" si="110"/>
        <v>2026</v>
      </c>
      <c r="CR211" s="414">
        <v>0.5</v>
      </c>
      <c r="CS211" s="414">
        <v>8</v>
      </c>
      <c r="CT211" s="414" t="s">
        <v>9806</v>
      </c>
      <c r="CU211" s="414">
        <v>4638000</v>
      </c>
      <c r="CV211" s="414" t="s">
        <v>3320</v>
      </c>
      <c r="CW211" s="414" t="s">
        <v>3320</v>
      </c>
      <c r="CX211" s="414" t="s">
        <v>3320</v>
      </c>
      <c r="CY211" s="414" t="s">
        <v>3320</v>
      </c>
      <c r="CZ211" s="414" t="s">
        <v>3320</v>
      </c>
      <c r="DA211" s="414" t="s">
        <v>3320</v>
      </c>
      <c r="DB211" s="414" t="s">
        <v>3320</v>
      </c>
      <c r="DC211" s="414" t="s">
        <v>3320</v>
      </c>
      <c r="DD211" s="414" t="s">
        <v>3320</v>
      </c>
      <c r="DE211" s="414" t="s">
        <v>3320</v>
      </c>
      <c r="DG211" s="414" t="s">
        <v>3320</v>
      </c>
      <c r="DH211" s="414" t="s">
        <v>3320</v>
      </c>
      <c r="DI211" s="414" t="s">
        <v>3320</v>
      </c>
      <c r="DJ211" s="414" t="s">
        <v>3320</v>
      </c>
      <c r="DK211" s="414" t="s">
        <v>3320</v>
      </c>
      <c r="DL211" s="414" t="s">
        <v>3320</v>
      </c>
      <c r="DM211" s="414" t="e">
        <f t="shared" si="111"/>
        <v>#VALUE!</v>
      </c>
      <c r="DN211" s="414" t="s">
        <v>3320</v>
      </c>
      <c r="DO211" s="414" t="s">
        <v>3320</v>
      </c>
      <c r="DP211" s="414" t="s">
        <v>3320</v>
      </c>
      <c r="DR211" s="414" t="s">
        <v>3320</v>
      </c>
      <c r="DS211" s="414" t="s">
        <v>3320</v>
      </c>
      <c r="DT211" s="414" t="s">
        <v>3320</v>
      </c>
      <c r="DU211" s="414" t="s">
        <v>3320</v>
      </c>
      <c r="DV211" s="414" t="s">
        <v>3320</v>
      </c>
      <c r="DW211" s="414" t="s">
        <v>3320</v>
      </c>
      <c r="DX211" s="414" t="s">
        <v>3320</v>
      </c>
      <c r="DY211" s="414" t="s">
        <v>3320</v>
      </c>
      <c r="DZ211" s="414" t="s">
        <v>3320</v>
      </c>
      <c r="EA211" s="414" t="s">
        <v>3320</v>
      </c>
      <c r="EB211" s="414" t="s">
        <v>3320</v>
      </c>
      <c r="EC211" s="414" t="s">
        <v>3320</v>
      </c>
      <c r="ED211" s="414" t="s">
        <v>3320</v>
      </c>
      <c r="EE211" s="414" t="s">
        <v>3320</v>
      </c>
      <c r="EF211" s="414" t="s">
        <v>3320</v>
      </c>
      <c r="EG211" s="414" t="s">
        <v>3320</v>
      </c>
      <c r="EH211" s="414" t="s">
        <v>3320</v>
      </c>
      <c r="EI211" s="414" t="s">
        <v>3320</v>
      </c>
      <c r="EJ211" s="414" t="s">
        <v>3320</v>
      </c>
      <c r="EK211" s="414" t="s">
        <v>3320</v>
      </c>
      <c r="EL211" s="414" t="s">
        <v>3320</v>
      </c>
      <c r="EM211" s="414" t="s">
        <v>3320</v>
      </c>
      <c r="EN211" s="414" t="s">
        <v>3320</v>
      </c>
      <c r="EO211" s="414" t="s">
        <v>3320</v>
      </c>
      <c r="EP211" s="414" t="s">
        <v>3320</v>
      </c>
      <c r="EQ211" s="414" t="s">
        <v>3320</v>
      </c>
      <c r="ER211" s="414" t="s">
        <v>3320</v>
      </c>
      <c r="ES211" s="414" t="s">
        <v>3320</v>
      </c>
      <c r="ET211" s="414" t="s">
        <v>3320</v>
      </c>
      <c r="EU211" s="414" t="s">
        <v>3320</v>
      </c>
      <c r="EV211" s="414" t="s">
        <v>3320</v>
      </c>
      <c r="EW211" s="414" t="s">
        <v>3320</v>
      </c>
      <c r="EX211" s="414" t="s">
        <v>3320</v>
      </c>
      <c r="EY211" s="414" t="s">
        <v>3320</v>
      </c>
      <c r="EZ211" s="414" t="s">
        <v>3320</v>
      </c>
      <c r="FA211" s="414" t="s">
        <v>3320</v>
      </c>
      <c r="FB211" s="414" t="s">
        <v>3320</v>
      </c>
      <c r="FC211" s="414" t="s">
        <v>3320</v>
      </c>
      <c r="FD211" s="414" t="s">
        <v>3320</v>
      </c>
      <c r="FE211" s="414" t="s">
        <v>3320</v>
      </c>
      <c r="FF211" s="414" t="s">
        <v>3320</v>
      </c>
      <c r="FG211" s="414" t="s">
        <v>3320</v>
      </c>
      <c r="FH211" s="414" t="s">
        <v>3320</v>
      </c>
      <c r="FI211" s="414" t="s">
        <v>3320</v>
      </c>
      <c r="FJ211" s="414" t="s">
        <v>3320</v>
      </c>
      <c r="FK211" s="414" t="s">
        <v>3320</v>
      </c>
      <c r="FL211" s="414" t="s">
        <v>3320</v>
      </c>
      <c r="FM211" s="414" t="s">
        <v>3320</v>
      </c>
      <c r="FN211" s="414" t="s">
        <v>3320</v>
      </c>
      <c r="FO211" s="421">
        <v>163371298</v>
      </c>
      <c r="FP211" s="421">
        <f t="shared" si="91"/>
        <v>163.371298</v>
      </c>
      <c r="FQ211" s="414" t="s">
        <v>733</v>
      </c>
      <c r="FR211" s="414" t="s">
        <v>733</v>
      </c>
      <c r="FS211" s="414" t="s">
        <v>733</v>
      </c>
      <c r="FT211" s="414" t="s">
        <v>733</v>
      </c>
      <c r="FU211" s="414" t="s">
        <v>8585</v>
      </c>
      <c r="FV211" s="414" t="s">
        <v>9807</v>
      </c>
      <c r="FW211" s="414" t="s">
        <v>9808</v>
      </c>
      <c r="FX211" s="422" t="s">
        <v>9804</v>
      </c>
      <c r="FY211" s="423">
        <v>115</v>
      </c>
      <c r="FZ211" s="414" t="s">
        <v>9809</v>
      </c>
      <c r="GA211" s="421">
        <v>163371298.58000001</v>
      </c>
      <c r="GB211" s="421">
        <v>12127162.130000001</v>
      </c>
      <c r="GC211" s="421">
        <v>4026.73</v>
      </c>
      <c r="GD211" s="421">
        <v>108.7</v>
      </c>
      <c r="GE211" s="414" t="s">
        <v>6712</v>
      </c>
      <c r="GF211" s="414" t="s">
        <v>733</v>
      </c>
      <c r="GG211" s="414" t="s">
        <v>733</v>
      </c>
      <c r="GH211" s="414" t="s">
        <v>6713</v>
      </c>
      <c r="GI211" s="414" t="s">
        <v>733</v>
      </c>
      <c r="GJ211" s="414" t="s">
        <v>733</v>
      </c>
      <c r="GK211" s="414" t="s">
        <v>733</v>
      </c>
      <c r="GL211" s="414" t="s">
        <v>733</v>
      </c>
      <c r="GM211" s="414" t="s">
        <v>733</v>
      </c>
      <c r="GN211" s="424" t="s">
        <v>5676</v>
      </c>
      <c r="GO211" s="414" t="s">
        <v>3320</v>
      </c>
      <c r="GP211" s="414" t="s">
        <v>733</v>
      </c>
      <c r="GQ211" s="414" t="s">
        <v>5721</v>
      </c>
      <c r="GR211" s="414" t="s">
        <v>1214</v>
      </c>
      <c r="GS211" s="414" t="s">
        <v>1214</v>
      </c>
      <c r="GT211" s="414" t="s">
        <v>3320</v>
      </c>
      <c r="GU211" s="414" t="s">
        <v>3320</v>
      </c>
      <c r="GV211" s="414">
        <v>0</v>
      </c>
      <c r="GW211" s="414" t="s">
        <v>1214</v>
      </c>
      <c r="GX211" s="414" t="s">
        <v>1214</v>
      </c>
      <c r="GY211" s="414" t="s">
        <v>3320</v>
      </c>
      <c r="GZ211" s="414" t="s">
        <v>733</v>
      </c>
      <c r="HA211" s="414" t="s">
        <v>3320</v>
      </c>
      <c r="HB211" s="414" t="s">
        <v>9810</v>
      </c>
      <c r="HC211" s="414" t="s">
        <v>9811</v>
      </c>
      <c r="HD211" s="414" t="s">
        <v>5952</v>
      </c>
      <c r="HE211" s="414" t="s">
        <v>5684</v>
      </c>
      <c r="HF211" s="414" t="s">
        <v>5684</v>
      </c>
      <c r="HG211" s="414" t="s">
        <v>733</v>
      </c>
      <c r="HH211" s="414" t="s">
        <v>1214</v>
      </c>
      <c r="HI211" s="414" t="s">
        <v>13181</v>
      </c>
      <c r="HJ211" s="414" t="s">
        <v>13182</v>
      </c>
      <c r="HK211" s="414" t="s">
        <v>5685</v>
      </c>
      <c r="HL211" s="414" t="s">
        <v>3320</v>
      </c>
      <c r="HM211" s="414" t="s">
        <v>3320</v>
      </c>
      <c r="HN211" s="414" t="s">
        <v>3320</v>
      </c>
      <c r="HO211" s="414" t="s">
        <v>3320</v>
      </c>
      <c r="HP211" s="414" t="s">
        <v>3320</v>
      </c>
      <c r="HQ211" s="414" t="s">
        <v>3320</v>
      </c>
      <c r="HR211" s="414" t="s">
        <v>3320</v>
      </c>
      <c r="HS211" s="414" t="s">
        <v>3320</v>
      </c>
      <c r="HT211" s="414" t="s">
        <v>3320</v>
      </c>
      <c r="HU211" s="414" t="s">
        <v>3320</v>
      </c>
      <c r="HV211" s="414" t="s">
        <v>3320</v>
      </c>
      <c r="HW211" s="414" t="s">
        <v>3320</v>
      </c>
      <c r="HX211" s="414" t="s">
        <v>3320</v>
      </c>
      <c r="HY211" s="414" t="s">
        <v>3320</v>
      </c>
      <c r="HZ211" s="414" t="s">
        <v>3320</v>
      </c>
      <c r="IA211" s="414" t="s">
        <v>3320</v>
      </c>
      <c r="IB211" s="414" t="s">
        <v>3320</v>
      </c>
      <c r="IC211" s="414" t="s">
        <v>3320</v>
      </c>
      <c r="ID211" s="414" t="s">
        <v>3320</v>
      </c>
      <c r="IE211" s="414" t="s">
        <v>3320</v>
      </c>
      <c r="IF211" s="414" t="s">
        <v>3320</v>
      </c>
      <c r="IG211" s="414" t="s">
        <v>3320</v>
      </c>
      <c r="IH211" s="414" t="s">
        <v>3320</v>
      </c>
      <c r="II211" s="414" t="s">
        <v>3320</v>
      </c>
      <c r="IJ211" s="414" t="s">
        <v>3320</v>
      </c>
      <c r="IK211" s="414" t="s">
        <v>3320</v>
      </c>
      <c r="IL211" s="414" t="s">
        <v>3320</v>
      </c>
      <c r="IM211" s="414" t="s">
        <v>3320</v>
      </c>
      <c r="IN211" s="414" t="s">
        <v>3320</v>
      </c>
      <c r="IO211" s="414" t="s">
        <v>3320</v>
      </c>
      <c r="IP211" s="414" t="s">
        <v>3320</v>
      </c>
      <c r="IQ211" s="414" t="s">
        <v>3320</v>
      </c>
      <c r="IR211" s="414" t="s">
        <v>3320</v>
      </c>
      <c r="IS211" s="414" t="s">
        <v>3320</v>
      </c>
      <c r="IT211" s="414" t="s">
        <v>3320</v>
      </c>
      <c r="IU211" s="414" t="s">
        <v>3320</v>
      </c>
      <c r="IV211" s="414" t="s">
        <v>3320</v>
      </c>
      <c r="IW211" s="414" t="s">
        <v>3320</v>
      </c>
      <c r="IY211" s="415"/>
      <c r="IZ211" s="415"/>
      <c r="JB211" s="414" t="str">
        <f>IFERROR(VLOOKUP($E211,'[12]Resumen costos RNT id'!$D:$J,3,0),"")</f>
        <v/>
      </c>
      <c r="JC211" s="421" t="str">
        <f>IFERROR(VLOOKUP($E211,'[12]Resumen costos RNT id'!$D:$J,4,0),"")</f>
        <v/>
      </c>
      <c r="JD211" s="421" t="str">
        <f>IFERROR(VLOOKUP($E211,'[12]Resumen costos RNT id'!$D:$J,5,0),"")</f>
        <v/>
      </c>
      <c r="JE211" s="421" t="str">
        <f>IFERROR(VLOOKUP($E211,'[12]Resumen costos RNT id'!$D:$J,6,0),"")</f>
        <v/>
      </c>
      <c r="JF211" s="416" t="str">
        <f>IFERROR(VLOOKUP($E211,'[12]Resumen costos RNT id'!$D:$J,7,0),"")</f>
        <v/>
      </c>
      <c r="JG211" s="428" t="str">
        <f t="shared" si="96"/>
        <v/>
      </c>
      <c r="JH211" s="428" t="str">
        <f t="shared" si="97"/>
        <v/>
      </c>
      <c r="JI211" s="428" t="str">
        <f t="shared" si="97"/>
        <v/>
      </c>
      <c r="JJ211" s="428">
        <f t="shared" si="98"/>
        <v>0</v>
      </c>
      <c r="JK211" s="428">
        <f t="shared" si="99"/>
        <v>0</v>
      </c>
      <c r="JL211" s="414" t="s">
        <v>202</v>
      </c>
      <c r="JP211" s="414">
        <v>5</v>
      </c>
      <c r="JQ211" s="414">
        <f t="shared" si="117"/>
        <v>0</v>
      </c>
      <c r="JR211" s="429" t="str">
        <f>IFERROR(VLOOKUP($E211,'[13]Actualización de costos CENACE'!$A:$G,2,0),"")</f>
        <v/>
      </c>
      <c r="JS211" s="429" t="str">
        <f>IFERROR(VLOOKUP($E211,'[13]Actualización de costos CENACE'!$A:$G,3,0),"")</f>
        <v/>
      </c>
      <c r="JT211" s="429" t="str">
        <f>IFERROR(VLOOKUP($E211,'[13]Actualización de costos CENACE'!$A:$G,4,0),"")</f>
        <v/>
      </c>
      <c r="JU211" s="429" t="str">
        <f>IFERROR(VLOOKUP($E211,'[13]Actualización de costos CENACE'!$A:$G,5,0),"")</f>
        <v/>
      </c>
      <c r="JV211" s="429" t="str">
        <f>IFERROR(VLOOKUP($E211,'[13]Actualización de costos CENACE'!$A:$G,6,0),"")</f>
        <v/>
      </c>
      <c r="JW211" s="430" t="str">
        <f>IFERROR(VLOOKUP($E211,'[13]Din Costos CFE'!$J$7:$AG$150,JW$1,0),"")</f>
        <v/>
      </c>
      <c r="JX211" s="430" t="str">
        <f>IFERROR(VLOOKUP($E211,'[13]Din Costos CFE'!$J$7:$AG$150,JX$1,0),"")</f>
        <v/>
      </c>
      <c r="JY211" s="430" t="str">
        <f>IFERROR(VLOOKUP($E211,'[13]Din Costos CFE'!$J$7:$AG$150,JY$1,0),"")</f>
        <v/>
      </c>
      <c r="JZ211" s="430" t="str">
        <f>IFERROR(VLOOKUP($E211,'[13]Din Costos CFE'!$J$7:$AG$150,JZ$1,0),"")</f>
        <v/>
      </c>
      <c r="KA211" s="430" t="str">
        <f>IFERROR(VLOOKUP($E211,'[13]Din Costos CFE'!$J$7:$AG$150,KA$1,0),"")</f>
        <v/>
      </c>
      <c r="KB211" s="430" t="str">
        <f>IFERROR(VLOOKUP($E211,'[13]Din Costos CFE'!$J$7:$AG$150,KB$1,0),"")</f>
        <v/>
      </c>
      <c r="KC211" s="430" t="str">
        <f>IFERROR(VLOOKUP($E211,'[13]Din Costos CFE'!$J$7:$AG$150,KC$1,0),"")</f>
        <v/>
      </c>
      <c r="KD211" s="430" t="str">
        <f>IFERROR(VLOOKUP($E211,'[13]Din Costos CFE'!$J$7:$AG$150,KD$1,0),"")</f>
        <v/>
      </c>
      <c r="KE211" s="430" t="str">
        <f>IFERROR(VLOOKUP($E211,'[13]Din Costos CFE'!$J$7:$AG$150,KE$1,0),"")</f>
        <v/>
      </c>
      <c r="KF211" s="430" t="str">
        <f>IFERROR(VLOOKUP($E211,'[13]Din Costos CFE'!$J$7:$AG$150,KF$1,0),"")</f>
        <v/>
      </c>
      <c r="KG211" s="430" t="str">
        <f>IFERROR(VLOOKUP($E211,'[13]Din Costos CFE'!$J$7:$AG$150,KG$1,0),"")</f>
        <v/>
      </c>
      <c r="KH211" s="430" t="str">
        <f>IFERROR(VLOOKUP($E211,'[13]Din Costos CFE'!$J$7:$AG$150,KH$1,0),"")</f>
        <v/>
      </c>
      <c r="KI211" s="430" t="str">
        <f>IFERROR(VLOOKUP($E211,'[13]Din Costos CFE'!$J$7:$AG$150,KI$1,0),"")</f>
        <v/>
      </c>
      <c r="KJ211" s="430" t="str">
        <f>IFERROR(VLOOKUP($E211,'[13]Din Costos CFE'!$J$7:$AG$150,KJ$1,0),"")</f>
        <v/>
      </c>
      <c r="KK211" s="430" t="str">
        <f>IFERROR(VLOOKUP($E211,'[13]Din Costos CFE'!$J$7:$AG$150,KK$1,0),"")</f>
        <v/>
      </c>
      <c r="KL211" s="430" t="str">
        <f>IFERROR(VLOOKUP($E211,'[13]Din Costos CFE'!$J$7:$AG$150,KL$1,0),"")</f>
        <v/>
      </c>
      <c r="KM211" s="430" t="str">
        <f>IFERROR(VLOOKUP($E211,'[13]Din Costos CFE'!$J$7:$AG$150,KM$1,0),"")</f>
        <v/>
      </c>
      <c r="KN211" s="430" t="str">
        <f>IFERROR(VLOOKUP($E211,'[13]Din Costos CFE'!$J$7:$AG$150,KN$1,0),"")</f>
        <v/>
      </c>
      <c r="KO211" s="431">
        <f t="shared" si="100"/>
        <v>0</v>
      </c>
      <c r="KP211" s="431">
        <f t="shared" si="101"/>
        <v>0</v>
      </c>
      <c r="KQ211" s="431">
        <f t="shared" si="102"/>
        <v>0</v>
      </c>
      <c r="KR211" s="432" t="str">
        <f>IFERROR(VLOOKUP($E211,'[13]Din Costos CFE'!$A$6:$G$150,4,0),"")</f>
        <v/>
      </c>
      <c r="KS211" s="432" t="str">
        <f>IFERROR(VLOOKUP($E211,'[13]Din Costos CFE'!$A$6:$G$150,5,0),"")</f>
        <v/>
      </c>
      <c r="KT211" s="432" t="str">
        <f>IFERROR(VLOOKUP($E211,'[13]Din Costos CFE'!$A$6:$G$150,6,0),"")</f>
        <v/>
      </c>
      <c r="KU211" s="433" t="str">
        <f t="shared" si="103"/>
        <v/>
      </c>
      <c r="KV211" s="434" t="str">
        <f t="shared" si="104"/>
        <v/>
      </c>
      <c r="KW211" s="435" t="str">
        <f t="shared" si="105"/>
        <v/>
      </c>
      <c r="KX211" s="435"/>
      <c r="KY211" s="436" t="str">
        <f>IFERROR(VLOOKUP($E211,'[13]Detalle Costos CENACE'!$E:$IT,248,0),"")</f>
        <v/>
      </c>
      <c r="KZ211" s="414">
        <f t="shared" si="106"/>
        <v>115</v>
      </c>
      <c r="LA211" s="434" t="str">
        <f t="shared" si="107"/>
        <v/>
      </c>
      <c r="LB211" s="434" t="str">
        <f t="shared" si="108"/>
        <v/>
      </c>
      <c r="LC211" s="414">
        <f t="shared" si="109"/>
        <v>1</v>
      </c>
      <c r="LD211" s="429" t="str">
        <f>IFERROR(VLOOKUP($E211,'[13]Actualización de costos CENACE'!$A:$G,7,0),"")</f>
        <v/>
      </c>
    </row>
    <row r="212" spans="1:316" s="414" customFormat="1" ht="15" customHeight="1">
      <c r="A212" s="413" t="s">
        <v>5638</v>
      </c>
      <c r="B212" s="414">
        <v>426</v>
      </c>
      <c r="C212" s="414" t="s">
        <v>9812</v>
      </c>
      <c r="D212" s="414" t="s">
        <v>9813</v>
      </c>
      <c r="E212" s="414">
        <v>426</v>
      </c>
      <c r="G212" s="414" t="s">
        <v>6687</v>
      </c>
      <c r="H212" s="414" t="s">
        <v>401</v>
      </c>
      <c r="I212" s="415">
        <v>4</v>
      </c>
      <c r="J212" s="415"/>
      <c r="K212" s="415" t="str">
        <f t="shared" si="114"/>
        <v>No</v>
      </c>
      <c r="L212" s="415"/>
      <c r="M212" s="415">
        <f t="shared" si="87"/>
        <v>4</v>
      </c>
      <c r="N212" s="415"/>
      <c r="O212" s="415"/>
      <c r="P212" s="415"/>
      <c r="Q212" s="415"/>
      <c r="R212" s="415" t="str">
        <f t="shared" si="115"/>
        <v>No</v>
      </c>
      <c r="S212" s="415"/>
      <c r="T212" s="415"/>
      <c r="U212" s="415"/>
      <c r="V212" s="414" t="s">
        <v>9814</v>
      </c>
      <c r="W212" s="414" t="s">
        <v>5643</v>
      </c>
      <c r="X212" s="414">
        <f t="shared" si="116"/>
        <v>1</v>
      </c>
      <c r="Y212" s="414">
        <f t="shared" si="92"/>
        <v>285</v>
      </c>
      <c r="Z212" s="416" t="str">
        <f t="shared" si="93"/>
        <v/>
      </c>
      <c r="AA212" s="416">
        <f t="shared" si="94"/>
        <v>0</v>
      </c>
      <c r="AB212" s="417">
        <f t="shared" si="95"/>
        <v>0</v>
      </c>
      <c r="AC212" s="414" t="s">
        <v>6689</v>
      </c>
      <c r="AD212" s="414" t="s">
        <v>6690</v>
      </c>
      <c r="AE212" s="414" t="e">
        <f>+VLOOKUP($D212,'[12]Ramón Países '!$A:$E,4,0)</f>
        <v>#N/A</v>
      </c>
      <c r="AF212" s="414" t="s">
        <v>5646</v>
      </c>
      <c r="AG212" s="414" t="e">
        <f>+VLOOKUP($D212,'[12]Ramón Países '!$A:$E,5,0)</f>
        <v>#N/A</v>
      </c>
      <c r="AH212" s="414" t="s">
        <v>6689</v>
      </c>
      <c r="AI212" s="414" t="s">
        <v>5698</v>
      </c>
      <c r="AJ212" s="414" t="s">
        <v>6691</v>
      </c>
      <c r="AK212" s="414" t="s">
        <v>6692</v>
      </c>
      <c r="AL212" s="414" t="s">
        <v>6693</v>
      </c>
      <c r="AN212" s="414" t="s">
        <v>401</v>
      </c>
      <c r="AO212" s="414" t="s">
        <v>6694</v>
      </c>
      <c r="AP212" s="414" t="s">
        <v>6695</v>
      </c>
      <c r="AQ212" s="414" t="s">
        <v>6696</v>
      </c>
      <c r="AR212" s="414" t="s">
        <v>6697</v>
      </c>
      <c r="AS212" s="414" t="s">
        <v>6698</v>
      </c>
      <c r="AT212" s="414" t="s">
        <v>733</v>
      </c>
      <c r="AU212" s="414" t="s">
        <v>733</v>
      </c>
      <c r="AV212" s="414" t="s">
        <v>733</v>
      </c>
      <c r="AW212" s="414" t="s">
        <v>3320</v>
      </c>
      <c r="AX212" s="414" t="s">
        <v>6699</v>
      </c>
      <c r="AY212" s="414" t="s">
        <v>733</v>
      </c>
      <c r="AZ212" s="414" t="s">
        <v>6700</v>
      </c>
      <c r="BA212" s="414" t="s">
        <v>6701</v>
      </c>
      <c r="BB212" s="414" t="s">
        <v>6702</v>
      </c>
      <c r="BC212" s="414" t="s">
        <v>6703</v>
      </c>
      <c r="BD212" s="414" t="s">
        <v>6704</v>
      </c>
      <c r="BE212" s="414" t="s">
        <v>6705</v>
      </c>
      <c r="BF212" s="415" t="s">
        <v>1214</v>
      </c>
      <c r="BG212" s="414" t="s">
        <v>3320</v>
      </c>
      <c r="BI212" s="414" t="s">
        <v>5663</v>
      </c>
      <c r="BJ212" s="414" t="s">
        <v>5663</v>
      </c>
      <c r="BK212" s="414" t="s">
        <v>3569</v>
      </c>
      <c r="BL212" s="414" t="s">
        <v>9815</v>
      </c>
      <c r="BM212" s="415">
        <v>230</v>
      </c>
      <c r="BN212" s="414" t="s">
        <v>5712</v>
      </c>
      <c r="BO212" s="418" t="s">
        <v>12913</v>
      </c>
      <c r="BP212" s="414">
        <v>18</v>
      </c>
      <c r="BQ212" s="414">
        <v>2028</v>
      </c>
      <c r="BR212" s="414">
        <v>285</v>
      </c>
      <c r="BS212" s="415">
        <v>285</v>
      </c>
      <c r="BT212" s="414" t="s">
        <v>5666</v>
      </c>
      <c r="BU212" s="414">
        <v>324</v>
      </c>
      <c r="BV212" s="415">
        <v>878.83</v>
      </c>
      <c r="BW212" s="419">
        <v>0.35201073459905474</v>
      </c>
      <c r="BX212" s="420" t="s">
        <v>910</v>
      </c>
      <c r="BY212" s="414" t="s">
        <v>733</v>
      </c>
      <c r="CA212" s="414">
        <v>35.200000000000003</v>
      </c>
      <c r="CB212" s="414" t="s">
        <v>1214</v>
      </c>
      <c r="CC212" s="414">
        <v>640</v>
      </c>
      <c r="CD212" s="414" t="s">
        <v>5713</v>
      </c>
      <c r="CE212" s="414" t="s">
        <v>5801</v>
      </c>
      <c r="CF212" s="414" t="s">
        <v>3320</v>
      </c>
      <c r="CG212" s="414" t="s">
        <v>733</v>
      </c>
      <c r="CH212" s="414" t="s">
        <v>733</v>
      </c>
      <c r="CI212" s="414">
        <v>2055.3000000000002</v>
      </c>
      <c r="CJ212" s="414">
        <v>1897.2</v>
      </c>
      <c r="CK212" s="414" t="s">
        <v>9816</v>
      </c>
      <c r="CL212" s="414">
        <v>365</v>
      </c>
      <c r="CM212" s="414">
        <v>85.4</v>
      </c>
      <c r="CN212" s="414">
        <v>97.5</v>
      </c>
      <c r="CO212" s="414">
        <v>35</v>
      </c>
      <c r="CP212" s="414" t="s">
        <v>12704</v>
      </c>
      <c r="CQ212" s="414">
        <f t="shared" si="110"/>
        <v>2026</v>
      </c>
      <c r="CR212" s="414">
        <v>0.5</v>
      </c>
      <c r="CS212" s="414">
        <v>8</v>
      </c>
      <c r="CT212" s="414" t="s">
        <v>9817</v>
      </c>
      <c r="CU212" s="414">
        <v>11916000</v>
      </c>
      <c r="CV212" s="414" t="s">
        <v>3320</v>
      </c>
      <c r="CW212" s="414" t="s">
        <v>3320</v>
      </c>
      <c r="CX212" s="414" t="s">
        <v>3320</v>
      </c>
      <c r="CY212" s="414" t="s">
        <v>3320</v>
      </c>
      <c r="CZ212" s="414" t="s">
        <v>3320</v>
      </c>
      <c r="DA212" s="414" t="s">
        <v>3320</v>
      </c>
      <c r="DB212" s="414" t="s">
        <v>3320</v>
      </c>
      <c r="DC212" s="414" t="s">
        <v>3320</v>
      </c>
      <c r="DD212" s="414" t="s">
        <v>3320</v>
      </c>
      <c r="DE212" s="414" t="s">
        <v>3320</v>
      </c>
      <c r="DG212" s="414" t="s">
        <v>3320</v>
      </c>
      <c r="DH212" s="414" t="s">
        <v>3320</v>
      </c>
      <c r="DI212" s="414" t="s">
        <v>3320</v>
      </c>
      <c r="DJ212" s="414" t="s">
        <v>3320</v>
      </c>
      <c r="DK212" s="414" t="s">
        <v>3320</v>
      </c>
      <c r="DL212" s="414" t="s">
        <v>3320</v>
      </c>
      <c r="DM212" s="414" t="e">
        <f t="shared" si="111"/>
        <v>#VALUE!</v>
      </c>
      <c r="DN212" s="414" t="s">
        <v>3320</v>
      </c>
      <c r="DO212" s="414" t="s">
        <v>3320</v>
      </c>
      <c r="DP212" s="414" t="s">
        <v>3320</v>
      </c>
      <c r="DR212" s="414" t="s">
        <v>3320</v>
      </c>
      <c r="DS212" s="414" t="s">
        <v>3320</v>
      </c>
      <c r="DT212" s="414" t="s">
        <v>3320</v>
      </c>
      <c r="DU212" s="414" t="s">
        <v>3320</v>
      </c>
      <c r="DV212" s="414" t="s">
        <v>3320</v>
      </c>
      <c r="DW212" s="414" t="s">
        <v>3320</v>
      </c>
      <c r="DX212" s="414" t="s">
        <v>3320</v>
      </c>
      <c r="DY212" s="414" t="s">
        <v>3320</v>
      </c>
      <c r="DZ212" s="414" t="s">
        <v>3320</v>
      </c>
      <c r="EA212" s="414" t="s">
        <v>3320</v>
      </c>
      <c r="EB212" s="414" t="s">
        <v>3320</v>
      </c>
      <c r="EC212" s="414" t="s">
        <v>3320</v>
      </c>
      <c r="ED212" s="414" t="s">
        <v>3320</v>
      </c>
      <c r="EE212" s="414" t="s">
        <v>3320</v>
      </c>
      <c r="EF212" s="414" t="s">
        <v>3320</v>
      </c>
      <c r="EG212" s="414" t="s">
        <v>3320</v>
      </c>
      <c r="EH212" s="414" t="s">
        <v>3320</v>
      </c>
      <c r="EI212" s="414" t="s">
        <v>3320</v>
      </c>
      <c r="EJ212" s="414" t="s">
        <v>3320</v>
      </c>
      <c r="EK212" s="414" t="s">
        <v>3320</v>
      </c>
      <c r="EL212" s="414" t="s">
        <v>3320</v>
      </c>
      <c r="EM212" s="414" t="s">
        <v>3320</v>
      </c>
      <c r="EN212" s="414" t="s">
        <v>3320</v>
      </c>
      <c r="EO212" s="414" t="s">
        <v>3320</v>
      </c>
      <c r="EP212" s="414" t="s">
        <v>3320</v>
      </c>
      <c r="EQ212" s="414" t="s">
        <v>3320</v>
      </c>
      <c r="ER212" s="414" t="s">
        <v>3320</v>
      </c>
      <c r="ES212" s="414" t="s">
        <v>3320</v>
      </c>
      <c r="ET212" s="414" t="s">
        <v>3320</v>
      </c>
      <c r="EU212" s="414" t="s">
        <v>3320</v>
      </c>
      <c r="EV212" s="414" t="s">
        <v>3320</v>
      </c>
      <c r="EW212" s="414" t="s">
        <v>3320</v>
      </c>
      <c r="EX212" s="414" t="s">
        <v>3320</v>
      </c>
      <c r="EY212" s="414" t="s">
        <v>3320</v>
      </c>
      <c r="EZ212" s="414" t="s">
        <v>3320</v>
      </c>
      <c r="FA212" s="414" t="s">
        <v>3320</v>
      </c>
      <c r="FB212" s="414" t="s">
        <v>3320</v>
      </c>
      <c r="FC212" s="414" t="s">
        <v>3320</v>
      </c>
      <c r="FD212" s="414" t="s">
        <v>3320</v>
      </c>
      <c r="FE212" s="414" t="s">
        <v>3320</v>
      </c>
      <c r="FF212" s="414" t="s">
        <v>3320</v>
      </c>
      <c r="FG212" s="414" t="s">
        <v>3320</v>
      </c>
      <c r="FH212" s="414" t="s">
        <v>3320</v>
      </c>
      <c r="FI212" s="414" t="s">
        <v>3320</v>
      </c>
      <c r="FJ212" s="414" t="s">
        <v>3320</v>
      </c>
      <c r="FK212" s="414" t="s">
        <v>3320</v>
      </c>
      <c r="FL212" s="414" t="s">
        <v>3320</v>
      </c>
      <c r="FM212" s="414" t="s">
        <v>3320</v>
      </c>
      <c r="FN212" s="414" t="s">
        <v>3320</v>
      </c>
      <c r="FO212" s="421">
        <v>397484577</v>
      </c>
      <c r="FP212" s="421">
        <f t="shared" si="91"/>
        <v>397.484577</v>
      </c>
      <c r="FQ212" s="414" t="s">
        <v>1214</v>
      </c>
      <c r="FR212" s="414" t="s">
        <v>733</v>
      </c>
      <c r="FS212" s="414" t="s">
        <v>733</v>
      </c>
      <c r="FT212" s="414" t="s">
        <v>733</v>
      </c>
      <c r="FU212" s="414" t="s">
        <v>1374</v>
      </c>
      <c r="FV212" s="414" t="s">
        <v>9818</v>
      </c>
      <c r="FW212" s="414" t="s">
        <v>9819</v>
      </c>
      <c r="FX212" s="422" t="s">
        <v>9815</v>
      </c>
      <c r="FY212" s="423">
        <v>230</v>
      </c>
      <c r="FZ212" s="414" t="s">
        <v>9820</v>
      </c>
      <c r="GA212" s="421">
        <v>397484577.88999999</v>
      </c>
      <c r="GB212" s="421">
        <v>27911889.359999999</v>
      </c>
      <c r="GC212" s="421">
        <v>3221.18</v>
      </c>
      <c r="GD212" s="421">
        <v>58.48</v>
      </c>
      <c r="GE212" s="414" t="s">
        <v>6712</v>
      </c>
      <c r="GF212" s="414" t="s">
        <v>733</v>
      </c>
      <c r="GG212" s="414" t="s">
        <v>733</v>
      </c>
      <c r="GH212" s="414" t="s">
        <v>6713</v>
      </c>
      <c r="GI212" s="414" t="s">
        <v>733</v>
      </c>
      <c r="GJ212" s="414" t="s">
        <v>733</v>
      </c>
      <c r="GK212" s="414" t="s">
        <v>733</v>
      </c>
      <c r="GL212" s="414" t="s">
        <v>733</v>
      </c>
      <c r="GM212" s="414" t="s">
        <v>733</v>
      </c>
      <c r="GN212" s="424" t="s">
        <v>5676</v>
      </c>
      <c r="GO212" s="414" t="s">
        <v>3320</v>
      </c>
      <c r="GP212" s="414" t="s">
        <v>733</v>
      </c>
      <c r="GQ212" s="414" t="s">
        <v>5721</v>
      </c>
      <c r="GR212" s="414" t="s">
        <v>733</v>
      </c>
      <c r="GS212" s="414" t="s">
        <v>5679</v>
      </c>
      <c r="GT212" s="414" t="s">
        <v>3320</v>
      </c>
      <c r="GU212" s="414" t="s">
        <v>3320</v>
      </c>
      <c r="GV212" s="414">
        <v>1</v>
      </c>
      <c r="GW212" s="414" t="s">
        <v>733</v>
      </c>
      <c r="GX212" s="414" t="s">
        <v>5679</v>
      </c>
      <c r="GY212" s="414" t="s">
        <v>9821</v>
      </c>
      <c r="GZ212" s="414" t="s">
        <v>733</v>
      </c>
      <c r="HA212" s="414" t="s">
        <v>3320</v>
      </c>
      <c r="HB212" s="414" t="s">
        <v>9822</v>
      </c>
      <c r="HC212" s="414" t="s">
        <v>9823</v>
      </c>
      <c r="HD212" s="414" t="s">
        <v>6273</v>
      </c>
      <c r="HE212" s="414" t="s">
        <v>5684</v>
      </c>
      <c r="HF212" s="414" t="s">
        <v>5684</v>
      </c>
      <c r="HG212" s="414" t="s">
        <v>733</v>
      </c>
      <c r="HH212" s="414" t="s">
        <v>1214</v>
      </c>
      <c r="HI212" s="414" t="s">
        <v>13183</v>
      </c>
      <c r="HJ212" s="414" t="s">
        <v>13184</v>
      </c>
      <c r="HK212" s="414" t="s">
        <v>5685</v>
      </c>
      <c r="HL212" s="414" t="s">
        <v>3320</v>
      </c>
      <c r="HM212" s="414" t="s">
        <v>3320</v>
      </c>
      <c r="HN212" s="414" t="s">
        <v>3320</v>
      </c>
      <c r="HO212" s="414" t="s">
        <v>3320</v>
      </c>
      <c r="HP212" s="414" t="s">
        <v>3320</v>
      </c>
      <c r="HQ212" s="414" t="s">
        <v>3320</v>
      </c>
      <c r="HR212" s="414" t="s">
        <v>3320</v>
      </c>
      <c r="HS212" s="414" t="s">
        <v>3320</v>
      </c>
      <c r="HT212" s="414" t="s">
        <v>3320</v>
      </c>
      <c r="HU212" s="414" t="s">
        <v>3320</v>
      </c>
      <c r="HV212" s="414" t="s">
        <v>3320</v>
      </c>
      <c r="HW212" s="414" t="s">
        <v>3320</v>
      </c>
      <c r="HX212" s="414" t="s">
        <v>3320</v>
      </c>
      <c r="HY212" s="414" t="s">
        <v>3320</v>
      </c>
      <c r="HZ212" s="414" t="s">
        <v>3320</v>
      </c>
      <c r="IA212" s="414" t="s">
        <v>3320</v>
      </c>
      <c r="IB212" s="414" t="s">
        <v>3320</v>
      </c>
      <c r="IC212" s="414" t="s">
        <v>3320</v>
      </c>
      <c r="ID212" s="414" t="s">
        <v>3320</v>
      </c>
      <c r="IE212" s="414" t="s">
        <v>3320</v>
      </c>
      <c r="IF212" s="414" t="s">
        <v>3320</v>
      </c>
      <c r="IG212" s="414" t="s">
        <v>3320</v>
      </c>
      <c r="IH212" s="414" t="s">
        <v>3320</v>
      </c>
      <c r="II212" s="414" t="s">
        <v>3320</v>
      </c>
      <c r="IJ212" s="414" t="s">
        <v>3320</v>
      </c>
      <c r="IK212" s="414" t="s">
        <v>3320</v>
      </c>
      <c r="IL212" s="414" t="s">
        <v>3320</v>
      </c>
      <c r="IM212" s="414" t="s">
        <v>3320</v>
      </c>
      <c r="IN212" s="414" t="s">
        <v>3320</v>
      </c>
      <c r="IO212" s="414" t="s">
        <v>3320</v>
      </c>
      <c r="IP212" s="414" t="s">
        <v>3320</v>
      </c>
      <c r="IQ212" s="414" t="s">
        <v>3320</v>
      </c>
      <c r="IR212" s="414" t="s">
        <v>3320</v>
      </c>
      <c r="IS212" s="414" t="s">
        <v>3320</v>
      </c>
      <c r="IT212" s="414" t="s">
        <v>3320</v>
      </c>
      <c r="IU212" s="414" t="s">
        <v>3320</v>
      </c>
      <c r="IV212" s="414" t="s">
        <v>3320</v>
      </c>
      <c r="IW212" s="414" t="s">
        <v>3320</v>
      </c>
      <c r="IY212" s="415"/>
      <c r="IZ212" s="415"/>
      <c r="JB212" s="414" t="str">
        <f>IFERROR(VLOOKUP($E212,'[12]Resumen costos RNT id'!$D:$J,3,0),"")</f>
        <v/>
      </c>
      <c r="JC212" s="421" t="str">
        <f>IFERROR(VLOOKUP($E212,'[12]Resumen costos RNT id'!$D:$J,4,0),"")</f>
        <v/>
      </c>
      <c r="JD212" s="421" t="str">
        <f>IFERROR(VLOOKUP($E212,'[12]Resumen costos RNT id'!$D:$J,5,0),"")</f>
        <v/>
      </c>
      <c r="JE212" s="421" t="str">
        <f>IFERROR(VLOOKUP($E212,'[12]Resumen costos RNT id'!$D:$J,6,0),"")</f>
        <v/>
      </c>
      <c r="JF212" s="416" t="str">
        <f>IFERROR(VLOOKUP($E212,'[12]Resumen costos RNT id'!$D:$J,7,0),"")</f>
        <v/>
      </c>
      <c r="JG212" s="428" t="str">
        <f t="shared" si="96"/>
        <v/>
      </c>
      <c r="JH212" s="428" t="str">
        <f t="shared" si="97"/>
        <v/>
      </c>
      <c r="JI212" s="428" t="str">
        <f t="shared" si="97"/>
        <v/>
      </c>
      <c r="JJ212" s="428">
        <f t="shared" si="98"/>
        <v>0</v>
      </c>
      <c r="JK212" s="428">
        <f t="shared" si="99"/>
        <v>0</v>
      </c>
      <c r="JL212" s="414" t="s">
        <v>202</v>
      </c>
      <c r="JP212" s="414">
        <v>7</v>
      </c>
      <c r="JQ212" s="414">
        <f t="shared" si="117"/>
        <v>0</v>
      </c>
      <c r="JR212" s="429" t="str">
        <f>IFERROR(VLOOKUP($E212,'[13]Actualización de costos CENACE'!$A:$G,2,0),"")</f>
        <v/>
      </c>
      <c r="JS212" s="429" t="str">
        <f>IFERROR(VLOOKUP($E212,'[13]Actualización de costos CENACE'!$A:$G,3,0),"")</f>
        <v/>
      </c>
      <c r="JT212" s="429" t="str">
        <f>IFERROR(VLOOKUP($E212,'[13]Actualización de costos CENACE'!$A:$G,4,0),"")</f>
        <v/>
      </c>
      <c r="JU212" s="429" t="str">
        <f>IFERROR(VLOOKUP($E212,'[13]Actualización de costos CENACE'!$A:$G,5,0),"")</f>
        <v/>
      </c>
      <c r="JV212" s="429" t="str">
        <f>IFERROR(VLOOKUP($E212,'[13]Actualización de costos CENACE'!$A:$G,6,0),"")</f>
        <v/>
      </c>
      <c r="JW212" s="430" t="str">
        <f>IFERROR(VLOOKUP($E212,'[13]Din Costos CFE'!$J$7:$AG$150,JW$1,0),"")</f>
        <v/>
      </c>
      <c r="JX212" s="430" t="str">
        <f>IFERROR(VLOOKUP($E212,'[13]Din Costos CFE'!$J$7:$AG$150,JX$1,0),"")</f>
        <v/>
      </c>
      <c r="JY212" s="430" t="str">
        <f>IFERROR(VLOOKUP($E212,'[13]Din Costos CFE'!$J$7:$AG$150,JY$1,0),"")</f>
        <v/>
      </c>
      <c r="JZ212" s="430" t="str">
        <f>IFERROR(VLOOKUP($E212,'[13]Din Costos CFE'!$J$7:$AG$150,JZ$1,0),"")</f>
        <v/>
      </c>
      <c r="KA212" s="430" t="str">
        <f>IFERROR(VLOOKUP($E212,'[13]Din Costos CFE'!$J$7:$AG$150,KA$1,0),"")</f>
        <v/>
      </c>
      <c r="KB212" s="430" t="str">
        <f>IFERROR(VLOOKUP($E212,'[13]Din Costos CFE'!$J$7:$AG$150,KB$1,0),"")</f>
        <v/>
      </c>
      <c r="KC212" s="430" t="str">
        <f>IFERROR(VLOOKUP($E212,'[13]Din Costos CFE'!$J$7:$AG$150,KC$1,0),"")</f>
        <v/>
      </c>
      <c r="KD212" s="430" t="str">
        <f>IFERROR(VLOOKUP($E212,'[13]Din Costos CFE'!$J$7:$AG$150,KD$1,0),"")</f>
        <v/>
      </c>
      <c r="KE212" s="430" t="str">
        <f>IFERROR(VLOOKUP($E212,'[13]Din Costos CFE'!$J$7:$AG$150,KE$1,0),"")</f>
        <v/>
      </c>
      <c r="KF212" s="430" t="str">
        <f>IFERROR(VLOOKUP($E212,'[13]Din Costos CFE'!$J$7:$AG$150,KF$1,0),"")</f>
        <v/>
      </c>
      <c r="KG212" s="430" t="str">
        <f>IFERROR(VLOOKUP($E212,'[13]Din Costos CFE'!$J$7:$AG$150,KG$1,0),"")</f>
        <v/>
      </c>
      <c r="KH212" s="430" t="str">
        <f>IFERROR(VLOOKUP($E212,'[13]Din Costos CFE'!$J$7:$AG$150,KH$1,0),"")</f>
        <v/>
      </c>
      <c r="KI212" s="430" t="str">
        <f>IFERROR(VLOOKUP($E212,'[13]Din Costos CFE'!$J$7:$AG$150,KI$1,0),"")</f>
        <v/>
      </c>
      <c r="KJ212" s="430" t="str">
        <f>IFERROR(VLOOKUP($E212,'[13]Din Costos CFE'!$J$7:$AG$150,KJ$1,0),"")</f>
        <v/>
      </c>
      <c r="KK212" s="430" t="str">
        <f>IFERROR(VLOOKUP($E212,'[13]Din Costos CFE'!$J$7:$AG$150,KK$1,0),"")</f>
        <v/>
      </c>
      <c r="KL212" s="430" t="str">
        <f>IFERROR(VLOOKUP($E212,'[13]Din Costos CFE'!$J$7:$AG$150,KL$1,0),"")</f>
        <v/>
      </c>
      <c r="KM212" s="430" t="str">
        <f>IFERROR(VLOOKUP($E212,'[13]Din Costos CFE'!$J$7:$AG$150,KM$1,0),"")</f>
        <v/>
      </c>
      <c r="KN212" s="430" t="str">
        <f>IFERROR(VLOOKUP($E212,'[13]Din Costos CFE'!$J$7:$AG$150,KN$1,0),"")</f>
        <v/>
      </c>
      <c r="KO212" s="431">
        <f t="shared" si="100"/>
        <v>0</v>
      </c>
      <c r="KP212" s="431">
        <f t="shared" si="101"/>
        <v>0</v>
      </c>
      <c r="KQ212" s="431">
        <f t="shared" si="102"/>
        <v>0</v>
      </c>
      <c r="KR212" s="432" t="str">
        <f>IFERROR(VLOOKUP($E212,'[13]Din Costos CFE'!$A$6:$G$150,4,0),"")</f>
        <v/>
      </c>
      <c r="KS212" s="432" t="str">
        <f>IFERROR(VLOOKUP($E212,'[13]Din Costos CFE'!$A$6:$G$150,5,0),"")</f>
        <v/>
      </c>
      <c r="KT212" s="432" t="str">
        <f>IFERROR(VLOOKUP($E212,'[13]Din Costos CFE'!$A$6:$G$150,6,0),"")</f>
        <v/>
      </c>
      <c r="KU212" s="433" t="str">
        <f t="shared" si="103"/>
        <v/>
      </c>
      <c r="KV212" s="434" t="str">
        <f t="shared" si="104"/>
        <v/>
      </c>
      <c r="KW212" s="435" t="str">
        <f t="shared" si="105"/>
        <v/>
      </c>
      <c r="KX212" s="435"/>
      <c r="KY212" s="436" t="str">
        <f>IFERROR(VLOOKUP($E212,'[13]Detalle Costos CENACE'!$E:$IT,248,0),"")</f>
        <v/>
      </c>
      <c r="KZ212" s="414">
        <f t="shared" si="106"/>
        <v>285</v>
      </c>
      <c r="LA212" s="434" t="str">
        <f t="shared" si="107"/>
        <v/>
      </c>
      <c r="LB212" s="434" t="str">
        <f t="shared" si="108"/>
        <v/>
      </c>
      <c r="LC212" s="414">
        <f t="shared" si="109"/>
        <v>1</v>
      </c>
      <c r="LD212" s="429" t="str">
        <f>IFERROR(VLOOKUP($E212,'[13]Actualización de costos CENACE'!$A:$G,7,0),"")</f>
        <v/>
      </c>
    </row>
    <row r="213" spans="1:316" s="414" customFormat="1" ht="15" customHeight="1">
      <c r="A213" s="413" t="s">
        <v>5638</v>
      </c>
      <c r="B213" s="414">
        <v>576</v>
      </c>
      <c r="C213" s="414" t="s">
        <v>9824</v>
      </c>
      <c r="D213" s="414" t="s">
        <v>9825</v>
      </c>
      <c r="E213" s="414">
        <v>576</v>
      </c>
      <c r="G213" s="414" t="s">
        <v>1242</v>
      </c>
      <c r="H213" s="414" t="s">
        <v>9826</v>
      </c>
      <c r="I213" s="415">
        <v>4</v>
      </c>
      <c r="J213" s="415"/>
      <c r="K213" s="415" t="str">
        <f t="shared" si="114"/>
        <v>No</v>
      </c>
      <c r="L213" s="415"/>
      <c r="M213" s="415">
        <f t="shared" si="87"/>
        <v>4</v>
      </c>
      <c r="N213" s="415"/>
      <c r="O213" s="415"/>
      <c r="P213" s="415"/>
      <c r="Q213" s="415"/>
      <c r="R213" s="415" t="str">
        <f t="shared" si="115"/>
        <v>No</v>
      </c>
      <c r="S213" s="415"/>
      <c r="T213" s="415"/>
      <c r="U213" s="415"/>
      <c r="V213" s="414" t="s">
        <v>9827</v>
      </c>
      <c r="W213" s="414" t="s">
        <v>5643</v>
      </c>
      <c r="X213" s="414">
        <f t="shared" si="116"/>
        <v>1</v>
      </c>
      <c r="Y213" s="414">
        <f t="shared" si="92"/>
        <v>190</v>
      </c>
      <c r="Z213" s="416" t="str">
        <f t="shared" si="93"/>
        <v/>
      </c>
      <c r="AA213" s="416">
        <f t="shared" si="94"/>
        <v>0</v>
      </c>
      <c r="AB213" s="417">
        <f t="shared" si="95"/>
        <v>0</v>
      </c>
      <c r="AC213" s="414" t="s">
        <v>558</v>
      </c>
      <c r="AD213" s="414" t="s">
        <v>5973</v>
      </c>
      <c r="AE213" s="414" t="e">
        <f>+VLOOKUP($D213,'[12]Ramón Países '!$A:$E,4,0)</f>
        <v>#N/A</v>
      </c>
      <c r="AF213" s="414" t="s">
        <v>5646</v>
      </c>
      <c r="AG213" s="414" t="e">
        <f>+VLOOKUP($D213,'[12]Ramón Países '!$A:$E,5,0)</f>
        <v>#N/A</v>
      </c>
      <c r="AH213" s="413" t="s">
        <v>558</v>
      </c>
      <c r="AI213" s="414" t="s">
        <v>5974</v>
      </c>
      <c r="AJ213" s="414" t="s">
        <v>563</v>
      </c>
      <c r="AK213" s="414" t="s">
        <v>5698</v>
      </c>
      <c r="AL213" s="414" t="s">
        <v>7814</v>
      </c>
      <c r="AM213" s="414" t="s">
        <v>5976</v>
      </c>
      <c r="AN213" s="414" t="s">
        <v>3320</v>
      </c>
      <c r="AO213" s="414" t="s">
        <v>5977</v>
      </c>
      <c r="AP213" s="414" t="s">
        <v>5698</v>
      </c>
      <c r="AQ213" s="414" t="s">
        <v>5978</v>
      </c>
      <c r="AR213" s="414" t="s">
        <v>5979</v>
      </c>
      <c r="AS213" s="414" t="s">
        <v>5980</v>
      </c>
      <c r="AT213" s="414" t="s">
        <v>733</v>
      </c>
      <c r="AU213" s="414" t="s">
        <v>733</v>
      </c>
      <c r="AV213" s="414" t="s">
        <v>733</v>
      </c>
      <c r="AW213" s="414" t="s">
        <v>3320</v>
      </c>
      <c r="AX213" s="414" t="s">
        <v>5981</v>
      </c>
      <c r="AY213" s="414" t="s">
        <v>733</v>
      </c>
      <c r="AZ213" s="414" t="s">
        <v>5982</v>
      </c>
      <c r="BA213" s="414" t="s">
        <v>5983</v>
      </c>
      <c r="BB213" s="414" t="s">
        <v>5984</v>
      </c>
      <c r="BC213" s="414" t="s">
        <v>9828</v>
      </c>
      <c r="BD213" s="414" t="s">
        <v>9829</v>
      </c>
      <c r="BE213" s="414" t="s">
        <v>9830</v>
      </c>
      <c r="BF213" s="415" t="s">
        <v>1214</v>
      </c>
      <c r="BG213" s="414" t="s">
        <v>3320</v>
      </c>
      <c r="BI213" s="414" t="s">
        <v>5955</v>
      </c>
      <c r="BJ213" s="414" t="s">
        <v>5955</v>
      </c>
      <c r="BK213" s="414" t="s">
        <v>7984</v>
      </c>
      <c r="BL213" s="414" t="s">
        <v>9831</v>
      </c>
      <c r="BM213" s="415">
        <v>230</v>
      </c>
      <c r="BN213" s="414" t="s">
        <v>5712</v>
      </c>
      <c r="BO213" s="418" t="s">
        <v>12921</v>
      </c>
      <c r="BP213" s="414">
        <v>24</v>
      </c>
      <c r="BQ213" s="414">
        <v>2029</v>
      </c>
      <c r="BR213" s="414">
        <v>190</v>
      </c>
      <c r="BS213" s="415">
        <v>190</v>
      </c>
      <c r="BT213" s="414" t="s">
        <v>5666</v>
      </c>
      <c r="BU213" s="414">
        <v>366240</v>
      </c>
      <c r="BV213" s="415">
        <v>525.37</v>
      </c>
      <c r="BW213" s="419">
        <v>0.31565128574861817</v>
      </c>
      <c r="BX213" s="420" t="s">
        <v>910</v>
      </c>
      <c r="BY213" s="414" t="s">
        <v>733</v>
      </c>
      <c r="CA213" s="414">
        <v>31.6</v>
      </c>
      <c r="CB213" s="414" t="s">
        <v>733</v>
      </c>
      <c r="CC213" s="414">
        <v>710</v>
      </c>
      <c r="CD213" s="414" t="s">
        <v>5667</v>
      </c>
      <c r="CE213" s="414" t="s">
        <v>5801</v>
      </c>
      <c r="CF213" s="414" t="s">
        <v>3320</v>
      </c>
      <c r="CG213" s="414" t="s">
        <v>733</v>
      </c>
      <c r="CH213" s="414" t="s">
        <v>733</v>
      </c>
      <c r="CI213" s="414">
        <v>2127</v>
      </c>
      <c r="CJ213" s="414">
        <v>1978</v>
      </c>
      <c r="CK213" s="414" t="s">
        <v>9832</v>
      </c>
      <c r="CL213" s="414">
        <v>365</v>
      </c>
      <c r="CM213" s="414">
        <v>87</v>
      </c>
      <c r="CN213" s="414">
        <v>99</v>
      </c>
      <c r="CO213" s="414">
        <v>40</v>
      </c>
      <c r="CP213" s="414" t="s">
        <v>12599</v>
      </c>
      <c r="CQ213" s="414">
        <f t="shared" si="110"/>
        <v>2027</v>
      </c>
      <c r="CR213" s="414">
        <v>0.4</v>
      </c>
      <c r="CS213" s="414">
        <v>8</v>
      </c>
      <c r="CT213" s="414" t="s">
        <v>9829</v>
      </c>
      <c r="CU213" s="414">
        <v>2200000</v>
      </c>
      <c r="CV213" s="414" t="s">
        <v>3320</v>
      </c>
      <c r="CW213" s="414" t="s">
        <v>3320</v>
      </c>
      <c r="CX213" s="414" t="s">
        <v>3320</v>
      </c>
      <c r="CY213" s="414" t="s">
        <v>3320</v>
      </c>
      <c r="CZ213" s="414" t="s">
        <v>3320</v>
      </c>
      <c r="DA213" s="414" t="s">
        <v>3320</v>
      </c>
      <c r="DB213" s="414" t="s">
        <v>3320</v>
      </c>
      <c r="DC213" s="414" t="s">
        <v>3320</v>
      </c>
      <c r="DD213" s="414" t="s">
        <v>3320</v>
      </c>
      <c r="DE213" s="414" t="s">
        <v>3320</v>
      </c>
      <c r="DG213" s="414" t="s">
        <v>3320</v>
      </c>
      <c r="DH213" s="414" t="s">
        <v>3320</v>
      </c>
      <c r="DI213" s="414" t="s">
        <v>3320</v>
      </c>
      <c r="DJ213" s="414" t="s">
        <v>3320</v>
      </c>
      <c r="DK213" s="414" t="s">
        <v>3320</v>
      </c>
      <c r="DL213" s="414" t="s">
        <v>3320</v>
      </c>
      <c r="DM213" s="414" t="e">
        <f t="shared" si="111"/>
        <v>#VALUE!</v>
      </c>
      <c r="DN213" s="414" t="s">
        <v>3320</v>
      </c>
      <c r="DO213" s="414" t="s">
        <v>3320</v>
      </c>
      <c r="DP213" s="414" t="s">
        <v>3320</v>
      </c>
      <c r="DR213" s="414" t="s">
        <v>3320</v>
      </c>
      <c r="DS213" s="414" t="s">
        <v>3320</v>
      </c>
      <c r="DT213" s="414" t="s">
        <v>3320</v>
      </c>
      <c r="DU213" s="414" t="s">
        <v>3320</v>
      </c>
      <c r="DV213" s="414" t="s">
        <v>3320</v>
      </c>
      <c r="DW213" s="414" t="s">
        <v>3320</v>
      </c>
      <c r="DX213" s="414" t="s">
        <v>3320</v>
      </c>
      <c r="DY213" s="414" t="s">
        <v>3320</v>
      </c>
      <c r="DZ213" s="414" t="s">
        <v>3320</v>
      </c>
      <c r="EA213" s="414" t="s">
        <v>3320</v>
      </c>
      <c r="EB213" s="414" t="s">
        <v>3320</v>
      </c>
      <c r="EC213" s="414" t="s">
        <v>3320</v>
      </c>
      <c r="ED213" s="414" t="s">
        <v>3320</v>
      </c>
      <c r="EE213" s="414" t="s">
        <v>3320</v>
      </c>
      <c r="EF213" s="414" t="s">
        <v>3320</v>
      </c>
      <c r="EG213" s="414" t="s">
        <v>3320</v>
      </c>
      <c r="EH213" s="414" t="s">
        <v>3320</v>
      </c>
      <c r="EI213" s="414" t="s">
        <v>3320</v>
      </c>
      <c r="EJ213" s="414" t="s">
        <v>3320</v>
      </c>
      <c r="EK213" s="414" t="s">
        <v>3320</v>
      </c>
      <c r="EL213" s="414" t="s">
        <v>3320</v>
      </c>
      <c r="EM213" s="414" t="s">
        <v>3320</v>
      </c>
      <c r="EN213" s="414" t="s">
        <v>3320</v>
      </c>
      <c r="EO213" s="414" t="s">
        <v>3320</v>
      </c>
      <c r="EP213" s="414" t="s">
        <v>3320</v>
      </c>
      <c r="EQ213" s="414" t="s">
        <v>3320</v>
      </c>
      <c r="ER213" s="414" t="s">
        <v>3320</v>
      </c>
      <c r="ES213" s="414" t="s">
        <v>3320</v>
      </c>
      <c r="ET213" s="414" t="s">
        <v>3320</v>
      </c>
      <c r="EU213" s="414" t="s">
        <v>3320</v>
      </c>
      <c r="EV213" s="414" t="s">
        <v>3320</v>
      </c>
      <c r="EW213" s="414" t="s">
        <v>3320</v>
      </c>
      <c r="EX213" s="414" t="s">
        <v>3320</v>
      </c>
      <c r="EY213" s="414" t="s">
        <v>3320</v>
      </c>
      <c r="EZ213" s="414" t="s">
        <v>3320</v>
      </c>
      <c r="FA213" s="414" t="s">
        <v>3320</v>
      </c>
      <c r="FB213" s="414" t="s">
        <v>3320</v>
      </c>
      <c r="FC213" s="414" t="s">
        <v>3320</v>
      </c>
      <c r="FD213" s="414" t="s">
        <v>3320</v>
      </c>
      <c r="FE213" s="414" t="s">
        <v>3320</v>
      </c>
      <c r="FF213" s="414" t="s">
        <v>3320</v>
      </c>
      <c r="FG213" s="414" t="s">
        <v>3320</v>
      </c>
      <c r="FH213" s="414" t="s">
        <v>3320</v>
      </c>
      <c r="FI213" s="414" t="s">
        <v>3320</v>
      </c>
      <c r="FJ213" s="414" t="s">
        <v>3320</v>
      </c>
      <c r="FK213" s="414" t="s">
        <v>3320</v>
      </c>
      <c r="FL213" s="414" t="s">
        <v>3320</v>
      </c>
      <c r="FM213" s="414" t="s">
        <v>3320</v>
      </c>
      <c r="FN213" s="414" t="s">
        <v>3320</v>
      </c>
      <c r="FO213" s="421">
        <v>244968797</v>
      </c>
      <c r="FP213" s="421">
        <f t="shared" si="91"/>
        <v>244.968797</v>
      </c>
      <c r="FQ213" s="414" t="s">
        <v>733</v>
      </c>
      <c r="FR213" s="414" t="s">
        <v>733</v>
      </c>
      <c r="FS213" s="414" t="s">
        <v>733</v>
      </c>
      <c r="FT213" s="414" t="s">
        <v>733</v>
      </c>
      <c r="FU213" s="414" t="s">
        <v>1238</v>
      </c>
      <c r="FV213" s="414" t="s">
        <v>9833</v>
      </c>
      <c r="FW213" s="414" t="s">
        <v>9834</v>
      </c>
      <c r="FX213" s="422" t="s">
        <v>9831</v>
      </c>
      <c r="FY213" s="423">
        <v>230</v>
      </c>
      <c r="FZ213" s="414" t="s">
        <v>9835</v>
      </c>
      <c r="GA213" s="421">
        <v>244968797</v>
      </c>
      <c r="GB213" s="421">
        <v>51284589</v>
      </c>
      <c r="GC213" s="421">
        <v>14.34</v>
      </c>
      <c r="GD213" s="421">
        <v>1.67</v>
      </c>
      <c r="GE213" s="414" t="s">
        <v>5994</v>
      </c>
      <c r="GF213" s="414" t="s">
        <v>733</v>
      </c>
      <c r="GG213" s="414" t="s">
        <v>733</v>
      </c>
      <c r="GH213" s="414" t="s">
        <v>7153</v>
      </c>
      <c r="GI213" s="414" t="s">
        <v>733</v>
      </c>
      <c r="GJ213" s="414" t="s">
        <v>733</v>
      </c>
      <c r="GK213" s="414" t="s">
        <v>733</v>
      </c>
      <c r="GL213" s="414" t="s">
        <v>733</v>
      </c>
      <c r="GM213" s="414" t="s">
        <v>733</v>
      </c>
      <c r="GN213" s="424" t="s">
        <v>5676</v>
      </c>
      <c r="GO213" s="414" t="s">
        <v>3320</v>
      </c>
      <c r="GP213" s="414" t="s">
        <v>733</v>
      </c>
      <c r="GQ213" s="414" t="s">
        <v>5721</v>
      </c>
      <c r="GR213" s="414" t="s">
        <v>733</v>
      </c>
      <c r="GS213" s="414" t="s">
        <v>5679</v>
      </c>
      <c r="GT213" s="414" t="s">
        <v>3320</v>
      </c>
      <c r="GU213" s="414" t="s">
        <v>3320</v>
      </c>
      <c r="GV213" s="414">
        <v>0.36</v>
      </c>
      <c r="GW213" s="414" t="s">
        <v>733</v>
      </c>
      <c r="GX213" s="414" t="s">
        <v>5679</v>
      </c>
      <c r="GY213" s="414" t="s">
        <v>9836</v>
      </c>
      <c r="GZ213" s="414" t="s">
        <v>733</v>
      </c>
      <c r="HA213" s="414" t="s">
        <v>3320</v>
      </c>
      <c r="HB213" s="414" t="s">
        <v>9837</v>
      </c>
      <c r="HC213" s="414" t="s">
        <v>9838</v>
      </c>
      <c r="HD213" s="414" t="s">
        <v>5683</v>
      </c>
      <c r="HE213" s="414" t="s">
        <v>5683</v>
      </c>
      <c r="HF213" s="414" t="s">
        <v>5683</v>
      </c>
      <c r="HG213" s="414" t="s">
        <v>733</v>
      </c>
      <c r="HH213" s="414" t="s">
        <v>1214</v>
      </c>
      <c r="HI213" s="414" t="s">
        <v>13185</v>
      </c>
      <c r="HJ213" s="414" t="s">
        <v>13186</v>
      </c>
      <c r="HK213" s="414" t="s">
        <v>5685</v>
      </c>
      <c r="HL213" s="414" t="s">
        <v>3320</v>
      </c>
      <c r="HM213" s="414" t="s">
        <v>3320</v>
      </c>
      <c r="HN213" s="414" t="s">
        <v>3320</v>
      </c>
      <c r="HO213" s="414" t="s">
        <v>3320</v>
      </c>
      <c r="HP213" s="414" t="s">
        <v>3320</v>
      </c>
      <c r="HQ213" s="414" t="s">
        <v>3320</v>
      </c>
      <c r="HR213" s="414" t="s">
        <v>3320</v>
      </c>
      <c r="HS213" s="414" t="s">
        <v>3320</v>
      </c>
      <c r="HT213" s="414" t="s">
        <v>3320</v>
      </c>
      <c r="HU213" s="414" t="s">
        <v>3320</v>
      </c>
      <c r="HV213" s="414" t="s">
        <v>3320</v>
      </c>
      <c r="HW213" s="414" t="s">
        <v>3320</v>
      </c>
      <c r="HX213" s="414" t="s">
        <v>3320</v>
      </c>
      <c r="HY213" s="414" t="s">
        <v>3320</v>
      </c>
      <c r="HZ213" s="414" t="s">
        <v>3320</v>
      </c>
      <c r="IA213" s="414" t="s">
        <v>3320</v>
      </c>
      <c r="IB213" s="414" t="s">
        <v>3320</v>
      </c>
      <c r="IC213" s="414" t="s">
        <v>3320</v>
      </c>
      <c r="ID213" s="414" t="s">
        <v>3320</v>
      </c>
      <c r="IE213" s="414" t="s">
        <v>3320</v>
      </c>
      <c r="IF213" s="414" t="s">
        <v>3320</v>
      </c>
      <c r="IG213" s="414" t="s">
        <v>3320</v>
      </c>
      <c r="IH213" s="414" t="s">
        <v>3320</v>
      </c>
      <c r="II213" s="414" t="s">
        <v>3320</v>
      </c>
      <c r="IJ213" s="414" t="s">
        <v>3320</v>
      </c>
      <c r="IK213" s="414" t="s">
        <v>3320</v>
      </c>
      <c r="IL213" s="414" t="s">
        <v>3320</v>
      </c>
      <c r="IM213" s="414" t="s">
        <v>3320</v>
      </c>
      <c r="IN213" s="414" t="s">
        <v>3320</v>
      </c>
      <c r="IO213" s="414" t="s">
        <v>3320</v>
      </c>
      <c r="IP213" s="414" t="s">
        <v>3320</v>
      </c>
      <c r="IQ213" s="414" t="s">
        <v>3320</v>
      </c>
      <c r="IR213" s="414" t="s">
        <v>3320</v>
      </c>
      <c r="IS213" s="414" t="s">
        <v>3320</v>
      </c>
      <c r="IT213" s="414" t="s">
        <v>3320</v>
      </c>
      <c r="IU213" s="414" t="s">
        <v>3320</v>
      </c>
      <c r="IV213" s="414" t="s">
        <v>3320</v>
      </c>
      <c r="IW213" s="414" t="s">
        <v>3320</v>
      </c>
      <c r="IX213" s="440" t="s">
        <v>9839</v>
      </c>
      <c r="IY213" s="451">
        <v>45908</v>
      </c>
      <c r="IZ213" s="441" t="s">
        <v>3320</v>
      </c>
      <c r="JA213" s="440" t="s">
        <v>5967</v>
      </c>
      <c r="JB213" s="414" t="str">
        <f>IFERROR(VLOOKUP($E213,'[12]Resumen costos RNT id'!$D:$J,3,0),"")</f>
        <v/>
      </c>
      <c r="JC213" s="421" t="str">
        <f>IFERROR(VLOOKUP($E213,'[12]Resumen costos RNT id'!$D:$J,4,0),"")</f>
        <v/>
      </c>
      <c r="JD213" s="421" t="str">
        <f>IFERROR(VLOOKUP($E213,'[12]Resumen costos RNT id'!$D:$J,5,0),"")</f>
        <v/>
      </c>
      <c r="JE213" s="421" t="str">
        <f>IFERROR(VLOOKUP($E213,'[12]Resumen costos RNT id'!$D:$J,6,0),"")</f>
        <v/>
      </c>
      <c r="JF213" s="416" t="str">
        <f>IFERROR(VLOOKUP($E213,'[12]Resumen costos RNT id'!$D:$J,7,0),"")</f>
        <v/>
      </c>
      <c r="JG213" s="428" t="str">
        <f t="shared" si="96"/>
        <v/>
      </c>
      <c r="JH213" s="428" t="str">
        <f t="shared" si="97"/>
        <v/>
      </c>
      <c r="JI213" s="428" t="str">
        <f t="shared" si="97"/>
        <v/>
      </c>
      <c r="JJ213" s="428">
        <f t="shared" si="98"/>
        <v>0</v>
      </c>
      <c r="JK213" s="428">
        <f t="shared" si="99"/>
        <v>0</v>
      </c>
      <c r="JL213" s="414" t="s">
        <v>202</v>
      </c>
      <c r="JP213" s="414">
        <v>6</v>
      </c>
      <c r="JQ213" s="414">
        <f t="shared" si="117"/>
        <v>0</v>
      </c>
      <c r="JR213" s="429" t="str">
        <f>IFERROR(VLOOKUP($E213,'[13]Actualización de costos CENACE'!$A:$G,2,0),"")</f>
        <v/>
      </c>
      <c r="JS213" s="429" t="str">
        <f>IFERROR(VLOOKUP($E213,'[13]Actualización de costos CENACE'!$A:$G,3,0),"")</f>
        <v/>
      </c>
      <c r="JT213" s="429" t="str">
        <f>IFERROR(VLOOKUP($E213,'[13]Actualización de costos CENACE'!$A:$G,4,0),"")</f>
        <v/>
      </c>
      <c r="JU213" s="429" t="str">
        <f>IFERROR(VLOOKUP($E213,'[13]Actualización de costos CENACE'!$A:$G,5,0),"")</f>
        <v/>
      </c>
      <c r="JV213" s="429" t="str">
        <f>IFERROR(VLOOKUP($E213,'[13]Actualización de costos CENACE'!$A:$G,6,0),"")</f>
        <v/>
      </c>
      <c r="JW213" s="430" t="str">
        <f>IFERROR(VLOOKUP($E213,'[13]Din Costos CFE'!$J$7:$AG$150,JW$1,0),"")</f>
        <v/>
      </c>
      <c r="JX213" s="430" t="str">
        <f>IFERROR(VLOOKUP($E213,'[13]Din Costos CFE'!$J$7:$AG$150,JX$1,0),"")</f>
        <v/>
      </c>
      <c r="JY213" s="430" t="str">
        <f>IFERROR(VLOOKUP($E213,'[13]Din Costos CFE'!$J$7:$AG$150,JY$1,0),"")</f>
        <v/>
      </c>
      <c r="JZ213" s="430" t="str">
        <f>IFERROR(VLOOKUP($E213,'[13]Din Costos CFE'!$J$7:$AG$150,JZ$1,0),"")</f>
        <v/>
      </c>
      <c r="KA213" s="430" t="str">
        <f>IFERROR(VLOOKUP($E213,'[13]Din Costos CFE'!$J$7:$AG$150,KA$1,0),"")</f>
        <v/>
      </c>
      <c r="KB213" s="430" t="str">
        <f>IFERROR(VLOOKUP($E213,'[13]Din Costos CFE'!$J$7:$AG$150,KB$1,0),"")</f>
        <v/>
      </c>
      <c r="KC213" s="430" t="str">
        <f>IFERROR(VLOOKUP($E213,'[13]Din Costos CFE'!$J$7:$AG$150,KC$1,0),"")</f>
        <v/>
      </c>
      <c r="KD213" s="430" t="str">
        <f>IFERROR(VLOOKUP($E213,'[13]Din Costos CFE'!$J$7:$AG$150,KD$1,0),"")</f>
        <v/>
      </c>
      <c r="KE213" s="430" t="str">
        <f>IFERROR(VLOOKUP($E213,'[13]Din Costos CFE'!$J$7:$AG$150,KE$1,0),"")</f>
        <v/>
      </c>
      <c r="KF213" s="430" t="str">
        <f>IFERROR(VLOOKUP($E213,'[13]Din Costos CFE'!$J$7:$AG$150,KF$1,0),"")</f>
        <v/>
      </c>
      <c r="KG213" s="430" t="str">
        <f>IFERROR(VLOOKUP($E213,'[13]Din Costos CFE'!$J$7:$AG$150,KG$1,0),"")</f>
        <v/>
      </c>
      <c r="KH213" s="430" t="str">
        <f>IFERROR(VLOOKUP($E213,'[13]Din Costos CFE'!$J$7:$AG$150,KH$1,0),"")</f>
        <v/>
      </c>
      <c r="KI213" s="430" t="str">
        <f>IFERROR(VLOOKUP($E213,'[13]Din Costos CFE'!$J$7:$AG$150,KI$1,0),"")</f>
        <v/>
      </c>
      <c r="KJ213" s="430" t="str">
        <f>IFERROR(VLOOKUP($E213,'[13]Din Costos CFE'!$J$7:$AG$150,KJ$1,0),"")</f>
        <v/>
      </c>
      <c r="KK213" s="430" t="str">
        <f>IFERROR(VLOOKUP($E213,'[13]Din Costos CFE'!$J$7:$AG$150,KK$1,0),"")</f>
        <v/>
      </c>
      <c r="KL213" s="430" t="str">
        <f>IFERROR(VLOOKUP($E213,'[13]Din Costos CFE'!$J$7:$AG$150,KL$1,0),"")</f>
        <v/>
      </c>
      <c r="KM213" s="430" t="str">
        <f>IFERROR(VLOOKUP($E213,'[13]Din Costos CFE'!$J$7:$AG$150,KM$1,0),"")</f>
        <v/>
      </c>
      <c r="KN213" s="430" t="str">
        <f>IFERROR(VLOOKUP($E213,'[13]Din Costos CFE'!$J$7:$AG$150,KN$1,0),"")</f>
        <v/>
      </c>
      <c r="KO213" s="431">
        <f t="shared" si="100"/>
        <v>0</v>
      </c>
      <c r="KP213" s="431">
        <f t="shared" si="101"/>
        <v>0</v>
      </c>
      <c r="KQ213" s="431">
        <f t="shared" si="102"/>
        <v>0</v>
      </c>
      <c r="KR213" s="432" t="str">
        <f>IFERROR(VLOOKUP($E213,'[13]Din Costos CFE'!$A$6:$G$150,4,0),"")</f>
        <v/>
      </c>
      <c r="KS213" s="432" t="str">
        <f>IFERROR(VLOOKUP($E213,'[13]Din Costos CFE'!$A$6:$G$150,5,0),"")</f>
        <v/>
      </c>
      <c r="KT213" s="432" t="str">
        <f>IFERROR(VLOOKUP($E213,'[13]Din Costos CFE'!$A$6:$G$150,6,0),"")</f>
        <v/>
      </c>
      <c r="KU213" s="433" t="str">
        <f t="shared" si="103"/>
        <v/>
      </c>
      <c r="KV213" s="434" t="str">
        <f t="shared" si="104"/>
        <v/>
      </c>
      <c r="KW213" s="435" t="str">
        <f t="shared" si="105"/>
        <v/>
      </c>
      <c r="KX213" s="435"/>
      <c r="KY213" s="436" t="str">
        <f>IFERROR(VLOOKUP($E213,'[13]Detalle Costos CENACE'!$E:$IT,248,0),"")</f>
        <v/>
      </c>
      <c r="KZ213" s="414">
        <f t="shared" si="106"/>
        <v>190</v>
      </c>
      <c r="LA213" s="434" t="str">
        <f t="shared" si="107"/>
        <v/>
      </c>
      <c r="LB213" s="434" t="str">
        <f t="shared" si="108"/>
        <v/>
      </c>
      <c r="LC213" s="414">
        <f t="shared" si="109"/>
        <v>1</v>
      </c>
      <c r="LD213" s="429" t="str">
        <f>IFERROR(VLOOKUP($E213,'[13]Actualización de costos CENACE'!$A:$G,7,0),"")</f>
        <v/>
      </c>
    </row>
    <row r="214" spans="1:316" s="414" customFormat="1" ht="15" customHeight="1">
      <c r="A214" s="413" t="s">
        <v>5638</v>
      </c>
      <c r="B214" s="414">
        <v>714</v>
      </c>
      <c r="C214" s="414" t="s">
        <v>9840</v>
      </c>
      <c r="D214" s="414" t="s">
        <v>9841</v>
      </c>
      <c r="E214" s="414">
        <v>714</v>
      </c>
      <c r="G214" s="414" t="s">
        <v>9842</v>
      </c>
      <c r="H214" s="414" t="s">
        <v>9843</v>
      </c>
      <c r="I214" s="415">
        <v>4</v>
      </c>
      <c r="J214" s="415"/>
      <c r="K214" s="415" t="str">
        <f t="shared" si="114"/>
        <v>No</v>
      </c>
      <c r="L214" s="415"/>
      <c r="M214" s="415">
        <f t="shared" si="87"/>
        <v>4</v>
      </c>
      <c r="N214" s="415"/>
      <c r="O214" s="415"/>
      <c r="P214" s="415"/>
      <c r="Q214" s="415"/>
      <c r="R214" s="415" t="str">
        <f t="shared" si="115"/>
        <v>No</v>
      </c>
      <c r="S214" s="415"/>
      <c r="T214" s="415"/>
      <c r="U214" s="415"/>
      <c r="V214" s="414" t="s">
        <v>9844</v>
      </c>
      <c r="W214" s="414" t="s">
        <v>5643</v>
      </c>
      <c r="X214" s="414">
        <f t="shared" si="116"/>
        <v>1</v>
      </c>
      <c r="Y214" s="414">
        <f t="shared" si="92"/>
        <v>269.3</v>
      </c>
      <c r="Z214" s="416" t="str">
        <f t="shared" si="93"/>
        <v/>
      </c>
      <c r="AA214" s="416">
        <f t="shared" si="94"/>
        <v>0</v>
      </c>
      <c r="AB214" s="417">
        <f t="shared" si="95"/>
        <v>0</v>
      </c>
      <c r="AC214" s="414" t="s">
        <v>6310</v>
      </c>
      <c r="AD214" s="414" t="s">
        <v>4420</v>
      </c>
      <c r="AE214" s="414" t="e">
        <f>+VLOOKUP($D214,'[12]Ramón Países '!$A:$E,4,0)</f>
        <v>#N/A</v>
      </c>
      <c r="AF214" s="414" t="s">
        <v>5646</v>
      </c>
      <c r="AG214" s="414" t="e">
        <f>+VLOOKUP($D214,'[12]Ramón Países '!$A:$E,5,0)</f>
        <v>#N/A</v>
      </c>
      <c r="AH214" s="414" t="s">
        <v>6310</v>
      </c>
      <c r="AI214" s="414" t="s">
        <v>6311</v>
      </c>
      <c r="AJ214" s="414" t="s">
        <v>5698</v>
      </c>
      <c r="AK214" s="414" t="s">
        <v>5698</v>
      </c>
      <c r="AL214" s="414" t="s">
        <v>7336</v>
      </c>
      <c r="AM214" s="414" t="s">
        <v>6313</v>
      </c>
      <c r="AN214" s="414" t="s">
        <v>3320</v>
      </c>
      <c r="AO214" s="414" t="s">
        <v>6314</v>
      </c>
      <c r="AP214" s="414" t="s">
        <v>5698</v>
      </c>
      <c r="AQ214" s="414" t="s">
        <v>7524</v>
      </c>
      <c r="AR214" s="414" t="s">
        <v>7525</v>
      </c>
      <c r="AS214" s="414" t="s">
        <v>7526</v>
      </c>
      <c r="AT214" s="414" t="s">
        <v>733</v>
      </c>
      <c r="AU214" s="414" t="s">
        <v>733</v>
      </c>
      <c r="AV214" s="414" t="s">
        <v>733</v>
      </c>
      <c r="AW214" s="414" t="s">
        <v>3320</v>
      </c>
      <c r="AX214" s="414" t="s">
        <v>6318</v>
      </c>
      <c r="AY214" s="414" t="s">
        <v>733</v>
      </c>
      <c r="AZ214" s="414" t="s">
        <v>7527</v>
      </c>
      <c r="BA214" s="414" t="s">
        <v>6320</v>
      </c>
      <c r="BB214" s="414" t="s">
        <v>6321</v>
      </c>
      <c r="BC214" s="414" t="s">
        <v>6310</v>
      </c>
      <c r="BD214" s="414" t="s">
        <v>6322</v>
      </c>
      <c r="BE214" s="414" t="s">
        <v>7528</v>
      </c>
      <c r="BF214" s="415" t="s">
        <v>1214</v>
      </c>
      <c r="BG214" s="414" t="s">
        <v>3320</v>
      </c>
      <c r="BH214" s="414">
        <v>1</v>
      </c>
      <c r="BI214" s="414" t="s">
        <v>5663</v>
      </c>
      <c r="BJ214" s="414" t="s">
        <v>5663</v>
      </c>
      <c r="BK214" s="414" t="s">
        <v>3569</v>
      </c>
      <c r="BL214" s="414" t="s">
        <v>8194</v>
      </c>
      <c r="BM214" s="415">
        <v>230</v>
      </c>
      <c r="BN214" s="414" t="s">
        <v>5712</v>
      </c>
      <c r="BO214" s="418" t="s">
        <v>12631</v>
      </c>
      <c r="BP214" s="414">
        <v>21</v>
      </c>
      <c r="BQ214" s="414">
        <v>2028</v>
      </c>
      <c r="BR214" s="414">
        <v>269.3</v>
      </c>
      <c r="BS214" s="415">
        <v>269.3</v>
      </c>
      <c r="BT214" s="414" t="s">
        <v>5666</v>
      </c>
      <c r="BU214" s="414">
        <v>898</v>
      </c>
      <c r="BV214" s="415">
        <v>691</v>
      </c>
      <c r="BW214" s="419">
        <v>0.29291228569926764</v>
      </c>
      <c r="BX214" s="420" t="s">
        <v>910</v>
      </c>
      <c r="BY214" s="414" t="s">
        <v>733</v>
      </c>
      <c r="CA214" s="414">
        <v>24.89</v>
      </c>
      <c r="CB214" s="414" t="s">
        <v>733</v>
      </c>
      <c r="CC214" s="414">
        <v>705</v>
      </c>
      <c r="CD214" s="414" t="s">
        <v>5713</v>
      </c>
      <c r="CE214" s="414" t="s">
        <v>5801</v>
      </c>
      <c r="CF214" s="414" t="s">
        <v>3320</v>
      </c>
      <c r="CG214" s="414" t="s">
        <v>733</v>
      </c>
      <c r="CH214" s="414" t="s">
        <v>733</v>
      </c>
      <c r="CI214" s="414">
        <v>2180</v>
      </c>
      <c r="CJ214" s="414">
        <v>1962</v>
      </c>
      <c r="CK214" s="414" t="s">
        <v>9845</v>
      </c>
      <c r="CL214" s="414">
        <v>365</v>
      </c>
      <c r="CM214" s="414">
        <v>84.61</v>
      </c>
      <c r="CN214" s="414">
        <v>99</v>
      </c>
      <c r="CO214" s="414">
        <v>35</v>
      </c>
      <c r="CP214" s="414" t="s">
        <v>12700</v>
      </c>
      <c r="CQ214" s="414">
        <f t="shared" si="110"/>
        <v>2026</v>
      </c>
      <c r="CR214" s="414">
        <v>0.25</v>
      </c>
      <c r="CS214" s="414">
        <v>8</v>
      </c>
      <c r="CT214" s="414" t="s">
        <v>9846</v>
      </c>
      <c r="CU214" s="414" t="s">
        <v>3320</v>
      </c>
      <c r="CV214" s="414" t="s">
        <v>3320</v>
      </c>
      <c r="CW214" s="414" t="s">
        <v>3320</v>
      </c>
      <c r="CX214" s="414" t="s">
        <v>3320</v>
      </c>
      <c r="CY214" s="414" t="s">
        <v>3320</v>
      </c>
      <c r="CZ214" s="414" t="s">
        <v>3320</v>
      </c>
      <c r="DA214" s="414" t="s">
        <v>3320</v>
      </c>
      <c r="DB214" s="414" t="s">
        <v>3320</v>
      </c>
      <c r="DC214" s="414" t="s">
        <v>3320</v>
      </c>
      <c r="DD214" s="414" t="s">
        <v>3320</v>
      </c>
      <c r="DE214" s="414" t="s">
        <v>3320</v>
      </c>
      <c r="DG214" s="414" t="s">
        <v>3320</v>
      </c>
      <c r="DH214" s="414" t="s">
        <v>3320</v>
      </c>
      <c r="DI214" s="414" t="s">
        <v>3320</v>
      </c>
      <c r="DJ214" s="414" t="s">
        <v>3320</v>
      </c>
      <c r="DK214" s="414" t="s">
        <v>3320</v>
      </c>
      <c r="DL214" s="414" t="s">
        <v>3320</v>
      </c>
      <c r="DM214" s="414" t="e">
        <f t="shared" si="111"/>
        <v>#VALUE!</v>
      </c>
      <c r="DN214" s="414" t="s">
        <v>3320</v>
      </c>
      <c r="DO214" s="414" t="s">
        <v>3320</v>
      </c>
      <c r="DP214" s="414" t="s">
        <v>3320</v>
      </c>
      <c r="DR214" s="414" t="s">
        <v>3320</v>
      </c>
      <c r="DS214" s="414" t="s">
        <v>3320</v>
      </c>
      <c r="DT214" s="414" t="s">
        <v>3320</v>
      </c>
      <c r="DU214" s="414" t="s">
        <v>3320</v>
      </c>
      <c r="DV214" s="414" t="s">
        <v>3320</v>
      </c>
      <c r="DW214" s="414" t="s">
        <v>3320</v>
      </c>
      <c r="DX214" s="414" t="s">
        <v>3320</v>
      </c>
      <c r="DY214" s="414" t="s">
        <v>3320</v>
      </c>
      <c r="DZ214" s="414" t="s">
        <v>3320</v>
      </c>
      <c r="EA214" s="414" t="s">
        <v>3320</v>
      </c>
      <c r="EB214" s="414" t="s">
        <v>3320</v>
      </c>
      <c r="EC214" s="414" t="s">
        <v>3320</v>
      </c>
      <c r="ED214" s="414" t="s">
        <v>3320</v>
      </c>
      <c r="EE214" s="414" t="s">
        <v>3320</v>
      </c>
      <c r="EF214" s="414" t="s">
        <v>3320</v>
      </c>
      <c r="EG214" s="414" t="s">
        <v>3320</v>
      </c>
      <c r="EH214" s="414" t="s">
        <v>3320</v>
      </c>
      <c r="EI214" s="414" t="s">
        <v>3320</v>
      </c>
      <c r="EJ214" s="414" t="s">
        <v>3320</v>
      </c>
      <c r="EK214" s="414" t="s">
        <v>3320</v>
      </c>
      <c r="EL214" s="414" t="s">
        <v>3320</v>
      </c>
      <c r="EM214" s="414" t="s">
        <v>3320</v>
      </c>
      <c r="EN214" s="414" t="s">
        <v>3320</v>
      </c>
      <c r="EO214" s="414" t="s">
        <v>3320</v>
      </c>
      <c r="EP214" s="414" t="s">
        <v>3320</v>
      </c>
      <c r="EQ214" s="414" t="s">
        <v>3320</v>
      </c>
      <c r="ER214" s="414" t="s">
        <v>3320</v>
      </c>
      <c r="ES214" s="414" t="s">
        <v>3320</v>
      </c>
      <c r="ET214" s="414" t="s">
        <v>3320</v>
      </c>
      <c r="EU214" s="414" t="s">
        <v>3320</v>
      </c>
      <c r="EV214" s="414" t="s">
        <v>3320</v>
      </c>
      <c r="EW214" s="414" t="s">
        <v>3320</v>
      </c>
      <c r="EX214" s="414" t="s">
        <v>3320</v>
      </c>
      <c r="EY214" s="414" t="s">
        <v>3320</v>
      </c>
      <c r="EZ214" s="414" t="s">
        <v>3320</v>
      </c>
      <c r="FA214" s="414" t="s">
        <v>3320</v>
      </c>
      <c r="FB214" s="414" t="s">
        <v>3320</v>
      </c>
      <c r="FC214" s="414" t="s">
        <v>3320</v>
      </c>
      <c r="FD214" s="414" t="s">
        <v>3320</v>
      </c>
      <c r="FE214" s="414" t="s">
        <v>3320</v>
      </c>
      <c r="FF214" s="414" t="s">
        <v>3320</v>
      </c>
      <c r="FG214" s="414" t="s">
        <v>3320</v>
      </c>
      <c r="FH214" s="414" t="s">
        <v>3320</v>
      </c>
      <c r="FI214" s="414" t="s">
        <v>3320</v>
      </c>
      <c r="FJ214" s="414" t="s">
        <v>3320</v>
      </c>
      <c r="FK214" s="414" t="s">
        <v>3320</v>
      </c>
      <c r="FL214" s="414" t="s">
        <v>3320</v>
      </c>
      <c r="FM214" s="414" t="s">
        <v>3320</v>
      </c>
      <c r="FN214" s="414" t="s">
        <v>3320</v>
      </c>
      <c r="FO214" s="421">
        <v>279254078</v>
      </c>
      <c r="FP214" s="421">
        <f t="shared" si="91"/>
        <v>279.25407799999999</v>
      </c>
      <c r="FQ214" s="414" t="s">
        <v>733</v>
      </c>
      <c r="FR214" s="414" t="s">
        <v>733</v>
      </c>
      <c r="FS214" s="414" t="s">
        <v>733</v>
      </c>
      <c r="FT214" s="414" t="s">
        <v>733</v>
      </c>
      <c r="FU214" s="414" t="s">
        <v>1374</v>
      </c>
      <c r="FV214" s="414" t="s">
        <v>9847</v>
      </c>
      <c r="FW214" s="414" t="s">
        <v>9848</v>
      </c>
      <c r="FX214" s="422" t="s">
        <v>8194</v>
      </c>
      <c r="FY214" s="423">
        <v>230</v>
      </c>
      <c r="FZ214" s="414" t="s">
        <v>9849</v>
      </c>
      <c r="GA214" s="421">
        <v>279254078</v>
      </c>
      <c r="GB214" s="421">
        <v>44272920</v>
      </c>
      <c r="GC214" s="421">
        <v>850.72</v>
      </c>
      <c r="GD214" s="421">
        <v>1981.87</v>
      </c>
      <c r="GE214" s="414" t="s">
        <v>9850</v>
      </c>
      <c r="GF214" s="414" t="s">
        <v>733</v>
      </c>
      <c r="GG214" s="414" t="s">
        <v>733</v>
      </c>
      <c r="GH214" s="414" t="s">
        <v>6332</v>
      </c>
      <c r="GI214" s="414" t="s">
        <v>733</v>
      </c>
      <c r="GJ214" s="414" t="s">
        <v>1214</v>
      </c>
      <c r="GK214" s="414" t="s">
        <v>1214</v>
      </c>
      <c r="GL214" s="414" t="s">
        <v>733</v>
      </c>
      <c r="GM214" s="414" t="s">
        <v>733</v>
      </c>
      <c r="GN214" s="424" t="s">
        <v>5676</v>
      </c>
      <c r="GO214" s="414" t="s">
        <v>3320</v>
      </c>
      <c r="GP214" s="414" t="s">
        <v>733</v>
      </c>
      <c r="GQ214" s="414" t="s">
        <v>6029</v>
      </c>
      <c r="GR214" s="414" t="s">
        <v>733</v>
      </c>
      <c r="GS214" s="414" t="s">
        <v>5679</v>
      </c>
      <c r="GT214" s="414" t="s">
        <v>3320</v>
      </c>
      <c r="GU214" s="414" t="s">
        <v>3320</v>
      </c>
      <c r="GV214" s="414">
        <v>2</v>
      </c>
      <c r="GW214" s="414" t="s">
        <v>733</v>
      </c>
      <c r="GX214" s="414" t="s">
        <v>5679</v>
      </c>
      <c r="GY214" s="414" t="s">
        <v>9851</v>
      </c>
      <c r="GZ214" s="414" t="s">
        <v>733</v>
      </c>
      <c r="HA214" s="414" t="s">
        <v>3320</v>
      </c>
      <c r="HB214" s="414" t="s">
        <v>9852</v>
      </c>
      <c r="HC214" s="414" t="s">
        <v>9853</v>
      </c>
      <c r="HD214" s="414" t="s">
        <v>5683</v>
      </c>
      <c r="HE214" s="414" t="s">
        <v>5683</v>
      </c>
      <c r="HF214" s="414" t="s">
        <v>5952</v>
      </c>
      <c r="HG214" s="414" t="s">
        <v>733</v>
      </c>
      <c r="HH214" s="414" t="s">
        <v>1214</v>
      </c>
      <c r="HI214" s="414" t="s">
        <v>13187</v>
      </c>
      <c r="HJ214" s="414" t="s">
        <v>13188</v>
      </c>
      <c r="HK214" s="414" t="s">
        <v>5685</v>
      </c>
      <c r="HL214" s="414" t="s">
        <v>3320</v>
      </c>
      <c r="HM214" s="414" t="s">
        <v>3320</v>
      </c>
      <c r="HN214" s="414" t="s">
        <v>3320</v>
      </c>
      <c r="HO214" s="414" t="s">
        <v>3320</v>
      </c>
      <c r="HP214" s="414" t="s">
        <v>3320</v>
      </c>
      <c r="HQ214" s="414" t="s">
        <v>3320</v>
      </c>
      <c r="HR214" s="414" t="s">
        <v>3320</v>
      </c>
      <c r="HS214" s="414" t="s">
        <v>3320</v>
      </c>
      <c r="HT214" s="414" t="s">
        <v>3320</v>
      </c>
      <c r="HU214" s="414" t="s">
        <v>3320</v>
      </c>
      <c r="HV214" s="414" t="s">
        <v>3320</v>
      </c>
      <c r="HW214" s="414" t="s">
        <v>3320</v>
      </c>
      <c r="HX214" s="414" t="s">
        <v>3320</v>
      </c>
      <c r="HY214" s="414" t="s">
        <v>3320</v>
      </c>
      <c r="HZ214" s="414" t="s">
        <v>3320</v>
      </c>
      <c r="IA214" s="414" t="s">
        <v>3320</v>
      </c>
      <c r="IB214" s="414" t="s">
        <v>3320</v>
      </c>
      <c r="IC214" s="414" t="s">
        <v>3320</v>
      </c>
      <c r="ID214" s="414" t="s">
        <v>3320</v>
      </c>
      <c r="IE214" s="414" t="s">
        <v>3320</v>
      </c>
      <c r="IF214" s="414" t="s">
        <v>3320</v>
      </c>
      <c r="IG214" s="414" t="s">
        <v>3320</v>
      </c>
      <c r="IH214" s="414" t="s">
        <v>3320</v>
      </c>
      <c r="II214" s="414" t="s">
        <v>3320</v>
      </c>
      <c r="IJ214" s="414" t="s">
        <v>3320</v>
      </c>
      <c r="IK214" s="414" t="s">
        <v>3320</v>
      </c>
      <c r="IL214" s="414" t="s">
        <v>3320</v>
      </c>
      <c r="IM214" s="414" t="s">
        <v>3320</v>
      </c>
      <c r="IN214" s="414" t="s">
        <v>3320</v>
      </c>
      <c r="IO214" s="414" t="s">
        <v>3320</v>
      </c>
      <c r="IP214" s="414" t="s">
        <v>3320</v>
      </c>
      <c r="IQ214" s="414" t="s">
        <v>3320</v>
      </c>
      <c r="IR214" s="414" t="s">
        <v>3320</v>
      </c>
      <c r="IS214" s="414" t="s">
        <v>3320</v>
      </c>
      <c r="IT214" s="414" t="s">
        <v>3320</v>
      </c>
      <c r="IU214" s="414" t="s">
        <v>3320</v>
      </c>
      <c r="IV214" s="414" t="s">
        <v>3320</v>
      </c>
      <c r="IW214" s="414" t="s">
        <v>3320</v>
      </c>
      <c r="IY214" s="415"/>
      <c r="IZ214" s="415"/>
      <c r="JB214" s="414" t="str">
        <f>IFERROR(VLOOKUP($E214,'[12]Resumen costos RNT id'!$D:$J,3,0),"")</f>
        <v/>
      </c>
      <c r="JC214" s="421" t="str">
        <f>IFERROR(VLOOKUP($E214,'[12]Resumen costos RNT id'!$D:$J,4,0),"")</f>
        <v/>
      </c>
      <c r="JD214" s="421" t="str">
        <f>IFERROR(VLOOKUP($E214,'[12]Resumen costos RNT id'!$D:$J,5,0),"")</f>
        <v/>
      </c>
      <c r="JE214" s="421" t="str">
        <f>IFERROR(VLOOKUP($E214,'[12]Resumen costos RNT id'!$D:$J,6,0),"")</f>
        <v/>
      </c>
      <c r="JF214" s="416" t="str">
        <f>IFERROR(VLOOKUP($E214,'[12]Resumen costos RNT id'!$D:$J,7,0),"")</f>
        <v/>
      </c>
      <c r="JG214" s="428" t="str">
        <f t="shared" si="96"/>
        <v/>
      </c>
      <c r="JH214" s="428" t="str">
        <f t="shared" si="97"/>
        <v/>
      </c>
      <c r="JI214" s="428" t="str">
        <f t="shared" si="97"/>
        <v/>
      </c>
      <c r="JJ214" s="428">
        <f t="shared" si="98"/>
        <v>0</v>
      </c>
      <c r="JK214" s="428">
        <f t="shared" si="99"/>
        <v>0</v>
      </c>
      <c r="JL214" s="414" t="s">
        <v>202</v>
      </c>
      <c r="JP214" s="414">
        <v>5</v>
      </c>
      <c r="JQ214" s="414">
        <f t="shared" si="117"/>
        <v>0</v>
      </c>
      <c r="JR214" s="429" t="str">
        <f>IFERROR(VLOOKUP($E214,'[13]Actualización de costos CENACE'!$A:$G,2,0),"")</f>
        <v/>
      </c>
      <c r="JS214" s="429" t="str">
        <f>IFERROR(VLOOKUP($E214,'[13]Actualización de costos CENACE'!$A:$G,3,0),"")</f>
        <v/>
      </c>
      <c r="JT214" s="429" t="str">
        <f>IFERROR(VLOOKUP($E214,'[13]Actualización de costos CENACE'!$A:$G,4,0),"")</f>
        <v/>
      </c>
      <c r="JU214" s="429" t="str">
        <f>IFERROR(VLOOKUP($E214,'[13]Actualización de costos CENACE'!$A:$G,5,0),"")</f>
        <v/>
      </c>
      <c r="JV214" s="429" t="str">
        <f>IFERROR(VLOOKUP($E214,'[13]Actualización de costos CENACE'!$A:$G,6,0),"")</f>
        <v/>
      </c>
      <c r="JW214" s="430" t="str">
        <f>IFERROR(VLOOKUP($E214,'[13]Din Costos CFE'!$J$7:$AG$150,JW$1,0),"")</f>
        <v/>
      </c>
      <c r="JX214" s="430" t="str">
        <f>IFERROR(VLOOKUP($E214,'[13]Din Costos CFE'!$J$7:$AG$150,JX$1,0),"")</f>
        <v/>
      </c>
      <c r="JY214" s="430" t="str">
        <f>IFERROR(VLOOKUP($E214,'[13]Din Costos CFE'!$J$7:$AG$150,JY$1,0),"")</f>
        <v/>
      </c>
      <c r="JZ214" s="430" t="str">
        <f>IFERROR(VLOOKUP($E214,'[13]Din Costos CFE'!$J$7:$AG$150,JZ$1,0),"")</f>
        <v/>
      </c>
      <c r="KA214" s="430" t="str">
        <f>IFERROR(VLOOKUP($E214,'[13]Din Costos CFE'!$J$7:$AG$150,KA$1,0),"")</f>
        <v/>
      </c>
      <c r="KB214" s="430" t="str">
        <f>IFERROR(VLOOKUP($E214,'[13]Din Costos CFE'!$J$7:$AG$150,KB$1,0),"")</f>
        <v/>
      </c>
      <c r="KC214" s="430" t="str">
        <f>IFERROR(VLOOKUP($E214,'[13]Din Costos CFE'!$J$7:$AG$150,KC$1,0),"")</f>
        <v/>
      </c>
      <c r="KD214" s="430" t="str">
        <f>IFERROR(VLOOKUP($E214,'[13]Din Costos CFE'!$J$7:$AG$150,KD$1,0),"")</f>
        <v/>
      </c>
      <c r="KE214" s="430" t="str">
        <f>IFERROR(VLOOKUP($E214,'[13]Din Costos CFE'!$J$7:$AG$150,KE$1,0),"")</f>
        <v/>
      </c>
      <c r="KF214" s="430" t="str">
        <f>IFERROR(VLOOKUP($E214,'[13]Din Costos CFE'!$J$7:$AG$150,KF$1,0),"")</f>
        <v/>
      </c>
      <c r="KG214" s="430" t="str">
        <f>IFERROR(VLOOKUP($E214,'[13]Din Costos CFE'!$J$7:$AG$150,KG$1,0),"")</f>
        <v/>
      </c>
      <c r="KH214" s="430" t="str">
        <f>IFERROR(VLOOKUP($E214,'[13]Din Costos CFE'!$J$7:$AG$150,KH$1,0),"")</f>
        <v/>
      </c>
      <c r="KI214" s="430" t="str">
        <f>IFERROR(VLOOKUP($E214,'[13]Din Costos CFE'!$J$7:$AG$150,KI$1,0),"")</f>
        <v/>
      </c>
      <c r="KJ214" s="430" t="str">
        <f>IFERROR(VLOOKUP($E214,'[13]Din Costos CFE'!$J$7:$AG$150,KJ$1,0),"")</f>
        <v/>
      </c>
      <c r="KK214" s="430" t="str">
        <f>IFERROR(VLOOKUP($E214,'[13]Din Costos CFE'!$J$7:$AG$150,KK$1,0),"")</f>
        <v/>
      </c>
      <c r="KL214" s="430" t="str">
        <f>IFERROR(VLOOKUP($E214,'[13]Din Costos CFE'!$J$7:$AG$150,KL$1,0),"")</f>
        <v/>
      </c>
      <c r="KM214" s="430" t="str">
        <f>IFERROR(VLOOKUP($E214,'[13]Din Costos CFE'!$J$7:$AG$150,KM$1,0),"")</f>
        <v/>
      </c>
      <c r="KN214" s="430" t="str">
        <f>IFERROR(VLOOKUP($E214,'[13]Din Costos CFE'!$J$7:$AG$150,KN$1,0),"")</f>
        <v/>
      </c>
      <c r="KO214" s="431">
        <f t="shared" si="100"/>
        <v>0</v>
      </c>
      <c r="KP214" s="431">
        <f t="shared" si="101"/>
        <v>0</v>
      </c>
      <c r="KQ214" s="431">
        <f t="shared" si="102"/>
        <v>0</v>
      </c>
      <c r="KR214" s="432" t="str">
        <f>IFERROR(VLOOKUP($E214,'[13]Din Costos CFE'!$A$6:$G$150,4,0),"")</f>
        <v/>
      </c>
      <c r="KS214" s="432" t="str">
        <f>IFERROR(VLOOKUP($E214,'[13]Din Costos CFE'!$A$6:$G$150,5,0),"")</f>
        <v/>
      </c>
      <c r="KT214" s="432" t="str">
        <f>IFERROR(VLOOKUP($E214,'[13]Din Costos CFE'!$A$6:$G$150,6,0),"")</f>
        <v/>
      </c>
      <c r="KU214" s="433" t="str">
        <f t="shared" si="103"/>
        <v/>
      </c>
      <c r="KV214" s="434" t="str">
        <f t="shared" si="104"/>
        <v/>
      </c>
      <c r="KW214" s="435" t="str">
        <f t="shared" si="105"/>
        <v/>
      </c>
      <c r="KX214" s="435"/>
      <c r="KY214" s="436" t="str">
        <f>IFERROR(VLOOKUP($E214,'[13]Detalle Costos CENACE'!$E:$IT,248,0),"")</f>
        <v/>
      </c>
      <c r="KZ214" s="414">
        <f t="shared" si="106"/>
        <v>269.3</v>
      </c>
      <c r="LA214" s="434" t="str">
        <f t="shared" si="107"/>
        <v/>
      </c>
      <c r="LB214" s="434" t="str">
        <f t="shared" si="108"/>
        <v/>
      </c>
      <c r="LC214" s="414">
        <f t="shared" si="109"/>
        <v>1</v>
      </c>
      <c r="LD214" s="429" t="str">
        <f>IFERROR(VLOOKUP($E214,'[13]Actualización de costos CENACE'!$A:$G,7,0),"")</f>
        <v/>
      </c>
    </row>
    <row r="215" spans="1:316" s="414" customFormat="1" ht="15" customHeight="1">
      <c r="A215" s="413" t="s">
        <v>5638</v>
      </c>
      <c r="B215" s="414">
        <v>713</v>
      </c>
      <c r="C215" s="414" t="s">
        <v>9854</v>
      </c>
      <c r="D215" s="414" t="s">
        <v>9855</v>
      </c>
      <c r="E215" s="414">
        <v>713</v>
      </c>
      <c r="G215" s="414" t="s">
        <v>1444</v>
      </c>
      <c r="H215" s="414" t="s">
        <v>1801</v>
      </c>
      <c r="I215" s="415" t="s">
        <v>5782</v>
      </c>
      <c r="J215" s="415">
        <v>1</v>
      </c>
      <c r="K215" s="415" t="s">
        <v>202</v>
      </c>
      <c r="L215" s="415"/>
      <c r="M215" s="415" t="str">
        <f t="shared" si="87"/>
        <v>3a</v>
      </c>
      <c r="N215" s="415"/>
      <c r="O215" s="415"/>
      <c r="P215" s="415"/>
      <c r="Q215" s="415"/>
      <c r="R215" s="415" t="s">
        <v>202</v>
      </c>
      <c r="S215" s="415"/>
      <c r="T215" s="415"/>
      <c r="U215" s="415"/>
      <c r="V215" s="414" t="s">
        <v>9856</v>
      </c>
      <c r="W215" s="414" t="s">
        <v>5643</v>
      </c>
      <c r="X215" s="414">
        <f t="shared" si="116"/>
        <v>1</v>
      </c>
      <c r="Y215" s="414">
        <f t="shared" si="92"/>
        <v>410.59</v>
      </c>
      <c r="Z215" s="416" t="str">
        <f t="shared" si="93"/>
        <v/>
      </c>
      <c r="AA215" s="416">
        <f t="shared" si="94"/>
        <v>0</v>
      </c>
      <c r="AB215" s="417">
        <f t="shared" si="95"/>
        <v>0</v>
      </c>
      <c r="AC215" s="414" t="s">
        <v>6310</v>
      </c>
      <c r="AD215" s="414" t="s">
        <v>4420</v>
      </c>
      <c r="AE215" s="414" t="e">
        <f>+VLOOKUP($D215,'[12]Ramón Países '!$A:$E,4,0)</f>
        <v>#N/A</v>
      </c>
      <c r="AF215" s="414" t="s">
        <v>5646</v>
      </c>
      <c r="AG215" s="414" t="e">
        <f>+VLOOKUP($D215,'[12]Ramón Países '!$A:$E,5,0)</f>
        <v>#N/A</v>
      </c>
      <c r="AH215" s="414" t="s">
        <v>6310</v>
      </c>
      <c r="AI215" s="414" t="s">
        <v>6311</v>
      </c>
      <c r="AJ215" s="414" t="s">
        <v>5698</v>
      </c>
      <c r="AK215" s="414" t="s">
        <v>5698</v>
      </c>
      <c r="AL215" s="414" t="s">
        <v>9219</v>
      </c>
      <c r="AM215" s="414" t="s">
        <v>6313</v>
      </c>
      <c r="AN215" s="414" t="s">
        <v>3320</v>
      </c>
      <c r="AO215" s="414" t="s">
        <v>6314</v>
      </c>
      <c r="AP215" s="414" t="s">
        <v>5698</v>
      </c>
      <c r="AQ215" s="414" t="s">
        <v>6315</v>
      </c>
      <c r="AR215" s="414" t="s">
        <v>6316</v>
      </c>
      <c r="AS215" s="414" t="s">
        <v>6317</v>
      </c>
      <c r="AT215" s="414" t="s">
        <v>733</v>
      </c>
      <c r="AU215" s="414" t="s">
        <v>733</v>
      </c>
      <c r="AV215" s="414" t="s">
        <v>733</v>
      </c>
      <c r="AW215" s="414" t="s">
        <v>3320</v>
      </c>
      <c r="AX215" s="414" t="s">
        <v>6318</v>
      </c>
      <c r="AY215" s="414" t="s">
        <v>733</v>
      </c>
      <c r="AZ215" s="414" t="s">
        <v>6319</v>
      </c>
      <c r="BA215" s="414" t="s">
        <v>6320</v>
      </c>
      <c r="BB215" s="414" t="s">
        <v>6321</v>
      </c>
      <c r="BC215" s="414" t="s">
        <v>6310</v>
      </c>
      <c r="BD215" s="414" t="s">
        <v>9220</v>
      </c>
      <c r="BE215" s="414" t="s">
        <v>9221</v>
      </c>
      <c r="BF215" s="415" t="s">
        <v>1214</v>
      </c>
      <c r="BG215" s="414" t="s">
        <v>3320</v>
      </c>
      <c r="BI215" s="414" t="s">
        <v>5747</v>
      </c>
      <c r="BJ215" s="414" t="s">
        <v>5747</v>
      </c>
      <c r="BK215" s="414" t="s">
        <v>7146</v>
      </c>
      <c r="BL215" s="414" t="s">
        <v>9857</v>
      </c>
      <c r="BM215" s="415">
        <v>400</v>
      </c>
      <c r="BN215" s="414" t="s">
        <v>5936</v>
      </c>
      <c r="BO215" s="418" t="s">
        <v>12684</v>
      </c>
      <c r="BP215" s="414">
        <v>21</v>
      </c>
      <c r="BQ215" s="414">
        <v>2029</v>
      </c>
      <c r="BR215" s="414">
        <v>410.59</v>
      </c>
      <c r="BS215" s="415">
        <v>410.59</v>
      </c>
      <c r="BT215" s="414" t="s">
        <v>5666</v>
      </c>
      <c r="BU215" s="414">
        <v>1369</v>
      </c>
      <c r="BV215" s="415">
        <v>1017</v>
      </c>
      <c r="BW215" s="419">
        <v>0.28275381867789989</v>
      </c>
      <c r="BX215" s="420" t="s">
        <v>910</v>
      </c>
      <c r="BY215" s="414" t="s">
        <v>733</v>
      </c>
      <c r="CA215" s="414">
        <v>25.91</v>
      </c>
      <c r="CB215" s="414" t="s">
        <v>733</v>
      </c>
      <c r="CC215" s="414">
        <v>705</v>
      </c>
      <c r="CD215" s="414" t="s">
        <v>5713</v>
      </c>
      <c r="CE215" s="414" t="s">
        <v>5801</v>
      </c>
      <c r="CF215" s="414" t="s">
        <v>3320</v>
      </c>
      <c r="CG215" s="414" t="s">
        <v>733</v>
      </c>
      <c r="CH215" s="414" t="s">
        <v>733</v>
      </c>
      <c r="CI215" s="414">
        <v>2270</v>
      </c>
      <c r="CJ215" s="414">
        <v>2043</v>
      </c>
      <c r="CK215" s="414" t="s">
        <v>9222</v>
      </c>
      <c r="CL215" s="414">
        <v>365</v>
      </c>
      <c r="CM215" s="414">
        <v>84.61</v>
      </c>
      <c r="CN215" s="414">
        <v>99</v>
      </c>
      <c r="CO215" s="414">
        <v>35</v>
      </c>
      <c r="CP215" s="414" t="s">
        <v>12851</v>
      </c>
      <c r="CQ215" s="414">
        <f t="shared" si="110"/>
        <v>2027</v>
      </c>
      <c r="CR215" s="414">
        <v>0.25</v>
      </c>
      <c r="CS215" s="414">
        <v>8</v>
      </c>
      <c r="CT215" s="414" t="s">
        <v>9858</v>
      </c>
      <c r="CU215" s="414" t="s">
        <v>3320</v>
      </c>
      <c r="CV215" s="414" t="s">
        <v>3320</v>
      </c>
      <c r="CW215" s="414" t="s">
        <v>3320</v>
      </c>
      <c r="CX215" s="414" t="s">
        <v>3320</v>
      </c>
      <c r="CY215" s="414" t="s">
        <v>3320</v>
      </c>
      <c r="CZ215" s="414" t="s">
        <v>3320</v>
      </c>
      <c r="DA215" s="414" t="s">
        <v>3320</v>
      </c>
      <c r="DB215" s="414" t="s">
        <v>3320</v>
      </c>
      <c r="DC215" s="414" t="s">
        <v>3320</v>
      </c>
      <c r="DD215" s="414" t="s">
        <v>3320</v>
      </c>
      <c r="DE215" s="414" t="s">
        <v>3320</v>
      </c>
      <c r="DG215" s="414" t="s">
        <v>3320</v>
      </c>
      <c r="DH215" s="414" t="s">
        <v>3320</v>
      </c>
      <c r="DI215" s="414" t="s">
        <v>3320</v>
      </c>
      <c r="DJ215" s="414" t="s">
        <v>3320</v>
      </c>
      <c r="DK215" s="414" t="s">
        <v>3320</v>
      </c>
      <c r="DL215" s="414" t="s">
        <v>3320</v>
      </c>
      <c r="DM215" s="414" t="e">
        <f t="shared" si="111"/>
        <v>#VALUE!</v>
      </c>
      <c r="DN215" s="414" t="s">
        <v>3320</v>
      </c>
      <c r="DO215" s="414" t="s">
        <v>3320</v>
      </c>
      <c r="DP215" s="414" t="s">
        <v>3320</v>
      </c>
      <c r="DR215" s="414" t="s">
        <v>3320</v>
      </c>
      <c r="DS215" s="414" t="s">
        <v>3320</v>
      </c>
      <c r="DT215" s="414" t="s">
        <v>3320</v>
      </c>
      <c r="DU215" s="414" t="s">
        <v>3320</v>
      </c>
      <c r="DV215" s="414" t="s">
        <v>3320</v>
      </c>
      <c r="DW215" s="414" t="s">
        <v>3320</v>
      </c>
      <c r="DX215" s="414" t="s">
        <v>3320</v>
      </c>
      <c r="DY215" s="414" t="s">
        <v>3320</v>
      </c>
      <c r="DZ215" s="414" t="s">
        <v>3320</v>
      </c>
      <c r="EA215" s="414" t="s">
        <v>3320</v>
      </c>
      <c r="EB215" s="414" t="s">
        <v>3320</v>
      </c>
      <c r="EC215" s="414" t="s">
        <v>3320</v>
      </c>
      <c r="ED215" s="414" t="s">
        <v>3320</v>
      </c>
      <c r="EE215" s="414" t="s">
        <v>3320</v>
      </c>
      <c r="EF215" s="414" t="s">
        <v>3320</v>
      </c>
      <c r="EG215" s="414" t="s">
        <v>3320</v>
      </c>
      <c r="EH215" s="414" t="s">
        <v>3320</v>
      </c>
      <c r="EI215" s="414" t="s">
        <v>3320</v>
      </c>
      <c r="EJ215" s="414" t="s">
        <v>3320</v>
      </c>
      <c r="EK215" s="414" t="s">
        <v>3320</v>
      </c>
      <c r="EL215" s="414" t="s">
        <v>3320</v>
      </c>
      <c r="EM215" s="414" t="s">
        <v>3320</v>
      </c>
      <c r="EN215" s="414" t="s">
        <v>3320</v>
      </c>
      <c r="EO215" s="414" t="s">
        <v>3320</v>
      </c>
      <c r="EP215" s="414" t="s">
        <v>3320</v>
      </c>
      <c r="EQ215" s="414" t="s">
        <v>3320</v>
      </c>
      <c r="ER215" s="414" t="s">
        <v>3320</v>
      </c>
      <c r="ES215" s="414" t="s">
        <v>3320</v>
      </c>
      <c r="ET215" s="414" t="s">
        <v>3320</v>
      </c>
      <c r="EU215" s="414" t="s">
        <v>3320</v>
      </c>
      <c r="EV215" s="414" t="s">
        <v>3320</v>
      </c>
      <c r="EW215" s="414" t="s">
        <v>3320</v>
      </c>
      <c r="EX215" s="414" t="s">
        <v>3320</v>
      </c>
      <c r="EY215" s="414" t="s">
        <v>3320</v>
      </c>
      <c r="EZ215" s="414" t="s">
        <v>3320</v>
      </c>
      <c r="FA215" s="414" t="s">
        <v>3320</v>
      </c>
      <c r="FB215" s="414" t="s">
        <v>3320</v>
      </c>
      <c r="FC215" s="414" t="s">
        <v>3320</v>
      </c>
      <c r="FD215" s="414" t="s">
        <v>3320</v>
      </c>
      <c r="FE215" s="414" t="s">
        <v>3320</v>
      </c>
      <c r="FF215" s="414" t="s">
        <v>3320</v>
      </c>
      <c r="FG215" s="414" t="s">
        <v>3320</v>
      </c>
      <c r="FH215" s="414" t="s">
        <v>3320</v>
      </c>
      <c r="FI215" s="414" t="s">
        <v>3320</v>
      </c>
      <c r="FJ215" s="414" t="s">
        <v>3320</v>
      </c>
      <c r="FK215" s="414" t="s">
        <v>3320</v>
      </c>
      <c r="FL215" s="414" t="s">
        <v>3320</v>
      </c>
      <c r="FM215" s="414" t="s">
        <v>3320</v>
      </c>
      <c r="FN215" s="414" t="s">
        <v>3320</v>
      </c>
      <c r="FO215" s="421">
        <v>396155692</v>
      </c>
      <c r="FP215" s="421">
        <f t="shared" si="91"/>
        <v>396.15569199999999</v>
      </c>
      <c r="FQ215" s="414" t="s">
        <v>733</v>
      </c>
      <c r="FR215" s="414" t="s">
        <v>733</v>
      </c>
      <c r="FS215" s="414" t="s">
        <v>733</v>
      </c>
      <c r="FT215" s="414" t="s">
        <v>733</v>
      </c>
      <c r="FU215" s="414" t="s">
        <v>1723</v>
      </c>
      <c r="FV215" s="414" t="s">
        <v>9859</v>
      </c>
      <c r="FW215" s="414" t="s">
        <v>9860</v>
      </c>
      <c r="FX215" s="422" t="s">
        <v>9857</v>
      </c>
      <c r="FY215" s="423">
        <v>400</v>
      </c>
      <c r="FZ215" s="414" t="s">
        <v>9861</v>
      </c>
      <c r="GA215" s="421">
        <v>396155692</v>
      </c>
      <c r="GB215" s="421">
        <v>67500996</v>
      </c>
      <c r="GC215" s="421">
        <v>908.36</v>
      </c>
      <c r="GD215" s="421">
        <v>2007.88</v>
      </c>
      <c r="GE215" s="414" t="s">
        <v>9862</v>
      </c>
      <c r="GF215" s="414" t="s">
        <v>733</v>
      </c>
      <c r="GG215" s="414" t="s">
        <v>733</v>
      </c>
      <c r="GH215" s="414" t="s">
        <v>6332</v>
      </c>
      <c r="GI215" s="414" t="s">
        <v>733</v>
      </c>
      <c r="GJ215" s="414" t="s">
        <v>1214</v>
      </c>
      <c r="GK215" s="414" t="s">
        <v>1214</v>
      </c>
      <c r="GL215" s="414" t="s">
        <v>733</v>
      </c>
      <c r="GM215" s="414" t="s">
        <v>733</v>
      </c>
      <c r="GN215" s="424" t="s">
        <v>5676</v>
      </c>
      <c r="GO215" s="414" t="s">
        <v>3320</v>
      </c>
      <c r="GP215" s="414" t="s">
        <v>733</v>
      </c>
      <c r="GQ215" s="414" t="s">
        <v>5721</v>
      </c>
      <c r="GR215" s="414" t="s">
        <v>1214</v>
      </c>
      <c r="GS215" s="414" t="s">
        <v>1214</v>
      </c>
      <c r="GT215" s="414" t="s">
        <v>3320</v>
      </c>
      <c r="GU215" s="414" t="s">
        <v>3320</v>
      </c>
      <c r="GV215" s="414" t="s">
        <v>3320</v>
      </c>
      <c r="GW215" s="414" t="s">
        <v>1214</v>
      </c>
      <c r="GX215" s="414" t="s">
        <v>1214</v>
      </c>
      <c r="GY215" s="414" t="s">
        <v>3320</v>
      </c>
      <c r="GZ215" s="414" t="s">
        <v>733</v>
      </c>
      <c r="HA215" s="414" t="s">
        <v>3320</v>
      </c>
      <c r="HB215" s="414" t="s">
        <v>9863</v>
      </c>
      <c r="HC215" s="414" t="s">
        <v>9864</v>
      </c>
      <c r="HD215" s="414" t="s">
        <v>5683</v>
      </c>
      <c r="HE215" s="414" t="s">
        <v>5952</v>
      </c>
      <c r="HF215" s="414" t="s">
        <v>5684</v>
      </c>
      <c r="HG215" s="414" t="s">
        <v>5759</v>
      </c>
      <c r="HH215" s="414" t="s">
        <v>1214</v>
      </c>
      <c r="HI215" s="414" t="s">
        <v>13189</v>
      </c>
      <c r="HJ215" s="414" t="s">
        <v>13190</v>
      </c>
      <c r="HK215" s="414" t="s">
        <v>5685</v>
      </c>
      <c r="HL215" s="414" t="s">
        <v>3320</v>
      </c>
      <c r="HM215" s="414" t="s">
        <v>3320</v>
      </c>
      <c r="HN215" s="414" t="s">
        <v>3320</v>
      </c>
      <c r="HO215" s="414" t="s">
        <v>3320</v>
      </c>
      <c r="HP215" s="414" t="s">
        <v>3320</v>
      </c>
      <c r="HQ215" s="414" t="s">
        <v>3320</v>
      </c>
      <c r="HR215" s="414" t="s">
        <v>3320</v>
      </c>
      <c r="HS215" s="414" t="s">
        <v>3320</v>
      </c>
      <c r="HT215" s="414" t="s">
        <v>3320</v>
      </c>
      <c r="HU215" s="414" t="s">
        <v>3320</v>
      </c>
      <c r="HV215" s="414" t="s">
        <v>3320</v>
      </c>
      <c r="HW215" s="414" t="s">
        <v>3320</v>
      </c>
      <c r="HX215" s="414" t="s">
        <v>3320</v>
      </c>
      <c r="HY215" s="414" t="s">
        <v>3320</v>
      </c>
      <c r="HZ215" s="414" t="s">
        <v>3320</v>
      </c>
      <c r="IA215" s="414" t="s">
        <v>3320</v>
      </c>
      <c r="IB215" s="414" t="s">
        <v>3320</v>
      </c>
      <c r="IC215" s="414" t="s">
        <v>3320</v>
      </c>
      <c r="ID215" s="414" t="s">
        <v>3320</v>
      </c>
      <c r="IE215" s="414" t="s">
        <v>3320</v>
      </c>
      <c r="IF215" s="414" t="s">
        <v>3320</v>
      </c>
      <c r="IG215" s="414" t="s">
        <v>3320</v>
      </c>
      <c r="IH215" s="414" t="s">
        <v>3320</v>
      </c>
      <c r="II215" s="414" t="s">
        <v>3320</v>
      </c>
      <c r="IJ215" s="414" t="s">
        <v>3320</v>
      </c>
      <c r="IK215" s="414" t="s">
        <v>3320</v>
      </c>
      <c r="IL215" s="414" t="s">
        <v>3320</v>
      </c>
      <c r="IM215" s="414" t="s">
        <v>3320</v>
      </c>
      <c r="IN215" s="414" t="s">
        <v>3320</v>
      </c>
      <c r="IO215" s="414" t="s">
        <v>3320</v>
      </c>
      <c r="IP215" s="414" t="s">
        <v>3320</v>
      </c>
      <c r="IQ215" s="414" t="s">
        <v>3320</v>
      </c>
      <c r="IR215" s="414" t="s">
        <v>3320</v>
      </c>
      <c r="IS215" s="414" t="s">
        <v>3320</v>
      </c>
      <c r="IT215" s="414" t="s">
        <v>3320</v>
      </c>
      <c r="IU215" s="414" t="s">
        <v>3320</v>
      </c>
      <c r="IV215" s="414" t="s">
        <v>3320</v>
      </c>
      <c r="IW215" s="414" t="s">
        <v>3320</v>
      </c>
      <c r="IY215" s="415"/>
      <c r="IZ215" s="415"/>
      <c r="JB215" s="414" t="str">
        <f>IFERROR(VLOOKUP($E215,'[12]Resumen costos RNT id'!$D:$J,3,0),"")</f>
        <v/>
      </c>
      <c r="JC215" s="421" t="str">
        <f>IFERROR(VLOOKUP($E215,'[12]Resumen costos RNT id'!$D:$J,4,0),"")</f>
        <v/>
      </c>
      <c r="JD215" s="421" t="str">
        <f>IFERROR(VLOOKUP($E215,'[12]Resumen costos RNT id'!$D:$J,5,0),"")</f>
        <v/>
      </c>
      <c r="JE215" s="421" t="str">
        <f>IFERROR(VLOOKUP($E215,'[12]Resumen costos RNT id'!$D:$J,6,0),"")</f>
        <v/>
      </c>
      <c r="JF215" s="416" t="str">
        <f>IFERROR(VLOOKUP($E215,'[12]Resumen costos RNT id'!$D:$J,7,0),"")</f>
        <v/>
      </c>
      <c r="JG215" s="428" t="str">
        <f t="shared" si="96"/>
        <v/>
      </c>
      <c r="JH215" s="428" t="str">
        <f t="shared" si="97"/>
        <v/>
      </c>
      <c r="JI215" s="428" t="str">
        <f t="shared" si="97"/>
        <v/>
      </c>
      <c r="JJ215" s="428">
        <f t="shared" si="98"/>
        <v>0</v>
      </c>
      <c r="JK215" s="428">
        <f t="shared" si="99"/>
        <v>0</v>
      </c>
      <c r="JL215" s="414" t="s">
        <v>910</v>
      </c>
      <c r="JM215" s="414" t="s">
        <v>910</v>
      </c>
      <c r="JO215" s="414" t="s">
        <v>910</v>
      </c>
      <c r="JP215" s="414">
        <v>7</v>
      </c>
      <c r="JQ215" s="414">
        <f t="shared" si="117"/>
        <v>1</v>
      </c>
      <c r="JR215" s="429" t="str">
        <f>IFERROR(VLOOKUP($E215,'[13]Actualización de costos CENACE'!$A:$G,2,0),"")</f>
        <v/>
      </c>
      <c r="JS215" s="429" t="str">
        <f>IFERROR(VLOOKUP($E215,'[13]Actualización de costos CENACE'!$A:$G,3,0),"")</f>
        <v/>
      </c>
      <c r="JT215" s="429" t="str">
        <f>IFERROR(VLOOKUP($E215,'[13]Actualización de costos CENACE'!$A:$G,4,0),"")</f>
        <v/>
      </c>
      <c r="JU215" s="429" t="str">
        <f>IFERROR(VLOOKUP($E215,'[13]Actualización de costos CENACE'!$A:$G,5,0),"")</f>
        <v/>
      </c>
      <c r="JV215" s="429" t="str">
        <f>IFERROR(VLOOKUP($E215,'[13]Actualización de costos CENACE'!$A:$G,6,0),"")</f>
        <v/>
      </c>
      <c r="JW215" s="430" t="str">
        <f>IFERROR(VLOOKUP($E215,'[13]Din Costos CFE'!$J$7:$AG$150,JW$1,0),"")</f>
        <v/>
      </c>
      <c r="JX215" s="430" t="str">
        <f>IFERROR(VLOOKUP($E215,'[13]Din Costos CFE'!$J$7:$AG$150,JX$1,0),"")</f>
        <v/>
      </c>
      <c r="JY215" s="430" t="str">
        <f>IFERROR(VLOOKUP($E215,'[13]Din Costos CFE'!$J$7:$AG$150,JY$1,0),"")</f>
        <v/>
      </c>
      <c r="JZ215" s="430" t="str">
        <f>IFERROR(VLOOKUP($E215,'[13]Din Costos CFE'!$J$7:$AG$150,JZ$1,0),"")</f>
        <v/>
      </c>
      <c r="KA215" s="430" t="str">
        <f>IFERROR(VLOOKUP($E215,'[13]Din Costos CFE'!$J$7:$AG$150,KA$1,0),"")</f>
        <v/>
      </c>
      <c r="KB215" s="430" t="str">
        <f>IFERROR(VLOOKUP($E215,'[13]Din Costos CFE'!$J$7:$AG$150,KB$1,0),"")</f>
        <v/>
      </c>
      <c r="KC215" s="430" t="str">
        <f>IFERROR(VLOOKUP($E215,'[13]Din Costos CFE'!$J$7:$AG$150,KC$1,0),"")</f>
        <v/>
      </c>
      <c r="KD215" s="430" t="str">
        <f>IFERROR(VLOOKUP($E215,'[13]Din Costos CFE'!$J$7:$AG$150,KD$1,0),"")</f>
        <v/>
      </c>
      <c r="KE215" s="430" t="str">
        <f>IFERROR(VLOOKUP($E215,'[13]Din Costos CFE'!$J$7:$AG$150,KE$1,0),"")</f>
        <v/>
      </c>
      <c r="KF215" s="430" t="str">
        <f>IFERROR(VLOOKUP($E215,'[13]Din Costos CFE'!$J$7:$AG$150,KF$1,0),"")</f>
        <v/>
      </c>
      <c r="KG215" s="430" t="str">
        <f>IFERROR(VLOOKUP($E215,'[13]Din Costos CFE'!$J$7:$AG$150,KG$1,0),"")</f>
        <v/>
      </c>
      <c r="KH215" s="430" t="str">
        <f>IFERROR(VLOOKUP($E215,'[13]Din Costos CFE'!$J$7:$AG$150,KH$1,0),"")</f>
        <v/>
      </c>
      <c r="KI215" s="430" t="str">
        <f>IFERROR(VLOOKUP($E215,'[13]Din Costos CFE'!$J$7:$AG$150,KI$1,0),"")</f>
        <v/>
      </c>
      <c r="KJ215" s="430" t="str">
        <f>IFERROR(VLOOKUP($E215,'[13]Din Costos CFE'!$J$7:$AG$150,KJ$1,0),"")</f>
        <v/>
      </c>
      <c r="KK215" s="430" t="str">
        <f>IFERROR(VLOOKUP($E215,'[13]Din Costos CFE'!$J$7:$AG$150,KK$1,0),"")</f>
        <v/>
      </c>
      <c r="KL215" s="430" t="str">
        <f>IFERROR(VLOOKUP($E215,'[13]Din Costos CFE'!$J$7:$AG$150,KL$1,0),"")</f>
        <v/>
      </c>
      <c r="KM215" s="430" t="str">
        <f>IFERROR(VLOOKUP($E215,'[13]Din Costos CFE'!$J$7:$AG$150,KM$1,0),"")</f>
        <v/>
      </c>
      <c r="KN215" s="430" t="str">
        <f>IFERROR(VLOOKUP($E215,'[13]Din Costos CFE'!$J$7:$AG$150,KN$1,0),"")</f>
        <v/>
      </c>
      <c r="KO215" s="431">
        <f t="shared" si="100"/>
        <v>0</v>
      </c>
      <c r="KP215" s="431">
        <f t="shared" si="101"/>
        <v>0</v>
      </c>
      <c r="KQ215" s="431">
        <f t="shared" si="102"/>
        <v>0</v>
      </c>
      <c r="KR215" s="432" t="str">
        <f>IFERROR(VLOOKUP($E215,'[13]Din Costos CFE'!$A$6:$G$150,4,0),"")</f>
        <v/>
      </c>
      <c r="KS215" s="432" t="str">
        <f>IFERROR(VLOOKUP($E215,'[13]Din Costos CFE'!$A$6:$G$150,5,0),"")</f>
        <v/>
      </c>
      <c r="KT215" s="432" t="str">
        <f>IFERROR(VLOOKUP($E215,'[13]Din Costos CFE'!$A$6:$G$150,6,0),"")</f>
        <v/>
      </c>
      <c r="KU215" s="433" t="str">
        <f t="shared" si="103"/>
        <v/>
      </c>
      <c r="KV215" s="434" t="str">
        <f t="shared" si="104"/>
        <v/>
      </c>
      <c r="KW215" s="435" t="str">
        <f t="shared" si="105"/>
        <v/>
      </c>
      <c r="KX215" s="435"/>
      <c r="KY215" s="436" t="str">
        <f>IFERROR(VLOOKUP($E215,'[13]Detalle Costos CENACE'!$E:$IT,248,0),"")</f>
        <v/>
      </c>
      <c r="KZ215" s="414">
        <f t="shared" si="106"/>
        <v>410.59</v>
      </c>
      <c r="LA215" s="434" t="str">
        <f t="shared" si="107"/>
        <v/>
      </c>
      <c r="LB215" s="434" t="str">
        <f t="shared" si="108"/>
        <v/>
      </c>
      <c r="LC215" s="414">
        <f t="shared" si="109"/>
        <v>1</v>
      </c>
      <c r="LD215" s="429" t="str">
        <f>IFERROR(VLOOKUP($E215,'[13]Actualización de costos CENACE'!$A:$G,7,0),"")</f>
        <v/>
      </c>
    </row>
    <row r="216" spans="1:316" s="414" customFormat="1" ht="15" customHeight="1">
      <c r="A216" s="413" t="s">
        <v>5638</v>
      </c>
      <c r="B216" s="414">
        <v>773</v>
      </c>
      <c r="C216" s="414" t="s">
        <v>9865</v>
      </c>
      <c r="D216" s="414" t="s">
        <v>9866</v>
      </c>
      <c r="E216" s="414">
        <v>773</v>
      </c>
      <c r="G216" s="414" t="s">
        <v>7427</v>
      </c>
      <c r="H216" s="414" t="s">
        <v>7428</v>
      </c>
      <c r="I216" s="415">
        <v>4</v>
      </c>
      <c r="J216" s="415"/>
      <c r="K216" s="415" t="str">
        <f t="shared" ref="K216:K225" si="118">+IF(I216=4,"No","Sí")</f>
        <v>No</v>
      </c>
      <c r="L216" s="415"/>
      <c r="M216" s="415">
        <f t="shared" si="87"/>
        <v>4</v>
      </c>
      <c r="N216" s="415"/>
      <c r="O216" s="415"/>
      <c r="P216" s="415"/>
      <c r="Q216" s="415"/>
      <c r="R216" s="415" t="str">
        <f t="shared" ref="R216:R225" si="119">+IF(M216=4,"No","Sí")</f>
        <v>No</v>
      </c>
      <c r="S216" s="415"/>
      <c r="T216" s="415"/>
      <c r="U216" s="415"/>
      <c r="V216" s="414" t="s">
        <v>9867</v>
      </c>
      <c r="W216" s="414" t="s">
        <v>5643</v>
      </c>
      <c r="X216" s="414">
        <f t="shared" si="116"/>
        <v>1</v>
      </c>
      <c r="Y216" s="414">
        <f t="shared" si="92"/>
        <v>30</v>
      </c>
      <c r="Z216" s="416" t="str">
        <f t="shared" si="93"/>
        <v/>
      </c>
      <c r="AA216" s="416">
        <f t="shared" si="94"/>
        <v>0</v>
      </c>
      <c r="AB216" s="417">
        <f t="shared" si="95"/>
        <v>0</v>
      </c>
      <c r="AC216" s="414" t="s">
        <v>7430</v>
      </c>
      <c r="AD216" s="414" t="s">
        <v>7431</v>
      </c>
      <c r="AE216" s="414" t="e">
        <f>+VLOOKUP($D216,'[12]Ramón Países '!$A:$E,4,0)</f>
        <v>#N/A</v>
      </c>
      <c r="AF216" s="414" t="s">
        <v>5693</v>
      </c>
      <c r="AG216" s="414" t="e">
        <f>+VLOOKUP($D216,'[12]Ramón Países '!$A:$E,5,0)</f>
        <v>#N/A</v>
      </c>
      <c r="AH216" s="414" t="s">
        <v>7430</v>
      </c>
      <c r="AI216" s="414" t="s">
        <v>7432</v>
      </c>
      <c r="AJ216" s="414" t="s">
        <v>9690</v>
      </c>
      <c r="AK216" s="414" t="s">
        <v>9868</v>
      </c>
      <c r="AL216" s="414" t="s">
        <v>7434</v>
      </c>
      <c r="AM216" s="414" t="s">
        <v>7435</v>
      </c>
      <c r="AN216" s="414" t="s">
        <v>3320</v>
      </c>
      <c r="AO216" s="414" t="s">
        <v>7436</v>
      </c>
      <c r="AP216" s="414" t="s">
        <v>7437</v>
      </c>
      <c r="AQ216" s="414" t="s">
        <v>7438</v>
      </c>
      <c r="AR216" s="414" t="s">
        <v>7439</v>
      </c>
      <c r="AS216" s="414" t="s">
        <v>7440</v>
      </c>
      <c r="AT216" s="414" t="s">
        <v>733</v>
      </c>
      <c r="AU216" s="414" t="s">
        <v>733</v>
      </c>
      <c r="AV216" s="414" t="s">
        <v>733</v>
      </c>
      <c r="AW216" s="414" t="s">
        <v>3320</v>
      </c>
      <c r="AX216" s="414" t="s">
        <v>7441</v>
      </c>
      <c r="AY216" s="414" t="s">
        <v>733</v>
      </c>
      <c r="AZ216" s="414" t="s">
        <v>7442</v>
      </c>
      <c r="BA216" s="414" t="s">
        <v>7443</v>
      </c>
      <c r="BB216" s="414" t="s">
        <v>7444</v>
      </c>
      <c r="BC216" s="414" t="s">
        <v>7445</v>
      </c>
      <c r="BD216" s="414" t="s">
        <v>7446</v>
      </c>
      <c r="BE216" s="414" t="s">
        <v>7447</v>
      </c>
      <c r="BF216" s="415" t="s">
        <v>1214</v>
      </c>
      <c r="BG216" s="414" t="s">
        <v>3320</v>
      </c>
      <c r="BH216" s="414">
        <v>1</v>
      </c>
      <c r="BI216" s="414" t="s">
        <v>5709</v>
      </c>
      <c r="BJ216" s="414" t="s">
        <v>5710</v>
      </c>
      <c r="BK216" s="414" t="s">
        <v>5710</v>
      </c>
      <c r="BL216" s="414" t="s">
        <v>6739</v>
      </c>
      <c r="BM216" s="415">
        <v>115</v>
      </c>
      <c r="BN216" s="414" t="s">
        <v>5665</v>
      </c>
      <c r="BO216" s="418" t="s">
        <v>13102</v>
      </c>
      <c r="BP216" s="414">
        <v>13</v>
      </c>
      <c r="BQ216" s="414">
        <v>2028</v>
      </c>
      <c r="BR216" s="414">
        <v>30</v>
      </c>
      <c r="BS216" s="415">
        <v>30</v>
      </c>
      <c r="BT216" s="414" t="s">
        <v>5863</v>
      </c>
      <c r="BU216" s="414">
        <v>14</v>
      </c>
      <c r="BV216" s="415">
        <v>7.1</v>
      </c>
      <c r="BW216" s="419">
        <v>2.7016742770167426E-2</v>
      </c>
      <c r="BX216" s="420" t="s">
        <v>202</v>
      </c>
      <c r="BY216" s="414" t="s">
        <v>733</v>
      </c>
      <c r="CA216" s="414">
        <v>26.99</v>
      </c>
      <c r="CB216" s="414" t="s">
        <v>733</v>
      </c>
      <c r="CC216" s="414">
        <v>650</v>
      </c>
      <c r="CD216" s="414" t="s">
        <v>5800</v>
      </c>
      <c r="CE216" s="414" t="s">
        <v>5801</v>
      </c>
      <c r="CF216" s="414" t="s">
        <v>3320</v>
      </c>
      <c r="CG216" s="414" t="s">
        <v>733</v>
      </c>
      <c r="CH216" s="414" t="s">
        <v>733</v>
      </c>
      <c r="CI216" s="414">
        <v>2364</v>
      </c>
      <c r="CJ216" s="414">
        <v>2221</v>
      </c>
      <c r="CK216" s="414" t="s">
        <v>9869</v>
      </c>
      <c r="CL216" s="414">
        <v>365</v>
      </c>
      <c r="CM216" s="414">
        <v>0.89</v>
      </c>
      <c r="CN216" s="414">
        <v>100</v>
      </c>
      <c r="CO216" s="414">
        <v>20</v>
      </c>
      <c r="CP216" s="414" t="s">
        <v>12981</v>
      </c>
      <c r="CQ216" s="414">
        <f t="shared" si="110"/>
        <v>2027</v>
      </c>
      <c r="CR216" s="414">
        <v>1.1299999999999999</v>
      </c>
      <c r="CS216" s="414">
        <v>9</v>
      </c>
      <c r="CT216" s="414" t="s">
        <v>9870</v>
      </c>
      <c r="CU216" s="414">
        <v>192000000</v>
      </c>
      <c r="CV216" s="414" t="s">
        <v>3320</v>
      </c>
      <c r="CW216" s="414" t="s">
        <v>3320</v>
      </c>
      <c r="CX216" s="414" t="s">
        <v>3320</v>
      </c>
      <c r="CY216" s="414" t="s">
        <v>3320</v>
      </c>
      <c r="CZ216" s="414" t="s">
        <v>3320</v>
      </c>
      <c r="DA216" s="414" t="s">
        <v>3320</v>
      </c>
      <c r="DB216" s="414" t="s">
        <v>3320</v>
      </c>
      <c r="DC216" s="414" t="s">
        <v>3320</v>
      </c>
      <c r="DD216" s="414" t="s">
        <v>3320</v>
      </c>
      <c r="DE216" s="414" t="s">
        <v>3320</v>
      </c>
      <c r="DG216" s="414" t="s">
        <v>3320</v>
      </c>
      <c r="DH216" s="414" t="s">
        <v>3320</v>
      </c>
      <c r="DI216" s="414" t="s">
        <v>3320</v>
      </c>
      <c r="DJ216" s="414" t="s">
        <v>3320</v>
      </c>
      <c r="DK216" s="414" t="s">
        <v>3320</v>
      </c>
      <c r="DL216" s="414" t="s">
        <v>3320</v>
      </c>
      <c r="DM216" s="414" t="e">
        <f t="shared" si="111"/>
        <v>#VALUE!</v>
      </c>
      <c r="DN216" s="414" t="s">
        <v>3320</v>
      </c>
      <c r="DO216" s="414" t="s">
        <v>3320</v>
      </c>
      <c r="DP216" s="414" t="s">
        <v>3320</v>
      </c>
      <c r="DR216" s="414" t="s">
        <v>3320</v>
      </c>
      <c r="DS216" s="414" t="s">
        <v>3320</v>
      </c>
      <c r="DT216" s="414" t="s">
        <v>3320</v>
      </c>
      <c r="DU216" s="414" t="s">
        <v>3320</v>
      </c>
      <c r="DV216" s="414" t="s">
        <v>3320</v>
      </c>
      <c r="DW216" s="414" t="s">
        <v>3320</v>
      </c>
      <c r="DX216" s="414" t="s">
        <v>3320</v>
      </c>
      <c r="DY216" s="414" t="s">
        <v>3320</v>
      </c>
      <c r="DZ216" s="414" t="s">
        <v>3320</v>
      </c>
      <c r="EA216" s="414" t="s">
        <v>3320</v>
      </c>
      <c r="EB216" s="414" t="s">
        <v>3320</v>
      </c>
      <c r="EC216" s="414" t="s">
        <v>3320</v>
      </c>
      <c r="ED216" s="414" t="s">
        <v>3320</v>
      </c>
      <c r="EE216" s="414" t="s">
        <v>3320</v>
      </c>
      <c r="EF216" s="414" t="s">
        <v>3320</v>
      </c>
      <c r="EG216" s="414" t="s">
        <v>3320</v>
      </c>
      <c r="EH216" s="414" t="s">
        <v>3320</v>
      </c>
      <c r="EI216" s="414" t="s">
        <v>3320</v>
      </c>
      <c r="EJ216" s="414" t="s">
        <v>3320</v>
      </c>
      <c r="EK216" s="414" t="s">
        <v>3320</v>
      </c>
      <c r="EL216" s="414" t="s">
        <v>3320</v>
      </c>
      <c r="EM216" s="414" t="s">
        <v>3320</v>
      </c>
      <c r="EN216" s="414" t="s">
        <v>3320</v>
      </c>
      <c r="EO216" s="414" t="s">
        <v>3320</v>
      </c>
      <c r="EP216" s="414" t="s">
        <v>3320</v>
      </c>
      <c r="EQ216" s="414" t="s">
        <v>3320</v>
      </c>
      <c r="ER216" s="414" t="s">
        <v>3320</v>
      </c>
      <c r="ES216" s="414" t="s">
        <v>3320</v>
      </c>
      <c r="ET216" s="414" t="s">
        <v>3320</v>
      </c>
      <c r="EU216" s="414" t="s">
        <v>3320</v>
      </c>
      <c r="EV216" s="414" t="s">
        <v>3320</v>
      </c>
      <c r="EW216" s="414" t="s">
        <v>3320</v>
      </c>
      <c r="EX216" s="414" t="s">
        <v>3320</v>
      </c>
      <c r="EY216" s="414" t="s">
        <v>3320</v>
      </c>
      <c r="EZ216" s="414" t="s">
        <v>3320</v>
      </c>
      <c r="FA216" s="414" t="s">
        <v>3320</v>
      </c>
      <c r="FB216" s="414" t="s">
        <v>3320</v>
      </c>
      <c r="FC216" s="414" t="s">
        <v>3320</v>
      </c>
      <c r="FD216" s="414" t="s">
        <v>3320</v>
      </c>
      <c r="FE216" s="414" t="s">
        <v>3320</v>
      </c>
      <c r="FF216" s="414" t="s">
        <v>3320</v>
      </c>
      <c r="FG216" s="414" t="s">
        <v>3320</v>
      </c>
      <c r="FH216" s="414" t="s">
        <v>3320</v>
      </c>
      <c r="FI216" s="414" t="s">
        <v>3320</v>
      </c>
      <c r="FJ216" s="414" t="s">
        <v>3320</v>
      </c>
      <c r="FK216" s="414" t="s">
        <v>3320</v>
      </c>
      <c r="FL216" s="414" t="s">
        <v>3320</v>
      </c>
      <c r="FM216" s="414" t="s">
        <v>3320</v>
      </c>
      <c r="FN216" s="414" t="s">
        <v>3320</v>
      </c>
      <c r="FO216" s="421">
        <v>217000000</v>
      </c>
      <c r="FP216" s="421">
        <f t="shared" si="91"/>
        <v>217</v>
      </c>
      <c r="FQ216" s="414" t="s">
        <v>733</v>
      </c>
      <c r="FR216" s="414" t="s">
        <v>733</v>
      </c>
      <c r="FS216" s="414" t="s">
        <v>733</v>
      </c>
      <c r="FT216" s="414" t="s">
        <v>733</v>
      </c>
      <c r="FU216" s="414" t="s">
        <v>657</v>
      </c>
      <c r="FV216" s="414" t="s">
        <v>9871</v>
      </c>
      <c r="FW216" s="414" t="s">
        <v>9872</v>
      </c>
      <c r="FX216" s="422" t="s">
        <v>6739</v>
      </c>
      <c r="FY216" s="423">
        <v>115</v>
      </c>
      <c r="FZ216" s="414" t="s">
        <v>9873</v>
      </c>
      <c r="GA216" s="421">
        <v>276900000</v>
      </c>
      <c r="GB216" s="421">
        <v>113200000</v>
      </c>
      <c r="GC216" s="421">
        <v>799.1</v>
      </c>
      <c r="GD216" s="421">
        <v>642.5</v>
      </c>
      <c r="GE216" s="414" t="s">
        <v>7441</v>
      </c>
      <c r="GF216" s="414" t="s">
        <v>733</v>
      </c>
      <c r="GG216" s="414" t="s">
        <v>733</v>
      </c>
      <c r="GH216" s="414" t="s">
        <v>9874</v>
      </c>
      <c r="GI216" s="414" t="s">
        <v>733</v>
      </c>
      <c r="GJ216" s="414" t="s">
        <v>1214</v>
      </c>
      <c r="GK216" s="414" t="s">
        <v>733</v>
      </c>
      <c r="GL216" s="414" t="s">
        <v>733</v>
      </c>
      <c r="GM216" s="414" t="s">
        <v>733</v>
      </c>
      <c r="GN216" s="424" t="s">
        <v>5676</v>
      </c>
      <c r="GO216" s="414" t="s">
        <v>3320</v>
      </c>
      <c r="GP216" s="414" t="s">
        <v>733</v>
      </c>
      <c r="GQ216" s="414" t="s">
        <v>5721</v>
      </c>
      <c r="GR216" s="414" t="s">
        <v>1214</v>
      </c>
      <c r="GS216" s="414" t="s">
        <v>1214</v>
      </c>
      <c r="GT216" s="414" t="s">
        <v>3320</v>
      </c>
      <c r="GU216" s="414" t="s">
        <v>3320</v>
      </c>
      <c r="GV216" s="414">
        <v>0</v>
      </c>
      <c r="GW216" s="414" t="s">
        <v>1214</v>
      </c>
      <c r="GX216" s="414" t="s">
        <v>1214</v>
      </c>
      <c r="GY216" s="414" t="s">
        <v>3320</v>
      </c>
      <c r="GZ216" s="414" t="s">
        <v>1214</v>
      </c>
      <c r="HA216" s="414" t="s">
        <v>3320</v>
      </c>
      <c r="HB216" s="414" t="s">
        <v>3320</v>
      </c>
      <c r="HC216" s="414" t="s">
        <v>3320</v>
      </c>
      <c r="HD216" s="414" t="s">
        <v>3320</v>
      </c>
      <c r="HE216" s="414" t="s">
        <v>3320</v>
      </c>
      <c r="HF216" s="414" t="s">
        <v>3320</v>
      </c>
      <c r="HG216" s="414" t="s">
        <v>1214</v>
      </c>
      <c r="HH216" s="414" t="s">
        <v>1214</v>
      </c>
      <c r="HI216" s="414" t="s">
        <v>13191</v>
      </c>
      <c r="HJ216" s="414" t="s">
        <v>13192</v>
      </c>
      <c r="HK216" s="414" t="s">
        <v>5685</v>
      </c>
      <c r="HL216" s="414" t="s">
        <v>3320</v>
      </c>
      <c r="HM216" s="414" t="s">
        <v>3320</v>
      </c>
      <c r="HN216" s="414" t="s">
        <v>3320</v>
      </c>
      <c r="HO216" s="414" t="s">
        <v>3320</v>
      </c>
      <c r="HP216" s="414" t="s">
        <v>3320</v>
      </c>
      <c r="HQ216" s="414" t="s">
        <v>3320</v>
      </c>
      <c r="HR216" s="414" t="s">
        <v>3320</v>
      </c>
      <c r="HS216" s="414" t="s">
        <v>3320</v>
      </c>
      <c r="HT216" s="414" t="s">
        <v>3320</v>
      </c>
      <c r="HU216" s="414" t="s">
        <v>3320</v>
      </c>
      <c r="HV216" s="414" t="s">
        <v>3320</v>
      </c>
      <c r="HW216" s="414" t="s">
        <v>3320</v>
      </c>
      <c r="HX216" s="414" t="s">
        <v>3320</v>
      </c>
      <c r="HY216" s="414" t="s">
        <v>3320</v>
      </c>
      <c r="HZ216" s="414" t="s">
        <v>3320</v>
      </c>
      <c r="IA216" s="414" t="s">
        <v>3320</v>
      </c>
      <c r="IB216" s="414" t="s">
        <v>3320</v>
      </c>
      <c r="IC216" s="414" t="s">
        <v>3320</v>
      </c>
      <c r="ID216" s="414" t="s">
        <v>3320</v>
      </c>
      <c r="IE216" s="414" t="s">
        <v>3320</v>
      </c>
      <c r="IF216" s="414" t="s">
        <v>3320</v>
      </c>
      <c r="IG216" s="414" t="s">
        <v>3320</v>
      </c>
      <c r="IH216" s="414" t="s">
        <v>3320</v>
      </c>
      <c r="II216" s="414" t="s">
        <v>3320</v>
      </c>
      <c r="IJ216" s="414" t="s">
        <v>3320</v>
      </c>
      <c r="IK216" s="414" t="s">
        <v>3320</v>
      </c>
      <c r="IL216" s="414" t="s">
        <v>3320</v>
      </c>
      <c r="IM216" s="414" t="s">
        <v>3320</v>
      </c>
      <c r="IN216" s="414" t="s">
        <v>3320</v>
      </c>
      <c r="IO216" s="414" t="s">
        <v>3320</v>
      </c>
      <c r="IP216" s="414" t="s">
        <v>3320</v>
      </c>
      <c r="IQ216" s="414" t="s">
        <v>3320</v>
      </c>
      <c r="IR216" s="414" t="s">
        <v>3320</v>
      </c>
      <c r="IS216" s="414" t="s">
        <v>3320</v>
      </c>
      <c r="IT216" s="414" t="s">
        <v>3320</v>
      </c>
      <c r="IU216" s="414" t="s">
        <v>3320</v>
      </c>
      <c r="IV216" s="414" t="s">
        <v>3320</v>
      </c>
      <c r="IW216" s="414" t="s">
        <v>3320</v>
      </c>
      <c r="IY216" s="415"/>
      <c r="IZ216" s="415"/>
      <c r="JB216" s="414" t="str">
        <f>IFERROR(VLOOKUP($E216,'[12]Resumen costos RNT id'!$D:$J,3,0),"")</f>
        <v/>
      </c>
      <c r="JC216" s="421" t="str">
        <f>IFERROR(VLOOKUP($E216,'[12]Resumen costos RNT id'!$D:$J,4,0),"")</f>
        <v/>
      </c>
      <c r="JD216" s="421" t="str">
        <f>IFERROR(VLOOKUP($E216,'[12]Resumen costos RNT id'!$D:$J,5,0),"")</f>
        <v/>
      </c>
      <c r="JE216" s="421" t="str">
        <f>IFERROR(VLOOKUP($E216,'[12]Resumen costos RNT id'!$D:$J,6,0),"")</f>
        <v/>
      </c>
      <c r="JF216" s="416" t="str">
        <f>IFERROR(VLOOKUP($E216,'[12]Resumen costos RNT id'!$D:$J,7,0),"")</f>
        <v/>
      </c>
      <c r="JG216" s="428" t="str">
        <f t="shared" si="96"/>
        <v/>
      </c>
      <c r="JH216" s="428" t="str">
        <f t="shared" si="97"/>
        <v/>
      </c>
      <c r="JI216" s="428" t="str">
        <f t="shared" si="97"/>
        <v/>
      </c>
      <c r="JJ216" s="428">
        <f t="shared" si="98"/>
        <v>0</v>
      </c>
      <c r="JK216" s="428">
        <f t="shared" si="99"/>
        <v>0</v>
      </c>
      <c r="JL216" s="414" t="s">
        <v>202</v>
      </c>
      <c r="JP216" s="414">
        <v>7</v>
      </c>
      <c r="JQ216" s="414">
        <f t="shared" si="117"/>
        <v>0</v>
      </c>
      <c r="JR216" s="429" t="str">
        <f>IFERROR(VLOOKUP($E216,'[13]Actualización de costos CENACE'!$A:$G,2,0),"")</f>
        <v/>
      </c>
      <c r="JS216" s="429" t="str">
        <f>IFERROR(VLOOKUP($E216,'[13]Actualización de costos CENACE'!$A:$G,3,0),"")</f>
        <v/>
      </c>
      <c r="JT216" s="429" t="str">
        <f>IFERROR(VLOOKUP($E216,'[13]Actualización de costos CENACE'!$A:$G,4,0),"")</f>
        <v/>
      </c>
      <c r="JU216" s="429" t="str">
        <f>IFERROR(VLOOKUP($E216,'[13]Actualización de costos CENACE'!$A:$G,5,0),"")</f>
        <v/>
      </c>
      <c r="JV216" s="429" t="str">
        <f>IFERROR(VLOOKUP($E216,'[13]Actualización de costos CENACE'!$A:$G,6,0),"")</f>
        <v/>
      </c>
      <c r="JW216" s="430" t="str">
        <f>IFERROR(VLOOKUP($E216,'[13]Din Costos CFE'!$J$7:$AG$150,JW$1,0),"")</f>
        <v/>
      </c>
      <c r="JX216" s="430" t="str">
        <f>IFERROR(VLOOKUP($E216,'[13]Din Costos CFE'!$J$7:$AG$150,JX$1,0),"")</f>
        <v/>
      </c>
      <c r="JY216" s="430" t="str">
        <f>IFERROR(VLOOKUP($E216,'[13]Din Costos CFE'!$J$7:$AG$150,JY$1,0),"")</f>
        <v/>
      </c>
      <c r="JZ216" s="430" t="str">
        <f>IFERROR(VLOOKUP($E216,'[13]Din Costos CFE'!$J$7:$AG$150,JZ$1,0),"")</f>
        <v/>
      </c>
      <c r="KA216" s="430" t="str">
        <f>IFERROR(VLOOKUP($E216,'[13]Din Costos CFE'!$J$7:$AG$150,KA$1,0),"")</f>
        <v/>
      </c>
      <c r="KB216" s="430" t="str">
        <f>IFERROR(VLOOKUP($E216,'[13]Din Costos CFE'!$J$7:$AG$150,KB$1,0),"")</f>
        <v/>
      </c>
      <c r="KC216" s="430" t="str">
        <f>IFERROR(VLOOKUP($E216,'[13]Din Costos CFE'!$J$7:$AG$150,KC$1,0),"")</f>
        <v/>
      </c>
      <c r="KD216" s="430" t="str">
        <f>IFERROR(VLOOKUP($E216,'[13]Din Costos CFE'!$J$7:$AG$150,KD$1,0),"")</f>
        <v/>
      </c>
      <c r="KE216" s="430" t="str">
        <f>IFERROR(VLOOKUP($E216,'[13]Din Costos CFE'!$J$7:$AG$150,KE$1,0),"")</f>
        <v/>
      </c>
      <c r="KF216" s="430" t="str">
        <f>IFERROR(VLOOKUP($E216,'[13]Din Costos CFE'!$J$7:$AG$150,KF$1,0),"")</f>
        <v/>
      </c>
      <c r="KG216" s="430" t="str">
        <f>IFERROR(VLOOKUP($E216,'[13]Din Costos CFE'!$J$7:$AG$150,KG$1,0),"")</f>
        <v/>
      </c>
      <c r="KH216" s="430" t="str">
        <f>IFERROR(VLOOKUP($E216,'[13]Din Costos CFE'!$J$7:$AG$150,KH$1,0),"")</f>
        <v/>
      </c>
      <c r="KI216" s="430" t="str">
        <f>IFERROR(VLOOKUP($E216,'[13]Din Costos CFE'!$J$7:$AG$150,KI$1,0),"")</f>
        <v/>
      </c>
      <c r="KJ216" s="430" t="str">
        <f>IFERROR(VLOOKUP($E216,'[13]Din Costos CFE'!$J$7:$AG$150,KJ$1,0),"")</f>
        <v/>
      </c>
      <c r="KK216" s="430" t="str">
        <f>IFERROR(VLOOKUP($E216,'[13]Din Costos CFE'!$J$7:$AG$150,KK$1,0),"")</f>
        <v/>
      </c>
      <c r="KL216" s="430" t="str">
        <f>IFERROR(VLOOKUP($E216,'[13]Din Costos CFE'!$J$7:$AG$150,KL$1,0),"")</f>
        <v/>
      </c>
      <c r="KM216" s="430" t="str">
        <f>IFERROR(VLOOKUP($E216,'[13]Din Costos CFE'!$J$7:$AG$150,KM$1,0),"")</f>
        <v/>
      </c>
      <c r="KN216" s="430" t="str">
        <f>IFERROR(VLOOKUP($E216,'[13]Din Costos CFE'!$J$7:$AG$150,KN$1,0),"")</f>
        <v/>
      </c>
      <c r="KO216" s="431">
        <f t="shared" si="100"/>
        <v>0</v>
      </c>
      <c r="KP216" s="431">
        <f t="shared" si="101"/>
        <v>0</v>
      </c>
      <c r="KQ216" s="431">
        <f t="shared" si="102"/>
        <v>0</v>
      </c>
      <c r="KR216" s="432" t="str">
        <f>IFERROR(VLOOKUP($E216,'[13]Din Costos CFE'!$A$6:$G$150,4,0),"")</f>
        <v/>
      </c>
      <c r="KS216" s="432" t="str">
        <f>IFERROR(VLOOKUP($E216,'[13]Din Costos CFE'!$A$6:$G$150,5,0),"")</f>
        <v/>
      </c>
      <c r="KT216" s="432" t="str">
        <f>IFERROR(VLOOKUP($E216,'[13]Din Costos CFE'!$A$6:$G$150,6,0),"")</f>
        <v/>
      </c>
      <c r="KU216" s="433" t="str">
        <f t="shared" si="103"/>
        <v/>
      </c>
      <c r="KV216" s="434" t="str">
        <f t="shared" si="104"/>
        <v/>
      </c>
      <c r="KW216" s="435" t="str">
        <f t="shared" si="105"/>
        <v/>
      </c>
      <c r="KX216" s="435"/>
      <c r="KY216" s="436" t="str">
        <f>IFERROR(VLOOKUP($E216,'[13]Detalle Costos CENACE'!$E:$IT,248,0),"")</f>
        <v/>
      </c>
      <c r="KZ216" s="414">
        <f t="shared" si="106"/>
        <v>30</v>
      </c>
      <c r="LA216" s="434" t="str">
        <f t="shared" si="107"/>
        <v/>
      </c>
      <c r="LB216" s="434" t="str">
        <f t="shared" si="108"/>
        <v/>
      </c>
      <c r="LC216" s="414">
        <f t="shared" si="109"/>
        <v>1</v>
      </c>
      <c r="LD216" s="429" t="str">
        <f>IFERROR(VLOOKUP($E216,'[13]Actualización de costos CENACE'!$A:$G,7,0),"")</f>
        <v/>
      </c>
    </row>
    <row r="217" spans="1:316" s="414" customFormat="1" ht="15" customHeight="1">
      <c r="A217" s="413" t="s">
        <v>5638</v>
      </c>
      <c r="B217" s="414">
        <v>793</v>
      </c>
      <c r="C217" s="414" t="s">
        <v>9875</v>
      </c>
      <c r="D217" s="414" t="s">
        <v>9876</v>
      </c>
      <c r="E217" s="414">
        <v>793</v>
      </c>
      <c r="G217" s="414" t="s">
        <v>7757</v>
      </c>
      <c r="H217" s="414" t="s">
        <v>7758</v>
      </c>
      <c r="I217" s="415">
        <v>4</v>
      </c>
      <c r="J217" s="415"/>
      <c r="K217" s="415" t="str">
        <f t="shared" si="118"/>
        <v>No</v>
      </c>
      <c r="L217" s="415"/>
      <c r="M217" s="415">
        <f t="shared" si="87"/>
        <v>4</v>
      </c>
      <c r="N217" s="415"/>
      <c r="O217" s="415"/>
      <c r="P217" s="415"/>
      <c r="Q217" s="415"/>
      <c r="R217" s="415" t="str">
        <f t="shared" si="119"/>
        <v>No</v>
      </c>
      <c r="S217" s="415"/>
      <c r="T217" s="415"/>
      <c r="U217" s="415"/>
      <c r="V217" s="414" t="s">
        <v>9877</v>
      </c>
      <c r="W217" s="414" t="s">
        <v>5643</v>
      </c>
      <c r="X217" s="414">
        <f t="shared" si="116"/>
        <v>1</v>
      </c>
      <c r="Y217" s="414">
        <f t="shared" si="92"/>
        <v>90</v>
      </c>
      <c r="Z217" s="416" t="str">
        <f t="shared" si="93"/>
        <v/>
      </c>
      <c r="AA217" s="416">
        <f t="shared" si="94"/>
        <v>0</v>
      </c>
      <c r="AB217" s="417">
        <f t="shared" si="95"/>
        <v>0</v>
      </c>
      <c r="AC217" s="414" t="s">
        <v>7760</v>
      </c>
      <c r="AD217" s="414" t="s">
        <v>7761</v>
      </c>
      <c r="AE217" s="414" t="e">
        <f>+VLOOKUP($D217,'[12]Ramón Países '!$A:$E,4,0)</f>
        <v>#N/A</v>
      </c>
      <c r="AF217" s="414" t="s">
        <v>5646</v>
      </c>
      <c r="AG217" s="414" t="e">
        <f>+VLOOKUP($D217,'[12]Ramón Países '!$A:$E,5,0)</f>
        <v>#N/A</v>
      </c>
      <c r="AH217" s="414" t="s">
        <v>7760</v>
      </c>
      <c r="AI217" s="414" t="s">
        <v>5698</v>
      </c>
      <c r="AJ217" s="414" t="s">
        <v>5698</v>
      </c>
      <c r="AK217" s="414" t="s">
        <v>5698</v>
      </c>
      <c r="AL217" s="414" t="s">
        <v>7762</v>
      </c>
      <c r="AM217" s="414" t="s">
        <v>7763</v>
      </c>
      <c r="AN217" s="414" t="s">
        <v>7758</v>
      </c>
      <c r="AO217" s="414" t="s">
        <v>7764</v>
      </c>
      <c r="AP217" s="414" t="s">
        <v>7765</v>
      </c>
      <c r="AQ217" s="414" t="s">
        <v>7766</v>
      </c>
      <c r="AR217" s="414" t="s">
        <v>7767</v>
      </c>
      <c r="AS217" s="414" t="s">
        <v>7768</v>
      </c>
      <c r="AT217" s="414" t="s">
        <v>733</v>
      </c>
      <c r="AU217" s="414" t="s">
        <v>733</v>
      </c>
      <c r="AV217" s="414" t="s">
        <v>733</v>
      </c>
      <c r="AW217" s="414" t="s">
        <v>3320</v>
      </c>
      <c r="AX217" s="414" t="s">
        <v>7769</v>
      </c>
      <c r="AY217" s="414" t="s">
        <v>733</v>
      </c>
      <c r="AZ217" s="414" t="s">
        <v>7770</v>
      </c>
      <c r="BA217" s="414" t="s">
        <v>7771</v>
      </c>
      <c r="BB217" s="414" t="s">
        <v>7772</v>
      </c>
      <c r="BC217" s="414" t="s">
        <v>7773</v>
      </c>
      <c r="BD217" s="414" t="s">
        <v>7774</v>
      </c>
      <c r="BE217" s="414" t="s">
        <v>7775</v>
      </c>
      <c r="BF217" s="415" t="s">
        <v>1214</v>
      </c>
      <c r="BG217" s="414" t="s">
        <v>3320</v>
      </c>
      <c r="BI217" s="414" t="s">
        <v>5955</v>
      </c>
      <c r="BJ217" s="414" t="s">
        <v>5955</v>
      </c>
      <c r="BK217" s="414" t="s">
        <v>6991</v>
      </c>
      <c r="BL217" s="414" t="s">
        <v>9878</v>
      </c>
      <c r="BM217" s="415">
        <v>230</v>
      </c>
      <c r="BN217" s="414" t="s">
        <v>5712</v>
      </c>
      <c r="BO217" s="418" t="s">
        <v>13193</v>
      </c>
      <c r="BP217" s="414">
        <v>36</v>
      </c>
      <c r="BQ217" s="414">
        <v>2029</v>
      </c>
      <c r="BR217" s="414">
        <v>90</v>
      </c>
      <c r="BS217" s="415">
        <v>90</v>
      </c>
      <c r="BT217" s="414" t="s">
        <v>5666</v>
      </c>
      <c r="BU217" s="414">
        <v>155568</v>
      </c>
      <c r="BV217" s="415">
        <v>155568</v>
      </c>
      <c r="BW217" s="419">
        <v>0.19732115677321158</v>
      </c>
      <c r="BX217" s="420" t="s">
        <v>202</v>
      </c>
      <c r="BY217" s="414" t="s">
        <v>733</v>
      </c>
      <c r="CA217" s="414">
        <v>62</v>
      </c>
      <c r="CB217" s="414" t="s">
        <v>1214</v>
      </c>
      <c r="CC217" s="414">
        <v>720</v>
      </c>
      <c r="CD217" s="414" t="s">
        <v>5713</v>
      </c>
      <c r="CE217" s="414" t="s">
        <v>5801</v>
      </c>
      <c r="CF217" s="414" t="s">
        <v>3320</v>
      </c>
      <c r="CG217" s="414" t="s">
        <v>733</v>
      </c>
      <c r="CH217" s="414" t="s">
        <v>733</v>
      </c>
      <c r="CI217" s="414">
        <v>4348</v>
      </c>
      <c r="CJ217" s="414">
        <v>4131</v>
      </c>
      <c r="CK217" s="414" t="s">
        <v>6485</v>
      </c>
      <c r="CL217" s="414">
        <v>365</v>
      </c>
      <c r="CM217" s="414">
        <v>90</v>
      </c>
      <c r="CN217" s="414">
        <v>90</v>
      </c>
      <c r="CO217" s="414">
        <v>30</v>
      </c>
      <c r="CP217" s="414" t="s">
        <v>12767</v>
      </c>
      <c r="CQ217" s="414">
        <f t="shared" si="110"/>
        <v>2028</v>
      </c>
      <c r="CR217" s="414">
        <v>0.5</v>
      </c>
      <c r="CS217" s="414">
        <v>20</v>
      </c>
      <c r="CT217" s="414" t="s">
        <v>7778</v>
      </c>
      <c r="CU217" s="414">
        <v>11179927</v>
      </c>
      <c r="CV217" s="414" t="s">
        <v>3320</v>
      </c>
      <c r="CW217" s="414" t="s">
        <v>3320</v>
      </c>
      <c r="CX217" s="414" t="s">
        <v>3320</v>
      </c>
      <c r="CY217" s="414" t="s">
        <v>3320</v>
      </c>
      <c r="CZ217" s="414" t="s">
        <v>3320</v>
      </c>
      <c r="DA217" s="414" t="s">
        <v>3320</v>
      </c>
      <c r="DB217" s="414" t="s">
        <v>3320</v>
      </c>
      <c r="DC217" s="414" t="s">
        <v>3320</v>
      </c>
      <c r="DD217" s="414" t="s">
        <v>3320</v>
      </c>
      <c r="DE217" s="414" t="s">
        <v>3320</v>
      </c>
      <c r="DG217" s="414" t="s">
        <v>3320</v>
      </c>
      <c r="DH217" s="414" t="s">
        <v>3320</v>
      </c>
      <c r="DI217" s="414" t="s">
        <v>3320</v>
      </c>
      <c r="DJ217" s="414" t="s">
        <v>3320</v>
      </c>
      <c r="DK217" s="414" t="s">
        <v>3320</v>
      </c>
      <c r="DL217" s="414" t="s">
        <v>3320</v>
      </c>
      <c r="DM217" s="414" t="e">
        <f t="shared" si="111"/>
        <v>#VALUE!</v>
      </c>
      <c r="DN217" s="414" t="s">
        <v>3320</v>
      </c>
      <c r="DO217" s="414" t="s">
        <v>3320</v>
      </c>
      <c r="DP217" s="414" t="s">
        <v>3320</v>
      </c>
      <c r="DR217" s="414" t="s">
        <v>3320</v>
      </c>
      <c r="DS217" s="414" t="s">
        <v>3320</v>
      </c>
      <c r="DT217" s="414" t="s">
        <v>3320</v>
      </c>
      <c r="DU217" s="414" t="s">
        <v>3320</v>
      </c>
      <c r="DV217" s="414" t="s">
        <v>3320</v>
      </c>
      <c r="DW217" s="414" t="s">
        <v>3320</v>
      </c>
      <c r="DX217" s="414" t="s">
        <v>3320</v>
      </c>
      <c r="DY217" s="414" t="s">
        <v>3320</v>
      </c>
      <c r="DZ217" s="414" t="s">
        <v>3320</v>
      </c>
      <c r="EA217" s="414" t="s">
        <v>3320</v>
      </c>
      <c r="EB217" s="414" t="s">
        <v>3320</v>
      </c>
      <c r="EC217" s="414" t="s">
        <v>3320</v>
      </c>
      <c r="ED217" s="414" t="s">
        <v>3320</v>
      </c>
      <c r="EE217" s="414" t="s">
        <v>3320</v>
      </c>
      <c r="EF217" s="414" t="s">
        <v>3320</v>
      </c>
      <c r="EG217" s="414" t="s">
        <v>3320</v>
      </c>
      <c r="EH217" s="414" t="s">
        <v>3320</v>
      </c>
      <c r="EI217" s="414" t="s">
        <v>3320</v>
      </c>
      <c r="EJ217" s="414" t="s">
        <v>3320</v>
      </c>
      <c r="EK217" s="414" t="s">
        <v>3320</v>
      </c>
      <c r="EL217" s="414" t="s">
        <v>3320</v>
      </c>
      <c r="EM217" s="414" t="s">
        <v>3320</v>
      </c>
      <c r="EN217" s="414" t="s">
        <v>3320</v>
      </c>
      <c r="EO217" s="414" t="s">
        <v>3320</v>
      </c>
      <c r="EP217" s="414" t="s">
        <v>3320</v>
      </c>
      <c r="EQ217" s="414" t="s">
        <v>3320</v>
      </c>
      <c r="ER217" s="414" t="s">
        <v>3320</v>
      </c>
      <c r="ES217" s="414" t="s">
        <v>3320</v>
      </c>
      <c r="ET217" s="414" t="s">
        <v>3320</v>
      </c>
      <c r="EU217" s="414" t="s">
        <v>3320</v>
      </c>
      <c r="EV217" s="414" t="s">
        <v>3320</v>
      </c>
      <c r="EW217" s="414" t="s">
        <v>3320</v>
      </c>
      <c r="EX217" s="414" t="s">
        <v>3320</v>
      </c>
      <c r="EY217" s="414" t="s">
        <v>3320</v>
      </c>
      <c r="EZ217" s="414" t="s">
        <v>3320</v>
      </c>
      <c r="FA217" s="414" t="s">
        <v>3320</v>
      </c>
      <c r="FB217" s="414" t="s">
        <v>3320</v>
      </c>
      <c r="FC217" s="414" t="s">
        <v>3320</v>
      </c>
      <c r="FD217" s="414" t="s">
        <v>3320</v>
      </c>
      <c r="FE217" s="414" t="s">
        <v>3320</v>
      </c>
      <c r="FF217" s="414" t="s">
        <v>3320</v>
      </c>
      <c r="FG217" s="414" t="s">
        <v>3320</v>
      </c>
      <c r="FH217" s="414" t="s">
        <v>3320</v>
      </c>
      <c r="FI217" s="414" t="s">
        <v>3320</v>
      </c>
      <c r="FJ217" s="414" t="s">
        <v>3320</v>
      </c>
      <c r="FK217" s="414" t="s">
        <v>3320</v>
      </c>
      <c r="FL217" s="414" t="s">
        <v>3320</v>
      </c>
      <c r="FM217" s="414" t="s">
        <v>3320</v>
      </c>
      <c r="FN217" s="414" t="s">
        <v>3320</v>
      </c>
      <c r="FO217" s="421">
        <v>100929927</v>
      </c>
      <c r="FP217" s="421">
        <f t="shared" si="91"/>
        <v>100.92992700000001</v>
      </c>
      <c r="FQ217" s="414" t="s">
        <v>733</v>
      </c>
      <c r="FR217" s="414" t="s">
        <v>733</v>
      </c>
      <c r="FS217" s="414" t="s">
        <v>733</v>
      </c>
      <c r="FT217" s="414" t="s">
        <v>733</v>
      </c>
      <c r="FU217" s="414" t="s">
        <v>4984</v>
      </c>
      <c r="FV217" s="414" t="s">
        <v>9879</v>
      </c>
      <c r="FW217" s="414" t="s">
        <v>9880</v>
      </c>
      <c r="FX217" s="422" t="s">
        <v>9878</v>
      </c>
      <c r="FY217" s="423">
        <v>230</v>
      </c>
      <c r="FZ217" s="414" t="s">
        <v>9881</v>
      </c>
      <c r="GA217" s="421">
        <v>100929927</v>
      </c>
      <c r="GB217" s="421">
        <v>33750000</v>
      </c>
      <c r="GC217" s="421">
        <v>4000</v>
      </c>
      <c r="GD217" s="421">
        <v>2000</v>
      </c>
      <c r="GE217" s="414" t="s">
        <v>7794</v>
      </c>
      <c r="GF217" s="414" t="s">
        <v>1214</v>
      </c>
      <c r="GG217" s="414" t="s">
        <v>1214</v>
      </c>
      <c r="GH217" s="414" t="s">
        <v>7784</v>
      </c>
      <c r="GI217" s="414" t="s">
        <v>1214</v>
      </c>
      <c r="GJ217" s="414" t="s">
        <v>1214</v>
      </c>
      <c r="GK217" s="414" t="s">
        <v>1214</v>
      </c>
      <c r="GL217" s="414" t="s">
        <v>1214</v>
      </c>
      <c r="GM217" s="414" t="s">
        <v>1214</v>
      </c>
      <c r="GN217" s="424" t="s">
        <v>5676</v>
      </c>
      <c r="GO217" s="414" t="s">
        <v>3320</v>
      </c>
      <c r="GP217" s="414" t="s">
        <v>733</v>
      </c>
      <c r="GQ217" s="414" t="s">
        <v>5721</v>
      </c>
      <c r="GR217" s="414" t="s">
        <v>1214</v>
      </c>
      <c r="GS217" s="414" t="s">
        <v>1214</v>
      </c>
      <c r="GT217" s="414" t="s">
        <v>3320</v>
      </c>
      <c r="GU217" s="414" t="s">
        <v>3320</v>
      </c>
      <c r="GV217" s="414" t="s">
        <v>3320</v>
      </c>
      <c r="GW217" s="414" t="s">
        <v>1214</v>
      </c>
      <c r="GX217" s="414" t="s">
        <v>1214</v>
      </c>
      <c r="GY217" s="414" t="s">
        <v>3320</v>
      </c>
      <c r="GZ217" s="414" t="s">
        <v>733</v>
      </c>
      <c r="HA217" s="414" t="s">
        <v>3320</v>
      </c>
      <c r="HB217" s="414" t="s">
        <v>3320</v>
      </c>
      <c r="HC217" s="414" t="s">
        <v>3320</v>
      </c>
      <c r="HD217" s="414" t="s">
        <v>5952</v>
      </c>
      <c r="HE217" s="414" t="s">
        <v>5684</v>
      </c>
      <c r="HF217" s="414" t="s">
        <v>5684</v>
      </c>
      <c r="HG217" s="414" t="s">
        <v>1214</v>
      </c>
      <c r="HH217" s="414" t="s">
        <v>1214</v>
      </c>
      <c r="HI217" s="414" t="s">
        <v>13194</v>
      </c>
      <c r="HJ217" s="414" t="s">
        <v>13195</v>
      </c>
      <c r="HK217" s="414" t="s">
        <v>5685</v>
      </c>
      <c r="HL217" s="414" t="s">
        <v>3320</v>
      </c>
      <c r="HM217" s="414" t="s">
        <v>3320</v>
      </c>
      <c r="HN217" s="414" t="s">
        <v>3320</v>
      </c>
      <c r="HO217" s="414" t="s">
        <v>3320</v>
      </c>
      <c r="HP217" s="414" t="s">
        <v>3320</v>
      </c>
      <c r="HQ217" s="414" t="s">
        <v>3320</v>
      </c>
      <c r="HR217" s="414" t="s">
        <v>3320</v>
      </c>
      <c r="HS217" s="414" t="s">
        <v>3320</v>
      </c>
      <c r="HT217" s="414" t="s">
        <v>3320</v>
      </c>
      <c r="HU217" s="414" t="s">
        <v>3320</v>
      </c>
      <c r="HV217" s="414" t="s">
        <v>3320</v>
      </c>
      <c r="HW217" s="414" t="s">
        <v>3320</v>
      </c>
      <c r="HX217" s="414" t="s">
        <v>3320</v>
      </c>
      <c r="HY217" s="414" t="s">
        <v>3320</v>
      </c>
      <c r="HZ217" s="414" t="s">
        <v>3320</v>
      </c>
      <c r="IA217" s="414" t="s">
        <v>3320</v>
      </c>
      <c r="IB217" s="414" t="s">
        <v>3320</v>
      </c>
      <c r="IC217" s="414" t="s">
        <v>3320</v>
      </c>
      <c r="ID217" s="414" t="s">
        <v>3320</v>
      </c>
      <c r="IE217" s="414" t="s">
        <v>3320</v>
      </c>
      <c r="IF217" s="414" t="s">
        <v>3320</v>
      </c>
      <c r="IG217" s="414" t="s">
        <v>3320</v>
      </c>
      <c r="IH217" s="414" t="s">
        <v>3320</v>
      </c>
      <c r="II217" s="414" t="s">
        <v>3320</v>
      </c>
      <c r="IJ217" s="414" t="s">
        <v>3320</v>
      </c>
      <c r="IK217" s="414" t="s">
        <v>3320</v>
      </c>
      <c r="IL217" s="414" t="s">
        <v>3320</v>
      </c>
      <c r="IM217" s="414" t="s">
        <v>3320</v>
      </c>
      <c r="IN217" s="414" t="s">
        <v>3320</v>
      </c>
      <c r="IO217" s="414" t="s">
        <v>3320</v>
      </c>
      <c r="IP217" s="414" t="s">
        <v>3320</v>
      </c>
      <c r="IQ217" s="414" t="s">
        <v>3320</v>
      </c>
      <c r="IR217" s="414" t="s">
        <v>3320</v>
      </c>
      <c r="IS217" s="414" t="s">
        <v>3320</v>
      </c>
      <c r="IT217" s="414" t="s">
        <v>3320</v>
      </c>
      <c r="IU217" s="414" t="s">
        <v>3320</v>
      </c>
      <c r="IV217" s="414" t="s">
        <v>3320</v>
      </c>
      <c r="IW217" s="414" t="s">
        <v>3320</v>
      </c>
      <c r="IX217" s="440" t="s">
        <v>5966</v>
      </c>
      <c r="IY217" s="441" t="s">
        <v>3320</v>
      </c>
      <c r="IZ217" s="441" t="s">
        <v>3320</v>
      </c>
      <c r="JA217" s="440" t="s">
        <v>5967</v>
      </c>
      <c r="JB217" s="414" t="str">
        <f>IFERROR(VLOOKUP($E217,'[12]Resumen costos RNT id'!$D:$J,3,0),"")</f>
        <v/>
      </c>
      <c r="JC217" s="421" t="str">
        <f>IFERROR(VLOOKUP($E217,'[12]Resumen costos RNT id'!$D:$J,4,0),"")</f>
        <v/>
      </c>
      <c r="JD217" s="421" t="str">
        <f>IFERROR(VLOOKUP($E217,'[12]Resumen costos RNT id'!$D:$J,5,0),"")</f>
        <v/>
      </c>
      <c r="JE217" s="421" t="str">
        <f>IFERROR(VLOOKUP($E217,'[12]Resumen costos RNT id'!$D:$J,6,0),"")</f>
        <v/>
      </c>
      <c r="JF217" s="416" t="str">
        <f>IFERROR(VLOOKUP($E217,'[12]Resumen costos RNT id'!$D:$J,7,0),"")</f>
        <v/>
      </c>
      <c r="JG217" s="428" t="str">
        <f t="shared" si="96"/>
        <v/>
      </c>
      <c r="JH217" s="428" t="str">
        <f t="shared" si="97"/>
        <v/>
      </c>
      <c r="JI217" s="428" t="str">
        <f t="shared" si="97"/>
        <v/>
      </c>
      <c r="JJ217" s="428">
        <f t="shared" si="98"/>
        <v>0</v>
      </c>
      <c r="JK217" s="428">
        <f t="shared" si="99"/>
        <v>0</v>
      </c>
      <c r="JL217" s="414" t="s">
        <v>202</v>
      </c>
      <c r="JP217" s="414">
        <v>7</v>
      </c>
      <c r="JQ217" s="414">
        <f t="shared" si="117"/>
        <v>0</v>
      </c>
      <c r="JR217" s="429" t="str">
        <f>IFERROR(VLOOKUP($E217,'[13]Actualización de costos CENACE'!$A:$G,2,0),"")</f>
        <v/>
      </c>
      <c r="JS217" s="429" t="str">
        <f>IFERROR(VLOOKUP($E217,'[13]Actualización de costos CENACE'!$A:$G,3,0),"")</f>
        <v/>
      </c>
      <c r="JT217" s="429" t="str">
        <f>IFERROR(VLOOKUP($E217,'[13]Actualización de costos CENACE'!$A:$G,4,0),"")</f>
        <v/>
      </c>
      <c r="JU217" s="429" t="str">
        <f>IFERROR(VLOOKUP($E217,'[13]Actualización de costos CENACE'!$A:$G,5,0),"")</f>
        <v/>
      </c>
      <c r="JV217" s="429" t="str">
        <f>IFERROR(VLOOKUP($E217,'[13]Actualización de costos CENACE'!$A:$G,6,0),"")</f>
        <v/>
      </c>
      <c r="JW217" s="430" t="str">
        <f>IFERROR(VLOOKUP($E217,'[13]Din Costos CFE'!$J$7:$AG$150,JW$1,0),"")</f>
        <v/>
      </c>
      <c r="JX217" s="430" t="str">
        <f>IFERROR(VLOOKUP($E217,'[13]Din Costos CFE'!$J$7:$AG$150,JX$1,0),"")</f>
        <v/>
      </c>
      <c r="JY217" s="430" t="str">
        <f>IFERROR(VLOOKUP($E217,'[13]Din Costos CFE'!$J$7:$AG$150,JY$1,0),"")</f>
        <v/>
      </c>
      <c r="JZ217" s="430" t="str">
        <f>IFERROR(VLOOKUP($E217,'[13]Din Costos CFE'!$J$7:$AG$150,JZ$1,0),"")</f>
        <v/>
      </c>
      <c r="KA217" s="430" t="str">
        <f>IFERROR(VLOOKUP($E217,'[13]Din Costos CFE'!$J$7:$AG$150,KA$1,0),"")</f>
        <v/>
      </c>
      <c r="KB217" s="430" t="str">
        <f>IFERROR(VLOOKUP($E217,'[13]Din Costos CFE'!$J$7:$AG$150,KB$1,0),"")</f>
        <v/>
      </c>
      <c r="KC217" s="430" t="str">
        <f>IFERROR(VLOOKUP($E217,'[13]Din Costos CFE'!$J$7:$AG$150,KC$1,0),"")</f>
        <v/>
      </c>
      <c r="KD217" s="430" t="str">
        <f>IFERROR(VLOOKUP($E217,'[13]Din Costos CFE'!$J$7:$AG$150,KD$1,0),"")</f>
        <v/>
      </c>
      <c r="KE217" s="430" t="str">
        <f>IFERROR(VLOOKUP($E217,'[13]Din Costos CFE'!$J$7:$AG$150,KE$1,0),"")</f>
        <v/>
      </c>
      <c r="KF217" s="430" t="str">
        <f>IFERROR(VLOOKUP($E217,'[13]Din Costos CFE'!$J$7:$AG$150,KF$1,0),"")</f>
        <v/>
      </c>
      <c r="KG217" s="430" t="str">
        <f>IFERROR(VLOOKUP($E217,'[13]Din Costos CFE'!$J$7:$AG$150,KG$1,0),"")</f>
        <v/>
      </c>
      <c r="KH217" s="430" t="str">
        <f>IFERROR(VLOOKUP($E217,'[13]Din Costos CFE'!$J$7:$AG$150,KH$1,0),"")</f>
        <v/>
      </c>
      <c r="KI217" s="430" t="str">
        <f>IFERROR(VLOOKUP($E217,'[13]Din Costos CFE'!$J$7:$AG$150,KI$1,0),"")</f>
        <v/>
      </c>
      <c r="KJ217" s="430" t="str">
        <f>IFERROR(VLOOKUP($E217,'[13]Din Costos CFE'!$J$7:$AG$150,KJ$1,0),"")</f>
        <v/>
      </c>
      <c r="KK217" s="430" t="str">
        <f>IFERROR(VLOOKUP($E217,'[13]Din Costos CFE'!$J$7:$AG$150,KK$1,0),"")</f>
        <v/>
      </c>
      <c r="KL217" s="430" t="str">
        <f>IFERROR(VLOOKUP($E217,'[13]Din Costos CFE'!$J$7:$AG$150,KL$1,0),"")</f>
        <v/>
      </c>
      <c r="KM217" s="430" t="str">
        <f>IFERROR(VLOOKUP($E217,'[13]Din Costos CFE'!$J$7:$AG$150,KM$1,0),"")</f>
        <v/>
      </c>
      <c r="KN217" s="430" t="str">
        <f>IFERROR(VLOOKUP($E217,'[13]Din Costos CFE'!$J$7:$AG$150,KN$1,0),"")</f>
        <v/>
      </c>
      <c r="KO217" s="431">
        <f t="shared" si="100"/>
        <v>0</v>
      </c>
      <c r="KP217" s="431">
        <f t="shared" si="101"/>
        <v>0</v>
      </c>
      <c r="KQ217" s="431">
        <f t="shared" si="102"/>
        <v>0</v>
      </c>
      <c r="KR217" s="432" t="str">
        <f>IFERROR(VLOOKUP($E217,'[13]Din Costos CFE'!$A$6:$G$150,4,0),"")</f>
        <v/>
      </c>
      <c r="KS217" s="432" t="str">
        <f>IFERROR(VLOOKUP($E217,'[13]Din Costos CFE'!$A$6:$G$150,5,0),"")</f>
        <v/>
      </c>
      <c r="KT217" s="432" t="str">
        <f>IFERROR(VLOOKUP($E217,'[13]Din Costos CFE'!$A$6:$G$150,6,0),"")</f>
        <v/>
      </c>
      <c r="KU217" s="433" t="str">
        <f t="shared" si="103"/>
        <v/>
      </c>
      <c r="KV217" s="434" t="str">
        <f t="shared" si="104"/>
        <v/>
      </c>
      <c r="KW217" s="435" t="str">
        <f t="shared" si="105"/>
        <v/>
      </c>
      <c r="KX217" s="435"/>
      <c r="KY217" s="436" t="str">
        <f>IFERROR(VLOOKUP($E217,'[13]Detalle Costos CENACE'!$E:$IT,248,0),"")</f>
        <v/>
      </c>
      <c r="KZ217" s="414">
        <f t="shared" si="106"/>
        <v>90</v>
      </c>
      <c r="LA217" s="434" t="str">
        <f t="shared" si="107"/>
        <v/>
      </c>
      <c r="LB217" s="434" t="str">
        <f t="shared" si="108"/>
        <v/>
      </c>
      <c r="LC217" s="414">
        <f t="shared" si="109"/>
        <v>1</v>
      </c>
      <c r="LD217" s="429" t="str">
        <f>IFERROR(VLOOKUP($E217,'[13]Actualización de costos CENACE'!$A:$G,7,0),"")</f>
        <v/>
      </c>
    </row>
    <row r="218" spans="1:316" s="414" customFormat="1" ht="15" customHeight="1">
      <c r="A218" s="413" t="s">
        <v>5638</v>
      </c>
      <c r="B218" s="414">
        <v>746</v>
      </c>
      <c r="C218" s="414" t="s">
        <v>9882</v>
      </c>
      <c r="D218" s="414" t="s">
        <v>9883</v>
      </c>
      <c r="E218" s="414">
        <v>746</v>
      </c>
      <c r="G218" s="414" t="s">
        <v>7757</v>
      </c>
      <c r="H218" s="414" t="s">
        <v>7758</v>
      </c>
      <c r="I218" s="415">
        <v>4</v>
      </c>
      <c r="J218" s="415"/>
      <c r="K218" s="415" t="str">
        <f t="shared" si="118"/>
        <v>No</v>
      </c>
      <c r="L218" s="415"/>
      <c r="M218" s="415">
        <f t="shared" si="87"/>
        <v>4</v>
      </c>
      <c r="N218" s="415"/>
      <c r="O218" s="415"/>
      <c r="P218" s="415"/>
      <c r="Q218" s="415"/>
      <c r="R218" s="415" t="str">
        <f t="shared" si="119"/>
        <v>No</v>
      </c>
      <c r="S218" s="415"/>
      <c r="T218" s="415"/>
      <c r="U218" s="415"/>
      <c r="V218" s="414" t="s">
        <v>9884</v>
      </c>
      <c r="W218" s="414" t="s">
        <v>5643</v>
      </c>
      <c r="X218" s="414">
        <f t="shared" si="116"/>
        <v>1</v>
      </c>
      <c r="Y218" s="414">
        <f t="shared" si="92"/>
        <v>90</v>
      </c>
      <c r="Z218" s="416" t="str">
        <f t="shared" si="93"/>
        <v/>
      </c>
      <c r="AA218" s="416">
        <f t="shared" si="94"/>
        <v>0</v>
      </c>
      <c r="AB218" s="417">
        <f t="shared" si="95"/>
        <v>0</v>
      </c>
      <c r="AC218" s="414" t="s">
        <v>7760</v>
      </c>
      <c r="AD218" s="414" t="s">
        <v>7761</v>
      </c>
      <c r="AE218" s="414" t="e">
        <f>+VLOOKUP($D218,'[12]Ramón Países '!$A:$E,4,0)</f>
        <v>#N/A</v>
      </c>
      <c r="AF218" s="414" t="s">
        <v>5646</v>
      </c>
      <c r="AG218" s="414" t="e">
        <f>+VLOOKUP($D218,'[12]Ramón Países '!$A:$E,5,0)</f>
        <v>#N/A</v>
      </c>
      <c r="AH218" s="414" t="s">
        <v>7760</v>
      </c>
      <c r="AI218" s="414" t="s">
        <v>5698</v>
      </c>
      <c r="AJ218" s="414" t="s">
        <v>5698</v>
      </c>
      <c r="AK218" s="414" t="s">
        <v>5698</v>
      </c>
      <c r="AL218" s="414" t="s">
        <v>7762</v>
      </c>
      <c r="AM218" s="414" t="s">
        <v>7763</v>
      </c>
      <c r="AN218" s="414" t="s">
        <v>7758</v>
      </c>
      <c r="AO218" s="414" t="s">
        <v>7764</v>
      </c>
      <c r="AP218" s="414" t="s">
        <v>7765</v>
      </c>
      <c r="AQ218" s="414" t="s">
        <v>7766</v>
      </c>
      <c r="AR218" s="414" t="s">
        <v>7767</v>
      </c>
      <c r="AS218" s="414" t="s">
        <v>7768</v>
      </c>
      <c r="AT218" s="414" t="s">
        <v>733</v>
      </c>
      <c r="AU218" s="414" t="s">
        <v>733</v>
      </c>
      <c r="AV218" s="414" t="s">
        <v>733</v>
      </c>
      <c r="AW218" s="414" t="s">
        <v>3320</v>
      </c>
      <c r="AX218" s="414" t="s">
        <v>7769</v>
      </c>
      <c r="AY218" s="414" t="s">
        <v>733</v>
      </c>
      <c r="AZ218" s="414" t="s">
        <v>7770</v>
      </c>
      <c r="BA218" s="414" t="s">
        <v>7771</v>
      </c>
      <c r="BB218" s="414" t="s">
        <v>7772</v>
      </c>
      <c r="BC218" s="414" t="s">
        <v>7773</v>
      </c>
      <c r="BD218" s="414" t="s">
        <v>7774</v>
      </c>
      <c r="BE218" s="414" t="s">
        <v>7775</v>
      </c>
      <c r="BF218" s="415" t="s">
        <v>1214</v>
      </c>
      <c r="BG218" s="414" t="s">
        <v>3320</v>
      </c>
      <c r="BI218" s="414" t="s">
        <v>5955</v>
      </c>
      <c r="BJ218" s="414" t="s">
        <v>5955</v>
      </c>
      <c r="BK218" s="414" t="s">
        <v>6991</v>
      </c>
      <c r="BL218" s="414" t="s">
        <v>9885</v>
      </c>
      <c r="BM218" s="415">
        <v>230</v>
      </c>
      <c r="BN218" s="414" t="s">
        <v>5712</v>
      </c>
      <c r="BO218" s="418" t="s">
        <v>12770</v>
      </c>
      <c r="BP218" s="414">
        <v>36</v>
      </c>
      <c r="BQ218" s="414">
        <v>2029</v>
      </c>
      <c r="BR218" s="414">
        <v>90</v>
      </c>
      <c r="BS218" s="415">
        <v>90</v>
      </c>
      <c r="BT218" s="414" t="s">
        <v>5666</v>
      </c>
      <c r="BU218" s="414">
        <v>155568</v>
      </c>
      <c r="BV218" s="415">
        <v>486994</v>
      </c>
      <c r="BW218" s="419">
        <v>0.61769913749365801</v>
      </c>
      <c r="BX218" s="420" t="s">
        <v>202</v>
      </c>
      <c r="BY218" s="414" t="s">
        <v>733</v>
      </c>
      <c r="CA218" s="414">
        <v>62</v>
      </c>
      <c r="CB218" s="414" t="s">
        <v>1214</v>
      </c>
      <c r="CC218" s="414">
        <v>720</v>
      </c>
      <c r="CD218" s="414" t="s">
        <v>5713</v>
      </c>
      <c r="CE218" s="414" t="s">
        <v>5801</v>
      </c>
      <c r="CF218" s="414" t="s">
        <v>3320</v>
      </c>
      <c r="CG218" s="414" t="s">
        <v>733</v>
      </c>
      <c r="CH218" s="414" t="s">
        <v>733</v>
      </c>
      <c r="CI218" s="414">
        <v>4348</v>
      </c>
      <c r="CJ218" s="414">
        <v>4131</v>
      </c>
      <c r="CK218" s="414" t="s">
        <v>6485</v>
      </c>
      <c r="CL218" s="414">
        <v>365</v>
      </c>
      <c r="CM218" s="414">
        <v>90</v>
      </c>
      <c r="CN218" s="414">
        <v>10</v>
      </c>
      <c r="CO218" s="414">
        <v>30</v>
      </c>
      <c r="CP218" s="414" t="s">
        <v>12767</v>
      </c>
      <c r="CQ218" s="414">
        <f t="shared" si="110"/>
        <v>2028</v>
      </c>
      <c r="CR218" s="414">
        <v>0.5</v>
      </c>
      <c r="CS218" s="414">
        <v>20</v>
      </c>
      <c r="CT218" s="414" t="s">
        <v>7778</v>
      </c>
      <c r="CU218" s="414">
        <v>11179927</v>
      </c>
      <c r="CV218" s="414" t="s">
        <v>3320</v>
      </c>
      <c r="CW218" s="414" t="s">
        <v>3320</v>
      </c>
      <c r="CX218" s="414" t="s">
        <v>3320</v>
      </c>
      <c r="CY218" s="414" t="s">
        <v>3320</v>
      </c>
      <c r="CZ218" s="414" t="s">
        <v>3320</v>
      </c>
      <c r="DA218" s="414" t="s">
        <v>3320</v>
      </c>
      <c r="DB218" s="414" t="s">
        <v>3320</v>
      </c>
      <c r="DC218" s="414" t="s">
        <v>3320</v>
      </c>
      <c r="DD218" s="414" t="s">
        <v>3320</v>
      </c>
      <c r="DE218" s="414" t="s">
        <v>3320</v>
      </c>
      <c r="DG218" s="414" t="s">
        <v>3320</v>
      </c>
      <c r="DH218" s="414" t="s">
        <v>3320</v>
      </c>
      <c r="DI218" s="414" t="s">
        <v>3320</v>
      </c>
      <c r="DJ218" s="414" t="s">
        <v>3320</v>
      </c>
      <c r="DK218" s="414" t="s">
        <v>3320</v>
      </c>
      <c r="DL218" s="414" t="s">
        <v>3320</v>
      </c>
      <c r="DM218" s="414" t="e">
        <f t="shared" si="111"/>
        <v>#VALUE!</v>
      </c>
      <c r="DN218" s="414" t="s">
        <v>3320</v>
      </c>
      <c r="DO218" s="414" t="s">
        <v>3320</v>
      </c>
      <c r="DP218" s="414" t="s">
        <v>3320</v>
      </c>
      <c r="DR218" s="414" t="s">
        <v>3320</v>
      </c>
      <c r="DS218" s="414" t="s">
        <v>3320</v>
      </c>
      <c r="DT218" s="414" t="s">
        <v>3320</v>
      </c>
      <c r="DU218" s="414" t="s">
        <v>3320</v>
      </c>
      <c r="DV218" s="414" t="s">
        <v>3320</v>
      </c>
      <c r="DW218" s="414" t="s">
        <v>3320</v>
      </c>
      <c r="DX218" s="414" t="s">
        <v>3320</v>
      </c>
      <c r="DY218" s="414" t="s">
        <v>3320</v>
      </c>
      <c r="DZ218" s="414" t="s">
        <v>3320</v>
      </c>
      <c r="EA218" s="414" t="s">
        <v>3320</v>
      </c>
      <c r="EB218" s="414" t="s">
        <v>3320</v>
      </c>
      <c r="EC218" s="414" t="s">
        <v>3320</v>
      </c>
      <c r="ED218" s="414" t="s">
        <v>3320</v>
      </c>
      <c r="EE218" s="414" t="s">
        <v>3320</v>
      </c>
      <c r="EF218" s="414" t="s">
        <v>3320</v>
      </c>
      <c r="EG218" s="414" t="s">
        <v>3320</v>
      </c>
      <c r="EH218" s="414" t="s">
        <v>3320</v>
      </c>
      <c r="EI218" s="414" t="s">
        <v>3320</v>
      </c>
      <c r="EJ218" s="414" t="s">
        <v>3320</v>
      </c>
      <c r="EK218" s="414" t="s">
        <v>3320</v>
      </c>
      <c r="EL218" s="414" t="s">
        <v>3320</v>
      </c>
      <c r="EM218" s="414" t="s">
        <v>3320</v>
      </c>
      <c r="EN218" s="414" t="s">
        <v>3320</v>
      </c>
      <c r="EO218" s="414" t="s">
        <v>3320</v>
      </c>
      <c r="EP218" s="414" t="s">
        <v>3320</v>
      </c>
      <c r="EQ218" s="414" t="s">
        <v>3320</v>
      </c>
      <c r="ER218" s="414" t="s">
        <v>3320</v>
      </c>
      <c r="ES218" s="414" t="s">
        <v>3320</v>
      </c>
      <c r="ET218" s="414" t="s">
        <v>3320</v>
      </c>
      <c r="EU218" s="414" t="s">
        <v>3320</v>
      </c>
      <c r="EV218" s="414" t="s">
        <v>3320</v>
      </c>
      <c r="EW218" s="414" t="s">
        <v>3320</v>
      </c>
      <c r="EX218" s="414" t="s">
        <v>3320</v>
      </c>
      <c r="EY218" s="414" t="s">
        <v>3320</v>
      </c>
      <c r="EZ218" s="414" t="s">
        <v>3320</v>
      </c>
      <c r="FA218" s="414" t="s">
        <v>3320</v>
      </c>
      <c r="FB218" s="414" t="s">
        <v>3320</v>
      </c>
      <c r="FC218" s="414" t="s">
        <v>3320</v>
      </c>
      <c r="FD218" s="414" t="s">
        <v>3320</v>
      </c>
      <c r="FE218" s="414" t="s">
        <v>3320</v>
      </c>
      <c r="FF218" s="414" t="s">
        <v>3320</v>
      </c>
      <c r="FG218" s="414" t="s">
        <v>3320</v>
      </c>
      <c r="FH218" s="414" t="s">
        <v>3320</v>
      </c>
      <c r="FI218" s="414" t="s">
        <v>3320</v>
      </c>
      <c r="FJ218" s="414" t="s">
        <v>3320</v>
      </c>
      <c r="FK218" s="414" t="s">
        <v>3320</v>
      </c>
      <c r="FL218" s="414" t="s">
        <v>3320</v>
      </c>
      <c r="FM218" s="414" t="s">
        <v>3320</v>
      </c>
      <c r="FN218" s="414" t="s">
        <v>3320</v>
      </c>
      <c r="FO218" s="421">
        <v>100929927</v>
      </c>
      <c r="FP218" s="421">
        <f t="shared" si="91"/>
        <v>100.92992700000001</v>
      </c>
      <c r="FQ218" s="414" t="s">
        <v>733</v>
      </c>
      <c r="FR218" s="414" t="s">
        <v>733</v>
      </c>
      <c r="FS218" s="414" t="s">
        <v>733</v>
      </c>
      <c r="FT218" s="414" t="s">
        <v>733</v>
      </c>
      <c r="FU218" s="414" t="s">
        <v>5127</v>
      </c>
      <c r="FV218" s="414" t="s">
        <v>9886</v>
      </c>
      <c r="FW218" s="414" t="s">
        <v>9887</v>
      </c>
      <c r="FX218" s="422" t="s">
        <v>9885</v>
      </c>
      <c r="FY218" s="423">
        <v>230</v>
      </c>
      <c r="FZ218" s="414" t="s">
        <v>9888</v>
      </c>
      <c r="GA218" s="421">
        <v>100929927</v>
      </c>
      <c r="GB218" s="421">
        <v>33750000</v>
      </c>
      <c r="GC218" s="421">
        <v>4000</v>
      </c>
      <c r="GD218" s="421">
        <v>2000</v>
      </c>
      <c r="GE218" s="414" t="s">
        <v>7794</v>
      </c>
      <c r="GF218" s="414" t="s">
        <v>1214</v>
      </c>
      <c r="GG218" s="414" t="s">
        <v>1214</v>
      </c>
      <c r="GH218" s="414" t="s">
        <v>7778</v>
      </c>
      <c r="GI218" s="414" t="s">
        <v>1214</v>
      </c>
      <c r="GJ218" s="414" t="s">
        <v>1214</v>
      </c>
      <c r="GK218" s="414" t="s">
        <v>1214</v>
      </c>
      <c r="GL218" s="414" t="s">
        <v>1214</v>
      </c>
      <c r="GM218" s="414" t="s">
        <v>1214</v>
      </c>
      <c r="GN218" s="424" t="s">
        <v>5676</v>
      </c>
      <c r="GO218" s="414" t="s">
        <v>3320</v>
      </c>
      <c r="GP218" s="414" t="s">
        <v>733</v>
      </c>
      <c r="GQ218" s="414" t="s">
        <v>5721</v>
      </c>
      <c r="GR218" s="414" t="s">
        <v>1214</v>
      </c>
      <c r="GS218" s="414" t="s">
        <v>1214</v>
      </c>
      <c r="GT218" s="414" t="s">
        <v>3320</v>
      </c>
      <c r="GU218" s="414" t="s">
        <v>3320</v>
      </c>
      <c r="GV218" s="414">
        <v>0</v>
      </c>
      <c r="GW218" s="414" t="s">
        <v>1214</v>
      </c>
      <c r="GX218" s="414" t="s">
        <v>1214</v>
      </c>
      <c r="GY218" s="414" t="s">
        <v>3320</v>
      </c>
      <c r="GZ218" s="414" t="s">
        <v>733</v>
      </c>
      <c r="HA218" s="414" t="s">
        <v>3320</v>
      </c>
      <c r="HB218" s="414" t="s">
        <v>3320</v>
      </c>
      <c r="HC218" s="414" t="s">
        <v>3320</v>
      </c>
      <c r="HD218" s="414" t="s">
        <v>5952</v>
      </c>
      <c r="HE218" s="414" t="s">
        <v>5684</v>
      </c>
      <c r="HF218" s="414" t="s">
        <v>5684</v>
      </c>
      <c r="HG218" s="414" t="s">
        <v>1214</v>
      </c>
      <c r="HH218" s="414" t="s">
        <v>1214</v>
      </c>
      <c r="HI218" s="414" t="s">
        <v>13196</v>
      </c>
      <c r="HJ218" s="414" t="s">
        <v>13197</v>
      </c>
      <c r="HK218" s="414" t="s">
        <v>5685</v>
      </c>
      <c r="HL218" s="414" t="s">
        <v>3320</v>
      </c>
      <c r="HM218" s="414" t="s">
        <v>3320</v>
      </c>
      <c r="HN218" s="414" t="s">
        <v>3320</v>
      </c>
      <c r="HO218" s="414" t="s">
        <v>3320</v>
      </c>
      <c r="HP218" s="414" t="s">
        <v>3320</v>
      </c>
      <c r="HQ218" s="414" t="s">
        <v>3320</v>
      </c>
      <c r="HR218" s="414" t="s">
        <v>3320</v>
      </c>
      <c r="HS218" s="414" t="s">
        <v>3320</v>
      </c>
      <c r="HT218" s="414" t="s">
        <v>3320</v>
      </c>
      <c r="HU218" s="414" t="s">
        <v>3320</v>
      </c>
      <c r="HV218" s="414" t="s">
        <v>3320</v>
      </c>
      <c r="HW218" s="414" t="s">
        <v>3320</v>
      </c>
      <c r="HX218" s="414" t="s">
        <v>3320</v>
      </c>
      <c r="HY218" s="414" t="s">
        <v>3320</v>
      </c>
      <c r="HZ218" s="414" t="s">
        <v>3320</v>
      </c>
      <c r="IA218" s="414" t="s">
        <v>3320</v>
      </c>
      <c r="IB218" s="414" t="s">
        <v>3320</v>
      </c>
      <c r="IC218" s="414" t="s">
        <v>3320</v>
      </c>
      <c r="ID218" s="414" t="s">
        <v>3320</v>
      </c>
      <c r="IE218" s="414" t="s">
        <v>3320</v>
      </c>
      <c r="IF218" s="414" t="s">
        <v>3320</v>
      </c>
      <c r="IG218" s="414" t="s">
        <v>3320</v>
      </c>
      <c r="IH218" s="414" t="s">
        <v>3320</v>
      </c>
      <c r="II218" s="414" t="s">
        <v>3320</v>
      </c>
      <c r="IJ218" s="414" t="s">
        <v>3320</v>
      </c>
      <c r="IK218" s="414" t="s">
        <v>3320</v>
      </c>
      <c r="IL218" s="414" t="s">
        <v>3320</v>
      </c>
      <c r="IM218" s="414" t="s">
        <v>3320</v>
      </c>
      <c r="IN218" s="414" t="s">
        <v>3320</v>
      </c>
      <c r="IO218" s="414" t="s">
        <v>3320</v>
      </c>
      <c r="IP218" s="414" t="s">
        <v>3320</v>
      </c>
      <c r="IQ218" s="414" t="s">
        <v>3320</v>
      </c>
      <c r="IR218" s="414" t="s">
        <v>3320</v>
      </c>
      <c r="IS218" s="414" t="s">
        <v>3320</v>
      </c>
      <c r="IT218" s="414" t="s">
        <v>3320</v>
      </c>
      <c r="IU218" s="414" t="s">
        <v>3320</v>
      </c>
      <c r="IV218" s="414" t="s">
        <v>3320</v>
      </c>
      <c r="IW218" s="414" t="s">
        <v>3320</v>
      </c>
      <c r="IX218" s="440" t="s">
        <v>5966</v>
      </c>
      <c r="IY218" s="441" t="s">
        <v>3320</v>
      </c>
      <c r="IZ218" s="441" t="s">
        <v>3320</v>
      </c>
      <c r="JA218" s="440" t="s">
        <v>5967</v>
      </c>
      <c r="JB218" s="414" t="str">
        <f>IFERROR(VLOOKUP($E218,'[12]Resumen costos RNT id'!$D:$J,3,0),"")</f>
        <v/>
      </c>
      <c r="JC218" s="421" t="str">
        <f>IFERROR(VLOOKUP($E218,'[12]Resumen costos RNT id'!$D:$J,4,0),"")</f>
        <v/>
      </c>
      <c r="JD218" s="421" t="str">
        <f>IFERROR(VLOOKUP($E218,'[12]Resumen costos RNT id'!$D:$J,5,0),"")</f>
        <v/>
      </c>
      <c r="JE218" s="421" t="str">
        <f>IFERROR(VLOOKUP($E218,'[12]Resumen costos RNT id'!$D:$J,6,0),"")</f>
        <v/>
      </c>
      <c r="JF218" s="416" t="str">
        <f>IFERROR(VLOOKUP($E218,'[12]Resumen costos RNT id'!$D:$J,7,0),"")</f>
        <v/>
      </c>
      <c r="JG218" s="428" t="str">
        <f t="shared" si="96"/>
        <v/>
      </c>
      <c r="JH218" s="428" t="str">
        <f t="shared" si="97"/>
        <v/>
      </c>
      <c r="JI218" s="428" t="str">
        <f t="shared" si="97"/>
        <v/>
      </c>
      <c r="JJ218" s="428">
        <f t="shared" si="98"/>
        <v>0</v>
      </c>
      <c r="JK218" s="428">
        <f t="shared" si="99"/>
        <v>0</v>
      </c>
      <c r="JL218" s="414" t="s">
        <v>202</v>
      </c>
      <c r="JP218" s="414">
        <v>5</v>
      </c>
      <c r="JQ218" s="414">
        <f t="shared" si="117"/>
        <v>0</v>
      </c>
      <c r="JR218" s="429" t="str">
        <f>IFERROR(VLOOKUP($E218,'[13]Actualización de costos CENACE'!$A:$G,2,0),"")</f>
        <v/>
      </c>
      <c r="JS218" s="429" t="str">
        <f>IFERROR(VLOOKUP($E218,'[13]Actualización de costos CENACE'!$A:$G,3,0),"")</f>
        <v/>
      </c>
      <c r="JT218" s="429" t="str">
        <f>IFERROR(VLOOKUP($E218,'[13]Actualización de costos CENACE'!$A:$G,4,0),"")</f>
        <v/>
      </c>
      <c r="JU218" s="429" t="str">
        <f>IFERROR(VLOOKUP($E218,'[13]Actualización de costos CENACE'!$A:$G,5,0),"")</f>
        <v/>
      </c>
      <c r="JV218" s="429" t="str">
        <f>IFERROR(VLOOKUP($E218,'[13]Actualización de costos CENACE'!$A:$G,6,0),"")</f>
        <v/>
      </c>
      <c r="JW218" s="430" t="str">
        <f>IFERROR(VLOOKUP($E218,'[13]Din Costos CFE'!$J$7:$AG$150,JW$1,0),"")</f>
        <v/>
      </c>
      <c r="JX218" s="430" t="str">
        <f>IFERROR(VLOOKUP($E218,'[13]Din Costos CFE'!$J$7:$AG$150,JX$1,0),"")</f>
        <v/>
      </c>
      <c r="JY218" s="430" t="str">
        <f>IFERROR(VLOOKUP($E218,'[13]Din Costos CFE'!$J$7:$AG$150,JY$1,0),"")</f>
        <v/>
      </c>
      <c r="JZ218" s="430" t="str">
        <f>IFERROR(VLOOKUP($E218,'[13]Din Costos CFE'!$J$7:$AG$150,JZ$1,0),"")</f>
        <v/>
      </c>
      <c r="KA218" s="430" t="str">
        <f>IFERROR(VLOOKUP($E218,'[13]Din Costos CFE'!$J$7:$AG$150,KA$1,0),"")</f>
        <v/>
      </c>
      <c r="KB218" s="430" t="str">
        <f>IFERROR(VLOOKUP($E218,'[13]Din Costos CFE'!$J$7:$AG$150,KB$1,0),"")</f>
        <v/>
      </c>
      <c r="KC218" s="430" t="str">
        <f>IFERROR(VLOOKUP($E218,'[13]Din Costos CFE'!$J$7:$AG$150,KC$1,0),"")</f>
        <v/>
      </c>
      <c r="KD218" s="430" t="str">
        <f>IFERROR(VLOOKUP($E218,'[13]Din Costos CFE'!$J$7:$AG$150,KD$1,0),"")</f>
        <v/>
      </c>
      <c r="KE218" s="430" t="str">
        <f>IFERROR(VLOOKUP($E218,'[13]Din Costos CFE'!$J$7:$AG$150,KE$1,0),"")</f>
        <v/>
      </c>
      <c r="KF218" s="430" t="str">
        <f>IFERROR(VLOOKUP($E218,'[13]Din Costos CFE'!$J$7:$AG$150,KF$1,0),"")</f>
        <v/>
      </c>
      <c r="KG218" s="430" t="str">
        <f>IFERROR(VLOOKUP($E218,'[13]Din Costos CFE'!$J$7:$AG$150,KG$1,0),"")</f>
        <v/>
      </c>
      <c r="KH218" s="430" t="str">
        <f>IFERROR(VLOOKUP($E218,'[13]Din Costos CFE'!$J$7:$AG$150,KH$1,0),"")</f>
        <v/>
      </c>
      <c r="KI218" s="430" t="str">
        <f>IFERROR(VLOOKUP($E218,'[13]Din Costos CFE'!$J$7:$AG$150,KI$1,0),"")</f>
        <v/>
      </c>
      <c r="KJ218" s="430" t="str">
        <f>IFERROR(VLOOKUP($E218,'[13]Din Costos CFE'!$J$7:$AG$150,KJ$1,0),"")</f>
        <v/>
      </c>
      <c r="KK218" s="430" t="str">
        <f>IFERROR(VLOOKUP($E218,'[13]Din Costos CFE'!$J$7:$AG$150,KK$1,0),"")</f>
        <v/>
      </c>
      <c r="KL218" s="430" t="str">
        <f>IFERROR(VLOOKUP($E218,'[13]Din Costos CFE'!$J$7:$AG$150,KL$1,0),"")</f>
        <v/>
      </c>
      <c r="KM218" s="430" t="str">
        <f>IFERROR(VLOOKUP($E218,'[13]Din Costos CFE'!$J$7:$AG$150,KM$1,0),"")</f>
        <v/>
      </c>
      <c r="KN218" s="430" t="str">
        <f>IFERROR(VLOOKUP($E218,'[13]Din Costos CFE'!$J$7:$AG$150,KN$1,0),"")</f>
        <v/>
      </c>
      <c r="KO218" s="431">
        <f t="shared" si="100"/>
        <v>0</v>
      </c>
      <c r="KP218" s="431">
        <f t="shared" si="101"/>
        <v>0</v>
      </c>
      <c r="KQ218" s="431">
        <f t="shared" si="102"/>
        <v>0</v>
      </c>
      <c r="KR218" s="432" t="str">
        <f>IFERROR(VLOOKUP($E218,'[13]Din Costos CFE'!$A$6:$G$150,4,0),"")</f>
        <v/>
      </c>
      <c r="KS218" s="432" t="str">
        <f>IFERROR(VLOOKUP($E218,'[13]Din Costos CFE'!$A$6:$G$150,5,0),"")</f>
        <v/>
      </c>
      <c r="KT218" s="432" t="str">
        <f>IFERROR(VLOOKUP($E218,'[13]Din Costos CFE'!$A$6:$G$150,6,0),"")</f>
        <v/>
      </c>
      <c r="KU218" s="433" t="str">
        <f t="shared" si="103"/>
        <v/>
      </c>
      <c r="KV218" s="434" t="str">
        <f t="shared" si="104"/>
        <v/>
      </c>
      <c r="KW218" s="435" t="str">
        <f t="shared" si="105"/>
        <v/>
      </c>
      <c r="KX218" s="435"/>
      <c r="KY218" s="436" t="str">
        <f>IFERROR(VLOOKUP($E218,'[13]Detalle Costos CENACE'!$E:$IT,248,0),"")</f>
        <v/>
      </c>
      <c r="KZ218" s="414">
        <f t="shared" si="106"/>
        <v>90</v>
      </c>
      <c r="LA218" s="434" t="str">
        <f t="shared" si="107"/>
        <v/>
      </c>
      <c r="LB218" s="434" t="str">
        <f t="shared" si="108"/>
        <v/>
      </c>
      <c r="LC218" s="414">
        <f t="shared" si="109"/>
        <v>1</v>
      </c>
      <c r="LD218" s="429" t="str">
        <f>IFERROR(VLOOKUP($E218,'[13]Actualización de costos CENACE'!$A:$G,7,0),"")</f>
        <v/>
      </c>
    </row>
    <row r="219" spans="1:316" s="414" customFormat="1" ht="15" customHeight="1">
      <c r="A219" s="413" t="s">
        <v>5638</v>
      </c>
      <c r="B219" s="414">
        <v>1157</v>
      </c>
      <c r="C219" s="414" t="s">
        <v>9889</v>
      </c>
      <c r="D219" s="414" t="s">
        <v>9890</v>
      </c>
      <c r="E219" s="414">
        <v>1157</v>
      </c>
      <c r="F219" s="414">
        <v>9</v>
      </c>
      <c r="G219" s="414" t="s">
        <v>5727</v>
      </c>
      <c r="H219" s="414" t="s">
        <v>5728</v>
      </c>
      <c r="I219" s="415">
        <v>1</v>
      </c>
      <c r="J219" s="415"/>
      <c r="K219" s="415" t="str">
        <f t="shared" si="118"/>
        <v>Sí</v>
      </c>
      <c r="L219" s="415"/>
      <c r="M219" s="415">
        <f t="shared" si="87"/>
        <v>1</v>
      </c>
      <c r="N219" s="415"/>
      <c r="O219" s="415"/>
      <c r="P219" s="415"/>
      <c r="Q219" s="415"/>
      <c r="R219" s="415" t="str">
        <f t="shared" si="119"/>
        <v>Sí</v>
      </c>
      <c r="S219" s="415"/>
      <c r="T219" s="415"/>
      <c r="U219" s="415"/>
      <c r="V219" s="414" t="s">
        <v>573</v>
      </c>
      <c r="W219" s="414" t="s">
        <v>5643</v>
      </c>
      <c r="X219" s="414">
        <f t="shared" si="116"/>
        <v>1</v>
      </c>
      <c r="Y219" s="414">
        <f t="shared" si="92"/>
        <v>30.1</v>
      </c>
      <c r="Z219" s="416" t="str">
        <f t="shared" si="93"/>
        <v/>
      </c>
      <c r="AA219" s="416">
        <f t="shared" si="94"/>
        <v>0</v>
      </c>
      <c r="AB219" s="417">
        <f t="shared" si="95"/>
        <v>0</v>
      </c>
      <c r="AC219" s="414" t="s">
        <v>5729</v>
      </c>
      <c r="AD219" s="414" t="s">
        <v>5730</v>
      </c>
      <c r="AE219" s="414" t="e">
        <f>+VLOOKUP($D219,'[12]Ramón Países '!$A:$E,4,0)</f>
        <v>#N/A</v>
      </c>
      <c r="AF219" s="414" t="s">
        <v>5693</v>
      </c>
      <c r="AG219" s="414" t="e">
        <f>+VLOOKUP($D219,'[12]Ramón Países '!$A:$E,5,0)</f>
        <v>#N/A</v>
      </c>
      <c r="AH219" s="414" t="s">
        <v>5729</v>
      </c>
      <c r="AI219" s="414" t="s">
        <v>5731</v>
      </c>
      <c r="AJ219" s="414" t="s">
        <v>5732</v>
      </c>
      <c r="AK219" s="414" t="s">
        <v>5733</v>
      </c>
      <c r="AL219" s="414" t="s">
        <v>5734</v>
      </c>
      <c r="AM219" s="414" t="s">
        <v>5735</v>
      </c>
      <c r="AN219" s="414" t="s">
        <v>3320</v>
      </c>
      <c r="AO219" s="414" t="s">
        <v>5736</v>
      </c>
      <c r="AP219" s="414" t="s">
        <v>5698</v>
      </c>
      <c r="AQ219" s="414" t="s">
        <v>5737</v>
      </c>
      <c r="AR219" s="414" t="s">
        <v>5738</v>
      </c>
      <c r="AS219" s="414" t="s">
        <v>5739</v>
      </c>
      <c r="AT219" s="414" t="s">
        <v>733</v>
      </c>
      <c r="AU219" s="414" t="s">
        <v>733</v>
      </c>
      <c r="AV219" s="414" t="s">
        <v>733</v>
      </c>
      <c r="AW219" s="414" t="s">
        <v>3320</v>
      </c>
      <c r="AX219" s="414" t="s">
        <v>5740</v>
      </c>
      <c r="AY219" s="414" t="s">
        <v>733</v>
      </c>
      <c r="AZ219" s="414" t="s">
        <v>5741</v>
      </c>
      <c r="BA219" s="414" t="s">
        <v>5742</v>
      </c>
      <c r="BB219" s="414" t="s">
        <v>5743</v>
      </c>
      <c r="BC219" s="414" t="s">
        <v>5744</v>
      </c>
      <c r="BD219" s="414" t="s">
        <v>5745</v>
      </c>
      <c r="BE219" s="414" t="s">
        <v>5746</v>
      </c>
      <c r="BF219" s="415" t="s">
        <v>1214</v>
      </c>
      <c r="BG219" s="414" t="s">
        <v>3320</v>
      </c>
      <c r="BI219" s="414" t="s">
        <v>5801</v>
      </c>
      <c r="BJ219" s="414" t="s">
        <v>5801</v>
      </c>
      <c r="BK219" s="414" t="s">
        <v>9022</v>
      </c>
      <c r="BL219" s="414" t="s">
        <v>9891</v>
      </c>
      <c r="BM219" s="415">
        <v>115</v>
      </c>
      <c r="BN219" s="414" t="s">
        <v>5665</v>
      </c>
      <c r="BO219" s="418" t="s">
        <v>12607</v>
      </c>
      <c r="BP219" s="414">
        <v>12</v>
      </c>
      <c r="BQ219" s="414">
        <v>2028</v>
      </c>
      <c r="BR219" s="414">
        <v>30.1</v>
      </c>
      <c r="BS219" s="415">
        <v>30.1</v>
      </c>
      <c r="BT219" s="414" t="s">
        <v>5666</v>
      </c>
      <c r="BU219" s="414">
        <v>172</v>
      </c>
      <c r="BV219" s="415">
        <v>77.34</v>
      </c>
      <c r="BW219" s="419">
        <v>0.2933145223683612</v>
      </c>
      <c r="BX219" s="420" t="s">
        <v>910</v>
      </c>
      <c r="BY219" s="414" t="s">
        <v>733</v>
      </c>
      <c r="BZ219" s="414" t="s">
        <v>910</v>
      </c>
      <c r="CA219" s="414">
        <v>29.33</v>
      </c>
      <c r="CB219" s="414" t="s">
        <v>733</v>
      </c>
      <c r="CC219" s="414">
        <v>715</v>
      </c>
      <c r="CD219" s="414" t="s">
        <v>5713</v>
      </c>
      <c r="CE219" s="414" t="s">
        <v>5668</v>
      </c>
      <c r="CF219" s="414" t="s">
        <v>3320</v>
      </c>
      <c r="CG219" s="414" t="s">
        <v>733</v>
      </c>
      <c r="CH219" s="414" t="s">
        <v>733</v>
      </c>
      <c r="CI219" s="414">
        <v>2131</v>
      </c>
      <c r="CJ219" s="414">
        <v>2070</v>
      </c>
      <c r="CK219" s="414" t="s">
        <v>7943</v>
      </c>
      <c r="CL219" s="414">
        <v>363</v>
      </c>
      <c r="CM219" s="414">
        <v>96</v>
      </c>
      <c r="CN219" s="414">
        <v>99</v>
      </c>
      <c r="CO219" s="414">
        <v>25</v>
      </c>
      <c r="CP219" s="414" t="s">
        <v>12603</v>
      </c>
      <c r="CQ219" s="414">
        <f t="shared" si="110"/>
        <v>2026</v>
      </c>
      <c r="CR219" s="414">
        <v>0.4</v>
      </c>
      <c r="CS219" s="414">
        <v>8</v>
      </c>
      <c r="CT219" s="414" t="s">
        <v>5750</v>
      </c>
      <c r="CU219" s="414">
        <v>3674021</v>
      </c>
      <c r="CV219" s="414" t="s">
        <v>3320</v>
      </c>
      <c r="CW219" s="414" t="s">
        <v>3320</v>
      </c>
      <c r="CX219" s="414" t="s">
        <v>3320</v>
      </c>
      <c r="CY219" s="414" t="s">
        <v>3320</v>
      </c>
      <c r="CZ219" s="414" t="s">
        <v>3320</v>
      </c>
      <c r="DA219" s="414" t="s">
        <v>3320</v>
      </c>
      <c r="DB219" s="414" t="s">
        <v>3320</v>
      </c>
      <c r="DC219" s="414" t="s">
        <v>3320</v>
      </c>
      <c r="DD219" s="414" t="s">
        <v>3320</v>
      </c>
      <c r="DE219" s="414" t="s">
        <v>3320</v>
      </c>
      <c r="DG219" s="414" t="s">
        <v>3320</v>
      </c>
      <c r="DH219" s="414" t="s">
        <v>3320</v>
      </c>
      <c r="DI219" s="414" t="s">
        <v>3320</v>
      </c>
      <c r="DJ219" s="414" t="s">
        <v>3320</v>
      </c>
      <c r="DK219" s="414" t="s">
        <v>3320</v>
      </c>
      <c r="DL219" s="414" t="s">
        <v>3320</v>
      </c>
      <c r="DM219" s="414" t="e">
        <f t="shared" si="111"/>
        <v>#VALUE!</v>
      </c>
      <c r="DN219" s="414" t="s">
        <v>3320</v>
      </c>
      <c r="DO219" s="414" t="s">
        <v>3320</v>
      </c>
      <c r="DP219" s="414" t="s">
        <v>3320</v>
      </c>
      <c r="DR219" s="414" t="s">
        <v>3320</v>
      </c>
      <c r="DS219" s="414" t="s">
        <v>3320</v>
      </c>
      <c r="DT219" s="414" t="s">
        <v>3320</v>
      </c>
      <c r="DU219" s="414" t="s">
        <v>3320</v>
      </c>
      <c r="DV219" s="414" t="s">
        <v>3320</v>
      </c>
      <c r="DW219" s="414" t="s">
        <v>3320</v>
      </c>
      <c r="DX219" s="414" t="s">
        <v>3320</v>
      </c>
      <c r="DY219" s="414" t="s">
        <v>3320</v>
      </c>
      <c r="DZ219" s="414" t="s">
        <v>3320</v>
      </c>
      <c r="EA219" s="414" t="s">
        <v>3320</v>
      </c>
      <c r="EB219" s="414" t="s">
        <v>3320</v>
      </c>
      <c r="EC219" s="414" t="s">
        <v>3320</v>
      </c>
      <c r="ED219" s="414" t="s">
        <v>3320</v>
      </c>
      <c r="EE219" s="414" t="s">
        <v>3320</v>
      </c>
      <c r="EF219" s="414" t="s">
        <v>3320</v>
      </c>
      <c r="EG219" s="414" t="s">
        <v>3320</v>
      </c>
      <c r="EH219" s="414" t="s">
        <v>3320</v>
      </c>
      <c r="EI219" s="414" t="s">
        <v>3320</v>
      </c>
      <c r="EJ219" s="414" t="s">
        <v>3320</v>
      </c>
      <c r="EK219" s="414" t="s">
        <v>3320</v>
      </c>
      <c r="EL219" s="414" t="s">
        <v>3320</v>
      </c>
      <c r="EM219" s="414" t="s">
        <v>3320</v>
      </c>
      <c r="EN219" s="414" t="s">
        <v>3320</v>
      </c>
      <c r="EO219" s="414" t="s">
        <v>3320</v>
      </c>
      <c r="EP219" s="414" t="s">
        <v>3320</v>
      </c>
      <c r="EQ219" s="414" t="s">
        <v>3320</v>
      </c>
      <c r="ER219" s="414" t="s">
        <v>3320</v>
      </c>
      <c r="ES219" s="414" t="s">
        <v>3320</v>
      </c>
      <c r="ET219" s="414" t="s">
        <v>3320</v>
      </c>
      <c r="EU219" s="414" t="s">
        <v>3320</v>
      </c>
      <c r="EV219" s="414" t="s">
        <v>3320</v>
      </c>
      <c r="EW219" s="414" t="s">
        <v>3320</v>
      </c>
      <c r="EX219" s="414" t="s">
        <v>3320</v>
      </c>
      <c r="EY219" s="414" t="s">
        <v>3320</v>
      </c>
      <c r="EZ219" s="414" t="s">
        <v>3320</v>
      </c>
      <c r="FA219" s="414" t="s">
        <v>3320</v>
      </c>
      <c r="FB219" s="414" t="s">
        <v>3320</v>
      </c>
      <c r="FC219" s="414" t="s">
        <v>3320</v>
      </c>
      <c r="FD219" s="414" t="s">
        <v>3320</v>
      </c>
      <c r="FE219" s="414" t="s">
        <v>3320</v>
      </c>
      <c r="FF219" s="414" t="s">
        <v>3320</v>
      </c>
      <c r="FG219" s="414" t="s">
        <v>3320</v>
      </c>
      <c r="FH219" s="414" t="s">
        <v>3320</v>
      </c>
      <c r="FI219" s="414" t="s">
        <v>3320</v>
      </c>
      <c r="FJ219" s="414" t="s">
        <v>3320</v>
      </c>
      <c r="FK219" s="414" t="s">
        <v>3320</v>
      </c>
      <c r="FL219" s="414" t="s">
        <v>3320</v>
      </c>
      <c r="FM219" s="414" t="s">
        <v>3320</v>
      </c>
      <c r="FN219" s="414" t="s">
        <v>3320</v>
      </c>
      <c r="FO219" s="421">
        <v>51801247</v>
      </c>
      <c r="FP219" s="421">
        <f t="shared" si="91"/>
        <v>51.801246999999996</v>
      </c>
      <c r="FQ219" s="414" t="s">
        <v>733</v>
      </c>
      <c r="FR219" s="414" t="s">
        <v>733</v>
      </c>
      <c r="FS219" s="414" t="s">
        <v>733</v>
      </c>
      <c r="FT219" s="414" t="s">
        <v>733</v>
      </c>
      <c r="FU219" s="414" t="s">
        <v>573</v>
      </c>
      <c r="FV219" s="414" t="s">
        <v>9892</v>
      </c>
      <c r="FW219" s="414" t="s">
        <v>9893</v>
      </c>
      <c r="FX219" s="422" t="s">
        <v>9894</v>
      </c>
      <c r="FY219" s="423">
        <v>115</v>
      </c>
      <c r="FZ219" s="414" t="s">
        <v>9895</v>
      </c>
      <c r="GA219" s="421">
        <v>51801247</v>
      </c>
      <c r="GB219" s="421">
        <v>17799936</v>
      </c>
      <c r="GC219" s="421">
        <v>76148</v>
      </c>
      <c r="GD219" s="421">
        <v>36652</v>
      </c>
      <c r="GE219" s="414" t="s">
        <v>5962</v>
      </c>
      <c r="GF219" s="414" t="s">
        <v>733</v>
      </c>
      <c r="GG219" s="414" t="s">
        <v>733</v>
      </c>
      <c r="GH219" s="414" t="s">
        <v>5756</v>
      </c>
      <c r="GI219" s="414" t="s">
        <v>733</v>
      </c>
      <c r="GJ219" s="414" t="s">
        <v>733</v>
      </c>
      <c r="GK219" s="414" t="s">
        <v>733</v>
      </c>
      <c r="GL219" s="414" t="s">
        <v>733</v>
      </c>
      <c r="GM219" s="414" t="s">
        <v>733</v>
      </c>
      <c r="GN219" s="424" t="s">
        <v>5676</v>
      </c>
      <c r="GO219" s="414" t="s">
        <v>3320</v>
      </c>
      <c r="GP219" s="414" t="s">
        <v>733</v>
      </c>
      <c r="GQ219" s="414" t="s">
        <v>5721</v>
      </c>
      <c r="GR219" s="414" t="s">
        <v>1214</v>
      </c>
      <c r="GS219" s="414" t="s">
        <v>1214</v>
      </c>
      <c r="GT219" s="414" t="s">
        <v>3320</v>
      </c>
      <c r="GU219" s="414" t="s">
        <v>3320</v>
      </c>
      <c r="GV219" s="414" t="s">
        <v>3320</v>
      </c>
      <c r="GW219" s="414" t="s">
        <v>1214</v>
      </c>
      <c r="GX219" s="414" t="s">
        <v>1214</v>
      </c>
      <c r="GY219" s="414" t="s">
        <v>3320</v>
      </c>
      <c r="GZ219" s="414" t="s">
        <v>1214</v>
      </c>
      <c r="HA219" s="414" t="s">
        <v>3320</v>
      </c>
      <c r="HB219" s="414" t="s">
        <v>9896</v>
      </c>
      <c r="HC219" s="414" t="s">
        <v>9897</v>
      </c>
      <c r="HD219" s="414" t="s">
        <v>3320</v>
      </c>
      <c r="HE219" s="414" t="s">
        <v>3320</v>
      </c>
      <c r="HF219" s="414" t="s">
        <v>3320</v>
      </c>
      <c r="HG219" s="414" t="s">
        <v>5759</v>
      </c>
      <c r="HH219" s="414" t="s">
        <v>1214</v>
      </c>
      <c r="HI219" s="414" t="s">
        <v>13198</v>
      </c>
      <c r="HJ219" s="414" t="s">
        <v>13199</v>
      </c>
      <c r="HK219" s="414" t="s">
        <v>5685</v>
      </c>
      <c r="HL219" s="414" t="s">
        <v>3320</v>
      </c>
      <c r="HM219" s="414" t="s">
        <v>3320</v>
      </c>
      <c r="HN219" s="414" t="s">
        <v>3320</v>
      </c>
      <c r="HO219" s="414" t="s">
        <v>3320</v>
      </c>
      <c r="HP219" s="414" t="s">
        <v>3320</v>
      </c>
      <c r="HQ219" s="414" t="s">
        <v>3320</v>
      </c>
      <c r="HR219" s="414" t="s">
        <v>3320</v>
      </c>
      <c r="HS219" s="414" t="s">
        <v>3320</v>
      </c>
      <c r="HT219" s="414" t="s">
        <v>3320</v>
      </c>
      <c r="HU219" s="414" t="s">
        <v>3320</v>
      </c>
      <c r="HV219" s="414" t="s">
        <v>3320</v>
      </c>
      <c r="HW219" s="414" t="s">
        <v>3320</v>
      </c>
      <c r="HX219" s="414" t="s">
        <v>3320</v>
      </c>
      <c r="HY219" s="414" t="s">
        <v>3320</v>
      </c>
      <c r="HZ219" s="414" t="s">
        <v>3320</v>
      </c>
      <c r="IA219" s="414" t="s">
        <v>3320</v>
      </c>
      <c r="IB219" s="414" t="s">
        <v>3320</v>
      </c>
      <c r="IC219" s="414" t="s">
        <v>3320</v>
      </c>
      <c r="ID219" s="414" t="s">
        <v>3320</v>
      </c>
      <c r="IE219" s="414" t="s">
        <v>3320</v>
      </c>
      <c r="IF219" s="414" t="s">
        <v>3320</v>
      </c>
      <c r="IG219" s="414" t="s">
        <v>3320</v>
      </c>
      <c r="IH219" s="414" t="s">
        <v>3320</v>
      </c>
      <c r="II219" s="414" t="s">
        <v>3320</v>
      </c>
      <c r="IJ219" s="414" t="s">
        <v>3320</v>
      </c>
      <c r="IK219" s="414" t="s">
        <v>3320</v>
      </c>
      <c r="IL219" s="414" t="s">
        <v>3320</v>
      </c>
      <c r="IM219" s="414" t="s">
        <v>3320</v>
      </c>
      <c r="IN219" s="414" t="s">
        <v>3320</v>
      </c>
      <c r="IO219" s="414" t="s">
        <v>3320</v>
      </c>
      <c r="IP219" s="414" t="s">
        <v>3320</v>
      </c>
      <c r="IQ219" s="414" t="s">
        <v>3320</v>
      </c>
      <c r="IR219" s="414" t="s">
        <v>3320</v>
      </c>
      <c r="IS219" s="414" t="s">
        <v>3320</v>
      </c>
      <c r="IT219" s="414" t="s">
        <v>3320</v>
      </c>
      <c r="IU219" s="414" t="s">
        <v>3320</v>
      </c>
      <c r="IV219" s="414" t="s">
        <v>3320</v>
      </c>
      <c r="IW219" s="414" t="s">
        <v>3320</v>
      </c>
      <c r="IX219" s="414" t="s">
        <v>5773</v>
      </c>
      <c r="IY219" s="415" t="s">
        <v>5774</v>
      </c>
      <c r="IZ219" s="415" t="s">
        <v>5774</v>
      </c>
      <c r="JB219" s="414" t="str">
        <f>IFERROR(VLOOKUP($E219,'[12]Resumen costos RNT id'!$D:$J,3,0),"")</f>
        <v/>
      </c>
      <c r="JC219" s="421" t="str">
        <f>IFERROR(VLOOKUP($E219,'[12]Resumen costos RNT id'!$D:$J,4,0),"")</f>
        <v/>
      </c>
      <c r="JD219" s="421" t="str">
        <f>IFERROR(VLOOKUP($E219,'[12]Resumen costos RNT id'!$D:$J,5,0),"")</f>
        <v/>
      </c>
      <c r="JE219" s="421" t="str">
        <f>IFERROR(VLOOKUP($E219,'[12]Resumen costos RNT id'!$D:$J,6,0),"")</f>
        <v/>
      </c>
      <c r="JF219" s="416" t="str">
        <f>IFERROR(VLOOKUP($E219,'[12]Resumen costos RNT id'!$D:$J,7,0),"")</f>
        <v/>
      </c>
      <c r="JG219" s="428" t="str">
        <f t="shared" si="96"/>
        <v/>
      </c>
      <c r="JH219" s="428" t="str">
        <f t="shared" si="97"/>
        <v/>
      </c>
      <c r="JI219" s="428" t="str">
        <f t="shared" si="97"/>
        <v/>
      </c>
      <c r="JJ219" s="428">
        <f t="shared" si="98"/>
        <v>0</v>
      </c>
      <c r="JK219" s="428">
        <f t="shared" si="99"/>
        <v>0</v>
      </c>
      <c r="JL219" s="414" t="s">
        <v>202</v>
      </c>
      <c r="JO219" s="414" t="s">
        <v>202</v>
      </c>
      <c r="JP219" s="414">
        <v>7</v>
      </c>
      <c r="JQ219" s="414">
        <f t="shared" si="117"/>
        <v>0</v>
      </c>
      <c r="JR219" s="429" t="str">
        <f>IFERROR(VLOOKUP($E219,'[13]Actualización de costos CENACE'!$A:$G,2,0),"")</f>
        <v/>
      </c>
      <c r="JS219" s="429" t="str">
        <f>IFERROR(VLOOKUP($E219,'[13]Actualización de costos CENACE'!$A:$G,3,0),"")</f>
        <v/>
      </c>
      <c r="JT219" s="429" t="str">
        <f>IFERROR(VLOOKUP($E219,'[13]Actualización de costos CENACE'!$A:$G,4,0),"")</f>
        <v/>
      </c>
      <c r="JU219" s="429" t="str">
        <f>IFERROR(VLOOKUP($E219,'[13]Actualización de costos CENACE'!$A:$G,5,0),"")</f>
        <v/>
      </c>
      <c r="JV219" s="429" t="str">
        <f>IFERROR(VLOOKUP($E219,'[13]Actualización de costos CENACE'!$A:$G,6,0),"")</f>
        <v/>
      </c>
      <c r="JW219" s="430" t="str">
        <f>IFERROR(VLOOKUP($E219,'[13]Din Costos CFE'!$J$7:$AG$150,JW$1,0),"")</f>
        <v/>
      </c>
      <c r="JX219" s="430" t="str">
        <f>IFERROR(VLOOKUP($E219,'[13]Din Costos CFE'!$J$7:$AG$150,JX$1,0),"")</f>
        <v/>
      </c>
      <c r="JY219" s="430" t="str">
        <f>IFERROR(VLOOKUP($E219,'[13]Din Costos CFE'!$J$7:$AG$150,JY$1,0),"")</f>
        <v/>
      </c>
      <c r="JZ219" s="430" t="str">
        <f>IFERROR(VLOOKUP($E219,'[13]Din Costos CFE'!$J$7:$AG$150,JZ$1,0),"")</f>
        <v/>
      </c>
      <c r="KA219" s="430" t="str">
        <f>IFERROR(VLOOKUP($E219,'[13]Din Costos CFE'!$J$7:$AG$150,KA$1,0),"")</f>
        <v/>
      </c>
      <c r="KB219" s="430" t="str">
        <f>IFERROR(VLOOKUP($E219,'[13]Din Costos CFE'!$J$7:$AG$150,KB$1,0),"")</f>
        <v/>
      </c>
      <c r="KC219" s="430" t="str">
        <f>IFERROR(VLOOKUP($E219,'[13]Din Costos CFE'!$J$7:$AG$150,KC$1,0),"")</f>
        <v/>
      </c>
      <c r="KD219" s="430" t="str">
        <f>IFERROR(VLOOKUP($E219,'[13]Din Costos CFE'!$J$7:$AG$150,KD$1,0),"")</f>
        <v/>
      </c>
      <c r="KE219" s="430" t="str">
        <f>IFERROR(VLOOKUP($E219,'[13]Din Costos CFE'!$J$7:$AG$150,KE$1,0),"")</f>
        <v/>
      </c>
      <c r="KF219" s="430" t="str">
        <f>IFERROR(VLOOKUP($E219,'[13]Din Costos CFE'!$J$7:$AG$150,KF$1,0),"")</f>
        <v/>
      </c>
      <c r="KG219" s="430" t="str">
        <f>IFERROR(VLOOKUP($E219,'[13]Din Costos CFE'!$J$7:$AG$150,KG$1,0),"")</f>
        <v/>
      </c>
      <c r="KH219" s="430" t="str">
        <f>IFERROR(VLOOKUP($E219,'[13]Din Costos CFE'!$J$7:$AG$150,KH$1,0),"")</f>
        <v/>
      </c>
      <c r="KI219" s="430" t="str">
        <f>IFERROR(VLOOKUP($E219,'[13]Din Costos CFE'!$J$7:$AG$150,KI$1,0),"")</f>
        <v/>
      </c>
      <c r="KJ219" s="430" t="str">
        <f>IFERROR(VLOOKUP($E219,'[13]Din Costos CFE'!$J$7:$AG$150,KJ$1,0),"")</f>
        <v/>
      </c>
      <c r="KK219" s="430" t="str">
        <f>IFERROR(VLOOKUP($E219,'[13]Din Costos CFE'!$J$7:$AG$150,KK$1,0),"")</f>
        <v/>
      </c>
      <c r="KL219" s="430" t="str">
        <f>IFERROR(VLOOKUP($E219,'[13]Din Costos CFE'!$J$7:$AG$150,KL$1,0),"")</f>
        <v/>
      </c>
      <c r="KM219" s="430" t="str">
        <f>IFERROR(VLOOKUP($E219,'[13]Din Costos CFE'!$J$7:$AG$150,KM$1,0),"")</f>
        <v/>
      </c>
      <c r="KN219" s="430" t="str">
        <f>IFERROR(VLOOKUP($E219,'[13]Din Costos CFE'!$J$7:$AG$150,KN$1,0),"")</f>
        <v/>
      </c>
      <c r="KO219" s="431">
        <f t="shared" si="100"/>
        <v>0</v>
      </c>
      <c r="KP219" s="431">
        <f t="shared" si="101"/>
        <v>0</v>
      </c>
      <c r="KQ219" s="431">
        <f t="shared" si="102"/>
        <v>0</v>
      </c>
      <c r="KR219" s="432" t="str">
        <f>IFERROR(VLOOKUP($E219,'[13]Din Costos CFE'!$A$6:$G$150,4,0),"")</f>
        <v/>
      </c>
      <c r="KS219" s="432" t="str">
        <f>IFERROR(VLOOKUP($E219,'[13]Din Costos CFE'!$A$6:$G$150,5,0),"")</f>
        <v/>
      </c>
      <c r="KT219" s="432" t="str">
        <f>IFERROR(VLOOKUP($E219,'[13]Din Costos CFE'!$A$6:$G$150,6,0),"")</f>
        <v/>
      </c>
      <c r="KU219" s="433" t="str">
        <f t="shared" si="103"/>
        <v/>
      </c>
      <c r="KV219" s="434" t="str">
        <f t="shared" si="104"/>
        <v/>
      </c>
      <c r="KW219" s="435" t="str">
        <f t="shared" si="105"/>
        <v/>
      </c>
      <c r="KX219" s="435"/>
      <c r="KY219" s="436" t="str">
        <f>IFERROR(VLOOKUP($E219,'[13]Detalle Costos CENACE'!$E:$IT,248,0),"")</f>
        <v/>
      </c>
      <c r="KZ219" s="414">
        <f t="shared" si="106"/>
        <v>30.1</v>
      </c>
      <c r="LA219" s="434" t="str">
        <f t="shared" si="107"/>
        <v/>
      </c>
      <c r="LB219" s="434" t="str">
        <f t="shared" si="108"/>
        <v/>
      </c>
      <c r="LC219" s="414">
        <f t="shared" si="109"/>
        <v>1</v>
      </c>
      <c r="LD219" s="429" t="str">
        <f>IFERROR(VLOOKUP($E219,'[13]Actualización de costos CENACE'!$A:$G,7,0),"")</f>
        <v/>
      </c>
    </row>
    <row r="220" spans="1:316" s="414" customFormat="1" ht="15" customHeight="1">
      <c r="A220" s="414" t="s">
        <v>5638</v>
      </c>
      <c r="B220" s="414">
        <v>662</v>
      </c>
      <c r="C220" s="414" t="s">
        <v>9898</v>
      </c>
      <c r="D220" s="414" t="s">
        <v>9899</v>
      </c>
      <c r="E220" s="414">
        <v>662</v>
      </c>
      <c r="G220" s="414" t="s">
        <v>7113</v>
      </c>
      <c r="H220" s="414" t="s">
        <v>7114</v>
      </c>
      <c r="I220" s="415">
        <v>4</v>
      </c>
      <c r="J220" s="415"/>
      <c r="K220" s="415" t="str">
        <f t="shared" si="118"/>
        <v>No</v>
      </c>
      <c r="L220" s="415"/>
      <c r="M220" s="415">
        <f t="shared" si="87"/>
        <v>4</v>
      </c>
      <c r="N220" s="415"/>
      <c r="O220" s="415"/>
      <c r="P220" s="415"/>
      <c r="Q220" s="415"/>
      <c r="R220" s="415" t="str">
        <f t="shared" si="119"/>
        <v>No</v>
      </c>
      <c r="S220" s="415"/>
      <c r="T220" s="415"/>
      <c r="U220" s="415"/>
      <c r="V220" s="414" t="s">
        <v>9900</v>
      </c>
      <c r="W220" s="414" t="s">
        <v>5643</v>
      </c>
      <c r="X220" s="414">
        <f t="shared" si="116"/>
        <v>1</v>
      </c>
      <c r="Y220" s="414">
        <f t="shared" si="92"/>
        <v>400</v>
      </c>
      <c r="Z220" s="416" t="str">
        <f t="shared" si="93"/>
        <v/>
      </c>
      <c r="AA220" s="416">
        <f t="shared" si="94"/>
        <v>0</v>
      </c>
      <c r="AB220" s="417">
        <f t="shared" si="95"/>
        <v>0</v>
      </c>
      <c r="AC220" s="414" t="s">
        <v>7115</v>
      </c>
      <c r="AD220" s="414" t="s">
        <v>7116</v>
      </c>
      <c r="AE220" s="414" t="e">
        <f>+VLOOKUP($D220,'[12]Ramón Países '!$A:$E,4,0)</f>
        <v>#N/A</v>
      </c>
      <c r="AF220" s="414" t="s">
        <v>5693</v>
      </c>
      <c r="AG220" s="414" t="e">
        <f>+VLOOKUP($D220,'[12]Ramón Países '!$A:$E,5,0)</f>
        <v>#N/A</v>
      </c>
      <c r="AH220" s="414" t="s">
        <v>7115</v>
      </c>
      <c r="AI220" s="414" t="s">
        <v>7114</v>
      </c>
      <c r="AJ220" s="414" t="s">
        <v>5698</v>
      </c>
      <c r="AK220" s="414" t="s">
        <v>5698</v>
      </c>
      <c r="AL220" s="414" t="s">
        <v>7117</v>
      </c>
      <c r="AM220" s="414" t="s">
        <v>7118</v>
      </c>
      <c r="AN220" s="414" t="s">
        <v>7114</v>
      </c>
      <c r="AO220" s="414" t="s">
        <v>7119</v>
      </c>
      <c r="AP220" s="414" t="s">
        <v>5698</v>
      </c>
      <c r="AQ220" s="414" t="s">
        <v>7120</v>
      </c>
      <c r="AR220" s="414" t="s">
        <v>7120</v>
      </c>
      <c r="AS220" s="414" t="s">
        <v>7121</v>
      </c>
      <c r="AT220" s="414" t="s">
        <v>733</v>
      </c>
      <c r="AU220" s="414" t="s">
        <v>733</v>
      </c>
      <c r="AV220" s="414" t="s">
        <v>733</v>
      </c>
      <c r="AW220" s="414" t="s">
        <v>3320</v>
      </c>
      <c r="AX220" s="414" t="s">
        <v>7122</v>
      </c>
      <c r="AY220" s="414" t="s">
        <v>733</v>
      </c>
      <c r="AZ220" s="414" t="s">
        <v>7123</v>
      </c>
      <c r="BA220" s="414" t="s">
        <v>7124</v>
      </c>
      <c r="BB220" s="414" t="s">
        <v>7125</v>
      </c>
      <c r="BC220" s="414" t="s">
        <v>7126</v>
      </c>
      <c r="BD220" s="414" t="s">
        <v>7127</v>
      </c>
      <c r="BE220" s="414" t="s">
        <v>7128</v>
      </c>
      <c r="BF220" s="415" t="s">
        <v>1214</v>
      </c>
      <c r="BG220" s="414" t="s">
        <v>3320</v>
      </c>
      <c r="BI220" s="414" t="s">
        <v>2043</v>
      </c>
      <c r="BJ220" s="414" t="s">
        <v>2043</v>
      </c>
      <c r="BK220" s="414" t="s">
        <v>5798</v>
      </c>
      <c r="BL220" s="414" t="s">
        <v>13200</v>
      </c>
      <c r="BM220" s="415">
        <v>230</v>
      </c>
      <c r="BN220" s="414" t="s">
        <v>5712</v>
      </c>
      <c r="BO220" s="418" t="s">
        <v>13201</v>
      </c>
      <c r="BP220" s="414">
        <v>34</v>
      </c>
      <c r="BQ220" s="414">
        <v>2029</v>
      </c>
      <c r="BR220" s="414">
        <v>400</v>
      </c>
      <c r="BS220" s="415">
        <v>400</v>
      </c>
      <c r="BT220" s="414" t="s">
        <v>5863</v>
      </c>
      <c r="BU220" s="414">
        <v>1145</v>
      </c>
      <c r="BV220" s="415">
        <v>700</v>
      </c>
      <c r="BW220" s="419">
        <v>0.1997716894977169</v>
      </c>
      <c r="BX220" s="420" t="s">
        <v>202</v>
      </c>
      <c r="BY220" s="414" t="s">
        <v>733</v>
      </c>
      <c r="CA220" s="414">
        <v>25</v>
      </c>
      <c r="CB220" s="414" t="s">
        <v>1214</v>
      </c>
      <c r="CC220" s="414">
        <v>550</v>
      </c>
      <c r="CD220" s="414" t="s">
        <v>5713</v>
      </c>
      <c r="CE220" s="414" t="s">
        <v>5668</v>
      </c>
      <c r="CF220" s="414" t="s">
        <v>3320</v>
      </c>
      <c r="CG220" s="414" t="s">
        <v>733</v>
      </c>
      <c r="CH220" s="414" t="s">
        <v>733</v>
      </c>
      <c r="CI220" s="414">
        <v>349.18</v>
      </c>
      <c r="CJ220" s="414">
        <v>322.29000000000002</v>
      </c>
      <c r="CK220" s="414" t="s">
        <v>9082</v>
      </c>
      <c r="CL220" s="414">
        <v>365</v>
      </c>
      <c r="CM220" s="414">
        <v>86</v>
      </c>
      <c r="CN220" s="414">
        <v>98</v>
      </c>
      <c r="CO220" s="414">
        <v>25</v>
      </c>
      <c r="CP220" s="414" t="s">
        <v>13202</v>
      </c>
      <c r="CQ220" s="414">
        <f t="shared" si="110"/>
        <v>2027</v>
      </c>
      <c r="CR220" s="414">
        <v>0.4</v>
      </c>
      <c r="CS220" s="414">
        <v>8</v>
      </c>
      <c r="CT220" s="414" t="s">
        <v>9902</v>
      </c>
      <c r="CU220" s="414">
        <v>80000000</v>
      </c>
      <c r="CV220" s="414" t="s">
        <v>3320</v>
      </c>
      <c r="CW220" s="414" t="s">
        <v>3320</v>
      </c>
      <c r="CX220" s="414" t="s">
        <v>3320</v>
      </c>
      <c r="CY220" s="414" t="s">
        <v>3320</v>
      </c>
      <c r="CZ220" s="414" t="s">
        <v>3320</v>
      </c>
      <c r="DA220" s="414" t="s">
        <v>3320</v>
      </c>
      <c r="DB220" s="414" t="s">
        <v>3320</v>
      </c>
      <c r="DC220" s="414" t="s">
        <v>3320</v>
      </c>
      <c r="DD220" s="414" t="s">
        <v>3320</v>
      </c>
      <c r="DE220" s="414" t="s">
        <v>3320</v>
      </c>
      <c r="DG220" s="414" t="s">
        <v>3320</v>
      </c>
      <c r="DH220" s="414" t="s">
        <v>3320</v>
      </c>
      <c r="DI220" s="414" t="s">
        <v>3320</v>
      </c>
      <c r="DJ220" s="414" t="s">
        <v>3320</v>
      </c>
      <c r="DK220" s="414" t="s">
        <v>3320</v>
      </c>
      <c r="DL220" s="414" t="s">
        <v>3320</v>
      </c>
      <c r="DM220" s="414" t="e">
        <f t="shared" si="111"/>
        <v>#VALUE!</v>
      </c>
      <c r="DN220" s="414" t="s">
        <v>3320</v>
      </c>
      <c r="DO220" s="414" t="s">
        <v>3320</v>
      </c>
      <c r="DP220" s="414" t="s">
        <v>3320</v>
      </c>
      <c r="DR220" s="414" t="s">
        <v>3320</v>
      </c>
      <c r="DS220" s="414" t="s">
        <v>3320</v>
      </c>
      <c r="DT220" s="414" t="s">
        <v>3320</v>
      </c>
      <c r="DU220" s="414" t="s">
        <v>3320</v>
      </c>
      <c r="DV220" s="414" t="s">
        <v>3320</v>
      </c>
      <c r="DW220" s="414" t="s">
        <v>3320</v>
      </c>
      <c r="DX220" s="414" t="s">
        <v>3320</v>
      </c>
      <c r="DY220" s="414" t="s">
        <v>3320</v>
      </c>
      <c r="DZ220" s="414" t="s">
        <v>3320</v>
      </c>
      <c r="EA220" s="414" t="s">
        <v>3320</v>
      </c>
      <c r="EB220" s="414" t="s">
        <v>3320</v>
      </c>
      <c r="EC220" s="414" t="s">
        <v>3320</v>
      </c>
      <c r="ED220" s="414" t="s">
        <v>3320</v>
      </c>
      <c r="EE220" s="414" t="s">
        <v>3320</v>
      </c>
      <c r="EF220" s="414" t="s">
        <v>3320</v>
      </c>
      <c r="EG220" s="414" t="s">
        <v>3320</v>
      </c>
      <c r="EH220" s="414" t="s">
        <v>3320</v>
      </c>
      <c r="EI220" s="414" t="s">
        <v>3320</v>
      </c>
      <c r="EJ220" s="414" t="s">
        <v>3320</v>
      </c>
      <c r="EK220" s="414" t="s">
        <v>3320</v>
      </c>
      <c r="EL220" s="414" t="s">
        <v>3320</v>
      </c>
      <c r="EM220" s="414" t="s">
        <v>3320</v>
      </c>
      <c r="EN220" s="414" t="s">
        <v>3320</v>
      </c>
      <c r="EO220" s="414" t="s">
        <v>3320</v>
      </c>
      <c r="EP220" s="414" t="s">
        <v>3320</v>
      </c>
      <c r="EQ220" s="414" t="s">
        <v>3320</v>
      </c>
      <c r="ER220" s="414" t="s">
        <v>3320</v>
      </c>
      <c r="ES220" s="414" t="s">
        <v>3320</v>
      </c>
      <c r="ET220" s="414" t="s">
        <v>3320</v>
      </c>
      <c r="EU220" s="414" t="s">
        <v>3320</v>
      </c>
      <c r="EV220" s="414" t="s">
        <v>3320</v>
      </c>
      <c r="EW220" s="414" t="s">
        <v>3320</v>
      </c>
      <c r="EX220" s="414" t="s">
        <v>3320</v>
      </c>
      <c r="EY220" s="414" t="s">
        <v>3320</v>
      </c>
      <c r="EZ220" s="414" t="s">
        <v>3320</v>
      </c>
      <c r="FA220" s="414" t="s">
        <v>3320</v>
      </c>
      <c r="FB220" s="414" t="s">
        <v>3320</v>
      </c>
      <c r="FC220" s="414" t="s">
        <v>3320</v>
      </c>
      <c r="FD220" s="414" t="s">
        <v>3320</v>
      </c>
      <c r="FE220" s="414" t="s">
        <v>3320</v>
      </c>
      <c r="FF220" s="414" t="s">
        <v>3320</v>
      </c>
      <c r="FG220" s="414" t="s">
        <v>3320</v>
      </c>
      <c r="FH220" s="414" t="s">
        <v>3320</v>
      </c>
      <c r="FI220" s="414" t="s">
        <v>3320</v>
      </c>
      <c r="FJ220" s="414" t="s">
        <v>3320</v>
      </c>
      <c r="FK220" s="414" t="s">
        <v>3320</v>
      </c>
      <c r="FL220" s="414" t="s">
        <v>3320</v>
      </c>
      <c r="FM220" s="414" t="s">
        <v>3320</v>
      </c>
      <c r="FN220" s="414" t="s">
        <v>3320</v>
      </c>
      <c r="FO220" s="421">
        <v>320000000</v>
      </c>
      <c r="FP220" s="421">
        <f t="shared" si="91"/>
        <v>320</v>
      </c>
      <c r="FQ220" s="414" t="s">
        <v>733</v>
      </c>
      <c r="FR220" s="414" t="s">
        <v>733</v>
      </c>
      <c r="FS220" s="414" t="s">
        <v>733</v>
      </c>
      <c r="FT220" s="414" t="s">
        <v>733</v>
      </c>
      <c r="FU220" s="414" t="s">
        <v>307</v>
      </c>
      <c r="FV220" s="414" t="s">
        <v>9903</v>
      </c>
      <c r="FW220" s="414" t="s">
        <v>9904</v>
      </c>
      <c r="FX220" s="422" t="s">
        <v>13200</v>
      </c>
      <c r="FY220" s="423">
        <v>230</v>
      </c>
      <c r="FZ220" s="414" t="s">
        <v>9905</v>
      </c>
      <c r="GA220" s="421">
        <v>270000000</v>
      </c>
      <c r="GB220" s="421">
        <v>50000000</v>
      </c>
      <c r="GC220" s="421">
        <v>10000</v>
      </c>
      <c r="GD220" s="421">
        <v>6000</v>
      </c>
      <c r="GE220" s="414" t="s">
        <v>9906</v>
      </c>
      <c r="GF220" s="414" t="s">
        <v>733</v>
      </c>
      <c r="GG220" s="414" t="s">
        <v>733</v>
      </c>
      <c r="GH220" s="414" t="s">
        <v>9907</v>
      </c>
      <c r="GI220" s="414" t="s">
        <v>733</v>
      </c>
      <c r="GJ220" s="414" t="s">
        <v>733</v>
      </c>
      <c r="GK220" s="414" t="s">
        <v>733</v>
      </c>
      <c r="GL220" s="414" t="s">
        <v>733</v>
      </c>
      <c r="GM220" s="414" t="s">
        <v>733</v>
      </c>
      <c r="GN220" s="424" t="s">
        <v>5676</v>
      </c>
      <c r="GO220" s="414" t="s">
        <v>3320</v>
      </c>
      <c r="GP220" s="414" t="s">
        <v>733</v>
      </c>
      <c r="GQ220" s="414" t="s">
        <v>5721</v>
      </c>
      <c r="GR220" s="414" t="s">
        <v>1214</v>
      </c>
      <c r="GS220" s="414" t="s">
        <v>1214</v>
      </c>
      <c r="GT220" s="414" t="s">
        <v>3320</v>
      </c>
      <c r="GU220" s="414" t="s">
        <v>3320</v>
      </c>
      <c r="GV220" s="414" t="s">
        <v>3320</v>
      </c>
      <c r="GW220" s="414" t="s">
        <v>1214</v>
      </c>
      <c r="GX220" s="414" t="s">
        <v>1214</v>
      </c>
      <c r="GY220" s="414" t="s">
        <v>3320</v>
      </c>
      <c r="GZ220" s="414" t="s">
        <v>1214</v>
      </c>
      <c r="HA220" s="414" t="s">
        <v>3320</v>
      </c>
      <c r="HB220" s="414" t="s">
        <v>9908</v>
      </c>
      <c r="HC220" s="414" t="s">
        <v>3320</v>
      </c>
      <c r="HD220" s="414" t="s">
        <v>3320</v>
      </c>
      <c r="HE220" s="414" t="s">
        <v>3320</v>
      </c>
      <c r="HF220" s="414" t="s">
        <v>3320</v>
      </c>
      <c r="HG220" s="414" t="s">
        <v>733</v>
      </c>
      <c r="HH220" s="414" t="s">
        <v>1214</v>
      </c>
      <c r="HI220" s="414" t="s">
        <v>13203</v>
      </c>
      <c r="HJ220" s="414" t="s">
        <v>13204</v>
      </c>
      <c r="HK220" s="414" t="s">
        <v>5685</v>
      </c>
      <c r="HL220" s="414" t="s">
        <v>3320</v>
      </c>
      <c r="HM220" s="414" t="s">
        <v>3320</v>
      </c>
      <c r="HN220" s="414" t="s">
        <v>3320</v>
      </c>
      <c r="HO220" s="414" t="s">
        <v>3320</v>
      </c>
      <c r="HP220" s="414" t="s">
        <v>3320</v>
      </c>
      <c r="HQ220" s="414" t="s">
        <v>3320</v>
      </c>
      <c r="HR220" s="414" t="s">
        <v>3320</v>
      </c>
      <c r="HS220" s="414" t="s">
        <v>3320</v>
      </c>
      <c r="HT220" s="414" t="s">
        <v>3320</v>
      </c>
      <c r="HU220" s="414" t="s">
        <v>3320</v>
      </c>
      <c r="HV220" s="414" t="s">
        <v>3320</v>
      </c>
      <c r="HW220" s="414" t="s">
        <v>3320</v>
      </c>
      <c r="HX220" s="414" t="s">
        <v>3320</v>
      </c>
      <c r="HY220" s="414" t="s">
        <v>3320</v>
      </c>
      <c r="HZ220" s="414" t="s">
        <v>3320</v>
      </c>
      <c r="IA220" s="414" t="s">
        <v>3320</v>
      </c>
      <c r="IB220" s="414" t="s">
        <v>3320</v>
      </c>
      <c r="IC220" s="414" t="s">
        <v>3320</v>
      </c>
      <c r="ID220" s="414" t="s">
        <v>3320</v>
      </c>
      <c r="IE220" s="414" t="s">
        <v>3320</v>
      </c>
      <c r="IF220" s="414" t="s">
        <v>3320</v>
      </c>
      <c r="IG220" s="414" t="s">
        <v>3320</v>
      </c>
      <c r="IH220" s="414" t="s">
        <v>3320</v>
      </c>
      <c r="II220" s="414" t="s">
        <v>3320</v>
      </c>
      <c r="IJ220" s="414" t="s">
        <v>3320</v>
      </c>
      <c r="IK220" s="414" t="s">
        <v>3320</v>
      </c>
      <c r="IL220" s="414" t="s">
        <v>3320</v>
      </c>
      <c r="IM220" s="414" t="s">
        <v>3320</v>
      </c>
      <c r="IN220" s="414" t="s">
        <v>3320</v>
      </c>
      <c r="IO220" s="414" t="s">
        <v>3320</v>
      </c>
      <c r="IP220" s="414" t="s">
        <v>3320</v>
      </c>
      <c r="IQ220" s="414" t="s">
        <v>3320</v>
      </c>
      <c r="IR220" s="414" t="s">
        <v>3320</v>
      </c>
      <c r="IS220" s="414" t="s">
        <v>3320</v>
      </c>
      <c r="IT220" s="414" t="s">
        <v>3320</v>
      </c>
      <c r="IU220" s="414" t="s">
        <v>3320</v>
      </c>
      <c r="IV220" s="414" t="s">
        <v>3320</v>
      </c>
      <c r="IW220" s="414" t="s">
        <v>3320</v>
      </c>
      <c r="IX220" s="414" t="s">
        <v>5773</v>
      </c>
      <c r="IY220" s="415" t="s">
        <v>5774</v>
      </c>
      <c r="IZ220" s="415" t="s">
        <v>5774</v>
      </c>
      <c r="JA220" s="414" t="s">
        <v>5775</v>
      </c>
      <c r="JB220" s="414" t="str">
        <f>IFERROR(VLOOKUP($E220,'[12]Resumen costos RNT id'!$D:$J,3,0),"")</f>
        <v/>
      </c>
      <c r="JC220" s="421" t="str">
        <f>IFERROR(VLOOKUP($E220,'[12]Resumen costos RNT id'!$D:$J,4,0),"")</f>
        <v/>
      </c>
      <c r="JD220" s="421" t="str">
        <f>IFERROR(VLOOKUP($E220,'[12]Resumen costos RNT id'!$D:$J,5,0),"")</f>
        <v/>
      </c>
      <c r="JE220" s="421" t="str">
        <f>IFERROR(VLOOKUP($E220,'[12]Resumen costos RNT id'!$D:$J,6,0),"")</f>
        <v/>
      </c>
      <c r="JF220" s="416" t="str">
        <f>IFERROR(VLOOKUP($E220,'[12]Resumen costos RNT id'!$D:$J,7,0),"")</f>
        <v/>
      </c>
      <c r="JG220" s="428" t="str">
        <f t="shared" si="96"/>
        <v/>
      </c>
      <c r="JH220" s="428" t="str">
        <f t="shared" si="97"/>
        <v/>
      </c>
      <c r="JI220" s="428" t="str">
        <f t="shared" si="97"/>
        <v/>
      </c>
      <c r="JJ220" s="428">
        <f t="shared" si="98"/>
        <v>0</v>
      </c>
      <c r="JK220" s="428">
        <f t="shared" si="99"/>
        <v>0</v>
      </c>
      <c r="JL220" s="414" t="s">
        <v>202</v>
      </c>
      <c r="JP220" s="414">
        <v>7</v>
      </c>
      <c r="JQ220" s="414">
        <f t="shared" si="117"/>
        <v>0</v>
      </c>
      <c r="JR220" s="429" t="str">
        <f>IFERROR(VLOOKUP($E220,'[13]Actualización de costos CENACE'!$A:$G,2,0),"")</f>
        <v/>
      </c>
      <c r="JS220" s="429" t="str">
        <f>IFERROR(VLOOKUP($E220,'[13]Actualización de costos CENACE'!$A:$G,3,0),"")</f>
        <v/>
      </c>
      <c r="JT220" s="429" t="str">
        <f>IFERROR(VLOOKUP($E220,'[13]Actualización de costos CENACE'!$A:$G,4,0),"")</f>
        <v/>
      </c>
      <c r="JU220" s="429" t="str">
        <f>IFERROR(VLOOKUP($E220,'[13]Actualización de costos CENACE'!$A:$G,5,0),"")</f>
        <v/>
      </c>
      <c r="JV220" s="429" t="str">
        <f>IFERROR(VLOOKUP($E220,'[13]Actualización de costos CENACE'!$A:$G,6,0),"")</f>
        <v/>
      </c>
      <c r="JW220" s="430" t="str">
        <f>IFERROR(VLOOKUP($E220,'[13]Din Costos CFE'!$J$7:$AG$150,JW$1,0),"")</f>
        <v/>
      </c>
      <c r="JX220" s="430" t="str">
        <f>IFERROR(VLOOKUP($E220,'[13]Din Costos CFE'!$J$7:$AG$150,JX$1,0),"")</f>
        <v/>
      </c>
      <c r="JY220" s="430" t="str">
        <f>IFERROR(VLOOKUP($E220,'[13]Din Costos CFE'!$J$7:$AG$150,JY$1,0),"")</f>
        <v/>
      </c>
      <c r="JZ220" s="430" t="str">
        <f>IFERROR(VLOOKUP($E220,'[13]Din Costos CFE'!$J$7:$AG$150,JZ$1,0),"")</f>
        <v/>
      </c>
      <c r="KA220" s="430" t="str">
        <f>IFERROR(VLOOKUP($E220,'[13]Din Costos CFE'!$J$7:$AG$150,KA$1,0),"")</f>
        <v/>
      </c>
      <c r="KB220" s="430" t="str">
        <f>IFERROR(VLOOKUP($E220,'[13]Din Costos CFE'!$J$7:$AG$150,KB$1,0),"")</f>
        <v/>
      </c>
      <c r="KC220" s="430" t="str">
        <f>IFERROR(VLOOKUP($E220,'[13]Din Costos CFE'!$J$7:$AG$150,KC$1,0),"")</f>
        <v/>
      </c>
      <c r="KD220" s="430" t="str">
        <f>IFERROR(VLOOKUP($E220,'[13]Din Costos CFE'!$J$7:$AG$150,KD$1,0),"")</f>
        <v/>
      </c>
      <c r="KE220" s="430" t="str">
        <f>IFERROR(VLOOKUP($E220,'[13]Din Costos CFE'!$J$7:$AG$150,KE$1,0),"")</f>
        <v/>
      </c>
      <c r="KF220" s="430" t="str">
        <f>IFERROR(VLOOKUP($E220,'[13]Din Costos CFE'!$J$7:$AG$150,KF$1,0),"")</f>
        <v/>
      </c>
      <c r="KG220" s="430" t="str">
        <f>IFERROR(VLOOKUP($E220,'[13]Din Costos CFE'!$J$7:$AG$150,KG$1,0),"")</f>
        <v/>
      </c>
      <c r="KH220" s="430" t="str">
        <f>IFERROR(VLOOKUP($E220,'[13]Din Costos CFE'!$J$7:$AG$150,KH$1,0),"")</f>
        <v/>
      </c>
      <c r="KI220" s="430" t="str">
        <f>IFERROR(VLOOKUP($E220,'[13]Din Costos CFE'!$J$7:$AG$150,KI$1,0),"")</f>
        <v/>
      </c>
      <c r="KJ220" s="430" t="str">
        <f>IFERROR(VLOOKUP($E220,'[13]Din Costos CFE'!$J$7:$AG$150,KJ$1,0),"")</f>
        <v/>
      </c>
      <c r="KK220" s="430" t="str">
        <f>IFERROR(VLOOKUP($E220,'[13]Din Costos CFE'!$J$7:$AG$150,KK$1,0),"")</f>
        <v/>
      </c>
      <c r="KL220" s="430" t="str">
        <f>IFERROR(VLOOKUP($E220,'[13]Din Costos CFE'!$J$7:$AG$150,KL$1,0),"")</f>
        <v/>
      </c>
      <c r="KM220" s="430" t="str">
        <f>IFERROR(VLOOKUP($E220,'[13]Din Costos CFE'!$J$7:$AG$150,KM$1,0),"")</f>
        <v/>
      </c>
      <c r="KN220" s="430" t="str">
        <f>IFERROR(VLOOKUP($E220,'[13]Din Costos CFE'!$J$7:$AG$150,KN$1,0),"")</f>
        <v/>
      </c>
      <c r="KO220" s="431">
        <f t="shared" si="100"/>
        <v>0</v>
      </c>
      <c r="KP220" s="431">
        <f t="shared" si="101"/>
        <v>0</v>
      </c>
      <c r="KQ220" s="431">
        <f t="shared" si="102"/>
        <v>0</v>
      </c>
      <c r="KR220" s="432" t="str">
        <f>IFERROR(VLOOKUP($E220,'[13]Din Costos CFE'!$A$6:$G$150,4,0),"")</f>
        <v/>
      </c>
      <c r="KS220" s="432" t="str">
        <f>IFERROR(VLOOKUP($E220,'[13]Din Costos CFE'!$A$6:$G$150,5,0),"")</f>
        <v/>
      </c>
      <c r="KT220" s="432" t="str">
        <f>IFERROR(VLOOKUP($E220,'[13]Din Costos CFE'!$A$6:$G$150,6,0),"")</f>
        <v/>
      </c>
      <c r="KU220" s="433" t="str">
        <f t="shared" si="103"/>
        <v/>
      </c>
      <c r="KV220" s="434" t="str">
        <f t="shared" si="104"/>
        <v/>
      </c>
      <c r="KW220" s="435" t="str">
        <f t="shared" si="105"/>
        <v/>
      </c>
      <c r="KX220" s="435"/>
      <c r="KY220" s="436" t="str">
        <f>IFERROR(VLOOKUP($E220,'[13]Detalle Costos CENACE'!$E:$IT,248,0),"")</f>
        <v/>
      </c>
      <c r="KZ220" s="414">
        <f t="shared" si="106"/>
        <v>400</v>
      </c>
      <c r="LA220" s="434" t="str">
        <f t="shared" si="107"/>
        <v/>
      </c>
      <c r="LB220" s="434" t="str">
        <f t="shared" si="108"/>
        <v/>
      </c>
      <c r="LC220" s="414">
        <f t="shared" si="109"/>
        <v>1</v>
      </c>
      <c r="LD220" s="429" t="str">
        <f>IFERROR(VLOOKUP($E220,'[13]Actualización de costos CENACE'!$A:$G,7,0),"")</f>
        <v/>
      </c>
    </row>
    <row r="221" spans="1:316" s="414" customFormat="1" ht="15" customHeight="1">
      <c r="A221" s="414" t="s">
        <v>5638</v>
      </c>
      <c r="B221" s="414">
        <v>342</v>
      </c>
      <c r="C221" s="414" t="s">
        <v>9909</v>
      </c>
      <c r="D221" s="414" t="s">
        <v>9910</v>
      </c>
      <c r="E221" s="414">
        <v>342</v>
      </c>
      <c r="G221" s="414" t="s">
        <v>7113</v>
      </c>
      <c r="H221" s="414" t="s">
        <v>7114</v>
      </c>
      <c r="I221" s="415">
        <v>4</v>
      </c>
      <c r="J221" s="415"/>
      <c r="K221" s="415" t="str">
        <f t="shared" si="118"/>
        <v>No</v>
      </c>
      <c r="L221" s="415"/>
      <c r="M221" s="415">
        <f t="shared" si="87"/>
        <v>4</v>
      </c>
      <c r="N221" s="415"/>
      <c r="O221" s="415"/>
      <c r="P221" s="415"/>
      <c r="Q221" s="415"/>
      <c r="R221" s="415" t="str">
        <f t="shared" si="119"/>
        <v>No</v>
      </c>
      <c r="S221" s="415"/>
      <c r="T221" s="415"/>
      <c r="U221" s="415"/>
      <c r="V221" s="414" t="s">
        <v>9911</v>
      </c>
      <c r="W221" s="414" t="s">
        <v>5916</v>
      </c>
      <c r="X221" s="414">
        <f t="shared" si="116"/>
        <v>1.5</v>
      </c>
      <c r="Y221" s="414">
        <f t="shared" si="92"/>
        <v>300</v>
      </c>
      <c r="Z221" s="416" t="str">
        <f t="shared" si="93"/>
        <v/>
      </c>
      <c r="AA221" s="416">
        <f t="shared" si="94"/>
        <v>0</v>
      </c>
      <c r="AB221" s="417">
        <f t="shared" si="95"/>
        <v>0</v>
      </c>
      <c r="AC221" s="414" t="s">
        <v>7115</v>
      </c>
      <c r="AD221" s="414" t="s">
        <v>7116</v>
      </c>
      <c r="AE221" s="414" t="e">
        <f>+VLOOKUP($D221,'[12]Ramón Países '!$A:$E,4,0)</f>
        <v>#N/A</v>
      </c>
      <c r="AF221" s="414" t="s">
        <v>5693</v>
      </c>
      <c r="AG221" s="414" t="e">
        <f>+VLOOKUP($D221,'[12]Ramón Países '!$A:$E,5,0)</f>
        <v>#N/A</v>
      </c>
      <c r="AH221" s="414" t="s">
        <v>7115</v>
      </c>
      <c r="AI221" s="414" t="s">
        <v>7114</v>
      </c>
      <c r="AJ221" s="414" t="s">
        <v>5698</v>
      </c>
      <c r="AK221" s="414" t="s">
        <v>5698</v>
      </c>
      <c r="AL221" s="414" t="s">
        <v>7117</v>
      </c>
      <c r="AM221" s="414" t="s">
        <v>7118</v>
      </c>
      <c r="AN221" s="414" t="s">
        <v>7114</v>
      </c>
      <c r="AO221" s="414" t="s">
        <v>7119</v>
      </c>
      <c r="AP221" s="414" t="s">
        <v>5698</v>
      </c>
      <c r="AQ221" s="414" t="s">
        <v>7120</v>
      </c>
      <c r="AR221" s="414" t="s">
        <v>7120</v>
      </c>
      <c r="AS221" s="414" t="s">
        <v>7121</v>
      </c>
      <c r="AT221" s="414" t="s">
        <v>733</v>
      </c>
      <c r="AU221" s="414" t="s">
        <v>733</v>
      </c>
      <c r="AV221" s="414" t="s">
        <v>733</v>
      </c>
      <c r="AW221" s="414" t="s">
        <v>3320</v>
      </c>
      <c r="AX221" s="414" t="s">
        <v>7122</v>
      </c>
      <c r="AY221" s="414" t="s">
        <v>733</v>
      </c>
      <c r="AZ221" s="414" t="s">
        <v>7123</v>
      </c>
      <c r="BA221" s="414" t="s">
        <v>7124</v>
      </c>
      <c r="BB221" s="414" t="s">
        <v>7125</v>
      </c>
      <c r="BC221" s="414" t="s">
        <v>7126</v>
      </c>
      <c r="BD221" s="414" t="s">
        <v>7127</v>
      </c>
      <c r="BE221" s="414" t="s">
        <v>7128</v>
      </c>
      <c r="BF221" s="415" t="s">
        <v>1214</v>
      </c>
      <c r="BG221" s="414" t="s">
        <v>3320</v>
      </c>
      <c r="BI221" s="414" t="s">
        <v>2043</v>
      </c>
      <c r="BJ221" s="414" t="s">
        <v>2043</v>
      </c>
      <c r="BK221" s="414" t="s">
        <v>5798</v>
      </c>
      <c r="BL221" s="414" t="s">
        <v>9912</v>
      </c>
      <c r="BM221" s="415">
        <v>230</v>
      </c>
      <c r="BN221" s="414" t="s">
        <v>5712</v>
      </c>
      <c r="BO221" s="418" t="s">
        <v>12879</v>
      </c>
      <c r="BP221" s="414">
        <v>34</v>
      </c>
      <c r="BQ221" s="414">
        <v>2029</v>
      </c>
      <c r="BR221" s="414">
        <v>200</v>
      </c>
      <c r="BS221" s="415">
        <v>200</v>
      </c>
      <c r="BT221" s="414" t="s">
        <v>5863</v>
      </c>
      <c r="BU221" s="414">
        <v>50</v>
      </c>
      <c r="BV221" s="415">
        <v>750</v>
      </c>
      <c r="BW221" s="419">
        <v>0.42808219178082191</v>
      </c>
      <c r="BX221" s="420" t="s">
        <v>910</v>
      </c>
      <c r="BY221" s="414" t="s">
        <v>733</v>
      </c>
      <c r="CA221" s="414" t="s">
        <v>3320</v>
      </c>
      <c r="CB221" s="414" t="s">
        <v>3320</v>
      </c>
      <c r="CC221" s="414" t="s">
        <v>3320</v>
      </c>
      <c r="CD221" s="414" t="s">
        <v>3320</v>
      </c>
      <c r="CE221" s="414" t="s">
        <v>3320</v>
      </c>
      <c r="CF221" s="414" t="s">
        <v>3320</v>
      </c>
      <c r="CG221" s="414" t="s">
        <v>3320</v>
      </c>
      <c r="CH221" s="414" t="s">
        <v>3320</v>
      </c>
      <c r="CI221" s="414" t="s">
        <v>3320</v>
      </c>
      <c r="CJ221" s="414" t="s">
        <v>3320</v>
      </c>
      <c r="CL221" s="414" t="s">
        <v>3320</v>
      </c>
      <c r="CM221" s="414" t="s">
        <v>3320</v>
      </c>
      <c r="CN221" s="414" t="s">
        <v>3320</v>
      </c>
      <c r="CO221" s="414" t="s">
        <v>3320</v>
      </c>
      <c r="CP221" s="414" t="s">
        <v>3320</v>
      </c>
      <c r="CQ221" s="414" t="e">
        <f t="shared" si="110"/>
        <v>#VALUE!</v>
      </c>
      <c r="CR221" s="414" t="s">
        <v>3320</v>
      </c>
      <c r="CS221" s="414" t="s">
        <v>3320</v>
      </c>
      <c r="CT221" s="414" t="s">
        <v>3320</v>
      </c>
      <c r="CU221" s="414" t="s">
        <v>3320</v>
      </c>
      <c r="CV221" s="414">
        <v>4</v>
      </c>
      <c r="CW221" s="414">
        <v>7.1</v>
      </c>
      <c r="CX221" s="414" t="s">
        <v>733</v>
      </c>
      <c r="CY221" s="414" t="s">
        <v>5937</v>
      </c>
      <c r="CZ221" s="414">
        <v>5</v>
      </c>
      <c r="DA221" s="414" t="s">
        <v>733</v>
      </c>
      <c r="DB221" s="414" t="s">
        <v>733</v>
      </c>
      <c r="DC221" s="414" t="s">
        <v>733</v>
      </c>
      <c r="DD221" s="414">
        <v>34.299999999999997</v>
      </c>
      <c r="DE221" s="414">
        <v>31.93</v>
      </c>
      <c r="DF221" s="414" t="s">
        <v>9913</v>
      </c>
      <c r="DG221" s="414">
        <v>365</v>
      </c>
      <c r="DH221" s="414">
        <v>90</v>
      </c>
      <c r="DI221" s="414">
        <v>98</v>
      </c>
      <c r="DJ221" s="414">
        <v>25</v>
      </c>
      <c r="DK221" s="414" t="s">
        <v>13205</v>
      </c>
      <c r="DL221" s="414">
        <v>0.5</v>
      </c>
      <c r="DM221" s="414">
        <f t="shared" si="111"/>
        <v>2026</v>
      </c>
      <c r="DN221" s="414">
        <v>12</v>
      </c>
      <c r="DO221" s="414" t="s">
        <v>7127</v>
      </c>
      <c r="DP221" s="414">
        <v>60000000</v>
      </c>
      <c r="DR221" s="414" t="s">
        <v>3320</v>
      </c>
      <c r="DS221" s="414" t="s">
        <v>3320</v>
      </c>
      <c r="DT221" s="414" t="s">
        <v>3320</v>
      </c>
      <c r="DU221" s="414" t="s">
        <v>3320</v>
      </c>
      <c r="DV221" s="414" t="s">
        <v>3320</v>
      </c>
      <c r="DW221" s="414" t="s">
        <v>3320</v>
      </c>
      <c r="DX221" s="414" t="s">
        <v>3320</v>
      </c>
      <c r="DY221" s="414" t="s">
        <v>3320</v>
      </c>
      <c r="DZ221" s="414" t="s">
        <v>3320</v>
      </c>
      <c r="EA221" s="414" t="s">
        <v>3320</v>
      </c>
      <c r="EB221" s="414" t="s">
        <v>3320</v>
      </c>
      <c r="EC221" s="414" t="s">
        <v>3320</v>
      </c>
      <c r="ED221" s="414" t="s">
        <v>3320</v>
      </c>
      <c r="EE221" s="414" t="s">
        <v>3320</v>
      </c>
      <c r="EF221" s="414" t="s">
        <v>3320</v>
      </c>
      <c r="EG221" s="414" t="s">
        <v>3320</v>
      </c>
      <c r="EH221" s="414" t="s">
        <v>3320</v>
      </c>
      <c r="EI221" s="414" t="s">
        <v>3320</v>
      </c>
      <c r="EJ221" s="414" t="s">
        <v>3320</v>
      </c>
      <c r="EK221" s="414" t="s">
        <v>3320</v>
      </c>
      <c r="EL221" s="414" t="s">
        <v>3320</v>
      </c>
      <c r="EM221" s="414" t="s">
        <v>3320</v>
      </c>
      <c r="EN221" s="414" t="s">
        <v>3320</v>
      </c>
      <c r="EO221" s="414" t="s">
        <v>3320</v>
      </c>
      <c r="EP221" s="414" t="s">
        <v>3320</v>
      </c>
      <c r="EQ221" s="414" t="s">
        <v>3320</v>
      </c>
      <c r="ER221" s="414" t="s">
        <v>3320</v>
      </c>
      <c r="ES221" s="414" t="s">
        <v>3320</v>
      </c>
      <c r="ET221" s="414" t="s">
        <v>3320</v>
      </c>
      <c r="EU221" s="414" t="s">
        <v>3320</v>
      </c>
      <c r="EV221" s="414" t="s">
        <v>3320</v>
      </c>
      <c r="EW221" s="414" t="s">
        <v>3320</v>
      </c>
      <c r="EX221" s="414" t="s">
        <v>3320</v>
      </c>
      <c r="EY221" s="414" t="s">
        <v>3320</v>
      </c>
      <c r="EZ221" s="414" t="s">
        <v>3320</v>
      </c>
      <c r="FA221" s="414" t="s">
        <v>3320</v>
      </c>
      <c r="FB221" s="414" t="s">
        <v>3320</v>
      </c>
      <c r="FC221" s="414" t="s">
        <v>3320</v>
      </c>
      <c r="FD221" s="414" t="s">
        <v>3320</v>
      </c>
      <c r="FE221" s="414" t="s">
        <v>3320</v>
      </c>
      <c r="FF221" s="414" t="s">
        <v>3320</v>
      </c>
      <c r="FG221" s="414" t="s">
        <v>3320</v>
      </c>
      <c r="FH221" s="414" t="s">
        <v>3320</v>
      </c>
      <c r="FI221" s="414" t="s">
        <v>3320</v>
      </c>
      <c r="FJ221" s="414" t="s">
        <v>3320</v>
      </c>
      <c r="FK221" s="414" t="s">
        <v>3320</v>
      </c>
      <c r="FL221" s="414" t="s">
        <v>3320</v>
      </c>
      <c r="FM221" s="414" t="s">
        <v>3320</v>
      </c>
      <c r="FN221" s="414" t="s">
        <v>3320</v>
      </c>
      <c r="FO221" s="421">
        <v>240000000</v>
      </c>
      <c r="FP221" s="421">
        <f t="shared" si="91"/>
        <v>240</v>
      </c>
      <c r="FQ221" s="414" t="s">
        <v>733</v>
      </c>
      <c r="FR221" s="414" t="s">
        <v>733</v>
      </c>
      <c r="FS221" s="414" t="s">
        <v>733</v>
      </c>
      <c r="FT221" s="414" t="s">
        <v>733</v>
      </c>
      <c r="FU221" s="414" t="s">
        <v>307</v>
      </c>
      <c r="FV221" s="414" t="s">
        <v>9914</v>
      </c>
      <c r="FW221" s="414" t="s">
        <v>9915</v>
      </c>
      <c r="FX221" s="422" t="s">
        <v>9912</v>
      </c>
      <c r="FY221" s="423">
        <v>230</v>
      </c>
      <c r="FZ221" s="414" t="s">
        <v>9916</v>
      </c>
      <c r="GA221" s="421">
        <v>240000000</v>
      </c>
      <c r="GB221" s="421">
        <v>40000000</v>
      </c>
      <c r="GC221" s="421">
        <v>5000</v>
      </c>
      <c r="GD221" s="421">
        <v>3000</v>
      </c>
      <c r="GE221" s="414" t="s">
        <v>9917</v>
      </c>
      <c r="GF221" s="414" t="s">
        <v>733</v>
      </c>
      <c r="GG221" s="414" t="s">
        <v>733</v>
      </c>
      <c r="GH221" s="414" t="s">
        <v>9918</v>
      </c>
      <c r="GI221" s="414" t="s">
        <v>733</v>
      </c>
      <c r="GJ221" s="414" t="s">
        <v>733</v>
      </c>
      <c r="GK221" s="414" t="s">
        <v>733</v>
      </c>
      <c r="GL221" s="414" t="s">
        <v>733</v>
      </c>
      <c r="GM221" s="414" t="s">
        <v>733</v>
      </c>
      <c r="GN221" s="424" t="s">
        <v>5676</v>
      </c>
      <c r="GO221" s="414" t="s">
        <v>3320</v>
      </c>
      <c r="GP221" s="414" t="s">
        <v>733</v>
      </c>
      <c r="GQ221" s="414" t="s">
        <v>5721</v>
      </c>
      <c r="GR221" s="414" t="s">
        <v>1214</v>
      </c>
      <c r="GS221" s="414" t="s">
        <v>1214</v>
      </c>
      <c r="GT221" s="414" t="s">
        <v>3320</v>
      </c>
      <c r="GU221" s="414" t="s">
        <v>3320</v>
      </c>
      <c r="GV221" s="414">
        <v>0</v>
      </c>
      <c r="GW221" s="414" t="s">
        <v>1214</v>
      </c>
      <c r="GX221" s="414" t="s">
        <v>1214</v>
      </c>
      <c r="GY221" s="414" t="s">
        <v>3320</v>
      </c>
      <c r="GZ221" s="414" t="s">
        <v>1214</v>
      </c>
      <c r="HA221" s="414" t="s">
        <v>3320</v>
      </c>
      <c r="HB221" s="414" t="s">
        <v>9919</v>
      </c>
      <c r="HC221" s="414" t="s">
        <v>3320</v>
      </c>
      <c r="HD221" s="414" t="s">
        <v>3320</v>
      </c>
      <c r="HE221" s="414" t="s">
        <v>3320</v>
      </c>
      <c r="HF221" s="414" t="s">
        <v>3320</v>
      </c>
      <c r="HG221" s="414" t="s">
        <v>5759</v>
      </c>
      <c r="HH221" s="414" t="s">
        <v>1214</v>
      </c>
      <c r="HI221" s="414" t="s">
        <v>13206</v>
      </c>
      <c r="HJ221" s="414" t="s">
        <v>13207</v>
      </c>
      <c r="HK221" s="414" t="s">
        <v>5685</v>
      </c>
      <c r="HL221" s="414" t="s">
        <v>3320</v>
      </c>
      <c r="HM221" s="414" t="s">
        <v>3320</v>
      </c>
      <c r="HN221" s="414" t="s">
        <v>3320</v>
      </c>
      <c r="HO221" s="414" t="s">
        <v>3320</v>
      </c>
      <c r="HP221" s="414" t="s">
        <v>3320</v>
      </c>
      <c r="HQ221" s="414" t="s">
        <v>3320</v>
      </c>
      <c r="HR221" s="414" t="s">
        <v>3320</v>
      </c>
      <c r="HS221" s="414" t="s">
        <v>3320</v>
      </c>
      <c r="HT221" s="414" t="s">
        <v>3320</v>
      </c>
      <c r="HU221" s="414" t="s">
        <v>3320</v>
      </c>
      <c r="HV221" s="414" t="s">
        <v>3320</v>
      </c>
      <c r="HW221" s="414" t="s">
        <v>3320</v>
      </c>
      <c r="HX221" s="414" t="s">
        <v>3320</v>
      </c>
      <c r="HY221" s="414" t="s">
        <v>3320</v>
      </c>
      <c r="HZ221" s="414" t="s">
        <v>3320</v>
      </c>
      <c r="IA221" s="414" t="s">
        <v>3320</v>
      </c>
      <c r="IB221" s="414" t="s">
        <v>3320</v>
      </c>
      <c r="IC221" s="414" t="s">
        <v>3320</v>
      </c>
      <c r="ID221" s="414" t="s">
        <v>3320</v>
      </c>
      <c r="IE221" s="414" t="s">
        <v>3320</v>
      </c>
      <c r="IF221" s="414" t="s">
        <v>3320</v>
      </c>
      <c r="IG221" s="414" t="s">
        <v>3320</v>
      </c>
      <c r="IH221" s="414" t="s">
        <v>3320</v>
      </c>
      <c r="II221" s="414" t="s">
        <v>3320</v>
      </c>
      <c r="IJ221" s="414" t="s">
        <v>3320</v>
      </c>
      <c r="IK221" s="414" t="s">
        <v>3320</v>
      </c>
      <c r="IL221" s="414" t="s">
        <v>3320</v>
      </c>
      <c r="IM221" s="414" t="s">
        <v>3320</v>
      </c>
      <c r="IN221" s="414" t="s">
        <v>3320</v>
      </c>
      <c r="IO221" s="414" t="s">
        <v>3320</v>
      </c>
      <c r="IP221" s="414" t="s">
        <v>3320</v>
      </c>
      <c r="IQ221" s="414" t="s">
        <v>3320</v>
      </c>
      <c r="IR221" s="414" t="s">
        <v>3320</v>
      </c>
      <c r="IS221" s="414" t="s">
        <v>3320</v>
      </c>
      <c r="IT221" s="414" t="s">
        <v>3320</v>
      </c>
      <c r="IU221" s="414" t="s">
        <v>3320</v>
      </c>
      <c r="IV221" s="414" t="s">
        <v>3320</v>
      </c>
      <c r="IW221" s="414" t="s">
        <v>3320</v>
      </c>
      <c r="IX221" s="414" t="s">
        <v>5773</v>
      </c>
      <c r="IY221" s="415" t="s">
        <v>5774</v>
      </c>
      <c r="IZ221" s="415" t="s">
        <v>5774</v>
      </c>
      <c r="JA221" s="414" t="s">
        <v>5775</v>
      </c>
      <c r="JB221" s="414" t="str">
        <f>IFERROR(VLOOKUP($E221,'[12]Resumen costos RNT id'!$D:$J,3,0),"")</f>
        <v/>
      </c>
      <c r="JC221" s="421" t="str">
        <f>IFERROR(VLOOKUP($E221,'[12]Resumen costos RNT id'!$D:$J,4,0),"")</f>
        <v/>
      </c>
      <c r="JD221" s="421" t="str">
        <f>IFERROR(VLOOKUP($E221,'[12]Resumen costos RNT id'!$D:$J,5,0),"")</f>
        <v/>
      </c>
      <c r="JE221" s="421" t="str">
        <f>IFERROR(VLOOKUP($E221,'[12]Resumen costos RNT id'!$D:$J,6,0),"")</f>
        <v/>
      </c>
      <c r="JF221" s="416" t="str">
        <f>IFERROR(VLOOKUP($E221,'[12]Resumen costos RNT id'!$D:$J,7,0),"")</f>
        <v/>
      </c>
      <c r="JG221" s="428" t="str">
        <f t="shared" si="96"/>
        <v/>
      </c>
      <c r="JH221" s="428" t="str">
        <f t="shared" si="97"/>
        <v/>
      </c>
      <c r="JI221" s="428" t="str">
        <f t="shared" si="97"/>
        <v/>
      </c>
      <c r="JJ221" s="428">
        <f t="shared" si="98"/>
        <v>0</v>
      </c>
      <c r="JK221" s="428">
        <f t="shared" si="99"/>
        <v>0</v>
      </c>
      <c r="JL221" s="414" t="s">
        <v>202</v>
      </c>
      <c r="JP221" s="414">
        <v>7</v>
      </c>
      <c r="JQ221" s="414">
        <f t="shared" si="117"/>
        <v>0</v>
      </c>
      <c r="JR221" s="429" t="str">
        <f>IFERROR(VLOOKUP($E221,'[13]Actualización de costos CENACE'!$A:$G,2,0),"")</f>
        <v/>
      </c>
      <c r="JS221" s="429" t="str">
        <f>IFERROR(VLOOKUP($E221,'[13]Actualización de costos CENACE'!$A:$G,3,0),"")</f>
        <v/>
      </c>
      <c r="JT221" s="429" t="str">
        <f>IFERROR(VLOOKUP($E221,'[13]Actualización de costos CENACE'!$A:$G,4,0),"")</f>
        <v/>
      </c>
      <c r="JU221" s="429" t="str">
        <f>IFERROR(VLOOKUP($E221,'[13]Actualización de costos CENACE'!$A:$G,5,0),"")</f>
        <v/>
      </c>
      <c r="JV221" s="429" t="str">
        <f>IFERROR(VLOOKUP($E221,'[13]Actualización de costos CENACE'!$A:$G,6,0),"")</f>
        <v/>
      </c>
      <c r="JW221" s="430" t="str">
        <f>IFERROR(VLOOKUP($E221,'[13]Din Costos CFE'!$J$7:$AG$150,JW$1,0),"")</f>
        <v/>
      </c>
      <c r="JX221" s="430" t="str">
        <f>IFERROR(VLOOKUP($E221,'[13]Din Costos CFE'!$J$7:$AG$150,JX$1,0),"")</f>
        <v/>
      </c>
      <c r="JY221" s="430" t="str">
        <f>IFERROR(VLOOKUP($E221,'[13]Din Costos CFE'!$J$7:$AG$150,JY$1,0),"")</f>
        <v/>
      </c>
      <c r="JZ221" s="430" t="str">
        <f>IFERROR(VLOOKUP($E221,'[13]Din Costos CFE'!$J$7:$AG$150,JZ$1,0),"")</f>
        <v/>
      </c>
      <c r="KA221" s="430" t="str">
        <f>IFERROR(VLOOKUP($E221,'[13]Din Costos CFE'!$J$7:$AG$150,KA$1,0),"")</f>
        <v/>
      </c>
      <c r="KB221" s="430" t="str">
        <f>IFERROR(VLOOKUP($E221,'[13]Din Costos CFE'!$J$7:$AG$150,KB$1,0),"")</f>
        <v/>
      </c>
      <c r="KC221" s="430" t="str">
        <f>IFERROR(VLOOKUP($E221,'[13]Din Costos CFE'!$J$7:$AG$150,KC$1,0),"")</f>
        <v/>
      </c>
      <c r="KD221" s="430" t="str">
        <f>IFERROR(VLOOKUP($E221,'[13]Din Costos CFE'!$J$7:$AG$150,KD$1,0),"")</f>
        <v/>
      </c>
      <c r="KE221" s="430" t="str">
        <f>IFERROR(VLOOKUP($E221,'[13]Din Costos CFE'!$J$7:$AG$150,KE$1,0),"")</f>
        <v/>
      </c>
      <c r="KF221" s="430" t="str">
        <f>IFERROR(VLOOKUP($E221,'[13]Din Costos CFE'!$J$7:$AG$150,KF$1,0),"")</f>
        <v/>
      </c>
      <c r="KG221" s="430" t="str">
        <f>IFERROR(VLOOKUP($E221,'[13]Din Costos CFE'!$J$7:$AG$150,KG$1,0),"")</f>
        <v/>
      </c>
      <c r="KH221" s="430" t="str">
        <f>IFERROR(VLOOKUP($E221,'[13]Din Costos CFE'!$J$7:$AG$150,KH$1,0),"")</f>
        <v/>
      </c>
      <c r="KI221" s="430" t="str">
        <f>IFERROR(VLOOKUP($E221,'[13]Din Costos CFE'!$J$7:$AG$150,KI$1,0),"")</f>
        <v/>
      </c>
      <c r="KJ221" s="430" t="str">
        <f>IFERROR(VLOOKUP($E221,'[13]Din Costos CFE'!$J$7:$AG$150,KJ$1,0),"")</f>
        <v/>
      </c>
      <c r="KK221" s="430" t="str">
        <f>IFERROR(VLOOKUP($E221,'[13]Din Costos CFE'!$J$7:$AG$150,KK$1,0),"")</f>
        <v/>
      </c>
      <c r="KL221" s="430" t="str">
        <f>IFERROR(VLOOKUP($E221,'[13]Din Costos CFE'!$J$7:$AG$150,KL$1,0),"")</f>
        <v/>
      </c>
      <c r="KM221" s="430" t="str">
        <f>IFERROR(VLOOKUP($E221,'[13]Din Costos CFE'!$J$7:$AG$150,KM$1,0),"")</f>
        <v/>
      </c>
      <c r="KN221" s="430" t="str">
        <f>IFERROR(VLOOKUP($E221,'[13]Din Costos CFE'!$J$7:$AG$150,KN$1,0),"")</f>
        <v/>
      </c>
      <c r="KO221" s="431">
        <f t="shared" si="100"/>
        <v>0</v>
      </c>
      <c r="KP221" s="431">
        <f t="shared" si="101"/>
        <v>0</v>
      </c>
      <c r="KQ221" s="431">
        <f t="shared" si="102"/>
        <v>0</v>
      </c>
      <c r="KR221" s="432" t="str">
        <f>IFERROR(VLOOKUP($E221,'[13]Din Costos CFE'!$A$6:$G$150,4,0),"")</f>
        <v/>
      </c>
      <c r="KS221" s="432" t="str">
        <f>IFERROR(VLOOKUP($E221,'[13]Din Costos CFE'!$A$6:$G$150,5,0),"")</f>
        <v/>
      </c>
      <c r="KT221" s="432" t="str">
        <f>IFERROR(VLOOKUP($E221,'[13]Din Costos CFE'!$A$6:$G$150,6,0),"")</f>
        <v/>
      </c>
      <c r="KU221" s="433" t="str">
        <f t="shared" si="103"/>
        <v/>
      </c>
      <c r="KV221" s="434" t="str">
        <f t="shared" si="104"/>
        <v/>
      </c>
      <c r="KW221" s="435" t="str">
        <f t="shared" si="105"/>
        <v/>
      </c>
      <c r="KX221" s="435"/>
      <c r="KY221" s="436" t="str">
        <f>IFERROR(VLOOKUP($E221,'[13]Detalle Costos CENACE'!$E:$IT,248,0),"")</f>
        <v/>
      </c>
      <c r="KZ221" s="414">
        <f t="shared" si="106"/>
        <v>300</v>
      </c>
      <c r="LA221" s="434" t="str">
        <f t="shared" si="107"/>
        <v/>
      </c>
      <c r="LB221" s="434" t="str">
        <f t="shared" si="108"/>
        <v/>
      </c>
      <c r="LC221" s="414">
        <f t="shared" si="109"/>
        <v>1</v>
      </c>
      <c r="LD221" s="429" t="str">
        <f>IFERROR(VLOOKUP($E221,'[13]Actualización de costos CENACE'!$A:$G,7,0),"")</f>
        <v/>
      </c>
    </row>
    <row r="222" spans="1:316" s="414" customFormat="1" ht="15" customHeight="1">
      <c r="A222" s="414" t="s">
        <v>5638</v>
      </c>
      <c r="B222" s="414">
        <v>427</v>
      </c>
      <c r="C222" s="414" t="s">
        <v>9920</v>
      </c>
      <c r="D222" s="414" t="s">
        <v>9921</v>
      </c>
      <c r="E222" s="414">
        <v>427</v>
      </c>
      <c r="G222" s="414" t="s">
        <v>7757</v>
      </c>
      <c r="H222" s="414" t="s">
        <v>7758</v>
      </c>
      <c r="I222" s="415">
        <v>4</v>
      </c>
      <c r="J222" s="415"/>
      <c r="K222" s="415" t="str">
        <f t="shared" si="118"/>
        <v>No</v>
      </c>
      <c r="L222" s="415"/>
      <c r="M222" s="415">
        <f t="shared" si="87"/>
        <v>4</v>
      </c>
      <c r="N222" s="415"/>
      <c r="O222" s="415"/>
      <c r="P222" s="415"/>
      <c r="Q222" s="415"/>
      <c r="R222" s="415" t="str">
        <f t="shared" si="119"/>
        <v>No</v>
      </c>
      <c r="S222" s="415"/>
      <c r="T222" s="415"/>
      <c r="U222" s="415"/>
      <c r="V222" s="414" t="s">
        <v>2874</v>
      </c>
      <c r="W222" s="414" t="s">
        <v>5643</v>
      </c>
      <c r="X222" s="414">
        <f t="shared" si="116"/>
        <v>1</v>
      </c>
      <c r="Y222" s="414">
        <f t="shared" si="92"/>
        <v>180</v>
      </c>
      <c r="Z222" s="416" t="str">
        <f t="shared" si="93"/>
        <v/>
      </c>
      <c r="AA222" s="416">
        <f t="shared" si="94"/>
        <v>0</v>
      </c>
      <c r="AB222" s="417">
        <f t="shared" si="95"/>
        <v>0</v>
      </c>
      <c r="AC222" s="414" t="s">
        <v>7760</v>
      </c>
      <c r="AD222" s="414" t="s">
        <v>7761</v>
      </c>
      <c r="AE222" s="414" t="e">
        <f>+VLOOKUP($D222,'[12]Ramón Países '!$A:$E,4,0)</f>
        <v>#N/A</v>
      </c>
      <c r="AF222" s="414" t="s">
        <v>5646</v>
      </c>
      <c r="AG222" s="414" t="e">
        <f>+VLOOKUP($D222,'[12]Ramón Países '!$A:$E,5,0)</f>
        <v>#N/A</v>
      </c>
      <c r="AH222" s="414" t="s">
        <v>7760</v>
      </c>
      <c r="AI222" s="414" t="s">
        <v>5698</v>
      </c>
      <c r="AJ222" s="414" t="s">
        <v>5698</v>
      </c>
      <c r="AK222" s="414" t="s">
        <v>5698</v>
      </c>
      <c r="AL222" s="414" t="s">
        <v>7762</v>
      </c>
      <c r="AM222" s="414" t="s">
        <v>7763</v>
      </c>
      <c r="AN222" s="414" t="s">
        <v>7758</v>
      </c>
      <c r="AO222" s="414" t="s">
        <v>7764</v>
      </c>
      <c r="AP222" s="414" t="s">
        <v>7765</v>
      </c>
      <c r="AQ222" s="414" t="s">
        <v>7766</v>
      </c>
      <c r="AR222" s="414" t="s">
        <v>7767</v>
      </c>
      <c r="AS222" s="414" t="s">
        <v>7768</v>
      </c>
      <c r="AT222" s="414" t="s">
        <v>733</v>
      </c>
      <c r="AU222" s="414" t="s">
        <v>733</v>
      </c>
      <c r="AV222" s="414" t="s">
        <v>733</v>
      </c>
      <c r="AW222" s="414" t="s">
        <v>3320</v>
      </c>
      <c r="AX222" s="414" t="s">
        <v>7769</v>
      </c>
      <c r="AY222" s="414" t="s">
        <v>733</v>
      </c>
      <c r="AZ222" s="414" t="s">
        <v>7770</v>
      </c>
      <c r="BA222" s="414" t="s">
        <v>7771</v>
      </c>
      <c r="BB222" s="414" t="s">
        <v>7772</v>
      </c>
      <c r="BC222" s="414" t="s">
        <v>7773</v>
      </c>
      <c r="BD222" s="414" t="s">
        <v>7774</v>
      </c>
      <c r="BE222" s="414" t="s">
        <v>7775</v>
      </c>
      <c r="BF222" s="415" t="s">
        <v>1214</v>
      </c>
      <c r="BG222" s="414" t="s">
        <v>3320</v>
      </c>
      <c r="BI222" s="414" t="s">
        <v>5747</v>
      </c>
      <c r="BJ222" s="414" t="s">
        <v>5747</v>
      </c>
      <c r="BK222" s="414" t="s">
        <v>6646</v>
      </c>
      <c r="BL222" s="414" t="s">
        <v>9922</v>
      </c>
      <c r="BM222" s="415">
        <v>230</v>
      </c>
      <c r="BN222" s="414" t="s">
        <v>5712</v>
      </c>
      <c r="BO222" s="418" t="s">
        <v>13208</v>
      </c>
      <c r="BP222" s="414">
        <v>36</v>
      </c>
      <c r="BQ222" s="414">
        <v>2029</v>
      </c>
      <c r="BR222" s="414">
        <v>180</v>
      </c>
      <c r="BS222" s="415">
        <v>180</v>
      </c>
      <c r="BT222" s="414" t="s">
        <v>5666</v>
      </c>
      <c r="BU222" s="414">
        <v>302512</v>
      </c>
      <c r="BV222" s="415">
        <v>486994.11</v>
      </c>
      <c r="BW222" s="419">
        <v>0.30884963850837138</v>
      </c>
      <c r="BX222" s="420" t="s">
        <v>910</v>
      </c>
      <c r="BY222" s="414" t="s">
        <v>733</v>
      </c>
      <c r="CA222" s="414">
        <v>31</v>
      </c>
      <c r="CB222" s="414" t="s">
        <v>733</v>
      </c>
      <c r="CC222" s="414">
        <v>720</v>
      </c>
      <c r="CD222" s="414" t="s">
        <v>5713</v>
      </c>
      <c r="CE222" s="414" t="s">
        <v>5801</v>
      </c>
      <c r="CF222" s="414" t="s">
        <v>3320</v>
      </c>
      <c r="CG222" s="414" t="s">
        <v>733</v>
      </c>
      <c r="CH222" s="414" t="s">
        <v>733</v>
      </c>
      <c r="CI222" s="414">
        <v>2236</v>
      </c>
      <c r="CJ222" s="414">
        <v>2124</v>
      </c>
      <c r="CK222" s="414" t="s">
        <v>6451</v>
      </c>
      <c r="CL222" s="414">
        <v>365</v>
      </c>
      <c r="CM222" s="414">
        <v>10</v>
      </c>
      <c r="CN222" s="414">
        <v>90</v>
      </c>
      <c r="CO222" s="414">
        <v>30</v>
      </c>
      <c r="CP222" s="414" t="s">
        <v>13209</v>
      </c>
      <c r="CQ222" s="414">
        <f t="shared" si="110"/>
        <v>2027</v>
      </c>
      <c r="CR222" s="414">
        <v>0.5</v>
      </c>
      <c r="CS222" s="414">
        <v>20</v>
      </c>
      <c r="CT222" s="414" t="s">
        <v>7778</v>
      </c>
      <c r="CU222" s="414">
        <v>11179927</v>
      </c>
      <c r="CV222" s="414" t="s">
        <v>3320</v>
      </c>
      <c r="CW222" s="414" t="s">
        <v>3320</v>
      </c>
      <c r="CX222" s="414" t="s">
        <v>3320</v>
      </c>
      <c r="CY222" s="414" t="s">
        <v>3320</v>
      </c>
      <c r="CZ222" s="414" t="s">
        <v>3320</v>
      </c>
      <c r="DA222" s="414" t="s">
        <v>3320</v>
      </c>
      <c r="DB222" s="414" t="s">
        <v>3320</v>
      </c>
      <c r="DC222" s="414" t="s">
        <v>3320</v>
      </c>
      <c r="DD222" s="414" t="s">
        <v>3320</v>
      </c>
      <c r="DE222" s="414" t="s">
        <v>3320</v>
      </c>
      <c r="DG222" s="414" t="s">
        <v>3320</v>
      </c>
      <c r="DH222" s="414" t="s">
        <v>3320</v>
      </c>
      <c r="DI222" s="414" t="s">
        <v>3320</v>
      </c>
      <c r="DJ222" s="414" t="s">
        <v>3320</v>
      </c>
      <c r="DK222" s="414" t="s">
        <v>3320</v>
      </c>
      <c r="DL222" s="414" t="s">
        <v>3320</v>
      </c>
      <c r="DM222" s="414" t="e">
        <f t="shared" si="111"/>
        <v>#VALUE!</v>
      </c>
      <c r="DN222" s="414" t="s">
        <v>3320</v>
      </c>
      <c r="DO222" s="414" t="s">
        <v>3320</v>
      </c>
      <c r="DP222" s="414" t="s">
        <v>3320</v>
      </c>
      <c r="DR222" s="414" t="s">
        <v>3320</v>
      </c>
      <c r="DS222" s="414" t="s">
        <v>3320</v>
      </c>
      <c r="DT222" s="414" t="s">
        <v>3320</v>
      </c>
      <c r="DU222" s="414" t="s">
        <v>3320</v>
      </c>
      <c r="DV222" s="414" t="s">
        <v>3320</v>
      </c>
      <c r="DW222" s="414" t="s">
        <v>3320</v>
      </c>
      <c r="DX222" s="414" t="s">
        <v>3320</v>
      </c>
      <c r="DY222" s="414" t="s">
        <v>3320</v>
      </c>
      <c r="DZ222" s="414" t="s">
        <v>3320</v>
      </c>
      <c r="EA222" s="414" t="s">
        <v>3320</v>
      </c>
      <c r="EB222" s="414" t="s">
        <v>3320</v>
      </c>
      <c r="EC222" s="414" t="s">
        <v>3320</v>
      </c>
      <c r="ED222" s="414" t="s">
        <v>3320</v>
      </c>
      <c r="EE222" s="414" t="s">
        <v>3320</v>
      </c>
      <c r="EF222" s="414" t="s">
        <v>3320</v>
      </c>
      <c r="EG222" s="414" t="s">
        <v>3320</v>
      </c>
      <c r="EH222" s="414" t="s">
        <v>3320</v>
      </c>
      <c r="EI222" s="414" t="s">
        <v>3320</v>
      </c>
      <c r="EJ222" s="414" t="s">
        <v>3320</v>
      </c>
      <c r="EK222" s="414" t="s">
        <v>3320</v>
      </c>
      <c r="EL222" s="414" t="s">
        <v>3320</v>
      </c>
      <c r="EM222" s="414" t="s">
        <v>3320</v>
      </c>
      <c r="EN222" s="414" t="s">
        <v>3320</v>
      </c>
      <c r="EO222" s="414" t="s">
        <v>3320</v>
      </c>
      <c r="EP222" s="414" t="s">
        <v>3320</v>
      </c>
      <c r="EQ222" s="414" t="s">
        <v>3320</v>
      </c>
      <c r="ER222" s="414" t="s">
        <v>3320</v>
      </c>
      <c r="ES222" s="414" t="s">
        <v>3320</v>
      </c>
      <c r="ET222" s="414" t="s">
        <v>3320</v>
      </c>
      <c r="EU222" s="414" t="s">
        <v>3320</v>
      </c>
      <c r="EV222" s="414" t="s">
        <v>3320</v>
      </c>
      <c r="EW222" s="414" t="s">
        <v>3320</v>
      </c>
      <c r="EX222" s="414" t="s">
        <v>3320</v>
      </c>
      <c r="EY222" s="414" t="s">
        <v>3320</v>
      </c>
      <c r="EZ222" s="414" t="s">
        <v>3320</v>
      </c>
      <c r="FA222" s="414" t="s">
        <v>3320</v>
      </c>
      <c r="FB222" s="414" t="s">
        <v>3320</v>
      </c>
      <c r="FC222" s="414" t="s">
        <v>3320</v>
      </c>
      <c r="FD222" s="414" t="s">
        <v>3320</v>
      </c>
      <c r="FE222" s="414" t="s">
        <v>3320</v>
      </c>
      <c r="FF222" s="414" t="s">
        <v>3320</v>
      </c>
      <c r="FG222" s="414" t="s">
        <v>3320</v>
      </c>
      <c r="FH222" s="414" t="s">
        <v>3320</v>
      </c>
      <c r="FI222" s="414" t="s">
        <v>3320</v>
      </c>
      <c r="FJ222" s="414" t="s">
        <v>3320</v>
      </c>
      <c r="FK222" s="414" t="s">
        <v>3320</v>
      </c>
      <c r="FL222" s="414" t="s">
        <v>3320</v>
      </c>
      <c r="FM222" s="414" t="s">
        <v>3320</v>
      </c>
      <c r="FN222" s="414" t="s">
        <v>3320</v>
      </c>
      <c r="FO222" s="421">
        <v>187579927</v>
      </c>
      <c r="FP222" s="421">
        <f t="shared" si="91"/>
        <v>187.579927</v>
      </c>
      <c r="FQ222" s="414" t="s">
        <v>733</v>
      </c>
      <c r="FR222" s="414" t="s">
        <v>733</v>
      </c>
      <c r="FS222" s="414" t="s">
        <v>733</v>
      </c>
      <c r="FT222" s="414" t="s">
        <v>733</v>
      </c>
      <c r="FU222" s="414" t="s">
        <v>1896</v>
      </c>
      <c r="FV222" s="414" t="s">
        <v>9923</v>
      </c>
      <c r="FW222" s="414" t="s">
        <v>9924</v>
      </c>
      <c r="FX222" s="422" t="s">
        <v>9922</v>
      </c>
      <c r="FY222" s="423">
        <v>230</v>
      </c>
      <c r="FZ222" s="414" t="s">
        <v>9925</v>
      </c>
      <c r="GA222" s="421">
        <v>181257650</v>
      </c>
      <c r="GB222" s="421">
        <v>54377295</v>
      </c>
      <c r="GC222" s="421">
        <v>3700</v>
      </c>
      <c r="GD222" s="421">
        <v>2000</v>
      </c>
      <c r="GE222" s="414" t="s">
        <v>7794</v>
      </c>
      <c r="GF222" s="414" t="s">
        <v>1214</v>
      </c>
      <c r="GG222" s="414" t="s">
        <v>1214</v>
      </c>
      <c r="GH222" s="414" t="s">
        <v>7784</v>
      </c>
      <c r="GI222" s="414" t="s">
        <v>1214</v>
      </c>
      <c r="GJ222" s="414" t="s">
        <v>1214</v>
      </c>
      <c r="GK222" s="414" t="s">
        <v>1214</v>
      </c>
      <c r="GL222" s="414" t="s">
        <v>733</v>
      </c>
      <c r="GM222" s="414" t="s">
        <v>1214</v>
      </c>
      <c r="GN222" s="424" t="s">
        <v>5676</v>
      </c>
      <c r="GO222" s="414" t="s">
        <v>3320</v>
      </c>
      <c r="GP222" s="414" t="s">
        <v>733</v>
      </c>
      <c r="GQ222" s="414" t="s">
        <v>5721</v>
      </c>
      <c r="GR222" s="414" t="s">
        <v>1214</v>
      </c>
      <c r="GS222" s="414" t="s">
        <v>1214</v>
      </c>
      <c r="GT222" s="414" t="s">
        <v>3320</v>
      </c>
      <c r="GU222" s="414" t="s">
        <v>3320</v>
      </c>
      <c r="GV222" s="414" t="s">
        <v>3320</v>
      </c>
      <c r="GW222" s="414" t="s">
        <v>1214</v>
      </c>
      <c r="GX222" s="414" t="s">
        <v>1214</v>
      </c>
      <c r="GY222" s="414" t="s">
        <v>3320</v>
      </c>
      <c r="GZ222" s="414" t="s">
        <v>733</v>
      </c>
      <c r="HA222" s="414" t="s">
        <v>3320</v>
      </c>
      <c r="HB222" s="414" t="s">
        <v>3320</v>
      </c>
      <c r="HC222" s="414" t="s">
        <v>3320</v>
      </c>
      <c r="HD222" s="414" t="s">
        <v>5952</v>
      </c>
      <c r="HE222" s="414" t="s">
        <v>5684</v>
      </c>
      <c r="HF222" s="414" t="s">
        <v>5684</v>
      </c>
      <c r="HG222" s="414" t="s">
        <v>1214</v>
      </c>
      <c r="HH222" s="414" t="s">
        <v>1214</v>
      </c>
      <c r="HI222" s="414" t="s">
        <v>13210</v>
      </c>
      <c r="HJ222" s="414" t="s">
        <v>13211</v>
      </c>
      <c r="HK222" s="414" t="s">
        <v>5685</v>
      </c>
      <c r="HL222" s="414" t="s">
        <v>3320</v>
      </c>
      <c r="HM222" s="414" t="s">
        <v>3320</v>
      </c>
      <c r="HN222" s="414" t="s">
        <v>3320</v>
      </c>
      <c r="HO222" s="414" t="s">
        <v>3320</v>
      </c>
      <c r="HP222" s="414" t="s">
        <v>3320</v>
      </c>
      <c r="HQ222" s="414" t="s">
        <v>3320</v>
      </c>
      <c r="HR222" s="414" t="s">
        <v>3320</v>
      </c>
      <c r="HS222" s="414" t="s">
        <v>3320</v>
      </c>
      <c r="HT222" s="414" t="s">
        <v>3320</v>
      </c>
      <c r="HU222" s="414" t="s">
        <v>3320</v>
      </c>
      <c r="HV222" s="414" t="s">
        <v>3320</v>
      </c>
      <c r="HW222" s="414" t="s">
        <v>3320</v>
      </c>
      <c r="HX222" s="414" t="s">
        <v>3320</v>
      </c>
      <c r="HY222" s="414" t="s">
        <v>3320</v>
      </c>
      <c r="HZ222" s="414" t="s">
        <v>3320</v>
      </c>
      <c r="IA222" s="414" t="s">
        <v>3320</v>
      </c>
      <c r="IB222" s="414" t="s">
        <v>3320</v>
      </c>
      <c r="IC222" s="414" t="s">
        <v>3320</v>
      </c>
      <c r="ID222" s="414" t="s">
        <v>3320</v>
      </c>
      <c r="IE222" s="414" t="s">
        <v>3320</v>
      </c>
      <c r="IF222" s="414" t="s">
        <v>3320</v>
      </c>
      <c r="IG222" s="414" t="s">
        <v>3320</v>
      </c>
      <c r="IH222" s="414" t="s">
        <v>3320</v>
      </c>
      <c r="II222" s="414" t="s">
        <v>3320</v>
      </c>
      <c r="IJ222" s="414" t="s">
        <v>3320</v>
      </c>
      <c r="IK222" s="414" t="s">
        <v>3320</v>
      </c>
      <c r="IL222" s="414" t="s">
        <v>3320</v>
      </c>
      <c r="IM222" s="414" t="s">
        <v>3320</v>
      </c>
      <c r="IN222" s="414" t="s">
        <v>3320</v>
      </c>
      <c r="IO222" s="414" t="s">
        <v>3320</v>
      </c>
      <c r="IP222" s="414" t="s">
        <v>3320</v>
      </c>
      <c r="IQ222" s="414" t="s">
        <v>3320</v>
      </c>
      <c r="IR222" s="414" t="s">
        <v>3320</v>
      </c>
      <c r="IS222" s="414" t="s">
        <v>3320</v>
      </c>
      <c r="IT222" s="414" t="s">
        <v>3320</v>
      </c>
      <c r="IU222" s="414" t="s">
        <v>3320</v>
      </c>
      <c r="IV222" s="414" t="s">
        <v>3320</v>
      </c>
      <c r="IW222" s="414" t="s">
        <v>3320</v>
      </c>
      <c r="IY222" s="415"/>
      <c r="IZ222" s="415"/>
      <c r="JB222" s="414" t="str">
        <f>IFERROR(VLOOKUP($E222,'[12]Resumen costos RNT id'!$D:$J,3,0),"")</f>
        <v/>
      </c>
      <c r="JC222" s="421" t="str">
        <f>IFERROR(VLOOKUP($E222,'[12]Resumen costos RNT id'!$D:$J,4,0),"")</f>
        <v/>
      </c>
      <c r="JD222" s="421" t="str">
        <f>IFERROR(VLOOKUP($E222,'[12]Resumen costos RNT id'!$D:$J,5,0),"")</f>
        <v/>
      </c>
      <c r="JE222" s="421" t="str">
        <f>IFERROR(VLOOKUP($E222,'[12]Resumen costos RNT id'!$D:$J,6,0),"")</f>
        <v/>
      </c>
      <c r="JF222" s="416" t="str">
        <f>IFERROR(VLOOKUP($E222,'[12]Resumen costos RNT id'!$D:$J,7,0),"")</f>
        <v/>
      </c>
      <c r="JG222" s="428" t="str">
        <f t="shared" si="96"/>
        <v/>
      </c>
      <c r="JH222" s="428" t="str">
        <f t="shared" si="97"/>
        <v/>
      </c>
      <c r="JI222" s="428" t="str">
        <f t="shared" si="97"/>
        <v/>
      </c>
      <c r="JJ222" s="428">
        <f t="shared" si="98"/>
        <v>0</v>
      </c>
      <c r="JK222" s="428">
        <f t="shared" si="99"/>
        <v>0</v>
      </c>
      <c r="JL222" s="414" t="s">
        <v>910</v>
      </c>
      <c r="JP222" s="414">
        <v>7</v>
      </c>
      <c r="JQ222" s="414">
        <f t="shared" si="117"/>
        <v>0</v>
      </c>
      <c r="JR222" s="429" t="str">
        <f>IFERROR(VLOOKUP($E222,'[13]Actualización de costos CENACE'!$A:$G,2,0),"")</f>
        <v/>
      </c>
      <c r="JS222" s="429" t="str">
        <f>IFERROR(VLOOKUP($E222,'[13]Actualización de costos CENACE'!$A:$G,3,0),"")</f>
        <v/>
      </c>
      <c r="JT222" s="429" t="str">
        <f>IFERROR(VLOOKUP($E222,'[13]Actualización de costos CENACE'!$A:$G,4,0),"")</f>
        <v/>
      </c>
      <c r="JU222" s="429" t="str">
        <f>IFERROR(VLOOKUP($E222,'[13]Actualización de costos CENACE'!$A:$G,5,0),"")</f>
        <v/>
      </c>
      <c r="JV222" s="429" t="str">
        <f>IFERROR(VLOOKUP($E222,'[13]Actualización de costos CENACE'!$A:$G,6,0),"")</f>
        <v/>
      </c>
      <c r="JW222" s="430" t="str">
        <f>IFERROR(VLOOKUP($E222,'[13]Din Costos CFE'!$J$7:$AG$150,JW$1,0),"")</f>
        <v/>
      </c>
      <c r="JX222" s="430" t="str">
        <f>IFERROR(VLOOKUP($E222,'[13]Din Costos CFE'!$J$7:$AG$150,JX$1,0),"")</f>
        <v/>
      </c>
      <c r="JY222" s="430" t="str">
        <f>IFERROR(VLOOKUP($E222,'[13]Din Costos CFE'!$J$7:$AG$150,JY$1,0),"")</f>
        <v/>
      </c>
      <c r="JZ222" s="430" t="str">
        <f>IFERROR(VLOOKUP($E222,'[13]Din Costos CFE'!$J$7:$AG$150,JZ$1,0),"")</f>
        <v/>
      </c>
      <c r="KA222" s="430" t="str">
        <f>IFERROR(VLOOKUP($E222,'[13]Din Costos CFE'!$J$7:$AG$150,KA$1,0),"")</f>
        <v/>
      </c>
      <c r="KB222" s="430" t="str">
        <f>IFERROR(VLOOKUP($E222,'[13]Din Costos CFE'!$J$7:$AG$150,KB$1,0),"")</f>
        <v/>
      </c>
      <c r="KC222" s="430" t="str">
        <f>IFERROR(VLOOKUP($E222,'[13]Din Costos CFE'!$J$7:$AG$150,KC$1,0),"")</f>
        <v/>
      </c>
      <c r="KD222" s="430" t="str">
        <f>IFERROR(VLOOKUP($E222,'[13]Din Costos CFE'!$J$7:$AG$150,KD$1,0),"")</f>
        <v/>
      </c>
      <c r="KE222" s="430" t="str">
        <f>IFERROR(VLOOKUP($E222,'[13]Din Costos CFE'!$J$7:$AG$150,KE$1,0),"")</f>
        <v/>
      </c>
      <c r="KF222" s="430" t="str">
        <f>IFERROR(VLOOKUP($E222,'[13]Din Costos CFE'!$J$7:$AG$150,KF$1,0),"")</f>
        <v/>
      </c>
      <c r="KG222" s="430" t="str">
        <f>IFERROR(VLOOKUP($E222,'[13]Din Costos CFE'!$J$7:$AG$150,KG$1,0),"")</f>
        <v/>
      </c>
      <c r="KH222" s="430" t="str">
        <f>IFERROR(VLOOKUP($E222,'[13]Din Costos CFE'!$J$7:$AG$150,KH$1,0),"")</f>
        <v/>
      </c>
      <c r="KI222" s="430" t="str">
        <f>IFERROR(VLOOKUP($E222,'[13]Din Costos CFE'!$J$7:$AG$150,KI$1,0),"")</f>
        <v/>
      </c>
      <c r="KJ222" s="430" t="str">
        <f>IFERROR(VLOOKUP($E222,'[13]Din Costos CFE'!$J$7:$AG$150,KJ$1,0),"")</f>
        <v/>
      </c>
      <c r="KK222" s="430" t="str">
        <f>IFERROR(VLOOKUP($E222,'[13]Din Costos CFE'!$J$7:$AG$150,KK$1,0),"")</f>
        <v/>
      </c>
      <c r="KL222" s="430" t="str">
        <f>IFERROR(VLOOKUP($E222,'[13]Din Costos CFE'!$J$7:$AG$150,KL$1,0),"")</f>
        <v/>
      </c>
      <c r="KM222" s="430" t="str">
        <f>IFERROR(VLOOKUP($E222,'[13]Din Costos CFE'!$J$7:$AG$150,KM$1,0),"")</f>
        <v/>
      </c>
      <c r="KN222" s="430" t="str">
        <f>IFERROR(VLOOKUP($E222,'[13]Din Costos CFE'!$J$7:$AG$150,KN$1,0),"")</f>
        <v/>
      </c>
      <c r="KO222" s="431">
        <f t="shared" si="100"/>
        <v>0</v>
      </c>
      <c r="KP222" s="431">
        <f t="shared" si="101"/>
        <v>0</v>
      </c>
      <c r="KQ222" s="431">
        <f t="shared" si="102"/>
        <v>0</v>
      </c>
      <c r="KR222" s="432" t="str">
        <f>IFERROR(VLOOKUP($E222,'[13]Din Costos CFE'!$A$6:$G$150,4,0),"")</f>
        <v/>
      </c>
      <c r="KS222" s="432" t="str">
        <f>IFERROR(VLOOKUP($E222,'[13]Din Costos CFE'!$A$6:$G$150,5,0),"")</f>
        <v/>
      </c>
      <c r="KT222" s="432" t="str">
        <f>IFERROR(VLOOKUP($E222,'[13]Din Costos CFE'!$A$6:$G$150,6,0),"")</f>
        <v/>
      </c>
      <c r="KU222" s="433" t="str">
        <f t="shared" si="103"/>
        <v/>
      </c>
      <c r="KV222" s="434" t="str">
        <f t="shared" si="104"/>
        <v/>
      </c>
      <c r="KW222" s="435" t="str">
        <f t="shared" si="105"/>
        <v/>
      </c>
      <c r="KX222" s="435"/>
      <c r="KY222" s="436" t="str">
        <f>IFERROR(VLOOKUP($E222,'[13]Detalle Costos CENACE'!$E:$IT,248,0),"")</f>
        <v/>
      </c>
      <c r="KZ222" s="414">
        <f t="shared" si="106"/>
        <v>180</v>
      </c>
      <c r="LA222" s="434" t="str">
        <f t="shared" si="107"/>
        <v/>
      </c>
      <c r="LB222" s="434" t="str">
        <f t="shared" si="108"/>
        <v/>
      </c>
      <c r="LC222" s="414">
        <f t="shared" si="109"/>
        <v>1</v>
      </c>
      <c r="LD222" s="429" t="str">
        <f>IFERROR(VLOOKUP($E222,'[13]Actualización de costos CENACE'!$A:$G,7,0),"")</f>
        <v/>
      </c>
    </row>
    <row r="223" spans="1:316" s="414" customFormat="1" ht="15" customHeight="1">
      <c r="A223" s="414" t="s">
        <v>5638</v>
      </c>
      <c r="B223" s="414">
        <v>259</v>
      </c>
      <c r="C223" s="414" t="s">
        <v>9926</v>
      </c>
      <c r="D223" s="414" t="s">
        <v>9927</v>
      </c>
      <c r="E223" s="414">
        <v>259</v>
      </c>
      <c r="G223" s="414" t="s">
        <v>9928</v>
      </c>
      <c r="H223" s="414" t="s">
        <v>9929</v>
      </c>
      <c r="I223" s="415">
        <v>4</v>
      </c>
      <c r="J223" s="415"/>
      <c r="K223" s="415" t="str">
        <f t="shared" si="118"/>
        <v>No</v>
      </c>
      <c r="L223" s="415"/>
      <c r="M223" s="415">
        <f t="shared" si="87"/>
        <v>4</v>
      </c>
      <c r="N223" s="415"/>
      <c r="O223" s="415"/>
      <c r="P223" s="415"/>
      <c r="Q223" s="415"/>
      <c r="R223" s="415" t="str">
        <f t="shared" si="119"/>
        <v>No</v>
      </c>
      <c r="S223" s="415"/>
      <c r="T223" s="415"/>
      <c r="U223" s="415"/>
      <c r="V223" s="414" t="s">
        <v>9930</v>
      </c>
      <c r="W223" s="414" t="s">
        <v>5643</v>
      </c>
      <c r="X223" s="414">
        <f t="shared" si="116"/>
        <v>1</v>
      </c>
      <c r="Y223" s="414">
        <f t="shared" si="92"/>
        <v>50</v>
      </c>
      <c r="Z223" s="416" t="str">
        <f t="shared" si="93"/>
        <v/>
      </c>
      <c r="AA223" s="416">
        <f t="shared" si="94"/>
        <v>0</v>
      </c>
      <c r="AB223" s="417">
        <f t="shared" si="95"/>
        <v>0</v>
      </c>
      <c r="AC223" s="414" t="s">
        <v>9931</v>
      </c>
      <c r="AD223" s="414" t="s">
        <v>9932</v>
      </c>
      <c r="AE223" s="414" t="e">
        <f>+VLOOKUP($D223,'[12]Ramón Países '!$A:$E,4,0)</f>
        <v>#N/A</v>
      </c>
      <c r="AF223" s="414" t="s">
        <v>5693</v>
      </c>
      <c r="AG223" s="414" t="e">
        <f>+VLOOKUP($D223,'[12]Ramón Países '!$A:$E,5,0)</f>
        <v>#N/A</v>
      </c>
      <c r="AH223" s="414" t="s">
        <v>9931</v>
      </c>
      <c r="AI223" s="414" t="s">
        <v>9933</v>
      </c>
      <c r="AJ223" s="414" t="s">
        <v>5698</v>
      </c>
      <c r="AK223" s="414" t="s">
        <v>5698</v>
      </c>
      <c r="AL223" s="414" t="s">
        <v>9934</v>
      </c>
      <c r="AN223" s="414" t="s">
        <v>3320</v>
      </c>
      <c r="AO223" s="414" t="s">
        <v>9935</v>
      </c>
      <c r="AP223" s="414" t="s">
        <v>5698</v>
      </c>
      <c r="AQ223" s="414" t="s">
        <v>9936</v>
      </c>
      <c r="AR223" s="414" t="s">
        <v>9936</v>
      </c>
      <c r="AS223" s="414" t="s">
        <v>9937</v>
      </c>
      <c r="AT223" s="414" t="s">
        <v>733</v>
      </c>
      <c r="AU223" s="414" t="s">
        <v>733</v>
      </c>
      <c r="AV223" s="414" t="s">
        <v>733</v>
      </c>
      <c r="AW223" s="414" t="s">
        <v>3320</v>
      </c>
      <c r="AX223" s="414" t="s">
        <v>9938</v>
      </c>
      <c r="AY223" s="414" t="s">
        <v>733</v>
      </c>
      <c r="AZ223" s="414" t="s">
        <v>9939</v>
      </c>
      <c r="BA223" s="414" t="s">
        <v>9940</v>
      </c>
      <c r="BB223" s="414" t="s">
        <v>9941</v>
      </c>
      <c r="BC223" s="414" t="s">
        <v>9942</v>
      </c>
      <c r="BD223" s="414" t="s">
        <v>9943</v>
      </c>
      <c r="BE223" s="414" t="s">
        <v>9944</v>
      </c>
      <c r="BF223" s="415" t="s">
        <v>1214</v>
      </c>
      <c r="BG223" s="414" t="s">
        <v>3320</v>
      </c>
      <c r="BI223" s="414" t="s">
        <v>5709</v>
      </c>
      <c r="BJ223" s="414" t="s">
        <v>5710</v>
      </c>
      <c r="BK223" s="414" t="s">
        <v>5710</v>
      </c>
      <c r="BL223" s="414" t="s">
        <v>9945</v>
      </c>
      <c r="BM223" s="415">
        <v>115</v>
      </c>
      <c r="BN223" s="414" t="s">
        <v>5665</v>
      </c>
      <c r="BO223" s="418" t="s">
        <v>13212</v>
      </c>
      <c r="BP223" s="414">
        <v>7</v>
      </c>
      <c r="BQ223" s="414">
        <v>2028</v>
      </c>
      <c r="BR223" s="414">
        <v>50</v>
      </c>
      <c r="BS223" s="415">
        <v>50</v>
      </c>
      <c r="BT223" s="414" t="s">
        <v>5666</v>
      </c>
      <c r="BU223" s="414">
        <v>90909</v>
      </c>
      <c r="BV223" s="415">
        <v>144</v>
      </c>
      <c r="BW223" s="419">
        <v>0.32876712328767121</v>
      </c>
      <c r="BX223" s="420" t="s">
        <v>910</v>
      </c>
      <c r="BY223" s="414" t="s">
        <v>733</v>
      </c>
      <c r="CA223" s="414">
        <v>32.200000000000003</v>
      </c>
      <c r="CB223" s="414" t="s">
        <v>733</v>
      </c>
      <c r="CC223" s="414">
        <v>715</v>
      </c>
      <c r="CD223" s="414" t="s">
        <v>5713</v>
      </c>
      <c r="CE223" s="414" t="s">
        <v>5668</v>
      </c>
      <c r="CF223" s="414" t="s">
        <v>3320</v>
      </c>
      <c r="CG223" s="414" t="s">
        <v>733</v>
      </c>
      <c r="CH223" s="414" t="s">
        <v>733</v>
      </c>
      <c r="CI223" s="414">
        <v>2</v>
      </c>
      <c r="CJ223" s="414">
        <v>2</v>
      </c>
      <c r="CK223" s="414" t="s">
        <v>9946</v>
      </c>
      <c r="CL223" s="414">
        <v>330</v>
      </c>
      <c r="CM223" s="414">
        <v>87</v>
      </c>
      <c r="CN223" s="414">
        <v>97</v>
      </c>
      <c r="CO223" s="414">
        <v>25</v>
      </c>
      <c r="CP223" s="414" t="s">
        <v>13213</v>
      </c>
      <c r="CQ223" s="414">
        <f t="shared" si="110"/>
        <v>2028</v>
      </c>
      <c r="CR223" s="414">
        <v>2</v>
      </c>
      <c r="CS223" s="414">
        <v>77</v>
      </c>
      <c r="CT223" s="414" t="s">
        <v>9947</v>
      </c>
      <c r="CU223" s="414">
        <v>42000000</v>
      </c>
      <c r="CV223" s="414" t="s">
        <v>3320</v>
      </c>
      <c r="CW223" s="414" t="s">
        <v>3320</v>
      </c>
      <c r="CX223" s="414" t="s">
        <v>3320</v>
      </c>
      <c r="CY223" s="414" t="s">
        <v>3320</v>
      </c>
      <c r="CZ223" s="414" t="s">
        <v>3320</v>
      </c>
      <c r="DA223" s="414" t="s">
        <v>3320</v>
      </c>
      <c r="DB223" s="414" t="s">
        <v>3320</v>
      </c>
      <c r="DC223" s="414" t="s">
        <v>3320</v>
      </c>
      <c r="DD223" s="414" t="s">
        <v>3320</v>
      </c>
      <c r="DE223" s="414" t="s">
        <v>3320</v>
      </c>
      <c r="DG223" s="414" t="s">
        <v>3320</v>
      </c>
      <c r="DH223" s="414" t="s">
        <v>3320</v>
      </c>
      <c r="DI223" s="414" t="s">
        <v>3320</v>
      </c>
      <c r="DJ223" s="414" t="s">
        <v>3320</v>
      </c>
      <c r="DK223" s="414" t="s">
        <v>3320</v>
      </c>
      <c r="DL223" s="414" t="s">
        <v>3320</v>
      </c>
      <c r="DM223" s="414" t="e">
        <f t="shared" si="111"/>
        <v>#VALUE!</v>
      </c>
      <c r="DN223" s="414" t="s">
        <v>3320</v>
      </c>
      <c r="DO223" s="414" t="s">
        <v>3320</v>
      </c>
      <c r="DP223" s="414" t="s">
        <v>3320</v>
      </c>
      <c r="DR223" s="414" t="s">
        <v>3320</v>
      </c>
      <c r="DS223" s="414" t="s">
        <v>3320</v>
      </c>
      <c r="DT223" s="414" t="s">
        <v>3320</v>
      </c>
      <c r="DU223" s="414" t="s">
        <v>3320</v>
      </c>
      <c r="DV223" s="414" t="s">
        <v>3320</v>
      </c>
      <c r="DW223" s="414" t="s">
        <v>3320</v>
      </c>
      <c r="DX223" s="414" t="s">
        <v>3320</v>
      </c>
      <c r="DY223" s="414" t="s">
        <v>3320</v>
      </c>
      <c r="DZ223" s="414" t="s">
        <v>3320</v>
      </c>
      <c r="EA223" s="414" t="s">
        <v>3320</v>
      </c>
      <c r="EB223" s="414" t="s">
        <v>3320</v>
      </c>
      <c r="EC223" s="414" t="s">
        <v>3320</v>
      </c>
      <c r="ED223" s="414" t="s">
        <v>3320</v>
      </c>
      <c r="EE223" s="414" t="s">
        <v>3320</v>
      </c>
      <c r="EF223" s="414" t="s">
        <v>3320</v>
      </c>
      <c r="EG223" s="414" t="s">
        <v>3320</v>
      </c>
      <c r="EH223" s="414" t="s">
        <v>3320</v>
      </c>
      <c r="EI223" s="414" t="s">
        <v>3320</v>
      </c>
      <c r="EJ223" s="414" t="s">
        <v>3320</v>
      </c>
      <c r="EK223" s="414" t="s">
        <v>3320</v>
      </c>
      <c r="EL223" s="414" t="s">
        <v>3320</v>
      </c>
      <c r="EM223" s="414" t="s">
        <v>3320</v>
      </c>
      <c r="EN223" s="414" t="s">
        <v>3320</v>
      </c>
      <c r="EO223" s="414" t="s">
        <v>3320</v>
      </c>
      <c r="EP223" s="414" t="s">
        <v>3320</v>
      </c>
      <c r="EQ223" s="414" t="s">
        <v>3320</v>
      </c>
      <c r="ER223" s="414" t="s">
        <v>3320</v>
      </c>
      <c r="ES223" s="414" t="s">
        <v>3320</v>
      </c>
      <c r="ET223" s="414" t="s">
        <v>3320</v>
      </c>
      <c r="EU223" s="414" t="s">
        <v>3320</v>
      </c>
      <c r="EV223" s="414" t="s">
        <v>3320</v>
      </c>
      <c r="EW223" s="414" t="s">
        <v>3320</v>
      </c>
      <c r="EX223" s="414" t="s">
        <v>3320</v>
      </c>
      <c r="EY223" s="414" t="s">
        <v>3320</v>
      </c>
      <c r="EZ223" s="414" t="s">
        <v>3320</v>
      </c>
      <c r="FA223" s="414" t="s">
        <v>3320</v>
      </c>
      <c r="FB223" s="414" t="s">
        <v>3320</v>
      </c>
      <c r="FC223" s="414" t="s">
        <v>3320</v>
      </c>
      <c r="FD223" s="414" t="s">
        <v>3320</v>
      </c>
      <c r="FE223" s="414" t="s">
        <v>3320</v>
      </c>
      <c r="FF223" s="414" t="s">
        <v>3320</v>
      </c>
      <c r="FG223" s="414" t="s">
        <v>3320</v>
      </c>
      <c r="FH223" s="414" t="s">
        <v>3320</v>
      </c>
      <c r="FI223" s="414" t="s">
        <v>3320</v>
      </c>
      <c r="FJ223" s="414" t="s">
        <v>3320</v>
      </c>
      <c r="FK223" s="414" t="s">
        <v>3320</v>
      </c>
      <c r="FL223" s="414" t="s">
        <v>3320</v>
      </c>
      <c r="FM223" s="414" t="s">
        <v>3320</v>
      </c>
      <c r="FN223" s="414" t="s">
        <v>3320</v>
      </c>
      <c r="FO223" s="421">
        <v>46250000</v>
      </c>
      <c r="FP223" s="421">
        <f t="shared" si="91"/>
        <v>46.25</v>
      </c>
      <c r="FQ223" s="414" t="s">
        <v>733</v>
      </c>
      <c r="FR223" s="414" t="s">
        <v>733</v>
      </c>
      <c r="FS223" s="414" t="s">
        <v>733</v>
      </c>
      <c r="FT223" s="414" t="s">
        <v>733</v>
      </c>
      <c r="FU223" s="414" t="s">
        <v>3838</v>
      </c>
      <c r="FV223" s="414" t="s">
        <v>9948</v>
      </c>
      <c r="FW223" s="414" t="s">
        <v>9949</v>
      </c>
      <c r="FX223" s="422" t="s">
        <v>9950</v>
      </c>
      <c r="FY223" s="423">
        <v>161</v>
      </c>
      <c r="FZ223" s="414" t="s">
        <v>9951</v>
      </c>
      <c r="GA223" s="421">
        <v>35750000</v>
      </c>
      <c r="GB223" s="421">
        <v>10500000</v>
      </c>
      <c r="GC223" s="421">
        <v>585</v>
      </c>
      <c r="GD223" s="421">
        <v>250</v>
      </c>
      <c r="GE223" s="414" t="s">
        <v>9952</v>
      </c>
      <c r="GF223" s="414" t="s">
        <v>733</v>
      </c>
      <c r="GG223" s="414" t="s">
        <v>733</v>
      </c>
      <c r="GH223" s="414" t="s">
        <v>9953</v>
      </c>
      <c r="GI223" s="414" t="s">
        <v>733</v>
      </c>
      <c r="GJ223" s="414" t="s">
        <v>733</v>
      </c>
      <c r="GK223" s="414" t="s">
        <v>733</v>
      </c>
      <c r="GL223" s="414" t="s">
        <v>733</v>
      </c>
      <c r="GM223" s="414" t="s">
        <v>733</v>
      </c>
      <c r="GN223" s="424" t="s">
        <v>5676</v>
      </c>
      <c r="GO223" s="414" t="s">
        <v>3320</v>
      </c>
      <c r="GP223" s="414" t="s">
        <v>733</v>
      </c>
      <c r="GQ223" s="414" t="s">
        <v>5721</v>
      </c>
      <c r="GR223" s="414" t="s">
        <v>733</v>
      </c>
      <c r="GS223" s="414" t="s">
        <v>5679</v>
      </c>
      <c r="GT223" s="414" t="s">
        <v>3320</v>
      </c>
      <c r="GU223" s="414" t="s">
        <v>3320</v>
      </c>
      <c r="GV223" s="414">
        <v>0.6</v>
      </c>
      <c r="GW223" s="414" t="s">
        <v>1214</v>
      </c>
      <c r="GX223" s="414" t="s">
        <v>1214</v>
      </c>
      <c r="GY223" s="414" t="s">
        <v>3320</v>
      </c>
      <c r="GZ223" s="414" t="s">
        <v>1214</v>
      </c>
      <c r="HA223" s="414" t="s">
        <v>3320</v>
      </c>
      <c r="HB223" s="414" t="s">
        <v>3320</v>
      </c>
      <c r="HC223" s="414" t="s">
        <v>3320</v>
      </c>
      <c r="HD223" s="414" t="s">
        <v>3320</v>
      </c>
      <c r="HE223" s="414" t="s">
        <v>3320</v>
      </c>
      <c r="HF223" s="414" t="s">
        <v>3320</v>
      </c>
      <c r="HG223" s="414" t="s">
        <v>5759</v>
      </c>
      <c r="HH223" s="414" t="s">
        <v>1214</v>
      </c>
      <c r="HI223" s="414" t="s">
        <v>13214</v>
      </c>
      <c r="HJ223" s="414" t="s">
        <v>13215</v>
      </c>
      <c r="HK223" s="414" t="s">
        <v>5685</v>
      </c>
      <c r="HL223" s="414" t="s">
        <v>3320</v>
      </c>
      <c r="HM223" s="414" t="s">
        <v>3320</v>
      </c>
      <c r="HN223" s="414" t="s">
        <v>3320</v>
      </c>
      <c r="HO223" s="414" t="s">
        <v>3320</v>
      </c>
      <c r="HP223" s="414" t="s">
        <v>3320</v>
      </c>
      <c r="HQ223" s="414" t="s">
        <v>3320</v>
      </c>
      <c r="HR223" s="414" t="s">
        <v>3320</v>
      </c>
      <c r="HS223" s="414" t="s">
        <v>3320</v>
      </c>
      <c r="HT223" s="414" t="s">
        <v>3320</v>
      </c>
      <c r="HU223" s="414" t="s">
        <v>3320</v>
      </c>
      <c r="HV223" s="414" t="s">
        <v>3320</v>
      </c>
      <c r="HW223" s="414" t="s">
        <v>3320</v>
      </c>
      <c r="HX223" s="414" t="s">
        <v>3320</v>
      </c>
      <c r="HY223" s="414" t="s">
        <v>3320</v>
      </c>
      <c r="HZ223" s="414" t="s">
        <v>3320</v>
      </c>
      <c r="IA223" s="414" t="s">
        <v>3320</v>
      </c>
      <c r="IB223" s="414" t="s">
        <v>3320</v>
      </c>
      <c r="IC223" s="414" t="s">
        <v>3320</v>
      </c>
      <c r="ID223" s="414" t="s">
        <v>3320</v>
      </c>
      <c r="IE223" s="414" t="s">
        <v>3320</v>
      </c>
      <c r="IF223" s="414" t="s">
        <v>3320</v>
      </c>
      <c r="IG223" s="414" t="s">
        <v>3320</v>
      </c>
      <c r="IH223" s="414" t="s">
        <v>3320</v>
      </c>
      <c r="II223" s="414" t="s">
        <v>3320</v>
      </c>
      <c r="IJ223" s="414" t="s">
        <v>3320</v>
      </c>
      <c r="IK223" s="414" t="s">
        <v>3320</v>
      </c>
      <c r="IL223" s="414" t="s">
        <v>3320</v>
      </c>
      <c r="IM223" s="414" t="s">
        <v>3320</v>
      </c>
      <c r="IN223" s="414" t="s">
        <v>3320</v>
      </c>
      <c r="IO223" s="414" t="s">
        <v>3320</v>
      </c>
      <c r="IP223" s="414" t="s">
        <v>3320</v>
      </c>
      <c r="IQ223" s="414" t="s">
        <v>3320</v>
      </c>
      <c r="IR223" s="414" t="s">
        <v>3320</v>
      </c>
      <c r="IS223" s="414" t="s">
        <v>3320</v>
      </c>
      <c r="IT223" s="414" t="s">
        <v>3320</v>
      </c>
      <c r="IU223" s="414" t="s">
        <v>3320</v>
      </c>
      <c r="IV223" s="414" t="s">
        <v>3320</v>
      </c>
      <c r="IW223" s="414" t="s">
        <v>3320</v>
      </c>
      <c r="IX223" s="413" t="s">
        <v>5773</v>
      </c>
      <c r="IY223" s="439" t="s">
        <v>5774</v>
      </c>
      <c r="IZ223" s="439" t="s">
        <v>5774</v>
      </c>
      <c r="JA223" s="413" t="s">
        <v>5775</v>
      </c>
      <c r="JB223" s="414" t="str">
        <f>IFERROR(VLOOKUP($E223,'[12]Resumen costos RNT id'!$D:$J,3,0),"")</f>
        <v/>
      </c>
      <c r="JC223" s="421" t="str">
        <f>IFERROR(VLOOKUP($E223,'[12]Resumen costos RNT id'!$D:$J,4,0),"")</f>
        <v/>
      </c>
      <c r="JD223" s="421" t="str">
        <f>IFERROR(VLOOKUP($E223,'[12]Resumen costos RNT id'!$D:$J,5,0),"")</f>
        <v/>
      </c>
      <c r="JE223" s="421" t="str">
        <f>IFERROR(VLOOKUP($E223,'[12]Resumen costos RNT id'!$D:$J,6,0),"")</f>
        <v/>
      </c>
      <c r="JF223" s="416" t="str">
        <f>IFERROR(VLOOKUP($E223,'[12]Resumen costos RNT id'!$D:$J,7,0),"")</f>
        <v/>
      </c>
      <c r="JG223" s="428" t="str">
        <f t="shared" si="96"/>
        <v/>
      </c>
      <c r="JH223" s="428" t="str">
        <f t="shared" si="97"/>
        <v/>
      </c>
      <c r="JI223" s="428" t="str">
        <f t="shared" si="97"/>
        <v/>
      </c>
      <c r="JJ223" s="428">
        <f t="shared" si="98"/>
        <v>0</v>
      </c>
      <c r="JK223" s="428">
        <f t="shared" si="99"/>
        <v>0</v>
      </c>
      <c r="JL223" s="414" t="s">
        <v>202</v>
      </c>
      <c r="JP223" s="414">
        <v>7</v>
      </c>
      <c r="JQ223" s="414">
        <f t="shared" si="117"/>
        <v>0</v>
      </c>
      <c r="JR223" s="429" t="str">
        <f>IFERROR(VLOOKUP($E223,'[13]Actualización de costos CENACE'!$A:$G,2,0),"")</f>
        <v/>
      </c>
      <c r="JS223" s="429" t="str">
        <f>IFERROR(VLOOKUP($E223,'[13]Actualización de costos CENACE'!$A:$G,3,0),"")</f>
        <v/>
      </c>
      <c r="JT223" s="429" t="str">
        <f>IFERROR(VLOOKUP($E223,'[13]Actualización de costos CENACE'!$A:$G,4,0),"")</f>
        <v/>
      </c>
      <c r="JU223" s="429" t="str">
        <f>IFERROR(VLOOKUP($E223,'[13]Actualización de costos CENACE'!$A:$G,5,0),"")</f>
        <v/>
      </c>
      <c r="JV223" s="429" t="str">
        <f>IFERROR(VLOOKUP($E223,'[13]Actualización de costos CENACE'!$A:$G,6,0),"")</f>
        <v/>
      </c>
      <c r="JW223" s="430" t="str">
        <f>IFERROR(VLOOKUP($E223,'[13]Din Costos CFE'!$J$7:$AG$150,JW$1,0),"")</f>
        <v/>
      </c>
      <c r="JX223" s="430" t="str">
        <f>IFERROR(VLOOKUP($E223,'[13]Din Costos CFE'!$J$7:$AG$150,JX$1,0),"")</f>
        <v/>
      </c>
      <c r="JY223" s="430" t="str">
        <f>IFERROR(VLOOKUP($E223,'[13]Din Costos CFE'!$J$7:$AG$150,JY$1,0),"")</f>
        <v/>
      </c>
      <c r="JZ223" s="430" t="str">
        <f>IFERROR(VLOOKUP($E223,'[13]Din Costos CFE'!$J$7:$AG$150,JZ$1,0),"")</f>
        <v/>
      </c>
      <c r="KA223" s="430" t="str">
        <f>IFERROR(VLOOKUP($E223,'[13]Din Costos CFE'!$J$7:$AG$150,KA$1,0),"")</f>
        <v/>
      </c>
      <c r="KB223" s="430" t="str">
        <f>IFERROR(VLOOKUP($E223,'[13]Din Costos CFE'!$J$7:$AG$150,KB$1,0),"")</f>
        <v/>
      </c>
      <c r="KC223" s="430" t="str">
        <f>IFERROR(VLOOKUP($E223,'[13]Din Costos CFE'!$J$7:$AG$150,KC$1,0),"")</f>
        <v/>
      </c>
      <c r="KD223" s="430" t="str">
        <f>IFERROR(VLOOKUP($E223,'[13]Din Costos CFE'!$J$7:$AG$150,KD$1,0),"")</f>
        <v/>
      </c>
      <c r="KE223" s="430" t="str">
        <f>IFERROR(VLOOKUP($E223,'[13]Din Costos CFE'!$J$7:$AG$150,KE$1,0),"")</f>
        <v/>
      </c>
      <c r="KF223" s="430" t="str">
        <f>IFERROR(VLOOKUP($E223,'[13]Din Costos CFE'!$J$7:$AG$150,KF$1,0),"")</f>
        <v/>
      </c>
      <c r="KG223" s="430" t="str">
        <f>IFERROR(VLOOKUP($E223,'[13]Din Costos CFE'!$J$7:$AG$150,KG$1,0),"")</f>
        <v/>
      </c>
      <c r="KH223" s="430" t="str">
        <f>IFERROR(VLOOKUP($E223,'[13]Din Costos CFE'!$J$7:$AG$150,KH$1,0),"")</f>
        <v/>
      </c>
      <c r="KI223" s="430" t="str">
        <f>IFERROR(VLOOKUP($E223,'[13]Din Costos CFE'!$J$7:$AG$150,KI$1,0),"")</f>
        <v/>
      </c>
      <c r="KJ223" s="430" t="str">
        <f>IFERROR(VLOOKUP($E223,'[13]Din Costos CFE'!$J$7:$AG$150,KJ$1,0),"")</f>
        <v/>
      </c>
      <c r="KK223" s="430" t="str">
        <f>IFERROR(VLOOKUP($E223,'[13]Din Costos CFE'!$J$7:$AG$150,KK$1,0),"")</f>
        <v/>
      </c>
      <c r="KL223" s="430" t="str">
        <f>IFERROR(VLOOKUP($E223,'[13]Din Costos CFE'!$J$7:$AG$150,KL$1,0),"")</f>
        <v/>
      </c>
      <c r="KM223" s="430" t="str">
        <f>IFERROR(VLOOKUP($E223,'[13]Din Costos CFE'!$J$7:$AG$150,KM$1,0),"")</f>
        <v/>
      </c>
      <c r="KN223" s="430" t="str">
        <f>IFERROR(VLOOKUP($E223,'[13]Din Costos CFE'!$J$7:$AG$150,KN$1,0),"")</f>
        <v/>
      </c>
      <c r="KO223" s="431">
        <f t="shared" si="100"/>
        <v>0</v>
      </c>
      <c r="KP223" s="431">
        <f t="shared" si="101"/>
        <v>0</v>
      </c>
      <c r="KQ223" s="431">
        <f t="shared" si="102"/>
        <v>0</v>
      </c>
      <c r="KR223" s="432" t="str">
        <f>IFERROR(VLOOKUP($E223,'[13]Din Costos CFE'!$A$6:$G$150,4,0),"")</f>
        <v/>
      </c>
      <c r="KS223" s="432" t="str">
        <f>IFERROR(VLOOKUP($E223,'[13]Din Costos CFE'!$A$6:$G$150,5,0),"")</f>
        <v/>
      </c>
      <c r="KT223" s="432" t="str">
        <f>IFERROR(VLOOKUP($E223,'[13]Din Costos CFE'!$A$6:$G$150,6,0),"")</f>
        <v/>
      </c>
      <c r="KU223" s="433" t="str">
        <f t="shared" si="103"/>
        <v/>
      </c>
      <c r="KV223" s="434" t="str">
        <f t="shared" si="104"/>
        <v/>
      </c>
      <c r="KW223" s="435" t="str">
        <f t="shared" si="105"/>
        <v/>
      </c>
      <c r="KX223" s="435"/>
      <c r="KY223" s="436" t="str">
        <f>IFERROR(VLOOKUP($E223,'[13]Detalle Costos CENACE'!$E:$IT,248,0),"")</f>
        <v/>
      </c>
      <c r="KZ223" s="414">
        <f t="shared" si="106"/>
        <v>50</v>
      </c>
      <c r="LA223" s="434" t="str">
        <f t="shared" si="107"/>
        <v/>
      </c>
      <c r="LB223" s="434" t="str">
        <f t="shared" si="108"/>
        <v/>
      </c>
      <c r="LC223" s="414">
        <f t="shared" si="109"/>
        <v>1</v>
      </c>
      <c r="LD223" s="429" t="str">
        <f>IFERROR(VLOOKUP($E223,'[13]Actualización de costos CENACE'!$A:$G,7,0),"")</f>
        <v/>
      </c>
    </row>
    <row r="224" spans="1:316" s="414" customFormat="1" ht="15" customHeight="1">
      <c r="A224" s="414" t="s">
        <v>5638</v>
      </c>
      <c r="B224" s="414">
        <v>290</v>
      </c>
      <c r="C224" s="414" t="s">
        <v>9954</v>
      </c>
      <c r="D224" s="414" t="s">
        <v>9955</v>
      </c>
      <c r="E224" s="414">
        <v>290</v>
      </c>
      <c r="G224" s="414" t="s">
        <v>7732</v>
      </c>
      <c r="H224" s="414" t="s">
        <v>7733</v>
      </c>
      <c r="I224" s="415">
        <v>4</v>
      </c>
      <c r="J224" s="415"/>
      <c r="K224" s="415" t="str">
        <f t="shared" si="118"/>
        <v>No</v>
      </c>
      <c r="L224" s="415"/>
      <c r="M224" s="415">
        <f t="shared" si="87"/>
        <v>4</v>
      </c>
      <c r="N224" s="415"/>
      <c r="O224" s="415"/>
      <c r="P224" s="415"/>
      <c r="Q224" s="415"/>
      <c r="R224" s="415" t="str">
        <f t="shared" si="119"/>
        <v>No</v>
      </c>
      <c r="S224" s="415"/>
      <c r="T224" s="415"/>
      <c r="U224" s="415"/>
      <c r="V224" s="414" t="s">
        <v>9956</v>
      </c>
      <c r="W224" s="414" t="s">
        <v>5643</v>
      </c>
      <c r="X224" s="414">
        <f t="shared" si="116"/>
        <v>1</v>
      </c>
      <c r="Y224" s="414">
        <f t="shared" si="92"/>
        <v>130</v>
      </c>
      <c r="Z224" s="416" t="str">
        <f t="shared" si="93"/>
        <v/>
      </c>
      <c r="AA224" s="416">
        <f t="shared" si="94"/>
        <v>0</v>
      </c>
      <c r="AB224" s="417">
        <f t="shared" si="95"/>
        <v>0</v>
      </c>
      <c r="AC224" s="414" t="s">
        <v>7735</v>
      </c>
      <c r="AD224" s="414" t="s">
        <v>7736</v>
      </c>
      <c r="AE224" s="414" t="e">
        <f>+VLOOKUP($D224,'[12]Ramón Países '!$A:$E,4,0)</f>
        <v>#N/A</v>
      </c>
      <c r="AF224" s="414" t="s">
        <v>5693</v>
      </c>
      <c r="AG224" s="414" t="e">
        <f>+VLOOKUP($D224,'[12]Ramón Países '!$A:$E,5,0)</f>
        <v>#N/A</v>
      </c>
      <c r="AH224" s="414" t="s">
        <v>7735</v>
      </c>
      <c r="AI224" s="414" t="s">
        <v>7737</v>
      </c>
      <c r="AJ224" s="414" t="s">
        <v>5698</v>
      </c>
      <c r="AK224" s="414" t="s">
        <v>5698</v>
      </c>
      <c r="AL224" s="414" t="s">
        <v>7739</v>
      </c>
      <c r="AN224" s="414" t="s">
        <v>3320</v>
      </c>
      <c r="AO224" s="414" t="s">
        <v>7740</v>
      </c>
      <c r="AP224" s="414" t="s">
        <v>5698</v>
      </c>
      <c r="AQ224" s="414" t="s">
        <v>7741</v>
      </c>
      <c r="AR224" s="414" t="s">
        <v>7741</v>
      </c>
      <c r="AS224" s="414" t="s">
        <v>7742</v>
      </c>
      <c r="AT224" s="414" t="s">
        <v>733</v>
      </c>
      <c r="AU224" s="414" t="s">
        <v>733</v>
      </c>
      <c r="AV224" s="414" t="s">
        <v>733</v>
      </c>
      <c r="AW224" s="414" t="s">
        <v>3320</v>
      </c>
      <c r="AX224" s="414" t="s">
        <v>5810</v>
      </c>
      <c r="AY224" s="414" t="s">
        <v>733</v>
      </c>
      <c r="AZ224" s="414" t="s">
        <v>7743</v>
      </c>
      <c r="BA224" s="414" t="s">
        <v>7124</v>
      </c>
      <c r="BB224" s="414" t="s">
        <v>7744</v>
      </c>
      <c r="BC224" s="414" t="s">
        <v>5810</v>
      </c>
      <c r="BD224" s="414" t="s">
        <v>7127</v>
      </c>
      <c r="BE224" s="414" t="s">
        <v>7745</v>
      </c>
      <c r="BF224" s="415" t="s">
        <v>1214</v>
      </c>
      <c r="BG224" s="414" t="s">
        <v>3320</v>
      </c>
      <c r="BI224" s="414" t="s">
        <v>5747</v>
      </c>
      <c r="BJ224" s="414" t="s">
        <v>5747</v>
      </c>
      <c r="BK224" s="414" t="s">
        <v>6646</v>
      </c>
      <c r="BL224" s="414" t="s">
        <v>9957</v>
      </c>
      <c r="BM224" s="415">
        <v>230</v>
      </c>
      <c r="BN224" s="414" t="s">
        <v>5712</v>
      </c>
      <c r="BO224" s="418" t="s">
        <v>12879</v>
      </c>
      <c r="BP224" s="414">
        <v>38</v>
      </c>
      <c r="BQ224" s="414">
        <v>2029</v>
      </c>
      <c r="BR224" s="414">
        <v>130</v>
      </c>
      <c r="BS224" s="415">
        <v>130</v>
      </c>
      <c r="BT224" s="414" t="s">
        <v>5666</v>
      </c>
      <c r="BU224" s="414">
        <v>30</v>
      </c>
      <c r="BV224" s="415">
        <v>305</v>
      </c>
      <c r="BW224" s="419">
        <v>0.26782578152441167</v>
      </c>
      <c r="BX224" s="420" t="s">
        <v>910</v>
      </c>
      <c r="BY224" s="414" t="s">
        <v>733</v>
      </c>
      <c r="CA224" s="414">
        <v>27</v>
      </c>
      <c r="CB224" s="414" t="s">
        <v>1214</v>
      </c>
      <c r="CC224" s="414">
        <v>655</v>
      </c>
      <c r="CD224" s="414" t="s">
        <v>5713</v>
      </c>
      <c r="CE224" s="414" t="s">
        <v>5801</v>
      </c>
      <c r="CF224" s="414" t="s">
        <v>3320</v>
      </c>
      <c r="CG224" s="414" t="s">
        <v>733</v>
      </c>
      <c r="CH224" s="414" t="s">
        <v>733</v>
      </c>
      <c r="CI224" s="414">
        <v>1900</v>
      </c>
      <c r="CJ224" s="414">
        <v>1800</v>
      </c>
      <c r="CK224" s="414" t="s">
        <v>9958</v>
      </c>
      <c r="CL224" s="414">
        <v>330</v>
      </c>
      <c r="CM224" s="414">
        <v>88</v>
      </c>
      <c r="CN224" s="414">
        <v>98</v>
      </c>
      <c r="CO224" s="414">
        <v>25</v>
      </c>
      <c r="CP224" s="414" t="s">
        <v>12631</v>
      </c>
      <c r="CQ224" s="414">
        <f t="shared" si="110"/>
        <v>2028</v>
      </c>
      <c r="CR224" s="414">
        <v>0.5</v>
      </c>
      <c r="CS224" s="414">
        <v>27</v>
      </c>
      <c r="CT224" s="414" t="s">
        <v>9959</v>
      </c>
      <c r="CU224" s="414">
        <v>15000000</v>
      </c>
      <c r="CV224" s="414" t="s">
        <v>3320</v>
      </c>
      <c r="CW224" s="414" t="s">
        <v>3320</v>
      </c>
      <c r="CX224" s="414" t="s">
        <v>3320</v>
      </c>
      <c r="CY224" s="414" t="s">
        <v>3320</v>
      </c>
      <c r="CZ224" s="414" t="s">
        <v>3320</v>
      </c>
      <c r="DA224" s="414" t="s">
        <v>3320</v>
      </c>
      <c r="DB224" s="414" t="s">
        <v>3320</v>
      </c>
      <c r="DC224" s="414" t="s">
        <v>3320</v>
      </c>
      <c r="DD224" s="414" t="s">
        <v>3320</v>
      </c>
      <c r="DE224" s="414" t="s">
        <v>3320</v>
      </c>
      <c r="DG224" s="414" t="s">
        <v>3320</v>
      </c>
      <c r="DH224" s="414" t="s">
        <v>3320</v>
      </c>
      <c r="DI224" s="414" t="s">
        <v>3320</v>
      </c>
      <c r="DJ224" s="414" t="s">
        <v>3320</v>
      </c>
      <c r="DK224" s="414" t="s">
        <v>3320</v>
      </c>
      <c r="DL224" s="414" t="s">
        <v>3320</v>
      </c>
      <c r="DM224" s="414" t="e">
        <f t="shared" si="111"/>
        <v>#VALUE!</v>
      </c>
      <c r="DN224" s="414" t="s">
        <v>3320</v>
      </c>
      <c r="DO224" s="414" t="s">
        <v>3320</v>
      </c>
      <c r="DP224" s="414" t="s">
        <v>3320</v>
      </c>
      <c r="DR224" s="414" t="s">
        <v>3320</v>
      </c>
      <c r="DS224" s="414" t="s">
        <v>3320</v>
      </c>
      <c r="DT224" s="414" t="s">
        <v>3320</v>
      </c>
      <c r="DU224" s="414" t="s">
        <v>3320</v>
      </c>
      <c r="DV224" s="414" t="s">
        <v>3320</v>
      </c>
      <c r="DW224" s="414" t="s">
        <v>3320</v>
      </c>
      <c r="DX224" s="414" t="s">
        <v>3320</v>
      </c>
      <c r="DY224" s="414" t="s">
        <v>3320</v>
      </c>
      <c r="DZ224" s="414" t="s">
        <v>3320</v>
      </c>
      <c r="EA224" s="414" t="s">
        <v>3320</v>
      </c>
      <c r="EB224" s="414" t="s">
        <v>3320</v>
      </c>
      <c r="EC224" s="414" t="s">
        <v>3320</v>
      </c>
      <c r="ED224" s="414" t="s">
        <v>3320</v>
      </c>
      <c r="EE224" s="414" t="s">
        <v>3320</v>
      </c>
      <c r="EF224" s="414" t="s">
        <v>3320</v>
      </c>
      <c r="EG224" s="414" t="s">
        <v>3320</v>
      </c>
      <c r="EH224" s="414" t="s">
        <v>3320</v>
      </c>
      <c r="EI224" s="414" t="s">
        <v>3320</v>
      </c>
      <c r="EJ224" s="414" t="s">
        <v>3320</v>
      </c>
      <c r="EK224" s="414" t="s">
        <v>3320</v>
      </c>
      <c r="EL224" s="414" t="s">
        <v>3320</v>
      </c>
      <c r="EM224" s="414" t="s">
        <v>3320</v>
      </c>
      <c r="EN224" s="414" t="s">
        <v>3320</v>
      </c>
      <c r="EO224" s="414" t="s">
        <v>3320</v>
      </c>
      <c r="EP224" s="414" t="s">
        <v>3320</v>
      </c>
      <c r="EQ224" s="414" t="s">
        <v>3320</v>
      </c>
      <c r="ER224" s="414" t="s">
        <v>3320</v>
      </c>
      <c r="ES224" s="414" t="s">
        <v>3320</v>
      </c>
      <c r="ET224" s="414" t="s">
        <v>3320</v>
      </c>
      <c r="EU224" s="414" t="s">
        <v>3320</v>
      </c>
      <c r="EV224" s="414" t="s">
        <v>3320</v>
      </c>
      <c r="EW224" s="414" t="s">
        <v>3320</v>
      </c>
      <c r="EX224" s="414" t="s">
        <v>3320</v>
      </c>
      <c r="EY224" s="414" t="s">
        <v>3320</v>
      </c>
      <c r="EZ224" s="414" t="s">
        <v>3320</v>
      </c>
      <c r="FA224" s="414" t="s">
        <v>3320</v>
      </c>
      <c r="FB224" s="414" t="s">
        <v>3320</v>
      </c>
      <c r="FC224" s="414" t="s">
        <v>3320</v>
      </c>
      <c r="FD224" s="414" t="s">
        <v>3320</v>
      </c>
      <c r="FE224" s="414" t="s">
        <v>3320</v>
      </c>
      <c r="FF224" s="414" t="s">
        <v>3320</v>
      </c>
      <c r="FG224" s="414" t="s">
        <v>3320</v>
      </c>
      <c r="FH224" s="414" t="s">
        <v>3320</v>
      </c>
      <c r="FI224" s="414" t="s">
        <v>3320</v>
      </c>
      <c r="FJ224" s="414" t="s">
        <v>3320</v>
      </c>
      <c r="FK224" s="414" t="s">
        <v>3320</v>
      </c>
      <c r="FL224" s="414" t="s">
        <v>3320</v>
      </c>
      <c r="FM224" s="414" t="s">
        <v>3320</v>
      </c>
      <c r="FN224" s="414" t="s">
        <v>3320</v>
      </c>
      <c r="FO224" s="421">
        <v>153000000</v>
      </c>
      <c r="FP224" s="421">
        <f t="shared" si="91"/>
        <v>153</v>
      </c>
      <c r="FQ224" s="414" t="s">
        <v>733</v>
      </c>
      <c r="FR224" s="414" t="s">
        <v>733</v>
      </c>
      <c r="FS224" s="414" t="s">
        <v>733</v>
      </c>
      <c r="FT224" s="414" t="s">
        <v>733</v>
      </c>
      <c r="FU224" s="414" t="s">
        <v>2177</v>
      </c>
      <c r="FV224" s="414" t="s">
        <v>9960</v>
      </c>
      <c r="FW224" s="414" t="s">
        <v>9961</v>
      </c>
      <c r="FX224" s="422" t="s">
        <v>9957</v>
      </c>
      <c r="FY224" s="423">
        <v>230</v>
      </c>
      <c r="FZ224" s="414" t="s">
        <v>9962</v>
      </c>
      <c r="GA224" s="421">
        <v>153000000</v>
      </c>
      <c r="GB224" s="421">
        <v>47000000</v>
      </c>
      <c r="GC224" s="421">
        <v>1200</v>
      </c>
      <c r="GD224" s="421">
        <v>400</v>
      </c>
      <c r="GE224" s="414" t="s">
        <v>9963</v>
      </c>
      <c r="GF224" s="414" t="s">
        <v>733</v>
      </c>
      <c r="GG224" s="414" t="s">
        <v>733</v>
      </c>
      <c r="GH224" s="414" t="s">
        <v>9964</v>
      </c>
      <c r="GI224" s="414" t="s">
        <v>733</v>
      </c>
      <c r="GJ224" s="414" t="s">
        <v>733</v>
      </c>
      <c r="GK224" s="414" t="s">
        <v>733</v>
      </c>
      <c r="GL224" s="414" t="s">
        <v>733</v>
      </c>
      <c r="GM224" s="414" t="s">
        <v>733</v>
      </c>
      <c r="GN224" s="424" t="s">
        <v>5676</v>
      </c>
      <c r="GO224" s="414" t="s">
        <v>3320</v>
      </c>
      <c r="GP224" s="414" t="s">
        <v>733</v>
      </c>
      <c r="GQ224" s="414" t="s">
        <v>5721</v>
      </c>
      <c r="GR224" s="414" t="s">
        <v>1214</v>
      </c>
      <c r="GS224" s="414" t="s">
        <v>1214</v>
      </c>
      <c r="GT224" s="414" t="s">
        <v>3320</v>
      </c>
      <c r="GU224" s="414" t="s">
        <v>3320</v>
      </c>
      <c r="GV224" s="414" t="s">
        <v>3320</v>
      </c>
      <c r="GW224" s="414" t="s">
        <v>1214</v>
      </c>
      <c r="GX224" s="414" t="s">
        <v>1214</v>
      </c>
      <c r="GY224" s="414" t="s">
        <v>3320</v>
      </c>
      <c r="GZ224" s="414" t="s">
        <v>1214</v>
      </c>
      <c r="HA224" s="414" t="s">
        <v>3320</v>
      </c>
      <c r="HB224" s="414" t="s">
        <v>3320</v>
      </c>
      <c r="HC224" s="414" t="s">
        <v>3320</v>
      </c>
      <c r="HD224" s="414" t="s">
        <v>3320</v>
      </c>
      <c r="HE224" s="414" t="s">
        <v>3320</v>
      </c>
      <c r="HF224" s="414" t="s">
        <v>3320</v>
      </c>
      <c r="HG224" s="414" t="s">
        <v>5759</v>
      </c>
      <c r="HH224" s="414" t="s">
        <v>1214</v>
      </c>
      <c r="HI224" s="414" t="s">
        <v>13216</v>
      </c>
      <c r="HJ224" s="414" t="s">
        <v>13217</v>
      </c>
      <c r="HK224" s="414" t="s">
        <v>5685</v>
      </c>
      <c r="HL224" s="414" t="s">
        <v>3320</v>
      </c>
      <c r="HM224" s="414" t="s">
        <v>3320</v>
      </c>
      <c r="HN224" s="414" t="s">
        <v>3320</v>
      </c>
      <c r="HO224" s="414" t="s">
        <v>3320</v>
      </c>
      <c r="HP224" s="414" t="s">
        <v>3320</v>
      </c>
      <c r="HQ224" s="414" t="s">
        <v>3320</v>
      </c>
      <c r="HR224" s="414" t="s">
        <v>3320</v>
      </c>
      <c r="HS224" s="414" t="s">
        <v>3320</v>
      </c>
      <c r="HT224" s="414" t="s">
        <v>3320</v>
      </c>
      <c r="HU224" s="414" t="s">
        <v>3320</v>
      </c>
      <c r="HV224" s="414" t="s">
        <v>3320</v>
      </c>
      <c r="HW224" s="414" t="s">
        <v>3320</v>
      </c>
      <c r="HX224" s="414" t="s">
        <v>3320</v>
      </c>
      <c r="HY224" s="414" t="s">
        <v>3320</v>
      </c>
      <c r="HZ224" s="414" t="s">
        <v>3320</v>
      </c>
      <c r="IA224" s="414" t="s">
        <v>3320</v>
      </c>
      <c r="IB224" s="414" t="s">
        <v>3320</v>
      </c>
      <c r="IC224" s="414" t="s">
        <v>3320</v>
      </c>
      <c r="ID224" s="414" t="s">
        <v>3320</v>
      </c>
      <c r="IE224" s="414" t="s">
        <v>3320</v>
      </c>
      <c r="IF224" s="414" t="s">
        <v>3320</v>
      </c>
      <c r="IG224" s="414" t="s">
        <v>3320</v>
      </c>
      <c r="IH224" s="414" t="s">
        <v>3320</v>
      </c>
      <c r="II224" s="414" t="s">
        <v>3320</v>
      </c>
      <c r="IJ224" s="414" t="s">
        <v>3320</v>
      </c>
      <c r="IK224" s="414" t="s">
        <v>3320</v>
      </c>
      <c r="IL224" s="414" t="s">
        <v>3320</v>
      </c>
      <c r="IM224" s="414" t="s">
        <v>3320</v>
      </c>
      <c r="IN224" s="414" t="s">
        <v>3320</v>
      </c>
      <c r="IO224" s="414" t="s">
        <v>3320</v>
      </c>
      <c r="IP224" s="414" t="s">
        <v>3320</v>
      </c>
      <c r="IQ224" s="414" t="s">
        <v>3320</v>
      </c>
      <c r="IR224" s="414" t="s">
        <v>3320</v>
      </c>
      <c r="IS224" s="414" t="s">
        <v>3320</v>
      </c>
      <c r="IT224" s="414" t="s">
        <v>3320</v>
      </c>
      <c r="IU224" s="414" t="s">
        <v>3320</v>
      </c>
      <c r="IV224" s="414" t="s">
        <v>3320</v>
      </c>
      <c r="IW224" s="414" t="s">
        <v>3320</v>
      </c>
      <c r="IY224" s="415"/>
      <c r="IZ224" s="415"/>
      <c r="JB224" s="414" t="str">
        <f>IFERROR(VLOOKUP($E224,'[12]Resumen costos RNT id'!$D:$J,3,0),"")</f>
        <v/>
      </c>
      <c r="JC224" s="421" t="str">
        <f>IFERROR(VLOOKUP($E224,'[12]Resumen costos RNT id'!$D:$J,4,0),"")</f>
        <v/>
      </c>
      <c r="JD224" s="421" t="str">
        <f>IFERROR(VLOOKUP($E224,'[12]Resumen costos RNT id'!$D:$J,5,0),"")</f>
        <v/>
      </c>
      <c r="JE224" s="421" t="str">
        <f>IFERROR(VLOOKUP($E224,'[12]Resumen costos RNT id'!$D:$J,6,0),"")</f>
        <v/>
      </c>
      <c r="JF224" s="416" t="str">
        <f>IFERROR(VLOOKUP($E224,'[12]Resumen costos RNT id'!$D:$J,7,0),"")</f>
        <v/>
      </c>
      <c r="JG224" s="428" t="str">
        <f t="shared" si="96"/>
        <v/>
      </c>
      <c r="JH224" s="428" t="str">
        <f t="shared" si="97"/>
        <v/>
      </c>
      <c r="JI224" s="428" t="str">
        <f t="shared" si="97"/>
        <v/>
      </c>
      <c r="JJ224" s="428">
        <f t="shared" si="98"/>
        <v>0</v>
      </c>
      <c r="JK224" s="428">
        <f t="shared" si="99"/>
        <v>0</v>
      </c>
      <c r="JL224" s="414" t="s">
        <v>202</v>
      </c>
      <c r="JP224" s="414">
        <v>7</v>
      </c>
      <c r="JQ224" s="414">
        <f t="shared" si="117"/>
        <v>0</v>
      </c>
      <c r="JR224" s="429" t="str">
        <f>IFERROR(VLOOKUP($E224,'[13]Actualización de costos CENACE'!$A:$G,2,0),"")</f>
        <v/>
      </c>
      <c r="JS224" s="429" t="str">
        <f>IFERROR(VLOOKUP($E224,'[13]Actualización de costos CENACE'!$A:$G,3,0),"")</f>
        <v/>
      </c>
      <c r="JT224" s="429" t="str">
        <f>IFERROR(VLOOKUP($E224,'[13]Actualización de costos CENACE'!$A:$G,4,0),"")</f>
        <v/>
      </c>
      <c r="JU224" s="429" t="str">
        <f>IFERROR(VLOOKUP($E224,'[13]Actualización de costos CENACE'!$A:$G,5,0),"")</f>
        <v/>
      </c>
      <c r="JV224" s="429" t="str">
        <f>IFERROR(VLOOKUP($E224,'[13]Actualización de costos CENACE'!$A:$G,6,0),"")</f>
        <v/>
      </c>
      <c r="JW224" s="430" t="str">
        <f>IFERROR(VLOOKUP($E224,'[13]Din Costos CFE'!$J$7:$AG$150,JW$1,0),"")</f>
        <v/>
      </c>
      <c r="JX224" s="430" t="str">
        <f>IFERROR(VLOOKUP($E224,'[13]Din Costos CFE'!$J$7:$AG$150,JX$1,0),"")</f>
        <v/>
      </c>
      <c r="JY224" s="430" t="str">
        <f>IFERROR(VLOOKUP($E224,'[13]Din Costos CFE'!$J$7:$AG$150,JY$1,0),"")</f>
        <v/>
      </c>
      <c r="JZ224" s="430" t="str">
        <f>IFERROR(VLOOKUP($E224,'[13]Din Costos CFE'!$J$7:$AG$150,JZ$1,0),"")</f>
        <v/>
      </c>
      <c r="KA224" s="430" t="str">
        <f>IFERROR(VLOOKUP($E224,'[13]Din Costos CFE'!$J$7:$AG$150,KA$1,0),"")</f>
        <v/>
      </c>
      <c r="KB224" s="430" t="str">
        <f>IFERROR(VLOOKUP($E224,'[13]Din Costos CFE'!$J$7:$AG$150,KB$1,0),"")</f>
        <v/>
      </c>
      <c r="KC224" s="430" t="str">
        <f>IFERROR(VLOOKUP($E224,'[13]Din Costos CFE'!$J$7:$AG$150,KC$1,0),"")</f>
        <v/>
      </c>
      <c r="KD224" s="430" t="str">
        <f>IFERROR(VLOOKUP($E224,'[13]Din Costos CFE'!$J$7:$AG$150,KD$1,0),"")</f>
        <v/>
      </c>
      <c r="KE224" s="430" t="str">
        <f>IFERROR(VLOOKUP($E224,'[13]Din Costos CFE'!$J$7:$AG$150,KE$1,0),"")</f>
        <v/>
      </c>
      <c r="KF224" s="430" t="str">
        <f>IFERROR(VLOOKUP($E224,'[13]Din Costos CFE'!$J$7:$AG$150,KF$1,0),"")</f>
        <v/>
      </c>
      <c r="KG224" s="430" t="str">
        <f>IFERROR(VLOOKUP($E224,'[13]Din Costos CFE'!$J$7:$AG$150,KG$1,0),"")</f>
        <v/>
      </c>
      <c r="KH224" s="430" t="str">
        <f>IFERROR(VLOOKUP($E224,'[13]Din Costos CFE'!$J$7:$AG$150,KH$1,0),"")</f>
        <v/>
      </c>
      <c r="KI224" s="430" t="str">
        <f>IFERROR(VLOOKUP($E224,'[13]Din Costos CFE'!$J$7:$AG$150,KI$1,0),"")</f>
        <v/>
      </c>
      <c r="KJ224" s="430" t="str">
        <f>IFERROR(VLOOKUP($E224,'[13]Din Costos CFE'!$J$7:$AG$150,KJ$1,0),"")</f>
        <v/>
      </c>
      <c r="KK224" s="430" t="str">
        <f>IFERROR(VLOOKUP($E224,'[13]Din Costos CFE'!$J$7:$AG$150,KK$1,0),"")</f>
        <v/>
      </c>
      <c r="KL224" s="430" t="str">
        <f>IFERROR(VLOOKUP($E224,'[13]Din Costos CFE'!$J$7:$AG$150,KL$1,0),"")</f>
        <v/>
      </c>
      <c r="KM224" s="430" t="str">
        <f>IFERROR(VLOOKUP($E224,'[13]Din Costos CFE'!$J$7:$AG$150,KM$1,0),"")</f>
        <v/>
      </c>
      <c r="KN224" s="430" t="str">
        <f>IFERROR(VLOOKUP($E224,'[13]Din Costos CFE'!$J$7:$AG$150,KN$1,0),"")</f>
        <v/>
      </c>
      <c r="KO224" s="431">
        <f t="shared" si="100"/>
        <v>0</v>
      </c>
      <c r="KP224" s="431">
        <f t="shared" si="101"/>
        <v>0</v>
      </c>
      <c r="KQ224" s="431">
        <f t="shared" si="102"/>
        <v>0</v>
      </c>
      <c r="KR224" s="432" t="str">
        <f>IFERROR(VLOOKUP($E224,'[13]Din Costos CFE'!$A$6:$G$150,4,0),"")</f>
        <v/>
      </c>
      <c r="KS224" s="432" t="str">
        <f>IFERROR(VLOOKUP($E224,'[13]Din Costos CFE'!$A$6:$G$150,5,0),"")</f>
        <v/>
      </c>
      <c r="KT224" s="432" t="str">
        <f>IFERROR(VLOOKUP($E224,'[13]Din Costos CFE'!$A$6:$G$150,6,0),"")</f>
        <v/>
      </c>
      <c r="KU224" s="433" t="str">
        <f t="shared" si="103"/>
        <v/>
      </c>
      <c r="KV224" s="434" t="str">
        <f t="shared" si="104"/>
        <v/>
      </c>
      <c r="KW224" s="435" t="str">
        <f t="shared" si="105"/>
        <v/>
      </c>
      <c r="KX224" s="435"/>
      <c r="KY224" s="436" t="str">
        <f>IFERROR(VLOOKUP($E224,'[13]Detalle Costos CENACE'!$E:$IT,248,0),"")</f>
        <v/>
      </c>
      <c r="KZ224" s="414">
        <f t="shared" si="106"/>
        <v>130</v>
      </c>
      <c r="LA224" s="434" t="str">
        <f t="shared" si="107"/>
        <v/>
      </c>
      <c r="LB224" s="434" t="str">
        <f t="shared" si="108"/>
        <v/>
      </c>
      <c r="LC224" s="414">
        <f t="shared" si="109"/>
        <v>1</v>
      </c>
      <c r="LD224" s="429" t="str">
        <f>IFERROR(VLOOKUP($E224,'[13]Actualización de costos CENACE'!$A:$G,7,0),"")</f>
        <v/>
      </c>
    </row>
    <row r="225" spans="1:316" s="414" customFormat="1" ht="15" customHeight="1">
      <c r="A225" s="414" t="s">
        <v>5638</v>
      </c>
      <c r="B225" s="414">
        <v>316</v>
      </c>
      <c r="C225" s="414" t="s">
        <v>9965</v>
      </c>
      <c r="D225" s="414" t="s">
        <v>9966</v>
      </c>
      <c r="E225" s="414">
        <v>316</v>
      </c>
      <c r="G225" s="414" t="s">
        <v>7757</v>
      </c>
      <c r="H225" s="414" t="s">
        <v>7758</v>
      </c>
      <c r="I225" s="415">
        <v>4</v>
      </c>
      <c r="J225" s="415"/>
      <c r="K225" s="415" t="str">
        <f t="shared" si="118"/>
        <v>No</v>
      </c>
      <c r="L225" s="415"/>
      <c r="M225" s="415">
        <f>+IF(L225&lt;&gt;0,L225,I225)</f>
        <v>4</v>
      </c>
      <c r="N225" s="415"/>
      <c r="O225" s="415"/>
      <c r="P225" s="415"/>
      <c r="Q225" s="415"/>
      <c r="R225" s="415" t="str">
        <f t="shared" si="119"/>
        <v>No</v>
      </c>
      <c r="S225" s="415"/>
      <c r="T225" s="415"/>
      <c r="U225" s="415"/>
      <c r="V225" s="414" t="s">
        <v>9967</v>
      </c>
      <c r="W225" s="414" t="s">
        <v>5643</v>
      </c>
      <c r="X225" s="414">
        <f t="shared" si="116"/>
        <v>1</v>
      </c>
      <c r="Y225" s="414">
        <f t="shared" si="92"/>
        <v>110</v>
      </c>
      <c r="Z225" s="416" t="str">
        <f t="shared" si="93"/>
        <v/>
      </c>
      <c r="AA225" s="416">
        <f t="shared" si="94"/>
        <v>0</v>
      </c>
      <c r="AB225" s="417">
        <f t="shared" si="95"/>
        <v>0</v>
      </c>
      <c r="AC225" s="414" t="s">
        <v>7760</v>
      </c>
      <c r="AD225" s="414" t="s">
        <v>7761</v>
      </c>
      <c r="AE225" s="414" t="e">
        <f>+VLOOKUP($D225,'[12]Ramón Países '!$A:$E,4,0)</f>
        <v>#N/A</v>
      </c>
      <c r="AF225" s="414" t="s">
        <v>5646</v>
      </c>
      <c r="AG225" s="414" t="e">
        <f>+VLOOKUP($D225,'[12]Ramón Países '!$A:$E,5,0)</f>
        <v>#N/A</v>
      </c>
      <c r="AH225" s="414" t="s">
        <v>7760</v>
      </c>
      <c r="AI225" s="414" t="s">
        <v>5698</v>
      </c>
      <c r="AJ225" s="414" t="s">
        <v>5698</v>
      </c>
      <c r="AK225" s="414" t="s">
        <v>5698</v>
      </c>
      <c r="AL225" s="414" t="s">
        <v>7762</v>
      </c>
      <c r="AM225" s="414" t="s">
        <v>7763</v>
      </c>
      <c r="AN225" s="414" t="s">
        <v>7758</v>
      </c>
      <c r="AO225" s="414" t="s">
        <v>7764</v>
      </c>
      <c r="AP225" s="414" t="s">
        <v>7765</v>
      </c>
      <c r="AQ225" s="414" t="s">
        <v>7766</v>
      </c>
      <c r="AR225" s="414" t="s">
        <v>7767</v>
      </c>
      <c r="AS225" s="414" t="s">
        <v>7768</v>
      </c>
      <c r="AT225" s="414" t="s">
        <v>733</v>
      </c>
      <c r="AU225" s="414" t="s">
        <v>733</v>
      </c>
      <c r="AV225" s="414" t="s">
        <v>733</v>
      </c>
      <c r="AW225" s="414" t="s">
        <v>3320</v>
      </c>
      <c r="AX225" s="414" t="s">
        <v>7769</v>
      </c>
      <c r="AY225" s="414" t="s">
        <v>733</v>
      </c>
      <c r="AZ225" s="414" t="s">
        <v>7770</v>
      </c>
      <c r="BA225" s="414" t="s">
        <v>7771</v>
      </c>
      <c r="BB225" s="414" t="s">
        <v>7772</v>
      </c>
      <c r="BC225" s="414" t="s">
        <v>7773</v>
      </c>
      <c r="BD225" s="414" t="s">
        <v>7774</v>
      </c>
      <c r="BE225" s="414" t="s">
        <v>7775</v>
      </c>
      <c r="BF225" s="415" t="s">
        <v>1214</v>
      </c>
      <c r="BG225" s="414" t="s">
        <v>3320</v>
      </c>
      <c r="BI225" s="414" t="s">
        <v>5955</v>
      </c>
      <c r="BJ225" s="414" t="s">
        <v>5955</v>
      </c>
      <c r="BK225" s="414" t="s">
        <v>7984</v>
      </c>
      <c r="BL225" s="414" t="s">
        <v>9968</v>
      </c>
      <c r="BM225" s="415">
        <v>230</v>
      </c>
      <c r="BN225" s="414" t="s">
        <v>5712</v>
      </c>
      <c r="BO225" s="418" t="s">
        <v>12767</v>
      </c>
      <c r="BP225" s="414">
        <v>36</v>
      </c>
      <c r="BQ225" s="414">
        <v>2028</v>
      </c>
      <c r="BR225" s="414">
        <v>110</v>
      </c>
      <c r="BS225" s="415">
        <v>110</v>
      </c>
      <c r="BT225" s="414" t="s">
        <v>5666</v>
      </c>
      <c r="BU225" s="414">
        <v>183344</v>
      </c>
      <c r="BV225" s="415">
        <v>306656.7</v>
      </c>
      <c r="BW225" s="419">
        <v>0.31824066002490659</v>
      </c>
      <c r="BX225" s="420" t="s">
        <v>910</v>
      </c>
      <c r="BY225" s="414" t="s">
        <v>733</v>
      </c>
      <c r="CA225" s="414">
        <v>32</v>
      </c>
      <c r="CB225" s="414" t="s">
        <v>733</v>
      </c>
      <c r="CC225" s="414">
        <v>720</v>
      </c>
      <c r="CD225" s="414" t="s">
        <v>5713</v>
      </c>
      <c r="CE225" s="414" t="s">
        <v>5668</v>
      </c>
      <c r="CF225" s="414" t="s">
        <v>3320</v>
      </c>
      <c r="CG225" s="414" t="s">
        <v>733</v>
      </c>
      <c r="CH225" s="414" t="s">
        <v>733</v>
      </c>
      <c r="CI225" s="414">
        <v>2323.15</v>
      </c>
      <c r="CJ225" s="414">
        <v>2216</v>
      </c>
      <c r="CK225" s="414" t="s">
        <v>9969</v>
      </c>
      <c r="CL225" s="414">
        <v>365</v>
      </c>
      <c r="CM225" s="414">
        <v>90</v>
      </c>
      <c r="CN225" s="414">
        <v>90</v>
      </c>
      <c r="CO225" s="414">
        <v>30</v>
      </c>
      <c r="CP225" s="414" t="s">
        <v>13218</v>
      </c>
      <c r="CQ225" s="414">
        <f t="shared" si="110"/>
        <v>2028</v>
      </c>
      <c r="CR225" s="414">
        <v>2</v>
      </c>
      <c r="CS225" s="414">
        <v>20</v>
      </c>
      <c r="CT225" s="414" t="s">
        <v>7778</v>
      </c>
      <c r="CU225" s="414">
        <v>11180000</v>
      </c>
      <c r="CV225" s="414" t="s">
        <v>3320</v>
      </c>
      <c r="CW225" s="414" t="s">
        <v>3320</v>
      </c>
      <c r="CX225" s="414" t="s">
        <v>3320</v>
      </c>
      <c r="CY225" s="414" t="s">
        <v>3320</v>
      </c>
      <c r="CZ225" s="414" t="s">
        <v>3320</v>
      </c>
      <c r="DA225" s="414" t="s">
        <v>3320</v>
      </c>
      <c r="DB225" s="414" t="s">
        <v>3320</v>
      </c>
      <c r="DC225" s="414" t="s">
        <v>3320</v>
      </c>
      <c r="DD225" s="414" t="s">
        <v>3320</v>
      </c>
      <c r="DE225" s="414" t="s">
        <v>3320</v>
      </c>
      <c r="DG225" s="414" t="s">
        <v>3320</v>
      </c>
      <c r="DH225" s="414" t="s">
        <v>3320</v>
      </c>
      <c r="DI225" s="414" t="s">
        <v>3320</v>
      </c>
      <c r="DJ225" s="414" t="s">
        <v>3320</v>
      </c>
      <c r="DK225" s="414" t="s">
        <v>3320</v>
      </c>
      <c r="DL225" s="414" t="s">
        <v>3320</v>
      </c>
      <c r="DM225" s="414" t="e">
        <f t="shared" si="111"/>
        <v>#VALUE!</v>
      </c>
      <c r="DN225" s="414" t="s">
        <v>3320</v>
      </c>
      <c r="DO225" s="414" t="s">
        <v>3320</v>
      </c>
      <c r="DP225" s="414" t="s">
        <v>3320</v>
      </c>
      <c r="DR225" s="414" t="s">
        <v>3320</v>
      </c>
      <c r="DS225" s="414" t="s">
        <v>3320</v>
      </c>
      <c r="DT225" s="414" t="s">
        <v>3320</v>
      </c>
      <c r="DU225" s="414" t="s">
        <v>3320</v>
      </c>
      <c r="DV225" s="414" t="s">
        <v>3320</v>
      </c>
      <c r="DW225" s="414" t="s">
        <v>3320</v>
      </c>
      <c r="DX225" s="414" t="s">
        <v>3320</v>
      </c>
      <c r="DY225" s="414" t="s">
        <v>3320</v>
      </c>
      <c r="DZ225" s="414" t="s">
        <v>3320</v>
      </c>
      <c r="EA225" s="414" t="s">
        <v>3320</v>
      </c>
      <c r="EB225" s="414" t="s">
        <v>3320</v>
      </c>
      <c r="EC225" s="414" t="s">
        <v>3320</v>
      </c>
      <c r="ED225" s="414" t="s">
        <v>3320</v>
      </c>
      <c r="EE225" s="414" t="s">
        <v>3320</v>
      </c>
      <c r="EF225" s="414" t="s">
        <v>3320</v>
      </c>
      <c r="EG225" s="414" t="s">
        <v>3320</v>
      </c>
      <c r="EH225" s="414" t="s">
        <v>3320</v>
      </c>
      <c r="EI225" s="414" t="s">
        <v>3320</v>
      </c>
      <c r="EJ225" s="414" t="s">
        <v>3320</v>
      </c>
      <c r="EK225" s="414" t="s">
        <v>3320</v>
      </c>
      <c r="EL225" s="414" t="s">
        <v>3320</v>
      </c>
      <c r="EM225" s="414" t="s">
        <v>3320</v>
      </c>
      <c r="EN225" s="414" t="s">
        <v>3320</v>
      </c>
      <c r="EO225" s="414" t="s">
        <v>3320</v>
      </c>
      <c r="EP225" s="414" t="s">
        <v>3320</v>
      </c>
      <c r="EQ225" s="414" t="s">
        <v>3320</v>
      </c>
      <c r="ER225" s="414" t="s">
        <v>3320</v>
      </c>
      <c r="ES225" s="414" t="s">
        <v>3320</v>
      </c>
      <c r="ET225" s="414" t="s">
        <v>3320</v>
      </c>
      <c r="EU225" s="414" t="s">
        <v>3320</v>
      </c>
      <c r="EV225" s="414" t="s">
        <v>3320</v>
      </c>
      <c r="EW225" s="414" t="s">
        <v>3320</v>
      </c>
      <c r="EX225" s="414" t="s">
        <v>3320</v>
      </c>
      <c r="EY225" s="414" t="s">
        <v>3320</v>
      </c>
      <c r="EZ225" s="414" t="s">
        <v>3320</v>
      </c>
      <c r="FA225" s="414" t="s">
        <v>3320</v>
      </c>
      <c r="FB225" s="414" t="s">
        <v>3320</v>
      </c>
      <c r="FC225" s="414" t="s">
        <v>3320</v>
      </c>
      <c r="FD225" s="414" t="s">
        <v>3320</v>
      </c>
      <c r="FE225" s="414" t="s">
        <v>3320</v>
      </c>
      <c r="FF225" s="414" t="s">
        <v>3320</v>
      </c>
      <c r="FG225" s="414" t="s">
        <v>3320</v>
      </c>
      <c r="FH225" s="414" t="s">
        <v>3320</v>
      </c>
      <c r="FI225" s="414" t="s">
        <v>3320</v>
      </c>
      <c r="FJ225" s="414" t="s">
        <v>3320</v>
      </c>
      <c r="FK225" s="414" t="s">
        <v>3320</v>
      </c>
      <c r="FL225" s="414" t="s">
        <v>3320</v>
      </c>
      <c r="FM225" s="414" t="s">
        <v>3320</v>
      </c>
      <c r="FN225" s="414" t="s">
        <v>3320</v>
      </c>
      <c r="FO225" s="421">
        <v>118429927</v>
      </c>
      <c r="FP225" s="421">
        <f t="shared" si="91"/>
        <v>118.42992700000001</v>
      </c>
      <c r="FQ225" s="414" t="s">
        <v>733</v>
      </c>
      <c r="FR225" s="414" t="s">
        <v>733</v>
      </c>
      <c r="FS225" s="414" t="s">
        <v>733</v>
      </c>
      <c r="FT225" s="414" t="s">
        <v>733</v>
      </c>
      <c r="FU225" s="414" t="s">
        <v>1238</v>
      </c>
      <c r="FV225" s="414" t="s">
        <v>9970</v>
      </c>
      <c r="FW225" s="414" t="s">
        <v>9971</v>
      </c>
      <c r="FX225" s="422" t="s">
        <v>9968</v>
      </c>
      <c r="FY225" s="423">
        <v>230</v>
      </c>
      <c r="FZ225" s="414" t="s">
        <v>9972</v>
      </c>
      <c r="GA225" s="421">
        <v>118429</v>
      </c>
      <c r="GB225" s="421">
        <v>41.25</v>
      </c>
      <c r="GC225" s="421">
        <v>32500</v>
      </c>
      <c r="GD225" s="421">
        <v>2400</v>
      </c>
      <c r="GE225" s="414" t="s">
        <v>9973</v>
      </c>
      <c r="GF225" s="414" t="s">
        <v>1214</v>
      </c>
      <c r="GG225" s="414" t="s">
        <v>1214</v>
      </c>
      <c r="GH225" s="414" t="s">
        <v>7784</v>
      </c>
      <c r="GI225" s="414" t="s">
        <v>1214</v>
      </c>
      <c r="GJ225" s="414" t="s">
        <v>1214</v>
      </c>
      <c r="GK225" s="414" t="s">
        <v>1214</v>
      </c>
      <c r="GL225" s="414" t="s">
        <v>733</v>
      </c>
      <c r="GM225" s="414" t="s">
        <v>1214</v>
      </c>
      <c r="GN225" s="424" t="s">
        <v>5676</v>
      </c>
      <c r="GO225" s="414" t="s">
        <v>3320</v>
      </c>
      <c r="GP225" s="414" t="s">
        <v>733</v>
      </c>
      <c r="GQ225" s="414" t="s">
        <v>5721</v>
      </c>
      <c r="GR225" s="414" t="s">
        <v>1214</v>
      </c>
      <c r="GS225" s="414" t="s">
        <v>1214</v>
      </c>
      <c r="GT225" s="414" t="s">
        <v>3320</v>
      </c>
      <c r="GU225" s="414" t="s">
        <v>3320</v>
      </c>
      <c r="GV225" s="414">
        <v>0</v>
      </c>
      <c r="GW225" s="414" t="s">
        <v>1214</v>
      </c>
      <c r="GX225" s="414" t="s">
        <v>1214</v>
      </c>
      <c r="GY225" s="414" t="s">
        <v>3320</v>
      </c>
      <c r="GZ225" s="414" t="s">
        <v>733</v>
      </c>
      <c r="HA225" s="414" t="s">
        <v>3320</v>
      </c>
      <c r="HB225" s="414" t="s">
        <v>9974</v>
      </c>
      <c r="HC225" s="414" t="s">
        <v>3320</v>
      </c>
      <c r="HD225" s="414" t="s">
        <v>5952</v>
      </c>
      <c r="HE225" s="414" t="s">
        <v>5684</v>
      </c>
      <c r="HF225" s="414" t="s">
        <v>5684</v>
      </c>
      <c r="HG225" s="414" t="s">
        <v>5759</v>
      </c>
      <c r="HH225" s="414" t="s">
        <v>1214</v>
      </c>
      <c r="HI225" s="414" t="s">
        <v>13219</v>
      </c>
      <c r="HJ225" s="414" t="s">
        <v>13220</v>
      </c>
      <c r="HK225" s="414" t="s">
        <v>5685</v>
      </c>
      <c r="HL225" s="414" t="s">
        <v>3320</v>
      </c>
      <c r="HM225" s="414" t="s">
        <v>3320</v>
      </c>
      <c r="HN225" s="414" t="s">
        <v>3320</v>
      </c>
      <c r="HO225" s="414" t="s">
        <v>3320</v>
      </c>
      <c r="HP225" s="414" t="s">
        <v>3320</v>
      </c>
      <c r="HQ225" s="414" t="s">
        <v>3320</v>
      </c>
      <c r="HR225" s="414" t="s">
        <v>3320</v>
      </c>
      <c r="HS225" s="414" t="s">
        <v>3320</v>
      </c>
      <c r="HT225" s="414" t="s">
        <v>3320</v>
      </c>
      <c r="HU225" s="414" t="s">
        <v>3320</v>
      </c>
      <c r="HV225" s="414" t="s">
        <v>3320</v>
      </c>
      <c r="HW225" s="414" t="s">
        <v>3320</v>
      </c>
      <c r="HX225" s="414" t="s">
        <v>3320</v>
      </c>
      <c r="HY225" s="414" t="s">
        <v>3320</v>
      </c>
      <c r="HZ225" s="414" t="s">
        <v>3320</v>
      </c>
      <c r="IA225" s="414" t="s">
        <v>3320</v>
      </c>
      <c r="IB225" s="414" t="s">
        <v>3320</v>
      </c>
      <c r="IC225" s="414" t="s">
        <v>3320</v>
      </c>
      <c r="ID225" s="414" t="s">
        <v>3320</v>
      </c>
      <c r="IE225" s="414" t="s">
        <v>3320</v>
      </c>
      <c r="IF225" s="414" t="s">
        <v>3320</v>
      </c>
      <c r="IG225" s="414" t="s">
        <v>3320</v>
      </c>
      <c r="IH225" s="414" t="s">
        <v>3320</v>
      </c>
      <c r="II225" s="414" t="s">
        <v>3320</v>
      </c>
      <c r="IJ225" s="414" t="s">
        <v>3320</v>
      </c>
      <c r="IK225" s="414" t="s">
        <v>3320</v>
      </c>
      <c r="IL225" s="414" t="s">
        <v>3320</v>
      </c>
      <c r="IM225" s="414" t="s">
        <v>3320</v>
      </c>
      <c r="IN225" s="414" t="s">
        <v>3320</v>
      </c>
      <c r="IO225" s="414" t="s">
        <v>3320</v>
      </c>
      <c r="IP225" s="414" t="s">
        <v>3320</v>
      </c>
      <c r="IQ225" s="414" t="s">
        <v>3320</v>
      </c>
      <c r="IR225" s="414" t="s">
        <v>3320</v>
      </c>
      <c r="IS225" s="414" t="s">
        <v>3320</v>
      </c>
      <c r="IT225" s="414" t="s">
        <v>3320</v>
      </c>
      <c r="IU225" s="414" t="s">
        <v>3320</v>
      </c>
      <c r="IV225" s="414" t="s">
        <v>3320</v>
      </c>
      <c r="IW225" s="414" t="s">
        <v>3320</v>
      </c>
      <c r="IX225" s="440" t="s">
        <v>9975</v>
      </c>
      <c r="IY225" s="441" t="s">
        <v>3320</v>
      </c>
      <c r="IZ225" s="441" t="s">
        <v>3320</v>
      </c>
      <c r="JA225" s="440" t="s">
        <v>5967</v>
      </c>
      <c r="JB225" s="414" t="str">
        <f>IFERROR(VLOOKUP($E225,'[12]Resumen costos RNT id'!$D:$J,3,0),"")</f>
        <v/>
      </c>
      <c r="JC225" s="421" t="str">
        <f>IFERROR(VLOOKUP($E225,'[12]Resumen costos RNT id'!$D:$J,4,0),"")</f>
        <v/>
      </c>
      <c r="JD225" s="421" t="str">
        <f>IFERROR(VLOOKUP($E225,'[12]Resumen costos RNT id'!$D:$J,5,0),"")</f>
        <v/>
      </c>
      <c r="JE225" s="421" t="str">
        <f>IFERROR(VLOOKUP($E225,'[12]Resumen costos RNT id'!$D:$J,6,0),"")</f>
        <v/>
      </c>
      <c r="JF225" s="416" t="str">
        <f>IFERROR(VLOOKUP($E225,'[12]Resumen costos RNT id'!$D:$J,7,0),"")</f>
        <v/>
      </c>
      <c r="JG225" s="428" t="str">
        <f t="shared" si="96"/>
        <v/>
      </c>
      <c r="JH225" s="428" t="str">
        <f t="shared" si="97"/>
        <v/>
      </c>
      <c r="JI225" s="428" t="str">
        <f t="shared" si="97"/>
        <v/>
      </c>
      <c r="JJ225" s="428">
        <f t="shared" si="98"/>
        <v>0</v>
      </c>
      <c r="JK225" s="428">
        <f t="shared" si="99"/>
        <v>0</v>
      </c>
      <c r="JL225" s="414" t="s">
        <v>202</v>
      </c>
      <c r="JP225" s="414">
        <v>7</v>
      </c>
      <c r="JQ225" s="414">
        <f t="shared" si="117"/>
        <v>0</v>
      </c>
      <c r="JR225" s="429" t="str">
        <f>IFERROR(VLOOKUP($E225,'[13]Actualización de costos CENACE'!$A:$G,2,0),"")</f>
        <v/>
      </c>
      <c r="JS225" s="429" t="str">
        <f>IFERROR(VLOOKUP($E225,'[13]Actualización de costos CENACE'!$A:$G,3,0),"")</f>
        <v/>
      </c>
      <c r="JT225" s="429" t="str">
        <f>IFERROR(VLOOKUP($E225,'[13]Actualización de costos CENACE'!$A:$G,4,0),"")</f>
        <v/>
      </c>
      <c r="JU225" s="429" t="str">
        <f>IFERROR(VLOOKUP($E225,'[13]Actualización de costos CENACE'!$A:$G,5,0),"")</f>
        <v/>
      </c>
      <c r="JV225" s="429" t="str">
        <f>IFERROR(VLOOKUP($E225,'[13]Actualización de costos CENACE'!$A:$G,6,0),"")</f>
        <v/>
      </c>
      <c r="JW225" s="430" t="str">
        <f>IFERROR(VLOOKUP($E225,'[13]Din Costos CFE'!$J$7:$AG$150,JW$1,0),"")</f>
        <v/>
      </c>
      <c r="JX225" s="430" t="str">
        <f>IFERROR(VLOOKUP($E225,'[13]Din Costos CFE'!$J$7:$AG$150,JX$1,0),"")</f>
        <v/>
      </c>
      <c r="JY225" s="430" t="str">
        <f>IFERROR(VLOOKUP($E225,'[13]Din Costos CFE'!$J$7:$AG$150,JY$1,0),"")</f>
        <v/>
      </c>
      <c r="JZ225" s="430" t="str">
        <f>IFERROR(VLOOKUP($E225,'[13]Din Costos CFE'!$J$7:$AG$150,JZ$1,0),"")</f>
        <v/>
      </c>
      <c r="KA225" s="430" t="str">
        <f>IFERROR(VLOOKUP($E225,'[13]Din Costos CFE'!$J$7:$AG$150,KA$1,0),"")</f>
        <v/>
      </c>
      <c r="KB225" s="430" t="str">
        <f>IFERROR(VLOOKUP($E225,'[13]Din Costos CFE'!$J$7:$AG$150,KB$1,0),"")</f>
        <v/>
      </c>
      <c r="KC225" s="430" t="str">
        <f>IFERROR(VLOOKUP($E225,'[13]Din Costos CFE'!$J$7:$AG$150,KC$1,0),"")</f>
        <v/>
      </c>
      <c r="KD225" s="430" t="str">
        <f>IFERROR(VLOOKUP($E225,'[13]Din Costos CFE'!$J$7:$AG$150,KD$1,0),"")</f>
        <v/>
      </c>
      <c r="KE225" s="430" t="str">
        <f>IFERROR(VLOOKUP($E225,'[13]Din Costos CFE'!$J$7:$AG$150,KE$1,0),"")</f>
        <v/>
      </c>
      <c r="KF225" s="430" t="str">
        <f>IFERROR(VLOOKUP($E225,'[13]Din Costos CFE'!$J$7:$AG$150,KF$1,0),"")</f>
        <v/>
      </c>
      <c r="KG225" s="430" t="str">
        <f>IFERROR(VLOOKUP($E225,'[13]Din Costos CFE'!$J$7:$AG$150,KG$1,0),"")</f>
        <v/>
      </c>
      <c r="KH225" s="430" t="str">
        <f>IFERROR(VLOOKUP($E225,'[13]Din Costos CFE'!$J$7:$AG$150,KH$1,0),"")</f>
        <v/>
      </c>
      <c r="KI225" s="430" t="str">
        <f>IFERROR(VLOOKUP($E225,'[13]Din Costos CFE'!$J$7:$AG$150,KI$1,0),"")</f>
        <v/>
      </c>
      <c r="KJ225" s="430" t="str">
        <f>IFERROR(VLOOKUP($E225,'[13]Din Costos CFE'!$J$7:$AG$150,KJ$1,0),"")</f>
        <v/>
      </c>
      <c r="KK225" s="430" t="str">
        <f>IFERROR(VLOOKUP($E225,'[13]Din Costos CFE'!$J$7:$AG$150,KK$1,0),"")</f>
        <v/>
      </c>
      <c r="KL225" s="430" t="str">
        <f>IFERROR(VLOOKUP($E225,'[13]Din Costos CFE'!$J$7:$AG$150,KL$1,0),"")</f>
        <v/>
      </c>
      <c r="KM225" s="430" t="str">
        <f>IFERROR(VLOOKUP($E225,'[13]Din Costos CFE'!$J$7:$AG$150,KM$1,0),"")</f>
        <v/>
      </c>
      <c r="KN225" s="430" t="str">
        <f>IFERROR(VLOOKUP($E225,'[13]Din Costos CFE'!$J$7:$AG$150,KN$1,0),"")</f>
        <v/>
      </c>
      <c r="KO225" s="431">
        <f t="shared" si="100"/>
        <v>0</v>
      </c>
      <c r="KP225" s="431">
        <f t="shared" si="101"/>
        <v>0</v>
      </c>
      <c r="KQ225" s="431">
        <f t="shared" si="102"/>
        <v>0</v>
      </c>
      <c r="KR225" s="432" t="str">
        <f>IFERROR(VLOOKUP($E225,'[13]Din Costos CFE'!$A$6:$G$150,4,0),"")</f>
        <v/>
      </c>
      <c r="KS225" s="432" t="str">
        <f>IFERROR(VLOOKUP($E225,'[13]Din Costos CFE'!$A$6:$G$150,5,0),"")</f>
        <v/>
      </c>
      <c r="KT225" s="432" t="str">
        <f>IFERROR(VLOOKUP($E225,'[13]Din Costos CFE'!$A$6:$G$150,6,0),"")</f>
        <v/>
      </c>
      <c r="KU225" s="433" t="str">
        <f t="shared" si="103"/>
        <v/>
      </c>
      <c r="KV225" s="434" t="str">
        <f t="shared" si="104"/>
        <v/>
      </c>
      <c r="KW225" s="435" t="str">
        <f t="shared" si="105"/>
        <v/>
      </c>
      <c r="KX225" s="435"/>
      <c r="KY225" s="436" t="str">
        <f>IFERROR(VLOOKUP($E225,'[13]Detalle Costos CENACE'!$E:$IT,248,0),"")</f>
        <v/>
      </c>
      <c r="KZ225" s="414">
        <f t="shared" si="106"/>
        <v>110</v>
      </c>
      <c r="LA225" s="434" t="str">
        <f t="shared" si="107"/>
        <v/>
      </c>
      <c r="LB225" s="434" t="str">
        <f t="shared" si="108"/>
        <v/>
      </c>
      <c r="LC225" s="414">
        <f t="shared" si="109"/>
        <v>1</v>
      </c>
      <c r="LD225" s="429" t="str">
        <f>IFERROR(VLOOKUP($E225,'[13]Actualización de costos CENACE'!$A:$G,7,0),"")</f>
        <v/>
      </c>
    </row>
    <row r="226" spans="1:316" s="414" customFormat="1" ht="15" customHeight="1">
      <c r="I226" s="415"/>
      <c r="J226" s="415"/>
      <c r="K226" s="415"/>
      <c r="L226" s="415"/>
      <c r="M226" s="415"/>
      <c r="N226" s="415"/>
      <c r="O226" s="415"/>
      <c r="P226" s="415"/>
      <c r="Q226" s="415"/>
      <c r="R226" s="415"/>
      <c r="S226" s="415"/>
      <c r="T226" s="415"/>
      <c r="U226" s="415"/>
      <c r="AB226" s="467"/>
      <c r="BO226" s="418"/>
      <c r="FO226" s="421"/>
      <c r="FP226" s="421"/>
      <c r="GA226" s="421"/>
      <c r="GB226" s="421"/>
      <c r="GC226" s="421"/>
      <c r="GD226" s="421"/>
      <c r="IX226" s="440"/>
      <c r="JG226" s="428"/>
      <c r="JH226" s="428"/>
      <c r="JI226" s="428"/>
      <c r="JJ226" s="428"/>
      <c r="JK226" s="428"/>
      <c r="JR226" s="431"/>
      <c r="JS226" s="431"/>
      <c r="JT226" s="431"/>
      <c r="JU226" s="431"/>
      <c r="JV226" s="431"/>
      <c r="JW226" s="431"/>
      <c r="JX226" s="431"/>
      <c r="JY226" s="431"/>
      <c r="JZ226" s="431"/>
      <c r="KA226" s="431"/>
      <c r="KB226" s="431"/>
      <c r="KC226" s="431"/>
      <c r="KD226" s="431"/>
      <c r="KE226" s="431"/>
      <c r="KF226" s="431"/>
      <c r="KG226" s="431"/>
      <c r="KH226" s="431"/>
      <c r="KI226" s="431"/>
      <c r="KJ226" s="431"/>
      <c r="KK226" s="431"/>
      <c r="KL226" s="431"/>
      <c r="KM226" s="431"/>
      <c r="KN226" s="431"/>
      <c r="KO226" s="431"/>
      <c r="KP226" s="431"/>
      <c r="KQ226" s="431"/>
      <c r="KR226" s="432"/>
      <c r="KS226" s="432"/>
      <c r="KT226" s="432"/>
      <c r="KU226" s="432"/>
      <c r="KV226" s="432"/>
      <c r="KW226" s="435" t="str">
        <f t="shared" ref="KW226:KW247" si="120">IF(KQ226&gt;0,IF(KV226&gt;0.25,1,0),"")</f>
        <v/>
      </c>
      <c r="KX226" s="435"/>
      <c r="KY226" s="432"/>
      <c r="LD226" s="429" t="str">
        <f>IFERROR(VLOOKUP($E226,'[13]Actualización de costos CENACE'!$A:$G,7,0),"")</f>
        <v/>
      </c>
    </row>
    <row r="227" spans="1:316" ht="15" customHeight="1">
      <c r="V227" s="356"/>
      <c r="CQ227" s="414"/>
      <c r="DM227" s="414"/>
      <c r="KW227" s="435" t="str">
        <f t="shared" si="120"/>
        <v/>
      </c>
      <c r="KX227" s="435"/>
      <c r="LD227" s="429" t="str">
        <f>IFERROR(VLOOKUP($E227,'[13]Actualización de costos CENACE'!$A:$G,7,0),"")</f>
        <v/>
      </c>
    </row>
    <row r="228" spans="1:316">
      <c r="A228" s="356">
        <f>11+22+222</f>
        <v>255</v>
      </c>
      <c r="V228" s="356"/>
      <c r="CQ228" s="414"/>
      <c r="DM228" s="414"/>
      <c r="KW228" s="435" t="str">
        <f t="shared" si="120"/>
        <v/>
      </c>
      <c r="KX228" s="435"/>
      <c r="LD228" s="429" t="str">
        <f>IFERROR(VLOOKUP($E228,'[13]Actualización de costos CENACE'!$A:$G,7,0),"")</f>
        <v/>
      </c>
    </row>
    <row r="229" spans="1:316" ht="15" customHeight="1">
      <c r="V229" s="356"/>
      <c r="CQ229" s="414"/>
      <c r="DM229" s="414"/>
      <c r="KW229" s="435" t="str">
        <f t="shared" si="120"/>
        <v/>
      </c>
      <c r="KX229" s="435"/>
      <c r="LD229" s="429" t="str">
        <f>IFERROR(VLOOKUP($E229,'[13]Actualización de costos CENACE'!$A:$G,7,0),"")</f>
        <v/>
      </c>
    </row>
    <row r="230" spans="1:316" ht="15" customHeight="1">
      <c r="V230" s="356"/>
      <c r="CQ230" s="414"/>
      <c r="DM230" s="414"/>
      <c r="KW230" s="435" t="str">
        <f t="shared" si="120"/>
        <v/>
      </c>
      <c r="KX230" s="435"/>
      <c r="LD230" s="429" t="str">
        <f>IFERROR(VLOOKUP($E230,'[13]Actualización de costos CENACE'!$A:$G,7,0),"")</f>
        <v/>
      </c>
    </row>
    <row r="231" spans="1:316" ht="15" customHeight="1">
      <c r="V231" s="356"/>
      <c r="CQ231" s="414"/>
      <c r="DM231" s="414"/>
      <c r="KW231" s="435" t="str">
        <f t="shared" si="120"/>
        <v/>
      </c>
      <c r="KX231" s="435"/>
      <c r="LD231" s="429" t="str">
        <f>IFERROR(VLOOKUP($E231,'[13]Actualización de costos CENACE'!$A:$G,7,0),"")</f>
        <v/>
      </c>
    </row>
    <row r="232" spans="1:316" ht="15" customHeight="1">
      <c r="V232" s="356"/>
      <c r="CQ232" s="414"/>
      <c r="DM232" s="414"/>
      <c r="KW232" s="435" t="str">
        <f t="shared" si="120"/>
        <v/>
      </c>
      <c r="KX232" s="435"/>
      <c r="LD232" s="429" t="str">
        <f>IFERROR(VLOOKUP($E232,'[13]Actualización de costos CENACE'!$A:$G,7,0),"")</f>
        <v/>
      </c>
    </row>
    <row r="233" spans="1:316" ht="15" customHeight="1">
      <c r="V233" s="356"/>
      <c r="CQ233" s="414"/>
      <c r="DM233" s="414"/>
      <c r="KW233" s="435" t="str">
        <f t="shared" si="120"/>
        <v/>
      </c>
      <c r="KX233" s="435"/>
      <c r="LD233" s="429" t="str">
        <f>IFERROR(VLOOKUP($E233,'[13]Actualización de costos CENACE'!$A:$G,7,0),"")</f>
        <v/>
      </c>
    </row>
    <row r="234" spans="1:316" ht="15" customHeight="1">
      <c r="V234" s="356"/>
      <c r="CQ234" s="414"/>
      <c r="DM234" s="414"/>
      <c r="KW234" s="435" t="str">
        <f t="shared" si="120"/>
        <v/>
      </c>
      <c r="KX234" s="435"/>
      <c r="LD234" s="429" t="str">
        <f>IFERROR(VLOOKUP($E234,'[13]Actualización de costos CENACE'!$A:$G,7,0),"")</f>
        <v/>
      </c>
    </row>
    <row r="235" spans="1:316" ht="15" customHeight="1">
      <c r="V235" s="356"/>
      <c r="CQ235" s="414"/>
      <c r="DM235" s="414"/>
      <c r="KW235" s="435" t="str">
        <f t="shared" si="120"/>
        <v/>
      </c>
      <c r="KX235" s="435"/>
      <c r="LD235" s="429" t="str">
        <f>IFERROR(VLOOKUP($E235,'[13]Actualización de costos CENACE'!$A:$G,7,0),"")</f>
        <v/>
      </c>
    </row>
    <row r="236" spans="1:316" ht="15" customHeight="1">
      <c r="V236" s="356"/>
      <c r="CQ236" s="414"/>
      <c r="DM236" s="414"/>
      <c r="KW236" s="435" t="str">
        <f t="shared" si="120"/>
        <v/>
      </c>
      <c r="KX236" s="435"/>
      <c r="LD236" s="429" t="str">
        <f>IFERROR(VLOOKUP($E236,'[13]Actualización de costos CENACE'!$A:$G,7,0),"")</f>
        <v/>
      </c>
    </row>
    <row r="237" spans="1:316" ht="15" customHeight="1">
      <c r="V237" s="356"/>
      <c r="CQ237" s="414"/>
      <c r="DM237" s="414"/>
      <c r="KW237" s="435" t="str">
        <f t="shared" si="120"/>
        <v/>
      </c>
      <c r="KX237" s="435"/>
      <c r="LD237" s="429" t="str">
        <f>IFERROR(VLOOKUP($E237,'[13]Actualización de costos CENACE'!$A:$G,7,0),"")</f>
        <v/>
      </c>
    </row>
    <row r="238" spans="1:316" ht="15" customHeight="1">
      <c r="V238" s="356"/>
      <c r="CQ238" s="414"/>
      <c r="DM238" s="414"/>
      <c r="KW238" s="435" t="str">
        <f t="shared" si="120"/>
        <v/>
      </c>
      <c r="KX238" s="435"/>
      <c r="LD238" s="429" t="str">
        <f>IFERROR(VLOOKUP($E238,'[13]Actualización de costos CENACE'!$A:$G,7,0),"")</f>
        <v/>
      </c>
    </row>
    <row r="239" spans="1:316" ht="15" customHeight="1">
      <c r="V239" s="356"/>
      <c r="CQ239" s="414"/>
      <c r="DM239" s="414"/>
      <c r="KW239" s="435" t="str">
        <f t="shared" si="120"/>
        <v/>
      </c>
      <c r="KX239" s="435"/>
      <c r="LD239" s="429" t="str">
        <f>IFERROR(VLOOKUP($E239,'[13]Actualización de costos CENACE'!$A:$G,7,0),"")</f>
        <v/>
      </c>
    </row>
    <row r="240" spans="1:316" ht="15" customHeight="1">
      <c r="V240" s="356"/>
      <c r="CQ240" s="414"/>
      <c r="DM240" s="414"/>
      <c r="KW240" s="435" t="str">
        <f t="shared" si="120"/>
        <v/>
      </c>
      <c r="KX240" s="435"/>
      <c r="LD240" s="429" t="str">
        <f>IFERROR(VLOOKUP($E240,'[13]Actualización de costos CENACE'!$A:$G,7,0),"")</f>
        <v/>
      </c>
    </row>
    <row r="241" spans="22:316" ht="15" customHeight="1">
      <c r="V241" s="356"/>
      <c r="CQ241" s="414"/>
      <c r="DM241" s="414"/>
      <c r="KW241" s="435" t="str">
        <f t="shared" si="120"/>
        <v/>
      </c>
      <c r="KX241" s="435"/>
      <c r="LD241" s="429" t="str">
        <f>IFERROR(VLOOKUP($E241,'[13]Actualización de costos CENACE'!$A:$G,7,0),"")</f>
        <v/>
      </c>
    </row>
    <row r="242" spans="22:316" ht="15" customHeight="1">
      <c r="V242" s="356"/>
      <c r="CQ242" s="414"/>
      <c r="DM242" s="414"/>
      <c r="KW242" s="435" t="str">
        <f t="shared" si="120"/>
        <v/>
      </c>
      <c r="KX242" s="435"/>
      <c r="LD242" s="429" t="str">
        <f>IFERROR(VLOOKUP($E242,'[13]Actualización de costos CENACE'!$A:$G,7,0),"")</f>
        <v/>
      </c>
    </row>
    <row r="243" spans="22:316" ht="15" customHeight="1">
      <c r="V243" s="356"/>
      <c r="CQ243" s="414"/>
      <c r="DM243" s="414"/>
      <c r="KW243" s="435" t="str">
        <f t="shared" si="120"/>
        <v/>
      </c>
      <c r="KX243" s="435"/>
      <c r="LD243" s="429" t="str">
        <f>IFERROR(VLOOKUP($E243,'[13]Actualización de costos CENACE'!$A:$G,7,0),"")</f>
        <v/>
      </c>
    </row>
    <row r="244" spans="22:316" ht="15" customHeight="1">
      <c r="V244" s="356"/>
      <c r="CQ244" s="414"/>
      <c r="DM244" s="414"/>
      <c r="KW244" s="435" t="str">
        <f t="shared" si="120"/>
        <v/>
      </c>
      <c r="KX244" s="435"/>
      <c r="LD244" s="429" t="str">
        <f>IFERROR(VLOOKUP($E244,'[13]Actualización de costos CENACE'!$A:$G,7,0),"")</f>
        <v/>
      </c>
    </row>
    <row r="245" spans="22:316" ht="15" customHeight="1">
      <c r="V245" s="356"/>
      <c r="CQ245" s="414"/>
      <c r="DM245" s="414"/>
      <c r="KW245" s="435" t="str">
        <f t="shared" si="120"/>
        <v/>
      </c>
      <c r="KX245" s="435"/>
      <c r="LD245" s="429" t="str">
        <f>IFERROR(VLOOKUP($E245,'[13]Actualización de costos CENACE'!$A:$G,7,0),"")</f>
        <v/>
      </c>
    </row>
    <row r="246" spans="22:316" ht="15" customHeight="1">
      <c r="V246" s="356"/>
      <c r="CQ246" s="414"/>
      <c r="DM246" s="414"/>
      <c r="KW246" s="435" t="str">
        <f t="shared" si="120"/>
        <v/>
      </c>
      <c r="KX246" s="435"/>
      <c r="LD246" s="429" t="str">
        <f>IFERROR(VLOOKUP($E246,'[13]Actualización de costos CENACE'!$A:$G,7,0),"")</f>
        <v/>
      </c>
    </row>
    <row r="247" spans="22:316" ht="15" customHeight="1">
      <c r="V247" s="356"/>
      <c r="CQ247" s="414"/>
      <c r="DM247" s="414"/>
      <c r="KW247" s="435" t="str">
        <f t="shared" si="120"/>
        <v/>
      </c>
      <c r="KX247" s="435"/>
      <c r="LD247" s="429" t="str">
        <f>IFERROR(VLOOKUP($E247,'[13]Actualización de costos CENACE'!$A:$G,7,0),"")</f>
        <v/>
      </c>
    </row>
    <row r="255" spans="22:316" ht="15" customHeight="1">
      <c r="BL255" s="471"/>
    </row>
    <row r="258" spans="64:64" ht="15" customHeight="1">
      <c r="BL258" s="471"/>
    </row>
  </sheetData>
  <mergeCells count="17">
    <mergeCell ref="GA1:GD1"/>
    <mergeCell ref="GE1:GM1"/>
    <mergeCell ref="GO1:IW1"/>
    <mergeCell ref="IX1:JA1"/>
    <mergeCell ref="JB1:JF1"/>
    <mergeCell ref="FU1:FZ1"/>
    <mergeCell ref="D1:AG1"/>
    <mergeCell ref="AQ1:BE1"/>
    <mergeCell ref="BF1:BG1"/>
    <mergeCell ref="BJ1:BL1"/>
    <mergeCell ref="BR1:BW1"/>
    <mergeCell ref="CA1:CU1"/>
    <mergeCell ref="CV1:DP1"/>
    <mergeCell ref="DQ1:DX1"/>
    <mergeCell ref="DY1:EP1"/>
    <mergeCell ref="EQ1:FN1"/>
    <mergeCell ref="FO1:FT1"/>
  </mergeCells>
  <conditionalFormatting sqref="KU1:KU1048576">
    <cfRule type="dataBar" priority="5">
      <dataBar>
        <cfvo type="min"/>
        <cfvo type="max"/>
        <color rgb="FFC00000"/>
      </dataBar>
      <extLst>
        <ext xmlns:x14="http://schemas.microsoft.com/office/spreadsheetml/2009/9/main" uri="{B025F937-C7B1-47D3-B67F-A62EFF666E3E}">
          <x14:id>{62C47D4F-04F8-44D1-9DD3-CEC9E30D771F}</x14:id>
        </ext>
      </extLst>
    </cfRule>
  </conditionalFormatting>
  <conditionalFormatting sqref="KW1:KX29 KW30 KW31:KX1048576">
    <cfRule type="colorScale" priority="4">
      <colorScale>
        <cfvo type="min"/>
        <cfvo type="percentile" val="50"/>
        <cfvo type="max"/>
        <color rgb="FF63BE7B"/>
        <color rgb="FFFCFCFF"/>
        <color rgb="FFF8696B"/>
      </colorScale>
    </cfRule>
  </conditionalFormatting>
  <conditionalFormatting sqref="LA1:LA1048576">
    <cfRule type="dataBar" priority="2">
      <dataBar>
        <cfvo type="min"/>
        <cfvo type="max"/>
        <color rgb="FFC00000"/>
      </dataBar>
      <extLst>
        <ext xmlns:x14="http://schemas.microsoft.com/office/spreadsheetml/2009/9/main" uri="{B025F937-C7B1-47D3-B67F-A62EFF666E3E}">
          <x14:id>{30C630C0-6EDC-4480-8DDB-6DCCFC333948}</x14:id>
        </ext>
      </extLst>
    </cfRule>
    <cfRule type="dataBar" priority="3">
      <dataBar>
        <cfvo type="min"/>
        <cfvo type="max"/>
        <color rgb="FFC00000"/>
      </dataBar>
      <extLst>
        <ext xmlns:x14="http://schemas.microsoft.com/office/spreadsheetml/2009/9/main" uri="{B025F937-C7B1-47D3-B67F-A62EFF666E3E}">
          <x14:id>{DEE3BE93-9DC1-422E-931C-3982B95F7C4D}</x14:id>
        </ext>
      </extLst>
    </cfRule>
  </conditionalFormatting>
  <conditionalFormatting sqref="LB3:LB225">
    <cfRule type="dataBar" priority="1">
      <dataBar>
        <cfvo type="percent" val="25"/>
        <cfvo type="max"/>
        <color rgb="FFC00000"/>
      </dataBar>
      <extLst>
        <ext xmlns:x14="http://schemas.microsoft.com/office/spreadsheetml/2009/9/main" uri="{B025F937-C7B1-47D3-B67F-A62EFF666E3E}">
          <x14:id>{9CD0E3F3-3B1F-4E90-842C-CC3FE07E3F1F}</x14:id>
        </ext>
      </extLst>
    </cfRule>
  </conditionalFormatting>
  <hyperlinks>
    <hyperlink ref="GN111" r:id="rId1" xr:uid="{CF69CC23-AD26-4B96-886C-B0E87B481154}"/>
    <hyperlink ref="GN112" r:id="rId2" xr:uid="{749506A8-6934-4DEE-8A02-00F1ABB86D67}"/>
    <hyperlink ref="GN100" r:id="rId3" xr:uid="{71F72509-A4B1-4FC1-854E-DD924D44818D}"/>
    <hyperlink ref="GN101" r:id="rId4" xr:uid="{DD57515D-9B89-40C3-A29D-F63366F493B7}"/>
    <hyperlink ref="GN102" r:id="rId5" xr:uid="{7C336BC5-1CE2-49BE-9275-2E8C4D212192}"/>
    <hyperlink ref="GN4" r:id="rId6" xr:uid="{1F206E59-2A9D-4895-B480-6527A81DF847}"/>
    <hyperlink ref="GN116" r:id="rId7" xr:uid="{8DAEB69F-9BB8-4C82-9F82-33D714710241}"/>
    <hyperlink ref="GN104" r:id="rId8" xr:uid="{36BF01D8-9B1C-48DE-B621-5E308A9EF0B9}"/>
    <hyperlink ref="GN78" r:id="rId9" xr:uid="{094F2DFC-A3CF-495F-9148-7332B50B9425}"/>
    <hyperlink ref="GN105" r:id="rId10" xr:uid="{2376CEAA-86F2-4A06-80FF-43D4F9C92F36}"/>
    <hyperlink ref="GN6" r:id="rId11" xr:uid="{2B6AAEFC-C743-496A-80F5-2DA14F053247}"/>
    <hyperlink ref="GN7" r:id="rId12" xr:uid="{7AB7C62C-865F-4976-8232-CAE3E9318DB3}"/>
    <hyperlink ref="GN8" r:id="rId13" xr:uid="{A8A4E5EF-A179-4D6B-BF7F-B60A32D3273A}"/>
    <hyperlink ref="GN9" r:id="rId14" xr:uid="{C6E7B5FD-51C3-4766-86C9-E9714D6826C7}"/>
    <hyperlink ref="GN106" r:id="rId15" xr:uid="{E6859459-4A89-4349-9642-CA12E2C2D590}"/>
    <hyperlink ref="GN67" r:id="rId16" xr:uid="{FBFE4F0A-D3E6-4429-A420-FA9B65EA3477}"/>
    <hyperlink ref="GN107" r:id="rId17" xr:uid="{2C85B9E0-74A3-4F35-B5C7-2B2CF6A37292}"/>
    <hyperlink ref="GN108" r:id="rId18" xr:uid="{7B43C92D-D51E-40BB-981F-AD9E98886E25}"/>
    <hyperlink ref="GN11" r:id="rId19" xr:uid="{B6B07F77-8BDE-4687-AB64-6408D9A9D924}"/>
    <hyperlink ref="GN119" r:id="rId20" xr:uid="{E15A07FA-499D-4DBC-A8C4-DC1D4B8F5B86}"/>
    <hyperlink ref="GN121" r:id="rId21" xr:uid="{F96B052A-BAE8-4639-A43C-6D13DA0941FF}"/>
    <hyperlink ref="GN87" r:id="rId22" xr:uid="{36CFEA79-A133-4C53-B49A-D33F16471F85}"/>
    <hyperlink ref="GN219" r:id="rId23" xr:uid="{3AA9E0C9-8D27-4CA3-AC55-AF17DA477906}"/>
    <hyperlink ref="GN109" r:id="rId24" xr:uid="{36B1D8AD-0C8F-40E3-A06B-665159BE0750}"/>
    <hyperlink ref="GN110" r:id="rId25" xr:uid="{ADA94062-67F5-4353-8C5D-D349C6BEC237}"/>
    <hyperlink ref="GN127" r:id="rId26" xr:uid="{79071330-6880-4F2F-B064-9753A1F007FC}"/>
    <hyperlink ref="GN130" r:id="rId27" xr:uid="{C879B9AB-2939-4AA8-B46F-869770379D13}"/>
    <hyperlink ref="GN5" r:id="rId28" xr:uid="{6340B650-4D68-4B42-970F-0221E149EA60}"/>
    <hyperlink ref="GN113" r:id="rId29" xr:uid="{14E93C00-AA1E-4916-9AEF-5FE3957CB4B1}"/>
    <hyperlink ref="GN16" r:id="rId30" xr:uid="{700B0BF6-E2DB-4949-9456-858A61136D95}"/>
    <hyperlink ref="GN79" r:id="rId31" xr:uid="{CB5FB03D-167A-4CF5-8678-414C6AF7628A}"/>
    <hyperlink ref="GN15" r:id="rId32" xr:uid="{7984CDEB-650D-45BB-88AB-C60DE4E95659}"/>
    <hyperlink ref="GN19" r:id="rId33" xr:uid="{519FBD65-D53C-462B-B00B-F88030DD8396}"/>
    <hyperlink ref="GN114" r:id="rId34" xr:uid="{8184FE66-97A9-4920-8B81-1947C09C84E7}"/>
    <hyperlink ref="GN115" r:id="rId35" xr:uid="{A6036386-3155-4C61-AF2F-03AEFFAA98BE}"/>
    <hyperlink ref="GN20" r:id="rId36" xr:uid="{1A6688FB-BA2A-4AB1-B654-771B63B5E0CC}"/>
    <hyperlink ref="GN21" r:id="rId37" xr:uid="{F4B4CD76-34FC-4B93-A5F9-C5021857DD98}"/>
    <hyperlink ref="GN131" r:id="rId38" xr:uid="{E3BB75E2-6A41-4044-A713-436F40675838}"/>
    <hyperlink ref="GN22" r:id="rId39" xr:uid="{7792F8E6-05F1-45FD-9578-63126466D656}"/>
    <hyperlink ref="GN117" r:id="rId40" xr:uid="{049544F7-DCC4-4CAE-85FF-106497FFEA7D}"/>
    <hyperlink ref="GN118" r:id="rId41" xr:uid="{16A35E1C-1118-40FA-8D33-0C7AD2A4D10A}"/>
    <hyperlink ref="GN23" r:id="rId42" xr:uid="{8EC60C8B-E526-47E2-A405-4A3529C4048E}"/>
    <hyperlink ref="GN132" r:id="rId43" xr:uid="{AE79E0C8-B826-42A4-8775-DB4C863D869E}"/>
    <hyperlink ref="GN88" r:id="rId44" xr:uid="{E482483D-FB74-41EB-ABB5-36ABB5A31631}"/>
    <hyperlink ref="GN24" r:id="rId45" xr:uid="{9493A65B-A137-4F30-ABFE-21391A3291C3}"/>
    <hyperlink ref="GN120" r:id="rId46" xr:uid="{F59CDD6E-F685-4B9B-A9E7-7821A21B63A4}"/>
    <hyperlink ref="GN134" r:id="rId47" xr:uid="{FA98D6A4-09D0-4F7C-92AD-BA3C7FAAC472}"/>
    <hyperlink ref="GN89" r:id="rId48" xr:uid="{DAFFDD73-13A8-40F3-B528-6773EFD4A3A7}"/>
    <hyperlink ref="GN25" r:id="rId49" xr:uid="{9616474F-B597-43E2-AAB2-CEB8B4480AEB}"/>
    <hyperlink ref="GN122" r:id="rId50" xr:uid="{53B13B3A-2562-404A-8221-A63BC1FAB0B3}"/>
    <hyperlink ref="GN123" r:id="rId51" xr:uid="{9539493C-4DDC-4FFC-81F0-747590A58B0F}"/>
    <hyperlink ref="GN124" r:id="rId52" xr:uid="{230B9839-5D76-41BE-B4E5-D69D0BD0A149}"/>
    <hyperlink ref="GN125" r:id="rId53" xr:uid="{BF97372E-77D9-4D99-A7F7-259E9D2D8038}"/>
    <hyperlink ref="GN126" r:id="rId54" xr:uid="{B625FB20-7BC2-4AB4-8233-AA8E9EB4D06B}"/>
    <hyperlink ref="GN138" r:id="rId55" xr:uid="{B30F71C0-78B7-48A3-B90D-C5CEF744D85B}"/>
    <hyperlink ref="GN12" r:id="rId56" xr:uid="{D6044F09-7480-4DD8-821E-282C27EF3D92}"/>
    <hyperlink ref="GN27" r:id="rId57" xr:uid="{311E4D2F-3F95-4E69-A53C-78F9C13D77C2}"/>
    <hyperlink ref="GN128" r:id="rId58" xr:uid="{C9768786-EEA7-4E74-BD56-06A7FB6B8405}"/>
    <hyperlink ref="GN129" r:id="rId59" xr:uid="{77174060-C096-450F-9EF9-9C60778519BB}"/>
    <hyperlink ref="GN139" r:id="rId60" xr:uid="{91943FC5-3889-4C97-92FA-B75FBB664032}"/>
    <hyperlink ref="GN90" r:id="rId61" xr:uid="{431956D9-0124-49AD-BE06-2F47D19D2D57}"/>
    <hyperlink ref="GN140" r:id="rId62" xr:uid="{F1F8026C-976E-4566-B42D-0969D659DC74}"/>
    <hyperlink ref="GN145" r:id="rId63" xr:uid="{C3B3279F-6FF3-425F-90A6-E062F9368FA3}"/>
    <hyperlink ref="GN133" r:id="rId64" xr:uid="{A938A4B0-EA43-4FAD-B3BD-A8D944F5481B}"/>
    <hyperlink ref="GN64" r:id="rId65" xr:uid="{1B66D7A6-67AB-4E5B-AE8E-E4EED9DDE891}"/>
    <hyperlink ref="GN148" r:id="rId66" xr:uid="{EC2C3B29-A81F-4980-B1FA-0462C820803D}"/>
    <hyperlink ref="GN29" r:id="rId67" xr:uid="{72F3022F-A979-48B4-8A52-65E0AB89B292}"/>
    <hyperlink ref="GN135" r:id="rId68" xr:uid="{4ADC9ABD-D66A-4BFB-BBCD-DB5B3CB1929C}"/>
    <hyperlink ref="GN136" r:id="rId69" xr:uid="{A12F217E-0581-4701-8F63-8E04A916DDA3}"/>
    <hyperlink ref="GN137" r:id="rId70" xr:uid="{E551319D-D9C9-465B-87A8-E58755F5B7F0}"/>
    <hyperlink ref="GN30" r:id="rId71" xr:uid="{1ACC74D0-4932-4F0E-8E24-04114788EBF9}"/>
    <hyperlink ref="GN31" r:id="rId72" xr:uid="{1D0FAB66-BC95-4D03-893B-FD17CBE55D58}"/>
    <hyperlink ref="GN154" r:id="rId73" xr:uid="{8176BC2C-04AC-4951-9731-5915BDBC5D57}"/>
    <hyperlink ref="GN158" r:id="rId74" xr:uid="{2B3A27D1-8670-47BD-9E63-E8420D4E811E}"/>
    <hyperlink ref="GN43" r:id="rId75" xr:uid="{A0539438-28C9-4137-8CF7-35B7E9AAAC44}"/>
    <hyperlink ref="GN141" r:id="rId76" xr:uid="{223BFDF1-1B10-4237-901B-3FFB9692B846}"/>
    <hyperlink ref="GN32" r:id="rId77" xr:uid="{CC8D890B-419A-4E6D-A889-0F3BF43EDDA6}"/>
    <hyperlink ref="GN91" r:id="rId78" xr:uid="{9920E1A3-B2A8-4C46-9587-7B57D1990058}"/>
    <hyperlink ref="GN142" r:id="rId79" xr:uid="{6CCD8115-E7C3-4D0E-A4D2-05852BEE2782}"/>
    <hyperlink ref="GN92" r:id="rId80" xr:uid="{B0248542-7FC8-42B8-8C35-FEC495DB549C}"/>
    <hyperlink ref="GN143" r:id="rId81" xr:uid="{55641285-7D54-4AD0-8731-4B22A2630B15}"/>
    <hyperlink ref="GN144" r:id="rId82" xr:uid="{8A75BA9A-50A6-4D89-9603-EC7D56717E5E}"/>
    <hyperlink ref="GN47" r:id="rId83" xr:uid="{33308831-052F-4A9F-8009-C217D1EBCD11}"/>
    <hyperlink ref="GN33" r:id="rId84" xr:uid="{CBBBD3A4-1FE6-434D-8649-689138C78B85}"/>
    <hyperlink ref="GN34" r:id="rId85" xr:uid="{A75E0532-9A94-4875-B17D-64A921DC1CDD}"/>
    <hyperlink ref="GN35" r:id="rId86" xr:uid="{14B45DDA-0018-4EB2-809C-76A93251CB31}"/>
    <hyperlink ref="GN146" r:id="rId87" xr:uid="{5F235A9D-C3D2-4390-81CF-C23304866656}"/>
    <hyperlink ref="GN14" r:id="rId88" xr:uid="{B921DDE5-86F8-44BC-90E4-5366C928D1F2}"/>
    <hyperlink ref="GN147" r:id="rId89" xr:uid="{86C2EDBB-6750-42E0-B837-CFBD0F3B371A}"/>
    <hyperlink ref="GN37" r:id="rId90" xr:uid="{CA0C49B3-11C5-4F8D-B876-714D6A873C0B}"/>
    <hyperlink ref="GN46" r:id="rId91" xr:uid="{B7D1D381-92E4-44F1-93D0-18C8CE24DE26}"/>
    <hyperlink ref="GN149" r:id="rId92" xr:uid="{1F8D6A53-638E-4060-B5FB-013CCD320AD0}"/>
    <hyperlink ref="GN93" r:id="rId93" xr:uid="{18BD3149-1ABB-4C3B-B68F-17F8752462EE}"/>
    <hyperlink ref="GN38" r:id="rId94" xr:uid="{6C6D2B48-C2D1-402D-9C44-2213CF9D2CF1}"/>
    <hyperlink ref="GN150" r:id="rId95" xr:uid="{4B88697C-D74A-4C64-A948-88057290475E}"/>
    <hyperlink ref="GN151" r:id="rId96" xr:uid="{2AAB816B-ADE0-4ECD-960D-9DFE5414E547}"/>
    <hyperlink ref="GN152" r:id="rId97" xr:uid="{D2DFC93A-C722-4A6C-8CC7-B99E73C25BC5}"/>
    <hyperlink ref="GN39" r:id="rId98" xr:uid="{678CE14E-3C06-42BE-B558-24EA4D45A5B2}"/>
    <hyperlink ref="GN153" r:id="rId99" xr:uid="{FF6733F3-FAAB-403D-AE8E-08760AC180C9}"/>
    <hyperlink ref="GN168" r:id="rId100" xr:uid="{965888A0-7FA4-430B-8ECF-26657D77D87A}"/>
    <hyperlink ref="GN155" r:id="rId101" xr:uid="{E07E64BD-208C-4796-BE3A-5D3D56EE7586}"/>
    <hyperlink ref="GN40" r:id="rId102" xr:uid="{D9FD8106-8CFE-4B97-BB4A-E02624CEEEC5}"/>
    <hyperlink ref="GN86" r:id="rId103" xr:uid="{80733955-8DD2-4C9A-B895-EDAF160255E2}"/>
    <hyperlink ref="GN156" r:id="rId104" xr:uid="{F7455152-13D9-42AE-9FA8-760E7A503B35}"/>
    <hyperlink ref="GN157" r:id="rId105" xr:uid="{FAC5E8C9-FC49-4037-8B6A-9EC508D919AF}"/>
    <hyperlink ref="GN171" r:id="rId106" xr:uid="{B5186494-EAB3-40FF-B93D-424AAC23B331}"/>
    <hyperlink ref="GN42" r:id="rId107" xr:uid="{04C6B44C-1241-4879-AB99-240DFFCD388B}"/>
    <hyperlink ref="GN159" r:id="rId108" xr:uid="{B86B775A-E685-4383-9632-B00C2FFCE057}"/>
    <hyperlink ref="GN160" r:id="rId109" xr:uid="{DA8F46D1-CFF8-4DC3-99FE-3F2994D4146F}"/>
    <hyperlink ref="GN161" r:id="rId110" xr:uid="{9B7FF0AF-49CD-4FCF-8D2A-EC7AF91472A6}"/>
    <hyperlink ref="GN3" r:id="rId111" xr:uid="{6F5386A3-6791-4CEA-B009-345A4A429D77}"/>
    <hyperlink ref="GN162" r:id="rId112" xr:uid="{00A7BA5D-CAD5-4196-8061-448ABE485F0A}"/>
    <hyperlink ref="GN178" r:id="rId113" xr:uid="{4775B374-61FF-4E85-8FB5-83C77C1024C9}"/>
    <hyperlink ref="GN163" r:id="rId114" xr:uid="{1DE3179E-46D8-4299-AA68-1357D7962A75}"/>
    <hyperlink ref="GN94" r:id="rId115" xr:uid="{505B8DB1-A7C0-4A15-A4D8-02252972B5D1}"/>
    <hyperlink ref="GN10" r:id="rId116" xr:uid="{F26EA031-2FBC-42C6-91E2-744EF046173A}"/>
    <hyperlink ref="GN164" r:id="rId117" xr:uid="{DB9381A7-5D73-4E21-97F1-3F6A6ECBE2EC}"/>
    <hyperlink ref="GN184" r:id="rId118" xr:uid="{96B0E062-5DDC-43B4-A1B2-AD9F3149A6DB}"/>
    <hyperlink ref="GN165" r:id="rId119" xr:uid="{87408467-57F2-4F1F-904A-E8C709EEAA0D}"/>
    <hyperlink ref="GN166" r:id="rId120" xr:uid="{A3075286-4A34-4E92-9C1E-C615D802BD89}"/>
    <hyperlink ref="GN167" r:id="rId121" xr:uid="{057D175A-4869-4047-B926-31B0462C6350}"/>
    <hyperlink ref="GN196" r:id="rId122" xr:uid="{D05D7456-9FC9-4292-AB5C-06B105E5A3D4}"/>
    <hyperlink ref="GN169" r:id="rId123" xr:uid="{333425D1-C16C-454B-A89F-97F89DCFEA86}"/>
    <hyperlink ref="GN170" r:id="rId124" xr:uid="{D9CF0260-888F-4800-B86F-F30C561E32BA}"/>
    <hyperlink ref="GN198" r:id="rId125" xr:uid="{D2504F66-8F2E-4DE9-A5CC-B9D63B0202CE}"/>
    <hyperlink ref="GN172" r:id="rId126" xr:uid="{4251C8E1-65C6-4C51-A4C0-6615251E7FA0}"/>
    <hyperlink ref="GN95" r:id="rId127" xr:uid="{8161C4AE-FE87-4F7D-9D84-80F4DE30E0D9}"/>
    <hyperlink ref="GN173" r:id="rId128" xr:uid="{FB082BCD-9538-4148-8FC0-9FD99FE2BB8A}"/>
    <hyperlink ref="GN174" r:id="rId129" xr:uid="{6346CE3E-20ED-4DD0-BB61-123211439D93}"/>
    <hyperlink ref="GN175" r:id="rId130" xr:uid="{C77F879C-C450-48E9-99C1-4C85E8B65D6F}"/>
    <hyperlink ref="GN61" r:id="rId131" xr:uid="{85466AF6-FE5B-49C6-9866-2AA67659258D}"/>
    <hyperlink ref="GN48" r:id="rId132" xr:uid="{1C3E8DAB-1FF3-4A81-8E6A-1EB6742AFF72}"/>
    <hyperlink ref="GN176" r:id="rId133" xr:uid="{7C4F3162-1F59-4183-A4A2-CA295254F1B8}"/>
    <hyperlink ref="GN177" r:id="rId134" xr:uid="{C78BBBEC-945C-4999-9D3B-E07E29376602}"/>
    <hyperlink ref="GN18" r:id="rId135" xr:uid="{5142512C-7EC0-4E9E-98DD-36CB50F5CDB6}"/>
    <hyperlink ref="GN179" r:id="rId136" xr:uid="{0C021C60-183E-4E27-9EFA-2D35692D6A3B}"/>
    <hyperlink ref="GN49" r:id="rId137" xr:uid="{D7798631-AD45-4712-BFAA-483BD32E5961}"/>
    <hyperlink ref="GN50" r:id="rId138" xr:uid="{85E23F20-8FF1-4F50-8286-7A4046272A97}"/>
    <hyperlink ref="GN180" r:id="rId139" xr:uid="{18E08C0B-A522-4847-98CD-763EEB9CDD3C}"/>
    <hyperlink ref="GN181" r:id="rId140" xr:uid="{D265FDBD-6E65-45F8-97B5-21B572170061}"/>
    <hyperlink ref="GN51" r:id="rId141" xr:uid="{9C80E674-87DD-47ED-B21C-E07E5FB2E26D}"/>
    <hyperlink ref="GN52" r:id="rId142" xr:uid="{093F7CAF-6565-4A8A-A887-0E5910F1808C}"/>
    <hyperlink ref="GN53" r:id="rId143" xr:uid="{AB075523-F97A-4BD5-8B3F-CB670BD24442}"/>
    <hyperlink ref="GN182" r:id="rId144" xr:uid="{922B24C0-DCDD-4DC7-8AA5-559055F318F3}"/>
    <hyperlink ref="GN54" r:id="rId145" xr:uid="{5BBF9839-1871-470D-9AAD-6D1FBEF9B8B5}"/>
    <hyperlink ref="GN183" r:id="rId146" xr:uid="{3B438B16-F270-4782-AA97-24AB2F9DCD36}"/>
    <hyperlink ref="GN55" r:id="rId147" xr:uid="{3BE8816D-4FDC-4086-9F86-5A320024F50F}"/>
    <hyperlink ref="GN62" r:id="rId148" xr:uid="{44DE5E1E-FCE5-4FC0-A60E-AC324A53B902}"/>
    <hyperlink ref="GN185" r:id="rId149" xr:uid="{E7621259-7E87-4241-B79D-9B7835DD7BF2}"/>
    <hyperlink ref="GN186" r:id="rId150" xr:uid="{DD203DFC-399A-4268-A7F2-5CF5E9956F7E}"/>
    <hyperlink ref="GN187" r:id="rId151" xr:uid="{4B084DB8-1B4C-4053-AB66-6A824D94D0F1}"/>
    <hyperlink ref="GN188" r:id="rId152" xr:uid="{0FE098E6-D9C1-4C9C-9637-DA842D2BC47F}"/>
    <hyperlink ref="GN189" r:id="rId153" xr:uid="{A39BA178-9703-4CE1-B7E6-C048477867E4}"/>
    <hyperlink ref="GN56" r:id="rId154" xr:uid="{3BBA74C5-0E34-4CC8-8419-5E4ADBA5F6F7}"/>
    <hyperlink ref="GN190" r:id="rId155" xr:uid="{4F57430B-B468-43BD-A0EC-ADC2BED66041}"/>
    <hyperlink ref="GN191" r:id="rId156" xr:uid="{2BE0EC57-561A-4F07-A2D5-DA9D0F90A240}"/>
    <hyperlink ref="GN192" r:id="rId157" xr:uid="{5459CF30-761A-43A0-B76B-384C8086D757}"/>
    <hyperlink ref="GN193" r:id="rId158" xr:uid="{3AF9B7D5-0390-45C5-BC49-A56B542E3E0F}"/>
    <hyperlink ref="GN194" r:id="rId159" xr:uid="{CEF72832-D14C-4C8A-BBE4-E34486A33632}"/>
    <hyperlink ref="GN195" r:id="rId160" xr:uid="{5F10EFAD-C895-44B3-8F47-FAE54670BD6A}"/>
    <hyperlink ref="GN208" r:id="rId161" xr:uid="{1DCF7F9D-7671-4754-BE73-346218E09C6B}"/>
    <hyperlink ref="GN57" r:id="rId162" xr:uid="{40D00886-53F6-4073-A237-70510020C62D}"/>
    <hyperlink ref="GN197" r:id="rId163" xr:uid="{E943A169-5FBB-4DA2-8945-458655795B3C}"/>
    <hyperlink ref="GN209" r:id="rId164" xr:uid="{36C036AF-B3B1-4EAA-BF41-BEF6CDCACFAE}"/>
    <hyperlink ref="GN199" r:id="rId165" xr:uid="{513018DA-3427-4DCA-B2D6-58C286582FC7}"/>
    <hyperlink ref="GN58" r:id="rId166" xr:uid="{7D1FE158-4BF8-425F-99F3-8105DF476892}"/>
    <hyperlink ref="GN59" r:id="rId167" xr:uid="{3E07484B-153C-4FBD-9C8D-99FE47F6071A}"/>
    <hyperlink ref="GN75" r:id="rId168" xr:uid="{56D192CF-245B-4BB3-A901-330A52C7707E}"/>
    <hyperlink ref="GN72" r:id="rId169" xr:uid="{05ECDCAD-9592-448D-ADD2-B584986A5EA3}"/>
    <hyperlink ref="GN200" r:id="rId170" xr:uid="{5C3F9294-F0F8-459B-AD85-C3F1B6E2B092}"/>
    <hyperlink ref="GN201" r:id="rId171" xr:uid="{E8534800-DF40-4EA4-B0F1-FCD30517FB4E}"/>
    <hyperlink ref="GN202" r:id="rId172" xr:uid="{0FD11496-E129-41CE-819B-DC106F1F0D4C}"/>
    <hyperlink ref="GN203" r:id="rId173" xr:uid="{8B66E53C-2227-4E19-BF13-4C70267DCD9C}"/>
    <hyperlink ref="GN63" r:id="rId174" xr:uid="{47C84728-8489-4CCF-BE01-C0B77961F03E}"/>
    <hyperlink ref="GN204" r:id="rId175" xr:uid="{079A0D31-02FB-4B03-B9F3-FEAC70D11EE1}"/>
    <hyperlink ref="GN45" r:id="rId176" xr:uid="{6C6B2792-F0D8-4886-A7CC-269F7825A259}"/>
    <hyperlink ref="GN65" r:id="rId177" xr:uid="{E0E3A475-32E0-406B-9AE1-842D89A05C89}"/>
    <hyperlink ref="GN85" r:id="rId178" xr:uid="{86AF2BA9-207D-4768-9578-745A235DBE86}"/>
    <hyperlink ref="GN17" r:id="rId179" xr:uid="{94FAEAA4-B35B-47D4-92DC-45F07D2E47F2}"/>
    <hyperlink ref="GN68" r:id="rId180" xr:uid="{842C8402-8DC6-4A18-A525-77A0B0EDD740}"/>
    <hyperlink ref="GN205" r:id="rId181" xr:uid="{E3D0BB13-ACB0-459F-90F4-4C98D01BEC6A}"/>
    <hyperlink ref="GN36" r:id="rId182" xr:uid="{B1355A00-5FF2-45B1-9E9A-FB94B8B047E0}"/>
    <hyperlink ref="GN70" r:id="rId183" xr:uid="{76D24FE7-AE31-4405-B6B9-3270F825921A}"/>
    <hyperlink ref="GN206" r:id="rId184" xr:uid="{2B8D175E-EE74-4B6B-A7FE-74C8B18BCB4C}"/>
    <hyperlink ref="GN44" r:id="rId185" xr:uid="{3F574387-7489-458C-B814-CDB421CECB43}"/>
    <hyperlink ref="GN207" r:id="rId186" xr:uid="{FA000B9A-AE6D-4F1C-943A-E6DAC8DE4700}"/>
    <hyperlink ref="GN103" r:id="rId187" xr:uid="{E6EF67BB-F077-43AB-A278-5BFDD4A2B82D}"/>
    <hyperlink ref="GN211" r:id="rId188" xr:uid="{ED995D50-E33D-4B55-96D4-36290133A742}"/>
    <hyperlink ref="GN210" r:id="rId189" xr:uid="{B35064CF-3999-4876-A14C-47E6C35BDFBE}"/>
    <hyperlink ref="GN212" r:id="rId190" xr:uid="{C6C835CC-DA7A-4EDF-B5D8-9D3EFA8A8853}"/>
    <hyperlink ref="GN69" r:id="rId191" xr:uid="{AFA9C92A-F981-468D-B5FA-6F8D8D15859C}"/>
    <hyperlink ref="GN73" r:id="rId192" xr:uid="{DA1C9A26-3792-40CB-A844-849D8D44F1A9}"/>
    <hyperlink ref="GN76" r:id="rId193" xr:uid="{2A43B2E9-C9A4-42C8-920D-4576B7C424AE}"/>
    <hyperlink ref="GN41" r:id="rId194" xr:uid="{A91CDE0C-046E-46C0-ACE4-06006BA061D3}"/>
    <hyperlink ref="GN66" r:id="rId195" xr:uid="{44AE49CD-D6FB-440B-93D5-526B91929F37}"/>
    <hyperlink ref="GN77" r:id="rId196" xr:uid="{D296A4C1-6EB7-4C1F-8AC5-44FD304792B6}"/>
    <hyperlink ref="GN214" r:id="rId197" xr:uid="{B08F42ED-4653-4C74-980E-5C8702D14FFE}"/>
    <hyperlink ref="GN213" r:id="rId198" xr:uid="{CAB5A4B3-FA19-4125-B3C8-CF640BCAE1E1}"/>
    <hyperlink ref="GN26" r:id="rId199" xr:uid="{85207FE6-6C80-4ADB-9369-46C8A46C412F}"/>
    <hyperlink ref="GN215" r:id="rId200" xr:uid="{A2095F92-22D6-4045-BAB8-CAEE7A15BEFF}"/>
    <hyperlink ref="GN13" r:id="rId201" xr:uid="{AEAA1EA3-750D-4075-852D-6FD45977E8E7}"/>
    <hyperlink ref="GN216" r:id="rId202" xr:uid="{AF3EBE8F-7B3A-45EE-8D15-C7B42DF44D42}"/>
    <hyperlink ref="GN28" r:id="rId203" xr:uid="{73E2C49E-F68F-4EC9-BDF4-ECBC9E3449D7}"/>
    <hyperlink ref="GN80" r:id="rId204" xr:uid="{C41464B5-5593-48D5-A1D9-F7F5822615AF}"/>
    <hyperlink ref="GN217" r:id="rId205" xr:uid="{EC15548E-6B51-475D-BAFF-C405C8A2411C}"/>
    <hyperlink ref="GN218" r:id="rId206" xr:uid="{94B7AD95-3806-4A8F-96A1-4AC0EA7667BD}"/>
    <hyperlink ref="GN81" r:id="rId207" xr:uid="{1C2A1522-6E0B-43AC-9256-E85C904C3EA9}"/>
    <hyperlink ref="GN82" r:id="rId208" xr:uid="{3819056C-AA53-4EEB-B4F3-4AF341F1C6DB}"/>
    <hyperlink ref="GN71" r:id="rId209" xr:uid="{12CD890F-BB4E-415C-AE8D-F4F326C4A6B9}"/>
    <hyperlink ref="GN83" r:id="rId210" xr:uid="{1AA86961-9D62-459C-B2AD-65848D11A6D4}"/>
    <hyperlink ref="GN220" r:id="rId211" xr:uid="{4F7DDB64-0BB2-481E-86B4-0654C5AA2C51}"/>
    <hyperlink ref="GN221" r:id="rId212" xr:uid="{ADA209FA-3C62-4005-86EE-C8EEA3846C76}"/>
    <hyperlink ref="GN84" r:id="rId213" xr:uid="{0E39C043-E0E7-4092-B028-5A88102349A1}"/>
    <hyperlink ref="GN96" r:id="rId214" xr:uid="{E32F0B1F-BB88-464D-B4BB-381A7567193E}"/>
    <hyperlink ref="GN97" r:id="rId215" xr:uid="{90C37D75-7B49-41FE-85C9-38ADF63810CD}"/>
    <hyperlink ref="GN98" r:id="rId216" xr:uid="{F5A100C2-A6A6-4538-9811-65402CF833B6}"/>
    <hyperlink ref="GN99" r:id="rId217" xr:uid="{2DF54E79-266D-4815-8CA4-7A558DE30209}"/>
    <hyperlink ref="GN222" r:id="rId218" xr:uid="{0D491682-51E3-4DCF-8083-CF00B66A5D96}"/>
    <hyperlink ref="GN223" r:id="rId219" xr:uid="{433E811C-7FDE-420E-9D5D-DFEE6A478201}"/>
    <hyperlink ref="GN224" r:id="rId220" xr:uid="{D4840B1F-29FB-47DE-BB47-1CE8D546274F}"/>
    <hyperlink ref="GN225" r:id="rId221" xr:uid="{AE58F5EE-65C9-42C7-9689-067A0B5EE589}"/>
    <hyperlink ref="HC101" r:id="rId222" xr:uid="{4BA0503B-D519-47BF-BC0A-A98979C444F3}"/>
  </hyperlinks>
  <pageMargins left="0.7" right="0.7" top="0.75" bottom="0.75" header="0.3" footer="0.3"/>
  <pageSetup orientation="portrait" horizontalDpi="0" verticalDpi="0"/>
  <legacyDrawing r:id="rId223"/>
  <extLst>
    <ext xmlns:x14="http://schemas.microsoft.com/office/spreadsheetml/2009/9/main" uri="{78C0D931-6437-407d-A8EE-F0AAD7539E65}">
      <x14:conditionalFormattings>
        <x14:conditionalFormatting xmlns:xm="http://schemas.microsoft.com/office/excel/2006/main">
          <x14:cfRule type="dataBar" id="{62C47D4F-04F8-44D1-9DD3-CEC9E30D771F}">
            <x14:dataBar minLength="0" maxLength="100" gradient="0">
              <x14:cfvo type="autoMin"/>
              <x14:cfvo type="autoMax"/>
              <x14:negativeFillColor theme="9" tint="-0.499984740745262"/>
              <x14:axisColor rgb="FF000000"/>
            </x14:dataBar>
          </x14:cfRule>
          <xm:sqref>KU1:KU1048576</xm:sqref>
        </x14:conditionalFormatting>
        <x14:conditionalFormatting xmlns:xm="http://schemas.microsoft.com/office/excel/2006/main">
          <x14:cfRule type="dataBar" id="{30C630C0-6EDC-4480-8DDB-6DCCFC333948}">
            <x14:dataBar minLength="0" maxLength="100">
              <x14:cfvo type="autoMin"/>
              <x14:cfvo type="autoMax"/>
              <x14:negativeFillColor theme="9" tint="-0.499984740745262"/>
              <x14:axisColor rgb="FF000000"/>
            </x14:dataBar>
          </x14:cfRule>
          <x14:cfRule type="dataBar" id="{DEE3BE93-9DC1-422E-931C-3982B95F7C4D}">
            <x14:dataBar minLength="0" maxLength="100" gradient="0">
              <x14:cfvo type="autoMin"/>
              <x14:cfvo type="autoMax"/>
              <x14:negativeFillColor theme="9" tint="-0.499984740745262"/>
              <x14:axisColor rgb="FF000000"/>
            </x14:dataBar>
          </x14:cfRule>
          <xm:sqref>LA1:LA1048576</xm:sqref>
        </x14:conditionalFormatting>
        <x14:conditionalFormatting xmlns:xm="http://schemas.microsoft.com/office/excel/2006/main">
          <x14:cfRule type="dataBar" id="{9CD0E3F3-3B1F-4E90-842C-CC3FE07E3F1F}">
            <x14:dataBar minLength="0" maxLength="100" gradient="0">
              <x14:cfvo type="percent">
                <xm:f>25</xm:f>
              </x14:cfvo>
              <x14:cfvo type="autoMax"/>
              <x14:negativeFillColor theme="0"/>
              <x14:axisColor rgb="FF000000"/>
            </x14:dataBar>
          </x14:cfRule>
          <xm:sqref>LB3:LB225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9774E-8434-4864-886A-ECD264F61BBB}">
  <dimension ref="A1:B187"/>
  <sheetViews>
    <sheetView tabSelected="1" workbookViewId="0">
      <selection activeCell="A106" sqref="A106"/>
    </sheetView>
  </sheetViews>
  <sheetFormatPr baseColWidth="10" defaultRowHeight="15"/>
  <cols>
    <col min="1" max="1" width="84" customWidth="1"/>
    <col min="2" max="2" width="111.85546875" customWidth="1"/>
  </cols>
  <sheetData>
    <row r="1" spans="1:2" ht="27.95" customHeight="1">
      <c r="A1" s="653" t="s">
        <v>4816</v>
      </c>
      <c r="B1" s="653"/>
    </row>
    <row r="2" spans="1:2">
      <c r="A2" s="654" t="s">
        <v>4817</v>
      </c>
      <c r="B2" s="654"/>
    </row>
    <row r="3" spans="1:2">
      <c r="A3" s="654" t="s">
        <v>4818</v>
      </c>
      <c r="B3" s="654"/>
    </row>
    <row r="4" spans="1:2">
      <c r="A4" s="51"/>
      <c r="B4" s="51"/>
    </row>
    <row r="5" spans="1:2">
      <c r="A5" s="177" t="s">
        <v>4819</v>
      </c>
      <c r="B5" s="177"/>
    </row>
    <row r="6" spans="1:2" ht="30">
      <c r="A6" s="51" t="s">
        <v>4820</v>
      </c>
      <c r="B6" s="51" t="s">
        <v>4821</v>
      </c>
    </row>
    <row r="7" spans="1:2">
      <c r="A7" s="51" t="s">
        <v>3309</v>
      </c>
      <c r="B7" s="51" t="s">
        <v>4822</v>
      </c>
    </row>
    <row r="8" spans="1:2">
      <c r="A8" s="51"/>
      <c r="B8" s="51"/>
    </row>
    <row r="9" spans="1:2">
      <c r="A9" s="177" t="s">
        <v>4823</v>
      </c>
      <c r="B9" s="177" t="s">
        <v>4824</v>
      </c>
    </row>
    <row r="10" spans="1:2">
      <c r="A10" s="51" t="s">
        <v>4825</v>
      </c>
      <c r="B10" s="51" t="s">
        <v>4826</v>
      </c>
    </row>
    <row r="11" spans="1:2">
      <c r="A11" s="51" t="s">
        <v>4827</v>
      </c>
      <c r="B11" s="51" t="s">
        <v>4828</v>
      </c>
    </row>
    <row r="12" spans="1:2">
      <c r="A12" s="51" t="s">
        <v>4829</v>
      </c>
      <c r="B12" s="51" t="s">
        <v>4830</v>
      </c>
    </row>
    <row r="13" spans="1:2">
      <c r="A13" s="51" t="s">
        <v>4831</v>
      </c>
      <c r="B13" s="51" t="s">
        <v>4832</v>
      </c>
    </row>
    <row r="14" spans="1:2" ht="45">
      <c r="A14" s="51" t="s">
        <v>4896</v>
      </c>
      <c r="B14" s="51" t="s">
        <v>4897</v>
      </c>
    </row>
    <row r="15" spans="1:2" ht="30">
      <c r="A15" s="51" t="s">
        <v>4833</v>
      </c>
      <c r="B15" s="51" t="s">
        <v>4834</v>
      </c>
    </row>
    <row r="16" spans="1:2">
      <c r="A16" s="51" t="s">
        <v>4835</v>
      </c>
      <c r="B16" s="51" t="s">
        <v>4836</v>
      </c>
    </row>
    <row r="17" spans="1:2">
      <c r="A17" s="51"/>
      <c r="B17" s="51"/>
    </row>
    <row r="18" spans="1:2">
      <c r="A18" s="177" t="s">
        <v>4837</v>
      </c>
      <c r="B18" s="177" t="s">
        <v>4490</v>
      </c>
    </row>
    <row r="19" spans="1:2" ht="30">
      <c r="A19" s="51" t="s">
        <v>4838</v>
      </c>
      <c r="B19" s="51" t="s">
        <v>4839</v>
      </c>
    </row>
    <row r="20" spans="1:2" ht="30">
      <c r="A20" s="51" t="s">
        <v>4840</v>
      </c>
      <c r="B20" s="51" t="s">
        <v>4841</v>
      </c>
    </row>
    <row r="21" spans="1:2">
      <c r="A21" s="51" t="s">
        <v>4842</v>
      </c>
      <c r="B21" s="51" t="s">
        <v>4843</v>
      </c>
    </row>
    <row r="22" spans="1:2" ht="30">
      <c r="A22" s="51" t="s">
        <v>4844</v>
      </c>
      <c r="B22" s="51" t="s">
        <v>4845</v>
      </c>
    </row>
    <row r="23" spans="1:2" ht="30">
      <c r="A23" s="51" t="s">
        <v>4846</v>
      </c>
      <c r="B23" s="51" t="s">
        <v>4847</v>
      </c>
    </row>
    <row r="24" spans="1:2" ht="30">
      <c r="A24" s="51" t="s">
        <v>4848</v>
      </c>
      <c r="B24" s="51" t="s">
        <v>4849</v>
      </c>
    </row>
    <row r="25" spans="1:2">
      <c r="A25" s="51"/>
      <c r="B25" s="51"/>
    </row>
    <row r="26" spans="1:2">
      <c r="A26" s="177" t="s">
        <v>4850</v>
      </c>
      <c r="B26" s="177"/>
    </row>
    <row r="27" spans="1:2">
      <c r="A27" s="51" t="s">
        <v>4851</v>
      </c>
      <c r="B27" s="51" t="s">
        <v>4852</v>
      </c>
    </row>
    <row r="28" spans="1:2">
      <c r="A28" s="51" t="s">
        <v>721</v>
      </c>
      <c r="B28" s="51" t="s">
        <v>4853</v>
      </c>
    </row>
    <row r="29" spans="1:2">
      <c r="A29" s="51" t="s">
        <v>55</v>
      </c>
      <c r="B29" s="51" t="s">
        <v>4854</v>
      </c>
    </row>
    <row r="30" spans="1:2">
      <c r="A30" s="51" t="s">
        <v>4855</v>
      </c>
      <c r="B30" s="51" t="s">
        <v>4856</v>
      </c>
    </row>
    <row r="31" spans="1:2">
      <c r="A31" s="51" t="s">
        <v>4857</v>
      </c>
      <c r="B31" s="51" t="s">
        <v>4858</v>
      </c>
    </row>
    <row r="32" spans="1:2">
      <c r="A32" s="51" t="s">
        <v>4859</v>
      </c>
      <c r="B32" s="51" t="s">
        <v>4860</v>
      </c>
    </row>
    <row r="33" spans="1:2">
      <c r="A33" s="51" t="s">
        <v>12</v>
      </c>
      <c r="B33" s="51" t="s">
        <v>4861</v>
      </c>
    </row>
    <row r="34" spans="1:2">
      <c r="A34" s="51"/>
      <c r="B34" s="51"/>
    </row>
    <row r="35" spans="1:2">
      <c r="A35" s="51" t="s">
        <v>4862</v>
      </c>
      <c r="B35" s="51" t="s">
        <v>4863</v>
      </c>
    </row>
    <row r="36" spans="1:2">
      <c r="A36" s="177" t="s">
        <v>4864</v>
      </c>
      <c r="B36" s="177" t="s">
        <v>4865</v>
      </c>
    </row>
    <row r="37" spans="1:2">
      <c r="A37" s="51" t="s">
        <v>4866</v>
      </c>
      <c r="B37" s="51" t="s">
        <v>4867</v>
      </c>
    </row>
    <row r="38" spans="1:2">
      <c r="A38" s="51" t="s">
        <v>4868</v>
      </c>
      <c r="B38" s="51" t="s">
        <v>4869</v>
      </c>
    </row>
    <row r="39" spans="1:2">
      <c r="A39" s="51" t="s">
        <v>4870</v>
      </c>
      <c r="B39" s="51" t="s">
        <v>4871</v>
      </c>
    </row>
    <row r="40" spans="1:2">
      <c r="A40" s="51" t="s">
        <v>4872</v>
      </c>
      <c r="B40" s="51" t="s">
        <v>4873</v>
      </c>
    </row>
    <row r="41" spans="1:2">
      <c r="A41" s="51" t="s">
        <v>4874</v>
      </c>
      <c r="B41" s="51" t="s">
        <v>4875</v>
      </c>
    </row>
    <row r="42" spans="1:2">
      <c r="A42" s="51" t="s">
        <v>4876</v>
      </c>
      <c r="B42" s="51" t="s">
        <v>4877</v>
      </c>
    </row>
    <row r="43" spans="1:2">
      <c r="A43" s="51" t="s">
        <v>4878</v>
      </c>
      <c r="B43" s="51" t="s">
        <v>4879</v>
      </c>
    </row>
    <row r="44" spans="1:2" ht="30">
      <c r="A44" s="51" t="s">
        <v>10207</v>
      </c>
      <c r="B44" s="51" t="s">
        <v>10208</v>
      </c>
    </row>
    <row r="45" spans="1:2" ht="30">
      <c r="A45" s="51" t="s">
        <v>10209</v>
      </c>
      <c r="B45" s="51" t="s">
        <v>10210</v>
      </c>
    </row>
    <row r="46" spans="1:2" ht="30">
      <c r="A46" s="51" t="s">
        <v>10211</v>
      </c>
      <c r="B46" s="51" t="s">
        <v>10212</v>
      </c>
    </row>
    <row r="47" spans="1:2">
      <c r="A47" s="51"/>
      <c r="B47" s="51"/>
    </row>
    <row r="48" spans="1:2">
      <c r="A48" s="51" t="s">
        <v>4880</v>
      </c>
      <c r="B48" s="51"/>
    </row>
    <row r="49" spans="1:2">
      <c r="A49" s="51"/>
      <c r="B49" s="51"/>
    </row>
    <row r="50" spans="1:2">
      <c r="A50" s="51" t="s">
        <v>4881</v>
      </c>
      <c r="B50" s="51"/>
    </row>
    <row r="51" spans="1:2">
      <c r="A51" s="177" t="s">
        <v>4882</v>
      </c>
      <c r="B51" s="177"/>
    </row>
    <row r="52" spans="1:2">
      <c r="A52" s="51" t="s">
        <v>4883</v>
      </c>
      <c r="B52" s="51"/>
    </row>
    <row r="53" spans="1:2">
      <c r="A53" s="51" t="s">
        <v>4884</v>
      </c>
      <c r="B53" s="51"/>
    </row>
    <row r="54" spans="1:2">
      <c r="A54" s="51" t="s">
        <v>4885</v>
      </c>
      <c r="B54" s="51"/>
    </row>
    <row r="55" spans="1:2">
      <c r="A55" s="51" t="s">
        <v>4886</v>
      </c>
      <c r="B55" s="51"/>
    </row>
    <row r="56" spans="1:2">
      <c r="A56" s="51" t="s">
        <v>4887</v>
      </c>
      <c r="B56" s="51"/>
    </row>
    <row r="57" spans="1:2">
      <c r="A57" s="51" t="s">
        <v>4888</v>
      </c>
      <c r="B57" s="51"/>
    </row>
    <row r="58" spans="1:2">
      <c r="A58" s="51"/>
      <c r="B58" s="51"/>
    </row>
    <row r="59" spans="1:2">
      <c r="A59" s="51"/>
      <c r="B59" s="51"/>
    </row>
    <row r="60" spans="1:2">
      <c r="A60" s="177" t="s">
        <v>4889</v>
      </c>
      <c r="B60" s="177"/>
    </row>
    <row r="61" spans="1:2">
      <c r="A61" s="51">
        <v>1</v>
      </c>
      <c r="B61" s="51" t="s">
        <v>4890</v>
      </c>
    </row>
    <row r="62" spans="1:2">
      <c r="A62" s="51">
        <v>2</v>
      </c>
      <c r="B62" s="51" t="s">
        <v>4891</v>
      </c>
    </row>
    <row r="63" spans="1:2">
      <c r="A63" s="51">
        <v>3</v>
      </c>
      <c r="B63" s="51" t="s">
        <v>4892</v>
      </c>
    </row>
    <row r="64" spans="1:2">
      <c r="A64" s="51">
        <v>4</v>
      </c>
      <c r="B64" s="51" t="s">
        <v>4893</v>
      </c>
    </row>
    <row r="65" spans="1:2">
      <c r="A65" s="51">
        <v>5</v>
      </c>
      <c r="B65" s="51" t="s">
        <v>4894</v>
      </c>
    </row>
    <row r="67" spans="1:2">
      <c r="A67" s="177"/>
      <c r="B67" s="177"/>
    </row>
    <row r="68" spans="1:2">
      <c r="A68" s="51" t="s">
        <v>12434</v>
      </c>
      <c r="B68" s="51"/>
    </row>
    <row r="69" spans="1:2">
      <c r="A69" s="51"/>
      <c r="B69" s="51"/>
    </row>
    <row r="70" spans="1:2">
      <c r="A70" s="177" t="s">
        <v>12435</v>
      </c>
      <c r="B70" s="177"/>
    </row>
    <row r="71" spans="1:2">
      <c r="A71" s="51" t="s">
        <v>12436</v>
      </c>
      <c r="B71" s="51" t="s">
        <v>12437</v>
      </c>
    </row>
    <row r="72" spans="1:2" ht="30">
      <c r="A72" s="51" t="s">
        <v>12438</v>
      </c>
      <c r="B72" s="51" t="s">
        <v>12439</v>
      </c>
    </row>
    <row r="73" spans="1:2">
      <c r="A73" s="51" t="s">
        <v>12440</v>
      </c>
      <c r="B73" s="51" t="s">
        <v>12441</v>
      </c>
    </row>
    <row r="74" spans="1:2">
      <c r="A74" s="51"/>
      <c r="B74" s="51"/>
    </row>
    <row r="75" spans="1:2">
      <c r="A75" s="51" t="s">
        <v>12442</v>
      </c>
      <c r="B75" s="51"/>
    </row>
    <row r="76" spans="1:2">
      <c r="A76" s="177" t="s">
        <v>12443</v>
      </c>
      <c r="B76" s="177" t="s">
        <v>12444</v>
      </c>
    </row>
    <row r="77" spans="1:2">
      <c r="A77" s="51" t="s">
        <v>12445</v>
      </c>
      <c r="B77" s="51" t="s">
        <v>12446</v>
      </c>
    </row>
    <row r="78" spans="1:2">
      <c r="A78" s="51" t="s">
        <v>12447</v>
      </c>
      <c r="B78" s="51" t="s">
        <v>12448</v>
      </c>
    </row>
    <row r="79" spans="1:2">
      <c r="A79" s="51" t="s">
        <v>12449</v>
      </c>
      <c r="B79" s="51" t="s">
        <v>12450</v>
      </c>
    </row>
    <row r="80" spans="1:2">
      <c r="A80" s="51" t="s">
        <v>12451</v>
      </c>
      <c r="B80" s="51" t="s">
        <v>12452</v>
      </c>
    </row>
    <row r="81" spans="1:2">
      <c r="A81" s="51" t="s">
        <v>12453</v>
      </c>
      <c r="B81" s="51" t="s">
        <v>12454</v>
      </c>
    </row>
    <row r="82" spans="1:2">
      <c r="A82" s="51" t="s">
        <v>12455</v>
      </c>
      <c r="B82" s="51" t="s">
        <v>12456</v>
      </c>
    </row>
    <row r="83" spans="1:2">
      <c r="A83" s="51" t="s">
        <v>12457</v>
      </c>
      <c r="B83" s="51" t="s">
        <v>12458</v>
      </c>
    </row>
    <row r="84" spans="1:2">
      <c r="A84" s="51" t="s">
        <v>12459</v>
      </c>
      <c r="B84" s="51" t="s">
        <v>12460</v>
      </c>
    </row>
    <row r="85" spans="1:2">
      <c r="A85" s="51" t="s">
        <v>12461</v>
      </c>
      <c r="B85" s="51" t="s">
        <v>12462</v>
      </c>
    </row>
    <row r="86" spans="1:2">
      <c r="A86" s="51"/>
      <c r="B86" s="51"/>
    </row>
    <row r="87" spans="1:2">
      <c r="A87" s="51" t="s">
        <v>12463</v>
      </c>
      <c r="B87" s="51"/>
    </row>
    <row r="88" spans="1:2">
      <c r="A88" s="177" t="s">
        <v>12464</v>
      </c>
      <c r="B88" s="177" t="s">
        <v>12465</v>
      </c>
    </row>
    <row r="89" spans="1:2">
      <c r="A89" s="51"/>
      <c r="B89" s="51"/>
    </row>
    <row r="90" spans="1:2">
      <c r="A90" s="51" t="s">
        <v>12466</v>
      </c>
      <c r="B90" s="51"/>
    </row>
    <row r="91" spans="1:2">
      <c r="A91" s="177" t="s">
        <v>12467</v>
      </c>
      <c r="B91" s="177" t="s">
        <v>12468</v>
      </c>
    </row>
    <row r="92" spans="1:2">
      <c r="A92" s="51" t="s">
        <v>12469</v>
      </c>
      <c r="B92" s="51" t="s">
        <v>12470</v>
      </c>
    </row>
    <row r="93" spans="1:2" ht="30">
      <c r="A93" s="51" t="s">
        <v>12471</v>
      </c>
      <c r="B93" s="51" t="s">
        <v>12472</v>
      </c>
    </row>
    <row r="94" spans="1:2">
      <c r="A94" s="51"/>
      <c r="B94" s="51"/>
    </row>
    <row r="95" spans="1:2">
      <c r="A95" s="51" t="s">
        <v>12473</v>
      </c>
      <c r="B95" s="51"/>
    </row>
    <row r="96" spans="1:2" ht="30">
      <c r="A96" s="51" t="s">
        <v>12474</v>
      </c>
      <c r="B96" s="51" t="s">
        <v>12475</v>
      </c>
    </row>
    <row r="97" spans="1:2">
      <c r="A97" s="177" t="s">
        <v>12476</v>
      </c>
      <c r="B97" s="177" t="s">
        <v>12477</v>
      </c>
    </row>
    <row r="98" spans="1:2">
      <c r="A98" s="51" t="s">
        <v>4838</v>
      </c>
      <c r="B98" s="51" t="s">
        <v>12478</v>
      </c>
    </row>
    <row r="99" spans="1:2">
      <c r="A99" s="51" t="s">
        <v>4846</v>
      </c>
      <c r="B99" s="51" t="s">
        <v>12479</v>
      </c>
    </row>
    <row r="100" spans="1:2">
      <c r="A100" s="51" t="s">
        <v>12480</v>
      </c>
      <c r="B100" s="51" t="s">
        <v>12481</v>
      </c>
    </row>
    <row r="101" spans="1:2">
      <c r="A101" s="51" t="s">
        <v>12482</v>
      </c>
      <c r="B101" s="51" t="s">
        <v>12483</v>
      </c>
    </row>
    <row r="103" spans="1:2">
      <c r="A103" s="177"/>
      <c r="B103" s="177"/>
    </row>
    <row r="104" spans="1:2">
      <c r="A104" s="51" t="s">
        <v>12484</v>
      </c>
      <c r="B104" s="51"/>
    </row>
    <row r="105" spans="1:2">
      <c r="A105" s="51"/>
      <c r="B105" s="51"/>
    </row>
    <row r="106" spans="1:2" ht="30">
      <c r="A106" s="51" t="s">
        <v>12485</v>
      </c>
      <c r="B106" s="51" t="s">
        <v>12486</v>
      </c>
    </row>
    <row r="107" spans="1:2">
      <c r="A107" s="51" t="s">
        <v>12487</v>
      </c>
      <c r="B107" s="51" t="s">
        <v>12488</v>
      </c>
    </row>
    <row r="108" spans="1:2">
      <c r="A108" s="51" t="s">
        <v>12489</v>
      </c>
      <c r="B108" s="51" t="s">
        <v>12490</v>
      </c>
    </row>
    <row r="109" spans="1:2" ht="30">
      <c r="A109" s="51" t="s">
        <v>12491</v>
      </c>
      <c r="B109" s="51" t="s">
        <v>12492</v>
      </c>
    </row>
    <row r="110" spans="1:2">
      <c r="A110" s="51"/>
      <c r="B110" s="51"/>
    </row>
    <row r="111" spans="1:2">
      <c r="A111" s="177" t="s">
        <v>12493</v>
      </c>
      <c r="B111" s="177"/>
    </row>
    <row r="112" spans="1:2">
      <c r="A112" s="51" t="s">
        <v>12494</v>
      </c>
      <c r="B112" s="51" t="s">
        <v>12495</v>
      </c>
    </row>
    <row r="113" spans="1:2">
      <c r="A113" s="51" t="s">
        <v>12496</v>
      </c>
      <c r="B113" s="51" t="s">
        <v>12497</v>
      </c>
    </row>
    <row r="114" spans="1:2" ht="30">
      <c r="A114" s="51" t="s">
        <v>12498</v>
      </c>
      <c r="B114" s="51" t="s">
        <v>12499</v>
      </c>
    </row>
    <row r="115" spans="1:2">
      <c r="A115" s="51"/>
      <c r="B115" s="51"/>
    </row>
    <row r="116" spans="1:2">
      <c r="A116" s="177" t="s">
        <v>12500</v>
      </c>
      <c r="B116" s="177"/>
    </row>
    <row r="117" spans="1:2" ht="30">
      <c r="A117" s="51" t="s">
        <v>12501</v>
      </c>
      <c r="B117" s="51" t="s">
        <v>12502</v>
      </c>
    </row>
    <row r="119" spans="1:2">
      <c r="A119" s="177"/>
      <c r="B119" s="177"/>
    </row>
    <row r="120" spans="1:2">
      <c r="A120" s="51" t="s">
        <v>12504</v>
      </c>
      <c r="B120" s="51"/>
    </row>
    <row r="121" spans="1:2">
      <c r="A121" s="51"/>
      <c r="B121" s="51"/>
    </row>
    <row r="122" spans="1:2">
      <c r="A122" s="51" t="s">
        <v>12505</v>
      </c>
      <c r="B122" s="51" t="s">
        <v>12506</v>
      </c>
    </row>
    <row r="123" spans="1:2">
      <c r="A123" s="51" t="s">
        <v>12507</v>
      </c>
      <c r="B123" s="51" t="s">
        <v>12508</v>
      </c>
    </row>
    <row r="124" spans="1:2">
      <c r="A124" s="51"/>
      <c r="B124" s="51"/>
    </row>
    <row r="125" spans="1:2">
      <c r="A125" s="177" t="s">
        <v>12509</v>
      </c>
      <c r="B125" s="177"/>
    </row>
    <row r="126" spans="1:2">
      <c r="A126" s="51" t="s">
        <v>12510</v>
      </c>
      <c r="B126" s="51" t="s">
        <v>12511</v>
      </c>
    </row>
    <row r="127" spans="1:2">
      <c r="A127" s="51" t="s">
        <v>12512</v>
      </c>
      <c r="B127" s="51" t="s">
        <v>12513</v>
      </c>
    </row>
    <row r="128" spans="1:2">
      <c r="A128" s="51" t="s">
        <v>12514</v>
      </c>
      <c r="B128" s="51" t="s">
        <v>12515</v>
      </c>
    </row>
    <row r="129" spans="1:2">
      <c r="A129" s="51" t="s">
        <v>12516</v>
      </c>
      <c r="B129" s="51" t="s">
        <v>12517</v>
      </c>
    </row>
    <row r="130" spans="1:2">
      <c r="A130" s="51" t="s">
        <v>12518</v>
      </c>
      <c r="B130" s="51" t="s">
        <v>12519</v>
      </c>
    </row>
    <row r="131" spans="1:2">
      <c r="A131" s="51" t="s">
        <v>12520</v>
      </c>
      <c r="B131" s="51" t="s">
        <v>12521</v>
      </c>
    </row>
    <row r="132" spans="1:2">
      <c r="A132" s="51"/>
      <c r="B132" s="51"/>
    </row>
    <row r="133" spans="1:2">
      <c r="A133" s="177" t="s">
        <v>12522</v>
      </c>
      <c r="B133" s="177"/>
    </row>
    <row r="134" spans="1:2">
      <c r="A134" s="51" t="s">
        <v>12523</v>
      </c>
      <c r="B134" s="51" t="s">
        <v>12524</v>
      </c>
    </row>
    <row r="135" spans="1:2">
      <c r="A135" s="51" t="s">
        <v>12525</v>
      </c>
      <c r="B135" s="51" t="s">
        <v>12526</v>
      </c>
    </row>
    <row r="136" spans="1:2">
      <c r="A136" s="51" t="s">
        <v>12527</v>
      </c>
      <c r="B136" s="51" t="s">
        <v>12528</v>
      </c>
    </row>
    <row r="137" spans="1:2">
      <c r="A137" s="51"/>
      <c r="B137" s="51"/>
    </row>
    <row r="138" spans="1:2">
      <c r="A138" s="177" t="s">
        <v>12529</v>
      </c>
      <c r="B138" s="177"/>
    </row>
    <row r="139" spans="1:2">
      <c r="A139" s="51">
        <v>1</v>
      </c>
      <c r="B139" s="51" t="s">
        <v>12530</v>
      </c>
    </row>
    <row r="140" spans="1:2">
      <c r="A140" s="51">
        <v>2</v>
      </c>
      <c r="B140" s="51" t="s">
        <v>12531</v>
      </c>
    </row>
    <row r="141" spans="1:2">
      <c r="A141" s="51">
        <v>3</v>
      </c>
      <c r="B141" s="51" t="s">
        <v>12532</v>
      </c>
    </row>
    <row r="142" spans="1:2">
      <c r="A142" s="51">
        <v>4</v>
      </c>
      <c r="B142" s="51" t="s">
        <v>12533</v>
      </c>
    </row>
    <row r="143" spans="1:2">
      <c r="A143" s="51">
        <v>5</v>
      </c>
      <c r="B143" s="51" t="s">
        <v>12534</v>
      </c>
    </row>
    <row r="144" spans="1:2">
      <c r="A144" s="51"/>
      <c r="B144" s="51"/>
    </row>
    <row r="145" spans="1:2">
      <c r="A145" s="177" t="s">
        <v>12535</v>
      </c>
      <c r="B145" s="177"/>
    </row>
    <row r="146" spans="1:2">
      <c r="A146" s="51" t="s">
        <v>12536</v>
      </c>
      <c r="B146" s="51" t="s">
        <v>12537</v>
      </c>
    </row>
    <row r="147" spans="1:2">
      <c r="A147" s="51" t="s">
        <v>721</v>
      </c>
      <c r="B147" s="51" t="s">
        <v>12538</v>
      </c>
    </row>
    <row r="148" spans="1:2">
      <c r="A148" s="51"/>
      <c r="B148" s="51"/>
    </row>
    <row r="149" spans="1:2">
      <c r="A149" s="177" t="s">
        <v>12539</v>
      </c>
      <c r="B149" s="177"/>
    </row>
    <row r="150" spans="1:2">
      <c r="A150" s="51" t="s">
        <v>12540</v>
      </c>
      <c r="B150" s="51" t="s">
        <v>12541</v>
      </c>
    </row>
    <row r="151" spans="1:2">
      <c r="A151" s="51" t="s">
        <v>12542</v>
      </c>
      <c r="B151" s="51" t="s">
        <v>12543</v>
      </c>
    </row>
    <row r="152" spans="1:2">
      <c r="A152" s="51" t="s">
        <v>12544</v>
      </c>
      <c r="B152" s="51" t="s">
        <v>12545</v>
      </c>
    </row>
    <row r="153" spans="1:2">
      <c r="A153" s="51" t="s">
        <v>12546</v>
      </c>
      <c r="B153" s="51" t="s">
        <v>12547</v>
      </c>
    </row>
    <row r="154" spans="1:2">
      <c r="A154" s="51" t="s">
        <v>12548</v>
      </c>
      <c r="B154" s="51" t="s">
        <v>12503</v>
      </c>
    </row>
    <row r="156" spans="1:2">
      <c r="A156" s="177"/>
      <c r="B156" s="177"/>
    </row>
    <row r="157" spans="1:2">
      <c r="A157" s="355" t="s">
        <v>12550</v>
      </c>
      <c r="B157" s="355"/>
    </row>
    <row r="158" spans="1:2">
      <c r="A158" s="51"/>
      <c r="B158" s="51"/>
    </row>
    <row r="159" spans="1:2">
      <c r="A159" s="177" t="s">
        <v>12551</v>
      </c>
      <c r="B159" s="177" t="s">
        <v>12552</v>
      </c>
    </row>
    <row r="160" spans="1:2">
      <c r="A160" s="51" t="s">
        <v>4825</v>
      </c>
      <c r="B160" s="51" t="s">
        <v>12553</v>
      </c>
    </row>
    <row r="161" spans="1:2">
      <c r="A161" s="51" t="s">
        <v>4827</v>
      </c>
      <c r="B161" s="51" t="s">
        <v>12554</v>
      </c>
    </row>
    <row r="162" spans="1:2">
      <c r="A162" s="51" t="s">
        <v>4829</v>
      </c>
      <c r="B162" s="51" t="s">
        <v>12555</v>
      </c>
    </row>
    <row r="163" spans="1:2">
      <c r="A163" s="51" t="s">
        <v>4831</v>
      </c>
      <c r="B163" s="51" t="s">
        <v>12556</v>
      </c>
    </row>
    <row r="164" spans="1:2">
      <c r="A164" s="51" t="s">
        <v>4833</v>
      </c>
      <c r="B164" s="51" t="s">
        <v>12557</v>
      </c>
    </row>
    <row r="165" spans="1:2">
      <c r="A165" s="51" t="s">
        <v>4896</v>
      </c>
      <c r="B165" s="51" t="s">
        <v>12558</v>
      </c>
    </row>
    <row r="166" spans="1:2">
      <c r="A166" s="51" t="s">
        <v>4835</v>
      </c>
      <c r="B166" s="51" t="s">
        <v>12559</v>
      </c>
    </row>
    <row r="167" spans="1:2">
      <c r="A167" s="51" t="s">
        <v>12494</v>
      </c>
      <c r="B167" s="51" t="s">
        <v>12560</v>
      </c>
    </row>
    <row r="168" spans="1:2">
      <c r="A168" s="51" t="s">
        <v>12496</v>
      </c>
      <c r="B168" s="51" t="s">
        <v>12561</v>
      </c>
    </row>
    <row r="169" spans="1:2">
      <c r="A169" s="51" t="s">
        <v>12498</v>
      </c>
      <c r="B169" s="51" t="s">
        <v>12562</v>
      </c>
    </row>
    <row r="170" spans="1:2">
      <c r="A170" s="177"/>
      <c r="B170" s="177"/>
    </row>
    <row r="171" spans="1:2">
      <c r="A171" s="51" t="s">
        <v>12563</v>
      </c>
      <c r="B171" s="51" t="s">
        <v>12564</v>
      </c>
    </row>
    <row r="172" spans="1:2">
      <c r="A172" s="51" t="s">
        <v>4838</v>
      </c>
      <c r="B172" s="51" t="s">
        <v>12565</v>
      </c>
    </row>
    <row r="173" spans="1:2">
      <c r="A173" s="51" t="s">
        <v>12474</v>
      </c>
      <c r="B173" s="51" t="s">
        <v>12566</v>
      </c>
    </row>
    <row r="174" spans="1:2">
      <c r="A174" s="51" t="s">
        <v>12476</v>
      </c>
      <c r="B174" s="51" t="s">
        <v>12567</v>
      </c>
    </row>
    <row r="175" spans="1:2">
      <c r="A175" s="51" t="s">
        <v>4846</v>
      </c>
      <c r="B175" s="51" t="s">
        <v>12568</v>
      </c>
    </row>
    <row r="176" spans="1:2">
      <c r="A176" s="51" t="s">
        <v>12482</v>
      </c>
      <c r="B176" s="51" t="s">
        <v>12569</v>
      </c>
    </row>
    <row r="177" spans="1:2">
      <c r="A177" s="51" t="s">
        <v>12480</v>
      </c>
      <c r="B177" s="51" t="s">
        <v>12570</v>
      </c>
    </row>
    <row r="178" spans="1:2">
      <c r="A178" s="51" t="s">
        <v>4844</v>
      </c>
      <c r="B178" s="51" t="s">
        <v>12571</v>
      </c>
    </row>
    <row r="179" spans="1:2">
      <c r="A179" s="177"/>
      <c r="B179" s="177"/>
    </row>
    <row r="180" spans="1:2">
      <c r="A180" s="51" t="s">
        <v>12572</v>
      </c>
      <c r="B180" s="51"/>
    </row>
    <row r="181" spans="1:2">
      <c r="A181" s="51" t="s">
        <v>12501</v>
      </c>
      <c r="B181" s="51" t="s">
        <v>12573</v>
      </c>
    </row>
    <row r="182" spans="1:2">
      <c r="A182" s="177"/>
      <c r="B182" s="177"/>
    </row>
    <row r="183" spans="1:2">
      <c r="A183" s="51" t="s">
        <v>12574</v>
      </c>
      <c r="B183" s="51" t="s">
        <v>12575</v>
      </c>
    </row>
    <row r="184" spans="1:2">
      <c r="A184" s="177"/>
      <c r="B184" s="177"/>
    </row>
    <row r="185" spans="1:2">
      <c r="A185" s="51" t="s">
        <v>12576</v>
      </c>
      <c r="B185" s="51"/>
    </row>
    <row r="186" spans="1:2" ht="30">
      <c r="A186" s="51" t="s">
        <v>12577</v>
      </c>
      <c r="B186" s="51" t="s">
        <v>12578</v>
      </c>
    </row>
    <row r="187" spans="1:2">
      <c r="A187" s="51" t="s">
        <v>12579</v>
      </c>
      <c r="B187" s="51" t="s">
        <v>12580</v>
      </c>
    </row>
  </sheetData>
  <mergeCells count="3">
    <mergeCell ref="A1:B1"/>
    <mergeCell ref="A2:B2"/>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2C710-5D0B-40EB-A4CA-019A20945E03}">
  <dimension ref="A1:V455"/>
  <sheetViews>
    <sheetView workbookViewId="0">
      <selection activeCell="A2" sqref="A2:V455"/>
    </sheetView>
  </sheetViews>
  <sheetFormatPr baseColWidth="10" defaultRowHeight="15"/>
  <sheetData>
    <row r="1" spans="1:22" ht="21.75" customHeight="1" thickBot="1">
      <c r="A1" s="178"/>
      <c r="B1" s="178"/>
      <c r="C1" s="655" t="s">
        <v>4898</v>
      </c>
      <c r="D1" s="656"/>
      <c r="E1" s="656"/>
      <c r="F1" s="656"/>
      <c r="G1" s="656"/>
      <c r="H1" s="656"/>
      <c r="I1" s="656"/>
      <c r="J1" s="656"/>
      <c r="K1" s="656"/>
      <c r="L1" s="656"/>
      <c r="M1" s="656"/>
      <c r="N1" s="656"/>
      <c r="O1" s="656"/>
      <c r="P1" s="657"/>
      <c r="Q1" s="178"/>
    </row>
    <row r="2" spans="1:22" ht="15.75" thickBot="1">
      <c r="A2" s="716" t="s">
        <v>4899</v>
      </c>
      <c r="B2" s="717" t="s">
        <v>4900</v>
      </c>
      <c r="C2" s="717" t="s">
        <v>4901</v>
      </c>
      <c r="D2" s="717" t="s">
        <v>4902</v>
      </c>
      <c r="E2" s="717" t="s">
        <v>4903</v>
      </c>
      <c r="F2" s="717" t="s">
        <v>4904</v>
      </c>
      <c r="G2" s="717" t="s">
        <v>4905</v>
      </c>
      <c r="H2" s="717" t="s">
        <v>4150</v>
      </c>
      <c r="I2" s="717" t="s">
        <v>4906</v>
      </c>
      <c r="J2" s="717" t="s">
        <v>4907</v>
      </c>
      <c r="K2" s="717" t="s">
        <v>4908</v>
      </c>
      <c r="L2" s="717" t="s">
        <v>4909</v>
      </c>
      <c r="M2" s="717" t="s">
        <v>4910</v>
      </c>
      <c r="N2" s="717" t="s">
        <v>4911</v>
      </c>
      <c r="O2" s="717" t="s">
        <v>24</v>
      </c>
      <c r="P2" s="717" t="s">
        <v>25</v>
      </c>
      <c r="Q2" s="717" t="s">
        <v>4912</v>
      </c>
      <c r="R2" s="718" t="s">
        <v>13551</v>
      </c>
      <c r="S2" s="718" t="s">
        <v>13552</v>
      </c>
      <c r="T2" s="718" t="s">
        <v>13553</v>
      </c>
      <c r="U2" s="718" t="s">
        <v>13554</v>
      </c>
      <c r="V2" s="719" t="s">
        <v>4951</v>
      </c>
    </row>
    <row r="3" spans="1:22" ht="16.5" thickBot="1">
      <c r="A3" s="720" t="s">
        <v>4998</v>
      </c>
      <c r="B3" s="721" t="s">
        <v>4998</v>
      </c>
      <c r="C3" s="722" t="s">
        <v>5121</v>
      </c>
      <c r="D3" s="723"/>
      <c r="E3" s="724">
        <v>2028</v>
      </c>
      <c r="F3" s="724" t="s">
        <v>4914</v>
      </c>
      <c r="G3" s="724" t="s">
        <v>4930</v>
      </c>
      <c r="H3" s="724" t="s">
        <v>4921</v>
      </c>
      <c r="I3" s="724" t="s">
        <v>4921</v>
      </c>
      <c r="J3" s="724" t="s">
        <v>4907</v>
      </c>
      <c r="K3" s="724">
        <v>118.5</v>
      </c>
      <c r="L3" s="724" t="s">
        <v>4983</v>
      </c>
      <c r="M3" s="724" t="s">
        <v>4919</v>
      </c>
      <c r="N3" s="722" t="s">
        <v>905</v>
      </c>
      <c r="O3" s="722" t="s">
        <v>383</v>
      </c>
      <c r="P3" s="722" t="s">
        <v>5122</v>
      </c>
      <c r="Q3" s="725"/>
      <c r="R3" s="725" t="s">
        <v>13555</v>
      </c>
      <c r="S3" s="725" t="s">
        <v>13556</v>
      </c>
      <c r="T3" s="725"/>
      <c r="U3" s="726" t="s">
        <v>13555</v>
      </c>
      <c r="V3" s="727"/>
    </row>
    <row r="4" spans="1:22" ht="16.5" thickBot="1">
      <c r="A4" s="720" t="s">
        <v>4913</v>
      </c>
      <c r="B4" s="721" t="s">
        <v>4913</v>
      </c>
      <c r="C4" s="722" t="s">
        <v>2485</v>
      </c>
      <c r="D4" s="723"/>
      <c r="E4" s="724">
        <v>2026</v>
      </c>
      <c r="F4" s="724" t="s">
        <v>4914</v>
      </c>
      <c r="G4" s="724" t="s">
        <v>4915</v>
      </c>
      <c r="H4" s="724" t="s">
        <v>4921</v>
      </c>
      <c r="I4" s="724" t="s">
        <v>4921</v>
      </c>
      <c r="J4" s="724" t="s">
        <v>4907</v>
      </c>
      <c r="K4" s="724">
        <v>30</v>
      </c>
      <c r="L4" s="724" t="s">
        <v>4922</v>
      </c>
      <c r="M4" s="724" t="s">
        <v>4923</v>
      </c>
      <c r="N4" s="722" t="s">
        <v>2487</v>
      </c>
      <c r="O4" s="722" t="s">
        <v>536</v>
      </c>
      <c r="P4" s="722" t="s">
        <v>2488</v>
      </c>
      <c r="Q4" s="728" t="s">
        <v>4920</v>
      </c>
      <c r="R4" s="725" t="s">
        <v>4913</v>
      </c>
      <c r="S4" s="725" t="s">
        <v>13557</v>
      </c>
      <c r="T4" s="729">
        <v>1</v>
      </c>
      <c r="U4" s="725" t="s">
        <v>4913</v>
      </c>
      <c r="V4" s="725"/>
    </row>
    <row r="5" spans="1:22" ht="16.5" thickBot="1">
      <c r="A5" s="720" t="s">
        <v>4913</v>
      </c>
      <c r="B5" s="721" t="s">
        <v>4913</v>
      </c>
      <c r="C5" s="722" t="s">
        <v>2479</v>
      </c>
      <c r="D5" s="723"/>
      <c r="E5" s="724">
        <v>2028</v>
      </c>
      <c r="F5" s="724" t="s">
        <v>4914</v>
      </c>
      <c r="G5" s="724" t="s">
        <v>4915</v>
      </c>
      <c r="H5" s="724" t="s">
        <v>4921</v>
      </c>
      <c r="I5" s="724" t="s">
        <v>4921</v>
      </c>
      <c r="J5" s="724" t="s">
        <v>4907</v>
      </c>
      <c r="K5" s="724">
        <v>100</v>
      </c>
      <c r="L5" s="724" t="s">
        <v>4983</v>
      </c>
      <c r="M5" s="724" t="s">
        <v>4928</v>
      </c>
      <c r="N5" s="722" t="s">
        <v>963</v>
      </c>
      <c r="O5" s="722" t="s">
        <v>4360</v>
      </c>
      <c r="P5" s="722" t="s">
        <v>983</v>
      </c>
      <c r="Q5" s="728" t="s">
        <v>4920</v>
      </c>
      <c r="R5" s="725" t="s">
        <v>4913</v>
      </c>
      <c r="S5" s="725" t="s">
        <v>13557</v>
      </c>
      <c r="T5" s="729">
        <v>1</v>
      </c>
      <c r="U5" s="725" t="s">
        <v>4913</v>
      </c>
      <c r="V5" s="725"/>
    </row>
    <row r="6" spans="1:22" ht="16.5" thickBot="1">
      <c r="A6" s="720" t="s">
        <v>4913</v>
      </c>
      <c r="B6" s="721" t="s">
        <v>4913</v>
      </c>
      <c r="C6" s="722" t="s">
        <v>2473</v>
      </c>
      <c r="D6" s="723"/>
      <c r="E6" s="724">
        <v>2027</v>
      </c>
      <c r="F6" s="724" t="s">
        <v>4914</v>
      </c>
      <c r="G6" s="724" t="s">
        <v>4915</v>
      </c>
      <c r="H6" s="724" t="s">
        <v>4921</v>
      </c>
      <c r="I6" s="724" t="s">
        <v>4921</v>
      </c>
      <c r="J6" s="724" t="s">
        <v>4907</v>
      </c>
      <c r="K6" s="724">
        <v>30</v>
      </c>
      <c r="L6" s="724" t="s">
        <v>4979</v>
      </c>
      <c r="M6" s="724" t="s">
        <v>4923</v>
      </c>
      <c r="N6" s="722" t="s">
        <v>1013</v>
      </c>
      <c r="O6" s="722" t="s">
        <v>536</v>
      </c>
      <c r="P6" s="722" t="s">
        <v>2325</v>
      </c>
      <c r="Q6" s="728" t="s">
        <v>4920</v>
      </c>
      <c r="R6" s="725" t="s">
        <v>4913</v>
      </c>
      <c r="S6" s="725" t="s">
        <v>13557</v>
      </c>
      <c r="T6" s="725"/>
      <c r="U6" s="725" t="s">
        <v>4913</v>
      </c>
      <c r="V6" s="725"/>
    </row>
    <row r="7" spans="1:22" ht="16.5" thickBot="1">
      <c r="A7" s="720" t="s">
        <v>4913</v>
      </c>
      <c r="B7" s="721" t="s">
        <v>4913</v>
      </c>
      <c r="C7" s="722" t="s">
        <v>2467</v>
      </c>
      <c r="D7" s="723"/>
      <c r="E7" s="724">
        <v>2027</v>
      </c>
      <c r="F7" s="724" t="s">
        <v>4914</v>
      </c>
      <c r="G7" s="724" t="s">
        <v>4915</v>
      </c>
      <c r="H7" s="724" t="s">
        <v>4921</v>
      </c>
      <c r="I7" s="724" t="s">
        <v>4921</v>
      </c>
      <c r="J7" s="724" t="s">
        <v>4907</v>
      </c>
      <c r="K7" s="724">
        <v>30</v>
      </c>
      <c r="L7" s="724" t="s">
        <v>4979</v>
      </c>
      <c r="M7" s="724" t="s">
        <v>4923</v>
      </c>
      <c r="N7" s="722" t="s">
        <v>1013</v>
      </c>
      <c r="O7" s="722" t="s">
        <v>536</v>
      </c>
      <c r="P7" s="722" t="s">
        <v>2325</v>
      </c>
      <c r="Q7" s="728" t="s">
        <v>4920</v>
      </c>
      <c r="R7" s="725" t="s">
        <v>4913</v>
      </c>
      <c r="S7" s="725" t="s">
        <v>13557</v>
      </c>
      <c r="T7" s="725"/>
      <c r="U7" s="725" t="s">
        <v>4913</v>
      </c>
      <c r="V7" s="725"/>
    </row>
    <row r="8" spans="1:22" ht="16.5" thickBot="1">
      <c r="A8" s="720" t="s">
        <v>4913</v>
      </c>
      <c r="B8" s="721" t="s">
        <v>4913</v>
      </c>
      <c r="C8" s="722" t="s">
        <v>2461</v>
      </c>
      <c r="D8" s="723"/>
      <c r="E8" s="724">
        <v>2027</v>
      </c>
      <c r="F8" s="724" t="s">
        <v>4914</v>
      </c>
      <c r="G8" s="724" t="s">
        <v>4915</v>
      </c>
      <c r="H8" s="724" t="s">
        <v>4921</v>
      </c>
      <c r="I8" s="724" t="s">
        <v>4921</v>
      </c>
      <c r="J8" s="724" t="s">
        <v>4907</v>
      </c>
      <c r="K8" s="724">
        <v>30</v>
      </c>
      <c r="L8" s="724" t="s">
        <v>4979</v>
      </c>
      <c r="M8" s="724" t="s">
        <v>4923</v>
      </c>
      <c r="N8" s="722" t="s">
        <v>1013</v>
      </c>
      <c r="O8" s="722" t="s">
        <v>536</v>
      </c>
      <c r="P8" s="722" t="s">
        <v>2325</v>
      </c>
      <c r="Q8" s="728" t="s">
        <v>4920</v>
      </c>
      <c r="R8" s="725" t="s">
        <v>4913</v>
      </c>
      <c r="S8" s="725" t="s">
        <v>13557</v>
      </c>
      <c r="T8" s="725"/>
      <c r="U8" s="725" t="s">
        <v>4913</v>
      </c>
      <c r="V8" s="725"/>
    </row>
    <row r="9" spans="1:22" ht="16.5" thickBot="1">
      <c r="A9" s="720" t="s">
        <v>4913</v>
      </c>
      <c r="B9" s="721" t="s">
        <v>4913</v>
      </c>
      <c r="C9" s="722" t="s">
        <v>2454</v>
      </c>
      <c r="D9" s="723"/>
      <c r="E9" s="724">
        <v>2027</v>
      </c>
      <c r="F9" s="724" t="s">
        <v>4914</v>
      </c>
      <c r="G9" s="724" t="s">
        <v>4915</v>
      </c>
      <c r="H9" s="724" t="s">
        <v>4921</v>
      </c>
      <c r="I9" s="724" t="s">
        <v>4921</v>
      </c>
      <c r="J9" s="724" t="s">
        <v>4907</v>
      </c>
      <c r="K9" s="724">
        <v>30</v>
      </c>
      <c r="L9" s="724" t="s">
        <v>4979</v>
      </c>
      <c r="M9" s="724" t="s">
        <v>4923</v>
      </c>
      <c r="N9" s="722" t="s">
        <v>1013</v>
      </c>
      <c r="O9" s="722" t="s">
        <v>536</v>
      </c>
      <c r="P9" s="722" t="s">
        <v>2325</v>
      </c>
      <c r="Q9" s="728" t="s">
        <v>4920</v>
      </c>
      <c r="R9" s="725" t="s">
        <v>4913</v>
      </c>
      <c r="S9" s="725" t="s">
        <v>13557</v>
      </c>
      <c r="T9" s="725"/>
      <c r="U9" s="725" t="s">
        <v>4913</v>
      </c>
      <c r="V9" s="725"/>
    </row>
    <row r="10" spans="1:22" ht="16.5" thickBot="1">
      <c r="A10" s="720" t="s">
        <v>4913</v>
      </c>
      <c r="B10" s="721" t="s">
        <v>4913</v>
      </c>
      <c r="C10" s="722" t="s">
        <v>2447</v>
      </c>
      <c r="D10" s="723"/>
      <c r="E10" s="724">
        <v>2027</v>
      </c>
      <c r="F10" s="724" t="s">
        <v>4914</v>
      </c>
      <c r="G10" s="724" t="s">
        <v>4915</v>
      </c>
      <c r="H10" s="724" t="s">
        <v>4921</v>
      </c>
      <c r="I10" s="724" t="s">
        <v>4921</v>
      </c>
      <c r="J10" s="724" t="s">
        <v>4907</v>
      </c>
      <c r="K10" s="724">
        <v>30</v>
      </c>
      <c r="L10" s="724" t="s">
        <v>4979</v>
      </c>
      <c r="M10" s="724" t="s">
        <v>4923</v>
      </c>
      <c r="N10" s="722" t="s">
        <v>1013</v>
      </c>
      <c r="O10" s="722" t="s">
        <v>536</v>
      </c>
      <c r="P10" s="722" t="s">
        <v>2325</v>
      </c>
      <c r="Q10" s="728" t="s">
        <v>4920</v>
      </c>
      <c r="R10" s="725" t="s">
        <v>4913</v>
      </c>
      <c r="S10" s="725" t="s">
        <v>13557</v>
      </c>
      <c r="T10" s="725"/>
      <c r="U10" s="725" t="s">
        <v>4913</v>
      </c>
      <c r="V10" s="725"/>
    </row>
    <row r="11" spans="1:22" ht="16.5" thickBot="1">
      <c r="A11" s="720" t="s">
        <v>4998</v>
      </c>
      <c r="B11" s="721" t="s">
        <v>4998</v>
      </c>
      <c r="C11" s="722" t="s">
        <v>2443</v>
      </c>
      <c r="D11" s="723"/>
      <c r="E11" s="724">
        <v>2029</v>
      </c>
      <c r="F11" s="724" t="s">
        <v>4914</v>
      </c>
      <c r="G11" s="724" t="s">
        <v>4930</v>
      </c>
      <c r="H11" s="724" t="s">
        <v>4921</v>
      </c>
      <c r="I11" s="724" t="s">
        <v>4921</v>
      </c>
      <c r="J11" s="724" t="s">
        <v>4907</v>
      </c>
      <c r="K11" s="724">
        <v>250</v>
      </c>
      <c r="L11" s="724" t="s">
        <v>4983</v>
      </c>
      <c r="M11" s="724" t="s">
        <v>4938</v>
      </c>
      <c r="N11" s="722" t="s">
        <v>1208</v>
      </c>
      <c r="O11" s="722" t="s">
        <v>324</v>
      </c>
      <c r="P11" s="722" t="s">
        <v>1706</v>
      </c>
      <c r="Q11" s="725"/>
      <c r="R11" s="725" t="s">
        <v>4998</v>
      </c>
      <c r="S11" s="725" t="s">
        <v>4998</v>
      </c>
      <c r="T11" s="725"/>
      <c r="U11" s="725" t="s">
        <v>4998</v>
      </c>
      <c r="V11" s="725"/>
    </row>
    <row r="12" spans="1:22" ht="16.5" thickBot="1">
      <c r="A12" s="720" t="s">
        <v>4998</v>
      </c>
      <c r="B12" s="721" t="s">
        <v>4998</v>
      </c>
      <c r="C12" s="722" t="s">
        <v>5098</v>
      </c>
      <c r="D12" s="723"/>
      <c r="E12" s="724">
        <v>2028</v>
      </c>
      <c r="F12" s="724" t="s">
        <v>4914</v>
      </c>
      <c r="G12" s="724" t="s">
        <v>4930</v>
      </c>
      <c r="H12" s="724" t="s">
        <v>4921</v>
      </c>
      <c r="I12" s="724" t="s">
        <v>4921</v>
      </c>
      <c r="J12" s="724" t="s">
        <v>4907</v>
      </c>
      <c r="K12" s="724">
        <v>90</v>
      </c>
      <c r="L12" s="724" t="s">
        <v>4918</v>
      </c>
      <c r="M12" s="724" t="s">
        <v>4953</v>
      </c>
      <c r="N12" s="722" t="s">
        <v>5091</v>
      </c>
      <c r="O12" s="722" t="s">
        <v>656</v>
      </c>
      <c r="P12" s="722" t="s">
        <v>3838</v>
      </c>
      <c r="Q12" s="725"/>
      <c r="R12" s="725" t="s">
        <v>4998</v>
      </c>
      <c r="S12" s="725" t="s">
        <v>4998</v>
      </c>
      <c r="T12" s="725"/>
      <c r="U12" s="725" t="s">
        <v>4998</v>
      </c>
      <c r="V12" s="725"/>
    </row>
    <row r="13" spans="1:22" ht="16.5" thickBot="1">
      <c r="A13" s="720" t="s">
        <v>4998</v>
      </c>
      <c r="B13" s="721" t="s">
        <v>4998</v>
      </c>
      <c r="C13" s="722" t="s">
        <v>5110</v>
      </c>
      <c r="D13" s="723"/>
      <c r="E13" s="724">
        <v>2028</v>
      </c>
      <c r="F13" s="724" t="s">
        <v>4914</v>
      </c>
      <c r="G13" s="724" t="s">
        <v>4930</v>
      </c>
      <c r="H13" s="724" t="s">
        <v>4921</v>
      </c>
      <c r="I13" s="724" t="s">
        <v>4921</v>
      </c>
      <c r="J13" s="724" t="s">
        <v>4907</v>
      </c>
      <c r="K13" s="724">
        <v>40.4</v>
      </c>
      <c r="L13" s="724" t="s">
        <v>4983</v>
      </c>
      <c r="M13" s="724" t="s">
        <v>4919</v>
      </c>
      <c r="N13" s="722" t="s">
        <v>905</v>
      </c>
      <c r="O13" s="722" t="s">
        <v>383</v>
      </c>
      <c r="P13" s="722" t="s">
        <v>5111</v>
      </c>
      <c r="Q13" s="725"/>
      <c r="R13" s="725" t="s">
        <v>13555</v>
      </c>
      <c r="S13" s="725" t="s">
        <v>13556</v>
      </c>
      <c r="T13" s="725"/>
      <c r="U13" s="726" t="s">
        <v>13555</v>
      </c>
      <c r="V13" s="727"/>
    </row>
    <row r="14" spans="1:22" ht="16.5" thickBot="1">
      <c r="A14" s="720" t="s">
        <v>4913</v>
      </c>
      <c r="B14" s="721" t="s">
        <v>4913</v>
      </c>
      <c r="C14" s="722" t="s">
        <v>4971</v>
      </c>
      <c r="D14" s="723"/>
      <c r="E14" s="724">
        <v>2026</v>
      </c>
      <c r="F14" s="724" t="s">
        <v>4914</v>
      </c>
      <c r="G14" s="724" t="s">
        <v>4972</v>
      </c>
      <c r="H14" s="724" t="s">
        <v>4927</v>
      </c>
      <c r="I14" s="724" t="s">
        <v>4927</v>
      </c>
      <c r="J14" s="724" t="s">
        <v>4907</v>
      </c>
      <c r="K14" s="724">
        <v>150</v>
      </c>
      <c r="L14" s="724" t="s">
        <v>4918</v>
      </c>
      <c r="M14" s="724" t="s">
        <v>4928</v>
      </c>
      <c r="N14" s="722" t="s">
        <v>1927</v>
      </c>
      <c r="O14" s="722" t="s">
        <v>4360</v>
      </c>
      <c r="P14" s="722" t="s">
        <v>1929</v>
      </c>
      <c r="Q14" s="728" t="s">
        <v>4920</v>
      </c>
      <c r="R14" s="725" t="s">
        <v>4913</v>
      </c>
      <c r="S14" s="725" t="s">
        <v>13557</v>
      </c>
      <c r="T14" s="725"/>
      <c r="U14" s="725" t="s">
        <v>4913</v>
      </c>
      <c r="V14" s="725"/>
    </row>
    <row r="15" spans="1:22" ht="16.5" thickBot="1">
      <c r="A15" s="720" t="s">
        <v>4998</v>
      </c>
      <c r="B15" s="721" t="s">
        <v>4998</v>
      </c>
      <c r="C15" s="722" t="s">
        <v>5209</v>
      </c>
      <c r="D15" s="730">
        <v>1</v>
      </c>
      <c r="E15" s="724">
        <v>2029</v>
      </c>
      <c r="F15" s="724" t="s">
        <v>4914</v>
      </c>
      <c r="G15" s="724" t="s">
        <v>4930</v>
      </c>
      <c r="H15" s="724" t="s">
        <v>4927</v>
      </c>
      <c r="I15" s="724" t="s">
        <v>4927</v>
      </c>
      <c r="J15" s="724" t="s">
        <v>4907</v>
      </c>
      <c r="K15" s="724">
        <v>259</v>
      </c>
      <c r="L15" s="724" t="s">
        <v>5012</v>
      </c>
      <c r="M15" s="724" t="s">
        <v>4928</v>
      </c>
      <c r="N15" s="722" t="s">
        <v>825</v>
      </c>
      <c r="O15" s="722" t="s">
        <v>790</v>
      </c>
      <c r="P15" s="722" t="s">
        <v>791</v>
      </c>
      <c r="Q15" s="725"/>
      <c r="R15" s="725" t="s">
        <v>4998</v>
      </c>
      <c r="S15" s="725" t="s">
        <v>4998</v>
      </c>
      <c r="T15" s="725"/>
      <c r="U15" s="725" t="s">
        <v>4998</v>
      </c>
      <c r="V15" s="725"/>
    </row>
    <row r="16" spans="1:22" ht="16.5" thickBot="1">
      <c r="A16" s="720" t="s">
        <v>4998</v>
      </c>
      <c r="B16" s="721" t="s">
        <v>4998</v>
      </c>
      <c r="C16" s="722" t="s">
        <v>5123</v>
      </c>
      <c r="D16" s="723"/>
      <c r="E16" s="724">
        <v>2028</v>
      </c>
      <c r="F16" s="724" t="s">
        <v>4914</v>
      </c>
      <c r="G16" s="724" t="s">
        <v>4930</v>
      </c>
      <c r="H16" s="724" t="s">
        <v>4956</v>
      </c>
      <c r="I16" s="724" t="s">
        <v>4956</v>
      </c>
      <c r="J16" s="724" t="s">
        <v>4907</v>
      </c>
      <c r="K16" s="724">
        <v>35.5</v>
      </c>
      <c r="L16" s="724" t="s">
        <v>4983</v>
      </c>
      <c r="M16" s="724" t="s">
        <v>4919</v>
      </c>
      <c r="N16" s="722" t="s">
        <v>905</v>
      </c>
      <c r="O16" s="722" t="s">
        <v>383</v>
      </c>
      <c r="P16" s="722" t="s">
        <v>5122</v>
      </c>
      <c r="Q16" s="725"/>
      <c r="R16" s="725" t="s">
        <v>13555</v>
      </c>
      <c r="S16" s="725" t="s">
        <v>13556</v>
      </c>
      <c r="T16" s="725"/>
      <c r="U16" s="726" t="s">
        <v>13555</v>
      </c>
      <c r="V16" s="727"/>
    </row>
    <row r="17" spans="1:22" ht="16.5" thickBot="1">
      <c r="A17" s="720" t="s">
        <v>4998</v>
      </c>
      <c r="B17" s="721" t="s">
        <v>4998</v>
      </c>
      <c r="C17" s="722" t="s">
        <v>5239</v>
      </c>
      <c r="D17" s="723"/>
      <c r="E17" s="724">
        <v>2029</v>
      </c>
      <c r="F17" s="724" t="s">
        <v>4914</v>
      </c>
      <c r="G17" s="724" t="s">
        <v>4930</v>
      </c>
      <c r="H17" s="724" t="s">
        <v>4956</v>
      </c>
      <c r="I17" s="724" t="s">
        <v>4956</v>
      </c>
      <c r="J17" s="724" t="s">
        <v>4907</v>
      </c>
      <c r="K17" s="724">
        <v>75</v>
      </c>
      <c r="L17" s="724" t="s">
        <v>4983</v>
      </c>
      <c r="M17" s="724" t="s">
        <v>4938</v>
      </c>
      <c r="N17" s="722" t="s">
        <v>1208</v>
      </c>
      <c r="O17" s="722" t="s">
        <v>324</v>
      </c>
      <c r="P17" s="722" t="s">
        <v>1706</v>
      </c>
      <c r="Q17" s="725"/>
      <c r="R17" s="725" t="s">
        <v>4998</v>
      </c>
      <c r="S17" s="725" t="s">
        <v>4998</v>
      </c>
      <c r="T17" s="725"/>
      <c r="U17" s="725" t="s">
        <v>4998</v>
      </c>
      <c r="V17" s="725"/>
    </row>
    <row r="18" spans="1:22" ht="16.5" thickBot="1">
      <c r="A18" s="720" t="s">
        <v>4998</v>
      </c>
      <c r="B18" s="721" t="s">
        <v>4998</v>
      </c>
      <c r="C18" s="722" t="s">
        <v>5099</v>
      </c>
      <c r="D18" s="723"/>
      <c r="E18" s="724">
        <v>2028</v>
      </c>
      <c r="F18" s="724" t="s">
        <v>4914</v>
      </c>
      <c r="G18" s="724" t="s">
        <v>4930</v>
      </c>
      <c r="H18" s="724" t="s">
        <v>4956</v>
      </c>
      <c r="I18" s="724" t="s">
        <v>4956</v>
      </c>
      <c r="J18" s="724" t="s">
        <v>4907</v>
      </c>
      <c r="K18" s="724">
        <v>27</v>
      </c>
      <c r="L18" s="724" t="s">
        <v>4918</v>
      </c>
      <c r="M18" s="724" t="s">
        <v>4953</v>
      </c>
      <c r="N18" s="722" t="s">
        <v>5091</v>
      </c>
      <c r="O18" s="722" t="s">
        <v>656</v>
      </c>
      <c r="P18" s="722" t="s">
        <v>3838</v>
      </c>
      <c r="Q18" s="725"/>
      <c r="R18" s="725" t="s">
        <v>4998</v>
      </c>
      <c r="S18" s="725" t="s">
        <v>4998</v>
      </c>
      <c r="T18" s="725"/>
      <c r="U18" s="725" t="s">
        <v>4998</v>
      </c>
      <c r="V18" s="725"/>
    </row>
    <row r="19" spans="1:22" ht="16.5" thickBot="1">
      <c r="A19" s="720" t="s">
        <v>4998</v>
      </c>
      <c r="B19" s="721" t="s">
        <v>4998</v>
      </c>
      <c r="C19" s="722" t="s">
        <v>5112</v>
      </c>
      <c r="D19" s="723"/>
      <c r="E19" s="724">
        <v>2028</v>
      </c>
      <c r="F19" s="724" t="s">
        <v>4914</v>
      </c>
      <c r="G19" s="724" t="s">
        <v>4930</v>
      </c>
      <c r="H19" s="724" t="s">
        <v>4956</v>
      </c>
      <c r="I19" s="724" t="s">
        <v>4956</v>
      </c>
      <c r="J19" s="724" t="s">
        <v>4907</v>
      </c>
      <c r="K19" s="724">
        <v>12.1</v>
      </c>
      <c r="L19" s="724" t="s">
        <v>4983</v>
      </c>
      <c r="M19" s="724" t="s">
        <v>4919</v>
      </c>
      <c r="N19" s="722" t="s">
        <v>905</v>
      </c>
      <c r="O19" s="722" t="s">
        <v>383</v>
      </c>
      <c r="P19" s="722" t="s">
        <v>5111</v>
      </c>
      <c r="Q19" s="725"/>
      <c r="R19" s="725" t="s">
        <v>13555</v>
      </c>
      <c r="S19" s="725" t="s">
        <v>13556</v>
      </c>
      <c r="T19" s="725"/>
      <c r="U19" s="726" t="s">
        <v>13555</v>
      </c>
      <c r="V19" s="727"/>
    </row>
    <row r="20" spans="1:22" ht="16.5" thickBot="1">
      <c r="A20" s="720" t="s">
        <v>4998</v>
      </c>
      <c r="B20" s="721" t="s">
        <v>4998</v>
      </c>
      <c r="C20" s="722" t="s">
        <v>5210</v>
      </c>
      <c r="D20" s="730">
        <v>1</v>
      </c>
      <c r="E20" s="724">
        <v>2029</v>
      </c>
      <c r="F20" s="724" t="s">
        <v>4914</v>
      </c>
      <c r="G20" s="724" t="s">
        <v>4930</v>
      </c>
      <c r="H20" s="724" t="s">
        <v>4956</v>
      </c>
      <c r="I20" s="724" t="s">
        <v>4956</v>
      </c>
      <c r="J20" s="724" t="s">
        <v>4907</v>
      </c>
      <c r="K20" s="724">
        <v>81.900000000000006</v>
      </c>
      <c r="L20" s="724" t="s">
        <v>5012</v>
      </c>
      <c r="M20" s="724" t="s">
        <v>4928</v>
      </c>
      <c r="N20" s="722" t="s">
        <v>825</v>
      </c>
      <c r="O20" s="722" t="s">
        <v>790</v>
      </c>
      <c r="P20" s="722" t="s">
        <v>791</v>
      </c>
      <c r="Q20" s="725"/>
      <c r="R20" s="725" t="s">
        <v>4998</v>
      </c>
      <c r="S20" s="725" t="s">
        <v>4998</v>
      </c>
      <c r="T20" s="725"/>
      <c r="U20" s="725" t="s">
        <v>4998</v>
      </c>
      <c r="V20" s="725"/>
    </row>
    <row r="21" spans="1:22" ht="30" customHeight="1" thickBot="1">
      <c r="A21" s="720" t="s">
        <v>3823</v>
      </c>
      <c r="B21" s="721" t="s">
        <v>3823</v>
      </c>
      <c r="C21" s="714" t="s">
        <v>5025</v>
      </c>
      <c r="D21" s="723"/>
      <c r="E21" s="724">
        <v>2028</v>
      </c>
      <c r="F21" s="724" t="s">
        <v>4914</v>
      </c>
      <c r="G21" s="724" t="s">
        <v>4930</v>
      </c>
      <c r="H21" s="724" t="s">
        <v>4956</v>
      </c>
      <c r="I21" s="724" t="s">
        <v>4956</v>
      </c>
      <c r="J21" s="724" t="s">
        <v>4907</v>
      </c>
      <c r="K21" s="724">
        <v>90</v>
      </c>
      <c r="L21" s="724" t="s">
        <v>4983</v>
      </c>
      <c r="M21" s="724" t="s">
        <v>4963</v>
      </c>
      <c r="N21" s="722" t="s">
        <v>5023</v>
      </c>
      <c r="O21" s="722" t="s">
        <v>294</v>
      </c>
      <c r="P21" s="722" t="s">
        <v>5024</v>
      </c>
      <c r="Q21" s="728" t="s">
        <v>4920</v>
      </c>
      <c r="R21" s="725" t="s">
        <v>3823</v>
      </c>
      <c r="S21" s="726" t="s">
        <v>13558</v>
      </c>
      <c r="T21" s="727"/>
      <c r="U21" s="725" t="s">
        <v>3823</v>
      </c>
      <c r="V21" s="725"/>
    </row>
    <row r="22" spans="1:22" ht="30" customHeight="1" thickBot="1">
      <c r="A22" s="720" t="s">
        <v>3823</v>
      </c>
      <c r="B22" s="721" t="s">
        <v>3823</v>
      </c>
      <c r="C22" s="714" t="s">
        <v>5027</v>
      </c>
      <c r="D22" s="723"/>
      <c r="E22" s="724">
        <v>2028</v>
      </c>
      <c r="F22" s="724" t="s">
        <v>4914</v>
      </c>
      <c r="G22" s="724" t="s">
        <v>4930</v>
      </c>
      <c r="H22" s="724" t="s">
        <v>4956</v>
      </c>
      <c r="I22" s="724" t="s">
        <v>4956</v>
      </c>
      <c r="J22" s="724" t="s">
        <v>4907</v>
      </c>
      <c r="K22" s="724">
        <v>84</v>
      </c>
      <c r="L22" s="724" t="s">
        <v>4924</v>
      </c>
      <c r="M22" s="724" t="s">
        <v>4963</v>
      </c>
      <c r="N22" s="722" t="s">
        <v>5023</v>
      </c>
      <c r="O22" s="722" t="s">
        <v>294</v>
      </c>
      <c r="P22" s="722" t="s">
        <v>5024</v>
      </c>
      <c r="Q22" s="728" t="s">
        <v>4920</v>
      </c>
      <c r="R22" s="725" t="s">
        <v>3823</v>
      </c>
      <c r="S22" s="726" t="s">
        <v>13558</v>
      </c>
      <c r="T22" s="727"/>
      <c r="U22" s="725" t="s">
        <v>3823</v>
      </c>
      <c r="V22" s="725"/>
    </row>
    <row r="23" spans="1:22" ht="16.5" thickBot="1">
      <c r="A23" s="731" t="s">
        <v>4951</v>
      </c>
      <c r="B23" s="721" t="s">
        <v>4951</v>
      </c>
      <c r="C23" s="722" t="s">
        <v>5009</v>
      </c>
      <c r="D23" s="723"/>
      <c r="E23" s="732">
        <v>2028</v>
      </c>
      <c r="F23" s="724" t="s">
        <v>4914</v>
      </c>
      <c r="G23" s="724" t="s">
        <v>4915</v>
      </c>
      <c r="H23" s="724" t="s">
        <v>4956</v>
      </c>
      <c r="I23" s="724" t="s">
        <v>4956</v>
      </c>
      <c r="J23" s="724" t="s">
        <v>4907</v>
      </c>
      <c r="K23" s="724">
        <v>23.69</v>
      </c>
      <c r="L23" s="732" t="s">
        <v>4918</v>
      </c>
      <c r="M23" s="724" t="s">
        <v>4950</v>
      </c>
      <c r="N23" s="722" t="s">
        <v>737</v>
      </c>
      <c r="O23" s="722" t="s">
        <v>86</v>
      </c>
      <c r="P23" s="722" t="s">
        <v>1374</v>
      </c>
      <c r="Q23" s="728" t="s">
        <v>4920</v>
      </c>
      <c r="R23" s="725" t="s">
        <v>4951</v>
      </c>
      <c r="S23" s="725" t="s">
        <v>4951</v>
      </c>
      <c r="T23" s="725"/>
      <c r="U23" s="725" t="s">
        <v>4951</v>
      </c>
      <c r="V23" s="720" t="s">
        <v>4951</v>
      </c>
    </row>
    <row r="24" spans="1:22" ht="16.5" thickBot="1">
      <c r="A24" s="720" t="s">
        <v>4992</v>
      </c>
      <c r="B24" s="721" t="s">
        <v>4992</v>
      </c>
      <c r="C24" s="714" t="s">
        <v>5051</v>
      </c>
      <c r="D24" s="723"/>
      <c r="E24" s="724">
        <v>2028</v>
      </c>
      <c r="F24" s="724" t="s">
        <v>4914</v>
      </c>
      <c r="G24" s="724" t="s">
        <v>4915</v>
      </c>
      <c r="H24" s="724" t="s">
        <v>4956</v>
      </c>
      <c r="I24" s="724" t="s">
        <v>4956</v>
      </c>
      <c r="J24" s="724" t="s">
        <v>4907</v>
      </c>
      <c r="K24" s="724">
        <v>29.7</v>
      </c>
      <c r="L24" s="724" t="s">
        <v>4970</v>
      </c>
      <c r="M24" s="724" t="s">
        <v>4919</v>
      </c>
      <c r="N24" s="722" t="s">
        <v>893</v>
      </c>
      <c r="O24" s="722" t="s">
        <v>599</v>
      </c>
      <c r="P24" s="722" t="s">
        <v>600</v>
      </c>
      <c r="Q24" s="728" t="s">
        <v>4920</v>
      </c>
      <c r="R24" s="725" t="s">
        <v>4992</v>
      </c>
      <c r="S24" s="726" t="s">
        <v>13559</v>
      </c>
      <c r="T24" s="727"/>
      <c r="U24" s="725" t="s">
        <v>4992</v>
      </c>
      <c r="V24" s="725"/>
    </row>
    <row r="25" spans="1:22" ht="16.5" thickBot="1">
      <c r="A25" s="731" t="s">
        <v>5034</v>
      </c>
      <c r="B25" s="721" t="s">
        <v>5034</v>
      </c>
      <c r="C25" s="722" t="s">
        <v>5191</v>
      </c>
      <c r="D25" s="723"/>
      <c r="E25" s="724">
        <v>2029</v>
      </c>
      <c r="F25" s="724" t="s">
        <v>4914</v>
      </c>
      <c r="G25" s="724" t="s">
        <v>4930</v>
      </c>
      <c r="H25" s="724" t="s">
        <v>4956</v>
      </c>
      <c r="I25" s="724" t="s">
        <v>4956</v>
      </c>
      <c r="J25" s="724" t="s">
        <v>4907</v>
      </c>
      <c r="K25" s="724">
        <v>64.5</v>
      </c>
      <c r="L25" s="724" t="s">
        <v>4922</v>
      </c>
      <c r="M25" s="724" t="s">
        <v>4963</v>
      </c>
      <c r="N25" s="722" t="s">
        <v>5080</v>
      </c>
      <c r="O25" s="722" t="s">
        <v>1319</v>
      </c>
      <c r="P25" s="722" t="s">
        <v>1347</v>
      </c>
      <c r="Q25" s="725"/>
      <c r="R25" s="725" t="s">
        <v>5034</v>
      </c>
      <c r="S25" s="725" t="s">
        <v>13560</v>
      </c>
      <c r="T25" s="725"/>
      <c r="U25" s="726" t="s">
        <v>5034</v>
      </c>
      <c r="V25" s="727"/>
    </row>
    <row r="26" spans="1:22" ht="16.5" thickBot="1">
      <c r="A26" s="720" t="s">
        <v>4998</v>
      </c>
      <c r="B26" s="721" t="s">
        <v>4998</v>
      </c>
      <c r="C26" s="722" t="s">
        <v>5181</v>
      </c>
      <c r="D26" s="723"/>
      <c r="E26" s="724">
        <v>2029</v>
      </c>
      <c r="F26" s="724" t="s">
        <v>4914</v>
      </c>
      <c r="G26" s="724" t="s">
        <v>4930</v>
      </c>
      <c r="H26" s="724" t="s">
        <v>4956</v>
      </c>
      <c r="I26" s="724" t="s">
        <v>4956</v>
      </c>
      <c r="J26" s="724" t="s">
        <v>4907</v>
      </c>
      <c r="K26" s="724">
        <v>81</v>
      </c>
      <c r="L26" s="724" t="s">
        <v>4979</v>
      </c>
      <c r="M26" s="724" t="s">
        <v>4923</v>
      </c>
      <c r="N26" s="722" t="s">
        <v>1542</v>
      </c>
      <c r="O26" s="722" t="s">
        <v>1611</v>
      </c>
      <c r="P26" s="722" t="s">
        <v>1612</v>
      </c>
      <c r="Q26" s="725"/>
      <c r="R26" s="725" t="s">
        <v>4998</v>
      </c>
      <c r="S26" s="725" t="s">
        <v>4998</v>
      </c>
      <c r="T26" s="725"/>
      <c r="U26" s="725" t="s">
        <v>4998</v>
      </c>
      <c r="V26" s="725"/>
    </row>
    <row r="27" spans="1:22" ht="16.5" thickBot="1">
      <c r="A27" s="720" t="s">
        <v>4998</v>
      </c>
      <c r="B27" s="721" t="s">
        <v>4998</v>
      </c>
      <c r="C27" s="722" t="s">
        <v>5042</v>
      </c>
      <c r="D27" s="723"/>
      <c r="E27" s="724">
        <v>2028</v>
      </c>
      <c r="F27" s="724" t="s">
        <v>4914</v>
      </c>
      <c r="G27" s="724" t="s">
        <v>4930</v>
      </c>
      <c r="H27" s="724" t="s">
        <v>4956</v>
      </c>
      <c r="I27" s="724" t="s">
        <v>4956</v>
      </c>
      <c r="J27" s="724" t="s">
        <v>4907</v>
      </c>
      <c r="K27" s="724">
        <v>33</v>
      </c>
      <c r="L27" s="724" t="s">
        <v>4970</v>
      </c>
      <c r="M27" s="724" t="s">
        <v>4950</v>
      </c>
      <c r="N27" s="722" t="s">
        <v>782</v>
      </c>
      <c r="O27" s="722" t="s">
        <v>150</v>
      </c>
      <c r="P27" s="714" t="s">
        <v>5041</v>
      </c>
      <c r="Q27" s="725"/>
      <c r="R27" s="725" t="s">
        <v>4998</v>
      </c>
      <c r="S27" s="725" t="s">
        <v>4998</v>
      </c>
      <c r="T27" s="725"/>
      <c r="U27" s="725" t="s">
        <v>4998</v>
      </c>
      <c r="V27" s="725"/>
    </row>
    <row r="28" spans="1:22" ht="16.5" thickBot="1">
      <c r="A28" s="720" t="s">
        <v>4998</v>
      </c>
      <c r="B28" s="721" t="s">
        <v>4998</v>
      </c>
      <c r="C28" s="722" t="s">
        <v>5083</v>
      </c>
      <c r="D28" s="723"/>
      <c r="E28" s="724">
        <v>2028</v>
      </c>
      <c r="F28" s="724" t="s">
        <v>4914</v>
      </c>
      <c r="G28" s="724" t="s">
        <v>4930</v>
      </c>
      <c r="H28" s="724" t="s">
        <v>4956</v>
      </c>
      <c r="I28" s="724" t="s">
        <v>4956</v>
      </c>
      <c r="J28" s="724" t="s">
        <v>4907</v>
      </c>
      <c r="K28" s="724">
        <v>65</v>
      </c>
      <c r="L28" s="724" t="s">
        <v>4949</v>
      </c>
      <c r="M28" s="724" t="s">
        <v>4963</v>
      </c>
      <c r="N28" s="722" t="s">
        <v>5080</v>
      </c>
      <c r="O28" s="722" t="s">
        <v>1319</v>
      </c>
      <c r="P28" s="722" t="s">
        <v>1347</v>
      </c>
      <c r="Q28" s="725"/>
      <c r="R28" s="725" t="s">
        <v>4998</v>
      </c>
      <c r="S28" s="725" t="s">
        <v>4998</v>
      </c>
      <c r="T28" s="725"/>
      <c r="U28" s="725" t="s">
        <v>4998</v>
      </c>
      <c r="V28" s="725"/>
    </row>
    <row r="29" spans="1:22" ht="16.5" thickBot="1">
      <c r="A29" s="720" t="s">
        <v>4998</v>
      </c>
      <c r="B29" s="721" t="s">
        <v>4998</v>
      </c>
      <c r="C29" s="714" t="s">
        <v>5109</v>
      </c>
      <c r="D29" s="723"/>
      <c r="E29" s="732">
        <v>2030</v>
      </c>
      <c r="F29" s="724" t="s">
        <v>4914</v>
      </c>
      <c r="G29" s="724" t="s">
        <v>4930</v>
      </c>
      <c r="H29" s="724" t="s">
        <v>4956</v>
      </c>
      <c r="I29" s="724" t="s">
        <v>4956</v>
      </c>
      <c r="J29" s="724" t="s">
        <v>4907</v>
      </c>
      <c r="K29" s="724">
        <v>136.5</v>
      </c>
      <c r="L29" s="724" t="s">
        <v>4981</v>
      </c>
      <c r="M29" s="724" t="s">
        <v>4928</v>
      </c>
      <c r="N29" s="722" t="s">
        <v>825</v>
      </c>
      <c r="O29" s="722" t="s">
        <v>790</v>
      </c>
      <c r="P29" s="722" t="s">
        <v>3816</v>
      </c>
      <c r="Q29" s="725"/>
      <c r="R29" s="725" t="s">
        <v>13555</v>
      </c>
      <c r="S29" s="725" t="s">
        <v>13556</v>
      </c>
      <c r="T29" s="725"/>
      <c r="U29" s="726" t="s">
        <v>13555</v>
      </c>
      <c r="V29" s="727"/>
    </row>
    <row r="30" spans="1:22" ht="16.5" thickBot="1">
      <c r="A30" s="731" t="s">
        <v>5034</v>
      </c>
      <c r="B30" s="721" t="s">
        <v>5034</v>
      </c>
      <c r="C30" s="714" t="s">
        <v>5036</v>
      </c>
      <c r="D30" s="723"/>
      <c r="E30" s="724">
        <v>2028</v>
      </c>
      <c r="F30" s="724" t="s">
        <v>4914</v>
      </c>
      <c r="G30" s="724" t="s">
        <v>4930</v>
      </c>
      <c r="H30" s="724" t="s">
        <v>4956</v>
      </c>
      <c r="I30" s="724" t="s">
        <v>4956</v>
      </c>
      <c r="J30" s="724" t="s">
        <v>4907</v>
      </c>
      <c r="K30" s="724">
        <v>112.8</v>
      </c>
      <c r="L30" s="724" t="s">
        <v>4924</v>
      </c>
      <c r="M30" s="724" t="s">
        <v>4928</v>
      </c>
      <c r="N30" s="722" t="s">
        <v>1927</v>
      </c>
      <c r="O30" s="722" t="s">
        <v>4360</v>
      </c>
      <c r="P30" s="722" t="s">
        <v>2647</v>
      </c>
      <c r="Q30" s="728" t="s">
        <v>4920</v>
      </c>
      <c r="R30" s="725" t="s">
        <v>5034</v>
      </c>
      <c r="S30" s="725" t="s">
        <v>4998</v>
      </c>
      <c r="T30" s="725"/>
      <c r="U30" s="726" t="s">
        <v>5034</v>
      </c>
      <c r="V30" s="727"/>
    </row>
    <row r="31" spans="1:22" ht="16.5" thickBot="1">
      <c r="A31" s="731" t="s">
        <v>5034</v>
      </c>
      <c r="B31" s="721" t="s">
        <v>5034</v>
      </c>
      <c r="C31" s="714" t="s">
        <v>5187</v>
      </c>
      <c r="D31" s="723"/>
      <c r="E31" s="724">
        <v>2029</v>
      </c>
      <c r="F31" s="724" t="s">
        <v>4914</v>
      </c>
      <c r="G31" s="724" t="s">
        <v>4930</v>
      </c>
      <c r="H31" s="724" t="s">
        <v>4956</v>
      </c>
      <c r="I31" s="724" t="s">
        <v>4956</v>
      </c>
      <c r="J31" s="724" t="s">
        <v>4907</v>
      </c>
      <c r="K31" s="724">
        <v>54</v>
      </c>
      <c r="L31" s="724" t="s">
        <v>4983</v>
      </c>
      <c r="M31" s="724" t="s">
        <v>4928</v>
      </c>
      <c r="N31" s="722" t="s">
        <v>1927</v>
      </c>
      <c r="O31" s="722" t="s">
        <v>4360</v>
      </c>
      <c r="P31" s="722" t="s">
        <v>2647</v>
      </c>
      <c r="Q31" s="728" t="s">
        <v>4920</v>
      </c>
      <c r="R31" s="725" t="s">
        <v>5034</v>
      </c>
      <c r="S31" s="725" t="s">
        <v>4998</v>
      </c>
      <c r="T31" s="725"/>
      <c r="U31" s="726" t="s">
        <v>5034</v>
      </c>
      <c r="V31" s="727"/>
    </row>
    <row r="32" spans="1:22" ht="16.5" thickBot="1">
      <c r="A32" s="731" t="s">
        <v>5034</v>
      </c>
      <c r="B32" s="721" t="s">
        <v>5034</v>
      </c>
      <c r="C32" s="714" t="s">
        <v>5189</v>
      </c>
      <c r="D32" s="723"/>
      <c r="E32" s="724">
        <v>2029</v>
      </c>
      <c r="F32" s="724" t="s">
        <v>4914</v>
      </c>
      <c r="G32" s="724" t="s">
        <v>4930</v>
      </c>
      <c r="H32" s="724" t="s">
        <v>4956</v>
      </c>
      <c r="I32" s="724" t="s">
        <v>4956</v>
      </c>
      <c r="J32" s="724" t="s">
        <v>4907</v>
      </c>
      <c r="K32" s="724">
        <v>90.6</v>
      </c>
      <c r="L32" s="724" t="s">
        <v>4924</v>
      </c>
      <c r="M32" s="724" t="s">
        <v>4928</v>
      </c>
      <c r="N32" s="722" t="s">
        <v>1927</v>
      </c>
      <c r="O32" s="722" t="s">
        <v>4360</v>
      </c>
      <c r="P32" s="722" t="s">
        <v>2647</v>
      </c>
      <c r="Q32" s="725"/>
      <c r="R32" s="725" t="s">
        <v>5034</v>
      </c>
      <c r="S32" s="725" t="s">
        <v>4998</v>
      </c>
      <c r="T32" s="725"/>
      <c r="U32" s="726" t="s">
        <v>5034</v>
      </c>
      <c r="V32" s="727"/>
    </row>
    <row r="33" spans="1:22" ht="16.5" thickBot="1">
      <c r="A33" s="720" t="s">
        <v>4998</v>
      </c>
      <c r="B33" s="721" t="s">
        <v>4998</v>
      </c>
      <c r="C33" s="714" t="s">
        <v>5252</v>
      </c>
      <c r="D33" s="723"/>
      <c r="E33" s="724">
        <v>2029</v>
      </c>
      <c r="F33" s="724" t="s">
        <v>4914</v>
      </c>
      <c r="G33" s="724" t="s">
        <v>4930</v>
      </c>
      <c r="H33" s="724" t="s">
        <v>4956</v>
      </c>
      <c r="I33" s="724" t="s">
        <v>4956</v>
      </c>
      <c r="J33" s="724" t="s">
        <v>4907</v>
      </c>
      <c r="K33" s="724">
        <v>21</v>
      </c>
      <c r="L33" s="724" t="s">
        <v>4918</v>
      </c>
      <c r="M33" s="724" t="s">
        <v>4950</v>
      </c>
      <c r="N33" s="722" t="s">
        <v>737</v>
      </c>
      <c r="O33" s="722" t="s">
        <v>86</v>
      </c>
      <c r="P33" s="722" t="s">
        <v>87</v>
      </c>
      <c r="Q33" s="725"/>
      <c r="R33" s="725" t="s">
        <v>13555</v>
      </c>
      <c r="S33" s="725" t="s">
        <v>13556</v>
      </c>
      <c r="T33" s="725"/>
      <c r="U33" s="726" t="s">
        <v>13555</v>
      </c>
      <c r="V33" s="727"/>
    </row>
    <row r="34" spans="1:22" ht="16.5" thickBot="1">
      <c r="A34" s="720" t="s">
        <v>4998</v>
      </c>
      <c r="B34" s="721" t="s">
        <v>4998</v>
      </c>
      <c r="C34" s="714" t="s">
        <v>5101</v>
      </c>
      <c r="D34" s="723"/>
      <c r="E34" s="724">
        <v>2028</v>
      </c>
      <c r="F34" s="724" t="s">
        <v>4914</v>
      </c>
      <c r="G34" s="724" t="s">
        <v>4930</v>
      </c>
      <c r="H34" s="724" t="s">
        <v>4956</v>
      </c>
      <c r="I34" s="724" t="s">
        <v>4956</v>
      </c>
      <c r="J34" s="724" t="s">
        <v>4907</v>
      </c>
      <c r="K34" s="724">
        <v>90</v>
      </c>
      <c r="L34" s="724" t="s">
        <v>4975</v>
      </c>
      <c r="M34" s="724" t="s">
        <v>4932</v>
      </c>
      <c r="N34" s="722" t="s">
        <v>5076</v>
      </c>
      <c r="O34" s="722" t="s">
        <v>294</v>
      </c>
      <c r="P34" s="722" t="s">
        <v>2240</v>
      </c>
      <c r="Q34" s="725"/>
      <c r="R34" s="725" t="s">
        <v>4998</v>
      </c>
      <c r="S34" s="725" t="s">
        <v>4998</v>
      </c>
      <c r="T34" s="725"/>
      <c r="U34" s="725" t="s">
        <v>4998</v>
      </c>
      <c r="V34" s="725"/>
    </row>
    <row r="35" spans="1:22" ht="16.5" thickBot="1">
      <c r="A35" s="720" t="s">
        <v>4998</v>
      </c>
      <c r="B35" s="721" t="s">
        <v>4998</v>
      </c>
      <c r="C35" s="722" t="s">
        <v>5148</v>
      </c>
      <c r="D35" s="723"/>
      <c r="E35" s="724">
        <v>2028</v>
      </c>
      <c r="F35" s="724" t="s">
        <v>4914</v>
      </c>
      <c r="G35" s="724" t="s">
        <v>4930</v>
      </c>
      <c r="H35" s="724" t="s">
        <v>4956</v>
      </c>
      <c r="I35" s="724" t="s">
        <v>4956</v>
      </c>
      <c r="J35" s="724" t="s">
        <v>4907</v>
      </c>
      <c r="K35" s="724">
        <v>30.5</v>
      </c>
      <c r="L35" s="724" t="s">
        <v>5038</v>
      </c>
      <c r="M35" s="724" t="s">
        <v>4950</v>
      </c>
      <c r="N35" s="722" t="s">
        <v>737</v>
      </c>
      <c r="O35" s="722" t="s">
        <v>86</v>
      </c>
      <c r="P35" s="722" t="s">
        <v>86</v>
      </c>
      <c r="Q35" s="725"/>
      <c r="R35" s="725" t="s">
        <v>4998</v>
      </c>
      <c r="S35" s="725" t="s">
        <v>4998</v>
      </c>
      <c r="T35" s="725"/>
      <c r="U35" s="725" t="s">
        <v>4998</v>
      </c>
      <c r="V35" s="725"/>
    </row>
    <row r="36" spans="1:22" ht="16.5" thickBot="1">
      <c r="A36" s="720" t="s">
        <v>4998</v>
      </c>
      <c r="B36" s="721" t="s">
        <v>4998</v>
      </c>
      <c r="C36" s="722" t="s">
        <v>5001</v>
      </c>
      <c r="D36" s="723"/>
      <c r="E36" s="724">
        <v>2027</v>
      </c>
      <c r="F36" s="724" t="s">
        <v>4914</v>
      </c>
      <c r="G36" s="724" t="s">
        <v>4930</v>
      </c>
      <c r="H36" s="724" t="s">
        <v>4956</v>
      </c>
      <c r="I36" s="724" t="s">
        <v>4956</v>
      </c>
      <c r="J36" s="724" t="s">
        <v>4907</v>
      </c>
      <c r="K36" s="724">
        <v>5.8</v>
      </c>
      <c r="L36" s="724" t="s">
        <v>4918</v>
      </c>
      <c r="M36" s="724" t="s">
        <v>4932</v>
      </c>
      <c r="N36" s="722" t="s">
        <v>4933</v>
      </c>
      <c r="O36" s="722" t="s">
        <v>1803</v>
      </c>
      <c r="P36" s="722" t="s">
        <v>5000</v>
      </c>
      <c r="Q36" s="725"/>
      <c r="R36" s="725" t="s">
        <v>4998</v>
      </c>
      <c r="S36" s="725" t="s">
        <v>4998</v>
      </c>
      <c r="T36" s="725"/>
      <c r="U36" s="725" t="s">
        <v>4998</v>
      </c>
      <c r="V36" s="725"/>
    </row>
    <row r="37" spans="1:22" ht="16.5" thickBot="1">
      <c r="A37" s="720" t="s">
        <v>4998</v>
      </c>
      <c r="B37" s="721" t="s">
        <v>4998</v>
      </c>
      <c r="C37" s="714" t="s">
        <v>5226</v>
      </c>
      <c r="D37" s="723"/>
      <c r="E37" s="724">
        <v>2029</v>
      </c>
      <c r="F37" s="724" t="s">
        <v>4914</v>
      </c>
      <c r="G37" s="724" t="s">
        <v>4930</v>
      </c>
      <c r="H37" s="724" t="s">
        <v>4956</v>
      </c>
      <c r="I37" s="724" t="s">
        <v>4956</v>
      </c>
      <c r="J37" s="724" t="s">
        <v>4907</v>
      </c>
      <c r="K37" s="724">
        <v>174</v>
      </c>
      <c r="L37" s="724" t="s">
        <v>4918</v>
      </c>
      <c r="M37" s="724" t="s">
        <v>4928</v>
      </c>
      <c r="N37" s="722" t="s">
        <v>836</v>
      </c>
      <c r="O37" s="722" t="s">
        <v>65</v>
      </c>
      <c r="P37" s="722" t="s">
        <v>5225</v>
      </c>
      <c r="Q37" s="725"/>
      <c r="R37" s="725" t="s">
        <v>4998</v>
      </c>
      <c r="S37" s="725" t="s">
        <v>4998</v>
      </c>
      <c r="T37" s="725"/>
      <c r="U37" s="725" t="s">
        <v>4998</v>
      </c>
      <c r="V37" s="725"/>
    </row>
    <row r="38" spans="1:22" ht="16.5" thickBot="1">
      <c r="A38" s="720" t="s">
        <v>4998</v>
      </c>
      <c r="B38" s="721" t="s">
        <v>4998</v>
      </c>
      <c r="C38" s="722" t="s">
        <v>5212</v>
      </c>
      <c r="D38" s="723"/>
      <c r="E38" s="724">
        <v>2029</v>
      </c>
      <c r="F38" s="724" t="s">
        <v>4914</v>
      </c>
      <c r="G38" s="724" t="s">
        <v>4930</v>
      </c>
      <c r="H38" s="724" t="s">
        <v>4956</v>
      </c>
      <c r="I38" s="724" t="s">
        <v>4956</v>
      </c>
      <c r="J38" s="724" t="s">
        <v>4907</v>
      </c>
      <c r="K38" s="724">
        <v>140.4</v>
      </c>
      <c r="L38" s="724" t="s">
        <v>4918</v>
      </c>
      <c r="M38" s="724" t="s">
        <v>4928</v>
      </c>
      <c r="N38" s="722" t="s">
        <v>825</v>
      </c>
      <c r="O38" s="722" t="s">
        <v>65</v>
      </c>
      <c r="P38" s="722" t="s">
        <v>100</v>
      </c>
      <c r="Q38" s="725"/>
      <c r="R38" s="725" t="s">
        <v>4998</v>
      </c>
      <c r="S38" s="725" t="s">
        <v>4998</v>
      </c>
      <c r="T38" s="725"/>
      <c r="U38" s="725" t="s">
        <v>4998</v>
      </c>
      <c r="V38" s="725"/>
    </row>
    <row r="39" spans="1:22" ht="16.5" thickBot="1">
      <c r="A39" s="720" t="s">
        <v>4998</v>
      </c>
      <c r="B39" s="721" t="s">
        <v>4998</v>
      </c>
      <c r="C39" s="722" t="s">
        <v>5136</v>
      </c>
      <c r="D39" s="723"/>
      <c r="E39" s="732">
        <v>2030</v>
      </c>
      <c r="F39" s="724" t="s">
        <v>4914</v>
      </c>
      <c r="G39" s="724" t="s">
        <v>4930</v>
      </c>
      <c r="H39" s="724" t="s">
        <v>4956</v>
      </c>
      <c r="I39" s="724" t="s">
        <v>4956</v>
      </c>
      <c r="J39" s="724" t="s">
        <v>4907</v>
      </c>
      <c r="K39" s="724">
        <v>84.9</v>
      </c>
      <c r="L39" s="724" t="s">
        <v>4924</v>
      </c>
      <c r="M39" s="724" t="s">
        <v>4938</v>
      </c>
      <c r="N39" s="722" t="s">
        <v>1260</v>
      </c>
      <c r="O39" s="722" t="s">
        <v>4392</v>
      </c>
      <c r="P39" s="722" t="s">
        <v>3428</v>
      </c>
      <c r="Q39" s="725"/>
      <c r="R39" s="725" t="s">
        <v>13555</v>
      </c>
      <c r="S39" s="725" t="s">
        <v>13556</v>
      </c>
      <c r="T39" s="725"/>
      <c r="U39" s="726" t="s">
        <v>13555</v>
      </c>
      <c r="V39" s="727"/>
    </row>
    <row r="40" spans="1:22" ht="16.5" thickBot="1">
      <c r="A40" s="720" t="s">
        <v>4998</v>
      </c>
      <c r="B40" s="721" t="s">
        <v>4998</v>
      </c>
      <c r="C40" s="722" t="s">
        <v>5094</v>
      </c>
      <c r="D40" s="723"/>
      <c r="E40" s="724">
        <v>2028</v>
      </c>
      <c r="F40" s="724" t="s">
        <v>4914</v>
      </c>
      <c r="G40" s="724" t="s">
        <v>4930</v>
      </c>
      <c r="H40" s="724" t="s">
        <v>4956</v>
      </c>
      <c r="I40" s="724" t="s">
        <v>4956</v>
      </c>
      <c r="J40" s="724" t="s">
        <v>4907</v>
      </c>
      <c r="K40" s="724">
        <v>31.7</v>
      </c>
      <c r="L40" s="724" t="s">
        <v>4918</v>
      </c>
      <c r="M40" s="724" t="s">
        <v>4953</v>
      </c>
      <c r="N40" s="722" t="s">
        <v>5093</v>
      </c>
      <c r="O40" s="722" t="s">
        <v>656</v>
      </c>
      <c r="P40" s="722" t="s">
        <v>657</v>
      </c>
      <c r="Q40" s="725"/>
      <c r="R40" s="725" t="s">
        <v>4998</v>
      </c>
      <c r="S40" s="725" t="s">
        <v>4998</v>
      </c>
      <c r="T40" s="725"/>
      <c r="U40" s="725" t="s">
        <v>4998</v>
      </c>
      <c r="V40" s="725"/>
    </row>
    <row r="41" spans="1:22" ht="16.5" thickBot="1">
      <c r="A41" s="731" t="s">
        <v>4998</v>
      </c>
      <c r="B41" s="721" t="s">
        <v>4998</v>
      </c>
      <c r="C41" s="715" t="s">
        <v>5250</v>
      </c>
      <c r="D41" s="723"/>
      <c r="E41" s="732">
        <v>2029</v>
      </c>
      <c r="F41" s="732" t="s">
        <v>4914</v>
      </c>
      <c r="G41" s="732" t="s">
        <v>4930</v>
      </c>
      <c r="H41" s="732" t="s">
        <v>4956</v>
      </c>
      <c r="I41" s="732" t="s">
        <v>4956</v>
      </c>
      <c r="J41" s="724" t="s">
        <v>4907</v>
      </c>
      <c r="K41" s="732">
        <v>9</v>
      </c>
      <c r="L41" s="732" t="s">
        <v>4975</v>
      </c>
      <c r="M41" s="732" t="s">
        <v>4953</v>
      </c>
      <c r="N41" s="733" t="s">
        <v>5093</v>
      </c>
      <c r="O41" s="733" t="s">
        <v>656</v>
      </c>
      <c r="P41" s="733" t="s">
        <v>657</v>
      </c>
      <c r="Q41" s="725"/>
      <c r="R41" s="725" t="s">
        <v>4998</v>
      </c>
      <c r="S41" s="725" t="s">
        <v>4998</v>
      </c>
      <c r="T41" s="725"/>
      <c r="U41" s="725" t="s">
        <v>4998</v>
      </c>
      <c r="V41" s="725"/>
    </row>
    <row r="42" spans="1:22" ht="16.5" thickBot="1">
      <c r="A42" s="720" t="s">
        <v>4992</v>
      </c>
      <c r="B42" s="721" t="s">
        <v>4992</v>
      </c>
      <c r="C42" s="722" t="s">
        <v>4994</v>
      </c>
      <c r="D42" s="723"/>
      <c r="E42" s="724">
        <v>2027</v>
      </c>
      <c r="F42" s="724" t="s">
        <v>4914</v>
      </c>
      <c r="G42" s="724" t="s">
        <v>4915</v>
      </c>
      <c r="H42" s="724" t="s">
        <v>4956</v>
      </c>
      <c r="I42" s="724" t="s">
        <v>4956</v>
      </c>
      <c r="J42" s="724" t="s">
        <v>4907</v>
      </c>
      <c r="K42" s="724">
        <v>29.7</v>
      </c>
      <c r="L42" s="732" t="s">
        <v>4918</v>
      </c>
      <c r="M42" s="724" t="s">
        <v>4919</v>
      </c>
      <c r="N42" s="722" t="s">
        <v>746</v>
      </c>
      <c r="O42" s="722" t="s">
        <v>124</v>
      </c>
      <c r="P42" s="722" t="s">
        <v>405</v>
      </c>
      <c r="Q42" s="728" t="s">
        <v>4920</v>
      </c>
      <c r="R42" s="725" t="s">
        <v>4992</v>
      </c>
      <c r="S42" s="726" t="s">
        <v>13559</v>
      </c>
      <c r="T42" s="727"/>
      <c r="U42" s="725" t="s">
        <v>4992</v>
      </c>
      <c r="V42" s="725"/>
    </row>
    <row r="43" spans="1:22" ht="16.5" thickBot="1">
      <c r="A43" s="720" t="s">
        <v>4998</v>
      </c>
      <c r="B43" s="721" t="s">
        <v>4998</v>
      </c>
      <c r="C43" s="714" t="s">
        <v>5208</v>
      </c>
      <c r="D43" s="723"/>
      <c r="E43" s="724">
        <v>2029</v>
      </c>
      <c r="F43" s="724" t="s">
        <v>4914</v>
      </c>
      <c r="G43" s="724" t="s">
        <v>4930</v>
      </c>
      <c r="H43" s="724" t="s">
        <v>4956</v>
      </c>
      <c r="I43" s="724" t="s">
        <v>4956</v>
      </c>
      <c r="J43" s="724" t="s">
        <v>4907</v>
      </c>
      <c r="K43" s="724">
        <v>90</v>
      </c>
      <c r="L43" s="724" t="s">
        <v>4922</v>
      </c>
      <c r="M43" s="724" t="s">
        <v>4928</v>
      </c>
      <c r="N43" s="722" t="s">
        <v>825</v>
      </c>
      <c r="O43" s="722" t="s">
        <v>790</v>
      </c>
      <c r="P43" s="722" t="s">
        <v>826</v>
      </c>
      <c r="Q43" s="725"/>
      <c r="R43" s="725" t="s">
        <v>4998</v>
      </c>
      <c r="S43" s="725" t="s">
        <v>4998</v>
      </c>
      <c r="T43" s="725"/>
      <c r="U43" s="725" t="s">
        <v>4998</v>
      </c>
      <c r="V43" s="725"/>
    </row>
    <row r="44" spans="1:22" ht="16.5" thickBot="1">
      <c r="A44" s="720" t="s">
        <v>4992</v>
      </c>
      <c r="B44" s="721" t="s">
        <v>4992</v>
      </c>
      <c r="C44" s="722" t="s">
        <v>4997</v>
      </c>
      <c r="D44" s="723"/>
      <c r="E44" s="724">
        <v>2027</v>
      </c>
      <c r="F44" s="724" t="s">
        <v>4914</v>
      </c>
      <c r="G44" s="724" t="s">
        <v>4915</v>
      </c>
      <c r="H44" s="724" t="s">
        <v>4956</v>
      </c>
      <c r="I44" s="724" t="s">
        <v>4956</v>
      </c>
      <c r="J44" s="724" t="s">
        <v>4907</v>
      </c>
      <c r="K44" s="724">
        <v>60.3</v>
      </c>
      <c r="L44" s="724" t="s">
        <v>4918</v>
      </c>
      <c r="M44" s="724" t="s">
        <v>4938</v>
      </c>
      <c r="N44" s="722" t="s">
        <v>1208</v>
      </c>
      <c r="O44" s="722" t="s">
        <v>324</v>
      </c>
      <c r="P44" s="722" t="s">
        <v>325</v>
      </c>
      <c r="Q44" s="728" t="s">
        <v>4920</v>
      </c>
      <c r="R44" s="725" t="s">
        <v>4992</v>
      </c>
      <c r="S44" s="726" t="s">
        <v>13559</v>
      </c>
      <c r="T44" s="727"/>
      <c r="U44" s="725" t="s">
        <v>4992</v>
      </c>
      <c r="V44" s="725"/>
    </row>
    <row r="45" spans="1:22" ht="16.5" thickBot="1">
      <c r="A45" s="731" t="s">
        <v>4913</v>
      </c>
      <c r="B45" s="721" t="s">
        <v>4913</v>
      </c>
      <c r="C45" s="733" t="s">
        <v>5257</v>
      </c>
      <c r="D45" s="723"/>
      <c r="E45" s="732">
        <v>2031</v>
      </c>
      <c r="F45" s="732" t="s">
        <v>4914</v>
      </c>
      <c r="G45" s="732" t="s">
        <v>4915</v>
      </c>
      <c r="H45" s="732" t="s">
        <v>4956</v>
      </c>
      <c r="I45" s="732" t="s">
        <v>4956</v>
      </c>
      <c r="J45" s="724" t="s">
        <v>4907</v>
      </c>
      <c r="K45" s="732">
        <v>90</v>
      </c>
      <c r="L45" s="732" t="s">
        <v>4949</v>
      </c>
      <c r="M45" s="732" t="s">
        <v>4928</v>
      </c>
      <c r="N45" s="733" t="s">
        <v>825</v>
      </c>
      <c r="O45" s="733" t="s">
        <v>65</v>
      </c>
      <c r="P45" s="733" t="s">
        <v>4292</v>
      </c>
      <c r="Q45" s="734" t="s">
        <v>4920</v>
      </c>
      <c r="R45" s="725" t="s">
        <v>4913</v>
      </c>
      <c r="S45" s="725" t="s">
        <v>13557</v>
      </c>
      <c r="T45" s="725"/>
      <c r="U45" s="725" t="s">
        <v>4913</v>
      </c>
      <c r="V45" s="725"/>
    </row>
    <row r="46" spans="1:22" ht="16.5" thickBot="1">
      <c r="A46" s="720" t="s">
        <v>4998</v>
      </c>
      <c r="B46" s="721" t="s">
        <v>4998</v>
      </c>
      <c r="C46" s="722" t="s">
        <v>5039</v>
      </c>
      <c r="D46" s="723"/>
      <c r="E46" s="724">
        <v>2028</v>
      </c>
      <c r="F46" s="724" t="s">
        <v>4914</v>
      </c>
      <c r="G46" s="724" t="s">
        <v>4930</v>
      </c>
      <c r="H46" s="724" t="s">
        <v>4956</v>
      </c>
      <c r="I46" s="724" t="s">
        <v>4956</v>
      </c>
      <c r="J46" s="724" t="s">
        <v>4907</v>
      </c>
      <c r="K46" s="724">
        <v>18.899999999999999</v>
      </c>
      <c r="L46" s="724" t="s">
        <v>5038</v>
      </c>
      <c r="M46" s="724" t="s">
        <v>4919</v>
      </c>
      <c r="N46" s="722" t="s">
        <v>1081</v>
      </c>
      <c r="O46" s="722" t="s">
        <v>124</v>
      </c>
      <c r="P46" s="722" t="s">
        <v>1661</v>
      </c>
      <c r="Q46" s="725"/>
      <c r="R46" s="725" t="s">
        <v>4998</v>
      </c>
      <c r="S46" s="725" t="s">
        <v>4998</v>
      </c>
      <c r="T46" s="725"/>
      <c r="U46" s="725" t="s">
        <v>4998</v>
      </c>
      <c r="V46" s="725"/>
    </row>
    <row r="47" spans="1:22" ht="16.5" thickBot="1">
      <c r="A47" s="720" t="s">
        <v>4992</v>
      </c>
      <c r="B47" s="721" t="s">
        <v>4992</v>
      </c>
      <c r="C47" s="722" t="s">
        <v>5172</v>
      </c>
      <c r="D47" s="723"/>
      <c r="E47" s="724">
        <v>2029</v>
      </c>
      <c r="F47" s="724" t="s">
        <v>4914</v>
      </c>
      <c r="G47" s="724" t="s">
        <v>4915</v>
      </c>
      <c r="H47" s="724" t="s">
        <v>4956</v>
      </c>
      <c r="I47" s="724" t="s">
        <v>4956</v>
      </c>
      <c r="J47" s="724" t="s">
        <v>4907</v>
      </c>
      <c r="K47" s="724">
        <v>48.6</v>
      </c>
      <c r="L47" s="724" t="s">
        <v>4949</v>
      </c>
      <c r="M47" s="724" t="s">
        <v>4950</v>
      </c>
      <c r="N47" s="722" t="s">
        <v>766</v>
      </c>
      <c r="O47" s="722" t="s">
        <v>136</v>
      </c>
      <c r="P47" s="722" t="s">
        <v>280</v>
      </c>
      <c r="Q47" s="728" t="s">
        <v>4920</v>
      </c>
      <c r="R47" s="725" t="s">
        <v>4992</v>
      </c>
      <c r="S47" s="726" t="s">
        <v>13559</v>
      </c>
      <c r="T47" s="727"/>
      <c r="U47" s="725" t="s">
        <v>4992</v>
      </c>
      <c r="V47" s="725"/>
    </row>
    <row r="48" spans="1:22" ht="16.5" thickBot="1">
      <c r="A48" s="720" t="s">
        <v>4998</v>
      </c>
      <c r="B48" s="721" t="s">
        <v>4998</v>
      </c>
      <c r="C48" s="722" t="s">
        <v>5233</v>
      </c>
      <c r="D48" s="723"/>
      <c r="E48" s="724">
        <v>2029</v>
      </c>
      <c r="F48" s="724" t="s">
        <v>4914</v>
      </c>
      <c r="G48" s="724" t="s">
        <v>4930</v>
      </c>
      <c r="H48" s="724" t="s">
        <v>4956</v>
      </c>
      <c r="I48" s="724" t="s">
        <v>4956</v>
      </c>
      <c r="J48" s="724" t="s">
        <v>4907</v>
      </c>
      <c r="K48" s="724">
        <v>26.4</v>
      </c>
      <c r="L48" s="724" t="s">
        <v>4970</v>
      </c>
      <c r="M48" s="724" t="s">
        <v>4919</v>
      </c>
      <c r="N48" s="722" t="s">
        <v>893</v>
      </c>
      <c r="O48" s="722" t="s">
        <v>599</v>
      </c>
      <c r="P48" s="714" t="s">
        <v>5232</v>
      </c>
      <c r="Q48" s="725"/>
      <c r="R48" s="725" t="s">
        <v>13555</v>
      </c>
      <c r="S48" s="725" t="s">
        <v>13556</v>
      </c>
      <c r="T48" s="725"/>
      <c r="U48" s="726" t="s">
        <v>13555</v>
      </c>
      <c r="V48" s="727"/>
    </row>
    <row r="49" spans="1:22" ht="16.5" thickBot="1">
      <c r="A49" s="720" t="s">
        <v>4998</v>
      </c>
      <c r="B49" s="721" t="s">
        <v>4998</v>
      </c>
      <c r="C49" s="722" t="s">
        <v>5125</v>
      </c>
      <c r="D49" s="723"/>
      <c r="E49" s="724">
        <v>2028</v>
      </c>
      <c r="F49" s="724" t="s">
        <v>4914</v>
      </c>
      <c r="G49" s="724" t="s">
        <v>4930</v>
      </c>
      <c r="H49" s="724" t="s">
        <v>4956</v>
      </c>
      <c r="I49" s="724" t="s">
        <v>4956</v>
      </c>
      <c r="J49" s="724" t="s">
        <v>4907</v>
      </c>
      <c r="K49" s="724">
        <v>30</v>
      </c>
      <c r="L49" s="724" t="s">
        <v>5038</v>
      </c>
      <c r="M49" s="724" t="s">
        <v>4919</v>
      </c>
      <c r="N49" s="722" t="s">
        <v>893</v>
      </c>
      <c r="O49" s="722" t="s">
        <v>599</v>
      </c>
      <c r="P49" s="722" t="s">
        <v>3561</v>
      </c>
      <c r="Q49" s="725"/>
      <c r="R49" s="725" t="s">
        <v>4998</v>
      </c>
      <c r="S49" s="725" t="s">
        <v>4998</v>
      </c>
      <c r="T49" s="725"/>
      <c r="U49" s="725" t="s">
        <v>4998</v>
      </c>
      <c r="V49" s="725"/>
    </row>
    <row r="50" spans="1:22" ht="16.5" thickBot="1">
      <c r="A50" s="720" t="s">
        <v>4992</v>
      </c>
      <c r="B50" s="721" t="s">
        <v>4992</v>
      </c>
      <c r="C50" s="714" t="s">
        <v>5069</v>
      </c>
      <c r="D50" s="723"/>
      <c r="E50" s="724">
        <v>2028</v>
      </c>
      <c r="F50" s="724" t="s">
        <v>4914</v>
      </c>
      <c r="G50" s="724" t="s">
        <v>4915</v>
      </c>
      <c r="H50" s="724" t="s">
        <v>4956</v>
      </c>
      <c r="I50" s="724" t="s">
        <v>4956</v>
      </c>
      <c r="J50" s="724" t="s">
        <v>4907</v>
      </c>
      <c r="K50" s="724">
        <v>28.9</v>
      </c>
      <c r="L50" s="724" t="s">
        <v>4922</v>
      </c>
      <c r="M50" s="724" t="s">
        <v>4919</v>
      </c>
      <c r="N50" s="722" t="s">
        <v>1125</v>
      </c>
      <c r="O50" s="722" t="s">
        <v>259</v>
      </c>
      <c r="P50" s="722" t="s">
        <v>557</v>
      </c>
      <c r="Q50" s="728" t="s">
        <v>4920</v>
      </c>
      <c r="R50" s="725" t="s">
        <v>4992</v>
      </c>
      <c r="S50" s="726" t="s">
        <v>13559</v>
      </c>
      <c r="T50" s="727"/>
      <c r="U50" s="725" t="s">
        <v>4992</v>
      </c>
      <c r="V50" s="725"/>
    </row>
    <row r="51" spans="1:22" ht="16.5" thickBot="1">
      <c r="A51" s="720" t="s">
        <v>4998</v>
      </c>
      <c r="B51" s="721" t="s">
        <v>4998</v>
      </c>
      <c r="C51" s="714" t="s">
        <v>5140</v>
      </c>
      <c r="D51" s="723"/>
      <c r="E51" s="724">
        <v>2028</v>
      </c>
      <c r="F51" s="724" t="s">
        <v>4914</v>
      </c>
      <c r="G51" s="724" t="s">
        <v>4930</v>
      </c>
      <c r="H51" s="724" t="s">
        <v>4956</v>
      </c>
      <c r="I51" s="724" t="s">
        <v>4956</v>
      </c>
      <c r="J51" s="724" t="s">
        <v>4907</v>
      </c>
      <c r="K51" s="724">
        <v>30.5</v>
      </c>
      <c r="L51" s="724" t="s">
        <v>4924</v>
      </c>
      <c r="M51" s="724" t="s">
        <v>4950</v>
      </c>
      <c r="N51" s="722" t="s">
        <v>874</v>
      </c>
      <c r="O51" s="722" t="s">
        <v>86</v>
      </c>
      <c r="P51" s="722" t="s">
        <v>1374</v>
      </c>
      <c r="Q51" s="725"/>
      <c r="R51" s="725" t="s">
        <v>4998</v>
      </c>
      <c r="S51" s="725" t="s">
        <v>4998</v>
      </c>
      <c r="T51" s="725"/>
      <c r="U51" s="725" t="s">
        <v>4998</v>
      </c>
      <c r="V51" s="725"/>
    </row>
    <row r="52" spans="1:22" ht="16.5" thickBot="1">
      <c r="A52" s="731" t="s">
        <v>4951</v>
      </c>
      <c r="B52" s="721" t="s">
        <v>4951</v>
      </c>
      <c r="C52" s="722" t="s">
        <v>5298</v>
      </c>
      <c r="D52" s="723"/>
      <c r="E52" s="724">
        <v>2030</v>
      </c>
      <c r="F52" s="724" t="s">
        <v>4914</v>
      </c>
      <c r="G52" s="724" t="s">
        <v>4915</v>
      </c>
      <c r="H52" s="724" t="s">
        <v>4956</v>
      </c>
      <c r="I52" s="724" t="s">
        <v>4956</v>
      </c>
      <c r="J52" s="724" t="s">
        <v>4907</v>
      </c>
      <c r="K52" s="724">
        <v>315</v>
      </c>
      <c r="L52" s="724" t="s">
        <v>4983</v>
      </c>
      <c r="M52" s="724" t="s">
        <v>4938</v>
      </c>
      <c r="N52" s="722" t="s">
        <v>5296</v>
      </c>
      <c r="O52" s="722" t="s">
        <v>508</v>
      </c>
      <c r="P52" s="722" t="s">
        <v>2818</v>
      </c>
      <c r="Q52" s="725"/>
      <c r="R52" s="725" t="s">
        <v>4951</v>
      </c>
      <c r="S52" s="725" t="s">
        <v>4951</v>
      </c>
      <c r="T52" s="725"/>
      <c r="U52" s="725" t="s">
        <v>4951</v>
      </c>
      <c r="V52" s="720" t="s">
        <v>4951</v>
      </c>
    </row>
    <row r="53" spans="1:22" ht="16.5" thickBot="1">
      <c r="A53" s="720" t="s">
        <v>4998</v>
      </c>
      <c r="B53" s="721" t="s">
        <v>4998</v>
      </c>
      <c r="C53" s="722" t="s">
        <v>5089</v>
      </c>
      <c r="D53" s="723"/>
      <c r="E53" s="732">
        <v>2030</v>
      </c>
      <c r="F53" s="724" t="s">
        <v>4914</v>
      </c>
      <c r="G53" s="724" t="s">
        <v>4930</v>
      </c>
      <c r="H53" s="724" t="s">
        <v>4956</v>
      </c>
      <c r="I53" s="724" t="s">
        <v>4956</v>
      </c>
      <c r="J53" s="724" t="s">
        <v>4907</v>
      </c>
      <c r="K53" s="724">
        <v>26.4</v>
      </c>
      <c r="L53" s="724" t="s">
        <v>5038</v>
      </c>
      <c r="M53" s="724" t="s">
        <v>4963</v>
      </c>
      <c r="N53" s="722" t="s">
        <v>5043</v>
      </c>
      <c r="O53" s="722" t="s">
        <v>1319</v>
      </c>
      <c r="P53" s="722" t="s">
        <v>2888</v>
      </c>
      <c r="Q53" s="725"/>
      <c r="R53" s="725" t="s">
        <v>13555</v>
      </c>
      <c r="S53" s="725" t="s">
        <v>13556</v>
      </c>
      <c r="T53" s="725"/>
      <c r="U53" s="726" t="s">
        <v>13555</v>
      </c>
      <c r="V53" s="727"/>
    </row>
    <row r="54" spans="1:22" ht="16.5" thickBot="1">
      <c r="A54" s="720" t="s">
        <v>4998</v>
      </c>
      <c r="B54" s="721" t="s">
        <v>4998</v>
      </c>
      <c r="C54" s="722" t="s">
        <v>5104</v>
      </c>
      <c r="D54" s="723"/>
      <c r="E54" s="724">
        <v>2028</v>
      </c>
      <c r="F54" s="724" t="s">
        <v>4914</v>
      </c>
      <c r="G54" s="724" t="s">
        <v>4930</v>
      </c>
      <c r="H54" s="724" t="s">
        <v>4956</v>
      </c>
      <c r="I54" s="724" t="s">
        <v>4956</v>
      </c>
      <c r="J54" s="724" t="s">
        <v>4907</v>
      </c>
      <c r="K54" s="724">
        <v>60</v>
      </c>
      <c r="L54" s="724" t="s">
        <v>4952</v>
      </c>
      <c r="M54" s="724" t="s">
        <v>4928</v>
      </c>
      <c r="N54" s="722" t="s">
        <v>963</v>
      </c>
      <c r="O54" s="722" t="s">
        <v>4360</v>
      </c>
      <c r="P54" s="722" t="s">
        <v>4184</v>
      </c>
      <c r="Q54" s="725"/>
      <c r="R54" s="725" t="s">
        <v>13555</v>
      </c>
      <c r="S54" s="725" t="s">
        <v>13556</v>
      </c>
      <c r="T54" s="725"/>
      <c r="U54" s="726" t="s">
        <v>13555</v>
      </c>
      <c r="V54" s="727"/>
    </row>
    <row r="55" spans="1:22" ht="16.5" thickBot="1">
      <c r="A55" s="720" t="s">
        <v>4998</v>
      </c>
      <c r="B55" s="721" t="s">
        <v>4998</v>
      </c>
      <c r="C55" s="714" t="s">
        <v>5081</v>
      </c>
      <c r="D55" s="723"/>
      <c r="E55" s="724">
        <v>2028</v>
      </c>
      <c r="F55" s="724" t="s">
        <v>4914</v>
      </c>
      <c r="G55" s="724" t="s">
        <v>4930</v>
      </c>
      <c r="H55" s="724" t="s">
        <v>4956</v>
      </c>
      <c r="I55" s="724" t="s">
        <v>4956</v>
      </c>
      <c r="J55" s="724" t="s">
        <v>4907</v>
      </c>
      <c r="K55" s="724">
        <v>45</v>
      </c>
      <c r="L55" s="724" t="s">
        <v>4981</v>
      </c>
      <c r="M55" s="724" t="s">
        <v>4963</v>
      </c>
      <c r="N55" s="722" t="s">
        <v>5080</v>
      </c>
      <c r="O55" s="722" t="s">
        <v>1319</v>
      </c>
      <c r="P55" s="722" t="s">
        <v>1332</v>
      </c>
      <c r="Q55" s="725"/>
      <c r="R55" s="725" t="s">
        <v>4998</v>
      </c>
      <c r="S55" s="725" t="s">
        <v>4998</v>
      </c>
      <c r="T55" s="725"/>
      <c r="U55" s="725" t="s">
        <v>4998</v>
      </c>
      <c r="V55" s="725"/>
    </row>
    <row r="56" spans="1:22" ht="16.5" thickBot="1">
      <c r="A56" s="720" t="s">
        <v>4992</v>
      </c>
      <c r="B56" s="721" t="s">
        <v>4992</v>
      </c>
      <c r="C56" s="722" t="s">
        <v>5058</v>
      </c>
      <c r="D56" s="723"/>
      <c r="E56" s="724">
        <v>2028</v>
      </c>
      <c r="F56" s="724" t="s">
        <v>4914</v>
      </c>
      <c r="G56" s="724" t="s">
        <v>4915</v>
      </c>
      <c r="H56" s="724" t="s">
        <v>4956</v>
      </c>
      <c r="I56" s="724" t="s">
        <v>4956</v>
      </c>
      <c r="J56" s="724" t="s">
        <v>4907</v>
      </c>
      <c r="K56" s="724">
        <v>313.5</v>
      </c>
      <c r="L56" s="724" t="s">
        <v>4924</v>
      </c>
      <c r="M56" s="724" t="s">
        <v>4950</v>
      </c>
      <c r="N56" s="722" t="s">
        <v>874</v>
      </c>
      <c r="O56" s="722" t="s">
        <v>86</v>
      </c>
      <c r="P56" s="722" t="s">
        <v>86</v>
      </c>
      <c r="Q56" s="728" t="s">
        <v>4920</v>
      </c>
      <c r="R56" s="725" t="s">
        <v>4992</v>
      </c>
      <c r="S56" s="726" t="s">
        <v>13559</v>
      </c>
      <c r="T56" s="727"/>
      <c r="U56" s="725" t="s">
        <v>4992</v>
      </c>
      <c r="V56" s="725"/>
    </row>
    <row r="57" spans="1:22" ht="16.5" thickBot="1">
      <c r="A57" s="720" t="s">
        <v>4992</v>
      </c>
      <c r="B57" s="721" t="s">
        <v>4992</v>
      </c>
      <c r="C57" s="722" t="s">
        <v>5056</v>
      </c>
      <c r="D57" s="723"/>
      <c r="E57" s="724">
        <v>2028</v>
      </c>
      <c r="F57" s="724" t="s">
        <v>4914</v>
      </c>
      <c r="G57" s="724" t="s">
        <v>4915</v>
      </c>
      <c r="H57" s="724" t="s">
        <v>4956</v>
      </c>
      <c r="I57" s="724" t="s">
        <v>4956</v>
      </c>
      <c r="J57" s="724" t="s">
        <v>4907</v>
      </c>
      <c r="K57" s="724">
        <v>156.69999999999999</v>
      </c>
      <c r="L57" s="724" t="s">
        <v>4924</v>
      </c>
      <c r="M57" s="724" t="s">
        <v>4950</v>
      </c>
      <c r="N57" s="722" t="s">
        <v>874</v>
      </c>
      <c r="O57" s="722" t="s">
        <v>86</v>
      </c>
      <c r="P57" s="722" t="s">
        <v>225</v>
      </c>
      <c r="Q57" s="728" t="s">
        <v>4920</v>
      </c>
      <c r="R57" s="725" t="s">
        <v>4992</v>
      </c>
      <c r="S57" s="726" t="s">
        <v>13559</v>
      </c>
      <c r="T57" s="727"/>
      <c r="U57" s="725" t="s">
        <v>4992</v>
      </c>
      <c r="V57" s="725"/>
    </row>
    <row r="58" spans="1:22" ht="16.5" thickBot="1">
      <c r="A58" s="720" t="s">
        <v>4998</v>
      </c>
      <c r="B58" s="721" t="s">
        <v>4998</v>
      </c>
      <c r="C58" s="722" t="s">
        <v>5115</v>
      </c>
      <c r="D58" s="723"/>
      <c r="E58" s="724">
        <v>2028</v>
      </c>
      <c r="F58" s="724" t="s">
        <v>4914</v>
      </c>
      <c r="G58" s="724" t="s">
        <v>4930</v>
      </c>
      <c r="H58" s="724" t="s">
        <v>4956</v>
      </c>
      <c r="I58" s="724" t="s">
        <v>4956</v>
      </c>
      <c r="J58" s="724" t="s">
        <v>4907</v>
      </c>
      <c r="K58" s="724">
        <v>5.4</v>
      </c>
      <c r="L58" s="724" t="s">
        <v>4983</v>
      </c>
      <c r="M58" s="724" t="s">
        <v>4919</v>
      </c>
      <c r="N58" s="722" t="s">
        <v>905</v>
      </c>
      <c r="O58" s="722" t="s">
        <v>383</v>
      </c>
      <c r="P58" s="722" t="s">
        <v>5114</v>
      </c>
      <c r="Q58" s="725"/>
      <c r="R58" s="725" t="s">
        <v>13555</v>
      </c>
      <c r="S58" s="725" t="s">
        <v>13556</v>
      </c>
      <c r="T58" s="725"/>
      <c r="U58" s="726" t="s">
        <v>13555</v>
      </c>
      <c r="V58" s="727"/>
    </row>
    <row r="59" spans="1:22" ht="16.5" thickBot="1">
      <c r="A59" s="720" t="s">
        <v>4998</v>
      </c>
      <c r="B59" s="721" t="s">
        <v>4998</v>
      </c>
      <c r="C59" s="722" t="s">
        <v>5092</v>
      </c>
      <c r="D59" s="723"/>
      <c r="E59" s="724">
        <v>2028</v>
      </c>
      <c r="F59" s="724" t="s">
        <v>4914</v>
      </c>
      <c r="G59" s="724" t="s">
        <v>4930</v>
      </c>
      <c r="H59" s="724" t="s">
        <v>4956</v>
      </c>
      <c r="I59" s="724" t="s">
        <v>4956</v>
      </c>
      <c r="J59" s="724" t="s">
        <v>4907</v>
      </c>
      <c r="K59" s="724">
        <v>16.5</v>
      </c>
      <c r="L59" s="724" t="s">
        <v>4924</v>
      </c>
      <c r="M59" s="724" t="s">
        <v>4953</v>
      </c>
      <c r="N59" s="722" t="s">
        <v>5091</v>
      </c>
      <c r="O59" s="722" t="s">
        <v>656</v>
      </c>
      <c r="P59" s="722" t="s">
        <v>3838</v>
      </c>
      <c r="Q59" s="725"/>
      <c r="R59" s="725" t="s">
        <v>4998</v>
      </c>
      <c r="S59" s="725" t="s">
        <v>4998</v>
      </c>
      <c r="T59" s="725"/>
      <c r="U59" s="725" t="s">
        <v>4998</v>
      </c>
      <c r="V59" s="725"/>
    </row>
    <row r="60" spans="1:22" ht="16.5" thickBot="1">
      <c r="A60" s="720" t="s">
        <v>4998</v>
      </c>
      <c r="B60" s="721" t="s">
        <v>4998</v>
      </c>
      <c r="C60" s="714" t="s">
        <v>5203</v>
      </c>
      <c r="D60" s="723"/>
      <c r="E60" s="724">
        <v>2029</v>
      </c>
      <c r="F60" s="724" t="s">
        <v>4914</v>
      </c>
      <c r="G60" s="724" t="s">
        <v>4930</v>
      </c>
      <c r="H60" s="724" t="s">
        <v>4956</v>
      </c>
      <c r="I60" s="724" t="s">
        <v>4956</v>
      </c>
      <c r="J60" s="724" t="s">
        <v>4907</v>
      </c>
      <c r="K60" s="724">
        <v>90</v>
      </c>
      <c r="L60" s="724" t="s">
        <v>4918</v>
      </c>
      <c r="M60" s="724" t="s">
        <v>4932</v>
      </c>
      <c r="N60" s="722" t="s">
        <v>5076</v>
      </c>
      <c r="O60" s="722" t="s">
        <v>294</v>
      </c>
      <c r="P60" s="722" t="s">
        <v>2240</v>
      </c>
      <c r="Q60" s="725"/>
      <c r="R60" s="725" t="s">
        <v>4998</v>
      </c>
      <c r="S60" s="725" t="s">
        <v>4998</v>
      </c>
      <c r="T60" s="725"/>
      <c r="U60" s="725" t="s">
        <v>4998</v>
      </c>
      <c r="V60" s="725"/>
    </row>
    <row r="61" spans="1:22" ht="16.5" thickBot="1">
      <c r="A61" s="720" t="s">
        <v>4998</v>
      </c>
      <c r="B61" s="721" t="s">
        <v>4998</v>
      </c>
      <c r="C61" s="722" t="s">
        <v>5074</v>
      </c>
      <c r="D61" s="723"/>
      <c r="E61" s="724">
        <v>2028</v>
      </c>
      <c r="F61" s="724" t="s">
        <v>4914</v>
      </c>
      <c r="G61" s="724" t="s">
        <v>4930</v>
      </c>
      <c r="H61" s="724" t="s">
        <v>4956</v>
      </c>
      <c r="I61" s="724" t="s">
        <v>4956</v>
      </c>
      <c r="J61" s="724" t="s">
        <v>4907</v>
      </c>
      <c r="K61" s="724">
        <v>27</v>
      </c>
      <c r="L61" s="724" t="s">
        <v>4952</v>
      </c>
      <c r="M61" s="724" t="s">
        <v>4919</v>
      </c>
      <c r="N61" s="722" t="s">
        <v>1098</v>
      </c>
      <c r="O61" s="722" t="s">
        <v>124</v>
      </c>
      <c r="P61" s="714" t="s">
        <v>477</v>
      </c>
      <c r="Q61" s="725"/>
      <c r="R61" s="725" t="s">
        <v>13555</v>
      </c>
      <c r="S61" s="725" t="s">
        <v>13556</v>
      </c>
      <c r="T61" s="725"/>
      <c r="U61" s="726" t="s">
        <v>13555</v>
      </c>
      <c r="V61" s="727"/>
    </row>
    <row r="62" spans="1:22" ht="16.5" thickBot="1">
      <c r="A62" s="720" t="s">
        <v>4998</v>
      </c>
      <c r="B62" s="721" t="s">
        <v>4998</v>
      </c>
      <c r="C62" s="722" t="s">
        <v>5120</v>
      </c>
      <c r="D62" s="723"/>
      <c r="E62" s="724">
        <v>2028</v>
      </c>
      <c r="F62" s="724" t="s">
        <v>4914</v>
      </c>
      <c r="G62" s="724" t="s">
        <v>4930</v>
      </c>
      <c r="H62" s="724" t="s">
        <v>4956</v>
      </c>
      <c r="I62" s="724" t="s">
        <v>4956</v>
      </c>
      <c r="J62" s="724" t="s">
        <v>4907</v>
      </c>
      <c r="K62" s="724">
        <v>39</v>
      </c>
      <c r="L62" s="724" t="s">
        <v>4983</v>
      </c>
      <c r="M62" s="724" t="s">
        <v>4919</v>
      </c>
      <c r="N62" s="722" t="s">
        <v>5003</v>
      </c>
      <c r="O62" s="722" t="s">
        <v>383</v>
      </c>
      <c r="P62" s="722" t="s">
        <v>546</v>
      </c>
      <c r="Q62" s="725"/>
      <c r="R62" s="725" t="s">
        <v>13555</v>
      </c>
      <c r="S62" s="725" t="s">
        <v>13556</v>
      </c>
      <c r="T62" s="725"/>
      <c r="U62" s="726" t="s">
        <v>13555</v>
      </c>
      <c r="V62" s="727"/>
    </row>
    <row r="63" spans="1:22" ht="16.5" thickBot="1">
      <c r="A63" s="720" t="s">
        <v>4998</v>
      </c>
      <c r="B63" s="721" t="s">
        <v>4998</v>
      </c>
      <c r="C63" s="722" t="s">
        <v>5118</v>
      </c>
      <c r="D63" s="723"/>
      <c r="E63" s="724">
        <v>2028</v>
      </c>
      <c r="F63" s="724" t="s">
        <v>4914</v>
      </c>
      <c r="G63" s="724" t="s">
        <v>4930</v>
      </c>
      <c r="H63" s="724" t="s">
        <v>4956</v>
      </c>
      <c r="I63" s="724" t="s">
        <v>4956</v>
      </c>
      <c r="J63" s="724" t="s">
        <v>4907</v>
      </c>
      <c r="K63" s="724">
        <v>6.2</v>
      </c>
      <c r="L63" s="724" t="s">
        <v>4983</v>
      </c>
      <c r="M63" s="724" t="s">
        <v>4919</v>
      </c>
      <c r="N63" s="722" t="s">
        <v>905</v>
      </c>
      <c r="O63" s="722" t="s">
        <v>383</v>
      </c>
      <c r="P63" s="714" t="s">
        <v>5117</v>
      </c>
      <c r="Q63" s="725"/>
      <c r="R63" s="725" t="s">
        <v>13555</v>
      </c>
      <c r="S63" s="725" t="s">
        <v>13556</v>
      </c>
      <c r="T63" s="725"/>
      <c r="U63" s="726" t="s">
        <v>13555</v>
      </c>
      <c r="V63" s="727"/>
    </row>
    <row r="64" spans="1:22" ht="30" customHeight="1" thickBot="1">
      <c r="A64" s="720" t="s">
        <v>3823</v>
      </c>
      <c r="B64" s="721" t="s">
        <v>3823</v>
      </c>
      <c r="C64" s="722" t="s">
        <v>5182</v>
      </c>
      <c r="D64" s="723"/>
      <c r="E64" s="724">
        <v>2029</v>
      </c>
      <c r="F64" s="724" t="s">
        <v>4914</v>
      </c>
      <c r="G64" s="724" t="s">
        <v>4930</v>
      </c>
      <c r="H64" s="724" t="s">
        <v>4956</v>
      </c>
      <c r="I64" s="724" t="s">
        <v>4956</v>
      </c>
      <c r="J64" s="724" t="s">
        <v>4907</v>
      </c>
      <c r="K64" s="724">
        <v>50</v>
      </c>
      <c r="L64" s="724" t="s">
        <v>4918</v>
      </c>
      <c r="M64" s="724" t="s">
        <v>4953</v>
      </c>
      <c r="N64" s="722" t="s">
        <v>5183</v>
      </c>
      <c r="O64" s="722" t="s">
        <v>656</v>
      </c>
      <c r="P64" s="722" t="s">
        <v>5164</v>
      </c>
      <c r="Q64" s="725"/>
      <c r="R64" s="725" t="s">
        <v>3823</v>
      </c>
      <c r="S64" s="726" t="s">
        <v>13558</v>
      </c>
      <c r="T64" s="727"/>
      <c r="U64" s="725" t="s">
        <v>3823</v>
      </c>
      <c r="V64" s="725"/>
    </row>
    <row r="65" spans="1:22" ht="16.5" thickBot="1">
      <c r="A65" s="720" t="s">
        <v>4998</v>
      </c>
      <c r="B65" s="721" t="s">
        <v>4998</v>
      </c>
      <c r="C65" s="722" t="s">
        <v>5201</v>
      </c>
      <c r="D65" s="723"/>
      <c r="E65" s="724">
        <v>2029</v>
      </c>
      <c r="F65" s="724" t="s">
        <v>4914</v>
      </c>
      <c r="G65" s="724" t="s">
        <v>4930</v>
      </c>
      <c r="H65" s="724" t="s">
        <v>4956</v>
      </c>
      <c r="I65" s="724" t="s">
        <v>4956</v>
      </c>
      <c r="J65" s="724" t="s">
        <v>4907</v>
      </c>
      <c r="K65" s="724">
        <v>6</v>
      </c>
      <c r="L65" s="724" t="s">
        <v>4983</v>
      </c>
      <c r="M65" s="724" t="s">
        <v>4953</v>
      </c>
      <c r="N65" s="722" t="s">
        <v>4954</v>
      </c>
      <c r="O65" s="722" t="s">
        <v>656</v>
      </c>
      <c r="P65" s="722" t="s">
        <v>5200</v>
      </c>
      <c r="Q65" s="725"/>
      <c r="R65" s="725" t="s">
        <v>4998</v>
      </c>
      <c r="S65" s="725" t="s">
        <v>4998</v>
      </c>
      <c r="T65" s="725"/>
      <c r="U65" s="725" t="s">
        <v>4998</v>
      </c>
      <c r="V65" s="725"/>
    </row>
    <row r="66" spans="1:22" ht="16.5" thickBot="1">
      <c r="A66" s="720" t="s">
        <v>4998</v>
      </c>
      <c r="B66" s="721" t="s">
        <v>4998</v>
      </c>
      <c r="C66" s="722" t="s">
        <v>5134</v>
      </c>
      <c r="D66" s="723"/>
      <c r="E66" s="724">
        <v>2028</v>
      </c>
      <c r="F66" s="724" t="s">
        <v>4914</v>
      </c>
      <c r="G66" s="724" t="s">
        <v>4930</v>
      </c>
      <c r="H66" s="724" t="s">
        <v>4956</v>
      </c>
      <c r="I66" s="724" t="s">
        <v>4956</v>
      </c>
      <c r="J66" s="724" t="s">
        <v>4907</v>
      </c>
      <c r="K66" s="724">
        <v>45</v>
      </c>
      <c r="L66" s="724" t="s">
        <v>4970</v>
      </c>
      <c r="M66" s="724" t="s">
        <v>4938</v>
      </c>
      <c r="N66" s="722" t="s">
        <v>1277</v>
      </c>
      <c r="O66" s="722" t="s">
        <v>4392</v>
      </c>
      <c r="P66" s="722" t="s">
        <v>2109</v>
      </c>
      <c r="Q66" s="725"/>
      <c r="R66" s="725" t="s">
        <v>13555</v>
      </c>
      <c r="S66" s="725" t="s">
        <v>13556</v>
      </c>
      <c r="T66" s="725"/>
      <c r="U66" s="726" t="s">
        <v>13555</v>
      </c>
      <c r="V66" s="727"/>
    </row>
    <row r="67" spans="1:22" ht="16.5" thickBot="1">
      <c r="A67" s="720" t="s">
        <v>4998</v>
      </c>
      <c r="B67" s="721" t="s">
        <v>4998</v>
      </c>
      <c r="C67" s="714" t="s">
        <v>5238</v>
      </c>
      <c r="D67" s="723"/>
      <c r="E67" s="724">
        <v>2029</v>
      </c>
      <c r="F67" s="724" t="s">
        <v>4914</v>
      </c>
      <c r="G67" s="724" t="s">
        <v>4930</v>
      </c>
      <c r="H67" s="724" t="s">
        <v>4956</v>
      </c>
      <c r="I67" s="724" t="s">
        <v>4956</v>
      </c>
      <c r="J67" s="724" t="s">
        <v>4907</v>
      </c>
      <c r="K67" s="724">
        <v>27</v>
      </c>
      <c r="L67" s="724" t="s">
        <v>4918</v>
      </c>
      <c r="M67" s="724" t="s">
        <v>4938</v>
      </c>
      <c r="N67" s="722" t="s">
        <v>5175</v>
      </c>
      <c r="O67" s="722" t="s">
        <v>4392</v>
      </c>
      <c r="P67" s="722" t="s">
        <v>5237</v>
      </c>
      <c r="Q67" s="725"/>
      <c r="R67" s="725" t="s">
        <v>13555</v>
      </c>
      <c r="S67" s="725" t="s">
        <v>13556</v>
      </c>
      <c r="T67" s="725"/>
      <c r="U67" s="726" t="s">
        <v>13555</v>
      </c>
      <c r="V67" s="727"/>
    </row>
    <row r="68" spans="1:22" ht="16.5" thickBot="1">
      <c r="A68" s="720" t="s">
        <v>4998</v>
      </c>
      <c r="B68" s="721" t="s">
        <v>4998</v>
      </c>
      <c r="C68" s="722" t="s">
        <v>5245</v>
      </c>
      <c r="D68" s="730">
        <v>1</v>
      </c>
      <c r="E68" s="724">
        <v>2029</v>
      </c>
      <c r="F68" s="724" t="s">
        <v>4914</v>
      </c>
      <c r="G68" s="724" t="s">
        <v>4930</v>
      </c>
      <c r="H68" s="724" t="s">
        <v>4956</v>
      </c>
      <c r="I68" s="724" t="s">
        <v>4956</v>
      </c>
      <c r="J68" s="724" t="s">
        <v>4907</v>
      </c>
      <c r="K68" s="724">
        <v>30.6</v>
      </c>
      <c r="L68" s="724" t="s">
        <v>4918</v>
      </c>
      <c r="M68" s="724" t="s">
        <v>4950</v>
      </c>
      <c r="N68" s="722" t="s">
        <v>737</v>
      </c>
      <c r="O68" s="722" t="s">
        <v>86</v>
      </c>
      <c r="P68" s="722" t="s">
        <v>87</v>
      </c>
      <c r="Q68" s="725"/>
      <c r="R68" s="725" t="s">
        <v>4998</v>
      </c>
      <c r="S68" s="725" t="s">
        <v>4998</v>
      </c>
      <c r="T68" s="729">
        <v>1</v>
      </c>
      <c r="U68" s="725" t="s">
        <v>4998</v>
      </c>
      <c r="V68" s="725"/>
    </row>
    <row r="69" spans="1:22" ht="16.5" thickBot="1">
      <c r="A69" s="720" t="s">
        <v>4998</v>
      </c>
      <c r="B69" s="721" t="s">
        <v>4998</v>
      </c>
      <c r="C69" s="722" t="s">
        <v>5216</v>
      </c>
      <c r="D69" s="730">
        <v>1</v>
      </c>
      <c r="E69" s="724">
        <v>2029</v>
      </c>
      <c r="F69" s="724" t="s">
        <v>4914</v>
      </c>
      <c r="G69" s="724" t="s">
        <v>4930</v>
      </c>
      <c r="H69" s="724" t="s">
        <v>4956</v>
      </c>
      <c r="I69" s="724" t="s">
        <v>4956</v>
      </c>
      <c r="J69" s="724" t="s">
        <v>4907</v>
      </c>
      <c r="K69" s="724">
        <v>120.2</v>
      </c>
      <c r="L69" s="724" t="s">
        <v>4975</v>
      </c>
      <c r="M69" s="724" t="s">
        <v>4928</v>
      </c>
      <c r="N69" s="722" t="s">
        <v>825</v>
      </c>
      <c r="O69" s="722" t="s">
        <v>790</v>
      </c>
      <c r="P69" s="722" t="s">
        <v>424</v>
      </c>
      <c r="Q69" s="725"/>
      <c r="R69" s="725" t="s">
        <v>4998</v>
      </c>
      <c r="S69" s="725" t="s">
        <v>4998</v>
      </c>
      <c r="T69" s="725"/>
      <c r="U69" s="725" t="s">
        <v>4998</v>
      </c>
      <c r="V69" s="725"/>
    </row>
    <row r="70" spans="1:22" ht="16.5" thickBot="1">
      <c r="A70" s="720" t="s">
        <v>4992</v>
      </c>
      <c r="B70" s="721" t="s">
        <v>4992</v>
      </c>
      <c r="C70" s="722" t="s">
        <v>5054</v>
      </c>
      <c r="D70" s="723"/>
      <c r="E70" s="724">
        <v>2028</v>
      </c>
      <c r="F70" s="724" t="s">
        <v>4914</v>
      </c>
      <c r="G70" s="724" t="s">
        <v>4915</v>
      </c>
      <c r="H70" s="724" t="s">
        <v>4956</v>
      </c>
      <c r="I70" s="724" t="s">
        <v>4956</v>
      </c>
      <c r="J70" s="724" t="s">
        <v>4907</v>
      </c>
      <c r="K70" s="724">
        <v>54.2</v>
      </c>
      <c r="L70" s="724" t="s">
        <v>4918</v>
      </c>
      <c r="M70" s="724" t="s">
        <v>4928</v>
      </c>
      <c r="N70" s="722" t="s">
        <v>846</v>
      </c>
      <c r="O70" s="722" t="s">
        <v>65</v>
      </c>
      <c r="P70" s="722" t="s">
        <v>166</v>
      </c>
      <c r="Q70" s="728" t="s">
        <v>4920</v>
      </c>
      <c r="R70" s="725" t="s">
        <v>4992</v>
      </c>
      <c r="S70" s="726" t="s">
        <v>13559</v>
      </c>
      <c r="T70" s="727"/>
      <c r="U70" s="725" t="s">
        <v>4992</v>
      </c>
      <c r="V70" s="725"/>
    </row>
    <row r="71" spans="1:22" ht="16.5" thickBot="1">
      <c r="A71" s="720" t="s">
        <v>4998</v>
      </c>
      <c r="B71" s="721" t="s">
        <v>4998</v>
      </c>
      <c r="C71" s="714" t="s">
        <v>5195</v>
      </c>
      <c r="D71" s="723"/>
      <c r="E71" s="724">
        <v>2029</v>
      </c>
      <c r="F71" s="724" t="s">
        <v>4914</v>
      </c>
      <c r="G71" s="724" t="s">
        <v>4930</v>
      </c>
      <c r="H71" s="724" t="s">
        <v>4956</v>
      </c>
      <c r="I71" s="724" t="s">
        <v>4956</v>
      </c>
      <c r="J71" s="724" t="s">
        <v>4907</v>
      </c>
      <c r="K71" s="724">
        <v>41.38</v>
      </c>
      <c r="L71" s="724" t="s">
        <v>4975</v>
      </c>
      <c r="M71" s="724" t="s">
        <v>4919</v>
      </c>
      <c r="N71" s="722" t="s">
        <v>893</v>
      </c>
      <c r="O71" s="722" t="s">
        <v>599</v>
      </c>
      <c r="P71" s="722" t="s">
        <v>1294</v>
      </c>
      <c r="Q71" s="725"/>
      <c r="R71" s="725" t="s">
        <v>4998</v>
      </c>
      <c r="S71" s="725" t="s">
        <v>4998</v>
      </c>
      <c r="T71" s="725"/>
      <c r="U71" s="725" t="s">
        <v>4998</v>
      </c>
      <c r="V71" s="725"/>
    </row>
    <row r="72" spans="1:22" ht="16.5" thickBot="1">
      <c r="A72" s="720" t="s">
        <v>4998</v>
      </c>
      <c r="B72" s="721" t="s">
        <v>4998</v>
      </c>
      <c r="C72" s="714" t="s">
        <v>5133</v>
      </c>
      <c r="D72" s="723"/>
      <c r="E72" s="724">
        <v>2028</v>
      </c>
      <c r="F72" s="724" t="s">
        <v>4914</v>
      </c>
      <c r="G72" s="724" t="s">
        <v>4930</v>
      </c>
      <c r="H72" s="724" t="s">
        <v>4956</v>
      </c>
      <c r="I72" s="724" t="s">
        <v>4956</v>
      </c>
      <c r="J72" s="724" t="s">
        <v>4907</v>
      </c>
      <c r="K72" s="724">
        <v>36</v>
      </c>
      <c r="L72" s="724" t="s">
        <v>4918</v>
      </c>
      <c r="M72" s="724" t="s">
        <v>4919</v>
      </c>
      <c r="N72" s="722" t="s">
        <v>1125</v>
      </c>
      <c r="O72" s="722" t="s">
        <v>2215</v>
      </c>
      <c r="P72" s="722" t="s">
        <v>4984</v>
      </c>
      <c r="Q72" s="725"/>
      <c r="R72" s="725" t="s">
        <v>13555</v>
      </c>
      <c r="S72" s="725" t="s">
        <v>13556</v>
      </c>
      <c r="T72" s="725"/>
      <c r="U72" s="726" t="s">
        <v>13555</v>
      </c>
      <c r="V72" s="727"/>
    </row>
    <row r="73" spans="1:22" ht="16.5" thickBot="1">
      <c r="A73" s="720" t="s">
        <v>4998</v>
      </c>
      <c r="B73" s="721" t="s">
        <v>4998</v>
      </c>
      <c r="C73" s="714" t="s">
        <v>5142</v>
      </c>
      <c r="D73" s="723"/>
      <c r="E73" s="724">
        <v>2028</v>
      </c>
      <c r="F73" s="724" t="s">
        <v>4914</v>
      </c>
      <c r="G73" s="724" t="s">
        <v>4930</v>
      </c>
      <c r="H73" s="724" t="s">
        <v>4956</v>
      </c>
      <c r="I73" s="724" t="s">
        <v>4956</v>
      </c>
      <c r="J73" s="724" t="s">
        <v>4907</v>
      </c>
      <c r="K73" s="724">
        <v>21.6</v>
      </c>
      <c r="L73" s="724" t="s">
        <v>5038</v>
      </c>
      <c r="M73" s="724" t="s">
        <v>4950</v>
      </c>
      <c r="N73" s="722" t="s">
        <v>737</v>
      </c>
      <c r="O73" s="722" t="s">
        <v>86</v>
      </c>
      <c r="P73" s="722" t="s">
        <v>1414</v>
      </c>
      <c r="Q73" s="725"/>
      <c r="R73" s="725" t="s">
        <v>4998</v>
      </c>
      <c r="S73" s="725" t="s">
        <v>4998</v>
      </c>
      <c r="T73" s="725"/>
      <c r="U73" s="725" t="s">
        <v>4998</v>
      </c>
      <c r="V73" s="725"/>
    </row>
    <row r="74" spans="1:22" ht="16.5" thickBot="1">
      <c r="A74" s="720" t="s">
        <v>4992</v>
      </c>
      <c r="B74" s="721" t="s">
        <v>4998</v>
      </c>
      <c r="C74" s="714" t="s">
        <v>5065</v>
      </c>
      <c r="D74" s="723"/>
      <c r="E74" s="724">
        <v>2028</v>
      </c>
      <c r="F74" s="724" t="s">
        <v>4914</v>
      </c>
      <c r="G74" s="724" t="s">
        <v>4915</v>
      </c>
      <c r="H74" s="724" t="s">
        <v>4956</v>
      </c>
      <c r="I74" s="724" t="s">
        <v>4956</v>
      </c>
      <c r="J74" s="724" t="s">
        <v>4907</v>
      </c>
      <c r="K74" s="724">
        <v>25.7</v>
      </c>
      <c r="L74" s="724" t="s">
        <v>4970</v>
      </c>
      <c r="M74" s="724" t="s">
        <v>4928</v>
      </c>
      <c r="N74" s="722" t="s">
        <v>725</v>
      </c>
      <c r="O74" s="722" t="s">
        <v>65</v>
      </c>
      <c r="P74" s="722" t="s">
        <v>519</v>
      </c>
      <c r="Q74" s="728" t="s">
        <v>4920</v>
      </c>
      <c r="R74" s="725" t="s">
        <v>4998</v>
      </c>
      <c r="S74" s="725" t="s">
        <v>4998</v>
      </c>
      <c r="T74" s="725"/>
      <c r="U74" s="725" t="s">
        <v>4998</v>
      </c>
      <c r="V74" s="725"/>
    </row>
    <row r="75" spans="1:22" ht="16.5" thickBot="1">
      <c r="A75" s="720" t="s">
        <v>4998</v>
      </c>
      <c r="B75" s="721" t="s">
        <v>4998</v>
      </c>
      <c r="C75" s="722" t="s">
        <v>5159</v>
      </c>
      <c r="D75" s="730">
        <v>1</v>
      </c>
      <c r="E75" s="724">
        <v>2028</v>
      </c>
      <c r="F75" s="724" t="s">
        <v>4914</v>
      </c>
      <c r="G75" s="724" t="s">
        <v>4930</v>
      </c>
      <c r="H75" s="724" t="s">
        <v>4956</v>
      </c>
      <c r="I75" s="724" t="s">
        <v>4956</v>
      </c>
      <c r="J75" s="724" t="s">
        <v>4907</v>
      </c>
      <c r="K75" s="724">
        <v>16.8</v>
      </c>
      <c r="L75" s="724" t="s">
        <v>4952</v>
      </c>
      <c r="M75" s="724" t="s">
        <v>4950</v>
      </c>
      <c r="N75" s="722" t="s">
        <v>782</v>
      </c>
      <c r="O75" s="722" t="s">
        <v>136</v>
      </c>
      <c r="P75" s="722" t="s">
        <v>1467</v>
      </c>
      <c r="Q75" s="725"/>
      <c r="R75" s="725" t="s">
        <v>4998</v>
      </c>
      <c r="S75" s="725" t="s">
        <v>4998</v>
      </c>
      <c r="T75" s="725"/>
      <c r="U75" s="725" t="s">
        <v>4998</v>
      </c>
      <c r="V75" s="725"/>
    </row>
    <row r="76" spans="1:22" ht="16.5" thickBot="1">
      <c r="A76" s="720" t="s">
        <v>4998</v>
      </c>
      <c r="B76" s="721" t="s">
        <v>4998</v>
      </c>
      <c r="C76" s="722" t="s">
        <v>5150</v>
      </c>
      <c r="D76" s="730">
        <v>1</v>
      </c>
      <c r="E76" s="724">
        <v>2028</v>
      </c>
      <c r="F76" s="724" t="s">
        <v>4914</v>
      </c>
      <c r="G76" s="724" t="s">
        <v>4930</v>
      </c>
      <c r="H76" s="724" t="s">
        <v>4956</v>
      </c>
      <c r="I76" s="724" t="s">
        <v>4956</v>
      </c>
      <c r="J76" s="724" t="s">
        <v>4907</v>
      </c>
      <c r="K76" s="724">
        <v>21.6</v>
      </c>
      <c r="L76" s="724" t="s">
        <v>4952</v>
      </c>
      <c r="M76" s="724" t="s">
        <v>4950</v>
      </c>
      <c r="N76" s="722" t="s">
        <v>782</v>
      </c>
      <c r="O76" s="722" t="s">
        <v>136</v>
      </c>
      <c r="P76" s="722" t="s">
        <v>1460</v>
      </c>
      <c r="Q76" s="725"/>
      <c r="R76" s="725" t="s">
        <v>4998</v>
      </c>
      <c r="S76" s="725" t="s">
        <v>4998</v>
      </c>
      <c r="T76" s="725"/>
      <c r="U76" s="725" t="s">
        <v>4998</v>
      </c>
      <c r="V76" s="725"/>
    </row>
    <row r="77" spans="1:22" ht="16.5" thickBot="1">
      <c r="A77" s="731" t="s">
        <v>4913</v>
      </c>
      <c r="B77" s="721" t="s">
        <v>4913</v>
      </c>
      <c r="C77" s="715" t="s">
        <v>5256</v>
      </c>
      <c r="D77" s="723"/>
      <c r="E77" s="732">
        <v>2031</v>
      </c>
      <c r="F77" s="732" t="s">
        <v>4914</v>
      </c>
      <c r="G77" s="732" t="s">
        <v>4915</v>
      </c>
      <c r="H77" s="732" t="s">
        <v>4956</v>
      </c>
      <c r="I77" s="732" t="s">
        <v>4956</v>
      </c>
      <c r="J77" s="724" t="s">
        <v>4907</v>
      </c>
      <c r="K77" s="732">
        <v>150</v>
      </c>
      <c r="L77" s="732" t="s">
        <v>5012</v>
      </c>
      <c r="M77" s="732" t="s">
        <v>4938</v>
      </c>
      <c r="N77" s="733" t="s">
        <v>1208</v>
      </c>
      <c r="O77" s="733" t="s">
        <v>1845</v>
      </c>
      <c r="P77" s="733" t="s">
        <v>1912</v>
      </c>
      <c r="Q77" s="734" t="s">
        <v>4920</v>
      </c>
      <c r="R77" s="725" t="s">
        <v>4913</v>
      </c>
      <c r="S77" s="725" t="s">
        <v>13557</v>
      </c>
      <c r="T77" s="725"/>
      <c r="U77" s="725" t="s">
        <v>4913</v>
      </c>
      <c r="V77" s="725"/>
    </row>
    <row r="78" spans="1:22" ht="16.5" thickBot="1">
      <c r="A78" s="720" t="s">
        <v>4998</v>
      </c>
      <c r="B78" s="721" t="s">
        <v>4998</v>
      </c>
      <c r="C78" s="714" t="s">
        <v>5097</v>
      </c>
      <c r="D78" s="723"/>
      <c r="E78" s="724">
        <v>2028</v>
      </c>
      <c r="F78" s="724" t="s">
        <v>4914</v>
      </c>
      <c r="G78" s="724" t="s">
        <v>4930</v>
      </c>
      <c r="H78" s="724" t="s">
        <v>4956</v>
      </c>
      <c r="I78" s="724" t="s">
        <v>4956</v>
      </c>
      <c r="J78" s="724" t="s">
        <v>4907</v>
      </c>
      <c r="K78" s="724">
        <v>30</v>
      </c>
      <c r="L78" s="724" t="s">
        <v>4922</v>
      </c>
      <c r="M78" s="724" t="s">
        <v>4953</v>
      </c>
      <c r="N78" s="722" t="s">
        <v>5096</v>
      </c>
      <c r="O78" s="722" t="s">
        <v>656</v>
      </c>
      <c r="P78" s="722" t="s">
        <v>657</v>
      </c>
      <c r="Q78" s="725"/>
      <c r="R78" s="725" t="s">
        <v>13555</v>
      </c>
      <c r="S78" s="725" t="s">
        <v>13556</v>
      </c>
      <c r="T78" s="725"/>
      <c r="U78" s="726" t="s">
        <v>13555</v>
      </c>
      <c r="V78" s="727"/>
    </row>
    <row r="79" spans="1:22" ht="16.5" thickBot="1">
      <c r="A79" s="720" t="s">
        <v>4998</v>
      </c>
      <c r="B79" s="721" t="s">
        <v>4998</v>
      </c>
      <c r="C79" s="714" t="s">
        <v>5198</v>
      </c>
      <c r="D79" s="723"/>
      <c r="E79" s="724">
        <v>2029</v>
      </c>
      <c r="F79" s="724" t="s">
        <v>4914</v>
      </c>
      <c r="G79" s="724" t="s">
        <v>4930</v>
      </c>
      <c r="H79" s="724" t="s">
        <v>4956</v>
      </c>
      <c r="I79" s="724" t="s">
        <v>4956</v>
      </c>
      <c r="J79" s="724" t="s">
        <v>4907</v>
      </c>
      <c r="K79" s="724">
        <v>27</v>
      </c>
      <c r="L79" s="724" t="s">
        <v>4949</v>
      </c>
      <c r="M79" s="724" t="s">
        <v>4919</v>
      </c>
      <c r="N79" s="722" t="s">
        <v>893</v>
      </c>
      <c r="O79" s="722" t="s">
        <v>383</v>
      </c>
      <c r="P79" s="722" t="s">
        <v>546</v>
      </c>
      <c r="Q79" s="725"/>
      <c r="R79" s="725" t="s">
        <v>4998</v>
      </c>
      <c r="S79" s="725" t="s">
        <v>4998</v>
      </c>
      <c r="T79" s="725"/>
      <c r="U79" s="725" t="s">
        <v>4998</v>
      </c>
      <c r="V79" s="725"/>
    </row>
    <row r="80" spans="1:22" ht="16.5" thickBot="1">
      <c r="A80" s="720" t="s">
        <v>4998</v>
      </c>
      <c r="B80" s="721" t="s">
        <v>4998</v>
      </c>
      <c r="C80" s="722" t="s">
        <v>5235</v>
      </c>
      <c r="D80" s="723"/>
      <c r="E80" s="724">
        <v>2029</v>
      </c>
      <c r="F80" s="724" t="s">
        <v>4914</v>
      </c>
      <c r="G80" s="724" t="s">
        <v>4930</v>
      </c>
      <c r="H80" s="724" t="s">
        <v>4956</v>
      </c>
      <c r="I80" s="724" t="s">
        <v>4956</v>
      </c>
      <c r="J80" s="724" t="s">
        <v>4907</v>
      </c>
      <c r="K80" s="724">
        <v>30</v>
      </c>
      <c r="L80" s="724" t="s">
        <v>4952</v>
      </c>
      <c r="M80" s="724" t="s">
        <v>4938</v>
      </c>
      <c r="N80" s="722" t="s">
        <v>997</v>
      </c>
      <c r="O80" s="722" t="s">
        <v>567</v>
      </c>
      <c r="P80" s="722" t="s">
        <v>2941</v>
      </c>
      <c r="Q80" s="725"/>
      <c r="R80" s="725" t="s">
        <v>4998</v>
      </c>
      <c r="S80" s="725" t="s">
        <v>4998</v>
      </c>
      <c r="T80" s="725"/>
      <c r="U80" s="725" t="s">
        <v>4998</v>
      </c>
      <c r="V80" s="725"/>
    </row>
    <row r="81" spans="1:22" ht="16.5" thickBot="1">
      <c r="A81" s="720" t="s">
        <v>4998</v>
      </c>
      <c r="B81" s="721" t="s">
        <v>4998</v>
      </c>
      <c r="C81" s="722" t="s">
        <v>5019</v>
      </c>
      <c r="D81" s="723"/>
      <c r="E81" s="724">
        <v>2028</v>
      </c>
      <c r="F81" s="724" t="s">
        <v>4914</v>
      </c>
      <c r="G81" s="724" t="s">
        <v>4930</v>
      </c>
      <c r="H81" s="724" t="s">
        <v>4956</v>
      </c>
      <c r="I81" s="724" t="s">
        <v>4956</v>
      </c>
      <c r="J81" s="724" t="s">
        <v>4907</v>
      </c>
      <c r="K81" s="724">
        <v>35.1</v>
      </c>
      <c r="L81" s="724" t="s">
        <v>4918</v>
      </c>
      <c r="M81" s="724" t="s">
        <v>4928</v>
      </c>
      <c r="N81" s="722" t="s">
        <v>789</v>
      </c>
      <c r="O81" s="722" t="s">
        <v>65</v>
      </c>
      <c r="P81" s="722" t="s">
        <v>100</v>
      </c>
      <c r="Q81" s="728" t="s">
        <v>4920</v>
      </c>
      <c r="R81" s="725" t="s">
        <v>4998</v>
      </c>
      <c r="S81" s="725" t="s">
        <v>4998</v>
      </c>
      <c r="T81" s="725"/>
      <c r="U81" s="725" t="s">
        <v>4998</v>
      </c>
      <c r="V81" s="725"/>
    </row>
    <row r="82" spans="1:22" ht="16.5" thickBot="1">
      <c r="A82" s="720" t="s">
        <v>4998</v>
      </c>
      <c r="B82" s="721" t="s">
        <v>4998</v>
      </c>
      <c r="C82" s="714" t="s">
        <v>5179</v>
      </c>
      <c r="D82" s="723"/>
      <c r="E82" s="724">
        <v>2029</v>
      </c>
      <c r="F82" s="724" t="s">
        <v>4914</v>
      </c>
      <c r="G82" s="724" t="s">
        <v>4930</v>
      </c>
      <c r="H82" s="724" t="s">
        <v>4956</v>
      </c>
      <c r="I82" s="724" t="s">
        <v>4956</v>
      </c>
      <c r="J82" s="724" t="s">
        <v>4907</v>
      </c>
      <c r="K82" s="724">
        <v>67.56</v>
      </c>
      <c r="L82" s="724" t="s">
        <v>4918</v>
      </c>
      <c r="M82" s="724" t="s">
        <v>4928</v>
      </c>
      <c r="N82" s="722" t="s">
        <v>842</v>
      </c>
      <c r="O82" s="722" t="s">
        <v>65</v>
      </c>
      <c r="P82" s="722" t="s">
        <v>66</v>
      </c>
      <c r="Q82" s="728" t="s">
        <v>4920</v>
      </c>
      <c r="R82" s="725" t="s">
        <v>4998</v>
      </c>
      <c r="S82" s="725" t="s">
        <v>4998</v>
      </c>
      <c r="T82" s="725"/>
      <c r="U82" s="725" t="s">
        <v>4998</v>
      </c>
      <c r="V82" s="725"/>
    </row>
    <row r="83" spans="1:22" ht="16.5" thickBot="1">
      <c r="A83" s="720" t="s">
        <v>4998</v>
      </c>
      <c r="B83" s="721" t="s">
        <v>4998</v>
      </c>
      <c r="C83" s="722" t="s">
        <v>5221</v>
      </c>
      <c r="D83" s="723"/>
      <c r="E83" s="724">
        <v>2030</v>
      </c>
      <c r="F83" s="724" t="s">
        <v>4914</v>
      </c>
      <c r="G83" s="724" t="s">
        <v>4930</v>
      </c>
      <c r="H83" s="724" t="s">
        <v>4956</v>
      </c>
      <c r="I83" s="724" t="s">
        <v>4956</v>
      </c>
      <c r="J83" s="724" t="s">
        <v>4907</v>
      </c>
      <c r="K83" s="732">
        <v>174</v>
      </c>
      <c r="L83" s="724" t="s">
        <v>4970</v>
      </c>
      <c r="M83" s="724" t="s">
        <v>4928</v>
      </c>
      <c r="N83" s="722" t="s">
        <v>836</v>
      </c>
      <c r="O83" s="722" t="s">
        <v>65</v>
      </c>
      <c r="P83" s="722" t="s">
        <v>4292</v>
      </c>
      <c r="Q83" s="725"/>
      <c r="R83" s="725" t="s">
        <v>13555</v>
      </c>
      <c r="S83" s="725" t="s">
        <v>13556</v>
      </c>
      <c r="T83" s="725"/>
      <c r="U83" s="726" t="s">
        <v>13555</v>
      </c>
      <c r="V83" s="727"/>
    </row>
    <row r="84" spans="1:22" ht="16.5" thickBot="1">
      <c r="A84" s="720" t="s">
        <v>4998</v>
      </c>
      <c r="B84" s="721" t="s">
        <v>4998</v>
      </c>
      <c r="C84" s="722" t="s">
        <v>5193</v>
      </c>
      <c r="D84" s="723"/>
      <c r="E84" s="724">
        <v>2029</v>
      </c>
      <c r="F84" s="724" t="s">
        <v>4914</v>
      </c>
      <c r="G84" s="724" t="s">
        <v>4930</v>
      </c>
      <c r="H84" s="724" t="s">
        <v>4956</v>
      </c>
      <c r="I84" s="724" t="s">
        <v>4956</v>
      </c>
      <c r="J84" s="724" t="s">
        <v>4907</v>
      </c>
      <c r="K84" s="724">
        <v>153</v>
      </c>
      <c r="L84" s="724" t="s">
        <v>4918</v>
      </c>
      <c r="M84" s="724" t="s">
        <v>4928</v>
      </c>
      <c r="N84" s="722" t="s">
        <v>825</v>
      </c>
      <c r="O84" s="722" t="s">
        <v>65</v>
      </c>
      <c r="P84" s="722" t="s">
        <v>854</v>
      </c>
      <c r="Q84" s="725"/>
      <c r="R84" s="725" t="s">
        <v>4998</v>
      </c>
      <c r="S84" s="725" t="s">
        <v>4998</v>
      </c>
      <c r="T84" s="725"/>
      <c r="U84" s="725" t="s">
        <v>4998</v>
      </c>
      <c r="V84" s="725"/>
    </row>
    <row r="85" spans="1:22" ht="16.5" thickBot="1">
      <c r="A85" s="720" t="s">
        <v>4998</v>
      </c>
      <c r="B85" s="721" t="s">
        <v>4998</v>
      </c>
      <c r="C85" s="722" t="s">
        <v>5206</v>
      </c>
      <c r="D85" s="723"/>
      <c r="E85" s="724">
        <v>2029</v>
      </c>
      <c r="F85" s="724" t="s">
        <v>4914</v>
      </c>
      <c r="G85" s="724" t="s">
        <v>4930</v>
      </c>
      <c r="H85" s="724" t="s">
        <v>4956</v>
      </c>
      <c r="I85" s="724" t="s">
        <v>4956</v>
      </c>
      <c r="J85" s="724" t="s">
        <v>4907</v>
      </c>
      <c r="K85" s="724">
        <v>35.1</v>
      </c>
      <c r="L85" s="724" t="s">
        <v>4918</v>
      </c>
      <c r="M85" s="724" t="s">
        <v>4928</v>
      </c>
      <c r="N85" s="722" t="s">
        <v>1927</v>
      </c>
      <c r="O85" s="722" t="s">
        <v>4360</v>
      </c>
      <c r="P85" s="722" t="s">
        <v>5106</v>
      </c>
      <c r="Q85" s="725"/>
      <c r="R85" s="725" t="s">
        <v>13555</v>
      </c>
      <c r="S85" s="725" t="s">
        <v>13556</v>
      </c>
      <c r="T85" s="725"/>
      <c r="U85" s="726" t="s">
        <v>13555</v>
      </c>
      <c r="V85" s="727"/>
    </row>
    <row r="86" spans="1:22" ht="16.5" thickBot="1">
      <c r="A86" s="720" t="s">
        <v>4998</v>
      </c>
      <c r="B86" s="721" t="s">
        <v>4998</v>
      </c>
      <c r="C86" s="722" t="s">
        <v>5157</v>
      </c>
      <c r="D86" s="723"/>
      <c r="E86" s="724">
        <v>2028</v>
      </c>
      <c r="F86" s="724" t="s">
        <v>4914</v>
      </c>
      <c r="G86" s="724" t="s">
        <v>4930</v>
      </c>
      <c r="H86" s="724" t="s">
        <v>4956</v>
      </c>
      <c r="I86" s="724" t="s">
        <v>4956</v>
      </c>
      <c r="J86" s="724" t="s">
        <v>4907</v>
      </c>
      <c r="K86" s="724">
        <v>45</v>
      </c>
      <c r="L86" s="724" t="s">
        <v>4918</v>
      </c>
      <c r="M86" s="724" t="s">
        <v>4950</v>
      </c>
      <c r="N86" s="722" t="s">
        <v>874</v>
      </c>
      <c r="O86" s="722" t="s">
        <v>86</v>
      </c>
      <c r="P86" s="722" t="s">
        <v>1374</v>
      </c>
      <c r="Q86" s="725"/>
      <c r="R86" s="725" t="s">
        <v>13555</v>
      </c>
      <c r="S86" s="725" t="s">
        <v>13556</v>
      </c>
      <c r="T86" s="725"/>
      <c r="U86" s="726" t="s">
        <v>13555</v>
      </c>
      <c r="V86" s="727"/>
    </row>
    <row r="87" spans="1:22" ht="16.5" thickBot="1">
      <c r="A87" s="720" t="s">
        <v>4998</v>
      </c>
      <c r="B87" s="721" t="s">
        <v>4998</v>
      </c>
      <c r="C87" s="722" t="s">
        <v>5243</v>
      </c>
      <c r="D87" s="723"/>
      <c r="E87" s="724">
        <v>2029</v>
      </c>
      <c r="F87" s="724" t="s">
        <v>4914</v>
      </c>
      <c r="G87" s="724" t="s">
        <v>4930</v>
      </c>
      <c r="H87" s="724" t="s">
        <v>4956</v>
      </c>
      <c r="I87" s="724" t="s">
        <v>4956</v>
      </c>
      <c r="J87" s="724" t="s">
        <v>4907</v>
      </c>
      <c r="K87" s="724">
        <v>16.2</v>
      </c>
      <c r="L87" s="724" t="s">
        <v>4949</v>
      </c>
      <c r="M87" s="724" t="s">
        <v>4950</v>
      </c>
      <c r="N87" s="722" t="s">
        <v>737</v>
      </c>
      <c r="O87" s="722" t="s">
        <v>86</v>
      </c>
      <c r="P87" s="722" t="s">
        <v>1380</v>
      </c>
      <c r="Q87" s="725"/>
      <c r="R87" s="725" t="s">
        <v>4998</v>
      </c>
      <c r="S87" s="725" t="s">
        <v>4998</v>
      </c>
      <c r="T87" s="725"/>
      <c r="U87" s="725" t="s">
        <v>4998</v>
      </c>
      <c r="V87" s="725"/>
    </row>
    <row r="88" spans="1:22" ht="16.5" thickBot="1">
      <c r="A88" s="720" t="s">
        <v>4992</v>
      </c>
      <c r="B88" s="721" t="s">
        <v>4992</v>
      </c>
      <c r="C88" s="714" t="s">
        <v>5067</v>
      </c>
      <c r="D88" s="723"/>
      <c r="E88" s="724">
        <v>2028</v>
      </c>
      <c r="F88" s="724" t="s">
        <v>4914</v>
      </c>
      <c r="G88" s="724" t="s">
        <v>4915</v>
      </c>
      <c r="H88" s="724" t="s">
        <v>4956</v>
      </c>
      <c r="I88" s="724" t="s">
        <v>4956</v>
      </c>
      <c r="J88" s="724" t="s">
        <v>4907</v>
      </c>
      <c r="K88" s="724">
        <v>31.4</v>
      </c>
      <c r="L88" s="724" t="s">
        <v>4924</v>
      </c>
      <c r="M88" s="724" t="s">
        <v>4919</v>
      </c>
      <c r="N88" s="722" t="s">
        <v>1125</v>
      </c>
      <c r="O88" s="722" t="s">
        <v>259</v>
      </c>
      <c r="P88" s="722" t="s">
        <v>557</v>
      </c>
      <c r="Q88" s="728" t="s">
        <v>4920</v>
      </c>
      <c r="R88" s="725" t="s">
        <v>4992</v>
      </c>
      <c r="S88" s="726" t="s">
        <v>13559</v>
      </c>
      <c r="T88" s="727"/>
      <c r="U88" s="725" t="s">
        <v>4992</v>
      </c>
      <c r="V88" s="725"/>
    </row>
    <row r="89" spans="1:22" ht="16.5" thickBot="1">
      <c r="A89" s="720" t="s">
        <v>4998</v>
      </c>
      <c r="B89" s="721" t="s">
        <v>4998</v>
      </c>
      <c r="C89" s="714" t="s">
        <v>5138</v>
      </c>
      <c r="D89" s="723"/>
      <c r="E89" s="724">
        <v>2028</v>
      </c>
      <c r="F89" s="724" t="s">
        <v>4914</v>
      </c>
      <c r="G89" s="724" t="s">
        <v>4930</v>
      </c>
      <c r="H89" s="724" t="s">
        <v>4956</v>
      </c>
      <c r="I89" s="724" t="s">
        <v>4956</v>
      </c>
      <c r="J89" s="724" t="s">
        <v>4907</v>
      </c>
      <c r="K89" s="724">
        <v>136.69999999999999</v>
      </c>
      <c r="L89" s="724" t="s">
        <v>4918</v>
      </c>
      <c r="M89" s="724" t="s">
        <v>4938</v>
      </c>
      <c r="N89" s="722" t="s">
        <v>5137</v>
      </c>
      <c r="O89" s="722" t="s">
        <v>508</v>
      </c>
      <c r="P89" s="722" t="s">
        <v>2136</v>
      </c>
      <c r="Q89" s="725"/>
      <c r="R89" s="725" t="s">
        <v>4998</v>
      </c>
      <c r="S89" s="725" t="s">
        <v>4998</v>
      </c>
      <c r="T89" s="725"/>
      <c r="U89" s="725" t="s">
        <v>4998</v>
      </c>
      <c r="V89" s="725"/>
    </row>
    <row r="90" spans="1:22" ht="16.5" thickBot="1">
      <c r="A90" s="720" t="s">
        <v>4998</v>
      </c>
      <c r="B90" s="721" t="s">
        <v>4998</v>
      </c>
      <c r="C90" s="722" t="s">
        <v>5153</v>
      </c>
      <c r="D90" s="723"/>
      <c r="E90" s="724">
        <v>2028</v>
      </c>
      <c r="F90" s="724" t="s">
        <v>4914</v>
      </c>
      <c r="G90" s="724" t="s">
        <v>4930</v>
      </c>
      <c r="H90" s="724" t="s">
        <v>4956</v>
      </c>
      <c r="I90" s="724" t="s">
        <v>4956</v>
      </c>
      <c r="J90" s="724" t="s">
        <v>4907</v>
      </c>
      <c r="K90" s="724">
        <v>37</v>
      </c>
      <c r="L90" s="724" t="s">
        <v>4924</v>
      </c>
      <c r="M90" s="724" t="s">
        <v>4950</v>
      </c>
      <c r="N90" s="722" t="s">
        <v>782</v>
      </c>
      <c r="O90" s="722" t="s">
        <v>136</v>
      </c>
      <c r="P90" s="722" t="s">
        <v>5152</v>
      </c>
      <c r="Q90" s="725"/>
      <c r="R90" s="725" t="s">
        <v>4998</v>
      </c>
      <c r="S90" s="725" t="s">
        <v>4998</v>
      </c>
      <c r="T90" s="725"/>
      <c r="U90" s="725" t="s">
        <v>4998</v>
      </c>
      <c r="V90" s="725"/>
    </row>
    <row r="91" spans="1:22" ht="16.5" thickBot="1">
      <c r="A91" s="720" t="s">
        <v>4992</v>
      </c>
      <c r="B91" s="721" t="s">
        <v>4992</v>
      </c>
      <c r="C91" s="722" t="s">
        <v>5061</v>
      </c>
      <c r="D91" s="723"/>
      <c r="E91" s="724">
        <v>2028</v>
      </c>
      <c r="F91" s="724" t="s">
        <v>4914</v>
      </c>
      <c r="G91" s="724" t="s">
        <v>4915</v>
      </c>
      <c r="H91" s="724" t="s">
        <v>4956</v>
      </c>
      <c r="I91" s="724" t="s">
        <v>4956</v>
      </c>
      <c r="J91" s="724" t="s">
        <v>4907</v>
      </c>
      <c r="K91" s="724">
        <v>102.2</v>
      </c>
      <c r="L91" s="724" t="s">
        <v>4918</v>
      </c>
      <c r="M91" s="724" t="s">
        <v>4950</v>
      </c>
      <c r="N91" s="722" t="s">
        <v>5060</v>
      </c>
      <c r="O91" s="722" t="s">
        <v>136</v>
      </c>
      <c r="P91" s="722" t="s">
        <v>241</v>
      </c>
      <c r="Q91" s="728" t="s">
        <v>4920</v>
      </c>
      <c r="R91" s="725" t="s">
        <v>4992</v>
      </c>
      <c r="S91" s="726" t="s">
        <v>13559</v>
      </c>
      <c r="T91" s="727"/>
      <c r="U91" s="725" t="s">
        <v>4992</v>
      </c>
      <c r="V91" s="725"/>
    </row>
    <row r="92" spans="1:22" ht="16.5" thickBot="1">
      <c r="A92" s="720" t="s">
        <v>4998</v>
      </c>
      <c r="B92" s="721" t="s">
        <v>4998</v>
      </c>
      <c r="C92" s="714" t="s">
        <v>5131</v>
      </c>
      <c r="D92" s="723"/>
      <c r="E92" s="724">
        <v>2028</v>
      </c>
      <c r="F92" s="724" t="s">
        <v>4914</v>
      </c>
      <c r="G92" s="724" t="s">
        <v>4930</v>
      </c>
      <c r="H92" s="724" t="s">
        <v>4956</v>
      </c>
      <c r="I92" s="724" t="s">
        <v>4956</v>
      </c>
      <c r="J92" s="724" t="s">
        <v>4907</v>
      </c>
      <c r="K92" s="724">
        <v>26.6</v>
      </c>
      <c r="L92" s="724" t="s">
        <v>4918</v>
      </c>
      <c r="M92" s="724" t="s">
        <v>4919</v>
      </c>
      <c r="N92" s="722" t="s">
        <v>1081</v>
      </c>
      <c r="O92" s="722" t="s">
        <v>124</v>
      </c>
      <c r="P92" s="722" t="s">
        <v>1661</v>
      </c>
      <c r="Q92" s="725"/>
      <c r="R92" s="725" t="s">
        <v>13555</v>
      </c>
      <c r="S92" s="725" t="s">
        <v>13556</v>
      </c>
      <c r="T92" s="725"/>
      <c r="U92" s="726" t="s">
        <v>13555</v>
      </c>
      <c r="V92" s="727"/>
    </row>
    <row r="93" spans="1:22" ht="16.5" thickBot="1">
      <c r="A93" s="720" t="s">
        <v>4998</v>
      </c>
      <c r="B93" s="721" t="s">
        <v>4998</v>
      </c>
      <c r="C93" s="714" t="s">
        <v>5107</v>
      </c>
      <c r="D93" s="723"/>
      <c r="E93" s="724">
        <v>2028</v>
      </c>
      <c r="F93" s="724" t="s">
        <v>4914</v>
      </c>
      <c r="G93" s="724" t="s">
        <v>4930</v>
      </c>
      <c r="H93" s="724" t="s">
        <v>4956</v>
      </c>
      <c r="I93" s="724" t="s">
        <v>4956</v>
      </c>
      <c r="J93" s="724" t="s">
        <v>4907</v>
      </c>
      <c r="K93" s="724">
        <v>90</v>
      </c>
      <c r="L93" s="724" t="s">
        <v>4922</v>
      </c>
      <c r="M93" s="724" t="s">
        <v>4928</v>
      </c>
      <c r="N93" s="722" t="s">
        <v>1927</v>
      </c>
      <c r="O93" s="722" t="s">
        <v>4360</v>
      </c>
      <c r="P93" s="722" t="s">
        <v>5106</v>
      </c>
      <c r="Q93" s="725"/>
      <c r="R93" s="725" t="s">
        <v>4998</v>
      </c>
      <c r="S93" s="725" t="s">
        <v>4998</v>
      </c>
      <c r="T93" s="725"/>
      <c r="U93" s="725" t="s">
        <v>4998</v>
      </c>
      <c r="V93" s="725"/>
    </row>
    <row r="94" spans="1:22" ht="16.5" thickBot="1">
      <c r="A94" s="720" t="s">
        <v>4998</v>
      </c>
      <c r="B94" s="721" t="s">
        <v>4998</v>
      </c>
      <c r="C94" s="714" t="s">
        <v>5129</v>
      </c>
      <c r="D94" s="723"/>
      <c r="E94" s="732">
        <v>2031</v>
      </c>
      <c r="F94" s="724" t="s">
        <v>4914</v>
      </c>
      <c r="G94" s="724" t="s">
        <v>4930</v>
      </c>
      <c r="H94" s="724" t="s">
        <v>4956</v>
      </c>
      <c r="I94" s="724" t="s">
        <v>4956</v>
      </c>
      <c r="J94" s="724" t="s">
        <v>4907</v>
      </c>
      <c r="K94" s="724">
        <v>25.2</v>
      </c>
      <c r="L94" s="724" t="s">
        <v>4918</v>
      </c>
      <c r="M94" s="724" t="s">
        <v>4919</v>
      </c>
      <c r="N94" s="722" t="s">
        <v>1125</v>
      </c>
      <c r="O94" s="722" t="s">
        <v>259</v>
      </c>
      <c r="P94" s="722" t="s">
        <v>1126</v>
      </c>
      <c r="Q94" s="725"/>
      <c r="R94" s="725" t="s">
        <v>4998</v>
      </c>
      <c r="S94" s="725" t="s">
        <v>4998</v>
      </c>
      <c r="T94" s="725"/>
      <c r="U94" s="725" t="s">
        <v>4998</v>
      </c>
      <c r="V94" s="725"/>
    </row>
    <row r="95" spans="1:22" ht="16.5" thickBot="1">
      <c r="A95" s="720" t="s">
        <v>4998</v>
      </c>
      <c r="B95" s="721" t="s">
        <v>4998</v>
      </c>
      <c r="C95" s="714" t="s">
        <v>5230</v>
      </c>
      <c r="D95" s="723"/>
      <c r="E95" s="724">
        <v>2029</v>
      </c>
      <c r="F95" s="724" t="s">
        <v>4914</v>
      </c>
      <c r="G95" s="724" t="s">
        <v>4930</v>
      </c>
      <c r="H95" s="724" t="s">
        <v>4956</v>
      </c>
      <c r="I95" s="724" t="s">
        <v>4956</v>
      </c>
      <c r="J95" s="724" t="s">
        <v>4907</v>
      </c>
      <c r="K95" s="724">
        <v>18.3</v>
      </c>
      <c r="L95" s="724" t="s">
        <v>4979</v>
      </c>
      <c r="M95" s="724" t="s">
        <v>4919</v>
      </c>
      <c r="N95" s="722" t="s">
        <v>1081</v>
      </c>
      <c r="O95" s="722" t="s">
        <v>124</v>
      </c>
      <c r="P95" s="722" t="s">
        <v>1661</v>
      </c>
      <c r="Q95" s="725"/>
      <c r="R95" s="725" t="s">
        <v>4998</v>
      </c>
      <c r="S95" s="725" t="s">
        <v>4998</v>
      </c>
      <c r="T95" s="725"/>
      <c r="U95" s="725" t="s">
        <v>4998</v>
      </c>
      <c r="V95" s="725"/>
    </row>
    <row r="96" spans="1:22" ht="16.5" thickBot="1">
      <c r="A96" s="720" t="s">
        <v>4992</v>
      </c>
      <c r="B96" s="721" t="s">
        <v>4992</v>
      </c>
      <c r="C96" s="714" t="s">
        <v>5070</v>
      </c>
      <c r="D96" s="723"/>
      <c r="E96" s="724">
        <v>2028</v>
      </c>
      <c r="F96" s="724" t="s">
        <v>4914</v>
      </c>
      <c r="G96" s="724" t="s">
        <v>4915</v>
      </c>
      <c r="H96" s="724" t="s">
        <v>4956</v>
      </c>
      <c r="I96" s="724" t="s">
        <v>4956</v>
      </c>
      <c r="J96" s="724" t="s">
        <v>4907</v>
      </c>
      <c r="K96" s="724">
        <v>36.200000000000003</v>
      </c>
      <c r="L96" s="724" t="s">
        <v>4924</v>
      </c>
      <c r="M96" s="724" t="s">
        <v>4938</v>
      </c>
      <c r="N96" s="722" t="s">
        <v>1260</v>
      </c>
      <c r="O96" s="722" t="s">
        <v>4392</v>
      </c>
      <c r="P96" s="722" t="s">
        <v>1261</v>
      </c>
      <c r="Q96" s="728" t="s">
        <v>4920</v>
      </c>
      <c r="R96" s="725" t="s">
        <v>4992</v>
      </c>
      <c r="S96" s="726" t="s">
        <v>13559</v>
      </c>
      <c r="T96" s="727"/>
      <c r="U96" s="725" t="s">
        <v>4992</v>
      </c>
      <c r="V96" s="725"/>
    </row>
    <row r="97" spans="1:22" ht="16.5" thickBot="1">
      <c r="A97" s="720" t="s">
        <v>4998</v>
      </c>
      <c r="B97" s="721" t="s">
        <v>4998</v>
      </c>
      <c r="C97" s="722" t="s">
        <v>5197</v>
      </c>
      <c r="D97" s="723"/>
      <c r="E97" s="732">
        <v>2030</v>
      </c>
      <c r="F97" s="724" t="s">
        <v>4914</v>
      </c>
      <c r="G97" s="724" t="s">
        <v>4930</v>
      </c>
      <c r="H97" s="724" t="s">
        <v>4956</v>
      </c>
      <c r="I97" s="724" t="s">
        <v>4956</v>
      </c>
      <c r="J97" s="724" t="s">
        <v>4907</v>
      </c>
      <c r="K97" s="724">
        <v>15</v>
      </c>
      <c r="L97" s="724" t="s">
        <v>5012</v>
      </c>
      <c r="M97" s="724" t="s">
        <v>4938</v>
      </c>
      <c r="N97" s="722" t="s">
        <v>1208</v>
      </c>
      <c r="O97" s="722" t="s">
        <v>4392</v>
      </c>
      <c r="P97" s="722" t="s">
        <v>2132</v>
      </c>
      <c r="Q97" s="725"/>
      <c r="R97" s="725" t="s">
        <v>13555</v>
      </c>
      <c r="S97" s="725" t="s">
        <v>13556</v>
      </c>
      <c r="T97" s="725"/>
      <c r="U97" s="726" t="s">
        <v>13555</v>
      </c>
      <c r="V97" s="727"/>
    </row>
    <row r="98" spans="1:22" ht="16.5" thickBot="1">
      <c r="A98" s="720" t="s">
        <v>4998</v>
      </c>
      <c r="B98" s="721" t="s">
        <v>4998</v>
      </c>
      <c r="C98" s="722" t="s">
        <v>5241</v>
      </c>
      <c r="D98" s="723"/>
      <c r="E98" s="724">
        <v>2029</v>
      </c>
      <c r="F98" s="724" t="s">
        <v>4914</v>
      </c>
      <c r="G98" s="724" t="s">
        <v>4930</v>
      </c>
      <c r="H98" s="724" t="s">
        <v>4956</v>
      </c>
      <c r="I98" s="724" t="s">
        <v>4956</v>
      </c>
      <c r="J98" s="724" t="s">
        <v>4907</v>
      </c>
      <c r="K98" s="724">
        <v>30</v>
      </c>
      <c r="L98" s="724" t="s">
        <v>4918</v>
      </c>
      <c r="M98" s="724" t="s">
        <v>4938</v>
      </c>
      <c r="N98" s="722" t="s">
        <v>1208</v>
      </c>
      <c r="O98" s="722" t="s">
        <v>1845</v>
      </c>
      <c r="P98" s="722" t="s">
        <v>1866</v>
      </c>
      <c r="Q98" s="725"/>
      <c r="R98" s="725" t="s">
        <v>13555</v>
      </c>
      <c r="S98" s="725" t="s">
        <v>13556</v>
      </c>
      <c r="T98" s="725"/>
      <c r="U98" s="726" t="s">
        <v>13555</v>
      </c>
      <c r="V98" s="727"/>
    </row>
    <row r="99" spans="1:22" ht="16.5" thickBot="1">
      <c r="A99" s="720" t="s">
        <v>4998</v>
      </c>
      <c r="B99" s="721" t="s">
        <v>4998</v>
      </c>
      <c r="C99" s="722" t="s">
        <v>5079</v>
      </c>
      <c r="D99" s="723"/>
      <c r="E99" s="724">
        <v>2028</v>
      </c>
      <c r="F99" s="724" t="s">
        <v>4914</v>
      </c>
      <c r="G99" s="724" t="s">
        <v>4930</v>
      </c>
      <c r="H99" s="724" t="s">
        <v>4956</v>
      </c>
      <c r="I99" s="724" t="s">
        <v>4956</v>
      </c>
      <c r="J99" s="724" t="s">
        <v>4907</v>
      </c>
      <c r="K99" s="724">
        <v>22.89</v>
      </c>
      <c r="L99" s="724" t="s">
        <v>4949</v>
      </c>
      <c r="M99" s="724" t="s">
        <v>4950</v>
      </c>
      <c r="N99" s="722" t="s">
        <v>737</v>
      </c>
      <c r="O99" s="722" t="s">
        <v>86</v>
      </c>
      <c r="P99" s="722" t="s">
        <v>87</v>
      </c>
      <c r="Q99" s="725"/>
      <c r="R99" s="725" t="s">
        <v>4998</v>
      </c>
      <c r="S99" s="725" t="s">
        <v>4998</v>
      </c>
      <c r="T99" s="725"/>
      <c r="U99" s="725" t="s">
        <v>4998</v>
      </c>
      <c r="V99" s="725"/>
    </row>
    <row r="100" spans="1:22" ht="16.5" thickBot="1">
      <c r="A100" s="720" t="s">
        <v>4992</v>
      </c>
      <c r="B100" s="721" t="s">
        <v>4992</v>
      </c>
      <c r="C100" s="722" t="s">
        <v>5063</v>
      </c>
      <c r="D100" s="723"/>
      <c r="E100" s="724">
        <v>2028</v>
      </c>
      <c r="F100" s="724" t="s">
        <v>4914</v>
      </c>
      <c r="G100" s="724" t="s">
        <v>4915</v>
      </c>
      <c r="H100" s="724" t="s">
        <v>4956</v>
      </c>
      <c r="I100" s="724" t="s">
        <v>4956</v>
      </c>
      <c r="J100" s="724" t="s">
        <v>4907</v>
      </c>
      <c r="K100" s="724">
        <v>36.200000000000003</v>
      </c>
      <c r="L100" s="724" t="s">
        <v>5012</v>
      </c>
      <c r="M100" s="724" t="s">
        <v>4928</v>
      </c>
      <c r="N100" s="722" t="s">
        <v>725</v>
      </c>
      <c r="O100" s="722" t="s">
        <v>65</v>
      </c>
      <c r="P100" s="722" t="s">
        <v>519</v>
      </c>
      <c r="Q100" s="728" t="s">
        <v>4920</v>
      </c>
      <c r="R100" s="725" t="s">
        <v>4992</v>
      </c>
      <c r="S100" s="726" t="s">
        <v>13559</v>
      </c>
      <c r="T100" s="727"/>
      <c r="U100" s="725" t="s">
        <v>4992</v>
      </c>
      <c r="V100" s="725"/>
    </row>
    <row r="101" spans="1:22" ht="16.5" thickBot="1">
      <c r="A101" s="720" t="s">
        <v>4998</v>
      </c>
      <c r="B101" s="721" t="s">
        <v>4998</v>
      </c>
      <c r="C101" s="722" t="s">
        <v>5219</v>
      </c>
      <c r="D101" s="730">
        <v>1</v>
      </c>
      <c r="E101" s="724">
        <v>2029</v>
      </c>
      <c r="F101" s="724" t="s">
        <v>4914</v>
      </c>
      <c r="G101" s="724" t="s">
        <v>4930</v>
      </c>
      <c r="H101" s="724" t="s">
        <v>4956</v>
      </c>
      <c r="I101" s="724" t="s">
        <v>4956</v>
      </c>
      <c r="J101" s="724" t="s">
        <v>4907</v>
      </c>
      <c r="K101" s="724">
        <v>174</v>
      </c>
      <c r="L101" s="724" t="s">
        <v>4975</v>
      </c>
      <c r="M101" s="724" t="s">
        <v>4928</v>
      </c>
      <c r="N101" s="722" t="s">
        <v>836</v>
      </c>
      <c r="O101" s="722" t="s">
        <v>65</v>
      </c>
      <c r="P101" s="722" t="s">
        <v>5218</v>
      </c>
      <c r="Q101" s="725"/>
      <c r="R101" s="725" t="s">
        <v>4998</v>
      </c>
      <c r="S101" s="725" t="s">
        <v>4998</v>
      </c>
      <c r="T101" s="729">
        <v>1</v>
      </c>
      <c r="U101" s="725" t="s">
        <v>4998</v>
      </c>
      <c r="V101" s="725"/>
    </row>
    <row r="102" spans="1:22" ht="16.5" thickBot="1">
      <c r="A102" s="720" t="s">
        <v>4998</v>
      </c>
      <c r="B102" s="721" t="s">
        <v>4998</v>
      </c>
      <c r="C102" s="722" t="s">
        <v>5223</v>
      </c>
      <c r="D102" s="730">
        <v>1</v>
      </c>
      <c r="E102" s="724">
        <v>2029</v>
      </c>
      <c r="F102" s="724" t="s">
        <v>4914</v>
      </c>
      <c r="G102" s="724" t="s">
        <v>4930</v>
      </c>
      <c r="H102" s="724" t="s">
        <v>4956</v>
      </c>
      <c r="I102" s="724" t="s">
        <v>4956</v>
      </c>
      <c r="J102" s="724" t="s">
        <v>4907</v>
      </c>
      <c r="K102" s="724">
        <v>21</v>
      </c>
      <c r="L102" s="724" t="s">
        <v>4975</v>
      </c>
      <c r="M102" s="724" t="s">
        <v>4928</v>
      </c>
      <c r="N102" s="722" t="s">
        <v>789</v>
      </c>
      <c r="O102" s="722" t="s">
        <v>65</v>
      </c>
      <c r="P102" s="722" t="s">
        <v>100</v>
      </c>
      <c r="Q102" s="725"/>
      <c r="R102" s="725" t="s">
        <v>4998</v>
      </c>
      <c r="S102" s="725" t="s">
        <v>4998</v>
      </c>
      <c r="T102" s="729">
        <v>1</v>
      </c>
      <c r="U102" s="725" t="s">
        <v>4998</v>
      </c>
      <c r="V102" s="725"/>
    </row>
    <row r="103" spans="1:22" ht="16.5" thickBot="1">
      <c r="A103" s="720" t="s">
        <v>4998</v>
      </c>
      <c r="B103" s="721" t="s">
        <v>4998</v>
      </c>
      <c r="C103" s="722" t="s">
        <v>5128</v>
      </c>
      <c r="D103" s="723"/>
      <c r="E103" s="724">
        <v>2028</v>
      </c>
      <c r="F103" s="724" t="s">
        <v>4914</v>
      </c>
      <c r="G103" s="724" t="s">
        <v>4930</v>
      </c>
      <c r="H103" s="724" t="s">
        <v>4956</v>
      </c>
      <c r="I103" s="724" t="s">
        <v>4956</v>
      </c>
      <c r="J103" s="724" t="s">
        <v>4907</v>
      </c>
      <c r="K103" s="724">
        <v>29.7</v>
      </c>
      <c r="L103" s="724" t="s">
        <v>4981</v>
      </c>
      <c r="M103" s="724" t="s">
        <v>4919</v>
      </c>
      <c r="N103" s="722" t="s">
        <v>1125</v>
      </c>
      <c r="O103" s="722" t="s">
        <v>2215</v>
      </c>
      <c r="P103" s="722" t="s">
        <v>5127</v>
      </c>
      <c r="Q103" s="725"/>
      <c r="R103" s="725" t="s">
        <v>4998</v>
      </c>
      <c r="S103" s="725" t="s">
        <v>4998</v>
      </c>
      <c r="T103" s="725"/>
      <c r="U103" s="725" t="s">
        <v>4998</v>
      </c>
      <c r="V103" s="725"/>
    </row>
    <row r="104" spans="1:22" ht="16.5" thickBot="1">
      <c r="A104" s="720" t="s">
        <v>4998</v>
      </c>
      <c r="B104" s="721" t="s">
        <v>4998</v>
      </c>
      <c r="C104" s="722" t="s">
        <v>5044</v>
      </c>
      <c r="D104" s="723"/>
      <c r="E104" s="724">
        <v>2028</v>
      </c>
      <c r="F104" s="724" t="s">
        <v>4914</v>
      </c>
      <c r="G104" s="724" t="s">
        <v>4930</v>
      </c>
      <c r="H104" s="724" t="s">
        <v>4956</v>
      </c>
      <c r="I104" s="724" t="s">
        <v>4956</v>
      </c>
      <c r="J104" s="724" t="s">
        <v>4907</v>
      </c>
      <c r="K104" s="724">
        <v>27.2</v>
      </c>
      <c r="L104" s="724" t="s">
        <v>5012</v>
      </c>
      <c r="M104" s="724" t="s">
        <v>4963</v>
      </c>
      <c r="N104" s="722" t="s">
        <v>5043</v>
      </c>
      <c r="O104" s="722" t="s">
        <v>1319</v>
      </c>
      <c r="P104" s="722" t="s">
        <v>1320</v>
      </c>
      <c r="Q104" s="725"/>
      <c r="R104" s="725" t="s">
        <v>4998</v>
      </c>
      <c r="S104" s="725" t="s">
        <v>4998</v>
      </c>
      <c r="T104" s="725"/>
      <c r="U104" s="725" t="s">
        <v>4998</v>
      </c>
      <c r="V104" s="725"/>
    </row>
    <row r="105" spans="1:22" ht="16.5" thickBot="1">
      <c r="A105" s="720" t="s">
        <v>4998</v>
      </c>
      <c r="B105" s="721" t="s">
        <v>4998</v>
      </c>
      <c r="C105" s="722" t="s">
        <v>5214</v>
      </c>
      <c r="D105" s="723"/>
      <c r="E105" s="724">
        <v>2029</v>
      </c>
      <c r="F105" s="724" t="s">
        <v>4914</v>
      </c>
      <c r="G105" s="724" t="s">
        <v>4930</v>
      </c>
      <c r="H105" s="724" t="s">
        <v>4956</v>
      </c>
      <c r="I105" s="724" t="s">
        <v>4956</v>
      </c>
      <c r="J105" s="724" t="s">
        <v>4907</v>
      </c>
      <c r="K105" s="724">
        <v>150.9</v>
      </c>
      <c r="L105" s="724" t="s">
        <v>4918</v>
      </c>
      <c r="M105" s="724" t="s">
        <v>4928</v>
      </c>
      <c r="N105" s="722" t="s">
        <v>825</v>
      </c>
      <c r="O105" s="722" t="s">
        <v>65</v>
      </c>
      <c r="P105" s="722" t="s">
        <v>854</v>
      </c>
      <c r="Q105" s="725"/>
      <c r="R105" s="725" t="s">
        <v>4998</v>
      </c>
      <c r="S105" s="725" t="s">
        <v>4998</v>
      </c>
      <c r="T105" s="725"/>
      <c r="U105" s="725" t="s">
        <v>4998</v>
      </c>
      <c r="V105" s="725"/>
    </row>
    <row r="106" spans="1:22" ht="16.5" thickBot="1">
      <c r="A106" s="720" t="s">
        <v>4998</v>
      </c>
      <c r="B106" s="721" t="s">
        <v>4998</v>
      </c>
      <c r="C106" s="722" t="s">
        <v>5087</v>
      </c>
      <c r="D106" s="730">
        <v>1</v>
      </c>
      <c r="E106" s="724">
        <v>2028</v>
      </c>
      <c r="F106" s="724" t="s">
        <v>4914</v>
      </c>
      <c r="G106" s="724" t="s">
        <v>4930</v>
      </c>
      <c r="H106" s="724" t="s">
        <v>4956</v>
      </c>
      <c r="I106" s="724" t="s">
        <v>4956</v>
      </c>
      <c r="J106" s="724" t="s">
        <v>4907</v>
      </c>
      <c r="K106" s="724">
        <v>30</v>
      </c>
      <c r="L106" s="724" t="s">
        <v>4949</v>
      </c>
      <c r="M106" s="724" t="s">
        <v>4963</v>
      </c>
      <c r="N106" s="722" t="s">
        <v>4964</v>
      </c>
      <c r="O106" s="722" t="s">
        <v>1319</v>
      </c>
      <c r="P106" s="714" t="s">
        <v>1816</v>
      </c>
      <c r="Q106" s="725"/>
      <c r="R106" s="725" t="s">
        <v>4998</v>
      </c>
      <c r="S106" s="725" t="s">
        <v>4998</v>
      </c>
      <c r="T106" s="729">
        <v>1</v>
      </c>
      <c r="U106" s="725" t="s">
        <v>4998</v>
      </c>
      <c r="V106" s="725"/>
    </row>
    <row r="107" spans="1:22" ht="16.5" thickBot="1">
      <c r="A107" s="731" t="s">
        <v>4951</v>
      </c>
      <c r="B107" s="721" t="s">
        <v>4951</v>
      </c>
      <c r="C107" s="722" t="s">
        <v>4955</v>
      </c>
      <c r="D107" s="723"/>
      <c r="E107" s="724">
        <v>2026</v>
      </c>
      <c r="F107" s="724" t="s">
        <v>4914</v>
      </c>
      <c r="G107" s="724" t="s">
        <v>4915</v>
      </c>
      <c r="H107" s="724" t="s">
        <v>4956</v>
      </c>
      <c r="I107" s="724" t="s">
        <v>4956</v>
      </c>
      <c r="J107" s="724" t="s">
        <v>4907</v>
      </c>
      <c r="K107" s="724">
        <v>1.9</v>
      </c>
      <c r="L107" s="732" t="s">
        <v>4952</v>
      </c>
      <c r="M107" s="724" t="s">
        <v>4953</v>
      </c>
      <c r="N107" s="722" t="s">
        <v>4954</v>
      </c>
      <c r="O107" s="722" t="s">
        <v>656</v>
      </c>
      <c r="P107" s="722" t="s">
        <v>661</v>
      </c>
      <c r="Q107" s="725"/>
      <c r="R107" s="725" t="s">
        <v>4951</v>
      </c>
      <c r="S107" s="725" t="s">
        <v>4951</v>
      </c>
      <c r="T107" s="725"/>
      <c r="U107" s="725" t="s">
        <v>4951</v>
      </c>
      <c r="V107" s="720" t="s">
        <v>4951</v>
      </c>
    </row>
    <row r="108" spans="1:22" ht="16.5" thickBot="1">
      <c r="A108" s="720" t="s">
        <v>4998</v>
      </c>
      <c r="B108" s="721" t="s">
        <v>4998</v>
      </c>
      <c r="C108" s="722" t="s">
        <v>5005</v>
      </c>
      <c r="D108" s="723"/>
      <c r="E108" s="724">
        <v>2027</v>
      </c>
      <c r="F108" s="724" t="s">
        <v>4914</v>
      </c>
      <c r="G108" s="724" t="s">
        <v>4930</v>
      </c>
      <c r="H108" s="724" t="s">
        <v>4956</v>
      </c>
      <c r="I108" s="724" t="s">
        <v>4956</v>
      </c>
      <c r="J108" s="724" t="s">
        <v>4907</v>
      </c>
      <c r="K108" s="724">
        <v>30.2</v>
      </c>
      <c r="L108" s="724" t="s">
        <v>4918</v>
      </c>
      <c r="M108" s="724" t="s">
        <v>4919</v>
      </c>
      <c r="N108" s="722" t="s">
        <v>5003</v>
      </c>
      <c r="O108" s="722" t="s">
        <v>124</v>
      </c>
      <c r="P108" s="722" t="s">
        <v>5004</v>
      </c>
      <c r="Q108" s="725"/>
      <c r="R108" s="725" t="s">
        <v>4998</v>
      </c>
      <c r="S108" s="725" t="s">
        <v>4998</v>
      </c>
      <c r="T108" s="725"/>
      <c r="U108" s="725" t="s">
        <v>4998</v>
      </c>
      <c r="V108" s="725"/>
    </row>
    <row r="109" spans="1:22" ht="16.5" thickBot="1">
      <c r="A109" s="731" t="s">
        <v>4913</v>
      </c>
      <c r="B109" s="721" t="s">
        <v>4913</v>
      </c>
      <c r="C109" s="733" t="s">
        <v>5258</v>
      </c>
      <c r="D109" s="723"/>
      <c r="E109" s="732">
        <v>2031</v>
      </c>
      <c r="F109" s="732" t="s">
        <v>4914</v>
      </c>
      <c r="G109" s="732" t="s">
        <v>4915</v>
      </c>
      <c r="H109" s="732" t="s">
        <v>4956</v>
      </c>
      <c r="I109" s="732" t="s">
        <v>4956</v>
      </c>
      <c r="J109" s="724" t="s">
        <v>4907</v>
      </c>
      <c r="K109" s="732">
        <v>9</v>
      </c>
      <c r="L109" s="732" t="s">
        <v>4983</v>
      </c>
      <c r="M109" s="732" t="s">
        <v>4923</v>
      </c>
      <c r="N109" s="733" t="s">
        <v>3135</v>
      </c>
      <c r="O109" s="733" t="s">
        <v>536</v>
      </c>
      <c r="P109" s="733" t="s">
        <v>537</v>
      </c>
      <c r="Q109" s="734" t="s">
        <v>4920</v>
      </c>
      <c r="R109" s="725" t="s">
        <v>4913</v>
      </c>
      <c r="S109" s="725" t="s">
        <v>13557</v>
      </c>
      <c r="T109" s="725"/>
      <c r="U109" s="725" t="s">
        <v>4913</v>
      </c>
      <c r="V109" s="725"/>
    </row>
    <row r="110" spans="1:22" ht="16.5" thickBot="1">
      <c r="A110" s="720" t="s">
        <v>4998</v>
      </c>
      <c r="B110" s="721" t="s">
        <v>4998</v>
      </c>
      <c r="C110" s="722" t="s">
        <v>5077</v>
      </c>
      <c r="D110" s="723"/>
      <c r="E110" s="724">
        <v>2028</v>
      </c>
      <c r="F110" s="724" t="s">
        <v>4914</v>
      </c>
      <c r="G110" s="724" t="s">
        <v>4930</v>
      </c>
      <c r="H110" s="724" t="s">
        <v>4956</v>
      </c>
      <c r="I110" s="724" t="s">
        <v>4956</v>
      </c>
      <c r="J110" s="724" t="s">
        <v>4907</v>
      </c>
      <c r="K110" s="724">
        <v>22.37</v>
      </c>
      <c r="L110" s="724" t="s">
        <v>5012</v>
      </c>
      <c r="M110" s="724" t="s">
        <v>4932</v>
      </c>
      <c r="N110" s="722" t="s">
        <v>5076</v>
      </c>
      <c r="O110" s="722" t="s">
        <v>294</v>
      </c>
      <c r="P110" s="722" t="s">
        <v>2240</v>
      </c>
      <c r="Q110" s="725"/>
      <c r="R110" s="725" t="s">
        <v>4998</v>
      </c>
      <c r="S110" s="725" t="s">
        <v>4998</v>
      </c>
      <c r="T110" s="725"/>
      <c r="U110" s="725" t="s">
        <v>4998</v>
      </c>
      <c r="V110" s="725"/>
    </row>
    <row r="111" spans="1:22" ht="16.5" thickBot="1">
      <c r="A111" s="720" t="s">
        <v>4998</v>
      </c>
      <c r="B111" s="721" t="s">
        <v>4998</v>
      </c>
      <c r="C111" s="722" t="s">
        <v>5229</v>
      </c>
      <c r="D111" s="723"/>
      <c r="E111" s="724">
        <v>2029</v>
      </c>
      <c r="F111" s="724" t="s">
        <v>4914</v>
      </c>
      <c r="G111" s="724" t="s">
        <v>4930</v>
      </c>
      <c r="H111" s="724" t="s">
        <v>4956</v>
      </c>
      <c r="I111" s="724" t="s">
        <v>4956</v>
      </c>
      <c r="J111" s="724" t="s">
        <v>4907</v>
      </c>
      <c r="K111" s="724">
        <v>18</v>
      </c>
      <c r="L111" s="724" t="s">
        <v>4924</v>
      </c>
      <c r="M111" s="724" t="s">
        <v>4919</v>
      </c>
      <c r="N111" s="722" t="s">
        <v>893</v>
      </c>
      <c r="O111" s="722" t="s">
        <v>599</v>
      </c>
      <c r="P111" s="722" t="s">
        <v>5228</v>
      </c>
      <c r="Q111" s="725"/>
      <c r="R111" s="725" t="s">
        <v>4998</v>
      </c>
      <c r="S111" s="725" t="s">
        <v>4998</v>
      </c>
      <c r="T111" s="725"/>
      <c r="U111" s="725" t="s">
        <v>4998</v>
      </c>
      <c r="V111" s="725"/>
    </row>
    <row r="112" spans="1:22" ht="16.5" thickBot="1">
      <c r="A112" s="720" t="s">
        <v>4998</v>
      </c>
      <c r="B112" s="721" t="s">
        <v>4998</v>
      </c>
      <c r="C112" s="714" t="s">
        <v>5048</v>
      </c>
      <c r="D112" s="723"/>
      <c r="E112" s="724">
        <v>2028</v>
      </c>
      <c r="F112" s="724" t="s">
        <v>4914</v>
      </c>
      <c r="G112" s="724" t="s">
        <v>4930</v>
      </c>
      <c r="H112" s="724" t="s">
        <v>4956</v>
      </c>
      <c r="I112" s="724" t="s">
        <v>4956</v>
      </c>
      <c r="J112" s="724" t="s">
        <v>4907</v>
      </c>
      <c r="K112" s="724">
        <v>22.5</v>
      </c>
      <c r="L112" s="724" t="s">
        <v>4918</v>
      </c>
      <c r="M112" s="724" t="s">
        <v>4938</v>
      </c>
      <c r="N112" s="722" t="s">
        <v>1208</v>
      </c>
      <c r="O112" s="722" t="s">
        <v>1845</v>
      </c>
      <c r="P112" s="722" t="s">
        <v>1846</v>
      </c>
      <c r="Q112" s="725"/>
      <c r="R112" s="725" t="s">
        <v>4998</v>
      </c>
      <c r="S112" s="725" t="s">
        <v>4998</v>
      </c>
      <c r="T112" s="725"/>
      <c r="U112" s="725" t="s">
        <v>4998</v>
      </c>
      <c r="V112" s="725"/>
    </row>
    <row r="113" spans="1:22" ht="16.5" thickBot="1">
      <c r="A113" s="720" t="s">
        <v>4998</v>
      </c>
      <c r="B113" s="721" t="s">
        <v>4998</v>
      </c>
      <c r="C113" s="714" t="s">
        <v>5047</v>
      </c>
      <c r="D113" s="723"/>
      <c r="E113" s="724">
        <v>2028</v>
      </c>
      <c r="F113" s="724" t="s">
        <v>4914</v>
      </c>
      <c r="G113" s="724" t="s">
        <v>4930</v>
      </c>
      <c r="H113" s="724" t="s">
        <v>4956</v>
      </c>
      <c r="I113" s="724" t="s">
        <v>4956</v>
      </c>
      <c r="J113" s="724" t="s">
        <v>4907</v>
      </c>
      <c r="K113" s="724">
        <v>9</v>
      </c>
      <c r="L113" s="724" t="s">
        <v>4981</v>
      </c>
      <c r="M113" s="724" t="s">
        <v>4953</v>
      </c>
      <c r="N113" s="722" t="s">
        <v>5046</v>
      </c>
      <c r="O113" s="722" t="s">
        <v>656</v>
      </c>
      <c r="P113" s="722" t="s">
        <v>657</v>
      </c>
      <c r="Q113" s="725"/>
      <c r="R113" s="725" t="s">
        <v>13555</v>
      </c>
      <c r="S113" s="725" t="s">
        <v>13556</v>
      </c>
      <c r="T113" s="725"/>
      <c r="U113" s="726" t="s">
        <v>13555</v>
      </c>
      <c r="V113" s="727"/>
    </row>
    <row r="114" spans="1:22" ht="16.5" thickBot="1">
      <c r="A114" s="720" t="s">
        <v>4998</v>
      </c>
      <c r="B114" s="721" t="s">
        <v>4998</v>
      </c>
      <c r="C114" s="722" t="s">
        <v>5085</v>
      </c>
      <c r="D114" s="723"/>
      <c r="E114" s="724">
        <v>2028</v>
      </c>
      <c r="F114" s="724" t="s">
        <v>4914</v>
      </c>
      <c r="G114" s="724" t="s">
        <v>4930</v>
      </c>
      <c r="H114" s="724" t="s">
        <v>4956</v>
      </c>
      <c r="I114" s="724" t="s">
        <v>4956</v>
      </c>
      <c r="J114" s="724" t="s">
        <v>4907</v>
      </c>
      <c r="K114" s="724">
        <v>71</v>
      </c>
      <c r="L114" s="724" t="s">
        <v>5012</v>
      </c>
      <c r="M114" s="724" t="s">
        <v>4963</v>
      </c>
      <c r="N114" s="722" t="s">
        <v>4964</v>
      </c>
      <c r="O114" s="722" t="s">
        <v>1319</v>
      </c>
      <c r="P114" s="714" t="s">
        <v>1816</v>
      </c>
      <c r="Q114" s="725"/>
      <c r="R114" s="725" t="s">
        <v>4998</v>
      </c>
      <c r="S114" s="725" t="s">
        <v>4998</v>
      </c>
      <c r="T114" s="725"/>
      <c r="U114" s="725" t="s">
        <v>4998</v>
      </c>
      <c r="V114" s="725"/>
    </row>
    <row r="115" spans="1:22" ht="16.5" thickBot="1">
      <c r="A115" s="720" t="s">
        <v>4998</v>
      </c>
      <c r="B115" s="721" t="s">
        <v>4998</v>
      </c>
      <c r="C115" s="722" t="s">
        <v>5205</v>
      </c>
      <c r="D115" s="723"/>
      <c r="E115" s="724">
        <v>2029</v>
      </c>
      <c r="F115" s="724" t="s">
        <v>4914</v>
      </c>
      <c r="G115" s="724" t="s">
        <v>4930</v>
      </c>
      <c r="H115" s="724" t="s">
        <v>4956</v>
      </c>
      <c r="I115" s="724" t="s">
        <v>4956</v>
      </c>
      <c r="J115" s="724" t="s">
        <v>4907</v>
      </c>
      <c r="K115" s="724">
        <v>90</v>
      </c>
      <c r="L115" s="724" t="s">
        <v>4952</v>
      </c>
      <c r="M115" s="724" t="s">
        <v>4932</v>
      </c>
      <c r="N115" s="722" t="s">
        <v>5076</v>
      </c>
      <c r="O115" s="722" t="s">
        <v>294</v>
      </c>
      <c r="P115" s="722" t="s">
        <v>2240</v>
      </c>
      <c r="Q115" s="725"/>
      <c r="R115" s="725" t="s">
        <v>4998</v>
      </c>
      <c r="S115" s="725" t="s">
        <v>4998</v>
      </c>
      <c r="T115" s="725"/>
      <c r="U115" s="725" t="s">
        <v>4998</v>
      </c>
      <c r="V115" s="725"/>
    </row>
    <row r="116" spans="1:22" ht="16.5" thickBot="1">
      <c r="A116" s="720" t="s">
        <v>4998</v>
      </c>
      <c r="B116" s="721" t="s">
        <v>4998</v>
      </c>
      <c r="C116" s="722" t="s">
        <v>5102</v>
      </c>
      <c r="D116" s="723"/>
      <c r="E116" s="724">
        <v>2028</v>
      </c>
      <c r="F116" s="724" t="s">
        <v>4914</v>
      </c>
      <c r="G116" s="724" t="s">
        <v>4930</v>
      </c>
      <c r="H116" s="724" t="s">
        <v>4956</v>
      </c>
      <c r="I116" s="724" t="s">
        <v>4956</v>
      </c>
      <c r="J116" s="724" t="s">
        <v>4907</v>
      </c>
      <c r="K116" s="724">
        <v>21</v>
      </c>
      <c r="L116" s="724" t="s">
        <v>4983</v>
      </c>
      <c r="M116" s="724" t="s">
        <v>4928</v>
      </c>
      <c r="N116" s="722" t="s">
        <v>725</v>
      </c>
      <c r="O116" s="722" t="s">
        <v>65</v>
      </c>
      <c r="P116" s="722" t="s">
        <v>1253</v>
      </c>
      <c r="Q116" s="725"/>
      <c r="R116" s="725" t="s">
        <v>13555</v>
      </c>
      <c r="S116" s="725" t="s">
        <v>13556</v>
      </c>
      <c r="T116" s="725"/>
      <c r="U116" s="726" t="s">
        <v>13555</v>
      </c>
      <c r="V116" s="727"/>
    </row>
    <row r="117" spans="1:22" ht="16.5" thickBot="1">
      <c r="A117" s="720" t="s">
        <v>4998</v>
      </c>
      <c r="B117" s="721" t="s">
        <v>4998</v>
      </c>
      <c r="C117" s="722" t="s">
        <v>5049</v>
      </c>
      <c r="D117" s="723"/>
      <c r="E117" s="724">
        <v>2028</v>
      </c>
      <c r="F117" s="724" t="s">
        <v>4914</v>
      </c>
      <c r="G117" s="724" t="s">
        <v>4930</v>
      </c>
      <c r="H117" s="724" t="s">
        <v>4956</v>
      </c>
      <c r="I117" s="724" t="s">
        <v>4956</v>
      </c>
      <c r="J117" s="724" t="s">
        <v>4907</v>
      </c>
      <c r="K117" s="724">
        <v>31.68</v>
      </c>
      <c r="L117" s="724" t="s">
        <v>4924</v>
      </c>
      <c r="M117" s="724" t="s">
        <v>4919</v>
      </c>
      <c r="N117" s="722" t="s">
        <v>1081</v>
      </c>
      <c r="O117" s="722" t="s">
        <v>124</v>
      </c>
      <c r="P117" s="722" t="s">
        <v>2851</v>
      </c>
      <c r="Q117" s="725"/>
      <c r="R117" s="725" t="s">
        <v>13555</v>
      </c>
      <c r="S117" s="725" t="s">
        <v>13556</v>
      </c>
      <c r="T117" s="725"/>
      <c r="U117" s="726" t="s">
        <v>13555</v>
      </c>
      <c r="V117" s="727"/>
    </row>
    <row r="118" spans="1:22" ht="16.5" thickBot="1">
      <c r="A118" s="720" t="s">
        <v>4992</v>
      </c>
      <c r="B118" s="721" t="s">
        <v>4992</v>
      </c>
      <c r="C118" s="722" t="s">
        <v>4996</v>
      </c>
      <c r="D118" s="723"/>
      <c r="E118" s="724">
        <v>2027</v>
      </c>
      <c r="F118" s="724" t="s">
        <v>4914</v>
      </c>
      <c r="G118" s="724" t="s">
        <v>4915</v>
      </c>
      <c r="H118" s="724" t="s">
        <v>4956</v>
      </c>
      <c r="I118" s="724" t="s">
        <v>4956</v>
      </c>
      <c r="J118" s="724" t="s">
        <v>4907</v>
      </c>
      <c r="K118" s="724">
        <v>31.4</v>
      </c>
      <c r="L118" s="724" t="s">
        <v>4918</v>
      </c>
      <c r="M118" s="724" t="s">
        <v>4919</v>
      </c>
      <c r="N118" s="722" t="s">
        <v>1125</v>
      </c>
      <c r="O118" s="722" t="s">
        <v>259</v>
      </c>
      <c r="P118" s="722" t="s">
        <v>2801</v>
      </c>
      <c r="Q118" s="728" t="s">
        <v>4920</v>
      </c>
      <c r="R118" s="725" t="s">
        <v>4992</v>
      </c>
      <c r="S118" s="726" t="s">
        <v>13559</v>
      </c>
      <c r="T118" s="727"/>
      <c r="U118" s="725" t="s">
        <v>4992</v>
      </c>
      <c r="V118" s="725"/>
    </row>
    <row r="119" spans="1:22" ht="16.5" thickBot="1">
      <c r="A119" s="720" t="s">
        <v>4998</v>
      </c>
      <c r="B119" s="721" t="s">
        <v>4998</v>
      </c>
      <c r="C119" s="722" t="s">
        <v>5155</v>
      </c>
      <c r="D119" s="723"/>
      <c r="E119" s="724">
        <v>2028</v>
      </c>
      <c r="F119" s="724" t="s">
        <v>4914</v>
      </c>
      <c r="G119" s="724" t="s">
        <v>4930</v>
      </c>
      <c r="H119" s="724" t="s">
        <v>4956</v>
      </c>
      <c r="I119" s="724" t="s">
        <v>4956</v>
      </c>
      <c r="J119" s="724" t="s">
        <v>4907</v>
      </c>
      <c r="K119" s="724">
        <v>58.1</v>
      </c>
      <c r="L119" s="724" t="s">
        <v>4918</v>
      </c>
      <c r="M119" s="724" t="s">
        <v>4950</v>
      </c>
      <c r="N119" s="722" t="s">
        <v>737</v>
      </c>
      <c r="O119" s="722" t="s">
        <v>86</v>
      </c>
      <c r="P119" s="722" t="s">
        <v>86</v>
      </c>
      <c r="Q119" s="725"/>
      <c r="R119" s="725" t="s">
        <v>4998</v>
      </c>
      <c r="S119" s="725" t="s">
        <v>4998</v>
      </c>
      <c r="T119" s="725"/>
      <c r="U119" s="725" t="s">
        <v>4998</v>
      </c>
      <c r="V119" s="725"/>
    </row>
    <row r="120" spans="1:22" ht="16.5" thickBot="1">
      <c r="A120" s="720" t="s">
        <v>4998</v>
      </c>
      <c r="B120" s="721" t="s">
        <v>4998</v>
      </c>
      <c r="C120" s="722" t="s">
        <v>5011</v>
      </c>
      <c r="D120" s="723"/>
      <c r="E120" s="724">
        <v>2028</v>
      </c>
      <c r="F120" s="724" t="s">
        <v>4914</v>
      </c>
      <c r="G120" s="724" t="s">
        <v>4930</v>
      </c>
      <c r="H120" s="724" t="s">
        <v>4956</v>
      </c>
      <c r="I120" s="724" t="s">
        <v>4956</v>
      </c>
      <c r="J120" s="724" t="s">
        <v>4907</v>
      </c>
      <c r="K120" s="724">
        <v>36</v>
      </c>
      <c r="L120" s="724" t="s">
        <v>4918</v>
      </c>
      <c r="M120" s="724" t="s">
        <v>4928</v>
      </c>
      <c r="N120" s="722" t="s">
        <v>963</v>
      </c>
      <c r="O120" s="722" t="s">
        <v>4360</v>
      </c>
      <c r="P120" s="722" t="s">
        <v>971</v>
      </c>
      <c r="Q120" s="728" t="s">
        <v>4920</v>
      </c>
      <c r="R120" s="725" t="s">
        <v>4998</v>
      </c>
      <c r="S120" s="725" t="s">
        <v>4998</v>
      </c>
      <c r="T120" s="725"/>
      <c r="U120" s="725" t="s">
        <v>4998</v>
      </c>
      <c r="V120" s="725"/>
    </row>
    <row r="121" spans="1:22" ht="16.5" thickBot="1">
      <c r="A121" s="720" t="s">
        <v>4992</v>
      </c>
      <c r="B121" s="721" t="s">
        <v>4992</v>
      </c>
      <c r="C121" s="714" t="s">
        <v>5052</v>
      </c>
      <c r="D121" s="723"/>
      <c r="E121" s="724">
        <v>2028</v>
      </c>
      <c r="F121" s="724" t="s">
        <v>4914</v>
      </c>
      <c r="G121" s="724" t="s">
        <v>4915</v>
      </c>
      <c r="H121" s="724" t="s">
        <v>4956</v>
      </c>
      <c r="I121" s="724" t="s">
        <v>4956</v>
      </c>
      <c r="J121" s="724" t="s">
        <v>4907</v>
      </c>
      <c r="K121" s="724">
        <v>81.7</v>
      </c>
      <c r="L121" s="724" t="s">
        <v>4918</v>
      </c>
      <c r="M121" s="724" t="s">
        <v>4950</v>
      </c>
      <c r="N121" s="722" t="s">
        <v>761</v>
      </c>
      <c r="O121" s="722" t="s">
        <v>150</v>
      </c>
      <c r="P121" s="722" t="s">
        <v>151</v>
      </c>
      <c r="Q121" s="728" t="s">
        <v>4920</v>
      </c>
      <c r="R121" s="725" t="s">
        <v>4992</v>
      </c>
      <c r="S121" s="726" t="s">
        <v>13559</v>
      </c>
      <c r="T121" s="727"/>
      <c r="U121" s="725" t="s">
        <v>4992</v>
      </c>
      <c r="V121" s="725"/>
    </row>
    <row r="122" spans="1:22" ht="16.5" thickBot="1">
      <c r="A122" s="720" t="s">
        <v>4998</v>
      </c>
      <c r="B122" s="721" t="s">
        <v>4998</v>
      </c>
      <c r="C122" s="722" t="s">
        <v>5146</v>
      </c>
      <c r="D122" s="723"/>
      <c r="E122" s="724">
        <v>2028</v>
      </c>
      <c r="F122" s="724" t="s">
        <v>4914</v>
      </c>
      <c r="G122" s="724" t="s">
        <v>4930</v>
      </c>
      <c r="H122" s="724" t="s">
        <v>4956</v>
      </c>
      <c r="I122" s="724" t="s">
        <v>4956</v>
      </c>
      <c r="J122" s="724" t="s">
        <v>4907</v>
      </c>
      <c r="K122" s="724">
        <v>45</v>
      </c>
      <c r="L122" s="724" t="s">
        <v>4970</v>
      </c>
      <c r="M122" s="724" t="s">
        <v>4950</v>
      </c>
      <c r="N122" s="722" t="s">
        <v>5144</v>
      </c>
      <c r="O122" s="722" t="s">
        <v>150</v>
      </c>
      <c r="P122" s="722" t="s">
        <v>5145</v>
      </c>
      <c r="Q122" s="725"/>
      <c r="R122" s="725" t="s">
        <v>13555</v>
      </c>
      <c r="S122" s="725" t="s">
        <v>13556</v>
      </c>
      <c r="T122" s="725"/>
      <c r="U122" s="726" t="s">
        <v>13555</v>
      </c>
      <c r="V122" s="727"/>
    </row>
    <row r="123" spans="1:22" ht="16.5" thickBot="1">
      <c r="A123" s="720" t="s">
        <v>4992</v>
      </c>
      <c r="B123" s="721" t="s">
        <v>4992</v>
      </c>
      <c r="C123" s="722" t="s">
        <v>5073</v>
      </c>
      <c r="D123" s="723"/>
      <c r="E123" s="724">
        <v>2028</v>
      </c>
      <c r="F123" s="724" t="s">
        <v>4914</v>
      </c>
      <c r="G123" s="724" t="s">
        <v>4915</v>
      </c>
      <c r="H123" s="724" t="s">
        <v>4956</v>
      </c>
      <c r="I123" s="724" t="s">
        <v>4956</v>
      </c>
      <c r="J123" s="724" t="s">
        <v>4907</v>
      </c>
      <c r="K123" s="724">
        <v>69.900000000000006</v>
      </c>
      <c r="L123" s="724" t="s">
        <v>4918</v>
      </c>
      <c r="M123" s="724" t="s">
        <v>4938</v>
      </c>
      <c r="N123" s="722" t="s">
        <v>5072</v>
      </c>
      <c r="O123" s="722" t="s">
        <v>508</v>
      </c>
      <c r="P123" s="722" t="s">
        <v>2053</v>
      </c>
      <c r="Q123" s="728" t="s">
        <v>4920</v>
      </c>
      <c r="R123" s="725" t="s">
        <v>4992</v>
      </c>
      <c r="S123" s="726" t="s">
        <v>13559</v>
      </c>
      <c r="T123" s="727"/>
      <c r="U123" s="725" t="s">
        <v>4992</v>
      </c>
      <c r="V123" s="725"/>
    </row>
    <row r="124" spans="1:22" ht="16.5" thickBot="1">
      <c r="A124" s="720" t="s">
        <v>5160</v>
      </c>
      <c r="B124" s="721" t="s">
        <v>5160</v>
      </c>
      <c r="C124" s="714" t="s">
        <v>5307</v>
      </c>
      <c r="D124" s="723"/>
      <c r="E124" s="724">
        <v>2036</v>
      </c>
      <c r="F124" s="724" t="s">
        <v>5162</v>
      </c>
      <c r="G124" s="724" t="s">
        <v>4930</v>
      </c>
      <c r="H124" s="724" t="s">
        <v>4980</v>
      </c>
      <c r="I124" s="724" t="s">
        <v>4980</v>
      </c>
      <c r="J124" s="724" t="s">
        <v>4946</v>
      </c>
      <c r="K124" s="724">
        <v>41</v>
      </c>
      <c r="L124" s="724" t="s">
        <v>4983</v>
      </c>
      <c r="M124" s="724" t="s">
        <v>4953</v>
      </c>
      <c r="N124" s="722" t="s">
        <v>5308</v>
      </c>
      <c r="O124" s="722" t="s">
        <v>656</v>
      </c>
      <c r="P124" s="722" t="s">
        <v>5164</v>
      </c>
      <c r="Q124" s="725"/>
      <c r="R124" s="725" t="s">
        <v>5160</v>
      </c>
      <c r="S124" s="725" t="s">
        <v>5160</v>
      </c>
      <c r="T124" s="725"/>
      <c r="U124" s="725" t="s">
        <v>5160</v>
      </c>
      <c r="V124" s="725"/>
    </row>
    <row r="125" spans="1:22" ht="16.5" thickBot="1">
      <c r="A125" s="720" t="s">
        <v>5160</v>
      </c>
      <c r="B125" s="721" t="s">
        <v>5160</v>
      </c>
      <c r="C125" s="714" t="s">
        <v>5309</v>
      </c>
      <c r="D125" s="723"/>
      <c r="E125" s="724">
        <v>2036</v>
      </c>
      <c r="F125" s="724" t="s">
        <v>5162</v>
      </c>
      <c r="G125" s="724" t="s">
        <v>4930</v>
      </c>
      <c r="H125" s="724" t="s">
        <v>4980</v>
      </c>
      <c r="I125" s="724" t="s">
        <v>4980</v>
      </c>
      <c r="J125" s="724" t="s">
        <v>4946</v>
      </c>
      <c r="K125" s="724">
        <v>40</v>
      </c>
      <c r="L125" s="724" t="s">
        <v>4983</v>
      </c>
      <c r="M125" s="724" t="s">
        <v>4953</v>
      </c>
      <c r="N125" s="722" t="s">
        <v>5308</v>
      </c>
      <c r="O125" s="722" t="s">
        <v>656</v>
      </c>
      <c r="P125" s="722" t="s">
        <v>5164</v>
      </c>
      <c r="Q125" s="725"/>
      <c r="R125" s="725" t="s">
        <v>5160</v>
      </c>
      <c r="S125" s="725" t="s">
        <v>5160</v>
      </c>
      <c r="T125" s="725"/>
      <c r="U125" s="725" t="s">
        <v>5160</v>
      </c>
      <c r="V125" s="725"/>
    </row>
    <row r="126" spans="1:22" ht="16.5" thickBot="1">
      <c r="A126" s="720" t="s">
        <v>5160</v>
      </c>
      <c r="B126" s="721" t="s">
        <v>5160</v>
      </c>
      <c r="C126" s="722" t="s">
        <v>5302</v>
      </c>
      <c r="D126" s="723"/>
      <c r="E126" s="724">
        <v>2035</v>
      </c>
      <c r="F126" s="724" t="s">
        <v>5162</v>
      </c>
      <c r="G126" s="724" t="s">
        <v>4930</v>
      </c>
      <c r="H126" s="724" t="s">
        <v>4980</v>
      </c>
      <c r="I126" s="724" t="s">
        <v>4980</v>
      </c>
      <c r="J126" s="724" t="s">
        <v>4946</v>
      </c>
      <c r="K126" s="724">
        <v>30</v>
      </c>
      <c r="L126" s="724" t="s">
        <v>4983</v>
      </c>
      <c r="M126" s="724" t="s">
        <v>4953</v>
      </c>
      <c r="N126" s="722" t="s">
        <v>5301</v>
      </c>
      <c r="O126" s="722" t="s">
        <v>656</v>
      </c>
      <c r="P126" s="722" t="s">
        <v>5164</v>
      </c>
      <c r="Q126" s="725"/>
      <c r="R126" s="725" t="s">
        <v>5160</v>
      </c>
      <c r="S126" s="725" t="s">
        <v>5160</v>
      </c>
      <c r="T126" s="725"/>
      <c r="U126" s="725" t="s">
        <v>5160</v>
      </c>
      <c r="V126" s="725"/>
    </row>
    <row r="127" spans="1:22" ht="16.5" thickBot="1">
      <c r="A127" s="720" t="s">
        <v>5160</v>
      </c>
      <c r="B127" s="721" t="s">
        <v>5160</v>
      </c>
      <c r="C127" s="722" t="s">
        <v>5303</v>
      </c>
      <c r="D127" s="723"/>
      <c r="E127" s="724">
        <v>2035</v>
      </c>
      <c r="F127" s="724" t="s">
        <v>5162</v>
      </c>
      <c r="G127" s="724" t="s">
        <v>4930</v>
      </c>
      <c r="H127" s="724" t="s">
        <v>4980</v>
      </c>
      <c r="I127" s="724" t="s">
        <v>4980</v>
      </c>
      <c r="J127" s="724" t="s">
        <v>4946</v>
      </c>
      <c r="K127" s="724">
        <v>30</v>
      </c>
      <c r="L127" s="724" t="s">
        <v>4983</v>
      </c>
      <c r="M127" s="724" t="s">
        <v>4953</v>
      </c>
      <c r="N127" s="722" t="s">
        <v>5301</v>
      </c>
      <c r="O127" s="722" t="s">
        <v>656</v>
      </c>
      <c r="P127" s="722" t="s">
        <v>5164</v>
      </c>
      <c r="Q127" s="725"/>
      <c r="R127" s="725" t="s">
        <v>5160</v>
      </c>
      <c r="S127" s="725" t="s">
        <v>5160</v>
      </c>
      <c r="T127" s="725"/>
      <c r="U127" s="725" t="s">
        <v>5160</v>
      </c>
      <c r="V127" s="725"/>
    </row>
    <row r="128" spans="1:22" ht="30" customHeight="1" thickBot="1">
      <c r="A128" s="720" t="s">
        <v>3823</v>
      </c>
      <c r="B128" s="721" t="s">
        <v>3823</v>
      </c>
      <c r="C128" s="714" t="s">
        <v>5022</v>
      </c>
      <c r="D128" s="723"/>
      <c r="E128" s="724">
        <v>2028</v>
      </c>
      <c r="F128" s="724" t="s">
        <v>4914</v>
      </c>
      <c r="G128" s="724" t="s">
        <v>4930</v>
      </c>
      <c r="H128" s="724" t="s">
        <v>4921</v>
      </c>
      <c r="I128" s="724" t="s">
        <v>4921</v>
      </c>
      <c r="J128" s="724" t="s">
        <v>4907</v>
      </c>
      <c r="K128" s="724">
        <v>300</v>
      </c>
      <c r="L128" s="724" t="s">
        <v>4983</v>
      </c>
      <c r="M128" s="724" t="s">
        <v>4963</v>
      </c>
      <c r="N128" s="722" t="s">
        <v>5023</v>
      </c>
      <c r="O128" s="722" t="s">
        <v>294</v>
      </c>
      <c r="P128" s="722" t="s">
        <v>5024</v>
      </c>
      <c r="Q128" s="728" t="s">
        <v>4920</v>
      </c>
      <c r="R128" s="725" t="s">
        <v>3823</v>
      </c>
      <c r="S128" s="726" t="s">
        <v>13558</v>
      </c>
      <c r="T128" s="727"/>
      <c r="U128" s="725" t="s">
        <v>3823</v>
      </c>
      <c r="V128" s="725"/>
    </row>
    <row r="129" spans="1:22" ht="30" customHeight="1" thickBot="1">
      <c r="A129" s="720" t="s">
        <v>3823</v>
      </c>
      <c r="B129" s="721" t="s">
        <v>3823</v>
      </c>
      <c r="C129" s="714" t="s">
        <v>5026</v>
      </c>
      <c r="D129" s="723"/>
      <c r="E129" s="724">
        <v>2028</v>
      </c>
      <c r="F129" s="724" t="s">
        <v>4914</v>
      </c>
      <c r="G129" s="724" t="s">
        <v>4930</v>
      </c>
      <c r="H129" s="724" t="s">
        <v>4921</v>
      </c>
      <c r="I129" s="724" t="s">
        <v>4921</v>
      </c>
      <c r="J129" s="724" t="s">
        <v>4907</v>
      </c>
      <c r="K129" s="724">
        <v>280</v>
      </c>
      <c r="L129" s="724" t="s">
        <v>4924</v>
      </c>
      <c r="M129" s="724" t="s">
        <v>4963</v>
      </c>
      <c r="N129" s="722" t="s">
        <v>5023</v>
      </c>
      <c r="O129" s="722" t="s">
        <v>294</v>
      </c>
      <c r="P129" s="722" t="s">
        <v>5024</v>
      </c>
      <c r="Q129" s="728" t="s">
        <v>4920</v>
      </c>
      <c r="R129" s="725" t="s">
        <v>3823</v>
      </c>
      <c r="S129" s="726" t="s">
        <v>13558</v>
      </c>
      <c r="T129" s="727"/>
      <c r="U129" s="725" t="s">
        <v>3823</v>
      </c>
      <c r="V129" s="725"/>
    </row>
    <row r="130" spans="1:22" ht="16.5" thickBot="1">
      <c r="A130" s="731" t="s">
        <v>4951</v>
      </c>
      <c r="B130" s="721" t="s">
        <v>4951</v>
      </c>
      <c r="C130" s="722" t="s">
        <v>5008</v>
      </c>
      <c r="D130" s="723"/>
      <c r="E130" s="732">
        <v>2028</v>
      </c>
      <c r="F130" s="724" t="s">
        <v>4914</v>
      </c>
      <c r="G130" s="724" t="s">
        <v>4915</v>
      </c>
      <c r="H130" s="724" t="s">
        <v>4921</v>
      </c>
      <c r="I130" s="724" t="s">
        <v>4921</v>
      </c>
      <c r="J130" s="724" t="s">
        <v>4907</v>
      </c>
      <c r="K130" s="724">
        <v>80</v>
      </c>
      <c r="L130" s="732" t="s">
        <v>4918</v>
      </c>
      <c r="M130" s="724" t="s">
        <v>4950</v>
      </c>
      <c r="N130" s="722" t="s">
        <v>737</v>
      </c>
      <c r="O130" s="722" t="s">
        <v>86</v>
      </c>
      <c r="P130" s="722" t="s">
        <v>1374</v>
      </c>
      <c r="Q130" s="728" t="s">
        <v>4920</v>
      </c>
      <c r="R130" s="725" t="s">
        <v>4951</v>
      </c>
      <c r="S130" s="725" t="s">
        <v>4951</v>
      </c>
      <c r="T130" s="725"/>
      <c r="U130" s="725" t="s">
        <v>4951</v>
      </c>
      <c r="V130" s="720" t="s">
        <v>4951</v>
      </c>
    </row>
    <row r="131" spans="1:22" ht="30" customHeight="1" thickBot="1">
      <c r="A131" s="720" t="s">
        <v>3823</v>
      </c>
      <c r="B131" s="721" t="s">
        <v>3823</v>
      </c>
      <c r="C131" s="722" t="s">
        <v>5030</v>
      </c>
      <c r="D131" s="723"/>
      <c r="E131" s="724">
        <v>2028</v>
      </c>
      <c r="F131" s="724" t="s">
        <v>4914</v>
      </c>
      <c r="G131" s="724" t="s">
        <v>4930</v>
      </c>
      <c r="H131" s="724" t="s">
        <v>4945</v>
      </c>
      <c r="I131" s="724" t="s">
        <v>4945</v>
      </c>
      <c r="J131" s="724" t="s">
        <v>4946</v>
      </c>
      <c r="K131" s="724">
        <v>583.1</v>
      </c>
      <c r="L131" s="724" t="s">
        <v>4918</v>
      </c>
      <c r="M131" s="724" t="s">
        <v>4928</v>
      </c>
      <c r="N131" s="722" t="s">
        <v>725</v>
      </c>
      <c r="O131" s="722" t="s">
        <v>65</v>
      </c>
      <c r="P131" s="722" t="s">
        <v>519</v>
      </c>
      <c r="Q131" s="728" t="s">
        <v>4920</v>
      </c>
      <c r="R131" s="725" t="s">
        <v>3823</v>
      </c>
      <c r="S131" s="726" t="s">
        <v>13558</v>
      </c>
      <c r="T131" s="727"/>
      <c r="U131" s="725" t="s">
        <v>3823</v>
      </c>
      <c r="V131" s="725"/>
    </row>
    <row r="132" spans="1:22" ht="30" customHeight="1" thickBot="1">
      <c r="A132" s="720" t="s">
        <v>3823</v>
      </c>
      <c r="B132" s="721" t="s">
        <v>3823</v>
      </c>
      <c r="C132" s="722" t="s">
        <v>5028</v>
      </c>
      <c r="D132" s="723"/>
      <c r="E132" s="724">
        <v>2028</v>
      </c>
      <c r="F132" s="724" t="s">
        <v>4914</v>
      </c>
      <c r="G132" s="724" t="s">
        <v>4930</v>
      </c>
      <c r="H132" s="724" t="s">
        <v>4945</v>
      </c>
      <c r="I132" s="724" t="s">
        <v>4945</v>
      </c>
      <c r="J132" s="724" t="s">
        <v>4946</v>
      </c>
      <c r="K132" s="735">
        <v>1013.8</v>
      </c>
      <c r="L132" s="724" t="s">
        <v>4918</v>
      </c>
      <c r="M132" s="724" t="s">
        <v>4925</v>
      </c>
      <c r="N132" s="722" t="s">
        <v>1108</v>
      </c>
      <c r="O132" s="722" t="s">
        <v>259</v>
      </c>
      <c r="P132" s="722" t="s">
        <v>5029</v>
      </c>
      <c r="Q132" s="728" t="s">
        <v>4920</v>
      </c>
      <c r="R132" s="725" t="s">
        <v>3823</v>
      </c>
      <c r="S132" s="726" t="s">
        <v>13558</v>
      </c>
      <c r="T132" s="727"/>
      <c r="U132" s="725" t="s">
        <v>3823</v>
      </c>
      <c r="V132" s="725"/>
    </row>
    <row r="133" spans="1:22" ht="30" customHeight="1" thickBot="1">
      <c r="A133" s="720" t="s">
        <v>3823</v>
      </c>
      <c r="B133" s="721" t="s">
        <v>3823</v>
      </c>
      <c r="C133" s="722" t="s">
        <v>5253</v>
      </c>
      <c r="D133" s="723"/>
      <c r="E133" s="724">
        <v>2030</v>
      </c>
      <c r="F133" s="724" t="s">
        <v>4914</v>
      </c>
      <c r="G133" s="724" t="s">
        <v>4930</v>
      </c>
      <c r="H133" s="724" t="s">
        <v>4945</v>
      </c>
      <c r="I133" s="724" t="s">
        <v>4945</v>
      </c>
      <c r="J133" s="724" t="s">
        <v>4946</v>
      </c>
      <c r="K133" s="724">
        <v>500</v>
      </c>
      <c r="L133" s="724" t="s">
        <v>4922</v>
      </c>
      <c r="M133" s="724" t="s">
        <v>4919</v>
      </c>
      <c r="N133" s="722" t="s">
        <v>905</v>
      </c>
      <c r="O133" s="722" t="s">
        <v>383</v>
      </c>
      <c r="P133" s="722" t="s">
        <v>4304</v>
      </c>
      <c r="Q133" s="728" t="s">
        <v>4920</v>
      </c>
      <c r="R133" s="725" t="s">
        <v>3823</v>
      </c>
      <c r="S133" s="726" t="s">
        <v>13558</v>
      </c>
      <c r="T133" s="727"/>
      <c r="U133" s="725" t="s">
        <v>3823</v>
      </c>
      <c r="V133" s="725"/>
    </row>
    <row r="134" spans="1:22" ht="30" customHeight="1" thickBot="1">
      <c r="A134" s="720" t="s">
        <v>3823</v>
      </c>
      <c r="B134" s="721" t="s">
        <v>3823</v>
      </c>
      <c r="C134" s="722" t="s">
        <v>5031</v>
      </c>
      <c r="D134" s="723"/>
      <c r="E134" s="724">
        <v>2028</v>
      </c>
      <c r="F134" s="724" t="s">
        <v>4914</v>
      </c>
      <c r="G134" s="724" t="s">
        <v>4930</v>
      </c>
      <c r="H134" s="724" t="s">
        <v>4945</v>
      </c>
      <c r="I134" s="724" t="s">
        <v>4945</v>
      </c>
      <c r="J134" s="724" t="s">
        <v>4946</v>
      </c>
      <c r="K134" s="724">
        <v>581.5</v>
      </c>
      <c r="L134" s="724" t="s">
        <v>4924</v>
      </c>
      <c r="M134" s="724" t="s">
        <v>4932</v>
      </c>
      <c r="N134" s="722" t="s">
        <v>4976</v>
      </c>
      <c r="O134" s="722" t="s">
        <v>1803</v>
      </c>
      <c r="P134" s="722" t="s">
        <v>5032</v>
      </c>
      <c r="Q134" s="728" t="s">
        <v>4920</v>
      </c>
      <c r="R134" s="725" t="s">
        <v>3823</v>
      </c>
      <c r="S134" s="726" t="s">
        <v>13558</v>
      </c>
      <c r="T134" s="727"/>
      <c r="U134" s="725" t="s">
        <v>3823</v>
      </c>
      <c r="V134" s="725"/>
    </row>
    <row r="135" spans="1:22" ht="30" customHeight="1" thickBot="1">
      <c r="A135" s="720" t="s">
        <v>3823</v>
      </c>
      <c r="B135" s="721" t="s">
        <v>3823</v>
      </c>
      <c r="C135" s="722" t="s">
        <v>5033</v>
      </c>
      <c r="D135" s="723"/>
      <c r="E135" s="724">
        <v>2028</v>
      </c>
      <c r="F135" s="724" t="s">
        <v>4914</v>
      </c>
      <c r="G135" s="724" t="s">
        <v>4930</v>
      </c>
      <c r="H135" s="724" t="s">
        <v>4945</v>
      </c>
      <c r="I135" s="724" t="s">
        <v>4945</v>
      </c>
      <c r="J135" s="724" t="s">
        <v>4946</v>
      </c>
      <c r="K135" s="724">
        <v>495.5</v>
      </c>
      <c r="L135" s="724" t="s">
        <v>4924</v>
      </c>
      <c r="M135" s="724" t="s">
        <v>4919</v>
      </c>
      <c r="N135" s="722" t="s">
        <v>746</v>
      </c>
      <c r="O135" s="722" t="s">
        <v>124</v>
      </c>
      <c r="P135" s="722" t="s">
        <v>1312</v>
      </c>
      <c r="Q135" s="728" t="s">
        <v>4920</v>
      </c>
      <c r="R135" s="725" t="s">
        <v>3823</v>
      </c>
      <c r="S135" s="726" t="s">
        <v>13558</v>
      </c>
      <c r="T135" s="727"/>
      <c r="U135" s="725" t="s">
        <v>3823</v>
      </c>
      <c r="V135" s="725"/>
    </row>
    <row r="136" spans="1:22" ht="30" customHeight="1" thickBot="1">
      <c r="A136" s="720" t="s">
        <v>3823</v>
      </c>
      <c r="B136" s="721" t="s">
        <v>3823</v>
      </c>
      <c r="C136" s="736" t="s">
        <v>4962</v>
      </c>
      <c r="D136" s="723"/>
      <c r="E136" s="724">
        <v>2026</v>
      </c>
      <c r="F136" s="724" t="s">
        <v>4914</v>
      </c>
      <c r="G136" s="724" t="s">
        <v>4930</v>
      </c>
      <c r="H136" s="724" t="s">
        <v>4945</v>
      </c>
      <c r="I136" s="724" t="s">
        <v>4945</v>
      </c>
      <c r="J136" s="724" t="s">
        <v>4946</v>
      </c>
      <c r="K136" s="724">
        <v>769.7</v>
      </c>
      <c r="L136" s="732" t="s">
        <v>4922</v>
      </c>
      <c r="M136" s="724" t="s">
        <v>4963</v>
      </c>
      <c r="N136" s="722" t="s">
        <v>4964</v>
      </c>
      <c r="O136" s="722" t="s">
        <v>294</v>
      </c>
      <c r="P136" s="722" t="s">
        <v>1816</v>
      </c>
      <c r="Q136" s="728" t="s">
        <v>4920</v>
      </c>
      <c r="R136" s="725" t="s">
        <v>3823</v>
      </c>
      <c r="S136" s="726" t="s">
        <v>13558</v>
      </c>
      <c r="T136" s="727"/>
      <c r="U136" s="725" t="s">
        <v>3823</v>
      </c>
      <c r="V136" s="725"/>
    </row>
    <row r="137" spans="1:22" ht="16.5" thickBot="1">
      <c r="A137" s="720" t="s">
        <v>4913</v>
      </c>
      <c r="B137" s="721" t="s">
        <v>4913</v>
      </c>
      <c r="C137" s="722" t="s">
        <v>4944</v>
      </c>
      <c r="D137" s="723"/>
      <c r="E137" s="724">
        <v>2026</v>
      </c>
      <c r="F137" s="724" t="s">
        <v>4914</v>
      </c>
      <c r="G137" s="724" t="s">
        <v>4915</v>
      </c>
      <c r="H137" s="724" t="s">
        <v>4945</v>
      </c>
      <c r="I137" s="724" t="s">
        <v>4945</v>
      </c>
      <c r="J137" s="724" t="s">
        <v>4946</v>
      </c>
      <c r="K137" s="724">
        <v>112.87</v>
      </c>
      <c r="L137" s="724" t="s">
        <v>4924</v>
      </c>
      <c r="M137" s="724" t="s">
        <v>4925</v>
      </c>
      <c r="N137" s="722" t="s">
        <v>951</v>
      </c>
      <c r="O137" s="722" t="s">
        <v>572</v>
      </c>
      <c r="P137" s="722" t="s">
        <v>4947</v>
      </c>
      <c r="Q137" s="728" t="s">
        <v>4920</v>
      </c>
      <c r="R137" s="725" t="s">
        <v>4913</v>
      </c>
      <c r="S137" s="725" t="s">
        <v>13557</v>
      </c>
      <c r="T137" s="725"/>
      <c r="U137" s="725" t="s">
        <v>4913</v>
      </c>
      <c r="V137" s="725"/>
    </row>
    <row r="138" spans="1:22" ht="30" customHeight="1" thickBot="1">
      <c r="A138" s="737" t="s">
        <v>3823</v>
      </c>
      <c r="B138" s="721" t="s">
        <v>3823</v>
      </c>
      <c r="C138" s="736" t="s">
        <v>5007</v>
      </c>
      <c r="D138" s="723"/>
      <c r="E138" s="732">
        <v>2028</v>
      </c>
      <c r="F138" s="724" t="s">
        <v>4914</v>
      </c>
      <c r="G138" s="724" t="s">
        <v>4930</v>
      </c>
      <c r="H138" s="724" t="s">
        <v>4945</v>
      </c>
      <c r="I138" s="724" t="s">
        <v>4945</v>
      </c>
      <c r="J138" s="724" t="s">
        <v>4946</v>
      </c>
      <c r="K138" s="724">
        <v>350</v>
      </c>
      <c r="L138" s="724" t="s">
        <v>4924</v>
      </c>
      <c r="M138" s="724" t="s">
        <v>4923</v>
      </c>
      <c r="N138" s="722" t="s">
        <v>1542</v>
      </c>
      <c r="O138" s="722" t="s">
        <v>1611</v>
      </c>
      <c r="P138" s="722" t="s">
        <v>1612</v>
      </c>
      <c r="Q138" s="728" t="s">
        <v>4920</v>
      </c>
      <c r="R138" s="725" t="s">
        <v>3823</v>
      </c>
      <c r="S138" s="726" t="s">
        <v>13558</v>
      </c>
      <c r="T138" s="727"/>
      <c r="U138" s="725" t="s">
        <v>3823</v>
      </c>
      <c r="V138" s="725"/>
    </row>
    <row r="139" spans="1:22" ht="30" customHeight="1" thickBot="1">
      <c r="A139" s="720" t="s">
        <v>3823</v>
      </c>
      <c r="B139" s="721" t="s">
        <v>3823</v>
      </c>
      <c r="C139" s="722" t="s">
        <v>4965</v>
      </c>
      <c r="D139" s="723"/>
      <c r="E139" s="724">
        <v>2026</v>
      </c>
      <c r="F139" s="724" t="s">
        <v>4914</v>
      </c>
      <c r="G139" s="724" t="s">
        <v>4930</v>
      </c>
      <c r="H139" s="724" t="s">
        <v>4931</v>
      </c>
      <c r="I139" s="724" t="s">
        <v>4931</v>
      </c>
      <c r="J139" s="724" t="s">
        <v>4907</v>
      </c>
      <c r="K139" s="724">
        <v>10</v>
      </c>
      <c r="L139" s="724" t="s">
        <v>4922</v>
      </c>
      <c r="M139" s="724" t="s">
        <v>4932</v>
      </c>
      <c r="N139" s="722" t="s">
        <v>4933</v>
      </c>
      <c r="O139" s="722" t="s">
        <v>1803</v>
      </c>
      <c r="P139" s="722" t="s">
        <v>4966</v>
      </c>
      <c r="Q139" s="728" t="s">
        <v>4920</v>
      </c>
      <c r="R139" s="725" t="s">
        <v>3823</v>
      </c>
      <c r="S139" s="726" t="s">
        <v>13558</v>
      </c>
      <c r="T139" s="727"/>
      <c r="U139" s="725" t="s">
        <v>3823</v>
      </c>
      <c r="V139" s="725"/>
    </row>
    <row r="140" spans="1:22" ht="16.5" thickBot="1">
      <c r="A140" s="720" t="s">
        <v>4913</v>
      </c>
      <c r="B140" s="721" t="s">
        <v>4913</v>
      </c>
      <c r="C140" s="714" t="s">
        <v>2440</v>
      </c>
      <c r="D140" s="723"/>
      <c r="E140" s="724">
        <v>2033</v>
      </c>
      <c r="F140" s="724" t="s">
        <v>4914</v>
      </c>
      <c r="G140" s="724" t="s">
        <v>4972</v>
      </c>
      <c r="H140" s="724" t="s">
        <v>4927</v>
      </c>
      <c r="I140" s="724" t="s">
        <v>4927</v>
      </c>
      <c r="J140" s="724" t="s">
        <v>4907</v>
      </c>
      <c r="K140" s="724">
        <v>252</v>
      </c>
      <c r="L140" s="724" t="s">
        <v>4918</v>
      </c>
      <c r="M140" s="724" t="s">
        <v>4938</v>
      </c>
      <c r="N140" s="722" t="s">
        <v>5296</v>
      </c>
      <c r="O140" s="722" t="s">
        <v>508</v>
      </c>
      <c r="P140" s="722" t="s">
        <v>5297</v>
      </c>
      <c r="Q140" s="728" t="s">
        <v>4920</v>
      </c>
      <c r="R140" s="725" t="s">
        <v>4913</v>
      </c>
      <c r="S140" s="725" t="s">
        <v>13557</v>
      </c>
      <c r="T140" s="725"/>
      <c r="U140" s="725" t="s">
        <v>4913</v>
      </c>
      <c r="V140" s="725"/>
    </row>
    <row r="141" spans="1:22" ht="16.5" thickBot="1">
      <c r="A141" s="720" t="s">
        <v>4913</v>
      </c>
      <c r="B141" s="721" t="s">
        <v>4913</v>
      </c>
      <c r="C141" s="714" t="s">
        <v>2436</v>
      </c>
      <c r="D141" s="723"/>
      <c r="E141" s="724">
        <v>2033</v>
      </c>
      <c r="F141" s="724" t="s">
        <v>4914</v>
      </c>
      <c r="G141" s="724" t="s">
        <v>4915</v>
      </c>
      <c r="H141" s="724" t="s">
        <v>4927</v>
      </c>
      <c r="I141" s="724" t="s">
        <v>4927</v>
      </c>
      <c r="J141" s="724" t="s">
        <v>4907</v>
      </c>
      <c r="K141" s="724">
        <v>48</v>
      </c>
      <c r="L141" s="724" t="s">
        <v>4918</v>
      </c>
      <c r="M141" s="724" t="s">
        <v>4938</v>
      </c>
      <c r="N141" s="722" t="s">
        <v>5296</v>
      </c>
      <c r="O141" s="722" t="s">
        <v>508</v>
      </c>
      <c r="P141" s="722" t="s">
        <v>5297</v>
      </c>
      <c r="Q141" s="728" t="s">
        <v>4920</v>
      </c>
      <c r="R141" s="725" t="s">
        <v>4913</v>
      </c>
      <c r="S141" s="725" t="s">
        <v>13557</v>
      </c>
      <c r="T141" s="725"/>
      <c r="U141" s="725" t="s">
        <v>4913</v>
      </c>
      <c r="V141" s="725"/>
    </row>
    <row r="142" spans="1:22" ht="16.5" thickBot="1">
      <c r="A142" s="720" t="s">
        <v>4992</v>
      </c>
      <c r="B142" s="721" t="s">
        <v>4992</v>
      </c>
      <c r="C142" s="722" t="s">
        <v>5050</v>
      </c>
      <c r="D142" s="723"/>
      <c r="E142" s="724">
        <v>2028</v>
      </c>
      <c r="F142" s="724" t="s">
        <v>4914</v>
      </c>
      <c r="G142" s="724" t="s">
        <v>4915</v>
      </c>
      <c r="H142" s="724" t="s">
        <v>4921</v>
      </c>
      <c r="I142" s="724" t="s">
        <v>4921</v>
      </c>
      <c r="J142" s="724" t="s">
        <v>4907</v>
      </c>
      <c r="K142" s="724">
        <v>89</v>
      </c>
      <c r="L142" s="724" t="s">
        <v>4970</v>
      </c>
      <c r="M142" s="724" t="s">
        <v>4919</v>
      </c>
      <c r="N142" s="722" t="s">
        <v>893</v>
      </c>
      <c r="O142" s="722" t="s">
        <v>599</v>
      </c>
      <c r="P142" s="722" t="s">
        <v>600</v>
      </c>
      <c r="Q142" s="728" t="s">
        <v>4920</v>
      </c>
      <c r="R142" s="725" t="s">
        <v>4992</v>
      </c>
      <c r="S142" s="726" t="s">
        <v>13559</v>
      </c>
      <c r="T142" s="727"/>
      <c r="U142" s="725" t="s">
        <v>4992</v>
      </c>
      <c r="V142" s="725"/>
    </row>
    <row r="143" spans="1:22" ht="16.5" thickBot="1">
      <c r="A143" s="720" t="s">
        <v>4913</v>
      </c>
      <c r="B143" s="721" t="s">
        <v>4913</v>
      </c>
      <c r="C143" s="714" t="s">
        <v>2429</v>
      </c>
      <c r="D143" s="723"/>
      <c r="E143" s="724">
        <v>2027</v>
      </c>
      <c r="F143" s="724" t="s">
        <v>4914</v>
      </c>
      <c r="G143" s="724" t="s">
        <v>4915</v>
      </c>
      <c r="H143" s="724" t="s">
        <v>4921</v>
      </c>
      <c r="I143" s="724" t="s">
        <v>4921</v>
      </c>
      <c r="J143" s="724" t="s">
        <v>4907</v>
      </c>
      <c r="K143" s="724">
        <v>0.96</v>
      </c>
      <c r="L143" s="724" t="s">
        <v>4983</v>
      </c>
      <c r="M143" s="724" t="s">
        <v>4919</v>
      </c>
      <c r="N143" s="722" t="s">
        <v>905</v>
      </c>
      <c r="O143" s="722" t="s">
        <v>383</v>
      </c>
      <c r="P143" s="722" t="s">
        <v>4985</v>
      </c>
      <c r="Q143" s="728" t="s">
        <v>4920</v>
      </c>
      <c r="R143" s="725" t="s">
        <v>4913</v>
      </c>
      <c r="S143" s="725" t="s">
        <v>13557</v>
      </c>
      <c r="T143" s="725"/>
      <c r="U143" s="725" t="s">
        <v>4913</v>
      </c>
      <c r="V143" s="725"/>
    </row>
    <row r="144" spans="1:22" ht="16.5" thickBot="1">
      <c r="A144" s="720" t="s">
        <v>3823</v>
      </c>
      <c r="B144" s="721" t="s">
        <v>3823</v>
      </c>
      <c r="C144" s="714" t="s">
        <v>4974</v>
      </c>
      <c r="D144" s="723"/>
      <c r="E144" s="724">
        <v>2027</v>
      </c>
      <c r="F144" s="724" t="s">
        <v>4914</v>
      </c>
      <c r="G144" s="724" t="s">
        <v>4930</v>
      </c>
      <c r="H144" s="724" t="s">
        <v>4931</v>
      </c>
      <c r="I144" s="724" t="s">
        <v>4931</v>
      </c>
      <c r="J144" s="724" t="s">
        <v>4907</v>
      </c>
      <c r="K144" s="724">
        <v>6.4</v>
      </c>
      <c r="L144" s="724" t="s">
        <v>4975</v>
      </c>
      <c r="M144" s="724" t="s">
        <v>4932</v>
      </c>
      <c r="N144" s="722" t="s">
        <v>4976</v>
      </c>
      <c r="O144" s="722" t="s">
        <v>1803</v>
      </c>
      <c r="P144" s="722" t="s">
        <v>4977</v>
      </c>
      <c r="Q144" s="728" t="s">
        <v>4920</v>
      </c>
      <c r="R144" s="725" t="s">
        <v>3823</v>
      </c>
      <c r="S144" s="725" t="s">
        <v>13558</v>
      </c>
      <c r="T144" s="729">
        <v>1</v>
      </c>
      <c r="U144" s="725" t="s">
        <v>3823</v>
      </c>
      <c r="V144" s="725"/>
    </row>
    <row r="145" spans="1:22" ht="16.5" thickBot="1">
      <c r="A145" s="720" t="s">
        <v>4913</v>
      </c>
      <c r="B145" s="721" t="s">
        <v>4913</v>
      </c>
      <c r="C145" s="722" t="s">
        <v>192</v>
      </c>
      <c r="D145" s="723"/>
      <c r="E145" s="724">
        <v>2028</v>
      </c>
      <c r="F145" s="724" t="s">
        <v>4914</v>
      </c>
      <c r="G145" s="724" t="s">
        <v>4972</v>
      </c>
      <c r="H145" s="724" t="s">
        <v>4927</v>
      </c>
      <c r="I145" s="724" t="s">
        <v>4927</v>
      </c>
      <c r="J145" s="724" t="s">
        <v>4907</v>
      </c>
      <c r="K145" s="724">
        <v>30</v>
      </c>
      <c r="L145" s="724" t="s">
        <v>4983</v>
      </c>
      <c r="M145" s="724" t="s">
        <v>4950</v>
      </c>
      <c r="N145" s="722" t="s">
        <v>766</v>
      </c>
      <c r="O145" s="722" t="s">
        <v>136</v>
      </c>
      <c r="P145" s="722" t="s">
        <v>180</v>
      </c>
      <c r="Q145" s="728" t="s">
        <v>4920</v>
      </c>
      <c r="R145" s="725" t="s">
        <v>4913</v>
      </c>
      <c r="S145" s="725" t="s">
        <v>13557</v>
      </c>
      <c r="T145" s="729">
        <v>1</v>
      </c>
      <c r="U145" s="725" t="s">
        <v>4913</v>
      </c>
      <c r="V145" s="725"/>
    </row>
    <row r="146" spans="1:22" ht="16.5" thickBot="1">
      <c r="A146" s="720" t="s">
        <v>4913</v>
      </c>
      <c r="B146" s="721" t="s">
        <v>4913</v>
      </c>
      <c r="C146" s="722" t="s">
        <v>178</v>
      </c>
      <c r="D146" s="723"/>
      <c r="E146" s="724">
        <v>2028</v>
      </c>
      <c r="F146" s="724" t="s">
        <v>4914</v>
      </c>
      <c r="G146" s="724" t="s">
        <v>4972</v>
      </c>
      <c r="H146" s="724" t="s">
        <v>4927</v>
      </c>
      <c r="I146" s="724" t="s">
        <v>4927</v>
      </c>
      <c r="J146" s="724" t="s">
        <v>4907</v>
      </c>
      <c r="K146" s="724">
        <v>30</v>
      </c>
      <c r="L146" s="724" t="s">
        <v>4983</v>
      </c>
      <c r="M146" s="724" t="s">
        <v>4950</v>
      </c>
      <c r="N146" s="722" t="s">
        <v>766</v>
      </c>
      <c r="O146" s="722" t="s">
        <v>136</v>
      </c>
      <c r="P146" s="722" t="s">
        <v>180</v>
      </c>
      <c r="Q146" s="728" t="s">
        <v>4920</v>
      </c>
      <c r="R146" s="725" t="s">
        <v>4913</v>
      </c>
      <c r="S146" s="725" t="s">
        <v>13557</v>
      </c>
      <c r="T146" s="729">
        <v>1</v>
      </c>
      <c r="U146" s="725" t="s">
        <v>4913</v>
      </c>
      <c r="V146" s="725"/>
    </row>
    <row r="147" spans="1:22" ht="16.5" thickBot="1">
      <c r="A147" s="720" t="s">
        <v>4913</v>
      </c>
      <c r="B147" s="721" t="s">
        <v>4913</v>
      </c>
      <c r="C147" s="722" t="s">
        <v>2416</v>
      </c>
      <c r="D147" s="723"/>
      <c r="E147" s="724">
        <v>2026</v>
      </c>
      <c r="F147" s="724" t="s">
        <v>4914</v>
      </c>
      <c r="G147" s="724" t="s">
        <v>4915</v>
      </c>
      <c r="H147" s="724" t="s">
        <v>4916</v>
      </c>
      <c r="I147" s="724" t="s">
        <v>5174</v>
      </c>
      <c r="J147" s="724" t="s">
        <v>4907</v>
      </c>
      <c r="K147" s="724">
        <v>0.9</v>
      </c>
      <c r="L147" s="724" t="s">
        <v>4918</v>
      </c>
      <c r="M147" s="724" t="s">
        <v>4919</v>
      </c>
      <c r="N147" s="722" t="s">
        <v>1125</v>
      </c>
      <c r="O147" s="722" t="s">
        <v>2215</v>
      </c>
      <c r="P147" s="722" t="s">
        <v>2215</v>
      </c>
      <c r="Q147" s="728" t="s">
        <v>4920</v>
      </c>
      <c r="R147" s="725" t="s">
        <v>4913</v>
      </c>
      <c r="S147" s="725" t="s">
        <v>13557</v>
      </c>
      <c r="T147" s="725"/>
      <c r="U147" s="725" t="s">
        <v>4913</v>
      </c>
      <c r="V147" s="725"/>
    </row>
    <row r="148" spans="1:22" ht="16.5" thickBot="1">
      <c r="A148" s="720" t="s">
        <v>4913</v>
      </c>
      <c r="B148" s="721" t="s">
        <v>4913</v>
      </c>
      <c r="C148" s="722" t="s">
        <v>2410</v>
      </c>
      <c r="D148" s="723"/>
      <c r="E148" s="724">
        <v>2027</v>
      </c>
      <c r="F148" s="724" t="s">
        <v>4914</v>
      </c>
      <c r="G148" s="724" t="s">
        <v>4915</v>
      </c>
      <c r="H148" s="724" t="s">
        <v>4921</v>
      </c>
      <c r="I148" s="724" t="s">
        <v>4921</v>
      </c>
      <c r="J148" s="724" t="s">
        <v>4907</v>
      </c>
      <c r="K148" s="724">
        <v>30</v>
      </c>
      <c r="L148" s="724" t="s">
        <v>4952</v>
      </c>
      <c r="M148" s="724" t="s">
        <v>4919</v>
      </c>
      <c r="N148" s="722" t="s">
        <v>893</v>
      </c>
      <c r="O148" s="722" t="s">
        <v>599</v>
      </c>
      <c r="P148" s="722" t="s">
        <v>1943</v>
      </c>
      <c r="Q148" s="728" t="s">
        <v>4920</v>
      </c>
      <c r="R148" s="725" t="s">
        <v>4913</v>
      </c>
      <c r="S148" s="725" t="s">
        <v>13557</v>
      </c>
      <c r="T148" s="729">
        <v>1</v>
      </c>
      <c r="U148" s="725" t="s">
        <v>4913</v>
      </c>
      <c r="V148" s="725"/>
    </row>
    <row r="149" spans="1:22" ht="16.5" thickBot="1">
      <c r="A149" s="720" t="s">
        <v>4913</v>
      </c>
      <c r="B149" s="721" t="s">
        <v>4913</v>
      </c>
      <c r="C149" s="722" t="s">
        <v>5021</v>
      </c>
      <c r="D149" s="723"/>
      <c r="E149" s="724">
        <v>2028</v>
      </c>
      <c r="F149" s="724" t="s">
        <v>4914</v>
      </c>
      <c r="G149" s="724" t="s">
        <v>4915</v>
      </c>
      <c r="H149" s="724" t="s">
        <v>4921</v>
      </c>
      <c r="I149" s="724" t="s">
        <v>4921</v>
      </c>
      <c r="J149" s="724" t="s">
        <v>4907</v>
      </c>
      <c r="K149" s="724">
        <v>330</v>
      </c>
      <c r="L149" s="724" t="s">
        <v>4918</v>
      </c>
      <c r="M149" s="724" t="s">
        <v>4938</v>
      </c>
      <c r="N149" s="722" t="s">
        <v>1208</v>
      </c>
      <c r="O149" s="722" t="s">
        <v>324</v>
      </c>
      <c r="P149" s="722" t="s">
        <v>1706</v>
      </c>
      <c r="Q149" s="728" t="s">
        <v>4920</v>
      </c>
      <c r="R149" s="725" t="s">
        <v>4913</v>
      </c>
      <c r="S149" s="725" t="s">
        <v>13557</v>
      </c>
      <c r="T149" s="725"/>
      <c r="U149" s="725" t="s">
        <v>4913</v>
      </c>
      <c r="V149" s="725"/>
    </row>
    <row r="150" spans="1:22" ht="16.5" thickBot="1">
      <c r="A150" s="731" t="s">
        <v>5034</v>
      </c>
      <c r="B150" s="721" t="s">
        <v>5034</v>
      </c>
      <c r="C150" s="722" t="s">
        <v>5190</v>
      </c>
      <c r="D150" s="723"/>
      <c r="E150" s="724">
        <v>2029</v>
      </c>
      <c r="F150" s="724" t="s">
        <v>4914</v>
      </c>
      <c r="G150" s="724" t="s">
        <v>4930</v>
      </c>
      <c r="H150" s="724" t="s">
        <v>4921</v>
      </c>
      <c r="I150" s="724" t="s">
        <v>4921</v>
      </c>
      <c r="J150" s="724" t="s">
        <v>4907</v>
      </c>
      <c r="K150" s="724">
        <v>215</v>
      </c>
      <c r="L150" s="724" t="s">
        <v>4922</v>
      </c>
      <c r="M150" s="724" t="s">
        <v>4963</v>
      </c>
      <c r="N150" s="722" t="s">
        <v>5080</v>
      </c>
      <c r="O150" s="722" t="s">
        <v>1319</v>
      </c>
      <c r="P150" s="722" t="s">
        <v>1347</v>
      </c>
      <c r="Q150" s="725"/>
      <c r="R150" s="725" t="s">
        <v>5034</v>
      </c>
      <c r="S150" s="725" t="s">
        <v>13560</v>
      </c>
      <c r="T150" s="725"/>
      <c r="U150" s="726" t="s">
        <v>5034</v>
      </c>
      <c r="V150" s="727"/>
    </row>
    <row r="151" spans="1:22" ht="16.5" thickBot="1">
      <c r="A151" s="720" t="s">
        <v>4998</v>
      </c>
      <c r="B151" s="721" t="s">
        <v>4998</v>
      </c>
      <c r="C151" s="722" t="s">
        <v>5180</v>
      </c>
      <c r="D151" s="723"/>
      <c r="E151" s="724">
        <v>2029</v>
      </c>
      <c r="F151" s="724" t="s">
        <v>4914</v>
      </c>
      <c r="G151" s="724" t="s">
        <v>4930</v>
      </c>
      <c r="H151" s="724" t="s">
        <v>4921</v>
      </c>
      <c r="I151" s="724" t="s">
        <v>4921</v>
      </c>
      <c r="J151" s="724" t="s">
        <v>4907</v>
      </c>
      <c r="K151" s="724">
        <v>270</v>
      </c>
      <c r="L151" s="724" t="s">
        <v>4979</v>
      </c>
      <c r="M151" s="724" t="s">
        <v>4923</v>
      </c>
      <c r="N151" s="722" t="s">
        <v>1542</v>
      </c>
      <c r="O151" s="722" t="s">
        <v>1611</v>
      </c>
      <c r="P151" s="722" t="s">
        <v>1612</v>
      </c>
      <c r="Q151" s="725"/>
      <c r="R151" s="725" t="s">
        <v>4998</v>
      </c>
      <c r="S151" s="725" t="s">
        <v>4998</v>
      </c>
      <c r="T151" s="725"/>
      <c r="U151" s="725" t="s">
        <v>4998</v>
      </c>
      <c r="V151" s="725"/>
    </row>
    <row r="152" spans="1:22" ht="16.5" thickBot="1">
      <c r="A152" s="720" t="s">
        <v>4998</v>
      </c>
      <c r="B152" s="721" t="s">
        <v>4998</v>
      </c>
      <c r="C152" s="722" t="s">
        <v>5040</v>
      </c>
      <c r="D152" s="723"/>
      <c r="E152" s="724">
        <v>2028</v>
      </c>
      <c r="F152" s="724" t="s">
        <v>4914</v>
      </c>
      <c r="G152" s="724" t="s">
        <v>4930</v>
      </c>
      <c r="H152" s="724" t="s">
        <v>4921</v>
      </c>
      <c r="I152" s="724" t="s">
        <v>4921</v>
      </c>
      <c r="J152" s="724" t="s">
        <v>4907</v>
      </c>
      <c r="K152" s="724">
        <v>110</v>
      </c>
      <c r="L152" s="724" t="s">
        <v>4970</v>
      </c>
      <c r="M152" s="724" t="s">
        <v>4950</v>
      </c>
      <c r="N152" s="722" t="s">
        <v>782</v>
      </c>
      <c r="O152" s="722" t="s">
        <v>150</v>
      </c>
      <c r="P152" s="714" t="s">
        <v>5041</v>
      </c>
      <c r="Q152" s="725"/>
      <c r="R152" s="725" t="s">
        <v>4998</v>
      </c>
      <c r="S152" s="725" t="s">
        <v>4998</v>
      </c>
      <c r="T152" s="725"/>
      <c r="U152" s="725" t="s">
        <v>4998</v>
      </c>
      <c r="V152" s="725"/>
    </row>
    <row r="153" spans="1:22" ht="16.5" thickBot="1">
      <c r="A153" s="720" t="s">
        <v>3823</v>
      </c>
      <c r="B153" s="721" t="s">
        <v>3823</v>
      </c>
      <c r="C153" s="722" t="s">
        <v>3843</v>
      </c>
      <c r="D153" s="723"/>
      <c r="E153" s="724">
        <v>2029</v>
      </c>
      <c r="F153" s="724" t="s">
        <v>4914</v>
      </c>
      <c r="G153" s="724" t="s">
        <v>4930</v>
      </c>
      <c r="H153" s="724" t="s">
        <v>4921</v>
      </c>
      <c r="I153" s="724" t="s">
        <v>4921</v>
      </c>
      <c r="J153" s="724" t="s">
        <v>4907</v>
      </c>
      <c r="K153" s="724">
        <v>100</v>
      </c>
      <c r="L153" s="724" t="s">
        <v>4918</v>
      </c>
      <c r="M153" s="724" t="s">
        <v>4953</v>
      </c>
      <c r="N153" s="722" t="s">
        <v>5091</v>
      </c>
      <c r="O153" s="722" t="s">
        <v>656</v>
      </c>
      <c r="P153" s="722" t="s">
        <v>5164</v>
      </c>
      <c r="Q153" s="725"/>
      <c r="R153" s="725" t="s">
        <v>3823</v>
      </c>
      <c r="S153" s="725" t="s">
        <v>13560</v>
      </c>
      <c r="T153" s="725"/>
      <c r="U153" s="725" t="s">
        <v>3823</v>
      </c>
      <c r="V153" s="725"/>
    </row>
    <row r="154" spans="1:22" ht="16.5" thickBot="1">
      <c r="A154" s="720" t="s">
        <v>4998</v>
      </c>
      <c r="B154" s="721" t="s">
        <v>4998</v>
      </c>
      <c r="C154" s="722" t="s">
        <v>5082</v>
      </c>
      <c r="D154" s="723"/>
      <c r="E154" s="724">
        <v>2028</v>
      </c>
      <c r="F154" s="724" t="s">
        <v>4914</v>
      </c>
      <c r="G154" s="724" t="s">
        <v>4930</v>
      </c>
      <c r="H154" s="724" t="s">
        <v>4921</v>
      </c>
      <c r="I154" s="724" t="s">
        <v>4921</v>
      </c>
      <c r="J154" s="724" t="s">
        <v>4907</v>
      </c>
      <c r="K154" s="724">
        <v>150</v>
      </c>
      <c r="L154" s="724" t="s">
        <v>4949</v>
      </c>
      <c r="M154" s="724" t="s">
        <v>4963</v>
      </c>
      <c r="N154" s="722" t="s">
        <v>5080</v>
      </c>
      <c r="O154" s="722" t="s">
        <v>1319</v>
      </c>
      <c r="P154" s="722" t="s">
        <v>1347</v>
      </c>
      <c r="Q154" s="725"/>
      <c r="R154" s="725" t="s">
        <v>4998</v>
      </c>
      <c r="S154" s="725" t="s">
        <v>4998</v>
      </c>
      <c r="T154" s="725"/>
      <c r="U154" s="725" t="s">
        <v>4998</v>
      </c>
      <c r="V154" s="725"/>
    </row>
    <row r="155" spans="1:22" ht="16.5" thickBot="1">
      <c r="A155" s="720" t="s">
        <v>4998</v>
      </c>
      <c r="B155" s="721" t="s">
        <v>4998</v>
      </c>
      <c r="C155" s="714" t="s">
        <v>5108</v>
      </c>
      <c r="D155" s="723"/>
      <c r="E155" s="732">
        <v>2030</v>
      </c>
      <c r="F155" s="724" t="s">
        <v>4914</v>
      </c>
      <c r="G155" s="724" t="s">
        <v>4930</v>
      </c>
      <c r="H155" s="724" t="s">
        <v>4921</v>
      </c>
      <c r="I155" s="724" t="s">
        <v>4921</v>
      </c>
      <c r="J155" s="724" t="s">
        <v>4907</v>
      </c>
      <c r="K155" s="732">
        <v>455</v>
      </c>
      <c r="L155" s="724" t="s">
        <v>4981</v>
      </c>
      <c r="M155" s="724" t="s">
        <v>4928</v>
      </c>
      <c r="N155" s="722" t="s">
        <v>825</v>
      </c>
      <c r="O155" s="722" t="s">
        <v>790</v>
      </c>
      <c r="P155" s="722" t="s">
        <v>3816</v>
      </c>
      <c r="Q155" s="725"/>
      <c r="R155" s="725" t="s">
        <v>13555</v>
      </c>
      <c r="S155" s="725" t="s">
        <v>13556</v>
      </c>
      <c r="T155" s="725"/>
      <c r="U155" s="726" t="s">
        <v>13555</v>
      </c>
      <c r="V155" s="727"/>
    </row>
    <row r="156" spans="1:22" ht="16.5" thickBot="1">
      <c r="A156" s="720" t="s">
        <v>3823</v>
      </c>
      <c r="B156" s="721" t="s">
        <v>3823</v>
      </c>
      <c r="C156" s="733" t="s">
        <v>13561</v>
      </c>
      <c r="D156" s="723"/>
      <c r="E156" s="724">
        <v>2029</v>
      </c>
      <c r="F156" s="724" t="s">
        <v>4914</v>
      </c>
      <c r="G156" s="724" t="s">
        <v>4930</v>
      </c>
      <c r="H156" s="732" t="s">
        <v>4921</v>
      </c>
      <c r="I156" s="732" t="s">
        <v>4921</v>
      </c>
      <c r="J156" s="724" t="s">
        <v>4907</v>
      </c>
      <c r="K156" s="732">
        <v>50</v>
      </c>
      <c r="L156" s="724" t="s">
        <v>4918</v>
      </c>
      <c r="M156" s="724" t="s">
        <v>4953</v>
      </c>
      <c r="N156" s="733" t="s">
        <v>4954</v>
      </c>
      <c r="O156" s="722" t="s">
        <v>656</v>
      </c>
      <c r="P156" s="722" t="s">
        <v>5164</v>
      </c>
      <c r="Q156" s="725"/>
      <c r="R156" s="725" t="s">
        <v>3823</v>
      </c>
      <c r="S156" s="725" t="s">
        <v>13560</v>
      </c>
      <c r="T156" s="725"/>
      <c r="U156" s="725" t="s">
        <v>3823</v>
      </c>
      <c r="V156" s="725"/>
    </row>
    <row r="157" spans="1:22" ht="16.5" thickBot="1">
      <c r="A157" s="731" t="s">
        <v>5034</v>
      </c>
      <c r="B157" s="721" t="s">
        <v>5034</v>
      </c>
      <c r="C157" s="714" t="s">
        <v>5035</v>
      </c>
      <c r="D157" s="723"/>
      <c r="E157" s="724">
        <v>2028</v>
      </c>
      <c r="F157" s="724" t="s">
        <v>4914</v>
      </c>
      <c r="G157" s="724" t="s">
        <v>4930</v>
      </c>
      <c r="H157" s="724" t="s">
        <v>4921</v>
      </c>
      <c r="I157" s="724" t="s">
        <v>4921</v>
      </c>
      <c r="J157" s="724" t="s">
        <v>4907</v>
      </c>
      <c r="K157" s="724">
        <v>376</v>
      </c>
      <c r="L157" s="724" t="s">
        <v>4924</v>
      </c>
      <c r="M157" s="724" t="s">
        <v>4928</v>
      </c>
      <c r="N157" s="722" t="s">
        <v>1927</v>
      </c>
      <c r="O157" s="722" t="s">
        <v>4360</v>
      </c>
      <c r="P157" s="722" t="s">
        <v>2647</v>
      </c>
      <c r="Q157" s="728" t="s">
        <v>4920</v>
      </c>
      <c r="R157" s="725" t="s">
        <v>5034</v>
      </c>
      <c r="S157" s="725" t="s">
        <v>4998</v>
      </c>
      <c r="T157" s="725"/>
      <c r="U157" s="726" t="s">
        <v>5034</v>
      </c>
      <c r="V157" s="727"/>
    </row>
    <row r="158" spans="1:22" ht="16.5" thickBot="1">
      <c r="A158" s="731" t="s">
        <v>5034</v>
      </c>
      <c r="B158" s="721" t="s">
        <v>5034</v>
      </c>
      <c r="C158" s="714" t="s">
        <v>5186</v>
      </c>
      <c r="D158" s="723"/>
      <c r="E158" s="724">
        <v>2029</v>
      </c>
      <c r="F158" s="724" t="s">
        <v>4914</v>
      </c>
      <c r="G158" s="724" t="s">
        <v>4930</v>
      </c>
      <c r="H158" s="724" t="s">
        <v>4921</v>
      </c>
      <c r="I158" s="724" t="s">
        <v>4921</v>
      </c>
      <c r="J158" s="724" t="s">
        <v>4907</v>
      </c>
      <c r="K158" s="724">
        <v>180</v>
      </c>
      <c r="L158" s="724" t="s">
        <v>4983</v>
      </c>
      <c r="M158" s="724" t="s">
        <v>4928</v>
      </c>
      <c r="N158" s="722" t="s">
        <v>1927</v>
      </c>
      <c r="O158" s="722" t="s">
        <v>4360</v>
      </c>
      <c r="P158" s="722" t="s">
        <v>2647</v>
      </c>
      <c r="Q158" s="728" t="s">
        <v>4920</v>
      </c>
      <c r="R158" s="725" t="s">
        <v>5034</v>
      </c>
      <c r="S158" s="725" t="s">
        <v>4998</v>
      </c>
      <c r="T158" s="725"/>
      <c r="U158" s="726" t="s">
        <v>5034</v>
      </c>
      <c r="V158" s="727"/>
    </row>
    <row r="159" spans="1:22" ht="16.5" thickBot="1">
      <c r="A159" s="731" t="s">
        <v>5034</v>
      </c>
      <c r="B159" s="721" t="s">
        <v>5034</v>
      </c>
      <c r="C159" s="714" t="s">
        <v>5188</v>
      </c>
      <c r="D159" s="723"/>
      <c r="E159" s="724">
        <v>2029</v>
      </c>
      <c r="F159" s="724" t="s">
        <v>4914</v>
      </c>
      <c r="G159" s="724" t="s">
        <v>4930</v>
      </c>
      <c r="H159" s="724" t="s">
        <v>4921</v>
      </c>
      <c r="I159" s="724" t="s">
        <v>4921</v>
      </c>
      <c r="J159" s="724" t="s">
        <v>4907</v>
      </c>
      <c r="K159" s="724">
        <v>302</v>
      </c>
      <c r="L159" s="724" t="s">
        <v>4924</v>
      </c>
      <c r="M159" s="724" t="s">
        <v>4928</v>
      </c>
      <c r="N159" s="722" t="s">
        <v>1927</v>
      </c>
      <c r="O159" s="722" t="s">
        <v>4360</v>
      </c>
      <c r="P159" s="722" t="s">
        <v>2647</v>
      </c>
      <c r="Q159" s="725"/>
      <c r="R159" s="725" t="s">
        <v>5034</v>
      </c>
      <c r="S159" s="725" t="s">
        <v>4998</v>
      </c>
      <c r="T159" s="725"/>
      <c r="U159" s="726" t="s">
        <v>5034</v>
      </c>
      <c r="V159" s="727"/>
    </row>
    <row r="160" spans="1:22" ht="16.5" thickBot="1">
      <c r="A160" s="720" t="s">
        <v>4998</v>
      </c>
      <c r="B160" s="721" t="s">
        <v>4998</v>
      </c>
      <c r="C160" s="722" t="s">
        <v>5251</v>
      </c>
      <c r="D160" s="723"/>
      <c r="E160" s="724">
        <v>2029</v>
      </c>
      <c r="F160" s="724" t="s">
        <v>4914</v>
      </c>
      <c r="G160" s="724" t="s">
        <v>4930</v>
      </c>
      <c r="H160" s="724" t="s">
        <v>4921</v>
      </c>
      <c r="I160" s="724" t="s">
        <v>4921</v>
      </c>
      <c r="J160" s="724" t="s">
        <v>4907</v>
      </c>
      <c r="K160" s="724">
        <v>70</v>
      </c>
      <c r="L160" s="724" t="s">
        <v>4918</v>
      </c>
      <c r="M160" s="724" t="s">
        <v>4950</v>
      </c>
      <c r="N160" s="722" t="s">
        <v>737</v>
      </c>
      <c r="O160" s="722" t="s">
        <v>86</v>
      </c>
      <c r="P160" s="722" t="s">
        <v>87</v>
      </c>
      <c r="Q160" s="725"/>
      <c r="R160" s="725" t="s">
        <v>13555</v>
      </c>
      <c r="S160" s="725" t="s">
        <v>13556</v>
      </c>
      <c r="T160" s="725"/>
      <c r="U160" s="726" t="s">
        <v>13555</v>
      </c>
      <c r="V160" s="727"/>
    </row>
    <row r="161" spans="1:22" ht="30" customHeight="1" thickBot="1">
      <c r="A161" s="720" t="s">
        <v>3823</v>
      </c>
      <c r="B161" s="721" t="s">
        <v>3823</v>
      </c>
      <c r="C161" s="722" t="s">
        <v>5016</v>
      </c>
      <c r="D161" s="723"/>
      <c r="E161" s="724">
        <v>2028</v>
      </c>
      <c r="F161" s="724" t="s">
        <v>4914</v>
      </c>
      <c r="G161" s="724" t="s">
        <v>4930</v>
      </c>
      <c r="H161" s="724" t="s">
        <v>4931</v>
      </c>
      <c r="I161" s="724" t="s">
        <v>4931</v>
      </c>
      <c r="J161" s="724" t="s">
        <v>4907</v>
      </c>
      <c r="K161" s="724">
        <v>236.5</v>
      </c>
      <c r="L161" s="724" t="s">
        <v>4949</v>
      </c>
      <c r="M161" s="724" t="s">
        <v>4938</v>
      </c>
      <c r="N161" s="722" t="s">
        <v>990</v>
      </c>
      <c r="O161" s="722" t="s">
        <v>433</v>
      </c>
      <c r="P161" s="722" t="s">
        <v>5017</v>
      </c>
      <c r="Q161" s="728" t="s">
        <v>4920</v>
      </c>
      <c r="R161" s="725" t="s">
        <v>3823</v>
      </c>
      <c r="S161" s="726" t="s">
        <v>13558</v>
      </c>
      <c r="T161" s="727"/>
      <c r="U161" s="725" t="s">
        <v>3823</v>
      </c>
      <c r="V161" s="725"/>
    </row>
    <row r="162" spans="1:22" ht="16.5" thickBot="1">
      <c r="A162" s="720" t="s">
        <v>4913</v>
      </c>
      <c r="B162" s="721" t="s">
        <v>4913</v>
      </c>
      <c r="C162" s="722" t="s">
        <v>2405</v>
      </c>
      <c r="D162" s="723"/>
      <c r="E162" s="724">
        <v>2026</v>
      </c>
      <c r="F162" s="724" t="s">
        <v>4914</v>
      </c>
      <c r="G162" s="724" t="s">
        <v>4915</v>
      </c>
      <c r="H162" s="724" t="s">
        <v>4927</v>
      </c>
      <c r="I162" s="724" t="s">
        <v>4927</v>
      </c>
      <c r="J162" s="724" t="s">
        <v>4907</v>
      </c>
      <c r="K162" s="724">
        <v>70</v>
      </c>
      <c r="L162" s="724" t="s">
        <v>4922</v>
      </c>
      <c r="M162" s="724" t="s">
        <v>4950</v>
      </c>
      <c r="N162" s="722" t="s">
        <v>782</v>
      </c>
      <c r="O162" s="722" t="s">
        <v>136</v>
      </c>
      <c r="P162" s="722" t="s">
        <v>212</v>
      </c>
      <c r="Q162" s="728" t="s">
        <v>4920</v>
      </c>
      <c r="R162" s="725" t="s">
        <v>4913</v>
      </c>
      <c r="S162" s="725" t="s">
        <v>13557</v>
      </c>
      <c r="T162" s="729">
        <v>1</v>
      </c>
      <c r="U162" s="725" t="s">
        <v>4913</v>
      </c>
      <c r="V162" s="725"/>
    </row>
    <row r="163" spans="1:22" ht="16.5" thickBot="1">
      <c r="A163" s="720" t="s">
        <v>4913</v>
      </c>
      <c r="B163" s="721" t="s">
        <v>4913</v>
      </c>
      <c r="C163" s="722" t="s">
        <v>2148</v>
      </c>
      <c r="D163" s="723"/>
      <c r="E163" s="724">
        <v>2028</v>
      </c>
      <c r="F163" s="724" t="s">
        <v>4914</v>
      </c>
      <c r="G163" s="724" t="s">
        <v>4915</v>
      </c>
      <c r="H163" s="724" t="s">
        <v>4927</v>
      </c>
      <c r="I163" s="724" t="s">
        <v>4927</v>
      </c>
      <c r="J163" s="724" t="s">
        <v>4907</v>
      </c>
      <c r="K163" s="724">
        <v>86</v>
      </c>
      <c r="L163" s="724" t="s">
        <v>4983</v>
      </c>
      <c r="M163" s="724" t="s">
        <v>4950</v>
      </c>
      <c r="N163" s="722" t="s">
        <v>782</v>
      </c>
      <c r="O163" s="722" t="s">
        <v>136</v>
      </c>
      <c r="P163" s="722" t="s">
        <v>212</v>
      </c>
      <c r="Q163" s="728" t="s">
        <v>4920</v>
      </c>
      <c r="R163" s="725" t="s">
        <v>4913</v>
      </c>
      <c r="S163" s="725" t="s">
        <v>13557</v>
      </c>
      <c r="T163" s="729">
        <v>1</v>
      </c>
      <c r="U163" s="725" t="s">
        <v>4913</v>
      </c>
      <c r="V163" s="725"/>
    </row>
    <row r="164" spans="1:22" ht="30" customHeight="1" thickBot="1">
      <c r="A164" s="729" t="s">
        <v>3823</v>
      </c>
      <c r="B164" s="721" t="s">
        <v>3823</v>
      </c>
      <c r="C164" s="733" t="s">
        <v>5317</v>
      </c>
      <c r="D164" s="723"/>
      <c r="E164" s="724">
        <v>2030</v>
      </c>
      <c r="F164" s="724" t="s">
        <v>4914</v>
      </c>
      <c r="G164" s="724" t="s">
        <v>4915</v>
      </c>
      <c r="H164" s="724" t="s">
        <v>4980</v>
      </c>
      <c r="I164" s="724" t="s">
        <v>4980</v>
      </c>
      <c r="J164" s="724" t="s">
        <v>4946</v>
      </c>
      <c r="K164" s="724">
        <v>120</v>
      </c>
      <c r="L164" s="724" t="s">
        <v>4924</v>
      </c>
      <c r="M164" s="724" t="s">
        <v>4953</v>
      </c>
      <c r="N164" s="722" t="s">
        <v>5096</v>
      </c>
      <c r="O164" s="722" t="s">
        <v>656</v>
      </c>
      <c r="P164" s="738"/>
      <c r="Q164" s="725"/>
      <c r="R164" s="725" t="s">
        <v>3823</v>
      </c>
      <c r="S164" s="726" t="s">
        <v>13558</v>
      </c>
      <c r="T164" s="727"/>
      <c r="U164" s="725" t="s">
        <v>3823</v>
      </c>
      <c r="V164" s="725"/>
    </row>
    <row r="165" spans="1:22" ht="16.5" thickBot="1">
      <c r="A165" s="720" t="s">
        <v>4913</v>
      </c>
      <c r="B165" s="721" t="s">
        <v>4913</v>
      </c>
      <c r="C165" s="714" t="s">
        <v>2308</v>
      </c>
      <c r="D165" s="723"/>
      <c r="E165" s="724">
        <v>2028</v>
      </c>
      <c r="F165" s="724" t="s">
        <v>4914</v>
      </c>
      <c r="G165" s="724" t="s">
        <v>4915</v>
      </c>
      <c r="H165" s="724" t="s">
        <v>4921</v>
      </c>
      <c r="I165" s="724" t="s">
        <v>4921</v>
      </c>
      <c r="J165" s="724" t="s">
        <v>4907</v>
      </c>
      <c r="K165" s="724">
        <v>200</v>
      </c>
      <c r="L165" s="724" t="s">
        <v>5012</v>
      </c>
      <c r="M165" s="724" t="s">
        <v>4919</v>
      </c>
      <c r="N165" s="722" t="s">
        <v>893</v>
      </c>
      <c r="O165" s="722" t="s">
        <v>383</v>
      </c>
      <c r="P165" s="722" t="s">
        <v>5013</v>
      </c>
      <c r="Q165" s="728" t="s">
        <v>4920</v>
      </c>
      <c r="R165" s="725" t="s">
        <v>4913</v>
      </c>
      <c r="S165" s="725" t="s">
        <v>13557</v>
      </c>
      <c r="T165" s="729">
        <v>1</v>
      </c>
      <c r="U165" s="725" t="s">
        <v>4913</v>
      </c>
      <c r="V165" s="725"/>
    </row>
    <row r="166" spans="1:22" ht="16.5" thickBot="1">
      <c r="A166" s="720" t="s">
        <v>4998</v>
      </c>
      <c r="B166" s="721" t="s">
        <v>4998</v>
      </c>
      <c r="C166" s="714" t="s">
        <v>5100</v>
      </c>
      <c r="D166" s="723"/>
      <c r="E166" s="724">
        <v>2028</v>
      </c>
      <c r="F166" s="724" t="s">
        <v>4914</v>
      </c>
      <c r="G166" s="724" t="s">
        <v>4930</v>
      </c>
      <c r="H166" s="724" t="s">
        <v>4921</v>
      </c>
      <c r="I166" s="724" t="s">
        <v>4921</v>
      </c>
      <c r="J166" s="724" t="s">
        <v>4907</v>
      </c>
      <c r="K166" s="724">
        <v>300</v>
      </c>
      <c r="L166" s="724" t="s">
        <v>4975</v>
      </c>
      <c r="M166" s="724" t="s">
        <v>4932</v>
      </c>
      <c r="N166" s="722" t="s">
        <v>5076</v>
      </c>
      <c r="O166" s="722" t="s">
        <v>294</v>
      </c>
      <c r="P166" s="722" t="s">
        <v>2240</v>
      </c>
      <c r="Q166" s="725"/>
      <c r="R166" s="725" t="s">
        <v>4998</v>
      </c>
      <c r="S166" s="725" t="s">
        <v>4998</v>
      </c>
      <c r="T166" s="725"/>
      <c r="U166" s="725" t="s">
        <v>4998</v>
      </c>
      <c r="V166" s="725"/>
    </row>
    <row r="167" spans="1:22" ht="16.5" thickBot="1">
      <c r="A167" s="720" t="s">
        <v>4913</v>
      </c>
      <c r="B167" s="721" t="s">
        <v>4913</v>
      </c>
      <c r="C167" s="714" t="s">
        <v>4935</v>
      </c>
      <c r="D167" s="723"/>
      <c r="E167" s="724">
        <v>2026</v>
      </c>
      <c r="F167" s="724" t="s">
        <v>4914</v>
      </c>
      <c r="G167" s="724" t="s">
        <v>4915</v>
      </c>
      <c r="H167" s="724" t="s">
        <v>4916</v>
      </c>
      <c r="I167" s="724" t="s">
        <v>5174</v>
      </c>
      <c r="J167" s="724" t="s">
        <v>4907</v>
      </c>
      <c r="K167" s="724">
        <v>1.0900000000000001</v>
      </c>
      <c r="L167" s="724" t="s">
        <v>4924</v>
      </c>
      <c r="M167" s="724" t="s">
        <v>4925</v>
      </c>
      <c r="N167" s="722" t="s">
        <v>951</v>
      </c>
      <c r="O167" s="722" t="s">
        <v>572</v>
      </c>
      <c r="P167" s="722" t="s">
        <v>4936</v>
      </c>
      <c r="Q167" s="728" t="s">
        <v>4920</v>
      </c>
      <c r="R167" s="725" t="s">
        <v>4913</v>
      </c>
      <c r="S167" s="725" t="s">
        <v>13557</v>
      </c>
      <c r="T167" s="725"/>
      <c r="U167" s="725" t="s">
        <v>4913</v>
      </c>
      <c r="V167" s="725"/>
    </row>
    <row r="168" spans="1:22" ht="30" customHeight="1" thickBot="1">
      <c r="A168" s="720" t="s">
        <v>3823</v>
      </c>
      <c r="B168" s="721" t="s">
        <v>3823</v>
      </c>
      <c r="C168" s="722" t="s">
        <v>5173</v>
      </c>
      <c r="D168" s="723"/>
      <c r="E168" s="724">
        <v>2030</v>
      </c>
      <c r="F168" s="724" t="s">
        <v>4914</v>
      </c>
      <c r="G168" s="724" t="s">
        <v>4930</v>
      </c>
      <c r="H168" s="724" t="s">
        <v>5174</v>
      </c>
      <c r="I168" s="724" t="s">
        <v>5174</v>
      </c>
      <c r="J168" s="724" t="s">
        <v>4907</v>
      </c>
      <c r="K168" s="724">
        <v>900</v>
      </c>
      <c r="L168" s="724" t="s">
        <v>5012</v>
      </c>
      <c r="M168" s="724" t="s">
        <v>4938</v>
      </c>
      <c r="N168" s="722" t="s">
        <v>5175</v>
      </c>
      <c r="O168" s="722" t="s">
        <v>4392</v>
      </c>
      <c r="P168" s="722" t="s">
        <v>5164</v>
      </c>
      <c r="Q168" s="725"/>
      <c r="R168" s="725" t="s">
        <v>3823</v>
      </c>
      <c r="S168" s="726" t="s">
        <v>13558</v>
      </c>
      <c r="T168" s="727"/>
      <c r="U168" s="725" t="s">
        <v>3823</v>
      </c>
      <c r="V168" s="725"/>
    </row>
    <row r="169" spans="1:22" ht="16.5" thickBot="1">
      <c r="A169" s="731" t="s">
        <v>4951</v>
      </c>
      <c r="B169" s="721" t="s">
        <v>4951</v>
      </c>
      <c r="C169" s="714" t="s">
        <v>106</v>
      </c>
      <c r="D169" s="723"/>
      <c r="E169" s="732">
        <v>2027</v>
      </c>
      <c r="F169" s="724" t="s">
        <v>4914</v>
      </c>
      <c r="G169" s="724" t="s">
        <v>4915</v>
      </c>
      <c r="H169" s="724" t="s">
        <v>5006</v>
      </c>
      <c r="I169" s="724" t="s">
        <v>4917</v>
      </c>
      <c r="J169" s="724" t="s">
        <v>4907</v>
      </c>
      <c r="K169" s="732">
        <v>44</v>
      </c>
      <c r="L169" s="732" t="s">
        <v>4924</v>
      </c>
      <c r="M169" s="724" t="s">
        <v>4928</v>
      </c>
      <c r="N169" s="722" t="s">
        <v>725</v>
      </c>
      <c r="O169" s="722" t="s">
        <v>65</v>
      </c>
      <c r="P169" s="722" t="s">
        <v>108</v>
      </c>
      <c r="Q169" s="725"/>
      <c r="R169" s="725" t="s">
        <v>4951</v>
      </c>
      <c r="S169" s="725" t="s">
        <v>4951</v>
      </c>
      <c r="T169" s="725"/>
      <c r="U169" s="725" t="s">
        <v>4951</v>
      </c>
      <c r="V169" s="720" t="s">
        <v>4951</v>
      </c>
    </row>
    <row r="170" spans="1:22" ht="16.5" thickBot="1">
      <c r="A170" s="720" t="s">
        <v>4913</v>
      </c>
      <c r="B170" s="721" t="s">
        <v>4913</v>
      </c>
      <c r="C170" s="714" t="s">
        <v>2299</v>
      </c>
      <c r="D170" s="723"/>
      <c r="E170" s="724">
        <v>2026</v>
      </c>
      <c r="F170" s="724" t="s">
        <v>4914</v>
      </c>
      <c r="G170" s="724" t="s">
        <v>4915</v>
      </c>
      <c r="H170" s="724" t="s">
        <v>4916</v>
      </c>
      <c r="I170" s="724" t="s">
        <v>5174</v>
      </c>
      <c r="J170" s="724" t="s">
        <v>4907</v>
      </c>
      <c r="K170" s="724">
        <v>2</v>
      </c>
      <c r="L170" s="724" t="s">
        <v>4918</v>
      </c>
      <c r="M170" s="724" t="s">
        <v>4919</v>
      </c>
      <c r="N170" s="722" t="s">
        <v>1098</v>
      </c>
      <c r="O170" s="722" t="s">
        <v>334</v>
      </c>
      <c r="P170" s="722" t="s">
        <v>334</v>
      </c>
      <c r="Q170" s="728" t="s">
        <v>4920</v>
      </c>
      <c r="R170" s="725" t="s">
        <v>4913</v>
      </c>
      <c r="S170" s="725" t="s">
        <v>13557</v>
      </c>
      <c r="T170" s="725"/>
      <c r="U170" s="725" t="s">
        <v>4913</v>
      </c>
      <c r="V170" s="725"/>
    </row>
    <row r="171" spans="1:22" ht="30" customHeight="1" thickBot="1">
      <c r="A171" s="725"/>
      <c r="B171" s="721" t="s">
        <v>3823</v>
      </c>
      <c r="C171" s="722" t="s">
        <v>13562</v>
      </c>
      <c r="D171" s="723"/>
      <c r="E171" s="724">
        <v>2030</v>
      </c>
      <c r="F171" s="724" t="s">
        <v>4914</v>
      </c>
      <c r="G171" s="724" t="s">
        <v>4930</v>
      </c>
      <c r="H171" s="724" t="s">
        <v>5174</v>
      </c>
      <c r="I171" s="724" t="s">
        <v>5174</v>
      </c>
      <c r="J171" s="724" t="s">
        <v>4907</v>
      </c>
      <c r="K171" s="724">
        <v>728</v>
      </c>
      <c r="L171" s="724" t="s">
        <v>4924</v>
      </c>
      <c r="M171" s="724" t="s">
        <v>4925</v>
      </c>
      <c r="N171" s="722" t="s">
        <v>5296</v>
      </c>
      <c r="O171" s="722" t="s">
        <v>508</v>
      </c>
      <c r="P171" s="722" t="s">
        <v>5164</v>
      </c>
      <c r="Q171" s="725"/>
      <c r="R171" s="725" t="s">
        <v>3823</v>
      </c>
      <c r="S171" s="726" t="s">
        <v>13558</v>
      </c>
      <c r="T171" s="727"/>
      <c r="U171" s="725" t="s">
        <v>3823</v>
      </c>
      <c r="V171" s="725"/>
    </row>
    <row r="172" spans="1:22" ht="30" customHeight="1" thickBot="1">
      <c r="A172" s="720" t="s">
        <v>3823</v>
      </c>
      <c r="B172" s="721" t="s">
        <v>3823</v>
      </c>
      <c r="C172" s="722" t="s">
        <v>5254</v>
      </c>
      <c r="D172" s="723"/>
      <c r="E172" s="724">
        <v>2030</v>
      </c>
      <c r="F172" s="724" t="s">
        <v>4914</v>
      </c>
      <c r="G172" s="724" t="s">
        <v>4930</v>
      </c>
      <c r="H172" s="724" t="s">
        <v>5174</v>
      </c>
      <c r="I172" s="724" t="s">
        <v>5174</v>
      </c>
      <c r="J172" s="724" t="s">
        <v>4907</v>
      </c>
      <c r="K172" s="724">
        <v>794</v>
      </c>
      <c r="L172" s="724" t="s">
        <v>5012</v>
      </c>
      <c r="M172" s="724" t="s">
        <v>4925</v>
      </c>
      <c r="N172" s="722" t="s">
        <v>1108</v>
      </c>
      <c r="O172" s="722" t="s">
        <v>259</v>
      </c>
      <c r="P172" s="722" t="s">
        <v>5164</v>
      </c>
      <c r="Q172" s="725"/>
      <c r="R172" s="725" t="s">
        <v>3823</v>
      </c>
      <c r="S172" s="726" t="s">
        <v>13558</v>
      </c>
      <c r="T172" s="727"/>
      <c r="U172" s="725" t="s">
        <v>3823</v>
      </c>
      <c r="V172" s="725"/>
    </row>
    <row r="173" spans="1:22" ht="16.5" thickBot="1">
      <c r="A173" s="720" t="s">
        <v>4998</v>
      </c>
      <c r="B173" s="721" t="s">
        <v>4998</v>
      </c>
      <c r="C173" s="722" t="s">
        <v>5147</v>
      </c>
      <c r="D173" s="723"/>
      <c r="E173" s="724">
        <v>2028</v>
      </c>
      <c r="F173" s="724" t="s">
        <v>4914</v>
      </c>
      <c r="G173" s="724" t="s">
        <v>4930</v>
      </c>
      <c r="H173" s="724" t="s">
        <v>4921</v>
      </c>
      <c r="I173" s="724" t="s">
        <v>4921</v>
      </c>
      <c r="J173" s="724" t="s">
        <v>4907</v>
      </c>
      <c r="K173" s="724">
        <v>100</v>
      </c>
      <c r="L173" s="724" t="s">
        <v>5038</v>
      </c>
      <c r="M173" s="724" t="s">
        <v>4950</v>
      </c>
      <c r="N173" s="722" t="s">
        <v>737</v>
      </c>
      <c r="O173" s="722" t="s">
        <v>86</v>
      </c>
      <c r="P173" s="722" t="s">
        <v>86</v>
      </c>
      <c r="Q173" s="725"/>
      <c r="R173" s="725" t="s">
        <v>4998</v>
      </c>
      <c r="S173" s="725" t="s">
        <v>4998</v>
      </c>
      <c r="T173" s="725"/>
      <c r="U173" s="725" t="s">
        <v>4998</v>
      </c>
      <c r="V173" s="725"/>
    </row>
    <row r="174" spans="1:22" ht="16.5" thickBot="1">
      <c r="A174" s="720" t="s">
        <v>4998</v>
      </c>
      <c r="B174" s="721" t="s">
        <v>4998</v>
      </c>
      <c r="C174" s="722" t="s">
        <v>4999</v>
      </c>
      <c r="D174" s="723"/>
      <c r="E174" s="724">
        <v>2027</v>
      </c>
      <c r="F174" s="724" t="s">
        <v>4914</v>
      </c>
      <c r="G174" s="724" t="s">
        <v>4930</v>
      </c>
      <c r="H174" s="724" t="s">
        <v>4921</v>
      </c>
      <c r="I174" s="724" t="s">
        <v>4921</v>
      </c>
      <c r="J174" s="724" t="s">
        <v>4907</v>
      </c>
      <c r="K174" s="724">
        <v>19.2</v>
      </c>
      <c r="L174" s="724" t="s">
        <v>4918</v>
      </c>
      <c r="M174" s="724" t="s">
        <v>4932</v>
      </c>
      <c r="N174" s="722" t="s">
        <v>4933</v>
      </c>
      <c r="O174" s="722" t="s">
        <v>1803</v>
      </c>
      <c r="P174" s="722" t="s">
        <v>5000</v>
      </c>
      <c r="Q174" s="725"/>
      <c r="R174" s="725" t="s">
        <v>4998</v>
      </c>
      <c r="S174" s="725" t="s">
        <v>4998</v>
      </c>
      <c r="T174" s="725"/>
      <c r="U174" s="725" t="s">
        <v>4998</v>
      </c>
      <c r="V174" s="725"/>
    </row>
    <row r="175" spans="1:22" ht="16.5" thickBot="1">
      <c r="A175" s="720" t="s">
        <v>4998</v>
      </c>
      <c r="B175" s="721" t="s">
        <v>4998</v>
      </c>
      <c r="C175" s="722" t="s">
        <v>5224</v>
      </c>
      <c r="D175" s="723"/>
      <c r="E175" s="724">
        <v>2029</v>
      </c>
      <c r="F175" s="724" t="s">
        <v>4914</v>
      </c>
      <c r="G175" s="724" t="s">
        <v>4930</v>
      </c>
      <c r="H175" s="724" t="s">
        <v>4927</v>
      </c>
      <c r="I175" s="724" t="s">
        <v>4927</v>
      </c>
      <c r="J175" s="724" t="s">
        <v>4907</v>
      </c>
      <c r="K175" s="724">
        <v>580</v>
      </c>
      <c r="L175" s="724" t="s">
        <v>4918</v>
      </c>
      <c r="M175" s="724" t="s">
        <v>4928</v>
      </c>
      <c r="N175" s="722" t="s">
        <v>836</v>
      </c>
      <c r="O175" s="722" t="s">
        <v>65</v>
      </c>
      <c r="P175" s="722" t="s">
        <v>5225</v>
      </c>
      <c r="Q175" s="725"/>
      <c r="R175" s="725" t="s">
        <v>4998</v>
      </c>
      <c r="S175" s="725" t="s">
        <v>4998</v>
      </c>
      <c r="T175" s="725"/>
      <c r="U175" s="725" t="s">
        <v>4998</v>
      </c>
      <c r="V175" s="725"/>
    </row>
    <row r="176" spans="1:22" ht="16.5" thickBot="1">
      <c r="A176" s="720" t="s">
        <v>4998</v>
      </c>
      <c r="B176" s="721" t="s">
        <v>4998</v>
      </c>
      <c r="C176" s="722" t="s">
        <v>5211</v>
      </c>
      <c r="D176" s="723"/>
      <c r="E176" s="724">
        <v>2029</v>
      </c>
      <c r="F176" s="724" t="s">
        <v>4914</v>
      </c>
      <c r="G176" s="724" t="s">
        <v>4930</v>
      </c>
      <c r="H176" s="724" t="s">
        <v>4927</v>
      </c>
      <c r="I176" s="724" t="s">
        <v>4927</v>
      </c>
      <c r="J176" s="724" t="s">
        <v>4907</v>
      </c>
      <c r="K176" s="724">
        <v>468</v>
      </c>
      <c r="L176" s="724" t="s">
        <v>4918</v>
      </c>
      <c r="M176" s="724" t="s">
        <v>4928</v>
      </c>
      <c r="N176" s="722" t="s">
        <v>825</v>
      </c>
      <c r="O176" s="722" t="s">
        <v>65</v>
      </c>
      <c r="P176" s="722" t="s">
        <v>100</v>
      </c>
      <c r="Q176" s="725"/>
      <c r="R176" s="725" t="s">
        <v>4998</v>
      </c>
      <c r="S176" s="725" t="s">
        <v>4998</v>
      </c>
      <c r="T176" s="725"/>
      <c r="U176" s="725" t="s">
        <v>4998</v>
      </c>
      <c r="V176" s="725"/>
    </row>
    <row r="177" spans="1:22" ht="16.5" thickBot="1">
      <c r="A177" s="720" t="s">
        <v>4998</v>
      </c>
      <c r="B177" s="721" t="s">
        <v>4998</v>
      </c>
      <c r="C177" s="722" t="s">
        <v>5135</v>
      </c>
      <c r="D177" s="723"/>
      <c r="E177" s="732">
        <v>2030</v>
      </c>
      <c r="F177" s="724" t="s">
        <v>4914</v>
      </c>
      <c r="G177" s="724" t="s">
        <v>4930</v>
      </c>
      <c r="H177" s="724" t="s">
        <v>4921</v>
      </c>
      <c r="I177" s="724" t="s">
        <v>4921</v>
      </c>
      <c r="J177" s="724" t="s">
        <v>4907</v>
      </c>
      <c r="K177" s="724">
        <v>283</v>
      </c>
      <c r="L177" s="724" t="s">
        <v>4924</v>
      </c>
      <c r="M177" s="724" t="s">
        <v>4938</v>
      </c>
      <c r="N177" s="722" t="s">
        <v>1260</v>
      </c>
      <c r="O177" s="722" t="s">
        <v>4392</v>
      </c>
      <c r="P177" s="722" t="s">
        <v>3428</v>
      </c>
      <c r="Q177" s="725"/>
      <c r="R177" s="725" t="s">
        <v>13555</v>
      </c>
      <c r="S177" s="725" t="s">
        <v>13556</v>
      </c>
      <c r="T177" s="725"/>
      <c r="U177" s="726" t="s">
        <v>13555</v>
      </c>
      <c r="V177" s="727"/>
    </row>
    <row r="178" spans="1:22" ht="16.5" thickBot="1">
      <c r="A178" s="720" t="s">
        <v>4998</v>
      </c>
      <c r="B178" s="721" t="s">
        <v>4998</v>
      </c>
      <c r="C178" s="722" t="s">
        <v>3455</v>
      </c>
      <c r="D178" s="723"/>
      <c r="E178" s="724">
        <v>2028</v>
      </c>
      <c r="F178" s="724" t="s">
        <v>4914</v>
      </c>
      <c r="G178" s="724" t="s">
        <v>4930</v>
      </c>
      <c r="H178" s="724" t="s">
        <v>4921</v>
      </c>
      <c r="I178" s="724" t="s">
        <v>4921</v>
      </c>
      <c r="J178" s="724" t="s">
        <v>4907</v>
      </c>
      <c r="K178" s="724">
        <v>105.6</v>
      </c>
      <c r="L178" s="724" t="s">
        <v>4918</v>
      </c>
      <c r="M178" s="724" t="s">
        <v>4953</v>
      </c>
      <c r="N178" s="722" t="s">
        <v>5093</v>
      </c>
      <c r="O178" s="722" t="s">
        <v>656</v>
      </c>
      <c r="P178" s="722" t="s">
        <v>657</v>
      </c>
      <c r="Q178" s="725"/>
      <c r="R178" s="725" t="s">
        <v>4998</v>
      </c>
      <c r="S178" s="725" t="s">
        <v>4998</v>
      </c>
      <c r="T178" s="725"/>
      <c r="U178" s="725" t="s">
        <v>4998</v>
      </c>
      <c r="V178" s="725"/>
    </row>
    <row r="179" spans="1:22" ht="16.5" thickBot="1">
      <c r="A179" s="731" t="s">
        <v>4998</v>
      </c>
      <c r="B179" s="721" t="s">
        <v>4998</v>
      </c>
      <c r="C179" s="733" t="s">
        <v>5249</v>
      </c>
      <c r="D179" s="723"/>
      <c r="E179" s="732">
        <v>2029</v>
      </c>
      <c r="F179" s="732" t="s">
        <v>4914</v>
      </c>
      <c r="G179" s="732" t="s">
        <v>4930</v>
      </c>
      <c r="H179" s="732" t="s">
        <v>4921</v>
      </c>
      <c r="I179" s="732" t="s">
        <v>4921</v>
      </c>
      <c r="J179" s="724" t="s">
        <v>4907</v>
      </c>
      <c r="K179" s="732">
        <v>30</v>
      </c>
      <c r="L179" s="732" t="s">
        <v>4975</v>
      </c>
      <c r="M179" s="732" t="s">
        <v>4953</v>
      </c>
      <c r="N179" s="733" t="s">
        <v>5093</v>
      </c>
      <c r="O179" s="733" t="s">
        <v>656</v>
      </c>
      <c r="P179" s="733" t="s">
        <v>657</v>
      </c>
      <c r="Q179" s="725"/>
      <c r="R179" s="725" t="s">
        <v>4998</v>
      </c>
      <c r="S179" s="725" t="s">
        <v>4998</v>
      </c>
      <c r="T179" s="725"/>
      <c r="U179" s="725" t="s">
        <v>4998</v>
      </c>
      <c r="V179" s="725"/>
    </row>
    <row r="180" spans="1:22" ht="16.5" thickBot="1">
      <c r="A180" s="720" t="s">
        <v>4998</v>
      </c>
      <c r="B180" s="721" t="s">
        <v>4998</v>
      </c>
      <c r="C180" s="722" t="s">
        <v>5207</v>
      </c>
      <c r="D180" s="723"/>
      <c r="E180" s="724">
        <v>2029</v>
      </c>
      <c r="F180" s="724" t="s">
        <v>4914</v>
      </c>
      <c r="G180" s="724" t="s">
        <v>4930</v>
      </c>
      <c r="H180" s="724" t="s">
        <v>4927</v>
      </c>
      <c r="I180" s="724" t="s">
        <v>4927</v>
      </c>
      <c r="J180" s="724" t="s">
        <v>4907</v>
      </c>
      <c r="K180" s="724">
        <v>300</v>
      </c>
      <c r="L180" s="724" t="s">
        <v>4922</v>
      </c>
      <c r="M180" s="724" t="s">
        <v>4928</v>
      </c>
      <c r="N180" s="722" t="s">
        <v>825</v>
      </c>
      <c r="O180" s="722" t="s">
        <v>790</v>
      </c>
      <c r="P180" s="722" t="s">
        <v>826</v>
      </c>
      <c r="Q180" s="725"/>
      <c r="R180" s="725" t="s">
        <v>4998</v>
      </c>
      <c r="S180" s="725" t="s">
        <v>4998</v>
      </c>
      <c r="T180" s="725"/>
      <c r="U180" s="725" t="s">
        <v>4998</v>
      </c>
      <c r="V180" s="725"/>
    </row>
    <row r="181" spans="1:22" ht="16.5" thickBot="1">
      <c r="A181" s="720" t="s">
        <v>4913</v>
      </c>
      <c r="B181" s="721" t="s">
        <v>4913</v>
      </c>
      <c r="C181" s="714" t="s">
        <v>2384</v>
      </c>
      <c r="D181" s="723"/>
      <c r="E181" s="724">
        <v>2027</v>
      </c>
      <c r="F181" s="724" t="s">
        <v>4914</v>
      </c>
      <c r="G181" s="724" t="s">
        <v>4915</v>
      </c>
      <c r="H181" s="724" t="s">
        <v>4916</v>
      </c>
      <c r="I181" s="724" t="s">
        <v>5174</v>
      </c>
      <c r="J181" s="724" t="s">
        <v>4907</v>
      </c>
      <c r="K181" s="724">
        <v>5</v>
      </c>
      <c r="L181" s="724" t="s">
        <v>4983</v>
      </c>
      <c r="M181" s="724" t="s">
        <v>4919</v>
      </c>
      <c r="N181" s="722" t="s">
        <v>1125</v>
      </c>
      <c r="O181" s="722" t="s">
        <v>2215</v>
      </c>
      <c r="P181" s="722" t="s">
        <v>4984</v>
      </c>
      <c r="Q181" s="728" t="s">
        <v>4920</v>
      </c>
      <c r="R181" s="725" t="s">
        <v>4913</v>
      </c>
      <c r="S181" s="725" t="s">
        <v>13557</v>
      </c>
      <c r="T181" s="729">
        <v>1</v>
      </c>
      <c r="U181" s="725" t="s">
        <v>4913</v>
      </c>
      <c r="V181" s="725"/>
    </row>
    <row r="182" spans="1:22" ht="16.5" thickBot="1">
      <c r="A182" s="720" t="s">
        <v>4992</v>
      </c>
      <c r="B182" s="721" t="s">
        <v>4992</v>
      </c>
      <c r="C182" s="722" t="s">
        <v>322</v>
      </c>
      <c r="D182" s="723"/>
      <c r="E182" s="724">
        <v>2027</v>
      </c>
      <c r="F182" s="724" t="s">
        <v>4914</v>
      </c>
      <c r="G182" s="724" t="s">
        <v>4915</v>
      </c>
      <c r="H182" s="724" t="s">
        <v>4921</v>
      </c>
      <c r="I182" s="724" t="s">
        <v>4921</v>
      </c>
      <c r="J182" s="724" t="s">
        <v>4907</v>
      </c>
      <c r="K182" s="724">
        <v>200</v>
      </c>
      <c r="L182" s="724" t="s">
        <v>4918</v>
      </c>
      <c r="M182" s="724" t="s">
        <v>4938</v>
      </c>
      <c r="N182" s="722" t="s">
        <v>1208</v>
      </c>
      <c r="O182" s="722" t="s">
        <v>324</v>
      </c>
      <c r="P182" s="722" t="s">
        <v>325</v>
      </c>
      <c r="Q182" s="728" t="s">
        <v>4920</v>
      </c>
      <c r="R182" s="725" t="s">
        <v>4992</v>
      </c>
      <c r="S182" s="726" t="s">
        <v>13559</v>
      </c>
      <c r="T182" s="727"/>
      <c r="U182" s="725" t="s">
        <v>4992</v>
      </c>
      <c r="V182" s="725"/>
    </row>
    <row r="183" spans="1:22" ht="16.5" thickBot="1">
      <c r="A183" s="731" t="s">
        <v>4913</v>
      </c>
      <c r="B183" s="721" t="s">
        <v>4913</v>
      </c>
      <c r="C183" s="733" t="s">
        <v>2378</v>
      </c>
      <c r="D183" s="723"/>
      <c r="E183" s="732">
        <v>2031</v>
      </c>
      <c r="F183" s="732" t="s">
        <v>4914</v>
      </c>
      <c r="G183" s="732" t="s">
        <v>4915</v>
      </c>
      <c r="H183" s="732" t="s">
        <v>4927</v>
      </c>
      <c r="I183" s="732" t="s">
        <v>4927</v>
      </c>
      <c r="J183" s="724" t="s">
        <v>4907</v>
      </c>
      <c r="K183" s="732">
        <v>300</v>
      </c>
      <c r="L183" s="732" t="s">
        <v>4949</v>
      </c>
      <c r="M183" s="732" t="s">
        <v>4928</v>
      </c>
      <c r="N183" s="733" t="s">
        <v>825</v>
      </c>
      <c r="O183" s="733" t="s">
        <v>65</v>
      </c>
      <c r="P183" s="733" t="s">
        <v>4292</v>
      </c>
      <c r="Q183" s="734" t="s">
        <v>4920</v>
      </c>
      <c r="R183" s="725" t="s">
        <v>4913</v>
      </c>
      <c r="S183" s="725" t="s">
        <v>13557</v>
      </c>
      <c r="T183" s="725"/>
      <c r="U183" s="725" t="s">
        <v>4913</v>
      </c>
      <c r="V183" s="725"/>
    </row>
    <row r="184" spans="1:22" ht="16.5" thickBot="1">
      <c r="A184" s="720" t="s">
        <v>4998</v>
      </c>
      <c r="B184" s="721" t="s">
        <v>4998</v>
      </c>
      <c r="C184" s="722" t="s">
        <v>5037</v>
      </c>
      <c r="D184" s="723"/>
      <c r="E184" s="724">
        <v>2028</v>
      </c>
      <c r="F184" s="724" t="s">
        <v>4914</v>
      </c>
      <c r="G184" s="724" t="s">
        <v>4930</v>
      </c>
      <c r="H184" s="724" t="s">
        <v>4927</v>
      </c>
      <c r="I184" s="724" t="s">
        <v>4927</v>
      </c>
      <c r="J184" s="724" t="s">
        <v>4907</v>
      </c>
      <c r="K184" s="724">
        <v>63</v>
      </c>
      <c r="L184" s="724" t="s">
        <v>5038</v>
      </c>
      <c r="M184" s="724" t="s">
        <v>4919</v>
      </c>
      <c r="N184" s="722" t="s">
        <v>1081</v>
      </c>
      <c r="O184" s="722" t="s">
        <v>124</v>
      </c>
      <c r="P184" s="722" t="s">
        <v>1661</v>
      </c>
      <c r="Q184" s="725"/>
      <c r="R184" s="725" t="s">
        <v>4998</v>
      </c>
      <c r="S184" s="725" t="s">
        <v>4998</v>
      </c>
      <c r="T184" s="725"/>
      <c r="U184" s="725" t="s">
        <v>4998</v>
      </c>
      <c r="V184" s="725"/>
    </row>
    <row r="185" spans="1:22" ht="16.5" thickBot="1">
      <c r="A185" s="720" t="s">
        <v>4992</v>
      </c>
      <c r="B185" s="721" t="s">
        <v>4992</v>
      </c>
      <c r="C185" s="722" t="s">
        <v>5171</v>
      </c>
      <c r="D185" s="723"/>
      <c r="E185" s="724">
        <v>2029</v>
      </c>
      <c r="F185" s="724" t="s">
        <v>4914</v>
      </c>
      <c r="G185" s="724" t="s">
        <v>4915</v>
      </c>
      <c r="H185" s="724" t="s">
        <v>4927</v>
      </c>
      <c r="I185" s="724" t="s">
        <v>4927</v>
      </c>
      <c r="J185" s="724" t="s">
        <v>4907</v>
      </c>
      <c r="K185" s="724">
        <v>119</v>
      </c>
      <c r="L185" s="724" t="s">
        <v>4949</v>
      </c>
      <c r="M185" s="724" t="s">
        <v>4950</v>
      </c>
      <c r="N185" s="722" t="s">
        <v>766</v>
      </c>
      <c r="O185" s="722" t="s">
        <v>136</v>
      </c>
      <c r="P185" s="722" t="s">
        <v>280</v>
      </c>
      <c r="Q185" s="728" t="s">
        <v>4920</v>
      </c>
      <c r="R185" s="725" t="s">
        <v>4992</v>
      </c>
      <c r="S185" s="726" t="s">
        <v>13559</v>
      </c>
      <c r="T185" s="727"/>
      <c r="U185" s="725" t="s">
        <v>4992</v>
      </c>
      <c r="V185" s="725"/>
    </row>
    <row r="186" spans="1:22" ht="16.5" thickBot="1">
      <c r="A186" s="720" t="s">
        <v>4998</v>
      </c>
      <c r="B186" s="721" t="s">
        <v>4998</v>
      </c>
      <c r="C186" s="722" t="s">
        <v>5231</v>
      </c>
      <c r="D186" s="723"/>
      <c r="E186" s="724">
        <v>2029</v>
      </c>
      <c r="F186" s="724" t="s">
        <v>4914</v>
      </c>
      <c r="G186" s="724" t="s">
        <v>4930</v>
      </c>
      <c r="H186" s="724" t="s">
        <v>4921</v>
      </c>
      <c r="I186" s="724" t="s">
        <v>4921</v>
      </c>
      <c r="J186" s="724" t="s">
        <v>4907</v>
      </c>
      <c r="K186" s="724">
        <v>88</v>
      </c>
      <c r="L186" s="724" t="s">
        <v>4970</v>
      </c>
      <c r="M186" s="724" t="s">
        <v>4919</v>
      </c>
      <c r="N186" s="722" t="s">
        <v>893</v>
      </c>
      <c r="O186" s="722" t="s">
        <v>599</v>
      </c>
      <c r="P186" s="714" t="s">
        <v>5232</v>
      </c>
      <c r="Q186" s="725"/>
      <c r="R186" s="725" t="s">
        <v>13555</v>
      </c>
      <c r="S186" s="725" t="s">
        <v>13556</v>
      </c>
      <c r="T186" s="725"/>
      <c r="U186" s="726" t="s">
        <v>13555</v>
      </c>
      <c r="V186" s="727"/>
    </row>
    <row r="187" spans="1:22" ht="16.5" thickBot="1">
      <c r="A187" s="720" t="s">
        <v>4913</v>
      </c>
      <c r="B187" s="721" t="s">
        <v>4913</v>
      </c>
      <c r="C187" s="722" t="s">
        <v>2369</v>
      </c>
      <c r="D187" s="723"/>
      <c r="E187" s="724">
        <v>2026</v>
      </c>
      <c r="F187" s="724" t="s">
        <v>4914</v>
      </c>
      <c r="G187" s="724" t="s">
        <v>4915</v>
      </c>
      <c r="H187" s="724" t="s">
        <v>4921</v>
      </c>
      <c r="I187" s="724" t="s">
        <v>4921</v>
      </c>
      <c r="J187" s="724" t="s">
        <v>4907</v>
      </c>
      <c r="K187" s="724">
        <v>2.1</v>
      </c>
      <c r="L187" s="724" t="s">
        <v>4922</v>
      </c>
      <c r="M187" s="724" t="s">
        <v>4923</v>
      </c>
      <c r="N187" s="722" t="s">
        <v>1013</v>
      </c>
      <c r="O187" s="722" t="s">
        <v>536</v>
      </c>
      <c r="P187" s="722" t="s">
        <v>1014</v>
      </c>
      <c r="Q187" s="728" t="s">
        <v>4920</v>
      </c>
      <c r="R187" s="725" t="s">
        <v>4913</v>
      </c>
      <c r="S187" s="725" t="s">
        <v>13557</v>
      </c>
      <c r="T187" s="725"/>
      <c r="U187" s="725" t="s">
        <v>4913</v>
      </c>
      <c r="V187" s="725"/>
    </row>
    <row r="188" spans="1:22" ht="16.5" thickBot="1">
      <c r="A188" s="720" t="s">
        <v>4998</v>
      </c>
      <c r="B188" s="721" t="s">
        <v>4998</v>
      </c>
      <c r="C188" s="722" t="s">
        <v>5124</v>
      </c>
      <c r="D188" s="723"/>
      <c r="E188" s="724">
        <v>2028</v>
      </c>
      <c r="F188" s="724" t="s">
        <v>4914</v>
      </c>
      <c r="G188" s="724" t="s">
        <v>4930</v>
      </c>
      <c r="H188" s="724" t="s">
        <v>4921</v>
      </c>
      <c r="I188" s="724" t="s">
        <v>4921</v>
      </c>
      <c r="J188" s="724" t="s">
        <v>4907</v>
      </c>
      <c r="K188" s="724">
        <v>100</v>
      </c>
      <c r="L188" s="724" t="s">
        <v>5038</v>
      </c>
      <c r="M188" s="724" t="s">
        <v>4919</v>
      </c>
      <c r="N188" s="722" t="s">
        <v>893</v>
      </c>
      <c r="O188" s="722" t="s">
        <v>599</v>
      </c>
      <c r="P188" s="722" t="s">
        <v>3561</v>
      </c>
      <c r="Q188" s="725"/>
      <c r="R188" s="725" t="s">
        <v>4998</v>
      </c>
      <c r="S188" s="725" t="s">
        <v>4998</v>
      </c>
      <c r="T188" s="725"/>
      <c r="U188" s="725" t="s">
        <v>4998</v>
      </c>
      <c r="V188" s="725"/>
    </row>
    <row r="189" spans="1:22" ht="16.5" thickBot="1">
      <c r="A189" s="720" t="s">
        <v>4992</v>
      </c>
      <c r="B189" s="721" t="s">
        <v>4992</v>
      </c>
      <c r="C189" s="722" t="s">
        <v>4993</v>
      </c>
      <c r="D189" s="723"/>
      <c r="E189" s="724">
        <v>2027</v>
      </c>
      <c r="F189" s="724" t="s">
        <v>4914</v>
      </c>
      <c r="G189" s="724" t="s">
        <v>4915</v>
      </c>
      <c r="H189" s="724" t="s">
        <v>4921</v>
      </c>
      <c r="I189" s="724" t="s">
        <v>4921</v>
      </c>
      <c r="J189" s="724" t="s">
        <v>4907</v>
      </c>
      <c r="K189" s="724">
        <v>90</v>
      </c>
      <c r="L189" s="724" t="s">
        <v>4918</v>
      </c>
      <c r="M189" s="724" t="s">
        <v>4919</v>
      </c>
      <c r="N189" s="722" t="s">
        <v>746</v>
      </c>
      <c r="O189" s="722" t="s">
        <v>124</v>
      </c>
      <c r="P189" s="722" t="s">
        <v>405</v>
      </c>
      <c r="Q189" s="728" t="s">
        <v>4920</v>
      </c>
      <c r="R189" s="725" t="s">
        <v>4992</v>
      </c>
      <c r="S189" s="726" t="s">
        <v>13559</v>
      </c>
      <c r="T189" s="727"/>
      <c r="U189" s="725" t="s">
        <v>4992</v>
      </c>
      <c r="V189" s="725"/>
    </row>
    <row r="190" spans="1:22" ht="16.5" thickBot="1">
      <c r="A190" s="720" t="s">
        <v>4992</v>
      </c>
      <c r="B190" s="721" t="s">
        <v>4992</v>
      </c>
      <c r="C190" s="722" t="s">
        <v>4995</v>
      </c>
      <c r="D190" s="723"/>
      <c r="E190" s="724">
        <v>2027</v>
      </c>
      <c r="F190" s="724" t="s">
        <v>4914</v>
      </c>
      <c r="G190" s="724" t="s">
        <v>4915</v>
      </c>
      <c r="H190" s="724" t="s">
        <v>4921</v>
      </c>
      <c r="I190" s="724" t="s">
        <v>4921</v>
      </c>
      <c r="J190" s="724" t="s">
        <v>4907</v>
      </c>
      <c r="K190" s="724">
        <v>100</v>
      </c>
      <c r="L190" s="724" t="s">
        <v>4918</v>
      </c>
      <c r="M190" s="724" t="s">
        <v>4919</v>
      </c>
      <c r="N190" s="722" t="s">
        <v>1125</v>
      </c>
      <c r="O190" s="722" t="s">
        <v>259</v>
      </c>
      <c r="P190" s="722" t="s">
        <v>2801</v>
      </c>
      <c r="Q190" s="728" t="s">
        <v>4920</v>
      </c>
      <c r="R190" s="725" t="s">
        <v>4992</v>
      </c>
      <c r="S190" s="726" t="s">
        <v>13559</v>
      </c>
      <c r="T190" s="727"/>
      <c r="U190" s="725" t="s">
        <v>4992</v>
      </c>
      <c r="V190" s="725"/>
    </row>
    <row r="191" spans="1:22" ht="16.5" thickBot="1">
      <c r="A191" s="720" t="s">
        <v>4913</v>
      </c>
      <c r="B191" s="721" t="s">
        <v>4913</v>
      </c>
      <c r="C191" s="722" t="s">
        <v>2361</v>
      </c>
      <c r="D191" s="723"/>
      <c r="E191" s="724">
        <v>2026</v>
      </c>
      <c r="F191" s="724" t="s">
        <v>4914</v>
      </c>
      <c r="G191" s="724" t="s">
        <v>4915</v>
      </c>
      <c r="H191" s="724" t="s">
        <v>4916</v>
      </c>
      <c r="I191" s="724" t="s">
        <v>5174</v>
      </c>
      <c r="J191" s="724" t="s">
        <v>4907</v>
      </c>
      <c r="K191" s="724">
        <v>2</v>
      </c>
      <c r="L191" s="724" t="s">
        <v>4924</v>
      </c>
      <c r="M191" s="724" t="s">
        <v>4925</v>
      </c>
      <c r="N191" s="722" t="s">
        <v>1045</v>
      </c>
      <c r="O191" s="722" t="s">
        <v>572</v>
      </c>
      <c r="P191" s="722" t="s">
        <v>1046</v>
      </c>
      <c r="Q191" s="728" t="s">
        <v>4920</v>
      </c>
      <c r="R191" s="725" t="s">
        <v>4913</v>
      </c>
      <c r="S191" s="725" t="s">
        <v>13557</v>
      </c>
      <c r="T191" s="729">
        <v>1</v>
      </c>
      <c r="U191" s="725" t="s">
        <v>4913</v>
      </c>
      <c r="V191" s="725"/>
    </row>
    <row r="192" spans="1:22" ht="16.5" thickBot="1">
      <c r="A192" s="720" t="s">
        <v>4992</v>
      </c>
      <c r="B192" s="721" t="s">
        <v>4992</v>
      </c>
      <c r="C192" s="714" t="s">
        <v>5068</v>
      </c>
      <c r="D192" s="723"/>
      <c r="E192" s="724">
        <v>2028</v>
      </c>
      <c r="F192" s="724" t="s">
        <v>4914</v>
      </c>
      <c r="G192" s="724" t="s">
        <v>4915</v>
      </c>
      <c r="H192" s="724" t="s">
        <v>4921</v>
      </c>
      <c r="I192" s="724" t="s">
        <v>4921</v>
      </c>
      <c r="J192" s="724" t="s">
        <v>4907</v>
      </c>
      <c r="K192" s="724">
        <v>92</v>
      </c>
      <c r="L192" s="724" t="s">
        <v>4922</v>
      </c>
      <c r="M192" s="724" t="s">
        <v>4919</v>
      </c>
      <c r="N192" s="722" t="s">
        <v>1125</v>
      </c>
      <c r="O192" s="722" t="s">
        <v>259</v>
      </c>
      <c r="P192" s="722" t="s">
        <v>557</v>
      </c>
      <c r="Q192" s="728" t="s">
        <v>4920</v>
      </c>
      <c r="R192" s="725" t="s">
        <v>4992</v>
      </c>
      <c r="S192" s="726" t="s">
        <v>13559</v>
      </c>
      <c r="T192" s="727"/>
      <c r="U192" s="725" t="s">
        <v>4992</v>
      </c>
      <c r="V192" s="725"/>
    </row>
    <row r="193" spans="1:22" ht="16.5" thickBot="1">
      <c r="A193" s="720" t="s">
        <v>4998</v>
      </c>
      <c r="B193" s="721" t="s">
        <v>4998</v>
      </c>
      <c r="C193" s="714" t="s">
        <v>5139</v>
      </c>
      <c r="D193" s="723"/>
      <c r="E193" s="724">
        <v>2028</v>
      </c>
      <c r="F193" s="724" t="s">
        <v>4914</v>
      </c>
      <c r="G193" s="724" t="s">
        <v>4930</v>
      </c>
      <c r="H193" s="724" t="s">
        <v>4921</v>
      </c>
      <c r="I193" s="724" t="s">
        <v>4921</v>
      </c>
      <c r="J193" s="724" t="s">
        <v>4907</v>
      </c>
      <c r="K193" s="724">
        <v>125</v>
      </c>
      <c r="L193" s="724" t="s">
        <v>4924</v>
      </c>
      <c r="M193" s="724" t="s">
        <v>4950</v>
      </c>
      <c r="N193" s="722" t="s">
        <v>874</v>
      </c>
      <c r="O193" s="722" t="s">
        <v>86</v>
      </c>
      <c r="P193" s="722" t="s">
        <v>1374</v>
      </c>
      <c r="Q193" s="725"/>
      <c r="R193" s="725" t="s">
        <v>4998</v>
      </c>
      <c r="S193" s="725" t="s">
        <v>4998</v>
      </c>
      <c r="T193" s="725"/>
      <c r="U193" s="725" t="s">
        <v>4998</v>
      </c>
      <c r="V193" s="725"/>
    </row>
    <row r="194" spans="1:22" ht="16.5" thickBot="1">
      <c r="A194" s="731" t="s">
        <v>4951</v>
      </c>
      <c r="B194" s="721" t="s">
        <v>4951</v>
      </c>
      <c r="C194" s="722" t="s">
        <v>4197</v>
      </c>
      <c r="D194" s="723"/>
      <c r="E194" s="724">
        <v>2030</v>
      </c>
      <c r="F194" s="724" t="s">
        <v>4914</v>
      </c>
      <c r="G194" s="724" t="s">
        <v>4915</v>
      </c>
      <c r="H194" s="724" t="s">
        <v>4921</v>
      </c>
      <c r="I194" s="724" t="s">
        <v>4921</v>
      </c>
      <c r="J194" s="724" t="s">
        <v>4907</v>
      </c>
      <c r="K194" s="724">
        <v>600</v>
      </c>
      <c r="L194" s="724" t="s">
        <v>4983</v>
      </c>
      <c r="M194" s="724" t="s">
        <v>4938</v>
      </c>
      <c r="N194" s="722" t="s">
        <v>5296</v>
      </c>
      <c r="O194" s="722" t="s">
        <v>508</v>
      </c>
      <c r="P194" s="722" t="s">
        <v>2818</v>
      </c>
      <c r="Q194" s="725"/>
      <c r="R194" s="725" t="s">
        <v>4951</v>
      </c>
      <c r="S194" s="725" t="s">
        <v>4951</v>
      </c>
      <c r="T194" s="725"/>
      <c r="U194" s="725" t="s">
        <v>4951</v>
      </c>
      <c r="V194" s="720" t="s">
        <v>4951</v>
      </c>
    </row>
    <row r="195" spans="1:22" ht="16.5" thickBot="1">
      <c r="A195" s="731" t="s">
        <v>4951</v>
      </c>
      <c r="B195" s="721" t="s">
        <v>4951</v>
      </c>
      <c r="C195" s="722" t="s">
        <v>4197</v>
      </c>
      <c r="D195" s="723"/>
      <c r="E195" s="724">
        <v>2030</v>
      </c>
      <c r="F195" s="724" t="s">
        <v>4914</v>
      </c>
      <c r="G195" s="724" t="s">
        <v>4915</v>
      </c>
      <c r="H195" s="724" t="s">
        <v>4927</v>
      </c>
      <c r="I195" s="724" t="s">
        <v>4927</v>
      </c>
      <c r="J195" s="724" t="s">
        <v>4907</v>
      </c>
      <c r="K195" s="724">
        <v>450</v>
      </c>
      <c r="L195" s="724" t="s">
        <v>4983</v>
      </c>
      <c r="M195" s="724" t="s">
        <v>4938</v>
      </c>
      <c r="N195" s="722" t="s">
        <v>5296</v>
      </c>
      <c r="O195" s="722" t="s">
        <v>508</v>
      </c>
      <c r="P195" s="722" t="s">
        <v>2818</v>
      </c>
      <c r="Q195" s="725"/>
      <c r="R195" s="725" t="s">
        <v>4951</v>
      </c>
      <c r="S195" s="725" t="s">
        <v>4951</v>
      </c>
      <c r="T195" s="725"/>
      <c r="U195" s="725" t="s">
        <v>4951</v>
      </c>
      <c r="V195" s="720" t="s">
        <v>4951</v>
      </c>
    </row>
    <row r="196" spans="1:22" ht="16.5" thickBot="1">
      <c r="A196" s="720" t="s">
        <v>4913</v>
      </c>
      <c r="B196" s="721" t="s">
        <v>4913</v>
      </c>
      <c r="C196" s="722" t="s">
        <v>380</v>
      </c>
      <c r="D196" s="723"/>
      <c r="E196" s="724">
        <v>2026</v>
      </c>
      <c r="F196" s="724" t="s">
        <v>4914</v>
      </c>
      <c r="G196" s="724" t="s">
        <v>4940</v>
      </c>
      <c r="H196" s="724" t="s">
        <v>4931</v>
      </c>
      <c r="I196" s="724" t="s">
        <v>4931</v>
      </c>
      <c r="J196" s="724" t="s">
        <v>4907</v>
      </c>
      <c r="K196" s="724">
        <v>2.91</v>
      </c>
      <c r="L196" s="724" t="s">
        <v>4924</v>
      </c>
      <c r="M196" s="724" t="s">
        <v>4919</v>
      </c>
      <c r="N196" s="722" t="s">
        <v>1186</v>
      </c>
      <c r="O196" s="722" t="s">
        <v>383</v>
      </c>
      <c r="P196" s="722" t="s">
        <v>4941</v>
      </c>
      <c r="Q196" s="728" t="s">
        <v>4920</v>
      </c>
      <c r="R196" s="725" t="s">
        <v>4913</v>
      </c>
      <c r="S196" s="725" t="s">
        <v>13557</v>
      </c>
      <c r="T196" s="729">
        <v>1</v>
      </c>
      <c r="U196" s="725" t="s">
        <v>4913</v>
      </c>
      <c r="V196" s="725"/>
    </row>
    <row r="197" spans="1:22" ht="16.5" thickBot="1">
      <c r="A197" s="720" t="s">
        <v>4998</v>
      </c>
      <c r="B197" s="721" t="s">
        <v>4951</v>
      </c>
      <c r="C197" s="722" t="s">
        <v>653</v>
      </c>
      <c r="D197" s="723"/>
      <c r="E197" s="724">
        <v>2029</v>
      </c>
      <c r="F197" s="724" t="s">
        <v>4914</v>
      </c>
      <c r="G197" s="724" t="s">
        <v>4930</v>
      </c>
      <c r="H197" s="724" t="s">
        <v>5176</v>
      </c>
      <c r="I197" s="724" t="s">
        <v>5176</v>
      </c>
      <c r="J197" s="724" t="s">
        <v>4907</v>
      </c>
      <c r="K197" s="724">
        <v>13</v>
      </c>
      <c r="L197" s="724" t="s">
        <v>4922</v>
      </c>
      <c r="M197" s="724" t="s">
        <v>4953</v>
      </c>
      <c r="N197" s="722" t="s">
        <v>5177</v>
      </c>
      <c r="O197" s="722" t="s">
        <v>656</v>
      </c>
      <c r="P197" s="722" t="s">
        <v>657</v>
      </c>
      <c r="Q197" s="725"/>
      <c r="R197" s="725" t="s">
        <v>4998</v>
      </c>
      <c r="S197" s="725" t="s">
        <v>4998</v>
      </c>
      <c r="T197" s="725"/>
      <c r="U197" s="725" t="s">
        <v>4998</v>
      </c>
      <c r="V197" s="720" t="s">
        <v>4951</v>
      </c>
    </row>
    <row r="198" spans="1:22" ht="16.5" thickBot="1">
      <c r="A198" s="720" t="s">
        <v>4998</v>
      </c>
      <c r="B198" s="721" t="s">
        <v>4998</v>
      </c>
      <c r="C198" s="722" t="s">
        <v>5088</v>
      </c>
      <c r="D198" s="723"/>
      <c r="E198" s="732">
        <v>2030</v>
      </c>
      <c r="F198" s="724" t="s">
        <v>4914</v>
      </c>
      <c r="G198" s="724" t="s">
        <v>4930</v>
      </c>
      <c r="H198" s="724" t="s">
        <v>4921</v>
      </c>
      <c r="I198" s="724" t="s">
        <v>4921</v>
      </c>
      <c r="J198" s="724" t="s">
        <v>4907</v>
      </c>
      <c r="K198" s="724">
        <v>88</v>
      </c>
      <c r="L198" s="724" t="s">
        <v>5038</v>
      </c>
      <c r="M198" s="724" t="s">
        <v>4963</v>
      </c>
      <c r="N198" s="722" t="s">
        <v>5043</v>
      </c>
      <c r="O198" s="722" t="s">
        <v>1319</v>
      </c>
      <c r="P198" s="722" t="s">
        <v>2888</v>
      </c>
      <c r="Q198" s="725"/>
      <c r="R198" s="725" t="s">
        <v>13555</v>
      </c>
      <c r="S198" s="725" t="s">
        <v>13556</v>
      </c>
      <c r="T198" s="725"/>
      <c r="U198" s="726" t="s">
        <v>13555</v>
      </c>
      <c r="V198" s="727"/>
    </row>
    <row r="199" spans="1:22" ht="16.5" thickBot="1">
      <c r="A199" s="720" t="s">
        <v>4998</v>
      </c>
      <c r="B199" s="721" t="s">
        <v>4998</v>
      </c>
      <c r="C199" s="722" t="s">
        <v>5103</v>
      </c>
      <c r="D199" s="723"/>
      <c r="E199" s="724">
        <v>2028</v>
      </c>
      <c r="F199" s="724" t="s">
        <v>4914</v>
      </c>
      <c r="G199" s="724" t="s">
        <v>4930</v>
      </c>
      <c r="H199" s="724" t="s">
        <v>4921</v>
      </c>
      <c r="I199" s="724" t="s">
        <v>4921</v>
      </c>
      <c r="J199" s="724" t="s">
        <v>4907</v>
      </c>
      <c r="K199" s="724">
        <v>200</v>
      </c>
      <c r="L199" s="724" t="s">
        <v>4952</v>
      </c>
      <c r="M199" s="724" t="s">
        <v>4928</v>
      </c>
      <c r="N199" s="722" t="s">
        <v>963</v>
      </c>
      <c r="O199" s="722" t="s">
        <v>4360</v>
      </c>
      <c r="P199" s="722" t="s">
        <v>4184</v>
      </c>
      <c r="Q199" s="725"/>
      <c r="R199" s="725" t="s">
        <v>13555</v>
      </c>
      <c r="S199" s="725" t="s">
        <v>13556</v>
      </c>
      <c r="T199" s="725"/>
      <c r="U199" s="726" t="s">
        <v>13555</v>
      </c>
      <c r="V199" s="727"/>
    </row>
    <row r="200" spans="1:22" ht="16.5" thickBot="1">
      <c r="A200" s="720" t="s">
        <v>4913</v>
      </c>
      <c r="B200" s="721" t="s">
        <v>4913</v>
      </c>
      <c r="C200" s="714" t="s">
        <v>2357</v>
      </c>
      <c r="D200" s="723"/>
      <c r="E200" s="724">
        <v>2026</v>
      </c>
      <c r="F200" s="724" t="s">
        <v>4914</v>
      </c>
      <c r="G200" s="724" t="s">
        <v>4915</v>
      </c>
      <c r="H200" s="724" t="s">
        <v>4961</v>
      </c>
      <c r="I200" s="724" t="s">
        <v>5174</v>
      </c>
      <c r="J200" s="724" t="s">
        <v>4907</v>
      </c>
      <c r="K200" s="724">
        <v>28</v>
      </c>
      <c r="L200" s="724" t="s">
        <v>4918</v>
      </c>
      <c r="M200" s="724" t="s">
        <v>4919</v>
      </c>
      <c r="N200" s="722" t="s">
        <v>905</v>
      </c>
      <c r="O200" s="722" t="s">
        <v>383</v>
      </c>
      <c r="P200" s="722" t="s">
        <v>4304</v>
      </c>
      <c r="Q200" s="728" t="s">
        <v>4920</v>
      </c>
      <c r="R200" s="725" t="s">
        <v>4913</v>
      </c>
      <c r="S200" s="725" t="s">
        <v>13557</v>
      </c>
      <c r="T200" s="729">
        <v>1</v>
      </c>
      <c r="U200" s="725" t="s">
        <v>4913</v>
      </c>
      <c r="V200" s="725"/>
    </row>
    <row r="201" spans="1:22" ht="16.5" thickBot="1">
      <c r="A201" s="720" t="s">
        <v>4998</v>
      </c>
      <c r="B201" s="721" t="s">
        <v>4998</v>
      </c>
      <c r="C201" s="722" t="s">
        <v>3435</v>
      </c>
      <c r="D201" s="723"/>
      <c r="E201" s="724">
        <v>2028</v>
      </c>
      <c r="F201" s="724" t="s">
        <v>4914</v>
      </c>
      <c r="G201" s="724" t="s">
        <v>4930</v>
      </c>
      <c r="H201" s="724" t="s">
        <v>4921</v>
      </c>
      <c r="I201" s="724" t="s">
        <v>4921</v>
      </c>
      <c r="J201" s="724" t="s">
        <v>4907</v>
      </c>
      <c r="K201" s="724">
        <v>38</v>
      </c>
      <c r="L201" s="724" t="s">
        <v>4981</v>
      </c>
      <c r="M201" s="724" t="s">
        <v>4963</v>
      </c>
      <c r="N201" s="722" t="s">
        <v>5080</v>
      </c>
      <c r="O201" s="722" t="s">
        <v>1319</v>
      </c>
      <c r="P201" s="722" t="s">
        <v>1332</v>
      </c>
      <c r="Q201" s="725"/>
      <c r="R201" s="725" t="s">
        <v>4998</v>
      </c>
      <c r="S201" s="725" t="s">
        <v>4998</v>
      </c>
      <c r="T201" s="725"/>
      <c r="U201" s="725" t="s">
        <v>4998</v>
      </c>
      <c r="V201" s="725"/>
    </row>
    <row r="202" spans="1:22" ht="16.5" thickBot="1">
      <c r="A202" s="720" t="s">
        <v>4992</v>
      </c>
      <c r="B202" s="721" t="s">
        <v>4992</v>
      </c>
      <c r="C202" s="722" t="s">
        <v>5057</v>
      </c>
      <c r="D202" s="723"/>
      <c r="E202" s="724">
        <v>2028</v>
      </c>
      <c r="F202" s="724" t="s">
        <v>4914</v>
      </c>
      <c r="G202" s="724" t="s">
        <v>4915</v>
      </c>
      <c r="H202" s="724" t="s">
        <v>4921</v>
      </c>
      <c r="I202" s="724" t="s">
        <v>4921</v>
      </c>
      <c r="J202" s="724" t="s">
        <v>4907</v>
      </c>
      <c r="K202" s="724">
        <v>600</v>
      </c>
      <c r="L202" s="724" t="s">
        <v>4924</v>
      </c>
      <c r="M202" s="724" t="s">
        <v>4950</v>
      </c>
      <c r="N202" s="722" t="s">
        <v>874</v>
      </c>
      <c r="O202" s="722" t="s">
        <v>86</v>
      </c>
      <c r="P202" s="722" t="s">
        <v>86</v>
      </c>
      <c r="Q202" s="728" t="s">
        <v>4920</v>
      </c>
      <c r="R202" s="725" t="s">
        <v>4992</v>
      </c>
      <c r="S202" s="726" t="s">
        <v>13559</v>
      </c>
      <c r="T202" s="727"/>
      <c r="U202" s="725" t="s">
        <v>4992</v>
      </c>
      <c r="V202" s="725"/>
    </row>
    <row r="203" spans="1:22" ht="16.5" thickBot="1">
      <c r="A203" s="720" t="s">
        <v>4992</v>
      </c>
      <c r="B203" s="721" t="s">
        <v>4992</v>
      </c>
      <c r="C203" s="722" t="s">
        <v>5055</v>
      </c>
      <c r="D203" s="723"/>
      <c r="E203" s="724">
        <v>2028</v>
      </c>
      <c r="F203" s="724" t="s">
        <v>4914</v>
      </c>
      <c r="G203" s="724" t="s">
        <v>4915</v>
      </c>
      <c r="H203" s="724" t="s">
        <v>4921</v>
      </c>
      <c r="I203" s="724" t="s">
        <v>4921</v>
      </c>
      <c r="J203" s="724" t="s">
        <v>4907</v>
      </c>
      <c r="K203" s="724">
        <v>300</v>
      </c>
      <c r="L203" s="724" t="s">
        <v>4924</v>
      </c>
      <c r="M203" s="724" t="s">
        <v>4950</v>
      </c>
      <c r="N203" s="722" t="s">
        <v>874</v>
      </c>
      <c r="O203" s="722" t="s">
        <v>86</v>
      </c>
      <c r="P203" s="722" t="s">
        <v>225</v>
      </c>
      <c r="Q203" s="728" t="s">
        <v>4920</v>
      </c>
      <c r="R203" s="725" t="s">
        <v>4992</v>
      </c>
      <c r="S203" s="726" t="s">
        <v>13559</v>
      </c>
      <c r="T203" s="727"/>
      <c r="U203" s="725" t="s">
        <v>4992</v>
      </c>
      <c r="V203" s="725"/>
    </row>
    <row r="204" spans="1:22" ht="16.5" thickBot="1">
      <c r="A204" s="720" t="s">
        <v>4998</v>
      </c>
      <c r="B204" s="721" t="s">
        <v>4998</v>
      </c>
      <c r="C204" s="722" t="s">
        <v>5113</v>
      </c>
      <c r="D204" s="723"/>
      <c r="E204" s="724">
        <v>2028</v>
      </c>
      <c r="F204" s="724" t="s">
        <v>4914</v>
      </c>
      <c r="G204" s="724" t="s">
        <v>4930</v>
      </c>
      <c r="H204" s="724" t="s">
        <v>4921</v>
      </c>
      <c r="I204" s="724" t="s">
        <v>4921</v>
      </c>
      <c r="J204" s="724" t="s">
        <v>4907</v>
      </c>
      <c r="K204" s="724">
        <v>17.899999999999999</v>
      </c>
      <c r="L204" s="724" t="s">
        <v>4983</v>
      </c>
      <c r="M204" s="724" t="s">
        <v>4919</v>
      </c>
      <c r="N204" s="722" t="s">
        <v>905</v>
      </c>
      <c r="O204" s="722" t="s">
        <v>383</v>
      </c>
      <c r="P204" s="722" t="s">
        <v>5114</v>
      </c>
      <c r="Q204" s="725"/>
      <c r="R204" s="725" t="s">
        <v>13555</v>
      </c>
      <c r="S204" s="725" t="s">
        <v>13556</v>
      </c>
      <c r="T204" s="725"/>
      <c r="U204" s="726" t="s">
        <v>13555</v>
      </c>
      <c r="V204" s="727"/>
    </row>
    <row r="205" spans="1:22" ht="16.5" thickBot="1">
      <c r="A205" s="720" t="s">
        <v>4998</v>
      </c>
      <c r="B205" s="721" t="s">
        <v>4998</v>
      </c>
      <c r="C205" s="722" t="s">
        <v>5090</v>
      </c>
      <c r="D205" s="723"/>
      <c r="E205" s="724">
        <v>2028</v>
      </c>
      <c r="F205" s="724" t="s">
        <v>4914</v>
      </c>
      <c r="G205" s="724" t="s">
        <v>4930</v>
      </c>
      <c r="H205" s="724" t="s">
        <v>4921</v>
      </c>
      <c r="I205" s="724" t="s">
        <v>4921</v>
      </c>
      <c r="J205" s="724" t="s">
        <v>4907</v>
      </c>
      <c r="K205" s="724">
        <v>66</v>
      </c>
      <c r="L205" s="724" t="s">
        <v>4924</v>
      </c>
      <c r="M205" s="724" t="s">
        <v>4953</v>
      </c>
      <c r="N205" s="722" t="s">
        <v>5091</v>
      </c>
      <c r="O205" s="722" t="s">
        <v>656</v>
      </c>
      <c r="P205" s="722" t="s">
        <v>3838</v>
      </c>
      <c r="Q205" s="725"/>
      <c r="R205" s="725" t="s">
        <v>4998</v>
      </c>
      <c r="S205" s="725" t="s">
        <v>4998</v>
      </c>
      <c r="T205" s="725"/>
      <c r="U205" s="725" t="s">
        <v>4998</v>
      </c>
      <c r="V205" s="725"/>
    </row>
    <row r="206" spans="1:22" ht="16.5" thickBot="1">
      <c r="A206" s="720" t="s">
        <v>4998</v>
      </c>
      <c r="B206" s="721" t="s">
        <v>4998</v>
      </c>
      <c r="C206" s="714" t="s">
        <v>5202</v>
      </c>
      <c r="D206" s="723"/>
      <c r="E206" s="724">
        <v>2029</v>
      </c>
      <c r="F206" s="724" t="s">
        <v>4914</v>
      </c>
      <c r="G206" s="724" t="s">
        <v>4930</v>
      </c>
      <c r="H206" s="724" t="s">
        <v>4921</v>
      </c>
      <c r="I206" s="724" t="s">
        <v>4921</v>
      </c>
      <c r="J206" s="724" t="s">
        <v>4907</v>
      </c>
      <c r="K206" s="724">
        <v>300</v>
      </c>
      <c r="L206" s="724" t="s">
        <v>4918</v>
      </c>
      <c r="M206" s="724" t="s">
        <v>4932</v>
      </c>
      <c r="N206" s="722" t="s">
        <v>5076</v>
      </c>
      <c r="O206" s="722" t="s">
        <v>294</v>
      </c>
      <c r="P206" s="722" t="s">
        <v>2240</v>
      </c>
      <c r="Q206" s="725"/>
      <c r="R206" s="725" t="s">
        <v>4998</v>
      </c>
      <c r="S206" s="725" t="s">
        <v>4998</v>
      </c>
      <c r="T206" s="725"/>
      <c r="U206" s="725" t="s">
        <v>4998</v>
      </c>
      <c r="V206" s="725"/>
    </row>
    <row r="207" spans="1:22" ht="16.5" thickBot="1">
      <c r="A207" s="720" t="s">
        <v>4998</v>
      </c>
      <c r="B207" s="721" t="s">
        <v>4998</v>
      </c>
      <c r="C207" s="722" t="s">
        <v>475</v>
      </c>
      <c r="D207" s="723"/>
      <c r="E207" s="724">
        <v>2028</v>
      </c>
      <c r="F207" s="724" t="s">
        <v>4914</v>
      </c>
      <c r="G207" s="724" t="s">
        <v>4930</v>
      </c>
      <c r="H207" s="724" t="s">
        <v>4921</v>
      </c>
      <c r="I207" s="724" t="s">
        <v>4921</v>
      </c>
      <c r="J207" s="724" t="s">
        <v>4907</v>
      </c>
      <c r="K207" s="724">
        <v>90</v>
      </c>
      <c r="L207" s="724" t="s">
        <v>4952</v>
      </c>
      <c r="M207" s="724" t="s">
        <v>4919</v>
      </c>
      <c r="N207" s="722" t="s">
        <v>1098</v>
      </c>
      <c r="O207" s="722" t="s">
        <v>124</v>
      </c>
      <c r="P207" s="722" t="s">
        <v>477</v>
      </c>
      <c r="Q207" s="725"/>
      <c r="R207" s="725" t="s">
        <v>13555</v>
      </c>
      <c r="S207" s="725" t="s">
        <v>13556</v>
      </c>
      <c r="T207" s="725"/>
      <c r="U207" s="726" t="s">
        <v>13555</v>
      </c>
      <c r="V207" s="727"/>
    </row>
    <row r="208" spans="1:22" ht="16.5" thickBot="1">
      <c r="A208" s="720" t="s">
        <v>4998</v>
      </c>
      <c r="B208" s="721" t="s">
        <v>4998</v>
      </c>
      <c r="C208" s="722" t="s">
        <v>5119</v>
      </c>
      <c r="D208" s="723"/>
      <c r="E208" s="724">
        <v>2028</v>
      </c>
      <c r="F208" s="724" t="s">
        <v>4914</v>
      </c>
      <c r="G208" s="724" t="s">
        <v>4930</v>
      </c>
      <c r="H208" s="724" t="s">
        <v>4921</v>
      </c>
      <c r="I208" s="724" t="s">
        <v>4921</v>
      </c>
      <c r="J208" s="724" t="s">
        <v>4907</v>
      </c>
      <c r="K208" s="724">
        <v>130</v>
      </c>
      <c r="L208" s="724" t="s">
        <v>4983</v>
      </c>
      <c r="M208" s="724" t="s">
        <v>4919</v>
      </c>
      <c r="N208" s="722" t="s">
        <v>5003</v>
      </c>
      <c r="O208" s="722" t="s">
        <v>383</v>
      </c>
      <c r="P208" s="722" t="s">
        <v>546</v>
      </c>
      <c r="Q208" s="725"/>
      <c r="R208" s="725" t="s">
        <v>13555</v>
      </c>
      <c r="S208" s="725" t="s">
        <v>13556</v>
      </c>
      <c r="T208" s="725"/>
      <c r="U208" s="726" t="s">
        <v>13555</v>
      </c>
      <c r="V208" s="727"/>
    </row>
    <row r="209" spans="1:22" ht="16.5" thickBot="1">
      <c r="A209" s="720" t="s">
        <v>4998</v>
      </c>
      <c r="B209" s="721" t="s">
        <v>4998</v>
      </c>
      <c r="C209" s="722" t="s">
        <v>5116</v>
      </c>
      <c r="D209" s="723"/>
      <c r="E209" s="724">
        <v>2028</v>
      </c>
      <c r="F209" s="724" t="s">
        <v>4914</v>
      </c>
      <c r="G209" s="724" t="s">
        <v>4930</v>
      </c>
      <c r="H209" s="724" t="s">
        <v>4921</v>
      </c>
      <c r="I209" s="724" t="s">
        <v>4921</v>
      </c>
      <c r="J209" s="724" t="s">
        <v>4907</v>
      </c>
      <c r="K209" s="724">
        <v>20.7</v>
      </c>
      <c r="L209" s="724" t="s">
        <v>4983</v>
      </c>
      <c r="M209" s="724" t="s">
        <v>4919</v>
      </c>
      <c r="N209" s="722" t="s">
        <v>905</v>
      </c>
      <c r="O209" s="722" t="s">
        <v>383</v>
      </c>
      <c r="P209" s="714" t="s">
        <v>5117</v>
      </c>
      <c r="Q209" s="725"/>
      <c r="R209" s="725" t="s">
        <v>13555</v>
      </c>
      <c r="S209" s="725" t="s">
        <v>13556</v>
      </c>
      <c r="T209" s="725"/>
      <c r="U209" s="726" t="s">
        <v>13555</v>
      </c>
      <c r="V209" s="727"/>
    </row>
    <row r="210" spans="1:22" ht="16.5" thickBot="1">
      <c r="A210" s="720" t="s">
        <v>4998</v>
      </c>
      <c r="B210" s="721" t="s">
        <v>4998</v>
      </c>
      <c r="C210" s="722" t="s">
        <v>5199</v>
      </c>
      <c r="D210" s="723"/>
      <c r="E210" s="724">
        <v>2029</v>
      </c>
      <c r="F210" s="724" t="s">
        <v>4914</v>
      </c>
      <c r="G210" s="724" t="s">
        <v>4930</v>
      </c>
      <c r="H210" s="724" t="s">
        <v>4921</v>
      </c>
      <c r="I210" s="724" t="s">
        <v>4921</v>
      </c>
      <c r="J210" s="724" t="s">
        <v>4907</v>
      </c>
      <c r="K210" s="724">
        <v>20</v>
      </c>
      <c r="L210" s="724" t="s">
        <v>4983</v>
      </c>
      <c r="M210" s="724" t="s">
        <v>4953</v>
      </c>
      <c r="N210" s="722" t="s">
        <v>4954</v>
      </c>
      <c r="O210" s="722" t="s">
        <v>656</v>
      </c>
      <c r="P210" s="722" t="s">
        <v>5200</v>
      </c>
      <c r="Q210" s="725"/>
      <c r="R210" s="725" t="s">
        <v>4998</v>
      </c>
      <c r="S210" s="725" t="s">
        <v>4998</v>
      </c>
      <c r="T210" s="725"/>
      <c r="U210" s="725" t="s">
        <v>4998</v>
      </c>
      <c r="V210" s="725"/>
    </row>
    <row r="211" spans="1:22" ht="16.5" thickBot="1">
      <c r="A211" s="720" t="s">
        <v>3338</v>
      </c>
      <c r="B211" s="721" t="s">
        <v>3338</v>
      </c>
      <c r="C211" s="722" t="s">
        <v>5289</v>
      </c>
      <c r="D211" s="723"/>
      <c r="E211" s="724">
        <v>2031</v>
      </c>
      <c r="F211" s="724" t="s">
        <v>4914</v>
      </c>
      <c r="G211" s="724" t="s">
        <v>4915</v>
      </c>
      <c r="H211" s="724" t="s">
        <v>4921</v>
      </c>
      <c r="I211" s="724" t="s">
        <v>4921</v>
      </c>
      <c r="J211" s="724" t="s">
        <v>4907</v>
      </c>
      <c r="K211" s="724">
        <v>3</v>
      </c>
      <c r="L211" s="724" t="s">
        <v>5012</v>
      </c>
      <c r="M211" s="724" t="s">
        <v>5246</v>
      </c>
      <c r="N211" s="722" t="s">
        <v>5247</v>
      </c>
      <c r="O211" s="722" t="s">
        <v>656</v>
      </c>
      <c r="P211" s="722" t="s">
        <v>5164</v>
      </c>
      <c r="Q211" s="725"/>
      <c r="R211" s="725" t="s">
        <v>3338</v>
      </c>
      <c r="S211" s="725" t="s">
        <v>3338</v>
      </c>
      <c r="T211" s="725"/>
      <c r="U211" s="725" t="s">
        <v>3338</v>
      </c>
      <c r="V211" s="725"/>
    </row>
    <row r="212" spans="1:22" ht="16.5" thickBot="1">
      <c r="A212" s="720" t="s">
        <v>3338</v>
      </c>
      <c r="B212" s="721" t="s">
        <v>3338</v>
      </c>
      <c r="C212" s="722" t="s">
        <v>5289</v>
      </c>
      <c r="D212" s="723"/>
      <c r="E212" s="724">
        <v>2031</v>
      </c>
      <c r="F212" s="724" t="s">
        <v>4914</v>
      </c>
      <c r="G212" s="724" t="s">
        <v>4915</v>
      </c>
      <c r="H212" s="724" t="s">
        <v>4956</v>
      </c>
      <c r="I212" s="724" t="s">
        <v>4956</v>
      </c>
      <c r="J212" s="724" t="s">
        <v>4907</v>
      </c>
      <c r="K212" s="724">
        <v>16</v>
      </c>
      <c r="L212" s="724" t="s">
        <v>5012</v>
      </c>
      <c r="M212" s="724" t="s">
        <v>4950</v>
      </c>
      <c r="N212" s="722" t="s">
        <v>874</v>
      </c>
      <c r="O212" s="722" t="s">
        <v>86</v>
      </c>
      <c r="P212" s="722" t="s">
        <v>5164</v>
      </c>
      <c r="Q212" s="725"/>
      <c r="R212" s="725" t="s">
        <v>3338</v>
      </c>
      <c r="S212" s="725" t="s">
        <v>3338</v>
      </c>
      <c r="T212" s="725"/>
      <c r="U212" s="725" t="s">
        <v>3338</v>
      </c>
      <c r="V212" s="725"/>
    </row>
    <row r="213" spans="1:22" ht="16.5" thickBot="1">
      <c r="A213" s="720" t="s">
        <v>3338</v>
      </c>
      <c r="B213" s="721" t="s">
        <v>3338</v>
      </c>
      <c r="C213" s="722" t="s">
        <v>5289</v>
      </c>
      <c r="D213" s="723"/>
      <c r="E213" s="724">
        <v>2031</v>
      </c>
      <c r="F213" s="724" t="s">
        <v>4914</v>
      </c>
      <c r="G213" s="724" t="s">
        <v>4915</v>
      </c>
      <c r="H213" s="724" t="s">
        <v>4956</v>
      </c>
      <c r="I213" s="724" t="s">
        <v>4956</v>
      </c>
      <c r="J213" s="724" t="s">
        <v>4907</v>
      </c>
      <c r="K213" s="724">
        <v>11</v>
      </c>
      <c r="L213" s="724" t="s">
        <v>5012</v>
      </c>
      <c r="M213" s="724" t="s">
        <v>4923</v>
      </c>
      <c r="N213" s="722" t="s">
        <v>1542</v>
      </c>
      <c r="O213" s="722" t="s">
        <v>1611</v>
      </c>
      <c r="P213" s="722" t="s">
        <v>5164</v>
      </c>
      <c r="Q213" s="725"/>
      <c r="R213" s="725" t="s">
        <v>3338</v>
      </c>
      <c r="S213" s="725" t="s">
        <v>3338</v>
      </c>
      <c r="T213" s="725"/>
      <c r="U213" s="725" t="s">
        <v>3338</v>
      </c>
      <c r="V213" s="725"/>
    </row>
    <row r="214" spans="1:22" ht="16.5" thickBot="1">
      <c r="A214" s="720" t="s">
        <v>3338</v>
      </c>
      <c r="B214" s="721" t="s">
        <v>3338</v>
      </c>
      <c r="C214" s="722" t="s">
        <v>5289</v>
      </c>
      <c r="D214" s="723"/>
      <c r="E214" s="724">
        <v>2031</v>
      </c>
      <c r="F214" s="724" t="s">
        <v>4914</v>
      </c>
      <c r="G214" s="724" t="s">
        <v>4915</v>
      </c>
      <c r="H214" s="724" t="s">
        <v>4956</v>
      </c>
      <c r="I214" s="724" t="s">
        <v>4956</v>
      </c>
      <c r="J214" s="724" t="s">
        <v>4907</v>
      </c>
      <c r="K214" s="724">
        <v>41</v>
      </c>
      <c r="L214" s="724" t="s">
        <v>5012</v>
      </c>
      <c r="M214" s="724" t="s">
        <v>4928</v>
      </c>
      <c r="N214" s="722" t="s">
        <v>842</v>
      </c>
      <c r="O214" s="722" t="s">
        <v>65</v>
      </c>
      <c r="P214" s="722" t="s">
        <v>5164</v>
      </c>
      <c r="Q214" s="725"/>
      <c r="R214" s="725" t="s">
        <v>3338</v>
      </c>
      <c r="S214" s="725" t="s">
        <v>3338</v>
      </c>
      <c r="T214" s="725"/>
      <c r="U214" s="725" t="s">
        <v>3338</v>
      </c>
      <c r="V214" s="725"/>
    </row>
    <row r="215" spans="1:22" ht="16.5" thickBot="1">
      <c r="A215" s="720" t="s">
        <v>3338</v>
      </c>
      <c r="B215" s="721" t="s">
        <v>3338</v>
      </c>
      <c r="C215" s="722" t="s">
        <v>5289</v>
      </c>
      <c r="D215" s="723"/>
      <c r="E215" s="724">
        <v>2031</v>
      </c>
      <c r="F215" s="724" t="s">
        <v>4914</v>
      </c>
      <c r="G215" s="724" t="s">
        <v>4915</v>
      </c>
      <c r="H215" s="724" t="s">
        <v>4956</v>
      </c>
      <c r="I215" s="724" t="s">
        <v>4956</v>
      </c>
      <c r="J215" s="724" t="s">
        <v>4907</v>
      </c>
      <c r="K215" s="724">
        <v>34</v>
      </c>
      <c r="L215" s="724" t="s">
        <v>5012</v>
      </c>
      <c r="M215" s="724" t="s">
        <v>4928</v>
      </c>
      <c r="N215" s="722" t="s">
        <v>1927</v>
      </c>
      <c r="O215" s="722" t="s">
        <v>4360</v>
      </c>
      <c r="P215" s="722" t="s">
        <v>5164</v>
      </c>
      <c r="Q215" s="725"/>
      <c r="R215" s="725" t="s">
        <v>3338</v>
      </c>
      <c r="S215" s="725" t="s">
        <v>3338</v>
      </c>
      <c r="T215" s="725"/>
      <c r="U215" s="725" t="s">
        <v>3338</v>
      </c>
      <c r="V215" s="725"/>
    </row>
    <row r="216" spans="1:22" ht="16.5" thickBot="1">
      <c r="A216" s="720" t="s">
        <v>3338</v>
      </c>
      <c r="B216" s="721" t="s">
        <v>3338</v>
      </c>
      <c r="C216" s="722" t="s">
        <v>5289</v>
      </c>
      <c r="D216" s="723"/>
      <c r="E216" s="724">
        <v>2031</v>
      </c>
      <c r="F216" s="724" t="s">
        <v>4914</v>
      </c>
      <c r="G216" s="724" t="s">
        <v>4915</v>
      </c>
      <c r="H216" s="724" t="s">
        <v>4956</v>
      </c>
      <c r="I216" s="724" t="s">
        <v>4956</v>
      </c>
      <c r="J216" s="724" t="s">
        <v>4907</v>
      </c>
      <c r="K216" s="724">
        <v>2</v>
      </c>
      <c r="L216" s="724" t="s">
        <v>5012</v>
      </c>
      <c r="M216" s="724" t="s">
        <v>4938</v>
      </c>
      <c r="N216" s="722" t="s">
        <v>5175</v>
      </c>
      <c r="O216" s="722" t="s">
        <v>4392</v>
      </c>
      <c r="P216" s="722" t="s">
        <v>5164</v>
      </c>
      <c r="Q216" s="725"/>
      <c r="R216" s="725" t="s">
        <v>3338</v>
      </c>
      <c r="S216" s="725" t="s">
        <v>3338</v>
      </c>
      <c r="T216" s="725"/>
      <c r="U216" s="725" t="s">
        <v>3338</v>
      </c>
      <c r="V216" s="725"/>
    </row>
    <row r="217" spans="1:22" ht="16.5" thickBot="1">
      <c r="A217" s="720" t="s">
        <v>3338</v>
      </c>
      <c r="B217" s="721" t="s">
        <v>3338</v>
      </c>
      <c r="C217" s="722" t="s">
        <v>5289</v>
      </c>
      <c r="D217" s="723"/>
      <c r="E217" s="724">
        <v>2031</v>
      </c>
      <c r="F217" s="724" t="s">
        <v>4914</v>
      </c>
      <c r="G217" s="724" t="s">
        <v>4915</v>
      </c>
      <c r="H217" s="724" t="s">
        <v>4956</v>
      </c>
      <c r="I217" s="724" t="s">
        <v>4956</v>
      </c>
      <c r="J217" s="724" t="s">
        <v>4907</v>
      </c>
      <c r="K217" s="724">
        <v>4</v>
      </c>
      <c r="L217" s="724" t="s">
        <v>5012</v>
      </c>
      <c r="M217" s="724" t="s">
        <v>4928</v>
      </c>
      <c r="N217" s="722" t="s">
        <v>5290</v>
      </c>
      <c r="O217" s="722" t="s">
        <v>334</v>
      </c>
      <c r="P217" s="722" t="s">
        <v>5164</v>
      </c>
      <c r="Q217" s="725"/>
      <c r="R217" s="725" t="s">
        <v>3338</v>
      </c>
      <c r="S217" s="725" t="s">
        <v>3338</v>
      </c>
      <c r="T217" s="725"/>
      <c r="U217" s="725" t="s">
        <v>3338</v>
      </c>
      <c r="V217" s="725"/>
    </row>
    <row r="218" spans="1:22" ht="16.5" thickBot="1">
      <c r="A218" s="720" t="s">
        <v>3338</v>
      </c>
      <c r="B218" s="721" t="s">
        <v>3338</v>
      </c>
      <c r="C218" s="722" t="s">
        <v>5289</v>
      </c>
      <c r="D218" s="723"/>
      <c r="E218" s="724">
        <v>2031</v>
      </c>
      <c r="F218" s="724" t="s">
        <v>4914</v>
      </c>
      <c r="G218" s="724" t="s">
        <v>4915</v>
      </c>
      <c r="H218" s="724" t="s">
        <v>4956</v>
      </c>
      <c r="I218" s="724" t="s">
        <v>4956</v>
      </c>
      <c r="J218" s="724" t="s">
        <v>4907</v>
      </c>
      <c r="K218" s="724">
        <v>3</v>
      </c>
      <c r="L218" s="724" t="s">
        <v>5012</v>
      </c>
      <c r="M218" s="724" t="s">
        <v>4938</v>
      </c>
      <c r="N218" s="722" t="s">
        <v>5272</v>
      </c>
      <c r="O218" s="722" t="s">
        <v>508</v>
      </c>
      <c r="P218" s="722" t="s">
        <v>5164</v>
      </c>
      <c r="Q218" s="725"/>
      <c r="R218" s="725" t="s">
        <v>3338</v>
      </c>
      <c r="S218" s="725" t="s">
        <v>3338</v>
      </c>
      <c r="T218" s="725"/>
      <c r="U218" s="725" t="s">
        <v>3338</v>
      </c>
      <c r="V218" s="725"/>
    </row>
    <row r="219" spans="1:22" ht="16.5" thickBot="1">
      <c r="A219" s="720" t="s">
        <v>3338</v>
      </c>
      <c r="B219" s="721" t="s">
        <v>3338</v>
      </c>
      <c r="C219" s="722" t="s">
        <v>5289</v>
      </c>
      <c r="D219" s="723"/>
      <c r="E219" s="724">
        <v>2031</v>
      </c>
      <c r="F219" s="724" t="s">
        <v>4914</v>
      </c>
      <c r="G219" s="724" t="s">
        <v>4915</v>
      </c>
      <c r="H219" s="724" t="s">
        <v>4956</v>
      </c>
      <c r="I219" s="724" t="s">
        <v>4956</v>
      </c>
      <c r="J219" s="724" t="s">
        <v>4907</v>
      </c>
      <c r="K219" s="724">
        <v>14</v>
      </c>
      <c r="L219" s="724" t="s">
        <v>5012</v>
      </c>
      <c r="M219" s="724" t="s">
        <v>4938</v>
      </c>
      <c r="N219" s="722" t="s">
        <v>4987</v>
      </c>
      <c r="O219" s="722" t="s">
        <v>2952</v>
      </c>
      <c r="P219" s="722" t="s">
        <v>5164</v>
      </c>
      <c r="Q219" s="725"/>
      <c r="R219" s="725" t="s">
        <v>3338</v>
      </c>
      <c r="S219" s="725" t="s">
        <v>3338</v>
      </c>
      <c r="T219" s="725"/>
      <c r="U219" s="725" t="s">
        <v>3338</v>
      </c>
      <c r="V219" s="725"/>
    </row>
    <row r="220" spans="1:22" ht="16.5" thickBot="1">
      <c r="A220" s="720" t="s">
        <v>3338</v>
      </c>
      <c r="B220" s="721" t="s">
        <v>3338</v>
      </c>
      <c r="C220" s="722" t="s">
        <v>5289</v>
      </c>
      <c r="D220" s="723"/>
      <c r="E220" s="724">
        <v>2031</v>
      </c>
      <c r="F220" s="724" t="s">
        <v>4914</v>
      </c>
      <c r="G220" s="724" t="s">
        <v>4915</v>
      </c>
      <c r="H220" s="724" t="s">
        <v>4921</v>
      </c>
      <c r="I220" s="724" t="s">
        <v>4921</v>
      </c>
      <c r="J220" s="724" t="s">
        <v>4907</v>
      </c>
      <c r="K220" s="739">
        <v>1028</v>
      </c>
      <c r="L220" s="724" t="s">
        <v>5012</v>
      </c>
      <c r="M220" s="724" t="s">
        <v>4919</v>
      </c>
      <c r="N220" s="722" t="s">
        <v>1125</v>
      </c>
      <c r="O220" s="722" t="s">
        <v>2215</v>
      </c>
      <c r="P220" s="722" t="s">
        <v>5164</v>
      </c>
      <c r="Q220" s="725"/>
      <c r="R220" s="725" t="s">
        <v>3338</v>
      </c>
      <c r="S220" s="725" t="s">
        <v>3338</v>
      </c>
      <c r="T220" s="725"/>
      <c r="U220" s="725" t="s">
        <v>3338</v>
      </c>
      <c r="V220" s="725"/>
    </row>
    <row r="221" spans="1:22" ht="16.5" thickBot="1">
      <c r="A221" s="720" t="s">
        <v>3338</v>
      </c>
      <c r="B221" s="721" t="s">
        <v>3338</v>
      </c>
      <c r="C221" s="722" t="s">
        <v>5289</v>
      </c>
      <c r="D221" s="723"/>
      <c r="E221" s="724">
        <v>2031</v>
      </c>
      <c r="F221" s="724" t="s">
        <v>4914</v>
      </c>
      <c r="G221" s="724" t="s">
        <v>4915</v>
      </c>
      <c r="H221" s="724" t="s">
        <v>4921</v>
      </c>
      <c r="I221" s="724" t="s">
        <v>4921</v>
      </c>
      <c r="J221" s="724" t="s">
        <v>4907</v>
      </c>
      <c r="K221" s="739">
        <v>1079</v>
      </c>
      <c r="L221" s="724" t="s">
        <v>5012</v>
      </c>
      <c r="M221" s="724" t="s">
        <v>4928</v>
      </c>
      <c r="N221" s="722" t="s">
        <v>963</v>
      </c>
      <c r="O221" s="722" t="s">
        <v>4360</v>
      </c>
      <c r="P221" s="722" t="s">
        <v>5164</v>
      </c>
      <c r="Q221" s="725"/>
      <c r="R221" s="725" t="s">
        <v>3338</v>
      </c>
      <c r="S221" s="725" t="s">
        <v>3338</v>
      </c>
      <c r="T221" s="725"/>
      <c r="U221" s="725" t="s">
        <v>3338</v>
      </c>
      <c r="V221" s="725"/>
    </row>
    <row r="222" spans="1:22" ht="16.5" thickBot="1">
      <c r="A222" s="720" t="s">
        <v>3823</v>
      </c>
      <c r="B222" s="721" t="s">
        <v>3338</v>
      </c>
      <c r="C222" s="722" t="s">
        <v>5289</v>
      </c>
      <c r="D222" s="723"/>
      <c r="E222" s="724">
        <v>2031</v>
      </c>
      <c r="F222" s="724" t="s">
        <v>4914</v>
      </c>
      <c r="G222" s="724" t="s">
        <v>4930</v>
      </c>
      <c r="H222" s="724" t="s">
        <v>5020</v>
      </c>
      <c r="I222" s="724" t="s">
        <v>5020</v>
      </c>
      <c r="J222" s="724" t="s">
        <v>4907</v>
      </c>
      <c r="K222" s="724">
        <v>25</v>
      </c>
      <c r="L222" s="724" t="s">
        <v>5012</v>
      </c>
      <c r="M222" s="724" t="s">
        <v>4938</v>
      </c>
      <c r="N222" s="722" t="s">
        <v>1208</v>
      </c>
      <c r="O222" s="722" t="s">
        <v>324</v>
      </c>
      <c r="P222" s="722" t="s">
        <v>5164</v>
      </c>
      <c r="Q222" s="725"/>
      <c r="R222" s="725" t="s">
        <v>3338</v>
      </c>
      <c r="S222" s="725" t="s">
        <v>3338</v>
      </c>
      <c r="T222" s="725"/>
      <c r="U222" s="725" t="s">
        <v>3338</v>
      </c>
      <c r="V222" s="725"/>
    </row>
    <row r="223" spans="1:22" ht="16.5" thickBot="1">
      <c r="A223" s="720" t="s">
        <v>3338</v>
      </c>
      <c r="B223" s="721" t="s">
        <v>3338</v>
      </c>
      <c r="C223" s="722" t="s">
        <v>5289</v>
      </c>
      <c r="D223" s="723"/>
      <c r="E223" s="724">
        <v>2031</v>
      </c>
      <c r="F223" s="724" t="s">
        <v>4914</v>
      </c>
      <c r="G223" s="724" t="s">
        <v>4915</v>
      </c>
      <c r="H223" s="724" t="s">
        <v>4956</v>
      </c>
      <c r="I223" s="724" t="s">
        <v>4956</v>
      </c>
      <c r="J223" s="724" t="s">
        <v>4907</v>
      </c>
      <c r="K223" s="724">
        <v>16</v>
      </c>
      <c r="L223" s="724" t="s">
        <v>5012</v>
      </c>
      <c r="M223" s="724" t="s">
        <v>4963</v>
      </c>
      <c r="N223" s="722" t="s">
        <v>5043</v>
      </c>
      <c r="O223" s="722" t="s">
        <v>1319</v>
      </c>
      <c r="P223" s="722" t="s">
        <v>5164</v>
      </c>
      <c r="Q223" s="725"/>
      <c r="R223" s="725" t="s">
        <v>3338</v>
      </c>
      <c r="S223" s="725" t="s">
        <v>3338</v>
      </c>
      <c r="T223" s="725"/>
      <c r="U223" s="725" t="s">
        <v>3338</v>
      </c>
      <c r="V223" s="725"/>
    </row>
    <row r="224" spans="1:22" ht="16.5" thickBot="1">
      <c r="A224" s="720" t="s">
        <v>3823</v>
      </c>
      <c r="B224" s="721" t="s">
        <v>3338</v>
      </c>
      <c r="C224" s="722" t="s">
        <v>5289</v>
      </c>
      <c r="D224" s="723"/>
      <c r="E224" s="724">
        <v>2031</v>
      </c>
      <c r="F224" s="724" t="s">
        <v>4914</v>
      </c>
      <c r="G224" s="724" t="s">
        <v>4930</v>
      </c>
      <c r="H224" s="724" t="s">
        <v>4945</v>
      </c>
      <c r="I224" s="724" t="s">
        <v>4945</v>
      </c>
      <c r="J224" s="724" t="s">
        <v>4946</v>
      </c>
      <c r="K224" s="724">
        <v>549</v>
      </c>
      <c r="L224" s="724" t="s">
        <v>5012</v>
      </c>
      <c r="M224" s="724" t="s">
        <v>4963</v>
      </c>
      <c r="N224" s="722" t="s">
        <v>5043</v>
      </c>
      <c r="O224" s="722" t="s">
        <v>1319</v>
      </c>
      <c r="P224" s="722" t="s">
        <v>5164</v>
      </c>
      <c r="Q224" s="725"/>
      <c r="R224" s="725" t="s">
        <v>3338</v>
      </c>
      <c r="S224" s="725" t="s">
        <v>3338</v>
      </c>
      <c r="T224" s="725"/>
      <c r="U224" s="725" t="s">
        <v>3338</v>
      </c>
      <c r="V224" s="725"/>
    </row>
    <row r="225" spans="1:22" ht="16.5" thickBot="1">
      <c r="A225" s="720" t="s">
        <v>3823</v>
      </c>
      <c r="B225" s="721" t="s">
        <v>3338</v>
      </c>
      <c r="C225" s="722" t="s">
        <v>5289</v>
      </c>
      <c r="D225" s="723"/>
      <c r="E225" s="724">
        <v>2031</v>
      </c>
      <c r="F225" s="724" t="s">
        <v>4914</v>
      </c>
      <c r="G225" s="724" t="s">
        <v>4930</v>
      </c>
      <c r="H225" s="724" t="s">
        <v>5020</v>
      </c>
      <c r="I225" s="724" t="s">
        <v>5020</v>
      </c>
      <c r="J225" s="724" t="s">
        <v>4907</v>
      </c>
      <c r="K225" s="724">
        <v>14</v>
      </c>
      <c r="L225" s="724" t="s">
        <v>5012</v>
      </c>
      <c r="M225" s="724" t="s">
        <v>4963</v>
      </c>
      <c r="N225" s="722" t="s">
        <v>5080</v>
      </c>
      <c r="O225" s="722" t="s">
        <v>1319</v>
      </c>
      <c r="P225" s="722" t="s">
        <v>5164</v>
      </c>
      <c r="Q225" s="725"/>
      <c r="R225" s="725" t="s">
        <v>3338</v>
      </c>
      <c r="S225" s="725" t="s">
        <v>3338</v>
      </c>
      <c r="T225" s="725"/>
      <c r="U225" s="725" t="s">
        <v>3338</v>
      </c>
      <c r="V225" s="725"/>
    </row>
    <row r="226" spans="1:22" ht="16.5" thickBot="1">
      <c r="A226" s="720" t="s">
        <v>3338</v>
      </c>
      <c r="B226" s="721" t="s">
        <v>3338</v>
      </c>
      <c r="C226" s="722" t="s">
        <v>5289</v>
      </c>
      <c r="D226" s="723"/>
      <c r="E226" s="724">
        <v>2031</v>
      </c>
      <c r="F226" s="724" t="s">
        <v>4914</v>
      </c>
      <c r="G226" s="724" t="s">
        <v>4915</v>
      </c>
      <c r="H226" s="724" t="s">
        <v>4927</v>
      </c>
      <c r="I226" s="724" t="s">
        <v>4927</v>
      </c>
      <c r="J226" s="724" t="s">
        <v>4907</v>
      </c>
      <c r="K226" s="724">
        <v>25</v>
      </c>
      <c r="L226" s="724" t="s">
        <v>5012</v>
      </c>
      <c r="M226" s="724" t="s">
        <v>5246</v>
      </c>
      <c r="N226" s="722" t="s">
        <v>5247</v>
      </c>
      <c r="O226" s="722" t="s">
        <v>656</v>
      </c>
      <c r="P226" s="722" t="s">
        <v>5164</v>
      </c>
      <c r="Q226" s="725"/>
      <c r="R226" s="725" t="s">
        <v>3338</v>
      </c>
      <c r="S226" s="725" t="s">
        <v>3338</v>
      </c>
      <c r="T226" s="725"/>
      <c r="U226" s="725" t="s">
        <v>3338</v>
      </c>
      <c r="V226" s="725"/>
    </row>
    <row r="227" spans="1:22" ht="16.5" thickBot="1">
      <c r="A227" s="720" t="s">
        <v>3338</v>
      </c>
      <c r="B227" s="721" t="s">
        <v>3338</v>
      </c>
      <c r="C227" s="722" t="s">
        <v>5289</v>
      </c>
      <c r="D227" s="723"/>
      <c r="E227" s="724">
        <v>2032</v>
      </c>
      <c r="F227" s="724" t="s">
        <v>4914</v>
      </c>
      <c r="G227" s="724" t="s">
        <v>4915</v>
      </c>
      <c r="H227" s="724" t="s">
        <v>4921</v>
      </c>
      <c r="I227" s="724" t="s">
        <v>4921</v>
      </c>
      <c r="J227" s="724" t="s">
        <v>4907</v>
      </c>
      <c r="K227" s="724">
        <v>200</v>
      </c>
      <c r="L227" s="724" t="s">
        <v>4983</v>
      </c>
      <c r="M227" s="724" t="s">
        <v>4963</v>
      </c>
      <c r="N227" s="722" t="s">
        <v>5080</v>
      </c>
      <c r="O227" s="722" t="s">
        <v>1319</v>
      </c>
      <c r="P227" s="722" t="s">
        <v>5164</v>
      </c>
      <c r="Q227" s="725"/>
      <c r="R227" s="725" t="s">
        <v>3338</v>
      </c>
      <c r="S227" s="725" t="s">
        <v>3338</v>
      </c>
      <c r="T227" s="725"/>
      <c r="U227" s="725" t="s">
        <v>3338</v>
      </c>
      <c r="V227" s="725"/>
    </row>
    <row r="228" spans="1:22" ht="16.5" thickBot="1">
      <c r="A228" s="720" t="s">
        <v>3338</v>
      </c>
      <c r="B228" s="721" t="s">
        <v>3338</v>
      </c>
      <c r="C228" s="722" t="s">
        <v>5289</v>
      </c>
      <c r="D228" s="723"/>
      <c r="E228" s="724">
        <v>2032</v>
      </c>
      <c r="F228" s="724" t="s">
        <v>4914</v>
      </c>
      <c r="G228" s="724" t="s">
        <v>4915</v>
      </c>
      <c r="H228" s="724" t="s">
        <v>4956</v>
      </c>
      <c r="I228" s="724" t="s">
        <v>4956</v>
      </c>
      <c r="J228" s="724" t="s">
        <v>4907</v>
      </c>
      <c r="K228" s="724">
        <v>60</v>
      </c>
      <c r="L228" s="724" t="s">
        <v>4983</v>
      </c>
      <c r="M228" s="724" t="s">
        <v>4963</v>
      </c>
      <c r="N228" s="722" t="s">
        <v>5080</v>
      </c>
      <c r="O228" s="722" t="s">
        <v>1319</v>
      </c>
      <c r="P228" s="722" t="s">
        <v>5164</v>
      </c>
      <c r="Q228" s="725"/>
      <c r="R228" s="725" t="s">
        <v>3338</v>
      </c>
      <c r="S228" s="725" t="s">
        <v>3338</v>
      </c>
      <c r="T228" s="725"/>
      <c r="U228" s="725" t="s">
        <v>3338</v>
      </c>
      <c r="V228" s="725"/>
    </row>
    <row r="229" spans="1:22" ht="16.5" thickBot="1">
      <c r="A229" s="720" t="s">
        <v>3338</v>
      </c>
      <c r="B229" s="721" t="s">
        <v>3338</v>
      </c>
      <c r="C229" s="722" t="s">
        <v>5289</v>
      </c>
      <c r="D229" s="723"/>
      <c r="E229" s="724">
        <v>2032</v>
      </c>
      <c r="F229" s="724" t="s">
        <v>4914</v>
      </c>
      <c r="G229" s="724" t="s">
        <v>4915</v>
      </c>
      <c r="H229" s="724" t="s">
        <v>4956</v>
      </c>
      <c r="I229" s="724" t="s">
        <v>4956</v>
      </c>
      <c r="J229" s="724" t="s">
        <v>4907</v>
      </c>
      <c r="K229" s="724">
        <v>3</v>
      </c>
      <c r="L229" s="724" t="s">
        <v>5012</v>
      </c>
      <c r="M229" s="724" t="s">
        <v>4925</v>
      </c>
      <c r="N229" s="722" t="s">
        <v>951</v>
      </c>
      <c r="O229" s="722" t="s">
        <v>572</v>
      </c>
      <c r="P229" s="722" t="s">
        <v>5164</v>
      </c>
      <c r="Q229" s="725"/>
      <c r="R229" s="725" t="s">
        <v>3338</v>
      </c>
      <c r="S229" s="725" t="s">
        <v>3338</v>
      </c>
      <c r="T229" s="725"/>
      <c r="U229" s="725" t="s">
        <v>3338</v>
      </c>
      <c r="V229" s="725"/>
    </row>
    <row r="230" spans="1:22" ht="16.5" thickBot="1">
      <c r="A230" s="720" t="s">
        <v>3338</v>
      </c>
      <c r="B230" s="721" t="s">
        <v>3338</v>
      </c>
      <c r="C230" s="722" t="s">
        <v>5289</v>
      </c>
      <c r="D230" s="723"/>
      <c r="E230" s="724">
        <v>2032</v>
      </c>
      <c r="F230" s="724" t="s">
        <v>4914</v>
      </c>
      <c r="G230" s="724" t="s">
        <v>4915</v>
      </c>
      <c r="H230" s="724" t="s">
        <v>4956</v>
      </c>
      <c r="I230" s="724" t="s">
        <v>4956</v>
      </c>
      <c r="J230" s="724" t="s">
        <v>4907</v>
      </c>
      <c r="K230" s="724">
        <v>27</v>
      </c>
      <c r="L230" s="724" t="s">
        <v>5012</v>
      </c>
      <c r="M230" s="724" t="s">
        <v>4932</v>
      </c>
      <c r="N230" s="722" t="s">
        <v>4933</v>
      </c>
      <c r="O230" s="722" t="s">
        <v>1803</v>
      </c>
      <c r="P230" s="722" t="s">
        <v>5164</v>
      </c>
      <c r="Q230" s="725"/>
      <c r="R230" s="725" t="s">
        <v>3338</v>
      </c>
      <c r="S230" s="725" t="s">
        <v>3338</v>
      </c>
      <c r="T230" s="725"/>
      <c r="U230" s="725" t="s">
        <v>3338</v>
      </c>
      <c r="V230" s="725"/>
    </row>
    <row r="231" spans="1:22" ht="16.5" thickBot="1">
      <c r="A231" s="720" t="s">
        <v>3338</v>
      </c>
      <c r="B231" s="721" t="s">
        <v>3338</v>
      </c>
      <c r="C231" s="722" t="s">
        <v>5289</v>
      </c>
      <c r="D231" s="723"/>
      <c r="E231" s="724">
        <v>2032</v>
      </c>
      <c r="F231" s="724" t="s">
        <v>4914</v>
      </c>
      <c r="G231" s="724" t="s">
        <v>4915</v>
      </c>
      <c r="H231" s="724" t="s">
        <v>4956</v>
      </c>
      <c r="I231" s="724" t="s">
        <v>4956</v>
      </c>
      <c r="J231" s="724" t="s">
        <v>4907</v>
      </c>
      <c r="K231" s="724">
        <v>45</v>
      </c>
      <c r="L231" s="724" t="s">
        <v>5012</v>
      </c>
      <c r="M231" s="724" t="s">
        <v>4925</v>
      </c>
      <c r="N231" s="722" t="s">
        <v>5291</v>
      </c>
      <c r="O231" s="722" t="s">
        <v>572</v>
      </c>
      <c r="P231" s="722" t="s">
        <v>5164</v>
      </c>
      <c r="Q231" s="725"/>
      <c r="R231" s="725" t="s">
        <v>3338</v>
      </c>
      <c r="S231" s="725" t="s">
        <v>3338</v>
      </c>
      <c r="T231" s="725"/>
      <c r="U231" s="725" t="s">
        <v>3338</v>
      </c>
      <c r="V231" s="725"/>
    </row>
    <row r="232" spans="1:22" ht="16.5" thickBot="1">
      <c r="A232" s="720" t="s">
        <v>3338</v>
      </c>
      <c r="B232" s="721" t="s">
        <v>3338</v>
      </c>
      <c r="C232" s="722" t="s">
        <v>5289</v>
      </c>
      <c r="D232" s="723"/>
      <c r="E232" s="724">
        <v>2032</v>
      </c>
      <c r="F232" s="724" t="s">
        <v>4914</v>
      </c>
      <c r="G232" s="724" t="s">
        <v>4915</v>
      </c>
      <c r="H232" s="724" t="s">
        <v>4956</v>
      </c>
      <c r="I232" s="724" t="s">
        <v>4956</v>
      </c>
      <c r="J232" s="724" t="s">
        <v>4907</v>
      </c>
      <c r="K232" s="724">
        <v>29</v>
      </c>
      <c r="L232" s="724" t="s">
        <v>5012</v>
      </c>
      <c r="M232" s="724" t="s">
        <v>4950</v>
      </c>
      <c r="N232" s="722" t="s">
        <v>874</v>
      </c>
      <c r="O232" s="722" t="s">
        <v>86</v>
      </c>
      <c r="P232" s="722" t="s">
        <v>5164</v>
      </c>
      <c r="Q232" s="725"/>
      <c r="R232" s="725" t="s">
        <v>3338</v>
      </c>
      <c r="S232" s="725" t="s">
        <v>3338</v>
      </c>
      <c r="T232" s="725"/>
      <c r="U232" s="725" t="s">
        <v>3338</v>
      </c>
      <c r="V232" s="725"/>
    </row>
    <row r="233" spans="1:22" ht="16.5" thickBot="1">
      <c r="A233" s="720" t="s">
        <v>3338</v>
      </c>
      <c r="B233" s="721" t="s">
        <v>3338</v>
      </c>
      <c r="C233" s="722" t="s">
        <v>5289</v>
      </c>
      <c r="D233" s="723"/>
      <c r="E233" s="724">
        <v>2032</v>
      </c>
      <c r="F233" s="724" t="s">
        <v>4914</v>
      </c>
      <c r="G233" s="724" t="s">
        <v>4915</v>
      </c>
      <c r="H233" s="724" t="s">
        <v>4956</v>
      </c>
      <c r="I233" s="724" t="s">
        <v>4956</v>
      </c>
      <c r="J233" s="724" t="s">
        <v>4907</v>
      </c>
      <c r="K233" s="724">
        <v>6</v>
      </c>
      <c r="L233" s="724" t="s">
        <v>5012</v>
      </c>
      <c r="M233" s="724" t="s">
        <v>4923</v>
      </c>
      <c r="N233" s="722" t="s">
        <v>5292</v>
      </c>
      <c r="O233" s="722" t="s">
        <v>536</v>
      </c>
      <c r="P233" s="722" t="s">
        <v>5164</v>
      </c>
      <c r="Q233" s="725"/>
      <c r="R233" s="725" t="s">
        <v>3338</v>
      </c>
      <c r="S233" s="725" t="s">
        <v>3338</v>
      </c>
      <c r="T233" s="725"/>
      <c r="U233" s="725" t="s">
        <v>3338</v>
      </c>
      <c r="V233" s="725"/>
    </row>
    <row r="234" spans="1:22" ht="16.5" thickBot="1">
      <c r="A234" s="720" t="s">
        <v>3338</v>
      </c>
      <c r="B234" s="721" t="s">
        <v>3338</v>
      </c>
      <c r="C234" s="722" t="s">
        <v>5289</v>
      </c>
      <c r="D234" s="723"/>
      <c r="E234" s="724">
        <v>2032</v>
      </c>
      <c r="F234" s="724" t="s">
        <v>4914</v>
      </c>
      <c r="G234" s="724" t="s">
        <v>4915</v>
      </c>
      <c r="H234" s="724" t="s">
        <v>4956</v>
      </c>
      <c r="I234" s="724" t="s">
        <v>4956</v>
      </c>
      <c r="J234" s="724" t="s">
        <v>4907</v>
      </c>
      <c r="K234" s="724">
        <v>5</v>
      </c>
      <c r="L234" s="724" t="s">
        <v>5012</v>
      </c>
      <c r="M234" s="724" t="s">
        <v>4928</v>
      </c>
      <c r="N234" s="722" t="s">
        <v>963</v>
      </c>
      <c r="O234" s="722" t="s">
        <v>4360</v>
      </c>
      <c r="P234" s="722" t="s">
        <v>5164</v>
      </c>
      <c r="Q234" s="725"/>
      <c r="R234" s="725" t="s">
        <v>3338</v>
      </c>
      <c r="S234" s="725" t="s">
        <v>3338</v>
      </c>
      <c r="T234" s="725"/>
      <c r="U234" s="725" t="s">
        <v>3338</v>
      </c>
      <c r="V234" s="725"/>
    </row>
    <row r="235" spans="1:22" ht="16.5" thickBot="1">
      <c r="A235" s="720" t="s">
        <v>3338</v>
      </c>
      <c r="B235" s="721" t="s">
        <v>3338</v>
      </c>
      <c r="C235" s="722" t="s">
        <v>5289</v>
      </c>
      <c r="D235" s="723"/>
      <c r="E235" s="724">
        <v>2032</v>
      </c>
      <c r="F235" s="724" t="s">
        <v>4914</v>
      </c>
      <c r="G235" s="724" t="s">
        <v>4915</v>
      </c>
      <c r="H235" s="724" t="s">
        <v>4956</v>
      </c>
      <c r="I235" s="724" t="s">
        <v>4956</v>
      </c>
      <c r="J235" s="724" t="s">
        <v>4907</v>
      </c>
      <c r="K235" s="724">
        <v>9</v>
      </c>
      <c r="L235" s="724" t="s">
        <v>5012</v>
      </c>
      <c r="M235" s="724" t="s">
        <v>4938</v>
      </c>
      <c r="N235" s="722" t="s">
        <v>5293</v>
      </c>
      <c r="O235" s="722" t="s">
        <v>508</v>
      </c>
      <c r="P235" s="722" t="s">
        <v>5164</v>
      </c>
      <c r="Q235" s="725"/>
      <c r="R235" s="725" t="s">
        <v>3338</v>
      </c>
      <c r="S235" s="725" t="s">
        <v>3338</v>
      </c>
      <c r="T235" s="725"/>
      <c r="U235" s="725" t="s">
        <v>3338</v>
      </c>
      <c r="V235" s="725"/>
    </row>
    <row r="236" spans="1:22" ht="16.5" thickBot="1">
      <c r="A236" s="720" t="s">
        <v>3338</v>
      </c>
      <c r="B236" s="721" t="s">
        <v>3338</v>
      </c>
      <c r="C236" s="722" t="s">
        <v>5289</v>
      </c>
      <c r="D236" s="723"/>
      <c r="E236" s="724">
        <v>2032</v>
      </c>
      <c r="F236" s="724" t="s">
        <v>4914</v>
      </c>
      <c r="G236" s="724" t="s">
        <v>4915</v>
      </c>
      <c r="H236" s="724" t="s">
        <v>4921</v>
      </c>
      <c r="I236" s="724" t="s">
        <v>4921</v>
      </c>
      <c r="J236" s="724" t="s">
        <v>4907</v>
      </c>
      <c r="K236" s="724">
        <v>250</v>
      </c>
      <c r="L236" s="724" t="s">
        <v>5012</v>
      </c>
      <c r="M236" s="724" t="s">
        <v>4925</v>
      </c>
      <c r="N236" s="722" t="s">
        <v>951</v>
      </c>
      <c r="O236" s="722" t="s">
        <v>572</v>
      </c>
      <c r="P236" s="722" t="s">
        <v>5164</v>
      </c>
      <c r="Q236" s="725"/>
      <c r="R236" s="725" t="s">
        <v>3338</v>
      </c>
      <c r="S236" s="725" t="s">
        <v>3338</v>
      </c>
      <c r="T236" s="725"/>
      <c r="U236" s="725" t="s">
        <v>3338</v>
      </c>
      <c r="V236" s="725"/>
    </row>
    <row r="237" spans="1:22" ht="16.5" thickBot="1">
      <c r="A237" s="720" t="s">
        <v>3338</v>
      </c>
      <c r="B237" s="721" t="s">
        <v>3338</v>
      </c>
      <c r="C237" s="722" t="s">
        <v>5289</v>
      </c>
      <c r="D237" s="723"/>
      <c r="E237" s="724">
        <v>2032</v>
      </c>
      <c r="F237" s="724" t="s">
        <v>4914</v>
      </c>
      <c r="G237" s="724" t="s">
        <v>4915</v>
      </c>
      <c r="H237" s="724" t="s">
        <v>4921</v>
      </c>
      <c r="I237" s="724" t="s">
        <v>4921</v>
      </c>
      <c r="J237" s="724" t="s">
        <v>4907</v>
      </c>
      <c r="K237" s="724">
        <v>935</v>
      </c>
      <c r="L237" s="724" t="s">
        <v>5012</v>
      </c>
      <c r="M237" s="724" t="s">
        <v>4919</v>
      </c>
      <c r="N237" s="722" t="s">
        <v>1125</v>
      </c>
      <c r="O237" s="722" t="s">
        <v>2215</v>
      </c>
      <c r="P237" s="722" t="s">
        <v>5164</v>
      </c>
      <c r="Q237" s="725"/>
      <c r="R237" s="725" t="s">
        <v>3338</v>
      </c>
      <c r="S237" s="725" t="s">
        <v>3338</v>
      </c>
      <c r="T237" s="725"/>
      <c r="U237" s="725" t="s">
        <v>3338</v>
      </c>
      <c r="V237" s="725"/>
    </row>
    <row r="238" spans="1:22" ht="16.5" thickBot="1">
      <c r="A238" s="720" t="s">
        <v>3823</v>
      </c>
      <c r="B238" s="721" t="s">
        <v>3338</v>
      </c>
      <c r="C238" s="722" t="s">
        <v>5289</v>
      </c>
      <c r="D238" s="723"/>
      <c r="E238" s="724">
        <v>2032</v>
      </c>
      <c r="F238" s="724" t="s">
        <v>4914</v>
      </c>
      <c r="G238" s="724" t="s">
        <v>4930</v>
      </c>
      <c r="H238" s="724" t="s">
        <v>4945</v>
      </c>
      <c r="I238" s="724" t="s">
        <v>4945</v>
      </c>
      <c r="J238" s="724" t="s">
        <v>4946</v>
      </c>
      <c r="K238" s="724">
        <v>480</v>
      </c>
      <c r="L238" s="724" t="s">
        <v>5012</v>
      </c>
      <c r="M238" s="724" t="s">
        <v>4923</v>
      </c>
      <c r="N238" s="722" t="s">
        <v>1013</v>
      </c>
      <c r="O238" s="722" t="s">
        <v>536</v>
      </c>
      <c r="P238" s="722" t="s">
        <v>5164</v>
      </c>
      <c r="Q238" s="725"/>
      <c r="R238" s="725" t="s">
        <v>3338</v>
      </c>
      <c r="S238" s="725" t="s">
        <v>3338</v>
      </c>
      <c r="T238" s="725"/>
      <c r="U238" s="725" t="s">
        <v>3338</v>
      </c>
      <c r="V238" s="725"/>
    </row>
    <row r="239" spans="1:22" ht="16.5" thickBot="1">
      <c r="A239" s="720" t="s">
        <v>3338</v>
      </c>
      <c r="B239" s="721" t="s">
        <v>3338</v>
      </c>
      <c r="C239" s="722" t="s">
        <v>5289</v>
      </c>
      <c r="D239" s="723"/>
      <c r="E239" s="724">
        <v>2033</v>
      </c>
      <c r="F239" s="724" t="s">
        <v>4914</v>
      </c>
      <c r="G239" s="724" t="s">
        <v>4915</v>
      </c>
      <c r="H239" s="724" t="s">
        <v>4921</v>
      </c>
      <c r="I239" s="724" t="s">
        <v>4921</v>
      </c>
      <c r="J239" s="724" t="s">
        <v>4907</v>
      </c>
      <c r="K239" s="724">
        <v>800</v>
      </c>
      <c r="L239" s="724" t="s">
        <v>5012</v>
      </c>
      <c r="M239" s="724" t="s">
        <v>4919</v>
      </c>
      <c r="N239" s="722" t="s">
        <v>1125</v>
      </c>
      <c r="O239" s="722" t="s">
        <v>2215</v>
      </c>
      <c r="P239" s="722" t="s">
        <v>5164</v>
      </c>
      <c r="Q239" s="725"/>
      <c r="R239" s="725" t="s">
        <v>3338</v>
      </c>
      <c r="S239" s="725" t="s">
        <v>3338</v>
      </c>
      <c r="T239" s="725"/>
      <c r="U239" s="725" t="s">
        <v>3338</v>
      </c>
      <c r="V239" s="725"/>
    </row>
    <row r="240" spans="1:22" ht="16.5" thickBot="1">
      <c r="A240" s="720" t="s">
        <v>3338</v>
      </c>
      <c r="B240" s="721" t="s">
        <v>3338</v>
      </c>
      <c r="C240" s="722" t="s">
        <v>5289</v>
      </c>
      <c r="D240" s="723"/>
      <c r="E240" s="724">
        <v>2033</v>
      </c>
      <c r="F240" s="724" t="s">
        <v>4914</v>
      </c>
      <c r="G240" s="724" t="s">
        <v>4915</v>
      </c>
      <c r="H240" s="724" t="s">
        <v>4921</v>
      </c>
      <c r="I240" s="724" t="s">
        <v>4921</v>
      </c>
      <c r="J240" s="724" t="s">
        <v>4907</v>
      </c>
      <c r="K240" s="724">
        <v>200</v>
      </c>
      <c r="L240" s="724" t="s">
        <v>5012</v>
      </c>
      <c r="M240" s="724" t="s">
        <v>4928</v>
      </c>
      <c r="N240" s="722" t="s">
        <v>963</v>
      </c>
      <c r="O240" s="722" t="s">
        <v>4360</v>
      </c>
      <c r="P240" s="722" t="s">
        <v>5164</v>
      </c>
      <c r="Q240" s="725"/>
      <c r="R240" s="725" t="s">
        <v>3338</v>
      </c>
      <c r="S240" s="725" t="s">
        <v>3338</v>
      </c>
      <c r="T240" s="725"/>
      <c r="U240" s="725" t="s">
        <v>3338</v>
      </c>
      <c r="V240" s="725"/>
    </row>
    <row r="241" spans="1:22" ht="16.5" thickBot="1">
      <c r="A241" s="720" t="s">
        <v>3338</v>
      </c>
      <c r="B241" s="721" t="s">
        <v>3338</v>
      </c>
      <c r="C241" s="722" t="s">
        <v>5289</v>
      </c>
      <c r="D241" s="723"/>
      <c r="E241" s="724">
        <v>2033</v>
      </c>
      <c r="F241" s="724" t="s">
        <v>4914</v>
      </c>
      <c r="G241" s="724" t="s">
        <v>4915</v>
      </c>
      <c r="H241" s="724" t="s">
        <v>4921</v>
      </c>
      <c r="I241" s="724" t="s">
        <v>4921</v>
      </c>
      <c r="J241" s="724" t="s">
        <v>4907</v>
      </c>
      <c r="K241" s="724">
        <v>713</v>
      </c>
      <c r="L241" s="724" t="s">
        <v>5012</v>
      </c>
      <c r="M241" s="724" t="s">
        <v>4938</v>
      </c>
      <c r="N241" s="722" t="s">
        <v>1208</v>
      </c>
      <c r="O241" s="722" t="s">
        <v>324</v>
      </c>
      <c r="P241" s="722" t="s">
        <v>5164</v>
      </c>
      <c r="Q241" s="725"/>
      <c r="R241" s="725" t="s">
        <v>3338</v>
      </c>
      <c r="S241" s="725" t="s">
        <v>3338</v>
      </c>
      <c r="T241" s="725"/>
      <c r="U241" s="725" t="s">
        <v>3338</v>
      </c>
      <c r="V241" s="725"/>
    </row>
    <row r="242" spans="1:22" ht="16.5" thickBot="1">
      <c r="A242" s="720" t="s">
        <v>3338</v>
      </c>
      <c r="B242" s="721" t="s">
        <v>3338</v>
      </c>
      <c r="C242" s="722" t="s">
        <v>5289</v>
      </c>
      <c r="D242" s="723"/>
      <c r="E242" s="724">
        <v>2033</v>
      </c>
      <c r="F242" s="724" t="s">
        <v>4914</v>
      </c>
      <c r="G242" s="724" t="s">
        <v>4915</v>
      </c>
      <c r="H242" s="724" t="s">
        <v>4921</v>
      </c>
      <c r="I242" s="724" t="s">
        <v>4921</v>
      </c>
      <c r="J242" s="724" t="s">
        <v>4907</v>
      </c>
      <c r="K242" s="724">
        <v>250</v>
      </c>
      <c r="L242" s="724" t="s">
        <v>5012</v>
      </c>
      <c r="M242" s="724" t="s">
        <v>4928</v>
      </c>
      <c r="N242" s="722" t="s">
        <v>1229</v>
      </c>
      <c r="O242" s="722" t="s">
        <v>334</v>
      </c>
      <c r="P242" s="722" t="s">
        <v>5164</v>
      </c>
      <c r="Q242" s="725"/>
      <c r="R242" s="725" t="s">
        <v>3338</v>
      </c>
      <c r="S242" s="725" t="s">
        <v>3338</v>
      </c>
      <c r="T242" s="725"/>
      <c r="U242" s="725" t="s">
        <v>3338</v>
      </c>
      <c r="V242" s="725"/>
    </row>
    <row r="243" spans="1:22" ht="16.5" thickBot="1">
      <c r="A243" s="720" t="s">
        <v>3338</v>
      </c>
      <c r="B243" s="721" t="s">
        <v>3338</v>
      </c>
      <c r="C243" s="722" t="s">
        <v>5289</v>
      </c>
      <c r="D243" s="723"/>
      <c r="E243" s="724">
        <v>2033</v>
      </c>
      <c r="F243" s="724" t="s">
        <v>4914</v>
      </c>
      <c r="G243" s="724" t="s">
        <v>4915</v>
      </c>
      <c r="H243" s="724" t="s">
        <v>4921</v>
      </c>
      <c r="I243" s="724" t="s">
        <v>4921</v>
      </c>
      <c r="J243" s="724" t="s">
        <v>4907</v>
      </c>
      <c r="K243" s="724">
        <v>180</v>
      </c>
      <c r="L243" s="724" t="s">
        <v>5012</v>
      </c>
      <c r="M243" s="724" t="s">
        <v>4928</v>
      </c>
      <c r="N243" s="722" t="s">
        <v>725</v>
      </c>
      <c r="O243" s="722" t="s">
        <v>65</v>
      </c>
      <c r="P243" s="722" t="s">
        <v>5164</v>
      </c>
      <c r="Q243" s="725"/>
      <c r="R243" s="725" t="s">
        <v>3338</v>
      </c>
      <c r="S243" s="725" t="s">
        <v>3338</v>
      </c>
      <c r="T243" s="725"/>
      <c r="U243" s="725" t="s">
        <v>3338</v>
      </c>
      <c r="V243" s="725"/>
    </row>
    <row r="244" spans="1:22" ht="16.5" thickBot="1">
      <c r="A244" s="720" t="s">
        <v>3338</v>
      </c>
      <c r="B244" s="721" t="s">
        <v>3338</v>
      </c>
      <c r="C244" s="722" t="s">
        <v>5289</v>
      </c>
      <c r="D244" s="723"/>
      <c r="E244" s="724">
        <v>2033</v>
      </c>
      <c r="F244" s="724" t="s">
        <v>4914</v>
      </c>
      <c r="G244" s="724" t="s">
        <v>4915</v>
      </c>
      <c r="H244" s="724" t="s">
        <v>4921</v>
      </c>
      <c r="I244" s="724" t="s">
        <v>4921</v>
      </c>
      <c r="J244" s="724" t="s">
        <v>4907</v>
      </c>
      <c r="K244" s="724">
        <v>120</v>
      </c>
      <c r="L244" s="724" t="s">
        <v>5012</v>
      </c>
      <c r="M244" s="724" t="s">
        <v>4938</v>
      </c>
      <c r="N244" s="722" t="s">
        <v>1184</v>
      </c>
      <c r="O244" s="722" t="s">
        <v>623</v>
      </c>
      <c r="P244" s="722" t="s">
        <v>5164</v>
      </c>
      <c r="Q244" s="725"/>
      <c r="R244" s="725" t="s">
        <v>3338</v>
      </c>
      <c r="S244" s="725" t="s">
        <v>3338</v>
      </c>
      <c r="T244" s="725"/>
      <c r="U244" s="725" t="s">
        <v>3338</v>
      </c>
      <c r="V244" s="725"/>
    </row>
    <row r="245" spans="1:22" ht="16.5" thickBot="1">
      <c r="A245" s="720" t="s">
        <v>3338</v>
      </c>
      <c r="B245" s="721" t="s">
        <v>3338</v>
      </c>
      <c r="C245" s="722" t="s">
        <v>5289</v>
      </c>
      <c r="D245" s="723"/>
      <c r="E245" s="724">
        <v>2033</v>
      </c>
      <c r="F245" s="724" t="s">
        <v>4914</v>
      </c>
      <c r="G245" s="724" t="s">
        <v>4915</v>
      </c>
      <c r="H245" s="724" t="s">
        <v>4921</v>
      </c>
      <c r="I245" s="724" t="s">
        <v>4921</v>
      </c>
      <c r="J245" s="724" t="s">
        <v>4907</v>
      </c>
      <c r="K245" s="724">
        <v>140</v>
      </c>
      <c r="L245" s="724" t="s">
        <v>5012</v>
      </c>
      <c r="M245" s="724" t="s">
        <v>4928</v>
      </c>
      <c r="N245" s="722" t="s">
        <v>836</v>
      </c>
      <c r="O245" s="722" t="s">
        <v>65</v>
      </c>
      <c r="P245" s="722" t="s">
        <v>5164</v>
      </c>
      <c r="Q245" s="725"/>
      <c r="R245" s="725" t="s">
        <v>3338</v>
      </c>
      <c r="S245" s="725" t="s">
        <v>3338</v>
      </c>
      <c r="T245" s="725"/>
      <c r="U245" s="725" t="s">
        <v>3338</v>
      </c>
      <c r="V245" s="725"/>
    </row>
    <row r="246" spans="1:22" ht="16.5" thickBot="1">
      <c r="A246" s="720" t="s">
        <v>3823</v>
      </c>
      <c r="B246" s="721" t="s">
        <v>3338</v>
      </c>
      <c r="C246" s="722" t="s">
        <v>5289</v>
      </c>
      <c r="D246" s="723"/>
      <c r="E246" s="724">
        <v>2033</v>
      </c>
      <c r="F246" s="724" t="s">
        <v>4914</v>
      </c>
      <c r="G246" s="724" t="s">
        <v>4930</v>
      </c>
      <c r="H246" s="724" t="s">
        <v>4931</v>
      </c>
      <c r="I246" s="724" t="s">
        <v>4931</v>
      </c>
      <c r="J246" s="724" t="s">
        <v>4907</v>
      </c>
      <c r="K246" s="724">
        <v>150</v>
      </c>
      <c r="L246" s="724" t="s">
        <v>5012</v>
      </c>
      <c r="M246" s="724" t="s">
        <v>4925</v>
      </c>
      <c r="N246" s="722" t="s">
        <v>5299</v>
      </c>
      <c r="O246" s="722" t="s">
        <v>2952</v>
      </c>
      <c r="P246" s="722" t="s">
        <v>5164</v>
      </c>
      <c r="Q246" s="725"/>
      <c r="R246" s="725" t="s">
        <v>3338</v>
      </c>
      <c r="S246" s="725" t="s">
        <v>3338</v>
      </c>
      <c r="T246" s="725"/>
      <c r="U246" s="725" t="s">
        <v>3338</v>
      </c>
      <c r="V246" s="725"/>
    </row>
    <row r="247" spans="1:22" ht="16.5" thickBot="1">
      <c r="A247" s="720" t="s">
        <v>3823</v>
      </c>
      <c r="B247" s="721" t="s">
        <v>3338</v>
      </c>
      <c r="C247" s="722" t="s">
        <v>5289</v>
      </c>
      <c r="D247" s="723"/>
      <c r="E247" s="724">
        <v>2033</v>
      </c>
      <c r="F247" s="724" t="s">
        <v>4914</v>
      </c>
      <c r="G247" s="724" t="s">
        <v>4930</v>
      </c>
      <c r="H247" s="724" t="s">
        <v>4931</v>
      </c>
      <c r="I247" s="724" t="s">
        <v>4931</v>
      </c>
      <c r="J247" s="724" t="s">
        <v>4907</v>
      </c>
      <c r="K247" s="724">
        <v>580</v>
      </c>
      <c r="L247" s="724" t="s">
        <v>5012</v>
      </c>
      <c r="M247" s="724" t="s">
        <v>4938</v>
      </c>
      <c r="N247" s="722" t="s">
        <v>5272</v>
      </c>
      <c r="O247" s="722" t="s">
        <v>508</v>
      </c>
      <c r="P247" s="722" t="s">
        <v>5164</v>
      </c>
      <c r="Q247" s="725"/>
      <c r="R247" s="725" t="s">
        <v>3338</v>
      </c>
      <c r="S247" s="725" t="s">
        <v>3338</v>
      </c>
      <c r="T247" s="725"/>
      <c r="U247" s="725" t="s">
        <v>3338</v>
      </c>
      <c r="V247" s="725"/>
    </row>
    <row r="248" spans="1:22" ht="16.5" thickBot="1">
      <c r="A248" s="720" t="s">
        <v>3823</v>
      </c>
      <c r="B248" s="721" t="s">
        <v>3338</v>
      </c>
      <c r="C248" s="722" t="s">
        <v>5289</v>
      </c>
      <c r="D248" s="723"/>
      <c r="E248" s="724">
        <v>2033</v>
      </c>
      <c r="F248" s="724" t="s">
        <v>4914</v>
      </c>
      <c r="G248" s="724" t="s">
        <v>4930</v>
      </c>
      <c r="H248" s="724" t="s">
        <v>4945</v>
      </c>
      <c r="I248" s="724" t="s">
        <v>4945</v>
      </c>
      <c r="J248" s="724" t="s">
        <v>4946</v>
      </c>
      <c r="K248" s="724">
        <v>462</v>
      </c>
      <c r="L248" s="724" t="s">
        <v>5012</v>
      </c>
      <c r="M248" s="724" t="s">
        <v>4923</v>
      </c>
      <c r="N248" s="722" t="s">
        <v>1026</v>
      </c>
      <c r="O248" s="722" t="s">
        <v>536</v>
      </c>
      <c r="P248" s="722" t="s">
        <v>5164</v>
      </c>
      <c r="Q248" s="725"/>
      <c r="R248" s="725" t="s">
        <v>3338</v>
      </c>
      <c r="S248" s="725" t="s">
        <v>3338</v>
      </c>
      <c r="T248" s="725"/>
      <c r="U248" s="725" t="s">
        <v>3338</v>
      </c>
      <c r="V248" s="725"/>
    </row>
    <row r="249" spans="1:22" ht="16.5" thickBot="1">
      <c r="A249" s="720" t="s">
        <v>3338</v>
      </c>
      <c r="B249" s="721" t="s">
        <v>3338</v>
      </c>
      <c r="C249" s="722" t="s">
        <v>5289</v>
      </c>
      <c r="D249" s="723"/>
      <c r="E249" s="724">
        <v>2033</v>
      </c>
      <c r="F249" s="724" t="s">
        <v>4914</v>
      </c>
      <c r="G249" s="724" t="s">
        <v>4915</v>
      </c>
      <c r="H249" s="724" t="s">
        <v>4921</v>
      </c>
      <c r="I249" s="724" t="s">
        <v>4921</v>
      </c>
      <c r="J249" s="724" t="s">
        <v>4907</v>
      </c>
      <c r="K249" s="724">
        <v>100</v>
      </c>
      <c r="L249" s="724" t="s">
        <v>5012</v>
      </c>
      <c r="M249" s="724" t="s">
        <v>4963</v>
      </c>
      <c r="N249" s="722" t="s">
        <v>5300</v>
      </c>
      <c r="O249" s="722" t="s">
        <v>1319</v>
      </c>
      <c r="P249" s="722" t="s">
        <v>5164</v>
      </c>
      <c r="Q249" s="725"/>
      <c r="R249" s="725" t="s">
        <v>3338</v>
      </c>
      <c r="S249" s="725" t="s">
        <v>3338</v>
      </c>
      <c r="T249" s="725"/>
      <c r="U249" s="725" t="s">
        <v>3338</v>
      </c>
      <c r="V249" s="725"/>
    </row>
    <row r="250" spans="1:22" ht="16.5" thickBot="1">
      <c r="A250" s="720" t="s">
        <v>3338</v>
      </c>
      <c r="B250" s="721" t="s">
        <v>3338</v>
      </c>
      <c r="C250" s="722" t="s">
        <v>5289</v>
      </c>
      <c r="D250" s="723"/>
      <c r="E250" s="724">
        <v>2033</v>
      </c>
      <c r="F250" s="724" t="s">
        <v>4914</v>
      </c>
      <c r="G250" s="724" t="s">
        <v>4915</v>
      </c>
      <c r="H250" s="724" t="s">
        <v>4956</v>
      </c>
      <c r="I250" s="724" t="s">
        <v>4956</v>
      </c>
      <c r="J250" s="724" t="s">
        <v>4907</v>
      </c>
      <c r="K250" s="724">
        <v>30</v>
      </c>
      <c r="L250" s="724" t="s">
        <v>4983</v>
      </c>
      <c r="M250" s="724" t="s">
        <v>4963</v>
      </c>
      <c r="N250" s="722" t="s">
        <v>5300</v>
      </c>
      <c r="O250" s="722" t="s">
        <v>1319</v>
      </c>
      <c r="P250" s="722" t="s">
        <v>5164</v>
      </c>
      <c r="Q250" s="725"/>
      <c r="R250" s="725" t="s">
        <v>3338</v>
      </c>
      <c r="S250" s="725" t="s">
        <v>3338</v>
      </c>
      <c r="T250" s="725"/>
      <c r="U250" s="725" t="s">
        <v>3338</v>
      </c>
      <c r="V250" s="725"/>
    </row>
    <row r="251" spans="1:22" ht="16.5" thickBot="1">
      <c r="A251" s="720" t="s">
        <v>3338</v>
      </c>
      <c r="B251" s="721" t="s">
        <v>3338</v>
      </c>
      <c r="C251" s="722" t="s">
        <v>5289</v>
      </c>
      <c r="D251" s="723"/>
      <c r="E251" s="724">
        <v>2034</v>
      </c>
      <c r="F251" s="724" t="s">
        <v>4914</v>
      </c>
      <c r="G251" s="724" t="s">
        <v>4915</v>
      </c>
      <c r="H251" s="724" t="s">
        <v>4921</v>
      </c>
      <c r="I251" s="724" t="s">
        <v>4921</v>
      </c>
      <c r="J251" s="724" t="s">
        <v>4907</v>
      </c>
      <c r="K251" s="724">
        <v>900</v>
      </c>
      <c r="L251" s="724" t="s">
        <v>5012</v>
      </c>
      <c r="M251" s="724" t="s">
        <v>4919</v>
      </c>
      <c r="N251" s="722" t="s">
        <v>1125</v>
      </c>
      <c r="O251" s="722" t="s">
        <v>2215</v>
      </c>
      <c r="P251" s="722" t="s">
        <v>5164</v>
      </c>
      <c r="Q251" s="725"/>
      <c r="R251" s="725" t="s">
        <v>3338</v>
      </c>
      <c r="S251" s="725" t="s">
        <v>3338</v>
      </c>
      <c r="T251" s="725"/>
      <c r="U251" s="725" t="s">
        <v>3338</v>
      </c>
      <c r="V251" s="725"/>
    </row>
    <row r="252" spans="1:22" ht="16.5" thickBot="1">
      <c r="A252" s="720" t="s">
        <v>3338</v>
      </c>
      <c r="B252" s="721" t="s">
        <v>3338</v>
      </c>
      <c r="C252" s="722" t="s">
        <v>5289</v>
      </c>
      <c r="D252" s="723"/>
      <c r="E252" s="724">
        <v>2034</v>
      </c>
      <c r="F252" s="724" t="s">
        <v>4914</v>
      </c>
      <c r="G252" s="724" t="s">
        <v>4915</v>
      </c>
      <c r="H252" s="724" t="s">
        <v>4956</v>
      </c>
      <c r="I252" s="724" t="s">
        <v>4956</v>
      </c>
      <c r="J252" s="724" t="s">
        <v>4907</v>
      </c>
      <c r="K252" s="724">
        <v>28</v>
      </c>
      <c r="L252" s="724" t="s">
        <v>5012</v>
      </c>
      <c r="M252" s="724" t="s">
        <v>4919</v>
      </c>
      <c r="N252" s="722" t="s">
        <v>893</v>
      </c>
      <c r="O252" s="722" t="s">
        <v>488</v>
      </c>
      <c r="P252" s="722" t="s">
        <v>5164</v>
      </c>
      <c r="Q252" s="725"/>
      <c r="R252" s="725" t="s">
        <v>3338</v>
      </c>
      <c r="S252" s="725" t="s">
        <v>3338</v>
      </c>
      <c r="T252" s="725"/>
      <c r="U252" s="725" t="s">
        <v>3338</v>
      </c>
      <c r="V252" s="725"/>
    </row>
    <row r="253" spans="1:22" ht="16.5" thickBot="1">
      <c r="A253" s="720" t="s">
        <v>3338</v>
      </c>
      <c r="B253" s="721" t="s">
        <v>3338</v>
      </c>
      <c r="C253" s="722" t="s">
        <v>5289</v>
      </c>
      <c r="D253" s="723"/>
      <c r="E253" s="724">
        <v>2034</v>
      </c>
      <c r="F253" s="724" t="s">
        <v>4914</v>
      </c>
      <c r="G253" s="724" t="s">
        <v>4915</v>
      </c>
      <c r="H253" s="724" t="s">
        <v>4956</v>
      </c>
      <c r="I253" s="724" t="s">
        <v>4956</v>
      </c>
      <c r="J253" s="724" t="s">
        <v>4907</v>
      </c>
      <c r="K253" s="724">
        <v>26</v>
      </c>
      <c r="L253" s="724" t="s">
        <v>5012</v>
      </c>
      <c r="M253" s="724" t="s">
        <v>4950</v>
      </c>
      <c r="N253" s="722" t="s">
        <v>5060</v>
      </c>
      <c r="O253" s="722" t="s">
        <v>136</v>
      </c>
      <c r="P253" s="722" t="s">
        <v>5164</v>
      </c>
      <c r="Q253" s="725"/>
      <c r="R253" s="725" t="s">
        <v>3338</v>
      </c>
      <c r="S253" s="725" t="s">
        <v>3338</v>
      </c>
      <c r="T253" s="725"/>
      <c r="U253" s="725" t="s">
        <v>3338</v>
      </c>
      <c r="V253" s="725"/>
    </row>
    <row r="254" spans="1:22" ht="16.5" thickBot="1">
      <c r="A254" s="720" t="s">
        <v>3338</v>
      </c>
      <c r="B254" s="721" t="s">
        <v>3338</v>
      </c>
      <c r="C254" s="722" t="s">
        <v>5289</v>
      </c>
      <c r="D254" s="723"/>
      <c r="E254" s="724">
        <v>2034</v>
      </c>
      <c r="F254" s="724" t="s">
        <v>4914</v>
      </c>
      <c r="G254" s="724" t="s">
        <v>4915</v>
      </c>
      <c r="H254" s="724" t="s">
        <v>4956</v>
      </c>
      <c r="I254" s="724" t="s">
        <v>4956</v>
      </c>
      <c r="J254" s="724" t="s">
        <v>4907</v>
      </c>
      <c r="K254" s="724">
        <v>56</v>
      </c>
      <c r="L254" s="724" t="s">
        <v>5012</v>
      </c>
      <c r="M254" s="724" t="s">
        <v>4932</v>
      </c>
      <c r="N254" s="722" t="s">
        <v>5076</v>
      </c>
      <c r="O254" s="722" t="s">
        <v>294</v>
      </c>
      <c r="P254" s="722" t="s">
        <v>5164</v>
      </c>
      <c r="Q254" s="725"/>
      <c r="R254" s="725" t="s">
        <v>3338</v>
      </c>
      <c r="S254" s="725" t="s">
        <v>3338</v>
      </c>
      <c r="T254" s="725"/>
      <c r="U254" s="725" t="s">
        <v>3338</v>
      </c>
      <c r="V254" s="725"/>
    </row>
    <row r="255" spans="1:22" ht="16.5" thickBot="1">
      <c r="A255" s="720" t="s">
        <v>3338</v>
      </c>
      <c r="B255" s="721" t="s">
        <v>3338</v>
      </c>
      <c r="C255" s="722" t="s">
        <v>5289</v>
      </c>
      <c r="D255" s="723"/>
      <c r="E255" s="724">
        <v>2034</v>
      </c>
      <c r="F255" s="724" t="s">
        <v>4914</v>
      </c>
      <c r="G255" s="724" t="s">
        <v>4915</v>
      </c>
      <c r="H255" s="724" t="s">
        <v>4921</v>
      </c>
      <c r="I255" s="724" t="s">
        <v>4921</v>
      </c>
      <c r="J255" s="724" t="s">
        <v>4907</v>
      </c>
      <c r="K255" s="739">
        <v>1104</v>
      </c>
      <c r="L255" s="724" t="s">
        <v>5012</v>
      </c>
      <c r="M255" s="724" t="s">
        <v>4919</v>
      </c>
      <c r="N255" s="722" t="s">
        <v>746</v>
      </c>
      <c r="O255" s="722" t="s">
        <v>124</v>
      </c>
      <c r="P255" s="722" t="s">
        <v>5164</v>
      </c>
      <c r="Q255" s="725"/>
      <c r="R255" s="725" t="s">
        <v>3338</v>
      </c>
      <c r="S255" s="725" t="s">
        <v>3338</v>
      </c>
      <c r="T255" s="725"/>
      <c r="U255" s="725" t="s">
        <v>3338</v>
      </c>
      <c r="V255" s="725"/>
    </row>
    <row r="256" spans="1:22" ht="16.5" thickBot="1">
      <c r="A256" s="720" t="s">
        <v>3338</v>
      </c>
      <c r="B256" s="721" t="s">
        <v>3338</v>
      </c>
      <c r="C256" s="722" t="s">
        <v>5289</v>
      </c>
      <c r="D256" s="723"/>
      <c r="E256" s="724">
        <v>2034</v>
      </c>
      <c r="F256" s="724" t="s">
        <v>4914</v>
      </c>
      <c r="G256" s="724" t="s">
        <v>4915</v>
      </c>
      <c r="H256" s="724" t="s">
        <v>4921</v>
      </c>
      <c r="I256" s="724" t="s">
        <v>4921</v>
      </c>
      <c r="J256" s="724" t="s">
        <v>4907</v>
      </c>
      <c r="K256" s="724">
        <v>57</v>
      </c>
      <c r="L256" s="724" t="s">
        <v>5012</v>
      </c>
      <c r="M256" s="724" t="s">
        <v>4938</v>
      </c>
      <c r="N256" s="722" t="s">
        <v>4987</v>
      </c>
      <c r="O256" s="722" t="s">
        <v>2952</v>
      </c>
      <c r="P256" s="722" t="s">
        <v>5164</v>
      </c>
      <c r="Q256" s="725"/>
      <c r="R256" s="725" t="s">
        <v>3338</v>
      </c>
      <c r="S256" s="725" t="s">
        <v>3338</v>
      </c>
      <c r="T256" s="725"/>
      <c r="U256" s="725" t="s">
        <v>3338</v>
      </c>
      <c r="V256" s="725"/>
    </row>
    <row r="257" spans="1:22" ht="16.5" thickBot="1">
      <c r="A257" s="720" t="s">
        <v>3338</v>
      </c>
      <c r="B257" s="721" t="s">
        <v>3338</v>
      </c>
      <c r="C257" s="722" t="s">
        <v>5289</v>
      </c>
      <c r="D257" s="723"/>
      <c r="E257" s="724">
        <v>2034</v>
      </c>
      <c r="F257" s="724" t="s">
        <v>4914</v>
      </c>
      <c r="G257" s="724" t="s">
        <v>4915</v>
      </c>
      <c r="H257" s="724" t="s">
        <v>4927</v>
      </c>
      <c r="I257" s="724" t="s">
        <v>4927</v>
      </c>
      <c r="J257" s="724" t="s">
        <v>4907</v>
      </c>
      <c r="K257" s="724">
        <v>200</v>
      </c>
      <c r="L257" s="724" t="s">
        <v>5012</v>
      </c>
      <c r="M257" s="724" t="s">
        <v>4963</v>
      </c>
      <c r="N257" s="722" t="s">
        <v>5300</v>
      </c>
      <c r="O257" s="722" t="s">
        <v>1319</v>
      </c>
      <c r="P257" s="722" t="s">
        <v>5164</v>
      </c>
      <c r="Q257" s="725"/>
      <c r="R257" s="725" t="s">
        <v>3338</v>
      </c>
      <c r="S257" s="725" t="s">
        <v>3338</v>
      </c>
      <c r="T257" s="725"/>
      <c r="U257" s="725" t="s">
        <v>3338</v>
      </c>
      <c r="V257" s="725"/>
    </row>
    <row r="258" spans="1:22" ht="16.5" thickBot="1">
      <c r="A258" s="720" t="s">
        <v>3338</v>
      </c>
      <c r="B258" s="721" t="s">
        <v>3338</v>
      </c>
      <c r="C258" s="722" t="s">
        <v>5289</v>
      </c>
      <c r="D258" s="723"/>
      <c r="E258" s="724">
        <v>2034</v>
      </c>
      <c r="F258" s="724" t="s">
        <v>4914</v>
      </c>
      <c r="G258" s="724" t="s">
        <v>4915</v>
      </c>
      <c r="H258" s="724" t="s">
        <v>4956</v>
      </c>
      <c r="I258" s="724" t="s">
        <v>4956</v>
      </c>
      <c r="J258" s="724" t="s">
        <v>4907</v>
      </c>
      <c r="K258" s="724">
        <v>60</v>
      </c>
      <c r="L258" s="724" t="s">
        <v>5012</v>
      </c>
      <c r="M258" s="724" t="s">
        <v>4963</v>
      </c>
      <c r="N258" s="722" t="s">
        <v>5300</v>
      </c>
      <c r="O258" s="722" t="s">
        <v>1319</v>
      </c>
      <c r="P258" s="722" t="s">
        <v>5164</v>
      </c>
      <c r="Q258" s="725"/>
      <c r="R258" s="725" t="s">
        <v>3338</v>
      </c>
      <c r="S258" s="725" t="s">
        <v>3338</v>
      </c>
      <c r="T258" s="725"/>
      <c r="U258" s="725" t="s">
        <v>3338</v>
      </c>
      <c r="V258" s="725"/>
    </row>
    <row r="259" spans="1:22" ht="16.5" thickBot="1">
      <c r="A259" s="720" t="s">
        <v>3823</v>
      </c>
      <c r="B259" s="721" t="s">
        <v>3338</v>
      </c>
      <c r="C259" s="722" t="s">
        <v>5289</v>
      </c>
      <c r="D259" s="723"/>
      <c r="E259" s="724">
        <v>2034</v>
      </c>
      <c r="F259" s="724" t="s">
        <v>4914</v>
      </c>
      <c r="G259" s="724" t="s">
        <v>4930</v>
      </c>
      <c r="H259" s="724" t="s">
        <v>4945</v>
      </c>
      <c r="I259" s="724" t="s">
        <v>4945</v>
      </c>
      <c r="J259" s="724" t="s">
        <v>4946</v>
      </c>
      <c r="K259" s="724">
        <v>477</v>
      </c>
      <c r="L259" s="724" t="s">
        <v>5012</v>
      </c>
      <c r="M259" s="724" t="s">
        <v>4923</v>
      </c>
      <c r="N259" s="722" t="s">
        <v>1542</v>
      </c>
      <c r="O259" s="722" t="s">
        <v>1611</v>
      </c>
      <c r="P259" s="722" t="s">
        <v>5164</v>
      </c>
      <c r="Q259" s="725"/>
      <c r="R259" s="725" t="s">
        <v>3338</v>
      </c>
      <c r="S259" s="725" t="s">
        <v>3338</v>
      </c>
      <c r="T259" s="725"/>
      <c r="U259" s="725" t="s">
        <v>3338</v>
      </c>
      <c r="V259" s="725"/>
    </row>
    <row r="260" spans="1:22" ht="16.5" thickBot="1">
      <c r="A260" s="720" t="s">
        <v>3823</v>
      </c>
      <c r="B260" s="721" t="s">
        <v>3338</v>
      </c>
      <c r="C260" s="722" t="s">
        <v>5289</v>
      </c>
      <c r="D260" s="723"/>
      <c r="E260" s="724">
        <v>2034</v>
      </c>
      <c r="F260" s="724" t="s">
        <v>4914</v>
      </c>
      <c r="G260" s="724" t="s">
        <v>4930</v>
      </c>
      <c r="H260" s="724" t="s">
        <v>5185</v>
      </c>
      <c r="I260" s="724" t="s">
        <v>5185</v>
      </c>
      <c r="J260" s="724" t="s">
        <v>4907</v>
      </c>
      <c r="K260" s="724">
        <v>50</v>
      </c>
      <c r="L260" s="724" t="s">
        <v>4983</v>
      </c>
      <c r="M260" s="724" t="s">
        <v>4953</v>
      </c>
      <c r="N260" s="722" t="s">
        <v>5301</v>
      </c>
      <c r="O260" s="722" t="s">
        <v>656</v>
      </c>
      <c r="P260" s="722" t="s">
        <v>5164</v>
      </c>
      <c r="Q260" s="725"/>
      <c r="R260" s="725" t="s">
        <v>3338</v>
      </c>
      <c r="S260" s="725" t="s">
        <v>3338</v>
      </c>
      <c r="T260" s="725"/>
      <c r="U260" s="725" t="s">
        <v>3338</v>
      </c>
      <c r="V260" s="725"/>
    </row>
    <row r="261" spans="1:22" ht="16.5" thickBot="1">
      <c r="A261" s="720" t="s">
        <v>3338</v>
      </c>
      <c r="B261" s="721" t="s">
        <v>3338</v>
      </c>
      <c r="C261" s="722" t="s">
        <v>5289</v>
      </c>
      <c r="D261" s="723"/>
      <c r="E261" s="724">
        <v>2035</v>
      </c>
      <c r="F261" s="724" t="s">
        <v>4914</v>
      </c>
      <c r="G261" s="724" t="s">
        <v>4915</v>
      </c>
      <c r="H261" s="724" t="s">
        <v>4921</v>
      </c>
      <c r="I261" s="724" t="s">
        <v>4921</v>
      </c>
      <c r="J261" s="724" t="s">
        <v>4907</v>
      </c>
      <c r="K261" s="739">
        <v>1000</v>
      </c>
      <c r="L261" s="724" t="s">
        <v>5012</v>
      </c>
      <c r="M261" s="724" t="s">
        <v>4919</v>
      </c>
      <c r="N261" s="722" t="s">
        <v>746</v>
      </c>
      <c r="O261" s="722" t="s">
        <v>124</v>
      </c>
      <c r="P261" s="722" t="s">
        <v>5164</v>
      </c>
      <c r="Q261" s="725"/>
      <c r="R261" s="725" t="s">
        <v>3338</v>
      </c>
      <c r="S261" s="725" t="s">
        <v>3338</v>
      </c>
      <c r="T261" s="725"/>
      <c r="U261" s="725" t="s">
        <v>3338</v>
      </c>
      <c r="V261" s="725"/>
    </row>
    <row r="262" spans="1:22" ht="16.5" thickBot="1">
      <c r="A262" s="720" t="s">
        <v>3338</v>
      </c>
      <c r="B262" s="721" t="s">
        <v>3338</v>
      </c>
      <c r="C262" s="722" t="s">
        <v>5289</v>
      </c>
      <c r="D262" s="723"/>
      <c r="E262" s="724">
        <v>2035</v>
      </c>
      <c r="F262" s="724" t="s">
        <v>4914</v>
      </c>
      <c r="G262" s="724" t="s">
        <v>4915</v>
      </c>
      <c r="H262" s="724" t="s">
        <v>4956</v>
      </c>
      <c r="I262" s="724" t="s">
        <v>4956</v>
      </c>
      <c r="J262" s="724" t="s">
        <v>4907</v>
      </c>
      <c r="K262" s="724">
        <v>79</v>
      </c>
      <c r="L262" s="724" t="s">
        <v>5012</v>
      </c>
      <c r="M262" s="724" t="s">
        <v>4919</v>
      </c>
      <c r="N262" s="722" t="s">
        <v>1081</v>
      </c>
      <c r="O262" s="722" t="s">
        <v>124</v>
      </c>
      <c r="P262" s="722" t="s">
        <v>5164</v>
      </c>
      <c r="Q262" s="725"/>
      <c r="R262" s="725" t="s">
        <v>3338</v>
      </c>
      <c r="S262" s="725" t="s">
        <v>3338</v>
      </c>
      <c r="T262" s="725"/>
      <c r="U262" s="725" t="s">
        <v>3338</v>
      </c>
      <c r="V262" s="725"/>
    </row>
    <row r="263" spans="1:22" ht="16.5" thickBot="1">
      <c r="A263" s="720" t="s">
        <v>3338</v>
      </c>
      <c r="B263" s="721" t="s">
        <v>3338</v>
      </c>
      <c r="C263" s="722" t="s">
        <v>5289</v>
      </c>
      <c r="D263" s="723"/>
      <c r="E263" s="724">
        <v>2035</v>
      </c>
      <c r="F263" s="724" t="s">
        <v>4914</v>
      </c>
      <c r="G263" s="724" t="s">
        <v>4915</v>
      </c>
      <c r="H263" s="724" t="s">
        <v>4956</v>
      </c>
      <c r="I263" s="724" t="s">
        <v>4956</v>
      </c>
      <c r="J263" s="724" t="s">
        <v>4907</v>
      </c>
      <c r="K263" s="724">
        <v>4</v>
      </c>
      <c r="L263" s="724" t="s">
        <v>5012</v>
      </c>
      <c r="M263" s="724" t="s">
        <v>4950</v>
      </c>
      <c r="N263" s="722" t="s">
        <v>5060</v>
      </c>
      <c r="O263" s="722" t="s">
        <v>136</v>
      </c>
      <c r="P263" s="722" t="s">
        <v>5164</v>
      </c>
      <c r="Q263" s="725"/>
      <c r="R263" s="725" t="s">
        <v>3338</v>
      </c>
      <c r="S263" s="725" t="s">
        <v>3338</v>
      </c>
      <c r="T263" s="725"/>
      <c r="U263" s="725" t="s">
        <v>3338</v>
      </c>
      <c r="V263" s="725"/>
    </row>
    <row r="264" spans="1:22" ht="16.5" thickBot="1">
      <c r="A264" s="720" t="s">
        <v>3338</v>
      </c>
      <c r="B264" s="721" t="s">
        <v>3338</v>
      </c>
      <c r="C264" s="722" t="s">
        <v>5289</v>
      </c>
      <c r="D264" s="723"/>
      <c r="E264" s="724">
        <v>2035</v>
      </c>
      <c r="F264" s="724" t="s">
        <v>4914</v>
      </c>
      <c r="G264" s="724" t="s">
        <v>4915</v>
      </c>
      <c r="H264" s="724" t="s">
        <v>4956</v>
      </c>
      <c r="I264" s="724" t="s">
        <v>4956</v>
      </c>
      <c r="J264" s="724" t="s">
        <v>4907</v>
      </c>
      <c r="K264" s="724">
        <v>23</v>
      </c>
      <c r="L264" s="724" t="s">
        <v>5012</v>
      </c>
      <c r="M264" s="724" t="s">
        <v>4938</v>
      </c>
      <c r="N264" s="722" t="s">
        <v>4987</v>
      </c>
      <c r="O264" s="722" t="s">
        <v>2952</v>
      </c>
      <c r="P264" s="722" t="s">
        <v>5164</v>
      </c>
      <c r="Q264" s="725"/>
      <c r="R264" s="725" t="s">
        <v>3338</v>
      </c>
      <c r="S264" s="725" t="s">
        <v>3338</v>
      </c>
      <c r="T264" s="725"/>
      <c r="U264" s="725" t="s">
        <v>3338</v>
      </c>
      <c r="V264" s="725"/>
    </row>
    <row r="265" spans="1:22" ht="16.5" thickBot="1">
      <c r="A265" s="720" t="s">
        <v>3338</v>
      </c>
      <c r="B265" s="721" t="s">
        <v>3338</v>
      </c>
      <c r="C265" s="722" t="s">
        <v>5289</v>
      </c>
      <c r="D265" s="723"/>
      <c r="E265" s="724">
        <v>2035</v>
      </c>
      <c r="F265" s="724" t="s">
        <v>4914</v>
      </c>
      <c r="G265" s="724" t="s">
        <v>4915</v>
      </c>
      <c r="H265" s="724" t="s">
        <v>4927</v>
      </c>
      <c r="I265" s="724" t="s">
        <v>4927</v>
      </c>
      <c r="J265" s="724" t="s">
        <v>4907</v>
      </c>
      <c r="K265" s="739">
        <v>1187</v>
      </c>
      <c r="L265" s="724" t="s">
        <v>5012</v>
      </c>
      <c r="M265" s="724" t="s">
        <v>4928</v>
      </c>
      <c r="N265" s="722" t="s">
        <v>963</v>
      </c>
      <c r="O265" s="722" t="s">
        <v>4360</v>
      </c>
      <c r="P265" s="722" t="s">
        <v>5164</v>
      </c>
      <c r="Q265" s="725"/>
      <c r="R265" s="725" t="s">
        <v>3338</v>
      </c>
      <c r="S265" s="725" t="s">
        <v>3338</v>
      </c>
      <c r="T265" s="725"/>
      <c r="U265" s="725" t="s">
        <v>3338</v>
      </c>
      <c r="V265" s="725"/>
    </row>
    <row r="266" spans="1:22" ht="16.5" thickBot="1">
      <c r="A266" s="720" t="s">
        <v>3338</v>
      </c>
      <c r="B266" s="721" t="s">
        <v>3338</v>
      </c>
      <c r="C266" s="722" t="s">
        <v>5289</v>
      </c>
      <c r="D266" s="723"/>
      <c r="E266" s="724">
        <v>2035</v>
      </c>
      <c r="F266" s="724" t="s">
        <v>4914</v>
      </c>
      <c r="G266" s="724" t="s">
        <v>4915</v>
      </c>
      <c r="H266" s="724" t="s">
        <v>4921</v>
      </c>
      <c r="I266" s="724" t="s">
        <v>4921</v>
      </c>
      <c r="J266" s="724" t="s">
        <v>4907</v>
      </c>
      <c r="K266" s="724">
        <v>441</v>
      </c>
      <c r="L266" s="724" t="s">
        <v>5012</v>
      </c>
      <c r="M266" s="724" t="s">
        <v>4925</v>
      </c>
      <c r="N266" s="722" t="s">
        <v>1108</v>
      </c>
      <c r="O266" s="722" t="s">
        <v>259</v>
      </c>
      <c r="P266" s="722" t="s">
        <v>5164</v>
      </c>
      <c r="Q266" s="725"/>
      <c r="R266" s="725" t="s">
        <v>3338</v>
      </c>
      <c r="S266" s="725" t="s">
        <v>3338</v>
      </c>
      <c r="T266" s="725"/>
      <c r="U266" s="725" t="s">
        <v>3338</v>
      </c>
      <c r="V266" s="725"/>
    </row>
    <row r="267" spans="1:22" ht="16.5" thickBot="1">
      <c r="A267" s="720" t="s">
        <v>3338</v>
      </c>
      <c r="B267" s="721" t="s">
        <v>3338</v>
      </c>
      <c r="C267" s="722" t="s">
        <v>5289</v>
      </c>
      <c r="D267" s="723"/>
      <c r="E267" s="724">
        <v>2035</v>
      </c>
      <c r="F267" s="724" t="s">
        <v>4914</v>
      </c>
      <c r="G267" s="724" t="s">
        <v>4915</v>
      </c>
      <c r="H267" s="724" t="s">
        <v>4921</v>
      </c>
      <c r="I267" s="724" t="s">
        <v>4921</v>
      </c>
      <c r="J267" s="724" t="s">
        <v>4907</v>
      </c>
      <c r="K267" s="724">
        <v>250</v>
      </c>
      <c r="L267" s="724" t="s">
        <v>5012</v>
      </c>
      <c r="M267" s="724" t="s">
        <v>4950</v>
      </c>
      <c r="N267" s="722" t="s">
        <v>766</v>
      </c>
      <c r="O267" s="722" t="s">
        <v>136</v>
      </c>
      <c r="P267" s="722" t="s">
        <v>5164</v>
      </c>
      <c r="Q267" s="725"/>
      <c r="R267" s="725" t="s">
        <v>3338</v>
      </c>
      <c r="S267" s="725" t="s">
        <v>3338</v>
      </c>
      <c r="T267" s="725"/>
      <c r="U267" s="725" t="s">
        <v>3338</v>
      </c>
      <c r="V267" s="725"/>
    </row>
    <row r="268" spans="1:22" ht="16.5" thickBot="1">
      <c r="A268" s="720" t="s">
        <v>3338</v>
      </c>
      <c r="B268" s="721" t="s">
        <v>3338</v>
      </c>
      <c r="C268" s="722" t="s">
        <v>5289</v>
      </c>
      <c r="D268" s="723"/>
      <c r="E268" s="724">
        <v>2035</v>
      </c>
      <c r="F268" s="724" t="s">
        <v>4914</v>
      </c>
      <c r="G268" s="724" t="s">
        <v>4915</v>
      </c>
      <c r="H268" s="724" t="s">
        <v>4927</v>
      </c>
      <c r="I268" s="724" t="s">
        <v>4927</v>
      </c>
      <c r="J268" s="724" t="s">
        <v>4907</v>
      </c>
      <c r="K268" s="724">
        <v>200</v>
      </c>
      <c r="L268" s="724" t="s">
        <v>5012</v>
      </c>
      <c r="M268" s="724" t="s">
        <v>4963</v>
      </c>
      <c r="N268" s="722" t="s">
        <v>5300</v>
      </c>
      <c r="O268" s="722" t="s">
        <v>1319</v>
      </c>
      <c r="P268" s="722" t="s">
        <v>5164</v>
      </c>
      <c r="Q268" s="725"/>
      <c r="R268" s="725" t="s">
        <v>3338</v>
      </c>
      <c r="S268" s="725" t="s">
        <v>3338</v>
      </c>
      <c r="T268" s="725"/>
      <c r="U268" s="725" t="s">
        <v>3338</v>
      </c>
      <c r="V268" s="725"/>
    </row>
    <row r="269" spans="1:22" ht="16.5" thickBot="1">
      <c r="A269" s="720" t="s">
        <v>3338</v>
      </c>
      <c r="B269" s="721" t="s">
        <v>3338</v>
      </c>
      <c r="C269" s="722" t="s">
        <v>5289</v>
      </c>
      <c r="D269" s="723"/>
      <c r="E269" s="724">
        <v>2035</v>
      </c>
      <c r="F269" s="724" t="s">
        <v>4914</v>
      </c>
      <c r="G269" s="724" t="s">
        <v>4915</v>
      </c>
      <c r="H269" s="724" t="s">
        <v>4956</v>
      </c>
      <c r="I269" s="724" t="s">
        <v>4956</v>
      </c>
      <c r="J269" s="724" t="s">
        <v>4907</v>
      </c>
      <c r="K269" s="724">
        <v>60</v>
      </c>
      <c r="L269" s="724" t="s">
        <v>4983</v>
      </c>
      <c r="M269" s="724" t="s">
        <v>4963</v>
      </c>
      <c r="N269" s="722" t="s">
        <v>5300</v>
      </c>
      <c r="O269" s="722" t="s">
        <v>1319</v>
      </c>
      <c r="P269" s="722" t="s">
        <v>5164</v>
      </c>
      <c r="Q269" s="725"/>
      <c r="R269" s="725" t="s">
        <v>3338</v>
      </c>
      <c r="S269" s="725" t="s">
        <v>3338</v>
      </c>
      <c r="T269" s="725"/>
      <c r="U269" s="725" t="s">
        <v>3338</v>
      </c>
      <c r="V269" s="725"/>
    </row>
    <row r="270" spans="1:22" ht="16.5" thickBot="1">
      <c r="A270" s="720" t="s">
        <v>3823</v>
      </c>
      <c r="B270" s="721" t="s">
        <v>3338</v>
      </c>
      <c r="C270" s="722" t="s">
        <v>5289</v>
      </c>
      <c r="D270" s="723"/>
      <c r="E270" s="724">
        <v>2035</v>
      </c>
      <c r="F270" s="724" t="s">
        <v>4914</v>
      </c>
      <c r="G270" s="724" t="s">
        <v>4930</v>
      </c>
      <c r="H270" s="724" t="s">
        <v>5185</v>
      </c>
      <c r="I270" s="724" t="s">
        <v>5185</v>
      </c>
      <c r="J270" s="724" t="s">
        <v>4907</v>
      </c>
      <c r="K270" s="724">
        <v>100</v>
      </c>
      <c r="L270" s="724" t="s">
        <v>4983</v>
      </c>
      <c r="M270" s="724" t="s">
        <v>4953</v>
      </c>
      <c r="N270" s="722" t="s">
        <v>5091</v>
      </c>
      <c r="O270" s="722" t="s">
        <v>656</v>
      </c>
      <c r="P270" s="722" t="s">
        <v>5164</v>
      </c>
      <c r="Q270" s="725"/>
      <c r="R270" s="725" t="s">
        <v>3338</v>
      </c>
      <c r="S270" s="725" t="s">
        <v>3338</v>
      </c>
      <c r="T270" s="725"/>
      <c r="U270" s="725" t="s">
        <v>3338</v>
      </c>
      <c r="V270" s="725"/>
    </row>
    <row r="271" spans="1:22" ht="16.5" thickBot="1">
      <c r="A271" s="720" t="s">
        <v>3338</v>
      </c>
      <c r="B271" s="721" t="s">
        <v>3338</v>
      </c>
      <c r="C271" s="722" t="s">
        <v>5289</v>
      </c>
      <c r="D271" s="723"/>
      <c r="E271" s="724">
        <v>2036</v>
      </c>
      <c r="F271" s="724" t="s">
        <v>4914</v>
      </c>
      <c r="G271" s="724" t="s">
        <v>4915</v>
      </c>
      <c r="H271" s="724" t="s">
        <v>4956</v>
      </c>
      <c r="I271" s="724" t="s">
        <v>4956</v>
      </c>
      <c r="J271" s="724" t="s">
        <v>4907</v>
      </c>
      <c r="K271" s="724">
        <v>53</v>
      </c>
      <c r="L271" s="724" t="s">
        <v>5012</v>
      </c>
      <c r="M271" s="724" t="s">
        <v>4932</v>
      </c>
      <c r="N271" s="722" t="s">
        <v>5304</v>
      </c>
      <c r="O271" s="722" t="s">
        <v>294</v>
      </c>
      <c r="P271" s="722" t="s">
        <v>5164</v>
      </c>
      <c r="Q271" s="725"/>
      <c r="R271" s="725" t="s">
        <v>3338</v>
      </c>
      <c r="S271" s="725" t="s">
        <v>3338</v>
      </c>
      <c r="T271" s="725"/>
      <c r="U271" s="725" t="s">
        <v>3338</v>
      </c>
      <c r="V271" s="725"/>
    </row>
    <row r="272" spans="1:22" ht="16.5" thickBot="1">
      <c r="A272" s="720" t="s">
        <v>3338</v>
      </c>
      <c r="B272" s="721" t="s">
        <v>3338</v>
      </c>
      <c r="C272" s="722" t="s">
        <v>5289</v>
      </c>
      <c r="D272" s="723"/>
      <c r="E272" s="724">
        <v>2036</v>
      </c>
      <c r="F272" s="724" t="s">
        <v>4914</v>
      </c>
      <c r="G272" s="724" t="s">
        <v>4915</v>
      </c>
      <c r="H272" s="724" t="s">
        <v>4921</v>
      </c>
      <c r="I272" s="724" t="s">
        <v>4921</v>
      </c>
      <c r="J272" s="724" t="s">
        <v>4907</v>
      </c>
      <c r="K272" s="724">
        <v>56</v>
      </c>
      <c r="L272" s="724" t="s">
        <v>5012</v>
      </c>
      <c r="M272" s="724" t="s">
        <v>4919</v>
      </c>
      <c r="N272" s="722" t="s">
        <v>1125</v>
      </c>
      <c r="O272" s="722" t="s">
        <v>2215</v>
      </c>
      <c r="P272" s="722" t="s">
        <v>5164</v>
      </c>
      <c r="Q272" s="725"/>
      <c r="R272" s="725" t="s">
        <v>3338</v>
      </c>
      <c r="S272" s="725" t="s">
        <v>3338</v>
      </c>
      <c r="T272" s="725"/>
      <c r="U272" s="725" t="s">
        <v>3338</v>
      </c>
      <c r="V272" s="725"/>
    </row>
    <row r="273" spans="1:22" ht="16.5" thickBot="1">
      <c r="A273" s="720" t="s">
        <v>3338</v>
      </c>
      <c r="B273" s="721" t="s">
        <v>3338</v>
      </c>
      <c r="C273" s="722" t="s">
        <v>5289</v>
      </c>
      <c r="D273" s="723"/>
      <c r="E273" s="724">
        <v>2036</v>
      </c>
      <c r="F273" s="724" t="s">
        <v>4914</v>
      </c>
      <c r="G273" s="724" t="s">
        <v>4915</v>
      </c>
      <c r="H273" s="724" t="s">
        <v>4927</v>
      </c>
      <c r="I273" s="724" t="s">
        <v>4927</v>
      </c>
      <c r="J273" s="724" t="s">
        <v>4907</v>
      </c>
      <c r="K273" s="724">
        <v>544</v>
      </c>
      <c r="L273" s="724" t="s">
        <v>5012</v>
      </c>
      <c r="M273" s="724" t="s">
        <v>4938</v>
      </c>
      <c r="N273" s="722" t="s">
        <v>5296</v>
      </c>
      <c r="O273" s="722" t="s">
        <v>508</v>
      </c>
      <c r="P273" s="722" t="s">
        <v>5164</v>
      </c>
      <c r="Q273" s="725"/>
      <c r="R273" s="725" t="s">
        <v>3338</v>
      </c>
      <c r="S273" s="725" t="s">
        <v>3338</v>
      </c>
      <c r="T273" s="725"/>
      <c r="U273" s="725" t="s">
        <v>3338</v>
      </c>
      <c r="V273" s="725"/>
    </row>
    <row r="274" spans="1:22" ht="16.5" thickBot="1">
      <c r="A274" s="720" t="s">
        <v>3338</v>
      </c>
      <c r="B274" s="721" t="s">
        <v>3338</v>
      </c>
      <c r="C274" s="722" t="s">
        <v>5289</v>
      </c>
      <c r="D274" s="723"/>
      <c r="E274" s="724">
        <v>2036</v>
      </c>
      <c r="F274" s="724" t="s">
        <v>4914</v>
      </c>
      <c r="G274" s="724" t="s">
        <v>4915</v>
      </c>
      <c r="H274" s="724" t="s">
        <v>4921</v>
      </c>
      <c r="I274" s="724" t="s">
        <v>4921</v>
      </c>
      <c r="J274" s="724" t="s">
        <v>4907</v>
      </c>
      <c r="K274" s="724">
        <v>808</v>
      </c>
      <c r="L274" s="724" t="s">
        <v>5012</v>
      </c>
      <c r="M274" s="724" t="s">
        <v>4928</v>
      </c>
      <c r="N274" s="722" t="s">
        <v>1927</v>
      </c>
      <c r="O274" s="722" t="s">
        <v>4360</v>
      </c>
      <c r="P274" s="722" t="s">
        <v>5164</v>
      </c>
      <c r="Q274" s="725"/>
      <c r="R274" s="725" t="s">
        <v>3338</v>
      </c>
      <c r="S274" s="725" t="s">
        <v>3338</v>
      </c>
      <c r="T274" s="725"/>
      <c r="U274" s="725" t="s">
        <v>3338</v>
      </c>
      <c r="V274" s="725"/>
    </row>
    <row r="275" spans="1:22" ht="16.5" thickBot="1">
      <c r="A275" s="720" t="s">
        <v>3823</v>
      </c>
      <c r="B275" s="721" t="s">
        <v>3338</v>
      </c>
      <c r="C275" s="722" t="s">
        <v>5289</v>
      </c>
      <c r="D275" s="723"/>
      <c r="E275" s="724">
        <v>2036</v>
      </c>
      <c r="F275" s="724" t="s">
        <v>4914</v>
      </c>
      <c r="G275" s="724" t="s">
        <v>4930</v>
      </c>
      <c r="H275" s="724" t="s">
        <v>5305</v>
      </c>
      <c r="I275" s="724" t="s">
        <v>5305</v>
      </c>
      <c r="J275" s="724" t="s">
        <v>4946</v>
      </c>
      <c r="K275" s="724">
        <v>518</v>
      </c>
      <c r="L275" s="724" t="s">
        <v>5012</v>
      </c>
      <c r="M275" s="724" t="s">
        <v>4928</v>
      </c>
      <c r="N275" s="722" t="s">
        <v>5290</v>
      </c>
      <c r="O275" s="722" t="s">
        <v>334</v>
      </c>
      <c r="P275" s="722" t="s">
        <v>5164</v>
      </c>
      <c r="Q275" s="725"/>
      <c r="R275" s="725" t="s">
        <v>3338</v>
      </c>
      <c r="S275" s="725" t="s">
        <v>3338</v>
      </c>
      <c r="T275" s="725"/>
      <c r="U275" s="725" t="s">
        <v>3338</v>
      </c>
      <c r="V275" s="725"/>
    </row>
    <row r="276" spans="1:22" ht="16.5" thickBot="1">
      <c r="A276" s="720" t="s">
        <v>3823</v>
      </c>
      <c r="B276" s="721" t="s">
        <v>3338</v>
      </c>
      <c r="C276" s="722" t="s">
        <v>5289</v>
      </c>
      <c r="D276" s="723"/>
      <c r="E276" s="724">
        <v>2036</v>
      </c>
      <c r="F276" s="724" t="s">
        <v>4914</v>
      </c>
      <c r="G276" s="724" t="s">
        <v>4930</v>
      </c>
      <c r="H276" s="724" t="s">
        <v>5305</v>
      </c>
      <c r="I276" s="724" t="s">
        <v>5305</v>
      </c>
      <c r="J276" s="724" t="s">
        <v>4946</v>
      </c>
      <c r="K276" s="724">
        <v>539</v>
      </c>
      <c r="L276" s="724" t="s">
        <v>5012</v>
      </c>
      <c r="M276" s="724" t="s">
        <v>4928</v>
      </c>
      <c r="N276" s="722" t="s">
        <v>842</v>
      </c>
      <c r="O276" s="722" t="s">
        <v>65</v>
      </c>
      <c r="P276" s="722" t="s">
        <v>5164</v>
      </c>
      <c r="Q276" s="725"/>
      <c r="R276" s="725" t="s">
        <v>3338</v>
      </c>
      <c r="S276" s="725" t="s">
        <v>3338</v>
      </c>
      <c r="T276" s="725"/>
      <c r="U276" s="725" t="s">
        <v>3338</v>
      </c>
      <c r="V276" s="725"/>
    </row>
    <row r="277" spans="1:22" ht="16.5" thickBot="1">
      <c r="A277" s="720" t="s">
        <v>3823</v>
      </c>
      <c r="B277" s="721" t="s">
        <v>3338</v>
      </c>
      <c r="C277" s="722" t="s">
        <v>5289</v>
      </c>
      <c r="D277" s="723"/>
      <c r="E277" s="724">
        <v>2036</v>
      </c>
      <c r="F277" s="724" t="s">
        <v>4914</v>
      </c>
      <c r="G277" s="724" t="s">
        <v>4930</v>
      </c>
      <c r="H277" s="724" t="s">
        <v>4931</v>
      </c>
      <c r="I277" s="724" t="s">
        <v>4931</v>
      </c>
      <c r="J277" s="724" t="s">
        <v>4907</v>
      </c>
      <c r="K277" s="724">
        <v>455</v>
      </c>
      <c r="L277" s="724" t="s">
        <v>5012</v>
      </c>
      <c r="M277" s="724" t="s">
        <v>4938</v>
      </c>
      <c r="N277" s="722" t="s">
        <v>4987</v>
      </c>
      <c r="O277" s="722" t="s">
        <v>2952</v>
      </c>
      <c r="P277" s="722" t="s">
        <v>5164</v>
      </c>
      <c r="Q277" s="725"/>
      <c r="R277" s="725" t="s">
        <v>3338</v>
      </c>
      <c r="S277" s="725" t="s">
        <v>3338</v>
      </c>
      <c r="T277" s="725"/>
      <c r="U277" s="725" t="s">
        <v>3338</v>
      </c>
      <c r="V277" s="725"/>
    </row>
    <row r="278" spans="1:22" ht="16.5" thickBot="1">
      <c r="A278" s="720" t="s">
        <v>3338</v>
      </c>
      <c r="B278" s="721" t="s">
        <v>3338</v>
      </c>
      <c r="C278" s="722" t="s">
        <v>5289</v>
      </c>
      <c r="D278" s="723"/>
      <c r="E278" s="724">
        <v>2036</v>
      </c>
      <c r="F278" s="724" t="s">
        <v>4914</v>
      </c>
      <c r="G278" s="724" t="s">
        <v>4915</v>
      </c>
      <c r="H278" s="724" t="s">
        <v>4927</v>
      </c>
      <c r="I278" s="724" t="s">
        <v>4927</v>
      </c>
      <c r="J278" s="724" t="s">
        <v>4907</v>
      </c>
      <c r="K278" s="724">
        <v>400</v>
      </c>
      <c r="L278" s="724" t="s">
        <v>5012</v>
      </c>
      <c r="M278" s="724" t="s">
        <v>4963</v>
      </c>
      <c r="N278" s="722" t="s">
        <v>5306</v>
      </c>
      <c r="O278" s="722" t="s">
        <v>1319</v>
      </c>
      <c r="P278" s="722" t="s">
        <v>5164</v>
      </c>
      <c r="Q278" s="725"/>
      <c r="R278" s="725" t="s">
        <v>3338</v>
      </c>
      <c r="S278" s="725" t="s">
        <v>3338</v>
      </c>
      <c r="T278" s="725"/>
      <c r="U278" s="725" t="s">
        <v>3338</v>
      </c>
      <c r="V278" s="725"/>
    </row>
    <row r="279" spans="1:22" ht="16.5" thickBot="1">
      <c r="A279" s="720" t="s">
        <v>3338</v>
      </c>
      <c r="B279" s="721" t="s">
        <v>3338</v>
      </c>
      <c r="C279" s="722" t="s">
        <v>5289</v>
      </c>
      <c r="D279" s="723"/>
      <c r="E279" s="724">
        <v>2036</v>
      </c>
      <c r="F279" s="724" t="s">
        <v>4914</v>
      </c>
      <c r="G279" s="724" t="s">
        <v>4915</v>
      </c>
      <c r="H279" s="724" t="s">
        <v>4956</v>
      </c>
      <c r="I279" s="724" t="s">
        <v>4956</v>
      </c>
      <c r="J279" s="724" t="s">
        <v>4907</v>
      </c>
      <c r="K279" s="724">
        <v>120</v>
      </c>
      <c r="L279" s="724" t="s">
        <v>5012</v>
      </c>
      <c r="M279" s="724" t="s">
        <v>4963</v>
      </c>
      <c r="N279" s="722" t="s">
        <v>5306</v>
      </c>
      <c r="O279" s="722" t="s">
        <v>1319</v>
      </c>
      <c r="P279" s="722" t="s">
        <v>5164</v>
      </c>
      <c r="Q279" s="725"/>
      <c r="R279" s="725" t="s">
        <v>3338</v>
      </c>
      <c r="S279" s="725" t="s">
        <v>3338</v>
      </c>
      <c r="T279" s="725"/>
      <c r="U279" s="725" t="s">
        <v>3338</v>
      </c>
      <c r="V279" s="725"/>
    </row>
    <row r="280" spans="1:22" ht="16.5" thickBot="1">
      <c r="A280" s="720" t="s">
        <v>3338</v>
      </c>
      <c r="B280" s="721" t="s">
        <v>3338</v>
      </c>
      <c r="C280" s="722" t="s">
        <v>5289</v>
      </c>
      <c r="D280" s="723"/>
      <c r="E280" s="724">
        <v>2037</v>
      </c>
      <c r="F280" s="724" t="s">
        <v>4914</v>
      </c>
      <c r="G280" s="724" t="s">
        <v>4915</v>
      </c>
      <c r="H280" s="724" t="s">
        <v>4956</v>
      </c>
      <c r="I280" s="724" t="s">
        <v>4956</v>
      </c>
      <c r="J280" s="724" t="s">
        <v>4907</v>
      </c>
      <c r="K280" s="724">
        <v>16</v>
      </c>
      <c r="L280" s="724" t="s">
        <v>5012</v>
      </c>
      <c r="M280" s="724" t="s">
        <v>4923</v>
      </c>
      <c r="N280" s="722" t="s">
        <v>1588</v>
      </c>
      <c r="O280" s="722" t="s">
        <v>536</v>
      </c>
      <c r="P280" s="722" t="s">
        <v>5164</v>
      </c>
      <c r="Q280" s="725"/>
      <c r="R280" s="725" t="s">
        <v>3338</v>
      </c>
      <c r="S280" s="725" t="s">
        <v>3338</v>
      </c>
      <c r="T280" s="725"/>
      <c r="U280" s="725" t="s">
        <v>3338</v>
      </c>
      <c r="V280" s="725"/>
    </row>
    <row r="281" spans="1:22" ht="16.5" thickBot="1">
      <c r="A281" s="720" t="s">
        <v>3338</v>
      </c>
      <c r="B281" s="721" t="s">
        <v>3338</v>
      </c>
      <c r="C281" s="722" t="s">
        <v>5289</v>
      </c>
      <c r="D281" s="723"/>
      <c r="E281" s="724">
        <v>2037</v>
      </c>
      <c r="F281" s="724" t="s">
        <v>4914</v>
      </c>
      <c r="G281" s="724" t="s">
        <v>4915</v>
      </c>
      <c r="H281" s="724" t="s">
        <v>4956</v>
      </c>
      <c r="I281" s="724" t="s">
        <v>4956</v>
      </c>
      <c r="J281" s="724" t="s">
        <v>4907</v>
      </c>
      <c r="K281" s="724">
        <v>13</v>
      </c>
      <c r="L281" s="724" t="s">
        <v>5012</v>
      </c>
      <c r="M281" s="724" t="s">
        <v>4925</v>
      </c>
      <c r="N281" s="722" t="s">
        <v>5291</v>
      </c>
      <c r="O281" s="722" t="s">
        <v>572</v>
      </c>
      <c r="P281" s="722" t="s">
        <v>5164</v>
      </c>
      <c r="Q281" s="725"/>
      <c r="R281" s="725" t="s">
        <v>3338</v>
      </c>
      <c r="S281" s="725" t="s">
        <v>3338</v>
      </c>
      <c r="T281" s="725"/>
      <c r="U281" s="725" t="s">
        <v>3338</v>
      </c>
      <c r="V281" s="725"/>
    </row>
    <row r="282" spans="1:22" ht="16.5" thickBot="1">
      <c r="A282" s="720" t="s">
        <v>3338</v>
      </c>
      <c r="B282" s="721" t="s">
        <v>3338</v>
      </c>
      <c r="C282" s="722" t="s">
        <v>5289</v>
      </c>
      <c r="D282" s="723"/>
      <c r="E282" s="724">
        <v>2037</v>
      </c>
      <c r="F282" s="724" t="s">
        <v>4914</v>
      </c>
      <c r="G282" s="724" t="s">
        <v>4915</v>
      </c>
      <c r="H282" s="724" t="s">
        <v>4956</v>
      </c>
      <c r="I282" s="724" t="s">
        <v>4956</v>
      </c>
      <c r="J282" s="724" t="s">
        <v>4907</v>
      </c>
      <c r="K282" s="724">
        <v>9</v>
      </c>
      <c r="L282" s="724" t="s">
        <v>5012</v>
      </c>
      <c r="M282" s="724" t="s">
        <v>4938</v>
      </c>
      <c r="N282" s="722" t="s">
        <v>990</v>
      </c>
      <c r="O282" s="722" t="s">
        <v>433</v>
      </c>
      <c r="P282" s="722" t="s">
        <v>5164</v>
      </c>
      <c r="Q282" s="725"/>
      <c r="R282" s="725" t="s">
        <v>3338</v>
      </c>
      <c r="S282" s="725" t="s">
        <v>3338</v>
      </c>
      <c r="T282" s="725"/>
      <c r="U282" s="725" t="s">
        <v>3338</v>
      </c>
      <c r="V282" s="725"/>
    </row>
    <row r="283" spans="1:22" ht="16.5" thickBot="1">
      <c r="A283" s="720" t="s">
        <v>3338</v>
      </c>
      <c r="B283" s="721" t="s">
        <v>3338</v>
      </c>
      <c r="C283" s="722" t="s">
        <v>5289</v>
      </c>
      <c r="D283" s="723"/>
      <c r="E283" s="724">
        <v>2037</v>
      </c>
      <c r="F283" s="724" t="s">
        <v>4914</v>
      </c>
      <c r="G283" s="724" t="s">
        <v>4915</v>
      </c>
      <c r="H283" s="724" t="s">
        <v>4956</v>
      </c>
      <c r="I283" s="724" t="s">
        <v>4956</v>
      </c>
      <c r="J283" s="724" t="s">
        <v>4907</v>
      </c>
      <c r="K283" s="724">
        <v>38</v>
      </c>
      <c r="L283" s="724" t="s">
        <v>5012</v>
      </c>
      <c r="M283" s="724" t="s">
        <v>4919</v>
      </c>
      <c r="N283" s="722" t="s">
        <v>5003</v>
      </c>
      <c r="O283" s="722" t="s">
        <v>124</v>
      </c>
      <c r="P283" s="722" t="s">
        <v>5164</v>
      </c>
      <c r="Q283" s="725"/>
      <c r="R283" s="725" t="s">
        <v>3338</v>
      </c>
      <c r="S283" s="725" t="s">
        <v>3338</v>
      </c>
      <c r="T283" s="725"/>
      <c r="U283" s="725" t="s">
        <v>3338</v>
      </c>
      <c r="V283" s="725"/>
    </row>
    <row r="284" spans="1:22" ht="16.5" thickBot="1">
      <c r="A284" s="720" t="s">
        <v>3338</v>
      </c>
      <c r="B284" s="721" t="s">
        <v>3338</v>
      </c>
      <c r="C284" s="722" t="s">
        <v>5289</v>
      </c>
      <c r="D284" s="723"/>
      <c r="E284" s="724">
        <v>2037</v>
      </c>
      <c r="F284" s="724" t="s">
        <v>4914</v>
      </c>
      <c r="G284" s="724" t="s">
        <v>4915</v>
      </c>
      <c r="H284" s="724" t="s">
        <v>4956</v>
      </c>
      <c r="I284" s="724" t="s">
        <v>4956</v>
      </c>
      <c r="J284" s="724" t="s">
        <v>4907</v>
      </c>
      <c r="K284" s="724">
        <v>10</v>
      </c>
      <c r="L284" s="724" t="s">
        <v>5012</v>
      </c>
      <c r="M284" s="724" t="s">
        <v>4923</v>
      </c>
      <c r="N284" s="722" t="s">
        <v>2487</v>
      </c>
      <c r="O284" s="722" t="s">
        <v>536</v>
      </c>
      <c r="P284" s="722" t="s">
        <v>5164</v>
      </c>
      <c r="Q284" s="725"/>
      <c r="R284" s="725" t="s">
        <v>3338</v>
      </c>
      <c r="S284" s="725" t="s">
        <v>3338</v>
      </c>
      <c r="T284" s="725"/>
      <c r="U284" s="725" t="s">
        <v>3338</v>
      </c>
      <c r="V284" s="725"/>
    </row>
    <row r="285" spans="1:22" ht="16.5" thickBot="1">
      <c r="A285" s="720" t="s">
        <v>3338</v>
      </c>
      <c r="B285" s="721" t="s">
        <v>3338</v>
      </c>
      <c r="C285" s="722" t="s">
        <v>5289</v>
      </c>
      <c r="D285" s="723"/>
      <c r="E285" s="724">
        <v>2037</v>
      </c>
      <c r="F285" s="724" t="s">
        <v>4914</v>
      </c>
      <c r="G285" s="724" t="s">
        <v>4915</v>
      </c>
      <c r="H285" s="724" t="s">
        <v>4956</v>
      </c>
      <c r="I285" s="724" t="s">
        <v>4956</v>
      </c>
      <c r="J285" s="724" t="s">
        <v>4907</v>
      </c>
      <c r="K285" s="724">
        <v>43</v>
      </c>
      <c r="L285" s="724" t="s">
        <v>5012</v>
      </c>
      <c r="M285" s="724" t="s">
        <v>4928</v>
      </c>
      <c r="N285" s="722" t="s">
        <v>825</v>
      </c>
      <c r="O285" s="722" t="s">
        <v>790</v>
      </c>
      <c r="P285" s="722" t="s">
        <v>5164</v>
      </c>
      <c r="Q285" s="725"/>
      <c r="R285" s="725" t="s">
        <v>3338</v>
      </c>
      <c r="S285" s="725" t="s">
        <v>3338</v>
      </c>
      <c r="T285" s="725"/>
      <c r="U285" s="725" t="s">
        <v>3338</v>
      </c>
      <c r="V285" s="725"/>
    </row>
    <row r="286" spans="1:22" ht="16.5" thickBot="1">
      <c r="A286" s="720" t="s">
        <v>3338</v>
      </c>
      <c r="B286" s="721" t="s">
        <v>3338</v>
      </c>
      <c r="C286" s="722" t="s">
        <v>5289</v>
      </c>
      <c r="D286" s="723"/>
      <c r="E286" s="724">
        <v>2037</v>
      </c>
      <c r="F286" s="724" t="s">
        <v>4914</v>
      </c>
      <c r="G286" s="724" t="s">
        <v>4915</v>
      </c>
      <c r="H286" s="724" t="s">
        <v>4956</v>
      </c>
      <c r="I286" s="724" t="s">
        <v>4956</v>
      </c>
      <c r="J286" s="724" t="s">
        <v>4907</v>
      </c>
      <c r="K286" s="724">
        <v>30</v>
      </c>
      <c r="L286" s="724" t="s">
        <v>5012</v>
      </c>
      <c r="M286" s="724" t="s">
        <v>4938</v>
      </c>
      <c r="N286" s="722" t="s">
        <v>1208</v>
      </c>
      <c r="O286" s="722" t="s">
        <v>324</v>
      </c>
      <c r="P286" s="722" t="s">
        <v>5164</v>
      </c>
      <c r="Q286" s="725"/>
      <c r="R286" s="725" t="s">
        <v>3338</v>
      </c>
      <c r="S286" s="725" t="s">
        <v>3338</v>
      </c>
      <c r="T286" s="725"/>
      <c r="U286" s="725" t="s">
        <v>3338</v>
      </c>
      <c r="V286" s="725"/>
    </row>
    <row r="287" spans="1:22" ht="16.5" thickBot="1">
      <c r="A287" s="720" t="s">
        <v>3338</v>
      </c>
      <c r="B287" s="721" t="s">
        <v>3338</v>
      </c>
      <c r="C287" s="722" t="s">
        <v>5289</v>
      </c>
      <c r="D287" s="723"/>
      <c r="E287" s="724">
        <v>2037</v>
      </c>
      <c r="F287" s="724" t="s">
        <v>4914</v>
      </c>
      <c r="G287" s="724" t="s">
        <v>4915</v>
      </c>
      <c r="H287" s="724" t="s">
        <v>4956</v>
      </c>
      <c r="I287" s="724" t="s">
        <v>4956</v>
      </c>
      <c r="J287" s="724" t="s">
        <v>4907</v>
      </c>
      <c r="K287" s="724">
        <v>73</v>
      </c>
      <c r="L287" s="724" t="s">
        <v>5012</v>
      </c>
      <c r="M287" s="724" t="s">
        <v>4919</v>
      </c>
      <c r="N287" s="722" t="s">
        <v>1125</v>
      </c>
      <c r="O287" s="722" t="s">
        <v>2215</v>
      </c>
      <c r="P287" s="722" t="s">
        <v>5164</v>
      </c>
      <c r="Q287" s="725"/>
      <c r="R287" s="725" t="s">
        <v>3338</v>
      </c>
      <c r="S287" s="725" t="s">
        <v>3338</v>
      </c>
      <c r="T287" s="725"/>
      <c r="U287" s="725" t="s">
        <v>3338</v>
      </c>
      <c r="V287" s="725"/>
    </row>
    <row r="288" spans="1:22" ht="16.5" thickBot="1">
      <c r="A288" s="720" t="s">
        <v>3338</v>
      </c>
      <c r="B288" s="721" t="s">
        <v>3338</v>
      </c>
      <c r="C288" s="722" t="s">
        <v>5289</v>
      </c>
      <c r="D288" s="723"/>
      <c r="E288" s="724">
        <v>2037</v>
      </c>
      <c r="F288" s="724" t="s">
        <v>4914</v>
      </c>
      <c r="G288" s="724" t="s">
        <v>4915</v>
      </c>
      <c r="H288" s="724" t="s">
        <v>4956</v>
      </c>
      <c r="I288" s="724" t="s">
        <v>4956</v>
      </c>
      <c r="J288" s="724" t="s">
        <v>4907</v>
      </c>
      <c r="K288" s="724">
        <v>173</v>
      </c>
      <c r="L288" s="724" t="s">
        <v>5012</v>
      </c>
      <c r="M288" s="724" t="s">
        <v>4932</v>
      </c>
      <c r="N288" s="722" t="s">
        <v>4976</v>
      </c>
      <c r="O288" s="722" t="s">
        <v>1803</v>
      </c>
      <c r="P288" s="722" t="s">
        <v>5164</v>
      </c>
      <c r="Q288" s="725"/>
      <c r="R288" s="725" t="s">
        <v>3338</v>
      </c>
      <c r="S288" s="725" t="s">
        <v>3338</v>
      </c>
      <c r="T288" s="725"/>
      <c r="U288" s="725" t="s">
        <v>3338</v>
      </c>
      <c r="V288" s="725"/>
    </row>
    <row r="289" spans="1:22" ht="16.5" thickBot="1">
      <c r="A289" s="720" t="s">
        <v>3338</v>
      </c>
      <c r="B289" s="721" t="s">
        <v>3338</v>
      </c>
      <c r="C289" s="722" t="s">
        <v>5289</v>
      </c>
      <c r="D289" s="723"/>
      <c r="E289" s="724">
        <v>2037</v>
      </c>
      <c r="F289" s="724" t="s">
        <v>4914</v>
      </c>
      <c r="G289" s="724" t="s">
        <v>4915</v>
      </c>
      <c r="H289" s="724" t="s">
        <v>4956</v>
      </c>
      <c r="I289" s="724" t="s">
        <v>4956</v>
      </c>
      <c r="J289" s="724" t="s">
        <v>4907</v>
      </c>
      <c r="K289" s="724">
        <v>3</v>
      </c>
      <c r="L289" s="724" t="s">
        <v>5012</v>
      </c>
      <c r="M289" s="724" t="s">
        <v>4950</v>
      </c>
      <c r="N289" s="722" t="s">
        <v>5310</v>
      </c>
      <c r="O289" s="722" t="s">
        <v>150</v>
      </c>
      <c r="P289" s="722" t="s">
        <v>5164</v>
      </c>
      <c r="Q289" s="725"/>
      <c r="R289" s="725" t="s">
        <v>3338</v>
      </c>
      <c r="S289" s="725" t="s">
        <v>3338</v>
      </c>
      <c r="T289" s="725"/>
      <c r="U289" s="725" t="s">
        <v>3338</v>
      </c>
      <c r="V289" s="725"/>
    </row>
    <row r="290" spans="1:22" ht="16.5" thickBot="1">
      <c r="A290" s="720" t="s">
        <v>3338</v>
      </c>
      <c r="B290" s="721" t="s">
        <v>3338</v>
      </c>
      <c r="C290" s="722" t="s">
        <v>5289</v>
      </c>
      <c r="D290" s="723"/>
      <c r="E290" s="724">
        <v>2037</v>
      </c>
      <c r="F290" s="724" t="s">
        <v>4914</v>
      </c>
      <c r="G290" s="724" t="s">
        <v>4915</v>
      </c>
      <c r="H290" s="724" t="s">
        <v>4956</v>
      </c>
      <c r="I290" s="724" t="s">
        <v>4956</v>
      </c>
      <c r="J290" s="724" t="s">
        <v>4907</v>
      </c>
      <c r="K290" s="724">
        <v>29</v>
      </c>
      <c r="L290" s="724" t="s">
        <v>5012</v>
      </c>
      <c r="M290" s="724" t="s">
        <v>4938</v>
      </c>
      <c r="N290" s="722" t="s">
        <v>5311</v>
      </c>
      <c r="O290" s="722" t="s">
        <v>2952</v>
      </c>
      <c r="P290" s="722" t="s">
        <v>5164</v>
      </c>
      <c r="Q290" s="725"/>
      <c r="R290" s="725" t="s">
        <v>3338</v>
      </c>
      <c r="S290" s="725" t="s">
        <v>3338</v>
      </c>
      <c r="T290" s="725"/>
      <c r="U290" s="725" t="s">
        <v>3338</v>
      </c>
      <c r="V290" s="725"/>
    </row>
    <row r="291" spans="1:22" ht="16.5" thickBot="1">
      <c r="A291" s="720" t="s">
        <v>3338</v>
      </c>
      <c r="B291" s="721" t="s">
        <v>3338</v>
      </c>
      <c r="C291" s="722" t="s">
        <v>5289</v>
      </c>
      <c r="D291" s="723"/>
      <c r="E291" s="724">
        <v>2037</v>
      </c>
      <c r="F291" s="724" t="s">
        <v>4914</v>
      </c>
      <c r="G291" s="724" t="s">
        <v>4915</v>
      </c>
      <c r="H291" s="724" t="s">
        <v>4927</v>
      </c>
      <c r="I291" s="724" t="s">
        <v>4927</v>
      </c>
      <c r="J291" s="724" t="s">
        <v>4907</v>
      </c>
      <c r="K291" s="724">
        <v>955</v>
      </c>
      <c r="L291" s="724" t="s">
        <v>5012</v>
      </c>
      <c r="M291" s="724" t="s">
        <v>4928</v>
      </c>
      <c r="N291" s="722" t="s">
        <v>963</v>
      </c>
      <c r="O291" s="722" t="s">
        <v>4360</v>
      </c>
      <c r="P291" s="722" t="s">
        <v>5164</v>
      </c>
      <c r="Q291" s="725"/>
      <c r="R291" s="725" t="s">
        <v>3338</v>
      </c>
      <c r="S291" s="725" t="s">
        <v>3338</v>
      </c>
      <c r="T291" s="725"/>
      <c r="U291" s="725" t="s">
        <v>3338</v>
      </c>
      <c r="V291" s="725"/>
    </row>
    <row r="292" spans="1:22" ht="16.5" thickBot="1">
      <c r="A292" s="720" t="s">
        <v>3338</v>
      </c>
      <c r="B292" s="721" t="s">
        <v>3338</v>
      </c>
      <c r="C292" s="722" t="s">
        <v>5289</v>
      </c>
      <c r="D292" s="723"/>
      <c r="E292" s="724">
        <v>2037</v>
      </c>
      <c r="F292" s="724" t="s">
        <v>4914</v>
      </c>
      <c r="G292" s="724" t="s">
        <v>4915</v>
      </c>
      <c r="H292" s="724" t="s">
        <v>4921</v>
      </c>
      <c r="I292" s="724" t="s">
        <v>4921</v>
      </c>
      <c r="J292" s="724" t="s">
        <v>4907</v>
      </c>
      <c r="K292" s="739">
        <v>1099</v>
      </c>
      <c r="L292" s="724" t="s">
        <v>5012</v>
      </c>
      <c r="M292" s="724" t="s">
        <v>4928</v>
      </c>
      <c r="N292" s="722" t="s">
        <v>825</v>
      </c>
      <c r="O292" s="722" t="s">
        <v>790</v>
      </c>
      <c r="P292" s="722" t="s">
        <v>5164</v>
      </c>
      <c r="Q292" s="725"/>
      <c r="R292" s="725" t="s">
        <v>3338</v>
      </c>
      <c r="S292" s="725" t="s">
        <v>3338</v>
      </c>
      <c r="T292" s="725"/>
      <c r="U292" s="725" t="s">
        <v>3338</v>
      </c>
      <c r="V292" s="725"/>
    </row>
    <row r="293" spans="1:22" ht="16.5" thickBot="1">
      <c r="A293" s="720" t="s">
        <v>3823</v>
      </c>
      <c r="B293" s="721" t="s">
        <v>3338</v>
      </c>
      <c r="C293" s="722" t="s">
        <v>5289</v>
      </c>
      <c r="D293" s="723"/>
      <c r="E293" s="724">
        <v>2037</v>
      </c>
      <c r="F293" s="724" t="s">
        <v>4914</v>
      </c>
      <c r="G293" s="724" t="s">
        <v>4930</v>
      </c>
      <c r="H293" s="724" t="s">
        <v>4945</v>
      </c>
      <c r="I293" s="724" t="s">
        <v>4945</v>
      </c>
      <c r="J293" s="724" t="s">
        <v>4946</v>
      </c>
      <c r="K293" s="724">
        <v>480</v>
      </c>
      <c r="L293" s="724" t="s">
        <v>5012</v>
      </c>
      <c r="M293" s="724" t="s">
        <v>4923</v>
      </c>
      <c r="N293" s="722" t="s">
        <v>1013</v>
      </c>
      <c r="O293" s="722" t="s">
        <v>536</v>
      </c>
      <c r="P293" s="722" t="s">
        <v>5164</v>
      </c>
      <c r="Q293" s="725"/>
      <c r="R293" s="725" t="s">
        <v>3338</v>
      </c>
      <c r="S293" s="725" t="s">
        <v>3338</v>
      </c>
      <c r="T293" s="725"/>
      <c r="U293" s="725" t="s">
        <v>3338</v>
      </c>
      <c r="V293" s="725"/>
    </row>
    <row r="294" spans="1:22" ht="16.5" thickBot="1">
      <c r="A294" s="720" t="s">
        <v>3823</v>
      </c>
      <c r="B294" s="721" t="s">
        <v>3338</v>
      </c>
      <c r="C294" s="722" t="s">
        <v>5289</v>
      </c>
      <c r="D294" s="723"/>
      <c r="E294" s="724">
        <v>2037</v>
      </c>
      <c r="F294" s="724" t="s">
        <v>4914</v>
      </c>
      <c r="G294" s="724" t="s">
        <v>4930</v>
      </c>
      <c r="H294" s="724" t="s">
        <v>5305</v>
      </c>
      <c r="I294" s="724" t="s">
        <v>5305</v>
      </c>
      <c r="J294" s="724" t="s">
        <v>4946</v>
      </c>
      <c r="K294" s="724">
        <v>526</v>
      </c>
      <c r="L294" s="724" t="s">
        <v>5012</v>
      </c>
      <c r="M294" s="724" t="s">
        <v>4938</v>
      </c>
      <c r="N294" s="722" t="s">
        <v>1260</v>
      </c>
      <c r="O294" s="722" t="s">
        <v>4392</v>
      </c>
      <c r="P294" s="722" t="s">
        <v>5164</v>
      </c>
      <c r="Q294" s="725"/>
      <c r="R294" s="725" t="s">
        <v>3338</v>
      </c>
      <c r="S294" s="725" t="s">
        <v>3338</v>
      </c>
      <c r="T294" s="725"/>
      <c r="U294" s="725" t="s">
        <v>3338</v>
      </c>
      <c r="V294" s="725"/>
    </row>
    <row r="295" spans="1:22" ht="16.5" thickBot="1">
      <c r="A295" s="720" t="s">
        <v>3338</v>
      </c>
      <c r="B295" s="721" t="s">
        <v>3338</v>
      </c>
      <c r="C295" s="722" t="s">
        <v>5289</v>
      </c>
      <c r="D295" s="723"/>
      <c r="E295" s="724">
        <v>2037</v>
      </c>
      <c r="F295" s="724" t="s">
        <v>4914</v>
      </c>
      <c r="G295" s="724" t="s">
        <v>4915</v>
      </c>
      <c r="H295" s="724" t="s">
        <v>4956</v>
      </c>
      <c r="I295" s="724" t="s">
        <v>4956</v>
      </c>
      <c r="J295" s="724" t="s">
        <v>4907</v>
      </c>
      <c r="K295" s="724">
        <v>4</v>
      </c>
      <c r="L295" s="724" t="s">
        <v>5012</v>
      </c>
      <c r="M295" s="724" t="s">
        <v>4963</v>
      </c>
      <c r="N295" s="722" t="s">
        <v>5300</v>
      </c>
      <c r="O295" s="722" t="s">
        <v>1319</v>
      </c>
      <c r="P295" s="722" t="s">
        <v>5164</v>
      </c>
      <c r="Q295" s="725"/>
      <c r="R295" s="725" t="s">
        <v>3338</v>
      </c>
      <c r="S295" s="725" t="s">
        <v>3338</v>
      </c>
      <c r="T295" s="725"/>
      <c r="U295" s="725" t="s">
        <v>3338</v>
      </c>
      <c r="V295" s="725"/>
    </row>
    <row r="296" spans="1:22" ht="16.5" thickBot="1">
      <c r="A296" s="720" t="s">
        <v>3338</v>
      </c>
      <c r="B296" s="721" t="s">
        <v>3338</v>
      </c>
      <c r="C296" s="722" t="s">
        <v>5289</v>
      </c>
      <c r="D296" s="723"/>
      <c r="E296" s="724">
        <v>2037</v>
      </c>
      <c r="F296" s="724" t="s">
        <v>4914</v>
      </c>
      <c r="G296" s="724" t="s">
        <v>4915</v>
      </c>
      <c r="H296" s="724" t="s">
        <v>4927</v>
      </c>
      <c r="I296" s="724" t="s">
        <v>4927</v>
      </c>
      <c r="J296" s="724" t="s">
        <v>4907</v>
      </c>
      <c r="K296" s="724">
        <v>270</v>
      </c>
      <c r="L296" s="724" t="s">
        <v>5012</v>
      </c>
      <c r="M296" s="724" t="s">
        <v>4963</v>
      </c>
      <c r="N296" s="722" t="s">
        <v>5306</v>
      </c>
      <c r="O296" s="722" t="s">
        <v>1319</v>
      </c>
      <c r="P296" s="722" t="s">
        <v>5164</v>
      </c>
      <c r="Q296" s="725"/>
      <c r="R296" s="725" t="s">
        <v>3338</v>
      </c>
      <c r="S296" s="725" t="s">
        <v>3338</v>
      </c>
      <c r="T296" s="725"/>
      <c r="U296" s="725" t="s">
        <v>3338</v>
      </c>
      <c r="V296" s="725"/>
    </row>
    <row r="297" spans="1:22" ht="16.5" thickBot="1">
      <c r="A297" s="720" t="s">
        <v>3338</v>
      </c>
      <c r="B297" s="721" t="s">
        <v>3338</v>
      </c>
      <c r="C297" s="722" t="s">
        <v>5289</v>
      </c>
      <c r="D297" s="723"/>
      <c r="E297" s="724">
        <v>2037</v>
      </c>
      <c r="F297" s="724" t="s">
        <v>4914</v>
      </c>
      <c r="G297" s="724" t="s">
        <v>4915</v>
      </c>
      <c r="H297" s="724" t="s">
        <v>4956</v>
      </c>
      <c r="I297" s="724" t="s">
        <v>4956</v>
      </c>
      <c r="J297" s="724" t="s">
        <v>4907</v>
      </c>
      <c r="K297" s="724">
        <v>81</v>
      </c>
      <c r="L297" s="724" t="s">
        <v>5012</v>
      </c>
      <c r="M297" s="724" t="s">
        <v>4963</v>
      </c>
      <c r="N297" s="722" t="s">
        <v>5306</v>
      </c>
      <c r="O297" s="722" t="s">
        <v>1319</v>
      </c>
      <c r="P297" s="722" t="s">
        <v>5164</v>
      </c>
      <c r="Q297" s="725"/>
      <c r="R297" s="725" t="s">
        <v>3338</v>
      </c>
      <c r="S297" s="725" t="s">
        <v>3338</v>
      </c>
      <c r="T297" s="725"/>
      <c r="U297" s="725" t="s">
        <v>3338</v>
      </c>
      <c r="V297" s="725"/>
    </row>
    <row r="298" spans="1:22" ht="16.5" thickBot="1">
      <c r="A298" s="720" t="s">
        <v>3338</v>
      </c>
      <c r="B298" s="721" t="s">
        <v>3338</v>
      </c>
      <c r="C298" s="722" t="s">
        <v>5289</v>
      </c>
      <c r="D298" s="723"/>
      <c r="E298" s="724">
        <v>2038</v>
      </c>
      <c r="F298" s="724" t="s">
        <v>4914</v>
      </c>
      <c r="G298" s="724" t="s">
        <v>4915</v>
      </c>
      <c r="H298" s="724" t="s">
        <v>4927</v>
      </c>
      <c r="I298" s="724" t="s">
        <v>4927</v>
      </c>
      <c r="J298" s="724" t="s">
        <v>4907</v>
      </c>
      <c r="K298" s="724">
        <v>430</v>
      </c>
      <c r="L298" s="724" t="s">
        <v>5012</v>
      </c>
      <c r="M298" s="724" t="s">
        <v>4963</v>
      </c>
      <c r="N298" s="722" t="s">
        <v>5306</v>
      </c>
      <c r="O298" s="722" t="s">
        <v>1319</v>
      </c>
      <c r="P298" s="722" t="s">
        <v>5164</v>
      </c>
      <c r="Q298" s="725"/>
      <c r="R298" s="725" t="s">
        <v>3338</v>
      </c>
      <c r="S298" s="725" t="s">
        <v>3338</v>
      </c>
      <c r="T298" s="725"/>
      <c r="U298" s="725" t="s">
        <v>3338</v>
      </c>
      <c r="V298" s="725"/>
    </row>
    <row r="299" spans="1:22" ht="16.5" thickBot="1">
      <c r="A299" s="720" t="s">
        <v>3338</v>
      </c>
      <c r="B299" s="721" t="s">
        <v>3338</v>
      </c>
      <c r="C299" s="722" t="s">
        <v>5289</v>
      </c>
      <c r="D299" s="723"/>
      <c r="E299" s="724">
        <v>2038</v>
      </c>
      <c r="F299" s="724" t="s">
        <v>4914</v>
      </c>
      <c r="G299" s="724" t="s">
        <v>4915</v>
      </c>
      <c r="H299" s="724" t="s">
        <v>4956</v>
      </c>
      <c r="I299" s="724" t="s">
        <v>4956</v>
      </c>
      <c r="J299" s="724" t="s">
        <v>4907</v>
      </c>
      <c r="K299" s="724">
        <v>129</v>
      </c>
      <c r="L299" s="724" t="s">
        <v>4983</v>
      </c>
      <c r="M299" s="724" t="s">
        <v>4963</v>
      </c>
      <c r="N299" s="722" t="s">
        <v>5306</v>
      </c>
      <c r="O299" s="722" t="s">
        <v>1319</v>
      </c>
      <c r="P299" s="722" t="s">
        <v>5164</v>
      </c>
      <c r="Q299" s="725"/>
      <c r="R299" s="725" t="s">
        <v>3338</v>
      </c>
      <c r="S299" s="725" t="s">
        <v>3338</v>
      </c>
      <c r="T299" s="725"/>
      <c r="U299" s="725" t="s">
        <v>3338</v>
      </c>
      <c r="V299" s="725"/>
    </row>
    <row r="300" spans="1:22" ht="16.5" thickBot="1">
      <c r="A300" s="720" t="s">
        <v>3338</v>
      </c>
      <c r="B300" s="721" t="s">
        <v>3338</v>
      </c>
      <c r="C300" s="722" t="s">
        <v>5289</v>
      </c>
      <c r="D300" s="723"/>
      <c r="E300" s="724">
        <v>2038</v>
      </c>
      <c r="F300" s="724" t="s">
        <v>4914</v>
      </c>
      <c r="G300" s="724" t="s">
        <v>4915</v>
      </c>
      <c r="H300" s="724" t="s">
        <v>4927</v>
      </c>
      <c r="I300" s="724" t="s">
        <v>4927</v>
      </c>
      <c r="J300" s="724" t="s">
        <v>4907</v>
      </c>
      <c r="K300" s="739">
        <v>1353</v>
      </c>
      <c r="L300" s="724" t="s">
        <v>5012</v>
      </c>
      <c r="M300" s="724" t="s">
        <v>4928</v>
      </c>
      <c r="N300" s="722" t="s">
        <v>963</v>
      </c>
      <c r="O300" s="722" t="s">
        <v>4360</v>
      </c>
      <c r="P300" s="722" t="s">
        <v>5164</v>
      </c>
      <c r="Q300" s="725"/>
      <c r="R300" s="725" t="s">
        <v>3338</v>
      </c>
      <c r="S300" s="725" t="s">
        <v>3338</v>
      </c>
      <c r="T300" s="725"/>
      <c r="U300" s="725" t="s">
        <v>3338</v>
      </c>
      <c r="V300" s="725"/>
    </row>
    <row r="301" spans="1:22" ht="16.5" thickBot="1">
      <c r="A301" s="720" t="s">
        <v>3338</v>
      </c>
      <c r="B301" s="721" t="s">
        <v>3338</v>
      </c>
      <c r="C301" s="722" t="s">
        <v>5289</v>
      </c>
      <c r="D301" s="723"/>
      <c r="E301" s="724">
        <v>2038</v>
      </c>
      <c r="F301" s="724" t="s">
        <v>4914</v>
      </c>
      <c r="G301" s="724" t="s">
        <v>4915</v>
      </c>
      <c r="H301" s="724" t="s">
        <v>4921</v>
      </c>
      <c r="I301" s="724" t="s">
        <v>4921</v>
      </c>
      <c r="J301" s="724" t="s">
        <v>4907</v>
      </c>
      <c r="K301" s="724">
        <v>395</v>
      </c>
      <c r="L301" s="724" t="s">
        <v>5012</v>
      </c>
      <c r="M301" s="724" t="s">
        <v>4919</v>
      </c>
      <c r="N301" s="722" t="s">
        <v>5003</v>
      </c>
      <c r="O301" s="722" t="s">
        <v>124</v>
      </c>
      <c r="P301" s="722" t="s">
        <v>5164</v>
      </c>
      <c r="Q301" s="725"/>
      <c r="R301" s="725" t="s">
        <v>3338</v>
      </c>
      <c r="S301" s="725" t="s">
        <v>3338</v>
      </c>
      <c r="T301" s="725"/>
      <c r="U301" s="725" t="s">
        <v>3338</v>
      </c>
      <c r="V301" s="725"/>
    </row>
    <row r="302" spans="1:22" ht="16.5" thickBot="1">
      <c r="A302" s="720" t="s">
        <v>3823</v>
      </c>
      <c r="B302" s="721" t="s">
        <v>3338</v>
      </c>
      <c r="C302" s="722" t="s">
        <v>5289</v>
      </c>
      <c r="D302" s="723"/>
      <c r="E302" s="724">
        <v>2038</v>
      </c>
      <c r="F302" s="724" t="s">
        <v>4914</v>
      </c>
      <c r="G302" s="724" t="s">
        <v>4930</v>
      </c>
      <c r="H302" s="724" t="s">
        <v>5305</v>
      </c>
      <c r="I302" s="724" t="s">
        <v>5305</v>
      </c>
      <c r="J302" s="724" t="s">
        <v>4946</v>
      </c>
      <c r="K302" s="724">
        <v>523</v>
      </c>
      <c r="L302" s="724" t="s">
        <v>5012</v>
      </c>
      <c r="M302" s="724" t="s">
        <v>4938</v>
      </c>
      <c r="N302" s="722" t="s">
        <v>5272</v>
      </c>
      <c r="O302" s="722" t="s">
        <v>508</v>
      </c>
      <c r="P302" s="722" t="s">
        <v>5164</v>
      </c>
      <c r="Q302" s="725"/>
      <c r="R302" s="725" t="s">
        <v>3338</v>
      </c>
      <c r="S302" s="725" t="s">
        <v>3338</v>
      </c>
      <c r="T302" s="725"/>
      <c r="U302" s="725" t="s">
        <v>3338</v>
      </c>
      <c r="V302" s="725"/>
    </row>
    <row r="303" spans="1:22" ht="16.5" thickBot="1">
      <c r="A303" s="720" t="s">
        <v>3823</v>
      </c>
      <c r="B303" s="721" t="s">
        <v>3338</v>
      </c>
      <c r="C303" s="722" t="s">
        <v>5289</v>
      </c>
      <c r="D303" s="723"/>
      <c r="E303" s="724">
        <v>2038</v>
      </c>
      <c r="F303" s="724" t="s">
        <v>4914</v>
      </c>
      <c r="G303" s="724" t="s">
        <v>4930</v>
      </c>
      <c r="H303" s="724" t="s">
        <v>5305</v>
      </c>
      <c r="I303" s="724" t="s">
        <v>5305</v>
      </c>
      <c r="J303" s="724" t="s">
        <v>4946</v>
      </c>
      <c r="K303" s="724">
        <v>523</v>
      </c>
      <c r="L303" s="724" t="s">
        <v>5012</v>
      </c>
      <c r="M303" s="724" t="s">
        <v>4938</v>
      </c>
      <c r="N303" s="722" t="s">
        <v>5175</v>
      </c>
      <c r="O303" s="722" t="s">
        <v>4392</v>
      </c>
      <c r="P303" s="722" t="s">
        <v>5164</v>
      </c>
      <c r="Q303" s="725"/>
      <c r="R303" s="725" t="s">
        <v>3338</v>
      </c>
      <c r="S303" s="725" t="s">
        <v>3338</v>
      </c>
      <c r="T303" s="725"/>
      <c r="U303" s="725" t="s">
        <v>3338</v>
      </c>
      <c r="V303" s="725"/>
    </row>
    <row r="304" spans="1:22" ht="16.5" thickBot="1">
      <c r="A304" s="720" t="s">
        <v>3338</v>
      </c>
      <c r="B304" s="721" t="s">
        <v>3338</v>
      </c>
      <c r="C304" s="722" t="s">
        <v>5289</v>
      </c>
      <c r="D304" s="723"/>
      <c r="E304" s="724">
        <v>2038</v>
      </c>
      <c r="F304" s="724" t="s">
        <v>4914</v>
      </c>
      <c r="G304" s="724" t="s">
        <v>4915</v>
      </c>
      <c r="H304" s="724" t="s">
        <v>4927</v>
      </c>
      <c r="I304" s="724" t="s">
        <v>4927</v>
      </c>
      <c r="J304" s="724" t="s">
        <v>4907</v>
      </c>
      <c r="K304" s="724">
        <v>270</v>
      </c>
      <c r="L304" s="724" t="s">
        <v>5012</v>
      </c>
      <c r="M304" s="724" t="s">
        <v>4963</v>
      </c>
      <c r="N304" s="722" t="s">
        <v>5043</v>
      </c>
      <c r="O304" s="722" t="s">
        <v>1319</v>
      </c>
      <c r="P304" s="722" t="s">
        <v>5164</v>
      </c>
      <c r="Q304" s="725"/>
      <c r="R304" s="725" t="s">
        <v>3338</v>
      </c>
      <c r="S304" s="725" t="s">
        <v>3338</v>
      </c>
      <c r="T304" s="725"/>
      <c r="U304" s="725" t="s">
        <v>3338</v>
      </c>
      <c r="V304" s="725"/>
    </row>
    <row r="305" spans="1:22" ht="16.5" thickBot="1">
      <c r="A305" s="720" t="s">
        <v>3338</v>
      </c>
      <c r="B305" s="721" t="s">
        <v>3338</v>
      </c>
      <c r="C305" s="722" t="s">
        <v>5289</v>
      </c>
      <c r="D305" s="723"/>
      <c r="E305" s="724">
        <v>2038</v>
      </c>
      <c r="F305" s="724" t="s">
        <v>4914</v>
      </c>
      <c r="G305" s="724" t="s">
        <v>4915</v>
      </c>
      <c r="H305" s="724" t="s">
        <v>4956</v>
      </c>
      <c r="I305" s="724" t="s">
        <v>4956</v>
      </c>
      <c r="J305" s="724" t="s">
        <v>4907</v>
      </c>
      <c r="K305" s="724">
        <v>81</v>
      </c>
      <c r="L305" s="724" t="s">
        <v>4983</v>
      </c>
      <c r="M305" s="724" t="s">
        <v>4963</v>
      </c>
      <c r="N305" s="722" t="s">
        <v>5043</v>
      </c>
      <c r="O305" s="722" t="s">
        <v>1319</v>
      </c>
      <c r="P305" s="722" t="s">
        <v>5164</v>
      </c>
      <c r="Q305" s="725"/>
      <c r="R305" s="725" t="s">
        <v>3338</v>
      </c>
      <c r="S305" s="725" t="s">
        <v>3338</v>
      </c>
      <c r="T305" s="725"/>
      <c r="U305" s="725" t="s">
        <v>3338</v>
      </c>
      <c r="V305" s="725"/>
    </row>
    <row r="306" spans="1:22" ht="16.5" thickBot="1">
      <c r="A306" s="720" t="s">
        <v>3338</v>
      </c>
      <c r="B306" s="721" t="s">
        <v>3338</v>
      </c>
      <c r="C306" s="722" t="s">
        <v>5289</v>
      </c>
      <c r="D306" s="723"/>
      <c r="E306" s="724">
        <v>2039</v>
      </c>
      <c r="F306" s="724" t="s">
        <v>4914</v>
      </c>
      <c r="G306" s="724" t="s">
        <v>4915</v>
      </c>
      <c r="H306" s="724" t="s">
        <v>4956</v>
      </c>
      <c r="I306" s="724" t="s">
        <v>4956</v>
      </c>
      <c r="J306" s="724" t="s">
        <v>4907</v>
      </c>
      <c r="K306" s="724">
        <v>167</v>
      </c>
      <c r="L306" s="724" t="s">
        <v>5012</v>
      </c>
      <c r="M306" s="724" t="s">
        <v>4919</v>
      </c>
      <c r="N306" s="722" t="s">
        <v>905</v>
      </c>
      <c r="O306" s="722" t="s">
        <v>383</v>
      </c>
      <c r="P306" s="722" t="s">
        <v>5164</v>
      </c>
      <c r="Q306" s="725"/>
      <c r="R306" s="725" t="s">
        <v>3338</v>
      </c>
      <c r="S306" s="725" t="s">
        <v>3338</v>
      </c>
      <c r="T306" s="725"/>
      <c r="U306" s="725" t="s">
        <v>3338</v>
      </c>
      <c r="V306" s="725"/>
    </row>
    <row r="307" spans="1:22" ht="16.5" thickBot="1">
      <c r="A307" s="720" t="s">
        <v>3338</v>
      </c>
      <c r="B307" s="721" t="s">
        <v>3338</v>
      </c>
      <c r="C307" s="722" t="s">
        <v>5289</v>
      </c>
      <c r="D307" s="723"/>
      <c r="E307" s="724">
        <v>2039</v>
      </c>
      <c r="F307" s="724" t="s">
        <v>4914</v>
      </c>
      <c r="G307" s="724" t="s">
        <v>4915</v>
      </c>
      <c r="H307" s="724" t="s">
        <v>4956</v>
      </c>
      <c r="I307" s="724" t="s">
        <v>4956</v>
      </c>
      <c r="J307" s="724" t="s">
        <v>4907</v>
      </c>
      <c r="K307" s="724">
        <v>98</v>
      </c>
      <c r="L307" s="724" t="s">
        <v>5012</v>
      </c>
      <c r="M307" s="724" t="s">
        <v>4923</v>
      </c>
      <c r="N307" s="722" t="s">
        <v>1542</v>
      </c>
      <c r="O307" s="722" t="s">
        <v>1611</v>
      </c>
      <c r="P307" s="722" t="s">
        <v>5164</v>
      </c>
      <c r="Q307" s="725"/>
      <c r="R307" s="725" t="s">
        <v>3338</v>
      </c>
      <c r="S307" s="725" t="s">
        <v>3338</v>
      </c>
      <c r="T307" s="725"/>
      <c r="U307" s="725" t="s">
        <v>3338</v>
      </c>
      <c r="V307" s="725"/>
    </row>
    <row r="308" spans="1:22" ht="16.5" thickBot="1">
      <c r="A308" s="720" t="s">
        <v>3338</v>
      </c>
      <c r="B308" s="721" t="s">
        <v>3338</v>
      </c>
      <c r="C308" s="722" t="s">
        <v>5289</v>
      </c>
      <c r="D308" s="723"/>
      <c r="E308" s="724">
        <v>2039</v>
      </c>
      <c r="F308" s="724" t="s">
        <v>4914</v>
      </c>
      <c r="G308" s="724" t="s">
        <v>4915</v>
      </c>
      <c r="H308" s="724" t="s">
        <v>4956</v>
      </c>
      <c r="I308" s="724" t="s">
        <v>4956</v>
      </c>
      <c r="J308" s="724" t="s">
        <v>4907</v>
      </c>
      <c r="K308" s="724">
        <v>118</v>
      </c>
      <c r="L308" s="724" t="s">
        <v>5012</v>
      </c>
      <c r="M308" s="724" t="s">
        <v>4938</v>
      </c>
      <c r="N308" s="722" t="s">
        <v>5072</v>
      </c>
      <c r="O308" s="722" t="s">
        <v>508</v>
      </c>
      <c r="P308" s="722" t="s">
        <v>5164</v>
      </c>
      <c r="Q308" s="725"/>
      <c r="R308" s="725" t="s">
        <v>3338</v>
      </c>
      <c r="S308" s="725" t="s">
        <v>3338</v>
      </c>
      <c r="T308" s="725"/>
      <c r="U308" s="725" t="s">
        <v>3338</v>
      </c>
      <c r="V308" s="725"/>
    </row>
    <row r="309" spans="1:22" ht="16.5" thickBot="1">
      <c r="A309" s="720" t="s">
        <v>3338</v>
      </c>
      <c r="B309" s="721" t="s">
        <v>3338</v>
      </c>
      <c r="C309" s="722" t="s">
        <v>5289</v>
      </c>
      <c r="D309" s="723"/>
      <c r="E309" s="724">
        <v>2039</v>
      </c>
      <c r="F309" s="724" t="s">
        <v>4914</v>
      </c>
      <c r="G309" s="724" t="s">
        <v>4915</v>
      </c>
      <c r="H309" s="724" t="s">
        <v>4956</v>
      </c>
      <c r="I309" s="724" t="s">
        <v>4956</v>
      </c>
      <c r="J309" s="724" t="s">
        <v>4907</v>
      </c>
      <c r="K309" s="724">
        <v>51</v>
      </c>
      <c r="L309" s="724" t="s">
        <v>5012</v>
      </c>
      <c r="M309" s="724" t="s">
        <v>4928</v>
      </c>
      <c r="N309" s="722" t="s">
        <v>846</v>
      </c>
      <c r="O309" s="722" t="s">
        <v>65</v>
      </c>
      <c r="P309" s="722" t="s">
        <v>5164</v>
      </c>
      <c r="Q309" s="725"/>
      <c r="R309" s="725" t="s">
        <v>3338</v>
      </c>
      <c r="S309" s="725" t="s">
        <v>3338</v>
      </c>
      <c r="T309" s="725"/>
      <c r="U309" s="725" t="s">
        <v>3338</v>
      </c>
      <c r="V309" s="725"/>
    </row>
    <row r="310" spans="1:22" ht="16.5" thickBot="1">
      <c r="A310" s="720" t="s">
        <v>3338</v>
      </c>
      <c r="B310" s="721" t="s">
        <v>3338</v>
      </c>
      <c r="C310" s="722" t="s">
        <v>5289</v>
      </c>
      <c r="D310" s="723"/>
      <c r="E310" s="724">
        <v>2039</v>
      </c>
      <c r="F310" s="724" t="s">
        <v>4914</v>
      </c>
      <c r="G310" s="724" t="s">
        <v>4915</v>
      </c>
      <c r="H310" s="724" t="s">
        <v>4956</v>
      </c>
      <c r="I310" s="724" t="s">
        <v>4956</v>
      </c>
      <c r="J310" s="724" t="s">
        <v>4907</v>
      </c>
      <c r="K310" s="724">
        <v>192</v>
      </c>
      <c r="L310" s="724" t="s">
        <v>5012</v>
      </c>
      <c r="M310" s="724" t="s">
        <v>4932</v>
      </c>
      <c r="N310" s="722" t="s">
        <v>5312</v>
      </c>
      <c r="O310" s="722" t="s">
        <v>1803</v>
      </c>
      <c r="P310" s="722" t="s">
        <v>5164</v>
      </c>
      <c r="Q310" s="725"/>
      <c r="R310" s="725" t="s">
        <v>3338</v>
      </c>
      <c r="S310" s="725" t="s">
        <v>3338</v>
      </c>
      <c r="T310" s="725"/>
      <c r="U310" s="725" t="s">
        <v>3338</v>
      </c>
      <c r="V310" s="725"/>
    </row>
    <row r="311" spans="1:22" ht="16.5" thickBot="1">
      <c r="A311" s="720" t="s">
        <v>3338</v>
      </c>
      <c r="B311" s="721" t="s">
        <v>3338</v>
      </c>
      <c r="C311" s="722" t="s">
        <v>5289</v>
      </c>
      <c r="D311" s="723"/>
      <c r="E311" s="724">
        <v>2039</v>
      </c>
      <c r="F311" s="724" t="s">
        <v>4914</v>
      </c>
      <c r="G311" s="724" t="s">
        <v>4915</v>
      </c>
      <c r="H311" s="724" t="s">
        <v>4956</v>
      </c>
      <c r="I311" s="724" t="s">
        <v>4956</v>
      </c>
      <c r="J311" s="724" t="s">
        <v>4907</v>
      </c>
      <c r="K311" s="724">
        <v>38</v>
      </c>
      <c r="L311" s="724" t="s">
        <v>5012</v>
      </c>
      <c r="M311" s="724" t="s">
        <v>4919</v>
      </c>
      <c r="N311" s="722" t="s">
        <v>1186</v>
      </c>
      <c r="O311" s="722" t="s">
        <v>619</v>
      </c>
      <c r="P311" s="722" t="s">
        <v>5164</v>
      </c>
      <c r="Q311" s="725"/>
      <c r="R311" s="725" t="s">
        <v>3338</v>
      </c>
      <c r="S311" s="725" t="s">
        <v>3338</v>
      </c>
      <c r="T311" s="725"/>
      <c r="U311" s="725" t="s">
        <v>3338</v>
      </c>
      <c r="V311" s="725"/>
    </row>
    <row r="312" spans="1:22" ht="16.5" thickBot="1">
      <c r="A312" s="720" t="s">
        <v>3338</v>
      </c>
      <c r="B312" s="721" t="s">
        <v>3338</v>
      </c>
      <c r="C312" s="722" t="s">
        <v>5289</v>
      </c>
      <c r="D312" s="723"/>
      <c r="E312" s="724">
        <v>2039</v>
      </c>
      <c r="F312" s="724" t="s">
        <v>4914</v>
      </c>
      <c r="G312" s="724" t="s">
        <v>4915</v>
      </c>
      <c r="H312" s="724" t="s">
        <v>4956</v>
      </c>
      <c r="I312" s="724" t="s">
        <v>4956</v>
      </c>
      <c r="J312" s="724" t="s">
        <v>4907</v>
      </c>
      <c r="K312" s="724">
        <v>75</v>
      </c>
      <c r="L312" s="724" t="s">
        <v>5012</v>
      </c>
      <c r="M312" s="724" t="s">
        <v>4950</v>
      </c>
      <c r="N312" s="722" t="s">
        <v>5310</v>
      </c>
      <c r="O312" s="722" t="s">
        <v>150</v>
      </c>
      <c r="P312" s="722" t="s">
        <v>5164</v>
      </c>
      <c r="Q312" s="725"/>
      <c r="R312" s="725" t="s">
        <v>3338</v>
      </c>
      <c r="S312" s="725" t="s">
        <v>3338</v>
      </c>
      <c r="T312" s="725"/>
      <c r="U312" s="725" t="s">
        <v>3338</v>
      </c>
      <c r="V312" s="725"/>
    </row>
    <row r="313" spans="1:22" ht="16.5" thickBot="1">
      <c r="A313" s="720" t="s">
        <v>3338</v>
      </c>
      <c r="B313" s="721" t="s">
        <v>3338</v>
      </c>
      <c r="C313" s="722" t="s">
        <v>5289</v>
      </c>
      <c r="D313" s="723"/>
      <c r="E313" s="724">
        <v>2039</v>
      </c>
      <c r="F313" s="724" t="s">
        <v>4914</v>
      </c>
      <c r="G313" s="724" t="s">
        <v>4915</v>
      </c>
      <c r="H313" s="724" t="s">
        <v>4956</v>
      </c>
      <c r="I313" s="724" t="s">
        <v>4956</v>
      </c>
      <c r="J313" s="724" t="s">
        <v>4907</v>
      </c>
      <c r="K313" s="724">
        <v>26</v>
      </c>
      <c r="L313" s="724" t="s">
        <v>5012</v>
      </c>
      <c r="M313" s="724" t="s">
        <v>4950</v>
      </c>
      <c r="N313" s="722" t="s">
        <v>5313</v>
      </c>
      <c r="O313" s="722" t="s">
        <v>150</v>
      </c>
      <c r="P313" s="722" t="s">
        <v>5164</v>
      </c>
      <c r="Q313" s="725"/>
      <c r="R313" s="725" t="s">
        <v>3338</v>
      </c>
      <c r="S313" s="725" t="s">
        <v>3338</v>
      </c>
      <c r="T313" s="725"/>
      <c r="U313" s="725" t="s">
        <v>3338</v>
      </c>
      <c r="V313" s="725"/>
    </row>
    <row r="314" spans="1:22" ht="16.5" thickBot="1">
      <c r="A314" s="720" t="s">
        <v>3338</v>
      </c>
      <c r="B314" s="721" t="s">
        <v>3338</v>
      </c>
      <c r="C314" s="722" t="s">
        <v>5289</v>
      </c>
      <c r="D314" s="723"/>
      <c r="E314" s="724">
        <v>2039</v>
      </c>
      <c r="F314" s="724" t="s">
        <v>4914</v>
      </c>
      <c r="G314" s="724" t="s">
        <v>4915</v>
      </c>
      <c r="H314" s="724" t="s">
        <v>4956</v>
      </c>
      <c r="I314" s="724" t="s">
        <v>4956</v>
      </c>
      <c r="J314" s="724" t="s">
        <v>4907</v>
      </c>
      <c r="K314" s="724">
        <v>35</v>
      </c>
      <c r="L314" s="724" t="s">
        <v>5012</v>
      </c>
      <c r="M314" s="724" t="s">
        <v>4950</v>
      </c>
      <c r="N314" s="722" t="s">
        <v>5314</v>
      </c>
      <c r="O314" s="722" t="s">
        <v>86</v>
      </c>
      <c r="P314" s="722" t="s">
        <v>5164</v>
      </c>
      <c r="Q314" s="725"/>
      <c r="R314" s="725" t="s">
        <v>3338</v>
      </c>
      <c r="S314" s="725" t="s">
        <v>3338</v>
      </c>
      <c r="T314" s="725"/>
      <c r="U314" s="725" t="s">
        <v>3338</v>
      </c>
      <c r="V314" s="725"/>
    </row>
    <row r="315" spans="1:22" ht="16.5" thickBot="1">
      <c r="A315" s="720" t="s">
        <v>3338</v>
      </c>
      <c r="B315" s="721" t="s">
        <v>3338</v>
      </c>
      <c r="C315" s="722" t="s">
        <v>5289</v>
      </c>
      <c r="D315" s="723"/>
      <c r="E315" s="724">
        <v>2039</v>
      </c>
      <c r="F315" s="724" t="s">
        <v>4914</v>
      </c>
      <c r="G315" s="724" t="s">
        <v>4915</v>
      </c>
      <c r="H315" s="724" t="s">
        <v>4927</v>
      </c>
      <c r="I315" s="724" t="s">
        <v>4927</v>
      </c>
      <c r="J315" s="724" t="s">
        <v>4907</v>
      </c>
      <c r="K315" s="739">
        <v>1173</v>
      </c>
      <c r="L315" s="724" t="s">
        <v>5012</v>
      </c>
      <c r="M315" s="724" t="s">
        <v>4950</v>
      </c>
      <c r="N315" s="722" t="s">
        <v>782</v>
      </c>
      <c r="O315" s="722" t="s">
        <v>136</v>
      </c>
      <c r="P315" s="722" t="s">
        <v>5164</v>
      </c>
      <c r="Q315" s="725"/>
      <c r="R315" s="725" t="s">
        <v>3338</v>
      </c>
      <c r="S315" s="725" t="s">
        <v>3338</v>
      </c>
      <c r="T315" s="725"/>
      <c r="U315" s="725" t="s">
        <v>3338</v>
      </c>
      <c r="V315" s="725"/>
    </row>
    <row r="316" spans="1:22" ht="16.5" thickBot="1">
      <c r="A316" s="720" t="s">
        <v>3338</v>
      </c>
      <c r="B316" s="721" t="s">
        <v>3338</v>
      </c>
      <c r="C316" s="722" t="s">
        <v>5289</v>
      </c>
      <c r="D316" s="723"/>
      <c r="E316" s="724">
        <v>2039</v>
      </c>
      <c r="F316" s="724" t="s">
        <v>4914</v>
      </c>
      <c r="G316" s="724" t="s">
        <v>4915</v>
      </c>
      <c r="H316" s="724" t="s">
        <v>4921</v>
      </c>
      <c r="I316" s="724" t="s">
        <v>4921</v>
      </c>
      <c r="J316" s="724" t="s">
        <v>4907</v>
      </c>
      <c r="K316" s="724">
        <v>250</v>
      </c>
      <c r="L316" s="724" t="s">
        <v>5012</v>
      </c>
      <c r="M316" s="724" t="s">
        <v>4923</v>
      </c>
      <c r="N316" s="722" t="s">
        <v>1026</v>
      </c>
      <c r="O316" s="722" t="s">
        <v>536</v>
      </c>
      <c r="P316" s="722" t="s">
        <v>5164</v>
      </c>
      <c r="Q316" s="725"/>
      <c r="R316" s="725" t="s">
        <v>3338</v>
      </c>
      <c r="S316" s="725" t="s">
        <v>3338</v>
      </c>
      <c r="T316" s="725"/>
      <c r="U316" s="725" t="s">
        <v>3338</v>
      </c>
      <c r="V316" s="725"/>
    </row>
    <row r="317" spans="1:22" ht="16.5" thickBot="1">
      <c r="A317" s="720" t="s">
        <v>3338</v>
      </c>
      <c r="B317" s="721" t="s">
        <v>3338</v>
      </c>
      <c r="C317" s="722" t="s">
        <v>5289</v>
      </c>
      <c r="D317" s="723"/>
      <c r="E317" s="724">
        <v>2039</v>
      </c>
      <c r="F317" s="724" t="s">
        <v>4914</v>
      </c>
      <c r="G317" s="724" t="s">
        <v>4915</v>
      </c>
      <c r="H317" s="724" t="s">
        <v>4921</v>
      </c>
      <c r="I317" s="724" t="s">
        <v>4921</v>
      </c>
      <c r="J317" s="724" t="s">
        <v>4907</v>
      </c>
      <c r="K317" s="724">
        <v>646</v>
      </c>
      <c r="L317" s="724" t="s">
        <v>5012</v>
      </c>
      <c r="M317" s="724" t="s">
        <v>4919</v>
      </c>
      <c r="N317" s="722" t="s">
        <v>5003</v>
      </c>
      <c r="O317" s="722" t="s">
        <v>124</v>
      </c>
      <c r="P317" s="722" t="s">
        <v>5164</v>
      </c>
      <c r="Q317" s="725"/>
      <c r="R317" s="725" t="s">
        <v>3338</v>
      </c>
      <c r="S317" s="725" t="s">
        <v>3338</v>
      </c>
      <c r="T317" s="725"/>
      <c r="U317" s="725" t="s">
        <v>3338</v>
      </c>
      <c r="V317" s="725"/>
    </row>
    <row r="318" spans="1:22" ht="16.5" thickBot="1">
      <c r="A318" s="720" t="s">
        <v>3338</v>
      </c>
      <c r="B318" s="721" t="s">
        <v>3338</v>
      </c>
      <c r="C318" s="722" t="s">
        <v>5289</v>
      </c>
      <c r="D318" s="723"/>
      <c r="E318" s="724">
        <v>2039</v>
      </c>
      <c r="F318" s="724" t="s">
        <v>4914</v>
      </c>
      <c r="G318" s="724" t="s">
        <v>4915</v>
      </c>
      <c r="H318" s="724" t="s">
        <v>4956</v>
      </c>
      <c r="I318" s="724" t="s">
        <v>4956</v>
      </c>
      <c r="J318" s="724" t="s">
        <v>4907</v>
      </c>
      <c r="K318" s="724">
        <v>251</v>
      </c>
      <c r="L318" s="724" t="s">
        <v>4983</v>
      </c>
      <c r="M318" s="724" t="s">
        <v>4950</v>
      </c>
      <c r="N318" s="722" t="s">
        <v>761</v>
      </c>
      <c r="O318" s="722" t="s">
        <v>150</v>
      </c>
      <c r="P318" s="722" t="s">
        <v>5164</v>
      </c>
      <c r="Q318" s="725"/>
      <c r="R318" s="725" t="s">
        <v>3338</v>
      </c>
      <c r="S318" s="725" t="s">
        <v>3338</v>
      </c>
      <c r="T318" s="725"/>
      <c r="U318" s="725" t="s">
        <v>3338</v>
      </c>
      <c r="V318" s="725"/>
    </row>
    <row r="319" spans="1:22" ht="16.5" thickBot="1">
      <c r="A319" s="720" t="s">
        <v>3338</v>
      </c>
      <c r="B319" s="721" t="s">
        <v>3338</v>
      </c>
      <c r="C319" s="722" t="s">
        <v>5289</v>
      </c>
      <c r="D319" s="723"/>
      <c r="E319" s="724">
        <v>2039</v>
      </c>
      <c r="F319" s="724" t="s">
        <v>4914</v>
      </c>
      <c r="G319" s="724" t="s">
        <v>4915</v>
      </c>
      <c r="H319" s="724" t="s">
        <v>4956</v>
      </c>
      <c r="I319" s="724" t="s">
        <v>4956</v>
      </c>
      <c r="J319" s="724" t="s">
        <v>4907</v>
      </c>
      <c r="K319" s="724">
        <v>149</v>
      </c>
      <c r="L319" s="724" t="s">
        <v>4983</v>
      </c>
      <c r="M319" s="724" t="s">
        <v>4923</v>
      </c>
      <c r="N319" s="722" t="s">
        <v>1026</v>
      </c>
      <c r="O319" s="722" t="s">
        <v>536</v>
      </c>
      <c r="P319" s="722" t="s">
        <v>5164</v>
      </c>
      <c r="Q319" s="725"/>
      <c r="R319" s="725" t="s">
        <v>3338</v>
      </c>
      <c r="S319" s="725" t="s">
        <v>3338</v>
      </c>
      <c r="T319" s="725"/>
      <c r="U319" s="725" t="s">
        <v>3338</v>
      </c>
      <c r="V319" s="725"/>
    </row>
    <row r="320" spans="1:22" ht="16.5" thickBot="1">
      <c r="A320" s="720" t="s">
        <v>3338</v>
      </c>
      <c r="B320" s="721" t="s">
        <v>3338</v>
      </c>
      <c r="C320" s="722" t="s">
        <v>5289</v>
      </c>
      <c r="D320" s="723"/>
      <c r="E320" s="724">
        <v>2039</v>
      </c>
      <c r="F320" s="724" t="s">
        <v>4914</v>
      </c>
      <c r="G320" s="724" t="s">
        <v>4915</v>
      </c>
      <c r="H320" s="724" t="s">
        <v>4956</v>
      </c>
      <c r="I320" s="724" t="s">
        <v>4956</v>
      </c>
      <c r="J320" s="724" t="s">
        <v>4907</v>
      </c>
      <c r="K320" s="724">
        <v>214</v>
      </c>
      <c r="L320" s="724" t="s">
        <v>4983</v>
      </c>
      <c r="M320" s="724" t="s">
        <v>4928</v>
      </c>
      <c r="N320" s="722" t="s">
        <v>963</v>
      </c>
      <c r="O320" s="722" t="s">
        <v>4360</v>
      </c>
      <c r="P320" s="722" t="s">
        <v>5164</v>
      </c>
      <c r="Q320" s="725"/>
      <c r="R320" s="725" t="s">
        <v>3338</v>
      </c>
      <c r="S320" s="725" t="s">
        <v>3338</v>
      </c>
      <c r="T320" s="725"/>
      <c r="U320" s="725" t="s">
        <v>3338</v>
      </c>
      <c r="V320" s="725"/>
    </row>
    <row r="321" spans="1:22" ht="16.5" thickBot="1">
      <c r="A321" s="720" t="s">
        <v>3338</v>
      </c>
      <c r="B321" s="721" t="s">
        <v>3338</v>
      </c>
      <c r="C321" s="722" t="s">
        <v>5289</v>
      </c>
      <c r="D321" s="723"/>
      <c r="E321" s="724">
        <v>2039</v>
      </c>
      <c r="F321" s="724" t="s">
        <v>4914</v>
      </c>
      <c r="G321" s="724" t="s">
        <v>4915</v>
      </c>
      <c r="H321" s="724" t="s">
        <v>4956</v>
      </c>
      <c r="I321" s="724" t="s">
        <v>4956</v>
      </c>
      <c r="J321" s="724" t="s">
        <v>4907</v>
      </c>
      <c r="K321" s="724">
        <v>302</v>
      </c>
      <c r="L321" s="724" t="s">
        <v>4983</v>
      </c>
      <c r="M321" s="724" t="s">
        <v>4928</v>
      </c>
      <c r="N321" s="722" t="s">
        <v>1229</v>
      </c>
      <c r="O321" s="722" t="s">
        <v>334</v>
      </c>
      <c r="P321" s="722" t="s">
        <v>5164</v>
      </c>
      <c r="Q321" s="725"/>
      <c r="R321" s="725" t="s">
        <v>3338</v>
      </c>
      <c r="S321" s="725" t="s">
        <v>3338</v>
      </c>
      <c r="T321" s="725"/>
      <c r="U321" s="725" t="s">
        <v>3338</v>
      </c>
      <c r="V321" s="725"/>
    </row>
    <row r="322" spans="1:22" ht="16.5" thickBot="1">
      <c r="A322" s="720" t="s">
        <v>3338</v>
      </c>
      <c r="B322" s="721" t="s">
        <v>3338</v>
      </c>
      <c r="C322" s="722" t="s">
        <v>5289</v>
      </c>
      <c r="D322" s="723"/>
      <c r="E322" s="724">
        <v>2039</v>
      </c>
      <c r="F322" s="724" t="s">
        <v>4914</v>
      </c>
      <c r="G322" s="724" t="s">
        <v>4915</v>
      </c>
      <c r="H322" s="724" t="s">
        <v>4956</v>
      </c>
      <c r="I322" s="724" t="s">
        <v>4956</v>
      </c>
      <c r="J322" s="724" t="s">
        <v>4907</v>
      </c>
      <c r="K322" s="724">
        <v>58</v>
      </c>
      <c r="L322" s="724" t="s">
        <v>4983</v>
      </c>
      <c r="M322" s="724" t="s">
        <v>4932</v>
      </c>
      <c r="N322" s="722" t="s">
        <v>5315</v>
      </c>
      <c r="O322" s="722" t="s">
        <v>294</v>
      </c>
      <c r="P322" s="722" t="s">
        <v>5164</v>
      </c>
      <c r="Q322" s="725"/>
      <c r="R322" s="725" t="s">
        <v>3338</v>
      </c>
      <c r="S322" s="725" t="s">
        <v>3338</v>
      </c>
      <c r="T322" s="725"/>
      <c r="U322" s="725" t="s">
        <v>3338</v>
      </c>
      <c r="V322" s="725"/>
    </row>
    <row r="323" spans="1:22" ht="16.5" thickBot="1">
      <c r="A323" s="720" t="s">
        <v>3338</v>
      </c>
      <c r="B323" s="721" t="s">
        <v>3338</v>
      </c>
      <c r="C323" s="722" t="s">
        <v>5289</v>
      </c>
      <c r="D323" s="723"/>
      <c r="E323" s="724">
        <v>2039</v>
      </c>
      <c r="F323" s="724" t="s">
        <v>4914</v>
      </c>
      <c r="G323" s="724" t="s">
        <v>4915</v>
      </c>
      <c r="H323" s="724" t="s">
        <v>4956</v>
      </c>
      <c r="I323" s="724" t="s">
        <v>4956</v>
      </c>
      <c r="J323" s="724" t="s">
        <v>4907</v>
      </c>
      <c r="K323" s="724">
        <v>142</v>
      </c>
      <c r="L323" s="724" t="s">
        <v>4983</v>
      </c>
      <c r="M323" s="724" t="s">
        <v>4938</v>
      </c>
      <c r="N323" s="722" t="s">
        <v>5316</v>
      </c>
      <c r="O323" s="722" t="s">
        <v>508</v>
      </c>
      <c r="P323" s="722" t="s">
        <v>5164</v>
      </c>
      <c r="Q323" s="725"/>
      <c r="R323" s="725" t="s">
        <v>3338</v>
      </c>
      <c r="S323" s="725" t="s">
        <v>3338</v>
      </c>
      <c r="T323" s="725"/>
      <c r="U323" s="725" t="s">
        <v>3338</v>
      </c>
      <c r="V323" s="725"/>
    </row>
    <row r="324" spans="1:22" ht="16.5" thickBot="1">
      <c r="A324" s="720" t="s">
        <v>3823</v>
      </c>
      <c r="B324" s="721" t="s">
        <v>3338</v>
      </c>
      <c r="C324" s="722" t="s">
        <v>5289</v>
      </c>
      <c r="D324" s="723"/>
      <c r="E324" s="724">
        <v>2039</v>
      </c>
      <c r="F324" s="724" t="s">
        <v>4914</v>
      </c>
      <c r="G324" s="724" t="s">
        <v>4930</v>
      </c>
      <c r="H324" s="724" t="s">
        <v>5305</v>
      </c>
      <c r="I324" s="724" t="s">
        <v>5305</v>
      </c>
      <c r="J324" s="724" t="s">
        <v>4946</v>
      </c>
      <c r="K324" s="724">
        <v>515</v>
      </c>
      <c r="L324" s="724" t="s">
        <v>5012</v>
      </c>
      <c r="M324" s="724" t="s">
        <v>4938</v>
      </c>
      <c r="N324" s="722" t="s">
        <v>5296</v>
      </c>
      <c r="O324" s="722" t="s">
        <v>508</v>
      </c>
      <c r="P324" s="722" t="s">
        <v>5164</v>
      </c>
      <c r="Q324" s="725"/>
      <c r="R324" s="725" t="s">
        <v>3338</v>
      </c>
      <c r="S324" s="725" t="s">
        <v>3338</v>
      </c>
      <c r="T324" s="725"/>
      <c r="U324" s="725" t="s">
        <v>3338</v>
      </c>
      <c r="V324" s="725"/>
    </row>
    <row r="325" spans="1:22" ht="16.5" thickBot="1">
      <c r="A325" s="720" t="s">
        <v>3338</v>
      </c>
      <c r="B325" s="721" t="s">
        <v>3338</v>
      </c>
      <c r="C325" s="722" t="s">
        <v>5289</v>
      </c>
      <c r="D325" s="723"/>
      <c r="E325" s="724">
        <v>2040</v>
      </c>
      <c r="F325" s="724" t="s">
        <v>4914</v>
      </c>
      <c r="G325" s="724" t="s">
        <v>4915</v>
      </c>
      <c r="H325" s="724" t="s">
        <v>4927</v>
      </c>
      <c r="I325" s="724" t="s">
        <v>4927</v>
      </c>
      <c r="J325" s="724" t="s">
        <v>4907</v>
      </c>
      <c r="K325" s="724">
        <v>5</v>
      </c>
      <c r="L325" s="724" t="s">
        <v>5012</v>
      </c>
      <c r="M325" s="724" t="s">
        <v>4950</v>
      </c>
      <c r="N325" s="722" t="s">
        <v>782</v>
      </c>
      <c r="O325" s="722" t="s">
        <v>136</v>
      </c>
      <c r="P325" s="722" t="s">
        <v>5164</v>
      </c>
      <c r="Q325" s="725"/>
      <c r="R325" s="725" t="s">
        <v>3338</v>
      </c>
      <c r="S325" s="725" t="s">
        <v>3338</v>
      </c>
      <c r="T325" s="725"/>
      <c r="U325" s="725" t="s">
        <v>3338</v>
      </c>
      <c r="V325" s="725"/>
    </row>
    <row r="326" spans="1:22" ht="16.5" thickBot="1">
      <c r="A326" s="720" t="s">
        <v>3338</v>
      </c>
      <c r="B326" s="721" t="s">
        <v>3338</v>
      </c>
      <c r="C326" s="722" t="s">
        <v>5289</v>
      </c>
      <c r="D326" s="723"/>
      <c r="E326" s="724">
        <v>2040</v>
      </c>
      <c r="F326" s="724" t="s">
        <v>4914</v>
      </c>
      <c r="G326" s="724" t="s">
        <v>4915</v>
      </c>
      <c r="H326" s="724" t="s">
        <v>4921</v>
      </c>
      <c r="I326" s="724" t="s">
        <v>4921</v>
      </c>
      <c r="J326" s="724" t="s">
        <v>4907</v>
      </c>
      <c r="K326" s="739">
        <v>1588</v>
      </c>
      <c r="L326" s="724" t="s">
        <v>5012</v>
      </c>
      <c r="M326" s="724" t="s">
        <v>4923</v>
      </c>
      <c r="N326" s="722" t="s">
        <v>1026</v>
      </c>
      <c r="O326" s="722" t="s">
        <v>536</v>
      </c>
      <c r="P326" s="722" t="s">
        <v>5164</v>
      </c>
      <c r="Q326" s="725"/>
      <c r="R326" s="725" t="s">
        <v>3338</v>
      </c>
      <c r="S326" s="725" t="s">
        <v>3338</v>
      </c>
      <c r="T326" s="725"/>
      <c r="U326" s="725" t="s">
        <v>3338</v>
      </c>
      <c r="V326" s="725"/>
    </row>
    <row r="327" spans="1:22" ht="16.5" thickBot="1">
      <c r="A327" s="720" t="s">
        <v>3338</v>
      </c>
      <c r="B327" s="721" t="s">
        <v>3338</v>
      </c>
      <c r="C327" s="722" t="s">
        <v>5289</v>
      </c>
      <c r="D327" s="723"/>
      <c r="E327" s="724">
        <v>2040</v>
      </c>
      <c r="F327" s="724" t="s">
        <v>4914</v>
      </c>
      <c r="G327" s="724" t="s">
        <v>4915</v>
      </c>
      <c r="H327" s="724" t="s">
        <v>4927</v>
      </c>
      <c r="I327" s="724" t="s">
        <v>4927</v>
      </c>
      <c r="J327" s="724" t="s">
        <v>4907</v>
      </c>
      <c r="K327" s="724">
        <v>706</v>
      </c>
      <c r="L327" s="724" t="s">
        <v>5012</v>
      </c>
      <c r="M327" s="724" t="s">
        <v>4928</v>
      </c>
      <c r="N327" s="722" t="s">
        <v>836</v>
      </c>
      <c r="O327" s="722" t="s">
        <v>65</v>
      </c>
      <c r="P327" s="722" t="s">
        <v>5164</v>
      </c>
      <c r="Q327" s="725"/>
      <c r="R327" s="725" t="s">
        <v>3338</v>
      </c>
      <c r="S327" s="725" t="s">
        <v>3338</v>
      </c>
      <c r="T327" s="725"/>
      <c r="U327" s="725" t="s">
        <v>3338</v>
      </c>
      <c r="V327" s="725"/>
    </row>
    <row r="328" spans="1:22" ht="16.5" thickBot="1">
      <c r="A328" s="720" t="s">
        <v>3338</v>
      </c>
      <c r="B328" s="721" t="s">
        <v>3338</v>
      </c>
      <c r="C328" s="722" t="s">
        <v>5289</v>
      </c>
      <c r="D328" s="723"/>
      <c r="E328" s="724">
        <v>2040</v>
      </c>
      <c r="F328" s="724" t="s">
        <v>4914</v>
      </c>
      <c r="G328" s="724" t="s">
        <v>4915</v>
      </c>
      <c r="H328" s="724" t="s">
        <v>4927</v>
      </c>
      <c r="I328" s="724" t="s">
        <v>4927</v>
      </c>
      <c r="J328" s="724" t="s">
        <v>4907</v>
      </c>
      <c r="K328" s="724">
        <v>8</v>
      </c>
      <c r="L328" s="724" t="s">
        <v>5012</v>
      </c>
      <c r="M328" s="724" t="s">
        <v>4950</v>
      </c>
      <c r="N328" s="722" t="s">
        <v>5318</v>
      </c>
      <c r="O328" s="722" t="s">
        <v>150</v>
      </c>
      <c r="P328" s="722" t="s">
        <v>5164</v>
      </c>
      <c r="Q328" s="725"/>
      <c r="R328" s="725" t="s">
        <v>3338</v>
      </c>
      <c r="S328" s="725" t="s">
        <v>3338</v>
      </c>
      <c r="T328" s="725"/>
      <c r="U328" s="725" t="s">
        <v>3338</v>
      </c>
      <c r="V328" s="725"/>
    </row>
    <row r="329" spans="1:22" ht="30" customHeight="1" thickBot="1">
      <c r="A329" s="720" t="s">
        <v>3823</v>
      </c>
      <c r="B329" s="721" t="s">
        <v>3823</v>
      </c>
      <c r="C329" s="714" t="s">
        <v>5267</v>
      </c>
      <c r="D329" s="723"/>
      <c r="E329" s="724">
        <v>2031</v>
      </c>
      <c r="F329" s="724" t="s">
        <v>4914</v>
      </c>
      <c r="G329" s="724" t="s">
        <v>4930</v>
      </c>
      <c r="H329" s="724" t="s">
        <v>4931</v>
      </c>
      <c r="I329" s="724" t="s">
        <v>4931</v>
      </c>
      <c r="J329" s="724" t="s">
        <v>4907</v>
      </c>
      <c r="K329" s="724">
        <v>7</v>
      </c>
      <c r="L329" s="724" t="s">
        <v>4983</v>
      </c>
      <c r="M329" s="724" t="s">
        <v>4938</v>
      </c>
      <c r="N329" s="722" t="s">
        <v>990</v>
      </c>
      <c r="O329" s="722" t="s">
        <v>433</v>
      </c>
      <c r="P329" s="722" t="s">
        <v>5164</v>
      </c>
      <c r="Q329" s="725"/>
      <c r="R329" s="725" t="s">
        <v>3823</v>
      </c>
      <c r="S329" s="726" t="s">
        <v>13558</v>
      </c>
      <c r="T329" s="727"/>
      <c r="U329" s="725" t="s">
        <v>3823</v>
      </c>
      <c r="V329" s="725"/>
    </row>
    <row r="330" spans="1:22" ht="30" customHeight="1" thickBot="1">
      <c r="A330" s="720" t="s">
        <v>3823</v>
      </c>
      <c r="B330" s="721" t="s">
        <v>3823</v>
      </c>
      <c r="C330" s="722" t="s">
        <v>5280</v>
      </c>
      <c r="D330" s="723"/>
      <c r="E330" s="724">
        <v>2031</v>
      </c>
      <c r="F330" s="724" t="s">
        <v>4914</v>
      </c>
      <c r="G330" s="724" t="s">
        <v>4930</v>
      </c>
      <c r="H330" s="724" t="s">
        <v>4931</v>
      </c>
      <c r="I330" s="724" t="s">
        <v>4931</v>
      </c>
      <c r="J330" s="724" t="s">
        <v>4907</v>
      </c>
      <c r="K330" s="724">
        <v>10</v>
      </c>
      <c r="L330" s="724" t="s">
        <v>4983</v>
      </c>
      <c r="M330" s="724" t="s">
        <v>4932</v>
      </c>
      <c r="N330" s="722" t="s">
        <v>5076</v>
      </c>
      <c r="O330" s="722" t="s">
        <v>294</v>
      </c>
      <c r="P330" s="722" t="s">
        <v>5164</v>
      </c>
      <c r="Q330" s="725"/>
      <c r="R330" s="725" t="s">
        <v>3823</v>
      </c>
      <c r="S330" s="726" t="s">
        <v>13558</v>
      </c>
      <c r="T330" s="727"/>
      <c r="U330" s="725" t="s">
        <v>3823</v>
      </c>
      <c r="V330" s="725"/>
    </row>
    <row r="331" spans="1:22" ht="30" customHeight="1" thickBot="1">
      <c r="A331" s="720" t="s">
        <v>3823</v>
      </c>
      <c r="B331" s="721" t="s">
        <v>3823</v>
      </c>
      <c r="C331" s="714" t="s">
        <v>5259</v>
      </c>
      <c r="D331" s="723"/>
      <c r="E331" s="724">
        <v>2031</v>
      </c>
      <c r="F331" s="724" t="s">
        <v>4914</v>
      </c>
      <c r="G331" s="724" t="s">
        <v>4930</v>
      </c>
      <c r="H331" s="724" t="s">
        <v>4931</v>
      </c>
      <c r="I331" s="724" t="s">
        <v>4931</v>
      </c>
      <c r="J331" s="724" t="s">
        <v>4907</v>
      </c>
      <c r="K331" s="724">
        <v>3</v>
      </c>
      <c r="L331" s="724" t="s">
        <v>4983</v>
      </c>
      <c r="M331" s="724" t="s">
        <v>4925</v>
      </c>
      <c r="N331" s="722" t="s">
        <v>951</v>
      </c>
      <c r="O331" s="722" t="s">
        <v>572</v>
      </c>
      <c r="P331" s="722" t="s">
        <v>5164</v>
      </c>
      <c r="Q331" s="725"/>
      <c r="R331" s="725" t="s">
        <v>3823</v>
      </c>
      <c r="S331" s="726" t="s">
        <v>13558</v>
      </c>
      <c r="T331" s="727"/>
      <c r="U331" s="725" t="s">
        <v>3823</v>
      </c>
      <c r="V331" s="725"/>
    </row>
    <row r="332" spans="1:22" ht="30" customHeight="1" thickBot="1">
      <c r="A332" s="720" t="s">
        <v>3823</v>
      </c>
      <c r="B332" s="721" t="s">
        <v>3823</v>
      </c>
      <c r="C332" s="714" t="s">
        <v>5277</v>
      </c>
      <c r="D332" s="723"/>
      <c r="E332" s="724">
        <v>2031</v>
      </c>
      <c r="F332" s="724" t="s">
        <v>4914</v>
      </c>
      <c r="G332" s="724" t="s">
        <v>4930</v>
      </c>
      <c r="H332" s="724" t="s">
        <v>4931</v>
      </c>
      <c r="I332" s="724" t="s">
        <v>4931</v>
      </c>
      <c r="J332" s="724" t="s">
        <v>4907</v>
      </c>
      <c r="K332" s="724">
        <v>15</v>
      </c>
      <c r="L332" s="724" t="s">
        <v>4983</v>
      </c>
      <c r="M332" s="724" t="s">
        <v>4938</v>
      </c>
      <c r="N332" s="722" t="s">
        <v>5272</v>
      </c>
      <c r="O332" s="722" t="s">
        <v>508</v>
      </c>
      <c r="P332" s="722" t="s">
        <v>5164</v>
      </c>
      <c r="Q332" s="725"/>
      <c r="R332" s="725" t="s">
        <v>3823</v>
      </c>
      <c r="S332" s="726" t="s">
        <v>13558</v>
      </c>
      <c r="T332" s="727"/>
      <c r="U332" s="725" t="s">
        <v>3823</v>
      </c>
      <c r="V332" s="725"/>
    </row>
    <row r="333" spans="1:22" ht="30" customHeight="1" thickBot="1">
      <c r="A333" s="720" t="s">
        <v>3823</v>
      </c>
      <c r="B333" s="721" t="s">
        <v>3823</v>
      </c>
      <c r="C333" s="714" t="s">
        <v>5282</v>
      </c>
      <c r="D333" s="723"/>
      <c r="E333" s="724">
        <v>2031</v>
      </c>
      <c r="F333" s="724" t="s">
        <v>4914</v>
      </c>
      <c r="G333" s="724" t="s">
        <v>4930</v>
      </c>
      <c r="H333" s="724" t="s">
        <v>4931</v>
      </c>
      <c r="I333" s="724" t="s">
        <v>4931</v>
      </c>
      <c r="J333" s="724" t="s">
        <v>4907</v>
      </c>
      <c r="K333" s="724">
        <v>15</v>
      </c>
      <c r="L333" s="724" t="s">
        <v>4983</v>
      </c>
      <c r="M333" s="724" t="s">
        <v>4938</v>
      </c>
      <c r="N333" s="722" t="s">
        <v>5272</v>
      </c>
      <c r="O333" s="722" t="s">
        <v>508</v>
      </c>
      <c r="P333" s="722" t="s">
        <v>5164</v>
      </c>
      <c r="Q333" s="725"/>
      <c r="R333" s="725" t="s">
        <v>3823</v>
      </c>
      <c r="S333" s="726" t="s">
        <v>13558</v>
      </c>
      <c r="T333" s="727"/>
      <c r="U333" s="725" t="s">
        <v>3823</v>
      </c>
      <c r="V333" s="725"/>
    </row>
    <row r="334" spans="1:22" ht="30" customHeight="1" thickBot="1">
      <c r="A334" s="720" t="s">
        <v>3823</v>
      </c>
      <c r="B334" s="721" t="s">
        <v>3823</v>
      </c>
      <c r="C334" s="714" t="s">
        <v>5288</v>
      </c>
      <c r="D334" s="723"/>
      <c r="E334" s="724">
        <v>2031</v>
      </c>
      <c r="F334" s="724" t="s">
        <v>4914</v>
      </c>
      <c r="G334" s="724" t="s">
        <v>4930</v>
      </c>
      <c r="H334" s="724" t="s">
        <v>4931</v>
      </c>
      <c r="I334" s="724" t="s">
        <v>4931</v>
      </c>
      <c r="J334" s="724" t="s">
        <v>4907</v>
      </c>
      <c r="K334" s="724">
        <v>8</v>
      </c>
      <c r="L334" s="724" t="s">
        <v>4983</v>
      </c>
      <c r="M334" s="724" t="s">
        <v>4919</v>
      </c>
      <c r="N334" s="722" t="s">
        <v>905</v>
      </c>
      <c r="O334" s="722" t="s">
        <v>383</v>
      </c>
      <c r="P334" s="722" t="s">
        <v>5164</v>
      </c>
      <c r="Q334" s="725"/>
      <c r="R334" s="725" t="s">
        <v>3823</v>
      </c>
      <c r="S334" s="726" t="s">
        <v>13558</v>
      </c>
      <c r="T334" s="727"/>
      <c r="U334" s="725" t="s">
        <v>3823</v>
      </c>
      <c r="V334" s="725"/>
    </row>
    <row r="335" spans="1:22" ht="30" customHeight="1" thickBot="1">
      <c r="A335" s="720" t="s">
        <v>3823</v>
      </c>
      <c r="B335" s="721" t="s">
        <v>3823</v>
      </c>
      <c r="C335" s="714" t="s">
        <v>5278</v>
      </c>
      <c r="D335" s="723"/>
      <c r="E335" s="724">
        <v>2031</v>
      </c>
      <c r="F335" s="724" t="s">
        <v>4914</v>
      </c>
      <c r="G335" s="724" t="s">
        <v>4930</v>
      </c>
      <c r="H335" s="724" t="s">
        <v>4931</v>
      </c>
      <c r="I335" s="724" t="s">
        <v>4931</v>
      </c>
      <c r="J335" s="724" t="s">
        <v>4907</v>
      </c>
      <c r="K335" s="724">
        <v>10</v>
      </c>
      <c r="L335" s="724" t="s">
        <v>4983</v>
      </c>
      <c r="M335" s="724" t="s">
        <v>4932</v>
      </c>
      <c r="N335" s="722" t="s">
        <v>4933</v>
      </c>
      <c r="O335" s="722" t="s">
        <v>1803</v>
      </c>
      <c r="P335" s="722" t="s">
        <v>5164</v>
      </c>
      <c r="Q335" s="725"/>
      <c r="R335" s="725" t="s">
        <v>3823</v>
      </c>
      <c r="S335" s="726" t="s">
        <v>13558</v>
      </c>
      <c r="T335" s="727"/>
      <c r="U335" s="725" t="s">
        <v>3823</v>
      </c>
      <c r="V335" s="725"/>
    </row>
    <row r="336" spans="1:22" ht="30" customHeight="1" thickBot="1">
      <c r="A336" s="720" t="s">
        <v>3823</v>
      </c>
      <c r="B336" s="721" t="s">
        <v>3823</v>
      </c>
      <c r="C336" s="714" t="s">
        <v>5283</v>
      </c>
      <c r="D336" s="723"/>
      <c r="E336" s="724">
        <v>2031</v>
      </c>
      <c r="F336" s="724" t="s">
        <v>4914</v>
      </c>
      <c r="G336" s="724" t="s">
        <v>4930</v>
      </c>
      <c r="H336" s="724" t="s">
        <v>4931</v>
      </c>
      <c r="I336" s="724" t="s">
        <v>4931</v>
      </c>
      <c r="J336" s="724" t="s">
        <v>4907</v>
      </c>
      <c r="K336" s="724">
        <v>15</v>
      </c>
      <c r="L336" s="724" t="s">
        <v>4983</v>
      </c>
      <c r="M336" s="724" t="s">
        <v>4932</v>
      </c>
      <c r="N336" s="722" t="s">
        <v>4933</v>
      </c>
      <c r="O336" s="722" t="s">
        <v>1803</v>
      </c>
      <c r="P336" s="722" t="s">
        <v>5164</v>
      </c>
      <c r="Q336" s="725"/>
      <c r="R336" s="725" t="s">
        <v>3823</v>
      </c>
      <c r="S336" s="726" t="s">
        <v>13558</v>
      </c>
      <c r="T336" s="727"/>
      <c r="U336" s="725" t="s">
        <v>3823</v>
      </c>
      <c r="V336" s="725"/>
    </row>
    <row r="337" spans="1:22" ht="30" customHeight="1" thickBot="1">
      <c r="A337" s="720" t="s">
        <v>3823</v>
      </c>
      <c r="B337" s="721" t="s">
        <v>3823</v>
      </c>
      <c r="C337" s="714" t="s">
        <v>5284</v>
      </c>
      <c r="D337" s="723"/>
      <c r="E337" s="724">
        <v>2031</v>
      </c>
      <c r="F337" s="724" t="s">
        <v>4914</v>
      </c>
      <c r="G337" s="724" t="s">
        <v>4930</v>
      </c>
      <c r="H337" s="724" t="s">
        <v>4931</v>
      </c>
      <c r="I337" s="724" t="s">
        <v>4931</v>
      </c>
      <c r="J337" s="724" t="s">
        <v>4907</v>
      </c>
      <c r="K337" s="724">
        <v>10</v>
      </c>
      <c r="L337" s="724" t="s">
        <v>4983</v>
      </c>
      <c r="M337" s="724" t="s">
        <v>4923</v>
      </c>
      <c r="N337" s="722" t="s">
        <v>5285</v>
      </c>
      <c r="O337" s="722" t="s">
        <v>1611</v>
      </c>
      <c r="P337" s="722" t="s">
        <v>5164</v>
      </c>
      <c r="Q337" s="725"/>
      <c r="R337" s="725" t="s">
        <v>3823</v>
      </c>
      <c r="S337" s="726" t="s">
        <v>13558</v>
      </c>
      <c r="T337" s="727"/>
      <c r="U337" s="725" t="s">
        <v>3823</v>
      </c>
      <c r="V337" s="725"/>
    </row>
    <row r="338" spans="1:22" ht="30" customHeight="1" thickBot="1">
      <c r="A338" s="720" t="s">
        <v>3823</v>
      </c>
      <c r="B338" s="721" t="s">
        <v>3823</v>
      </c>
      <c r="C338" s="714" t="s">
        <v>5266</v>
      </c>
      <c r="D338" s="723"/>
      <c r="E338" s="724">
        <v>2031</v>
      </c>
      <c r="F338" s="724" t="s">
        <v>4914</v>
      </c>
      <c r="G338" s="724" t="s">
        <v>4930</v>
      </c>
      <c r="H338" s="724" t="s">
        <v>4931</v>
      </c>
      <c r="I338" s="724" t="s">
        <v>4931</v>
      </c>
      <c r="J338" s="724" t="s">
        <v>4907</v>
      </c>
      <c r="K338" s="724">
        <v>10</v>
      </c>
      <c r="L338" s="724" t="s">
        <v>4983</v>
      </c>
      <c r="M338" s="724" t="s">
        <v>4938</v>
      </c>
      <c r="N338" s="722" t="s">
        <v>990</v>
      </c>
      <c r="O338" s="722" t="s">
        <v>433</v>
      </c>
      <c r="P338" s="722" t="s">
        <v>5164</v>
      </c>
      <c r="Q338" s="725"/>
      <c r="R338" s="725" t="s">
        <v>3823</v>
      </c>
      <c r="S338" s="726" t="s">
        <v>13558</v>
      </c>
      <c r="T338" s="727"/>
      <c r="U338" s="725" t="s">
        <v>3823</v>
      </c>
      <c r="V338" s="725"/>
    </row>
    <row r="339" spans="1:22" ht="30" customHeight="1" thickBot="1">
      <c r="A339" s="720" t="s">
        <v>3823</v>
      </c>
      <c r="B339" s="721" t="s">
        <v>3823</v>
      </c>
      <c r="C339" s="714" t="s">
        <v>5287</v>
      </c>
      <c r="D339" s="723"/>
      <c r="E339" s="724">
        <v>2031</v>
      </c>
      <c r="F339" s="724" t="s">
        <v>4914</v>
      </c>
      <c r="G339" s="724" t="s">
        <v>4930</v>
      </c>
      <c r="H339" s="724" t="s">
        <v>4931</v>
      </c>
      <c r="I339" s="724" t="s">
        <v>4931</v>
      </c>
      <c r="J339" s="724" t="s">
        <v>4907</v>
      </c>
      <c r="K339" s="724">
        <v>12</v>
      </c>
      <c r="L339" s="724" t="s">
        <v>4983</v>
      </c>
      <c r="M339" s="724" t="s">
        <v>4928</v>
      </c>
      <c r="N339" s="722" t="s">
        <v>1927</v>
      </c>
      <c r="O339" s="722" t="s">
        <v>4360</v>
      </c>
      <c r="P339" s="722" t="s">
        <v>5164</v>
      </c>
      <c r="Q339" s="725"/>
      <c r="R339" s="725" t="s">
        <v>3823</v>
      </c>
      <c r="S339" s="726" t="s">
        <v>13558</v>
      </c>
      <c r="T339" s="727"/>
      <c r="U339" s="725" t="s">
        <v>3823</v>
      </c>
      <c r="V339" s="725"/>
    </row>
    <row r="340" spans="1:22" ht="30" customHeight="1" thickBot="1">
      <c r="A340" s="720" t="s">
        <v>3823</v>
      </c>
      <c r="B340" s="721" t="s">
        <v>3823</v>
      </c>
      <c r="C340" s="722" t="s">
        <v>5281</v>
      </c>
      <c r="D340" s="723"/>
      <c r="E340" s="724">
        <v>2031</v>
      </c>
      <c r="F340" s="724" t="s">
        <v>4914</v>
      </c>
      <c r="G340" s="724" t="s">
        <v>4930</v>
      </c>
      <c r="H340" s="724" t="s">
        <v>4931</v>
      </c>
      <c r="I340" s="724" t="s">
        <v>4931</v>
      </c>
      <c r="J340" s="724" t="s">
        <v>4907</v>
      </c>
      <c r="K340" s="724">
        <v>15</v>
      </c>
      <c r="L340" s="724" t="s">
        <v>4983</v>
      </c>
      <c r="M340" s="724" t="s">
        <v>4928</v>
      </c>
      <c r="N340" s="722" t="s">
        <v>836</v>
      </c>
      <c r="O340" s="722" t="s">
        <v>65</v>
      </c>
      <c r="P340" s="722" t="s">
        <v>5164</v>
      </c>
      <c r="Q340" s="725"/>
      <c r="R340" s="725" t="s">
        <v>3823</v>
      </c>
      <c r="S340" s="726" t="s">
        <v>13558</v>
      </c>
      <c r="T340" s="727"/>
      <c r="U340" s="725" t="s">
        <v>3823</v>
      </c>
      <c r="V340" s="725"/>
    </row>
    <row r="341" spans="1:22" ht="30" customHeight="1" thickBot="1">
      <c r="A341" s="720" t="s">
        <v>3823</v>
      </c>
      <c r="B341" s="721" t="s">
        <v>3823</v>
      </c>
      <c r="C341" s="714" t="s">
        <v>5279</v>
      </c>
      <c r="D341" s="723"/>
      <c r="E341" s="724">
        <v>2031</v>
      </c>
      <c r="F341" s="724" t="s">
        <v>4914</v>
      </c>
      <c r="G341" s="724" t="s">
        <v>4930</v>
      </c>
      <c r="H341" s="724" t="s">
        <v>4931</v>
      </c>
      <c r="I341" s="724" t="s">
        <v>4931</v>
      </c>
      <c r="J341" s="724" t="s">
        <v>4907</v>
      </c>
      <c r="K341" s="724">
        <v>3</v>
      </c>
      <c r="L341" s="724" t="s">
        <v>4983</v>
      </c>
      <c r="M341" s="724" t="s">
        <v>4923</v>
      </c>
      <c r="N341" s="722" t="s">
        <v>1026</v>
      </c>
      <c r="O341" s="722" t="s">
        <v>536</v>
      </c>
      <c r="P341" s="722" t="s">
        <v>5164</v>
      </c>
      <c r="Q341" s="725"/>
      <c r="R341" s="725" t="s">
        <v>3823</v>
      </c>
      <c r="S341" s="726" t="s">
        <v>13558</v>
      </c>
      <c r="T341" s="727"/>
      <c r="U341" s="725" t="s">
        <v>3823</v>
      </c>
      <c r="V341" s="725"/>
    </row>
    <row r="342" spans="1:22" ht="30" customHeight="1" thickBot="1">
      <c r="A342" s="720" t="s">
        <v>3823</v>
      </c>
      <c r="B342" s="721" t="s">
        <v>3823</v>
      </c>
      <c r="C342" s="714" t="s">
        <v>5271</v>
      </c>
      <c r="D342" s="723"/>
      <c r="E342" s="724">
        <v>2031</v>
      </c>
      <c r="F342" s="724" t="s">
        <v>4914</v>
      </c>
      <c r="G342" s="724" t="s">
        <v>4930</v>
      </c>
      <c r="H342" s="724" t="s">
        <v>4931</v>
      </c>
      <c r="I342" s="724" t="s">
        <v>4931</v>
      </c>
      <c r="J342" s="724" t="s">
        <v>4907</v>
      </c>
      <c r="K342" s="724">
        <v>12</v>
      </c>
      <c r="L342" s="724" t="s">
        <v>4983</v>
      </c>
      <c r="M342" s="724" t="s">
        <v>4938</v>
      </c>
      <c r="N342" s="722" t="s">
        <v>5272</v>
      </c>
      <c r="O342" s="722" t="s">
        <v>508</v>
      </c>
      <c r="P342" s="722" t="s">
        <v>5164</v>
      </c>
      <c r="Q342" s="725"/>
      <c r="R342" s="725" t="s">
        <v>3823</v>
      </c>
      <c r="S342" s="726" t="s">
        <v>13558</v>
      </c>
      <c r="T342" s="727"/>
      <c r="U342" s="725" t="s">
        <v>3823</v>
      </c>
      <c r="V342" s="725"/>
    </row>
    <row r="343" spans="1:22" ht="30" customHeight="1" thickBot="1">
      <c r="A343" s="720" t="s">
        <v>3823</v>
      </c>
      <c r="B343" s="721" t="s">
        <v>3823</v>
      </c>
      <c r="C343" s="714" t="s">
        <v>5262</v>
      </c>
      <c r="D343" s="723"/>
      <c r="E343" s="724">
        <v>2031</v>
      </c>
      <c r="F343" s="724" t="s">
        <v>4914</v>
      </c>
      <c r="G343" s="724" t="s">
        <v>4930</v>
      </c>
      <c r="H343" s="724" t="s">
        <v>4931</v>
      </c>
      <c r="I343" s="724" t="s">
        <v>4931</v>
      </c>
      <c r="J343" s="724" t="s">
        <v>4907</v>
      </c>
      <c r="K343" s="724">
        <v>0.9</v>
      </c>
      <c r="L343" s="724" t="s">
        <v>4983</v>
      </c>
      <c r="M343" s="724" t="s">
        <v>4928</v>
      </c>
      <c r="N343" s="722" t="s">
        <v>1229</v>
      </c>
      <c r="O343" s="722" t="s">
        <v>334</v>
      </c>
      <c r="P343" s="722" t="s">
        <v>5164</v>
      </c>
      <c r="Q343" s="725"/>
      <c r="R343" s="725" t="s">
        <v>3823</v>
      </c>
      <c r="S343" s="726" t="s">
        <v>13558</v>
      </c>
      <c r="T343" s="727"/>
      <c r="U343" s="725" t="s">
        <v>3823</v>
      </c>
      <c r="V343" s="725"/>
    </row>
    <row r="344" spans="1:22" ht="30" customHeight="1" thickBot="1">
      <c r="A344" s="720" t="s">
        <v>3823</v>
      </c>
      <c r="B344" s="721" t="s">
        <v>3823</v>
      </c>
      <c r="C344" s="714" t="s">
        <v>5269</v>
      </c>
      <c r="D344" s="723"/>
      <c r="E344" s="724">
        <v>2031</v>
      </c>
      <c r="F344" s="724" t="s">
        <v>4914</v>
      </c>
      <c r="G344" s="724" t="s">
        <v>4930</v>
      </c>
      <c r="H344" s="724" t="s">
        <v>4931</v>
      </c>
      <c r="I344" s="724" t="s">
        <v>4931</v>
      </c>
      <c r="J344" s="724" t="s">
        <v>4907</v>
      </c>
      <c r="K344" s="724">
        <v>0.9</v>
      </c>
      <c r="L344" s="724" t="s">
        <v>4983</v>
      </c>
      <c r="M344" s="724" t="s">
        <v>4928</v>
      </c>
      <c r="N344" s="722" t="s">
        <v>1229</v>
      </c>
      <c r="O344" s="722" t="s">
        <v>334</v>
      </c>
      <c r="P344" s="722" t="s">
        <v>5164</v>
      </c>
      <c r="Q344" s="725"/>
      <c r="R344" s="725" t="s">
        <v>3823</v>
      </c>
      <c r="S344" s="726" t="s">
        <v>13558</v>
      </c>
      <c r="T344" s="727"/>
      <c r="U344" s="725" t="s">
        <v>3823</v>
      </c>
      <c r="V344" s="725"/>
    </row>
    <row r="345" spans="1:22" ht="30" customHeight="1" thickBot="1">
      <c r="A345" s="720" t="s">
        <v>3823</v>
      </c>
      <c r="B345" s="721" t="s">
        <v>3823</v>
      </c>
      <c r="C345" s="714" t="s">
        <v>5263</v>
      </c>
      <c r="D345" s="723"/>
      <c r="E345" s="724">
        <v>2031</v>
      </c>
      <c r="F345" s="724" t="s">
        <v>4914</v>
      </c>
      <c r="G345" s="724" t="s">
        <v>4930</v>
      </c>
      <c r="H345" s="724" t="s">
        <v>4931</v>
      </c>
      <c r="I345" s="724" t="s">
        <v>4931</v>
      </c>
      <c r="J345" s="724" t="s">
        <v>4907</v>
      </c>
      <c r="K345" s="724">
        <v>7.5</v>
      </c>
      <c r="L345" s="724" t="s">
        <v>4983</v>
      </c>
      <c r="M345" s="724" t="s">
        <v>4932</v>
      </c>
      <c r="N345" s="722" t="s">
        <v>4933</v>
      </c>
      <c r="O345" s="722" t="s">
        <v>1803</v>
      </c>
      <c r="P345" s="722" t="s">
        <v>5164</v>
      </c>
      <c r="Q345" s="725"/>
      <c r="R345" s="725" t="s">
        <v>3823</v>
      </c>
      <c r="S345" s="726" t="s">
        <v>13558</v>
      </c>
      <c r="T345" s="727"/>
      <c r="U345" s="725" t="s">
        <v>3823</v>
      </c>
      <c r="V345" s="725"/>
    </row>
    <row r="346" spans="1:22" ht="30" customHeight="1" thickBot="1">
      <c r="A346" s="720" t="s">
        <v>3823</v>
      </c>
      <c r="B346" s="721" t="s">
        <v>3823</v>
      </c>
      <c r="C346" s="714" t="s">
        <v>5273</v>
      </c>
      <c r="D346" s="723"/>
      <c r="E346" s="724">
        <v>2031</v>
      </c>
      <c r="F346" s="724" t="s">
        <v>4914</v>
      </c>
      <c r="G346" s="724" t="s">
        <v>4930</v>
      </c>
      <c r="H346" s="724" t="s">
        <v>4931</v>
      </c>
      <c r="I346" s="724" t="s">
        <v>4931</v>
      </c>
      <c r="J346" s="724" t="s">
        <v>4907</v>
      </c>
      <c r="K346" s="724">
        <v>7.5</v>
      </c>
      <c r="L346" s="724" t="s">
        <v>4983</v>
      </c>
      <c r="M346" s="724" t="s">
        <v>4932</v>
      </c>
      <c r="N346" s="722" t="s">
        <v>4933</v>
      </c>
      <c r="O346" s="722" t="s">
        <v>1803</v>
      </c>
      <c r="P346" s="722" t="s">
        <v>5164</v>
      </c>
      <c r="Q346" s="725"/>
      <c r="R346" s="725" t="s">
        <v>3823</v>
      </c>
      <c r="S346" s="726" t="s">
        <v>13558</v>
      </c>
      <c r="T346" s="727"/>
      <c r="U346" s="725" t="s">
        <v>3823</v>
      </c>
      <c r="V346" s="725"/>
    </row>
    <row r="347" spans="1:22" ht="30" customHeight="1" thickBot="1">
      <c r="A347" s="720" t="s">
        <v>3823</v>
      </c>
      <c r="B347" s="721" t="s">
        <v>3823</v>
      </c>
      <c r="C347" s="714" t="s">
        <v>5270</v>
      </c>
      <c r="D347" s="723"/>
      <c r="E347" s="724">
        <v>2031</v>
      </c>
      <c r="F347" s="724" t="s">
        <v>4914</v>
      </c>
      <c r="G347" s="724" t="s">
        <v>4930</v>
      </c>
      <c r="H347" s="724" t="s">
        <v>4931</v>
      </c>
      <c r="I347" s="724" t="s">
        <v>4931</v>
      </c>
      <c r="J347" s="724" t="s">
        <v>4907</v>
      </c>
      <c r="K347" s="724">
        <v>2</v>
      </c>
      <c r="L347" s="724" t="s">
        <v>4983</v>
      </c>
      <c r="M347" s="724" t="s">
        <v>4928</v>
      </c>
      <c r="N347" s="722" t="s">
        <v>1229</v>
      </c>
      <c r="O347" s="722" t="s">
        <v>334</v>
      </c>
      <c r="P347" s="722" t="s">
        <v>5164</v>
      </c>
      <c r="Q347" s="725"/>
      <c r="R347" s="725" t="s">
        <v>3823</v>
      </c>
      <c r="S347" s="726" t="s">
        <v>13558</v>
      </c>
      <c r="T347" s="727"/>
      <c r="U347" s="725" t="s">
        <v>3823</v>
      </c>
      <c r="V347" s="725"/>
    </row>
    <row r="348" spans="1:22" ht="30" customHeight="1" thickBot="1">
      <c r="A348" s="720" t="s">
        <v>3823</v>
      </c>
      <c r="B348" s="721" t="s">
        <v>3823</v>
      </c>
      <c r="C348" s="722" t="s">
        <v>5276</v>
      </c>
      <c r="D348" s="723"/>
      <c r="E348" s="724">
        <v>2031</v>
      </c>
      <c r="F348" s="724" t="s">
        <v>4914</v>
      </c>
      <c r="G348" s="724" t="s">
        <v>4930</v>
      </c>
      <c r="H348" s="724" t="s">
        <v>4931</v>
      </c>
      <c r="I348" s="724" t="s">
        <v>4931</v>
      </c>
      <c r="J348" s="724" t="s">
        <v>4907</v>
      </c>
      <c r="K348" s="724">
        <v>1</v>
      </c>
      <c r="L348" s="724" t="s">
        <v>4983</v>
      </c>
      <c r="M348" s="724" t="s">
        <v>4928</v>
      </c>
      <c r="N348" s="722" t="s">
        <v>1229</v>
      </c>
      <c r="O348" s="722" t="s">
        <v>334</v>
      </c>
      <c r="P348" s="722" t="s">
        <v>5164</v>
      </c>
      <c r="Q348" s="725"/>
      <c r="R348" s="725" t="s">
        <v>3823</v>
      </c>
      <c r="S348" s="726" t="s">
        <v>13558</v>
      </c>
      <c r="T348" s="727"/>
      <c r="U348" s="725" t="s">
        <v>3823</v>
      </c>
      <c r="V348" s="725"/>
    </row>
    <row r="349" spans="1:22" ht="30" customHeight="1" thickBot="1">
      <c r="A349" s="720" t="s">
        <v>3823</v>
      </c>
      <c r="B349" s="721" t="s">
        <v>3823</v>
      </c>
      <c r="C349" s="722" t="s">
        <v>5275</v>
      </c>
      <c r="D349" s="723"/>
      <c r="E349" s="724">
        <v>2031</v>
      </c>
      <c r="F349" s="724" t="s">
        <v>4914</v>
      </c>
      <c r="G349" s="724" t="s">
        <v>4930</v>
      </c>
      <c r="H349" s="724" t="s">
        <v>4931</v>
      </c>
      <c r="I349" s="724" t="s">
        <v>4931</v>
      </c>
      <c r="J349" s="724" t="s">
        <v>4907</v>
      </c>
      <c r="K349" s="724">
        <v>1.2</v>
      </c>
      <c r="L349" s="724" t="s">
        <v>4983</v>
      </c>
      <c r="M349" s="724" t="s">
        <v>4932</v>
      </c>
      <c r="N349" s="722" t="s">
        <v>5261</v>
      </c>
      <c r="O349" s="722" t="s">
        <v>294</v>
      </c>
      <c r="P349" s="722" t="s">
        <v>5164</v>
      </c>
      <c r="Q349" s="725"/>
      <c r="R349" s="725" t="s">
        <v>3823</v>
      </c>
      <c r="S349" s="726" t="s">
        <v>13558</v>
      </c>
      <c r="T349" s="727"/>
      <c r="U349" s="725" t="s">
        <v>3823</v>
      </c>
      <c r="V349" s="725"/>
    </row>
    <row r="350" spans="1:22" ht="30" customHeight="1" thickBot="1">
      <c r="A350" s="720" t="s">
        <v>3823</v>
      </c>
      <c r="B350" s="721" t="s">
        <v>3823</v>
      </c>
      <c r="C350" s="714" t="s">
        <v>5264</v>
      </c>
      <c r="D350" s="723"/>
      <c r="E350" s="724">
        <v>2031</v>
      </c>
      <c r="F350" s="724" t="s">
        <v>4914</v>
      </c>
      <c r="G350" s="724" t="s">
        <v>4930</v>
      </c>
      <c r="H350" s="724" t="s">
        <v>4931</v>
      </c>
      <c r="I350" s="724" t="s">
        <v>4931</v>
      </c>
      <c r="J350" s="724" t="s">
        <v>4907</v>
      </c>
      <c r="K350" s="724">
        <v>1.9</v>
      </c>
      <c r="L350" s="724" t="s">
        <v>4983</v>
      </c>
      <c r="M350" s="724" t="s">
        <v>4932</v>
      </c>
      <c r="N350" s="722" t="s">
        <v>4933</v>
      </c>
      <c r="O350" s="722" t="s">
        <v>1803</v>
      </c>
      <c r="P350" s="722" t="s">
        <v>5164</v>
      </c>
      <c r="Q350" s="725"/>
      <c r="R350" s="725" t="s">
        <v>3823</v>
      </c>
      <c r="S350" s="726" t="s">
        <v>13558</v>
      </c>
      <c r="T350" s="727"/>
      <c r="U350" s="725" t="s">
        <v>3823</v>
      </c>
      <c r="V350" s="725"/>
    </row>
    <row r="351" spans="1:22" ht="30" customHeight="1" thickBot="1">
      <c r="A351" s="720" t="s">
        <v>3823</v>
      </c>
      <c r="B351" s="721" t="s">
        <v>3823</v>
      </c>
      <c r="C351" s="714" t="s">
        <v>5274</v>
      </c>
      <c r="D351" s="723"/>
      <c r="E351" s="724">
        <v>2031</v>
      </c>
      <c r="F351" s="724" t="s">
        <v>4914</v>
      </c>
      <c r="G351" s="724" t="s">
        <v>4930</v>
      </c>
      <c r="H351" s="724" t="s">
        <v>4931</v>
      </c>
      <c r="I351" s="724" t="s">
        <v>4931</v>
      </c>
      <c r="J351" s="724" t="s">
        <v>4907</v>
      </c>
      <c r="K351" s="724">
        <v>1.9</v>
      </c>
      <c r="L351" s="724" t="s">
        <v>4983</v>
      </c>
      <c r="M351" s="724" t="s">
        <v>4932</v>
      </c>
      <c r="N351" s="722" t="s">
        <v>5261</v>
      </c>
      <c r="O351" s="722" t="s">
        <v>294</v>
      </c>
      <c r="P351" s="722" t="s">
        <v>5164</v>
      </c>
      <c r="Q351" s="725"/>
      <c r="R351" s="725" t="s">
        <v>3823</v>
      </c>
      <c r="S351" s="726" t="s">
        <v>13558</v>
      </c>
      <c r="T351" s="727"/>
      <c r="U351" s="725" t="s">
        <v>3823</v>
      </c>
      <c r="V351" s="725"/>
    </row>
    <row r="352" spans="1:22" ht="30" customHeight="1" thickBot="1">
      <c r="A352" s="720" t="s">
        <v>3823</v>
      </c>
      <c r="B352" s="721" t="s">
        <v>3823</v>
      </c>
      <c r="C352" s="714" t="s">
        <v>5260</v>
      </c>
      <c r="D352" s="723"/>
      <c r="E352" s="724">
        <v>2031</v>
      </c>
      <c r="F352" s="724" t="s">
        <v>4914</v>
      </c>
      <c r="G352" s="724" t="s">
        <v>4930</v>
      </c>
      <c r="H352" s="724" t="s">
        <v>4931</v>
      </c>
      <c r="I352" s="724" t="s">
        <v>4931</v>
      </c>
      <c r="J352" s="724" t="s">
        <v>4907</v>
      </c>
      <c r="K352" s="724">
        <v>1.5</v>
      </c>
      <c r="L352" s="724" t="s">
        <v>4983</v>
      </c>
      <c r="M352" s="724" t="s">
        <v>4932</v>
      </c>
      <c r="N352" s="722" t="s">
        <v>5261</v>
      </c>
      <c r="O352" s="722" t="s">
        <v>294</v>
      </c>
      <c r="P352" s="722" t="s">
        <v>5164</v>
      </c>
      <c r="Q352" s="725"/>
      <c r="R352" s="725" t="s">
        <v>3823</v>
      </c>
      <c r="S352" s="726" t="s">
        <v>13558</v>
      </c>
      <c r="T352" s="727"/>
      <c r="U352" s="725" t="s">
        <v>3823</v>
      </c>
      <c r="V352" s="725"/>
    </row>
    <row r="353" spans="1:22" ht="30" customHeight="1" thickBot="1">
      <c r="A353" s="720" t="s">
        <v>3823</v>
      </c>
      <c r="B353" s="721" t="s">
        <v>3823</v>
      </c>
      <c r="C353" s="714" t="s">
        <v>5265</v>
      </c>
      <c r="D353" s="723"/>
      <c r="E353" s="724">
        <v>2031</v>
      </c>
      <c r="F353" s="724" t="s">
        <v>4914</v>
      </c>
      <c r="G353" s="724" t="s">
        <v>4930</v>
      </c>
      <c r="H353" s="724" t="s">
        <v>4931</v>
      </c>
      <c r="I353" s="724" t="s">
        <v>4931</v>
      </c>
      <c r="J353" s="724" t="s">
        <v>4907</v>
      </c>
      <c r="K353" s="724">
        <v>2</v>
      </c>
      <c r="L353" s="724" t="s">
        <v>4983</v>
      </c>
      <c r="M353" s="724" t="s">
        <v>4932</v>
      </c>
      <c r="N353" s="722" t="s">
        <v>4933</v>
      </c>
      <c r="O353" s="722" t="s">
        <v>1803</v>
      </c>
      <c r="P353" s="722" t="s">
        <v>5164</v>
      </c>
      <c r="Q353" s="725"/>
      <c r="R353" s="725" t="s">
        <v>3823</v>
      </c>
      <c r="S353" s="726" t="s">
        <v>13558</v>
      </c>
      <c r="T353" s="727"/>
      <c r="U353" s="725" t="s">
        <v>3823</v>
      </c>
      <c r="V353" s="725"/>
    </row>
    <row r="354" spans="1:22" ht="30" customHeight="1" thickBot="1">
      <c r="A354" s="720" t="s">
        <v>3823</v>
      </c>
      <c r="B354" s="721" t="s">
        <v>3823</v>
      </c>
      <c r="C354" s="722" t="s">
        <v>5286</v>
      </c>
      <c r="D354" s="723"/>
      <c r="E354" s="724">
        <v>2031</v>
      </c>
      <c r="F354" s="724" t="s">
        <v>4914</v>
      </c>
      <c r="G354" s="724" t="s">
        <v>4930</v>
      </c>
      <c r="H354" s="724" t="s">
        <v>4931</v>
      </c>
      <c r="I354" s="724" t="s">
        <v>4931</v>
      </c>
      <c r="J354" s="724" t="s">
        <v>4907</v>
      </c>
      <c r="K354" s="724">
        <v>3</v>
      </c>
      <c r="L354" s="724" t="s">
        <v>4983</v>
      </c>
      <c r="M354" s="724" t="s">
        <v>4923</v>
      </c>
      <c r="N354" s="722" t="s">
        <v>1026</v>
      </c>
      <c r="O354" s="722" t="s">
        <v>536</v>
      </c>
      <c r="P354" s="722" t="s">
        <v>5164</v>
      </c>
      <c r="Q354" s="725"/>
      <c r="R354" s="725" t="s">
        <v>3823</v>
      </c>
      <c r="S354" s="726" t="s">
        <v>13558</v>
      </c>
      <c r="T354" s="727"/>
      <c r="U354" s="725" t="s">
        <v>3823</v>
      </c>
      <c r="V354" s="725"/>
    </row>
    <row r="355" spans="1:22" ht="30" customHeight="1" thickBot="1">
      <c r="A355" s="720" t="s">
        <v>3823</v>
      </c>
      <c r="B355" s="721" t="s">
        <v>3823</v>
      </c>
      <c r="C355" s="714" t="s">
        <v>5268</v>
      </c>
      <c r="D355" s="723"/>
      <c r="E355" s="724">
        <v>2031</v>
      </c>
      <c r="F355" s="724" t="s">
        <v>4914</v>
      </c>
      <c r="G355" s="724" t="s">
        <v>4930</v>
      </c>
      <c r="H355" s="724" t="s">
        <v>4931</v>
      </c>
      <c r="I355" s="724" t="s">
        <v>4931</v>
      </c>
      <c r="J355" s="724" t="s">
        <v>4907</v>
      </c>
      <c r="K355" s="724">
        <v>10</v>
      </c>
      <c r="L355" s="724" t="s">
        <v>4983</v>
      </c>
      <c r="M355" s="724" t="s">
        <v>4938</v>
      </c>
      <c r="N355" s="722" t="s">
        <v>4987</v>
      </c>
      <c r="O355" s="722" t="s">
        <v>2952</v>
      </c>
      <c r="P355" s="722" t="s">
        <v>5164</v>
      </c>
      <c r="Q355" s="725"/>
      <c r="R355" s="725" t="s">
        <v>3823</v>
      </c>
      <c r="S355" s="726" t="s">
        <v>13558</v>
      </c>
      <c r="T355" s="727"/>
      <c r="U355" s="725" t="s">
        <v>3823</v>
      </c>
      <c r="V355" s="725"/>
    </row>
    <row r="356" spans="1:22" ht="16.5" thickBot="1">
      <c r="A356" s="720" t="s">
        <v>4913</v>
      </c>
      <c r="B356" s="721" t="s">
        <v>4913</v>
      </c>
      <c r="C356" s="722" t="s">
        <v>2349</v>
      </c>
      <c r="D356" s="723"/>
      <c r="E356" s="724">
        <v>2027</v>
      </c>
      <c r="F356" s="724" t="s">
        <v>4914</v>
      </c>
      <c r="G356" s="724" t="s">
        <v>4915</v>
      </c>
      <c r="H356" s="724" t="s">
        <v>4921</v>
      </c>
      <c r="I356" s="724" t="s">
        <v>4921</v>
      </c>
      <c r="J356" s="724" t="s">
        <v>4907</v>
      </c>
      <c r="K356" s="724">
        <v>399.75</v>
      </c>
      <c r="L356" s="724" t="s">
        <v>4979</v>
      </c>
      <c r="M356" s="724" t="s">
        <v>4919</v>
      </c>
      <c r="N356" s="722" t="s">
        <v>4982</v>
      </c>
      <c r="O356" s="722" t="s">
        <v>599</v>
      </c>
      <c r="P356" s="722" t="s">
        <v>2947</v>
      </c>
      <c r="Q356" s="728" t="s">
        <v>4920</v>
      </c>
      <c r="R356" s="725" t="s">
        <v>4913</v>
      </c>
      <c r="S356" s="725" t="s">
        <v>13557</v>
      </c>
      <c r="T356" s="729">
        <v>1</v>
      </c>
      <c r="U356" s="725" t="s">
        <v>4913</v>
      </c>
      <c r="V356" s="725"/>
    </row>
    <row r="357" spans="1:22" ht="16.5" thickBot="1">
      <c r="A357" s="720" t="s">
        <v>4998</v>
      </c>
      <c r="B357" s="721" t="s">
        <v>4998</v>
      </c>
      <c r="C357" s="722" t="s">
        <v>2109</v>
      </c>
      <c r="D357" s="723"/>
      <c r="E357" s="724">
        <v>2028</v>
      </c>
      <c r="F357" s="724" t="s">
        <v>4914</v>
      </c>
      <c r="G357" s="724" t="s">
        <v>4930</v>
      </c>
      <c r="H357" s="724" t="s">
        <v>4921</v>
      </c>
      <c r="I357" s="724" t="s">
        <v>4921</v>
      </c>
      <c r="J357" s="724" t="s">
        <v>4907</v>
      </c>
      <c r="K357" s="724">
        <v>150</v>
      </c>
      <c r="L357" s="724" t="s">
        <v>4970</v>
      </c>
      <c r="M357" s="724" t="s">
        <v>4938</v>
      </c>
      <c r="N357" s="722" t="s">
        <v>1277</v>
      </c>
      <c r="O357" s="722" t="s">
        <v>4392</v>
      </c>
      <c r="P357" s="722" t="s">
        <v>2109</v>
      </c>
      <c r="Q357" s="725"/>
      <c r="R357" s="725" t="s">
        <v>13555</v>
      </c>
      <c r="S357" s="725" t="s">
        <v>13556</v>
      </c>
      <c r="T357" s="725"/>
      <c r="U357" s="726" t="s">
        <v>13555</v>
      </c>
      <c r="V357" s="727"/>
    </row>
    <row r="358" spans="1:22" ht="16.5" thickBot="1">
      <c r="A358" s="720" t="s">
        <v>4998</v>
      </c>
      <c r="B358" s="721" t="s">
        <v>4998</v>
      </c>
      <c r="C358" s="714" t="s">
        <v>5236</v>
      </c>
      <c r="D358" s="723"/>
      <c r="E358" s="724">
        <v>2029</v>
      </c>
      <c r="F358" s="724" t="s">
        <v>4914</v>
      </c>
      <c r="G358" s="724" t="s">
        <v>4930</v>
      </c>
      <c r="H358" s="724" t="s">
        <v>4927</v>
      </c>
      <c r="I358" s="724" t="s">
        <v>4927</v>
      </c>
      <c r="J358" s="724" t="s">
        <v>4907</v>
      </c>
      <c r="K358" s="724">
        <v>30</v>
      </c>
      <c r="L358" s="724" t="s">
        <v>4918</v>
      </c>
      <c r="M358" s="724" t="s">
        <v>4938</v>
      </c>
      <c r="N358" s="722" t="s">
        <v>5175</v>
      </c>
      <c r="O358" s="722" t="s">
        <v>4392</v>
      </c>
      <c r="P358" s="722" t="s">
        <v>5237</v>
      </c>
      <c r="Q358" s="725"/>
      <c r="R358" s="725" t="s">
        <v>13555</v>
      </c>
      <c r="S358" s="725" t="s">
        <v>13556</v>
      </c>
      <c r="T358" s="725"/>
      <c r="U358" s="726" t="s">
        <v>13555</v>
      </c>
      <c r="V358" s="727"/>
    </row>
    <row r="359" spans="1:22" ht="16.5" thickBot="1">
      <c r="A359" s="720" t="s">
        <v>4998</v>
      </c>
      <c r="B359" s="721" t="s">
        <v>4998</v>
      </c>
      <c r="C359" s="722" t="s">
        <v>5244</v>
      </c>
      <c r="D359" s="730">
        <v>1</v>
      </c>
      <c r="E359" s="724">
        <v>2029</v>
      </c>
      <c r="F359" s="724" t="s">
        <v>4914</v>
      </c>
      <c r="G359" s="724" t="s">
        <v>4930</v>
      </c>
      <c r="H359" s="724" t="s">
        <v>4927</v>
      </c>
      <c r="I359" s="724" t="s">
        <v>4927</v>
      </c>
      <c r="J359" s="724" t="s">
        <v>4907</v>
      </c>
      <c r="K359" s="724">
        <v>102</v>
      </c>
      <c r="L359" s="724" t="s">
        <v>4918</v>
      </c>
      <c r="M359" s="724" t="s">
        <v>4950</v>
      </c>
      <c r="N359" s="722" t="s">
        <v>737</v>
      </c>
      <c r="O359" s="722" t="s">
        <v>86</v>
      </c>
      <c r="P359" s="722" t="s">
        <v>87</v>
      </c>
      <c r="Q359" s="725"/>
      <c r="R359" s="725" t="s">
        <v>4998</v>
      </c>
      <c r="S359" s="725" t="s">
        <v>4998</v>
      </c>
      <c r="T359" s="729">
        <v>1</v>
      </c>
      <c r="U359" s="725" t="s">
        <v>4998</v>
      </c>
      <c r="V359" s="725"/>
    </row>
    <row r="360" spans="1:22" ht="16.5" thickBot="1">
      <c r="A360" s="720" t="s">
        <v>4998</v>
      </c>
      <c r="B360" s="721" t="s">
        <v>4998</v>
      </c>
      <c r="C360" s="722" t="s">
        <v>5215</v>
      </c>
      <c r="D360" s="730">
        <v>1</v>
      </c>
      <c r="E360" s="724">
        <v>2029</v>
      </c>
      <c r="F360" s="724" t="s">
        <v>4914</v>
      </c>
      <c r="G360" s="724" t="s">
        <v>4930</v>
      </c>
      <c r="H360" s="724" t="s">
        <v>4927</v>
      </c>
      <c r="I360" s="724" t="s">
        <v>4927</v>
      </c>
      <c r="J360" s="724" t="s">
        <v>4907</v>
      </c>
      <c r="K360" s="724">
        <v>400.5</v>
      </c>
      <c r="L360" s="724" t="s">
        <v>4975</v>
      </c>
      <c r="M360" s="724" t="s">
        <v>4928</v>
      </c>
      <c r="N360" s="722" t="s">
        <v>825</v>
      </c>
      <c r="O360" s="722" t="s">
        <v>790</v>
      </c>
      <c r="P360" s="722" t="s">
        <v>424</v>
      </c>
      <c r="Q360" s="725"/>
      <c r="R360" s="725" t="s">
        <v>4998</v>
      </c>
      <c r="S360" s="725" t="s">
        <v>4998</v>
      </c>
      <c r="T360" s="725"/>
      <c r="U360" s="725" t="s">
        <v>4998</v>
      </c>
      <c r="V360" s="725"/>
    </row>
    <row r="361" spans="1:22" ht="16.5" thickBot="1">
      <c r="A361" s="720" t="s">
        <v>4992</v>
      </c>
      <c r="B361" s="721" t="s">
        <v>4992</v>
      </c>
      <c r="C361" s="722" t="s">
        <v>5053</v>
      </c>
      <c r="D361" s="723"/>
      <c r="E361" s="724">
        <v>2028</v>
      </c>
      <c r="F361" s="724" t="s">
        <v>4914</v>
      </c>
      <c r="G361" s="724" t="s">
        <v>4915</v>
      </c>
      <c r="H361" s="724" t="s">
        <v>4927</v>
      </c>
      <c r="I361" s="724" t="s">
        <v>4927</v>
      </c>
      <c r="J361" s="724" t="s">
        <v>4907</v>
      </c>
      <c r="K361" s="724">
        <v>130</v>
      </c>
      <c r="L361" s="724" t="s">
        <v>4918</v>
      </c>
      <c r="M361" s="724" t="s">
        <v>4928</v>
      </c>
      <c r="N361" s="722" t="s">
        <v>846</v>
      </c>
      <c r="O361" s="722" t="s">
        <v>65</v>
      </c>
      <c r="P361" s="722" t="s">
        <v>166</v>
      </c>
      <c r="Q361" s="728" t="s">
        <v>4920</v>
      </c>
      <c r="R361" s="725" t="s">
        <v>4992</v>
      </c>
      <c r="S361" s="726" t="s">
        <v>13559</v>
      </c>
      <c r="T361" s="727"/>
      <c r="U361" s="725" t="s">
        <v>4992</v>
      </c>
      <c r="V361" s="725"/>
    </row>
    <row r="362" spans="1:22" ht="16.5" thickBot="1">
      <c r="A362" s="720" t="s">
        <v>4913</v>
      </c>
      <c r="B362" s="721" t="s">
        <v>4913</v>
      </c>
      <c r="C362" s="722" t="s">
        <v>339</v>
      </c>
      <c r="D362" s="723"/>
      <c r="E362" s="724">
        <v>2028</v>
      </c>
      <c r="F362" s="724" t="s">
        <v>4914</v>
      </c>
      <c r="G362" s="724" t="s">
        <v>4940</v>
      </c>
      <c r="H362" s="724" t="s">
        <v>4927</v>
      </c>
      <c r="I362" s="724" t="s">
        <v>4927</v>
      </c>
      <c r="J362" s="724" t="s">
        <v>4907</v>
      </c>
      <c r="K362" s="724">
        <v>50</v>
      </c>
      <c r="L362" s="724" t="s">
        <v>4949</v>
      </c>
      <c r="M362" s="724" t="s">
        <v>4923</v>
      </c>
      <c r="N362" s="722" t="s">
        <v>1542</v>
      </c>
      <c r="O362" s="722" t="s">
        <v>4360</v>
      </c>
      <c r="P362" s="722" t="s">
        <v>5015</v>
      </c>
      <c r="Q362" s="728" t="s">
        <v>4920</v>
      </c>
      <c r="R362" s="725" t="s">
        <v>4913</v>
      </c>
      <c r="S362" s="725" t="s">
        <v>13557</v>
      </c>
      <c r="T362" s="729">
        <v>1</v>
      </c>
      <c r="U362" s="725" t="s">
        <v>4913</v>
      </c>
      <c r="V362" s="725"/>
    </row>
    <row r="363" spans="1:22" ht="16.5" thickBot="1">
      <c r="A363" s="720" t="s">
        <v>4913</v>
      </c>
      <c r="B363" s="721" t="s">
        <v>4913</v>
      </c>
      <c r="C363" s="722" t="s">
        <v>4926</v>
      </c>
      <c r="D363" s="723"/>
      <c r="E363" s="724">
        <v>2026</v>
      </c>
      <c r="F363" s="724" t="s">
        <v>4914</v>
      </c>
      <c r="G363" s="724" t="s">
        <v>4915</v>
      </c>
      <c r="H363" s="724" t="s">
        <v>4927</v>
      </c>
      <c r="I363" s="724" t="s">
        <v>4927</v>
      </c>
      <c r="J363" s="724" t="s">
        <v>4907</v>
      </c>
      <c r="K363" s="724">
        <v>198</v>
      </c>
      <c r="L363" s="732" t="s">
        <v>4918</v>
      </c>
      <c r="M363" s="724" t="s">
        <v>4928</v>
      </c>
      <c r="N363" s="722" t="s">
        <v>825</v>
      </c>
      <c r="O363" s="722" t="s">
        <v>65</v>
      </c>
      <c r="P363" s="722" t="s">
        <v>4292</v>
      </c>
      <c r="Q363" s="728" t="s">
        <v>4920</v>
      </c>
      <c r="R363" s="725" t="s">
        <v>4913</v>
      </c>
      <c r="S363" s="725" t="s">
        <v>13557</v>
      </c>
      <c r="T363" s="725"/>
      <c r="U363" s="725" t="s">
        <v>4913</v>
      </c>
      <c r="V363" s="725"/>
    </row>
    <row r="364" spans="1:22" ht="16.5" thickBot="1">
      <c r="A364" s="720" t="s">
        <v>4998</v>
      </c>
      <c r="B364" s="721" t="s">
        <v>4998</v>
      </c>
      <c r="C364" s="714" t="s">
        <v>5194</v>
      </c>
      <c r="D364" s="723"/>
      <c r="E364" s="724">
        <v>2029</v>
      </c>
      <c r="F364" s="724" t="s">
        <v>4914</v>
      </c>
      <c r="G364" s="724" t="s">
        <v>4930</v>
      </c>
      <c r="H364" s="724" t="s">
        <v>4927</v>
      </c>
      <c r="I364" s="724" t="s">
        <v>4927</v>
      </c>
      <c r="J364" s="724" t="s">
        <v>4907</v>
      </c>
      <c r="K364" s="724">
        <v>171</v>
      </c>
      <c r="L364" s="724" t="s">
        <v>4975</v>
      </c>
      <c r="M364" s="724" t="s">
        <v>4919</v>
      </c>
      <c r="N364" s="722" t="s">
        <v>893</v>
      </c>
      <c r="O364" s="722" t="s">
        <v>599</v>
      </c>
      <c r="P364" s="722" t="s">
        <v>1294</v>
      </c>
      <c r="Q364" s="725"/>
      <c r="R364" s="725" t="s">
        <v>4998</v>
      </c>
      <c r="S364" s="725" t="s">
        <v>4998</v>
      </c>
      <c r="T364" s="725"/>
      <c r="U364" s="725" t="s">
        <v>4998</v>
      </c>
      <c r="V364" s="725"/>
    </row>
    <row r="365" spans="1:22" ht="16.5" thickBot="1">
      <c r="A365" s="720" t="s">
        <v>4998</v>
      </c>
      <c r="B365" s="721" t="s">
        <v>4998</v>
      </c>
      <c r="C365" s="714" t="s">
        <v>5132</v>
      </c>
      <c r="D365" s="723"/>
      <c r="E365" s="724">
        <v>2028</v>
      </c>
      <c r="F365" s="724" t="s">
        <v>4914</v>
      </c>
      <c r="G365" s="724" t="s">
        <v>4930</v>
      </c>
      <c r="H365" s="724" t="s">
        <v>4921</v>
      </c>
      <c r="I365" s="724" t="s">
        <v>4921</v>
      </c>
      <c r="J365" s="724" t="s">
        <v>4907</v>
      </c>
      <c r="K365" s="724">
        <v>120</v>
      </c>
      <c r="L365" s="724" t="s">
        <v>4918</v>
      </c>
      <c r="M365" s="724" t="s">
        <v>4919</v>
      </c>
      <c r="N365" s="722" t="s">
        <v>1125</v>
      </c>
      <c r="O365" s="722" t="s">
        <v>2215</v>
      </c>
      <c r="P365" s="722" t="s">
        <v>4984</v>
      </c>
      <c r="Q365" s="725"/>
      <c r="R365" s="725" t="s">
        <v>13555</v>
      </c>
      <c r="S365" s="725" t="s">
        <v>13556</v>
      </c>
      <c r="T365" s="725"/>
      <c r="U365" s="726" t="s">
        <v>13555</v>
      </c>
      <c r="V365" s="727"/>
    </row>
    <row r="366" spans="1:22" ht="16.5" thickBot="1">
      <c r="A366" s="720" t="s">
        <v>4998</v>
      </c>
      <c r="B366" s="721" t="s">
        <v>4998</v>
      </c>
      <c r="C366" s="714" t="s">
        <v>5141</v>
      </c>
      <c r="D366" s="723"/>
      <c r="E366" s="724">
        <v>2028</v>
      </c>
      <c r="F366" s="724" t="s">
        <v>4914</v>
      </c>
      <c r="G366" s="724" t="s">
        <v>4930</v>
      </c>
      <c r="H366" s="724" t="s">
        <v>4921</v>
      </c>
      <c r="I366" s="724" t="s">
        <v>4921</v>
      </c>
      <c r="J366" s="724" t="s">
        <v>4907</v>
      </c>
      <c r="K366" s="724">
        <v>72</v>
      </c>
      <c r="L366" s="724" t="s">
        <v>5038</v>
      </c>
      <c r="M366" s="724" t="s">
        <v>4950</v>
      </c>
      <c r="N366" s="722" t="s">
        <v>737</v>
      </c>
      <c r="O366" s="722" t="s">
        <v>86</v>
      </c>
      <c r="P366" s="722" t="s">
        <v>1414</v>
      </c>
      <c r="Q366" s="725"/>
      <c r="R366" s="725" t="s">
        <v>4998</v>
      </c>
      <c r="S366" s="725" t="s">
        <v>4998</v>
      </c>
      <c r="T366" s="725"/>
      <c r="U366" s="725" t="s">
        <v>4998</v>
      </c>
      <c r="V366" s="725"/>
    </row>
    <row r="367" spans="1:22" ht="16.5" thickBot="1">
      <c r="A367" s="720" t="s">
        <v>4992</v>
      </c>
      <c r="B367" s="721" t="s">
        <v>4998</v>
      </c>
      <c r="C367" s="714" t="s">
        <v>5064</v>
      </c>
      <c r="D367" s="723"/>
      <c r="E367" s="724">
        <v>2028</v>
      </c>
      <c r="F367" s="724" t="s">
        <v>4914</v>
      </c>
      <c r="G367" s="724" t="s">
        <v>4915</v>
      </c>
      <c r="H367" s="724" t="s">
        <v>4921</v>
      </c>
      <c r="I367" s="724" t="s">
        <v>4921</v>
      </c>
      <c r="J367" s="724" t="s">
        <v>4907</v>
      </c>
      <c r="K367" s="724">
        <v>78</v>
      </c>
      <c r="L367" s="724" t="s">
        <v>4970</v>
      </c>
      <c r="M367" s="724" t="s">
        <v>4928</v>
      </c>
      <c r="N367" s="722" t="s">
        <v>725</v>
      </c>
      <c r="O367" s="722" t="s">
        <v>65</v>
      </c>
      <c r="P367" s="722" t="s">
        <v>519</v>
      </c>
      <c r="Q367" s="728" t="s">
        <v>4920</v>
      </c>
      <c r="R367" s="725" t="s">
        <v>4998</v>
      </c>
      <c r="S367" s="725" t="s">
        <v>4998</v>
      </c>
      <c r="T367" s="725"/>
      <c r="U367" s="725" t="s">
        <v>4998</v>
      </c>
      <c r="V367" s="725"/>
    </row>
    <row r="368" spans="1:22" ht="16.5" thickBot="1">
      <c r="A368" s="720" t="s">
        <v>4998</v>
      </c>
      <c r="B368" s="721" t="s">
        <v>4998</v>
      </c>
      <c r="C368" s="722" t="s">
        <v>5158</v>
      </c>
      <c r="D368" s="730">
        <v>1</v>
      </c>
      <c r="E368" s="724">
        <v>2028</v>
      </c>
      <c r="F368" s="724" t="s">
        <v>4914</v>
      </c>
      <c r="G368" s="724" t="s">
        <v>4930</v>
      </c>
      <c r="H368" s="724" t="s">
        <v>4921</v>
      </c>
      <c r="I368" s="724" t="s">
        <v>4921</v>
      </c>
      <c r="J368" s="724" t="s">
        <v>4907</v>
      </c>
      <c r="K368" s="724">
        <v>56</v>
      </c>
      <c r="L368" s="724" t="s">
        <v>4952</v>
      </c>
      <c r="M368" s="724" t="s">
        <v>4950</v>
      </c>
      <c r="N368" s="722" t="s">
        <v>782</v>
      </c>
      <c r="O368" s="722" t="s">
        <v>136</v>
      </c>
      <c r="P368" s="722" t="s">
        <v>1467</v>
      </c>
      <c r="Q368" s="725"/>
      <c r="R368" s="725" t="s">
        <v>4998</v>
      </c>
      <c r="S368" s="725" t="s">
        <v>4998</v>
      </c>
      <c r="T368" s="725"/>
      <c r="U368" s="725" t="s">
        <v>4998</v>
      </c>
      <c r="V368" s="725"/>
    </row>
    <row r="369" spans="1:22" ht="16.5" thickBot="1">
      <c r="A369" s="720" t="s">
        <v>4998</v>
      </c>
      <c r="B369" s="721" t="s">
        <v>4998</v>
      </c>
      <c r="C369" s="722" t="s">
        <v>5149</v>
      </c>
      <c r="D369" s="730">
        <v>1</v>
      </c>
      <c r="E369" s="724">
        <v>2028</v>
      </c>
      <c r="F369" s="724" t="s">
        <v>4914</v>
      </c>
      <c r="G369" s="724" t="s">
        <v>4930</v>
      </c>
      <c r="H369" s="724" t="s">
        <v>4921</v>
      </c>
      <c r="I369" s="724" t="s">
        <v>4921</v>
      </c>
      <c r="J369" s="724" t="s">
        <v>4907</v>
      </c>
      <c r="K369" s="724">
        <v>72</v>
      </c>
      <c r="L369" s="724" t="s">
        <v>4952</v>
      </c>
      <c r="M369" s="724" t="s">
        <v>4950</v>
      </c>
      <c r="N369" s="722" t="s">
        <v>782</v>
      </c>
      <c r="O369" s="722" t="s">
        <v>136</v>
      </c>
      <c r="P369" s="722" t="s">
        <v>1460</v>
      </c>
      <c r="Q369" s="725"/>
      <c r="R369" s="725" t="s">
        <v>4998</v>
      </c>
      <c r="S369" s="725" t="s">
        <v>4998</v>
      </c>
      <c r="T369" s="725"/>
      <c r="U369" s="725" t="s">
        <v>4998</v>
      </c>
      <c r="V369" s="725"/>
    </row>
    <row r="370" spans="1:22" ht="16.5" thickBot="1">
      <c r="A370" s="731" t="s">
        <v>4913</v>
      </c>
      <c r="B370" s="721" t="s">
        <v>4913</v>
      </c>
      <c r="C370" s="733" t="s">
        <v>2340</v>
      </c>
      <c r="D370" s="723"/>
      <c r="E370" s="732">
        <v>2031</v>
      </c>
      <c r="F370" s="732" t="s">
        <v>4914</v>
      </c>
      <c r="G370" s="732" t="s">
        <v>4915</v>
      </c>
      <c r="H370" s="732" t="s">
        <v>4921</v>
      </c>
      <c r="I370" s="732" t="s">
        <v>4921</v>
      </c>
      <c r="J370" s="724" t="s">
        <v>4907</v>
      </c>
      <c r="K370" s="732">
        <v>500</v>
      </c>
      <c r="L370" s="732" t="s">
        <v>5012</v>
      </c>
      <c r="M370" s="732" t="s">
        <v>4938</v>
      </c>
      <c r="N370" s="733" t="s">
        <v>1208</v>
      </c>
      <c r="O370" s="733" t="s">
        <v>1845</v>
      </c>
      <c r="P370" s="733" t="s">
        <v>1912</v>
      </c>
      <c r="Q370" s="734" t="s">
        <v>4920</v>
      </c>
      <c r="R370" s="725" t="s">
        <v>4913</v>
      </c>
      <c r="S370" s="725" t="s">
        <v>13557</v>
      </c>
      <c r="T370" s="725"/>
      <c r="U370" s="725" t="s">
        <v>4913</v>
      </c>
      <c r="V370" s="725"/>
    </row>
    <row r="371" spans="1:22" ht="16.5" thickBot="1">
      <c r="A371" s="720" t="s">
        <v>4998</v>
      </c>
      <c r="B371" s="721" t="s">
        <v>4998</v>
      </c>
      <c r="C371" s="722" t="s">
        <v>5095</v>
      </c>
      <c r="D371" s="723"/>
      <c r="E371" s="724">
        <v>2028</v>
      </c>
      <c r="F371" s="724" t="s">
        <v>4914</v>
      </c>
      <c r="G371" s="724" t="s">
        <v>4930</v>
      </c>
      <c r="H371" s="724" t="s">
        <v>4921</v>
      </c>
      <c r="I371" s="724" t="s">
        <v>4921</v>
      </c>
      <c r="J371" s="724" t="s">
        <v>4907</v>
      </c>
      <c r="K371" s="724">
        <v>100</v>
      </c>
      <c r="L371" s="724" t="s">
        <v>4922</v>
      </c>
      <c r="M371" s="724" t="s">
        <v>4953</v>
      </c>
      <c r="N371" s="722" t="s">
        <v>5096</v>
      </c>
      <c r="O371" s="722" t="s">
        <v>656</v>
      </c>
      <c r="P371" s="722" t="s">
        <v>657</v>
      </c>
      <c r="Q371" s="725"/>
      <c r="R371" s="725" t="s">
        <v>13555</v>
      </c>
      <c r="S371" s="725" t="s">
        <v>13556</v>
      </c>
      <c r="T371" s="725"/>
      <c r="U371" s="726" t="s">
        <v>13555</v>
      </c>
      <c r="V371" s="727"/>
    </row>
    <row r="372" spans="1:22" ht="16.5" thickBot="1">
      <c r="A372" s="720" t="s">
        <v>4998</v>
      </c>
      <c r="B372" s="721" t="s">
        <v>4998</v>
      </c>
      <c r="C372" s="714" t="s">
        <v>584</v>
      </c>
      <c r="D372" s="723"/>
      <c r="E372" s="724">
        <v>2029</v>
      </c>
      <c r="F372" s="724" t="s">
        <v>4914</v>
      </c>
      <c r="G372" s="724" t="s">
        <v>4930</v>
      </c>
      <c r="H372" s="724" t="s">
        <v>4921</v>
      </c>
      <c r="I372" s="724" t="s">
        <v>4921</v>
      </c>
      <c r="J372" s="724" t="s">
        <v>4907</v>
      </c>
      <c r="K372" s="724">
        <v>90</v>
      </c>
      <c r="L372" s="724" t="s">
        <v>4949</v>
      </c>
      <c r="M372" s="724" t="s">
        <v>4919</v>
      </c>
      <c r="N372" s="722" t="s">
        <v>893</v>
      </c>
      <c r="O372" s="722" t="s">
        <v>383</v>
      </c>
      <c r="P372" s="722" t="s">
        <v>546</v>
      </c>
      <c r="Q372" s="725"/>
      <c r="R372" s="725" t="s">
        <v>4998</v>
      </c>
      <c r="S372" s="725" t="s">
        <v>4998</v>
      </c>
      <c r="T372" s="725"/>
      <c r="U372" s="725" t="s">
        <v>4998</v>
      </c>
      <c r="V372" s="725"/>
    </row>
    <row r="373" spans="1:22" ht="16.5" thickBot="1">
      <c r="A373" s="720" t="s">
        <v>4998</v>
      </c>
      <c r="B373" s="721" t="s">
        <v>4998</v>
      </c>
      <c r="C373" s="722" t="s">
        <v>5234</v>
      </c>
      <c r="D373" s="723"/>
      <c r="E373" s="724">
        <v>2029</v>
      </c>
      <c r="F373" s="724" t="s">
        <v>4914</v>
      </c>
      <c r="G373" s="724" t="s">
        <v>4930</v>
      </c>
      <c r="H373" s="724" t="s">
        <v>4921</v>
      </c>
      <c r="I373" s="724" t="s">
        <v>4921</v>
      </c>
      <c r="J373" s="724" t="s">
        <v>4907</v>
      </c>
      <c r="K373" s="724">
        <v>100</v>
      </c>
      <c r="L373" s="724" t="s">
        <v>4952</v>
      </c>
      <c r="M373" s="724" t="s">
        <v>4938</v>
      </c>
      <c r="N373" s="722" t="s">
        <v>997</v>
      </c>
      <c r="O373" s="722" t="s">
        <v>567</v>
      </c>
      <c r="P373" s="722" t="s">
        <v>2941</v>
      </c>
      <c r="Q373" s="725"/>
      <c r="R373" s="725" t="s">
        <v>4998</v>
      </c>
      <c r="S373" s="725" t="s">
        <v>4998</v>
      </c>
      <c r="T373" s="725"/>
      <c r="U373" s="725" t="s">
        <v>4998</v>
      </c>
      <c r="V373" s="725"/>
    </row>
    <row r="374" spans="1:22" ht="16.5" thickBot="1">
      <c r="A374" s="720" t="s">
        <v>4913</v>
      </c>
      <c r="B374" s="721" t="s">
        <v>4913</v>
      </c>
      <c r="C374" s="722" t="s">
        <v>5014</v>
      </c>
      <c r="D374" s="723"/>
      <c r="E374" s="724">
        <v>2028</v>
      </c>
      <c r="F374" s="724" t="s">
        <v>4914</v>
      </c>
      <c r="G374" s="724" t="s">
        <v>4915</v>
      </c>
      <c r="H374" s="724" t="s">
        <v>4921</v>
      </c>
      <c r="I374" s="724" t="s">
        <v>4921</v>
      </c>
      <c r="J374" s="724" t="s">
        <v>4907</v>
      </c>
      <c r="K374" s="724">
        <v>150</v>
      </c>
      <c r="L374" s="724" t="s">
        <v>5012</v>
      </c>
      <c r="M374" s="724" t="s">
        <v>4923</v>
      </c>
      <c r="N374" s="722" t="s">
        <v>1542</v>
      </c>
      <c r="O374" s="722" t="s">
        <v>4360</v>
      </c>
      <c r="P374" s="722" t="s">
        <v>1554</v>
      </c>
      <c r="Q374" s="728" t="s">
        <v>4920</v>
      </c>
      <c r="R374" s="725" t="s">
        <v>4913</v>
      </c>
      <c r="S374" s="725" t="s">
        <v>13557</v>
      </c>
      <c r="T374" s="729">
        <v>1</v>
      </c>
      <c r="U374" s="725" t="s">
        <v>4913</v>
      </c>
      <c r="V374" s="725"/>
    </row>
    <row r="375" spans="1:22" ht="16.5" thickBot="1">
      <c r="A375" s="720" t="s">
        <v>4998</v>
      </c>
      <c r="B375" s="721" t="s">
        <v>4998</v>
      </c>
      <c r="C375" s="722" t="s">
        <v>5018</v>
      </c>
      <c r="D375" s="723"/>
      <c r="E375" s="724">
        <v>2028</v>
      </c>
      <c r="F375" s="724" t="s">
        <v>4914</v>
      </c>
      <c r="G375" s="724" t="s">
        <v>4930</v>
      </c>
      <c r="H375" s="724" t="s">
        <v>4927</v>
      </c>
      <c r="I375" s="724" t="s">
        <v>4927</v>
      </c>
      <c r="J375" s="724" t="s">
        <v>4907</v>
      </c>
      <c r="K375" s="724">
        <v>117</v>
      </c>
      <c r="L375" s="724" t="s">
        <v>4918</v>
      </c>
      <c r="M375" s="724" t="s">
        <v>4928</v>
      </c>
      <c r="N375" s="722" t="s">
        <v>789</v>
      </c>
      <c r="O375" s="722" t="s">
        <v>65</v>
      </c>
      <c r="P375" s="722" t="s">
        <v>100</v>
      </c>
      <c r="Q375" s="728" t="s">
        <v>4920</v>
      </c>
      <c r="R375" s="725" t="s">
        <v>4998</v>
      </c>
      <c r="S375" s="725" t="s">
        <v>4998</v>
      </c>
      <c r="T375" s="725"/>
      <c r="U375" s="725" t="s">
        <v>4998</v>
      </c>
      <c r="V375" s="725"/>
    </row>
    <row r="376" spans="1:22" ht="16.5" thickBot="1">
      <c r="A376" s="720" t="s">
        <v>4998</v>
      </c>
      <c r="B376" s="721" t="s">
        <v>4998</v>
      </c>
      <c r="C376" s="722" t="s">
        <v>5178</v>
      </c>
      <c r="D376" s="723"/>
      <c r="E376" s="724">
        <v>2029</v>
      </c>
      <c r="F376" s="724" t="s">
        <v>4914</v>
      </c>
      <c r="G376" s="724" t="s">
        <v>4930</v>
      </c>
      <c r="H376" s="724" t="s">
        <v>4927</v>
      </c>
      <c r="I376" s="724" t="s">
        <v>4927</v>
      </c>
      <c r="J376" s="724" t="s">
        <v>4907</v>
      </c>
      <c r="K376" s="724">
        <v>171</v>
      </c>
      <c r="L376" s="724" t="s">
        <v>4918</v>
      </c>
      <c r="M376" s="724" t="s">
        <v>4928</v>
      </c>
      <c r="N376" s="722" t="s">
        <v>842</v>
      </c>
      <c r="O376" s="722" t="s">
        <v>65</v>
      </c>
      <c r="P376" s="722" t="s">
        <v>66</v>
      </c>
      <c r="Q376" s="728" t="s">
        <v>4920</v>
      </c>
      <c r="R376" s="725" t="s">
        <v>4998</v>
      </c>
      <c r="S376" s="725" t="s">
        <v>4998</v>
      </c>
      <c r="T376" s="725"/>
      <c r="U376" s="725" t="s">
        <v>4998</v>
      </c>
      <c r="V376" s="725"/>
    </row>
    <row r="377" spans="1:22" ht="16.5" thickBot="1">
      <c r="A377" s="720" t="s">
        <v>4998</v>
      </c>
      <c r="B377" s="721" t="s">
        <v>4998</v>
      </c>
      <c r="C377" s="722" t="s">
        <v>5220</v>
      </c>
      <c r="D377" s="723"/>
      <c r="E377" s="724">
        <v>2030</v>
      </c>
      <c r="F377" s="724" t="s">
        <v>4914</v>
      </c>
      <c r="G377" s="724" t="s">
        <v>4930</v>
      </c>
      <c r="H377" s="724" t="s">
        <v>4927</v>
      </c>
      <c r="I377" s="724" t="s">
        <v>4927</v>
      </c>
      <c r="J377" s="724" t="s">
        <v>4907</v>
      </c>
      <c r="K377" s="732">
        <v>580</v>
      </c>
      <c r="L377" s="724" t="s">
        <v>4970</v>
      </c>
      <c r="M377" s="724" t="s">
        <v>4928</v>
      </c>
      <c r="N377" s="722" t="s">
        <v>836</v>
      </c>
      <c r="O377" s="722" t="s">
        <v>65</v>
      </c>
      <c r="P377" s="722" t="s">
        <v>4292</v>
      </c>
      <c r="Q377" s="725"/>
      <c r="R377" s="725" t="s">
        <v>13555</v>
      </c>
      <c r="S377" s="725" t="s">
        <v>13556</v>
      </c>
      <c r="T377" s="725"/>
      <c r="U377" s="726" t="s">
        <v>13555</v>
      </c>
      <c r="V377" s="727"/>
    </row>
    <row r="378" spans="1:22" ht="16.5" thickBot="1">
      <c r="A378" s="720" t="s">
        <v>4998</v>
      </c>
      <c r="B378" s="721" t="s">
        <v>4998</v>
      </c>
      <c r="C378" s="722" t="s">
        <v>5192</v>
      </c>
      <c r="D378" s="723"/>
      <c r="E378" s="724">
        <v>2029</v>
      </c>
      <c r="F378" s="724" t="s">
        <v>4914</v>
      </c>
      <c r="G378" s="724" t="s">
        <v>4930</v>
      </c>
      <c r="H378" s="724" t="s">
        <v>4927</v>
      </c>
      <c r="I378" s="724" t="s">
        <v>4927</v>
      </c>
      <c r="J378" s="724" t="s">
        <v>4907</v>
      </c>
      <c r="K378" s="724">
        <v>510</v>
      </c>
      <c r="L378" s="724" t="s">
        <v>4918</v>
      </c>
      <c r="M378" s="724" t="s">
        <v>4928</v>
      </c>
      <c r="N378" s="722" t="s">
        <v>825</v>
      </c>
      <c r="O378" s="722" t="s">
        <v>65</v>
      </c>
      <c r="P378" s="722" t="s">
        <v>854</v>
      </c>
      <c r="Q378" s="725"/>
      <c r="R378" s="725" t="s">
        <v>4998</v>
      </c>
      <c r="S378" s="725" t="s">
        <v>4998</v>
      </c>
      <c r="T378" s="725"/>
      <c r="U378" s="725" t="s">
        <v>4998</v>
      </c>
      <c r="V378" s="725"/>
    </row>
    <row r="379" spans="1:22" ht="16.5" thickBot="1">
      <c r="A379" s="720" t="s">
        <v>4998</v>
      </c>
      <c r="B379" s="721" t="s">
        <v>4998</v>
      </c>
      <c r="C379" s="722" t="s">
        <v>4381</v>
      </c>
      <c r="D379" s="723"/>
      <c r="E379" s="732">
        <v>2029</v>
      </c>
      <c r="F379" s="724" t="s">
        <v>4914</v>
      </c>
      <c r="G379" s="724" t="s">
        <v>4930</v>
      </c>
      <c r="H379" s="724" t="s">
        <v>4927</v>
      </c>
      <c r="I379" s="724" t="s">
        <v>4927</v>
      </c>
      <c r="J379" s="724" t="s">
        <v>4907</v>
      </c>
      <c r="K379" s="724">
        <v>117</v>
      </c>
      <c r="L379" s="724" t="s">
        <v>4918</v>
      </c>
      <c r="M379" s="724" t="s">
        <v>4928</v>
      </c>
      <c r="N379" s="722" t="s">
        <v>1927</v>
      </c>
      <c r="O379" s="722" t="s">
        <v>4360</v>
      </c>
      <c r="P379" s="722" t="s">
        <v>5106</v>
      </c>
      <c r="Q379" s="725"/>
      <c r="R379" s="725" t="s">
        <v>13555</v>
      </c>
      <c r="S379" s="725" t="s">
        <v>13556</v>
      </c>
      <c r="T379" s="725"/>
      <c r="U379" s="726" t="s">
        <v>13555</v>
      </c>
      <c r="V379" s="727"/>
    </row>
    <row r="380" spans="1:22" ht="16.5" thickBot="1">
      <c r="A380" s="720" t="s">
        <v>4998</v>
      </c>
      <c r="B380" s="721" t="s">
        <v>4998</v>
      </c>
      <c r="C380" s="722" t="s">
        <v>5156</v>
      </c>
      <c r="D380" s="723"/>
      <c r="E380" s="724">
        <v>2028</v>
      </c>
      <c r="F380" s="724" t="s">
        <v>4914</v>
      </c>
      <c r="G380" s="724" t="s">
        <v>4930</v>
      </c>
      <c r="H380" s="724" t="s">
        <v>4921</v>
      </c>
      <c r="I380" s="724" t="s">
        <v>4921</v>
      </c>
      <c r="J380" s="724" t="s">
        <v>4907</v>
      </c>
      <c r="K380" s="724">
        <v>150</v>
      </c>
      <c r="L380" s="724" t="s">
        <v>4918</v>
      </c>
      <c r="M380" s="724" t="s">
        <v>4950</v>
      </c>
      <c r="N380" s="722" t="s">
        <v>874</v>
      </c>
      <c r="O380" s="722" t="s">
        <v>86</v>
      </c>
      <c r="P380" s="722" t="s">
        <v>1374</v>
      </c>
      <c r="Q380" s="725"/>
      <c r="R380" s="725" t="s">
        <v>13555</v>
      </c>
      <c r="S380" s="725" t="s">
        <v>13556</v>
      </c>
      <c r="T380" s="725"/>
      <c r="U380" s="726" t="s">
        <v>13555</v>
      </c>
      <c r="V380" s="727"/>
    </row>
    <row r="381" spans="1:22" ht="16.5" thickBot="1">
      <c r="A381" s="720" t="s">
        <v>4998</v>
      </c>
      <c r="B381" s="721" t="s">
        <v>4998</v>
      </c>
      <c r="C381" s="722" t="s">
        <v>5242</v>
      </c>
      <c r="D381" s="723"/>
      <c r="E381" s="724">
        <v>2029</v>
      </c>
      <c r="F381" s="724" t="s">
        <v>4914</v>
      </c>
      <c r="G381" s="724" t="s">
        <v>4930</v>
      </c>
      <c r="H381" s="724" t="s">
        <v>4921</v>
      </c>
      <c r="I381" s="724" t="s">
        <v>4921</v>
      </c>
      <c r="J381" s="724" t="s">
        <v>4907</v>
      </c>
      <c r="K381" s="724">
        <v>54</v>
      </c>
      <c r="L381" s="724" t="s">
        <v>4949</v>
      </c>
      <c r="M381" s="724" t="s">
        <v>4950</v>
      </c>
      <c r="N381" s="722" t="s">
        <v>737</v>
      </c>
      <c r="O381" s="722" t="s">
        <v>86</v>
      </c>
      <c r="P381" s="722" t="s">
        <v>1380</v>
      </c>
      <c r="Q381" s="725"/>
      <c r="R381" s="725" t="s">
        <v>4998</v>
      </c>
      <c r="S381" s="725" t="s">
        <v>4998</v>
      </c>
      <c r="T381" s="725"/>
      <c r="U381" s="725" t="s">
        <v>4998</v>
      </c>
      <c r="V381" s="725"/>
    </row>
    <row r="382" spans="1:22" ht="16.5" thickBot="1">
      <c r="A382" s="731" t="s">
        <v>4951</v>
      </c>
      <c r="B382" s="721" t="s">
        <v>4951</v>
      </c>
      <c r="C382" s="714" t="s">
        <v>82</v>
      </c>
      <c r="D382" s="723"/>
      <c r="E382" s="724">
        <v>2028</v>
      </c>
      <c r="F382" s="724" t="s">
        <v>4914</v>
      </c>
      <c r="G382" s="724" t="s">
        <v>4915</v>
      </c>
      <c r="H382" s="724" t="s">
        <v>5006</v>
      </c>
      <c r="I382" s="724" t="s">
        <v>4917</v>
      </c>
      <c r="J382" s="724" t="s">
        <v>4907</v>
      </c>
      <c r="K382" s="724">
        <v>27</v>
      </c>
      <c r="L382" s="724" t="s">
        <v>4918</v>
      </c>
      <c r="M382" s="724" t="s">
        <v>4950</v>
      </c>
      <c r="N382" s="722" t="s">
        <v>737</v>
      </c>
      <c r="O382" s="722" t="s">
        <v>86</v>
      </c>
      <c r="P382" s="722" t="s">
        <v>87</v>
      </c>
      <c r="Q382" s="725"/>
      <c r="R382" s="725" t="s">
        <v>4951</v>
      </c>
      <c r="S382" s="725" t="s">
        <v>4951</v>
      </c>
      <c r="T382" s="725"/>
      <c r="U382" s="725" t="s">
        <v>4951</v>
      </c>
      <c r="V382" s="720" t="s">
        <v>4951</v>
      </c>
    </row>
    <row r="383" spans="1:22" ht="16.5" thickBot="1">
      <c r="A383" s="720" t="s">
        <v>4992</v>
      </c>
      <c r="B383" s="721" t="s">
        <v>4992</v>
      </c>
      <c r="C383" s="714" t="s">
        <v>5066</v>
      </c>
      <c r="D383" s="723"/>
      <c r="E383" s="724">
        <v>2028</v>
      </c>
      <c r="F383" s="724" t="s">
        <v>4914</v>
      </c>
      <c r="G383" s="724" t="s">
        <v>4915</v>
      </c>
      <c r="H383" s="724" t="s">
        <v>4921</v>
      </c>
      <c r="I383" s="724" t="s">
        <v>4921</v>
      </c>
      <c r="J383" s="724" t="s">
        <v>4907</v>
      </c>
      <c r="K383" s="724">
        <v>100</v>
      </c>
      <c r="L383" s="724" t="s">
        <v>4924</v>
      </c>
      <c r="M383" s="724" t="s">
        <v>4919</v>
      </c>
      <c r="N383" s="722" t="s">
        <v>1125</v>
      </c>
      <c r="O383" s="722" t="s">
        <v>259</v>
      </c>
      <c r="P383" s="722" t="s">
        <v>557</v>
      </c>
      <c r="Q383" s="728" t="s">
        <v>4920</v>
      </c>
      <c r="R383" s="725" t="s">
        <v>4992</v>
      </c>
      <c r="S383" s="726" t="s">
        <v>13559</v>
      </c>
      <c r="T383" s="727"/>
      <c r="U383" s="725" t="s">
        <v>4992</v>
      </c>
      <c r="V383" s="725"/>
    </row>
    <row r="384" spans="1:22" ht="16.5" thickBot="1">
      <c r="A384" s="720" t="s">
        <v>4998</v>
      </c>
      <c r="B384" s="721" t="s">
        <v>4998</v>
      </c>
      <c r="C384" s="722" t="s">
        <v>3963</v>
      </c>
      <c r="D384" s="723"/>
      <c r="E384" s="724">
        <v>2028</v>
      </c>
      <c r="F384" s="724" t="s">
        <v>4914</v>
      </c>
      <c r="G384" s="724" t="s">
        <v>4930</v>
      </c>
      <c r="H384" s="724" t="s">
        <v>4921</v>
      </c>
      <c r="I384" s="724" t="s">
        <v>4921</v>
      </c>
      <c r="J384" s="724" t="s">
        <v>4907</v>
      </c>
      <c r="K384" s="724">
        <v>455.7</v>
      </c>
      <c r="L384" s="724" t="s">
        <v>4918</v>
      </c>
      <c r="M384" s="724" t="s">
        <v>4938</v>
      </c>
      <c r="N384" s="722" t="s">
        <v>5137</v>
      </c>
      <c r="O384" s="722" t="s">
        <v>508</v>
      </c>
      <c r="P384" s="722" t="s">
        <v>2136</v>
      </c>
      <c r="Q384" s="725"/>
      <c r="R384" s="725" t="s">
        <v>4998</v>
      </c>
      <c r="S384" s="725" t="s">
        <v>4998</v>
      </c>
      <c r="T384" s="725"/>
      <c r="U384" s="725" t="s">
        <v>4998</v>
      </c>
      <c r="V384" s="725"/>
    </row>
    <row r="385" spans="1:22" ht="16.5" thickBot="1">
      <c r="A385" s="720" t="s">
        <v>4998</v>
      </c>
      <c r="B385" s="721" t="s">
        <v>4998</v>
      </c>
      <c r="C385" s="722" t="s">
        <v>5151</v>
      </c>
      <c r="D385" s="723"/>
      <c r="E385" s="724">
        <v>2028</v>
      </c>
      <c r="F385" s="724" t="s">
        <v>4914</v>
      </c>
      <c r="G385" s="724" t="s">
        <v>4930</v>
      </c>
      <c r="H385" s="724" t="s">
        <v>4921</v>
      </c>
      <c r="I385" s="724" t="s">
        <v>4921</v>
      </c>
      <c r="J385" s="724" t="s">
        <v>4907</v>
      </c>
      <c r="K385" s="724">
        <v>123.2</v>
      </c>
      <c r="L385" s="724" t="s">
        <v>4924</v>
      </c>
      <c r="M385" s="724" t="s">
        <v>4950</v>
      </c>
      <c r="N385" s="722" t="s">
        <v>782</v>
      </c>
      <c r="O385" s="722" t="s">
        <v>136</v>
      </c>
      <c r="P385" s="722" t="s">
        <v>5152</v>
      </c>
      <c r="Q385" s="725"/>
      <c r="R385" s="725" t="s">
        <v>4998</v>
      </c>
      <c r="S385" s="725" t="s">
        <v>4998</v>
      </c>
      <c r="T385" s="725"/>
      <c r="U385" s="725" t="s">
        <v>4998</v>
      </c>
      <c r="V385" s="725"/>
    </row>
    <row r="386" spans="1:22" ht="16.5" thickBot="1">
      <c r="A386" s="720" t="s">
        <v>4992</v>
      </c>
      <c r="B386" s="721" t="s">
        <v>4992</v>
      </c>
      <c r="C386" s="722" t="s">
        <v>5059</v>
      </c>
      <c r="D386" s="723"/>
      <c r="E386" s="724">
        <v>2028</v>
      </c>
      <c r="F386" s="724" t="s">
        <v>4914</v>
      </c>
      <c r="G386" s="724" t="s">
        <v>4915</v>
      </c>
      <c r="H386" s="724" t="s">
        <v>4927</v>
      </c>
      <c r="I386" s="724" t="s">
        <v>4927</v>
      </c>
      <c r="J386" s="724" t="s">
        <v>4907</v>
      </c>
      <c r="K386" s="724">
        <v>250</v>
      </c>
      <c r="L386" s="724" t="s">
        <v>4918</v>
      </c>
      <c r="M386" s="724" t="s">
        <v>4950</v>
      </c>
      <c r="N386" s="722" t="s">
        <v>5060</v>
      </c>
      <c r="O386" s="722" t="s">
        <v>136</v>
      </c>
      <c r="P386" s="722" t="s">
        <v>241</v>
      </c>
      <c r="Q386" s="728" t="s">
        <v>4920</v>
      </c>
      <c r="R386" s="725" t="s">
        <v>4992</v>
      </c>
      <c r="S386" s="726" t="s">
        <v>13559</v>
      </c>
      <c r="T386" s="727"/>
      <c r="U386" s="725" t="s">
        <v>4992</v>
      </c>
      <c r="V386" s="725"/>
    </row>
    <row r="387" spans="1:22" ht="16.5" thickBot="1">
      <c r="A387" s="720" t="s">
        <v>4998</v>
      </c>
      <c r="B387" s="721" t="s">
        <v>4998</v>
      </c>
      <c r="C387" s="714" t="s">
        <v>5130</v>
      </c>
      <c r="D387" s="723"/>
      <c r="E387" s="724">
        <v>2028</v>
      </c>
      <c r="F387" s="724" t="s">
        <v>4914</v>
      </c>
      <c r="G387" s="724" t="s">
        <v>4930</v>
      </c>
      <c r="H387" s="724" t="s">
        <v>4927</v>
      </c>
      <c r="I387" s="724" t="s">
        <v>4927</v>
      </c>
      <c r="J387" s="724" t="s">
        <v>4907</v>
      </c>
      <c r="K387" s="724">
        <v>88.5</v>
      </c>
      <c r="L387" s="724" t="s">
        <v>4918</v>
      </c>
      <c r="M387" s="724" t="s">
        <v>4919</v>
      </c>
      <c r="N387" s="722" t="s">
        <v>1081</v>
      </c>
      <c r="O387" s="722" t="s">
        <v>124</v>
      </c>
      <c r="P387" s="722" t="s">
        <v>1661</v>
      </c>
      <c r="Q387" s="725"/>
      <c r="R387" s="725" t="s">
        <v>13555</v>
      </c>
      <c r="S387" s="725" t="s">
        <v>13556</v>
      </c>
      <c r="T387" s="725"/>
      <c r="U387" s="726" t="s">
        <v>13555</v>
      </c>
      <c r="V387" s="727"/>
    </row>
    <row r="388" spans="1:22" ht="16.5" thickBot="1">
      <c r="A388" s="731" t="s">
        <v>4951</v>
      </c>
      <c r="B388" s="721" t="s">
        <v>4951</v>
      </c>
      <c r="C388" s="714" t="s">
        <v>120</v>
      </c>
      <c r="D388" s="723"/>
      <c r="E388" s="724">
        <v>2028</v>
      </c>
      <c r="F388" s="724" t="s">
        <v>4914</v>
      </c>
      <c r="G388" s="724" t="s">
        <v>4915</v>
      </c>
      <c r="H388" s="724" t="s">
        <v>5020</v>
      </c>
      <c r="I388" s="724" t="s">
        <v>5020</v>
      </c>
      <c r="J388" s="724" t="s">
        <v>4907</v>
      </c>
      <c r="K388" s="724">
        <v>56</v>
      </c>
      <c r="L388" s="724" t="s">
        <v>5012</v>
      </c>
      <c r="M388" s="724" t="s">
        <v>4919</v>
      </c>
      <c r="N388" s="722" t="s">
        <v>1125</v>
      </c>
      <c r="O388" s="722" t="s">
        <v>124</v>
      </c>
      <c r="P388" s="722" t="s">
        <v>125</v>
      </c>
      <c r="Q388" s="725"/>
      <c r="R388" s="725" t="s">
        <v>4951</v>
      </c>
      <c r="S388" s="725" t="s">
        <v>4951</v>
      </c>
      <c r="T388" s="725"/>
      <c r="U388" s="725" t="s">
        <v>4951</v>
      </c>
      <c r="V388" s="720" t="s">
        <v>4951</v>
      </c>
    </row>
    <row r="389" spans="1:22" ht="16.5" thickBot="1">
      <c r="A389" s="720" t="s">
        <v>4998</v>
      </c>
      <c r="B389" s="721" t="s">
        <v>4998</v>
      </c>
      <c r="C389" s="714" t="s">
        <v>5105</v>
      </c>
      <c r="D389" s="723"/>
      <c r="E389" s="724">
        <v>2028</v>
      </c>
      <c r="F389" s="724" t="s">
        <v>4914</v>
      </c>
      <c r="G389" s="724" t="s">
        <v>4930</v>
      </c>
      <c r="H389" s="724" t="s">
        <v>4927</v>
      </c>
      <c r="I389" s="724" t="s">
        <v>4927</v>
      </c>
      <c r="J389" s="724" t="s">
        <v>4907</v>
      </c>
      <c r="K389" s="724">
        <v>300</v>
      </c>
      <c r="L389" s="724" t="s">
        <v>4922</v>
      </c>
      <c r="M389" s="724" t="s">
        <v>4928</v>
      </c>
      <c r="N389" s="722" t="s">
        <v>1927</v>
      </c>
      <c r="O389" s="722" t="s">
        <v>4360</v>
      </c>
      <c r="P389" s="722" t="s">
        <v>5106</v>
      </c>
      <c r="Q389" s="725"/>
      <c r="R389" s="725" t="s">
        <v>4998</v>
      </c>
      <c r="S389" s="725" t="s">
        <v>4998</v>
      </c>
      <c r="T389" s="725"/>
      <c r="U389" s="725" t="s">
        <v>4998</v>
      </c>
      <c r="V389" s="725"/>
    </row>
    <row r="390" spans="1:22" ht="16.5" thickBot="1">
      <c r="A390" s="731" t="s">
        <v>4998</v>
      </c>
      <c r="B390" s="721" t="s">
        <v>4998</v>
      </c>
      <c r="C390" s="715" t="s">
        <v>5105</v>
      </c>
      <c r="D390" s="723"/>
      <c r="E390" s="732">
        <v>2029</v>
      </c>
      <c r="F390" s="732" t="s">
        <v>4914</v>
      </c>
      <c r="G390" s="732" t="s">
        <v>4930</v>
      </c>
      <c r="H390" s="732" t="s">
        <v>5176</v>
      </c>
      <c r="I390" s="732" t="s">
        <v>5176</v>
      </c>
      <c r="J390" s="724" t="s">
        <v>4907</v>
      </c>
      <c r="K390" s="732">
        <v>5</v>
      </c>
      <c r="L390" s="732" t="s">
        <v>4922</v>
      </c>
      <c r="M390" s="732" t="s">
        <v>5246</v>
      </c>
      <c r="N390" s="733" t="s">
        <v>5247</v>
      </c>
      <c r="O390" s="733" t="s">
        <v>656</v>
      </c>
      <c r="P390" s="733" t="s">
        <v>5248</v>
      </c>
      <c r="Q390" s="725"/>
      <c r="R390" s="725" t="s">
        <v>4998</v>
      </c>
      <c r="S390" s="725" t="s">
        <v>4998</v>
      </c>
      <c r="T390" s="725"/>
      <c r="U390" s="725" t="s">
        <v>4998</v>
      </c>
      <c r="V390" s="725"/>
    </row>
    <row r="391" spans="1:22" ht="16.5" thickBot="1">
      <c r="A391" s="720" t="s">
        <v>4998</v>
      </c>
      <c r="B391" s="721" t="s">
        <v>4998</v>
      </c>
      <c r="C391" s="722" t="s">
        <v>3660</v>
      </c>
      <c r="D391" s="723"/>
      <c r="E391" s="732">
        <v>2031</v>
      </c>
      <c r="F391" s="724" t="s">
        <v>4914</v>
      </c>
      <c r="G391" s="724" t="s">
        <v>4930</v>
      </c>
      <c r="H391" s="724" t="s">
        <v>4921</v>
      </c>
      <c r="I391" s="724" t="s">
        <v>4921</v>
      </c>
      <c r="J391" s="724" t="s">
        <v>4907</v>
      </c>
      <c r="K391" s="724">
        <v>84</v>
      </c>
      <c r="L391" s="724" t="s">
        <v>4918</v>
      </c>
      <c r="M391" s="724" t="s">
        <v>4919</v>
      </c>
      <c r="N391" s="722" t="s">
        <v>1125</v>
      </c>
      <c r="O391" s="722" t="s">
        <v>259</v>
      </c>
      <c r="P391" s="722" t="s">
        <v>1126</v>
      </c>
      <c r="Q391" s="725"/>
      <c r="R391" s="725" t="s">
        <v>4998</v>
      </c>
      <c r="S391" s="725" t="s">
        <v>4998</v>
      </c>
      <c r="T391" s="725"/>
      <c r="U391" s="725" t="s">
        <v>4998</v>
      </c>
      <c r="V391" s="725"/>
    </row>
    <row r="392" spans="1:22" ht="16.5" thickBot="1">
      <c r="A392" s="720" t="s">
        <v>4998</v>
      </c>
      <c r="B392" s="721" t="s">
        <v>4998</v>
      </c>
      <c r="C392" s="722" t="s">
        <v>3646</v>
      </c>
      <c r="D392" s="723"/>
      <c r="E392" s="724">
        <v>2029</v>
      </c>
      <c r="F392" s="724" t="s">
        <v>4914</v>
      </c>
      <c r="G392" s="724" t="s">
        <v>4930</v>
      </c>
      <c r="H392" s="724" t="s">
        <v>4921</v>
      </c>
      <c r="I392" s="724" t="s">
        <v>4921</v>
      </c>
      <c r="J392" s="724" t="s">
        <v>4907</v>
      </c>
      <c r="K392" s="724">
        <v>64</v>
      </c>
      <c r="L392" s="724" t="s">
        <v>4979</v>
      </c>
      <c r="M392" s="724" t="s">
        <v>4919</v>
      </c>
      <c r="N392" s="722" t="s">
        <v>1081</v>
      </c>
      <c r="O392" s="722" t="s">
        <v>124</v>
      </c>
      <c r="P392" s="722" t="s">
        <v>1661</v>
      </c>
      <c r="Q392" s="725"/>
      <c r="R392" s="725" t="s">
        <v>4998</v>
      </c>
      <c r="S392" s="725" t="s">
        <v>4998</v>
      </c>
      <c r="T392" s="725"/>
      <c r="U392" s="725" t="s">
        <v>4998</v>
      </c>
      <c r="V392" s="725"/>
    </row>
    <row r="393" spans="1:22" ht="16.5" thickBot="1">
      <c r="A393" s="720" t="s">
        <v>4992</v>
      </c>
      <c r="B393" s="721" t="s">
        <v>4992</v>
      </c>
      <c r="C393" s="714" t="s">
        <v>497</v>
      </c>
      <c r="D393" s="723"/>
      <c r="E393" s="724">
        <v>2028</v>
      </c>
      <c r="F393" s="724" t="s">
        <v>4914</v>
      </c>
      <c r="G393" s="724" t="s">
        <v>4915</v>
      </c>
      <c r="H393" s="724" t="s">
        <v>4921</v>
      </c>
      <c r="I393" s="724" t="s">
        <v>4921</v>
      </c>
      <c r="J393" s="724" t="s">
        <v>4907</v>
      </c>
      <c r="K393" s="724">
        <v>120</v>
      </c>
      <c r="L393" s="724" t="s">
        <v>4924</v>
      </c>
      <c r="M393" s="724" t="s">
        <v>4938</v>
      </c>
      <c r="N393" s="722" t="s">
        <v>1260</v>
      </c>
      <c r="O393" s="722" t="s">
        <v>4392</v>
      </c>
      <c r="P393" s="722" t="s">
        <v>1261</v>
      </c>
      <c r="Q393" s="728" t="s">
        <v>4920</v>
      </c>
      <c r="R393" s="725" t="s">
        <v>4992</v>
      </c>
      <c r="S393" s="726" t="s">
        <v>13559</v>
      </c>
      <c r="T393" s="727"/>
      <c r="U393" s="725" t="s">
        <v>4992</v>
      </c>
      <c r="V393" s="725"/>
    </row>
    <row r="394" spans="1:22" ht="16.5" thickBot="1">
      <c r="A394" s="720" t="s">
        <v>4913</v>
      </c>
      <c r="B394" s="721" t="s">
        <v>4913</v>
      </c>
      <c r="C394" s="722" t="s">
        <v>485</v>
      </c>
      <c r="D394" s="723"/>
      <c r="E394" s="724">
        <v>2026</v>
      </c>
      <c r="F394" s="724" t="s">
        <v>4914</v>
      </c>
      <c r="G394" s="724" t="s">
        <v>4915</v>
      </c>
      <c r="H394" s="724" t="s">
        <v>4921</v>
      </c>
      <c r="I394" s="724" t="s">
        <v>4921</v>
      </c>
      <c r="J394" s="724" t="s">
        <v>4907</v>
      </c>
      <c r="K394" s="724">
        <v>2.97</v>
      </c>
      <c r="L394" s="724" t="s">
        <v>4922</v>
      </c>
      <c r="M394" s="724" t="s">
        <v>4919</v>
      </c>
      <c r="N394" s="722" t="s">
        <v>893</v>
      </c>
      <c r="O394" s="722" t="s">
        <v>488</v>
      </c>
      <c r="P394" s="722" t="s">
        <v>488</v>
      </c>
      <c r="Q394" s="728" t="s">
        <v>4920</v>
      </c>
      <c r="R394" s="725" t="s">
        <v>4913</v>
      </c>
      <c r="S394" s="725" t="s">
        <v>13557</v>
      </c>
      <c r="T394" s="725"/>
      <c r="U394" s="725" t="s">
        <v>4913</v>
      </c>
      <c r="V394" s="725"/>
    </row>
    <row r="395" spans="1:22" ht="16.5" thickBot="1">
      <c r="A395" s="720" t="s">
        <v>4998</v>
      </c>
      <c r="B395" s="721" t="s">
        <v>4998</v>
      </c>
      <c r="C395" s="722" t="s">
        <v>5196</v>
      </c>
      <c r="D395" s="723"/>
      <c r="E395" s="732">
        <v>2030</v>
      </c>
      <c r="F395" s="724" t="s">
        <v>4914</v>
      </c>
      <c r="G395" s="724" t="s">
        <v>4930</v>
      </c>
      <c r="H395" s="724" t="s">
        <v>4921</v>
      </c>
      <c r="I395" s="724" t="s">
        <v>4921</v>
      </c>
      <c r="J395" s="724" t="s">
        <v>4907</v>
      </c>
      <c r="K395" s="724">
        <v>50</v>
      </c>
      <c r="L395" s="724" t="s">
        <v>5012</v>
      </c>
      <c r="M395" s="724" t="s">
        <v>4938</v>
      </c>
      <c r="N395" s="722" t="s">
        <v>1208</v>
      </c>
      <c r="O395" s="722" t="s">
        <v>4392</v>
      </c>
      <c r="P395" s="722" t="s">
        <v>2132</v>
      </c>
      <c r="Q395" s="725"/>
      <c r="R395" s="725" t="s">
        <v>13555</v>
      </c>
      <c r="S395" s="725" t="s">
        <v>13556</v>
      </c>
      <c r="T395" s="725"/>
      <c r="U395" s="726" t="s">
        <v>13555</v>
      </c>
      <c r="V395" s="727"/>
    </row>
    <row r="396" spans="1:22" ht="16.5" thickBot="1">
      <c r="A396" s="720" t="s">
        <v>4998</v>
      </c>
      <c r="B396" s="721" t="s">
        <v>4998</v>
      </c>
      <c r="C396" s="722" t="s">
        <v>5240</v>
      </c>
      <c r="D396" s="723"/>
      <c r="E396" s="724">
        <v>2029</v>
      </c>
      <c r="F396" s="724" t="s">
        <v>4914</v>
      </c>
      <c r="G396" s="724" t="s">
        <v>4930</v>
      </c>
      <c r="H396" s="724" t="s">
        <v>4921</v>
      </c>
      <c r="I396" s="724" t="s">
        <v>4921</v>
      </c>
      <c r="J396" s="724" t="s">
        <v>4907</v>
      </c>
      <c r="K396" s="724">
        <v>99.9</v>
      </c>
      <c r="L396" s="724" t="s">
        <v>4918</v>
      </c>
      <c r="M396" s="724" t="s">
        <v>4938</v>
      </c>
      <c r="N396" s="722" t="s">
        <v>1208</v>
      </c>
      <c r="O396" s="722" t="s">
        <v>1845</v>
      </c>
      <c r="P396" s="722" t="s">
        <v>1866</v>
      </c>
      <c r="Q396" s="725"/>
      <c r="R396" s="725" t="s">
        <v>13555</v>
      </c>
      <c r="S396" s="725" t="s">
        <v>13556</v>
      </c>
      <c r="T396" s="725"/>
      <c r="U396" s="726" t="s">
        <v>13555</v>
      </c>
      <c r="V396" s="727"/>
    </row>
    <row r="397" spans="1:22" ht="16.5" thickBot="1">
      <c r="A397" s="720" t="s">
        <v>4998</v>
      </c>
      <c r="B397" s="721" t="s">
        <v>4998</v>
      </c>
      <c r="C397" s="722" t="s">
        <v>5078</v>
      </c>
      <c r="D397" s="723"/>
      <c r="E397" s="724">
        <v>2028</v>
      </c>
      <c r="F397" s="724" t="s">
        <v>4914</v>
      </c>
      <c r="G397" s="724" t="s">
        <v>4930</v>
      </c>
      <c r="H397" s="724" t="s">
        <v>4921</v>
      </c>
      <c r="I397" s="724" t="s">
        <v>4921</v>
      </c>
      <c r="J397" s="724" t="s">
        <v>4907</v>
      </c>
      <c r="K397" s="724">
        <v>75</v>
      </c>
      <c r="L397" s="724" t="s">
        <v>4949</v>
      </c>
      <c r="M397" s="724" t="s">
        <v>4950</v>
      </c>
      <c r="N397" s="722" t="s">
        <v>737</v>
      </c>
      <c r="O397" s="722" t="s">
        <v>86</v>
      </c>
      <c r="P397" s="722" t="s">
        <v>87</v>
      </c>
      <c r="Q397" s="725"/>
      <c r="R397" s="725" t="s">
        <v>4998</v>
      </c>
      <c r="S397" s="725" t="s">
        <v>4998</v>
      </c>
      <c r="T397" s="725"/>
      <c r="U397" s="725" t="s">
        <v>4998</v>
      </c>
      <c r="V397" s="725"/>
    </row>
    <row r="398" spans="1:22" ht="16.5" thickBot="1">
      <c r="A398" s="720" t="s">
        <v>4992</v>
      </c>
      <c r="B398" s="721" t="s">
        <v>4992</v>
      </c>
      <c r="C398" s="722" t="s">
        <v>5062</v>
      </c>
      <c r="D398" s="723"/>
      <c r="E398" s="724">
        <v>2028</v>
      </c>
      <c r="F398" s="724" t="s">
        <v>4914</v>
      </c>
      <c r="G398" s="724" t="s">
        <v>4915</v>
      </c>
      <c r="H398" s="724" t="s">
        <v>4921</v>
      </c>
      <c r="I398" s="724" t="s">
        <v>4921</v>
      </c>
      <c r="J398" s="724" t="s">
        <v>4907</v>
      </c>
      <c r="K398" s="724">
        <v>110</v>
      </c>
      <c r="L398" s="724" t="s">
        <v>5012</v>
      </c>
      <c r="M398" s="724" t="s">
        <v>4928</v>
      </c>
      <c r="N398" s="722" t="s">
        <v>725</v>
      </c>
      <c r="O398" s="722" t="s">
        <v>65</v>
      </c>
      <c r="P398" s="722" t="s">
        <v>519</v>
      </c>
      <c r="Q398" s="728" t="s">
        <v>4920</v>
      </c>
      <c r="R398" s="725" t="s">
        <v>4992</v>
      </c>
      <c r="S398" s="726" t="s">
        <v>13559</v>
      </c>
      <c r="T398" s="727"/>
      <c r="U398" s="725" t="s">
        <v>4992</v>
      </c>
      <c r="V398" s="725"/>
    </row>
    <row r="399" spans="1:22" ht="16.5" thickBot="1">
      <c r="A399" s="720" t="s">
        <v>4913</v>
      </c>
      <c r="B399" s="721" t="s">
        <v>4913</v>
      </c>
      <c r="C399" s="722" t="s">
        <v>2333</v>
      </c>
      <c r="D399" s="723"/>
      <c r="E399" s="724">
        <v>2027</v>
      </c>
      <c r="F399" s="724" t="s">
        <v>4914</v>
      </c>
      <c r="G399" s="724" t="s">
        <v>4915</v>
      </c>
      <c r="H399" s="724" t="s">
        <v>4927</v>
      </c>
      <c r="I399" s="724" t="s">
        <v>4927</v>
      </c>
      <c r="J399" s="724" t="s">
        <v>4907</v>
      </c>
      <c r="K399" s="724">
        <v>250</v>
      </c>
      <c r="L399" s="724" t="s">
        <v>4949</v>
      </c>
      <c r="M399" s="724" t="s">
        <v>4928</v>
      </c>
      <c r="N399" s="722" t="s">
        <v>789</v>
      </c>
      <c r="O399" s="722" t="s">
        <v>790</v>
      </c>
      <c r="P399" s="722" t="s">
        <v>791</v>
      </c>
      <c r="Q399" s="728" t="s">
        <v>4920</v>
      </c>
      <c r="R399" s="725" t="s">
        <v>4913</v>
      </c>
      <c r="S399" s="725" t="s">
        <v>13557</v>
      </c>
      <c r="T399" s="725"/>
      <c r="U399" s="725" t="s">
        <v>4913</v>
      </c>
      <c r="V399" s="725"/>
    </row>
    <row r="400" spans="1:22" ht="16.5" thickBot="1">
      <c r="A400" s="720" t="s">
        <v>4998</v>
      </c>
      <c r="B400" s="721" t="s">
        <v>4998</v>
      </c>
      <c r="C400" s="722" t="s">
        <v>5217</v>
      </c>
      <c r="D400" s="730">
        <v>1</v>
      </c>
      <c r="E400" s="724">
        <v>2029</v>
      </c>
      <c r="F400" s="724" t="s">
        <v>4914</v>
      </c>
      <c r="G400" s="724" t="s">
        <v>4930</v>
      </c>
      <c r="H400" s="724" t="s">
        <v>4927</v>
      </c>
      <c r="I400" s="724" t="s">
        <v>4927</v>
      </c>
      <c r="J400" s="724" t="s">
        <v>4907</v>
      </c>
      <c r="K400" s="724">
        <v>580</v>
      </c>
      <c r="L400" s="724" t="s">
        <v>4975</v>
      </c>
      <c r="M400" s="724" t="s">
        <v>4928</v>
      </c>
      <c r="N400" s="722" t="s">
        <v>836</v>
      </c>
      <c r="O400" s="722" t="s">
        <v>65</v>
      </c>
      <c r="P400" s="722" t="s">
        <v>5218</v>
      </c>
      <c r="Q400" s="725"/>
      <c r="R400" s="725" t="s">
        <v>4998</v>
      </c>
      <c r="S400" s="725" t="s">
        <v>4998</v>
      </c>
      <c r="T400" s="729">
        <v>1</v>
      </c>
      <c r="U400" s="725" t="s">
        <v>4998</v>
      </c>
      <c r="V400" s="725"/>
    </row>
    <row r="401" spans="1:22" ht="16.5" thickBot="1">
      <c r="A401" s="731" t="s">
        <v>4951</v>
      </c>
      <c r="B401" s="721" t="s">
        <v>4951</v>
      </c>
      <c r="C401" s="733" t="s">
        <v>5255</v>
      </c>
      <c r="D401" s="723"/>
      <c r="E401" s="724">
        <v>2030</v>
      </c>
      <c r="F401" s="724" t="s">
        <v>4914</v>
      </c>
      <c r="G401" s="724" t="s">
        <v>4915</v>
      </c>
      <c r="H401" s="724" t="s">
        <v>4956</v>
      </c>
      <c r="I401" s="724" t="s">
        <v>4956</v>
      </c>
      <c r="J401" s="724" t="s">
        <v>4907</v>
      </c>
      <c r="K401" s="732">
        <v>900</v>
      </c>
      <c r="L401" s="724" t="s">
        <v>5012</v>
      </c>
      <c r="M401" s="724" t="s">
        <v>4925</v>
      </c>
      <c r="N401" s="722" t="s">
        <v>1108</v>
      </c>
      <c r="O401" s="722" t="s">
        <v>324</v>
      </c>
      <c r="P401" s="722" t="s">
        <v>2613</v>
      </c>
      <c r="Q401" s="725"/>
      <c r="R401" s="725" t="s">
        <v>4951</v>
      </c>
      <c r="S401" s="725" t="s">
        <v>4951</v>
      </c>
      <c r="T401" s="725"/>
      <c r="U401" s="725" t="s">
        <v>4951</v>
      </c>
      <c r="V401" s="720" t="s">
        <v>4951</v>
      </c>
    </row>
    <row r="402" spans="1:22" ht="16.5" thickBot="1">
      <c r="A402" s="720" t="s">
        <v>3823</v>
      </c>
      <c r="B402" s="721" t="s">
        <v>3823</v>
      </c>
      <c r="C402" s="714" t="s">
        <v>4986</v>
      </c>
      <c r="D402" s="723"/>
      <c r="E402" s="724">
        <v>2027</v>
      </c>
      <c r="F402" s="724" t="s">
        <v>4914</v>
      </c>
      <c r="G402" s="724" t="s">
        <v>4930</v>
      </c>
      <c r="H402" s="724" t="s">
        <v>4931</v>
      </c>
      <c r="I402" s="724" t="s">
        <v>4931</v>
      </c>
      <c r="J402" s="724" t="s">
        <v>4907</v>
      </c>
      <c r="K402" s="724">
        <v>7.48</v>
      </c>
      <c r="L402" s="724" t="s">
        <v>4981</v>
      </c>
      <c r="M402" s="724" t="s">
        <v>4938</v>
      </c>
      <c r="N402" s="722" t="s">
        <v>4987</v>
      </c>
      <c r="O402" s="722" t="s">
        <v>2952</v>
      </c>
      <c r="P402" s="722" t="s">
        <v>4988</v>
      </c>
      <c r="Q402" s="728" t="s">
        <v>4920</v>
      </c>
      <c r="R402" s="725" t="s">
        <v>3823</v>
      </c>
      <c r="S402" s="725" t="s">
        <v>13558</v>
      </c>
      <c r="T402" s="729">
        <v>1</v>
      </c>
      <c r="U402" s="725" t="s">
        <v>3823</v>
      </c>
      <c r="V402" s="725"/>
    </row>
    <row r="403" spans="1:22" ht="16.5" thickBot="1">
      <c r="A403" s="720" t="s">
        <v>3823</v>
      </c>
      <c r="B403" s="721" t="s">
        <v>3823</v>
      </c>
      <c r="C403" s="714" t="s">
        <v>4989</v>
      </c>
      <c r="D403" s="723"/>
      <c r="E403" s="724">
        <v>2027</v>
      </c>
      <c r="F403" s="724" t="s">
        <v>4914</v>
      </c>
      <c r="G403" s="724" t="s">
        <v>4930</v>
      </c>
      <c r="H403" s="724" t="s">
        <v>4931</v>
      </c>
      <c r="I403" s="724" t="s">
        <v>4931</v>
      </c>
      <c r="J403" s="724" t="s">
        <v>4907</v>
      </c>
      <c r="K403" s="724">
        <v>7.48</v>
      </c>
      <c r="L403" s="724" t="s">
        <v>4975</v>
      </c>
      <c r="M403" s="724" t="s">
        <v>4938</v>
      </c>
      <c r="N403" s="722" t="s">
        <v>4987</v>
      </c>
      <c r="O403" s="722" t="s">
        <v>2952</v>
      </c>
      <c r="P403" s="722" t="s">
        <v>4988</v>
      </c>
      <c r="Q403" s="728" t="s">
        <v>4920</v>
      </c>
      <c r="R403" s="725" t="s">
        <v>3823</v>
      </c>
      <c r="S403" s="725" t="s">
        <v>13558</v>
      </c>
      <c r="T403" s="729">
        <v>1</v>
      </c>
      <c r="U403" s="725" t="s">
        <v>3823</v>
      </c>
      <c r="V403" s="725"/>
    </row>
    <row r="404" spans="1:22" ht="16.5" thickBot="1">
      <c r="A404" s="720" t="s">
        <v>4998</v>
      </c>
      <c r="B404" s="721" t="s">
        <v>4998</v>
      </c>
      <c r="C404" s="722" t="s">
        <v>5222</v>
      </c>
      <c r="D404" s="730">
        <v>1</v>
      </c>
      <c r="E404" s="724">
        <v>2029</v>
      </c>
      <c r="F404" s="724" t="s">
        <v>4914</v>
      </c>
      <c r="G404" s="724" t="s">
        <v>4930</v>
      </c>
      <c r="H404" s="724" t="s">
        <v>4921</v>
      </c>
      <c r="I404" s="724" t="s">
        <v>4921</v>
      </c>
      <c r="J404" s="724" t="s">
        <v>4907</v>
      </c>
      <c r="K404" s="724">
        <v>70</v>
      </c>
      <c r="L404" s="724" t="s">
        <v>4975</v>
      </c>
      <c r="M404" s="724" t="s">
        <v>4928</v>
      </c>
      <c r="N404" s="722" t="s">
        <v>789</v>
      </c>
      <c r="O404" s="722" t="s">
        <v>65</v>
      </c>
      <c r="P404" s="722" t="s">
        <v>100</v>
      </c>
      <c r="Q404" s="725"/>
      <c r="R404" s="725" t="s">
        <v>4998</v>
      </c>
      <c r="S404" s="725" t="s">
        <v>4998</v>
      </c>
      <c r="T404" s="729">
        <v>1</v>
      </c>
      <c r="U404" s="725" t="s">
        <v>4998</v>
      </c>
      <c r="V404" s="725"/>
    </row>
    <row r="405" spans="1:22" ht="30" customHeight="1" thickBot="1">
      <c r="A405" s="720" t="s">
        <v>3823</v>
      </c>
      <c r="B405" s="721" t="s">
        <v>3823</v>
      </c>
      <c r="C405" s="722" t="s">
        <v>4957</v>
      </c>
      <c r="D405" s="723"/>
      <c r="E405" s="724">
        <v>2026</v>
      </c>
      <c r="F405" s="724" t="s">
        <v>4914</v>
      </c>
      <c r="G405" s="724" t="s">
        <v>4930</v>
      </c>
      <c r="H405" s="724" t="s">
        <v>4931</v>
      </c>
      <c r="I405" s="724" t="s">
        <v>4931</v>
      </c>
      <c r="J405" s="724" t="s">
        <v>4907</v>
      </c>
      <c r="K405" s="724">
        <v>19.91</v>
      </c>
      <c r="L405" s="724" t="s">
        <v>4918</v>
      </c>
      <c r="M405" s="724" t="s">
        <v>4938</v>
      </c>
      <c r="N405" s="722" t="s">
        <v>990</v>
      </c>
      <c r="O405" s="722" t="s">
        <v>433</v>
      </c>
      <c r="P405" s="722" t="s">
        <v>4958</v>
      </c>
      <c r="Q405" s="728" t="s">
        <v>4920</v>
      </c>
      <c r="R405" s="725" t="s">
        <v>3823</v>
      </c>
      <c r="S405" s="726" t="s">
        <v>13558</v>
      </c>
      <c r="T405" s="727"/>
      <c r="U405" s="725" t="s">
        <v>3823</v>
      </c>
      <c r="V405" s="725"/>
    </row>
    <row r="406" spans="1:22" ht="30" customHeight="1" thickBot="1">
      <c r="A406" s="720" t="s">
        <v>3823</v>
      </c>
      <c r="B406" s="721" t="s">
        <v>3823</v>
      </c>
      <c r="C406" s="722" t="s">
        <v>4959</v>
      </c>
      <c r="D406" s="723"/>
      <c r="E406" s="724">
        <v>2026</v>
      </c>
      <c r="F406" s="724" t="s">
        <v>4914</v>
      </c>
      <c r="G406" s="724" t="s">
        <v>4930</v>
      </c>
      <c r="H406" s="724" t="s">
        <v>4931</v>
      </c>
      <c r="I406" s="724" t="s">
        <v>4931</v>
      </c>
      <c r="J406" s="724" t="s">
        <v>4907</v>
      </c>
      <c r="K406" s="724">
        <v>19.91</v>
      </c>
      <c r="L406" s="724" t="s">
        <v>4922</v>
      </c>
      <c r="M406" s="724" t="s">
        <v>4938</v>
      </c>
      <c r="N406" s="722" t="s">
        <v>990</v>
      </c>
      <c r="O406" s="722" t="s">
        <v>433</v>
      </c>
      <c r="P406" s="722" t="s">
        <v>4958</v>
      </c>
      <c r="Q406" s="728" t="s">
        <v>4920</v>
      </c>
      <c r="R406" s="725" t="s">
        <v>3823</v>
      </c>
      <c r="S406" s="726" t="s">
        <v>13558</v>
      </c>
      <c r="T406" s="727"/>
      <c r="U406" s="725" t="s">
        <v>3823</v>
      </c>
      <c r="V406" s="725"/>
    </row>
    <row r="407" spans="1:22" ht="30" customHeight="1" thickBot="1">
      <c r="A407" s="720" t="s">
        <v>3823</v>
      </c>
      <c r="B407" s="721" t="s">
        <v>3823</v>
      </c>
      <c r="C407" s="722" t="s">
        <v>4960</v>
      </c>
      <c r="D407" s="723"/>
      <c r="E407" s="724">
        <v>2026</v>
      </c>
      <c r="F407" s="724" t="s">
        <v>4914</v>
      </c>
      <c r="G407" s="724" t="s">
        <v>4930</v>
      </c>
      <c r="H407" s="724" t="s">
        <v>4931</v>
      </c>
      <c r="I407" s="724" t="s">
        <v>4931</v>
      </c>
      <c r="J407" s="724" t="s">
        <v>4907</v>
      </c>
      <c r="K407" s="724">
        <v>19.91</v>
      </c>
      <c r="L407" s="724" t="s">
        <v>4949</v>
      </c>
      <c r="M407" s="724" t="s">
        <v>4938</v>
      </c>
      <c r="N407" s="722" t="s">
        <v>990</v>
      </c>
      <c r="O407" s="722" t="s">
        <v>433</v>
      </c>
      <c r="P407" s="722" t="s">
        <v>4958</v>
      </c>
      <c r="Q407" s="728" t="s">
        <v>4920</v>
      </c>
      <c r="R407" s="725" t="s">
        <v>3823</v>
      </c>
      <c r="S407" s="726" t="s">
        <v>13558</v>
      </c>
      <c r="T407" s="727"/>
      <c r="U407" s="725" t="s">
        <v>3823</v>
      </c>
      <c r="V407" s="725"/>
    </row>
    <row r="408" spans="1:22" ht="30" customHeight="1" thickBot="1">
      <c r="A408" s="720" t="s">
        <v>3823</v>
      </c>
      <c r="B408" s="721" t="s">
        <v>3823</v>
      </c>
      <c r="C408" s="722" t="s">
        <v>4990</v>
      </c>
      <c r="D408" s="723"/>
      <c r="E408" s="724">
        <v>2027</v>
      </c>
      <c r="F408" s="724" t="s">
        <v>4914</v>
      </c>
      <c r="G408" s="724" t="s">
        <v>4930</v>
      </c>
      <c r="H408" s="724" t="s">
        <v>4931</v>
      </c>
      <c r="I408" s="724" t="s">
        <v>4931</v>
      </c>
      <c r="J408" s="724" t="s">
        <v>4907</v>
      </c>
      <c r="K408" s="724">
        <v>1.1200000000000001</v>
      </c>
      <c r="L408" s="724" t="s">
        <v>4975</v>
      </c>
      <c r="M408" s="724" t="s">
        <v>4938</v>
      </c>
      <c r="N408" s="722" t="s">
        <v>1208</v>
      </c>
      <c r="O408" s="722" t="s">
        <v>324</v>
      </c>
      <c r="P408" s="722" t="s">
        <v>4991</v>
      </c>
      <c r="Q408" s="728" t="s">
        <v>4920</v>
      </c>
      <c r="R408" s="725" t="s">
        <v>3823</v>
      </c>
      <c r="S408" s="726" t="s">
        <v>13558</v>
      </c>
      <c r="T408" s="727"/>
      <c r="U408" s="725" t="s">
        <v>3823</v>
      </c>
      <c r="V408" s="725"/>
    </row>
    <row r="409" spans="1:22" ht="30" customHeight="1" thickBot="1">
      <c r="A409" s="720" t="s">
        <v>3823</v>
      </c>
      <c r="B409" s="721" t="s">
        <v>3823</v>
      </c>
      <c r="C409" s="722" t="s">
        <v>4937</v>
      </c>
      <c r="D409" s="723"/>
      <c r="E409" s="724">
        <v>2026</v>
      </c>
      <c r="F409" s="724" t="s">
        <v>4914</v>
      </c>
      <c r="G409" s="724" t="s">
        <v>4930</v>
      </c>
      <c r="H409" s="724" t="s">
        <v>4931</v>
      </c>
      <c r="I409" s="724" t="s">
        <v>4931</v>
      </c>
      <c r="J409" s="724" t="s">
        <v>4907</v>
      </c>
      <c r="K409" s="724">
        <v>11.91</v>
      </c>
      <c r="L409" s="724" t="s">
        <v>4922</v>
      </c>
      <c r="M409" s="724" t="s">
        <v>4938</v>
      </c>
      <c r="N409" s="722" t="s">
        <v>990</v>
      </c>
      <c r="O409" s="722" t="s">
        <v>433</v>
      </c>
      <c r="P409" s="722" t="s">
        <v>4939</v>
      </c>
      <c r="Q409" s="728" t="s">
        <v>4920</v>
      </c>
      <c r="R409" s="725" t="s">
        <v>3823</v>
      </c>
      <c r="S409" s="726" t="s">
        <v>13558</v>
      </c>
      <c r="T409" s="727"/>
      <c r="U409" s="725" t="s">
        <v>3823</v>
      </c>
      <c r="V409" s="725"/>
    </row>
    <row r="410" spans="1:22" ht="16.5" thickBot="1">
      <c r="A410" s="720" t="s">
        <v>3823</v>
      </c>
      <c r="B410" s="721" t="s">
        <v>3823</v>
      </c>
      <c r="C410" s="722" t="s">
        <v>4973</v>
      </c>
      <c r="D410" s="723"/>
      <c r="E410" s="724">
        <v>2027</v>
      </c>
      <c r="F410" s="724" t="s">
        <v>4914</v>
      </c>
      <c r="G410" s="724" t="s">
        <v>4930</v>
      </c>
      <c r="H410" s="724" t="s">
        <v>4931</v>
      </c>
      <c r="I410" s="724" t="s">
        <v>4931</v>
      </c>
      <c r="J410" s="724" t="s">
        <v>4907</v>
      </c>
      <c r="K410" s="724">
        <v>11.91</v>
      </c>
      <c r="L410" s="724" t="s">
        <v>4924</v>
      </c>
      <c r="M410" s="724" t="s">
        <v>4938</v>
      </c>
      <c r="N410" s="722" t="s">
        <v>990</v>
      </c>
      <c r="O410" s="722" t="s">
        <v>433</v>
      </c>
      <c r="P410" s="722" t="s">
        <v>4939</v>
      </c>
      <c r="Q410" s="728" t="s">
        <v>4920</v>
      </c>
      <c r="R410" s="725" t="s">
        <v>3823</v>
      </c>
      <c r="S410" s="725" t="s">
        <v>13558</v>
      </c>
      <c r="T410" s="729">
        <v>1</v>
      </c>
      <c r="U410" s="725" t="s">
        <v>3823</v>
      </c>
      <c r="V410" s="725"/>
    </row>
    <row r="411" spans="1:22" ht="30" customHeight="1" thickBot="1">
      <c r="A411" s="720" t="s">
        <v>3823</v>
      </c>
      <c r="B411" s="721" t="s">
        <v>3823</v>
      </c>
      <c r="C411" s="722" t="s">
        <v>4967</v>
      </c>
      <c r="D411" s="723"/>
      <c r="E411" s="724">
        <v>2026</v>
      </c>
      <c r="F411" s="724" t="s">
        <v>4914</v>
      </c>
      <c r="G411" s="724" t="s">
        <v>4930</v>
      </c>
      <c r="H411" s="724" t="s">
        <v>4931</v>
      </c>
      <c r="I411" s="724" t="s">
        <v>4931</v>
      </c>
      <c r="J411" s="724" t="s">
        <v>4907</v>
      </c>
      <c r="K411" s="724">
        <v>11.91</v>
      </c>
      <c r="L411" s="724" t="s">
        <v>4922</v>
      </c>
      <c r="M411" s="724" t="s">
        <v>4938</v>
      </c>
      <c r="N411" s="722" t="s">
        <v>990</v>
      </c>
      <c r="O411" s="722" t="s">
        <v>433</v>
      </c>
      <c r="P411" s="722" t="s">
        <v>4939</v>
      </c>
      <c r="Q411" s="728" t="s">
        <v>4920</v>
      </c>
      <c r="R411" s="725" t="s">
        <v>3823</v>
      </c>
      <c r="S411" s="726" t="s">
        <v>13558</v>
      </c>
      <c r="T411" s="727"/>
      <c r="U411" s="725" t="s">
        <v>3823</v>
      </c>
      <c r="V411" s="725"/>
    </row>
    <row r="412" spans="1:22" ht="30" customHeight="1" thickBot="1">
      <c r="A412" s="720" t="s">
        <v>3823</v>
      </c>
      <c r="B412" s="721" t="s">
        <v>3823</v>
      </c>
      <c r="C412" s="722" t="s">
        <v>4968</v>
      </c>
      <c r="D412" s="723"/>
      <c r="E412" s="724">
        <v>2026</v>
      </c>
      <c r="F412" s="724" t="s">
        <v>4914</v>
      </c>
      <c r="G412" s="724" t="s">
        <v>4930</v>
      </c>
      <c r="H412" s="724" t="s">
        <v>4931</v>
      </c>
      <c r="I412" s="724" t="s">
        <v>4931</v>
      </c>
      <c r="J412" s="724" t="s">
        <v>4907</v>
      </c>
      <c r="K412" s="724">
        <v>11.91</v>
      </c>
      <c r="L412" s="724" t="s">
        <v>4922</v>
      </c>
      <c r="M412" s="724" t="s">
        <v>4938</v>
      </c>
      <c r="N412" s="722" t="s">
        <v>990</v>
      </c>
      <c r="O412" s="722" t="s">
        <v>433</v>
      </c>
      <c r="P412" s="722" t="s">
        <v>4939</v>
      </c>
      <c r="Q412" s="728" t="s">
        <v>4920</v>
      </c>
      <c r="R412" s="725" t="s">
        <v>3823</v>
      </c>
      <c r="S412" s="726" t="s">
        <v>13558</v>
      </c>
      <c r="T412" s="727"/>
      <c r="U412" s="725" t="s">
        <v>3823</v>
      </c>
      <c r="V412" s="725"/>
    </row>
    <row r="413" spans="1:22" ht="30" customHeight="1" thickBot="1">
      <c r="A413" s="720" t="s">
        <v>3823</v>
      </c>
      <c r="B413" s="721" t="s">
        <v>3823</v>
      </c>
      <c r="C413" s="722" t="s">
        <v>4969</v>
      </c>
      <c r="D413" s="723"/>
      <c r="E413" s="724">
        <v>2026</v>
      </c>
      <c r="F413" s="724" t="s">
        <v>4914</v>
      </c>
      <c r="G413" s="724" t="s">
        <v>4930</v>
      </c>
      <c r="H413" s="724" t="s">
        <v>4931</v>
      </c>
      <c r="I413" s="724" t="s">
        <v>4931</v>
      </c>
      <c r="J413" s="724" t="s">
        <v>4907</v>
      </c>
      <c r="K413" s="724">
        <v>11.91</v>
      </c>
      <c r="L413" s="724" t="s">
        <v>4970</v>
      </c>
      <c r="M413" s="724" t="s">
        <v>4938</v>
      </c>
      <c r="N413" s="722" t="s">
        <v>990</v>
      </c>
      <c r="O413" s="722" t="s">
        <v>433</v>
      </c>
      <c r="P413" s="722" t="s">
        <v>4939</v>
      </c>
      <c r="Q413" s="728" t="s">
        <v>4920</v>
      </c>
      <c r="R413" s="725" t="s">
        <v>3823</v>
      </c>
      <c r="S413" s="726" t="s">
        <v>13558</v>
      </c>
      <c r="T413" s="727"/>
      <c r="U413" s="725" t="s">
        <v>3823</v>
      </c>
      <c r="V413" s="725"/>
    </row>
    <row r="414" spans="1:22" ht="30" customHeight="1" thickBot="1">
      <c r="A414" s="720" t="s">
        <v>3823</v>
      </c>
      <c r="B414" s="721" t="s">
        <v>3823</v>
      </c>
      <c r="C414" s="722" t="s">
        <v>4948</v>
      </c>
      <c r="D414" s="723"/>
      <c r="E414" s="724">
        <v>2026</v>
      </c>
      <c r="F414" s="724" t="s">
        <v>4914</v>
      </c>
      <c r="G414" s="724" t="s">
        <v>4930</v>
      </c>
      <c r="H414" s="724" t="s">
        <v>4931</v>
      </c>
      <c r="I414" s="724" t="s">
        <v>4931</v>
      </c>
      <c r="J414" s="724" t="s">
        <v>4907</v>
      </c>
      <c r="K414" s="724">
        <v>11.91</v>
      </c>
      <c r="L414" s="724" t="s">
        <v>4949</v>
      </c>
      <c r="M414" s="724" t="s">
        <v>4938</v>
      </c>
      <c r="N414" s="722" t="s">
        <v>990</v>
      </c>
      <c r="O414" s="722" t="s">
        <v>433</v>
      </c>
      <c r="P414" s="722" t="s">
        <v>4939</v>
      </c>
      <c r="Q414" s="728" t="s">
        <v>4920</v>
      </c>
      <c r="R414" s="725" t="s">
        <v>3823</v>
      </c>
      <c r="S414" s="726" t="s">
        <v>13558</v>
      </c>
      <c r="T414" s="727"/>
      <c r="U414" s="725" t="s">
        <v>3823</v>
      </c>
      <c r="V414" s="725"/>
    </row>
    <row r="415" spans="1:22" ht="30" customHeight="1" thickBot="1">
      <c r="A415" s="720" t="s">
        <v>3823</v>
      </c>
      <c r="B415" s="721" t="s">
        <v>3823</v>
      </c>
      <c r="C415" s="722" t="s">
        <v>4942</v>
      </c>
      <c r="D415" s="723"/>
      <c r="E415" s="724">
        <v>2026</v>
      </c>
      <c r="F415" s="724" t="s">
        <v>4914</v>
      </c>
      <c r="G415" s="724" t="s">
        <v>4930</v>
      </c>
      <c r="H415" s="724" t="s">
        <v>4931</v>
      </c>
      <c r="I415" s="724" t="s">
        <v>4931</v>
      </c>
      <c r="J415" s="724" t="s">
        <v>4907</v>
      </c>
      <c r="K415" s="724">
        <v>6</v>
      </c>
      <c r="L415" s="724" t="s">
        <v>4922</v>
      </c>
      <c r="M415" s="724" t="s">
        <v>4938</v>
      </c>
      <c r="N415" s="722" t="s">
        <v>1208</v>
      </c>
      <c r="O415" s="722" t="s">
        <v>324</v>
      </c>
      <c r="P415" s="722" t="s">
        <v>4943</v>
      </c>
      <c r="Q415" s="728" t="s">
        <v>4920</v>
      </c>
      <c r="R415" s="725" t="s">
        <v>3823</v>
      </c>
      <c r="S415" s="726" t="s">
        <v>13558</v>
      </c>
      <c r="T415" s="727"/>
      <c r="U415" s="725" t="s">
        <v>3823</v>
      </c>
      <c r="V415" s="725"/>
    </row>
    <row r="416" spans="1:22" ht="16.5" thickBot="1">
      <c r="A416" s="720" t="s">
        <v>3823</v>
      </c>
      <c r="B416" s="721" t="s">
        <v>3823</v>
      </c>
      <c r="C416" s="722" t="s">
        <v>4978</v>
      </c>
      <c r="D416" s="723"/>
      <c r="E416" s="724">
        <v>2027</v>
      </c>
      <c r="F416" s="724" t="s">
        <v>4914</v>
      </c>
      <c r="G416" s="724" t="s">
        <v>4930</v>
      </c>
      <c r="H416" s="724" t="s">
        <v>4931</v>
      </c>
      <c r="I416" s="724" t="s">
        <v>4931</v>
      </c>
      <c r="J416" s="724" t="s">
        <v>4907</v>
      </c>
      <c r="K416" s="724">
        <v>6</v>
      </c>
      <c r="L416" s="724" t="s">
        <v>4979</v>
      </c>
      <c r="M416" s="724" t="s">
        <v>4938</v>
      </c>
      <c r="N416" s="722" t="s">
        <v>1208</v>
      </c>
      <c r="O416" s="722" t="s">
        <v>324</v>
      </c>
      <c r="P416" s="722" t="s">
        <v>4943</v>
      </c>
      <c r="Q416" s="728" t="s">
        <v>4920</v>
      </c>
      <c r="R416" s="725" t="s">
        <v>3823</v>
      </c>
      <c r="S416" s="725" t="s">
        <v>13558</v>
      </c>
      <c r="T416" s="729">
        <v>1</v>
      </c>
      <c r="U416" s="725" t="s">
        <v>3823</v>
      </c>
      <c r="V416" s="725"/>
    </row>
    <row r="417" spans="1:22" ht="16.5" thickBot="1">
      <c r="A417" s="720" t="s">
        <v>4913</v>
      </c>
      <c r="B417" s="721" t="s">
        <v>4913</v>
      </c>
      <c r="C417" s="722" t="s">
        <v>2322</v>
      </c>
      <c r="D417" s="723"/>
      <c r="E417" s="724">
        <v>2027</v>
      </c>
      <c r="F417" s="724" t="s">
        <v>4914</v>
      </c>
      <c r="G417" s="724" t="s">
        <v>4915</v>
      </c>
      <c r="H417" s="724" t="s">
        <v>4921</v>
      </c>
      <c r="I417" s="724" t="s">
        <v>4921</v>
      </c>
      <c r="J417" s="724" t="s">
        <v>4907</v>
      </c>
      <c r="K417" s="724">
        <v>30</v>
      </c>
      <c r="L417" s="724" t="s">
        <v>4979</v>
      </c>
      <c r="M417" s="724" t="s">
        <v>4923</v>
      </c>
      <c r="N417" s="722" t="s">
        <v>1013</v>
      </c>
      <c r="O417" s="722" t="s">
        <v>536</v>
      </c>
      <c r="P417" s="722" t="s">
        <v>2325</v>
      </c>
      <c r="Q417" s="728" t="s">
        <v>4920</v>
      </c>
      <c r="R417" s="725" t="s">
        <v>4913</v>
      </c>
      <c r="S417" s="725" t="s">
        <v>13557</v>
      </c>
      <c r="T417" s="729">
        <v>1</v>
      </c>
      <c r="U417" s="725" t="s">
        <v>4913</v>
      </c>
      <c r="V417" s="725"/>
    </row>
    <row r="418" spans="1:22" ht="16.5" thickBot="1">
      <c r="A418" s="720" t="s">
        <v>4998</v>
      </c>
      <c r="B418" s="721" t="s">
        <v>4998</v>
      </c>
      <c r="C418" s="722" t="s">
        <v>5126</v>
      </c>
      <c r="D418" s="723"/>
      <c r="E418" s="724">
        <v>2028</v>
      </c>
      <c r="F418" s="724" t="s">
        <v>4914</v>
      </c>
      <c r="G418" s="724" t="s">
        <v>4930</v>
      </c>
      <c r="H418" s="724" t="s">
        <v>4921</v>
      </c>
      <c r="I418" s="724" t="s">
        <v>4921</v>
      </c>
      <c r="J418" s="724" t="s">
        <v>4907</v>
      </c>
      <c r="K418" s="724">
        <v>99</v>
      </c>
      <c r="L418" s="724" t="s">
        <v>4981</v>
      </c>
      <c r="M418" s="724" t="s">
        <v>4919</v>
      </c>
      <c r="N418" s="722" t="s">
        <v>1125</v>
      </c>
      <c r="O418" s="722" t="s">
        <v>2215</v>
      </c>
      <c r="P418" s="722" t="s">
        <v>5127</v>
      </c>
      <c r="Q418" s="725"/>
      <c r="R418" s="725" t="s">
        <v>4998</v>
      </c>
      <c r="S418" s="725" t="s">
        <v>4998</v>
      </c>
      <c r="T418" s="725"/>
      <c r="U418" s="725" t="s">
        <v>4998</v>
      </c>
      <c r="V418" s="725"/>
    </row>
    <row r="419" spans="1:22" ht="16.5" thickBot="1">
      <c r="A419" s="720" t="s">
        <v>4998</v>
      </c>
      <c r="B419" s="721" t="s">
        <v>4998</v>
      </c>
      <c r="C419" s="722" t="s">
        <v>3971</v>
      </c>
      <c r="D419" s="723"/>
      <c r="E419" s="724">
        <v>2028</v>
      </c>
      <c r="F419" s="724" t="s">
        <v>4914</v>
      </c>
      <c r="G419" s="724" t="s">
        <v>4930</v>
      </c>
      <c r="H419" s="724" t="s">
        <v>4921</v>
      </c>
      <c r="I419" s="724" t="s">
        <v>4921</v>
      </c>
      <c r="J419" s="724" t="s">
        <v>4907</v>
      </c>
      <c r="K419" s="724">
        <v>80</v>
      </c>
      <c r="L419" s="724" t="s">
        <v>5012</v>
      </c>
      <c r="M419" s="724" t="s">
        <v>4963</v>
      </c>
      <c r="N419" s="722" t="s">
        <v>5043</v>
      </c>
      <c r="O419" s="722" t="s">
        <v>1319</v>
      </c>
      <c r="P419" s="722" t="s">
        <v>1320</v>
      </c>
      <c r="Q419" s="725"/>
      <c r="R419" s="725" t="s">
        <v>4998</v>
      </c>
      <c r="S419" s="725" t="s">
        <v>4998</v>
      </c>
      <c r="T419" s="725"/>
      <c r="U419" s="725" t="s">
        <v>4998</v>
      </c>
      <c r="V419" s="725"/>
    </row>
    <row r="420" spans="1:22" ht="16.5" thickBot="1">
      <c r="A420" s="720" t="s">
        <v>4998</v>
      </c>
      <c r="B420" s="721" t="s">
        <v>4998</v>
      </c>
      <c r="C420" s="722" t="s">
        <v>5213</v>
      </c>
      <c r="D420" s="723"/>
      <c r="E420" s="724">
        <v>2029</v>
      </c>
      <c r="F420" s="724" t="s">
        <v>4914</v>
      </c>
      <c r="G420" s="724" t="s">
        <v>4930</v>
      </c>
      <c r="H420" s="724" t="s">
        <v>4927</v>
      </c>
      <c r="I420" s="724" t="s">
        <v>4927</v>
      </c>
      <c r="J420" s="724" t="s">
        <v>4907</v>
      </c>
      <c r="K420" s="724">
        <v>503</v>
      </c>
      <c r="L420" s="724" t="s">
        <v>4918</v>
      </c>
      <c r="M420" s="724" t="s">
        <v>4928</v>
      </c>
      <c r="N420" s="722" t="s">
        <v>825</v>
      </c>
      <c r="O420" s="722" t="s">
        <v>65</v>
      </c>
      <c r="P420" s="722" t="s">
        <v>854</v>
      </c>
      <c r="Q420" s="725"/>
      <c r="R420" s="725" t="s">
        <v>4998</v>
      </c>
      <c r="S420" s="725" t="s">
        <v>4998</v>
      </c>
      <c r="T420" s="725"/>
      <c r="U420" s="725" t="s">
        <v>4998</v>
      </c>
      <c r="V420" s="725"/>
    </row>
    <row r="421" spans="1:22" ht="30" customHeight="1" thickBot="1">
      <c r="A421" s="720" t="s">
        <v>3823</v>
      </c>
      <c r="B421" s="721" t="s">
        <v>3823</v>
      </c>
      <c r="C421" s="722" t="s">
        <v>4929</v>
      </c>
      <c r="D421" s="723"/>
      <c r="E421" s="724">
        <v>2026</v>
      </c>
      <c r="F421" s="724" t="s">
        <v>4914</v>
      </c>
      <c r="G421" s="724" t="s">
        <v>4930</v>
      </c>
      <c r="H421" s="724" t="s">
        <v>4931</v>
      </c>
      <c r="I421" s="724" t="s">
        <v>4931</v>
      </c>
      <c r="J421" s="724" t="s">
        <v>4907</v>
      </c>
      <c r="K421" s="724">
        <v>30</v>
      </c>
      <c r="L421" s="732" t="s">
        <v>4924</v>
      </c>
      <c r="M421" s="724" t="s">
        <v>4932</v>
      </c>
      <c r="N421" s="722" t="s">
        <v>4933</v>
      </c>
      <c r="O421" s="722" t="s">
        <v>1803</v>
      </c>
      <c r="P421" s="722" t="s">
        <v>4934</v>
      </c>
      <c r="Q421" s="728" t="s">
        <v>4920</v>
      </c>
      <c r="R421" s="725" t="s">
        <v>3823</v>
      </c>
      <c r="S421" s="726" t="s">
        <v>13558</v>
      </c>
      <c r="T421" s="727"/>
      <c r="U421" s="725" t="s">
        <v>3823</v>
      </c>
      <c r="V421" s="725"/>
    </row>
    <row r="422" spans="1:22" ht="16.5" thickBot="1">
      <c r="A422" s="720" t="s">
        <v>4998</v>
      </c>
      <c r="B422" s="721" t="s">
        <v>4998</v>
      </c>
      <c r="C422" s="722" t="s">
        <v>5086</v>
      </c>
      <c r="D422" s="730">
        <v>1</v>
      </c>
      <c r="E422" s="724">
        <v>2028</v>
      </c>
      <c r="F422" s="724" t="s">
        <v>4914</v>
      </c>
      <c r="G422" s="724" t="s">
        <v>4930</v>
      </c>
      <c r="H422" s="724" t="s">
        <v>4921</v>
      </c>
      <c r="I422" s="724" t="s">
        <v>4921</v>
      </c>
      <c r="J422" s="724" t="s">
        <v>4907</v>
      </c>
      <c r="K422" s="724">
        <v>100</v>
      </c>
      <c r="L422" s="724" t="s">
        <v>4949</v>
      </c>
      <c r="M422" s="724" t="s">
        <v>4963</v>
      </c>
      <c r="N422" s="722" t="s">
        <v>4964</v>
      </c>
      <c r="O422" s="722" t="s">
        <v>1319</v>
      </c>
      <c r="P422" s="714" t="s">
        <v>1816</v>
      </c>
      <c r="Q422" s="725"/>
      <c r="R422" s="725" t="s">
        <v>4998</v>
      </c>
      <c r="S422" s="725" t="s">
        <v>4998</v>
      </c>
      <c r="T422" s="729">
        <v>1</v>
      </c>
      <c r="U422" s="725" t="s">
        <v>4998</v>
      </c>
      <c r="V422" s="725"/>
    </row>
    <row r="423" spans="1:22" ht="16.5" thickBot="1">
      <c r="A423" s="731" t="s">
        <v>4951</v>
      </c>
      <c r="B423" s="721" t="s">
        <v>4951</v>
      </c>
      <c r="C423" s="722" t="s">
        <v>659</v>
      </c>
      <c r="D423" s="723"/>
      <c r="E423" s="724">
        <v>2026</v>
      </c>
      <c r="F423" s="724" t="s">
        <v>4914</v>
      </c>
      <c r="G423" s="724" t="s">
        <v>4915</v>
      </c>
      <c r="H423" s="724" t="s">
        <v>4921</v>
      </c>
      <c r="I423" s="724" t="s">
        <v>4921</v>
      </c>
      <c r="J423" s="724" t="s">
        <v>4907</v>
      </c>
      <c r="K423" s="724">
        <v>5.5</v>
      </c>
      <c r="L423" s="732" t="s">
        <v>4952</v>
      </c>
      <c r="M423" s="724" t="s">
        <v>4953</v>
      </c>
      <c r="N423" s="722" t="s">
        <v>4954</v>
      </c>
      <c r="O423" s="722" t="s">
        <v>656</v>
      </c>
      <c r="P423" s="722" t="s">
        <v>661</v>
      </c>
      <c r="Q423" s="725"/>
      <c r="R423" s="725" t="s">
        <v>4951</v>
      </c>
      <c r="S423" s="725" t="s">
        <v>4951</v>
      </c>
      <c r="T423" s="725"/>
      <c r="U423" s="725" t="s">
        <v>4951</v>
      </c>
      <c r="V423" s="720" t="s">
        <v>4951</v>
      </c>
    </row>
    <row r="424" spans="1:22" ht="16.5" thickBot="1">
      <c r="A424" s="720" t="s">
        <v>4913</v>
      </c>
      <c r="B424" s="721" t="s">
        <v>4913</v>
      </c>
      <c r="C424" s="722" t="s">
        <v>2317</v>
      </c>
      <c r="D424" s="723"/>
      <c r="E424" s="724">
        <v>2026</v>
      </c>
      <c r="F424" s="724" t="s">
        <v>4914</v>
      </c>
      <c r="G424" s="724" t="s">
        <v>4915</v>
      </c>
      <c r="H424" s="724" t="s">
        <v>4916</v>
      </c>
      <c r="I424" s="724" t="s">
        <v>5174</v>
      </c>
      <c r="J424" s="724" t="s">
        <v>4907</v>
      </c>
      <c r="K424" s="724">
        <v>1</v>
      </c>
      <c r="L424" s="724" t="s">
        <v>4922</v>
      </c>
      <c r="M424" s="724" t="s">
        <v>4938</v>
      </c>
      <c r="N424" s="722" t="s">
        <v>1208</v>
      </c>
      <c r="O424" s="722" t="s">
        <v>324</v>
      </c>
      <c r="P424" s="722" t="s">
        <v>324</v>
      </c>
      <c r="Q424" s="728" t="s">
        <v>4920</v>
      </c>
      <c r="R424" s="725" t="s">
        <v>4913</v>
      </c>
      <c r="S424" s="725" t="s">
        <v>13557</v>
      </c>
      <c r="T424" s="725"/>
      <c r="U424" s="725" t="s">
        <v>4913</v>
      </c>
      <c r="V424" s="725"/>
    </row>
    <row r="425" spans="1:22" ht="16.5" thickBot="1">
      <c r="A425" s="720" t="s">
        <v>4998</v>
      </c>
      <c r="B425" s="721" t="s">
        <v>4998</v>
      </c>
      <c r="C425" s="722" t="s">
        <v>5002</v>
      </c>
      <c r="D425" s="723"/>
      <c r="E425" s="724">
        <v>2027</v>
      </c>
      <c r="F425" s="724" t="s">
        <v>4914</v>
      </c>
      <c r="G425" s="724" t="s">
        <v>4930</v>
      </c>
      <c r="H425" s="724" t="s">
        <v>4921</v>
      </c>
      <c r="I425" s="724" t="s">
        <v>4921</v>
      </c>
      <c r="J425" s="724" t="s">
        <v>4907</v>
      </c>
      <c r="K425" s="724">
        <v>131.1</v>
      </c>
      <c r="L425" s="724" t="s">
        <v>4918</v>
      </c>
      <c r="M425" s="724" t="s">
        <v>4919</v>
      </c>
      <c r="N425" s="722" t="s">
        <v>5003</v>
      </c>
      <c r="O425" s="722" t="s">
        <v>124</v>
      </c>
      <c r="P425" s="722" t="s">
        <v>5004</v>
      </c>
      <c r="Q425" s="725"/>
      <c r="R425" s="725" t="s">
        <v>4998</v>
      </c>
      <c r="S425" s="725" t="s">
        <v>4998</v>
      </c>
      <c r="T425" s="725"/>
      <c r="U425" s="725" t="s">
        <v>4998</v>
      </c>
      <c r="V425" s="725"/>
    </row>
    <row r="426" spans="1:22" ht="16.5" thickBot="1">
      <c r="A426" s="720" t="s">
        <v>4913</v>
      </c>
      <c r="B426" s="721" t="s">
        <v>4913</v>
      </c>
      <c r="C426" s="722" t="s">
        <v>1713</v>
      </c>
      <c r="D426" s="723"/>
      <c r="E426" s="724">
        <v>2027</v>
      </c>
      <c r="F426" s="724" t="s">
        <v>4914</v>
      </c>
      <c r="G426" s="724" t="s">
        <v>4915</v>
      </c>
      <c r="H426" s="724" t="s">
        <v>4980</v>
      </c>
      <c r="I426" s="724" t="s">
        <v>4980</v>
      </c>
      <c r="J426" s="724" t="s">
        <v>4946</v>
      </c>
      <c r="K426" s="724">
        <v>7.19</v>
      </c>
      <c r="L426" s="724" t="s">
        <v>4981</v>
      </c>
      <c r="M426" s="724" t="s">
        <v>4938</v>
      </c>
      <c r="N426" s="722" t="s">
        <v>1208</v>
      </c>
      <c r="O426" s="722" t="s">
        <v>324</v>
      </c>
      <c r="P426" s="722" t="s">
        <v>1714</v>
      </c>
      <c r="Q426" s="728" t="s">
        <v>4920</v>
      </c>
      <c r="R426" s="725" t="s">
        <v>4913</v>
      </c>
      <c r="S426" s="725" t="s">
        <v>13557</v>
      </c>
      <c r="T426" s="725"/>
      <c r="U426" s="725" t="s">
        <v>4913</v>
      </c>
      <c r="V426" s="725"/>
    </row>
    <row r="427" spans="1:22" ht="16.5" thickBot="1">
      <c r="A427" s="731" t="s">
        <v>4913</v>
      </c>
      <c r="B427" s="721" t="s">
        <v>4913</v>
      </c>
      <c r="C427" s="733" t="s">
        <v>534</v>
      </c>
      <c r="D427" s="723"/>
      <c r="E427" s="732">
        <v>2031</v>
      </c>
      <c r="F427" s="732" t="s">
        <v>4914</v>
      </c>
      <c r="G427" s="732" t="s">
        <v>4915</v>
      </c>
      <c r="H427" s="732" t="s">
        <v>4921</v>
      </c>
      <c r="I427" s="732" t="s">
        <v>4921</v>
      </c>
      <c r="J427" s="724" t="s">
        <v>4907</v>
      </c>
      <c r="K427" s="732">
        <v>30</v>
      </c>
      <c r="L427" s="732" t="s">
        <v>4983</v>
      </c>
      <c r="M427" s="732" t="s">
        <v>4923</v>
      </c>
      <c r="N427" s="733" t="s">
        <v>3135</v>
      </c>
      <c r="O427" s="733" t="s">
        <v>536</v>
      </c>
      <c r="P427" s="733" t="s">
        <v>537</v>
      </c>
      <c r="Q427" s="734" t="s">
        <v>4920</v>
      </c>
      <c r="R427" s="725" t="s">
        <v>4913</v>
      </c>
      <c r="S427" s="725" t="s">
        <v>13557</v>
      </c>
      <c r="T427" s="725"/>
      <c r="U427" s="725" t="s">
        <v>4913</v>
      </c>
      <c r="V427" s="725"/>
    </row>
    <row r="428" spans="1:22" ht="16.5" thickBot="1">
      <c r="A428" s="720" t="s">
        <v>4998</v>
      </c>
      <c r="B428" s="721" t="s">
        <v>4998</v>
      </c>
      <c r="C428" s="722" t="s">
        <v>5075</v>
      </c>
      <c r="D428" s="723"/>
      <c r="E428" s="724">
        <v>2028</v>
      </c>
      <c r="F428" s="724" t="s">
        <v>4914</v>
      </c>
      <c r="G428" s="724" t="s">
        <v>4930</v>
      </c>
      <c r="H428" s="724" t="s">
        <v>4921</v>
      </c>
      <c r="I428" s="724" t="s">
        <v>4921</v>
      </c>
      <c r="J428" s="724" t="s">
        <v>4907</v>
      </c>
      <c r="K428" s="724">
        <v>70</v>
      </c>
      <c r="L428" s="724" t="s">
        <v>5012</v>
      </c>
      <c r="M428" s="724" t="s">
        <v>4932</v>
      </c>
      <c r="N428" s="722" t="s">
        <v>5076</v>
      </c>
      <c r="O428" s="722" t="s">
        <v>294</v>
      </c>
      <c r="P428" s="722" t="s">
        <v>2240</v>
      </c>
      <c r="Q428" s="725"/>
      <c r="R428" s="725" t="s">
        <v>4998</v>
      </c>
      <c r="S428" s="725" t="s">
        <v>4998</v>
      </c>
      <c r="T428" s="725"/>
      <c r="U428" s="725" t="s">
        <v>4998</v>
      </c>
      <c r="V428" s="725"/>
    </row>
    <row r="429" spans="1:22" ht="16.5" thickBot="1">
      <c r="A429" s="720" t="s">
        <v>4998</v>
      </c>
      <c r="B429" s="721" t="s">
        <v>4998</v>
      </c>
      <c r="C429" s="722" t="s">
        <v>5227</v>
      </c>
      <c r="D429" s="723"/>
      <c r="E429" s="724">
        <v>2029</v>
      </c>
      <c r="F429" s="724" t="s">
        <v>4914</v>
      </c>
      <c r="G429" s="724" t="s">
        <v>4930</v>
      </c>
      <c r="H429" s="724" t="s">
        <v>4921</v>
      </c>
      <c r="I429" s="724" t="s">
        <v>4921</v>
      </c>
      <c r="J429" s="724" t="s">
        <v>4907</v>
      </c>
      <c r="K429" s="724">
        <v>60</v>
      </c>
      <c r="L429" s="724" t="s">
        <v>4924</v>
      </c>
      <c r="M429" s="724" t="s">
        <v>4919</v>
      </c>
      <c r="N429" s="722" t="s">
        <v>893</v>
      </c>
      <c r="O429" s="722" t="s">
        <v>599</v>
      </c>
      <c r="P429" s="722" t="s">
        <v>5228</v>
      </c>
      <c r="Q429" s="725"/>
      <c r="R429" s="725" t="s">
        <v>4998</v>
      </c>
      <c r="S429" s="725" t="s">
        <v>4998</v>
      </c>
      <c r="T429" s="725"/>
      <c r="U429" s="725" t="s">
        <v>4998</v>
      </c>
      <c r="V429" s="725"/>
    </row>
    <row r="430" spans="1:22" ht="16.5" thickBot="1">
      <c r="A430" s="720" t="s">
        <v>4998</v>
      </c>
      <c r="B430" s="721" t="s">
        <v>4998</v>
      </c>
      <c r="C430" s="714" t="s">
        <v>1843</v>
      </c>
      <c r="D430" s="723"/>
      <c r="E430" s="724">
        <v>2028</v>
      </c>
      <c r="F430" s="724" t="s">
        <v>4914</v>
      </c>
      <c r="G430" s="724" t="s">
        <v>4930</v>
      </c>
      <c r="H430" s="724" t="s">
        <v>4921</v>
      </c>
      <c r="I430" s="724" t="s">
        <v>4921</v>
      </c>
      <c r="J430" s="724" t="s">
        <v>4907</v>
      </c>
      <c r="K430" s="724">
        <v>75</v>
      </c>
      <c r="L430" s="724" t="s">
        <v>4918</v>
      </c>
      <c r="M430" s="724" t="s">
        <v>4938</v>
      </c>
      <c r="N430" s="722" t="s">
        <v>1208</v>
      </c>
      <c r="O430" s="722" t="s">
        <v>1845</v>
      </c>
      <c r="P430" s="722" t="s">
        <v>1846</v>
      </c>
      <c r="Q430" s="725"/>
      <c r="R430" s="725" t="s">
        <v>4998</v>
      </c>
      <c r="S430" s="725" t="s">
        <v>4998</v>
      </c>
      <c r="T430" s="725"/>
      <c r="U430" s="725" t="s">
        <v>4998</v>
      </c>
      <c r="V430" s="725"/>
    </row>
    <row r="431" spans="1:22" ht="16.5" thickBot="1">
      <c r="A431" s="720" t="s">
        <v>4998</v>
      </c>
      <c r="B431" s="721" t="s">
        <v>4998</v>
      </c>
      <c r="C431" s="722" t="s">
        <v>5045</v>
      </c>
      <c r="D431" s="723"/>
      <c r="E431" s="724">
        <v>2028</v>
      </c>
      <c r="F431" s="724" t="s">
        <v>4914</v>
      </c>
      <c r="G431" s="724" t="s">
        <v>4930</v>
      </c>
      <c r="H431" s="724" t="s">
        <v>4921</v>
      </c>
      <c r="I431" s="724" t="s">
        <v>4921</v>
      </c>
      <c r="J431" s="724" t="s">
        <v>4907</v>
      </c>
      <c r="K431" s="724">
        <v>30</v>
      </c>
      <c r="L431" s="724" t="s">
        <v>4981</v>
      </c>
      <c r="M431" s="724" t="s">
        <v>4953</v>
      </c>
      <c r="N431" s="722" t="s">
        <v>5046</v>
      </c>
      <c r="O431" s="722" t="s">
        <v>656</v>
      </c>
      <c r="P431" s="722" t="s">
        <v>657</v>
      </c>
      <c r="Q431" s="725"/>
      <c r="R431" s="725" t="s">
        <v>13555</v>
      </c>
      <c r="S431" s="725" t="s">
        <v>13556</v>
      </c>
      <c r="T431" s="725"/>
      <c r="U431" s="726" t="s">
        <v>13555</v>
      </c>
      <c r="V431" s="727"/>
    </row>
    <row r="432" spans="1:22" ht="16.5" thickBot="1">
      <c r="A432" s="720" t="s">
        <v>4998</v>
      </c>
      <c r="B432" s="721" t="s">
        <v>4998</v>
      </c>
      <c r="C432" s="722" t="s">
        <v>5084</v>
      </c>
      <c r="D432" s="723"/>
      <c r="E432" s="724">
        <v>2028</v>
      </c>
      <c r="F432" s="724" t="s">
        <v>4914</v>
      </c>
      <c r="G432" s="724" t="s">
        <v>4930</v>
      </c>
      <c r="H432" s="724" t="s">
        <v>4921</v>
      </c>
      <c r="I432" s="724" t="s">
        <v>4921</v>
      </c>
      <c r="J432" s="724" t="s">
        <v>4907</v>
      </c>
      <c r="K432" s="724">
        <v>200</v>
      </c>
      <c r="L432" s="724" t="s">
        <v>5012</v>
      </c>
      <c r="M432" s="724" t="s">
        <v>4963</v>
      </c>
      <c r="N432" s="722" t="s">
        <v>4964</v>
      </c>
      <c r="O432" s="722" t="s">
        <v>1319</v>
      </c>
      <c r="P432" s="714" t="s">
        <v>1816</v>
      </c>
      <c r="Q432" s="725"/>
      <c r="R432" s="725" t="s">
        <v>4998</v>
      </c>
      <c r="S432" s="725" t="s">
        <v>4998</v>
      </c>
      <c r="T432" s="725"/>
      <c r="U432" s="725" t="s">
        <v>4998</v>
      </c>
      <c r="V432" s="725"/>
    </row>
    <row r="433" spans="1:22" ht="16.5" thickBot="1">
      <c r="A433" s="720" t="s">
        <v>4998</v>
      </c>
      <c r="B433" s="721" t="s">
        <v>4998</v>
      </c>
      <c r="C433" s="722" t="s">
        <v>5204</v>
      </c>
      <c r="D433" s="723"/>
      <c r="E433" s="724">
        <v>2029</v>
      </c>
      <c r="F433" s="724" t="s">
        <v>4914</v>
      </c>
      <c r="G433" s="724" t="s">
        <v>4930</v>
      </c>
      <c r="H433" s="724" t="s">
        <v>4921</v>
      </c>
      <c r="I433" s="724" t="s">
        <v>4921</v>
      </c>
      <c r="J433" s="724" t="s">
        <v>4907</v>
      </c>
      <c r="K433" s="724">
        <v>300</v>
      </c>
      <c r="L433" s="724" t="s">
        <v>4952</v>
      </c>
      <c r="M433" s="724" t="s">
        <v>4932</v>
      </c>
      <c r="N433" s="722" t="s">
        <v>5076</v>
      </c>
      <c r="O433" s="722" t="s">
        <v>294</v>
      </c>
      <c r="P433" s="722" t="s">
        <v>2240</v>
      </c>
      <c r="Q433" s="725"/>
      <c r="R433" s="725" t="s">
        <v>4998</v>
      </c>
      <c r="S433" s="725" t="s">
        <v>4998</v>
      </c>
      <c r="T433" s="725"/>
      <c r="U433" s="725" t="s">
        <v>4998</v>
      </c>
      <c r="V433" s="725"/>
    </row>
    <row r="434" spans="1:22" ht="16.5" thickBot="1">
      <c r="A434" s="720" t="s">
        <v>5160</v>
      </c>
      <c r="B434" s="721" t="s">
        <v>5160</v>
      </c>
      <c r="C434" s="722" t="s">
        <v>5167</v>
      </c>
      <c r="D434" s="723"/>
      <c r="E434" s="724">
        <v>2028</v>
      </c>
      <c r="F434" s="724" t="s">
        <v>5162</v>
      </c>
      <c r="G434" s="724" t="s">
        <v>4930</v>
      </c>
      <c r="H434" s="724" t="s">
        <v>5163</v>
      </c>
      <c r="I434" s="724" t="s">
        <v>5163</v>
      </c>
      <c r="J434" s="724" t="s">
        <v>4946</v>
      </c>
      <c r="K434" s="724">
        <v>229</v>
      </c>
      <c r="L434" s="724" t="s">
        <v>4918</v>
      </c>
      <c r="M434" s="724" t="s">
        <v>4928</v>
      </c>
      <c r="N434" s="722" t="s">
        <v>725</v>
      </c>
      <c r="O434" s="722" t="s">
        <v>65</v>
      </c>
      <c r="P434" s="722" t="s">
        <v>5164</v>
      </c>
      <c r="Q434" s="725"/>
      <c r="R434" s="725" t="s">
        <v>5160</v>
      </c>
      <c r="S434" s="725" t="s">
        <v>5160</v>
      </c>
      <c r="T434" s="725"/>
      <c r="U434" s="725" t="s">
        <v>5160</v>
      </c>
      <c r="V434" s="725"/>
    </row>
    <row r="435" spans="1:22" ht="16.5" thickBot="1">
      <c r="A435" s="720" t="s">
        <v>5160</v>
      </c>
      <c r="B435" s="721" t="s">
        <v>5160</v>
      </c>
      <c r="C435" s="722" t="s">
        <v>5168</v>
      </c>
      <c r="D435" s="723"/>
      <c r="E435" s="724">
        <v>2028</v>
      </c>
      <c r="F435" s="724" t="s">
        <v>5162</v>
      </c>
      <c r="G435" s="724" t="s">
        <v>4930</v>
      </c>
      <c r="H435" s="724" t="s">
        <v>5163</v>
      </c>
      <c r="I435" s="724" t="s">
        <v>5163</v>
      </c>
      <c r="J435" s="724" t="s">
        <v>4946</v>
      </c>
      <c r="K435" s="724">
        <v>227</v>
      </c>
      <c r="L435" s="724" t="s">
        <v>4918</v>
      </c>
      <c r="M435" s="724" t="s">
        <v>4928</v>
      </c>
      <c r="N435" s="722" t="s">
        <v>725</v>
      </c>
      <c r="O435" s="722" t="s">
        <v>65</v>
      </c>
      <c r="P435" s="722" t="s">
        <v>5164</v>
      </c>
      <c r="Q435" s="725"/>
      <c r="R435" s="725" t="s">
        <v>5160</v>
      </c>
      <c r="S435" s="725" t="s">
        <v>5160</v>
      </c>
      <c r="T435" s="725"/>
      <c r="U435" s="725" t="s">
        <v>5160</v>
      </c>
      <c r="V435" s="725"/>
    </row>
    <row r="436" spans="1:22" ht="16.5" thickBot="1">
      <c r="A436" s="720" t="s">
        <v>5160</v>
      </c>
      <c r="B436" s="721" t="s">
        <v>5160</v>
      </c>
      <c r="C436" s="722" t="s">
        <v>5169</v>
      </c>
      <c r="D436" s="723"/>
      <c r="E436" s="724">
        <v>2028</v>
      </c>
      <c r="F436" s="724" t="s">
        <v>5162</v>
      </c>
      <c r="G436" s="724" t="s">
        <v>4930</v>
      </c>
      <c r="H436" s="724" t="s">
        <v>5163</v>
      </c>
      <c r="I436" s="724" t="s">
        <v>5163</v>
      </c>
      <c r="J436" s="724" t="s">
        <v>4946</v>
      </c>
      <c r="K436" s="724">
        <v>146</v>
      </c>
      <c r="L436" s="724" t="s">
        <v>4924</v>
      </c>
      <c r="M436" s="724" t="s">
        <v>4932</v>
      </c>
      <c r="N436" s="722" t="s">
        <v>4976</v>
      </c>
      <c r="O436" s="722" t="s">
        <v>1803</v>
      </c>
      <c r="P436" s="722" t="s">
        <v>5164</v>
      </c>
      <c r="Q436" s="725"/>
      <c r="R436" s="725" t="s">
        <v>5160</v>
      </c>
      <c r="S436" s="725" t="s">
        <v>5160</v>
      </c>
      <c r="T436" s="725"/>
      <c r="U436" s="725" t="s">
        <v>5160</v>
      </c>
      <c r="V436" s="725"/>
    </row>
    <row r="437" spans="1:22" ht="16.5" thickBot="1">
      <c r="A437" s="720" t="s">
        <v>5160</v>
      </c>
      <c r="B437" s="721" t="s">
        <v>5160</v>
      </c>
      <c r="C437" s="722" t="s">
        <v>5170</v>
      </c>
      <c r="D437" s="723"/>
      <c r="E437" s="724">
        <v>2028</v>
      </c>
      <c r="F437" s="724" t="s">
        <v>5162</v>
      </c>
      <c r="G437" s="724" t="s">
        <v>4930</v>
      </c>
      <c r="H437" s="724" t="s">
        <v>5163</v>
      </c>
      <c r="I437" s="724" t="s">
        <v>5163</v>
      </c>
      <c r="J437" s="724" t="s">
        <v>4946</v>
      </c>
      <c r="K437" s="724">
        <v>144</v>
      </c>
      <c r="L437" s="724" t="s">
        <v>4924</v>
      </c>
      <c r="M437" s="724" t="s">
        <v>4932</v>
      </c>
      <c r="N437" s="722" t="s">
        <v>4976</v>
      </c>
      <c r="O437" s="722" t="s">
        <v>1803</v>
      </c>
      <c r="P437" s="722" t="s">
        <v>5164</v>
      </c>
      <c r="Q437" s="725"/>
      <c r="R437" s="725" t="s">
        <v>5160</v>
      </c>
      <c r="S437" s="725" t="s">
        <v>5160</v>
      </c>
      <c r="T437" s="725"/>
      <c r="U437" s="725" t="s">
        <v>5160</v>
      </c>
      <c r="V437" s="725"/>
    </row>
    <row r="438" spans="1:22" ht="16.5" thickBot="1">
      <c r="A438" s="720" t="s">
        <v>5160</v>
      </c>
      <c r="B438" s="721" t="s">
        <v>5160</v>
      </c>
      <c r="C438" s="722" t="s">
        <v>5161</v>
      </c>
      <c r="D438" s="723"/>
      <c r="E438" s="724">
        <v>2028</v>
      </c>
      <c r="F438" s="724" t="s">
        <v>5162</v>
      </c>
      <c r="G438" s="724" t="s">
        <v>4930</v>
      </c>
      <c r="H438" s="724" t="s">
        <v>5163</v>
      </c>
      <c r="I438" s="724" t="s">
        <v>5163</v>
      </c>
      <c r="J438" s="724" t="s">
        <v>4946</v>
      </c>
      <c r="K438" s="724">
        <v>302</v>
      </c>
      <c r="L438" s="724" t="s">
        <v>4918</v>
      </c>
      <c r="M438" s="724" t="s">
        <v>4925</v>
      </c>
      <c r="N438" s="722" t="s">
        <v>1108</v>
      </c>
      <c r="O438" s="722" t="s">
        <v>259</v>
      </c>
      <c r="P438" s="722" t="s">
        <v>5164</v>
      </c>
      <c r="Q438" s="725"/>
      <c r="R438" s="725" t="s">
        <v>5160</v>
      </c>
      <c r="S438" s="725" t="s">
        <v>5160</v>
      </c>
      <c r="T438" s="725"/>
      <c r="U438" s="725" t="s">
        <v>5160</v>
      </c>
      <c r="V438" s="725"/>
    </row>
    <row r="439" spans="1:22" ht="16.5" thickBot="1">
      <c r="A439" s="720" t="s">
        <v>5160</v>
      </c>
      <c r="B439" s="721" t="s">
        <v>5160</v>
      </c>
      <c r="C439" s="722" t="s">
        <v>5165</v>
      </c>
      <c r="D439" s="723"/>
      <c r="E439" s="724">
        <v>2028</v>
      </c>
      <c r="F439" s="724" t="s">
        <v>5162</v>
      </c>
      <c r="G439" s="724" t="s">
        <v>4930</v>
      </c>
      <c r="H439" s="724" t="s">
        <v>5163</v>
      </c>
      <c r="I439" s="724" t="s">
        <v>5163</v>
      </c>
      <c r="J439" s="724" t="s">
        <v>4946</v>
      </c>
      <c r="K439" s="724">
        <v>302</v>
      </c>
      <c r="L439" s="724" t="s">
        <v>4918</v>
      </c>
      <c r="M439" s="724" t="s">
        <v>4925</v>
      </c>
      <c r="N439" s="722" t="s">
        <v>1108</v>
      </c>
      <c r="O439" s="722" t="s">
        <v>259</v>
      </c>
      <c r="P439" s="722" t="s">
        <v>5164</v>
      </c>
      <c r="Q439" s="725"/>
      <c r="R439" s="725" t="s">
        <v>5160</v>
      </c>
      <c r="S439" s="725" t="s">
        <v>5160</v>
      </c>
      <c r="T439" s="725"/>
      <c r="U439" s="725" t="s">
        <v>5160</v>
      </c>
      <c r="V439" s="725"/>
    </row>
    <row r="440" spans="1:22" ht="16.5" thickBot="1">
      <c r="A440" s="720" t="s">
        <v>5160</v>
      </c>
      <c r="B440" s="721" t="s">
        <v>5160</v>
      </c>
      <c r="C440" s="722" t="s">
        <v>5166</v>
      </c>
      <c r="D440" s="723"/>
      <c r="E440" s="724">
        <v>2028</v>
      </c>
      <c r="F440" s="724" t="s">
        <v>5162</v>
      </c>
      <c r="G440" s="724" t="s">
        <v>4930</v>
      </c>
      <c r="H440" s="724" t="s">
        <v>5163</v>
      </c>
      <c r="I440" s="724" t="s">
        <v>5163</v>
      </c>
      <c r="J440" s="724" t="s">
        <v>4946</v>
      </c>
      <c r="K440" s="724">
        <v>281</v>
      </c>
      <c r="L440" s="724" t="s">
        <v>4918</v>
      </c>
      <c r="M440" s="724" t="s">
        <v>4925</v>
      </c>
      <c r="N440" s="722" t="s">
        <v>1108</v>
      </c>
      <c r="O440" s="722" t="s">
        <v>259</v>
      </c>
      <c r="P440" s="722" t="s">
        <v>5164</v>
      </c>
      <c r="Q440" s="725"/>
      <c r="R440" s="725" t="s">
        <v>5160</v>
      </c>
      <c r="S440" s="725" t="s">
        <v>5160</v>
      </c>
      <c r="T440" s="725"/>
      <c r="U440" s="725" t="s">
        <v>5160</v>
      </c>
      <c r="V440" s="725"/>
    </row>
    <row r="441" spans="1:22" ht="16.5" thickBot="1">
      <c r="A441" s="720" t="s">
        <v>5160</v>
      </c>
      <c r="B441" s="721" t="s">
        <v>5160</v>
      </c>
      <c r="C441" s="722" t="s">
        <v>5294</v>
      </c>
      <c r="D441" s="723"/>
      <c r="E441" s="724">
        <v>2032</v>
      </c>
      <c r="F441" s="724" t="s">
        <v>5162</v>
      </c>
      <c r="G441" s="724" t="s">
        <v>4930</v>
      </c>
      <c r="H441" s="724" t="s">
        <v>5295</v>
      </c>
      <c r="I441" s="724" t="s">
        <v>5295</v>
      </c>
      <c r="J441" s="724" t="s">
        <v>4946</v>
      </c>
      <c r="K441" s="724">
        <v>33</v>
      </c>
      <c r="L441" s="724" t="s">
        <v>4983</v>
      </c>
      <c r="M441" s="724" t="s">
        <v>4953</v>
      </c>
      <c r="N441" s="722" t="s">
        <v>4954</v>
      </c>
      <c r="O441" s="722" t="s">
        <v>656</v>
      </c>
      <c r="P441" s="722" t="s">
        <v>5164</v>
      </c>
      <c r="Q441" s="725"/>
      <c r="R441" s="725" t="s">
        <v>5160</v>
      </c>
      <c r="S441" s="725" t="s">
        <v>5160</v>
      </c>
      <c r="T441" s="725"/>
      <c r="U441" s="725" t="s">
        <v>5160</v>
      </c>
      <c r="V441" s="725"/>
    </row>
    <row r="442" spans="1:22" ht="16.5" thickBot="1">
      <c r="A442" s="720" t="s">
        <v>4998</v>
      </c>
      <c r="B442" s="721" t="s">
        <v>4998</v>
      </c>
      <c r="C442" s="722" t="s">
        <v>65</v>
      </c>
      <c r="D442" s="723"/>
      <c r="E442" s="724">
        <v>2028</v>
      </c>
      <c r="F442" s="724" t="s">
        <v>4914</v>
      </c>
      <c r="G442" s="724" t="s">
        <v>4930</v>
      </c>
      <c r="H442" s="724" t="s">
        <v>4921</v>
      </c>
      <c r="I442" s="724" t="s">
        <v>4921</v>
      </c>
      <c r="J442" s="724" t="s">
        <v>4907</v>
      </c>
      <c r="K442" s="724">
        <v>70</v>
      </c>
      <c r="L442" s="724" t="s">
        <v>4983</v>
      </c>
      <c r="M442" s="724" t="s">
        <v>4928</v>
      </c>
      <c r="N442" s="722" t="s">
        <v>725</v>
      </c>
      <c r="O442" s="722" t="s">
        <v>65</v>
      </c>
      <c r="P442" s="722" t="s">
        <v>1253</v>
      </c>
      <c r="Q442" s="725"/>
      <c r="R442" s="725" t="s">
        <v>13555</v>
      </c>
      <c r="S442" s="725" t="s">
        <v>13556</v>
      </c>
      <c r="T442" s="725"/>
      <c r="U442" s="726" t="s">
        <v>13555</v>
      </c>
      <c r="V442" s="727"/>
    </row>
    <row r="443" spans="1:22" ht="16.5" thickBot="1">
      <c r="A443" s="720" t="s">
        <v>4998</v>
      </c>
      <c r="B443" s="721" t="s">
        <v>4998</v>
      </c>
      <c r="C443" s="722" t="s">
        <v>1975</v>
      </c>
      <c r="D443" s="723"/>
      <c r="E443" s="724">
        <v>2028</v>
      </c>
      <c r="F443" s="724" t="s">
        <v>4914</v>
      </c>
      <c r="G443" s="724" t="s">
        <v>4930</v>
      </c>
      <c r="H443" s="724" t="s">
        <v>4921</v>
      </c>
      <c r="I443" s="724" t="s">
        <v>4921</v>
      </c>
      <c r="J443" s="724" t="s">
        <v>4907</v>
      </c>
      <c r="K443" s="724">
        <v>105.6</v>
      </c>
      <c r="L443" s="724" t="s">
        <v>4924</v>
      </c>
      <c r="M443" s="724" t="s">
        <v>4919</v>
      </c>
      <c r="N443" s="722" t="s">
        <v>1081</v>
      </c>
      <c r="O443" s="722" t="s">
        <v>124</v>
      </c>
      <c r="P443" s="722" t="s">
        <v>2851</v>
      </c>
      <c r="Q443" s="725"/>
      <c r="R443" s="725" t="s">
        <v>13555</v>
      </c>
      <c r="S443" s="725" t="s">
        <v>13556</v>
      </c>
      <c r="T443" s="725"/>
      <c r="U443" s="726" t="s">
        <v>13555</v>
      </c>
      <c r="V443" s="727"/>
    </row>
    <row r="444" spans="1:22" ht="16.5" thickBot="1">
      <c r="A444" s="731" t="s">
        <v>3338</v>
      </c>
      <c r="B444" s="721" t="s">
        <v>3338</v>
      </c>
      <c r="C444" s="733" t="s">
        <v>13563</v>
      </c>
      <c r="D444" s="723"/>
      <c r="E444" s="724">
        <v>2031</v>
      </c>
      <c r="F444" s="724" t="s">
        <v>4914</v>
      </c>
      <c r="G444" s="724" t="s">
        <v>4915</v>
      </c>
      <c r="H444" s="724" t="s">
        <v>4921</v>
      </c>
      <c r="I444" s="724" t="s">
        <v>4921</v>
      </c>
      <c r="J444" s="724" t="s">
        <v>4907</v>
      </c>
      <c r="K444" s="724">
        <v>200</v>
      </c>
      <c r="L444" s="724" t="s">
        <v>4924</v>
      </c>
      <c r="M444" s="724" t="s">
        <v>4938</v>
      </c>
      <c r="N444" s="722" t="s">
        <v>431</v>
      </c>
      <c r="O444" s="722" t="s">
        <v>433</v>
      </c>
      <c r="P444" s="722" t="s">
        <v>434</v>
      </c>
      <c r="Q444" s="725"/>
      <c r="R444" s="725" t="s">
        <v>3338</v>
      </c>
      <c r="S444" s="725" t="s">
        <v>3338</v>
      </c>
      <c r="T444" s="725"/>
      <c r="U444" s="725" t="s">
        <v>3338</v>
      </c>
      <c r="V444" s="725"/>
    </row>
    <row r="445" spans="1:22" ht="16.5" thickBot="1">
      <c r="A445" s="731" t="s">
        <v>3338</v>
      </c>
      <c r="B445" s="721" t="s">
        <v>3338</v>
      </c>
      <c r="C445" s="733" t="s">
        <v>13563</v>
      </c>
      <c r="D445" s="723"/>
      <c r="E445" s="724">
        <v>2031</v>
      </c>
      <c r="F445" s="724" t="s">
        <v>4914</v>
      </c>
      <c r="G445" s="724" t="s">
        <v>4915</v>
      </c>
      <c r="H445" s="724" t="s">
        <v>4956</v>
      </c>
      <c r="I445" s="724" t="s">
        <v>4956</v>
      </c>
      <c r="J445" s="724" t="s">
        <v>4907</v>
      </c>
      <c r="K445" s="724">
        <v>60</v>
      </c>
      <c r="L445" s="724" t="s">
        <v>4924</v>
      </c>
      <c r="M445" s="724" t="s">
        <v>4938</v>
      </c>
      <c r="N445" s="722" t="s">
        <v>431</v>
      </c>
      <c r="O445" s="722" t="s">
        <v>433</v>
      </c>
      <c r="P445" s="722" t="s">
        <v>434</v>
      </c>
      <c r="Q445" s="725"/>
      <c r="R445" s="725" t="s">
        <v>3338</v>
      </c>
      <c r="S445" s="725" t="s">
        <v>3338</v>
      </c>
      <c r="T445" s="725"/>
      <c r="U445" s="725" t="s">
        <v>3338</v>
      </c>
      <c r="V445" s="725"/>
    </row>
    <row r="446" spans="1:22" ht="16.5" thickBot="1">
      <c r="A446" s="720" t="s">
        <v>3823</v>
      </c>
      <c r="B446" s="721" t="s">
        <v>3823</v>
      </c>
      <c r="C446" s="722" t="s">
        <v>5184</v>
      </c>
      <c r="D446" s="723"/>
      <c r="E446" s="724">
        <v>2029</v>
      </c>
      <c r="F446" s="724" t="s">
        <v>4914</v>
      </c>
      <c r="G446" s="724" t="s">
        <v>4930</v>
      </c>
      <c r="H446" s="724" t="s">
        <v>5185</v>
      </c>
      <c r="I446" s="724" t="s">
        <v>5185</v>
      </c>
      <c r="J446" s="724" t="s">
        <v>4907</v>
      </c>
      <c r="K446" s="724">
        <v>100</v>
      </c>
      <c r="L446" s="724" t="s">
        <v>4918</v>
      </c>
      <c r="M446" s="724" t="s">
        <v>4953</v>
      </c>
      <c r="N446" s="722" t="s">
        <v>5091</v>
      </c>
      <c r="O446" s="722" t="s">
        <v>656</v>
      </c>
      <c r="P446" s="722" t="s">
        <v>5164</v>
      </c>
      <c r="Q446" s="725"/>
      <c r="R446" s="725" t="s">
        <v>3823</v>
      </c>
      <c r="S446" s="725" t="s">
        <v>13560</v>
      </c>
      <c r="T446" s="725"/>
      <c r="U446" s="725" t="s">
        <v>3823</v>
      </c>
      <c r="V446" s="725"/>
    </row>
    <row r="447" spans="1:22" ht="16.5" thickBot="1">
      <c r="A447" s="720" t="s">
        <v>3823</v>
      </c>
      <c r="B447" s="721" t="s">
        <v>3823</v>
      </c>
      <c r="C447" s="714" t="s">
        <v>3824</v>
      </c>
      <c r="D447" s="723"/>
      <c r="E447" s="724">
        <v>2030</v>
      </c>
      <c r="F447" s="724" t="s">
        <v>4914</v>
      </c>
      <c r="G447" s="724" t="s">
        <v>4930</v>
      </c>
      <c r="H447" s="724" t="s">
        <v>5185</v>
      </c>
      <c r="I447" s="724" t="s">
        <v>5185</v>
      </c>
      <c r="J447" s="724" t="s">
        <v>4907</v>
      </c>
      <c r="K447" s="724">
        <v>50</v>
      </c>
      <c r="L447" s="724" t="s">
        <v>4983</v>
      </c>
      <c r="M447" s="724" t="s">
        <v>4953</v>
      </c>
      <c r="N447" s="722" t="s">
        <v>4954</v>
      </c>
      <c r="O447" s="722" t="s">
        <v>656</v>
      </c>
      <c r="P447" s="722" t="s">
        <v>5164</v>
      </c>
      <c r="Q447" s="725"/>
      <c r="R447" s="725" t="s">
        <v>3823</v>
      </c>
      <c r="S447" s="725" t="s">
        <v>13560</v>
      </c>
      <c r="T447" s="725"/>
      <c r="U447" s="725" t="s">
        <v>3823</v>
      </c>
      <c r="V447" s="725"/>
    </row>
    <row r="448" spans="1:22" ht="16.5" thickBot="1">
      <c r="A448" s="740" t="s">
        <v>3823</v>
      </c>
      <c r="B448" s="721" t="s">
        <v>3823</v>
      </c>
      <c r="C448" s="741" t="s">
        <v>13564</v>
      </c>
      <c r="D448" s="730">
        <v>1</v>
      </c>
      <c r="E448" s="742">
        <v>2026</v>
      </c>
      <c r="F448" s="742" t="s">
        <v>4914</v>
      </c>
      <c r="G448" s="742" t="s">
        <v>4930</v>
      </c>
      <c r="H448" s="742" t="s">
        <v>5295</v>
      </c>
      <c r="I448" s="724" t="s">
        <v>5295</v>
      </c>
      <c r="J448" s="724" t="s">
        <v>4946</v>
      </c>
      <c r="K448" s="742">
        <v>173</v>
      </c>
      <c r="L448" s="742" t="s">
        <v>5038</v>
      </c>
      <c r="M448" s="742" t="s">
        <v>4963</v>
      </c>
      <c r="N448" s="741" t="s">
        <v>5080</v>
      </c>
      <c r="O448" s="741" t="s">
        <v>1319</v>
      </c>
      <c r="P448" s="741" t="s">
        <v>1347</v>
      </c>
      <c r="Q448" s="743" t="s">
        <v>4920</v>
      </c>
      <c r="R448" s="725" t="s">
        <v>3823</v>
      </c>
      <c r="S448" s="725" t="s">
        <v>13558</v>
      </c>
      <c r="T448" s="729">
        <v>1</v>
      </c>
      <c r="U448" s="725" t="s">
        <v>3823</v>
      </c>
      <c r="V448" s="725"/>
    </row>
    <row r="449" spans="1:22" ht="16.5" thickBot="1">
      <c r="A449" s="720" t="s">
        <v>4998</v>
      </c>
      <c r="B449" s="721" t="s">
        <v>4998</v>
      </c>
      <c r="C449" s="722" t="s">
        <v>5154</v>
      </c>
      <c r="D449" s="723"/>
      <c r="E449" s="724">
        <v>2028</v>
      </c>
      <c r="F449" s="724" t="s">
        <v>4914</v>
      </c>
      <c r="G449" s="724" t="s">
        <v>4930</v>
      </c>
      <c r="H449" s="724" t="s">
        <v>4921</v>
      </c>
      <c r="I449" s="724" t="s">
        <v>4921</v>
      </c>
      <c r="J449" s="724" t="s">
        <v>4907</v>
      </c>
      <c r="K449" s="724">
        <v>193.6</v>
      </c>
      <c r="L449" s="724" t="s">
        <v>4918</v>
      </c>
      <c r="M449" s="724" t="s">
        <v>4950</v>
      </c>
      <c r="N449" s="722" t="s">
        <v>737</v>
      </c>
      <c r="O449" s="722" t="s">
        <v>86</v>
      </c>
      <c r="P449" s="722" t="s">
        <v>86</v>
      </c>
      <c r="Q449" s="725"/>
      <c r="R449" s="725" t="s">
        <v>4998</v>
      </c>
      <c r="S449" s="725" t="s">
        <v>4998</v>
      </c>
      <c r="T449" s="725"/>
      <c r="U449" s="725" t="s">
        <v>4998</v>
      </c>
      <c r="V449" s="725"/>
    </row>
    <row r="450" spans="1:22" ht="16.5" thickBot="1">
      <c r="A450" s="720" t="s">
        <v>4913</v>
      </c>
      <c r="B450" s="721" t="s">
        <v>4913</v>
      </c>
      <c r="C450" s="722" t="s">
        <v>134</v>
      </c>
      <c r="D450" s="723"/>
      <c r="E450" s="724">
        <v>2027</v>
      </c>
      <c r="F450" s="724" t="s">
        <v>4914</v>
      </c>
      <c r="G450" s="724" t="s">
        <v>4915</v>
      </c>
      <c r="H450" s="724" t="s">
        <v>4927</v>
      </c>
      <c r="I450" s="724" t="s">
        <v>4927</v>
      </c>
      <c r="J450" s="724" t="s">
        <v>4907</v>
      </c>
      <c r="K450" s="724">
        <v>75.599999999999994</v>
      </c>
      <c r="L450" s="724" t="s">
        <v>4924</v>
      </c>
      <c r="M450" s="724" t="s">
        <v>4950</v>
      </c>
      <c r="N450" s="722" t="s">
        <v>766</v>
      </c>
      <c r="O450" s="722" t="s">
        <v>136</v>
      </c>
      <c r="P450" s="722" t="s">
        <v>137</v>
      </c>
      <c r="Q450" s="728" t="s">
        <v>4920</v>
      </c>
      <c r="R450" s="725" t="s">
        <v>4913</v>
      </c>
      <c r="S450" s="725" t="s">
        <v>13557</v>
      </c>
      <c r="T450" s="725"/>
      <c r="U450" s="725" t="s">
        <v>4913</v>
      </c>
      <c r="V450" s="725"/>
    </row>
    <row r="451" spans="1:22" ht="16.5" thickBot="1">
      <c r="A451" s="720" t="s">
        <v>4998</v>
      </c>
      <c r="B451" s="721" t="s">
        <v>4998</v>
      </c>
      <c r="C451" s="722" t="s">
        <v>5010</v>
      </c>
      <c r="D451" s="723"/>
      <c r="E451" s="724">
        <v>2028</v>
      </c>
      <c r="F451" s="724" t="s">
        <v>4914</v>
      </c>
      <c r="G451" s="724" t="s">
        <v>4930</v>
      </c>
      <c r="H451" s="724" t="s">
        <v>4921</v>
      </c>
      <c r="I451" s="724" t="s">
        <v>4921</v>
      </c>
      <c r="J451" s="724" t="s">
        <v>4907</v>
      </c>
      <c r="K451" s="724">
        <v>120</v>
      </c>
      <c r="L451" s="724" t="s">
        <v>4918</v>
      </c>
      <c r="M451" s="724" t="s">
        <v>4928</v>
      </c>
      <c r="N451" s="722" t="s">
        <v>963</v>
      </c>
      <c r="O451" s="722" t="s">
        <v>4360</v>
      </c>
      <c r="P451" s="722" t="s">
        <v>971</v>
      </c>
      <c r="Q451" s="728" t="s">
        <v>4920</v>
      </c>
      <c r="R451" s="725" t="s">
        <v>4998</v>
      </c>
      <c r="S451" s="725" t="s">
        <v>4998</v>
      </c>
      <c r="T451" s="725"/>
      <c r="U451" s="725" t="s">
        <v>4998</v>
      </c>
      <c r="V451" s="725"/>
    </row>
    <row r="452" spans="1:22" ht="16.5" thickBot="1">
      <c r="A452" s="720" t="s">
        <v>4992</v>
      </c>
      <c r="B452" s="721" t="s">
        <v>4992</v>
      </c>
      <c r="C452" s="722" t="s">
        <v>148</v>
      </c>
      <c r="D452" s="723"/>
      <c r="E452" s="724">
        <v>2028</v>
      </c>
      <c r="F452" s="724" t="s">
        <v>4914</v>
      </c>
      <c r="G452" s="724" t="s">
        <v>4915</v>
      </c>
      <c r="H452" s="724" t="s">
        <v>4927</v>
      </c>
      <c r="I452" s="724" t="s">
        <v>4927</v>
      </c>
      <c r="J452" s="724" t="s">
        <v>4907</v>
      </c>
      <c r="K452" s="724">
        <v>200</v>
      </c>
      <c r="L452" s="724" t="s">
        <v>4918</v>
      </c>
      <c r="M452" s="724" t="s">
        <v>4950</v>
      </c>
      <c r="N452" s="722" t="s">
        <v>761</v>
      </c>
      <c r="O452" s="722" t="s">
        <v>150</v>
      </c>
      <c r="P452" s="722" t="s">
        <v>151</v>
      </c>
      <c r="Q452" s="728" t="s">
        <v>4920</v>
      </c>
      <c r="R452" s="725" t="s">
        <v>4992</v>
      </c>
      <c r="S452" s="726" t="s">
        <v>13559</v>
      </c>
      <c r="T452" s="727"/>
      <c r="U452" s="725" t="s">
        <v>4992</v>
      </c>
      <c r="V452" s="725"/>
    </row>
    <row r="453" spans="1:22" ht="16.5" thickBot="1">
      <c r="A453" s="720" t="s">
        <v>4998</v>
      </c>
      <c r="B453" s="721" t="s">
        <v>4998</v>
      </c>
      <c r="C453" s="722" t="s">
        <v>5143</v>
      </c>
      <c r="D453" s="723"/>
      <c r="E453" s="724">
        <v>2028</v>
      </c>
      <c r="F453" s="724" t="s">
        <v>4914</v>
      </c>
      <c r="G453" s="724" t="s">
        <v>4930</v>
      </c>
      <c r="H453" s="724" t="s">
        <v>4921</v>
      </c>
      <c r="I453" s="744" t="s">
        <v>4921</v>
      </c>
      <c r="J453" s="724" t="s">
        <v>4907</v>
      </c>
      <c r="K453" s="724">
        <v>150</v>
      </c>
      <c r="L453" s="724" t="s">
        <v>4970</v>
      </c>
      <c r="M453" s="724" t="s">
        <v>4950</v>
      </c>
      <c r="N453" s="722" t="s">
        <v>5144</v>
      </c>
      <c r="O453" s="722" t="s">
        <v>150</v>
      </c>
      <c r="P453" s="722" t="s">
        <v>5145</v>
      </c>
      <c r="Q453" s="725"/>
      <c r="R453" s="725" t="s">
        <v>13555</v>
      </c>
      <c r="S453" s="725" t="s">
        <v>13556</v>
      </c>
      <c r="T453" s="725"/>
      <c r="U453" s="726" t="s">
        <v>13555</v>
      </c>
      <c r="V453" s="727"/>
    </row>
    <row r="454" spans="1:22" ht="16.5" thickBot="1">
      <c r="A454" s="720" t="s">
        <v>4913</v>
      </c>
      <c r="B454" s="721" t="s">
        <v>4913</v>
      </c>
      <c r="C454" s="722" t="s">
        <v>420</v>
      </c>
      <c r="D454" s="723"/>
      <c r="E454" s="724">
        <v>2028</v>
      </c>
      <c r="F454" s="724" t="s">
        <v>4914</v>
      </c>
      <c r="G454" s="724" t="s">
        <v>4972</v>
      </c>
      <c r="H454" s="724" t="s">
        <v>4921</v>
      </c>
      <c r="I454" s="744" t="s">
        <v>4921</v>
      </c>
      <c r="J454" s="724" t="s">
        <v>4907</v>
      </c>
      <c r="K454" s="724">
        <v>70</v>
      </c>
      <c r="L454" s="724" t="s">
        <v>4983</v>
      </c>
      <c r="M454" s="724" t="s">
        <v>4950</v>
      </c>
      <c r="N454" s="722" t="s">
        <v>766</v>
      </c>
      <c r="O454" s="722" t="s">
        <v>136</v>
      </c>
      <c r="P454" s="722" t="s">
        <v>422</v>
      </c>
      <c r="Q454" s="728" t="s">
        <v>4920</v>
      </c>
      <c r="R454" s="725" t="s">
        <v>4913</v>
      </c>
      <c r="S454" s="725" t="s">
        <v>13557</v>
      </c>
      <c r="T454" s="729">
        <v>1</v>
      </c>
      <c r="U454" s="725" t="s">
        <v>4913</v>
      </c>
      <c r="V454" s="725"/>
    </row>
    <row r="455" spans="1:22" ht="16.5" thickBot="1">
      <c r="A455" s="720" t="s">
        <v>4992</v>
      </c>
      <c r="B455" s="721" t="s">
        <v>4992</v>
      </c>
      <c r="C455" s="722" t="s">
        <v>5071</v>
      </c>
      <c r="D455" s="723"/>
      <c r="E455" s="724">
        <v>2028</v>
      </c>
      <c r="F455" s="724" t="s">
        <v>4914</v>
      </c>
      <c r="G455" s="724" t="s">
        <v>4915</v>
      </c>
      <c r="H455" s="724" t="s">
        <v>4927</v>
      </c>
      <c r="I455" s="744" t="s">
        <v>4927</v>
      </c>
      <c r="J455" s="724" t="s">
        <v>4907</v>
      </c>
      <c r="K455" s="724">
        <v>200</v>
      </c>
      <c r="L455" s="724" t="s">
        <v>4918</v>
      </c>
      <c r="M455" s="724" t="s">
        <v>4938</v>
      </c>
      <c r="N455" s="722" t="s">
        <v>5072</v>
      </c>
      <c r="O455" s="722" t="s">
        <v>508</v>
      </c>
      <c r="P455" s="722" t="s">
        <v>2053</v>
      </c>
      <c r="Q455" s="728" t="s">
        <v>4920</v>
      </c>
      <c r="R455" s="725" t="s">
        <v>4992</v>
      </c>
      <c r="S455" s="726" t="s">
        <v>13559</v>
      </c>
      <c r="T455" s="727"/>
      <c r="U455" s="725" t="s">
        <v>4992</v>
      </c>
      <c r="V455" s="725"/>
    </row>
  </sheetData>
  <mergeCells count="147">
    <mergeCell ref="U453:V453"/>
    <mergeCell ref="S455:T455"/>
    <mergeCell ref="S421:T421"/>
    <mergeCell ref="U431:V431"/>
    <mergeCell ref="U442:V442"/>
    <mergeCell ref="U443:V443"/>
    <mergeCell ref="S452:T452"/>
    <mergeCell ref="S411:T411"/>
    <mergeCell ref="S412:T412"/>
    <mergeCell ref="S413:T413"/>
    <mergeCell ref="S414:T414"/>
    <mergeCell ref="S415:T415"/>
    <mergeCell ref="S405:T405"/>
    <mergeCell ref="S406:T406"/>
    <mergeCell ref="S407:T407"/>
    <mergeCell ref="S408:T408"/>
    <mergeCell ref="S409:T409"/>
    <mergeCell ref="U387:V387"/>
    <mergeCell ref="S393:T393"/>
    <mergeCell ref="U395:V395"/>
    <mergeCell ref="U396:V396"/>
    <mergeCell ref="S398:T398"/>
    <mergeCell ref="U377:V377"/>
    <mergeCell ref="U379:V379"/>
    <mergeCell ref="U380:V380"/>
    <mergeCell ref="S383:T383"/>
    <mergeCell ref="S386:T386"/>
    <mergeCell ref="U357:V357"/>
    <mergeCell ref="U358:V358"/>
    <mergeCell ref="S361:T361"/>
    <mergeCell ref="U365:V365"/>
    <mergeCell ref="U371:V371"/>
    <mergeCell ref="S351:T351"/>
    <mergeCell ref="S352:T352"/>
    <mergeCell ref="S353:T353"/>
    <mergeCell ref="S354:T354"/>
    <mergeCell ref="S355:T355"/>
    <mergeCell ref="S346:T346"/>
    <mergeCell ref="S347:T347"/>
    <mergeCell ref="S348:T348"/>
    <mergeCell ref="S349:T349"/>
    <mergeCell ref="S350:T350"/>
    <mergeCell ref="S341:T341"/>
    <mergeCell ref="S342:T342"/>
    <mergeCell ref="S343:T343"/>
    <mergeCell ref="S344:T344"/>
    <mergeCell ref="S345:T345"/>
    <mergeCell ref="S336:T336"/>
    <mergeCell ref="S337:T337"/>
    <mergeCell ref="S338:T338"/>
    <mergeCell ref="S339:T339"/>
    <mergeCell ref="S340:T340"/>
    <mergeCell ref="S331:T331"/>
    <mergeCell ref="S332:T332"/>
    <mergeCell ref="S333:T333"/>
    <mergeCell ref="S334:T334"/>
    <mergeCell ref="S335:T335"/>
    <mergeCell ref="U207:V207"/>
    <mergeCell ref="U208:V208"/>
    <mergeCell ref="U209:V209"/>
    <mergeCell ref="S329:T329"/>
    <mergeCell ref="S330:T330"/>
    <mergeCell ref="U198:V198"/>
    <mergeCell ref="U199:V199"/>
    <mergeCell ref="S202:T202"/>
    <mergeCell ref="S203:T203"/>
    <mergeCell ref="U204:V204"/>
    <mergeCell ref="S185:T185"/>
    <mergeCell ref="U186:V186"/>
    <mergeCell ref="S189:T189"/>
    <mergeCell ref="S190:T190"/>
    <mergeCell ref="S192:T192"/>
    <mergeCell ref="S168:T168"/>
    <mergeCell ref="S171:T171"/>
    <mergeCell ref="S172:T172"/>
    <mergeCell ref="U177:V177"/>
    <mergeCell ref="S182:T182"/>
    <mergeCell ref="U158:V158"/>
    <mergeCell ref="U159:V159"/>
    <mergeCell ref="U160:V160"/>
    <mergeCell ref="S161:T161"/>
    <mergeCell ref="S164:T164"/>
    <mergeCell ref="S139:T139"/>
    <mergeCell ref="S142:T142"/>
    <mergeCell ref="U150:V150"/>
    <mergeCell ref="U155:V155"/>
    <mergeCell ref="U157:V157"/>
    <mergeCell ref="S133:T133"/>
    <mergeCell ref="S134:T134"/>
    <mergeCell ref="S135:T135"/>
    <mergeCell ref="S136:T136"/>
    <mergeCell ref="S138:T138"/>
    <mergeCell ref="S123:T123"/>
    <mergeCell ref="S128:T128"/>
    <mergeCell ref="S129:T129"/>
    <mergeCell ref="S131:T131"/>
    <mergeCell ref="S132:T132"/>
    <mergeCell ref="U116:V116"/>
    <mergeCell ref="U117:V117"/>
    <mergeCell ref="S118:T118"/>
    <mergeCell ref="S121:T121"/>
    <mergeCell ref="U122:V122"/>
    <mergeCell ref="S96:T96"/>
    <mergeCell ref="U97:V97"/>
    <mergeCell ref="U98:V98"/>
    <mergeCell ref="S100:T100"/>
    <mergeCell ref="U113:V113"/>
    <mergeCell ref="U85:V85"/>
    <mergeCell ref="U86:V86"/>
    <mergeCell ref="S88:T88"/>
    <mergeCell ref="S91:T91"/>
    <mergeCell ref="U92:V92"/>
    <mergeCell ref="U67:V67"/>
    <mergeCell ref="S70:T70"/>
    <mergeCell ref="U72:V72"/>
    <mergeCell ref="U78:V78"/>
    <mergeCell ref="U83:V83"/>
    <mergeCell ref="U61:V61"/>
    <mergeCell ref="U62:V62"/>
    <mergeCell ref="U63:V63"/>
    <mergeCell ref="S64:T64"/>
    <mergeCell ref="U66:V66"/>
    <mergeCell ref="U53:V53"/>
    <mergeCell ref="U54:V54"/>
    <mergeCell ref="S56:T56"/>
    <mergeCell ref="S57:T57"/>
    <mergeCell ref="U58:V58"/>
    <mergeCell ref="S42:T42"/>
    <mergeCell ref="S44:T44"/>
    <mergeCell ref="S47:T47"/>
    <mergeCell ref="U48:V48"/>
    <mergeCell ref="S50:T50"/>
    <mergeCell ref="U30:V30"/>
    <mergeCell ref="U31:V31"/>
    <mergeCell ref="U32:V32"/>
    <mergeCell ref="U33:V33"/>
    <mergeCell ref="U39:V39"/>
    <mergeCell ref="S21:T21"/>
    <mergeCell ref="S22:T22"/>
    <mergeCell ref="S24:T24"/>
    <mergeCell ref="U25:V25"/>
    <mergeCell ref="U29:V29"/>
    <mergeCell ref="C1:P1"/>
    <mergeCell ref="U3:V3"/>
    <mergeCell ref="U13:V13"/>
    <mergeCell ref="U16:V16"/>
    <mergeCell ref="U19:V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53B7C-02F2-4D5C-8F78-9FE73EA3A5BB}">
  <dimension ref="A1:LF225"/>
  <sheetViews>
    <sheetView workbookViewId="0">
      <selection activeCell="O228" sqref="O228"/>
    </sheetView>
  </sheetViews>
  <sheetFormatPr baseColWidth="10" defaultRowHeight="49.5" customHeight="1"/>
  <cols>
    <col min="1" max="1" width="11.42578125" style="2"/>
    <col min="2" max="2" width="11.5703125" style="2" bestFit="1" customWidth="1"/>
    <col min="3" max="4" width="11.42578125" style="2"/>
    <col min="5" max="6" width="11.5703125" style="2" bestFit="1" customWidth="1"/>
    <col min="7" max="8" width="11.42578125" style="2"/>
    <col min="9" max="10" width="11.5703125" style="2" bestFit="1" customWidth="1"/>
    <col min="11" max="11" width="11.42578125" style="2"/>
    <col min="12" max="17" width="11.5703125" style="2" bestFit="1" customWidth="1"/>
    <col min="18" max="18" width="11.42578125" style="2"/>
    <col min="19" max="19" width="11.5703125" style="2" bestFit="1" customWidth="1"/>
    <col min="20" max="20" width="11.42578125" style="2"/>
    <col min="21" max="21" width="11.5703125" style="2" bestFit="1" customWidth="1"/>
    <col min="22" max="23" width="11.42578125" style="2"/>
    <col min="24" max="28" width="11.5703125" style="2" bestFit="1" customWidth="1"/>
    <col min="29" max="38" width="11.42578125" style="2"/>
    <col min="39" max="39" width="11.5703125" style="2" bestFit="1" customWidth="1"/>
    <col min="40" max="63" width="11.42578125" style="2"/>
    <col min="64" max="64" width="11.5703125" style="2" bestFit="1" customWidth="1"/>
    <col min="65" max="65" width="11.42578125" style="2"/>
    <col min="66" max="70" width="11.5703125" style="2" bestFit="1" customWidth="1"/>
    <col min="71" max="71" width="11.42578125" style="2"/>
    <col min="72" max="74" width="11.5703125" style="2" bestFit="1" customWidth="1"/>
    <col min="75" max="77" width="11.42578125" style="2"/>
    <col min="78" max="78" width="11.5703125" style="2" bestFit="1" customWidth="1"/>
    <col min="79" max="79" width="11.42578125" style="2"/>
    <col min="80" max="80" width="11.5703125" style="2" bestFit="1" customWidth="1"/>
    <col min="81" max="85" width="11.42578125" style="2"/>
    <col min="86" max="87" width="11.5703125" style="2" bestFit="1" customWidth="1"/>
    <col min="88" max="88" width="11.42578125" style="2"/>
    <col min="89" max="96" width="11.5703125" style="2" bestFit="1" customWidth="1"/>
    <col min="97" max="97" width="11.42578125" style="2"/>
    <col min="98" max="100" width="11.5703125" style="2" bestFit="1" customWidth="1"/>
    <col min="101" max="102" width="11.42578125" style="2"/>
    <col min="103" max="103" width="11.5703125" style="2" bestFit="1" customWidth="1"/>
    <col min="104" max="106" width="11.42578125" style="2"/>
    <col min="107" max="117" width="11.5703125" style="2" bestFit="1" customWidth="1"/>
    <col min="118" max="118" width="11.42578125" style="2"/>
    <col min="119" max="121" width="11.5703125" style="2" bestFit="1" customWidth="1"/>
    <col min="122" max="136" width="11.42578125" style="2"/>
    <col min="137" max="138" width="11.5703125" style="2" bestFit="1" customWidth="1"/>
    <col min="139" max="143" width="11.42578125" style="2"/>
    <col min="144" max="144" width="11.5703125" style="2" bestFit="1" customWidth="1"/>
    <col min="145" max="153" width="11.42578125" style="2"/>
    <col min="154" max="154" width="11.5703125" style="2" bestFit="1" customWidth="1"/>
    <col min="155" max="163" width="11.42578125" style="2"/>
    <col min="164" max="166" width="11.5703125" style="2" bestFit="1" customWidth="1"/>
    <col min="167" max="169" width="11.42578125" style="2"/>
    <col min="170" max="170" width="12.5703125" style="2" bestFit="1" customWidth="1"/>
    <col min="171" max="171" width="11.5703125" style="2" bestFit="1" customWidth="1"/>
    <col min="172" max="179" width="11.42578125" style="2"/>
    <col min="180" max="180" width="11.5703125" style="2" bestFit="1" customWidth="1"/>
    <col min="181" max="181" width="11.42578125" style="2"/>
    <col min="182" max="185" width="11.5703125" style="2" bestFit="1" customWidth="1"/>
    <col min="186" max="202" width="11.42578125" style="2"/>
    <col min="203" max="203" width="11.5703125" style="2" bestFit="1" customWidth="1"/>
    <col min="204" max="205" width="11.42578125" style="2"/>
    <col min="206" max="206" width="11.5703125" style="2" bestFit="1" customWidth="1"/>
    <col min="207" max="207" width="11.42578125" style="2"/>
    <col min="208" max="208" width="11.5703125" style="2" bestFit="1" customWidth="1"/>
    <col min="209" max="215" width="11.42578125" style="2"/>
    <col min="216" max="217" width="13.140625" style="2" bestFit="1" customWidth="1"/>
    <col min="218" max="257" width="11.42578125" style="2"/>
    <col min="258" max="258" width="11.5703125" style="2" bestFit="1" customWidth="1"/>
    <col min="259" max="267" width="11.42578125" style="2"/>
    <col min="268" max="268" width="11.5703125" style="2" bestFit="1" customWidth="1"/>
    <col min="269" max="274" width="11.42578125" style="2"/>
    <col min="275" max="276" width="11.5703125" style="2" bestFit="1" customWidth="1"/>
    <col min="277" max="281" width="11.42578125" style="2"/>
    <col min="282" max="299" width="11.5703125" style="2" bestFit="1" customWidth="1"/>
    <col min="300" max="310" width="11.42578125" style="2"/>
    <col min="311" max="312" width="11.5703125" style="2" bestFit="1" customWidth="1"/>
    <col min="313" max="313" width="11.42578125" style="2"/>
    <col min="314" max="314" width="11.5703125" style="2" bestFit="1" customWidth="1"/>
    <col min="315" max="16384" width="11.42578125" style="2"/>
  </cols>
  <sheetData>
    <row r="1" spans="1:318" ht="49.5" customHeight="1" thickBot="1">
      <c r="A1" s="180"/>
      <c r="B1" s="181" t="s">
        <v>5319</v>
      </c>
      <c r="C1" s="182"/>
      <c r="D1" s="661" t="s">
        <v>5320</v>
      </c>
      <c r="E1" s="662"/>
      <c r="F1" s="662"/>
      <c r="G1" s="662"/>
      <c r="H1" s="662"/>
      <c r="I1" s="662"/>
      <c r="J1" s="662"/>
      <c r="K1" s="662"/>
      <c r="L1" s="662"/>
      <c r="M1" s="662"/>
      <c r="N1" s="662"/>
      <c r="O1" s="662"/>
      <c r="P1" s="662"/>
      <c r="Q1" s="662"/>
      <c r="R1" s="662"/>
      <c r="S1" s="662"/>
      <c r="T1" s="662"/>
      <c r="U1" s="662"/>
      <c r="V1" s="662"/>
      <c r="W1" s="662"/>
      <c r="X1" s="662"/>
      <c r="Y1" s="662"/>
      <c r="Z1" s="662"/>
      <c r="AA1" s="662"/>
      <c r="AB1" s="662"/>
      <c r="AC1" s="662"/>
      <c r="AD1" s="662"/>
      <c r="AE1" s="662"/>
      <c r="AF1" s="662"/>
      <c r="AG1" s="663"/>
      <c r="AH1" s="182"/>
      <c r="AI1" s="182"/>
      <c r="AJ1" s="182"/>
      <c r="AK1" s="182"/>
      <c r="AL1" s="182"/>
      <c r="AM1" s="182"/>
      <c r="AN1" s="182"/>
      <c r="AO1" s="182"/>
      <c r="AP1" s="182"/>
      <c r="AQ1" s="664" t="s">
        <v>5321</v>
      </c>
      <c r="AR1" s="665"/>
      <c r="AS1" s="665"/>
      <c r="AT1" s="665"/>
      <c r="AU1" s="665"/>
      <c r="AV1" s="665"/>
      <c r="AW1" s="665"/>
      <c r="AX1" s="665"/>
      <c r="AY1" s="665"/>
      <c r="AZ1" s="665"/>
      <c r="BA1" s="665"/>
      <c r="BB1" s="665"/>
      <c r="BC1" s="665"/>
      <c r="BD1" s="665"/>
      <c r="BE1" s="666"/>
      <c r="BF1" s="667"/>
      <c r="BG1" s="668"/>
      <c r="BH1" s="181" t="s">
        <v>687</v>
      </c>
      <c r="BI1" s="669" t="s">
        <v>687</v>
      </c>
      <c r="BJ1" s="670"/>
      <c r="BK1" s="671"/>
      <c r="BL1" s="182"/>
      <c r="BM1" s="182"/>
      <c r="BN1" s="182"/>
      <c r="BO1" s="182"/>
      <c r="BP1" s="182"/>
      <c r="BQ1" s="669" t="s">
        <v>5322</v>
      </c>
      <c r="BR1" s="670"/>
      <c r="BS1" s="670"/>
      <c r="BT1" s="670"/>
      <c r="BU1" s="670"/>
      <c r="BV1" s="672"/>
      <c r="BW1" s="182"/>
      <c r="BX1" s="182"/>
      <c r="BY1" s="182"/>
      <c r="BZ1" s="673" t="s">
        <v>5323</v>
      </c>
      <c r="CA1" s="674"/>
      <c r="CB1" s="674"/>
      <c r="CC1" s="674"/>
      <c r="CD1" s="674"/>
      <c r="CE1" s="674"/>
      <c r="CF1" s="674"/>
      <c r="CG1" s="674"/>
      <c r="CH1" s="674"/>
      <c r="CI1" s="674"/>
      <c r="CJ1" s="674"/>
      <c r="CK1" s="674"/>
      <c r="CL1" s="674"/>
      <c r="CM1" s="674"/>
      <c r="CN1" s="674"/>
      <c r="CO1" s="674"/>
      <c r="CP1" s="674"/>
      <c r="CQ1" s="674"/>
      <c r="CR1" s="674"/>
      <c r="CS1" s="674"/>
      <c r="CT1" s="675"/>
      <c r="CU1" s="664" t="s">
        <v>5324</v>
      </c>
      <c r="CV1" s="665"/>
      <c r="CW1" s="665"/>
      <c r="CX1" s="665"/>
      <c r="CY1" s="665"/>
      <c r="CZ1" s="665"/>
      <c r="DA1" s="665"/>
      <c r="DB1" s="665"/>
      <c r="DC1" s="665"/>
      <c r="DD1" s="665"/>
      <c r="DE1" s="665"/>
      <c r="DF1" s="665"/>
      <c r="DG1" s="665"/>
      <c r="DH1" s="665"/>
      <c r="DI1" s="665"/>
      <c r="DJ1" s="665"/>
      <c r="DK1" s="665"/>
      <c r="DL1" s="665"/>
      <c r="DM1" s="665"/>
      <c r="DN1" s="665"/>
      <c r="DO1" s="666"/>
      <c r="DP1" s="673" t="s">
        <v>5325</v>
      </c>
      <c r="DQ1" s="674"/>
      <c r="DR1" s="674"/>
      <c r="DS1" s="674"/>
      <c r="DT1" s="674"/>
      <c r="DU1" s="674"/>
      <c r="DV1" s="674"/>
      <c r="DW1" s="675"/>
      <c r="DX1" s="658" t="s">
        <v>5326</v>
      </c>
      <c r="DY1" s="659"/>
      <c r="DZ1" s="659"/>
      <c r="EA1" s="659"/>
      <c r="EB1" s="659"/>
      <c r="EC1" s="659"/>
      <c r="ED1" s="659"/>
      <c r="EE1" s="659"/>
      <c r="EF1" s="659"/>
      <c r="EG1" s="659"/>
      <c r="EH1" s="659"/>
      <c r="EI1" s="659"/>
      <c r="EJ1" s="659"/>
      <c r="EK1" s="659"/>
      <c r="EL1" s="659"/>
      <c r="EM1" s="659"/>
      <c r="EN1" s="659"/>
      <c r="EO1" s="660"/>
      <c r="EP1" s="664" t="s">
        <v>5327</v>
      </c>
      <c r="EQ1" s="665"/>
      <c r="ER1" s="665"/>
      <c r="ES1" s="665"/>
      <c r="ET1" s="665"/>
      <c r="EU1" s="665"/>
      <c r="EV1" s="665"/>
      <c r="EW1" s="665"/>
      <c r="EX1" s="665"/>
      <c r="EY1" s="665"/>
      <c r="EZ1" s="665"/>
      <c r="FA1" s="665"/>
      <c r="FB1" s="665"/>
      <c r="FC1" s="665"/>
      <c r="FD1" s="665"/>
      <c r="FE1" s="665"/>
      <c r="FF1" s="665"/>
      <c r="FG1" s="665"/>
      <c r="FH1" s="665"/>
      <c r="FI1" s="665"/>
      <c r="FJ1" s="665"/>
      <c r="FK1" s="665"/>
      <c r="FL1" s="665"/>
      <c r="FM1" s="666"/>
      <c r="FN1" s="676" t="s">
        <v>5328</v>
      </c>
      <c r="FO1" s="677"/>
      <c r="FP1" s="677"/>
      <c r="FQ1" s="677"/>
      <c r="FR1" s="677"/>
      <c r="FS1" s="678"/>
      <c r="FT1" s="658" t="s">
        <v>5329</v>
      </c>
      <c r="FU1" s="659"/>
      <c r="FV1" s="659"/>
      <c r="FW1" s="659"/>
      <c r="FX1" s="659"/>
      <c r="FY1" s="660"/>
      <c r="FZ1" s="679" t="s">
        <v>5330</v>
      </c>
      <c r="GA1" s="680"/>
      <c r="GB1" s="680"/>
      <c r="GC1" s="681"/>
      <c r="GD1" s="664" t="s">
        <v>5331</v>
      </c>
      <c r="GE1" s="665"/>
      <c r="GF1" s="665"/>
      <c r="GG1" s="665"/>
      <c r="GH1" s="665"/>
      <c r="GI1" s="665"/>
      <c r="GJ1" s="665"/>
      <c r="GK1" s="665"/>
      <c r="GL1" s="666"/>
      <c r="GM1" s="183"/>
      <c r="GN1" s="682"/>
      <c r="GO1" s="683"/>
      <c r="GP1" s="683"/>
      <c r="GQ1" s="683"/>
      <c r="GR1" s="683"/>
      <c r="GS1" s="683"/>
      <c r="GT1" s="683"/>
      <c r="GU1" s="683"/>
      <c r="GV1" s="683"/>
      <c r="GW1" s="683"/>
      <c r="GX1" s="683"/>
      <c r="GY1" s="683"/>
      <c r="GZ1" s="683"/>
      <c r="HA1" s="683"/>
      <c r="HB1" s="683"/>
      <c r="HC1" s="683"/>
      <c r="HD1" s="683"/>
      <c r="HE1" s="683"/>
      <c r="HF1" s="683"/>
      <c r="HG1" s="683"/>
      <c r="HH1" s="683"/>
      <c r="HI1" s="683"/>
      <c r="HJ1" s="683"/>
      <c r="HK1" s="683"/>
      <c r="HL1" s="683"/>
      <c r="HM1" s="683"/>
      <c r="HN1" s="683"/>
      <c r="HO1" s="683"/>
      <c r="HP1" s="683"/>
      <c r="HQ1" s="683"/>
      <c r="HR1" s="683"/>
      <c r="HS1" s="683"/>
      <c r="HT1" s="683"/>
      <c r="HU1" s="683"/>
      <c r="HV1" s="683"/>
      <c r="HW1" s="683"/>
      <c r="HX1" s="683"/>
      <c r="HY1" s="683"/>
      <c r="HZ1" s="683"/>
      <c r="IA1" s="683"/>
      <c r="IB1" s="683"/>
      <c r="IC1" s="683"/>
      <c r="ID1" s="683"/>
      <c r="IE1" s="683"/>
      <c r="IF1" s="683"/>
      <c r="IG1" s="683"/>
      <c r="IH1" s="683"/>
      <c r="II1" s="683"/>
      <c r="IJ1" s="683"/>
      <c r="IK1" s="683"/>
      <c r="IL1" s="683"/>
      <c r="IM1" s="683"/>
      <c r="IN1" s="683"/>
      <c r="IO1" s="683"/>
      <c r="IP1" s="683"/>
      <c r="IQ1" s="683"/>
      <c r="IR1" s="683"/>
      <c r="IS1" s="683"/>
      <c r="IT1" s="683"/>
      <c r="IU1" s="683"/>
      <c r="IV1" s="684"/>
      <c r="IW1" s="685" t="s">
        <v>5332</v>
      </c>
      <c r="IX1" s="686"/>
      <c r="IY1" s="686"/>
      <c r="IZ1" s="687"/>
      <c r="JA1" s="688" t="s">
        <v>5333</v>
      </c>
      <c r="JB1" s="689"/>
      <c r="JC1" s="689"/>
      <c r="JD1" s="689"/>
      <c r="JE1" s="690"/>
      <c r="JF1" s="184"/>
      <c r="JG1" s="184"/>
      <c r="JH1" s="185">
        <v>17.754799999999999</v>
      </c>
      <c r="JI1" s="186"/>
      <c r="JJ1" s="186"/>
      <c r="JK1" s="187"/>
      <c r="JL1" s="187"/>
      <c r="JM1" s="187"/>
      <c r="JN1" s="187"/>
      <c r="JO1" s="187"/>
      <c r="JP1" s="188" t="s">
        <v>5334</v>
      </c>
      <c r="JQ1" s="189" t="s">
        <v>3320</v>
      </c>
      <c r="JR1" s="189" t="s">
        <v>3320</v>
      </c>
      <c r="JS1" s="189" t="s">
        <v>3320</v>
      </c>
      <c r="JT1" s="189" t="s">
        <v>3320</v>
      </c>
      <c r="JU1" s="189" t="s">
        <v>3320</v>
      </c>
      <c r="JV1" s="189">
        <v>4</v>
      </c>
      <c r="JW1" s="189">
        <v>5</v>
      </c>
      <c r="JX1" s="189">
        <v>6</v>
      </c>
      <c r="JY1" s="189">
        <v>7</v>
      </c>
      <c r="JZ1" s="189">
        <v>8</v>
      </c>
      <c r="KA1" s="189">
        <v>9</v>
      </c>
      <c r="KB1" s="189">
        <v>10</v>
      </c>
      <c r="KC1" s="189">
        <v>11</v>
      </c>
      <c r="KD1" s="189">
        <v>12</v>
      </c>
      <c r="KE1" s="189">
        <v>13</v>
      </c>
      <c r="KF1" s="189">
        <v>14</v>
      </c>
      <c r="KG1" s="189">
        <v>15</v>
      </c>
      <c r="KH1" s="189">
        <v>16</v>
      </c>
      <c r="KI1" s="189">
        <v>17</v>
      </c>
      <c r="KJ1" s="189">
        <v>18</v>
      </c>
      <c r="KK1" s="189">
        <v>19</v>
      </c>
      <c r="KL1" s="189">
        <v>20</v>
      </c>
      <c r="KM1" s="189">
        <v>21</v>
      </c>
      <c r="KN1" s="190" t="s">
        <v>3320</v>
      </c>
      <c r="KO1" s="190" t="s">
        <v>3320</v>
      </c>
      <c r="KP1" s="190" t="s">
        <v>3320</v>
      </c>
      <c r="KQ1" s="190" t="s">
        <v>3320</v>
      </c>
      <c r="KR1" s="190" t="s">
        <v>3320</v>
      </c>
      <c r="KS1" s="190" t="s">
        <v>3320</v>
      </c>
      <c r="KT1" s="191"/>
      <c r="KU1" s="191"/>
      <c r="KV1" s="191"/>
      <c r="KW1" s="192"/>
      <c r="KX1" s="187"/>
      <c r="KY1" s="186"/>
      <c r="KZ1" s="186"/>
      <c r="LA1" s="186"/>
      <c r="LB1" s="186"/>
      <c r="LC1" s="187"/>
      <c r="LD1" s="187"/>
      <c r="LE1" s="187"/>
      <c r="LF1" s="187"/>
    </row>
    <row r="2" spans="1:318" ht="49.5" customHeight="1" thickBot="1">
      <c r="A2" s="193" t="s">
        <v>5335</v>
      </c>
      <c r="B2" s="194" t="s">
        <v>3289</v>
      </c>
      <c r="C2" s="194" t="s">
        <v>5336</v>
      </c>
      <c r="D2" s="195" t="s">
        <v>5337</v>
      </c>
      <c r="E2" s="195" t="s">
        <v>3289</v>
      </c>
      <c r="F2" s="195" t="s">
        <v>5338</v>
      </c>
      <c r="G2" s="195" t="s">
        <v>721</v>
      </c>
      <c r="H2" s="195" t="s">
        <v>5339</v>
      </c>
      <c r="I2" s="195" t="s">
        <v>5340</v>
      </c>
      <c r="J2" s="195" t="s">
        <v>5341</v>
      </c>
      <c r="K2" s="195" t="s">
        <v>5342</v>
      </c>
      <c r="L2" s="195" t="s">
        <v>5343</v>
      </c>
      <c r="M2" s="195" t="s">
        <v>5344</v>
      </c>
      <c r="N2" s="195" t="s">
        <v>4895</v>
      </c>
      <c r="O2" s="195" t="s">
        <v>5345</v>
      </c>
      <c r="P2" s="195" t="s">
        <v>5346</v>
      </c>
      <c r="Q2" s="196" t="s">
        <v>5347</v>
      </c>
      <c r="R2" s="197" t="s">
        <v>5348</v>
      </c>
      <c r="S2" s="198" t="s">
        <v>5349</v>
      </c>
      <c r="T2" s="199" t="s">
        <v>10</v>
      </c>
      <c r="U2" s="199" t="s">
        <v>10</v>
      </c>
      <c r="V2" s="200" t="s">
        <v>5350</v>
      </c>
      <c r="W2" s="201" t="s">
        <v>5351</v>
      </c>
      <c r="X2" s="194" t="s">
        <v>5352</v>
      </c>
      <c r="Y2" s="202" t="s">
        <v>5353</v>
      </c>
      <c r="Z2" s="202" t="s">
        <v>5354</v>
      </c>
      <c r="AA2" s="202" t="s">
        <v>5355</v>
      </c>
      <c r="AB2" s="202" t="s">
        <v>5356</v>
      </c>
      <c r="AC2" s="194" t="s">
        <v>5357</v>
      </c>
      <c r="AD2" s="203" t="s">
        <v>5358</v>
      </c>
      <c r="AE2" s="203" t="s">
        <v>5359</v>
      </c>
      <c r="AF2" s="203" t="s">
        <v>5360</v>
      </c>
      <c r="AG2" s="203" t="s">
        <v>5361</v>
      </c>
      <c r="AH2" s="194" t="s">
        <v>5362</v>
      </c>
      <c r="AI2" s="194" t="s">
        <v>5363</v>
      </c>
      <c r="AJ2" s="194" t="s">
        <v>5364</v>
      </c>
      <c r="AK2" s="194" t="s">
        <v>5365</v>
      </c>
      <c r="AL2" s="194" t="s">
        <v>5366</v>
      </c>
      <c r="AM2" s="194" t="s">
        <v>57</v>
      </c>
      <c r="AN2" s="194" t="s">
        <v>5367</v>
      </c>
      <c r="AO2" s="194" t="s">
        <v>5368</v>
      </c>
      <c r="AP2" s="194" t="s">
        <v>5369</v>
      </c>
      <c r="AQ2" s="204" t="s">
        <v>5370</v>
      </c>
      <c r="AR2" s="204" t="s">
        <v>5371</v>
      </c>
      <c r="AS2" s="204" t="s">
        <v>5372</v>
      </c>
      <c r="AT2" s="204" t="s">
        <v>5373</v>
      </c>
      <c r="AU2" s="204" t="s">
        <v>5374</v>
      </c>
      <c r="AV2" s="204" t="s">
        <v>5375</v>
      </c>
      <c r="AW2" s="204" t="s">
        <v>5376</v>
      </c>
      <c r="AX2" s="204" t="s">
        <v>5377</v>
      </c>
      <c r="AY2" s="204" t="s">
        <v>5378</v>
      </c>
      <c r="AZ2" s="204" t="s">
        <v>5379</v>
      </c>
      <c r="BA2" s="204" t="s">
        <v>5380</v>
      </c>
      <c r="BB2" s="204" t="s">
        <v>5381</v>
      </c>
      <c r="BC2" s="204" t="s">
        <v>5382</v>
      </c>
      <c r="BD2" s="204" t="s">
        <v>5383</v>
      </c>
      <c r="BE2" s="204" t="s">
        <v>5384</v>
      </c>
      <c r="BF2" s="205" t="s">
        <v>5385</v>
      </c>
      <c r="BG2" s="205" t="s">
        <v>5386</v>
      </c>
      <c r="BH2" s="206" t="s">
        <v>9</v>
      </c>
      <c r="BI2" s="206" t="s">
        <v>5387</v>
      </c>
      <c r="BJ2" s="206" t="s">
        <v>3300</v>
      </c>
      <c r="BK2" s="206" t="s">
        <v>5388</v>
      </c>
      <c r="BL2" s="206" t="s">
        <v>5389</v>
      </c>
      <c r="BM2" s="207" t="s">
        <v>5390</v>
      </c>
      <c r="BN2" s="207" t="s">
        <v>5391</v>
      </c>
      <c r="BO2" s="207" t="s">
        <v>5392</v>
      </c>
      <c r="BP2" s="207" t="s">
        <v>5393</v>
      </c>
      <c r="BQ2" s="208" t="s">
        <v>5394</v>
      </c>
      <c r="BR2" s="208" t="s">
        <v>5395</v>
      </c>
      <c r="BS2" s="205" t="s">
        <v>5396</v>
      </c>
      <c r="BT2" s="194" t="s">
        <v>5397</v>
      </c>
      <c r="BU2" s="194" t="s">
        <v>5398</v>
      </c>
      <c r="BV2" s="208" t="s">
        <v>5399</v>
      </c>
      <c r="BW2" s="209" t="s">
        <v>5400</v>
      </c>
      <c r="BX2" s="209" t="s">
        <v>5401</v>
      </c>
      <c r="BY2" s="209" t="s">
        <v>5402</v>
      </c>
      <c r="BZ2" s="205" t="s">
        <v>5403</v>
      </c>
      <c r="CA2" s="205" t="s">
        <v>5404</v>
      </c>
      <c r="CB2" s="205" t="s">
        <v>5405</v>
      </c>
      <c r="CC2" s="205" t="s">
        <v>5406</v>
      </c>
      <c r="CD2" s="205" t="s">
        <v>5407</v>
      </c>
      <c r="CE2" s="205" t="s">
        <v>5408</v>
      </c>
      <c r="CF2" s="205" t="s">
        <v>5409</v>
      </c>
      <c r="CG2" s="205" t="s">
        <v>5410</v>
      </c>
      <c r="CH2" s="205" t="s">
        <v>5411</v>
      </c>
      <c r="CI2" s="205" t="s">
        <v>5412</v>
      </c>
      <c r="CJ2" s="205" t="s">
        <v>5413</v>
      </c>
      <c r="CK2" s="205" t="s">
        <v>5414</v>
      </c>
      <c r="CL2" s="205" t="s">
        <v>5415</v>
      </c>
      <c r="CM2" s="205" t="s">
        <v>5416</v>
      </c>
      <c r="CN2" s="205" t="s">
        <v>5417</v>
      </c>
      <c r="CO2" s="205" t="s">
        <v>5418</v>
      </c>
      <c r="CP2" s="205" t="s">
        <v>5419</v>
      </c>
      <c r="CQ2" s="205" t="s">
        <v>5420</v>
      </c>
      <c r="CR2" s="205" t="s">
        <v>5421</v>
      </c>
      <c r="CS2" s="205" t="s">
        <v>5422</v>
      </c>
      <c r="CT2" s="205" t="s">
        <v>5423</v>
      </c>
      <c r="CU2" s="204" t="s">
        <v>5424</v>
      </c>
      <c r="CV2" s="204" t="s">
        <v>5425</v>
      </c>
      <c r="CW2" s="204" t="s">
        <v>5426</v>
      </c>
      <c r="CX2" s="204" t="s">
        <v>5427</v>
      </c>
      <c r="CY2" s="204" t="s">
        <v>5403</v>
      </c>
      <c r="CZ2" s="204" t="s">
        <v>5428</v>
      </c>
      <c r="DA2" s="204" t="s">
        <v>5429</v>
      </c>
      <c r="DB2" s="204" t="s">
        <v>5430</v>
      </c>
      <c r="DC2" s="204" t="s">
        <v>5431</v>
      </c>
      <c r="DD2" s="204" t="s">
        <v>5432</v>
      </c>
      <c r="DE2" s="204" t="s">
        <v>5433</v>
      </c>
      <c r="DF2" s="204" t="s">
        <v>5434</v>
      </c>
      <c r="DG2" s="204" t="s">
        <v>5415</v>
      </c>
      <c r="DH2" s="204" t="s">
        <v>5435</v>
      </c>
      <c r="DI2" s="204" t="s">
        <v>5436</v>
      </c>
      <c r="DJ2" s="204" t="s">
        <v>5437</v>
      </c>
      <c r="DK2" s="204" t="s">
        <v>5438</v>
      </c>
      <c r="DL2" s="204" t="s">
        <v>5439</v>
      </c>
      <c r="DM2" s="204" t="s">
        <v>5440</v>
      </c>
      <c r="DN2" s="204" t="s">
        <v>5441</v>
      </c>
      <c r="DO2" s="204" t="s">
        <v>5442</v>
      </c>
      <c r="DP2" s="205" t="s">
        <v>5443</v>
      </c>
      <c r="DQ2" s="205" t="s">
        <v>5444</v>
      </c>
      <c r="DR2" s="205" t="s">
        <v>5445</v>
      </c>
      <c r="DS2" s="205" t="s">
        <v>5446</v>
      </c>
      <c r="DT2" s="205" t="s">
        <v>5447</v>
      </c>
      <c r="DU2" s="205" t="s">
        <v>5448</v>
      </c>
      <c r="DV2" s="205" t="s">
        <v>5449</v>
      </c>
      <c r="DW2" s="205" t="s">
        <v>5450</v>
      </c>
      <c r="DX2" s="194" t="s">
        <v>5451</v>
      </c>
      <c r="DY2" s="194" t="s">
        <v>5452</v>
      </c>
      <c r="DZ2" s="194" t="s">
        <v>5453</v>
      </c>
      <c r="EA2" s="194" t="s">
        <v>5454</v>
      </c>
      <c r="EB2" s="194" t="s">
        <v>5455</v>
      </c>
      <c r="EC2" s="194" t="s">
        <v>5456</v>
      </c>
      <c r="ED2" s="194" t="s">
        <v>5457</v>
      </c>
      <c r="EE2" s="194" t="s">
        <v>5458</v>
      </c>
      <c r="EF2" s="194" t="s">
        <v>5459</v>
      </c>
      <c r="EG2" s="194" t="s">
        <v>5460</v>
      </c>
      <c r="EH2" s="194" t="s">
        <v>5461</v>
      </c>
      <c r="EI2" s="194" t="s">
        <v>5462</v>
      </c>
      <c r="EJ2" s="194" t="s">
        <v>5463</v>
      </c>
      <c r="EK2" s="194" t="s">
        <v>5464</v>
      </c>
      <c r="EL2" s="194" t="s">
        <v>5465</v>
      </c>
      <c r="EM2" s="194" t="s">
        <v>5466</v>
      </c>
      <c r="EN2" s="194" t="s">
        <v>5467</v>
      </c>
      <c r="EO2" s="194" t="s">
        <v>5468</v>
      </c>
      <c r="EP2" s="204" t="s">
        <v>5469</v>
      </c>
      <c r="EQ2" s="204" t="s">
        <v>5470</v>
      </c>
      <c r="ER2" s="204" t="s">
        <v>5471</v>
      </c>
      <c r="ES2" s="204" t="s">
        <v>5472</v>
      </c>
      <c r="ET2" s="204" t="s">
        <v>5473</v>
      </c>
      <c r="EU2" s="204" t="s">
        <v>5474</v>
      </c>
      <c r="EV2" s="204" t="s">
        <v>5475</v>
      </c>
      <c r="EW2" s="204" t="s">
        <v>5476</v>
      </c>
      <c r="EX2" s="204" t="s">
        <v>5477</v>
      </c>
      <c r="EY2" s="204" t="s">
        <v>5478</v>
      </c>
      <c r="EZ2" s="204" t="s">
        <v>5479</v>
      </c>
      <c r="FA2" s="204" t="s">
        <v>5480</v>
      </c>
      <c r="FB2" s="204" t="s">
        <v>5481</v>
      </c>
      <c r="FC2" s="204" t="s">
        <v>5482</v>
      </c>
      <c r="FD2" s="204" t="s">
        <v>5483</v>
      </c>
      <c r="FE2" s="204" t="s">
        <v>5484</v>
      </c>
      <c r="FF2" s="204" t="s">
        <v>5485</v>
      </c>
      <c r="FG2" s="204" t="s">
        <v>5486</v>
      </c>
      <c r="FH2" s="204" t="s">
        <v>5487</v>
      </c>
      <c r="FI2" s="204" t="s">
        <v>5488</v>
      </c>
      <c r="FJ2" s="204" t="s">
        <v>5489</v>
      </c>
      <c r="FK2" s="204" t="s">
        <v>5490</v>
      </c>
      <c r="FL2" s="204" t="s">
        <v>5491</v>
      </c>
      <c r="FM2" s="204" t="s">
        <v>5492</v>
      </c>
      <c r="FN2" s="210" t="s">
        <v>5493</v>
      </c>
      <c r="FO2" s="210" t="s">
        <v>5494</v>
      </c>
      <c r="FP2" s="210" t="s">
        <v>5495</v>
      </c>
      <c r="FQ2" s="210" t="s">
        <v>5496</v>
      </c>
      <c r="FR2" s="210" t="s">
        <v>5497</v>
      </c>
      <c r="FS2" s="210" t="s">
        <v>5498</v>
      </c>
      <c r="FT2" s="194" t="s">
        <v>5499</v>
      </c>
      <c r="FU2" s="194" t="s">
        <v>5500</v>
      </c>
      <c r="FV2" s="194" t="s">
        <v>5501</v>
      </c>
      <c r="FW2" s="199" t="s">
        <v>5502</v>
      </c>
      <c r="FX2" s="199" t="s">
        <v>5503</v>
      </c>
      <c r="FY2" s="194" t="s">
        <v>5504</v>
      </c>
      <c r="FZ2" s="211" t="s">
        <v>5505</v>
      </c>
      <c r="GA2" s="211" t="s">
        <v>5506</v>
      </c>
      <c r="GB2" s="211" t="s">
        <v>5507</v>
      </c>
      <c r="GC2" s="211" t="s">
        <v>5508</v>
      </c>
      <c r="GD2" s="204" t="s">
        <v>5509</v>
      </c>
      <c r="GE2" s="204" t="s">
        <v>5510</v>
      </c>
      <c r="GF2" s="204" t="s">
        <v>5511</v>
      </c>
      <c r="GG2" s="204" t="s">
        <v>5512</v>
      </c>
      <c r="GH2" s="204" t="s">
        <v>5513</v>
      </c>
      <c r="GI2" s="204" t="s">
        <v>5514</v>
      </c>
      <c r="GJ2" s="204" t="s">
        <v>5515</v>
      </c>
      <c r="GK2" s="204" t="s">
        <v>5516</v>
      </c>
      <c r="GL2" s="204" t="s">
        <v>5517</v>
      </c>
      <c r="GM2" s="205" t="s">
        <v>5518</v>
      </c>
      <c r="GN2" s="194" t="s">
        <v>5519</v>
      </c>
      <c r="GO2" s="194" t="s">
        <v>5520</v>
      </c>
      <c r="GP2" s="194" t="s">
        <v>5521</v>
      </c>
      <c r="GQ2" s="194" t="s">
        <v>5522</v>
      </c>
      <c r="GR2" s="194" t="s">
        <v>5523</v>
      </c>
      <c r="GS2" s="194" t="s">
        <v>5524</v>
      </c>
      <c r="GT2" s="194" t="s">
        <v>5525</v>
      </c>
      <c r="GU2" s="194" t="s">
        <v>5526</v>
      </c>
      <c r="GV2" s="194" t="s">
        <v>5527</v>
      </c>
      <c r="GW2" s="194" t="s">
        <v>5528</v>
      </c>
      <c r="GX2" s="194" t="s">
        <v>5529</v>
      </c>
      <c r="GY2" s="194" t="s">
        <v>5530</v>
      </c>
      <c r="GZ2" s="194" t="s">
        <v>5531</v>
      </c>
      <c r="HA2" s="194" t="s">
        <v>5532</v>
      </c>
      <c r="HB2" s="194" t="s">
        <v>5533</v>
      </c>
      <c r="HC2" s="194" t="s">
        <v>5534</v>
      </c>
      <c r="HD2" s="194" t="s">
        <v>5535</v>
      </c>
      <c r="HE2" s="194" t="s">
        <v>5536</v>
      </c>
      <c r="HF2" s="194" t="s">
        <v>5537</v>
      </c>
      <c r="HG2" s="194" t="s">
        <v>5538</v>
      </c>
      <c r="HH2" s="194" t="s">
        <v>5539</v>
      </c>
      <c r="HI2" s="194" t="s">
        <v>5540</v>
      </c>
      <c r="HJ2" s="194" t="s">
        <v>5541</v>
      </c>
      <c r="HK2" s="194" t="s">
        <v>5542</v>
      </c>
      <c r="HL2" s="194" t="s">
        <v>5543</v>
      </c>
      <c r="HM2" s="194" t="s">
        <v>5544</v>
      </c>
      <c r="HN2" s="194" t="s">
        <v>5545</v>
      </c>
      <c r="HO2" s="194" t="s">
        <v>5546</v>
      </c>
      <c r="HP2" s="194" t="s">
        <v>5547</v>
      </c>
      <c r="HQ2" s="194" t="s">
        <v>5548</v>
      </c>
      <c r="HR2" s="194" t="s">
        <v>5549</v>
      </c>
      <c r="HS2" s="194" t="s">
        <v>5550</v>
      </c>
      <c r="HT2" s="194" t="s">
        <v>5551</v>
      </c>
      <c r="HU2" s="194" t="s">
        <v>5552</v>
      </c>
      <c r="HV2" s="194" t="s">
        <v>5553</v>
      </c>
      <c r="HW2" s="194" t="s">
        <v>5554</v>
      </c>
      <c r="HX2" s="194" t="s">
        <v>5555</v>
      </c>
      <c r="HY2" s="194" t="s">
        <v>5556</v>
      </c>
      <c r="HZ2" s="194" t="s">
        <v>5557</v>
      </c>
      <c r="IA2" s="194" t="s">
        <v>5558</v>
      </c>
      <c r="IB2" s="194" t="s">
        <v>5559</v>
      </c>
      <c r="IC2" s="194" t="s">
        <v>5560</v>
      </c>
      <c r="ID2" s="194" t="s">
        <v>5561</v>
      </c>
      <c r="IE2" s="194" t="s">
        <v>5562</v>
      </c>
      <c r="IF2" s="194" t="s">
        <v>5563</v>
      </c>
      <c r="IG2" s="194" t="s">
        <v>5564</v>
      </c>
      <c r="IH2" s="194" t="s">
        <v>5565</v>
      </c>
      <c r="II2" s="194" t="s">
        <v>5566</v>
      </c>
      <c r="IJ2" s="194" t="s">
        <v>5567</v>
      </c>
      <c r="IK2" s="194" t="s">
        <v>5568</v>
      </c>
      <c r="IL2" s="194" t="s">
        <v>5569</v>
      </c>
      <c r="IM2" s="194" t="s">
        <v>5570</v>
      </c>
      <c r="IN2" s="194" t="s">
        <v>5571</v>
      </c>
      <c r="IO2" s="194" t="s">
        <v>5572</v>
      </c>
      <c r="IP2" s="194" t="s">
        <v>5573</v>
      </c>
      <c r="IQ2" s="194" t="s">
        <v>5574</v>
      </c>
      <c r="IR2" s="194" t="s">
        <v>5575</v>
      </c>
      <c r="IS2" s="194" t="s">
        <v>5576</v>
      </c>
      <c r="IT2" s="194" t="s">
        <v>5577</v>
      </c>
      <c r="IU2" s="194" t="s">
        <v>5578</v>
      </c>
      <c r="IV2" s="194" t="s">
        <v>5579</v>
      </c>
      <c r="IW2" s="212" t="s">
        <v>5580</v>
      </c>
      <c r="IX2" s="212" t="s">
        <v>5581</v>
      </c>
      <c r="IY2" s="212" t="s">
        <v>5582</v>
      </c>
      <c r="IZ2" s="212" t="s">
        <v>5583</v>
      </c>
      <c r="JA2" s="213" t="s">
        <v>5584</v>
      </c>
      <c r="JB2" s="213" t="s">
        <v>5585</v>
      </c>
      <c r="JC2" s="213" t="s">
        <v>5586</v>
      </c>
      <c r="JD2" s="213" t="s">
        <v>5587</v>
      </c>
      <c r="JE2" s="213" t="s">
        <v>5588</v>
      </c>
      <c r="JF2" s="213" t="s">
        <v>5589</v>
      </c>
      <c r="JG2" s="213" t="s">
        <v>5590</v>
      </c>
      <c r="JH2" s="213" t="s">
        <v>5591</v>
      </c>
      <c r="JI2" s="213" t="s">
        <v>5592</v>
      </c>
      <c r="JJ2" s="213" t="s">
        <v>5593</v>
      </c>
      <c r="JK2" s="214" t="s">
        <v>5594</v>
      </c>
      <c r="JL2" s="214" t="s">
        <v>5595</v>
      </c>
      <c r="JM2" s="214" t="s">
        <v>5596</v>
      </c>
      <c r="JN2" s="214" t="s">
        <v>5597</v>
      </c>
      <c r="JO2" s="214" t="s">
        <v>5598</v>
      </c>
      <c r="JP2" s="215" t="s">
        <v>5599</v>
      </c>
      <c r="JQ2" s="216" t="s">
        <v>5600</v>
      </c>
      <c r="JR2" s="216" t="s">
        <v>5601</v>
      </c>
      <c r="JS2" s="217" t="s">
        <v>5602</v>
      </c>
      <c r="JT2" s="217" t="s">
        <v>5601</v>
      </c>
      <c r="JU2" s="218" t="s">
        <v>5603</v>
      </c>
      <c r="JV2" s="219" t="s">
        <v>5604</v>
      </c>
      <c r="JW2" s="219" t="s">
        <v>5605</v>
      </c>
      <c r="JX2" s="219" t="s">
        <v>5606</v>
      </c>
      <c r="JY2" s="219" t="s">
        <v>5607</v>
      </c>
      <c r="JZ2" s="219" t="s">
        <v>5608</v>
      </c>
      <c r="KA2" s="219" t="s">
        <v>5609</v>
      </c>
      <c r="KB2" s="219" t="s">
        <v>5610</v>
      </c>
      <c r="KC2" s="219" t="s">
        <v>5611</v>
      </c>
      <c r="KD2" s="219" t="s">
        <v>5612</v>
      </c>
      <c r="KE2" s="219" t="s">
        <v>5613</v>
      </c>
      <c r="KF2" s="219" t="s">
        <v>5614</v>
      </c>
      <c r="KG2" s="219" t="s">
        <v>5615</v>
      </c>
      <c r="KH2" s="219" t="s">
        <v>5616</v>
      </c>
      <c r="KI2" s="219" t="s">
        <v>5617</v>
      </c>
      <c r="KJ2" s="219" t="s">
        <v>5618</v>
      </c>
      <c r="KK2" s="219" t="s">
        <v>5619</v>
      </c>
      <c r="KL2" s="219" t="s">
        <v>5620</v>
      </c>
      <c r="KM2" s="219" t="s">
        <v>5621</v>
      </c>
      <c r="KN2" s="220" t="s">
        <v>5622</v>
      </c>
      <c r="KO2" s="220" t="s">
        <v>5623</v>
      </c>
      <c r="KP2" s="220" t="s">
        <v>5624</v>
      </c>
      <c r="KQ2" s="221" t="s">
        <v>5625</v>
      </c>
      <c r="KR2" s="221" t="s">
        <v>5626</v>
      </c>
      <c r="KS2" s="222" t="s">
        <v>5627</v>
      </c>
      <c r="KT2" s="223" t="s">
        <v>5628</v>
      </c>
      <c r="KU2" s="223" t="s">
        <v>5629</v>
      </c>
      <c r="KV2" s="223" t="s">
        <v>5356</v>
      </c>
      <c r="KW2" s="224" t="s">
        <v>5630</v>
      </c>
      <c r="KX2" s="225" t="s">
        <v>5631</v>
      </c>
      <c r="KY2" s="226" t="s">
        <v>5632</v>
      </c>
      <c r="KZ2" s="226" t="s">
        <v>5633</v>
      </c>
      <c r="LA2" s="226" t="s">
        <v>5634</v>
      </c>
      <c r="LB2" s="227" t="s">
        <v>5356</v>
      </c>
      <c r="LC2" s="228" t="s">
        <v>5635</v>
      </c>
      <c r="LD2" s="229" t="s">
        <v>5636</v>
      </c>
      <c r="LE2" s="229" t="s">
        <v>5637</v>
      </c>
      <c r="LF2" s="230" t="s">
        <v>688</v>
      </c>
    </row>
    <row r="3" spans="1:318" ht="49.5" customHeight="1" thickBot="1">
      <c r="A3" s="231" t="s">
        <v>5638</v>
      </c>
      <c r="B3" s="232">
        <v>911</v>
      </c>
      <c r="C3" s="233" t="s">
        <v>5639</v>
      </c>
      <c r="D3" s="233" t="s">
        <v>5640</v>
      </c>
      <c r="E3" s="232">
        <v>911</v>
      </c>
      <c r="F3" s="232">
        <v>1</v>
      </c>
      <c r="G3" s="233" t="s">
        <v>5641</v>
      </c>
      <c r="H3" s="233" t="s">
        <v>525</v>
      </c>
      <c r="I3" s="234">
        <v>1</v>
      </c>
      <c r="J3" s="235"/>
      <c r="K3" s="234" t="s">
        <v>68</v>
      </c>
      <c r="L3" s="234">
        <v>1</v>
      </c>
      <c r="M3" s="234">
        <v>1</v>
      </c>
      <c r="N3" s="235"/>
      <c r="O3" s="235"/>
      <c r="P3" s="235"/>
      <c r="Q3" s="234">
        <v>1</v>
      </c>
      <c r="R3" s="234" t="s">
        <v>68</v>
      </c>
      <c r="S3" s="235"/>
      <c r="T3" s="235"/>
      <c r="U3" s="235"/>
      <c r="V3" s="233" t="s">
        <v>5642</v>
      </c>
      <c r="W3" s="233" t="s">
        <v>5643</v>
      </c>
      <c r="X3" s="232">
        <v>1</v>
      </c>
      <c r="Y3" s="232">
        <v>75</v>
      </c>
      <c r="Z3" s="236">
        <v>0</v>
      </c>
      <c r="AA3" s="236">
        <v>0</v>
      </c>
      <c r="AB3" s="232">
        <v>1</v>
      </c>
      <c r="AC3" s="233" t="s">
        <v>5644</v>
      </c>
      <c r="AD3" s="233" t="s">
        <v>5644</v>
      </c>
      <c r="AE3" s="234" t="s">
        <v>5645</v>
      </c>
      <c r="AF3" s="233" t="s">
        <v>5646</v>
      </c>
      <c r="AG3" s="234" t="s">
        <v>5645</v>
      </c>
      <c r="AH3" s="233" t="s">
        <v>520</v>
      </c>
      <c r="AI3" s="233" t="s">
        <v>525</v>
      </c>
      <c r="AJ3" s="233" t="s">
        <v>5647</v>
      </c>
      <c r="AK3" s="233" t="s">
        <v>5648</v>
      </c>
      <c r="AL3" s="233" t="s">
        <v>5649</v>
      </c>
      <c r="AM3" s="233" t="s">
        <v>5650</v>
      </c>
      <c r="AN3" s="233" t="s">
        <v>525</v>
      </c>
      <c r="AO3" s="233" t="s">
        <v>5651</v>
      </c>
      <c r="AP3" s="233" t="s">
        <v>5652</v>
      </c>
      <c r="AQ3" s="233" t="s">
        <v>5653</v>
      </c>
      <c r="AR3" s="233" t="s">
        <v>5654</v>
      </c>
      <c r="AS3" s="233" t="s">
        <v>5655</v>
      </c>
      <c r="AT3" s="233" t="s">
        <v>733</v>
      </c>
      <c r="AU3" s="233" t="s">
        <v>733</v>
      </c>
      <c r="AV3" s="233" t="s">
        <v>733</v>
      </c>
      <c r="AW3" s="233" t="s">
        <v>3320</v>
      </c>
      <c r="AX3" s="233" t="s">
        <v>5656</v>
      </c>
      <c r="AY3" s="233" t="s">
        <v>733</v>
      </c>
      <c r="AZ3" s="233" t="s">
        <v>5657</v>
      </c>
      <c r="BA3" s="233" t="s">
        <v>5658</v>
      </c>
      <c r="BB3" s="233" t="s">
        <v>5659</v>
      </c>
      <c r="BC3" s="233" t="s">
        <v>5660</v>
      </c>
      <c r="BD3" s="233" t="s">
        <v>5661</v>
      </c>
      <c r="BE3" s="233" t="s">
        <v>5662</v>
      </c>
      <c r="BF3" s="234" t="s">
        <v>1214</v>
      </c>
      <c r="BG3" s="233" t="s">
        <v>3320</v>
      </c>
      <c r="BH3" s="233" t="s">
        <v>5663</v>
      </c>
      <c r="BI3" s="233" t="s">
        <v>5663</v>
      </c>
      <c r="BJ3" s="233" t="s">
        <v>3569</v>
      </c>
      <c r="BK3" s="233" t="s">
        <v>5664</v>
      </c>
      <c r="BL3" s="234">
        <v>115</v>
      </c>
      <c r="BM3" s="233" t="s">
        <v>5665</v>
      </c>
      <c r="BN3" s="237">
        <v>46935</v>
      </c>
      <c r="BO3" s="232">
        <v>18</v>
      </c>
      <c r="BP3" s="232">
        <v>2028</v>
      </c>
      <c r="BQ3" s="232">
        <v>75</v>
      </c>
      <c r="BR3" s="234">
        <v>75</v>
      </c>
      <c r="BS3" s="233" t="s">
        <v>5666</v>
      </c>
      <c r="BT3" s="232">
        <v>267</v>
      </c>
      <c r="BU3" s="234">
        <v>219</v>
      </c>
      <c r="BV3" s="238">
        <v>0.33</v>
      </c>
      <c r="BW3" s="239" t="s">
        <v>910</v>
      </c>
      <c r="BX3" s="233" t="s">
        <v>733</v>
      </c>
      <c r="BY3" s="233" t="s">
        <v>910</v>
      </c>
      <c r="BZ3" s="232">
        <v>28.38</v>
      </c>
      <c r="CA3" s="233" t="s">
        <v>1214</v>
      </c>
      <c r="CB3" s="232">
        <v>650</v>
      </c>
      <c r="CC3" s="233" t="s">
        <v>5667</v>
      </c>
      <c r="CD3" s="233" t="s">
        <v>5668</v>
      </c>
      <c r="CE3" s="233" t="s">
        <v>3320</v>
      </c>
      <c r="CF3" s="233" t="s">
        <v>733</v>
      </c>
      <c r="CG3" s="233" t="s">
        <v>1214</v>
      </c>
      <c r="CH3" s="232">
        <v>2172</v>
      </c>
      <c r="CI3" s="232">
        <v>2020</v>
      </c>
      <c r="CJ3" s="233" t="s">
        <v>5669</v>
      </c>
      <c r="CK3" s="232">
        <v>365</v>
      </c>
      <c r="CL3" s="232">
        <v>90</v>
      </c>
      <c r="CM3" s="232">
        <v>98</v>
      </c>
      <c r="CN3" s="232">
        <v>25</v>
      </c>
      <c r="CO3" s="237">
        <v>46387</v>
      </c>
      <c r="CP3" s="232">
        <v>2026</v>
      </c>
      <c r="CQ3" s="232">
        <v>0.4</v>
      </c>
      <c r="CR3" s="232">
        <v>8</v>
      </c>
      <c r="CS3" s="233" t="s">
        <v>5670</v>
      </c>
      <c r="CT3" s="232">
        <v>800848</v>
      </c>
      <c r="CU3" s="233" t="s">
        <v>3320</v>
      </c>
      <c r="CV3" s="233" t="s">
        <v>3320</v>
      </c>
      <c r="CW3" s="233" t="s">
        <v>3320</v>
      </c>
      <c r="CX3" s="233" t="s">
        <v>3320</v>
      </c>
      <c r="CY3" s="233" t="s">
        <v>3320</v>
      </c>
      <c r="CZ3" s="233" t="s">
        <v>3320</v>
      </c>
      <c r="DA3" s="233" t="s">
        <v>3320</v>
      </c>
      <c r="DB3" s="233" t="s">
        <v>3320</v>
      </c>
      <c r="DC3" s="233" t="s">
        <v>3320</v>
      </c>
      <c r="DD3" s="233" t="s">
        <v>3320</v>
      </c>
      <c r="DE3" s="235"/>
      <c r="DF3" s="233" t="s">
        <v>3320</v>
      </c>
      <c r="DG3" s="233" t="s">
        <v>3320</v>
      </c>
      <c r="DH3" s="233" t="s">
        <v>3320</v>
      </c>
      <c r="DI3" s="233" t="s">
        <v>3320</v>
      </c>
      <c r="DJ3" s="233" t="s">
        <v>3320</v>
      </c>
      <c r="DK3" s="233" t="s">
        <v>3320</v>
      </c>
      <c r="DL3" s="235"/>
      <c r="DM3" s="233" t="s">
        <v>3320</v>
      </c>
      <c r="DN3" s="233" t="s">
        <v>3320</v>
      </c>
      <c r="DO3" s="233" t="s">
        <v>3320</v>
      </c>
      <c r="DP3" s="235"/>
      <c r="DQ3" s="233" t="s">
        <v>3320</v>
      </c>
      <c r="DR3" s="233" t="s">
        <v>3320</v>
      </c>
      <c r="DS3" s="233" t="s">
        <v>3320</v>
      </c>
      <c r="DT3" s="233" t="s">
        <v>3320</v>
      </c>
      <c r="DU3" s="233" t="s">
        <v>3320</v>
      </c>
      <c r="DV3" s="233" t="s">
        <v>3320</v>
      </c>
      <c r="DW3" s="233" t="s">
        <v>3320</v>
      </c>
      <c r="DX3" s="233" t="s">
        <v>3320</v>
      </c>
      <c r="DY3" s="233" t="s">
        <v>3320</v>
      </c>
      <c r="DZ3" s="233" t="s">
        <v>3320</v>
      </c>
      <c r="EA3" s="233" t="s">
        <v>3320</v>
      </c>
      <c r="EB3" s="233" t="s">
        <v>3320</v>
      </c>
      <c r="EC3" s="233" t="s">
        <v>3320</v>
      </c>
      <c r="ED3" s="233" t="s">
        <v>3320</v>
      </c>
      <c r="EE3" s="233" t="s">
        <v>3320</v>
      </c>
      <c r="EF3" s="233" t="s">
        <v>3320</v>
      </c>
      <c r="EG3" s="233" t="s">
        <v>3320</v>
      </c>
      <c r="EH3" s="233" t="s">
        <v>3320</v>
      </c>
      <c r="EI3" s="233" t="s">
        <v>3320</v>
      </c>
      <c r="EJ3" s="233" t="s">
        <v>3320</v>
      </c>
      <c r="EK3" s="233" t="s">
        <v>3320</v>
      </c>
      <c r="EL3" s="233" t="s">
        <v>3320</v>
      </c>
      <c r="EM3" s="233" t="s">
        <v>3320</v>
      </c>
      <c r="EN3" s="233" t="s">
        <v>3320</v>
      </c>
      <c r="EO3" s="233" t="s">
        <v>3320</v>
      </c>
      <c r="EP3" s="233" t="s">
        <v>3320</v>
      </c>
      <c r="EQ3" s="233" t="s">
        <v>3320</v>
      </c>
      <c r="ER3" s="233" t="s">
        <v>3320</v>
      </c>
      <c r="ES3" s="233" t="s">
        <v>3320</v>
      </c>
      <c r="ET3" s="233" t="s">
        <v>3320</v>
      </c>
      <c r="EU3" s="233" t="s">
        <v>3320</v>
      </c>
      <c r="EV3" s="233" t="s">
        <v>3320</v>
      </c>
      <c r="EW3" s="233" t="s">
        <v>3320</v>
      </c>
      <c r="EX3" s="233" t="s">
        <v>3320</v>
      </c>
      <c r="EY3" s="233" t="s">
        <v>3320</v>
      </c>
      <c r="EZ3" s="233" t="s">
        <v>3320</v>
      </c>
      <c r="FA3" s="233" t="s">
        <v>3320</v>
      </c>
      <c r="FB3" s="233" t="s">
        <v>3320</v>
      </c>
      <c r="FC3" s="233" t="s">
        <v>3320</v>
      </c>
      <c r="FD3" s="233" t="s">
        <v>3320</v>
      </c>
      <c r="FE3" s="233" t="s">
        <v>3320</v>
      </c>
      <c r="FF3" s="233" t="s">
        <v>3320</v>
      </c>
      <c r="FG3" s="233" t="s">
        <v>3320</v>
      </c>
      <c r="FH3" s="233" t="s">
        <v>3320</v>
      </c>
      <c r="FI3" s="233" t="s">
        <v>3320</v>
      </c>
      <c r="FJ3" s="233" t="s">
        <v>3320</v>
      </c>
      <c r="FK3" s="233" t="s">
        <v>3320</v>
      </c>
      <c r="FL3" s="233" t="s">
        <v>3320</v>
      </c>
      <c r="FM3" s="233" t="s">
        <v>3320</v>
      </c>
      <c r="FN3" s="240">
        <v>80084800</v>
      </c>
      <c r="FO3" s="232">
        <v>80</v>
      </c>
      <c r="FP3" s="233" t="s">
        <v>1214</v>
      </c>
      <c r="FQ3" s="233" t="s">
        <v>733</v>
      </c>
      <c r="FR3" s="233" t="s">
        <v>733</v>
      </c>
      <c r="FS3" s="233" t="s">
        <v>733</v>
      </c>
      <c r="FT3" s="233" t="s">
        <v>87</v>
      </c>
      <c r="FU3" s="233" t="s">
        <v>5671</v>
      </c>
      <c r="FV3" s="233" t="s">
        <v>5672</v>
      </c>
      <c r="FW3" s="241" t="s">
        <v>5664</v>
      </c>
      <c r="FX3" s="242">
        <v>115</v>
      </c>
      <c r="FY3" s="233" t="s">
        <v>5673</v>
      </c>
      <c r="FZ3" s="240">
        <v>80084800</v>
      </c>
      <c r="GA3" s="240">
        <v>9900000</v>
      </c>
      <c r="GB3" s="240">
        <v>1417</v>
      </c>
      <c r="GC3" s="240">
        <v>44042</v>
      </c>
      <c r="GD3" s="233" t="s">
        <v>5674</v>
      </c>
      <c r="GE3" s="233" t="s">
        <v>1214</v>
      </c>
      <c r="GF3" s="233" t="s">
        <v>1214</v>
      </c>
      <c r="GG3" s="233" t="s">
        <v>5675</v>
      </c>
      <c r="GH3" s="233" t="s">
        <v>1214</v>
      </c>
      <c r="GI3" s="233" t="s">
        <v>1214</v>
      </c>
      <c r="GJ3" s="233" t="s">
        <v>1214</v>
      </c>
      <c r="GK3" s="233" t="s">
        <v>733</v>
      </c>
      <c r="GL3" s="233" t="s">
        <v>1214</v>
      </c>
      <c r="GM3" s="243" t="s">
        <v>5676</v>
      </c>
      <c r="GN3" s="233" t="s">
        <v>3320</v>
      </c>
      <c r="GO3" s="233" t="s">
        <v>733</v>
      </c>
      <c r="GP3" s="233" t="s">
        <v>5677</v>
      </c>
      <c r="GQ3" s="233" t="s">
        <v>733</v>
      </c>
      <c r="GR3" s="233" t="s">
        <v>5678</v>
      </c>
      <c r="GS3" s="233" t="s">
        <v>3320</v>
      </c>
      <c r="GT3" s="233" t="s">
        <v>3320</v>
      </c>
      <c r="GU3" s="232">
        <v>0.6</v>
      </c>
      <c r="GV3" s="233" t="s">
        <v>733</v>
      </c>
      <c r="GW3" s="233" t="s">
        <v>5679</v>
      </c>
      <c r="GX3" s="233" t="s">
        <v>5680</v>
      </c>
      <c r="GY3" s="233" t="s">
        <v>733</v>
      </c>
      <c r="GZ3" s="233" t="s">
        <v>3320</v>
      </c>
      <c r="HA3" s="233" t="s">
        <v>5681</v>
      </c>
      <c r="HB3" s="233" t="s">
        <v>5682</v>
      </c>
      <c r="HC3" s="233" t="s">
        <v>5683</v>
      </c>
      <c r="HD3" s="233" t="s">
        <v>5683</v>
      </c>
      <c r="HE3" s="233" t="s">
        <v>5684</v>
      </c>
      <c r="HF3" s="233" t="s">
        <v>733</v>
      </c>
      <c r="HG3" s="233" t="s">
        <v>1214</v>
      </c>
      <c r="HH3" s="244">
        <v>46079.881238425929</v>
      </c>
      <c r="HI3" s="244">
        <v>46083.83053240741</v>
      </c>
      <c r="HJ3" s="233" t="s">
        <v>5685</v>
      </c>
      <c r="HK3" s="233" t="s">
        <v>3320</v>
      </c>
      <c r="HL3" s="233" t="s">
        <v>3320</v>
      </c>
      <c r="HM3" s="233" t="s">
        <v>3320</v>
      </c>
      <c r="HN3" s="233" t="s">
        <v>3320</v>
      </c>
      <c r="HO3" s="233" t="s">
        <v>3320</v>
      </c>
      <c r="HP3" s="233" t="s">
        <v>3320</v>
      </c>
      <c r="HQ3" s="233" t="s">
        <v>3320</v>
      </c>
      <c r="HR3" s="233" t="s">
        <v>3320</v>
      </c>
      <c r="HS3" s="233" t="s">
        <v>3320</v>
      </c>
      <c r="HT3" s="233" t="s">
        <v>3320</v>
      </c>
      <c r="HU3" s="233" t="s">
        <v>3320</v>
      </c>
      <c r="HV3" s="233" t="s">
        <v>3320</v>
      </c>
      <c r="HW3" s="233" t="s">
        <v>3320</v>
      </c>
      <c r="HX3" s="233" t="s">
        <v>3320</v>
      </c>
      <c r="HY3" s="233" t="s">
        <v>3320</v>
      </c>
      <c r="HZ3" s="233" t="s">
        <v>3320</v>
      </c>
      <c r="IA3" s="233" t="s">
        <v>3320</v>
      </c>
      <c r="IB3" s="233" t="s">
        <v>3320</v>
      </c>
      <c r="IC3" s="233" t="s">
        <v>3320</v>
      </c>
      <c r="ID3" s="233" t="s">
        <v>3320</v>
      </c>
      <c r="IE3" s="233" t="s">
        <v>3320</v>
      </c>
      <c r="IF3" s="233" t="s">
        <v>3320</v>
      </c>
      <c r="IG3" s="233" t="s">
        <v>3320</v>
      </c>
      <c r="IH3" s="233" t="s">
        <v>3320</v>
      </c>
      <c r="II3" s="233" t="s">
        <v>3320</v>
      </c>
      <c r="IJ3" s="233" t="s">
        <v>3320</v>
      </c>
      <c r="IK3" s="233" t="s">
        <v>3320</v>
      </c>
      <c r="IL3" s="233" t="s">
        <v>3320</v>
      </c>
      <c r="IM3" s="233" t="s">
        <v>3320</v>
      </c>
      <c r="IN3" s="233" t="s">
        <v>3320</v>
      </c>
      <c r="IO3" s="233" t="s">
        <v>3320</v>
      </c>
      <c r="IP3" s="233" t="s">
        <v>3320</v>
      </c>
      <c r="IQ3" s="233" t="s">
        <v>3320</v>
      </c>
      <c r="IR3" s="233" t="s">
        <v>3320</v>
      </c>
      <c r="IS3" s="233" t="s">
        <v>3320</v>
      </c>
      <c r="IT3" s="233" t="s">
        <v>3320</v>
      </c>
      <c r="IU3" s="233" t="s">
        <v>3320</v>
      </c>
      <c r="IV3" s="233" t="s">
        <v>3320</v>
      </c>
      <c r="IW3" s="245" t="s">
        <v>93</v>
      </c>
      <c r="IX3" s="246" t="s">
        <v>5686</v>
      </c>
      <c r="IY3" s="246" t="s">
        <v>910</v>
      </c>
      <c r="IZ3" s="245" t="s">
        <v>955</v>
      </c>
      <c r="JA3" s="235"/>
      <c r="JB3" s="233"/>
      <c r="JC3" s="233"/>
      <c r="JD3" s="233"/>
      <c r="JE3" s="235"/>
      <c r="JF3" s="232" t="s">
        <v>3320</v>
      </c>
      <c r="JG3" s="232" t="s">
        <v>3320</v>
      </c>
      <c r="JH3" s="232" t="s">
        <v>3320</v>
      </c>
      <c r="JI3" s="232" t="s">
        <v>3320</v>
      </c>
      <c r="JJ3" s="232" t="s">
        <v>3320</v>
      </c>
      <c r="JK3" s="233" t="s">
        <v>202</v>
      </c>
      <c r="JL3" s="235"/>
      <c r="JM3" s="235"/>
      <c r="JN3" s="233" t="s">
        <v>202</v>
      </c>
      <c r="JO3" s="232">
        <v>5</v>
      </c>
      <c r="JP3" s="232">
        <v>0</v>
      </c>
      <c r="JQ3" s="233"/>
      <c r="JR3" s="233"/>
      <c r="JS3" s="233"/>
      <c r="JT3" s="233"/>
      <c r="JU3" s="233"/>
      <c r="JV3" s="233"/>
      <c r="JW3" s="233"/>
      <c r="JX3" s="233"/>
      <c r="JY3" s="233"/>
      <c r="JZ3" s="233"/>
      <c r="KA3" s="233"/>
      <c r="KB3" s="233"/>
      <c r="KC3" s="233"/>
      <c r="KD3" s="233"/>
      <c r="KE3" s="233"/>
      <c r="KF3" s="233"/>
      <c r="KG3" s="233"/>
      <c r="KH3" s="233"/>
      <c r="KI3" s="233"/>
      <c r="KJ3" s="233"/>
      <c r="KK3" s="233"/>
      <c r="KL3" s="233"/>
      <c r="KM3" s="233"/>
      <c r="KN3" s="232" t="s">
        <v>3320</v>
      </c>
      <c r="KO3" s="232" t="s">
        <v>3320</v>
      </c>
      <c r="KP3" s="232" t="s">
        <v>3320</v>
      </c>
      <c r="KQ3" s="235"/>
      <c r="KR3" s="235"/>
      <c r="KS3" s="235"/>
      <c r="KT3" s="233"/>
      <c r="KU3" s="235"/>
      <c r="KV3" s="235"/>
      <c r="KW3" s="235"/>
      <c r="KX3" s="233"/>
      <c r="KY3" s="232">
        <v>75</v>
      </c>
      <c r="KZ3" s="236">
        <v>0</v>
      </c>
      <c r="LA3" s="235"/>
      <c r="LB3" s="232">
        <v>0</v>
      </c>
      <c r="LC3" s="233"/>
      <c r="LD3" s="235"/>
      <c r="LE3" s="235"/>
      <c r="LF3" s="235"/>
    </row>
    <row r="4" spans="1:318" ht="49.5" customHeight="1" thickBot="1">
      <c r="A4" s="231" t="s">
        <v>5638</v>
      </c>
      <c r="B4" s="232">
        <v>1162</v>
      </c>
      <c r="C4" s="233" t="s">
        <v>5687</v>
      </c>
      <c r="D4" s="233" t="s">
        <v>5688</v>
      </c>
      <c r="E4" s="232">
        <v>1162</v>
      </c>
      <c r="F4" s="235"/>
      <c r="G4" s="233" t="s">
        <v>5689</v>
      </c>
      <c r="H4" s="233" t="s">
        <v>5690</v>
      </c>
      <c r="I4" s="234">
        <v>4</v>
      </c>
      <c r="J4" s="235"/>
      <c r="K4" s="234" t="s">
        <v>202</v>
      </c>
      <c r="L4" s="234">
        <v>3</v>
      </c>
      <c r="M4" s="234">
        <v>3</v>
      </c>
      <c r="N4" s="235"/>
      <c r="O4" s="235"/>
      <c r="P4" s="235"/>
      <c r="Q4" s="234">
        <v>1</v>
      </c>
      <c r="R4" s="234" t="s">
        <v>68</v>
      </c>
      <c r="S4" s="235"/>
      <c r="T4" s="235"/>
      <c r="U4" s="235"/>
      <c r="V4" s="233" t="s">
        <v>5098</v>
      </c>
      <c r="W4" s="233" t="s">
        <v>5643</v>
      </c>
      <c r="X4" s="232">
        <v>1</v>
      </c>
      <c r="Y4" s="232">
        <v>90</v>
      </c>
      <c r="Z4" s="236">
        <v>0</v>
      </c>
      <c r="AA4" s="236">
        <v>0</v>
      </c>
      <c r="AB4" s="232">
        <v>1</v>
      </c>
      <c r="AC4" s="233" t="s">
        <v>5691</v>
      </c>
      <c r="AD4" s="233" t="s">
        <v>5692</v>
      </c>
      <c r="AE4" s="234" t="s">
        <v>5645</v>
      </c>
      <c r="AF4" s="233" t="s">
        <v>5693</v>
      </c>
      <c r="AG4" s="234" t="s">
        <v>5645</v>
      </c>
      <c r="AH4" s="231" t="s">
        <v>5691</v>
      </c>
      <c r="AI4" s="233" t="s">
        <v>5694</v>
      </c>
      <c r="AJ4" s="233" t="s">
        <v>5694</v>
      </c>
      <c r="AK4" s="233" t="s">
        <v>5694</v>
      </c>
      <c r="AL4" s="233" t="s">
        <v>5695</v>
      </c>
      <c r="AM4" s="233" t="s">
        <v>5696</v>
      </c>
      <c r="AN4" s="233" t="s">
        <v>3320</v>
      </c>
      <c r="AO4" s="233" t="s">
        <v>5697</v>
      </c>
      <c r="AP4" s="233" t="s">
        <v>5698</v>
      </c>
      <c r="AQ4" s="233" t="s">
        <v>5699</v>
      </c>
      <c r="AR4" s="233" t="s">
        <v>5700</v>
      </c>
      <c r="AS4" s="233" t="s">
        <v>5701</v>
      </c>
      <c r="AT4" s="233" t="s">
        <v>733</v>
      </c>
      <c r="AU4" s="233" t="s">
        <v>733</v>
      </c>
      <c r="AV4" s="233" t="s">
        <v>733</v>
      </c>
      <c r="AW4" s="233" t="s">
        <v>3320</v>
      </c>
      <c r="AX4" s="233" t="s">
        <v>5702</v>
      </c>
      <c r="AY4" s="233" t="s">
        <v>733</v>
      </c>
      <c r="AZ4" s="233" t="s">
        <v>5703</v>
      </c>
      <c r="BA4" s="233" t="s">
        <v>5704</v>
      </c>
      <c r="BB4" s="233" t="s">
        <v>5705</v>
      </c>
      <c r="BC4" s="233" t="s">
        <v>5706</v>
      </c>
      <c r="BD4" s="233" t="s">
        <v>5707</v>
      </c>
      <c r="BE4" s="233" t="s">
        <v>5708</v>
      </c>
      <c r="BF4" s="234" t="s">
        <v>1214</v>
      </c>
      <c r="BG4" s="233" t="s">
        <v>3320</v>
      </c>
      <c r="BH4" s="233" t="s">
        <v>5709</v>
      </c>
      <c r="BI4" s="233" t="s">
        <v>5710</v>
      </c>
      <c r="BJ4" s="233" t="s">
        <v>5710</v>
      </c>
      <c r="BK4" s="233" t="s">
        <v>5711</v>
      </c>
      <c r="BL4" s="234">
        <v>230</v>
      </c>
      <c r="BM4" s="233" t="s">
        <v>5712</v>
      </c>
      <c r="BN4" s="237">
        <v>47117</v>
      </c>
      <c r="BO4" s="232">
        <v>18</v>
      </c>
      <c r="BP4" s="232">
        <v>2028</v>
      </c>
      <c r="BQ4" s="232">
        <v>90</v>
      </c>
      <c r="BR4" s="234">
        <v>90</v>
      </c>
      <c r="BS4" s="233" t="s">
        <v>5666</v>
      </c>
      <c r="BT4" s="232">
        <v>300</v>
      </c>
      <c r="BU4" s="234">
        <v>2412</v>
      </c>
      <c r="BV4" s="238">
        <v>3.06</v>
      </c>
      <c r="BW4" s="239" t="s">
        <v>202</v>
      </c>
      <c r="BX4" s="233" t="s">
        <v>733</v>
      </c>
      <c r="BY4" s="235"/>
      <c r="BZ4" s="232">
        <v>0.33</v>
      </c>
      <c r="CA4" s="233" t="s">
        <v>733</v>
      </c>
      <c r="CB4" s="232">
        <v>720</v>
      </c>
      <c r="CC4" s="233" t="s">
        <v>5713</v>
      </c>
      <c r="CD4" s="233" t="s">
        <v>5668</v>
      </c>
      <c r="CE4" s="233" t="s">
        <v>3320</v>
      </c>
      <c r="CF4" s="233" t="s">
        <v>733</v>
      </c>
      <c r="CG4" s="233" t="s">
        <v>733</v>
      </c>
      <c r="CH4" s="232">
        <v>2412</v>
      </c>
      <c r="CI4" s="232">
        <v>2246</v>
      </c>
      <c r="CJ4" s="233" t="s">
        <v>5714</v>
      </c>
      <c r="CK4" s="232">
        <v>365</v>
      </c>
      <c r="CL4" s="232">
        <v>85</v>
      </c>
      <c r="CM4" s="232">
        <v>98.1</v>
      </c>
      <c r="CN4" s="232">
        <v>40</v>
      </c>
      <c r="CO4" s="237">
        <v>46568</v>
      </c>
      <c r="CP4" s="232">
        <v>2027</v>
      </c>
      <c r="CQ4" s="232">
        <v>0.71</v>
      </c>
      <c r="CR4" s="232">
        <v>8</v>
      </c>
      <c r="CS4" s="233" t="s">
        <v>5715</v>
      </c>
      <c r="CT4" s="232">
        <v>9384675</v>
      </c>
      <c r="CU4" s="233" t="s">
        <v>3320</v>
      </c>
      <c r="CV4" s="233" t="s">
        <v>3320</v>
      </c>
      <c r="CW4" s="233" t="s">
        <v>3320</v>
      </c>
      <c r="CX4" s="233" t="s">
        <v>3320</v>
      </c>
      <c r="CY4" s="233" t="s">
        <v>3320</v>
      </c>
      <c r="CZ4" s="233" t="s">
        <v>3320</v>
      </c>
      <c r="DA4" s="233" t="s">
        <v>3320</v>
      </c>
      <c r="DB4" s="233" t="s">
        <v>3320</v>
      </c>
      <c r="DC4" s="233" t="s">
        <v>3320</v>
      </c>
      <c r="DD4" s="233" t="s">
        <v>3320</v>
      </c>
      <c r="DE4" s="235"/>
      <c r="DF4" s="233" t="s">
        <v>3320</v>
      </c>
      <c r="DG4" s="233" t="s">
        <v>3320</v>
      </c>
      <c r="DH4" s="233" t="s">
        <v>3320</v>
      </c>
      <c r="DI4" s="233" t="s">
        <v>3320</v>
      </c>
      <c r="DJ4" s="233" t="s">
        <v>3320</v>
      </c>
      <c r="DK4" s="233" t="s">
        <v>3320</v>
      </c>
      <c r="DL4" s="235"/>
      <c r="DM4" s="233" t="s">
        <v>3320</v>
      </c>
      <c r="DN4" s="233" t="s">
        <v>3320</v>
      </c>
      <c r="DO4" s="233" t="s">
        <v>3320</v>
      </c>
      <c r="DP4" s="235"/>
      <c r="DQ4" s="233" t="s">
        <v>3320</v>
      </c>
      <c r="DR4" s="233" t="s">
        <v>3320</v>
      </c>
      <c r="DS4" s="233" t="s">
        <v>3320</v>
      </c>
      <c r="DT4" s="233" t="s">
        <v>3320</v>
      </c>
      <c r="DU4" s="233" t="s">
        <v>3320</v>
      </c>
      <c r="DV4" s="233" t="s">
        <v>3320</v>
      </c>
      <c r="DW4" s="233" t="s">
        <v>3320</v>
      </c>
      <c r="DX4" s="233" t="s">
        <v>3320</v>
      </c>
      <c r="DY4" s="233" t="s">
        <v>3320</v>
      </c>
      <c r="DZ4" s="233" t="s">
        <v>3320</v>
      </c>
      <c r="EA4" s="233" t="s">
        <v>3320</v>
      </c>
      <c r="EB4" s="233" t="s">
        <v>3320</v>
      </c>
      <c r="EC4" s="233" t="s">
        <v>3320</v>
      </c>
      <c r="ED4" s="233" t="s">
        <v>3320</v>
      </c>
      <c r="EE4" s="233" t="s">
        <v>3320</v>
      </c>
      <c r="EF4" s="233" t="s">
        <v>3320</v>
      </c>
      <c r="EG4" s="233" t="s">
        <v>3320</v>
      </c>
      <c r="EH4" s="233" t="s">
        <v>3320</v>
      </c>
      <c r="EI4" s="233" t="s">
        <v>3320</v>
      </c>
      <c r="EJ4" s="233" t="s">
        <v>3320</v>
      </c>
      <c r="EK4" s="233" t="s">
        <v>3320</v>
      </c>
      <c r="EL4" s="233" t="s">
        <v>3320</v>
      </c>
      <c r="EM4" s="233" t="s">
        <v>3320</v>
      </c>
      <c r="EN4" s="233" t="s">
        <v>3320</v>
      </c>
      <c r="EO4" s="233" t="s">
        <v>3320</v>
      </c>
      <c r="EP4" s="233" t="s">
        <v>3320</v>
      </c>
      <c r="EQ4" s="233" t="s">
        <v>3320</v>
      </c>
      <c r="ER4" s="233" t="s">
        <v>3320</v>
      </c>
      <c r="ES4" s="233" t="s">
        <v>3320</v>
      </c>
      <c r="ET4" s="233" t="s">
        <v>3320</v>
      </c>
      <c r="EU4" s="233" t="s">
        <v>3320</v>
      </c>
      <c r="EV4" s="233" t="s">
        <v>3320</v>
      </c>
      <c r="EW4" s="233" t="s">
        <v>3320</v>
      </c>
      <c r="EX4" s="233" t="s">
        <v>3320</v>
      </c>
      <c r="EY4" s="233" t="s">
        <v>3320</v>
      </c>
      <c r="EZ4" s="233" t="s">
        <v>3320</v>
      </c>
      <c r="FA4" s="233" t="s">
        <v>3320</v>
      </c>
      <c r="FB4" s="233" t="s">
        <v>3320</v>
      </c>
      <c r="FC4" s="233" t="s">
        <v>3320</v>
      </c>
      <c r="FD4" s="233" t="s">
        <v>3320</v>
      </c>
      <c r="FE4" s="233" t="s">
        <v>3320</v>
      </c>
      <c r="FF4" s="233" t="s">
        <v>3320</v>
      </c>
      <c r="FG4" s="233" t="s">
        <v>3320</v>
      </c>
      <c r="FH4" s="233" t="s">
        <v>3320</v>
      </c>
      <c r="FI4" s="233" t="s">
        <v>3320</v>
      </c>
      <c r="FJ4" s="233" t="s">
        <v>3320</v>
      </c>
      <c r="FK4" s="233" t="s">
        <v>3320</v>
      </c>
      <c r="FL4" s="233" t="s">
        <v>3320</v>
      </c>
      <c r="FM4" s="233" t="s">
        <v>3320</v>
      </c>
      <c r="FN4" s="240">
        <v>188384416</v>
      </c>
      <c r="FO4" s="232">
        <v>188</v>
      </c>
      <c r="FP4" s="233" t="s">
        <v>733</v>
      </c>
      <c r="FQ4" s="233" t="s">
        <v>733</v>
      </c>
      <c r="FR4" s="233" t="s">
        <v>733</v>
      </c>
      <c r="FS4" s="233" t="s">
        <v>733</v>
      </c>
      <c r="FT4" s="233" t="s">
        <v>3838</v>
      </c>
      <c r="FU4" s="233" t="s">
        <v>5716</v>
      </c>
      <c r="FV4" s="233" t="s">
        <v>5717</v>
      </c>
      <c r="FW4" s="241" t="s">
        <v>5711</v>
      </c>
      <c r="FX4" s="242">
        <v>230</v>
      </c>
      <c r="FY4" s="233" t="s">
        <v>5718</v>
      </c>
      <c r="FZ4" s="240">
        <v>158384416</v>
      </c>
      <c r="GA4" s="240">
        <v>30000000</v>
      </c>
      <c r="GB4" s="240">
        <v>3113</v>
      </c>
      <c r="GC4" s="240">
        <v>1304</v>
      </c>
      <c r="GD4" s="233" t="s">
        <v>5719</v>
      </c>
      <c r="GE4" s="233" t="s">
        <v>733</v>
      </c>
      <c r="GF4" s="233" t="s">
        <v>733</v>
      </c>
      <c r="GG4" s="233" t="s">
        <v>5720</v>
      </c>
      <c r="GH4" s="233" t="s">
        <v>733</v>
      </c>
      <c r="GI4" s="233" t="s">
        <v>733</v>
      </c>
      <c r="GJ4" s="233" t="s">
        <v>733</v>
      </c>
      <c r="GK4" s="233" t="s">
        <v>733</v>
      </c>
      <c r="GL4" s="233" t="s">
        <v>733</v>
      </c>
      <c r="GM4" s="243" t="s">
        <v>5676</v>
      </c>
      <c r="GN4" s="233" t="s">
        <v>3320</v>
      </c>
      <c r="GO4" s="233" t="s">
        <v>733</v>
      </c>
      <c r="GP4" s="233" t="s">
        <v>5721</v>
      </c>
      <c r="GQ4" s="233" t="s">
        <v>733</v>
      </c>
      <c r="GR4" s="233" t="s">
        <v>5679</v>
      </c>
      <c r="GS4" s="233" t="s">
        <v>3320</v>
      </c>
      <c r="GT4" s="233" t="s">
        <v>3320</v>
      </c>
      <c r="GU4" s="232">
        <v>1.1499999999999999</v>
      </c>
      <c r="GV4" s="233" t="s">
        <v>733</v>
      </c>
      <c r="GW4" s="233" t="s">
        <v>5679</v>
      </c>
      <c r="GX4" s="233" t="s">
        <v>5722</v>
      </c>
      <c r="GY4" s="233" t="s">
        <v>1214</v>
      </c>
      <c r="GZ4" s="233" t="s">
        <v>3320</v>
      </c>
      <c r="HA4" s="233" t="s">
        <v>5723</v>
      </c>
      <c r="HB4" s="233" t="s">
        <v>5724</v>
      </c>
      <c r="HC4" s="233" t="s">
        <v>3320</v>
      </c>
      <c r="HD4" s="233" t="s">
        <v>3320</v>
      </c>
      <c r="HE4" s="233" t="s">
        <v>3320</v>
      </c>
      <c r="HF4" s="233" t="s">
        <v>733</v>
      </c>
      <c r="HG4" s="233" t="s">
        <v>1214</v>
      </c>
      <c r="HH4" s="244">
        <v>46084.895509259259</v>
      </c>
      <c r="HI4" s="244">
        <v>46084.977453703701</v>
      </c>
      <c r="HJ4" s="233" t="s">
        <v>5685</v>
      </c>
      <c r="HK4" s="233" t="s">
        <v>3320</v>
      </c>
      <c r="HL4" s="233" t="s">
        <v>3320</v>
      </c>
      <c r="HM4" s="233" t="s">
        <v>3320</v>
      </c>
      <c r="HN4" s="233" t="s">
        <v>3320</v>
      </c>
      <c r="HO4" s="233" t="s">
        <v>3320</v>
      </c>
      <c r="HP4" s="233" t="s">
        <v>3320</v>
      </c>
      <c r="HQ4" s="233" t="s">
        <v>3320</v>
      </c>
      <c r="HR4" s="233" t="s">
        <v>3320</v>
      </c>
      <c r="HS4" s="233" t="s">
        <v>3320</v>
      </c>
      <c r="HT4" s="233" t="s">
        <v>3320</v>
      </c>
      <c r="HU4" s="233" t="s">
        <v>3320</v>
      </c>
      <c r="HV4" s="233" t="s">
        <v>3320</v>
      </c>
      <c r="HW4" s="233" t="s">
        <v>3320</v>
      </c>
      <c r="HX4" s="233" t="s">
        <v>3320</v>
      </c>
      <c r="HY4" s="233" t="s">
        <v>3320</v>
      </c>
      <c r="HZ4" s="233" t="s">
        <v>3320</v>
      </c>
      <c r="IA4" s="233" t="s">
        <v>3320</v>
      </c>
      <c r="IB4" s="233" t="s">
        <v>3320</v>
      </c>
      <c r="IC4" s="233" t="s">
        <v>3320</v>
      </c>
      <c r="ID4" s="233" t="s">
        <v>3320</v>
      </c>
      <c r="IE4" s="233" t="s">
        <v>3320</v>
      </c>
      <c r="IF4" s="233" t="s">
        <v>3320</v>
      </c>
      <c r="IG4" s="233" t="s">
        <v>3320</v>
      </c>
      <c r="IH4" s="233" t="s">
        <v>3320</v>
      </c>
      <c r="II4" s="233" t="s">
        <v>3320</v>
      </c>
      <c r="IJ4" s="233" t="s">
        <v>3320</v>
      </c>
      <c r="IK4" s="233" t="s">
        <v>3320</v>
      </c>
      <c r="IL4" s="233" t="s">
        <v>3320</v>
      </c>
      <c r="IM4" s="233" t="s">
        <v>3320</v>
      </c>
      <c r="IN4" s="233" t="s">
        <v>3320</v>
      </c>
      <c r="IO4" s="233" t="s">
        <v>3320</v>
      </c>
      <c r="IP4" s="233" t="s">
        <v>3320</v>
      </c>
      <c r="IQ4" s="233" t="s">
        <v>3320</v>
      </c>
      <c r="IR4" s="233" t="s">
        <v>3320</v>
      </c>
      <c r="IS4" s="233" t="s">
        <v>3320</v>
      </c>
      <c r="IT4" s="233" t="s">
        <v>3320</v>
      </c>
      <c r="IU4" s="233" t="s">
        <v>3320</v>
      </c>
      <c r="IV4" s="233" t="s">
        <v>3320</v>
      </c>
      <c r="IW4" s="235"/>
      <c r="IX4" s="235"/>
      <c r="IY4" s="235"/>
      <c r="IZ4" s="235"/>
      <c r="JA4" s="235"/>
      <c r="JB4" s="233"/>
      <c r="JC4" s="233"/>
      <c r="JD4" s="233"/>
      <c r="JE4" s="235"/>
      <c r="JF4" s="232" t="s">
        <v>3320</v>
      </c>
      <c r="JG4" s="232" t="s">
        <v>3320</v>
      </c>
      <c r="JH4" s="232" t="s">
        <v>3320</v>
      </c>
      <c r="JI4" s="232" t="s">
        <v>3320</v>
      </c>
      <c r="JJ4" s="232" t="s">
        <v>3320</v>
      </c>
      <c r="JK4" s="233" t="s">
        <v>202</v>
      </c>
      <c r="JL4" s="235"/>
      <c r="JM4" s="235"/>
      <c r="JN4" s="235"/>
      <c r="JO4" s="232">
        <v>5</v>
      </c>
      <c r="JP4" s="232">
        <v>0</v>
      </c>
      <c r="JQ4" s="233"/>
      <c r="JR4" s="233"/>
      <c r="JS4" s="233"/>
      <c r="JT4" s="233"/>
      <c r="JU4" s="233"/>
      <c r="JV4" s="233"/>
      <c r="JW4" s="233"/>
      <c r="JX4" s="233"/>
      <c r="JY4" s="233"/>
      <c r="JZ4" s="233"/>
      <c r="KA4" s="233"/>
      <c r="KB4" s="233"/>
      <c r="KC4" s="233"/>
      <c r="KD4" s="233"/>
      <c r="KE4" s="233"/>
      <c r="KF4" s="233"/>
      <c r="KG4" s="233"/>
      <c r="KH4" s="233"/>
      <c r="KI4" s="233"/>
      <c r="KJ4" s="233"/>
      <c r="KK4" s="233"/>
      <c r="KL4" s="233"/>
      <c r="KM4" s="233"/>
      <c r="KN4" s="232" t="s">
        <v>3320</v>
      </c>
      <c r="KO4" s="232" t="s">
        <v>3320</v>
      </c>
      <c r="KP4" s="232" t="s">
        <v>3320</v>
      </c>
      <c r="KQ4" s="235"/>
      <c r="KR4" s="235"/>
      <c r="KS4" s="235"/>
      <c r="KT4" s="233"/>
      <c r="KU4" s="235"/>
      <c r="KV4" s="235"/>
      <c r="KW4" s="235"/>
      <c r="KX4" s="233"/>
      <c r="KY4" s="232">
        <v>90</v>
      </c>
      <c r="KZ4" s="236">
        <v>0</v>
      </c>
      <c r="LA4" s="235"/>
      <c r="LB4" s="232">
        <v>0</v>
      </c>
      <c r="LC4" s="233"/>
      <c r="LD4" s="235"/>
      <c r="LE4" s="235"/>
      <c r="LF4" s="235"/>
    </row>
    <row r="5" spans="1:318" ht="49.5" customHeight="1" thickBot="1">
      <c r="A5" s="231" t="s">
        <v>5638</v>
      </c>
      <c r="B5" s="232">
        <v>1154</v>
      </c>
      <c r="C5" s="233" t="s">
        <v>5725</v>
      </c>
      <c r="D5" s="233" t="s">
        <v>5726</v>
      </c>
      <c r="E5" s="232">
        <v>1154</v>
      </c>
      <c r="F5" s="232">
        <v>60</v>
      </c>
      <c r="G5" s="233" t="s">
        <v>5727</v>
      </c>
      <c r="H5" s="233" t="s">
        <v>5728</v>
      </c>
      <c r="I5" s="234">
        <v>3</v>
      </c>
      <c r="J5" s="235"/>
      <c r="K5" s="234" t="s">
        <v>68</v>
      </c>
      <c r="L5" s="235"/>
      <c r="M5" s="234">
        <v>3</v>
      </c>
      <c r="N5" s="235"/>
      <c r="O5" s="235"/>
      <c r="P5" s="235"/>
      <c r="Q5" s="234">
        <v>1</v>
      </c>
      <c r="R5" s="234" t="s">
        <v>68</v>
      </c>
      <c r="S5" s="235"/>
      <c r="T5" s="235"/>
      <c r="U5" s="235"/>
      <c r="V5" s="233" t="s">
        <v>5135</v>
      </c>
      <c r="W5" s="233" t="s">
        <v>5643</v>
      </c>
      <c r="X5" s="232">
        <v>1</v>
      </c>
      <c r="Y5" s="232">
        <v>299.08</v>
      </c>
      <c r="Z5" s="236">
        <v>0</v>
      </c>
      <c r="AA5" s="236">
        <v>0</v>
      </c>
      <c r="AB5" s="232">
        <v>1</v>
      </c>
      <c r="AC5" s="233" t="s">
        <v>5729</v>
      </c>
      <c r="AD5" s="233" t="s">
        <v>5730</v>
      </c>
      <c r="AE5" s="234" t="s">
        <v>5645</v>
      </c>
      <c r="AF5" s="233" t="s">
        <v>5693</v>
      </c>
      <c r="AG5" s="234" t="s">
        <v>5645</v>
      </c>
      <c r="AH5" s="233" t="s">
        <v>5729</v>
      </c>
      <c r="AI5" s="233" t="s">
        <v>5731</v>
      </c>
      <c r="AJ5" s="233" t="s">
        <v>5732</v>
      </c>
      <c r="AK5" s="233" t="s">
        <v>5733</v>
      </c>
      <c r="AL5" s="233" t="s">
        <v>5734</v>
      </c>
      <c r="AM5" s="233" t="s">
        <v>5735</v>
      </c>
      <c r="AN5" s="233" t="s">
        <v>3320</v>
      </c>
      <c r="AO5" s="233" t="s">
        <v>5736</v>
      </c>
      <c r="AP5" s="233" t="s">
        <v>5698</v>
      </c>
      <c r="AQ5" s="233" t="s">
        <v>5737</v>
      </c>
      <c r="AR5" s="233" t="s">
        <v>5738</v>
      </c>
      <c r="AS5" s="233" t="s">
        <v>5739</v>
      </c>
      <c r="AT5" s="233" t="s">
        <v>733</v>
      </c>
      <c r="AU5" s="233" t="s">
        <v>733</v>
      </c>
      <c r="AV5" s="233" t="s">
        <v>733</v>
      </c>
      <c r="AW5" s="233" t="s">
        <v>3320</v>
      </c>
      <c r="AX5" s="233" t="s">
        <v>5740</v>
      </c>
      <c r="AY5" s="233" t="s">
        <v>733</v>
      </c>
      <c r="AZ5" s="233" t="s">
        <v>5741</v>
      </c>
      <c r="BA5" s="233" t="s">
        <v>5742</v>
      </c>
      <c r="BB5" s="233" t="s">
        <v>5743</v>
      </c>
      <c r="BC5" s="233" t="s">
        <v>5744</v>
      </c>
      <c r="BD5" s="233" t="s">
        <v>5745</v>
      </c>
      <c r="BE5" s="233" t="s">
        <v>5746</v>
      </c>
      <c r="BF5" s="234" t="s">
        <v>1214</v>
      </c>
      <c r="BG5" s="233" t="s">
        <v>3320</v>
      </c>
      <c r="BH5" s="233" t="s">
        <v>5747</v>
      </c>
      <c r="BI5" s="233" t="s">
        <v>5747</v>
      </c>
      <c r="BJ5" s="233" t="s">
        <v>1264</v>
      </c>
      <c r="BK5" s="233" t="s">
        <v>5748</v>
      </c>
      <c r="BL5" s="234">
        <v>115</v>
      </c>
      <c r="BM5" s="233" t="s">
        <v>5665</v>
      </c>
      <c r="BN5" s="237">
        <v>46919</v>
      </c>
      <c r="BO5" s="232">
        <v>17</v>
      </c>
      <c r="BP5" s="232">
        <v>2028</v>
      </c>
      <c r="BQ5" s="232">
        <v>299.08</v>
      </c>
      <c r="BR5" s="234">
        <v>299.08</v>
      </c>
      <c r="BS5" s="233" t="s">
        <v>5666</v>
      </c>
      <c r="BT5" s="232">
        <v>1709</v>
      </c>
      <c r="BU5" s="234">
        <v>779.79</v>
      </c>
      <c r="BV5" s="238">
        <v>0.3</v>
      </c>
      <c r="BW5" s="239" t="s">
        <v>910</v>
      </c>
      <c r="BX5" s="233" t="s">
        <v>733</v>
      </c>
      <c r="BY5" s="235"/>
      <c r="BZ5" s="232">
        <v>29.76</v>
      </c>
      <c r="CA5" s="233" t="s">
        <v>733</v>
      </c>
      <c r="CB5" s="232">
        <v>715</v>
      </c>
      <c r="CC5" s="233" t="s">
        <v>5713</v>
      </c>
      <c r="CD5" s="233" t="s">
        <v>5668</v>
      </c>
      <c r="CE5" s="233" t="s">
        <v>3320</v>
      </c>
      <c r="CF5" s="233" t="s">
        <v>733</v>
      </c>
      <c r="CG5" s="233" t="s">
        <v>733</v>
      </c>
      <c r="CH5" s="232">
        <v>1950</v>
      </c>
      <c r="CI5" s="232">
        <v>1829</v>
      </c>
      <c r="CJ5" s="233" t="s">
        <v>5749</v>
      </c>
      <c r="CK5" s="232">
        <v>363</v>
      </c>
      <c r="CL5" s="232">
        <v>96</v>
      </c>
      <c r="CM5" s="232">
        <v>99</v>
      </c>
      <c r="CN5" s="232">
        <v>25</v>
      </c>
      <c r="CO5" s="237">
        <v>46327</v>
      </c>
      <c r="CP5" s="232">
        <v>2026</v>
      </c>
      <c r="CQ5" s="232">
        <v>0.4</v>
      </c>
      <c r="CR5" s="232">
        <v>8</v>
      </c>
      <c r="CS5" s="233" t="s">
        <v>5750</v>
      </c>
      <c r="CT5" s="232">
        <v>40974310</v>
      </c>
      <c r="CU5" s="233" t="s">
        <v>3320</v>
      </c>
      <c r="CV5" s="233" t="s">
        <v>3320</v>
      </c>
      <c r="CW5" s="233" t="s">
        <v>3320</v>
      </c>
      <c r="CX5" s="233" t="s">
        <v>3320</v>
      </c>
      <c r="CY5" s="233" t="s">
        <v>3320</v>
      </c>
      <c r="CZ5" s="233" t="s">
        <v>3320</v>
      </c>
      <c r="DA5" s="233" t="s">
        <v>3320</v>
      </c>
      <c r="DB5" s="233" t="s">
        <v>3320</v>
      </c>
      <c r="DC5" s="233" t="s">
        <v>3320</v>
      </c>
      <c r="DD5" s="233" t="s">
        <v>3320</v>
      </c>
      <c r="DE5" s="235"/>
      <c r="DF5" s="233" t="s">
        <v>3320</v>
      </c>
      <c r="DG5" s="233" t="s">
        <v>3320</v>
      </c>
      <c r="DH5" s="233" t="s">
        <v>3320</v>
      </c>
      <c r="DI5" s="233" t="s">
        <v>3320</v>
      </c>
      <c r="DJ5" s="233" t="s">
        <v>3320</v>
      </c>
      <c r="DK5" s="233" t="s">
        <v>3320</v>
      </c>
      <c r="DL5" s="235"/>
      <c r="DM5" s="233" t="s">
        <v>3320</v>
      </c>
      <c r="DN5" s="233" t="s">
        <v>3320</v>
      </c>
      <c r="DO5" s="233" t="s">
        <v>3320</v>
      </c>
      <c r="DP5" s="235"/>
      <c r="DQ5" s="233" t="s">
        <v>3320</v>
      </c>
      <c r="DR5" s="233" t="s">
        <v>3320</v>
      </c>
      <c r="DS5" s="233" t="s">
        <v>3320</v>
      </c>
      <c r="DT5" s="233" t="s">
        <v>3320</v>
      </c>
      <c r="DU5" s="233" t="s">
        <v>3320</v>
      </c>
      <c r="DV5" s="233" t="s">
        <v>3320</v>
      </c>
      <c r="DW5" s="233" t="s">
        <v>3320</v>
      </c>
      <c r="DX5" s="233" t="s">
        <v>3320</v>
      </c>
      <c r="DY5" s="233" t="s">
        <v>3320</v>
      </c>
      <c r="DZ5" s="233" t="s">
        <v>3320</v>
      </c>
      <c r="EA5" s="233" t="s">
        <v>3320</v>
      </c>
      <c r="EB5" s="233" t="s">
        <v>3320</v>
      </c>
      <c r="EC5" s="233" t="s">
        <v>3320</v>
      </c>
      <c r="ED5" s="233" t="s">
        <v>3320</v>
      </c>
      <c r="EE5" s="233" t="s">
        <v>3320</v>
      </c>
      <c r="EF5" s="233" t="s">
        <v>3320</v>
      </c>
      <c r="EG5" s="233" t="s">
        <v>3320</v>
      </c>
      <c r="EH5" s="233" t="s">
        <v>3320</v>
      </c>
      <c r="EI5" s="233" t="s">
        <v>3320</v>
      </c>
      <c r="EJ5" s="233" t="s">
        <v>3320</v>
      </c>
      <c r="EK5" s="233" t="s">
        <v>3320</v>
      </c>
      <c r="EL5" s="233" t="s">
        <v>3320</v>
      </c>
      <c r="EM5" s="233" t="s">
        <v>3320</v>
      </c>
      <c r="EN5" s="233" t="s">
        <v>3320</v>
      </c>
      <c r="EO5" s="233" t="s">
        <v>3320</v>
      </c>
      <c r="EP5" s="233" t="s">
        <v>3320</v>
      </c>
      <c r="EQ5" s="233" t="s">
        <v>3320</v>
      </c>
      <c r="ER5" s="233" t="s">
        <v>3320</v>
      </c>
      <c r="ES5" s="233" t="s">
        <v>3320</v>
      </c>
      <c r="ET5" s="233" t="s">
        <v>3320</v>
      </c>
      <c r="EU5" s="233" t="s">
        <v>3320</v>
      </c>
      <c r="EV5" s="233" t="s">
        <v>3320</v>
      </c>
      <c r="EW5" s="233" t="s">
        <v>3320</v>
      </c>
      <c r="EX5" s="233" t="s">
        <v>3320</v>
      </c>
      <c r="EY5" s="233" t="s">
        <v>3320</v>
      </c>
      <c r="EZ5" s="233" t="s">
        <v>3320</v>
      </c>
      <c r="FA5" s="233" t="s">
        <v>3320</v>
      </c>
      <c r="FB5" s="233" t="s">
        <v>3320</v>
      </c>
      <c r="FC5" s="233" t="s">
        <v>3320</v>
      </c>
      <c r="FD5" s="233" t="s">
        <v>3320</v>
      </c>
      <c r="FE5" s="233" t="s">
        <v>3320</v>
      </c>
      <c r="FF5" s="233" t="s">
        <v>3320</v>
      </c>
      <c r="FG5" s="233" t="s">
        <v>3320</v>
      </c>
      <c r="FH5" s="233" t="s">
        <v>3320</v>
      </c>
      <c r="FI5" s="233" t="s">
        <v>3320</v>
      </c>
      <c r="FJ5" s="233" t="s">
        <v>3320</v>
      </c>
      <c r="FK5" s="233" t="s">
        <v>3320</v>
      </c>
      <c r="FL5" s="233" t="s">
        <v>3320</v>
      </c>
      <c r="FM5" s="233" t="s">
        <v>3320</v>
      </c>
      <c r="FN5" s="240">
        <v>1202196000</v>
      </c>
      <c r="FO5" s="240">
        <v>1202</v>
      </c>
      <c r="FP5" s="233" t="s">
        <v>733</v>
      </c>
      <c r="FQ5" s="233" t="s">
        <v>733</v>
      </c>
      <c r="FR5" s="233" t="s">
        <v>733</v>
      </c>
      <c r="FS5" s="233" t="s">
        <v>733</v>
      </c>
      <c r="FT5" s="233" t="s">
        <v>3428</v>
      </c>
      <c r="FU5" s="233" t="s">
        <v>5751</v>
      </c>
      <c r="FV5" s="233" t="s">
        <v>5752</v>
      </c>
      <c r="FW5" s="241" t="s">
        <v>5753</v>
      </c>
      <c r="FX5" s="242">
        <v>230</v>
      </c>
      <c r="FY5" s="233" t="s">
        <v>5754</v>
      </c>
      <c r="FZ5" s="240">
        <v>483270585</v>
      </c>
      <c r="GA5" s="240">
        <v>168017942</v>
      </c>
      <c r="GB5" s="240">
        <v>656700</v>
      </c>
      <c r="GC5" s="240">
        <v>341620</v>
      </c>
      <c r="GD5" s="233" t="s">
        <v>5755</v>
      </c>
      <c r="GE5" s="233" t="s">
        <v>733</v>
      </c>
      <c r="GF5" s="233" t="s">
        <v>733</v>
      </c>
      <c r="GG5" s="233" t="s">
        <v>5756</v>
      </c>
      <c r="GH5" s="233" t="s">
        <v>733</v>
      </c>
      <c r="GI5" s="233" t="s">
        <v>733</v>
      </c>
      <c r="GJ5" s="233" t="s">
        <v>733</v>
      </c>
      <c r="GK5" s="233" t="s">
        <v>733</v>
      </c>
      <c r="GL5" s="233" t="s">
        <v>733</v>
      </c>
      <c r="GM5" s="243" t="s">
        <v>5676</v>
      </c>
      <c r="GN5" s="233" t="s">
        <v>3320</v>
      </c>
      <c r="GO5" s="233" t="s">
        <v>733</v>
      </c>
      <c r="GP5" s="233" t="s">
        <v>5721</v>
      </c>
      <c r="GQ5" s="233" t="s">
        <v>1214</v>
      </c>
      <c r="GR5" s="233" t="s">
        <v>1214</v>
      </c>
      <c r="GS5" s="233" t="s">
        <v>3320</v>
      </c>
      <c r="GT5" s="233" t="s">
        <v>3320</v>
      </c>
      <c r="GU5" s="233" t="s">
        <v>3320</v>
      </c>
      <c r="GV5" s="233" t="s">
        <v>1214</v>
      </c>
      <c r="GW5" s="233" t="s">
        <v>1214</v>
      </c>
      <c r="GX5" s="233" t="s">
        <v>3320</v>
      </c>
      <c r="GY5" s="233" t="s">
        <v>1214</v>
      </c>
      <c r="GZ5" s="233" t="s">
        <v>3320</v>
      </c>
      <c r="HA5" s="233" t="s">
        <v>5757</v>
      </c>
      <c r="HB5" s="233" t="s">
        <v>5758</v>
      </c>
      <c r="HC5" s="233" t="s">
        <v>3320</v>
      </c>
      <c r="HD5" s="233" t="s">
        <v>3320</v>
      </c>
      <c r="HE5" s="233" t="s">
        <v>3320</v>
      </c>
      <c r="HF5" s="233" t="s">
        <v>5759</v>
      </c>
      <c r="HG5" s="233" t="s">
        <v>1214</v>
      </c>
      <c r="HH5" s="244">
        <v>46084.852986111109</v>
      </c>
      <c r="HI5" s="244">
        <v>46084.864571759259</v>
      </c>
      <c r="HJ5" s="233" t="s">
        <v>5685</v>
      </c>
      <c r="HK5" s="233" t="s">
        <v>3320</v>
      </c>
      <c r="HL5" s="233" t="s">
        <v>3320</v>
      </c>
      <c r="HM5" s="233" t="s">
        <v>3320</v>
      </c>
      <c r="HN5" s="233" t="s">
        <v>3320</v>
      </c>
      <c r="HO5" s="233" t="s">
        <v>3320</v>
      </c>
      <c r="HP5" s="233" t="s">
        <v>3320</v>
      </c>
      <c r="HQ5" s="233" t="s">
        <v>3320</v>
      </c>
      <c r="HR5" s="233" t="s">
        <v>3320</v>
      </c>
      <c r="HS5" s="233" t="s">
        <v>3320</v>
      </c>
      <c r="HT5" s="233" t="s">
        <v>3320</v>
      </c>
      <c r="HU5" s="233" t="s">
        <v>3320</v>
      </c>
      <c r="HV5" s="233" t="s">
        <v>3320</v>
      </c>
      <c r="HW5" s="233" t="s">
        <v>3320</v>
      </c>
      <c r="HX5" s="233" t="s">
        <v>3320</v>
      </c>
      <c r="HY5" s="233" t="s">
        <v>3320</v>
      </c>
      <c r="HZ5" s="233" t="s">
        <v>3320</v>
      </c>
      <c r="IA5" s="233" t="s">
        <v>3320</v>
      </c>
      <c r="IB5" s="233" t="s">
        <v>3320</v>
      </c>
      <c r="IC5" s="233" t="s">
        <v>3320</v>
      </c>
      <c r="ID5" s="233" t="s">
        <v>3320</v>
      </c>
      <c r="IE5" s="233" t="s">
        <v>3320</v>
      </c>
      <c r="IF5" s="233" t="s">
        <v>3320</v>
      </c>
      <c r="IG5" s="233" t="s">
        <v>3320</v>
      </c>
      <c r="IH5" s="233" t="s">
        <v>3320</v>
      </c>
      <c r="II5" s="233" t="s">
        <v>3320</v>
      </c>
      <c r="IJ5" s="233" t="s">
        <v>3320</v>
      </c>
      <c r="IK5" s="233" t="s">
        <v>3320</v>
      </c>
      <c r="IL5" s="233" t="s">
        <v>3320</v>
      </c>
      <c r="IM5" s="233" t="s">
        <v>3320</v>
      </c>
      <c r="IN5" s="233" t="s">
        <v>3320</v>
      </c>
      <c r="IO5" s="233" t="s">
        <v>3320</v>
      </c>
      <c r="IP5" s="233" t="s">
        <v>3320</v>
      </c>
      <c r="IQ5" s="233" t="s">
        <v>3320</v>
      </c>
      <c r="IR5" s="233" t="s">
        <v>3320</v>
      </c>
      <c r="IS5" s="233" t="s">
        <v>3320</v>
      </c>
      <c r="IT5" s="233" t="s">
        <v>3320</v>
      </c>
      <c r="IU5" s="233" t="s">
        <v>3320</v>
      </c>
      <c r="IV5" s="233" t="s">
        <v>3320</v>
      </c>
      <c r="IW5" s="234" t="s">
        <v>5760</v>
      </c>
      <c r="IX5" s="234" t="s">
        <v>5760</v>
      </c>
      <c r="IY5" s="234" t="s">
        <v>5760</v>
      </c>
      <c r="IZ5" s="234" t="s">
        <v>5761</v>
      </c>
      <c r="JA5" s="235"/>
      <c r="JB5" s="233"/>
      <c r="JC5" s="233"/>
      <c r="JD5" s="233"/>
      <c r="JE5" s="235"/>
      <c r="JF5" s="232" t="s">
        <v>3320</v>
      </c>
      <c r="JG5" s="232" t="s">
        <v>3320</v>
      </c>
      <c r="JH5" s="232" t="s">
        <v>3320</v>
      </c>
      <c r="JI5" s="232" t="s">
        <v>3320</v>
      </c>
      <c r="JJ5" s="232" t="s">
        <v>3320</v>
      </c>
      <c r="JK5" s="233" t="s">
        <v>202</v>
      </c>
      <c r="JL5" s="235"/>
      <c r="JM5" s="235"/>
      <c r="JN5" s="233" t="s">
        <v>202</v>
      </c>
      <c r="JO5" s="232">
        <v>7</v>
      </c>
      <c r="JP5" s="232">
        <v>0</v>
      </c>
      <c r="JQ5" s="233"/>
      <c r="JR5" s="233"/>
      <c r="JS5" s="233"/>
      <c r="JT5" s="233"/>
      <c r="JU5" s="233"/>
      <c r="JV5" s="233"/>
      <c r="JW5" s="233"/>
      <c r="JX5" s="233"/>
      <c r="JY5" s="233"/>
      <c r="JZ5" s="233"/>
      <c r="KA5" s="233"/>
      <c r="KB5" s="233"/>
      <c r="KC5" s="233"/>
      <c r="KD5" s="233"/>
      <c r="KE5" s="233"/>
      <c r="KF5" s="233"/>
      <c r="KG5" s="233"/>
      <c r="KH5" s="233"/>
      <c r="KI5" s="233"/>
      <c r="KJ5" s="233"/>
      <c r="KK5" s="233"/>
      <c r="KL5" s="233"/>
      <c r="KM5" s="233"/>
      <c r="KN5" s="232" t="s">
        <v>3320</v>
      </c>
      <c r="KO5" s="232" t="s">
        <v>3320</v>
      </c>
      <c r="KP5" s="232" t="s">
        <v>3320</v>
      </c>
      <c r="KQ5" s="235"/>
      <c r="KR5" s="235"/>
      <c r="KS5" s="235"/>
      <c r="KT5" s="247"/>
      <c r="KU5" s="235"/>
      <c r="KV5" s="235"/>
      <c r="KW5" s="233" t="s">
        <v>5762</v>
      </c>
      <c r="KX5" s="233"/>
      <c r="KY5" s="232">
        <v>299.08</v>
      </c>
      <c r="KZ5" s="236">
        <v>0</v>
      </c>
      <c r="LA5" s="235"/>
      <c r="LB5" s="232">
        <v>0</v>
      </c>
      <c r="LC5" s="233"/>
      <c r="LD5" s="235"/>
      <c r="LE5" s="235"/>
      <c r="LF5" s="235"/>
    </row>
    <row r="6" spans="1:318" ht="49.5" customHeight="1" thickBot="1">
      <c r="A6" s="231" t="s">
        <v>5638</v>
      </c>
      <c r="B6" s="232">
        <v>1170</v>
      </c>
      <c r="C6" s="233" t="s">
        <v>5763</v>
      </c>
      <c r="D6" s="233" t="s">
        <v>5764</v>
      </c>
      <c r="E6" s="232">
        <v>1170</v>
      </c>
      <c r="F6" s="235"/>
      <c r="G6" s="233" t="s">
        <v>5727</v>
      </c>
      <c r="H6" s="233" t="s">
        <v>5728</v>
      </c>
      <c r="I6" s="234">
        <v>4</v>
      </c>
      <c r="J6" s="235"/>
      <c r="K6" s="234" t="s">
        <v>202</v>
      </c>
      <c r="L6" s="234">
        <v>1</v>
      </c>
      <c r="M6" s="234">
        <v>1</v>
      </c>
      <c r="N6" s="235"/>
      <c r="O6" s="235"/>
      <c r="P6" s="235"/>
      <c r="Q6" s="234">
        <v>1</v>
      </c>
      <c r="R6" s="234" t="s">
        <v>68</v>
      </c>
      <c r="S6" s="235"/>
      <c r="T6" s="235"/>
      <c r="U6" s="235"/>
      <c r="V6" s="233" t="s">
        <v>65</v>
      </c>
      <c r="W6" s="233" t="s">
        <v>5643</v>
      </c>
      <c r="X6" s="232">
        <v>1</v>
      </c>
      <c r="Y6" s="232">
        <v>70</v>
      </c>
      <c r="Z6" s="236">
        <v>0</v>
      </c>
      <c r="AA6" s="236">
        <v>0</v>
      </c>
      <c r="AB6" s="232">
        <v>1</v>
      </c>
      <c r="AC6" s="233" t="s">
        <v>5729</v>
      </c>
      <c r="AD6" s="233" t="s">
        <v>5730</v>
      </c>
      <c r="AE6" s="234" t="s">
        <v>5645</v>
      </c>
      <c r="AF6" s="233" t="s">
        <v>5693</v>
      </c>
      <c r="AG6" s="234" t="s">
        <v>5645</v>
      </c>
      <c r="AH6" s="233" t="s">
        <v>5729</v>
      </c>
      <c r="AI6" s="233" t="s">
        <v>5731</v>
      </c>
      <c r="AJ6" s="233" t="s">
        <v>5732</v>
      </c>
      <c r="AK6" s="233" t="s">
        <v>5733</v>
      </c>
      <c r="AL6" s="233" t="s">
        <v>5734</v>
      </c>
      <c r="AM6" s="233" t="s">
        <v>5735</v>
      </c>
      <c r="AN6" s="233" t="s">
        <v>3320</v>
      </c>
      <c r="AO6" s="233" t="s">
        <v>5736</v>
      </c>
      <c r="AP6" s="233" t="s">
        <v>5698</v>
      </c>
      <c r="AQ6" s="233" t="s">
        <v>5737</v>
      </c>
      <c r="AR6" s="233" t="s">
        <v>5738</v>
      </c>
      <c r="AS6" s="233" t="s">
        <v>5739</v>
      </c>
      <c r="AT6" s="233" t="s">
        <v>733</v>
      </c>
      <c r="AU6" s="233" t="s">
        <v>733</v>
      </c>
      <c r="AV6" s="233" t="s">
        <v>733</v>
      </c>
      <c r="AW6" s="233" t="s">
        <v>3320</v>
      </c>
      <c r="AX6" s="233" t="s">
        <v>5740</v>
      </c>
      <c r="AY6" s="233" t="s">
        <v>733</v>
      </c>
      <c r="AZ6" s="233" t="s">
        <v>5741</v>
      </c>
      <c r="BA6" s="233" t="s">
        <v>5742</v>
      </c>
      <c r="BB6" s="233" t="s">
        <v>5743</v>
      </c>
      <c r="BC6" s="233" t="s">
        <v>5744</v>
      </c>
      <c r="BD6" s="233" t="s">
        <v>5745</v>
      </c>
      <c r="BE6" s="233" t="s">
        <v>5746</v>
      </c>
      <c r="BF6" s="234" t="s">
        <v>1214</v>
      </c>
      <c r="BG6" s="233" t="s">
        <v>3320</v>
      </c>
      <c r="BH6" s="233" t="s">
        <v>2043</v>
      </c>
      <c r="BI6" s="233" t="s">
        <v>2043</v>
      </c>
      <c r="BJ6" s="233" t="s">
        <v>3589</v>
      </c>
      <c r="BK6" s="233" t="s">
        <v>5765</v>
      </c>
      <c r="BL6" s="234">
        <v>115</v>
      </c>
      <c r="BM6" s="233" t="s">
        <v>5665</v>
      </c>
      <c r="BN6" s="237">
        <v>46767</v>
      </c>
      <c r="BO6" s="232">
        <v>12</v>
      </c>
      <c r="BP6" s="232">
        <v>2028</v>
      </c>
      <c r="BQ6" s="232">
        <v>70</v>
      </c>
      <c r="BR6" s="234">
        <v>70</v>
      </c>
      <c r="BS6" s="233" t="s">
        <v>5666</v>
      </c>
      <c r="BT6" s="232">
        <v>400</v>
      </c>
      <c r="BU6" s="234">
        <v>129.63999999999999</v>
      </c>
      <c r="BV6" s="238">
        <v>0.21</v>
      </c>
      <c r="BW6" s="239" t="s">
        <v>910</v>
      </c>
      <c r="BX6" s="233" t="s">
        <v>733</v>
      </c>
      <c r="BY6" s="235"/>
      <c r="BZ6" s="232">
        <v>21.14</v>
      </c>
      <c r="CA6" s="233" t="s">
        <v>733</v>
      </c>
      <c r="CB6" s="232">
        <v>715</v>
      </c>
      <c r="CC6" s="233" t="s">
        <v>5713</v>
      </c>
      <c r="CD6" s="233" t="s">
        <v>5668</v>
      </c>
      <c r="CE6" s="233" t="s">
        <v>3320</v>
      </c>
      <c r="CF6" s="233" t="s">
        <v>733</v>
      </c>
      <c r="CG6" s="233" t="s">
        <v>733</v>
      </c>
      <c r="CH6" s="232">
        <v>1852</v>
      </c>
      <c r="CI6" s="232">
        <v>1803</v>
      </c>
      <c r="CJ6" s="233" t="s">
        <v>5766</v>
      </c>
      <c r="CK6" s="232">
        <v>363</v>
      </c>
      <c r="CL6" s="232">
        <v>96</v>
      </c>
      <c r="CM6" s="232">
        <v>99</v>
      </c>
      <c r="CN6" s="232">
        <v>25</v>
      </c>
      <c r="CO6" s="237">
        <v>46327</v>
      </c>
      <c r="CP6" s="232">
        <v>2026</v>
      </c>
      <c r="CQ6" s="232">
        <v>0.4</v>
      </c>
      <c r="CR6" s="232">
        <v>8</v>
      </c>
      <c r="CS6" s="233" t="s">
        <v>5745</v>
      </c>
      <c r="CT6" s="232">
        <v>7941363</v>
      </c>
      <c r="CU6" s="233" t="s">
        <v>3320</v>
      </c>
      <c r="CV6" s="233" t="s">
        <v>3320</v>
      </c>
      <c r="CW6" s="233" t="s">
        <v>3320</v>
      </c>
      <c r="CX6" s="233" t="s">
        <v>3320</v>
      </c>
      <c r="CY6" s="233" t="s">
        <v>3320</v>
      </c>
      <c r="CZ6" s="233" t="s">
        <v>3320</v>
      </c>
      <c r="DA6" s="233" t="s">
        <v>3320</v>
      </c>
      <c r="DB6" s="233" t="s">
        <v>3320</v>
      </c>
      <c r="DC6" s="233" t="s">
        <v>3320</v>
      </c>
      <c r="DD6" s="233" t="s">
        <v>3320</v>
      </c>
      <c r="DE6" s="235"/>
      <c r="DF6" s="233" t="s">
        <v>3320</v>
      </c>
      <c r="DG6" s="233" t="s">
        <v>3320</v>
      </c>
      <c r="DH6" s="233" t="s">
        <v>3320</v>
      </c>
      <c r="DI6" s="233" t="s">
        <v>3320</v>
      </c>
      <c r="DJ6" s="233" t="s">
        <v>3320</v>
      </c>
      <c r="DK6" s="233" t="s">
        <v>3320</v>
      </c>
      <c r="DL6" s="235"/>
      <c r="DM6" s="233" t="s">
        <v>3320</v>
      </c>
      <c r="DN6" s="233" t="s">
        <v>3320</v>
      </c>
      <c r="DO6" s="233" t="s">
        <v>3320</v>
      </c>
      <c r="DP6" s="235"/>
      <c r="DQ6" s="233" t="s">
        <v>3320</v>
      </c>
      <c r="DR6" s="233" t="s">
        <v>3320</v>
      </c>
      <c r="DS6" s="233" t="s">
        <v>3320</v>
      </c>
      <c r="DT6" s="233" t="s">
        <v>3320</v>
      </c>
      <c r="DU6" s="233" t="s">
        <v>3320</v>
      </c>
      <c r="DV6" s="233" t="s">
        <v>3320</v>
      </c>
      <c r="DW6" s="233" t="s">
        <v>3320</v>
      </c>
      <c r="DX6" s="233" t="s">
        <v>3320</v>
      </c>
      <c r="DY6" s="233" t="s">
        <v>3320</v>
      </c>
      <c r="DZ6" s="233" t="s">
        <v>3320</v>
      </c>
      <c r="EA6" s="233" t="s">
        <v>3320</v>
      </c>
      <c r="EB6" s="233" t="s">
        <v>3320</v>
      </c>
      <c r="EC6" s="233" t="s">
        <v>3320</v>
      </c>
      <c r="ED6" s="233" t="s">
        <v>3320</v>
      </c>
      <c r="EE6" s="233" t="s">
        <v>3320</v>
      </c>
      <c r="EF6" s="233" t="s">
        <v>3320</v>
      </c>
      <c r="EG6" s="233" t="s">
        <v>3320</v>
      </c>
      <c r="EH6" s="233" t="s">
        <v>3320</v>
      </c>
      <c r="EI6" s="233" t="s">
        <v>3320</v>
      </c>
      <c r="EJ6" s="233" t="s">
        <v>3320</v>
      </c>
      <c r="EK6" s="233" t="s">
        <v>3320</v>
      </c>
      <c r="EL6" s="233" t="s">
        <v>3320</v>
      </c>
      <c r="EM6" s="233" t="s">
        <v>3320</v>
      </c>
      <c r="EN6" s="233" t="s">
        <v>3320</v>
      </c>
      <c r="EO6" s="233" t="s">
        <v>3320</v>
      </c>
      <c r="EP6" s="233" t="s">
        <v>3320</v>
      </c>
      <c r="EQ6" s="233" t="s">
        <v>3320</v>
      </c>
      <c r="ER6" s="233" t="s">
        <v>3320</v>
      </c>
      <c r="ES6" s="233" t="s">
        <v>3320</v>
      </c>
      <c r="ET6" s="233" t="s">
        <v>3320</v>
      </c>
      <c r="EU6" s="233" t="s">
        <v>3320</v>
      </c>
      <c r="EV6" s="233" t="s">
        <v>3320</v>
      </c>
      <c r="EW6" s="233" t="s">
        <v>3320</v>
      </c>
      <c r="EX6" s="233" t="s">
        <v>3320</v>
      </c>
      <c r="EY6" s="233" t="s">
        <v>3320</v>
      </c>
      <c r="EZ6" s="233" t="s">
        <v>3320</v>
      </c>
      <c r="FA6" s="233" t="s">
        <v>3320</v>
      </c>
      <c r="FB6" s="233" t="s">
        <v>3320</v>
      </c>
      <c r="FC6" s="233" t="s">
        <v>3320</v>
      </c>
      <c r="FD6" s="233" t="s">
        <v>3320</v>
      </c>
      <c r="FE6" s="233" t="s">
        <v>3320</v>
      </c>
      <c r="FF6" s="233" t="s">
        <v>3320</v>
      </c>
      <c r="FG6" s="233" t="s">
        <v>3320</v>
      </c>
      <c r="FH6" s="233" t="s">
        <v>3320</v>
      </c>
      <c r="FI6" s="233" t="s">
        <v>3320</v>
      </c>
      <c r="FJ6" s="233" t="s">
        <v>3320</v>
      </c>
      <c r="FK6" s="233" t="s">
        <v>3320</v>
      </c>
      <c r="FL6" s="233" t="s">
        <v>3320</v>
      </c>
      <c r="FM6" s="233" t="s">
        <v>3320</v>
      </c>
      <c r="FN6" s="240">
        <v>103428850</v>
      </c>
      <c r="FO6" s="232">
        <v>103</v>
      </c>
      <c r="FP6" s="233" t="s">
        <v>733</v>
      </c>
      <c r="FQ6" s="233" t="s">
        <v>733</v>
      </c>
      <c r="FR6" s="233" t="s">
        <v>733</v>
      </c>
      <c r="FS6" s="233" t="s">
        <v>733</v>
      </c>
      <c r="FT6" s="233" t="s">
        <v>1253</v>
      </c>
      <c r="FU6" s="233" t="s">
        <v>5767</v>
      </c>
      <c r="FV6" s="233" t="s">
        <v>5768</v>
      </c>
      <c r="FW6" s="241" t="s">
        <v>5765</v>
      </c>
      <c r="FX6" s="242">
        <v>115</v>
      </c>
      <c r="FY6" s="233" t="s">
        <v>5769</v>
      </c>
      <c r="FZ6" s="240">
        <v>103428850</v>
      </c>
      <c r="GA6" s="240">
        <v>43395200</v>
      </c>
      <c r="GB6" s="240">
        <v>128739</v>
      </c>
      <c r="GC6" s="240">
        <v>73036</v>
      </c>
      <c r="GD6" s="233" t="s">
        <v>5770</v>
      </c>
      <c r="GE6" s="233" t="s">
        <v>733</v>
      </c>
      <c r="GF6" s="233" t="s">
        <v>733</v>
      </c>
      <c r="GG6" s="233" t="s">
        <v>5756</v>
      </c>
      <c r="GH6" s="233" t="s">
        <v>733</v>
      </c>
      <c r="GI6" s="233" t="s">
        <v>733</v>
      </c>
      <c r="GJ6" s="233" t="s">
        <v>733</v>
      </c>
      <c r="GK6" s="233" t="s">
        <v>733</v>
      </c>
      <c r="GL6" s="233" t="s">
        <v>733</v>
      </c>
      <c r="GM6" s="243" t="s">
        <v>5676</v>
      </c>
      <c r="GN6" s="233" t="s">
        <v>3320</v>
      </c>
      <c r="GO6" s="233" t="s">
        <v>733</v>
      </c>
      <c r="GP6" s="233" t="s">
        <v>5721</v>
      </c>
      <c r="GQ6" s="233" t="s">
        <v>1214</v>
      </c>
      <c r="GR6" s="233" t="s">
        <v>1214</v>
      </c>
      <c r="GS6" s="233" t="s">
        <v>3320</v>
      </c>
      <c r="GT6" s="233" t="s">
        <v>3320</v>
      </c>
      <c r="GU6" s="233" t="s">
        <v>3320</v>
      </c>
      <c r="GV6" s="233" t="s">
        <v>1214</v>
      </c>
      <c r="GW6" s="233" t="s">
        <v>1214</v>
      </c>
      <c r="GX6" s="233" t="s">
        <v>3320</v>
      </c>
      <c r="GY6" s="233" t="s">
        <v>1214</v>
      </c>
      <c r="GZ6" s="233" t="s">
        <v>3320</v>
      </c>
      <c r="HA6" s="233" t="s">
        <v>5771</v>
      </c>
      <c r="HB6" s="233" t="s">
        <v>5772</v>
      </c>
      <c r="HC6" s="233" t="s">
        <v>3320</v>
      </c>
      <c r="HD6" s="233" t="s">
        <v>3320</v>
      </c>
      <c r="HE6" s="233" t="s">
        <v>3320</v>
      </c>
      <c r="HF6" s="233" t="s">
        <v>5759</v>
      </c>
      <c r="HG6" s="233" t="s">
        <v>1214</v>
      </c>
      <c r="HH6" s="244">
        <v>46084.934363425928</v>
      </c>
      <c r="HI6" s="244">
        <v>46084.948483796295</v>
      </c>
      <c r="HJ6" s="233" t="s">
        <v>5685</v>
      </c>
      <c r="HK6" s="233" t="s">
        <v>3320</v>
      </c>
      <c r="HL6" s="233" t="s">
        <v>3320</v>
      </c>
      <c r="HM6" s="233" t="s">
        <v>3320</v>
      </c>
      <c r="HN6" s="233" t="s">
        <v>3320</v>
      </c>
      <c r="HO6" s="233" t="s">
        <v>3320</v>
      </c>
      <c r="HP6" s="233" t="s">
        <v>3320</v>
      </c>
      <c r="HQ6" s="233" t="s">
        <v>3320</v>
      </c>
      <c r="HR6" s="233" t="s">
        <v>3320</v>
      </c>
      <c r="HS6" s="233" t="s">
        <v>3320</v>
      </c>
      <c r="HT6" s="233" t="s">
        <v>3320</v>
      </c>
      <c r="HU6" s="233" t="s">
        <v>3320</v>
      </c>
      <c r="HV6" s="233" t="s">
        <v>3320</v>
      </c>
      <c r="HW6" s="233" t="s">
        <v>3320</v>
      </c>
      <c r="HX6" s="233" t="s">
        <v>3320</v>
      </c>
      <c r="HY6" s="233" t="s">
        <v>3320</v>
      </c>
      <c r="HZ6" s="233" t="s">
        <v>3320</v>
      </c>
      <c r="IA6" s="233" t="s">
        <v>3320</v>
      </c>
      <c r="IB6" s="233" t="s">
        <v>3320</v>
      </c>
      <c r="IC6" s="233" t="s">
        <v>3320</v>
      </c>
      <c r="ID6" s="233" t="s">
        <v>3320</v>
      </c>
      <c r="IE6" s="233" t="s">
        <v>3320</v>
      </c>
      <c r="IF6" s="233" t="s">
        <v>3320</v>
      </c>
      <c r="IG6" s="233" t="s">
        <v>3320</v>
      </c>
      <c r="IH6" s="233" t="s">
        <v>3320</v>
      </c>
      <c r="II6" s="233" t="s">
        <v>3320</v>
      </c>
      <c r="IJ6" s="233" t="s">
        <v>3320</v>
      </c>
      <c r="IK6" s="233" t="s">
        <v>3320</v>
      </c>
      <c r="IL6" s="233" t="s">
        <v>3320</v>
      </c>
      <c r="IM6" s="233" t="s">
        <v>3320</v>
      </c>
      <c r="IN6" s="233" t="s">
        <v>3320</v>
      </c>
      <c r="IO6" s="233" t="s">
        <v>3320</v>
      </c>
      <c r="IP6" s="233" t="s">
        <v>3320</v>
      </c>
      <c r="IQ6" s="233" t="s">
        <v>3320</v>
      </c>
      <c r="IR6" s="233" t="s">
        <v>3320</v>
      </c>
      <c r="IS6" s="233" t="s">
        <v>3320</v>
      </c>
      <c r="IT6" s="233" t="s">
        <v>3320</v>
      </c>
      <c r="IU6" s="233" t="s">
        <v>3320</v>
      </c>
      <c r="IV6" s="233" t="s">
        <v>3320</v>
      </c>
      <c r="IW6" s="233" t="s">
        <v>5773</v>
      </c>
      <c r="IX6" s="234" t="s">
        <v>5774</v>
      </c>
      <c r="IY6" s="234" t="s">
        <v>5774</v>
      </c>
      <c r="IZ6" s="233" t="s">
        <v>5775</v>
      </c>
      <c r="JA6" s="235"/>
      <c r="JB6" s="233"/>
      <c r="JC6" s="233"/>
      <c r="JD6" s="233"/>
      <c r="JE6" s="235"/>
      <c r="JF6" s="232" t="s">
        <v>3320</v>
      </c>
      <c r="JG6" s="232" t="s">
        <v>3320</v>
      </c>
      <c r="JH6" s="232" t="s">
        <v>3320</v>
      </c>
      <c r="JI6" s="232" t="s">
        <v>3320</v>
      </c>
      <c r="JJ6" s="232" t="s">
        <v>3320</v>
      </c>
      <c r="JK6" s="233" t="s">
        <v>202</v>
      </c>
      <c r="JL6" s="235"/>
      <c r="JM6" s="235"/>
      <c r="JN6" s="235"/>
      <c r="JO6" s="232">
        <v>7</v>
      </c>
      <c r="JP6" s="232">
        <v>0</v>
      </c>
      <c r="JQ6" s="233"/>
      <c r="JR6" s="233"/>
      <c r="JS6" s="233"/>
      <c r="JT6" s="233"/>
      <c r="JU6" s="233"/>
      <c r="JV6" s="233"/>
      <c r="JW6" s="233"/>
      <c r="JX6" s="233"/>
      <c r="JY6" s="233"/>
      <c r="JZ6" s="233"/>
      <c r="KA6" s="233"/>
      <c r="KB6" s="233"/>
      <c r="KC6" s="233"/>
      <c r="KD6" s="233"/>
      <c r="KE6" s="233"/>
      <c r="KF6" s="233"/>
      <c r="KG6" s="233"/>
      <c r="KH6" s="233"/>
      <c r="KI6" s="233"/>
      <c r="KJ6" s="233"/>
      <c r="KK6" s="233"/>
      <c r="KL6" s="233"/>
      <c r="KM6" s="233"/>
      <c r="KN6" s="232" t="s">
        <v>3320</v>
      </c>
      <c r="KO6" s="232" t="s">
        <v>3320</v>
      </c>
      <c r="KP6" s="232" t="s">
        <v>3320</v>
      </c>
      <c r="KQ6" s="235"/>
      <c r="KR6" s="235"/>
      <c r="KS6" s="235"/>
      <c r="KT6" s="233"/>
      <c r="KU6" s="235"/>
      <c r="KV6" s="235"/>
      <c r="KW6" s="235"/>
      <c r="KX6" s="233"/>
      <c r="KY6" s="232">
        <v>70</v>
      </c>
      <c r="KZ6" s="236">
        <v>0</v>
      </c>
      <c r="LA6" s="235"/>
      <c r="LB6" s="232">
        <v>0</v>
      </c>
      <c r="LC6" s="233"/>
      <c r="LD6" s="233" t="s">
        <v>5776</v>
      </c>
      <c r="LE6" s="233" t="s">
        <v>5777</v>
      </c>
      <c r="LF6" s="235"/>
    </row>
    <row r="7" spans="1:318" ht="49.5" customHeight="1" thickBot="1">
      <c r="A7" s="231" t="s">
        <v>5638</v>
      </c>
      <c r="B7" s="232">
        <v>1166</v>
      </c>
      <c r="C7" s="233" t="s">
        <v>5778</v>
      </c>
      <c r="D7" s="233" t="s">
        <v>5779</v>
      </c>
      <c r="E7" s="232">
        <v>1166</v>
      </c>
      <c r="F7" s="232">
        <v>69</v>
      </c>
      <c r="G7" s="233" t="s">
        <v>5780</v>
      </c>
      <c r="H7" s="233" t="s">
        <v>5781</v>
      </c>
      <c r="I7" s="234" t="s">
        <v>5782</v>
      </c>
      <c r="J7" s="234">
        <v>1</v>
      </c>
      <c r="K7" s="234" t="s">
        <v>68</v>
      </c>
      <c r="L7" s="235"/>
      <c r="M7" s="234" t="s">
        <v>5782</v>
      </c>
      <c r="N7" s="235"/>
      <c r="O7" s="235"/>
      <c r="P7" s="235"/>
      <c r="Q7" s="234">
        <v>1</v>
      </c>
      <c r="R7" s="234" t="s">
        <v>68</v>
      </c>
      <c r="S7" s="235"/>
      <c r="T7" s="235"/>
      <c r="U7" s="235"/>
      <c r="V7" s="233" t="s">
        <v>5103</v>
      </c>
      <c r="W7" s="233" t="s">
        <v>5643</v>
      </c>
      <c r="X7" s="232">
        <v>1</v>
      </c>
      <c r="Y7" s="232">
        <v>200</v>
      </c>
      <c r="Z7" s="236">
        <v>0</v>
      </c>
      <c r="AA7" s="236">
        <v>0</v>
      </c>
      <c r="AB7" s="232">
        <v>1</v>
      </c>
      <c r="AC7" s="233" t="s">
        <v>4657</v>
      </c>
      <c r="AD7" s="233" t="s">
        <v>4657</v>
      </c>
      <c r="AE7" s="234" t="s">
        <v>5645</v>
      </c>
      <c r="AF7" s="233" t="s">
        <v>5646</v>
      </c>
      <c r="AG7" s="234" t="s">
        <v>5645</v>
      </c>
      <c r="AH7" s="231" t="s">
        <v>4657</v>
      </c>
      <c r="AI7" s="233" t="s">
        <v>5783</v>
      </c>
      <c r="AJ7" s="233" t="s">
        <v>5784</v>
      </c>
      <c r="AK7" s="233" t="s">
        <v>5785</v>
      </c>
      <c r="AL7" s="233" t="s">
        <v>5786</v>
      </c>
      <c r="AM7" s="233" t="s">
        <v>5787</v>
      </c>
      <c r="AN7" s="233" t="s">
        <v>3320</v>
      </c>
      <c r="AO7" s="233" t="s">
        <v>5788</v>
      </c>
      <c r="AP7" s="233" t="s">
        <v>5698</v>
      </c>
      <c r="AQ7" s="233" t="s">
        <v>5789</v>
      </c>
      <c r="AR7" s="233" t="s">
        <v>5790</v>
      </c>
      <c r="AS7" s="233" t="s">
        <v>5791</v>
      </c>
      <c r="AT7" s="233" t="s">
        <v>733</v>
      </c>
      <c r="AU7" s="233" t="s">
        <v>733</v>
      </c>
      <c r="AV7" s="233" t="s">
        <v>733</v>
      </c>
      <c r="AW7" s="233" t="s">
        <v>3320</v>
      </c>
      <c r="AX7" s="233" t="s">
        <v>5792</v>
      </c>
      <c r="AY7" s="233" t="s">
        <v>733</v>
      </c>
      <c r="AZ7" s="233" t="s">
        <v>5793</v>
      </c>
      <c r="BA7" s="233" t="s">
        <v>5794</v>
      </c>
      <c r="BB7" s="233" t="s">
        <v>5659</v>
      </c>
      <c r="BC7" s="233" t="s">
        <v>5795</v>
      </c>
      <c r="BD7" s="233" t="s">
        <v>5796</v>
      </c>
      <c r="BE7" s="233" t="s">
        <v>5797</v>
      </c>
      <c r="BF7" s="234" t="s">
        <v>1214</v>
      </c>
      <c r="BG7" s="233" t="s">
        <v>3320</v>
      </c>
      <c r="BH7" s="233" t="s">
        <v>2043</v>
      </c>
      <c r="BI7" s="233" t="s">
        <v>2043</v>
      </c>
      <c r="BJ7" s="233" t="s">
        <v>5798</v>
      </c>
      <c r="BK7" s="233" t="s">
        <v>5799</v>
      </c>
      <c r="BL7" s="234">
        <v>115</v>
      </c>
      <c r="BM7" s="233" t="s">
        <v>5665</v>
      </c>
      <c r="BN7" s="237">
        <v>46991</v>
      </c>
      <c r="BO7" s="232">
        <v>30</v>
      </c>
      <c r="BP7" s="232">
        <v>2028</v>
      </c>
      <c r="BQ7" s="232">
        <v>200</v>
      </c>
      <c r="BR7" s="234">
        <v>200</v>
      </c>
      <c r="BS7" s="233" t="s">
        <v>5666</v>
      </c>
      <c r="BT7" s="232">
        <v>344752</v>
      </c>
      <c r="BU7" s="234">
        <v>414</v>
      </c>
      <c r="BV7" s="238">
        <v>0.24</v>
      </c>
      <c r="BW7" s="239" t="s">
        <v>202</v>
      </c>
      <c r="BX7" s="233" t="s">
        <v>733</v>
      </c>
      <c r="BY7" s="235"/>
      <c r="BZ7" s="232">
        <v>25.66</v>
      </c>
      <c r="CA7" s="233" t="s">
        <v>1214</v>
      </c>
      <c r="CB7" s="232">
        <v>650</v>
      </c>
      <c r="CC7" s="233" t="s">
        <v>5800</v>
      </c>
      <c r="CD7" s="233" t="s">
        <v>5801</v>
      </c>
      <c r="CE7" s="233" t="s">
        <v>3320</v>
      </c>
      <c r="CF7" s="233" t="s">
        <v>733</v>
      </c>
      <c r="CG7" s="233" t="s">
        <v>733</v>
      </c>
      <c r="CH7" s="232">
        <v>1847.5</v>
      </c>
      <c r="CI7" s="232">
        <v>1513.53</v>
      </c>
      <c r="CJ7" s="233" t="s">
        <v>5802</v>
      </c>
      <c r="CK7" s="232">
        <v>365</v>
      </c>
      <c r="CL7" s="232">
        <v>87</v>
      </c>
      <c r="CM7" s="232">
        <v>95</v>
      </c>
      <c r="CN7" s="232">
        <v>25</v>
      </c>
      <c r="CO7" s="237">
        <v>46327</v>
      </c>
      <c r="CP7" s="232">
        <v>2026</v>
      </c>
      <c r="CQ7" s="232">
        <v>0.2</v>
      </c>
      <c r="CR7" s="232">
        <v>8</v>
      </c>
      <c r="CS7" s="233" t="s">
        <v>5796</v>
      </c>
      <c r="CT7" s="233" t="s">
        <v>3320</v>
      </c>
      <c r="CU7" s="233" t="s">
        <v>3320</v>
      </c>
      <c r="CV7" s="233" t="s">
        <v>3320</v>
      </c>
      <c r="CW7" s="233" t="s">
        <v>3320</v>
      </c>
      <c r="CX7" s="233" t="s">
        <v>3320</v>
      </c>
      <c r="CY7" s="233" t="s">
        <v>3320</v>
      </c>
      <c r="CZ7" s="233" t="s">
        <v>3320</v>
      </c>
      <c r="DA7" s="233" t="s">
        <v>3320</v>
      </c>
      <c r="DB7" s="233" t="s">
        <v>3320</v>
      </c>
      <c r="DC7" s="233" t="s">
        <v>3320</v>
      </c>
      <c r="DD7" s="233" t="s">
        <v>3320</v>
      </c>
      <c r="DE7" s="235"/>
      <c r="DF7" s="233" t="s">
        <v>3320</v>
      </c>
      <c r="DG7" s="233" t="s">
        <v>3320</v>
      </c>
      <c r="DH7" s="233" t="s">
        <v>3320</v>
      </c>
      <c r="DI7" s="233" t="s">
        <v>3320</v>
      </c>
      <c r="DJ7" s="233" t="s">
        <v>3320</v>
      </c>
      <c r="DK7" s="233" t="s">
        <v>3320</v>
      </c>
      <c r="DL7" s="235"/>
      <c r="DM7" s="233" t="s">
        <v>3320</v>
      </c>
      <c r="DN7" s="233" t="s">
        <v>3320</v>
      </c>
      <c r="DO7" s="233" t="s">
        <v>3320</v>
      </c>
      <c r="DP7" s="235"/>
      <c r="DQ7" s="233" t="s">
        <v>3320</v>
      </c>
      <c r="DR7" s="233" t="s">
        <v>3320</v>
      </c>
      <c r="DS7" s="233" t="s">
        <v>3320</v>
      </c>
      <c r="DT7" s="233" t="s">
        <v>3320</v>
      </c>
      <c r="DU7" s="233" t="s">
        <v>3320</v>
      </c>
      <c r="DV7" s="233" t="s">
        <v>3320</v>
      </c>
      <c r="DW7" s="233" t="s">
        <v>3320</v>
      </c>
      <c r="DX7" s="233" t="s">
        <v>3320</v>
      </c>
      <c r="DY7" s="233" t="s">
        <v>3320</v>
      </c>
      <c r="DZ7" s="233" t="s">
        <v>3320</v>
      </c>
      <c r="EA7" s="233" t="s">
        <v>3320</v>
      </c>
      <c r="EB7" s="233" t="s">
        <v>3320</v>
      </c>
      <c r="EC7" s="233" t="s">
        <v>3320</v>
      </c>
      <c r="ED7" s="233" t="s">
        <v>3320</v>
      </c>
      <c r="EE7" s="233" t="s">
        <v>3320</v>
      </c>
      <c r="EF7" s="233" t="s">
        <v>3320</v>
      </c>
      <c r="EG7" s="233" t="s">
        <v>3320</v>
      </c>
      <c r="EH7" s="233" t="s">
        <v>3320</v>
      </c>
      <c r="EI7" s="233" t="s">
        <v>3320</v>
      </c>
      <c r="EJ7" s="233" t="s">
        <v>3320</v>
      </c>
      <c r="EK7" s="233" t="s">
        <v>3320</v>
      </c>
      <c r="EL7" s="233" t="s">
        <v>3320</v>
      </c>
      <c r="EM7" s="233" t="s">
        <v>3320</v>
      </c>
      <c r="EN7" s="233" t="s">
        <v>3320</v>
      </c>
      <c r="EO7" s="233" t="s">
        <v>3320</v>
      </c>
      <c r="EP7" s="233" t="s">
        <v>3320</v>
      </c>
      <c r="EQ7" s="233" t="s">
        <v>3320</v>
      </c>
      <c r="ER7" s="233" t="s">
        <v>3320</v>
      </c>
      <c r="ES7" s="233" t="s">
        <v>3320</v>
      </c>
      <c r="ET7" s="233" t="s">
        <v>3320</v>
      </c>
      <c r="EU7" s="233" t="s">
        <v>3320</v>
      </c>
      <c r="EV7" s="233" t="s">
        <v>3320</v>
      </c>
      <c r="EW7" s="233" t="s">
        <v>3320</v>
      </c>
      <c r="EX7" s="233" t="s">
        <v>3320</v>
      </c>
      <c r="EY7" s="233" t="s">
        <v>3320</v>
      </c>
      <c r="EZ7" s="233" t="s">
        <v>3320</v>
      </c>
      <c r="FA7" s="233" t="s">
        <v>3320</v>
      </c>
      <c r="FB7" s="233" t="s">
        <v>3320</v>
      </c>
      <c r="FC7" s="233" t="s">
        <v>3320</v>
      </c>
      <c r="FD7" s="233" t="s">
        <v>3320</v>
      </c>
      <c r="FE7" s="233" t="s">
        <v>3320</v>
      </c>
      <c r="FF7" s="233" t="s">
        <v>3320</v>
      </c>
      <c r="FG7" s="233" t="s">
        <v>3320</v>
      </c>
      <c r="FH7" s="233" t="s">
        <v>3320</v>
      </c>
      <c r="FI7" s="233" t="s">
        <v>3320</v>
      </c>
      <c r="FJ7" s="233" t="s">
        <v>3320</v>
      </c>
      <c r="FK7" s="233" t="s">
        <v>3320</v>
      </c>
      <c r="FL7" s="233" t="s">
        <v>3320</v>
      </c>
      <c r="FM7" s="233" t="s">
        <v>3320</v>
      </c>
      <c r="FN7" s="240">
        <v>426636361</v>
      </c>
      <c r="FO7" s="232">
        <v>427</v>
      </c>
      <c r="FP7" s="233" t="s">
        <v>1214</v>
      </c>
      <c r="FQ7" s="233" t="s">
        <v>733</v>
      </c>
      <c r="FR7" s="233" t="s">
        <v>733</v>
      </c>
      <c r="FS7" s="233" t="s">
        <v>733</v>
      </c>
      <c r="FT7" s="233" t="s">
        <v>4184</v>
      </c>
      <c r="FU7" s="233" t="s">
        <v>5803</v>
      </c>
      <c r="FV7" s="233" t="s">
        <v>5804</v>
      </c>
      <c r="FW7" s="241" t="s">
        <v>5799</v>
      </c>
      <c r="FX7" s="242">
        <v>115</v>
      </c>
      <c r="FY7" s="233" t="s">
        <v>5805</v>
      </c>
      <c r="FZ7" s="240">
        <v>306577176</v>
      </c>
      <c r="GA7" s="240">
        <v>47257364</v>
      </c>
      <c r="GB7" s="240">
        <v>108768395</v>
      </c>
      <c r="GC7" s="240">
        <v>21753679</v>
      </c>
      <c r="GD7" s="233" t="s">
        <v>5806</v>
      </c>
      <c r="GE7" s="233" t="s">
        <v>733</v>
      </c>
      <c r="GF7" s="233" t="s">
        <v>733</v>
      </c>
      <c r="GG7" s="233" t="s">
        <v>5807</v>
      </c>
      <c r="GH7" s="233" t="s">
        <v>733</v>
      </c>
      <c r="GI7" s="233" t="s">
        <v>1214</v>
      </c>
      <c r="GJ7" s="233" t="s">
        <v>1214</v>
      </c>
      <c r="GK7" s="233" t="s">
        <v>1214</v>
      </c>
      <c r="GL7" s="233" t="s">
        <v>733</v>
      </c>
      <c r="GM7" s="243" t="s">
        <v>5676</v>
      </c>
      <c r="GN7" s="233" t="s">
        <v>3320</v>
      </c>
      <c r="GO7" s="233" t="s">
        <v>733</v>
      </c>
      <c r="GP7" s="233" t="s">
        <v>5721</v>
      </c>
      <c r="GQ7" s="233" t="s">
        <v>1214</v>
      </c>
      <c r="GR7" s="233" t="s">
        <v>1214</v>
      </c>
      <c r="GS7" s="233" t="s">
        <v>3320</v>
      </c>
      <c r="GT7" s="233" t="s">
        <v>3320</v>
      </c>
      <c r="GU7" s="233" t="s">
        <v>3320</v>
      </c>
      <c r="GV7" s="233" t="s">
        <v>1214</v>
      </c>
      <c r="GW7" s="233" t="s">
        <v>1214</v>
      </c>
      <c r="GX7" s="233" t="s">
        <v>3320</v>
      </c>
      <c r="GY7" s="233" t="s">
        <v>1214</v>
      </c>
      <c r="GZ7" s="233" t="s">
        <v>3320</v>
      </c>
      <c r="HA7" s="233" t="s">
        <v>5808</v>
      </c>
      <c r="HB7" s="233" t="s">
        <v>5809</v>
      </c>
      <c r="HC7" s="233" t="s">
        <v>3320</v>
      </c>
      <c r="HD7" s="233" t="s">
        <v>3320</v>
      </c>
      <c r="HE7" s="233" t="s">
        <v>3320</v>
      </c>
      <c r="HF7" s="233" t="s">
        <v>1214</v>
      </c>
      <c r="HG7" s="233" t="s">
        <v>1214</v>
      </c>
      <c r="HH7" s="244">
        <v>46084.921261574076</v>
      </c>
      <c r="HI7" s="244">
        <v>46084.94636574074</v>
      </c>
      <c r="HJ7" s="233" t="s">
        <v>5685</v>
      </c>
      <c r="HK7" s="233" t="s">
        <v>3320</v>
      </c>
      <c r="HL7" s="233" t="s">
        <v>3320</v>
      </c>
      <c r="HM7" s="233" t="s">
        <v>3320</v>
      </c>
      <c r="HN7" s="233" t="s">
        <v>3320</v>
      </c>
      <c r="HO7" s="233" t="s">
        <v>3320</v>
      </c>
      <c r="HP7" s="233" t="s">
        <v>3320</v>
      </c>
      <c r="HQ7" s="233" t="s">
        <v>3320</v>
      </c>
      <c r="HR7" s="233" t="s">
        <v>3320</v>
      </c>
      <c r="HS7" s="233" t="s">
        <v>3320</v>
      </c>
      <c r="HT7" s="233" t="s">
        <v>3320</v>
      </c>
      <c r="HU7" s="233" t="s">
        <v>3320</v>
      </c>
      <c r="HV7" s="233" t="s">
        <v>3320</v>
      </c>
      <c r="HW7" s="233" t="s">
        <v>3320</v>
      </c>
      <c r="HX7" s="233" t="s">
        <v>3320</v>
      </c>
      <c r="HY7" s="233" t="s">
        <v>3320</v>
      </c>
      <c r="HZ7" s="233" t="s">
        <v>3320</v>
      </c>
      <c r="IA7" s="233" t="s">
        <v>3320</v>
      </c>
      <c r="IB7" s="233" t="s">
        <v>3320</v>
      </c>
      <c r="IC7" s="233" t="s">
        <v>3320</v>
      </c>
      <c r="ID7" s="233" t="s">
        <v>3320</v>
      </c>
      <c r="IE7" s="233" t="s">
        <v>3320</v>
      </c>
      <c r="IF7" s="233" t="s">
        <v>3320</v>
      </c>
      <c r="IG7" s="233" t="s">
        <v>3320</v>
      </c>
      <c r="IH7" s="233" t="s">
        <v>3320</v>
      </c>
      <c r="II7" s="233" t="s">
        <v>3320</v>
      </c>
      <c r="IJ7" s="233" t="s">
        <v>3320</v>
      </c>
      <c r="IK7" s="233" t="s">
        <v>3320</v>
      </c>
      <c r="IL7" s="233" t="s">
        <v>3320</v>
      </c>
      <c r="IM7" s="233" t="s">
        <v>3320</v>
      </c>
      <c r="IN7" s="233" t="s">
        <v>3320</v>
      </c>
      <c r="IO7" s="233" t="s">
        <v>3320</v>
      </c>
      <c r="IP7" s="233" t="s">
        <v>3320</v>
      </c>
      <c r="IQ7" s="233" t="s">
        <v>3320</v>
      </c>
      <c r="IR7" s="233" t="s">
        <v>3320</v>
      </c>
      <c r="IS7" s="233" t="s">
        <v>3320</v>
      </c>
      <c r="IT7" s="233" t="s">
        <v>3320</v>
      </c>
      <c r="IU7" s="233" t="s">
        <v>3320</v>
      </c>
      <c r="IV7" s="233" t="s">
        <v>3320</v>
      </c>
      <c r="IW7" s="233" t="s">
        <v>5773</v>
      </c>
      <c r="IX7" s="234" t="s">
        <v>5774</v>
      </c>
      <c r="IY7" s="234" t="s">
        <v>5810</v>
      </c>
      <c r="IZ7" s="233" t="s">
        <v>5775</v>
      </c>
      <c r="JA7" s="235"/>
      <c r="JB7" s="233"/>
      <c r="JC7" s="233"/>
      <c r="JD7" s="233"/>
      <c r="JE7" s="235"/>
      <c r="JF7" s="232" t="s">
        <v>3320</v>
      </c>
      <c r="JG7" s="232" t="s">
        <v>3320</v>
      </c>
      <c r="JH7" s="232" t="s">
        <v>3320</v>
      </c>
      <c r="JI7" s="232" t="s">
        <v>3320</v>
      </c>
      <c r="JJ7" s="232" t="s">
        <v>3320</v>
      </c>
      <c r="JK7" s="233" t="s">
        <v>202</v>
      </c>
      <c r="JL7" s="235"/>
      <c r="JM7" s="235"/>
      <c r="JN7" s="233" t="s">
        <v>202</v>
      </c>
      <c r="JO7" s="232">
        <v>7</v>
      </c>
      <c r="JP7" s="232">
        <v>0</v>
      </c>
      <c r="JQ7" s="233"/>
      <c r="JR7" s="233"/>
      <c r="JS7" s="233"/>
      <c r="JT7" s="233"/>
      <c r="JU7" s="233"/>
      <c r="JV7" s="233"/>
      <c r="JW7" s="233"/>
      <c r="JX7" s="233"/>
      <c r="JY7" s="233"/>
      <c r="JZ7" s="233"/>
      <c r="KA7" s="233"/>
      <c r="KB7" s="233"/>
      <c r="KC7" s="233"/>
      <c r="KD7" s="233"/>
      <c r="KE7" s="233"/>
      <c r="KF7" s="233"/>
      <c r="KG7" s="233"/>
      <c r="KH7" s="233"/>
      <c r="KI7" s="233"/>
      <c r="KJ7" s="233"/>
      <c r="KK7" s="233"/>
      <c r="KL7" s="233"/>
      <c r="KM7" s="233"/>
      <c r="KN7" s="232" t="s">
        <v>3320</v>
      </c>
      <c r="KO7" s="232" t="s">
        <v>3320</v>
      </c>
      <c r="KP7" s="232" t="s">
        <v>3320</v>
      </c>
      <c r="KQ7" s="235"/>
      <c r="KR7" s="235"/>
      <c r="KS7" s="235"/>
      <c r="KT7" s="233"/>
      <c r="KU7" s="235"/>
      <c r="KV7" s="235"/>
      <c r="KW7" s="235"/>
      <c r="KX7" s="233"/>
      <c r="KY7" s="232">
        <v>200</v>
      </c>
      <c r="KZ7" s="236">
        <v>0</v>
      </c>
      <c r="LA7" s="235"/>
      <c r="LB7" s="232">
        <v>0</v>
      </c>
      <c r="LC7" s="233"/>
      <c r="LD7" s="235"/>
      <c r="LE7" s="235"/>
      <c r="LF7" s="235"/>
    </row>
    <row r="8" spans="1:318" ht="49.5" customHeight="1" thickBot="1">
      <c r="A8" s="231" t="s">
        <v>5638</v>
      </c>
      <c r="B8" s="232">
        <v>1156</v>
      </c>
      <c r="C8" s="233" t="s">
        <v>5811</v>
      </c>
      <c r="D8" s="233" t="s">
        <v>5812</v>
      </c>
      <c r="E8" s="232">
        <v>1156</v>
      </c>
      <c r="F8" s="232">
        <v>4</v>
      </c>
      <c r="G8" s="233" t="s">
        <v>5813</v>
      </c>
      <c r="H8" s="233" t="s">
        <v>5814</v>
      </c>
      <c r="I8" s="234">
        <v>1</v>
      </c>
      <c r="J8" s="235"/>
      <c r="K8" s="234" t="s">
        <v>68</v>
      </c>
      <c r="L8" s="235"/>
      <c r="M8" s="234">
        <v>1</v>
      </c>
      <c r="N8" s="235"/>
      <c r="O8" s="235"/>
      <c r="P8" s="235"/>
      <c r="Q8" s="234">
        <v>1</v>
      </c>
      <c r="R8" s="234" t="s">
        <v>68</v>
      </c>
      <c r="S8" s="235"/>
      <c r="T8" s="235"/>
      <c r="U8" s="235"/>
      <c r="V8" s="233" t="s">
        <v>4999</v>
      </c>
      <c r="W8" s="233" t="s">
        <v>5643</v>
      </c>
      <c r="X8" s="232">
        <v>1</v>
      </c>
      <c r="Y8" s="232">
        <v>19.2</v>
      </c>
      <c r="Z8" s="236">
        <v>0</v>
      </c>
      <c r="AA8" s="236">
        <v>0</v>
      </c>
      <c r="AB8" s="232">
        <v>1</v>
      </c>
      <c r="AC8" s="233" t="s">
        <v>5815</v>
      </c>
      <c r="AD8" s="233" t="s">
        <v>5816</v>
      </c>
      <c r="AE8" s="234" t="s">
        <v>5645</v>
      </c>
      <c r="AF8" s="233" t="s">
        <v>5646</v>
      </c>
      <c r="AG8" s="234" t="s">
        <v>5645</v>
      </c>
      <c r="AH8" s="231" t="s">
        <v>5815</v>
      </c>
      <c r="AI8" s="233" t="s">
        <v>5817</v>
      </c>
      <c r="AJ8" s="233" t="s">
        <v>5818</v>
      </c>
      <c r="AK8" s="233" t="s">
        <v>5698</v>
      </c>
      <c r="AL8" s="233" t="s">
        <v>5819</v>
      </c>
      <c r="AM8" s="233" t="s">
        <v>5820</v>
      </c>
      <c r="AN8" s="233" t="s">
        <v>3320</v>
      </c>
      <c r="AO8" s="233" t="s">
        <v>5821</v>
      </c>
      <c r="AP8" s="233" t="s">
        <v>5822</v>
      </c>
      <c r="AQ8" s="233" t="s">
        <v>5823</v>
      </c>
      <c r="AR8" s="233" t="s">
        <v>5824</v>
      </c>
      <c r="AS8" s="233" t="s">
        <v>5825</v>
      </c>
      <c r="AT8" s="233" t="s">
        <v>733</v>
      </c>
      <c r="AU8" s="233" t="s">
        <v>733</v>
      </c>
      <c r="AV8" s="233" t="s">
        <v>733</v>
      </c>
      <c r="AW8" s="233" t="s">
        <v>3320</v>
      </c>
      <c r="AX8" s="233" t="s">
        <v>5826</v>
      </c>
      <c r="AY8" s="233" t="s">
        <v>733</v>
      </c>
      <c r="AZ8" s="233" t="s">
        <v>5827</v>
      </c>
      <c r="BA8" s="233" t="s">
        <v>5828</v>
      </c>
      <c r="BB8" s="233" t="s">
        <v>5829</v>
      </c>
      <c r="BC8" s="233" t="s">
        <v>5830</v>
      </c>
      <c r="BD8" s="233" t="s">
        <v>5831</v>
      </c>
      <c r="BE8" s="233" t="s">
        <v>5832</v>
      </c>
      <c r="BF8" s="234" t="s">
        <v>1214</v>
      </c>
      <c r="BG8" s="233" t="s">
        <v>3320</v>
      </c>
      <c r="BH8" s="233" t="s">
        <v>5833</v>
      </c>
      <c r="BI8" s="233" t="s">
        <v>5833</v>
      </c>
      <c r="BJ8" s="233" t="s">
        <v>5834</v>
      </c>
      <c r="BK8" s="233" t="s">
        <v>5835</v>
      </c>
      <c r="BL8" s="234">
        <v>115</v>
      </c>
      <c r="BM8" s="233" t="s">
        <v>5665</v>
      </c>
      <c r="BN8" s="237">
        <v>46750</v>
      </c>
      <c r="BO8" s="232">
        <v>22</v>
      </c>
      <c r="BP8" s="232">
        <v>2027</v>
      </c>
      <c r="BQ8" s="232">
        <v>19.2</v>
      </c>
      <c r="BR8" s="234">
        <v>19.2</v>
      </c>
      <c r="BS8" s="233" t="s">
        <v>5666</v>
      </c>
      <c r="BT8" s="232">
        <v>66</v>
      </c>
      <c r="BU8" s="234">
        <v>54.54</v>
      </c>
      <c r="BV8" s="238">
        <v>0.32</v>
      </c>
      <c r="BW8" s="239" t="s">
        <v>910</v>
      </c>
      <c r="BX8" s="233" t="s">
        <v>733</v>
      </c>
      <c r="BY8" s="233" t="s">
        <v>910</v>
      </c>
      <c r="BZ8" s="232">
        <v>31.45</v>
      </c>
      <c r="CA8" s="233" t="s">
        <v>733</v>
      </c>
      <c r="CB8" s="232">
        <v>660</v>
      </c>
      <c r="CC8" s="233" t="s">
        <v>5800</v>
      </c>
      <c r="CD8" s="233" t="s">
        <v>5668</v>
      </c>
      <c r="CE8" s="233" t="s">
        <v>3320</v>
      </c>
      <c r="CF8" s="233" t="s">
        <v>733</v>
      </c>
      <c r="CG8" s="233" t="s">
        <v>1214</v>
      </c>
      <c r="CH8" s="232">
        <v>2159</v>
      </c>
      <c r="CI8" s="232">
        <v>2025</v>
      </c>
      <c r="CJ8" s="233" t="s">
        <v>5836</v>
      </c>
      <c r="CK8" s="232">
        <v>354</v>
      </c>
      <c r="CL8" s="232">
        <v>85</v>
      </c>
      <c r="CM8" s="232">
        <v>97</v>
      </c>
      <c r="CN8" s="232">
        <v>24</v>
      </c>
      <c r="CO8" s="237">
        <v>46325</v>
      </c>
      <c r="CP8" s="232">
        <v>2026</v>
      </c>
      <c r="CQ8" s="232">
        <v>0.06</v>
      </c>
      <c r="CR8" s="232">
        <v>8</v>
      </c>
      <c r="CS8" s="233" t="s">
        <v>5837</v>
      </c>
      <c r="CT8" s="232">
        <v>1500000</v>
      </c>
      <c r="CU8" s="233" t="s">
        <v>3320</v>
      </c>
      <c r="CV8" s="233" t="s">
        <v>3320</v>
      </c>
      <c r="CW8" s="233" t="s">
        <v>3320</v>
      </c>
      <c r="CX8" s="233" t="s">
        <v>3320</v>
      </c>
      <c r="CY8" s="233" t="s">
        <v>3320</v>
      </c>
      <c r="CZ8" s="233" t="s">
        <v>3320</v>
      </c>
      <c r="DA8" s="233" t="s">
        <v>3320</v>
      </c>
      <c r="DB8" s="233" t="s">
        <v>3320</v>
      </c>
      <c r="DC8" s="233" t="s">
        <v>3320</v>
      </c>
      <c r="DD8" s="233" t="s">
        <v>3320</v>
      </c>
      <c r="DE8" s="235"/>
      <c r="DF8" s="233" t="s">
        <v>3320</v>
      </c>
      <c r="DG8" s="233" t="s">
        <v>3320</v>
      </c>
      <c r="DH8" s="233" t="s">
        <v>3320</v>
      </c>
      <c r="DI8" s="233" t="s">
        <v>3320</v>
      </c>
      <c r="DJ8" s="233" t="s">
        <v>3320</v>
      </c>
      <c r="DK8" s="233" t="s">
        <v>3320</v>
      </c>
      <c r="DL8" s="235"/>
      <c r="DM8" s="233" t="s">
        <v>3320</v>
      </c>
      <c r="DN8" s="233" t="s">
        <v>3320</v>
      </c>
      <c r="DO8" s="233" t="s">
        <v>3320</v>
      </c>
      <c r="DP8" s="235"/>
      <c r="DQ8" s="233" t="s">
        <v>3320</v>
      </c>
      <c r="DR8" s="233" t="s">
        <v>3320</v>
      </c>
      <c r="DS8" s="233" t="s">
        <v>3320</v>
      </c>
      <c r="DT8" s="233" t="s">
        <v>3320</v>
      </c>
      <c r="DU8" s="233" t="s">
        <v>3320</v>
      </c>
      <c r="DV8" s="233" t="s">
        <v>3320</v>
      </c>
      <c r="DW8" s="233" t="s">
        <v>3320</v>
      </c>
      <c r="DX8" s="233" t="s">
        <v>3320</v>
      </c>
      <c r="DY8" s="233" t="s">
        <v>3320</v>
      </c>
      <c r="DZ8" s="233" t="s">
        <v>3320</v>
      </c>
      <c r="EA8" s="233" t="s">
        <v>3320</v>
      </c>
      <c r="EB8" s="233" t="s">
        <v>3320</v>
      </c>
      <c r="EC8" s="233" t="s">
        <v>3320</v>
      </c>
      <c r="ED8" s="233" t="s">
        <v>3320</v>
      </c>
      <c r="EE8" s="233" t="s">
        <v>3320</v>
      </c>
      <c r="EF8" s="233" t="s">
        <v>3320</v>
      </c>
      <c r="EG8" s="233" t="s">
        <v>3320</v>
      </c>
      <c r="EH8" s="233" t="s">
        <v>3320</v>
      </c>
      <c r="EI8" s="233" t="s">
        <v>3320</v>
      </c>
      <c r="EJ8" s="233" t="s">
        <v>3320</v>
      </c>
      <c r="EK8" s="233" t="s">
        <v>3320</v>
      </c>
      <c r="EL8" s="233" t="s">
        <v>3320</v>
      </c>
      <c r="EM8" s="233" t="s">
        <v>3320</v>
      </c>
      <c r="EN8" s="233" t="s">
        <v>3320</v>
      </c>
      <c r="EO8" s="233" t="s">
        <v>3320</v>
      </c>
      <c r="EP8" s="233" t="s">
        <v>3320</v>
      </c>
      <c r="EQ8" s="233" t="s">
        <v>3320</v>
      </c>
      <c r="ER8" s="233" t="s">
        <v>3320</v>
      </c>
      <c r="ES8" s="233" t="s">
        <v>3320</v>
      </c>
      <c r="ET8" s="233" t="s">
        <v>3320</v>
      </c>
      <c r="EU8" s="233" t="s">
        <v>3320</v>
      </c>
      <c r="EV8" s="233" t="s">
        <v>3320</v>
      </c>
      <c r="EW8" s="233" t="s">
        <v>3320</v>
      </c>
      <c r="EX8" s="233" t="s">
        <v>3320</v>
      </c>
      <c r="EY8" s="233" t="s">
        <v>3320</v>
      </c>
      <c r="EZ8" s="233" t="s">
        <v>3320</v>
      </c>
      <c r="FA8" s="233" t="s">
        <v>3320</v>
      </c>
      <c r="FB8" s="233" t="s">
        <v>3320</v>
      </c>
      <c r="FC8" s="233" t="s">
        <v>3320</v>
      </c>
      <c r="FD8" s="233" t="s">
        <v>3320</v>
      </c>
      <c r="FE8" s="233" t="s">
        <v>3320</v>
      </c>
      <c r="FF8" s="233" t="s">
        <v>3320</v>
      </c>
      <c r="FG8" s="233" t="s">
        <v>3320</v>
      </c>
      <c r="FH8" s="233" t="s">
        <v>3320</v>
      </c>
      <c r="FI8" s="233" t="s">
        <v>3320</v>
      </c>
      <c r="FJ8" s="233" t="s">
        <v>3320</v>
      </c>
      <c r="FK8" s="233" t="s">
        <v>3320</v>
      </c>
      <c r="FL8" s="233" t="s">
        <v>3320</v>
      </c>
      <c r="FM8" s="233" t="s">
        <v>3320</v>
      </c>
      <c r="FN8" s="240">
        <v>25877572</v>
      </c>
      <c r="FO8" s="232">
        <v>26</v>
      </c>
      <c r="FP8" s="233" t="s">
        <v>1214</v>
      </c>
      <c r="FQ8" s="233" t="s">
        <v>733</v>
      </c>
      <c r="FR8" s="233" t="s">
        <v>733</v>
      </c>
      <c r="FS8" s="233" t="s">
        <v>733</v>
      </c>
      <c r="FT8" s="233" t="s">
        <v>5000</v>
      </c>
      <c r="FU8" s="233" t="s">
        <v>5838</v>
      </c>
      <c r="FV8" s="233" t="s">
        <v>5839</v>
      </c>
      <c r="FW8" s="241" t="s">
        <v>5835</v>
      </c>
      <c r="FX8" s="242">
        <v>115</v>
      </c>
      <c r="FY8" s="233" t="s">
        <v>5840</v>
      </c>
      <c r="FZ8" s="240">
        <v>25877572</v>
      </c>
      <c r="GA8" s="240">
        <v>3653857</v>
      </c>
      <c r="GB8" s="240">
        <v>26704</v>
      </c>
      <c r="GC8" s="232">
        <v>0</v>
      </c>
      <c r="GD8" s="233" t="s">
        <v>5841</v>
      </c>
      <c r="GE8" s="233" t="s">
        <v>733</v>
      </c>
      <c r="GF8" s="233" t="s">
        <v>733</v>
      </c>
      <c r="GG8" s="233" t="s">
        <v>5842</v>
      </c>
      <c r="GH8" s="233" t="s">
        <v>733</v>
      </c>
      <c r="GI8" s="233" t="s">
        <v>1214</v>
      </c>
      <c r="GJ8" s="233" t="s">
        <v>733</v>
      </c>
      <c r="GK8" s="233" t="s">
        <v>733</v>
      </c>
      <c r="GL8" s="233" t="s">
        <v>1214</v>
      </c>
      <c r="GM8" s="243" t="s">
        <v>5676</v>
      </c>
      <c r="GN8" s="233" t="s">
        <v>3320</v>
      </c>
      <c r="GO8" s="233" t="s">
        <v>733</v>
      </c>
      <c r="GP8" s="233" t="s">
        <v>5677</v>
      </c>
      <c r="GQ8" s="233" t="s">
        <v>733</v>
      </c>
      <c r="GR8" s="233" t="s">
        <v>5679</v>
      </c>
      <c r="GS8" s="233" t="s">
        <v>3320</v>
      </c>
      <c r="GT8" s="233" t="s">
        <v>3320</v>
      </c>
      <c r="GU8" s="232">
        <v>4.99</v>
      </c>
      <c r="GV8" s="233" t="s">
        <v>1214</v>
      </c>
      <c r="GW8" s="233" t="s">
        <v>1214</v>
      </c>
      <c r="GX8" s="233" t="s">
        <v>3320</v>
      </c>
      <c r="GY8" s="233" t="s">
        <v>733</v>
      </c>
      <c r="GZ8" s="233" t="s">
        <v>3320</v>
      </c>
      <c r="HA8" s="233" t="s">
        <v>5843</v>
      </c>
      <c r="HB8" s="233" t="s">
        <v>5844</v>
      </c>
      <c r="HC8" s="233" t="s">
        <v>5683</v>
      </c>
      <c r="HD8" s="233" t="s">
        <v>5683</v>
      </c>
      <c r="HE8" s="233" t="s">
        <v>5683</v>
      </c>
      <c r="HF8" s="233" t="s">
        <v>733</v>
      </c>
      <c r="HG8" s="233" t="s">
        <v>1214</v>
      </c>
      <c r="HH8" s="244">
        <v>46084.876284722224</v>
      </c>
      <c r="HI8" s="244">
        <v>46084.943287037036</v>
      </c>
      <c r="HJ8" s="233" t="s">
        <v>5685</v>
      </c>
      <c r="HK8" s="233" t="s">
        <v>3320</v>
      </c>
      <c r="HL8" s="233" t="s">
        <v>3320</v>
      </c>
      <c r="HM8" s="233" t="s">
        <v>3320</v>
      </c>
      <c r="HN8" s="233" t="s">
        <v>3320</v>
      </c>
      <c r="HO8" s="233" t="s">
        <v>3320</v>
      </c>
      <c r="HP8" s="233" t="s">
        <v>3320</v>
      </c>
      <c r="HQ8" s="233" t="s">
        <v>3320</v>
      </c>
      <c r="HR8" s="233" t="s">
        <v>3320</v>
      </c>
      <c r="HS8" s="233" t="s">
        <v>3320</v>
      </c>
      <c r="HT8" s="233" t="s">
        <v>3320</v>
      </c>
      <c r="HU8" s="233" t="s">
        <v>3320</v>
      </c>
      <c r="HV8" s="233" t="s">
        <v>3320</v>
      </c>
      <c r="HW8" s="233" t="s">
        <v>3320</v>
      </c>
      <c r="HX8" s="233" t="s">
        <v>3320</v>
      </c>
      <c r="HY8" s="233" t="s">
        <v>3320</v>
      </c>
      <c r="HZ8" s="233" t="s">
        <v>3320</v>
      </c>
      <c r="IA8" s="233" t="s">
        <v>3320</v>
      </c>
      <c r="IB8" s="233" t="s">
        <v>3320</v>
      </c>
      <c r="IC8" s="233" t="s">
        <v>3320</v>
      </c>
      <c r="ID8" s="233" t="s">
        <v>3320</v>
      </c>
      <c r="IE8" s="233" t="s">
        <v>3320</v>
      </c>
      <c r="IF8" s="233" t="s">
        <v>3320</v>
      </c>
      <c r="IG8" s="233" t="s">
        <v>3320</v>
      </c>
      <c r="IH8" s="233" t="s">
        <v>3320</v>
      </c>
      <c r="II8" s="233" t="s">
        <v>3320</v>
      </c>
      <c r="IJ8" s="233" t="s">
        <v>3320</v>
      </c>
      <c r="IK8" s="233" t="s">
        <v>3320</v>
      </c>
      <c r="IL8" s="233" t="s">
        <v>3320</v>
      </c>
      <c r="IM8" s="233" t="s">
        <v>3320</v>
      </c>
      <c r="IN8" s="233" t="s">
        <v>3320</v>
      </c>
      <c r="IO8" s="233" t="s">
        <v>3320</v>
      </c>
      <c r="IP8" s="233" t="s">
        <v>3320</v>
      </c>
      <c r="IQ8" s="233" t="s">
        <v>3320</v>
      </c>
      <c r="IR8" s="233" t="s">
        <v>3320</v>
      </c>
      <c r="IS8" s="233" t="s">
        <v>3320</v>
      </c>
      <c r="IT8" s="233" t="s">
        <v>3320</v>
      </c>
      <c r="IU8" s="233" t="s">
        <v>3320</v>
      </c>
      <c r="IV8" s="233" t="s">
        <v>3320</v>
      </c>
      <c r="IW8" s="233" t="s">
        <v>5773</v>
      </c>
      <c r="IX8" s="234" t="s">
        <v>5774</v>
      </c>
      <c r="IY8" s="234" t="s">
        <v>5774</v>
      </c>
      <c r="IZ8" s="233" t="s">
        <v>5775</v>
      </c>
      <c r="JA8" s="235"/>
      <c r="JB8" s="233"/>
      <c r="JC8" s="233"/>
      <c r="JD8" s="233"/>
      <c r="JE8" s="235"/>
      <c r="JF8" s="232" t="s">
        <v>3320</v>
      </c>
      <c r="JG8" s="232" t="s">
        <v>3320</v>
      </c>
      <c r="JH8" s="232" t="s">
        <v>3320</v>
      </c>
      <c r="JI8" s="232" t="s">
        <v>3320</v>
      </c>
      <c r="JJ8" s="232" t="s">
        <v>3320</v>
      </c>
      <c r="JK8" s="233" t="s">
        <v>202</v>
      </c>
      <c r="JL8" s="235"/>
      <c r="JM8" s="235"/>
      <c r="JN8" s="233" t="s">
        <v>202</v>
      </c>
      <c r="JO8" s="232">
        <v>6</v>
      </c>
      <c r="JP8" s="232">
        <v>0</v>
      </c>
      <c r="JQ8" s="233"/>
      <c r="JR8" s="233"/>
      <c r="JS8" s="233"/>
      <c r="JT8" s="233"/>
      <c r="JU8" s="233"/>
      <c r="JV8" s="233"/>
      <c r="JW8" s="233"/>
      <c r="JX8" s="233"/>
      <c r="JY8" s="233"/>
      <c r="JZ8" s="233"/>
      <c r="KA8" s="233"/>
      <c r="KB8" s="233"/>
      <c r="KC8" s="233"/>
      <c r="KD8" s="233"/>
      <c r="KE8" s="233"/>
      <c r="KF8" s="233"/>
      <c r="KG8" s="233"/>
      <c r="KH8" s="233"/>
      <c r="KI8" s="233"/>
      <c r="KJ8" s="233"/>
      <c r="KK8" s="233"/>
      <c r="KL8" s="233"/>
      <c r="KM8" s="233"/>
      <c r="KN8" s="232" t="s">
        <v>3320</v>
      </c>
      <c r="KO8" s="232" t="s">
        <v>3320</v>
      </c>
      <c r="KP8" s="232" t="s">
        <v>3320</v>
      </c>
      <c r="KQ8" s="235"/>
      <c r="KR8" s="235"/>
      <c r="KS8" s="235"/>
      <c r="KT8" s="233"/>
      <c r="KU8" s="235"/>
      <c r="KV8" s="235"/>
      <c r="KW8" s="235"/>
      <c r="KX8" s="233"/>
      <c r="KY8" s="232">
        <v>19.2</v>
      </c>
      <c r="KZ8" s="236">
        <v>0</v>
      </c>
      <c r="LA8" s="235"/>
      <c r="LB8" s="232">
        <v>0</v>
      </c>
      <c r="LC8" s="233"/>
      <c r="LD8" s="235"/>
      <c r="LE8" s="235"/>
      <c r="LF8" s="235"/>
    </row>
    <row r="9" spans="1:318" ht="49.5" customHeight="1" thickBot="1">
      <c r="A9" s="231" t="s">
        <v>5638</v>
      </c>
      <c r="B9" s="232">
        <v>727</v>
      </c>
      <c r="C9" s="233" t="s">
        <v>5845</v>
      </c>
      <c r="D9" s="233" t="s">
        <v>5846</v>
      </c>
      <c r="E9" s="232">
        <v>727</v>
      </c>
      <c r="F9" s="235"/>
      <c r="G9" s="233" t="s">
        <v>980</v>
      </c>
      <c r="H9" s="233" t="s">
        <v>5847</v>
      </c>
      <c r="I9" s="234">
        <v>1</v>
      </c>
      <c r="J9" s="235"/>
      <c r="K9" s="234" t="s">
        <v>68</v>
      </c>
      <c r="L9" s="234">
        <v>1</v>
      </c>
      <c r="M9" s="234">
        <v>1</v>
      </c>
      <c r="N9" s="234">
        <v>1</v>
      </c>
      <c r="O9" s="235"/>
      <c r="P9" s="235"/>
      <c r="Q9" s="234">
        <v>1</v>
      </c>
      <c r="R9" s="234" t="s">
        <v>68</v>
      </c>
      <c r="S9" s="235"/>
      <c r="T9" s="235"/>
      <c r="U9" s="235"/>
      <c r="V9" s="233" t="s">
        <v>5848</v>
      </c>
      <c r="W9" s="233" t="s">
        <v>5643</v>
      </c>
      <c r="X9" s="232">
        <v>1</v>
      </c>
      <c r="Y9" s="232">
        <v>120</v>
      </c>
      <c r="Z9" s="236">
        <v>0</v>
      </c>
      <c r="AA9" s="236">
        <v>0</v>
      </c>
      <c r="AB9" s="232">
        <v>1</v>
      </c>
      <c r="AC9" s="233" t="s">
        <v>5644</v>
      </c>
      <c r="AD9" s="233" t="s">
        <v>5644</v>
      </c>
      <c r="AE9" s="234" t="s">
        <v>5645</v>
      </c>
      <c r="AF9" s="233" t="s">
        <v>5693</v>
      </c>
      <c r="AG9" s="234" t="s">
        <v>5645</v>
      </c>
      <c r="AH9" s="233" t="s">
        <v>5849</v>
      </c>
      <c r="AI9" s="233" t="s">
        <v>5850</v>
      </c>
      <c r="AJ9" s="233" t="s">
        <v>5851</v>
      </c>
      <c r="AK9" s="233" t="s">
        <v>5698</v>
      </c>
      <c r="AL9" s="233" t="s">
        <v>5852</v>
      </c>
      <c r="AM9" s="233" t="s">
        <v>5853</v>
      </c>
      <c r="AN9" s="233" t="s">
        <v>3320</v>
      </c>
      <c r="AO9" s="233" t="s">
        <v>5854</v>
      </c>
      <c r="AP9" s="233" t="s">
        <v>5698</v>
      </c>
      <c r="AQ9" s="233" t="s">
        <v>5855</v>
      </c>
      <c r="AR9" s="233" t="s">
        <v>5856</v>
      </c>
      <c r="AS9" s="233" t="s">
        <v>5857</v>
      </c>
      <c r="AT9" s="233" t="s">
        <v>733</v>
      </c>
      <c r="AU9" s="233" t="s">
        <v>733</v>
      </c>
      <c r="AV9" s="233" t="s">
        <v>733</v>
      </c>
      <c r="AW9" s="233" t="s">
        <v>3320</v>
      </c>
      <c r="AX9" s="233" t="s">
        <v>5656</v>
      </c>
      <c r="AY9" s="233" t="s">
        <v>733</v>
      </c>
      <c r="AZ9" s="233" t="s">
        <v>5858</v>
      </c>
      <c r="BA9" s="233" t="s">
        <v>5859</v>
      </c>
      <c r="BB9" s="233" t="s">
        <v>5659</v>
      </c>
      <c r="BC9" s="233" t="s">
        <v>5660</v>
      </c>
      <c r="BD9" s="233" t="s">
        <v>5860</v>
      </c>
      <c r="BE9" s="233" t="s">
        <v>5861</v>
      </c>
      <c r="BF9" s="234" t="s">
        <v>1214</v>
      </c>
      <c r="BG9" s="233" t="s">
        <v>3320</v>
      </c>
      <c r="BH9" s="233" t="s">
        <v>2043</v>
      </c>
      <c r="BI9" s="233" t="s">
        <v>2043</v>
      </c>
      <c r="BJ9" s="233" t="s">
        <v>5798</v>
      </c>
      <c r="BK9" s="233" t="s">
        <v>5862</v>
      </c>
      <c r="BL9" s="234">
        <v>115</v>
      </c>
      <c r="BM9" s="233" t="s">
        <v>5665</v>
      </c>
      <c r="BN9" s="237">
        <v>47118</v>
      </c>
      <c r="BO9" s="234">
        <v>25</v>
      </c>
      <c r="BP9" s="232">
        <v>2028</v>
      </c>
      <c r="BQ9" s="232">
        <v>120</v>
      </c>
      <c r="BR9" s="234">
        <v>120</v>
      </c>
      <c r="BS9" s="233" t="s">
        <v>5863</v>
      </c>
      <c r="BT9" s="232">
        <v>433</v>
      </c>
      <c r="BU9" s="234">
        <v>297.93</v>
      </c>
      <c r="BV9" s="238">
        <v>0.28000000000000003</v>
      </c>
      <c r="BW9" s="239" t="s">
        <v>910</v>
      </c>
      <c r="BX9" s="233" t="s">
        <v>733</v>
      </c>
      <c r="BY9" s="233" t="s">
        <v>910</v>
      </c>
      <c r="BZ9" s="232">
        <v>27.8</v>
      </c>
      <c r="CA9" s="233" t="s">
        <v>1214</v>
      </c>
      <c r="CB9" s="232">
        <v>665</v>
      </c>
      <c r="CC9" s="233" t="s">
        <v>5800</v>
      </c>
      <c r="CD9" s="233" t="s">
        <v>5668</v>
      </c>
      <c r="CE9" s="233" t="s">
        <v>3320</v>
      </c>
      <c r="CF9" s="233" t="s">
        <v>733</v>
      </c>
      <c r="CG9" s="233" t="s">
        <v>733</v>
      </c>
      <c r="CH9" s="232">
        <v>2232</v>
      </c>
      <c r="CI9" s="232">
        <v>2069</v>
      </c>
      <c r="CJ9" s="233" t="s">
        <v>5864</v>
      </c>
      <c r="CK9" s="232">
        <v>365</v>
      </c>
      <c r="CL9" s="232">
        <v>87.2</v>
      </c>
      <c r="CM9" s="232">
        <v>98</v>
      </c>
      <c r="CN9" s="232">
        <v>20</v>
      </c>
      <c r="CO9" s="237">
        <v>46568</v>
      </c>
      <c r="CP9" s="232">
        <v>2027</v>
      </c>
      <c r="CQ9" s="232">
        <v>0.95</v>
      </c>
      <c r="CR9" s="232">
        <v>8</v>
      </c>
      <c r="CS9" s="233" t="s">
        <v>5865</v>
      </c>
      <c r="CT9" s="232">
        <v>2700000</v>
      </c>
      <c r="CU9" s="233" t="s">
        <v>3320</v>
      </c>
      <c r="CV9" s="233" t="s">
        <v>3320</v>
      </c>
      <c r="CW9" s="233" t="s">
        <v>3320</v>
      </c>
      <c r="CX9" s="233" t="s">
        <v>3320</v>
      </c>
      <c r="CY9" s="233" t="s">
        <v>3320</v>
      </c>
      <c r="CZ9" s="233" t="s">
        <v>3320</v>
      </c>
      <c r="DA9" s="233" t="s">
        <v>3320</v>
      </c>
      <c r="DB9" s="233" t="s">
        <v>3320</v>
      </c>
      <c r="DC9" s="233" t="s">
        <v>3320</v>
      </c>
      <c r="DD9" s="233" t="s">
        <v>3320</v>
      </c>
      <c r="DE9" s="235"/>
      <c r="DF9" s="233" t="s">
        <v>3320</v>
      </c>
      <c r="DG9" s="233" t="s">
        <v>3320</v>
      </c>
      <c r="DH9" s="233" t="s">
        <v>3320</v>
      </c>
      <c r="DI9" s="233" t="s">
        <v>3320</v>
      </c>
      <c r="DJ9" s="233" t="s">
        <v>3320</v>
      </c>
      <c r="DK9" s="233" t="s">
        <v>3320</v>
      </c>
      <c r="DL9" s="235"/>
      <c r="DM9" s="233" t="s">
        <v>3320</v>
      </c>
      <c r="DN9" s="233" t="s">
        <v>3320</v>
      </c>
      <c r="DO9" s="233" t="s">
        <v>3320</v>
      </c>
      <c r="DP9" s="235"/>
      <c r="DQ9" s="233" t="s">
        <v>3320</v>
      </c>
      <c r="DR9" s="233" t="s">
        <v>3320</v>
      </c>
      <c r="DS9" s="233" t="s">
        <v>3320</v>
      </c>
      <c r="DT9" s="233" t="s">
        <v>3320</v>
      </c>
      <c r="DU9" s="233" t="s">
        <v>3320</v>
      </c>
      <c r="DV9" s="233" t="s">
        <v>3320</v>
      </c>
      <c r="DW9" s="233" t="s">
        <v>3320</v>
      </c>
      <c r="DX9" s="233" t="s">
        <v>3320</v>
      </c>
      <c r="DY9" s="233" t="s">
        <v>3320</v>
      </c>
      <c r="DZ9" s="233" t="s">
        <v>3320</v>
      </c>
      <c r="EA9" s="233" t="s">
        <v>3320</v>
      </c>
      <c r="EB9" s="233" t="s">
        <v>3320</v>
      </c>
      <c r="EC9" s="233" t="s">
        <v>3320</v>
      </c>
      <c r="ED9" s="233" t="s">
        <v>3320</v>
      </c>
      <c r="EE9" s="233" t="s">
        <v>3320</v>
      </c>
      <c r="EF9" s="233" t="s">
        <v>3320</v>
      </c>
      <c r="EG9" s="233" t="s">
        <v>3320</v>
      </c>
      <c r="EH9" s="233" t="s">
        <v>3320</v>
      </c>
      <c r="EI9" s="233" t="s">
        <v>3320</v>
      </c>
      <c r="EJ9" s="233" t="s">
        <v>3320</v>
      </c>
      <c r="EK9" s="233" t="s">
        <v>3320</v>
      </c>
      <c r="EL9" s="233" t="s">
        <v>3320</v>
      </c>
      <c r="EM9" s="233" t="s">
        <v>3320</v>
      </c>
      <c r="EN9" s="233" t="s">
        <v>3320</v>
      </c>
      <c r="EO9" s="233" t="s">
        <v>3320</v>
      </c>
      <c r="EP9" s="233" t="s">
        <v>3320</v>
      </c>
      <c r="EQ9" s="233" t="s">
        <v>3320</v>
      </c>
      <c r="ER9" s="233" t="s">
        <v>3320</v>
      </c>
      <c r="ES9" s="233" t="s">
        <v>3320</v>
      </c>
      <c r="ET9" s="233" t="s">
        <v>3320</v>
      </c>
      <c r="EU9" s="233" t="s">
        <v>3320</v>
      </c>
      <c r="EV9" s="233" t="s">
        <v>3320</v>
      </c>
      <c r="EW9" s="233" t="s">
        <v>3320</v>
      </c>
      <c r="EX9" s="233" t="s">
        <v>3320</v>
      </c>
      <c r="EY9" s="233" t="s">
        <v>3320</v>
      </c>
      <c r="EZ9" s="233" t="s">
        <v>3320</v>
      </c>
      <c r="FA9" s="233" t="s">
        <v>3320</v>
      </c>
      <c r="FB9" s="233" t="s">
        <v>3320</v>
      </c>
      <c r="FC9" s="233" t="s">
        <v>3320</v>
      </c>
      <c r="FD9" s="233" t="s">
        <v>3320</v>
      </c>
      <c r="FE9" s="233" t="s">
        <v>3320</v>
      </c>
      <c r="FF9" s="233" t="s">
        <v>3320</v>
      </c>
      <c r="FG9" s="233" t="s">
        <v>3320</v>
      </c>
      <c r="FH9" s="233" t="s">
        <v>3320</v>
      </c>
      <c r="FI9" s="233" t="s">
        <v>3320</v>
      </c>
      <c r="FJ9" s="233" t="s">
        <v>3320</v>
      </c>
      <c r="FK9" s="233" t="s">
        <v>3320</v>
      </c>
      <c r="FL9" s="233" t="s">
        <v>3320</v>
      </c>
      <c r="FM9" s="233" t="s">
        <v>3320</v>
      </c>
      <c r="FN9" s="240">
        <v>111600000</v>
      </c>
      <c r="FO9" s="232">
        <v>112</v>
      </c>
      <c r="FP9" s="233" t="s">
        <v>1214</v>
      </c>
      <c r="FQ9" s="233" t="s">
        <v>733</v>
      </c>
      <c r="FR9" s="233" t="s">
        <v>733</v>
      </c>
      <c r="FS9" s="233" t="s">
        <v>733</v>
      </c>
      <c r="FT9" s="233" t="s">
        <v>971</v>
      </c>
      <c r="FU9" s="233" t="s">
        <v>5866</v>
      </c>
      <c r="FV9" s="231" t="s">
        <v>5867</v>
      </c>
      <c r="FW9" s="241" t="s">
        <v>5868</v>
      </c>
      <c r="FX9" s="242">
        <v>115</v>
      </c>
      <c r="FY9" s="233" t="s">
        <v>5869</v>
      </c>
      <c r="FZ9" s="240">
        <v>114500000</v>
      </c>
      <c r="GA9" s="240">
        <v>13500000</v>
      </c>
      <c r="GB9" s="240">
        <v>1100</v>
      </c>
      <c r="GC9" s="232">
        <v>458</v>
      </c>
      <c r="GD9" s="233" t="s">
        <v>5870</v>
      </c>
      <c r="GE9" s="233" t="s">
        <v>733</v>
      </c>
      <c r="GF9" s="233" t="s">
        <v>733</v>
      </c>
      <c r="GG9" s="233" t="s">
        <v>5871</v>
      </c>
      <c r="GH9" s="233" t="s">
        <v>733</v>
      </c>
      <c r="GI9" s="233" t="s">
        <v>733</v>
      </c>
      <c r="GJ9" s="233" t="s">
        <v>1214</v>
      </c>
      <c r="GK9" s="233" t="s">
        <v>733</v>
      </c>
      <c r="GL9" s="233" t="s">
        <v>733</v>
      </c>
      <c r="GM9" s="243" t="s">
        <v>5676</v>
      </c>
      <c r="GN9" s="233" t="s">
        <v>3320</v>
      </c>
      <c r="GO9" s="233" t="s">
        <v>733</v>
      </c>
      <c r="GP9" s="233" t="s">
        <v>5872</v>
      </c>
      <c r="GQ9" s="233" t="s">
        <v>733</v>
      </c>
      <c r="GR9" s="233" t="s">
        <v>5679</v>
      </c>
      <c r="GS9" s="233" t="s">
        <v>3320</v>
      </c>
      <c r="GT9" s="233" t="s">
        <v>3320</v>
      </c>
      <c r="GU9" s="232">
        <v>0.5</v>
      </c>
      <c r="GV9" s="233" t="s">
        <v>733</v>
      </c>
      <c r="GW9" s="233" t="s">
        <v>5873</v>
      </c>
      <c r="GX9" s="233" t="s">
        <v>5874</v>
      </c>
      <c r="GY9" s="233" t="s">
        <v>733</v>
      </c>
      <c r="GZ9" s="233" t="s">
        <v>3320</v>
      </c>
      <c r="HA9" s="233" t="s">
        <v>5875</v>
      </c>
      <c r="HB9" s="233" t="s">
        <v>5876</v>
      </c>
      <c r="HC9" s="233" t="s">
        <v>5683</v>
      </c>
      <c r="HD9" s="233" t="s">
        <v>5683</v>
      </c>
      <c r="HE9" s="233" t="s">
        <v>5683</v>
      </c>
      <c r="HF9" s="233" t="s">
        <v>733</v>
      </c>
      <c r="HG9" s="233" t="s">
        <v>1214</v>
      </c>
      <c r="HH9" s="244">
        <v>46084.777083333334</v>
      </c>
      <c r="HI9" s="244">
        <v>46084.939687500002</v>
      </c>
      <c r="HJ9" s="233" t="s">
        <v>5685</v>
      </c>
      <c r="HK9" s="233" t="s">
        <v>3320</v>
      </c>
      <c r="HL9" s="233" t="s">
        <v>3320</v>
      </c>
      <c r="HM9" s="233" t="s">
        <v>3320</v>
      </c>
      <c r="HN9" s="233" t="s">
        <v>3320</v>
      </c>
      <c r="HO9" s="233" t="s">
        <v>3320</v>
      </c>
      <c r="HP9" s="233" t="s">
        <v>3320</v>
      </c>
      <c r="HQ9" s="233" t="s">
        <v>3320</v>
      </c>
      <c r="HR9" s="233" t="s">
        <v>3320</v>
      </c>
      <c r="HS9" s="233" t="s">
        <v>3320</v>
      </c>
      <c r="HT9" s="233" t="s">
        <v>3320</v>
      </c>
      <c r="HU9" s="233" t="s">
        <v>3320</v>
      </c>
      <c r="HV9" s="233" t="s">
        <v>3320</v>
      </c>
      <c r="HW9" s="233" t="s">
        <v>3320</v>
      </c>
      <c r="HX9" s="233" t="s">
        <v>3320</v>
      </c>
      <c r="HY9" s="233" t="s">
        <v>3320</v>
      </c>
      <c r="HZ9" s="233" t="s">
        <v>3320</v>
      </c>
      <c r="IA9" s="233" t="s">
        <v>3320</v>
      </c>
      <c r="IB9" s="233" t="s">
        <v>3320</v>
      </c>
      <c r="IC9" s="233" t="s">
        <v>3320</v>
      </c>
      <c r="ID9" s="233" t="s">
        <v>3320</v>
      </c>
      <c r="IE9" s="233" t="s">
        <v>3320</v>
      </c>
      <c r="IF9" s="233" t="s">
        <v>3320</v>
      </c>
      <c r="IG9" s="233" t="s">
        <v>3320</v>
      </c>
      <c r="IH9" s="233" t="s">
        <v>3320</v>
      </c>
      <c r="II9" s="233" t="s">
        <v>3320</v>
      </c>
      <c r="IJ9" s="233" t="s">
        <v>3320</v>
      </c>
      <c r="IK9" s="233" t="s">
        <v>3320</v>
      </c>
      <c r="IL9" s="233" t="s">
        <v>3320</v>
      </c>
      <c r="IM9" s="233" t="s">
        <v>3320</v>
      </c>
      <c r="IN9" s="233" t="s">
        <v>3320</v>
      </c>
      <c r="IO9" s="233" t="s">
        <v>3320</v>
      </c>
      <c r="IP9" s="233" t="s">
        <v>3320</v>
      </c>
      <c r="IQ9" s="233" t="s">
        <v>3320</v>
      </c>
      <c r="IR9" s="233" t="s">
        <v>3320</v>
      </c>
      <c r="IS9" s="233" t="s">
        <v>3320</v>
      </c>
      <c r="IT9" s="233" t="s">
        <v>3320</v>
      </c>
      <c r="IU9" s="233" t="s">
        <v>3320</v>
      </c>
      <c r="IV9" s="233" t="s">
        <v>3320</v>
      </c>
      <c r="IW9" s="233" t="s">
        <v>287</v>
      </c>
      <c r="IX9" s="234" t="s">
        <v>5774</v>
      </c>
      <c r="IY9" s="234" t="s">
        <v>5774</v>
      </c>
      <c r="IZ9" s="233" t="s">
        <v>5775</v>
      </c>
      <c r="JA9" s="235"/>
      <c r="JB9" s="233"/>
      <c r="JC9" s="233"/>
      <c r="JD9" s="233"/>
      <c r="JE9" s="235"/>
      <c r="JF9" s="232" t="s">
        <v>3320</v>
      </c>
      <c r="JG9" s="232" t="s">
        <v>3320</v>
      </c>
      <c r="JH9" s="232" t="s">
        <v>3320</v>
      </c>
      <c r="JI9" s="232" t="s">
        <v>3320</v>
      </c>
      <c r="JJ9" s="232" t="s">
        <v>3320</v>
      </c>
      <c r="JK9" s="233" t="s">
        <v>202</v>
      </c>
      <c r="JL9" s="235"/>
      <c r="JM9" s="235"/>
      <c r="JN9" s="233" t="s">
        <v>202</v>
      </c>
      <c r="JO9" s="232">
        <v>4</v>
      </c>
      <c r="JP9" s="232">
        <v>0</v>
      </c>
      <c r="JQ9" s="233"/>
      <c r="JR9" s="233"/>
      <c r="JS9" s="233"/>
      <c r="JT9" s="233"/>
      <c r="JU9" s="233"/>
      <c r="JV9" s="233"/>
      <c r="JW9" s="233"/>
      <c r="JX9" s="233"/>
      <c r="JY9" s="233"/>
      <c r="JZ9" s="233"/>
      <c r="KA9" s="233"/>
      <c r="KB9" s="233"/>
      <c r="KC9" s="233"/>
      <c r="KD9" s="233"/>
      <c r="KE9" s="233"/>
      <c r="KF9" s="233"/>
      <c r="KG9" s="233"/>
      <c r="KH9" s="233"/>
      <c r="KI9" s="233"/>
      <c r="KJ9" s="233"/>
      <c r="KK9" s="233"/>
      <c r="KL9" s="233"/>
      <c r="KM9" s="233"/>
      <c r="KN9" s="232" t="s">
        <v>3320</v>
      </c>
      <c r="KO9" s="232" t="s">
        <v>3320</v>
      </c>
      <c r="KP9" s="232" t="s">
        <v>3320</v>
      </c>
      <c r="KQ9" s="235"/>
      <c r="KR9" s="235"/>
      <c r="KS9" s="235"/>
      <c r="KT9" s="233"/>
      <c r="KU9" s="235"/>
      <c r="KV9" s="235"/>
      <c r="KW9" s="235"/>
      <c r="KX9" s="233"/>
      <c r="KY9" s="232">
        <v>120</v>
      </c>
      <c r="KZ9" s="236">
        <v>0</v>
      </c>
      <c r="LA9" s="235"/>
      <c r="LB9" s="232">
        <v>0</v>
      </c>
      <c r="LC9" s="233"/>
      <c r="LD9" s="235"/>
      <c r="LE9" s="235"/>
      <c r="LF9" s="235"/>
    </row>
    <row r="10" spans="1:318" ht="49.5" customHeight="1" thickBot="1">
      <c r="A10" s="231" t="s">
        <v>5638</v>
      </c>
      <c r="B10" s="232">
        <v>879</v>
      </c>
      <c r="C10" s="233" t="s">
        <v>5877</v>
      </c>
      <c r="D10" s="233" t="s">
        <v>5878</v>
      </c>
      <c r="E10" s="232">
        <v>879</v>
      </c>
      <c r="F10" s="232">
        <v>28</v>
      </c>
      <c r="G10" s="233" t="s">
        <v>5879</v>
      </c>
      <c r="H10" s="233" t="s">
        <v>5880</v>
      </c>
      <c r="I10" s="234">
        <v>1</v>
      </c>
      <c r="J10" s="235"/>
      <c r="K10" s="234" t="s">
        <v>68</v>
      </c>
      <c r="L10" s="235"/>
      <c r="M10" s="234">
        <v>1</v>
      </c>
      <c r="N10" s="235"/>
      <c r="O10" s="235"/>
      <c r="P10" s="235"/>
      <c r="Q10" s="234">
        <v>1</v>
      </c>
      <c r="R10" s="234" t="s">
        <v>68</v>
      </c>
      <c r="S10" s="235"/>
      <c r="T10" s="235"/>
      <c r="U10" s="235"/>
      <c r="V10" s="233" t="s">
        <v>5881</v>
      </c>
      <c r="W10" s="233" t="s">
        <v>5643</v>
      </c>
      <c r="X10" s="232">
        <v>1</v>
      </c>
      <c r="Y10" s="232">
        <v>150</v>
      </c>
      <c r="Z10" s="236">
        <v>0</v>
      </c>
      <c r="AA10" s="236">
        <v>0</v>
      </c>
      <c r="AB10" s="232">
        <v>1</v>
      </c>
      <c r="AC10" s="233" t="s">
        <v>5882</v>
      </c>
      <c r="AD10" s="233" t="s">
        <v>5883</v>
      </c>
      <c r="AE10" s="234" t="s">
        <v>5645</v>
      </c>
      <c r="AF10" s="235" t="s">
        <v>5693</v>
      </c>
      <c r="AG10" s="234" t="s">
        <v>5645</v>
      </c>
      <c r="AH10" s="233" t="s">
        <v>5882</v>
      </c>
      <c r="AI10" s="233" t="s">
        <v>5884</v>
      </c>
      <c r="AJ10" s="233" t="s">
        <v>5885</v>
      </c>
      <c r="AK10" s="233" t="s">
        <v>5698</v>
      </c>
      <c r="AL10" s="233" t="s">
        <v>5886</v>
      </c>
      <c r="AM10" s="233" t="s">
        <v>5887</v>
      </c>
      <c r="AN10" s="233" t="s">
        <v>3320</v>
      </c>
      <c r="AO10" s="233" t="s">
        <v>5888</v>
      </c>
      <c r="AP10" s="233" t="s">
        <v>5889</v>
      </c>
      <c r="AQ10" s="233" t="s">
        <v>5890</v>
      </c>
      <c r="AR10" s="233" t="s">
        <v>5890</v>
      </c>
      <c r="AS10" s="233" t="s">
        <v>5891</v>
      </c>
      <c r="AT10" s="233" t="s">
        <v>733</v>
      </c>
      <c r="AU10" s="233" t="s">
        <v>733</v>
      </c>
      <c r="AV10" s="233" t="s">
        <v>733</v>
      </c>
      <c r="AW10" s="233" t="s">
        <v>3320</v>
      </c>
      <c r="AX10" s="233" t="s">
        <v>5892</v>
      </c>
      <c r="AY10" s="233" t="s">
        <v>733</v>
      </c>
      <c r="AZ10" s="233" t="s">
        <v>5893</v>
      </c>
      <c r="BA10" s="233" t="s">
        <v>5894</v>
      </c>
      <c r="BB10" s="233" t="s">
        <v>5895</v>
      </c>
      <c r="BC10" s="233" t="s">
        <v>5896</v>
      </c>
      <c r="BD10" s="233" t="s">
        <v>5897</v>
      </c>
      <c r="BE10" s="233" t="s">
        <v>5898</v>
      </c>
      <c r="BF10" s="234" t="s">
        <v>1214</v>
      </c>
      <c r="BG10" s="233" t="s">
        <v>3320</v>
      </c>
      <c r="BH10" s="233" t="s">
        <v>5709</v>
      </c>
      <c r="BI10" s="233" t="s">
        <v>5709</v>
      </c>
      <c r="BJ10" s="233" t="s">
        <v>5709</v>
      </c>
      <c r="BK10" s="233" t="s">
        <v>5899</v>
      </c>
      <c r="BL10" s="234">
        <v>161</v>
      </c>
      <c r="BM10" s="233" t="s">
        <v>5712</v>
      </c>
      <c r="BN10" s="237">
        <v>46950</v>
      </c>
      <c r="BO10" s="232">
        <v>18</v>
      </c>
      <c r="BP10" s="232">
        <v>2028</v>
      </c>
      <c r="BQ10" s="232">
        <v>150</v>
      </c>
      <c r="BR10" s="234">
        <v>150</v>
      </c>
      <c r="BS10" s="233" t="s">
        <v>5666</v>
      </c>
      <c r="BT10" s="232">
        <v>252720</v>
      </c>
      <c r="BU10" s="234">
        <v>366</v>
      </c>
      <c r="BV10" s="238">
        <v>0.28000000000000003</v>
      </c>
      <c r="BW10" s="239" t="s">
        <v>910</v>
      </c>
      <c r="BX10" s="233" t="s">
        <v>733</v>
      </c>
      <c r="BY10" s="233" t="s">
        <v>910</v>
      </c>
      <c r="BZ10" s="232">
        <v>72</v>
      </c>
      <c r="CA10" s="233" t="s">
        <v>1214</v>
      </c>
      <c r="CB10" s="232">
        <v>180.7</v>
      </c>
      <c r="CC10" s="233" t="s">
        <v>5800</v>
      </c>
      <c r="CD10" s="233" t="s">
        <v>5801</v>
      </c>
      <c r="CE10" s="233" t="s">
        <v>3320</v>
      </c>
      <c r="CF10" s="233" t="s">
        <v>733</v>
      </c>
      <c r="CG10" s="233" t="s">
        <v>733</v>
      </c>
      <c r="CH10" s="232">
        <v>2.02</v>
      </c>
      <c r="CI10" s="232">
        <v>1.89</v>
      </c>
      <c r="CJ10" s="233" t="s">
        <v>5900</v>
      </c>
      <c r="CK10" s="232">
        <v>365</v>
      </c>
      <c r="CL10" s="232">
        <v>94</v>
      </c>
      <c r="CM10" s="232">
        <v>98</v>
      </c>
      <c r="CN10" s="232">
        <v>25</v>
      </c>
      <c r="CO10" s="237">
        <v>46405</v>
      </c>
      <c r="CP10" s="232">
        <v>2027</v>
      </c>
      <c r="CQ10" s="232">
        <v>0.5</v>
      </c>
      <c r="CR10" s="232">
        <v>60</v>
      </c>
      <c r="CS10" s="233" t="s">
        <v>5901</v>
      </c>
      <c r="CT10" s="232">
        <v>81000000</v>
      </c>
      <c r="CU10" s="233" t="s">
        <v>3320</v>
      </c>
      <c r="CV10" s="233" t="s">
        <v>3320</v>
      </c>
      <c r="CW10" s="233" t="s">
        <v>3320</v>
      </c>
      <c r="CX10" s="233" t="s">
        <v>3320</v>
      </c>
      <c r="CY10" s="233" t="s">
        <v>3320</v>
      </c>
      <c r="CZ10" s="233" t="s">
        <v>3320</v>
      </c>
      <c r="DA10" s="233" t="s">
        <v>3320</v>
      </c>
      <c r="DB10" s="233" t="s">
        <v>3320</v>
      </c>
      <c r="DC10" s="233" t="s">
        <v>3320</v>
      </c>
      <c r="DD10" s="233" t="s">
        <v>3320</v>
      </c>
      <c r="DE10" s="235"/>
      <c r="DF10" s="233" t="s">
        <v>3320</v>
      </c>
      <c r="DG10" s="233" t="s">
        <v>3320</v>
      </c>
      <c r="DH10" s="233" t="s">
        <v>3320</v>
      </c>
      <c r="DI10" s="233" t="s">
        <v>3320</v>
      </c>
      <c r="DJ10" s="233" t="s">
        <v>3320</v>
      </c>
      <c r="DK10" s="233" t="s">
        <v>3320</v>
      </c>
      <c r="DL10" s="235"/>
      <c r="DM10" s="233" t="s">
        <v>3320</v>
      </c>
      <c r="DN10" s="233" t="s">
        <v>3320</v>
      </c>
      <c r="DO10" s="233" t="s">
        <v>3320</v>
      </c>
      <c r="DP10" s="235"/>
      <c r="DQ10" s="233" t="s">
        <v>3320</v>
      </c>
      <c r="DR10" s="233" t="s">
        <v>3320</v>
      </c>
      <c r="DS10" s="233" t="s">
        <v>3320</v>
      </c>
      <c r="DT10" s="233" t="s">
        <v>3320</v>
      </c>
      <c r="DU10" s="233" t="s">
        <v>3320</v>
      </c>
      <c r="DV10" s="233" t="s">
        <v>3320</v>
      </c>
      <c r="DW10" s="233" t="s">
        <v>3320</v>
      </c>
      <c r="DX10" s="233" t="s">
        <v>3320</v>
      </c>
      <c r="DY10" s="233" t="s">
        <v>3320</v>
      </c>
      <c r="DZ10" s="233" t="s">
        <v>3320</v>
      </c>
      <c r="EA10" s="233" t="s">
        <v>3320</v>
      </c>
      <c r="EB10" s="233" t="s">
        <v>3320</v>
      </c>
      <c r="EC10" s="233" t="s">
        <v>3320</v>
      </c>
      <c r="ED10" s="233" t="s">
        <v>3320</v>
      </c>
      <c r="EE10" s="233" t="s">
        <v>3320</v>
      </c>
      <c r="EF10" s="233" t="s">
        <v>3320</v>
      </c>
      <c r="EG10" s="233" t="s">
        <v>3320</v>
      </c>
      <c r="EH10" s="233" t="s">
        <v>3320</v>
      </c>
      <c r="EI10" s="233" t="s">
        <v>3320</v>
      </c>
      <c r="EJ10" s="233" t="s">
        <v>3320</v>
      </c>
      <c r="EK10" s="233" t="s">
        <v>3320</v>
      </c>
      <c r="EL10" s="233" t="s">
        <v>3320</v>
      </c>
      <c r="EM10" s="233" t="s">
        <v>3320</v>
      </c>
      <c r="EN10" s="233" t="s">
        <v>3320</v>
      </c>
      <c r="EO10" s="233" t="s">
        <v>3320</v>
      </c>
      <c r="EP10" s="233" t="s">
        <v>3320</v>
      </c>
      <c r="EQ10" s="233" t="s">
        <v>3320</v>
      </c>
      <c r="ER10" s="233" t="s">
        <v>3320</v>
      </c>
      <c r="ES10" s="233" t="s">
        <v>3320</v>
      </c>
      <c r="ET10" s="233" t="s">
        <v>3320</v>
      </c>
      <c r="EU10" s="233" t="s">
        <v>3320</v>
      </c>
      <c r="EV10" s="233" t="s">
        <v>3320</v>
      </c>
      <c r="EW10" s="233" t="s">
        <v>3320</v>
      </c>
      <c r="EX10" s="233" t="s">
        <v>3320</v>
      </c>
      <c r="EY10" s="233" t="s">
        <v>3320</v>
      </c>
      <c r="EZ10" s="233" t="s">
        <v>3320</v>
      </c>
      <c r="FA10" s="233" t="s">
        <v>3320</v>
      </c>
      <c r="FB10" s="233" t="s">
        <v>3320</v>
      </c>
      <c r="FC10" s="233" t="s">
        <v>3320</v>
      </c>
      <c r="FD10" s="233" t="s">
        <v>3320</v>
      </c>
      <c r="FE10" s="233" t="s">
        <v>3320</v>
      </c>
      <c r="FF10" s="233" t="s">
        <v>3320</v>
      </c>
      <c r="FG10" s="233" t="s">
        <v>3320</v>
      </c>
      <c r="FH10" s="233" t="s">
        <v>3320</v>
      </c>
      <c r="FI10" s="233" t="s">
        <v>3320</v>
      </c>
      <c r="FJ10" s="233" t="s">
        <v>3320</v>
      </c>
      <c r="FK10" s="233" t="s">
        <v>3320</v>
      </c>
      <c r="FL10" s="233" t="s">
        <v>3320</v>
      </c>
      <c r="FM10" s="233" t="s">
        <v>3320</v>
      </c>
      <c r="FN10" s="240">
        <v>220000000</v>
      </c>
      <c r="FO10" s="232">
        <v>220</v>
      </c>
      <c r="FP10" s="233" t="s">
        <v>733</v>
      </c>
      <c r="FQ10" s="233" t="s">
        <v>1214</v>
      </c>
      <c r="FR10" s="233" t="s">
        <v>733</v>
      </c>
      <c r="FS10" s="233" t="s">
        <v>733</v>
      </c>
      <c r="FT10" s="233" t="s">
        <v>1347</v>
      </c>
      <c r="FU10" s="233" t="s">
        <v>5902</v>
      </c>
      <c r="FV10" s="233" t="s">
        <v>5903</v>
      </c>
      <c r="FW10" s="241" t="s">
        <v>5904</v>
      </c>
      <c r="FX10" s="242">
        <v>161</v>
      </c>
      <c r="FY10" s="233" t="s">
        <v>5905</v>
      </c>
      <c r="FZ10" s="240">
        <v>233900000</v>
      </c>
      <c r="GA10" s="240">
        <v>31000000</v>
      </c>
      <c r="GB10" s="240">
        <v>2416</v>
      </c>
      <c r="GC10" s="232">
        <v>833</v>
      </c>
      <c r="GD10" s="233" t="s">
        <v>5906</v>
      </c>
      <c r="GE10" s="233" t="s">
        <v>733</v>
      </c>
      <c r="GF10" s="233" t="s">
        <v>733</v>
      </c>
      <c r="GG10" s="233" t="s">
        <v>5907</v>
      </c>
      <c r="GH10" s="233" t="s">
        <v>733</v>
      </c>
      <c r="GI10" s="233" t="s">
        <v>1214</v>
      </c>
      <c r="GJ10" s="233" t="s">
        <v>733</v>
      </c>
      <c r="GK10" s="233" t="s">
        <v>733</v>
      </c>
      <c r="GL10" s="233" t="s">
        <v>1214</v>
      </c>
      <c r="GM10" s="243" t="s">
        <v>5676</v>
      </c>
      <c r="GN10" s="233" t="s">
        <v>3320</v>
      </c>
      <c r="GO10" s="233" t="s">
        <v>733</v>
      </c>
      <c r="GP10" s="233" t="s">
        <v>5721</v>
      </c>
      <c r="GQ10" s="233" t="s">
        <v>1214</v>
      </c>
      <c r="GR10" s="233" t="s">
        <v>1214</v>
      </c>
      <c r="GS10" s="233" t="s">
        <v>3320</v>
      </c>
      <c r="GT10" s="233" t="s">
        <v>3320</v>
      </c>
      <c r="GU10" s="232">
        <v>0</v>
      </c>
      <c r="GV10" s="233" t="s">
        <v>1214</v>
      </c>
      <c r="GW10" s="233" t="s">
        <v>1214</v>
      </c>
      <c r="GX10" s="233" t="s">
        <v>3320</v>
      </c>
      <c r="GY10" s="233" t="s">
        <v>1214</v>
      </c>
      <c r="GZ10" s="233" t="s">
        <v>3320</v>
      </c>
      <c r="HA10" s="233" t="s">
        <v>5908</v>
      </c>
      <c r="HB10" s="233" t="s">
        <v>5909</v>
      </c>
      <c r="HC10" s="233" t="s">
        <v>3320</v>
      </c>
      <c r="HD10" s="233" t="s">
        <v>3320</v>
      </c>
      <c r="HE10" s="233" t="s">
        <v>3320</v>
      </c>
      <c r="HF10" s="233" t="s">
        <v>733</v>
      </c>
      <c r="HG10" s="233" t="s">
        <v>1214</v>
      </c>
      <c r="HH10" s="244">
        <v>46079.820891203701</v>
      </c>
      <c r="HI10" s="244">
        <v>46083.796516203707</v>
      </c>
      <c r="HJ10" s="233" t="s">
        <v>5685</v>
      </c>
      <c r="HK10" s="233" t="s">
        <v>3320</v>
      </c>
      <c r="HL10" s="233" t="s">
        <v>3320</v>
      </c>
      <c r="HM10" s="233" t="s">
        <v>3320</v>
      </c>
      <c r="HN10" s="233" t="s">
        <v>3320</v>
      </c>
      <c r="HO10" s="233" t="s">
        <v>3320</v>
      </c>
      <c r="HP10" s="233" t="s">
        <v>3320</v>
      </c>
      <c r="HQ10" s="233" t="s">
        <v>3320</v>
      </c>
      <c r="HR10" s="233" t="s">
        <v>3320</v>
      </c>
      <c r="HS10" s="233" t="s">
        <v>3320</v>
      </c>
      <c r="HT10" s="233" t="s">
        <v>3320</v>
      </c>
      <c r="HU10" s="233" t="s">
        <v>3320</v>
      </c>
      <c r="HV10" s="233" t="s">
        <v>3320</v>
      </c>
      <c r="HW10" s="233" t="s">
        <v>3320</v>
      </c>
      <c r="HX10" s="233" t="s">
        <v>3320</v>
      </c>
      <c r="HY10" s="233" t="s">
        <v>3320</v>
      </c>
      <c r="HZ10" s="233" t="s">
        <v>3320</v>
      </c>
      <c r="IA10" s="233" t="s">
        <v>3320</v>
      </c>
      <c r="IB10" s="233" t="s">
        <v>3320</v>
      </c>
      <c r="IC10" s="233" t="s">
        <v>3320</v>
      </c>
      <c r="ID10" s="233" t="s">
        <v>3320</v>
      </c>
      <c r="IE10" s="233" t="s">
        <v>3320</v>
      </c>
      <c r="IF10" s="233" t="s">
        <v>3320</v>
      </c>
      <c r="IG10" s="233" t="s">
        <v>3320</v>
      </c>
      <c r="IH10" s="233" t="s">
        <v>3320</v>
      </c>
      <c r="II10" s="233" t="s">
        <v>3320</v>
      </c>
      <c r="IJ10" s="233" t="s">
        <v>3320</v>
      </c>
      <c r="IK10" s="233" t="s">
        <v>3320</v>
      </c>
      <c r="IL10" s="233" t="s">
        <v>3320</v>
      </c>
      <c r="IM10" s="233" t="s">
        <v>3320</v>
      </c>
      <c r="IN10" s="233" t="s">
        <v>3320</v>
      </c>
      <c r="IO10" s="233" t="s">
        <v>3320</v>
      </c>
      <c r="IP10" s="233" t="s">
        <v>3320</v>
      </c>
      <c r="IQ10" s="233" t="s">
        <v>3320</v>
      </c>
      <c r="IR10" s="233" t="s">
        <v>3320</v>
      </c>
      <c r="IS10" s="233" t="s">
        <v>3320</v>
      </c>
      <c r="IT10" s="233" t="s">
        <v>3320</v>
      </c>
      <c r="IU10" s="233" t="s">
        <v>3320</v>
      </c>
      <c r="IV10" s="233" t="s">
        <v>3320</v>
      </c>
      <c r="IW10" s="231" t="s">
        <v>5773</v>
      </c>
      <c r="IX10" s="248" t="s">
        <v>5774</v>
      </c>
      <c r="IY10" s="248" t="s">
        <v>5774</v>
      </c>
      <c r="IZ10" s="231" t="s">
        <v>5775</v>
      </c>
      <c r="JA10" s="235"/>
      <c r="JB10" s="233"/>
      <c r="JC10" s="233"/>
      <c r="JD10" s="233"/>
      <c r="JE10" s="235"/>
      <c r="JF10" s="232" t="s">
        <v>3320</v>
      </c>
      <c r="JG10" s="232" t="s">
        <v>3320</v>
      </c>
      <c r="JH10" s="232" t="s">
        <v>3320</v>
      </c>
      <c r="JI10" s="232" t="s">
        <v>3320</v>
      </c>
      <c r="JJ10" s="232" t="s">
        <v>3320</v>
      </c>
      <c r="JK10" s="233" t="s">
        <v>202</v>
      </c>
      <c r="JL10" s="235"/>
      <c r="JM10" s="235"/>
      <c r="JN10" s="233" t="s">
        <v>202</v>
      </c>
      <c r="JO10" s="232">
        <v>7</v>
      </c>
      <c r="JP10" s="232">
        <v>0</v>
      </c>
      <c r="JQ10" s="233"/>
      <c r="JR10" s="233"/>
      <c r="JS10" s="233"/>
      <c r="JT10" s="233"/>
      <c r="JU10" s="233"/>
      <c r="JV10" s="233"/>
      <c r="JW10" s="233"/>
      <c r="JX10" s="233"/>
      <c r="JY10" s="233"/>
      <c r="JZ10" s="233"/>
      <c r="KA10" s="233"/>
      <c r="KB10" s="233"/>
      <c r="KC10" s="233"/>
      <c r="KD10" s="233"/>
      <c r="KE10" s="233"/>
      <c r="KF10" s="233"/>
      <c r="KG10" s="233"/>
      <c r="KH10" s="233"/>
      <c r="KI10" s="233"/>
      <c r="KJ10" s="233"/>
      <c r="KK10" s="233"/>
      <c r="KL10" s="233"/>
      <c r="KM10" s="233"/>
      <c r="KN10" s="232" t="s">
        <v>3320</v>
      </c>
      <c r="KO10" s="232" t="s">
        <v>3320</v>
      </c>
      <c r="KP10" s="232" t="s">
        <v>3320</v>
      </c>
      <c r="KQ10" s="235"/>
      <c r="KR10" s="235"/>
      <c r="KS10" s="235"/>
      <c r="KT10" s="247"/>
      <c r="KU10" s="235"/>
      <c r="KV10" s="235"/>
      <c r="KW10" s="233" t="s">
        <v>5910</v>
      </c>
      <c r="KX10" s="233"/>
      <c r="KY10" s="232">
        <v>150</v>
      </c>
      <c r="KZ10" s="236">
        <v>0</v>
      </c>
      <c r="LA10" s="235"/>
      <c r="LB10" s="232">
        <v>0</v>
      </c>
      <c r="LC10" s="233"/>
      <c r="LD10" s="233" t="s">
        <v>5911</v>
      </c>
      <c r="LE10" s="233" t="s">
        <v>5777</v>
      </c>
      <c r="LF10" s="235"/>
    </row>
    <row r="11" spans="1:318" ht="49.5" customHeight="1" thickBot="1">
      <c r="A11" s="231" t="s">
        <v>5638</v>
      </c>
      <c r="B11" s="232">
        <v>1127</v>
      </c>
      <c r="C11" s="233" t="s">
        <v>5912</v>
      </c>
      <c r="D11" s="233" t="s">
        <v>5913</v>
      </c>
      <c r="E11" s="232">
        <v>1127</v>
      </c>
      <c r="F11" s="232">
        <v>6</v>
      </c>
      <c r="G11" s="233" t="s">
        <v>813</v>
      </c>
      <c r="H11" s="233" t="s">
        <v>5914</v>
      </c>
      <c r="I11" s="234">
        <v>1</v>
      </c>
      <c r="J11" s="235"/>
      <c r="K11" s="234" t="s">
        <v>68</v>
      </c>
      <c r="L11" s="234">
        <v>1</v>
      </c>
      <c r="M11" s="234">
        <v>1</v>
      </c>
      <c r="N11" s="235"/>
      <c r="O11" s="235"/>
      <c r="P11" s="235"/>
      <c r="Q11" s="234">
        <v>1</v>
      </c>
      <c r="R11" s="234" t="s">
        <v>68</v>
      </c>
      <c r="S11" s="234">
        <v>1</v>
      </c>
      <c r="T11" s="235"/>
      <c r="U11" s="235"/>
      <c r="V11" s="233" t="s">
        <v>5915</v>
      </c>
      <c r="W11" s="233" t="s">
        <v>5916</v>
      </c>
      <c r="X11" s="232">
        <v>1.5</v>
      </c>
      <c r="Y11" s="232">
        <v>388.5</v>
      </c>
      <c r="Z11" s="236">
        <v>0</v>
      </c>
      <c r="AA11" s="236">
        <v>0</v>
      </c>
      <c r="AB11" s="232">
        <v>1</v>
      </c>
      <c r="AC11" s="233" t="s">
        <v>5917</v>
      </c>
      <c r="AD11" s="233" t="s">
        <v>5917</v>
      </c>
      <c r="AE11" s="234" t="s">
        <v>5645</v>
      </c>
      <c r="AF11" s="233" t="s">
        <v>5646</v>
      </c>
      <c r="AG11" s="234" t="s">
        <v>5645</v>
      </c>
      <c r="AH11" s="231" t="s">
        <v>5918</v>
      </c>
      <c r="AI11" s="233" t="s">
        <v>5919</v>
      </c>
      <c r="AJ11" s="233" t="s">
        <v>5920</v>
      </c>
      <c r="AK11" s="233" t="s">
        <v>5698</v>
      </c>
      <c r="AL11" s="233" t="s">
        <v>5921</v>
      </c>
      <c r="AM11" s="233" t="s">
        <v>5922</v>
      </c>
      <c r="AN11" s="233" t="s">
        <v>3320</v>
      </c>
      <c r="AO11" s="233" t="s">
        <v>5923</v>
      </c>
      <c r="AP11" s="233" t="s">
        <v>5698</v>
      </c>
      <c r="AQ11" s="233" t="s">
        <v>5924</v>
      </c>
      <c r="AR11" s="233" t="s">
        <v>5925</v>
      </c>
      <c r="AS11" s="233" t="s">
        <v>5926</v>
      </c>
      <c r="AT11" s="233" t="s">
        <v>733</v>
      </c>
      <c r="AU11" s="233" t="s">
        <v>733</v>
      </c>
      <c r="AV11" s="233" t="s">
        <v>733</v>
      </c>
      <c r="AW11" s="233" t="s">
        <v>3320</v>
      </c>
      <c r="AX11" s="233" t="s">
        <v>5927</v>
      </c>
      <c r="AY11" s="233" t="s">
        <v>733</v>
      </c>
      <c r="AZ11" s="233" t="s">
        <v>5928</v>
      </c>
      <c r="BA11" s="233" t="s">
        <v>5929</v>
      </c>
      <c r="BB11" s="233" t="s">
        <v>5930</v>
      </c>
      <c r="BC11" s="233" t="s">
        <v>5931</v>
      </c>
      <c r="BD11" s="233" t="s">
        <v>5932</v>
      </c>
      <c r="BE11" s="233" t="s">
        <v>5933</v>
      </c>
      <c r="BF11" s="234" t="s">
        <v>1214</v>
      </c>
      <c r="BG11" s="233" t="s">
        <v>3320</v>
      </c>
      <c r="BH11" s="233" t="s">
        <v>2043</v>
      </c>
      <c r="BI11" s="233" t="s">
        <v>2043</v>
      </c>
      <c r="BJ11" s="233" t="s">
        <v>5934</v>
      </c>
      <c r="BK11" s="233" t="s">
        <v>5935</v>
      </c>
      <c r="BL11" s="234">
        <v>400</v>
      </c>
      <c r="BM11" s="233" t="s">
        <v>5936</v>
      </c>
      <c r="BN11" s="237">
        <v>47234</v>
      </c>
      <c r="BO11" s="234">
        <v>24</v>
      </c>
      <c r="BP11" s="232">
        <v>2029</v>
      </c>
      <c r="BQ11" s="232">
        <v>259</v>
      </c>
      <c r="BR11" s="234">
        <v>259</v>
      </c>
      <c r="BS11" s="233" t="s">
        <v>5666</v>
      </c>
      <c r="BT11" s="232">
        <v>37</v>
      </c>
      <c r="BU11" s="234">
        <v>930.22</v>
      </c>
      <c r="BV11" s="238">
        <v>0.41</v>
      </c>
      <c r="BW11" s="239" t="s">
        <v>910</v>
      </c>
      <c r="BX11" s="233" t="s">
        <v>733</v>
      </c>
      <c r="BY11" s="233" t="s">
        <v>910</v>
      </c>
      <c r="BZ11" s="233" t="s">
        <v>3320</v>
      </c>
      <c r="CA11" s="233" t="s">
        <v>3320</v>
      </c>
      <c r="CB11" s="233" t="s">
        <v>3320</v>
      </c>
      <c r="CC11" s="233" t="s">
        <v>3320</v>
      </c>
      <c r="CD11" s="233" t="s">
        <v>3320</v>
      </c>
      <c r="CE11" s="233" t="s">
        <v>3320</v>
      </c>
      <c r="CF11" s="233" t="s">
        <v>3320</v>
      </c>
      <c r="CG11" s="233" t="s">
        <v>3320</v>
      </c>
      <c r="CH11" s="233" t="s">
        <v>3320</v>
      </c>
      <c r="CI11" s="233" t="s">
        <v>3320</v>
      </c>
      <c r="CJ11" s="235"/>
      <c r="CK11" s="233" t="s">
        <v>3320</v>
      </c>
      <c r="CL11" s="233" t="s">
        <v>3320</v>
      </c>
      <c r="CM11" s="233" t="s">
        <v>3320</v>
      </c>
      <c r="CN11" s="233" t="s">
        <v>3320</v>
      </c>
      <c r="CO11" s="233" t="s">
        <v>3320</v>
      </c>
      <c r="CP11" s="235"/>
      <c r="CQ11" s="233" t="s">
        <v>3320</v>
      </c>
      <c r="CR11" s="233" t="s">
        <v>3320</v>
      </c>
      <c r="CS11" s="233" t="s">
        <v>3320</v>
      </c>
      <c r="CT11" s="233" t="s">
        <v>3320</v>
      </c>
      <c r="CU11" s="232">
        <v>7</v>
      </c>
      <c r="CV11" s="232">
        <v>12.5</v>
      </c>
      <c r="CW11" s="233" t="s">
        <v>733</v>
      </c>
      <c r="CX11" s="233" t="s">
        <v>5937</v>
      </c>
      <c r="CY11" s="232">
        <v>41</v>
      </c>
      <c r="CZ11" s="233" t="s">
        <v>1214</v>
      </c>
      <c r="DA11" s="233" t="s">
        <v>733</v>
      </c>
      <c r="DB11" s="233" t="s">
        <v>733</v>
      </c>
      <c r="DC11" s="232">
        <v>3591.6</v>
      </c>
      <c r="DD11" s="232">
        <v>2976.88</v>
      </c>
      <c r="DE11" s="233" t="s">
        <v>5938</v>
      </c>
      <c r="DF11" s="232">
        <v>365</v>
      </c>
      <c r="DG11" s="232">
        <v>82.2</v>
      </c>
      <c r="DH11" s="232">
        <v>98</v>
      </c>
      <c r="DI11" s="232">
        <v>25</v>
      </c>
      <c r="DJ11" s="237">
        <v>46265</v>
      </c>
      <c r="DK11" s="232">
        <v>1.31</v>
      </c>
      <c r="DL11" s="232">
        <v>2026</v>
      </c>
      <c r="DM11" s="232">
        <v>59</v>
      </c>
      <c r="DN11" s="233" t="s">
        <v>5939</v>
      </c>
      <c r="DO11" s="232">
        <v>11493000</v>
      </c>
      <c r="DP11" s="235"/>
      <c r="DQ11" s="233" t="s">
        <v>3320</v>
      </c>
      <c r="DR11" s="233" t="s">
        <v>3320</v>
      </c>
      <c r="DS11" s="233" t="s">
        <v>3320</v>
      </c>
      <c r="DT11" s="233" t="s">
        <v>3320</v>
      </c>
      <c r="DU11" s="233" t="s">
        <v>3320</v>
      </c>
      <c r="DV11" s="233" t="s">
        <v>3320</v>
      </c>
      <c r="DW11" s="233" t="s">
        <v>3320</v>
      </c>
      <c r="DX11" s="233" t="s">
        <v>3320</v>
      </c>
      <c r="DY11" s="233" t="s">
        <v>3320</v>
      </c>
      <c r="DZ11" s="233" t="s">
        <v>3320</v>
      </c>
      <c r="EA11" s="233" t="s">
        <v>3320</v>
      </c>
      <c r="EB11" s="233" t="s">
        <v>3320</v>
      </c>
      <c r="EC11" s="233" t="s">
        <v>3320</v>
      </c>
      <c r="ED11" s="233" t="s">
        <v>3320</v>
      </c>
      <c r="EE11" s="233" t="s">
        <v>3320</v>
      </c>
      <c r="EF11" s="233" t="s">
        <v>3320</v>
      </c>
      <c r="EG11" s="233" t="s">
        <v>3320</v>
      </c>
      <c r="EH11" s="233" t="s">
        <v>3320</v>
      </c>
      <c r="EI11" s="233" t="s">
        <v>3320</v>
      </c>
      <c r="EJ11" s="233" t="s">
        <v>3320</v>
      </c>
      <c r="EK11" s="233" t="s">
        <v>3320</v>
      </c>
      <c r="EL11" s="233" t="s">
        <v>3320</v>
      </c>
      <c r="EM11" s="233" t="s">
        <v>3320</v>
      </c>
      <c r="EN11" s="233" t="s">
        <v>3320</v>
      </c>
      <c r="EO11" s="233" t="s">
        <v>3320</v>
      </c>
      <c r="EP11" s="233" t="s">
        <v>3320</v>
      </c>
      <c r="EQ11" s="233" t="s">
        <v>3320</v>
      </c>
      <c r="ER11" s="233" t="s">
        <v>3320</v>
      </c>
      <c r="ES11" s="233" t="s">
        <v>3320</v>
      </c>
      <c r="ET11" s="233" t="s">
        <v>3320</v>
      </c>
      <c r="EU11" s="233" t="s">
        <v>3320</v>
      </c>
      <c r="EV11" s="233" t="s">
        <v>3320</v>
      </c>
      <c r="EW11" s="233" t="s">
        <v>3320</v>
      </c>
      <c r="EX11" s="233" t="s">
        <v>3320</v>
      </c>
      <c r="EY11" s="233" t="s">
        <v>3320</v>
      </c>
      <c r="EZ11" s="233" t="s">
        <v>3320</v>
      </c>
      <c r="FA11" s="233" t="s">
        <v>3320</v>
      </c>
      <c r="FB11" s="233" t="s">
        <v>3320</v>
      </c>
      <c r="FC11" s="233" t="s">
        <v>3320</v>
      </c>
      <c r="FD11" s="233" t="s">
        <v>3320</v>
      </c>
      <c r="FE11" s="233" t="s">
        <v>3320</v>
      </c>
      <c r="FF11" s="233" t="s">
        <v>3320</v>
      </c>
      <c r="FG11" s="233" t="s">
        <v>3320</v>
      </c>
      <c r="FH11" s="233" t="s">
        <v>3320</v>
      </c>
      <c r="FI11" s="233" t="s">
        <v>3320</v>
      </c>
      <c r="FJ11" s="233" t="s">
        <v>3320</v>
      </c>
      <c r="FK11" s="233" t="s">
        <v>3320</v>
      </c>
      <c r="FL11" s="233" t="s">
        <v>3320</v>
      </c>
      <c r="FM11" s="233" t="s">
        <v>3320</v>
      </c>
      <c r="FN11" s="240">
        <v>404456071</v>
      </c>
      <c r="FO11" s="232">
        <v>404</v>
      </c>
      <c r="FP11" s="233" t="s">
        <v>1214</v>
      </c>
      <c r="FQ11" s="233" t="s">
        <v>733</v>
      </c>
      <c r="FR11" s="233" t="s">
        <v>733</v>
      </c>
      <c r="FS11" s="233" t="s">
        <v>733</v>
      </c>
      <c r="FT11" s="233" t="s">
        <v>791</v>
      </c>
      <c r="FU11" s="233" t="s">
        <v>5940</v>
      </c>
      <c r="FV11" s="233" t="s">
        <v>5941</v>
      </c>
      <c r="FW11" s="241" t="s">
        <v>5942</v>
      </c>
      <c r="FX11" s="242">
        <v>400</v>
      </c>
      <c r="FY11" s="233" t="s">
        <v>5943</v>
      </c>
      <c r="FZ11" s="240">
        <v>374263721</v>
      </c>
      <c r="GA11" s="240">
        <v>30192350</v>
      </c>
      <c r="GB11" s="240">
        <v>1675</v>
      </c>
      <c r="GC11" s="232">
        <v>964</v>
      </c>
      <c r="GD11" s="233" t="s">
        <v>5944</v>
      </c>
      <c r="GE11" s="233" t="s">
        <v>733</v>
      </c>
      <c r="GF11" s="233" t="s">
        <v>733</v>
      </c>
      <c r="GG11" s="233" t="s">
        <v>5945</v>
      </c>
      <c r="GH11" s="233" t="s">
        <v>733</v>
      </c>
      <c r="GI11" s="233" t="s">
        <v>1214</v>
      </c>
      <c r="GJ11" s="233" t="s">
        <v>733</v>
      </c>
      <c r="GK11" s="233" t="s">
        <v>733</v>
      </c>
      <c r="GL11" s="233" t="s">
        <v>733</v>
      </c>
      <c r="GM11" s="243" t="s">
        <v>5676</v>
      </c>
      <c r="GN11" s="233" t="s">
        <v>3320</v>
      </c>
      <c r="GO11" s="233" t="s">
        <v>733</v>
      </c>
      <c r="GP11" s="233" t="s">
        <v>5721</v>
      </c>
      <c r="GQ11" s="233" t="s">
        <v>733</v>
      </c>
      <c r="GR11" s="233" t="s">
        <v>5946</v>
      </c>
      <c r="GS11" s="233" t="s">
        <v>5947</v>
      </c>
      <c r="GT11" s="233" t="s">
        <v>3320</v>
      </c>
      <c r="GU11" s="232">
        <v>0.1</v>
      </c>
      <c r="GV11" s="233" t="s">
        <v>733</v>
      </c>
      <c r="GW11" s="233" t="s">
        <v>5948</v>
      </c>
      <c r="GX11" s="233" t="s">
        <v>5949</v>
      </c>
      <c r="GY11" s="233" t="s">
        <v>733</v>
      </c>
      <c r="GZ11" s="233" t="s">
        <v>3320</v>
      </c>
      <c r="HA11" s="233" t="s">
        <v>5950</v>
      </c>
      <c r="HB11" s="233" t="s">
        <v>5951</v>
      </c>
      <c r="HC11" s="233" t="s">
        <v>5952</v>
      </c>
      <c r="HD11" s="233" t="s">
        <v>5684</v>
      </c>
      <c r="HE11" s="233" t="s">
        <v>5684</v>
      </c>
      <c r="HF11" s="233" t="s">
        <v>733</v>
      </c>
      <c r="HG11" s="233" t="s">
        <v>1214</v>
      </c>
      <c r="HH11" s="244">
        <v>46084.792939814812</v>
      </c>
      <c r="HI11" s="244">
        <v>46084.932881944442</v>
      </c>
      <c r="HJ11" s="233" t="s">
        <v>5685</v>
      </c>
      <c r="HK11" s="233" t="s">
        <v>3320</v>
      </c>
      <c r="HL11" s="233" t="s">
        <v>3320</v>
      </c>
      <c r="HM11" s="233" t="s">
        <v>3320</v>
      </c>
      <c r="HN11" s="233" t="s">
        <v>3320</v>
      </c>
      <c r="HO11" s="233" t="s">
        <v>3320</v>
      </c>
      <c r="HP11" s="233" t="s">
        <v>3320</v>
      </c>
      <c r="HQ11" s="233" t="s">
        <v>3320</v>
      </c>
      <c r="HR11" s="233" t="s">
        <v>3320</v>
      </c>
      <c r="HS11" s="233" t="s">
        <v>3320</v>
      </c>
      <c r="HT11" s="233" t="s">
        <v>3320</v>
      </c>
      <c r="HU11" s="233" t="s">
        <v>3320</v>
      </c>
      <c r="HV11" s="233" t="s">
        <v>3320</v>
      </c>
      <c r="HW11" s="233" t="s">
        <v>3320</v>
      </c>
      <c r="HX11" s="233" t="s">
        <v>3320</v>
      </c>
      <c r="HY11" s="233" t="s">
        <v>3320</v>
      </c>
      <c r="HZ11" s="233" t="s">
        <v>3320</v>
      </c>
      <c r="IA11" s="233" t="s">
        <v>3320</v>
      </c>
      <c r="IB11" s="233" t="s">
        <v>3320</v>
      </c>
      <c r="IC11" s="233" t="s">
        <v>3320</v>
      </c>
      <c r="ID11" s="233" t="s">
        <v>3320</v>
      </c>
      <c r="IE11" s="233" t="s">
        <v>3320</v>
      </c>
      <c r="IF11" s="233" t="s">
        <v>3320</v>
      </c>
      <c r="IG11" s="233" t="s">
        <v>3320</v>
      </c>
      <c r="IH11" s="233" t="s">
        <v>3320</v>
      </c>
      <c r="II11" s="233" t="s">
        <v>3320</v>
      </c>
      <c r="IJ11" s="233" t="s">
        <v>3320</v>
      </c>
      <c r="IK11" s="233" t="s">
        <v>3320</v>
      </c>
      <c r="IL11" s="233" t="s">
        <v>3320</v>
      </c>
      <c r="IM11" s="233" t="s">
        <v>3320</v>
      </c>
      <c r="IN11" s="233" t="s">
        <v>3320</v>
      </c>
      <c r="IO11" s="233" t="s">
        <v>3320</v>
      </c>
      <c r="IP11" s="233" t="s">
        <v>3320</v>
      </c>
      <c r="IQ11" s="233" t="s">
        <v>3320</v>
      </c>
      <c r="IR11" s="233" t="s">
        <v>3320</v>
      </c>
      <c r="IS11" s="233" t="s">
        <v>3320</v>
      </c>
      <c r="IT11" s="233" t="s">
        <v>3320</v>
      </c>
      <c r="IU11" s="233" t="s">
        <v>3320</v>
      </c>
      <c r="IV11" s="233" t="s">
        <v>3320</v>
      </c>
      <c r="IW11" s="233" t="s">
        <v>375</v>
      </c>
      <c r="IX11" s="234" t="s">
        <v>5774</v>
      </c>
      <c r="IY11" s="234" t="s">
        <v>5774</v>
      </c>
      <c r="IZ11" s="233" t="s">
        <v>5775</v>
      </c>
      <c r="JA11" s="235"/>
      <c r="JB11" s="233"/>
      <c r="JC11" s="233"/>
      <c r="JD11" s="233"/>
      <c r="JE11" s="235"/>
      <c r="JF11" s="232" t="s">
        <v>3320</v>
      </c>
      <c r="JG11" s="232" t="s">
        <v>3320</v>
      </c>
      <c r="JH11" s="232" t="s">
        <v>3320</v>
      </c>
      <c r="JI11" s="232" t="s">
        <v>3320</v>
      </c>
      <c r="JJ11" s="232" t="s">
        <v>3320</v>
      </c>
      <c r="JK11" s="233" t="s">
        <v>202</v>
      </c>
      <c r="JL11" s="235"/>
      <c r="JM11" s="235"/>
      <c r="JN11" s="233" t="s">
        <v>202</v>
      </c>
      <c r="JO11" s="232">
        <v>2</v>
      </c>
      <c r="JP11" s="232">
        <v>0</v>
      </c>
      <c r="JQ11" s="233"/>
      <c r="JR11" s="233"/>
      <c r="JS11" s="233"/>
      <c r="JT11" s="233"/>
      <c r="JU11" s="233"/>
      <c r="JV11" s="233"/>
      <c r="JW11" s="233"/>
      <c r="JX11" s="233"/>
      <c r="JY11" s="233"/>
      <c r="JZ11" s="233"/>
      <c r="KA11" s="233"/>
      <c r="KB11" s="233"/>
      <c r="KC11" s="233"/>
      <c r="KD11" s="233"/>
      <c r="KE11" s="233"/>
      <c r="KF11" s="233"/>
      <c r="KG11" s="233"/>
      <c r="KH11" s="233"/>
      <c r="KI11" s="233"/>
      <c r="KJ11" s="233"/>
      <c r="KK11" s="233"/>
      <c r="KL11" s="233"/>
      <c r="KM11" s="233"/>
      <c r="KN11" s="232" t="s">
        <v>3320</v>
      </c>
      <c r="KO11" s="232" t="s">
        <v>3320</v>
      </c>
      <c r="KP11" s="232" t="s">
        <v>3320</v>
      </c>
      <c r="KQ11" s="235"/>
      <c r="KR11" s="235"/>
      <c r="KS11" s="235"/>
      <c r="KT11" s="233"/>
      <c r="KU11" s="235"/>
      <c r="KV11" s="235"/>
      <c r="KW11" s="235"/>
      <c r="KX11" s="233"/>
      <c r="KY11" s="232">
        <v>388.5</v>
      </c>
      <c r="KZ11" s="236">
        <v>0</v>
      </c>
      <c r="LA11" s="235"/>
      <c r="LB11" s="232">
        <v>0</v>
      </c>
      <c r="LC11" s="233"/>
      <c r="LD11" s="235"/>
      <c r="LE11" s="235"/>
      <c r="LF11" s="235"/>
    </row>
    <row r="12" spans="1:318" ht="49.5" customHeight="1" thickBot="1">
      <c r="A12" s="231" t="s">
        <v>5638</v>
      </c>
      <c r="B12" s="232">
        <v>1122</v>
      </c>
      <c r="C12" s="233" t="s">
        <v>5953</v>
      </c>
      <c r="D12" s="233" t="s">
        <v>5954</v>
      </c>
      <c r="E12" s="232">
        <v>1122</v>
      </c>
      <c r="F12" s="235"/>
      <c r="G12" s="233" t="s">
        <v>5727</v>
      </c>
      <c r="H12" s="233" t="s">
        <v>5728</v>
      </c>
      <c r="I12" s="234">
        <v>1</v>
      </c>
      <c r="J12" s="235"/>
      <c r="K12" s="234" t="s">
        <v>68</v>
      </c>
      <c r="L12" s="235"/>
      <c r="M12" s="234">
        <v>1</v>
      </c>
      <c r="N12" s="235"/>
      <c r="O12" s="235"/>
      <c r="P12" s="235"/>
      <c r="Q12" s="234">
        <v>1</v>
      </c>
      <c r="R12" s="234" t="s">
        <v>68</v>
      </c>
      <c r="S12" s="235"/>
      <c r="T12" s="235"/>
      <c r="U12" s="235"/>
      <c r="V12" s="233" t="s">
        <v>5121</v>
      </c>
      <c r="W12" s="233" t="s">
        <v>5643</v>
      </c>
      <c r="X12" s="232">
        <v>1</v>
      </c>
      <c r="Y12" s="232">
        <v>118.48</v>
      </c>
      <c r="Z12" s="236">
        <v>0</v>
      </c>
      <c r="AA12" s="236">
        <v>0</v>
      </c>
      <c r="AB12" s="232">
        <v>1</v>
      </c>
      <c r="AC12" s="233" t="s">
        <v>5729</v>
      </c>
      <c r="AD12" s="233" t="s">
        <v>5730</v>
      </c>
      <c r="AE12" s="234" t="s">
        <v>5645</v>
      </c>
      <c r="AF12" s="233" t="s">
        <v>5693</v>
      </c>
      <c r="AG12" s="234" t="s">
        <v>5645</v>
      </c>
      <c r="AH12" s="233" t="s">
        <v>5729</v>
      </c>
      <c r="AI12" s="233" t="s">
        <v>5731</v>
      </c>
      <c r="AJ12" s="233" t="s">
        <v>5732</v>
      </c>
      <c r="AK12" s="233" t="s">
        <v>5733</v>
      </c>
      <c r="AL12" s="233" t="s">
        <v>5734</v>
      </c>
      <c r="AM12" s="233" t="s">
        <v>5735</v>
      </c>
      <c r="AN12" s="233" t="s">
        <v>3320</v>
      </c>
      <c r="AO12" s="233" t="s">
        <v>5736</v>
      </c>
      <c r="AP12" s="233" t="s">
        <v>5698</v>
      </c>
      <c r="AQ12" s="233" t="s">
        <v>5737</v>
      </c>
      <c r="AR12" s="233" t="s">
        <v>5738</v>
      </c>
      <c r="AS12" s="233" t="s">
        <v>5739</v>
      </c>
      <c r="AT12" s="233" t="s">
        <v>733</v>
      </c>
      <c r="AU12" s="233" t="s">
        <v>733</v>
      </c>
      <c r="AV12" s="233" t="s">
        <v>733</v>
      </c>
      <c r="AW12" s="233" t="s">
        <v>3320</v>
      </c>
      <c r="AX12" s="233" t="s">
        <v>5740</v>
      </c>
      <c r="AY12" s="233" t="s">
        <v>733</v>
      </c>
      <c r="AZ12" s="233" t="s">
        <v>5741</v>
      </c>
      <c r="BA12" s="233" t="s">
        <v>5742</v>
      </c>
      <c r="BB12" s="233" t="s">
        <v>5743</v>
      </c>
      <c r="BC12" s="233" t="s">
        <v>5744</v>
      </c>
      <c r="BD12" s="233" t="s">
        <v>5745</v>
      </c>
      <c r="BE12" s="233" t="s">
        <v>5746</v>
      </c>
      <c r="BF12" s="234" t="s">
        <v>1214</v>
      </c>
      <c r="BG12" s="233" t="s">
        <v>3320</v>
      </c>
      <c r="BH12" s="233" t="s">
        <v>5955</v>
      </c>
      <c r="BI12" s="233" t="s">
        <v>5955</v>
      </c>
      <c r="BJ12" s="233" t="s">
        <v>3596</v>
      </c>
      <c r="BK12" s="233" t="s">
        <v>5956</v>
      </c>
      <c r="BL12" s="234">
        <v>115</v>
      </c>
      <c r="BM12" s="233" t="s">
        <v>5712</v>
      </c>
      <c r="BN12" s="237">
        <v>46767</v>
      </c>
      <c r="BO12" s="232">
        <v>12</v>
      </c>
      <c r="BP12" s="232">
        <v>2028</v>
      </c>
      <c r="BQ12" s="232">
        <v>118.48</v>
      </c>
      <c r="BR12" s="234">
        <v>118.48</v>
      </c>
      <c r="BS12" s="233" t="s">
        <v>5666</v>
      </c>
      <c r="BT12" s="232">
        <v>677</v>
      </c>
      <c r="BU12" s="234">
        <v>328.74</v>
      </c>
      <c r="BV12" s="238">
        <v>0.32</v>
      </c>
      <c r="BW12" s="239" t="s">
        <v>910</v>
      </c>
      <c r="BX12" s="233" t="s">
        <v>733</v>
      </c>
      <c r="BY12" s="233" t="s">
        <v>910</v>
      </c>
      <c r="BZ12" s="232">
        <v>31.68</v>
      </c>
      <c r="CA12" s="233" t="s">
        <v>733</v>
      </c>
      <c r="CB12" s="232">
        <v>715</v>
      </c>
      <c r="CC12" s="233" t="s">
        <v>5713</v>
      </c>
      <c r="CD12" s="233" t="s">
        <v>5668</v>
      </c>
      <c r="CE12" s="233" t="s">
        <v>3320</v>
      </c>
      <c r="CF12" s="233" t="s">
        <v>733</v>
      </c>
      <c r="CG12" s="233" t="s">
        <v>733</v>
      </c>
      <c r="CH12" s="232">
        <v>2348</v>
      </c>
      <c r="CI12" s="232">
        <v>2202</v>
      </c>
      <c r="CJ12" s="233" t="s">
        <v>5957</v>
      </c>
      <c r="CK12" s="232">
        <v>363</v>
      </c>
      <c r="CL12" s="232">
        <v>96</v>
      </c>
      <c r="CM12" s="232">
        <v>99</v>
      </c>
      <c r="CN12" s="232">
        <v>25</v>
      </c>
      <c r="CO12" s="237">
        <v>46327</v>
      </c>
      <c r="CP12" s="232">
        <v>2026</v>
      </c>
      <c r="CQ12" s="232">
        <v>0.4</v>
      </c>
      <c r="CR12" s="232">
        <v>8</v>
      </c>
      <c r="CS12" s="233" t="s">
        <v>5750</v>
      </c>
      <c r="CT12" s="232">
        <v>16399446</v>
      </c>
      <c r="CU12" s="233" t="s">
        <v>3320</v>
      </c>
      <c r="CV12" s="233" t="s">
        <v>3320</v>
      </c>
      <c r="CW12" s="233" t="s">
        <v>3320</v>
      </c>
      <c r="CX12" s="233" t="s">
        <v>3320</v>
      </c>
      <c r="CY12" s="233" t="s">
        <v>3320</v>
      </c>
      <c r="CZ12" s="233" t="s">
        <v>3320</v>
      </c>
      <c r="DA12" s="233" t="s">
        <v>3320</v>
      </c>
      <c r="DB12" s="233" t="s">
        <v>3320</v>
      </c>
      <c r="DC12" s="233" t="s">
        <v>3320</v>
      </c>
      <c r="DD12" s="233" t="s">
        <v>3320</v>
      </c>
      <c r="DE12" s="235"/>
      <c r="DF12" s="233" t="s">
        <v>3320</v>
      </c>
      <c r="DG12" s="233" t="s">
        <v>3320</v>
      </c>
      <c r="DH12" s="233" t="s">
        <v>3320</v>
      </c>
      <c r="DI12" s="233" t="s">
        <v>3320</v>
      </c>
      <c r="DJ12" s="233" t="s">
        <v>3320</v>
      </c>
      <c r="DK12" s="233" t="s">
        <v>3320</v>
      </c>
      <c r="DL12" s="235"/>
      <c r="DM12" s="233" t="s">
        <v>3320</v>
      </c>
      <c r="DN12" s="233" t="s">
        <v>3320</v>
      </c>
      <c r="DO12" s="233" t="s">
        <v>3320</v>
      </c>
      <c r="DP12" s="235"/>
      <c r="DQ12" s="233" t="s">
        <v>3320</v>
      </c>
      <c r="DR12" s="233" t="s">
        <v>3320</v>
      </c>
      <c r="DS12" s="233" t="s">
        <v>3320</v>
      </c>
      <c r="DT12" s="233" t="s">
        <v>3320</v>
      </c>
      <c r="DU12" s="233" t="s">
        <v>3320</v>
      </c>
      <c r="DV12" s="233" t="s">
        <v>3320</v>
      </c>
      <c r="DW12" s="233" t="s">
        <v>3320</v>
      </c>
      <c r="DX12" s="233" t="s">
        <v>3320</v>
      </c>
      <c r="DY12" s="233" t="s">
        <v>3320</v>
      </c>
      <c r="DZ12" s="233" t="s">
        <v>3320</v>
      </c>
      <c r="EA12" s="233" t="s">
        <v>3320</v>
      </c>
      <c r="EB12" s="233" t="s">
        <v>3320</v>
      </c>
      <c r="EC12" s="233" t="s">
        <v>3320</v>
      </c>
      <c r="ED12" s="233" t="s">
        <v>3320</v>
      </c>
      <c r="EE12" s="233" t="s">
        <v>3320</v>
      </c>
      <c r="EF12" s="233" t="s">
        <v>3320</v>
      </c>
      <c r="EG12" s="233" t="s">
        <v>3320</v>
      </c>
      <c r="EH12" s="233" t="s">
        <v>3320</v>
      </c>
      <c r="EI12" s="233" t="s">
        <v>3320</v>
      </c>
      <c r="EJ12" s="233" t="s">
        <v>3320</v>
      </c>
      <c r="EK12" s="233" t="s">
        <v>3320</v>
      </c>
      <c r="EL12" s="233" t="s">
        <v>3320</v>
      </c>
      <c r="EM12" s="233" t="s">
        <v>3320</v>
      </c>
      <c r="EN12" s="233" t="s">
        <v>3320</v>
      </c>
      <c r="EO12" s="233" t="s">
        <v>3320</v>
      </c>
      <c r="EP12" s="233" t="s">
        <v>3320</v>
      </c>
      <c r="EQ12" s="233" t="s">
        <v>3320</v>
      </c>
      <c r="ER12" s="233" t="s">
        <v>3320</v>
      </c>
      <c r="ES12" s="233" t="s">
        <v>3320</v>
      </c>
      <c r="ET12" s="233" t="s">
        <v>3320</v>
      </c>
      <c r="EU12" s="233" t="s">
        <v>3320</v>
      </c>
      <c r="EV12" s="233" t="s">
        <v>3320</v>
      </c>
      <c r="EW12" s="233" t="s">
        <v>3320</v>
      </c>
      <c r="EX12" s="233" t="s">
        <v>3320</v>
      </c>
      <c r="EY12" s="233" t="s">
        <v>3320</v>
      </c>
      <c r="EZ12" s="233" t="s">
        <v>3320</v>
      </c>
      <c r="FA12" s="233" t="s">
        <v>3320</v>
      </c>
      <c r="FB12" s="233" t="s">
        <v>3320</v>
      </c>
      <c r="FC12" s="233" t="s">
        <v>3320</v>
      </c>
      <c r="FD12" s="233" t="s">
        <v>3320</v>
      </c>
      <c r="FE12" s="233" t="s">
        <v>3320</v>
      </c>
      <c r="FF12" s="233" t="s">
        <v>3320</v>
      </c>
      <c r="FG12" s="233" t="s">
        <v>3320</v>
      </c>
      <c r="FH12" s="233" t="s">
        <v>3320</v>
      </c>
      <c r="FI12" s="233" t="s">
        <v>3320</v>
      </c>
      <c r="FJ12" s="233" t="s">
        <v>3320</v>
      </c>
      <c r="FK12" s="233" t="s">
        <v>3320</v>
      </c>
      <c r="FL12" s="233" t="s">
        <v>3320</v>
      </c>
      <c r="FM12" s="233" t="s">
        <v>3320</v>
      </c>
      <c r="FN12" s="240">
        <v>189895931</v>
      </c>
      <c r="FO12" s="232">
        <v>190</v>
      </c>
      <c r="FP12" s="233" t="s">
        <v>733</v>
      </c>
      <c r="FQ12" s="233" t="s">
        <v>733</v>
      </c>
      <c r="FR12" s="233" t="s">
        <v>733</v>
      </c>
      <c r="FS12" s="233" t="s">
        <v>733</v>
      </c>
      <c r="FT12" s="233" t="s">
        <v>5122</v>
      </c>
      <c r="FU12" s="233" t="s">
        <v>5958</v>
      </c>
      <c r="FV12" s="233" t="s">
        <v>5959</v>
      </c>
      <c r="FW12" s="241" t="s">
        <v>5960</v>
      </c>
      <c r="FX12" s="242">
        <v>230</v>
      </c>
      <c r="FY12" s="233" t="s">
        <v>5961</v>
      </c>
      <c r="FZ12" s="240">
        <v>189895931</v>
      </c>
      <c r="GA12" s="240">
        <v>70064332</v>
      </c>
      <c r="GB12" s="240">
        <v>274279</v>
      </c>
      <c r="GC12" s="240">
        <v>134764</v>
      </c>
      <c r="GD12" s="233" t="s">
        <v>5962</v>
      </c>
      <c r="GE12" s="233" t="s">
        <v>733</v>
      </c>
      <c r="GF12" s="233" t="s">
        <v>733</v>
      </c>
      <c r="GG12" s="233" t="s">
        <v>5756</v>
      </c>
      <c r="GH12" s="233" t="s">
        <v>733</v>
      </c>
      <c r="GI12" s="233" t="s">
        <v>733</v>
      </c>
      <c r="GJ12" s="233" t="s">
        <v>733</v>
      </c>
      <c r="GK12" s="233" t="s">
        <v>733</v>
      </c>
      <c r="GL12" s="233" t="s">
        <v>733</v>
      </c>
      <c r="GM12" s="243" t="s">
        <v>5676</v>
      </c>
      <c r="GN12" s="233" t="s">
        <v>3320</v>
      </c>
      <c r="GO12" s="233" t="s">
        <v>733</v>
      </c>
      <c r="GP12" s="233" t="s">
        <v>5721</v>
      </c>
      <c r="GQ12" s="233" t="s">
        <v>1214</v>
      </c>
      <c r="GR12" s="233" t="s">
        <v>1214</v>
      </c>
      <c r="GS12" s="233" t="s">
        <v>3320</v>
      </c>
      <c r="GT12" s="233" t="s">
        <v>3320</v>
      </c>
      <c r="GU12" s="233" t="s">
        <v>3320</v>
      </c>
      <c r="GV12" s="233" t="s">
        <v>1214</v>
      </c>
      <c r="GW12" s="233" t="s">
        <v>1214</v>
      </c>
      <c r="GX12" s="233" t="s">
        <v>3320</v>
      </c>
      <c r="GY12" s="233" t="s">
        <v>1214</v>
      </c>
      <c r="GZ12" s="233" t="s">
        <v>3320</v>
      </c>
      <c r="HA12" s="233" t="s">
        <v>5963</v>
      </c>
      <c r="HB12" s="233" t="s">
        <v>5964</v>
      </c>
      <c r="HC12" s="233" t="s">
        <v>3320</v>
      </c>
      <c r="HD12" s="233" t="s">
        <v>3320</v>
      </c>
      <c r="HE12" s="233" t="s">
        <v>3320</v>
      </c>
      <c r="HF12" s="233" t="s">
        <v>5759</v>
      </c>
      <c r="HG12" s="233" t="s">
        <v>1214</v>
      </c>
      <c r="HH12" s="244">
        <v>46084.581863425927</v>
      </c>
      <c r="HI12" s="244">
        <v>46084.608796296299</v>
      </c>
      <c r="HJ12" s="233" t="s">
        <v>5685</v>
      </c>
      <c r="HK12" s="233" t="s">
        <v>3320</v>
      </c>
      <c r="HL12" s="233" t="s">
        <v>3320</v>
      </c>
      <c r="HM12" s="233" t="s">
        <v>3320</v>
      </c>
      <c r="HN12" s="233" t="s">
        <v>3320</v>
      </c>
      <c r="HO12" s="233" t="s">
        <v>3320</v>
      </c>
      <c r="HP12" s="233" t="s">
        <v>3320</v>
      </c>
      <c r="HQ12" s="233" t="s">
        <v>3320</v>
      </c>
      <c r="HR12" s="233" t="s">
        <v>3320</v>
      </c>
      <c r="HS12" s="233" t="s">
        <v>3320</v>
      </c>
      <c r="HT12" s="233" t="s">
        <v>3320</v>
      </c>
      <c r="HU12" s="233" t="s">
        <v>3320</v>
      </c>
      <c r="HV12" s="233" t="s">
        <v>3320</v>
      </c>
      <c r="HW12" s="233" t="s">
        <v>3320</v>
      </c>
      <c r="HX12" s="233" t="s">
        <v>3320</v>
      </c>
      <c r="HY12" s="233" t="s">
        <v>3320</v>
      </c>
      <c r="HZ12" s="233" t="s">
        <v>3320</v>
      </c>
      <c r="IA12" s="233" t="s">
        <v>3320</v>
      </c>
      <c r="IB12" s="233" t="s">
        <v>3320</v>
      </c>
      <c r="IC12" s="233" t="s">
        <v>3320</v>
      </c>
      <c r="ID12" s="233" t="s">
        <v>3320</v>
      </c>
      <c r="IE12" s="233" t="s">
        <v>3320</v>
      </c>
      <c r="IF12" s="233" t="s">
        <v>3320</v>
      </c>
      <c r="IG12" s="233" t="s">
        <v>3320</v>
      </c>
      <c r="IH12" s="233" t="s">
        <v>3320</v>
      </c>
      <c r="II12" s="233" t="s">
        <v>3320</v>
      </c>
      <c r="IJ12" s="233" t="s">
        <v>3320</v>
      </c>
      <c r="IK12" s="233" t="s">
        <v>3320</v>
      </c>
      <c r="IL12" s="233" t="s">
        <v>3320</v>
      </c>
      <c r="IM12" s="233" t="s">
        <v>3320</v>
      </c>
      <c r="IN12" s="233" t="s">
        <v>3320</v>
      </c>
      <c r="IO12" s="233" t="s">
        <v>3320</v>
      </c>
      <c r="IP12" s="233" t="s">
        <v>3320</v>
      </c>
      <c r="IQ12" s="233" t="s">
        <v>3320</v>
      </c>
      <c r="IR12" s="233" t="s">
        <v>3320</v>
      </c>
      <c r="IS12" s="233" t="s">
        <v>3320</v>
      </c>
      <c r="IT12" s="233" t="s">
        <v>3320</v>
      </c>
      <c r="IU12" s="233" t="s">
        <v>3320</v>
      </c>
      <c r="IV12" s="233" t="s">
        <v>3320</v>
      </c>
      <c r="IW12" s="249" t="s">
        <v>5965</v>
      </c>
      <c r="IX12" s="250" t="s">
        <v>3320</v>
      </c>
      <c r="IY12" s="250" t="s">
        <v>5966</v>
      </c>
      <c r="IZ12" s="249" t="s">
        <v>5967</v>
      </c>
      <c r="JA12" s="235"/>
      <c r="JB12" s="233"/>
      <c r="JC12" s="233"/>
      <c r="JD12" s="233"/>
      <c r="JE12" s="235"/>
      <c r="JF12" s="232" t="s">
        <v>3320</v>
      </c>
      <c r="JG12" s="232" t="s">
        <v>3320</v>
      </c>
      <c r="JH12" s="232" t="s">
        <v>3320</v>
      </c>
      <c r="JI12" s="232" t="s">
        <v>3320</v>
      </c>
      <c r="JJ12" s="232" t="s">
        <v>3320</v>
      </c>
      <c r="JK12" s="233" t="s">
        <v>202</v>
      </c>
      <c r="JL12" s="235"/>
      <c r="JM12" s="235"/>
      <c r="JN12" s="233" t="s">
        <v>202</v>
      </c>
      <c r="JO12" s="232">
        <v>7</v>
      </c>
      <c r="JP12" s="232">
        <v>0</v>
      </c>
      <c r="JQ12" s="233"/>
      <c r="JR12" s="233"/>
      <c r="JS12" s="233"/>
      <c r="JT12" s="233"/>
      <c r="JU12" s="233"/>
      <c r="JV12" s="233"/>
      <c r="JW12" s="233"/>
      <c r="JX12" s="233"/>
      <c r="JY12" s="233"/>
      <c r="JZ12" s="233"/>
      <c r="KA12" s="233"/>
      <c r="KB12" s="233"/>
      <c r="KC12" s="233"/>
      <c r="KD12" s="233"/>
      <c r="KE12" s="233"/>
      <c r="KF12" s="233"/>
      <c r="KG12" s="233"/>
      <c r="KH12" s="233"/>
      <c r="KI12" s="233"/>
      <c r="KJ12" s="233"/>
      <c r="KK12" s="233"/>
      <c r="KL12" s="233"/>
      <c r="KM12" s="233"/>
      <c r="KN12" s="232" t="s">
        <v>3320</v>
      </c>
      <c r="KO12" s="232" t="s">
        <v>3320</v>
      </c>
      <c r="KP12" s="232" t="s">
        <v>3320</v>
      </c>
      <c r="KQ12" s="235"/>
      <c r="KR12" s="235"/>
      <c r="KS12" s="235"/>
      <c r="KT12" s="247"/>
      <c r="KU12" s="235"/>
      <c r="KV12" s="235"/>
      <c r="KW12" s="233" t="s">
        <v>5968</v>
      </c>
      <c r="KX12" s="233"/>
      <c r="KY12" s="232">
        <v>118.48</v>
      </c>
      <c r="KZ12" s="236">
        <v>0</v>
      </c>
      <c r="LA12" s="235"/>
      <c r="LB12" s="232">
        <v>0</v>
      </c>
      <c r="LC12" s="233"/>
      <c r="LD12" s="235"/>
      <c r="LE12" s="235"/>
      <c r="LF12" s="235"/>
    </row>
    <row r="13" spans="1:318" ht="49.5" customHeight="1" thickBot="1">
      <c r="A13" s="231" t="s">
        <v>5638</v>
      </c>
      <c r="B13" s="232">
        <v>356</v>
      </c>
      <c r="C13" s="233" t="s">
        <v>5969</v>
      </c>
      <c r="D13" s="233" t="s">
        <v>5970</v>
      </c>
      <c r="E13" s="232">
        <v>356</v>
      </c>
      <c r="F13" s="232">
        <v>7</v>
      </c>
      <c r="G13" s="233" t="s">
        <v>1434</v>
      </c>
      <c r="H13" s="233" t="s">
        <v>5971</v>
      </c>
      <c r="I13" s="234">
        <v>1</v>
      </c>
      <c r="J13" s="235"/>
      <c r="K13" s="234" t="s">
        <v>68</v>
      </c>
      <c r="L13" s="235"/>
      <c r="M13" s="234">
        <v>1</v>
      </c>
      <c r="N13" s="235"/>
      <c r="O13" s="235"/>
      <c r="P13" s="235"/>
      <c r="Q13" s="234">
        <v>1</v>
      </c>
      <c r="R13" s="234" t="s">
        <v>68</v>
      </c>
      <c r="S13" s="235"/>
      <c r="T13" s="235"/>
      <c r="U13" s="235"/>
      <c r="V13" s="233" t="s">
        <v>5972</v>
      </c>
      <c r="W13" s="233" t="s">
        <v>5643</v>
      </c>
      <c r="X13" s="232">
        <v>1</v>
      </c>
      <c r="Y13" s="232">
        <v>125</v>
      </c>
      <c r="Z13" s="236">
        <v>0</v>
      </c>
      <c r="AA13" s="236">
        <v>0</v>
      </c>
      <c r="AB13" s="232">
        <v>1</v>
      </c>
      <c r="AC13" s="233" t="s">
        <v>558</v>
      </c>
      <c r="AD13" s="233" t="s">
        <v>5973</v>
      </c>
      <c r="AE13" s="234" t="s">
        <v>5645</v>
      </c>
      <c r="AF13" s="233" t="s">
        <v>5646</v>
      </c>
      <c r="AG13" s="234" t="s">
        <v>5645</v>
      </c>
      <c r="AH13" s="231" t="s">
        <v>558</v>
      </c>
      <c r="AI13" s="233" t="s">
        <v>5974</v>
      </c>
      <c r="AJ13" s="233" t="s">
        <v>563</v>
      </c>
      <c r="AK13" s="233" t="s">
        <v>5698</v>
      </c>
      <c r="AL13" s="233" t="s">
        <v>5975</v>
      </c>
      <c r="AM13" s="233" t="s">
        <v>5976</v>
      </c>
      <c r="AN13" s="233" t="s">
        <v>3320</v>
      </c>
      <c r="AO13" s="233" t="s">
        <v>5977</v>
      </c>
      <c r="AP13" s="233" t="s">
        <v>5698</v>
      </c>
      <c r="AQ13" s="233" t="s">
        <v>5978</v>
      </c>
      <c r="AR13" s="233" t="s">
        <v>5979</v>
      </c>
      <c r="AS13" s="233" t="s">
        <v>5980</v>
      </c>
      <c r="AT13" s="233" t="s">
        <v>733</v>
      </c>
      <c r="AU13" s="233" t="s">
        <v>733</v>
      </c>
      <c r="AV13" s="233" t="s">
        <v>733</v>
      </c>
      <c r="AW13" s="233" t="s">
        <v>3320</v>
      </c>
      <c r="AX13" s="233" t="s">
        <v>5981</v>
      </c>
      <c r="AY13" s="233" t="s">
        <v>733</v>
      </c>
      <c r="AZ13" s="233" t="s">
        <v>5982</v>
      </c>
      <c r="BA13" s="233" t="s">
        <v>5983</v>
      </c>
      <c r="BB13" s="233" t="s">
        <v>5984</v>
      </c>
      <c r="BC13" s="233" t="s">
        <v>5985</v>
      </c>
      <c r="BD13" s="233" t="s">
        <v>5986</v>
      </c>
      <c r="BE13" s="233" t="s">
        <v>5987</v>
      </c>
      <c r="BF13" s="234" t="s">
        <v>1214</v>
      </c>
      <c r="BG13" s="233" t="s">
        <v>3320</v>
      </c>
      <c r="BH13" s="233" t="s">
        <v>5663</v>
      </c>
      <c r="BI13" s="233" t="s">
        <v>5663</v>
      </c>
      <c r="BJ13" s="233" t="s">
        <v>3569</v>
      </c>
      <c r="BK13" s="233" t="s">
        <v>5988</v>
      </c>
      <c r="BL13" s="234">
        <v>115</v>
      </c>
      <c r="BM13" s="233" t="s">
        <v>5665</v>
      </c>
      <c r="BN13" s="237">
        <v>46934</v>
      </c>
      <c r="BO13" s="232">
        <v>24</v>
      </c>
      <c r="BP13" s="232">
        <v>2028</v>
      </c>
      <c r="BQ13" s="232">
        <v>133</v>
      </c>
      <c r="BR13" s="250">
        <v>125</v>
      </c>
      <c r="BS13" s="233" t="s">
        <v>5666</v>
      </c>
      <c r="BT13" s="232">
        <v>253634</v>
      </c>
      <c r="BU13" s="234">
        <v>344.42</v>
      </c>
      <c r="BV13" s="238">
        <v>0.3</v>
      </c>
      <c r="BW13" s="239" t="s">
        <v>910</v>
      </c>
      <c r="BX13" s="233" t="s">
        <v>733</v>
      </c>
      <c r="BY13" s="233" t="s">
        <v>910</v>
      </c>
      <c r="BZ13" s="232">
        <v>29.6</v>
      </c>
      <c r="CA13" s="233" t="s">
        <v>733</v>
      </c>
      <c r="CB13" s="232">
        <v>710</v>
      </c>
      <c r="CC13" s="233" t="s">
        <v>5667</v>
      </c>
      <c r="CD13" s="233" t="s">
        <v>5801</v>
      </c>
      <c r="CE13" s="233" t="s">
        <v>3320</v>
      </c>
      <c r="CF13" s="233" t="s">
        <v>733</v>
      </c>
      <c r="CG13" s="233" t="s">
        <v>733</v>
      </c>
      <c r="CH13" s="232">
        <v>1992</v>
      </c>
      <c r="CI13" s="232">
        <v>1853</v>
      </c>
      <c r="CJ13" s="233" t="s">
        <v>5989</v>
      </c>
      <c r="CK13" s="232">
        <v>365</v>
      </c>
      <c r="CL13" s="232">
        <v>87</v>
      </c>
      <c r="CM13" s="232">
        <v>99</v>
      </c>
      <c r="CN13" s="232">
        <v>40</v>
      </c>
      <c r="CO13" s="237">
        <v>46204</v>
      </c>
      <c r="CP13" s="232">
        <v>2026</v>
      </c>
      <c r="CQ13" s="232">
        <v>0.4</v>
      </c>
      <c r="CR13" s="232">
        <v>8</v>
      </c>
      <c r="CS13" s="233" t="s">
        <v>5990</v>
      </c>
      <c r="CT13" s="232">
        <v>1600000</v>
      </c>
      <c r="CU13" s="233" t="s">
        <v>3320</v>
      </c>
      <c r="CV13" s="233" t="s">
        <v>3320</v>
      </c>
      <c r="CW13" s="233" t="s">
        <v>3320</v>
      </c>
      <c r="CX13" s="233" t="s">
        <v>3320</v>
      </c>
      <c r="CY13" s="233" t="s">
        <v>3320</v>
      </c>
      <c r="CZ13" s="233" t="s">
        <v>3320</v>
      </c>
      <c r="DA13" s="233" t="s">
        <v>3320</v>
      </c>
      <c r="DB13" s="233" t="s">
        <v>3320</v>
      </c>
      <c r="DC13" s="233" t="s">
        <v>3320</v>
      </c>
      <c r="DD13" s="233" t="s">
        <v>3320</v>
      </c>
      <c r="DE13" s="235"/>
      <c r="DF13" s="233" t="s">
        <v>3320</v>
      </c>
      <c r="DG13" s="233" t="s">
        <v>3320</v>
      </c>
      <c r="DH13" s="233" t="s">
        <v>3320</v>
      </c>
      <c r="DI13" s="233" t="s">
        <v>3320</v>
      </c>
      <c r="DJ13" s="233" t="s">
        <v>3320</v>
      </c>
      <c r="DK13" s="233" t="s">
        <v>3320</v>
      </c>
      <c r="DL13" s="235"/>
      <c r="DM13" s="233" t="s">
        <v>3320</v>
      </c>
      <c r="DN13" s="233" t="s">
        <v>3320</v>
      </c>
      <c r="DO13" s="233" t="s">
        <v>3320</v>
      </c>
      <c r="DP13" s="235"/>
      <c r="DQ13" s="233" t="s">
        <v>3320</v>
      </c>
      <c r="DR13" s="233" t="s">
        <v>3320</v>
      </c>
      <c r="DS13" s="233" t="s">
        <v>3320</v>
      </c>
      <c r="DT13" s="233" t="s">
        <v>3320</v>
      </c>
      <c r="DU13" s="233" t="s">
        <v>3320</v>
      </c>
      <c r="DV13" s="233" t="s">
        <v>3320</v>
      </c>
      <c r="DW13" s="233" t="s">
        <v>3320</v>
      </c>
      <c r="DX13" s="233" t="s">
        <v>3320</v>
      </c>
      <c r="DY13" s="233" t="s">
        <v>3320</v>
      </c>
      <c r="DZ13" s="233" t="s">
        <v>3320</v>
      </c>
      <c r="EA13" s="233" t="s">
        <v>3320</v>
      </c>
      <c r="EB13" s="233" t="s">
        <v>3320</v>
      </c>
      <c r="EC13" s="233" t="s">
        <v>3320</v>
      </c>
      <c r="ED13" s="233" t="s">
        <v>3320</v>
      </c>
      <c r="EE13" s="233" t="s">
        <v>3320</v>
      </c>
      <c r="EF13" s="233" t="s">
        <v>3320</v>
      </c>
      <c r="EG13" s="233" t="s">
        <v>3320</v>
      </c>
      <c r="EH13" s="233" t="s">
        <v>3320</v>
      </c>
      <c r="EI13" s="233" t="s">
        <v>3320</v>
      </c>
      <c r="EJ13" s="233" t="s">
        <v>3320</v>
      </c>
      <c r="EK13" s="233" t="s">
        <v>3320</v>
      </c>
      <c r="EL13" s="233" t="s">
        <v>3320</v>
      </c>
      <c r="EM13" s="233" t="s">
        <v>3320</v>
      </c>
      <c r="EN13" s="233" t="s">
        <v>3320</v>
      </c>
      <c r="EO13" s="233" t="s">
        <v>3320</v>
      </c>
      <c r="EP13" s="233" t="s">
        <v>3320</v>
      </c>
      <c r="EQ13" s="233" t="s">
        <v>3320</v>
      </c>
      <c r="ER13" s="233" t="s">
        <v>3320</v>
      </c>
      <c r="ES13" s="233" t="s">
        <v>3320</v>
      </c>
      <c r="ET13" s="233" t="s">
        <v>3320</v>
      </c>
      <c r="EU13" s="233" t="s">
        <v>3320</v>
      </c>
      <c r="EV13" s="233" t="s">
        <v>3320</v>
      </c>
      <c r="EW13" s="233" t="s">
        <v>3320</v>
      </c>
      <c r="EX13" s="233" t="s">
        <v>3320</v>
      </c>
      <c r="EY13" s="233" t="s">
        <v>3320</v>
      </c>
      <c r="EZ13" s="233" t="s">
        <v>3320</v>
      </c>
      <c r="FA13" s="233" t="s">
        <v>3320</v>
      </c>
      <c r="FB13" s="233" t="s">
        <v>3320</v>
      </c>
      <c r="FC13" s="233" t="s">
        <v>3320</v>
      </c>
      <c r="FD13" s="233" t="s">
        <v>3320</v>
      </c>
      <c r="FE13" s="233" t="s">
        <v>3320</v>
      </c>
      <c r="FF13" s="233" t="s">
        <v>3320</v>
      </c>
      <c r="FG13" s="233" t="s">
        <v>3320</v>
      </c>
      <c r="FH13" s="233" t="s">
        <v>3320</v>
      </c>
      <c r="FI13" s="233" t="s">
        <v>3320</v>
      </c>
      <c r="FJ13" s="233" t="s">
        <v>3320</v>
      </c>
      <c r="FK13" s="233" t="s">
        <v>3320</v>
      </c>
      <c r="FL13" s="233" t="s">
        <v>3320</v>
      </c>
      <c r="FM13" s="233" t="s">
        <v>3320</v>
      </c>
      <c r="FN13" s="240">
        <v>173788541</v>
      </c>
      <c r="FO13" s="232">
        <v>174</v>
      </c>
      <c r="FP13" s="233" t="s">
        <v>1214</v>
      </c>
      <c r="FQ13" s="233" t="s">
        <v>733</v>
      </c>
      <c r="FR13" s="233" t="s">
        <v>733</v>
      </c>
      <c r="FS13" s="233" t="s">
        <v>733</v>
      </c>
      <c r="FT13" s="233" t="s">
        <v>1374</v>
      </c>
      <c r="FU13" s="233" t="s">
        <v>5991</v>
      </c>
      <c r="FV13" s="233" t="s">
        <v>5992</v>
      </c>
      <c r="FW13" s="241" t="s">
        <v>5988</v>
      </c>
      <c r="FX13" s="242">
        <v>115</v>
      </c>
      <c r="FY13" s="233" t="s">
        <v>5993</v>
      </c>
      <c r="FZ13" s="240">
        <v>173788541</v>
      </c>
      <c r="GA13" s="240">
        <v>35944298</v>
      </c>
      <c r="GB13" s="232">
        <v>16</v>
      </c>
      <c r="GC13" s="232">
        <v>2</v>
      </c>
      <c r="GD13" s="233" t="s">
        <v>5994</v>
      </c>
      <c r="GE13" s="233" t="s">
        <v>733</v>
      </c>
      <c r="GF13" s="233" t="s">
        <v>733</v>
      </c>
      <c r="GG13" s="233" t="s">
        <v>5995</v>
      </c>
      <c r="GH13" s="233" t="s">
        <v>733</v>
      </c>
      <c r="GI13" s="233" t="s">
        <v>733</v>
      </c>
      <c r="GJ13" s="233" t="s">
        <v>733</v>
      </c>
      <c r="GK13" s="233" t="s">
        <v>733</v>
      </c>
      <c r="GL13" s="233" t="s">
        <v>733</v>
      </c>
      <c r="GM13" s="243" t="s">
        <v>5676</v>
      </c>
      <c r="GN13" s="233" t="s">
        <v>3320</v>
      </c>
      <c r="GO13" s="233" t="s">
        <v>733</v>
      </c>
      <c r="GP13" s="233" t="s">
        <v>5721</v>
      </c>
      <c r="GQ13" s="233" t="s">
        <v>733</v>
      </c>
      <c r="GR13" s="233" t="s">
        <v>5679</v>
      </c>
      <c r="GS13" s="233" t="s">
        <v>3320</v>
      </c>
      <c r="GT13" s="233" t="s">
        <v>3320</v>
      </c>
      <c r="GU13" s="232">
        <v>0.36</v>
      </c>
      <c r="GV13" s="233" t="s">
        <v>733</v>
      </c>
      <c r="GW13" s="233" t="s">
        <v>5679</v>
      </c>
      <c r="GX13" s="233" t="s">
        <v>5996</v>
      </c>
      <c r="GY13" s="233" t="s">
        <v>733</v>
      </c>
      <c r="GZ13" s="232">
        <v>1250000</v>
      </c>
      <c r="HA13" s="233" t="s">
        <v>5997</v>
      </c>
      <c r="HB13" s="233" t="s">
        <v>5998</v>
      </c>
      <c r="HC13" s="233" t="s">
        <v>5683</v>
      </c>
      <c r="HD13" s="233" t="s">
        <v>5683</v>
      </c>
      <c r="HE13" s="233" t="s">
        <v>5683</v>
      </c>
      <c r="HF13" s="233" t="s">
        <v>733</v>
      </c>
      <c r="HG13" s="233" t="s">
        <v>1214</v>
      </c>
      <c r="HH13" s="244">
        <v>46079.436655092592</v>
      </c>
      <c r="HI13" s="244">
        <v>46079.499421296299</v>
      </c>
      <c r="HJ13" s="233" t="s">
        <v>5685</v>
      </c>
      <c r="HK13" s="233" t="s">
        <v>3320</v>
      </c>
      <c r="HL13" s="233" t="s">
        <v>3320</v>
      </c>
      <c r="HM13" s="233" t="s">
        <v>3320</v>
      </c>
      <c r="HN13" s="233" t="s">
        <v>3320</v>
      </c>
      <c r="HO13" s="233" t="s">
        <v>3320</v>
      </c>
      <c r="HP13" s="233" t="s">
        <v>3320</v>
      </c>
      <c r="HQ13" s="233" t="s">
        <v>3320</v>
      </c>
      <c r="HR13" s="233" t="s">
        <v>3320</v>
      </c>
      <c r="HS13" s="233" t="s">
        <v>3320</v>
      </c>
      <c r="HT13" s="233" t="s">
        <v>3320</v>
      </c>
      <c r="HU13" s="233" t="s">
        <v>3320</v>
      </c>
      <c r="HV13" s="233" t="s">
        <v>3320</v>
      </c>
      <c r="HW13" s="233" t="s">
        <v>3320</v>
      </c>
      <c r="HX13" s="233" t="s">
        <v>3320</v>
      </c>
      <c r="HY13" s="233" t="s">
        <v>3320</v>
      </c>
      <c r="HZ13" s="233" t="s">
        <v>3320</v>
      </c>
      <c r="IA13" s="233" t="s">
        <v>3320</v>
      </c>
      <c r="IB13" s="233" t="s">
        <v>3320</v>
      </c>
      <c r="IC13" s="233" t="s">
        <v>3320</v>
      </c>
      <c r="ID13" s="233" t="s">
        <v>3320</v>
      </c>
      <c r="IE13" s="233" t="s">
        <v>3320</v>
      </c>
      <c r="IF13" s="233" t="s">
        <v>3320</v>
      </c>
      <c r="IG13" s="233" t="s">
        <v>3320</v>
      </c>
      <c r="IH13" s="233" t="s">
        <v>3320</v>
      </c>
      <c r="II13" s="233" t="s">
        <v>3320</v>
      </c>
      <c r="IJ13" s="233" t="s">
        <v>3320</v>
      </c>
      <c r="IK13" s="233" t="s">
        <v>3320</v>
      </c>
      <c r="IL13" s="233" t="s">
        <v>3320</v>
      </c>
      <c r="IM13" s="233" t="s">
        <v>3320</v>
      </c>
      <c r="IN13" s="233" t="s">
        <v>3320</v>
      </c>
      <c r="IO13" s="233" t="s">
        <v>3320</v>
      </c>
      <c r="IP13" s="233" t="s">
        <v>3320</v>
      </c>
      <c r="IQ13" s="233" t="s">
        <v>3320</v>
      </c>
      <c r="IR13" s="233" t="s">
        <v>3320</v>
      </c>
      <c r="IS13" s="233" t="s">
        <v>3320</v>
      </c>
      <c r="IT13" s="233" t="s">
        <v>3320</v>
      </c>
      <c r="IU13" s="233" t="s">
        <v>3320</v>
      </c>
      <c r="IV13" s="233" t="s">
        <v>3320</v>
      </c>
      <c r="IW13" s="245" t="s">
        <v>123</v>
      </c>
      <c r="IX13" s="246" t="s">
        <v>5999</v>
      </c>
      <c r="IY13" s="246" t="s">
        <v>910</v>
      </c>
      <c r="IZ13" s="247" t="s">
        <v>955</v>
      </c>
      <c r="JA13" s="235"/>
      <c r="JB13" s="233"/>
      <c r="JC13" s="233"/>
      <c r="JD13" s="233"/>
      <c r="JE13" s="235"/>
      <c r="JF13" s="232" t="s">
        <v>3320</v>
      </c>
      <c r="JG13" s="232" t="s">
        <v>3320</v>
      </c>
      <c r="JH13" s="232" t="s">
        <v>3320</v>
      </c>
      <c r="JI13" s="232" t="s">
        <v>3320</v>
      </c>
      <c r="JJ13" s="232" t="s">
        <v>3320</v>
      </c>
      <c r="JK13" s="233" t="s">
        <v>202</v>
      </c>
      <c r="JL13" s="235"/>
      <c r="JM13" s="235"/>
      <c r="JN13" s="233" t="s">
        <v>202</v>
      </c>
      <c r="JO13" s="232">
        <v>5</v>
      </c>
      <c r="JP13" s="232">
        <v>0</v>
      </c>
      <c r="JQ13" s="233"/>
      <c r="JR13" s="233"/>
      <c r="JS13" s="233"/>
      <c r="JT13" s="233"/>
      <c r="JU13" s="233"/>
      <c r="JV13" s="233"/>
      <c r="JW13" s="233"/>
      <c r="JX13" s="233"/>
      <c r="JY13" s="233"/>
      <c r="JZ13" s="233"/>
      <c r="KA13" s="233"/>
      <c r="KB13" s="233"/>
      <c r="KC13" s="233"/>
      <c r="KD13" s="233"/>
      <c r="KE13" s="233"/>
      <c r="KF13" s="233"/>
      <c r="KG13" s="233"/>
      <c r="KH13" s="233"/>
      <c r="KI13" s="233"/>
      <c r="KJ13" s="233"/>
      <c r="KK13" s="233"/>
      <c r="KL13" s="233"/>
      <c r="KM13" s="233"/>
      <c r="KN13" s="232" t="s">
        <v>3320</v>
      </c>
      <c r="KO13" s="232" t="s">
        <v>3320</v>
      </c>
      <c r="KP13" s="232" t="s">
        <v>3320</v>
      </c>
      <c r="KQ13" s="235"/>
      <c r="KR13" s="235"/>
      <c r="KS13" s="235"/>
      <c r="KT13" s="233"/>
      <c r="KU13" s="235"/>
      <c r="KV13" s="235"/>
      <c r="KW13" s="235"/>
      <c r="KX13" s="233"/>
      <c r="KY13" s="232">
        <v>125</v>
      </c>
      <c r="KZ13" s="236">
        <v>0</v>
      </c>
      <c r="LA13" s="235"/>
      <c r="LB13" s="232">
        <v>0</v>
      </c>
      <c r="LC13" s="233"/>
      <c r="LD13" s="233" t="s">
        <v>6000</v>
      </c>
      <c r="LE13" s="235"/>
      <c r="LF13" s="235"/>
    </row>
    <row r="14" spans="1:318" ht="49.5" customHeight="1" thickBot="1">
      <c r="A14" s="231" t="s">
        <v>5638</v>
      </c>
      <c r="B14" s="232">
        <v>1023</v>
      </c>
      <c r="C14" s="233" t="s">
        <v>6001</v>
      </c>
      <c r="D14" s="233" t="s">
        <v>6002</v>
      </c>
      <c r="E14" s="232">
        <v>1023</v>
      </c>
      <c r="F14" s="232">
        <v>24</v>
      </c>
      <c r="G14" s="233" t="s">
        <v>6003</v>
      </c>
      <c r="H14" s="233" t="s">
        <v>6004</v>
      </c>
      <c r="I14" s="234">
        <v>1</v>
      </c>
      <c r="J14" s="235"/>
      <c r="K14" s="234" t="s">
        <v>68</v>
      </c>
      <c r="L14" s="235"/>
      <c r="M14" s="234">
        <v>1</v>
      </c>
      <c r="N14" s="235"/>
      <c r="O14" s="235"/>
      <c r="P14" s="235"/>
      <c r="Q14" s="234">
        <v>1</v>
      </c>
      <c r="R14" s="234" t="s">
        <v>68</v>
      </c>
      <c r="S14" s="234">
        <v>2</v>
      </c>
      <c r="T14" s="235"/>
      <c r="U14" s="235"/>
      <c r="V14" s="233" t="s">
        <v>1975</v>
      </c>
      <c r="W14" s="233" t="s">
        <v>5643</v>
      </c>
      <c r="X14" s="232">
        <v>1</v>
      </c>
      <c r="Y14" s="232">
        <v>105.6</v>
      </c>
      <c r="Z14" s="236">
        <v>0</v>
      </c>
      <c r="AA14" s="236">
        <v>0</v>
      </c>
      <c r="AB14" s="232">
        <v>1</v>
      </c>
      <c r="AC14" s="233" t="s">
        <v>6005</v>
      </c>
      <c r="AD14" s="233" t="s">
        <v>4514</v>
      </c>
      <c r="AE14" s="234" t="s">
        <v>5645</v>
      </c>
      <c r="AF14" s="233" t="s">
        <v>5693</v>
      </c>
      <c r="AG14" s="234" t="s">
        <v>5645</v>
      </c>
      <c r="AH14" s="233" t="s">
        <v>6005</v>
      </c>
      <c r="AI14" s="233" t="s">
        <v>6006</v>
      </c>
      <c r="AJ14" s="233" t="s">
        <v>6007</v>
      </c>
      <c r="AK14" s="233" t="s">
        <v>5698</v>
      </c>
      <c r="AL14" s="233" t="s">
        <v>6008</v>
      </c>
      <c r="AM14" s="233" t="s">
        <v>6009</v>
      </c>
      <c r="AN14" s="233" t="s">
        <v>3320</v>
      </c>
      <c r="AO14" s="233" t="s">
        <v>6010</v>
      </c>
      <c r="AP14" s="233" t="s">
        <v>5698</v>
      </c>
      <c r="AQ14" s="233" t="s">
        <v>6011</v>
      </c>
      <c r="AR14" s="233" t="s">
        <v>6012</v>
      </c>
      <c r="AS14" s="233" t="s">
        <v>6013</v>
      </c>
      <c r="AT14" s="233" t="s">
        <v>733</v>
      </c>
      <c r="AU14" s="233" t="s">
        <v>733</v>
      </c>
      <c r="AV14" s="233" t="s">
        <v>733</v>
      </c>
      <c r="AW14" s="233" t="s">
        <v>3320</v>
      </c>
      <c r="AX14" s="233" t="s">
        <v>6014</v>
      </c>
      <c r="AY14" s="233" t="s">
        <v>733</v>
      </c>
      <c r="AZ14" s="233" t="s">
        <v>6015</v>
      </c>
      <c r="BA14" s="233" t="s">
        <v>6016</v>
      </c>
      <c r="BB14" s="233" t="s">
        <v>6017</v>
      </c>
      <c r="BC14" s="233" t="s">
        <v>6018</v>
      </c>
      <c r="BD14" s="233" t="s">
        <v>6019</v>
      </c>
      <c r="BE14" s="233" t="s">
        <v>6020</v>
      </c>
      <c r="BF14" s="234" t="s">
        <v>1214</v>
      </c>
      <c r="BG14" s="233" t="s">
        <v>3320</v>
      </c>
      <c r="BH14" s="233" t="s">
        <v>5955</v>
      </c>
      <c r="BI14" s="233" t="s">
        <v>5955</v>
      </c>
      <c r="BJ14" s="233" t="s">
        <v>3603</v>
      </c>
      <c r="BK14" s="233" t="s">
        <v>6021</v>
      </c>
      <c r="BL14" s="234">
        <v>115</v>
      </c>
      <c r="BM14" s="233" t="s">
        <v>5665</v>
      </c>
      <c r="BN14" s="237">
        <v>46934</v>
      </c>
      <c r="BO14" s="232">
        <v>18</v>
      </c>
      <c r="BP14" s="232">
        <v>2028</v>
      </c>
      <c r="BQ14" s="232">
        <v>105.6</v>
      </c>
      <c r="BR14" s="234">
        <v>105.6</v>
      </c>
      <c r="BS14" s="233" t="s">
        <v>5666</v>
      </c>
      <c r="BT14" s="232">
        <v>24</v>
      </c>
      <c r="BU14" s="234">
        <v>261.57</v>
      </c>
      <c r="BV14" s="238">
        <v>0.28000000000000003</v>
      </c>
      <c r="BW14" s="239" t="s">
        <v>910</v>
      </c>
      <c r="BX14" s="233" t="s">
        <v>733</v>
      </c>
      <c r="BY14" s="233" t="s">
        <v>910</v>
      </c>
      <c r="BZ14" s="232">
        <v>26.25</v>
      </c>
      <c r="CA14" s="233" t="s">
        <v>1214</v>
      </c>
      <c r="CB14" s="232">
        <v>650</v>
      </c>
      <c r="CC14" s="233" t="s">
        <v>5800</v>
      </c>
      <c r="CD14" s="233" t="s">
        <v>5801</v>
      </c>
      <c r="CE14" s="233" t="s">
        <v>3320</v>
      </c>
      <c r="CF14" s="233" t="s">
        <v>733</v>
      </c>
      <c r="CG14" s="233" t="s">
        <v>733</v>
      </c>
      <c r="CH14" s="232">
        <v>2.2999999999999998</v>
      </c>
      <c r="CI14" s="232">
        <v>2.12</v>
      </c>
      <c r="CJ14" s="233" t="s">
        <v>6022</v>
      </c>
      <c r="CK14" s="232">
        <v>365</v>
      </c>
      <c r="CL14" s="232">
        <v>90</v>
      </c>
      <c r="CM14" s="232">
        <v>98</v>
      </c>
      <c r="CN14" s="232">
        <v>25</v>
      </c>
      <c r="CO14" s="237">
        <v>46363</v>
      </c>
      <c r="CP14" s="232">
        <v>2026</v>
      </c>
      <c r="CQ14" s="232">
        <v>1.8</v>
      </c>
      <c r="CR14" s="232">
        <v>11</v>
      </c>
      <c r="CS14" s="233" t="s">
        <v>6023</v>
      </c>
      <c r="CT14" s="232">
        <v>223934.93</v>
      </c>
      <c r="CU14" s="233" t="s">
        <v>3320</v>
      </c>
      <c r="CV14" s="233" t="s">
        <v>3320</v>
      </c>
      <c r="CW14" s="233" t="s">
        <v>3320</v>
      </c>
      <c r="CX14" s="233" t="s">
        <v>3320</v>
      </c>
      <c r="CY14" s="233" t="s">
        <v>3320</v>
      </c>
      <c r="CZ14" s="233" t="s">
        <v>3320</v>
      </c>
      <c r="DA14" s="233" t="s">
        <v>3320</v>
      </c>
      <c r="DB14" s="233" t="s">
        <v>3320</v>
      </c>
      <c r="DC14" s="233" t="s">
        <v>3320</v>
      </c>
      <c r="DD14" s="233" t="s">
        <v>3320</v>
      </c>
      <c r="DE14" s="235"/>
      <c r="DF14" s="233" t="s">
        <v>3320</v>
      </c>
      <c r="DG14" s="233" t="s">
        <v>3320</v>
      </c>
      <c r="DH14" s="233" t="s">
        <v>3320</v>
      </c>
      <c r="DI14" s="233" t="s">
        <v>3320</v>
      </c>
      <c r="DJ14" s="233" t="s">
        <v>3320</v>
      </c>
      <c r="DK14" s="233" t="s">
        <v>3320</v>
      </c>
      <c r="DL14" s="235"/>
      <c r="DM14" s="233" t="s">
        <v>3320</v>
      </c>
      <c r="DN14" s="233" t="s">
        <v>3320</v>
      </c>
      <c r="DO14" s="233" t="s">
        <v>3320</v>
      </c>
      <c r="DP14" s="235"/>
      <c r="DQ14" s="233" t="s">
        <v>3320</v>
      </c>
      <c r="DR14" s="233" t="s">
        <v>3320</v>
      </c>
      <c r="DS14" s="233" t="s">
        <v>3320</v>
      </c>
      <c r="DT14" s="233" t="s">
        <v>3320</v>
      </c>
      <c r="DU14" s="233" t="s">
        <v>3320</v>
      </c>
      <c r="DV14" s="233" t="s">
        <v>3320</v>
      </c>
      <c r="DW14" s="233" t="s">
        <v>3320</v>
      </c>
      <c r="DX14" s="233" t="s">
        <v>3320</v>
      </c>
      <c r="DY14" s="233" t="s">
        <v>3320</v>
      </c>
      <c r="DZ14" s="233" t="s">
        <v>3320</v>
      </c>
      <c r="EA14" s="233" t="s">
        <v>3320</v>
      </c>
      <c r="EB14" s="233" t="s">
        <v>3320</v>
      </c>
      <c r="EC14" s="233" t="s">
        <v>3320</v>
      </c>
      <c r="ED14" s="233" t="s">
        <v>3320</v>
      </c>
      <c r="EE14" s="233" t="s">
        <v>3320</v>
      </c>
      <c r="EF14" s="233" t="s">
        <v>3320</v>
      </c>
      <c r="EG14" s="233" t="s">
        <v>3320</v>
      </c>
      <c r="EH14" s="233" t="s">
        <v>3320</v>
      </c>
      <c r="EI14" s="233" t="s">
        <v>3320</v>
      </c>
      <c r="EJ14" s="233" t="s">
        <v>3320</v>
      </c>
      <c r="EK14" s="233" t="s">
        <v>3320</v>
      </c>
      <c r="EL14" s="233" t="s">
        <v>3320</v>
      </c>
      <c r="EM14" s="233" t="s">
        <v>3320</v>
      </c>
      <c r="EN14" s="233" t="s">
        <v>3320</v>
      </c>
      <c r="EO14" s="233" t="s">
        <v>3320</v>
      </c>
      <c r="EP14" s="233" t="s">
        <v>3320</v>
      </c>
      <c r="EQ14" s="233" t="s">
        <v>3320</v>
      </c>
      <c r="ER14" s="233" t="s">
        <v>3320</v>
      </c>
      <c r="ES14" s="233" t="s">
        <v>3320</v>
      </c>
      <c r="ET14" s="233" t="s">
        <v>3320</v>
      </c>
      <c r="EU14" s="233" t="s">
        <v>3320</v>
      </c>
      <c r="EV14" s="233" t="s">
        <v>3320</v>
      </c>
      <c r="EW14" s="233" t="s">
        <v>3320</v>
      </c>
      <c r="EX14" s="233" t="s">
        <v>3320</v>
      </c>
      <c r="EY14" s="233" t="s">
        <v>3320</v>
      </c>
      <c r="EZ14" s="233" t="s">
        <v>3320</v>
      </c>
      <c r="FA14" s="233" t="s">
        <v>3320</v>
      </c>
      <c r="FB14" s="233" t="s">
        <v>3320</v>
      </c>
      <c r="FC14" s="233" t="s">
        <v>3320</v>
      </c>
      <c r="FD14" s="233" t="s">
        <v>3320</v>
      </c>
      <c r="FE14" s="233" t="s">
        <v>3320</v>
      </c>
      <c r="FF14" s="233" t="s">
        <v>3320</v>
      </c>
      <c r="FG14" s="233" t="s">
        <v>3320</v>
      </c>
      <c r="FH14" s="233" t="s">
        <v>3320</v>
      </c>
      <c r="FI14" s="233" t="s">
        <v>3320</v>
      </c>
      <c r="FJ14" s="233" t="s">
        <v>3320</v>
      </c>
      <c r="FK14" s="233" t="s">
        <v>3320</v>
      </c>
      <c r="FL14" s="233" t="s">
        <v>3320</v>
      </c>
      <c r="FM14" s="233" t="s">
        <v>3320</v>
      </c>
      <c r="FN14" s="240">
        <v>135759187</v>
      </c>
      <c r="FO14" s="232">
        <v>136</v>
      </c>
      <c r="FP14" s="233" t="s">
        <v>733</v>
      </c>
      <c r="FQ14" s="233" t="s">
        <v>733</v>
      </c>
      <c r="FR14" s="233" t="s">
        <v>733</v>
      </c>
      <c r="FS14" s="233" t="s">
        <v>733</v>
      </c>
      <c r="FT14" s="233" t="s">
        <v>2851</v>
      </c>
      <c r="FU14" s="233" t="s">
        <v>6024</v>
      </c>
      <c r="FV14" s="233" t="s">
        <v>6025</v>
      </c>
      <c r="FW14" s="241" t="s">
        <v>6021</v>
      </c>
      <c r="FX14" s="242">
        <v>115</v>
      </c>
      <c r="FY14" s="233" t="s">
        <v>6026</v>
      </c>
      <c r="FZ14" s="240">
        <v>126013745</v>
      </c>
      <c r="GA14" s="240">
        <v>18240000</v>
      </c>
      <c r="GB14" s="240">
        <v>2253</v>
      </c>
      <c r="GC14" s="232">
        <v>668</v>
      </c>
      <c r="GD14" s="233" t="s">
        <v>6027</v>
      </c>
      <c r="GE14" s="233" t="s">
        <v>733</v>
      </c>
      <c r="GF14" s="233" t="s">
        <v>733</v>
      </c>
      <c r="GG14" s="233" t="s">
        <v>6028</v>
      </c>
      <c r="GH14" s="233" t="s">
        <v>733</v>
      </c>
      <c r="GI14" s="233" t="s">
        <v>733</v>
      </c>
      <c r="GJ14" s="233" t="s">
        <v>733</v>
      </c>
      <c r="GK14" s="233" t="s">
        <v>733</v>
      </c>
      <c r="GL14" s="233" t="s">
        <v>733</v>
      </c>
      <c r="GM14" s="243" t="s">
        <v>5676</v>
      </c>
      <c r="GN14" s="233" t="s">
        <v>3320</v>
      </c>
      <c r="GO14" s="233" t="s">
        <v>733</v>
      </c>
      <c r="GP14" s="233" t="s">
        <v>6029</v>
      </c>
      <c r="GQ14" s="233" t="s">
        <v>1214</v>
      </c>
      <c r="GR14" s="233" t="s">
        <v>1214</v>
      </c>
      <c r="GS14" s="233" t="s">
        <v>3320</v>
      </c>
      <c r="GT14" s="233" t="s">
        <v>3320</v>
      </c>
      <c r="GU14" s="232">
        <v>0</v>
      </c>
      <c r="GV14" s="233" t="s">
        <v>733</v>
      </c>
      <c r="GW14" s="233" t="s">
        <v>5679</v>
      </c>
      <c r="GX14" s="233" t="s">
        <v>6030</v>
      </c>
      <c r="GY14" s="233" t="s">
        <v>733</v>
      </c>
      <c r="GZ14" s="233" t="s">
        <v>3320</v>
      </c>
      <c r="HA14" s="233" t="s">
        <v>6031</v>
      </c>
      <c r="HB14" s="233" t="s">
        <v>6032</v>
      </c>
      <c r="HC14" s="233" t="s">
        <v>5683</v>
      </c>
      <c r="HD14" s="233" t="s">
        <v>5683</v>
      </c>
      <c r="HE14" s="233" t="s">
        <v>5683</v>
      </c>
      <c r="HF14" s="233" t="s">
        <v>733</v>
      </c>
      <c r="HG14" s="233" t="s">
        <v>1214</v>
      </c>
      <c r="HH14" s="244">
        <v>46080.891145833331</v>
      </c>
      <c r="HI14" s="244">
        <v>46083.980578703704</v>
      </c>
      <c r="HJ14" s="233" t="s">
        <v>5685</v>
      </c>
      <c r="HK14" s="233" t="s">
        <v>3320</v>
      </c>
      <c r="HL14" s="233" t="s">
        <v>3320</v>
      </c>
      <c r="HM14" s="233" t="s">
        <v>3320</v>
      </c>
      <c r="HN14" s="233" t="s">
        <v>3320</v>
      </c>
      <c r="HO14" s="233" t="s">
        <v>3320</v>
      </c>
      <c r="HP14" s="233" t="s">
        <v>3320</v>
      </c>
      <c r="HQ14" s="233" t="s">
        <v>3320</v>
      </c>
      <c r="HR14" s="233" t="s">
        <v>3320</v>
      </c>
      <c r="HS14" s="233" t="s">
        <v>3320</v>
      </c>
      <c r="HT14" s="233" t="s">
        <v>3320</v>
      </c>
      <c r="HU14" s="233" t="s">
        <v>3320</v>
      </c>
      <c r="HV14" s="233" t="s">
        <v>3320</v>
      </c>
      <c r="HW14" s="233" t="s">
        <v>3320</v>
      </c>
      <c r="HX14" s="233" t="s">
        <v>3320</v>
      </c>
      <c r="HY14" s="233" t="s">
        <v>3320</v>
      </c>
      <c r="HZ14" s="233" t="s">
        <v>3320</v>
      </c>
      <c r="IA14" s="233" t="s">
        <v>3320</v>
      </c>
      <c r="IB14" s="233" t="s">
        <v>3320</v>
      </c>
      <c r="IC14" s="233" t="s">
        <v>3320</v>
      </c>
      <c r="ID14" s="233" t="s">
        <v>3320</v>
      </c>
      <c r="IE14" s="233" t="s">
        <v>3320</v>
      </c>
      <c r="IF14" s="233" t="s">
        <v>3320</v>
      </c>
      <c r="IG14" s="233" t="s">
        <v>3320</v>
      </c>
      <c r="IH14" s="233" t="s">
        <v>3320</v>
      </c>
      <c r="II14" s="233" t="s">
        <v>3320</v>
      </c>
      <c r="IJ14" s="233" t="s">
        <v>3320</v>
      </c>
      <c r="IK14" s="233" t="s">
        <v>3320</v>
      </c>
      <c r="IL14" s="233" t="s">
        <v>3320</v>
      </c>
      <c r="IM14" s="233" t="s">
        <v>3320</v>
      </c>
      <c r="IN14" s="233" t="s">
        <v>3320</v>
      </c>
      <c r="IO14" s="233" t="s">
        <v>3320</v>
      </c>
      <c r="IP14" s="233" t="s">
        <v>3320</v>
      </c>
      <c r="IQ14" s="233" t="s">
        <v>3320</v>
      </c>
      <c r="IR14" s="233" t="s">
        <v>3320</v>
      </c>
      <c r="IS14" s="233" t="s">
        <v>3320</v>
      </c>
      <c r="IT14" s="233" t="s">
        <v>3320</v>
      </c>
      <c r="IU14" s="233" t="s">
        <v>3320</v>
      </c>
      <c r="IV14" s="233" t="s">
        <v>3320</v>
      </c>
      <c r="IW14" s="249" t="s">
        <v>6033</v>
      </c>
      <c r="IX14" s="250" t="s">
        <v>3320</v>
      </c>
      <c r="IY14" s="250" t="s">
        <v>3320</v>
      </c>
      <c r="IZ14" s="249" t="s">
        <v>5967</v>
      </c>
      <c r="JA14" s="235"/>
      <c r="JB14" s="233"/>
      <c r="JC14" s="233"/>
      <c r="JD14" s="233"/>
      <c r="JE14" s="235"/>
      <c r="JF14" s="232" t="s">
        <v>3320</v>
      </c>
      <c r="JG14" s="232" t="s">
        <v>3320</v>
      </c>
      <c r="JH14" s="232" t="s">
        <v>3320</v>
      </c>
      <c r="JI14" s="232" t="s">
        <v>3320</v>
      </c>
      <c r="JJ14" s="232" t="s">
        <v>3320</v>
      </c>
      <c r="JK14" s="233" t="s">
        <v>202</v>
      </c>
      <c r="JL14" s="235"/>
      <c r="JM14" s="235"/>
      <c r="JN14" s="233" t="s">
        <v>202</v>
      </c>
      <c r="JO14" s="232">
        <v>6</v>
      </c>
      <c r="JP14" s="232">
        <v>0</v>
      </c>
      <c r="JQ14" s="233"/>
      <c r="JR14" s="233"/>
      <c r="JS14" s="233"/>
      <c r="JT14" s="233"/>
      <c r="JU14" s="233"/>
      <c r="JV14" s="233"/>
      <c r="JW14" s="233"/>
      <c r="JX14" s="233"/>
      <c r="JY14" s="233"/>
      <c r="JZ14" s="233"/>
      <c r="KA14" s="233"/>
      <c r="KB14" s="233"/>
      <c r="KC14" s="233"/>
      <c r="KD14" s="233"/>
      <c r="KE14" s="233"/>
      <c r="KF14" s="233"/>
      <c r="KG14" s="233"/>
      <c r="KH14" s="233"/>
      <c r="KI14" s="233"/>
      <c r="KJ14" s="233"/>
      <c r="KK14" s="233"/>
      <c r="KL14" s="233"/>
      <c r="KM14" s="233"/>
      <c r="KN14" s="232" t="s">
        <v>3320</v>
      </c>
      <c r="KO14" s="232" t="s">
        <v>3320</v>
      </c>
      <c r="KP14" s="232" t="s">
        <v>3320</v>
      </c>
      <c r="KQ14" s="235"/>
      <c r="KR14" s="235"/>
      <c r="KS14" s="235"/>
      <c r="KT14" s="247"/>
      <c r="KU14" s="235"/>
      <c r="KV14" s="235"/>
      <c r="KW14" s="233" t="s">
        <v>6034</v>
      </c>
      <c r="KX14" s="233"/>
      <c r="KY14" s="232">
        <v>105.6</v>
      </c>
      <c r="KZ14" s="236">
        <v>0</v>
      </c>
      <c r="LA14" s="235"/>
      <c r="LB14" s="232">
        <v>0</v>
      </c>
      <c r="LC14" s="233"/>
      <c r="LD14" s="233" t="s">
        <v>6035</v>
      </c>
      <c r="LE14" s="235"/>
      <c r="LF14" s="235"/>
    </row>
    <row r="15" spans="1:318" ht="49.5" customHeight="1" thickBot="1">
      <c r="A15" s="231" t="s">
        <v>5638</v>
      </c>
      <c r="B15" s="232">
        <v>688</v>
      </c>
      <c r="C15" s="233" t="s">
        <v>6036</v>
      </c>
      <c r="D15" s="233" t="s">
        <v>6037</v>
      </c>
      <c r="E15" s="232">
        <v>688</v>
      </c>
      <c r="F15" s="232">
        <v>11</v>
      </c>
      <c r="G15" s="233" t="s">
        <v>6038</v>
      </c>
      <c r="H15" s="233" t="s">
        <v>6039</v>
      </c>
      <c r="I15" s="234">
        <v>1</v>
      </c>
      <c r="J15" s="235"/>
      <c r="K15" s="234" t="s">
        <v>68</v>
      </c>
      <c r="L15" s="235"/>
      <c r="M15" s="234">
        <v>1</v>
      </c>
      <c r="N15" s="235"/>
      <c r="O15" s="235"/>
      <c r="P15" s="235"/>
      <c r="Q15" s="234">
        <v>1</v>
      </c>
      <c r="R15" s="234" t="s">
        <v>68</v>
      </c>
      <c r="S15" s="234">
        <v>2</v>
      </c>
      <c r="T15" s="235"/>
      <c r="U15" s="235"/>
      <c r="V15" s="233" t="s">
        <v>6040</v>
      </c>
      <c r="W15" s="233" t="s">
        <v>5916</v>
      </c>
      <c r="X15" s="232">
        <v>1.5</v>
      </c>
      <c r="Y15" s="232">
        <v>94.5</v>
      </c>
      <c r="Z15" s="236">
        <v>0</v>
      </c>
      <c r="AA15" s="236">
        <v>0</v>
      </c>
      <c r="AB15" s="232">
        <v>1</v>
      </c>
      <c r="AC15" s="233" t="s">
        <v>6041</v>
      </c>
      <c r="AD15" s="233" t="s">
        <v>6042</v>
      </c>
      <c r="AE15" s="234" t="s">
        <v>5645</v>
      </c>
      <c r="AF15" s="233" t="s">
        <v>5693</v>
      </c>
      <c r="AG15" s="234" t="s">
        <v>5645</v>
      </c>
      <c r="AH15" s="233" t="s">
        <v>6041</v>
      </c>
      <c r="AI15" s="233" t="s">
        <v>6043</v>
      </c>
      <c r="AJ15" s="233" t="s">
        <v>6044</v>
      </c>
      <c r="AK15" s="233" t="s">
        <v>6045</v>
      </c>
      <c r="AL15" s="233" t="s">
        <v>6046</v>
      </c>
      <c r="AM15" s="233" t="s">
        <v>6047</v>
      </c>
      <c r="AN15" s="233" t="s">
        <v>3320</v>
      </c>
      <c r="AO15" s="233" t="s">
        <v>6048</v>
      </c>
      <c r="AP15" s="233" t="s">
        <v>6049</v>
      </c>
      <c r="AQ15" s="233" t="s">
        <v>6050</v>
      </c>
      <c r="AR15" s="233" t="s">
        <v>6051</v>
      </c>
      <c r="AS15" s="233" t="s">
        <v>6052</v>
      </c>
      <c r="AT15" s="233" t="s">
        <v>733</v>
      </c>
      <c r="AU15" s="233" t="s">
        <v>733</v>
      </c>
      <c r="AV15" s="233" t="s">
        <v>733</v>
      </c>
      <c r="AW15" s="233" t="s">
        <v>3320</v>
      </c>
      <c r="AX15" s="233" t="s">
        <v>6053</v>
      </c>
      <c r="AY15" s="233" t="s">
        <v>733</v>
      </c>
      <c r="AZ15" s="233" t="s">
        <v>6054</v>
      </c>
      <c r="BA15" s="233" t="s">
        <v>6055</v>
      </c>
      <c r="BB15" s="233" t="s">
        <v>6056</v>
      </c>
      <c r="BC15" s="233" t="s">
        <v>6057</v>
      </c>
      <c r="BD15" s="233" t="s">
        <v>6058</v>
      </c>
      <c r="BE15" s="233" t="s">
        <v>6059</v>
      </c>
      <c r="BF15" s="234" t="s">
        <v>1214</v>
      </c>
      <c r="BG15" s="233" t="s">
        <v>3320</v>
      </c>
      <c r="BH15" s="233" t="s">
        <v>5955</v>
      </c>
      <c r="BI15" s="233" t="s">
        <v>5955</v>
      </c>
      <c r="BJ15" s="233" t="s">
        <v>3603</v>
      </c>
      <c r="BK15" s="233" t="s">
        <v>6060</v>
      </c>
      <c r="BL15" s="234">
        <v>115</v>
      </c>
      <c r="BM15" s="233" t="s">
        <v>5665</v>
      </c>
      <c r="BN15" s="237">
        <v>47028</v>
      </c>
      <c r="BO15" s="232">
        <v>18</v>
      </c>
      <c r="BP15" s="232">
        <v>2028</v>
      </c>
      <c r="BQ15" s="232">
        <v>63</v>
      </c>
      <c r="BR15" s="234">
        <v>63</v>
      </c>
      <c r="BS15" s="233" t="s">
        <v>5666</v>
      </c>
      <c r="BT15" s="232">
        <v>14</v>
      </c>
      <c r="BU15" s="234">
        <v>201.69</v>
      </c>
      <c r="BV15" s="238">
        <v>0.37</v>
      </c>
      <c r="BW15" s="239" t="s">
        <v>910</v>
      </c>
      <c r="BX15" s="233" t="s">
        <v>733</v>
      </c>
      <c r="BY15" s="233" t="s">
        <v>910</v>
      </c>
      <c r="BZ15" s="233" t="s">
        <v>3320</v>
      </c>
      <c r="CA15" s="233" t="s">
        <v>3320</v>
      </c>
      <c r="CB15" s="233" t="s">
        <v>3320</v>
      </c>
      <c r="CC15" s="233" t="s">
        <v>3320</v>
      </c>
      <c r="CD15" s="233" t="s">
        <v>3320</v>
      </c>
      <c r="CE15" s="233" t="s">
        <v>3320</v>
      </c>
      <c r="CF15" s="233" t="s">
        <v>3320</v>
      </c>
      <c r="CG15" s="233" t="s">
        <v>3320</v>
      </c>
      <c r="CH15" s="233" t="s">
        <v>3320</v>
      </c>
      <c r="CI15" s="233" t="s">
        <v>3320</v>
      </c>
      <c r="CJ15" s="235"/>
      <c r="CK15" s="233" t="s">
        <v>3320</v>
      </c>
      <c r="CL15" s="233" t="s">
        <v>3320</v>
      </c>
      <c r="CM15" s="233" t="s">
        <v>3320</v>
      </c>
      <c r="CN15" s="233" t="s">
        <v>3320</v>
      </c>
      <c r="CO15" s="233" t="s">
        <v>3320</v>
      </c>
      <c r="CP15" s="235"/>
      <c r="CQ15" s="233" t="s">
        <v>3320</v>
      </c>
      <c r="CR15" s="233" t="s">
        <v>3320</v>
      </c>
      <c r="CS15" s="233" t="s">
        <v>3320</v>
      </c>
      <c r="CT15" s="233" t="s">
        <v>3320</v>
      </c>
      <c r="CU15" s="232">
        <v>4.5</v>
      </c>
      <c r="CV15" s="232">
        <v>12.5</v>
      </c>
      <c r="CW15" s="233" t="s">
        <v>733</v>
      </c>
      <c r="CX15" s="233" t="s">
        <v>6061</v>
      </c>
      <c r="CY15" s="232">
        <v>36.520000000000003</v>
      </c>
      <c r="CZ15" s="233" t="s">
        <v>1214</v>
      </c>
      <c r="DA15" s="233" t="s">
        <v>733</v>
      </c>
      <c r="DB15" s="233" t="s">
        <v>733</v>
      </c>
      <c r="DC15" s="232">
        <v>3201.43</v>
      </c>
      <c r="DD15" s="232">
        <v>2642.38</v>
      </c>
      <c r="DE15" s="233" t="s">
        <v>6062</v>
      </c>
      <c r="DF15" s="232">
        <v>1</v>
      </c>
      <c r="DG15" s="232">
        <v>94.4</v>
      </c>
      <c r="DH15" s="232">
        <v>97</v>
      </c>
      <c r="DI15" s="232">
        <v>25</v>
      </c>
      <c r="DJ15" s="237">
        <v>46444</v>
      </c>
      <c r="DK15" s="232">
        <v>1.37</v>
      </c>
      <c r="DL15" s="232">
        <v>2027</v>
      </c>
      <c r="DM15" s="232">
        <v>9</v>
      </c>
      <c r="DN15" s="233" t="s">
        <v>6063</v>
      </c>
      <c r="DO15" s="232">
        <v>62000000</v>
      </c>
      <c r="DP15" s="235"/>
      <c r="DQ15" s="233" t="s">
        <v>3320</v>
      </c>
      <c r="DR15" s="233" t="s">
        <v>3320</v>
      </c>
      <c r="DS15" s="233" t="s">
        <v>3320</v>
      </c>
      <c r="DT15" s="233" t="s">
        <v>3320</v>
      </c>
      <c r="DU15" s="233" t="s">
        <v>3320</v>
      </c>
      <c r="DV15" s="233" t="s">
        <v>3320</v>
      </c>
      <c r="DW15" s="233" t="s">
        <v>3320</v>
      </c>
      <c r="DX15" s="233" t="s">
        <v>3320</v>
      </c>
      <c r="DY15" s="233" t="s">
        <v>3320</v>
      </c>
      <c r="DZ15" s="233" t="s">
        <v>3320</v>
      </c>
      <c r="EA15" s="233" t="s">
        <v>3320</v>
      </c>
      <c r="EB15" s="233" t="s">
        <v>3320</v>
      </c>
      <c r="EC15" s="233" t="s">
        <v>3320</v>
      </c>
      <c r="ED15" s="233" t="s">
        <v>3320</v>
      </c>
      <c r="EE15" s="233" t="s">
        <v>3320</v>
      </c>
      <c r="EF15" s="233" t="s">
        <v>3320</v>
      </c>
      <c r="EG15" s="233" t="s">
        <v>3320</v>
      </c>
      <c r="EH15" s="233" t="s">
        <v>3320</v>
      </c>
      <c r="EI15" s="233" t="s">
        <v>3320</v>
      </c>
      <c r="EJ15" s="233" t="s">
        <v>3320</v>
      </c>
      <c r="EK15" s="233" t="s">
        <v>3320</v>
      </c>
      <c r="EL15" s="233" t="s">
        <v>3320</v>
      </c>
      <c r="EM15" s="233" t="s">
        <v>3320</v>
      </c>
      <c r="EN15" s="233" t="s">
        <v>3320</v>
      </c>
      <c r="EO15" s="233" t="s">
        <v>3320</v>
      </c>
      <c r="EP15" s="233" t="s">
        <v>3320</v>
      </c>
      <c r="EQ15" s="233" t="s">
        <v>3320</v>
      </c>
      <c r="ER15" s="233" t="s">
        <v>3320</v>
      </c>
      <c r="ES15" s="233" t="s">
        <v>3320</v>
      </c>
      <c r="ET15" s="233" t="s">
        <v>3320</v>
      </c>
      <c r="EU15" s="233" t="s">
        <v>3320</v>
      </c>
      <c r="EV15" s="233" t="s">
        <v>3320</v>
      </c>
      <c r="EW15" s="233" t="s">
        <v>3320</v>
      </c>
      <c r="EX15" s="233" t="s">
        <v>3320</v>
      </c>
      <c r="EY15" s="233" t="s">
        <v>3320</v>
      </c>
      <c r="EZ15" s="233" t="s">
        <v>3320</v>
      </c>
      <c r="FA15" s="233" t="s">
        <v>3320</v>
      </c>
      <c r="FB15" s="233" t="s">
        <v>3320</v>
      </c>
      <c r="FC15" s="233" t="s">
        <v>3320</v>
      </c>
      <c r="FD15" s="233" t="s">
        <v>3320</v>
      </c>
      <c r="FE15" s="233" t="s">
        <v>3320</v>
      </c>
      <c r="FF15" s="233" t="s">
        <v>3320</v>
      </c>
      <c r="FG15" s="233" t="s">
        <v>3320</v>
      </c>
      <c r="FH15" s="233" t="s">
        <v>3320</v>
      </c>
      <c r="FI15" s="233" t="s">
        <v>3320</v>
      </c>
      <c r="FJ15" s="233" t="s">
        <v>3320</v>
      </c>
      <c r="FK15" s="233" t="s">
        <v>3320</v>
      </c>
      <c r="FL15" s="233" t="s">
        <v>3320</v>
      </c>
      <c r="FM15" s="233" t="s">
        <v>3320</v>
      </c>
      <c r="FN15" s="240">
        <v>106340000</v>
      </c>
      <c r="FO15" s="232">
        <v>106</v>
      </c>
      <c r="FP15" s="233" t="s">
        <v>733</v>
      </c>
      <c r="FQ15" s="233" t="s">
        <v>733</v>
      </c>
      <c r="FR15" s="233" t="s">
        <v>733</v>
      </c>
      <c r="FS15" s="233" t="s">
        <v>733</v>
      </c>
      <c r="FT15" s="233" t="s">
        <v>1661</v>
      </c>
      <c r="FU15" s="233" t="s">
        <v>6064</v>
      </c>
      <c r="FV15" s="233" t="s">
        <v>6065</v>
      </c>
      <c r="FW15" s="241" t="s">
        <v>6060</v>
      </c>
      <c r="FX15" s="242">
        <v>115</v>
      </c>
      <c r="FY15" s="233" t="s">
        <v>6066</v>
      </c>
      <c r="FZ15" s="240">
        <v>106340000</v>
      </c>
      <c r="GA15" s="240">
        <v>10240000</v>
      </c>
      <c r="GB15" s="240">
        <v>8438</v>
      </c>
      <c r="GC15" s="240">
        <v>2883</v>
      </c>
      <c r="GD15" s="233" t="s">
        <v>6067</v>
      </c>
      <c r="GE15" s="233" t="s">
        <v>733</v>
      </c>
      <c r="GF15" s="233" t="s">
        <v>733</v>
      </c>
      <c r="GG15" s="233" t="s">
        <v>6068</v>
      </c>
      <c r="GH15" s="233" t="s">
        <v>733</v>
      </c>
      <c r="GI15" s="233" t="s">
        <v>1214</v>
      </c>
      <c r="GJ15" s="233" t="s">
        <v>1214</v>
      </c>
      <c r="GK15" s="233" t="s">
        <v>733</v>
      </c>
      <c r="GL15" s="233" t="s">
        <v>733</v>
      </c>
      <c r="GM15" s="243" t="s">
        <v>5676</v>
      </c>
      <c r="GN15" s="233" t="s">
        <v>3320</v>
      </c>
      <c r="GO15" s="233" t="s">
        <v>733</v>
      </c>
      <c r="GP15" s="233" t="s">
        <v>5721</v>
      </c>
      <c r="GQ15" s="233" t="s">
        <v>733</v>
      </c>
      <c r="GR15" s="233" t="s">
        <v>6069</v>
      </c>
      <c r="GS15" s="233" t="s">
        <v>6070</v>
      </c>
      <c r="GT15" s="233" t="s">
        <v>3320</v>
      </c>
      <c r="GU15" s="232">
        <v>1.2</v>
      </c>
      <c r="GV15" s="233" t="s">
        <v>733</v>
      </c>
      <c r="GW15" s="233" t="s">
        <v>5948</v>
      </c>
      <c r="GX15" s="233" t="s">
        <v>6071</v>
      </c>
      <c r="GY15" s="233" t="s">
        <v>1214</v>
      </c>
      <c r="GZ15" s="233" t="s">
        <v>3320</v>
      </c>
      <c r="HA15" s="233" t="s">
        <v>6072</v>
      </c>
      <c r="HB15" s="233" t="s">
        <v>6073</v>
      </c>
      <c r="HC15" s="233" t="s">
        <v>3320</v>
      </c>
      <c r="HD15" s="233" t="s">
        <v>3320</v>
      </c>
      <c r="HE15" s="233" t="s">
        <v>3320</v>
      </c>
      <c r="HF15" s="233" t="s">
        <v>733</v>
      </c>
      <c r="HG15" s="233" t="s">
        <v>1214</v>
      </c>
      <c r="HH15" s="244">
        <v>46076.654363425929</v>
      </c>
      <c r="HI15" s="244">
        <v>46084.845717592594</v>
      </c>
      <c r="HJ15" s="233" t="s">
        <v>5685</v>
      </c>
      <c r="HK15" s="233" t="s">
        <v>3320</v>
      </c>
      <c r="HL15" s="233" t="s">
        <v>3320</v>
      </c>
      <c r="HM15" s="233" t="s">
        <v>3320</v>
      </c>
      <c r="HN15" s="233" t="s">
        <v>3320</v>
      </c>
      <c r="HO15" s="233" t="s">
        <v>3320</v>
      </c>
      <c r="HP15" s="233" t="s">
        <v>3320</v>
      </c>
      <c r="HQ15" s="233" t="s">
        <v>3320</v>
      </c>
      <c r="HR15" s="233" t="s">
        <v>3320</v>
      </c>
      <c r="HS15" s="233" t="s">
        <v>3320</v>
      </c>
      <c r="HT15" s="233" t="s">
        <v>3320</v>
      </c>
      <c r="HU15" s="233" t="s">
        <v>3320</v>
      </c>
      <c r="HV15" s="233" t="s">
        <v>3320</v>
      </c>
      <c r="HW15" s="233" t="s">
        <v>3320</v>
      </c>
      <c r="HX15" s="233" t="s">
        <v>3320</v>
      </c>
      <c r="HY15" s="233" t="s">
        <v>3320</v>
      </c>
      <c r="HZ15" s="233" t="s">
        <v>3320</v>
      </c>
      <c r="IA15" s="233" t="s">
        <v>3320</v>
      </c>
      <c r="IB15" s="233" t="s">
        <v>3320</v>
      </c>
      <c r="IC15" s="233" t="s">
        <v>3320</v>
      </c>
      <c r="ID15" s="233" t="s">
        <v>3320</v>
      </c>
      <c r="IE15" s="233" t="s">
        <v>3320</v>
      </c>
      <c r="IF15" s="233" t="s">
        <v>3320</v>
      </c>
      <c r="IG15" s="233" t="s">
        <v>3320</v>
      </c>
      <c r="IH15" s="233" t="s">
        <v>3320</v>
      </c>
      <c r="II15" s="233" t="s">
        <v>3320</v>
      </c>
      <c r="IJ15" s="233" t="s">
        <v>3320</v>
      </c>
      <c r="IK15" s="233" t="s">
        <v>3320</v>
      </c>
      <c r="IL15" s="233" t="s">
        <v>3320</v>
      </c>
      <c r="IM15" s="233" t="s">
        <v>3320</v>
      </c>
      <c r="IN15" s="233" t="s">
        <v>3320</v>
      </c>
      <c r="IO15" s="233" t="s">
        <v>3320</v>
      </c>
      <c r="IP15" s="233" t="s">
        <v>3320</v>
      </c>
      <c r="IQ15" s="233" t="s">
        <v>3320</v>
      </c>
      <c r="IR15" s="233" t="s">
        <v>3320</v>
      </c>
      <c r="IS15" s="233" t="s">
        <v>3320</v>
      </c>
      <c r="IT15" s="233" t="s">
        <v>3320</v>
      </c>
      <c r="IU15" s="233" t="s">
        <v>3320</v>
      </c>
      <c r="IV15" s="233" t="s">
        <v>3320</v>
      </c>
      <c r="IW15" s="249" t="s">
        <v>5965</v>
      </c>
      <c r="IX15" s="250" t="s">
        <v>3320</v>
      </c>
      <c r="IY15" s="250" t="s">
        <v>5966</v>
      </c>
      <c r="IZ15" s="249" t="s">
        <v>5967</v>
      </c>
      <c r="JA15" s="235"/>
      <c r="JB15" s="233"/>
      <c r="JC15" s="233"/>
      <c r="JD15" s="233"/>
      <c r="JE15" s="235"/>
      <c r="JF15" s="232" t="s">
        <v>3320</v>
      </c>
      <c r="JG15" s="232" t="s">
        <v>3320</v>
      </c>
      <c r="JH15" s="232" t="s">
        <v>3320</v>
      </c>
      <c r="JI15" s="232" t="s">
        <v>3320</v>
      </c>
      <c r="JJ15" s="232" t="s">
        <v>3320</v>
      </c>
      <c r="JK15" s="233" t="s">
        <v>202</v>
      </c>
      <c r="JL15" s="235"/>
      <c r="JM15" s="235"/>
      <c r="JN15" s="233" t="s">
        <v>202</v>
      </c>
      <c r="JO15" s="232">
        <v>3</v>
      </c>
      <c r="JP15" s="232">
        <v>0</v>
      </c>
      <c r="JQ15" s="233"/>
      <c r="JR15" s="233"/>
      <c r="JS15" s="233"/>
      <c r="JT15" s="233"/>
      <c r="JU15" s="233"/>
      <c r="JV15" s="233"/>
      <c r="JW15" s="233"/>
      <c r="JX15" s="233"/>
      <c r="JY15" s="233"/>
      <c r="JZ15" s="233"/>
      <c r="KA15" s="233"/>
      <c r="KB15" s="233"/>
      <c r="KC15" s="233"/>
      <c r="KD15" s="233"/>
      <c r="KE15" s="233"/>
      <c r="KF15" s="233"/>
      <c r="KG15" s="233"/>
      <c r="KH15" s="233"/>
      <c r="KI15" s="233"/>
      <c r="KJ15" s="233"/>
      <c r="KK15" s="233"/>
      <c r="KL15" s="233"/>
      <c r="KM15" s="233"/>
      <c r="KN15" s="232" t="s">
        <v>3320</v>
      </c>
      <c r="KO15" s="232" t="s">
        <v>3320</v>
      </c>
      <c r="KP15" s="232" t="s">
        <v>3320</v>
      </c>
      <c r="KQ15" s="235"/>
      <c r="KR15" s="235"/>
      <c r="KS15" s="235"/>
      <c r="KT15" s="247"/>
      <c r="KU15" s="235"/>
      <c r="KV15" s="235"/>
      <c r="KW15" s="233" t="s">
        <v>6074</v>
      </c>
      <c r="KX15" s="233"/>
      <c r="KY15" s="232">
        <v>94.5</v>
      </c>
      <c r="KZ15" s="236">
        <v>0</v>
      </c>
      <c r="LA15" s="235"/>
      <c r="LB15" s="232">
        <v>0</v>
      </c>
      <c r="LC15" s="233"/>
      <c r="LD15" s="235"/>
      <c r="LE15" s="235"/>
      <c r="LF15" s="235"/>
    </row>
    <row r="16" spans="1:318" ht="49.5" customHeight="1" thickBot="1">
      <c r="A16" s="231" t="s">
        <v>5638</v>
      </c>
      <c r="B16" s="232">
        <v>1140</v>
      </c>
      <c r="C16" s="233" t="s">
        <v>6075</v>
      </c>
      <c r="D16" s="233" t="s">
        <v>6076</v>
      </c>
      <c r="E16" s="232">
        <v>1140</v>
      </c>
      <c r="F16" s="235"/>
      <c r="G16" s="233" t="s">
        <v>6077</v>
      </c>
      <c r="H16" s="233" t="s">
        <v>6078</v>
      </c>
      <c r="I16" s="234" t="s">
        <v>5782</v>
      </c>
      <c r="J16" s="234">
        <v>1</v>
      </c>
      <c r="K16" s="234" t="s">
        <v>68</v>
      </c>
      <c r="L16" s="235"/>
      <c r="M16" s="234" t="s">
        <v>5782</v>
      </c>
      <c r="N16" s="235"/>
      <c r="O16" s="235"/>
      <c r="P16" s="235"/>
      <c r="Q16" s="234">
        <v>1</v>
      </c>
      <c r="R16" s="234" t="s">
        <v>68</v>
      </c>
      <c r="S16" s="235"/>
      <c r="T16" s="235"/>
      <c r="U16" s="235"/>
      <c r="V16" s="233" t="s">
        <v>5217</v>
      </c>
      <c r="W16" s="233" t="s">
        <v>5916</v>
      </c>
      <c r="X16" s="232">
        <v>1.5</v>
      </c>
      <c r="Y16" s="232">
        <v>870</v>
      </c>
      <c r="Z16" s="236">
        <v>0</v>
      </c>
      <c r="AA16" s="236">
        <v>0</v>
      </c>
      <c r="AB16" s="232">
        <v>1</v>
      </c>
      <c r="AC16" s="233" t="s">
        <v>6079</v>
      </c>
      <c r="AD16" s="233" t="s">
        <v>6079</v>
      </c>
      <c r="AE16" s="234" t="s">
        <v>5645</v>
      </c>
      <c r="AF16" s="233" t="s">
        <v>5646</v>
      </c>
      <c r="AG16" s="234" t="s">
        <v>5645</v>
      </c>
      <c r="AH16" s="231" t="s">
        <v>6080</v>
      </c>
      <c r="AI16" s="233" t="s">
        <v>6081</v>
      </c>
      <c r="AJ16" s="233" t="s">
        <v>5698</v>
      </c>
      <c r="AK16" s="233" t="s">
        <v>5698</v>
      </c>
      <c r="AL16" s="233" t="s">
        <v>6082</v>
      </c>
      <c r="AM16" s="233" t="s">
        <v>6083</v>
      </c>
      <c r="AN16" s="233" t="s">
        <v>3320</v>
      </c>
      <c r="AO16" s="233" t="s">
        <v>6084</v>
      </c>
      <c r="AP16" s="233" t="s">
        <v>5698</v>
      </c>
      <c r="AQ16" s="233" t="s">
        <v>6085</v>
      </c>
      <c r="AR16" s="233" t="s">
        <v>6086</v>
      </c>
      <c r="AS16" s="233" t="s">
        <v>6087</v>
      </c>
      <c r="AT16" s="233" t="s">
        <v>733</v>
      </c>
      <c r="AU16" s="233" t="s">
        <v>733</v>
      </c>
      <c r="AV16" s="233" t="s">
        <v>1214</v>
      </c>
      <c r="AW16" s="233" t="s">
        <v>5810</v>
      </c>
      <c r="AX16" s="233" t="s">
        <v>6088</v>
      </c>
      <c r="AY16" s="233" t="s">
        <v>733</v>
      </c>
      <c r="AZ16" s="233" t="s">
        <v>6089</v>
      </c>
      <c r="BA16" s="233" t="s">
        <v>6090</v>
      </c>
      <c r="BB16" s="233" t="s">
        <v>6091</v>
      </c>
      <c r="BC16" s="233" t="s">
        <v>6092</v>
      </c>
      <c r="BD16" s="233" t="s">
        <v>6093</v>
      </c>
      <c r="BE16" s="233" t="s">
        <v>6094</v>
      </c>
      <c r="BF16" s="234" t="s">
        <v>1214</v>
      </c>
      <c r="BG16" s="233" t="s">
        <v>3320</v>
      </c>
      <c r="BH16" s="233" t="s">
        <v>2043</v>
      </c>
      <c r="BI16" s="233" t="s">
        <v>2043</v>
      </c>
      <c r="BJ16" s="233" t="s">
        <v>3589</v>
      </c>
      <c r="BK16" s="233" t="s">
        <v>6095</v>
      </c>
      <c r="BL16" s="234">
        <v>400</v>
      </c>
      <c r="BM16" s="233" t="s">
        <v>5936</v>
      </c>
      <c r="BN16" s="237">
        <v>47362</v>
      </c>
      <c r="BO16" s="232">
        <v>24</v>
      </c>
      <c r="BP16" s="232">
        <v>2029</v>
      </c>
      <c r="BQ16" s="232">
        <v>580</v>
      </c>
      <c r="BR16" s="234">
        <v>580</v>
      </c>
      <c r="BS16" s="233" t="s">
        <v>5666</v>
      </c>
      <c r="BT16" s="232">
        <v>94</v>
      </c>
      <c r="BU16" s="234">
        <v>2140</v>
      </c>
      <c r="BV16" s="238">
        <v>0.42</v>
      </c>
      <c r="BW16" s="239" t="s">
        <v>910</v>
      </c>
      <c r="BX16" s="233" t="s">
        <v>733</v>
      </c>
      <c r="BY16" s="235"/>
      <c r="BZ16" s="233" t="s">
        <v>3320</v>
      </c>
      <c r="CA16" s="233" t="s">
        <v>3320</v>
      </c>
      <c r="CB16" s="233" t="s">
        <v>3320</v>
      </c>
      <c r="CC16" s="233" t="s">
        <v>3320</v>
      </c>
      <c r="CD16" s="233" t="s">
        <v>3320</v>
      </c>
      <c r="CE16" s="233" t="s">
        <v>3320</v>
      </c>
      <c r="CF16" s="233" t="s">
        <v>3320</v>
      </c>
      <c r="CG16" s="233" t="s">
        <v>3320</v>
      </c>
      <c r="CH16" s="233" t="s">
        <v>3320</v>
      </c>
      <c r="CI16" s="233" t="s">
        <v>3320</v>
      </c>
      <c r="CJ16" s="235"/>
      <c r="CK16" s="233" t="s">
        <v>3320</v>
      </c>
      <c r="CL16" s="233" t="s">
        <v>3320</v>
      </c>
      <c r="CM16" s="233" t="s">
        <v>3320</v>
      </c>
      <c r="CN16" s="233" t="s">
        <v>3320</v>
      </c>
      <c r="CO16" s="233" t="s">
        <v>3320</v>
      </c>
      <c r="CP16" s="235"/>
      <c r="CQ16" s="233" t="s">
        <v>3320</v>
      </c>
      <c r="CR16" s="233" t="s">
        <v>3320</v>
      </c>
      <c r="CS16" s="233" t="s">
        <v>3320</v>
      </c>
      <c r="CT16" s="233" t="s">
        <v>3320</v>
      </c>
      <c r="CU16" s="232">
        <v>6.2</v>
      </c>
      <c r="CV16" s="232">
        <v>12.5</v>
      </c>
      <c r="CW16" s="233" t="s">
        <v>733</v>
      </c>
      <c r="CX16" s="233" t="s">
        <v>6061</v>
      </c>
      <c r="CY16" s="232">
        <v>41.9</v>
      </c>
      <c r="CZ16" s="233" t="s">
        <v>733</v>
      </c>
      <c r="DA16" s="233" t="s">
        <v>733</v>
      </c>
      <c r="DB16" s="233" t="s">
        <v>733</v>
      </c>
      <c r="DC16" s="232">
        <v>3672</v>
      </c>
      <c r="DD16" s="232">
        <v>3195</v>
      </c>
      <c r="DE16" s="233" t="s">
        <v>6096</v>
      </c>
      <c r="DF16" s="232">
        <v>365</v>
      </c>
      <c r="DG16" s="232">
        <v>90</v>
      </c>
      <c r="DH16" s="232">
        <v>97</v>
      </c>
      <c r="DI16" s="232">
        <v>35</v>
      </c>
      <c r="DJ16" s="237">
        <v>46631</v>
      </c>
      <c r="DK16" s="232">
        <v>2</v>
      </c>
      <c r="DL16" s="232">
        <v>2027</v>
      </c>
      <c r="DM16" s="232">
        <v>20</v>
      </c>
      <c r="DN16" s="233" t="s">
        <v>6097</v>
      </c>
      <c r="DO16" s="233" t="s">
        <v>3320</v>
      </c>
      <c r="DP16" s="235"/>
      <c r="DQ16" s="233" t="s">
        <v>3320</v>
      </c>
      <c r="DR16" s="233" t="s">
        <v>3320</v>
      </c>
      <c r="DS16" s="233" t="s">
        <v>3320</v>
      </c>
      <c r="DT16" s="233" t="s">
        <v>3320</v>
      </c>
      <c r="DU16" s="233" t="s">
        <v>3320</v>
      </c>
      <c r="DV16" s="233" t="s">
        <v>3320</v>
      </c>
      <c r="DW16" s="233" t="s">
        <v>3320</v>
      </c>
      <c r="DX16" s="233" t="s">
        <v>3320</v>
      </c>
      <c r="DY16" s="233" t="s">
        <v>3320</v>
      </c>
      <c r="DZ16" s="233" t="s">
        <v>3320</v>
      </c>
      <c r="EA16" s="233" t="s">
        <v>3320</v>
      </c>
      <c r="EB16" s="233" t="s">
        <v>3320</v>
      </c>
      <c r="EC16" s="233" t="s">
        <v>3320</v>
      </c>
      <c r="ED16" s="233" t="s">
        <v>3320</v>
      </c>
      <c r="EE16" s="233" t="s">
        <v>3320</v>
      </c>
      <c r="EF16" s="233" t="s">
        <v>3320</v>
      </c>
      <c r="EG16" s="233" t="s">
        <v>3320</v>
      </c>
      <c r="EH16" s="233" t="s">
        <v>3320</v>
      </c>
      <c r="EI16" s="233" t="s">
        <v>3320</v>
      </c>
      <c r="EJ16" s="233" t="s">
        <v>3320</v>
      </c>
      <c r="EK16" s="233" t="s">
        <v>3320</v>
      </c>
      <c r="EL16" s="233" t="s">
        <v>3320</v>
      </c>
      <c r="EM16" s="233" t="s">
        <v>3320</v>
      </c>
      <c r="EN16" s="233" t="s">
        <v>3320</v>
      </c>
      <c r="EO16" s="233" t="s">
        <v>3320</v>
      </c>
      <c r="EP16" s="233" t="s">
        <v>3320</v>
      </c>
      <c r="EQ16" s="233" t="s">
        <v>3320</v>
      </c>
      <c r="ER16" s="233" t="s">
        <v>3320</v>
      </c>
      <c r="ES16" s="233" t="s">
        <v>3320</v>
      </c>
      <c r="ET16" s="233" t="s">
        <v>3320</v>
      </c>
      <c r="EU16" s="233" t="s">
        <v>3320</v>
      </c>
      <c r="EV16" s="233" t="s">
        <v>3320</v>
      </c>
      <c r="EW16" s="233" t="s">
        <v>3320</v>
      </c>
      <c r="EX16" s="233" t="s">
        <v>3320</v>
      </c>
      <c r="EY16" s="233" t="s">
        <v>3320</v>
      </c>
      <c r="EZ16" s="233" t="s">
        <v>3320</v>
      </c>
      <c r="FA16" s="233" t="s">
        <v>3320</v>
      </c>
      <c r="FB16" s="233" t="s">
        <v>3320</v>
      </c>
      <c r="FC16" s="233" t="s">
        <v>3320</v>
      </c>
      <c r="FD16" s="233" t="s">
        <v>3320</v>
      </c>
      <c r="FE16" s="233" t="s">
        <v>3320</v>
      </c>
      <c r="FF16" s="233" t="s">
        <v>3320</v>
      </c>
      <c r="FG16" s="233" t="s">
        <v>3320</v>
      </c>
      <c r="FH16" s="233" t="s">
        <v>3320</v>
      </c>
      <c r="FI16" s="233" t="s">
        <v>3320</v>
      </c>
      <c r="FJ16" s="233" t="s">
        <v>3320</v>
      </c>
      <c r="FK16" s="233" t="s">
        <v>3320</v>
      </c>
      <c r="FL16" s="233" t="s">
        <v>3320</v>
      </c>
      <c r="FM16" s="233" t="s">
        <v>3320</v>
      </c>
      <c r="FN16" s="240">
        <v>974000000</v>
      </c>
      <c r="FO16" s="232">
        <v>974</v>
      </c>
      <c r="FP16" s="233" t="s">
        <v>1214</v>
      </c>
      <c r="FQ16" s="233" t="s">
        <v>733</v>
      </c>
      <c r="FR16" s="233" t="s">
        <v>733</v>
      </c>
      <c r="FS16" s="233" t="s">
        <v>733</v>
      </c>
      <c r="FT16" s="233" t="s">
        <v>5218</v>
      </c>
      <c r="FU16" s="233" t="s">
        <v>6098</v>
      </c>
      <c r="FV16" s="233" t="s">
        <v>6099</v>
      </c>
      <c r="FW16" s="241" t="s">
        <v>6095</v>
      </c>
      <c r="FX16" s="242">
        <v>400</v>
      </c>
      <c r="FY16" s="233" t="s">
        <v>6100</v>
      </c>
      <c r="FZ16" s="240">
        <v>974000000</v>
      </c>
      <c r="GA16" s="240">
        <v>139000</v>
      </c>
      <c r="GB16" s="232">
        <v>13</v>
      </c>
      <c r="GC16" s="232">
        <v>1</v>
      </c>
      <c r="GD16" s="233" t="s">
        <v>6101</v>
      </c>
      <c r="GE16" s="233" t="s">
        <v>733</v>
      </c>
      <c r="GF16" s="233" t="s">
        <v>733</v>
      </c>
      <c r="GG16" s="233" t="s">
        <v>6102</v>
      </c>
      <c r="GH16" s="233" t="s">
        <v>1214</v>
      </c>
      <c r="GI16" s="233" t="s">
        <v>1214</v>
      </c>
      <c r="GJ16" s="233" t="s">
        <v>1214</v>
      </c>
      <c r="GK16" s="233" t="s">
        <v>1214</v>
      </c>
      <c r="GL16" s="233" t="s">
        <v>1214</v>
      </c>
      <c r="GM16" s="243" t="s">
        <v>5676</v>
      </c>
      <c r="GN16" s="233" t="s">
        <v>3320</v>
      </c>
      <c r="GO16" s="233" t="s">
        <v>733</v>
      </c>
      <c r="GP16" s="233" t="s">
        <v>5721</v>
      </c>
      <c r="GQ16" s="233" t="s">
        <v>1214</v>
      </c>
      <c r="GR16" s="233" t="s">
        <v>1214</v>
      </c>
      <c r="GS16" s="233" t="s">
        <v>3320</v>
      </c>
      <c r="GT16" s="233" t="s">
        <v>3320</v>
      </c>
      <c r="GU16" s="233" t="s">
        <v>3320</v>
      </c>
      <c r="GV16" s="233" t="s">
        <v>1214</v>
      </c>
      <c r="GW16" s="233" t="s">
        <v>1214</v>
      </c>
      <c r="GX16" s="233" t="s">
        <v>3320</v>
      </c>
      <c r="GY16" s="233" t="s">
        <v>733</v>
      </c>
      <c r="GZ16" s="233" t="s">
        <v>3320</v>
      </c>
      <c r="HA16" s="233" t="s">
        <v>3320</v>
      </c>
      <c r="HB16" s="233" t="s">
        <v>6103</v>
      </c>
      <c r="HC16" s="233" t="s">
        <v>5683</v>
      </c>
      <c r="HD16" s="233" t="s">
        <v>5684</v>
      </c>
      <c r="HE16" s="233" t="s">
        <v>5684</v>
      </c>
      <c r="HF16" s="233" t="s">
        <v>733</v>
      </c>
      <c r="HG16" s="233" t="s">
        <v>1214</v>
      </c>
      <c r="HH16" s="244">
        <v>46084.791446759256</v>
      </c>
      <c r="HI16" s="244">
        <v>46084.863240740742</v>
      </c>
      <c r="HJ16" s="233" t="s">
        <v>5685</v>
      </c>
      <c r="HK16" s="233" t="s">
        <v>3320</v>
      </c>
      <c r="HL16" s="233" t="s">
        <v>3320</v>
      </c>
      <c r="HM16" s="233" t="s">
        <v>3320</v>
      </c>
      <c r="HN16" s="233" t="s">
        <v>3320</v>
      </c>
      <c r="HO16" s="233" t="s">
        <v>3320</v>
      </c>
      <c r="HP16" s="233" t="s">
        <v>3320</v>
      </c>
      <c r="HQ16" s="233" t="s">
        <v>3320</v>
      </c>
      <c r="HR16" s="233" t="s">
        <v>3320</v>
      </c>
      <c r="HS16" s="233" t="s">
        <v>3320</v>
      </c>
      <c r="HT16" s="233" t="s">
        <v>3320</v>
      </c>
      <c r="HU16" s="233" t="s">
        <v>3320</v>
      </c>
      <c r="HV16" s="233" t="s">
        <v>3320</v>
      </c>
      <c r="HW16" s="233" t="s">
        <v>3320</v>
      </c>
      <c r="HX16" s="233" t="s">
        <v>3320</v>
      </c>
      <c r="HY16" s="233" t="s">
        <v>3320</v>
      </c>
      <c r="HZ16" s="233" t="s">
        <v>3320</v>
      </c>
      <c r="IA16" s="233" t="s">
        <v>3320</v>
      </c>
      <c r="IB16" s="233" t="s">
        <v>3320</v>
      </c>
      <c r="IC16" s="233" t="s">
        <v>3320</v>
      </c>
      <c r="ID16" s="233" t="s">
        <v>3320</v>
      </c>
      <c r="IE16" s="233" t="s">
        <v>3320</v>
      </c>
      <c r="IF16" s="233" t="s">
        <v>3320</v>
      </c>
      <c r="IG16" s="233" t="s">
        <v>3320</v>
      </c>
      <c r="IH16" s="233" t="s">
        <v>3320</v>
      </c>
      <c r="II16" s="233" t="s">
        <v>3320</v>
      </c>
      <c r="IJ16" s="233" t="s">
        <v>3320</v>
      </c>
      <c r="IK16" s="233" t="s">
        <v>3320</v>
      </c>
      <c r="IL16" s="233" t="s">
        <v>3320</v>
      </c>
      <c r="IM16" s="233" t="s">
        <v>3320</v>
      </c>
      <c r="IN16" s="233" t="s">
        <v>3320</v>
      </c>
      <c r="IO16" s="233" t="s">
        <v>3320</v>
      </c>
      <c r="IP16" s="233" t="s">
        <v>3320</v>
      </c>
      <c r="IQ16" s="233" t="s">
        <v>3320</v>
      </c>
      <c r="IR16" s="233" t="s">
        <v>3320</v>
      </c>
      <c r="IS16" s="233" t="s">
        <v>3320</v>
      </c>
      <c r="IT16" s="233" t="s">
        <v>3320</v>
      </c>
      <c r="IU16" s="233" t="s">
        <v>3320</v>
      </c>
      <c r="IV16" s="233" t="s">
        <v>3320</v>
      </c>
      <c r="IW16" s="233" t="s">
        <v>5773</v>
      </c>
      <c r="IX16" s="234" t="s">
        <v>5774</v>
      </c>
      <c r="IY16" s="234" t="s">
        <v>5774</v>
      </c>
      <c r="IZ16" s="233" t="s">
        <v>5775</v>
      </c>
      <c r="JA16" s="235"/>
      <c r="JB16" s="233"/>
      <c r="JC16" s="233"/>
      <c r="JD16" s="233"/>
      <c r="JE16" s="235"/>
      <c r="JF16" s="232" t="s">
        <v>3320</v>
      </c>
      <c r="JG16" s="232" t="s">
        <v>3320</v>
      </c>
      <c r="JH16" s="232" t="s">
        <v>3320</v>
      </c>
      <c r="JI16" s="232" t="s">
        <v>3320</v>
      </c>
      <c r="JJ16" s="232" t="s">
        <v>3320</v>
      </c>
      <c r="JK16" s="233" t="s">
        <v>202</v>
      </c>
      <c r="JL16" s="233" t="s">
        <v>202</v>
      </c>
      <c r="JM16" s="233" t="s">
        <v>910</v>
      </c>
      <c r="JN16" s="233" t="s">
        <v>910</v>
      </c>
      <c r="JO16" s="232">
        <v>6</v>
      </c>
      <c r="JP16" s="232">
        <v>0</v>
      </c>
      <c r="JQ16" s="233"/>
      <c r="JR16" s="233"/>
      <c r="JS16" s="233"/>
      <c r="JT16" s="233"/>
      <c r="JU16" s="233"/>
      <c r="JV16" s="233"/>
      <c r="JW16" s="233"/>
      <c r="JX16" s="233"/>
      <c r="JY16" s="233"/>
      <c r="JZ16" s="233"/>
      <c r="KA16" s="233"/>
      <c r="KB16" s="233"/>
      <c r="KC16" s="233"/>
      <c r="KD16" s="233"/>
      <c r="KE16" s="233"/>
      <c r="KF16" s="233"/>
      <c r="KG16" s="233"/>
      <c r="KH16" s="233"/>
      <c r="KI16" s="233"/>
      <c r="KJ16" s="233"/>
      <c r="KK16" s="233"/>
      <c r="KL16" s="233"/>
      <c r="KM16" s="233"/>
      <c r="KN16" s="232" t="s">
        <v>3320</v>
      </c>
      <c r="KO16" s="232" t="s">
        <v>3320</v>
      </c>
      <c r="KP16" s="232" t="s">
        <v>3320</v>
      </c>
      <c r="KQ16" s="235"/>
      <c r="KR16" s="235"/>
      <c r="KS16" s="235"/>
      <c r="KT16" s="233"/>
      <c r="KU16" s="235"/>
      <c r="KV16" s="235"/>
      <c r="KW16" s="235"/>
      <c r="KX16" s="233"/>
      <c r="KY16" s="232">
        <v>870</v>
      </c>
      <c r="KZ16" s="236">
        <v>0</v>
      </c>
      <c r="LA16" s="235"/>
      <c r="LB16" s="232">
        <v>0</v>
      </c>
      <c r="LC16" s="233"/>
      <c r="LD16" s="235"/>
      <c r="LE16" s="235"/>
      <c r="LF16" s="235"/>
    </row>
    <row r="17" spans="1:318" ht="49.5" customHeight="1" thickBot="1">
      <c r="A17" s="231" t="s">
        <v>5638</v>
      </c>
      <c r="B17" s="232">
        <v>768</v>
      </c>
      <c r="C17" s="233" t="s">
        <v>6104</v>
      </c>
      <c r="D17" s="233" t="s">
        <v>6105</v>
      </c>
      <c r="E17" s="232">
        <v>768</v>
      </c>
      <c r="F17" s="235"/>
      <c r="G17" s="233" t="s">
        <v>6106</v>
      </c>
      <c r="H17" s="233" t="s">
        <v>6107</v>
      </c>
      <c r="I17" s="234">
        <v>1</v>
      </c>
      <c r="J17" s="235"/>
      <c r="K17" s="234" t="s">
        <v>68</v>
      </c>
      <c r="L17" s="235"/>
      <c r="M17" s="234">
        <v>1</v>
      </c>
      <c r="N17" s="235"/>
      <c r="O17" s="235"/>
      <c r="P17" s="235"/>
      <c r="Q17" s="234">
        <v>1</v>
      </c>
      <c r="R17" s="234" t="s">
        <v>68</v>
      </c>
      <c r="S17" s="234">
        <v>2</v>
      </c>
      <c r="T17" s="235"/>
      <c r="U17" s="235"/>
      <c r="V17" s="233" t="s">
        <v>3646</v>
      </c>
      <c r="W17" s="233" t="s">
        <v>5643</v>
      </c>
      <c r="X17" s="232">
        <v>1</v>
      </c>
      <c r="Y17" s="232">
        <v>64</v>
      </c>
      <c r="Z17" s="236">
        <v>0</v>
      </c>
      <c r="AA17" s="236">
        <v>0</v>
      </c>
      <c r="AB17" s="232">
        <v>1</v>
      </c>
      <c r="AC17" s="233" t="s">
        <v>500</v>
      </c>
      <c r="AD17" s="233" t="s">
        <v>6108</v>
      </c>
      <c r="AE17" s="234" t="s">
        <v>5645</v>
      </c>
      <c r="AF17" s="233" t="s">
        <v>5693</v>
      </c>
      <c r="AG17" s="234" t="s">
        <v>5645</v>
      </c>
      <c r="AH17" s="233" t="s">
        <v>500</v>
      </c>
      <c r="AI17" s="233" t="s">
        <v>6107</v>
      </c>
      <c r="AJ17" s="233" t="s">
        <v>6109</v>
      </c>
      <c r="AK17" s="233" t="s">
        <v>6110</v>
      </c>
      <c r="AL17" s="233" t="s">
        <v>675</v>
      </c>
      <c r="AM17" s="233" t="s">
        <v>6111</v>
      </c>
      <c r="AN17" s="233" t="s">
        <v>6107</v>
      </c>
      <c r="AO17" s="233" t="s">
        <v>6112</v>
      </c>
      <c r="AP17" s="233" t="s">
        <v>5698</v>
      </c>
      <c r="AQ17" s="233" t="s">
        <v>6113</v>
      </c>
      <c r="AR17" s="233" t="s">
        <v>6114</v>
      </c>
      <c r="AS17" s="233" t="s">
        <v>6115</v>
      </c>
      <c r="AT17" s="233" t="s">
        <v>733</v>
      </c>
      <c r="AU17" s="233" t="s">
        <v>733</v>
      </c>
      <c r="AV17" s="233" t="s">
        <v>1214</v>
      </c>
      <c r="AW17" s="233" t="s">
        <v>6116</v>
      </c>
      <c r="AX17" s="233" t="s">
        <v>6117</v>
      </c>
      <c r="AY17" s="233" t="s">
        <v>733</v>
      </c>
      <c r="AZ17" s="233" t="s">
        <v>6118</v>
      </c>
      <c r="BA17" s="233" t="s">
        <v>6119</v>
      </c>
      <c r="BB17" s="233" t="s">
        <v>6120</v>
      </c>
      <c r="BC17" s="233" t="s">
        <v>6121</v>
      </c>
      <c r="BD17" s="233" t="s">
        <v>6122</v>
      </c>
      <c r="BE17" s="233" t="s">
        <v>6123</v>
      </c>
      <c r="BF17" s="234" t="s">
        <v>1214</v>
      </c>
      <c r="BG17" s="233" t="s">
        <v>3320</v>
      </c>
      <c r="BH17" s="233" t="s">
        <v>5955</v>
      </c>
      <c r="BI17" s="233" t="s">
        <v>5955</v>
      </c>
      <c r="BJ17" s="233" t="s">
        <v>3603</v>
      </c>
      <c r="BK17" s="233" t="s">
        <v>6060</v>
      </c>
      <c r="BL17" s="234">
        <v>115</v>
      </c>
      <c r="BM17" s="233" t="s">
        <v>5665</v>
      </c>
      <c r="BN17" s="237">
        <v>47150</v>
      </c>
      <c r="BO17" s="232">
        <v>52</v>
      </c>
      <c r="BP17" s="232">
        <v>2029</v>
      </c>
      <c r="BQ17" s="232">
        <v>64</v>
      </c>
      <c r="BR17" s="234">
        <v>64</v>
      </c>
      <c r="BS17" s="233" t="s">
        <v>5666</v>
      </c>
      <c r="BT17" s="232">
        <v>18</v>
      </c>
      <c r="BU17" s="234">
        <v>182.27</v>
      </c>
      <c r="BV17" s="238">
        <v>0.33</v>
      </c>
      <c r="BW17" s="239" t="s">
        <v>910</v>
      </c>
      <c r="BX17" s="233" t="s">
        <v>733</v>
      </c>
      <c r="BY17" s="233" t="s">
        <v>910</v>
      </c>
      <c r="BZ17" s="232">
        <v>27.52</v>
      </c>
      <c r="CA17" s="233" t="s">
        <v>1214</v>
      </c>
      <c r="CB17" s="232">
        <v>650</v>
      </c>
      <c r="CC17" s="233" t="s">
        <v>5800</v>
      </c>
      <c r="CD17" s="233" t="s">
        <v>5801</v>
      </c>
      <c r="CE17" s="233" t="s">
        <v>3320</v>
      </c>
      <c r="CF17" s="233" t="s">
        <v>733</v>
      </c>
      <c r="CG17" s="233" t="s">
        <v>1214</v>
      </c>
      <c r="CH17" s="232">
        <v>2115</v>
      </c>
      <c r="CI17" s="232">
        <v>1960.78</v>
      </c>
      <c r="CJ17" s="233" t="s">
        <v>6124</v>
      </c>
      <c r="CK17" s="232">
        <v>365</v>
      </c>
      <c r="CL17" s="232">
        <v>84</v>
      </c>
      <c r="CM17" s="232">
        <v>98</v>
      </c>
      <c r="CN17" s="232">
        <v>23</v>
      </c>
      <c r="CO17" s="237">
        <v>46753</v>
      </c>
      <c r="CP17" s="232">
        <v>2028</v>
      </c>
      <c r="CQ17" s="232">
        <v>0.3</v>
      </c>
      <c r="CR17" s="232">
        <v>8</v>
      </c>
      <c r="CS17" s="233" t="s">
        <v>6125</v>
      </c>
      <c r="CT17" s="233" t="s">
        <v>3320</v>
      </c>
      <c r="CU17" s="233" t="s">
        <v>3320</v>
      </c>
      <c r="CV17" s="233" t="s">
        <v>3320</v>
      </c>
      <c r="CW17" s="233" t="s">
        <v>3320</v>
      </c>
      <c r="CX17" s="233" t="s">
        <v>3320</v>
      </c>
      <c r="CY17" s="233" t="s">
        <v>3320</v>
      </c>
      <c r="CZ17" s="233" t="s">
        <v>3320</v>
      </c>
      <c r="DA17" s="233" t="s">
        <v>3320</v>
      </c>
      <c r="DB17" s="233" t="s">
        <v>3320</v>
      </c>
      <c r="DC17" s="233" t="s">
        <v>3320</v>
      </c>
      <c r="DD17" s="233" t="s">
        <v>3320</v>
      </c>
      <c r="DE17" s="235"/>
      <c r="DF17" s="233" t="s">
        <v>3320</v>
      </c>
      <c r="DG17" s="233" t="s">
        <v>3320</v>
      </c>
      <c r="DH17" s="233" t="s">
        <v>3320</v>
      </c>
      <c r="DI17" s="233" t="s">
        <v>3320</v>
      </c>
      <c r="DJ17" s="233" t="s">
        <v>3320</v>
      </c>
      <c r="DK17" s="233" t="s">
        <v>3320</v>
      </c>
      <c r="DL17" s="235"/>
      <c r="DM17" s="233" t="s">
        <v>3320</v>
      </c>
      <c r="DN17" s="233" t="s">
        <v>3320</v>
      </c>
      <c r="DO17" s="233" t="s">
        <v>3320</v>
      </c>
      <c r="DP17" s="235"/>
      <c r="DQ17" s="233" t="s">
        <v>3320</v>
      </c>
      <c r="DR17" s="233" t="s">
        <v>3320</v>
      </c>
      <c r="DS17" s="233" t="s">
        <v>3320</v>
      </c>
      <c r="DT17" s="233" t="s">
        <v>3320</v>
      </c>
      <c r="DU17" s="233" t="s">
        <v>3320</v>
      </c>
      <c r="DV17" s="233" t="s">
        <v>3320</v>
      </c>
      <c r="DW17" s="233" t="s">
        <v>3320</v>
      </c>
      <c r="DX17" s="233" t="s">
        <v>3320</v>
      </c>
      <c r="DY17" s="233" t="s">
        <v>3320</v>
      </c>
      <c r="DZ17" s="233" t="s">
        <v>3320</v>
      </c>
      <c r="EA17" s="233" t="s">
        <v>3320</v>
      </c>
      <c r="EB17" s="233" t="s">
        <v>3320</v>
      </c>
      <c r="EC17" s="233" t="s">
        <v>3320</v>
      </c>
      <c r="ED17" s="233" t="s">
        <v>3320</v>
      </c>
      <c r="EE17" s="233" t="s">
        <v>3320</v>
      </c>
      <c r="EF17" s="233" t="s">
        <v>3320</v>
      </c>
      <c r="EG17" s="233" t="s">
        <v>3320</v>
      </c>
      <c r="EH17" s="233" t="s">
        <v>3320</v>
      </c>
      <c r="EI17" s="233" t="s">
        <v>3320</v>
      </c>
      <c r="EJ17" s="233" t="s">
        <v>3320</v>
      </c>
      <c r="EK17" s="233" t="s">
        <v>3320</v>
      </c>
      <c r="EL17" s="233" t="s">
        <v>3320</v>
      </c>
      <c r="EM17" s="233" t="s">
        <v>3320</v>
      </c>
      <c r="EN17" s="233" t="s">
        <v>3320</v>
      </c>
      <c r="EO17" s="233" t="s">
        <v>3320</v>
      </c>
      <c r="EP17" s="233" t="s">
        <v>3320</v>
      </c>
      <c r="EQ17" s="233" t="s">
        <v>3320</v>
      </c>
      <c r="ER17" s="233" t="s">
        <v>3320</v>
      </c>
      <c r="ES17" s="233" t="s">
        <v>3320</v>
      </c>
      <c r="ET17" s="233" t="s">
        <v>3320</v>
      </c>
      <c r="EU17" s="233" t="s">
        <v>3320</v>
      </c>
      <c r="EV17" s="233" t="s">
        <v>3320</v>
      </c>
      <c r="EW17" s="233" t="s">
        <v>3320</v>
      </c>
      <c r="EX17" s="233" t="s">
        <v>3320</v>
      </c>
      <c r="EY17" s="233" t="s">
        <v>3320</v>
      </c>
      <c r="EZ17" s="233" t="s">
        <v>3320</v>
      </c>
      <c r="FA17" s="233" t="s">
        <v>3320</v>
      </c>
      <c r="FB17" s="233" t="s">
        <v>3320</v>
      </c>
      <c r="FC17" s="233" t="s">
        <v>3320</v>
      </c>
      <c r="FD17" s="233" t="s">
        <v>3320</v>
      </c>
      <c r="FE17" s="233" t="s">
        <v>3320</v>
      </c>
      <c r="FF17" s="233" t="s">
        <v>3320</v>
      </c>
      <c r="FG17" s="233" t="s">
        <v>3320</v>
      </c>
      <c r="FH17" s="233" t="s">
        <v>3320</v>
      </c>
      <c r="FI17" s="233" t="s">
        <v>3320</v>
      </c>
      <c r="FJ17" s="233" t="s">
        <v>3320</v>
      </c>
      <c r="FK17" s="233" t="s">
        <v>3320</v>
      </c>
      <c r="FL17" s="233" t="s">
        <v>3320</v>
      </c>
      <c r="FM17" s="233" t="s">
        <v>3320</v>
      </c>
      <c r="FN17" s="240">
        <v>91062088</v>
      </c>
      <c r="FO17" s="232">
        <v>91</v>
      </c>
      <c r="FP17" s="233" t="s">
        <v>1214</v>
      </c>
      <c r="FQ17" s="233" t="s">
        <v>733</v>
      </c>
      <c r="FR17" s="233" t="s">
        <v>733</v>
      </c>
      <c r="FS17" s="233" t="s">
        <v>733</v>
      </c>
      <c r="FT17" s="233" t="s">
        <v>1661</v>
      </c>
      <c r="FU17" s="233" t="s">
        <v>6126</v>
      </c>
      <c r="FV17" s="233" t="s">
        <v>6127</v>
      </c>
      <c r="FW17" s="241" t="s">
        <v>6060</v>
      </c>
      <c r="FX17" s="242">
        <v>115</v>
      </c>
      <c r="FY17" s="233" t="s">
        <v>6128</v>
      </c>
      <c r="FZ17" s="240">
        <v>83067602</v>
      </c>
      <c r="GA17" s="240">
        <v>6624000</v>
      </c>
      <c r="GB17" s="240">
        <v>1527</v>
      </c>
      <c r="GC17" s="232">
        <v>749</v>
      </c>
      <c r="GD17" s="233" t="s">
        <v>6129</v>
      </c>
      <c r="GE17" s="233" t="s">
        <v>733</v>
      </c>
      <c r="GF17" s="233" t="s">
        <v>733</v>
      </c>
      <c r="GG17" s="233" t="s">
        <v>6130</v>
      </c>
      <c r="GH17" s="233" t="s">
        <v>733</v>
      </c>
      <c r="GI17" s="233" t="s">
        <v>733</v>
      </c>
      <c r="GJ17" s="233" t="s">
        <v>733</v>
      </c>
      <c r="GK17" s="233" t="s">
        <v>733</v>
      </c>
      <c r="GL17" s="233" t="s">
        <v>733</v>
      </c>
      <c r="GM17" s="243" t="s">
        <v>5676</v>
      </c>
      <c r="GN17" s="233" t="s">
        <v>3320</v>
      </c>
      <c r="GO17" s="233" t="s">
        <v>733</v>
      </c>
      <c r="GP17" s="233" t="s">
        <v>5721</v>
      </c>
      <c r="GQ17" s="233" t="s">
        <v>733</v>
      </c>
      <c r="GR17" s="233" t="s">
        <v>5679</v>
      </c>
      <c r="GS17" s="233" t="s">
        <v>3320</v>
      </c>
      <c r="GT17" s="233" t="s">
        <v>3320</v>
      </c>
      <c r="GU17" s="232">
        <v>0.5</v>
      </c>
      <c r="GV17" s="233" t="s">
        <v>733</v>
      </c>
      <c r="GW17" s="233" t="s">
        <v>5679</v>
      </c>
      <c r="GX17" s="233" t="s">
        <v>6131</v>
      </c>
      <c r="GY17" s="233" t="s">
        <v>733</v>
      </c>
      <c r="GZ17" s="233" t="s">
        <v>3320</v>
      </c>
      <c r="HA17" s="233" t="s">
        <v>6132</v>
      </c>
      <c r="HB17" s="233" t="s">
        <v>6133</v>
      </c>
      <c r="HC17" s="233" t="s">
        <v>5683</v>
      </c>
      <c r="HD17" s="233" t="s">
        <v>5683</v>
      </c>
      <c r="HE17" s="233" t="s">
        <v>5683</v>
      </c>
      <c r="HF17" s="233" t="s">
        <v>733</v>
      </c>
      <c r="HG17" s="233" t="s">
        <v>1214</v>
      </c>
      <c r="HH17" s="244">
        <v>46078.477129629631</v>
      </c>
      <c r="HI17" s="244">
        <v>46079.708518518521</v>
      </c>
      <c r="HJ17" s="233" t="s">
        <v>5685</v>
      </c>
      <c r="HK17" s="233" t="s">
        <v>3320</v>
      </c>
      <c r="HL17" s="233" t="s">
        <v>3320</v>
      </c>
      <c r="HM17" s="233" t="s">
        <v>3320</v>
      </c>
      <c r="HN17" s="233" t="s">
        <v>3320</v>
      </c>
      <c r="HO17" s="233" t="s">
        <v>3320</v>
      </c>
      <c r="HP17" s="233" t="s">
        <v>3320</v>
      </c>
      <c r="HQ17" s="233" t="s">
        <v>3320</v>
      </c>
      <c r="HR17" s="233" t="s">
        <v>3320</v>
      </c>
      <c r="HS17" s="233" t="s">
        <v>3320</v>
      </c>
      <c r="HT17" s="233" t="s">
        <v>3320</v>
      </c>
      <c r="HU17" s="233" t="s">
        <v>3320</v>
      </c>
      <c r="HV17" s="233" t="s">
        <v>3320</v>
      </c>
      <c r="HW17" s="233" t="s">
        <v>3320</v>
      </c>
      <c r="HX17" s="233" t="s">
        <v>3320</v>
      </c>
      <c r="HY17" s="233" t="s">
        <v>3320</v>
      </c>
      <c r="HZ17" s="233" t="s">
        <v>3320</v>
      </c>
      <c r="IA17" s="233" t="s">
        <v>3320</v>
      </c>
      <c r="IB17" s="233" t="s">
        <v>3320</v>
      </c>
      <c r="IC17" s="233" t="s">
        <v>3320</v>
      </c>
      <c r="ID17" s="233" t="s">
        <v>3320</v>
      </c>
      <c r="IE17" s="233" t="s">
        <v>3320</v>
      </c>
      <c r="IF17" s="233" t="s">
        <v>3320</v>
      </c>
      <c r="IG17" s="233" t="s">
        <v>3320</v>
      </c>
      <c r="IH17" s="233" t="s">
        <v>3320</v>
      </c>
      <c r="II17" s="233" t="s">
        <v>3320</v>
      </c>
      <c r="IJ17" s="233" t="s">
        <v>3320</v>
      </c>
      <c r="IK17" s="233" t="s">
        <v>3320</v>
      </c>
      <c r="IL17" s="233" t="s">
        <v>3320</v>
      </c>
      <c r="IM17" s="233" t="s">
        <v>3320</v>
      </c>
      <c r="IN17" s="233" t="s">
        <v>3320</v>
      </c>
      <c r="IO17" s="233" t="s">
        <v>3320</v>
      </c>
      <c r="IP17" s="233" t="s">
        <v>3320</v>
      </c>
      <c r="IQ17" s="233" t="s">
        <v>3320</v>
      </c>
      <c r="IR17" s="233" t="s">
        <v>3320</v>
      </c>
      <c r="IS17" s="233" t="s">
        <v>3320</v>
      </c>
      <c r="IT17" s="233" t="s">
        <v>3320</v>
      </c>
      <c r="IU17" s="233" t="s">
        <v>3320</v>
      </c>
      <c r="IV17" s="233" t="s">
        <v>3320</v>
      </c>
      <c r="IW17" s="249" t="s">
        <v>6134</v>
      </c>
      <c r="IX17" s="250" t="s">
        <v>3320</v>
      </c>
      <c r="IY17" s="250" t="s">
        <v>3320</v>
      </c>
      <c r="IZ17" s="249" t="s">
        <v>5967</v>
      </c>
      <c r="JA17" s="235"/>
      <c r="JB17" s="233"/>
      <c r="JC17" s="233"/>
      <c r="JD17" s="233"/>
      <c r="JE17" s="235"/>
      <c r="JF17" s="232" t="s">
        <v>3320</v>
      </c>
      <c r="JG17" s="232" t="s">
        <v>3320</v>
      </c>
      <c r="JH17" s="232" t="s">
        <v>3320</v>
      </c>
      <c r="JI17" s="232" t="s">
        <v>3320</v>
      </c>
      <c r="JJ17" s="232" t="s">
        <v>3320</v>
      </c>
      <c r="JK17" s="233" t="s">
        <v>202</v>
      </c>
      <c r="JL17" s="235"/>
      <c r="JM17" s="235"/>
      <c r="JN17" s="233" t="s">
        <v>202</v>
      </c>
      <c r="JO17" s="232">
        <v>6</v>
      </c>
      <c r="JP17" s="232">
        <v>0</v>
      </c>
      <c r="JQ17" s="233"/>
      <c r="JR17" s="233"/>
      <c r="JS17" s="233"/>
      <c r="JT17" s="233"/>
      <c r="JU17" s="233"/>
      <c r="JV17" s="233"/>
      <c r="JW17" s="233"/>
      <c r="JX17" s="233"/>
      <c r="JY17" s="233"/>
      <c r="JZ17" s="233"/>
      <c r="KA17" s="233"/>
      <c r="KB17" s="233"/>
      <c r="KC17" s="233"/>
      <c r="KD17" s="233"/>
      <c r="KE17" s="233"/>
      <c r="KF17" s="233"/>
      <c r="KG17" s="233"/>
      <c r="KH17" s="233"/>
      <c r="KI17" s="233"/>
      <c r="KJ17" s="233"/>
      <c r="KK17" s="233"/>
      <c r="KL17" s="233"/>
      <c r="KM17" s="233"/>
      <c r="KN17" s="232" t="s">
        <v>3320</v>
      </c>
      <c r="KO17" s="232" t="s">
        <v>3320</v>
      </c>
      <c r="KP17" s="232" t="s">
        <v>3320</v>
      </c>
      <c r="KQ17" s="235"/>
      <c r="KR17" s="235"/>
      <c r="KS17" s="235"/>
      <c r="KT17" s="247"/>
      <c r="KU17" s="235"/>
      <c r="KV17" s="235"/>
      <c r="KW17" s="233" t="s">
        <v>6074</v>
      </c>
      <c r="KX17" s="233"/>
      <c r="KY17" s="232">
        <v>64</v>
      </c>
      <c r="KZ17" s="236">
        <v>0</v>
      </c>
      <c r="LA17" s="235"/>
      <c r="LB17" s="232">
        <v>0</v>
      </c>
      <c r="LC17" s="233"/>
      <c r="LD17" s="233" t="s">
        <v>6135</v>
      </c>
      <c r="LE17" s="233" t="s">
        <v>5777</v>
      </c>
      <c r="LF17" s="235"/>
    </row>
    <row r="18" spans="1:318" ht="49.5" customHeight="1" thickBot="1">
      <c r="A18" s="231" t="s">
        <v>5638</v>
      </c>
      <c r="B18" s="232">
        <v>1027</v>
      </c>
      <c r="C18" s="233" t="s">
        <v>6136</v>
      </c>
      <c r="D18" s="233" t="s">
        <v>6137</v>
      </c>
      <c r="E18" s="232">
        <v>1027</v>
      </c>
      <c r="F18" s="235"/>
      <c r="G18" s="233" t="s">
        <v>6138</v>
      </c>
      <c r="H18" s="233" t="s">
        <v>6139</v>
      </c>
      <c r="I18" s="234">
        <v>1</v>
      </c>
      <c r="J18" s="235"/>
      <c r="K18" s="234" t="s">
        <v>68</v>
      </c>
      <c r="L18" s="235"/>
      <c r="M18" s="234">
        <v>1</v>
      </c>
      <c r="N18" s="235"/>
      <c r="O18" s="235"/>
      <c r="P18" s="235"/>
      <c r="Q18" s="234">
        <v>1</v>
      </c>
      <c r="R18" s="234" t="s">
        <v>68</v>
      </c>
      <c r="S18" s="235"/>
      <c r="T18" s="235"/>
      <c r="U18" s="235"/>
      <c r="V18" s="233" t="s">
        <v>6140</v>
      </c>
      <c r="W18" s="233" t="s">
        <v>5643</v>
      </c>
      <c r="X18" s="232">
        <v>1</v>
      </c>
      <c r="Y18" s="232">
        <v>100</v>
      </c>
      <c r="Z18" s="236">
        <v>0</v>
      </c>
      <c r="AA18" s="236">
        <v>0</v>
      </c>
      <c r="AB18" s="232">
        <v>1</v>
      </c>
      <c r="AC18" s="233" t="s">
        <v>6141</v>
      </c>
      <c r="AD18" s="233" t="s">
        <v>4521</v>
      </c>
      <c r="AE18" s="234" t="s">
        <v>5645</v>
      </c>
      <c r="AF18" s="233" t="s">
        <v>5646</v>
      </c>
      <c r="AG18" s="234" t="s">
        <v>5645</v>
      </c>
      <c r="AH18" s="233" t="s">
        <v>6141</v>
      </c>
      <c r="AI18" s="233" t="s">
        <v>6142</v>
      </c>
      <c r="AJ18" s="233" t="s">
        <v>5698</v>
      </c>
      <c r="AK18" s="233" t="s">
        <v>5698</v>
      </c>
      <c r="AL18" s="233" t="s">
        <v>6143</v>
      </c>
      <c r="AM18" s="233" t="s">
        <v>6144</v>
      </c>
      <c r="AN18" s="233" t="s">
        <v>3320</v>
      </c>
      <c r="AO18" s="233" t="s">
        <v>6145</v>
      </c>
      <c r="AP18" s="233" t="s">
        <v>5698</v>
      </c>
      <c r="AQ18" s="233" t="s">
        <v>6146</v>
      </c>
      <c r="AR18" s="233" t="s">
        <v>6147</v>
      </c>
      <c r="AS18" s="233" t="s">
        <v>6148</v>
      </c>
      <c r="AT18" s="233" t="s">
        <v>733</v>
      </c>
      <c r="AU18" s="233" t="s">
        <v>733</v>
      </c>
      <c r="AV18" s="233" t="s">
        <v>733</v>
      </c>
      <c r="AW18" s="233" t="s">
        <v>3320</v>
      </c>
      <c r="AX18" s="233" t="s">
        <v>6149</v>
      </c>
      <c r="AY18" s="233" t="s">
        <v>733</v>
      </c>
      <c r="AZ18" s="233" t="s">
        <v>6150</v>
      </c>
      <c r="BA18" s="233" t="s">
        <v>6151</v>
      </c>
      <c r="BB18" s="233" t="s">
        <v>6152</v>
      </c>
      <c r="BC18" s="233" t="s">
        <v>6153</v>
      </c>
      <c r="BD18" s="233" t="s">
        <v>6154</v>
      </c>
      <c r="BE18" s="233" t="s">
        <v>6155</v>
      </c>
      <c r="BF18" s="234" t="s">
        <v>1214</v>
      </c>
      <c r="BG18" s="233" t="s">
        <v>3320</v>
      </c>
      <c r="BH18" s="233" t="s">
        <v>5663</v>
      </c>
      <c r="BI18" s="233" t="s">
        <v>5663</v>
      </c>
      <c r="BJ18" s="233" t="s">
        <v>3569</v>
      </c>
      <c r="BK18" s="233" t="s">
        <v>6156</v>
      </c>
      <c r="BL18" s="234">
        <v>115</v>
      </c>
      <c r="BM18" s="233" t="s">
        <v>5665</v>
      </c>
      <c r="BN18" s="237">
        <v>47057</v>
      </c>
      <c r="BO18" s="232">
        <v>24</v>
      </c>
      <c r="BP18" s="232">
        <v>2028</v>
      </c>
      <c r="BQ18" s="232">
        <v>100</v>
      </c>
      <c r="BR18" s="234">
        <v>100</v>
      </c>
      <c r="BS18" s="233" t="s">
        <v>5666</v>
      </c>
      <c r="BT18" s="232">
        <v>194280</v>
      </c>
      <c r="BU18" s="234">
        <v>260</v>
      </c>
      <c r="BV18" s="238">
        <v>0.3</v>
      </c>
      <c r="BW18" s="239" t="s">
        <v>910</v>
      </c>
      <c r="BX18" s="233" t="s">
        <v>733</v>
      </c>
      <c r="BY18" s="233" t="s">
        <v>910</v>
      </c>
      <c r="BZ18" s="232">
        <v>26</v>
      </c>
      <c r="CA18" s="233" t="s">
        <v>1214</v>
      </c>
      <c r="CB18" s="232">
        <v>670</v>
      </c>
      <c r="CC18" s="233" t="s">
        <v>5667</v>
      </c>
      <c r="CD18" s="233" t="s">
        <v>5668</v>
      </c>
      <c r="CE18" s="233" t="s">
        <v>3320</v>
      </c>
      <c r="CF18" s="233" t="s">
        <v>733</v>
      </c>
      <c r="CG18" s="233" t="s">
        <v>733</v>
      </c>
      <c r="CH18" s="232">
        <v>2192</v>
      </c>
      <c r="CI18" s="232">
        <v>2105</v>
      </c>
      <c r="CJ18" s="233" t="s">
        <v>6157</v>
      </c>
      <c r="CK18" s="232">
        <v>365</v>
      </c>
      <c r="CL18" s="232">
        <v>85</v>
      </c>
      <c r="CM18" s="232">
        <v>98</v>
      </c>
      <c r="CN18" s="232">
        <v>35</v>
      </c>
      <c r="CO18" s="237">
        <v>46327</v>
      </c>
      <c r="CP18" s="232">
        <v>2026</v>
      </c>
      <c r="CQ18" s="232">
        <v>0.4</v>
      </c>
      <c r="CR18" s="232">
        <v>8</v>
      </c>
      <c r="CS18" s="233" t="s">
        <v>6158</v>
      </c>
      <c r="CT18" s="232">
        <v>4500000</v>
      </c>
      <c r="CU18" s="233" t="s">
        <v>3320</v>
      </c>
      <c r="CV18" s="233" t="s">
        <v>3320</v>
      </c>
      <c r="CW18" s="233" t="s">
        <v>3320</v>
      </c>
      <c r="CX18" s="233" t="s">
        <v>3320</v>
      </c>
      <c r="CY18" s="233" t="s">
        <v>3320</v>
      </c>
      <c r="CZ18" s="233" t="s">
        <v>3320</v>
      </c>
      <c r="DA18" s="233" t="s">
        <v>3320</v>
      </c>
      <c r="DB18" s="233" t="s">
        <v>3320</v>
      </c>
      <c r="DC18" s="233" t="s">
        <v>3320</v>
      </c>
      <c r="DD18" s="233" t="s">
        <v>3320</v>
      </c>
      <c r="DE18" s="235"/>
      <c r="DF18" s="233" t="s">
        <v>3320</v>
      </c>
      <c r="DG18" s="233" t="s">
        <v>3320</v>
      </c>
      <c r="DH18" s="233" t="s">
        <v>3320</v>
      </c>
      <c r="DI18" s="233" t="s">
        <v>3320</v>
      </c>
      <c r="DJ18" s="233" t="s">
        <v>3320</v>
      </c>
      <c r="DK18" s="233" t="s">
        <v>3320</v>
      </c>
      <c r="DL18" s="235"/>
      <c r="DM18" s="233" t="s">
        <v>3320</v>
      </c>
      <c r="DN18" s="233" t="s">
        <v>3320</v>
      </c>
      <c r="DO18" s="233" t="s">
        <v>3320</v>
      </c>
      <c r="DP18" s="235"/>
      <c r="DQ18" s="233" t="s">
        <v>3320</v>
      </c>
      <c r="DR18" s="233" t="s">
        <v>3320</v>
      </c>
      <c r="DS18" s="233" t="s">
        <v>3320</v>
      </c>
      <c r="DT18" s="233" t="s">
        <v>3320</v>
      </c>
      <c r="DU18" s="233" t="s">
        <v>3320</v>
      </c>
      <c r="DV18" s="233" t="s">
        <v>3320</v>
      </c>
      <c r="DW18" s="233" t="s">
        <v>3320</v>
      </c>
      <c r="DX18" s="233" t="s">
        <v>3320</v>
      </c>
      <c r="DY18" s="233" t="s">
        <v>3320</v>
      </c>
      <c r="DZ18" s="233" t="s">
        <v>3320</v>
      </c>
      <c r="EA18" s="233" t="s">
        <v>3320</v>
      </c>
      <c r="EB18" s="233" t="s">
        <v>3320</v>
      </c>
      <c r="EC18" s="233" t="s">
        <v>3320</v>
      </c>
      <c r="ED18" s="233" t="s">
        <v>3320</v>
      </c>
      <c r="EE18" s="233" t="s">
        <v>3320</v>
      </c>
      <c r="EF18" s="233" t="s">
        <v>3320</v>
      </c>
      <c r="EG18" s="233" t="s">
        <v>3320</v>
      </c>
      <c r="EH18" s="233" t="s">
        <v>3320</v>
      </c>
      <c r="EI18" s="233" t="s">
        <v>3320</v>
      </c>
      <c r="EJ18" s="233" t="s">
        <v>3320</v>
      </c>
      <c r="EK18" s="233" t="s">
        <v>3320</v>
      </c>
      <c r="EL18" s="233" t="s">
        <v>3320</v>
      </c>
      <c r="EM18" s="233" t="s">
        <v>3320</v>
      </c>
      <c r="EN18" s="233" t="s">
        <v>3320</v>
      </c>
      <c r="EO18" s="233" t="s">
        <v>3320</v>
      </c>
      <c r="EP18" s="233" t="s">
        <v>3320</v>
      </c>
      <c r="EQ18" s="233" t="s">
        <v>3320</v>
      </c>
      <c r="ER18" s="233" t="s">
        <v>3320</v>
      </c>
      <c r="ES18" s="233" t="s">
        <v>3320</v>
      </c>
      <c r="ET18" s="233" t="s">
        <v>3320</v>
      </c>
      <c r="EU18" s="233" t="s">
        <v>3320</v>
      </c>
      <c r="EV18" s="233" t="s">
        <v>3320</v>
      </c>
      <c r="EW18" s="233" t="s">
        <v>3320</v>
      </c>
      <c r="EX18" s="233" t="s">
        <v>3320</v>
      </c>
      <c r="EY18" s="233" t="s">
        <v>3320</v>
      </c>
      <c r="EZ18" s="233" t="s">
        <v>3320</v>
      </c>
      <c r="FA18" s="233" t="s">
        <v>3320</v>
      </c>
      <c r="FB18" s="233" t="s">
        <v>3320</v>
      </c>
      <c r="FC18" s="233" t="s">
        <v>3320</v>
      </c>
      <c r="FD18" s="233" t="s">
        <v>3320</v>
      </c>
      <c r="FE18" s="233" t="s">
        <v>3320</v>
      </c>
      <c r="FF18" s="233" t="s">
        <v>3320</v>
      </c>
      <c r="FG18" s="233" t="s">
        <v>3320</v>
      </c>
      <c r="FH18" s="233" t="s">
        <v>3320</v>
      </c>
      <c r="FI18" s="233" t="s">
        <v>3320</v>
      </c>
      <c r="FJ18" s="233" t="s">
        <v>3320</v>
      </c>
      <c r="FK18" s="233" t="s">
        <v>3320</v>
      </c>
      <c r="FL18" s="233" t="s">
        <v>3320</v>
      </c>
      <c r="FM18" s="233" t="s">
        <v>3320</v>
      </c>
      <c r="FN18" s="240">
        <v>104594000</v>
      </c>
      <c r="FO18" s="232">
        <v>105</v>
      </c>
      <c r="FP18" s="233" t="s">
        <v>733</v>
      </c>
      <c r="FQ18" s="233" t="s">
        <v>733</v>
      </c>
      <c r="FR18" s="233" t="s">
        <v>733</v>
      </c>
      <c r="FS18" s="233" t="s">
        <v>733</v>
      </c>
      <c r="FT18" s="233" t="s">
        <v>86</v>
      </c>
      <c r="FU18" s="233" t="s">
        <v>6159</v>
      </c>
      <c r="FV18" s="233" t="s">
        <v>6160</v>
      </c>
      <c r="FW18" s="241" t="s">
        <v>6156</v>
      </c>
      <c r="FX18" s="242">
        <v>115</v>
      </c>
      <c r="FY18" s="233" t="s">
        <v>6161</v>
      </c>
      <c r="FZ18" s="240">
        <v>104594000</v>
      </c>
      <c r="GA18" s="240">
        <v>14594</v>
      </c>
      <c r="GB18" s="240">
        <v>1200</v>
      </c>
      <c r="GC18" s="232">
        <v>640</v>
      </c>
      <c r="GD18" s="233" t="s">
        <v>6162</v>
      </c>
      <c r="GE18" s="233" t="s">
        <v>733</v>
      </c>
      <c r="GF18" s="233" t="s">
        <v>733</v>
      </c>
      <c r="GG18" s="233" t="s">
        <v>6163</v>
      </c>
      <c r="GH18" s="233" t="s">
        <v>733</v>
      </c>
      <c r="GI18" s="233" t="s">
        <v>1214</v>
      </c>
      <c r="GJ18" s="233" t="s">
        <v>733</v>
      </c>
      <c r="GK18" s="233" t="s">
        <v>733</v>
      </c>
      <c r="GL18" s="233" t="s">
        <v>733</v>
      </c>
      <c r="GM18" s="243" t="s">
        <v>5676</v>
      </c>
      <c r="GN18" s="233" t="s">
        <v>3320</v>
      </c>
      <c r="GO18" s="233" t="s">
        <v>733</v>
      </c>
      <c r="GP18" s="233" t="s">
        <v>5721</v>
      </c>
      <c r="GQ18" s="233" t="s">
        <v>733</v>
      </c>
      <c r="GR18" s="233" t="s">
        <v>5679</v>
      </c>
      <c r="GS18" s="233" t="s">
        <v>3320</v>
      </c>
      <c r="GT18" s="233" t="s">
        <v>3320</v>
      </c>
      <c r="GU18" s="232">
        <v>2</v>
      </c>
      <c r="GV18" s="233" t="s">
        <v>733</v>
      </c>
      <c r="GW18" s="233" t="s">
        <v>5873</v>
      </c>
      <c r="GX18" s="233" t="s">
        <v>6164</v>
      </c>
      <c r="GY18" s="233" t="s">
        <v>733</v>
      </c>
      <c r="GZ18" s="233" t="s">
        <v>3320</v>
      </c>
      <c r="HA18" s="233" t="s">
        <v>6165</v>
      </c>
      <c r="HB18" s="233" t="s">
        <v>6166</v>
      </c>
      <c r="HC18" s="233" t="s">
        <v>5683</v>
      </c>
      <c r="HD18" s="233" t="s">
        <v>5683</v>
      </c>
      <c r="HE18" s="233" t="s">
        <v>5952</v>
      </c>
      <c r="HF18" s="233" t="s">
        <v>733</v>
      </c>
      <c r="HG18" s="233" t="s">
        <v>1214</v>
      </c>
      <c r="HH18" s="244">
        <v>46081.814733796295</v>
      </c>
      <c r="HI18" s="244">
        <v>46083.58390046296</v>
      </c>
      <c r="HJ18" s="233" t="s">
        <v>5685</v>
      </c>
      <c r="HK18" s="233" t="s">
        <v>3320</v>
      </c>
      <c r="HL18" s="233" t="s">
        <v>3320</v>
      </c>
      <c r="HM18" s="233" t="s">
        <v>3320</v>
      </c>
      <c r="HN18" s="233" t="s">
        <v>3320</v>
      </c>
      <c r="HO18" s="233" t="s">
        <v>3320</v>
      </c>
      <c r="HP18" s="233" t="s">
        <v>3320</v>
      </c>
      <c r="HQ18" s="233" t="s">
        <v>3320</v>
      </c>
      <c r="HR18" s="233" t="s">
        <v>3320</v>
      </c>
      <c r="HS18" s="233" t="s">
        <v>3320</v>
      </c>
      <c r="HT18" s="233" t="s">
        <v>3320</v>
      </c>
      <c r="HU18" s="233" t="s">
        <v>3320</v>
      </c>
      <c r="HV18" s="233" t="s">
        <v>3320</v>
      </c>
      <c r="HW18" s="233" t="s">
        <v>3320</v>
      </c>
      <c r="HX18" s="233" t="s">
        <v>3320</v>
      </c>
      <c r="HY18" s="233" t="s">
        <v>3320</v>
      </c>
      <c r="HZ18" s="233" t="s">
        <v>3320</v>
      </c>
      <c r="IA18" s="233" t="s">
        <v>3320</v>
      </c>
      <c r="IB18" s="233" t="s">
        <v>3320</v>
      </c>
      <c r="IC18" s="233" t="s">
        <v>3320</v>
      </c>
      <c r="ID18" s="233" t="s">
        <v>3320</v>
      </c>
      <c r="IE18" s="233" t="s">
        <v>3320</v>
      </c>
      <c r="IF18" s="233" t="s">
        <v>3320</v>
      </c>
      <c r="IG18" s="233" t="s">
        <v>3320</v>
      </c>
      <c r="IH18" s="233" t="s">
        <v>3320</v>
      </c>
      <c r="II18" s="233" t="s">
        <v>3320</v>
      </c>
      <c r="IJ18" s="233" t="s">
        <v>3320</v>
      </c>
      <c r="IK18" s="233" t="s">
        <v>3320</v>
      </c>
      <c r="IL18" s="233" t="s">
        <v>3320</v>
      </c>
      <c r="IM18" s="233" t="s">
        <v>3320</v>
      </c>
      <c r="IN18" s="233" t="s">
        <v>3320</v>
      </c>
      <c r="IO18" s="233" t="s">
        <v>3320</v>
      </c>
      <c r="IP18" s="233" t="s">
        <v>3320</v>
      </c>
      <c r="IQ18" s="233" t="s">
        <v>3320</v>
      </c>
      <c r="IR18" s="233" t="s">
        <v>3320</v>
      </c>
      <c r="IS18" s="233" t="s">
        <v>3320</v>
      </c>
      <c r="IT18" s="233" t="s">
        <v>3320</v>
      </c>
      <c r="IU18" s="233" t="s">
        <v>3320</v>
      </c>
      <c r="IV18" s="233" t="s">
        <v>3320</v>
      </c>
      <c r="IW18" s="245" t="s">
        <v>93</v>
      </c>
      <c r="IX18" s="251">
        <v>45879</v>
      </c>
      <c r="IY18" s="246" t="s">
        <v>910</v>
      </c>
      <c r="IZ18" s="247" t="s">
        <v>955</v>
      </c>
      <c r="JA18" s="235"/>
      <c r="JB18" s="233"/>
      <c r="JC18" s="233"/>
      <c r="JD18" s="233"/>
      <c r="JE18" s="235"/>
      <c r="JF18" s="232" t="s">
        <v>3320</v>
      </c>
      <c r="JG18" s="232" t="s">
        <v>3320</v>
      </c>
      <c r="JH18" s="232" t="s">
        <v>3320</v>
      </c>
      <c r="JI18" s="232" t="s">
        <v>3320</v>
      </c>
      <c r="JJ18" s="232" t="s">
        <v>3320</v>
      </c>
      <c r="JK18" s="233" t="s">
        <v>202</v>
      </c>
      <c r="JL18" s="235"/>
      <c r="JM18" s="235"/>
      <c r="JN18" s="233" t="s">
        <v>202</v>
      </c>
      <c r="JO18" s="232">
        <v>4</v>
      </c>
      <c r="JP18" s="232">
        <v>0</v>
      </c>
      <c r="JQ18" s="233"/>
      <c r="JR18" s="233"/>
      <c r="JS18" s="233"/>
      <c r="JT18" s="233"/>
      <c r="JU18" s="233"/>
      <c r="JV18" s="233"/>
      <c r="JW18" s="233"/>
      <c r="JX18" s="233"/>
      <c r="JY18" s="233"/>
      <c r="JZ18" s="233"/>
      <c r="KA18" s="233"/>
      <c r="KB18" s="233"/>
      <c r="KC18" s="233"/>
      <c r="KD18" s="233"/>
      <c r="KE18" s="233"/>
      <c r="KF18" s="233"/>
      <c r="KG18" s="233"/>
      <c r="KH18" s="233"/>
      <c r="KI18" s="233"/>
      <c r="KJ18" s="233"/>
      <c r="KK18" s="233"/>
      <c r="KL18" s="233"/>
      <c r="KM18" s="233"/>
      <c r="KN18" s="232" t="s">
        <v>3320</v>
      </c>
      <c r="KO18" s="232" t="s">
        <v>3320</v>
      </c>
      <c r="KP18" s="232" t="s">
        <v>3320</v>
      </c>
      <c r="KQ18" s="235"/>
      <c r="KR18" s="235"/>
      <c r="KS18" s="235"/>
      <c r="KT18" s="247"/>
      <c r="KU18" s="235"/>
      <c r="KV18" s="235"/>
      <c r="KW18" s="233" t="s">
        <v>6167</v>
      </c>
      <c r="KX18" s="233"/>
      <c r="KY18" s="232">
        <v>100</v>
      </c>
      <c r="KZ18" s="236">
        <v>0</v>
      </c>
      <c r="LA18" s="235"/>
      <c r="LB18" s="232">
        <v>0</v>
      </c>
      <c r="LC18" s="233"/>
      <c r="LD18" s="233" t="s">
        <v>6168</v>
      </c>
      <c r="LE18" s="233" t="s">
        <v>5777</v>
      </c>
      <c r="LF18" s="235"/>
    </row>
    <row r="19" spans="1:318" ht="49.5" customHeight="1" thickBot="1">
      <c r="A19" s="231" t="s">
        <v>5638</v>
      </c>
      <c r="B19" s="232">
        <v>1149</v>
      </c>
      <c r="C19" s="233" t="s">
        <v>6169</v>
      </c>
      <c r="D19" s="233" t="s">
        <v>6170</v>
      </c>
      <c r="E19" s="232">
        <v>1149</v>
      </c>
      <c r="F19" s="235"/>
      <c r="G19" s="233" t="s">
        <v>5727</v>
      </c>
      <c r="H19" s="233" t="s">
        <v>5728</v>
      </c>
      <c r="I19" s="234">
        <v>1</v>
      </c>
      <c r="J19" s="235"/>
      <c r="K19" s="234" t="s">
        <v>68</v>
      </c>
      <c r="L19" s="235"/>
      <c r="M19" s="234">
        <v>1</v>
      </c>
      <c r="N19" s="235"/>
      <c r="O19" s="235"/>
      <c r="P19" s="235"/>
      <c r="Q19" s="234">
        <v>1</v>
      </c>
      <c r="R19" s="234" t="s">
        <v>68</v>
      </c>
      <c r="S19" s="235"/>
      <c r="T19" s="235"/>
      <c r="U19" s="235"/>
      <c r="V19" s="233" t="s">
        <v>5116</v>
      </c>
      <c r="W19" s="233" t="s">
        <v>5643</v>
      </c>
      <c r="X19" s="232">
        <v>1</v>
      </c>
      <c r="Y19" s="232">
        <v>20.65</v>
      </c>
      <c r="Z19" s="236">
        <v>0</v>
      </c>
      <c r="AA19" s="236">
        <v>0</v>
      </c>
      <c r="AB19" s="232">
        <v>1</v>
      </c>
      <c r="AC19" s="233" t="s">
        <v>5729</v>
      </c>
      <c r="AD19" s="233" t="s">
        <v>5730</v>
      </c>
      <c r="AE19" s="234" t="s">
        <v>5645</v>
      </c>
      <c r="AF19" s="233" t="s">
        <v>5693</v>
      </c>
      <c r="AG19" s="234" t="s">
        <v>5645</v>
      </c>
      <c r="AH19" s="233" t="s">
        <v>5729</v>
      </c>
      <c r="AI19" s="233" t="s">
        <v>5731</v>
      </c>
      <c r="AJ19" s="233" t="s">
        <v>5732</v>
      </c>
      <c r="AK19" s="233" t="s">
        <v>5733</v>
      </c>
      <c r="AL19" s="233" t="s">
        <v>5734</v>
      </c>
      <c r="AM19" s="233" t="s">
        <v>5735</v>
      </c>
      <c r="AN19" s="233" t="s">
        <v>3320</v>
      </c>
      <c r="AO19" s="233" t="s">
        <v>5736</v>
      </c>
      <c r="AP19" s="233" t="s">
        <v>5698</v>
      </c>
      <c r="AQ19" s="233" t="s">
        <v>5737</v>
      </c>
      <c r="AR19" s="233" t="s">
        <v>5738</v>
      </c>
      <c r="AS19" s="233" t="s">
        <v>5739</v>
      </c>
      <c r="AT19" s="233" t="s">
        <v>733</v>
      </c>
      <c r="AU19" s="233" t="s">
        <v>733</v>
      </c>
      <c r="AV19" s="233" t="s">
        <v>733</v>
      </c>
      <c r="AW19" s="233" t="s">
        <v>3320</v>
      </c>
      <c r="AX19" s="233" t="s">
        <v>5740</v>
      </c>
      <c r="AY19" s="233" t="s">
        <v>733</v>
      </c>
      <c r="AZ19" s="233" t="s">
        <v>5741</v>
      </c>
      <c r="BA19" s="233" t="s">
        <v>5742</v>
      </c>
      <c r="BB19" s="233" t="s">
        <v>5743</v>
      </c>
      <c r="BC19" s="233" t="s">
        <v>5744</v>
      </c>
      <c r="BD19" s="233" t="s">
        <v>5745</v>
      </c>
      <c r="BE19" s="233" t="s">
        <v>5746</v>
      </c>
      <c r="BF19" s="234" t="s">
        <v>1214</v>
      </c>
      <c r="BG19" s="233" t="s">
        <v>3320</v>
      </c>
      <c r="BH19" s="233" t="s">
        <v>5955</v>
      </c>
      <c r="BI19" s="233" t="s">
        <v>5955</v>
      </c>
      <c r="BJ19" s="233" t="s">
        <v>3596</v>
      </c>
      <c r="BK19" s="233" t="s">
        <v>6171</v>
      </c>
      <c r="BL19" s="234">
        <v>69</v>
      </c>
      <c r="BM19" s="233" t="s">
        <v>5712</v>
      </c>
      <c r="BN19" s="237">
        <v>46767</v>
      </c>
      <c r="BO19" s="232">
        <v>12</v>
      </c>
      <c r="BP19" s="232">
        <v>2028</v>
      </c>
      <c r="BQ19" s="232">
        <v>20.65</v>
      </c>
      <c r="BR19" s="234">
        <v>20.65</v>
      </c>
      <c r="BS19" s="233" t="s">
        <v>5666</v>
      </c>
      <c r="BT19" s="232">
        <v>118</v>
      </c>
      <c r="BU19" s="234">
        <v>46.9</v>
      </c>
      <c r="BV19" s="238">
        <v>0.26</v>
      </c>
      <c r="BW19" s="239" t="s">
        <v>910</v>
      </c>
      <c r="BX19" s="233" t="s">
        <v>733</v>
      </c>
      <c r="BY19" s="233" t="s">
        <v>910</v>
      </c>
      <c r="BZ19" s="232">
        <v>25.93</v>
      </c>
      <c r="CA19" s="233" t="s">
        <v>733</v>
      </c>
      <c r="CB19" s="232">
        <v>715</v>
      </c>
      <c r="CC19" s="233" t="s">
        <v>5713</v>
      </c>
      <c r="CD19" s="233" t="s">
        <v>5668</v>
      </c>
      <c r="CE19" s="233" t="s">
        <v>3320</v>
      </c>
      <c r="CF19" s="233" t="s">
        <v>1214</v>
      </c>
      <c r="CG19" s="233" t="s">
        <v>733</v>
      </c>
      <c r="CH19" s="232">
        <v>1786</v>
      </c>
      <c r="CI19" s="232">
        <v>1675</v>
      </c>
      <c r="CJ19" s="233" t="s">
        <v>6172</v>
      </c>
      <c r="CK19" s="232">
        <v>363</v>
      </c>
      <c r="CL19" s="232">
        <v>96</v>
      </c>
      <c r="CM19" s="232">
        <v>99</v>
      </c>
      <c r="CN19" s="232">
        <v>25</v>
      </c>
      <c r="CO19" s="237">
        <v>46327</v>
      </c>
      <c r="CP19" s="232">
        <v>2026</v>
      </c>
      <c r="CQ19" s="232">
        <v>0.4</v>
      </c>
      <c r="CR19" s="232">
        <v>8</v>
      </c>
      <c r="CS19" s="233" t="s">
        <v>5750</v>
      </c>
      <c r="CT19" s="232">
        <v>2959650</v>
      </c>
      <c r="CU19" s="233" t="s">
        <v>3320</v>
      </c>
      <c r="CV19" s="233" t="s">
        <v>3320</v>
      </c>
      <c r="CW19" s="233" t="s">
        <v>3320</v>
      </c>
      <c r="CX19" s="233" t="s">
        <v>3320</v>
      </c>
      <c r="CY19" s="233" t="s">
        <v>3320</v>
      </c>
      <c r="CZ19" s="233" t="s">
        <v>3320</v>
      </c>
      <c r="DA19" s="233" t="s">
        <v>3320</v>
      </c>
      <c r="DB19" s="233" t="s">
        <v>3320</v>
      </c>
      <c r="DC19" s="233" t="s">
        <v>3320</v>
      </c>
      <c r="DD19" s="233" t="s">
        <v>3320</v>
      </c>
      <c r="DE19" s="235"/>
      <c r="DF19" s="233" t="s">
        <v>3320</v>
      </c>
      <c r="DG19" s="233" t="s">
        <v>3320</v>
      </c>
      <c r="DH19" s="233" t="s">
        <v>3320</v>
      </c>
      <c r="DI19" s="233" t="s">
        <v>3320</v>
      </c>
      <c r="DJ19" s="233" t="s">
        <v>3320</v>
      </c>
      <c r="DK19" s="233" t="s">
        <v>3320</v>
      </c>
      <c r="DL19" s="235"/>
      <c r="DM19" s="233" t="s">
        <v>3320</v>
      </c>
      <c r="DN19" s="233" t="s">
        <v>3320</v>
      </c>
      <c r="DO19" s="233" t="s">
        <v>3320</v>
      </c>
      <c r="DP19" s="235"/>
      <c r="DQ19" s="233" t="s">
        <v>3320</v>
      </c>
      <c r="DR19" s="233" t="s">
        <v>3320</v>
      </c>
      <c r="DS19" s="233" t="s">
        <v>3320</v>
      </c>
      <c r="DT19" s="233" t="s">
        <v>3320</v>
      </c>
      <c r="DU19" s="233" t="s">
        <v>3320</v>
      </c>
      <c r="DV19" s="233" t="s">
        <v>3320</v>
      </c>
      <c r="DW19" s="233" t="s">
        <v>3320</v>
      </c>
      <c r="DX19" s="233" t="s">
        <v>3320</v>
      </c>
      <c r="DY19" s="233" t="s">
        <v>3320</v>
      </c>
      <c r="DZ19" s="233" t="s">
        <v>3320</v>
      </c>
      <c r="EA19" s="233" t="s">
        <v>3320</v>
      </c>
      <c r="EB19" s="233" t="s">
        <v>3320</v>
      </c>
      <c r="EC19" s="233" t="s">
        <v>3320</v>
      </c>
      <c r="ED19" s="233" t="s">
        <v>3320</v>
      </c>
      <c r="EE19" s="233" t="s">
        <v>3320</v>
      </c>
      <c r="EF19" s="233" t="s">
        <v>3320</v>
      </c>
      <c r="EG19" s="233" t="s">
        <v>3320</v>
      </c>
      <c r="EH19" s="233" t="s">
        <v>3320</v>
      </c>
      <c r="EI19" s="233" t="s">
        <v>3320</v>
      </c>
      <c r="EJ19" s="233" t="s">
        <v>3320</v>
      </c>
      <c r="EK19" s="233" t="s">
        <v>3320</v>
      </c>
      <c r="EL19" s="233" t="s">
        <v>3320</v>
      </c>
      <c r="EM19" s="233" t="s">
        <v>3320</v>
      </c>
      <c r="EN19" s="233" t="s">
        <v>3320</v>
      </c>
      <c r="EO19" s="233" t="s">
        <v>3320</v>
      </c>
      <c r="EP19" s="233" t="s">
        <v>3320</v>
      </c>
      <c r="EQ19" s="233" t="s">
        <v>3320</v>
      </c>
      <c r="ER19" s="233" t="s">
        <v>3320</v>
      </c>
      <c r="ES19" s="233" t="s">
        <v>3320</v>
      </c>
      <c r="ET19" s="233" t="s">
        <v>3320</v>
      </c>
      <c r="EU19" s="233" t="s">
        <v>3320</v>
      </c>
      <c r="EV19" s="233" t="s">
        <v>3320</v>
      </c>
      <c r="EW19" s="233" t="s">
        <v>3320</v>
      </c>
      <c r="EX19" s="233" t="s">
        <v>3320</v>
      </c>
      <c r="EY19" s="233" t="s">
        <v>3320</v>
      </c>
      <c r="EZ19" s="233" t="s">
        <v>3320</v>
      </c>
      <c r="FA19" s="233" t="s">
        <v>3320</v>
      </c>
      <c r="FB19" s="233" t="s">
        <v>3320</v>
      </c>
      <c r="FC19" s="233" t="s">
        <v>3320</v>
      </c>
      <c r="FD19" s="233" t="s">
        <v>3320</v>
      </c>
      <c r="FE19" s="233" t="s">
        <v>3320</v>
      </c>
      <c r="FF19" s="233" t="s">
        <v>3320</v>
      </c>
      <c r="FG19" s="233" t="s">
        <v>3320</v>
      </c>
      <c r="FH19" s="233" t="s">
        <v>3320</v>
      </c>
      <c r="FI19" s="233" t="s">
        <v>3320</v>
      </c>
      <c r="FJ19" s="233" t="s">
        <v>3320</v>
      </c>
      <c r="FK19" s="233" t="s">
        <v>3320</v>
      </c>
      <c r="FL19" s="233" t="s">
        <v>3320</v>
      </c>
      <c r="FM19" s="233" t="s">
        <v>3320</v>
      </c>
      <c r="FN19" s="240">
        <v>33540694</v>
      </c>
      <c r="FO19" s="232">
        <v>34</v>
      </c>
      <c r="FP19" s="233" t="s">
        <v>733</v>
      </c>
      <c r="FQ19" s="233" t="s">
        <v>733</v>
      </c>
      <c r="FR19" s="233" t="s">
        <v>733</v>
      </c>
      <c r="FS19" s="233" t="s">
        <v>733</v>
      </c>
      <c r="FT19" s="233" t="s">
        <v>5117</v>
      </c>
      <c r="FU19" s="233" t="s">
        <v>6173</v>
      </c>
      <c r="FV19" s="233" t="s">
        <v>6174</v>
      </c>
      <c r="FW19" s="241" t="s">
        <v>5960</v>
      </c>
      <c r="FX19" s="242">
        <v>230</v>
      </c>
      <c r="FY19" s="233" t="s">
        <v>6175</v>
      </c>
      <c r="FZ19" s="240">
        <v>33540694</v>
      </c>
      <c r="GA19" s="240">
        <v>12211600</v>
      </c>
      <c r="GB19" s="240">
        <v>50120</v>
      </c>
      <c r="GC19" s="240">
        <v>23960</v>
      </c>
      <c r="GD19" s="233" t="s">
        <v>5962</v>
      </c>
      <c r="GE19" s="233" t="s">
        <v>733</v>
      </c>
      <c r="GF19" s="233" t="s">
        <v>733</v>
      </c>
      <c r="GG19" s="233" t="s">
        <v>5756</v>
      </c>
      <c r="GH19" s="233" t="s">
        <v>733</v>
      </c>
      <c r="GI19" s="233" t="s">
        <v>733</v>
      </c>
      <c r="GJ19" s="233" t="s">
        <v>733</v>
      </c>
      <c r="GK19" s="233" t="s">
        <v>733</v>
      </c>
      <c r="GL19" s="233" t="s">
        <v>733</v>
      </c>
      <c r="GM19" s="243" t="s">
        <v>5676</v>
      </c>
      <c r="GN19" s="233" t="s">
        <v>3320</v>
      </c>
      <c r="GO19" s="233" t="s">
        <v>733</v>
      </c>
      <c r="GP19" s="233" t="s">
        <v>5721</v>
      </c>
      <c r="GQ19" s="233" t="s">
        <v>733</v>
      </c>
      <c r="GR19" s="233" t="s">
        <v>5679</v>
      </c>
      <c r="GS19" s="233" t="s">
        <v>3320</v>
      </c>
      <c r="GT19" s="233" t="s">
        <v>3320</v>
      </c>
      <c r="GU19" s="232">
        <v>2</v>
      </c>
      <c r="GV19" s="233" t="s">
        <v>733</v>
      </c>
      <c r="GW19" s="233" t="s">
        <v>5679</v>
      </c>
      <c r="GX19" s="233" t="s">
        <v>6176</v>
      </c>
      <c r="GY19" s="233" t="s">
        <v>1214</v>
      </c>
      <c r="GZ19" s="233" t="s">
        <v>3320</v>
      </c>
      <c r="HA19" s="233" t="s">
        <v>6177</v>
      </c>
      <c r="HB19" s="233" t="s">
        <v>6178</v>
      </c>
      <c r="HC19" s="233" t="s">
        <v>3320</v>
      </c>
      <c r="HD19" s="233" t="s">
        <v>3320</v>
      </c>
      <c r="HE19" s="233" t="s">
        <v>3320</v>
      </c>
      <c r="HF19" s="233" t="s">
        <v>733</v>
      </c>
      <c r="HG19" s="233" t="s">
        <v>1214</v>
      </c>
      <c r="HH19" s="244">
        <v>46084.825486111113</v>
      </c>
      <c r="HI19" s="244">
        <v>46084.839409722219</v>
      </c>
      <c r="HJ19" s="233" t="s">
        <v>5685</v>
      </c>
      <c r="HK19" s="233" t="s">
        <v>3320</v>
      </c>
      <c r="HL19" s="233" t="s">
        <v>3320</v>
      </c>
      <c r="HM19" s="233" t="s">
        <v>3320</v>
      </c>
      <c r="HN19" s="233" t="s">
        <v>3320</v>
      </c>
      <c r="HO19" s="233" t="s">
        <v>3320</v>
      </c>
      <c r="HP19" s="233" t="s">
        <v>3320</v>
      </c>
      <c r="HQ19" s="233" t="s">
        <v>3320</v>
      </c>
      <c r="HR19" s="233" t="s">
        <v>3320</v>
      </c>
      <c r="HS19" s="233" t="s">
        <v>3320</v>
      </c>
      <c r="HT19" s="233" t="s">
        <v>3320</v>
      </c>
      <c r="HU19" s="233" t="s">
        <v>3320</v>
      </c>
      <c r="HV19" s="233" t="s">
        <v>3320</v>
      </c>
      <c r="HW19" s="233" t="s">
        <v>3320</v>
      </c>
      <c r="HX19" s="233" t="s">
        <v>3320</v>
      </c>
      <c r="HY19" s="233" t="s">
        <v>3320</v>
      </c>
      <c r="HZ19" s="233" t="s">
        <v>3320</v>
      </c>
      <c r="IA19" s="233" t="s">
        <v>3320</v>
      </c>
      <c r="IB19" s="233" t="s">
        <v>3320</v>
      </c>
      <c r="IC19" s="233" t="s">
        <v>3320</v>
      </c>
      <c r="ID19" s="233" t="s">
        <v>3320</v>
      </c>
      <c r="IE19" s="233" t="s">
        <v>3320</v>
      </c>
      <c r="IF19" s="233" t="s">
        <v>3320</v>
      </c>
      <c r="IG19" s="233" t="s">
        <v>3320</v>
      </c>
      <c r="IH19" s="233" t="s">
        <v>3320</v>
      </c>
      <c r="II19" s="233" t="s">
        <v>3320</v>
      </c>
      <c r="IJ19" s="233" t="s">
        <v>3320</v>
      </c>
      <c r="IK19" s="233" t="s">
        <v>3320</v>
      </c>
      <c r="IL19" s="233" t="s">
        <v>3320</v>
      </c>
      <c r="IM19" s="233" t="s">
        <v>3320</v>
      </c>
      <c r="IN19" s="233" t="s">
        <v>3320</v>
      </c>
      <c r="IO19" s="233" t="s">
        <v>3320</v>
      </c>
      <c r="IP19" s="233" t="s">
        <v>3320</v>
      </c>
      <c r="IQ19" s="233" t="s">
        <v>3320</v>
      </c>
      <c r="IR19" s="233" t="s">
        <v>3320</v>
      </c>
      <c r="IS19" s="233" t="s">
        <v>3320</v>
      </c>
      <c r="IT19" s="233" t="s">
        <v>3320</v>
      </c>
      <c r="IU19" s="233" t="s">
        <v>3320</v>
      </c>
      <c r="IV19" s="233" t="s">
        <v>3320</v>
      </c>
      <c r="IW19" s="249" t="s">
        <v>5965</v>
      </c>
      <c r="IX19" s="250" t="s">
        <v>3320</v>
      </c>
      <c r="IY19" s="250" t="s">
        <v>5966</v>
      </c>
      <c r="IZ19" s="249" t="s">
        <v>5967</v>
      </c>
      <c r="JA19" s="235"/>
      <c r="JB19" s="233"/>
      <c r="JC19" s="233"/>
      <c r="JD19" s="233"/>
      <c r="JE19" s="235"/>
      <c r="JF19" s="232" t="s">
        <v>3320</v>
      </c>
      <c r="JG19" s="232" t="s">
        <v>3320</v>
      </c>
      <c r="JH19" s="232" t="s">
        <v>3320</v>
      </c>
      <c r="JI19" s="232" t="s">
        <v>3320</v>
      </c>
      <c r="JJ19" s="232" t="s">
        <v>3320</v>
      </c>
      <c r="JK19" s="233" t="s">
        <v>202</v>
      </c>
      <c r="JL19" s="235"/>
      <c r="JM19" s="235"/>
      <c r="JN19" s="233" t="s">
        <v>202</v>
      </c>
      <c r="JO19" s="232">
        <v>7</v>
      </c>
      <c r="JP19" s="232">
        <v>0</v>
      </c>
      <c r="JQ19" s="233"/>
      <c r="JR19" s="233"/>
      <c r="JS19" s="233"/>
      <c r="JT19" s="233"/>
      <c r="JU19" s="233"/>
      <c r="JV19" s="233"/>
      <c r="JW19" s="233"/>
      <c r="JX19" s="233"/>
      <c r="JY19" s="233"/>
      <c r="JZ19" s="233"/>
      <c r="KA19" s="233"/>
      <c r="KB19" s="233"/>
      <c r="KC19" s="233"/>
      <c r="KD19" s="233"/>
      <c r="KE19" s="233"/>
      <c r="KF19" s="233"/>
      <c r="KG19" s="233"/>
      <c r="KH19" s="233"/>
      <c r="KI19" s="233"/>
      <c r="KJ19" s="233"/>
      <c r="KK19" s="233"/>
      <c r="KL19" s="233"/>
      <c r="KM19" s="233"/>
      <c r="KN19" s="232" t="s">
        <v>3320</v>
      </c>
      <c r="KO19" s="232" t="s">
        <v>3320</v>
      </c>
      <c r="KP19" s="232" t="s">
        <v>3320</v>
      </c>
      <c r="KQ19" s="235"/>
      <c r="KR19" s="235"/>
      <c r="KS19" s="235"/>
      <c r="KT19" s="233"/>
      <c r="KU19" s="235"/>
      <c r="KV19" s="235"/>
      <c r="KW19" s="235"/>
      <c r="KX19" s="233"/>
      <c r="KY19" s="232">
        <v>20.65</v>
      </c>
      <c r="KZ19" s="236">
        <v>0</v>
      </c>
      <c r="LA19" s="235"/>
      <c r="LB19" s="232">
        <v>0</v>
      </c>
      <c r="LC19" s="233"/>
      <c r="LD19" s="235"/>
      <c r="LE19" s="235"/>
      <c r="LF19" s="235"/>
    </row>
    <row r="20" spans="1:318" ht="49.5" customHeight="1" thickBot="1">
      <c r="A20" s="231" t="s">
        <v>5638</v>
      </c>
      <c r="B20" s="232">
        <v>1124</v>
      </c>
      <c r="C20" s="233" t="s">
        <v>6179</v>
      </c>
      <c r="D20" s="233" t="s">
        <v>6180</v>
      </c>
      <c r="E20" s="232">
        <v>1124</v>
      </c>
      <c r="F20" s="235"/>
      <c r="G20" s="233" t="s">
        <v>6181</v>
      </c>
      <c r="H20" s="233" t="s">
        <v>6182</v>
      </c>
      <c r="I20" s="234">
        <v>3</v>
      </c>
      <c r="J20" s="235"/>
      <c r="K20" s="234" t="s">
        <v>68</v>
      </c>
      <c r="L20" s="235"/>
      <c r="M20" s="234">
        <v>3</v>
      </c>
      <c r="N20" s="235"/>
      <c r="O20" s="235"/>
      <c r="P20" s="235"/>
      <c r="Q20" s="234">
        <v>1</v>
      </c>
      <c r="R20" s="234" t="s">
        <v>68</v>
      </c>
      <c r="S20" s="235"/>
      <c r="T20" s="235"/>
      <c r="U20" s="235"/>
      <c r="V20" s="233" t="s">
        <v>5211</v>
      </c>
      <c r="W20" s="233" t="s">
        <v>5916</v>
      </c>
      <c r="X20" s="232">
        <v>1.5</v>
      </c>
      <c r="Y20" s="232">
        <v>702</v>
      </c>
      <c r="Z20" s="236">
        <v>0</v>
      </c>
      <c r="AA20" s="236">
        <v>0</v>
      </c>
      <c r="AB20" s="232">
        <v>1</v>
      </c>
      <c r="AC20" s="233" t="s">
        <v>67</v>
      </c>
      <c r="AD20" s="233" t="s">
        <v>3475</v>
      </c>
      <c r="AE20" s="234" t="s">
        <v>5645</v>
      </c>
      <c r="AF20" s="233" t="s">
        <v>5693</v>
      </c>
      <c r="AG20" s="234" t="s">
        <v>5645</v>
      </c>
      <c r="AH20" s="231" t="s">
        <v>67</v>
      </c>
      <c r="AI20" s="233" t="s">
        <v>6183</v>
      </c>
      <c r="AJ20" s="233" t="s">
        <v>5698</v>
      </c>
      <c r="AK20" s="233" t="s">
        <v>5698</v>
      </c>
      <c r="AL20" s="233" t="s">
        <v>6184</v>
      </c>
      <c r="AM20" s="233" t="s">
        <v>6185</v>
      </c>
      <c r="AN20" s="233" t="s">
        <v>3320</v>
      </c>
      <c r="AO20" s="233" t="s">
        <v>6186</v>
      </c>
      <c r="AP20" s="233" t="s">
        <v>5698</v>
      </c>
      <c r="AQ20" s="233" t="s">
        <v>6187</v>
      </c>
      <c r="AR20" s="233" t="s">
        <v>6188</v>
      </c>
      <c r="AS20" s="233" t="s">
        <v>6189</v>
      </c>
      <c r="AT20" s="233" t="s">
        <v>733</v>
      </c>
      <c r="AU20" s="233" t="s">
        <v>733</v>
      </c>
      <c r="AV20" s="233" t="s">
        <v>733</v>
      </c>
      <c r="AW20" s="233" t="s">
        <v>3320</v>
      </c>
      <c r="AX20" s="233" t="s">
        <v>6190</v>
      </c>
      <c r="AY20" s="233" t="s">
        <v>733</v>
      </c>
      <c r="AZ20" s="233" t="s">
        <v>6191</v>
      </c>
      <c r="BA20" s="233" t="s">
        <v>6192</v>
      </c>
      <c r="BB20" s="233" t="s">
        <v>6193</v>
      </c>
      <c r="BC20" s="233" t="s">
        <v>6194</v>
      </c>
      <c r="BD20" s="233" t="s">
        <v>6195</v>
      </c>
      <c r="BE20" s="233" t="s">
        <v>6196</v>
      </c>
      <c r="BF20" s="234" t="s">
        <v>1214</v>
      </c>
      <c r="BG20" s="233" t="s">
        <v>3320</v>
      </c>
      <c r="BH20" s="233" t="s">
        <v>2043</v>
      </c>
      <c r="BI20" s="233" t="s">
        <v>2043</v>
      </c>
      <c r="BJ20" s="233" t="s">
        <v>3589</v>
      </c>
      <c r="BK20" s="233" t="s">
        <v>5942</v>
      </c>
      <c r="BL20" s="234">
        <v>400</v>
      </c>
      <c r="BM20" s="233" t="s">
        <v>5936</v>
      </c>
      <c r="BN20" s="237">
        <v>47453</v>
      </c>
      <c r="BO20" s="234">
        <v>24</v>
      </c>
      <c r="BP20" s="232">
        <v>2029</v>
      </c>
      <c r="BQ20" s="232">
        <v>468</v>
      </c>
      <c r="BR20" s="234">
        <v>468</v>
      </c>
      <c r="BS20" s="233" t="s">
        <v>5666</v>
      </c>
      <c r="BT20" s="232">
        <v>68</v>
      </c>
      <c r="BU20" s="234">
        <v>1401</v>
      </c>
      <c r="BV20" s="238">
        <v>0.34</v>
      </c>
      <c r="BW20" s="239" t="s">
        <v>910</v>
      </c>
      <c r="BX20" s="233" t="s">
        <v>733</v>
      </c>
      <c r="BY20" s="235"/>
      <c r="BZ20" s="233" t="s">
        <v>3320</v>
      </c>
      <c r="CA20" s="233" t="s">
        <v>3320</v>
      </c>
      <c r="CB20" s="233" t="s">
        <v>3320</v>
      </c>
      <c r="CC20" s="233" t="s">
        <v>3320</v>
      </c>
      <c r="CD20" s="233" t="s">
        <v>3320</v>
      </c>
      <c r="CE20" s="233" t="s">
        <v>3320</v>
      </c>
      <c r="CF20" s="233" t="s">
        <v>3320</v>
      </c>
      <c r="CG20" s="233" t="s">
        <v>3320</v>
      </c>
      <c r="CH20" s="233" t="s">
        <v>3320</v>
      </c>
      <c r="CI20" s="233" t="s">
        <v>3320</v>
      </c>
      <c r="CJ20" s="235"/>
      <c r="CK20" s="233" t="s">
        <v>3320</v>
      </c>
      <c r="CL20" s="233" t="s">
        <v>3320</v>
      </c>
      <c r="CM20" s="233" t="s">
        <v>3320</v>
      </c>
      <c r="CN20" s="233" t="s">
        <v>3320</v>
      </c>
      <c r="CO20" s="233" t="s">
        <v>3320</v>
      </c>
      <c r="CP20" s="235"/>
      <c r="CQ20" s="233" t="s">
        <v>3320</v>
      </c>
      <c r="CR20" s="233" t="s">
        <v>3320</v>
      </c>
      <c r="CS20" s="233" t="s">
        <v>3320</v>
      </c>
      <c r="CT20" s="233" t="s">
        <v>3320</v>
      </c>
      <c r="CU20" s="232">
        <v>6.8</v>
      </c>
      <c r="CV20" s="232">
        <v>7.9</v>
      </c>
      <c r="CW20" s="233" t="s">
        <v>733</v>
      </c>
      <c r="CX20" s="233" t="s">
        <v>6061</v>
      </c>
      <c r="CY20" s="232">
        <v>37.9</v>
      </c>
      <c r="CZ20" s="233" t="s">
        <v>733</v>
      </c>
      <c r="DA20" s="233" t="s">
        <v>733</v>
      </c>
      <c r="DB20" s="233" t="s">
        <v>733</v>
      </c>
      <c r="DC20" s="232">
        <v>3300</v>
      </c>
      <c r="DD20" s="232">
        <v>2781</v>
      </c>
      <c r="DE20" s="233" t="s">
        <v>6197</v>
      </c>
      <c r="DF20" s="232">
        <v>365</v>
      </c>
      <c r="DG20" s="232">
        <v>94.16</v>
      </c>
      <c r="DH20" s="232">
        <v>97</v>
      </c>
      <c r="DI20" s="232">
        <v>25</v>
      </c>
      <c r="DJ20" s="237">
        <v>46692</v>
      </c>
      <c r="DK20" s="232">
        <v>1.75</v>
      </c>
      <c r="DL20" s="232">
        <v>2027</v>
      </c>
      <c r="DM20" s="232">
        <v>12</v>
      </c>
      <c r="DN20" s="233" t="s">
        <v>6195</v>
      </c>
      <c r="DO20" s="232">
        <v>40000000</v>
      </c>
      <c r="DP20" s="235"/>
      <c r="DQ20" s="233" t="s">
        <v>3320</v>
      </c>
      <c r="DR20" s="233" t="s">
        <v>3320</v>
      </c>
      <c r="DS20" s="233" t="s">
        <v>3320</v>
      </c>
      <c r="DT20" s="233" t="s">
        <v>3320</v>
      </c>
      <c r="DU20" s="233" t="s">
        <v>3320</v>
      </c>
      <c r="DV20" s="233" t="s">
        <v>3320</v>
      </c>
      <c r="DW20" s="233" t="s">
        <v>3320</v>
      </c>
      <c r="DX20" s="233" t="s">
        <v>3320</v>
      </c>
      <c r="DY20" s="233" t="s">
        <v>3320</v>
      </c>
      <c r="DZ20" s="233" t="s">
        <v>3320</v>
      </c>
      <c r="EA20" s="233" t="s">
        <v>3320</v>
      </c>
      <c r="EB20" s="233" t="s">
        <v>3320</v>
      </c>
      <c r="EC20" s="233" t="s">
        <v>3320</v>
      </c>
      <c r="ED20" s="233" t="s">
        <v>3320</v>
      </c>
      <c r="EE20" s="233" t="s">
        <v>3320</v>
      </c>
      <c r="EF20" s="233" t="s">
        <v>3320</v>
      </c>
      <c r="EG20" s="233" t="s">
        <v>3320</v>
      </c>
      <c r="EH20" s="233" t="s">
        <v>3320</v>
      </c>
      <c r="EI20" s="233" t="s">
        <v>3320</v>
      </c>
      <c r="EJ20" s="233" t="s">
        <v>3320</v>
      </c>
      <c r="EK20" s="233" t="s">
        <v>3320</v>
      </c>
      <c r="EL20" s="233" t="s">
        <v>3320</v>
      </c>
      <c r="EM20" s="233" t="s">
        <v>3320</v>
      </c>
      <c r="EN20" s="233" t="s">
        <v>3320</v>
      </c>
      <c r="EO20" s="233" t="s">
        <v>3320</v>
      </c>
      <c r="EP20" s="233" t="s">
        <v>3320</v>
      </c>
      <c r="EQ20" s="233" t="s">
        <v>3320</v>
      </c>
      <c r="ER20" s="233" t="s">
        <v>3320</v>
      </c>
      <c r="ES20" s="233" t="s">
        <v>3320</v>
      </c>
      <c r="ET20" s="233" t="s">
        <v>3320</v>
      </c>
      <c r="EU20" s="233" t="s">
        <v>3320</v>
      </c>
      <c r="EV20" s="233" t="s">
        <v>3320</v>
      </c>
      <c r="EW20" s="233" t="s">
        <v>3320</v>
      </c>
      <c r="EX20" s="233" t="s">
        <v>3320</v>
      </c>
      <c r="EY20" s="233" t="s">
        <v>3320</v>
      </c>
      <c r="EZ20" s="233" t="s">
        <v>3320</v>
      </c>
      <c r="FA20" s="233" t="s">
        <v>3320</v>
      </c>
      <c r="FB20" s="233" t="s">
        <v>3320</v>
      </c>
      <c r="FC20" s="233" t="s">
        <v>3320</v>
      </c>
      <c r="FD20" s="233" t="s">
        <v>3320</v>
      </c>
      <c r="FE20" s="233" t="s">
        <v>3320</v>
      </c>
      <c r="FF20" s="233" t="s">
        <v>3320</v>
      </c>
      <c r="FG20" s="233" t="s">
        <v>3320</v>
      </c>
      <c r="FH20" s="233" t="s">
        <v>3320</v>
      </c>
      <c r="FI20" s="233" t="s">
        <v>3320</v>
      </c>
      <c r="FJ20" s="233" t="s">
        <v>3320</v>
      </c>
      <c r="FK20" s="233" t="s">
        <v>3320</v>
      </c>
      <c r="FL20" s="233" t="s">
        <v>3320</v>
      </c>
      <c r="FM20" s="233" t="s">
        <v>3320</v>
      </c>
      <c r="FN20" s="240">
        <v>1074938000</v>
      </c>
      <c r="FO20" s="240">
        <v>1075</v>
      </c>
      <c r="FP20" s="233" t="s">
        <v>733</v>
      </c>
      <c r="FQ20" s="233" t="s">
        <v>733</v>
      </c>
      <c r="FR20" s="233" t="s">
        <v>733</v>
      </c>
      <c r="FS20" s="233" t="s">
        <v>733</v>
      </c>
      <c r="FT20" s="233" t="s">
        <v>100</v>
      </c>
      <c r="FU20" s="233" t="s">
        <v>6198</v>
      </c>
      <c r="FV20" s="233" t="s">
        <v>6199</v>
      </c>
      <c r="FW20" s="241" t="s">
        <v>5942</v>
      </c>
      <c r="FX20" s="242">
        <v>400</v>
      </c>
      <c r="FY20" s="233" t="s">
        <v>6200</v>
      </c>
      <c r="FZ20" s="240">
        <v>1074938000</v>
      </c>
      <c r="GA20" s="240">
        <v>112320000</v>
      </c>
      <c r="GB20" s="240">
        <v>5019</v>
      </c>
      <c r="GC20" s="232">
        <v>908</v>
      </c>
      <c r="GD20" s="233" t="s">
        <v>6201</v>
      </c>
      <c r="GE20" s="233" t="s">
        <v>733</v>
      </c>
      <c r="GF20" s="233" t="s">
        <v>1214</v>
      </c>
      <c r="GG20" s="233" t="s">
        <v>6202</v>
      </c>
      <c r="GH20" s="233" t="s">
        <v>733</v>
      </c>
      <c r="GI20" s="233" t="s">
        <v>1214</v>
      </c>
      <c r="GJ20" s="233" t="s">
        <v>733</v>
      </c>
      <c r="GK20" s="233" t="s">
        <v>733</v>
      </c>
      <c r="GL20" s="233" t="s">
        <v>1214</v>
      </c>
      <c r="GM20" s="243" t="s">
        <v>5676</v>
      </c>
      <c r="GN20" s="233" t="s">
        <v>3320</v>
      </c>
      <c r="GO20" s="233" t="s">
        <v>733</v>
      </c>
      <c r="GP20" s="233" t="s">
        <v>5721</v>
      </c>
      <c r="GQ20" s="233" t="s">
        <v>1214</v>
      </c>
      <c r="GR20" s="233" t="s">
        <v>1214</v>
      </c>
      <c r="GS20" s="233" t="s">
        <v>3320</v>
      </c>
      <c r="GT20" s="233" t="s">
        <v>3320</v>
      </c>
      <c r="GU20" s="232">
        <v>0</v>
      </c>
      <c r="GV20" s="233" t="s">
        <v>733</v>
      </c>
      <c r="GW20" s="233" t="s">
        <v>5679</v>
      </c>
      <c r="GX20" s="233" t="s">
        <v>3961</v>
      </c>
      <c r="GY20" s="233" t="s">
        <v>1214</v>
      </c>
      <c r="GZ20" s="233" t="s">
        <v>3320</v>
      </c>
      <c r="HA20" s="233" t="s">
        <v>3320</v>
      </c>
      <c r="HB20" s="233" t="s">
        <v>3320</v>
      </c>
      <c r="HC20" s="233" t="s">
        <v>3320</v>
      </c>
      <c r="HD20" s="233" t="s">
        <v>3320</v>
      </c>
      <c r="HE20" s="233" t="s">
        <v>3320</v>
      </c>
      <c r="HF20" s="233" t="s">
        <v>5759</v>
      </c>
      <c r="HG20" s="233" t="s">
        <v>1214</v>
      </c>
      <c r="HH20" s="244">
        <v>46084.595833333333</v>
      </c>
      <c r="HI20" s="244">
        <v>46084.816863425927</v>
      </c>
      <c r="HJ20" s="233" t="s">
        <v>5685</v>
      </c>
      <c r="HK20" s="233" t="s">
        <v>3320</v>
      </c>
      <c r="HL20" s="233" t="s">
        <v>3320</v>
      </c>
      <c r="HM20" s="233" t="s">
        <v>3320</v>
      </c>
      <c r="HN20" s="233" t="s">
        <v>3320</v>
      </c>
      <c r="HO20" s="233" t="s">
        <v>3320</v>
      </c>
      <c r="HP20" s="233" t="s">
        <v>3320</v>
      </c>
      <c r="HQ20" s="233" t="s">
        <v>3320</v>
      </c>
      <c r="HR20" s="233" t="s">
        <v>3320</v>
      </c>
      <c r="HS20" s="233" t="s">
        <v>3320</v>
      </c>
      <c r="HT20" s="233" t="s">
        <v>3320</v>
      </c>
      <c r="HU20" s="233" t="s">
        <v>3320</v>
      </c>
      <c r="HV20" s="233" t="s">
        <v>3320</v>
      </c>
      <c r="HW20" s="233" t="s">
        <v>3320</v>
      </c>
      <c r="HX20" s="233" t="s">
        <v>3320</v>
      </c>
      <c r="HY20" s="233" t="s">
        <v>3320</v>
      </c>
      <c r="HZ20" s="233" t="s">
        <v>3320</v>
      </c>
      <c r="IA20" s="233" t="s">
        <v>3320</v>
      </c>
      <c r="IB20" s="233" t="s">
        <v>3320</v>
      </c>
      <c r="IC20" s="233" t="s">
        <v>3320</v>
      </c>
      <c r="ID20" s="233" t="s">
        <v>3320</v>
      </c>
      <c r="IE20" s="233" t="s">
        <v>3320</v>
      </c>
      <c r="IF20" s="233" t="s">
        <v>3320</v>
      </c>
      <c r="IG20" s="233" t="s">
        <v>3320</v>
      </c>
      <c r="IH20" s="233" t="s">
        <v>3320</v>
      </c>
      <c r="II20" s="233" t="s">
        <v>3320</v>
      </c>
      <c r="IJ20" s="233" t="s">
        <v>3320</v>
      </c>
      <c r="IK20" s="233" t="s">
        <v>3320</v>
      </c>
      <c r="IL20" s="233" t="s">
        <v>3320</v>
      </c>
      <c r="IM20" s="233" t="s">
        <v>3320</v>
      </c>
      <c r="IN20" s="233" t="s">
        <v>3320</v>
      </c>
      <c r="IO20" s="233" t="s">
        <v>3320</v>
      </c>
      <c r="IP20" s="233" t="s">
        <v>3320</v>
      </c>
      <c r="IQ20" s="233" t="s">
        <v>3320</v>
      </c>
      <c r="IR20" s="233" t="s">
        <v>3320</v>
      </c>
      <c r="IS20" s="233" t="s">
        <v>3320</v>
      </c>
      <c r="IT20" s="233" t="s">
        <v>3320</v>
      </c>
      <c r="IU20" s="233" t="s">
        <v>3320</v>
      </c>
      <c r="IV20" s="233" t="s">
        <v>3320</v>
      </c>
      <c r="IW20" s="233" t="s">
        <v>5773</v>
      </c>
      <c r="IX20" s="234" t="s">
        <v>5774</v>
      </c>
      <c r="IY20" s="234" t="s">
        <v>5774</v>
      </c>
      <c r="IZ20" s="233" t="s">
        <v>5775</v>
      </c>
      <c r="JA20" s="235"/>
      <c r="JB20" s="233"/>
      <c r="JC20" s="233"/>
      <c r="JD20" s="233"/>
      <c r="JE20" s="235"/>
      <c r="JF20" s="232" t="s">
        <v>3320</v>
      </c>
      <c r="JG20" s="232" t="s">
        <v>3320</v>
      </c>
      <c r="JH20" s="232" t="s">
        <v>3320</v>
      </c>
      <c r="JI20" s="232" t="s">
        <v>3320</v>
      </c>
      <c r="JJ20" s="232" t="s">
        <v>3320</v>
      </c>
      <c r="JK20" s="233" t="s">
        <v>202</v>
      </c>
      <c r="JL20" s="235"/>
      <c r="JM20" s="235"/>
      <c r="JN20" s="233" t="s">
        <v>202</v>
      </c>
      <c r="JO20" s="232">
        <v>6</v>
      </c>
      <c r="JP20" s="232">
        <v>0</v>
      </c>
      <c r="JQ20" s="233"/>
      <c r="JR20" s="233"/>
      <c r="JS20" s="233"/>
      <c r="JT20" s="233"/>
      <c r="JU20" s="233"/>
      <c r="JV20" s="233"/>
      <c r="JW20" s="233"/>
      <c r="JX20" s="233"/>
      <c r="JY20" s="233"/>
      <c r="JZ20" s="233"/>
      <c r="KA20" s="233"/>
      <c r="KB20" s="233"/>
      <c r="KC20" s="233"/>
      <c r="KD20" s="233"/>
      <c r="KE20" s="233"/>
      <c r="KF20" s="233"/>
      <c r="KG20" s="233"/>
      <c r="KH20" s="233"/>
      <c r="KI20" s="233"/>
      <c r="KJ20" s="233"/>
      <c r="KK20" s="233"/>
      <c r="KL20" s="233"/>
      <c r="KM20" s="233"/>
      <c r="KN20" s="232" t="s">
        <v>3320</v>
      </c>
      <c r="KO20" s="232" t="s">
        <v>3320</v>
      </c>
      <c r="KP20" s="232" t="s">
        <v>3320</v>
      </c>
      <c r="KQ20" s="235"/>
      <c r="KR20" s="235"/>
      <c r="KS20" s="235"/>
      <c r="KT20" s="233"/>
      <c r="KU20" s="235"/>
      <c r="KV20" s="235"/>
      <c r="KW20" s="235"/>
      <c r="KX20" s="233"/>
      <c r="KY20" s="232">
        <v>702</v>
      </c>
      <c r="KZ20" s="236">
        <v>0</v>
      </c>
      <c r="LA20" s="235"/>
      <c r="LB20" s="232">
        <v>0</v>
      </c>
      <c r="LC20" s="233"/>
      <c r="LD20" s="235"/>
      <c r="LE20" s="235"/>
      <c r="LF20" s="235"/>
    </row>
    <row r="21" spans="1:318" ht="49.5" customHeight="1" thickBot="1">
      <c r="A21" s="231" t="s">
        <v>5638</v>
      </c>
      <c r="B21" s="232">
        <v>1107</v>
      </c>
      <c r="C21" s="233" t="s">
        <v>6203</v>
      </c>
      <c r="D21" s="233" t="s">
        <v>6204</v>
      </c>
      <c r="E21" s="232">
        <v>1107</v>
      </c>
      <c r="F21" s="235"/>
      <c r="G21" s="233" t="s">
        <v>6181</v>
      </c>
      <c r="H21" s="233" t="s">
        <v>6182</v>
      </c>
      <c r="I21" s="234">
        <v>3</v>
      </c>
      <c r="J21" s="235"/>
      <c r="K21" s="234" t="s">
        <v>68</v>
      </c>
      <c r="L21" s="235"/>
      <c r="M21" s="234">
        <v>3</v>
      </c>
      <c r="N21" s="235"/>
      <c r="O21" s="235"/>
      <c r="P21" s="235"/>
      <c r="Q21" s="234">
        <v>1</v>
      </c>
      <c r="R21" s="234" t="s">
        <v>68</v>
      </c>
      <c r="S21" s="235"/>
      <c r="T21" s="235"/>
      <c r="U21" s="235"/>
      <c r="V21" s="233" t="s">
        <v>5213</v>
      </c>
      <c r="W21" s="233" t="s">
        <v>5916</v>
      </c>
      <c r="X21" s="232">
        <v>1.5</v>
      </c>
      <c r="Y21" s="232">
        <v>754.5</v>
      </c>
      <c r="Z21" s="236">
        <v>0</v>
      </c>
      <c r="AA21" s="236">
        <v>0</v>
      </c>
      <c r="AB21" s="232">
        <v>1</v>
      </c>
      <c r="AC21" s="233" t="s">
        <v>67</v>
      </c>
      <c r="AD21" s="233" t="s">
        <v>3475</v>
      </c>
      <c r="AE21" s="234" t="s">
        <v>5645</v>
      </c>
      <c r="AF21" s="233" t="s">
        <v>5693</v>
      </c>
      <c r="AG21" s="234" t="s">
        <v>5645</v>
      </c>
      <c r="AH21" s="231" t="s">
        <v>67</v>
      </c>
      <c r="AI21" s="233" t="s">
        <v>6183</v>
      </c>
      <c r="AJ21" s="233" t="s">
        <v>5698</v>
      </c>
      <c r="AK21" s="233" t="s">
        <v>5698</v>
      </c>
      <c r="AL21" s="233" t="s">
        <v>6184</v>
      </c>
      <c r="AM21" s="233" t="s">
        <v>6185</v>
      </c>
      <c r="AN21" s="233" t="s">
        <v>3320</v>
      </c>
      <c r="AO21" s="233" t="s">
        <v>6186</v>
      </c>
      <c r="AP21" s="233" t="s">
        <v>5698</v>
      </c>
      <c r="AQ21" s="233" t="s">
        <v>6187</v>
      </c>
      <c r="AR21" s="233" t="s">
        <v>6188</v>
      </c>
      <c r="AS21" s="233" t="s">
        <v>6189</v>
      </c>
      <c r="AT21" s="233" t="s">
        <v>733</v>
      </c>
      <c r="AU21" s="233" t="s">
        <v>733</v>
      </c>
      <c r="AV21" s="233" t="s">
        <v>733</v>
      </c>
      <c r="AW21" s="233" t="s">
        <v>3320</v>
      </c>
      <c r="AX21" s="233" t="s">
        <v>6190</v>
      </c>
      <c r="AY21" s="233" t="s">
        <v>733</v>
      </c>
      <c r="AZ21" s="233" t="s">
        <v>6191</v>
      </c>
      <c r="BA21" s="233" t="s">
        <v>6192</v>
      </c>
      <c r="BB21" s="233" t="s">
        <v>6193</v>
      </c>
      <c r="BC21" s="233" t="s">
        <v>6194</v>
      </c>
      <c r="BD21" s="233" t="s">
        <v>6195</v>
      </c>
      <c r="BE21" s="233" t="s">
        <v>6196</v>
      </c>
      <c r="BF21" s="234" t="s">
        <v>1214</v>
      </c>
      <c r="BG21" s="233" t="s">
        <v>3320</v>
      </c>
      <c r="BH21" s="233" t="s">
        <v>2043</v>
      </c>
      <c r="BI21" s="233" t="s">
        <v>2043</v>
      </c>
      <c r="BJ21" s="233" t="s">
        <v>3589</v>
      </c>
      <c r="BK21" s="233" t="s">
        <v>5942</v>
      </c>
      <c r="BL21" s="234">
        <v>400</v>
      </c>
      <c r="BM21" s="233" t="s">
        <v>5936</v>
      </c>
      <c r="BN21" s="237">
        <v>47453</v>
      </c>
      <c r="BO21" s="234">
        <v>24</v>
      </c>
      <c r="BP21" s="232">
        <v>2029</v>
      </c>
      <c r="BQ21" s="232">
        <v>503</v>
      </c>
      <c r="BR21" s="234">
        <v>503</v>
      </c>
      <c r="BS21" s="233" t="s">
        <v>5666</v>
      </c>
      <c r="BT21" s="232">
        <v>74</v>
      </c>
      <c r="BU21" s="234">
        <v>1670</v>
      </c>
      <c r="BV21" s="238">
        <v>0.38</v>
      </c>
      <c r="BW21" s="239" t="s">
        <v>910</v>
      </c>
      <c r="BX21" s="233" t="s">
        <v>733</v>
      </c>
      <c r="BY21" s="235"/>
      <c r="BZ21" s="233" t="s">
        <v>3320</v>
      </c>
      <c r="CA21" s="233" t="s">
        <v>3320</v>
      </c>
      <c r="CB21" s="233" t="s">
        <v>3320</v>
      </c>
      <c r="CC21" s="233" t="s">
        <v>3320</v>
      </c>
      <c r="CD21" s="233" t="s">
        <v>3320</v>
      </c>
      <c r="CE21" s="233" t="s">
        <v>3320</v>
      </c>
      <c r="CF21" s="233" t="s">
        <v>3320</v>
      </c>
      <c r="CG21" s="233" t="s">
        <v>3320</v>
      </c>
      <c r="CH21" s="233" t="s">
        <v>3320</v>
      </c>
      <c r="CI21" s="233" t="s">
        <v>3320</v>
      </c>
      <c r="CJ21" s="235"/>
      <c r="CK21" s="233" t="s">
        <v>3320</v>
      </c>
      <c r="CL21" s="233" t="s">
        <v>3320</v>
      </c>
      <c r="CM21" s="233" t="s">
        <v>3320</v>
      </c>
      <c r="CN21" s="233" t="s">
        <v>3320</v>
      </c>
      <c r="CO21" s="233" t="s">
        <v>3320</v>
      </c>
      <c r="CP21" s="235"/>
      <c r="CQ21" s="233" t="s">
        <v>3320</v>
      </c>
      <c r="CR21" s="233" t="s">
        <v>3320</v>
      </c>
      <c r="CS21" s="233" t="s">
        <v>3320</v>
      </c>
      <c r="CT21" s="233" t="s">
        <v>3320</v>
      </c>
      <c r="CU21" s="232">
        <v>6.8</v>
      </c>
      <c r="CV21" s="232">
        <v>7.9</v>
      </c>
      <c r="CW21" s="233" t="s">
        <v>733</v>
      </c>
      <c r="CX21" s="233" t="s">
        <v>6061</v>
      </c>
      <c r="CY21" s="232">
        <v>37.9</v>
      </c>
      <c r="CZ21" s="233" t="s">
        <v>733</v>
      </c>
      <c r="DA21" s="233" t="s">
        <v>733</v>
      </c>
      <c r="DB21" s="233" t="s">
        <v>733</v>
      </c>
      <c r="DC21" s="232">
        <v>3300</v>
      </c>
      <c r="DD21" s="232">
        <v>2781</v>
      </c>
      <c r="DE21" s="233" t="s">
        <v>6205</v>
      </c>
      <c r="DF21" s="232">
        <v>365</v>
      </c>
      <c r="DG21" s="232">
        <v>94.16</v>
      </c>
      <c r="DH21" s="232">
        <v>97</v>
      </c>
      <c r="DI21" s="232">
        <v>25</v>
      </c>
      <c r="DJ21" s="237">
        <v>46692</v>
      </c>
      <c r="DK21" s="232">
        <v>1.75</v>
      </c>
      <c r="DL21" s="232">
        <v>2027</v>
      </c>
      <c r="DM21" s="232">
        <v>12</v>
      </c>
      <c r="DN21" s="233" t="s">
        <v>6195</v>
      </c>
      <c r="DO21" s="232">
        <v>40000000</v>
      </c>
      <c r="DP21" s="235"/>
      <c r="DQ21" s="233" t="s">
        <v>3320</v>
      </c>
      <c r="DR21" s="233" t="s">
        <v>3320</v>
      </c>
      <c r="DS21" s="233" t="s">
        <v>3320</v>
      </c>
      <c r="DT21" s="233" t="s">
        <v>3320</v>
      </c>
      <c r="DU21" s="233" t="s">
        <v>3320</v>
      </c>
      <c r="DV21" s="233" t="s">
        <v>3320</v>
      </c>
      <c r="DW21" s="233" t="s">
        <v>3320</v>
      </c>
      <c r="DX21" s="233" t="s">
        <v>3320</v>
      </c>
      <c r="DY21" s="233" t="s">
        <v>3320</v>
      </c>
      <c r="DZ21" s="233" t="s">
        <v>3320</v>
      </c>
      <c r="EA21" s="233" t="s">
        <v>3320</v>
      </c>
      <c r="EB21" s="233" t="s">
        <v>3320</v>
      </c>
      <c r="EC21" s="233" t="s">
        <v>3320</v>
      </c>
      <c r="ED21" s="233" t="s">
        <v>3320</v>
      </c>
      <c r="EE21" s="233" t="s">
        <v>3320</v>
      </c>
      <c r="EF21" s="233" t="s">
        <v>3320</v>
      </c>
      <c r="EG21" s="233" t="s">
        <v>3320</v>
      </c>
      <c r="EH21" s="233" t="s">
        <v>3320</v>
      </c>
      <c r="EI21" s="233" t="s">
        <v>3320</v>
      </c>
      <c r="EJ21" s="233" t="s">
        <v>3320</v>
      </c>
      <c r="EK21" s="233" t="s">
        <v>3320</v>
      </c>
      <c r="EL21" s="233" t="s">
        <v>3320</v>
      </c>
      <c r="EM21" s="233" t="s">
        <v>3320</v>
      </c>
      <c r="EN21" s="233" t="s">
        <v>3320</v>
      </c>
      <c r="EO21" s="233" t="s">
        <v>3320</v>
      </c>
      <c r="EP21" s="233" t="s">
        <v>3320</v>
      </c>
      <c r="EQ21" s="233" t="s">
        <v>3320</v>
      </c>
      <c r="ER21" s="233" t="s">
        <v>3320</v>
      </c>
      <c r="ES21" s="233" t="s">
        <v>3320</v>
      </c>
      <c r="ET21" s="233" t="s">
        <v>3320</v>
      </c>
      <c r="EU21" s="233" t="s">
        <v>3320</v>
      </c>
      <c r="EV21" s="233" t="s">
        <v>3320</v>
      </c>
      <c r="EW21" s="233" t="s">
        <v>3320</v>
      </c>
      <c r="EX21" s="233" t="s">
        <v>3320</v>
      </c>
      <c r="EY21" s="233" t="s">
        <v>3320</v>
      </c>
      <c r="EZ21" s="233" t="s">
        <v>3320</v>
      </c>
      <c r="FA21" s="233" t="s">
        <v>3320</v>
      </c>
      <c r="FB21" s="233" t="s">
        <v>3320</v>
      </c>
      <c r="FC21" s="233" t="s">
        <v>3320</v>
      </c>
      <c r="FD21" s="233" t="s">
        <v>3320</v>
      </c>
      <c r="FE21" s="233" t="s">
        <v>3320</v>
      </c>
      <c r="FF21" s="233" t="s">
        <v>3320</v>
      </c>
      <c r="FG21" s="233" t="s">
        <v>3320</v>
      </c>
      <c r="FH21" s="233" t="s">
        <v>3320</v>
      </c>
      <c r="FI21" s="233" t="s">
        <v>3320</v>
      </c>
      <c r="FJ21" s="233" t="s">
        <v>3320</v>
      </c>
      <c r="FK21" s="233" t="s">
        <v>3320</v>
      </c>
      <c r="FL21" s="233" t="s">
        <v>3320</v>
      </c>
      <c r="FM21" s="233" t="s">
        <v>3320</v>
      </c>
      <c r="FN21" s="240">
        <v>1146258000</v>
      </c>
      <c r="FO21" s="240">
        <v>1146</v>
      </c>
      <c r="FP21" s="233" t="s">
        <v>733</v>
      </c>
      <c r="FQ21" s="233" t="s">
        <v>733</v>
      </c>
      <c r="FR21" s="233" t="s">
        <v>733</v>
      </c>
      <c r="FS21" s="233" t="s">
        <v>733</v>
      </c>
      <c r="FT21" s="233" t="s">
        <v>854</v>
      </c>
      <c r="FU21" s="233" t="s">
        <v>6206</v>
      </c>
      <c r="FV21" s="233" t="s">
        <v>6207</v>
      </c>
      <c r="FW21" s="241" t="s">
        <v>5942</v>
      </c>
      <c r="FX21" s="242">
        <v>400</v>
      </c>
      <c r="FY21" s="233" t="s">
        <v>6208</v>
      </c>
      <c r="FZ21" s="240">
        <v>1146258000</v>
      </c>
      <c r="GA21" s="240">
        <v>120720000</v>
      </c>
      <c r="GB21" s="240">
        <v>5019</v>
      </c>
      <c r="GC21" s="232">
        <v>908</v>
      </c>
      <c r="GD21" s="233" t="s">
        <v>6209</v>
      </c>
      <c r="GE21" s="233" t="s">
        <v>733</v>
      </c>
      <c r="GF21" s="233" t="s">
        <v>1214</v>
      </c>
      <c r="GG21" s="233" t="s">
        <v>6210</v>
      </c>
      <c r="GH21" s="233" t="s">
        <v>733</v>
      </c>
      <c r="GI21" s="233" t="s">
        <v>1214</v>
      </c>
      <c r="GJ21" s="233" t="s">
        <v>733</v>
      </c>
      <c r="GK21" s="233" t="s">
        <v>733</v>
      </c>
      <c r="GL21" s="233" t="s">
        <v>1214</v>
      </c>
      <c r="GM21" s="243" t="s">
        <v>5676</v>
      </c>
      <c r="GN21" s="233" t="s">
        <v>3320</v>
      </c>
      <c r="GO21" s="233" t="s">
        <v>733</v>
      </c>
      <c r="GP21" s="233" t="s">
        <v>5721</v>
      </c>
      <c r="GQ21" s="233" t="s">
        <v>1214</v>
      </c>
      <c r="GR21" s="233" t="s">
        <v>1214</v>
      </c>
      <c r="GS21" s="233" t="s">
        <v>3320</v>
      </c>
      <c r="GT21" s="233" t="s">
        <v>3320</v>
      </c>
      <c r="GU21" s="232">
        <v>0</v>
      </c>
      <c r="GV21" s="233" t="s">
        <v>733</v>
      </c>
      <c r="GW21" s="233" t="s">
        <v>5679</v>
      </c>
      <c r="GX21" s="233" t="s">
        <v>3961</v>
      </c>
      <c r="GY21" s="233" t="s">
        <v>733</v>
      </c>
      <c r="GZ21" s="233" t="s">
        <v>3320</v>
      </c>
      <c r="HA21" s="233" t="s">
        <v>6211</v>
      </c>
      <c r="HB21" s="233" t="s">
        <v>3320</v>
      </c>
      <c r="HC21" s="233" t="s">
        <v>5952</v>
      </c>
      <c r="HD21" s="233" t="s">
        <v>5684</v>
      </c>
      <c r="HE21" s="233" t="s">
        <v>5684</v>
      </c>
      <c r="HF21" s="233" t="s">
        <v>5759</v>
      </c>
      <c r="HG21" s="233" t="s">
        <v>1214</v>
      </c>
      <c r="HH21" s="244">
        <v>46084.520069444443</v>
      </c>
      <c r="HI21" s="244">
        <v>46084.815497685187</v>
      </c>
      <c r="HJ21" s="233" t="s">
        <v>5685</v>
      </c>
      <c r="HK21" s="233" t="s">
        <v>3320</v>
      </c>
      <c r="HL21" s="233" t="s">
        <v>3320</v>
      </c>
      <c r="HM21" s="233" t="s">
        <v>3320</v>
      </c>
      <c r="HN21" s="233" t="s">
        <v>3320</v>
      </c>
      <c r="HO21" s="233" t="s">
        <v>3320</v>
      </c>
      <c r="HP21" s="233" t="s">
        <v>3320</v>
      </c>
      <c r="HQ21" s="233" t="s">
        <v>3320</v>
      </c>
      <c r="HR21" s="233" t="s">
        <v>3320</v>
      </c>
      <c r="HS21" s="233" t="s">
        <v>3320</v>
      </c>
      <c r="HT21" s="233" t="s">
        <v>3320</v>
      </c>
      <c r="HU21" s="233" t="s">
        <v>3320</v>
      </c>
      <c r="HV21" s="233" t="s">
        <v>3320</v>
      </c>
      <c r="HW21" s="233" t="s">
        <v>3320</v>
      </c>
      <c r="HX21" s="233" t="s">
        <v>3320</v>
      </c>
      <c r="HY21" s="233" t="s">
        <v>3320</v>
      </c>
      <c r="HZ21" s="233" t="s">
        <v>3320</v>
      </c>
      <c r="IA21" s="233" t="s">
        <v>3320</v>
      </c>
      <c r="IB21" s="233" t="s">
        <v>3320</v>
      </c>
      <c r="IC21" s="233" t="s">
        <v>3320</v>
      </c>
      <c r="ID21" s="233" t="s">
        <v>3320</v>
      </c>
      <c r="IE21" s="233" t="s">
        <v>3320</v>
      </c>
      <c r="IF21" s="233" t="s">
        <v>3320</v>
      </c>
      <c r="IG21" s="233" t="s">
        <v>3320</v>
      </c>
      <c r="IH21" s="233" t="s">
        <v>3320</v>
      </c>
      <c r="II21" s="233" t="s">
        <v>3320</v>
      </c>
      <c r="IJ21" s="233" t="s">
        <v>3320</v>
      </c>
      <c r="IK21" s="233" t="s">
        <v>3320</v>
      </c>
      <c r="IL21" s="233" t="s">
        <v>3320</v>
      </c>
      <c r="IM21" s="233" t="s">
        <v>3320</v>
      </c>
      <c r="IN21" s="233" t="s">
        <v>3320</v>
      </c>
      <c r="IO21" s="233" t="s">
        <v>3320</v>
      </c>
      <c r="IP21" s="233" t="s">
        <v>3320</v>
      </c>
      <c r="IQ21" s="233" t="s">
        <v>3320</v>
      </c>
      <c r="IR21" s="233" t="s">
        <v>3320</v>
      </c>
      <c r="IS21" s="233" t="s">
        <v>3320</v>
      </c>
      <c r="IT21" s="233" t="s">
        <v>3320</v>
      </c>
      <c r="IU21" s="233" t="s">
        <v>3320</v>
      </c>
      <c r="IV21" s="233" t="s">
        <v>3320</v>
      </c>
      <c r="IW21" s="233" t="s">
        <v>6212</v>
      </c>
      <c r="IX21" s="234" t="s">
        <v>6213</v>
      </c>
      <c r="IY21" s="234" t="s">
        <v>6214</v>
      </c>
      <c r="IZ21" s="233" t="s">
        <v>5775</v>
      </c>
      <c r="JA21" s="235"/>
      <c r="JB21" s="233"/>
      <c r="JC21" s="233"/>
      <c r="JD21" s="233"/>
      <c r="JE21" s="235"/>
      <c r="JF21" s="232" t="s">
        <v>3320</v>
      </c>
      <c r="JG21" s="232" t="s">
        <v>3320</v>
      </c>
      <c r="JH21" s="232" t="s">
        <v>3320</v>
      </c>
      <c r="JI21" s="232" t="s">
        <v>3320</v>
      </c>
      <c r="JJ21" s="232" t="s">
        <v>3320</v>
      </c>
      <c r="JK21" s="233" t="s">
        <v>202</v>
      </c>
      <c r="JL21" s="235"/>
      <c r="JM21" s="235"/>
      <c r="JN21" s="233" t="s">
        <v>202</v>
      </c>
      <c r="JO21" s="232">
        <v>4</v>
      </c>
      <c r="JP21" s="232">
        <v>0</v>
      </c>
      <c r="JQ21" s="233"/>
      <c r="JR21" s="233"/>
      <c r="JS21" s="233"/>
      <c r="JT21" s="233"/>
      <c r="JU21" s="233"/>
      <c r="JV21" s="233"/>
      <c r="JW21" s="233"/>
      <c r="JX21" s="233"/>
      <c r="JY21" s="233"/>
      <c r="JZ21" s="233"/>
      <c r="KA21" s="233"/>
      <c r="KB21" s="233"/>
      <c r="KC21" s="233"/>
      <c r="KD21" s="233"/>
      <c r="KE21" s="233"/>
      <c r="KF21" s="233"/>
      <c r="KG21" s="233"/>
      <c r="KH21" s="233"/>
      <c r="KI21" s="233"/>
      <c r="KJ21" s="233"/>
      <c r="KK21" s="233"/>
      <c r="KL21" s="233"/>
      <c r="KM21" s="233"/>
      <c r="KN21" s="232" t="s">
        <v>3320</v>
      </c>
      <c r="KO21" s="232" t="s">
        <v>3320</v>
      </c>
      <c r="KP21" s="232" t="s">
        <v>3320</v>
      </c>
      <c r="KQ21" s="235"/>
      <c r="KR21" s="235"/>
      <c r="KS21" s="235"/>
      <c r="KT21" s="233"/>
      <c r="KU21" s="235"/>
      <c r="KV21" s="235"/>
      <c r="KW21" s="235"/>
      <c r="KX21" s="233"/>
      <c r="KY21" s="232">
        <v>754.5</v>
      </c>
      <c r="KZ21" s="236">
        <v>0</v>
      </c>
      <c r="LA21" s="235"/>
      <c r="LB21" s="232">
        <v>0</v>
      </c>
      <c r="LC21" s="233"/>
      <c r="LD21" s="235"/>
      <c r="LE21" s="235"/>
      <c r="LF21" s="235"/>
    </row>
    <row r="22" spans="1:318" ht="49.5" customHeight="1" thickBot="1">
      <c r="A22" s="231" t="s">
        <v>5638</v>
      </c>
      <c r="B22" s="232">
        <v>1133</v>
      </c>
      <c r="C22" s="233" t="s">
        <v>6215</v>
      </c>
      <c r="D22" s="233" t="s">
        <v>6216</v>
      </c>
      <c r="E22" s="232">
        <v>1133</v>
      </c>
      <c r="F22" s="235"/>
      <c r="G22" s="233" t="s">
        <v>5727</v>
      </c>
      <c r="H22" s="233" t="s">
        <v>5728</v>
      </c>
      <c r="I22" s="234">
        <v>1</v>
      </c>
      <c r="J22" s="235"/>
      <c r="K22" s="234" t="s">
        <v>68</v>
      </c>
      <c r="L22" s="235"/>
      <c r="M22" s="234">
        <v>1</v>
      </c>
      <c r="N22" s="235"/>
      <c r="O22" s="235"/>
      <c r="P22" s="235"/>
      <c r="Q22" s="234">
        <v>1</v>
      </c>
      <c r="R22" s="234" t="s">
        <v>68</v>
      </c>
      <c r="S22" s="235"/>
      <c r="T22" s="235"/>
      <c r="U22" s="235"/>
      <c r="V22" s="233" t="s">
        <v>5119</v>
      </c>
      <c r="W22" s="233" t="s">
        <v>5643</v>
      </c>
      <c r="X22" s="232">
        <v>1</v>
      </c>
      <c r="Y22" s="232">
        <v>130</v>
      </c>
      <c r="Z22" s="236">
        <v>0</v>
      </c>
      <c r="AA22" s="236">
        <v>0</v>
      </c>
      <c r="AB22" s="232">
        <v>1</v>
      </c>
      <c r="AC22" s="233" t="s">
        <v>5729</v>
      </c>
      <c r="AD22" s="233" t="s">
        <v>5730</v>
      </c>
      <c r="AE22" s="234" t="s">
        <v>5645</v>
      </c>
      <c r="AF22" s="233" t="s">
        <v>5693</v>
      </c>
      <c r="AG22" s="234" t="s">
        <v>5645</v>
      </c>
      <c r="AH22" s="233" t="s">
        <v>5729</v>
      </c>
      <c r="AI22" s="233" t="s">
        <v>5731</v>
      </c>
      <c r="AJ22" s="233" t="s">
        <v>5732</v>
      </c>
      <c r="AK22" s="233" t="s">
        <v>5733</v>
      </c>
      <c r="AL22" s="233" t="s">
        <v>5734</v>
      </c>
      <c r="AM22" s="233" t="s">
        <v>5735</v>
      </c>
      <c r="AN22" s="233" t="s">
        <v>3320</v>
      </c>
      <c r="AO22" s="233" t="s">
        <v>5736</v>
      </c>
      <c r="AP22" s="233" t="s">
        <v>5698</v>
      </c>
      <c r="AQ22" s="233" t="s">
        <v>5737</v>
      </c>
      <c r="AR22" s="233" t="s">
        <v>5738</v>
      </c>
      <c r="AS22" s="233" t="s">
        <v>5739</v>
      </c>
      <c r="AT22" s="233" t="s">
        <v>733</v>
      </c>
      <c r="AU22" s="233" t="s">
        <v>733</v>
      </c>
      <c r="AV22" s="233" t="s">
        <v>733</v>
      </c>
      <c r="AW22" s="233" t="s">
        <v>3320</v>
      </c>
      <c r="AX22" s="233" t="s">
        <v>5740</v>
      </c>
      <c r="AY22" s="233" t="s">
        <v>733</v>
      </c>
      <c r="AZ22" s="233" t="s">
        <v>5741</v>
      </c>
      <c r="BA22" s="233" t="s">
        <v>5742</v>
      </c>
      <c r="BB22" s="233" t="s">
        <v>5743</v>
      </c>
      <c r="BC22" s="233" t="s">
        <v>5744</v>
      </c>
      <c r="BD22" s="233" t="s">
        <v>5745</v>
      </c>
      <c r="BE22" s="233" t="s">
        <v>5746</v>
      </c>
      <c r="BF22" s="234" t="s">
        <v>1214</v>
      </c>
      <c r="BG22" s="233" t="s">
        <v>3320</v>
      </c>
      <c r="BH22" s="233" t="s">
        <v>5955</v>
      </c>
      <c r="BI22" s="233" t="s">
        <v>5955</v>
      </c>
      <c r="BJ22" s="233" t="s">
        <v>3596</v>
      </c>
      <c r="BK22" s="233" t="s">
        <v>6217</v>
      </c>
      <c r="BL22" s="234">
        <v>115</v>
      </c>
      <c r="BM22" s="233" t="s">
        <v>5665</v>
      </c>
      <c r="BN22" s="237">
        <v>46767</v>
      </c>
      <c r="BO22" s="232">
        <v>12</v>
      </c>
      <c r="BP22" s="232">
        <v>2028</v>
      </c>
      <c r="BQ22" s="232">
        <v>170.45</v>
      </c>
      <c r="BR22" s="234">
        <v>130</v>
      </c>
      <c r="BS22" s="233" t="s">
        <v>5666</v>
      </c>
      <c r="BT22" s="232">
        <v>974</v>
      </c>
      <c r="BU22" s="234">
        <v>471.1</v>
      </c>
      <c r="BV22" s="238">
        <v>0.32</v>
      </c>
      <c r="BW22" s="239" t="s">
        <v>910</v>
      </c>
      <c r="BX22" s="233" t="s">
        <v>733</v>
      </c>
      <c r="BY22" s="233" t="s">
        <v>910</v>
      </c>
      <c r="BZ22" s="232">
        <v>31.55</v>
      </c>
      <c r="CA22" s="233" t="s">
        <v>733</v>
      </c>
      <c r="CB22" s="232">
        <v>715</v>
      </c>
      <c r="CC22" s="233" t="s">
        <v>5713</v>
      </c>
      <c r="CD22" s="233" t="s">
        <v>5668</v>
      </c>
      <c r="CE22" s="233" t="s">
        <v>3320</v>
      </c>
      <c r="CF22" s="233" t="s">
        <v>733</v>
      </c>
      <c r="CG22" s="233" t="s">
        <v>733</v>
      </c>
      <c r="CH22" s="232">
        <v>2355</v>
      </c>
      <c r="CI22" s="232">
        <v>2209</v>
      </c>
      <c r="CJ22" s="233" t="s">
        <v>6218</v>
      </c>
      <c r="CK22" s="232">
        <v>363</v>
      </c>
      <c r="CL22" s="232">
        <v>96</v>
      </c>
      <c r="CM22" s="232">
        <v>99</v>
      </c>
      <c r="CN22" s="232">
        <v>25</v>
      </c>
      <c r="CO22" s="237">
        <v>46327</v>
      </c>
      <c r="CP22" s="232">
        <v>2026</v>
      </c>
      <c r="CQ22" s="232">
        <v>0.4</v>
      </c>
      <c r="CR22" s="232">
        <v>8</v>
      </c>
      <c r="CS22" s="233" t="s">
        <v>5750</v>
      </c>
      <c r="CT22" s="232">
        <v>23852000</v>
      </c>
      <c r="CU22" s="233" t="s">
        <v>3320</v>
      </c>
      <c r="CV22" s="233" t="s">
        <v>3320</v>
      </c>
      <c r="CW22" s="233" t="s">
        <v>3320</v>
      </c>
      <c r="CX22" s="233" t="s">
        <v>3320</v>
      </c>
      <c r="CY22" s="233" t="s">
        <v>3320</v>
      </c>
      <c r="CZ22" s="233" t="s">
        <v>3320</v>
      </c>
      <c r="DA22" s="233" t="s">
        <v>3320</v>
      </c>
      <c r="DB22" s="233" t="s">
        <v>3320</v>
      </c>
      <c r="DC22" s="233" t="s">
        <v>3320</v>
      </c>
      <c r="DD22" s="233" t="s">
        <v>3320</v>
      </c>
      <c r="DE22" s="235"/>
      <c r="DF22" s="233" t="s">
        <v>3320</v>
      </c>
      <c r="DG22" s="233" t="s">
        <v>3320</v>
      </c>
      <c r="DH22" s="233" t="s">
        <v>3320</v>
      </c>
      <c r="DI22" s="233" t="s">
        <v>3320</v>
      </c>
      <c r="DJ22" s="233" t="s">
        <v>3320</v>
      </c>
      <c r="DK22" s="233" t="s">
        <v>3320</v>
      </c>
      <c r="DL22" s="235"/>
      <c r="DM22" s="233" t="s">
        <v>3320</v>
      </c>
      <c r="DN22" s="233" t="s">
        <v>3320</v>
      </c>
      <c r="DO22" s="233" t="s">
        <v>3320</v>
      </c>
      <c r="DP22" s="235"/>
      <c r="DQ22" s="233" t="s">
        <v>3320</v>
      </c>
      <c r="DR22" s="233" t="s">
        <v>3320</v>
      </c>
      <c r="DS22" s="233" t="s">
        <v>3320</v>
      </c>
      <c r="DT22" s="233" t="s">
        <v>3320</v>
      </c>
      <c r="DU22" s="233" t="s">
        <v>3320</v>
      </c>
      <c r="DV22" s="233" t="s">
        <v>3320</v>
      </c>
      <c r="DW22" s="233" t="s">
        <v>3320</v>
      </c>
      <c r="DX22" s="233" t="s">
        <v>3320</v>
      </c>
      <c r="DY22" s="233" t="s">
        <v>3320</v>
      </c>
      <c r="DZ22" s="233" t="s">
        <v>3320</v>
      </c>
      <c r="EA22" s="233" t="s">
        <v>3320</v>
      </c>
      <c r="EB22" s="233" t="s">
        <v>3320</v>
      </c>
      <c r="EC22" s="233" t="s">
        <v>3320</v>
      </c>
      <c r="ED22" s="233" t="s">
        <v>3320</v>
      </c>
      <c r="EE22" s="233" t="s">
        <v>3320</v>
      </c>
      <c r="EF22" s="233" t="s">
        <v>3320</v>
      </c>
      <c r="EG22" s="233" t="s">
        <v>3320</v>
      </c>
      <c r="EH22" s="233" t="s">
        <v>3320</v>
      </c>
      <c r="EI22" s="233" t="s">
        <v>3320</v>
      </c>
      <c r="EJ22" s="233" t="s">
        <v>3320</v>
      </c>
      <c r="EK22" s="233" t="s">
        <v>3320</v>
      </c>
      <c r="EL22" s="233" t="s">
        <v>3320</v>
      </c>
      <c r="EM22" s="233" t="s">
        <v>3320</v>
      </c>
      <c r="EN22" s="233" t="s">
        <v>3320</v>
      </c>
      <c r="EO22" s="233" t="s">
        <v>3320</v>
      </c>
      <c r="EP22" s="233" t="s">
        <v>3320</v>
      </c>
      <c r="EQ22" s="233" t="s">
        <v>3320</v>
      </c>
      <c r="ER22" s="233" t="s">
        <v>3320</v>
      </c>
      <c r="ES22" s="233" t="s">
        <v>3320</v>
      </c>
      <c r="ET22" s="233" t="s">
        <v>3320</v>
      </c>
      <c r="EU22" s="233" t="s">
        <v>3320</v>
      </c>
      <c r="EV22" s="233" t="s">
        <v>3320</v>
      </c>
      <c r="EW22" s="233" t="s">
        <v>3320</v>
      </c>
      <c r="EX22" s="233" t="s">
        <v>3320</v>
      </c>
      <c r="EY22" s="233" t="s">
        <v>3320</v>
      </c>
      <c r="EZ22" s="233" t="s">
        <v>3320</v>
      </c>
      <c r="FA22" s="233" t="s">
        <v>3320</v>
      </c>
      <c r="FB22" s="233" t="s">
        <v>3320</v>
      </c>
      <c r="FC22" s="233" t="s">
        <v>3320</v>
      </c>
      <c r="FD22" s="233" t="s">
        <v>3320</v>
      </c>
      <c r="FE22" s="233" t="s">
        <v>3320</v>
      </c>
      <c r="FF22" s="233" t="s">
        <v>3320</v>
      </c>
      <c r="FG22" s="233" t="s">
        <v>3320</v>
      </c>
      <c r="FH22" s="233" t="s">
        <v>3320</v>
      </c>
      <c r="FI22" s="233" t="s">
        <v>3320</v>
      </c>
      <c r="FJ22" s="233" t="s">
        <v>3320</v>
      </c>
      <c r="FK22" s="233" t="s">
        <v>3320</v>
      </c>
      <c r="FL22" s="233" t="s">
        <v>3320</v>
      </c>
      <c r="FM22" s="233" t="s">
        <v>3320</v>
      </c>
      <c r="FN22" s="240">
        <v>673271560</v>
      </c>
      <c r="FO22" s="232">
        <v>673</v>
      </c>
      <c r="FP22" s="233" t="s">
        <v>733</v>
      </c>
      <c r="FQ22" s="233" t="s">
        <v>733</v>
      </c>
      <c r="FR22" s="233" t="s">
        <v>733</v>
      </c>
      <c r="FS22" s="233" t="s">
        <v>733</v>
      </c>
      <c r="FT22" s="233" t="s">
        <v>546</v>
      </c>
      <c r="FU22" s="233" t="s">
        <v>6219</v>
      </c>
      <c r="FV22" s="233" t="s">
        <v>6220</v>
      </c>
      <c r="FW22" s="241" t="s">
        <v>6221</v>
      </c>
      <c r="FX22" s="242" t="s">
        <v>6222</v>
      </c>
      <c r="FY22" s="233" t="s">
        <v>6223</v>
      </c>
      <c r="FZ22" s="240">
        <v>274217300</v>
      </c>
      <c r="GA22" s="240">
        <v>100797312</v>
      </c>
      <c r="GB22" s="240">
        <v>378770</v>
      </c>
      <c r="GC22" s="240">
        <v>194480</v>
      </c>
      <c r="GD22" s="233" t="s">
        <v>5755</v>
      </c>
      <c r="GE22" s="233" t="s">
        <v>733</v>
      </c>
      <c r="GF22" s="233" t="s">
        <v>733</v>
      </c>
      <c r="GG22" s="233" t="s">
        <v>5756</v>
      </c>
      <c r="GH22" s="233" t="s">
        <v>733</v>
      </c>
      <c r="GI22" s="233" t="s">
        <v>733</v>
      </c>
      <c r="GJ22" s="233" t="s">
        <v>733</v>
      </c>
      <c r="GK22" s="233" t="s">
        <v>733</v>
      </c>
      <c r="GL22" s="233" t="s">
        <v>733</v>
      </c>
      <c r="GM22" s="243" t="s">
        <v>5676</v>
      </c>
      <c r="GN22" s="233" t="s">
        <v>3320</v>
      </c>
      <c r="GO22" s="233" t="s">
        <v>733</v>
      </c>
      <c r="GP22" s="233" t="s">
        <v>5721</v>
      </c>
      <c r="GQ22" s="233" t="s">
        <v>1214</v>
      </c>
      <c r="GR22" s="233" t="s">
        <v>1214</v>
      </c>
      <c r="GS22" s="233" t="s">
        <v>3320</v>
      </c>
      <c r="GT22" s="233" t="s">
        <v>3320</v>
      </c>
      <c r="GU22" s="233" t="s">
        <v>3320</v>
      </c>
      <c r="GV22" s="233" t="s">
        <v>1214</v>
      </c>
      <c r="GW22" s="233" t="s">
        <v>1214</v>
      </c>
      <c r="GX22" s="233" t="s">
        <v>3320</v>
      </c>
      <c r="GY22" s="233" t="s">
        <v>1214</v>
      </c>
      <c r="GZ22" s="233" t="s">
        <v>3320</v>
      </c>
      <c r="HA22" s="233" t="s">
        <v>6224</v>
      </c>
      <c r="HB22" s="233" t="s">
        <v>6225</v>
      </c>
      <c r="HC22" s="233" t="s">
        <v>3320</v>
      </c>
      <c r="HD22" s="233" t="s">
        <v>3320</v>
      </c>
      <c r="HE22" s="233" t="s">
        <v>3320</v>
      </c>
      <c r="HF22" s="233" t="s">
        <v>5759</v>
      </c>
      <c r="HG22" s="233" t="s">
        <v>1214</v>
      </c>
      <c r="HH22" s="244">
        <v>46084.801631944443</v>
      </c>
      <c r="HI22" s="244">
        <v>46084.812523148146</v>
      </c>
      <c r="HJ22" s="233" t="s">
        <v>5685</v>
      </c>
      <c r="HK22" s="233" t="s">
        <v>3320</v>
      </c>
      <c r="HL22" s="233" t="s">
        <v>3320</v>
      </c>
      <c r="HM22" s="233" t="s">
        <v>3320</v>
      </c>
      <c r="HN22" s="233" t="s">
        <v>3320</v>
      </c>
      <c r="HO22" s="233" t="s">
        <v>3320</v>
      </c>
      <c r="HP22" s="233" t="s">
        <v>3320</v>
      </c>
      <c r="HQ22" s="233" t="s">
        <v>3320</v>
      </c>
      <c r="HR22" s="233" t="s">
        <v>3320</v>
      </c>
      <c r="HS22" s="233" t="s">
        <v>3320</v>
      </c>
      <c r="HT22" s="233" t="s">
        <v>3320</v>
      </c>
      <c r="HU22" s="233" t="s">
        <v>3320</v>
      </c>
      <c r="HV22" s="233" t="s">
        <v>3320</v>
      </c>
      <c r="HW22" s="233" t="s">
        <v>3320</v>
      </c>
      <c r="HX22" s="233" t="s">
        <v>3320</v>
      </c>
      <c r="HY22" s="233" t="s">
        <v>3320</v>
      </c>
      <c r="HZ22" s="233" t="s">
        <v>3320</v>
      </c>
      <c r="IA22" s="233" t="s">
        <v>3320</v>
      </c>
      <c r="IB22" s="233" t="s">
        <v>3320</v>
      </c>
      <c r="IC22" s="233" t="s">
        <v>3320</v>
      </c>
      <c r="ID22" s="233" t="s">
        <v>3320</v>
      </c>
      <c r="IE22" s="233" t="s">
        <v>3320</v>
      </c>
      <c r="IF22" s="233" t="s">
        <v>3320</v>
      </c>
      <c r="IG22" s="233" t="s">
        <v>3320</v>
      </c>
      <c r="IH22" s="233" t="s">
        <v>3320</v>
      </c>
      <c r="II22" s="233" t="s">
        <v>3320</v>
      </c>
      <c r="IJ22" s="233" t="s">
        <v>3320</v>
      </c>
      <c r="IK22" s="233" t="s">
        <v>3320</v>
      </c>
      <c r="IL22" s="233" t="s">
        <v>3320</v>
      </c>
      <c r="IM22" s="233" t="s">
        <v>3320</v>
      </c>
      <c r="IN22" s="233" t="s">
        <v>3320</v>
      </c>
      <c r="IO22" s="233" t="s">
        <v>3320</v>
      </c>
      <c r="IP22" s="233" t="s">
        <v>3320</v>
      </c>
      <c r="IQ22" s="233" t="s">
        <v>3320</v>
      </c>
      <c r="IR22" s="233" t="s">
        <v>3320</v>
      </c>
      <c r="IS22" s="233" t="s">
        <v>3320</v>
      </c>
      <c r="IT22" s="233" t="s">
        <v>3320</v>
      </c>
      <c r="IU22" s="233" t="s">
        <v>3320</v>
      </c>
      <c r="IV22" s="233" t="s">
        <v>3320</v>
      </c>
      <c r="IW22" s="249" t="s">
        <v>5965</v>
      </c>
      <c r="IX22" s="250" t="s">
        <v>3320</v>
      </c>
      <c r="IY22" s="250" t="s">
        <v>5966</v>
      </c>
      <c r="IZ22" s="249" t="s">
        <v>5967</v>
      </c>
      <c r="JA22" s="235"/>
      <c r="JB22" s="233"/>
      <c r="JC22" s="233"/>
      <c r="JD22" s="233"/>
      <c r="JE22" s="235"/>
      <c r="JF22" s="232" t="s">
        <v>3320</v>
      </c>
      <c r="JG22" s="232" t="s">
        <v>3320</v>
      </c>
      <c r="JH22" s="232" t="s">
        <v>3320</v>
      </c>
      <c r="JI22" s="232" t="s">
        <v>3320</v>
      </c>
      <c r="JJ22" s="232" t="s">
        <v>3320</v>
      </c>
      <c r="JK22" s="233" t="s">
        <v>202</v>
      </c>
      <c r="JL22" s="235"/>
      <c r="JM22" s="235"/>
      <c r="JN22" s="233" t="s">
        <v>202</v>
      </c>
      <c r="JO22" s="232">
        <v>5</v>
      </c>
      <c r="JP22" s="232">
        <v>0</v>
      </c>
      <c r="JQ22" s="233"/>
      <c r="JR22" s="233"/>
      <c r="JS22" s="233"/>
      <c r="JT22" s="233"/>
      <c r="JU22" s="233"/>
      <c r="JV22" s="233"/>
      <c r="JW22" s="233"/>
      <c r="JX22" s="233"/>
      <c r="JY22" s="233"/>
      <c r="JZ22" s="233"/>
      <c r="KA22" s="233"/>
      <c r="KB22" s="233"/>
      <c r="KC22" s="233"/>
      <c r="KD22" s="233"/>
      <c r="KE22" s="233"/>
      <c r="KF22" s="233"/>
      <c r="KG22" s="233"/>
      <c r="KH22" s="233"/>
      <c r="KI22" s="233"/>
      <c r="KJ22" s="233"/>
      <c r="KK22" s="233"/>
      <c r="KL22" s="233"/>
      <c r="KM22" s="233"/>
      <c r="KN22" s="232" t="s">
        <v>3320</v>
      </c>
      <c r="KO22" s="232" t="s">
        <v>3320</v>
      </c>
      <c r="KP22" s="232" t="s">
        <v>3320</v>
      </c>
      <c r="KQ22" s="235"/>
      <c r="KR22" s="235"/>
      <c r="KS22" s="235"/>
      <c r="KT22" s="233"/>
      <c r="KU22" s="235"/>
      <c r="KV22" s="235"/>
      <c r="KW22" s="235"/>
      <c r="KX22" s="233"/>
      <c r="KY22" s="232">
        <v>130</v>
      </c>
      <c r="KZ22" s="236">
        <v>0</v>
      </c>
      <c r="LA22" s="235"/>
      <c r="LB22" s="232">
        <v>0</v>
      </c>
      <c r="LC22" s="233"/>
      <c r="LD22" s="235"/>
      <c r="LE22" s="235"/>
      <c r="LF22" s="235"/>
    </row>
    <row r="23" spans="1:318" ht="49.5" customHeight="1" thickBot="1">
      <c r="A23" s="231" t="s">
        <v>5638</v>
      </c>
      <c r="B23" s="232">
        <v>309</v>
      </c>
      <c r="C23" s="233" t="s">
        <v>6226</v>
      </c>
      <c r="D23" s="233" t="s">
        <v>6227</v>
      </c>
      <c r="E23" s="232">
        <v>309</v>
      </c>
      <c r="F23" s="232">
        <v>14</v>
      </c>
      <c r="G23" s="233" t="s">
        <v>6228</v>
      </c>
      <c r="H23" s="233" t="s">
        <v>6229</v>
      </c>
      <c r="I23" s="234">
        <v>1</v>
      </c>
      <c r="J23" s="235"/>
      <c r="K23" s="234" t="s">
        <v>68</v>
      </c>
      <c r="L23" s="235"/>
      <c r="M23" s="234">
        <v>1</v>
      </c>
      <c r="N23" s="234">
        <v>1</v>
      </c>
      <c r="O23" s="235"/>
      <c r="P23" s="235"/>
      <c r="Q23" s="234">
        <v>1</v>
      </c>
      <c r="R23" s="234" t="s">
        <v>68</v>
      </c>
      <c r="S23" s="234">
        <v>2</v>
      </c>
      <c r="T23" s="235"/>
      <c r="U23" s="235"/>
      <c r="V23" s="233" t="s">
        <v>6230</v>
      </c>
      <c r="W23" s="233" t="s">
        <v>5643</v>
      </c>
      <c r="X23" s="232">
        <v>1</v>
      </c>
      <c r="Y23" s="232">
        <v>90</v>
      </c>
      <c r="Z23" s="236">
        <v>0</v>
      </c>
      <c r="AA23" s="236">
        <v>0</v>
      </c>
      <c r="AB23" s="232">
        <v>1</v>
      </c>
      <c r="AC23" s="233" t="s">
        <v>6231</v>
      </c>
      <c r="AD23" s="233" t="s">
        <v>6232</v>
      </c>
      <c r="AE23" s="234" t="s">
        <v>5645</v>
      </c>
      <c r="AF23" s="233" t="s">
        <v>5646</v>
      </c>
      <c r="AG23" s="234" t="s">
        <v>5645</v>
      </c>
      <c r="AH23" s="233" t="s">
        <v>6231</v>
      </c>
      <c r="AI23" s="233" t="s">
        <v>5698</v>
      </c>
      <c r="AJ23" s="233" t="s">
        <v>6233</v>
      </c>
      <c r="AK23" s="233" t="s">
        <v>6234</v>
      </c>
      <c r="AL23" s="233" t="s">
        <v>6235</v>
      </c>
      <c r="AM23" s="233" t="s">
        <v>6236</v>
      </c>
      <c r="AN23" s="233" t="s">
        <v>6229</v>
      </c>
      <c r="AO23" s="233" t="s">
        <v>6237</v>
      </c>
      <c r="AP23" s="233" t="s">
        <v>5698</v>
      </c>
      <c r="AQ23" s="233" t="s">
        <v>6238</v>
      </c>
      <c r="AR23" s="233" t="s">
        <v>6239</v>
      </c>
      <c r="AS23" s="233" t="s">
        <v>6240</v>
      </c>
      <c r="AT23" s="233" t="s">
        <v>733</v>
      </c>
      <c r="AU23" s="233" t="s">
        <v>1214</v>
      </c>
      <c r="AV23" s="233" t="s">
        <v>733</v>
      </c>
      <c r="AW23" s="233" t="s">
        <v>3320</v>
      </c>
      <c r="AX23" s="233" t="s">
        <v>6241</v>
      </c>
      <c r="AY23" s="233" t="s">
        <v>733</v>
      </c>
      <c r="AZ23" s="233" t="s">
        <v>6242</v>
      </c>
      <c r="BA23" s="233" t="s">
        <v>6243</v>
      </c>
      <c r="BB23" s="233" t="s">
        <v>6244</v>
      </c>
      <c r="BC23" s="233" t="s">
        <v>6245</v>
      </c>
      <c r="BD23" s="233" t="s">
        <v>6246</v>
      </c>
      <c r="BE23" s="233" t="s">
        <v>6247</v>
      </c>
      <c r="BF23" s="234" t="s">
        <v>1214</v>
      </c>
      <c r="BG23" s="233" t="s">
        <v>3320</v>
      </c>
      <c r="BH23" s="233" t="s">
        <v>5955</v>
      </c>
      <c r="BI23" s="233" t="s">
        <v>5955</v>
      </c>
      <c r="BJ23" s="233" t="s">
        <v>3603</v>
      </c>
      <c r="BK23" s="233" t="s">
        <v>6248</v>
      </c>
      <c r="BL23" s="234">
        <v>115</v>
      </c>
      <c r="BM23" s="233" t="s">
        <v>5665</v>
      </c>
      <c r="BN23" s="237">
        <v>46995</v>
      </c>
      <c r="BO23" s="232">
        <v>18</v>
      </c>
      <c r="BP23" s="232">
        <v>2028</v>
      </c>
      <c r="BQ23" s="232">
        <v>90</v>
      </c>
      <c r="BR23" s="234">
        <v>90</v>
      </c>
      <c r="BS23" s="233" t="s">
        <v>5666</v>
      </c>
      <c r="BT23" s="232">
        <v>300</v>
      </c>
      <c r="BU23" s="234">
        <v>283.2</v>
      </c>
      <c r="BV23" s="238">
        <v>0.36</v>
      </c>
      <c r="BW23" s="239" t="s">
        <v>910</v>
      </c>
      <c r="BX23" s="233" t="s">
        <v>733</v>
      </c>
      <c r="BY23" s="233" t="s">
        <v>910</v>
      </c>
      <c r="BZ23" s="232">
        <v>35.909999999999997</v>
      </c>
      <c r="CA23" s="233" t="s">
        <v>1214</v>
      </c>
      <c r="CB23" s="232">
        <v>670</v>
      </c>
      <c r="CC23" s="233" t="s">
        <v>5800</v>
      </c>
      <c r="CD23" s="233" t="s">
        <v>5668</v>
      </c>
      <c r="CE23" s="233" t="s">
        <v>3320</v>
      </c>
      <c r="CF23" s="233" t="s">
        <v>733</v>
      </c>
      <c r="CG23" s="233" t="s">
        <v>733</v>
      </c>
      <c r="CH23" s="232">
        <v>2420</v>
      </c>
      <c r="CI23" s="232">
        <v>2324</v>
      </c>
      <c r="CJ23" s="233" t="s">
        <v>6249</v>
      </c>
      <c r="CK23" s="232">
        <v>365</v>
      </c>
      <c r="CL23" s="232">
        <v>93.05</v>
      </c>
      <c r="CM23" s="232">
        <v>99</v>
      </c>
      <c r="CN23" s="232">
        <v>25</v>
      </c>
      <c r="CO23" s="237">
        <v>46265</v>
      </c>
      <c r="CP23" s="232">
        <v>2026</v>
      </c>
      <c r="CQ23" s="232">
        <v>0.77</v>
      </c>
      <c r="CR23" s="232">
        <v>8</v>
      </c>
      <c r="CS23" s="233" t="s">
        <v>6250</v>
      </c>
      <c r="CT23" s="232" t="s">
        <v>6251</v>
      </c>
      <c r="CU23" s="233" t="s">
        <v>3320</v>
      </c>
      <c r="CV23" s="233" t="s">
        <v>3320</v>
      </c>
      <c r="CW23" s="233" t="s">
        <v>3320</v>
      </c>
      <c r="CX23" s="233" t="s">
        <v>3320</v>
      </c>
      <c r="CY23" s="233" t="s">
        <v>3320</v>
      </c>
      <c r="CZ23" s="233" t="s">
        <v>3320</v>
      </c>
      <c r="DA23" s="233" t="s">
        <v>3320</v>
      </c>
      <c r="DB23" s="233" t="s">
        <v>3320</v>
      </c>
      <c r="DC23" s="233" t="s">
        <v>3320</v>
      </c>
      <c r="DD23" s="233" t="s">
        <v>3320</v>
      </c>
      <c r="DE23" s="235"/>
      <c r="DF23" s="233" t="s">
        <v>3320</v>
      </c>
      <c r="DG23" s="233" t="s">
        <v>3320</v>
      </c>
      <c r="DH23" s="233" t="s">
        <v>3320</v>
      </c>
      <c r="DI23" s="233" t="s">
        <v>3320</v>
      </c>
      <c r="DJ23" s="233" t="s">
        <v>3320</v>
      </c>
      <c r="DK23" s="233" t="s">
        <v>3320</v>
      </c>
      <c r="DL23" s="235"/>
      <c r="DM23" s="233" t="s">
        <v>3320</v>
      </c>
      <c r="DN23" s="233" t="s">
        <v>3320</v>
      </c>
      <c r="DO23" s="233" t="s">
        <v>3320</v>
      </c>
      <c r="DP23" s="235"/>
      <c r="DQ23" s="233" t="s">
        <v>3320</v>
      </c>
      <c r="DR23" s="233" t="s">
        <v>3320</v>
      </c>
      <c r="DS23" s="233" t="s">
        <v>3320</v>
      </c>
      <c r="DT23" s="233" t="s">
        <v>3320</v>
      </c>
      <c r="DU23" s="233" t="s">
        <v>3320</v>
      </c>
      <c r="DV23" s="233" t="s">
        <v>3320</v>
      </c>
      <c r="DW23" s="233" t="s">
        <v>3320</v>
      </c>
      <c r="DX23" s="233" t="s">
        <v>3320</v>
      </c>
      <c r="DY23" s="233" t="s">
        <v>3320</v>
      </c>
      <c r="DZ23" s="233" t="s">
        <v>3320</v>
      </c>
      <c r="EA23" s="233" t="s">
        <v>3320</v>
      </c>
      <c r="EB23" s="233" t="s">
        <v>3320</v>
      </c>
      <c r="EC23" s="233" t="s">
        <v>3320</v>
      </c>
      <c r="ED23" s="233" t="s">
        <v>3320</v>
      </c>
      <c r="EE23" s="233" t="s">
        <v>3320</v>
      </c>
      <c r="EF23" s="233" t="s">
        <v>3320</v>
      </c>
      <c r="EG23" s="233" t="s">
        <v>3320</v>
      </c>
      <c r="EH23" s="233" t="s">
        <v>3320</v>
      </c>
      <c r="EI23" s="233" t="s">
        <v>3320</v>
      </c>
      <c r="EJ23" s="233" t="s">
        <v>3320</v>
      </c>
      <c r="EK23" s="233" t="s">
        <v>3320</v>
      </c>
      <c r="EL23" s="233" t="s">
        <v>3320</v>
      </c>
      <c r="EM23" s="233" t="s">
        <v>3320</v>
      </c>
      <c r="EN23" s="233" t="s">
        <v>3320</v>
      </c>
      <c r="EO23" s="233" t="s">
        <v>3320</v>
      </c>
      <c r="EP23" s="233" t="s">
        <v>3320</v>
      </c>
      <c r="EQ23" s="233" t="s">
        <v>3320</v>
      </c>
      <c r="ER23" s="233" t="s">
        <v>3320</v>
      </c>
      <c r="ES23" s="233" t="s">
        <v>3320</v>
      </c>
      <c r="ET23" s="233" t="s">
        <v>3320</v>
      </c>
      <c r="EU23" s="233" t="s">
        <v>3320</v>
      </c>
      <c r="EV23" s="233" t="s">
        <v>3320</v>
      </c>
      <c r="EW23" s="233" t="s">
        <v>3320</v>
      </c>
      <c r="EX23" s="233" t="s">
        <v>3320</v>
      </c>
      <c r="EY23" s="233" t="s">
        <v>3320</v>
      </c>
      <c r="EZ23" s="233" t="s">
        <v>3320</v>
      </c>
      <c r="FA23" s="233" t="s">
        <v>3320</v>
      </c>
      <c r="FB23" s="233" t="s">
        <v>3320</v>
      </c>
      <c r="FC23" s="233" t="s">
        <v>3320</v>
      </c>
      <c r="FD23" s="233" t="s">
        <v>3320</v>
      </c>
      <c r="FE23" s="233" t="s">
        <v>3320</v>
      </c>
      <c r="FF23" s="233" t="s">
        <v>3320</v>
      </c>
      <c r="FG23" s="233" t="s">
        <v>3320</v>
      </c>
      <c r="FH23" s="233" t="s">
        <v>3320</v>
      </c>
      <c r="FI23" s="233" t="s">
        <v>3320</v>
      </c>
      <c r="FJ23" s="233" t="s">
        <v>3320</v>
      </c>
      <c r="FK23" s="233" t="s">
        <v>3320</v>
      </c>
      <c r="FL23" s="233" t="s">
        <v>3320</v>
      </c>
      <c r="FM23" s="233" t="s">
        <v>3320</v>
      </c>
      <c r="FN23" s="240">
        <v>103393000</v>
      </c>
      <c r="FO23" s="232">
        <v>103</v>
      </c>
      <c r="FP23" s="233" t="s">
        <v>1214</v>
      </c>
      <c r="FQ23" s="233" t="s">
        <v>733</v>
      </c>
      <c r="FR23" s="233" t="s">
        <v>733</v>
      </c>
      <c r="FS23" s="233" t="s">
        <v>733</v>
      </c>
      <c r="FT23" s="233" t="s">
        <v>477</v>
      </c>
      <c r="FU23" s="233" t="s">
        <v>6252</v>
      </c>
      <c r="FV23" s="233" t="s">
        <v>6253</v>
      </c>
      <c r="FW23" s="241" t="s">
        <v>6248</v>
      </c>
      <c r="FX23" s="242">
        <v>115</v>
      </c>
      <c r="FY23" s="233" t="s">
        <v>6254</v>
      </c>
      <c r="FZ23" s="240">
        <v>107500000</v>
      </c>
      <c r="GA23" s="240">
        <v>14400000</v>
      </c>
      <c r="GB23" s="240">
        <v>2043</v>
      </c>
      <c r="GC23" s="232">
        <v>650</v>
      </c>
      <c r="GD23" s="233" t="s">
        <v>6255</v>
      </c>
      <c r="GE23" s="233" t="s">
        <v>733</v>
      </c>
      <c r="GF23" s="233" t="s">
        <v>733</v>
      </c>
      <c r="GG23" s="233" t="s">
        <v>6256</v>
      </c>
      <c r="GH23" s="233" t="s">
        <v>733</v>
      </c>
      <c r="GI23" s="233" t="s">
        <v>733</v>
      </c>
      <c r="GJ23" s="233" t="s">
        <v>733</v>
      </c>
      <c r="GK23" s="233" t="s">
        <v>733</v>
      </c>
      <c r="GL23" s="233" t="s">
        <v>733</v>
      </c>
      <c r="GM23" s="243" t="s">
        <v>5676</v>
      </c>
      <c r="GN23" s="233" t="s">
        <v>3320</v>
      </c>
      <c r="GO23" s="233" t="s">
        <v>733</v>
      </c>
      <c r="GP23" s="233" t="s">
        <v>6029</v>
      </c>
      <c r="GQ23" s="233" t="s">
        <v>733</v>
      </c>
      <c r="GR23" s="233" t="s">
        <v>5678</v>
      </c>
      <c r="GS23" s="233" t="s">
        <v>3320</v>
      </c>
      <c r="GT23" s="233" t="s">
        <v>3320</v>
      </c>
      <c r="GU23" s="232">
        <v>0.5</v>
      </c>
      <c r="GV23" s="233" t="s">
        <v>733</v>
      </c>
      <c r="GW23" s="233" t="s">
        <v>5948</v>
      </c>
      <c r="GX23" s="233" t="s">
        <v>6257</v>
      </c>
      <c r="GY23" s="233" t="s">
        <v>733</v>
      </c>
      <c r="GZ23" s="233" t="s">
        <v>3320</v>
      </c>
      <c r="HA23" s="233" t="s">
        <v>6258</v>
      </c>
      <c r="HB23" s="233" t="s">
        <v>6259</v>
      </c>
      <c r="HC23" s="233" t="s">
        <v>5683</v>
      </c>
      <c r="HD23" s="233" t="s">
        <v>5683</v>
      </c>
      <c r="HE23" s="233" t="s">
        <v>5683</v>
      </c>
      <c r="HF23" s="233" t="s">
        <v>733</v>
      </c>
      <c r="HG23" s="233" t="s">
        <v>1214</v>
      </c>
      <c r="HH23" s="244">
        <v>46071.749675925923</v>
      </c>
      <c r="HI23" s="244">
        <v>46084.795046296298</v>
      </c>
      <c r="HJ23" s="233" t="s">
        <v>5685</v>
      </c>
      <c r="HK23" s="233" t="s">
        <v>3320</v>
      </c>
      <c r="HL23" s="233" t="s">
        <v>3320</v>
      </c>
      <c r="HM23" s="233" t="s">
        <v>3320</v>
      </c>
      <c r="HN23" s="233" t="s">
        <v>3320</v>
      </c>
      <c r="HO23" s="233" t="s">
        <v>3320</v>
      </c>
      <c r="HP23" s="233" t="s">
        <v>3320</v>
      </c>
      <c r="HQ23" s="233" t="s">
        <v>3320</v>
      </c>
      <c r="HR23" s="233" t="s">
        <v>3320</v>
      </c>
      <c r="HS23" s="233" t="s">
        <v>3320</v>
      </c>
      <c r="HT23" s="233" t="s">
        <v>3320</v>
      </c>
      <c r="HU23" s="233" t="s">
        <v>3320</v>
      </c>
      <c r="HV23" s="233" t="s">
        <v>3320</v>
      </c>
      <c r="HW23" s="233" t="s">
        <v>3320</v>
      </c>
      <c r="HX23" s="233" t="s">
        <v>3320</v>
      </c>
      <c r="HY23" s="233" t="s">
        <v>3320</v>
      </c>
      <c r="HZ23" s="233" t="s">
        <v>3320</v>
      </c>
      <c r="IA23" s="233" t="s">
        <v>3320</v>
      </c>
      <c r="IB23" s="233" t="s">
        <v>3320</v>
      </c>
      <c r="IC23" s="233" t="s">
        <v>3320</v>
      </c>
      <c r="ID23" s="233" t="s">
        <v>3320</v>
      </c>
      <c r="IE23" s="233" t="s">
        <v>3320</v>
      </c>
      <c r="IF23" s="233" t="s">
        <v>3320</v>
      </c>
      <c r="IG23" s="233" t="s">
        <v>3320</v>
      </c>
      <c r="IH23" s="233" t="s">
        <v>3320</v>
      </c>
      <c r="II23" s="233" t="s">
        <v>3320</v>
      </c>
      <c r="IJ23" s="233" t="s">
        <v>3320</v>
      </c>
      <c r="IK23" s="233" t="s">
        <v>3320</v>
      </c>
      <c r="IL23" s="233" t="s">
        <v>3320</v>
      </c>
      <c r="IM23" s="233" t="s">
        <v>3320</v>
      </c>
      <c r="IN23" s="233" t="s">
        <v>3320</v>
      </c>
      <c r="IO23" s="233" t="s">
        <v>3320</v>
      </c>
      <c r="IP23" s="233" t="s">
        <v>3320</v>
      </c>
      <c r="IQ23" s="233" t="s">
        <v>3320</v>
      </c>
      <c r="IR23" s="233" t="s">
        <v>3320</v>
      </c>
      <c r="IS23" s="233" t="s">
        <v>3320</v>
      </c>
      <c r="IT23" s="233" t="s">
        <v>3320</v>
      </c>
      <c r="IU23" s="233" t="s">
        <v>3320</v>
      </c>
      <c r="IV23" s="233" t="s">
        <v>3320</v>
      </c>
      <c r="IW23" s="249" t="s">
        <v>6260</v>
      </c>
      <c r="IX23" s="250" t="s">
        <v>3320</v>
      </c>
      <c r="IY23" s="250" t="s">
        <v>3320</v>
      </c>
      <c r="IZ23" s="249" t="s">
        <v>5967</v>
      </c>
      <c r="JA23" s="235"/>
      <c r="JB23" s="233"/>
      <c r="JC23" s="233"/>
      <c r="JD23" s="233"/>
      <c r="JE23" s="235"/>
      <c r="JF23" s="232" t="s">
        <v>3320</v>
      </c>
      <c r="JG23" s="232" t="s">
        <v>3320</v>
      </c>
      <c r="JH23" s="232" t="s">
        <v>3320</v>
      </c>
      <c r="JI23" s="232" t="s">
        <v>3320</v>
      </c>
      <c r="JJ23" s="232" t="s">
        <v>3320</v>
      </c>
      <c r="JK23" s="233" t="s">
        <v>202</v>
      </c>
      <c r="JL23" s="235"/>
      <c r="JM23" s="235"/>
      <c r="JN23" s="233" t="s">
        <v>202</v>
      </c>
      <c r="JO23" s="232">
        <v>7</v>
      </c>
      <c r="JP23" s="232">
        <v>0</v>
      </c>
      <c r="JQ23" s="233"/>
      <c r="JR23" s="233"/>
      <c r="JS23" s="233"/>
      <c r="JT23" s="233"/>
      <c r="JU23" s="233"/>
      <c r="JV23" s="233"/>
      <c r="JW23" s="233"/>
      <c r="JX23" s="233"/>
      <c r="JY23" s="233"/>
      <c r="JZ23" s="233"/>
      <c r="KA23" s="233"/>
      <c r="KB23" s="233"/>
      <c r="KC23" s="233"/>
      <c r="KD23" s="233"/>
      <c r="KE23" s="233"/>
      <c r="KF23" s="233"/>
      <c r="KG23" s="233"/>
      <c r="KH23" s="233"/>
      <c r="KI23" s="233"/>
      <c r="KJ23" s="233"/>
      <c r="KK23" s="233"/>
      <c r="KL23" s="233"/>
      <c r="KM23" s="233"/>
      <c r="KN23" s="232" t="s">
        <v>3320</v>
      </c>
      <c r="KO23" s="232" t="s">
        <v>3320</v>
      </c>
      <c r="KP23" s="232" t="s">
        <v>3320</v>
      </c>
      <c r="KQ23" s="235"/>
      <c r="KR23" s="235"/>
      <c r="KS23" s="235"/>
      <c r="KT23" s="233"/>
      <c r="KU23" s="235"/>
      <c r="KV23" s="235"/>
      <c r="KW23" s="235"/>
      <c r="KX23" s="233"/>
      <c r="KY23" s="232">
        <v>90</v>
      </c>
      <c r="KZ23" s="236">
        <v>0</v>
      </c>
      <c r="LA23" s="235"/>
      <c r="LB23" s="232">
        <v>0</v>
      </c>
      <c r="LC23" s="233"/>
      <c r="LD23" s="233" t="s">
        <v>6000</v>
      </c>
      <c r="LE23" s="233" t="s">
        <v>5777</v>
      </c>
      <c r="LF23" s="235"/>
    </row>
    <row r="24" spans="1:318" ht="49.5" customHeight="1" thickBot="1">
      <c r="A24" s="231" t="s">
        <v>5638</v>
      </c>
      <c r="B24" s="232">
        <v>661</v>
      </c>
      <c r="C24" s="233" t="s">
        <v>6261</v>
      </c>
      <c r="D24" s="233" t="s">
        <v>6262</v>
      </c>
      <c r="E24" s="232">
        <v>661</v>
      </c>
      <c r="F24" s="232">
        <v>71</v>
      </c>
      <c r="G24" s="233" t="s">
        <v>6077</v>
      </c>
      <c r="H24" s="233" t="s">
        <v>6078</v>
      </c>
      <c r="I24" s="234" t="s">
        <v>5782</v>
      </c>
      <c r="J24" s="234">
        <v>1</v>
      </c>
      <c r="K24" s="234" t="s">
        <v>68</v>
      </c>
      <c r="L24" s="235"/>
      <c r="M24" s="234" t="s">
        <v>5782</v>
      </c>
      <c r="N24" s="235"/>
      <c r="O24" s="235"/>
      <c r="P24" s="235"/>
      <c r="Q24" s="234">
        <v>1</v>
      </c>
      <c r="R24" s="234" t="s">
        <v>68</v>
      </c>
      <c r="S24" s="235"/>
      <c r="T24" s="235"/>
      <c r="U24" s="235"/>
      <c r="V24" s="231" t="s">
        <v>5105</v>
      </c>
      <c r="W24" s="233" t="s">
        <v>5916</v>
      </c>
      <c r="X24" s="232">
        <v>1.5</v>
      </c>
      <c r="Y24" s="232">
        <v>450</v>
      </c>
      <c r="Z24" s="236">
        <v>0</v>
      </c>
      <c r="AA24" s="236">
        <v>0</v>
      </c>
      <c r="AB24" s="232">
        <v>1</v>
      </c>
      <c r="AC24" s="233" t="s">
        <v>6079</v>
      </c>
      <c r="AD24" s="233" t="s">
        <v>6079</v>
      </c>
      <c r="AE24" s="234" t="s">
        <v>5645</v>
      </c>
      <c r="AF24" s="233" t="s">
        <v>5646</v>
      </c>
      <c r="AG24" s="234" t="s">
        <v>5645</v>
      </c>
      <c r="AH24" s="233" t="s">
        <v>6080</v>
      </c>
      <c r="AI24" s="233" t="s">
        <v>6081</v>
      </c>
      <c r="AJ24" s="233" t="s">
        <v>6081</v>
      </c>
      <c r="AK24" s="233" t="s">
        <v>5698</v>
      </c>
      <c r="AL24" s="233" t="s">
        <v>6082</v>
      </c>
      <c r="AM24" s="233" t="s">
        <v>6083</v>
      </c>
      <c r="AN24" s="233" t="s">
        <v>3320</v>
      </c>
      <c r="AO24" s="233" t="s">
        <v>6084</v>
      </c>
      <c r="AP24" s="233" t="s">
        <v>5698</v>
      </c>
      <c r="AQ24" s="233" t="s">
        <v>6085</v>
      </c>
      <c r="AR24" s="233" t="s">
        <v>6086</v>
      </c>
      <c r="AS24" s="233" t="s">
        <v>6087</v>
      </c>
      <c r="AT24" s="233" t="s">
        <v>733</v>
      </c>
      <c r="AU24" s="233" t="s">
        <v>733</v>
      </c>
      <c r="AV24" s="233" t="s">
        <v>1214</v>
      </c>
      <c r="AW24" s="233" t="s">
        <v>5810</v>
      </c>
      <c r="AX24" s="233" t="s">
        <v>6088</v>
      </c>
      <c r="AY24" s="233" t="s">
        <v>733</v>
      </c>
      <c r="AZ24" s="233" t="s">
        <v>6089</v>
      </c>
      <c r="BA24" s="233" t="s">
        <v>6090</v>
      </c>
      <c r="BB24" s="233" t="s">
        <v>6091</v>
      </c>
      <c r="BC24" s="233" t="s">
        <v>6092</v>
      </c>
      <c r="BD24" s="233" t="s">
        <v>6093</v>
      </c>
      <c r="BE24" s="233" t="s">
        <v>6094</v>
      </c>
      <c r="BF24" s="234" t="s">
        <v>1214</v>
      </c>
      <c r="BG24" s="233" t="s">
        <v>3320</v>
      </c>
      <c r="BH24" s="233" t="s">
        <v>2043</v>
      </c>
      <c r="BI24" s="233" t="s">
        <v>2043</v>
      </c>
      <c r="BJ24" s="233" t="s">
        <v>5798</v>
      </c>
      <c r="BK24" s="233" t="s">
        <v>6263</v>
      </c>
      <c r="BL24" s="234">
        <v>400</v>
      </c>
      <c r="BM24" s="233" t="s">
        <v>5936</v>
      </c>
      <c r="BN24" s="237">
        <v>46904</v>
      </c>
      <c r="BO24" s="232">
        <v>18</v>
      </c>
      <c r="BP24" s="232">
        <v>2028</v>
      </c>
      <c r="BQ24" s="232">
        <v>300</v>
      </c>
      <c r="BR24" s="234">
        <v>300</v>
      </c>
      <c r="BS24" s="233" t="s">
        <v>5666</v>
      </c>
      <c r="BT24" s="232">
        <v>67</v>
      </c>
      <c r="BU24" s="234">
        <v>1125</v>
      </c>
      <c r="BV24" s="238">
        <v>0.43</v>
      </c>
      <c r="BW24" s="239" t="s">
        <v>910</v>
      </c>
      <c r="BX24" s="233" t="s">
        <v>733</v>
      </c>
      <c r="BY24" s="235"/>
      <c r="BZ24" s="233" t="s">
        <v>3320</v>
      </c>
      <c r="CA24" s="233" t="s">
        <v>3320</v>
      </c>
      <c r="CB24" s="233" t="s">
        <v>3320</v>
      </c>
      <c r="CC24" s="233" t="s">
        <v>3320</v>
      </c>
      <c r="CD24" s="233" t="s">
        <v>3320</v>
      </c>
      <c r="CE24" s="233" t="s">
        <v>3320</v>
      </c>
      <c r="CF24" s="233" t="s">
        <v>3320</v>
      </c>
      <c r="CG24" s="233" t="s">
        <v>3320</v>
      </c>
      <c r="CH24" s="233" t="s">
        <v>3320</v>
      </c>
      <c r="CI24" s="233" t="s">
        <v>3320</v>
      </c>
      <c r="CJ24" s="235"/>
      <c r="CK24" s="233" t="s">
        <v>3320</v>
      </c>
      <c r="CL24" s="233" t="s">
        <v>3320</v>
      </c>
      <c r="CM24" s="233" t="s">
        <v>3320</v>
      </c>
      <c r="CN24" s="233" t="s">
        <v>3320</v>
      </c>
      <c r="CO24" s="233" t="s">
        <v>3320</v>
      </c>
      <c r="CP24" s="235"/>
      <c r="CQ24" s="233" t="s">
        <v>3320</v>
      </c>
      <c r="CR24" s="233" t="s">
        <v>3320</v>
      </c>
      <c r="CS24" s="233" t="s">
        <v>3320</v>
      </c>
      <c r="CT24" s="233" t="s">
        <v>3320</v>
      </c>
      <c r="CU24" s="232">
        <v>4.3</v>
      </c>
      <c r="CV24" s="232">
        <v>10.5</v>
      </c>
      <c r="CW24" s="233" t="s">
        <v>733</v>
      </c>
      <c r="CX24" s="233" t="s">
        <v>5937</v>
      </c>
      <c r="CY24" s="232">
        <v>42.8</v>
      </c>
      <c r="CZ24" s="233" t="s">
        <v>733</v>
      </c>
      <c r="DA24" s="233" t="s">
        <v>733</v>
      </c>
      <c r="DB24" s="233" t="s">
        <v>733</v>
      </c>
      <c r="DC24" s="232">
        <v>3749</v>
      </c>
      <c r="DD24" s="232">
        <v>3262</v>
      </c>
      <c r="DE24" s="233" t="s">
        <v>6264</v>
      </c>
      <c r="DF24" s="232">
        <v>365</v>
      </c>
      <c r="DG24" s="232">
        <v>90</v>
      </c>
      <c r="DH24" s="232">
        <v>98.5</v>
      </c>
      <c r="DI24" s="232">
        <v>35</v>
      </c>
      <c r="DJ24" s="237">
        <v>46418</v>
      </c>
      <c r="DK24" s="232">
        <v>2</v>
      </c>
      <c r="DL24" s="232">
        <v>2027</v>
      </c>
      <c r="DM24" s="232">
        <v>27</v>
      </c>
      <c r="DN24" s="233" t="s">
        <v>6265</v>
      </c>
      <c r="DO24" s="232">
        <v>5093</v>
      </c>
      <c r="DP24" s="235"/>
      <c r="DQ24" s="233" t="s">
        <v>3320</v>
      </c>
      <c r="DR24" s="233" t="s">
        <v>3320</v>
      </c>
      <c r="DS24" s="233" t="s">
        <v>3320</v>
      </c>
      <c r="DT24" s="233" t="s">
        <v>3320</v>
      </c>
      <c r="DU24" s="233" t="s">
        <v>3320</v>
      </c>
      <c r="DV24" s="233" t="s">
        <v>3320</v>
      </c>
      <c r="DW24" s="233" t="s">
        <v>3320</v>
      </c>
      <c r="DX24" s="233" t="s">
        <v>3320</v>
      </c>
      <c r="DY24" s="233" t="s">
        <v>3320</v>
      </c>
      <c r="DZ24" s="233" t="s">
        <v>3320</v>
      </c>
      <c r="EA24" s="233" t="s">
        <v>3320</v>
      </c>
      <c r="EB24" s="233" t="s">
        <v>3320</v>
      </c>
      <c r="EC24" s="233" t="s">
        <v>3320</v>
      </c>
      <c r="ED24" s="233" t="s">
        <v>3320</v>
      </c>
      <c r="EE24" s="233" t="s">
        <v>3320</v>
      </c>
      <c r="EF24" s="233" t="s">
        <v>3320</v>
      </c>
      <c r="EG24" s="233" t="s">
        <v>3320</v>
      </c>
      <c r="EH24" s="233" t="s">
        <v>3320</v>
      </c>
      <c r="EI24" s="233" t="s">
        <v>3320</v>
      </c>
      <c r="EJ24" s="233" t="s">
        <v>3320</v>
      </c>
      <c r="EK24" s="233" t="s">
        <v>3320</v>
      </c>
      <c r="EL24" s="233" t="s">
        <v>3320</v>
      </c>
      <c r="EM24" s="233" t="s">
        <v>3320</v>
      </c>
      <c r="EN24" s="233" t="s">
        <v>3320</v>
      </c>
      <c r="EO24" s="233" t="s">
        <v>3320</v>
      </c>
      <c r="EP24" s="233" t="s">
        <v>3320</v>
      </c>
      <c r="EQ24" s="233" t="s">
        <v>3320</v>
      </c>
      <c r="ER24" s="233" t="s">
        <v>3320</v>
      </c>
      <c r="ES24" s="233" t="s">
        <v>3320</v>
      </c>
      <c r="ET24" s="233" t="s">
        <v>3320</v>
      </c>
      <c r="EU24" s="233" t="s">
        <v>3320</v>
      </c>
      <c r="EV24" s="233" t="s">
        <v>3320</v>
      </c>
      <c r="EW24" s="233" t="s">
        <v>3320</v>
      </c>
      <c r="EX24" s="233" t="s">
        <v>3320</v>
      </c>
      <c r="EY24" s="233" t="s">
        <v>3320</v>
      </c>
      <c r="EZ24" s="233" t="s">
        <v>3320</v>
      </c>
      <c r="FA24" s="233" t="s">
        <v>3320</v>
      </c>
      <c r="FB24" s="233" t="s">
        <v>3320</v>
      </c>
      <c r="FC24" s="233" t="s">
        <v>3320</v>
      </c>
      <c r="FD24" s="233" t="s">
        <v>3320</v>
      </c>
      <c r="FE24" s="233" t="s">
        <v>3320</v>
      </c>
      <c r="FF24" s="233" t="s">
        <v>3320</v>
      </c>
      <c r="FG24" s="233" t="s">
        <v>3320</v>
      </c>
      <c r="FH24" s="233" t="s">
        <v>3320</v>
      </c>
      <c r="FI24" s="233" t="s">
        <v>3320</v>
      </c>
      <c r="FJ24" s="233" t="s">
        <v>3320</v>
      </c>
      <c r="FK24" s="233" t="s">
        <v>3320</v>
      </c>
      <c r="FL24" s="233" t="s">
        <v>3320</v>
      </c>
      <c r="FM24" s="233" t="s">
        <v>3320</v>
      </c>
      <c r="FN24" s="240">
        <v>542000000</v>
      </c>
      <c r="FO24" s="232">
        <v>542</v>
      </c>
      <c r="FP24" s="233" t="s">
        <v>733</v>
      </c>
      <c r="FQ24" s="233" t="s">
        <v>733</v>
      </c>
      <c r="FR24" s="233" t="s">
        <v>733</v>
      </c>
      <c r="FS24" s="233" t="s">
        <v>733</v>
      </c>
      <c r="FT24" s="233" t="s">
        <v>5106</v>
      </c>
      <c r="FU24" s="233" t="s">
        <v>6266</v>
      </c>
      <c r="FV24" s="233" t="s">
        <v>6267</v>
      </c>
      <c r="FW24" s="241" t="s">
        <v>6263</v>
      </c>
      <c r="FX24" s="242">
        <v>400</v>
      </c>
      <c r="FY24" s="233" t="s">
        <v>6268</v>
      </c>
      <c r="FZ24" s="232">
        <v>542</v>
      </c>
      <c r="GA24" s="232">
        <v>31</v>
      </c>
      <c r="GB24" s="232">
        <v>13</v>
      </c>
      <c r="GC24" s="232">
        <v>1</v>
      </c>
      <c r="GD24" s="233" t="s">
        <v>6269</v>
      </c>
      <c r="GE24" s="233" t="s">
        <v>733</v>
      </c>
      <c r="GF24" s="233" t="s">
        <v>733</v>
      </c>
      <c r="GG24" s="233" t="s">
        <v>6270</v>
      </c>
      <c r="GH24" s="233" t="s">
        <v>733</v>
      </c>
      <c r="GI24" s="233" t="s">
        <v>733</v>
      </c>
      <c r="GJ24" s="233" t="s">
        <v>733</v>
      </c>
      <c r="GK24" s="233" t="s">
        <v>733</v>
      </c>
      <c r="GL24" s="233" t="s">
        <v>733</v>
      </c>
      <c r="GM24" s="243" t="s">
        <v>5676</v>
      </c>
      <c r="GN24" s="233" t="s">
        <v>3320</v>
      </c>
      <c r="GO24" s="233" t="s">
        <v>733</v>
      </c>
      <c r="GP24" s="233" t="s">
        <v>5721</v>
      </c>
      <c r="GQ24" s="233" t="s">
        <v>733</v>
      </c>
      <c r="GR24" s="233" t="s">
        <v>5679</v>
      </c>
      <c r="GS24" s="233" t="s">
        <v>3320</v>
      </c>
      <c r="GT24" s="233" t="s">
        <v>3320</v>
      </c>
      <c r="GU24" s="232">
        <v>1</v>
      </c>
      <c r="GV24" s="233" t="s">
        <v>1214</v>
      </c>
      <c r="GW24" s="233" t="s">
        <v>1214</v>
      </c>
      <c r="GX24" s="233" t="s">
        <v>3320</v>
      </c>
      <c r="GY24" s="233" t="s">
        <v>733</v>
      </c>
      <c r="GZ24" s="233" t="s">
        <v>3320</v>
      </c>
      <c r="HA24" s="233" t="s">
        <v>6271</v>
      </c>
      <c r="HB24" s="233" t="s">
        <v>6272</v>
      </c>
      <c r="HC24" s="233" t="s">
        <v>6273</v>
      </c>
      <c r="HD24" s="233" t="s">
        <v>6273</v>
      </c>
      <c r="HE24" s="233" t="s">
        <v>5684</v>
      </c>
      <c r="HF24" s="233" t="s">
        <v>733</v>
      </c>
      <c r="HG24" s="233" t="s">
        <v>1214</v>
      </c>
      <c r="HH24" s="244">
        <v>46081.334074074075</v>
      </c>
      <c r="HI24" s="244">
        <v>46084.787939814814</v>
      </c>
      <c r="HJ24" s="233" t="s">
        <v>5685</v>
      </c>
      <c r="HK24" s="233" t="s">
        <v>3320</v>
      </c>
      <c r="HL24" s="233" t="s">
        <v>3320</v>
      </c>
      <c r="HM24" s="233" t="s">
        <v>3320</v>
      </c>
      <c r="HN24" s="233" t="s">
        <v>3320</v>
      </c>
      <c r="HO24" s="233" t="s">
        <v>3320</v>
      </c>
      <c r="HP24" s="233" t="s">
        <v>3320</v>
      </c>
      <c r="HQ24" s="233" t="s">
        <v>3320</v>
      </c>
      <c r="HR24" s="233" t="s">
        <v>3320</v>
      </c>
      <c r="HS24" s="233" t="s">
        <v>3320</v>
      </c>
      <c r="HT24" s="233" t="s">
        <v>3320</v>
      </c>
      <c r="HU24" s="233" t="s">
        <v>3320</v>
      </c>
      <c r="HV24" s="233" t="s">
        <v>3320</v>
      </c>
      <c r="HW24" s="233" t="s">
        <v>3320</v>
      </c>
      <c r="HX24" s="233" t="s">
        <v>3320</v>
      </c>
      <c r="HY24" s="233" t="s">
        <v>3320</v>
      </c>
      <c r="HZ24" s="233" t="s">
        <v>3320</v>
      </c>
      <c r="IA24" s="233" t="s">
        <v>3320</v>
      </c>
      <c r="IB24" s="233" t="s">
        <v>3320</v>
      </c>
      <c r="IC24" s="233" t="s">
        <v>3320</v>
      </c>
      <c r="ID24" s="233" t="s">
        <v>3320</v>
      </c>
      <c r="IE24" s="233" t="s">
        <v>3320</v>
      </c>
      <c r="IF24" s="233" t="s">
        <v>3320</v>
      </c>
      <c r="IG24" s="233" t="s">
        <v>3320</v>
      </c>
      <c r="IH24" s="233" t="s">
        <v>3320</v>
      </c>
      <c r="II24" s="233" t="s">
        <v>3320</v>
      </c>
      <c r="IJ24" s="233" t="s">
        <v>3320</v>
      </c>
      <c r="IK24" s="233" t="s">
        <v>3320</v>
      </c>
      <c r="IL24" s="233" t="s">
        <v>3320</v>
      </c>
      <c r="IM24" s="233" t="s">
        <v>3320</v>
      </c>
      <c r="IN24" s="233" t="s">
        <v>3320</v>
      </c>
      <c r="IO24" s="233" t="s">
        <v>3320</v>
      </c>
      <c r="IP24" s="233" t="s">
        <v>3320</v>
      </c>
      <c r="IQ24" s="233" t="s">
        <v>3320</v>
      </c>
      <c r="IR24" s="233" t="s">
        <v>3320</v>
      </c>
      <c r="IS24" s="233" t="s">
        <v>3320</v>
      </c>
      <c r="IT24" s="233" t="s">
        <v>3320</v>
      </c>
      <c r="IU24" s="233" t="s">
        <v>3320</v>
      </c>
      <c r="IV24" s="233" t="s">
        <v>3320</v>
      </c>
      <c r="IW24" s="233" t="s">
        <v>5773</v>
      </c>
      <c r="IX24" s="234" t="s">
        <v>5774</v>
      </c>
      <c r="IY24" s="234" t="s">
        <v>5774</v>
      </c>
      <c r="IZ24" s="233" t="s">
        <v>5775</v>
      </c>
      <c r="JA24" s="235"/>
      <c r="JB24" s="233"/>
      <c r="JC24" s="233"/>
      <c r="JD24" s="233"/>
      <c r="JE24" s="235"/>
      <c r="JF24" s="232" t="s">
        <v>3320</v>
      </c>
      <c r="JG24" s="232" t="s">
        <v>3320</v>
      </c>
      <c r="JH24" s="232" t="s">
        <v>3320</v>
      </c>
      <c r="JI24" s="232" t="s">
        <v>3320</v>
      </c>
      <c r="JJ24" s="232" t="s">
        <v>3320</v>
      </c>
      <c r="JK24" s="233" t="s">
        <v>202</v>
      </c>
      <c r="JL24" s="235"/>
      <c r="JM24" s="235"/>
      <c r="JN24" s="233" t="s">
        <v>202</v>
      </c>
      <c r="JO24" s="232">
        <v>7</v>
      </c>
      <c r="JP24" s="232">
        <v>0</v>
      </c>
      <c r="JQ24" s="233"/>
      <c r="JR24" s="233"/>
      <c r="JS24" s="233"/>
      <c r="JT24" s="233"/>
      <c r="JU24" s="233"/>
      <c r="JV24" s="233"/>
      <c r="JW24" s="233"/>
      <c r="JX24" s="233"/>
      <c r="JY24" s="233"/>
      <c r="JZ24" s="233"/>
      <c r="KA24" s="233"/>
      <c r="KB24" s="233"/>
      <c r="KC24" s="233"/>
      <c r="KD24" s="233"/>
      <c r="KE24" s="233"/>
      <c r="KF24" s="233"/>
      <c r="KG24" s="233"/>
      <c r="KH24" s="233"/>
      <c r="KI24" s="233"/>
      <c r="KJ24" s="233"/>
      <c r="KK24" s="233"/>
      <c r="KL24" s="233"/>
      <c r="KM24" s="233"/>
      <c r="KN24" s="232" t="s">
        <v>3320</v>
      </c>
      <c r="KO24" s="232" t="s">
        <v>3320</v>
      </c>
      <c r="KP24" s="232" t="s">
        <v>3320</v>
      </c>
      <c r="KQ24" s="235"/>
      <c r="KR24" s="235"/>
      <c r="KS24" s="235"/>
      <c r="KT24" s="233"/>
      <c r="KU24" s="235"/>
      <c r="KV24" s="235"/>
      <c r="KW24" s="235"/>
      <c r="KX24" s="233"/>
      <c r="KY24" s="232">
        <v>450</v>
      </c>
      <c r="KZ24" s="236">
        <v>0</v>
      </c>
      <c r="LA24" s="235"/>
      <c r="LB24" s="232">
        <v>0</v>
      </c>
      <c r="LC24" s="233"/>
      <c r="LD24" s="235"/>
      <c r="LE24" s="235"/>
      <c r="LF24" s="235"/>
    </row>
    <row r="25" spans="1:318" ht="49.5" customHeight="1" thickBot="1">
      <c r="A25" s="231" t="s">
        <v>5638</v>
      </c>
      <c r="B25" s="232">
        <v>856</v>
      </c>
      <c r="C25" s="233" t="s">
        <v>6274</v>
      </c>
      <c r="D25" s="233" t="s">
        <v>6275</v>
      </c>
      <c r="E25" s="232">
        <v>856</v>
      </c>
      <c r="F25" s="235"/>
      <c r="G25" s="233" t="s">
        <v>6276</v>
      </c>
      <c r="H25" s="233" t="s">
        <v>6277</v>
      </c>
      <c r="I25" s="234">
        <v>4</v>
      </c>
      <c r="J25" s="235"/>
      <c r="K25" s="234" t="s">
        <v>202</v>
      </c>
      <c r="L25" s="235"/>
      <c r="M25" s="234">
        <v>3</v>
      </c>
      <c r="N25" s="235"/>
      <c r="O25" s="235"/>
      <c r="P25" s="235"/>
      <c r="Q25" s="234">
        <v>1</v>
      </c>
      <c r="R25" s="234" t="s">
        <v>68</v>
      </c>
      <c r="S25" s="235"/>
      <c r="T25" s="235"/>
      <c r="U25" s="235"/>
      <c r="V25" s="233" t="s">
        <v>5231</v>
      </c>
      <c r="W25" s="233" t="s">
        <v>5643</v>
      </c>
      <c r="X25" s="232">
        <v>1</v>
      </c>
      <c r="Y25" s="232">
        <v>88</v>
      </c>
      <c r="Z25" s="236">
        <v>0</v>
      </c>
      <c r="AA25" s="236">
        <v>0</v>
      </c>
      <c r="AB25" s="232">
        <v>1</v>
      </c>
      <c r="AC25" s="233" t="s">
        <v>6278</v>
      </c>
      <c r="AD25" s="233" t="s">
        <v>6279</v>
      </c>
      <c r="AE25" s="234" t="s">
        <v>5645</v>
      </c>
      <c r="AF25" s="233" t="s">
        <v>5646</v>
      </c>
      <c r="AG25" s="234" t="s">
        <v>5645</v>
      </c>
      <c r="AH25" s="233" t="s">
        <v>6278</v>
      </c>
      <c r="AI25" s="233" t="s">
        <v>5698</v>
      </c>
      <c r="AJ25" s="233" t="s">
        <v>6280</v>
      </c>
      <c r="AK25" s="233" t="s">
        <v>6281</v>
      </c>
      <c r="AL25" s="233" t="s">
        <v>6282</v>
      </c>
      <c r="AM25" s="233" t="s">
        <v>6283</v>
      </c>
      <c r="AN25" s="233" t="s">
        <v>3320</v>
      </c>
      <c r="AO25" s="233" t="s">
        <v>6284</v>
      </c>
      <c r="AP25" s="233" t="s">
        <v>6285</v>
      </c>
      <c r="AQ25" s="233" t="s">
        <v>6286</v>
      </c>
      <c r="AR25" s="233" t="s">
        <v>6287</v>
      </c>
      <c r="AS25" s="233" t="s">
        <v>6288</v>
      </c>
      <c r="AT25" s="233" t="s">
        <v>733</v>
      </c>
      <c r="AU25" s="233" t="s">
        <v>733</v>
      </c>
      <c r="AV25" s="233" t="s">
        <v>733</v>
      </c>
      <c r="AW25" s="233" t="s">
        <v>3320</v>
      </c>
      <c r="AX25" s="233" t="s">
        <v>6289</v>
      </c>
      <c r="AY25" s="233" t="s">
        <v>733</v>
      </c>
      <c r="AZ25" s="233" t="s">
        <v>6290</v>
      </c>
      <c r="BA25" s="233" t="s">
        <v>6291</v>
      </c>
      <c r="BB25" s="233" t="s">
        <v>6292</v>
      </c>
      <c r="BC25" s="233" t="s">
        <v>6293</v>
      </c>
      <c r="BD25" s="233" t="s">
        <v>6294</v>
      </c>
      <c r="BE25" s="233" t="s">
        <v>6295</v>
      </c>
      <c r="BF25" s="234" t="s">
        <v>1214</v>
      </c>
      <c r="BG25" s="233" t="s">
        <v>3320</v>
      </c>
      <c r="BH25" s="233" t="s">
        <v>5955</v>
      </c>
      <c r="BI25" s="233" t="s">
        <v>5955</v>
      </c>
      <c r="BJ25" s="233" t="s">
        <v>3623</v>
      </c>
      <c r="BK25" s="233" t="s">
        <v>6296</v>
      </c>
      <c r="BL25" s="234">
        <v>230</v>
      </c>
      <c r="BM25" s="233" t="s">
        <v>5712</v>
      </c>
      <c r="BN25" s="237">
        <v>47449</v>
      </c>
      <c r="BO25" s="232">
        <v>45</v>
      </c>
      <c r="BP25" s="232">
        <v>2029</v>
      </c>
      <c r="BQ25" s="232">
        <v>88</v>
      </c>
      <c r="BR25" s="234">
        <v>88</v>
      </c>
      <c r="BS25" s="233" t="s">
        <v>5666</v>
      </c>
      <c r="BT25" s="232">
        <v>173250</v>
      </c>
      <c r="BU25" s="234">
        <v>282.36</v>
      </c>
      <c r="BV25" s="238">
        <v>0.37</v>
      </c>
      <c r="BW25" s="239" t="s">
        <v>202</v>
      </c>
      <c r="BX25" s="233" t="s">
        <v>733</v>
      </c>
      <c r="BY25" s="235"/>
      <c r="BZ25" s="232">
        <v>26.77</v>
      </c>
      <c r="CA25" s="233" t="s">
        <v>733</v>
      </c>
      <c r="CB25" s="232">
        <v>695</v>
      </c>
      <c r="CC25" s="233" t="s">
        <v>5667</v>
      </c>
      <c r="CD25" s="233" t="s">
        <v>5668</v>
      </c>
      <c r="CE25" s="233" t="s">
        <v>3320</v>
      </c>
      <c r="CF25" s="233" t="s">
        <v>733</v>
      </c>
      <c r="CG25" s="233" t="s">
        <v>1214</v>
      </c>
      <c r="CH25" s="232">
        <v>2345</v>
      </c>
      <c r="CI25" s="232">
        <v>2345</v>
      </c>
      <c r="CJ25" s="233" t="s">
        <v>6297</v>
      </c>
      <c r="CK25" s="232">
        <v>365</v>
      </c>
      <c r="CL25" s="232">
        <v>85.98</v>
      </c>
      <c r="CM25" s="232">
        <v>97</v>
      </c>
      <c r="CN25" s="232">
        <v>35</v>
      </c>
      <c r="CO25" s="237">
        <v>46966</v>
      </c>
      <c r="CP25" s="232">
        <v>2028</v>
      </c>
      <c r="CQ25" s="232">
        <v>1.83</v>
      </c>
      <c r="CR25" s="232">
        <v>8</v>
      </c>
      <c r="CS25" s="233" t="s">
        <v>6298</v>
      </c>
      <c r="CT25" s="232">
        <v>762478</v>
      </c>
      <c r="CU25" s="233" t="s">
        <v>3320</v>
      </c>
      <c r="CV25" s="233" t="s">
        <v>3320</v>
      </c>
      <c r="CW25" s="233" t="s">
        <v>3320</v>
      </c>
      <c r="CX25" s="233" t="s">
        <v>3320</v>
      </c>
      <c r="CY25" s="233" t="s">
        <v>3320</v>
      </c>
      <c r="CZ25" s="233" t="s">
        <v>3320</v>
      </c>
      <c r="DA25" s="233" t="s">
        <v>3320</v>
      </c>
      <c r="DB25" s="233" t="s">
        <v>3320</v>
      </c>
      <c r="DC25" s="233" t="s">
        <v>3320</v>
      </c>
      <c r="DD25" s="233" t="s">
        <v>3320</v>
      </c>
      <c r="DE25" s="235"/>
      <c r="DF25" s="233" t="s">
        <v>3320</v>
      </c>
      <c r="DG25" s="233" t="s">
        <v>3320</v>
      </c>
      <c r="DH25" s="233" t="s">
        <v>3320</v>
      </c>
      <c r="DI25" s="233" t="s">
        <v>3320</v>
      </c>
      <c r="DJ25" s="233" t="s">
        <v>3320</v>
      </c>
      <c r="DK25" s="233" t="s">
        <v>3320</v>
      </c>
      <c r="DL25" s="235"/>
      <c r="DM25" s="233" t="s">
        <v>3320</v>
      </c>
      <c r="DN25" s="233" t="s">
        <v>3320</v>
      </c>
      <c r="DO25" s="233" t="s">
        <v>3320</v>
      </c>
      <c r="DP25" s="235"/>
      <c r="DQ25" s="233" t="s">
        <v>3320</v>
      </c>
      <c r="DR25" s="233" t="s">
        <v>3320</v>
      </c>
      <c r="DS25" s="233" t="s">
        <v>3320</v>
      </c>
      <c r="DT25" s="233" t="s">
        <v>3320</v>
      </c>
      <c r="DU25" s="233" t="s">
        <v>3320</v>
      </c>
      <c r="DV25" s="233" t="s">
        <v>3320</v>
      </c>
      <c r="DW25" s="233" t="s">
        <v>3320</v>
      </c>
      <c r="DX25" s="233" t="s">
        <v>3320</v>
      </c>
      <c r="DY25" s="233" t="s">
        <v>3320</v>
      </c>
      <c r="DZ25" s="233" t="s">
        <v>3320</v>
      </c>
      <c r="EA25" s="233" t="s">
        <v>3320</v>
      </c>
      <c r="EB25" s="233" t="s">
        <v>3320</v>
      </c>
      <c r="EC25" s="233" t="s">
        <v>3320</v>
      </c>
      <c r="ED25" s="233" t="s">
        <v>3320</v>
      </c>
      <c r="EE25" s="233" t="s">
        <v>3320</v>
      </c>
      <c r="EF25" s="233" t="s">
        <v>3320</v>
      </c>
      <c r="EG25" s="233" t="s">
        <v>3320</v>
      </c>
      <c r="EH25" s="233" t="s">
        <v>3320</v>
      </c>
      <c r="EI25" s="233" t="s">
        <v>3320</v>
      </c>
      <c r="EJ25" s="233" t="s">
        <v>3320</v>
      </c>
      <c r="EK25" s="233" t="s">
        <v>3320</v>
      </c>
      <c r="EL25" s="233" t="s">
        <v>3320</v>
      </c>
      <c r="EM25" s="233" t="s">
        <v>3320</v>
      </c>
      <c r="EN25" s="233" t="s">
        <v>3320</v>
      </c>
      <c r="EO25" s="233" t="s">
        <v>3320</v>
      </c>
      <c r="EP25" s="233" t="s">
        <v>3320</v>
      </c>
      <c r="EQ25" s="233" t="s">
        <v>3320</v>
      </c>
      <c r="ER25" s="233" t="s">
        <v>3320</v>
      </c>
      <c r="ES25" s="233" t="s">
        <v>3320</v>
      </c>
      <c r="ET25" s="233" t="s">
        <v>3320</v>
      </c>
      <c r="EU25" s="233" t="s">
        <v>3320</v>
      </c>
      <c r="EV25" s="233" t="s">
        <v>3320</v>
      </c>
      <c r="EW25" s="233" t="s">
        <v>3320</v>
      </c>
      <c r="EX25" s="233" t="s">
        <v>3320</v>
      </c>
      <c r="EY25" s="233" t="s">
        <v>3320</v>
      </c>
      <c r="EZ25" s="233" t="s">
        <v>3320</v>
      </c>
      <c r="FA25" s="233" t="s">
        <v>3320</v>
      </c>
      <c r="FB25" s="233" t="s">
        <v>3320</v>
      </c>
      <c r="FC25" s="233" t="s">
        <v>3320</v>
      </c>
      <c r="FD25" s="233" t="s">
        <v>3320</v>
      </c>
      <c r="FE25" s="233" t="s">
        <v>3320</v>
      </c>
      <c r="FF25" s="233" t="s">
        <v>3320</v>
      </c>
      <c r="FG25" s="233" t="s">
        <v>3320</v>
      </c>
      <c r="FH25" s="233" t="s">
        <v>3320</v>
      </c>
      <c r="FI25" s="233" t="s">
        <v>3320</v>
      </c>
      <c r="FJ25" s="233" t="s">
        <v>3320</v>
      </c>
      <c r="FK25" s="233" t="s">
        <v>3320</v>
      </c>
      <c r="FL25" s="233" t="s">
        <v>3320</v>
      </c>
      <c r="FM25" s="233" t="s">
        <v>3320</v>
      </c>
      <c r="FN25" s="240">
        <v>96366419</v>
      </c>
      <c r="FO25" s="232">
        <v>96</v>
      </c>
      <c r="FP25" s="233" t="s">
        <v>1214</v>
      </c>
      <c r="FQ25" s="233" t="s">
        <v>733</v>
      </c>
      <c r="FR25" s="233" t="s">
        <v>733</v>
      </c>
      <c r="FS25" s="233" t="s">
        <v>733</v>
      </c>
      <c r="FT25" s="233" t="s">
        <v>5232</v>
      </c>
      <c r="FU25" s="233" t="s">
        <v>6299</v>
      </c>
      <c r="FV25" s="233" t="s">
        <v>6300</v>
      </c>
      <c r="FW25" s="241" t="s">
        <v>6296</v>
      </c>
      <c r="FX25" s="242">
        <v>230</v>
      </c>
      <c r="FY25" s="233" t="s">
        <v>6301</v>
      </c>
      <c r="FZ25" s="240">
        <v>96366419</v>
      </c>
      <c r="GA25" s="240">
        <v>10560000</v>
      </c>
      <c r="GB25" s="240">
        <v>2570</v>
      </c>
      <c r="GC25" s="232">
        <v>771</v>
      </c>
      <c r="GD25" s="233" t="s">
        <v>6302</v>
      </c>
      <c r="GE25" s="233" t="s">
        <v>1214</v>
      </c>
      <c r="GF25" s="233" t="s">
        <v>1214</v>
      </c>
      <c r="GG25" s="233" t="s">
        <v>6303</v>
      </c>
      <c r="GH25" s="233" t="s">
        <v>1214</v>
      </c>
      <c r="GI25" s="233" t="s">
        <v>1214</v>
      </c>
      <c r="GJ25" s="233" t="s">
        <v>1214</v>
      </c>
      <c r="GK25" s="233" t="s">
        <v>733</v>
      </c>
      <c r="GL25" s="233" t="s">
        <v>1214</v>
      </c>
      <c r="GM25" s="243" t="s">
        <v>5676</v>
      </c>
      <c r="GN25" s="233" t="s">
        <v>3320</v>
      </c>
      <c r="GO25" s="233" t="s">
        <v>733</v>
      </c>
      <c r="GP25" s="233" t="s">
        <v>5721</v>
      </c>
      <c r="GQ25" s="233" t="s">
        <v>1214</v>
      </c>
      <c r="GR25" s="233" t="s">
        <v>1214</v>
      </c>
      <c r="GS25" s="233" t="s">
        <v>3320</v>
      </c>
      <c r="GT25" s="233" t="s">
        <v>3320</v>
      </c>
      <c r="GU25" s="232">
        <v>0</v>
      </c>
      <c r="GV25" s="233" t="s">
        <v>1214</v>
      </c>
      <c r="GW25" s="233" t="s">
        <v>1214</v>
      </c>
      <c r="GX25" s="233" t="s">
        <v>3320</v>
      </c>
      <c r="GY25" s="233" t="s">
        <v>733</v>
      </c>
      <c r="GZ25" s="233" t="s">
        <v>3320</v>
      </c>
      <c r="HA25" s="233" t="s">
        <v>6304</v>
      </c>
      <c r="HB25" s="233" t="s">
        <v>6305</v>
      </c>
      <c r="HC25" s="233" t="s">
        <v>5683</v>
      </c>
      <c r="HD25" s="233" t="s">
        <v>5684</v>
      </c>
      <c r="HE25" s="233" t="s">
        <v>5684</v>
      </c>
      <c r="HF25" s="233" t="s">
        <v>733</v>
      </c>
      <c r="HG25" s="233" t="s">
        <v>1214</v>
      </c>
      <c r="HH25" s="244">
        <v>46080.683738425927</v>
      </c>
      <c r="HI25" s="244">
        <v>46084.776944444442</v>
      </c>
      <c r="HJ25" s="233" t="s">
        <v>5685</v>
      </c>
      <c r="HK25" s="233" t="s">
        <v>3320</v>
      </c>
      <c r="HL25" s="233" t="s">
        <v>3320</v>
      </c>
      <c r="HM25" s="233" t="s">
        <v>3320</v>
      </c>
      <c r="HN25" s="233" t="s">
        <v>3320</v>
      </c>
      <c r="HO25" s="233" t="s">
        <v>3320</v>
      </c>
      <c r="HP25" s="233" t="s">
        <v>3320</v>
      </c>
      <c r="HQ25" s="233" t="s">
        <v>3320</v>
      </c>
      <c r="HR25" s="233" t="s">
        <v>3320</v>
      </c>
      <c r="HS25" s="233" t="s">
        <v>3320</v>
      </c>
      <c r="HT25" s="233" t="s">
        <v>3320</v>
      </c>
      <c r="HU25" s="233" t="s">
        <v>3320</v>
      </c>
      <c r="HV25" s="233" t="s">
        <v>3320</v>
      </c>
      <c r="HW25" s="233" t="s">
        <v>3320</v>
      </c>
      <c r="HX25" s="233" t="s">
        <v>3320</v>
      </c>
      <c r="HY25" s="233" t="s">
        <v>3320</v>
      </c>
      <c r="HZ25" s="233" t="s">
        <v>3320</v>
      </c>
      <c r="IA25" s="233" t="s">
        <v>3320</v>
      </c>
      <c r="IB25" s="233" t="s">
        <v>3320</v>
      </c>
      <c r="IC25" s="233" t="s">
        <v>3320</v>
      </c>
      <c r="ID25" s="233" t="s">
        <v>3320</v>
      </c>
      <c r="IE25" s="233" t="s">
        <v>3320</v>
      </c>
      <c r="IF25" s="233" t="s">
        <v>3320</v>
      </c>
      <c r="IG25" s="233" t="s">
        <v>3320</v>
      </c>
      <c r="IH25" s="233" t="s">
        <v>3320</v>
      </c>
      <c r="II25" s="233" t="s">
        <v>3320</v>
      </c>
      <c r="IJ25" s="233" t="s">
        <v>3320</v>
      </c>
      <c r="IK25" s="233" t="s">
        <v>3320</v>
      </c>
      <c r="IL25" s="233" t="s">
        <v>3320</v>
      </c>
      <c r="IM25" s="233" t="s">
        <v>3320</v>
      </c>
      <c r="IN25" s="233" t="s">
        <v>3320</v>
      </c>
      <c r="IO25" s="233" t="s">
        <v>3320</v>
      </c>
      <c r="IP25" s="233" t="s">
        <v>3320</v>
      </c>
      <c r="IQ25" s="233" t="s">
        <v>3320</v>
      </c>
      <c r="IR25" s="233" t="s">
        <v>3320</v>
      </c>
      <c r="IS25" s="233" t="s">
        <v>3320</v>
      </c>
      <c r="IT25" s="233" t="s">
        <v>3320</v>
      </c>
      <c r="IU25" s="233" t="s">
        <v>3320</v>
      </c>
      <c r="IV25" s="233" t="s">
        <v>3320</v>
      </c>
      <c r="IW25" s="249" t="s">
        <v>5966</v>
      </c>
      <c r="IX25" s="250" t="s">
        <v>3320</v>
      </c>
      <c r="IY25" s="250" t="s">
        <v>3320</v>
      </c>
      <c r="IZ25" s="249" t="s">
        <v>5967</v>
      </c>
      <c r="JA25" s="235"/>
      <c r="JB25" s="233"/>
      <c r="JC25" s="233"/>
      <c r="JD25" s="233"/>
      <c r="JE25" s="235"/>
      <c r="JF25" s="232" t="s">
        <v>3320</v>
      </c>
      <c r="JG25" s="232" t="s">
        <v>3320</v>
      </c>
      <c r="JH25" s="232" t="s">
        <v>3320</v>
      </c>
      <c r="JI25" s="232" t="s">
        <v>3320</v>
      </c>
      <c r="JJ25" s="232" t="s">
        <v>3320</v>
      </c>
      <c r="JK25" s="233" t="s">
        <v>202</v>
      </c>
      <c r="JL25" s="235"/>
      <c r="JM25" s="235"/>
      <c r="JN25" s="235"/>
      <c r="JO25" s="232">
        <v>7</v>
      </c>
      <c r="JP25" s="232">
        <v>0</v>
      </c>
      <c r="JQ25" s="233"/>
      <c r="JR25" s="233"/>
      <c r="JS25" s="233"/>
      <c r="JT25" s="233"/>
      <c r="JU25" s="233"/>
      <c r="JV25" s="233"/>
      <c r="JW25" s="233"/>
      <c r="JX25" s="233"/>
      <c r="JY25" s="233"/>
      <c r="JZ25" s="233"/>
      <c r="KA25" s="233"/>
      <c r="KB25" s="233"/>
      <c r="KC25" s="233"/>
      <c r="KD25" s="233"/>
      <c r="KE25" s="233"/>
      <c r="KF25" s="233"/>
      <c r="KG25" s="233"/>
      <c r="KH25" s="233"/>
      <c r="KI25" s="233"/>
      <c r="KJ25" s="233"/>
      <c r="KK25" s="233"/>
      <c r="KL25" s="233"/>
      <c r="KM25" s="233"/>
      <c r="KN25" s="232" t="s">
        <v>3320</v>
      </c>
      <c r="KO25" s="232" t="s">
        <v>3320</v>
      </c>
      <c r="KP25" s="232" t="s">
        <v>3320</v>
      </c>
      <c r="KQ25" s="235"/>
      <c r="KR25" s="235"/>
      <c r="KS25" s="235"/>
      <c r="KT25" s="233"/>
      <c r="KU25" s="235"/>
      <c r="KV25" s="235"/>
      <c r="KW25" s="235"/>
      <c r="KX25" s="233"/>
      <c r="KY25" s="232">
        <v>88</v>
      </c>
      <c r="KZ25" s="236">
        <v>0</v>
      </c>
      <c r="LA25" s="235"/>
      <c r="LB25" s="232">
        <v>0</v>
      </c>
      <c r="LC25" s="233"/>
      <c r="LD25" s="235"/>
      <c r="LE25" s="235"/>
      <c r="LF25" s="235"/>
    </row>
    <row r="26" spans="1:318" ht="49.5" customHeight="1" thickBot="1">
      <c r="A26" s="231" t="s">
        <v>5638</v>
      </c>
      <c r="B26" s="232">
        <v>718</v>
      </c>
      <c r="C26" s="233" t="s">
        <v>6306</v>
      </c>
      <c r="D26" s="233" t="s">
        <v>6307</v>
      </c>
      <c r="E26" s="232">
        <v>718</v>
      </c>
      <c r="F26" s="232">
        <v>89</v>
      </c>
      <c r="G26" s="233" t="s">
        <v>6308</v>
      </c>
      <c r="H26" s="233" t="s">
        <v>6309</v>
      </c>
      <c r="I26" s="234" t="s">
        <v>5782</v>
      </c>
      <c r="J26" s="234">
        <v>1</v>
      </c>
      <c r="K26" s="234" t="s">
        <v>68</v>
      </c>
      <c r="L26" s="235"/>
      <c r="M26" s="234" t="s">
        <v>5782</v>
      </c>
      <c r="N26" s="235"/>
      <c r="O26" s="235"/>
      <c r="P26" s="235"/>
      <c r="Q26" s="234">
        <v>1</v>
      </c>
      <c r="R26" s="234" t="s">
        <v>68</v>
      </c>
      <c r="S26" s="235"/>
      <c r="T26" s="235"/>
      <c r="U26" s="235"/>
      <c r="V26" s="233" t="s">
        <v>5151</v>
      </c>
      <c r="W26" s="233" t="s">
        <v>5643</v>
      </c>
      <c r="X26" s="232">
        <v>1</v>
      </c>
      <c r="Y26" s="232">
        <v>123.2</v>
      </c>
      <c r="Z26" s="236">
        <v>0</v>
      </c>
      <c r="AA26" s="236">
        <v>0</v>
      </c>
      <c r="AB26" s="232">
        <v>1</v>
      </c>
      <c r="AC26" s="233" t="s">
        <v>6310</v>
      </c>
      <c r="AD26" s="233" t="s">
        <v>4420</v>
      </c>
      <c r="AE26" s="234" t="s">
        <v>5645</v>
      </c>
      <c r="AF26" s="233" t="s">
        <v>5646</v>
      </c>
      <c r="AG26" s="234" t="s">
        <v>5645</v>
      </c>
      <c r="AH26" s="233" t="s">
        <v>6310</v>
      </c>
      <c r="AI26" s="233" t="s">
        <v>6311</v>
      </c>
      <c r="AJ26" s="233" t="s">
        <v>5698</v>
      </c>
      <c r="AK26" s="233" t="s">
        <v>5698</v>
      </c>
      <c r="AL26" s="233" t="s">
        <v>6312</v>
      </c>
      <c r="AM26" s="233" t="s">
        <v>6313</v>
      </c>
      <c r="AN26" s="233" t="s">
        <v>3320</v>
      </c>
      <c r="AO26" s="233" t="s">
        <v>6314</v>
      </c>
      <c r="AP26" s="233" t="s">
        <v>5698</v>
      </c>
      <c r="AQ26" s="233" t="s">
        <v>6315</v>
      </c>
      <c r="AR26" s="233" t="s">
        <v>6316</v>
      </c>
      <c r="AS26" s="233" t="s">
        <v>6317</v>
      </c>
      <c r="AT26" s="233" t="s">
        <v>733</v>
      </c>
      <c r="AU26" s="233" t="s">
        <v>733</v>
      </c>
      <c r="AV26" s="233" t="s">
        <v>733</v>
      </c>
      <c r="AW26" s="233" t="s">
        <v>3320</v>
      </c>
      <c r="AX26" s="233" t="s">
        <v>6318</v>
      </c>
      <c r="AY26" s="233" t="s">
        <v>733</v>
      </c>
      <c r="AZ26" s="233" t="s">
        <v>6319</v>
      </c>
      <c r="BA26" s="233" t="s">
        <v>6320</v>
      </c>
      <c r="BB26" s="233" t="s">
        <v>6321</v>
      </c>
      <c r="BC26" s="233" t="s">
        <v>6310</v>
      </c>
      <c r="BD26" s="233" t="s">
        <v>6322</v>
      </c>
      <c r="BE26" s="233" t="s">
        <v>6323</v>
      </c>
      <c r="BF26" s="234" t="s">
        <v>1214</v>
      </c>
      <c r="BG26" s="233" t="s">
        <v>3320</v>
      </c>
      <c r="BH26" s="233" t="s">
        <v>5663</v>
      </c>
      <c r="BI26" s="233" t="s">
        <v>5663</v>
      </c>
      <c r="BJ26" s="233" t="s">
        <v>6324</v>
      </c>
      <c r="BK26" s="233" t="s">
        <v>6325</v>
      </c>
      <c r="BL26" s="234">
        <v>230</v>
      </c>
      <c r="BM26" s="233" t="s">
        <v>5712</v>
      </c>
      <c r="BN26" s="237">
        <v>46934</v>
      </c>
      <c r="BO26" s="232">
        <v>15</v>
      </c>
      <c r="BP26" s="232">
        <v>2028</v>
      </c>
      <c r="BQ26" s="232">
        <v>123.2</v>
      </c>
      <c r="BR26" s="234">
        <v>123.2</v>
      </c>
      <c r="BS26" s="233" t="s">
        <v>5666</v>
      </c>
      <c r="BT26" s="232">
        <v>472</v>
      </c>
      <c r="BU26" s="234">
        <v>322</v>
      </c>
      <c r="BV26" s="238">
        <v>0.3</v>
      </c>
      <c r="BW26" s="239" t="s">
        <v>910</v>
      </c>
      <c r="BX26" s="233" t="s">
        <v>733</v>
      </c>
      <c r="BY26" s="235"/>
      <c r="BZ26" s="232">
        <v>23.64</v>
      </c>
      <c r="CA26" s="233" t="s">
        <v>733</v>
      </c>
      <c r="CB26" s="232">
        <v>705</v>
      </c>
      <c r="CC26" s="233" t="s">
        <v>5713</v>
      </c>
      <c r="CD26" s="233" t="s">
        <v>5801</v>
      </c>
      <c r="CE26" s="233" t="s">
        <v>3320</v>
      </c>
      <c r="CF26" s="233" t="s">
        <v>733</v>
      </c>
      <c r="CG26" s="233" t="s">
        <v>733</v>
      </c>
      <c r="CH26" s="232">
        <v>2071</v>
      </c>
      <c r="CI26" s="232">
        <v>1864</v>
      </c>
      <c r="CJ26" s="233" t="s">
        <v>6326</v>
      </c>
      <c r="CK26" s="232">
        <v>365</v>
      </c>
      <c r="CL26" s="232">
        <v>84.61</v>
      </c>
      <c r="CM26" s="232">
        <v>99</v>
      </c>
      <c r="CN26" s="232">
        <v>35</v>
      </c>
      <c r="CO26" s="237">
        <v>46477</v>
      </c>
      <c r="CP26" s="232">
        <v>2027</v>
      </c>
      <c r="CQ26" s="232">
        <v>0.25</v>
      </c>
      <c r="CR26" s="232">
        <v>8</v>
      </c>
      <c r="CS26" s="233" t="s">
        <v>6327</v>
      </c>
      <c r="CT26" s="233" t="s">
        <v>3320</v>
      </c>
      <c r="CU26" s="233" t="s">
        <v>3320</v>
      </c>
      <c r="CV26" s="233" t="s">
        <v>3320</v>
      </c>
      <c r="CW26" s="233" t="s">
        <v>3320</v>
      </c>
      <c r="CX26" s="233" t="s">
        <v>3320</v>
      </c>
      <c r="CY26" s="233" t="s">
        <v>3320</v>
      </c>
      <c r="CZ26" s="233" t="s">
        <v>3320</v>
      </c>
      <c r="DA26" s="233" t="s">
        <v>3320</v>
      </c>
      <c r="DB26" s="233" t="s">
        <v>3320</v>
      </c>
      <c r="DC26" s="233" t="s">
        <v>3320</v>
      </c>
      <c r="DD26" s="233" t="s">
        <v>3320</v>
      </c>
      <c r="DE26" s="235"/>
      <c r="DF26" s="233" t="s">
        <v>3320</v>
      </c>
      <c r="DG26" s="233" t="s">
        <v>3320</v>
      </c>
      <c r="DH26" s="233" t="s">
        <v>3320</v>
      </c>
      <c r="DI26" s="233" t="s">
        <v>3320</v>
      </c>
      <c r="DJ26" s="233" t="s">
        <v>3320</v>
      </c>
      <c r="DK26" s="233" t="s">
        <v>3320</v>
      </c>
      <c r="DL26" s="235"/>
      <c r="DM26" s="233" t="s">
        <v>3320</v>
      </c>
      <c r="DN26" s="233" t="s">
        <v>3320</v>
      </c>
      <c r="DO26" s="233" t="s">
        <v>3320</v>
      </c>
      <c r="DP26" s="235"/>
      <c r="DQ26" s="233" t="s">
        <v>3320</v>
      </c>
      <c r="DR26" s="233" t="s">
        <v>3320</v>
      </c>
      <c r="DS26" s="233" t="s">
        <v>3320</v>
      </c>
      <c r="DT26" s="233" t="s">
        <v>3320</v>
      </c>
      <c r="DU26" s="233" t="s">
        <v>3320</v>
      </c>
      <c r="DV26" s="233" t="s">
        <v>3320</v>
      </c>
      <c r="DW26" s="233" t="s">
        <v>3320</v>
      </c>
      <c r="DX26" s="233" t="s">
        <v>3320</v>
      </c>
      <c r="DY26" s="233" t="s">
        <v>3320</v>
      </c>
      <c r="DZ26" s="233" t="s">
        <v>3320</v>
      </c>
      <c r="EA26" s="233" t="s">
        <v>3320</v>
      </c>
      <c r="EB26" s="233" t="s">
        <v>3320</v>
      </c>
      <c r="EC26" s="233" t="s">
        <v>3320</v>
      </c>
      <c r="ED26" s="233" t="s">
        <v>3320</v>
      </c>
      <c r="EE26" s="233" t="s">
        <v>3320</v>
      </c>
      <c r="EF26" s="233" t="s">
        <v>3320</v>
      </c>
      <c r="EG26" s="233" t="s">
        <v>3320</v>
      </c>
      <c r="EH26" s="233" t="s">
        <v>3320</v>
      </c>
      <c r="EI26" s="233" t="s">
        <v>3320</v>
      </c>
      <c r="EJ26" s="233" t="s">
        <v>3320</v>
      </c>
      <c r="EK26" s="233" t="s">
        <v>3320</v>
      </c>
      <c r="EL26" s="233" t="s">
        <v>3320</v>
      </c>
      <c r="EM26" s="233" t="s">
        <v>3320</v>
      </c>
      <c r="EN26" s="233" t="s">
        <v>3320</v>
      </c>
      <c r="EO26" s="233" t="s">
        <v>3320</v>
      </c>
      <c r="EP26" s="233" t="s">
        <v>3320</v>
      </c>
      <c r="EQ26" s="233" t="s">
        <v>3320</v>
      </c>
      <c r="ER26" s="233" t="s">
        <v>3320</v>
      </c>
      <c r="ES26" s="233" t="s">
        <v>3320</v>
      </c>
      <c r="ET26" s="233" t="s">
        <v>3320</v>
      </c>
      <c r="EU26" s="233" t="s">
        <v>3320</v>
      </c>
      <c r="EV26" s="233" t="s">
        <v>3320</v>
      </c>
      <c r="EW26" s="233" t="s">
        <v>3320</v>
      </c>
      <c r="EX26" s="233" t="s">
        <v>3320</v>
      </c>
      <c r="EY26" s="233" t="s">
        <v>3320</v>
      </c>
      <c r="EZ26" s="233" t="s">
        <v>3320</v>
      </c>
      <c r="FA26" s="233" t="s">
        <v>3320</v>
      </c>
      <c r="FB26" s="233" t="s">
        <v>3320</v>
      </c>
      <c r="FC26" s="233" t="s">
        <v>3320</v>
      </c>
      <c r="FD26" s="233" t="s">
        <v>3320</v>
      </c>
      <c r="FE26" s="233" t="s">
        <v>3320</v>
      </c>
      <c r="FF26" s="233" t="s">
        <v>3320</v>
      </c>
      <c r="FG26" s="233" t="s">
        <v>3320</v>
      </c>
      <c r="FH26" s="233" t="s">
        <v>3320</v>
      </c>
      <c r="FI26" s="233" t="s">
        <v>3320</v>
      </c>
      <c r="FJ26" s="233" t="s">
        <v>3320</v>
      </c>
      <c r="FK26" s="233" t="s">
        <v>3320</v>
      </c>
      <c r="FL26" s="233" t="s">
        <v>3320</v>
      </c>
      <c r="FM26" s="233" t="s">
        <v>3320</v>
      </c>
      <c r="FN26" s="240">
        <v>152367556</v>
      </c>
      <c r="FO26" s="232">
        <v>152</v>
      </c>
      <c r="FP26" s="233" t="s">
        <v>733</v>
      </c>
      <c r="FQ26" s="233" t="s">
        <v>733</v>
      </c>
      <c r="FR26" s="233" t="s">
        <v>733</v>
      </c>
      <c r="FS26" s="233" t="s">
        <v>733</v>
      </c>
      <c r="FT26" s="233" t="s">
        <v>5152</v>
      </c>
      <c r="FU26" s="233" t="s">
        <v>6328</v>
      </c>
      <c r="FV26" s="233" t="s">
        <v>6329</v>
      </c>
      <c r="FW26" s="241" t="s">
        <v>6325</v>
      </c>
      <c r="FX26" s="242">
        <v>230</v>
      </c>
      <c r="FY26" s="233" t="s">
        <v>6330</v>
      </c>
      <c r="FZ26" s="240">
        <v>152367556</v>
      </c>
      <c r="GA26" s="240">
        <v>20254080</v>
      </c>
      <c r="GB26" s="232">
        <v>847</v>
      </c>
      <c r="GC26" s="240">
        <v>1950</v>
      </c>
      <c r="GD26" s="233" t="s">
        <v>6331</v>
      </c>
      <c r="GE26" s="233" t="s">
        <v>733</v>
      </c>
      <c r="GF26" s="233" t="s">
        <v>733</v>
      </c>
      <c r="GG26" s="233" t="s">
        <v>6332</v>
      </c>
      <c r="GH26" s="233" t="s">
        <v>733</v>
      </c>
      <c r="GI26" s="233" t="s">
        <v>1214</v>
      </c>
      <c r="GJ26" s="233" t="s">
        <v>1214</v>
      </c>
      <c r="GK26" s="233" t="s">
        <v>733</v>
      </c>
      <c r="GL26" s="233" t="s">
        <v>733</v>
      </c>
      <c r="GM26" s="243" t="s">
        <v>5676</v>
      </c>
      <c r="GN26" s="233" t="s">
        <v>3320</v>
      </c>
      <c r="GO26" s="233" t="s">
        <v>733</v>
      </c>
      <c r="GP26" s="233" t="s">
        <v>5721</v>
      </c>
      <c r="GQ26" s="233" t="s">
        <v>1214</v>
      </c>
      <c r="GR26" s="233" t="s">
        <v>1214</v>
      </c>
      <c r="GS26" s="233" t="s">
        <v>3320</v>
      </c>
      <c r="GT26" s="233" t="s">
        <v>3320</v>
      </c>
      <c r="GU26" s="233" t="s">
        <v>3320</v>
      </c>
      <c r="GV26" s="233" t="s">
        <v>1214</v>
      </c>
      <c r="GW26" s="233" t="s">
        <v>1214</v>
      </c>
      <c r="GX26" s="233" t="s">
        <v>3320</v>
      </c>
      <c r="GY26" s="233" t="s">
        <v>733</v>
      </c>
      <c r="GZ26" s="232">
        <v>278</v>
      </c>
      <c r="HA26" s="233" t="s">
        <v>6333</v>
      </c>
      <c r="HB26" s="233" t="s">
        <v>6334</v>
      </c>
      <c r="HC26" s="233" t="s">
        <v>5683</v>
      </c>
      <c r="HD26" s="233" t="s">
        <v>5952</v>
      </c>
      <c r="HE26" s="233" t="s">
        <v>5684</v>
      </c>
      <c r="HF26" s="233" t="s">
        <v>733</v>
      </c>
      <c r="HG26" s="233" t="s">
        <v>1214</v>
      </c>
      <c r="HH26" s="244">
        <v>46077.30572916667</v>
      </c>
      <c r="HI26" s="244">
        <v>46079.557083333333</v>
      </c>
      <c r="HJ26" s="233" t="s">
        <v>5685</v>
      </c>
      <c r="HK26" s="233" t="s">
        <v>3320</v>
      </c>
      <c r="HL26" s="233" t="s">
        <v>3320</v>
      </c>
      <c r="HM26" s="233" t="s">
        <v>3320</v>
      </c>
      <c r="HN26" s="233" t="s">
        <v>3320</v>
      </c>
      <c r="HO26" s="233" t="s">
        <v>3320</v>
      </c>
      <c r="HP26" s="233" t="s">
        <v>3320</v>
      </c>
      <c r="HQ26" s="233" t="s">
        <v>3320</v>
      </c>
      <c r="HR26" s="233" t="s">
        <v>3320</v>
      </c>
      <c r="HS26" s="233" t="s">
        <v>3320</v>
      </c>
      <c r="HT26" s="233" t="s">
        <v>3320</v>
      </c>
      <c r="HU26" s="233" t="s">
        <v>3320</v>
      </c>
      <c r="HV26" s="233" t="s">
        <v>3320</v>
      </c>
      <c r="HW26" s="233" t="s">
        <v>3320</v>
      </c>
      <c r="HX26" s="233" t="s">
        <v>3320</v>
      </c>
      <c r="HY26" s="233" t="s">
        <v>3320</v>
      </c>
      <c r="HZ26" s="233" t="s">
        <v>3320</v>
      </c>
      <c r="IA26" s="233" t="s">
        <v>3320</v>
      </c>
      <c r="IB26" s="233" t="s">
        <v>3320</v>
      </c>
      <c r="IC26" s="233" t="s">
        <v>3320</v>
      </c>
      <c r="ID26" s="233" t="s">
        <v>3320</v>
      </c>
      <c r="IE26" s="233" t="s">
        <v>3320</v>
      </c>
      <c r="IF26" s="233" t="s">
        <v>3320</v>
      </c>
      <c r="IG26" s="233" t="s">
        <v>3320</v>
      </c>
      <c r="IH26" s="233" t="s">
        <v>3320</v>
      </c>
      <c r="II26" s="233" t="s">
        <v>3320</v>
      </c>
      <c r="IJ26" s="233" t="s">
        <v>3320</v>
      </c>
      <c r="IK26" s="233" t="s">
        <v>3320</v>
      </c>
      <c r="IL26" s="233" t="s">
        <v>3320</v>
      </c>
      <c r="IM26" s="233" t="s">
        <v>3320</v>
      </c>
      <c r="IN26" s="233" t="s">
        <v>3320</v>
      </c>
      <c r="IO26" s="233" t="s">
        <v>3320</v>
      </c>
      <c r="IP26" s="233" t="s">
        <v>3320</v>
      </c>
      <c r="IQ26" s="233" t="s">
        <v>3320</v>
      </c>
      <c r="IR26" s="233" t="s">
        <v>3320</v>
      </c>
      <c r="IS26" s="233" t="s">
        <v>3320</v>
      </c>
      <c r="IT26" s="233" t="s">
        <v>3320</v>
      </c>
      <c r="IU26" s="233" t="s">
        <v>3320</v>
      </c>
      <c r="IV26" s="233" t="s">
        <v>3320</v>
      </c>
      <c r="IW26" s="235"/>
      <c r="IX26" s="235"/>
      <c r="IY26" s="235"/>
      <c r="IZ26" s="235"/>
      <c r="JA26" s="235"/>
      <c r="JB26" s="233"/>
      <c r="JC26" s="233"/>
      <c r="JD26" s="233"/>
      <c r="JE26" s="235"/>
      <c r="JF26" s="232" t="s">
        <v>3320</v>
      </c>
      <c r="JG26" s="232" t="s">
        <v>3320</v>
      </c>
      <c r="JH26" s="232" t="s">
        <v>3320</v>
      </c>
      <c r="JI26" s="232" t="s">
        <v>3320</v>
      </c>
      <c r="JJ26" s="232" t="s">
        <v>3320</v>
      </c>
      <c r="JK26" s="233" t="s">
        <v>202</v>
      </c>
      <c r="JL26" s="235"/>
      <c r="JM26" s="235"/>
      <c r="JN26" s="233" t="s">
        <v>202</v>
      </c>
      <c r="JO26" s="232">
        <v>7</v>
      </c>
      <c r="JP26" s="232">
        <v>0</v>
      </c>
      <c r="JQ26" s="233"/>
      <c r="JR26" s="233"/>
      <c r="JS26" s="233"/>
      <c r="JT26" s="233"/>
      <c r="JU26" s="233"/>
      <c r="JV26" s="233"/>
      <c r="JW26" s="233"/>
      <c r="JX26" s="233"/>
      <c r="JY26" s="233"/>
      <c r="JZ26" s="233"/>
      <c r="KA26" s="233"/>
      <c r="KB26" s="233"/>
      <c r="KC26" s="233"/>
      <c r="KD26" s="233"/>
      <c r="KE26" s="233"/>
      <c r="KF26" s="233"/>
      <c r="KG26" s="233"/>
      <c r="KH26" s="233"/>
      <c r="KI26" s="233"/>
      <c r="KJ26" s="233"/>
      <c r="KK26" s="233"/>
      <c r="KL26" s="233"/>
      <c r="KM26" s="233"/>
      <c r="KN26" s="232" t="s">
        <v>3320</v>
      </c>
      <c r="KO26" s="232" t="s">
        <v>3320</v>
      </c>
      <c r="KP26" s="232" t="s">
        <v>3320</v>
      </c>
      <c r="KQ26" s="235"/>
      <c r="KR26" s="235"/>
      <c r="KS26" s="235"/>
      <c r="KT26" s="247"/>
      <c r="KU26" s="235"/>
      <c r="KV26" s="235"/>
      <c r="KW26" s="233" t="s">
        <v>6335</v>
      </c>
      <c r="KX26" s="233"/>
      <c r="KY26" s="232">
        <v>123.2</v>
      </c>
      <c r="KZ26" s="236">
        <v>0</v>
      </c>
      <c r="LA26" s="235"/>
      <c r="LB26" s="232">
        <v>0</v>
      </c>
      <c r="LC26" s="233"/>
      <c r="LD26" s="233" t="s">
        <v>6336</v>
      </c>
      <c r="LE26" s="233" t="s">
        <v>6337</v>
      </c>
      <c r="LF26" s="235"/>
    </row>
    <row r="27" spans="1:318" ht="49.5" customHeight="1" thickBot="1">
      <c r="A27" s="231" t="s">
        <v>5638</v>
      </c>
      <c r="B27" s="232">
        <v>748</v>
      </c>
      <c r="C27" s="233" t="s">
        <v>6338</v>
      </c>
      <c r="D27" s="233" t="s">
        <v>6339</v>
      </c>
      <c r="E27" s="232">
        <v>748</v>
      </c>
      <c r="F27" s="235"/>
      <c r="G27" s="233" t="s">
        <v>6340</v>
      </c>
      <c r="H27" s="233" t="s">
        <v>6341</v>
      </c>
      <c r="I27" s="234" t="s">
        <v>5782</v>
      </c>
      <c r="J27" s="234">
        <v>1</v>
      </c>
      <c r="K27" s="234" t="s">
        <v>68</v>
      </c>
      <c r="L27" s="235"/>
      <c r="M27" s="234" t="s">
        <v>5782</v>
      </c>
      <c r="N27" s="235"/>
      <c r="O27" s="235"/>
      <c r="P27" s="235"/>
      <c r="Q27" s="234">
        <v>1</v>
      </c>
      <c r="R27" s="234" t="s">
        <v>68</v>
      </c>
      <c r="S27" s="235"/>
      <c r="T27" s="235"/>
      <c r="U27" s="235"/>
      <c r="V27" s="231" t="s">
        <v>5105</v>
      </c>
      <c r="W27" s="233" t="s">
        <v>6342</v>
      </c>
      <c r="X27" s="232">
        <v>43.3</v>
      </c>
      <c r="Y27" s="232">
        <v>216.5</v>
      </c>
      <c r="Z27" s="236">
        <v>0</v>
      </c>
      <c r="AA27" s="236">
        <v>0</v>
      </c>
      <c r="AB27" s="232">
        <v>1</v>
      </c>
      <c r="AC27" s="233" t="s">
        <v>6343</v>
      </c>
      <c r="AD27" s="233" t="s">
        <v>6344</v>
      </c>
      <c r="AE27" s="234" t="s">
        <v>5645</v>
      </c>
      <c r="AF27" s="233" t="s">
        <v>5646</v>
      </c>
      <c r="AG27" s="234" t="s">
        <v>5645</v>
      </c>
      <c r="AH27" s="233" t="s">
        <v>6343</v>
      </c>
      <c r="AI27" s="233" t="s">
        <v>6345</v>
      </c>
      <c r="AJ27" s="233" t="s">
        <v>6346</v>
      </c>
      <c r="AK27" s="233" t="s">
        <v>6346</v>
      </c>
      <c r="AL27" s="233" t="s">
        <v>6347</v>
      </c>
      <c r="AM27" s="233" t="s">
        <v>6348</v>
      </c>
      <c r="AN27" s="233" t="s">
        <v>3320</v>
      </c>
      <c r="AO27" s="233" t="s">
        <v>6349</v>
      </c>
      <c r="AP27" s="233" t="s">
        <v>5698</v>
      </c>
      <c r="AQ27" s="233" t="s">
        <v>6350</v>
      </c>
      <c r="AR27" s="233" t="s">
        <v>6351</v>
      </c>
      <c r="AS27" s="233" t="s">
        <v>6352</v>
      </c>
      <c r="AT27" s="233" t="s">
        <v>733</v>
      </c>
      <c r="AU27" s="233" t="s">
        <v>733</v>
      </c>
      <c r="AV27" s="233" t="s">
        <v>733</v>
      </c>
      <c r="AW27" s="233" t="s">
        <v>3320</v>
      </c>
      <c r="AX27" s="233" t="s">
        <v>6353</v>
      </c>
      <c r="AY27" s="233" t="s">
        <v>733</v>
      </c>
      <c r="AZ27" s="233" t="s">
        <v>6354</v>
      </c>
      <c r="BA27" s="233" t="s">
        <v>6355</v>
      </c>
      <c r="BB27" s="233" t="s">
        <v>6356</v>
      </c>
      <c r="BC27" s="233" t="s">
        <v>6357</v>
      </c>
      <c r="BD27" s="233" t="s">
        <v>6358</v>
      </c>
      <c r="BE27" s="233" t="s">
        <v>6359</v>
      </c>
      <c r="BF27" s="234" t="s">
        <v>1214</v>
      </c>
      <c r="BG27" s="233" t="s">
        <v>3320</v>
      </c>
      <c r="BH27" s="233" t="s">
        <v>5709</v>
      </c>
      <c r="BI27" s="233" t="s">
        <v>5710</v>
      </c>
      <c r="BJ27" s="233" t="s">
        <v>5710</v>
      </c>
      <c r="BK27" s="233" t="s">
        <v>6360</v>
      </c>
      <c r="BL27" s="234">
        <v>115</v>
      </c>
      <c r="BM27" s="233" t="s">
        <v>5665</v>
      </c>
      <c r="BN27" s="237">
        <v>47253</v>
      </c>
      <c r="BO27" s="232">
        <v>24</v>
      </c>
      <c r="BP27" s="232">
        <v>2029</v>
      </c>
      <c r="BQ27" s="232">
        <v>20</v>
      </c>
      <c r="BR27" s="234">
        <v>5</v>
      </c>
      <c r="BS27" s="233" t="s">
        <v>5863</v>
      </c>
      <c r="BT27" s="232">
        <v>20</v>
      </c>
      <c r="BU27" s="234">
        <v>100.2</v>
      </c>
      <c r="BV27" s="238">
        <v>0.56999999999999995</v>
      </c>
      <c r="BW27" s="239" t="s">
        <v>202</v>
      </c>
      <c r="BX27" s="233" t="s">
        <v>733</v>
      </c>
      <c r="BY27" s="235"/>
      <c r="BZ27" s="233" t="s">
        <v>3320</v>
      </c>
      <c r="CA27" s="233" t="s">
        <v>3320</v>
      </c>
      <c r="CB27" s="233" t="s">
        <v>3320</v>
      </c>
      <c r="CC27" s="233" t="s">
        <v>3320</v>
      </c>
      <c r="CD27" s="233" t="s">
        <v>3320</v>
      </c>
      <c r="CE27" s="233" t="s">
        <v>3320</v>
      </c>
      <c r="CF27" s="233" t="s">
        <v>3320</v>
      </c>
      <c r="CG27" s="233" t="s">
        <v>3320</v>
      </c>
      <c r="CH27" s="233" t="s">
        <v>3320</v>
      </c>
      <c r="CI27" s="233" t="s">
        <v>3320</v>
      </c>
      <c r="CJ27" s="235"/>
      <c r="CK27" s="233" t="s">
        <v>3320</v>
      </c>
      <c r="CL27" s="233" t="s">
        <v>3320</v>
      </c>
      <c r="CM27" s="233" t="s">
        <v>3320</v>
      </c>
      <c r="CN27" s="233" t="s">
        <v>3320</v>
      </c>
      <c r="CO27" s="233" t="s">
        <v>3320</v>
      </c>
      <c r="CP27" s="235"/>
      <c r="CQ27" s="233" t="s">
        <v>3320</v>
      </c>
      <c r="CR27" s="233" t="s">
        <v>3320</v>
      </c>
      <c r="CS27" s="233" t="s">
        <v>3320</v>
      </c>
      <c r="CT27" s="233" t="s">
        <v>3320</v>
      </c>
      <c r="CU27" s="233" t="s">
        <v>3320</v>
      </c>
      <c r="CV27" s="233" t="s">
        <v>3320</v>
      </c>
      <c r="CW27" s="233" t="s">
        <v>3320</v>
      </c>
      <c r="CX27" s="233" t="s">
        <v>3320</v>
      </c>
      <c r="CY27" s="233" t="s">
        <v>3320</v>
      </c>
      <c r="CZ27" s="233" t="s">
        <v>3320</v>
      </c>
      <c r="DA27" s="233" t="s">
        <v>3320</v>
      </c>
      <c r="DB27" s="233" t="s">
        <v>3320</v>
      </c>
      <c r="DC27" s="233" t="s">
        <v>3320</v>
      </c>
      <c r="DD27" s="233" t="s">
        <v>3320</v>
      </c>
      <c r="DE27" s="235"/>
      <c r="DF27" s="233" t="s">
        <v>3320</v>
      </c>
      <c r="DG27" s="233" t="s">
        <v>3320</v>
      </c>
      <c r="DH27" s="233" t="s">
        <v>3320</v>
      </c>
      <c r="DI27" s="233" t="s">
        <v>3320</v>
      </c>
      <c r="DJ27" s="233" t="s">
        <v>3320</v>
      </c>
      <c r="DK27" s="233" t="s">
        <v>3320</v>
      </c>
      <c r="DL27" s="235"/>
      <c r="DM27" s="233" t="s">
        <v>3320</v>
      </c>
      <c r="DN27" s="233" t="s">
        <v>3320</v>
      </c>
      <c r="DO27" s="233" t="s">
        <v>3320</v>
      </c>
      <c r="DP27" s="235"/>
      <c r="DQ27" s="233" t="s">
        <v>3320</v>
      </c>
      <c r="DR27" s="233" t="s">
        <v>3320</v>
      </c>
      <c r="DS27" s="233" t="s">
        <v>3320</v>
      </c>
      <c r="DT27" s="233" t="s">
        <v>3320</v>
      </c>
      <c r="DU27" s="233" t="s">
        <v>3320</v>
      </c>
      <c r="DV27" s="233" t="s">
        <v>3320</v>
      </c>
      <c r="DW27" s="233" t="s">
        <v>3320</v>
      </c>
      <c r="DX27" s="233" t="s">
        <v>6361</v>
      </c>
      <c r="DY27" s="233" t="s">
        <v>6362</v>
      </c>
      <c r="DZ27" s="233" t="s">
        <v>6363</v>
      </c>
      <c r="EA27" s="233" t="s">
        <v>6364</v>
      </c>
      <c r="EB27" s="233" t="s">
        <v>6365</v>
      </c>
      <c r="EC27" s="233" t="s">
        <v>6366</v>
      </c>
      <c r="ED27" s="233" t="s">
        <v>733</v>
      </c>
      <c r="EE27" s="233" t="s">
        <v>733</v>
      </c>
      <c r="EF27" s="233" t="s">
        <v>6367</v>
      </c>
      <c r="EG27" s="232">
        <v>188</v>
      </c>
      <c r="EH27" s="232">
        <v>2</v>
      </c>
      <c r="EI27" s="233" t="s">
        <v>6368</v>
      </c>
      <c r="EJ27" s="233" t="s">
        <v>6369</v>
      </c>
      <c r="EK27" s="233" t="s">
        <v>6370</v>
      </c>
      <c r="EL27" s="235"/>
      <c r="EM27" s="233" t="s">
        <v>6371</v>
      </c>
      <c r="EN27" s="233" t="s">
        <v>6372</v>
      </c>
      <c r="EO27" s="233" t="s">
        <v>6373</v>
      </c>
      <c r="EP27" s="233" t="s">
        <v>3320</v>
      </c>
      <c r="EQ27" s="233" t="s">
        <v>3320</v>
      </c>
      <c r="ER27" s="233" t="s">
        <v>3320</v>
      </c>
      <c r="ES27" s="233" t="s">
        <v>3320</v>
      </c>
      <c r="ET27" s="233" t="s">
        <v>3320</v>
      </c>
      <c r="EU27" s="233" t="s">
        <v>3320</v>
      </c>
      <c r="EV27" s="233" t="s">
        <v>3320</v>
      </c>
      <c r="EW27" s="233" t="s">
        <v>3320</v>
      </c>
      <c r="EX27" s="233" t="s">
        <v>3320</v>
      </c>
      <c r="EY27" s="233" t="s">
        <v>3320</v>
      </c>
      <c r="EZ27" s="233" t="s">
        <v>3320</v>
      </c>
      <c r="FA27" s="233" t="s">
        <v>3320</v>
      </c>
      <c r="FB27" s="233" t="s">
        <v>3320</v>
      </c>
      <c r="FC27" s="233" t="s">
        <v>3320</v>
      </c>
      <c r="FD27" s="233" t="s">
        <v>3320</v>
      </c>
      <c r="FE27" s="233" t="s">
        <v>3320</v>
      </c>
      <c r="FF27" s="233" t="s">
        <v>3320</v>
      </c>
      <c r="FG27" s="233" t="s">
        <v>3320</v>
      </c>
      <c r="FH27" s="233" t="s">
        <v>3320</v>
      </c>
      <c r="FI27" s="233" t="s">
        <v>3320</v>
      </c>
      <c r="FJ27" s="233" t="s">
        <v>3320</v>
      </c>
      <c r="FK27" s="233" t="s">
        <v>3320</v>
      </c>
      <c r="FL27" s="233" t="s">
        <v>3320</v>
      </c>
      <c r="FM27" s="233" t="s">
        <v>3320</v>
      </c>
      <c r="FN27" s="240">
        <v>216500000</v>
      </c>
      <c r="FO27" s="232">
        <v>217</v>
      </c>
      <c r="FP27" s="233" t="s">
        <v>733</v>
      </c>
      <c r="FQ27" s="233" t="s">
        <v>733</v>
      </c>
      <c r="FR27" s="233" t="s">
        <v>733</v>
      </c>
      <c r="FS27" s="233" t="s">
        <v>733</v>
      </c>
      <c r="FT27" s="233" t="s">
        <v>5248</v>
      </c>
      <c r="FU27" s="233" t="s">
        <v>6374</v>
      </c>
      <c r="FV27" s="233" t="s">
        <v>6375</v>
      </c>
      <c r="FW27" s="241" t="s">
        <v>6360</v>
      </c>
      <c r="FX27" s="242">
        <v>115</v>
      </c>
      <c r="FY27" s="233" t="s">
        <v>6376</v>
      </c>
      <c r="FZ27" s="240">
        <v>216500000</v>
      </c>
      <c r="GA27" s="240">
        <v>54343</v>
      </c>
      <c r="GB27" s="232">
        <v>3</v>
      </c>
      <c r="GC27" s="232">
        <v>6</v>
      </c>
      <c r="GD27" s="233" t="s">
        <v>6377</v>
      </c>
      <c r="GE27" s="233" t="s">
        <v>733</v>
      </c>
      <c r="GF27" s="233" t="s">
        <v>733</v>
      </c>
      <c r="GG27" s="233" t="s">
        <v>6378</v>
      </c>
      <c r="GH27" s="233" t="s">
        <v>733</v>
      </c>
      <c r="GI27" s="233" t="s">
        <v>1214</v>
      </c>
      <c r="GJ27" s="233" t="s">
        <v>733</v>
      </c>
      <c r="GK27" s="233" t="s">
        <v>733</v>
      </c>
      <c r="GL27" s="233" t="s">
        <v>733</v>
      </c>
      <c r="GM27" s="243" t="s">
        <v>5676</v>
      </c>
      <c r="GN27" s="233" t="s">
        <v>3320</v>
      </c>
      <c r="GO27" s="233" t="s">
        <v>733</v>
      </c>
      <c r="GP27" s="233" t="s">
        <v>5721</v>
      </c>
      <c r="GQ27" s="233" t="s">
        <v>1214</v>
      </c>
      <c r="GR27" s="233" t="s">
        <v>1214</v>
      </c>
      <c r="GS27" s="233" t="s">
        <v>3320</v>
      </c>
      <c r="GT27" s="233" t="s">
        <v>3320</v>
      </c>
      <c r="GU27" s="232">
        <v>0</v>
      </c>
      <c r="GV27" s="233" t="s">
        <v>1214</v>
      </c>
      <c r="GW27" s="233" t="s">
        <v>1214</v>
      </c>
      <c r="GX27" s="233" t="s">
        <v>3320</v>
      </c>
      <c r="GY27" s="233" t="s">
        <v>1214</v>
      </c>
      <c r="GZ27" s="233" t="s">
        <v>3320</v>
      </c>
      <c r="HA27" s="233" t="s">
        <v>3320</v>
      </c>
      <c r="HB27" s="233" t="s">
        <v>3320</v>
      </c>
      <c r="HC27" s="233" t="s">
        <v>3320</v>
      </c>
      <c r="HD27" s="233" t="s">
        <v>3320</v>
      </c>
      <c r="HE27" s="233" t="s">
        <v>3320</v>
      </c>
      <c r="HF27" s="233" t="s">
        <v>1214</v>
      </c>
      <c r="HG27" s="233" t="s">
        <v>1214</v>
      </c>
      <c r="HH27" s="244">
        <v>46079.59815972222</v>
      </c>
      <c r="HI27" s="244">
        <v>46084.577476851853</v>
      </c>
      <c r="HJ27" s="233" t="s">
        <v>5685</v>
      </c>
      <c r="HK27" s="233" t="s">
        <v>3320</v>
      </c>
      <c r="HL27" s="233" t="s">
        <v>3320</v>
      </c>
      <c r="HM27" s="233" t="s">
        <v>3320</v>
      </c>
      <c r="HN27" s="233" t="s">
        <v>3320</v>
      </c>
      <c r="HO27" s="233" t="s">
        <v>3320</v>
      </c>
      <c r="HP27" s="233" t="s">
        <v>3320</v>
      </c>
      <c r="HQ27" s="233" t="s">
        <v>3320</v>
      </c>
      <c r="HR27" s="233" t="s">
        <v>3320</v>
      </c>
      <c r="HS27" s="233" t="s">
        <v>3320</v>
      </c>
      <c r="HT27" s="233" t="s">
        <v>3320</v>
      </c>
      <c r="HU27" s="233" t="s">
        <v>3320</v>
      </c>
      <c r="HV27" s="233" t="s">
        <v>3320</v>
      </c>
      <c r="HW27" s="233" t="s">
        <v>3320</v>
      </c>
      <c r="HX27" s="233" t="s">
        <v>3320</v>
      </c>
      <c r="HY27" s="233" t="s">
        <v>3320</v>
      </c>
      <c r="HZ27" s="233" t="s">
        <v>3320</v>
      </c>
      <c r="IA27" s="233" t="s">
        <v>3320</v>
      </c>
      <c r="IB27" s="233" t="s">
        <v>3320</v>
      </c>
      <c r="IC27" s="233" t="s">
        <v>3320</v>
      </c>
      <c r="ID27" s="233" t="s">
        <v>3320</v>
      </c>
      <c r="IE27" s="233" t="s">
        <v>3320</v>
      </c>
      <c r="IF27" s="233" t="s">
        <v>3320</v>
      </c>
      <c r="IG27" s="233" t="s">
        <v>3320</v>
      </c>
      <c r="IH27" s="233" t="s">
        <v>3320</v>
      </c>
      <c r="II27" s="233" t="s">
        <v>3320</v>
      </c>
      <c r="IJ27" s="233" t="s">
        <v>3320</v>
      </c>
      <c r="IK27" s="233" t="s">
        <v>3320</v>
      </c>
      <c r="IL27" s="233" t="s">
        <v>3320</v>
      </c>
      <c r="IM27" s="233" t="s">
        <v>3320</v>
      </c>
      <c r="IN27" s="233" t="s">
        <v>3320</v>
      </c>
      <c r="IO27" s="233" t="s">
        <v>3320</v>
      </c>
      <c r="IP27" s="233" t="s">
        <v>3320</v>
      </c>
      <c r="IQ27" s="233" t="s">
        <v>3320</v>
      </c>
      <c r="IR27" s="233" t="s">
        <v>3320</v>
      </c>
      <c r="IS27" s="233" t="s">
        <v>3320</v>
      </c>
      <c r="IT27" s="233" t="s">
        <v>3320</v>
      </c>
      <c r="IU27" s="233" t="s">
        <v>3320</v>
      </c>
      <c r="IV27" s="233" t="s">
        <v>3320</v>
      </c>
      <c r="IW27" s="235"/>
      <c r="IX27" s="235"/>
      <c r="IY27" s="235"/>
      <c r="IZ27" s="235"/>
      <c r="JA27" s="235"/>
      <c r="JB27" s="233"/>
      <c r="JC27" s="233"/>
      <c r="JD27" s="233"/>
      <c r="JE27" s="235"/>
      <c r="JF27" s="232" t="s">
        <v>3320</v>
      </c>
      <c r="JG27" s="232" t="s">
        <v>3320</v>
      </c>
      <c r="JH27" s="232" t="s">
        <v>3320</v>
      </c>
      <c r="JI27" s="232" t="s">
        <v>3320</v>
      </c>
      <c r="JJ27" s="232" t="s">
        <v>3320</v>
      </c>
      <c r="JK27" s="233" t="s">
        <v>202</v>
      </c>
      <c r="JL27" s="235"/>
      <c r="JM27" s="235"/>
      <c r="JN27" s="233" t="s">
        <v>202</v>
      </c>
      <c r="JO27" s="232">
        <v>4</v>
      </c>
      <c r="JP27" s="232">
        <v>0</v>
      </c>
      <c r="JQ27" s="233"/>
      <c r="JR27" s="233"/>
      <c r="JS27" s="233"/>
      <c r="JT27" s="233"/>
      <c r="JU27" s="233"/>
      <c r="JV27" s="233"/>
      <c r="JW27" s="233"/>
      <c r="JX27" s="233"/>
      <c r="JY27" s="233"/>
      <c r="JZ27" s="233"/>
      <c r="KA27" s="233"/>
      <c r="KB27" s="233"/>
      <c r="KC27" s="233"/>
      <c r="KD27" s="233"/>
      <c r="KE27" s="233"/>
      <c r="KF27" s="233"/>
      <c r="KG27" s="233"/>
      <c r="KH27" s="233"/>
      <c r="KI27" s="233"/>
      <c r="KJ27" s="233"/>
      <c r="KK27" s="233"/>
      <c r="KL27" s="233"/>
      <c r="KM27" s="233"/>
      <c r="KN27" s="232" t="s">
        <v>3320</v>
      </c>
      <c r="KO27" s="232" t="s">
        <v>3320</v>
      </c>
      <c r="KP27" s="232" t="s">
        <v>3320</v>
      </c>
      <c r="KQ27" s="235"/>
      <c r="KR27" s="235"/>
      <c r="KS27" s="235"/>
      <c r="KT27" s="233"/>
      <c r="KU27" s="235"/>
      <c r="KV27" s="235"/>
      <c r="KW27" s="235"/>
      <c r="KX27" s="233"/>
      <c r="KY27" s="232">
        <v>216.5</v>
      </c>
      <c r="KZ27" s="236">
        <v>0</v>
      </c>
      <c r="LA27" s="235"/>
      <c r="LB27" s="232">
        <v>0</v>
      </c>
      <c r="LC27" s="233"/>
      <c r="LD27" s="235"/>
      <c r="LE27" s="235"/>
      <c r="LF27" s="235"/>
    </row>
    <row r="28" spans="1:318" ht="49.5" customHeight="1" thickBot="1">
      <c r="A28" s="231" t="s">
        <v>5638</v>
      </c>
      <c r="B28" s="232">
        <v>757</v>
      </c>
      <c r="C28" s="233" t="s">
        <v>6379</v>
      </c>
      <c r="D28" s="233" t="s">
        <v>6380</v>
      </c>
      <c r="E28" s="232">
        <v>757</v>
      </c>
      <c r="F28" s="232">
        <v>51</v>
      </c>
      <c r="G28" s="233" t="s">
        <v>6381</v>
      </c>
      <c r="H28" s="233" t="s">
        <v>6382</v>
      </c>
      <c r="I28" s="234">
        <v>1</v>
      </c>
      <c r="J28" s="235"/>
      <c r="K28" s="234" t="s">
        <v>68</v>
      </c>
      <c r="L28" s="235"/>
      <c r="M28" s="234">
        <v>1</v>
      </c>
      <c r="N28" s="235"/>
      <c r="O28" s="235"/>
      <c r="P28" s="235"/>
      <c r="Q28" s="234">
        <v>1</v>
      </c>
      <c r="R28" s="234" t="s">
        <v>68</v>
      </c>
      <c r="S28" s="234">
        <v>2</v>
      </c>
      <c r="T28" s="235"/>
      <c r="U28" s="235"/>
      <c r="V28" s="233" t="s">
        <v>6383</v>
      </c>
      <c r="W28" s="233" t="s">
        <v>5916</v>
      </c>
      <c r="X28" s="232">
        <v>1.5</v>
      </c>
      <c r="Y28" s="232">
        <v>132.75</v>
      </c>
      <c r="Z28" s="236">
        <v>0</v>
      </c>
      <c r="AA28" s="236">
        <v>0</v>
      </c>
      <c r="AB28" s="232">
        <v>1</v>
      </c>
      <c r="AC28" s="233" t="s">
        <v>6384</v>
      </c>
      <c r="AD28" s="233" t="s">
        <v>6383</v>
      </c>
      <c r="AE28" s="234" t="s">
        <v>5645</v>
      </c>
      <c r="AF28" s="233" t="s">
        <v>5693</v>
      </c>
      <c r="AG28" s="234" t="s">
        <v>5645</v>
      </c>
      <c r="AH28" s="233" t="s">
        <v>6384</v>
      </c>
      <c r="AI28" s="233" t="s">
        <v>5920</v>
      </c>
      <c r="AJ28" s="233" t="s">
        <v>5698</v>
      </c>
      <c r="AK28" s="233" t="s">
        <v>5698</v>
      </c>
      <c r="AL28" s="233" t="s">
        <v>6385</v>
      </c>
      <c r="AM28" s="233" t="s">
        <v>6386</v>
      </c>
      <c r="AN28" s="233" t="s">
        <v>3320</v>
      </c>
      <c r="AO28" s="233" t="s">
        <v>6387</v>
      </c>
      <c r="AP28" s="233" t="s">
        <v>5698</v>
      </c>
      <c r="AQ28" s="233" t="s">
        <v>6388</v>
      </c>
      <c r="AR28" s="233" t="s">
        <v>6389</v>
      </c>
      <c r="AS28" s="233" t="s">
        <v>6390</v>
      </c>
      <c r="AT28" s="233" t="s">
        <v>733</v>
      </c>
      <c r="AU28" s="233" t="s">
        <v>733</v>
      </c>
      <c r="AV28" s="233" t="s">
        <v>733</v>
      </c>
      <c r="AW28" s="233" t="s">
        <v>3320</v>
      </c>
      <c r="AX28" s="233" t="s">
        <v>6391</v>
      </c>
      <c r="AY28" s="233" t="s">
        <v>733</v>
      </c>
      <c r="AZ28" s="233" t="s">
        <v>6392</v>
      </c>
      <c r="BA28" s="233" t="s">
        <v>6393</v>
      </c>
      <c r="BB28" s="233" t="s">
        <v>6394</v>
      </c>
      <c r="BC28" s="233" t="s">
        <v>6395</v>
      </c>
      <c r="BD28" s="233" t="s">
        <v>6396</v>
      </c>
      <c r="BE28" s="233" t="s">
        <v>6397</v>
      </c>
      <c r="BF28" s="234" t="s">
        <v>1214</v>
      </c>
      <c r="BG28" s="233" t="s">
        <v>3320</v>
      </c>
      <c r="BH28" s="233" t="s">
        <v>5955</v>
      </c>
      <c r="BI28" s="233" t="s">
        <v>5955</v>
      </c>
      <c r="BJ28" s="233" t="s">
        <v>3603</v>
      </c>
      <c r="BK28" s="233" t="s">
        <v>6398</v>
      </c>
      <c r="BL28" s="234">
        <v>115</v>
      </c>
      <c r="BM28" s="233" t="s">
        <v>5665</v>
      </c>
      <c r="BN28" s="237">
        <v>47118</v>
      </c>
      <c r="BO28" s="232">
        <v>33</v>
      </c>
      <c r="BP28" s="232">
        <v>2028</v>
      </c>
      <c r="BQ28" s="232">
        <v>88.5</v>
      </c>
      <c r="BR28" s="234">
        <v>88.5</v>
      </c>
      <c r="BS28" s="233" t="s">
        <v>5666</v>
      </c>
      <c r="BT28" s="232">
        <v>15</v>
      </c>
      <c r="BU28" s="234">
        <v>254.44</v>
      </c>
      <c r="BV28" s="238">
        <v>0.33</v>
      </c>
      <c r="BW28" s="239" t="s">
        <v>910</v>
      </c>
      <c r="BX28" s="233" t="s">
        <v>733</v>
      </c>
      <c r="BY28" s="233" t="s">
        <v>910</v>
      </c>
      <c r="BZ28" s="233" t="s">
        <v>3320</v>
      </c>
      <c r="CA28" s="233" t="s">
        <v>3320</v>
      </c>
      <c r="CB28" s="233" t="s">
        <v>3320</v>
      </c>
      <c r="CC28" s="233" t="s">
        <v>3320</v>
      </c>
      <c r="CD28" s="233" t="s">
        <v>3320</v>
      </c>
      <c r="CE28" s="233" t="s">
        <v>3320</v>
      </c>
      <c r="CF28" s="233" t="s">
        <v>3320</v>
      </c>
      <c r="CG28" s="233" t="s">
        <v>3320</v>
      </c>
      <c r="CH28" s="233" t="s">
        <v>3320</v>
      </c>
      <c r="CI28" s="233" t="s">
        <v>3320</v>
      </c>
      <c r="CJ28" s="235"/>
      <c r="CK28" s="233" t="s">
        <v>3320</v>
      </c>
      <c r="CL28" s="233" t="s">
        <v>3320</v>
      </c>
      <c r="CM28" s="233" t="s">
        <v>3320</v>
      </c>
      <c r="CN28" s="233" t="s">
        <v>3320</v>
      </c>
      <c r="CO28" s="233" t="s">
        <v>3320</v>
      </c>
      <c r="CP28" s="235"/>
      <c r="CQ28" s="233" t="s">
        <v>3320</v>
      </c>
      <c r="CR28" s="233" t="s">
        <v>3320</v>
      </c>
      <c r="CS28" s="233" t="s">
        <v>3320</v>
      </c>
      <c r="CT28" s="233" t="s">
        <v>3320</v>
      </c>
      <c r="CU28" s="232">
        <v>5.9</v>
      </c>
      <c r="CV28" s="232">
        <v>12.5</v>
      </c>
      <c r="CW28" s="233" t="s">
        <v>1214</v>
      </c>
      <c r="CX28" s="233" t="s">
        <v>5937</v>
      </c>
      <c r="CY28" s="232">
        <v>32.82</v>
      </c>
      <c r="CZ28" s="233" t="s">
        <v>733</v>
      </c>
      <c r="DA28" s="233" t="s">
        <v>733</v>
      </c>
      <c r="DB28" s="233" t="s">
        <v>733</v>
      </c>
      <c r="DC28" s="232">
        <v>32.82</v>
      </c>
      <c r="DD28" s="232">
        <v>30.52</v>
      </c>
      <c r="DE28" s="233" t="s">
        <v>6399</v>
      </c>
      <c r="DF28" s="232">
        <v>365</v>
      </c>
      <c r="DG28" s="232">
        <v>85</v>
      </c>
      <c r="DH28" s="232">
        <v>98</v>
      </c>
      <c r="DI28" s="232">
        <v>25</v>
      </c>
      <c r="DJ28" s="237">
        <v>43465</v>
      </c>
      <c r="DK28" s="232">
        <v>0.5</v>
      </c>
      <c r="DL28" s="232">
        <v>2018</v>
      </c>
      <c r="DM28" s="232">
        <v>8</v>
      </c>
      <c r="DN28" s="233" t="s">
        <v>6400</v>
      </c>
      <c r="DO28" s="232">
        <v>102000000</v>
      </c>
      <c r="DP28" s="235"/>
      <c r="DQ28" s="233" t="s">
        <v>3320</v>
      </c>
      <c r="DR28" s="233" t="s">
        <v>3320</v>
      </c>
      <c r="DS28" s="233" t="s">
        <v>3320</v>
      </c>
      <c r="DT28" s="233" t="s">
        <v>3320</v>
      </c>
      <c r="DU28" s="233" t="s">
        <v>3320</v>
      </c>
      <c r="DV28" s="233" t="s">
        <v>3320</v>
      </c>
      <c r="DW28" s="233" t="s">
        <v>3320</v>
      </c>
      <c r="DX28" s="233" t="s">
        <v>3320</v>
      </c>
      <c r="DY28" s="233" t="s">
        <v>3320</v>
      </c>
      <c r="DZ28" s="233" t="s">
        <v>3320</v>
      </c>
      <c r="EA28" s="233" t="s">
        <v>3320</v>
      </c>
      <c r="EB28" s="233" t="s">
        <v>3320</v>
      </c>
      <c r="EC28" s="233" t="s">
        <v>3320</v>
      </c>
      <c r="ED28" s="233" t="s">
        <v>3320</v>
      </c>
      <c r="EE28" s="233" t="s">
        <v>3320</v>
      </c>
      <c r="EF28" s="233" t="s">
        <v>3320</v>
      </c>
      <c r="EG28" s="233" t="s">
        <v>3320</v>
      </c>
      <c r="EH28" s="233" t="s">
        <v>3320</v>
      </c>
      <c r="EI28" s="233" t="s">
        <v>3320</v>
      </c>
      <c r="EJ28" s="233" t="s">
        <v>3320</v>
      </c>
      <c r="EK28" s="233" t="s">
        <v>3320</v>
      </c>
      <c r="EL28" s="233" t="s">
        <v>3320</v>
      </c>
      <c r="EM28" s="233" t="s">
        <v>3320</v>
      </c>
      <c r="EN28" s="233" t="s">
        <v>3320</v>
      </c>
      <c r="EO28" s="233" t="s">
        <v>3320</v>
      </c>
      <c r="EP28" s="233" t="s">
        <v>3320</v>
      </c>
      <c r="EQ28" s="233" t="s">
        <v>3320</v>
      </c>
      <c r="ER28" s="233" t="s">
        <v>3320</v>
      </c>
      <c r="ES28" s="233" t="s">
        <v>3320</v>
      </c>
      <c r="ET28" s="233" t="s">
        <v>3320</v>
      </c>
      <c r="EU28" s="233" t="s">
        <v>3320</v>
      </c>
      <c r="EV28" s="233" t="s">
        <v>3320</v>
      </c>
      <c r="EW28" s="233" t="s">
        <v>3320</v>
      </c>
      <c r="EX28" s="233" t="s">
        <v>3320</v>
      </c>
      <c r="EY28" s="233" t="s">
        <v>3320</v>
      </c>
      <c r="EZ28" s="233" t="s">
        <v>3320</v>
      </c>
      <c r="FA28" s="233" t="s">
        <v>3320</v>
      </c>
      <c r="FB28" s="233" t="s">
        <v>3320</v>
      </c>
      <c r="FC28" s="233" t="s">
        <v>3320</v>
      </c>
      <c r="FD28" s="233" t="s">
        <v>3320</v>
      </c>
      <c r="FE28" s="233" t="s">
        <v>3320</v>
      </c>
      <c r="FF28" s="233" t="s">
        <v>3320</v>
      </c>
      <c r="FG28" s="233" t="s">
        <v>3320</v>
      </c>
      <c r="FH28" s="233" t="s">
        <v>3320</v>
      </c>
      <c r="FI28" s="233" t="s">
        <v>3320</v>
      </c>
      <c r="FJ28" s="233" t="s">
        <v>3320</v>
      </c>
      <c r="FK28" s="233" t="s">
        <v>3320</v>
      </c>
      <c r="FL28" s="233" t="s">
        <v>3320</v>
      </c>
      <c r="FM28" s="233" t="s">
        <v>3320</v>
      </c>
      <c r="FN28" s="240">
        <v>128560000</v>
      </c>
      <c r="FO28" s="232">
        <v>129</v>
      </c>
      <c r="FP28" s="233" t="s">
        <v>733</v>
      </c>
      <c r="FQ28" s="233" t="s">
        <v>733</v>
      </c>
      <c r="FR28" s="233" t="s">
        <v>733</v>
      </c>
      <c r="FS28" s="233" t="s">
        <v>733</v>
      </c>
      <c r="FT28" s="233" t="s">
        <v>1661</v>
      </c>
      <c r="FU28" s="233" t="s">
        <v>6401</v>
      </c>
      <c r="FV28" s="233" t="s">
        <v>6402</v>
      </c>
      <c r="FW28" s="241" t="s">
        <v>6403</v>
      </c>
      <c r="FX28" s="242">
        <v>115</v>
      </c>
      <c r="FY28" s="233" t="s">
        <v>6404</v>
      </c>
      <c r="FZ28" s="240">
        <v>128650000</v>
      </c>
      <c r="GA28" s="240">
        <v>28700000</v>
      </c>
      <c r="GB28" s="232">
        <v>792</v>
      </c>
      <c r="GC28" s="232">
        <v>292</v>
      </c>
      <c r="GD28" s="233" t="s">
        <v>6405</v>
      </c>
      <c r="GE28" s="233" t="s">
        <v>733</v>
      </c>
      <c r="GF28" s="233" t="s">
        <v>733</v>
      </c>
      <c r="GG28" s="233" t="s">
        <v>6406</v>
      </c>
      <c r="GH28" s="233" t="s">
        <v>733</v>
      </c>
      <c r="GI28" s="233" t="s">
        <v>1214</v>
      </c>
      <c r="GJ28" s="233" t="s">
        <v>733</v>
      </c>
      <c r="GK28" s="233" t="s">
        <v>733</v>
      </c>
      <c r="GL28" s="233" t="s">
        <v>1214</v>
      </c>
      <c r="GM28" s="243" t="s">
        <v>5676</v>
      </c>
      <c r="GN28" s="233" t="s">
        <v>3320</v>
      </c>
      <c r="GO28" s="233" t="s">
        <v>733</v>
      </c>
      <c r="GP28" s="233" t="s">
        <v>5721</v>
      </c>
      <c r="GQ28" s="233" t="s">
        <v>733</v>
      </c>
      <c r="GR28" s="233" t="s">
        <v>5946</v>
      </c>
      <c r="GS28" s="233" t="s">
        <v>6407</v>
      </c>
      <c r="GT28" s="233" t="s">
        <v>3320</v>
      </c>
      <c r="GU28" s="232">
        <v>0.13</v>
      </c>
      <c r="GV28" s="233" t="s">
        <v>1214</v>
      </c>
      <c r="GW28" s="233" t="s">
        <v>1214</v>
      </c>
      <c r="GX28" s="233" t="s">
        <v>3320</v>
      </c>
      <c r="GY28" s="233" t="s">
        <v>1214</v>
      </c>
      <c r="GZ28" s="233" t="s">
        <v>3320</v>
      </c>
      <c r="HA28" s="233" t="s">
        <v>6408</v>
      </c>
      <c r="HB28" s="233" t="s">
        <v>6409</v>
      </c>
      <c r="HC28" s="233" t="s">
        <v>3320</v>
      </c>
      <c r="HD28" s="233" t="s">
        <v>3320</v>
      </c>
      <c r="HE28" s="233" t="s">
        <v>3320</v>
      </c>
      <c r="HF28" s="233" t="s">
        <v>5759</v>
      </c>
      <c r="HG28" s="233" t="s">
        <v>1214</v>
      </c>
      <c r="HH28" s="244">
        <v>46077.872754629629</v>
      </c>
      <c r="HI28" s="244">
        <v>46079.360335648147</v>
      </c>
      <c r="HJ28" s="233" t="s">
        <v>5685</v>
      </c>
      <c r="HK28" s="233" t="s">
        <v>3320</v>
      </c>
      <c r="HL28" s="233" t="s">
        <v>3320</v>
      </c>
      <c r="HM28" s="233" t="s">
        <v>3320</v>
      </c>
      <c r="HN28" s="233" t="s">
        <v>3320</v>
      </c>
      <c r="HO28" s="233" t="s">
        <v>3320</v>
      </c>
      <c r="HP28" s="233" t="s">
        <v>3320</v>
      </c>
      <c r="HQ28" s="233" t="s">
        <v>3320</v>
      </c>
      <c r="HR28" s="233" t="s">
        <v>3320</v>
      </c>
      <c r="HS28" s="233" t="s">
        <v>3320</v>
      </c>
      <c r="HT28" s="233" t="s">
        <v>3320</v>
      </c>
      <c r="HU28" s="233" t="s">
        <v>3320</v>
      </c>
      <c r="HV28" s="233" t="s">
        <v>3320</v>
      </c>
      <c r="HW28" s="233" t="s">
        <v>3320</v>
      </c>
      <c r="HX28" s="233" t="s">
        <v>3320</v>
      </c>
      <c r="HY28" s="233" t="s">
        <v>3320</v>
      </c>
      <c r="HZ28" s="233" t="s">
        <v>3320</v>
      </c>
      <c r="IA28" s="233" t="s">
        <v>3320</v>
      </c>
      <c r="IB28" s="233" t="s">
        <v>3320</v>
      </c>
      <c r="IC28" s="233" t="s">
        <v>3320</v>
      </c>
      <c r="ID28" s="233" t="s">
        <v>3320</v>
      </c>
      <c r="IE28" s="233" t="s">
        <v>3320</v>
      </c>
      <c r="IF28" s="233" t="s">
        <v>3320</v>
      </c>
      <c r="IG28" s="233" t="s">
        <v>3320</v>
      </c>
      <c r="IH28" s="233" t="s">
        <v>3320</v>
      </c>
      <c r="II28" s="233" t="s">
        <v>3320</v>
      </c>
      <c r="IJ28" s="233" t="s">
        <v>3320</v>
      </c>
      <c r="IK28" s="233" t="s">
        <v>3320</v>
      </c>
      <c r="IL28" s="233" t="s">
        <v>3320</v>
      </c>
      <c r="IM28" s="233" t="s">
        <v>3320</v>
      </c>
      <c r="IN28" s="233" t="s">
        <v>3320</v>
      </c>
      <c r="IO28" s="233" t="s">
        <v>3320</v>
      </c>
      <c r="IP28" s="233" t="s">
        <v>3320</v>
      </c>
      <c r="IQ28" s="233" t="s">
        <v>3320</v>
      </c>
      <c r="IR28" s="233" t="s">
        <v>3320</v>
      </c>
      <c r="IS28" s="233" t="s">
        <v>3320</v>
      </c>
      <c r="IT28" s="233" t="s">
        <v>3320</v>
      </c>
      <c r="IU28" s="233" t="s">
        <v>3320</v>
      </c>
      <c r="IV28" s="233" t="s">
        <v>3320</v>
      </c>
      <c r="IW28" s="249" t="s">
        <v>5965</v>
      </c>
      <c r="IX28" s="250" t="s">
        <v>3320</v>
      </c>
      <c r="IY28" s="250" t="s">
        <v>5966</v>
      </c>
      <c r="IZ28" s="249" t="s">
        <v>5967</v>
      </c>
      <c r="JA28" s="235"/>
      <c r="JB28" s="233"/>
      <c r="JC28" s="233"/>
      <c r="JD28" s="233"/>
      <c r="JE28" s="235"/>
      <c r="JF28" s="232" t="s">
        <v>3320</v>
      </c>
      <c r="JG28" s="232" t="s">
        <v>3320</v>
      </c>
      <c r="JH28" s="232" t="s">
        <v>3320</v>
      </c>
      <c r="JI28" s="232" t="s">
        <v>3320</v>
      </c>
      <c r="JJ28" s="232" t="s">
        <v>3320</v>
      </c>
      <c r="JK28" s="233" t="s">
        <v>202</v>
      </c>
      <c r="JL28" s="235"/>
      <c r="JM28" s="235"/>
      <c r="JN28" s="233" t="s">
        <v>202</v>
      </c>
      <c r="JO28" s="232">
        <v>4.5</v>
      </c>
      <c r="JP28" s="232">
        <v>0</v>
      </c>
      <c r="JQ28" s="233"/>
      <c r="JR28" s="233"/>
      <c r="JS28" s="233"/>
      <c r="JT28" s="233"/>
      <c r="JU28" s="233"/>
      <c r="JV28" s="233"/>
      <c r="JW28" s="233"/>
      <c r="JX28" s="233"/>
      <c r="JY28" s="233"/>
      <c r="JZ28" s="233"/>
      <c r="KA28" s="233"/>
      <c r="KB28" s="233"/>
      <c r="KC28" s="233"/>
      <c r="KD28" s="233"/>
      <c r="KE28" s="233"/>
      <c r="KF28" s="233"/>
      <c r="KG28" s="233"/>
      <c r="KH28" s="233"/>
      <c r="KI28" s="233"/>
      <c r="KJ28" s="233"/>
      <c r="KK28" s="233"/>
      <c r="KL28" s="233"/>
      <c r="KM28" s="233"/>
      <c r="KN28" s="232" t="s">
        <v>3320</v>
      </c>
      <c r="KO28" s="232" t="s">
        <v>3320</v>
      </c>
      <c r="KP28" s="232" t="s">
        <v>3320</v>
      </c>
      <c r="KQ28" s="235"/>
      <c r="KR28" s="235"/>
      <c r="KS28" s="235"/>
      <c r="KT28" s="247"/>
      <c r="KU28" s="235"/>
      <c r="KV28" s="235"/>
      <c r="KW28" s="233" t="s">
        <v>6410</v>
      </c>
      <c r="KX28" s="233"/>
      <c r="KY28" s="232">
        <v>132.75</v>
      </c>
      <c r="KZ28" s="236">
        <v>0</v>
      </c>
      <c r="LA28" s="235"/>
      <c r="LB28" s="232">
        <v>0</v>
      </c>
      <c r="LC28" s="233"/>
      <c r="LD28" s="235"/>
      <c r="LE28" s="235"/>
      <c r="LF28" s="235"/>
    </row>
    <row r="29" spans="1:318" ht="49.5" customHeight="1" thickBot="1">
      <c r="A29" s="231" t="s">
        <v>5638</v>
      </c>
      <c r="B29" s="232">
        <v>1106</v>
      </c>
      <c r="C29" s="233" t="s">
        <v>6411</v>
      </c>
      <c r="D29" s="233" t="s">
        <v>6412</v>
      </c>
      <c r="E29" s="232">
        <v>1106</v>
      </c>
      <c r="F29" s="235"/>
      <c r="G29" s="233" t="s">
        <v>6413</v>
      </c>
      <c r="H29" s="233" t="s">
        <v>6414</v>
      </c>
      <c r="I29" s="234">
        <v>3</v>
      </c>
      <c r="J29" s="235"/>
      <c r="K29" s="234" t="s">
        <v>68</v>
      </c>
      <c r="L29" s="235"/>
      <c r="M29" s="234">
        <v>3</v>
      </c>
      <c r="N29" s="235"/>
      <c r="O29" s="235"/>
      <c r="P29" s="235"/>
      <c r="Q29" s="234">
        <v>1</v>
      </c>
      <c r="R29" s="234" t="s">
        <v>68</v>
      </c>
      <c r="S29" s="235"/>
      <c r="T29" s="235"/>
      <c r="U29" s="235"/>
      <c r="V29" s="233" t="s">
        <v>6415</v>
      </c>
      <c r="W29" s="233" t="s">
        <v>5916</v>
      </c>
      <c r="X29" s="232">
        <v>1.5</v>
      </c>
      <c r="Y29" s="232">
        <v>600.75</v>
      </c>
      <c r="Z29" s="236">
        <v>0</v>
      </c>
      <c r="AA29" s="236">
        <v>0</v>
      </c>
      <c r="AB29" s="232">
        <v>1</v>
      </c>
      <c r="AC29" s="233" t="s">
        <v>6416</v>
      </c>
      <c r="AD29" s="233" t="s">
        <v>3434</v>
      </c>
      <c r="AE29" s="234" t="s">
        <v>5645</v>
      </c>
      <c r="AF29" s="233" t="s">
        <v>5646</v>
      </c>
      <c r="AG29" s="234" t="s">
        <v>5645</v>
      </c>
      <c r="AH29" s="233" t="s">
        <v>6416</v>
      </c>
      <c r="AI29" s="233" t="s">
        <v>6417</v>
      </c>
      <c r="AJ29" s="233" t="s">
        <v>6418</v>
      </c>
      <c r="AK29" s="233" t="s">
        <v>6419</v>
      </c>
      <c r="AL29" s="233" t="s">
        <v>6420</v>
      </c>
      <c r="AM29" s="233" t="s">
        <v>6421</v>
      </c>
      <c r="AN29" s="233" t="s">
        <v>3320</v>
      </c>
      <c r="AO29" s="233" t="s">
        <v>6422</v>
      </c>
      <c r="AP29" s="233" t="s">
        <v>5698</v>
      </c>
      <c r="AQ29" s="233" t="s">
        <v>6423</v>
      </c>
      <c r="AR29" s="233" t="s">
        <v>6424</v>
      </c>
      <c r="AS29" s="233" t="s">
        <v>6425</v>
      </c>
      <c r="AT29" s="233" t="s">
        <v>733</v>
      </c>
      <c r="AU29" s="233" t="s">
        <v>733</v>
      </c>
      <c r="AV29" s="233" t="s">
        <v>733</v>
      </c>
      <c r="AW29" s="233" t="s">
        <v>3320</v>
      </c>
      <c r="AX29" s="233" t="s">
        <v>6426</v>
      </c>
      <c r="AY29" s="233" t="s">
        <v>733</v>
      </c>
      <c r="AZ29" s="233" t="s">
        <v>6427</v>
      </c>
      <c r="BA29" s="233" t="s">
        <v>6428</v>
      </c>
      <c r="BB29" s="233" t="s">
        <v>6429</v>
      </c>
      <c r="BC29" s="233" t="s">
        <v>6430</v>
      </c>
      <c r="BD29" s="233" t="s">
        <v>6431</v>
      </c>
      <c r="BE29" s="233" t="s">
        <v>6432</v>
      </c>
      <c r="BF29" s="234" t="s">
        <v>1214</v>
      </c>
      <c r="BG29" s="233" t="s">
        <v>3320</v>
      </c>
      <c r="BH29" s="233" t="s">
        <v>2043</v>
      </c>
      <c r="BI29" s="233" t="s">
        <v>2043</v>
      </c>
      <c r="BJ29" s="233" t="s">
        <v>5934</v>
      </c>
      <c r="BK29" s="233" t="s">
        <v>5942</v>
      </c>
      <c r="BL29" s="234">
        <v>400</v>
      </c>
      <c r="BM29" s="233" t="s">
        <v>5712</v>
      </c>
      <c r="BN29" s="237">
        <v>47391</v>
      </c>
      <c r="BO29" s="234">
        <v>28</v>
      </c>
      <c r="BP29" s="232">
        <v>2029</v>
      </c>
      <c r="BQ29" s="232">
        <v>400.5</v>
      </c>
      <c r="BR29" s="234">
        <v>400.5</v>
      </c>
      <c r="BS29" s="233" t="s">
        <v>5666</v>
      </c>
      <c r="BT29" s="232">
        <v>89</v>
      </c>
      <c r="BU29" s="234">
        <v>1562.17</v>
      </c>
      <c r="BV29" s="238">
        <v>0.45</v>
      </c>
      <c r="BW29" s="239" t="s">
        <v>910</v>
      </c>
      <c r="BX29" s="233" t="s">
        <v>733</v>
      </c>
      <c r="BY29" s="235"/>
      <c r="BZ29" s="233" t="s">
        <v>3320</v>
      </c>
      <c r="CA29" s="233" t="s">
        <v>3320</v>
      </c>
      <c r="CB29" s="233" t="s">
        <v>3320</v>
      </c>
      <c r="CC29" s="233" t="s">
        <v>3320</v>
      </c>
      <c r="CD29" s="233" t="s">
        <v>3320</v>
      </c>
      <c r="CE29" s="233" t="s">
        <v>3320</v>
      </c>
      <c r="CF29" s="233" t="s">
        <v>3320</v>
      </c>
      <c r="CG29" s="233" t="s">
        <v>3320</v>
      </c>
      <c r="CH29" s="233" t="s">
        <v>3320</v>
      </c>
      <c r="CI29" s="233" t="s">
        <v>3320</v>
      </c>
      <c r="CJ29" s="235"/>
      <c r="CK29" s="233" t="s">
        <v>3320</v>
      </c>
      <c r="CL29" s="233" t="s">
        <v>3320</v>
      </c>
      <c r="CM29" s="233" t="s">
        <v>3320</v>
      </c>
      <c r="CN29" s="233" t="s">
        <v>3320</v>
      </c>
      <c r="CO29" s="233" t="s">
        <v>3320</v>
      </c>
      <c r="CP29" s="235"/>
      <c r="CQ29" s="233" t="s">
        <v>3320</v>
      </c>
      <c r="CR29" s="233" t="s">
        <v>3320</v>
      </c>
      <c r="CS29" s="233" t="s">
        <v>3320</v>
      </c>
      <c r="CT29" s="233" t="s">
        <v>3320</v>
      </c>
      <c r="CU29" s="232">
        <v>4.5</v>
      </c>
      <c r="CV29" s="232">
        <v>7.5</v>
      </c>
      <c r="CW29" s="233" t="s">
        <v>733</v>
      </c>
      <c r="CX29" s="233" t="s">
        <v>5937</v>
      </c>
      <c r="CY29" s="232">
        <v>44.6</v>
      </c>
      <c r="CZ29" s="233" t="s">
        <v>733</v>
      </c>
      <c r="DA29" s="233" t="s">
        <v>733</v>
      </c>
      <c r="DB29" s="233" t="s">
        <v>1214</v>
      </c>
      <c r="DC29" s="232">
        <v>3900.57</v>
      </c>
      <c r="DD29" s="232">
        <v>3375.64</v>
      </c>
      <c r="DE29" s="233" t="s">
        <v>6433</v>
      </c>
      <c r="DF29" s="232">
        <v>365</v>
      </c>
      <c r="DG29" s="232">
        <v>86</v>
      </c>
      <c r="DH29" s="232">
        <v>98</v>
      </c>
      <c r="DI29" s="232">
        <v>30</v>
      </c>
      <c r="DJ29" s="237">
        <v>46507</v>
      </c>
      <c r="DK29" s="232">
        <v>0.5</v>
      </c>
      <c r="DL29" s="232">
        <v>2027</v>
      </c>
      <c r="DM29" s="232">
        <v>9</v>
      </c>
      <c r="DN29" s="231" t="s">
        <v>6431</v>
      </c>
      <c r="DO29" s="233" t="s">
        <v>3320</v>
      </c>
      <c r="DP29" s="235"/>
      <c r="DQ29" s="233" t="s">
        <v>3320</v>
      </c>
      <c r="DR29" s="233" t="s">
        <v>3320</v>
      </c>
      <c r="DS29" s="233" t="s">
        <v>3320</v>
      </c>
      <c r="DT29" s="233" t="s">
        <v>3320</v>
      </c>
      <c r="DU29" s="233" t="s">
        <v>3320</v>
      </c>
      <c r="DV29" s="233" t="s">
        <v>3320</v>
      </c>
      <c r="DW29" s="233" t="s">
        <v>3320</v>
      </c>
      <c r="DX29" s="233" t="s">
        <v>3320</v>
      </c>
      <c r="DY29" s="233" t="s">
        <v>3320</v>
      </c>
      <c r="DZ29" s="233" t="s">
        <v>3320</v>
      </c>
      <c r="EA29" s="233" t="s">
        <v>3320</v>
      </c>
      <c r="EB29" s="233" t="s">
        <v>3320</v>
      </c>
      <c r="EC29" s="233" t="s">
        <v>3320</v>
      </c>
      <c r="ED29" s="233" t="s">
        <v>3320</v>
      </c>
      <c r="EE29" s="233" t="s">
        <v>3320</v>
      </c>
      <c r="EF29" s="233" t="s">
        <v>3320</v>
      </c>
      <c r="EG29" s="233" t="s">
        <v>3320</v>
      </c>
      <c r="EH29" s="233" t="s">
        <v>3320</v>
      </c>
      <c r="EI29" s="233" t="s">
        <v>3320</v>
      </c>
      <c r="EJ29" s="233" t="s">
        <v>3320</v>
      </c>
      <c r="EK29" s="233" t="s">
        <v>3320</v>
      </c>
      <c r="EL29" s="233" t="s">
        <v>3320</v>
      </c>
      <c r="EM29" s="233" t="s">
        <v>3320</v>
      </c>
      <c r="EN29" s="233" t="s">
        <v>3320</v>
      </c>
      <c r="EO29" s="233" t="s">
        <v>3320</v>
      </c>
      <c r="EP29" s="233" t="s">
        <v>3320</v>
      </c>
      <c r="EQ29" s="233" t="s">
        <v>3320</v>
      </c>
      <c r="ER29" s="233" t="s">
        <v>3320</v>
      </c>
      <c r="ES29" s="233" t="s">
        <v>3320</v>
      </c>
      <c r="ET29" s="233" t="s">
        <v>3320</v>
      </c>
      <c r="EU29" s="233" t="s">
        <v>3320</v>
      </c>
      <c r="EV29" s="233" t="s">
        <v>3320</v>
      </c>
      <c r="EW29" s="233" t="s">
        <v>3320</v>
      </c>
      <c r="EX29" s="233" t="s">
        <v>3320</v>
      </c>
      <c r="EY29" s="233" t="s">
        <v>3320</v>
      </c>
      <c r="EZ29" s="233" t="s">
        <v>3320</v>
      </c>
      <c r="FA29" s="233" t="s">
        <v>3320</v>
      </c>
      <c r="FB29" s="233" t="s">
        <v>3320</v>
      </c>
      <c r="FC29" s="233" t="s">
        <v>3320</v>
      </c>
      <c r="FD29" s="233" t="s">
        <v>3320</v>
      </c>
      <c r="FE29" s="233" t="s">
        <v>3320</v>
      </c>
      <c r="FF29" s="233" t="s">
        <v>3320</v>
      </c>
      <c r="FG29" s="233" t="s">
        <v>3320</v>
      </c>
      <c r="FH29" s="233" t="s">
        <v>3320</v>
      </c>
      <c r="FI29" s="233" t="s">
        <v>3320</v>
      </c>
      <c r="FJ29" s="233" t="s">
        <v>3320</v>
      </c>
      <c r="FK29" s="233" t="s">
        <v>3320</v>
      </c>
      <c r="FL29" s="233" t="s">
        <v>3320</v>
      </c>
      <c r="FM29" s="233" t="s">
        <v>3320</v>
      </c>
      <c r="FN29" s="240">
        <v>936195366</v>
      </c>
      <c r="FO29" s="232">
        <v>936</v>
      </c>
      <c r="FP29" s="233" t="s">
        <v>1214</v>
      </c>
      <c r="FQ29" s="233" t="s">
        <v>733</v>
      </c>
      <c r="FR29" s="233" t="s">
        <v>733</v>
      </c>
      <c r="FS29" s="233" t="s">
        <v>733</v>
      </c>
      <c r="FT29" s="233" t="s">
        <v>424</v>
      </c>
      <c r="FU29" s="233" t="s">
        <v>6434</v>
      </c>
      <c r="FV29" s="233" t="s">
        <v>6435</v>
      </c>
      <c r="FW29" s="241" t="s">
        <v>5942</v>
      </c>
      <c r="FX29" s="242">
        <v>400</v>
      </c>
      <c r="FY29" s="233" t="s">
        <v>6436</v>
      </c>
      <c r="FZ29" s="240">
        <v>936195366</v>
      </c>
      <c r="GA29" s="240">
        <v>94215280</v>
      </c>
      <c r="GB29" s="232">
        <v>9</v>
      </c>
      <c r="GC29" s="232">
        <v>7</v>
      </c>
      <c r="GD29" s="233" t="s">
        <v>6437</v>
      </c>
      <c r="GE29" s="233" t="s">
        <v>733</v>
      </c>
      <c r="GF29" s="233" t="s">
        <v>733</v>
      </c>
      <c r="GG29" s="233" t="s">
        <v>6438</v>
      </c>
      <c r="GH29" s="233" t="s">
        <v>733</v>
      </c>
      <c r="GI29" s="233" t="s">
        <v>733</v>
      </c>
      <c r="GJ29" s="233" t="s">
        <v>733</v>
      </c>
      <c r="GK29" s="233" t="s">
        <v>733</v>
      </c>
      <c r="GL29" s="233" t="s">
        <v>733</v>
      </c>
      <c r="GM29" s="243" t="s">
        <v>5676</v>
      </c>
      <c r="GN29" s="233" t="s">
        <v>3320</v>
      </c>
      <c r="GO29" s="233" t="s">
        <v>733</v>
      </c>
      <c r="GP29" s="233" t="s">
        <v>5721</v>
      </c>
      <c r="GQ29" s="233" t="s">
        <v>1214</v>
      </c>
      <c r="GR29" s="233" t="s">
        <v>1214</v>
      </c>
      <c r="GS29" s="233" t="s">
        <v>3320</v>
      </c>
      <c r="GT29" s="233" t="s">
        <v>3320</v>
      </c>
      <c r="GU29" s="233" t="s">
        <v>3320</v>
      </c>
      <c r="GV29" s="233" t="s">
        <v>1214</v>
      </c>
      <c r="GW29" s="233" t="s">
        <v>1214</v>
      </c>
      <c r="GX29" s="233" t="s">
        <v>3320</v>
      </c>
      <c r="GY29" s="233" t="s">
        <v>1214</v>
      </c>
      <c r="GZ29" s="233" t="s">
        <v>3320</v>
      </c>
      <c r="HA29" s="233" t="s">
        <v>3320</v>
      </c>
      <c r="HB29" s="233" t="s">
        <v>3320</v>
      </c>
      <c r="HC29" s="233" t="s">
        <v>3320</v>
      </c>
      <c r="HD29" s="233" t="s">
        <v>3320</v>
      </c>
      <c r="HE29" s="233" t="s">
        <v>3320</v>
      </c>
      <c r="HF29" s="233" t="s">
        <v>733</v>
      </c>
      <c r="HG29" s="233" t="s">
        <v>1214</v>
      </c>
      <c r="HH29" s="244">
        <v>46084.465092592596</v>
      </c>
      <c r="HI29" s="244">
        <v>46084.490104166667</v>
      </c>
      <c r="HJ29" s="233" t="s">
        <v>5685</v>
      </c>
      <c r="HK29" s="233" t="s">
        <v>3320</v>
      </c>
      <c r="HL29" s="233" t="s">
        <v>3320</v>
      </c>
      <c r="HM29" s="233" t="s">
        <v>3320</v>
      </c>
      <c r="HN29" s="233" t="s">
        <v>3320</v>
      </c>
      <c r="HO29" s="233" t="s">
        <v>3320</v>
      </c>
      <c r="HP29" s="233" t="s">
        <v>3320</v>
      </c>
      <c r="HQ29" s="233" t="s">
        <v>3320</v>
      </c>
      <c r="HR29" s="233" t="s">
        <v>3320</v>
      </c>
      <c r="HS29" s="233" t="s">
        <v>3320</v>
      </c>
      <c r="HT29" s="233" t="s">
        <v>3320</v>
      </c>
      <c r="HU29" s="233" t="s">
        <v>3320</v>
      </c>
      <c r="HV29" s="233" t="s">
        <v>3320</v>
      </c>
      <c r="HW29" s="233" t="s">
        <v>3320</v>
      </c>
      <c r="HX29" s="233" t="s">
        <v>3320</v>
      </c>
      <c r="HY29" s="233" t="s">
        <v>3320</v>
      </c>
      <c r="HZ29" s="233" t="s">
        <v>3320</v>
      </c>
      <c r="IA29" s="233" t="s">
        <v>3320</v>
      </c>
      <c r="IB29" s="233" t="s">
        <v>3320</v>
      </c>
      <c r="IC29" s="233" t="s">
        <v>3320</v>
      </c>
      <c r="ID29" s="233" t="s">
        <v>3320</v>
      </c>
      <c r="IE29" s="233" t="s">
        <v>3320</v>
      </c>
      <c r="IF29" s="233" t="s">
        <v>3320</v>
      </c>
      <c r="IG29" s="233" t="s">
        <v>3320</v>
      </c>
      <c r="IH29" s="233" t="s">
        <v>3320</v>
      </c>
      <c r="II29" s="233" t="s">
        <v>3320</v>
      </c>
      <c r="IJ29" s="233" t="s">
        <v>3320</v>
      </c>
      <c r="IK29" s="233" t="s">
        <v>3320</v>
      </c>
      <c r="IL29" s="233" t="s">
        <v>3320</v>
      </c>
      <c r="IM29" s="233" t="s">
        <v>3320</v>
      </c>
      <c r="IN29" s="233" t="s">
        <v>3320</v>
      </c>
      <c r="IO29" s="233" t="s">
        <v>3320</v>
      </c>
      <c r="IP29" s="233" t="s">
        <v>3320</v>
      </c>
      <c r="IQ29" s="233" t="s">
        <v>3320</v>
      </c>
      <c r="IR29" s="233" t="s">
        <v>3320</v>
      </c>
      <c r="IS29" s="233" t="s">
        <v>3320</v>
      </c>
      <c r="IT29" s="233" t="s">
        <v>3320</v>
      </c>
      <c r="IU29" s="233" t="s">
        <v>3320</v>
      </c>
      <c r="IV29" s="233" t="s">
        <v>3320</v>
      </c>
      <c r="IW29" s="233" t="s">
        <v>5773</v>
      </c>
      <c r="IX29" s="234" t="s">
        <v>5774</v>
      </c>
      <c r="IY29" s="234" t="s">
        <v>5774</v>
      </c>
      <c r="IZ29" s="233" t="s">
        <v>5775</v>
      </c>
      <c r="JA29" s="235"/>
      <c r="JB29" s="233"/>
      <c r="JC29" s="233"/>
      <c r="JD29" s="233"/>
      <c r="JE29" s="235"/>
      <c r="JF29" s="232" t="s">
        <v>3320</v>
      </c>
      <c r="JG29" s="232" t="s">
        <v>3320</v>
      </c>
      <c r="JH29" s="232" t="s">
        <v>3320</v>
      </c>
      <c r="JI29" s="232" t="s">
        <v>3320</v>
      </c>
      <c r="JJ29" s="232" t="s">
        <v>3320</v>
      </c>
      <c r="JK29" s="233" t="s">
        <v>202</v>
      </c>
      <c r="JL29" s="235"/>
      <c r="JM29" s="235"/>
      <c r="JN29" s="233" t="s">
        <v>202</v>
      </c>
      <c r="JO29" s="232">
        <v>5</v>
      </c>
      <c r="JP29" s="232">
        <v>0</v>
      </c>
      <c r="JQ29" s="233"/>
      <c r="JR29" s="233"/>
      <c r="JS29" s="233"/>
      <c r="JT29" s="233"/>
      <c r="JU29" s="233"/>
      <c r="JV29" s="233"/>
      <c r="JW29" s="233"/>
      <c r="JX29" s="233"/>
      <c r="JY29" s="233"/>
      <c r="JZ29" s="233"/>
      <c r="KA29" s="233"/>
      <c r="KB29" s="233"/>
      <c r="KC29" s="233"/>
      <c r="KD29" s="233"/>
      <c r="KE29" s="233"/>
      <c r="KF29" s="233"/>
      <c r="KG29" s="233"/>
      <c r="KH29" s="233"/>
      <c r="KI29" s="233"/>
      <c r="KJ29" s="233"/>
      <c r="KK29" s="233"/>
      <c r="KL29" s="233"/>
      <c r="KM29" s="233"/>
      <c r="KN29" s="232" t="s">
        <v>3320</v>
      </c>
      <c r="KO29" s="232" t="s">
        <v>3320</v>
      </c>
      <c r="KP29" s="232" t="s">
        <v>3320</v>
      </c>
      <c r="KQ29" s="235"/>
      <c r="KR29" s="235"/>
      <c r="KS29" s="235"/>
      <c r="KT29" s="233"/>
      <c r="KU29" s="235"/>
      <c r="KV29" s="235"/>
      <c r="KW29" s="235"/>
      <c r="KX29" s="233"/>
      <c r="KY29" s="232">
        <v>600.75</v>
      </c>
      <c r="KZ29" s="236">
        <v>0</v>
      </c>
      <c r="LA29" s="235"/>
      <c r="LB29" s="232">
        <v>0</v>
      </c>
      <c r="LC29" s="233"/>
      <c r="LD29" s="235"/>
      <c r="LE29" s="235"/>
      <c r="LF29" s="235"/>
    </row>
    <row r="30" spans="1:318" ht="49.5" customHeight="1" thickBot="1">
      <c r="A30" s="231" t="s">
        <v>5638</v>
      </c>
      <c r="B30" s="232">
        <v>988</v>
      </c>
      <c r="C30" s="233" t="s">
        <v>6439</v>
      </c>
      <c r="D30" s="233" t="s">
        <v>6440</v>
      </c>
      <c r="E30" s="232">
        <v>988</v>
      </c>
      <c r="F30" s="232">
        <v>19</v>
      </c>
      <c r="G30" s="233" t="s">
        <v>6003</v>
      </c>
      <c r="H30" s="233" t="s">
        <v>6004</v>
      </c>
      <c r="I30" s="234">
        <v>1</v>
      </c>
      <c r="J30" s="235"/>
      <c r="K30" s="234" t="s">
        <v>68</v>
      </c>
      <c r="L30" s="235"/>
      <c r="M30" s="234">
        <v>1</v>
      </c>
      <c r="N30" s="235"/>
      <c r="O30" s="235"/>
      <c r="P30" s="235"/>
      <c r="Q30" s="234">
        <v>1</v>
      </c>
      <c r="R30" s="234" t="s">
        <v>68</v>
      </c>
      <c r="S30" s="235"/>
      <c r="T30" s="235"/>
      <c r="U30" s="235"/>
      <c r="V30" s="233" t="s">
        <v>5090</v>
      </c>
      <c r="W30" s="233" t="s">
        <v>5643</v>
      </c>
      <c r="X30" s="232">
        <v>1</v>
      </c>
      <c r="Y30" s="232">
        <v>66</v>
      </c>
      <c r="Z30" s="236">
        <v>0</v>
      </c>
      <c r="AA30" s="236">
        <v>0</v>
      </c>
      <c r="AB30" s="232">
        <v>1</v>
      </c>
      <c r="AC30" s="233" t="s">
        <v>6005</v>
      </c>
      <c r="AD30" s="233" t="s">
        <v>4514</v>
      </c>
      <c r="AE30" s="234" t="s">
        <v>5645</v>
      </c>
      <c r="AF30" s="233" t="s">
        <v>5693</v>
      </c>
      <c r="AG30" s="234" t="s">
        <v>5645</v>
      </c>
      <c r="AH30" s="233" t="s">
        <v>6005</v>
      </c>
      <c r="AI30" s="233" t="s">
        <v>6006</v>
      </c>
      <c r="AJ30" s="233" t="s">
        <v>6007</v>
      </c>
      <c r="AK30" s="233" t="s">
        <v>5698</v>
      </c>
      <c r="AL30" s="233" t="s">
        <v>6008</v>
      </c>
      <c r="AM30" s="233" t="s">
        <v>6009</v>
      </c>
      <c r="AN30" s="233" t="s">
        <v>3320</v>
      </c>
      <c r="AO30" s="233" t="s">
        <v>6010</v>
      </c>
      <c r="AP30" s="233" t="s">
        <v>5698</v>
      </c>
      <c r="AQ30" s="233" t="s">
        <v>6011</v>
      </c>
      <c r="AR30" s="233" t="s">
        <v>6012</v>
      </c>
      <c r="AS30" s="233" t="s">
        <v>6013</v>
      </c>
      <c r="AT30" s="233" t="s">
        <v>733</v>
      </c>
      <c r="AU30" s="233" t="s">
        <v>733</v>
      </c>
      <c r="AV30" s="233" t="s">
        <v>733</v>
      </c>
      <c r="AW30" s="233" t="s">
        <v>3320</v>
      </c>
      <c r="AX30" s="233" t="s">
        <v>6014</v>
      </c>
      <c r="AY30" s="233" t="s">
        <v>733</v>
      </c>
      <c r="AZ30" s="233" t="s">
        <v>6015</v>
      </c>
      <c r="BA30" s="233" t="s">
        <v>6016</v>
      </c>
      <c r="BB30" s="233" t="s">
        <v>6017</v>
      </c>
      <c r="BC30" s="233" t="s">
        <v>6018</v>
      </c>
      <c r="BD30" s="233" t="s">
        <v>6019</v>
      </c>
      <c r="BE30" s="233" t="s">
        <v>6020</v>
      </c>
      <c r="BF30" s="234" t="s">
        <v>1214</v>
      </c>
      <c r="BG30" s="233" t="s">
        <v>3320</v>
      </c>
      <c r="BH30" s="233" t="s">
        <v>5709</v>
      </c>
      <c r="BI30" s="233" t="s">
        <v>5710</v>
      </c>
      <c r="BJ30" s="233" t="s">
        <v>5710</v>
      </c>
      <c r="BK30" s="233" t="s">
        <v>4329</v>
      </c>
      <c r="BL30" s="234">
        <v>230</v>
      </c>
      <c r="BM30" s="233" t="s">
        <v>5665</v>
      </c>
      <c r="BN30" s="237">
        <v>46934</v>
      </c>
      <c r="BO30" s="232">
        <v>18</v>
      </c>
      <c r="BP30" s="232">
        <v>2028</v>
      </c>
      <c r="BQ30" s="232">
        <v>66</v>
      </c>
      <c r="BR30" s="234">
        <v>66</v>
      </c>
      <c r="BS30" s="233" t="s">
        <v>5666</v>
      </c>
      <c r="BT30" s="232">
        <v>15</v>
      </c>
      <c r="BU30" s="234">
        <v>194.89</v>
      </c>
      <c r="BV30" s="238">
        <v>0.34</v>
      </c>
      <c r="BW30" s="239" t="s">
        <v>910</v>
      </c>
      <c r="BX30" s="233" t="s">
        <v>733</v>
      </c>
      <c r="BY30" s="233" t="s">
        <v>910</v>
      </c>
      <c r="BZ30" s="232">
        <v>27.74</v>
      </c>
      <c r="CA30" s="233" t="s">
        <v>1214</v>
      </c>
      <c r="CB30" s="232">
        <v>650</v>
      </c>
      <c r="CC30" s="233" t="s">
        <v>5800</v>
      </c>
      <c r="CD30" s="233" t="s">
        <v>5801</v>
      </c>
      <c r="CE30" s="233" t="s">
        <v>3320</v>
      </c>
      <c r="CF30" s="233" t="s">
        <v>733</v>
      </c>
      <c r="CG30" s="233" t="s">
        <v>733</v>
      </c>
      <c r="CH30" s="232">
        <v>2.4300000000000002</v>
      </c>
      <c r="CI30" s="232">
        <v>2.2400000000000002</v>
      </c>
      <c r="CJ30" s="233" t="s">
        <v>6441</v>
      </c>
      <c r="CK30" s="232">
        <v>365</v>
      </c>
      <c r="CL30" s="232">
        <v>90</v>
      </c>
      <c r="CM30" s="232">
        <v>98</v>
      </c>
      <c r="CN30" s="232">
        <v>25</v>
      </c>
      <c r="CO30" s="237">
        <v>46363</v>
      </c>
      <c r="CP30" s="232">
        <v>2026</v>
      </c>
      <c r="CQ30" s="232">
        <v>1.78</v>
      </c>
      <c r="CR30" s="232">
        <v>10</v>
      </c>
      <c r="CS30" s="233" t="s">
        <v>6023</v>
      </c>
      <c r="CT30" s="232">
        <v>157935.95000000001</v>
      </c>
      <c r="CU30" s="233" t="s">
        <v>3320</v>
      </c>
      <c r="CV30" s="233" t="s">
        <v>3320</v>
      </c>
      <c r="CW30" s="233" t="s">
        <v>3320</v>
      </c>
      <c r="CX30" s="233" t="s">
        <v>3320</v>
      </c>
      <c r="CY30" s="233" t="s">
        <v>3320</v>
      </c>
      <c r="CZ30" s="233" t="s">
        <v>3320</v>
      </c>
      <c r="DA30" s="233" t="s">
        <v>3320</v>
      </c>
      <c r="DB30" s="233" t="s">
        <v>3320</v>
      </c>
      <c r="DC30" s="233" t="s">
        <v>3320</v>
      </c>
      <c r="DD30" s="233" t="s">
        <v>3320</v>
      </c>
      <c r="DE30" s="235"/>
      <c r="DF30" s="233" t="s">
        <v>3320</v>
      </c>
      <c r="DG30" s="233" t="s">
        <v>3320</v>
      </c>
      <c r="DH30" s="233" t="s">
        <v>3320</v>
      </c>
      <c r="DI30" s="233" t="s">
        <v>3320</v>
      </c>
      <c r="DJ30" s="233" t="s">
        <v>3320</v>
      </c>
      <c r="DK30" s="233" t="s">
        <v>3320</v>
      </c>
      <c r="DL30" s="235"/>
      <c r="DM30" s="233" t="s">
        <v>3320</v>
      </c>
      <c r="DN30" s="233" t="s">
        <v>3320</v>
      </c>
      <c r="DO30" s="233" t="s">
        <v>3320</v>
      </c>
      <c r="DP30" s="235"/>
      <c r="DQ30" s="233" t="s">
        <v>3320</v>
      </c>
      <c r="DR30" s="233" t="s">
        <v>3320</v>
      </c>
      <c r="DS30" s="233" t="s">
        <v>3320</v>
      </c>
      <c r="DT30" s="233" t="s">
        <v>3320</v>
      </c>
      <c r="DU30" s="233" t="s">
        <v>3320</v>
      </c>
      <c r="DV30" s="233" t="s">
        <v>3320</v>
      </c>
      <c r="DW30" s="233" t="s">
        <v>3320</v>
      </c>
      <c r="DX30" s="233" t="s">
        <v>3320</v>
      </c>
      <c r="DY30" s="233" t="s">
        <v>3320</v>
      </c>
      <c r="DZ30" s="233" t="s">
        <v>3320</v>
      </c>
      <c r="EA30" s="233" t="s">
        <v>3320</v>
      </c>
      <c r="EB30" s="233" t="s">
        <v>3320</v>
      </c>
      <c r="EC30" s="233" t="s">
        <v>3320</v>
      </c>
      <c r="ED30" s="233" t="s">
        <v>3320</v>
      </c>
      <c r="EE30" s="233" t="s">
        <v>3320</v>
      </c>
      <c r="EF30" s="233" t="s">
        <v>3320</v>
      </c>
      <c r="EG30" s="233" t="s">
        <v>3320</v>
      </c>
      <c r="EH30" s="233" t="s">
        <v>3320</v>
      </c>
      <c r="EI30" s="233" t="s">
        <v>3320</v>
      </c>
      <c r="EJ30" s="233" t="s">
        <v>3320</v>
      </c>
      <c r="EK30" s="233" t="s">
        <v>3320</v>
      </c>
      <c r="EL30" s="233" t="s">
        <v>3320</v>
      </c>
      <c r="EM30" s="233" t="s">
        <v>3320</v>
      </c>
      <c r="EN30" s="233" t="s">
        <v>3320</v>
      </c>
      <c r="EO30" s="233" t="s">
        <v>3320</v>
      </c>
      <c r="EP30" s="233" t="s">
        <v>3320</v>
      </c>
      <c r="EQ30" s="233" t="s">
        <v>3320</v>
      </c>
      <c r="ER30" s="233" t="s">
        <v>3320</v>
      </c>
      <c r="ES30" s="233" t="s">
        <v>3320</v>
      </c>
      <c r="ET30" s="233" t="s">
        <v>3320</v>
      </c>
      <c r="EU30" s="233" t="s">
        <v>3320</v>
      </c>
      <c r="EV30" s="233" t="s">
        <v>3320</v>
      </c>
      <c r="EW30" s="233" t="s">
        <v>3320</v>
      </c>
      <c r="EX30" s="233" t="s">
        <v>3320</v>
      </c>
      <c r="EY30" s="233" t="s">
        <v>3320</v>
      </c>
      <c r="EZ30" s="233" t="s">
        <v>3320</v>
      </c>
      <c r="FA30" s="233" t="s">
        <v>3320</v>
      </c>
      <c r="FB30" s="233" t="s">
        <v>3320</v>
      </c>
      <c r="FC30" s="233" t="s">
        <v>3320</v>
      </c>
      <c r="FD30" s="233" t="s">
        <v>3320</v>
      </c>
      <c r="FE30" s="233" t="s">
        <v>3320</v>
      </c>
      <c r="FF30" s="233" t="s">
        <v>3320</v>
      </c>
      <c r="FG30" s="233" t="s">
        <v>3320</v>
      </c>
      <c r="FH30" s="233" t="s">
        <v>3320</v>
      </c>
      <c r="FI30" s="233" t="s">
        <v>3320</v>
      </c>
      <c r="FJ30" s="233" t="s">
        <v>3320</v>
      </c>
      <c r="FK30" s="233" t="s">
        <v>3320</v>
      </c>
      <c r="FL30" s="233" t="s">
        <v>3320</v>
      </c>
      <c r="FM30" s="233" t="s">
        <v>3320</v>
      </c>
      <c r="FN30" s="240">
        <v>110915623</v>
      </c>
      <c r="FO30" s="232">
        <v>111</v>
      </c>
      <c r="FP30" s="233" t="s">
        <v>733</v>
      </c>
      <c r="FQ30" s="233" t="s">
        <v>733</v>
      </c>
      <c r="FR30" s="233" t="s">
        <v>733</v>
      </c>
      <c r="FS30" s="233" t="s">
        <v>733</v>
      </c>
      <c r="FT30" s="233" t="s">
        <v>3838</v>
      </c>
      <c r="FU30" s="233" t="s">
        <v>6442</v>
      </c>
      <c r="FV30" s="233" t="s">
        <v>6443</v>
      </c>
      <c r="FW30" s="241" t="s">
        <v>4329</v>
      </c>
      <c r="FX30" s="242">
        <v>115</v>
      </c>
      <c r="FY30" s="233" t="s">
        <v>6444</v>
      </c>
      <c r="FZ30" s="240">
        <v>101983372</v>
      </c>
      <c r="GA30" s="240">
        <v>17100000</v>
      </c>
      <c r="GB30" s="240">
        <v>2625</v>
      </c>
      <c r="GC30" s="232">
        <v>955</v>
      </c>
      <c r="GD30" s="233" t="s">
        <v>6027</v>
      </c>
      <c r="GE30" s="233" t="s">
        <v>733</v>
      </c>
      <c r="GF30" s="233" t="s">
        <v>733</v>
      </c>
      <c r="GG30" s="233" t="s">
        <v>6445</v>
      </c>
      <c r="GH30" s="233" t="s">
        <v>733</v>
      </c>
      <c r="GI30" s="233" t="s">
        <v>733</v>
      </c>
      <c r="GJ30" s="233" t="s">
        <v>733</v>
      </c>
      <c r="GK30" s="233" t="s">
        <v>733</v>
      </c>
      <c r="GL30" s="233" t="s">
        <v>733</v>
      </c>
      <c r="GM30" s="243" t="s">
        <v>5676</v>
      </c>
      <c r="GN30" s="233" t="s">
        <v>3320</v>
      </c>
      <c r="GO30" s="233" t="s">
        <v>733</v>
      </c>
      <c r="GP30" s="233" t="s">
        <v>5721</v>
      </c>
      <c r="GQ30" s="233" t="s">
        <v>1214</v>
      </c>
      <c r="GR30" s="233" t="s">
        <v>1214</v>
      </c>
      <c r="GS30" s="233" t="s">
        <v>3320</v>
      </c>
      <c r="GT30" s="233" t="s">
        <v>3320</v>
      </c>
      <c r="GU30" s="232">
        <v>0</v>
      </c>
      <c r="GV30" s="233" t="s">
        <v>1214</v>
      </c>
      <c r="GW30" s="233" t="s">
        <v>1214</v>
      </c>
      <c r="GX30" s="233" t="s">
        <v>3320</v>
      </c>
      <c r="GY30" s="233" t="s">
        <v>1214</v>
      </c>
      <c r="GZ30" s="233" t="s">
        <v>3320</v>
      </c>
      <c r="HA30" s="233" t="s">
        <v>6446</v>
      </c>
      <c r="HB30" s="233" t="s">
        <v>6447</v>
      </c>
      <c r="HC30" s="233" t="s">
        <v>3320</v>
      </c>
      <c r="HD30" s="233" t="s">
        <v>3320</v>
      </c>
      <c r="HE30" s="233" t="s">
        <v>3320</v>
      </c>
      <c r="HF30" s="233" t="s">
        <v>733</v>
      </c>
      <c r="HG30" s="233" t="s">
        <v>1214</v>
      </c>
      <c r="HH30" s="244">
        <v>46080.797083333331</v>
      </c>
      <c r="HI30" s="244">
        <v>46084.441979166666</v>
      </c>
      <c r="HJ30" s="233" t="s">
        <v>5685</v>
      </c>
      <c r="HK30" s="233" t="s">
        <v>3320</v>
      </c>
      <c r="HL30" s="233" t="s">
        <v>3320</v>
      </c>
      <c r="HM30" s="233" t="s">
        <v>3320</v>
      </c>
      <c r="HN30" s="233" t="s">
        <v>3320</v>
      </c>
      <c r="HO30" s="233" t="s">
        <v>3320</v>
      </c>
      <c r="HP30" s="233" t="s">
        <v>3320</v>
      </c>
      <c r="HQ30" s="233" t="s">
        <v>3320</v>
      </c>
      <c r="HR30" s="233" t="s">
        <v>3320</v>
      </c>
      <c r="HS30" s="233" t="s">
        <v>3320</v>
      </c>
      <c r="HT30" s="233" t="s">
        <v>3320</v>
      </c>
      <c r="HU30" s="233" t="s">
        <v>3320</v>
      </c>
      <c r="HV30" s="233" t="s">
        <v>3320</v>
      </c>
      <c r="HW30" s="233" t="s">
        <v>3320</v>
      </c>
      <c r="HX30" s="233" t="s">
        <v>3320</v>
      </c>
      <c r="HY30" s="233" t="s">
        <v>3320</v>
      </c>
      <c r="HZ30" s="233" t="s">
        <v>3320</v>
      </c>
      <c r="IA30" s="233" t="s">
        <v>3320</v>
      </c>
      <c r="IB30" s="233" t="s">
        <v>3320</v>
      </c>
      <c r="IC30" s="233" t="s">
        <v>3320</v>
      </c>
      <c r="ID30" s="233" t="s">
        <v>3320</v>
      </c>
      <c r="IE30" s="233" t="s">
        <v>3320</v>
      </c>
      <c r="IF30" s="233" t="s">
        <v>3320</v>
      </c>
      <c r="IG30" s="233" t="s">
        <v>3320</v>
      </c>
      <c r="IH30" s="233" t="s">
        <v>3320</v>
      </c>
      <c r="II30" s="233" t="s">
        <v>3320</v>
      </c>
      <c r="IJ30" s="233" t="s">
        <v>3320</v>
      </c>
      <c r="IK30" s="233" t="s">
        <v>3320</v>
      </c>
      <c r="IL30" s="233" t="s">
        <v>3320</v>
      </c>
      <c r="IM30" s="233" t="s">
        <v>3320</v>
      </c>
      <c r="IN30" s="233" t="s">
        <v>3320</v>
      </c>
      <c r="IO30" s="233" t="s">
        <v>3320</v>
      </c>
      <c r="IP30" s="233" t="s">
        <v>3320</v>
      </c>
      <c r="IQ30" s="233" t="s">
        <v>3320</v>
      </c>
      <c r="IR30" s="233" t="s">
        <v>3320</v>
      </c>
      <c r="IS30" s="233" t="s">
        <v>3320</v>
      </c>
      <c r="IT30" s="233" t="s">
        <v>3320</v>
      </c>
      <c r="IU30" s="233" t="s">
        <v>3320</v>
      </c>
      <c r="IV30" s="233" t="s">
        <v>3320</v>
      </c>
      <c r="IW30" s="231" t="s">
        <v>5773</v>
      </c>
      <c r="IX30" s="248" t="s">
        <v>5774</v>
      </c>
      <c r="IY30" s="248" t="s">
        <v>5774</v>
      </c>
      <c r="IZ30" s="231" t="s">
        <v>5775</v>
      </c>
      <c r="JA30" s="235"/>
      <c r="JB30" s="233"/>
      <c r="JC30" s="233"/>
      <c r="JD30" s="233"/>
      <c r="JE30" s="235"/>
      <c r="JF30" s="232" t="s">
        <v>3320</v>
      </c>
      <c r="JG30" s="232" t="s">
        <v>3320</v>
      </c>
      <c r="JH30" s="232" t="s">
        <v>3320</v>
      </c>
      <c r="JI30" s="232" t="s">
        <v>3320</v>
      </c>
      <c r="JJ30" s="232" t="s">
        <v>3320</v>
      </c>
      <c r="JK30" s="233" t="s">
        <v>202</v>
      </c>
      <c r="JL30" s="235"/>
      <c r="JM30" s="235"/>
      <c r="JN30" s="233" t="s">
        <v>202</v>
      </c>
      <c r="JO30" s="232">
        <v>7</v>
      </c>
      <c r="JP30" s="232">
        <v>0</v>
      </c>
      <c r="JQ30" s="233"/>
      <c r="JR30" s="233"/>
      <c r="JS30" s="233"/>
      <c r="JT30" s="233"/>
      <c r="JU30" s="233"/>
      <c r="JV30" s="233"/>
      <c r="JW30" s="233"/>
      <c r="JX30" s="233"/>
      <c r="JY30" s="233"/>
      <c r="JZ30" s="233"/>
      <c r="KA30" s="233"/>
      <c r="KB30" s="233"/>
      <c r="KC30" s="233"/>
      <c r="KD30" s="233"/>
      <c r="KE30" s="233"/>
      <c r="KF30" s="233"/>
      <c r="KG30" s="233"/>
      <c r="KH30" s="233"/>
      <c r="KI30" s="233"/>
      <c r="KJ30" s="233"/>
      <c r="KK30" s="233"/>
      <c r="KL30" s="233"/>
      <c r="KM30" s="233"/>
      <c r="KN30" s="232" t="s">
        <v>3320</v>
      </c>
      <c r="KO30" s="232" t="s">
        <v>3320</v>
      </c>
      <c r="KP30" s="232" t="s">
        <v>3320</v>
      </c>
      <c r="KQ30" s="235"/>
      <c r="KR30" s="235"/>
      <c r="KS30" s="235"/>
      <c r="KT30" s="233"/>
      <c r="KU30" s="235"/>
      <c r="KV30" s="235"/>
      <c r="KW30" s="235"/>
      <c r="KX30" s="233"/>
      <c r="KY30" s="232">
        <v>66</v>
      </c>
      <c r="KZ30" s="236">
        <v>0</v>
      </c>
      <c r="LA30" s="235"/>
      <c r="LB30" s="232">
        <v>0</v>
      </c>
      <c r="LC30" s="233"/>
      <c r="LD30" s="235"/>
      <c r="LE30" s="235"/>
      <c r="LF30" s="235"/>
    </row>
    <row r="31" spans="1:318" ht="49.5" customHeight="1" thickBot="1">
      <c r="A31" s="231" t="s">
        <v>5638</v>
      </c>
      <c r="B31" s="232">
        <v>846</v>
      </c>
      <c r="C31" s="233" t="s">
        <v>6448</v>
      </c>
      <c r="D31" s="233" t="s">
        <v>6449</v>
      </c>
      <c r="E31" s="232">
        <v>846</v>
      </c>
      <c r="F31" s="232">
        <v>73</v>
      </c>
      <c r="G31" s="233" t="s">
        <v>6003</v>
      </c>
      <c r="H31" s="233" t="s">
        <v>6004</v>
      </c>
      <c r="I31" s="234" t="s">
        <v>5782</v>
      </c>
      <c r="J31" s="234">
        <v>1</v>
      </c>
      <c r="K31" s="234" t="s">
        <v>68</v>
      </c>
      <c r="L31" s="234">
        <v>1</v>
      </c>
      <c r="M31" s="234">
        <v>1</v>
      </c>
      <c r="N31" s="235"/>
      <c r="O31" s="235"/>
      <c r="P31" s="235"/>
      <c r="Q31" s="234">
        <v>1</v>
      </c>
      <c r="R31" s="234" t="s">
        <v>68</v>
      </c>
      <c r="S31" s="235"/>
      <c r="T31" s="235"/>
      <c r="U31" s="235"/>
      <c r="V31" s="233" t="s">
        <v>3455</v>
      </c>
      <c r="W31" s="233" t="s">
        <v>5643</v>
      </c>
      <c r="X31" s="232">
        <v>1</v>
      </c>
      <c r="Y31" s="232">
        <v>105.6</v>
      </c>
      <c r="Z31" s="236">
        <v>0</v>
      </c>
      <c r="AA31" s="236">
        <v>0</v>
      </c>
      <c r="AB31" s="232">
        <v>1</v>
      </c>
      <c r="AC31" s="233" t="s">
        <v>6005</v>
      </c>
      <c r="AD31" s="233" t="s">
        <v>4514</v>
      </c>
      <c r="AE31" s="234" t="s">
        <v>5645</v>
      </c>
      <c r="AF31" s="233" t="s">
        <v>5693</v>
      </c>
      <c r="AG31" s="234" t="s">
        <v>5645</v>
      </c>
      <c r="AH31" s="233" t="s">
        <v>6005</v>
      </c>
      <c r="AI31" s="233" t="s">
        <v>6006</v>
      </c>
      <c r="AJ31" s="233" t="s">
        <v>6007</v>
      </c>
      <c r="AK31" s="233" t="s">
        <v>5698</v>
      </c>
      <c r="AL31" s="233" t="s">
        <v>6008</v>
      </c>
      <c r="AM31" s="233" t="s">
        <v>6009</v>
      </c>
      <c r="AN31" s="233" t="s">
        <v>3320</v>
      </c>
      <c r="AO31" s="233" t="s">
        <v>6010</v>
      </c>
      <c r="AP31" s="233" t="s">
        <v>5698</v>
      </c>
      <c r="AQ31" s="233" t="s">
        <v>6011</v>
      </c>
      <c r="AR31" s="233" t="s">
        <v>6012</v>
      </c>
      <c r="AS31" s="233" t="s">
        <v>6013</v>
      </c>
      <c r="AT31" s="233" t="s">
        <v>733</v>
      </c>
      <c r="AU31" s="233" t="s">
        <v>733</v>
      </c>
      <c r="AV31" s="233" t="s">
        <v>733</v>
      </c>
      <c r="AW31" s="233" t="s">
        <v>3320</v>
      </c>
      <c r="AX31" s="233" t="s">
        <v>6014</v>
      </c>
      <c r="AY31" s="233" t="s">
        <v>733</v>
      </c>
      <c r="AZ31" s="233" t="s">
        <v>6015</v>
      </c>
      <c r="BA31" s="233" t="s">
        <v>6016</v>
      </c>
      <c r="BB31" s="233" t="s">
        <v>6017</v>
      </c>
      <c r="BC31" s="233" t="s">
        <v>6018</v>
      </c>
      <c r="BD31" s="233" t="s">
        <v>6019</v>
      </c>
      <c r="BE31" s="233" t="s">
        <v>6020</v>
      </c>
      <c r="BF31" s="234" t="s">
        <v>1214</v>
      </c>
      <c r="BG31" s="233" t="s">
        <v>3320</v>
      </c>
      <c r="BH31" s="233" t="s">
        <v>5709</v>
      </c>
      <c r="BI31" s="233" t="s">
        <v>5710</v>
      </c>
      <c r="BJ31" s="233" t="s">
        <v>5710</v>
      </c>
      <c r="BK31" s="233" t="s">
        <v>6450</v>
      </c>
      <c r="BL31" s="234">
        <v>230</v>
      </c>
      <c r="BM31" s="233" t="s">
        <v>5712</v>
      </c>
      <c r="BN31" s="237">
        <v>47116</v>
      </c>
      <c r="BO31" s="232">
        <v>24</v>
      </c>
      <c r="BP31" s="232">
        <v>2028</v>
      </c>
      <c r="BQ31" s="232">
        <v>105.6</v>
      </c>
      <c r="BR31" s="234">
        <v>105.6</v>
      </c>
      <c r="BS31" s="233" t="s">
        <v>5666</v>
      </c>
      <c r="BT31" s="232">
        <v>24</v>
      </c>
      <c r="BU31" s="234">
        <v>328.41</v>
      </c>
      <c r="BV31" s="238">
        <v>0.36</v>
      </c>
      <c r="BW31" s="239" t="s">
        <v>910</v>
      </c>
      <c r="BX31" s="233" t="s">
        <v>733</v>
      </c>
      <c r="BY31" s="235"/>
      <c r="BZ31" s="232">
        <v>28.83</v>
      </c>
      <c r="CA31" s="233" t="s">
        <v>1214</v>
      </c>
      <c r="CB31" s="232">
        <v>650</v>
      </c>
      <c r="CC31" s="233" t="s">
        <v>5800</v>
      </c>
      <c r="CD31" s="233" t="s">
        <v>5801</v>
      </c>
      <c r="CE31" s="233" t="s">
        <v>3320</v>
      </c>
      <c r="CF31" s="233" t="s">
        <v>733</v>
      </c>
      <c r="CG31" s="233" t="s">
        <v>733</v>
      </c>
      <c r="CH31" s="232">
        <v>2.52</v>
      </c>
      <c r="CI31" s="232">
        <v>2.33</v>
      </c>
      <c r="CJ31" s="233" t="s">
        <v>6451</v>
      </c>
      <c r="CK31" s="232">
        <v>365</v>
      </c>
      <c r="CL31" s="232">
        <v>90</v>
      </c>
      <c r="CM31" s="232">
        <v>98</v>
      </c>
      <c r="CN31" s="232">
        <v>25</v>
      </c>
      <c r="CO31" s="237">
        <v>46363</v>
      </c>
      <c r="CP31" s="232">
        <v>2026</v>
      </c>
      <c r="CQ31" s="232">
        <v>1.8</v>
      </c>
      <c r="CR31" s="232">
        <v>11</v>
      </c>
      <c r="CS31" s="233" t="s">
        <v>6452</v>
      </c>
      <c r="CT31" s="232">
        <v>256012.84</v>
      </c>
      <c r="CU31" s="233" t="s">
        <v>3320</v>
      </c>
      <c r="CV31" s="233" t="s">
        <v>3320</v>
      </c>
      <c r="CW31" s="233" t="s">
        <v>3320</v>
      </c>
      <c r="CX31" s="233" t="s">
        <v>3320</v>
      </c>
      <c r="CY31" s="233" t="s">
        <v>3320</v>
      </c>
      <c r="CZ31" s="233" t="s">
        <v>3320</v>
      </c>
      <c r="DA31" s="233" t="s">
        <v>3320</v>
      </c>
      <c r="DB31" s="233" t="s">
        <v>3320</v>
      </c>
      <c r="DC31" s="233" t="s">
        <v>3320</v>
      </c>
      <c r="DD31" s="233" t="s">
        <v>3320</v>
      </c>
      <c r="DE31" s="235"/>
      <c r="DF31" s="233" t="s">
        <v>3320</v>
      </c>
      <c r="DG31" s="233" t="s">
        <v>3320</v>
      </c>
      <c r="DH31" s="233" t="s">
        <v>3320</v>
      </c>
      <c r="DI31" s="233" t="s">
        <v>3320</v>
      </c>
      <c r="DJ31" s="233" t="s">
        <v>3320</v>
      </c>
      <c r="DK31" s="233" t="s">
        <v>3320</v>
      </c>
      <c r="DL31" s="235"/>
      <c r="DM31" s="233" t="s">
        <v>3320</v>
      </c>
      <c r="DN31" s="233" t="s">
        <v>3320</v>
      </c>
      <c r="DO31" s="233" t="s">
        <v>3320</v>
      </c>
      <c r="DP31" s="235"/>
      <c r="DQ31" s="233" t="s">
        <v>3320</v>
      </c>
      <c r="DR31" s="233" t="s">
        <v>3320</v>
      </c>
      <c r="DS31" s="233" t="s">
        <v>3320</v>
      </c>
      <c r="DT31" s="233" t="s">
        <v>3320</v>
      </c>
      <c r="DU31" s="233" t="s">
        <v>3320</v>
      </c>
      <c r="DV31" s="233" t="s">
        <v>3320</v>
      </c>
      <c r="DW31" s="233" t="s">
        <v>3320</v>
      </c>
      <c r="DX31" s="233" t="s">
        <v>3320</v>
      </c>
      <c r="DY31" s="233" t="s">
        <v>3320</v>
      </c>
      <c r="DZ31" s="233" t="s">
        <v>3320</v>
      </c>
      <c r="EA31" s="233" t="s">
        <v>3320</v>
      </c>
      <c r="EB31" s="233" t="s">
        <v>3320</v>
      </c>
      <c r="EC31" s="233" t="s">
        <v>3320</v>
      </c>
      <c r="ED31" s="233" t="s">
        <v>3320</v>
      </c>
      <c r="EE31" s="233" t="s">
        <v>3320</v>
      </c>
      <c r="EF31" s="233" t="s">
        <v>3320</v>
      </c>
      <c r="EG31" s="233" t="s">
        <v>3320</v>
      </c>
      <c r="EH31" s="233" t="s">
        <v>3320</v>
      </c>
      <c r="EI31" s="233" t="s">
        <v>3320</v>
      </c>
      <c r="EJ31" s="233" t="s">
        <v>3320</v>
      </c>
      <c r="EK31" s="233" t="s">
        <v>3320</v>
      </c>
      <c r="EL31" s="233" t="s">
        <v>3320</v>
      </c>
      <c r="EM31" s="233" t="s">
        <v>3320</v>
      </c>
      <c r="EN31" s="233" t="s">
        <v>3320</v>
      </c>
      <c r="EO31" s="233" t="s">
        <v>3320</v>
      </c>
      <c r="EP31" s="233" t="s">
        <v>3320</v>
      </c>
      <c r="EQ31" s="233" t="s">
        <v>3320</v>
      </c>
      <c r="ER31" s="233" t="s">
        <v>3320</v>
      </c>
      <c r="ES31" s="233" t="s">
        <v>3320</v>
      </c>
      <c r="ET31" s="233" t="s">
        <v>3320</v>
      </c>
      <c r="EU31" s="233" t="s">
        <v>3320</v>
      </c>
      <c r="EV31" s="233" t="s">
        <v>3320</v>
      </c>
      <c r="EW31" s="233" t="s">
        <v>3320</v>
      </c>
      <c r="EX31" s="233" t="s">
        <v>3320</v>
      </c>
      <c r="EY31" s="233" t="s">
        <v>3320</v>
      </c>
      <c r="EZ31" s="233" t="s">
        <v>3320</v>
      </c>
      <c r="FA31" s="233" t="s">
        <v>3320</v>
      </c>
      <c r="FB31" s="233" t="s">
        <v>3320</v>
      </c>
      <c r="FC31" s="233" t="s">
        <v>3320</v>
      </c>
      <c r="FD31" s="233" t="s">
        <v>3320</v>
      </c>
      <c r="FE31" s="233" t="s">
        <v>3320</v>
      </c>
      <c r="FF31" s="233" t="s">
        <v>3320</v>
      </c>
      <c r="FG31" s="233" t="s">
        <v>3320</v>
      </c>
      <c r="FH31" s="233" t="s">
        <v>3320</v>
      </c>
      <c r="FI31" s="233" t="s">
        <v>3320</v>
      </c>
      <c r="FJ31" s="233" t="s">
        <v>3320</v>
      </c>
      <c r="FK31" s="233" t="s">
        <v>3320</v>
      </c>
      <c r="FL31" s="233" t="s">
        <v>3320</v>
      </c>
      <c r="FM31" s="233" t="s">
        <v>3320</v>
      </c>
      <c r="FN31" s="240">
        <v>185845965</v>
      </c>
      <c r="FO31" s="232">
        <v>186</v>
      </c>
      <c r="FP31" s="233" t="s">
        <v>733</v>
      </c>
      <c r="FQ31" s="233" t="s">
        <v>733</v>
      </c>
      <c r="FR31" s="233" t="s">
        <v>733</v>
      </c>
      <c r="FS31" s="233" t="s">
        <v>733</v>
      </c>
      <c r="FT31" s="233" t="s">
        <v>657</v>
      </c>
      <c r="FU31" s="233" t="s">
        <v>6453</v>
      </c>
      <c r="FV31" s="233" t="s">
        <v>6454</v>
      </c>
      <c r="FW31" s="241" t="s">
        <v>6450</v>
      </c>
      <c r="FX31" s="242">
        <v>230</v>
      </c>
      <c r="FY31" s="233" t="s">
        <v>6455</v>
      </c>
      <c r="FZ31" s="240">
        <v>171996057</v>
      </c>
      <c r="GA31" s="240">
        <v>34200000</v>
      </c>
      <c r="GB31" s="240">
        <v>3110</v>
      </c>
      <c r="GC31" s="240">
        <v>1002</v>
      </c>
      <c r="GD31" s="233" t="s">
        <v>6027</v>
      </c>
      <c r="GE31" s="233" t="s">
        <v>733</v>
      </c>
      <c r="GF31" s="233" t="s">
        <v>733</v>
      </c>
      <c r="GG31" s="233" t="s">
        <v>6456</v>
      </c>
      <c r="GH31" s="233" t="s">
        <v>733</v>
      </c>
      <c r="GI31" s="233" t="s">
        <v>733</v>
      </c>
      <c r="GJ31" s="233" t="s">
        <v>733</v>
      </c>
      <c r="GK31" s="233" t="s">
        <v>733</v>
      </c>
      <c r="GL31" s="233" t="s">
        <v>733</v>
      </c>
      <c r="GM31" s="243" t="s">
        <v>5676</v>
      </c>
      <c r="GN31" s="233" t="s">
        <v>3320</v>
      </c>
      <c r="GO31" s="233" t="s">
        <v>733</v>
      </c>
      <c r="GP31" s="233" t="s">
        <v>5721</v>
      </c>
      <c r="GQ31" s="233" t="s">
        <v>1214</v>
      </c>
      <c r="GR31" s="233" t="s">
        <v>1214</v>
      </c>
      <c r="GS31" s="233" t="s">
        <v>3320</v>
      </c>
      <c r="GT31" s="233" t="s">
        <v>3320</v>
      </c>
      <c r="GU31" s="232">
        <v>0</v>
      </c>
      <c r="GV31" s="233" t="s">
        <v>1214</v>
      </c>
      <c r="GW31" s="233" t="s">
        <v>1214</v>
      </c>
      <c r="GX31" s="233" t="s">
        <v>3320</v>
      </c>
      <c r="GY31" s="233" t="s">
        <v>1214</v>
      </c>
      <c r="GZ31" s="233" t="s">
        <v>3320</v>
      </c>
      <c r="HA31" s="233" t="s">
        <v>6457</v>
      </c>
      <c r="HB31" s="233" t="s">
        <v>6458</v>
      </c>
      <c r="HC31" s="233" t="s">
        <v>3320</v>
      </c>
      <c r="HD31" s="233" t="s">
        <v>3320</v>
      </c>
      <c r="HE31" s="233" t="s">
        <v>3320</v>
      </c>
      <c r="HF31" s="233" t="s">
        <v>733</v>
      </c>
      <c r="HG31" s="233" t="s">
        <v>1214</v>
      </c>
      <c r="HH31" s="244">
        <v>46079.747511574074</v>
      </c>
      <c r="HI31" s="244">
        <v>46084.437372685185</v>
      </c>
      <c r="HJ31" s="233" t="s">
        <v>5685</v>
      </c>
      <c r="HK31" s="233" t="s">
        <v>3320</v>
      </c>
      <c r="HL31" s="233" t="s">
        <v>3320</v>
      </c>
      <c r="HM31" s="233" t="s">
        <v>3320</v>
      </c>
      <c r="HN31" s="233" t="s">
        <v>3320</v>
      </c>
      <c r="HO31" s="233" t="s">
        <v>3320</v>
      </c>
      <c r="HP31" s="233" t="s">
        <v>3320</v>
      </c>
      <c r="HQ31" s="233" t="s">
        <v>3320</v>
      </c>
      <c r="HR31" s="233" t="s">
        <v>3320</v>
      </c>
      <c r="HS31" s="233" t="s">
        <v>3320</v>
      </c>
      <c r="HT31" s="233" t="s">
        <v>3320</v>
      </c>
      <c r="HU31" s="233" t="s">
        <v>3320</v>
      </c>
      <c r="HV31" s="233" t="s">
        <v>3320</v>
      </c>
      <c r="HW31" s="233" t="s">
        <v>3320</v>
      </c>
      <c r="HX31" s="233" t="s">
        <v>3320</v>
      </c>
      <c r="HY31" s="233" t="s">
        <v>3320</v>
      </c>
      <c r="HZ31" s="233" t="s">
        <v>3320</v>
      </c>
      <c r="IA31" s="233" t="s">
        <v>3320</v>
      </c>
      <c r="IB31" s="233" t="s">
        <v>3320</v>
      </c>
      <c r="IC31" s="233" t="s">
        <v>3320</v>
      </c>
      <c r="ID31" s="233" t="s">
        <v>3320</v>
      </c>
      <c r="IE31" s="233" t="s">
        <v>3320</v>
      </c>
      <c r="IF31" s="233" t="s">
        <v>3320</v>
      </c>
      <c r="IG31" s="233" t="s">
        <v>3320</v>
      </c>
      <c r="IH31" s="233" t="s">
        <v>3320</v>
      </c>
      <c r="II31" s="233" t="s">
        <v>3320</v>
      </c>
      <c r="IJ31" s="233" t="s">
        <v>3320</v>
      </c>
      <c r="IK31" s="233" t="s">
        <v>3320</v>
      </c>
      <c r="IL31" s="233" t="s">
        <v>3320</v>
      </c>
      <c r="IM31" s="233" t="s">
        <v>3320</v>
      </c>
      <c r="IN31" s="233" t="s">
        <v>3320</v>
      </c>
      <c r="IO31" s="233" t="s">
        <v>3320</v>
      </c>
      <c r="IP31" s="233" t="s">
        <v>3320</v>
      </c>
      <c r="IQ31" s="233" t="s">
        <v>3320</v>
      </c>
      <c r="IR31" s="233" t="s">
        <v>3320</v>
      </c>
      <c r="IS31" s="233" t="s">
        <v>3320</v>
      </c>
      <c r="IT31" s="233" t="s">
        <v>3320</v>
      </c>
      <c r="IU31" s="233" t="s">
        <v>3320</v>
      </c>
      <c r="IV31" s="233" t="s">
        <v>3320</v>
      </c>
      <c r="IW31" s="231" t="s">
        <v>5773</v>
      </c>
      <c r="IX31" s="248" t="s">
        <v>5774</v>
      </c>
      <c r="IY31" s="248" t="s">
        <v>5774</v>
      </c>
      <c r="IZ31" s="231" t="s">
        <v>5775</v>
      </c>
      <c r="JA31" s="235"/>
      <c r="JB31" s="233"/>
      <c r="JC31" s="233"/>
      <c r="JD31" s="233"/>
      <c r="JE31" s="235"/>
      <c r="JF31" s="232" t="s">
        <v>3320</v>
      </c>
      <c r="JG31" s="232" t="s">
        <v>3320</v>
      </c>
      <c r="JH31" s="232" t="s">
        <v>3320</v>
      </c>
      <c r="JI31" s="232" t="s">
        <v>3320</v>
      </c>
      <c r="JJ31" s="232" t="s">
        <v>3320</v>
      </c>
      <c r="JK31" s="233" t="s">
        <v>202</v>
      </c>
      <c r="JL31" s="235"/>
      <c r="JM31" s="235"/>
      <c r="JN31" s="233" t="s">
        <v>202</v>
      </c>
      <c r="JO31" s="232">
        <v>7</v>
      </c>
      <c r="JP31" s="232">
        <v>0</v>
      </c>
      <c r="JQ31" s="233"/>
      <c r="JR31" s="233"/>
      <c r="JS31" s="233"/>
      <c r="JT31" s="233"/>
      <c r="JU31" s="233"/>
      <c r="JV31" s="233"/>
      <c r="JW31" s="233"/>
      <c r="JX31" s="233"/>
      <c r="JY31" s="233"/>
      <c r="JZ31" s="233"/>
      <c r="KA31" s="233"/>
      <c r="KB31" s="233"/>
      <c r="KC31" s="233"/>
      <c r="KD31" s="233"/>
      <c r="KE31" s="233"/>
      <c r="KF31" s="233"/>
      <c r="KG31" s="233"/>
      <c r="KH31" s="233"/>
      <c r="KI31" s="233"/>
      <c r="KJ31" s="233"/>
      <c r="KK31" s="233"/>
      <c r="KL31" s="233"/>
      <c r="KM31" s="233"/>
      <c r="KN31" s="232" t="s">
        <v>3320</v>
      </c>
      <c r="KO31" s="232" t="s">
        <v>3320</v>
      </c>
      <c r="KP31" s="232" t="s">
        <v>3320</v>
      </c>
      <c r="KQ31" s="235"/>
      <c r="KR31" s="235"/>
      <c r="KS31" s="235"/>
      <c r="KT31" s="247"/>
      <c r="KU31" s="235"/>
      <c r="KV31" s="235"/>
      <c r="KW31" s="233" t="s">
        <v>6459</v>
      </c>
      <c r="KX31" s="233"/>
      <c r="KY31" s="232">
        <v>105.6</v>
      </c>
      <c r="KZ31" s="236">
        <v>0</v>
      </c>
      <c r="LA31" s="235"/>
      <c r="LB31" s="232">
        <v>0</v>
      </c>
      <c r="LC31" s="233"/>
      <c r="LD31" s="235"/>
      <c r="LE31" s="235"/>
      <c r="LF31" s="235"/>
    </row>
    <row r="32" spans="1:318" ht="49.5" customHeight="1" thickBot="1">
      <c r="A32" s="231" t="s">
        <v>5638</v>
      </c>
      <c r="B32" s="232">
        <v>602</v>
      </c>
      <c r="C32" s="233" t="s">
        <v>6460</v>
      </c>
      <c r="D32" s="233" t="s">
        <v>6461</v>
      </c>
      <c r="E32" s="232">
        <v>602</v>
      </c>
      <c r="F32" s="235"/>
      <c r="G32" s="233" t="s">
        <v>6462</v>
      </c>
      <c r="H32" s="233" t="s">
        <v>6463</v>
      </c>
      <c r="I32" s="234">
        <v>1</v>
      </c>
      <c r="J32" s="235"/>
      <c r="K32" s="234" t="s">
        <v>68</v>
      </c>
      <c r="L32" s="235"/>
      <c r="M32" s="234">
        <v>1</v>
      </c>
      <c r="N32" s="234">
        <v>1</v>
      </c>
      <c r="O32" s="235"/>
      <c r="P32" s="235"/>
      <c r="Q32" s="234">
        <v>1</v>
      </c>
      <c r="R32" s="234" t="s">
        <v>68</v>
      </c>
      <c r="S32" s="235"/>
      <c r="T32" s="235"/>
      <c r="U32" s="235"/>
      <c r="V32" s="233" t="s">
        <v>6464</v>
      </c>
      <c r="W32" s="233" t="s">
        <v>5643</v>
      </c>
      <c r="X32" s="232">
        <v>1</v>
      </c>
      <c r="Y32" s="232">
        <v>300</v>
      </c>
      <c r="Z32" s="236">
        <v>0</v>
      </c>
      <c r="AA32" s="236">
        <v>0</v>
      </c>
      <c r="AB32" s="232">
        <v>1</v>
      </c>
      <c r="AC32" s="233" t="s">
        <v>6465</v>
      </c>
      <c r="AD32" s="233" t="s">
        <v>6466</v>
      </c>
      <c r="AE32" s="234" t="s">
        <v>5645</v>
      </c>
      <c r="AF32" s="233" t="s">
        <v>5693</v>
      </c>
      <c r="AG32" s="234" t="s">
        <v>5645</v>
      </c>
      <c r="AH32" s="231" t="s">
        <v>6465</v>
      </c>
      <c r="AI32" s="233" t="s">
        <v>6467</v>
      </c>
      <c r="AJ32" s="233" t="s">
        <v>6468</v>
      </c>
      <c r="AK32" s="233" t="s">
        <v>6469</v>
      </c>
      <c r="AL32" s="233" t="s">
        <v>6470</v>
      </c>
      <c r="AM32" s="233" t="s">
        <v>6471</v>
      </c>
      <c r="AN32" s="233" t="s">
        <v>3320</v>
      </c>
      <c r="AO32" s="233" t="s">
        <v>6472</v>
      </c>
      <c r="AP32" s="233" t="s">
        <v>5698</v>
      </c>
      <c r="AQ32" s="233" t="s">
        <v>6473</v>
      </c>
      <c r="AR32" s="233" t="s">
        <v>6474</v>
      </c>
      <c r="AS32" s="233" t="s">
        <v>6475</v>
      </c>
      <c r="AT32" s="233" t="s">
        <v>733</v>
      </c>
      <c r="AU32" s="233" t="s">
        <v>733</v>
      </c>
      <c r="AV32" s="233" t="s">
        <v>733</v>
      </c>
      <c r="AW32" s="233" t="s">
        <v>3320</v>
      </c>
      <c r="AX32" s="233" t="s">
        <v>6476</v>
      </c>
      <c r="AY32" s="233" t="s">
        <v>733</v>
      </c>
      <c r="AZ32" s="233" t="s">
        <v>6477</v>
      </c>
      <c r="BA32" s="233" t="s">
        <v>6478</v>
      </c>
      <c r="BB32" s="233" t="s">
        <v>6479</v>
      </c>
      <c r="BC32" s="233" t="s">
        <v>6480</v>
      </c>
      <c r="BD32" s="235" t="s">
        <v>6481</v>
      </c>
      <c r="BE32" s="233" t="s">
        <v>6482</v>
      </c>
      <c r="BF32" s="234" t="s">
        <v>1214</v>
      </c>
      <c r="BG32" s="233" t="s">
        <v>3320</v>
      </c>
      <c r="BH32" s="233" t="s">
        <v>5833</v>
      </c>
      <c r="BI32" s="233" t="s">
        <v>5833</v>
      </c>
      <c r="BJ32" s="233" t="s">
        <v>6483</v>
      </c>
      <c r="BK32" s="233" t="s">
        <v>6484</v>
      </c>
      <c r="BL32" s="234">
        <v>400</v>
      </c>
      <c r="BM32" s="233" t="s">
        <v>5936</v>
      </c>
      <c r="BN32" s="237">
        <v>47482</v>
      </c>
      <c r="BO32" s="232">
        <v>25</v>
      </c>
      <c r="BP32" s="232">
        <v>2029</v>
      </c>
      <c r="BQ32" s="232">
        <v>300</v>
      </c>
      <c r="BR32" s="234">
        <v>300</v>
      </c>
      <c r="BS32" s="233" t="s">
        <v>5666</v>
      </c>
      <c r="BT32" s="232">
        <v>582400</v>
      </c>
      <c r="BU32" s="234">
        <v>943.83</v>
      </c>
      <c r="BV32" s="238">
        <v>0.36</v>
      </c>
      <c r="BW32" s="239" t="s">
        <v>910</v>
      </c>
      <c r="BX32" s="233" t="s">
        <v>733</v>
      </c>
      <c r="BY32" s="233" t="s">
        <v>910</v>
      </c>
      <c r="BZ32" s="232">
        <v>35.9</v>
      </c>
      <c r="CA32" s="233" t="s">
        <v>733</v>
      </c>
      <c r="CB32" s="232">
        <v>655</v>
      </c>
      <c r="CC32" s="233" t="s">
        <v>5800</v>
      </c>
      <c r="CD32" s="233" t="s">
        <v>5668</v>
      </c>
      <c r="CE32" s="233" t="s">
        <v>3320</v>
      </c>
      <c r="CF32" s="233" t="s">
        <v>733</v>
      </c>
      <c r="CG32" s="233" t="s">
        <v>733</v>
      </c>
      <c r="CH32" s="232">
        <v>2420</v>
      </c>
      <c r="CI32" s="232">
        <v>2324</v>
      </c>
      <c r="CJ32" s="233" t="s">
        <v>6485</v>
      </c>
      <c r="CK32" s="232">
        <v>365</v>
      </c>
      <c r="CL32" s="232">
        <v>88</v>
      </c>
      <c r="CM32" s="232">
        <v>98</v>
      </c>
      <c r="CN32" s="232">
        <v>25</v>
      </c>
      <c r="CO32" s="237">
        <v>46477</v>
      </c>
      <c r="CP32" s="232">
        <v>2027</v>
      </c>
      <c r="CQ32" s="232">
        <v>0.45</v>
      </c>
      <c r="CR32" s="232">
        <v>10</v>
      </c>
      <c r="CS32" s="233" t="s">
        <v>6486</v>
      </c>
      <c r="CT32" s="232">
        <v>39000000</v>
      </c>
      <c r="CU32" s="233" t="s">
        <v>3320</v>
      </c>
      <c r="CV32" s="233" t="s">
        <v>3320</v>
      </c>
      <c r="CW32" s="233" t="s">
        <v>3320</v>
      </c>
      <c r="CX32" s="233" t="s">
        <v>3320</v>
      </c>
      <c r="CY32" s="233" t="s">
        <v>3320</v>
      </c>
      <c r="CZ32" s="233" t="s">
        <v>3320</v>
      </c>
      <c r="DA32" s="233" t="s">
        <v>3320</v>
      </c>
      <c r="DB32" s="233" t="s">
        <v>3320</v>
      </c>
      <c r="DC32" s="233" t="s">
        <v>3320</v>
      </c>
      <c r="DD32" s="233" t="s">
        <v>3320</v>
      </c>
      <c r="DE32" s="235"/>
      <c r="DF32" s="233" t="s">
        <v>3320</v>
      </c>
      <c r="DG32" s="233" t="s">
        <v>3320</v>
      </c>
      <c r="DH32" s="233" t="s">
        <v>3320</v>
      </c>
      <c r="DI32" s="233" t="s">
        <v>3320</v>
      </c>
      <c r="DJ32" s="233" t="s">
        <v>3320</v>
      </c>
      <c r="DK32" s="233" t="s">
        <v>3320</v>
      </c>
      <c r="DL32" s="235"/>
      <c r="DM32" s="233" t="s">
        <v>3320</v>
      </c>
      <c r="DN32" s="233" t="s">
        <v>3320</v>
      </c>
      <c r="DO32" s="233" t="s">
        <v>3320</v>
      </c>
      <c r="DP32" s="235"/>
      <c r="DQ32" s="233" t="s">
        <v>3320</v>
      </c>
      <c r="DR32" s="233" t="s">
        <v>3320</v>
      </c>
      <c r="DS32" s="233" t="s">
        <v>3320</v>
      </c>
      <c r="DT32" s="233" t="s">
        <v>3320</v>
      </c>
      <c r="DU32" s="233" t="s">
        <v>3320</v>
      </c>
      <c r="DV32" s="233" t="s">
        <v>3320</v>
      </c>
      <c r="DW32" s="233" t="s">
        <v>3320</v>
      </c>
      <c r="DX32" s="233" t="s">
        <v>3320</v>
      </c>
      <c r="DY32" s="233" t="s">
        <v>3320</v>
      </c>
      <c r="DZ32" s="233" t="s">
        <v>3320</v>
      </c>
      <c r="EA32" s="233" t="s">
        <v>3320</v>
      </c>
      <c r="EB32" s="233" t="s">
        <v>3320</v>
      </c>
      <c r="EC32" s="233" t="s">
        <v>3320</v>
      </c>
      <c r="ED32" s="233" t="s">
        <v>3320</v>
      </c>
      <c r="EE32" s="233" t="s">
        <v>3320</v>
      </c>
      <c r="EF32" s="233" t="s">
        <v>3320</v>
      </c>
      <c r="EG32" s="233" t="s">
        <v>3320</v>
      </c>
      <c r="EH32" s="233" t="s">
        <v>3320</v>
      </c>
      <c r="EI32" s="233" t="s">
        <v>3320</v>
      </c>
      <c r="EJ32" s="233" t="s">
        <v>3320</v>
      </c>
      <c r="EK32" s="233" t="s">
        <v>3320</v>
      </c>
      <c r="EL32" s="233" t="s">
        <v>3320</v>
      </c>
      <c r="EM32" s="233" t="s">
        <v>3320</v>
      </c>
      <c r="EN32" s="233" t="s">
        <v>3320</v>
      </c>
      <c r="EO32" s="233" t="s">
        <v>3320</v>
      </c>
      <c r="EP32" s="233" t="s">
        <v>3320</v>
      </c>
      <c r="EQ32" s="233" t="s">
        <v>3320</v>
      </c>
      <c r="ER32" s="233" t="s">
        <v>3320</v>
      </c>
      <c r="ES32" s="233" t="s">
        <v>3320</v>
      </c>
      <c r="ET32" s="233" t="s">
        <v>3320</v>
      </c>
      <c r="EU32" s="233" t="s">
        <v>3320</v>
      </c>
      <c r="EV32" s="233" t="s">
        <v>3320</v>
      </c>
      <c r="EW32" s="233" t="s">
        <v>3320</v>
      </c>
      <c r="EX32" s="233" t="s">
        <v>3320</v>
      </c>
      <c r="EY32" s="233" t="s">
        <v>3320</v>
      </c>
      <c r="EZ32" s="233" t="s">
        <v>3320</v>
      </c>
      <c r="FA32" s="233" t="s">
        <v>3320</v>
      </c>
      <c r="FB32" s="233" t="s">
        <v>3320</v>
      </c>
      <c r="FC32" s="233" t="s">
        <v>3320</v>
      </c>
      <c r="FD32" s="233" t="s">
        <v>3320</v>
      </c>
      <c r="FE32" s="233" t="s">
        <v>3320</v>
      </c>
      <c r="FF32" s="233" t="s">
        <v>3320</v>
      </c>
      <c r="FG32" s="233" t="s">
        <v>3320</v>
      </c>
      <c r="FH32" s="233" t="s">
        <v>3320</v>
      </c>
      <c r="FI32" s="233" t="s">
        <v>3320</v>
      </c>
      <c r="FJ32" s="233" t="s">
        <v>3320</v>
      </c>
      <c r="FK32" s="233" t="s">
        <v>3320</v>
      </c>
      <c r="FL32" s="233" t="s">
        <v>3320</v>
      </c>
      <c r="FM32" s="233" t="s">
        <v>3320</v>
      </c>
      <c r="FN32" s="240">
        <v>417804000</v>
      </c>
      <c r="FO32" s="232">
        <v>418</v>
      </c>
      <c r="FP32" s="233" t="s">
        <v>733</v>
      </c>
      <c r="FQ32" s="233" t="s">
        <v>733</v>
      </c>
      <c r="FR32" s="233" t="s">
        <v>733</v>
      </c>
      <c r="FS32" s="233" t="s">
        <v>733</v>
      </c>
      <c r="FT32" s="233" t="s">
        <v>2240</v>
      </c>
      <c r="FU32" s="233" t="s">
        <v>6487</v>
      </c>
      <c r="FV32" s="233" t="s">
        <v>6488</v>
      </c>
      <c r="FW32" s="241" t="s">
        <v>6484</v>
      </c>
      <c r="FX32" s="242">
        <v>230</v>
      </c>
      <c r="FY32" s="233" t="s">
        <v>6489</v>
      </c>
      <c r="FZ32" s="240">
        <v>417804000</v>
      </c>
      <c r="GA32" s="240">
        <v>66578705</v>
      </c>
      <c r="GB32" s="240">
        <v>2378</v>
      </c>
      <c r="GC32" s="232">
        <v>278</v>
      </c>
      <c r="GD32" s="233" t="s">
        <v>6490</v>
      </c>
      <c r="GE32" s="233" t="s">
        <v>733</v>
      </c>
      <c r="GF32" s="233" t="s">
        <v>733</v>
      </c>
      <c r="GG32" s="233" t="s">
        <v>6491</v>
      </c>
      <c r="GH32" s="233" t="s">
        <v>733</v>
      </c>
      <c r="GI32" s="233" t="s">
        <v>733</v>
      </c>
      <c r="GJ32" s="233" t="s">
        <v>733</v>
      </c>
      <c r="GK32" s="233" t="s">
        <v>733</v>
      </c>
      <c r="GL32" s="233" t="s">
        <v>733</v>
      </c>
      <c r="GM32" s="243" t="s">
        <v>5676</v>
      </c>
      <c r="GN32" s="233" t="s">
        <v>3320</v>
      </c>
      <c r="GO32" s="233" t="s">
        <v>733</v>
      </c>
      <c r="GP32" s="233" t="s">
        <v>5721</v>
      </c>
      <c r="GQ32" s="233" t="s">
        <v>1214</v>
      </c>
      <c r="GR32" s="233" t="s">
        <v>1214</v>
      </c>
      <c r="GS32" s="233" t="s">
        <v>3320</v>
      </c>
      <c r="GT32" s="233" t="s">
        <v>3320</v>
      </c>
      <c r="GU32" s="233" t="s">
        <v>3320</v>
      </c>
      <c r="GV32" s="233" t="s">
        <v>1214</v>
      </c>
      <c r="GW32" s="233" t="s">
        <v>1214</v>
      </c>
      <c r="GX32" s="233" t="s">
        <v>3320</v>
      </c>
      <c r="GY32" s="233" t="s">
        <v>1214</v>
      </c>
      <c r="GZ32" s="233" t="s">
        <v>3320</v>
      </c>
      <c r="HA32" s="233" t="s">
        <v>6492</v>
      </c>
      <c r="HB32" s="233" t="s">
        <v>6493</v>
      </c>
      <c r="HC32" s="233" t="s">
        <v>3320</v>
      </c>
      <c r="HD32" s="233" t="s">
        <v>3320</v>
      </c>
      <c r="HE32" s="233" t="s">
        <v>3320</v>
      </c>
      <c r="HF32" s="233" t="s">
        <v>5759</v>
      </c>
      <c r="HG32" s="233" t="s">
        <v>1214</v>
      </c>
      <c r="HH32" s="244">
        <v>46084.039490740739</v>
      </c>
      <c r="HI32" s="244">
        <v>46084.084409722222</v>
      </c>
      <c r="HJ32" s="233" t="s">
        <v>5685</v>
      </c>
      <c r="HK32" s="233" t="s">
        <v>3320</v>
      </c>
      <c r="HL32" s="233" t="s">
        <v>3320</v>
      </c>
      <c r="HM32" s="233" t="s">
        <v>3320</v>
      </c>
      <c r="HN32" s="233" t="s">
        <v>3320</v>
      </c>
      <c r="HO32" s="233" t="s">
        <v>3320</v>
      </c>
      <c r="HP32" s="233" t="s">
        <v>3320</v>
      </c>
      <c r="HQ32" s="233" t="s">
        <v>3320</v>
      </c>
      <c r="HR32" s="233" t="s">
        <v>3320</v>
      </c>
      <c r="HS32" s="233" t="s">
        <v>3320</v>
      </c>
      <c r="HT32" s="233" t="s">
        <v>3320</v>
      </c>
      <c r="HU32" s="233" t="s">
        <v>3320</v>
      </c>
      <c r="HV32" s="233" t="s">
        <v>3320</v>
      </c>
      <c r="HW32" s="233" t="s">
        <v>3320</v>
      </c>
      <c r="HX32" s="233" t="s">
        <v>3320</v>
      </c>
      <c r="HY32" s="233" t="s">
        <v>3320</v>
      </c>
      <c r="HZ32" s="233" t="s">
        <v>3320</v>
      </c>
      <c r="IA32" s="233" t="s">
        <v>3320</v>
      </c>
      <c r="IB32" s="233" t="s">
        <v>3320</v>
      </c>
      <c r="IC32" s="233" t="s">
        <v>3320</v>
      </c>
      <c r="ID32" s="233" t="s">
        <v>3320</v>
      </c>
      <c r="IE32" s="233" t="s">
        <v>3320</v>
      </c>
      <c r="IF32" s="233" t="s">
        <v>3320</v>
      </c>
      <c r="IG32" s="233" t="s">
        <v>3320</v>
      </c>
      <c r="IH32" s="233" t="s">
        <v>3320</v>
      </c>
      <c r="II32" s="233" t="s">
        <v>3320</v>
      </c>
      <c r="IJ32" s="233" t="s">
        <v>3320</v>
      </c>
      <c r="IK32" s="233" t="s">
        <v>3320</v>
      </c>
      <c r="IL32" s="233" t="s">
        <v>3320</v>
      </c>
      <c r="IM32" s="233" t="s">
        <v>3320</v>
      </c>
      <c r="IN32" s="233" t="s">
        <v>3320</v>
      </c>
      <c r="IO32" s="233" t="s">
        <v>3320</v>
      </c>
      <c r="IP32" s="233" t="s">
        <v>3320</v>
      </c>
      <c r="IQ32" s="233" t="s">
        <v>3320</v>
      </c>
      <c r="IR32" s="233" t="s">
        <v>3320</v>
      </c>
      <c r="IS32" s="233" t="s">
        <v>3320</v>
      </c>
      <c r="IT32" s="233" t="s">
        <v>3320</v>
      </c>
      <c r="IU32" s="233" t="s">
        <v>3320</v>
      </c>
      <c r="IV32" s="233" t="s">
        <v>3320</v>
      </c>
      <c r="IW32" s="233" t="s">
        <v>5773</v>
      </c>
      <c r="IX32" s="234" t="s">
        <v>5774</v>
      </c>
      <c r="IY32" s="234" t="s">
        <v>5774</v>
      </c>
      <c r="IZ32" s="233" t="s">
        <v>5775</v>
      </c>
      <c r="JA32" s="235"/>
      <c r="JB32" s="233"/>
      <c r="JC32" s="233"/>
      <c r="JD32" s="233"/>
      <c r="JE32" s="235"/>
      <c r="JF32" s="232" t="s">
        <v>3320</v>
      </c>
      <c r="JG32" s="232" t="s">
        <v>3320</v>
      </c>
      <c r="JH32" s="232" t="s">
        <v>3320</v>
      </c>
      <c r="JI32" s="232" t="s">
        <v>3320</v>
      </c>
      <c r="JJ32" s="232" t="s">
        <v>3320</v>
      </c>
      <c r="JK32" s="233" t="s">
        <v>202</v>
      </c>
      <c r="JL32" s="235"/>
      <c r="JM32" s="235"/>
      <c r="JN32" s="233" t="s">
        <v>202</v>
      </c>
      <c r="JO32" s="232">
        <v>4</v>
      </c>
      <c r="JP32" s="232">
        <v>0</v>
      </c>
      <c r="JQ32" s="233"/>
      <c r="JR32" s="233"/>
      <c r="JS32" s="233"/>
      <c r="JT32" s="233"/>
      <c r="JU32" s="233"/>
      <c r="JV32" s="233"/>
      <c r="JW32" s="233"/>
      <c r="JX32" s="233"/>
      <c r="JY32" s="233"/>
      <c r="JZ32" s="233"/>
      <c r="KA32" s="233"/>
      <c r="KB32" s="233"/>
      <c r="KC32" s="233"/>
      <c r="KD32" s="233"/>
      <c r="KE32" s="233"/>
      <c r="KF32" s="233"/>
      <c r="KG32" s="233"/>
      <c r="KH32" s="233"/>
      <c r="KI32" s="233"/>
      <c r="KJ32" s="233"/>
      <c r="KK32" s="233"/>
      <c r="KL32" s="233"/>
      <c r="KM32" s="233"/>
      <c r="KN32" s="232" t="s">
        <v>3320</v>
      </c>
      <c r="KO32" s="232" t="s">
        <v>3320</v>
      </c>
      <c r="KP32" s="232" t="s">
        <v>3320</v>
      </c>
      <c r="KQ32" s="235"/>
      <c r="KR32" s="235"/>
      <c r="KS32" s="235"/>
      <c r="KT32" s="247"/>
      <c r="KU32" s="235"/>
      <c r="KV32" s="235"/>
      <c r="KW32" s="233" t="s">
        <v>6494</v>
      </c>
      <c r="KX32" s="233"/>
      <c r="KY32" s="232">
        <v>300</v>
      </c>
      <c r="KZ32" s="236">
        <v>0</v>
      </c>
      <c r="LA32" s="235"/>
      <c r="LB32" s="232">
        <v>0</v>
      </c>
      <c r="LC32" s="233"/>
      <c r="LD32" s="235"/>
      <c r="LE32" s="235"/>
      <c r="LF32" s="235"/>
    </row>
    <row r="33" spans="1:318" ht="49.5" customHeight="1" thickBot="1">
      <c r="A33" s="231" t="s">
        <v>5638</v>
      </c>
      <c r="B33" s="232">
        <v>411</v>
      </c>
      <c r="C33" s="233" t="s">
        <v>6495</v>
      </c>
      <c r="D33" s="233" t="s">
        <v>6496</v>
      </c>
      <c r="E33" s="232">
        <v>411</v>
      </c>
      <c r="F33" s="232">
        <v>22</v>
      </c>
      <c r="G33" s="233" t="s">
        <v>6497</v>
      </c>
      <c r="H33" s="233" t="s">
        <v>6498</v>
      </c>
      <c r="I33" s="234">
        <v>1</v>
      </c>
      <c r="J33" s="235"/>
      <c r="K33" s="234" t="s">
        <v>68</v>
      </c>
      <c r="L33" s="235"/>
      <c r="M33" s="234">
        <v>1</v>
      </c>
      <c r="N33" s="235"/>
      <c r="O33" s="235"/>
      <c r="P33" s="235"/>
      <c r="Q33" s="234">
        <v>1</v>
      </c>
      <c r="R33" s="234" t="s">
        <v>68</v>
      </c>
      <c r="S33" s="235"/>
      <c r="T33" s="235"/>
      <c r="U33" s="235"/>
      <c r="V33" s="233" t="s">
        <v>6499</v>
      </c>
      <c r="W33" s="233" t="s">
        <v>5916</v>
      </c>
      <c r="X33" s="232">
        <v>1.5</v>
      </c>
      <c r="Y33" s="232">
        <v>175.5</v>
      </c>
      <c r="Z33" s="236">
        <v>0</v>
      </c>
      <c r="AA33" s="236">
        <v>0</v>
      </c>
      <c r="AB33" s="232">
        <v>1</v>
      </c>
      <c r="AC33" s="233" t="s">
        <v>489</v>
      </c>
      <c r="AD33" s="233" t="s">
        <v>6500</v>
      </c>
      <c r="AE33" s="234" t="s">
        <v>5645</v>
      </c>
      <c r="AF33" s="233" t="s">
        <v>5646</v>
      </c>
      <c r="AG33" s="234" t="s">
        <v>5645</v>
      </c>
      <c r="AH33" s="233" t="s">
        <v>489</v>
      </c>
      <c r="AI33" s="233" t="s">
        <v>6501</v>
      </c>
      <c r="AJ33" s="233" t="s">
        <v>6502</v>
      </c>
      <c r="AK33" s="233" t="s">
        <v>6502</v>
      </c>
      <c r="AL33" s="233" t="s">
        <v>6503</v>
      </c>
      <c r="AM33" s="233" t="s">
        <v>6504</v>
      </c>
      <c r="AN33" s="233" t="s">
        <v>3320</v>
      </c>
      <c r="AO33" s="233" t="s">
        <v>6505</v>
      </c>
      <c r="AP33" s="233" t="s">
        <v>5698</v>
      </c>
      <c r="AQ33" s="233" t="s">
        <v>6506</v>
      </c>
      <c r="AR33" s="233" t="s">
        <v>6507</v>
      </c>
      <c r="AS33" s="233" t="s">
        <v>6508</v>
      </c>
      <c r="AT33" s="233" t="s">
        <v>733</v>
      </c>
      <c r="AU33" s="233" t="s">
        <v>733</v>
      </c>
      <c r="AV33" s="233" t="s">
        <v>733</v>
      </c>
      <c r="AW33" s="233" t="s">
        <v>3320</v>
      </c>
      <c r="AX33" s="233" t="s">
        <v>6509</v>
      </c>
      <c r="AY33" s="233" t="s">
        <v>1214</v>
      </c>
      <c r="AZ33" s="233" t="s">
        <v>6510</v>
      </c>
      <c r="BA33" s="233" t="s">
        <v>6511</v>
      </c>
      <c r="BB33" s="233" t="s">
        <v>6512</v>
      </c>
      <c r="BC33" s="233" t="s">
        <v>6513</v>
      </c>
      <c r="BD33" s="233" t="s">
        <v>6514</v>
      </c>
      <c r="BE33" s="233" t="s">
        <v>6515</v>
      </c>
      <c r="BF33" s="234" t="s">
        <v>1214</v>
      </c>
      <c r="BG33" s="233" t="s">
        <v>3320</v>
      </c>
      <c r="BH33" s="233" t="s">
        <v>2043</v>
      </c>
      <c r="BI33" s="233" t="s">
        <v>2043</v>
      </c>
      <c r="BJ33" s="233" t="s">
        <v>5798</v>
      </c>
      <c r="BK33" s="233" t="s">
        <v>6516</v>
      </c>
      <c r="BL33" s="234">
        <v>115</v>
      </c>
      <c r="BM33" s="233" t="s">
        <v>5712</v>
      </c>
      <c r="BN33" s="237">
        <v>47482</v>
      </c>
      <c r="BO33" s="234">
        <v>24</v>
      </c>
      <c r="BP33" s="232">
        <v>2029</v>
      </c>
      <c r="BQ33" s="232">
        <v>117</v>
      </c>
      <c r="BR33" s="234">
        <v>117</v>
      </c>
      <c r="BS33" s="233" t="s">
        <v>5666</v>
      </c>
      <c r="BT33" s="232">
        <v>26</v>
      </c>
      <c r="BU33" s="234">
        <v>453.01</v>
      </c>
      <c r="BV33" s="238">
        <v>0.44</v>
      </c>
      <c r="BW33" s="239" t="s">
        <v>910</v>
      </c>
      <c r="BX33" s="233" t="s">
        <v>733</v>
      </c>
      <c r="BY33" s="233" t="s">
        <v>910</v>
      </c>
      <c r="BZ33" s="233" t="s">
        <v>3320</v>
      </c>
      <c r="CA33" s="233" t="s">
        <v>3320</v>
      </c>
      <c r="CB33" s="233" t="s">
        <v>3320</v>
      </c>
      <c r="CC33" s="233" t="s">
        <v>3320</v>
      </c>
      <c r="CD33" s="233" t="s">
        <v>3320</v>
      </c>
      <c r="CE33" s="233" t="s">
        <v>3320</v>
      </c>
      <c r="CF33" s="233" t="s">
        <v>3320</v>
      </c>
      <c r="CG33" s="233" t="s">
        <v>3320</v>
      </c>
      <c r="CH33" s="233" t="s">
        <v>3320</v>
      </c>
      <c r="CI33" s="233" t="s">
        <v>3320</v>
      </c>
      <c r="CJ33" s="235"/>
      <c r="CK33" s="233" t="s">
        <v>3320</v>
      </c>
      <c r="CL33" s="233" t="s">
        <v>3320</v>
      </c>
      <c r="CM33" s="233" t="s">
        <v>3320</v>
      </c>
      <c r="CN33" s="233" t="s">
        <v>3320</v>
      </c>
      <c r="CO33" s="233" t="s">
        <v>3320</v>
      </c>
      <c r="CP33" s="235"/>
      <c r="CQ33" s="233" t="s">
        <v>3320</v>
      </c>
      <c r="CR33" s="233" t="s">
        <v>3320</v>
      </c>
      <c r="CS33" s="233" t="s">
        <v>3320</v>
      </c>
      <c r="CT33" s="233" t="s">
        <v>3320</v>
      </c>
      <c r="CU33" s="232">
        <v>4.5</v>
      </c>
      <c r="CV33" s="232">
        <v>12</v>
      </c>
      <c r="CW33" s="233" t="s">
        <v>733</v>
      </c>
      <c r="CX33" s="233" t="s">
        <v>6061</v>
      </c>
      <c r="CY33" s="232">
        <v>44.2</v>
      </c>
      <c r="CZ33" s="233" t="s">
        <v>1214</v>
      </c>
      <c r="DA33" s="233" t="s">
        <v>733</v>
      </c>
      <c r="DB33" s="233" t="s">
        <v>733</v>
      </c>
      <c r="DC33" s="232">
        <v>3871.9</v>
      </c>
      <c r="DD33" s="232">
        <v>3387.5</v>
      </c>
      <c r="DE33" s="233" t="s">
        <v>6517</v>
      </c>
      <c r="DF33" s="232">
        <v>365</v>
      </c>
      <c r="DG33" s="232">
        <v>92</v>
      </c>
      <c r="DH33" s="232">
        <v>99</v>
      </c>
      <c r="DI33" s="232">
        <v>30</v>
      </c>
      <c r="DJ33" s="237">
        <v>46751</v>
      </c>
      <c r="DK33" s="232">
        <v>0.5</v>
      </c>
      <c r="DL33" s="232">
        <v>2027</v>
      </c>
      <c r="DM33" s="232">
        <v>100</v>
      </c>
      <c r="DN33" s="233" t="s">
        <v>6518</v>
      </c>
      <c r="DO33" s="232">
        <v>4290858</v>
      </c>
      <c r="DP33" s="235"/>
      <c r="DQ33" s="233" t="s">
        <v>3320</v>
      </c>
      <c r="DR33" s="233" t="s">
        <v>3320</v>
      </c>
      <c r="DS33" s="233" t="s">
        <v>3320</v>
      </c>
      <c r="DT33" s="233" t="s">
        <v>3320</v>
      </c>
      <c r="DU33" s="233" t="s">
        <v>3320</v>
      </c>
      <c r="DV33" s="233" t="s">
        <v>3320</v>
      </c>
      <c r="DW33" s="233" t="s">
        <v>3320</v>
      </c>
      <c r="DX33" s="233" t="s">
        <v>3320</v>
      </c>
      <c r="DY33" s="233" t="s">
        <v>3320</v>
      </c>
      <c r="DZ33" s="233" t="s">
        <v>3320</v>
      </c>
      <c r="EA33" s="233" t="s">
        <v>3320</v>
      </c>
      <c r="EB33" s="233" t="s">
        <v>3320</v>
      </c>
      <c r="EC33" s="233" t="s">
        <v>3320</v>
      </c>
      <c r="ED33" s="233" t="s">
        <v>3320</v>
      </c>
      <c r="EE33" s="233" t="s">
        <v>3320</v>
      </c>
      <c r="EF33" s="233" t="s">
        <v>3320</v>
      </c>
      <c r="EG33" s="233" t="s">
        <v>3320</v>
      </c>
      <c r="EH33" s="233" t="s">
        <v>3320</v>
      </c>
      <c r="EI33" s="233" t="s">
        <v>3320</v>
      </c>
      <c r="EJ33" s="233" t="s">
        <v>3320</v>
      </c>
      <c r="EK33" s="233" t="s">
        <v>3320</v>
      </c>
      <c r="EL33" s="233" t="s">
        <v>3320</v>
      </c>
      <c r="EM33" s="233" t="s">
        <v>3320</v>
      </c>
      <c r="EN33" s="233" t="s">
        <v>3320</v>
      </c>
      <c r="EO33" s="233" t="s">
        <v>3320</v>
      </c>
      <c r="EP33" s="233" t="s">
        <v>3320</v>
      </c>
      <c r="EQ33" s="233" t="s">
        <v>3320</v>
      </c>
      <c r="ER33" s="233" t="s">
        <v>3320</v>
      </c>
      <c r="ES33" s="233" t="s">
        <v>3320</v>
      </c>
      <c r="ET33" s="233" t="s">
        <v>3320</v>
      </c>
      <c r="EU33" s="233" t="s">
        <v>3320</v>
      </c>
      <c r="EV33" s="233" t="s">
        <v>3320</v>
      </c>
      <c r="EW33" s="233" t="s">
        <v>3320</v>
      </c>
      <c r="EX33" s="233" t="s">
        <v>3320</v>
      </c>
      <c r="EY33" s="233" t="s">
        <v>3320</v>
      </c>
      <c r="EZ33" s="233" t="s">
        <v>3320</v>
      </c>
      <c r="FA33" s="233" t="s">
        <v>3320</v>
      </c>
      <c r="FB33" s="233" t="s">
        <v>3320</v>
      </c>
      <c r="FC33" s="233" t="s">
        <v>3320</v>
      </c>
      <c r="FD33" s="233" t="s">
        <v>3320</v>
      </c>
      <c r="FE33" s="233" t="s">
        <v>3320</v>
      </c>
      <c r="FF33" s="233" t="s">
        <v>3320</v>
      </c>
      <c r="FG33" s="233" t="s">
        <v>3320</v>
      </c>
      <c r="FH33" s="233" t="s">
        <v>3320</v>
      </c>
      <c r="FI33" s="233" t="s">
        <v>3320</v>
      </c>
      <c r="FJ33" s="233" t="s">
        <v>3320</v>
      </c>
      <c r="FK33" s="233" t="s">
        <v>3320</v>
      </c>
      <c r="FL33" s="233" t="s">
        <v>3320</v>
      </c>
      <c r="FM33" s="233" t="s">
        <v>3320</v>
      </c>
      <c r="FN33" s="240">
        <v>137387680</v>
      </c>
      <c r="FO33" s="232">
        <v>137</v>
      </c>
      <c r="FP33" s="233" t="s">
        <v>733</v>
      </c>
      <c r="FQ33" s="233" t="s">
        <v>733</v>
      </c>
      <c r="FR33" s="233" t="s">
        <v>733</v>
      </c>
      <c r="FS33" s="233" t="s">
        <v>733</v>
      </c>
      <c r="FT33" s="233" t="s">
        <v>5106</v>
      </c>
      <c r="FU33" s="233" t="s">
        <v>6519</v>
      </c>
      <c r="FV33" s="233" t="s">
        <v>6520</v>
      </c>
      <c r="FW33" s="241" t="s">
        <v>6516</v>
      </c>
      <c r="FX33" s="242">
        <v>230</v>
      </c>
      <c r="FY33" s="233" t="s">
        <v>6521</v>
      </c>
      <c r="FZ33" s="240">
        <v>132429710</v>
      </c>
      <c r="GA33" s="240">
        <v>12741300</v>
      </c>
      <c r="GB33" s="240">
        <v>3398</v>
      </c>
      <c r="GC33" s="232">
        <v>850</v>
      </c>
      <c r="GD33" s="233" t="s">
        <v>6522</v>
      </c>
      <c r="GE33" s="233" t="s">
        <v>733</v>
      </c>
      <c r="GF33" s="233" t="s">
        <v>1214</v>
      </c>
      <c r="GG33" s="233" t="s">
        <v>6523</v>
      </c>
      <c r="GH33" s="233" t="s">
        <v>1214</v>
      </c>
      <c r="GI33" s="233" t="s">
        <v>1214</v>
      </c>
      <c r="GJ33" s="233" t="s">
        <v>1214</v>
      </c>
      <c r="GK33" s="233" t="s">
        <v>733</v>
      </c>
      <c r="GL33" s="233" t="s">
        <v>1214</v>
      </c>
      <c r="GM33" s="243" t="s">
        <v>5676</v>
      </c>
      <c r="GN33" s="233" t="s">
        <v>3320</v>
      </c>
      <c r="GO33" s="233" t="s">
        <v>733</v>
      </c>
      <c r="GP33" s="233" t="s">
        <v>5721</v>
      </c>
      <c r="GQ33" s="233" t="s">
        <v>1214</v>
      </c>
      <c r="GR33" s="233" t="s">
        <v>1214</v>
      </c>
      <c r="GS33" s="233" t="s">
        <v>3320</v>
      </c>
      <c r="GT33" s="233" t="s">
        <v>3320</v>
      </c>
      <c r="GU33" s="232">
        <v>0</v>
      </c>
      <c r="GV33" s="233" t="s">
        <v>1214</v>
      </c>
      <c r="GW33" s="233" t="s">
        <v>1214</v>
      </c>
      <c r="GX33" s="233" t="s">
        <v>3320</v>
      </c>
      <c r="GY33" s="233" t="s">
        <v>1214</v>
      </c>
      <c r="GZ33" s="233" t="s">
        <v>3320</v>
      </c>
      <c r="HA33" s="233" t="s">
        <v>6524</v>
      </c>
      <c r="HB33" s="233" t="s">
        <v>6525</v>
      </c>
      <c r="HC33" s="233" t="s">
        <v>3320</v>
      </c>
      <c r="HD33" s="233" t="s">
        <v>3320</v>
      </c>
      <c r="HE33" s="233" t="s">
        <v>3320</v>
      </c>
      <c r="HF33" s="233" t="s">
        <v>733</v>
      </c>
      <c r="HG33" s="233" t="s">
        <v>1214</v>
      </c>
      <c r="HH33" s="244">
        <v>46079.447453703702</v>
      </c>
      <c r="HI33" s="244">
        <v>46083.988078703704</v>
      </c>
      <c r="HJ33" s="233" t="s">
        <v>5685</v>
      </c>
      <c r="HK33" s="233" t="s">
        <v>3320</v>
      </c>
      <c r="HL33" s="233" t="s">
        <v>3320</v>
      </c>
      <c r="HM33" s="233" t="s">
        <v>3320</v>
      </c>
      <c r="HN33" s="233" t="s">
        <v>3320</v>
      </c>
      <c r="HO33" s="233" t="s">
        <v>3320</v>
      </c>
      <c r="HP33" s="233" t="s">
        <v>3320</v>
      </c>
      <c r="HQ33" s="233" t="s">
        <v>3320</v>
      </c>
      <c r="HR33" s="233" t="s">
        <v>3320</v>
      </c>
      <c r="HS33" s="233" t="s">
        <v>3320</v>
      </c>
      <c r="HT33" s="233" t="s">
        <v>3320</v>
      </c>
      <c r="HU33" s="233" t="s">
        <v>3320</v>
      </c>
      <c r="HV33" s="233" t="s">
        <v>3320</v>
      </c>
      <c r="HW33" s="233" t="s">
        <v>3320</v>
      </c>
      <c r="HX33" s="233" t="s">
        <v>3320</v>
      </c>
      <c r="HY33" s="233" t="s">
        <v>3320</v>
      </c>
      <c r="HZ33" s="233" t="s">
        <v>3320</v>
      </c>
      <c r="IA33" s="233" t="s">
        <v>3320</v>
      </c>
      <c r="IB33" s="233" t="s">
        <v>3320</v>
      </c>
      <c r="IC33" s="233" t="s">
        <v>3320</v>
      </c>
      <c r="ID33" s="233" t="s">
        <v>3320</v>
      </c>
      <c r="IE33" s="233" t="s">
        <v>3320</v>
      </c>
      <c r="IF33" s="233" t="s">
        <v>3320</v>
      </c>
      <c r="IG33" s="233" t="s">
        <v>3320</v>
      </c>
      <c r="IH33" s="233" t="s">
        <v>3320</v>
      </c>
      <c r="II33" s="233" t="s">
        <v>3320</v>
      </c>
      <c r="IJ33" s="233" t="s">
        <v>3320</v>
      </c>
      <c r="IK33" s="233" t="s">
        <v>3320</v>
      </c>
      <c r="IL33" s="233" t="s">
        <v>3320</v>
      </c>
      <c r="IM33" s="233" t="s">
        <v>3320</v>
      </c>
      <c r="IN33" s="233" t="s">
        <v>3320</v>
      </c>
      <c r="IO33" s="233" t="s">
        <v>3320</v>
      </c>
      <c r="IP33" s="233" t="s">
        <v>3320</v>
      </c>
      <c r="IQ33" s="233" t="s">
        <v>3320</v>
      </c>
      <c r="IR33" s="233" t="s">
        <v>3320</v>
      </c>
      <c r="IS33" s="233" t="s">
        <v>3320</v>
      </c>
      <c r="IT33" s="233" t="s">
        <v>3320</v>
      </c>
      <c r="IU33" s="233" t="s">
        <v>3320</v>
      </c>
      <c r="IV33" s="233" t="s">
        <v>3320</v>
      </c>
      <c r="IW33" s="233" t="s">
        <v>5773</v>
      </c>
      <c r="IX33" s="234" t="s">
        <v>5774</v>
      </c>
      <c r="IY33" s="234" t="s">
        <v>5774</v>
      </c>
      <c r="IZ33" s="233" t="s">
        <v>5775</v>
      </c>
      <c r="JA33" s="235"/>
      <c r="JB33" s="233"/>
      <c r="JC33" s="233"/>
      <c r="JD33" s="233"/>
      <c r="JE33" s="235"/>
      <c r="JF33" s="232" t="s">
        <v>3320</v>
      </c>
      <c r="JG33" s="232" t="s">
        <v>3320</v>
      </c>
      <c r="JH33" s="232" t="s">
        <v>3320</v>
      </c>
      <c r="JI33" s="232" t="s">
        <v>3320</v>
      </c>
      <c r="JJ33" s="232" t="s">
        <v>3320</v>
      </c>
      <c r="JK33" s="233" t="s">
        <v>202</v>
      </c>
      <c r="JL33" s="235"/>
      <c r="JM33" s="235"/>
      <c r="JN33" s="233" t="s">
        <v>202</v>
      </c>
      <c r="JO33" s="232">
        <v>7</v>
      </c>
      <c r="JP33" s="232">
        <v>0</v>
      </c>
      <c r="JQ33" s="233"/>
      <c r="JR33" s="233"/>
      <c r="JS33" s="233"/>
      <c r="JT33" s="233"/>
      <c r="JU33" s="233"/>
      <c r="JV33" s="233"/>
      <c r="JW33" s="233"/>
      <c r="JX33" s="233"/>
      <c r="JY33" s="233"/>
      <c r="JZ33" s="233"/>
      <c r="KA33" s="233"/>
      <c r="KB33" s="233"/>
      <c r="KC33" s="233"/>
      <c r="KD33" s="233"/>
      <c r="KE33" s="233"/>
      <c r="KF33" s="233"/>
      <c r="KG33" s="233"/>
      <c r="KH33" s="233"/>
      <c r="KI33" s="233"/>
      <c r="KJ33" s="233"/>
      <c r="KK33" s="233"/>
      <c r="KL33" s="233"/>
      <c r="KM33" s="233"/>
      <c r="KN33" s="232" t="s">
        <v>3320</v>
      </c>
      <c r="KO33" s="232" t="s">
        <v>3320</v>
      </c>
      <c r="KP33" s="232" t="s">
        <v>3320</v>
      </c>
      <c r="KQ33" s="235"/>
      <c r="KR33" s="235"/>
      <c r="KS33" s="235"/>
      <c r="KT33" s="233"/>
      <c r="KU33" s="235"/>
      <c r="KV33" s="235"/>
      <c r="KW33" s="235"/>
      <c r="KX33" s="233"/>
      <c r="KY33" s="232">
        <v>175.5</v>
      </c>
      <c r="KZ33" s="236">
        <v>0</v>
      </c>
      <c r="LA33" s="235"/>
      <c r="LB33" s="232">
        <v>0</v>
      </c>
      <c r="LC33" s="233"/>
      <c r="LD33" s="235"/>
      <c r="LE33" s="235"/>
      <c r="LF33" s="235"/>
    </row>
    <row r="34" spans="1:318" ht="49.5" customHeight="1" thickBot="1">
      <c r="A34" s="231" t="s">
        <v>5638</v>
      </c>
      <c r="B34" s="232">
        <v>369</v>
      </c>
      <c r="C34" s="233" t="s">
        <v>6526</v>
      </c>
      <c r="D34" s="233" t="s">
        <v>6527</v>
      </c>
      <c r="E34" s="232">
        <v>369</v>
      </c>
      <c r="F34" s="235"/>
      <c r="G34" s="233" t="s">
        <v>6528</v>
      </c>
      <c r="H34" s="233" t="s">
        <v>6529</v>
      </c>
      <c r="I34" s="234">
        <v>1</v>
      </c>
      <c r="J34" s="235"/>
      <c r="K34" s="234" t="s">
        <v>68</v>
      </c>
      <c r="L34" s="235"/>
      <c r="M34" s="234">
        <v>1</v>
      </c>
      <c r="N34" s="234">
        <v>1</v>
      </c>
      <c r="O34" s="235"/>
      <c r="P34" s="235"/>
      <c r="Q34" s="234">
        <v>1</v>
      </c>
      <c r="R34" s="234" t="s">
        <v>68</v>
      </c>
      <c r="S34" s="235"/>
      <c r="T34" s="235"/>
      <c r="U34" s="235"/>
      <c r="V34" s="233" t="s">
        <v>6530</v>
      </c>
      <c r="W34" s="233" t="s">
        <v>5643</v>
      </c>
      <c r="X34" s="232">
        <v>1</v>
      </c>
      <c r="Y34" s="232">
        <v>300</v>
      </c>
      <c r="Z34" s="236">
        <v>0</v>
      </c>
      <c r="AA34" s="236">
        <v>0</v>
      </c>
      <c r="AB34" s="232">
        <v>1</v>
      </c>
      <c r="AC34" s="233" t="s">
        <v>6465</v>
      </c>
      <c r="AD34" s="233" t="s">
        <v>6466</v>
      </c>
      <c r="AE34" s="234" t="s">
        <v>5645</v>
      </c>
      <c r="AF34" s="233" t="s">
        <v>5693</v>
      </c>
      <c r="AG34" s="234" t="s">
        <v>5645</v>
      </c>
      <c r="AH34" s="233" t="s">
        <v>6465</v>
      </c>
      <c r="AI34" s="233" t="s">
        <v>6531</v>
      </c>
      <c r="AJ34" s="233" t="s">
        <v>6532</v>
      </c>
      <c r="AK34" s="233" t="s">
        <v>6469</v>
      </c>
      <c r="AL34" s="233" t="s">
        <v>6533</v>
      </c>
      <c r="AM34" s="233" t="s">
        <v>6471</v>
      </c>
      <c r="AN34" s="233" t="s">
        <v>3320</v>
      </c>
      <c r="AO34" s="233" t="s">
        <v>6534</v>
      </c>
      <c r="AP34" s="233" t="s">
        <v>5698</v>
      </c>
      <c r="AQ34" s="233" t="s">
        <v>6535</v>
      </c>
      <c r="AR34" s="233" t="s">
        <v>6536</v>
      </c>
      <c r="AS34" s="233" t="s">
        <v>6537</v>
      </c>
      <c r="AT34" s="233" t="s">
        <v>733</v>
      </c>
      <c r="AU34" s="233" t="s">
        <v>733</v>
      </c>
      <c r="AV34" s="233" t="s">
        <v>733</v>
      </c>
      <c r="AW34" s="233" t="s">
        <v>3320</v>
      </c>
      <c r="AX34" s="233" t="s">
        <v>6538</v>
      </c>
      <c r="AY34" s="233" t="s">
        <v>733</v>
      </c>
      <c r="AZ34" s="233" t="s">
        <v>6539</v>
      </c>
      <c r="BA34" s="233" t="s">
        <v>6478</v>
      </c>
      <c r="BB34" s="233" t="s">
        <v>6540</v>
      </c>
      <c r="BC34" s="233" t="s">
        <v>6480</v>
      </c>
      <c r="BD34" s="233" t="s">
        <v>6541</v>
      </c>
      <c r="BE34" s="233" t="s">
        <v>6542</v>
      </c>
      <c r="BF34" s="234" t="s">
        <v>1214</v>
      </c>
      <c r="BG34" s="233" t="s">
        <v>3320</v>
      </c>
      <c r="BH34" s="233" t="s">
        <v>5833</v>
      </c>
      <c r="BI34" s="233" t="s">
        <v>5833</v>
      </c>
      <c r="BJ34" s="233" t="s">
        <v>6483</v>
      </c>
      <c r="BK34" s="233" t="s">
        <v>6484</v>
      </c>
      <c r="BL34" s="234">
        <v>400</v>
      </c>
      <c r="BM34" s="233" t="s">
        <v>5936</v>
      </c>
      <c r="BN34" s="237">
        <v>47360</v>
      </c>
      <c r="BO34" s="232">
        <v>24</v>
      </c>
      <c r="BP34" s="232">
        <v>2029</v>
      </c>
      <c r="BQ34" s="232">
        <v>300</v>
      </c>
      <c r="BR34" s="234">
        <v>300</v>
      </c>
      <c r="BS34" s="233" t="s">
        <v>5666</v>
      </c>
      <c r="BT34" s="232">
        <v>582400</v>
      </c>
      <c r="BU34" s="234">
        <v>943.83</v>
      </c>
      <c r="BV34" s="238">
        <v>0.36</v>
      </c>
      <c r="BW34" s="239" t="s">
        <v>910</v>
      </c>
      <c r="BX34" s="233" t="s">
        <v>733</v>
      </c>
      <c r="BY34" s="233" t="s">
        <v>910</v>
      </c>
      <c r="BZ34" s="232">
        <v>35.9</v>
      </c>
      <c r="CA34" s="233" t="s">
        <v>733</v>
      </c>
      <c r="CB34" s="232">
        <v>655</v>
      </c>
      <c r="CC34" s="233" t="s">
        <v>5800</v>
      </c>
      <c r="CD34" s="233" t="s">
        <v>5668</v>
      </c>
      <c r="CE34" s="233" t="s">
        <v>3320</v>
      </c>
      <c r="CF34" s="233" t="s">
        <v>733</v>
      </c>
      <c r="CG34" s="233" t="s">
        <v>733</v>
      </c>
      <c r="CH34" s="232">
        <v>2420</v>
      </c>
      <c r="CI34" s="232">
        <v>2324</v>
      </c>
      <c r="CJ34" s="233" t="s">
        <v>6485</v>
      </c>
      <c r="CK34" s="232">
        <v>365</v>
      </c>
      <c r="CL34" s="232">
        <v>88</v>
      </c>
      <c r="CM34" s="232">
        <v>98</v>
      </c>
      <c r="CN34" s="232">
        <v>25</v>
      </c>
      <c r="CO34" s="237">
        <v>46295</v>
      </c>
      <c r="CP34" s="232">
        <v>2026</v>
      </c>
      <c r="CQ34" s="232">
        <v>0.45</v>
      </c>
      <c r="CR34" s="232">
        <v>10</v>
      </c>
      <c r="CS34" s="233" t="s">
        <v>6543</v>
      </c>
      <c r="CT34" s="232">
        <v>38800000</v>
      </c>
      <c r="CU34" s="233" t="s">
        <v>3320</v>
      </c>
      <c r="CV34" s="233" t="s">
        <v>3320</v>
      </c>
      <c r="CW34" s="233" t="s">
        <v>3320</v>
      </c>
      <c r="CX34" s="233" t="s">
        <v>3320</v>
      </c>
      <c r="CY34" s="233" t="s">
        <v>3320</v>
      </c>
      <c r="CZ34" s="233" t="s">
        <v>3320</v>
      </c>
      <c r="DA34" s="233" t="s">
        <v>3320</v>
      </c>
      <c r="DB34" s="233" t="s">
        <v>3320</v>
      </c>
      <c r="DC34" s="233" t="s">
        <v>3320</v>
      </c>
      <c r="DD34" s="233" t="s">
        <v>3320</v>
      </c>
      <c r="DE34" s="235"/>
      <c r="DF34" s="233" t="s">
        <v>3320</v>
      </c>
      <c r="DG34" s="233" t="s">
        <v>3320</v>
      </c>
      <c r="DH34" s="233" t="s">
        <v>3320</v>
      </c>
      <c r="DI34" s="233" t="s">
        <v>3320</v>
      </c>
      <c r="DJ34" s="233" t="s">
        <v>3320</v>
      </c>
      <c r="DK34" s="233" t="s">
        <v>3320</v>
      </c>
      <c r="DL34" s="235"/>
      <c r="DM34" s="233" t="s">
        <v>3320</v>
      </c>
      <c r="DN34" s="233" t="s">
        <v>3320</v>
      </c>
      <c r="DO34" s="233" t="s">
        <v>3320</v>
      </c>
      <c r="DP34" s="235"/>
      <c r="DQ34" s="233" t="s">
        <v>3320</v>
      </c>
      <c r="DR34" s="233" t="s">
        <v>3320</v>
      </c>
      <c r="DS34" s="233" t="s">
        <v>3320</v>
      </c>
      <c r="DT34" s="233" t="s">
        <v>3320</v>
      </c>
      <c r="DU34" s="233" t="s">
        <v>3320</v>
      </c>
      <c r="DV34" s="233" t="s">
        <v>3320</v>
      </c>
      <c r="DW34" s="233" t="s">
        <v>3320</v>
      </c>
      <c r="DX34" s="233" t="s">
        <v>3320</v>
      </c>
      <c r="DY34" s="233" t="s">
        <v>3320</v>
      </c>
      <c r="DZ34" s="233" t="s">
        <v>3320</v>
      </c>
      <c r="EA34" s="233" t="s">
        <v>3320</v>
      </c>
      <c r="EB34" s="233" t="s">
        <v>3320</v>
      </c>
      <c r="EC34" s="233" t="s">
        <v>3320</v>
      </c>
      <c r="ED34" s="233" t="s">
        <v>3320</v>
      </c>
      <c r="EE34" s="233" t="s">
        <v>3320</v>
      </c>
      <c r="EF34" s="233" t="s">
        <v>3320</v>
      </c>
      <c r="EG34" s="233" t="s">
        <v>3320</v>
      </c>
      <c r="EH34" s="233" t="s">
        <v>3320</v>
      </c>
      <c r="EI34" s="233" t="s">
        <v>3320</v>
      </c>
      <c r="EJ34" s="233" t="s">
        <v>3320</v>
      </c>
      <c r="EK34" s="233" t="s">
        <v>3320</v>
      </c>
      <c r="EL34" s="233" t="s">
        <v>3320</v>
      </c>
      <c r="EM34" s="233" t="s">
        <v>3320</v>
      </c>
      <c r="EN34" s="233" t="s">
        <v>3320</v>
      </c>
      <c r="EO34" s="233" t="s">
        <v>3320</v>
      </c>
      <c r="EP34" s="233" t="s">
        <v>3320</v>
      </c>
      <c r="EQ34" s="233" t="s">
        <v>3320</v>
      </c>
      <c r="ER34" s="233" t="s">
        <v>3320</v>
      </c>
      <c r="ES34" s="233" t="s">
        <v>3320</v>
      </c>
      <c r="ET34" s="233" t="s">
        <v>3320</v>
      </c>
      <c r="EU34" s="233" t="s">
        <v>3320</v>
      </c>
      <c r="EV34" s="233" t="s">
        <v>3320</v>
      </c>
      <c r="EW34" s="233" t="s">
        <v>3320</v>
      </c>
      <c r="EX34" s="233" t="s">
        <v>3320</v>
      </c>
      <c r="EY34" s="233" t="s">
        <v>3320</v>
      </c>
      <c r="EZ34" s="233" t="s">
        <v>3320</v>
      </c>
      <c r="FA34" s="233" t="s">
        <v>3320</v>
      </c>
      <c r="FB34" s="233" t="s">
        <v>3320</v>
      </c>
      <c r="FC34" s="233" t="s">
        <v>3320</v>
      </c>
      <c r="FD34" s="233" t="s">
        <v>3320</v>
      </c>
      <c r="FE34" s="233" t="s">
        <v>3320</v>
      </c>
      <c r="FF34" s="233" t="s">
        <v>3320</v>
      </c>
      <c r="FG34" s="233" t="s">
        <v>3320</v>
      </c>
      <c r="FH34" s="233" t="s">
        <v>3320</v>
      </c>
      <c r="FI34" s="233" t="s">
        <v>3320</v>
      </c>
      <c r="FJ34" s="233" t="s">
        <v>3320</v>
      </c>
      <c r="FK34" s="233" t="s">
        <v>3320</v>
      </c>
      <c r="FL34" s="233" t="s">
        <v>3320</v>
      </c>
      <c r="FM34" s="233" t="s">
        <v>3320</v>
      </c>
      <c r="FN34" s="240">
        <v>409800000</v>
      </c>
      <c r="FO34" s="232">
        <v>410</v>
      </c>
      <c r="FP34" s="233" t="s">
        <v>733</v>
      </c>
      <c r="FQ34" s="233" t="s">
        <v>733</v>
      </c>
      <c r="FR34" s="233" t="s">
        <v>733</v>
      </c>
      <c r="FS34" s="233" t="s">
        <v>733</v>
      </c>
      <c r="FT34" s="233" t="s">
        <v>2240</v>
      </c>
      <c r="FU34" s="233" t="s">
        <v>6544</v>
      </c>
      <c r="FV34" s="233" t="s">
        <v>6545</v>
      </c>
      <c r="FW34" s="241" t="s">
        <v>6484</v>
      </c>
      <c r="FX34" s="242">
        <v>230</v>
      </c>
      <c r="FY34" s="233" t="s">
        <v>6546</v>
      </c>
      <c r="FZ34" s="240">
        <v>409800000</v>
      </c>
      <c r="GA34" s="240">
        <v>66600000</v>
      </c>
      <c r="GB34" s="240">
        <v>2378</v>
      </c>
      <c r="GC34" s="232">
        <v>222</v>
      </c>
      <c r="GD34" s="233" t="s">
        <v>6547</v>
      </c>
      <c r="GE34" s="233" t="s">
        <v>733</v>
      </c>
      <c r="GF34" s="233" t="s">
        <v>733</v>
      </c>
      <c r="GG34" s="233" t="s">
        <v>6548</v>
      </c>
      <c r="GH34" s="233" t="s">
        <v>733</v>
      </c>
      <c r="GI34" s="233" t="s">
        <v>733</v>
      </c>
      <c r="GJ34" s="233" t="s">
        <v>733</v>
      </c>
      <c r="GK34" s="233" t="s">
        <v>733</v>
      </c>
      <c r="GL34" s="233" t="s">
        <v>733</v>
      </c>
      <c r="GM34" s="243" t="s">
        <v>5676</v>
      </c>
      <c r="GN34" s="233" t="s">
        <v>3320</v>
      </c>
      <c r="GO34" s="233" t="s">
        <v>733</v>
      </c>
      <c r="GP34" s="233" t="s">
        <v>5721</v>
      </c>
      <c r="GQ34" s="233" t="s">
        <v>733</v>
      </c>
      <c r="GR34" s="233" t="s">
        <v>5946</v>
      </c>
      <c r="GS34" s="233" t="s">
        <v>6549</v>
      </c>
      <c r="GT34" s="233" t="s">
        <v>3320</v>
      </c>
      <c r="GU34" s="232">
        <v>1</v>
      </c>
      <c r="GV34" s="233" t="s">
        <v>733</v>
      </c>
      <c r="GW34" s="233" t="s">
        <v>5873</v>
      </c>
      <c r="GX34" s="233" t="s">
        <v>6550</v>
      </c>
      <c r="GY34" s="233" t="s">
        <v>1214</v>
      </c>
      <c r="GZ34" s="233" t="s">
        <v>3320</v>
      </c>
      <c r="HA34" s="233" t="s">
        <v>6551</v>
      </c>
      <c r="HB34" s="233" t="s">
        <v>6552</v>
      </c>
      <c r="HC34" s="233" t="s">
        <v>3320</v>
      </c>
      <c r="HD34" s="233" t="s">
        <v>3320</v>
      </c>
      <c r="HE34" s="233" t="s">
        <v>3320</v>
      </c>
      <c r="HF34" s="233" t="s">
        <v>733</v>
      </c>
      <c r="HG34" s="233" t="s">
        <v>1214</v>
      </c>
      <c r="HH34" s="244">
        <v>46079.568171296298</v>
      </c>
      <c r="HI34" s="244">
        <v>46083.983495370368</v>
      </c>
      <c r="HJ34" s="233" t="s">
        <v>5685</v>
      </c>
      <c r="HK34" s="233" t="s">
        <v>3320</v>
      </c>
      <c r="HL34" s="233" t="s">
        <v>3320</v>
      </c>
      <c r="HM34" s="233" t="s">
        <v>3320</v>
      </c>
      <c r="HN34" s="233" t="s">
        <v>3320</v>
      </c>
      <c r="HO34" s="233" t="s">
        <v>3320</v>
      </c>
      <c r="HP34" s="233" t="s">
        <v>3320</v>
      </c>
      <c r="HQ34" s="233" t="s">
        <v>3320</v>
      </c>
      <c r="HR34" s="233" t="s">
        <v>3320</v>
      </c>
      <c r="HS34" s="233" t="s">
        <v>3320</v>
      </c>
      <c r="HT34" s="233" t="s">
        <v>3320</v>
      </c>
      <c r="HU34" s="233" t="s">
        <v>3320</v>
      </c>
      <c r="HV34" s="233" t="s">
        <v>3320</v>
      </c>
      <c r="HW34" s="233" t="s">
        <v>3320</v>
      </c>
      <c r="HX34" s="233" t="s">
        <v>3320</v>
      </c>
      <c r="HY34" s="233" t="s">
        <v>3320</v>
      </c>
      <c r="HZ34" s="233" t="s">
        <v>3320</v>
      </c>
      <c r="IA34" s="233" t="s">
        <v>3320</v>
      </c>
      <c r="IB34" s="233" t="s">
        <v>3320</v>
      </c>
      <c r="IC34" s="233" t="s">
        <v>3320</v>
      </c>
      <c r="ID34" s="233" t="s">
        <v>3320</v>
      </c>
      <c r="IE34" s="233" t="s">
        <v>3320</v>
      </c>
      <c r="IF34" s="233" t="s">
        <v>3320</v>
      </c>
      <c r="IG34" s="233" t="s">
        <v>3320</v>
      </c>
      <c r="IH34" s="233" t="s">
        <v>3320</v>
      </c>
      <c r="II34" s="233" t="s">
        <v>3320</v>
      </c>
      <c r="IJ34" s="233" t="s">
        <v>3320</v>
      </c>
      <c r="IK34" s="233" t="s">
        <v>3320</v>
      </c>
      <c r="IL34" s="233" t="s">
        <v>3320</v>
      </c>
      <c r="IM34" s="233" t="s">
        <v>3320</v>
      </c>
      <c r="IN34" s="233" t="s">
        <v>3320</v>
      </c>
      <c r="IO34" s="233" t="s">
        <v>3320</v>
      </c>
      <c r="IP34" s="233" t="s">
        <v>3320</v>
      </c>
      <c r="IQ34" s="233" t="s">
        <v>3320</v>
      </c>
      <c r="IR34" s="233" t="s">
        <v>3320</v>
      </c>
      <c r="IS34" s="233" t="s">
        <v>3320</v>
      </c>
      <c r="IT34" s="233" t="s">
        <v>3320</v>
      </c>
      <c r="IU34" s="233" t="s">
        <v>3320</v>
      </c>
      <c r="IV34" s="233" t="s">
        <v>3320</v>
      </c>
      <c r="IW34" s="233" t="s">
        <v>5773</v>
      </c>
      <c r="IX34" s="234" t="s">
        <v>5774</v>
      </c>
      <c r="IY34" s="234" t="s">
        <v>5774</v>
      </c>
      <c r="IZ34" s="233" t="s">
        <v>5775</v>
      </c>
      <c r="JA34" s="235"/>
      <c r="JB34" s="233"/>
      <c r="JC34" s="233"/>
      <c r="JD34" s="233"/>
      <c r="JE34" s="235"/>
      <c r="JF34" s="232" t="s">
        <v>3320</v>
      </c>
      <c r="JG34" s="232" t="s">
        <v>3320</v>
      </c>
      <c r="JH34" s="232" t="s">
        <v>3320</v>
      </c>
      <c r="JI34" s="232" t="s">
        <v>3320</v>
      </c>
      <c r="JJ34" s="232" t="s">
        <v>3320</v>
      </c>
      <c r="JK34" s="233" t="s">
        <v>202</v>
      </c>
      <c r="JL34" s="235"/>
      <c r="JM34" s="235"/>
      <c r="JN34" s="233" t="s">
        <v>202</v>
      </c>
      <c r="JO34" s="232">
        <v>1</v>
      </c>
      <c r="JP34" s="232">
        <v>0</v>
      </c>
      <c r="JQ34" s="233"/>
      <c r="JR34" s="233"/>
      <c r="JS34" s="233"/>
      <c r="JT34" s="233"/>
      <c r="JU34" s="233"/>
      <c r="JV34" s="233"/>
      <c r="JW34" s="233"/>
      <c r="JX34" s="233"/>
      <c r="JY34" s="233"/>
      <c r="JZ34" s="233"/>
      <c r="KA34" s="233"/>
      <c r="KB34" s="233"/>
      <c r="KC34" s="233"/>
      <c r="KD34" s="233"/>
      <c r="KE34" s="233"/>
      <c r="KF34" s="233"/>
      <c r="KG34" s="233"/>
      <c r="KH34" s="233"/>
      <c r="KI34" s="233"/>
      <c r="KJ34" s="233"/>
      <c r="KK34" s="233"/>
      <c r="KL34" s="233"/>
      <c r="KM34" s="233"/>
      <c r="KN34" s="232" t="s">
        <v>3320</v>
      </c>
      <c r="KO34" s="232" t="s">
        <v>3320</v>
      </c>
      <c r="KP34" s="232" t="s">
        <v>3320</v>
      </c>
      <c r="KQ34" s="235"/>
      <c r="KR34" s="235"/>
      <c r="KS34" s="235"/>
      <c r="KT34" s="247"/>
      <c r="KU34" s="235"/>
      <c r="KV34" s="235"/>
      <c r="KW34" s="233" t="s">
        <v>6553</v>
      </c>
      <c r="KX34" s="233"/>
      <c r="KY34" s="232">
        <v>300</v>
      </c>
      <c r="KZ34" s="236">
        <v>0</v>
      </c>
      <c r="LA34" s="235"/>
      <c r="LB34" s="232">
        <v>0</v>
      </c>
      <c r="LC34" s="233"/>
      <c r="LD34" s="235"/>
      <c r="LE34" s="235"/>
      <c r="LF34" s="235"/>
    </row>
    <row r="35" spans="1:318" ht="49.5" customHeight="1" thickBot="1">
      <c r="A35" s="231" t="s">
        <v>5638</v>
      </c>
      <c r="B35" s="232">
        <v>862</v>
      </c>
      <c r="C35" s="233" t="s">
        <v>6554</v>
      </c>
      <c r="D35" s="233" t="s">
        <v>6555</v>
      </c>
      <c r="E35" s="232">
        <v>862</v>
      </c>
      <c r="F35" s="232">
        <v>74</v>
      </c>
      <c r="G35" s="233" t="s">
        <v>1831</v>
      </c>
      <c r="H35" s="233" t="s">
        <v>6556</v>
      </c>
      <c r="I35" s="234" t="s">
        <v>5782</v>
      </c>
      <c r="J35" s="234">
        <v>1</v>
      </c>
      <c r="K35" s="234" t="s">
        <v>68</v>
      </c>
      <c r="L35" s="235"/>
      <c r="M35" s="234" t="s">
        <v>5782</v>
      </c>
      <c r="N35" s="235"/>
      <c r="O35" s="235"/>
      <c r="P35" s="235"/>
      <c r="Q35" s="234">
        <v>1</v>
      </c>
      <c r="R35" s="234" t="s">
        <v>68</v>
      </c>
      <c r="S35" s="235"/>
      <c r="T35" s="235"/>
      <c r="U35" s="235"/>
      <c r="V35" s="233" t="s">
        <v>5086</v>
      </c>
      <c r="W35" s="233" t="s">
        <v>5643</v>
      </c>
      <c r="X35" s="232">
        <v>1</v>
      </c>
      <c r="Y35" s="232">
        <v>100</v>
      </c>
      <c r="Z35" s="236">
        <v>0</v>
      </c>
      <c r="AA35" s="236">
        <v>0</v>
      </c>
      <c r="AB35" s="232">
        <v>1</v>
      </c>
      <c r="AC35" s="233" t="s">
        <v>6079</v>
      </c>
      <c r="AD35" s="233" t="s">
        <v>6079</v>
      </c>
      <c r="AE35" s="234" t="s">
        <v>5645</v>
      </c>
      <c r="AF35" s="233" t="s">
        <v>5693</v>
      </c>
      <c r="AG35" s="234" t="s">
        <v>5645</v>
      </c>
      <c r="AH35" s="231" t="s">
        <v>6557</v>
      </c>
      <c r="AI35" s="233" t="s">
        <v>6558</v>
      </c>
      <c r="AJ35" s="233" t="s">
        <v>6559</v>
      </c>
      <c r="AK35" s="233" t="s">
        <v>6560</v>
      </c>
      <c r="AL35" s="233" t="s">
        <v>6561</v>
      </c>
      <c r="AM35" s="233" t="s">
        <v>6562</v>
      </c>
      <c r="AN35" s="233" t="s">
        <v>3320</v>
      </c>
      <c r="AO35" s="233" t="s">
        <v>6563</v>
      </c>
      <c r="AP35" s="233" t="s">
        <v>5698</v>
      </c>
      <c r="AQ35" s="233" t="s">
        <v>6564</v>
      </c>
      <c r="AR35" s="233" t="s">
        <v>6565</v>
      </c>
      <c r="AS35" s="233" t="s">
        <v>6566</v>
      </c>
      <c r="AT35" s="233" t="s">
        <v>733</v>
      </c>
      <c r="AU35" s="233" t="s">
        <v>733</v>
      </c>
      <c r="AV35" s="233" t="s">
        <v>733</v>
      </c>
      <c r="AW35" s="233" t="s">
        <v>3320</v>
      </c>
      <c r="AX35" s="233" t="s">
        <v>6567</v>
      </c>
      <c r="AY35" s="233" t="s">
        <v>733</v>
      </c>
      <c r="AZ35" s="233" t="s">
        <v>6568</v>
      </c>
      <c r="BA35" s="233" t="s">
        <v>6569</v>
      </c>
      <c r="BB35" s="233" t="s">
        <v>6570</v>
      </c>
      <c r="BC35" s="233" t="s">
        <v>6571</v>
      </c>
      <c r="BD35" s="233" t="s">
        <v>6572</v>
      </c>
      <c r="BE35" s="233" t="s">
        <v>6573</v>
      </c>
      <c r="BF35" s="234" t="s">
        <v>1214</v>
      </c>
      <c r="BG35" s="233" t="s">
        <v>3320</v>
      </c>
      <c r="BH35" s="233" t="s">
        <v>5709</v>
      </c>
      <c r="BI35" s="233" t="s">
        <v>5709</v>
      </c>
      <c r="BJ35" s="233" t="s">
        <v>5709</v>
      </c>
      <c r="BK35" s="233" t="s">
        <v>6574</v>
      </c>
      <c r="BL35" s="234">
        <v>230</v>
      </c>
      <c r="BM35" s="233" t="s">
        <v>5712</v>
      </c>
      <c r="BN35" s="237">
        <v>46955</v>
      </c>
      <c r="BO35" s="232">
        <v>18</v>
      </c>
      <c r="BP35" s="232">
        <v>2028</v>
      </c>
      <c r="BQ35" s="232">
        <v>100</v>
      </c>
      <c r="BR35" s="234">
        <v>100</v>
      </c>
      <c r="BS35" s="233" t="s">
        <v>5666</v>
      </c>
      <c r="BT35" s="232">
        <v>206976</v>
      </c>
      <c r="BU35" s="234">
        <v>373.88</v>
      </c>
      <c r="BV35" s="238">
        <v>0.43</v>
      </c>
      <c r="BW35" s="239" t="s">
        <v>202</v>
      </c>
      <c r="BX35" s="233" t="s">
        <v>733</v>
      </c>
      <c r="BY35" s="235"/>
      <c r="BZ35" s="232">
        <v>42.7</v>
      </c>
      <c r="CA35" s="233" t="s">
        <v>1214</v>
      </c>
      <c r="CB35" s="232">
        <v>730</v>
      </c>
      <c r="CC35" s="233" t="s">
        <v>5713</v>
      </c>
      <c r="CD35" s="233" t="s">
        <v>5801</v>
      </c>
      <c r="CE35" s="233" t="s">
        <v>3320</v>
      </c>
      <c r="CF35" s="233" t="s">
        <v>733</v>
      </c>
      <c r="CG35" s="233" t="s">
        <v>733</v>
      </c>
      <c r="CH35" s="232">
        <v>2474</v>
      </c>
      <c r="CI35" s="232">
        <v>2329</v>
      </c>
      <c r="CJ35" s="233" t="s">
        <v>6575</v>
      </c>
      <c r="CK35" s="232">
        <v>365</v>
      </c>
      <c r="CL35" s="232">
        <v>97</v>
      </c>
      <c r="CM35" s="232">
        <v>99</v>
      </c>
      <c r="CN35" s="232">
        <v>40</v>
      </c>
      <c r="CO35" s="237">
        <v>46326</v>
      </c>
      <c r="CP35" s="232">
        <v>2026</v>
      </c>
      <c r="CQ35" s="232">
        <v>0.35</v>
      </c>
      <c r="CR35" s="232">
        <v>8</v>
      </c>
      <c r="CS35" s="233" t="s">
        <v>6576</v>
      </c>
      <c r="CT35" s="232">
        <v>26000000</v>
      </c>
      <c r="CU35" s="233" t="s">
        <v>3320</v>
      </c>
      <c r="CV35" s="233" t="s">
        <v>3320</v>
      </c>
      <c r="CW35" s="233" t="s">
        <v>3320</v>
      </c>
      <c r="CX35" s="233" t="s">
        <v>3320</v>
      </c>
      <c r="CY35" s="233" t="s">
        <v>3320</v>
      </c>
      <c r="CZ35" s="233" t="s">
        <v>3320</v>
      </c>
      <c r="DA35" s="233" t="s">
        <v>3320</v>
      </c>
      <c r="DB35" s="233" t="s">
        <v>3320</v>
      </c>
      <c r="DC35" s="233" t="s">
        <v>3320</v>
      </c>
      <c r="DD35" s="233" t="s">
        <v>3320</v>
      </c>
      <c r="DE35" s="235"/>
      <c r="DF35" s="233" t="s">
        <v>3320</v>
      </c>
      <c r="DG35" s="233" t="s">
        <v>3320</v>
      </c>
      <c r="DH35" s="233" t="s">
        <v>3320</v>
      </c>
      <c r="DI35" s="233" t="s">
        <v>3320</v>
      </c>
      <c r="DJ35" s="233" t="s">
        <v>3320</v>
      </c>
      <c r="DK35" s="233" t="s">
        <v>3320</v>
      </c>
      <c r="DL35" s="235"/>
      <c r="DM35" s="233" t="s">
        <v>3320</v>
      </c>
      <c r="DN35" s="233" t="s">
        <v>3320</v>
      </c>
      <c r="DO35" s="233" t="s">
        <v>3320</v>
      </c>
      <c r="DP35" s="235"/>
      <c r="DQ35" s="233" t="s">
        <v>3320</v>
      </c>
      <c r="DR35" s="233" t="s">
        <v>3320</v>
      </c>
      <c r="DS35" s="233" t="s">
        <v>3320</v>
      </c>
      <c r="DT35" s="233" t="s">
        <v>3320</v>
      </c>
      <c r="DU35" s="233" t="s">
        <v>3320</v>
      </c>
      <c r="DV35" s="233" t="s">
        <v>3320</v>
      </c>
      <c r="DW35" s="233" t="s">
        <v>3320</v>
      </c>
      <c r="DX35" s="233" t="s">
        <v>6577</v>
      </c>
      <c r="DY35" s="233" t="s">
        <v>3320</v>
      </c>
      <c r="DZ35" s="233" t="s">
        <v>3320</v>
      </c>
      <c r="EA35" s="233" t="s">
        <v>3320</v>
      </c>
      <c r="EB35" s="235"/>
      <c r="EC35" s="233" t="s">
        <v>3320</v>
      </c>
      <c r="ED35" s="233" t="s">
        <v>3320</v>
      </c>
      <c r="EE35" s="233" t="s">
        <v>3320</v>
      </c>
      <c r="EF35" s="233" t="s">
        <v>3320</v>
      </c>
      <c r="EG35" s="233" t="s">
        <v>3320</v>
      </c>
      <c r="EH35" s="233" t="s">
        <v>3320</v>
      </c>
      <c r="EI35" s="235"/>
      <c r="EJ35" s="233" t="s">
        <v>3320</v>
      </c>
      <c r="EK35" s="233" t="s">
        <v>3320</v>
      </c>
      <c r="EL35" s="235"/>
      <c r="EM35" s="233" t="s">
        <v>3320</v>
      </c>
      <c r="EN35" s="233" t="s">
        <v>3320</v>
      </c>
      <c r="EO35" s="233" t="s">
        <v>3320</v>
      </c>
      <c r="EP35" s="233" t="s">
        <v>3320</v>
      </c>
      <c r="EQ35" s="233" t="s">
        <v>3320</v>
      </c>
      <c r="ER35" s="233" t="s">
        <v>3320</v>
      </c>
      <c r="ES35" s="233" t="s">
        <v>3320</v>
      </c>
      <c r="ET35" s="233" t="s">
        <v>3320</v>
      </c>
      <c r="EU35" s="233" t="s">
        <v>3320</v>
      </c>
      <c r="EV35" s="233" t="s">
        <v>3320</v>
      </c>
      <c r="EW35" s="233" t="s">
        <v>3320</v>
      </c>
      <c r="EX35" s="233" t="s">
        <v>3320</v>
      </c>
      <c r="EY35" s="233" t="s">
        <v>3320</v>
      </c>
      <c r="EZ35" s="233" t="s">
        <v>3320</v>
      </c>
      <c r="FA35" s="233" t="s">
        <v>3320</v>
      </c>
      <c r="FB35" s="233" t="s">
        <v>3320</v>
      </c>
      <c r="FC35" s="233" t="s">
        <v>3320</v>
      </c>
      <c r="FD35" s="233" t="s">
        <v>3320</v>
      </c>
      <c r="FE35" s="233" t="s">
        <v>3320</v>
      </c>
      <c r="FF35" s="233" t="s">
        <v>3320</v>
      </c>
      <c r="FG35" s="233" t="s">
        <v>3320</v>
      </c>
      <c r="FH35" s="233" t="s">
        <v>3320</v>
      </c>
      <c r="FI35" s="233" t="s">
        <v>3320</v>
      </c>
      <c r="FJ35" s="233" t="s">
        <v>3320</v>
      </c>
      <c r="FK35" s="233" t="s">
        <v>3320</v>
      </c>
      <c r="FL35" s="233" t="s">
        <v>3320</v>
      </c>
      <c r="FM35" s="233" t="s">
        <v>3320</v>
      </c>
      <c r="FN35" s="240">
        <v>128000000</v>
      </c>
      <c r="FO35" s="232">
        <v>128</v>
      </c>
      <c r="FP35" s="233" t="s">
        <v>733</v>
      </c>
      <c r="FQ35" s="233" t="s">
        <v>733</v>
      </c>
      <c r="FR35" s="233" t="s">
        <v>733</v>
      </c>
      <c r="FS35" s="233" t="s">
        <v>733</v>
      </c>
      <c r="FT35" s="233" t="s">
        <v>1816</v>
      </c>
      <c r="FU35" s="233" t="s">
        <v>6578</v>
      </c>
      <c r="FV35" s="233" t="s">
        <v>6579</v>
      </c>
      <c r="FW35" s="241" t="s">
        <v>6574</v>
      </c>
      <c r="FX35" s="242">
        <v>230</v>
      </c>
      <c r="FY35" s="233" t="s">
        <v>6580</v>
      </c>
      <c r="FZ35" s="240">
        <v>114000000</v>
      </c>
      <c r="GA35" s="240">
        <v>14000000</v>
      </c>
      <c r="GB35" s="240">
        <v>1760</v>
      </c>
      <c r="GC35" s="232">
        <v>940</v>
      </c>
      <c r="GD35" s="233" t="s">
        <v>6581</v>
      </c>
      <c r="GE35" s="233" t="s">
        <v>733</v>
      </c>
      <c r="GF35" s="233" t="s">
        <v>733</v>
      </c>
      <c r="GG35" s="233" t="s">
        <v>6582</v>
      </c>
      <c r="GH35" s="233" t="s">
        <v>733</v>
      </c>
      <c r="GI35" s="233" t="s">
        <v>1214</v>
      </c>
      <c r="GJ35" s="233" t="s">
        <v>733</v>
      </c>
      <c r="GK35" s="233" t="s">
        <v>1214</v>
      </c>
      <c r="GL35" s="233" t="s">
        <v>733</v>
      </c>
      <c r="GM35" s="243" t="s">
        <v>5676</v>
      </c>
      <c r="GN35" s="233" t="s">
        <v>3320</v>
      </c>
      <c r="GO35" s="233" t="s">
        <v>733</v>
      </c>
      <c r="GP35" s="233" t="s">
        <v>5721</v>
      </c>
      <c r="GQ35" s="233" t="s">
        <v>733</v>
      </c>
      <c r="GR35" s="233" t="s">
        <v>5679</v>
      </c>
      <c r="GS35" s="233" t="s">
        <v>3320</v>
      </c>
      <c r="GT35" s="233" t="s">
        <v>3320</v>
      </c>
      <c r="GU35" s="232">
        <v>0.1</v>
      </c>
      <c r="GV35" s="233" t="s">
        <v>733</v>
      </c>
      <c r="GW35" s="233" t="s">
        <v>5679</v>
      </c>
      <c r="GX35" s="233" t="s">
        <v>6583</v>
      </c>
      <c r="GY35" s="233" t="s">
        <v>733</v>
      </c>
      <c r="GZ35" s="233" t="s">
        <v>3320</v>
      </c>
      <c r="HA35" s="233" t="s">
        <v>3320</v>
      </c>
      <c r="HB35" s="233" t="s">
        <v>3320</v>
      </c>
      <c r="HC35" s="233" t="s">
        <v>5683</v>
      </c>
      <c r="HD35" s="233" t="s">
        <v>5683</v>
      </c>
      <c r="HE35" s="233" t="s">
        <v>5683</v>
      </c>
      <c r="HF35" s="233" t="s">
        <v>733</v>
      </c>
      <c r="HG35" s="233" t="s">
        <v>1214</v>
      </c>
      <c r="HH35" s="244">
        <v>46079.834641203706</v>
      </c>
      <c r="HI35" s="244">
        <v>46083.982951388891</v>
      </c>
      <c r="HJ35" s="233" t="s">
        <v>5685</v>
      </c>
      <c r="HK35" s="233" t="s">
        <v>3320</v>
      </c>
      <c r="HL35" s="233" t="s">
        <v>3320</v>
      </c>
      <c r="HM35" s="233" t="s">
        <v>3320</v>
      </c>
      <c r="HN35" s="233" t="s">
        <v>3320</v>
      </c>
      <c r="HO35" s="233" t="s">
        <v>3320</v>
      </c>
      <c r="HP35" s="233" t="s">
        <v>3320</v>
      </c>
      <c r="HQ35" s="233" t="s">
        <v>3320</v>
      </c>
      <c r="HR35" s="233" t="s">
        <v>3320</v>
      </c>
      <c r="HS35" s="233" t="s">
        <v>3320</v>
      </c>
      <c r="HT35" s="233" t="s">
        <v>3320</v>
      </c>
      <c r="HU35" s="233" t="s">
        <v>3320</v>
      </c>
      <c r="HV35" s="233" t="s">
        <v>3320</v>
      </c>
      <c r="HW35" s="233" t="s">
        <v>3320</v>
      </c>
      <c r="HX35" s="233" t="s">
        <v>3320</v>
      </c>
      <c r="HY35" s="233" t="s">
        <v>3320</v>
      </c>
      <c r="HZ35" s="233" t="s">
        <v>3320</v>
      </c>
      <c r="IA35" s="233" t="s">
        <v>3320</v>
      </c>
      <c r="IB35" s="233" t="s">
        <v>3320</v>
      </c>
      <c r="IC35" s="233" t="s">
        <v>3320</v>
      </c>
      <c r="ID35" s="233" t="s">
        <v>3320</v>
      </c>
      <c r="IE35" s="233" t="s">
        <v>3320</v>
      </c>
      <c r="IF35" s="233" t="s">
        <v>3320</v>
      </c>
      <c r="IG35" s="233" t="s">
        <v>3320</v>
      </c>
      <c r="IH35" s="233" t="s">
        <v>3320</v>
      </c>
      <c r="II35" s="233" t="s">
        <v>3320</v>
      </c>
      <c r="IJ35" s="233" t="s">
        <v>3320</v>
      </c>
      <c r="IK35" s="233" t="s">
        <v>3320</v>
      </c>
      <c r="IL35" s="233" t="s">
        <v>3320</v>
      </c>
      <c r="IM35" s="233" t="s">
        <v>3320</v>
      </c>
      <c r="IN35" s="233" t="s">
        <v>3320</v>
      </c>
      <c r="IO35" s="233" t="s">
        <v>3320</v>
      </c>
      <c r="IP35" s="233" t="s">
        <v>3320</v>
      </c>
      <c r="IQ35" s="233" t="s">
        <v>3320</v>
      </c>
      <c r="IR35" s="233" t="s">
        <v>3320</v>
      </c>
      <c r="IS35" s="233" t="s">
        <v>3320</v>
      </c>
      <c r="IT35" s="233" t="s">
        <v>3320</v>
      </c>
      <c r="IU35" s="233" t="s">
        <v>3320</v>
      </c>
      <c r="IV35" s="233" t="s">
        <v>3320</v>
      </c>
      <c r="IW35" s="235"/>
      <c r="IX35" s="235"/>
      <c r="IY35" s="235"/>
      <c r="IZ35" s="235"/>
      <c r="JA35" s="235"/>
      <c r="JB35" s="233"/>
      <c r="JC35" s="233"/>
      <c r="JD35" s="233"/>
      <c r="JE35" s="235"/>
      <c r="JF35" s="232" t="s">
        <v>3320</v>
      </c>
      <c r="JG35" s="232" t="s">
        <v>3320</v>
      </c>
      <c r="JH35" s="232" t="s">
        <v>3320</v>
      </c>
      <c r="JI35" s="232" t="s">
        <v>3320</v>
      </c>
      <c r="JJ35" s="232" t="s">
        <v>3320</v>
      </c>
      <c r="JK35" s="233" t="s">
        <v>202</v>
      </c>
      <c r="JL35" s="235"/>
      <c r="JM35" s="235"/>
      <c r="JN35" s="233" t="s">
        <v>202</v>
      </c>
      <c r="JO35" s="232">
        <v>2</v>
      </c>
      <c r="JP35" s="232">
        <v>0</v>
      </c>
      <c r="JQ35" s="233"/>
      <c r="JR35" s="233"/>
      <c r="JS35" s="233"/>
      <c r="JT35" s="233"/>
      <c r="JU35" s="233"/>
      <c r="JV35" s="233"/>
      <c r="JW35" s="233"/>
      <c r="JX35" s="233"/>
      <c r="JY35" s="233"/>
      <c r="JZ35" s="233"/>
      <c r="KA35" s="233"/>
      <c r="KB35" s="233"/>
      <c r="KC35" s="233"/>
      <c r="KD35" s="233"/>
      <c r="KE35" s="233"/>
      <c r="KF35" s="233"/>
      <c r="KG35" s="233"/>
      <c r="KH35" s="233"/>
      <c r="KI35" s="233"/>
      <c r="KJ35" s="233"/>
      <c r="KK35" s="233"/>
      <c r="KL35" s="233"/>
      <c r="KM35" s="233"/>
      <c r="KN35" s="232" t="s">
        <v>3320</v>
      </c>
      <c r="KO35" s="232" t="s">
        <v>3320</v>
      </c>
      <c r="KP35" s="232" t="s">
        <v>3320</v>
      </c>
      <c r="KQ35" s="235"/>
      <c r="KR35" s="235"/>
      <c r="KS35" s="235"/>
      <c r="KT35" s="233"/>
      <c r="KU35" s="235"/>
      <c r="KV35" s="235"/>
      <c r="KW35" s="235"/>
      <c r="KX35" s="233"/>
      <c r="KY35" s="232">
        <v>100</v>
      </c>
      <c r="KZ35" s="236">
        <v>0</v>
      </c>
      <c r="LA35" s="235"/>
      <c r="LB35" s="232">
        <v>0</v>
      </c>
      <c r="LC35" s="233"/>
      <c r="LD35" s="235"/>
      <c r="LE35" s="235"/>
      <c r="LF35" s="235"/>
    </row>
    <row r="36" spans="1:318" ht="49.5" customHeight="1" thickBot="1">
      <c r="A36" s="231" t="s">
        <v>5638</v>
      </c>
      <c r="B36" s="232">
        <v>734</v>
      </c>
      <c r="C36" s="233" t="s">
        <v>6584</v>
      </c>
      <c r="D36" s="233" t="s">
        <v>6585</v>
      </c>
      <c r="E36" s="232">
        <v>734</v>
      </c>
      <c r="F36" s="232">
        <v>46</v>
      </c>
      <c r="G36" s="233" t="s">
        <v>6106</v>
      </c>
      <c r="H36" s="233" t="s">
        <v>6107</v>
      </c>
      <c r="I36" s="234">
        <v>1</v>
      </c>
      <c r="J36" s="235"/>
      <c r="K36" s="234" t="s">
        <v>68</v>
      </c>
      <c r="L36" s="235"/>
      <c r="M36" s="234">
        <v>1</v>
      </c>
      <c r="N36" s="235"/>
      <c r="O36" s="235"/>
      <c r="P36" s="235"/>
      <c r="Q36" s="234">
        <v>1</v>
      </c>
      <c r="R36" s="234" t="s">
        <v>68</v>
      </c>
      <c r="S36" s="235"/>
      <c r="T36" s="235"/>
      <c r="U36" s="235"/>
      <c r="V36" s="233" t="s">
        <v>6586</v>
      </c>
      <c r="W36" s="233" t="s">
        <v>5643</v>
      </c>
      <c r="X36" s="232">
        <v>1</v>
      </c>
      <c r="Y36" s="232">
        <v>84</v>
      </c>
      <c r="Z36" s="236">
        <v>0</v>
      </c>
      <c r="AA36" s="236">
        <v>0</v>
      </c>
      <c r="AB36" s="232">
        <v>1</v>
      </c>
      <c r="AC36" s="233" t="s">
        <v>500</v>
      </c>
      <c r="AD36" s="233" t="s">
        <v>6108</v>
      </c>
      <c r="AE36" s="234" t="s">
        <v>5645</v>
      </c>
      <c r="AF36" s="233" t="s">
        <v>5693</v>
      </c>
      <c r="AG36" s="234" t="s">
        <v>5645</v>
      </c>
      <c r="AH36" s="233" t="s">
        <v>500</v>
      </c>
      <c r="AI36" s="233" t="s">
        <v>6107</v>
      </c>
      <c r="AJ36" s="233" t="s">
        <v>6109</v>
      </c>
      <c r="AK36" s="233" t="s">
        <v>6110</v>
      </c>
      <c r="AL36" s="233" t="s">
        <v>675</v>
      </c>
      <c r="AM36" s="233" t="s">
        <v>6111</v>
      </c>
      <c r="AN36" s="233" t="s">
        <v>6107</v>
      </c>
      <c r="AO36" s="233" t="s">
        <v>6112</v>
      </c>
      <c r="AP36" s="233" t="s">
        <v>5698</v>
      </c>
      <c r="AQ36" s="233" t="s">
        <v>6113</v>
      </c>
      <c r="AR36" s="233" t="s">
        <v>6114</v>
      </c>
      <c r="AS36" s="233" t="s">
        <v>6115</v>
      </c>
      <c r="AT36" s="233" t="s">
        <v>733</v>
      </c>
      <c r="AU36" s="233" t="s">
        <v>733</v>
      </c>
      <c r="AV36" s="233" t="s">
        <v>1214</v>
      </c>
      <c r="AW36" s="233" t="s">
        <v>6116</v>
      </c>
      <c r="AX36" s="233" t="s">
        <v>6117</v>
      </c>
      <c r="AY36" s="233" t="s">
        <v>733</v>
      </c>
      <c r="AZ36" s="233" t="s">
        <v>6118</v>
      </c>
      <c r="BA36" s="233" t="s">
        <v>6119</v>
      </c>
      <c r="BB36" s="233" t="s">
        <v>6120</v>
      </c>
      <c r="BC36" s="233" t="s">
        <v>6121</v>
      </c>
      <c r="BD36" s="233" t="s">
        <v>6122</v>
      </c>
      <c r="BE36" s="233" t="s">
        <v>6123</v>
      </c>
      <c r="BF36" s="234" t="s">
        <v>1214</v>
      </c>
      <c r="BG36" s="233" t="s">
        <v>3320</v>
      </c>
      <c r="BH36" s="233" t="s">
        <v>5955</v>
      </c>
      <c r="BI36" s="233" t="s">
        <v>5955</v>
      </c>
      <c r="BJ36" s="233" t="s">
        <v>6587</v>
      </c>
      <c r="BK36" s="233" t="s">
        <v>6588</v>
      </c>
      <c r="BL36" s="234">
        <v>115</v>
      </c>
      <c r="BM36" s="233" t="s">
        <v>5665</v>
      </c>
      <c r="BN36" s="237">
        <v>47088</v>
      </c>
      <c r="BO36" s="232">
        <v>52</v>
      </c>
      <c r="BP36" s="232">
        <v>2028</v>
      </c>
      <c r="BQ36" s="232">
        <v>84</v>
      </c>
      <c r="BR36" s="234">
        <v>84</v>
      </c>
      <c r="BS36" s="233" t="s">
        <v>5666</v>
      </c>
      <c r="BT36" s="232">
        <v>24</v>
      </c>
      <c r="BU36" s="234">
        <v>240.69</v>
      </c>
      <c r="BV36" s="238">
        <v>0.33</v>
      </c>
      <c r="BW36" s="239" t="s">
        <v>910</v>
      </c>
      <c r="BX36" s="233" t="s">
        <v>733</v>
      </c>
      <c r="BY36" s="233" t="s">
        <v>910</v>
      </c>
      <c r="BZ36" s="232">
        <v>27.26</v>
      </c>
      <c r="CA36" s="233" t="s">
        <v>1214</v>
      </c>
      <c r="CB36" s="232">
        <v>650</v>
      </c>
      <c r="CC36" s="233" t="s">
        <v>5800</v>
      </c>
      <c r="CD36" s="233" t="s">
        <v>5801</v>
      </c>
      <c r="CE36" s="233" t="s">
        <v>3320</v>
      </c>
      <c r="CF36" s="233" t="s">
        <v>733</v>
      </c>
      <c r="CG36" s="233" t="s">
        <v>1214</v>
      </c>
      <c r="CH36" s="232">
        <v>2092.59</v>
      </c>
      <c r="CI36" s="232">
        <v>1962.2</v>
      </c>
      <c r="CJ36" s="233" t="s">
        <v>6589</v>
      </c>
      <c r="CK36" s="232">
        <v>365</v>
      </c>
      <c r="CL36" s="232">
        <v>84</v>
      </c>
      <c r="CM36" s="232">
        <v>98</v>
      </c>
      <c r="CN36" s="232">
        <v>23</v>
      </c>
      <c r="CO36" s="237">
        <v>46692</v>
      </c>
      <c r="CP36" s="232">
        <v>2027</v>
      </c>
      <c r="CQ36" s="232">
        <v>0.3</v>
      </c>
      <c r="CR36" s="232">
        <v>8</v>
      </c>
      <c r="CS36" s="233" t="s">
        <v>6590</v>
      </c>
      <c r="CT36" s="233" t="s">
        <v>3320</v>
      </c>
      <c r="CU36" s="233" t="s">
        <v>3320</v>
      </c>
      <c r="CV36" s="233" t="s">
        <v>3320</v>
      </c>
      <c r="CW36" s="233" t="s">
        <v>3320</v>
      </c>
      <c r="CX36" s="233" t="s">
        <v>3320</v>
      </c>
      <c r="CY36" s="233" t="s">
        <v>3320</v>
      </c>
      <c r="CZ36" s="233" t="s">
        <v>3320</v>
      </c>
      <c r="DA36" s="233" t="s">
        <v>3320</v>
      </c>
      <c r="DB36" s="233" t="s">
        <v>3320</v>
      </c>
      <c r="DC36" s="233" t="s">
        <v>3320</v>
      </c>
      <c r="DD36" s="233" t="s">
        <v>3320</v>
      </c>
      <c r="DE36" s="235"/>
      <c r="DF36" s="233" t="s">
        <v>3320</v>
      </c>
      <c r="DG36" s="233" t="s">
        <v>3320</v>
      </c>
      <c r="DH36" s="233" t="s">
        <v>3320</v>
      </c>
      <c r="DI36" s="233" t="s">
        <v>3320</v>
      </c>
      <c r="DJ36" s="233" t="s">
        <v>3320</v>
      </c>
      <c r="DK36" s="233" t="s">
        <v>3320</v>
      </c>
      <c r="DL36" s="235"/>
      <c r="DM36" s="233" t="s">
        <v>3320</v>
      </c>
      <c r="DN36" s="233" t="s">
        <v>3320</v>
      </c>
      <c r="DO36" s="233" t="s">
        <v>3320</v>
      </c>
      <c r="DP36" s="235"/>
      <c r="DQ36" s="233" t="s">
        <v>3320</v>
      </c>
      <c r="DR36" s="233" t="s">
        <v>3320</v>
      </c>
      <c r="DS36" s="233" t="s">
        <v>3320</v>
      </c>
      <c r="DT36" s="233" t="s">
        <v>3320</v>
      </c>
      <c r="DU36" s="233" t="s">
        <v>3320</v>
      </c>
      <c r="DV36" s="233" t="s">
        <v>3320</v>
      </c>
      <c r="DW36" s="233" t="s">
        <v>3320</v>
      </c>
      <c r="DX36" s="233" t="s">
        <v>3320</v>
      </c>
      <c r="DY36" s="233" t="s">
        <v>3320</v>
      </c>
      <c r="DZ36" s="233" t="s">
        <v>3320</v>
      </c>
      <c r="EA36" s="233" t="s">
        <v>3320</v>
      </c>
      <c r="EB36" s="233" t="s">
        <v>3320</v>
      </c>
      <c r="EC36" s="233" t="s">
        <v>3320</v>
      </c>
      <c r="ED36" s="233" t="s">
        <v>3320</v>
      </c>
      <c r="EE36" s="233" t="s">
        <v>3320</v>
      </c>
      <c r="EF36" s="233" t="s">
        <v>3320</v>
      </c>
      <c r="EG36" s="233" t="s">
        <v>3320</v>
      </c>
      <c r="EH36" s="233" t="s">
        <v>3320</v>
      </c>
      <c r="EI36" s="233" t="s">
        <v>3320</v>
      </c>
      <c r="EJ36" s="233" t="s">
        <v>3320</v>
      </c>
      <c r="EK36" s="233" t="s">
        <v>3320</v>
      </c>
      <c r="EL36" s="233" t="s">
        <v>3320</v>
      </c>
      <c r="EM36" s="233" t="s">
        <v>3320</v>
      </c>
      <c r="EN36" s="233" t="s">
        <v>3320</v>
      </c>
      <c r="EO36" s="233" t="s">
        <v>3320</v>
      </c>
      <c r="EP36" s="233" t="s">
        <v>3320</v>
      </c>
      <c r="EQ36" s="233" t="s">
        <v>3320</v>
      </c>
      <c r="ER36" s="233" t="s">
        <v>3320</v>
      </c>
      <c r="ES36" s="233" t="s">
        <v>3320</v>
      </c>
      <c r="ET36" s="233" t="s">
        <v>3320</v>
      </c>
      <c r="EU36" s="233" t="s">
        <v>3320</v>
      </c>
      <c r="EV36" s="233" t="s">
        <v>3320</v>
      </c>
      <c r="EW36" s="233" t="s">
        <v>3320</v>
      </c>
      <c r="EX36" s="233" t="s">
        <v>3320</v>
      </c>
      <c r="EY36" s="233" t="s">
        <v>3320</v>
      </c>
      <c r="EZ36" s="233" t="s">
        <v>3320</v>
      </c>
      <c r="FA36" s="233" t="s">
        <v>3320</v>
      </c>
      <c r="FB36" s="233" t="s">
        <v>3320</v>
      </c>
      <c r="FC36" s="233" t="s">
        <v>3320</v>
      </c>
      <c r="FD36" s="233" t="s">
        <v>3320</v>
      </c>
      <c r="FE36" s="233" t="s">
        <v>3320</v>
      </c>
      <c r="FF36" s="233" t="s">
        <v>3320</v>
      </c>
      <c r="FG36" s="233" t="s">
        <v>3320</v>
      </c>
      <c r="FH36" s="233" t="s">
        <v>3320</v>
      </c>
      <c r="FI36" s="233" t="s">
        <v>3320</v>
      </c>
      <c r="FJ36" s="233" t="s">
        <v>3320</v>
      </c>
      <c r="FK36" s="233" t="s">
        <v>3320</v>
      </c>
      <c r="FL36" s="233" t="s">
        <v>3320</v>
      </c>
      <c r="FM36" s="233" t="s">
        <v>3320</v>
      </c>
      <c r="FN36" s="240">
        <v>114356891</v>
      </c>
      <c r="FO36" s="232">
        <v>114</v>
      </c>
      <c r="FP36" s="233" t="s">
        <v>733</v>
      </c>
      <c r="FQ36" s="233" t="s">
        <v>733</v>
      </c>
      <c r="FR36" s="233" t="s">
        <v>733</v>
      </c>
      <c r="FS36" s="233" t="s">
        <v>733</v>
      </c>
      <c r="FT36" s="233" t="s">
        <v>1126</v>
      </c>
      <c r="FU36" s="233" t="s">
        <v>6591</v>
      </c>
      <c r="FV36" s="233" t="s">
        <v>6592</v>
      </c>
      <c r="FW36" s="241" t="s">
        <v>6588</v>
      </c>
      <c r="FX36" s="242">
        <v>115</v>
      </c>
      <c r="FY36" s="233" t="s">
        <v>6593</v>
      </c>
      <c r="FZ36" s="240">
        <v>98761589</v>
      </c>
      <c r="GA36" s="240">
        <v>8694000</v>
      </c>
      <c r="GB36" s="240">
        <v>1253</v>
      </c>
      <c r="GC36" s="232">
        <v>535</v>
      </c>
      <c r="GD36" s="233" t="s">
        <v>6594</v>
      </c>
      <c r="GE36" s="233" t="s">
        <v>733</v>
      </c>
      <c r="GF36" s="233" t="s">
        <v>733</v>
      </c>
      <c r="GG36" s="233" t="s">
        <v>6130</v>
      </c>
      <c r="GH36" s="233" t="s">
        <v>733</v>
      </c>
      <c r="GI36" s="233" t="s">
        <v>733</v>
      </c>
      <c r="GJ36" s="233" t="s">
        <v>733</v>
      </c>
      <c r="GK36" s="233" t="s">
        <v>733</v>
      </c>
      <c r="GL36" s="233" t="s">
        <v>733</v>
      </c>
      <c r="GM36" s="243" t="s">
        <v>5676</v>
      </c>
      <c r="GN36" s="233" t="s">
        <v>3320</v>
      </c>
      <c r="GO36" s="233" t="s">
        <v>733</v>
      </c>
      <c r="GP36" s="233" t="s">
        <v>5721</v>
      </c>
      <c r="GQ36" s="233" t="s">
        <v>733</v>
      </c>
      <c r="GR36" s="233" t="s">
        <v>5679</v>
      </c>
      <c r="GS36" s="233" t="s">
        <v>3320</v>
      </c>
      <c r="GT36" s="233" t="s">
        <v>3320</v>
      </c>
      <c r="GU36" s="232">
        <v>0.5</v>
      </c>
      <c r="GV36" s="233" t="s">
        <v>733</v>
      </c>
      <c r="GW36" s="233" t="s">
        <v>6595</v>
      </c>
      <c r="GX36" s="233" t="s">
        <v>6596</v>
      </c>
      <c r="GY36" s="233" t="s">
        <v>733</v>
      </c>
      <c r="GZ36" s="232">
        <v>26</v>
      </c>
      <c r="HA36" s="233" t="s">
        <v>6597</v>
      </c>
      <c r="HB36" s="233" t="s">
        <v>6598</v>
      </c>
      <c r="HC36" s="233" t="s">
        <v>5683</v>
      </c>
      <c r="HD36" s="233" t="s">
        <v>5683</v>
      </c>
      <c r="HE36" s="233" t="s">
        <v>5683</v>
      </c>
      <c r="HF36" s="233" t="s">
        <v>5759</v>
      </c>
      <c r="HG36" s="233" t="s">
        <v>1214</v>
      </c>
      <c r="HH36" s="244">
        <v>46077.536249999997</v>
      </c>
      <c r="HI36" s="244">
        <v>46079.705925925926</v>
      </c>
      <c r="HJ36" s="233" t="s">
        <v>5685</v>
      </c>
      <c r="HK36" s="233" t="s">
        <v>3320</v>
      </c>
      <c r="HL36" s="233" t="s">
        <v>3320</v>
      </c>
      <c r="HM36" s="233" t="s">
        <v>3320</v>
      </c>
      <c r="HN36" s="233" t="s">
        <v>3320</v>
      </c>
      <c r="HO36" s="233" t="s">
        <v>3320</v>
      </c>
      <c r="HP36" s="233" t="s">
        <v>3320</v>
      </c>
      <c r="HQ36" s="233" t="s">
        <v>3320</v>
      </c>
      <c r="HR36" s="233" t="s">
        <v>3320</v>
      </c>
      <c r="HS36" s="233" t="s">
        <v>3320</v>
      </c>
      <c r="HT36" s="233" t="s">
        <v>3320</v>
      </c>
      <c r="HU36" s="233" t="s">
        <v>3320</v>
      </c>
      <c r="HV36" s="233" t="s">
        <v>3320</v>
      </c>
      <c r="HW36" s="233" t="s">
        <v>3320</v>
      </c>
      <c r="HX36" s="233" t="s">
        <v>3320</v>
      </c>
      <c r="HY36" s="233" t="s">
        <v>3320</v>
      </c>
      <c r="HZ36" s="233" t="s">
        <v>3320</v>
      </c>
      <c r="IA36" s="233" t="s">
        <v>3320</v>
      </c>
      <c r="IB36" s="233" t="s">
        <v>3320</v>
      </c>
      <c r="IC36" s="233" t="s">
        <v>3320</v>
      </c>
      <c r="ID36" s="233" t="s">
        <v>3320</v>
      </c>
      <c r="IE36" s="233" t="s">
        <v>3320</v>
      </c>
      <c r="IF36" s="233" t="s">
        <v>3320</v>
      </c>
      <c r="IG36" s="233" t="s">
        <v>3320</v>
      </c>
      <c r="IH36" s="233" t="s">
        <v>3320</v>
      </c>
      <c r="II36" s="233" t="s">
        <v>3320</v>
      </c>
      <c r="IJ36" s="233" t="s">
        <v>3320</v>
      </c>
      <c r="IK36" s="233" t="s">
        <v>3320</v>
      </c>
      <c r="IL36" s="233" t="s">
        <v>3320</v>
      </c>
      <c r="IM36" s="233" t="s">
        <v>3320</v>
      </c>
      <c r="IN36" s="233" t="s">
        <v>3320</v>
      </c>
      <c r="IO36" s="233" t="s">
        <v>3320</v>
      </c>
      <c r="IP36" s="233" t="s">
        <v>3320</v>
      </c>
      <c r="IQ36" s="233" t="s">
        <v>3320</v>
      </c>
      <c r="IR36" s="233" t="s">
        <v>3320</v>
      </c>
      <c r="IS36" s="233" t="s">
        <v>3320</v>
      </c>
      <c r="IT36" s="233" t="s">
        <v>3320</v>
      </c>
      <c r="IU36" s="233" t="s">
        <v>3320</v>
      </c>
      <c r="IV36" s="233" t="s">
        <v>3320</v>
      </c>
      <c r="IW36" s="249" t="s">
        <v>6599</v>
      </c>
      <c r="IX36" s="250" t="s">
        <v>3320</v>
      </c>
      <c r="IY36" s="250" t="s">
        <v>3320</v>
      </c>
      <c r="IZ36" s="249" t="s">
        <v>5967</v>
      </c>
      <c r="JA36" s="235"/>
      <c r="JB36" s="233"/>
      <c r="JC36" s="233"/>
      <c r="JD36" s="233"/>
      <c r="JE36" s="235"/>
      <c r="JF36" s="232" t="s">
        <v>3320</v>
      </c>
      <c r="JG36" s="232" t="s">
        <v>3320</v>
      </c>
      <c r="JH36" s="232" t="s">
        <v>3320</v>
      </c>
      <c r="JI36" s="232" t="s">
        <v>3320</v>
      </c>
      <c r="JJ36" s="232" t="s">
        <v>3320</v>
      </c>
      <c r="JK36" s="233" t="s">
        <v>202</v>
      </c>
      <c r="JL36" s="235"/>
      <c r="JM36" s="235"/>
      <c r="JN36" s="233" t="s">
        <v>202</v>
      </c>
      <c r="JO36" s="232">
        <v>7</v>
      </c>
      <c r="JP36" s="232">
        <v>0</v>
      </c>
      <c r="JQ36" s="233"/>
      <c r="JR36" s="233"/>
      <c r="JS36" s="233"/>
      <c r="JT36" s="233"/>
      <c r="JU36" s="233"/>
      <c r="JV36" s="233"/>
      <c r="JW36" s="233"/>
      <c r="JX36" s="233"/>
      <c r="JY36" s="233"/>
      <c r="JZ36" s="233"/>
      <c r="KA36" s="233"/>
      <c r="KB36" s="233"/>
      <c r="KC36" s="233"/>
      <c r="KD36" s="233"/>
      <c r="KE36" s="233"/>
      <c r="KF36" s="233"/>
      <c r="KG36" s="233"/>
      <c r="KH36" s="233"/>
      <c r="KI36" s="233"/>
      <c r="KJ36" s="233"/>
      <c r="KK36" s="233"/>
      <c r="KL36" s="233"/>
      <c r="KM36" s="233"/>
      <c r="KN36" s="232" t="s">
        <v>3320</v>
      </c>
      <c r="KO36" s="232" t="s">
        <v>3320</v>
      </c>
      <c r="KP36" s="232" t="s">
        <v>3320</v>
      </c>
      <c r="KQ36" s="235"/>
      <c r="KR36" s="235"/>
      <c r="KS36" s="235"/>
      <c r="KT36" s="247"/>
      <c r="KU36" s="235"/>
      <c r="KV36" s="235"/>
      <c r="KW36" s="233" t="s">
        <v>6600</v>
      </c>
      <c r="KX36" s="233"/>
      <c r="KY36" s="232">
        <v>84</v>
      </c>
      <c r="KZ36" s="236">
        <v>0</v>
      </c>
      <c r="LA36" s="235"/>
      <c r="LB36" s="232">
        <v>0</v>
      </c>
      <c r="LC36" s="233"/>
      <c r="LD36" s="235"/>
      <c r="LE36" s="235"/>
      <c r="LF36" s="235"/>
    </row>
    <row r="37" spans="1:318" ht="49.5" customHeight="1" thickBot="1">
      <c r="A37" s="231" t="s">
        <v>5638</v>
      </c>
      <c r="B37" s="232">
        <v>905</v>
      </c>
      <c r="C37" s="233" t="s">
        <v>6601</v>
      </c>
      <c r="D37" s="233" t="s">
        <v>6602</v>
      </c>
      <c r="E37" s="232">
        <v>905</v>
      </c>
      <c r="F37" s="235"/>
      <c r="G37" s="233" t="s">
        <v>1819</v>
      </c>
      <c r="H37" s="233" t="s">
        <v>6603</v>
      </c>
      <c r="I37" s="234">
        <v>1</v>
      </c>
      <c r="J37" s="235"/>
      <c r="K37" s="234" t="s">
        <v>68</v>
      </c>
      <c r="L37" s="235"/>
      <c r="M37" s="234">
        <v>1</v>
      </c>
      <c r="N37" s="235"/>
      <c r="O37" s="235"/>
      <c r="P37" s="235"/>
      <c r="Q37" s="234">
        <v>1</v>
      </c>
      <c r="R37" s="234" t="s">
        <v>68</v>
      </c>
      <c r="S37" s="235"/>
      <c r="T37" s="235"/>
      <c r="U37" s="235"/>
      <c r="V37" s="233" t="s">
        <v>5084</v>
      </c>
      <c r="W37" s="233" t="s">
        <v>5643</v>
      </c>
      <c r="X37" s="232">
        <v>1</v>
      </c>
      <c r="Y37" s="232">
        <v>200</v>
      </c>
      <c r="Z37" s="236">
        <v>0</v>
      </c>
      <c r="AA37" s="236">
        <v>0</v>
      </c>
      <c r="AB37" s="232">
        <v>1</v>
      </c>
      <c r="AC37" s="233" t="s">
        <v>6079</v>
      </c>
      <c r="AD37" s="233" t="s">
        <v>6079</v>
      </c>
      <c r="AE37" s="234" t="s">
        <v>5645</v>
      </c>
      <c r="AF37" s="233" t="s">
        <v>5693</v>
      </c>
      <c r="AG37" s="234" t="s">
        <v>5645</v>
      </c>
      <c r="AH37" s="233" t="s">
        <v>6604</v>
      </c>
      <c r="AI37" s="233" t="s">
        <v>6558</v>
      </c>
      <c r="AJ37" s="233" t="s">
        <v>6559</v>
      </c>
      <c r="AK37" s="233" t="s">
        <v>6560</v>
      </c>
      <c r="AL37" s="233" t="s">
        <v>6605</v>
      </c>
      <c r="AM37" s="233" t="s">
        <v>6562</v>
      </c>
      <c r="AN37" s="233" t="s">
        <v>3320</v>
      </c>
      <c r="AO37" s="233" t="s">
        <v>6563</v>
      </c>
      <c r="AP37" s="233" t="s">
        <v>5698</v>
      </c>
      <c r="AQ37" s="233" t="s">
        <v>6564</v>
      </c>
      <c r="AR37" s="233" t="s">
        <v>6565</v>
      </c>
      <c r="AS37" s="233" t="s">
        <v>6566</v>
      </c>
      <c r="AT37" s="233" t="s">
        <v>733</v>
      </c>
      <c r="AU37" s="233" t="s">
        <v>733</v>
      </c>
      <c r="AV37" s="233" t="s">
        <v>733</v>
      </c>
      <c r="AW37" s="233" t="s">
        <v>3320</v>
      </c>
      <c r="AX37" s="233" t="s">
        <v>6567</v>
      </c>
      <c r="AY37" s="233" t="s">
        <v>733</v>
      </c>
      <c r="AZ37" s="233" t="s">
        <v>6606</v>
      </c>
      <c r="BA37" s="233" t="s">
        <v>6569</v>
      </c>
      <c r="BB37" s="233" t="s">
        <v>6607</v>
      </c>
      <c r="BC37" s="233" t="s">
        <v>6608</v>
      </c>
      <c r="BD37" s="233" t="s">
        <v>6609</v>
      </c>
      <c r="BE37" s="233" t="s">
        <v>6610</v>
      </c>
      <c r="BF37" s="234" t="s">
        <v>1214</v>
      </c>
      <c r="BG37" s="233" t="s">
        <v>3320</v>
      </c>
      <c r="BH37" s="233" t="s">
        <v>5709</v>
      </c>
      <c r="BI37" s="233" t="s">
        <v>5709</v>
      </c>
      <c r="BJ37" s="233" t="s">
        <v>5709</v>
      </c>
      <c r="BK37" s="233" t="s">
        <v>6611</v>
      </c>
      <c r="BL37" s="234">
        <v>161</v>
      </c>
      <c r="BM37" s="233" t="s">
        <v>6612</v>
      </c>
      <c r="BN37" s="237">
        <v>46864</v>
      </c>
      <c r="BO37" s="232">
        <v>15</v>
      </c>
      <c r="BP37" s="232">
        <v>2028</v>
      </c>
      <c r="BQ37" s="232">
        <v>200</v>
      </c>
      <c r="BR37" s="234">
        <v>200</v>
      </c>
      <c r="BS37" s="233" t="s">
        <v>5666</v>
      </c>
      <c r="BT37" s="232">
        <v>413952</v>
      </c>
      <c r="BU37" s="234">
        <v>746.84</v>
      </c>
      <c r="BV37" s="238">
        <v>0.43</v>
      </c>
      <c r="BW37" s="239" t="s">
        <v>910</v>
      </c>
      <c r="BX37" s="233" t="s">
        <v>733</v>
      </c>
      <c r="BY37" s="233" t="s">
        <v>910</v>
      </c>
      <c r="BZ37" s="232">
        <v>42.63</v>
      </c>
      <c r="CA37" s="233" t="s">
        <v>1214</v>
      </c>
      <c r="CB37" s="232">
        <v>730</v>
      </c>
      <c r="CC37" s="233" t="s">
        <v>5713</v>
      </c>
      <c r="CD37" s="233" t="s">
        <v>5801</v>
      </c>
      <c r="CE37" s="233" t="s">
        <v>3320</v>
      </c>
      <c r="CF37" s="233" t="s">
        <v>733</v>
      </c>
      <c r="CG37" s="233" t="s">
        <v>733</v>
      </c>
      <c r="CH37" s="232">
        <v>2471</v>
      </c>
      <c r="CI37" s="232">
        <v>2374</v>
      </c>
      <c r="CJ37" s="233" t="s">
        <v>6613</v>
      </c>
      <c r="CK37" s="232">
        <v>365</v>
      </c>
      <c r="CL37" s="232">
        <v>97</v>
      </c>
      <c r="CM37" s="232">
        <v>99</v>
      </c>
      <c r="CN37" s="232">
        <v>40</v>
      </c>
      <c r="CO37" s="237">
        <v>46327</v>
      </c>
      <c r="CP37" s="232">
        <v>2026</v>
      </c>
      <c r="CQ37" s="232">
        <v>0.35</v>
      </c>
      <c r="CR37" s="232">
        <v>8</v>
      </c>
      <c r="CS37" s="233" t="s">
        <v>6614</v>
      </c>
      <c r="CT37" s="232">
        <v>50000000</v>
      </c>
      <c r="CU37" s="233" t="s">
        <v>3320</v>
      </c>
      <c r="CV37" s="233" t="s">
        <v>3320</v>
      </c>
      <c r="CW37" s="233" t="s">
        <v>3320</v>
      </c>
      <c r="CX37" s="233" t="s">
        <v>3320</v>
      </c>
      <c r="CY37" s="233" t="s">
        <v>3320</v>
      </c>
      <c r="CZ37" s="233" t="s">
        <v>3320</v>
      </c>
      <c r="DA37" s="233" t="s">
        <v>3320</v>
      </c>
      <c r="DB37" s="233" t="s">
        <v>3320</v>
      </c>
      <c r="DC37" s="233" t="s">
        <v>3320</v>
      </c>
      <c r="DD37" s="233" t="s">
        <v>3320</v>
      </c>
      <c r="DE37" s="235"/>
      <c r="DF37" s="233" t="s">
        <v>3320</v>
      </c>
      <c r="DG37" s="233" t="s">
        <v>3320</v>
      </c>
      <c r="DH37" s="233" t="s">
        <v>3320</v>
      </c>
      <c r="DI37" s="233" t="s">
        <v>3320</v>
      </c>
      <c r="DJ37" s="233" t="s">
        <v>3320</v>
      </c>
      <c r="DK37" s="233" t="s">
        <v>3320</v>
      </c>
      <c r="DL37" s="235"/>
      <c r="DM37" s="233" t="s">
        <v>3320</v>
      </c>
      <c r="DN37" s="233" t="s">
        <v>3320</v>
      </c>
      <c r="DO37" s="233" t="s">
        <v>3320</v>
      </c>
      <c r="DP37" s="235"/>
      <c r="DQ37" s="233" t="s">
        <v>3320</v>
      </c>
      <c r="DR37" s="233" t="s">
        <v>3320</v>
      </c>
      <c r="DS37" s="233" t="s">
        <v>3320</v>
      </c>
      <c r="DT37" s="233" t="s">
        <v>3320</v>
      </c>
      <c r="DU37" s="233" t="s">
        <v>3320</v>
      </c>
      <c r="DV37" s="233" t="s">
        <v>3320</v>
      </c>
      <c r="DW37" s="233" t="s">
        <v>3320</v>
      </c>
      <c r="DX37" s="233" t="s">
        <v>3320</v>
      </c>
      <c r="DY37" s="233" t="s">
        <v>3320</v>
      </c>
      <c r="DZ37" s="233" t="s">
        <v>3320</v>
      </c>
      <c r="EA37" s="233" t="s">
        <v>3320</v>
      </c>
      <c r="EB37" s="233" t="s">
        <v>3320</v>
      </c>
      <c r="EC37" s="233" t="s">
        <v>3320</v>
      </c>
      <c r="ED37" s="233" t="s">
        <v>3320</v>
      </c>
      <c r="EE37" s="233" t="s">
        <v>3320</v>
      </c>
      <c r="EF37" s="233" t="s">
        <v>3320</v>
      </c>
      <c r="EG37" s="233" t="s">
        <v>3320</v>
      </c>
      <c r="EH37" s="233" t="s">
        <v>3320</v>
      </c>
      <c r="EI37" s="233" t="s">
        <v>3320</v>
      </c>
      <c r="EJ37" s="233" t="s">
        <v>3320</v>
      </c>
      <c r="EK37" s="233" t="s">
        <v>3320</v>
      </c>
      <c r="EL37" s="233" t="s">
        <v>3320</v>
      </c>
      <c r="EM37" s="233" t="s">
        <v>3320</v>
      </c>
      <c r="EN37" s="233" t="s">
        <v>3320</v>
      </c>
      <c r="EO37" s="233" t="s">
        <v>3320</v>
      </c>
      <c r="EP37" s="233" t="s">
        <v>3320</v>
      </c>
      <c r="EQ37" s="233" t="s">
        <v>3320</v>
      </c>
      <c r="ER37" s="233" t="s">
        <v>3320</v>
      </c>
      <c r="ES37" s="233" t="s">
        <v>3320</v>
      </c>
      <c r="ET37" s="233" t="s">
        <v>3320</v>
      </c>
      <c r="EU37" s="233" t="s">
        <v>3320</v>
      </c>
      <c r="EV37" s="233" t="s">
        <v>3320</v>
      </c>
      <c r="EW37" s="233" t="s">
        <v>3320</v>
      </c>
      <c r="EX37" s="233" t="s">
        <v>3320</v>
      </c>
      <c r="EY37" s="233" t="s">
        <v>3320</v>
      </c>
      <c r="EZ37" s="233" t="s">
        <v>3320</v>
      </c>
      <c r="FA37" s="233" t="s">
        <v>3320</v>
      </c>
      <c r="FB37" s="233" t="s">
        <v>3320</v>
      </c>
      <c r="FC37" s="233" t="s">
        <v>3320</v>
      </c>
      <c r="FD37" s="233" t="s">
        <v>3320</v>
      </c>
      <c r="FE37" s="233" t="s">
        <v>3320</v>
      </c>
      <c r="FF37" s="233" t="s">
        <v>3320</v>
      </c>
      <c r="FG37" s="233" t="s">
        <v>3320</v>
      </c>
      <c r="FH37" s="233" t="s">
        <v>3320</v>
      </c>
      <c r="FI37" s="233" t="s">
        <v>3320</v>
      </c>
      <c r="FJ37" s="233" t="s">
        <v>3320</v>
      </c>
      <c r="FK37" s="233" t="s">
        <v>3320</v>
      </c>
      <c r="FL37" s="233" t="s">
        <v>3320</v>
      </c>
      <c r="FM37" s="233" t="s">
        <v>3320</v>
      </c>
      <c r="FN37" s="240">
        <v>250000000</v>
      </c>
      <c r="FO37" s="232">
        <v>250</v>
      </c>
      <c r="FP37" s="233" t="s">
        <v>733</v>
      </c>
      <c r="FQ37" s="233" t="s">
        <v>733</v>
      </c>
      <c r="FR37" s="233" t="s">
        <v>733</v>
      </c>
      <c r="FS37" s="233" t="s">
        <v>733</v>
      </c>
      <c r="FT37" s="233" t="s">
        <v>1816</v>
      </c>
      <c r="FU37" s="233" t="s">
        <v>6615</v>
      </c>
      <c r="FV37" s="233" t="s">
        <v>6616</v>
      </c>
      <c r="FW37" s="241" t="s">
        <v>6611</v>
      </c>
      <c r="FX37" s="242">
        <v>161</v>
      </c>
      <c r="FY37" s="233" t="s">
        <v>6617</v>
      </c>
      <c r="FZ37" s="240">
        <v>223000000</v>
      </c>
      <c r="GA37" s="240">
        <v>27000000</v>
      </c>
      <c r="GB37" s="240">
        <v>1180</v>
      </c>
      <c r="GC37" s="232">
        <v>510</v>
      </c>
      <c r="GD37" s="233" t="s">
        <v>6581</v>
      </c>
      <c r="GE37" s="233" t="s">
        <v>733</v>
      </c>
      <c r="GF37" s="233" t="s">
        <v>733</v>
      </c>
      <c r="GG37" s="233" t="s">
        <v>6582</v>
      </c>
      <c r="GH37" s="233" t="s">
        <v>733</v>
      </c>
      <c r="GI37" s="233" t="s">
        <v>1214</v>
      </c>
      <c r="GJ37" s="233" t="s">
        <v>733</v>
      </c>
      <c r="GK37" s="233" t="s">
        <v>1214</v>
      </c>
      <c r="GL37" s="233" t="s">
        <v>733</v>
      </c>
      <c r="GM37" s="243" t="s">
        <v>5676</v>
      </c>
      <c r="GN37" s="233" t="s">
        <v>3320</v>
      </c>
      <c r="GO37" s="233" t="s">
        <v>733</v>
      </c>
      <c r="GP37" s="233" t="s">
        <v>5721</v>
      </c>
      <c r="GQ37" s="233" t="s">
        <v>733</v>
      </c>
      <c r="GR37" s="233" t="s">
        <v>5679</v>
      </c>
      <c r="GS37" s="233" t="s">
        <v>3320</v>
      </c>
      <c r="GT37" s="233" t="s">
        <v>3320</v>
      </c>
      <c r="GU37" s="232">
        <v>0.1</v>
      </c>
      <c r="GV37" s="233" t="s">
        <v>733</v>
      </c>
      <c r="GW37" s="233" t="s">
        <v>5679</v>
      </c>
      <c r="GX37" s="233" t="s">
        <v>6618</v>
      </c>
      <c r="GY37" s="233" t="s">
        <v>733</v>
      </c>
      <c r="GZ37" s="233" t="s">
        <v>3320</v>
      </c>
      <c r="HA37" s="233" t="s">
        <v>3320</v>
      </c>
      <c r="HB37" s="233" t="s">
        <v>3320</v>
      </c>
      <c r="HC37" s="233" t="s">
        <v>5683</v>
      </c>
      <c r="HD37" s="233" t="s">
        <v>5683</v>
      </c>
      <c r="HE37" s="233" t="s">
        <v>5683</v>
      </c>
      <c r="HF37" s="233" t="s">
        <v>733</v>
      </c>
      <c r="HG37" s="233" t="s">
        <v>1214</v>
      </c>
      <c r="HH37" s="244">
        <v>46080.527013888888</v>
      </c>
      <c r="HI37" s="244">
        <v>46083.968923611108</v>
      </c>
      <c r="HJ37" s="233" t="s">
        <v>5685</v>
      </c>
      <c r="HK37" s="233" t="s">
        <v>3320</v>
      </c>
      <c r="HL37" s="233" t="s">
        <v>3320</v>
      </c>
      <c r="HM37" s="233" t="s">
        <v>3320</v>
      </c>
      <c r="HN37" s="233" t="s">
        <v>3320</v>
      </c>
      <c r="HO37" s="233" t="s">
        <v>3320</v>
      </c>
      <c r="HP37" s="233" t="s">
        <v>3320</v>
      </c>
      <c r="HQ37" s="233" t="s">
        <v>3320</v>
      </c>
      <c r="HR37" s="233" t="s">
        <v>3320</v>
      </c>
      <c r="HS37" s="233" t="s">
        <v>3320</v>
      </c>
      <c r="HT37" s="233" t="s">
        <v>3320</v>
      </c>
      <c r="HU37" s="233" t="s">
        <v>3320</v>
      </c>
      <c r="HV37" s="233" t="s">
        <v>3320</v>
      </c>
      <c r="HW37" s="233" t="s">
        <v>3320</v>
      </c>
      <c r="HX37" s="233" t="s">
        <v>3320</v>
      </c>
      <c r="HY37" s="233" t="s">
        <v>3320</v>
      </c>
      <c r="HZ37" s="233" t="s">
        <v>3320</v>
      </c>
      <c r="IA37" s="233" t="s">
        <v>3320</v>
      </c>
      <c r="IB37" s="233" t="s">
        <v>3320</v>
      </c>
      <c r="IC37" s="233" t="s">
        <v>3320</v>
      </c>
      <c r="ID37" s="233" t="s">
        <v>3320</v>
      </c>
      <c r="IE37" s="233" t="s">
        <v>3320</v>
      </c>
      <c r="IF37" s="233" t="s">
        <v>3320</v>
      </c>
      <c r="IG37" s="233" t="s">
        <v>3320</v>
      </c>
      <c r="IH37" s="233" t="s">
        <v>3320</v>
      </c>
      <c r="II37" s="233" t="s">
        <v>3320</v>
      </c>
      <c r="IJ37" s="233" t="s">
        <v>3320</v>
      </c>
      <c r="IK37" s="233" t="s">
        <v>3320</v>
      </c>
      <c r="IL37" s="233" t="s">
        <v>3320</v>
      </c>
      <c r="IM37" s="233" t="s">
        <v>3320</v>
      </c>
      <c r="IN37" s="233" t="s">
        <v>3320</v>
      </c>
      <c r="IO37" s="233" t="s">
        <v>3320</v>
      </c>
      <c r="IP37" s="233" t="s">
        <v>3320</v>
      </c>
      <c r="IQ37" s="233" t="s">
        <v>3320</v>
      </c>
      <c r="IR37" s="233" t="s">
        <v>3320</v>
      </c>
      <c r="IS37" s="233" t="s">
        <v>3320</v>
      </c>
      <c r="IT37" s="233" t="s">
        <v>3320</v>
      </c>
      <c r="IU37" s="233" t="s">
        <v>3320</v>
      </c>
      <c r="IV37" s="233" t="s">
        <v>3320</v>
      </c>
      <c r="IW37" s="231" t="s">
        <v>287</v>
      </c>
      <c r="IX37" s="252">
        <v>45667</v>
      </c>
      <c r="IY37" s="248" t="s">
        <v>733</v>
      </c>
      <c r="IZ37" s="231" t="s">
        <v>5774</v>
      </c>
      <c r="JA37" s="235"/>
      <c r="JB37" s="233"/>
      <c r="JC37" s="233"/>
      <c r="JD37" s="233"/>
      <c r="JE37" s="235"/>
      <c r="JF37" s="232" t="s">
        <v>3320</v>
      </c>
      <c r="JG37" s="232" t="s">
        <v>3320</v>
      </c>
      <c r="JH37" s="232" t="s">
        <v>3320</v>
      </c>
      <c r="JI37" s="232" t="s">
        <v>3320</v>
      </c>
      <c r="JJ37" s="232" t="s">
        <v>3320</v>
      </c>
      <c r="JK37" s="233" t="s">
        <v>202</v>
      </c>
      <c r="JL37" s="235"/>
      <c r="JM37" s="235"/>
      <c r="JN37" s="233" t="s">
        <v>202</v>
      </c>
      <c r="JO37" s="232">
        <v>5</v>
      </c>
      <c r="JP37" s="232">
        <v>0</v>
      </c>
      <c r="JQ37" s="233"/>
      <c r="JR37" s="233"/>
      <c r="JS37" s="233"/>
      <c r="JT37" s="233"/>
      <c r="JU37" s="233"/>
      <c r="JV37" s="233"/>
      <c r="JW37" s="233"/>
      <c r="JX37" s="233"/>
      <c r="JY37" s="233"/>
      <c r="JZ37" s="233"/>
      <c r="KA37" s="233"/>
      <c r="KB37" s="233"/>
      <c r="KC37" s="233"/>
      <c r="KD37" s="233"/>
      <c r="KE37" s="233"/>
      <c r="KF37" s="233"/>
      <c r="KG37" s="233"/>
      <c r="KH37" s="233"/>
      <c r="KI37" s="233"/>
      <c r="KJ37" s="233"/>
      <c r="KK37" s="233"/>
      <c r="KL37" s="233"/>
      <c r="KM37" s="233"/>
      <c r="KN37" s="232" t="s">
        <v>3320</v>
      </c>
      <c r="KO37" s="232" t="s">
        <v>3320</v>
      </c>
      <c r="KP37" s="232" t="s">
        <v>3320</v>
      </c>
      <c r="KQ37" s="235"/>
      <c r="KR37" s="235"/>
      <c r="KS37" s="235"/>
      <c r="KT37" s="233"/>
      <c r="KU37" s="235"/>
      <c r="KV37" s="235"/>
      <c r="KW37" s="235"/>
      <c r="KX37" s="233"/>
      <c r="KY37" s="232">
        <v>200</v>
      </c>
      <c r="KZ37" s="236">
        <v>0</v>
      </c>
      <c r="LA37" s="235"/>
      <c r="LB37" s="232">
        <v>0</v>
      </c>
      <c r="LC37" s="233"/>
      <c r="LD37" s="235"/>
      <c r="LE37" s="235"/>
      <c r="LF37" s="235"/>
    </row>
    <row r="38" spans="1:318" ht="49.5" customHeight="1" thickBot="1">
      <c r="A38" s="231" t="s">
        <v>5638</v>
      </c>
      <c r="B38" s="232">
        <v>415</v>
      </c>
      <c r="C38" s="233" t="s">
        <v>6619</v>
      </c>
      <c r="D38" s="233" t="s">
        <v>6620</v>
      </c>
      <c r="E38" s="232">
        <v>415</v>
      </c>
      <c r="F38" s="235"/>
      <c r="G38" s="233" t="s">
        <v>1197</v>
      </c>
      <c r="H38" s="233" t="s">
        <v>6621</v>
      </c>
      <c r="I38" s="234" t="s">
        <v>5782</v>
      </c>
      <c r="J38" s="234">
        <v>1</v>
      </c>
      <c r="K38" s="234" t="s">
        <v>68</v>
      </c>
      <c r="L38" s="235"/>
      <c r="M38" s="234" t="s">
        <v>5782</v>
      </c>
      <c r="N38" s="235"/>
      <c r="O38" s="235"/>
      <c r="P38" s="235"/>
      <c r="Q38" s="234">
        <v>1</v>
      </c>
      <c r="R38" s="234" t="s">
        <v>68</v>
      </c>
      <c r="S38" s="235"/>
      <c r="T38" s="235"/>
      <c r="U38" s="235"/>
      <c r="V38" s="233" t="s">
        <v>5196</v>
      </c>
      <c r="W38" s="233" t="s">
        <v>5643</v>
      </c>
      <c r="X38" s="232">
        <v>1</v>
      </c>
      <c r="Y38" s="232">
        <v>50</v>
      </c>
      <c r="Z38" s="236">
        <v>0</v>
      </c>
      <c r="AA38" s="236">
        <v>0</v>
      </c>
      <c r="AB38" s="232">
        <v>1</v>
      </c>
      <c r="AC38" s="233" t="s">
        <v>489</v>
      </c>
      <c r="AD38" s="233" t="s">
        <v>6500</v>
      </c>
      <c r="AE38" s="234" t="s">
        <v>5645</v>
      </c>
      <c r="AF38" s="233" t="s">
        <v>5646</v>
      </c>
      <c r="AG38" s="234" t="s">
        <v>5645</v>
      </c>
      <c r="AH38" s="233" t="s">
        <v>489</v>
      </c>
      <c r="AI38" s="233" t="s">
        <v>6501</v>
      </c>
      <c r="AJ38" s="233" t="s">
        <v>6502</v>
      </c>
      <c r="AK38" s="233" t="s">
        <v>6622</v>
      </c>
      <c r="AL38" s="233" t="s">
        <v>6503</v>
      </c>
      <c r="AM38" s="233" t="s">
        <v>6504</v>
      </c>
      <c r="AN38" s="233" t="s">
        <v>3320</v>
      </c>
      <c r="AO38" s="233" t="s">
        <v>6505</v>
      </c>
      <c r="AP38" s="233" t="s">
        <v>5698</v>
      </c>
      <c r="AQ38" s="233" t="s">
        <v>6506</v>
      </c>
      <c r="AR38" s="233" t="s">
        <v>6507</v>
      </c>
      <c r="AS38" s="233" t="s">
        <v>6508</v>
      </c>
      <c r="AT38" s="233" t="s">
        <v>733</v>
      </c>
      <c r="AU38" s="233" t="s">
        <v>733</v>
      </c>
      <c r="AV38" s="233" t="s">
        <v>733</v>
      </c>
      <c r="AW38" s="233" t="s">
        <v>3320</v>
      </c>
      <c r="AX38" s="233" t="s">
        <v>6509</v>
      </c>
      <c r="AY38" s="233" t="s">
        <v>1214</v>
      </c>
      <c r="AZ38" s="233" t="s">
        <v>6510</v>
      </c>
      <c r="BA38" s="233" t="s">
        <v>6511</v>
      </c>
      <c r="BB38" s="233" t="s">
        <v>6512</v>
      </c>
      <c r="BC38" s="233" t="s">
        <v>6513</v>
      </c>
      <c r="BD38" s="233" t="s">
        <v>6623</v>
      </c>
      <c r="BE38" s="233" t="s">
        <v>6624</v>
      </c>
      <c r="BF38" s="234" t="s">
        <v>1214</v>
      </c>
      <c r="BG38" s="233" t="s">
        <v>3320</v>
      </c>
      <c r="BH38" s="233" t="s">
        <v>5747</v>
      </c>
      <c r="BI38" s="233" t="s">
        <v>5747</v>
      </c>
      <c r="BJ38" s="233" t="s">
        <v>1264</v>
      </c>
      <c r="BK38" s="233" t="s">
        <v>6625</v>
      </c>
      <c r="BL38" s="234">
        <v>115</v>
      </c>
      <c r="BM38" s="233" t="s">
        <v>5665</v>
      </c>
      <c r="BN38" s="237">
        <v>47207</v>
      </c>
      <c r="BO38" s="232">
        <v>18</v>
      </c>
      <c r="BP38" s="232">
        <v>2029</v>
      </c>
      <c r="BQ38" s="232">
        <v>50</v>
      </c>
      <c r="BR38" s="234">
        <v>50</v>
      </c>
      <c r="BS38" s="233" t="s">
        <v>5666</v>
      </c>
      <c r="BT38" s="232">
        <v>13</v>
      </c>
      <c r="BU38" s="234">
        <v>171.59</v>
      </c>
      <c r="BV38" s="238">
        <v>0.39</v>
      </c>
      <c r="BW38" s="239" t="s">
        <v>202</v>
      </c>
      <c r="BX38" s="233" t="s">
        <v>733</v>
      </c>
      <c r="BY38" s="235"/>
      <c r="BZ38" s="232">
        <v>26.56</v>
      </c>
      <c r="CA38" s="233" t="s">
        <v>1214</v>
      </c>
      <c r="CB38" s="232">
        <v>610</v>
      </c>
      <c r="CC38" s="233" t="s">
        <v>5667</v>
      </c>
      <c r="CD38" s="233" t="s">
        <v>5801</v>
      </c>
      <c r="CE38" s="233" t="s">
        <v>3320</v>
      </c>
      <c r="CF38" s="233" t="s">
        <v>733</v>
      </c>
      <c r="CG38" s="233" t="s">
        <v>733</v>
      </c>
      <c r="CH38" s="232">
        <v>2326.66</v>
      </c>
      <c r="CI38" s="232">
        <v>2234.6799999999998</v>
      </c>
      <c r="CJ38" s="233" t="s">
        <v>6626</v>
      </c>
      <c r="CK38" s="232">
        <v>365</v>
      </c>
      <c r="CL38" s="232">
        <v>90</v>
      </c>
      <c r="CM38" s="232">
        <v>99</v>
      </c>
      <c r="CN38" s="232">
        <v>30</v>
      </c>
      <c r="CO38" s="237">
        <v>46660</v>
      </c>
      <c r="CP38" s="232">
        <v>2027</v>
      </c>
      <c r="CQ38" s="232">
        <v>0.5</v>
      </c>
      <c r="CR38" s="232">
        <v>100</v>
      </c>
      <c r="CS38" s="233" t="s">
        <v>6627</v>
      </c>
      <c r="CT38" s="232">
        <v>2446044</v>
      </c>
      <c r="CU38" s="233" t="s">
        <v>3320</v>
      </c>
      <c r="CV38" s="233" t="s">
        <v>3320</v>
      </c>
      <c r="CW38" s="233" t="s">
        <v>3320</v>
      </c>
      <c r="CX38" s="233" t="s">
        <v>3320</v>
      </c>
      <c r="CY38" s="233" t="s">
        <v>3320</v>
      </c>
      <c r="CZ38" s="233" t="s">
        <v>3320</v>
      </c>
      <c r="DA38" s="233" t="s">
        <v>3320</v>
      </c>
      <c r="DB38" s="233" t="s">
        <v>3320</v>
      </c>
      <c r="DC38" s="233" t="s">
        <v>3320</v>
      </c>
      <c r="DD38" s="233" t="s">
        <v>3320</v>
      </c>
      <c r="DE38" s="235"/>
      <c r="DF38" s="233" t="s">
        <v>3320</v>
      </c>
      <c r="DG38" s="233" t="s">
        <v>3320</v>
      </c>
      <c r="DH38" s="233" t="s">
        <v>3320</v>
      </c>
      <c r="DI38" s="233" t="s">
        <v>3320</v>
      </c>
      <c r="DJ38" s="233" t="s">
        <v>3320</v>
      </c>
      <c r="DK38" s="233" t="s">
        <v>3320</v>
      </c>
      <c r="DL38" s="235"/>
      <c r="DM38" s="233" t="s">
        <v>3320</v>
      </c>
      <c r="DN38" s="233" t="s">
        <v>3320</v>
      </c>
      <c r="DO38" s="233" t="s">
        <v>3320</v>
      </c>
      <c r="DP38" s="235"/>
      <c r="DQ38" s="233" t="s">
        <v>3320</v>
      </c>
      <c r="DR38" s="233" t="s">
        <v>3320</v>
      </c>
      <c r="DS38" s="233" t="s">
        <v>3320</v>
      </c>
      <c r="DT38" s="233" t="s">
        <v>3320</v>
      </c>
      <c r="DU38" s="233" t="s">
        <v>3320</v>
      </c>
      <c r="DV38" s="233" t="s">
        <v>3320</v>
      </c>
      <c r="DW38" s="233" t="s">
        <v>3320</v>
      </c>
      <c r="DX38" s="233" t="s">
        <v>3320</v>
      </c>
      <c r="DY38" s="233" t="s">
        <v>3320</v>
      </c>
      <c r="DZ38" s="233" t="s">
        <v>3320</v>
      </c>
      <c r="EA38" s="233" t="s">
        <v>3320</v>
      </c>
      <c r="EB38" s="233" t="s">
        <v>3320</v>
      </c>
      <c r="EC38" s="233" t="s">
        <v>3320</v>
      </c>
      <c r="ED38" s="233" t="s">
        <v>3320</v>
      </c>
      <c r="EE38" s="233" t="s">
        <v>3320</v>
      </c>
      <c r="EF38" s="233" t="s">
        <v>3320</v>
      </c>
      <c r="EG38" s="233" t="s">
        <v>3320</v>
      </c>
      <c r="EH38" s="233" t="s">
        <v>3320</v>
      </c>
      <c r="EI38" s="233" t="s">
        <v>3320</v>
      </c>
      <c r="EJ38" s="233" t="s">
        <v>3320</v>
      </c>
      <c r="EK38" s="233" t="s">
        <v>3320</v>
      </c>
      <c r="EL38" s="233" t="s">
        <v>3320</v>
      </c>
      <c r="EM38" s="233" t="s">
        <v>3320</v>
      </c>
      <c r="EN38" s="233" t="s">
        <v>3320</v>
      </c>
      <c r="EO38" s="233" t="s">
        <v>3320</v>
      </c>
      <c r="EP38" s="233" t="s">
        <v>3320</v>
      </c>
      <c r="EQ38" s="233" t="s">
        <v>3320</v>
      </c>
      <c r="ER38" s="233" t="s">
        <v>3320</v>
      </c>
      <c r="ES38" s="233" t="s">
        <v>3320</v>
      </c>
      <c r="ET38" s="233" t="s">
        <v>3320</v>
      </c>
      <c r="EU38" s="233" t="s">
        <v>3320</v>
      </c>
      <c r="EV38" s="233" t="s">
        <v>3320</v>
      </c>
      <c r="EW38" s="233" t="s">
        <v>3320</v>
      </c>
      <c r="EX38" s="233" t="s">
        <v>3320</v>
      </c>
      <c r="EY38" s="233" t="s">
        <v>3320</v>
      </c>
      <c r="EZ38" s="233" t="s">
        <v>3320</v>
      </c>
      <c r="FA38" s="233" t="s">
        <v>3320</v>
      </c>
      <c r="FB38" s="233" t="s">
        <v>3320</v>
      </c>
      <c r="FC38" s="233" t="s">
        <v>3320</v>
      </c>
      <c r="FD38" s="233" t="s">
        <v>3320</v>
      </c>
      <c r="FE38" s="233" t="s">
        <v>3320</v>
      </c>
      <c r="FF38" s="233" t="s">
        <v>3320</v>
      </c>
      <c r="FG38" s="233" t="s">
        <v>3320</v>
      </c>
      <c r="FH38" s="233" t="s">
        <v>3320</v>
      </c>
      <c r="FI38" s="233" t="s">
        <v>3320</v>
      </c>
      <c r="FJ38" s="233" t="s">
        <v>3320</v>
      </c>
      <c r="FK38" s="233" t="s">
        <v>3320</v>
      </c>
      <c r="FL38" s="233" t="s">
        <v>3320</v>
      </c>
      <c r="FM38" s="233" t="s">
        <v>3320</v>
      </c>
      <c r="FN38" s="240">
        <v>49808880</v>
      </c>
      <c r="FO38" s="232">
        <v>50</v>
      </c>
      <c r="FP38" s="233" t="s">
        <v>733</v>
      </c>
      <c r="FQ38" s="233" t="s">
        <v>733</v>
      </c>
      <c r="FR38" s="233" t="s">
        <v>1214</v>
      </c>
      <c r="FS38" s="233" t="s">
        <v>733</v>
      </c>
      <c r="FT38" s="233" t="s">
        <v>2132</v>
      </c>
      <c r="FU38" s="233" t="s">
        <v>6628</v>
      </c>
      <c r="FV38" s="233" t="s">
        <v>6629</v>
      </c>
      <c r="FW38" s="241" t="s">
        <v>6625</v>
      </c>
      <c r="FX38" s="242">
        <v>115</v>
      </c>
      <c r="FY38" s="233" t="s">
        <v>6630</v>
      </c>
      <c r="FZ38" s="240">
        <v>48813000</v>
      </c>
      <c r="GA38" s="240">
        <v>5445000</v>
      </c>
      <c r="GB38" s="240">
        <v>2715</v>
      </c>
      <c r="GC38" s="232">
        <v>850</v>
      </c>
      <c r="GD38" s="233" t="s">
        <v>6631</v>
      </c>
      <c r="GE38" s="233" t="s">
        <v>733</v>
      </c>
      <c r="GF38" s="233" t="s">
        <v>1214</v>
      </c>
      <c r="GG38" s="233" t="s">
        <v>6632</v>
      </c>
      <c r="GH38" s="233" t="s">
        <v>1214</v>
      </c>
      <c r="GI38" s="233" t="s">
        <v>1214</v>
      </c>
      <c r="GJ38" s="233" t="s">
        <v>1214</v>
      </c>
      <c r="GK38" s="233" t="s">
        <v>733</v>
      </c>
      <c r="GL38" s="233" t="s">
        <v>1214</v>
      </c>
      <c r="GM38" s="243" t="s">
        <v>5676</v>
      </c>
      <c r="GN38" s="233" t="s">
        <v>3320</v>
      </c>
      <c r="GO38" s="233" t="s">
        <v>733</v>
      </c>
      <c r="GP38" s="233" t="s">
        <v>5721</v>
      </c>
      <c r="GQ38" s="233" t="s">
        <v>1214</v>
      </c>
      <c r="GR38" s="233" t="s">
        <v>1214</v>
      </c>
      <c r="GS38" s="233" t="s">
        <v>3320</v>
      </c>
      <c r="GT38" s="233" t="s">
        <v>3320</v>
      </c>
      <c r="GU38" s="232">
        <v>0</v>
      </c>
      <c r="GV38" s="233" t="s">
        <v>1214</v>
      </c>
      <c r="GW38" s="233" t="s">
        <v>1214</v>
      </c>
      <c r="GX38" s="233" t="s">
        <v>3320</v>
      </c>
      <c r="GY38" s="233" t="s">
        <v>733</v>
      </c>
      <c r="GZ38" s="233" t="s">
        <v>3320</v>
      </c>
      <c r="HA38" s="233" t="s">
        <v>6633</v>
      </c>
      <c r="HB38" s="233" t="s">
        <v>6634</v>
      </c>
      <c r="HC38" s="233" t="s">
        <v>5952</v>
      </c>
      <c r="HD38" s="233" t="s">
        <v>5684</v>
      </c>
      <c r="HE38" s="233" t="s">
        <v>5684</v>
      </c>
      <c r="HF38" s="233" t="s">
        <v>733</v>
      </c>
      <c r="HG38" s="233" t="s">
        <v>1214</v>
      </c>
      <c r="HH38" s="244">
        <v>46079.438113425924</v>
      </c>
      <c r="HI38" s="244">
        <v>46083.948298611111</v>
      </c>
      <c r="HJ38" s="233" t="s">
        <v>5685</v>
      </c>
      <c r="HK38" s="233" t="s">
        <v>3320</v>
      </c>
      <c r="HL38" s="233" t="s">
        <v>3320</v>
      </c>
      <c r="HM38" s="233" t="s">
        <v>3320</v>
      </c>
      <c r="HN38" s="233" t="s">
        <v>3320</v>
      </c>
      <c r="HO38" s="233" t="s">
        <v>3320</v>
      </c>
      <c r="HP38" s="233" t="s">
        <v>3320</v>
      </c>
      <c r="HQ38" s="233" t="s">
        <v>3320</v>
      </c>
      <c r="HR38" s="233" t="s">
        <v>3320</v>
      </c>
      <c r="HS38" s="233" t="s">
        <v>3320</v>
      </c>
      <c r="HT38" s="233" t="s">
        <v>3320</v>
      </c>
      <c r="HU38" s="233" t="s">
        <v>3320</v>
      </c>
      <c r="HV38" s="233" t="s">
        <v>3320</v>
      </c>
      <c r="HW38" s="233" t="s">
        <v>3320</v>
      </c>
      <c r="HX38" s="233" t="s">
        <v>3320</v>
      </c>
      <c r="HY38" s="233" t="s">
        <v>3320</v>
      </c>
      <c r="HZ38" s="233" t="s">
        <v>3320</v>
      </c>
      <c r="IA38" s="233" t="s">
        <v>3320</v>
      </c>
      <c r="IB38" s="233" t="s">
        <v>3320</v>
      </c>
      <c r="IC38" s="233" t="s">
        <v>3320</v>
      </c>
      <c r="ID38" s="233" t="s">
        <v>3320</v>
      </c>
      <c r="IE38" s="233" t="s">
        <v>3320</v>
      </c>
      <c r="IF38" s="233" t="s">
        <v>3320</v>
      </c>
      <c r="IG38" s="233" t="s">
        <v>3320</v>
      </c>
      <c r="IH38" s="233" t="s">
        <v>3320</v>
      </c>
      <c r="II38" s="233" t="s">
        <v>3320</v>
      </c>
      <c r="IJ38" s="233" t="s">
        <v>3320</v>
      </c>
      <c r="IK38" s="233" t="s">
        <v>3320</v>
      </c>
      <c r="IL38" s="233" t="s">
        <v>3320</v>
      </c>
      <c r="IM38" s="233" t="s">
        <v>3320</v>
      </c>
      <c r="IN38" s="233" t="s">
        <v>3320</v>
      </c>
      <c r="IO38" s="233" t="s">
        <v>3320</v>
      </c>
      <c r="IP38" s="233" t="s">
        <v>3320</v>
      </c>
      <c r="IQ38" s="233" t="s">
        <v>3320</v>
      </c>
      <c r="IR38" s="233" t="s">
        <v>3320</v>
      </c>
      <c r="IS38" s="233" t="s">
        <v>3320</v>
      </c>
      <c r="IT38" s="233" t="s">
        <v>3320</v>
      </c>
      <c r="IU38" s="233" t="s">
        <v>3320</v>
      </c>
      <c r="IV38" s="233" t="s">
        <v>3320</v>
      </c>
      <c r="IW38" s="235"/>
      <c r="IX38" s="235"/>
      <c r="IY38" s="235"/>
      <c r="IZ38" s="235"/>
      <c r="JA38" s="235"/>
      <c r="JB38" s="233"/>
      <c r="JC38" s="233"/>
      <c r="JD38" s="233"/>
      <c r="JE38" s="235"/>
      <c r="JF38" s="232" t="s">
        <v>3320</v>
      </c>
      <c r="JG38" s="232" t="s">
        <v>3320</v>
      </c>
      <c r="JH38" s="232" t="s">
        <v>3320</v>
      </c>
      <c r="JI38" s="232" t="s">
        <v>3320</v>
      </c>
      <c r="JJ38" s="232" t="s">
        <v>3320</v>
      </c>
      <c r="JK38" s="233" t="s">
        <v>202</v>
      </c>
      <c r="JL38" s="235"/>
      <c r="JM38" s="235"/>
      <c r="JN38" s="233" t="s">
        <v>202</v>
      </c>
      <c r="JO38" s="232">
        <v>5</v>
      </c>
      <c r="JP38" s="232">
        <v>0</v>
      </c>
      <c r="JQ38" s="233"/>
      <c r="JR38" s="233"/>
      <c r="JS38" s="233"/>
      <c r="JT38" s="233"/>
      <c r="JU38" s="233"/>
      <c r="JV38" s="233"/>
      <c r="JW38" s="233"/>
      <c r="JX38" s="233"/>
      <c r="JY38" s="233"/>
      <c r="JZ38" s="233"/>
      <c r="KA38" s="233"/>
      <c r="KB38" s="233"/>
      <c r="KC38" s="233"/>
      <c r="KD38" s="233"/>
      <c r="KE38" s="233"/>
      <c r="KF38" s="233"/>
      <c r="KG38" s="233"/>
      <c r="KH38" s="233"/>
      <c r="KI38" s="233"/>
      <c r="KJ38" s="233"/>
      <c r="KK38" s="233"/>
      <c r="KL38" s="233"/>
      <c r="KM38" s="233"/>
      <c r="KN38" s="232" t="s">
        <v>3320</v>
      </c>
      <c r="KO38" s="232" t="s">
        <v>3320</v>
      </c>
      <c r="KP38" s="232" t="s">
        <v>3320</v>
      </c>
      <c r="KQ38" s="235"/>
      <c r="KR38" s="235"/>
      <c r="KS38" s="235"/>
      <c r="KT38" s="233"/>
      <c r="KU38" s="235"/>
      <c r="KV38" s="235"/>
      <c r="KW38" s="235"/>
      <c r="KX38" s="233"/>
      <c r="KY38" s="232">
        <v>50</v>
      </c>
      <c r="KZ38" s="236">
        <v>0</v>
      </c>
      <c r="LA38" s="235"/>
      <c r="LB38" s="232">
        <v>0</v>
      </c>
      <c r="LC38" s="233"/>
      <c r="LD38" s="253" t="s">
        <v>6635</v>
      </c>
      <c r="LE38" s="233" t="s">
        <v>6636</v>
      </c>
      <c r="LF38" s="235"/>
    </row>
    <row r="39" spans="1:318" ht="49.5" customHeight="1" thickBot="1">
      <c r="A39" s="231" t="s">
        <v>5638</v>
      </c>
      <c r="B39" s="232">
        <v>409</v>
      </c>
      <c r="C39" s="233" t="s">
        <v>6637</v>
      </c>
      <c r="D39" s="233" t="s">
        <v>6638</v>
      </c>
      <c r="E39" s="232">
        <v>409</v>
      </c>
      <c r="F39" s="232">
        <v>76</v>
      </c>
      <c r="G39" s="233" t="s">
        <v>1867</v>
      </c>
      <c r="H39" s="233" t="s">
        <v>6639</v>
      </c>
      <c r="I39" s="234" t="s">
        <v>5782</v>
      </c>
      <c r="J39" s="234">
        <v>1</v>
      </c>
      <c r="K39" s="234" t="s">
        <v>68</v>
      </c>
      <c r="L39" s="235"/>
      <c r="M39" s="234" t="s">
        <v>5782</v>
      </c>
      <c r="N39" s="235"/>
      <c r="O39" s="235"/>
      <c r="P39" s="235"/>
      <c r="Q39" s="234">
        <v>1</v>
      </c>
      <c r="R39" s="234" t="s">
        <v>68</v>
      </c>
      <c r="S39" s="235"/>
      <c r="T39" s="235"/>
      <c r="U39" s="235"/>
      <c r="V39" s="233" t="s">
        <v>5240</v>
      </c>
      <c r="W39" s="233" t="s">
        <v>5643</v>
      </c>
      <c r="X39" s="232">
        <v>1</v>
      </c>
      <c r="Y39" s="232">
        <v>99.9</v>
      </c>
      <c r="Z39" s="236">
        <v>0</v>
      </c>
      <c r="AA39" s="236">
        <v>0</v>
      </c>
      <c r="AB39" s="232">
        <v>1</v>
      </c>
      <c r="AC39" s="233" t="s">
        <v>489</v>
      </c>
      <c r="AD39" s="233" t="s">
        <v>6500</v>
      </c>
      <c r="AE39" s="234" t="s">
        <v>5645</v>
      </c>
      <c r="AF39" s="233" t="s">
        <v>5646</v>
      </c>
      <c r="AG39" s="234" t="s">
        <v>5645</v>
      </c>
      <c r="AH39" s="233" t="s">
        <v>489</v>
      </c>
      <c r="AI39" s="233" t="s">
        <v>6501</v>
      </c>
      <c r="AJ39" s="233" t="s">
        <v>6640</v>
      </c>
      <c r="AK39" s="233" t="s">
        <v>6502</v>
      </c>
      <c r="AL39" s="233" t="s">
        <v>6503</v>
      </c>
      <c r="AM39" s="233" t="s">
        <v>6504</v>
      </c>
      <c r="AN39" s="233" t="s">
        <v>3320</v>
      </c>
      <c r="AO39" s="233" t="s">
        <v>6505</v>
      </c>
      <c r="AP39" s="233" t="s">
        <v>5698</v>
      </c>
      <c r="AQ39" s="233" t="s">
        <v>6641</v>
      </c>
      <c r="AR39" s="233" t="s">
        <v>6642</v>
      </c>
      <c r="AS39" s="233" t="s">
        <v>6508</v>
      </c>
      <c r="AT39" s="233" t="s">
        <v>733</v>
      </c>
      <c r="AU39" s="233" t="s">
        <v>733</v>
      </c>
      <c r="AV39" s="233" t="s">
        <v>733</v>
      </c>
      <c r="AW39" s="233" t="s">
        <v>3320</v>
      </c>
      <c r="AX39" s="233" t="s">
        <v>6509</v>
      </c>
      <c r="AY39" s="233" t="s">
        <v>1214</v>
      </c>
      <c r="AZ39" s="233" t="s">
        <v>6643</v>
      </c>
      <c r="BA39" s="233" t="s">
        <v>6511</v>
      </c>
      <c r="BB39" s="233" t="s">
        <v>6512</v>
      </c>
      <c r="BC39" s="233" t="s">
        <v>6513</v>
      </c>
      <c r="BD39" s="233" t="s">
        <v>6644</v>
      </c>
      <c r="BE39" s="233" t="s">
        <v>6645</v>
      </c>
      <c r="BF39" s="234" t="s">
        <v>1214</v>
      </c>
      <c r="BG39" s="233" t="s">
        <v>3320</v>
      </c>
      <c r="BH39" s="233" t="s">
        <v>5747</v>
      </c>
      <c r="BI39" s="233" t="s">
        <v>5747</v>
      </c>
      <c r="BJ39" s="233" t="s">
        <v>6646</v>
      </c>
      <c r="BK39" s="233" t="s">
        <v>6647</v>
      </c>
      <c r="BL39" s="234">
        <v>115</v>
      </c>
      <c r="BM39" s="233" t="s">
        <v>5665</v>
      </c>
      <c r="BN39" s="237">
        <v>47469</v>
      </c>
      <c r="BO39" s="232">
        <v>24</v>
      </c>
      <c r="BP39" s="232">
        <v>2029</v>
      </c>
      <c r="BQ39" s="232">
        <v>99.9</v>
      </c>
      <c r="BR39" s="234">
        <v>99.9</v>
      </c>
      <c r="BS39" s="233" t="s">
        <v>5666</v>
      </c>
      <c r="BT39" s="232">
        <v>27</v>
      </c>
      <c r="BU39" s="234">
        <v>275.77999999999997</v>
      </c>
      <c r="BV39" s="238">
        <v>0.32</v>
      </c>
      <c r="BW39" s="239" t="s">
        <v>910</v>
      </c>
      <c r="BX39" s="233" t="s">
        <v>733</v>
      </c>
      <c r="BY39" s="235"/>
      <c r="BZ39" s="232">
        <v>26.56</v>
      </c>
      <c r="CA39" s="233" t="s">
        <v>1214</v>
      </c>
      <c r="CB39" s="232">
        <v>600</v>
      </c>
      <c r="CC39" s="233" t="s">
        <v>5667</v>
      </c>
      <c r="CD39" s="233" t="s">
        <v>5801</v>
      </c>
      <c r="CE39" s="233" t="s">
        <v>3320</v>
      </c>
      <c r="CF39" s="233" t="s">
        <v>733</v>
      </c>
      <c r="CG39" s="233" t="s">
        <v>733</v>
      </c>
      <c r="CH39" s="232">
        <v>2326.66</v>
      </c>
      <c r="CI39" s="232">
        <v>2234.6799999999998</v>
      </c>
      <c r="CJ39" s="233" t="s">
        <v>6441</v>
      </c>
      <c r="CK39" s="232">
        <v>365</v>
      </c>
      <c r="CL39" s="232">
        <v>90</v>
      </c>
      <c r="CM39" s="232">
        <v>99</v>
      </c>
      <c r="CN39" s="232">
        <v>30</v>
      </c>
      <c r="CO39" s="237">
        <v>46738</v>
      </c>
      <c r="CP39" s="232">
        <v>2027</v>
      </c>
      <c r="CQ39" s="232">
        <v>0.5</v>
      </c>
      <c r="CR39" s="232">
        <v>100</v>
      </c>
      <c r="CS39" s="233" t="s">
        <v>6648</v>
      </c>
      <c r="CT39" s="232">
        <v>4402959.88</v>
      </c>
      <c r="CU39" s="233" t="s">
        <v>3320</v>
      </c>
      <c r="CV39" s="233" t="s">
        <v>3320</v>
      </c>
      <c r="CW39" s="233" t="s">
        <v>3320</v>
      </c>
      <c r="CX39" s="233" t="s">
        <v>3320</v>
      </c>
      <c r="CY39" s="233" t="s">
        <v>3320</v>
      </c>
      <c r="CZ39" s="233" t="s">
        <v>3320</v>
      </c>
      <c r="DA39" s="233" t="s">
        <v>3320</v>
      </c>
      <c r="DB39" s="233" t="s">
        <v>3320</v>
      </c>
      <c r="DC39" s="233" t="s">
        <v>3320</v>
      </c>
      <c r="DD39" s="233" t="s">
        <v>3320</v>
      </c>
      <c r="DE39" s="235"/>
      <c r="DF39" s="233" t="s">
        <v>3320</v>
      </c>
      <c r="DG39" s="233" t="s">
        <v>3320</v>
      </c>
      <c r="DH39" s="233" t="s">
        <v>3320</v>
      </c>
      <c r="DI39" s="233" t="s">
        <v>3320</v>
      </c>
      <c r="DJ39" s="233" t="s">
        <v>3320</v>
      </c>
      <c r="DK39" s="233" t="s">
        <v>3320</v>
      </c>
      <c r="DL39" s="235"/>
      <c r="DM39" s="233" t="s">
        <v>3320</v>
      </c>
      <c r="DN39" s="233" t="s">
        <v>3320</v>
      </c>
      <c r="DO39" s="233" t="s">
        <v>3320</v>
      </c>
      <c r="DP39" s="235"/>
      <c r="DQ39" s="233" t="s">
        <v>3320</v>
      </c>
      <c r="DR39" s="233" t="s">
        <v>3320</v>
      </c>
      <c r="DS39" s="233" t="s">
        <v>3320</v>
      </c>
      <c r="DT39" s="233" t="s">
        <v>3320</v>
      </c>
      <c r="DU39" s="233" t="s">
        <v>3320</v>
      </c>
      <c r="DV39" s="233" t="s">
        <v>3320</v>
      </c>
      <c r="DW39" s="233" t="s">
        <v>3320</v>
      </c>
      <c r="DX39" s="233" t="s">
        <v>3320</v>
      </c>
      <c r="DY39" s="233" t="s">
        <v>3320</v>
      </c>
      <c r="DZ39" s="233" t="s">
        <v>3320</v>
      </c>
      <c r="EA39" s="233" t="s">
        <v>3320</v>
      </c>
      <c r="EB39" s="233" t="s">
        <v>3320</v>
      </c>
      <c r="EC39" s="233" t="s">
        <v>3320</v>
      </c>
      <c r="ED39" s="233" t="s">
        <v>3320</v>
      </c>
      <c r="EE39" s="233" t="s">
        <v>3320</v>
      </c>
      <c r="EF39" s="233" t="s">
        <v>3320</v>
      </c>
      <c r="EG39" s="233" t="s">
        <v>3320</v>
      </c>
      <c r="EH39" s="233" t="s">
        <v>3320</v>
      </c>
      <c r="EI39" s="233" t="s">
        <v>3320</v>
      </c>
      <c r="EJ39" s="233" t="s">
        <v>3320</v>
      </c>
      <c r="EK39" s="233" t="s">
        <v>3320</v>
      </c>
      <c r="EL39" s="233" t="s">
        <v>3320</v>
      </c>
      <c r="EM39" s="233" t="s">
        <v>3320</v>
      </c>
      <c r="EN39" s="233" t="s">
        <v>3320</v>
      </c>
      <c r="EO39" s="233" t="s">
        <v>3320</v>
      </c>
      <c r="EP39" s="233" t="s">
        <v>3320</v>
      </c>
      <c r="EQ39" s="233" t="s">
        <v>3320</v>
      </c>
      <c r="ER39" s="233" t="s">
        <v>3320</v>
      </c>
      <c r="ES39" s="233" t="s">
        <v>3320</v>
      </c>
      <c r="ET39" s="233" t="s">
        <v>3320</v>
      </c>
      <c r="EU39" s="233" t="s">
        <v>3320</v>
      </c>
      <c r="EV39" s="233" t="s">
        <v>3320</v>
      </c>
      <c r="EW39" s="233" t="s">
        <v>3320</v>
      </c>
      <c r="EX39" s="233" t="s">
        <v>3320</v>
      </c>
      <c r="EY39" s="233" t="s">
        <v>3320</v>
      </c>
      <c r="EZ39" s="233" t="s">
        <v>3320</v>
      </c>
      <c r="FA39" s="233" t="s">
        <v>3320</v>
      </c>
      <c r="FB39" s="233" t="s">
        <v>3320</v>
      </c>
      <c r="FC39" s="233" t="s">
        <v>3320</v>
      </c>
      <c r="FD39" s="233" t="s">
        <v>3320</v>
      </c>
      <c r="FE39" s="233" t="s">
        <v>3320</v>
      </c>
      <c r="FF39" s="233" t="s">
        <v>3320</v>
      </c>
      <c r="FG39" s="233" t="s">
        <v>3320</v>
      </c>
      <c r="FH39" s="233" t="s">
        <v>3320</v>
      </c>
      <c r="FI39" s="233" t="s">
        <v>3320</v>
      </c>
      <c r="FJ39" s="233" t="s">
        <v>3320</v>
      </c>
      <c r="FK39" s="233" t="s">
        <v>3320</v>
      </c>
      <c r="FL39" s="233" t="s">
        <v>3320</v>
      </c>
      <c r="FM39" s="233" t="s">
        <v>3320</v>
      </c>
      <c r="FN39" s="240">
        <v>89341740</v>
      </c>
      <c r="FO39" s="232">
        <v>89</v>
      </c>
      <c r="FP39" s="233" t="s">
        <v>1214</v>
      </c>
      <c r="FQ39" s="233" t="s">
        <v>733</v>
      </c>
      <c r="FR39" s="233" t="s">
        <v>733</v>
      </c>
      <c r="FS39" s="233" t="s">
        <v>733</v>
      </c>
      <c r="FT39" s="233" t="s">
        <v>1866</v>
      </c>
      <c r="FU39" s="233" t="s">
        <v>6649</v>
      </c>
      <c r="FV39" s="233" t="s">
        <v>6650</v>
      </c>
      <c r="FW39" s="241" t="s">
        <v>6647</v>
      </c>
      <c r="FX39" s="242">
        <v>115</v>
      </c>
      <c r="FY39" s="233" t="s">
        <v>6651</v>
      </c>
      <c r="FZ39" s="240">
        <v>83233100</v>
      </c>
      <c r="GA39" s="240">
        <v>10879110</v>
      </c>
      <c r="GB39" s="240">
        <v>2715</v>
      </c>
      <c r="GC39" s="232">
        <v>850</v>
      </c>
      <c r="GD39" s="233" t="s">
        <v>6522</v>
      </c>
      <c r="GE39" s="233" t="s">
        <v>733</v>
      </c>
      <c r="GF39" s="233" t="s">
        <v>1214</v>
      </c>
      <c r="GG39" s="233" t="s">
        <v>6652</v>
      </c>
      <c r="GH39" s="233" t="s">
        <v>1214</v>
      </c>
      <c r="GI39" s="233" t="s">
        <v>1214</v>
      </c>
      <c r="GJ39" s="233" t="s">
        <v>1214</v>
      </c>
      <c r="GK39" s="233" t="s">
        <v>733</v>
      </c>
      <c r="GL39" s="233" t="s">
        <v>1214</v>
      </c>
      <c r="GM39" s="243" t="s">
        <v>5676</v>
      </c>
      <c r="GN39" s="233" t="s">
        <v>3320</v>
      </c>
      <c r="GO39" s="233" t="s">
        <v>733</v>
      </c>
      <c r="GP39" s="233" t="s">
        <v>5721</v>
      </c>
      <c r="GQ39" s="233" t="s">
        <v>1214</v>
      </c>
      <c r="GR39" s="233" t="s">
        <v>1214</v>
      </c>
      <c r="GS39" s="233" t="s">
        <v>3320</v>
      </c>
      <c r="GT39" s="233" t="s">
        <v>3320</v>
      </c>
      <c r="GU39" s="232">
        <v>0</v>
      </c>
      <c r="GV39" s="233" t="s">
        <v>1214</v>
      </c>
      <c r="GW39" s="233" t="s">
        <v>1214</v>
      </c>
      <c r="GX39" s="233" t="s">
        <v>3320</v>
      </c>
      <c r="GY39" s="233" t="s">
        <v>733</v>
      </c>
      <c r="GZ39" s="233" t="s">
        <v>3320</v>
      </c>
      <c r="HA39" s="233" t="s">
        <v>6653</v>
      </c>
      <c r="HB39" s="233" t="s">
        <v>6654</v>
      </c>
      <c r="HC39" s="233" t="s">
        <v>5683</v>
      </c>
      <c r="HD39" s="233" t="s">
        <v>5952</v>
      </c>
      <c r="HE39" s="233" t="s">
        <v>5684</v>
      </c>
      <c r="HF39" s="233" t="s">
        <v>733</v>
      </c>
      <c r="HG39" s="233" t="s">
        <v>1214</v>
      </c>
      <c r="HH39" s="244">
        <v>46079.429467592592</v>
      </c>
      <c r="HI39" s="244">
        <v>46083.90902777778</v>
      </c>
      <c r="HJ39" s="233" t="s">
        <v>5685</v>
      </c>
      <c r="HK39" s="233" t="s">
        <v>3320</v>
      </c>
      <c r="HL39" s="233" t="s">
        <v>3320</v>
      </c>
      <c r="HM39" s="233" t="s">
        <v>3320</v>
      </c>
      <c r="HN39" s="233" t="s">
        <v>3320</v>
      </c>
      <c r="HO39" s="233" t="s">
        <v>3320</v>
      </c>
      <c r="HP39" s="233" t="s">
        <v>3320</v>
      </c>
      <c r="HQ39" s="233" t="s">
        <v>3320</v>
      </c>
      <c r="HR39" s="233" t="s">
        <v>3320</v>
      </c>
      <c r="HS39" s="233" t="s">
        <v>3320</v>
      </c>
      <c r="HT39" s="233" t="s">
        <v>3320</v>
      </c>
      <c r="HU39" s="233" t="s">
        <v>3320</v>
      </c>
      <c r="HV39" s="233" t="s">
        <v>3320</v>
      </c>
      <c r="HW39" s="233" t="s">
        <v>3320</v>
      </c>
      <c r="HX39" s="233" t="s">
        <v>3320</v>
      </c>
      <c r="HY39" s="233" t="s">
        <v>3320</v>
      </c>
      <c r="HZ39" s="233" t="s">
        <v>3320</v>
      </c>
      <c r="IA39" s="233" t="s">
        <v>3320</v>
      </c>
      <c r="IB39" s="233" t="s">
        <v>3320</v>
      </c>
      <c r="IC39" s="233" t="s">
        <v>3320</v>
      </c>
      <c r="ID39" s="233" t="s">
        <v>3320</v>
      </c>
      <c r="IE39" s="233" t="s">
        <v>3320</v>
      </c>
      <c r="IF39" s="233" t="s">
        <v>3320</v>
      </c>
      <c r="IG39" s="233" t="s">
        <v>3320</v>
      </c>
      <c r="IH39" s="233" t="s">
        <v>3320</v>
      </c>
      <c r="II39" s="233" t="s">
        <v>3320</v>
      </c>
      <c r="IJ39" s="233" t="s">
        <v>3320</v>
      </c>
      <c r="IK39" s="233" t="s">
        <v>3320</v>
      </c>
      <c r="IL39" s="233" t="s">
        <v>3320</v>
      </c>
      <c r="IM39" s="233" t="s">
        <v>3320</v>
      </c>
      <c r="IN39" s="233" t="s">
        <v>3320</v>
      </c>
      <c r="IO39" s="233" t="s">
        <v>3320</v>
      </c>
      <c r="IP39" s="233" t="s">
        <v>3320</v>
      </c>
      <c r="IQ39" s="233" t="s">
        <v>3320</v>
      </c>
      <c r="IR39" s="233" t="s">
        <v>3320</v>
      </c>
      <c r="IS39" s="233" t="s">
        <v>3320</v>
      </c>
      <c r="IT39" s="233" t="s">
        <v>3320</v>
      </c>
      <c r="IU39" s="233" t="s">
        <v>3320</v>
      </c>
      <c r="IV39" s="233" t="s">
        <v>3320</v>
      </c>
      <c r="IW39" s="235"/>
      <c r="IX39" s="235"/>
      <c r="IY39" s="235"/>
      <c r="IZ39" s="235"/>
      <c r="JA39" s="235"/>
      <c r="JB39" s="233"/>
      <c r="JC39" s="233"/>
      <c r="JD39" s="233"/>
      <c r="JE39" s="235"/>
      <c r="JF39" s="232" t="s">
        <v>3320</v>
      </c>
      <c r="JG39" s="232" t="s">
        <v>3320</v>
      </c>
      <c r="JH39" s="232" t="s">
        <v>3320</v>
      </c>
      <c r="JI39" s="232" t="s">
        <v>3320</v>
      </c>
      <c r="JJ39" s="232" t="s">
        <v>3320</v>
      </c>
      <c r="JK39" s="233" t="s">
        <v>202</v>
      </c>
      <c r="JL39" s="235"/>
      <c r="JM39" s="235"/>
      <c r="JN39" s="233" t="s">
        <v>202</v>
      </c>
      <c r="JO39" s="232">
        <v>7</v>
      </c>
      <c r="JP39" s="232">
        <v>0</v>
      </c>
      <c r="JQ39" s="233"/>
      <c r="JR39" s="233"/>
      <c r="JS39" s="233"/>
      <c r="JT39" s="233"/>
      <c r="JU39" s="233"/>
      <c r="JV39" s="233"/>
      <c r="JW39" s="233"/>
      <c r="JX39" s="233"/>
      <c r="JY39" s="233"/>
      <c r="JZ39" s="233"/>
      <c r="KA39" s="233"/>
      <c r="KB39" s="233"/>
      <c r="KC39" s="233"/>
      <c r="KD39" s="233"/>
      <c r="KE39" s="233"/>
      <c r="KF39" s="233"/>
      <c r="KG39" s="233"/>
      <c r="KH39" s="233"/>
      <c r="KI39" s="233"/>
      <c r="KJ39" s="233"/>
      <c r="KK39" s="233"/>
      <c r="KL39" s="233"/>
      <c r="KM39" s="233"/>
      <c r="KN39" s="232" t="s">
        <v>3320</v>
      </c>
      <c r="KO39" s="232" t="s">
        <v>3320</v>
      </c>
      <c r="KP39" s="232" t="s">
        <v>3320</v>
      </c>
      <c r="KQ39" s="235"/>
      <c r="KR39" s="235"/>
      <c r="KS39" s="235"/>
      <c r="KT39" s="233"/>
      <c r="KU39" s="235"/>
      <c r="KV39" s="235"/>
      <c r="KW39" s="235"/>
      <c r="KX39" s="233"/>
      <c r="KY39" s="232">
        <v>99.9</v>
      </c>
      <c r="KZ39" s="236">
        <v>0</v>
      </c>
      <c r="LA39" s="235"/>
      <c r="LB39" s="232">
        <v>0</v>
      </c>
      <c r="LC39" s="233"/>
      <c r="LD39" s="233" t="s">
        <v>6655</v>
      </c>
      <c r="LE39" s="233" t="s">
        <v>5777</v>
      </c>
      <c r="LF39" s="235"/>
    </row>
    <row r="40" spans="1:318" ht="49.5" customHeight="1" thickBot="1">
      <c r="A40" s="231" t="s">
        <v>5638</v>
      </c>
      <c r="B40" s="232">
        <v>922</v>
      </c>
      <c r="C40" s="233" t="s">
        <v>6656</v>
      </c>
      <c r="D40" s="233" t="s">
        <v>6657</v>
      </c>
      <c r="E40" s="232">
        <v>922</v>
      </c>
      <c r="F40" s="232">
        <v>58</v>
      </c>
      <c r="G40" s="233" t="s">
        <v>6658</v>
      </c>
      <c r="H40" s="233" t="s">
        <v>6659</v>
      </c>
      <c r="I40" s="234">
        <v>2</v>
      </c>
      <c r="J40" s="235"/>
      <c r="K40" s="234" t="s">
        <v>68</v>
      </c>
      <c r="L40" s="235"/>
      <c r="M40" s="234">
        <v>2</v>
      </c>
      <c r="N40" s="235"/>
      <c r="O40" s="235"/>
      <c r="P40" s="235"/>
      <c r="Q40" s="234">
        <v>1</v>
      </c>
      <c r="R40" s="234" t="s">
        <v>68</v>
      </c>
      <c r="S40" s="235"/>
      <c r="T40" s="235"/>
      <c r="U40" s="235"/>
      <c r="V40" s="233" t="s">
        <v>2109</v>
      </c>
      <c r="W40" s="233" t="s">
        <v>5643</v>
      </c>
      <c r="X40" s="232">
        <v>1</v>
      </c>
      <c r="Y40" s="232">
        <v>150</v>
      </c>
      <c r="Z40" s="236">
        <v>0</v>
      </c>
      <c r="AA40" s="236">
        <v>0</v>
      </c>
      <c r="AB40" s="232">
        <v>1</v>
      </c>
      <c r="AC40" s="233" t="s">
        <v>6660</v>
      </c>
      <c r="AD40" s="233" t="s">
        <v>6661</v>
      </c>
      <c r="AE40" s="234" t="s">
        <v>5645</v>
      </c>
      <c r="AF40" s="233" t="s">
        <v>5646</v>
      </c>
      <c r="AG40" s="234" t="s">
        <v>5645</v>
      </c>
      <c r="AH40" s="233" t="s">
        <v>6660</v>
      </c>
      <c r="AI40" s="233" t="s">
        <v>6662</v>
      </c>
      <c r="AJ40" s="233" t="s">
        <v>6663</v>
      </c>
      <c r="AK40" s="233" t="s">
        <v>5698</v>
      </c>
      <c r="AL40" s="233" t="s">
        <v>6664</v>
      </c>
      <c r="AM40" s="233" t="s">
        <v>6665</v>
      </c>
      <c r="AN40" s="233" t="s">
        <v>3320</v>
      </c>
      <c r="AO40" s="233" t="s">
        <v>6666</v>
      </c>
      <c r="AP40" s="233" t="s">
        <v>5698</v>
      </c>
      <c r="AQ40" s="233" t="s">
        <v>6667</v>
      </c>
      <c r="AR40" s="233" t="s">
        <v>6668</v>
      </c>
      <c r="AS40" s="233" t="s">
        <v>6669</v>
      </c>
      <c r="AT40" s="233" t="s">
        <v>733</v>
      </c>
      <c r="AU40" s="233" t="s">
        <v>733</v>
      </c>
      <c r="AV40" s="233" t="s">
        <v>733</v>
      </c>
      <c r="AW40" s="233" t="s">
        <v>3320</v>
      </c>
      <c r="AX40" s="233" t="s">
        <v>6670</v>
      </c>
      <c r="AY40" s="233" t="s">
        <v>733</v>
      </c>
      <c r="AZ40" s="233" t="s">
        <v>6671</v>
      </c>
      <c r="BA40" s="233" t="s">
        <v>6672</v>
      </c>
      <c r="BB40" s="233" t="s">
        <v>6673</v>
      </c>
      <c r="BC40" s="233" t="s">
        <v>6674</v>
      </c>
      <c r="BD40" s="233" t="s">
        <v>6675</v>
      </c>
      <c r="BE40" s="233" t="s">
        <v>6676</v>
      </c>
      <c r="BF40" s="234" t="s">
        <v>1214</v>
      </c>
      <c r="BG40" s="233" t="s">
        <v>3320</v>
      </c>
      <c r="BH40" s="233" t="s">
        <v>5747</v>
      </c>
      <c r="BI40" s="233" t="s">
        <v>5747</v>
      </c>
      <c r="BJ40" s="233" t="s">
        <v>1264</v>
      </c>
      <c r="BK40" s="233" t="s">
        <v>6677</v>
      </c>
      <c r="BL40" s="234">
        <v>115</v>
      </c>
      <c r="BM40" s="233" t="s">
        <v>5665</v>
      </c>
      <c r="BN40" s="237">
        <v>47087</v>
      </c>
      <c r="BO40" s="232">
        <v>24</v>
      </c>
      <c r="BP40" s="232">
        <v>2028</v>
      </c>
      <c r="BQ40" s="232">
        <v>150</v>
      </c>
      <c r="BR40" s="234">
        <v>150</v>
      </c>
      <c r="BS40" s="233" t="s">
        <v>5666</v>
      </c>
      <c r="BT40" s="232">
        <v>39</v>
      </c>
      <c r="BU40" s="234">
        <v>342.27</v>
      </c>
      <c r="BV40" s="238">
        <v>0.26</v>
      </c>
      <c r="BW40" s="234" t="s">
        <v>910</v>
      </c>
      <c r="BX40" s="233" t="s">
        <v>733</v>
      </c>
      <c r="BY40" s="235"/>
      <c r="BZ40" s="232">
        <v>0.19</v>
      </c>
      <c r="CA40" s="233" t="s">
        <v>733</v>
      </c>
      <c r="CB40" s="232">
        <v>700</v>
      </c>
      <c r="CC40" s="233" t="s">
        <v>5667</v>
      </c>
      <c r="CD40" s="233" t="s">
        <v>5801</v>
      </c>
      <c r="CE40" s="233" t="s">
        <v>3320</v>
      </c>
      <c r="CF40" s="233" t="s">
        <v>733</v>
      </c>
      <c r="CG40" s="233" t="s">
        <v>733</v>
      </c>
      <c r="CH40" s="232">
        <v>1708</v>
      </c>
      <c r="CI40" s="233" t="s">
        <v>3320</v>
      </c>
      <c r="CJ40" s="233" t="s">
        <v>5714</v>
      </c>
      <c r="CK40" s="232">
        <v>365</v>
      </c>
      <c r="CL40" s="232">
        <v>94.5</v>
      </c>
      <c r="CM40" s="232">
        <v>98</v>
      </c>
      <c r="CN40" s="232">
        <v>25</v>
      </c>
      <c r="CO40" s="237">
        <v>46356</v>
      </c>
      <c r="CP40" s="232">
        <v>2026</v>
      </c>
      <c r="CQ40" s="232">
        <v>1.45</v>
      </c>
      <c r="CR40" s="232">
        <v>8</v>
      </c>
      <c r="CS40" s="233" t="s">
        <v>6678</v>
      </c>
      <c r="CT40" s="232">
        <v>14717808</v>
      </c>
      <c r="CU40" s="233" t="s">
        <v>3320</v>
      </c>
      <c r="CV40" s="233" t="s">
        <v>3320</v>
      </c>
      <c r="CW40" s="233" t="s">
        <v>3320</v>
      </c>
      <c r="CX40" s="233" t="s">
        <v>3320</v>
      </c>
      <c r="CY40" s="233" t="s">
        <v>3320</v>
      </c>
      <c r="CZ40" s="233" t="s">
        <v>3320</v>
      </c>
      <c r="DA40" s="233" t="s">
        <v>3320</v>
      </c>
      <c r="DB40" s="233" t="s">
        <v>3320</v>
      </c>
      <c r="DC40" s="233" t="s">
        <v>3320</v>
      </c>
      <c r="DD40" s="233" t="s">
        <v>3320</v>
      </c>
      <c r="DE40" s="235"/>
      <c r="DF40" s="233" t="s">
        <v>3320</v>
      </c>
      <c r="DG40" s="233" t="s">
        <v>3320</v>
      </c>
      <c r="DH40" s="233" t="s">
        <v>3320</v>
      </c>
      <c r="DI40" s="233" t="s">
        <v>3320</v>
      </c>
      <c r="DJ40" s="233" t="s">
        <v>3320</v>
      </c>
      <c r="DK40" s="233" t="s">
        <v>3320</v>
      </c>
      <c r="DL40" s="235"/>
      <c r="DM40" s="233" t="s">
        <v>3320</v>
      </c>
      <c r="DN40" s="233" t="s">
        <v>3320</v>
      </c>
      <c r="DO40" s="233" t="s">
        <v>3320</v>
      </c>
      <c r="DP40" s="235"/>
      <c r="DQ40" s="233" t="s">
        <v>3320</v>
      </c>
      <c r="DR40" s="233" t="s">
        <v>3320</v>
      </c>
      <c r="DS40" s="233" t="s">
        <v>3320</v>
      </c>
      <c r="DT40" s="233" t="s">
        <v>3320</v>
      </c>
      <c r="DU40" s="233" t="s">
        <v>3320</v>
      </c>
      <c r="DV40" s="233" t="s">
        <v>3320</v>
      </c>
      <c r="DW40" s="233" t="s">
        <v>3320</v>
      </c>
      <c r="DX40" s="233" t="s">
        <v>3320</v>
      </c>
      <c r="DY40" s="233" t="s">
        <v>3320</v>
      </c>
      <c r="DZ40" s="233" t="s">
        <v>3320</v>
      </c>
      <c r="EA40" s="233" t="s">
        <v>3320</v>
      </c>
      <c r="EB40" s="233" t="s">
        <v>3320</v>
      </c>
      <c r="EC40" s="233" t="s">
        <v>3320</v>
      </c>
      <c r="ED40" s="233" t="s">
        <v>3320</v>
      </c>
      <c r="EE40" s="233" t="s">
        <v>3320</v>
      </c>
      <c r="EF40" s="233" t="s">
        <v>3320</v>
      </c>
      <c r="EG40" s="233" t="s">
        <v>3320</v>
      </c>
      <c r="EH40" s="233" t="s">
        <v>3320</v>
      </c>
      <c r="EI40" s="233" t="s">
        <v>3320</v>
      </c>
      <c r="EJ40" s="233" t="s">
        <v>3320</v>
      </c>
      <c r="EK40" s="233" t="s">
        <v>3320</v>
      </c>
      <c r="EL40" s="233" t="s">
        <v>3320</v>
      </c>
      <c r="EM40" s="233" t="s">
        <v>3320</v>
      </c>
      <c r="EN40" s="233" t="s">
        <v>3320</v>
      </c>
      <c r="EO40" s="233" t="s">
        <v>3320</v>
      </c>
      <c r="EP40" s="233" t="s">
        <v>3320</v>
      </c>
      <c r="EQ40" s="233" t="s">
        <v>3320</v>
      </c>
      <c r="ER40" s="233" t="s">
        <v>3320</v>
      </c>
      <c r="ES40" s="233" t="s">
        <v>3320</v>
      </c>
      <c r="ET40" s="233" t="s">
        <v>3320</v>
      </c>
      <c r="EU40" s="233" t="s">
        <v>3320</v>
      </c>
      <c r="EV40" s="233" t="s">
        <v>3320</v>
      </c>
      <c r="EW40" s="233" t="s">
        <v>3320</v>
      </c>
      <c r="EX40" s="233" t="s">
        <v>3320</v>
      </c>
      <c r="EY40" s="233" t="s">
        <v>3320</v>
      </c>
      <c r="EZ40" s="233" t="s">
        <v>3320</v>
      </c>
      <c r="FA40" s="233" t="s">
        <v>3320</v>
      </c>
      <c r="FB40" s="233" t="s">
        <v>3320</v>
      </c>
      <c r="FC40" s="233" t="s">
        <v>3320</v>
      </c>
      <c r="FD40" s="233" t="s">
        <v>3320</v>
      </c>
      <c r="FE40" s="233" t="s">
        <v>3320</v>
      </c>
      <c r="FF40" s="233" t="s">
        <v>3320</v>
      </c>
      <c r="FG40" s="233" t="s">
        <v>3320</v>
      </c>
      <c r="FH40" s="233" t="s">
        <v>3320</v>
      </c>
      <c r="FI40" s="233" t="s">
        <v>3320</v>
      </c>
      <c r="FJ40" s="233" t="s">
        <v>3320</v>
      </c>
      <c r="FK40" s="233" t="s">
        <v>3320</v>
      </c>
      <c r="FL40" s="233" t="s">
        <v>3320</v>
      </c>
      <c r="FM40" s="233" t="s">
        <v>3320</v>
      </c>
      <c r="FN40" s="240">
        <v>20020000000</v>
      </c>
      <c r="FO40" s="240">
        <v>20020</v>
      </c>
      <c r="FP40" s="233" t="s">
        <v>733</v>
      </c>
      <c r="FQ40" s="233" t="s">
        <v>733</v>
      </c>
      <c r="FR40" s="233" t="s">
        <v>733</v>
      </c>
      <c r="FS40" s="233" t="s">
        <v>733</v>
      </c>
      <c r="FT40" s="233" t="s">
        <v>2109</v>
      </c>
      <c r="FU40" s="233" t="s">
        <v>6679</v>
      </c>
      <c r="FV40" s="233" t="s">
        <v>6680</v>
      </c>
      <c r="FW40" s="241" t="s">
        <v>6677</v>
      </c>
      <c r="FX40" s="242">
        <v>115</v>
      </c>
      <c r="FY40" s="233" t="s">
        <v>6681</v>
      </c>
      <c r="FZ40" s="240">
        <v>131379000</v>
      </c>
      <c r="GA40" s="240">
        <v>42000000</v>
      </c>
      <c r="GB40" s="232">
        <v>384</v>
      </c>
      <c r="GC40" s="232">
        <v>479</v>
      </c>
      <c r="GD40" s="233" t="s">
        <v>6682</v>
      </c>
      <c r="GE40" s="233" t="s">
        <v>733</v>
      </c>
      <c r="GF40" s="233" t="s">
        <v>733</v>
      </c>
      <c r="GG40" s="233" t="s">
        <v>6683</v>
      </c>
      <c r="GH40" s="233" t="s">
        <v>733</v>
      </c>
      <c r="GI40" s="233" t="s">
        <v>733</v>
      </c>
      <c r="GJ40" s="233" t="s">
        <v>733</v>
      </c>
      <c r="GK40" s="233" t="s">
        <v>733</v>
      </c>
      <c r="GL40" s="233" t="s">
        <v>733</v>
      </c>
      <c r="GM40" s="243" t="s">
        <v>5676</v>
      </c>
      <c r="GN40" s="233" t="s">
        <v>3320</v>
      </c>
      <c r="GO40" s="233" t="s">
        <v>733</v>
      </c>
      <c r="GP40" s="233" t="s">
        <v>5721</v>
      </c>
      <c r="GQ40" s="233" t="s">
        <v>1214</v>
      </c>
      <c r="GR40" s="233" t="s">
        <v>1214</v>
      </c>
      <c r="GS40" s="233" t="s">
        <v>3320</v>
      </c>
      <c r="GT40" s="233" t="s">
        <v>3320</v>
      </c>
      <c r="GU40" s="232">
        <v>0</v>
      </c>
      <c r="GV40" s="233" t="s">
        <v>1214</v>
      </c>
      <c r="GW40" s="233" t="s">
        <v>1214</v>
      </c>
      <c r="GX40" s="233" t="s">
        <v>3320</v>
      </c>
      <c r="GY40" s="233" t="s">
        <v>733</v>
      </c>
      <c r="GZ40" s="233" t="s">
        <v>3320</v>
      </c>
      <c r="HA40" s="233" t="s">
        <v>6684</v>
      </c>
      <c r="HB40" s="233" t="s">
        <v>3320</v>
      </c>
      <c r="HC40" s="233" t="s">
        <v>5683</v>
      </c>
      <c r="HD40" s="233" t="s">
        <v>5684</v>
      </c>
      <c r="HE40" s="233" t="s">
        <v>5684</v>
      </c>
      <c r="HF40" s="233" t="s">
        <v>733</v>
      </c>
      <c r="HG40" s="233" t="s">
        <v>1214</v>
      </c>
      <c r="HH40" s="244">
        <v>46079.980740740742</v>
      </c>
      <c r="HI40" s="244">
        <v>46083.884687500002</v>
      </c>
      <c r="HJ40" s="233" t="s">
        <v>5685</v>
      </c>
      <c r="HK40" s="233" t="s">
        <v>3320</v>
      </c>
      <c r="HL40" s="233" t="s">
        <v>3320</v>
      </c>
      <c r="HM40" s="233" t="s">
        <v>3320</v>
      </c>
      <c r="HN40" s="233" t="s">
        <v>3320</v>
      </c>
      <c r="HO40" s="233" t="s">
        <v>3320</v>
      </c>
      <c r="HP40" s="233" t="s">
        <v>3320</v>
      </c>
      <c r="HQ40" s="233" t="s">
        <v>3320</v>
      </c>
      <c r="HR40" s="233" t="s">
        <v>3320</v>
      </c>
      <c r="HS40" s="233" t="s">
        <v>3320</v>
      </c>
      <c r="HT40" s="233" t="s">
        <v>3320</v>
      </c>
      <c r="HU40" s="233" t="s">
        <v>3320</v>
      </c>
      <c r="HV40" s="233" t="s">
        <v>3320</v>
      </c>
      <c r="HW40" s="233" t="s">
        <v>3320</v>
      </c>
      <c r="HX40" s="233" t="s">
        <v>3320</v>
      </c>
      <c r="HY40" s="233" t="s">
        <v>3320</v>
      </c>
      <c r="HZ40" s="233" t="s">
        <v>3320</v>
      </c>
      <c r="IA40" s="233" t="s">
        <v>3320</v>
      </c>
      <c r="IB40" s="233" t="s">
        <v>3320</v>
      </c>
      <c r="IC40" s="233" t="s">
        <v>3320</v>
      </c>
      <c r="ID40" s="233" t="s">
        <v>3320</v>
      </c>
      <c r="IE40" s="233" t="s">
        <v>3320</v>
      </c>
      <c r="IF40" s="233" t="s">
        <v>3320</v>
      </c>
      <c r="IG40" s="233" t="s">
        <v>3320</v>
      </c>
      <c r="IH40" s="233" t="s">
        <v>3320</v>
      </c>
      <c r="II40" s="233" t="s">
        <v>3320</v>
      </c>
      <c r="IJ40" s="233" t="s">
        <v>3320</v>
      </c>
      <c r="IK40" s="233" t="s">
        <v>3320</v>
      </c>
      <c r="IL40" s="233" t="s">
        <v>3320</v>
      </c>
      <c r="IM40" s="233" t="s">
        <v>3320</v>
      </c>
      <c r="IN40" s="233" t="s">
        <v>3320</v>
      </c>
      <c r="IO40" s="233" t="s">
        <v>3320</v>
      </c>
      <c r="IP40" s="233" t="s">
        <v>3320</v>
      </c>
      <c r="IQ40" s="233" t="s">
        <v>3320</v>
      </c>
      <c r="IR40" s="233" t="s">
        <v>3320</v>
      </c>
      <c r="IS40" s="233" t="s">
        <v>3320</v>
      </c>
      <c r="IT40" s="233" t="s">
        <v>3320</v>
      </c>
      <c r="IU40" s="233" t="s">
        <v>3320</v>
      </c>
      <c r="IV40" s="233" t="s">
        <v>3320</v>
      </c>
      <c r="IW40" s="235"/>
      <c r="IX40" s="235"/>
      <c r="IY40" s="235"/>
      <c r="IZ40" s="235"/>
      <c r="JA40" s="235"/>
      <c r="JB40" s="233"/>
      <c r="JC40" s="233"/>
      <c r="JD40" s="233"/>
      <c r="JE40" s="235"/>
      <c r="JF40" s="232" t="s">
        <v>3320</v>
      </c>
      <c r="JG40" s="232" t="s">
        <v>3320</v>
      </c>
      <c r="JH40" s="232" t="s">
        <v>3320</v>
      </c>
      <c r="JI40" s="232" t="s">
        <v>3320</v>
      </c>
      <c r="JJ40" s="232" t="s">
        <v>3320</v>
      </c>
      <c r="JK40" s="233" t="s">
        <v>202</v>
      </c>
      <c r="JL40" s="235"/>
      <c r="JM40" s="235"/>
      <c r="JN40" s="233" t="s">
        <v>202</v>
      </c>
      <c r="JO40" s="232">
        <v>7</v>
      </c>
      <c r="JP40" s="232">
        <v>0</v>
      </c>
      <c r="JQ40" s="233"/>
      <c r="JR40" s="233"/>
      <c r="JS40" s="233"/>
      <c r="JT40" s="233"/>
      <c r="JU40" s="233"/>
      <c r="JV40" s="233"/>
      <c r="JW40" s="233"/>
      <c r="JX40" s="233"/>
      <c r="JY40" s="233"/>
      <c r="JZ40" s="233"/>
      <c r="KA40" s="233"/>
      <c r="KB40" s="233"/>
      <c r="KC40" s="233"/>
      <c r="KD40" s="233"/>
      <c r="KE40" s="233"/>
      <c r="KF40" s="233"/>
      <c r="KG40" s="233"/>
      <c r="KH40" s="233"/>
      <c r="KI40" s="233"/>
      <c r="KJ40" s="233"/>
      <c r="KK40" s="233"/>
      <c r="KL40" s="233"/>
      <c r="KM40" s="233"/>
      <c r="KN40" s="232" t="s">
        <v>3320</v>
      </c>
      <c r="KO40" s="232" t="s">
        <v>3320</v>
      </c>
      <c r="KP40" s="232" t="s">
        <v>3320</v>
      </c>
      <c r="KQ40" s="235"/>
      <c r="KR40" s="235"/>
      <c r="KS40" s="235"/>
      <c r="KT40" s="233"/>
      <c r="KU40" s="235"/>
      <c r="KV40" s="235"/>
      <c r="KW40" s="235"/>
      <c r="KX40" s="233"/>
      <c r="KY40" s="232">
        <v>150</v>
      </c>
      <c r="KZ40" s="236">
        <v>0</v>
      </c>
      <c r="LA40" s="235"/>
      <c r="LB40" s="232">
        <v>0</v>
      </c>
      <c r="LC40" s="233"/>
      <c r="LD40" s="235"/>
      <c r="LE40" s="235"/>
      <c r="LF40" s="235"/>
    </row>
    <row r="41" spans="1:318" ht="49.5" customHeight="1" thickBot="1">
      <c r="A41" s="231" t="s">
        <v>5638</v>
      </c>
      <c r="B41" s="232">
        <v>416</v>
      </c>
      <c r="C41" s="233" t="s">
        <v>6685</v>
      </c>
      <c r="D41" s="233" t="s">
        <v>6686</v>
      </c>
      <c r="E41" s="232">
        <v>416</v>
      </c>
      <c r="F41" s="232">
        <v>59</v>
      </c>
      <c r="G41" s="233" t="s">
        <v>6687</v>
      </c>
      <c r="H41" s="233" t="s">
        <v>401</v>
      </c>
      <c r="I41" s="234">
        <v>3</v>
      </c>
      <c r="J41" s="235"/>
      <c r="K41" s="234" t="s">
        <v>68</v>
      </c>
      <c r="L41" s="235"/>
      <c r="M41" s="234">
        <v>3</v>
      </c>
      <c r="N41" s="235"/>
      <c r="O41" s="235"/>
      <c r="P41" s="235"/>
      <c r="Q41" s="234">
        <v>1</v>
      </c>
      <c r="R41" s="234" t="s">
        <v>68</v>
      </c>
      <c r="S41" s="235"/>
      <c r="T41" s="235"/>
      <c r="U41" s="235"/>
      <c r="V41" s="233" t="s">
        <v>6688</v>
      </c>
      <c r="W41" s="233" t="s">
        <v>5643</v>
      </c>
      <c r="X41" s="232">
        <v>1</v>
      </c>
      <c r="Y41" s="232">
        <v>72</v>
      </c>
      <c r="Z41" s="236">
        <v>0</v>
      </c>
      <c r="AA41" s="236">
        <v>0</v>
      </c>
      <c r="AB41" s="232">
        <v>1</v>
      </c>
      <c r="AC41" s="233" t="s">
        <v>6689</v>
      </c>
      <c r="AD41" s="233" t="s">
        <v>6690</v>
      </c>
      <c r="AE41" s="234" t="s">
        <v>5645</v>
      </c>
      <c r="AF41" s="233" t="s">
        <v>5646</v>
      </c>
      <c r="AG41" s="234" t="s">
        <v>5645</v>
      </c>
      <c r="AH41" s="233" t="s">
        <v>6689</v>
      </c>
      <c r="AI41" s="233" t="s">
        <v>5698</v>
      </c>
      <c r="AJ41" s="233" t="s">
        <v>6691</v>
      </c>
      <c r="AK41" s="233" t="s">
        <v>6692</v>
      </c>
      <c r="AL41" s="233" t="s">
        <v>6693</v>
      </c>
      <c r="AM41" s="235"/>
      <c r="AN41" s="233" t="s">
        <v>401</v>
      </c>
      <c r="AO41" s="233" t="s">
        <v>6694</v>
      </c>
      <c r="AP41" s="233" t="s">
        <v>6695</v>
      </c>
      <c r="AQ41" s="233" t="s">
        <v>6696</v>
      </c>
      <c r="AR41" s="233" t="s">
        <v>6697</v>
      </c>
      <c r="AS41" s="233" t="s">
        <v>6698</v>
      </c>
      <c r="AT41" s="233" t="s">
        <v>733</v>
      </c>
      <c r="AU41" s="233" t="s">
        <v>733</v>
      </c>
      <c r="AV41" s="233" t="s">
        <v>733</v>
      </c>
      <c r="AW41" s="233" t="s">
        <v>3320</v>
      </c>
      <c r="AX41" s="233" t="s">
        <v>6699</v>
      </c>
      <c r="AY41" s="233" t="s">
        <v>733</v>
      </c>
      <c r="AZ41" s="233" t="s">
        <v>6700</v>
      </c>
      <c r="BA41" s="233" t="s">
        <v>6701</v>
      </c>
      <c r="BB41" s="233" t="s">
        <v>6702</v>
      </c>
      <c r="BC41" s="233" t="s">
        <v>6703</v>
      </c>
      <c r="BD41" s="233" t="s">
        <v>6704</v>
      </c>
      <c r="BE41" s="233" t="s">
        <v>6705</v>
      </c>
      <c r="BF41" s="234" t="s">
        <v>1214</v>
      </c>
      <c r="BG41" s="233" t="s">
        <v>3320</v>
      </c>
      <c r="BH41" s="233" t="s">
        <v>5663</v>
      </c>
      <c r="BI41" s="233" t="s">
        <v>5663</v>
      </c>
      <c r="BJ41" s="233" t="s">
        <v>6324</v>
      </c>
      <c r="BK41" s="233" t="s">
        <v>6706</v>
      </c>
      <c r="BL41" s="234">
        <v>115</v>
      </c>
      <c r="BM41" s="233" t="s">
        <v>5665</v>
      </c>
      <c r="BN41" s="237">
        <v>46966</v>
      </c>
      <c r="BO41" s="232">
        <v>15</v>
      </c>
      <c r="BP41" s="232">
        <v>2028</v>
      </c>
      <c r="BQ41" s="232">
        <v>72</v>
      </c>
      <c r="BR41" s="234">
        <v>72</v>
      </c>
      <c r="BS41" s="233" t="s">
        <v>5666</v>
      </c>
      <c r="BT41" s="232">
        <v>81</v>
      </c>
      <c r="BU41" s="234">
        <v>218.43</v>
      </c>
      <c r="BV41" s="238">
        <v>0.35</v>
      </c>
      <c r="BW41" s="239" t="s">
        <v>910</v>
      </c>
      <c r="BX41" s="233" t="s">
        <v>733</v>
      </c>
      <c r="BY41" s="235"/>
      <c r="BZ41" s="232">
        <v>34.630000000000003</v>
      </c>
      <c r="CA41" s="233" t="s">
        <v>1214</v>
      </c>
      <c r="CB41" s="232">
        <v>640</v>
      </c>
      <c r="CC41" s="233" t="s">
        <v>5713</v>
      </c>
      <c r="CD41" s="233" t="s">
        <v>5801</v>
      </c>
      <c r="CE41" s="233" t="s">
        <v>3320</v>
      </c>
      <c r="CF41" s="233" t="s">
        <v>733</v>
      </c>
      <c r="CG41" s="233" t="s">
        <v>733</v>
      </c>
      <c r="CH41" s="232">
        <v>2020.9</v>
      </c>
      <c r="CI41" s="232">
        <v>1865.5</v>
      </c>
      <c r="CJ41" s="233" t="s">
        <v>6707</v>
      </c>
      <c r="CK41" s="232">
        <v>365</v>
      </c>
      <c r="CL41" s="232">
        <v>85.4</v>
      </c>
      <c r="CM41" s="232">
        <v>97.5</v>
      </c>
      <c r="CN41" s="232">
        <v>35</v>
      </c>
      <c r="CO41" s="237">
        <v>46326</v>
      </c>
      <c r="CP41" s="232">
        <v>2026</v>
      </c>
      <c r="CQ41" s="232">
        <v>0.5</v>
      </c>
      <c r="CR41" s="232">
        <v>8</v>
      </c>
      <c r="CS41" s="233" t="s">
        <v>6708</v>
      </c>
      <c r="CT41" s="232">
        <v>2958000</v>
      </c>
      <c r="CU41" s="233" t="s">
        <v>3320</v>
      </c>
      <c r="CV41" s="233" t="s">
        <v>3320</v>
      </c>
      <c r="CW41" s="233" t="s">
        <v>3320</v>
      </c>
      <c r="CX41" s="233" t="s">
        <v>3320</v>
      </c>
      <c r="CY41" s="233" t="s">
        <v>3320</v>
      </c>
      <c r="CZ41" s="233" t="s">
        <v>3320</v>
      </c>
      <c r="DA41" s="233" t="s">
        <v>3320</v>
      </c>
      <c r="DB41" s="233" t="s">
        <v>3320</v>
      </c>
      <c r="DC41" s="233" t="s">
        <v>3320</v>
      </c>
      <c r="DD41" s="233" t="s">
        <v>3320</v>
      </c>
      <c r="DE41" s="235"/>
      <c r="DF41" s="233" t="s">
        <v>3320</v>
      </c>
      <c r="DG41" s="233" t="s">
        <v>3320</v>
      </c>
      <c r="DH41" s="233" t="s">
        <v>3320</v>
      </c>
      <c r="DI41" s="233" t="s">
        <v>3320</v>
      </c>
      <c r="DJ41" s="233" t="s">
        <v>3320</v>
      </c>
      <c r="DK41" s="233" t="s">
        <v>3320</v>
      </c>
      <c r="DL41" s="235"/>
      <c r="DM41" s="233" t="s">
        <v>3320</v>
      </c>
      <c r="DN41" s="233" t="s">
        <v>3320</v>
      </c>
      <c r="DO41" s="233" t="s">
        <v>3320</v>
      </c>
      <c r="DP41" s="235"/>
      <c r="DQ41" s="233" t="s">
        <v>3320</v>
      </c>
      <c r="DR41" s="233" t="s">
        <v>3320</v>
      </c>
      <c r="DS41" s="233" t="s">
        <v>3320</v>
      </c>
      <c r="DT41" s="233" t="s">
        <v>3320</v>
      </c>
      <c r="DU41" s="233" t="s">
        <v>3320</v>
      </c>
      <c r="DV41" s="233" t="s">
        <v>3320</v>
      </c>
      <c r="DW41" s="233" t="s">
        <v>3320</v>
      </c>
      <c r="DX41" s="233" t="s">
        <v>3320</v>
      </c>
      <c r="DY41" s="233" t="s">
        <v>3320</v>
      </c>
      <c r="DZ41" s="233" t="s">
        <v>3320</v>
      </c>
      <c r="EA41" s="233" t="s">
        <v>3320</v>
      </c>
      <c r="EB41" s="233" t="s">
        <v>3320</v>
      </c>
      <c r="EC41" s="233" t="s">
        <v>3320</v>
      </c>
      <c r="ED41" s="233" t="s">
        <v>3320</v>
      </c>
      <c r="EE41" s="233" t="s">
        <v>3320</v>
      </c>
      <c r="EF41" s="233" t="s">
        <v>3320</v>
      </c>
      <c r="EG41" s="233" t="s">
        <v>3320</v>
      </c>
      <c r="EH41" s="233" t="s">
        <v>3320</v>
      </c>
      <c r="EI41" s="233" t="s">
        <v>3320</v>
      </c>
      <c r="EJ41" s="233" t="s">
        <v>3320</v>
      </c>
      <c r="EK41" s="233" t="s">
        <v>3320</v>
      </c>
      <c r="EL41" s="233" t="s">
        <v>3320</v>
      </c>
      <c r="EM41" s="233" t="s">
        <v>3320</v>
      </c>
      <c r="EN41" s="233" t="s">
        <v>3320</v>
      </c>
      <c r="EO41" s="233" t="s">
        <v>3320</v>
      </c>
      <c r="EP41" s="233" t="s">
        <v>3320</v>
      </c>
      <c r="EQ41" s="233" t="s">
        <v>3320</v>
      </c>
      <c r="ER41" s="233" t="s">
        <v>3320</v>
      </c>
      <c r="ES41" s="233" t="s">
        <v>3320</v>
      </c>
      <c r="ET41" s="233" t="s">
        <v>3320</v>
      </c>
      <c r="EU41" s="233" t="s">
        <v>3320</v>
      </c>
      <c r="EV41" s="233" t="s">
        <v>3320</v>
      </c>
      <c r="EW41" s="233" t="s">
        <v>3320</v>
      </c>
      <c r="EX41" s="233" t="s">
        <v>3320</v>
      </c>
      <c r="EY41" s="233" t="s">
        <v>3320</v>
      </c>
      <c r="EZ41" s="233" t="s">
        <v>3320</v>
      </c>
      <c r="FA41" s="233" t="s">
        <v>3320</v>
      </c>
      <c r="FB41" s="233" t="s">
        <v>3320</v>
      </c>
      <c r="FC41" s="233" t="s">
        <v>3320</v>
      </c>
      <c r="FD41" s="233" t="s">
        <v>3320</v>
      </c>
      <c r="FE41" s="233" t="s">
        <v>3320</v>
      </c>
      <c r="FF41" s="233" t="s">
        <v>3320</v>
      </c>
      <c r="FG41" s="233" t="s">
        <v>3320</v>
      </c>
      <c r="FH41" s="233" t="s">
        <v>3320</v>
      </c>
      <c r="FI41" s="233" t="s">
        <v>3320</v>
      </c>
      <c r="FJ41" s="233" t="s">
        <v>3320</v>
      </c>
      <c r="FK41" s="233" t="s">
        <v>3320</v>
      </c>
      <c r="FL41" s="233" t="s">
        <v>3320</v>
      </c>
      <c r="FM41" s="233" t="s">
        <v>3320</v>
      </c>
      <c r="FN41" s="240">
        <v>112335590</v>
      </c>
      <c r="FO41" s="232">
        <v>112</v>
      </c>
      <c r="FP41" s="233" t="s">
        <v>1214</v>
      </c>
      <c r="FQ41" s="233" t="s">
        <v>733</v>
      </c>
      <c r="FR41" s="233" t="s">
        <v>733</v>
      </c>
      <c r="FS41" s="233" t="s">
        <v>733</v>
      </c>
      <c r="FT41" s="233" t="s">
        <v>1460</v>
      </c>
      <c r="FU41" s="233" t="s">
        <v>6709</v>
      </c>
      <c r="FV41" s="233" t="s">
        <v>6710</v>
      </c>
      <c r="FW41" s="241" t="s">
        <v>6706</v>
      </c>
      <c r="FX41" s="242">
        <v>115</v>
      </c>
      <c r="FY41" s="233" t="s">
        <v>6711</v>
      </c>
      <c r="FZ41" s="240">
        <v>112335591</v>
      </c>
      <c r="GA41" s="240">
        <v>7130779</v>
      </c>
      <c r="GB41" s="240">
        <v>3796</v>
      </c>
      <c r="GC41" s="232">
        <v>116</v>
      </c>
      <c r="GD41" s="233" t="s">
        <v>6712</v>
      </c>
      <c r="GE41" s="233" t="s">
        <v>733</v>
      </c>
      <c r="GF41" s="233" t="s">
        <v>733</v>
      </c>
      <c r="GG41" s="233" t="s">
        <v>6713</v>
      </c>
      <c r="GH41" s="233" t="s">
        <v>733</v>
      </c>
      <c r="GI41" s="233" t="s">
        <v>733</v>
      </c>
      <c r="GJ41" s="233" t="s">
        <v>733</v>
      </c>
      <c r="GK41" s="233" t="s">
        <v>733</v>
      </c>
      <c r="GL41" s="233" t="s">
        <v>733</v>
      </c>
      <c r="GM41" s="243" t="s">
        <v>5676</v>
      </c>
      <c r="GN41" s="233" t="s">
        <v>3320</v>
      </c>
      <c r="GO41" s="233" t="s">
        <v>733</v>
      </c>
      <c r="GP41" s="233" t="s">
        <v>5721</v>
      </c>
      <c r="GQ41" s="233" t="s">
        <v>733</v>
      </c>
      <c r="GR41" s="233" t="s">
        <v>5679</v>
      </c>
      <c r="GS41" s="233" t="s">
        <v>3320</v>
      </c>
      <c r="GT41" s="233" t="s">
        <v>3320</v>
      </c>
      <c r="GU41" s="232">
        <v>1</v>
      </c>
      <c r="GV41" s="233" t="s">
        <v>733</v>
      </c>
      <c r="GW41" s="233" t="s">
        <v>5679</v>
      </c>
      <c r="GX41" s="233" t="s">
        <v>6714</v>
      </c>
      <c r="GY41" s="233" t="s">
        <v>733</v>
      </c>
      <c r="GZ41" s="233" t="s">
        <v>3320</v>
      </c>
      <c r="HA41" s="233" t="s">
        <v>6715</v>
      </c>
      <c r="HB41" s="233" t="s">
        <v>6716</v>
      </c>
      <c r="HC41" s="233" t="s">
        <v>5683</v>
      </c>
      <c r="HD41" s="233" t="s">
        <v>5952</v>
      </c>
      <c r="HE41" s="233" t="s">
        <v>5684</v>
      </c>
      <c r="HF41" s="233" t="s">
        <v>733</v>
      </c>
      <c r="HG41" s="233" t="s">
        <v>1214</v>
      </c>
      <c r="HH41" s="244">
        <v>46070.51834490741</v>
      </c>
      <c r="HI41" s="244">
        <v>46079.692256944443</v>
      </c>
      <c r="HJ41" s="233" t="s">
        <v>5685</v>
      </c>
      <c r="HK41" s="233" t="s">
        <v>3320</v>
      </c>
      <c r="HL41" s="233" t="s">
        <v>3320</v>
      </c>
      <c r="HM41" s="233" t="s">
        <v>3320</v>
      </c>
      <c r="HN41" s="233" t="s">
        <v>3320</v>
      </c>
      <c r="HO41" s="233" t="s">
        <v>3320</v>
      </c>
      <c r="HP41" s="233" t="s">
        <v>3320</v>
      </c>
      <c r="HQ41" s="233" t="s">
        <v>3320</v>
      </c>
      <c r="HR41" s="233" t="s">
        <v>3320</v>
      </c>
      <c r="HS41" s="233" t="s">
        <v>3320</v>
      </c>
      <c r="HT41" s="233" t="s">
        <v>3320</v>
      </c>
      <c r="HU41" s="233" t="s">
        <v>3320</v>
      </c>
      <c r="HV41" s="233" t="s">
        <v>3320</v>
      </c>
      <c r="HW41" s="233" t="s">
        <v>3320</v>
      </c>
      <c r="HX41" s="233" t="s">
        <v>3320</v>
      </c>
      <c r="HY41" s="233" t="s">
        <v>3320</v>
      </c>
      <c r="HZ41" s="233" t="s">
        <v>3320</v>
      </c>
      <c r="IA41" s="233" t="s">
        <v>3320</v>
      </c>
      <c r="IB41" s="233" t="s">
        <v>3320</v>
      </c>
      <c r="IC41" s="233" t="s">
        <v>3320</v>
      </c>
      <c r="ID41" s="233" t="s">
        <v>3320</v>
      </c>
      <c r="IE41" s="233" t="s">
        <v>3320</v>
      </c>
      <c r="IF41" s="233" t="s">
        <v>3320</v>
      </c>
      <c r="IG41" s="233" t="s">
        <v>3320</v>
      </c>
      <c r="IH41" s="233" t="s">
        <v>3320</v>
      </c>
      <c r="II41" s="233" t="s">
        <v>3320</v>
      </c>
      <c r="IJ41" s="233" t="s">
        <v>3320</v>
      </c>
      <c r="IK41" s="233" t="s">
        <v>3320</v>
      </c>
      <c r="IL41" s="233" t="s">
        <v>3320</v>
      </c>
      <c r="IM41" s="233" t="s">
        <v>3320</v>
      </c>
      <c r="IN41" s="233" t="s">
        <v>3320</v>
      </c>
      <c r="IO41" s="233" t="s">
        <v>3320</v>
      </c>
      <c r="IP41" s="233" t="s">
        <v>3320</v>
      </c>
      <c r="IQ41" s="233" t="s">
        <v>3320</v>
      </c>
      <c r="IR41" s="233" t="s">
        <v>3320</v>
      </c>
      <c r="IS41" s="233" t="s">
        <v>3320</v>
      </c>
      <c r="IT41" s="233" t="s">
        <v>3320</v>
      </c>
      <c r="IU41" s="233" t="s">
        <v>3320</v>
      </c>
      <c r="IV41" s="233" t="s">
        <v>3320</v>
      </c>
      <c r="IW41" s="245" t="s">
        <v>85</v>
      </c>
      <c r="IX41" s="246" t="s">
        <v>6717</v>
      </c>
      <c r="IY41" s="246" t="s">
        <v>910</v>
      </c>
      <c r="IZ41" s="247" t="s">
        <v>955</v>
      </c>
      <c r="JA41" s="235"/>
      <c r="JB41" s="233"/>
      <c r="JC41" s="233"/>
      <c r="JD41" s="233"/>
      <c r="JE41" s="235"/>
      <c r="JF41" s="232" t="s">
        <v>3320</v>
      </c>
      <c r="JG41" s="232" t="s">
        <v>3320</v>
      </c>
      <c r="JH41" s="232" t="s">
        <v>3320</v>
      </c>
      <c r="JI41" s="232" t="s">
        <v>3320</v>
      </c>
      <c r="JJ41" s="232" t="s">
        <v>3320</v>
      </c>
      <c r="JK41" s="233" t="s">
        <v>202</v>
      </c>
      <c r="JL41" s="235"/>
      <c r="JM41" s="235"/>
      <c r="JN41" s="233" t="s">
        <v>202</v>
      </c>
      <c r="JO41" s="232">
        <v>7</v>
      </c>
      <c r="JP41" s="232">
        <v>0</v>
      </c>
      <c r="JQ41" s="233"/>
      <c r="JR41" s="233"/>
      <c r="JS41" s="233"/>
      <c r="JT41" s="233"/>
      <c r="JU41" s="233"/>
      <c r="JV41" s="233"/>
      <c r="JW41" s="233"/>
      <c r="JX41" s="233"/>
      <c r="JY41" s="233"/>
      <c r="JZ41" s="233"/>
      <c r="KA41" s="233"/>
      <c r="KB41" s="233"/>
      <c r="KC41" s="233"/>
      <c r="KD41" s="233"/>
      <c r="KE41" s="233"/>
      <c r="KF41" s="233"/>
      <c r="KG41" s="233"/>
      <c r="KH41" s="233"/>
      <c r="KI41" s="233"/>
      <c r="KJ41" s="233"/>
      <c r="KK41" s="233"/>
      <c r="KL41" s="233"/>
      <c r="KM41" s="253"/>
      <c r="KN41" s="232" t="s">
        <v>3320</v>
      </c>
      <c r="KO41" s="232" t="s">
        <v>3320</v>
      </c>
      <c r="KP41" s="232" t="s">
        <v>3320</v>
      </c>
      <c r="KQ41" s="235"/>
      <c r="KR41" s="235"/>
      <c r="KS41" s="235"/>
      <c r="KT41" s="247"/>
      <c r="KU41" s="235"/>
      <c r="KV41" s="235"/>
      <c r="KW41" s="233" t="s">
        <v>6718</v>
      </c>
      <c r="KX41" s="233"/>
      <c r="KY41" s="232">
        <v>72</v>
      </c>
      <c r="KZ41" s="236">
        <v>0</v>
      </c>
      <c r="LA41" s="235"/>
      <c r="LB41" s="232">
        <v>0</v>
      </c>
      <c r="LC41" s="233"/>
      <c r="LD41" s="233" t="s">
        <v>6719</v>
      </c>
      <c r="LE41" s="233" t="s">
        <v>5777</v>
      </c>
      <c r="LF41" s="235"/>
    </row>
    <row r="42" spans="1:318" ht="49.5" customHeight="1" thickBot="1">
      <c r="A42" s="231" t="s">
        <v>5638</v>
      </c>
      <c r="B42" s="232">
        <v>1068</v>
      </c>
      <c r="C42" s="233" t="s">
        <v>6720</v>
      </c>
      <c r="D42" s="233" t="s">
        <v>6721</v>
      </c>
      <c r="E42" s="232">
        <v>1068</v>
      </c>
      <c r="F42" s="235"/>
      <c r="G42" s="233" t="s">
        <v>6722</v>
      </c>
      <c r="H42" s="233" t="s">
        <v>6723</v>
      </c>
      <c r="I42" s="234" t="s">
        <v>5782</v>
      </c>
      <c r="J42" s="234">
        <v>1</v>
      </c>
      <c r="K42" s="234" t="s">
        <v>68</v>
      </c>
      <c r="L42" s="235"/>
      <c r="M42" s="234" t="s">
        <v>5782</v>
      </c>
      <c r="N42" s="235"/>
      <c r="O42" s="235"/>
      <c r="P42" s="235"/>
      <c r="Q42" s="234">
        <v>1</v>
      </c>
      <c r="R42" s="234" t="s">
        <v>68</v>
      </c>
      <c r="S42" s="235"/>
      <c r="T42" s="235"/>
      <c r="U42" s="235"/>
      <c r="V42" s="233" t="s">
        <v>5095</v>
      </c>
      <c r="W42" s="233" t="s">
        <v>5643</v>
      </c>
      <c r="X42" s="232">
        <v>1</v>
      </c>
      <c r="Y42" s="232">
        <v>100</v>
      </c>
      <c r="Z42" s="236">
        <v>0</v>
      </c>
      <c r="AA42" s="236">
        <v>0</v>
      </c>
      <c r="AB42" s="232">
        <v>1</v>
      </c>
      <c r="AC42" s="233" t="s">
        <v>6079</v>
      </c>
      <c r="AD42" s="233" t="s">
        <v>6079</v>
      </c>
      <c r="AE42" s="234" t="s">
        <v>5645</v>
      </c>
      <c r="AF42" s="233" t="s">
        <v>5646</v>
      </c>
      <c r="AG42" s="234" t="s">
        <v>5645</v>
      </c>
      <c r="AH42" s="231" t="s">
        <v>6724</v>
      </c>
      <c r="AI42" s="233" t="s">
        <v>6725</v>
      </c>
      <c r="AJ42" s="233" t="s">
        <v>6726</v>
      </c>
      <c r="AK42" s="233" t="s">
        <v>6727</v>
      </c>
      <c r="AL42" s="233" t="s">
        <v>6728</v>
      </c>
      <c r="AM42" s="233" t="s">
        <v>6729</v>
      </c>
      <c r="AN42" s="233" t="s">
        <v>3320</v>
      </c>
      <c r="AO42" s="233" t="s">
        <v>6730</v>
      </c>
      <c r="AP42" s="233" t="s">
        <v>5698</v>
      </c>
      <c r="AQ42" s="233" t="s">
        <v>6731</v>
      </c>
      <c r="AR42" s="233" t="s">
        <v>6732</v>
      </c>
      <c r="AS42" s="233" t="s">
        <v>6733</v>
      </c>
      <c r="AT42" s="233" t="s">
        <v>733</v>
      </c>
      <c r="AU42" s="233" t="s">
        <v>733</v>
      </c>
      <c r="AV42" s="233" t="s">
        <v>733</v>
      </c>
      <c r="AW42" s="233" t="s">
        <v>3320</v>
      </c>
      <c r="AX42" s="233" t="s">
        <v>6734</v>
      </c>
      <c r="AY42" s="233" t="s">
        <v>733</v>
      </c>
      <c r="AZ42" s="233" t="s">
        <v>6735</v>
      </c>
      <c r="BA42" s="233" t="s">
        <v>6736</v>
      </c>
      <c r="BB42" s="233" t="s">
        <v>6091</v>
      </c>
      <c r="BC42" s="233" t="s">
        <v>6092</v>
      </c>
      <c r="BD42" s="233" t="s">
        <v>6737</v>
      </c>
      <c r="BE42" s="233" t="s">
        <v>6738</v>
      </c>
      <c r="BF42" s="234" t="s">
        <v>1214</v>
      </c>
      <c r="BG42" s="233" t="s">
        <v>3320</v>
      </c>
      <c r="BH42" s="233" t="s">
        <v>5709</v>
      </c>
      <c r="BI42" s="233" t="s">
        <v>5710</v>
      </c>
      <c r="BJ42" s="233" t="s">
        <v>5710</v>
      </c>
      <c r="BK42" s="233" t="s">
        <v>6739</v>
      </c>
      <c r="BL42" s="234">
        <v>115</v>
      </c>
      <c r="BM42" s="233" t="s">
        <v>5665</v>
      </c>
      <c r="BN42" s="237">
        <v>46904</v>
      </c>
      <c r="BO42" s="232">
        <v>18</v>
      </c>
      <c r="BP42" s="232">
        <v>2028</v>
      </c>
      <c r="BQ42" s="232">
        <v>100</v>
      </c>
      <c r="BR42" s="234">
        <v>100</v>
      </c>
      <c r="BS42" s="233" t="s">
        <v>5863</v>
      </c>
      <c r="BT42" s="232">
        <v>169998</v>
      </c>
      <c r="BU42" s="234">
        <v>214.2</v>
      </c>
      <c r="BV42" s="238">
        <v>0.24</v>
      </c>
      <c r="BW42" s="239" t="s">
        <v>910</v>
      </c>
      <c r="BX42" s="233" t="s">
        <v>733</v>
      </c>
      <c r="BY42" s="235"/>
      <c r="BZ42" s="232">
        <v>21.27</v>
      </c>
      <c r="CA42" s="233" t="s">
        <v>1214</v>
      </c>
      <c r="CB42" s="232">
        <v>740</v>
      </c>
      <c r="CC42" s="233" t="s">
        <v>5713</v>
      </c>
      <c r="CD42" s="233" t="s">
        <v>5668</v>
      </c>
      <c r="CE42" s="233" t="s">
        <v>3320</v>
      </c>
      <c r="CF42" s="233" t="s">
        <v>1214</v>
      </c>
      <c r="CG42" s="233" t="s">
        <v>733</v>
      </c>
      <c r="CH42" s="232">
        <v>1863.3</v>
      </c>
      <c r="CI42" s="232">
        <v>1700</v>
      </c>
      <c r="CJ42" s="233" t="s">
        <v>6441</v>
      </c>
      <c r="CK42" s="232">
        <v>365</v>
      </c>
      <c r="CL42" s="232">
        <v>85</v>
      </c>
      <c r="CM42" s="232">
        <v>98.5</v>
      </c>
      <c r="CN42" s="232">
        <v>35</v>
      </c>
      <c r="CO42" s="237">
        <v>46266</v>
      </c>
      <c r="CP42" s="232">
        <v>2026</v>
      </c>
      <c r="CQ42" s="232">
        <v>1.94</v>
      </c>
      <c r="CR42" s="232">
        <v>22</v>
      </c>
      <c r="CS42" s="233" t="s">
        <v>6737</v>
      </c>
      <c r="CT42" s="232">
        <v>607129</v>
      </c>
      <c r="CU42" s="233" t="s">
        <v>3320</v>
      </c>
      <c r="CV42" s="233" t="s">
        <v>3320</v>
      </c>
      <c r="CW42" s="233" t="s">
        <v>3320</v>
      </c>
      <c r="CX42" s="233" t="s">
        <v>3320</v>
      </c>
      <c r="CY42" s="233" t="s">
        <v>3320</v>
      </c>
      <c r="CZ42" s="233" t="s">
        <v>3320</v>
      </c>
      <c r="DA42" s="233" t="s">
        <v>3320</v>
      </c>
      <c r="DB42" s="233" t="s">
        <v>3320</v>
      </c>
      <c r="DC42" s="233" t="s">
        <v>3320</v>
      </c>
      <c r="DD42" s="233" t="s">
        <v>3320</v>
      </c>
      <c r="DE42" s="235"/>
      <c r="DF42" s="233" t="s">
        <v>3320</v>
      </c>
      <c r="DG42" s="233" t="s">
        <v>3320</v>
      </c>
      <c r="DH42" s="233" t="s">
        <v>3320</v>
      </c>
      <c r="DI42" s="233" t="s">
        <v>3320</v>
      </c>
      <c r="DJ42" s="233" t="s">
        <v>3320</v>
      </c>
      <c r="DK42" s="233" t="s">
        <v>3320</v>
      </c>
      <c r="DL42" s="235"/>
      <c r="DM42" s="233" t="s">
        <v>3320</v>
      </c>
      <c r="DN42" s="233" t="s">
        <v>3320</v>
      </c>
      <c r="DO42" s="233" t="s">
        <v>3320</v>
      </c>
      <c r="DP42" s="235"/>
      <c r="DQ42" s="233" t="s">
        <v>3320</v>
      </c>
      <c r="DR42" s="233" t="s">
        <v>3320</v>
      </c>
      <c r="DS42" s="233" t="s">
        <v>3320</v>
      </c>
      <c r="DT42" s="233" t="s">
        <v>3320</v>
      </c>
      <c r="DU42" s="233" t="s">
        <v>3320</v>
      </c>
      <c r="DV42" s="233" t="s">
        <v>3320</v>
      </c>
      <c r="DW42" s="233" t="s">
        <v>3320</v>
      </c>
      <c r="DX42" s="233" t="s">
        <v>3320</v>
      </c>
      <c r="DY42" s="233" t="s">
        <v>3320</v>
      </c>
      <c r="DZ42" s="233" t="s">
        <v>3320</v>
      </c>
      <c r="EA42" s="233" t="s">
        <v>3320</v>
      </c>
      <c r="EB42" s="233" t="s">
        <v>3320</v>
      </c>
      <c r="EC42" s="233" t="s">
        <v>3320</v>
      </c>
      <c r="ED42" s="233" t="s">
        <v>3320</v>
      </c>
      <c r="EE42" s="233" t="s">
        <v>3320</v>
      </c>
      <c r="EF42" s="233" t="s">
        <v>3320</v>
      </c>
      <c r="EG42" s="233" t="s">
        <v>3320</v>
      </c>
      <c r="EH42" s="233" t="s">
        <v>3320</v>
      </c>
      <c r="EI42" s="233" t="s">
        <v>3320</v>
      </c>
      <c r="EJ42" s="233" t="s">
        <v>3320</v>
      </c>
      <c r="EK42" s="233" t="s">
        <v>3320</v>
      </c>
      <c r="EL42" s="233" t="s">
        <v>3320</v>
      </c>
      <c r="EM42" s="233" t="s">
        <v>3320</v>
      </c>
      <c r="EN42" s="233" t="s">
        <v>3320</v>
      </c>
      <c r="EO42" s="233" t="s">
        <v>3320</v>
      </c>
      <c r="EP42" s="233" t="s">
        <v>3320</v>
      </c>
      <c r="EQ42" s="233" t="s">
        <v>3320</v>
      </c>
      <c r="ER42" s="233" t="s">
        <v>3320</v>
      </c>
      <c r="ES42" s="233" t="s">
        <v>3320</v>
      </c>
      <c r="ET42" s="233" t="s">
        <v>3320</v>
      </c>
      <c r="EU42" s="233" t="s">
        <v>3320</v>
      </c>
      <c r="EV42" s="233" t="s">
        <v>3320</v>
      </c>
      <c r="EW42" s="233" t="s">
        <v>3320</v>
      </c>
      <c r="EX42" s="233" t="s">
        <v>3320</v>
      </c>
      <c r="EY42" s="233" t="s">
        <v>3320</v>
      </c>
      <c r="EZ42" s="233" t="s">
        <v>3320</v>
      </c>
      <c r="FA42" s="233" t="s">
        <v>3320</v>
      </c>
      <c r="FB42" s="233" t="s">
        <v>3320</v>
      </c>
      <c r="FC42" s="233" t="s">
        <v>3320</v>
      </c>
      <c r="FD42" s="233" t="s">
        <v>3320</v>
      </c>
      <c r="FE42" s="233" t="s">
        <v>3320</v>
      </c>
      <c r="FF42" s="233" t="s">
        <v>3320</v>
      </c>
      <c r="FG42" s="233" t="s">
        <v>3320</v>
      </c>
      <c r="FH42" s="233" t="s">
        <v>3320</v>
      </c>
      <c r="FI42" s="233" t="s">
        <v>3320</v>
      </c>
      <c r="FJ42" s="233" t="s">
        <v>3320</v>
      </c>
      <c r="FK42" s="233" t="s">
        <v>3320</v>
      </c>
      <c r="FL42" s="233" t="s">
        <v>3320</v>
      </c>
      <c r="FM42" s="233" t="s">
        <v>3320</v>
      </c>
      <c r="FN42" s="240">
        <v>121553027</v>
      </c>
      <c r="FO42" s="232">
        <v>122</v>
      </c>
      <c r="FP42" s="233" t="s">
        <v>733</v>
      </c>
      <c r="FQ42" s="233" t="s">
        <v>733</v>
      </c>
      <c r="FR42" s="233" t="s">
        <v>733</v>
      </c>
      <c r="FS42" s="233" t="s">
        <v>733</v>
      </c>
      <c r="FT42" s="233" t="s">
        <v>657</v>
      </c>
      <c r="FU42" s="233" t="s">
        <v>6740</v>
      </c>
      <c r="FV42" s="233" t="s">
        <v>6741</v>
      </c>
      <c r="FW42" s="241" t="s">
        <v>6739</v>
      </c>
      <c r="FX42" s="242">
        <v>115</v>
      </c>
      <c r="FY42" s="233" t="s">
        <v>6742</v>
      </c>
      <c r="FZ42" s="240">
        <v>121553027</v>
      </c>
      <c r="GA42" s="240">
        <v>14855400</v>
      </c>
      <c r="GB42" s="232">
        <v>28</v>
      </c>
      <c r="GC42" s="232">
        <v>4</v>
      </c>
      <c r="GD42" s="233" t="s">
        <v>6743</v>
      </c>
      <c r="GE42" s="233" t="s">
        <v>733</v>
      </c>
      <c r="GF42" s="233" t="s">
        <v>733</v>
      </c>
      <c r="GG42" s="233" t="s">
        <v>6744</v>
      </c>
      <c r="GH42" s="233" t="s">
        <v>733</v>
      </c>
      <c r="GI42" s="233" t="s">
        <v>733</v>
      </c>
      <c r="GJ42" s="233" t="s">
        <v>733</v>
      </c>
      <c r="GK42" s="233" t="s">
        <v>733</v>
      </c>
      <c r="GL42" s="233" t="s">
        <v>733</v>
      </c>
      <c r="GM42" s="243" t="s">
        <v>5676</v>
      </c>
      <c r="GN42" s="233" t="s">
        <v>3320</v>
      </c>
      <c r="GO42" s="233" t="s">
        <v>733</v>
      </c>
      <c r="GP42" s="233" t="s">
        <v>5721</v>
      </c>
      <c r="GQ42" s="233" t="s">
        <v>1214</v>
      </c>
      <c r="GR42" s="233" t="s">
        <v>1214</v>
      </c>
      <c r="GS42" s="233" t="s">
        <v>3320</v>
      </c>
      <c r="GT42" s="233" t="s">
        <v>3320</v>
      </c>
      <c r="GU42" s="232">
        <v>0</v>
      </c>
      <c r="GV42" s="233" t="s">
        <v>1214</v>
      </c>
      <c r="GW42" s="233" t="s">
        <v>1214</v>
      </c>
      <c r="GX42" s="233" t="s">
        <v>3320</v>
      </c>
      <c r="GY42" s="233" t="s">
        <v>1214</v>
      </c>
      <c r="GZ42" s="233" t="s">
        <v>3320</v>
      </c>
      <c r="HA42" s="233" t="s">
        <v>6745</v>
      </c>
      <c r="HB42" s="233" t="s">
        <v>6746</v>
      </c>
      <c r="HC42" s="233" t="s">
        <v>3320</v>
      </c>
      <c r="HD42" s="233" t="s">
        <v>3320</v>
      </c>
      <c r="HE42" s="233" t="s">
        <v>3320</v>
      </c>
      <c r="HF42" s="233" t="s">
        <v>733</v>
      </c>
      <c r="HG42" s="233" t="s">
        <v>1214</v>
      </c>
      <c r="HH42" s="244">
        <v>46083.767060185186</v>
      </c>
      <c r="HI42" s="244">
        <v>46083.866944444446</v>
      </c>
      <c r="HJ42" s="233" t="s">
        <v>5685</v>
      </c>
      <c r="HK42" s="233" t="s">
        <v>3320</v>
      </c>
      <c r="HL42" s="233" t="s">
        <v>3320</v>
      </c>
      <c r="HM42" s="233" t="s">
        <v>3320</v>
      </c>
      <c r="HN42" s="233" t="s">
        <v>3320</v>
      </c>
      <c r="HO42" s="233" t="s">
        <v>3320</v>
      </c>
      <c r="HP42" s="233" t="s">
        <v>3320</v>
      </c>
      <c r="HQ42" s="233" t="s">
        <v>3320</v>
      </c>
      <c r="HR42" s="233" t="s">
        <v>3320</v>
      </c>
      <c r="HS42" s="233" t="s">
        <v>3320</v>
      </c>
      <c r="HT42" s="233" t="s">
        <v>3320</v>
      </c>
      <c r="HU42" s="233" t="s">
        <v>3320</v>
      </c>
      <c r="HV42" s="233" t="s">
        <v>3320</v>
      </c>
      <c r="HW42" s="233" t="s">
        <v>3320</v>
      </c>
      <c r="HX42" s="233" t="s">
        <v>3320</v>
      </c>
      <c r="HY42" s="233" t="s">
        <v>3320</v>
      </c>
      <c r="HZ42" s="233" t="s">
        <v>3320</v>
      </c>
      <c r="IA42" s="233" t="s">
        <v>3320</v>
      </c>
      <c r="IB42" s="233" t="s">
        <v>3320</v>
      </c>
      <c r="IC42" s="233" t="s">
        <v>3320</v>
      </c>
      <c r="ID42" s="233" t="s">
        <v>3320</v>
      </c>
      <c r="IE42" s="233" t="s">
        <v>3320</v>
      </c>
      <c r="IF42" s="233" t="s">
        <v>3320</v>
      </c>
      <c r="IG42" s="233" t="s">
        <v>3320</v>
      </c>
      <c r="IH42" s="233" t="s">
        <v>3320</v>
      </c>
      <c r="II42" s="233" t="s">
        <v>3320</v>
      </c>
      <c r="IJ42" s="233" t="s">
        <v>3320</v>
      </c>
      <c r="IK42" s="233" t="s">
        <v>3320</v>
      </c>
      <c r="IL42" s="233" t="s">
        <v>3320</v>
      </c>
      <c r="IM42" s="233" t="s">
        <v>3320</v>
      </c>
      <c r="IN42" s="233" t="s">
        <v>3320</v>
      </c>
      <c r="IO42" s="233" t="s">
        <v>3320</v>
      </c>
      <c r="IP42" s="233" t="s">
        <v>3320</v>
      </c>
      <c r="IQ42" s="233" t="s">
        <v>3320</v>
      </c>
      <c r="IR42" s="233" t="s">
        <v>3320</v>
      </c>
      <c r="IS42" s="233" t="s">
        <v>3320</v>
      </c>
      <c r="IT42" s="233" t="s">
        <v>3320</v>
      </c>
      <c r="IU42" s="233" t="s">
        <v>3320</v>
      </c>
      <c r="IV42" s="233" t="s">
        <v>3320</v>
      </c>
      <c r="IW42" s="231" t="s">
        <v>5773</v>
      </c>
      <c r="IX42" s="248" t="s">
        <v>5774</v>
      </c>
      <c r="IY42" s="248" t="s">
        <v>5774</v>
      </c>
      <c r="IZ42" s="231" t="s">
        <v>5775</v>
      </c>
      <c r="JA42" s="235"/>
      <c r="JB42" s="233"/>
      <c r="JC42" s="233"/>
      <c r="JD42" s="233"/>
      <c r="JE42" s="235"/>
      <c r="JF42" s="232" t="s">
        <v>3320</v>
      </c>
      <c r="JG42" s="232" t="s">
        <v>3320</v>
      </c>
      <c r="JH42" s="232" t="s">
        <v>3320</v>
      </c>
      <c r="JI42" s="232" t="s">
        <v>3320</v>
      </c>
      <c r="JJ42" s="232" t="s">
        <v>3320</v>
      </c>
      <c r="JK42" s="233" t="s">
        <v>202</v>
      </c>
      <c r="JL42" s="235"/>
      <c r="JM42" s="235"/>
      <c r="JN42" s="233" t="s">
        <v>202</v>
      </c>
      <c r="JO42" s="232">
        <v>7</v>
      </c>
      <c r="JP42" s="232">
        <v>0</v>
      </c>
      <c r="JQ42" s="233"/>
      <c r="JR42" s="233"/>
      <c r="JS42" s="233"/>
      <c r="JT42" s="233"/>
      <c r="JU42" s="233"/>
      <c r="JV42" s="233"/>
      <c r="JW42" s="233"/>
      <c r="JX42" s="233"/>
      <c r="JY42" s="233"/>
      <c r="JZ42" s="233"/>
      <c r="KA42" s="233"/>
      <c r="KB42" s="233"/>
      <c r="KC42" s="233"/>
      <c r="KD42" s="233"/>
      <c r="KE42" s="233"/>
      <c r="KF42" s="233"/>
      <c r="KG42" s="233"/>
      <c r="KH42" s="233"/>
      <c r="KI42" s="233"/>
      <c r="KJ42" s="233"/>
      <c r="KK42" s="233"/>
      <c r="KL42" s="233"/>
      <c r="KM42" s="233"/>
      <c r="KN42" s="232" t="s">
        <v>3320</v>
      </c>
      <c r="KO42" s="232" t="s">
        <v>3320</v>
      </c>
      <c r="KP42" s="232" t="s">
        <v>3320</v>
      </c>
      <c r="KQ42" s="235"/>
      <c r="KR42" s="235"/>
      <c r="KS42" s="235"/>
      <c r="KT42" s="247"/>
      <c r="KU42" s="235"/>
      <c r="KV42" s="235"/>
      <c r="KW42" s="233" t="s">
        <v>6459</v>
      </c>
      <c r="KX42" s="233"/>
      <c r="KY42" s="232">
        <v>100</v>
      </c>
      <c r="KZ42" s="236">
        <v>0</v>
      </c>
      <c r="LA42" s="235"/>
      <c r="LB42" s="232">
        <v>0</v>
      </c>
      <c r="LC42" s="233"/>
      <c r="LD42" s="233" t="s">
        <v>6747</v>
      </c>
      <c r="LE42" s="233" t="s">
        <v>5777</v>
      </c>
      <c r="LF42" s="233" t="s">
        <v>6748</v>
      </c>
    </row>
    <row r="43" spans="1:318" ht="49.5" customHeight="1" thickBot="1">
      <c r="A43" s="231" t="s">
        <v>5638</v>
      </c>
      <c r="B43" s="232">
        <v>1062</v>
      </c>
      <c r="C43" s="233" t="s">
        <v>6749</v>
      </c>
      <c r="D43" s="233" t="s">
        <v>6750</v>
      </c>
      <c r="E43" s="232">
        <v>1062</v>
      </c>
      <c r="F43" s="232">
        <v>79</v>
      </c>
      <c r="G43" s="233" t="s">
        <v>5641</v>
      </c>
      <c r="H43" s="233" t="s">
        <v>525</v>
      </c>
      <c r="I43" s="234" t="s">
        <v>5782</v>
      </c>
      <c r="J43" s="234">
        <v>1</v>
      </c>
      <c r="K43" s="234" t="s">
        <v>68</v>
      </c>
      <c r="L43" s="234">
        <v>1</v>
      </c>
      <c r="M43" s="234">
        <v>1</v>
      </c>
      <c r="N43" s="235"/>
      <c r="O43" s="235"/>
      <c r="P43" s="235"/>
      <c r="Q43" s="234">
        <v>1</v>
      </c>
      <c r="R43" s="234" t="s">
        <v>68</v>
      </c>
      <c r="S43" s="235"/>
      <c r="T43" s="235"/>
      <c r="U43" s="235"/>
      <c r="V43" s="233" t="s">
        <v>6751</v>
      </c>
      <c r="W43" s="233" t="s">
        <v>5643</v>
      </c>
      <c r="X43" s="232">
        <v>1</v>
      </c>
      <c r="Y43" s="232">
        <v>54</v>
      </c>
      <c r="Z43" s="236">
        <v>0</v>
      </c>
      <c r="AA43" s="236">
        <v>0</v>
      </c>
      <c r="AB43" s="232">
        <v>1</v>
      </c>
      <c r="AC43" s="233" t="s">
        <v>5644</v>
      </c>
      <c r="AD43" s="233" t="s">
        <v>5644</v>
      </c>
      <c r="AE43" s="234" t="s">
        <v>5645</v>
      </c>
      <c r="AF43" s="233" t="s">
        <v>5646</v>
      </c>
      <c r="AG43" s="234" t="s">
        <v>5645</v>
      </c>
      <c r="AH43" s="231" t="s">
        <v>520</v>
      </c>
      <c r="AI43" s="233" t="s">
        <v>525</v>
      </c>
      <c r="AJ43" s="233" t="s">
        <v>6752</v>
      </c>
      <c r="AK43" s="233" t="s">
        <v>5648</v>
      </c>
      <c r="AL43" s="233" t="s">
        <v>5649</v>
      </c>
      <c r="AM43" s="233" t="s">
        <v>5650</v>
      </c>
      <c r="AN43" s="233" t="s">
        <v>525</v>
      </c>
      <c r="AO43" s="233" t="s">
        <v>5651</v>
      </c>
      <c r="AP43" s="233" t="s">
        <v>5652</v>
      </c>
      <c r="AQ43" s="233" t="s">
        <v>5653</v>
      </c>
      <c r="AR43" s="233" t="s">
        <v>5654</v>
      </c>
      <c r="AS43" s="233" t="s">
        <v>5655</v>
      </c>
      <c r="AT43" s="233" t="s">
        <v>733</v>
      </c>
      <c r="AU43" s="233" t="s">
        <v>733</v>
      </c>
      <c r="AV43" s="233" t="s">
        <v>733</v>
      </c>
      <c r="AW43" s="233" t="s">
        <v>3320</v>
      </c>
      <c r="AX43" s="233" t="s">
        <v>5656</v>
      </c>
      <c r="AY43" s="233" t="s">
        <v>733</v>
      </c>
      <c r="AZ43" s="233" t="s">
        <v>5657</v>
      </c>
      <c r="BA43" s="233" t="s">
        <v>5658</v>
      </c>
      <c r="BB43" s="233" t="s">
        <v>5659</v>
      </c>
      <c r="BC43" s="233" t="s">
        <v>5660</v>
      </c>
      <c r="BD43" s="233" t="s">
        <v>5661</v>
      </c>
      <c r="BE43" s="233" t="s">
        <v>5662</v>
      </c>
      <c r="BF43" s="234" t="s">
        <v>1214</v>
      </c>
      <c r="BG43" s="233" t="s">
        <v>3320</v>
      </c>
      <c r="BH43" s="233" t="s">
        <v>5663</v>
      </c>
      <c r="BI43" s="233" t="s">
        <v>5663</v>
      </c>
      <c r="BJ43" s="233" t="s">
        <v>3569</v>
      </c>
      <c r="BK43" s="233" t="s">
        <v>6753</v>
      </c>
      <c r="BL43" s="234">
        <v>115</v>
      </c>
      <c r="BM43" s="233" t="s">
        <v>5665</v>
      </c>
      <c r="BN43" s="237">
        <v>47300</v>
      </c>
      <c r="BO43" s="232">
        <v>18</v>
      </c>
      <c r="BP43" s="232">
        <v>2029</v>
      </c>
      <c r="BQ43" s="232">
        <v>54</v>
      </c>
      <c r="BR43" s="234">
        <v>54</v>
      </c>
      <c r="BS43" s="233" t="s">
        <v>5666</v>
      </c>
      <c r="BT43" s="232">
        <v>312</v>
      </c>
      <c r="BU43" s="234">
        <v>163</v>
      </c>
      <c r="BV43" s="238">
        <v>0.34</v>
      </c>
      <c r="BW43" s="239" t="s">
        <v>910</v>
      </c>
      <c r="BX43" s="233" t="s">
        <v>733</v>
      </c>
      <c r="BY43" s="235"/>
      <c r="BZ43" s="232">
        <v>28</v>
      </c>
      <c r="CA43" s="233" t="s">
        <v>1214</v>
      </c>
      <c r="CB43" s="232">
        <v>650</v>
      </c>
      <c r="CC43" s="233" t="s">
        <v>5667</v>
      </c>
      <c r="CD43" s="233" t="s">
        <v>5668</v>
      </c>
      <c r="CE43" s="233" t="s">
        <v>3320</v>
      </c>
      <c r="CF43" s="233" t="s">
        <v>733</v>
      </c>
      <c r="CG43" s="233" t="s">
        <v>1214</v>
      </c>
      <c r="CH43" s="232">
        <v>2055</v>
      </c>
      <c r="CI43" s="232">
        <v>1911.2</v>
      </c>
      <c r="CJ43" s="233" t="s">
        <v>6754</v>
      </c>
      <c r="CK43" s="232">
        <v>365</v>
      </c>
      <c r="CL43" s="232">
        <v>90</v>
      </c>
      <c r="CM43" s="232">
        <v>98</v>
      </c>
      <c r="CN43" s="232">
        <v>25</v>
      </c>
      <c r="CO43" s="237">
        <v>46653</v>
      </c>
      <c r="CP43" s="232">
        <v>2027</v>
      </c>
      <c r="CQ43" s="232">
        <v>0.4</v>
      </c>
      <c r="CR43" s="232">
        <v>8</v>
      </c>
      <c r="CS43" s="233" t="s">
        <v>6755</v>
      </c>
      <c r="CT43" s="232">
        <v>653795</v>
      </c>
      <c r="CU43" s="233" t="s">
        <v>3320</v>
      </c>
      <c r="CV43" s="233" t="s">
        <v>3320</v>
      </c>
      <c r="CW43" s="233" t="s">
        <v>3320</v>
      </c>
      <c r="CX43" s="233" t="s">
        <v>3320</v>
      </c>
      <c r="CY43" s="233" t="s">
        <v>3320</v>
      </c>
      <c r="CZ43" s="233" t="s">
        <v>3320</v>
      </c>
      <c r="DA43" s="233" t="s">
        <v>3320</v>
      </c>
      <c r="DB43" s="233" t="s">
        <v>3320</v>
      </c>
      <c r="DC43" s="233" t="s">
        <v>3320</v>
      </c>
      <c r="DD43" s="233" t="s">
        <v>3320</v>
      </c>
      <c r="DE43" s="235"/>
      <c r="DF43" s="233" t="s">
        <v>3320</v>
      </c>
      <c r="DG43" s="233" t="s">
        <v>3320</v>
      </c>
      <c r="DH43" s="233" t="s">
        <v>3320</v>
      </c>
      <c r="DI43" s="233" t="s">
        <v>3320</v>
      </c>
      <c r="DJ43" s="233" t="s">
        <v>3320</v>
      </c>
      <c r="DK43" s="233" t="s">
        <v>3320</v>
      </c>
      <c r="DL43" s="235"/>
      <c r="DM43" s="233" t="s">
        <v>3320</v>
      </c>
      <c r="DN43" s="233" t="s">
        <v>3320</v>
      </c>
      <c r="DO43" s="233" t="s">
        <v>3320</v>
      </c>
      <c r="DP43" s="235"/>
      <c r="DQ43" s="233" t="s">
        <v>3320</v>
      </c>
      <c r="DR43" s="233" t="s">
        <v>3320</v>
      </c>
      <c r="DS43" s="233" t="s">
        <v>3320</v>
      </c>
      <c r="DT43" s="233" t="s">
        <v>3320</v>
      </c>
      <c r="DU43" s="233" t="s">
        <v>3320</v>
      </c>
      <c r="DV43" s="233" t="s">
        <v>3320</v>
      </c>
      <c r="DW43" s="233" t="s">
        <v>3320</v>
      </c>
      <c r="DX43" s="233" t="s">
        <v>3320</v>
      </c>
      <c r="DY43" s="233" t="s">
        <v>3320</v>
      </c>
      <c r="DZ43" s="233" t="s">
        <v>3320</v>
      </c>
      <c r="EA43" s="233" t="s">
        <v>3320</v>
      </c>
      <c r="EB43" s="233" t="s">
        <v>3320</v>
      </c>
      <c r="EC43" s="233" t="s">
        <v>3320</v>
      </c>
      <c r="ED43" s="233" t="s">
        <v>3320</v>
      </c>
      <c r="EE43" s="233" t="s">
        <v>3320</v>
      </c>
      <c r="EF43" s="233" t="s">
        <v>3320</v>
      </c>
      <c r="EG43" s="233" t="s">
        <v>3320</v>
      </c>
      <c r="EH43" s="233" t="s">
        <v>3320</v>
      </c>
      <c r="EI43" s="233" t="s">
        <v>3320</v>
      </c>
      <c r="EJ43" s="233" t="s">
        <v>3320</v>
      </c>
      <c r="EK43" s="233" t="s">
        <v>3320</v>
      </c>
      <c r="EL43" s="233" t="s">
        <v>3320</v>
      </c>
      <c r="EM43" s="233" t="s">
        <v>3320</v>
      </c>
      <c r="EN43" s="233" t="s">
        <v>3320</v>
      </c>
      <c r="EO43" s="233" t="s">
        <v>3320</v>
      </c>
      <c r="EP43" s="233" t="s">
        <v>3320</v>
      </c>
      <c r="EQ43" s="233" t="s">
        <v>3320</v>
      </c>
      <c r="ER43" s="233" t="s">
        <v>3320</v>
      </c>
      <c r="ES43" s="233" t="s">
        <v>3320</v>
      </c>
      <c r="ET43" s="233" t="s">
        <v>3320</v>
      </c>
      <c r="EU43" s="233" t="s">
        <v>3320</v>
      </c>
      <c r="EV43" s="233" t="s">
        <v>3320</v>
      </c>
      <c r="EW43" s="233" t="s">
        <v>3320</v>
      </c>
      <c r="EX43" s="233" t="s">
        <v>3320</v>
      </c>
      <c r="EY43" s="233" t="s">
        <v>3320</v>
      </c>
      <c r="EZ43" s="233" t="s">
        <v>3320</v>
      </c>
      <c r="FA43" s="233" t="s">
        <v>3320</v>
      </c>
      <c r="FB43" s="233" t="s">
        <v>3320</v>
      </c>
      <c r="FC43" s="233" t="s">
        <v>3320</v>
      </c>
      <c r="FD43" s="233" t="s">
        <v>3320</v>
      </c>
      <c r="FE43" s="233" t="s">
        <v>3320</v>
      </c>
      <c r="FF43" s="233" t="s">
        <v>3320</v>
      </c>
      <c r="FG43" s="233" t="s">
        <v>3320</v>
      </c>
      <c r="FH43" s="233" t="s">
        <v>3320</v>
      </c>
      <c r="FI43" s="233" t="s">
        <v>3320</v>
      </c>
      <c r="FJ43" s="233" t="s">
        <v>3320</v>
      </c>
      <c r="FK43" s="233" t="s">
        <v>3320</v>
      </c>
      <c r="FL43" s="233" t="s">
        <v>3320</v>
      </c>
      <c r="FM43" s="233" t="s">
        <v>3320</v>
      </c>
      <c r="FN43" s="240">
        <v>65379500</v>
      </c>
      <c r="FO43" s="232">
        <v>65</v>
      </c>
      <c r="FP43" s="233" t="s">
        <v>1214</v>
      </c>
      <c r="FQ43" s="233" t="s">
        <v>733</v>
      </c>
      <c r="FR43" s="233" t="s">
        <v>733</v>
      </c>
      <c r="FS43" s="233" t="s">
        <v>733</v>
      </c>
      <c r="FT43" s="233" t="s">
        <v>1380</v>
      </c>
      <c r="FU43" s="233" t="s">
        <v>6756</v>
      </c>
      <c r="FV43" s="233" t="s">
        <v>6757</v>
      </c>
      <c r="FW43" s="241" t="s">
        <v>6753</v>
      </c>
      <c r="FX43" s="242">
        <v>115</v>
      </c>
      <c r="FY43" s="233" t="s">
        <v>6758</v>
      </c>
      <c r="FZ43" s="240">
        <v>65379500</v>
      </c>
      <c r="GA43" s="240">
        <v>7500000</v>
      </c>
      <c r="GB43" s="240">
        <v>1392</v>
      </c>
      <c r="GC43" s="240">
        <v>33542</v>
      </c>
      <c r="GD43" s="233" t="s">
        <v>5674</v>
      </c>
      <c r="GE43" s="233" t="s">
        <v>1214</v>
      </c>
      <c r="GF43" s="233" t="s">
        <v>1214</v>
      </c>
      <c r="GG43" s="233" t="s">
        <v>5675</v>
      </c>
      <c r="GH43" s="233" t="s">
        <v>1214</v>
      </c>
      <c r="GI43" s="233" t="s">
        <v>1214</v>
      </c>
      <c r="GJ43" s="233" t="s">
        <v>1214</v>
      </c>
      <c r="GK43" s="233" t="s">
        <v>1214</v>
      </c>
      <c r="GL43" s="233" t="s">
        <v>1214</v>
      </c>
      <c r="GM43" s="243" t="s">
        <v>5676</v>
      </c>
      <c r="GN43" s="233" t="s">
        <v>3320</v>
      </c>
      <c r="GO43" s="233" t="s">
        <v>733</v>
      </c>
      <c r="GP43" s="233" t="s">
        <v>5721</v>
      </c>
      <c r="GQ43" s="233" t="s">
        <v>733</v>
      </c>
      <c r="GR43" s="233" t="s">
        <v>5679</v>
      </c>
      <c r="GS43" s="233" t="s">
        <v>3320</v>
      </c>
      <c r="GT43" s="233" t="s">
        <v>3320</v>
      </c>
      <c r="GU43" s="232">
        <v>0.6</v>
      </c>
      <c r="GV43" s="233" t="s">
        <v>1214</v>
      </c>
      <c r="GW43" s="233" t="s">
        <v>1214</v>
      </c>
      <c r="GX43" s="233" t="s">
        <v>3320</v>
      </c>
      <c r="GY43" s="233" t="s">
        <v>733</v>
      </c>
      <c r="GZ43" s="233" t="s">
        <v>3320</v>
      </c>
      <c r="HA43" s="233" t="s">
        <v>6759</v>
      </c>
      <c r="HB43" s="233" t="s">
        <v>6760</v>
      </c>
      <c r="HC43" s="233" t="s">
        <v>5683</v>
      </c>
      <c r="HD43" s="233" t="s">
        <v>5683</v>
      </c>
      <c r="HE43" s="233" t="s">
        <v>5683</v>
      </c>
      <c r="HF43" s="233" t="s">
        <v>733</v>
      </c>
      <c r="HG43" s="233" t="s">
        <v>1214</v>
      </c>
      <c r="HH43" s="244">
        <v>46083.714201388888</v>
      </c>
      <c r="HI43" s="244">
        <v>46084.38212962963</v>
      </c>
      <c r="HJ43" s="233" t="s">
        <v>5685</v>
      </c>
      <c r="HK43" s="233" t="s">
        <v>3320</v>
      </c>
      <c r="HL43" s="233" t="s">
        <v>3320</v>
      </c>
      <c r="HM43" s="233" t="s">
        <v>3320</v>
      </c>
      <c r="HN43" s="233" t="s">
        <v>3320</v>
      </c>
      <c r="HO43" s="233" t="s">
        <v>3320</v>
      </c>
      <c r="HP43" s="233" t="s">
        <v>3320</v>
      </c>
      <c r="HQ43" s="233" t="s">
        <v>3320</v>
      </c>
      <c r="HR43" s="233" t="s">
        <v>3320</v>
      </c>
      <c r="HS43" s="233" t="s">
        <v>3320</v>
      </c>
      <c r="HT43" s="233" t="s">
        <v>3320</v>
      </c>
      <c r="HU43" s="233" t="s">
        <v>3320</v>
      </c>
      <c r="HV43" s="233" t="s">
        <v>3320</v>
      </c>
      <c r="HW43" s="233" t="s">
        <v>3320</v>
      </c>
      <c r="HX43" s="233" t="s">
        <v>3320</v>
      </c>
      <c r="HY43" s="233" t="s">
        <v>3320</v>
      </c>
      <c r="HZ43" s="233" t="s">
        <v>3320</v>
      </c>
      <c r="IA43" s="233" t="s">
        <v>3320</v>
      </c>
      <c r="IB43" s="233" t="s">
        <v>3320</v>
      </c>
      <c r="IC43" s="233" t="s">
        <v>3320</v>
      </c>
      <c r="ID43" s="233" t="s">
        <v>3320</v>
      </c>
      <c r="IE43" s="233" t="s">
        <v>3320</v>
      </c>
      <c r="IF43" s="233" t="s">
        <v>3320</v>
      </c>
      <c r="IG43" s="233" t="s">
        <v>3320</v>
      </c>
      <c r="IH43" s="233" t="s">
        <v>3320</v>
      </c>
      <c r="II43" s="233" t="s">
        <v>3320</v>
      </c>
      <c r="IJ43" s="233" t="s">
        <v>3320</v>
      </c>
      <c r="IK43" s="233" t="s">
        <v>3320</v>
      </c>
      <c r="IL43" s="233" t="s">
        <v>3320</v>
      </c>
      <c r="IM43" s="233" t="s">
        <v>3320</v>
      </c>
      <c r="IN43" s="233" t="s">
        <v>3320</v>
      </c>
      <c r="IO43" s="233" t="s">
        <v>3320</v>
      </c>
      <c r="IP43" s="233" t="s">
        <v>3320</v>
      </c>
      <c r="IQ43" s="233" t="s">
        <v>3320</v>
      </c>
      <c r="IR43" s="233" t="s">
        <v>3320</v>
      </c>
      <c r="IS43" s="233" t="s">
        <v>3320</v>
      </c>
      <c r="IT43" s="233" t="s">
        <v>3320</v>
      </c>
      <c r="IU43" s="233" t="s">
        <v>3320</v>
      </c>
      <c r="IV43" s="233" t="s">
        <v>3320</v>
      </c>
      <c r="IW43" s="235"/>
      <c r="IX43" s="235"/>
      <c r="IY43" s="235"/>
      <c r="IZ43" s="235"/>
      <c r="JA43" s="235"/>
      <c r="JB43" s="233"/>
      <c r="JC43" s="233"/>
      <c r="JD43" s="233"/>
      <c r="JE43" s="235"/>
      <c r="JF43" s="232" t="s">
        <v>3320</v>
      </c>
      <c r="JG43" s="232" t="s">
        <v>3320</v>
      </c>
      <c r="JH43" s="232" t="s">
        <v>3320</v>
      </c>
      <c r="JI43" s="232" t="s">
        <v>3320</v>
      </c>
      <c r="JJ43" s="232" t="s">
        <v>3320</v>
      </c>
      <c r="JK43" s="233" t="s">
        <v>202</v>
      </c>
      <c r="JL43" s="235"/>
      <c r="JM43" s="235"/>
      <c r="JN43" s="233" t="s">
        <v>202</v>
      </c>
      <c r="JO43" s="232">
        <v>6</v>
      </c>
      <c r="JP43" s="232">
        <v>0</v>
      </c>
      <c r="JQ43" s="233"/>
      <c r="JR43" s="233"/>
      <c r="JS43" s="233"/>
      <c r="JT43" s="233"/>
      <c r="JU43" s="233"/>
      <c r="JV43" s="233"/>
      <c r="JW43" s="233"/>
      <c r="JX43" s="233"/>
      <c r="JY43" s="233"/>
      <c r="JZ43" s="233"/>
      <c r="KA43" s="233"/>
      <c r="KB43" s="233"/>
      <c r="KC43" s="233"/>
      <c r="KD43" s="233"/>
      <c r="KE43" s="233"/>
      <c r="KF43" s="233"/>
      <c r="KG43" s="233"/>
      <c r="KH43" s="233"/>
      <c r="KI43" s="233"/>
      <c r="KJ43" s="233"/>
      <c r="KK43" s="233"/>
      <c r="KL43" s="233"/>
      <c r="KM43" s="233"/>
      <c r="KN43" s="232" t="s">
        <v>3320</v>
      </c>
      <c r="KO43" s="232" t="s">
        <v>3320</v>
      </c>
      <c r="KP43" s="232" t="s">
        <v>3320</v>
      </c>
      <c r="KQ43" s="235"/>
      <c r="KR43" s="235"/>
      <c r="KS43" s="235"/>
      <c r="KT43" s="233"/>
      <c r="KU43" s="235"/>
      <c r="KV43" s="235"/>
      <c r="KW43" s="235"/>
      <c r="KX43" s="233"/>
      <c r="KY43" s="232">
        <v>54</v>
      </c>
      <c r="KZ43" s="236">
        <v>0</v>
      </c>
      <c r="LA43" s="235"/>
      <c r="LB43" s="232">
        <v>0</v>
      </c>
      <c r="LC43" s="233"/>
      <c r="LD43" s="235"/>
      <c r="LE43" s="235"/>
      <c r="LF43" s="235"/>
    </row>
    <row r="44" spans="1:318" ht="49.5" customHeight="1" thickBot="1">
      <c r="A44" s="231" t="s">
        <v>5638</v>
      </c>
      <c r="B44" s="232">
        <v>571</v>
      </c>
      <c r="C44" s="233" t="s">
        <v>6761</v>
      </c>
      <c r="D44" s="233" t="s">
        <v>6762</v>
      </c>
      <c r="E44" s="232">
        <v>571</v>
      </c>
      <c r="F44" s="232">
        <v>48</v>
      </c>
      <c r="G44" s="233" t="s">
        <v>6687</v>
      </c>
      <c r="H44" s="233" t="s">
        <v>401</v>
      </c>
      <c r="I44" s="234">
        <v>1</v>
      </c>
      <c r="J44" s="235"/>
      <c r="K44" s="234" t="s">
        <v>68</v>
      </c>
      <c r="L44" s="235"/>
      <c r="M44" s="234">
        <v>1</v>
      </c>
      <c r="N44" s="235"/>
      <c r="O44" s="235"/>
      <c r="P44" s="235"/>
      <c r="Q44" s="234">
        <v>1</v>
      </c>
      <c r="R44" s="234" t="s">
        <v>68</v>
      </c>
      <c r="S44" s="235"/>
      <c r="T44" s="235"/>
      <c r="U44" s="235"/>
      <c r="V44" s="233" t="s">
        <v>5236</v>
      </c>
      <c r="W44" s="233" t="s">
        <v>5916</v>
      </c>
      <c r="X44" s="232">
        <v>1.5</v>
      </c>
      <c r="Y44" s="232">
        <v>135</v>
      </c>
      <c r="Z44" s="236">
        <v>0</v>
      </c>
      <c r="AA44" s="236">
        <v>0</v>
      </c>
      <c r="AB44" s="232">
        <v>1</v>
      </c>
      <c r="AC44" s="233" t="s">
        <v>6689</v>
      </c>
      <c r="AD44" s="233" t="s">
        <v>6690</v>
      </c>
      <c r="AE44" s="234" t="s">
        <v>5645</v>
      </c>
      <c r="AF44" s="233" t="s">
        <v>5646</v>
      </c>
      <c r="AG44" s="234" t="s">
        <v>5645</v>
      </c>
      <c r="AH44" s="233" t="s">
        <v>6689</v>
      </c>
      <c r="AI44" s="233" t="s">
        <v>5698</v>
      </c>
      <c r="AJ44" s="233" t="s">
        <v>6691</v>
      </c>
      <c r="AK44" s="233" t="s">
        <v>6692</v>
      </c>
      <c r="AL44" s="233" t="s">
        <v>6693</v>
      </c>
      <c r="AM44" s="235"/>
      <c r="AN44" s="233" t="s">
        <v>401</v>
      </c>
      <c r="AO44" s="233" t="s">
        <v>6694</v>
      </c>
      <c r="AP44" s="233" t="s">
        <v>6695</v>
      </c>
      <c r="AQ44" s="233" t="s">
        <v>6696</v>
      </c>
      <c r="AR44" s="233" t="s">
        <v>6697</v>
      </c>
      <c r="AS44" s="233" t="s">
        <v>6698</v>
      </c>
      <c r="AT44" s="233" t="s">
        <v>733</v>
      </c>
      <c r="AU44" s="233" t="s">
        <v>733</v>
      </c>
      <c r="AV44" s="233" t="s">
        <v>733</v>
      </c>
      <c r="AW44" s="233" t="s">
        <v>3320</v>
      </c>
      <c r="AX44" s="233" t="s">
        <v>6699</v>
      </c>
      <c r="AY44" s="233" t="s">
        <v>733</v>
      </c>
      <c r="AZ44" s="233" t="s">
        <v>6700</v>
      </c>
      <c r="BA44" s="233" t="s">
        <v>6701</v>
      </c>
      <c r="BB44" s="233" t="s">
        <v>6702</v>
      </c>
      <c r="BC44" s="233" t="s">
        <v>6703</v>
      </c>
      <c r="BD44" s="233" t="s">
        <v>6704</v>
      </c>
      <c r="BE44" s="233" t="s">
        <v>6705</v>
      </c>
      <c r="BF44" s="234" t="s">
        <v>1214</v>
      </c>
      <c r="BG44" s="233" t="s">
        <v>3320</v>
      </c>
      <c r="BH44" s="233" t="s">
        <v>5747</v>
      </c>
      <c r="BI44" s="233" t="s">
        <v>5747</v>
      </c>
      <c r="BJ44" s="233" t="s">
        <v>1264</v>
      </c>
      <c r="BK44" s="233" t="s">
        <v>6763</v>
      </c>
      <c r="BL44" s="234">
        <v>115</v>
      </c>
      <c r="BM44" s="233" t="s">
        <v>5665</v>
      </c>
      <c r="BN44" s="237">
        <v>47453</v>
      </c>
      <c r="BO44" s="232">
        <v>23</v>
      </c>
      <c r="BP44" s="232">
        <v>2029</v>
      </c>
      <c r="BQ44" s="232">
        <v>90</v>
      </c>
      <c r="BR44" s="234">
        <v>90</v>
      </c>
      <c r="BS44" s="233" t="s">
        <v>5666</v>
      </c>
      <c r="BT44" s="232">
        <v>16</v>
      </c>
      <c r="BU44" s="234">
        <v>281.27999999999997</v>
      </c>
      <c r="BV44" s="238">
        <v>0.36</v>
      </c>
      <c r="BW44" s="239" t="s">
        <v>910</v>
      </c>
      <c r="BX44" s="233" t="s">
        <v>733</v>
      </c>
      <c r="BY44" s="233" t="s">
        <v>910</v>
      </c>
      <c r="BZ44" s="233" t="s">
        <v>3320</v>
      </c>
      <c r="CA44" s="233" t="s">
        <v>3320</v>
      </c>
      <c r="CB44" s="233" t="s">
        <v>3320</v>
      </c>
      <c r="CC44" s="233" t="s">
        <v>3320</v>
      </c>
      <c r="CD44" s="233" t="s">
        <v>3320</v>
      </c>
      <c r="CE44" s="233" t="s">
        <v>3320</v>
      </c>
      <c r="CF44" s="233" t="s">
        <v>3320</v>
      </c>
      <c r="CG44" s="233" t="s">
        <v>3320</v>
      </c>
      <c r="CH44" s="233" t="s">
        <v>3320</v>
      </c>
      <c r="CI44" s="233" t="s">
        <v>3320</v>
      </c>
      <c r="CJ44" s="235"/>
      <c r="CK44" s="233" t="s">
        <v>3320</v>
      </c>
      <c r="CL44" s="233" t="s">
        <v>3320</v>
      </c>
      <c r="CM44" s="233" t="s">
        <v>3320</v>
      </c>
      <c r="CN44" s="233" t="s">
        <v>3320</v>
      </c>
      <c r="CO44" s="233" t="s">
        <v>3320</v>
      </c>
      <c r="CP44" s="235"/>
      <c r="CQ44" s="233" t="s">
        <v>3320</v>
      </c>
      <c r="CR44" s="233" t="s">
        <v>3320</v>
      </c>
      <c r="CS44" s="233" t="s">
        <v>3320</v>
      </c>
      <c r="CT44" s="233" t="s">
        <v>3320</v>
      </c>
      <c r="CU44" s="232">
        <v>6.2</v>
      </c>
      <c r="CV44" s="232">
        <v>7.7</v>
      </c>
      <c r="CW44" s="233" t="s">
        <v>733</v>
      </c>
      <c r="CX44" s="233" t="s">
        <v>6061</v>
      </c>
      <c r="CY44" s="232">
        <v>32.369999999999997</v>
      </c>
      <c r="CZ44" s="233" t="s">
        <v>1214</v>
      </c>
      <c r="DA44" s="233" t="s">
        <v>1214</v>
      </c>
      <c r="DB44" s="233" t="s">
        <v>733</v>
      </c>
      <c r="DC44" s="232">
        <v>2835.5</v>
      </c>
      <c r="DD44" s="232">
        <v>2472.1</v>
      </c>
      <c r="DE44" s="233" t="s">
        <v>6764</v>
      </c>
      <c r="DF44" s="232">
        <v>365</v>
      </c>
      <c r="DG44" s="232">
        <v>85.36</v>
      </c>
      <c r="DH44" s="232">
        <v>96.5</v>
      </c>
      <c r="DI44" s="232">
        <v>30</v>
      </c>
      <c r="DJ44" s="237">
        <v>46568</v>
      </c>
      <c r="DK44" s="232">
        <v>0.08</v>
      </c>
      <c r="DL44" s="232">
        <v>2027</v>
      </c>
      <c r="DM44" s="232">
        <v>8</v>
      </c>
      <c r="DN44" s="233" t="s">
        <v>6765</v>
      </c>
      <c r="DO44" s="233" t="s">
        <v>3320</v>
      </c>
      <c r="DP44" s="235"/>
      <c r="DQ44" s="233" t="s">
        <v>3320</v>
      </c>
      <c r="DR44" s="233" t="s">
        <v>3320</v>
      </c>
      <c r="DS44" s="233" t="s">
        <v>3320</v>
      </c>
      <c r="DT44" s="233" t="s">
        <v>3320</v>
      </c>
      <c r="DU44" s="233" t="s">
        <v>3320</v>
      </c>
      <c r="DV44" s="233" t="s">
        <v>3320</v>
      </c>
      <c r="DW44" s="233" t="s">
        <v>3320</v>
      </c>
      <c r="DX44" s="233" t="s">
        <v>3320</v>
      </c>
      <c r="DY44" s="233" t="s">
        <v>3320</v>
      </c>
      <c r="DZ44" s="233" t="s">
        <v>3320</v>
      </c>
      <c r="EA44" s="233" t="s">
        <v>3320</v>
      </c>
      <c r="EB44" s="233" t="s">
        <v>3320</v>
      </c>
      <c r="EC44" s="233" t="s">
        <v>3320</v>
      </c>
      <c r="ED44" s="233" t="s">
        <v>3320</v>
      </c>
      <c r="EE44" s="233" t="s">
        <v>3320</v>
      </c>
      <c r="EF44" s="233" t="s">
        <v>3320</v>
      </c>
      <c r="EG44" s="233" t="s">
        <v>3320</v>
      </c>
      <c r="EH44" s="233" t="s">
        <v>3320</v>
      </c>
      <c r="EI44" s="233" t="s">
        <v>3320</v>
      </c>
      <c r="EJ44" s="233" t="s">
        <v>3320</v>
      </c>
      <c r="EK44" s="233" t="s">
        <v>3320</v>
      </c>
      <c r="EL44" s="233" t="s">
        <v>3320</v>
      </c>
      <c r="EM44" s="233" t="s">
        <v>3320</v>
      </c>
      <c r="EN44" s="233" t="s">
        <v>3320</v>
      </c>
      <c r="EO44" s="233" t="s">
        <v>3320</v>
      </c>
      <c r="EP44" s="233" t="s">
        <v>3320</v>
      </c>
      <c r="EQ44" s="233" t="s">
        <v>3320</v>
      </c>
      <c r="ER44" s="233" t="s">
        <v>3320</v>
      </c>
      <c r="ES44" s="233" t="s">
        <v>3320</v>
      </c>
      <c r="ET44" s="233" t="s">
        <v>3320</v>
      </c>
      <c r="EU44" s="233" t="s">
        <v>3320</v>
      </c>
      <c r="EV44" s="233" t="s">
        <v>3320</v>
      </c>
      <c r="EW44" s="233" t="s">
        <v>3320</v>
      </c>
      <c r="EX44" s="233" t="s">
        <v>3320</v>
      </c>
      <c r="EY44" s="233" t="s">
        <v>3320</v>
      </c>
      <c r="EZ44" s="233" t="s">
        <v>3320</v>
      </c>
      <c r="FA44" s="233" t="s">
        <v>3320</v>
      </c>
      <c r="FB44" s="233" t="s">
        <v>3320</v>
      </c>
      <c r="FC44" s="233" t="s">
        <v>3320</v>
      </c>
      <c r="FD44" s="233" t="s">
        <v>3320</v>
      </c>
      <c r="FE44" s="233" t="s">
        <v>3320</v>
      </c>
      <c r="FF44" s="233" t="s">
        <v>3320</v>
      </c>
      <c r="FG44" s="233" t="s">
        <v>3320</v>
      </c>
      <c r="FH44" s="233" t="s">
        <v>3320</v>
      </c>
      <c r="FI44" s="233" t="s">
        <v>3320</v>
      </c>
      <c r="FJ44" s="233" t="s">
        <v>3320</v>
      </c>
      <c r="FK44" s="233" t="s">
        <v>3320</v>
      </c>
      <c r="FL44" s="233" t="s">
        <v>3320</v>
      </c>
      <c r="FM44" s="233" t="s">
        <v>3320</v>
      </c>
      <c r="FN44" s="240">
        <v>231037755</v>
      </c>
      <c r="FO44" s="232">
        <v>231</v>
      </c>
      <c r="FP44" s="233" t="s">
        <v>733</v>
      </c>
      <c r="FQ44" s="233" t="s">
        <v>733</v>
      </c>
      <c r="FR44" s="233" t="s">
        <v>733</v>
      </c>
      <c r="FS44" s="233" t="s">
        <v>733</v>
      </c>
      <c r="FT44" s="233" t="s">
        <v>5237</v>
      </c>
      <c r="FU44" s="233" t="s">
        <v>6766</v>
      </c>
      <c r="FV44" s="233" t="s">
        <v>6767</v>
      </c>
      <c r="FW44" s="241" t="s">
        <v>6763</v>
      </c>
      <c r="FX44" s="242">
        <v>115</v>
      </c>
      <c r="FY44" s="233" t="s">
        <v>6768</v>
      </c>
      <c r="FZ44" s="240">
        <v>231037756</v>
      </c>
      <c r="GA44" s="240">
        <v>9351033</v>
      </c>
      <c r="GB44" s="240">
        <v>4237</v>
      </c>
      <c r="GC44" s="232">
        <v>463</v>
      </c>
      <c r="GD44" s="233" t="s">
        <v>6769</v>
      </c>
      <c r="GE44" s="233" t="s">
        <v>733</v>
      </c>
      <c r="GF44" s="233" t="s">
        <v>733</v>
      </c>
      <c r="GG44" s="233" t="s">
        <v>6770</v>
      </c>
      <c r="GH44" s="233" t="s">
        <v>733</v>
      </c>
      <c r="GI44" s="233" t="s">
        <v>733</v>
      </c>
      <c r="GJ44" s="233" t="s">
        <v>733</v>
      </c>
      <c r="GK44" s="233" t="s">
        <v>733</v>
      </c>
      <c r="GL44" s="233" t="s">
        <v>733</v>
      </c>
      <c r="GM44" s="243" t="s">
        <v>5676</v>
      </c>
      <c r="GN44" s="233" t="s">
        <v>3320</v>
      </c>
      <c r="GO44" s="233" t="s">
        <v>733</v>
      </c>
      <c r="GP44" s="233" t="s">
        <v>5721</v>
      </c>
      <c r="GQ44" s="233" t="s">
        <v>1214</v>
      </c>
      <c r="GR44" s="233" t="s">
        <v>1214</v>
      </c>
      <c r="GS44" s="233" t="s">
        <v>3320</v>
      </c>
      <c r="GT44" s="233" t="s">
        <v>3320</v>
      </c>
      <c r="GU44" s="232">
        <v>0</v>
      </c>
      <c r="GV44" s="233" t="s">
        <v>1214</v>
      </c>
      <c r="GW44" s="233" t="s">
        <v>1214</v>
      </c>
      <c r="GX44" s="233" t="s">
        <v>3320</v>
      </c>
      <c r="GY44" s="233" t="s">
        <v>1214</v>
      </c>
      <c r="GZ44" s="233" t="s">
        <v>3320</v>
      </c>
      <c r="HA44" s="233" t="s">
        <v>3320</v>
      </c>
      <c r="HB44" s="233" t="s">
        <v>3320</v>
      </c>
      <c r="HC44" s="233" t="s">
        <v>3320</v>
      </c>
      <c r="HD44" s="233" t="s">
        <v>3320</v>
      </c>
      <c r="HE44" s="233" t="s">
        <v>3320</v>
      </c>
      <c r="HF44" s="233" t="s">
        <v>733</v>
      </c>
      <c r="HG44" s="233" t="s">
        <v>1214</v>
      </c>
      <c r="HH44" s="244">
        <v>46070.762361111112</v>
      </c>
      <c r="HI44" s="244">
        <v>46079.702175925922</v>
      </c>
      <c r="HJ44" s="233" t="s">
        <v>5685</v>
      </c>
      <c r="HK44" s="233" t="s">
        <v>3320</v>
      </c>
      <c r="HL44" s="233" t="s">
        <v>3320</v>
      </c>
      <c r="HM44" s="233" t="s">
        <v>3320</v>
      </c>
      <c r="HN44" s="233" t="s">
        <v>3320</v>
      </c>
      <c r="HO44" s="233" t="s">
        <v>3320</v>
      </c>
      <c r="HP44" s="233" t="s">
        <v>3320</v>
      </c>
      <c r="HQ44" s="233" t="s">
        <v>3320</v>
      </c>
      <c r="HR44" s="233" t="s">
        <v>3320</v>
      </c>
      <c r="HS44" s="233" t="s">
        <v>3320</v>
      </c>
      <c r="HT44" s="233" t="s">
        <v>3320</v>
      </c>
      <c r="HU44" s="233" t="s">
        <v>3320</v>
      </c>
      <c r="HV44" s="233" t="s">
        <v>3320</v>
      </c>
      <c r="HW44" s="233" t="s">
        <v>3320</v>
      </c>
      <c r="HX44" s="233" t="s">
        <v>3320</v>
      </c>
      <c r="HY44" s="233" t="s">
        <v>3320</v>
      </c>
      <c r="HZ44" s="233" t="s">
        <v>3320</v>
      </c>
      <c r="IA44" s="233" t="s">
        <v>3320</v>
      </c>
      <c r="IB44" s="233" t="s">
        <v>3320</v>
      </c>
      <c r="IC44" s="233" t="s">
        <v>3320</v>
      </c>
      <c r="ID44" s="233" t="s">
        <v>3320</v>
      </c>
      <c r="IE44" s="233" t="s">
        <v>3320</v>
      </c>
      <c r="IF44" s="233" t="s">
        <v>3320</v>
      </c>
      <c r="IG44" s="233" t="s">
        <v>3320</v>
      </c>
      <c r="IH44" s="233" t="s">
        <v>3320</v>
      </c>
      <c r="II44" s="233" t="s">
        <v>3320</v>
      </c>
      <c r="IJ44" s="233" t="s">
        <v>3320</v>
      </c>
      <c r="IK44" s="233" t="s">
        <v>3320</v>
      </c>
      <c r="IL44" s="233" t="s">
        <v>3320</v>
      </c>
      <c r="IM44" s="233" t="s">
        <v>3320</v>
      </c>
      <c r="IN44" s="233" t="s">
        <v>3320</v>
      </c>
      <c r="IO44" s="233" t="s">
        <v>3320</v>
      </c>
      <c r="IP44" s="233" t="s">
        <v>3320</v>
      </c>
      <c r="IQ44" s="233" t="s">
        <v>3320</v>
      </c>
      <c r="IR44" s="233" t="s">
        <v>3320</v>
      </c>
      <c r="IS44" s="233" t="s">
        <v>3320</v>
      </c>
      <c r="IT44" s="233" t="s">
        <v>3320</v>
      </c>
      <c r="IU44" s="233" t="s">
        <v>3320</v>
      </c>
      <c r="IV44" s="233" t="s">
        <v>3320</v>
      </c>
      <c r="IW44" s="235"/>
      <c r="IX44" s="235"/>
      <c r="IY44" s="235"/>
      <c r="IZ44" s="235"/>
      <c r="JA44" s="235"/>
      <c r="JB44" s="233"/>
      <c r="JC44" s="233"/>
      <c r="JD44" s="233"/>
      <c r="JE44" s="235"/>
      <c r="JF44" s="232" t="s">
        <v>3320</v>
      </c>
      <c r="JG44" s="232" t="s">
        <v>3320</v>
      </c>
      <c r="JH44" s="232" t="s">
        <v>3320</v>
      </c>
      <c r="JI44" s="232" t="s">
        <v>3320</v>
      </c>
      <c r="JJ44" s="232" t="s">
        <v>3320</v>
      </c>
      <c r="JK44" s="233" t="s">
        <v>202</v>
      </c>
      <c r="JL44" s="235"/>
      <c r="JM44" s="235"/>
      <c r="JN44" s="233" t="s">
        <v>202</v>
      </c>
      <c r="JO44" s="232">
        <v>7</v>
      </c>
      <c r="JP44" s="232">
        <v>0</v>
      </c>
      <c r="JQ44" s="233"/>
      <c r="JR44" s="233"/>
      <c r="JS44" s="233"/>
      <c r="JT44" s="233"/>
      <c r="JU44" s="233"/>
      <c r="JV44" s="233"/>
      <c r="JW44" s="233"/>
      <c r="JX44" s="233"/>
      <c r="JY44" s="233"/>
      <c r="JZ44" s="233"/>
      <c r="KA44" s="233"/>
      <c r="KB44" s="233"/>
      <c r="KC44" s="233"/>
      <c r="KD44" s="233"/>
      <c r="KE44" s="233"/>
      <c r="KF44" s="233"/>
      <c r="KG44" s="233"/>
      <c r="KH44" s="233"/>
      <c r="KI44" s="233"/>
      <c r="KJ44" s="233"/>
      <c r="KK44" s="233"/>
      <c r="KL44" s="233"/>
      <c r="KM44" s="233"/>
      <c r="KN44" s="232" t="s">
        <v>3320</v>
      </c>
      <c r="KO44" s="232" t="s">
        <v>3320</v>
      </c>
      <c r="KP44" s="232" t="s">
        <v>3320</v>
      </c>
      <c r="KQ44" s="235"/>
      <c r="KR44" s="235"/>
      <c r="KS44" s="235"/>
      <c r="KT44" s="247"/>
      <c r="KU44" s="235"/>
      <c r="KV44" s="235"/>
      <c r="KW44" s="233" t="s">
        <v>6771</v>
      </c>
      <c r="KX44" s="233"/>
      <c r="KY44" s="232">
        <v>135</v>
      </c>
      <c r="KZ44" s="236">
        <v>0</v>
      </c>
      <c r="LA44" s="235"/>
      <c r="LB44" s="232">
        <v>0</v>
      </c>
      <c r="LC44" s="233"/>
      <c r="LD44" s="233" t="s">
        <v>6772</v>
      </c>
      <c r="LE44" s="233" t="s">
        <v>6337</v>
      </c>
      <c r="LF44" s="235"/>
    </row>
    <row r="45" spans="1:318" ht="49.5" customHeight="1" thickBot="1">
      <c r="A45" s="231" t="s">
        <v>5638</v>
      </c>
      <c r="B45" s="232">
        <v>844</v>
      </c>
      <c r="C45" s="233" t="s">
        <v>6773</v>
      </c>
      <c r="D45" s="233" t="s">
        <v>6774</v>
      </c>
      <c r="E45" s="232">
        <v>844</v>
      </c>
      <c r="F45" s="235"/>
      <c r="G45" s="233" t="s">
        <v>1343</v>
      </c>
      <c r="H45" s="233" t="s">
        <v>6775</v>
      </c>
      <c r="I45" s="234">
        <v>1</v>
      </c>
      <c r="J45" s="235"/>
      <c r="K45" s="234" t="s">
        <v>68</v>
      </c>
      <c r="L45" s="235"/>
      <c r="M45" s="234">
        <v>1</v>
      </c>
      <c r="N45" s="235"/>
      <c r="O45" s="235"/>
      <c r="P45" s="235"/>
      <c r="Q45" s="234">
        <v>1</v>
      </c>
      <c r="R45" s="234" t="s">
        <v>68</v>
      </c>
      <c r="S45" s="235"/>
      <c r="T45" s="235"/>
      <c r="U45" s="235"/>
      <c r="V45" s="233" t="s">
        <v>6776</v>
      </c>
      <c r="W45" s="233" t="s">
        <v>5643</v>
      </c>
      <c r="X45" s="232">
        <v>1</v>
      </c>
      <c r="Y45" s="232">
        <v>38</v>
      </c>
      <c r="Z45" s="236">
        <v>0</v>
      </c>
      <c r="AA45" s="236">
        <v>0</v>
      </c>
      <c r="AB45" s="232">
        <v>1</v>
      </c>
      <c r="AC45" s="233" t="s">
        <v>6416</v>
      </c>
      <c r="AD45" s="233" t="s">
        <v>3434</v>
      </c>
      <c r="AE45" s="234" t="s">
        <v>5645</v>
      </c>
      <c r="AF45" s="233" t="s">
        <v>5646</v>
      </c>
      <c r="AG45" s="234" t="s">
        <v>5645</v>
      </c>
      <c r="AH45" s="233" t="s">
        <v>6416</v>
      </c>
      <c r="AI45" s="233" t="s">
        <v>6417</v>
      </c>
      <c r="AJ45" s="233" t="s">
        <v>6777</v>
      </c>
      <c r="AK45" s="233" t="s">
        <v>6419</v>
      </c>
      <c r="AL45" s="233" t="s">
        <v>6778</v>
      </c>
      <c r="AM45" s="233" t="s">
        <v>6779</v>
      </c>
      <c r="AN45" s="233" t="s">
        <v>3320</v>
      </c>
      <c r="AO45" s="233" t="s">
        <v>6780</v>
      </c>
      <c r="AP45" s="233" t="s">
        <v>5698</v>
      </c>
      <c r="AQ45" s="233" t="s">
        <v>6781</v>
      </c>
      <c r="AR45" s="233" t="s">
        <v>6782</v>
      </c>
      <c r="AS45" s="233" t="s">
        <v>6425</v>
      </c>
      <c r="AT45" s="233" t="s">
        <v>733</v>
      </c>
      <c r="AU45" s="233" t="s">
        <v>733</v>
      </c>
      <c r="AV45" s="233" t="s">
        <v>733</v>
      </c>
      <c r="AW45" s="233" t="s">
        <v>3320</v>
      </c>
      <c r="AX45" s="233" t="s">
        <v>6783</v>
      </c>
      <c r="AY45" s="233" t="s">
        <v>733</v>
      </c>
      <c r="AZ45" s="233" t="s">
        <v>6784</v>
      </c>
      <c r="BA45" s="233" t="s">
        <v>6428</v>
      </c>
      <c r="BB45" s="233" t="s">
        <v>6429</v>
      </c>
      <c r="BC45" s="233" t="s">
        <v>6430</v>
      </c>
      <c r="BD45" s="233" t="s">
        <v>6785</v>
      </c>
      <c r="BE45" s="233" t="s">
        <v>6786</v>
      </c>
      <c r="BF45" s="234" t="s">
        <v>1214</v>
      </c>
      <c r="BG45" s="233" t="s">
        <v>3320</v>
      </c>
      <c r="BH45" s="233" t="s">
        <v>5709</v>
      </c>
      <c r="BI45" s="233" t="s">
        <v>5709</v>
      </c>
      <c r="BJ45" s="233" t="s">
        <v>5709</v>
      </c>
      <c r="BK45" s="233" t="s">
        <v>6787</v>
      </c>
      <c r="BL45" s="234">
        <v>69</v>
      </c>
      <c r="BM45" s="233" t="s">
        <v>5665</v>
      </c>
      <c r="BN45" s="237">
        <v>46813</v>
      </c>
      <c r="BO45" s="232">
        <v>24</v>
      </c>
      <c r="BP45" s="232">
        <v>2028</v>
      </c>
      <c r="BQ45" s="232">
        <v>38</v>
      </c>
      <c r="BR45" s="234">
        <v>38</v>
      </c>
      <c r="BS45" s="233" t="s">
        <v>5666</v>
      </c>
      <c r="BT45" s="232">
        <v>77792</v>
      </c>
      <c r="BU45" s="234">
        <v>112.2</v>
      </c>
      <c r="BV45" s="238">
        <v>0.34</v>
      </c>
      <c r="BW45" s="239" t="s">
        <v>910</v>
      </c>
      <c r="BX45" s="233" t="s">
        <v>733</v>
      </c>
      <c r="BY45" s="233" t="s">
        <v>910</v>
      </c>
      <c r="BZ45" s="232">
        <v>33.700000000000003</v>
      </c>
      <c r="CA45" s="233" t="s">
        <v>733</v>
      </c>
      <c r="CB45" s="232">
        <v>650</v>
      </c>
      <c r="CC45" s="233" t="s">
        <v>5800</v>
      </c>
      <c r="CD45" s="233" t="s">
        <v>5801</v>
      </c>
      <c r="CE45" s="233" t="s">
        <v>3320</v>
      </c>
      <c r="CF45" s="233" t="s">
        <v>733</v>
      </c>
      <c r="CG45" s="233" t="s">
        <v>733</v>
      </c>
      <c r="CH45" s="232">
        <v>2325</v>
      </c>
      <c r="CI45" s="232">
        <v>2123</v>
      </c>
      <c r="CJ45" s="233" t="s">
        <v>6788</v>
      </c>
      <c r="CK45" s="232">
        <v>365</v>
      </c>
      <c r="CL45" s="232">
        <v>86</v>
      </c>
      <c r="CM45" s="232">
        <v>98</v>
      </c>
      <c r="CN45" s="232">
        <v>30</v>
      </c>
      <c r="CO45" s="237">
        <v>46383</v>
      </c>
      <c r="CP45" s="232">
        <v>2026</v>
      </c>
      <c r="CQ45" s="232">
        <v>0.45</v>
      </c>
      <c r="CR45" s="232">
        <v>9</v>
      </c>
      <c r="CS45" s="233" t="s">
        <v>6789</v>
      </c>
      <c r="CT45" s="233" t="s">
        <v>3320</v>
      </c>
      <c r="CU45" s="233" t="s">
        <v>3320</v>
      </c>
      <c r="CV45" s="233" t="s">
        <v>3320</v>
      </c>
      <c r="CW45" s="233" t="s">
        <v>3320</v>
      </c>
      <c r="CX45" s="233" t="s">
        <v>3320</v>
      </c>
      <c r="CY45" s="233" t="s">
        <v>3320</v>
      </c>
      <c r="CZ45" s="233" t="s">
        <v>3320</v>
      </c>
      <c r="DA45" s="233" t="s">
        <v>3320</v>
      </c>
      <c r="DB45" s="233" t="s">
        <v>3320</v>
      </c>
      <c r="DC45" s="233" t="s">
        <v>3320</v>
      </c>
      <c r="DD45" s="233" t="s">
        <v>3320</v>
      </c>
      <c r="DE45" s="235"/>
      <c r="DF45" s="233" t="s">
        <v>3320</v>
      </c>
      <c r="DG45" s="233" t="s">
        <v>3320</v>
      </c>
      <c r="DH45" s="233" t="s">
        <v>3320</v>
      </c>
      <c r="DI45" s="233" t="s">
        <v>3320</v>
      </c>
      <c r="DJ45" s="233" t="s">
        <v>3320</v>
      </c>
      <c r="DK45" s="233" t="s">
        <v>3320</v>
      </c>
      <c r="DL45" s="235"/>
      <c r="DM45" s="233" t="s">
        <v>3320</v>
      </c>
      <c r="DN45" s="233" t="s">
        <v>3320</v>
      </c>
      <c r="DO45" s="233" t="s">
        <v>3320</v>
      </c>
      <c r="DP45" s="235"/>
      <c r="DQ45" s="233" t="s">
        <v>3320</v>
      </c>
      <c r="DR45" s="233" t="s">
        <v>3320</v>
      </c>
      <c r="DS45" s="233" t="s">
        <v>3320</v>
      </c>
      <c r="DT45" s="233" t="s">
        <v>3320</v>
      </c>
      <c r="DU45" s="233" t="s">
        <v>3320</v>
      </c>
      <c r="DV45" s="233" t="s">
        <v>3320</v>
      </c>
      <c r="DW45" s="233" t="s">
        <v>3320</v>
      </c>
      <c r="DX45" s="233" t="s">
        <v>3320</v>
      </c>
      <c r="DY45" s="233" t="s">
        <v>3320</v>
      </c>
      <c r="DZ45" s="233" t="s">
        <v>3320</v>
      </c>
      <c r="EA45" s="233" t="s">
        <v>3320</v>
      </c>
      <c r="EB45" s="233" t="s">
        <v>3320</v>
      </c>
      <c r="EC45" s="233" t="s">
        <v>3320</v>
      </c>
      <c r="ED45" s="233" t="s">
        <v>3320</v>
      </c>
      <c r="EE45" s="233" t="s">
        <v>3320</v>
      </c>
      <c r="EF45" s="233" t="s">
        <v>3320</v>
      </c>
      <c r="EG45" s="233" t="s">
        <v>3320</v>
      </c>
      <c r="EH45" s="233" t="s">
        <v>3320</v>
      </c>
      <c r="EI45" s="233" t="s">
        <v>3320</v>
      </c>
      <c r="EJ45" s="233" t="s">
        <v>3320</v>
      </c>
      <c r="EK45" s="233" t="s">
        <v>3320</v>
      </c>
      <c r="EL45" s="233" t="s">
        <v>3320</v>
      </c>
      <c r="EM45" s="233" t="s">
        <v>3320</v>
      </c>
      <c r="EN45" s="233" t="s">
        <v>3320</v>
      </c>
      <c r="EO45" s="233" t="s">
        <v>3320</v>
      </c>
      <c r="EP45" s="233" t="s">
        <v>3320</v>
      </c>
      <c r="EQ45" s="233" t="s">
        <v>3320</v>
      </c>
      <c r="ER45" s="233" t="s">
        <v>3320</v>
      </c>
      <c r="ES45" s="233" t="s">
        <v>3320</v>
      </c>
      <c r="ET45" s="233" t="s">
        <v>3320</v>
      </c>
      <c r="EU45" s="233" t="s">
        <v>3320</v>
      </c>
      <c r="EV45" s="233" t="s">
        <v>3320</v>
      </c>
      <c r="EW45" s="233" t="s">
        <v>3320</v>
      </c>
      <c r="EX45" s="233" t="s">
        <v>3320</v>
      </c>
      <c r="EY45" s="233" t="s">
        <v>3320</v>
      </c>
      <c r="EZ45" s="233" t="s">
        <v>3320</v>
      </c>
      <c r="FA45" s="233" t="s">
        <v>3320</v>
      </c>
      <c r="FB45" s="233" t="s">
        <v>3320</v>
      </c>
      <c r="FC45" s="233" t="s">
        <v>3320</v>
      </c>
      <c r="FD45" s="233" t="s">
        <v>3320</v>
      </c>
      <c r="FE45" s="233" t="s">
        <v>3320</v>
      </c>
      <c r="FF45" s="233" t="s">
        <v>3320</v>
      </c>
      <c r="FG45" s="233" t="s">
        <v>3320</v>
      </c>
      <c r="FH45" s="233" t="s">
        <v>3320</v>
      </c>
      <c r="FI45" s="233" t="s">
        <v>3320</v>
      </c>
      <c r="FJ45" s="233" t="s">
        <v>3320</v>
      </c>
      <c r="FK45" s="233" t="s">
        <v>3320</v>
      </c>
      <c r="FL45" s="233" t="s">
        <v>3320</v>
      </c>
      <c r="FM45" s="233" t="s">
        <v>3320</v>
      </c>
      <c r="FN45" s="240">
        <v>65498690</v>
      </c>
      <c r="FO45" s="232">
        <v>65</v>
      </c>
      <c r="FP45" s="233" t="s">
        <v>1214</v>
      </c>
      <c r="FQ45" s="233" t="s">
        <v>733</v>
      </c>
      <c r="FR45" s="233" t="s">
        <v>733</v>
      </c>
      <c r="FS45" s="233" t="s">
        <v>733</v>
      </c>
      <c r="FT45" s="233" t="s">
        <v>1332</v>
      </c>
      <c r="FU45" s="233" t="s">
        <v>6790</v>
      </c>
      <c r="FV45" s="233" t="s">
        <v>6791</v>
      </c>
      <c r="FW45" s="241" t="s">
        <v>6787</v>
      </c>
      <c r="FX45" s="242">
        <v>69</v>
      </c>
      <c r="FY45" s="233" t="s">
        <v>6792</v>
      </c>
      <c r="FZ45" s="240">
        <v>65498690</v>
      </c>
      <c r="GA45" s="240">
        <v>10711625</v>
      </c>
      <c r="GB45" s="232">
        <v>12</v>
      </c>
      <c r="GC45" s="232">
        <v>17</v>
      </c>
      <c r="GD45" s="233" t="s">
        <v>6437</v>
      </c>
      <c r="GE45" s="233" t="s">
        <v>733</v>
      </c>
      <c r="GF45" s="233" t="s">
        <v>733</v>
      </c>
      <c r="GG45" s="233" t="s">
        <v>6793</v>
      </c>
      <c r="GH45" s="233" t="s">
        <v>733</v>
      </c>
      <c r="GI45" s="233" t="s">
        <v>733</v>
      </c>
      <c r="GJ45" s="233" t="s">
        <v>733</v>
      </c>
      <c r="GK45" s="233" t="s">
        <v>733</v>
      </c>
      <c r="GL45" s="233" t="s">
        <v>733</v>
      </c>
      <c r="GM45" s="243" t="s">
        <v>5676</v>
      </c>
      <c r="GN45" s="233" t="s">
        <v>3320</v>
      </c>
      <c r="GO45" s="233" t="s">
        <v>733</v>
      </c>
      <c r="GP45" s="233" t="s">
        <v>5721</v>
      </c>
      <c r="GQ45" s="233" t="s">
        <v>733</v>
      </c>
      <c r="GR45" s="233" t="s">
        <v>5679</v>
      </c>
      <c r="GS45" s="233" t="s">
        <v>3320</v>
      </c>
      <c r="GT45" s="233" t="s">
        <v>3320</v>
      </c>
      <c r="GU45" s="232">
        <v>1</v>
      </c>
      <c r="GV45" s="233" t="s">
        <v>1214</v>
      </c>
      <c r="GW45" s="233" t="s">
        <v>1214</v>
      </c>
      <c r="GX45" s="233" t="s">
        <v>3320</v>
      </c>
      <c r="GY45" s="233" t="s">
        <v>733</v>
      </c>
      <c r="GZ45" s="232">
        <v>103</v>
      </c>
      <c r="HA45" s="233" t="s">
        <v>6794</v>
      </c>
      <c r="HB45" s="233" t="s">
        <v>3320</v>
      </c>
      <c r="HC45" s="233" t="s">
        <v>5683</v>
      </c>
      <c r="HD45" s="233" t="s">
        <v>5683</v>
      </c>
      <c r="HE45" s="233" t="s">
        <v>5952</v>
      </c>
      <c r="HF45" s="233" t="s">
        <v>733</v>
      </c>
      <c r="HG45" s="233" t="s">
        <v>1214</v>
      </c>
      <c r="HH45" s="244">
        <v>46079.697754629633</v>
      </c>
      <c r="HI45" s="244">
        <v>46079.770509259259</v>
      </c>
      <c r="HJ45" s="233" t="s">
        <v>5685</v>
      </c>
      <c r="HK45" s="233" t="s">
        <v>3320</v>
      </c>
      <c r="HL45" s="233" t="s">
        <v>3320</v>
      </c>
      <c r="HM45" s="233" t="s">
        <v>3320</v>
      </c>
      <c r="HN45" s="233" t="s">
        <v>3320</v>
      </c>
      <c r="HO45" s="233" t="s">
        <v>3320</v>
      </c>
      <c r="HP45" s="233" t="s">
        <v>3320</v>
      </c>
      <c r="HQ45" s="233" t="s">
        <v>3320</v>
      </c>
      <c r="HR45" s="233" t="s">
        <v>3320</v>
      </c>
      <c r="HS45" s="233" t="s">
        <v>3320</v>
      </c>
      <c r="HT45" s="233" t="s">
        <v>3320</v>
      </c>
      <c r="HU45" s="233" t="s">
        <v>3320</v>
      </c>
      <c r="HV45" s="233" t="s">
        <v>3320</v>
      </c>
      <c r="HW45" s="233" t="s">
        <v>3320</v>
      </c>
      <c r="HX45" s="233" t="s">
        <v>3320</v>
      </c>
      <c r="HY45" s="233" t="s">
        <v>3320</v>
      </c>
      <c r="HZ45" s="233" t="s">
        <v>3320</v>
      </c>
      <c r="IA45" s="233" t="s">
        <v>3320</v>
      </c>
      <c r="IB45" s="233" t="s">
        <v>3320</v>
      </c>
      <c r="IC45" s="233" t="s">
        <v>3320</v>
      </c>
      <c r="ID45" s="233" t="s">
        <v>3320</v>
      </c>
      <c r="IE45" s="233" t="s">
        <v>3320</v>
      </c>
      <c r="IF45" s="233" t="s">
        <v>3320</v>
      </c>
      <c r="IG45" s="233" t="s">
        <v>3320</v>
      </c>
      <c r="IH45" s="233" t="s">
        <v>3320</v>
      </c>
      <c r="II45" s="233" t="s">
        <v>3320</v>
      </c>
      <c r="IJ45" s="233" t="s">
        <v>3320</v>
      </c>
      <c r="IK45" s="233" t="s">
        <v>3320</v>
      </c>
      <c r="IL45" s="233" t="s">
        <v>3320</v>
      </c>
      <c r="IM45" s="233" t="s">
        <v>3320</v>
      </c>
      <c r="IN45" s="233" t="s">
        <v>3320</v>
      </c>
      <c r="IO45" s="233" t="s">
        <v>3320</v>
      </c>
      <c r="IP45" s="233" t="s">
        <v>3320</v>
      </c>
      <c r="IQ45" s="233" t="s">
        <v>3320</v>
      </c>
      <c r="IR45" s="233" t="s">
        <v>3320</v>
      </c>
      <c r="IS45" s="233" t="s">
        <v>3320</v>
      </c>
      <c r="IT45" s="233" t="s">
        <v>3320</v>
      </c>
      <c r="IU45" s="233" t="s">
        <v>3320</v>
      </c>
      <c r="IV45" s="233" t="s">
        <v>3320</v>
      </c>
      <c r="IW45" s="231" t="s">
        <v>375</v>
      </c>
      <c r="IX45" s="252">
        <v>45879</v>
      </c>
      <c r="IY45" s="248" t="s">
        <v>910</v>
      </c>
      <c r="IZ45" s="231" t="s">
        <v>5774</v>
      </c>
      <c r="JA45" s="235"/>
      <c r="JB45" s="233"/>
      <c r="JC45" s="233"/>
      <c r="JD45" s="233"/>
      <c r="JE45" s="235"/>
      <c r="JF45" s="232" t="s">
        <v>3320</v>
      </c>
      <c r="JG45" s="232" t="s">
        <v>3320</v>
      </c>
      <c r="JH45" s="232" t="s">
        <v>3320</v>
      </c>
      <c r="JI45" s="232" t="s">
        <v>3320</v>
      </c>
      <c r="JJ45" s="232" t="s">
        <v>3320</v>
      </c>
      <c r="JK45" s="233" t="s">
        <v>202</v>
      </c>
      <c r="JL45" s="235"/>
      <c r="JM45" s="235"/>
      <c r="JN45" s="233" t="s">
        <v>202</v>
      </c>
      <c r="JO45" s="232">
        <v>7</v>
      </c>
      <c r="JP45" s="232">
        <v>0</v>
      </c>
      <c r="JQ45" s="233"/>
      <c r="JR45" s="233"/>
      <c r="JS45" s="233"/>
      <c r="JT45" s="233"/>
      <c r="JU45" s="233"/>
      <c r="JV45" s="233"/>
      <c r="JW45" s="233"/>
      <c r="JX45" s="233"/>
      <c r="JY45" s="233"/>
      <c r="JZ45" s="233"/>
      <c r="KA45" s="233"/>
      <c r="KB45" s="233"/>
      <c r="KC45" s="233"/>
      <c r="KD45" s="233"/>
      <c r="KE45" s="233"/>
      <c r="KF45" s="233"/>
      <c r="KG45" s="233"/>
      <c r="KH45" s="233"/>
      <c r="KI45" s="233"/>
      <c r="KJ45" s="233"/>
      <c r="KK45" s="233"/>
      <c r="KL45" s="233"/>
      <c r="KM45" s="233"/>
      <c r="KN45" s="232" t="s">
        <v>3320</v>
      </c>
      <c r="KO45" s="232" t="s">
        <v>3320</v>
      </c>
      <c r="KP45" s="232" t="s">
        <v>3320</v>
      </c>
      <c r="KQ45" s="235"/>
      <c r="KR45" s="235"/>
      <c r="KS45" s="235"/>
      <c r="KT45" s="247"/>
      <c r="KU45" s="235"/>
      <c r="KV45" s="235"/>
      <c r="KW45" s="233" t="s">
        <v>6795</v>
      </c>
      <c r="KX45" s="233"/>
      <c r="KY45" s="232">
        <v>38</v>
      </c>
      <c r="KZ45" s="236">
        <v>0</v>
      </c>
      <c r="LA45" s="235"/>
      <c r="LB45" s="232">
        <v>0</v>
      </c>
      <c r="LC45" s="233"/>
      <c r="LD45" s="233" t="s">
        <v>6719</v>
      </c>
      <c r="LE45" s="233" t="s">
        <v>5777</v>
      </c>
      <c r="LF45" s="235"/>
    </row>
    <row r="46" spans="1:318" ht="49.5" customHeight="1" thickBot="1">
      <c r="A46" s="231" t="s">
        <v>5638</v>
      </c>
      <c r="B46" s="232">
        <v>987</v>
      </c>
      <c r="C46" s="233" t="s">
        <v>6796</v>
      </c>
      <c r="D46" s="233" t="s">
        <v>6797</v>
      </c>
      <c r="E46" s="232">
        <v>987</v>
      </c>
      <c r="F46" s="232">
        <v>80</v>
      </c>
      <c r="G46" s="233" t="s">
        <v>6003</v>
      </c>
      <c r="H46" s="233" t="s">
        <v>6004</v>
      </c>
      <c r="I46" s="234" t="s">
        <v>5782</v>
      </c>
      <c r="J46" s="234">
        <v>1</v>
      </c>
      <c r="K46" s="234" t="s">
        <v>68</v>
      </c>
      <c r="L46" s="234">
        <v>1</v>
      </c>
      <c r="M46" s="234">
        <v>1</v>
      </c>
      <c r="N46" s="235"/>
      <c r="O46" s="235"/>
      <c r="P46" s="235"/>
      <c r="Q46" s="234">
        <v>1</v>
      </c>
      <c r="R46" s="234" t="s">
        <v>68</v>
      </c>
      <c r="S46" s="235"/>
      <c r="T46" s="235"/>
      <c r="U46" s="235"/>
      <c r="V46" s="233" t="s">
        <v>5154</v>
      </c>
      <c r="W46" s="233" t="s">
        <v>5643</v>
      </c>
      <c r="X46" s="232">
        <v>1</v>
      </c>
      <c r="Y46" s="232">
        <v>193.6</v>
      </c>
      <c r="Z46" s="236">
        <v>0</v>
      </c>
      <c r="AA46" s="236">
        <v>0</v>
      </c>
      <c r="AB46" s="232">
        <v>1</v>
      </c>
      <c r="AC46" s="233" t="s">
        <v>6005</v>
      </c>
      <c r="AD46" s="233" t="s">
        <v>4514</v>
      </c>
      <c r="AE46" s="234" t="s">
        <v>5645</v>
      </c>
      <c r="AF46" s="233" t="s">
        <v>5693</v>
      </c>
      <c r="AG46" s="234" t="s">
        <v>5645</v>
      </c>
      <c r="AH46" s="233" t="s">
        <v>6005</v>
      </c>
      <c r="AI46" s="233" t="s">
        <v>6006</v>
      </c>
      <c r="AJ46" s="233" t="s">
        <v>6007</v>
      </c>
      <c r="AK46" s="233" t="s">
        <v>5698</v>
      </c>
      <c r="AL46" s="233" t="s">
        <v>6008</v>
      </c>
      <c r="AM46" s="233" t="s">
        <v>6009</v>
      </c>
      <c r="AN46" s="233" t="s">
        <v>3320</v>
      </c>
      <c r="AO46" s="233" t="s">
        <v>6010</v>
      </c>
      <c r="AP46" s="233" t="s">
        <v>5698</v>
      </c>
      <c r="AQ46" s="233" t="s">
        <v>6011</v>
      </c>
      <c r="AR46" s="233" t="s">
        <v>6012</v>
      </c>
      <c r="AS46" s="233" t="s">
        <v>6013</v>
      </c>
      <c r="AT46" s="233" t="s">
        <v>733</v>
      </c>
      <c r="AU46" s="233" t="s">
        <v>733</v>
      </c>
      <c r="AV46" s="233" t="s">
        <v>733</v>
      </c>
      <c r="AW46" s="233" t="s">
        <v>3320</v>
      </c>
      <c r="AX46" s="233" t="s">
        <v>6014</v>
      </c>
      <c r="AY46" s="233" t="s">
        <v>733</v>
      </c>
      <c r="AZ46" s="233" t="s">
        <v>6015</v>
      </c>
      <c r="BA46" s="233" t="s">
        <v>6016</v>
      </c>
      <c r="BB46" s="233" t="s">
        <v>6017</v>
      </c>
      <c r="BC46" s="233" t="s">
        <v>6018</v>
      </c>
      <c r="BD46" s="233" t="s">
        <v>6019</v>
      </c>
      <c r="BE46" s="233" t="s">
        <v>6020</v>
      </c>
      <c r="BF46" s="234" t="s">
        <v>1214</v>
      </c>
      <c r="BG46" s="233" t="s">
        <v>3320</v>
      </c>
      <c r="BH46" s="233" t="s">
        <v>5663</v>
      </c>
      <c r="BI46" s="233" t="s">
        <v>5663</v>
      </c>
      <c r="BJ46" s="233" t="s">
        <v>3569</v>
      </c>
      <c r="BK46" s="233" t="s">
        <v>6798</v>
      </c>
      <c r="BL46" s="234">
        <v>230</v>
      </c>
      <c r="BM46" s="233" t="s">
        <v>5712</v>
      </c>
      <c r="BN46" s="237">
        <v>47116</v>
      </c>
      <c r="BO46" s="232">
        <v>24</v>
      </c>
      <c r="BP46" s="232">
        <v>2028</v>
      </c>
      <c r="BQ46" s="232">
        <v>193.6</v>
      </c>
      <c r="BR46" s="234">
        <v>193.6</v>
      </c>
      <c r="BS46" s="233" t="s">
        <v>5666</v>
      </c>
      <c r="BT46" s="232">
        <v>44</v>
      </c>
      <c r="BU46" s="234">
        <v>456.03</v>
      </c>
      <c r="BV46" s="238">
        <v>0.27</v>
      </c>
      <c r="BW46" s="239" t="s">
        <v>910</v>
      </c>
      <c r="BX46" s="233" t="s">
        <v>733</v>
      </c>
      <c r="BY46" s="235"/>
      <c r="BZ46" s="232">
        <v>26.38</v>
      </c>
      <c r="CA46" s="233" t="s">
        <v>1214</v>
      </c>
      <c r="CB46" s="232">
        <v>650</v>
      </c>
      <c r="CC46" s="233" t="s">
        <v>5800</v>
      </c>
      <c r="CD46" s="233" t="s">
        <v>5801</v>
      </c>
      <c r="CE46" s="233" t="s">
        <v>3320</v>
      </c>
      <c r="CF46" s="233" t="s">
        <v>733</v>
      </c>
      <c r="CG46" s="233" t="s">
        <v>733</v>
      </c>
      <c r="CH46" s="232">
        <v>2.31</v>
      </c>
      <c r="CI46" s="232">
        <v>2.25</v>
      </c>
      <c r="CJ46" s="233" t="s">
        <v>6451</v>
      </c>
      <c r="CK46" s="232">
        <v>365</v>
      </c>
      <c r="CL46" s="232">
        <v>90</v>
      </c>
      <c r="CM46" s="232">
        <v>97.99</v>
      </c>
      <c r="CN46" s="232">
        <v>24</v>
      </c>
      <c r="CO46" s="237">
        <v>46363</v>
      </c>
      <c r="CP46" s="232">
        <v>2026</v>
      </c>
      <c r="CQ46" s="232">
        <v>1.79</v>
      </c>
      <c r="CR46" s="232">
        <v>11</v>
      </c>
      <c r="CS46" s="233" t="s">
        <v>6452</v>
      </c>
      <c r="CT46" s="232">
        <v>388577.91</v>
      </c>
      <c r="CU46" s="233" t="s">
        <v>3320</v>
      </c>
      <c r="CV46" s="233" t="s">
        <v>3320</v>
      </c>
      <c r="CW46" s="233" t="s">
        <v>3320</v>
      </c>
      <c r="CX46" s="233" t="s">
        <v>3320</v>
      </c>
      <c r="CY46" s="233" t="s">
        <v>3320</v>
      </c>
      <c r="CZ46" s="233" t="s">
        <v>3320</v>
      </c>
      <c r="DA46" s="233" t="s">
        <v>3320</v>
      </c>
      <c r="DB46" s="233" t="s">
        <v>3320</v>
      </c>
      <c r="DC46" s="233" t="s">
        <v>3320</v>
      </c>
      <c r="DD46" s="233" t="s">
        <v>3320</v>
      </c>
      <c r="DE46" s="235"/>
      <c r="DF46" s="233" t="s">
        <v>3320</v>
      </c>
      <c r="DG46" s="233" t="s">
        <v>3320</v>
      </c>
      <c r="DH46" s="233" t="s">
        <v>3320</v>
      </c>
      <c r="DI46" s="233" t="s">
        <v>3320</v>
      </c>
      <c r="DJ46" s="233" t="s">
        <v>3320</v>
      </c>
      <c r="DK46" s="233" t="s">
        <v>3320</v>
      </c>
      <c r="DL46" s="235"/>
      <c r="DM46" s="233" t="s">
        <v>3320</v>
      </c>
      <c r="DN46" s="233" t="s">
        <v>3320</v>
      </c>
      <c r="DO46" s="233" t="s">
        <v>3320</v>
      </c>
      <c r="DP46" s="235"/>
      <c r="DQ46" s="233" t="s">
        <v>3320</v>
      </c>
      <c r="DR46" s="233" t="s">
        <v>3320</v>
      </c>
      <c r="DS46" s="233" t="s">
        <v>3320</v>
      </c>
      <c r="DT46" s="233" t="s">
        <v>3320</v>
      </c>
      <c r="DU46" s="233" t="s">
        <v>3320</v>
      </c>
      <c r="DV46" s="233" t="s">
        <v>3320</v>
      </c>
      <c r="DW46" s="233" t="s">
        <v>3320</v>
      </c>
      <c r="DX46" s="233" t="s">
        <v>3320</v>
      </c>
      <c r="DY46" s="233" t="s">
        <v>3320</v>
      </c>
      <c r="DZ46" s="233" t="s">
        <v>3320</v>
      </c>
      <c r="EA46" s="233" t="s">
        <v>3320</v>
      </c>
      <c r="EB46" s="233" t="s">
        <v>3320</v>
      </c>
      <c r="EC46" s="233" t="s">
        <v>3320</v>
      </c>
      <c r="ED46" s="233" t="s">
        <v>3320</v>
      </c>
      <c r="EE46" s="233" t="s">
        <v>3320</v>
      </c>
      <c r="EF46" s="233" t="s">
        <v>3320</v>
      </c>
      <c r="EG46" s="233" t="s">
        <v>3320</v>
      </c>
      <c r="EH46" s="233" t="s">
        <v>3320</v>
      </c>
      <c r="EI46" s="233" t="s">
        <v>3320</v>
      </c>
      <c r="EJ46" s="233" t="s">
        <v>3320</v>
      </c>
      <c r="EK46" s="233" t="s">
        <v>3320</v>
      </c>
      <c r="EL46" s="233" t="s">
        <v>3320</v>
      </c>
      <c r="EM46" s="233" t="s">
        <v>3320</v>
      </c>
      <c r="EN46" s="233" t="s">
        <v>3320</v>
      </c>
      <c r="EO46" s="233" t="s">
        <v>3320</v>
      </c>
      <c r="EP46" s="233" t="s">
        <v>3320</v>
      </c>
      <c r="EQ46" s="233" t="s">
        <v>3320</v>
      </c>
      <c r="ER46" s="233" t="s">
        <v>3320</v>
      </c>
      <c r="ES46" s="233" t="s">
        <v>3320</v>
      </c>
      <c r="ET46" s="233" t="s">
        <v>3320</v>
      </c>
      <c r="EU46" s="233" t="s">
        <v>3320</v>
      </c>
      <c r="EV46" s="233" t="s">
        <v>3320</v>
      </c>
      <c r="EW46" s="233" t="s">
        <v>3320</v>
      </c>
      <c r="EX46" s="233" t="s">
        <v>3320</v>
      </c>
      <c r="EY46" s="233" t="s">
        <v>3320</v>
      </c>
      <c r="EZ46" s="233" t="s">
        <v>3320</v>
      </c>
      <c r="FA46" s="233" t="s">
        <v>3320</v>
      </c>
      <c r="FB46" s="233" t="s">
        <v>3320</v>
      </c>
      <c r="FC46" s="233" t="s">
        <v>3320</v>
      </c>
      <c r="FD46" s="233" t="s">
        <v>3320</v>
      </c>
      <c r="FE46" s="233" t="s">
        <v>3320</v>
      </c>
      <c r="FF46" s="233" t="s">
        <v>3320</v>
      </c>
      <c r="FG46" s="233" t="s">
        <v>3320</v>
      </c>
      <c r="FH46" s="233" t="s">
        <v>3320</v>
      </c>
      <c r="FI46" s="233" t="s">
        <v>3320</v>
      </c>
      <c r="FJ46" s="233" t="s">
        <v>3320</v>
      </c>
      <c r="FK46" s="233" t="s">
        <v>3320</v>
      </c>
      <c r="FL46" s="233" t="s">
        <v>3320</v>
      </c>
      <c r="FM46" s="233" t="s">
        <v>3320</v>
      </c>
      <c r="FN46" s="240">
        <v>255205128</v>
      </c>
      <c r="FO46" s="232">
        <v>255</v>
      </c>
      <c r="FP46" s="233" t="s">
        <v>733</v>
      </c>
      <c r="FQ46" s="233" t="s">
        <v>733</v>
      </c>
      <c r="FR46" s="233" t="s">
        <v>733</v>
      </c>
      <c r="FS46" s="233" t="s">
        <v>733</v>
      </c>
      <c r="FT46" s="233" t="s">
        <v>86</v>
      </c>
      <c r="FU46" s="233" t="s">
        <v>6799</v>
      </c>
      <c r="FV46" s="233" t="s">
        <v>6800</v>
      </c>
      <c r="FW46" s="241" t="s">
        <v>6798</v>
      </c>
      <c r="FX46" s="242">
        <v>230</v>
      </c>
      <c r="FY46" s="233" t="s">
        <v>6801</v>
      </c>
      <c r="FZ46" s="240">
        <v>239465258</v>
      </c>
      <c r="GA46" s="240">
        <v>34200000</v>
      </c>
      <c r="GB46" s="240">
        <v>1813</v>
      </c>
      <c r="GC46" s="232">
        <v>864</v>
      </c>
      <c r="GD46" s="233" t="s">
        <v>6027</v>
      </c>
      <c r="GE46" s="233" t="s">
        <v>733</v>
      </c>
      <c r="GF46" s="233" t="s">
        <v>733</v>
      </c>
      <c r="GG46" s="233" t="s">
        <v>6445</v>
      </c>
      <c r="GH46" s="233" t="s">
        <v>733</v>
      </c>
      <c r="GI46" s="233" t="s">
        <v>733</v>
      </c>
      <c r="GJ46" s="233" t="s">
        <v>733</v>
      </c>
      <c r="GK46" s="233" t="s">
        <v>733</v>
      </c>
      <c r="GL46" s="233" t="s">
        <v>733</v>
      </c>
      <c r="GM46" s="243" t="s">
        <v>5676</v>
      </c>
      <c r="GN46" s="233" t="s">
        <v>3320</v>
      </c>
      <c r="GO46" s="233" t="s">
        <v>733</v>
      </c>
      <c r="GP46" s="233" t="s">
        <v>5721</v>
      </c>
      <c r="GQ46" s="233" t="s">
        <v>1214</v>
      </c>
      <c r="GR46" s="233" t="s">
        <v>1214</v>
      </c>
      <c r="GS46" s="233" t="s">
        <v>3320</v>
      </c>
      <c r="GT46" s="233" t="s">
        <v>3320</v>
      </c>
      <c r="GU46" s="232">
        <v>0</v>
      </c>
      <c r="GV46" s="233" t="s">
        <v>1214</v>
      </c>
      <c r="GW46" s="233" t="s">
        <v>1214</v>
      </c>
      <c r="GX46" s="233" t="s">
        <v>3320</v>
      </c>
      <c r="GY46" s="233" t="s">
        <v>1214</v>
      </c>
      <c r="GZ46" s="233" t="s">
        <v>3320</v>
      </c>
      <c r="HA46" s="233" t="s">
        <v>6802</v>
      </c>
      <c r="HB46" s="233" t="s">
        <v>6803</v>
      </c>
      <c r="HC46" s="233" t="s">
        <v>3320</v>
      </c>
      <c r="HD46" s="233" t="s">
        <v>3320</v>
      </c>
      <c r="HE46" s="233" t="s">
        <v>3320</v>
      </c>
      <c r="HF46" s="233" t="s">
        <v>733</v>
      </c>
      <c r="HG46" s="233" t="s">
        <v>1214</v>
      </c>
      <c r="HH46" s="244">
        <v>46080.783750000002</v>
      </c>
      <c r="HI46" s="244">
        <v>46083.965462962966</v>
      </c>
      <c r="HJ46" s="233" t="s">
        <v>5685</v>
      </c>
      <c r="HK46" s="233" t="s">
        <v>3320</v>
      </c>
      <c r="HL46" s="233" t="s">
        <v>3320</v>
      </c>
      <c r="HM46" s="233" t="s">
        <v>3320</v>
      </c>
      <c r="HN46" s="233" t="s">
        <v>3320</v>
      </c>
      <c r="HO46" s="233" t="s">
        <v>3320</v>
      </c>
      <c r="HP46" s="233" t="s">
        <v>3320</v>
      </c>
      <c r="HQ46" s="233" t="s">
        <v>3320</v>
      </c>
      <c r="HR46" s="233" t="s">
        <v>3320</v>
      </c>
      <c r="HS46" s="233" t="s">
        <v>3320</v>
      </c>
      <c r="HT46" s="233" t="s">
        <v>3320</v>
      </c>
      <c r="HU46" s="233" t="s">
        <v>3320</v>
      </c>
      <c r="HV46" s="233" t="s">
        <v>3320</v>
      </c>
      <c r="HW46" s="233" t="s">
        <v>3320</v>
      </c>
      <c r="HX46" s="233" t="s">
        <v>3320</v>
      </c>
      <c r="HY46" s="233" t="s">
        <v>3320</v>
      </c>
      <c r="HZ46" s="233" t="s">
        <v>3320</v>
      </c>
      <c r="IA46" s="233" t="s">
        <v>3320</v>
      </c>
      <c r="IB46" s="233" t="s">
        <v>3320</v>
      </c>
      <c r="IC46" s="233" t="s">
        <v>3320</v>
      </c>
      <c r="ID46" s="233" t="s">
        <v>3320</v>
      </c>
      <c r="IE46" s="233" t="s">
        <v>3320</v>
      </c>
      <c r="IF46" s="233" t="s">
        <v>3320</v>
      </c>
      <c r="IG46" s="233" t="s">
        <v>3320</v>
      </c>
      <c r="IH46" s="233" t="s">
        <v>3320</v>
      </c>
      <c r="II46" s="233" t="s">
        <v>3320</v>
      </c>
      <c r="IJ46" s="233" t="s">
        <v>3320</v>
      </c>
      <c r="IK46" s="233" t="s">
        <v>3320</v>
      </c>
      <c r="IL46" s="233" t="s">
        <v>3320</v>
      </c>
      <c r="IM46" s="233" t="s">
        <v>3320</v>
      </c>
      <c r="IN46" s="233" t="s">
        <v>3320</v>
      </c>
      <c r="IO46" s="233" t="s">
        <v>3320</v>
      </c>
      <c r="IP46" s="233" t="s">
        <v>3320</v>
      </c>
      <c r="IQ46" s="233" t="s">
        <v>3320</v>
      </c>
      <c r="IR46" s="233" t="s">
        <v>3320</v>
      </c>
      <c r="IS46" s="233" t="s">
        <v>3320</v>
      </c>
      <c r="IT46" s="233" t="s">
        <v>3320</v>
      </c>
      <c r="IU46" s="233" t="s">
        <v>3320</v>
      </c>
      <c r="IV46" s="233" t="s">
        <v>3320</v>
      </c>
      <c r="IW46" s="235"/>
      <c r="IX46" s="235"/>
      <c r="IY46" s="235"/>
      <c r="IZ46" s="235"/>
      <c r="JA46" s="235"/>
      <c r="JB46" s="233"/>
      <c r="JC46" s="233"/>
      <c r="JD46" s="233"/>
      <c r="JE46" s="235"/>
      <c r="JF46" s="232" t="s">
        <v>3320</v>
      </c>
      <c r="JG46" s="232" t="s">
        <v>3320</v>
      </c>
      <c r="JH46" s="232" t="s">
        <v>3320</v>
      </c>
      <c r="JI46" s="232" t="s">
        <v>3320</v>
      </c>
      <c r="JJ46" s="232" t="s">
        <v>3320</v>
      </c>
      <c r="JK46" s="233" t="s">
        <v>202</v>
      </c>
      <c r="JL46" s="235"/>
      <c r="JM46" s="235"/>
      <c r="JN46" s="233" t="s">
        <v>202</v>
      </c>
      <c r="JO46" s="232">
        <v>7</v>
      </c>
      <c r="JP46" s="232">
        <v>0</v>
      </c>
      <c r="JQ46" s="233"/>
      <c r="JR46" s="233"/>
      <c r="JS46" s="233"/>
      <c r="JT46" s="233"/>
      <c r="JU46" s="233"/>
      <c r="JV46" s="233"/>
      <c r="JW46" s="233"/>
      <c r="JX46" s="233"/>
      <c r="JY46" s="233"/>
      <c r="JZ46" s="233"/>
      <c r="KA46" s="233"/>
      <c r="KB46" s="233"/>
      <c r="KC46" s="233"/>
      <c r="KD46" s="233"/>
      <c r="KE46" s="233"/>
      <c r="KF46" s="233"/>
      <c r="KG46" s="233"/>
      <c r="KH46" s="233"/>
      <c r="KI46" s="233"/>
      <c r="KJ46" s="233"/>
      <c r="KK46" s="233"/>
      <c r="KL46" s="233"/>
      <c r="KM46" s="233"/>
      <c r="KN46" s="232" t="s">
        <v>3320</v>
      </c>
      <c r="KO46" s="232" t="s">
        <v>3320</v>
      </c>
      <c r="KP46" s="232" t="s">
        <v>3320</v>
      </c>
      <c r="KQ46" s="235"/>
      <c r="KR46" s="235"/>
      <c r="KS46" s="235"/>
      <c r="KT46" s="233"/>
      <c r="KU46" s="235"/>
      <c r="KV46" s="235"/>
      <c r="KW46" s="235"/>
      <c r="KX46" s="233"/>
      <c r="KY46" s="232">
        <v>193.6</v>
      </c>
      <c r="KZ46" s="236">
        <v>0</v>
      </c>
      <c r="LA46" s="235"/>
      <c r="LB46" s="232">
        <v>0</v>
      </c>
      <c r="LC46" s="233"/>
      <c r="LD46" s="235"/>
      <c r="LE46" s="235"/>
      <c r="LF46" s="235"/>
    </row>
    <row r="47" spans="1:318" ht="49.5" customHeight="1" thickBot="1">
      <c r="A47" s="231" t="s">
        <v>5638</v>
      </c>
      <c r="B47" s="232">
        <v>828</v>
      </c>
      <c r="C47" s="233" t="s">
        <v>6804</v>
      </c>
      <c r="D47" s="233" t="s">
        <v>6805</v>
      </c>
      <c r="E47" s="232">
        <v>828</v>
      </c>
      <c r="F47" s="232">
        <v>27</v>
      </c>
      <c r="G47" s="233" t="s">
        <v>6806</v>
      </c>
      <c r="H47" s="233" t="s">
        <v>6807</v>
      </c>
      <c r="I47" s="234">
        <v>1</v>
      </c>
      <c r="J47" s="235"/>
      <c r="K47" s="234" t="s">
        <v>68</v>
      </c>
      <c r="L47" s="235"/>
      <c r="M47" s="234">
        <v>1</v>
      </c>
      <c r="N47" s="235"/>
      <c r="O47" s="235"/>
      <c r="P47" s="235"/>
      <c r="Q47" s="234">
        <v>1</v>
      </c>
      <c r="R47" s="234" t="s">
        <v>68</v>
      </c>
      <c r="S47" s="235"/>
      <c r="T47" s="235"/>
      <c r="U47" s="235"/>
      <c r="V47" s="233" t="s">
        <v>5143</v>
      </c>
      <c r="W47" s="233" t="s">
        <v>5643</v>
      </c>
      <c r="X47" s="232">
        <v>1</v>
      </c>
      <c r="Y47" s="232">
        <v>150</v>
      </c>
      <c r="Z47" s="236">
        <v>0</v>
      </c>
      <c r="AA47" s="236">
        <v>0</v>
      </c>
      <c r="AB47" s="232">
        <v>1</v>
      </c>
      <c r="AC47" s="233" t="s">
        <v>6660</v>
      </c>
      <c r="AD47" s="233" t="s">
        <v>6661</v>
      </c>
      <c r="AE47" s="234" t="s">
        <v>5645</v>
      </c>
      <c r="AF47" s="233" t="s">
        <v>5646</v>
      </c>
      <c r="AG47" s="234" t="s">
        <v>5645</v>
      </c>
      <c r="AH47" s="233" t="s">
        <v>6660</v>
      </c>
      <c r="AI47" s="233" t="s">
        <v>6662</v>
      </c>
      <c r="AJ47" s="233" t="s">
        <v>6808</v>
      </c>
      <c r="AK47" s="233" t="s">
        <v>6809</v>
      </c>
      <c r="AL47" s="233" t="s">
        <v>6810</v>
      </c>
      <c r="AM47" s="233" t="s">
        <v>6811</v>
      </c>
      <c r="AN47" s="233" t="s">
        <v>3320</v>
      </c>
      <c r="AO47" s="233" t="s">
        <v>6812</v>
      </c>
      <c r="AP47" s="233" t="s">
        <v>6666</v>
      </c>
      <c r="AQ47" s="233" t="s">
        <v>6667</v>
      </c>
      <c r="AR47" s="233" t="s">
        <v>6668</v>
      </c>
      <c r="AS47" s="233" t="s">
        <v>6669</v>
      </c>
      <c r="AT47" s="233" t="s">
        <v>733</v>
      </c>
      <c r="AU47" s="233" t="s">
        <v>733</v>
      </c>
      <c r="AV47" s="233" t="s">
        <v>733</v>
      </c>
      <c r="AW47" s="233" t="s">
        <v>3320</v>
      </c>
      <c r="AX47" s="233" t="s">
        <v>6670</v>
      </c>
      <c r="AY47" s="233" t="s">
        <v>733</v>
      </c>
      <c r="AZ47" s="233" t="s">
        <v>6813</v>
      </c>
      <c r="BA47" s="233" t="s">
        <v>6672</v>
      </c>
      <c r="BB47" s="233" t="s">
        <v>6673</v>
      </c>
      <c r="BC47" s="233" t="s">
        <v>6674</v>
      </c>
      <c r="BD47" s="254" t="s">
        <v>6814</v>
      </c>
      <c r="BE47" s="235"/>
      <c r="BF47" s="234" t="s">
        <v>1214</v>
      </c>
      <c r="BG47" s="233" t="s">
        <v>3320</v>
      </c>
      <c r="BH47" s="233" t="s">
        <v>5663</v>
      </c>
      <c r="BI47" s="233" t="s">
        <v>5663</v>
      </c>
      <c r="BJ47" s="233" t="s">
        <v>3585</v>
      </c>
      <c r="BK47" s="233" t="s">
        <v>6815</v>
      </c>
      <c r="BL47" s="234">
        <v>115</v>
      </c>
      <c r="BM47" s="233" t="s">
        <v>5665</v>
      </c>
      <c r="BN47" s="237">
        <v>47087</v>
      </c>
      <c r="BO47" s="232">
        <v>24</v>
      </c>
      <c r="BP47" s="232">
        <v>2028</v>
      </c>
      <c r="BQ47" s="232">
        <v>150</v>
      </c>
      <c r="BR47" s="234">
        <v>150</v>
      </c>
      <c r="BS47" s="233" t="s">
        <v>5666</v>
      </c>
      <c r="BT47" s="232">
        <v>39</v>
      </c>
      <c r="BU47" s="234">
        <v>381.85</v>
      </c>
      <c r="BV47" s="238">
        <v>0.28999999999999998</v>
      </c>
      <c r="BW47" s="239" t="s">
        <v>910</v>
      </c>
      <c r="BX47" s="233" t="s">
        <v>733</v>
      </c>
      <c r="BY47" s="233" t="s">
        <v>910</v>
      </c>
      <c r="BZ47" s="232">
        <v>22.36</v>
      </c>
      <c r="CA47" s="233" t="s">
        <v>733</v>
      </c>
      <c r="CB47" s="232">
        <v>700</v>
      </c>
      <c r="CC47" s="233" t="s">
        <v>5667</v>
      </c>
      <c r="CD47" s="233" t="s">
        <v>5801</v>
      </c>
      <c r="CE47" s="233" t="s">
        <v>3320</v>
      </c>
      <c r="CF47" s="233" t="s">
        <v>733</v>
      </c>
      <c r="CG47" s="233" t="s">
        <v>1214</v>
      </c>
      <c r="CH47" s="232">
        <v>1959</v>
      </c>
      <c r="CI47" s="233" t="s">
        <v>3320</v>
      </c>
      <c r="CJ47" s="233" t="s">
        <v>5714</v>
      </c>
      <c r="CK47" s="232">
        <v>365</v>
      </c>
      <c r="CL47" s="232">
        <v>94.5</v>
      </c>
      <c r="CM47" s="232">
        <v>98</v>
      </c>
      <c r="CN47" s="232">
        <v>25</v>
      </c>
      <c r="CO47" s="237">
        <v>46356</v>
      </c>
      <c r="CP47" s="232">
        <v>2026</v>
      </c>
      <c r="CQ47" s="232">
        <v>1.45</v>
      </c>
      <c r="CR47" s="232">
        <v>8</v>
      </c>
      <c r="CS47" s="233" t="s">
        <v>6678</v>
      </c>
      <c r="CT47" s="232">
        <v>15000000</v>
      </c>
      <c r="CU47" s="233" t="s">
        <v>3320</v>
      </c>
      <c r="CV47" s="233" t="s">
        <v>3320</v>
      </c>
      <c r="CW47" s="233" t="s">
        <v>3320</v>
      </c>
      <c r="CX47" s="233" t="s">
        <v>3320</v>
      </c>
      <c r="CY47" s="233" t="s">
        <v>3320</v>
      </c>
      <c r="CZ47" s="233" t="s">
        <v>3320</v>
      </c>
      <c r="DA47" s="233" t="s">
        <v>3320</v>
      </c>
      <c r="DB47" s="233" t="s">
        <v>3320</v>
      </c>
      <c r="DC47" s="233" t="s">
        <v>3320</v>
      </c>
      <c r="DD47" s="233" t="s">
        <v>3320</v>
      </c>
      <c r="DE47" s="235"/>
      <c r="DF47" s="233" t="s">
        <v>3320</v>
      </c>
      <c r="DG47" s="233" t="s">
        <v>3320</v>
      </c>
      <c r="DH47" s="233" t="s">
        <v>3320</v>
      </c>
      <c r="DI47" s="233" t="s">
        <v>3320</v>
      </c>
      <c r="DJ47" s="233" t="s">
        <v>3320</v>
      </c>
      <c r="DK47" s="233" t="s">
        <v>3320</v>
      </c>
      <c r="DL47" s="235"/>
      <c r="DM47" s="233" t="s">
        <v>3320</v>
      </c>
      <c r="DN47" s="233" t="s">
        <v>3320</v>
      </c>
      <c r="DO47" s="233" t="s">
        <v>3320</v>
      </c>
      <c r="DP47" s="235"/>
      <c r="DQ47" s="233" t="s">
        <v>3320</v>
      </c>
      <c r="DR47" s="233" t="s">
        <v>3320</v>
      </c>
      <c r="DS47" s="233" t="s">
        <v>3320</v>
      </c>
      <c r="DT47" s="233" t="s">
        <v>3320</v>
      </c>
      <c r="DU47" s="233" t="s">
        <v>3320</v>
      </c>
      <c r="DV47" s="233" t="s">
        <v>3320</v>
      </c>
      <c r="DW47" s="233" t="s">
        <v>3320</v>
      </c>
      <c r="DX47" s="233" t="s">
        <v>3320</v>
      </c>
      <c r="DY47" s="233" t="s">
        <v>3320</v>
      </c>
      <c r="DZ47" s="233" t="s">
        <v>3320</v>
      </c>
      <c r="EA47" s="233" t="s">
        <v>3320</v>
      </c>
      <c r="EB47" s="233" t="s">
        <v>3320</v>
      </c>
      <c r="EC47" s="233" t="s">
        <v>3320</v>
      </c>
      <c r="ED47" s="233" t="s">
        <v>3320</v>
      </c>
      <c r="EE47" s="233" t="s">
        <v>3320</v>
      </c>
      <c r="EF47" s="233" t="s">
        <v>3320</v>
      </c>
      <c r="EG47" s="233" t="s">
        <v>3320</v>
      </c>
      <c r="EH47" s="233" t="s">
        <v>3320</v>
      </c>
      <c r="EI47" s="233" t="s">
        <v>3320</v>
      </c>
      <c r="EJ47" s="233" t="s">
        <v>3320</v>
      </c>
      <c r="EK47" s="233" t="s">
        <v>3320</v>
      </c>
      <c r="EL47" s="233" t="s">
        <v>3320</v>
      </c>
      <c r="EM47" s="233" t="s">
        <v>3320</v>
      </c>
      <c r="EN47" s="233" t="s">
        <v>3320</v>
      </c>
      <c r="EO47" s="233" t="s">
        <v>3320</v>
      </c>
      <c r="EP47" s="233" t="s">
        <v>3320</v>
      </c>
      <c r="EQ47" s="233" t="s">
        <v>3320</v>
      </c>
      <c r="ER47" s="233" t="s">
        <v>3320</v>
      </c>
      <c r="ES47" s="233" t="s">
        <v>3320</v>
      </c>
      <c r="ET47" s="233" t="s">
        <v>3320</v>
      </c>
      <c r="EU47" s="233" t="s">
        <v>3320</v>
      </c>
      <c r="EV47" s="233" t="s">
        <v>3320</v>
      </c>
      <c r="EW47" s="233" t="s">
        <v>3320</v>
      </c>
      <c r="EX47" s="233" t="s">
        <v>3320</v>
      </c>
      <c r="EY47" s="233" t="s">
        <v>3320</v>
      </c>
      <c r="EZ47" s="233" t="s">
        <v>3320</v>
      </c>
      <c r="FA47" s="233" t="s">
        <v>3320</v>
      </c>
      <c r="FB47" s="233" t="s">
        <v>3320</v>
      </c>
      <c r="FC47" s="233" t="s">
        <v>3320</v>
      </c>
      <c r="FD47" s="233" t="s">
        <v>3320</v>
      </c>
      <c r="FE47" s="233" t="s">
        <v>3320</v>
      </c>
      <c r="FF47" s="233" t="s">
        <v>3320</v>
      </c>
      <c r="FG47" s="233" t="s">
        <v>3320</v>
      </c>
      <c r="FH47" s="233" t="s">
        <v>3320</v>
      </c>
      <c r="FI47" s="233" t="s">
        <v>3320</v>
      </c>
      <c r="FJ47" s="233" t="s">
        <v>3320</v>
      </c>
      <c r="FK47" s="233" t="s">
        <v>3320</v>
      </c>
      <c r="FL47" s="233" t="s">
        <v>3320</v>
      </c>
      <c r="FM47" s="233" t="s">
        <v>3320</v>
      </c>
      <c r="FN47" s="240">
        <v>212000</v>
      </c>
      <c r="FO47" s="232">
        <v>212</v>
      </c>
      <c r="FP47" s="233" t="s">
        <v>733</v>
      </c>
      <c r="FQ47" s="233" t="s">
        <v>733</v>
      </c>
      <c r="FR47" s="233" t="s">
        <v>733</v>
      </c>
      <c r="FS47" s="233" t="s">
        <v>733</v>
      </c>
      <c r="FT47" s="233" t="s">
        <v>5145</v>
      </c>
      <c r="FU47" s="233" t="s">
        <v>6816</v>
      </c>
      <c r="FV47" s="233" t="s">
        <v>6817</v>
      </c>
      <c r="FW47" s="241" t="s">
        <v>6818</v>
      </c>
      <c r="FX47" s="242">
        <v>115</v>
      </c>
      <c r="FY47" s="233" t="s">
        <v>6819</v>
      </c>
      <c r="FZ47" s="240">
        <v>3150457</v>
      </c>
      <c r="GA47" s="240">
        <v>42000000</v>
      </c>
      <c r="GB47" s="232">
        <v>558</v>
      </c>
      <c r="GC47" s="232">
        <v>520</v>
      </c>
      <c r="GD47" s="233" t="s">
        <v>6682</v>
      </c>
      <c r="GE47" s="233" t="s">
        <v>733</v>
      </c>
      <c r="GF47" s="233" t="s">
        <v>733</v>
      </c>
      <c r="GG47" s="233" t="s">
        <v>6683</v>
      </c>
      <c r="GH47" s="233" t="s">
        <v>733</v>
      </c>
      <c r="GI47" s="233" t="s">
        <v>733</v>
      </c>
      <c r="GJ47" s="233" t="s">
        <v>733</v>
      </c>
      <c r="GK47" s="233" t="s">
        <v>733</v>
      </c>
      <c r="GL47" s="233" t="s">
        <v>733</v>
      </c>
      <c r="GM47" s="243" t="s">
        <v>5676</v>
      </c>
      <c r="GN47" s="233" t="s">
        <v>3320</v>
      </c>
      <c r="GO47" s="233" t="s">
        <v>733</v>
      </c>
      <c r="GP47" s="233" t="s">
        <v>5721</v>
      </c>
      <c r="GQ47" s="233" t="s">
        <v>1214</v>
      </c>
      <c r="GR47" s="233" t="s">
        <v>1214</v>
      </c>
      <c r="GS47" s="233" t="s">
        <v>3320</v>
      </c>
      <c r="GT47" s="233" t="s">
        <v>3320</v>
      </c>
      <c r="GU47" s="232">
        <v>0</v>
      </c>
      <c r="GV47" s="233" t="s">
        <v>1214</v>
      </c>
      <c r="GW47" s="233" t="s">
        <v>1214</v>
      </c>
      <c r="GX47" s="233" t="s">
        <v>3320</v>
      </c>
      <c r="GY47" s="233" t="s">
        <v>1214</v>
      </c>
      <c r="GZ47" s="233" t="s">
        <v>3320</v>
      </c>
      <c r="HA47" s="233" t="s">
        <v>3320</v>
      </c>
      <c r="HB47" s="233" t="s">
        <v>3320</v>
      </c>
      <c r="HC47" s="233" t="s">
        <v>3320</v>
      </c>
      <c r="HD47" s="233" t="s">
        <v>3320</v>
      </c>
      <c r="HE47" s="233" t="s">
        <v>3320</v>
      </c>
      <c r="HF47" s="233" t="s">
        <v>733</v>
      </c>
      <c r="HG47" s="233" t="s">
        <v>1214</v>
      </c>
      <c r="HH47" s="244">
        <v>46079.511817129627</v>
      </c>
      <c r="HI47" s="244">
        <v>46083.990370370368</v>
      </c>
      <c r="HJ47" s="233" t="s">
        <v>5685</v>
      </c>
      <c r="HK47" s="233" t="s">
        <v>3320</v>
      </c>
      <c r="HL47" s="233" t="s">
        <v>3320</v>
      </c>
      <c r="HM47" s="233" t="s">
        <v>3320</v>
      </c>
      <c r="HN47" s="233" t="s">
        <v>3320</v>
      </c>
      <c r="HO47" s="233" t="s">
        <v>3320</v>
      </c>
      <c r="HP47" s="233" t="s">
        <v>3320</v>
      </c>
      <c r="HQ47" s="233" t="s">
        <v>3320</v>
      </c>
      <c r="HR47" s="233" t="s">
        <v>3320</v>
      </c>
      <c r="HS47" s="233" t="s">
        <v>3320</v>
      </c>
      <c r="HT47" s="233" t="s">
        <v>3320</v>
      </c>
      <c r="HU47" s="233" t="s">
        <v>3320</v>
      </c>
      <c r="HV47" s="233" t="s">
        <v>3320</v>
      </c>
      <c r="HW47" s="233" t="s">
        <v>3320</v>
      </c>
      <c r="HX47" s="233" t="s">
        <v>3320</v>
      </c>
      <c r="HY47" s="233" t="s">
        <v>3320</v>
      </c>
      <c r="HZ47" s="233" t="s">
        <v>3320</v>
      </c>
      <c r="IA47" s="233" t="s">
        <v>3320</v>
      </c>
      <c r="IB47" s="233" t="s">
        <v>3320</v>
      </c>
      <c r="IC47" s="233" t="s">
        <v>3320</v>
      </c>
      <c r="ID47" s="233" t="s">
        <v>3320</v>
      </c>
      <c r="IE47" s="233" t="s">
        <v>3320</v>
      </c>
      <c r="IF47" s="233" t="s">
        <v>3320</v>
      </c>
      <c r="IG47" s="233" t="s">
        <v>3320</v>
      </c>
      <c r="IH47" s="233" t="s">
        <v>3320</v>
      </c>
      <c r="II47" s="233" t="s">
        <v>3320</v>
      </c>
      <c r="IJ47" s="233" t="s">
        <v>3320</v>
      </c>
      <c r="IK47" s="233" t="s">
        <v>3320</v>
      </c>
      <c r="IL47" s="233" t="s">
        <v>3320</v>
      </c>
      <c r="IM47" s="233" t="s">
        <v>3320</v>
      </c>
      <c r="IN47" s="233" t="s">
        <v>3320</v>
      </c>
      <c r="IO47" s="233" t="s">
        <v>3320</v>
      </c>
      <c r="IP47" s="233" t="s">
        <v>3320</v>
      </c>
      <c r="IQ47" s="233" t="s">
        <v>3320</v>
      </c>
      <c r="IR47" s="233" t="s">
        <v>3320</v>
      </c>
      <c r="IS47" s="233" t="s">
        <v>3320</v>
      </c>
      <c r="IT47" s="233" t="s">
        <v>3320</v>
      </c>
      <c r="IU47" s="233" t="s">
        <v>3320</v>
      </c>
      <c r="IV47" s="233" t="s">
        <v>3320</v>
      </c>
      <c r="IW47" s="235"/>
      <c r="IX47" s="235"/>
      <c r="IY47" s="235"/>
      <c r="IZ47" s="235"/>
      <c r="JA47" s="235"/>
      <c r="JB47" s="233"/>
      <c r="JC47" s="233"/>
      <c r="JD47" s="233"/>
      <c r="JE47" s="235"/>
      <c r="JF47" s="232" t="s">
        <v>3320</v>
      </c>
      <c r="JG47" s="232" t="s">
        <v>3320</v>
      </c>
      <c r="JH47" s="232" t="s">
        <v>3320</v>
      </c>
      <c r="JI47" s="232" t="s">
        <v>3320</v>
      </c>
      <c r="JJ47" s="232" t="s">
        <v>3320</v>
      </c>
      <c r="JK47" s="233" t="s">
        <v>202</v>
      </c>
      <c r="JL47" s="235"/>
      <c r="JM47" s="235"/>
      <c r="JN47" s="233" t="s">
        <v>202</v>
      </c>
      <c r="JO47" s="232">
        <v>7</v>
      </c>
      <c r="JP47" s="232">
        <v>0</v>
      </c>
      <c r="JQ47" s="233"/>
      <c r="JR47" s="233"/>
      <c r="JS47" s="233"/>
      <c r="JT47" s="233"/>
      <c r="JU47" s="233"/>
      <c r="JV47" s="233"/>
      <c r="JW47" s="233"/>
      <c r="JX47" s="233"/>
      <c r="JY47" s="233"/>
      <c r="JZ47" s="233"/>
      <c r="KA47" s="233"/>
      <c r="KB47" s="233"/>
      <c r="KC47" s="233"/>
      <c r="KD47" s="233"/>
      <c r="KE47" s="233"/>
      <c r="KF47" s="233"/>
      <c r="KG47" s="233"/>
      <c r="KH47" s="233"/>
      <c r="KI47" s="233"/>
      <c r="KJ47" s="233"/>
      <c r="KK47" s="233"/>
      <c r="KL47" s="233"/>
      <c r="KM47" s="233"/>
      <c r="KN47" s="232" t="s">
        <v>3320</v>
      </c>
      <c r="KO47" s="232" t="s">
        <v>3320</v>
      </c>
      <c r="KP47" s="232" t="s">
        <v>3320</v>
      </c>
      <c r="KQ47" s="235"/>
      <c r="KR47" s="235"/>
      <c r="KS47" s="235"/>
      <c r="KT47" s="247"/>
      <c r="KU47" s="235"/>
      <c r="KV47" s="235"/>
      <c r="KW47" s="233" t="s">
        <v>5777</v>
      </c>
      <c r="KX47" s="233"/>
      <c r="KY47" s="232">
        <v>150</v>
      </c>
      <c r="KZ47" s="236">
        <v>0</v>
      </c>
      <c r="LA47" s="235"/>
      <c r="LB47" s="232">
        <v>0</v>
      </c>
      <c r="LC47" s="233"/>
      <c r="LD47" s="233" t="s">
        <v>5777</v>
      </c>
      <c r="LE47" s="233" t="s">
        <v>5777</v>
      </c>
      <c r="LF47" s="235"/>
    </row>
    <row r="48" spans="1:318" ht="49.5" customHeight="1" thickBot="1">
      <c r="A48" s="231" t="s">
        <v>5638</v>
      </c>
      <c r="B48" s="232">
        <v>1032</v>
      </c>
      <c r="C48" s="233" t="s">
        <v>6820</v>
      </c>
      <c r="D48" s="233" t="s">
        <v>6821</v>
      </c>
      <c r="E48" s="232">
        <v>1032</v>
      </c>
      <c r="F48" s="232">
        <v>31</v>
      </c>
      <c r="G48" s="233" t="s">
        <v>6138</v>
      </c>
      <c r="H48" s="233" t="s">
        <v>6139</v>
      </c>
      <c r="I48" s="234">
        <v>1</v>
      </c>
      <c r="J48" s="235"/>
      <c r="K48" s="234" t="s">
        <v>68</v>
      </c>
      <c r="L48" s="235"/>
      <c r="M48" s="234">
        <v>1</v>
      </c>
      <c r="N48" s="235"/>
      <c r="O48" s="235"/>
      <c r="P48" s="235"/>
      <c r="Q48" s="234">
        <v>1</v>
      </c>
      <c r="R48" s="234" t="s">
        <v>68</v>
      </c>
      <c r="S48" s="235"/>
      <c r="T48" s="235"/>
      <c r="U48" s="235"/>
      <c r="V48" s="233" t="s">
        <v>6822</v>
      </c>
      <c r="W48" s="233" t="s">
        <v>5643</v>
      </c>
      <c r="X48" s="232">
        <v>1</v>
      </c>
      <c r="Y48" s="232">
        <v>100</v>
      </c>
      <c r="Z48" s="236">
        <v>0</v>
      </c>
      <c r="AA48" s="236">
        <v>0</v>
      </c>
      <c r="AB48" s="232">
        <v>1</v>
      </c>
      <c r="AC48" s="233" t="s">
        <v>6141</v>
      </c>
      <c r="AD48" s="233" t="s">
        <v>4521</v>
      </c>
      <c r="AE48" s="234" t="s">
        <v>5645</v>
      </c>
      <c r="AF48" s="233" t="s">
        <v>5646</v>
      </c>
      <c r="AG48" s="234" t="s">
        <v>5645</v>
      </c>
      <c r="AH48" s="233" t="s">
        <v>6141</v>
      </c>
      <c r="AI48" s="233" t="s">
        <v>6142</v>
      </c>
      <c r="AJ48" s="233" t="s">
        <v>5698</v>
      </c>
      <c r="AK48" s="233" t="s">
        <v>5698</v>
      </c>
      <c r="AL48" s="233" t="s">
        <v>6143</v>
      </c>
      <c r="AM48" s="233" t="s">
        <v>6144</v>
      </c>
      <c r="AN48" s="233" t="s">
        <v>3320</v>
      </c>
      <c r="AO48" s="233" t="s">
        <v>6145</v>
      </c>
      <c r="AP48" s="233" t="s">
        <v>5698</v>
      </c>
      <c r="AQ48" s="233" t="s">
        <v>6146</v>
      </c>
      <c r="AR48" s="233" t="s">
        <v>6147</v>
      </c>
      <c r="AS48" s="233" t="s">
        <v>6148</v>
      </c>
      <c r="AT48" s="233" t="s">
        <v>733</v>
      </c>
      <c r="AU48" s="233" t="s">
        <v>733</v>
      </c>
      <c r="AV48" s="233" t="s">
        <v>733</v>
      </c>
      <c r="AW48" s="233" t="s">
        <v>3320</v>
      </c>
      <c r="AX48" s="233" t="s">
        <v>6149</v>
      </c>
      <c r="AY48" s="233" t="s">
        <v>733</v>
      </c>
      <c r="AZ48" s="233" t="s">
        <v>6150</v>
      </c>
      <c r="BA48" s="233" t="s">
        <v>6151</v>
      </c>
      <c r="BB48" s="233" t="s">
        <v>6152</v>
      </c>
      <c r="BC48" s="233" t="s">
        <v>6153</v>
      </c>
      <c r="BD48" s="233" t="s">
        <v>6154</v>
      </c>
      <c r="BE48" s="233" t="s">
        <v>6155</v>
      </c>
      <c r="BF48" s="234" t="s">
        <v>1214</v>
      </c>
      <c r="BG48" s="233" t="s">
        <v>3320</v>
      </c>
      <c r="BH48" s="233" t="s">
        <v>5955</v>
      </c>
      <c r="BI48" s="233" t="s">
        <v>5955</v>
      </c>
      <c r="BJ48" s="233" t="s">
        <v>3623</v>
      </c>
      <c r="BK48" s="233" t="s">
        <v>6823</v>
      </c>
      <c r="BL48" s="234">
        <v>115</v>
      </c>
      <c r="BM48" s="233" t="s">
        <v>5665</v>
      </c>
      <c r="BN48" s="237">
        <v>47057</v>
      </c>
      <c r="BO48" s="232">
        <v>24</v>
      </c>
      <c r="BP48" s="232">
        <v>2028</v>
      </c>
      <c r="BQ48" s="232">
        <v>100</v>
      </c>
      <c r="BR48" s="234">
        <v>100</v>
      </c>
      <c r="BS48" s="233" t="s">
        <v>5666</v>
      </c>
      <c r="BT48" s="232">
        <v>180360</v>
      </c>
      <c r="BU48" s="234">
        <v>302</v>
      </c>
      <c r="BV48" s="238">
        <v>0.34</v>
      </c>
      <c r="BW48" s="239" t="s">
        <v>910</v>
      </c>
      <c r="BX48" s="233" t="s">
        <v>733</v>
      </c>
      <c r="BY48" s="233" t="s">
        <v>910</v>
      </c>
      <c r="BZ48" s="232">
        <v>26</v>
      </c>
      <c r="CA48" s="233" t="s">
        <v>1214</v>
      </c>
      <c r="CB48" s="232">
        <v>695</v>
      </c>
      <c r="CC48" s="233" t="s">
        <v>5667</v>
      </c>
      <c r="CD48" s="233" t="s">
        <v>5668</v>
      </c>
      <c r="CE48" s="233" t="s">
        <v>3320</v>
      </c>
      <c r="CF48" s="233" t="s">
        <v>733</v>
      </c>
      <c r="CG48" s="233" t="s">
        <v>733</v>
      </c>
      <c r="CH48" s="232">
        <v>2559</v>
      </c>
      <c r="CI48" s="232">
        <v>2458</v>
      </c>
      <c r="CJ48" s="233" t="s">
        <v>6441</v>
      </c>
      <c r="CK48" s="232">
        <v>365</v>
      </c>
      <c r="CL48" s="232">
        <v>85</v>
      </c>
      <c r="CM48" s="232">
        <v>98.5</v>
      </c>
      <c r="CN48" s="232">
        <v>35</v>
      </c>
      <c r="CO48" s="237">
        <v>46327</v>
      </c>
      <c r="CP48" s="232">
        <v>2026</v>
      </c>
      <c r="CQ48" s="232">
        <v>0.4</v>
      </c>
      <c r="CR48" s="232">
        <v>8</v>
      </c>
      <c r="CS48" s="233" t="s">
        <v>6824</v>
      </c>
      <c r="CT48" s="232">
        <v>3800000</v>
      </c>
      <c r="CU48" s="233" t="s">
        <v>3320</v>
      </c>
      <c r="CV48" s="233" t="s">
        <v>3320</v>
      </c>
      <c r="CW48" s="233" t="s">
        <v>3320</v>
      </c>
      <c r="CX48" s="233" t="s">
        <v>3320</v>
      </c>
      <c r="CY48" s="233" t="s">
        <v>3320</v>
      </c>
      <c r="CZ48" s="233" t="s">
        <v>3320</v>
      </c>
      <c r="DA48" s="233" t="s">
        <v>3320</v>
      </c>
      <c r="DB48" s="233" t="s">
        <v>3320</v>
      </c>
      <c r="DC48" s="233" t="s">
        <v>3320</v>
      </c>
      <c r="DD48" s="233" t="s">
        <v>3320</v>
      </c>
      <c r="DE48" s="235"/>
      <c r="DF48" s="233" t="s">
        <v>3320</v>
      </c>
      <c r="DG48" s="233" t="s">
        <v>3320</v>
      </c>
      <c r="DH48" s="233" t="s">
        <v>3320</v>
      </c>
      <c r="DI48" s="233" t="s">
        <v>3320</v>
      </c>
      <c r="DJ48" s="233" t="s">
        <v>3320</v>
      </c>
      <c r="DK48" s="233" t="s">
        <v>3320</v>
      </c>
      <c r="DL48" s="235"/>
      <c r="DM48" s="233" t="s">
        <v>3320</v>
      </c>
      <c r="DN48" s="233" t="s">
        <v>3320</v>
      </c>
      <c r="DO48" s="233" t="s">
        <v>3320</v>
      </c>
      <c r="DP48" s="235"/>
      <c r="DQ48" s="233" t="s">
        <v>3320</v>
      </c>
      <c r="DR48" s="233" t="s">
        <v>3320</v>
      </c>
      <c r="DS48" s="233" t="s">
        <v>3320</v>
      </c>
      <c r="DT48" s="233" t="s">
        <v>3320</v>
      </c>
      <c r="DU48" s="233" t="s">
        <v>3320</v>
      </c>
      <c r="DV48" s="233" t="s">
        <v>3320</v>
      </c>
      <c r="DW48" s="233" t="s">
        <v>3320</v>
      </c>
      <c r="DX48" s="233" t="s">
        <v>3320</v>
      </c>
      <c r="DY48" s="233" t="s">
        <v>3320</v>
      </c>
      <c r="DZ48" s="233" t="s">
        <v>3320</v>
      </c>
      <c r="EA48" s="233" t="s">
        <v>3320</v>
      </c>
      <c r="EB48" s="233" t="s">
        <v>3320</v>
      </c>
      <c r="EC48" s="233" t="s">
        <v>3320</v>
      </c>
      <c r="ED48" s="233" t="s">
        <v>3320</v>
      </c>
      <c r="EE48" s="233" t="s">
        <v>3320</v>
      </c>
      <c r="EF48" s="233" t="s">
        <v>3320</v>
      </c>
      <c r="EG48" s="233" t="s">
        <v>3320</v>
      </c>
      <c r="EH48" s="233" t="s">
        <v>3320</v>
      </c>
      <c r="EI48" s="233" t="s">
        <v>3320</v>
      </c>
      <c r="EJ48" s="233" t="s">
        <v>3320</v>
      </c>
      <c r="EK48" s="233" t="s">
        <v>3320</v>
      </c>
      <c r="EL48" s="233" t="s">
        <v>3320</v>
      </c>
      <c r="EM48" s="233" t="s">
        <v>3320</v>
      </c>
      <c r="EN48" s="233" t="s">
        <v>3320</v>
      </c>
      <c r="EO48" s="233" t="s">
        <v>3320</v>
      </c>
      <c r="EP48" s="233" t="s">
        <v>3320</v>
      </c>
      <c r="EQ48" s="233" t="s">
        <v>3320</v>
      </c>
      <c r="ER48" s="233" t="s">
        <v>3320</v>
      </c>
      <c r="ES48" s="233" t="s">
        <v>3320</v>
      </c>
      <c r="ET48" s="233" t="s">
        <v>3320</v>
      </c>
      <c r="EU48" s="233" t="s">
        <v>3320</v>
      </c>
      <c r="EV48" s="233" t="s">
        <v>3320</v>
      </c>
      <c r="EW48" s="233" t="s">
        <v>3320</v>
      </c>
      <c r="EX48" s="233" t="s">
        <v>3320</v>
      </c>
      <c r="EY48" s="233" t="s">
        <v>3320</v>
      </c>
      <c r="EZ48" s="233" t="s">
        <v>3320</v>
      </c>
      <c r="FA48" s="233" t="s">
        <v>3320</v>
      </c>
      <c r="FB48" s="233" t="s">
        <v>3320</v>
      </c>
      <c r="FC48" s="233" t="s">
        <v>3320</v>
      </c>
      <c r="FD48" s="233" t="s">
        <v>3320</v>
      </c>
      <c r="FE48" s="233" t="s">
        <v>3320</v>
      </c>
      <c r="FF48" s="233" t="s">
        <v>3320</v>
      </c>
      <c r="FG48" s="233" t="s">
        <v>3320</v>
      </c>
      <c r="FH48" s="233" t="s">
        <v>3320</v>
      </c>
      <c r="FI48" s="233" t="s">
        <v>3320</v>
      </c>
      <c r="FJ48" s="233" t="s">
        <v>3320</v>
      </c>
      <c r="FK48" s="233" t="s">
        <v>3320</v>
      </c>
      <c r="FL48" s="233" t="s">
        <v>3320</v>
      </c>
      <c r="FM48" s="233" t="s">
        <v>3320</v>
      </c>
      <c r="FN48" s="240">
        <v>102900000</v>
      </c>
      <c r="FO48" s="232">
        <v>103</v>
      </c>
      <c r="FP48" s="233" t="s">
        <v>733</v>
      </c>
      <c r="FQ48" s="233" t="s">
        <v>733</v>
      </c>
      <c r="FR48" s="233" t="s">
        <v>733</v>
      </c>
      <c r="FS48" s="233" t="s">
        <v>733</v>
      </c>
      <c r="FT48" s="233" t="s">
        <v>3561</v>
      </c>
      <c r="FU48" s="233" t="s">
        <v>6825</v>
      </c>
      <c r="FV48" s="233" t="s">
        <v>6826</v>
      </c>
      <c r="FW48" s="241" t="s">
        <v>6823</v>
      </c>
      <c r="FX48" s="242">
        <v>230</v>
      </c>
      <c r="FY48" s="233" t="s">
        <v>6827</v>
      </c>
      <c r="FZ48" s="240">
        <v>102900000</v>
      </c>
      <c r="GA48" s="240">
        <v>14355000</v>
      </c>
      <c r="GB48" s="240">
        <v>1300</v>
      </c>
      <c r="GC48" s="232">
        <v>700</v>
      </c>
      <c r="GD48" s="233" t="s">
        <v>6162</v>
      </c>
      <c r="GE48" s="233" t="s">
        <v>733</v>
      </c>
      <c r="GF48" s="233" t="s">
        <v>733</v>
      </c>
      <c r="GG48" s="233" t="s">
        <v>6163</v>
      </c>
      <c r="GH48" s="233" t="s">
        <v>733</v>
      </c>
      <c r="GI48" s="233" t="s">
        <v>733</v>
      </c>
      <c r="GJ48" s="233" t="s">
        <v>733</v>
      </c>
      <c r="GK48" s="233" t="s">
        <v>733</v>
      </c>
      <c r="GL48" s="233" t="s">
        <v>733</v>
      </c>
      <c r="GM48" s="243" t="s">
        <v>5676</v>
      </c>
      <c r="GN48" s="233" t="s">
        <v>3320</v>
      </c>
      <c r="GO48" s="233" t="s">
        <v>733</v>
      </c>
      <c r="GP48" s="233" t="s">
        <v>5721</v>
      </c>
      <c r="GQ48" s="233" t="s">
        <v>733</v>
      </c>
      <c r="GR48" s="233" t="s">
        <v>5679</v>
      </c>
      <c r="GS48" s="233" t="s">
        <v>3320</v>
      </c>
      <c r="GT48" s="233" t="s">
        <v>3320</v>
      </c>
      <c r="GU48" s="232">
        <v>2</v>
      </c>
      <c r="GV48" s="233" t="s">
        <v>733</v>
      </c>
      <c r="GW48" s="233" t="s">
        <v>5679</v>
      </c>
      <c r="GX48" s="233">
        <v>0</v>
      </c>
      <c r="GY48" s="233" t="s">
        <v>733</v>
      </c>
      <c r="GZ48" s="232">
        <v>120</v>
      </c>
      <c r="HA48" s="233" t="s">
        <v>6828</v>
      </c>
      <c r="HB48" s="233" t="s">
        <v>6829</v>
      </c>
      <c r="HC48" s="233" t="s">
        <v>5683</v>
      </c>
      <c r="HD48" s="233" t="s">
        <v>5684</v>
      </c>
      <c r="HE48" s="233" t="s">
        <v>5684</v>
      </c>
      <c r="HF48" s="233" t="s">
        <v>733</v>
      </c>
      <c r="HG48" s="233" t="s">
        <v>733</v>
      </c>
      <c r="HH48" s="244">
        <v>46082.858715277776</v>
      </c>
      <c r="HI48" s="244">
        <v>46083.593356481484</v>
      </c>
      <c r="HJ48" s="233" t="s">
        <v>5685</v>
      </c>
      <c r="HK48" s="233" t="s">
        <v>3320</v>
      </c>
      <c r="HL48" s="233" t="s">
        <v>3320</v>
      </c>
      <c r="HM48" s="233" t="s">
        <v>3320</v>
      </c>
      <c r="HN48" s="233" t="s">
        <v>3320</v>
      </c>
      <c r="HO48" s="233" t="s">
        <v>3320</v>
      </c>
      <c r="HP48" s="233" t="s">
        <v>3320</v>
      </c>
      <c r="HQ48" s="233" t="s">
        <v>3320</v>
      </c>
      <c r="HR48" s="233" t="s">
        <v>3320</v>
      </c>
      <c r="HS48" s="233" t="s">
        <v>3320</v>
      </c>
      <c r="HT48" s="233" t="s">
        <v>3320</v>
      </c>
      <c r="HU48" s="233" t="s">
        <v>3320</v>
      </c>
      <c r="HV48" s="233" t="s">
        <v>3320</v>
      </c>
      <c r="HW48" s="233" t="s">
        <v>3320</v>
      </c>
      <c r="HX48" s="233" t="s">
        <v>3320</v>
      </c>
      <c r="HY48" s="233" t="s">
        <v>3320</v>
      </c>
      <c r="HZ48" s="233" t="s">
        <v>3320</v>
      </c>
      <c r="IA48" s="233" t="s">
        <v>3320</v>
      </c>
      <c r="IB48" s="233" t="s">
        <v>3320</v>
      </c>
      <c r="IC48" s="233" t="s">
        <v>3320</v>
      </c>
      <c r="ID48" s="233" t="s">
        <v>3320</v>
      </c>
      <c r="IE48" s="233" t="s">
        <v>3320</v>
      </c>
      <c r="IF48" s="233" t="s">
        <v>3320</v>
      </c>
      <c r="IG48" s="233" t="s">
        <v>3320</v>
      </c>
      <c r="IH48" s="233" t="s">
        <v>3320</v>
      </c>
      <c r="II48" s="233" t="s">
        <v>3320</v>
      </c>
      <c r="IJ48" s="233" t="s">
        <v>3320</v>
      </c>
      <c r="IK48" s="233" t="s">
        <v>3320</v>
      </c>
      <c r="IL48" s="233" t="s">
        <v>3320</v>
      </c>
      <c r="IM48" s="233" t="s">
        <v>3320</v>
      </c>
      <c r="IN48" s="233" t="s">
        <v>3320</v>
      </c>
      <c r="IO48" s="233" t="s">
        <v>3320</v>
      </c>
      <c r="IP48" s="233" t="s">
        <v>3320</v>
      </c>
      <c r="IQ48" s="233" t="s">
        <v>3320</v>
      </c>
      <c r="IR48" s="233" t="s">
        <v>3320</v>
      </c>
      <c r="IS48" s="233" t="s">
        <v>3320</v>
      </c>
      <c r="IT48" s="233" t="s">
        <v>3320</v>
      </c>
      <c r="IU48" s="233" t="s">
        <v>3320</v>
      </c>
      <c r="IV48" s="233" t="s">
        <v>3320</v>
      </c>
      <c r="IW48" s="249" t="s">
        <v>6830</v>
      </c>
      <c r="IX48" s="255">
        <v>46027</v>
      </c>
      <c r="IY48" s="250" t="s">
        <v>3320</v>
      </c>
      <c r="IZ48" s="249" t="s">
        <v>5967</v>
      </c>
      <c r="JA48" s="235"/>
      <c r="JB48" s="233"/>
      <c r="JC48" s="233"/>
      <c r="JD48" s="233"/>
      <c r="JE48" s="235"/>
      <c r="JF48" s="232" t="s">
        <v>3320</v>
      </c>
      <c r="JG48" s="232" t="s">
        <v>3320</v>
      </c>
      <c r="JH48" s="232" t="s">
        <v>3320</v>
      </c>
      <c r="JI48" s="232" t="s">
        <v>3320</v>
      </c>
      <c r="JJ48" s="232" t="s">
        <v>3320</v>
      </c>
      <c r="JK48" s="233" t="s">
        <v>202</v>
      </c>
      <c r="JL48" s="235"/>
      <c r="JM48" s="235"/>
      <c r="JN48" s="233" t="s">
        <v>202</v>
      </c>
      <c r="JO48" s="232">
        <v>5</v>
      </c>
      <c r="JP48" s="232">
        <v>0</v>
      </c>
      <c r="JQ48" s="233"/>
      <c r="JR48" s="233"/>
      <c r="JS48" s="233"/>
      <c r="JT48" s="233"/>
      <c r="JU48" s="233"/>
      <c r="JV48" s="233"/>
      <c r="JW48" s="233"/>
      <c r="JX48" s="233"/>
      <c r="JY48" s="233"/>
      <c r="JZ48" s="233"/>
      <c r="KA48" s="233"/>
      <c r="KB48" s="233"/>
      <c r="KC48" s="233"/>
      <c r="KD48" s="233"/>
      <c r="KE48" s="233"/>
      <c r="KF48" s="233"/>
      <c r="KG48" s="233"/>
      <c r="KH48" s="233"/>
      <c r="KI48" s="233"/>
      <c r="KJ48" s="233"/>
      <c r="KK48" s="233"/>
      <c r="KL48" s="233"/>
      <c r="KM48" s="233"/>
      <c r="KN48" s="232" t="s">
        <v>3320</v>
      </c>
      <c r="KO48" s="232" t="s">
        <v>3320</v>
      </c>
      <c r="KP48" s="232" t="s">
        <v>3320</v>
      </c>
      <c r="KQ48" s="235"/>
      <c r="KR48" s="235"/>
      <c r="KS48" s="235"/>
      <c r="KT48" s="233"/>
      <c r="KU48" s="235"/>
      <c r="KV48" s="235"/>
      <c r="KW48" s="235"/>
      <c r="KX48" s="233"/>
      <c r="KY48" s="232">
        <v>100</v>
      </c>
      <c r="KZ48" s="236">
        <v>0</v>
      </c>
      <c r="LA48" s="235"/>
      <c r="LB48" s="232">
        <v>0</v>
      </c>
      <c r="LC48" s="233"/>
      <c r="LD48" s="235"/>
      <c r="LE48" s="235"/>
      <c r="LF48" s="235"/>
    </row>
    <row r="49" spans="1:318" ht="49.5" customHeight="1" thickBot="1">
      <c r="A49" s="231" t="s">
        <v>5638</v>
      </c>
      <c r="B49" s="232">
        <v>604</v>
      </c>
      <c r="C49" s="233" t="s">
        <v>6831</v>
      </c>
      <c r="D49" s="233" t="s">
        <v>6832</v>
      </c>
      <c r="E49" s="232">
        <v>604</v>
      </c>
      <c r="F49" s="232">
        <v>32</v>
      </c>
      <c r="G49" s="233" t="s">
        <v>6833</v>
      </c>
      <c r="H49" s="233" t="s">
        <v>6834</v>
      </c>
      <c r="I49" s="234">
        <v>1</v>
      </c>
      <c r="J49" s="235"/>
      <c r="K49" s="234" t="s">
        <v>68</v>
      </c>
      <c r="L49" s="235"/>
      <c r="M49" s="234">
        <v>1</v>
      </c>
      <c r="N49" s="234">
        <v>1</v>
      </c>
      <c r="O49" s="235"/>
      <c r="P49" s="235"/>
      <c r="Q49" s="234">
        <v>1</v>
      </c>
      <c r="R49" s="234" t="s">
        <v>68</v>
      </c>
      <c r="S49" s="235"/>
      <c r="T49" s="235"/>
      <c r="U49" s="235"/>
      <c r="V49" s="233" t="s">
        <v>6835</v>
      </c>
      <c r="W49" s="233" t="s">
        <v>5643</v>
      </c>
      <c r="X49" s="232">
        <v>1</v>
      </c>
      <c r="Y49" s="232">
        <v>300</v>
      </c>
      <c r="Z49" s="236">
        <v>0</v>
      </c>
      <c r="AA49" s="236">
        <v>0</v>
      </c>
      <c r="AB49" s="232">
        <v>1</v>
      </c>
      <c r="AC49" s="233" t="s">
        <v>6836</v>
      </c>
      <c r="AD49" s="233" t="s">
        <v>6837</v>
      </c>
      <c r="AE49" s="234" t="s">
        <v>5645</v>
      </c>
      <c r="AF49" s="233" t="s">
        <v>5693</v>
      </c>
      <c r="AG49" s="234" t="s">
        <v>5645</v>
      </c>
      <c r="AH49" s="233" t="s">
        <v>6836</v>
      </c>
      <c r="AI49" s="233" t="s">
        <v>6467</v>
      </c>
      <c r="AJ49" s="233" t="s">
        <v>6468</v>
      </c>
      <c r="AK49" s="233" t="s">
        <v>6469</v>
      </c>
      <c r="AL49" s="233" t="s">
        <v>6838</v>
      </c>
      <c r="AM49" s="232">
        <v>6621240612</v>
      </c>
      <c r="AN49" s="233" t="s">
        <v>3320</v>
      </c>
      <c r="AO49" s="233" t="s">
        <v>6839</v>
      </c>
      <c r="AP49" s="233" t="s">
        <v>5698</v>
      </c>
      <c r="AQ49" s="233" t="s">
        <v>6840</v>
      </c>
      <c r="AR49" s="233" t="s">
        <v>6474</v>
      </c>
      <c r="AS49" s="233" t="s">
        <v>6841</v>
      </c>
      <c r="AT49" s="233" t="s">
        <v>733</v>
      </c>
      <c r="AU49" s="233" t="s">
        <v>733</v>
      </c>
      <c r="AV49" s="233" t="s">
        <v>733</v>
      </c>
      <c r="AW49" s="233" t="s">
        <v>3320</v>
      </c>
      <c r="AX49" s="233" t="s">
        <v>6538</v>
      </c>
      <c r="AY49" s="233" t="s">
        <v>733</v>
      </c>
      <c r="AZ49" s="233" t="s">
        <v>6477</v>
      </c>
      <c r="BA49" s="233" t="s">
        <v>6478</v>
      </c>
      <c r="BB49" s="233" t="s">
        <v>6842</v>
      </c>
      <c r="BC49" s="233" t="s">
        <v>6843</v>
      </c>
      <c r="BD49" s="233" t="s">
        <v>6844</v>
      </c>
      <c r="BE49" s="233" t="s">
        <v>6845</v>
      </c>
      <c r="BF49" s="234" t="s">
        <v>1214</v>
      </c>
      <c r="BG49" s="233" t="s">
        <v>3320</v>
      </c>
      <c r="BH49" s="233" t="s">
        <v>5833</v>
      </c>
      <c r="BI49" s="233" t="s">
        <v>5833</v>
      </c>
      <c r="BJ49" s="233" t="s">
        <v>6483</v>
      </c>
      <c r="BK49" s="233" t="s">
        <v>6484</v>
      </c>
      <c r="BL49" s="234">
        <v>230</v>
      </c>
      <c r="BM49" s="233" t="s">
        <v>5712</v>
      </c>
      <c r="BN49" s="237">
        <v>47011</v>
      </c>
      <c r="BO49" s="232">
        <v>24</v>
      </c>
      <c r="BP49" s="232">
        <v>2028</v>
      </c>
      <c r="BQ49" s="232">
        <v>300</v>
      </c>
      <c r="BR49" s="234">
        <v>300</v>
      </c>
      <c r="BS49" s="233" t="s">
        <v>5666</v>
      </c>
      <c r="BT49" s="232">
        <v>595420</v>
      </c>
      <c r="BU49" s="234">
        <v>943.83</v>
      </c>
      <c r="BV49" s="238">
        <v>0.36</v>
      </c>
      <c r="BW49" s="239" t="s">
        <v>910</v>
      </c>
      <c r="BX49" s="233" t="s">
        <v>733</v>
      </c>
      <c r="BY49" s="233" t="s">
        <v>910</v>
      </c>
      <c r="BZ49" s="232">
        <v>35.9</v>
      </c>
      <c r="CA49" s="233" t="s">
        <v>733</v>
      </c>
      <c r="CB49" s="232">
        <v>655</v>
      </c>
      <c r="CC49" s="233" t="s">
        <v>5800</v>
      </c>
      <c r="CD49" s="233" t="s">
        <v>5668</v>
      </c>
      <c r="CE49" s="233" t="s">
        <v>3320</v>
      </c>
      <c r="CF49" s="233" t="s">
        <v>733</v>
      </c>
      <c r="CG49" s="233" t="s">
        <v>733</v>
      </c>
      <c r="CH49" s="232">
        <v>2420.08</v>
      </c>
      <c r="CI49" s="232">
        <v>2324</v>
      </c>
      <c r="CJ49" s="233" t="s">
        <v>6485</v>
      </c>
      <c r="CK49" s="232">
        <v>365</v>
      </c>
      <c r="CL49" s="232">
        <v>88</v>
      </c>
      <c r="CM49" s="232">
        <v>98</v>
      </c>
      <c r="CN49" s="232">
        <v>25</v>
      </c>
      <c r="CO49" s="237">
        <v>46139</v>
      </c>
      <c r="CP49" s="232">
        <v>2026</v>
      </c>
      <c r="CQ49" s="232">
        <v>0.45</v>
      </c>
      <c r="CR49" s="232">
        <v>10</v>
      </c>
      <c r="CS49" s="233" t="s">
        <v>6846</v>
      </c>
      <c r="CT49" s="232">
        <v>38000000</v>
      </c>
      <c r="CU49" s="233" t="s">
        <v>3320</v>
      </c>
      <c r="CV49" s="233" t="s">
        <v>3320</v>
      </c>
      <c r="CW49" s="233" t="s">
        <v>3320</v>
      </c>
      <c r="CX49" s="233" t="s">
        <v>3320</v>
      </c>
      <c r="CY49" s="233" t="s">
        <v>3320</v>
      </c>
      <c r="CZ49" s="233" t="s">
        <v>3320</v>
      </c>
      <c r="DA49" s="233" t="s">
        <v>3320</v>
      </c>
      <c r="DB49" s="233" t="s">
        <v>3320</v>
      </c>
      <c r="DC49" s="233" t="s">
        <v>3320</v>
      </c>
      <c r="DD49" s="233" t="s">
        <v>3320</v>
      </c>
      <c r="DE49" s="235"/>
      <c r="DF49" s="233" t="s">
        <v>3320</v>
      </c>
      <c r="DG49" s="233" t="s">
        <v>3320</v>
      </c>
      <c r="DH49" s="233" t="s">
        <v>3320</v>
      </c>
      <c r="DI49" s="233" t="s">
        <v>3320</v>
      </c>
      <c r="DJ49" s="233" t="s">
        <v>3320</v>
      </c>
      <c r="DK49" s="233" t="s">
        <v>3320</v>
      </c>
      <c r="DL49" s="235"/>
      <c r="DM49" s="233" t="s">
        <v>3320</v>
      </c>
      <c r="DN49" s="233" t="s">
        <v>3320</v>
      </c>
      <c r="DO49" s="233" t="s">
        <v>3320</v>
      </c>
      <c r="DP49" s="235"/>
      <c r="DQ49" s="233" t="s">
        <v>3320</v>
      </c>
      <c r="DR49" s="233" t="s">
        <v>3320</v>
      </c>
      <c r="DS49" s="233" t="s">
        <v>3320</v>
      </c>
      <c r="DT49" s="233" t="s">
        <v>3320</v>
      </c>
      <c r="DU49" s="233" t="s">
        <v>3320</v>
      </c>
      <c r="DV49" s="233" t="s">
        <v>3320</v>
      </c>
      <c r="DW49" s="233" t="s">
        <v>3320</v>
      </c>
      <c r="DX49" s="233" t="s">
        <v>3320</v>
      </c>
      <c r="DY49" s="233" t="s">
        <v>3320</v>
      </c>
      <c r="DZ49" s="233" t="s">
        <v>3320</v>
      </c>
      <c r="EA49" s="233" t="s">
        <v>3320</v>
      </c>
      <c r="EB49" s="233" t="s">
        <v>3320</v>
      </c>
      <c r="EC49" s="233" t="s">
        <v>3320</v>
      </c>
      <c r="ED49" s="233" t="s">
        <v>3320</v>
      </c>
      <c r="EE49" s="233" t="s">
        <v>3320</v>
      </c>
      <c r="EF49" s="233" t="s">
        <v>3320</v>
      </c>
      <c r="EG49" s="233" t="s">
        <v>3320</v>
      </c>
      <c r="EH49" s="233" t="s">
        <v>3320</v>
      </c>
      <c r="EI49" s="233" t="s">
        <v>3320</v>
      </c>
      <c r="EJ49" s="233" t="s">
        <v>3320</v>
      </c>
      <c r="EK49" s="233" t="s">
        <v>3320</v>
      </c>
      <c r="EL49" s="233" t="s">
        <v>3320</v>
      </c>
      <c r="EM49" s="233" t="s">
        <v>3320</v>
      </c>
      <c r="EN49" s="233" t="s">
        <v>3320</v>
      </c>
      <c r="EO49" s="233" t="s">
        <v>3320</v>
      </c>
      <c r="EP49" s="233" t="s">
        <v>3320</v>
      </c>
      <c r="EQ49" s="233" t="s">
        <v>3320</v>
      </c>
      <c r="ER49" s="233" t="s">
        <v>3320</v>
      </c>
      <c r="ES49" s="233" t="s">
        <v>3320</v>
      </c>
      <c r="ET49" s="233" t="s">
        <v>3320</v>
      </c>
      <c r="EU49" s="233" t="s">
        <v>3320</v>
      </c>
      <c r="EV49" s="233" t="s">
        <v>3320</v>
      </c>
      <c r="EW49" s="233" t="s">
        <v>3320</v>
      </c>
      <c r="EX49" s="233" t="s">
        <v>3320</v>
      </c>
      <c r="EY49" s="233" t="s">
        <v>3320</v>
      </c>
      <c r="EZ49" s="233" t="s">
        <v>3320</v>
      </c>
      <c r="FA49" s="233" t="s">
        <v>3320</v>
      </c>
      <c r="FB49" s="233" t="s">
        <v>3320</v>
      </c>
      <c r="FC49" s="233" t="s">
        <v>3320</v>
      </c>
      <c r="FD49" s="233" t="s">
        <v>3320</v>
      </c>
      <c r="FE49" s="233" t="s">
        <v>3320</v>
      </c>
      <c r="FF49" s="233" t="s">
        <v>3320</v>
      </c>
      <c r="FG49" s="233" t="s">
        <v>3320</v>
      </c>
      <c r="FH49" s="233" t="s">
        <v>3320</v>
      </c>
      <c r="FI49" s="233" t="s">
        <v>3320</v>
      </c>
      <c r="FJ49" s="233" t="s">
        <v>3320</v>
      </c>
      <c r="FK49" s="233" t="s">
        <v>3320</v>
      </c>
      <c r="FL49" s="233" t="s">
        <v>3320</v>
      </c>
      <c r="FM49" s="233" t="s">
        <v>3320</v>
      </c>
      <c r="FN49" s="240">
        <v>398330000</v>
      </c>
      <c r="FO49" s="232">
        <v>398</v>
      </c>
      <c r="FP49" s="233" t="s">
        <v>733</v>
      </c>
      <c r="FQ49" s="233" t="s">
        <v>733</v>
      </c>
      <c r="FR49" s="233" t="s">
        <v>733</v>
      </c>
      <c r="FS49" s="233" t="s">
        <v>733</v>
      </c>
      <c r="FT49" s="233" t="s">
        <v>2240</v>
      </c>
      <c r="FU49" s="233" t="s">
        <v>6544</v>
      </c>
      <c r="FV49" s="233" t="s">
        <v>6847</v>
      </c>
      <c r="FW49" s="241" t="s">
        <v>6484</v>
      </c>
      <c r="FX49" s="242">
        <v>230</v>
      </c>
      <c r="FY49" s="233" t="s">
        <v>6848</v>
      </c>
      <c r="FZ49" s="240">
        <v>398330000</v>
      </c>
      <c r="GA49" s="240">
        <v>68331408</v>
      </c>
      <c r="GB49" s="240">
        <v>29537</v>
      </c>
      <c r="GC49" s="240">
        <v>2733</v>
      </c>
      <c r="GD49" s="233" t="s">
        <v>6849</v>
      </c>
      <c r="GE49" s="233" t="s">
        <v>733</v>
      </c>
      <c r="GF49" s="233" t="s">
        <v>733</v>
      </c>
      <c r="GG49" s="233" t="s">
        <v>6850</v>
      </c>
      <c r="GH49" s="233" t="s">
        <v>733</v>
      </c>
      <c r="GI49" s="233" t="s">
        <v>733</v>
      </c>
      <c r="GJ49" s="233" t="s">
        <v>733</v>
      </c>
      <c r="GK49" s="233" t="s">
        <v>733</v>
      </c>
      <c r="GL49" s="233" t="s">
        <v>733</v>
      </c>
      <c r="GM49" s="243" t="s">
        <v>5676</v>
      </c>
      <c r="GN49" s="233" t="s">
        <v>3320</v>
      </c>
      <c r="GO49" s="233" t="s">
        <v>733</v>
      </c>
      <c r="GP49" s="233" t="s">
        <v>5872</v>
      </c>
      <c r="GQ49" s="233" t="s">
        <v>733</v>
      </c>
      <c r="GR49" s="233" t="s">
        <v>5946</v>
      </c>
      <c r="GS49" s="233" t="s">
        <v>6851</v>
      </c>
      <c r="GT49" s="233" t="s">
        <v>3320</v>
      </c>
      <c r="GU49" s="232">
        <v>1</v>
      </c>
      <c r="GV49" s="233" t="s">
        <v>733</v>
      </c>
      <c r="GW49" s="233" t="s">
        <v>5873</v>
      </c>
      <c r="GX49" s="233" t="s">
        <v>6852</v>
      </c>
      <c r="GY49" s="233" t="s">
        <v>733</v>
      </c>
      <c r="GZ49" s="233" t="s">
        <v>3320</v>
      </c>
      <c r="HA49" s="233" t="s">
        <v>6853</v>
      </c>
      <c r="HB49" s="233" t="s">
        <v>6854</v>
      </c>
      <c r="HC49" s="233" t="s">
        <v>5683</v>
      </c>
      <c r="HD49" s="233" t="s">
        <v>5683</v>
      </c>
      <c r="HE49" s="233" t="s">
        <v>5683</v>
      </c>
      <c r="HF49" s="233" t="s">
        <v>733</v>
      </c>
      <c r="HG49" s="233" t="s">
        <v>1214</v>
      </c>
      <c r="HH49" s="244">
        <v>46071.656805555554</v>
      </c>
      <c r="HI49" s="244">
        <v>46083.013113425928</v>
      </c>
      <c r="HJ49" s="233" t="s">
        <v>5685</v>
      </c>
      <c r="HK49" s="233" t="s">
        <v>3320</v>
      </c>
      <c r="HL49" s="233" t="s">
        <v>3320</v>
      </c>
      <c r="HM49" s="233" t="s">
        <v>3320</v>
      </c>
      <c r="HN49" s="233" t="s">
        <v>3320</v>
      </c>
      <c r="HO49" s="233" t="s">
        <v>3320</v>
      </c>
      <c r="HP49" s="233" t="s">
        <v>3320</v>
      </c>
      <c r="HQ49" s="233" t="s">
        <v>3320</v>
      </c>
      <c r="HR49" s="233" t="s">
        <v>3320</v>
      </c>
      <c r="HS49" s="233" t="s">
        <v>3320</v>
      </c>
      <c r="HT49" s="233" t="s">
        <v>3320</v>
      </c>
      <c r="HU49" s="233" t="s">
        <v>3320</v>
      </c>
      <c r="HV49" s="233" t="s">
        <v>3320</v>
      </c>
      <c r="HW49" s="233" t="s">
        <v>3320</v>
      </c>
      <c r="HX49" s="233" t="s">
        <v>3320</v>
      </c>
      <c r="HY49" s="233" t="s">
        <v>3320</v>
      </c>
      <c r="HZ49" s="233" t="s">
        <v>3320</v>
      </c>
      <c r="IA49" s="233" t="s">
        <v>3320</v>
      </c>
      <c r="IB49" s="233" t="s">
        <v>3320</v>
      </c>
      <c r="IC49" s="233" t="s">
        <v>3320</v>
      </c>
      <c r="ID49" s="233" t="s">
        <v>3320</v>
      </c>
      <c r="IE49" s="233" t="s">
        <v>3320</v>
      </c>
      <c r="IF49" s="233" t="s">
        <v>3320</v>
      </c>
      <c r="IG49" s="233" t="s">
        <v>3320</v>
      </c>
      <c r="IH49" s="233" t="s">
        <v>3320</v>
      </c>
      <c r="II49" s="233" t="s">
        <v>3320</v>
      </c>
      <c r="IJ49" s="233" t="s">
        <v>3320</v>
      </c>
      <c r="IK49" s="233" t="s">
        <v>3320</v>
      </c>
      <c r="IL49" s="233" t="s">
        <v>3320</v>
      </c>
      <c r="IM49" s="233" t="s">
        <v>3320</v>
      </c>
      <c r="IN49" s="233" t="s">
        <v>3320</v>
      </c>
      <c r="IO49" s="233" t="s">
        <v>3320</v>
      </c>
      <c r="IP49" s="233" t="s">
        <v>3320</v>
      </c>
      <c r="IQ49" s="233" t="s">
        <v>3320</v>
      </c>
      <c r="IR49" s="233" t="s">
        <v>3320</v>
      </c>
      <c r="IS49" s="233" t="s">
        <v>3320</v>
      </c>
      <c r="IT49" s="233" t="s">
        <v>3320</v>
      </c>
      <c r="IU49" s="233" t="s">
        <v>3320</v>
      </c>
      <c r="IV49" s="233" t="s">
        <v>3320</v>
      </c>
      <c r="IW49" s="233" t="s">
        <v>5773</v>
      </c>
      <c r="IX49" s="234" t="s">
        <v>5774</v>
      </c>
      <c r="IY49" s="234" t="s">
        <v>5774</v>
      </c>
      <c r="IZ49" s="233" t="s">
        <v>5775</v>
      </c>
      <c r="JA49" s="235"/>
      <c r="JB49" s="233"/>
      <c r="JC49" s="233"/>
      <c r="JD49" s="233"/>
      <c r="JE49" s="235"/>
      <c r="JF49" s="232" t="s">
        <v>3320</v>
      </c>
      <c r="JG49" s="232" t="s">
        <v>3320</v>
      </c>
      <c r="JH49" s="232" t="s">
        <v>3320</v>
      </c>
      <c r="JI49" s="232" t="s">
        <v>3320</v>
      </c>
      <c r="JJ49" s="232" t="s">
        <v>3320</v>
      </c>
      <c r="JK49" s="233" t="s">
        <v>202</v>
      </c>
      <c r="JL49" s="235"/>
      <c r="JM49" s="235"/>
      <c r="JN49" s="233" t="s">
        <v>202</v>
      </c>
      <c r="JO49" s="232">
        <v>1</v>
      </c>
      <c r="JP49" s="232">
        <v>0</v>
      </c>
      <c r="JQ49" s="233"/>
      <c r="JR49" s="233"/>
      <c r="JS49" s="233"/>
      <c r="JT49" s="233"/>
      <c r="JU49" s="233"/>
      <c r="JV49" s="233"/>
      <c r="JW49" s="233"/>
      <c r="JX49" s="233"/>
      <c r="JY49" s="233"/>
      <c r="JZ49" s="233"/>
      <c r="KA49" s="233"/>
      <c r="KB49" s="233"/>
      <c r="KC49" s="233"/>
      <c r="KD49" s="233"/>
      <c r="KE49" s="233"/>
      <c r="KF49" s="233"/>
      <c r="KG49" s="233"/>
      <c r="KH49" s="233"/>
      <c r="KI49" s="233"/>
      <c r="KJ49" s="233"/>
      <c r="KK49" s="233"/>
      <c r="KL49" s="233"/>
      <c r="KM49" s="233"/>
      <c r="KN49" s="232" t="s">
        <v>3320</v>
      </c>
      <c r="KO49" s="232" t="s">
        <v>3320</v>
      </c>
      <c r="KP49" s="232" t="s">
        <v>3320</v>
      </c>
      <c r="KQ49" s="235"/>
      <c r="KR49" s="235"/>
      <c r="KS49" s="235"/>
      <c r="KT49" s="233"/>
      <c r="KU49" s="235"/>
      <c r="KV49" s="235"/>
      <c r="KW49" s="235"/>
      <c r="KX49" s="233"/>
      <c r="KY49" s="232">
        <v>300</v>
      </c>
      <c r="KZ49" s="236">
        <v>0</v>
      </c>
      <c r="LA49" s="235"/>
      <c r="LB49" s="232">
        <v>0</v>
      </c>
      <c r="LC49" s="233"/>
      <c r="LD49" s="235"/>
      <c r="LE49" s="235"/>
      <c r="LF49" s="235"/>
    </row>
    <row r="50" spans="1:318" ht="49.5" customHeight="1" thickBot="1">
      <c r="A50" s="231" t="s">
        <v>5638</v>
      </c>
      <c r="B50" s="232">
        <v>608</v>
      </c>
      <c r="C50" s="233" t="s">
        <v>6855</v>
      </c>
      <c r="D50" s="233" t="s">
        <v>6856</v>
      </c>
      <c r="E50" s="232">
        <v>608</v>
      </c>
      <c r="F50" s="232">
        <v>33</v>
      </c>
      <c r="G50" s="233" t="s">
        <v>6857</v>
      </c>
      <c r="H50" s="233" t="s">
        <v>6858</v>
      </c>
      <c r="I50" s="234">
        <v>1</v>
      </c>
      <c r="J50" s="235"/>
      <c r="K50" s="234" t="s">
        <v>68</v>
      </c>
      <c r="L50" s="235"/>
      <c r="M50" s="234">
        <v>1</v>
      </c>
      <c r="N50" s="235"/>
      <c r="O50" s="235"/>
      <c r="P50" s="235"/>
      <c r="Q50" s="234">
        <v>1</v>
      </c>
      <c r="R50" s="234" t="s">
        <v>68</v>
      </c>
      <c r="S50" s="234">
        <v>1</v>
      </c>
      <c r="T50" s="235"/>
      <c r="U50" s="235"/>
      <c r="V50" s="233" t="s">
        <v>6859</v>
      </c>
      <c r="W50" s="233" t="s">
        <v>5916</v>
      </c>
      <c r="X50" s="232">
        <v>1.5</v>
      </c>
      <c r="Y50" s="232">
        <v>765</v>
      </c>
      <c r="Z50" s="236">
        <v>0</v>
      </c>
      <c r="AA50" s="236">
        <v>0</v>
      </c>
      <c r="AB50" s="232">
        <v>1</v>
      </c>
      <c r="AC50" s="233" t="s">
        <v>67</v>
      </c>
      <c r="AD50" s="233" t="s">
        <v>3475</v>
      </c>
      <c r="AE50" s="234" t="s">
        <v>5645</v>
      </c>
      <c r="AF50" s="233" t="s">
        <v>5693</v>
      </c>
      <c r="AG50" s="234" t="s">
        <v>5645</v>
      </c>
      <c r="AH50" s="233" t="s">
        <v>67</v>
      </c>
      <c r="AI50" s="233" t="s">
        <v>6860</v>
      </c>
      <c r="AJ50" s="233" t="s">
        <v>5698</v>
      </c>
      <c r="AK50" s="233" t="s">
        <v>5698</v>
      </c>
      <c r="AL50" s="233" t="s">
        <v>6861</v>
      </c>
      <c r="AM50" s="233" t="s">
        <v>6862</v>
      </c>
      <c r="AN50" s="233" t="s">
        <v>3320</v>
      </c>
      <c r="AO50" s="233" t="s">
        <v>6863</v>
      </c>
      <c r="AP50" s="233" t="s">
        <v>6186</v>
      </c>
      <c r="AQ50" s="233" t="s">
        <v>6864</v>
      </c>
      <c r="AR50" s="233" t="s">
        <v>6865</v>
      </c>
      <c r="AS50" s="233" t="s">
        <v>6866</v>
      </c>
      <c r="AT50" s="233" t="s">
        <v>733</v>
      </c>
      <c r="AU50" s="233" t="s">
        <v>733</v>
      </c>
      <c r="AV50" s="233" t="s">
        <v>733</v>
      </c>
      <c r="AW50" s="233" t="s">
        <v>3320</v>
      </c>
      <c r="AX50" s="233" t="s">
        <v>6867</v>
      </c>
      <c r="AY50" s="233" t="s">
        <v>733</v>
      </c>
      <c r="AZ50" s="233" t="s">
        <v>6868</v>
      </c>
      <c r="BA50" s="233" t="s">
        <v>6192</v>
      </c>
      <c r="BB50" s="233" t="s">
        <v>5774</v>
      </c>
      <c r="BC50" s="233" t="s">
        <v>6869</v>
      </c>
      <c r="BD50" s="233" t="s">
        <v>6870</v>
      </c>
      <c r="BE50" s="233" t="s">
        <v>6871</v>
      </c>
      <c r="BF50" s="234" t="s">
        <v>1214</v>
      </c>
      <c r="BG50" s="233" t="s">
        <v>3320</v>
      </c>
      <c r="BH50" s="233" t="s">
        <v>2043</v>
      </c>
      <c r="BI50" s="233" t="s">
        <v>2043</v>
      </c>
      <c r="BJ50" s="233" t="s">
        <v>3589</v>
      </c>
      <c r="BK50" s="233" t="s">
        <v>6872</v>
      </c>
      <c r="BL50" s="234">
        <v>400</v>
      </c>
      <c r="BM50" s="233" t="s">
        <v>5936</v>
      </c>
      <c r="BN50" s="237">
        <v>47453</v>
      </c>
      <c r="BO50" s="234">
        <v>24</v>
      </c>
      <c r="BP50" s="232">
        <v>2029</v>
      </c>
      <c r="BQ50" s="232">
        <v>510</v>
      </c>
      <c r="BR50" s="234">
        <v>510</v>
      </c>
      <c r="BS50" s="233" t="s">
        <v>5666</v>
      </c>
      <c r="BT50" s="232">
        <v>75</v>
      </c>
      <c r="BU50" s="234">
        <v>1876</v>
      </c>
      <c r="BV50" s="238">
        <v>0.42</v>
      </c>
      <c r="BW50" s="239" t="s">
        <v>910</v>
      </c>
      <c r="BX50" s="233" t="s">
        <v>733</v>
      </c>
      <c r="BY50" s="233" t="s">
        <v>910</v>
      </c>
      <c r="BZ50" s="233" t="s">
        <v>3320</v>
      </c>
      <c r="CA50" s="233" t="s">
        <v>3320</v>
      </c>
      <c r="CB50" s="233" t="s">
        <v>3320</v>
      </c>
      <c r="CC50" s="233" t="s">
        <v>3320</v>
      </c>
      <c r="CD50" s="233" t="s">
        <v>3320</v>
      </c>
      <c r="CE50" s="233" t="s">
        <v>3320</v>
      </c>
      <c r="CF50" s="233" t="s">
        <v>3320</v>
      </c>
      <c r="CG50" s="233" t="s">
        <v>3320</v>
      </c>
      <c r="CH50" s="233" t="s">
        <v>3320</v>
      </c>
      <c r="CI50" s="233" t="s">
        <v>3320</v>
      </c>
      <c r="CJ50" s="235"/>
      <c r="CK50" s="233" t="s">
        <v>3320</v>
      </c>
      <c r="CL50" s="233" t="s">
        <v>3320</v>
      </c>
      <c r="CM50" s="233" t="s">
        <v>3320</v>
      </c>
      <c r="CN50" s="233" t="s">
        <v>3320</v>
      </c>
      <c r="CO50" s="233" t="s">
        <v>3320</v>
      </c>
      <c r="CP50" s="235"/>
      <c r="CQ50" s="233" t="s">
        <v>3320</v>
      </c>
      <c r="CR50" s="233" t="s">
        <v>3320</v>
      </c>
      <c r="CS50" s="233" t="s">
        <v>3320</v>
      </c>
      <c r="CT50" s="233" t="s">
        <v>3320</v>
      </c>
      <c r="CU50" s="232">
        <v>7</v>
      </c>
      <c r="CV50" s="232">
        <v>7.9</v>
      </c>
      <c r="CW50" s="233" t="s">
        <v>733</v>
      </c>
      <c r="CX50" s="233" t="s">
        <v>5937</v>
      </c>
      <c r="CY50" s="232">
        <v>42.4</v>
      </c>
      <c r="CZ50" s="233" t="s">
        <v>733</v>
      </c>
      <c r="DA50" s="233" t="s">
        <v>733</v>
      </c>
      <c r="DB50" s="233" t="s">
        <v>733</v>
      </c>
      <c r="DC50" s="232">
        <v>3300</v>
      </c>
      <c r="DD50" s="232">
        <v>2781</v>
      </c>
      <c r="DE50" s="233" t="s">
        <v>6873</v>
      </c>
      <c r="DF50" s="232">
        <v>365</v>
      </c>
      <c r="DG50" s="232">
        <v>94.16</v>
      </c>
      <c r="DH50" s="232">
        <v>97</v>
      </c>
      <c r="DI50" s="232">
        <v>25</v>
      </c>
      <c r="DJ50" s="237">
        <v>46722</v>
      </c>
      <c r="DK50" s="232">
        <v>1.75</v>
      </c>
      <c r="DL50" s="232">
        <v>2027</v>
      </c>
      <c r="DM50" s="232">
        <v>12</v>
      </c>
      <c r="DN50" s="233" t="s">
        <v>6874</v>
      </c>
      <c r="DO50" s="232">
        <v>40000000</v>
      </c>
      <c r="DP50" s="235"/>
      <c r="DQ50" s="233" t="s">
        <v>3320</v>
      </c>
      <c r="DR50" s="233" t="s">
        <v>3320</v>
      </c>
      <c r="DS50" s="233" t="s">
        <v>3320</v>
      </c>
      <c r="DT50" s="233" t="s">
        <v>3320</v>
      </c>
      <c r="DU50" s="233" t="s">
        <v>3320</v>
      </c>
      <c r="DV50" s="233" t="s">
        <v>3320</v>
      </c>
      <c r="DW50" s="233" t="s">
        <v>3320</v>
      </c>
      <c r="DX50" s="233" t="s">
        <v>3320</v>
      </c>
      <c r="DY50" s="233" t="s">
        <v>3320</v>
      </c>
      <c r="DZ50" s="233" t="s">
        <v>3320</v>
      </c>
      <c r="EA50" s="233" t="s">
        <v>3320</v>
      </c>
      <c r="EB50" s="233" t="s">
        <v>3320</v>
      </c>
      <c r="EC50" s="233" t="s">
        <v>3320</v>
      </c>
      <c r="ED50" s="233" t="s">
        <v>3320</v>
      </c>
      <c r="EE50" s="233" t="s">
        <v>3320</v>
      </c>
      <c r="EF50" s="233" t="s">
        <v>3320</v>
      </c>
      <c r="EG50" s="233" t="s">
        <v>3320</v>
      </c>
      <c r="EH50" s="233" t="s">
        <v>3320</v>
      </c>
      <c r="EI50" s="233" t="s">
        <v>3320</v>
      </c>
      <c r="EJ50" s="233" t="s">
        <v>3320</v>
      </c>
      <c r="EK50" s="233" t="s">
        <v>3320</v>
      </c>
      <c r="EL50" s="233" t="s">
        <v>3320</v>
      </c>
      <c r="EM50" s="233" t="s">
        <v>3320</v>
      </c>
      <c r="EN50" s="233" t="s">
        <v>3320</v>
      </c>
      <c r="EO50" s="233" t="s">
        <v>3320</v>
      </c>
      <c r="EP50" s="233" t="s">
        <v>3320</v>
      </c>
      <c r="EQ50" s="233" t="s">
        <v>3320</v>
      </c>
      <c r="ER50" s="233" t="s">
        <v>3320</v>
      </c>
      <c r="ES50" s="233" t="s">
        <v>3320</v>
      </c>
      <c r="ET50" s="233" t="s">
        <v>3320</v>
      </c>
      <c r="EU50" s="233" t="s">
        <v>3320</v>
      </c>
      <c r="EV50" s="233" t="s">
        <v>3320</v>
      </c>
      <c r="EW50" s="233" t="s">
        <v>3320</v>
      </c>
      <c r="EX50" s="233" t="s">
        <v>3320</v>
      </c>
      <c r="EY50" s="233" t="s">
        <v>3320</v>
      </c>
      <c r="EZ50" s="233" t="s">
        <v>3320</v>
      </c>
      <c r="FA50" s="233" t="s">
        <v>3320</v>
      </c>
      <c r="FB50" s="233" t="s">
        <v>3320</v>
      </c>
      <c r="FC50" s="233" t="s">
        <v>3320</v>
      </c>
      <c r="FD50" s="233" t="s">
        <v>3320</v>
      </c>
      <c r="FE50" s="233" t="s">
        <v>3320</v>
      </c>
      <c r="FF50" s="233" t="s">
        <v>3320</v>
      </c>
      <c r="FG50" s="233" t="s">
        <v>3320</v>
      </c>
      <c r="FH50" s="233" t="s">
        <v>3320</v>
      </c>
      <c r="FI50" s="233" t="s">
        <v>3320</v>
      </c>
      <c r="FJ50" s="233" t="s">
        <v>3320</v>
      </c>
      <c r="FK50" s="233" t="s">
        <v>3320</v>
      </c>
      <c r="FL50" s="233" t="s">
        <v>3320</v>
      </c>
      <c r="FM50" s="233" t="s">
        <v>3320</v>
      </c>
      <c r="FN50" s="240">
        <v>1229502129</v>
      </c>
      <c r="FO50" s="240">
        <v>1230</v>
      </c>
      <c r="FP50" s="233" t="s">
        <v>733</v>
      </c>
      <c r="FQ50" s="233" t="s">
        <v>733</v>
      </c>
      <c r="FR50" s="233" t="s">
        <v>733</v>
      </c>
      <c r="FS50" s="233" t="s">
        <v>733</v>
      </c>
      <c r="FT50" s="233" t="s">
        <v>854</v>
      </c>
      <c r="FU50" s="233" t="s">
        <v>6875</v>
      </c>
      <c r="FV50" s="233" t="s">
        <v>6876</v>
      </c>
      <c r="FW50" s="241" t="s">
        <v>5942</v>
      </c>
      <c r="FX50" s="242">
        <v>400</v>
      </c>
      <c r="FY50" s="233" t="s">
        <v>6877</v>
      </c>
      <c r="FZ50" s="240">
        <v>1229502129</v>
      </c>
      <c r="GA50" s="240">
        <v>122400000</v>
      </c>
      <c r="GB50" s="240">
        <v>5019</v>
      </c>
      <c r="GC50" s="232">
        <v>908</v>
      </c>
      <c r="GD50" s="233" t="s">
        <v>6867</v>
      </c>
      <c r="GE50" s="233" t="s">
        <v>733</v>
      </c>
      <c r="GF50" s="233" t="s">
        <v>1214</v>
      </c>
      <c r="GG50" s="233" t="s">
        <v>6878</v>
      </c>
      <c r="GH50" s="233" t="s">
        <v>733</v>
      </c>
      <c r="GI50" s="233" t="s">
        <v>1214</v>
      </c>
      <c r="GJ50" s="233" t="s">
        <v>733</v>
      </c>
      <c r="GK50" s="233" t="s">
        <v>733</v>
      </c>
      <c r="GL50" s="233" t="s">
        <v>1214</v>
      </c>
      <c r="GM50" s="243" t="s">
        <v>5676</v>
      </c>
      <c r="GN50" s="233" t="s">
        <v>3320</v>
      </c>
      <c r="GO50" s="233" t="s">
        <v>733</v>
      </c>
      <c r="GP50" s="233" t="s">
        <v>5872</v>
      </c>
      <c r="GQ50" s="233" t="s">
        <v>733</v>
      </c>
      <c r="GR50" s="233" t="s">
        <v>5679</v>
      </c>
      <c r="GS50" s="233" t="s">
        <v>3320</v>
      </c>
      <c r="GT50" s="233" t="s">
        <v>3320</v>
      </c>
      <c r="GU50" s="232">
        <v>0.5</v>
      </c>
      <c r="GV50" s="233" t="s">
        <v>733</v>
      </c>
      <c r="GW50" s="233" t="s">
        <v>5679</v>
      </c>
      <c r="GX50" s="233" t="s">
        <v>6879</v>
      </c>
      <c r="GY50" s="233" t="s">
        <v>733</v>
      </c>
      <c r="GZ50" s="233" t="s">
        <v>3320</v>
      </c>
      <c r="HA50" s="233" t="s">
        <v>6880</v>
      </c>
      <c r="HB50" s="233" t="s">
        <v>3320</v>
      </c>
      <c r="HC50" s="233" t="s">
        <v>5952</v>
      </c>
      <c r="HD50" s="233" t="s">
        <v>5684</v>
      </c>
      <c r="HE50" s="233" t="s">
        <v>5684</v>
      </c>
      <c r="HF50" s="233" t="s">
        <v>733</v>
      </c>
      <c r="HG50" s="233" t="s">
        <v>1214</v>
      </c>
      <c r="HH50" s="244">
        <v>46072.445162037038</v>
      </c>
      <c r="HI50" s="244">
        <v>46082.40048611111</v>
      </c>
      <c r="HJ50" s="233" t="s">
        <v>5685</v>
      </c>
      <c r="HK50" s="233" t="s">
        <v>3320</v>
      </c>
      <c r="HL50" s="233" t="s">
        <v>3320</v>
      </c>
      <c r="HM50" s="233" t="s">
        <v>3320</v>
      </c>
      <c r="HN50" s="233" t="s">
        <v>3320</v>
      </c>
      <c r="HO50" s="233" t="s">
        <v>3320</v>
      </c>
      <c r="HP50" s="233" t="s">
        <v>3320</v>
      </c>
      <c r="HQ50" s="233" t="s">
        <v>3320</v>
      </c>
      <c r="HR50" s="233" t="s">
        <v>3320</v>
      </c>
      <c r="HS50" s="233" t="s">
        <v>3320</v>
      </c>
      <c r="HT50" s="233" t="s">
        <v>3320</v>
      </c>
      <c r="HU50" s="233" t="s">
        <v>3320</v>
      </c>
      <c r="HV50" s="233" t="s">
        <v>3320</v>
      </c>
      <c r="HW50" s="233" t="s">
        <v>3320</v>
      </c>
      <c r="HX50" s="233" t="s">
        <v>3320</v>
      </c>
      <c r="HY50" s="233" t="s">
        <v>3320</v>
      </c>
      <c r="HZ50" s="233" t="s">
        <v>3320</v>
      </c>
      <c r="IA50" s="233" t="s">
        <v>3320</v>
      </c>
      <c r="IB50" s="233" t="s">
        <v>3320</v>
      </c>
      <c r="IC50" s="233" t="s">
        <v>3320</v>
      </c>
      <c r="ID50" s="233" t="s">
        <v>3320</v>
      </c>
      <c r="IE50" s="233" t="s">
        <v>3320</v>
      </c>
      <c r="IF50" s="233" t="s">
        <v>3320</v>
      </c>
      <c r="IG50" s="233" t="s">
        <v>3320</v>
      </c>
      <c r="IH50" s="233" t="s">
        <v>3320</v>
      </c>
      <c r="II50" s="233" t="s">
        <v>3320</v>
      </c>
      <c r="IJ50" s="233" t="s">
        <v>3320</v>
      </c>
      <c r="IK50" s="233" t="s">
        <v>3320</v>
      </c>
      <c r="IL50" s="233" t="s">
        <v>3320</v>
      </c>
      <c r="IM50" s="233" t="s">
        <v>3320</v>
      </c>
      <c r="IN50" s="233" t="s">
        <v>3320</v>
      </c>
      <c r="IO50" s="233" t="s">
        <v>3320</v>
      </c>
      <c r="IP50" s="233" t="s">
        <v>3320</v>
      </c>
      <c r="IQ50" s="233" t="s">
        <v>3320</v>
      </c>
      <c r="IR50" s="233" t="s">
        <v>3320</v>
      </c>
      <c r="IS50" s="233" t="s">
        <v>3320</v>
      </c>
      <c r="IT50" s="233" t="s">
        <v>3320</v>
      </c>
      <c r="IU50" s="233" t="s">
        <v>3320</v>
      </c>
      <c r="IV50" s="233" t="s">
        <v>3320</v>
      </c>
      <c r="IW50" s="233" t="s">
        <v>5775</v>
      </c>
      <c r="IX50" s="234" t="s">
        <v>5774</v>
      </c>
      <c r="IY50" s="234" t="s">
        <v>1214</v>
      </c>
      <c r="IZ50" s="233" t="s">
        <v>5775</v>
      </c>
      <c r="JA50" s="235"/>
      <c r="JB50" s="233"/>
      <c r="JC50" s="233"/>
      <c r="JD50" s="233"/>
      <c r="JE50" s="235"/>
      <c r="JF50" s="232" t="s">
        <v>3320</v>
      </c>
      <c r="JG50" s="232" t="s">
        <v>3320</v>
      </c>
      <c r="JH50" s="232" t="s">
        <v>3320</v>
      </c>
      <c r="JI50" s="232" t="s">
        <v>3320</v>
      </c>
      <c r="JJ50" s="232" t="s">
        <v>3320</v>
      </c>
      <c r="JK50" s="233" t="s">
        <v>202</v>
      </c>
      <c r="JL50" s="235"/>
      <c r="JM50" s="235"/>
      <c r="JN50" s="233" t="s">
        <v>202</v>
      </c>
      <c r="JO50" s="232">
        <v>5</v>
      </c>
      <c r="JP50" s="232">
        <v>0</v>
      </c>
      <c r="JQ50" s="233"/>
      <c r="JR50" s="233"/>
      <c r="JS50" s="233"/>
      <c r="JT50" s="233"/>
      <c r="JU50" s="233"/>
      <c r="JV50" s="233"/>
      <c r="JW50" s="233"/>
      <c r="JX50" s="233"/>
      <c r="JY50" s="233"/>
      <c r="JZ50" s="233"/>
      <c r="KA50" s="233"/>
      <c r="KB50" s="233"/>
      <c r="KC50" s="233"/>
      <c r="KD50" s="233"/>
      <c r="KE50" s="233"/>
      <c r="KF50" s="233"/>
      <c r="KG50" s="233"/>
      <c r="KH50" s="233"/>
      <c r="KI50" s="233"/>
      <c r="KJ50" s="233"/>
      <c r="KK50" s="233"/>
      <c r="KL50" s="233"/>
      <c r="KM50" s="233"/>
      <c r="KN50" s="232" t="s">
        <v>3320</v>
      </c>
      <c r="KO50" s="232" t="s">
        <v>3320</v>
      </c>
      <c r="KP50" s="232" t="s">
        <v>3320</v>
      </c>
      <c r="KQ50" s="235"/>
      <c r="KR50" s="235"/>
      <c r="KS50" s="235"/>
      <c r="KT50" s="233"/>
      <c r="KU50" s="235"/>
      <c r="KV50" s="235"/>
      <c r="KW50" s="235"/>
      <c r="KX50" s="233"/>
      <c r="KY50" s="232">
        <v>765</v>
      </c>
      <c r="KZ50" s="236">
        <v>0</v>
      </c>
      <c r="LA50" s="235"/>
      <c r="LB50" s="232">
        <v>0</v>
      </c>
      <c r="LC50" s="233"/>
      <c r="LD50" s="235"/>
      <c r="LE50" s="235"/>
      <c r="LF50" s="235"/>
    </row>
    <row r="51" spans="1:318" ht="49.5" customHeight="1" thickBot="1">
      <c r="A51" s="231" t="s">
        <v>5638</v>
      </c>
      <c r="B51" s="232">
        <v>669</v>
      </c>
      <c r="C51" s="233" t="s">
        <v>6881</v>
      </c>
      <c r="D51" s="233" t="s">
        <v>6882</v>
      </c>
      <c r="E51" s="232">
        <v>669</v>
      </c>
      <c r="F51" s="235"/>
      <c r="G51" s="233" t="s">
        <v>6883</v>
      </c>
      <c r="H51" s="233" t="s">
        <v>6884</v>
      </c>
      <c r="I51" s="234">
        <v>1</v>
      </c>
      <c r="J51" s="235"/>
      <c r="K51" s="234" t="s">
        <v>68</v>
      </c>
      <c r="L51" s="235"/>
      <c r="M51" s="234">
        <v>1</v>
      </c>
      <c r="N51" s="235"/>
      <c r="O51" s="235"/>
      <c r="P51" s="235"/>
      <c r="Q51" s="234">
        <v>1</v>
      </c>
      <c r="R51" s="234" t="s">
        <v>68</v>
      </c>
      <c r="S51" s="235"/>
      <c r="T51" s="235"/>
      <c r="U51" s="235"/>
      <c r="V51" s="233" t="s">
        <v>6885</v>
      </c>
      <c r="W51" s="233" t="s">
        <v>5643</v>
      </c>
      <c r="X51" s="232">
        <v>1</v>
      </c>
      <c r="Y51" s="232">
        <v>70</v>
      </c>
      <c r="Z51" s="236">
        <v>0</v>
      </c>
      <c r="AA51" s="236">
        <v>0</v>
      </c>
      <c r="AB51" s="232">
        <v>1</v>
      </c>
      <c r="AC51" s="233" t="s">
        <v>67</v>
      </c>
      <c r="AD51" s="233" t="s">
        <v>3475</v>
      </c>
      <c r="AE51" s="234" t="s">
        <v>5645</v>
      </c>
      <c r="AF51" s="233" t="s">
        <v>5693</v>
      </c>
      <c r="AG51" s="234" t="s">
        <v>5645</v>
      </c>
      <c r="AH51" s="233" t="s">
        <v>67</v>
      </c>
      <c r="AI51" s="233" t="s">
        <v>6183</v>
      </c>
      <c r="AJ51" s="233" t="s">
        <v>5698</v>
      </c>
      <c r="AK51" s="233" t="s">
        <v>5698</v>
      </c>
      <c r="AL51" s="233" t="s">
        <v>6886</v>
      </c>
      <c r="AM51" s="233" t="s">
        <v>6887</v>
      </c>
      <c r="AN51" s="233" t="s">
        <v>3320</v>
      </c>
      <c r="AO51" s="233" t="s">
        <v>6186</v>
      </c>
      <c r="AP51" s="233" t="s">
        <v>5698</v>
      </c>
      <c r="AQ51" s="233" t="s">
        <v>6888</v>
      </c>
      <c r="AR51" s="233" t="s">
        <v>6889</v>
      </c>
      <c r="AS51" s="233" t="s">
        <v>6890</v>
      </c>
      <c r="AT51" s="233" t="s">
        <v>733</v>
      </c>
      <c r="AU51" s="233" t="s">
        <v>733</v>
      </c>
      <c r="AV51" s="233" t="s">
        <v>733</v>
      </c>
      <c r="AW51" s="233" t="s">
        <v>3320</v>
      </c>
      <c r="AX51" s="233" t="s">
        <v>6891</v>
      </c>
      <c r="AY51" s="233" t="s">
        <v>733</v>
      </c>
      <c r="AZ51" s="233" t="s">
        <v>6892</v>
      </c>
      <c r="BA51" s="233" t="s">
        <v>6893</v>
      </c>
      <c r="BB51" s="233" t="s">
        <v>6894</v>
      </c>
      <c r="BC51" s="233" t="s">
        <v>6895</v>
      </c>
      <c r="BD51" s="233" t="s">
        <v>6896</v>
      </c>
      <c r="BE51" s="233" t="s">
        <v>6897</v>
      </c>
      <c r="BF51" s="234" t="s">
        <v>1214</v>
      </c>
      <c r="BG51" s="233" t="s">
        <v>3320</v>
      </c>
      <c r="BH51" s="233" t="s">
        <v>5833</v>
      </c>
      <c r="BI51" s="233" t="s">
        <v>5833</v>
      </c>
      <c r="BJ51" s="233" t="s">
        <v>6483</v>
      </c>
      <c r="BK51" s="233" t="s">
        <v>6898</v>
      </c>
      <c r="BL51" s="234">
        <v>115</v>
      </c>
      <c r="BM51" s="233" t="s">
        <v>5665</v>
      </c>
      <c r="BN51" s="237">
        <v>46844</v>
      </c>
      <c r="BO51" s="232">
        <v>18</v>
      </c>
      <c r="BP51" s="232">
        <v>2028</v>
      </c>
      <c r="BQ51" s="232">
        <v>70</v>
      </c>
      <c r="BR51" s="234">
        <v>70</v>
      </c>
      <c r="BS51" s="233" t="s">
        <v>5666</v>
      </c>
      <c r="BT51" s="232">
        <v>136445</v>
      </c>
      <c r="BU51" s="234">
        <v>223.3</v>
      </c>
      <c r="BV51" s="238">
        <v>0.36</v>
      </c>
      <c r="BW51" s="250" t="s">
        <v>910</v>
      </c>
      <c r="BX51" s="233" t="s">
        <v>733</v>
      </c>
      <c r="BY51" s="233" t="s">
        <v>910</v>
      </c>
      <c r="BZ51" s="232">
        <v>36.4</v>
      </c>
      <c r="CA51" s="233" t="s">
        <v>733</v>
      </c>
      <c r="CB51" s="232">
        <v>660</v>
      </c>
      <c r="CC51" s="233" t="s">
        <v>5800</v>
      </c>
      <c r="CD51" s="233" t="s">
        <v>5668</v>
      </c>
      <c r="CE51" s="233" t="s">
        <v>3320</v>
      </c>
      <c r="CF51" s="233" t="s">
        <v>733</v>
      </c>
      <c r="CG51" s="233" t="s">
        <v>733</v>
      </c>
      <c r="CH51" s="232">
        <v>3189.99</v>
      </c>
      <c r="CI51" s="232">
        <v>2969.99</v>
      </c>
      <c r="CJ51" s="233" t="s">
        <v>6707</v>
      </c>
      <c r="CK51" s="232">
        <v>365</v>
      </c>
      <c r="CL51" s="232">
        <v>94.16</v>
      </c>
      <c r="CM51" s="232">
        <v>97</v>
      </c>
      <c r="CN51" s="232">
        <v>25</v>
      </c>
      <c r="CO51" s="237">
        <v>46235</v>
      </c>
      <c r="CP51" s="232">
        <v>2026</v>
      </c>
      <c r="CQ51" s="232">
        <v>1.75</v>
      </c>
      <c r="CR51" s="232">
        <v>12</v>
      </c>
      <c r="CS51" s="233" t="s">
        <v>6896</v>
      </c>
      <c r="CT51" s="232">
        <v>4000000</v>
      </c>
      <c r="CU51" s="233" t="s">
        <v>3320</v>
      </c>
      <c r="CV51" s="233" t="s">
        <v>3320</v>
      </c>
      <c r="CW51" s="233" t="s">
        <v>3320</v>
      </c>
      <c r="CX51" s="233" t="s">
        <v>3320</v>
      </c>
      <c r="CY51" s="233" t="s">
        <v>3320</v>
      </c>
      <c r="CZ51" s="233" t="s">
        <v>3320</v>
      </c>
      <c r="DA51" s="233" t="s">
        <v>3320</v>
      </c>
      <c r="DB51" s="233" t="s">
        <v>3320</v>
      </c>
      <c r="DC51" s="233" t="s">
        <v>3320</v>
      </c>
      <c r="DD51" s="233" t="s">
        <v>3320</v>
      </c>
      <c r="DE51" s="235"/>
      <c r="DF51" s="233" t="s">
        <v>3320</v>
      </c>
      <c r="DG51" s="233" t="s">
        <v>3320</v>
      </c>
      <c r="DH51" s="233" t="s">
        <v>3320</v>
      </c>
      <c r="DI51" s="233" t="s">
        <v>3320</v>
      </c>
      <c r="DJ51" s="233" t="s">
        <v>3320</v>
      </c>
      <c r="DK51" s="233" t="s">
        <v>3320</v>
      </c>
      <c r="DL51" s="235"/>
      <c r="DM51" s="233" t="s">
        <v>3320</v>
      </c>
      <c r="DN51" s="233" t="s">
        <v>3320</v>
      </c>
      <c r="DO51" s="233" t="s">
        <v>3320</v>
      </c>
      <c r="DP51" s="235"/>
      <c r="DQ51" s="233" t="s">
        <v>3320</v>
      </c>
      <c r="DR51" s="233" t="s">
        <v>3320</v>
      </c>
      <c r="DS51" s="233" t="s">
        <v>3320</v>
      </c>
      <c r="DT51" s="233" t="s">
        <v>3320</v>
      </c>
      <c r="DU51" s="233" t="s">
        <v>3320</v>
      </c>
      <c r="DV51" s="233" t="s">
        <v>3320</v>
      </c>
      <c r="DW51" s="233" t="s">
        <v>3320</v>
      </c>
      <c r="DX51" s="233" t="s">
        <v>3320</v>
      </c>
      <c r="DY51" s="233" t="s">
        <v>3320</v>
      </c>
      <c r="DZ51" s="233" t="s">
        <v>3320</v>
      </c>
      <c r="EA51" s="233" t="s">
        <v>3320</v>
      </c>
      <c r="EB51" s="233" t="s">
        <v>3320</v>
      </c>
      <c r="EC51" s="233" t="s">
        <v>3320</v>
      </c>
      <c r="ED51" s="233" t="s">
        <v>3320</v>
      </c>
      <c r="EE51" s="233" t="s">
        <v>3320</v>
      </c>
      <c r="EF51" s="233" t="s">
        <v>3320</v>
      </c>
      <c r="EG51" s="233" t="s">
        <v>3320</v>
      </c>
      <c r="EH51" s="233" t="s">
        <v>3320</v>
      </c>
      <c r="EI51" s="233" t="s">
        <v>3320</v>
      </c>
      <c r="EJ51" s="233" t="s">
        <v>3320</v>
      </c>
      <c r="EK51" s="233" t="s">
        <v>3320</v>
      </c>
      <c r="EL51" s="233" t="s">
        <v>3320</v>
      </c>
      <c r="EM51" s="233" t="s">
        <v>3320</v>
      </c>
      <c r="EN51" s="233" t="s">
        <v>3320</v>
      </c>
      <c r="EO51" s="233" t="s">
        <v>3320</v>
      </c>
      <c r="EP51" s="233" t="s">
        <v>3320</v>
      </c>
      <c r="EQ51" s="233" t="s">
        <v>3320</v>
      </c>
      <c r="ER51" s="233" t="s">
        <v>3320</v>
      </c>
      <c r="ES51" s="233" t="s">
        <v>3320</v>
      </c>
      <c r="ET51" s="233" t="s">
        <v>3320</v>
      </c>
      <c r="EU51" s="233" t="s">
        <v>3320</v>
      </c>
      <c r="EV51" s="233" t="s">
        <v>3320</v>
      </c>
      <c r="EW51" s="233" t="s">
        <v>3320</v>
      </c>
      <c r="EX51" s="233" t="s">
        <v>3320</v>
      </c>
      <c r="EY51" s="233" t="s">
        <v>3320</v>
      </c>
      <c r="EZ51" s="233" t="s">
        <v>3320</v>
      </c>
      <c r="FA51" s="233" t="s">
        <v>3320</v>
      </c>
      <c r="FB51" s="233" t="s">
        <v>3320</v>
      </c>
      <c r="FC51" s="233" t="s">
        <v>3320</v>
      </c>
      <c r="FD51" s="233" t="s">
        <v>3320</v>
      </c>
      <c r="FE51" s="233" t="s">
        <v>3320</v>
      </c>
      <c r="FF51" s="233" t="s">
        <v>3320</v>
      </c>
      <c r="FG51" s="233" t="s">
        <v>3320</v>
      </c>
      <c r="FH51" s="233" t="s">
        <v>3320</v>
      </c>
      <c r="FI51" s="233" t="s">
        <v>3320</v>
      </c>
      <c r="FJ51" s="233" t="s">
        <v>3320</v>
      </c>
      <c r="FK51" s="233" t="s">
        <v>3320</v>
      </c>
      <c r="FL51" s="233" t="s">
        <v>3320</v>
      </c>
      <c r="FM51" s="233" t="s">
        <v>3320</v>
      </c>
      <c r="FN51" s="240">
        <v>67304960</v>
      </c>
      <c r="FO51" s="232">
        <v>67</v>
      </c>
      <c r="FP51" s="233" t="s">
        <v>733</v>
      </c>
      <c r="FQ51" s="233" t="s">
        <v>733</v>
      </c>
      <c r="FR51" s="233" t="s">
        <v>733</v>
      </c>
      <c r="FS51" s="233" t="s">
        <v>733</v>
      </c>
      <c r="FT51" s="233" t="s">
        <v>2240</v>
      </c>
      <c r="FU51" s="233" t="s">
        <v>6899</v>
      </c>
      <c r="FV51" s="233" t="s">
        <v>6900</v>
      </c>
      <c r="FW51" s="241" t="s">
        <v>6898</v>
      </c>
      <c r="FX51" s="242">
        <v>115</v>
      </c>
      <c r="FY51" s="233" t="s">
        <v>6901</v>
      </c>
      <c r="FZ51" s="240">
        <v>67304960</v>
      </c>
      <c r="GA51" s="240">
        <v>13200000</v>
      </c>
      <c r="GB51" s="240">
        <v>1063</v>
      </c>
      <c r="GC51" s="232">
        <v>371</v>
      </c>
      <c r="GD51" s="233" t="s">
        <v>6902</v>
      </c>
      <c r="GE51" s="233" t="s">
        <v>733</v>
      </c>
      <c r="GF51" s="233" t="s">
        <v>1214</v>
      </c>
      <c r="GG51" s="233" t="s">
        <v>6903</v>
      </c>
      <c r="GH51" s="233" t="s">
        <v>733</v>
      </c>
      <c r="GI51" s="233" t="s">
        <v>1214</v>
      </c>
      <c r="GJ51" s="233" t="s">
        <v>733</v>
      </c>
      <c r="GK51" s="233" t="s">
        <v>733</v>
      </c>
      <c r="GL51" s="233" t="s">
        <v>1214</v>
      </c>
      <c r="GM51" s="243" t="s">
        <v>5676</v>
      </c>
      <c r="GN51" s="233" t="s">
        <v>3320</v>
      </c>
      <c r="GO51" s="233" t="s">
        <v>733</v>
      </c>
      <c r="GP51" s="233" t="s">
        <v>5721</v>
      </c>
      <c r="GQ51" s="233" t="s">
        <v>733</v>
      </c>
      <c r="GR51" s="233" t="s">
        <v>5679</v>
      </c>
      <c r="GS51" s="233" t="s">
        <v>3320</v>
      </c>
      <c r="GT51" s="233" t="s">
        <v>3320</v>
      </c>
      <c r="GU51" s="232">
        <v>0.05</v>
      </c>
      <c r="GV51" s="233" t="s">
        <v>733</v>
      </c>
      <c r="GW51" s="233" t="s">
        <v>5948</v>
      </c>
      <c r="GX51" s="233" t="s">
        <v>6904</v>
      </c>
      <c r="GY51" s="233" t="s">
        <v>733</v>
      </c>
      <c r="GZ51" s="233" t="s">
        <v>3320</v>
      </c>
      <c r="HA51" s="233" t="s">
        <v>3320</v>
      </c>
      <c r="HB51" s="233" t="s">
        <v>3320</v>
      </c>
      <c r="HC51" s="233" t="s">
        <v>5683</v>
      </c>
      <c r="HD51" s="233" t="s">
        <v>5683</v>
      </c>
      <c r="HE51" s="233" t="s">
        <v>5952</v>
      </c>
      <c r="HF51" s="233" t="s">
        <v>733</v>
      </c>
      <c r="HG51" s="233" t="s">
        <v>1214</v>
      </c>
      <c r="HH51" s="244">
        <v>46073.583321759259</v>
      </c>
      <c r="HI51" s="244">
        <v>46080.876354166663</v>
      </c>
      <c r="HJ51" s="233" t="s">
        <v>5685</v>
      </c>
      <c r="HK51" s="233" t="s">
        <v>3320</v>
      </c>
      <c r="HL51" s="233" t="s">
        <v>3320</v>
      </c>
      <c r="HM51" s="233" t="s">
        <v>3320</v>
      </c>
      <c r="HN51" s="233" t="s">
        <v>3320</v>
      </c>
      <c r="HO51" s="233" t="s">
        <v>3320</v>
      </c>
      <c r="HP51" s="233" t="s">
        <v>3320</v>
      </c>
      <c r="HQ51" s="233" t="s">
        <v>3320</v>
      </c>
      <c r="HR51" s="233" t="s">
        <v>3320</v>
      </c>
      <c r="HS51" s="233" t="s">
        <v>3320</v>
      </c>
      <c r="HT51" s="233" t="s">
        <v>3320</v>
      </c>
      <c r="HU51" s="233" t="s">
        <v>3320</v>
      </c>
      <c r="HV51" s="233" t="s">
        <v>3320</v>
      </c>
      <c r="HW51" s="233" t="s">
        <v>3320</v>
      </c>
      <c r="HX51" s="233" t="s">
        <v>3320</v>
      </c>
      <c r="HY51" s="233" t="s">
        <v>3320</v>
      </c>
      <c r="HZ51" s="233" t="s">
        <v>3320</v>
      </c>
      <c r="IA51" s="233" t="s">
        <v>3320</v>
      </c>
      <c r="IB51" s="233" t="s">
        <v>3320</v>
      </c>
      <c r="IC51" s="233" t="s">
        <v>3320</v>
      </c>
      <c r="ID51" s="233" t="s">
        <v>3320</v>
      </c>
      <c r="IE51" s="233" t="s">
        <v>3320</v>
      </c>
      <c r="IF51" s="233" t="s">
        <v>3320</v>
      </c>
      <c r="IG51" s="233" t="s">
        <v>3320</v>
      </c>
      <c r="IH51" s="233" t="s">
        <v>3320</v>
      </c>
      <c r="II51" s="233" t="s">
        <v>3320</v>
      </c>
      <c r="IJ51" s="233" t="s">
        <v>3320</v>
      </c>
      <c r="IK51" s="233" t="s">
        <v>3320</v>
      </c>
      <c r="IL51" s="233" t="s">
        <v>3320</v>
      </c>
      <c r="IM51" s="233" t="s">
        <v>3320</v>
      </c>
      <c r="IN51" s="233" t="s">
        <v>3320</v>
      </c>
      <c r="IO51" s="233" t="s">
        <v>3320</v>
      </c>
      <c r="IP51" s="233" t="s">
        <v>3320</v>
      </c>
      <c r="IQ51" s="233" t="s">
        <v>3320</v>
      </c>
      <c r="IR51" s="233" t="s">
        <v>3320</v>
      </c>
      <c r="IS51" s="233" t="s">
        <v>3320</v>
      </c>
      <c r="IT51" s="233" t="s">
        <v>3320</v>
      </c>
      <c r="IU51" s="233" t="s">
        <v>3320</v>
      </c>
      <c r="IV51" s="233" t="s">
        <v>3320</v>
      </c>
      <c r="IW51" s="233" t="s">
        <v>93</v>
      </c>
      <c r="IX51" s="256">
        <v>46083</v>
      </c>
      <c r="IY51" s="234" t="s">
        <v>910</v>
      </c>
      <c r="IZ51" s="235"/>
      <c r="JA51" s="235"/>
      <c r="JB51" s="233"/>
      <c r="JC51" s="233"/>
      <c r="JD51" s="233"/>
      <c r="JE51" s="235"/>
      <c r="JF51" s="232" t="s">
        <v>3320</v>
      </c>
      <c r="JG51" s="232" t="s">
        <v>3320</v>
      </c>
      <c r="JH51" s="232" t="s">
        <v>3320</v>
      </c>
      <c r="JI51" s="232" t="s">
        <v>3320</v>
      </c>
      <c r="JJ51" s="232" t="s">
        <v>3320</v>
      </c>
      <c r="JK51" s="233" t="s">
        <v>202</v>
      </c>
      <c r="JL51" s="235"/>
      <c r="JM51" s="235"/>
      <c r="JN51" s="233" t="s">
        <v>202</v>
      </c>
      <c r="JO51" s="232">
        <v>4</v>
      </c>
      <c r="JP51" s="232">
        <v>0</v>
      </c>
      <c r="JQ51" s="233"/>
      <c r="JR51" s="233"/>
      <c r="JS51" s="233"/>
      <c r="JT51" s="233"/>
      <c r="JU51" s="233"/>
      <c r="JV51" s="233"/>
      <c r="JW51" s="233"/>
      <c r="JX51" s="233"/>
      <c r="JY51" s="233"/>
      <c r="JZ51" s="233"/>
      <c r="KA51" s="233"/>
      <c r="KB51" s="233"/>
      <c r="KC51" s="233"/>
      <c r="KD51" s="233"/>
      <c r="KE51" s="233"/>
      <c r="KF51" s="233"/>
      <c r="KG51" s="233"/>
      <c r="KH51" s="233"/>
      <c r="KI51" s="233"/>
      <c r="KJ51" s="233"/>
      <c r="KK51" s="233"/>
      <c r="KL51" s="233"/>
      <c r="KM51" s="233"/>
      <c r="KN51" s="232" t="s">
        <v>3320</v>
      </c>
      <c r="KO51" s="232" t="s">
        <v>3320</v>
      </c>
      <c r="KP51" s="232" t="s">
        <v>3320</v>
      </c>
      <c r="KQ51" s="235"/>
      <c r="KR51" s="235"/>
      <c r="KS51" s="235"/>
      <c r="KT51" s="233"/>
      <c r="KU51" s="235"/>
      <c r="KV51" s="235"/>
      <c r="KW51" s="235"/>
      <c r="KX51" s="233"/>
      <c r="KY51" s="232">
        <v>70</v>
      </c>
      <c r="KZ51" s="236">
        <v>0</v>
      </c>
      <c r="LA51" s="235"/>
      <c r="LB51" s="232">
        <v>0</v>
      </c>
      <c r="LC51" s="233"/>
      <c r="LD51" s="233" t="s">
        <v>6000</v>
      </c>
      <c r="LE51" s="233" t="s">
        <v>5777</v>
      </c>
      <c r="LF51" s="235"/>
    </row>
    <row r="52" spans="1:318" ht="49.5" customHeight="1" thickBot="1">
      <c r="A52" s="231" t="s">
        <v>5638</v>
      </c>
      <c r="B52" s="232">
        <v>357</v>
      </c>
      <c r="C52" s="233" t="s">
        <v>6905</v>
      </c>
      <c r="D52" s="233" t="s">
        <v>6906</v>
      </c>
      <c r="E52" s="232">
        <v>357</v>
      </c>
      <c r="F52" s="232">
        <v>81</v>
      </c>
      <c r="G52" s="233" t="s">
        <v>6907</v>
      </c>
      <c r="H52" s="233" t="s">
        <v>6908</v>
      </c>
      <c r="I52" s="234" t="s">
        <v>5782</v>
      </c>
      <c r="J52" s="234">
        <v>1</v>
      </c>
      <c r="K52" s="234" t="s">
        <v>68</v>
      </c>
      <c r="L52" s="235"/>
      <c r="M52" s="234" t="s">
        <v>5782</v>
      </c>
      <c r="N52" s="235"/>
      <c r="O52" s="235"/>
      <c r="P52" s="235"/>
      <c r="Q52" s="234">
        <v>1</v>
      </c>
      <c r="R52" s="234" t="s">
        <v>68</v>
      </c>
      <c r="S52" s="235"/>
      <c r="T52" s="235"/>
      <c r="U52" s="235"/>
      <c r="V52" s="233" t="s">
        <v>6909</v>
      </c>
      <c r="W52" s="233" t="s">
        <v>5643</v>
      </c>
      <c r="X52" s="232">
        <v>1</v>
      </c>
      <c r="Y52" s="232">
        <v>455</v>
      </c>
      <c r="Z52" s="236">
        <v>0</v>
      </c>
      <c r="AA52" s="236">
        <v>0</v>
      </c>
      <c r="AB52" s="232">
        <v>1</v>
      </c>
      <c r="AC52" s="233" t="s">
        <v>6910</v>
      </c>
      <c r="AD52" s="233" t="s">
        <v>6911</v>
      </c>
      <c r="AE52" s="234" t="s">
        <v>5645</v>
      </c>
      <c r="AF52" s="233" t="s">
        <v>5646</v>
      </c>
      <c r="AG52" s="234" t="s">
        <v>5645</v>
      </c>
      <c r="AH52" s="233" t="s">
        <v>6910</v>
      </c>
      <c r="AI52" s="233" t="s">
        <v>6912</v>
      </c>
      <c r="AJ52" s="233" t="s">
        <v>6913</v>
      </c>
      <c r="AK52" s="233" t="s">
        <v>5698</v>
      </c>
      <c r="AL52" s="233" t="s">
        <v>6914</v>
      </c>
      <c r="AM52" s="233" t="s">
        <v>6915</v>
      </c>
      <c r="AN52" s="233" t="s">
        <v>3320</v>
      </c>
      <c r="AO52" s="233" t="s">
        <v>6916</v>
      </c>
      <c r="AP52" s="233" t="s">
        <v>5698</v>
      </c>
      <c r="AQ52" s="233" t="s">
        <v>6917</v>
      </c>
      <c r="AR52" s="233" t="s">
        <v>6918</v>
      </c>
      <c r="AS52" s="233" t="s">
        <v>6919</v>
      </c>
      <c r="AT52" s="233" t="s">
        <v>733</v>
      </c>
      <c r="AU52" s="233" t="s">
        <v>733</v>
      </c>
      <c r="AV52" s="233" t="s">
        <v>733</v>
      </c>
      <c r="AW52" s="233" t="s">
        <v>3320</v>
      </c>
      <c r="AX52" s="233" t="s">
        <v>6920</v>
      </c>
      <c r="AY52" s="233" t="s">
        <v>733</v>
      </c>
      <c r="AZ52" s="233" t="s">
        <v>6921</v>
      </c>
      <c r="BA52" s="233" t="s">
        <v>6922</v>
      </c>
      <c r="BB52" s="233" t="s">
        <v>6923</v>
      </c>
      <c r="BC52" s="233" t="s">
        <v>6908</v>
      </c>
      <c r="BD52" s="233" t="s">
        <v>6924</v>
      </c>
      <c r="BE52" s="233" t="s">
        <v>6925</v>
      </c>
      <c r="BF52" s="234" t="s">
        <v>1214</v>
      </c>
      <c r="BG52" s="233" t="s">
        <v>3320</v>
      </c>
      <c r="BH52" s="233" t="s">
        <v>2043</v>
      </c>
      <c r="BI52" s="233" t="s">
        <v>2043</v>
      </c>
      <c r="BJ52" s="233" t="s">
        <v>5934</v>
      </c>
      <c r="BK52" s="233" t="s">
        <v>6926</v>
      </c>
      <c r="BL52" s="234">
        <v>400</v>
      </c>
      <c r="BM52" s="233" t="s">
        <v>5936</v>
      </c>
      <c r="BN52" s="237">
        <v>46842</v>
      </c>
      <c r="BO52" s="232">
        <v>22</v>
      </c>
      <c r="BP52" s="232">
        <v>2028</v>
      </c>
      <c r="BQ52" s="232">
        <v>455</v>
      </c>
      <c r="BR52" s="234">
        <v>455</v>
      </c>
      <c r="BS52" s="233" t="s">
        <v>5666</v>
      </c>
      <c r="BT52" s="232">
        <v>780000</v>
      </c>
      <c r="BU52" s="234">
        <v>1076</v>
      </c>
      <c r="BV52" s="238">
        <v>0.27</v>
      </c>
      <c r="BW52" s="239" t="s">
        <v>910</v>
      </c>
      <c r="BX52" s="233" t="s">
        <v>733</v>
      </c>
      <c r="BY52" s="235"/>
      <c r="BZ52" s="232">
        <v>0.97</v>
      </c>
      <c r="CA52" s="233" t="s">
        <v>733</v>
      </c>
      <c r="CB52" s="232">
        <v>525</v>
      </c>
      <c r="CC52" s="233" t="s">
        <v>5713</v>
      </c>
      <c r="CD52" s="233" t="s">
        <v>5801</v>
      </c>
      <c r="CE52" s="233" t="s">
        <v>3320</v>
      </c>
      <c r="CF52" s="233" t="s">
        <v>1214</v>
      </c>
      <c r="CG52" s="233" t="s">
        <v>733</v>
      </c>
      <c r="CH52" s="232">
        <v>900</v>
      </c>
      <c r="CI52" s="232">
        <v>800</v>
      </c>
      <c r="CJ52" s="233" t="s">
        <v>6927</v>
      </c>
      <c r="CK52" s="232">
        <v>365</v>
      </c>
      <c r="CL52" s="232">
        <v>85</v>
      </c>
      <c r="CM52" s="232">
        <v>98</v>
      </c>
      <c r="CN52" s="232">
        <v>25</v>
      </c>
      <c r="CO52" s="237">
        <v>46783</v>
      </c>
      <c r="CP52" s="232">
        <v>2028</v>
      </c>
      <c r="CQ52" s="232">
        <v>0.75</v>
      </c>
      <c r="CR52" s="232">
        <v>27</v>
      </c>
      <c r="CS52" s="233" t="s">
        <v>6928</v>
      </c>
      <c r="CT52" s="232">
        <v>135000000</v>
      </c>
      <c r="CU52" s="233" t="s">
        <v>3320</v>
      </c>
      <c r="CV52" s="233" t="s">
        <v>3320</v>
      </c>
      <c r="CW52" s="233" t="s">
        <v>3320</v>
      </c>
      <c r="CX52" s="233" t="s">
        <v>3320</v>
      </c>
      <c r="CY52" s="233" t="s">
        <v>3320</v>
      </c>
      <c r="CZ52" s="233" t="s">
        <v>3320</v>
      </c>
      <c r="DA52" s="233" t="s">
        <v>3320</v>
      </c>
      <c r="DB52" s="233" t="s">
        <v>3320</v>
      </c>
      <c r="DC52" s="233" t="s">
        <v>3320</v>
      </c>
      <c r="DD52" s="233" t="s">
        <v>3320</v>
      </c>
      <c r="DE52" s="235"/>
      <c r="DF52" s="233" t="s">
        <v>3320</v>
      </c>
      <c r="DG52" s="233" t="s">
        <v>3320</v>
      </c>
      <c r="DH52" s="233" t="s">
        <v>3320</v>
      </c>
      <c r="DI52" s="233" t="s">
        <v>3320</v>
      </c>
      <c r="DJ52" s="233" t="s">
        <v>3320</v>
      </c>
      <c r="DK52" s="233" t="s">
        <v>3320</v>
      </c>
      <c r="DL52" s="235"/>
      <c r="DM52" s="233" t="s">
        <v>3320</v>
      </c>
      <c r="DN52" s="233" t="s">
        <v>3320</v>
      </c>
      <c r="DO52" s="233" t="s">
        <v>3320</v>
      </c>
      <c r="DP52" s="235"/>
      <c r="DQ52" s="233" t="s">
        <v>3320</v>
      </c>
      <c r="DR52" s="233" t="s">
        <v>3320</v>
      </c>
      <c r="DS52" s="233" t="s">
        <v>3320</v>
      </c>
      <c r="DT52" s="233" t="s">
        <v>3320</v>
      </c>
      <c r="DU52" s="233" t="s">
        <v>3320</v>
      </c>
      <c r="DV52" s="233" t="s">
        <v>3320</v>
      </c>
      <c r="DW52" s="233" t="s">
        <v>3320</v>
      </c>
      <c r="DX52" s="233" t="s">
        <v>3320</v>
      </c>
      <c r="DY52" s="233" t="s">
        <v>3320</v>
      </c>
      <c r="DZ52" s="233" t="s">
        <v>3320</v>
      </c>
      <c r="EA52" s="233" t="s">
        <v>3320</v>
      </c>
      <c r="EB52" s="233" t="s">
        <v>3320</v>
      </c>
      <c r="EC52" s="233" t="s">
        <v>3320</v>
      </c>
      <c r="ED52" s="233" t="s">
        <v>3320</v>
      </c>
      <c r="EE52" s="233" t="s">
        <v>3320</v>
      </c>
      <c r="EF52" s="233" t="s">
        <v>3320</v>
      </c>
      <c r="EG52" s="233" t="s">
        <v>3320</v>
      </c>
      <c r="EH52" s="233" t="s">
        <v>3320</v>
      </c>
      <c r="EI52" s="233" t="s">
        <v>3320</v>
      </c>
      <c r="EJ52" s="233" t="s">
        <v>3320</v>
      </c>
      <c r="EK52" s="233" t="s">
        <v>3320</v>
      </c>
      <c r="EL52" s="233" t="s">
        <v>3320</v>
      </c>
      <c r="EM52" s="233" t="s">
        <v>3320</v>
      </c>
      <c r="EN52" s="233" t="s">
        <v>3320</v>
      </c>
      <c r="EO52" s="233" t="s">
        <v>3320</v>
      </c>
      <c r="EP52" s="233" t="s">
        <v>3320</v>
      </c>
      <c r="EQ52" s="233" t="s">
        <v>3320</v>
      </c>
      <c r="ER52" s="233" t="s">
        <v>3320</v>
      </c>
      <c r="ES52" s="233" t="s">
        <v>3320</v>
      </c>
      <c r="ET52" s="233" t="s">
        <v>3320</v>
      </c>
      <c r="EU52" s="233" t="s">
        <v>3320</v>
      </c>
      <c r="EV52" s="233" t="s">
        <v>3320</v>
      </c>
      <c r="EW52" s="233" t="s">
        <v>3320</v>
      </c>
      <c r="EX52" s="233" t="s">
        <v>3320</v>
      </c>
      <c r="EY52" s="233" t="s">
        <v>3320</v>
      </c>
      <c r="EZ52" s="233" t="s">
        <v>3320</v>
      </c>
      <c r="FA52" s="233" t="s">
        <v>3320</v>
      </c>
      <c r="FB52" s="233" t="s">
        <v>3320</v>
      </c>
      <c r="FC52" s="233" t="s">
        <v>3320</v>
      </c>
      <c r="FD52" s="233" t="s">
        <v>3320</v>
      </c>
      <c r="FE52" s="233" t="s">
        <v>3320</v>
      </c>
      <c r="FF52" s="233" t="s">
        <v>3320</v>
      </c>
      <c r="FG52" s="233" t="s">
        <v>3320</v>
      </c>
      <c r="FH52" s="233" t="s">
        <v>3320</v>
      </c>
      <c r="FI52" s="233" t="s">
        <v>3320</v>
      </c>
      <c r="FJ52" s="233" t="s">
        <v>3320</v>
      </c>
      <c r="FK52" s="233" t="s">
        <v>3320</v>
      </c>
      <c r="FL52" s="233" t="s">
        <v>3320</v>
      </c>
      <c r="FM52" s="233" t="s">
        <v>3320</v>
      </c>
      <c r="FN52" s="240">
        <v>682500000</v>
      </c>
      <c r="FO52" s="232">
        <v>683</v>
      </c>
      <c r="FP52" s="233" t="s">
        <v>733</v>
      </c>
      <c r="FQ52" s="233" t="s">
        <v>733</v>
      </c>
      <c r="FR52" s="233" t="s">
        <v>733</v>
      </c>
      <c r="FS52" s="233" t="s">
        <v>733</v>
      </c>
      <c r="FT52" s="233" t="s">
        <v>3816</v>
      </c>
      <c r="FU52" s="233" t="s">
        <v>6929</v>
      </c>
      <c r="FV52" s="233" t="s">
        <v>6930</v>
      </c>
      <c r="FW52" s="241" t="s">
        <v>6926</v>
      </c>
      <c r="FX52" s="242">
        <v>400</v>
      </c>
      <c r="FY52" s="233" t="s">
        <v>6931</v>
      </c>
      <c r="FZ52" s="240">
        <v>682500000</v>
      </c>
      <c r="GA52" s="240">
        <v>125000000</v>
      </c>
      <c r="GB52" s="240">
        <v>45000</v>
      </c>
      <c r="GC52" s="240">
        <v>6000</v>
      </c>
      <c r="GD52" s="233" t="s">
        <v>6932</v>
      </c>
      <c r="GE52" s="233" t="s">
        <v>733</v>
      </c>
      <c r="GF52" s="233" t="s">
        <v>733</v>
      </c>
      <c r="GG52" s="233" t="s">
        <v>6933</v>
      </c>
      <c r="GH52" s="233" t="s">
        <v>733</v>
      </c>
      <c r="GI52" s="233" t="s">
        <v>1214</v>
      </c>
      <c r="GJ52" s="233" t="s">
        <v>1214</v>
      </c>
      <c r="GK52" s="233" t="s">
        <v>733</v>
      </c>
      <c r="GL52" s="233" t="s">
        <v>733</v>
      </c>
      <c r="GM52" s="243" t="s">
        <v>5676</v>
      </c>
      <c r="GN52" s="233" t="s">
        <v>3320</v>
      </c>
      <c r="GO52" s="233" t="s">
        <v>733</v>
      </c>
      <c r="GP52" s="233" t="s">
        <v>5721</v>
      </c>
      <c r="GQ52" s="233" t="s">
        <v>1214</v>
      </c>
      <c r="GR52" s="233" t="s">
        <v>1214</v>
      </c>
      <c r="GS52" s="233" t="s">
        <v>3320</v>
      </c>
      <c r="GT52" s="233" t="s">
        <v>3320</v>
      </c>
      <c r="GU52" s="232">
        <v>0</v>
      </c>
      <c r="GV52" s="233" t="s">
        <v>1214</v>
      </c>
      <c r="GW52" s="233" t="s">
        <v>1214</v>
      </c>
      <c r="GX52" s="233" t="s">
        <v>3320</v>
      </c>
      <c r="GY52" s="233" t="s">
        <v>1214</v>
      </c>
      <c r="GZ52" s="233" t="s">
        <v>3320</v>
      </c>
      <c r="HA52" s="233" t="s">
        <v>6934</v>
      </c>
      <c r="HB52" s="233" t="s">
        <v>3320</v>
      </c>
      <c r="HC52" s="233" t="s">
        <v>3320</v>
      </c>
      <c r="HD52" s="233" t="s">
        <v>3320</v>
      </c>
      <c r="HE52" s="233" t="s">
        <v>3320</v>
      </c>
      <c r="HF52" s="233" t="s">
        <v>733</v>
      </c>
      <c r="HG52" s="233" t="s">
        <v>1214</v>
      </c>
      <c r="HH52" s="244">
        <v>46067.541203703702</v>
      </c>
      <c r="HI52" s="244">
        <v>46080.866782407407</v>
      </c>
      <c r="HJ52" s="233" t="s">
        <v>5685</v>
      </c>
      <c r="HK52" s="233" t="s">
        <v>3320</v>
      </c>
      <c r="HL52" s="233" t="s">
        <v>3320</v>
      </c>
      <c r="HM52" s="233" t="s">
        <v>3320</v>
      </c>
      <c r="HN52" s="233" t="s">
        <v>3320</v>
      </c>
      <c r="HO52" s="233" t="s">
        <v>3320</v>
      </c>
      <c r="HP52" s="233" t="s">
        <v>3320</v>
      </c>
      <c r="HQ52" s="233" t="s">
        <v>3320</v>
      </c>
      <c r="HR52" s="233" t="s">
        <v>3320</v>
      </c>
      <c r="HS52" s="233" t="s">
        <v>3320</v>
      </c>
      <c r="HT52" s="233" t="s">
        <v>3320</v>
      </c>
      <c r="HU52" s="233" t="s">
        <v>3320</v>
      </c>
      <c r="HV52" s="233" t="s">
        <v>3320</v>
      </c>
      <c r="HW52" s="233" t="s">
        <v>3320</v>
      </c>
      <c r="HX52" s="233" t="s">
        <v>3320</v>
      </c>
      <c r="HY52" s="233" t="s">
        <v>3320</v>
      </c>
      <c r="HZ52" s="233" t="s">
        <v>3320</v>
      </c>
      <c r="IA52" s="233" t="s">
        <v>3320</v>
      </c>
      <c r="IB52" s="233" t="s">
        <v>3320</v>
      </c>
      <c r="IC52" s="233" t="s">
        <v>3320</v>
      </c>
      <c r="ID52" s="233" t="s">
        <v>3320</v>
      </c>
      <c r="IE52" s="233" t="s">
        <v>3320</v>
      </c>
      <c r="IF52" s="233" t="s">
        <v>3320</v>
      </c>
      <c r="IG52" s="233" t="s">
        <v>3320</v>
      </c>
      <c r="IH52" s="233" t="s">
        <v>3320</v>
      </c>
      <c r="II52" s="233" t="s">
        <v>3320</v>
      </c>
      <c r="IJ52" s="233" t="s">
        <v>3320</v>
      </c>
      <c r="IK52" s="233" t="s">
        <v>3320</v>
      </c>
      <c r="IL52" s="233" t="s">
        <v>3320</v>
      </c>
      <c r="IM52" s="233" t="s">
        <v>3320</v>
      </c>
      <c r="IN52" s="233" t="s">
        <v>3320</v>
      </c>
      <c r="IO52" s="233" t="s">
        <v>3320</v>
      </c>
      <c r="IP52" s="233" t="s">
        <v>3320</v>
      </c>
      <c r="IQ52" s="233" t="s">
        <v>3320</v>
      </c>
      <c r="IR52" s="233" t="s">
        <v>3320</v>
      </c>
      <c r="IS52" s="233" t="s">
        <v>3320</v>
      </c>
      <c r="IT52" s="233" t="s">
        <v>3320</v>
      </c>
      <c r="IU52" s="233" t="s">
        <v>3320</v>
      </c>
      <c r="IV52" s="233" t="s">
        <v>3320</v>
      </c>
      <c r="IW52" s="233" t="s">
        <v>5773</v>
      </c>
      <c r="IX52" s="234" t="s">
        <v>5774</v>
      </c>
      <c r="IY52" s="234" t="s">
        <v>5774</v>
      </c>
      <c r="IZ52" s="233" t="s">
        <v>5775</v>
      </c>
      <c r="JA52" s="235"/>
      <c r="JB52" s="233"/>
      <c r="JC52" s="233"/>
      <c r="JD52" s="233"/>
      <c r="JE52" s="235"/>
      <c r="JF52" s="232" t="s">
        <v>3320</v>
      </c>
      <c r="JG52" s="232" t="s">
        <v>3320</v>
      </c>
      <c r="JH52" s="232" t="s">
        <v>3320</v>
      </c>
      <c r="JI52" s="232" t="s">
        <v>3320</v>
      </c>
      <c r="JJ52" s="232" t="s">
        <v>3320</v>
      </c>
      <c r="JK52" s="233" t="s">
        <v>202</v>
      </c>
      <c r="JL52" s="235"/>
      <c r="JM52" s="235"/>
      <c r="JN52" s="233" t="s">
        <v>202</v>
      </c>
      <c r="JO52" s="232">
        <v>7</v>
      </c>
      <c r="JP52" s="232">
        <v>0</v>
      </c>
      <c r="JQ52" s="233"/>
      <c r="JR52" s="233"/>
      <c r="JS52" s="233"/>
      <c r="JT52" s="233"/>
      <c r="JU52" s="233"/>
      <c r="JV52" s="233"/>
      <c r="JW52" s="233"/>
      <c r="JX52" s="233"/>
      <c r="JY52" s="233"/>
      <c r="JZ52" s="233"/>
      <c r="KA52" s="233"/>
      <c r="KB52" s="233"/>
      <c r="KC52" s="233"/>
      <c r="KD52" s="233"/>
      <c r="KE52" s="233"/>
      <c r="KF52" s="233"/>
      <c r="KG52" s="233"/>
      <c r="KH52" s="233"/>
      <c r="KI52" s="233"/>
      <c r="KJ52" s="233"/>
      <c r="KK52" s="233"/>
      <c r="KL52" s="233"/>
      <c r="KM52" s="233"/>
      <c r="KN52" s="232" t="s">
        <v>3320</v>
      </c>
      <c r="KO52" s="232" t="s">
        <v>3320</v>
      </c>
      <c r="KP52" s="232" t="s">
        <v>3320</v>
      </c>
      <c r="KQ52" s="235"/>
      <c r="KR52" s="235"/>
      <c r="KS52" s="235"/>
      <c r="KT52" s="233"/>
      <c r="KU52" s="235"/>
      <c r="KV52" s="235"/>
      <c r="KW52" s="235"/>
      <c r="KX52" s="233"/>
      <c r="KY52" s="232">
        <v>455</v>
      </c>
      <c r="KZ52" s="236">
        <v>0</v>
      </c>
      <c r="LA52" s="235"/>
      <c r="LB52" s="232">
        <v>0</v>
      </c>
      <c r="LC52" s="233"/>
      <c r="LD52" s="235"/>
      <c r="LE52" s="235"/>
      <c r="LF52" s="235"/>
    </row>
    <row r="53" spans="1:318" ht="49.5" customHeight="1" thickBot="1">
      <c r="A53" s="231" t="s">
        <v>5638</v>
      </c>
      <c r="B53" s="232">
        <v>393</v>
      </c>
      <c r="C53" s="233" t="s">
        <v>6935</v>
      </c>
      <c r="D53" s="233" t="s">
        <v>6936</v>
      </c>
      <c r="E53" s="232">
        <v>393</v>
      </c>
      <c r="F53" s="232">
        <v>35</v>
      </c>
      <c r="G53" s="233" t="s">
        <v>2391</v>
      </c>
      <c r="H53" s="233" t="s">
        <v>6937</v>
      </c>
      <c r="I53" s="234">
        <v>1</v>
      </c>
      <c r="J53" s="235"/>
      <c r="K53" s="234" t="s">
        <v>68</v>
      </c>
      <c r="L53" s="235"/>
      <c r="M53" s="234">
        <v>1</v>
      </c>
      <c r="N53" s="234">
        <v>1</v>
      </c>
      <c r="O53" s="235"/>
      <c r="P53" s="235"/>
      <c r="Q53" s="234">
        <v>1</v>
      </c>
      <c r="R53" s="234" t="s">
        <v>68</v>
      </c>
      <c r="S53" s="235"/>
      <c r="T53" s="235"/>
      <c r="U53" s="235"/>
      <c r="V53" s="233" t="s">
        <v>61</v>
      </c>
      <c r="W53" s="233" t="s">
        <v>5916</v>
      </c>
      <c r="X53" s="232">
        <v>1.5</v>
      </c>
      <c r="Y53" s="232">
        <v>256.5</v>
      </c>
      <c r="Z53" s="236">
        <v>0</v>
      </c>
      <c r="AA53" s="236">
        <v>0</v>
      </c>
      <c r="AB53" s="232">
        <v>1</v>
      </c>
      <c r="AC53" s="233" t="s">
        <v>67</v>
      </c>
      <c r="AD53" s="233" t="s">
        <v>3475</v>
      </c>
      <c r="AE53" s="234" t="s">
        <v>5645</v>
      </c>
      <c r="AF53" s="233" t="s">
        <v>5693</v>
      </c>
      <c r="AG53" s="234" t="s">
        <v>5645</v>
      </c>
      <c r="AH53" s="233" t="s">
        <v>67</v>
      </c>
      <c r="AI53" s="233" t="s">
        <v>6183</v>
      </c>
      <c r="AJ53" s="233" t="s">
        <v>5698</v>
      </c>
      <c r="AK53" s="233" t="s">
        <v>5698</v>
      </c>
      <c r="AL53" s="233" t="s">
        <v>6938</v>
      </c>
      <c r="AM53" s="233" t="s">
        <v>6939</v>
      </c>
      <c r="AN53" s="233" t="s">
        <v>3320</v>
      </c>
      <c r="AO53" s="233" t="s">
        <v>6940</v>
      </c>
      <c r="AP53" s="233" t="s">
        <v>6941</v>
      </c>
      <c r="AQ53" s="233" t="s">
        <v>6942</v>
      </c>
      <c r="AR53" s="233" t="s">
        <v>6943</v>
      </c>
      <c r="AS53" s="233" t="s">
        <v>6944</v>
      </c>
      <c r="AT53" s="233" t="s">
        <v>733</v>
      </c>
      <c r="AU53" s="233" t="s">
        <v>733</v>
      </c>
      <c r="AV53" s="233" t="s">
        <v>733</v>
      </c>
      <c r="AW53" s="233" t="s">
        <v>3320</v>
      </c>
      <c r="AX53" s="233" t="s">
        <v>6945</v>
      </c>
      <c r="AY53" s="233" t="s">
        <v>733</v>
      </c>
      <c r="AZ53" s="233" t="s">
        <v>6946</v>
      </c>
      <c r="BA53" s="233" t="s">
        <v>6947</v>
      </c>
      <c r="BB53" s="233" t="s">
        <v>6894</v>
      </c>
      <c r="BC53" s="233" t="s">
        <v>6869</v>
      </c>
      <c r="BD53" s="233" t="s">
        <v>6948</v>
      </c>
      <c r="BE53" s="233" t="s">
        <v>6949</v>
      </c>
      <c r="BF53" s="234" t="s">
        <v>1214</v>
      </c>
      <c r="BG53" s="233" t="s">
        <v>3320</v>
      </c>
      <c r="BH53" s="233" t="s">
        <v>2043</v>
      </c>
      <c r="BI53" s="233" t="s">
        <v>2043</v>
      </c>
      <c r="BJ53" s="233" t="s">
        <v>3589</v>
      </c>
      <c r="BK53" s="233" t="s">
        <v>4301</v>
      </c>
      <c r="BL53" s="234">
        <v>138</v>
      </c>
      <c r="BM53" s="233" t="s">
        <v>6612</v>
      </c>
      <c r="BN53" s="237">
        <v>47453</v>
      </c>
      <c r="BO53" s="234">
        <v>24</v>
      </c>
      <c r="BP53" s="232">
        <v>2029</v>
      </c>
      <c r="BQ53" s="232">
        <v>171</v>
      </c>
      <c r="BR53" s="234">
        <v>171</v>
      </c>
      <c r="BS53" s="233" t="s">
        <v>5666</v>
      </c>
      <c r="BT53" s="232">
        <v>29</v>
      </c>
      <c r="BU53" s="234">
        <v>592.6</v>
      </c>
      <c r="BV53" s="238">
        <v>0.4</v>
      </c>
      <c r="BW53" s="239" t="s">
        <v>910</v>
      </c>
      <c r="BX53" s="233" t="s">
        <v>733</v>
      </c>
      <c r="BY53" s="233" t="s">
        <v>910</v>
      </c>
      <c r="BZ53" s="233" t="s">
        <v>3320</v>
      </c>
      <c r="CA53" s="233" t="s">
        <v>3320</v>
      </c>
      <c r="CB53" s="233" t="s">
        <v>3320</v>
      </c>
      <c r="CC53" s="233" t="s">
        <v>3320</v>
      </c>
      <c r="CD53" s="233" t="s">
        <v>3320</v>
      </c>
      <c r="CE53" s="233" t="s">
        <v>3320</v>
      </c>
      <c r="CF53" s="233" t="s">
        <v>3320</v>
      </c>
      <c r="CG53" s="233" t="s">
        <v>3320</v>
      </c>
      <c r="CH53" s="233" t="s">
        <v>3320</v>
      </c>
      <c r="CI53" s="233" t="s">
        <v>3320</v>
      </c>
      <c r="CJ53" s="235"/>
      <c r="CK53" s="233" t="s">
        <v>3320</v>
      </c>
      <c r="CL53" s="233" t="s">
        <v>3320</v>
      </c>
      <c r="CM53" s="233" t="s">
        <v>3320</v>
      </c>
      <c r="CN53" s="233" t="s">
        <v>3320</v>
      </c>
      <c r="CO53" s="233" t="s">
        <v>3320</v>
      </c>
      <c r="CP53" s="235"/>
      <c r="CQ53" s="233" t="s">
        <v>3320</v>
      </c>
      <c r="CR53" s="233" t="s">
        <v>3320</v>
      </c>
      <c r="CS53" s="233" t="s">
        <v>3320</v>
      </c>
      <c r="CT53" s="233" t="s">
        <v>3320</v>
      </c>
      <c r="CU53" s="232">
        <v>5.9</v>
      </c>
      <c r="CV53" s="232">
        <v>7.6</v>
      </c>
      <c r="CW53" s="233" t="s">
        <v>733</v>
      </c>
      <c r="CX53" s="233" t="s">
        <v>5937</v>
      </c>
      <c r="CY53" s="232">
        <v>40</v>
      </c>
      <c r="CZ53" s="233" t="s">
        <v>733</v>
      </c>
      <c r="DA53" s="233" t="s">
        <v>733</v>
      </c>
      <c r="DB53" s="233" t="s">
        <v>733</v>
      </c>
      <c r="DC53" s="232">
        <v>3465.56</v>
      </c>
      <c r="DD53" s="232">
        <v>3109.8</v>
      </c>
      <c r="DE53" s="233" t="s">
        <v>6950</v>
      </c>
      <c r="DF53" s="232">
        <v>365</v>
      </c>
      <c r="DG53" s="232">
        <v>94.16</v>
      </c>
      <c r="DH53" s="232">
        <v>97</v>
      </c>
      <c r="DI53" s="232">
        <v>20</v>
      </c>
      <c r="DJ53" s="237">
        <v>46722</v>
      </c>
      <c r="DK53" s="232">
        <v>1.75</v>
      </c>
      <c r="DL53" s="232">
        <v>2027</v>
      </c>
      <c r="DM53" s="232">
        <v>12</v>
      </c>
      <c r="DN53" s="233" t="s">
        <v>6951</v>
      </c>
      <c r="DO53" s="232">
        <v>15000000</v>
      </c>
      <c r="DP53" s="235"/>
      <c r="DQ53" s="233" t="s">
        <v>3320</v>
      </c>
      <c r="DR53" s="233" t="s">
        <v>3320</v>
      </c>
      <c r="DS53" s="233" t="s">
        <v>3320</v>
      </c>
      <c r="DT53" s="233" t="s">
        <v>3320</v>
      </c>
      <c r="DU53" s="233" t="s">
        <v>3320</v>
      </c>
      <c r="DV53" s="233" t="s">
        <v>3320</v>
      </c>
      <c r="DW53" s="233" t="s">
        <v>3320</v>
      </c>
      <c r="DX53" s="233" t="s">
        <v>3320</v>
      </c>
      <c r="DY53" s="233" t="s">
        <v>3320</v>
      </c>
      <c r="DZ53" s="233" t="s">
        <v>3320</v>
      </c>
      <c r="EA53" s="233" t="s">
        <v>3320</v>
      </c>
      <c r="EB53" s="233" t="s">
        <v>3320</v>
      </c>
      <c r="EC53" s="233" t="s">
        <v>3320</v>
      </c>
      <c r="ED53" s="233" t="s">
        <v>3320</v>
      </c>
      <c r="EE53" s="233" t="s">
        <v>3320</v>
      </c>
      <c r="EF53" s="233" t="s">
        <v>3320</v>
      </c>
      <c r="EG53" s="233" t="s">
        <v>3320</v>
      </c>
      <c r="EH53" s="233" t="s">
        <v>3320</v>
      </c>
      <c r="EI53" s="233" t="s">
        <v>3320</v>
      </c>
      <c r="EJ53" s="233" t="s">
        <v>3320</v>
      </c>
      <c r="EK53" s="233" t="s">
        <v>3320</v>
      </c>
      <c r="EL53" s="233" t="s">
        <v>3320</v>
      </c>
      <c r="EM53" s="233" t="s">
        <v>3320</v>
      </c>
      <c r="EN53" s="233" t="s">
        <v>3320</v>
      </c>
      <c r="EO53" s="233" t="s">
        <v>3320</v>
      </c>
      <c r="EP53" s="233" t="s">
        <v>3320</v>
      </c>
      <c r="EQ53" s="233" t="s">
        <v>3320</v>
      </c>
      <c r="ER53" s="233" t="s">
        <v>3320</v>
      </c>
      <c r="ES53" s="233" t="s">
        <v>3320</v>
      </c>
      <c r="ET53" s="233" t="s">
        <v>3320</v>
      </c>
      <c r="EU53" s="233" t="s">
        <v>3320</v>
      </c>
      <c r="EV53" s="233" t="s">
        <v>3320</v>
      </c>
      <c r="EW53" s="233" t="s">
        <v>3320</v>
      </c>
      <c r="EX53" s="233" t="s">
        <v>3320</v>
      </c>
      <c r="EY53" s="233" t="s">
        <v>3320</v>
      </c>
      <c r="EZ53" s="233" t="s">
        <v>3320</v>
      </c>
      <c r="FA53" s="233" t="s">
        <v>3320</v>
      </c>
      <c r="FB53" s="233" t="s">
        <v>3320</v>
      </c>
      <c r="FC53" s="233" t="s">
        <v>3320</v>
      </c>
      <c r="FD53" s="233" t="s">
        <v>3320</v>
      </c>
      <c r="FE53" s="233" t="s">
        <v>3320</v>
      </c>
      <c r="FF53" s="233" t="s">
        <v>3320</v>
      </c>
      <c r="FG53" s="233" t="s">
        <v>3320</v>
      </c>
      <c r="FH53" s="233" t="s">
        <v>3320</v>
      </c>
      <c r="FI53" s="233" t="s">
        <v>3320</v>
      </c>
      <c r="FJ53" s="233" t="s">
        <v>3320</v>
      </c>
      <c r="FK53" s="233" t="s">
        <v>3320</v>
      </c>
      <c r="FL53" s="233" t="s">
        <v>3320</v>
      </c>
      <c r="FM53" s="233" t="s">
        <v>3320</v>
      </c>
      <c r="FN53" s="240">
        <v>411480934</v>
      </c>
      <c r="FO53" s="232">
        <v>411</v>
      </c>
      <c r="FP53" s="233" t="s">
        <v>733</v>
      </c>
      <c r="FQ53" s="233" t="s">
        <v>733</v>
      </c>
      <c r="FR53" s="233" t="s">
        <v>733</v>
      </c>
      <c r="FS53" s="233" t="s">
        <v>733</v>
      </c>
      <c r="FT53" s="233" t="s">
        <v>66</v>
      </c>
      <c r="FU53" s="233" t="s">
        <v>6952</v>
      </c>
      <c r="FV53" s="233" t="s">
        <v>6953</v>
      </c>
      <c r="FW53" s="241" t="s">
        <v>4301</v>
      </c>
      <c r="FX53" s="242">
        <v>230</v>
      </c>
      <c r="FY53" s="233" t="s">
        <v>6954</v>
      </c>
      <c r="FZ53" s="240">
        <v>411480934</v>
      </c>
      <c r="GA53" s="240">
        <v>40800000</v>
      </c>
      <c r="GB53" s="240">
        <v>5035</v>
      </c>
      <c r="GC53" s="232">
        <v>849</v>
      </c>
      <c r="GD53" s="233" t="s">
        <v>6955</v>
      </c>
      <c r="GE53" s="233" t="s">
        <v>733</v>
      </c>
      <c r="GF53" s="233" t="s">
        <v>1214</v>
      </c>
      <c r="GG53" s="233" t="s">
        <v>6956</v>
      </c>
      <c r="GH53" s="233" t="s">
        <v>733</v>
      </c>
      <c r="GI53" s="233" t="s">
        <v>1214</v>
      </c>
      <c r="GJ53" s="233" t="s">
        <v>733</v>
      </c>
      <c r="GK53" s="233" t="s">
        <v>733</v>
      </c>
      <c r="GL53" s="233" t="s">
        <v>1214</v>
      </c>
      <c r="GM53" s="243" t="s">
        <v>5676</v>
      </c>
      <c r="GN53" s="233" t="s">
        <v>3320</v>
      </c>
      <c r="GO53" s="233" t="s">
        <v>733</v>
      </c>
      <c r="GP53" s="233" t="s">
        <v>5872</v>
      </c>
      <c r="GQ53" s="233" t="s">
        <v>733</v>
      </c>
      <c r="GR53" s="233" t="s">
        <v>5946</v>
      </c>
      <c r="GS53" s="233" t="s">
        <v>6957</v>
      </c>
      <c r="GT53" s="233" t="s">
        <v>3320</v>
      </c>
      <c r="GU53" s="232">
        <v>0.5</v>
      </c>
      <c r="GV53" s="233" t="s">
        <v>733</v>
      </c>
      <c r="GW53" s="233" t="s">
        <v>5948</v>
      </c>
      <c r="GX53" s="233" t="s">
        <v>6958</v>
      </c>
      <c r="GY53" s="233" t="s">
        <v>733</v>
      </c>
      <c r="GZ53" s="233" t="s">
        <v>3320</v>
      </c>
      <c r="HA53" s="233" t="s">
        <v>6959</v>
      </c>
      <c r="HB53" s="233" t="s">
        <v>3320</v>
      </c>
      <c r="HC53" s="233" t="s">
        <v>5683</v>
      </c>
      <c r="HD53" s="233" t="s">
        <v>5683</v>
      </c>
      <c r="HE53" s="233" t="s">
        <v>5683</v>
      </c>
      <c r="HF53" s="233" t="s">
        <v>733</v>
      </c>
      <c r="HG53" s="233" t="s">
        <v>1214</v>
      </c>
      <c r="HH53" s="244">
        <v>46070.469965277778</v>
      </c>
      <c r="HI53" s="244">
        <v>46080.862986111111</v>
      </c>
      <c r="HJ53" s="233" t="s">
        <v>5685</v>
      </c>
      <c r="HK53" s="233" t="s">
        <v>3320</v>
      </c>
      <c r="HL53" s="233" t="s">
        <v>3320</v>
      </c>
      <c r="HM53" s="233" t="s">
        <v>3320</v>
      </c>
      <c r="HN53" s="233" t="s">
        <v>3320</v>
      </c>
      <c r="HO53" s="233" t="s">
        <v>3320</v>
      </c>
      <c r="HP53" s="233" t="s">
        <v>3320</v>
      </c>
      <c r="HQ53" s="233" t="s">
        <v>3320</v>
      </c>
      <c r="HR53" s="233" t="s">
        <v>3320</v>
      </c>
      <c r="HS53" s="233" t="s">
        <v>3320</v>
      </c>
      <c r="HT53" s="233" t="s">
        <v>3320</v>
      </c>
      <c r="HU53" s="233" t="s">
        <v>3320</v>
      </c>
      <c r="HV53" s="233" t="s">
        <v>3320</v>
      </c>
      <c r="HW53" s="233" t="s">
        <v>3320</v>
      </c>
      <c r="HX53" s="233" t="s">
        <v>3320</v>
      </c>
      <c r="HY53" s="233" t="s">
        <v>3320</v>
      </c>
      <c r="HZ53" s="233" t="s">
        <v>3320</v>
      </c>
      <c r="IA53" s="233" t="s">
        <v>3320</v>
      </c>
      <c r="IB53" s="233" t="s">
        <v>3320</v>
      </c>
      <c r="IC53" s="233" t="s">
        <v>3320</v>
      </c>
      <c r="ID53" s="233" t="s">
        <v>3320</v>
      </c>
      <c r="IE53" s="233" t="s">
        <v>3320</v>
      </c>
      <c r="IF53" s="233" t="s">
        <v>3320</v>
      </c>
      <c r="IG53" s="233" t="s">
        <v>3320</v>
      </c>
      <c r="IH53" s="233" t="s">
        <v>3320</v>
      </c>
      <c r="II53" s="233" t="s">
        <v>3320</v>
      </c>
      <c r="IJ53" s="233" t="s">
        <v>3320</v>
      </c>
      <c r="IK53" s="233" t="s">
        <v>3320</v>
      </c>
      <c r="IL53" s="233" t="s">
        <v>3320</v>
      </c>
      <c r="IM53" s="233" t="s">
        <v>3320</v>
      </c>
      <c r="IN53" s="233" t="s">
        <v>3320</v>
      </c>
      <c r="IO53" s="233" t="s">
        <v>3320</v>
      </c>
      <c r="IP53" s="233" t="s">
        <v>3320</v>
      </c>
      <c r="IQ53" s="233" t="s">
        <v>3320</v>
      </c>
      <c r="IR53" s="233" t="s">
        <v>3320</v>
      </c>
      <c r="IS53" s="233" t="s">
        <v>3320</v>
      </c>
      <c r="IT53" s="233" t="s">
        <v>3320</v>
      </c>
      <c r="IU53" s="233" t="s">
        <v>3320</v>
      </c>
      <c r="IV53" s="233" t="s">
        <v>3320</v>
      </c>
      <c r="IW53" s="233" t="s">
        <v>287</v>
      </c>
      <c r="IX53" s="234" t="s">
        <v>6960</v>
      </c>
      <c r="IY53" s="234" t="s">
        <v>733</v>
      </c>
      <c r="IZ53" s="233" t="s">
        <v>6961</v>
      </c>
      <c r="JA53" s="235"/>
      <c r="JB53" s="233"/>
      <c r="JC53" s="233"/>
      <c r="JD53" s="233"/>
      <c r="JE53" s="235"/>
      <c r="JF53" s="232" t="s">
        <v>3320</v>
      </c>
      <c r="JG53" s="232" t="s">
        <v>3320</v>
      </c>
      <c r="JH53" s="232" t="s">
        <v>3320</v>
      </c>
      <c r="JI53" s="232" t="s">
        <v>3320</v>
      </c>
      <c r="JJ53" s="232" t="s">
        <v>3320</v>
      </c>
      <c r="JK53" s="233" t="s">
        <v>202</v>
      </c>
      <c r="JL53" s="235"/>
      <c r="JM53" s="235"/>
      <c r="JN53" s="233" t="s">
        <v>202</v>
      </c>
      <c r="JO53" s="232">
        <v>2</v>
      </c>
      <c r="JP53" s="232">
        <v>0</v>
      </c>
      <c r="JQ53" s="233"/>
      <c r="JR53" s="233"/>
      <c r="JS53" s="233"/>
      <c r="JT53" s="233"/>
      <c r="JU53" s="233"/>
      <c r="JV53" s="233"/>
      <c r="JW53" s="233"/>
      <c r="JX53" s="233"/>
      <c r="JY53" s="233"/>
      <c r="JZ53" s="233"/>
      <c r="KA53" s="233"/>
      <c r="KB53" s="233"/>
      <c r="KC53" s="233"/>
      <c r="KD53" s="233"/>
      <c r="KE53" s="233"/>
      <c r="KF53" s="233"/>
      <c r="KG53" s="233"/>
      <c r="KH53" s="233"/>
      <c r="KI53" s="233"/>
      <c r="KJ53" s="233"/>
      <c r="KK53" s="233"/>
      <c r="KL53" s="233"/>
      <c r="KM53" s="233"/>
      <c r="KN53" s="232" t="s">
        <v>3320</v>
      </c>
      <c r="KO53" s="232" t="s">
        <v>3320</v>
      </c>
      <c r="KP53" s="232" t="s">
        <v>3320</v>
      </c>
      <c r="KQ53" s="235"/>
      <c r="KR53" s="235"/>
      <c r="KS53" s="235"/>
      <c r="KT53" s="233"/>
      <c r="KU53" s="235"/>
      <c r="KV53" s="235"/>
      <c r="KW53" s="235"/>
      <c r="KX53" s="233"/>
      <c r="KY53" s="232">
        <v>256.5</v>
      </c>
      <c r="KZ53" s="236">
        <v>0</v>
      </c>
      <c r="LA53" s="235"/>
      <c r="LB53" s="232">
        <v>0</v>
      </c>
      <c r="LC53" s="233"/>
      <c r="LD53" s="235"/>
      <c r="LE53" s="235"/>
      <c r="LF53" s="235"/>
    </row>
    <row r="54" spans="1:318" ht="49.5" customHeight="1" thickBot="1">
      <c r="A54" s="231" t="s">
        <v>5638</v>
      </c>
      <c r="B54" s="232">
        <v>377</v>
      </c>
      <c r="C54" s="233" t="s">
        <v>6962</v>
      </c>
      <c r="D54" s="233" t="s">
        <v>6963</v>
      </c>
      <c r="E54" s="232">
        <v>377</v>
      </c>
      <c r="F54" s="232">
        <v>36</v>
      </c>
      <c r="G54" s="233" t="s">
        <v>2399</v>
      </c>
      <c r="H54" s="233" t="s">
        <v>6964</v>
      </c>
      <c r="I54" s="234">
        <v>1</v>
      </c>
      <c r="J54" s="235"/>
      <c r="K54" s="234" t="s">
        <v>68</v>
      </c>
      <c r="L54" s="235"/>
      <c r="M54" s="234">
        <v>1</v>
      </c>
      <c r="N54" s="235"/>
      <c r="O54" s="235"/>
      <c r="P54" s="235"/>
      <c r="Q54" s="234">
        <v>1</v>
      </c>
      <c r="R54" s="234" t="s">
        <v>68</v>
      </c>
      <c r="S54" s="235"/>
      <c r="T54" s="235"/>
      <c r="U54" s="235"/>
      <c r="V54" s="233" t="s">
        <v>98</v>
      </c>
      <c r="W54" s="233" t="s">
        <v>5916</v>
      </c>
      <c r="X54" s="232">
        <v>1.5</v>
      </c>
      <c r="Y54" s="232">
        <v>175.5</v>
      </c>
      <c r="Z54" s="236">
        <v>0</v>
      </c>
      <c r="AA54" s="236">
        <v>0</v>
      </c>
      <c r="AB54" s="232">
        <v>1</v>
      </c>
      <c r="AC54" s="233" t="s">
        <v>67</v>
      </c>
      <c r="AD54" s="233" t="s">
        <v>3475</v>
      </c>
      <c r="AE54" s="234" t="s">
        <v>5645</v>
      </c>
      <c r="AF54" s="233" t="s">
        <v>5693</v>
      </c>
      <c r="AG54" s="234" t="s">
        <v>5645</v>
      </c>
      <c r="AH54" s="233" t="s">
        <v>67</v>
      </c>
      <c r="AI54" s="233" t="s">
        <v>6183</v>
      </c>
      <c r="AJ54" s="233" t="s">
        <v>6965</v>
      </c>
      <c r="AK54" s="233" t="s">
        <v>5698</v>
      </c>
      <c r="AL54" s="233" t="s">
        <v>6184</v>
      </c>
      <c r="AM54" s="233" t="s">
        <v>6887</v>
      </c>
      <c r="AN54" s="233" t="s">
        <v>3320</v>
      </c>
      <c r="AO54" s="233" t="s">
        <v>6966</v>
      </c>
      <c r="AP54" s="233" t="s">
        <v>6967</v>
      </c>
      <c r="AQ54" s="233" t="s">
        <v>6968</v>
      </c>
      <c r="AR54" s="233" t="s">
        <v>6969</v>
      </c>
      <c r="AS54" s="233" t="s">
        <v>6944</v>
      </c>
      <c r="AT54" s="233" t="s">
        <v>733</v>
      </c>
      <c r="AU54" s="233" t="s">
        <v>733</v>
      </c>
      <c r="AV54" s="233" t="s">
        <v>733</v>
      </c>
      <c r="AW54" s="233" t="s">
        <v>3320</v>
      </c>
      <c r="AX54" s="233" t="s">
        <v>6945</v>
      </c>
      <c r="AY54" s="233" t="s">
        <v>733</v>
      </c>
      <c r="AZ54" s="233" t="s">
        <v>6970</v>
      </c>
      <c r="BA54" s="233" t="s">
        <v>6192</v>
      </c>
      <c r="BB54" s="233" t="s">
        <v>6193</v>
      </c>
      <c r="BC54" s="233" t="s">
        <v>6971</v>
      </c>
      <c r="BD54" s="233" t="s">
        <v>6972</v>
      </c>
      <c r="BE54" s="233" t="s">
        <v>6973</v>
      </c>
      <c r="BF54" s="234" t="s">
        <v>1214</v>
      </c>
      <c r="BG54" s="233" t="s">
        <v>3320</v>
      </c>
      <c r="BH54" s="233" t="s">
        <v>2043</v>
      </c>
      <c r="BI54" s="233" t="s">
        <v>2043</v>
      </c>
      <c r="BJ54" s="233" t="s">
        <v>3589</v>
      </c>
      <c r="BK54" s="233" t="s">
        <v>4300</v>
      </c>
      <c r="BL54" s="234">
        <v>230</v>
      </c>
      <c r="BM54" s="233" t="s">
        <v>5712</v>
      </c>
      <c r="BN54" s="237">
        <v>47088</v>
      </c>
      <c r="BO54" s="234">
        <v>24</v>
      </c>
      <c r="BP54" s="232">
        <v>2028</v>
      </c>
      <c r="BQ54" s="232">
        <v>175</v>
      </c>
      <c r="BR54" s="234">
        <v>117</v>
      </c>
      <c r="BS54" s="233" t="s">
        <v>5666</v>
      </c>
      <c r="BT54" s="232">
        <v>30</v>
      </c>
      <c r="BU54" s="234">
        <v>646.92999999999995</v>
      </c>
      <c r="BV54" s="238">
        <v>0.42</v>
      </c>
      <c r="BW54" s="239" t="s">
        <v>910</v>
      </c>
      <c r="BX54" s="233" t="s">
        <v>733</v>
      </c>
      <c r="BY54" s="233" t="s">
        <v>910</v>
      </c>
      <c r="BZ54" s="233" t="s">
        <v>3320</v>
      </c>
      <c r="CA54" s="233" t="s">
        <v>3320</v>
      </c>
      <c r="CB54" s="233" t="s">
        <v>3320</v>
      </c>
      <c r="CC54" s="233" t="s">
        <v>3320</v>
      </c>
      <c r="CD54" s="233" t="s">
        <v>3320</v>
      </c>
      <c r="CE54" s="233" t="s">
        <v>3320</v>
      </c>
      <c r="CF54" s="233" t="s">
        <v>3320</v>
      </c>
      <c r="CG54" s="233" t="s">
        <v>3320</v>
      </c>
      <c r="CH54" s="233" t="s">
        <v>3320</v>
      </c>
      <c r="CI54" s="233" t="s">
        <v>3320</v>
      </c>
      <c r="CJ54" s="235"/>
      <c r="CK54" s="233" t="s">
        <v>3320</v>
      </c>
      <c r="CL54" s="233" t="s">
        <v>3320</v>
      </c>
      <c r="CM54" s="233" t="s">
        <v>3320</v>
      </c>
      <c r="CN54" s="233" t="s">
        <v>3320</v>
      </c>
      <c r="CO54" s="233" t="s">
        <v>3320</v>
      </c>
      <c r="CP54" s="235"/>
      <c r="CQ54" s="233" t="s">
        <v>3320</v>
      </c>
      <c r="CR54" s="233" t="s">
        <v>3320</v>
      </c>
      <c r="CS54" s="233" t="s">
        <v>3320</v>
      </c>
      <c r="CT54" s="233" t="s">
        <v>3320</v>
      </c>
      <c r="CU54" s="232">
        <v>5.9</v>
      </c>
      <c r="CV54" s="232">
        <v>7.8</v>
      </c>
      <c r="CW54" s="233" t="s">
        <v>733</v>
      </c>
      <c r="CX54" s="233" t="s">
        <v>5937</v>
      </c>
      <c r="CY54" s="232">
        <v>42.2</v>
      </c>
      <c r="CZ54" s="233" t="s">
        <v>733</v>
      </c>
      <c r="DA54" s="233" t="s">
        <v>733</v>
      </c>
      <c r="DB54" s="233" t="s">
        <v>733</v>
      </c>
      <c r="DC54" s="232">
        <v>3654.95</v>
      </c>
      <c r="DD54" s="232">
        <v>3247.88</v>
      </c>
      <c r="DE54" s="233" t="s">
        <v>6950</v>
      </c>
      <c r="DF54" s="232">
        <v>365</v>
      </c>
      <c r="DG54" s="232">
        <v>94.16</v>
      </c>
      <c r="DH54" s="232">
        <v>97</v>
      </c>
      <c r="DI54" s="232">
        <v>20</v>
      </c>
      <c r="DJ54" s="237">
        <v>46204</v>
      </c>
      <c r="DK54" s="232">
        <v>1.75</v>
      </c>
      <c r="DL54" s="232">
        <v>2026</v>
      </c>
      <c r="DM54" s="232">
        <v>12</v>
      </c>
      <c r="DN54" s="233" t="s">
        <v>6972</v>
      </c>
      <c r="DO54" s="232">
        <v>14400000</v>
      </c>
      <c r="DP54" s="235"/>
      <c r="DQ54" s="233" t="s">
        <v>3320</v>
      </c>
      <c r="DR54" s="233" t="s">
        <v>3320</v>
      </c>
      <c r="DS54" s="233" t="s">
        <v>3320</v>
      </c>
      <c r="DT54" s="233" t="s">
        <v>3320</v>
      </c>
      <c r="DU54" s="233" t="s">
        <v>3320</v>
      </c>
      <c r="DV54" s="233" t="s">
        <v>3320</v>
      </c>
      <c r="DW54" s="233" t="s">
        <v>3320</v>
      </c>
      <c r="DX54" s="233" t="s">
        <v>3320</v>
      </c>
      <c r="DY54" s="233" t="s">
        <v>3320</v>
      </c>
      <c r="DZ54" s="233" t="s">
        <v>3320</v>
      </c>
      <c r="EA54" s="233" t="s">
        <v>3320</v>
      </c>
      <c r="EB54" s="233" t="s">
        <v>3320</v>
      </c>
      <c r="EC54" s="233" t="s">
        <v>3320</v>
      </c>
      <c r="ED54" s="233" t="s">
        <v>3320</v>
      </c>
      <c r="EE54" s="233" t="s">
        <v>3320</v>
      </c>
      <c r="EF54" s="233" t="s">
        <v>3320</v>
      </c>
      <c r="EG54" s="233" t="s">
        <v>3320</v>
      </c>
      <c r="EH54" s="233" t="s">
        <v>3320</v>
      </c>
      <c r="EI54" s="233" t="s">
        <v>3320</v>
      </c>
      <c r="EJ54" s="233" t="s">
        <v>3320</v>
      </c>
      <c r="EK54" s="233" t="s">
        <v>3320</v>
      </c>
      <c r="EL54" s="233" t="s">
        <v>3320</v>
      </c>
      <c r="EM54" s="233" t="s">
        <v>3320</v>
      </c>
      <c r="EN54" s="233" t="s">
        <v>3320</v>
      </c>
      <c r="EO54" s="233" t="s">
        <v>3320</v>
      </c>
      <c r="EP54" s="233" t="s">
        <v>3320</v>
      </c>
      <c r="EQ54" s="233" t="s">
        <v>3320</v>
      </c>
      <c r="ER54" s="233" t="s">
        <v>3320</v>
      </c>
      <c r="ES54" s="233" t="s">
        <v>3320</v>
      </c>
      <c r="ET54" s="233" t="s">
        <v>3320</v>
      </c>
      <c r="EU54" s="233" t="s">
        <v>3320</v>
      </c>
      <c r="EV54" s="233" t="s">
        <v>3320</v>
      </c>
      <c r="EW54" s="233" t="s">
        <v>3320</v>
      </c>
      <c r="EX54" s="233" t="s">
        <v>3320</v>
      </c>
      <c r="EY54" s="233" t="s">
        <v>3320</v>
      </c>
      <c r="EZ54" s="233" t="s">
        <v>3320</v>
      </c>
      <c r="FA54" s="233" t="s">
        <v>3320</v>
      </c>
      <c r="FB54" s="233" t="s">
        <v>3320</v>
      </c>
      <c r="FC54" s="233" t="s">
        <v>3320</v>
      </c>
      <c r="FD54" s="233" t="s">
        <v>3320</v>
      </c>
      <c r="FE54" s="233" t="s">
        <v>3320</v>
      </c>
      <c r="FF54" s="233" t="s">
        <v>3320</v>
      </c>
      <c r="FG54" s="233" t="s">
        <v>3320</v>
      </c>
      <c r="FH54" s="233" t="s">
        <v>3320</v>
      </c>
      <c r="FI54" s="233" t="s">
        <v>3320</v>
      </c>
      <c r="FJ54" s="233" t="s">
        <v>3320</v>
      </c>
      <c r="FK54" s="233" t="s">
        <v>3320</v>
      </c>
      <c r="FL54" s="233" t="s">
        <v>3320</v>
      </c>
      <c r="FM54" s="233" t="s">
        <v>3320</v>
      </c>
      <c r="FN54" s="240">
        <v>406687621</v>
      </c>
      <c r="FO54" s="232">
        <v>407</v>
      </c>
      <c r="FP54" s="233" t="s">
        <v>733</v>
      </c>
      <c r="FQ54" s="233" t="s">
        <v>733</v>
      </c>
      <c r="FR54" s="233" t="s">
        <v>733</v>
      </c>
      <c r="FS54" s="233" t="s">
        <v>733</v>
      </c>
      <c r="FT54" s="233" t="s">
        <v>100</v>
      </c>
      <c r="FU54" s="233" t="s">
        <v>6974</v>
      </c>
      <c r="FV54" s="233" t="s">
        <v>6975</v>
      </c>
      <c r="FW54" s="241" t="s">
        <v>4300</v>
      </c>
      <c r="FX54" s="242">
        <v>230</v>
      </c>
      <c r="FY54" s="233" t="s">
        <v>6976</v>
      </c>
      <c r="FZ54" s="240">
        <v>406687621</v>
      </c>
      <c r="GA54" s="240">
        <v>42000000</v>
      </c>
      <c r="GB54" s="240">
        <v>5198</v>
      </c>
      <c r="GC54" s="232">
        <v>933</v>
      </c>
      <c r="GD54" s="233" t="s">
        <v>6209</v>
      </c>
      <c r="GE54" s="233" t="s">
        <v>733</v>
      </c>
      <c r="GF54" s="233" t="s">
        <v>1214</v>
      </c>
      <c r="GG54" s="233" t="s">
        <v>6977</v>
      </c>
      <c r="GH54" s="233" t="s">
        <v>733</v>
      </c>
      <c r="GI54" s="233" t="s">
        <v>1214</v>
      </c>
      <c r="GJ54" s="233" t="s">
        <v>733</v>
      </c>
      <c r="GK54" s="233" t="s">
        <v>733</v>
      </c>
      <c r="GL54" s="233" t="s">
        <v>1214</v>
      </c>
      <c r="GM54" s="243" t="s">
        <v>5676</v>
      </c>
      <c r="GN54" s="233" t="s">
        <v>3320</v>
      </c>
      <c r="GO54" s="233" t="s">
        <v>733</v>
      </c>
      <c r="GP54" s="233" t="s">
        <v>5872</v>
      </c>
      <c r="GQ54" s="233" t="s">
        <v>733</v>
      </c>
      <c r="GR54" s="233" t="s">
        <v>5679</v>
      </c>
      <c r="GS54" s="233" t="s">
        <v>3320</v>
      </c>
      <c r="GT54" s="233" t="s">
        <v>3320</v>
      </c>
      <c r="GU54" s="232">
        <v>0.5</v>
      </c>
      <c r="GV54" s="233" t="s">
        <v>733</v>
      </c>
      <c r="GW54" s="233" t="s">
        <v>5948</v>
      </c>
      <c r="GX54" s="233" t="s">
        <v>6978</v>
      </c>
      <c r="GY54" s="233" t="s">
        <v>733</v>
      </c>
      <c r="GZ54" s="233" t="s">
        <v>3320</v>
      </c>
      <c r="HA54" s="233" t="s">
        <v>3320</v>
      </c>
      <c r="HB54" s="233" t="s">
        <v>3320</v>
      </c>
      <c r="HC54" s="233" t="s">
        <v>5683</v>
      </c>
      <c r="HD54" s="233" t="s">
        <v>5683</v>
      </c>
      <c r="HE54" s="233" t="s">
        <v>5683</v>
      </c>
      <c r="HF54" s="233" t="s">
        <v>733</v>
      </c>
      <c r="HG54" s="233" t="s">
        <v>1214</v>
      </c>
      <c r="HH54" s="244">
        <v>46069.681574074071</v>
      </c>
      <c r="HI54" s="244">
        <v>46080.842222222222</v>
      </c>
      <c r="HJ54" s="233" t="s">
        <v>5685</v>
      </c>
      <c r="HK54" s="233" t="s">
        <v>3320</v>
      </c>
      <c r="HL54" s="233" t="s">
        <v>3320</v>
      </c>
      <c r="HM54" s="233" t="s">
        <v>3320</v>
      </c>
      <c r="HN54" s="233" t="s">
        <v>3320</v>
      </c>
      <c r="HO54" s="233" t="s">
        <v>3320</v>
      </c>
      <c r="HP54" s="233" t="s">
        <v>3320</v>
      </c>
      <c r="HQ54" s="233" t="s">
        <v>3320</v>
      </c>
      <c r="HR54" s="233" t="s">
        <v>3320</v>
      </c>
      <c r="HS54" s="233" t="s">
        <v>3320</v>
      </c>
      <c r="HT54" s="233" t="s">
        <v>3320</v>
      </c>
      <c r="HU54" s="233" t="s">
        <v>3320</v>
      </c>
      <c r="HV54" s="233" t="s">
        <v>3320</v>
      </c>
      <c r="HW54" s="233" t="s">
        <v>3320</v>
      </c>
      <c r="HX54" s="233" t="s">
        <v>3320</v>
      </c>
      <c r="HY54" s="233" t="s">
        <v>3320</v>
      </c>
      <c r="HZ54" s="233" t="s">
        <v>3320</v>
      </c>
      <c r="IA54" s="233" t="s">
        <v>3320</v>
      </c>
      <c r="IB54" s="233" t="s">
        <v>3320</v>
      </c>
      <c r="IC54" s="233" t="s">
        <v>3320</v>
      </c>
      <c r="ID54" s="233" t="s">
        <v>3320</v>
      </c>
      <c r="IE54" s="233" t="s">
        <v>3320</v>
      </c>
      <c r="IF54" s="233" t="s">
        <v>3320</v>
      </c>
      <c r="IG54" s="233" t="s">
        <v>3320</v>
      </c>
      <c r="IH54" s="233" t="s">
        <v>3320</v>
      </c>
      <c r="II54" s="233" t="s">
        <v>3320</v>
      </c>
      <c r="IJ54" s="233" t="s">
        <v>3320</v>
      </c>
      <c r="IK54" s="233" t="s">
        <v>3320</v>
      </c>
      <c r="IL54" s="233" t="s">
        <v>3320</v>
      </c>
      <c r="IM54" s="233" t="s">
        <v>3320</v>
      </c>
      <c r="IN54" s="233" t="s">
        <v>3320</v>
      </c>
      <c r="IO54" s="233" t="s">
        <v>3320</v>
      </c>
      <c r="IP54" s="233" t="s">
        <v>3320</v>
      </c>
      <c r="IQ54" s="233" t="s">
        <v>3320</v>
      </c>
      <c r="IR54" s="233" t="s">
        <v>3320</v>
      </c>
      <c r="IS54" s="233" t="s">
        <v>3320</v>
      </c>
      <c r="IT54" s="233" t="s">
        <v>3320</v>
      </c>
      <c r="IU54" s="233" t="s">
        <v>3320</v>
      </c>
      <c r="IV54" s="233" t="s">
        <v>3320</v>
      </c>
      <c r="IW54" s="233" t="s">
        <v>6961</v>
      </c>
      <c r="IX54" s="234" t="s">
        <v>5774</v>
      </c>
      <c r="IY54" s="234" t="s">
        <v>1214</v>
      </c>
      <c r="IZ54" s="233" t="s">
        <v>5775</v>
      </c>
      <c r="JA54" s="235"/>
      <c r="JB54" s="233"/>
      <c r="JC54" s="233"/>
      <c r="JD54" s="233"/>
      <c r="JE54" s="235"/>
      <c r="JF54" s="232" t="s">
        <v>3320</v>
      </c>
      <c r="JG54" s="232" t="s">
        <v>3320</v>
      </c>
      <c r="JH54" s="232" t="s">
        <v>3320</v>
      </c>
      <c r="JI54" s="232" t="s">
        <v>3320</v>
      </c>
      <c r="JJ54" s="232" t="s">
        <v>3320</v>
      </c>
      <c r="JK54" s="233" t="s">
        <v>202</v>
      </c>
      <c r="JL54" s="235"/>
      <c r="JM54" s="235"/>
      <c r="JN54" s="233" t="s">
        <v>202</v>
      </c>
      <c r="JO54" s="232">
        <v>4</v>
      </c>
      <c r="JP54" s="232">
        <v>0</v>
      </c>
      <c r="JQ54" s="233"/>
      <c r="JR54" s="233"/>
      <c r="JS54" s="233"/>
      <c r="JT54" s="233"/>
      <c r="JU54" s="233"/>
      <c r="JV54" s="233"/>
      <c r="JW54" s="233"/>
      <c r="JX54" s="233"/>
      <c r="JY54" s="233"/>
      <c r="JZ54" s="233"/>
      <c r="KA54" s="233"/>
      <c r="KB54" s="233"/>
      <c r="KC54" s="233"/>
      <c r="KD54" s="233"/>
      <c r="KE54" s="233"/>
      <c r="KF54" s="233"/>
      <c r="KG54" s="233"/>
      <c r="KH54" s="233"/>
      <c r="KI54" s="233"/>
      <c r="KJ54" s="233"/>
      <c r="KK54" s="233"/>
      <c r="KL54" s="233"/>
      <c r="KM54" s="233"/>
      <c r="KN54" s="232" t="s">
        <v>3320</v>
      </c>
      <c r="KO54" s="232" t="s">
        <v>3320</v>
      </c>
      <c r="KP54" s="232" t="s">
        <v>3320</v>
      </c>
      <c r="KQ54" s="235"/>
      <c r="KR54" s="235"/>
      <c r="KS54" s="235"/>
      <c r="KT54" s="233"/>
      <c r="KU54" s="235"/>
      <c r="KV54" s="235"/>
      <c r="KW54" s="235"/>
      <c r="KX54" s="233"/>
      <c r="KY54" s="232">
        <v>175.5</v>
      </c>
      <c r="KZ54" s="236">
        <v>0</v>
      </c>
      <c r="LA54" s="235"/>
      <c r="LB54" s="232">
        <v>0</v>
      </c>
      <c r="LC54" s="233"/>
      <c r="LD54" s="235"/>
      <c r="LE54" s="235"/>
      <c r="LF54" s="235"/>
    </row>
    <row r="55" spans="1:318" ht="49.5" customHeight="1" thickBot="1">
      <c r="A55" s="231" t="s">
        <v>5638</v>
      </c>
      <c r="B55" s="232">
        <v>647</v>
      </c>
      <c r="C55" s="233" t="s">
        <v>6979</v>
      </c>
      <c r="D55" s="233" t="s">
        <v>6980</v>
      </c>
      <c r="E55" s="232">
        <v>647</v>
      </c>
      <c r="F55" s="232">
        <v>37</v>
      </c>
      <c r="G55" s="233" t="s">
        <v>6981</v>
      </c>
      <c r="H55" s="233" t="s">
        <v>6982</v>
      </c>
      <c r="I55" s="234">
        <v>1</v>
      </c>
      <c r="J55" s="235"/>
      <c r="K55" s="234" t="s">
        <v>68</v>
      </c>
      <c r="L55" s="235"/>
      <c r="M55" s="234">
        <v>1</v>
      </c>
      <c r="N55" s="235"/>
      <c r="O55" s="235"/>
      <c r="P55" s="235"/>
      <c r="Q55" s="234">
        <v>1</v>
      </c>
      <c r="R55" s="234" t="s">
        <v>68</v>
      </c>
      <c r="S55" s="234">
        <v>2</v>
      </c>
      <c r="T55" s="235"/>
      <c r="U55" s="235"/>
      <c r="V55" s="233" t="s">
        <v>5126</v>
      </c>
      <c r="W55" s="233" t="s">
        <v>5643</v>
      </c>
      <c r="X55" s="232">
        <v>1</v>
      </c>
      <c r="Y55" s="232">
        <v>99</v>
      </c>
      <c r="Z55" s="236">
        <v>0</v>
      </c>
      <c r="AA55" s="236">
        <v>0</v>
      </c>
      <c r="AB55" s="232">
        <v>1</v>
      </c>
      <c r="AC55" s="233" t="s">
        <v>6983</v>
      </c>
      <c r="AD55" s="233" t="s">
        <v>6984</v>
      </c>
      <c r="AE55" s="234" t="s">
        <v>5645</v>
      </c>
      <c r="AF55" s="233" t="s">
        <v>5646</v>
      </c>
      <c r="AG55" s="234" t="s">
        <v>5645</v>
      </c>
      <c r="AH55" s="233" t="s">
        <v>6983</v>
      </c>
      <c r="AI55" s="233" t="s">
        <v>6985</v>
      </c>
      <c r="AJ55" s="233" t="s">
        <v>6986</v>
      </c>
      <c r="AK55" s="233" t="s">
        <v>5698</v>
      </c>
      <c r="AL55" s="233" t="s">
        <v>6987</v>
      </c>
      <c r="AM55" s="233" t="s">
        <v>6988</v>
      </c>
      <c r="AN55" s="233" t="s">
        <v>3320</v>
      </c>
      <c r="AO55" s="233" t="s">
        <v>6989</v>
      </c>
      <c r="AP55" s="233" t="s">
        <v>5698</v>
      </c>
      <c r="AQ55" s="233" t="s">
        <v>6990</v>
      </c>
      <c r="AR55" s="233" t="s">
        <v>6990</v>
      </c>
      <c r="AS55" s="235"/>
      <c r="AT55" s="233" t="s">
        <v>3320</v>
      </c>
      <c r="AU55" s="233" t="s">
        <v>3320</v>
      </c>
      <c r="AV55" s="233" t="s">
        <v>3320</v>
      </c>
      <c r="AW55" s="233" t="s">
        <v>3320</v>
      </c>
      <c r="AX55" s="233" t="s">
        <v>3320</v>
      </c>
      <c r="AY55" s="233" t="s">
        <v>3320</v>
      </c>
      <c r="AZ55" s="235"/>
      <c r="BA55" s="233" t="s">
        <v>3320</v>
      </c>
      <c r="BB55" s="233" t="s">
        <v>3320</v>
      </c>
      <c r="BC55" s="233" t="s">
        <v>3320</v>
      </c>
      <c r="BD55" s="233" t="s">
        <v>3320</v>
      </c>
      <c r="BE55" s="235"/>
      <c r="BF55" s="234" t="s">
        <v>1214</v>
      </c>
      <c r="BG55" s="233" t="s">
        <v>3320</v>
      </c>
      <c r="BH55" s="233" t="s">
        <v>5955</v>
      </c>
      <c r="BI55" s="233" t="s">
        <v>5955</v>
      </c>
      <c r="BJ55" s="233" t="s">
        <v>6991</v>
      </c>
      <c r="BK55" s="233" t="s">
        <v>6992</v>
      </c>
      <c r="BL55" s="234">
        <v>115</v>
      </c>
      <c r="BM55" s="233" t="s">
        <v>5665</v>
      </c>
      <c r="BN55" s="237">
        <v>46843</v>
      </c>
      <c r="BO55" s="232">
        <v>19</v>
      </c>
      <c r="BP55" s="232">
        <v>2028</v>
      </c>
      <c r="BQ55" s="232">
        <v>99</v>
      </c>
      <c r="BR55" s="234">
        <v>99</v>
      </c>
      <c r="BS55" s="233" t="s">
        <v>5666</v>
      </c>
      <c r="BT55" s="232">
        <v>140616</v>
      </c>
      <c r="BU55" s="234">
        <v>224.4</v>
      </c>
      <c r="BV55" s="238">
        <v>0.26</v>
      </c>
      <c r="BW55" s="239" t="s">
        <v>910</v>
      </c>
      <c r="BX55" s="233" t="s">
        <v>733</v>
      </c>
      <c r="BY55" s="233" t="s">
        <v>910</v>
      </c>
      <c r="BZ55" s="232">
        <v>27.5</v>
      </c>
      <c r="CA55" s="233" t="s">
        <v>733</v>
      </c>
      <c r="CB55" s="232">
        <v>700</v>
      </c>
      <c r="CC55" s="233" t="s">
        <v>5800</v>
      </c>
      <c r="CD55" s="233" t="s">
        <v>5668</v>
      </c>
      <c r="CE55" s="233" t="s">
        <v>3320</v>
      </c>
      <c r="CF55" s="233" t="s">
        <v>733</v>
      </c>
      <c r="CG55" s="233" t="s">
        <v>733</v>
      </c>
      <c r="CH55" s="232">
        <v>2267</v>
      </c>
      <c r="CI55" s="232">
        <v>2058</v>
      </c>
      <c r="CJ55" s="233" t="s">
        <v>6993</v>
      </c>
      <c r="CK55" s="232">
        <v>365</v>
      </c>
      <c r="CL55" s="232">
        <v>86</v>
      </c>
      <c r="CM55" s="232">
        <v>98</v>
      </c>
      <c r="CN55" s="232">
        <v>20</v>
      </c>
      <c r="CO55" s="237">
        <v>46326</v>
      </c>
      <c r="CP55" s="232">
        <v>2026</v>
      </c>
      <c r="CQ55" s="232">
        <v>0.35</v>
      </c>
      <c r="CR55" s="232">
        <v>8</v>
      </c>
      <c r="CS55" s="233" t="s">
        <v>6994</v>
      </c>
      <c r="CT55" s="232">
        <v>10780000</v>
      </c>
      <c r="CU55" s="233" t="s">
        <v>3320</v>
      </c>
      <c r="CV55" s="233" t="s">
        <v>3320</v>
      </c>
      <c r="CW55" s="233" t="s">
        <v>3320</v>
      </c>
      <c r="CX55" s="233" t="s">
        <v>3320</v>
      </c>
      <c r="CY55" s="233" t="s">
        <v>3320</v>
      </c>
      <c r="CZ55" s="233" t="s">
        <v>3320</v>
      </c>
      <c r="DA55" s="233" t="s">
        <v>3320</v>
      </c>
      <c r="DB55" s="233" t="s">
        <v>3320</v>
      </c>
      <c r="DC55" s="233" t="s">
        <v>3320</v>
      </c>
      <c r="DD55" s="233" t="s">
        <v>3320</v>
      </c>
      <c r="DE55" s="235"/>
      <c r="DF55" s="233" t="s">
        <v>3320</v>
      </c>
      <c r="DG55" s="233" t="s">
        <v>3320</v>
      </c>
      <c r="DH55" s="233" t="s">
        <v>3320</v>
      </c>
      <c r="DI55" s="233" t="s">
        <v>3320</v>
      </c>
      <c r="DJ55" s="233" t="s">
        <v>3320</v>
      </c>
      <c r="DK55" s="233" t="s">
        <v>3320</v>
      </c>
      <c r="DL55" s="235"/>
      <c r="DM55" s="233" t="s">
        <v>3320</v>
      </c>
      <c r="DN55" s="233" t="s">
        <v>3320</v>
      </c>
      <c r="DO55" s="233" t="s">
        <v>3320</v>
      </c>
      <c r="DP55" s="235"/>
      <c r="DQ55" s="233" t="s">
        <v>3320</v>
      </c>
      <c r="DR55" s="233" t="s">
        <v>3320</v>
      </c>
      <c r="DS55" s="233" t="s">
        <v>3320</v>
      </c>
      <c r="DT55" s="233" t="s">
        <v>3320</v>
      </c>
      <c r="DU55" s="233" t="s">
        <v>3320</v>
      </c>
      <c r="DV55" s="233" t="s">
        <v>3320</v>
      </c>
      <c r="DW55" s="233" t="s">
        <v>3320</v>
      </c>
      <c r="DX55" s="233" t="s">
        <v>3320</v>
      </c>
      <c r="DY55" s="233" t="s">
        <v>3320</v>
      </c>
      <c r="DZ55" s="233" t="s">
        <v>3320</v>
      </c>
      <c r="EA55" s="233" t="s">
        <v>3320</v>
      </c>
      <c r="EB55" s="233" t="s">
        <v>3320</v>
      </c>
      <c r="EC55" s="233" t="s">
        <v>3320</v>
      </c>
      <c r="ED55" s="233" t="s">
        <v>3320</v>
      </c>
      <c r="EE55" s="233" t="s">
        <v>3320</v>
      </c>
      <c r="EF55" s="233" t="s">
        <v>3320</v>
      </c>
      <c r="EG55" s="233" t="s">
        <v>3320</v>
      </c>
      <c r="EH55" s="233" t="s">
        <v>3320</v>
      </c>
      <c r="EI55" s="233" t="s">
        <v>3320</v>
      </c>
      <c r="EJ55" s="233" t="s">
        <v>3320</v>
      </c>
      <c r="EK55" s="233" t="s">
        <v>3320</v>
      </c>
      <c r="EL55" s="233" t="s">
        <v>3320</v>
      </c>
      <c r="EM55" s="233" t="s">
        <v>3320</v>
      </c>
      <c r="EN55" s="233" t="s">
        <v>3320</v>
      </c>
      <c r="EO55" s="233" t="s">
        <v>3320</v>
      </c>
      <c r="EP55" s="233" t="s">
        <v>3320</v>
      </c>
      <c r="EQ55" s="233" t="s">
        <v>3320</v>
      </c>
      <c r="ER55" s="233" t="s">
        <v>3320</v>
      </c>
      <c r="ES55" s="233" t="s">
        <v>3320</v>
      </c>
      <c r="ET55" s="233" t="s">
        <v>3320</v>
      </c>
      <c r="EU55" s="233" t="s">
        <v>3320</v>
      </c>
      <c r="EV55" s="233" t="s">
        <v>3320</v>
      </c>
      <c r="EW55" s="233" t="s">
        <v>3320</v>
      </c>
      <c r="EX55" s="233" t="s">
        <v>3320</v>
      </c>
      <c r="EY55" s="233" t="s">
        <v>3320</v>
      </c>
      <c r="EZ55" s="233" t="s">
        <v>3320</v>
      </c>
      <c r="FA55" s="233" t="s">
        <v>3320</v>
      </c>
      <c r="FB55" s="233" t="s">
        <v>3320</v>
      </c>
      <c r="FC55" s="233" t="s">
        <v>3320</v>
      </c>
      <c r="FD55" s="233" t="s">
        <v>3320</v>
      </c>
      <c r="FE55" s="233" t="s">
        <v>3320</v>
      </c>
      <c r="FF55" s="233" t="s">
        <v>3320</v>
      </c>
      <c r="FG55" s="233" t="s">
        <v>3320</v>
      </c>
      <c r="FH55" s="233" t="s">
        <v>3320</v>
      </c>
      <c r="FI55" s="233" t="s">
        <v>3320</v>
      </c>
      <c r="FJ55" s="233" t="s">
        <v>3320</v>
      </c>
      <c r="FK55" s="233" t="s">
        <v>3320</v>
      </c>
      <c r="FL55" s="233" t="s">
        <v>3320</v>
      </c>
      <c r="FM55" s="233" t="s">
        <v>3320</v>
      </c>
      <c r="FN55" s="240">
        <v>113500000</v>
      </c>
      <c r="FO55" s="232">
        <v>114</v>
      </c>
      <c r="FP55" s="233" t="s">
        <v>1214</v>
      </c>
      <c r="FQ55" s="233" t="s">
        <v>733</v>
      </c>
      <c r="FR55" s="233" t="s">
        <v>733</v>
      </c>
      <c r="FS55" s="233" t="s">
        <v>733</v>
      </c>
      <c r="FT55" s="233" t="s">
        <v>5127</v>
      </c>
      <c r="FU55" s="233" t="s">
        <v>6995</v>
      </c>
      <c r="FV55" s="233" t="s">
        <v>6996</v>
      </c>
      <c r="FW55" s="241" t="s">
        <v>6997</v>
      </c>
      <c r="FX55" s="242">
        <v>115</v>
      </c>
      <c r="FY55" s="233" t="s">
        <v>6998</v>
      </c>
      <c r="FZ55" s="240">
        <v>113500000</v>
      </c>
      <c r="GA55" s="240">
        <v>22100000</v>
      </c>
      <c r="GB55" s="240">
        <v>1560</v>
      </c>
      <c r="GC55" s="232">
        <v>70</v>
      </c>
      <c r="GD55" s="233" t="s">
        <v>6999</v>
      </c>
      <c r="GE55" s="233" t="s">
        <v>733</v>
      </c>
      <c r="GF55" s="233" t="s">
        <v>733</v>
      </c>
      <c r="GG55" s="233" t="s">
        <v>7000</v>
      </c>
      <c r="GH55" s="233" t="s">
        <v>733</v>
      </c>
      <c r="GI55" s="233" t="s">
        <v>1214</v>
      </c>
      <c r="GJ55" s="233" t="s">
        <v>1214</v>
      </c>
      <c r="GK55" s="233" t="s">
        <v>733</v>
      </c>
      <c r="GL55" s="233" t="s">
        <v>1214</v>
      </c>
      <c r="GM55" s="243" t="s">
        <v>5676</v>
      </c>
      <c r="GN55" s="233" t="s">
        <v>3320</v>
      </c>
      <c r="GO55" s="233" t="s">
        <v>733</v>
      </c>
      <c r="GP55" s="233" t="s">
        <v>5721</v>
      </c>
      <c r="GQ55" s="233" t="s">
        <v>733</v>
      </c>
      <c r="GR55" s="233" t="s">
        <v>5679</v>
      </c>
      <c r="GS55" s="233" t="s">
        <v>3320</v>
      </c>
      <c r="GT55" s="233" t="s">
        <v>3320</v>
      </c>
      <c r="GU55" s="232">
        <v>1.5</v>
      </c>
      <c r="GV55" s="233" t="s">
        <v>733</v>
      </c>
      <c r="GW55" s="233" t="s">
        <v>5679</v>
      </c>
      <c r="GX55" s="233" t="s">
        <v>7001</v>
      </c>
      <c r="GY55" s="233" t="s">
        <v>1214</v>
      </c>
      <c r="GZ55" s="233" t="s">
        <v>3320</v>
      </c>
      <c r="HA55" s="233" t="s">
        <v>7002</v>
      </c>
      <c r="HB55" s="233" t="s">
        <v>7003</v>
      </c>
      <c r="HC55" s="233" t="s">
        <v>3320</v>
      </c>
      <c r="HD55" s="233" t="s">
        <v>3320</v>
      </c>
      <c r="HE55" s="233" t="s">
        <v>3320</v>
      </c>
      <c r="HF55" s="233" t="s">
        <v>5759</v>
      </c>
      <c r="HG55" s="233" t="s">
        <v>1214</v>
      </c>
      <c r="HH55" s="244">
        <v>46079.781493055554</v>
      </c>
      <c r="HI55" s="244">
        <v>46080.816817129627</v>
      </c>
      <c r="HJ55" s="233" t="s">
        <v>5685</v>
      </c>
      <c r="HK55" s="233" t="s">
        <v>3320</v>
      </c>
      <c r="HL55" s="233" t="s">
        <v>3320</v>
      </c>
      <c r="HM55" s="233" t="s">
        <v>3320</v>
      </c>
      <c r="HN55" s="233" t="s">
        <v>3320</v>
      </c>
      <c r="HO55" s="233" t="s">
        <v>3320</v>
      </c>
      <c r="HP55" s="233" t="s">
        <v>3320</v>
      </c>
      <c r="HQ55" s="233" t="s">
        <v>3320</v>
      </c>
      <c r="HR55" s="233" t="s">
        <v>3320</v>
      </c>
      <c r="HS55" s="233" t="s">
        <v>3320</v>
      </c>
      <c r="HT55" s="233" t="s">
        <v>3320</v>
      </c>
      <c r="HU55" s="233" t="s">
        <v>3320</v>
      </c>
      <c r="HV55" s="233" t="s">
        <v>3320</v>
      </c>
      <c r="HW55" s="233" t="s">
        <v>3320</v>
      </c>
      <c r="HX55" s="233" t="s">
        <v>3320</v>
      </c>
      <c r="HY55" s="233" t="s">
        <v>3320</v>
      </c>
      <c r="HZ55" s="233" t="s">
        <v>3320</v>
      </c>
      <c r="IA55" s="233" t="s">
        <v>3320</v>
      </c>
      <c r="IB55" s="233" t="s">
        <v>3320</v>
      </c>
      <c r="IC55" s="233" t="s">
        <v>3320</v>
      </c>
      <c r="ID55" s="233" t="s">
        <v>3320</v>
      </c>
      <c r="IE55" s="233" t="s">
        <v>3320</v>
      </c>
      <c r="IF55" s="233" t="s">
        <v>3320</v>
      </c>
      <c r="IG55" s="233" t="s">
        <v>3320</v>
      </c>
      <c r="IH55" s="233" t="s">
        <v>3320</v>
      </c>
      <c r="II55" s="233" t="s">
        <v>3320</v>
      </c>
      <c r="IJ55" s="233" t="s">
        <v>3320</v>
      </c>
      <c r="IK55" s="233" t="s">
        <v>3320</v>
      </c>
      <c r="IL55" s="233" t="s">
        <v>3320</v>
      </c>
      <c r="IM55" s="233" t="s">
        <v>3320</v>
      </c>
      <c r="IN55" s="233" t="s">
        <v>3320</v>
      </c>
      <c r="IO55" s="233" t="s">
        <v>3320</v>
      </c>
      <c r="IP55" s="233" t="s">
        <v>3320</v>
      </c>
      <c r="IQ55" s="233" t="s">
        <v>3320</v>
      </c>
      <c r="IR55" s="233" t="s">
        <v>3320</v>
      </c>
      <c r="IS55" s="233" t="s">
        <v>3320</v>
      </c>
      <c r="IT55" s="233" t="s">
        <v>3320</v>
      </c>
      <c r="IU55" s="233" t="s">
        <v>3320</v>
      </c>
      <c r="IV55" s="233" t="s">
        <v>3320</v>
      </c>
      <c r="IW55" s="249" t="s">
        <v>5965</v>
      </c>
      <c r="IX55" s="250" t="s">
        <v>3320</v>
      </c>
      <c r="IY55" s="250" t="s">
        <v>5966</v>
      </c>
      <c r="IZ55" s="249" t="s">
        <v>5967</v>
      </c>
      <c r="JA55" s="235"/>
      <c r="JB55" s="233"/>
      <c r="JC55" s="233"/>
      <c r="JD55" s="233"/>
      <c r="JE55" s="235"/>
      <c r="JF55" s="232" t="s">
        <v>3320</v>
      </c>
      <c r="JG55" s="232" t="s">
        <v>3320</v>
      </c>
      <c r="JH55" s="232" t="s">
        <v>3320</v>
      </c>
      <c r="JI55" s="232" t="s">
        <v>3320</v>
      </c>
      <c r="JJ55" s="232" t="s">
        <v>3320</v>
      </c>
      <c r="JK55" s="233" t="s">
        <v>202</v>
      </c>
      <c r="JL55" s="235"/>
      <c r="JM55" s="235"/>
      <c r="JN55" s="233" t="s">
        <v>202</v>
      </c>
      <c r="JO55" s="232">
        <v>7</v>
      </c>
      <c r="JP55" s="232">
        <v>0</v>
      </c>
      <c r="JQ55" s="233"/>
      <c r="JR55" s="233"/>
      <c r="JS55" s="233"/>
      <c r="JT55" s="233"/>
      <c r="JU55" s="233"/>
      <c r="JV55" s="233"/>
      <c r="JW55" s="233"/>
      <c r="JX55" s="233"/>
      <c r="JY55" s="233"/>
      <c r="JZ55" s="233"/>
      <c r="KA55" s="233"/>
      <c r="KB55" s="233"/>
      <c r="KC55" s="233"/>
      <c r="KD55" s="233"/>
      <c r="KE55" s="233"/>
      <c r="KF55" s="233"/>
      <c r="KG55" s="233"/>
      <c r="KH55" s="233"/>
      <c r="KI55" s="233"/>
      <c r="KJ55" s="233"/>
      <c r="KK55" s="233"/>
      <c r="KL55" s="233"/>
      <c r="KM55" s="233"/>
      <c r="KN55" s="232" t="s">
        <v>3320</v>
      </c>
      <c r="KO55" s="232" t="s">
        <v>3320</v>
      </c>
      <c r="KP55" s="232" t="s">
        <v>3320</v>
      </c>
      <c r="KQ55" s="235"/>
      <c r="KR55" s="235"/>
      <c r="KS55" s="235"/>
      <c r="KT55" s="233"/>
      <c r="KU55" s="235"/>
      <c r="KV55" s="235"/>
      <c r="KW55" s="235"/>
      <c r="KX55" s="233"/>
      <c r="KY55" s="232">
        <v>99</v>
      </c>
      <c r="KZ55" s="236">
        <v>0</v>
      </c>
      <c r="LA55" s="235"/>
      <c r="LB55" s="232">
        <v>0</v>
      </c>
      <c r="LC55" s="233"/>
      <c r="LD55" s="235"/>
      <c r="LE55" s="235"/>
      <c r="LF55" s="235"/>
    </row>
    <row r="56" spans="1:318" ht="49.5" customHeight="1" thickBot="1">
      <c r="A56" s="231" t="s">
        <v>5638</v>
      </c>
      <c r="B56" s="232">
        <v>972</v>
      </c>
      <c r="C56" s="233" t="s">
        <v>7004</v>
      </c>
      <c r="D56" s="233" t="s">
        <v>7005</v>
      </c>
      <c r="E56" s="232">
        <v>972</v>
      </c>
      <c r="F56" s="232">
        <v>82</v>
      </c>
      <c r="G56" s="233" t="s">
        <v>7006</v>
      </c>
      <c r="H56" s="233" t="s">
        <v>7007</v>
      </c>
      <c r="I56" s="234" t="s">
        <v>5782</v>
      </c>
      <c r="J56" s="234">
        <v>1</v>
      </c>
      <c r="K56" s="234" t="s">
        <v>68</v>
      </c>
      <c r="L56" s="235"/>
      <c r="M56" s="234" t="s">
        <v>5782</v>
      </c>
      <c r="N56" s="235"/>
      <c r="O56" s="235"/>
      <c r="P56" s="235"/>
      <c r="Q56" s="234">
        <v>1</v>
      </c>
      <c r="R56" s="234" t="s">
        <v>68</v>
      </c>
      <c r="S56" s="235"/>
      <c r="T56" s="235"/>
      <c r="U56" s="235"/>
      <c r="V56" s="233" t="s">
        <v>7008</v>
      </c>
      <c r="W56" s="233" t="s">
        <v>5916</v>
      </c>
      <c r="X56" s="232">
        <v>1.5</v>
      </c>
      <c r="Y56" s="232">
        <v>870</v>
      </c>
      <c r="Z56" s="236">
        <v>0</v>
      </c>
      <c r="AA56" s="236">
        <v>0</v>
      </c>
      <c r="AB56" s="232">
        <v>1</v>
      </c>
      <c r="AC56" s="233" t="s">
        <v>7009</v>
      </c>
      <c r="AD56" s="233" t="s">
        <v>4811</v>
      </c>
      <c r="AE56" s="234" t="s">
        <v>5645</v>
      </c>
      <c r="AF56" s="233" t="s">
        <v>5646</v>
      </c>
      <c r="AG56" s="234" t="s">
        <v>5645</v>
      </c>
      <c r="AH56" s="233" t="s">
        <v>7009</v>
      </c>
      <c r="AI56" s="233" t="s">
        <v>5698</v>
      </c>
      <c r="AJ56" s="233" t="s">
        <v>7010</v>
      </c>
      <c r="AK56" s="233" t="s">
        <v>7010</v>
      </c>
      <c r="AL56" s="233" t="s">
        <v>7011</v>
      </c>
      <c r="AM56" s="233" t="s">
        <v>7012</v>
      </c>
      <c r="AN56" s="233" t="s">
        <v>7007</v>
      </c>
      <c r="AO56" s="233" t="s">
        <v>7013</v>
      </c>
      <c r="AP56" s="233" t="s">
        <v>7014</v>
      </c>
      <c r="AQ56" s="233" t="s">
        <v>7015</v>
      </c>
      <c r="AR56" s="233" t="s">
        <v>7016</v>
      </c>
      <c r="AS56" s="233" t="s">
        <v>7017</v>
      </c>
      <c r="AT56" s="233" t="s">
        <v>733</v>
      </c>
      <c r="AU56" s="233" t="s">
        <v>733</v>
      </c>
      <c r="AV56" s="233" t="s">
        <v>733</v>
      </c>
      <c r="AW56" s="233" t="s">
        <v>3320</v>
      </c>
      <c r="AX56" s="233" t="s">
        <v>6</v>
      </c>
      <c r="AY56" s="233" t="s">
        <v>733</v>
      </c>
      <c r="AZ56" s="233" t="s">
        <v>7018</v>
      </c>
      <c r="BA56" s="233" t="s">
        <v>7019</v>
      </c>
      <c r="BB56" s="233" t="s">
        <v>7020</v>
      </c>
      <c r="BC56" s="233" t="s">
        <v>7021</v>
      </c>
      <c r="BD56" s="233" t="s">
        <v>7022</v>
      </c>
      <c r="BE56" s="233" t="s">
        <v>7023</v>
      </c>
      <c r="BF56" s="234" t="s">
        <v>1214</v>
      </c>
      <c r="BG56" s="233" t="s">
        <v>3320</v>
      </c>
      <c r="BH56" s="233" t="s">
        <v>2043</v>
      </c>
      <c r="BI56" s="233" t="s">
        <v>2043</v>
      </c>
      <c r="BJ56" s="233" t="s">
        <v>3589</v>
      </c>
      <c r="BK56" s="233" t="s">
        <v>7024</v>
      </c>
      <c r="BL56" s="234">
        <v>400</v>
      </c>
      <c r="BM56" s="233" t="s">
        <v>5936</v>
      </c>
      <c r="BN56" s="237">
        <v>47452</v>
      </c>
      <c r="BO56" s="232">
        <v>18</v>
      </c>
      <c r="BP56" s="232">
        <v>2029</v>
      </c>
      <c r="BQ56" s="232">
        <v>750</v>
      </c>
      <c r="BR56" s="234">
        <v>580</v>
      </c>
      <c r="BS56" s="233" t="s">
        <v>5666</v>
      </c>
      <c r="BT56" s="232">
        <v>166</v>
      </c>
      <c r="BU56" s="234">
        <v>2500</v>
      </c>
      <c r="BV56" s="238">
        <v>0.38</v>
      </c>
      <c r="BW56" s="239" t="s">
        <v>910</v>
      </c>
      <c r="BX56" s="233" t="s">
        <v>733</v>
      </c>
      <c r="BY56" s="235"/>
      <c r="BZ56" s="233" t="s">
        <v>3320</v>
      </c>
      <c r="CA56" s="233" t="s">
        <v>3320</v>
      </c>
      <c r="CB56" s="233" t="s">
        <v>3320</v>
      </c>
      <c r="CC56" s="233" t="s">
        <v>3320</v>
      </c>
      <c r="CD56" s="233" t="s">
        <v>3320</v>
      </c>
      <c r="CE56" s="233" t="s">
        <v>3320</v>
      </c>
      <c r="CF56" s="233" t="s">
        <v>3320</v>
      </c>
      <c r="CG56" s="233" t="s">
        <v>3320</v>
      </c>
      <c r="CH56" s="233" t="s">
        <v>3320</v>
      </c>
      <c r="CI56" s="233" t="s">
        <v>3320</v>
      </c>
      <c r="CJ56" s="235"/>
      <c r="CK56" s="233" t="s">
        <v>3320</v>
      </c>
      <c r="CL56" s="233" t="s">
        <v>3320</v>
      </c>
      <c r="CM56" s="233" t="s">
        <v>3320</v>
      </c>
      <c r="CN56" s="233" t="s">
        <v>3320</v>
      </c>
      <c r="CO56" s="233" t="s">
        <v>3320</v>
      </c>
      <c r="CP56" s="235"/>
      <c r="CQ56" s="233" t="s">
        <v>3320</v>
      </c>
      <c r="CR56" s="233" t="s">
        <v>3320</v>
      </c>
      <c r="CS56" s="233" t="s">
        <v>3320</v>
      </c>
      <c r="CT56" s="233" t="s">
        <v>3320</v>
      </c>
      <c r="CU56" s="232">
        <v>4.5</v>
      </c>
      <c r="CV56" s="232">
        <v>11</v>
      </c>
      <c r="CW56" s="233" t="s">
        <v>733</v>
      </c>
      <c r="CX56" s="233" t="s">
        <v>5937</v>
      </c>
      <c r="CY56" s="232">
        <v>38.74</v>
      </c>
      <c r="CZ56" s="233" t="s">
        <v>1214</v>
      </c>
      <c r="DA56" s="233" t="s">
        <v>733</v>
      </c>
      <c r="DB56" s="233" t="s">
        <v>1214</v>
      </c>
      <c r="DC56" s="232">
        <v>2500</v>
      </c>
      <c r="DD56" s="232">
        <v>2500</v>
      </c>
      <c r="DE56" s="233" t="s">
        <v>7025</v>
      </c>
      <c r="DF56" s="232">
        <v>365</v>
      </c>
      <c r="DG56" s="232">
        <v>88</v>
      </c>
      <c r="DH56" s="232">
        <v>95</v>
      </c>
      <c r="DI56" s="232">
        <v>25</v>
      </c>
      <c r="DJ56" s="237">
        <v>46888</v>
      </c>
      <c r="DK56" s="232">
        <v>1.5</v>
      </c>
      <c r="DL56" s="232">
        <v>2028</v>
      </c>
      <c r="DM56" s="232">
        <v>38</v>
      </c>
      <c r="DN56" s="233" t="s">
        <v>7026</v>
      </c>
      <c r="DO56" s="232">
        <v>1</v>
      </c>
      <c r="DP56" s="235"/>
      <c r="DQ56" s="233" t="s">
        <v>3320</v>
      </c>
      <c r="DR56" s="233" t="s">
        <v>3320</v>
      </c>
      <c r="DS56" s="233" t="s">
        <v>3320</v>
      </c>
      <c r="DT56" s="233" t="s">
        <v>3320</v>
      </c>
      <c r="DU56" s="233" t="s">
        <v>3320</v>
      </c>
      <c r="DV56" s="233" t="s">
        <v>3320</v>
      </c>
      <c r="DW56" s="233" t="s">
        <v>3320</v>
      </c>
      <c r="DX56" s="233" t="s">
        <v>3320</v>
      </c>
      <c r="DY56" s="233" t="s">
        <v>3320</v>
      </c>
      <c r="DZ56" s="233" t="s">
        <v>3320</v>
      </c>
      <c r="EA56" s="233" t="s">
        <v>3320</v>
      </c>
      <c r="EB56" s="233" t="s">
        <v>3320</v>
      </c>
      <c r="EC56" s="233" t="s">
        <v>3320</v>
      </c>
      <c r="ED56" s="233" t="s">
        <v>3320</v>
      </c>
      <c r="EE56" s="233" t="s">
        <v>3320</v>
      </c>
      <c r="EF56" s="233" t="s">
        <v>3320</v>
      </c>
      <c r="EG56" s="233" t="s">
        <v>3320</v>
      </c>
      <c r="EH56" s="233" t="s">
        <v>3320</v>
      </c>
      <c r="EI56" s="233" t="s">
        <v>3320</v>
      </c>
      <c r="EJ56" s="233" t="s">
        <v>3320</v>
      </c>
      <c r="EK56" s="233" t="s">
        <v>3320</v>
      </c>
      <c r="EL56" s="233" t="s">
        <v>3320</v>
      </c>
      <c r="EM56" s="233" t="s">
        <v>3320</v>
      </c>
      <c r="EN56" s="233" t="s">
        <v>3320</v>
      </c>
      <c r="EO56" s="233" t="s">
        <v>3320</v>
      </c>
      <c r="EP56" s="233" t="s">
        <v>3320</v>
      </c>
      <c r="EQ56" s="233" t="s">
        <v>3320</v>
      </c>
      <c r="ER56" s="233" t="s">
        <v>3320</v>
      </c>
      <c r="ES56" s="233" t="s">
        <v>3320</v>
      </c>
      <c r="ET56" s="233" t="s">
        <v>3320</v>
      </c>
      <c r="EU56" s="233" t="s">
        <v>3320</v>
      </c>
      <c r="EV56" s="233" t="s">
        <v>3320</v>
      </c>
      <c r="EW56" s="233" t="s">
        <v>3320</v>
      </c>
      <c r="EX56" s="233" t="s">
        <v>3320</v>
      </c>
      <c r="EY56" s="233" t="s">
        <v>3320</v>
      </c>
      <c r="EZ56" s="233" t="s">
        <v>3320</v>
      </c>
      <c r="FA56" s="233" t="s">
        <v>3320</v>
      </c>
      <c r="FB56" s="233" t="s">
        <v>3320</v>
      </c>
      <c r="FC56" s="233" t="s">
        <v>3320</v>
      </c>
      <c r="FD56" s="233" t="s">
        <v>3320</v>
      </c>
      <c r="FE56" s="233" t="s">
        <v>3320</v>
      </c>
      <c r="FF56" s="233" t="s">
        <v>3320</v>
      </c>
      <c r="FG56" s="233" t="s">
        <v>3320</v>
      </c>
      <c r="FH56" s="233" t="s">
        <v>3320</v>
      </c>
      <c r="FI56" s="233" t="s">
        <v>3320</v>
      </c>
      <c r="FJ56" s="233" t="s">
        <v>3320</v>
      </c>
      <c r="FK56" s="233" t="s">
        <v>3320</v>
      </c>
      <c r="FL56" s="233" t="s">
        <v>3320</v>
      </c>
      <c r="FM56" s="233" t="s">
        <v>3320</v>
      </c>
      <c r="FN56" s="240">
        <v>1000000000</v>
      </c>
      <c r="FO56" s="240">
        <v>1000</v>
      </c>
      <c r="FP56" s="233" t="s">
        <v>733</v>
      </c>
      <c r="FQ56" s="233" t="s">
        <v>1214</v>
      </c>
      <c r="FR56" s="233" t="s">
        <v>1214</v>
      </c>
      <c r="FS56" s="233" t="s">
        <v>733</v>
      </c>
      <c r="FT56" s="233" t="s">
        <v>4292</v>
      </c>
      <c r="FU56" s="233" t="s">
        <v>7027</v>
      </c>
      <c r="FV56" s="233" t="s">
        <v>7028</v>
      </c>
      <c r="FW56" s="241" t="s">
        <v>7024</v>
      </c>
      <c r="FX56" s="242">
        <v>400</v>
      </c>
      <c r="FY56" s="233" t="s">
        <v>7029</v>
      </c>
      <c r="FZ56" s="240">
        <v>1000000000</v>
      </c>
      <c r="GA56" s="240">
        <v>350000000</v>
      </c>
      <c r="GB56" s="232">
        <v>1</v>
      </c>
      <c r="GC56" s="232">
        <v>1</v>
      </c>
      <c r="GD56" s="233" t="s">
        <v>7030</v>
      </c>
      <c r="GE56" s="233" t="s">
        <v>1214</v>
      </c>
      <c r="GF56" s="233" t="s">
        <v>1214</v>
      </c>
      <c r="GG56" s="233" t="s">
        <v>7031</v>
      </c>
      <c r="GH56" s="233" t="s">
        <v>1214</v>
      </c>
      <c r="GI56" s="233" t="s">
        <v>1214</v>
      </c>
      <c r="GJ56" s="233" t="s">
        <v>1214</v>
      </c>
      <c r="GK56" s="233" t="s">
        <v>733</v>
      </c>
      <c r="GL56" s="233" t="s">
        <v>1214</v>
      </c>
      <c r="GM56" s="243" t="s">
        <v>5676</v>
      </c>
      <c r="GN56" s="233" t="s">
        <v>3320</v>
      </c>
      <c r="GO56" s="233" t="s">
        <v>733</v>
      </c>
      <c r="GP56" s="233" t="s">
        <v>5721</v>
      </c>
      <c r="GQ56" s="233" t="s">
        <v>733</v>
      </c>
      <c r="GR56" s="233" t="s">
        <v>5679</v>
      </c>
      <c r="GS56" s="233" t="s">
        <v>3320</v>
      </c>
      <c r="GT56" s="233" t="s">
        <v>3320</v>
      </c>
      <c r="GU56" s="232">
        <v>0</v>
      </c>
      <c r="GV56" s="233" t="s">
        <v>1214</v>
      </c>
      <c r="GW56" s="233" t="s">
        <v>1214</v>
      </c>
      <c r="GX56" s="233" t="s">
        <v>3320</v>
      </c>
      <c r="GY56" s="233" t="s">
        <v>733</v>
      </c>
      <c r="GZ56" s="233" t="s">
        <v>3320</v>
      </c>
      <c r="HA56" s="233" t="s">
        <v>3320</v>
      </c>
      <c r="HB56" s="233" t="s">
        <v>3320</v>
      </c>
      <c r="HC56" s="233" t="s">
        <v>5952</v>
      </c>
      <c r="HD56" s="233" t="s">
        <v>5684</v>
      </c>
      <c r="HE56" s="233" t="s">
        <v>5684</v>
      </c>
      <c r="HF56" s="233" t="s">
        <v>733</v>
      </c>
      <c r="HG56" s="233" t="s">
        <v>1214</v>
      </c>
      <c r="HH56" s="244">
        <v>46080.559039351851</v>
      </c>
      <c r="HI56" s="244">
        <v>46080.599189814813</v>
      </c>
      <c r="HJ56" s="233" t="s">
        <v>5685</v>
      </c>
      <c r="HK56" s="233" t="s">
        <v>3320</v>
      </c>
      <c r="HL56" s="233" t="s">
        <v>3320</v>
      </c>
      <c r="HM56" s="233" t="s">
        <v>3320</v>
      </c>
      <c r="HN56" s="233" t="s">
        <v>3320</v>
      </c>
      <c r="HO56" s="233" t="s">
        <v>3320</v>
      </c>
      <c r="HP56" s="233" t="s">
        <v>3320</v>
      </c>
      <c r="HQ56" s="233" t="s">
        <v>3320</v>
      </c>
      <c r="HR56" s="233" t="s">
        <v>3320</v>
      </c>
      <c r="HS56" s="233" t="s">
        <v>3320</v>
      </c>
      <c r="HT56" s="233" t="s">
        <v>3320</v>
      </c>
      <c r="HU56" s="233" t="s">
        <v>3320</v>
      </c>
      <c r="HV56" s="233" t="s">
        <v>3320</v>
      </c>
      <c r="HW56" s="233" t="s">
        <v>3320</v>
      </c>
      <c r="HX56" s="233" t="s">
        <v>3320</v>
      </c>
      <c r="HY56" s="233" t="s">
        <v>3320</v>
      </c>
      <c r="HZ56" s="233" t="s">
        <v>3320</v>
      </c>
      <c r="IA56" s="233" t="s">
        <v>3320</v>
      </c>
      <c r="IB56" s="233" t="s">
        <v>3320</v>
      </c>
      <c r="IC56" s="233" t="s">
        <v>3320</v>
      </c>
      <c r="ID56" s="233" t="s">
        <v>3320</v>
      </c>
      <c r="IE56" s="233" t="s">
        <v>3320</v>
      </c>
      <c r="IF56" s="233" t="s">
        <v>3320</v>
      </c>
      <c r="IG56" s="233" t="s">
        <v>3320</v>
      </c>
      <c r="IH56" s="233" t="s">
        <v>3320</v>
      </c>
      <c r="II56" s="233" t="s">
        <v>3320</v>
      </c>
      <c r="IJ56" s="233" t="s">
        <v>3320</v>
      </c>
      <c r="IK56" s="233" t="s">
        <v>3320</v>
      </c>
      <c r="IL56" s="233" t="s">
        <v>3320</v>
      </c>
      <c r="IM56" s="233" t="s">
        <v>3320</v>
      </c>
      <c r="IN56" s="233" t="s">
        <v>3320</v>
      </c>
      <c r="IO56" s="233" t="s">
        <v>3320</v>
      </c>
      <c r="IP56" s="233" t="s">
        <v>3320</v>
      </c>
      <c r="IQ56" s="233" t="s">
        <v>3320</v>
      </c>
      <c r="IR56" s="233" t="s">
        <v>3320</v>
      </c>
      <c r="IS56" s="233" t="s">
        <v>3320</v>
      </c>
      <c r="IT56" s="233" t="s">
        <v>3320</v>
      </c>
      <c r="IU56" s="233" t="s">
        <v>3320</v>
      </c>
      <c r="IV56" s="233" t="s">
        <v>3320</v>
      </c>
      <c r="IW56" s="233" t="s">
        <v>6212</v>
      </c>
      <c r="IX56" s="234" t="s">
        <v>5774</v>
      </c>
      <c r="IY56" s="234" t="s">
        <v>5774</v>
      </c>
      <c r="IZ56" s="233" t="s">
        <v>5775</v>
      </c>
      <c r="JA56" s="235"/>
      <c r="JB56" s="233"/>
      <c r="JC56" s="233"/>
      <c r="JD56" s="233"/>
      <c r="JE56" s="235"/>
      <c r="JF56" s="232" t="s">
        <v>3320</v>
      </c>
      <c r="JG56" s="232" t="s">
        <v>3320</v>
      </c>
      <c r="JH56" s="232" t="s">
        <v>3320</v>
      </c>
      <c r="JI56" s="232" t="s">
        <v>3320</v>
      </c>
      <c r="JJ56" s="232" t="s">
        <v>3320</v>
      </c>
      <c r="JK56" s="233" t="s">
        <v>202</v>
      </c>
      <c r="JL56" s="235"/>
      <c r="JM56" s="235"/>
      <c r="JN56" s="233" t="s">
        <v>202</v>
      </c>
      <c r="JO56" s="232">
        <v>6</v>
      </c>
      <c r="JP56" s="232">
        <v>0</v>
      </c>
      <c r="JQ56" s="233"/>
      <c r="JR56" s="233"/>
      <c r="JS56" s="233"/>
      <c r="JT56" s="233"/>
      <c r="JU56" s="233"/>
      <c r="JV56" s="233"/>
      <c r="JW56" s="233"/>
      <c r="JX56" s="233"/>
      <c r="JY56" s="233"/>
      <c r="JZ56" s="233"/>
      <c r="KA56" s="233"/>
      <c r="KB56" s="233"/>
      <c r="KC56" s="233"/>
      <c r="KD56" s="233"/>
      <c r="KE56" s="233"/>
      <c r="KF56" s="233"/>
      <c r="KG56" s="233"/>
      <c r="KH56" s="233"/>
      <c r="KI56" s="233"/>
      <c r="KJ56" s="233"/>
      <c r="KK56" s="233"/>
      <c r="KL56" s="233"/>
      <c r="KM56" s="233"/>
      <c r="KN56" s="232" t="s">
        <v>3320</v>
      </c>
      <c r="KO56" s="232" t="s">
        <v>3320</v>
      </c>
      <c r="KP56" s="232" t="s">
        <v>3320</v>
      </c>
      <c r="KQ56" s="235"/>
      <c r="KR56" s="235"/>
      <c r="KS56" s="235"/>
      <c r="KT56" s="233"/>
      <c r="KU56" s="235"/>
      <c r="KV56" s="235"/>
      <c r="KW56" s="235"/>
      <c r="KX56" s="233"/>
      <c r="KY56" s="232">
        <v>870</v>
      </c>
      <c r="KZ56" s="236">
        <v>0</v>
      </c>
      <c r="LA56" s="235"/>
      <c r="LB56" s="232">
        <v>0</v>
      </c>
      <c r="LC56" s="233"/>
      <c r="LD56" s="235"/>
      <c r="LE56" s="235"/>
      <c r="LF56" s="235"/>
    </row>
    <row r="57" spans="1:318" ht="49.5" customHeight="1" thickBot="1">
      <c r="A57" s="231" t="s">
        <v>5638</v>
      </c>
      <c r="B57" s="232">
        <v>925</v>
      </c>
      <c r="C57" s="233" t="s">
        <v>7032</v>
      </c>
      <c r="D57" s="233" t="s">
        <v>7033</v>
      </c>
      <c r="E57" s="232">
        <v>925</v>
      </c>
      <c r="F57" s="232">
        <v>83</v>
      </c>
      <c r="G57" s="233" t="s">
        <v>1343</v>
      </c>
      <c r="H57" s="233" t="s">
        <v>6775</v>
      </c>
      <c r="I57" s="234" t="s">
        <v>5782</v>
      </c>
      <c r="J57" s="234">
        <v>1</v>
      </c>
      <c r="K57" s="234" t="s">
        <v>68</v>
      </c>
      <c r="L57" s="235"/>
      <c r="M57" s="234" t="s">
        <v>5782</v>
      </c>
      <c r="N57" s="235"/>
      <c r="O57" s="235"/>
      <c r="P57" s="235"/>
      <c r="Q57" s="234">
        <v>1</v>
      </c>
      <c r="R57" s="234" t="s">
        <v>68</v>
      </c>
      <c r="S57" s="235"/>
      <c r="T57" s="235"/>
      <c r="U57" s="235"/>
      <c r="V57" s="233" t="s">
        <v>5222</v>
      </c>
      <c r="W57" s="233" t="s">
        <v>5643</v>
      </c>
      <c r="X57" s="232">
        <v>1</v>
      </c>
      <c r="Y57" s="232">
        <v>70</v>
      </c>
      <c r="Z57" s="236">
        <v>0</v>
      </c>
      <c r="AA57" s="236">
        <v>0</v>
      </c>
      <c r="AB57" s="232">
        <v>1</v>
      </c>
      <c r="AC57" s="233" t="s">
        <v>6416</v>
      </c>
      <c r="AD57" s="233" t="s">
        <v>3434</v>
      </c>
      <c r="AE57" s="234" t="s">
        <v>5645</v>
      </c>
      <c r="AF57" s="233" t="s">
        <v>5646</v>
      </c>
      <c r="AG57" s="234" t="s">
        <v>5645</v>
      </c>
      <c r="AH57" s="233" t="s">
        <v>6416</v>
      </c>
      <c r="AI57" s="233" t="s">
        <v>6417</v>
      </c>
      <c r="AJ57" s="233" t="s">
        <v>7034</v>
      </c>
      <c r="AK57" s="233" t="s">
        <v>7035</v>
      </c>
      <c r="AL57" s="233" t="s">
        <v>6778</v>
      </c>
      <c r="AM57" s="233" t="s">
        <v>6779</v>
      </c>
      <c r="AN57" s="233" t="s">
        <v>3320</v>
      </c>
      <c r="AO57" s="233" t="s">
        <v>6780</v>
      </c>
      <c r="AP57" s="233" t="s">
        <v>5698</v>
      </c>
      <c r="AQ57" s="233" t="s">
        <v>6781</v>
      </c>
      <c r="AR57" s="233" t="s">
        <v>6782</v>
      </c>
      <c r="AS57" s="233" t="s">
        <v>6425</v>
      </c>
      <c r="AT57" s="233" t="s">
        <v>733</v>
      </c>
      <c r="AU57" s="233" t="s">
        <v>733</v>
      </c>
      <c r="AV57" s="233" t="s">
        <v>733</v>
      </c>
      <c r="AW57" s="233" t="s">
        <v>3320</v>
      </c>
      <c r="AX57" s="233" t="s">
        <v>6783</v>
      </c>
      <c r="AY57" s="233" t="s">
        <v>733</v>
      </c>
      <c r="AZ57" s="233" t="s">
        <v>6784</v>
      </c>
      <c r="BA57" s="233" t="s">
        <v>6428</v>
      </c>
      <c r="BB57" s="233" t="s">
        <v>6429</v>
      </c>
      <c r="BC57" s="233" t="s">
        <v>6430</v>
      </c>
      <c r="BD57" s="233" t="s">
        <v>6785</v>
      </c>
      <c r="BE57" s="233" t="s">
        <v>6786</v>
      </c>
      <c r="BF57" s="234" t="s">
        <v>1214</v>
      </c>
      <c r="BG57" s="233" t="s">
        <v>3320</v>
      </c>
      <c r="BH57" s="233" t="s">
        <v>2043</v>
      </c>
      <c r="BI57" s="233" t="s">
        <v>2043</v>
      </c>
      <c r="BJ57" s="233" t="s">
        <v>3589</v>
      </c>
      <c r="BK57" s="233" t="s">
        <v>7036</v>
      </c>
      <c r="BL57" s="234">
        <v>138</v>
      </c>
      <c r="BM57" s="233" t="s">
        <v>6612</v>
      </c>
      <c r="BN57" s="237">
        <v>47391</v>
      </c>
      <c r="BO57" s="232">
        <v>29</v>
      </c>
      <c r="BP57" s="232">
        <v>2029</v>
      </c>
      <c r="BQ57" s="232">
        <v>70</v>
      </c>
      <c r="BR57" s="234">
        <v>70</v>
      </c>
      <c r="BS57" s="233" t="s">
        <v>5666</v>
      </c>
      <c r="BT57" s="232">
        <v>136584</v>
      </c>
      <c r="BU57" s="234">
        <v>182.61</v>
      </c>
      <c r="BV57" s="238">
        <v>0.3</v>
      </c>
      <c r="BW57" s="239" t="s">
        <v>910</v>
      </c>
      <c r="BX57" s="233" t="s">
        <v>733</v>
      </c>
      <c r="BY57" s="235"/>
      <c r="BZ57" s="232">
        <v>29.78</v>
      </c>
      <c r="CA57" s="233" t="s">
        <v>733</v>
      </c>
      <c r="CB57" s="232">
        <v>650</v>
      </c>
      <c r="CC57" s="233" t="s">
        <v>5800</v>
      </c>
      <c r="CD57" s="233" t="s">
        <v>5801</v>
      </c>
      <c r="CE57" s="233" t="s">
        <v>3320</v>
      </c>
      <c r="CF57" s="233" t="s">
        <v>733</v>
      </c>
      <c r="CG57" s="233" t="s">
        <v>733</v>
      </c>
      <c r="CH57" s="232">
        <v>2041.3</v>
      </c>
      <c r="CI57" s="232">
        <v>1878.1</v>
      </c>
      <c r="CJ57" s="233" t="s">
        <v>7037</v>
      </c>
      <c r="CK57" s="232">
        <v>365</v>
      </c>
      <c r="CL57" s="232">
        <v>86</v>
      </c>
      <c r="CM57" s="232">
        <v>98</v>
      </c>
      <c r="CN57" s="232">
        <v>30</v>
      </c>
      <c r="CO57" s="237">
        <v>46486</v>
      </c>
      <c r="CP57" s="232">
        <v>2027</v>
      </c>
      <c r="CQ57" s="232">
        <v>0.45</v>
      </c>
      <c r="CR57" s="232">
        <v>8</v>
      </c>
      <c r="CS57" s="233" t="s">
        <v>7038</v>
      </c>
      <c r="CT57" s="233" t="s">
        <v>3320</v>
      </c>
      <c r="CU57" s="233" t="s">
        <v>3320</v>
      </c>
      <c r="CV57" s="233" t="s">
        <v>3320</v>
      </c>
      <c r="CW57" s="233" t="s">
        <v>3320</v>
      </c>
      <c r="CX57" s="233" t="s">
        <v>3320</v>
      </c>
      <c r="CY57" s="233" t="s">
        <v>3320</v>
      </c>
      <c r="CZ57" s="233" t="s">
        <v>3320</v>
      </c>
      <c r="DA57" s="233" t="s">
        <v>3320</v>
      </c>
      <c r="DB57" s="233" t="s">
        <v>3320</v>
      </c>
      <c r="DC57" s="233" t="s">
        <v>3320</v>
      </c>
      <c r="DD57" s="233" t="s">
        <v>3320</v>
      </c>
      <c r="DE57" s="235"/>
      <c r="DF57" s="233" t="s">
        <v>3320</v>
      </c>
      <c r="DG57" s="233" t="s">
        <v>3320</v>
      </c>
      <c r="DH57" s="233" t="s">
        <v>3320</v>
      </c>
      <c r="DI57" s="233" t="s">
        <v>3320</v>
      </c>
      <c r="DJ57" s="233" t="s">
        <v>3320</v>
      </c>
      <c r="DK57" s="233" t="s">
        <v>3320</v>
      </c>
      <c r="DL57" s="235"/>
      <c r="DM57" s="233" t="s">
        <v>3320</v>
      </c>
      <c r="DN57" s="233" t="s">
        <v>3320</v>
      </c>
      <c r="DO57" s="233" t="s">
        <v>3320</v>
      </c>
      <c r="DP57" s="235"/>
      <c r="DQ57" s="233" t="s">
        <v>3320</v>
      </c>
      <c r="DR57" s="233" t="s">
        <v>3320</v>
      </c>
      <c r="DS57" s="233" t="s">
        <v>3320</v>
      </c>
      <c r="DT57" s="233" t="s">
        <v>3320</v>
      </c>
      <c r="DU57" s="233" t="s">
        <v>3320</v>
      </c>
      <c r="DV57" s="233" t="s">
        <v>3320</v>
      </c>
      <c r="DW57" s="233" t="s">
        <v>3320</v>
      </c>
      <c r="DX57" s="233" t="s">
        <v>3320</v>
      </c>
      <c r="DY57" s="233" t="s">
        <v>3320</v>
      </c>
      <c r="DZ57" s="233" t="s">
        <v>3320</v>
      </c>
      <c r="EA57" s="233" t="s">
        <v>3320</v>
      </c>
      <c r="EB57" s="233" t="s">
        <v>3320</v>
      </c>
      <c r="EC57" s="233" t="s">
        <v>3320</v>
      </c>
      <c r="ED57" s="233" t="s">
        <v>3320</v>
      </c>
      <c r="EE57" s="233" t="s">
        <v>3320</v>
      </c>
      <c r="EF57" s="233" t="s">
        <v>3320</v>
      </c>
      <c r="EG57" s="233" t="s">
        <v>3320</v>
      </c>
      <c r="EH57" s="233" t="s">
        <v>3320</v>
      </c>
      <c r="EI57" s="233" t="s">
        <v>3320</v>
      </c>
      <c r="EJ57" s="233" t="s">
        <v>3320</v>
      </c>
      <c r="EK57" s="233" t="s">
        <v>3320</v>
      </c>
      <c r="EL57" s="233" t="s">
        <v>3320</v>
      </c>
      <c r="EM57" s="233" t="s">
        <v>3320</v>
      </c>
      <c r="EN57" s="233" t="s">
        <v>3320</v>
      </c>
      <c r="EO57" s="233" t="s">
        <v>3320</v>
      </c>
      <c r="EP57" s="233" t="s">
        <v>3320</v>
      </c>
      <c r="EQ57" s="233" t="s">
        <v>3320</v>
      </c>
      <c r="ER57" s="233" t="s">
        <v>3320</v>
      </c>
      <c r="ES57" s="233" t="s">
        <v>3320</v>
      </c>
      <c r="ET57" s="233" t="s">
        <v>3320</v>
      </c>
      <c r="EU57" s="233" t="s">
        <v>3320</v>
      </c>
      <c r="EV57" s="233" t="s">
        <v>3320</v>
      </c>
      <c r="EW57" s="233" t="s">
        <v>3320</v>
      </c>
      <c r="EX57" s="233" t="s">
        <v>3320</v>
      </c>
      <c r="EY57" s="233" t="s">
        <v>3320</v>
      </c>
      <c r="EZ57" s="233" t="s">
        <v>3320</v>
      </c>
      <c r="FA57" s="233" t="s">
        <v>3320</v>
      </c>
      <c r="FB57" s="233" t="s">
        <v>3320</v>
      </c>
      <c r="FC57" s="233" t="s">
        <v>3320</v>
      </c>
      <c r="FD57" s="233" t="s">
        <v>3320</v>
      </c>
      <c r="FE57" s="233" t="s">
        <v>3320</v>
      </c>
      <c r="FF57" s="233" t="s">
        <v>3320</v>
      </c>
      <c r="FG57" s="233" t="s">
        <v>3320</v>
      </c>
      <c r="FH57" s="233" t="s">
        <v>3320</v>
      </c>
      <c r="FI57" s="233" t="s">
        <v>3320</v>
      </c>
      <c r="FJ57" s="233" t="s">
        <v>3320</v>
      </c>
      <c r="FK57" s="233" t="s">
        <v>3320</v>
      </c>
      <c r="FL57" s="233" t="s">
        <v>3320</v>
      </c>
      <c r="FM57" s="233" t="s">
        <v>3320</v>
      </c>
      <c r="FN57" s="240">
        <v>113804043</v>
      </c>
      <c r="FO57" s="232">
        <v>114</v>
      </c>
      <c r="FP57" s="233" t="s">
        <v>733</v>
      </c>
      <c r="FQ57" s="233" t="s">
        <v>733</v>
      </c>
      <c r="FR57" s="233" t="s">
        <v>733</v>
      </c>
      <c r="FS57" s="233" t="s">
        <v>733</v>
      </c>
      <c r="FT57" s="233" t="s">
        <v>100</v>
      </c>
      <c r="FU57" s="233" t="s">
        <v>7039</v>
      </c>
      <c r="FV57" s="233" t="s">
        <v>7040</v>
      </c>
      <c r="FW57" s="241" t="s">
        <v>7036</v>
      </c>
      <c r="FX57" s="242">
        <v>138</v>
      </c>
      <c r="FY57" s="233" t="s">
        <v>7041</v>
      </c>
      <c r="FZ57" s="240">
        <v>113804043</v>
      </c>
      <c r="GA57" s="240">
        <v>17424281</v>
      </c>
      <c r="GB57" s="232">
        <v>9</v>
      </c>
      <c r="GC57" s="232">
        <v>14</v>
      </c>
      <c r="GD57" s="233" t="s">
        <v>6437</v>
      </c>
      <c r="GE57" s="233" t="s">
        <v>733</v>
      </c>
      <c r="GF57" s="233" t="s">
        <v>733</v>
      </c>
      <c r="GG57" s="233" t="s">
        <v>7042</v>
      </c>
      <c r="GH57" s="233" t="s">
        <v>733</v>
      </c>
      <c r="GI57" s="233" t="s">
        <v>733</v>
      </c>
      <c r="GJ57" s="233" t="s">
        <v>733</v>
      </c>
      <c r="GK57" s="233" t="s">
        <v>733</v>
      </c>
      <c r="GL57" s="233" t="s">
        <v>733</v>
      </c>
      <c r="GM57" s="243" t="s">
        <v>5676</v>
      </c>
      <c r="GN57" s="233" t="s">
        <v>3320</v>
      </c>
      <c r="GO57" s="233" t="s">
        <v>733</v>
      </c>
      <c r="GP57" s="233" t="s">
        <v>5721</v>
      </c>
      <c r="GQ57" s="233" t="s">
        <v>1214</v>
      </c>
      <c r="GR57" s="233" t="s">
        <v>1214</v>
      </c>
      <c r="GS57" s="233" t="s">
        <v>3320</v>
      </c>
      <c r="GT57" s="233" t="s">
        <v>3320</v>
      </c>
      <c r="GU57" s="233" t="s">
        <v>3320</v>
      </c>
      <c r="GV57" s="233" t="s">
        <v>1214</v>
      </c>
      <c r="GW57" s="233" t="s">
        <v>1214</v>
      </c>
      <c r="GX57" s="233" t="s">
        <v>3320</v>
      </c>
      <c r="GY57" s="233" t="s">
        <v>1214</v>
      </c>
      <c r="GZ57" s="233" t="s">
        <v>3320</v>
      </c>
      <c r="HA57" s="233" t="s">
        <v>3320</v>
      </c>
      <c r="HB57" s="233" t="s">
        <v>3320</v>
      </c>
      <c r="HC57" s="233" t="s">
        <v>3320</v>
      </c>
      <c r="HD57" s="233" t="s">
        <v>3320</v>
      </c>
      <c r="HE57" s="233" t="s">
        <v>3320</v>
      </c>
      <c r="HF57" s="233" t="s">
        <v>1214</v>
      </c>
      <c r="HG57" s="233" t="s">
        <v>1214</v>
      </c>
      <c r="HH57" s="244">
        <v>46080.347557870373</v>
      </c>
      <c r="HI57" s="244">
        <v>46080.501388888886</v>
      </c>
      <c r="HJ57" s="233" t="s">
        <v>5685</v>
      </c>
      <c r="HK57" s="233" t="s">
        <v>3320</v>
      </c>
      <c r="HL57" s="233" t="s">
        <v>3320</v>
      </c>
      <c r="HM57" s="233" t="s">
        <v>3320</v>
      </c>
      <c r="HN57" s="233" t="s">
        <v>3320</v>
      </c>
      <c r="HO57" s="233" t="s">
        <v>3320</v>
      </c>
      <c r="HP57" s="233" t="s">
        <v>3320</v>
      </c>
      <c r="HQ57" s="233" t="s">
        <v>3320</v>
      </c>
      <c r="HR57" s="233" t="s">
        <v>3320</v>
      </c>
      <c r="HS57" s="233" t="s">
        <v>3320</v>
      </c>
      <c r="HT57" s="233" t="s">
        <v>3320</v>
      </c>
      <c r="HU57" s="233" t="s">
        <v>3320</v>
      </c>
      <c r="HV57" s="233" t="s">
        <v>3320</v>
      </c>
      <c r="HW57" s="233" t="s">
        <v>3320</v>
      </c>
      <c r="HX57" s="233" t="s">
        <v>3320</v>
      </c>
      <c r="HY57" s="233" t="s">
        <v>3320</v>
      </c>
      <c r="HZ57" s="233" t="s">
        <v>3320</v>
      </c>
      <c r="IA57" s="233" t="s">
        <v>3320</v>
      </c>
      <c r="IB57" s="233" t="s">
        <v>3320</v>
      </c>
      <c r="IC57" s="233" t="s">
        <v>3320</v>
      </c>
      <c r="ID57" s="233" t="s">
        <v>3320</v>
      </c>
      <c r="IE57" s="233" t="s">
        <v>3320</v>
      </c>
      <c r="IF57" s="233" t="s">
        <v>3320</v>
      </c>
      <c r="IG57" s="233" t="s">
        <v>3320</v>
      </c>
      <c r="IH57" s="233" t="s">
        <v>3320</v>
      </c>
      <c r="II57" s="233" t="s">
        <v>3320</v>
      </c>
      <c r="IJ57" s="233" t="s">
        <v>3320</v>
      </c>
      <c r="IK57" s="233" t="s">
        <v>3320</v>
      </c>
      <c r="IL57" s="233" t="s">
        <v>3320</v>
      </c>
      <c r="IM57" s="233" t="s">
        <v>3320</v>
      </c>
      <c r="IN57" s="233" t="s">
        <v>3320</v>
      </c>
      <c r="IO57" s="233" t="s">
        <v>3320</v>
      </c>
      <c r="IP57" s="233" t="s">
        <v>3320</v>
      </c>
      <c r="IQ57" s="233" t="s">
        <v>3320</v>
      </c>
      <c r="IR57" s="233" t="s">
        <v>3320</v>
      </c>
      <c r="IS57" s="233" t="s">
        <v>3320</v>
      </c>
      <c r="IT57" s="233" t="s">
        <v>3320</v>
      </c>
      <c r="IU57" s="233" t="s">
        <v>3320</v>
      </c>
      <c r="IV57" s="233" t="s">
        <v>3320</v>
      </c>
      <c r="IW57" s="233" t="s">
        <v>5773</v>
      </c>
      <c r="IX57" s="234" t="s">
        <v>5774</v>
      </c>
      <c r="IY57" s="234" t="s">
        <v>5774</v>
      </c>
      <c r="IZ57" s="233" t="s">
        <v>5775</v>
      </c>
      <c r="JA57" s="235"/>
      <c r="JB57" s="233"/>
      <c r="JC57" s="233"/>
      <c r="JD57" s="233"/>
      <c r="JE57" s="235"/>
      <c r="JF57" s="232" t="s">
        <v>3320</v>
      </c>
      <c r="JG57" s="232" t="s">
        <v>3320</v>
      </c>
      <c r="JH57" s="232" t="s">
        <v>3320</v>
      </c>
      <c r="JI57" s="232" t="s">
        <v>3320</v>
      </c>
      <c r="JJ57" s="232" t="s">
        <v>3320</v>
      </c>
      <c r="JK57" s="233" t="s">
        <v>202</v>
      </c>
      <c r="JL57" s="235"/>
      <c r="JM57" s="235"/>
      <c r="JN57" s="233" t="s">
        <v>202</v>
      </c>
      <c r="JO57" s="232">
        <v>7</v>
      </c>
      <c r="JP57" s="232">
        <v>0</v>
      </c>
      <c r="JQ57" s="233"/>
      <c r="JR57" s="233"/>
      <c r="JS57" s="233"/>
      <c r="JT57" s="233"/>
      <c r="JU57" s="233"/>
      <c r="JV57" s="233"/>
      <c r="JW57" s="233"/>
      <c r="JX57" s="233"/>
      <c r="JY57" s="233"/>
      <c r="JZ57" s="233"/>
      <c r="KA57" s="233"/>
      <c r="KB57" s="233"/>
      <c r="KC57" s="233"/>
      <c r="KD57" s="233"/>
      <c r="KE57" s="233"/>
      <c r="KF57" s="233"/>
      <c r="KG57" s="233"/>
      <c r="KH57" s="233"/>
      <c r="KI57" s="233"/>
      <c r="KJ57" s="233"/>
      <c r="KK57" s="233"/>
      <c r="KL57" s="233"/>
      <c r="KM57" s="233"/>
      <c r="KN57" s="232" t="s">
        <v>3320</v>
      </c>
      <c r="KO57" s="232" t="s">
        <v>3320</v>
      </c>
      <c r="KP57" s="232" t="s">
        <v>3320</v>
      </c>
      <c r="KQ57" s="235"/>
      <c r="KR57" s="235"/>
      <c r="KS57" s="235"/>
      <c r="KT57" s="233"/>
      <c r="KU57" s="235"/>
      <c r="KV57" s="235"/>
      <c r="KW57" s="235"/>
      <c r="KX57" s="233"/>
      <c r="KY57" s="232">
        <v>70</v>
      </c>
      <c r="KZ57" s="236">
        <v>0</v>
      </c>
      <c r="LA57" s="235"/>
      <c r="LB57" s="232">
        <v>0</v>
      </c>
      <c r="LC57" s="233"/>
      <c r="LD57" s="235"/>
      <c r="LE57" s="235"/>
      <c r="LF57" s="235"/>
    </row>
    <row r="58" spans="1:318" ht="49.5" customHeight="1" thickBot="1">
      <c r="A58" s="231" t="s">
        <v>5638</v>
      </c>
      <c r="B58" s="232">
        <v>895</v>
      </c>
      <c r="C58" s="233" t="s">
        <v>7043</v>
      </c>
      <c r="D58" s="233" t="s">
        <v>7044</v>
      </c>
      <c r="E58" s="232">
        <v>895</v>
      </c>
      <c r="F58" s="235"/>
      <c r="G58" s="233" t="s">
        <v>1343</v>
      </c>
      <c r="H58" s="233" t="s">
        <v>6775</v>
      </c>
      <c r="I58" s="234">
        <v>1</v>
      </c>
      <c r="J58" s="235"/>
      <c r="K58" s="234" t="s">
        <v>68</v>
      </c>
      <c r="L58" s="235"/>
      <c r="M58" s="234">
        <v>1</v>
      </c>
      <c r="N58" s="235"/>
      <c r="O58" s="235"/>
      <c r="P58" s="235"/>
      <c r="Q58" s="234">
        <v>1</v>
      </c>
      <c r="R58" s="234" t="s">
        <v>68</v>
      </c>
      <c r="S58" s="235"/>
      <c r="T58" s="235"/>
      <c r="U58" s="235"/>
      <c r="V58" s="233" t="s">
        <v>5249</v>
      </c>
      <c r="W58" s="233" t="s">
        <v>5643</v>
      </c>
      <c r="X58" s="232">
        <v>1</v>
      </c>
      <c r="Y58" s="232">
        <v>30</v>
      </c>
      <c r="Z58" s="236">
        <v>0</v>
      </c>
      <c r="AA58" s="236">
        <v>0</v>
      </c>
      <c r="AB58" s="232">
        <v>1</v>
      </c>
      <c r="AC58" s="233" t="s">
        <v>6416</v>
      </c>
      <c r="AD58" s="233" t="s">
        <v>3434</v>
      </c>
      <c r="AE58" s="234" t="s">
        <v>5645</v>
      </c>
      <c r="AF58" s="233" t="s">
        <v>5646</v>
      </c>
      <c r="AG58" s="234" t="s">
        <v>5645</v>
      </c>
      <c r="AH58" s="233" t="s">
        <v>6416</v>
      </c>
      <c r="AI58" s="233" t="s">
        <v>6417</v>
      </c>
      <c r="AJ58" s="233" t="s">
        <v>7034</v>
      </c>
      <c r="AK58" s="233" t="s">
        <v>7035</v>
      </c>
      <c r="AL58" s="233" t="s">
        <v>6778</v>
      </c>
      <c r="AM58" s="233" t="s">
        <v>6779</v>
      </c>
      <c r="AN58" s="233" t="s">
        <v>3320</v>
      </c>
      <c r="AO58" s="233" t="s">
        <v>6780</v>
      </c>
      <c r="AP58" s="233" t="s">
        <v>5698</v>
      </c>
      <c r="AQ58" s="233" t="s">
        <v>6781</v>
      </c>
      <c r="AR58" s="233" t="s">
        <v>6782</v>
      </c>
      <c r="AS58" s="233" t="s">
        <v>6425</v>
      </c>
      <c r="AT58" s="233" t="s">
        <v>733</v>
      </c>
      <c r="AU58" s="233" t="s">
        <v>733</v>
      </c>
      <c r="AV58" s="233" t="s">
        <v>733</v>
      </c>
      <c r="AW58" s="233" t="s">
        <v>3320</v>
      </c>
      <c r="AX58" s="233" t="s">
        <v>6783</v>
      </c>
      <c r="AY58" s="233" t="s">
        <v>733</v>
      </c>
      <c r="AZ58" s="233" t="s">
        <v>6784</v>
      </c>
      <c r="BA58" s="233" t="s">
        <v>6428</v>
      </c>
      <c r="BB58" s="233" t="s">
        <v>6429</v>
      </c>
      <c r="BC58" s="233" t="s">
        <v>6430</v>
      </c>
      <c r="BD58" s="233" t="s">
        <v>6785</v>
      </c>
      <c r="BE58" s="233" t="s">
        <v>6786</v>
      </c>
      <c r="BF58" s="234" t="s">
        <v>1214</v>
      </c>
      <c r="BG58" s="233" t="s">
        <v>3320</v>
      </c>
      <c r="BH58" s="233" t="s">
        <v>5709</v>
      </c>
      <c r="BI58" s="233" t="s">
        <v>5710</v>
      </c>
      <c r="BJ58" s="233" t="s">
        <v>5710</v>
      </c>
      <c r="BK58" s="233" t="s">
        <v>6450</v>
      </c>
      <c r="BL58" s="234">
        <v>115</v>
      </c>
      <c r="BM58" s="233" t="s">
        <v>5665</v>
      </c>
      <c r="BN58" s="237">
        <v>47391</v>
      </c>
      <c r="BO58" s="232">
        <v>29</v>
      </c>
      <c r="BP58" s="232">
        <v>2029</v>
      </c>
      <c r="BQ58" s="232">
        <v>30</v>
      </c>
      <c r="BR58" s="234">
        <v>30</v>
      </c>
      <c r="BS58" s="233" t="s">
        <v>5666</v>
      </c>
      <c r="BT58" s="232">
        <v>56376</v>
      </c>
      <c r="BU58" s="234">
        <v>91.59</v>
      </c>
      <c r="BV58" s="238">
        <v>0.35</v>
      </c>
      <c r="BW58" s="239" t="s">
        <v>910</v>
      </c>
      <c r="BX58" s="233" t="s">
        <v>733</v>
      </c>
      <c r="BY58" s="233" t="s">
        <v>910</v>
      </c>
      <c r="BZ58" s="232">
        <v>34.85</v>
      </c>
      <c r="CA58" s="233" t="s">
        <v>733</v>
      </c>
      <c r="CB58" s="232">
        <v>650</v>
      </c>
      <c r="CC58" s="233" t="s">
        <v>5800</v>
      </c>
      <c r="CD58" s="233" t="s">
        <v>5801</v>
      </c>
      <c r="CE58" s="233" t="s">
        <v>3320</v>
      </c>
      <c r="CF58" s="233" t="s">
        <v>733</v>
      </c>
      <c r="CG58" s="233" t="s">
        <v>733</v>
      </c>
      <c r="CH58" s="232">
        <v>2499</v>
      </c>
      <c r="CI58" s="232">
        <v>2294.1</v>
      </c>
      <c r="CJ58" s="233" t="s">
        <v>7045</v>
      </c>
      <c r="CK58" s="232">
        <v>365</v>
      </c>
      <c r="CL58" s="232">
        <v>86</v>
      </c>
      <c r="CM58" s="232">
        <v>98</v>
      </c>
      <c r="CN58" s="232">
        <v>30</v>
      </c>
      <c r="CO58" s="237">
        <v>46486</v>
      </c>
      <c r="CP58" s="232">
        <v>2027</v>
      </c>
      <c r="CQ58" s="232">
        <v>0.45</v>
      </c>
      <c r="CR58" s="232">
        <v>8</v>
      </c>
      <c r="CS58" s="233" t="s">
        <v>7046</v>
      </c>
      <c r="CT58" s="233" t="s">
        <v>3320</v>
      </c>
      <c r="CU58" s="233" t="s">
        <v>3320</v>
      </c>
      <c r="CV58" s="233" t="s">
        <v>3320</v>
      </c>
      <c r="CW58" s="233" t="s">
        <v>3320</v>
      </c>
      <c r="CX58" s="233" t="s">
        <v>3320</v>
      </c>
      <c r="CY58" s="233" t="s">
        <v>3320</v>
      </c>
      <c r="CZ58" s="233" t="s">
        <v>3320</v>
      </c>
      <c r="DA58" s="233" t="s">
        <v>3320</v>
      </c>
      <c r="DB58" s="233" t="s">
        <v>3320</v>
      </c>
      <c r="DC58" s="233" t="s">
        <v>3320</v>
      </c>
      <c r="DD58" s="233" t="s">
        <v>3320</v>
      </c>
      <c r="DE58" s="235"/>
      <c r="DF58" s="233" t="s">
        <v>3320</v>
      </c>
      <c r="DG58" s="233" t="s">
        <v>3320</v>
      </c>
      <c r="DH58" s="233" t="s">
        <v>3320</v>
      </c>
      <c r="DI58" s="233" t="s">
        <v>3320</v>
      </c>
      <c r="DJ58" s="233" t="s">
        <v>3320</v>
      </c>
      <c r="DK58" s="233" t="s">
        <v>3320</v>
      </c>
      <c r="DL58" s="235"/>
      <c r="DM58" s="233" t="s">
        <v>3320</v>
      </c>
      <c r="DN58" s="233" t="s">
        <v>3320</v>
      </c>
      <c r="DO58" s="233" t="s">
        <v>3320</v>
      </c>
      <c r="DP58" s="235"/>
      <c r="DQ58" s="233" t="s">
        <v>3320</v>
      </c>
      <c r="DR58" s="233" t="s">
        <v>3320</v>
      </c>
      <c r="DS58" s="233" t="s">
        <v>3320</v>
      </c>
      <c r="DT58" s="233" t="s">
        <v>3320</v>
      </c>
      <c r="DU58" s="233" t="s">
        <v>3320</v>
      </c>
      <c r="DV58" s="233" t="s">
        <v>3320</v>
      </c>
      <c r="DW58" s="233" t="s">
        <v>3320</v>
      </c>
      <c r="DX58" s="233" t="s">
        <v>3320</v>
      </c>
      <c r="DY58" s="233" t="s">
        <v>3320</v>
      </c>
      <c r="DZ58" s="233" t="s">
        <v>3320</v>
      </c>
      <c r="EA58" s="233" t="s">
        <v>3320</v>
      </c>
      <c r="EB58" s="233" t="s">
        <v>3320</v>
      </c>
      <c r="EC58" s="233" t="s">
        <v>3320</v>
      </c>
      <c r="ED58" s="233" t="s">
        <v>3320</v>
      </c>
      <c r="EE58" s="233" t="s">
        <v>3320</v>
      </c>
      <c r="EF58" s="233" t="s">
        <v>3320</v>
      </c>
      <c r="EG58" s="233" t="s">
        <v>3320</v>
      </c>
      <c r="EH58" s="233" t="s">
        <v>3320</v>
      </c>
      <c r="EI58" s="233" t="s">
        <v>3320</v>
      </c>
      <c r="EJ58" s="233" t="s">
        <v>3320</v>
      </c>
      <c r="EK58" s="233" t="s">
        <v>3320</v>
      </c>
      <c r="EL58" s="233" t="s">
        <v>3320</v>
      </c>
      <c r="EM58" s="233" t="s">
        <v>3320</v>
      </c>
      <c r="EN58" s="233" t="s">
        <v>3320</v>
      </c>
      <c r="EO58" s="233" t="s">
        <v>3320</v>
      </c>
      <c r="EP58" s="233" t="s">
        <v>3320</v>
      </c>
      <c r="EQ58" s="233" t="s">
        <v>3320</v>
      </c>
      <c r="ER58" s="233" t="s">
        <v>3320</v>
      </c>
      <c r="ES58" s="233" t="s">
        <v>3320</v>
      </c>
      <c r="ET58" s="233" t="s">
        <v>3320</v>
      </c>
      <c r="EU58" s="233" t="s">
        <v>3320</v>
      </c>
      <c r="EV58" s="233" t="s">
        <v>3320</v>
      </c>
      <c r="EW58" s="233" t="s">
        <v>3320</v>
      </c>
      <c r="EX58" s="233" t="s">
        <v>3320</v>
      </c>
      <c r="EY58" s="233" t="s">
        <v>3320</v>
      </c>
      <c r="EZ58" s="233" t="s">
        <v>3320</v>
      </c>
      <c r="FA58" s="233" t="s">
        <v>3320</v>
      </c>
      <c r="FB58" s="233" t="s">
        <v>3320</v>
      </c>
      <c r="FC58" s="233" t="s">
        <v>3320</v>
      </c>
      <c r="FD58" s="233" t="s">
        <v>3320</v>
      </c>
      <c r="FE58" s="233" t="s">
        <v>3320</v>
      </c>
      <c r="FF58" s="233" t="s">
        <v>3320</v>
      </c>
      <c r="FG58" s="233" t="s">
        <v>3320</v>
      </c>
      <c r="FH58" s="233" t="s">
        <v>3320</v>
      </c>
      <c r="FI58" s="233" t="s">
        <v>3320</v>
      </c>
      <c r="FJ58" s="233" t="s">
        <v>3320</v>
      </c>
      <c r="FK58" s="233" t="s">
        <v>3320</v>
      </c>
      <c r="FL58" s="233" t="s">
        <v>3320</v>
      </c>
      <c r="FM58" s="233" t="s">
        <v>3320</v>
      </c>
      <c r="FN58" s="240">
        <v>65824763</v>
      </c>
      <c r="FO58" s="232">
        <v>66</v>
      </c>
      <c r="FP58" s="233" t="s">
        <v>733</v>
      </c>
      <c r="FQ58" s="233" t="s">
        <v>733</v>
      </c>
      <c r="FR58" s="233" t="s">
        <v>733</v>
      </c>
      <c r="FS58" s="233" t="s">
        <v>733</v>
      </c>
      <c r="FT58" s="233" t="s">
        <v>657</v>
      </c>
      <c r="FU58" s="233" t="s">
        <v>7047</v>
      </c>
      <c r="FV58" s="233" t="s">
        <v>7048</v>
      </c>
      <c r="FW58" s="241" t="s">
        <v>6450</v>
      </c>
      <c r="FX58" s="242">
        <v>115</v>
      </c>
      <c r="FY58" s="233" t="s">
        <v>7049</v>
      </c>
      <c r="FZ58" s="240">
        <v>65824763</v>
      </c>
      <c r="GA58" s="240">
        <v>10139076</v>
      </c>
      <c r="GB58" s="232">
        <v>14</v>
      </c>
      <c r="GC58" s="232">
        <v>26</v>
      </c>
      <c r="GD58" s="233" t="s">
        <v>6437</v>
      </c>
      <c r="GE58" s="233" t="s">
        <v>733</v>
      </c>
      <c r="GF58" s="233" t="s">
        <v>733</v>
      </c>
      <c r="GG58" s="233" t="s">
        <v>7042</v>
      </c>
      <c r="GH58" s="233" t="s">
        <v>733</v>
      </c>
      <c r="GI58" s="233" t="s">
        <v>733</v>
      </c>
      <c r="GJ58" s="233" t="s">
        <v>733</v>
      </c>
      <c r="GK58" s="233" t="s">
        <v>733</v>
      </c>
      <c r="GL58" s="233" t="s">
        <v>733</v>
      </c>
      <c r="GM58" s="243" t="s">
        <v>5676</v>
      </c>
      <c r="GN58" s="233" t="s">
        <v>3320</v>
      </c>
      <c r="GO58" s="233" t="s">
        <v>733</v>
      </c>
      <c r="GP58" s="233" t="s">
        <v>5721</v>
      </c>
      <c r="GQ58" s="233" t="s">
        <v>1214</v>
      </c>
      <c r="GR58" s="233" t="s">
        <v>1214</v>
      </c>
      <c r="GS58" s="233" t="s">
        <v>3320</v>
      </c>
      <c r="GT58" s="233" t="s">
        <v>3320</v>
      </c>
      <c r="GU58" s="233" t="s">
        <v>3320</v>
      </c>
      <c r="GV58" s="233" t="s">
        <v>1214</v>
      </c>
      <c r="GW58" s="233" t="s">
        <v>1214</v>
      </c>
      <c r="GX58" s="233" t="s">
        <v>3320</v>
      </c>
      <c r="GY58" s="233" t="s">
        <v>1214</v>
      </c>
      <c r="GZ58" s="233" t="s">
        <v>3320</v>
      </c>
      <c r="HA58" s="233" t="s">
        <v>3320</v>
      </c>
      <c r="HB58" s="233" t="s">
        <v>3320</v>
      </c>
      <c r="HC58" s="233" t="s">
        <v>3320</v>
      </c>
      <c r="HD58" s="233" t="s">
        <v>3320</v>
      </c>
      <c r="HE58" s="233" t="s">
        <v>3320</v>
      </c>
      <c r="HF58" s="233" t="s">
        <v>1214</v>
      </c>
      <c r="HG58" s="233" t="s">
        <v>1214</v>
      </c>
      <c r="HH58" s="244">
        <v>46079.844363425924</v>
      </c>
      <c r="HI58" s="244">
        <v>46080.460752314815</v>
      </c>
      <c r="HJ58" s="233" t="s">
        <v>5685</v>
      </c>
      <c r="HK58" s="233" t="s">
        <v>3320</v>
      </c>
      <c r="HL58" s="233" t="s">
        <v>3320</v>
      </c>
      <c r="HM58" s="233" t="s">
        <v>3320</v>
      </c>
      <c r="HN58" s="233" t="s">
        <v>3320</v>
      </c>
      <c r="HO58" s="233" t="s">
        <v>3320</v>
      </c>
      <c r="HP58" s="233" t="s">
        <v>3320</v>
      </c>
      <c r="HQ58" s="233" t="s">
        <v>3320</v>
      </c>
      <c r="HR58" s="233" t="s">
        <v>3320</v>
      </c>
      <c r="HS58" s="233" t="s">
        <v>3320</v>
      </c>
      <c r="HT58" s="233" t="s">
        <v>3320</v>
      </c>
      <c r="HU58" s="233" t="s">
        <v>3320</v>
      </c>
      <c r="HV58" s="233" t="s">
        <v>3320</v>
      </c>
      <c r="HW58" s="233" t="s">
        <v>3320</v>
      </c>
      <c r="HX58" s="233" t="s">
        <v>3320</v>
      </c>
      <c r="HY58" s="233" t="s">
        <v>3320</v>
      </c>
      <c r="HZ58" s="233" t="s">
        <v>3320</v>
      </c>
      <c r="IA58" s="233" t="s">
        <v>3320</v>
      </c>
      <c r="IB58" s="233" t="s">
        <v>3320</v>
      </c>
      <c r="IC58" s="233" t="s">
        <v>3320</v>
      </c>
      <c r="ID58" s="233" t="s">
        <v>3320</v>
      </c>
      <c r="IE58" s="233" t="s">
        <v>3320</v>
      </c>
      <c r="IF58" s="233" t="s">
        <v>3320</v>
      </c>
      <c r="IG58" s="233" t="s">
        <v>3320</v>
      </c>
      <c r="IH58" s="233" t="s">
        <v>3320</v>
      </c>
      <c r="II58" s="233" t="s">
        <v>3320</v>
      </c>
      <c r="IJ58" s="233" t="s">
        <v>3320</v>
      </c>
      <c r="IK58" s="233" t="s">
        <v>3320</v>
      </c>
      <c r="IL58" s="233" t="s">
        <v>3320</v>
      </c>
      <c r="IM58" s="233" t="s">
        <v>3320</v>
      </c>
      <c r="IN58" s="233" t="s">
        <v>3320</v>
      </c>
      <c r="IO58" s="233" t="s">
        <v>3320</v>
      </c>
      <c r="IP58" s="233" t="s">
        <v>3320</v>
      </c>
      <c r="IQ58" s="233" t="s">
        <v>3320</v>
      </c>
      <c r="IR58" s="233" t="s">
        <v>3320</v>
      </c>
      <c r="IS58" s="233" t="s">
        <v>3320</v>
      </c>
      <c r="IT58" s="233" t="s">
        <v>3320</v>
      </c>
      <c r="IU58" s="233" t="s">
        <v>3320</v>
      </c>
      <c r="IV58" s="233" t="s">
        <v>3320</v>
      </c>
      <c r="IW58" s="231" t="s">
        <v>5773</v>
      </c>
      <c r="IX58" s="248" t="s">
        <v>5774</v>
      </c>
      <c r="IY58" s="248" t="s">
        <v>5774</v>
      </c>
      <c r="IZ58" s="231" t="s">
        <v>5775</v>
      </c>
      <c r="JA58" s="235"/>
      <c r="JB58" s="233"/>
      <c r="JC58" s="233"/>
      <c r="JD58" s="233"/>
      <c r="JE58" s="235"/>
      <c r="JF58" s="232" t="s">
        <v>3320</v>
      </c>
      <c r="JG58" s="232" t="s">
        <v>3320</v>
      </c>
      <c r="JH58" s="232" t="s">
        <v>3320</v>
      </c>
      <c r="JI58" s="232" t="s">
        <v>3320</v>
      </c>
      <c r="JJ58" s="232" t="s">
        <v>3320</v>
      </c>
      <c r="JK58" s="233" t="s">
        <v>202</v>
      </c>
      <c r="JL58" s="235"/>
      <c r="JM58" s="235"/>
      <c r="JN58" s="233" t="s">
        <v>202</v>
      </c>
      <c r="JO58" s="232">
        <v>7</v>
      </c>
      <c r="JP58" s="232">
        <v>0</v>
      </c>
      <c r="JQ58" s="233"/>
      <c r="JR58" s="233"/>
      <c r="JS58" s="233"/>
      <c r="JT58" s="233"/>
      <c r="JU58" s="233"/>
      <c r="JV58" s="233"/>
      <c r="JW58" s="233"/>
      <c r="JX58" s="233"/>
      <c r="JY58" s="233"/>
      <c r="JZ58" s="233"/>
      <c r="KA58" s="233"/>
      <c r="KB58" s="233"/>
      <c r="KC58" s="233"/>
      <c r="KD58" s="233"/>
      <c r="KE58" s="233"/>
      <c r="KF58" s="233"/>
      <c r="KG58" s="233"/>
      <c r="KH58" s="233"/>
      <c r="KI58" s="233"/>
      <c r="KJ58" s="233"/>
      <c r="KK58" s="233"/>
      <c r="KL58" s="233"/>
      <c r="KM58" s="233"/>
      <c r="KN58" s="232" t="s">
        <v>3320</v>
      </c>
      <c r="KO58" s="232" t="s">
        <v>3320</v>
      </c>
      <c r="KP58" s="232" t="s">
        <v>3320</v>
      </c>
      <c r="KQ58" s="235"/>
      <c r="KR58" s="235"/>
      <c r="KS58" s="235"/>
      <c r="KT58" s="233"/>
      <c r="KU58" s="235"/>
      <c r="KV58" s="235"/>
      <c r="KW58" s="235"/>
      <c r="KX58" s="233"/>
      <c r="KY58" s="232">
        <v>30</v>
      </c>
      <c r="KZ58" s="236">
        <v>0</v>
      </c>
      <c r="LA58" s="235"/>
      <c r="LB58" s="232">
        <v>0</v>
      </c>
      <c r="LC58" s="233"/>
      <c r="LD58" s="235"/>
      <c r="LE58" s="235"/>
      <c r="LF58" s="235"/>
    </row>
    <row r="59" spans="1:318" ht="49.5" customHeight="1" thickBot="1">
      <c r="A59" s="231" t="s">
        <v>5638</v>
      </c>
      <c r="B59" s="232">
        <v>851</v>
      </c>
      <c r="C59" s="233" t="s">
        <v>7050</v>
      </c>
      <c r="D59" s="233" t="s">
        <v>7051</v>
      </c>
      <c r="E59" s="232">
        <v>851</v>
      </c>
      <c r="F59" s="232">
        <v>39</v>
      </c>
      <c r="G59" s="233" t="s">
        <v>7052</v>
      </c>
      <c r="H59" s="233" t="s">
        <v>7053</v>
      </c>
      <c r="I59" s="234">
        <v>1</v>
      </c>
      <c r="J59" s="235"/>
      <c r="K59" s="234" t="s">
        <v>68</v>
      </c>
      <c r="L59" s="235"/>
      <c r="M59" s="234">
        <v>1</v>
      </c>
      <c r="N59" s="235"/>
      <c r="O59" s="235"/>
      <c r="P59" s="235"/>
      <c r="Q59" s="234">
        <v>1</v>
      </c>
      <c r="R59" s="234" t="s">
        <v>68</v>
      </c>
      <c r="S59" s="235"/>
      <c r="T59" s="235"/>
      <c r="U59" s="235"/>
      <c r="V59" s="233" t="s">
        <v>5002</v>
      </c>
      <c r="W59" s="233" t="s">
        <v>5643</v>
      </c>
      <c r="X59" s="232">
        <v>1</v>
      </c>
      <c r="Y59" s="232">
        <v>131.1</v>
      </c>
      <c r="Z59" s="236">
        <v>0</v>
      </c>
      <c r="AA59" s="236">
        <v>0</v>
      </c>
      <c r="AB59" s="232">
        <v>1</v>
      </c>
      <c r="AC59" s="233" t="s">
        <v>7054</v>
      </c>
      <c r="AD59" s="233" t="s">
        <v>7055</v>
      </c>
      <c r="AE59" s="234" t="s">
        <v>5645</v>
      </c>
      <c r="AF59" s="233" t="s">
        <v>5693</v>
      </c>
      <c r="AG59" s="234" t="s">
        <v>5645</v>
      </c>
      <c r="AH59" s="233" t="s">
        <v>7054</v>
      </c>
      <c r="AI59" s="233" t="s">
        <v>5698</v>
      </c>
      <c r="AJ59" s="233" t="s">
        <v>7056</v>
      </c>
      <c r="AK59" s="233" t="s">
        <v>5698</v>
      </c>
      <c r="AL59" s="233" t="s">
        <v>7057</v>
      </c>
      <c r="AM59" s="233" t="s">
        <v>7058</v>
      </c>
      <c r="AN59" s="233" t="s">
        <v>3320</v>
      </c>
      <c r="AO59" s="233" t="s">
        <v>7059</v>
      </c>
      <c r="AP59" s="233" t="s">
        <v>5698</v>
      </c>
      <c r="AQ59" s="233" t="s">
        <v>7060</v>
      </c>
      <c r="AR59" s="233" t="s">
        <v>7060</v>
      </c>
      <c r="AS59" s="233" t="s">
        <v>7060</v>
      </c>
      <c r="AT59" s="233" t="s">
        <v>733</v>
      </c>
      <c r="AU59" s="233" t="s">
        <v>733</v>
      </c>
      <c r="AV59" s="233" t="s">
        <v>733</v>
      </c>
      <c r="AW59" s="233" t="s">
        <v>3320</v>
      </c>
      <c r="AX59" s="233" t="s">
        <v>7061</v>
      </c>
      <c r="AY59" s="233" t="s">
        <v>1214</v>
      </c>
      <c r="AZ59" s="233" t="s">
        <v>7062</v>
      </c>
      <c r="BA59" s="233" t="s">
        <v>7063</v>
      </c>
      <c r="BB59" s="233" t="s">
        <v>7064</v>
      </c>
      <c r="BC59" s="233" t="s">
        <v>7065</v>
      </c>
      <c r="BD59" s="233" t="s">
        <v>7066</v>
      </c>
      <c r="BE59" s="233" t="s">
        <v>7067</v>
      </c>
      <c r="BF59" s="234" t="s">
        <v>1214</v>
      </c>
      <c r="BG59" s="233" t="s">
        <v>3320</v>
      </c>
      <c r="BH59" s="233" t="s">
        <v>5955</v>
      </c>
      <c r="BI59" s="233" t="s">
        <v>5955</v>
      </c>
      <c r="BJ59" s="233" t="s">
        <v>3603</v>
      </c>
      <c r="BK59" s="233" t="s">
        <v>7068</v>
      </c>
      <c r="BL59" s="234">
        <v>115</v>
      </c>
      <c r="BM59" s="233" t="s">
        <v>5665</v>
      </c>
      <c r="BN59" s="237">
        <v>46751</v>
      </c>
      <c r="BO59" s="232">
        <v>22</v>
      </c>
      <c r="BP59" s="232">
        <v>2027</v>
      </c>
      <c r="BQ59" s="232">
        <v>131.1</v>
      </c>
      <c r="BR59" s="234">
        <v>131.1</v>
      </c>
      <c r="BS59" s="233" t="s">
        <v>5666</v>
      </c>
      <c r="BT59" s="232">
        <v>268840</v>
      </c>
      <c r="BU59" s="234">
        <v>402</v>
      </c>
      <c r="BV59" s="238">
        <v>0.35</v>
      </c>
      <c r="BW59" s="239" t="s">
        <v>910</v>
      </c>
      <c r="BX59" s="233" t="s">
        <v>733</v>
      </c>
      <c r="BY59" s="233" t="s">
        <v>910</v>
      </c>
      <c r="BZ59" s="232">
        <v>32.6</v>
      </c>
      <c r="CA59" s="233" t="s">
        <v>733</v>
      </c>
      <c r="CB59" s="232">
        <v>650</v>
      </c>
      <c r="CC59" s="233" t="s">
        <v>5800</v>
      </c>
      <c r="CD59" s="233" t="s">
        <v>5668</v>
      </c>
      <c r="CE59" s="233" t="s">
        <v>3320</v>
      </c>
      <c r="CF59" s="233" t="s">
        <v>733</v>
      </c>
      <c r="CG59" s="233" t="s">
        <v>733</v>
      </c>
      <c r="CH59" s="232">
        <v>2300.6999999999998</v>
      </c>
      <c r="CI59" s="232">
        <v>2157</v>
      </c>
      <c r="CJ59" s="233" t="s">
        <v>7069</v>
      </c>
      <c r="CK59" s="232">
        <v>354</v>
      </c>
      <c r="CL59" s="232">
        <v>85</v>
      </c>
      <c r="CM59" s="232">
        <v>98</v>
      </c>
      <c r="CN59" s="232">
        <v>30</v>
      </c>
      <c r="CO59" s="237">
        <v>46325</v>
      </c>
      <c r="CP59" s="232">
        <v>2026</v>
      </c>
      <c r="CQ59" s="232">
        <v>0.3</v>
      </c>
      <c r="CR59" s="232">
        <v>8</v>
      </c>
      <c r="CS59" s="233" t="s">
        <v>7070</v>
      </c>
      <c r="CT59" s="232" t="s">
        <v>7071</v>
      </c>
      <c r="CU59" s="233" t="s">
        <v>3320</v>
      </c>
      <c r="CV59" s="233" t="s">
        <v>3320</v>
      </c>
      <c r="CW59" s="233" t="s">
        <v>3320</v>
      </c>
      <c r="CX59" s="233" t="s">
        <v>3320</v>
      </c>
      <c r="CY59" s="233" t="s">
        <v>3320</v>
      </c>
      <c r="CZ59" s="233" t="s">
        <v>3320</v>
      </c>
      <c r="DA59" s="233" t="s">
        <v>3320</v>
      </c>
      <c r="DB59" s="233" t="s">
        <v>3320</v>
      </c>
      <c r="DC59" s="233" t="s">
        <v>3320</v>
      </c>
      <c r="DD59" s="233" t="s">
        <v>3320</v>
      </c>
      <c r="DE59" s="235"/>
      <c r="DF59" s="233" t="s">
        <v>3320</v>
      </c>
      <c r="DG59" s="233" t="s">
        <v>3320</v>
      </c>
      <c r="DH59" s="233" t="s">
        <v>3320</v>
      </c>
      <c r="DI59" s="233" t="s">
        <v>3320</v>
      </c>
      <c r="DJ59" s="233" t="s">
        <v>3320</v>
      </c>
      <c r="DK59" s="233" t="s">
        <v>3320</v>
      </c>
      <c r="DL59" s="235"/>
      <c r="DM59" s="233" t="s">
        <v>3320</v>
      </c>
      <c r="DN59" s="233" t="s">
        <v>3320</v>
      </c>
      <c r="DO59" s="233" t="s">
        <v>3320</v>
      </c>
      <c r="DP59" s="235"/>
      <c r="DQ59" s="233" t="s">
        <v>3320</v>
      </c>
      <c r="DR59" s="233" t="s">
        <v>3320</v>
      </c>
      <c r="DS59" s="233" t="s">
        <v>3320</v>
      </c>
      <c r="DT59" s="233" t="s">
        <v>3320</v>
      </c>
      <c r="DU59" s="233" t="s">
        <v>3320</v>
      </c>
      <c r="DV59" s="233" t="s">
        <v>3320</v>
      </c>
      <c r="DW59" s="233" t="s">
        <v>3320</v>
      </c>
      <c r="DX59" s="233" t="s">
        <v>3320</v>
      </c>
      <c r="DY59" s="233" t="s">
        <v>3320</v>
      </c>
      <c r="DZ59" s="233" t="s">
        <v>3320</v>
      </c>
      <c r="EA59" s="233" t="s">
        <v>3320</v>
      </c>
      <c r="EB59" s="233" t="s">
        <v>3320</v>
      </c>
      <c r="EC59" s="233" t="s">
        <v>3320</v>
      </c>
      <c r="ED59" s="233" t="s">
        <v>3320</v>
      </c>
      <c r="EE59" s="233" t="s">
        <v>3320</v>
      </c>
      <c r="EF59" s="233" t="s">
        <v>3320</v>
      </c>
      <c r="EG59" s="233" t="s">
        <v>3320</v>
      </c>
      <c r="EH59" s="233" t="s">
        <v>3320</v>
      </c>
      <c r="EI59" s="233" t="s">
        <v>3320</v>
      </c>
      <c r="EJ59" s="233" t="s">
        <v>3320</v>
      </c>
      <c r="EK59" s="233" t="s">
        <v>3320</v>
      </c>
      <c r="EL59" s="233" t="s">
        <v>3320</v>
      </c>
      <c r="EM59" s="233" t="s">
        <v>3320</v>
      </c>
      <c r="EN59" s="233" t="s">
        <v>3320</v>
      </c>
      <c r="EO59" s="233" t="s">
        <v>3320</v>
      </c>
      <c r="EP59" s="233" t="s">
        <v>3320</v>
      </c>
      <c r="EQ59" s="233" t="s">
        <v>3320</v>
      </c>
      <c r="ER59" s="233" t="s">
        <v>3320</v>
      </c>
      <c r="ES59" s="233" t="s">
        <v>3320</v>
      </c>
      <c r="ET59" s="233" t="s">
        <v>3320</v>
      </c>
      <c r="EU59" s="233" t="s">
        <v>3320</v>
      </c>
      <c r="EV59" s="233" t="s">
        <v>3320</v>
      </c>
      <c r="EW59" s="233" t="s">
        <v>3320</v>
      </c>
      <c r="EX59" s="233" t="s">
        <v>3320</v>
      </c>
      <c r="EY59" s="233" t="s">
        <v>3320</v>
      </c>
      <c r="EZ59" s="233" t="s">
        <v>3320</v>
      </c>
      <c r="FA59" s="233" t="s">
        <v>3320</v>
      </c>
      <c r="FB59" s="233" t="s">
        <v>3320</v>
      </c>
      <c r="FC59" s="233" t="s">
        <v>3320</v>
      </c>
      <c r="FD59" s="233" t="s">
        <v>3320</v>
      </c>
      <c r="FE59" s="233" t="s">
        <v>3320</v>
      </c>
      <c r="FF59" s="233" t="s">
        <v>3320</v>
      </c>
      <c r="FG59" s="233" t="s">
        <v>3320</v>
      </c>
      <c r="FH59" s="233" t="s">
        <v>3320</v>
      </c>
      <c r="FI59" s="233" t="s">
        <v>3320</v>
      </c>
      <c r="FJ59" s="233" t="s">
        <v>3320</v>
      </c>
      <c r="FK59" s="233" t="s">
        <v>3320</v>
      </c>
      <c r="FL59" s="233" t="s">
        <v>3320</v>
      </c>
      <c r="FM59" s="233" t="s">
        <v>3320</v>
      </c>
      <c r="FN59" s="240">
        <v>141000000</v>
      </c>
      <c r="FO59" s="232">
        <v>141</v>
      </c>
      <c r="FP59" s="233" t="s">
        <v>733</v>
      </c>
      <c r="FQ59" s="233" t="s">
        <v>733</v>
      </c>
      <c r="FR59" s="233" t="s">
        <v>733</v>
      </c>
      <c r="FS59" s="233" t="s">
        <v>733</v>
      </c>
      <c r="FT59" s="233" t="s">
        <v>5004</v>
      </c>
      <c r="FU59" s="233" t="s">
        <v>7072</v>
      </c>
      <c r="FV59" s="233" t="s">
        <v>7073</v>
      </c>
      <c r="FW59" s="241" t="s">
        <v>7074</v>
      </c>
      <c r="FX59" s="242">
        <v>115</v>
      </c>
      <c r="FY59" s="233" t="s">
        <v>7075</v>
      </c>
      <c r="FZ59" s="240">
        <v>141880000</v>
      </c>
      <c r="GA59" s="240">
        <v>22655000</v>
      </c>
      <c r="GB59" s="232">
        <v>476</v>
      </c>
      <c r="GC59" s="232">
        <v>45</v>
      </c>
      <c r="GD59" s="233" t="s">
        <v>7076</v>
      </c>
      <c r="GE59" s="233" t="s">
        <v>733</v>
      </c>
      <c r="GF59" s="233" t="s">
        <v>733</v>
      </c>
      <c r="GG59" s="233" t="s">
        <v>7077</v>
      </c>
      <c r="GH59" s="233" t="s">
        <v>733</v>
      </c>
      <c r="GI59" s="233" t="s">
        <v>733</v>
      </c>
      <c r="GJ59" s="233" t="s">
        <v>1214</v>
      </c>
      <c r="GK59" s="233" t="s">
        <v>733</v>
      </c>
      <c r="GL59" s="233" t="s">
        <v>733</v>
      </c>
      <c r="GM59" s="243" t="s">
        <v>5676</v>
      </c>
      <c r="GN59" s="233" t="s">
        <v>3320</v>
      </c>
      <c r="GO59" s="233" t="s">
        <v>733</v>
      </c>
      <c r="GP59" s="233" t="s">
        <v>5721</v>
      </c>
      <c r="GQ59" s="233" t="s">
        <v>733</v>
      </c>
      <c r="GR59" s="233" t="s">
        <v>5679</v>
      </c>
      <c r="GS59" s="233" t="s">
        <v>3320</v>
      </c>
      <c r="GT59" s="233" t="s">
        <v>3320</v>
      </c>
      <c r="GU59" s="232">
        <v>2</v>
      </c>
      <c r="GV59" s="233" t="s">
        <v>733</v>
      </c>
      <c r="GW59" s="233" t="s">
        <v>5948</v>
      </c>
      <c r="GX59" s="233" t="s">
        <v>7078</v>
      </c>
      <c r="GY59" s="233" t="s">
        <v>733</v>
      </c>
      <c r="GZ59" s="233" t="s">
        <v>3320</v>
      </c>
      <c r="HA59" s="233" t="s">
        <v>7079</v>
      </c>
      <c r="HB59" s="233" t="s">
        <v>7080</v>
      </c>
      <c r="HC59" s="233" t="s">
        <v>5683</v>
      </c>
      <c r="HD59" s="233" t="s">
        <v>5683</v>
      </c>
      <c r="HE59" s="233" t="s">
        <v>5952</v>
      </c>
      <c r="HF59" s="233" t="s">
        <v>5759</v>
      </c>
      <c r="HG59" s="233" t="s">
        <v>1214</v>
      </c>
      <c r="HH59" s="244">
        <v>46079.751064814816</v>
      </c>
      <c r="HI59" s="244">
        <v>46080.452650462961</v>
      </c>
      <c r="HJ59" s="233" t="s">
        <v>5685</v>
      </c>
      <c r="HK59" s="233" t="s">
        <v>3320</v>
      </c>
      <c r="HL59" s="233" t="s">
        <v>3320</v>
      </c>
      <c r="HM59" s="233" t="s">
        <v>3320</v>
      </c>
      <c r="HN59" s="233" t="s">
        <v>3320</v>
      </c>
      <c r="HO59" s="233" t="s">
        <v>3320</v>
      </c>
      <c r="HP59" s="233" t="s">
        <v>3320</v>
      </c>
      <c r="HQ59" s="233" t="s">
        <v>3320</v>
      </c>
      <c r="HR59" s="233" t="s">
        <v>3320</v>
      </c>
      <c r="HS59" s="233" t="s">
        <v>3320</v>
      </c>
      <c r="HT59" s="233" t="s">
        <v>3320</v>
      </c>
      <c r="HU59" s="233" t="s">
        <v>3320</v>
      </c>
      <c r="HV59" s="233" t="s">
        <v>3320</v>
      </c>
      <c r="HW59" s="233" t="s">
        <v>3320</v>
      </c>
      <c r="HX59" s="233" t="s">
        <v>3320</v>
      </c>
      <c r="HY59" s="233" t="s">
        <v>3320</v>
      </c>
      <c r="HZ59" s="233" t="s">
        <v>3320</v>
      </c>
      <c r="IA59" s="233" t="s">
        <v>3320</v>
      </c>
      <c r="IB59" s="233" t="s">
        <v>3320</v>
      </c>
      <c r="IC59" s="233" t="s">
        <v>3320</v>
      </c>
      <c r="ID59" s="233" t="s">
        <v>3320</v>
      </c>
      <c r="IE59" s="233" t="s">
        <v>3320</v>
      </c>
      <c r="IF59" s="233" t="s">
        <v>3320</v>
      </c>
      <c r="IG59" s="233" t="s">
        <v>3320</v>
      </c>
      <c r="IH59" s="233" t="s">
        <v>3320</v>
      </c>
      <c r="II59" s="233" t="s">
        <v>3320</v>
      </c>
      <c r="IJ59" s="233" t="s">
        <v>3320</v>
      </c>
      <c r="IK59" s="233" t="s">
        <v>3320</v>
      </c>
      <c r="IL59" s="233" t="s">
        <v>3320</v>
      </c>
      <c r="IM59" s="233" t="s">
        <v>3320</v>
      </c>
      <c r="IN59" s="233" t="s">
        <v>3320</v>
      </c>
      <c r="IO59" s="233" t="s">
        <v>3320</v>
      </c>
      <c r="IP59" s="233" t="s">
        <v>3320</v>
      </c>
      <c r="IQ59" s="233" t="s">
        <v>3320</v>
      </c>
      <c r="IR59" s="233" t="s">
        <v>3320</v>
      </c>
      <c r="IS59" s="233" t="s">
        <v>3320</v>
      </c>
      <c r="IT59" s="233" t="s">
        <v>3320</v>
      </c>
      <c r="IU59" s="233" t="s">
        <v>3320</v>
      </c>
      <c r="IV59" s="233" t="s">
        <v>3320</v>
      </c>
      <c r="IW59" s="249" t="s">
        <v>93</v>
      </c>
      <c r="IX59" s="255">
        <v>46069</v>
      </c>
      <c r="IY59" s="250" t="s">
        <v>3320</v>
      </c>
      <c r="IZ59" s="249" t="s">
        <v>5967</v>
      </c>
      <c r="JA59" s="235"/>
      <c r="JB59" s="233"/>
      <c r="JC59" s="233"/>
      <c r="JD59" s="233"/>
      <c r="JE59" s="235"/>
      <c r="JF59" s="232" t="s">
        <v>3320</v>
      </c>
      <c r="JG59" s="232" t="s">
        <v>3320</v>
      </c>
      <c r="JH59" s="232" t="s">
        <v>3320</v>
      </c>
      <c r="JI59" s="232" t="s">
        <v>3320</v>
      </c>
      <c r="JJ59" s="232" t="s">
        <v>3320</v>
      </c>
      <c r="JK59" s="233" t="s">
        <v>202</v>
      </c>
      <c r="JL59" s="235"/>
      <c r="JM59" s="235"/>
      <c r="JN59" s="233" t="s">
        <v>202</v>
      </c>
      <c r="JO59" s="232">
        <v>5</v>
      </c>
      <c r="JP59" s="232">
        <v>0</v>
      </c>
      <c r="JQ59" s="233"/>
      <c r="JR59" s="233"/>
      <c r="JS59" s="233"/>
      <c r="JT59" s="233"/>
      <c r="JU59" s="233"/>
      <c r="JV59" s="233"/>
      <c r="JW59" s="233"/>
      <c r="JX59" s="233"/>
      <c r="JY59" s="233"/>
      <c r="JZ59" s="233"/>
      <c r="KA59" s="233"/>
      <c r="KB59" s="233"/>
      <c r="KC59" s="233"/>
      <c r="KD59" s="233"/>
      <c r="KE59" s="233"/>
      <c r="KF59" s="233"/>
      <c r="KG59" s="233"/>
      <c r="KH59" s="233"/>
      <c r="KI59" s="233"/>
      <c r="KJ59" s="233"/>
      <c r="KK59" s="233"/>
      <c r="KL59" s="233"/>
      <c r="KM59" s="233"/>
      <c r="KN59" s="232" t="s">
        <v>3320</v>
      </c>
      <c r="KO59" s="232" t="s">
        <v>3320</v>
      </c>
      <c r="KP59" s="232" t="s">
        <v>3320</v>
      </c>
      <c r="KQ59" s="235"/>
      <c r="KR59" s="235"/>
      <c r="KS59" s="235"/>
      <c r="KT59" s="233"/>
      <c r="KU59" s="235"/>
      <c r="KV59" s="235"/>
      <c r="KW59" s="235"/>
      <c r="KX59" s="233"/>
      <c r="KY59" s="232">
        <v>131.1</v>
      </c>
      <c r="KZ59" s="236">
        <v>0</v>
      </c>
      <c r="LA59" s="235"/>
      <c r="LB59" s="232">
        <v>0</v>
      </c>
      <c r="LC59" s="233"/>
      <c r="LD59" s="235"/>
      <c r="LE59" s="233" t="s">
        <v>5777</v>
      </c>
      <c r="LF59" s="235"/>
    </row>
    <row r="60" spans="1:318" ht="49.5" customHeight="1" thickBot="1">
      <c r="A60" s="231" t="s">
        <v>5638</v>
      </c>
      <c r="B60" s="232">
        <v>885</v>
      </c>
      <c r="C60" s="233" t="s">
        <v>7081</v>
      </c>
      <c r="D60" s="233" t="s">
        <v>7082</v>
      </c>
      <c r="E60" s="232">
        <v>885</v>
      </c>
      <c r="F60" s="235"/>
      <c r="G60" s="233" t="s">
        <v>1343</v>
      </c>
      <c r="H60" s="233" t="s">
        <v>6775</v>
      </c>
      <c r="I60" s="234">
        <v>1</v>
      </c>
      <c r="J60" s="235"/>
      <c r="K60" s="234" t="s">
        <v>68</v>
      </c>
      <c r="L60" s="235"/>
      <c r="M60" s="234">
        <v>1</v>
      </c>
      <c r="N60" s="235"/>
      <c r="O60" s="235"/>
      <c r="P60" s="235"/>
      <c r="Q60" s="234">
        <v>1</v>
      </c>
      <c r="R60" s="234" t="s">
        <v>68</v>
      </c>
      <c r="S60" s="235"/>
      <c r="T60" s="235"/>
      <c r="U60" s="235"/>
      <c r="V60" s="233" t="s">
        <v>5199</v>
      </c>
      <c r="W60" s="233" t="s">
        <v>5643</v>
      </c>
      <c r="X60" s="232">
        <v>1</v>
      </c>
      <c r="Y60" s="232">
        <v>20</v>
      </c>
      <c r="Z60" s="236">
        <v>0</v>
      </c>
      <c r="AA60" s="236">
        <v>0</v>
      </c>
      <c r="AB60" s="232">
        <v>1</v>
      </c>
      <c r="AC60" s="233" t="s">
        <v>6416</v>
      </c>
      <c r="AD60" s="233" t="s">
        <v>3434</v>
      </c>
      <c r="AE60" s="234" t="s">
        <v>5645</v>
      </c>
      <c r="AF60" s="233" t="s">
        <v>5646</v>
      </c>
      <c r="AG60" s="234" t="s">
        <v>5645</v>
      </c>
      <c r="AH60" s="233" t="s">
        <v>6416</v>
      </c>
      <c r="AI60" s="233" t="s">
        <v>5698</v>
      </c>
      <c r="AJ60" s="233" t="s">
        <v>5698</v>
      </c>
      <c r="AK60" s="233" t="s">
        <v>5698</v>
      </c>
      <c r="AL60" s="233" t="s">
        <v>6778</v>
      </c>
      <c r="AM60" s="233" t="s">
        <v>6779</v>
      </c>
      <c r="AN60" s="233" t="s">
        <v>3320</v>
      </c>
      <c r="AO60" s="233" t="s">
        <v>6780</v>
      </c>
      <c r="AP60" s="233" t="s">
        <v>5698</v>
      </c>
      <c r="AQ60" s="233" t="s">
        <v>6781</v>
      </c>
      <c r="AR60" s="233" t="s">
        <v>6782</v>
      </c>
      <c r="AS60" s="233" t="s">
        <v>6425</v>
      </c>
      <c r="AT60" s="233" t="s">
        <v>733</v>
      </c>
      <c r="AU60" s="233" t="s">
        <v>733</v>
      </c>
      <c r="AV60" s="233" t="s">
        <v>733</v>
      </c>
      <c r="AW60" s="233" t="s">
        <v>3320</v>
      </c>
      <c r="AX60" s="233" t="s">
        <v>6783</v>
      </c>
      <c r="AY60" s="233" t="s">
        <v>733</v>
      </c>
      <c r="AZ60" s="233" t="s">
        <v>6784</v>
      </c>
      <c r="BA60" s="233" t="s">
        <v>6428</v>
      </c>
      <c r="BB60" s="233" t="s">
        <v>6429</v>
      </c>
      <c r="BC60" s="233" t="s">
        <v>6430</v>
      </c>
      <c r="BD60" s="233" t="s">
        <v>6785</v>
      </c>
      <c r="BE60" s="233" t="s">
        <v>6786</v>
      </c>
      <c r="BF60" s="234" t="s">
        <v>1214</v>
      </c>
      <c r="BG60" s="233" t="s">
        <v>3320</v>
      </c>
      <c r="BH60" s="233" t="s">
        <v>5709</v>
      </c>
      <c r="BI60" s="233" t="s">
        <v>5710</v>
      </c>
      <c r="BJ60" s="233" t="s">
        <v>5710</v>
      </c>
      <c r="BK60" s="233" t="s">
        <v>7083</v>
      </c>
      <c r="BL60" s="234">
        <v>115</v>
      </c>
      <c r="BM60" s="233" t="s">
        <v>5665</v>
      </c>
      <c r="BN60" s="237">
        <v>47149</v>
      </c>
      <c r="BO60" s="232">
        <v>26</v>
      </c>
      <c r="BP60" s="232">
        <v>2029</v>
      </c>
      <c r="BQ60" s="232">
        <v>20</v>
      </c>
      <c r="BR60" s="234">
        <v>20</v>
      </c>
      <c r="BS60" s="233" t="s">
        <v>5666</v>
      </c>
      <c r="BT60" s="232">
        <v>37584</v>
      </c>
      <c r="BU60" s="234">
        <v>61.38</v>
      </c>
      <c r="BV60" s="238">
        <v>0.35</v>
      </c>
      <c r="BW60" s="239" t="s">
        <v>910</v>
      </c>
      <c r="BX60" s="233" t="s">
        <v>733</v>
      </c>
      <c r="BY60" s="233" t="s">
        <v>910</v>
      </c>
      <c r="BZ60" s="232">
        <v>35.04</v>
      </c>
      <c r="CA60" s="233" t="s">
        <v>733</v>
      </c>
      <c r="CB60" s="232">
        <v>650</v>
      </c>
      <c r="CC60" s="233" t="s">
        <v>5800</v>
      </c>
      <c r="CD60" s="233" t="s">
        <v>5801</v>
      </c>
      <c r="CE60" s="233" t="s">
        <v>3320</v>
      </c>
      <c r="CF60" s="233" t="s">
        <v>733</v>
      </c>
      <c r="CG60" s="233" t="s">
        <v>733</v>
      </c>
      <c r="CH60" s="232">
        <v>2493.5</v>
      </c>
      <c r="CI60" s="232">
        <v>2281.1</v>
      </c>
      <c r="CJ60" s="233" t="s">
        <v>7084</v>
      </c>
      <c r="CK60" s="232">
        <v>365</v>
      </c>
      <c r="CL60" s="232">
        <v>86</v>
      </c>
      <c r="CM60" s="232">
        <v>98</v>
      </c>
      <c r="CN60" s="232">
        <v>30</v>
      </c>
      <c r="CO60" s="237">
        <v>46444</v>
      </c>
      <c r="CP60" s="232">
        <v>2027</v>
      </c>
      <c r="CQ60" s="232">
        <v>0.45</v>
      </c>
      <c r="CR60" s="232">
        <v>8</v>
      </c>
      <c r="CS60" s="233" t="s">
        <v>7085</v>
      </c>
      <c r="CT60" s="233" t="s">
        <v>3320</v>
      </c>
      <c r="CU60" s="233" t="s">
        <v>3320</v>
      </c>
      <c r="CV60" s="233" t="s">
        <v>3320</v>
      </c>
      <c r="CW60" s="233" t="s">
        <v>3320</v>
      </c>
      <c r="CX60" s="233" t="s">
        <v>3320</v>
      </c>
      <c r="CY60" s="233" t="s">
        <v>3320</v>
      </c>
      <c r="CZ60" s="233" t="s">
        <v>3320</v>
      </c>
      <c r="DA60" s="233" t="s">
        <v>3320</v>
      </c>
      <c r="DB60" s="233" t="s">
        <v>3320</v>
      </c>
      <c r="DC60" s="233" t="s">
        <v>3320</v>
      </c>
      <c r="DD60" s="233" t="s">
        <v>3320</v>
      </c>
      <c r="DE60" s="235"/>
      <c r="DF60" s="233" t="s">
        <v>3320</v>
      </c>
      <c r="DG60" s="233" t="s">
        <v>3320</v>
      </c>
      <c r="DH60" s="233" t="s">
        <v>3320</v>
      </c>
      <c r="DI60" s="233" t="s">
        <v>3320</v>
      </c>
      <c r="DJ60" s="233" t="s">
        <v>3320</v>
      </c>
      <c r="DK60" s="233" t="s">
        <v>3320</v>
      </c>
      <c r="DL60" s="235"/>
      <c r="DM60" s="233" t="s">
        <v>3320</v>
      </c>
      <c r="DN60" s="233" t="s">
        <v>3320</v>
      </c>
      <c r="DO60" s="233" t="s">
        <v>3320</v>
      </c>
      <c r="DP60" s="235"/>
      <c r="DQ60" s="233" t="s">
        <v>3320</v>
      </c>
      <c r="DR60" s="233" t="s">
        <v>3320</v>
      </c>
      <c r="DS60" s="233" t="s">
        <v>3320</v>
      </c>
      <c r="DT60" s="233" t="s">
        <v>3320</v>
      </c>
      <c r="DU60" s="233" t="s">
        <v>3320</v>
      </c>
      <c r="DV60" s="233" t="s">
        <v>3320</v>
      </c>
      <c r="DW60" s="233" t="s">
        <v>3320</v>
      </c>
      <c r="DX60" s="233" t="s">
        <v>3320</v>
      </c>
      <c r="DY60" s="233" t="s">
        <v>3320</v>
      </c>
      <c r="DZ60" s="233" t="s">
        <v>3320</v>
      </c>
      <c r="EA60" s="233" t="s">
        <v>3320</v>
      </c>
      <c r="EB60" s="233" t="s">
        <v>3320</v>
      </c>
      <c r="EC60" s="233" t="s">
        <v>3320</v>
      </c>
      <c r="ED60" s="233" t="s">
        <v>3320</v>
      </c>
      <c r="EE60" s="233" t="s">
        <v>3320</v>
      </c>
      <c r="EF60" s="233" t="s">
        <v>3320</v>
      </c>
      <c r="EG60" s="233" t="s">
        <v>3320</v>
      </c>
      <c r="EH60" s="233" t="s">
        <v>3320</v>
      </c>
      <c r="EI60" s="233" t="s">
        <v>3320</v>
      </c>
      <c r="EJ60" s="233" t="s">
        <v>3320</v>
      </c>
      <c r="EK60" s="233" t="s">
        <v>3320</v>
      </c>
      <c r="EL60" s="233" t="s">
        <v>3320</v>
      </c>
      <c r="EM60" s="233" t="s">
        <v>3320</v>
      </c>
      <c r="EN60" s="233" t="s">
        <v>3320</v>
      </c>
      <c r="EO60" s="233" t="s">
        <v>3320</v>
      </c>
      <c r="EP60" s="233" t="s">
        <v>3320</v>
      </c>
      <c r="EQ60" s="233" t="s">
        <v>3320</v>
      </c>
      <c r="ER60" s="233" t="s">
        <v>3320</v>
      </c>
      <c r="ES60" s="233" t="s">
        <v>3320</v>
      </c>
      <c r="ET60" s="233" t="s">
        <v>3320</v>
      </c>
      <c r="EU60" s="233" t="s">
        <v>3320</v>
      </c>
      <c r="EV60" s="233" t="s">
        <v>3320</v>
      </c>
      <c r="EW60" s="233" t="s">
        <v>3320</v>
      </c>
      <c r="EX60" s="233" t="s">
        <v>3320</v>
      </c>
      <c r="EY60" s="233" t="s">
        <v>3320</v>
      </c>
      <c r="EZ60" s="233" t="s">
        <v>3320</v>
      </c>
      <c r="FA60" s="233" t="s">
        <v>3320</v>
      </c>
      <c r="FB60" s="233" t="s">
        <v>3320</v>
      </c>
      <c r="FC60" s="233" t="s">
        <v>3320</v>
      </c>
      <c r="FD60" s="233" t="s">
        <v>3320</v>
      </c>
      <c r="FE60" s="233" t="s">
        <v>3320</v>
      </c>
      <c r="FF60" s="233" t="s">
        <v>3320</v>
      </c>
      <c r="FG60" s="233" t="s">
        <v>3320</v>
      </c>
      <c r="FH60" s="233" t="s">
        <v>3320</v>
      </c>
      <c r="FI60" s="233" t="s">
        <v>3320</v>
      </c>
      <c r="FJ60" s="233" t="s">
        <v>3320</v>
      </c>
      <c r="FK60" s="233" t="s">
        <v>3320</v>
      </c>
      <c r="FL60" s="233" t="s">
        <v>3320</v>
      </c>
      <c r="FM60" s="233" t="s">
        <v>3320</v>
      </c>
      <c r="FN60" s="240">
        <v>43805826</v>
      </c>
      <c r="FO60" s="232">
        <v>44</v>
      </c>
      <c r="FP60" s="233" t="s">
        <v>1214</v>
      </c>
      <c r="FQ60" s="233" t="s">
        <v>733</v>
      </c>
      <c r="FR60" s="233" t="s">
        <v>733</v>
      </c>
      <c r="FS60" s="233" t="s">
        <v>733</v>
      </c>
      <c r="FT60" s="233" t="s">
        <v>5200</v>
      </c>
      <c r="FU60" s="233" t="s">
        <v>7086</v>
      </c>
      <c r="FV60" s="233" t="s">
        <v>7087</v>
      </c>
      <c r="FW60" s="241" t="s">
        <v>7083</v>
      </c>
      <c r="FX60" s="242">
        <v>115</v>
      </c>
      <c r="FY60" s="233" t="s">
        <v>7088</v>
      </c>
      <c r="FZ60" s="240">
        <v>43805826</v>
      </c>
      <c r="GA60" s="240">
        <v>6802079</v>
      </c>
      <c r="GB60" s="232">
        <v>19</v>
      </c>
      <c r="GC60" s="232">
        <v>29</v>
      </c>
      <c r="GD60" s="233" t="s">
        <v>6437</v>
      </c>
      <c r="GE60" s="233" t="s">
        <v>733</v>
      </c>
      <c r="GF60" s="233" t="s">
        <v>733</v>
      </c>
      <c r="GG60" s="233" t="s">
        <v>7042</v>
      </c>
      <c r="GH60" s="233" t="s">
        <v>733</v>
      </c>
      <c r="GI60" s="233" t="s">
        <v>733</v>
      </c>
      <c r="GJ60" s="233" t="s">
        <v>733</v>
      </c>
      <c r="GK60" s="233" t="s">
        <v>733</v>
      </c>
      <c r="GL60" s="233" t="s">
        <v>733</v>
      </c>
      <c r="GM60" s="233" t="s">
        <v>3320</v>
      </c>
      <c r="GN60" s="233" t="s">
        <v>3320</v>
      </c>
      <c r="GO60" s="233" t="s">
        <v>733</v>
      </c>
      <c r="GP60" s="233" t="s">
        <v>5721</v>
      </c>
      <c r="GQ60" s="233" t="s">
        <v>1214</v>
      </c>
      <c r="GR60" s="233" t="s">
        <v>1214</v>
      </c>
      <c r="GS60" s="233" t="s">
        <v>3320</v>
      </c>
      <c r="GT60" s="233" t="s">
        <v>3320</v>
      </c>
      <c r="GU60" s="232">
        <v>0</v>
      </c>
      <c r="GV60" s="233" t="s">
        <v>1214</v>
      </c>
      <c r="GW60" s="233" t="s">
        <v>1214</v>
      </c>
      <c r="GX60" s="233" t="s">
        <v>3320</v>
      </c>
      <c r="GY60" s="233" t="s">
        <v>1214</v>
      </c>
      <c r="GZ60" s="233" t="s">
        <v>3320</v>
      </c>
      <c r="HA60" s="233" t="s">
        <v>3320</v>
      </c>
      <c r="HB60" s="233" t="s">
        <v>3320</v>
      </c>
      <c r="HC60" s="233" t="s">
        <v>3320</v>
      </c>
      <c r="HD60" s="233" t="s">
        <v>3320</v>
      </c>
      <c r="HE60" s="233" t="s">
        <v>3320</v>
      </c>
      <c r="HF60" s="233" t="s">
        <v>1214</v>
      </c>
      <c r="HG60" s="233" t="s">
        <v>1214</v>
      </c>
      <c r="HH60" s="244">
        <v>46079.818738425929</v>
      </c>
      <c r="HI60" s="244">
        <v>46080.430324074077</v>
      </c>
      <c r="HJ60" s="233" t="s">
        <v>5685</v>
      </c>
      <c r="HK60" s="233" t="s">
        <v>3320</v>
      </c>
      <c r="HL60" s="233" t="s">
        <v>3320</v>
      </c>
      <c r="HM60" s="233" t="s">
        <v>3320</v>
      </c>
      <c r="HN60" s="233" t="s">
        <v>3320</v>
      </c>
      <c r="HO60" s="233" t="s">
        <v>3320</v>
      </c>
      <c r="HP60" s="233" t="s">
        <v>3320</v>
      </c>
      <c r="HQ60" s="233" t="s">
        <v>3320</v>
      </c>
      <c r="HR60" s="233" t="s">
        <v>3320</v>
      </c>
      <c r="HS60" s="233" t="s">
        <v>3320</v>
      </c>
      <c r="HT60" s="233" t="s">
        <v>3320</v>
      </c>
      <c r="HU60" s="233" t="s">
        <v>3320</v>
      </c>
      <c r="HV60" s="233" t="s">
        <v>3320</v>
      </c>
      <c r="HW60" s="233" t="s">
        <v>3320</v>
      </c>
      <c r="HX60" s="233" t="s">
        <v>3320</v>
      </c>
      <c r="HY60" s="233" t="s">
        <v>3320</v>
      </c>
      <c r="HZ60" s="233" t="s">
        <v>3320</v>
      </c>
      <c r="IA60" s="233" t="s">
        <v>3320</v>
      </c>
      <c r="IB60" s="233" t="s">
        <v>3320</v>
      </c>
      <c r="IC60" s="233" t="s">
        <v>3320</v>
      </c>
      <c r="ID60" s="233" t="s">
        <v>3320</v>
      </c>
      <c r="IE60" s="233" t="s">
        <v>3320</v>
      </c>
      <c r="IF60" s="233" t="s">
        <v>3320</v>
      </c>
      <c r="IG60" s="233" t="s">
        <v>3320</v>
      </c>
      <c r="IH60" s="233" t="s">
        <v>3320</v>
      </c>
      <c r="II60" s="233" t="s">
        <v>3320</v>
      </c>
      <c r="IJ60" s="233" t="s">
        <v>3320</v>
      </c>
      <c r="IK60" s="233" t="s">
        <v>3320</v>
      </c>
      <c r="IL60" s="233" t="s">
        <v>3320</v>
      </c>
      <c r="IM60" s="233" t="s">
        <v>3320</v>
      </c>
      <c r="IN60" s="233" t="s">
        <v>3320</v>
      </c>
      <c r="IO60" s="233" t="s">
        <v>3320</v>
      </c>
      <c r="IP60" s="233" t="s">
        <v>3320</v>
      </c>
      <c r="IQ60" s="233" t="s">
        <v>3320</v>
      </c>
      <c r="IR60" s="233" t="s">
        <v>3320</v>
      </c>
      <c r="IS60" s="233" t="s">
        <v>3320</v>
      </c>
      <c r="IT60" s="233" t="s">
        <v>3320</v>
      </c>
      <c r="IU60" s="233" t="s">
        <v>3320</v>
      </c>
      <c r="IV60" s="233" t="s">
        <v>3320</v>
      </c>
      <c r="IW60" s="231" t="s">
        <v>5773</v>
      </c>
      <c r="IX60" s="248" t="s">
        <v>5774</v>
      </c>
      <c r="IY60" s="248" t="s">
        <v>5774</v>
      </c>
      <c r="IZ60" s="231" t="s">
        <v>5775</v>
      </c>
      <c r="JA60" s="235"/>
      <c r="JB60" s="233"/>
      <c r="JC60" s="233"/>
      <c r="JD60" s="233"/>
      <c r="JE60" s="235"/>
      <c r="JF60" s="232" t="s">
        <v>3320</v>
      </c>
      <c r="JG60" s="232" t="s">
        <v>3320</v>
      </c>
      <c r="JH60" s="232" t="s">
        <v>3320</v>
      </c>
      <c r="JI60" s="232" t="s">
        <v>3320</v>
      </c>
      <c r="JJ60" s="232" t="s">
        <v>3320</v>
      </c>
      <c r="JK60" s="233" t="s">
        <v>202</v>
      </c>
      <c r="JL60" s="235"/>
      <c r="JM60" s="233" t="s">
        <v>202</v>
      </c>
      <c r="JN60" s="233" t="s">
        <v>202</v>
      </c>
      <c r="JO60" s="232">
        <v>6</v>
      </c>
      <c r="JP60" s="232">
        <v>0</v>
      </c>
      <c r="JQ60" s="233"/>
      <c r="JR60" s="233"/>
      <c r="JS60" s="233"/>
      <c r="JT60" s="233"/>
      <c r="JU60" s="233"/>
      <c r="JV60" s="233"/>
      <c r="JW60" s="233"/>
      <c r="JX60" s="233"/>
      <c r="JY60" s="233"/>
      <c r="JZ60" s="233"/>
      <c r="KA60" s="233"/>
      <c r="KB60" s="233"/>
      <c r="KC60" s="233"/>
      <c r="KD60" s="233"/>
      <c r="KE60" s="233"/>
      <c r="KF60" s="233"/>
      <c r="KG60" s="233"/>
      <c r="KH60" s="233"/>
      <c r="KI60" s="233"/>
      <c r="KJ60" s="233"/>
      <c r="KK60" s="233"/>
      <c r="KL60" s="233"/>
      <c r="KM60" s="233"/>
      <c r="KN60" s="232" t="s">
        <v>3320</v>
      </c>
      <c r="KO60" s="232" t="s">
        <v>3320</v>
      </c>
      <c r="KP60" s="232" t="s">
        <v>3320</v>
      </c>
      <c r="KQ60" s="235"/>
      <c r="KR60" s="235"/>
      <c r="KS60" s="235"/>
      <c r="KT60" s="233"/>
      <c r="KU60" s="235"/>
      <c r="KV60" s="235"/>
      <c r="KW60" s="235"/>
      <c r="KX60" s="233"/>
      <c r="KY60" s="232">
        <v>20</v>
      </c>
      <c r="KZ60" s="236">
        <v>0</v>
      </c>
      <c r="LA60" s="235"/>
      <c r="LB60" s="232">
        <v>0</v>
      </c>
      <c r="LC60" s="233"/>
      <c r="LD60" s="233" t="s">
        <v>7089</v>
      </c>
      <c r="LE60" s="233" t="s">
        <v>5777</v>
      </c>
      <c r="LF60" s="235"/>
    </row>
    <row r="61" spans="1:318" ht="49.5" customHeight="1" thickBot="1">
      <c r="A61" s="231" t="s">
        <v>5638</v>
      </c>
      <c r="B61" s="232">
        <v>929</v>
      </c>
      <c r="C61" s="233" t="s">
        <v>7090</v>
      </c>
      <c r="D61" s="233" t="s">
        <v>7091</v>
      </c>
      <c r="E61" s="232">
        <v>929</v>
      </c>
      <c r="F61" s="235"/>
      <c r="G61" s="233" t="s">
        <v>7092</v>
      </c>
      <c r="H61" s="233" t="s">
        <v>7093</v>
      </c>
      <c r="I61" s="234">
        <v>1</v>
      </c>
      <c r="J61" s="235"/>
      <c r="K61" s="234" t="s">
        <v>68</v>
      </c>
      <c r="L61" s="235"/>
      <c r="M61" s="234">
        <v>1</v>
      </c>
      <c r="N61" s="235"/>
      <c r="O61" s="235"/>
      <c r="P61" s="235"/>
      <c r="Q61" s="234">
        <v>1</v>
      </c>
      <c r="R61" s="234" t="s">
        <v>68</v>
      </c>
      <c r="S61" s="235"/>
      <c r="T61" s="235"/>
      <c r="U61" s="235"/>
      <c r="V61" s="233" t="s">
        <v>5194</v>
      </c>
      <c r="W61" s="233" t="s">
        <v>5916</v>
      </c>
      <c r="X61" s="232">
        <v>1.5</v>
      </c>
      <c r="Y61" s="232">
        <v>256.5</v>
      </c>
      <c r="Z61" s="236">
        <v>0</v>
      </c>
      <c r="AA61" s="236">
        <v>0</v>
      </c>
      <c r="AB61" s="232">
        <v>1</v>
      </c>
      <c r="AC61" s="233" t="s">
        <v>6416</v>
      </c>
      <c r="AD61" s="233" t="s">
        <v>3434</v>
      </c>
      <c r="AE61" s="234" t="s">
        <v>5645</v>
      </c>
      <c r="AF61" s="233" t="s">
        <v>5646</v>
      </c>
      <c r="AG61" s="234" t="s">
        <v>5645</v>
      </c>
      <c r="AH61" s="233" t="s">
        <v>6416</v>
      </c>
      <c r="AI61" s="233" t="s">
        <v>6417</v>
      </c>
      <c r="AJ61" s="233" t="s">
        <v>7035</v>
      </c>
      <c r="AK61" s="233" t="s">
        <v>7035</v>
      </c>
      <c r="AL61" s="233" t="s">
        <v>7094</v>
      </c>
      <c r="AM61" s="233" t="s">
        <v>7095</v>
      </c>
      <c r="AN61" s="233" t="s">
        <v>3320</v>
      </c>
      <c r="AO61" s="233" t="s">
        <v>7096</v>
      </c>
      <c r="AP61" s="233" t="s">
        <v>5698</v>
      </c>
      <c r="AQ61" s="233" t="s">
        <v>7097</v>
      </c>
      <c r="AR61" s="233" t="s">
        <v>7098</v>
      </c>
      <c r="AS61" s="233" t="s">
        <v>6425</v>
      </c>
      <c r="AT61" s="233" t="s">
        <v>733</v>
      </c>
      <c r="AU61" s="233" t="s">
        <v>733</v>
      </c>
      <c r="AV61" s="233" t="s">
        <v>733</v>
      </c>
      <c r="AW61" s="233" t="s">
        <v>3320</v>
      </c>
      <c r="AX61" s="233" t="s">
        <v>6426</v>
      </c>
      <c r="AY61" s="233" t="s">
        <v>733</v>
      </c>
      <c r="AZ61" s="233" t="s">
        <v>7099</v>
      </c>
      <c r="BA61" s="233" t="s">
        <v>6428</v>
      </c>
      <c r="BB61" s="233" t="s">
        <v>6429</v>
      </c>
      <c r="BC61" s="233" t="s">
        <v>6430</v>
      </c>
      <c r="BD61" s="233" t="s">
        <v>7100</v>
      </c>
      <c r="BE61" s="233" t="s">
        <v>7101</v>
      </c>
      <c r="BF61" s="234" t="s">
        <v>1214</v>
      </c>
      <c r="BG61" s="233" t="s">
        <v>3320</v>
      </c>
      <c r="BH61" s="233" t="s">
        <v>5955</v>
      </c>
      <c r="BI61" s="233" t="s">
        <v>5955</v>
      </c>
      <c r="BJ61" s="233" t="s">
        <v>3623</v>
      </c>
      <c r="BK61" s="233" t="s">
        <v>7102</v>
      </c>
      <c r="BL61" s="234">
        <v>115</v>
      </c>
      <c r="BM61" s="233" t="s">
        <v>5712</v>
      </c>
      <c r="BN61" s="237">
        <v>47391</v>
      </c>
      <c r="BO61" s="232">
        <v>22</v>
      </c>
      <c r="BP61" s="232">
        <v>2029</v>
      </c>
      <c r="BQ61" s="232">
        <v>171</v>
      </c>
      <c r="BR61" s="234">
        <v>171</v>
      </c>
      <c r="BS61" s="233" t="s">
        <v>5666</v>
      </c>
      <c r="BT61" s="232">
        <v>38</v>
      </c>
      <c r="BU61" s="234">
        <v>547.09</v>
      </c>
      <c r="BV61" s="238">
        <v>0.37</v>
      </c>
      <c r="BW61" s="239" t="s">
        <v>910</v>
      </c>
      <c r="BX61" s="233" t="s">
        <v>733</v>
      </c>
      <c r="BY61" s="233" t="s">
        <v>910</v>
      </c>
      <c r="BZ61" s="233" t="s">
        <v>3320</v>
      </c>
      <c r="CA61" s="233" t="s">
        <v>3320</v>
      </c>
      <c r="CB61" s="233" t="s">
        <v>3320</v>
      </c>
      <c r="CC61" s="233" t="s">
        <v>3320</v>
      </c>
      <c r="CD61" s="233" t="s">
        <v>3320</v>
      </c>
      <c r="CE61" s="233" t="s">
        <v>3320</v>
      </c>
      <c r="CF61" s="233" t="s">
        <v>3320</v>
      </c>
      <c r="CG61" s="233" t="s">
        <v>3320</v>
      </c>
      <c r="CH61" s="233" t="s">
        <v>3320</v>
      </c>
      <c r="CI61" s="233" t="s">
        <v>3320</v>
      </c>
      <c r="CJ61" s="235"/>
      <c r="CK61" s="233" t="s">
        <v>3320</v>
      </c>
      <c r="CL61" s="233" t="s">
        <v>3320</v>
      </c>
      <c r="CM61" s="233" t="s">
        <v>3320</v>
      </c>
      <c r="CN61" s="233" t="s">
        <v>3320</v>
      </c>
      <c r="CO61" s="233" t="s">
        <v>3320</v>
      </c>
      <c r="CP61" s="235"/>
      <c r="CQ61" s="233" t="s">
        <v>3320</v>
      </c>
      <c r="CR61" s="233" t="s">
        <v>3320</v>
      </c>
      <c r="CS61" s="233" t="s">
        <v>3320</v>
      </c>
      <c r="CT61" s="233" t="s">
        <v>3320</v>
      </c>
      <c r="CU61" s="232">
        <v>4.5</v>
      </c>
      <c r="CV61" s="232">
        <v>7.5</v>
      </c>
      <c r="CW61" s="233" t="s">
        <v>733</v>
      </c>
      <c r="CX61" s="233" t="s">
        <v>5937</v>
      </c>
      <c r="CY61" s="232">
        <v>33.799999999999997</v>
      </c>
      <c r="CZ61" s="233" t="s">
        <v>733</v>
      </c>
      <c r="DA61" s="233" t="s">
        <v>733</v>
      </c>
      <c r="DB61" s="233" t="s">
        <v>1214</v>
      </c>
      <c r="DC61" s="232">
        <v>3199.37</v>
      </c>
      <c r="DD61" s="232">
        <v>2648.7</v>
      </c>
      <c r="DE61" s="233" t="s">
        <v>7103</v>
      </c>
      <c r="DF61" s="232">
        <v>365</v>
      </c>
      <c r="DG61" s="232">
        <v>86</v>
      </c>
      <c r="DH61" s="232">
        <v>98</v>
      </c>
      <c r="DI61" s="232">
        <v>30</v>
      </c>
      <c r="DJ61" s="237">
        <v>46630</v>
      </c>
      <c r="DK61" s="232">
        <v>0.5</v>
      </c>
      <c r="DL61" s="232">
        <v>2027</v>
      </c>
      <c r="DM61" s="232">
        <v>8</v>
      </c>
      <c r="DN61" s="233" t="s">
        <v>7104</v>
      </c>
      <c r="DO61" s="233" t="s">
        <v>3320</v>
      </c>
      <c r="DP61" s="235"/>
      <c r="DQ61" s="233" t="s">
        <v>3320</v>
      </c>
      <c r="DR61" s="233" t="s">
        <v>3320</v>
      </c>
      <c r="DS61" s="233" t="s">
        <v>3320</v>
      </c>
      <c r="DT61" s="233" t="s">
        <v>3320</v>
      </c>
      <c r="DU61" s="233" t="s">
        <v>3320</v>
      </c>
      <c r="DV61" s="233" t="s">
        <v>3320</v>
      </c>
      <c r="DW61" s="233" t="s">
        <v>3320</v>
      </c>
      <c r="DX61" s="233" t="s">
        <v>3320</v>
      </c>
      <c r="DY61" s="233" t="s">
        <v>3320</v>
      </c>
      <c r="DZ61" s="233" t="s">
        <v>3320</v>
      </c>
      <c r="EA61" s="233" t="s">
        <v>3320</v>
      </c>
      <c r="EB61" s="233" t="s">
        <v>3320</v>
      </c>
      <c r="EC61" s="233" t="s">
        <v>3320</v>
      </c>
      <c r="ED61" s="233" t="s">
        <v>3320</v>
      </c>
      <c r="EE61" s="233" t="s">
        <v>3320</v>
      </c>
      <c r="EF61" s="233" t="s">
        <v>3320</v>
      </c>
      <c r="EG61" s="233" t="s">
        <v>3320</v>
      </c>
      <c r="EH61" s="233" t="s">
        <v>3320</v>
      </c>
      <c r="EI61" s="233" t="s">
        <v>3320</v>
      </c>
      <c r="EJ61" s="233" t="s">
        <v>3320</v>
      </c>
      <c r="EK61" s="233" t="s">
        <v>3320</v>
      </c>
      <c r="EL61" s="233" t="s">
        <v>3320</v>
      </c>
      <c r="EM61" s="233" t="s">
        <v>3320</v>
      </c>
      <c r="EN61" s="233" t="s">
        <v>3320</v>
      </c>
      <c r="EO61" s="233" t="s">
        <v>3320</v>
      </c>
      <c r="EP61" s="233" t="s">
        <v>3320</v>
      </c>
      <c r="EQ61" s="233" t="s">
        <v>3320</v>
      </c>
      <c r="ER61" s="233" t="s">
        <v>3320</v>
      </c>
      <c r="ES61" s="233" t="s">
        <v>3320</v>
      </c>
      <c r="ET61" s="233" t="s">
        <v>3320</v>
      </c>
      <c r="EU61" s="233" t="s">
        <v>3320</v>
      </c>
      <c r="EV61" s="233" t="s">
        <v>3320</v>
      </c>
      <c r="EW61" s="233" t="s">
        <v>3320</v>
      </c>
      <c r="EX61" s="233" t="s">
        <v>3320</v>
      </c>
      <c r="EY61" s="233" t="s">
        <v>3320</v>
      </c>
      <c r="EZ61" s="233" t="s">
        <v>3320</v>
      </c>
      <c r="FA61" s="233" t="s">
        <v>3320</v>
      </c>
      <c r="FB61" s="233" t="s">
        <v>3320</v>
      </c>
      <c r="FC61" s="233" t="s">
        <v>3320</v>
      </c>
      <c r="FD61" s="233" t="s">
        <v>3320</v>
      </c>
      <c r="FE61" s="233" t="s">
        <v>3320</v>
      </c>
      <c r="FF61" s="233" t="s">
        <v>3320</v>
      </c>
      <c r="FG61" s="233" t="s">
        <v>3320</v>
      </c>
      <c r="FH61" s="233" t="s">
        <v>3320</v>
      </c>
      <c r="FI61" s="233" t="s">
        <v>3320</v>
      </c>
      <c r="FJ61" s="233" t="s">
        <v>3320</v>
      </c>
      <c r="FK61" s="233" t="s">
        <v>3320</v>
      </c>
      <c r="FL61" s="233" t="s">
        <v>3320</v>
      </c>
      <c r="FM61" s="233" t="s">
        <v>3320</v>
      </c>
      <c r="FN61" s="240">
        <v>455193556</v>
      </c>
      <c r="FO61" s="232">
        <v>455</v>
      </c>
      <c r="FP61" s="233" t="s">
        <v>733</v>
      </c>
      <c r="FQ61" s="233" t="s">
        <v>733</v>
      </c>
      <c r="FR61" s="233" t="s">
        <v>733</v>
      </c>
      <c r="FS61" s="233" t="s">
        <v>733</v>
      </c>
      <c r="FT61" s="233" t="s">
        <v>1294</v>
      </c>
      <c r="FU61" s="233" t="s">
        <v>7105</v>
      </c>
      <c r="FV61" s="233" t="s">
        <v>7106</v>
      </c>
      <c r="FW61" s="241" t="s">
        <v>7102</v>
      </c>
      <c r="FX61" s="242">
        <v>230</v>
      </c>
      <c r="FY61" s="233" t="s">
        <v>7107</v>
      </c>
      <c r="FZ61" s="240">
        <v>455193556</v>
      </c>
      <c r="GA61" s="240">
        <v>453211560</v>
      </c>
      <c r="GB61" s="232">
        <v>12</v>
      </c>
      <c r="GC61" s="232">
        <v>8</v>
      </c>
      <c r="GD61" s="233" t="s">
        <v>6437</v>
      </c>
      <c r="GE61" s="233" t="s">
        <v>733</v>
      </c>
      <c r="GF61" s="233" t="s">
        <v>733</v>
      </c>
      <c r="GG61" s="233" t="s">
        <v>6438</v>
      </c>
      <c r="GH61" s="233" t="s">
        <v>733</v>
      </c>
      <c r="GI61" s="233" t="s">
        <v>733</v>
      </c>
      <c r="GJ61" s="233" t="s">
        <v>733</v>
      </c>
      <c r="GK61" s="233" t="s">
        <v>733</v>
      </c>
      <c r="GL61" s="233" t="s">
        <v>733</v>
      </c>
      <c r="GM61" s="243" t="s">
        <v>5676</v>
      </c>
      <c r="GN61" s="233" t="s">
        <v>3320</v>
      </c>
      <c r="GO61" s="233" t="s">
        <v>733</v>
      </c>
      <c r="GP61" s="233" t="s">
        <v>5721</v>
      </c>
      <c r="GQ61" s="233" t="s">
        <v>733</v>
      </c>
      <c r="GR61" s="233" t="s">
        <v>5679</v>
      </c>
      <c r="GS61" s="233" t="s">
        <v>3320</v>
      </c>
      <c r="GT61" s="233" t="s">
        <v>3320</v>
      </c>
      <c r="GU61" s="232">
        <v>1</v>
      </c>
      <c r="GV61" s="233" t="s">
        <v>733</v>
      </c>
      <c r="GW61" s="233" t="s">
        <v>5873</v>
      </c>
      <c r="GX61" s="233" t="s">
        <v>7108</v>
      </c>
      <c r="GY61" s="233" t="s">
        <v>733</v>
      </c>
      <c r="GZ61" s="233" t="s">
        <v>3320</v>
      </c>
      <c r="HA61" s="233" t="s">
        <v>3320</v>
      </c>
      <c r="HB61" s="233" t="s">
        <v>3320</v>
      </c>
      <c r="HC61" s="233" t="s">
        <v>5683</v>
      </c>
      <c r="HD61" s="233" t="s">
        <v>5683</v>
      </c>
      <c r="HE61" s="233" t="s">
        <v>5684</v>
      </c>
      <c r="HF61" s="233" t="s">
        <v>733</v>
      </c>
      <c r="HG61" s="233" t="s">
        <v>1214</v>
      </c>
      <c r="HH61" s="244">
        <v>46080.416678240741</v>
      </c>
      <c r="HI61" s="244">
        <v>46083.593715277777</v>
      </c>
      <c r="HJ61" s="233" t="s">
        <v>5685</v>
      </c>
      <c r="HK61" s="233" t="s">
        <v>3320</v>
      </c>
      <c r="HL61" s="233" t="s">
        <v>3320</v>
      </c>
      <c r="HM61" s="233" t="s">
        <v>3320</v>
      </c>
      <c r="HN61" s="233" t="s">
        <v>3320</v>
      </c>
      <c r="HO61" s="233" t="s">
        <v>3320</v>
      </c>
      <c r="HP61" s="233" t="s">
        <v>3320</v>
      </c>
      <c r="HQ61" s="233" t="s">
        <v>3320</v>
      </c>
      <c r="HR61" s="233" t="s">
        <v>3320</v>
      </c>
      <c r="HS61" s="233" t="s">
        <v>3320</v>
      </c>
      <c r="HT61" s="233" t="s">
        <v>3320</v>
      </c>
      <c r="HU61" s="233" t="s">
        <v>3320</v>
      </c>
      <c r="HV61" s="233" t="s">
        <v>3320</v>
      </c>
      <c r="HW61" s="233" t="s">
        <v>3320</v>
      </c>
      <c r="HX61" s="233" t="s">
        <v>3320</v>
      </c>
      <c r="HY61" s="233" t="s">
        <v>3320</v>
      </c>
      <c r="HZ61" s="233" t="s">
        <v>3320</v>
      </c>
      <c r="IA61" s="233" t="s">
        <v>3320</v>
      </c>
      <c r="IB61" s="233" t="s">
        <v>3320</v>
      </c>
      <c r="IC61" s="233" t="s">
        <v>3320</v>
      </c>
      <c r="ID61" s="233" t="s">
        <v>3320</v>
      </c>
      <c r="IE61" s="233" t="s">
        <v>3320</v>
      </c>
      <c r="IF61" s="233" t="s">
        <v>3320</v>
      </c>
      <c r="IG61" s="233" t="s">
        <v>3320</v>
      </c>
      <c r="IH61" s="233" t="s">
        <v>3320</v>
      </c>
      <c r="II61" s="233" t="s">
        <v>3320</v>
      </c>
      <c r="IJ61" s="233" t="s">
        <v>3320</v>
      </c>
      <c r="IK61" s="233" t="s">
        <v>3320</v>
      </c>
      <c r="IL61" s="233" t="s">
        <v>3320</v>
      </c>
      <c r="IM61" s="233" t="s">
        <v>3320</v>
      </c>
      <c r="IN61" s="233" t="s">
        <v>3320</v>
      </c>
      <c r="IO61" s="233" t="s">
        <v>3320</v>
      </c>
      <c r="IP61" s="233" t="s">
        <v>3320</v>
      </c>
      <c r="IQ61" s="233" t="s">
        <v>3320</v>
      </c>
      <c r="IR61" s="233" t="s">
        <v>3320</v>
      </c>
      <c r="IS61" s="233" t="s">
        <v>3320</v>
      </c>
      <c r="IT61" s="233" t="s">
        <v>3320</v>
      </c>
      <c r="IU61" s="233" t="s">
        <v>3320</v>
      </c>
      <c r="IV61" s="233" t="s">
        <v>3320</v>
      </c>
      <c r="IW61" s="249" t="s">
        <v>7109</v>
      </c>
      <c r="IX61" s="255">
        <v>45866</v>
      </c>
      <c r="IY61" s="250" t="s">
        <v>3320</v>
      </c>
      <c r="IZ61" s="249" t="s">
        <v>5967</v>
      </c>
      <c r="JA61" s="235"/>
      <c r="JB61" s="233"/>
      <c r="JC61" s="233"/>
      <c r="JD61" s="233"/>
      <c r="JE61" s="235"/>
      <c r="JF61" s="232" t="s">
        <v>3320</v>
      </c>
      <c r="JG61" s="232" t="s">
        <v>3320</v>
      </c>
      <c r="JH61" s="232" t="s">
        <v>3320</v>
      </c>
      <c r="JI61" s="232" t="s">
        <v>3320</v>
      </c>
      <c r="JJ61" s="232" t="s">
        <v>3320</v>
      </c>
      <c r="JK61" s="233" t="s">
        <v>202</v>
      </c>
      <c r="JL61" s="235"/>
      <c r="JM61" s="235"/>
      <c r="JN61" s="233" t="s">
        <v>202</v>
      </c>
      <c r="JO61" s="232">
        <v>5</v>
      </c>
      <c r="JP61" s="232">
        <v>0</v>
      </c>
      <c r="JQ61" s="233"/>
      <c r="JR61" s="233"/>
      <c r="JS61" s="233"/>
      <c r="JT61" s="233"/>
      <c r="JU61" s="233"/>
      <c r="JV61" s="233"/>
      <c r="JW61" s="233"/>
      <c r="JX61" s="233"/>
      <c r="JY61" s="233"/>
      <c r="JZ61" s="233"/>
      <c r="KA61" s="233"/>
      <c r="KB61" s="233"/>
      <c r="KC61" s="233"/>
      <c r="KD61" s="233"/>
      <c r="KE61" s="233"/>
      <c r="KF61" s="233"/>
      <c r="KG61" s="233"/>
      <c r="KH61" s="233"/>
      <c r="KI61" s="233"/>
      <c r="KJ61" s="233"/>
      <c r="KK61" s="233"/>
      <c r="KL61" s="233"/>
      <c r="KM61" s="233"/>
      <c r="KN61" s="232" t="s">
        <v>3320</v>
      </c>
      <c r="KO61" s="232" t="s">
        <v>3320</v>
      </c>
      <c r="KP61" s="232" t="s">
        <v>3320</v>
      </c>
      <c r="KQ61" s="235"/>
      <c r="KR61" s="235"/>
      <c r="KS61" s="235"/>
      <c r="KT61" s="247"/>
      <c r="KU61" s="235"/>
      <c r="KV61" s="235"/>
      <c r="KW61" s="233" t="s">
        <v>7110</v>
      </c>
      <c r="KX61" s="233"/>
      <c r="KY61" s="232">
        <v>256.5</v>
      </c>
      <c r="KZ61" s="236">
        <v>0</v>
      </c>
      <c r="LA61" s="235"/>
      <c r="LB61" s="232">
        <v>0</v>
      </c>
      <c r="LC61" s="233"/>
      <c r="LD61" s="235"/>
      <c r="LE61" s="235"/>
      <c r="LF61" s="235"/>
    </row>
    <row r="62" spans="1:318" ht="49.5" customHeight="1" thickBot="1">
      <c r="A62" s="231" t="s">
        <v>5638</v>
      </c>
      <c r="B62" s="232">
        <v>977</v>
      </c>
      <c r="C62" s="233" t="s">
        <v>7111</v>
      </c>
      <c r="D62" s="233" t="s">
        <v>7112</v>
      </c>
      <c r="E62" s="232">
        <v>977</v>
      </c>
      <c r="F62" s="232">
        <v>84</v>
      </c>
      <c r="G62" s="233" t="s">
        <v>7113</v>
      </c>
      <c r="H62" s="233" t="s">
        <v>7114</v>
      </c>
      <c r="I62" s="234" t="s">
        <v>5782</v>
      </c>
      <c r="J62" s="234">
        <v>1</v>
      </c>
      <c r="K62" s="234" t="s">
        <v>68</v>
      </c>
      <c r="L62" s="235"/>
      <c r="M62" s="234" t="s">
        <v>5782</v>
      </c>
      <c r="N62" s="235"/>
      <c r="O62" s="235"/>
      <c r="P62" s="235"/>
      <c r="Q62" s="234">
        <v>1</v>
      </c>
      <c r="R62" s="234" t="s">
        <v>68</v>
      </c>
      <c r="S62" s="235"/>
      <c r="T62" s="235"/>
      <c r="U62" s="235"/>
      <c r="V62" s="233" t="s">
        <v>5244</v>
      </c>
      <c r="W62" s="233" t="s">
        <v>5916</v>
      </c>
      <c r="X62" s="232">
        <v>1.5</v>
      </c>
      <c r="Y62" s="232">
        <v>153</v>
      </c>
      <c r="Z62" s="236">
        <v>0</v>
      </c>
      <c r="AA62" s="236">
        <v>0</v>
      </c>
      <c r="AB62" s="232">
        <v>1</v>
      </c>
      <c r="AC62" s="233" t="s">
        <v>7115</v>
      </c>
      <c r="AD62" s="233" t="s">
        <v>7116</v>
      </c>
      <c r="AE62" s="234" t="s">
        <v>5645</v>
      </c>
      <c r="AF62" s="233" t="s">
        <v>5693</v>
      </c>
      <c r="AG62" s="234" t="s">
        <v>5645</v>
      </c>
      <c r="AH62" s="233" t="s">
        <v>7115</v>
      </c>
      <c r="AI62" s="233" t="s">
        <v>5698</v>
      </c>
      <c r="AJ62" s="233" t="s">
        <v>5698</v>
      </c>
      <c r="AK62" s="233" t="s">
        <v>5698</v>
      </c>
      <c r="AL62" s="233" t="s">
        <v>7117</v>
      </c>
      <c r="AM62" s="233" t="s">
        <v>7118</v>
      </c>
      <c r="AN62" s="233" t="s">
        <v>7114</v>
      </c>
      <c r="AO62" s="233" t="s">
        <v>7119</v>
      </c>
      <c r="AP62" s="233" t="s">
        <v>5698</v>
      </c>
      <c r="AQ62" s="233" t="s">
        <v>7120</v>
      </c>
      <c r="AR62" s="233" t="s">
        <v>7120</v>
      </c>
      <c r="AS62" s="233" t="s">
        <v>7121</v>
      </c>
      <c r="AT62" s="233" t="s">
        <v>733</v>
      </c>
      <c r="AU62" s="233" t="s">
        <v>733</v>
      </c>
      <c r="AV62" s="233" t="s">
        <v>733</v>
      </c>
      <c r="AW62" s="233" t="s">
        <v>3320</v>
      </c>
      <c r="AX62" s="233" t="s">
        <v>7122</v>
      </c>
      <c r="AY62" s="233" t="s">
        <v>733</v>
      </c>
      <c r="AZ62" s="233" t="s">
        <v>7123</v>
      </c>
      <c r="BA62" s="233" t="s">
        <v>7124</v>
      </c>
      <c r="BB62" s="233" t="s">
        <v>7125</v>
      </c>
      <c r="BC62" s="233" t="s">
        <v>7126</v>
      </c>
      <c r="BD62" s="233" t="s">
        <v>7127</v>
      </c>
      <c r="BE62" s="233" t="s">
        <v>7128</v>
      </c>
      <c r="BF62" s="234" t="s">
        <v>1214</v>
      </c>
      <c r="BG62" s="233" t="s">
        <v>3320</v>
      </c>
      <c r="BH62" s="233" t="s">
        <v>5663</v>
      </c>
      <c r="BI62" s="233" t="s">
        <v>5663</v>
      </c>
      <c r="BJ62" s="233" t="s">
        <v>3569</v>
      </c>
      <c r="BK62" s="233" t="s">
        <v>7129</v>
      </c>
      <c r="BL62" s="234">
        <v>115</v>
      </c>
      <c r="BM62" s="233" t="s">
        <v>5665</v>
      </c>
      <c r="BN62" s="237">
        <v>47453</v>
      </c>
      <c r="BO62" s="232">
        <v>34</v>
      </c>
      <c r="BP62" s="232">
        <v>2029</v>
      </c>
      <c r="BQ62" s="232">
        <v>102</v>
      </c>
      <c r="BR62" s="234">
        <v>102</v>
      </c>
      <c r="BS62" s="233" t="s">
        <v>5863</v>
      </c>
      <c r="BT62" s="232">
        <v>15</v>
      </c>
      <c r="BU62" s="234">
        <v>345970</v>
      </c>
      <c r="BV62" s="238">
        <v>0.39</v>
      </c>
      <c r="BW62" s="239" t="s">
        <v>910</v>
      </c>
      <c r="BX62" s="233" t="s">
        <v>733</v>
      </c>
      <c r="BY62" s="235"/>
      <c r="BZ62" s="233" t="s">
        <v>3320</v>
      </c>
      <c r="CA62" s="233" t="s">
        <v>3320</v>
      </c>
      <c r="CB62" s="233" t="s">
        <v>3320</v>
      </c>
      <c r="CC62" s="233" t="s">
        <v>3320</v>
      </c>
      <c r="CD62" s="233" t="s">
        <v>3320</v>
      </c>
      <c r="CE62" s="233" t="s">
        <v>3320</v>
      </c>
      <c r="CF62" s="233" t="s">
        <v>3320</v>
      </c>
      <c r="CG62" s="233" t="s">
        <v>3320</v>
      </c>
      <c r="CH62" s="233" t="s">
        <v>3320</v>
      </c>
      <c r="CI62" s="233" t="s">
        <v>3320</v>
      </c>
      <c r="CJ62" s="235"/>
      <c r="CK62" s="233" t="s">
        <v>3320</v>
      </c>
      <c r="CL62" s="233" t="s">
        <v>3320</v>
      </c>
      <c r="CM62" s="233" t="s">
        <v>3320</v>
      </c>
      <c r="CN62" s="233" t="s">
        <v>3320</v>
      </c>
      <c r="CO62" s="233" t="s">
        <v>3320</v>
      </c>
      <c r="CP62" s="235"/>
      <c r="CQ62" s="233" t="s">
        <v>3320</v>
      </c>
      <c r="CR62" s="233" t="s">
        <v>3320</v>
      </c>
      <c r="CS62" s="233" t="s">
        <v>3320</v>
      </c>
      <c r="CT62" s="233" t="s">
        <v>3320</v>
      </c>
      <c r="CU62" s="232">
        <v>4.5</v>
      </c>
      <c r="CV62" s="232">
        <v>15</v>
      </c>
      <c r="CW62" s="233" t="s">
        <v>733</v>
      </c>
      <c r="CX62" s="233" t="s">
        <v>5937</v>
      </c>
      <c r="CY62" s="232">
        <v>5</v>
      </c>
      <c r="CZ62" s="233" t="s">
        <v>733</v>
      </c>
      <c r="DA62" s="233" t="s">
        <v>733</v>
      </c>
      <c r="DB62" s="233" t="s">
        <v>733</v>
      </c>
      <c r="DC62" s="232">
        <v>35.1</v>
      </c>
      <c r="DD62" s="232">
        <v>32.1</v>
      </c>
      <c r="DE62" s="233" t="s">
        <v>7130</v>
      </c>
      <c r="DF62" s="232">
        <v>365</v>
      </c>
      <c r="DG62" s="232">
        <v>90</v>
      </c>
      <c r="DH62" s="232">
        <v>98</v>
      </c>
      <c r="DI62" s="232">
        <v>25</v>
      </c>
      <c r="DJ62" s="237">
        <v>46356</v>
      </c>
      <c r="DK62" s="232">
        <v>0.3</v>
      </c>
      <c r="DL62" s="232">
        <v>2026</v>
      </c>
      <c r="DM62" s="232">
        <v>9</v>
      </c>
      <c r="DN62" s="233" t="s">
        <v>7127</v>
      </c>
      <c r="DO62" s="232">
        <v>10000000</v>
      </c>
      <c r="DP62" s="235"/>
      <c r="DQ62" s="233" t="s">
        <v>3320</v>
      </c>
      <c r="DR62" s="233" t="s">
        <v>3320</v>
      </c>
      <c r="DS62" s="233" t="s">
        <v>3320</v>
      </c>
      <c r="DT62" s="233" t="s">
        <v>3320</v>
      </c>
      <c r="DU62" s="233" t="s">
        <v>3320</v>
      </c>
      <c r="DV62" s="233" t="s">
        <v>3320</v>
      </c>
      <c r="DW62" s="233" t="s">
        <v>3320</v>
      </c>
      <c r="DX62" s="233" t="s">
        <v>3320</v>
      </c>
      <c r="DY62" s="233" t="s">
        <v>3320</v>
      </c>
      <c r="DZ62" s="233" t="s">
        <v>3320</v>
      </c>
      <c r="EA62" s="233" t="s">
        <v>3320</v>
      </c>
      <c r="EB62" s="233" t="s">
        <v>3320</v>
      </c>
      <c r="EC62" s="233" t="s">
        <v>3320</v>
      </c>
      <c r="ED62" s="233" t="s">
        <v>3320</v>
      </c>
      <c r="EE62" s="233" t="s">
        <v>3320</v>
      </c>
      <c r="EF62" s="233" t="s">
        <v>3320</v>
      </c>
      <c r="EG62" s="233" t="s">
        <v>3320</v>
      </c>
      <c r="EH62" s="233" t="s">
        <v>3320</v>
      </c>
      <c r="EI62" s="233" t="s">
        <v>3320</v>
      </c>
      <c r="EJ62" s="233" t="s">
        <v>3320</v>
      </c>
      <c r="EK62" s="233" t="s">
        <v>3320</v>
      </c>
      <c r="EL62" s="233" t="s">
        <v>3320</v>
      </c>
      <c r="EM62" s="233" t="s">
        <v>3320</v>
      </c>
      <c r="EN62" s="233" t="s">
        <v>3320</v>
      </c>
      <c r="EO62" s="233" t="s">
        <v>3320</v>
      </c>
      <c r="EP62" s="233" t="s">
        <v>3320</v>
      </c>
      <c r="EQ62" s="233" t="s">
        <v>3320</v>
      </c>
      <c r="ER62" s="233" t="s">
        <v>3320</v>
      </c>
      <c r="ES62" s="233" t="s">
        <v>3320</v>
      </c>
      <c r="ET62" s="233" t="s">
        <v>3320</v>
      </c>
      <c r="EU62" s="233" t="s">
        <v>3320</v>
      </c>
      <c r="EV62" s="233" t="s">
        <v>3320</v>
      </c>
      <c r="EW62" s="233" t="s">
        <v>3320</v>
      </c>
      <c r="EX62" s="233" t="s">
        <v>3320</v>
      </c>
      <c r="EY62" s="233" t="s">
        <v>3320</v>
      </c>
      <c r="EZ62" s="233" t="s">
        <v>3320</v>
      </c>
      <c r="FA62" s="233" t="s">
        <v>3320</v>
      </c>
      <c r="FB62" s="233" t="s">
        <v>3320</v>
      </c>
      <c r="FC62" s="233" t="s">
        <v>3320</v>
      </c>
      <c r="FD62" s="233" t="s">
        <v>3320</v>
      </c>
      <c r="FE62" s="233" t="s">
        <v>3320</v>
      </c>
      <c r="FF62" s="233" t="s">
        <v>3320</v>
      </c>
      <c r="FG62" s="233" t="s">
        <v>3320</v>
      </c>
      <c r="FH62" s="233" t="s">
        <v>3320</v>
      </c>
      <c r="FI62" s="233" t="s">
        <v>3320</v>
      </c>
      <c r="FJ62" s="233" t="s">
        <v>3320</v>
      </c>
      <c r="FK62" s="233" t="s">
        <v>3320</v>
      </c>
      <c r="FL62" s="233" t="s">
        <v>3320</v>
      </c>
      <c r="FM62" s="233" t="s">
        <v>3320</v>
      </c>
      <c r="FN62" s="240">
        <v>161780000</v>
      </c>
      <c r="FO62" s="232">
        <v>162</v>
      </c>
      <c r="FP62" s="233" t="s">
        <v>733</v>
      </c>
      <c r="FQ62" s="233" t="s">
        <v>733</v>
      </c>
      <c r="FR62" s="233" t="s">
        <v>733</v>
      </c>
      <c r="FS62" s="233" t="s">
        <v>733</v>
      </c>
      <c r="FT62" s="233" t="s">
        <v>87</v>
      </c>
      <c r="FU62" s="233" t="s">
        <v>7131</v>
      </c>
      <c r="FV62" s="233" t="s">
        <v>7132</v>
      </c>
      <c r="FW62" s="241" t="s">
        <v>7129</v>
      </c>
      <c r="FX62" s="242">
        <v>115</v>
      </c>
      <c r="FY62" s="233" t="s">
        <v>7133</v>
      </c>
      <c r="FZ62" s="240">
        <v>112000000</v>
      </c>
      <c r="GA62" s="240">
        <v>9180000</v>
      </c>
      <c r="GB62" s="240">
        <v>1200</v>
      </c>
      <c r="GC62" s="232">
        <v>300</v>
      </c>
      <c r="GD62" s="233" t="s">
        <v>7134</v>
      </c>
      <c r="GE62" s="233" t="s">
        <v>733</v>
      </c>
      <c r="GF62" s="233" t="s">
        <v>733</v>
      </c>
      <c r="GG62" s="233" t="s">
        <v>7135</v>
      </c>
      <c r="GH62" s="233" t="s">
        <v>733</v>
      </c>
      <c r="GI62" s="233" t="s">
        <v>733</v>
      </c>
      <c r="GJ62" s="233" t="s">
        <v>733</v>
      </c>
      <c r="GK62" s="233" t="s">
        <v>733</v>
      </c>
      <c r="GL62" s="233" t="s">
        <v>733</v>
      </c>
      <c r="GM62" s="243" t="s">
        <v>5676</v>
      </c>
      <c r="GN62" s="233" t="s">
        <v>3320</v>
      </c>
      <c r="GO62" s="233" t="s">
        <v>733</v>
      </c>
      <c r="GP62" s="233" t="s">
        <v>5721</v>
      </c>
      <c r="GQ62" s="233" t="s">
        <v>733</v>
      </c>
      <c r="GR62" s="233" t="s">
        <v>5679</v>
      </c>
      <c r="GS62" s="233" t="s">
        <v>3320</v>
      </c>
      <c r="GT62" s="233" t="s">
        <v>3320</v>
      </c>
      <c r="GU62" s="232">
        <v>0.1</v>
      </c>
      <c r="GV62" s="233" t="s">
        <v>1214</v>
      </c>
      <c r="GW62" s="233" t="s">
        <v>1214</v>
      </c>
      <c r="GX62" s="233" t="s">
        <v>3320</v>
      </c>
      <c r="GY62" s="233" t="s">
        <v>733</v>
      </c>
      <c r="GZ62" s="233" t="s">
        <v>3320</v>
      </c>
      <c r="HA62" s="233" t="s">
        <v>7136</v>
      </c>
      <c r="HB62" s="233" t="s">
        <v>3320</v>
      </c>
      <c r="HC62" s="233" t="s">
        <v>5683</v>
      </c>
      <c r="HD62" s="233" t="s">
        <v>5684</v>
      </c>
      <c r="HE62" s="233" t="s">
        <v>5684</v>
      </c>
      <c r="HF62" s="233" t="s">
        <v>5759</v>
      </c>
      <c r="HG62" s="233" t="s">
        <v>1214</v>
      </c>
      <c r="HH62" s="244">
        <v>46080.61136574074</v>
      </c>
      <c r="HI62" s="244">
        <v>46080.713437500002</v>
      </c>
      <c r="HJ62" s="233" t="s">
        <v>5685</v>
      </c>
      <c r="HK62" s="233" t="s">
        <v>3320</v>
      </c>
      <c r="HL62" s="233" t="s">
        <v>3320</v>
      </c>
      <c r="HM62" s="233" t="s">
        <v>3320</v>
      </c>
      <c r="HN62" s="233" t="s">
        <v>3320</v>
      </c>
      <c r="HO62" s="233" t="s">
        <v>3320</v>
      </c>
      <c r="HP62" s="233" t="s">
        <v>3320</v>
      </c>
      <c r="HQ62" s="233" t="s">
        <v>3320</v>
      </c>
      <c r="HR62" s="233" t="s">
        <v>3320</v>
      </c>
      <c r="HS62" s="233" t="s">
        <v>3320</v>
      </c>
      <c r="HT62" s="233" t="s">
        <v>3320</v>
      </c>
      <c r="HU62" s="233" t="s">
        <v>3320</v>
      </c>
      <c r="HV62" s="233" t="s">
        <v>3320</v>
      </c>
      <c r="HW62" s="233" t="s">
        <v>3320</v>
      </c>
      <c r="HX62" s="233" t="s">
        <v>3320</v>
      </c>
      <c r="HY62" s="233" t="s">
        <v>3320</v>
      </c>
      <c r="HZ62" s="233" t="s">
        <v>3320</v>
      </c>
      <c r="IA62" s="233" t="s">
        <v>3320</v>
      </c>
      <c r="IB62" s="233" t="s">
        <v>3320</v>
      </c>
      <c r="IC62" s="233" t="s">
        <v>3320</v>
      </c>
      <c r="ID62" s="233" t="s">
        <v>3320</v>
      </c>
      <c r="IE62" s="233" t="s">
        <v>3320</v>
      </c>
      <c r="IF62" s="233" t="s">
        <v>3320</v>
      </c>
      <c r="IG62" s="233" t="s">
        <v>3320</v>
      </c>
      <c r="IH62" s="233" t="s">
        <v>3320</v>
      </c>
      <c r="II62" s="233" t="s">
        <v>3320</v>
      </c>
      <c r="IJ62" s="233" t="s">
        <v>3320</v>
      </c>
      <c r="IK62" s="233" t="s">
        <v>3320</v>
      </c>
      <c r="IL62" s="233" t="s">
        <v>3320</v>
      </c>
      <c r="IM62" s="233" t="s">
        <v>3320</v>
      </c>
      <c r="IN62" s="233" t="s">
        <v>3320</v>
      </c>
      <c r="IO62" s="233" t="s">
        <v>3320</v>
      </c>
      <c r="IP62" s="233" t="s">
        <v>3320</v>
      </c>
      <c r="IQ62" s="233" t="s">
        <v>3320</v>
      </c>
      <c r="IR62" s="233" t="s">
        <v>3320</v>
      </c>
      <c r="IS62" s="233" t="s">
        <v>3320</v>
      </c>
      <c r="IT62" s="233" t="s">
        <v>3320</v>
      </c>
      <c r="IU62" s="233" t="s">
        <v>3320</v>
      </c>
      <c r="IV62" s="233" t="s">
        <v>3320</v>
      </c>
      <c r="IW62" s="235"/>
      <c r="IX62" s="235"/>
      <c r="IY62" s="235"/>
      <c r="IZ62" s="235"/>
      <c r="JA62" s="235"/>
      <c r="JB62" s="233"/>
      <c r="JC62" s="233"/>
      <c r="JD62" s="233"/>
      <c r="JE62" s="235"/>
      <c r="JF62" s="232" t="s">
        <v>3320</v>
      </c>
      <c r="JG62" s="232" t="s">
        <v>3320</v>
      </c>
      <c r="JH62" s="232" t="s">
        <v>3320</v>
      </c>
      <c r="JI62" s="232" t="s">
        <v>3320</v>
      </c>
      <c r="JJ62" s="232" t="s">
        <v>3320</v>
      </c>
      <c r="JK62" s="233" t="s">
        <v>202</v>
      </c>
      <c r="JL62" s="235"/>
      <c r="JM62" s="235"/>
      <c r="JN62" s="233" t="s">
        <v>202</v>
      </c>
      <c r="JO62" s="232">
        <v>3</v>
      </c>
      <c r="JP62" s="232">
        <v>0</v>
      </c>
      <c r="JQ62" s="233"/>
      <c r="JR62" s="233"/>
      <c r="JS62" s="233"/>
      <c r="JT62" s="233"/>
      <c r="JU62" s="233"/>
      <c r="JV62" s="233"/>
      <c r="JW62" s="233"/>
      <c r="JX62" s="233"/>
      <c r="JY62" s="233"/>
      <c r="JZ62" s="233"/>
      <c r="KA62" s="233"/>
      <c r="KB62" s="233"/>
      <c r="KC62" s="233"/>
      <c r="KD62" s="233"/>
      <c r="KE62" s="233"/>
      <c r="KF62" s="233"/>
      <c r="KG62" s="233"/>
      <c r="KH62" s="233"/>
      <c r="KI62" s="233"/>
      <c r="KJ62" s="233"/>
      <c r="KK62" s="233"/>
      <c r="KL62" s="233"/>
      <c r="KM62" s="233"/>
      <c r="KN62" s="232" t="s">
        <v>3320</v>
      </c>
      <c r="KO62" s="232" t="s">
        <v>3320</v>
      </c>
      <c r="KP62" s="232" t="s">
        <v>3320</v>
      </c>
      <c r="KQ62" s="235"/>
      <c r="KR62" s="235"/>
      <c r="KS62" s="235"/>
      <c r="KT62" s="233"/>
      <c r="KU62" s="235"/>
      <c r="KV62" s="235"/>
      <c r="KW62" s="235"/>
      <c r="KX62" s="233"/>
      <c r="KY62" s="232">
        <v>153</v>
      </c>
      <c r="KZ62" s="236">
        <v>0</v>
      </c>
      <c r="LA62" s="235"/>
      <c r="LB62" s="232">
        <v>0</v>
      </c>
      <c r="LC62" s="233"/>
      <c r="LD62" s="235"/>
      <c r="LE62" s="235"/>
      <c r="LF62" s="235"/>
    </row>
    <row r="63" spans="1:318" ht="49.5" customHeight="1" thickBot="1">
      <c r="A63" s="231" t="s">
        <v>5638</v>
      </c>
      <c r="B63" s="232">
        <v>854</v>
      </c>
      <c r="C63" s="233" t="s">
        <v>7137</v>
      </c>
      <c r="D63" s="233" t="s">
        <v>7138</v>
      </c>
      <c r="E63" s="232">
        <v>854</v>
      </c>
      <c r="F63" s="232">
        <v>67</v>
      </c>
      <c r="G63" s="233" t="s">
        <v>3198</v>
      </c>
      <c r="H63" s="233" t="s">
        <v>7139</v>
      </c>
      <c r="I63" s="234">
        <v>3</v>
      </c>
      <c r="J63" s="235"/>
      <c r="K63" s="234" t="s">
        <v>68</v>
      </c>
      <c r="L63" s="235"/>
      <c r="M63" s="234">
        <v>3</v>
      </c>
      <c r="N63" s="235"/>
      <c r="O63" s="235"/>
      <c r="P63" s="235"/>
      <c r="Q63" s="234">
        <v>1</v>
      </c>
      <c r="R63" s="234" t="s">
        <v>68</v>
      </c>
      <c r="S63" s="235"/>
      <c r="T63" s="235"/>
      <c r="U63" s="235"/>
      <c r="V63" s="233" t="s">
        <v>2443</v>
      </c>
      <c r="W63" s="233" t="s">
        <v>5643</v>
      </c>
      <c r="X63" s="232">
        <v>1</v>
      </c>
      <c r="Y63" s="232">
        <v>250</v>
      </c>
      <c r="Z63" s="236">
        <v>0</v>
      </c>
      <c r="AA63" s="236">
        <v>0</v>
      </c>
      <c r="AB63" s="232">
        <v>1</v>
      </c>
      <c r="AC63" s="233" t="s">
        <v>558</v>
      </c>
      <c r="AD63" s="233" t="s">
        <v>5973</v>
      </c>
      <c r="AE63" s="234" t="s">
        <v>5645</v>
      </c>
      <c r="AF63" s="233" t="s">
        <v>5646</v>
      </c>
      <c r="AG63" s="234" t="s">
        <v>5645</v>
      </c>
      <c r="AH63" s="231" t="s">
        <v>558</v>
      </c>
      <c r="AI63" s="233" t="s">
        <v>5974</v>
      </c>
      <c r="AJ63" s="233" t="s">
        <v>563</v>
      </c>
      <c r="AK63" s="233" t="s">
        <v>5698</v>
      </c>
      <c r="AL63" s="233" t="s">
        <v>7140</v>
      </c>
      <c r="AM63" s="233" t="s">
        <v>7141</v>
      </c>
      <c r="AN63" s="233" t="s">
        <v>3320</v>
      </c>
      <c r="AO63" s="233" t="s">
        <v>7142</v>
      </c>
      <c r="AP63" s="233" t="s">
        <v>5698</v>
      </c>
      <c r="AQ63" s="233" t="s">
        <v>5978</v>
      </c>
      <c r="AR63" s="233" t="s">
        <v>5979</v>
      </c>
      <c r="AS63" s="233" t="s">
        <v>5980</v>
      </c>
      <c r="AT63" s="233" t="s">
        <v>733</v>
      </c>
      <c r="AU63" s="233" t="s">
        <v>733</v>
      </c>
      <c r="AV63" s="233" t="s">
        <v>733</v>
      </c>
      <c r="AW63" s="233" t="s">
        <v>3320</v>
      </c>
      <c r="AX63" s="233" t="s">
        <v>5981</v>
      </c>
      <c r="AY63" s="233" t="s">
        <v>733</v>
      </c>
      <c r="AZ63" s="233" t="s">
        <v>5982</v>
      </c>
      <c r="BA63" s="233" t="s">
        <v>5983</v>
      </c>
      <c r="BB63" s="233" t="s">
        <v>5984</v>
      </c>
      <c r="BC63" s="233" t="s">
        <v>7143</v>
      </c>
      <c r="BD63" s="233" t="s">
        <v>7144</v>
      </c>
      <c r="BE63" s="233" t="s">
        <v>7145</v>
      </c>
      <c r="BF63" s="234" t="s">
        <v>1214</v>
      </c>
      <c r="BG63" s="233" t="s">
        <v>3320</v>
      </c>
      <c r="BH63" s="233" t="s">
        <v>5747</v>
      </c>
      <c r="BI63" s="233" t="s">
        <v>5747</v>
      </c>
      <c r="BJ63" s="233" t="s">
        <v>7146</v>
      </c>
      <c r="BK63" s="233" t="s">
        <v>7147</v>
      </c>
      <c r="BL63" s="234">
        <v>400</v>
      </c>
      <c r="BM63" s="233" t="s">
        <v>5936</v>
      </c>
      <c r="BN63" s="237">
        <v>47149</v>
      </c>
      <c r="BO63" s="232">
        <v>24</v>
      </c>
      <c r="BP63" s="232">
        <v>2029</v>
      </c>
      <c r="BQ63" s="232">
        <v>300</v>
      </c>
      <c r="BR63" s="234">
        <v>250</v>
      </c>
      <c r="BS63" s="233" t="s">
        <v>5666</v>
      </c>
      <c r="BT63" s="232">
        <v>422688</v>
      </c>
      <c r="BU63" s="234">
        <v>660</v>
      </c>
      <c r="BV63" s="238">
        <v>0.25</v>
      </c>
      <c r="BW63" s="239" t="s">
        <v>910</v>
      </c>
      <c r="BX63" s="233" t="s">
        <v>733</v>
      </c>
      <c r="BY63" s="235"/>
      <c r="BZ63" s="232">
        <v>30.14</v>
      </c>
      <c r="CA63" s="233" t="s">
        <v>733</v>
      </c>
      <c r="CB63" s="232">
        <v>710</v>
      </c>
      <c r="CC63" s="233" t="s">
        <v>5667</v>
      </c>
      <c r="CD63" s="233" t="s">
        <v>5801</v>
      </c>
      <c r="CE63" s="233" t="s">
        <v>3320</v>
      </c>
      <c r="CF63" s="233" t="s">
        <v>733</v>
      </c>
      <c r="CG63" s="233" t="s">
        <v>733</v>
      </c>
      <c r="CH63" s="232">
        <v>2200</v>
      </c>
      <c r="CI63" s="232">
        <v>2046</v>
      </c>
      <c r="CJ63" s="233" t="s">
        <v>7148</v>
      </c>
      <c r="CK63" s="232">
        <v>365</v>
      </c>
      <c r="CL63" s="232">
        <v>87</v>
      </c>
      <c r="CM63" s="232">
        <v>99</v>
      </c>
      <c r="CN63" s="232">
        <v>40</v>
      </c>
      <c r="CO63" s="237">
        <v>46415</v>
      </c>
      <c r="CP63" s="232">
        <v>2027</v>
      </c>
      <c r="CQ63" s="232">
        <v>0.4</v>
      </c>
      <c r="CR63" s="232">
        <v>8</v>
      </c>
      <c r="CS63" s="233" t="s">
        <v>7149</v>
      </c>
      <c r="CT63" s="232">
        <v>2600000</v>
      </c>
      <c r="CU63" s="233" t="s">
        <v>3320</v>
      </c>
      <c r="CV63" s="233" t="s">
        <v>3320</v>
      </c>
      <c r="CW63" s="233" t="s">
        <v>3320</v>
      </c>
      <c r="CX63" s="233" t="s">
        <v>3320</v>
      </c>
      <c r="CY63" s="233" t="s">
        <v>3320</v>
      </c>
      <c r="CZ63" s="233" t="s">
        <v>3320</v>
      </c>
      <c r="DA63" s="233" t="s">
        <v>3320</v>
      </c>
      <c r="DB63" s="233" t="s">
        <v>3320</v>
      </c>
      <c r="DC63" s="233" t="s">
        <v>3320</v>
      </c>
      <c r="DD63" s="233" t="s">
        <v>3320</v>
      </c>
      <c r="DE63" s="235"/>
      <c r="DF63" s="233" t="s">
        <v>3320</v>
      </c>
      <c r="DG63" s="233" t="s">
        <v>3320</v>
      </c>
      <c r="DH63" s="233" t="s">
        <v>3320</v>
      </c>
      <c r="DI63" s="233" t="s">
        <v>3320</v>
      </c>
      <c r="DJ63" s="233" t="s">
        <v>3320</v>
      </c>
      <c r="DK63" s="233" t="s">
        <v>3320</v>
      </c>
      <c r="DL63" s="235"/>
      <c r="DM63" s="233" t="s">
        <v>3320</v>
      </c>
      <c r="DN63" s="233" t="s">
        <v>3320</v>
      </c>
      <c r="DO63" s="233" t="s">
        <v>3320</v>
      </c>
      <c r="DP63" s="235"/>
      <c r="DQ63" s="233" t="s">
        <v>3320</v>
      </c>
      <c r="DR63" s="233" t="s">
        <v>3320</v>
      </c>
      <c r="DS63" s="233" t="s">
        <v>3320</v>
      </c>
      <c r="DT63" s="233" t="s">
        <v>3320</v>
      </c>
      <c r="DU63" s="233" t="s">
        <v>3320</v>
      </c>
      <c r="DV63" s="233" t="s">
        <v>3320</v>
      </c>
      <c r="DW63" s="233" t="s">
        <v>3320</v>
      </c>
      <c r="DX63" s="233" t="s">
        <v>3320</v>
      </c>
      <c r="DY63" s="233" t="s">
        <v>3320</v>
      </c>
      <c r="DZ63" s="233" t="s">
        <v>3320</v>
      </c>
      <c r="EA63" s="233" t="s">
        <v>3320</v>
      </c>
      <c r="EB63" s="233" t="s">
        <v>3320</v>
      </c>
      <c r="EC63" s="233" t="s">
        <v>3320</v>
      </c>
      <c r="ED63" s="233" t="s">
        <v>3320</v>
      </c>
      <c r="EE63" s="233" t="s">
        <v>3320</v>
      </c>
      <c r="EF63" s="233" t="s">
        <v>3320</v>
      </c>
      <c r="EG63" s="233" t="s">
        <v>3320</v>
      </c>
      <c r="EH63" s="233" t="s">
        <v>3320</v>
      </c>
      <c r="EI63" s="233" t="s">
        <v>3320</v>
      </c>
      <c r="EJ63" s="233" t="s">
        <v>3320</v>
      </c>
      <c r="EK63" s="233" t="s">
        <v>3320</v>
      </c>
      <c r="EL63" s="233" t="s">
        <v>3320</v>
      </c>
      <c r="EM63" s="233" t="s">
        <v>3320</v>
      </c>
      <c r="EN63" s="233" t="s">
        <v>3320</v>
      </c>
      <c r="EO63" s="233" t="s">
        <v>3320</v>
      </c>
      <c r="EP63" s="233" t="s">
        <v>3320</v>
      </c>
      <c r="EQ63" s="233" t="s">
        <v>3320</v>
      </c>
      <c r="ER63" s="233" t="s">
        <v>3320</v>
      </c>
      <c r="ES63" s="233" t="s">
        <v>3320</v>
      </c>
      <c r="ET63" s="233" t="s">
        <v>3320</v>
      </c>
      <c r="EU63" s="233" t="s">
        <v>3320</v>
      </c>
      <c r="EV63" s="233" t="s">
        <v>3320</v>
      </c>
      <c r="EW63" s="233" t="s">
        <v>3320</v>
      </c>
      <c r="EX63" s="233" t="s">
        <v>3320</v>
      </c>
      <c r="EY63" s="233" t="s">
        <v>3320</v>
      </c>
      <c r="EZ63" s="233" t="s">
        <v>3320</v>
      </c>
      <c r="FA63" s="233" t="s">
        <v>3320</v>
      </c>
      <c r="FB63" s="233" t="s">
        <v>3320</v>
      </c>
      <c r="FC63" s="233" t="s">
        <v>3320</v>
      </c>
      <c r="FD63" s="233" t="s">
        <v>3320</v>
      </c>
      <c r="FE63" s="233" t="s">
        <v>3320</v>
      </c>
      <c r="FF63" s="233" t="s">
        <v>3320</v>
      </c>
      <c r="FG63" s="233" t="s">
        <v>3320</v>
      </c>
      <c r="FH63" s="233" t="s">
        <v>3320</v>
      </c>
      <c r="FI63" s="233" t="s">
        <v>3320</v>
      </c>
      <c r="FJ63" s="233" t="s">
        <v>3320</v>
      </c>
      <c r="FK63" s="233" t="s">
        <v>3320</v>
      </c>
      <c r="FL63" s="233" t="s">
        <v>3320</v>
      </c>
      <c r="FM63" s="233" t="s">
        <v>3320</v>
      </c>
      <c r="FN63" s="240">
        <v>280494770</v>
      </c>
      <c r="FO63" s="232">
        <v>280</v>
      </c>
      <c r="FP63" s="233" t="s">
        <v>733</v>
      </c>
      <c r="FQ63" s="233" t="s">
        <v>733</v>
      </c>
      <c r="FR63" s="233" t="s">
        <v>733</v>
      </c>
      <c r="FS63" s="233" t="s">
        <v>733</v>
      </c>
      <c r="FT63" s="233" t="s">
        <v>1706</v>
      </c>
      <c r="FU63" s="233" t="s">
        <v>7150</v>
      </c>
      <c r="FV63" s="233" t="s">
        <v>7151</v>
      </c>
      <c r="FW63" s="241" t="s">
        <v>7147</v>
      </c>
      <c r="FX63" s="242">
        <v>400</v>
      </c>
      <c r="FY63" s="233" t="s">
        <v>7152</v>
      </c>
      <c r="FZ63" s="240">
        <v>280494770</v>
      </c>
      <c r="GA63" s="240">
        <v>67447395</v>
      </c>
      <c r="GB63" s="232">
        <v>13</v>
      </c>
      <c r="GC63" s="232">
        <v>2</v>
      </c>
      <c r="GD63" s="233" t="s">
        <v>5994</v>
      </c>
      <c r="GE63" s="233" t="s">
        <v>733</v>
      </c>
      <c r="GF63" s="233" t="s">
        <v>733</v>
      </c>
      <c r="GG63" s="233" t="s">
        <v>7153</v>
      </c>
      <c r="GH63" s="233" t="s">
        <v>733</v>
      </c>
      <c r="GI63" s="233" t="s">
        <v>733</v>
      </c>
      <c r="GJ63" s="233" t="s">
        <v>733</v>
      </c>
      <c r="GK63" s="233" t="s">
        <v>733</v>
      </c>
      <c r="GL63" s="233" t="s">
        <v>733</v>
      </c>
      <c r="GM63" s="243" t="s">
        <v>5676</v>
      </c>
      <c r="GN63" s="233" t="s">
        <v>3320</v>
      </c>
      <c r="GO63" s="233" t="s">
        <v>733</v>
      </c>
      <c r="GP63" s="233" t="s">
        <v>5872</v>
      </c>
      <c r="GQ63" s="233" t="s">
        <v>733</v>
      </c>
      <c r="GR63" s="233" t="s">
        <v>5946</v>
      </c>
      <c r="GS63" s="233" t="s">
        <v>7154</v>
      </c>
      <c r="GT63" s="233" t="s">
        <v>3320</v>
      </c>
      <c r="GU63" s="232">
        <v>0.25</v>
      </c>
      <c r="GV63" s="233" t="s">
        <v>733</v>
      </c>
      <c r="GW63" s="233" t="s">
        <v>5873</v>
      </c>
      <c r="GX63" s="233" t="s">
        <v>7155</v>
      </c>
      <c r="GY63" s="233" t="s">
        <v>733</v>
      </c>
      <c r="GZ63" s="233" t="s">
        <v>3320</v>
      </c>
      <c r="HA63" s="233" t="s">
        <v>7156</v>
      </c>
      <c r="HB63" s="233" t="s">
        <v>7157</v>
      </c>
      <c r="HC63" s="233" t="s">
        <v>5683</v>
      </c>
      <c r="HD63" s="233" t="s">
        <v>5683</v>
      </c>
      <c r="HE63" s="233" t="s">
        <v>5683</v>
      </c>
      <c r="HF63" s="233" t="s">
        <v>733</v>
      </c>
      <c r="HG63" s="233" t="s">
        <v>1214</v>
      </c>
      <c r="HH63" s="244">
        <v>46079.736192129632</v>
      </c>
      <c r="HI63" s="244">
        <v>46079.822106481479</v>
      </c>
      <c r="HJ63" s="233" t="s">
        <v>5685</v>
      </c>
      <c r="HK63" s="233" t="s">
        <v>3320</v>
      </c>
      <c r="HL63" s="233" t="s">
        <v>3320</v>
      </c>
      <c r="HM63" s="233" t="s">
        <v>3320</v>
      </c>
      <c r="HN63" s="233" t="s">
        <v>3320</v>
      </c>
      <c r="HO63" s="233" t="s">
        <v>3320</v>
      </c>
      <c r="HP63" s="233" t="s">
        <v>3320</v>
      </c>
      <c r="HQ63" s="233" t="s">
        <v>3320</v>
      </c>
      <c r="HR63" s="233" t="s">
        <v>3320</v>
      </c>
      <c r="HS63" s="233" t="s">
        <v>3320</v>
      </c>
      <c r="HT63" s="233" t="s">
        <v>3320</v>
      </c>
      <c r="HU63" s="233" t="s">
        <v>3320</v>
      </c>
      <c r="HV63" s="233" t="s">
        <v>3320</v>
      </c>
      <c r="HW63" s="233" t="s">
        <v>3320</v>
      </c>
      <c r="HX63" s="233" t="s">
        <v>3320</v>
      </c>
      <c r="HY63" s="233" t="s">
        <v>3320</v>
      </c>
      <c r="HZ63" s="233" t="s">
        <v>3320</v>
      </c>
      <c r="IA63" s="233" t="s">
        <v>3320</v>
      </c>
      <c r="IB63" s="233" t="s">
        <v>3320</v>
      </c>
      <c r="IC63" s="233" t="s">
        <v>3320</v>
      </c>
      <c r="ID63" s="233" t="s">
        <v>3320</v>
      </c>
      <c r="IE63" s="233" t="s">
        <v>3320</v>
      </c>
      <c r="IF63" s="233" t="s">
        <v>3320</v>
      </c>
      <c r="IG63" s="233" t="s">
        <v>3320</v>
      </c>
      <c r="IH63" s="233" t="s">
        <v>3320</v>
      </c>
      <c r="II63" s="233" t="s">
        <v>3320</v>
      </c>
      <c r="IJ63" s="233" t="s">
        <v>3320</v>
      </c>
      <c r="IK63" s="233" t="s">
        <v>3320</v>
      </c>
      <c r="IL63" s="233" t="s">
        <v>3320</v>
      </c>
      <c r="IM63" s="233" t="s">
        <v>3320</v>
      </c>
      <c r="IN63" s="233" t="s">
        <v>3320</v>
      </c>
      <c r="IO63" s="233" t="s">
        <v>3320</v>
      </c>
      <c r="IP63" s="233" t="s">
        <v>3320</v>
      </c>
      <c r="IQ63" s="233" t="s">
        <v>3320</v>
      </c>
      <c r="IR63" s="233" t="s">
        <v>3320</v>
      </c>
      <c r="IS63" s="233" t="s">
        <v>3320</v>
      </c>
      <c r="IT63" s="233" t="s">
        <v>3320</v>
      </c>
      <c r="IU63" s="233" t="s">
        <v>3320</v>
      </c>
      <c r="IV63" s="233" t="s">
        <v>3320</v>
      </c>
      <c r="IW63" s="235"/>
      <c r="IX63" s="235"/>
      <c r="IY63" s="235"/>
      <c r="IZ63" s="235"/>
      <c r="JA63" s="235"/>
      <c r="JB63" s="233"/>
      <c r="JC63" s="233"/>
      <c r="JD63" s="233"/>
      <c r="JE63" s="235"/>
      <c r="JF63" s="232" t="s">
        <v>3320</v>
      </c>
      <c r="JG63" s="232" t="s">
        <v>3320</v>
      </c>
      <c r="JH63" s="232" t="s">
        <v>3320</v>
      </c>
      <c r="JI63" s="232" t="s">
        <v>3320</v>
      </c>
      <c r="JJ63" s="232" t="s">
        <v>3320</v>
      </c>
      <c r="JK63" s="233" t="s">
        <v>202</v>
      </c>
      <c r="JL63" s="235"/>
      <c r="JM63" s="235"/>
      <c r="JN63" s="233" t="s">
        <v>202</v>
      </c>
      <c r="JO63" s="232">
        <v>1</v>
      </c>
      <c r="JP63" s="232">
        <v>0</v>
      </c>
      <c r="JQ63" s="233"/>
      <c r="JR63" s="233"/>
      <c r="JS63" s="233"/>
      <c r="JT63" s="233"/>
      <c r="JU63" s="233"/>
      <c r="JV63" s="233"/>
      <c r="JW63" s="233"/>
      <c r="JX63" s="233"/>
      <c r="JY63" s="233"/>
      <c r="JZ63" s="233"/>
      <c r="KA63" s="233"/>
      <c r="KB63" s="233"/>
      <c r="KC63" s="233"/>
      <c r="KD63" s="233"/>
      <c r="KE63" s="233"/>
      <c r="KF63" s="233"/>
      <c r="KG63" s="233"/>
      <c r="KH63" s="233"/>
      <c r="KI63" s="233"/>
      <c r="KJ63" s="233"/>
      <c r="KK63" s="233"/>
      <c r="KL63" s="233"/>
      <c r="KM63" s="233"/>
      <c r="KN63" s="232" t="s">
        <v>3320</v>
      </c>
      <c r="KO63" s="232" t="s">
        <v>3320</v>
      </c>
      <c r="KP63" s="232" t="s">
        <v>3320</v>
      </c>
      <c r="KQ63" s="235"/>
      <c r="KR63" s="235"/>
      <c r="KS63" s="235"/>
      <c r="KT63" s="233"/>
      <c r="KU63" s="235"/>
      <c r="KV63" s="235"/>
      <c r="KW63" s="235"/>
      <c r="KX63" s="233"/>
      <c r="KY63" s="232">
        <v>250</v>
      </c>
      <c r="KZ63" s="236">
        <v>0</v>
      </c>
      <c r="LA63" s="235"/>
      <c r="LB63" s="232">
        <v>0</v>
      </c>
      <c r="LC63" s="233"/>
      <c r="LD63" s="235"/>
      <c r="LE63" s="235"/>
      <c r="LF63" s="235"/>
    </row>
    <row r="64" spans="1:318" ht="49.5" customHeight="1" thickBot="1">
      <c r="A64" s="231" t="s">
        <v>5638</v>
      </c>
      <c r="B64" s="232">
        <v>625</v>
      </c>
      <c r="C64" s="233" t="s">
        <v>7158</v>
      </c>
      <c r="D64" s="233" t="s">
        <v>7159</v>
      </c>
      <c r="E64" s="232">
        <v>625</v>
      </c>
      <c r="F64" s="235"/>
      <c r="G64" s="233" t="s">
        <v>7160</v>
      </c>
      <c r="H64" s="233" t="s">
        <v>7161</v>
      </c>
      <c r="I64" s="234">
        <v>1</v>
      </c>
      <c r="J64" s="235"/>
      <c r="K64" s="234" t="s">
        <v>68</v>
      </c>
      <c r="L64" s="235"/>
      <c r="M64" s="234">
        <v>1</v>
      </c>
      <c r="N64" s="235"/>
      <c r="O64" s="235"/>
      <c r="P64" s="235"/>
      <c r="Q64" s="234">
        <v>1</v>
      </c>
      <c r="R64" s="234" t="s">
        <v>68</v>
      </c>
      <c r="S64" s="235"/>
      <c r="T64" s="235"/>
      <c r="U64" s="235"/>
      <c r="V64" s="231" t="s">
        <v>5105</v>
      </c>
      <c r="W64" s="233" t="s">
        <v>6342</v>
      </c>
      <c r="X64" s="232">
        <v>9.5</v>
      </c>
      <c r="Y64" s="232">
        <v>123.5</v>
      </c>
      <c r="Z64" s="236">
        <v>0</v>
      </c>
      <c r="AA64" s="236">
        <v>0</v>
      </c>
      <c r="AB64" s="232">
        <v>1</v>
      </c>
      <c r="AC64" s="233" t="s">
        <v>6343</v>
      </c>
      <c r="AD64" s="233" t="s">
        <v>6344</v>
      </c>
      <c r="AE64" s="234" t="s">
        <v>5645</v>
      </c>
      <c r="AF64" s="233" t="s">
        <v>5646</v>
      </c>
      <c r="AG64" s="234" t="s">
        <v>5645</v>
      </c>
      <c r="AH64" s="233" t="s">
        <v>6343</v>
      </c>
      <c r="AI64" s="233" t="s">
        <v>6345</v>
      </c>
      <c r="AJ64" s="233" t="s">
        <v>6346</v>
      </c>
      <c r="AK64" s="233" t="s">
        <v>6346</v>
      </c>
      <c r="AL64" s="233" t="s">
        <v>6347</v>
      </c>
      <c r="AM64" s="233" t="s">
        <v>6348</v>
      </c>
      <c r="AN64" s="233" t="s">
        <v>3320</v>
      </c>
      <c r="AO64" s="233" t="s">
        <v>6349</v>
      </c>
      <c r="AP64" s="233" t="s">
        <v>5698</v>
      </c>
      <c r="AQ64" s="233" t="s">
        <v>6350</v>
      </c>
      <c r="AR64" s="233" t="s">
        <v>6351</v>
      </c>
      <c r="AS64" s="233" t="s">
        <v>6352</v>
      </c>
      <c r="AT64" s="233" t="s">
        <v>733</v>
      </c>
      <c r="AU64" s="233" t="s">
        <v>733</v>
      </c>
      <c r="AV64" s="233" t="s">
        <v>733</v>
      </c>
      <c r="AW64" s="233" t="s">
        <v>3320</v>
      </c>
      <c r="AX64" s="233" t="s">
        <v>6353</v>
      </c>
      <c r="AY64" s="233" t="s">
        <v>733</v>
      </c>
      <c r="AZ64" s="233" t="s">
        <v>6354</v>
      </c>
      <c r="BA64" s="233" t="s">
        <v>6355</v>
      </c>
      <c r="BB64" s="233" t="s">
        <v>7162</v>
      </c>
      <c r="BC64" s="233" t="s">
        <v>7163</v>
      </c>
      <c r="BD64" s="233" t="s">
        <v>7164</v>
      </c>
      <c r="BE64" s="233" t="s">
        <v>6359</v>
      </c>
      <c r="BF64" s="234" t="s">
        <v>1214</v>
      </c>
      <c r="BG64" s="233" t="s">
        <v>3320</v>
      </c>
      <c r="BH64" s="233" t="s">
        <v>5709</v>
      </c>
      <c r="BI64" s="233" t="s">
        <v>5710</v>
      </c>
      <c r="BJ64" s="233" t="s">
        <v>5710</v>
      </c>
      <c r="BK64" s="233" t="s">
        <v>7165</v>
      </c>
      <c r="BL64" s="234">
        <v>115</v>
      </c>
      <c r="BM64" s="233" t="s">
        <v>5665</v>
      </c>
      <c r="BN64" s="237">
        <v>47254</v>
      </c>
      <c r="BO64" s="232">
        <v>24</v>
      </c>
      <c r="BP64" s="232">
        <v>2029</v>
      </c>
      <c r="BQ64" s="232">
        <v>13</v>
      </c>
      <c r="BR64" s="234">
        <v>13</v>
      </c>
      <c r="BS64" s="233" t="s">
        <v>5863</v>
      </c>
      <c r="BT64" s="232">
        <v>14</v>
      </c>
      <c r="BU64" s="234">
        <v>63</v>
      </c>
      <c r="BV64" s="238">
        <v>0.55000000000000004</v>
      </c>
      <c r="BW64" s="239" t="s">
        <v>910</v>
      </c>
      <c r="BX64" s="233" t="s">
        <v>733</v>
      </c>
      <c r="BY64" s="233" t="s">
        <v>910</v>
      </c>
      <c r="BZ64" s="233" t="s">
        <v>3320</v>
      </c>
      <c r="CA64" s="233" t="s">
        <v>3320</v>
      </c>
      <c r="CB64" s="233" t="s">
        <v>3320</v>
      </c>
      <c r="CC64" s="233" t="s">
        <v>3320</v>
      </c>
      <c r="CD64" s="233" t="s">
        <v>3320</v>
      </c>
      <c r="CE64" s="233" t="s">
        <v>3320</v>
      </c>
      <c r="CF64" s="233" t="s">
        <v>3320</v>
      </c>
      <c r="CG64" s="233" t="s">
        <v>3320</v>
      </c>
      <c r="CH64" s="233" t="s">
        <v>3320</v>
      </c>
      <c r="CI64" s="233" t="s">
        <v>3320</v>
      </c>
      <c r="CJ64" s="235"/>
      <c r="CK64" s="233" t="s">
        <v>3320</v>
      </c>
      <c r="CL64" s="233" t="s">
        <v>3320</v>
      </c>
      <c r="CM64" s="233" t="s">
        <v>3320</v>
      </c>
      <c r="CN64" s="233" t="s">
        <v>3320</v>
      </c>
      <c r="CO64" s="233" t="s">
        <v>3320</v>
      </c>
      <c r="CP64" s="235"/>
      <c r="CQ64" s="233" t="s">
        <v>3320</v>
      </c>
      <c r="CR64" s="233" t="s">
        <v>3320</v>
      </c>
      <c r="CS64" s="233" t="s">
        <v>3320</v>
      </c>
      <c r="CT64" s="233" t="s">
        <v>3320</v>
      </c>
      <c r="CU64" s="233" t="s">
        <v>3320</v>
      </c>
      <c r="CV64" s="233" t="s">
        <v>3320</v>
      </c>
      <c r="CW64" s="233" t="s">
        <v>3320</v>
      </c>
      <c r="CX64" s="233" t="s">
        <v>3320</v>
      </c>
      <c r="CY64" s="233" t="s">
        <v>3320</v>
      </c>
      <c r="CZ64" s="233" t="s">
        <v>3320</v>
      </c>
      <c r="DA64" s="233" t="s">
        <v>3320</v>
      </c>
      <c r="DB64" s="233" t="s">
        <v>3320</v>
      </c>
      <c r="DC64" s="233" t="s">
        <v>3320</v>
      </c>
      <c r="DD64" s="233" t="s">
        <v>3320</v>
      </c>
      <c r="DE64" s="235"/>
      <c r="DF64" s="233" t="s">
        <v>3320</v>
      </c>
      <c r="DG64" s="233" t="s">
        <v>3320</v>
      </c>
      <c r="DH64" s="233" t="s">
        <v>3320</v>
      </c>
      <c r="DI64" s="233" t="s">
        <v>3320</v>
      </c>
      <c r="DJ64" s="233" t="s">
        <v>3320</v>
      </c>
      <c r="DK64" s="233" t="s">
        <v>3320</v>
      </c>
      <c r="DL64" s="235"/>
      <c r="DM64" s="233" t="s">
        <v>3320</v>
      </c>
      <c r="DN64" s="233" t="s">
        <v>3320</v>
      </c>
      <c r="DO64" s="233" t="s">
        <v>3320</v>
      </c>
      <c r="DP64" s="235"/>
      <c r="DQ64" s="233" t="s">
        <v>3320</v>
      </c>
      <c r="DR64" s="233" t="s">
        <v>3320</v>
      </c>
      <c r="DS64" s="233" t="s">
        <v>3320</v>
      </c>
      <c r="DT64" s="233" t="s">
        <v>3320</v>
      </c>
      <c r="DU64" s="233" t="s">
        <v>3320</v>
      </c>
      <c r="DV64" s="233" t="s">
        <v>3320</v>
      </c>
      <c r="DW64" s="233" t="s">
        <v>3320</v>
      </c>
      <c r="DX64" s="233" t="s">
        <v>6577</v>
      </c>
      <c r="DY64" s="233" t="s">
        <v>6362</v>
      </c>
      <c r="DZ64" s="233" t="s">
        <v>7166</v>
      </c>
      <c r="EA64" s="233" t="s">
        <v>7167</v>
      </c>
      <c r="EB64" s="233" t="s">
        <v>7168</v>
      </c>
      <c r="EC64" s="233" t="s">
        <v>7169</v>
      </c>
      <c r="ED64" s="233" t="s">
        <v>733</v>
      </c>
      <c r="EE64" s="233" t="s">
        <v>733</v>
      </c>
      <c r="EF64" s="233" t="s">
        <v>7170</v>
      </c>
      <c r="EG64" s="232">
        <v>106</v>
      </c>
      <c r="EH64" s="232">
        <v>1.38</v>
      </c>
      <c r="EI64" s="233" t="s">
        <v>7171</v>
      </c>
      <c r="EJ64" s="233" t="s">
        <v>6369</v>
      </c>
      <c r="EK64" s="233" t="s">
        <v>6370</v>
      </c>
      <c r="EL64" s="235"/>
      <c r="EM64" s="233" t="s">
        <v>7172</v>
      </c>
      <c r="EN64" s="233" t="s">
        <v>7173</v>
      </c>
      <c r="EO64" s="233" t="s">
        <v>7174</v>
      </c>
      <c r="EP64" s="233" t="s">
        <v>3320</v>
      </c>
      <c r="EQ64" s="233" t="s">
        <v>3320</v>
      </c>
      <c r="ER64" s="233" t="s">
        <v>3320</v>
      </c>
      <c r="ES64" s="233" t="s">
        <v>3320</v>
      </c>
      <c r="ET64" s="233" t="s">
        <v>3320</v>
      </c>
      <c r="EU64" s="233" t="s">
        <v>3320</v>
      </c>
      <c r="EV64" s="233" t="s">
        <v>3320</v>
      </c>
      <c r="EW64" s="233" t="s">
        <v>3320</v>
      </c>
      <c r="EX64" s="233" t="s">
        <v>3320</v>
      </c>
      <c r="EY64" s="233" t="s">
        <v>3320</v>
      </c>
      <c r="EZ64" s="233" t="s">
        <v>3320</v>
      </c>
      <c r="FA64" s="233" t="s">
        <v>3320</v>
      </c>
      <c r="FB64" s="233" t="s">
        <v>3320</v>
      </c>
      <c r="FC64" s="233" t="s">
        <v>3320</v>
      </c>
      <c r="FD64" s="233" t="s">
        <v>3320</v>
      </c>
      <c r="FE64" s="233" t="s">
        <v>3320</v>
      </c>
      <c r="FF64" s="233" t="s">
        <v>3320</v>
      </c>
      <c r="FG64" s="233" t="s">
        <v>3320</v>
      </c>
      <c r="FH64" s="233" t="s">
        <v>3320</v>
      </c>
      <c r="FI64" s="233" t="s">
        <v>3320</v>
      </c>
      <c r="FJ64" s="233" t="s">
        <v>3320</v>
      </c>
      <c r="FK64" s="233" t="s">
        <v>3320</v>
      </c>
      <c r="FL64" s="233" t="s">
        <v>3320</v>
      </c>
      <c r="FM64" s="233" t="s">
        <v>3320</v>
      </c>
      <c r="FN64" s="240">
        <v>123500000</v>
      </c>
      <c r="FO64" s="232">
        <v>124</v>
      </c>
      <c r="FP64" s="233" t="s">
        <v>733</v>
      </c>
      <c r="FQ64" s="233" t="s">
        <v>733</v>
      </c>
      <c r="FR64" s="233" t="s">
        <v>733</v>
      </c>
      <c r="FS64" s="233" t="s">
        <v>733</v>
      </c>
      <c r="FT64" s="233" t="s">
        <v>657</v>
      </c>
      <c r="FU64" s="233" t="s">
        <v>7175</v>
      </c>
      <c r="FV64" s="233" t="s">
        <v>7176</v>
      </c>
      <c r="FW64" s="241" t="s">
        <v>7165</v>
      </c>
      <c r="FX64" s="242">
        <v>115</v>
      </c>
      <c r="FY64" s="233" t="s">
        <v>7177</v>
      </c>
      <c r="FZ64" s="240">
        <v>123500000</v>
      </c>
      <c r="GA64" s="240">
        <v>34800000</v>
      </c>
      <c r="GB64" s="232">
        <v>3</v>
      </c>
      <c r="GC64" s="232">
        <v>6</v>
      </c>
      <c r="GD64" s="233" t="s">
        <v>6353</v>
      </c>
      <c r="GE64" s="233" t="s">
        <v>733</v>
      </c>
      <c r="GF64" s="233" t="s">
        <v>733</v>
      </c>
      <c r="GG64" s="233" t="s">
        <v>7178</v>
      </c>
      <c r="GH64" s="233" t="s">
        <v>733</v>
      </c>
      <c r="GI64" s="233" t="s">
        <v>1214</v>
      </c>
      <c r="GJ64" s="233" t="s">
        <v>733</v>
      </c>
      <c r="GK64" s="233" t="s">
        <v>733</v>
      </c>
      <c r="GL64" s="233" t="s">
        <v>733</v>
      </c>
      <c r="GM64" s="243" t="s">
        <v>5676</v>
      </c>
      <c r="GN64" s="233" t="s">
        <v>3320</v>
      </c>
      <c r="GO64" s="233" t="s">
        <v>733</v>
      </c>
      <c r="GP64" s="233" t="s">
        <v>5721</v>
      </c>
      <c r="GQ64" s="233" t="s">
        <v>733</v>
      </c>
      <c r="GR64" s="233" t="s">
        <v>5679</v>
      </c>
      <c r="GS64" s="233" t="s">
        <v>3320</v>
      </c>
      <c r="GT64" s="233" t="s">
        <v>3320</v>
      </c>
      <c r="GU64" s="232">
        <v>0.5</v>
      </c>
      <c r="GV64" s="233" t="s">
        <v>733</v>
      </c>
      <c r="GW64" s="233" t="s">
        <v>5948</v>
      </c>
      <c r="GX64" s="233" t="s">
        <v>7179</v>
      </c>
      <c r="GY64" s="233" t="s">
        <v>1214</v>
      </c>
      <c r="GZ64" s="233" t="s">
        <v>3320</v>
      </c>
      <c r="HA64" s="233" t="s">
        <v>7180</v>
      </c>
      <c r="HB64" s="233" t="s">
        <v>7181</v>
      </c>
      <c r="HC64" s="233" t="s">
        <v>3320</v>
      </c>
      <c r="HD64" s="233" t="s">
        <v>3320</v>
      </c>
      <c r="HE64" s="233" t="s">
        <v>3320</v>
      </c>
      <c r="HF64" s="233" t="s">
        <v>733</v>
      </c>
      <c r="HG64" s="233" t="s">
        <v>1214</v>
      </c>
      <c r="HH64" s="244">
        <v>46079.599930555552</v>
      </c>
      <c r="HI64" s="244">
        <v>46084.503287037034</v>
      </c>
      <c r="HJ64" s="233" t="s">
        <v>5685</v>
      </c>
      <c r="HK64" s="233" t="s">
        <v>3320</v>
      </c>
      <c r="HL64" s="233" t="s">
        <v>3320</v>
      </c>
      <c r="HM64" s="233" t="s">
        <v>3320</v>
      </c>
      <c r="HN64" s="233" t="s">
        <v>3320</v>
      </c>
      <c r="HO64" s="233" t="s">
        <v>3320</v>
      </c>
      <c r="HP64" s="233" t="s">
        <v>3320</v>
      </c>
      <c r="HQ64" s="233" t="s">
        <v>3320</v>
      </c>
      <c r="HR64" s="233" t="s">
        <v>3320</v>
      </c>
      <c r="HS64" s="233" t="s">
        <v>3320</v>
      </c>
      <c r="HT64" s="233" t="s">
        <v>3320</v>
      </c>
      <c r="HU64" s="233" t="s">
        <v>3320</v>
      </c>
      <c r="HV64" s="233" t="s">
        <v>3320</v>
      </c>
      <c r="HW64" s="233" t="s">
        <v>3320</v>
      </c>
      <c r="HX64" s="233" t="s">
        <v>3320</v>
      </c>
      <c r="HY64" s="233" t="s">
        <v>3320</v>
      </c>
      <c r="HZ64" s="233" t="s">
        <v>3320</v>
      </c>
      <c r="IA64" s="233" t="s">
        <v>3320</v>
      </c>
      <c r="IB64" s="233" t="s">
        <v>3320</v>
      </c>
      <c r="IC64" s="233" t="s">
        <v>3320</v>
      </c>
      <c r="ID64" s="233" t="s">
        <v>3320</v>
      </c>
      <c r="IE64" s="233" t="s">
        <v>3320</v>
      </c>
      <c r="IF64" s="233" t="s">
        <v>3320</v>
      </c>
      <c r="IG64" s="233" t="s">
        <v>3320</v>
      </c>
      <c r="IH64" s="233" t="s">
        <v>3320</v>
      </c>
      <c r="II64" s="233" t="s">
        <v>3320</v>
      </c>
      <c r="IJ64" s="233" t="s">
        <v>3320</v>
      </c>
      <c r="IK64" s="233" t="s">
        <v>3320</v>
      </c>
      <c r="IL64" s="233" t="s">
        <v>3320</v>
      </c>
      <c r="IM64" s="233" t="s">
        <v>3320</v>
      </c>
      <c r="IN64" s="233" t="s">
        <v>3320</v>
      </c>
      <c r="IO64" s="233" t="s">
        <v>3320</v>
      </c>
      <c r="IP64" s="233" t="s">
        <v>3320</v>
      </c>
      <c r="IQ64" s="233" t="s">
        <v>3320</v>
      </c>
      <c r="IR64" s="233" t="s">
        <v>3320</v>
      </c>
      <c r="IS64" s="233" t="s">
        <v>3320</v>
      </c>
      <c r="IT64" s="233" t="s">
        <v>3320</v>
      </c>
      <c r="IU64" s="233" t="s">
        <v>3320</v>
      </c>
      <c r="IV64" s="233" t="s">
        <v>3320</v>
      </c>
      <c r="IW64" s="231" t="s">
        <v>5773</v>
      </c>
      <c r="IX64" s="248" t="s">
        <v>5774</v>
      </c>
      <c r="IY64" s="248" t="s">
        <v>5774</v>
      </c>
      <c r="IZ64" s="231" t="s">
        <v>5775</v>
      </c>
      <c r="JA64" s="235"/>
      <c r="JB64" s="233"/>
      <c r="JC64" s="233"/>
      <c r="JD64" s="233"/>
      <c r="JE64" s="235"/>
      <c r="JF64" s="232" t="s">
        <v>3320</v>
      </c>
      <c r="JG64" s="232" t="s">
        <v>3320</v>
      </c>
      <c r="JH64" s="232" t="s">
        <v>3320</v>
      </c>
      <c r="JI64" s="232" t="s">
        <v>3320</v>
      </c>
      <c r="JJ64" s="232" t="s">
        <v>3320</v>
      </c>
      <c r="JK64" s="233" t="s">
        <v>202</v>
      </c>
      <c r="JL64" s="235"/>
      <c r="JM64" s="235"/>
      <c r="JN64" s="233" t="s">
        <v>202</v>
      </c>
      <c r="JO64" s="232">
        <v>6</v>
      </c>
      <c r="JP64" s="232">
        <v>0</v>
      </c>
      <c r="JQ64" s="233"/>
      <c r="JR64" s="233"/>
      <c r="JS64" s="233"/>
      <c r="JT64" s="233"/>
      <c r="JU64" s="233"/>
      <c r="JV64" s="233"/>
      <c r="JW64" s="233"/>
      <c r="JX64" s="233"/>
      <c r="JY64" s="233"/>
      <c r="JZ64" s="233"/>
      <c r="KA64" s="233"/>
      <c r="KB64" s="233"/>
      <c r="KC64" s="233"/>
      <c r="KD64" s="233"/>
      <c r="KE64" s="233"/>
      <c r="KF64" s="233"/>
      <c r="KG64" s="233"/>
      <c r="KH64" s="233"/>
      <c r="KI64" s="233"/>
      <c r="KJ64" s="233"/>
      <c r="KK64" s="233"/>
      <c r="KL64" s="233"/>
      <c r="KM64" s="233"/>
      <c r="KN64" s="232" t="s">
        <v>3320</v>
      </c>
      <c r="KO64" s="232" t="s">
        <v>3320</v>
      </c>
      <c r="KP64" s="232" t="s">
        <v>3320</v>
      </c>
      <c r="KQ64" s="235"/>
      <c r="KR64" s="235"/>
      <c r="KS64" s="235"/>
      <c r="KT64" s="247"/>
      <c r="KU64" s="235"/>
      <c r="KV64" s="235"/>
      <c r="KW64" s="233" t="s">
        <v>5777</v>
      </c>
      <c r="KX64" s="233"/>
      <c r="KY64" s="232">
        <v>123.5</v>
      </c>
      <c r="KZ64" s="236">
        <v>0</v>
      </c>
      <c r="LA64" s="235"/>
      <c r="LB64" s="232">
        <v>0</v>
      </c>
      <c r="LC64" s="233"/>
      <c r="LD64" s="235"/>
      <c r="LE64" s="235"/>
      <c r="LF64" s="235"/>
    </row>
    <row r="65" spans="1:318" ht="49.5" customHeight="1" thickBot="1">
      <c r="A65" s="231" t="s">
        <v>5638</v>
      </c>
      <c r="B65" s="232">
        <v>616</v>
      </c>
      <c r="C65" s="233" t="s">
        <v>7182</v>
      </c>
      <c r="D65" s="233" t="s">
        <v>7183</v>
      </c>
      <c r="E65" s="232">
        <v>616</v>
      </c>
      <c r="F65" s="235"/>
      <c r="G65" s="233" t="s">
        <v>7184</v>
      </c>
      <c r="H65" s="233" t="s">
        <v>7185</v>
      </c>
      <c r="I65" s="234">
        <v>1</v>
      </c>
      <c r="J65" s="235"/>
      <c r="K65" s="234" t="s">
        <v>68</v>
      </c>
      <c r="L65" s="235"/>
      <c r="M65" s="234">
        <v>1</v>
      </c>
      <c r="N65" s="235"/>
      <c r="O65" s="235"/>
      <c r="P65" s="235"/>
      <c r="Q65" s="234">
        <v>1</v>
      </c>
      <c r="R65" s="234" t="s">
        <v>68</v>
      </c>
      <c r="S65" s="235"/>
      <c r="T65" s="235"/>
      <c r="U65" s="234">
        <v>1</v>
      </c>
      <c r="V65" s="233" t="s">
        <v>7186</v>
      </c>
      <c r="W65" s="233" t="s">
        <v>5643</v>
      </c>
      <c r="X65" s="232">
        <v>1</v>
      </c>
      <c r="Y65" s="232">
        <v>270</v>
      </c>
      <c r="Z65" s="236">
        <v>0</v>
      </c>
      <c r="AA65" s="236">
        <v>0</v>
      </c>
      <c r="AB65" s="232">
        <v>1</v>
      </c>
      <c r="AC65" s="233" t="s">
        <v>7187</v>
      </c>
      <c r="AD65" s="233" t="s">
        <v>7188</v>
      </c>
      <c r="AE65" s="234" t="s">
        <v>5645</v>
      </c>
      <c r="AF65" s="233" t="s">
        <v>5646</v>
      </c>
      <c r="AG65" s="234" t="s">
        <v>5645</v>
      </c>
      <c r="AH65" s="233" t="s">
        <v>7187</v>
      </c>
      <c r="AI65" s="233" t="s">
        <v>7189</v>
      </c>
      <c r="AJ65" s="233" t="s">
        <v>7190</v>
      </c>
      <c r="AK65" s="233" t="s">
        <v>7191</v>
      </c>
      <c r="AL65" s="233" t="s">
        <v>7192</v>
      </c>
      <c r="AM65" s="233" t="s">
        <v>7193</v>
      </c>
      <c r="AN65" s="233" t="s">
        <v>3320</v>
      </c>
      <c r="AO65" s="233" t="s">
        <v>7194</v>
      </c>
      <c r="AP65" s="233" t="s">
        <v>7195</v>
      </c>
      <c r="AQ65" s="233" t="s">
        <v>7196</v>
      </c>
      <c r="AR65" s="233" t="s">
        <v>7197</v>
      </c>
      <c r="AS65" s="233" t="s">
        <v>7198</v>
      </c>
      <c r="AT65" s="233" t="s">
        <v>733</v>
      </c>
      <c r="AU65" s="233" t="s">
        <v>733</v>
      </c>
      <c r="AV65" s="233" t="s">
        <v>733</v>
      </c>
      <c r="AW65" s="233" t="s">
        <v>3320</v>
      </c>
      <c r="AX65" s="233" t="s">
        <v>7199</v>
      </c>
      <c r="AY65" s="233" t="s">
        <v>733</v>
      </c>
      <c r="AZ65" s="233" t="s">
        <v>7200</v>
      </c>
      <c r="BA65" s="233" t="s">
        <v>7201</v>
      </c>
      <c r="BB65" s="233" t="s">
        <v>7202</v>
      </c>
      <c r="BC65" s="233" t="s">
        <v>7203</v>
      </c>
      <c r="BD65" s="233" t="s">
        <v>7204</v>
      </c>
      <c r="BE65" s="233" t="s">
        <v>7205</v>
      </c>
      <c r="BF65" s="234" t="s">
        <v>1214</v>
      </c>
      <c r="BG65" s="233" t="s">
        <v>3320</v>
      </c>
      <c r="BH65" s="233" t="s">
        <v>7206</v>
      </c>
      <c r="BI65" s="233" t="s">
        <v>7206</v>
      </c>
      <c r="BJ65" s="233" t="s">
        <v>3630</v>
      </c>
      <c r="BK65" s="233" t="s">
        <v>7207</v>
      </c>
      <c r="BL65" s="234">
        <v>230</v>
      </c>
      <c r="BM65" s="233" t="s">
        <v>5712</v>
      </c>
      <c r="BN65" s="237">
        <v>47165</v>
      </c>
      <c r="BO65" s="232">
        <v>36</v>
      </c>
      <c r="BP65" s="232">
        <v>2029</v>
      </c>
      <c r="BQ65" s="232">
        <v>270</v>
      </c>
      <c r="BR65" s="234">
        <v>270</v>
      </c>
      <c r="BS65" s="233" t="s">
        <v>5666</v>
      </c>
      <c r="BT65" s="232">
        <v>418644</v>
      </c>
      <c r="BU65" s="234">
        <v>764</v>
      </c>
      <c r="BV65" s="238">
        <v>0.32</v>
      </c>
      <c r="BW65" s="239" t="s">
        <v>910</v>
      </c>
      <c r="BX65" s="233" t="s">
        <v>733</v>
      </c>
      <c r="BY65" s="233" t="s">
        <v>910</v>
      </c>
      <c r="BZ65" s="232">
        <v>28.9</v>
      </c>
      <c r="CA65" s="233" t="s">
        <v>733</v>
      </c>
      <c r="CB65" s="232">
        <v>720</v>
      </c>
      <c r="CC65" s="233" t="s">
        <v>5713</v>
      </c>
      <c r="CD65" s="233" t="s">
        <v>5801</v>
      </c>
      <c r="CE65" s="233" t="s">
        <v>3320</v>
      </c>
      <c r="CF65" s="233" t="s">
        <v>733</v>
      </c>
      <c r="CG65" s="233" t="s">
        <v>733</v>
      </c>
      <c r="CH65" s="232">
        <v>2532</v>
      </c>
      <c r="CI65" s="232">
        <v>2322</v>
      </c>
      <c r="CJ65" s="233" t="s">
        <v>7208</v>
      </c>
      <c r="CK65" s="232">
        <v>365</v>
      </c>
      <c r="CL65" s="232">
        <v>87</v>
      </c>
      <c r="CM65" s="232">
        <v>98</v>
      </c>
      <c r="CN65" s="232">
        <v>25</v>
      </c>
      <c r="CO65" s="237">
        <v>46341</v>
      </c>
      <c r="CP65" s="232">
        <v>2026</v>
      </c>
      <c r="CQ65" s="232">
        <v>1.35</v>
      </c>
      <c r="CR65" s="232">
        <v>28</v>
      </c>
      <c r="CS65" s="233" t="s">
        <v>7209</v>
      </c>
      <c r="CT65" s="232">
        <v>5000000</v>
      </c>
      <c r="CU65" s="233" t="s">
        <v>3320</v>
      </c>
      <c r="CV65" s="233" t="s">
        <v>3320</v>
      </c>
      <c r="CW65" s="233" t="s">
        <v>3320</v>
      </c>
      <c r="CX65" s="233" t="s">
        <v>3320</v>
      </c>
      <c r="CY65" s="233" t="s">
        <v>3320</v>
      </c>
      <c r="CZ65" s="233" t="s">
        <v>3320</v>
      </c>
      <c r="DA65" s="233" t="s">
        <v>3320</v>
      </c>
      <c r="DB65" s="233" t="s">
        <v>3320</v>
      </c>
      <c r="DC65" s="233" t="s">
        <v>3320</v>
      </c>
      <c r="DD65" s="233" t="s">
        <v>3320</v>
      </c>
      <c r="DE65" s="235"/>
      <c r="DF65" s="233" t="s">
        <v>3320</v>
      </c>
      <c r="DG65" s="233" t="s">
        <v>3320</v>
      </c>
      <c r="DH65" s="233" t="s">
        <v>3320</v>
      </c>
      <c r="DI65" s="233" t="s">
        <v>3320</v>
      </c>
      <c r="DJ65" s="233" t="s">
        <v>3320</v>
      </c>
      <c r="DK65" s="233" t="s">
        <v>3320</v>
      </c>
      <c r="DL65" s="235"/>
      <c r="DM65" s="233" t="s">
        <v>3320</v>
      </c>
      <c r="DN65" s="233" t="s">
        <v>3320</v>
      </c>
      <c r="DO65" s="233" t="s">
        <v>3320</v>
      </c>
      <c r="DP65" s="235"/>
      <c r="DQ65" s="233" t="s">
        <v>3320</v>
      </c>
      <c r="DR65" s="233" t="s">
        <v>3320</v>
      </c>
      <c r="DS65" s="233" t="s">
        <v>3320</v>
      </c>
      <c r="DT65" s="233" t="s">
        <v>3320</v>
      </c>
      <c r="DU65" s="233" t="s">
        <v>3320</v>
      </c>
      <c r="DV65" s="233" t="s">
        <v>3320</v>
      </c>
      <c r="DW65" s="233" t="s">
        <v>3320</v>
      </c>
      <c r="DX65" s="233" t="s">
        <v>3320</v>
      </c>
      <c r="DY65" s="233" t="s">
        <v>3320</v>
      </c>
      <c r="DZ65" s="233" t="s">
        <v>3320</v>
      </c>
      <c r="EA65" s="233" t="s">
        <v>3320</v>
      </c>
      <c r="EB65" s="233" t="s">
        <v>3320</v>
      </c>
      <c r="EC65" s="233" t="s">
        <v>3320</v>
      </c>
      <c r="ED65" s="233" t="s">
        <v>3320</v>
      </c>
      <c r="EE65" s="233" t="s">
        <v>3320</v>
      </c>
      <c r="EF65" s="233" t="s">
        <v>3320</v>
      </c>
      <c r="EG65" s="233" t="s">
        <v>3320</v>
      </c>
      <c r="EH65" s="233" t="s">
        <v>3320</v>
      </c>
      <c r="EI65" s="233" t="s">
        <v>3320</v>
      </c>
      <c r="EJ65" s="233" t="s">
        <v>3320</v>
      </c>
      <c r="EK65" s="233" t="s">
        <v>3320</v>
      </c>
      <c r="EL65" s="233" t="s">
        <v>3320</v>
      </c>
      <c r="EM65" s="233" t="s">
        <v>3320</v>
      </c>
      <c r="EN65" s="233" t="s">
        <v>3320</v>
      </c>
      <c r="EO65" s="233" t="s">
        <v>3320</v>
      </c>
      <c r="EP65" s="233" t="s">
        <v>3320</v>
      </c>
      <c r="EQ65" s="233" t="s">
        <v>3320</v>
      </c>
      <c r="ER65" s="233" t="s">
        <v>3320</v>
      </c>
      <c r="ES65" s="233" t="s">
        <v>3320</v>
      </c>
      <c r="ET65" s="233" t="s">
        <v>3320</v>
      </c>
      <c r="EU65" s="233" t="s">
        <v>3320</v>
      </c>
      <c r="EV65" s="233" t="s">
        <v>3320</v>
      </c>
      <c r="EW65" s="233" t="s">
        <v>3320</v>
      </c>
      <c r="EX65" s="233" t="s">
        <v>3320</v>
      </c>
      <c r="EY65" s="233" t="s">
        <v>3320</v>
      </c>
      <c r="EZ65" s="233" t="s">
        <v>3320</v>
      </c>
      <c r="FA65" s="233" t="s">
        <v>3320</v>
      </c>
      <c r="FB65" s="233" t="s">
        <v>3320</v>
      </c>
      <c r="FC65" s="233" t="s">
        <v>3320</v>
      </c>
      <c r="FD65" s="233" t="s">
        <v>3320</v>
      </c>
      <c r="FE65" s="233" t="s">
        <v>3320</v>
      </c>
      <c r="FF65" s="233" t="s">
        <v>3320</v>
      </c>
      <c r="FG65" s="233" t="s">
        <v>3320</v>
      </c>
      <c r="FH65" s="233" t="s">
        <v>3320</v>
      </c>
      <c r="FI65" s="233" t="s">
        <v>3320</v>
      </c>
      <c r="FJ65" s="233" t="s">
        <v>3320</v>
      </c>
      <c r="FK65" s="233" t="s">
        <v>3320</v>
      </c>
      <c r="FL65" s="233" t="s">
        <v>3320</v>
      </c>
      <c r="FM65" s="233" t="s">
        <v>3320</v>
      </c>
      <c r="FN65" s="240">
        <v>336400000</v>
      </c>
      <c r="FO65" s="232">
        <v>336</v>
      </c>
      <c r="FP65" s="233" t="s">
        <v>733</v>
      </c>
      <c r="FQ65" s="233" t="s">
        <v>733</v>
      </c>
      <c r="FR65" s="233" t="s">
        <v>733</v>
      </c>
      <c r="FS65" s="233" t="s">
        <v>733</v>
      </c>
      <c r="FT65" s="233" t="s">
        <v>1612</v>
      </c>
      <c r="FU65" s="233" t="s">
        <v>7210</v>
      </c>
      <c r="FV65" s="233" t="s">
        <v>7211</v>
      </c>
      <c r="FW65" s="241" t="s">
        <v>7212</v>
      </c>
      <c r="FX65" s="242">
        <v>400</v>
      </c>
      <c r="FY65" s="233" t="s">
        <v>7213</v>
      </c>
      <c r="FZ65" s="240">
        <v>336000000</v>
      </c>
      <c r="GA65" s="240">
        <v>53000000</v>
      </c>
      <c r="GB65" s="232">
        <v>930</v>
      </c>
      <c r="GC65" s="232">
        <v>505</v>
      </c>
      <c r="GD65" s="233" t="s">
        <v>7214</v>
      </c>
      <c r="GE65" s="233" t="s">
        <v>733</v>
      </c>
      <c r="GF65" s="233" t="s">
        <v>733</v>
      </c>
      <c r="GG65" s="233" t="s">
        <v>7215</v>
      </c>
      <c r="GH65" s="233" t="s">
        <v>733</v>
      </c>
      <c r="GI65" s="233" t="s">
        <v>733</v>
      </c>
      <c r="GJ65" s="233" t="s">
        <v>733</v>
      </c>
      <c r="GK65" s="233" t="s">
        <v>733</v>
      </c>
      <c r="GL65" s="233" t="s">
        <v>733</v>
      </c>
      <c r="GM65" s="243" t="s">
        <v>5676</v>
      </c>
      <c r="GN65" s="233" t="s">
        <v>3320</v>
      </c>
      <c r="GO65" s="233" t="s">
        <v>733</v>
      </c>
      <c r="GP65" s="233" t="s">
        <v>5677</v>
      </c>
      <c r="GQ65" s="233" t="s">
        <v>733</v>
      </c>
      <c r="GR65" s="233" t="s">
        <v>6595</v>
      </c>
      <c r="GS65" s="233" t="s">
        <v>5774</v>
      </c>
      <c r="GT65" s="233" t="s">
        <v>3320</v>
      </c>
      <c r="GU65" s="232">
        <v>0.5</v>
      </c>
      <c r="GV65" s="233" t="s">
        <v>733</v>
      </c>
      <c r="GW65" s="233" t="s">
        <v>5679</v>
      </c>
      <c r="GX65" s="233" t="s">
        <v>7216</v>
      </c>
      <c r="GY65" s="233" t="s">
        <v>733</v>
      </c>
      <c r="GZ65" s="233" t="s">
        <v>3320</v>
      </c>
      <c r="HA65" s="233" t="s">
        <v>7217</v>
      </c>
      <c r="HB65" s="233" t="s">
        <v>3320</v>
      </c>
      <c r="HC65" s="233" t="s">
        <v>5683</v>
      </c>
      <c r="HD65" s="233" t="s">
        <v>5684</v>
      </c>
      <c r="HE65" s="233" t="s">
        <v>5684</v>
      </c>
      <c r="HF65" s="233" t="s">
        <v>5759</v>
      </c>
      <c r="HG65" s="233" t="s">
        <v>1214</v>
      </c>
      <c r="HH65" s="244">
        <v>46071.761643518519</v>
      </c>
      <c r="HI65" s="244">
        <v>46079.737627314818</v>
      </c>
      <c r="HJ65" s="233" t="s">
        <v>5685</v>
      </c>
      <c r="HK65" s="233" t="s">
        <v>3320</v>
      </c>
      <c r="HL65" s="233" t="s">
        <v>3320</v>
      </c>
      <c r="HM65" s="233" t="s">
        <v>3320</v>
      </c>
      <c r="HN65" s="233" t="s">
        <v>3320</v>
      </c>
      <c r="HO65" s="233" t="s">
        <v>3320</v>
      </c>
      <c r="HP65" s="233" t="s">
        <v>3320</v>
      </c>
      <c r="HQ65" s="233" t="s">
        <v>3320</v>
      </c>
      <c r="HR65" s="233" t="s">
        <v>3320</v>
      </c>
      <c r="HS65" s="233" t="s">
        <v>3320</v>
      </c>
      <c r="HT65" s="233" t="s">
        <v>3320</v>
      </c>
      <c r="HU65" s="233" t="s">
        <v>3320</v>
      </c>
      <c r="HV65" s="233" t="s">
        <v>3320</v>
      </c>
      <c r="HW65" s="233" t="s">
        <v>3320</v>
      </c>
      <c r="HX65" s="233" t="s">
        <v>3320</v>
      </c>
      <c r="HY65" s="233" t="s">
        <v>3320</v>
      </c>
      <c r="HZ65" s="233" t="s">
        <v>3320</v>
      </c>
      <c r="IA65" s="233" t="s">
        <v>3320</v>
      </c>
      <c r="IB65" s="233" t="s">
        <v>3320</v>
      </c>
      <c r="IC65" s="233" t="s">
        <v>3320</v>
      </c>
      <c r="ID65" s="233" t="s">
        <v>3320</v>
      </c>
      <c r="IE65" s="233" t="s">
        <v>3320</v>
      </c>
      <c r="IF65" s="233" t="s">
        <v>3320</v>
      </c>
      <c r="IG65" s="233" t="s">
        <v>3320</v>
      </c>
      <c r="IH65" s="233" t="s">
        <v>3320</v>
      </c>
      <c r="II65" s="233" t="s">
        <v>3320</v>
      </c>
      <c r="IJ65" s="233" t="s">
        <v>3320</v>
      </c>
      <c r="IK65" s="233" t="s">
        <v>3320</v>
      </c>
      <c r="IL65" s="233" t="s">
        <v>3320</v>
      </c>
      <c r="IM65" s="233" t="s">
        <v>3320</v>
      </c>
      <c r="IN65" s="233" t="s">
        <v>3320</v>
      </c>
      <c r="IO65" s="233" t="s">
        <v>3320</v>
      </c>
      <c r="IP65" s="233" t="s">
        <v>3320</v>
      </c>
      <c r="IQ65" s="233" t="s">
        <v>3320</v>
      </c>
      <c r="IR65" s="233" t="s">
        <v>3320</v>
      </c>
      <c r="IS65" s="233" t="s">
        <v>3320</v>
      </c>
      <c r="IT65" s="233" t="s">
        <v>3320</v>
      </c>
      <c r="IU65" s="233" t="s">
        <v>3320</v>
      </c>
      <c r="IV65" s="233" t="s">
        <v>3320</v>
      </c>
      <c r="IW65" s="234" t="s">
        <v>85</v>
      </c>
      <c r="IX65" s="256">
        <v>45904</v>
      </c>
      <c r="IY65" s="234" t="s">
        <v>5810</v>
      </c>
      <c r="IZ65" s="234" t="s">
        <v>5810</v>
      </c>
      <c r="JA65" s="235"/>
      <c r="JB65" s="233"/>
      <c r="JC65" s="233"/>
      <c r="JD65" s="233"/>
      <c r="JE65" s="235"/>
      <c r="JF65" s="232" t="s">
        <v>3320</v>
      </c>
      <c r="JG65" s="232" t="s">
        <v>3320</v>
      </c>
      <c r="JH65" s="232" t="s">
        <v>3320</v>
      </c>
      <c r="JI65" s="232" t="s">
        <v>3320</v>
      </c>
      <c r="JJ65" s="232" t="s">
        <v>3320</v>
      </c>
      <c r="JK65" s="233" t="s">
        <v>202</v>
      </c>
      <c r="JL65" s="235"/>
      <c r="JM65" s="235"/>
      <c r="JN65" s="233" t="s">
        <v>202</v>
      </c>
      <c r="JO65" s="232">
        <v>99</v>
      </c>
      <c r="JP65" s="232">
        <v>0</v>
      </c>
      <c r="JQ65" s="233"/>
      <c r="JR65" s="233"/>
      <c r="JS65" s="233"/>
      <c r="JT65" s="233"/>
      <c r="JU65" s="233"/>
      <c r="JV65" s="233"/>
      <c r="JW65" s="233"/>
      <c r="JX65" s="233"/>
      <c r="JY65" s="233"/>
      <c r="JZ65" s="233"/>
      <c r="KA65" s="233"/>
      <c r="KB65" s="233"/>
      <c r="KC65" s="233"/>
      <c r="KD65" s="233"/>
      <c r="KE65" s="233"/>
      <c r="KF65" s="233"/>
      <c r="KG65" s="233"/>
      <c r="KH65" s="233"/>
      <c r="KI65" s="233"/>
      <c r="KJ65" s="233"/>
      <c r="KK65" s="233"/>
      <c r="KL65" s="233"/>
      <c r="KM65" s="233"/>
      <c r="KN65" s="232" t="s">
        <v>3320</v>
      </c>
      <c r="KO65" s="232" t="s">
        <v>3320</v>
      </c>
      <c r="KP65" s="232" t="s">
        <v>3320</v>
      </c>
      <c r="KQ65" s="235"/>
      <c r="KR65" s="235"/>
      <c r="KS65" s="235"/>
      <c r="KT65" s="233"/>
      <c r="KU65" s="235"/>
      <c r="KV65" s="235"/>
      <c r="KW65" s="235"/>
      <c r="KX65" s="233"/>
      <c r="KY65" s="232">
        <v>270</v>
      </c>
      <c r="KZ65" s="236">
        <v>0</v>
      </c>
      <c r="LA65" s="235"/>
      <c r="LB65" s="232">
        <v>0</v>
      </c>
      <c r="LC65" s="233"/>
      <c r="LD65" s="235"/>
      <c r="LE65" s="235"/>
      <c r="LF65" s="235"/>
    </row>
    <row r="66" spans="1:318" ht="49.5" customHeight="1" thickBot="1">
      <c r="A66" s="231" t="s">
        <v>5638</v>
      </c>
      <c r="B66" s="232">
        <v>402</v>
      </c>
      <c r="C66" s="233" t="s">
        <v>7218</v>
      </c>
      <c r="D66" s="233" t="s">
        <v>7219</v>
      </c>
      <c r="E66" s="232">
        <v>402</v>
      </c>
      <c r="F66" s="232">
        <v>50</v>
      </c>
      <c r="G66" s="233" t="s">
        <v>6687</v>
      </c>
      <c r="H66" s="233" t="s">
        <v>401</v>
      </c>
      <c r="I66" s="234">
        <v>1</v>
      </c>
      <c r="J66" s="235"/>
      <c r="K66" s="234" t="s">
        <v>68</v>
      </c>
      <c r="L66" s="235"/>
      <c r="M66" s="234">
        <v>1</v>
      </c>
      <c r="N66" s="234">
        <v>1</v>
      </c>
      <c r="O66" s="234">
        <v>1</v>
      </c>
      <c r="P66" s="234">
        <v>1</v>
      </c>
      <c r="Q66" s="234">
        <v>1</v>
      </c>
      <c r="R66" s="234" t="s">
        <v>68</v>
      </c>
      <c r="S66" s="235"/>
      <c r="T66" s="235"/>
      <c r="U66" s="235"/>
      <c r="V66" s="233" t="s">
        <v>7220</v>
      </c>
      <c r="W66" s="233" t="s">
        <v>5643</v>
      </c>
      <c r="X66" s="232">
        <v>1</v>
      </c>
      <c r="Y66" s="232">
        <v>78</v>
      </c>
      <c r="Z66" s="236">
        <v>0</v>
      </c>
      <c r="AA66" s="236">
        <v>0</v>
      </c>
      <c r="AB66" s="232">
        <v>1</v>
      </c>
      <c r="AC66" s="233" t="s">
        <v>6689</v>
      </c>
      <c r="AD66" s="233" t="s">
        <v>6690</v>
      </c>
      <c r="AE66" s="234" t="s">
        <v>5645</v>
      </c>
      <c r="AF66" s="233" t="s">
        <v>5646</v>
      </c>
      <c r="AG66" s="234" t="s">
        <v>5645</v>
      </c>
      <c r="AH66" s="233" t="s">
        <v>6689</v>
      </c>
      <c r="AI66" s="233" t="s">
        <v>5698</v>
      </c>
      <c r="AJ66" s="233" t="s">
        <v>6691</v>
      </c>
      <c r="AK66" s="233" t="s">
        <v>6692</v>
      </c>
      <c r="AL66" s="233" t="s">
        <v>6693</v>
      </c>
      <c r="AM66" s="235"/>
      <c r="AN66" s="233" t="s">
        <v>401</v>
      </c>
      <c r="AO66" s="233" t="s">
        <v>6694</v>
      </c>
      <c r="AP66" s="233" t="s">
        <v>6695</v>
      </c>
      <c r="AQ66" s="233" t="s">
        <v>6696</v>
      </c>
      <c r="AR66" s="233" t="s">
        <v>6697</v>
      </c>
      <c r="AS66" s="233" t="s">
        <v>6698</v>
      </c>
      <c r="AT66" s="233" t="s">
        <v>733</v>
      </c>
      <c r="AU66" s="233" t="s">
        <v>733</v>
      </c>
      <c r="AV66" s="233" t="s">
        <v>733</v>
      </c>
      <c r="AW66" s="233" t="s">
        <v>3320</v>
      </c>
      <c r="AX66" s="233" t="s">
        <v>6699</v>
      </c>
      <c r="AY66" s="233" t="s">
        <v>733</v>
      </c>
      <c r="AZ66" s="233" t="s">
        <v>6700</v>
      </c>
      <c r="BA66" s="233" t="s">
        <v>6701</v>
      </c>
      <c r="BB66" s="233" t="s">
        <v>6702</v>
      </c>
      <c r="BC66" s="233" t="s">
        <v>6703</v>
      </c>
      <c r="BD66" s="233" t="s">
        <v>6704</v>
      </c>
      <c r="BE66" s="233" t="s">
        <v>6705</v>
      </c>
      <c r="BF66" s="234" t="s">
        <v>1214</v>
      </c>
      <c r="BG66" s="233" t="s">
        <v>3320</v>
      </c>
      <c r="BH66" s="233" t="s">
        <v>2043</v>
      </c>
      <c r="BI66" s="233" t="s">
        <v>2043</v>
      </c>
      <c r="BJ66" s="233" t="s">
        <v>3589</v>
      </c>
      <c r="BK66" s="233" t="s">
        <v>7221</v>
      </c>
      <c r="BL66" s="234">
        <v>115</v>
      </c>
      <c r="BM66" s="233" t="s">
        <v>5665</v>
      </c>
      <c r="BN66" s="237">
        <v>47087</v>
      </c>
      <c r="BO66" s="234">
        <v>23</v>
      </c>
      <c r="BP66" s="232">
        <v>2028</v>
      </c>
      <c r="BQ66" s="232">
        <v>78</v>
      </c>
      <c r="BR66" s="234">
        <v>78</v>
      </c>
      <c r="BS66" s="233" t="s">
        <v>5666</v>
      </c>
      <c r="BT66" s="232">
        <v>87</v>
      </c>
      <c r="BU66" s="234">
        <v>231.58</v>
      </c>
      <c r="BV66" s="238">
        <v>0.34</v>
      </c>
      <c r="BW66" s="239" t="s">
        <v>910</v>
      </c>
      <c r="BX66" s="233" t="s">
        <v>733</v>
      </c>
      <c r="BY66" s="233" t="s">
        <v>910</v>
      </c>
      <c r="BZ66" s="232">
        <v>33.9</v>
      </c>
      <c r="CA66" s="233" t="s">
        <v>1214</v>
      </c>
      <c r="CB66" s="232">
        <v>640</v>
      </c>
      <c r="CC66" s="233" t="s">
        <v>5713</v>
      </c>
      <c r="CD66" s="233" t="s">
        <v>5801</v>
      </c>
      <c r="CE66" s="233" t="s">
        <v>3320</v>
      </c>
      <c r="CF66" s="233" t="s">
        <v>733</v>
      </c>
      <c r="CG66" s="233" t="s">
        <v>733</v>
      </c>
      <c r="CH66" s="232">
        <v>1979.4</v>
      </c>
      <c r="CI66" s="232">
        <v>1827.2</v>
      </c>
      <c r="CJ66" s="233" t="s">
        <v>5669</v>
      </c>
      <c r="CK66" s="232">
        <v>365</v>
      </c>
      <c r="CL66" s="232">
        <v>85.4</v>
      </c>
      <c r="CM66" s="232">
        <v>97.5</v>
      </c>
      <c r="CN66" s="232">
        <v>35</v>
      </c>
      <c r="CO66" s="237">
        <v>46203</v>
      </c>
      <c r="CP66" s="232">
        <v>2026</v>
      </c>
      <c r="CQ66" s="232">
        <v>0.5</v>
      </c>
      <c r="CR66" s="232">
        <v>8</v>
      </c>
      <c r="CS66" s="233" t="s">
        <v>7222</v>
      </c>
      <c r="CT66" s="232">
        <v>3189000</v>
      </c>
      <c r="CU66" s="233" t="s">
        <v>3320</v>
      </c>
      <c r="CV66" s="233" t="s">
        <v>3320</v>
      </c>
      <c r="CW66" s="233" t="s">
        <v>3320</v>
      </c>
      <c r="CX66" s="233" t="s">
        <v>3320</v>
      </c>
      <c r="CY66" s="233" t="s">
        <v>3320</v>
      </c>
      <c r="CZ66" s="233" t="s">
        <v>3320</v>
      </c>
      <c r="DA66" s="233" t="s">
        <v>3320</v>
      </c>
      <c r="DB66" s="233" t="s">
        <v>3320</v>
      </c>
      <c r="DC66" s="233" t="s">
        <v>3320</v>
      </c>
      <c r="DD66" s="233" t="s">
        <v>3320</v>
      </c>
      <c r="DE66" s="235"/>
      <c r="DF66" s="233" t="s">
        <v>3320</v>
      </c>
      <c r="DG66" s="233" t="s">
        <v>3320</v>
      </c>
      <c r="DH66" s="233" t="s">
        <v>3320</v>
      </c>
      <c r="DI66" s="233" t="s">
        <v>3320</v>
      </c>
      <c r="DJ66" s="233" t="s">
        <v>3320</v>
      </c>
      <c r="DK66" s="233" t="s">
        <v>3320</v>
      </c>
      <c r="DL66" s="235"/>
      <c r="DM66" s="233" t="s">
        <v>3320</v>
      </c>
      <c r="DN66" s="233" t="s">
        <v>3320</v>
      </c>
      <c r="DO66" s="233" t="s">
        <v>3320</v>
      </c>
      <c r="DP66" s="235"/>
      <c r="DQ66" s="233" t="s">
        <v>3320</v>
      </c>
      <c r="DR66" s="233" t="s">
        <v>3320</v>
      </c>
      <c r="DS66" s="233" t="s">
        <v>3320</v>
      </c>
      <c r="DT66" s="233" t="s">
        <v>3320</v>
      </c>
      <c r="DU66" s="233" t="s">
        <v>3320</v>
      </c>
      <c r="DV66" s="233" t="s">
        <v>3320</v>
      </c>
      <c r="DW66" s="233" t="s">
        <v>3320</v>
      </c>
      <c r="DX66" s="233" t="s">
        <v>3320</v>
      </c>
      <c r="DY66" s="233" t="s">
        <v>3320</v>
      </c>
      <c r="DZ66" s="233" t="s">
        <v>3320</v>
      </c>
      <c r="EA66" s="233" t="s">
        <v>3320</v>
      </c>
      <c r="EB66" s="233" t="s">
        <v>3320</v>
      </c>
      <c r="EC66" s="233" t="s">
        <v>3320</v>
      </c>
      <c r="ED66" s="233" t="s">
        <v>3320</v>
      </c>
      <c r="EE66" s="233" t="s">
        <v>3320</v>
      </c>
      <c r="EF66" s="233" t="s">
        <v>3320</v>
      </c>
      <c r="EG66" s="233" t="s">
        <v>3320</v>
      </c>
      <c r="EH66" s="233" t="s">
        <v>3320</v>
      </c>
      <c r="EI66" s="233" t="s">
        <v>3320</v>
      </c>
      <c r="EJ66" s="233" t="s">
        <v>3320</v>
      </c>
      <c r="EK66" s="233" t="s">
        <v>3320</v>
      </c>
      <c r="EL66" s="233" t="s">
        <v>3320</v>
      </c>
      <c r="EM66" s="233" t="s">
        <v>3320</v>
      </c>
      <c r="EN66" s="233" t="s">
        <v>3320</v>
      </c>
      <c r="EO66" s="233" t="s">
        <v>3320</v>
      </c>
      <c r="EP66" s="233" t="s">
        <v>3320</v>
      </c>
      <c r="EQ66" s="233" t="s">
        <v>3320</v>
      </c>
      <c r="ER66" s="233" t="s">
        <v>3320</v>
      </c>
      <c r="ES66" s="233" t="s">
        <v>3320</v>
      </c>
      <c r="ET66" s="233" t="s">
        <v>3320</v>
      </c>
      <c r="EU66" s="233" t="s">
        <v>3320</v>
      </c>
      <c r="EV66" s="233" t="s">
        <v>3320</v>
      </c>
      <c r="EW66" s="233" t="s">
        <v>3320</v>
      </c>
      <c r="EX66" s="233" t="s">
        <v>3320</v>
      </c>
      <c r="EY66" s="233" t="s">
        <v>3320</v>
      </c>
      <c r="EZ66" s="233" t="s">
        <v>3320</v>
      </c>
      <c r="FA66" s="233" t="s">
        <v>3320</v>
      </c>
      <c r="FB66" s="233" t="s">
        <v>3320</v>
      </c>
      <c r="FC66" s="233" t="s">
        <v>3320</v>
      </c>
      <c r="FD66" s="233" t="s">
        <v>3320</v>
      </c>
      <c r="FE66" s="233" t="s">
        <v>3320</v>
      </c>
      <c r="FF66" s="233" t="s">
        <v>3320</v>
      </c>
      <c r="FG66" s="233" t="s">
        <v>3320</v>
      </c>
      <c r="FH66" s="233" t="s">
        <v>3320</v>
      </c>
      <c r="FI66" s="233" t="s">
        <v>3320</v>
      </c>
      <c r="FJ66" s="233" t="s">
        <v>3320</v>
      </c>
      <c r="FK66" s="233" t="s">
        <v>3320</v>
      </c>
      <c r="FL66" s="233" t="s">
        <v>3320</v>
      </c>
      <c r="FM66" s="233" t="s">
        <v>3320</v>
      </c>
      <c r="FN66" s="240">
        <v>117301974</v>
      </c>
      <c r="FO66" s="232">
        <v>117</v>
      </c>
      <c r="FP66" s="233" t="s">
        <v>1214</v>
      </c>
      <c r="FQ66" s="233" t="s">
        <v>733</v>
      </c>
      <c r="FR66" s="233" t="s">
        <v>733</v>
      </c>
      <c r="FS66" s="233" t="s">
        <v>733</v>
      </c>
      <c r="FT66" s="233" t="s">
        <v>519</v>
      </c>
      <c r="FU66" s="233" t="s">
        <v>7223</v>
      </c>
      <c r="FV66" s="233" t="s">
        <v>7224</v>
      </c>
      <c r="FW66" s="241" t="s">
        <v>7221</v>
      </c>
      <c r="FX66" s="242">
        <v>115</v>
      </c>
      <c r="FY66" s="233" t="s">
        <v>7225</v>
      </c>
      <c r="FZ66" s="240">
        <v>117301974</v>
      </c>
      <c r="GA66" s="240">
        <v>9084136</v>
      </c>
      <c r="GB66" s="240">
        <v>4069</v>
      </c>
      <c r="GC66" s="232">
        <v>160</v>
      </c>
      <c r="GD66" s="233" t="s">
        <v>7226</v>
      </c>
      <c r="GE66" s="233" t="s">
        <v>733</v>
      </c>
      <c r="GF66" s="233" t="s">
        <v>733</v>
      </c>
      <c r="GG66" s="233" t="s">
        <v>6713</v>
      </c>
      <c r="GH66" s="233" t="s">
        <v>733</v>
      </c>
      <c r="GI66" s="233" t="s">
        <v>733</v>
      </c>
      <c r="GJ66" s="233" t="s">
        <v>733</v>
      </c>
      <c r="GK66" s="233" t="s">
        <v>733</v>
      </c>
      <c r="GL66" s="233" t="s">
        <v>733</v>
      </c>
      <c r="GM66" s="243" t="s">
        <v>5676</v>
      </c>
      <c r="GN66" s="233" t="s">
        <v>3320</v>
      </c>
      <c r="GO66" s="233" t="s">
        <v>733</v>
      </c>
      <c r="GP66" s="233" t="s">
        <v>5872</v>
      </c>
      <c r="GQ66" s="233" t="s">
        <v>733</v>
      </c>
      <c r="GR66" s="233" t="s">
        <v>5946</v>
      </c>
      <c r="GS66" s="233" t="s">
        <v>7227</v>
      </c>
      <c r="GT66" s="233" t="s">
        <v>3320</v>
      </c>
      <c r="GU66" s="232">
        <v>1</v>
      </c>
      <c r="GV66" s="233" t="s">
        <v>733</v>
      </c>
      <c r="GW66" s="233" t="s">
        <v>5873</v>
      </c>
      <c r="GX66" s="233" t="s">
        <v>7228</v>
      </c>
      <c r="GY66" s="233" t="s">
        <v>733</v>
      </c>
      <c r="GZ66" s="233" t="s">
        <v>3320</v>
      </c>
      <c r="HA66" s="233" t="s">
        <v>7229</v>
      </c>
      <c r="HB66" s="233" t="s">
        <v>7230</v>
      </c>
      <c r="HC66" s="233" t="s">
        <v>5683</v>
      </c>
      <c r="HD66" s="233" t="s">
        <v>5683</v>
      </c>
      <c r="HE66" s="233" t="s">
        <v>5683</v>
      </c>
      <c r="HF66" s="233" t="s">
        <v>733</v>
      </c>
      <c r="HG66" s="233" t="s">
        <v>1214</v>
      </c>
      <c r="HH66" s="244">
        <v>46070.485162037039</v>
      </c>
      <c r="HI66" s="244">
        <v>46079.689756944441</v>
      </c>
      <c r="HJ66" s="233" t="s">
        <v>5685</v>
      </c>
      <c r="HK66" s="233" t="s">
        <v>3320</v>
      </c>
      <c r="HL66" s="233" t="s">
        <v>3320</v>
      </c>
      <c r="HM66" s="233" t="s">
        <v>3320</v>
      </c>
      <c r="HN66" s="233" t="s">
        <v>3320</v>
      </c>
      <c r="HO66" s="233" t="s">
        <v>3320</v>
      </c>
      <c r="HP66" s="233" t="s">
        <v>3320</v>
      </c>
      <c r="HQ66" s="233" t="s">
        <v>3320</v>
      </c>
      <c r="HR66" s="233" t="s">
        <v>3320</v>
      </c>
      <c r="HS66" s="233" t="s">
        <v>3320</v>
      </c>
      <c r="HT66" s="233" t="s">
        <v>3320</v>
      </c>
      <c r="HU66" s="233" t="s">
        <v>3320</v>
      </c>
      <c r="HV66" s="233" t="s">
        <v>3320</v>
      </c>
      <c r="HW66" s="233" t="s">
        <v>3320</v>
      </c>
      <c r="HX66" s="233" t="s">
        <v>3320</v>
      </c>
      <c r="HY66" s="233" t="s">
        <v>3320</v>
      </c>
      <c r="HZ66" s="233" t="s">
        <v>3320</v>
      </c>
      <c r="IA66" s="233" t="s">
        <v>3320</v>
      </c>
      <c r="IB66" s="233" t="s">
        <v>3320</v>
      </c>
      <c r="IC66" s="233" t="s">
        <v>3320</v>
      </c>
      <c r="ID66" s="233" t="s">
        <v>3320</v>
      </c>
      <c r="IE66" s="233" t="s">
        <v>3320</v>
      </c>
      <c r="IF66" s="233" t="s">
        <v>3320</v>
      </c>
      <c r="IG66" s="233" t="s">
        <v>3320</v>
      </c>
      <c r="IH66" s="233" t="s">
        <v>3320</v>
      </c>
      <c r="II66" s="233" t="s">
        <v>3320</v>
      </c>
      <c r="IJ66" s="233" t="s">
        <v>3320</v>
      </c>
      <c r="IK66" s="233" t="s">
        <v>3320</v>
      </c>
      <c r="IL66" s="233" t="s">
        <v>3320</v>
      </c>
      <c r="IM66" s="233" t="s">
        <v>3320</v>
      </c>
      <c r="IN66" s="233" t="s">
        <v>3320</v>
      </c>
      <c r="IO66" s="233" t="s">
        <v>3320</v>
      </c>
      <c r="IP66" s="233" t="s">
        <v>3320</v>
      </c>
      <c r="IQ66" s="233" t="s">
        <v>3320</v>
      </c>
      <c r="IR66" s="233" t="s">
        <v>3320</v>
      </c>
      <c r="IS66" s="233" t="s">
        <v>3320</v>
      </c>
      <c r="IT66" s="233" t="s">
        <v>3320</v>
      </c>
      <c r="IU66" s="233" t="s">
        <v>3320</v>
      </c>
      <c r="IV66" s="233" t="s">
        <v>3320</v>
      </c>
      <c r="IW66" s="233" t="s">
        <v>6961</v>
      </c>
      <c r="IX66" s="234" t="s">
        <v>7231</v>
      </c>
      <c r="IY66" s="234" t="s">
        <v>5774</v>
      </c>
      <c r="IZ66" s="233" t="s">
        <v>7232</v>
      </c>
      <c r="JA66" s="235"/>
      <c r="JB66" s="233"/>
      <c r="JC66" s="233"/>
      <c r="JD66" s="233"/>
      <c r="JE66" s="235"/>
      <c r="JF66" s="232" t="s">
        <v>3320</v>
      </c>
      <c r="JG66" s="232" t="s">
        <v>3320</v>
      </c>
      <c r="JH66" s="232" t="s">
        <v>3320</v>
      </c>
      <c r="JI66" s="232" t="s">
        <v>3320</v>
      </c>
      <c r="JJ66" s="232" t="s">
        <v>3320</v>
      </c>
      <c r="JK66" s="233" t="s">
        <v>202</v>
      </c>
      <c r="JL66" s="235"/>
      <c r="JM66" s="235"/>
      <c r="JN66" s="233" t="s">
        <v>202</v>
      </c>
      <c r="JO66" s="232">
        <v>5</v>
      </c>
      <c r="JP66" s="232">
        <v>0</v>
      </c>
      <c r="JQ66" s="233"/>
      <c r="JR66" s="233"/>
      <c r="JS66" s="233"/>
      <c r="JT66" s="233"/>
      <c r="JU66" s="233"/>
      <c r="JV66" s="233"/>
      <c r="JW66" s="233"/>
      <c r="JX66" s="233"/>
      <c r="JY66" s="233"/>
      <c r="JZ66" s="233"/>
      <c r="KA66" s="233"/>
      <c r="KB66" s="233"/>
      <c r="KC66" s="233"/>
      <c r="KD66" s="233"/>
      <c r="KE66" s="233"/>
      <c r="KF66" s="233"/>
      <c r="KG66" s="233"/>
      <c r="KH66" s="233"/>
      <c r="KI66" s="233"/>
      <c r="KJ66" s="233"/>
      <c r="KK66" s="233"/>
      <c r="KL66" s="233"/>
      <c r="KM66" s="233"/>
      <c r="KN66" s="232" t="s">
        <v>3320</v>
      </c>
      <c r="KO66" s="232" t="s">
        <v>3320</v>
      </c>
      <c r="KP66" s="232" t="s">
        <v>3320</v>
      </c>
      <c r="KQ66" s="235"/>
      <c r="KR66" s="235"/>
      <c r="KS66" s="235"/>
      <c r="KT66" s="247"/>
      <c r="KU66" s="235"/>
      <c r="KV66" s="235"/>
      <c r="KW66" s="233" t="s">
        <v>5777</v>
      </c>
      <c r="KX66" s="233"/>
      <c r="KY66" s="232">
        <v>78</v>
      </c>
      <c r="KZ66" s="236">
        <v>0</v>
      </c>
      <c r="LA66" s="235"/>
      <c r="LB66" s="232">
        <v>0</v>
      </c>
      <c r="LC66" s="233"/>
      <c r="LD66" s="235"/>
      <c r="LE66" s="235"/>
      <c r="LF66" s="235"/>
    </row>
    <row r="67" spans="1:318" ht="49.5" customHeight="1" thickBot="1">
      <c r="A67" s="231" t="s">
        <v>5638</v>
      </c>
      <c r="B67" s="232">
        <v>1163</v>
      </c>
      <c r="C67" s="233" t="s">
        <v>7233</v>
      </c>
      <c r="D67" s="233" t="s">
        <v>7234</v>
      </c>
      <c r="E67" s="232">
        <v>1163</v>
      </c>
      <c r="F67" s="232">
        <v>70</v>
      </c>
      <c r="G67" s="233" t="s">
        <v>5780</v>
      </c>
      <c r="H67" s="233" t="s">
        <v>5781</v>
      </c>
      <c r="I67" s="234" t="s">
        <v>5782</v>
      </c>
      <c r="J67" s="234">
        <v>1</v>
      </c>
      <c r="K67" s="234" t="s">
        <v>68</v>
      </c>
      <c r="L67" s="235"/>
      <c r="M67" s="234" t="s">
        <v>5782</v>
      </c>
      <c r="N67" s="235"/>
      <c r="O67" s="235"/>
      <c r="P67" s="235"/>
      <c r="Q67" s="234">
        <v>1</v>
      </c>
      <c r="R67" s="234" t="s">
        <v>68</v>
      </c>
      <c r="S67" s="235"/>
      <c r="T67" s="235"/>
      <c r="U67" s="235"/>
      <c r="V67" s="233" t="s">
        <v>5088</v>
      </c>
      <c r="W67" s="233" t="s">
        <v>5643</v>
      </c>
      <c r="X67" s="232">
        <v>1</v>
      </c>
      <c r="Y67" s="232">
        <v>120</v>
      </c>
      <c r="Z67" s="236">
        <v>0</v>
      </c>
      <c r="AA67" s="236">
        <v>0</v>
      </c>
      <c r="AB67" s="232">
        <v>1</v>
      </c>
      <c r="AC67" s="233" t="s">
        <v>4657</v>
      </c>
      <c r="AD67" s="233" t="s">
        <v>4657</v>
      </c>
      <c r="AE67" s="234" t="s">
        <v>5645</v>
      </c>
      <c r="AF67" s="233" t="s">
        <v>5646</v>
      </c>
      <c r="AG67" s="234" t="s">
        <v>5645</v>
      </c>
      <c r="AH67" s="231" t="s">
        <v>4657</v>
      </c>
      <c r="AI67" s="233" t="s">
        <v>5783</v>
      </c>
      <c r="AJ67" s="233" t="s">
        <v>5784</v>
      </c>
      <c r="AK67" s="233" t="s">
        <v>5785</v>
      </c>
      <c r="AL67" s="233" t="s">
        <v>5786</v>
      </c>
      <c r="AM67" s="233" t="s">
        <v>5787</v>
      </c>
      <c r="AN67" s="233" t="s">
        <v>3320</v>
      </c>
      <c r="AO67" s="233" t="s">
        <v>5788</v>
      </c>
      <c r="AP67" s="233" t="s">
        <v>5698</v>
      </c>
      <c r="AQ67" s="233" t="s">
        <v>5789</v>
      </c>
      <c r="AR67" s="233" t="s">
        <v>5790</v>
      </c>
      <c r="AS67" s="233" t="s">
        <v>5791</v>
      </c>
      <c r="AT67" s="233" t="s">
        <v>733</v>
      </c>
      <c r="AU67" s="233" t="s">
        <v>733</v>
      </c>
      <c r="AV67" s="233" t="s">
        <v>733</v>
      </c>
      <c r="AW67" s="233" t="s">
        <v>3320</v>
      </c>
      <c r="AX67" s="233" t="s">
        <v>5792</v>
      </c>
      <c r="AY67" s="233" t="s">
        <v>733</v>
      </c>
      <c r="AZ67" s="233" t="s">
        <v>5793</v>
      </c>
      <c r="BA67" s="233" t="s">
        <v>5794</v>
      </c>
      <c r="BB67" s="233" t="s">
        <v>5659</v>
      </c>
      <c r="BC67" s="233" t="s">
        <v>5795</v>
      </c>
      <c r="BD67" s="233" t="s">
        <v>5796</v>
      </c>
      <c r="BE67" s="233" t="s">
        <v>5797</v>
      </c>
      <c r="BF67" s="234" t="s">
        <v>1214</v>
      </c>
      <c r="BG67" s="233" t="s">
        <v>3320</v>
      </c>
      <c r="BH67" s="233" t="s">
        <v>5709</v>
      </c>
      <c r="BI67" s="233" t="s">
        <v>5709</v>
      </c>
      <c r="BJ67" s="233" t="s">
        <v>5709</v>
      </c>
      <c r="BK67" s="233" t="s">
        <v>7235</v>
      </c>
      <c r="BL67" s="234">
        <v>115</v>
      </c>
      <c r="BM67" s="233" t="s">
        <v>5665</v>
      </c>
      <c r="BN67" s="237">
        <v>47027</v>
      </c>
      <c r="BO67" s="232">
        <v>30</v>
      </c>
      <c r="BP67" s="232">
        <v>2028</v>
      </c>
      <c r="BQ67" s="232">
        <v>120</v>
      </c>
      <c r="BR67" s="234">
        <v>120</v>
      </c>
      <c r="BS67" s="233" t="s">
        <v>5666</v>
      </c>
      <c r="BT67" s="232">
        <v>206852</v>
      </c>
      <c r="BU67" s="234">
        <v>279</v>
      </c>
      <c r="BV67" s="238">
        <v>0.27</v>
      </c>
      <c r="BW67" s="239" t="s">
        <v>910</v>
      </c>
      <c r="BX67" s="233" t="s">
        <v>733</v>
      </c>
      <c r="BY67" s="235"/>
      <c r="BZ67" s="232">
        <v>26.51</v>
      </c>
      <c r="CA67" s="233" t="s">
        <v>1214</v>
      </c>
      <c r="CB67" s="232">
        <v>650</v>
      </c>
      <c r="CC67" s="233" t="s">
        <v>5800</v>
      </c>
      <c r="CD67" s="233" t="s">
        <v>5801</v>
      </c>
      <c r="CE67" s="233" t="s">
        <v>3320</v>
      </c>
      <c r="CF67" s="233" t="s">
        <v>733</v>
      </c>
      <c r="CG67" s="233" t="s">
        <v>733</v>
      </c>
      <c r="CH67" s="232">
        <v>1.85</v>
      </c>
      <c r="CI67" s="232">
        <v>1.64</v>
      </c>
      <c r="CJ67" s="233" t="s">
        <v>5989</v>
      </c>
      <c r="CK67" s="232">
        <v>365</v>
      </c>
      <c r="CL67" s="232">
        <v>87</v>
      </c>
      <c r="CM67" s="232">
        <v>95</v>
      </c>
      <c r="CN67" s="232">
        <v>25</v>
      </c>
      <c r="CO67" s="237">
        <v>46327</v>
      </c>
      <c r="CP67" s="232">
        <v>2026</v>
      </c>
      <c r="CQ67" s="232">
        <v>0.2</v>
      </c>
      <c r="CR67" s="232">
        <v>8</v>
      </c>
      <c r="CS67" s="233" t="s">
        <v>5796</v>
      </c>
      <c r="CT67" s="233" t="s">
        <v>3320</v>
      </c>
      <c r="CU67" s="233" t="s">
        <v>3320</v>
      </c>
      <c r="CV67" s="233" t="s">
        <v>3320</v>
      </c>
      <c r="CW67" s="233" t="s">
        <v>3320</v>
      </c>
      <c r="CX67" s="233" t="s">
        <v>3320</v>
      </c>
      <c r="CY67" s="233" t="s">
        <v>3320</v>
      </c>
      <c r="CZ67" s="233" t="s">
        <v>3320</v>
      </c>
      <c r="DA67" s="233" t="s">
        <v>3320</v>
      </c>
      <c r="DB67" s="233" t="s">
        <v>3320</v>
      </c>
      <c r="DC67" s="233" t="s">
        <v>3320</v>
      </c>
      <c r="DD67" s="233" t="s">
        <v>3320</v>
      </c>
      <c r="DE67" s="235"/>
      <c r="DF67" s="233" t="s">
        <v>3320</v>
      </c>
      <c r="DG67" s="233" t="s">
        <v>3320</v>
      </c>
      <c r="DH67" s="233" t="s">
        <v>3320</v>
      </c>
      <c r="DI67" s="233" t="s">
        <v>3320</v>
      </c>
      <c r="DJ67" s="233" t="s">
        <v>3320</v>
      </c>
      <c r="DK67" s="233" t="s">
        <v>3320</v>
      </c>
      <c r="DL67" s="235"/>
      <c r="DM67" s="233" t="s">
        <v>3320</v>
      </c>
      <c r="DN67" s="233" t="s">
        <v>3320</v>
      </c>
      <c r="DO67" s="233" t="s">
        <v>3320</v>
      </c>
      <c r="DP67" s="235"/>
      <c r="DQ67" s="233" t="s">
        <v>3320</v>
      </c>
      <c r="DR67" s="233" t="s">
        <v>3320</v>
      </c>
      <c r="DS67" s="233" t="s">
        <v>3320</v>
      </c>
      <c r="DT67" s="233" t="s">
        <v>3320</v>
      </c>
      <c r="DU67" s="233" t="s">
        <v>3320</v>
      </c>
      <c r="DV67" s="233" t="s">
        <v>3320</v>
      </c>
      <c r="DW67" s="233" t="s">
        <v>3320</v>
      </c>
      <c r="DX67" s="233" t="s">
        <v>3320</v>
      </c>
      <c r="DY67" s="233" t="s">
        <v>3320</v>
      </c>
      <c r="DZ67" s="233" t="s">
        <v>3320</v>
      </c>
      <c r="EA67" s="233" t="s">
        <v>3320</v>
      </c>
      <c r="EB67" s="233" t="s">
        <v>3320</v>
      </c>
      <c r="EC67" s="233" t="s">
        <v>3320</v>
      </c>
      <c r="ED67" s="233" t="s">
        <v>3320</v>
      </c>
      <c r="EE67" s="233" t="s">
        <v>3320</v>
      </c>
      <c r="EF67" s="233" t="s">
        <v>3320</v>
      </c>
      <c r="EG67" s="233" t="s">
        <v>3320</v>
      </c>
      <c r="EH67" s="233" t="s">
        <v>3320</v>
      </c>
      <c r="EI67" s="233" t="s">
        <v>3320</v>
      </c>
      <c r="EJ67" s="233" t="s">
        <v>3320</v>
      </c>
      <c r="EK67" s="233" t="s">
        <v>3320</v>
      </c>
      <c r="EL67" s="233" t="s">
        <v>3320</v>
      </c>
      <c r="EM67" s="233" t="s">
        <v>3320</v>
      </c>
      <c r="EN67" s="233" t="s">
        <v>3320</v>
      </c>
      <c r="EO67" s="233" t="s">
        <v>3320</v>
      </c>
      <c r="EP67" s="233" t="s">
        <v>3320</v>
      </c>
      <c r="EQ67" s="233" t="s">
        <v>3320</v>
      </c>
      <c r="ER67" s="233" t="s">
        <v>3320</v>
      </c>
      <c r="ES67" s="233" t="s">
        <v>3320</v>
      </c>
      <c r="ET67" s="233" t="s">
        <v>3320</v>
      </c>
      <c r="EU67" s="233" t="s">
        <v>3320</v>
      </c>
      <c r="EV67" s="233" t="s">
        <v>3320</v>
      </c>
      <c r="EW67" s="233" t="s">
        <v>3320</v>
      </c>
      <c r="EX67" s="233" t="s">
        <v>3320</v>
      </c>
      <c r="EY67" s="233" t="s">
        <v>3320</v>
      </c>
      <c r="EZ67" s="233" t="s">
        <v>3320</v>
      </c>
      <c r="FA67" s="233" t="s">
        <v>3320</v>
      </c>
      <c r="FB67" s="233" t="s">
        <v>3320</v>
      </c>
      <c r="FC67" s="233" t="s">
        <v>3320</v>
      </c>
      <c r="FD67" s="233" t="s">
        <v>3320</v>
      </c>
      <c r="FE67" s="233" t="s">
        <v>3320</v>
      </c>
      <c r="FF67" s="233" t="s">
        <v>3320</v>
      </c>
      <c r="FG67" s="233" t="s">
        <v>3320</v>
      </c>
      <c r="FH67" s="233" t="s">
        <v>3320</v>
      </c>
      <c r="FI67" s="233" t="s">
        <v>3320</v>
      </c>
      <c r="FJ67" s="233" t="s">
        <v>3320</v>
      </c>
      <c r="FK67" s="233" t="s">
        <v>3320</v>
      </c>
      <c r="FL67" s="233" t="s">
        <v>3320</v>
      </c>
      <c r="FM67" s="233" t="s">
        <v>3320</v>
      </c>
      <c r="FN67" s="240">
        <v>213603915</v>
      </c>
      <c r="FO67" s="232">
        <v>214</v>
      </c>
      <c r="FP67" s="233" t="s">
        <v>733</v>
      </c>
      <c r="FQ67" s="233" t="s">
        <v>733</v>
      </c>
      <c r="FR67" s="233" t="s">
        <v>733</v>
      </c>
      <c r="FS67" s="233" t="s">
        <v>733</v>
      </c>
      <c r="FT67" s="233" t="s">
        <v>2888</v>
      </c>
      <c r="FU67" s="233" t="s">
        <v>7236</v>
      </c>
      <c r="FV67" s="233" t="s">
        <v>7237</v>
      </c>
      <c r="FW67" s="241" t="s">
        <v>7238</v>
      </c>
      <c r="FX67" s="242">
        <v>115</v>
      </c>
      <c r="FY67" s="233" t="s">
        <v>7239</v>
      </c>
      <c r="FZ67" s="240">
        <v>152968400</v>
      </c>
      <c r="GA67" s="240">
        <v>29081455</v>
      </c>
      <c r="GB67" s="232">
        <v>1</v>
      </c>
      <c r="GC67" s="232">
        <v>0</v>
      </c>
      <c r="GD67" s="233" t="s">
        <v>5806</v>
      </c>
      <c r="GE67" s="233" t="s">
        <v>733</v>
      </c>
      <c r="GF67" s="233" t="s">
        <v>733</v>
      </c>
      <c r="GG67" s="233" t="s">
        <v>5807</v>
      </c>
      <c r="GH67" s="233" t="s">
        <v>733</v>
      </c>
      <c r="GI67" s="233" t="s">
        <v>1214</v>
      </c>
      <c r="GJ67" s="233" t="s">
        <v>733</v>
      </c>
      <c r="GK67" s="233" t="s">
        <v>733</v>
      </c>
      <c r="GL67" s="233" t="s">
        <v>733</v>
      </c>
      <c r="GM67" s="243" t="s">
        <v>5676</v>
      </c>
      <c r="GN67" s="233" t="s">
        <v>3320</v>
      </c>
      <c r="GO67" s="233" t="s">
        <v>733</v>
      </c>
      <c r="GP67" s="233" t="s">
        <v>5721</v>
      </c>
      <c r="GQ67" s="233" t="s">
        <v>1214</v>
      </c>
      <c r="GR67" s="233" t="s">
        <v>1214</v>
      </c>
      <c r="GS67" s="233" t="s">
        <v>3320</v>
      </c>
      <c r="GT67" s="233" t="s">
        <v>3320</v>
      </c>
      <c r="GU67" s="233" t="s">
        <v>3320</v>
      </c>
      <c r="GV67" s="233" t="s">
        <v>1214</v>
      </c>
      <c r="GW67" s="233" t="s">
        <v>1214</v>
      </c>
      <c r="GX67" s="233" t="s">
        <v>3320</v>
      </c>
      <c r="GY67" s="233" t="s">
        <v>1214</v>
      </c>
      <c r="GZ67" s="233" t="s">
        <v>3320</v>
      </c>
      <c r="HA67" s="233" t="s">
        <v>7240</v>
      </c>
      <c r="HB67" s="233" t="s">
        <v>7241</v>
      </c>
      <c r="HC67" s="233" t="s">
        <v>3320</v>
      </c>
      <c r="HD67" s="233" t="s">
        <v>3320</v>
      </c>
      <c r="HE67" s="233" t="s">
        <v>3320</v>
      </c>
      <c r="HF67" s="233" t="s">
        <v>733</v>
      </c>
      <c r="HG67" s="233" t="s">
        <v>1214</v>
      </c>
      <c r="HH67" s="244">
        <v>46084.898923611108</v>
      </c>
      <c r="HI67" s="244">
        <v>46084.93849537037</v>
      </c>
      <c r="HJ67" s="233" t="s">
        <v>5685</v>
      </c>
      <c r="HK67" s="233" t="s">
        <v>3320</v>
      </c>
      <c r="HL67" s="233" t="s">
        <v>3320</v>
      </c>
      <c r="HM67" s="233" t="s">
        <v>3320</v>
      </c>
      <c r="HN67" s="233" t="s">
        <v>3320</v>
      </c>
      <c r="HO67" s="233" t="s">
        <v>3320</v>
      </c>
      <c r="HP67" s="233" t="s">
        <v>3320</v>
      </c>
      <c r="HQ67" s="233" t="s">
        <v>3320</v>
      </c>
      <c r="HR67" s="233" t="s">
        <v>3320</v>
      </c>
      <c r="HS67" s="233" t="s">
        <v>3320</v>
      </c>
      <c r="HT67" s="233" t="s">
        <v>3320</v>
      </c>
      <c r="HU67" s="233" t="s">
        <v>3320</v>
      </c>
      <c r="HV67" s="233" t="s">
        <v>3320</v>
      </c>
      <c r="HW67" s="233" t="s">
        <v>3320</v>
      </c>
      <c r="HX67" s="233" t="s">
        <v>3320</v>
      </c>
      <c r="HY67" s="233" t="s">
        <v>3320</v>
      </c>
      <c r="HZ67" s="233" t="s">
        <v>3320</v>
      </c>
      <c r="IA67" s="233" t="s">
        <v>3320</v>
      </c>
      <c r="IB67" s="233" t="s">
        <v>3320</v>
      </c>
      <c r="IC67" s="233" t="s">
        <v>3320</v>
      </c>
      <c r="ID67" s="233" t="s">
        <v>3320</v>
      </c>
      <c r="IE67" s="233" t="s">
        <v>3320</v>
      </c>
      <c r="IF67" s="233" t="s">
        <v>3320</v>
      </c>
      <c r="IG67" s="233" t="s">
        <v>3320</v>
      </c>
      <c r="IH67" s="233" t="s">
        <v>3320</v>
      </c>
      <c r="II67" s="233" t="s">
        <v>3320</v>
      </c>
      <c r="IJ67" s="233" t="s">
        <v>3320</v>
      </c>
      <c r="IK67" s="233" t="s">
        <v>3320</v>
      </c>
      <c r="IL67" s="233" t="s">
        <v>3320</v>
      </c>
      <c r="IM67" s="233" t="s">
        <v>3320</v>
      </c>
      <c r="IN67" s="233" t="s">
        <v>3320</v>
      </c>
      <c r="IO67" s="233" t="s">
        <v>3320</v>
      </c>
      <c r="IP67" s="233" t="s">
        <v>3320</v>
      </c>
      <c r="IQ67" s="233" t="s">
        <v>3320</v>
      </c>
      <c r="IR67" s="233" t="s">
        <v>3320</v>
      </c>
      <c r="IS67" s="233" t="s">
        <v>3320</v>
      </c>
      <c r="IT67" s="233" t="s">
        <v>3320</v>
      </c>
      <c r="IU67" s="233" t="s">
        <v>3320</v>
      </c>
      <c r="IV67" s="233" t="s">
        <v>3320</v>
      </c>
      <c r="IW67" s="233" t="s">
        <v>5773</v>
      </c>
      <c r="IX67" s="248" t="s">
        <v>5774</v>
      </c>
      <c r="IY67" s="248" t="s">
        <v>5774</v>
      </c>
      <c r="IZ67" s="231" t="s">
        <v>5775</v>
      </c>
      <c r="JA67" s="235"/>
      <c r="JB67" s="233"/>
      <c r="JC67" s="233"/>
      <c r="JD67" s="233"/>
      <c r="JE67" s="235"/>
      <c r="JF67" s="232" t="s">
        <v>3320</v>
      </c>
      <c r="JG67" s="232" t="s">
        <v>3320</v>
      </c>
      <c r="JH67" s="232" t="s">
        <v>3320</v>
      </c>
      <c r="JI67" s="232" t="s">
        <v>3320</v>
      </c>
      <c r="JJ67" s="232" t="s">
        <v>3320</v>
      </c>
      <c r="JK67" s="233" t="s">
        <v>202</v>
      </c>
      <c r="JL67" s="235"/>
      <c r="JM67" s="235"/>
      <c r="JN67" s="233" t="s">
        <v>202</v>
      </c>
      <c r="JO67" s="232">
        <v>7</v>
      </c>
      <c r="JP67" s="232">
        <v>0</v>
      </c>
      <c r="JQ67" s="233"/>
      <c r="JR67" s="233"/>
      <c r="JS67" s="233"/>
      <c r="JT67" s="233"/>
      <c r="JU67" s="233"/>
      <c r="JV67" s="233"/>
      <c r="JW67" s="233"/>
      <c r="JX67" s="233"/>
      <c r="JY67" s="233"/>
      <c r="JZ67" s="233"/>
      <c r="KA67" s="233"/>
      <c r="KB67" s="233"/>
      <c r="KC67" s="233"/>
      <c r="KD67" s="233"/>
      <c r="KE67" s="233"/>
      <c r="KF67" s="233"/>
      <c r="KG67" s="233"/>
      <c r="KH67" s="233"/>
      <c r="KI67" s="233"/>
      <c r="KJ67" s="233"/>
      <c r="KK67" s="233"/>
      <c r="KL67" s="233"/>
      <c r="KM67" s="233"/>
      <c r="KN67" s="232" t="s">
        <v>3320</v>
      </c>
      <c r="KO67" s="232" t="s">
        <v>3320</v>
      </c>
      <c r="KP67" s="232" t="s">
        <v>3320</v>
      </c>
      <c r="KQ67" s="235"/>
      <c r="KR67" s="235"/>
      <c r="KS67" s="235"/>
      <c r="KT67" s="247"/>
      <c r="KU67" s="235"/>
      <c r="KV67" s="235"/>
      <c r="KW67" s="233" t="s">
        <v>5777</v>
      </c>
      <c r="KX67" s="233"/>
      <c r="KY67" s="232">
        <v>120</v>
      </c>
      <c r="KZ67" s="236">
        <v>0</v>
      </c>
      <c r="LA67" s="235"/>
      <c r="LB67" s="232">
        <v>0</v>
      </c>
      <c r="LC67" s="233"/>
      <c r="LD67" s="233" t="s">
        <v>6135</v>
      </c>
      <c r="LE67" s="233" t="s">
        <v>5777</v>
      </c>
      <c r="LF67" s="235"/>
    </row>
    <row r="68" spans="1:318" ht="49.5" customHeight="1" thickBot="1">
      <c r="A68" s="231" t="s">
        <v>5638</v>
      </c>
      <c r="B68" s="232">
        <v>747</v>
      </c>
      <c r="C68" s="233" t="s">
        <v>7242</v>
      </c>
      <c r="D68" s="233" t="s">
        <v>7243</v>
      </c>
      <c r="E68" s="232">
        <v>747</v>
      </c>
      <c r="F68" s="232">
        <v>68</v>
      </c>
      <c r="G68" s="233" t="s">
        <v>6687</v>
      </c>
      <c r="H68" s="233" t="s">
        <v>401</v>
      </c>
      <c r="I68" s="234">
        <v>3</v>
      </c>
      <c r="J68" s="235"/>
      <c r="K68" s="234" t="s">
        <v>68</v>
      </c>
      <c r="L68" s="235"/>
      <c r="M68" s="234">
        <v>3</v>
      </c>
      <c r="N68" s="235"/>
      <c r="O68" s="235"/>
      <c r="P68" s="235"/>
      <c r="Q68" s="235"/>
      <c r="R68" s="234" t="s">
        <v>68</v>
      </c>
      <c r="S68" s="235"/>
      <c r="T68" s="235"/>
      <c r="U68" s="235"/>
      <c r="V68" s="233" t="s">
        <v>7244</v>
      </c>
      <c r="W68" s="233" t="s">
        <v>5643</v>
      </c>
      <c r="X68" s="232">
        <v>1</v>
      </c>
      <c r="Y68" s="232">
        <v>110</v>
      </c>
      <c r="Z68" s="236">
        <v>0</v>
      </c>
      <c r="AA68" s="236">
        <v>0</v>
      </c>
      <c r="AB68" s="232">
        <v>1</v>
      </c>
      <c r="AC68" s="233" t="s">
        <v>6689</v>
      </c>
      <c r="AD68" s="233" t="s">
        <v>6690</v>
      </c>
      <c r="AE68" s="234" t="s">
        <v>5645</v>
      </c>
      <c r="AF68" s="233" t="s">
        <v>5646</v>
      </c>
      <c r="AG68" s="234" t="s">
        <v>5645</v>
      </c>
      <c r="AH68" s="233" t="s">
        <v>6689</v>
      </c>
      <c r="AI68" s="233" t="s">
        <v>5698</v>
      </c>
      <c r="AJ68" s="233" t="s">
        <v>6691</v>
      </c>
      <c r="AK68" s="233" t="s">
        <v>6692</v>
      </c>
      <c r="AL68" s="233" t="s">
        <v>6693</v>
      </c>
      <c r="AM68" s="235"/>
      <c r="AN68" s="233" t="s">
        <v>401</v>
      </c>
      <c r="AO68" s="233" t="s">
        <v>6694</v>
      </c>
      <c r="AP68" s="233" t="s">
        <v>6695</v>
      </c>
      <c r="AQ68" s="233" t="s">
        <v>6696</v>
      </c>
      <c r="AR68" s="233" t="s">
        <v>6697</v>
      </c>
      <c r="AS68" s="233" t="s">
        <v>6698</v>
      </c>
      <c r="AT68" s="233" t="s">
        <v>733</v>
      </c>
      <c r="AU68" s="233" t="s">
        <v>733</v>
      </c>
      <c r="AV68" s="233" t="s">
        <v>733</v>
      </c>
      <c r="AW68" s="233" t="s">
        <v>3320</v>
      </c>
      <c r="AX68" s="233" t="s">
        <v>6699</v>
      </c>
      <c r="AY68" s="233" t="s">
        <v>733</v>
      </c>
      <c r="AZ68" s="233" t="s">
        <v>6700</v>
      </c>
      <c r="BA68" s="233" t="s">
        <v>6701</v>
      </c>
      <c r="BB68" s="233" t="s">
        <v>6702</v>
      </c>
      <c r="BC68" s="233" t="s">
        <v>6703</v>
      </c>
      <c r="BD68" s="233" t="s">
        <v>6704</v>
      </c>
      <c r="BE68" s="233" t="s">
        <v>6705</v>
      </c>
      <c r="BF68" s="234" t="s">
        <v>1214</v>
      </c>
      <c r="BG68" s="233" t="s">
        <v>3320</v>
      </c>
      <c r="BH68" s="233" t="s">
        <v>2043</v>
      </c>
      <c r="BI68" s="233" t="s">
        <v>2043</v>
      </c>
      <c r="BJ68" s="233" t="s">
        <v>3589</v>
      </c>
      <c r="BK68" s="233" t="s">
        <v>7221</v>
      </c>
      <c r="BL68" s="234">
        <v>115</v>
      </c>
      <c r="BM68" s="233" t="s">
        <v>5665</v>
      </c>
      <c r="BN68" s="237">
        <v>47087</v>
      </c>
      <c r="BO68" s="234">
        <v>23</v>
      </c>
      <c r="BP68" s="232">
        <v>2028</v>
      </c>
      <c r="BQ68" s="232">
        <v>110</v>
      </c>
      <c r="BR68" s="234">
        <v>110</v>
      </c>
      <c r="BS68" s="233" t="s">
        <v>5666</v>
      </c>
      <c r="BT68" s="232">
        <v>120</v>
      </c>
      <c r="BU68" s="234">
        <v>296.48</v>
      </c>
      <c r="BV68" s="238">
        <v>0.31</v>
      </c>
      <c r="BW68" s="239" t="s">
        <v>910</v>
      </c>
      <c r="BX68" s="233" t="s">
        <v>733</v>
      </c>
      <c r="BY68" s="235"/>
      <c r="BZ68" s="232">
        <v>30.77</v>
      </c>
      <c r="CA68" s="233" t="s">
        <v>1214</v>
      </c>
      <c r="CB68" s="232">
        <v>640</v>
      </c>
      <c r="CC68" s="233" t="s">
        <v>5713</v>
      </c>
      <c r="CD68" s="233" t="s">
        <v>5801</v>
      </c>
      <c r="CE68" s="233" t="s">
        <v>3320</v>
      </c>
      <c r="CF68" s="233" t="s">
        <v>733</v>
      </c>
      <c r="CG68" s="233" t="s">
        <v>733</v>
      </c>
      <c r="CH68" s="232">
        <v>1925.2</v>
      </c>
      <c r="CI68" s="232">
        <v>1777.2</v>
      </c>
      <c r="CJ68" s="233" t="s">
        <v>5864</v>
      </c>
      <c r="CK68" s="232">
        <v>365</v>
      </c>
      <c r="CL68" s="232">
        <v>85.36</v>
      </c>
      <c r="CM68" s="232">
        <v>98</v>
      </c>
      <c r="CN68" s="232">
        <v>35</v>
      </c>
      <c r="CO68" s="237">
        <v>46203</v>
      </c>
      <c r="CP68" s="232">
        <v>2026</v>
      </c>
      <c r="CQ68" s="232">
        <v>0.51</v>
      </c>
      <c r="CR68" s="232">
        <v>8</v>
      </c>
      <c r="CS68" s="233" t="s">
        <v>7245</v>
      </c>
      <c r="CT68" s="232">
        <v>4416000</v>
      </c>
      <c r="CU68" s="233" t="s">
        <v>3320</v>
      </c>
      <c r="CV68" s="233" t="s">
        <v>3320</v>
      </c>
      <c r="CW68" s="233" t="s">
        <v>3320</v>
      </c>
      <c r="CX68" s="233" t="s">
        <v>3320</v>
      </c>
      <c r="CY68" s="233" t="s">
        <v>3320</v>
      </c>
      <c r="CZ68" s="233" t="s">
        <v>3320</v>
      </c>
      <c r="DA68" s="233" t="s">
        <v>3320</v>
      </c>
      <c r="DB68" s="233" t="s">
        <v>3320</v>
      </c>
      <c r="DC68" s="233" t="s">
        <v>3320</v>
      </c>
      <c r="DD68" s="233" t="s">
        <v>3320</v>
      </c>
      <c r="DE68" s="235"/>
      <c r="DF68" s="233" t="s">
        <v>3320</v>
      </c>
      <c r="DG68" s="233" t="s">
        <v>3320</v>
      </c>
      <c r="DH68" s="233" t="s">
        <v>3320</v>
      </c>
      <c r="DI68" s="233" t="s">
        <v>3320</v>
      </c>
      <c r="DJ68" s="233" t="s">
        <v>3320</v>
      </c>
      <c r="DK68" s="233" t="s">
        <v>3320</v>
      </c>
      <c r="DL68" s="235"/>
      <c r="DM68" s="233" t="s">
        <v>3320</v>
      </c>
      <c r="DN68" s="233" t="s">
        <v>3320</v>
      </c>
      <c r="DO68" s="233" t="s">
        <v>3320</v>
      </c>
      <c r="DP68" s="235"/>
      <c r="DQ68" s="233" t="s">
        <v>3320</v>
      </c>
      <c r="DR68" s="233" t="s">
        <v>3320</v>
      </c>
      <c r="DS68" s="233" t="s">
        <v>3320</v>
      </c>
      <c r="DT68" s="233" t="s">
        <v>3320</v>
      </c>
      <c r="DU68" s="233" t="s">
        <v>3320</v>
      </c>
      <c r="DV68" s="233" t="s">
        <v>3320</v>
      </c>
      <c r="DW68" s="233" t="s">
        <v>3320</v>
      </c>
      <c r="DX68" s="233" t="s">
        <v>3320</v>
      </c>
      <c r="DY68" s="233" t="s">
        <v>3320</v>
      </c>
      <c r="DZ68" s="233" t="s">
        <v>3320</v>
      </c>
      <c r="EA68" s="233" t="s">
        <v>3320</v>
      </c>
      <c r="EB68" s="233" t="s">
        <v>3320</v>
      </c>
      <c r="EC68" s="233" t="s">
        <v>3320</v>
      </c>
      <c r="ED68" s="233" t="s">
        <v>3320</v>
      </c>
      <c r="EE68" s="233" t="s">
        <v>3320</v>
      </c>
      <c r="EF68" s="233" t="s">
        <v>3320</v>
      </c>
      <c r="EG68" s="233" t="s">
        <v>3320</v>
      </c>
      <c r="EH68" s="233" t="s">
        <v>3320</v>
      </c>
      <c r="EI68" s="233" t="s">
        <v>3320</v>
      </c>
      <c r="EJ68" s="233" t="s">
        <v>3320</v>
      </c>
      <c r="EK68" s="233" t="s">
        <v>3320</v>
      </c>
      <c r="EL68" s="233" t="s">
        <v>3320</v>
      </c>
      <c r="EM68" s="233" t="s">
        <v>3320</v>
      </c>
      <c r="EN68" s="233" t="s">
        <v>3320</v>
      </c>
      <c r="EO68" s="233" t="s">
        <v>3320</v>
      </c>
      <c r="EP68" s="233" t="s">
        <v>3320</v>
      </c>
      <c r="EQ68" s="233" t="s">
        <v>3320</v>
      </c>
      <c r="ER68" s="233" t="s">
        <v>3320</v>
      </c>
      <c r="ES68" s="233" t="s">
        <v>3320</v>
      </c>
      <c r="ET68" s="233" t="s">
        <v>3320</v>
      </c>
      <c r="EU68" s="233" t="s">
        <v>3320</v>
      </c>
      <c r="EV68" s="233" t="s">
        <v>3320</v>
      </c>
      <c r="EW68" s="233" t="s">
        <v>3320</v>
      </c>
      <c r="EX68" s="233" t="s">
        <v>3320</v>
      </c>
      <c r="EY68" s="233" t="s">
        <v>3320</v>
      </c>
      <c r="EZ68" s="233" t="s">
        <v>3320</v>
      </c>
      <c r="FA68" s="233" t="s">
        <v>3320</v>
      </c>
      <c r="FB68" s="233" t="s">
        <v>3320</v>
      </c>
      <c r="FC68" s="233" t="s">
        <v>3320</v>
      </c>
      <c r="FD68" s="233" t="s">
        <v>3320</v>
      </c>
      <c r="FE68" s="233" t="s">
        <v>3320</v>
      </c>
      <c r="FF68" s="233" t="s">
        <v>3320</v>
      </c>
      <c r="FG68" s="233" t="s">
        <v>3320</v>
      </c>
      <c r="FH68" s="233" t="s">
        <v>3320</v>
      </c>
      <c r="FI68" s="233" t="s">
        <v>3320</v>
      </c>
      <c r="FJ68" s="233" t="s">
        <v>3320</v>
      </c>
      <c r="FK68" s="233" t="s">
        <v>3320</v>
      </c>
      <c r="FL68" s="233" t="s">
        <v>3320</v>
      </c>
      <c r="FM68" s="233" t="s">
        <v>3320</v>
      </c>
      <c r="FN68" s="240">
        <v>145517315</v>
      </c>
      <c r="FO68" s="232">
        <v>146</v>
      </c>
      <c r="FP68" s="233" t="s">
        <v>733</v>
      </c>
      <c r="FQ68" s="233" t="s">
        <v>733</v>
      </c>
      <c r="FR68" s="233" t="s">
        <v>733</v>
      </c>
      <c r="FS68" s="233" t="s">
        <v>733</v>
      </c>
      <c r="FT68" s="233" t="s">
        <v>519</v>
      </c>
      <c r="FU68" s="233" t="s">
        <v>7223</v>
      </c>
      <c r="FV68" s="233" t="s">
        <v>7246</v>
      </c>
      <c r="FW68" s="241" t="s">
        <v>7221</v>
      </c>
      <c r="FX68" s="242">
        <v>115</v>
      </c>
      <c r="FY68" s="233" t="s">
        <v>7247</v>
      </c>
      <c r="FZ68" s="240">
        <v>145517315</v>
      </c>
      <c r="GA68" s="240">
        <v>12461677</v>
      </c>
      <c r="GB68" s="240">
        <v>3643</v>
      </c>
      <c r="GC68" s="232">
        <v>114</v>
      </c>
      <c r="GD68" s="233" t="s">
        <v>6712</v>
      </c>
      <c r="GE68" s="233" t="s">
        <v>733</v>
      </c>
      <c r="GF68" s="233" t="s">
        <v>733</v>
      </c>
      <c r="GG68" s="233" t="s">
        <v>6713</v>
      </c>
      <c r="GH68" s="233" t="s">
        <v>733</v>
      </c>
      <c r="GI68" s="233" t="s">
        <v>733</v>
      </c>
      <c r="GJ68" s="233" t="s">
        <v>733</v>
      </c>
      <c r="GK68" s="233" t="s">
        <v>733</v>
      </c>
      <c r="GL68" s="233" t="s">
        <v>733</v>
      </c>
      <c r="GM68" s="243" t="s">
        <v>5676</v>
      </c>
      <c r="GN68" s="233" t="s">
        <v>3320</v>
      </c>
      <c r="GO68" s="233" t="s">
        <v>733</v>
      </c>
      <c r="GP68" s="233" t="s">
        <v>5872</v>
      </c>
      <c r="GQ68" s="233" t="s">
        <v>733</v>
      </c>
      <c r="GR68" s="233" t="s">
        <v>5946</v>
      </c>
      <c r="GS68" s="233" t="s">
        <v>7227</v>
      </c>
      <c r="GT68" s="233" t="s">
        <v>3320</v>
      </c>
      <c r="GU68" s="232">
        <v>1</v>
      </c>
      <c r="GV68" s="233" t="s">
        <v>733</v>
      </c>
      <c r="GW68" s="233" t="s">
        <v>5873</v>
      </c>
      <c r="GX68" s="233" t="s">
        <v>7228</v>
      </c>
      <c r="GY68" s="233" t="s">
        <v>733</v>
      </c>
      <c r="GZ68" s="233" t="s">
        <v>3320</v>
      </c>
      <c r="HA68" s="233" t="s">
        <v>7248</v>
      </c>
      <c r="HB68" s="233" t="s">
        <v>7249</v>
      </c>
      <c r="HC68" s="233" t="s">
        <v>5683</v>
      </c>
      <c r="HD68" s="233" t="s">
        <v>5683</v>
      </c>
      <c r="HE68" s="233" t="s">
        <v>5683</v>
      </c>
      <c r="HF68" s="233" t="s">
        <v>733</v>
      </c>
      <c r="HG68" s="233" t="s">
        <v>1214</v>
      </c>
      <c r="HH68" s="244">
        <v>46077.722893518519</v>
      </c>
      <c r="HI68" s="244">
        <v>46079.707025462965</v>
      </c>
      <c r="HJ68" s="233" t="s">
        <v>5685</v>
      </c>
      <c r="HK68" s="233" t="s">
        <v>3320</v>
      </c>
      <c r="HL68" s="233" t="s">
        <v>3320</v>
      </c>
      <c r="HM68" s="233" t="s">
        <v>3320</v>
      </c>
      <c r="HN68" s="233" t="s">
        <v>3320</v>
      </c>
      <c r="HO68" s="233" t="s">
        <v>3320</v>
      </c>
      <c r="HP68" s="233" t="s">
        <v>3320</v>
      </c>
      <c r="HQ68" s="233" t="s">
        <v>3320</v>
      </c>
      <c r="HR68" s="233" t="s">
        <v>3320</v>
      </c>
      <c r="HS68" s="233" t="s">
        <v>3320</v>
      </c>
      <c r="HT68" s="233" t="s">
        <v>3320</v>
      </c>
      <c r="HU68" s="233" t="s">
        <v>3320</v>
      </c>
      <c r="HV68" s="233" t="s">
        <v>3320</v>
      </c>
      <c r="HW68" s="233" t="s">
        <v>3320</v>
      </c>
      <c r="HX68" s="233" t="s">
        <v>3320</v>
      </c>
      <c r="HY68" s="233" t="s">
        <v>3320</v>
      </c>
      <c r="HZ68" s="233" t="s">
        <v>3320</v>
      </c>
      <c r="IA68" s="233" t="s">
        <v>3320</v>
      </c>
      <c r="IB68" s="233" t="s">
        <v>3320</v>
      </c>
      <c r="IC68" s="233" t="s">
        <v>3320</v>
      </c>
      <c r="ID68" s="233" t="s">
        <v>3320</v>
      </c>
      <c r="IE68" s="233" t="s">
        <v>3320</v>
      </c>
      <c r="IF68" s="233" t="s">
        <v>3320</v>
      </c>
      <c r="IG68" s="233" t="s">
        <v>3320</v>
      </c>
      <c r="IH68" s="233" t="s">
        <v>3320</v>
      </c>
      <c r="II68" s="233" t="s">
        <v>3320</v>
      </c>
      <c r="IJ68" s="233" t="s">
        <v>3320</v>
      </c>
      <c r="IK68" s="233" t="s">
        <v>3320</v>
      </c>
      <c r="IL68" s="233" t="s">
        <v>3320</v>
      </c>
      <c r="IM68" s="233" t="s">
        <v>3320</v>
      </c>
      <c r="IN68" s="233" t="s">
        <v>3320</v>
      </c>
      <c r="IO68" s="233" t="s">
        <v>3320</v>
      </c>
      <c r="IP68" s="233" t="s">
        <v>3320</v>
      </c>
      <c r="IQ68" s="233" t="s">
        <v>3320</v>
      </c>
      <c r="IR68" s="233" t="s">
        <v>3320</v>
      </c>
      <c r="IS68" s="233" t="s">
        <v>3320</v>
      </c>
      <c r="IT68" s="233" t="s">
        <v>3320</v>
      </c>
      <c r="IU68" s="233" t="s">
        <v>3320</v>
      </c>
      <c r="IV68" s="233" t="s">
        <v>3320</v>
      </c>
      <c r="IW68" s="233" t="s">
        <v>6961</v>
      </c>
      <c r="IX68" s="234" t="s">
        <v>7231</v>
      </c>
      <c r="IY68" s="234" t="s">
        <v>5774</v>
      </c>
      <c r="IZ68" s="233" t="s">
        <v>7232</v>
      </c>
      <c r="JA68" s="235"/>
      <c r="JB68" s="233"/>
      <c r="JC68" s="233"/>
      <c r="JD68" s="233"/>
      <c r="JE68" s="235"/>
      <c r="JF68" s="232" t="s">
        <v>3320</v>
      </c>
      <c r="JG68" s="232" t="s">
        <v>3320</v>
      </c>
      <c r="JH68" s="232" t="s">
        <v>3320</v>
      </c>
      <c r="JI68" s="232" t="s">
        <v>3320</v>
      </c>
      <c r="JJ68" s="232" t="s">
        <v>3320</v>
      </c>
      <c r="JK68" s="233" t="s">
        <v>202</v>
      </c>
      <c r="JL68" s="235"/>
      <c r="JM68" s="235"/>
      <c r="JN68" s="233" t="s">
        <v>202</v>
      </c>
      <c r="JO68" s="232">
        <v>1</v>
      </c>
      <c r="JP68" s="232">
        <v>0</v>
      </c>
      <c r="JQ68" s="233"/>
      <c r="JR68" s="233"/>
      <c r="JS68" s="233"/>
      <c r="JT68" s="233"/>
      <c r="JU68" s="233"/>
      <c r="JV68" s="233"/>
      <c r="JW68" s="233"/>
      <c r="JX68" s="233"/>
      <c r="JY68" s="233"/>
      <c r="JZ68" s="233"/>
      <c r="KA68" s="233"/>
      <c r="KB68" s="233"/>
      <c r="KC68" s="233"/>
      <c r="KD68" s="233"/>
      <c r="KE68" s="233"/>
      <c r="KF68" s="233"/>
      <c r="KG68" s="233"/>
      <c r="KH68" s="233"/>
      <c r="KI68" s="233"/>
      <c r="KJ68" s="233"/>
      <c r="KK68" s="233"/>
      <c r="KL68" s="233"/>
      <c r="KM68" s="233"/>
      <c r="KN68" s="232" t="s">
        <v>3320</v>
      </c>
      <c r="KO68" s="232" t="s">
        <v>3320</v>
      </c>
      <c r="KP68" s="232" t="s">
        <v>3320</v>
      </c>
      <c r="KQ68" s="235"/>
      <c r="KR68" s="235"/>
      <c r="KS68" s="235"/>
      <c r="KT68" s="233"/>
      <c r="KU68" s="235"/>
      <c r="KV68" s="235"/>
      <c r="KW68" s="235"/>
      <c r="KX68" s="233"/>
      <c r="KY68" s="232">
        <v>110</v>
      </c>
      <c r="KZ68" s="236">
        <v>0</v>
      </c>
      <c r="LA68" s="235"/>
      <c r="LB68" s="232">
        <v>0</v>
      </c>
      <c r="LC68" s="233"/>
      <c r="LD68" s="235"/>
      <c r="LE68" s="235"/>
      <c r="LF68" s="235"/>
    </row>
    <row r="69" spans="1:318" ht="49.5" customHeight="1" thickBot="1">
      <c r="A69" s="231" t="s">
        <v>5638</v>
      </c>
      <c r="B69" s="232">
        <v>425</v>
      </c>
      <c r="C69" s="233" t="s">
        <v>7250</v>
      </c>
      <c r="D69" s="233" t="s">
        <v>7251</v>
      </c>
      <c r="E69" s="232">
        <v>425</v>
      </c>
      <c r="F69" s="235"/>
      <c r="G69" s="233" t="s">
        <v>6687</v>
      </c>
      <c r="H69" s="233" t="s">
        <v>401</v>
      </c>
      <c r="I69" s="234">
        <v>1</v>
      </c>
      <c r="J69" s="235"/>
      <c r="K69" s="234" t="s">
        <v>68</v>
      </c>
      <c r="L69" s="235"/>
      <c r="M69" s="234">
        <v>1</v>
      </c>
      <c r="N69" s="235"/>
      <c r="O69" s="235"/>
      <c r="P69" s="235"/>
      <c r="Q69" s="234">
        <v>1</v>
      </c>
      <c r="R69" s="234" t="s">
        <v>68</v>
      </c>
      <c r="S69" s="235"/>
      <c r="T69" s="235"/>
      <c r="U69" s="235"/>
      <c r="V69" s="233" t="s">
        <v>7252</v>
      </c>
      <c r="W69" s="233" t="s">
        <v>5643</v>
      </c>
      <c r="X69" s="232">
        <v>1</v>
      </c>
      <c r="Y69" s="232">
        <v>72</v>
      </c>
      <c r="Z69" s="236">
        <v>0</v>
      </c>
      <c r="AA69" s="236">
        <v>0</v>
      </c>
      <c r="AB69" s="232">
        <v>1</v>
      </c>
      <c r="AC69" s="233" t="s">
        <v>6689</v>
      </c>
      <c r="AD69" s="233" t="s">
        <v>6690</v>
      </c>
      <c r="AE69" s="234" t="s">
        <v>5645</v>
      </c>
      <c r="AF69" s="233" t="s">
        <v>5646</v>
      </c>
      <c r="AG69" s="234" t="s">
        <v>5645</v>
      </c>
      <c r="AH69" s="233" t="s">
        <v>6689</v>
      </c>
      <c r="AI69" s="233" t="s">
        <v>5698</v>
      </c>
      <c r="AJ69" s="233" t="s">
        <v>6691</v>
      </c>
      <c r="AK69" s="233" t="s">
        <v>6692</v>
      </c>
      <c r="AL69" s="233" t="s">
        <v>6693</v>
      </c>
      <c r="AM69" s="235"/>
      <c r="AN69" s="233" t="s">
        <v>401</v>
      </c>
      <c r="AO69" s="233" t="s">
        <v>6694</v>
      </c>
      <c r="AP69" s="233" t="s">
        <v>6695</v>
      </c>
      <c r="AQ69" s="233" t="s">
        <v>6696</v>
      </c>
      <c r="AR69" s="233" t="s">
        <v>6697</v>
      </c>
      <c r="AS69" s="233" t="s">
        <v>6698</v>
      </c>
      <c r="AT69" s="233" t="s">
        <v>733</v>
      </c>
      <c r="AU69" s="233" t="s">
        <v>733</v>
      </c>
      <c r="AV69" s="233" t="s">
        <v>733</v>
      </c>
      <c r="AW69" s="233" t="s">
        <v>3320</v>
      </c>
      <c r="AX69" s="233" t="s">
        <v>6699</v>
      </c>
      <c r="AY69" s="233" t="s">
        <v>733</v>
      </c>
      <c r="AZ69" s="233" t="s">
        <v>6700</v>
      </c>
      <c r="BA69" s="233" t="s">
        <v>6701</v>
      </c>
      <c r="BB69" s="233" t="s">
        <v>6702</v>
      </c>
      <c r="BC69" s="233" t="s">
        <v>6703</v>
      </c>
      <c r="BD69" s="233" t="s">
        <v>6704</v>
      </c>
      <c r="BE69" s="233" t="s">
        <v>6705</v>
      </c>
      <c r="BF69" s="234" t="s">
        <v>1214</v>
      </c>
      <c r="BG69" s="233" t="s">
        <v>3320</v>
      </c>
      <c r="BH69" s="233" t="s">
        <v>5663</v>
      </c>
      <c r="BI69" s="233" t="s">
        <v>5663</v>
      </c>
      <c r="BJ69" s="233" t="s">
        <v>3569</v>
      </c>
      <c r="BK69" s="233" t="s">
        <v>7253</v>
      </c>
      <c r="BL69" s="234">
        <v>115</v>
      </c>
      <c r="BM69" s="233" t="s">
        <v>5665</v>
      </c>
      <c r="BN69" s="237">
        <v>47027</v>
      </c>
      <c r="BO69" s="232">
        <v>15</v>
      </c>
      <c r="BP69" s="232">
        <v>2028</v>
      </c>
      <c r="BQ69" s="232">
        <v>72</v>
      </c>
      <c r="BR69" s="250">
        <v>72</v>
      </c>
      <c r="BS69" s="233" t="s">
        <v>5666</v>
      </c>
      <c r="BT69" s="232">
        <v>82</v>
      </c>
      <c r="BU69" s="234">
        <v>224.08</v>
      </c>
      <c r="BV69" s="238">
        <v>0.36</v>
      </c>
      <c r="BW69" s="239" t="s">
        <v>910</v>
      </c>
      <c r="BX69" s="233" t="s">
        <v>733</v>
      </c>
      <c r="BY69" s="233" t="s">
        <v>910</v>
      </c>
      <c r="BZ69" s="232">
        <v>35.57</v>
      </c>
      <c r="CA69" s="233" t="s">
        <v>1214</v>
      </c>
      <c r="CB69" s="232">
        <v>640</v>
      </c>
      <c r="CC69" s="233" t="s">
        <v>5713</v>
      </c>
      <c r="CD69" s="233" t="s">
        <v>5801</v>
      </c>
      <c r="CE69" s="233" t="s">
        <v>3320</v>
      </c>
      <c r="CF69" s="233" t="s">
        <v>733</v>
      </c>
      <c r="CG69" s="233" t="s">
        <v>733</v>
      </c>
      <c r="CH69" s="232">
        <v>2077.1999999999998</v>
      </c>
      <c r="CI69" s="232">
        <v>1917.5</v>
      </c>
      <c r="CJ69" s="233" t="s">
        <v>6707</v>
      </c>
      <c r="CK69" s="232">
        <v>365</v>
      </c>
      <c r="CL69" s="232">
        <v>85.4</v>
      </c>
      <c r="CM69" s="232">
        <v>97.5</v>
      </c>
      <c r="CN69" s="232">
        <v>35</v>
      </c>
      <c r="CO69" s="237">
        <v>46387</v>
      </c>
      <c r="CP69" s="232">
        <v>2026</v>
      </c>
      <c r="CQ69" s="232">
        <v>0.49</v>
      </c>
      <c r="CR69" s="232">
        <v>8</v>
      </c>
      <c r="CS69" s="233" t="s">
        <v>7254</v>
      </c>
      <c r="CT69" s="232">
        <v>3003000</v>
      </c>
      <c r="CU69" s="233" t="s">
        <v>3320</v>
      </c>
      <c r="CV69" s="233" t="s">
        <v>3320</v>
      </c>
      <c r="CW69" s="233" t="s">
        <v>3320</v>
      </c>
      <c r="CX69" s="233" t="s">
        <v>3320</v>
      </c>
      <c r="CY69" s="233" t="s">
        <v>3320</v>
      </c>
      <c r="CZ69" s="233" t="s">
        <v>3320</v>
      </c>
      <c r="DA69" s="233" t="s">
        <v>3320</v>
      </c>
      <c r="DB69" s="233" t="s">
        <v>3320</v>
      </c>
      <c r="DC69" s="233" t="s">
        <v>3320</v>
      </c>
      <c r="DD69" s="233" t="s">
        <v>3320</v>
      </c>
      <c r="DE69" s="235"/>
      <c r="DF69" s="233" t="s">
        <v>3320</v>
      </c>
      <c r="DG69" s="233" t="s">
        <v>3320</v>
      </c>
      <c r="DH69" s="233" t="s">
        <v>3320</v>
      </c>
      <c r="DI69" s="233" t="s">
        <v>3320</v>
      </c>
      <c r="DJ69" s="233" t="s">
        <v>3320</v>
      </c>
      <c r="DK69" s="233" t="s">
        <v>3320</v>
      </c>
      <c r="DL69" s="235"/>
      <c r="DM69" s="233" t="s">
        <v>3320</v>
      </c>
      <c r="DN69" s="233" t="s">
        <v>3320</v>
      </c>
      <c r="DO69" s="233" t="s">
        <v>3320</v>
      </c>
      <c r="DP69" s="235"/>
      <c r="DQ69" s="233" t="s">
        <v>3320</v>
      </c>
      <c r="DR69" s="233" t="s">
        <v>3320</v>
      </c>
      <c r="DS69" s="233" t="s">
        <v>3320</v>
      </c>
      <c r="DT69" s="233" t="s">
        <v>3320</v>
      </c>
      <c r="DU69" s="233" t="s">
        <v>3320</v>
      </c>
      <c r="DV69" s="233" t="s">
        <v>3320</v>
      </c>
      <c r="DW69" s="233" t="s">
        <v>3320</v>
      </c>
      <c r="DX69" s="233" t="s">
        <v>3320</v>
      </c>
      <c r="DY69" s="233" t="s">
        <v>3320</v>
      </c>
      <c r="DZ69" s="233" t="s">
        <v>3320</v>
      </c>
      <c r="EA69" s="233" t="s">
        <v>3320</v>
      </c>
      <c r="EB69" s="233" t="s">
        <v>3320</v>
      </c>
      <c r="EC69" s="233" t="s">
        <v>3320</v>
      </c>
      <c r="ED69" s="233" t="s">
        <v>3320</v>
      </c>
      <c r="EE69" s="233" t="s">
        <v>3320</v>
      </c>
      <c r="EF69" s="233" t="s">
        <v>3320</v>
      </c>
      <c r="EG69" s="233" t="s">
        <v>3320</v>
      </c>
      <c r="EH69" s="233" t="s">
        <v>3320</v>
      </c>
      <c r="EI69" s="233" t="s">
        <v>3320</v>
      </c>
      <c r="EJ69" s="233" t="s">
        <v>3320</v>
      </c>
      <c r="EK69" s="233" t="s">
        <v>3320</v>
      </c>
      <c r="EL69" s="233" t="s">
        <v>3320</v>
      </c>
      <c r="EM69" s="233" t="s">
        <v>3320</v>
      </c>
      <c r="EN69" s="233" t="s">
        <v>3320</v>
      </c>
      <c r="EO69" s="233" t="s">
        <v>3320</v>
      </c>
      <c r="EP69" s="233" t="s">
        <v>3320</v>
      </c>
      <c r="EQ69" s="233" t="s">
        <v>3320</v>
      </c>
      <c r="ER69" s="233" t="s">
        <v>3320</v>
      </c>
      <c r="ES69" s="233" t="s">
        <v>3320</v>
      </c>
      <c r="ET69" s="233" t="s">
        <v>3320</v>
      </c>
      <c r="EU69" s="233" t="s">
        <v>3320</v>
      </c>
      <c r="EV69" s="233" t="s">
        <v>3320</v>
      </c>
      <c r="EW69" s="233" t="s">
        <v>3320</v>
      </c>
      <c r="EX69" s="233" t="s">
        <v>3320</v>
      </c>
      <c r="EY69" s="233" t="s">
        <v>3320</v>
      </c>
      <c r="EZ69" s="233" t="s">
        <v>3320</v>
      </c>
      <c r="FA69" s="233" t="s">
        <v>3320</v>
      </c>
      <c r="FB69" s="233" t="s">
        <v>3320</v>
      </c>
      <c r="FC69" s="233" t="s">
        <v>3320</v>
      </c>
      <c r="FD69" s="233" t="s">
        <v>3320</v>
      </c>
      <c r="FE69" s="233" t="s">
        <v>3320</v>
      </c>
      <c r="FF69" s="233" t="s">
        <v>3320</v>
      </c>
      <c r="FG69" s="233" t="s">
        <v>3320</v>
      </c>
      <c r="FH69" s="233" t="s">
        <v>3320</v>
      </c>
      <c r="FI69" s="233" t="s">
        <v>3320</v>
      </c>
      <c r="FJ69" s="233" t="s">
        <v>3320</v>
      </c>
      <c r="FK69" s="233" t="s">
        <v>3320</v>
      </c>
      <c r="FL69" s="233" t="s">
        <v>3320</v>
      </c>
      <c r="FM69" s="233" t="s">
        <v>3320</v>
      </c>
      <c r="FN69" s="240">
        <v>110742203</v>
      </c>
      <c r="FO69" s="232">
        <v>111</v>
      </c>
      <c r="FP69" s="233" t="s">
        <v>1214</v>
      </c>
      <c r="FQ69" s="233" t="s">
        <v>733</v>
      </c>
      <c r="FR69" s="233" t="s">
        <v>733</v>
      </c>
      <c r="FS69" s="233" t="s">
        <v>733</v>
      </c>
      <c r="FT69" s="233" t="s">
        <v>1414</v>
      </c>
      <c r="FU69" s="233" t="s">
        <v>7255</v>
      </c>
      <c r="FV69" s="233" t="s">
        <v>7256</v>
      </c>
      <c r="FW69" s="241" t="s">
        <v>7257</v>
      </c>
      <c r="FX69" s="242">
        <v>115</v>
      </c>
      <c r="FY69" s="233" t="s">
        <v>7258</v>
      </c>
      <c r="FZ69" s="240">
        <v>110742203</v>
      </c>
      <c r="GA69" s="240">
        <v>7130779</v>
      </c>
      <c r="GB69" s="240">
        <v>3842</v>
      </c>
      <c r="GC69" s="232">
        <v>116</v>
      </c>
      <c r="GD69" s="233" t="s">
        <v>6712</v>
      </c>
      <c r="GE69" s="233" t="s">
        <v>733</v>
      </c>
      <c r="GF69" s="233" t="s">
        <v>733</v>
      </c>
      <c r="GG69" s="233" t="s">
        <v>6713</v>
      </c>
      <c r="GH69" s="233" t="s">
        <v>733</v>
      </c>
      <c r="GI69" s="233" t="s">
        <v>733</v>
      </c>
      <c r="GJ69" s="233" t="s">
        <v>733</v>
      </c>
      <c r="GK69" s="233" t="s">
        <v>733</v>
      </c>
      <c r="GL69" s="233" t="s">
        <v>733</v>
      </c>
      <c r="GM69" s="243" t="s">
        <v>5676</v>
      </c>
      <c r="GN69" s="233" t="s">
        <v>3320</v>
      </c>
      <c r="GO69" s="233" t="s">
        <v>733</v>
      </c>
      <c r="GP69" s="233" t="s">
        <v>5721</v>
      </c>
      <c r="GQ69" s="233" t="s">
        <v>733</v>
      </c>
      <c r="GR69" s="233" t="s">
        <v>5679</v>
      </c>
      <c r="GS69" s="233" t="s">
        <v>3320</v>
      </c>
      <c r="GT69" s="233" t="s">
        <v>3320</v>
      </c>
      <c r="GU69" s="232">
        <v>1</v>
      </c>
      <c r="GV69" s="233" t="s">
        <v>733</v>
      </c>
      <c r="GW69" s="233" t="s">
        <v>5679</v>
      </c>
      <c r="GX69" s="233" t="s">
        <v>7259</v>
      </c>
      <c r="GY69" s="233" t="s">
        <v>733</v>
      </c>
      <c r="GZ69" s="233" t="s">
        <v>3320</v>
      </c>
      <c r="HA69" s="233" t="s">
        <v>7260</v>
      </c>
      <c r="HB69" s="233" t="s">
        <v>7261</v>
      </c>
      <c r="HC69" s="233" t="s">
        <v>5683</v>
      </c>
      <c r="HD69" s="233" t="s">
        <v>5952</v>
      </c>
      <c r="HE69" s="233" t="s">
        <v>5684</v>
      </c>
      <c r="HF69" s="233" t="s">
        <v>733</v>
      </c>
      <c r="HG69" s="233" t="s">
        <v>1214</v>
      </c>
      <c r="HH69" s="244">
        <v>46070.543530092589</v>
      </c>
      <c r="HI69" s="244">
        <v>46079.694988425923</v>
      </c>
      <c r="HJ69" s="233" t="s">
        <v>5685</v>
      </c>
      <c r="HK69" s="233" t="s">
        <v>3320</v>
      </c>
      <c r="HL69" s="233" t="s">
        <v>3320</v>
      </c>
      <c r="HM69" s="233" t="s">
        <v>3320</v>
      </c>
      <c r="HN69" s="233" t="s">
        <v>3320</v>
      </c>
      <c r="HO69" s="233" t="s">
        <v>3320</v>
      </c>
      <c r="HP69" s="233" t="s">
        <v>3320</v>
      </c>
      <c r="HQ69" s="233" t="s">
        <v>3320</v>
      </c>
      <c r="HR69" s="233" t="s">
        <v>3320</v>
      </c>
      <c r="HS69" s="233" t="s">
        <v>3320</v>
      </c>
      <c r="HT69" s="233" t="s">
        <v>3320</v>
      </c>
      <c r="HU69" s="233" t="s">
        <v>3320</v>
      </c>
      <c r="HV69" s="233" t="s">
        <v>3320</v>
      </c>
      <c r="HW69" s="233" t="s">
        <v>3320</v>
      </c>
      <c r="HX69" s="233" t="s">
        <v>3320</v>
      </c>
      <c r="HY69" s="233" t="s">
        <v>3320</v>
      </c>
      <c r="HZ69" s="233" t="s">
        <v>3320</v>
      </c>
      <c r="IA69" s="233" t="s">
        <v>3320</v>
      </c>
      <c r="IB69" s="233" t="s">
        <v>3320</v>
      </c>
      <c r="IC69" s="233" t="s">
        <v>3320</v>
      </c>
      <c r="ID69" s="233" t="s">
        <v>3320</v>
      </c>
      <c r="IE69" s="233" t="s">
        <v>3320</v>
      </c>
      <c r="IF69" s="233" t="s">
        <v>3320</v>
      </c>
      <c r="IG69" s="233" t="s">
        <v>3320</v>
      </c>
      <c r="IH69" s="233" t="s">
        <v>3320</v>
      </c>
      <c r="II69" s="233" t="s">
        <v>3320</v>
      </c>
      <c r="IJ69" s="233" t="s">
        <v>3320</v>
      </c>
      <c r="IK69" s="233" t="s">
        <v>3320</v>
      </c>
      <c r="IL69" s="233" t="s">
        <v>3320</v>
      </c>
      <c r="IM69" s="233" t="s">
        <v>3320</v>
      </c>
      <c r="IN69" s="233" t="s">
        <v>3320</v>
      </c>
      <c r="IO69" s="233" t="s">
        <v>3320</v>
      </c>
      <c r="IP69" s="233" t="s">
        <v>3320</v>
      </c>
      <c r="IQ69" s="233" t="s">
        <v>3320</v>
      </c>
      <c r="IR69" s="233" t="s">
        <v>3320</v>
      </c>
      <c r="IS69" s="233" t="s">
        <v>3320</v>
      </c>
      <c r="IT69" s="233" t="s">
        <v>3320</v>
      </c>
      <c r="IU69" s="233" t="s">
        <v>3320</v>
      </c>
      <c r="IV69" s="233" t="s">
        <v>3320</v>
      </c>
      <c r="IW69" s="247" t="s">
        <v>85</v>
      </c>
      <c r="IX69" s="246" t="s">
        <v>6717</v>
      </c>
      <c r="IY69" s="246" t="s">
        <v>910</v>
      </c>
      <c r="IZ69" s="247" t="s">
        <v>955</v>
      </c>
      <c r="JA69" s="235"/>
      <c r="JB69" s="233"/>
      <c r="JC69" s="233"/>
      <c r="JD69" s="233"/>
      <c r="JE69" s="235"/>
      <c r="JF69" s="232" t="s">
        <v>3320</v>
      </c>
      <c r="JG69" s="232" t="s">
        <v>3320</v>
      </c>
      <c r="JH69" s="232" t="s">
        <v>3320</v>
      </c>
      <c r="JI69" s="232" t="s">
        <v>3320</v>
      </c>
      <c r="JJ69" s="232" t="s">
        <v>3320</v>
      </c>
      <c r="JK69" s="233" t="s">
        <v>202</v>
      </c>
      <c r="JL69" s="235"/>
      <c r="JM69" s="235"/>
      <c r="JN69" s="233" t="s">
        <v>202</v>
      </c>
      <c r="JO69" s="232">
        <v>5</v>
      </c>
      <c r="JP69" s="232">
        <v>0</v>
      </c>
      <c r="JQ69" s="233"/>
      <c r="JR69" s="233"/>
      <c r="JS69" s="233"/>
      <c r="JT69" s="233"/>
      <c r="JU69" s="233"/>
      <c r="JV69" s="233"/>
      <c r="JW69" s="233"/>
      <c r="JX69" s="233"/>
      <c r="JY69" s="233"/>
      <c r="JZ69" s="233"/>
      <c r="KA69" s="233"/>
      <c r="KB69" s="233"/>
      <c r="KC69" s="233"/>
      <c r="KD69" s="233"/>
      <c r="KE69" s="233"/>
      <c r="KF69" s="233"/>
      <c r="KG69" s="233"/>
      <c r="KH69" s="233"/>
      <c r="KI69" s="233"/>
      <c r="KJ69" s="233"/>
      <c r="KK69" s="233"/>
      <c r="KL69" s="233"/>
      <c r="KM69" s="233"/>
      <c r="KN69" s="232" t="s">
        <v>3320</v>
      </c>
      <c r="KO69" s="232" t="s">
        <v>3320</v>
      </c>
      <c r="KP69" s="232" t="s">
        <v>3320</v>
      </c>
      <c r="KQ69" s="235"/>
      <c r="KR69" s="235"/>
      <c r="KS69" s="235"/>
      <c r="KT69" s="233"/>
      <c r="KU69" s="235"/>
      <c r="KV69" s="235"/>
      <c r="KW69" s="235"/>
      <c r="KX69" s="233"/>
      <c r="KY69" s="232">
        <v>72</v>
      </c>
      <c r="KZ69" s="236">
        <v>0</v>
      </c>
      <c r="LA69" s="235"/>
      <c r="LB69" s="232">
        <v>0</v>
      </c>
      <c r="LC69" s="233"/>
      <c r="LD69" s="233" t="s">
        <v>7262</v>
      </c>
      <c r="LE69" s="233" t="s">
        <v>5777</v>
      </c>
      <c r="LF69" s="235"/>
    </row>
    <row r="70" spans="1:318" ht="49.5" customHeight="1" thickBot="1">
      <c r="A70" s="231" t="s">
        <v>5638</v>
      </c>
      <c r="B70" s="232">
        <v>573</v>
      </c>
      <c r="C70" s="233" t="s">
        <v>7263</v>
      </c>
      <c r="D70" s="233" t="s">
        <v>7264</v>
      </c>
      <c r="E70" s="232">
        <v>573</v>
      </c>
      <c r="F70" s="235"/>
      <c r="G70" s="233" t="s">
        <v>6687</v>
      </c>
      <c r="H70" s="233" t="s">
        <v>401</v>
      </c>
      <c r="I70" s="234">
        <v>1</v>
      </c>
      <c r="J70" s="235"/>
      <c r="K70" s="234" t="s">
        <v>68</v>
      </c>
      <c r="L70" s="235"/>
      <c r="M70" s="234">
        <v>1</v>
      </c>
      <c r="N70" s="235"/>
      <c r="O70" s="235"/>
      <c r="P70" s="235"/>
      <c r="Q70" s="234">
        <v>1</v>
      </c>
      <c r="R70" s="234" t="s">
        <v>68</v>
      </c>
      <c r="S70" s="235"/>
      <c r="T70" s="235"/>
      <c r="U70" s="235"/>
      <c r="V70" s="233" t="s">
        <v>5207</v>
      </c>
      <c r="W70" s="233" t="s">
        <v>5916</v>
      </c>
      <c r="X70" s="232">
        <v>1.5</v>
      </c>
      <c r="Y70" s="232">
        <v>450</v>
      </c>
      <c r="Z70" s="236">
        <v>0</v>
      </c>
      <c r="AA70" s="236">
        <v>0</v>
      </c>
      <c r="AB70" s="232">
        <v>1</v>
      </c>
      <c r="AC70" s="233" t="s">
        <v>6689</v>
      </c>
      <c r="AD70" s="233" t="s">
        <v>6690</v>
      </c>
      <c r="AE70" s="234" t="s">
        <v>5645</v>
      </c>
      <c r="AF70" s="233" t="s">
        <v>5646</v>
      </c>
      <c r="AG70" s="234" t="s">
        <v>5645</v>
      </c>
      <c r="AH70" s="233" t="s">
        <v>6689</v>
      </c>
      <c r="AI70" s="233" t="s">
        <v>5698</v>
      </c>
      <c r="AJ70" s="233" t="s">
        <v>6691</v>
      </c>
      <c r="AK70" s="233" t="s">
        <v>6692</v>
      </c>
      <c r="AL70" s="233" t="s">
        <v>6693</v>
      </c>
      <c r="AM70" s="235"/>
      <c r="AN70" s="233" t="s">
        <v>401</v>
      </c>
      <c r="AO70" s="233" t="s">
        <v>6694</v>
      </c>
      <c r="AP70" s="233" t="s">
        <v>6695</v>
      </c>
      <c r="AQ70" s="233" t="s">
        <v>6696</v>
      </c>
      <c r="AR70" s="233" t="s">
        <v>6697</v>
      </c>
      <c r="AS70" s="233" t="s">
        <v>6698</v>
      </c>
      <c r="AT70" s="233" t="s">
        <v>733</v>
      </c>
      <c r="AU70" s="233" t="s">
        <v>733</v>
      </c>
      <c r="AV70" s="233" t="s">
        <v>733</v>
      </c>
      <c r="AW70" s="233" t="s">
        <v>3320</v>
      </c>
      <c r="AX70" s="233" t="s">
        <v>6699</v>
      </c>
      <c r="AY70" s="233" t="s">
        <v>733</v>
      </c>
      <c r="AZ70" s="233" t="s">
        <v>6700</v>
      </c>
      <c r="BA70" s="233" t="s">
        <v>6701</v>
      </c>
      <c r="BB70" s="233" t="s">
        <v>6702</v>
      </c>
      <c r="BC70" s="233" t="s">
        <v>6703</v>
      </c>
      <c r="BD70" s="233" t="s">
        <v>6704</v>
      </c>
      <c r="BE70" s="233" t="s">
        <v>6705</v>
      </c>
      <c r="BF70" s="234" t="s">
        <v>1214</v>
      </c>
      <c r="BG70" s="233" t="s">
        <v>3320</v>
      </c>
      <c r="BH70" s="233" t="s">
        <v>2043</v>
      </c>
      <c r="BI70" s="233" t="s">
        <v>2043</v>
      </c>
      <c r="BJ70" s="233" t="s">
        <v>5934</v>
      </c>
      <c r="BK70" s="233" t="s">
        <v>7265</v>
      </c>
      <c r="BL70" s="234">
        <v>400</v>
      </c>
      <c r="BM70" s="233" t="s">
        <v>5936</v>
      </c>
      <c r="BN70" s="237">
        <v>47239</v>
      </c>
      <c r="BO70" s="234">
        <v>24</v>
      </c>
      <c r="BP70" s="232">
        <v>2029</v>
      </c>
      <c r="BQ70" s="232">
        <v>300</v>
      </c>
      <c r="BR70" s="234">
        <v>300</v>
      </c>
      <c r="BS70" s="233" t="s">
        <v>5666</v>
      </c>
      <c r="BT70" s="232">
        <v>68</v>
      </c>
      <c r="BU70" s="234">
        <v>1028.73</v>
      </c>
      <c r="BV70" s="238">
        <v>0.39</v>
      </c>
      <c r="BW70" s="239" t="s">
        <v>910</v>
      </c>
      <c r="BX70" s="233" t="s">
        <v>733</v>
      </c>
      <c r="BY70" s="233" t="s">
        <v>910</v>
      </c>
      <c r="BZ70" s="233" t="s">
        <v>3320</v>
      </c>
      <c r="CA70" s="233" t="s">
        <v>3320</v>
      </c>
      <c r="CB70" s="233" t="s">
        <v>3320</v>
      </c>
      <c r="CC70" s="233" t="s">
        <v>3320</v>
      </c>
      <c r="CD70" s="233" t="s">
        <v>3320</v>
      </c>
      <c r="CE70" s="233" t="s">
        <v>3320</v>
      </c>
      <c r="CF70" s="233" t="s">
        <v>3320</v>
      </c>
      <c r="CG70" s="233" t="s">
        <v>3320</v>
      </c>
      <c r="CH70" s="233" t="s">
        <v>3320</v>
      </c>
      <c r="CI70" s="233" t="s">
        <v>3320</v>
      </c>
      <c r="CJ70" s="235"/>
      <c r="CK70" s="233" t="s">
        <v>3320</v>
      </c>
      <c r="CL70" s="233" t="s">
        <v>3320</v>
      </c>
      <c r="CM70" s="233" t="s">
        <v>3320</v>
      </c>
      <c r="CN70" s="233" t="s">
        <v>3320</v>
      </c>
      <c r="CO70" s="233" t="s">
        <v>3320</v>
      </c>
      <c r="CP70" s="235"/>
      <c r="CQ70" s="233" t="s">
        <v>3320</v>
      </c>
      <c r="CR70" s="233" t="s">
        <v>3320</v>
      </c>
      <c r="CS70" s="233" t="s">
        <v>3320</v>
      </c>
      <c r="CT70" s="233" t="s">
        <v>3320</v>
      </c>
      <c r="CU70" s="232">
        <v>4.5</v>
      </c>
      <c r="CV70" s="232">
        <v>7.4</v>
      </c>
      <c r="CW70" s="233" t="s">
        <v>733</v>
      </c>
      <c r="CX70" s="233" t="s">
        <v>5937</v>
      </c>
      <c r="CY70" s="232">
        <v>38.380000000000003</v>
      </c>
      <c r="CZ70" s="233" t="s">
        <v>733</v>
      </c>
      <c r="DA70" s="233" t="s">
        <v>733</v>
      </c>
      <c r="DB70" s="233" t="s">
        <v>733</v>
      </c>
      <c r="DC70" s="232">
        <v>3361.9</v>
      </c>
      <c r="DD70" s="232">
        <v>2931</v>
      </c>
      <c r="DE70" s="233" t="s">
        <v>7266</v>
      </c>
      <c r="DF70" s="232">
        <v>365</v>
      </c>
      <c r="DG70" s="232">
        <v>85.36</v>
      </c>
      <c r="DH70" s="232">
        <v>96.5</v>
      </c>
      <c r="DI70" s="232">
        <v>30</v>
      </c>
      <c r="DJ70" s="237">
        <v>46326</v>
      </c>
      <c r="DK70" s="232">
        <v>0.08</v>
      </c>
      <c r="DL70" s="232">
        <v>2026</v>
      </c>
      <c r="DM70" s="232">
        <v>8</v>
      </c>
      <c r="DN70" s="233" t="s">
        <v>7267</v>
      </c>
      <c r="DO70" s="233" t="s">
        <v>3320</v>
      </c>
      <c r="DP70" s="235"/>
      <c r="DQ70" s="233" t="s">
        <v>3320</v>
      </c>
      <c r="DR70" s="233" t="s">
        <v>3320</v>
      </c>
      <c r="DS70" s="233" t="s">
        <v>3320</v>
      </c>
      <c r="DT70" s="233" t="s">
        <v>3320</v>
      </c>
      <c r="DU70" s="233" t="s">
        <v>3320</v>
      </c>
      <c r="DV70" s="233" t="s">
        <v>3320</v>
      </c>
      <c r="DW70" s="233" t="s">
        <v>3320</v>
      </c>
      <c r="DX70" s="233" t="s">
        <v>3320</v>
      </c>
      <c r="DY70" s="233" t="s">
        <v>3320</v>
      </c>
      <c r="DZ70" s="233" t="s">
        <v>3320</v>
      </c>
      <c r="EA70" s="233" t="s">
        <v>3320</v>
      </c>
      <c r="EB70" s="233" t="s">
        <v>3320</v>
      </c>
      <c r="EC70" s="233" t="s">
        <v>3320</v>
      </c>
      <c r="ED70" s="233" t="s">
        <v>3320</v>
      </c>
      <c r="EE70" s="233" t="s">
        <v>3320</v>
      </c>
      <c r="EF70" s="233" t="s">
        <v>3320</v>
      </c>
      <c r="EG70" s="233" t="s">
        <v>3320</v>
      </c>
      <c r="EH70" s="233" t="s">
        <v>3320</v>
      </c>
      <c r="EI70" s="233" t="s">
        <v>3320</v>
      </c>
      <c r="EJ70" s="233" t="s">
        <v>3320</v>
      </c>
      <c r="EK70" s="233" t="s">
        <v>3320</v>
      </c>
      <c r="EL70" s="233" t="s">
        <v>3320</v>
      </c>
      <c r="EM70" s="233" t="s">
        <v>3320</v>
      </c>
      <c r="EN70" s="233" t="s">
        <v>3320</v>
      </c>
      <c r="EO70" s="233" t="s">
        <v>3320</v>
      </c>
      <c r="EP70" s="233" t="s">
        <v>3320</v>
      </c>
      <c r="EQ70" s="233" t="s">
        <v>3320</v>
      </c>
      <c r="ER70" s="233" t="s">
        <v>3320</v>
      </c>
      <c r="ES70" s="233" t="s">
        <v>3320</v>
      </c>
      <c r="ET70" s="233" t="s">
        <v>3320</v>
      </c>
      <c r="EU70" s="233" t="s">
        <v>3320</v>
      </c>
      <c r="EV70" s="233" t="s">
        <v>3320</v>
      </c>
      <c r="EW70" s="233" t="s">
        <v>3320</v>
      </c>
      <c r="EX70" s="233" t="s">
        <v>3320</v>
      </c>
      <c r="EY70" s="233" t="s">
        <v>3320</v>
      </c>
      <c r="EZ70" s="233" t="s">
        <v>3320</v>
      </c>
      <c r="FA70" s="233" t="s">
        <v>3320</v>
      </c>
      <c r="FB70" s="233" t="s">
        <v>3320</v>
      </c>
      <c r="FC70" s="233" t="s">
        <v>3320</v>
      </c>
      <c r="FD70" s="233" t="s">
        <v>3320</v>
      </c>
      <c r="FE70" s="233" t="s">
        <v>3320</v>
      </c>
      <c r="FF70" s="233" t="s">
        <v>3320</v>
      </c>
      <c r="FG70" s="233" t="s">
        <v>3320</v>
      </c>
      <c r="FH70" s="233" t="s">
        <v>3320</v>
      </c>
      <c r="FI70" s="233" t="s">
        <v>3320</v>
      </c>
      <c r="FJ70" s="233" t="s">
        <v>3320</v>
      </c>
      <c r="FK70" s="233" t="s">
        <v>3320</v>
      </c>
      <c r="FL70" s="233" t="s">
        <v>3320</v>
      </c>
      <c r="FM70" s="233" t="s">
        <v>3320</v>
      </c>
      <c r="FN70" s="240">
        <v>712758928</v>
      </c>
      <c r="FO70" s="232">
        <v>713</v>
      </c>
      <c r="FP70" s="233" t="s">
        <v>733</v>
      </c>
      <c r="FQ70" s="233" t="s">
        <v>733</v>
      </c>
      <c r="FR70" s="233" t="s">
        <v>733</v>
      </c>
      <c r="FS70" s="233" t="s">
        <v>733</v>
      </c>
      <c r="FT70" s="233" t="s">
        <v>826</v>
      </c>
      <c r="FU70" s="233" t="s">
        <v>7268</v>
      </c>
      <c r="FV70" s="233" t="s">
        <v>7269</v>
      </c>
      <c r="FW70" s="241" t="s">
        <v>7265</v>
      </c>
      <c r="FX70" s="242">
        <v>400</v>
      </c>
      <c r="FY70" s="233" t="s">
        <v>7270</v>
      </c>
      <c r="FZ70" s="240">
        <v>712758928</v>
      </c>
      <c r="GA70" s="240">
        <v>30661314</v>
      </c>
      <c r="GB70" s="240">
        <v>3638</v>
      </c>
      <c r="GC70" s="232">
        <v>139</v>
      </c>
      <c r="GD70" s="233" t="s">
        <v>7271</v>
      </c>
      <c r="GE70" s="233" t="s">
        <v>733</v>
      </c>
      <c r="GF70" s="233" t="s">
        <v>733</v>
      </c>
      <c r="GG70" s="233" t="s">
        <v>6770</v>
      </c>
      <c r="GH70" s="233" t="s">
        <v>733</v>
      </c>
      <c r="GI70" s="233" t="s">
        <v>733</v>
      </c>
      <c r="GJ70" s="233" t="s">
        <v>733</v>
      </c>
      <c r="GK70" s="233" t="s">
        <v>733</v>
      </c>
      <c r="GL70" s="233" t="s">
        <v>733</v>
      </c>
      <c r="GM70" s="243" t="s">
        <v>5676</v>
      </c>
      <c r="GN70" s="233" t="s">
        <v>3320</v>
      </c>
      <c r="GO70" s="233" t="s">
        <v>733</v>
      </c>
      <c r="GP70" s="233" t="s">
        <v>5721</v>
      </c>
      <c r="GQ70" s="233" t="s">
        <v>733</v>
      </c>
      <c r="GR70" s="233" t="s">
        <v>5679</v>
      </c>
      <c r="GS70" s="233" t="s">
        <v>3320</v>
      </c>
      <c r="GT70" s="233" t="s">
        <v>3320</v>
      </c>
      <c r="GU70" s="232">
        <v>1</v>
      </c>
      <c r="GV70" s="233" t="s">
        <v>733</v>
      </c>
      <c r="GW70" s="233" t="s">
        <v>5679</v>
      </c>
      <c r="GX70" s="233" t="s">
        <v>7272</v>
      </c>
      <c r="GY70" s="233" t="s">
        <v>1214</v>
      </c>
      <c r="GZ70" s="233" t="s">
        <v>3320</v>
      </c>
      <c r="HA70" s="233" t="s">
        <v>3320</v>
      </c>
      <c r="HB70" s="233" t="s">
        <v>3320</v>
      </c>
      <c r="HC70" s="233" t="s">
        <v>3320</v>
      </c>
      <c r="HD70" s="233" t="s">
        <v>3320</v>
      </c>
      <c r="HE70" s="233" t="s">
        <v>3320</v>
      </c>
      <c r="HF70" s="233" t="s">
        <v>5759</v>
      </c>
      <c r="HG70" s="233" t="s">
        <v>1214</v>
      </c>
      <c r="HH70" s="244">
        <v>46070.787569444445</v>
      </c>
      <c r="HI70" s="244">
        <v>46079.704212962963</v>
      </c>
      <c r="HJ70" s="233" t="s">
        <v>5685</v>
      </c>
      <c r="HK70" s="233" t="s">
        <v>3320</v>
      </c>
      <c r="HL70" s="233" t="s">
        <v>3320</v>
      </c>
      <c r="HM70" s="233" t="s">
        <v>3320</v>
      </c>
      <c r="HN70" s="233" t="s">
        <v>3320</v>
      </c>
      <c r="HO70" s="233" t="s">
        <v>3320</v>
      </c>
      <c r="HP70" s="233" t="s">
        <v>3320</v>
      </c>
      <c r="HQ70" s="233" t="s">
        <v>3320</v>
      </c>
      <c r="HR70" s="233" t="s">
        <v>3320</v>
      </c>
      <c r="HS70" s="233" t="s">
        <v>3320</v>
      </c>
      <c r="HT70" s="233" t="s">
        <v>3320</v>
      </c>
      <c r="HU70" s="233" t="s">
        <v>3320</v>
      </c>
      <c r="HV70" s="233" t="s">
        <v>3320</v>
      </c>
      <c r="HW70" s="233" t="s">
        <v>3320</v>
      </c>
      <c r="HX70" s="233" t="s">
        <v>3320</v>
      </c>
      <c r="HY70" s="233" t="s">
        <v>3320</v>
      </c>
      <c r="HZ70" s="233" t="s">
        <v>3320</v>
      </c>
      <c r="IA70" s="233" t="s">
        <v>3320</v>
      </c>
      <c r="IB70" s="233" t="s">
        <v>3320</v>
      </c>
      <c r="IC70" s="233" t="s">
        <v>3320</v>
      </c>
      <c r="ID70" s="233" t="s">
        <v>3320</v>
      </c>
      <c r="IE70" s="233" t="s">
        <v>3320</v>
      </c>
      <c r="IF70" s="233" t="s">
        <v>3320</v>
      </c>
      <c r="IG70" s="233" t="s">
        <v>3320</v>
      </c>
      <c r="IH70" s="233" t="s">
        <v>3320</v>
      </c>
      <c r="II70" s="233" t="s">
        <v>3320</v>
      </c>
      <c r="IJ70" s="233" t="s">
        <v>3320</v>
      </c>
      <c r="IK70" s="233" t="s">
        <v>3320</v>
      </c>
      <c r="IL70" s="233" t="s">
        <v>3320</v>
      </c>
      <c r="IM70" s="233" t="s">
        <v>3320</v>
      </c>
      <c r="IN70" s="233" t="s">
        <v>3320</v>
      </c>
      <c r="IO70" s="233" t="s">
        <v>3320</v>
      </c>
      <c r="IP70" s="233" t="s">
        <v>3320</v>
      </c>
      <c r="IQ70" s="233" t="s">
        <v>3320</v>
      </c>
      <c r="IR70" s="233" t="s">
        <v>3320</v>
      </c>
      <c r="IS70" s="233" t="s">
        <v>3320</v>
      </c>
      <c r="IT70" s="233" t="s">
        <v>3320</v>
      </c>
      <c r="IU70" s="233" t="s">
        <v>3320</v>
      </c>
      <c r="IV70" s="233" t="s">
        <v>3320</v>
      </c>
      <c r="IW70" s="233" t="s">
        <v>5773</v>
      </c>
      <c r="IX70" s="234" t="s">
        <v>5774</v>
      </c>
      <c r="IY70" s="234" t="s">
        <v>5774</v>
      </c>
      <c r="IZ70" s="233" t="s">
        <v>5775</v>
      </c>
      <c r="JA70" s="235"/>
      <c r="JB70" s="233"/>
      <c r="JC70" s="233"/>
      <c r="JD70" s="233"/>
      <c r="JE70" s="235"/>
      <c r="JF70" s="232" t="s">
        <v>3320</v>
      </c>
      <c r="JG70" s="232" t="s">
        <v>3320</v>
      </c>
      <c r="JH70" s="232" t="s">
        <v>3320</v>
      </c>
      <c r="JI70" s="232" t="s">
        <v>3320</v>
      </c>
      <c r="JJ70" s="232" t="s">
        <v>3320</v>
      </c>
      <c r="JK70" s="233" t="s">
        <v>202</v>
      </c>
      <c r="JL70" s="235"/>
      <c r="JM70" s="235"/>
      <c r="JN70" s="233" t="s">
        <v>202</v>
      </c>
      <c r="JO70" s="232">
        <v>5</v>
      </c>
      <c r="JP70" s="232">
        <v>0</v>
      </c>
      <c r="JQ70" s="233"/>
      <c r="JR70" s="233"/>
      <c r="JS70" s="233"/>
      <c r="JT70" s="233"/>
      <c r="JU70" s="233"/>
      <c r="JV70" s="233"/>
      <c r="JW70" s="233"/>
      <c r="JX70" s="233"/>
      <c r="JY70" s="233"/>
      <c r="JZ70" s="233"/>
      <c r="KA70" s="233"/>
      <c r="KB70" s="233"/>
      <c r="KC70" s="233"/>
      <c r="KD70" s="233"/>
      <c r="KE70" s="233"/>
      <c r="KF70" s="233"/>
      <c r="KG70" s="233"/>
      <c r="KH70" s="233"/>
      <c r="KI70" s="233"/>
      <c r="KJ70" s="233"/>
      <c r="KK70" s="233"/>
      <c r="KL70" s="233"/>
      <c r="KM70" s="233"/>
      <c r="KN70" s="232" t="s">
        <v>3320</v>
      </c>
      <c r="KO70" s="232" t="s">
        <v>3320</v>
      </c>
      <c r="KP70" s="232" t="s">
        <v>3320</v>
      </c>
      <c r="KQ70" s="235"/>
      <c r="KR70" s="235"/>
      <c r="KS70" s="235"/>
      <c r="KT70" s="233"/>
      <c r="KU70" s="235"/>
      <c r="KV70" s="235"/>
      <c r="KW70" s="235"/>
      <c r="KX70" s="233"/>
      <c r="KY70" s="232">
        <v>450</v>
      </c>
      <c r="KZ70" s="236">
        <v>0</v>
      </c>
      <c r="LA70" s="235"/>
      <c r="LB70" s="232">
        <v>0</v>
      </c>
      <c r="LC70" s="233"/>
      <c r="LD70" s="235"/>
      <c r="LE70" s="235"/>
      <c r="LF70" s="235"/>
    </row>
    <row r="71" spans="1:318" ht="49.5" customHeight="1" thickBot="1">
      <c r="A71" s="231" t="s">
        <v>5638</v>
      </c>
      <c r="B71" s="232">
        <v>658</v>
      </c>
      <c r="C71" s="233" t="s">
        <v>7273</v>
      </c>
      <c r="D71" s="233" t="s">
        <v>7274</v>
      </c>
      <c r="E71" s="232">
        <v>658</v>
      </c>
      <c r="F71" s="232">
        <v>54</v>
      </c>
      <c r="G71" s="233" t="s">
        <v>7275</v>
      </c>
      <c r="H71" s="233" t="s">
        <v>331</v>
      </c>
      <c r="I71" s="234">
        <v>1</v>
      </c>
      <c r="J71" s="235"/>
      <c r="K71" s="234" t="s">
        <v>68</v>
      </c>
      <c r="L71" s="235"/>
      <c r="M71" s="234">
        <v>1</v>
      </c>
      <c r="N71" s="235"/>
      <c r="O71" s="235"/>
      <c r="P71" s="235"/>
      <c r="Q71" s="234">
        <v>1</v>
      </c>
      <c r="R71" s="234" t="s">
        <v>68</v>
      </c>
      <c r="S71" s="235"/>
      <c r="T71" s="235"/>
      <c r="U71" s="235"/>
      <c r="V71" s="233" t="s">
        <v>1843</v>
      </c>
      <c r="W71" s="233" t="s">
        <v>5643</v>
      </c>
      <c r="X71" s="232">
        <v>1</v>
      </c>
      <c r="Y71" s="232">
        <v>75</v>
      </c>
      <c r="Z71" s="236">
        <v>0</v>
      </c>
      <c r="AA71" s="236">
        <v>0</v>
      </c>
      <c r="AB71" s="232">
        <v>1</v>
      </c>
      <c r="AC71" s="233" t="s">
        <v>326</v>
      </c>
      <c r="AD71" s="233" t="s">
        <v>7276</v>
      </c>
      <c r="AE71" s="234" t="s">
        <v>5645</v>
      </c>
      <c r="AF71" s="233" t="s">
        <v>5646</v>
      </c>
      <c r="AG71" s="234" t="s">
        <v>5645</v>
      </c>
      <c r="AH71" s="233" t="s">
        <v>326</v>
      </c>
      <c r="AI71" s="233" t="s">
        <v>331</v>
      </c>
      <c r="AJ71" s="233" t="s">
        <v>7277</v>
      </c>
      <c r="AK71" s="233" t="s">
        <v>7278</v>
      </c>
      <c r="AL71" s="233" t="s">
        <v>7279</v>
      </c>
      <c r="AM71" s="233" t="s">
        <v>7280</v>
      </c>
      <c r="AN71" s="233" t="s">
        <v>331</v>
      </c>
      <c r="AO71" s="233" t="s">
        <v>7281</v>
      </c>
      <c r="AP71" s="233" t="s">
        <v>5698</v>
      </c>
      <c r="AQ71" s="233" t="s">
        <v>7282</v>
      </c>
      <c r="AR71" s="233" t="s">
        <v>7283</v>
      </c>
      <c r="AS71" s="233" t="s">
        <v>7284</v>
      </c>
      <c r="AT71" s="233" t="s">
        <v>733</v>
      </c>
      <c r="AU71" s="233" t="s">
        <v>733</v>
      </c>
      <c r="AV71" s="233" t="s">
        <v>733</v>
      </c>
      <c r="AW71" s="233" t="s">
        <v>3320</v>
      </c>
      <c r="AX71" s="233" t="s">
        <v>7285</v>
      </c>
      <c r="AY71" s="233" t="s">
        <v>733</v>
      </c>
      <c r="AZ71" s="233" t="s">
        <v>7286</v>
      </c>
      <c r="BA71" s="233" t="s">
        <v>7287</v>
      </c>
      <c r="BB71" s="233" t="s">
        <v>7288</v>
      </c>
      <c r="BC71" s="233" t="s">
        <v>7289</v>
      </c>
      <c r="BD71" s="233" t="s">
        <v>7290</v>
      </c>
      <c r="BE71" s="233" t="s">
        <v>7291</v>
      </c>
      <c r="BF71" s="234" t="s">
        <v>1214</v>
      </c>
      <c r="BG71" s="233" t="s">
        <v>3320</v>
      </c>
      <c r="BH71" s="233" t="s">
        <v>5747</v>
      </c>
      <c r="BI71" s="233" t="s">
        <v>5747</v>
      </c>
      <c r="BJ71" s="233" t="s">
        <v>7146</v>
      </c>
      <c r="BK71" s="233" t="s">
        <v>7292</v>
      </c>
      <c r="BL71" s="234">
        <v>115</v>
      </c>
      <c r="BM71" s="233" t="s">
        <v>5665</v>
      </c>
      <c r="BN71" s="237">
        <v>47088</v>
      </c>
      <c r="BO71" s="232">
        <v>30</v>
      </c>
      <c r="BP71" s="232">
        <v>2028</v>
      </c>
      <c r="BQ71" s="232">
        <v>75</v>
      </c>
      <c r="BR71" s="234">
        <v>75</v>
      </c>
      <c r="BS71" s="233" t="s">
        <v>5666</v>
      </c>
      <c r="BT71" s="232">
        <v>28</v>
      </c>
      <c r="BU71" s="234">
        <v>197.73</v>
      </c>
      <c r="BV71" s="238">
        <v>0.3</v>
      </c>
      <c r="BW71" s="239" t="s">
        <v>910</v>
      </c>
      <c r="BX71" s="233" t="s">
        <v>733</v>
      </c>
      <c r="BY71" s="233" t="s">
        <v>910</v>
      </c>
      <c r="BZ71" s="232">
        <v>25.08</v>
      </c>
      <c r="CA71" s="233" t="s">
        <v>1214</v>
      </c>
      <c r="CB71" s="232">
        <v>610</v>
      </c>
      <c r="CC71" s="233" t="s">
        <v>5667</v>
      </c>
      <c r="CD71" s="233" t="s">
        <v>5668</v>
      </c>
      <c r="CE71" s="233" t="s">
        <v>3320</v>
      </c>
      <c r="CF71" s="233" t="s">
        <v>733</v>
      </c>
      <c r="CG71" s="233" t="s">
        <v>733</v>
      </c>
      <c r="CH71" s="232">
        <v>2197</v>
      </c>
      <c r="CI71" s="232">
        <v>2065</v>
      </c>
      <c r="CJ71" s="233" t="s">
        <v>7293</v>
      </c>
      <c r="CK71" s="232">
        <v>365</v>
      </c>
      <c r="CL71" s="232">
        <v>30</v>
      </c>
      <c r="CM71" s="232">
        <v>98</v>
      </c>
      <c r="CN71" s="232">
        <v>25</v>
      </c>
      <c r="CO71" s="237">
        <v>46296</v>
      </c>
      <c r="CP71" s="232">
        <v>2026</v>
      </c>
      <c r="CQ71" s="232">
        <v>1.5</v>
      </c>
      <c r="CR71" s="232">
        <v>8</v>
      </c>
      <c r="CS71" s="233" t="s">
        <v>7294</v>
      </c>
      <c r="CT71" s="232">
        <v>56281280</v>
      </c>
      <c r="CU71" s="233" t="s">
        <v>3320</v>
      </c>
      <c r="CV71" s="233" t="s">
        <v>3320</v>
      </c>
      <c r="CW71" s="233" t="s">
        <v>3320</v>
      </c>
      <c r="CX71" s="233" t="s">
        <v>3320</v>
      </c>
      <c r="CY71" s="233" t="s">
        <v>3320</v>
      </c>
      <c r="CZ71" s="233" t="s">
        <v>3320</v>
      </c>
      <c r="DA71" s="233" t="s">
        <v>3320</v>
      </c>
      <c r="DB71" s="233" t="s">
        <v>3320</v>
      </c>
      <c r="DC71" s="233" t="s">
        <v>3320</v>
      </c>
      <c r="DD71" s="233" t="s">
        <v>3320</v>
      </c>
      <c r="DE71" s="235"/>
      <c r="DF71" s="233" t="s">
        <v>3320</v>
      </c>
      <c r="DG71" s="233" t="s">
        <v>3320</v>
      </c>
      <c r="DH71" s="233" t="s">
        <v>3320</v>
      </c>
      <c r="DI71" s="233" t="s">
        <v>3320</v>
      </c>
      <c r="DJ71" s="233" t="s">
        <v>3320</v>
      </c>
      <c r="DK71" s="233" t="s">
        <v>3320</v>
      </c>
      <c r="DL71" s="235"/>
      <c r="DM71" s="233" t="s">
        <v>3320</v>
      </c>
      <c r="DN71" s="233" t="s">
        <v>3320</v>
      </c>
      <c r="DO71" s="233" t="s">
        <v>3320</v>
      </c>
      <c r="DP71" s="235"/>
      <c r="DQ71" s="233" t="s">
        <v>3320</v>
      </c>
      <c r="DR71" s="233" t="s">
        <v>3320</v>
      </c>
      <c r="DS71" s="233" t="s">
        <v>3320</v>
      </c>
      <c r="DT71" s="233" t="s">
        <v>3320</v>
      </c>
      <c r="DU71" s="233" t="s">
        <v>3320</v>
      </c>
      <c r="DV71" s="233" t="s">
        <v>3320</v>
      </c>
      <c r="DW71" s="233" t="s">
        <v>3320</v>
      </c>
      <c r="DX71" s="233" t="s">
        <v>3320</v>
      </c>
      <c r="DY71" s="233" t="s">
        <v>3320</v>
      </c>
      <c r="DZ71" s="233" t="s">
        <v>3320</v>
      </c>
      <c r="EA71" s="233" t="s">
        <v>3320</v>
      </c>
      <c r="EB71" s="233" t="s">
        <v>3320</v>
      </c>
      <c r="EC71" s="233" t="s">
        <v>3320</v>
      </c>
      <c r="ED71" s="233" t="s">
        <v>3320</v>
      </c>
      <c r="EE71" s="233" t="s">
        <v>3320</v>
      </c>
      <c r="EF71" s="233" t="s">
        <v>3320</v>
      </c>
      <c r="EG71" s="233" t="s">
        <v>3320</v>
      </c>
      <c r="EH71" s="233" t="s">
        <v>3320</v>
      </c>
      <c r="EI71" s="233" t="s">
        <v>3320</v>
      </c>
      <c r="EJ71" s="233" t="s">
        <v>3320</v>
      </c>
      <c r="EK71" s="233" t="s">
        <v>3320</v>
      </c>
      <c r="EL71" s="233" t="s">
        <v>3320</v>
      </c>
      <c r="EM71" s="233" t="s">
        <v>3320</v>
      </c>
      <c r="EN71" s="233" t="s">
        <v>3320</v>
      </c>
      <c r="EO71" s="233" t="s">
        <v>3320</v>
      </c>
      <c r="EP71" s="233" t="s">
        <v>3320</v>
      </c>
      <c r="EQ71" s="233" t="s">
        <v>3320</v>
      </c>
      <c r="ER71" s="233" t="s">
        <v>3320</v>
      </c>
      <c r="ES71" s="233" t="s">
        <v>3320</v>
      </c>
      <c r="ET71" s="233" t="s">
        <v>3320</v>
      </c>
      <c r="EU71" s="233" t="s">
        <v>3320</v>
      </c>
      <c r="EV71" s="233" t="s">
        <v>3320</v>
      </c>
      <c r="EW71" s="233" t="s">
        <v>3320</v>
      </c>
      <c r="EX71" s="233" t="s">
        <v>3320</v>
      </c>
      <c r="EY71" s="233" t="s">
        <v>3320</v>
      </c>
      <c r="EZ71" s="233" t="s">
        <v>3320</v>
      </c>
      <c r="FA71" s="233" t="s">
        <v>3320</v>
      </c>
      <c r="FB71" s="233" t="s">
        <v>3320</v>
      </c>
      <c r="FC71" s="233" t="s">
        <v>3320</v>
      </c>
      <c r="FD71" s="233" t="s">
        <v>3320</v>
      </c>
      <c r="FE71" s="233" t="s">
        <v>3320</v>
      </c>
      <c r="FF71" s="233" t="s">
        <v>3320</v>
      </c>
      <c r="FG71" s="233" t="s">
        <v>3320</v>
      </c>
      <c r="FH71" s="233" t="s">
        <v>3320</v>
      </c>
      <c r="FI71" s="233" t="s">
        <v>3320</v>
      </c>
      <c r="FJ71" s="233" t="s">
        <v>3320</v>
      </c>
      <c r="FK71" s="233" t="s">
        <v>3320</v>
      </c>
      <c r="FL71" s="233" t="s">
        <v>3320</v>
      </c>
      <c r="FM71" s="233" t="s">
        <v>3320</v>
      </c>
      <c r="FN71" s="240">
        <v>80097470</v>
      </c>
      <c r="FO71" s="232">
        <v>80</v>
      </c>
      <c r="FP71" s="233" t="s">
        <v>733</v>
      </c>
      <c r="FQ71" s="233" t="s">
        <v>733</v>
      </c>
      <c r="FR71" s="233" t="s">
        <v>733</v>
      </c>
      <c r="FS71" s="233" t="s">
        <v>733</v>
      </c>
      <c r="FT71" s="233" t="s">
        <v>1846</v>
      </c>
      <c r="FU71" s="233" t="s">
        <v>7295</v>
      </c>
      <c r="FV71" s="233" t="s">
        <v>7296</v>
      </c>
      <c r="FW71" s="241" t="s">
        <v>7292</v>
      </c>
      <c r="FX71" s="242">
        <v>115</v>
      </c>
      <c r="FY71" s="233" t="s">
        <v>7297</v>
      </c>
      <c r="FZ71" s="240">
        <v>80097470</v>
      </c>
      <c r="GA71" s="240">
        <v>16121160</v>
      </c>
      <c r="GB71" s="240">
        <v>1506055</v>
      </c>
      <c r="GC71" s="240">
        <v>707312</v>
      </c>
      <c r="GD71" s="233" t="s">
        <v>7298</v>
      </c>
      <c r="GE71" s="233" t="s">
        <v>733</v>
      </c>
      <c r="GF71" s="233" t="s">
        <v>733</v>
      </c>
      <c r="GG71" s="233" t="s">
        <v>7299</v>
      </c>
      <c r="GH71" s="233" t="s">
        <v>1214</v>
      </c>
      <c r="GI71" s="233" t="s">
        <v>1214</v>
      </c>
      <c r="GJ71" s="233" t="s">
        <v>1214</v>
      </c>
      <c r="GK71" s="233" t="s">
        <v>733</v>
      </c>
      <c r="GL71" s="233" t="s">
        <v>1214</v>
      </c>
      <c r="GM71" s="243" t="s">
        <v>5676</v>
      </c>
      <c r="GN71" s="233" t="s">
        <v>3320</v>
      </c>
      <c r="GO71" s="233" t="s">
        <v>733</v>
      </c>
      <c r="GP71" s="233" t="s">
        <v>5721</v>
      </c>
      <c r="GQ71" s="233" t="s">
        <v>733</v>
      </c>
      <c r="GR71" s="233" t="s">
        <v>5679</v>
      </c>
      <c r="GS71" s="233" t="s">
        <v>3320</v>
      </c>
      <c r="GT71" s="233" t="s">
        <v>3320</v>
      </c>
      <c r="GU71" s="232">
        <v>2</v>
      </c>
      <c r="GV71" s="233" t="s">
        <v>733</v>
      </c>
      <c r="GW71" s="233" t="s">
        <v>5679</v>
      </c>
      <c r="GX71" s="233" t="s">
        <v>7300</v>
      </c>
      <c r="GY71" s="233" t="s">
        <v>733</v>
      </c>
      <c r="GZ71" s="233" t="s">
        <v>3320</v>
      </c>
      <c r="HA71" s="233" t="s">
        <v>7301</v>
      </c>
      <c r="HB71" s="233" t="s">
        <v>7302</v>
      </c>
      <c r="HC71" s="233" t="s">
        <v>5683</v>
      </c>
      <c r="HD71" s="233" t="s">
        <v>5952</v>
      </c>
      <c r="HE71" s="233" t="s">
        <v>5684</v>
      </c>
      <c r="HF71" s="233" t="s">
        <v>5759</v>
      </c>
      <c r="HG71" s="233" t="s">
        <v>1214</v>
      </c>
      <c r="HH71" s="244">
        <v>46072.829444444447</v>
      </c>
      <c r="HI71" s="244">
        <v>46077.011284722219</v>
      </c>
      <c r="HJ71" s="233" t="s">
        <v>5685</v>
      </c>
      <c r="HK71" s="233" t="s">
        <v>3320</v>
      </c>
      <c r="HL71" s="233" t="s">
        <v>3320</v>
      </c>
      <c r="HM71" s="233" t="s">
        <v>3320</v>
      </c>
      <c r="HN71" s="233" t="s">
        <v>3320</v>
      </c>
      <c r="HO71" s="233" t="s">
        <v>3320</v>
      </c>
      <c r="HP71" s="233" t="s">
        <v>3320</v>
      </c>
      <c r="HQ71" s="233" t="s">
        <v>3320</v>
      </c>
      <c r="HR71" s="233" t="s">
        <v>3320</v>
      </c>
      <c r="HS71" s="233" t="s">
        <v>3320</v>
      </c>
      <c r="HT71" s="233" t="s">
        <v>3320</v>
      </c>
      <c r="HU71" s="233" t="s">
        <v>3320</v>
      </c>
      <c r="HV71" s="233" t="s">
        <v>3320</v>
      </c>
      <c r="HW71" s="233" t="s">
        <v>3320</v>
      </c>
      <c r="HX71" s="233" t="s">
        <v>3320</v>
      </c>
      <c r="HY71" s="233" t="s">
        <v>3320</v>
      </c>
      <c r="HZ71" s="233" t="s">
        <v>3320</v>
      </c>
      <c r="IA71" s="233" t="s">
        <v>3320</v>
      </c>
      <c r="IB71" s="233" t="s">
        <v>3320</v>
      </c>
      <c r="IC71" s="233" t="s">
        <v>3320</v>
      </c>
      <c r="ID71" s="233" t="s">
        <v>3320</v>
      </c>
      <c r="IE71" s="233" t="s">
        <v>3320</v>
      </c>
      <c r="IF71" s="233" t="s">
        <v>3320</v>
      </c>
      <c r="IG71" s="233" t="s">
        <v>3320</v>
      </c>
      <c r="IH71" s="233" t="s">
        <v>3320</v>
      </c>
      <c r="II71" s="233" t="s">
        <v>3320</v>
      </c>
      <c r="IJ71" s="233" t="s">
        <v>3320</v>
      </c>
      <c r="IK71" s="233" t="s">
        <v>3320</v>
      </c>
      <c r="IL71" s="233" t="s">
        <v>3320</v>
      </c>
      <c r="IM71" s="233" t="s">
        <v>3320</v>
      </c>
      <c r="IN71" s="233" t="s">
        <v>3320</v>
      </c>
      <c r="IO71" s="233" t="s">
        <v>3320</v>
      </c>
      <c r="IP71" s="233" t="s">
        <v>3320</v>
      </c>
      <c r="IQ71" s="233" t="s">
        <v>3320</v>
      </c>
      <c r="IR71" s="233" t="s">
        <v>3320</v>
      </c>
      <c r="IS71" s="233" t="s">
        <v>3320</v>
      </c>
      <c r="IT71" s="233" t="s">
        <v>3320</v>
      </c>
      <c r="IU71" s="233" t="s">
        <v>3320</v>
      </c>
      <c r="IV71" s="233" t="s">
        <v>3320</v>
      </c>
      <c r="IW71" s="234" t="s">
        <v>85</v>
      </c>
      <c r="IX71" s="257">
        <v>46051</v>
      </c>
      <c r="IY71" s="234" t="s">
        <v>910</v>
      </c>
      <c r="IZ71" s="234" t="s">
        <v>5810</v>
      </c>
      <c r="JA71" s="235"/>
      <c r="JB71" s="233"/>
      <c r="JC71" s="233"/>
      <c r="JD71" s="233"/>
      <c r="JE71" s="235"/>
      <c r="JF71" s="232" t="s">
        <v>3320</v>
      </c>
      <c r="JG71" s="232" t="s">
        <v>3320</v>
      </c>
      <c r="JH71" s="232" t="s">
        <v>3320</v>
      </c>
      <c r="JI71" s="232" t="s">
        <v>3320</v>
      </c>
      <c r="JJ71" s="232" t="s">
        <v>3320</v>
      </c>
      <c r="JK71" s="233" t="s">
        <v>202</v>
      </c>
      <c r="JL71" s="235"/>
      <c r="JM71" s="235"/>
      <c r="JN71" s="233" t="s">
        <v>202</v>
      </c>
      <c r="JO71" s="232">
        <v>5</v>
      </c>
      <c r="JP71" s="232">
        <v>0</v>
      </c>
      <c r="JQ71" s="233"/>
      <c r="JR71" s="233"/>
      <c r="JS71" s="233"/>
      <c r="JT71" s="233"/>
      <c r="JU71" s="233"/>
      <c r="JV71" s="233"/>
      <c r="JW71" s="233"/>
      <c r="JX71" s="233"/>
      <c r="JY71" s="233"/>
      <c r="JZ71" s="233"/>
      <c r="KA71" s="233"/>
      <c r="KB71" s="233"/>
      <c r="KC71" s="233"/>
      <c r="KD71" s="233"/>
      <c r="KE71" s="233"/>
      <c r="KF71" s="233"/>
      <c r="KG71" s="233"/>
      <c r="KH71" s="233"/>
      <c r="KI71" s="233"/>
      <c r="KJ71" s="233"/>
      <c r="KK71" s="233"/>
      <c r="KL71" s="233"/>
      <c r="KM71" s="233"/>
      <c r="KN71" s="232" t="s">
        <v>3320</v>
      </c>
      <c r="KO71" s="232" t="s">
        <v>3320</v>
      </c>
      <c r="KP71" s="232" t="s">
        <v>3320</v>
      </c>
      <c r="KQ71" s="235"/>
      <c r="KR71" s="235"/>
      <c r="KS71" s="235"/>
      <c r="KT71" s="233"/>
      <c r="KU71" s="235"/>
      <c r="KV71" s="235"/>
      <c r="KW71" s="235"/>
      <c r="KX71" s="233"/>
      <c r="KY71" s="232">
        <v>75</v>
      </c>
      <c r="KZ71" s="236">
        <v>0</v>
      </c>
      <c r="LA71" s="235"/>
      <c r="LB71" s="232">
        <v>0</v>
      </c>
      <c r="LC71" s="233"/>
      <c r="LD71" s="235"/>
      <c r="LE71" s="235"/>
      <c r="LF71" s="235"/>
    </row>
    <row r="72" spans="1:318" ht="49.5" customHeight="1" thickBot="1">
      <c r="A72" s="231" t="s">
        <v>5638</v>
      </c>
      <c r="B72" s="232">
        <v>875</v>
      </c>
      <c r="C72" s="233" t="s">
        <v>7303</v>
      </c>
      <c r="D72" s="233" t="s">
        <v>7304</v>
      </c>
      <c r="E72" s="232">
        <v>875</v>
      </c>
      <c r="F72" s="232">
        <v>85</v>
      </c>
      <c r="G72" s="233" t="s">
        <v>7305</v>
      </c>
      <c r="H72" s="233" t="s">
        <v>7306</v>
      </c>
      <c r="I72" s="234" t="s">
        <v>5782</v>
      </c>
      <c r="J72" s="234">
        <v>1</v>
      </c>
      <c r="K72" s="234" t="s">
        <v>68</v>
      </c>
      <c r="L72" s="235"/>
      <c r="M72" s="234" t="s">
        <v>5782</v>
      </c>
      <c r="N72" s="235"/>
      <c r="O72" s="235"/>
      <c r="P72" s="235"/>
      <c r="Q72" s="234">
        <v>1</v>
      </c>
      <c r="R72" s="234" t="s">
        <v>68</v>
      </c>
      <c r="S72" s="235"/>
      <c r="T72" s="235"/>
      <c r="U72" s="235"/>
      <c r="V72" s="233" t="s">
        <v>7307</v>
      </c>
      <c r="W72" s="233" t="s">
        <v>5643</v>
      </c>
      <c r="X72" s="232">
        <v>1</v>
      </c>
      <c r="Y72" s="232">
        <v>150</v>
      </c>
      <c r="Z72" s="236">
        <v>0</v>
      </c>
      <c r="AA72" s="236">
        <v>0</v>
      </c>
      <c r="AB72" s="232">
        <v>1</v>
      </c>
      <c r="AC72" s="233" t="s">
        <v>7308</v>
      </c>
      <c r="AD72" s="233" t="s">
        <v>7309</v>
      </c>
      <c r="AE72" s="234" t="s">
        <v>5645</v>
      </c>
      <c r="AF72" s="233" t="s">
        <v>5646</v>
      </c>
      <c r="AG72" s="234" t="s">
        <v>5645</v>
      </c>
      <c r="AH72" s="233" t="s">
        <v>7308</v>
      </c>
      <c r="AI72" s="233" t="s">
        <v>7310</v>
      </c>
      <c r="AJ72" s="233" t="s">
        <v>5698</v>
      </c>
      <c r="AK72" s="233" t="s">
        <v>5698</v>
      </c>
      <c r="AL72" s="233" t="s">
        <v>7311</v>
      </c>
      <c r="AM72" s="233" t="s">
        <v>7312</v>
      </c>
      <c r="AN72" s="233" t="s">
        <v>3320</v>
      </c>
      <c r="AO72" s="233" t="s">
        <v>7313</v>
      </c>
      <c r="AP72" s="233" t="s">
        <v>5698</v>
      </c>
      <c r="AQ72" s="233" t="s">
        <v>7314</v>
      </c>
      <c r="AR72" s="233" t="s">
        <v>7315</v>
      </c>
      <c r="AS72" s="233" t="s">
        <v>7316</v>
      </c>
      <c r="AT72" s="233" t="s">
        <v>733</v>
      </c>
      <c r="AU72" s="233" t="s">
        <v>733</v>
      </c>
      <c r="AV72" s="233" t="s">
        <v>733</v>
      </c>
      <c r="AW72" s="233" t="s">
        <v>3320</v>
      </c>
      <c r="AX72" s="233" t="s">
        <v>7317</v>
      </c>
      <c r="AY72" s="233" t="s">
        <v>733</v>
      </c>
      <c r="AZ72" s="233" t="s">
        <v>7318</v>
      </c>
      <c r="BA72" s="233" t="s">
        <v>7319</v>
      </c>
      <c r="BB72" s="233" t="s">
        <v>7320</v>
      </c>
      <c r="BC72" s="233" t="s">
        <v>7321</v>
      </c>
      <c r="BD72" s="233" t="s">
        <v>7322</v>
      </c>
      <c r="BE72" s="233" t="s">
        <v>7323</v>
      </c>
      <c r="BF72" s="234" t="s">
        <v>1214</v>
      </c>
      <c r="BG72" s="233" t="s">
        <v>3320</v>
      </c>
      <c r="BH72" s="233" t="s">
        <v>5663</v>
      </c>
      <c r="BI72" s="233" t="s">
        <v>5663</v>
      </c>
      <c r="BJ72" s="233" t="s">
        <v>3569</v>
      </c>
      <c r="BK72" s="233" t="s">
        <v>7324</v>
      </c>
      <c r="BL72" s="234">
        <v>115</v>
      </c>
      <c r="BM72" s="233" t="s">
        <v>5712</v>
      </c>
      <c r="BN72" s="237">
        <v>47118</v>
      </c>
      <c r="BO72" s="232">
        <v>25</v>
      </c>
      <c r="BP72" s="232">
        <v>2028</v>
      </c>
      <c r="BQ72" s="232">
        <v>150</v>
      </c>
      <c r="BR72" s="234">
        <v>150</v>
      </c>
      <c r="BS72" s="233" t="s">
        <v>5666</v>
      </c>
      <c r="BT72" s="232">
        <v>303912</v>
      </c>
      <c r="BU72" s="234">
        <v>406618</v>
      </c>
      <c r="BV72" s="238">
        <v>0.31</v>
      </c>
      <c r="BW72" s="239" t="s">
        <v>910</v>
      </c>
      <c r="BX72" s="233" t="s">
        <v>733</v>
      </c>
      <c r="BY72" s="235"/>
      <c r="BZ72" s="232">
        <v>24.05</v>
      </c>
      <c r="CA72" s="233" t="s">
        <v>733</v>
      </c>
      <c r="CB72" s="232">
        <v>635</v>
      </c>
      <c r="CC72" s="233" t="s">
        <v>5713</v>
      </c>
      <c r="CD72" s="233" t="s">
        <v>5668</v>
      </c>
      <c r="CE72" s="233" t="s">
        <v>3320</v>
      </c>
      <c r="CF72" s="233" t="s">
        <v>733</v>
      </c>
      <c r="CG72" s="233" t="s">
        <v>733</v>
      </c>
      <c r="CH72" s="232">
        <v>2107</v>
      </c>
      <c r="CI72" s="232">
        <v>1960</v>
      </c>
      <c r="CJ72" s="233" t="s">
        <v>5714</v>
      </c>
      <c r="CK72" s="232">
        <v>365</v>
      </c>
      <c r="CL72" s="232">
        <v>85</v>
      </c>
      <c r="CM72" s="232">
        <v>98</v>
      </c>
      <c r="CN72" s="232">
        <v>25</v>
      </c>
      <c r="CO72" s="237">
        <v>46356</v>
      </c>
      <c r="CP72" s="232">
        <v>2026</v>
      </c>
      <c r="CQ72" s="232">
        <v>0.5</v>
      </c>
      <c r="CR72" s="232">
        <v>15</v>
      </c>
      <c r="CS72" s="233" t="s">
        <v>7325</v>
      </c>
      <c r="CT72" s="232">
        <v>132000000</v>
      </c>
      <c r="CU72" s="233" t="s">
        <v>3320</v>
      </c>
      <c r="CV72" s="233" t="s">
        <v>3320</v>
      </c>
      <c r="CW72" s="233" t="s">
        <v>3320</v>
      </c>
      <c r="CX72" s="233" t="s">
        <v>3320</v>
      </c>
      <c r="CY72" s="233" t="s">
        <v>3320</v>
      </c>
      <c r="CZ72" s="233" t="s">
        <v>3320</v>
      </c>
      <c r="DA72" s="233" t="s">
        <v>3320</v>
      </c>
      <c r="DB72" s="233" t="s">
        <v>3320</v>
      </c>
      <c r="DC72" s="233" t="s">
        <v>3320</v>
      </c>
      <c r="DD72" s="233" t="s">
        <v>3320</v>
      </c>
      <c r="DE72" s="235"/>
      <c r="DF72" s="233" t="s">
        <v>3320</v>
      </c>
      <c r="DG72" s="233" t="s">
        <v>3320</v>
      </c>
      <c r="DH72" s="233" t="s">
        <v>3320</v>
      </c>
      <c r="DI72" s="233" t="s">
        <v>3320</v>
      </c>
      <c r="DJ72" s="233" t="s">
        <v>3320</v>
      </c>
      <c r="DK72" s="233" t="s">
        <v>3320</v>
      </c>
      <c r="DL72" s="235"/>
      <c r="DM72" s="233" t="s">
        <v>3320</v>
      </c>
      <c r="DN72" s="233" t="s">
        <v>3320</v>
      </c>
      <c r="DO72" s="233" t="s">
        <v>3320</v>
      </c>
      <c r="DP72" s="235"/>
      <c r="DQ72" s="233" t="s">
        <v>3320</v>
      </c>
      <c r="DR72" s="233" t="s">
        <v>3320</v>
      </c>
      <c r="DS72" s="233" t="s">
        <v>3320</v>
      </c>
      <c r="DT72" s="233" t="s">
        <v>3320</v>
      </c>
      <c r="DU72" s="233" t="s">
        <v>3320</v>
      </c>
      <c r="DV72" s="233" t="s">
        <v>3320</v>
      </c>
      <c r="DW72" s="233" t="s">
        <v>3320</v>
      </c>
      <c r="DX72" s="233" t="s">
        <v>3320</v>
      </c>
      <c r="DY72" s="233" t="s">
        <v>3320</v>
      </c>
      <c r="DZ72" s="233" t="s">
        <v>3320</v>
      </c>
      <c r="EA72" s="233" t="s">
        <v>3320</v>
      </c>
      <c r="EB72" s="233" t="s">
        <v>3320</v>
      </c>
      <c r="EC72" s="233" t="s">
        <v>3320</v>
      </c>
      <c r="ED72" s="233" t="s">
        <v>3320</v>
      </c>
      <c r="EE72" s="233" t="s">
        <v>3320</v>
      </c>
      <c r="EF72" s="233" t="s">
        <v>3320</v>
      </c>
      <c r="EG72" s="233" t="s">
        <v>3320</v>
      </c>
      <c r="EH72" s="233" t="s">
        <v>3320</v>
      </c>
      <c r="EI72" s="233" t="s">
        <v>3320</v>
      </c>
      <c r="EJ72" s="233" t="s">
        <v>3320</v>
      </c>
      <c r="EK72" s="233" t="s">
        <v>3320</v>
      </c>
      <c r="EL72" s="233" t="s">
        <v>3320</v>
      </c>
      <c r="EM72" s="233" t="s">
        <v>3320</v>
      </c>
      <c r="EN72" s="233" t="s">
        <v>3320</v>
      </c>
      <c r="EO72" s="233" t="s">
        <v>3320</v>
      </c>
      <c r="EP72" s="233" t="s">
        <v>3320</v>
      </c>
      <c r="EQ72" s="233" t="s">
        <v>3320</v>
      </c>
      <c r="ER72" s="233" t="s">
        <v>3320</v>
      </c>
      <c r="ES72" s="233" t="s">
        <v>3320</v>
      </c>
      <c r="ET72" s="233" t="s">
        <v>3320</v>
      </c>
      <c r="EU72" s="233" t="s">
        <v>3320</v>
      </c>
      <c r="EV72" s="233" t="s">
        <v>3320</v>
      </c>
      <c r="EW72" s="233" t="s">
        <v>3320</v>
      </c>
      <c r="EX72" s="233" t="s">
        <v>3320</v>
      </c>
      <c r="EY72" s="233" t="s">
        <v>3320</v>
      </c>
      <c r="EZ72" s="233" t="s">
        <v>3320</v>
      </c>
      <c r="FA72" s="233" t="s">
        <v>3320</v>
      </c>
      <c r="FB72" s="233" t="s">
        <v>3320</v>
      </c>
      <c r="FC72" s="233" t="s">
        <v>3320</v>
      </c>
      <c r="FD72" s="233" t="s">
        <v>3320</v>
      </c>
      <c r="FE72" s="233" t="s">
        <v>3320</v>
      </c>
      <c r="FF72" s="233" t="s">
        <v>3320</v>
      </c>
      <c r="FG72" s="233" t="s">
        <v>3320</v>
      </c>
      <c r="FH72" s="233" t="s">
        <v>3320</v>
      </c>
      <c r="FI72" s="233" t="s">
        <v>3320</v>
      </c>
      <c r="FJ72" s="233" t="s">
        <v>3320</v>
      </c>
      <c r="FK72" s="233" t="s">
        <v>3320</v>
      </c>
      <c r="FL72" s="233" t="s">
        <v>3320</v>
      </c>
      <c r="FM72" s="233" t="s">
        <v>3320</v>
      </c>
      <c r="FN72" s="240">
        <v>172560000</v>
      </c>
      <c r="FO72" s="232">
        <v>173</v>
      </c>
      <c r="FP72" s="233" t="s">
        <v>733</v>
      </c>
      <c r="FQ72" s="233" t="s">
        <v>733</v>
      </c>
      <c r="FR72" s="233" t="s">
        <v>733</v>
      </c>
      <c r="FS72" s="233" t="s">
        <v>733</v>
      </c>
      <c r="FT72" s="233" t="s">
        <v>1374</v>
      </c>
      <c r="FU72" s="233" t="s">
        <v>7326</v>
      </c>
      <c r="FV72" s="233" t="s">
        <v>7327</v>
      </c>
      <c r="FW72" s="241" t="s">
        <v>7324</v>
      </c>
      <c r="FX72" s="242">
        <v>115</v>
      </c>
      <c r="FY72" s="233" t="s">
        <v>7328</v>
      </c>
      <c r="FZ72" s="240">
        <v>172560000</v>
      </c>
      <c r="GA72" s="240">
        <v>35880000</v>
      </c>
      <c r="GB72" s="232">
        <v>792</v>
      </c>
      <c r="GC72" s="232">
        <v>167</v>
      </c>
      <c r="GD72" s="233" t="s">
        <v>7329</v>
      </c>
      <c r="GE72" s="233" t="s">
        <v>733</v>
      </c>
      <c r="GF72" s="233" t="s">
        <v>733</v>
      </c>
      <c r="GG72" s="233" t="s">
        <v>7330</v>
      </c>
      <c r="GH72" s="233" t="s">
        <v>733</v>
      </c>
      <c r="GI72" s="233" t="s">
        <v>733</v>
      </c>
      <c r="GJ72" s="233" t="s">
        <v>733</v>
      </c>
      <c r="GK72" s="233" t="s">
        <v>1214</v>
      </c>
      <c r="GL72" s="233" t="s">
        <v>1214</v>
      </c>
      <c r="GM72" s="243" t="s">
        <v>5676</v>
      </c>
      <c r="GN72" s="233" t="s">
        <v>3320</v>
      </c>
      <c r="GO72" s="233" t="s">
        <v>733</v>
      </c>
      <c r="GP72" s="233" t="s">
        <v>5721</v>
      </c>
      <c r="GQ72" s="233" t="s">
        <v>1214</v>
      </c>
      <c r="GR72" s="233" t="s">
        <v>1214</v>
      </c>
      <c r="GS72" s="233" t="s">
        <v>3320</v>
      </c>
      <c r="GT72" s="233" t="s">
        <v>3320</v>
      </c>
      <c r="GU72" s="233" t="s">
        <v>3320</v>
      </c>
      <c r="GV72" s="233" t="s">
        <v>1214</v>
      </c>
      <c r="GW72" s="233" t="s">
        <v>1214</v>
      </c>
      <c r="GX72" s="233" t="s">
        <v>3320</v>
      </c>
      <c r="GY72" s="233" t="s">
        <v>733</v>
      </c>
      <c r="GZ72" s="233" t="s">
        <v>3320</v>
      </c>
      <c r="HA72" s="233" t="s">
        <v>7331</v>
      </c>
      <c r="HB72" s="233" t="s">
        <v>3320</v>
      </c>
      <c r="HC72" s="233" t="s">
        <v>5683</v>
      </c>
      <c r="HD72" s="233" t="s">
        <v>5684</v>
      </c>
      <c r="HE72" s="233" t="s">
        <v>5684</v>
      </c>
      <c r="HF72" s="233" t="s">
        <v>733</v>
      </c>
      <c r="HG72" s="233" t="s">
        <v>1214</v>
      </c>
      <c r="HH72" s="244">
        <v>46079.775069444448</v>
      </c>
      <c r="HI72" s="244">
        <v>46080.409004629626</v>
      </c>
      <c r="HJ72" s="233" t="s">
        <v>5685</v>
      </c>
      <c r="HK72" s="233" t="s">
        <v>3320</v>
      </c>
      <c r="HL72" s="233" t="s">
        <v>3320</v>
      </c>
      <c r="HM72" s="233" t="s">
        <v>3320</v>
      </c>
      <c r="HN72" s="233" t="s">
        <v>3320</v>
      </c>
      <c r="HO72" s="233" t="s">
        <v>3320</v>
      </c>
      <c r="HP72" s="233" t="s">
        <v>3320</v>
      </c>
      <c r="HQ72" s="233" t="s">
        <v>3320</v>
      </c>
      <c r="HR72" s="233" t="s">
        <v>3320</v>
      </c>
      <c r="HS72" s="233" t="s">
        <v>3320</v>
      </c>
      <c r="HT72" s="233" t="s">
        <v>3320</v>
      </c>
      <c r="HU72" s="233" t="s">
        <v>3320</v>
      </c>
      <c r="HV72" s="233" t="s">
        <v>3320</v>
      </c>
      <c r="HW72" s="233" t="s">
        <v>3320</v>
      </c>
      <c r="HX72" s="233" t="s">
        <v>3320</v>
      </c>
      <c r="HY72" s="233" t="s">
        <v>3320</v>
      </c>
      <c r="HZ72" s="233" t="s">
        <v>3320</v>
      </c>
      <c r="IA72" s="233" t="s">
        <v>3320</v>
      </c>
      <c r="IB72" s="233" t="s">
        <v>3320</v>
      </c>
      <c r="IC72" s="233" t="s">
        <v>3320</v>
      </c>
      <c r="ID72" s="233" t="s">
        <v>3320</v>
      </c>
      <c r="IE72" s="233" t="s">
        <v>3320</v>
      </c>
      <c r="IF72" s="233" t="s">
        <v>3320</v>
      </c>
      <c r="IG72" s="233" t="s">
        <v>3320</v>
      </c>
      <c r="IH72" s="233" t="s">
        <v>3320</v>
      </c>
      <c r="II72" s="233" t="s">
        <v>3320</v>
      </c>
      <c r="IJ72" s="233" t="s">
        <v>3320</v>
      </c>
      <c r="IK72" s="233" t="s">
        <v>3320</v>
      </c>
      <c r="IL72" s="233" t="s">
        <v>3320</v>
      </c>
      <c r="IM72" s="233" t="s">
        <v>3320</v>
      </c>
      <c r="IN72" s="233" t="s">
        <v>3320</v>
      </c>
      <c r="IO72" s="233" t="s">
        <v>3320</v>
      </c>
      <c r="IP72" s="233" t="s">
        <v>3320</v>
      </c>
      <c r="IQ72" s="233" t="s">
        <v>3320</v>
      </c>
      <c r="IR72" s="233" t="s">
        <v>3320</v>
      </c>
      <c r="IS72" s="233" t="s">
        <v>3320</v>
      </c>
      <c r="IT72" s="233" t="s">
        <v>3320</v>
      </c>
      <c r="IU72" s="233" t="s">
        <v>3320</v>
      </c>
      <c r="IV72" s="233" t="s">
        <v>3320</v>
      </c>
      <c r="IW72" s="235"/>
      <c r="IX72" s="235"/>
      <c r="IY72" s="235"/>
      <c r="IZ72" s="235"/>
      <c r="JA72" s="235"/>
      <c r="JB72" s="233"/>
      <c r="JC72" s="233"/>
      <c r="JD72" s="233"/>
      <c r="JE72" s="235"/>
      <c r="JF72" s="232" t="s">
        <v>3320</v>
      </c>
      <c r="JG72" s="232" t="s">
        <v>3320</v>
      </c>
      <c r="JH72" s="232" t="s">
        <v>3320</v>
      </c>
      <c r="JI72" s="232" t="s">
        <v>3320</v>
      </c>
      <c r="JJ72" s="232" t="s">
        <v>3320</v>
      </c>
      <c r="JK72" s="233" t="s">
        <v>202</v>
      </c>
      <c r="JL72" s="235"/>
      <c r="JM72" s="235"/>
      <c r="JN72" s="233" t="s">
        <v>202</v>
      </c>
      <c r="JO72" s="232">
        <v>7</v>
      </c>
      <c r="JP72" s="232">
        <v>0</v>
      </c>
      <c r="JQ72" s="233"/>
      <c r="JR72" s="233"/>
      <c r="JS72" s="233"/>
      <c r="JT72" s="233"/>
      <c r="JU72" s="233"/>
      <c r="JV72" s="233"/>
      <c r="JW72" s="233"/>
      <c r="JX72" s="233"/>
      <c r="JY72" s="233"/>
      <c r="JZ72" s="233"/>
      <c r="KA72" s="233"/>
      <c r="KB72" s="233"/>
      <c r="KC72" s="233"/>
      <c r="KD72" s="233"/>
      <c r="KE72" s="233"/>
      <c r="KF72" s="233"/>
      <c r="KG72" s="233"/>
      <c r="KH72" s="233"/>
      <c r="KI72" s="233"/>
      <c r="KJ72" s="233"/>
      <c r="KK72" s="233"/>
      <c r="KL72" s="233"/>
      <c r="KM72" s="233"/>
      <c r="KN72" s="232" t="s">
        <v>3320</v>
      </c>
      <c r="KO72" s="232" t="s">
        <v>3320</v>
      </c>
      <c r="KP72" s="232" t="s">
        <v>3320</v>
      </c>
      <c r="KQ72" s="235"/>
      <c r="KR72" s="235"/>
      <c r="KS72" s="235"/>
      <c r="KT72" s="233"/>
      <c r="KU72" s="235"/>
      <c r="KV72" s="235"/>
      <c r="KW72" s="235"/>
      <c r="KX72" s="233"/>
      <c r="KY72" s="232">
        <v>150</v>
      </c>
      <c r="KZ72" s="236">
        <v>0</v>
      </c>
      <c r="LA72" s="235"/>
      <c r="LB72" s="232">
        <v>0</v>
      </c>
      <c r="LC72" s="233"/>
      <c r="LD72" s="235"/>
      <c r="LE72" s="235"/>
      <c r="LF72" s="235"/>
    </row>
    <row r="73" spans="1:318" ht="49.5" customHeight="1" thickBot="1">
      <c r="A73" s="231" t="s">
        <v>5638</v>
      </c>
      <c r="B73" s="232">
        <v>716</v>
      </c>
      <c r="C73" s="233" t="s">
        <v>7332</v>
      </c>
      <c r="D73" s="233" t="s">
        <v>7333</v>
      </c>
      <c r="E73" s="232">
        <v>716</v>
      </c>
      <c r="F73" s="232">
        <v>86</v>
      </c>
      <c r="G73" s="233" t="s">
        <v>7334</v>
      </c>
      <c r="H73" s="233" t="s">
        <v>7335</v>
      </c>
      <c r="I73" s="234" t="s">
        <v>5782</v>
      </c>
      <c r="J73" s="234">
        <v>1</v>
      </c>
      <c r="K73" s="234" t="s">
        <v>68</v>
      </c>
      <c r="L73" s="235"/>
      <c r="M73" s="234" t="s">
        <v>5782</v>
      </c>
      <c r="N73" s="235"/>
      <c r="O73" s="235"/>
      <c r="P73" s="235"/>
      <c r="Q73" s="234">
        <v>1</v>
      </c>
      <c r="R73" s="234" t="s">
        <v>68</v>
      </c>
      <c r="S73" s="235"/>
      <c r="T73" s="235"/>
      <c r="U73" s="235"/>
      <c r="V73" s="233" t="s">
        <v>3963</v>
      </c>
      <c r="W73" s="233" t="s">
        <v>5643</v>
      </c>
      <c r="X73" s="232">
        <v>1</v>
      </c>
      <c r="Y73" s="232">
        <v>455.68</v>
      </c>
      <c r="Z73" s="236">
        <v>0</v>
      </c>
      <c r="AA73" s="236">
        <v>0</v>
      </c>
      <c r="AB73" s="232">
        <v>1</v>
      </c>
      <c r="AC73" s="233" t="s">
        <v>6310</v>
      </c>
      <c r="AD73" s="233" t="s">
        <v>4420</v>
      </c>
      <c r="AE73" s="234" t="s">
        <v>5645</v>
      </c>
      <c r="AF73" s="233" t="s">
        <v>5646</v>
      </c>
      <c r="AG73" s="234" t="s">
        <v>5645</v>
      </c>
      <c r="AH73" s="233" t="s">
        <v>6310</v>
      </c>
      <c r="AI73" s="233" t="s">
        <v>6311</v>
      </c>
      <c r="AJ73" s="233" t="s">
        <v>5698</v>
      </c>
      <c r="AK73" s="233" t="s">
        <v>5698</v>
      </c>
      <c r="AL73" s="233" t="s">
        <v>7336</v>
      </c>
      <c r="AM73" s="233" t="s">
        <v>6313</v>
      </c>
      <c r="AN73" s="233" t="s">
        <v>3320</v>
      </c>
      <c r="AO73" s="233" t="s">
        <v>7337</v>
      </c>
      <c r="AP73" s="233" t="s">
        <v>5698</v>
      </c>
      <c r="AQ73" s="233" t="s">
        <v>6315</v>
      </c>
      <c r="AR73" s="233" t="s">
        <v>6316</v>
      </c>
      <c r="AS73" s="233" t="s">
        <v>6317</v>
      </c>
      <c r="AT73" s="233" t="s">
        <v>733</v>
      </c>
      <c r="AU73" s="233" t="s">
        <v>733</v>
      </c>
      <c r="AV73" s="233" t="s">
        <v>733</v>
      </c>
      <c r="AW73" s="233" t="s">
        <v>3320</v>
      </c>
      <c r="AX73" s="233" t="s">
        <v>6318</v>
      </c>
      <c r="AY73" s="233" t="s">
        <v>733</v>
      </c>
      <c r="AZ73" s="233" t="s">
        <v>6319</v>
      </c>
      <c r="BA73" s="233" t="s">
        <v>6320</v>
      </c>
      <c r="BB73" s="233" t="s">
        <v>6321</v>
      </c>
      <c r="BC73" s="233" t="s">
        <v>6310</v>
      </c>
      <c r="BD73" s="233" t="s">
        <v>6322</v>
      </c>
      <c r="BE73" s="233" t="s">
        <v>7338</v>
      </c>
      <c r="BF73" s="234" t="s">
        <v>1214</v>
      </c>
      <c r="BG73" s="233" t="s">
        <v>3320</v>
      </c>
      <c r="BH73" s="233" t="s">
        <v>5747</v>
      </c>
      <c r="BI73" s="233" t="s">
        <v>5747</v>
      </c>
      <c r="BJ73" s="233" t="s">
        <v>1264</v>
      </c>
      <c r="BK73" s="233" t="s">
        <v>7339</v>
      </c>
      <c r="BL73" s="234">
        <v>230</v>
      </c>
      <c r="BM73" s="233" t="s">
        <v>5712</v>
      </c>
      <c r="BN73" s="237">
        <v>47118</v>
      </c>
      <c r="BO73" s="232">
        <v>21</v>
      </c>
      <c r="BP73" s="232">
        <v>2028</v>
      </c>
      <c r="BQ73" s="232">
        <v>455.68</v>
      </c>
      <c r="BR73" s="234">
        <v>455.68</v>
      </c>
      <c r="BS73" s="233" t="s">
        <v>5666</v>
      </c>
      <c r="BT73" s="232">
        <v>1520</v>
      </c>
      <c r="BU73" s="234">
        <v>959</v>
      </c>
      <c r="BV73" s="238">
        <v>0.24</v>
      </c>
      <c r="BW73" s="239" t="s">
        <v>910</v>
      </c>
      <c r="BX73" s="233" t="s">
        <v>733</v>
      </c>
      <c r="BY73" s="235"/>
      <c r="BZ73" s="232">
        <v>22.4</v>
      </c>
      <c r="CA73" s="233" t="s">
        <v>733</v>
      </c>
      <c r="CB73" s="232">
        <v>705</v>
      </c>
      <c r="CC73" s="233" t="s">
        <v>5713</v>
      </c>
      <c r="CD73" s="233" t="s">
        <v>5801</v>
      </c>
      <c r="CE73" s="233" t="s">
        <v>3320</v>
      </c>
      <c r="CF73" s="233" t="s">
        <v>733</v>
      </c>
      <c r="CG73" s="233" t="s">
        <v>733</v>
      </c>
      <c r="CH73" s="232">
        <v>1962</v>
      </c>
      <c r="CI73" s="232">
        <v>1766</v>
      </c>
      <c r="CJ73" s="233" t="s">
        <v>7340</v>
      </c>
      <c r="CK73" s="232">
        <v>365</v>
      </c>
      <c r="CL73" s="232">
        <v>84.61</v>
      </c>
      <c r="CM73" s="232">
        <v>99</v>
      </c>
      <c r="CN73" s="232">
        <v>35</v>
      </c>
      <c r="CO73" s="237">
        <v>46477</v>
      </c>
      <c r="CP73" s="232">
        <v>2027</v>
      </c>
      <c r="CQ73" s="232">
        <v>0.25</v>
      </c>
      <c r="CR73" s="232">
        <v>8</v>
      </c>
      <c r="CS73" s="233" t="s">
        <v>7341</v>
      </c>
      <c r="CT73" s="233" t="s">
        <v>3320</v>
      </c>
      <c r="CU73" s="233" t="s">
        <v>3320</v>
      </c>
      <c r="CV73" s="233" t="s">
        <v>3320</v>
      </c>
      <c r="CW73" s="233" t="s">
        <v>3320</v>
      </c>
      <c r="CX73" s="233" t="s">
        <v>3320</v>
      </c>
      <c r="CY73" s="233" t="s">
        <v>3320</v>
      </c>
      <c r="CZ73" s="233" t="s">
        <v>3320</v>
      </c>
      <c r="DA73" s="233" t="s">
        <v>3320</v>
      </c>
      <c r="DB73" s="233" t="s">
        <v>3320</v>
      </c>
      <c r="DC73" s="233" t="s">
        <v>3320</v>
      </c>
      <c r="DD73" s="233" t="s">
        <v>3320</v>
      </c>
      <c r="DE73" s="235"/>
      <c r="DF73" s="233" t="s">
        <v>3320</v>
      </c>
      <c r="DG73" s="233" t="s">
        <v>3320</v>
      </c>
      <c r="DH73" s="233" t="s">
        <v>3320</v>
      </c>
      <c r="DI73" s="233" t="s">
        <v>3320</v>
      </c>
      <c r="DJ73" s="233" t="s">
        <v>3320</v>
      </c>
      <c r="DK73" s="233" t="s">
        <v>3320</v>
      </c>
      <c r="DL73" s="235"/>
      <c r="DM73" s="233" t="s">
        <v>3320</v>
      </c>
      <c r="DN73" s="233" t="s">
        <v>3320</v>
      </c>
      <c r="DO73" s="233" t="s">
        <v>3320</v>
      </c>
      <c r="DP73" s="235"/>
      <c r="DQ73" s="233" t="s">
        <v>3320</v>
      </c>
      <c r="DR73" s="233" t="s">
        <v>3320</v>
      </c>
      <c r="DS73" s="233" t="s">
        <v>3320</v>
      </c>
      <c r="DT73" s="233" t="s">
        <v>3320</v>
      </c>
      <c r="DU73" s="233" t="s">
        <v>3320</v>
      </c>
      <c r="DV73" s="233" t="s">
        <v>3320</v>
      </c>
      <c r="DW73" s="233" t="s">
        <v>3320</v>
      </c>
      <c r="DX73" s="233" t="s">
        <v>3320</v>
      </c>
      <c r="DY73" s="233" t="s">
        <v>3320</v>
      </c>
      <c r="DZ73" s="233" t="s">
        <v>3320</v>
      </c>
      <c r="EA73" s="233" t="s">
        <v>3320</v>
      </c>
      <c r="EB73" s="233" t="s">
        <v>3320</v>
      </c>
      <c r="EC73" s="233" t="s">
        <v>3320</v>
      </c>
      <c r="ED73" s="233" t="s">
        <v>3320</v>
      </c>
      <c r="EE73" s="233" t="s">
        <v>3320</v>
      </c>
      <c r="EF73" s="233" t="s">
        <v>3320</v>
      </c>
      <c r="EG73" s="233" t="s">
        <v>3320</v>
      </c>
      <c r="EH73" s="233" t="s">
        <v>3320</v>
      </c>
      <c r="EI73" s="233" t="s">
        <v>3320</v>
      </c>
      <c r="EJ73" s="233" t="s">
        <v>3320</v>
      </c>
      <c r="EK73" s="233" t="s">
        <v>3320</v>
      </c>
      <c r="EL73" s="233" t="s">
        <v>3320</v>
      </c>
      <c r="EM73" s="233" t="s">
        <v>3320</v>
      </c>
      <c r="EN73" s="233" t="s">
        <v>3320</v>
      </c>
      <c r="EO73" s="233" t="s">
        <v>3320</v>
      </c>
      <c r="EP73" s="233" t="s">
        <v>3320</v>
      </c>
      <c r="EQ73" s="233" t="s">
        <v>3320</v>
      </c>
      <c r="ER73" s="233" t="s">
        <v>3320</v>
      </c>
      <c r="ES73" s="233" t="s">
        <v>3320</v>
      </c>
      <c r="ET73" s="233" t="s">
        <v>3320</v>
      </c>
      <c r="EU73" s="233" t="s">
        <v>3320</v>
      </c>
      <c r="EV73" s="233" t="s">
        <v>3320</v>
      </c>
      <c r="EW73" s="233" t="s">
        <v>3320</v>
      </c>
      <c r="EX73" s="233" t="s">
        <v>3320</v>
      </c>
      <c r="EY73" s="233" t="s">
        <v>3320</v>
      </c>
      <c r="EZ73" s="233" t="s">
        <v>3320</v>
      </c>
      <c r="FA73" s="233" t="s">
        <v>3320</v>
      </c>
      <c r="FB73" s="233" t="s">
        <v>3320</v>
      </c>
      <c r="FC73" s="233" t="s">
        <v>3320</v>
      </c>
      <c r="FD73" s="233" t="s">
        <v>3320</v>
      </c>
      <c r="FE73" s="233" t="s">
        <v>3320</v>
      </c>
      <c r="FF73" s="233" t="s">
        <v>3320</v>
      </c>
      <c r="FG73" s="233" t="s">
        <v>3320</v>
      </c>
      <c r="FH73" s="233" t="s">
        <v>3320</v>
      </c>
      <c r="FI73" s="233" t="s">
        <v>3320</v>
      </c>
      <c r="FJ73" s="233" t="s">
        <v>3320</v>
      </c>
      <c r="FK73" s="233" t="s">
        <v>3320</v>
      </c>
      <c r="FL73" s="233" t="s">
        <v>3320</v>
      </c>
      <c r="FM73" s="233" t="s">
        <v>3320</v>
      </c>
      <c r="FN73" s="240">
        <v>430018588</v>
      </c>
      <c r="FO73" s="232">
        <v>430</v>
      </c>
      <c r="FP73" s="233" t="s">
        <v>733</v>
      </c>
      <c r="FQ73" s="233" t="s">
        <v>733</v>
      </c>
      <c r="FR73" s="233" t="s">
        <v>733</v>
      </c>
      <c r="FS73" s="233" t="s">
        <v>733</v>
      </c>
      <c r="FT73" s="233" t="s">
        <v>2136</v>
      </c>
      <c r="FU73" s="233" t="s">
        <v>7342</v>
      </c>
      <c r="FV73" s="233" t="s">
        <v>6329</v>
      </c>
      <c r="FW73" s="241" t="s">
        <v>7339</v>
      </c>
      <c r="FX73" s="242">
        <v>230</v>
      </c>
      <c r="FY73" s="233" t="s">
        <v>7343</v>
      </c>
      <c r="FZ73" s="240">
        <v>430018588</v>
      </c>
      <c r="GA73" s="240">
        <v>74913792</v>
      </c>
      <c r="GB73" s="232">
        <v>928</v>
      </c>
      <c r="GC73" s="240">
        <v>1919</v>
      </c>
      <c r="GD73" s="233" t="s">
        <v>7344</v>
      </c>
      <c r="GE73" s="233" t="s">
        <v>733</v>
      </c>
      <c r="GF73" s="233" t="s">
        <v>733</v>
      </c>
      <c r="GG73" s="233" t="s">
        <v>6332</v>
      </c>
      <c r="GH73" s="233" t="s">
        <v>733</v>
      </c>
      <c r="GI73" s="233" t="s">
        <v>1214</v>
      </c>
      <c r="GJ73" s="233" t="s">
        <v>1214</v>
      </c>
      <c r="GK73" s="233" t="s">
        <v>733</v>
      </c>
      <c r="GL73" s="233" t="s">
        <v>733</v>
      </c>
      <c r="GM73" s="243" t="s">
        <v>5676</v>
      </c>
      <c r="GN73" s="233" t="s">
        <v>3320</v>
      </c>
      <c r="GO73" s="233" t="s">
        <v>733</v>
      </c>
      <c r="GP73" s="233" t="s">
        <v>5721</v>
      </c>
      <c r="GQ73" s="233" t="s">
        <v>1214</v>
      </c>
      <c r="GR73" s="233" t="s">
        <v>1214</v>
      </c>
      <c r="GS73" s="233" t="s">
        <v>3320</v>
      </c>
      <c r="GT73" s="233" t="s">
        <v>3320</v>
      </c>
      <c r="GU73" s="233" t="s">
        <v>3320</v>
      </c>
      <c r="GV73" s="233" t="s">
        <v>733</v>
      </c>
      <c r="GW73" s="233" t="s">
        <v>5679</v>
      </c>
      <c r="GX73" s="233" t="s">
        <v>7345</v>
      </c>
      <c r="GY73" s="233" t="s">
        <v>733</v>
      </c>
      <c r="GZ73" s="233" t="s">
        <v>3320</v>
      </c>
      <c r="HA73" s="233" t="s">
        <v>7346</v>
      </c>
      <c r="HB73" s="233" t="s">
        <v>7347</v>
      </c>
      <c r="HC73" s="233" t="s">
        <v>5683</v>
      </c>
      <c r="HD73" s="233" t="s">
        <v>5952</v>
      </c>
      <c r="HE73" s="233" t="s">
        <v>5684</v>
      </c>
      <c r="HF73" s="233" t="s">
        <v>733</v>
      </c>
      <c r="HG73" s="233" t="s">
        <v>1214</v>
      </c>
      <c r="HH73" s="244">
        <v>46077.280856481484</v>
      </c>
      <c r="HI73" s="244">
        <v>46079.69462962963</v>
      </c>
      <c r="HJ73" s="233" t="s">
        <v>5685</v>
      </c>
      <c r="HK73" s="233" t="s">
        <v>3320</v>
      </c>
      <c r="HL73" s="233" t="s">
        <v>3320</v>
      </c>
      <c r="HM73" s="233" t="s">
        <v>3320</v>
      </c>
      <c r="HN73" s="233" t="s">
        <v>3320</v>
      </c>
      <c r="HO73" s="233" t="s">
        <v>3320</v>
      </c>
      <c r="HP73" s="233" t="s">
        <v>3320</v>
      </c>
      <c r="HQ73" s="233" t="s">
        <v>3320</v>
      </c>
      <c r="HR73" s="233" t="s">
        <v>3320</v>
      </c>
      <c r="HS73" s="233" t="s">
        <v>3320</v>
      </c>
      <c r="HT73" s="233" t="s">
        <v>3320</v>
      </c>
      <c r="HU73" s="233" t="s">
        <v>3320</v>
      </c>
      <c r="HV73" s="233" t="s">
        <v>3320</v>
      </c>
      <c r="HW73" s="233" t="s">
        <v>3320</v>
      </c>
      <c r="HX73" s="233" t="s">
        <v>3320</v>
      </c>
      <c r="HY73" s="233" t="s">
        <v>3320</v>
      </c>
      <c r="HZ73" s="233" t="s">
        <v>3320</v>
      </c>
      <c r="IA73" s="233" t="s">
        <v>3320</v>
      </c>
      <c r="IB73" s="233" t="s">
        <v>3320</v>
      </c>
      <c r="IC73" s="233" t="s">
        <v>3320</v>
      </c>
      <c r="ID73" s="233" t="s">
        <v>3320</v>
      </c>
      <c r="IE73" s="233" t="s">
        <v>3320</v>
      </c>
      <c r="IF73" s="233" t="s">
        <v>3320</v>
      </c>
      <c r="IG73" s="233" t="s">
        <v>3320</v>
      </c>
      <c r="IH73" s="233" t="s">
        <v>3320</v>
      </c>
      <c r="II73" s="233" t="s">
        <v>3320</v>
      </c>
      <c r="IJ73" s="233" t="s">
        <v>3320</v>
      </c>
      <c r="IK73" s="233" t="s">
        <v>3320</v>
      </c>
      <c r="IL73" s="233" t="s">
        <v>3320</v>
      </c>
      <c r="IM73" s="233" t="s">
        <v>3320</v>
      </c>
      <c r="IN73" s="233" t="s">
        <v>3320</v>
      </c>
      <c r="IO73" s="233" t="s">
        <v>3320</v>
      </c>
      <c r="IP73" s="233" t="s">
        <v>3320</v>
      </c>
      <c r="IQ73" s="233" t="s">
        <v>3320</v>
      </c>
      <c r="IR73" s="233" t="s">
        <v>3320</v>
      </c>
      <c r="IS73" s="233" t="s">
        <v>3320</v>
      </c>
      <c r="IT73" s="233" t="s">
        <v>3320</v>
      </c>
      <c r="IU73" s="233" t="s">
        <v>3320</v>
      </c>
      <c r="IV73" s="233" t="s">
        <v>3320</v>
      </c>
      <c r="IW73" s="235"/>
      <c r="IX73" s="235"/>
      <c r="IY73" s="235"/>
      <c r="IZ73" s="235"/>
      <c r="JA73" s="235"/>
      <c r="JB73" s="233"/>
      <c r="JC73" s="233"/>
      <c r="JD73" s="233"/>
      <c r="JE73" s="235"/>
      <c r="JF73" s="232" t="s">
        <v>3320</v>
      </c>
      <c r="JG73" s="232" t="s">
        <v>3320</v>
      </c>
      <c r="JH73" s="232" t="s">
        <v>3320</v>
      </c>
      <c r="JI73" s="232" t="s">
        <v>3320</v>
      </c>
      <c r="JJ73" s="232" t="s">
        <v>3320</v>
      </c>
      <c r="JK73" s="233" t="s">
        <v>202</v>
      </c>
      <c r="JL73" s="235"/>
      <c r="JM73" s="235"/>
      <c r="JN73" s="233" t="s">
        <v>202</v>
      </c>
      <c r="JO73" s="232">
        <v>6</v>
      </c>
      <c r="JP73" s="232">
        <v>0</v>
      </c>
      <c r="JQ73" s="233"/>
      <c r="JR73" s="233"/>
      <c r="JS73" s="233"/>
      <c r="JT73" s="233"/>
      <c r="JU73" s="233"/>
      <c r="JV73" s="233"/>
      <c r="JW73" s="233"/>
      <c r="JX73" s="233"/>
      <c r="JY73" s="233"/>
      <c r="JZ73" s="233"/>
      <c r="KA73" s="233"/>
      <c r="KB73" s="233"/>
      <c r="KC73" s="233"/>
      <c r="KD73" s="233"/>
      <c r="KE73" s="233"/>
      <c r="KF73" s="233"/>
      <c r="KG73" s="233"/>
      <c r="KH73" s="233"/>
      <c r="KI73" s="233"/>
      <c r="KJ73" s="233"/>
      <c r="KK73" s="233"/>
      <c r="KL73" s="233"/>
      <c r="KM73" s="233"/>
      <c r="KN73" s="232" t="s">
        <v>3320</v>
      </c>
      <c r="KO73" s="232" t="s">
        <v>3320</v>
      </c>
      <c r="KP73" s="232" t="s">
        <v>3320</v>
      </c>
      <c r="KQ73" s="235"/>
      <c r="KR73" s="235"/>
      <c r="KS73" s="235"/>
      <c r="KT73" s="233"/>
      <c r="KU73" s="235"/>
      <c r="KV73" s="235"/>
      <c r="KW73" s="235"/>
      <c r="KX73" s="233"/>
      <c r="KY73" s="232">
        <v>455.68</v>
      </c>
      <c r="KZ73" s="236">
        <v>0</v>
      </c>
      <c r="LA73" s="235"/>
      <c r="LB73" s="232">
        <v>0</v>
      </c>
      <c r="LC73" s="233"/>
      <c r="LD73" s="233" t="s">
        <v>6719</v>
      </c>
      <c r="LE73" s="233" t="s">
        <v>5777</v>
      </c>
      <c r="LF73" s="235"/>
    </row>
    <row r="74" spans="1:318" ht="49.5" customHeight="1" thickBot="1">
      <c r="A74" s="235"/>
      <c r="B74" s="235"/>
      <c r="C74" s="235"/>
      <c r="D74" s="188" t="s">
        <v>7348</v>
      </c>
      <c r="E74" s="232">
        <v>600</v>
      </c>
      <c r="F74" s="232">
        <v>57</v>
      </c>
      <c r="G74" s="188" t="s">
        <v>7275</v>
      </c>
      <c r="H74" s="188" t="s">
        <v>331</v>
      </c>
      <c r="I74" s="258">
        <v>1</v>
      </c>
      <c r="J74" s="187"/>
      <c r="K74" s="234" t="s">
        <v>68</v>
      </c>
      <c r="L74" s="235"/>
      <c r="M74" s="234">
        <v>1</v>
      </c>
      <c r="N74" s="235"/>
      <c r="O74" s="235"/>
      <c r="P74" s="235"/>
      <c r="Q74" s="234">
        <v>1</v>
      </c>
      <c r="R74" s="234" t="s">
        <v>68</v>
      </c>
      <c r="S74" s="235"/>
      <c r="T74" s="235"/>
      <c r="U74" s="235"/>
      <c r="V74" s="188" t="s">
        <v>7349</v>
      </c>
      <c r="W74" s="188" t="s">
        <v>5643</v>
      </c>
      <c r="X74" s="232">
        <v>1</v>
      </c>
      <c r="Y74" s="232">
        <v>110</v>
      </c>
      <c r="Z74" s="236">
        <v>0</v>
      </c>
      <c r="AA74" s="236">
        <v>0</v>
      </c>
      <c r="AB74" s="232">
        <v>1</v>
      </c>
      <c r="AC74" s="233" t="s">
        <v>7350</v>
      </c>
      <c r="AD74" s="233" t="s">
        <v>7351</v>
      </c>
      <c r="AE74" s="234" t="s">
        <v>5645</v>
      </c>
      <c r="AF74" s="233" t="s">
        <v>5646</v>
      </c>
      <c r="AG74" s="234" t="s">
        <v>5645</v>
      </c>
      <c r="AH74" s="187"/>
      <c r="AI74" s="188" t="s">
        <v>331</v>
      </c>
      <c r="AJ74" s="188" t="s">
        <v>7277</v>
      </c>
      <c r="AK74" s="188" t="s">
        <v>7278</v>
      </c>
      <c r="AL74" s="188" t="s">
        <v>7279</v>
      </c>
      <c r="AM74" s="188" t="s">
        <v>7280</v>
      </c>
      <c r="AN74" s="188" t="s">
        <v>331</v>
      </c>
      <c r="AO74" s="188" t="s">
        <v>7281</v>
      </c>
      <c r="AP74" s="188" t="s">
        <v>5698</v>
      </c>
      <c r="AQ74" s="188" t="s">
        <v>7282</v>
      </c>
      <c r="AR74" s="188" t="s">
        <v>7283</v>
      </c>
      <c r="AS74" s="188" t="s">
        <v>7284</v>
      </c>
      <c r="AT74" s="188" t="s">
        <v>733</v>
      </c>
      <c r="AU74" s="188" t="s">
        <v>733</v>
      </c>
      <c r="AV74" s="188" t="s">
        <v>733</v>
      </c>
      <c r="AW74" s="188" t="s">
        <v>3320</v>
      </c>
      <c r="AX74" s="188" t="s">
        <v>7285</v>
      </c>
      <c r="AY74" s="188" t="s">
        <v>733</v>
      </c>
      <c r="AZ74" s="188" t="s">
        <v>7286</v>
      </c>
      <c r="BA74" s="188" t="s">
        <v>7287</v>
      </c>
      <c r="BB74" s="188" t="s">
        <v>7288</v>
      </c>
      <c r="BC74" s="188" t="s">
        <v>7289</v>
      </c>
      <c r="BD74" s="188" t="s">
        <v>7290</v>
      </c>
      <c r="BE74" s="188" t="s">
        <v>7291</v>
      </c>
      <c r="BF74" s="188" t="s">
        <v>1214</v>
      </c>
      <c r="BG74" s="188" t="s">
        <v>3320</v>
      </c>
      <c r="BH74" s="188" t="s">
        <v>5663</v>
      </c>
      <c r="BI74" s="188" t="s">
        <v>5663</v>
      </c>
      <c r="BJ74" s="259" t="s">
        <v>3585</v>
      </c>
      <c r="BK74" s="188" t="s">
        <v>7352</v>
      </c>
      <c r="BL74" s="260">
        <v>115</v>
      </c>
      <c r="BM74" s="188" t="s">
        <v>5665</v>
      </c>
      <c r="BN74" s="261">
        <v>47086</v>
      </c>
      <c r="BO74" s="260">
        <v>30</v>
      </c>
      <c r="BP74" s="260">
        <v>2028</v>
      </c>
      <c r="BQ74" s="260">
        <v>110</v>
      </c>
      <c r="BR74" s="260">
        <v>110</v>
      </c>
      <c r="BS74" s="188" t="s">
        <v>5666</v>
      </c>
      <c r="BT74" s="260">
        <v>38</v>
      </c>
      <c r="BU74" s="260">
        <v>254</v>
      </c>
      <c r="BV74" s="187"/>
      <c r="BW74" s="188" t="s">
        <v>910</v>
      </c>
      <c r="BX74" s="188" t="s">
        <v>733</v>
      </c>
      <c r="BY74" s="188" t="s">
        <v>910</v>
      </c>
      <c r="BZ74" s="260">
        <v>26.44</v>
      </c>
      <c r="CA74" s="188" t="s">
        <v>1214</v>
      </c>
      <c r="CB74" s="260">
        <v>610</v>
      </c>
      <c r="CC74" s="188" t="s">
        <v>5667</v>
      </c>
      <c r="CD74" s="188" t="s">
        <v>5668</v>
      </c>
      <c r="CE74" s="188" t="s">
        <v>3320</v>
      </c>
      <c r="CF74" s="188" t="s">
        <v>733</v>
      </c>
      <c r="CG74" s="188" t="s">
        <v>733</v>
      </c>
      <c r="CH74" s="260">
        <v>2316</v>
      </c>
      <c r="CI74" s="260">
        <v>2130</v>
      </c>
      <c r="CJ74" s="188" t="s">
        <v>7353</v>
      </c>
      <c r="CK74" s="260">
        <v>365</v>
      </c>
      <c r="CL74" s="260">
        <v>30</v>
      </c>
      <c r="CM74" s="260">
        <v>98</v>
      </c>
      <c r="CN74" s="260">
        <v>25</v>
      </c>
      <c r="CO74" s="262">
        <v>46325</v>
      </c>
      <c r="CP74" s="232">
        <v>2026</v>
      </c>
      <c r="CQ74" s="260">
        <v>1.5</v>
      </c>
      <c r="CR74" s="260">
        <v>8</v>
      </c>
      <c r="CS74" s="188" t="s">
        <v>7354</v>
      </c>
      <c r="CT74" s="260">
        <v>77000000</v>
      </c>
      <c r="CU74" s="188" t="s">
        <v>3320</v>
      </c>
      <c r="CV74" s="188" t="s">
        <v>3320</v>
      </c>
      <c r="CW74" s="188" t="s">
        <v>3320</v>
      </c>
      <c r="CX74" s="188" t="s">
        <v>3320</v>
      </c>
      <c r="CY74" s="260">
        <v>26.44</v>
      </c>
      <c r="CZ74" s="188" t="s">
        <v>3320</v>
      </c>
      <c r="DA74" s="188" t="s">
        <v>3320</v>
      </c>
      <c r="DB74" s="188" t="s">
        <v>3320</v>
      </c>
      <c r="DC74" s="188" t="s">
        <v>3320</v>
      </c>
      <c r="DD74" s="188" t="s">
        <v>3320</v>
      </c>
      <c r="DE74" s="260">
        <v>0</v>
      </c>
      <c r="DF74" s="188" t="s">
        <v>3320</v>
      </c>
      <c r="DG74" s="260">
        <v>30</v>
      </c>
      <c r="DH74" s="188" t="s">
        <v>3320</v>
      </c>
      <c r="DI74" s="188" t="s">
        <v>3320</v>
      </c>
      <c r="DJ74" s="188" t="s">
        <v>3320</v>
      </c>
      <c r="DK74" s="188" t="s">
        <v>3320</v>
      </c>
      <c r="DL74" s="235"/>
      <c r="DM74" s="188" t="s">
        <v>3320</v>
      </c>
      <c r="DN74" s="188" t="s">
        <v>3320</v>
      </c>
      <c r="DO74" s="188" t="s">
        <v>3320</v>
      </c>
      <c r="DP74" s="260">
        <v>0</v>
      </c>
      <c r="DQ74" s="188" t="s">
        <v>3320</v>
      </c>
      <c r="DR74" s="188" t="s">
        <v>3320</v>
      </c>
      <c r="DS74" s="188" t="s">
        <v>3320</v>
      </c>
      <c r="DT74" s="188" t="s">
        <v>3320</v>
      </c>
      <c r="DU74" s="188" t="s">
        <v>3320</v>
      </c>
      <c r="DV74" s="188" t="s">
        <v>3320</v>
      </c>
      <c r="DW74" s="188" t="s">
        <v>3320</v>
      </c>
      <c r="DX74" s="188" t="s">
        <v>3320</v>
      </c>
      <c r="DY74" s="188" t="s">
        <v>3320</v>
      </c>
      <c r="DZ74" s="188" t="s">
        <v>3320</v>
      </c>
      <c r="EA74" s="188" t="s">
        <v>3320</v>
      </c>
      <c r="EB74" s="188" t="s">
        <v>3320</v>
      </c>
      <c r="EC74" s="188" t="s">
        <v>3320</v>
      </c>
      <c r="ED74" s="188" t="s">
        <v>3320</v>
      </c>
      <c r="EE74" s="188" t="s">
        <v>3320</v>
      </c>
      <c r="EF74" s="188" t="s">
        <v>3320</v>
      </c>
      <c r="EG74" s="188" t="s">
        <v>3320</v>
      </c>
      <c r="EH74" s="188" t="s">
        <v>3320</v>
      </c>
      <c r="EI74" s="188" t="s">
        <v>3320</v>
      </c>
      <c r="EJ74" s="188" t="s">
        <v>3320</v>
      </c>
      <c r="EK74" s="188" t="s">
        <v>3320</v>
      </c>
      <c r="EL74" s="188" t="s">
        <v>3320</v>
      </c>
      <c r="EM74" s="188" t="s">
        <v>3320</v>
      </c>
      <c r="EN74" s="188" t="s">
        <v>3320</v>
      </c>
      <c r="EO74" s="188" t="s">
        <v>3320</v>
      </c>
      <c r="EP74" s="188" t="s">
        <v>3320</v>
      </c>
      <c r="EQ74" s="188" t="s">
        <v>3320</v>
      </c>
      <c r="ER74" s="188" t="s">
        <v>3320</v>
      </c>
      <c r="ES74" s="188" t="s">
        <v>3320</v>
      </c>
      <c r="ET74" s="188" t="s">
        <v>3320</v>
      </c>
      <c r="EU74" s="188" t="s">
        <v>3320</v>
      </c>
      <c r="EV74" s="188" t="s">
        <v>3320</v>
      </c>
      <c r="EW74" s="188" t="s">
        <v>3320</v>
      </c>
      <c r="EX74" s="188" t="s">
        <v>3320</v>
      </c>
      <c r="EY74" s="188" t="s">
        <v>3320</v>
      </c>
      <c r="EZ74" s="188" t="s">
        <v>3320</v>
      </c>
      <c r="FA74" s="188" t="s">
        <v>3320</v>
      </c>
      <c r="FB74" s="188" t="s">
        <v>3320</v>
      </c>
      <c r="FC74" s="188" t="s">
        <v>3320</v>
      </c>
      <c r="FD74" s="188" t="s">
        <v>3320</v>
      </c>
      <c r="FE74" s="188" t="s">
        <v>3320</v>
      </c>
      <c r="FF74" s="188" t="s">
        <v>3320</v>
      </c>
      <c r="FG74" s="188" t="s">
        <v>3320</v>
      </c>
      <c r="FH74" s="188" t="s">
        <v>3320</v>
      </c>
      <c r="FI74" s="188" t="s">
        <v>3320</v>
      </c>
      <c r="FJ74" s="188" t="s">
        <v>3320</v>
      </c>
      <c r="FK74" s="188" t="s">
        <v>3320</v>
      </c>
      <c r="FL74" s="188" t="s">
        <v>3320</v>
      </c>
      <c r="FM74" s="188" t="s">
        <v>3320</v>
      </c>
      <c r="FN74" s="263">
        <v>103555000</v>
      </c>
      <c r="FO74" s="232">
        <v>104</v>
      </c>
      <c r="FP74" s="188" t="s">
        <v>733</v>
      </c>
      <c r="FQ74" s="188" t="s">
        <v>733</v>
      </c>
      <c r="FR74" s="188" t="s">
        <v>733</v>
      </c>
      <c r="FS74" s="188" t="s">
        <v>733</v>
      </c>
      <c r="FT74" s="188" t="s">
        <v>5041</v>
      </c>
      <c r="FU74" s="188" t="s">
        <v>7355</v>
      </c>
      <c r="FV74" s="188" t="s">
        <v>7356</v>
      </c>
      <c r="FW74" s="258" t="s">
        <v>7357</v>
      </c>
      <c r="FX74" s="258" t="s">
        <v>7357</v>
      </c>
      <c r="FY74" s="188" t="s">
        <v>7358</v>
      </c>
      <c r="FZ74" s="263">
        <v>103555000</v>
      </c>
      <c r="GA74" s="263">
        <v>22779000</v>
      </c>
      <c r="GB74" s="263">
        <v>1229</v>
      </c>
      <c r="GC74" s="260">
        <v>758</v>
      </c>
      <c r="GD74" s="188" t="s">
        <v>7359</v>
      </c>
      <c r="GE74" s="188" t="s">
        <v>733</v>
      </c>
      <c r="GF74" s="188" t="s">
        <v>733</v>
      </c>
      <c r="GG74" s="188" t="s">
        <v>7299</v>
      </c>
      <c r="GH74" s="188" t="s">
        <v>1214</v>
      </c>
      <c r="GI74" s="188" t="s">
        <v>1214</v>
      </c>
      <c r="GJ74" s="188" t="s">
        <v>1214</v>
      </c>
      <c r="GK74" s="188" t="s">
        <v>733</v>
      </c>
      <c r="GL74" s="188" t="s">
        <v>1214</v>
      </c>
      <c r="GM74" s="188" t="s">
        <v>5676</v>
      </c>
      <c r="GN74" s="188" t="s">
        <v>3320</v>
      </c>
      <c r="GO74" s="188" t="s">
        <v>733</v>
      </c>
      <c r="GP74" s="188" t="s">
        <v>5721</v>
      </c>
      <c r="GQ74" s="188" t="s">
        <v>733</v>
      </c>
      <c r="GR74" s="188" t="s">
        <v>5679</v>
      </c>
      <c r="GS74" s="188" t="s">
        <v>3320</v>
      </c>
      <c r="GT74" s="188" t="s">
        <v>3320</v>
      </c>
      <c r="GU74" s="260">
        <v>2</v>
      </c>
      <c r="GV74" s="188" t="s">
        <v>733</v>
      </c>
      <c r="GW74" s="188" t="s">
        <v>5679</v>
      </c>
      <c r="GX74" s="188" t="s">
        <v>7360</v>
      </c>
      <c r="GY74" s="188" t="s">
        <v>733</v>
      </c>
      <c r="GZ74" s="188" t="s">
        <v>3320</v>
      </c>
      <c r="HA74" s="188" t="s">
        <v>7361</v>
      </c>
      <c r="HB74" s="188" t="s">
        <v>7362</v>
      </c>
      <c r="HC74" s="188" t="s">
        <v>5683</v>
      </c>
      <c r="HD74" s="188" t="s">
        <v>5952</v>
      </c>
      <c r="HE74" s="188" t="s">
        <v>5684</v>
      </c>
      <c r="HF74" s="188" t="s">
        <v>733</v>
      </c>
      <c r="HG74" s="188" t="s">
        <v>1214</v>
      </c>
      <c r="HH74" s="264">
        <v>46072.572928240741</v>
      </c>
      <c r="HI74" s="264">
        <v>46076.950023148151</v>
      </c>
      <c r="HJ74" s="188" t="s">
        <v>5685</v>
      </c>
      <c r="HK74" s="188" t="s">
        <v>3320</v>
      </c>
      <c r="HL74" s="188" t="s">
        <v>3320</v>
      </c>
      <c r="HM74" s="188" t="s">
        <v>3320</v>
      </c>
      <c r="HN74" s="188" t="s">
        <v>3320</v>
      </c>
      <c r="HO74" s="188" t="s">
        <v>3320</v>
      </c>
      <c r="HP74" s="188" t="s">
        <v>3320</v>
      </c>
      <c r="HQ74" s="188" t="s">
        <v>3320</v>
      </c>
      <c r="HR74" s="188" t="s">
        <v>3320</v>
      </c>
      <c r="HS74" s="188" t="s">
        <v>3320</v>
      </c>
      <c r="HT74" s="188" t="s">
        <v>3320</v>
      </c>
      <c r="HU74" s="188" t="s">
        <v>3320</v>
      </c>
      <c r="HV74" s="188" t="s">
        <v>3320</v>
      </c>
      <c r="HW74" s="188" t="s">
        <v>3320</v>
      </c>
      <c r="HX74" s="188" t="s">
        <v>3320</v>
      </c>
      <c r="HY74" s="188" t="s">
        <v>3320</v>
      </c>
      <c r="HZ74" s="188" t="s">
        <v>3320</v>
      </c>
      <c r="IA74" s="188" t="s">
        <v>3320</v>
      </c>
      <c r="IB74" s="188" t="s">
        <v>3320</v>
      </c>
      <c r="IC74" s="188" t="s">
        <v>3320</v>
      </c>
      <c r="ID74" s="188" t="s">
        <v>3320</v>
      </c>
      <c r="IE74" s="188" t="s">
        <v>3320</v>
      </c>
      <c r="IF74" s="188" t="s">
        <v>3320</v>
      </c>
      <c r="IG74" s="188" t="s">
        <v>3320</v>
      </c>
      <c r="IH74" s="188" t="s">
        <v>3320</v>
      </c>
      <c r="II74" s="188" t="s">
        <v>3320</v>
      </c>
      <c r="IJ74" s="188" t="s">
        <v>3320</v>
      </c>
      <c r="IK74" s="188" t="s">
        <v>3320</v>
      </c>
      <c r="IL74" s="188" t="s">
        <v>3320</v>
      </c>
      <c r="IM74" s="188" t="s">
        <v>3320</v>
      </c>
      <c r="IN74" s="188" t="s">
        <v>3320</v>
      </c>
      <c r="IO74" s="188" t="s">
        <v>3320</v>
      </c>
      <c r="IP74" s="188" t="s">
        <v>3320</v>
      </c>
      <c r="IQ74" s="188" t="s">
        <v>3320</v>
      </c>
      <c r="IR74" s="188" t="s">
        <v>3320</v>
      </c>
      <c r="IS74" s="188" t="s">
        <v>3320</v>
      </c>
      <c r="IT74" s="188" t="s">
        <v>3320</v>
      </c>
      <c r="IU74" s="188" t="s">
        <v>3320</v>
      </c>
      <c r="IV74" s="188" t="s">
        <v>3320</v>
      </c>
      <c r="IW74" s="187"/>
      <c r="IX74" s="187"/>
      <c r="IY74" s="187"/>
      <c r="IZ74" s="187"/>
      <c r="JA74" s="235"/>
      <c r="JB74" s="233"/>
      <c r="JC74" s="233"/>
      <c r="JD74" s="233"/>
      <c r="JE74" s="235"/>
      <c r="JF74" s="232" t="s">
        <v>3320</v>
      </c>
      <c r="JG74" s="232" t="s">
        <v>3320</v>
      </c>
      <c r="JH74" s="232" t="s">
        <v>3320</v>
      </c>
      <c r="JI74" s="232" t="s">
        <v>3320</v>
      </c>
      <c r="JJ74" s="232" t="s">
        <v>3320</v>
      </c>
      <c r="JK74" s="233" t="s">
        <v>202</v>
      </c>
      <c r="JL74" s="235"/>
      <c r="JM74" s="235"/>
      <c r="JN74" s="233" t="s">
        <v>202</v>
      </c>
      <c r="JO74" s="232">
        <v>5</v>
      </c>
      <c r="JP74" s="232">
        <v>0</v>
      </c>
      <c r="JQ74" s="233"/>
      <c r="JR74" s="233"/>
      <c r="JS74" s="233"/>
      <c r="JT74" s="233"/>
      <c r="JU74" s="233"/>
      <c r="JV74" s="233"/>
      <c r="JW74" s="233"/>
      <c r="JX74" s="233"/>
      <c r="JY74" s="233"/>
      <c r="JZ74" s="233"/>
      <c r="KA74" s="233"/>
      <c r="KB74" s="233"/>
      <c r="KC74" s="233"/>
      <c r="KD74" s="233"/>
      <c r="KE74" s="233"/>
      <c r="KF74" s="233"/>
      <c r="KG74" s="233"/>
      <c r="KH74" s="233"/>
      <c r="KI74" s="233"/>
      <c r="KJ74" s="233"/>
      <c r="KK74" s="233"/>
      <c r="KL74" s="233"/>
      <c r="KM74" s="233"/>
      <c r="KN74" s="232" t="s">
        <v>3320</v>
      </c>
      <c r="KO74" s="232" t="s">
        <v>3320</v>
      </c>
      <c r="KP74" s="232" t="s">
        <v>3320</v>
      </c>
      <c r="KQ74" s="235"/>
      <c r="KR74" s="235"/>
      <c r="KS74" s="235"/>
      <c r="KT74" s="233"/>
      <c r="KU74" s="235"/>
      <c r="KV74" s="235"/>
      <c r="KW74" s="235"/>
      <c r="KX74" s="233"/>
      <c r="KY74" s="232">
        <v>110</v>
      </c>
      <c r="KZ74" s="236">
        <v>0</v>
      </c>
      <c r="LA74" s="235"/>
      <c r="LB74" s="232">
        <v>0</v>
      </c>
      <c r="LC74" s="233"/>
      <c r="LD74" s="235"/>
      <c r="LE74" s="235"/>
      <c r="LF74" s="235"/>
    </row>
    <row r="75" spans="1:318" ht="49.5" customHeight="1" thickBot="1">
      <c r="A75" s="231" t="s">
        <v>5638</v>
      </c>
      <c r="B75" s="232">
        <v>924</v>
      </c>
      <c r="C75" s="233" t="s">
        <v>7363</v>
      </c>
      <c r="D75" s="233" t="s">
        <v>7364</v>
      </c>
      <c r="E75" s="232">
        <v>924</v>
      </c>
      <c r="F75" s="235"/>
      <c r="G75" s="233" t="s">
        <v>1343</v>
      </c>
      <c r="H75" s="233" t="s">
        <v>6775</v>
      </c>
      <c r="I75" s="234">
        <v>1</v>
      </c>
      <c r="J75" s="235"/>
      <c r="K75" s="234" t="s">
        <v>68</v>
      </c>
      <c r="L75" s="235"/>
      <c r="M75" s="234">
        <v>1</v>
      </c>
      <c r="N75" s="235"/>
      <c r="O75" s="235"/>
      <c r="P75" s="235"/>
      <c r="Q75" s="234">
        <v>1</v>
      </c>
      <c r="R75" s="234" t="s">
        <v>68</v>
      </c>
      <c r="S75" s="235"/>
      <c r="T75" s="235"/>
      <c r="U75" s="235"/>
      <c r="V75" s="233" t="s">
        <v>7365</v>
      </c>
      <c r="W75" s="233" t="s">
        <v>5643</v>
      </c>
      <c r="X75" s="232">
        <v>1</v>
      </c>
      <c r="Y75" s="232">
        <v>60</v>
      </c>
      <c r="Z75" s="236">
        <v>0</v>
      </c>
      <c r="AA75" s="236">
        <v>0</v>
      </c>
      <c r="AB75" s="232">
        <v>1</v>
      </c>
      <c r="AC75" s="233" t="s">
        <v>6416</v>
      </c>
      <c r="AD75" s="233" t="s">
        <v>3434</v>
      </c>
      <c r="AE75" s="234" t="s">
        <v>5645</v>
      </c>
      <c r="AF75" s="233" t="s">
        <v>5646</v>
      </c>
      <c r="AG75" s="234" t="s">
        <v>5645</v>
      </c>
      <c r="AH75" s="233" t="s">
        <v>6416</v>
      </c>
      <c r="AI75" s="233" t="s">
        <v>6417</v>
      </c>
      <c r="AJ75" s="233" t="s">
        <v>6777</v>
      </c>
      <c r="AK75" s="233" t="s">
        <v>6419</v>
      </c>
      <c r="AL75" s="233" t="s">
        <v>6778</v>
      </c>
      <c r="AM75" s="233" t="s">
        <v>6779</v>
      </c>
      <c r="AN75" s="233" t="s">
        <v>3320</v>
      </c>
      <c r="AO75" s="233" t="s">
        <v>6780</v>
      </c>
      <c r="AP75" s="233" t="s">
        <v>5698</v>
      </c>
      <c r="AQ75" s="233" t="s">
        <v>6781</v>
      </c>
      <c r="AR75" s="233" t="s">
        <v>6782</v>
      </c>
      <c r="AS75" s="233" t="s">
        <v>6425</v>
      </c>
      <c r="AT75" s="233" t="s">
        <v>733</v>
      </c>
      <c r="AU75" s="233" t="s">
        <v>733</v>
      </c>
      <c r="AV75" s="233" t="s">
        <v>733</v>
      </c>
      <c r="AW75" s="233" t="s">
        <v>3320</v>
      </c>
      <c r="AX75" s="233" t="s">
        <v>6783</v>
      </c>
      <c r="AY75" s="233" t="s">
        <v>733</v>
      </c>
      <c r="AZ75" s="233" t="s">
        <v>6784</v>
      </c>
      <c r="BA75" s="233" t="s">
        <v>6428</v>
      </c>
      <c r="BB75" s="233" t="s">
        <v>6429</v>
      </c>
      <c r="BC75" s="233" t="s">
        <v>6430</v>
      </c>
      <c r="BD75" s="233" t="s">
        <v>6785</v>
      </c>
      <c r="BE75" s="233" t="s">
        <v>6786</v>
      </c>
      <c r="BF75" s="234" t="s">
        <v>1214</v>
      </c>
      <c r="BG75" s="233" t="s">
        <v>3320</v>
      </c>
      <c r="BH75" s="233" t="s">
        <v>5955</v>
      </c>
      <c r="BI75" s="233" t="s">
        <v>5955</v>
      </c>
      <c r="BJ75" s="233" t="s">
        <v>3623</v>
      </c>
      <c r="BK75" s="233" t="s">
        <v>7366</v>
      </c>
      <c r="BL75" s="234">
        <v>115</v>
      </c>
      <c r="BM75" s="233" t="s">
        <v>5665</v>
      </c>
      <c r="BN75" s="237">
        <v>47270</v>
      </c>
      <c r="BO75" s="232">
        <v>29</v>
      </c>
      <c r="BP75" s="232">
        <v>2029</v>
      </c>
      <c r="BQ75" s="232">
        <v>60</v>
      </c>
      <c r="BR75" s="234">
        <v>60</v>
      </c>
      <c r="BS75" s="233" t="s">
        <v>5666</v>
      </c>
      <c r="BT75" s="232">
        <v>107968</v>
      </c>
      <c r="BU75" s="234">
        <v>179.96</v>
      </c>
      <c r="BV75" s="238">
        <v>0.34</v>
      </c>
      <c r="BW75" s="239" t="s">
        <v>910</v>
      </c>
      <c r="BX75" s="233" t="s">
        <v>733</v>
      </c>
      <c r="BY75" s="233" t="s">
        <v>910</v>
      </c>
      <c r="BZ75" s="232">
        <v>34.24</v>
      </c>
      <c r="CA75" s="233" t="s">
        <v>733</v>
      </c>
      <c r="CB75" s="232">
        <v>650</v>
      </c>
      <c r="CC75" s="233" t="s">
        <v>5800</v>
      </c>
      <c r="CD75" s="233" t="s">
        <v>5801</v>
      </c>
      <c r="CE75" s="233" t="s">
        <v>3320</v>
      </c>
      <c r="CF75" s="233" t="s">
        <v>733</v>
      </c>
      <c r="CG75" s="233" t="s">
        <v>733</v>
      </c>
      <c r="CH75" s="232">
        <v>2544.6999999999998</v>
      </c>
      <c r="CI75" s="232">
        <v>2327.1999999999998</v>
      </c>
      <c r="CJ75" s="233" t="s">
        <v>7367</v>
      </c>
      <c r="CK75" s="232">
        <v>365</v>
      </c>
      <c r="CL75" s="232">
        <v>86</v>
      </c>
      <c r="CM75" s="232">
        <v>98</v>
      </c>
      <c r="CN75" s="232">
        <v>30</v>
      </c>
      <c r="CO75" s="237">
        <v>46387</v>
      </c>
      <c r="CP75" s="232">
        <v>2026</v>
      </c>
      <c r="CQ75" s="232">
        <v>0.45</v>
      </c>
      <c r="CR75" s="232">
        <v>9</v>
      </c>
      <c r="CS75" s="233" t="s">
        <v>7368</v>
      </c>
      <c r="CT75" s="233" t="s">
        <v>3320</v>
      </c>
      <c r="CU75" s="233" t="s">
        <v>3320</v>
      </c>
      <c r="CV75" s="233" t="s">
        <v>3320</v>
      </c>
      <c r="CW75" s="233" t="s">
        <v>3320</v>
      </c>
      <c r="CX75" s="233" t="s">
        <v>3320</v>
      </c>
      <c r="CY75" s="233" t="s">
        <v>3320</v>
      </c>
      <c r="CZ75" s="233" t="s">
        <v>3320</v>
      </c>
      <c r="DA75" s="233" t="s">
        <v>3320</v>
      </c>
      <c r="DB75" s="233" t="s">
        <v>3320</v>
      </c>
      <c r="DC75" s="233" t="s">
        <v>3320</v>
      </c>
      <c r="DD75" s="233" t="s">
        <v>3320</v>
      </c>
      <c r="DE75" s="235"/>
      <c r="DF75" s="233" t="s">
        <v>3320</v>
      </c>
      <c r="DG75" s="233" t="s">
        <v>3320</v>
      </c>
      <c r="DH75" s="233" t="s">
        <v>3320</v>
      </c>
      <c r="DI75" s="233" t="s">
        <v>3320</v>
      </c>
      <c r="DJ75" s="233" t="s">
        <v>3320</v>
      </c>
      <c r="DK75" s="233" t="s">
        <v>3320</v>
      </c>
      <c r="DL75" s="235"/>
      <c r="DM75" s="233" t="s">
        <v>3320</v>
      </c>
      <c r="DN75" s="233" t="s">
        <v>3320</v>
      </c>
      <c r="DO75" s="233" t="s">
        <v>3320</v>
      </c>
      <c r="DP75" s="235"/>
      <c r="DQ75" s="233" t="s">
        <v>3320</v>
      </c>
      <c r="DR75" s="233" t="s">
        <v>3320</v>
      </c>
      <c r="DS75" s="233" t="s">
        <v>3320</v>
      </c>
      <c r="DT75" s="233" t="s">
        <v>3320</v>
      </c>
      <c r="DU75" s="233" t="s">
        <v>3320</v>
      </c>
      <c r="DV75" s="233" t="s">
        <v>3320</v>
      </c>
      <c r="DW75" s="233" t="s">
        <v>3320</v>
      </c>
      <c r="DX75" s="233" t="s">
        <v>3320</v>
      </c>
      <c r="DY75" s="233" t="s">
        <v>3320</v>
      </c>
      <c r="DZ75" s="233" t="s">
        <v>3320</v>
      </c>
      <c r="EA75" s="233" t="s">
        <v>3320</v>
      </c>
      <c r="EB75" s="233" t="s">
        <v>3320</v>
      </c>
      <c r="EC75" s="233" t="s">
        <v>3320</v>
      </c>
      <c r="ED75" s="233" t="s">
        <v>3320</v>
      </c>
      <c r="EE75" s="233" t="s">
        <v>3320</v>
      </c>
      <c r="EF75" s="233" t="s">
        <v>3320</v>
      </c>
      <c r="EG75" s="233" t="s">
        <v>3320</v>
      </c>
      <c r="EH75" s="233" t="s">
        <v>3320</v>
      </c>
      <c r="EI75" s="233" t="s">
        <v>3320</v>
      </c>
      <c r="EJ75" s="233" t="s">
        <v>3320</v>
      </c>
      <c r="EK75" s="233" t="s">
        <v>3320</v>
      </c>
      <c r="EL75" s="233" t="s">
        <v>3320</v>
      </c>
      <c r="EM75" s="233" t="s">
        <v>3320</v>
      </c>
      <c r="EN75" s="233" t="s">
        <v>3320</v>
      </c>
      <c r="EO75" s="233" t="s">
        <v>3320</v>
      </c>
      <c r="EP75" s="233" t="s">
        <v>3320</v>
      </c>
      <c r="EQ75" s="233" t="s">
        <v>3320</v>
      </c>
      <c r="ER75" s="233" t="s">
        <v>3320</v>
      </c>
      <c r="ES75" s="233" t="s">
        <v>3320</v>
      </c>
      <c r="ET75" s="233" t="s">
        <v>3320</v>
      </c>
      <c r="EU75" s="233" t="s">
        <v>3320</v>
      </c>
      <c r="EV75" s="233" t="s">
        <v>3320</v>
      </c>
      <c r="EW75" s="233" t="s">
        <v>3320</v>
      </c>
      <c r="EX75" s="233" t="s">
        <v>3320</v>
      </c>
      <c r="EY75" s="233" t="s">
        <v>3320</v>
      </c>
      <c r="EZ75" s="233" t="s">
        <v>3320</v>
      </c>
      <c r="FA75" s="233" t="s">
        <v>3320</v>
      </c>
      <c r="FB75" s="233" t="s">
        <v>3320</v>
      </c>
      <c r="FC75" s="233" t="s">
        <v>3320</v>
      </c>
      <c r="FD75" s="233" t="s">
        <v>3320</v>
      </c>
      <c r="FE75" s="233" t="s">
        <v>3320</v>
      </c>
      <c r="FF75" s="233" t="s">
        <v>3320</v>
      </c>
      <c r="FG75" s="233" t="s">
        <v>3320</v>
      </c>
      <c r="FH75" s="233" t="s">
        <v>3320</v>
      </c>
      <c r="FI75" s="233" t="s">
        <v>3320</v>
      </c>
      <c r="FJ75" s="233" t="s">
        <v>3320</v>
      </c>
      <c r="FK75" s="233" t="s">
        <v>3320</v>
      </c>
      <c r="FL75" s="233" t="s">
        <v>3320</v>
      </c>
      <c r="FM75" s="233" t="s">
        <v>3320</v>
      </c>
      <c r="FN75" s="240">
        <v>92069481</v>
      </c>
      <c r="FO75" s="232">
        <v>92</v>
      </c>
      <c r="FP75" s="233" t="s">
        <v>733</v>
      </c>
      <c r="FQ75" s="233" t="s">
        <v>733</v>
      </c>
      <c r="FR75" s="233" t="s">
        <v>733</v>
      </c>
      <c r="FS75" s="233" t="s">
        <v>733</v>
      </c>
      <c r="FT75" s="233" t="s">
        <v>5228</v>
      </c>
      <c r="FU75" s="233" t="s">
        <v>7369</v>
      </c>
      <c r="FV75" s="233" t="s">
        <v>7370</v>
      </c>
      <c r="FW75" s="241" t="s">
        <v>7366</v>
      </c>
      <c r="FX75" s="242">
        <v>115</v>
      </c>
      <c r="FY75" s="233" t="s">
        <v>7371</v>
      </c>
      <c r="FZ75" s="240">
        <v>92069481</v>
      </c>
      <c r="GA75" s="240">
        <v>15528813</v>
      </c>
      <c r="GB75" s="232">
        <v>9</v>
      </c>
      <c r="GC75" s="232">
        <v>26</v>
      </c>
      <c r="GD75" s="233" t="s">
        <v>6437</v>
      </c>
      <c r="GE75" s="233" t="s">
        <v>733</v>
      </c>
      <c r="GF75" s="233" t="s">
        <v>733</v>
      </c>
      <c r="GG75" s="233" t="s">
        <v>7042</v>
      </c>
      <c r="GH75" s="233" t="s">
        <v>733</v>
      </c>
      <c r="GI75" s="233" t="s">
        <v>733</v>
      </c>
      <c r="GJ75" s="233" t="s">
        <v>733</v>
      </c>
      <c r="GK75" s="233" t="s">
        <v>733</v>
      </c>
      <c r="GL75" s="233" t="s">
        <v>733</v>
      </c>
      <c r="GM75" s="243" t="s">
        <v>5676</v>
      </c>
      <c r="GN75" s="233" t="s">
        <v>3320</v>
      </c>
      <c r="GO75" s="233" t="s">
        <v>733</v>
      </c>
      <c r="GP75" s="233" t="s">
        <v>5721</v>
      </c>
      <c r="GQ75" s="233" t="s">
        <v>733</v>
      </c>
      <c r="GR75" s="233" t="s">
        <v>5946</v>
      </c>
      <c r="GS75" s="233" t="s">
        <v>7372</v>
      </c>
      <c r="GT75" s="233" t="s">
        <v>3320</v>
      </c>
      <c r="GU75" s="232">
        <v>1</v>
      </c>
      <c r="GV75" s="233" t="s">
        <v>733</v>
      </c>
      <c r="GW75" s="233" t="s">
        <v>5873</v>
      </c>
      <c r="GX75" s="233" t="s">
        <v>7373</v>
      </c>
      <c r="GY75" s="233" t="s">
        <v>1214</v>
      </c>
      <c r="GZ75" s="233" t="s">
        <v>3320</v>
      </c>
      <c r="HA75" s="233" t="s">
        <v>3320</v>
      </c>
      <c r="HB75" s="233" t="s">
        <v>3320</v>
      </c>
      <c r="HC75" s="233" t="s">
        <v>3320</v>
      </c>
      <c r="HD75" s="233" t="s">
        <v>3320</v>
      </c>
      <c r="HE75" s="233" t="s">
        <v>3320</v>
      </c>
      <c r="HF75" s="233" t="s">
        <v>733</v>
      </c>
      <c r="HG75" s="233" t="s">
        <v>1214</v>
      </c>
      <c r="HH75" s="244">
        <v>46080.346932870372</v>
      </c>
      <c r="HI75" s="244">
        <v>46080.414918981478</v>
      </c>
      <c r="HJ75" s="233" t="s">
        <v>5685</v>
      </c>
      <c r="HK75" s="233" t="s">
        <v>3320</v>
      </c>
      <c r="HL75" s="233" t="s">
        <v>3320</v>
      </c>
      <c r="HM75" s="233" t="s">
        <v>3320</v>
      </c>
      <c r="HN75" s="233" t="s">
        <v>3320</v>
      </c>
      <c r="HO75" s="233" t="s">
        <v>3320</v>
      </c>
      <c r="HP75" s="233" t="s">
        <v>3320</v>
      </c>
      <c r="HQ75" s="233" t="s">
        <v>3320</v>
      </c>
      <c r="HR75" s="233" t="s">
        <v>3320</v>
      </c>
      <c r="HS75" s="233" t="s">
        <v>3320</v>
      </c>
      <c r="HT75" s="233" t="s">
        <v>3320</v>
      </c>
      <c r="HU75" s="233" t="s">
        <v>3320</v>
      </c>
      <c r="HV75" s="233" t="s">
        <v>3320</v>
      </c>
      <c r="HW75" s="233" t="s">
        <v>3320</v>
      </c>
      <c r="HX75" s="233" t="s">
        <v>3320</v>
      </c>
      <c r="HY75" s="233" t="s">
        <v>3320</v>
      </c>
      <c r="HZ75" s="233" t="s">
        <v>3320</v>
      </c>
      <c r="IA75" s="233" t="s">
        <v>3320</v>
      </c>
      <c r="IB75" s="233" t="s">
        <v>3320</v>
      </c>
      <c r="IC75" s="233" t="s">
        <v>3320</v>
      </c>
      <c r="ID75" s="233" t="s">
        <v>3320</v>
      </c>
      <c r="IE75" s="233" t="s">
        <v>3320</v>
      </c>
      <c r="IF75" s="233" t="s">
        <v>3320</v>
      </c>
      <c r="IG75" s="233" t="s">
        <v>3320</v>
      </c>
      <c r="IH75" s="233" t="s">
        <v>3320</v>
      </c>
      <c r="II75" s="233" t="s">
        <v>3320</v>
      </c>
      <c r="IJ75" s="233" t="s">
        <v>3320</v>
      </c>
      <c r="IK75" s="233" t="s">
        <v>3320</v>
      </c>
      <c r="IL75" s="233" t="s">
        <v>3320</v>
      </c>
      <c r="IM75" s="233" t="s">
        <v>3320</v>
      </c>
      <c r="IN75" s="233" t="s">
        <v>3320</v>
      </c>
      <c r="IO75" s="233" t="s">
        <v>3320</v>
      </c>
      <c r="IP75" s="233" t="s">
        <v>3320</v>
      </c>
      <c r="IQ75" s="233" t="s">
        <v>3320</v>
      </c>
      <c r="IR75" s="233" t="s">
        <v>3320</v>
      </c>
      <c r="IS75" s="233" t="s">
        <v>3320</v>
      </c>
      <c r="IT75" s="233" t="s">
        <v>3320</v>
      </c>
      <c r="IU75" s="233" t="s">
        <v>3320</v>
      </c>
      <c r="IV75" s="233" t="s">
        <v>3320</v>
      </c>
      <c r="IW75" s="249" t="s">
        <v>5965</v>
      </c>
      <c r="IX75" s="250" t="s">
        <v>3320</v>
      </c>
      <c r="IY75" s="250" t="s">
        <v>5966</v>
      </c>
      <c r="IZ75" s="249" t="s">
        <v>5967</v>
      </c>
      <c r="JA75" s="235"/>
      <c r="JB75" s="233"/>
      <c r="JC75" s="233"/>
      <c r="JD75" s="233"/>
      <c r="JE75" s="235"/>
      <c r="JF75" s="232" t="s">
        <v>3320</v>
      </c>
      <c r="JG75" s="232" t="s">
        <v>3320</v>
      </c>
      <c r="JH75" s="232" t="s">
        <v>3320</v>
      </c>
      <c r="JI75" s="232" t="s">
        <v>3320</v>
      </c>
      <c r="JJ75" s="232" t="s">
        <v>3320</v>
      </c>
      <c r="JK75" s="233" t="s">
        <v>202</v>
      </c>
      <c r="JL75" s="235"/>
      <c r="JM75" s="235"/>
      <c r="JN75" s="233" t="s">
        <v>202</v>
      </c>
      <c r="JO75" s="232">
        <v>1</v>
      </c>
      <c r="JP75" s="232">
        <v>0</v>
      </c>
      <c r="JQ75" s="233"/>
      <c r="JR75" s="233"/>
      <c r="JS75" s="233"/>
      <c r="JT75" s="233"/>
      <c r="JU75" s="233"/>
      <c r="JV75" s="233"/>
      <c r="JW75" s="233"/>
      <c r="JX75" s="233"/>
      <c r="JY75" s="233"/>
      <c r="JZ75" s="233"/>
      <c r="KA75" s="233"/>
      <c r="KB75" s="233"/>
      <c r="KC75" s="233"/>
      <c r="KD75" s="233"/>
      <c r="KE75" s="233"/>
      <c r="KF75" s="233"/>
      <c r="KG75" s="233"/>
      <c r="KH75" s="233"/>
      <c r="KI75" s="233"/>
      <c r="KJ75" s="233"/>
      <c r="KK75" s="233"/>
      <c r="KL75" s="233"/>
      <c r="KM75" s="233"/>
      <c r="KN75" s="232" t="s">
        <v>3320</v>
      </c>
      <c r="KO75" s="232" t="s">
        <v>3320</v>
      </c>
      <c r="KP75" s="232" t="s">
        <v>3320</v>
      </c>
      <c r="KQ75" s="235"/>
      <c r="KR75" s="235"/>
      <c r="KS75" s="235"/>
      <c r="KT75" s="233"/>
      <c r="KU75" s="235"/>
      <c r="KV75" s="235"/>
      <c r="KW75" s="235"/>
      <c r="KX75" s="233"/>
      <c r="KY75" s="232">
        <v>60</v>
      </c>
      <c r="KZ75" s="236">
        <v>0</v>
      </c>
      <c r="LA75" s="235"/>
      <c r="LB75" s="232">
        <v>0</v>
      </c>
      <c r="LC75" s="233"/>
      <c r="LD75" s="235"/>
      <c r="LE75" s="235"/>
      <c r="LF75" s="235"/>
    </row>
    <row r="76" spans="1:318" ht="49.5" customHeight="1" thickBot="1">
      <c r="A76" s="231" t="s">
        <v>5638</v>
      </c>
      <c r="B76" s="232">
        <v>422</v>
      </c>
      <c r="C76" s="233" t="s">
        <v>7374</v>
      </c>
      <c r="D76" s="233" t="s">
        <v>7375</v>
      </c>
      <c r="E76" s="232">
        <v>422</v>
      </c>
      <c r="F76" s="232">
        <v>87</v>
      </c>
      <c r="G76" s="233" t="s">
        <v>6687</v>
      </c>
      <c r="H76" s="233" t="s">
        <v>401</v>
      </c>
      <c r="I76" s="234" t="s">
        <v>5782</v>
      </c>
      <c r="J76" s="234">
        <v>1</v>
      </c>
      <c r="K76" s="234" t="s">
        <v>68</v>
      </c>
      <c r="L76" s="235"/>
      <c r="M76" s="234" t="s">
        <v>5782</v>
      </c>
      <c r="N76" s="235"/>
      <c r="O76" s="235"/>
      <c r="P76" s="235"/>
      <c r="Q76" s="234">
        <v>1</v>
      </c>
      <c r="R76" s="234" t="s">
        <v>68</v>
      </c>
      <c r="S76" s="235"/>
      <c r="T76" s="235"/>
      <c r="U76" s="235"/>
      <c r="V76" s="233" t="s">
        <v>7376</v>
      </c>
      <c r="W76" s="233" t="s">
        <v>5643</v>
      </c>
      <c r="X76" s="232">
        <v>1</v>
      </c>
      <c r="Y76" s="232">
        <v>56</v>
      </c>
      <c r="Z76" s="236">
        <v>0</v>
      </c>
      <c r="AA76" s="236">
        <v>0</v>
      </c>
      <c r="AB76" s="232">
        <v>1</v>
      </c>
      <c r="AC76" s="233" t="s">
        <v>6689</v>
      </c>
      <c r="AD76" s="233" t="s">
        <v>6690</v>
      </c>
      <c r="AE76" s="234" t="s">
        <v>5645</v>
      </c>
      <c r="AF76" s="233" t="s">
        <v>5646</v>
      </c>
      <c r="AG76" s="234" t="s">
        <v>5645</v>
      </c>
      <c r="AH76" s="233" t="s">
        <v>6689</v>
      </c>
      <c r="AI76" s="233" t="s">
        <v>5698</v>
      </c>
      <c r="AJ76" s="233" t="s">
        <v>6691</v>
      </c>
      <c r="AK76" s="233" t="s">
        <v>6692</v>
      </c>
      <c r="AL76" s="233" t="s">
        <v>6693</v>
      </c>
      <c r="AM76" s="235"/>
      <c r="AN76" s="233" t="s">
        <v>401</v>
      </c>
      <c r="AO76" s="233" t="s">
        <v>6694</v>
      </c>
      <c r="AP76" s="233" t="s">
        <v>6695</v>
      </c>
      <c r="AQ76" s="233" t="s">
        <v>6696</v>
      </c>
      <c r="AR76" s="233" t="s">
        <v>6697</v>
      </c>
      <c r="AS76" s="233" t="s">
        <v>6698</v>
      </c>
      <c r="AT76" s="233" t="s">
        <v>733</v>
      </c>
      <c r="AU76" s="233" t="s">
        <v>733</v>
      </c>
      <c r="AV76" s="233" t="s">
        <v>733</v>
      </c>
      <c r="AW76" s="233" t="s">
        <v>3320</v>
      </c>
      <c r="AX76" s="233" t="s">
        <v>6699</v>
      </c>
      <c r="AY76" s="233" t="s">
        <v>733</v>
      </c>
      <c r="AZ76" s="233" t="s">
        <v>6700</v>
      </c>
      <c r="BA76" s="233" t="s">
        <v>6701</v>
      </c>
      <c r="BB76" s="233" t="s">
        <v>6702</v>
      </c>
      <c r="BC76" s="233" t="s">
        <v>6703</v>
      </c>
      <c r="BD76" s="233" t="s">
        <v>6704</v>
      </c>
      <c r="BE76" s="233" t="s">
        <v>6705</v>
      </c>
      <c r="BF76" s="234" t="s">
        <v>1214</v>
      </c>
      <c r="BG76" s="233" t="s">
        <v>3320</v>
      </c>
      <c r="BH76" s="233" t="s">
        <v>5663</v>
      </c>
      <c r="BI76" s="233" t="s">
        <v>5663</v>
      </c>
      <c r="BJ76" s="233" t="s">
        <v>6324</v>
      </c>
      <c r="BK76" s="233" t="s">
        <v>7377</v>
      </c>
      <c r="BL76" s="234">
        <v>115</v>
      </c>
      <c r="BM76" s="233" t="s">
        <v>5665</v>
      </c>
      <c r="BN76" s="237">
        <v>46966</v>
      </c>
      <c r="BO76" s="232">
        <v>15</v>
      </c>
      <c r="BP76" s="232">
        <v>2028</v>
      </c>
      <c r="BQ76" s="232">
        <v>56</v>
      </c>
      <c r="BR76" s="234">
        <v>56</v>
      </c>
      <c r="BS76" s="233" t="s">
        <v>5666</v>
      </c>
      <c r="BT76" s="232">
        <v>66</v>
      </c>
      <c r="BU76" s="234">
        <v>167.23</v>
      </c>
      <c r="BV76" s="238">
        <v>0.34</v>
      </c>
      <c r="BW76" s="239" t="s">
        <v>910</v>
      </c>
      <c r="BX76" s="233" t="s">
        <v>733</v>
      </c>
      <c r="BY76" s="235"/>
      <c r="BZ76" s="232">
        <v>33.950000000000003</v>
      </c>
      <c r="CA76" s="233" t="s">
        <v>733</v>
      </c>
      <c r="CB76" s="232">
        <v>640</v>
      </c>
      <c r="CC76" s="233" t="s">
        <v>5713</v>
      </c>
      <c r="CD76" s="233" t="s">
        <v>5801</v>
      </c>
      <c r="CE76" s="233" t="s">
        <v>3320</v>
      </c>
      <c r="CF76" s="233" t="s">
        <v>733</v>
      </c>
      <c r="CG76" s="233" t="s">
        <v>733</v>
      </c>
      <c r="CH76" s="232">
        <v>1982.7</v>
      </c>
      <c r="CI76" s="232">
        <v>1830.2</v>
      </c>
      <c r="CJ76" s="233" t="s">
        <v>7378</v>
      </c>
      <c r="CK76" s="232">
        <v>365</v>
      </c>
      <c r="CL76" s="232">
        <v>85.4</v>
      </c>
      <c r="CM76" s="232">
        <v>97.5</v>
      </c>
      <c r="CN76" s="232">
        <v>35</v>
      </c>
      <c r="CO76" s="237">
        <v>46326</v>
      </c>
      <c r="CP76" s="232">
        <v>2026</v>
      </c>
      <c r="CQ76" s="232">
        <v>0.5</v>
      </c>
      <c r="CR76" s="232">
        <v>8</v>
      </c>
      <c r="CS76" s="233" t="s">
        <v>7379</v>
      </c>
      <c r="CT76" s="232">
        <v>2379000</v>
      </c>
      <c r="CU76" s="233" t="s">
        <v>3320</v>
      </c>
      <c r="CV76" s="233" t="s">
        <v>3320</v>
      </c>
      <c r="CW76" s="233" t="s">
        <v>3320</v>
      </c>
      <c r="CX76" s="233" t="s">
        <v>3320</v>
      </c>
      <c r="CY76" s="233" t="s">
        <v>3320</v>
      </c>
      <c r="CZ76" s="233" t="s">
        <v>3320</v>
      </c>
      <c r="DA76" s="233" t="s">
        <v>3320</v>
      </c>
      <c r="DB76" s="233" t="s">
        <v>3320</v>
      </c>
      <c r="DC76" s="233" t="s">
        <v>3320</v>
      </c>
      <c r="DD76" s="233" t="s">
        <v>3320</v>
      </c>
      <c r="DE76" s="235"/>
      <c r="DF76" s="233" t="s">
        <v>3320</v>
      </c>
      <c r="DG76" s="233" t="s">
        <v>3320</v>
      </c>
      <c r="DH76" s="233" t="s">
        <v>3320</v>
      </c>
      <c r="DI76" s="233" t="s">
        <v>3320</v>
      </c>
      <c r="DJ76" s="233" t="s">
        <v>3320</v>
      </c>
      <c r="DK76" s="233" t="s">
        <v>3320</v>
      </c>
      <c r="DL76" s="235"/>
      <c r="DM76" s="233" t="s">
        <v>3320</v>
      </c>
      <c r="DN76" s="233" t="s">
        <v>3320</v>
      </c>
      <c r="DO76" s="233" t="s">
        <v>3320</v>
      </c>
      <c r="DP76" s="235"/>
      <c r="DQ76" s="233" t="s">
        <v>3320</v>
      </c>
      <c r="DR76" s="233" t="s">
        <v>3320</v>
      </c>
      <c r="DS76" s="233" t="s">
        <v>3320</v>
      </c>
      <c r="DT76" s="233" t="s">
        <v>3320</v>
      </c>
      <c r="DU76" s="233" t="s">
        <v>3320</v>
      </c>
      <c r="DV76" s="233" t="s">
        <v>3320</v>
      </c>
      <c r="DW76" s="233" t="s">
        <v>3320</v>
      </c>
      <c r="DX76" s="233" t="s">
        <v>3320</v>
      </c>
      <c r="DY76" s="233" t="s">
        <v>3320</v>
      </c>
      <c r="DZ76" s="233" t="s">
        <v>3320</v>
      </c>
      <c r="EA76" s="233" t="s">
        <v>3320</v>
      </c>
      <c r="EB76" s="233" t="s">
        <v>3320</v>
      </c>
      <c r="EC76" s="233" t="s">
        <v>3320</v>
      </c>
      <c r="ED76" s="233" t="s">
        <v>3320</v>
      </c>
      <c r="EE76" s="233" t="s">
        <v>3320</v>
      </c>
      <c r="EF76" s="233" t="s">
        <v>3320</v>
      </c>
      <c r="EG76" s="233" t="s">
        <v>3320</v>
      </c>
      <c r="EH76" s="233" t="s">
        <v>3320</v>
      </c>
      <c r="EI76" s="233" t="s">
        <v>3320</v>
      </c>
      <c r="EJ76" s="233" t="s">
        <v>3320</v>
      </c>
      <c r="EK76" s="233" t="s">
        <v>3320</v>
      </c>
      <c r="EL76" s="233" t="s">
        <v>3320</v>
      </c>
      <c r="EM76" s="233" t="s">
        <v>3320</v>
      </c>
      <c r="EN76" s="233" t="s">
        <v>3320</v>
      </c>
      <c r="EO76" s="233" t="s">
        <v>3320</v>
      </c>
      <c r="EP76" s="233" t="s">
        <v>3320</v>
      </c>
      <c r="EQ76" s="233" t="s">
        <v>3320</v>
      </c>
      <c r="ER76" s="233" t="s">
        <v>3320</v>
      </c>
      <c r="ES76" s="233" t="s">
        <v>3320</v>
      </c>
      <c r="ET76" s="233" t="s">
        <v>3320</v>
      </c>
      <c r="EU76" s="233" t="s">
        <v>3320</v>
      </c>
      <c r="EV76" s="233" t="s">
        <v>3320</v>
      </c>
      <c r="EW76" s="233" t="s">
        <v>3320</v>
      </c>
      <c r="EX76" s="233" t="s">
        <v>3320</v>
      </c>
      <c r="EY76" s="233" t="s">
        <v>3320</v>
      </c>
      <c r="EZ76" s="233" t="s">
        <v>3320</v>
      </c>
      <c r="FA76" s="233" t="s">
        <v>3320</v>
      </c>
      <c r="FB76" s="233" t="s">
        <v>3320</v>
      </c>
      <c r="FC76" s="233" t="s">
        <v>3320</v>
      </c>
      <c r="FD76" s="233" t="s">
        <v>3320</v>
      </c>
      <c r="FE76" s="233" t="s">
        <v>3320</v>
      </c>
      <c r="FF76" s="233" t="s">
        <v>3320</v>
      </c>
      <c r="FG76" s="233" t="s">
        <v>3320</v>
      </c>
      <c r="FH76" s="233" t="s">
        <v>3320</v>
      </c>
      <c r="FI76" s="233" t="s">
        <v>3320</v>
      </c>
      <c r="FJ76" s="233" t="s">
        <v>3320</v>
      </c>
      <c r="FK76" s="233" t="s">
        <v>3320</v>
      </c>
      <c r="FL76" s="233" t="s">
        <v>3320</v>
      </c>
      <c r="FM76" s="233" t="s">
        <v>3320</v>
      </c>
      <c r="FN76" s="240">
        <v>93608333</v>
      </c>
      <c r="FO76" s="232">
        <v>94</v>
      </c>
      <c r="FP76" s="233" t="s">
        <v>1214</v>
      </c>
      <c r="FQ76" s="233" t="s">
        <v>733</v>
      </c>
      <c r="FR76" s="233" t="s">
        <v>733</v>
      </c>
      <c r="FS76" s="233" t="s">
        <v>733</v>
      </c>
      <c r="FT76" s="233" t="s">
        <v>1467</v>
      </c>
      <c r="FU76" s="233" t="s">
        <v>7380</v>
      </c>
      <c r="FV76" s="233" t="s">
        <v>7381</v>
      </c>
      <c r="FW76" s="241" t="s">
        <v>7377</v>
      </c>
      <c r="FX76" s="242">
        <v>115</v>
      </c>
      <c r="FY76" s="233" t="s">
        <v>7382</v>
      </c>
      <c r="FZ76" s="240">
        <v>93608334</v>
      </c>
      <c r="GA76" s="240">
        <v>5700351</v>
      </c>
      <c r="GB76" s="240">
        <v>3750</v>
      </c>
      <c r="GC76" s="232">
        <v>149</v>
      </c>
      <c r="GD76" s="233" t="s">
        <v>6712</v>
      </c>
      <c r="GE76" s="233" t="s">
        <v>733</v>
      </c>
      <c r="GF76" s="233" t="s">
        <v>733</v>
      </c>
      <c r="GG76" s="233" t="s">
        <v>6713</v>
      </c>
      <c r="GH76" s="233" t="s">
        <v>733</v>
      </c>
      <c r="GI76" s="233" t="s">
        <v>733</v>
      </c>
      <c r="GJ76" s="233" t="s">
        <v>733</v>
      </c>
      <c r="GK76" s="233" t="s">
        <v>733</v>
      </c>
      <c r="GL76" s="233" t="s">
        <v>733</v>
      </c>
      <c r="GM76" s="243" t="s">
        <v>5676</v>
      </c>
      <c r="GN76" s="233" t="s">
        <v>3320</v>
      </c>
      <c r="GO76" s="233" t="s">
        <v>733</v>
      </c>
      <c r="GP76" s="233" t="s">
        <v>5721</v>
      </c>
      <c r="GQ76" s="233" t="s">
        <v>733</v>
      </c>
      <c r="GR76" s="233" t="s">
        <v>5679</v>
      </c>
      <c r="GS76" s="233" t="s">
        <v>3320</v>
      </c>
      <c r="GT76" s="233" t="s">
        <v>3320</v>
      </c>
      <c r="GU76" s="232">
        <v>1</v>
      </c>
      <c r="GV76" s="233" t="s">
        <v>733</v>
      </c>
      <c r="GW76" s="233" t="s">
        <v>5679</v>
      </c>
      <c r="GX76" s="233" t="s">
        <v>7383</v>
      </c>
      <c r="GY76" s="233" t="s">
        <v>733</v>
      </c>
      <c r="GZ76" s="233" t="s">
        <v>3320</v>
      </c>
      <c r="HA76" s="233" t="s">
        <v>7384</v>
      </c>
      <c r="HB76" s="233" t="s">
        <v>7385</v>
      </c>
      <c r="HC76" s="233" t="s">
        <v>5683</v>
      </c>
      <c r="HD76" s="233" t="s">
        <v>5952</v>
      </c>
      <c r="HE76" s="233" t="s">
        <v>5684</v>
      </c>
      <c r="HF76" s="233" t="s">
        <v>733</v>
      </c>
      <c r="HG76" s="233" t="s">
        <v>1214</v>
      </c>
      <c r="HH76" s="244">
        <v>46070.538657407407</v>
      </c>
      <c r="HI76" s="244">
        <v>46079.693692129629</v>
      </c>
      <c r="HJ76" s="233" t="s">
        <v>5685</v>
      </c>
      <c r="HK76" s="233" t="s">
        <v>3320</v>
      </c>
      <c r="HL76" s="233" t="s">
        <v>3320</v>
      </c>
      <c r="HM76" s="233" t="s">
        <v>3320</v>
      </c>
      <c r="HN76" s="233" t="s">
        <v>3320</v>
      </c>
      <c r="HO76" s="233" t="s">
        <v>3320</v>
      </c>
      <c r="HP76" s="233" t="s">
        <v>3320</v>
      </c>
      <c r="HQ76" s="233" t="s">
        <v>3320</v>
      </c>
      <c r="HR76" s="233" t="s">
        <v>3320</v>
      </c>
      <c r="HS76" s="233" t="s">
        <v>3320</v>
      </c>
      <c r="HT76" s="233" t="s">
        <v>3320</v>
      </c>
      <c r="HU76" s="233" t="s">
        <v>3320</v>
      </c>
      <c r="HV76" s="233" t="s">
        <v>3320</v>
      </c>
      <c r="HW76" s="233" t="s">
        <v>3320</v>
      </c>
      <c r="HX76" s="233" t="s">
        <v>3320</v>
      </c>
      <c r="HY76" s="233" t="s">
        <v>3320</v>
      </c>
      <c r="HZ76" s="233" t="s">
        <v>3320</v>
      </c>
      <c r="IA76" s="233" t="s">
        <v>3320</v>
      </c>
      <c r="IB76" s="233" t="s">
        <v>3320</v>
      </c>
      <c r="IC76" s="233" t="s">
        <v>3320</v>
      </c>
      <c r="ID76" s="233" t="s">
        <v>3320</v>
      </c>
      <c r="IE76" s="233" t="s">
        <v>3320</v>
      </c>
      <c r="IF76" s="233" t="s">
        <v>3320</v>
      </c>
      <c r="IG76" s="233" t="s">
        <v>3320</v>
      </c>
      <c r="IH76" s="233" t="s">
        <v>3320</v>
      </c>
      <c r="II76" s="233" t="s">
        <v>3320</v>
      </c>
      <c r="IJ76" s="233" t="s">
        <v>3320</v>
      </c>
      <c r="IK76" s="233" t="s">
        <v>3320</v>
      </c>
      <c r="IL76" s="233" t="s">
        <v>3320</v>
      </c>
      <c r="IM76" s="233" t="s">
        <v>3320</v>
      </c>
      <c r="IN76" s="233" t="s">
        <v>3320</v>
      </c>
      <c r="IO76" s="233" t="s">
        <v>3320</v>
      </c>
      <c r="IP76" s="233" t="s">
        <v>3320</v>
      </c>
      <c r="IQ76" s="233" t="s">
        <v>3320</v>
      </c>
      <c r="IR76" s="233" t="s">
        <v>3320</v>
      </c>
      <c r="IS76" s="233" t="s">
        <v>3320</v>
      </c>
      <c r="IT76" s="233" t="s">
        <v>3320</v>
      </c>
      <c r="IU76" s="233" t="s">
        <v>3320</v>
      </c>
      <c r="IV76" s="233" t="s">
        <v>3320</v>
      </c>
      <c r="IW76" s="235"/>
      <c r="IX76" s="235"/>
      <c r="IY76" s="235"/>
      <c r="IZ76" s="235"/>
      <c r="JA76" s="235"/>
      <c r="JB76" s="233"/>
      <c r="JC76" s="233"/>
      <c r="JD76" s="233"/>
      <c r="JE76" s="235"/>
      <c r="JF76" s="232" t="s">
        <v>3320</v>
      </c>
      <c r="JG76" s="232" t="s">
        <v>3320</v>
      </c>
      <c r="JH76" s="232" t="s">
        <v>3320</v>
      </c>
      <c r="JI76" s="232" t="s">
        <v>3320</v>
      </c>
      <c r="JJ76" s="232" t="s">
        <v>3320</v>
      </c>
      <c r="JK76" s="233" t="s">
        <v>202</v>
      </c>
      <c r="JL76" s="235"/>
      <c r="JM76" s="235"/>
      <c r="JN76" s="233" t="s">
        <v>202</v>
      </c>
      <c r="JO76" s="232">
        <v>7</v>
      </c>
      <c r="JP76" s="232">
        <v>0</v>
      </c>
      <c r="JQ76" s="233"/>
      <c r="JR76" s="233"/>
      <c r="JS76" s="233"/>
      <c r="JT76" s="233"/>
      <c r="JU76" s="233"/>
      <c r="JV76" s="233"/>
      <c r="JW76" s="233"/>
      <c r="JX76" s="233"/>
      <c r="JY76" s="233"/>
      <c r="JZ76" s="233"/>
      <c r="KA76" s="233"/>
      <c r="KB76" s="233"/>
      <c r="KC76" s="233"/>
      <c r="KD76" s="233"/>
      <c r="KE76" s="233"/>
      <c r="KF76" s="233"/>
      <c r="KG76" s="233"/>
      <c r="KH76" s="233"/>
      <c r="KI76" s="233"/>
      <c r="KJ76" s="233"/>
      <c r="KK76" s="233"/>
      <c r="KL76" s="233"/>
      <c r="KM76" s="233"/>
      <c r="KN76" s="232" t="s">
        <v>3320</v>
      </c>
      <c r="KO76" s="232" t="s">
        <v>3320</v>
      </c>
      <c r="KP76" s="232" t="s">
        <v>3320</v>
      </c>
      <c r="KQ76" s="235"/>
      <c r="KR76" s="235"/>
      <c r="KS76" s="235"/>
      <c r="KT76" s="233"/>
      <c r="KU76" s="235"/>
      <c r="KV76" s="235"/>
      <c r="KW76" s="235"/>
      <c r="KX76" s="233"/>
      <c r="KY76" s="232">
        <v>56</v>
      </c>
      <c r="KZ76" s="236">
        <v>0</v>
      </c>
      <c r="LA76" s="235"/>
      <c r="LB76" s="232">
        <v>0</v>
      </c>
      <c r="LC76" s="233"/>
      <c r="LD76" s="233" t="s">
        <v>7386</v>
      </c>
      <c r="LE76" s="233" t="s">
        <v>5777</v>
      </c>
      <c r="LF76" s="235"/>
    </row>
    <row r="77" spans="1:318" ht="49.5" customHeight="1" thickBot="1">
      <c r="A77" s="231" t="s">
        <v>5638</v>
      </c>
      <c r="B77" s="232">
        <v>836</v>
      </c>
      <c r="C77" s="233" t="s">
        <v>7387</v>
      </c>
      <c r="D77" s="233" t="s">
        <v>7388</v>
      </c>
      <c r="E77" s="232">
        <v>836</v>
      </c>
      <c r="F77" s="232">
        <v>88</v>
      </c>
      <c r="G77" s="233" t="s">
        <v>1343</v>
      </c>
      <c r="H77" s="233" t="s">
        <v>6775</v>
      </c>
      <c r="I77" s="234" t="s">
        <v>5782</v>
      </c>
      <c r="J77" s="234">
        <v>1</v>
      </c>
      <c r="K77" s="234" t="s">
        <v>68</v>
      </c>
      <c r="L77" s="235"/>
      <c r="M77" s="234" t="s">
        <v>5782</v>
      </c>
      <c r="N77" s="235"/>
      <c r="O77" s="235"/>
      <c r="P77" s="235"/>
      <c r="Q77" s="234">
        <v>1</v>
      </c>
      <c r="R77" s="234" t="s">
        <v>68</v>
      </c>
      <c r="S77" s="235"/>
      <c r="T77" s="235"/>
      <c r="U77" s="235"/>
      <c r="V77" s="233" t="s">
        <v>5251</v>
      </c>
      <c r="W77" s="233" t="s">
        <v>5643</v>
      </c>
      <c r="X77" s="232">
        <v>1</v>
      </c>
      <c r="Y77" s="232">
        <v>70</v>
      </c>
      <c r="Z77" s="236">
        <v>0</v>
      </c>
      <c r="AA77" s="236">
        <v>0</v>
      </c>
      <c r="AB77" s="232">
        <v>1</v>
      </c>
      <c r="AC77" s="233" t="s">
        <v>6416</v>
      </c>
      <c r="AD77" s="233" t="s">
        <v>3434</v>
      </c>
      <c r="AE77" s="234" t="s">
        <v>5645</v>
      </c>
      <c r="AF77" s="233" t="s">
        <v>5646</v>
      </c>
      <c r="AG77" s="234" t="s">
        <v>5645</v>
      </c>
      <c r="AH77" s="233" t="s">
        <v>6416</v>
      </c>
      <c r="AI77" s="233" t="s">
        <v>6417</v>
      </c>
      <c r="AJ77" s="233" t="s">
        <v>6777</v>
      </c>
      <c r="AK77" s="233" t="s">
        <v>6419</v>
      </c>
      <c r="AL77" s="233" t="s">
        <v>6778</v>
      </c>
      <c r="AM77" s="233" t="s">
        <v>6779</v>
      </c>
      <c r="AN77" s="233" t="s">
        <v>3320</v>
      </c>
      <c r="AO77" s="233" t="s">
        <v>6780</v>
      </c>
      <c r="AP77" s="233" t="s">
        <v>5698</v>
      </c>
      <c r="AQ77" s="233" t="s">
        <v>6781</v>
      </c>
      <c r="AR77" s="233" t="s">
        <v>6782</v>
      </c>
      <c r="AS77" s="233" t="s">
        <v>6425</v>
      </c>
      <c r="AT77" s="233" t="s">
        <v>733</v>
      </c>
      <c r="AU77" s="233" t="s">
        <v>733</v>
      </c>
      <c r="AV77" s="233" t="s">
        <v>733</v>
      </c>
      <c r="AW77" s="233" t="s">
        <v>3320</v>
      </c>
      <c r="AX77" s="233" t="s">
        <v>6783</v>
      </c>
      <c r="AY77" s="233" t="s">
        <v>733</v>
      </c>
      <c r="AZ77" s="233" t="s">
        <v>6784</v>
      </c>
      <c r="BA77" s="233" t="s">
        <v>6428</v>
      </c>
      <c r="BB77" s="233" t="s">
        <v>6429</v>
      </c>
      <c r="BC77" s="233" t="s">
        <v>6430</v>
      </c>
      <c r="BD77" s="233" t="s">
        <v>6785</v>
      </c>
      <c r="BE77" s="233" t="s">
        <v>6786</v>
      </c>
      <c r="BF77" s="234" t="s">
        <v>1214</v>
      </c>
      <c r="BG77" s="233" t="s">
        <v>3320</v>
      </c>
      <c r="BH77" s="233" t="s">
        <v>5663</v>
      </c>
      <c r="BI77" s="233" t="s">
        <v>5663</v>
      </c>
      <c r="BJ77" s="233" t="s">
        <v>3569</v>
      </c>
      <c r="BK77" s="233" t="s">
        <v>5664</v>
      </c>
      <c r="BL77" s="234">
        <v>115</v>
      </c>
      <c r="BM77" s="233" t="s">
        <v>5665</v>
      </c>
      <c r="BN77" s="237">
        <v>47476</v>
      </c>
      <c r="BO77" s="232">
        <v>29</v>
      </c>
      <c r="BP77" s="232">
        <v>2029</v>
      </c>
      <c r="BQ77" s="232">
        <v>70</v>
      </c>
      <c r="BR77" s="234">
        <v>70</v>
      </c>
      <c r="BS77" s="233" t="s">
        <v>5666</v>
      </c>
      <c r="BT77" s="232">
        <v>137025</v>
      </c>
      <c r="BU77" s="234">
        <v>205.44</v>
      </c>
      <c r="BV77" s="238">
        <v>0.34</v>
      </c>
      <c r="BW77" s="239" t="s">
        <v>910</v>
      </c>
      <c r="BX77" s="233" t="s">
        <v>733</v>
      </c>
      <c r="BY77" s="235"/>
      <c r="BZ77" s="232">
        <v>33.5</v>
      </c>
      <c r="CA77" s="233" t="s">
        <v>733</v>
      </c>
      <c r="CB77" s="232">
        <v>650</v>
      </c>
      <c r="CC77" s="233" t="s">
        <v>5800</v>
      </c>
      <c r="CD77" s="233" t="s">
        <v>5801</v>
      </c>
      <c r="CE77" s="233" t="s">
        <v>3320</v>
      </c>
      <c r="CF77" s="233" t="s">
        <v>733</v>
      </c>
      <c r="CG77" s="233" t="s">
        <v>733</v>
      </c>
      <c r="CH77" s="232">
        <v>2288.9</v>
      </c>
      <c r="CI77" s="232">
        <v>2101.6</v>
      </c>
      <c r="CJ77" s="233" t="s">
        <v>7037</v>
      </c>
      <c r="CK77" s="232">
        <v>365</v>
      </c>
      <c r="CL77" s="232">
        <v>86</v>
      </c>
      <c r="CM77" s="232">
        <v>98</v>
      </c>
      <c r="CN77" s="232">
        <v>30</v>
      </c>
      <c r="CO77" s="237">
        <v>46486</v>
      </c>
      <c r="CP77" s="232">
        <v>2027</v>
      </c>
      <c r="CQ77" s="232">
        <v>0.45</v>
      </c>
      <c r="CR77" s="232">
        <v>8</v>
      </c>
      <c r="CS77" s="233" t="s">
        <v>7389</v>
      </c>
      <c r="CT77" s="233" t="s">
        <v>3320</v>
      </c>
      <c r="CU77" s="233" t="s">
        <v>3320</v>
      </c>
      <c r="CV77" s="233" t="s">
        <v>3320</v>
      </c>
      <c r="CW77" s="233" t="s">
        <v>3320</v>
      </c>
      <c r="CX77" s="233" t="s">
        <v>3320</v>
      </c>
      <c r="CY77" s="233" t="s">
        <v>3320</v>
      </c>
      <c r="CZ77" s="233" t="s">
        <v>3320</v>
      </c>
      <c r="DA77" s="233" t="s">
        <v>3320</v>
      </c>
      <c r="DB77" s="233" t="s">
        <v>3320</v>
      </c>
      <c r="DC77" s="233" t="s">
        <v>3320</v>
      </c>
      <c r="DD77" s="233" t="s">
        <v>3320</v>
      </c>
      <c r="DE77" s="235"/>
      <c r="DF77" s="233" t="s">
        <v>3320</v>
      </c>
      <c r="DG77" s="233" t="s">
        <v>3320</v>
      </c>
      <c r="DH77" s="233" t="s">
        <v>3320</v>
      </c>
      <c r="DI77" s="233" t="s">
        <v>3320</v>
      </c>
      <c r="DJ77" s="233" t="s">
        <v>3320</v>
      </c>
      <c r="DK77" s="233" t="s">
        <v>3320</v>
      </c>
      <c r="DL77" s="235"/>
      <c r="DM77" s="233" t="s">
        <v>3320</v>
      </c>
      <c r="DN77" s="233" t="s">
        <v>3320</v>
      </c>
      <c r="DO77" s="233" t="s">
        <v>3320</v>
      </c>
      <c r="DP77" s="235"/>
      <c r="DQ77" s="233" t="s">
        <v>3320</v>
      </c>
      <c r="DR77" s="233" t="s">
        <v>3320</v>
      </c>
      <c r="DS77" s="233" t="s">
        <v>3320</v>
      </c>
      <c r="DT77" s="233" t="s">
        <v>3320</v>
      </c>
      <c r="DU77" s="233" t="s">
        <v>3320</v>
      </c>
      <c r="DV77" s="233" t="s">
        <v>3320</v>
      </c>
      <c r="DW77" s="233" t="s">
        <v>3320</v>
      </c>
      <c r="DX77" s="233" t="s">
        <v>3320</v>
      </c>
      <c r="DY77" s="233" t="s">
        <v>3320</v>
      </c>
      <c r="DZ77" s="233" t="s">
        <v>3320</v>
      </c>
      <c r="EA77" s="233" t="s">
        <v>3320</v>
      </c>
      <c r="EB77" s="233" t="s">
        <v>3320</v>
      </c>
      <c r="EC77" s="233" t="s">
        <v>3320</v>
      </c>
      <c r="ED77" s="233" t="s">
        <v>3320</v>
      </c>
      <c r="EE77" s="233" t="s">
        <v>3320</v>
      </c>
      <c r="EF77" s="233" t="s">
        <v>3320</v>
      </c>
      <c r="EG77" s="233" t="s">
        <v>3320</v>
      </c>
      <c r="EH77" s="233" t="s">
        <v>3320</v>
      </c>
      <c r="EI77" s="233" t="s">
        <v>3320</v>
      </c>
      <c r="EJ77" s="233" t="s">
        <v>3320</v>
      </c>
      <c r="EK77" s="233" t="s">
        <v>3320</v>
      </c>
      <c r="EL77" s="233" t="s">
        <v>3320</v>
      </c>
      <c r="EM77" s="233" t="s">
        <v>3320</v>
      </c>
      <c r="EN77" s="233" t="s">
        <v>3320</v>
      </c>
      <c r="EO77" s="233" t="s">
        <v>3320</v>
      </c>
      <c r="EP77" s="233" t="s">
        <v>3320</v>
      </c>
      <c r="EQ77" s="233" t="s">
        <v>3320</v>
      </c>
      <c r="ER77" s="233" t="s">
        <v>3320</v>
      </c>
      <c r="ES77" s="233" t="s">
        <v>3320</v>
      </c>
      <c r="ET77" s="233" t="s">
        <v>3320</v>
      </c>
      <c r="EU77" s="233" t="s">
        <v>3320</v>
      </c>
      <c r="EV77" s="233" t="s">
        <v>3320</v>
      </c>
      <c r="EW77" s="233" t="s">
        <v>3320</v>
      </c>
      <c r="EX77" s="233" t="s">
        <v>3320</v>
      </c>
      <c r="EY77" s="233" t="s">
        <v>3320</v>
      </c>
      <c r="EZ77" s="233" t="s">
        <v>3320</v>
      </c>
      <c r="FA77" s="233" t="s">
        <v>3320</v>
      </c>
      <c r="FB77" s="233" t="s">
        <v>3320</v>
      </c>
      <c r="FC77" s="233" t="s">
        <v>3320</v>
      </c>
      <c r="FD77" s="233" t="s">
        <v>3320</v>
      </c>
      <c r="FE77" s="233" t="s">
        <v>3320</v>
      </c>
      <c r="FF77" s="233" t="s">
        <v>3320</v>
      </c>
      <c r="FG77" s="233" t="s">
        <v>3320</v>
      </c>
      <c r="FH77" s="233" t="s">
        <v>3320</v>
      </c>
      <c r="FI77" s="233" t="s">
        <v>3320</v>
      </c>
      <c r="FJ77" s="233" t="s">
        <v>3320</v>
      </c>
      <c r="FK77" s="233" t="s">
        <v>3320</v>
      </c>
      <c r="FL77" s="233" t="s">
        <v>3320</v>
      </c>
      <c r="FM77" s="233" t="s">
        <v>3320</v>
      </c>
      <c r="FN77" s="240">
        <v>106751981</v>
      </c>
      <c r="FO77" s="232">
        <v>107</v>
      </c>
      <c r="FP77" s="233" t="s">
        <v>1214</v>
      </c>
      <c r="FQ77" s="233" t="s">
        <v>733</v>
      </c>
      <c r="FR77" s="233" t="s">
        <v>733</v>
      </c>
      <c r="FS77" s="233" t="s">
        <v>733</v>
      </c>
      <c r="FT77" s="233" t="s">
        <v>87</v>
      </c>
      <c r="FU77" s="233" t="s">
        <v>7390</v>
      </c>
      <c r="FV77" s="233" t="s">
        <v>7391</v>
      </c>
      <c r="FW77" s="241" t="s">
        <v>5664</v>
      </c>
      <c r="FX77" s="242">
        <v>115</v>
      </c>
      <c r="FY77" s="233" t="s">
        <v>7392</v>
      </c>
      <c r="FZ77" s="240">
        <v>106715981</v>
      </c>
      <c r="GA77" s="240">
        <v>17176360</v>
      </c>
      <c r="GB77" s="232">
        <v>8</v>
      </c>
      <c r="GC77" s="232">
        <v>14</v>
      </c>
      <c r="GD77" s="233" t="s">
        <v>7393</v>
      </c>
      <c r="GE77" s="233" t="s">
        <v>733</v>
      </c>
      <c r="GF77" s="233" t="s">
        <v>733</v>
      </c>
      <c r="GG77" s="233" t="s">
        <v>7042</v>
      </c>
      <c r="GH77" s="233" t="s">
        <v>733</v>
      </c>
      <c r="GI77" s="233" t="s">
        <v>733</v>
      </c>
      <c r="GJ77" s="233" t="s">
        <v>733</v>
      </c>
      <c r="GK77" s="233" t="s">
        <v>733</v>
      </c>
      <c r="GL77" s="233" t="s">
        <v>733</v>
      </c>
      <c r="GM77" s="243" t="s">
        <v>5676</v>
      </c>
      <c r="GN77" s="233" t="s">
        <v>3320</v>
      </c>
      <c r="GO77" s="233" t="s">
        <v>733</v>
      </c>
      <c r="GP77" s="233" t="s">
        <v>5721</v>
      </c>
      <c r="GQ77" s="233" t="s">
        <v>1214</v>
      </c>
      <c r="GR77" s="233" t="s">
        <v>1214</v>
      </c>
      <c r="GS77" s="233" t="s">
        <v>3320</v>
      </c>
      <c r="GT77" s="233" t="s">
        <v>3320</v>
      </c>
      <c r="GU77" s="232">
        <v>0</v>
      </c>
      <c r="GV77" s="233" t="s">
        <v>1214</v>
      </c>
      <c r="GW77" s="233" t="s">
        <v>1214</v>
      </c>
      <c r="GX77" s="233" t="s">
        <v>3320</v>
      </c>
      <c r="GY77" s="233" t="s">
        <v>1214</v>
      </c>
      <c r="GZ77" s="233" t="s">
        <v>3320</v>
      </c>
      <c r="HA77" s="233" t="s">
        <v>3320</v>
      </c>
      <c r="HB77" s="233" t="s">
        <v>3320</v>
      </c>
      <c r="HC77" s="233" t="s">
        <v>3320</v>
      </c>
      <c r="HD77" s="233" t="s">
        <v>3320</v>
      </c>
      <c r="HE77" s="233" t="s">
        <v>3320</v>
      </c>
      <c r="HF77" s="233" t="s">
        <v>733</v>
      </c>
      <c r="HG77" s="233" t="s">
        <v>1214</v>
      </c>
      <c r="HH77" s="244">
        <v>46079.589780092596</v>
      </c>
      <c r="HI77" s="244">
        <v>46079.67701388889</v>
      </c>
      <c r="HJ77" s="233" t="s">
        <v>5685</v>
      </c>
      <c r="HK77" s="233" t="s">
        <v>3320</v>
      </c>
      <c r="HL77" s="233" t="s">
        <v>3320</v>
      </c>
      <c r="HM77" s="233" t="s">
        <v>3320</v>
      </c>
      <c r="HN77" s="233" t="s">
        <v>3320</v>
      </c>
      <c r="HO77" s="233" t="s">
        <v>3320</v>
      </c>
      <c r="HP77" s="233" t="s">
        <v>3320</v>
      </c>
      <c r="HQ77" s="233" t="s">
        <v>3320</v>
      </c>
      <c r="HR77" s="233" t="s">
        <v>3320</v>
      </c>
      <c r="HS77" s="233" t="s">
        <v>3320</v>
      </c>
      <c r="HT77" s="233" t="s">
        <v>3320</v>
      </c>
      <c r="HU77" s="233" t="s">
        <v>3320</v>
      </c>
      <c r="HV77" s="233" t="s">
        <v>3320</v>
      </c>
      <c r="HW77" s="233" t="s">
        <v>3320</v>
      </c>
      <c r="HX77" s="233" t="s">
        <v>3320</v>
      </c>
      <c r="HY77" s="233" t="s">
        <v>3320</v>
      </c>
      <c r="HZ77" s="233" t="s">
        <v>3320</v>
      </c>
      <c r="IA77" s="233" t="s">
        <v>3320</v>
      </c>
      <c r="IB77" s="233" t="s">
        <v>3320</v>
      </c>
      <c r="IC77" s="233" t="s">
        <v>3320</v>
      </c>
      <c r="ID77" s="233" t="s">
        <v>3320</v>
      </c>
      <c r="IE77" s="233" t="s">
        <v>3320</v>
      </c>
      <c r="IF77" s="233" t="s">
        <v>3320</v>
      </c>
      <c r="IG77" s="233" t="s">
        <v>3320</v>
      </c>
      <c r="IH77" s="233" t="s">
        <v>3320</v>
      </c>
      <c r="II77" s="233" t="s">
        <v>3320</v>
      </c>
      <c r="IJ77" s="233" t="s">
        <v>3320</v>
      </c>
      <c r="IK77" s="233" t="s">
        <v>3320</v>
      </c>
      <c r="IL77" s="233" t="s">
        <v>3320</v>
      </c>
      <c r="IM77" s="233" t="s">
        <v>3320</v>
      </c>
      <c r="IN77" s="233" t="s">
        <v>3320</v>
      </c>
      <c r="IO77" s="233" t="s">
        <v>3320</v>
      </c>
      <c r="IP77" s="233" t="s">
        <v>3320</v>
      </c>
      <c r="IQ77" s="233" t="s">
        <v>3320</v>
      </c>
      <c r="IR77" s="233" t="s">
        <v>3320</v>
      </c>
      <c r="IS77" s="233" t="s">
        <v>3320</v>
      </c>
      <c r="IT77" s="233" t="s">
        <v>3320</v>
      </c>
      <c r="IU77" s="233" t="s">
        <v>3320</v>
      </c>
      <c r="IV77" s="233" t="s">
        <v>3320</v>
      </c>
      <c r="IW77" s="235"/>
      <c r="IX77" s="235"/>
      <c r="IY77" s="235"/>
      <c r="IZ77" s="235"/>
      <c r="JA77" s="235"/>
      <c r="JB77" s="233"/>
      <c r="JC77" s="233"/>
      <c r="JD77" s="233"/>
      <c r="JE77" s="235"/>
      <c r="JF77" s="232" t="s">
        <v>3320</v>
      </c>
      <c r="JG77" s="232" t="s">
        <v>3320</v>
      </c>
      <c r="JH77" s="232" t="s">
        <v>3320</v>
      </c>
      <c r="JI77" s="232" t="s">
        <v>3320</v>
      </c>
      <c r="JJ77" s="232" t="s">
        <v>3320</v>
      </c>
      <c r="JK77" s="233" t="s">
        <v>202</v>
      </c>
      <c r="JL77" s="235"/>
      <c r="JM77" s="235"/>
      <c r="JN77" s="233" t="s">
        <v>202</v>
      </c>
      <c r="JO77" s="232">
        <v>7</v>
      </c>
      <c r="JP77" s="232">
        <v>0</v>
      </c>
      <c r="JQ77" s="233"/>
      <c r="JR77" s="233"/>
      <c r="JS77" s="233"/>
      <c r="JT77" s="233"/>
      <c r="JU77" s="233"/>
      <c r="JV77" s="233"/>
      <c r="JW77" s="233"/>
      <c r="JX77" s="233"/>
      <c r="JY77" s="233"/>
      <c r="JZ77" s="233"/>
      <c r="KA77" s="233"/>
      <c r="KB77" s="233"/>
      <c r="KC77" s="233"/>
      <c r="KD77" s="233"/>
      <c r="KE77" s="233"/>
      <c r="KF77" s="233"/>
      <c r="KG77" s="233"/>
      <c r="KH77" s="233"/>
      <c r="KI77" s="233"/>
      <c r="KJ77" s="233"/>
      <c r="KK77" s="233"/>
      <c r="KL77" s="233"/>
      <c r="KM77" s="233"/>
      <c r="KN77" s="232" t="s">
        <v>3320</v>
      </c>
      <c r="KO77" s="232" t="s">
        <v>3320</v>
      </c>
      <c r="KP77" s="232" t="s">
        <v>3320</v>
      </c>
      <c r="KQ77" s="235"/>
      <c r="KR77" s="235"/>
      <c r="KS77" s="235"/>
      <c r="KT77" s="233"/>
      <c r="KU77" s="235"/>
      <c r="KV77" s="235"/>
      <c r="KW77" s="235"/>
      <c r="KX77" s="233"/>
      <c r="KY77" s="232">
        <v>70</v>
      </c>
      <c r="KZ77" s="236">
        <v>0</v>
      </c>
      <c r="LA77" s="235"/>
      <c r="LB77" s="232">
        <v>0</v>
      </c>
      <c r="LC77" s="233"/>
      <c r="LD77" s="235"/>
      <c r="LE77" s="235"/>
      <c r="LF77" s="235"/>
    </row>
    <row r="78" spans="1:318" ht="49.5" customHeight="1" thickBot="1">
      <c r="A78" s="231" t="s">
        <v>5638</v>
      </c>
      <c r="B78" s="232">
        <v>1172</v>
      </c>
      <c r="C78" s="233" t="s">
        <v>7394</v>
      </c>
      <c r="D78" s="233" t="s">
        <v>7395</v>
      </c>
      <c r="E78" s="232">
        <v>1172</v>
      </c>
      <c r="F78" s="235"/>
      <c r="G78" s="233" t="s">
        <v>5727</v>
      </c>
      <c r="H78" s="233" t="s">
        <v>5728</v>
      </c>
      <c r="I78" s="234">
        <v>1</v>
      </c>
      <c r="J78" s="235"/>
      <c r="K78" s="234" t="s">
        <v>68</v>
      </c>
      <c r="L78" s="235"/>
      <c r="M78" s="234">
        <v>1</v>
      </c>
      <c r="N78" s="235"/>
      <c r="O78" s="235"/>
      <c r="P78" s="235"/>
      <c r="Q78" s="234">
        <v>1</v>
      </c>
      <c r="R78" s="234" t="s">
        <v>68</v>
      </c>
      <c r="S78" s="235"/>
      <c r="T78" s="235"/>
      <c r="U78" s="235"/>
      <c r="V78" s="233" t="s">
        <v>5110</v>
      </c>
      <c r="W78" s="233" t="s">
        <v>5643</v>
      </c>
      <c r="X78" s="232">
        <v>1</v>
      </c>
      <c r="Y78" s="232">
        <v>40.43</v>
      </c>
      <c r="Z78" s="236">
        <v>0</v>
      </c>
      <c r="AA78" s="236">
        <v>0</v>
      </c>
      <c r="AB78" s="232">
        <v>1</v>
      </c>
      <c r="AC78" s="233" t="s">
        <v>5729</v>
      </c>
      <c r="AD78" s="233" t="s">
        <v>5730</v>
      </c>
      <c r="AE78" s="234" t="s">
        <v>5645</v>
      </c>
      <c r="AF78" s="233" t="s">
        <v>5693</v>
      </c>
      <c r="AG78" s="234" t="s">
        <v>5645</v>
      </c>
      <c r="AH78" s="233" t="s">
        <v>5729</v>
      </c>
      <c r="AI78" s="233" t="s">
        <v>5731</v>
      </c>
      <c r="AJ78" s="233" t="s">
        <v>5732</v>
      </c>
      <c r="AK78" s="233" t="s">
        <v>5733</v>
      </c>
      <c r="AL78" s="233" t="s">
        <v>5734</v>
      </c>
      <c r="AM78" s="233" t="s">
        <v>5735</v>
      </c>
      <c r="AN78" s="233" t="s">
        <v>3320</v>
      </c>
      <c r="AO78" s="233" t="s">
        <v>5736</v>
      </c>
      <c r="AP78" s="233" t="s">
        <v>5698</v>
      </c>
      <c r="AQ78" s="233" t="s">
        <v>5737</v>
      </c>
      <c r="AR78" s="233" t="s">
        <v>5738</v>
      </c>
      <c r="AS78" s="233" t="s">
        <v>5739</v>
      </c>
      <c r="AT78" s="233" t="s">
        <v>733</v>
      </c>
      <c r="AU78" s="233" t="s">
        <v>733</v>
      </c>
      <c r="AV78" s="233" t="s">
        <v>733</v>
      </c>
      <c r="AW78" s="233" t="s">
        <v>3320</v>
      </c>
      <c r="AX78" s="233" t="s">
        <v>5740</v>
      </c>
      <c r="AY78" s="233" t="s">
        <v>733</v>
      </c>
      <c r="AZ78" s="233" t="s">
        <v>5741</v>
      </c>
      <c r="BA78" s="233" t="s">
        <v>5742</v>
      </c>
      <c r="BB78" s="233" t="s">
        <v>5743</v>
      </c>
      <c r="BC78" s="233" t="s">
        <v>5744</v>
      </c>
      <c r="BD78" s="233" t="s">
        <v>5745</v>
      </c>
      <c r="BE78" s="233" t="s">
        <v>5746</v>
      </c>
      <c r="BF78" s="234" t="s">
        <v>1214</v>
      </c>
      <c r="BG78" s="233" t="s">
        <v>3320</v>
      </c>
      <c r="BH78" s="233" t="s">
        <v>5955</v>
      </c>
      <c r="BI78" s="233" t="s">
        <v>5955</v>
      </c>
      <c r="BJ78" s="233" t="s">
        <v>3596</v>
      </c>
      <c r="BK78" s="233" t="s">
        <v>7396</v>
      </c>
      <c r="BL78" s="234">
        <v>69</v>
      </c>
      <c r="BM78" s="233" t="s">
        <v>5665</v>
      </c>
      <c r="BN78" s="237">
        <v>46767</v>
      </c>
      <c r="BO78" s="232">
        <v>12</v>
      </c>
      <c r="BP78" s="232">
        <v>2028</v>
      </c>
      <c r="BQ78" s="232">
        <v>40.43</v>
      </c>
      <c r="BR78" s="234">
        <v>40.43</v>
      </c>
      <c r="BS78" s="233" t="s">
        <v>5666</v>
      </c>
      <c r="BT78" s="232">
        <v>231</v>
      </c>
      <c r="BU78" s="234">
        <v>114.95</v>
      </c>
      <c r="BV78" s="238">
        <v>0.32</v>
      </c>
      <c r="BW78" s="239" t="s">
        <v>910</v>
      </c>
      <c r="BX78" s="233" t="s">
        <v>733</v>
      </c>
      <c r="BY78" s="233" t="s">
        <v>910</v>
      </c>
      <c r="BZ78" s="232">
        <v>32.46</v>
      </c>
      <c r="CA78" s="233" t="s">
        <v>733</v>
      </c>
      <c r="CB78" s="232">
        <v>715</v>
      </c>
      <c r="CC78" s="233" t="s">
        <v>5713</v>
      </c>
      <c r="CD78" s="233" t="s">
        <v>5668</v>
      </c>
      <c r="CE78" s="233" t="s">
        <v>3320</v>
      </c>
      <c r="CF78" s="233" t="s">
        <v>733</v>
      </c>
      <c r="CG78" s="233" t="s">
        <v>733</v>
      </c>
      <c r="CH78" s="232">
        <v>2299</v>
      </c>
      <c r="CI78" s="232">
        <v>2156</v>
      </c>
      <c r="CJ78" s="233" t="s">
        <v>5989</v>
      </c>
      <c r="CK78" s="232">
        <v>363</v>
      </c>
      <c r="CL78" s="232">
        <v>96</v>
      </c>
      <c r="CM78" s="232">
        <v>99</v>
      </c>
      <c r="CN78" s="232">
        <v>25</v>
      </c>
      <c r="CO78" s="237">
        <v>46327</v>
      </c>
      <c r="CP78" s="232">
        <v>2026</v>
      </c>
      <c r="CQ78" s="232">
        <v>0.4</v>
      </c>
      <c r="CR78" s="232">
        <v>8</v>
      </c>
      <c r="CS78" s="233" t="s">
        <v>5745</v>
      </c>
      <c r="CT78" s="232">
        <v>4737503</v>
      </c>
      <c r="CU78" s="233" t="s">
        <v>3320</v>
      </c>
      <c r="CV78" s="233" t="s">
        <v>3320</v>
      </c>
      <c r="CW78" s="233" t="s">
        <v>3320</v>
      </c>
      <c r="CX78" s="233" t="s">
        <v>3320</v>
      </c>
      <c r="CY78" s="233" t="s">
        <v>3320</v>
      </c>
      <c r="CZ78" s="233" t="s">
        <v>3320</v>
      </c>
      <c r="DA78" s="233" t="s">
        <v>3320</v>
      </c>
      <c r="DB78" s="233" t="s">
        <v>3320</v>
      </c>
      <c r="DC78" s="233" t="s">
        <v>3320</v>
      </c>
      <c r="DD78" s="233" t="s">
        <v>3320</v>
      </c>
      <c r="DE78" s="235"/>
      <c r="DF78" s="233" t="s">
        <v>3320</v>
      </c>
      <c r="DG78" s="233" t="s">
        <v>3320</v>
      </c>
      <c r="DH78" s="233" t="s">
        <v>3320</v>
      </c>
      <c r="DI78" s="233" t="s">
        <v>3320</v>
      </c>
      <c r="DJ78" s="233" t="s">
        <v>3320</v>
      </c>
      <c r="DK78" s="233" t="s">
        <v>3320</v>
      </c>
      <c r="DL78" s="235"/>
      <c r="DM78" s="233" t="s">
        <v>3320</v>
      </c>
      <c r="DN78" s="233" t="s">
        <v>3320</v>
      </c>
      <c r="DO78" s="233" t="s">
        <v>3320</v>
      </c>
      <c r="DP78" s="235"/>
      <c r="DQ78" s="233" t="s">
        <v>3320</v>
      </c>
      <c r="DR78" s="233" t="s">
        <v>3320</v>
      </c>
      <c r="DS78" s="233" t="s">
        <v>3320</v>
      </c>
      <c r="DT78" s="233" t="s">
        <v>3320</v>
      </c>
      <c r="DU78" s="233" t="s">
        <v>3320</v>
      </c>
      <c r="DV78" s="233" t="s">
        <v>3320</v>
      </c>
      <c r="DW78" s="233" t="s">
        <v>3320</v>
      </c>
      <c r="DX78" s="233" t="s">
        <v>3320</v>
      </c>
      <c r="DY78" s="233" t="s">
        <v>3320</v>
      </c>
      <c r="DZ78" s="233" t="s">
        <v>3320</v>
      </c>
      <c r="EA78" s="233" t="s">
        <v>3320</v>
      </c>
      <c r="EB78" s="233" t="s">
        <v>3320</v>
      </c>
      <c r="EC78" s="233" t="s">
        <v>3320</v>
      </c>
      <c r="ED78" s="233" t="s">
        <v>3320</v>
      </c>
      <c r="EE78" s="233" t="s">
        <v>3320</v>
      </c>
      <c r="EF78" s="233" t="s">
        <v>3320</v>
      </c>
      <c r="EG78" s="233" t="s">
        <v>3320</v>
      </c>
      <c r="EH78" s="233" t="s">
        <v>3320</v>
      </c>
      <c r="EI78" s="233" t="s">
        <v>3320</v>
      </c>
      <c r="EJ78" s="233" t="s">
        <v>3320</v>
      </c>
      <c r="EK78" s="233" t="s">
        <v>3320</v>
      </c>
      <c r="EL78" s="233" t="s">
        <v>3320</v>
      </c>
      <c r="EM78" s="233" t="s">
        <v>3320</v>
      </c>
      <c r="EN78" s="233" t="s">
        <v>3320</v>
      </c>
      <c r="EO78" s="233" t="s">
        <v>3320</v>
      </c>
      <c r="EP78" s="233" t="s">
        <v>3320</v>
      </c>
      <c r="EQ78" s="233" t="s">
        <v>3320</v>
      </c>
      <c r="ER78" s="233" t="s">
        <v>3320</v>
      </c>
      <c r="ES78" s="233" t="s">
        <v>3320</v>
      </c>
      <c r="ET78" s="233" t="s">
        <v>3320</v>
      </c>
      <c r="EU78" s="233" t="s">
        <v>3320</v>
      </c>
      <c r="EV78" s="233" t="s">
        <v>3320</v>
      </c>
      <c r="EW78" s="233" t="s">
        <v>3320</v>
      </c>
      <c r="EX78" s="233" t="s">
        <v>3320</v>
      </c>
      <c r="EY78" s="233" t="s">
        <v>3320</v>
      </c>
      <c r="EZ78" s="233" t="s">
        <v>3320</v>
      </c>
      <c r="FA78" s="233" t="s">
        <v>3320</v>
      </c>
      <c r="FB78" s="233" t="s">
        <v>3320</v>
      </c>
      <c r="FC78" s="233" t="s">
        <v>3320</v>
      </c>
      <c r="FD78" s="233" t="s">
        <v>3320</v>
      </c>
      <c r="FE78" s="233" t="s">
        <v>3320</v>
      </c>
      <c r="FF78" s="233" t="s">
        <v>3320</v>
      </c>
      <c r="FG78" s="233" t="s">
        <v>3320</v>
      </c>
      <c r="FH78" s="233" t="s">
        <v>3320</v>
      </c>
      <c r="FI78" s="233" t="s">
        <v>3320</v>
      </c>
      <c r="FJ78" s="233" t="s">
        <v>3320</v>
      </c>
      <c r="FK78" s="233" t="s">
        <v>3320</v>
      </c>
      <c r="FL78" s="233" t="s">
        <v>3320</v>
      </c>
      <c r="FM78" s="233" t="s">
        <v>3320</v>
      </c>
      <c r="FN78" s="240">
        <v>69355337</v>
      </c>
      <c r="FO78" s="232">
        <v>69</v>
      </c>
      <c r="FP78" s="233" t="s">
        <v>733</v>
      </c>
      <c r="FQ78" s="233" t="s">
        <v>733</v>
      </c>
      <c r="FR78" s="233" t="s">
        <v>733</v>
      </c>
      <c r="FS78" s="233" t="s">
        <v>733</v>
      </c>
      <c r="FT78" s="233" t="s">
        <v>5111</v>
      </c>
      <c r="FU78" s="233" t="s">
        <v>7397</v>
      </c>
      <c r="FV78" s="233" t="s">
        <v>7398</v>
      </c>
      <c r="FW78" s="241" t="s">
        <v>7396</v>
      </c>
      <c r="FX78" s="242">
        <v>69</v>
      </c>
      <c r="FY78" s="233" t="s">
        <v>7399</v>
      </c>
      <c r="FZ78" s="240">
        <v>69355337</v>
      </c>
      <c r="GA78" s="240">
        <v>22713251</v>
      </c>
      <c r="GB78" s="240">
        <v>95757</v>
      </c>
      <c r="GC78" s="240">
        <v>49154</v>
      </c>
      <c r="GD78" s="233" t="s">
        <v>7400</v>
      </c>
      <c r="GE78" s="233" t="s">
        <v>733</v>
      </c>
      <c r="GF78" s="233" t="s">
        <v>733</v>
      </c>
      <c r="GG78" s="233" t="s">
        <v>5756</v>
      </c>
      <c r="GH78" s="233" t="s">
        <v>733</v>
      </c>
      <c r="GI78" s="233" t="s">
        <v>733</v>
      </c>
      <c r="GJ78" s="233" t="s">
        <v>733</v>
      </c>
      <c r="GK78" s="233" t="s">
        <v>733</v>
      </c>
      <c r="GL78" s="233" t="s">
        <v>733</v>
      </c>
      <c r="GM78" s="243" t="s">
        <v>5676</v>
      </c>
      <c r="GN78" s="233" t="s">
        <v>3320</v>
      </c>
      <c r="GO78" s="233" t="s">
        <v>733</v>
      </c>
      <c r="GP78" s="233" t="s">
        <v>5721</v>
      </c>
      <c r="GQ78" s="233" t="s">
        <v>1214</v>
      </c>
      <c r="GR78" s="233" t="s">
        <v>1214</v>
      </c>
      <c r="GS78" s="233" t="s">
        <v>3320</v>
      </c>
      <c r="GT78" s="233" t="s">
        <v>3320</v>
      </c>
      <c r="GU78" s="233" t="s">
        <v>3320</v>
      </c>
      <c r="GV78" s="233" t="s">
        <v>1214</v>
      </c>
      <c r="GW78" s="233" t="s">
        <v>1214</v>
      </c>
      <c r="GX78" s="233" t="s">
        <v>3320</v>
      </c>
      <c r="GY78" s="233" t="s">
        <v>1214</v>
      </c>
      <c r="GZ78" s="233" t="s">
        <v>3320</v>
      </c>
      <c r="HA78" s="233" t="s">
        <v>3320</v>
      </c>
      <c r="HB78" s="233" t="s">
        <v>7401</v>
      </c>
      <c r="HC78" s="233" t="s">
        <v>3320</v>
      </c>
      <c r="HD78" s="233" t="s">
        <v>3320</v>
      </c>
      <c r="HE78" s="233" t="s">
        <v>3320</v>
      </c>
      <c r="HF78" s="233" t="s">
        <v>1214</v>
      </c>
      <c r="HG78" s="233" t="s">
        <v>1214</v>
      </c>
      <c r="HH78" s="244">
        <v>46084.95</v>
      </c>
      <c r="HI78" s="244">
        <v>46084.963148148148</v>
      </c>
      <c r="HJ78" s="233" t="s">
        <v>5685</v>
      </c>
      <c r="HK78" s="233" t="s">
        <v>3320</v>
      </c>
      <c r="HL78" s="233" t="s">
        <v>3320</v>
      </c>
      <c r="HM78" s="233" t="s">
        <v>3320</v>
      </c>
      <c r="HN78" s="233" t="s">
        <v>3320</v>
      </c>
      <c r="HO78" s="233" t="s">
        <v>3320</v>
      </c>
      <c r="HP78" s="233" t="s">
        <v>3320</v>
      </c>
      <c r="HQ78" s="233" t="s">
        <v>3320</v>
      </c>
      <c r="HR78" s="233" t="s">
        <v>3320</v>
      </c>
      <c r="HS78" s="233" t="s">
        <v>3320</v>
      </c>
      <c r="HT78" s="233" t="s">
        <v>3320</v>
      </c>
      <c r="HU78" s="233" t="s">
        <v>3320</v>
      </c>
      <c r="HV78" s="233" t="s">
        <v>3320</v>
      </c>
      <c r="HW78" s="233" t="s">
        <v>3320</v>
      </c>
      <c r="HX78" s="233" t="s">
        <v>3320</v>
      </c>
      <c r="HY78" s="233" t="s">
        <v>3320</v>
      </c>
      <c r="HZ78" s="233" t="s">
        <v>3320</v>
      </c>
      <c r="IA78" s="233" t="s">
        <v>3320</v>
      </c>
      <c r="IB78" s="233" t="s">
        <v>3320</v>
      </c>
      <c r="IC78" s="233" t="s">
        <v>3320</v>
      </c>
      <c r="ID78" s="233" t="s">
        <v>3320</v>
      </c>
      <c r="IE78" s="233" t="s">
        <v>3320</v>
      </c>
      <c r="IF78" s="233" t="s">
        <v>3320</v>
      </c>
      <c r="IG78" s="233" t="s">
        <v>3320</v>
      </c>
      <c r="IH78" s="233" t="s">
        <v>3320</v>
      </c>
      <c r="II78" s="233" t="s">
        <v>3320</v>
      </c>
      <c r="IJ78" s="233" t="s">
        <v>3320</v>
      </c>
      <c r="IK78" s="233" t="s">
        <v>3320</v>
      </c>
      <c r="IL78" s="233" t="s">
        <v>3320</v>
      </c>
      <c r="IM78" s="233" t="s">
        <v>3320</v>
      </c>
      <c r="IN78" s="233" t="s">
        <v>3320</v>
      </c>
      <c r="IO78" s="233" t="s">
        <v>3320</v>
      </c>
      <c r="IP78" s="233" t="s">
        <v>3320</v>
      </c>
      <c r="IQ78" s="233" t="s">
        <v>3320</v>
      </c>
      <c r="IR78" s="233" t="s">
        <v>3320</v>
      </c>
      <c r="IS78" s="233" t="s">
        <v>3320</v>
      </c>
      <c r="IT78" s="233" t="s">
        <v>3320</v>
      </c>
      <c r="IU78" s="233" t="s">
        <v>3320</v>
      </c>
      <c r="IV78" s="233" t="s">
        <v>3320</v>
      </c>
      <c r="IW78" s="249" t="s">
        <v>5965</v>
      </c>
      <c r="IX78" s="250" t="s">
        <v>3320</v>
      </c>
      <c r="IY78" s="250" t="s">
        <v>5966</v>
      </c>
      <c r="IZ78" s="249" t="s">
        <v>5967</v>
      </c>
      <c r="JA78" s="235"/>
      <c r="JB78" s="233"/>
      <c r="JC78" s="233"/>
      <c r="JD78" s="233"/>
      <c r="JE78" s="235"/>
      <c r="JF78" s="232" t="s">
        <v>3320</v>
      </c>
      <c r="JG78" s="232" t="s">
        <v>3320</v>
      </c>
      <c r="JH78" s="232" t="s">
        <v>3320</v>
      </c>
      <c r="JI78" s="232" t="s">
        <v>3320</v>
      </c>
      <c r="JJ78" s="232" t="s">
        <v>3320</v>
      </c>
      <c r="JK78" s="233" t="s">
        <v>202</v>
      </c>
      <c r="JL78" s="235"/>
      <c r="JM78" s="235"/>
      <c r="JN78" s="233" t="s">
        <v>202</v>
      </c>
      <c r="JO78" s="232">
        <v>7</v>
      </c>
      <c r="JP78" s="232">
        <v>0</v>
      </c>
      <c r="JQ78" s="233"/>
      <c r="JR78" s="233"/>
      <c r="JS78" s="233"/>
      <c r="JT78" s="233"/>
      <c r="JU78" s="233"/>
      <c r="JV78" s="233"/>
      <c r="JW78" s="233"/>
      <c r="JX78" s="233"/>
      <c r="JY78" s="233"/>
      <c r="JZ78" s="233"/>
      <c r="KA78" s="233"/>
      <c r="KB78" s="233"/>
      <c r="KC78" s="233"/>
      <c r="KD78" s="233"/>
      <c r="KE78" s="233"/>
      <c r="KF78" s="233"/>
      <c r="KG78" s="233"/>
      <c r="KH78" s="233"/>
      <c r="KI78" s="233"/>
      <c r="KJ78" s="233"/>
      <c r="KK78" s="233"/>
      <c r="KL78" s="233"/>
      <c r="KM78" s="233"/>
      <c r="KN78" s="232" t="s">
        <v>3320</v>
      </c>
      <c r="KO78" s="232" t="s">
        <v>3320</v>
      </c>
      <c r="KP78" s="232" t="s">
        <v>3320</v>
      </c>
      <c r="KQ78" s="235"/>
      <c r="KR78" s="235"/>
      <c r="KS78" s="235"/>
      <c r="KT78" s="233"/>
      <c r="KU78" s="235"/>
      <c r="KV78" s="235"/>
      <c r="KW78" s="235"/>
      <c r="KX78" s="233"/>
      <c r="KY78" s="232">
        <v>40.43</v>
      </c>
      <c r="KZ78" s="236">
        <v>0</v>
      </c>
      <c r="LA78" s="235"/>
      <c r="LB78" s="232">
        <v>0</v>
      </c>
      <c r="LC78" s="233"/>
      <c r="LD78" s="235"/>
      <c r="LE78" s="235"/>
      <c r="LF78" s="235"/>
    </row>
    <row r="79" spans="1:318" ht="49.5" customHeight="1" thickBot="1">
      <c r="A79" s="231" t="s">
        <v>5638</v>
      </c>
      <c r="B79" s="232">
        <v>1150</v>
      </c>
      <c r="C79" s="233" t="s">
        <v>7402</v>
      </c>
      <c r="D79" s="233" t="s">
        <v>7403</v>
      </c>
      <c r="E79" s="232">
        <v>1150</v>
      </c>
      <c r="F79" s="235"/>
      <c r="G79" s="233" t="s">
        <v>5727</v>
      </c>
      <c r="H79" s="233" t="s">
        <v>5728</v>
      </c>
      <c r="I79" s="234">
        <v>1</v>
      </c>
      <c r="J79" s="235"/>
      <c r="K79" s="234" t="s">
        <v>68</v>
      </c>
      <c r="L79" s="235"/>
      <c r="M79" s="234">
        <v>1</v>
      </c>
      <c r="N79" s="235"/>
      <c r="O79" s="235"/>
      <c r="P79" s="235"/>
      <c r="Q79" s="234">
        <v>1</v>
      </c>
      <c r="R79" s="234" t="s">
        <v>68</v>
      </c>
      <c r="S79" s="235"/>
      <c r="T79" s="235"/>
      <c r="U79" s="235"/>
      <c r="V79" s="233" t="s">
        <v>5113</v>
      </c>
      <c r="W79" s="233" t="s">
        <v>5643</v>
      </c>
      <c r="X79" s="232">
        <v>1</v>
      </c>
      <c r="Y79" s="232">
        <v>17.850000000000001</v>
      </c>
      <c r="Z79" s="236">
        <v>0</v>
      </c>
      <c r="AA79" s="236">
        <v>0</v>
      </c>
      <c r="AB79" s="232">
        <v>1</v>
      </c>
      <c r="AC79" s="233" t="s">
        <v>5729</v>
      </c>
      <c r="AD79" s="233" t="s">
        <v>5730</v>
      </c>
      <c r="AE79" s="234" t="s">
        <v>5645</v>
      </c>
      <c r="AF79" s="233" t="s">
        <v>5693</v>
      </c>
      <c r="AG79" s="234" t="s">
        <v>5645</v>
      </c>
      <c r="AH79" s="233" t="s">
        <v>5729</v>
      </c>
      <c r="AI79" s="233" t="s">
        <v>5731</v>
      </c>
      <c r="AJ79" s="233" t="s">
        <v>5732</v>
      </c>
      <c r="AK79" s="233" t="s">
        <v>5733</v>
      </c>
      <c r="AL79" s="233" t="s">
        <v>5734</v>
      </c>
      <c r="AM79" s="233" t="s">
        <v>5735</v>
      </c>
      <c r="AN79" s="233" t="s">
        <v>3320</v>
      </c>
      <c r="AO79" s="233" t="s">
        <v>5736</v>
      </c>
      <c r="AP79" s="233" t="s">
        <v>5698</v>
      </c>
      <c r="AQ79" s="233" t="s">
        <v>5737</v>
      </c>
      <c r="AR79" s="233" t="s">
        <v>5738</v>
      </c>
      <c r="AS79" s="233" t="s">
        <v>5739</v>
      </c>
      <c r="AT79" s="233" t="s">
        <v>733</v>
      </c>
      <c r="AU79" s="233" t="s">
        <v>733</v>
      </c>
      <c r="AV79" s="233" t="s">
        <v>733</v>
      </c>
      <c r="AW79" s="233" t="s">
        <v>3320</v>
      </c>
      <c r="AX79" s="233" t="s">
        <v>5740</v>
      </c>
      <c r="AY79" s="233" t="s">
        <v>733</v>
      </c>
      <c r="AZ79" s="233" t="s">
        <v>5741</v>
      </c>
      <c r="BA79" s="233" t="s">
        <v>5742</v>
      </c>
      <c r="BB79" s="233" t="s">
        <v>5743</v>
      </c>
      <c r="BC79" s="233" t="s">
        <v>5744</v>
      </c>
      <c r="BD79" s="233" t="s">
        <v>5745</v>
      </c>
      <c r="BE79" s="233" t="s">
        <v>5746</v>
      </c>
      <c r="BF79" s="234" t="s">
        <v>1214</v>
      </c>
      <c r="BG79" s="233" t="s">
        <v>3320</v>
      </c>
      <c r="BH79" s="233" t="s">
        <v>5955</v>
      </c>
      <c r="BI79" s="233" t="s">
        <v>5955</v>
      </c>
      <c r="BJ79" s="233" t="s">
        <v>3596</v>
      </c>
      <c r="BK79" s="233" t="s">
        <v>7404</v>
      </c>
      <c r="BL79" s="234">
        <v>69</v>
      </c>
      <c r="BM79" s="233" t="s">
        <v>5665</v>
      </c>
      <c r="BN79" s="237">
        <v>46767</v>
      </c>
      <c r="BO79" s="232">
        <v>12</v>
      </c>
      <c r="BP79" s="232">
        <v>2028</v>
      </c>
      <c r="BQ79" s="232">
        <v>17.850000000000001</v>
      </c>
      <c r="BR79" s="234">
        <v>17.850000000000001</v>
      </c>
      <c r="BS79" s="233" t="s">
        <v>5666</v>
      </c>
      <c r="BT79" s="232">
        <v>102</v>
      </c>
      <c r="BU79" s="234">
        <v>52.74</v>
      </c>
      <c r="BV79" s="238">
        <v>0.34</v>
      </c>
      <c r="BW79" s="239" t="s">
        <v>910</v>
      </c>
      <c r="BX79" s="233" t="s">
        <v>733</v>
      </c>
      <c r="BY79" s="233" t="s">
        <v>910</v>
      </c>
      <c r="BZ79" s="232">
        <v>32.15</v>
      </c>
      <c r="CA79" s="233" t="s">
        <v>733</v>
      </c>
      <c r="CB79" s="232">
        <v>715</v>
      </c>
      <c r="CC79" s="233" t="s">
        <v>5713</v>
      </c>
      <c r="CD79" s="233" t="s">
        <v>5668</v>
      </c>
      <c r="CE79" s="233" t="s">
        <v>3320</v>
      </c>
      <c r="CF79" s="233" t="s">
        <v>733</v>
      </c>
      <c r="CG79" s="233" t="s">
        <v>733</v>
      </c>
      <c r="CH79" s="232">
        <v>2293</v>
      </c>
      <c r="CI79" s="232">
        <v>2150</v>
      </c>
      <c r="CJ79" s="233" t="s">
        <v>7405</v>
      </c>
      <c r="CK79" s="232">
        <v>363</v>
      </c>
      <c r="CL79" s="232">
        <v>96</v>
      </c>
      <c r="CM79" s="232">
        <v>99</v>
      </c>
      <c r="CN79" s="232">
        <v>25</v>
      </c>
      <c r="CO79" s="237">
        <v>46327</v>
      </c>
      <c r="CP79" s="232">
        <v>2026</v>
      </c>
      <c r="CQ79" s="232">
        <v>0.4</v>
      </c>
      <c r="CR79" s="232">
        <v>8</v>
      </c>
      <c r="CS79" s="233" t="s">
        <v>5750</v>
      </c>
      <c r="CT79" s="232">
        <v>3049680</v>
      </c>
      <c r="CU79" s="233" t="s">
        <v>3320</v>
      </c>
      <c r="CV79" s="233" t="s">
        <v>3320</v>
      </c>
      <c r="CW79" s="233" t="s">
        <v>3320</v>
      </c>
      <c r="CX79" s="233" t="s">
        <v>3320</v>
      </c>
      <c r="CY79" s="233" t="s">
        <v>3320</v>
      </c>
      <c r="CZ79" s="233" t="s">
        <v>3320</v>
      </c>
      <c r="DA79" s="233" t="s">
        <v>3320</v>
      </c>
      <c r="DB79" s="233" t="s">
        <v>3320</v>
      </c>
      <c r="DC79" s="233" t="s">
        <v>3320</v>
      </c>
      <c r="DD79" s="233" t="s">
        <v>3320</v>
      </c>
      <c r="DE79" s="235"/>
      <c r="DF79" s="233" t="s">
        <v>3320</v>
      </c>
      <c r="DG79" s="233" t="s">
        <v>3320</v>
      </c>
      <c r="DH79" s="233" t="s">
        <v>3320</v>
      </c>
      <c r="DI79" s="233" t="s">
        <v>3320</v>
      </c>
      <c r="DJ79" s="233" t="s">
        <v>3320</v>
      </c>
      <c r="DK79" s="233" t="s">
        <v>3320</v>
      </c>
      <c r="DL79" s="235"/>
      <c r="DM79" s="233" t="s">
        <v>3320</v>
      </c>
      <c r="DN79" s="233" t="s">
        <v>3320</v>
      </c>
      <c r="DO79" s="233" t="s">
        <v>3320</v>
      </c>
      <c r="DP79" s="235"/>
      <c r="DQ79" s="233" t="s">
        <v>3320</v>
      </c>
      <c r="DR79" s="233" t="s">
        <v>3320</v>
      </c>
      <c r="DS79" s="233" t="s">
        <v>3320</v>
      </c>
      <c r="DT79" s="233" t="s">
        <v>3320</v>
      </c>
      <c r="DU79" s="233" t="s">
        <v>3320</v>
      </c>
      <c r="DV79" s="233" t="s">
        <v>3320</v>
      </c>
      <c r="DW79" s="233" t="s">
        <v>3320</v>
      </c>
      <c r="DX79" s="233" t="s">
        <v>3320</v>
      </c>
      <c r="DY79" s="233" t="s">
        <v>3320</v>
      </c>
      <c r="DZ79" s="233" t="s">
        <v>3320</v>
      </c>
      <c r="EA79" s="233" t="s">
        <v>3320</v>
      </c>
      <c r="EB79" s="233" t="s">
        <v>3320</v>
      </c>
      <c r="EC79" s="233" t="s">
        <v>3320</v>
      </c>
      <c r="ED79" s="233" t="s">
        <v>3320</v>
      </c>
      <c r="EE79" s="233" t="s">
        <v>3320</v>
      </c>
      <c r="EF79" s="233" t="s">
        <v>3320</v>
      </c>
      <c r="EG79" s="233" t="s">
        <v>3320</v>
      </c>
      <c r="EH79" s="233" t="s">
        <v>3320</v>
      </c>
      <c r="EI79" s="233" t="s">
        <v>3320</v>
      </c>
      <c r="EJ79" s="233" t="s">
        <v>3320</v>
      </c>
      <c r="EK79" s="233" t="s">
        <v>3320</v>
      </c>
      <c r="EL79" s="233" t="s">
        <v>3320</v>
      </c>
      <c r="EM79" s="233" t="s">
        <v>3320</v>
      </c>
      <c r="EN79" s="233" t="s">
        <v>3320</v>
      </c>
      <c r="EO79" s="233" t="s">
        <v>3320</v>
      </c>
      <c r="EP79" s="233" t="s">
        <v>3320</v>
      </c>
      <c r="EQ79" s="233" t="s">
        <v>3320</v>
      </c>
      <c r="ER79" s="233" t="s">
        <v>3320</v>
      </c>
      <c r="ES79" s="233" t="s">
        <v>3320</v>
      </c>
      <c r="ET79" s="233" t="s">
        <v>3320</v>
      </c>
      <c r="EU79" s="233" t="s">
        <v>3320</v>
      </c>
      <c r="EV79" s="233" t="s">
        <v>3320</v>
      </c>
      <c r="EW79" s="233" t="s">
        <v>3320</v>
      </c>
      <c r="EX79" s="233" t="s">
        <v>3320</v>
      </c>
      <c r="EY79" s="233" t="s">
        <v>3320</v>
      </c>
      <c r="EZ79" s="233" t="s">
        <v>3320</v>
      </c>
      <c r="FA79" s="233" t="s">
        <v>3320</v>
      </c>
      <c r="FB79" s="233" t="s">
        <v>3320</v>
      </c>
      <c r="FC79" s="233" t="s">
        <v>3320</v>
      </c>
      <c r="FD79" s="233" t="s">
        <v>3320</v>
      </c>
      <c r="FE79" s="233" t="s">
        <v>3320</v>
      </c>
      <c r="FF79" s="233" t="s">
        <v>3320</v>
      </c>
      <c r="FG79" s="233" t="s">
        <v>3320</v>
      </c>
      <c r="FH79" s="233" t="s">
        <v>3320</v>
      </c>
      <c r="FI79" s="233" t="s">
        <v>3320</v>
      </c>
      <c r="FJ79" s="233" t="s">
        <v>3320</v>
      </c>
      <c r="FK79" s="233" t="s">
        <v>3320</v>
      </c>
      <c r="FL79" s="233" t="s">
        <v>3320</v>
      </c>
      <c r="FM79" s="233" t="s">
        <v>3320</v>
      </c>
      <c r="FN79" s="240">
        <v>82865810</v>
      </c>
      <c r="FO79" s="232">
        <v>83</v>
      </c>
      <c r="FP79" s="233" t="s">
        <v>733</v>
      </c>
      <c r="FQ79" s="233" t="s">
        <v>733</v>
      </c>
      <c r="FR79" s="233" t="s">
        <v>733</v>
      </c>
      <c r="FS79" s="233" t="s">
        <v>733</v>
      </c>
      <c r="FT79" s="233" t="s">
        <v>5114</v>
      </c>
      <c r="FU79" s="233" t="s">
        <v>7406</v>
      </c>
      <c r="FV79" s="233" t="s">
        <v>7407</v>
      </c>
      <c r="FW79" s="241" t="s">
        <v>7408</v>
      </c>
      <c r="FX79" s="242">
        <v>115</v>
      </c>
      <c r="FY79" s="233" t="s">
        <v>7409</v>
      </c>
      <c r="FZ79" s="240">
        <v>34000882</v>
      </c>
      <c r="GA79" s="240">
        <v>10555800</v>
      </c>
      <c r="GB79" s="240">
        <v>45520</v>
      </c>
      <c r="GC79" s="240">
        <v>24010</v>
      </c>
      <c r="GD79" s="233" t="s">
        <v>5962</v>
      </c>
      <c r="GE79" s="233" t="s">
        <v>733</v>
      </c>
      <c r="GF79" s="233" t="s">
        <v>733</v>
      </c>
      <c r="GG79" s="233" t="s">
        <v>5756</v>
      </c>
      <c r="GH79" s="233" t="s">
        <v>733</v>
      </c>
      <c r="GI79" s="233" t="s">
        <v>733</v>
      </c>
      <c r="GJ79" s="233" t="s">
        <v>733</v>
      </c>
      <c r="GK79" s="233" t="s">
        <v>733</v>
      </c>
      <c r="GL79" s="233" t="s">
        <v>733</v>
      </c>
      <c r="GM79" s="243" t="s">
        <v>5676</v>
      </c>
      <c r="GN79" s="233" t="s">
        <v>3320</v>
      </c>
      <c r="GO79" s="233" t="s">
        <v>733</v>
      </c>
      <c r="GP79" s="233" t="s">
        <v>5721</v>
      </c>
      <c r="GQ79" s="233" t="s">
        <v>1214</v>
      </c>
      <c r="GR79" s="233" t="s">
        <v>1214</v>
      </c>
      <c r="GS79" s="233" t="s">
        <v>3320</v>
      </c>
      <c r="GT79" s="233" t="s">
        <v>3320</v>
      </c>
      <c r="GU79" s="233" t="s">
        <v>3320</v>
      </c>
      <c r="GV79" s="233" t="s">
        <v>1214</v>
      </c>
      <c r="GW79" s="233" t="s">
        <v>1214</v>
      </c>
      <c r="GX79" s="233" t="s">
        <v>3320</v>
      </c>
      <c r="GY79" s="233" t="s">
        <v>1214</v>
      </c>
      <c r="GZ79" s="233" t="s">
        <v>3320</v>
      </c>
      <c r="HA79" s="233" t="s">
        <v>7410</v>
      </c>
      <c r="HB79" s="233" t="s">
        <v>7411</v>
      </c>
      <c r="HC79" s="233" t="s">
        <v>3320</v>
      </c>
      <c r="HD79" s="233" t="s">
        <v>3320</v>
      </c>
      <c r="HE79" s="233" t="s">
        <v>3320</v>
      </c>
      <c r="HF79" s="233" t="s">
        <v>5759</v>
      </c>
      <c r="HG79" s="233" t="s">
        <v>1214</v>
      </c>
      <c r="HH79" s="244">
        <v>46084.835381944446</v>
      </c>
      <c r="HI79" s="244">
        <v>46084.848668981482</v>
      </c>
      <c r="HJ79" s="233" t="s">
        <v>5685</v>
      </c>
      <c r="HK79" s="233" t="s">
        <v>3320</v>
      </c>
      <c r="HL79" s="233" t="s">
        <v>3320</v>
      </c>
      <c r="HM79" s="233" t="s">
        <v>3320</v>
      </c>
      <c r="HN79" s="233" t="s">
        <v>3320</v>
      </c>
      <c r="HO79" s="233" t="s">
        <v>3320</v>
      </c>
      <c r="HP79" s="233" t="s">
        <v>3320</v>
      </c>
      <c r="HQ79" s="233" t="s">
        <v>3320</v>
      </c>
      <c r="HR79" s="233" t="s">
        <v>3320</v>
      </c>
      <c r="HS79" s="233" t="s">
        <v>3320</v>
      </c>
      <c r="HT79" s="233" t="s">
        <v>3320</v>
      </c>
      <c r="HU79" s="233" t="s">
        <v>3320</v>
      </c>
      <c r="HV79" s="233" t="s">
        <v>3320</v>
      </c>
      <c r="HW79" s="233" t="s">
        <v>3320</v>
      </c>
      <c r="HX79" s="233" t="s">
        <v>3320</v>
      </c>
      <c r="HY79" s="233" t="s">
        <v>3320</v>
      </c>
      <c r="HZ79" s="233" t="s">
        <v>3320</v>
      </c>
      <c r="IA79" s="233" t="s">
        <v>3320</v>
      </c>
      <c r="IB79" s="233" t="s">
        <v>3320</v>
      </c>
      <c r="IC79" s="233" t="s">
        <v>3320</v>
      </c>
      <c r="ID79" s="233" t="s">
        <v>3320</v>
      </c>
      <c r="IE79" s="233" t="s">
        <v>3320</v>
      </c>
      <c r="IF79" s="233" t="s">
        <v>3320</v>
      </c>
      <c r="IG79" s="233" t="s">
        <v>3320</v>
      </c>
      <c r="IH79" s="233" t="s">
        <v>3320</v>
      </c>
      <c r="II79" s="233" t="s">
        <v>3320</v>
      </c>
      <c r="IJ79" s="233" t="s">
        <v>3320</v>
      </c>
      <c r="IK79" s="233" t="s">
        <v>3320</v>
      </c>
      <c r="IL79" s="233" t="s">
        <v>3320</v>
      </c>
      <c r="IM79" s="233" t="s">
        <v>3320</v>
      </c>
      <c r="IN79" s="233" t="s">
        <v>3320</v>
      </c>
      <c r="IO79" s="233" t="s">
        <v>3320</v>
      </c>
      <c r="IP79" s="233" t="s">
        <v>3320</v>
      </c>
      <c r="IQ79" s="233" t="s">
        <v>3320</v>
      </c>
      <c r="IR79" s="233" t="s">
        <v>3320</v>
      </c>
      <c r="IS79" s="233" t="s">
        <v>3320</v>
      </c>
      <c r="IT79" s="233" t="s">
        <v>3320</v>
      </c>
      <c r="IU79" s="233" t="s">
        <v>3320</v>
      </c>
      <c r="IV79" s="233" t="s">
        <v>3320</v>
      </c>
      <c r="IW79" s="249" t="s">
        <v>5965</v>
      </c>
      <c r="IX79" s="250" t="s">
        <v>3320</v>
      </c>
      <c r="IY79" s="250" t="s">
        <v>5966</v>
      </c>
      <c r="IZ79" s="249" t="s">
        <v>5967</v>
      </c>
      <c r="JA79" s="235"/>
      <c r="JB79" s="233"/>
      <c r="JC79" s="233"/>
      <c r="JD79" s="233"/>
      <c r="JE79" s="235"/>
      <c r="JF79" s="232" t="s">
        <v>3320</v>
      </c>
      <c r="JG79" s="232" t="s">
        <v>3320</v>
      </c>
      <c r="JH79" s="232" t="s">
        <v>3320</v>
      </c>
      <c r="JI79" s="232" t="s">
        <v>3320</v>
      </c>
      <c r="JJ79" s="232" t="s">
        <v>3320</v>
      </c>
      <c r="JK79" s="233" t="s">
        <v>202</v>
      </c>
      <c r="JL79" s="235"/>
      <c r="JM79" s="235"/>
      <c r="JN79" s="233" t="s">
        <v>202</v>
      </c>
      <c r="JO79" s="232">
        <v>7</v>
      </c>
      <c r="JP79" s="232">
        <v>0</v>
      </c>
      <c r="JQ79" s="233"/>
      <c r="JR79" s="233"/>
      <c r="JS79" s="233"/>
      <c r="JT79" s="233"/>
      <c r="JU79" s="233"/>
      <c r="JV79" s="233"/>
      <c r="JW79" s="233"/>
      <c r="JX79" s="233"/>
      <c r="JY79" s="233"/>
      <c r="JZ79" s="233"/>
      <c r="KA79" s="233"/>
      <c r="KB79" s="233"/>
      <c r="KC79" s="233"/>
      <c r="KD79" s="233"/>
      <c r="KE79" s="233"/>
      <c r="KF79" s="233"/>
      <c r="KG79" s="233"/>
      <c r="KH79" s="233"/>
      <c r="KI79" s="233"/>
      <c r="KJ79" s="233"/>
      <c r="KK79" s="233"/>
      <c r="KL79" s="233"/>
      <c r="KM79" s="233"/>
      <c r="KN79" s="232" t="s">
        <v>3320</v>
      </c>
      <c r="KO79" s="232" t="s">
        <v>3320</v>
      </c>
      <c r="KP79" s="232" t="s">
        <v>3320</v>
      </c>
      <c r="KQ79" s="235"/>
      <c r="KR79" s="235"/>
      <c r="KS79" s="235"/>
      <c r="KT79" s="233"/>
      <c r="KU79" s="235"/>
      <c r="KV79" s="235"/>
      <c r="KW79" s="235"/>
      <c r="KX79" s="233"/>
      <c r="KY79" s="232">
        <v>17.850000000000001</v>
      </c>
      <c r="KZ79" s="236">
        <v>0</v>
      </c>
      <c r="LA79" s="235"/>
      <c r="LB79" s="232">
        <v>0</v>
      </c>
      <c r="LC79" s="233"/>
      <c r="LD79" s="233" t="s">
        <v>7412</v>
      </c>
      <c r="LE79" s="233" t="s">
        <v>5777</v>
      </c>
      <c r="LF79" s="235"/>
    </row>
    <row r="80" spans="1:318" ht="49.5" customHeight="1" thickBot="1">
      <c r="A80" s="231" t="s">
        <v>5638</v>
      </c>
      <c r="B80" s="232">
        <v>794</v>
      </c>
      <c r="C80" s="233" t="s">
        <v>7413</v>
      </c>
      <c r="D80" s="233" t="s">
        <v>7414</v>
      </c>
      <c r="E80" s="232">
        <v>794</v>
      </c>
      <c r="F80" s="235"/>
      <c r="G80" s="233" t="s">
        <v>7113</v>
      </c>
      <c r="H80" s="233" t="s">
        <v>7114</v>
      </c>
      <c r="I80" s="234">
        <v>4</v>
      </c>
      <c r="J80" s="235"/>
      <c r="K80" s="234" t="s">
        <v>202</v>
      </c>
      <c r="L80" s="234">
        <v>1</v>
      </c>
      <c r="M80" s="234">
        <v>1</v>
      </c>
      <c r="N80" s="235"/>
      <c r="O80" s="235"/>
      <c r="P80" s="235"/>
      <c r="Q80" s="234">
        <v>1</v>
      </c>
      <c r="R80" s="234" t="s">
        <v>68</v>
      </c>
      <c r="S80" s="235"/>
      <c r="T80" s="235"/>
      <c r="U80" s="235"/>
      <c r="V80" s="233" t="s">
        <v>7415</v>
      </c>
      <c r="W80" s="233" t="s">
        <v>5916</v>
      </c>
      <c r="X80" s="232">
        <v>1.5</v>
      </c>
      <c r="Y80" s="232">
        <v>870</v>
      </c>
      <c r="Z80" s="236">
        <v>0</v>
      </c>
      <c r="AA80" s="236">
        <v>0</v>
      </c>
      <c r="AB80" s="232">
        <v>1</v>
      </c>
      <c r="AC80" s="233" t="s">
        <v>7115</v>
      </c>
      <c r="AD80" s="233" t="s">
        <v>7116</v>
      </c>
      <c r="AE80" s="234" t="s">
        <v>5645</v>
      </c>
      <c r="AF80" s="233" t="s">
        <v>5693</v>
      </c>
      <c r="AG80" s="234" t="s">
        <v>5645</v>
      </c>
      <c r="AH80" s="233" t="s">
        <v>7115</v>
      </c>
      <c r="AI80" s="233" t="s">
        <v>7114</v>
      </c>
      <c r="AJ80" s="233" t="s">
        <v>5698</v>
      </c>
      <c r="AK80" s="233" t="s">
        <v>5698</v>
      </c>
      <c r="AL80" s="233" t="s">
        <v>7117</v>
      </c>
      <c r="AM80" s="233" t="s">
        <v>7118</v>
      </c>
      <c r="AN80" s="233" t="s">
        <v>7114</v>
      </c>
      <c r="AO80" s="233" t="s">
        <v>7119</v>
      </c>
      <c r="AP80" s="233" t="s">
        <v>5698</v>
      </c>
      <c r="AQ80" s="233" t="s">
        <v>7120</v>
      </c>
      <c r="AR80" s="233" t="s">
        <v>7120</v>
      </c>
      <c r="AS80" s="233" t="s">
        <v>7121</v>
      </c>
      <c r="AT80" s="233" t="s">
        <v>733</v>
      </c>
      <c r="AU80" s="233" t="s">
        <v>733</v>
      </c>
      <c r="AV80" s="233" t="s">
        <v>733</v>
      </c>
      <c r="AW80" s="233" t="s">
        <v>3320</v>
      </c>
      <c r="AX80" s="233" t="s">
        <v>7122</v>
      </c>
      <c r="AY80" s="233" t="s">
        <v>733</v>
      </c>
      <c r="AZ80" s="233" t="s">
        <v>7123</v>
      </c>
      <c r="BA80" s="233" t="s">
        <v>7124</v>
      </c>
      <c r="BB80" s="233" t="s">
        <v>7125</v>
      </c>
      <c r="BC80" s="233" t="s">
        <v>7126</v>
      </c>
      <c r="BD80" s="233" t="s">
        <v>7127</v>
      </c>
      <c r="BE80" s="233" t="s">
        <v>7128</v>
      </c>
      <c r="BF80" s="234" t="s">
        <v>1214</v>
      </c>
      <c r="BG80" s="233" t="s">
        <v>3320</v>
      </c>
      <c r="BH80" s="233" t="s">
        <v>2043</v>
      </c>
      <c r="BI80" s="233" t="s">
        <v>2043</v>
      </c>
      <c r="BJ80" s="233" t="s">
        <v>3589</v>
      </c>
      <c r="BK80" s="233" t="s">
        <v>7416</v>
      </c>
      <c r="BL80" s="234">
        <v>400</v>
      </c>
      <c r="BM80" s="233" t="s">
        <v>5936</v>
      </c>
      <c r="BN80" s="237">
        <v>47453</v>
      </c>
      <c r="BO80" s="232">
        <v>34</v>
      </c>
      <c r="BP80" s="232">
        <v>2029</v>
      </c>
      <c r="BQ80" s="232">
        <v>705</v>
      </c>
      <c r="BR80" s="265">
        <v>580</v>
      </c>
      <c r="BS80" s="233" t="s">
        <v>5666</v>
      </c>
      <c r="BT80" s="232">
        <v>100</v>
      </c>
      <c r="BU80" s="234">
        <v>3400</v>
      </c>
      <c r="BV80" s="238">
        <v>0.55000000000000004</v>
      </c>
      <c r="BW80" s="239" t="s">
        <v>910</v>
      </c>
      <c r="BX80" s="233" t="s">
        <v>733</v>
      </c>
      <c r="BY80" s="235"/>
      <c r="BZ80" s="233" t="s">
        <v>3320</v>
      </c>
      <c r="CA80" s="233" t="s">
        <v>3320</v>
      </c>
      <c r="CB80" s="233" t="s">
        <v>3320</v>
      </c>
      <c r="CC80" s="233" t="s">
        <v>3320</v>
      </c>
      <c r="CD80" s="233" t="s">
        <v>3320</v>
      </c>
      <c r="CE80" s="233" t="s">
        <v>3320</v>
      </c>
      <c r="CF80" s="233" t="s">
        <v>3320</v>
      </c>
      <c r="CG80" s="233" t="s">
        <v>3320</v>
      </c>
      <c r="CH80" s="233" t="s">
        <v>3320</v>
      </c>
      <c r="CI80" s="233" t="s">
        <v>3320</v>
      </c>
      <c r="CJ80" s="235"/>
      <c r="CK80" s="233" t="s">
        <v>3320</v>
      </c>
      <c r="CL80" s="233" t="s">
        <v>3320</v>
      </c>
      <c r="CM80" s="233" t="s">
        <v>3320</v>
      </c>
      <c r="CN80" s="233" t="s">
        <v>3320</v>
      </c>
      <c r="CO80" s="233" t="s">
        <v>3320</v>
      </c>
      <c r="CP80" s="235"/>
      <c r="CQ80" s="233" t="s">
        <v>3320</v>
      </c>
      <c r="CR80" s="233" t="s">
        <v>3320</v>
      </c>
      <c r="CS80" s="233" t="s">
        <v>3320</v>
      </c>
      <c r="CT80" s="233" t="s">
        <v>3320</v>
      </c>
      <c r="CU80" s="232">
        <v>7</v>
      </c>
      <c r="CV80" s="232">
        <v>10</v>
      </c>
      <c r="CW80" s="233" t="s">
        <v>733</v>
      </c>
      <c r="CX80" s="233" t="s">
        <v>6061</v>
      </c>
      <c r="CY80" s="232">
        <v>4.9000000000000004</v>
      </c>
      <c r="CZ80" s="233" t="s">
        <v>733</v>
      </c>
      <c r="DA80" s="233" t="s">
        <v>733</v>
      </c>
      <c r="DB80" s="233" t="s">
        <v>733</v>
      </c>
      <c r="DC80" s="232">
        <v>32.5</v>
      </c>
      <c r="DD80" s="232">
        <v>32.1</v>
      </c>
      <c r="DE80" s="233" t="s">
        <v>7417</v>
      </c>
      <c r="DF80" s="232">
        <v>365</v>
      </c>
      <c r="DG80" s="232">
        <v>86</v>
      </c>
      <c r="DH80" s="232">
        <v>99</v>
      </c>
      <c r="DI80" s="232">
        <v>25</v>
      </c>
      <c r="DJ80" s="237">
        <v>46387</v>
      </c>
      <c r="DK80" s="232">
        <v>0.1</v>
      </c>
      <c r="DL80" s="232">
        <v>2026</v>
      </c>
      <c r="DM80" s="232">
        <v>9</v>
      </c>
      <c r="DN80" s="233" t="s">
        <v>7418</v>
      </c>
      <c r="DO80" s="232">
        <v>250000000</v>
      </c>
      <c r="DP80" s="235"/>
      <c r="DQ80" s="233" t="s">
        <v>3320</v>
      </c>
      <c r="DR80" s="233" t="s">
        <v>3320</v>
      </c>
      <c r="DS80" s="233" t="s">
        <v>3320</v>
      </c>
      <c r="DT80" s="233" t="s">
        <v>3320</v>
      </c>
      <c r="DU80" s="233" t="s">
        <v>3320</v>
      </c>
      <c r="DV80" s="233" t="s">
        <v>3320</v>
      </c>
      <c r="DW80" s="233" t="s">
        <v>3320</v>
      </c>
      <c r="DX80" s="233" t="s">
        <v>3320</v>
      </c>
      <c r="DY80" s="233" t="s">
        <v>3320</v>
      </c>
      <c r="DZ80" s="233" t="s">
        <v>3320</v>
      </c>
      <c r="EA80" s="233" t="s">
        <v>3320</v>
      </c>
      <c r="EB80" s="233" t="s">
        <v>3320</v>
      </c>
      <c r="EC80" s="233" t="s">
        <v>3320</v>
      </c>
      <c r="ED80" s="233" t="s">
        <v>3320</v>
      </c>
      <c r="EE80" s="233" t="s">
        <v>3320</v>
      </c>
      <c r="EF80" s="233" t="s">
        <v>3320</v>
      </c>
      <c r="EG80" s="233" t="s">
        <v>3320</v>
      </c>
      <c r="EH80" s="233" t="s">
        <v>3320</v>
      </c>
      <c r="EI80" s="233" t="s">
        <v>3320</v>
      </c>
      <c r="EJ80" s="233" t="s">
        <v>3320</v>
      </c>
      <c r="EK80" s="233" t="s">
        <v>3320</v>
      </c>
      <c r="EL80" s="233" t="s">
        <v>3320</v>
      </c>
      <c r="EM80" s="233" t="s">
        <v>3320</v>
      </c>
      <c r="EN80" s="233" t="s">
        <v>3320</v>
      </c>
      <c r="EO80" s="233" t="s">
        <v>3320</v>
      </c>
      <c r="EP80" s="233" t="s">
        <v>3320</v>
      </c>
      <c r="EQ80" s="233" t="s">
        <v>3320</v>
      </c>
      <c r="ER80" s="233" t="s">
        <v>3320</v>
      </c>
      <c r="ES80" s="233" t="s">
        <v>3320</v>
      </c>
      <c r="ET80" s="233" t="s">
        <v>3320</v>
      </c>
      <c r="EU80" s="233" t="s">
        <v>3320</v>
      </c>
      <c r="EV80" s="233" t="s">
        <v>3320</v>
      </c>
      <c r="EW80" s="233" t="s">
        <v>3320</v>
      </c>
      <c r="EX80" s="233" t="s">
        <v>3320</v>
      </c>
      <c r="EY80" s="233" t="s">
        <v>3320</v>
      </c>
      <c r="EZ80" s="233" t="s">
        <v>3320</v>
      </c>
      <c r="FA80" s="233" t="s">
        <v>3320</v>
      </c>
      <c r="FB80" s="233" t="s">
        <v>3320</v>
      </c>
      <c r="FC80" s="233" t="s">
        <v>3320</v>
      </c>
      <c r="FD80" s="233" t="s">
        <v>3320</v>
      </c>
      <c r="FE80" s="233" t="s">
        <v>3320</v>
      </c>
      <c r="FF80" s="233" t="s">
        <v>3320</v>
      </c>
      <c r="FG80" s="233" t="s">
        <v>3320</v>
      </c>
      <c r="FH80" s="233" t="s">
        <v>3320</v>
      </c>
      <c r="FI80" s="233" t="s">
        <v>3320</v>
      </c>
      <c r="FJ80" s="233" t="s">
        <v>3320</v>
      </c>
      <c r="FK80" s="233" t="s">
        <v>3320</v>
      </c>
      <c r="FL80" s="233" t="s">
        <v>3320</v>
      </c>
      <c r="FM80" s="233" t="s">
        <v>3320</v>
      </c>
      <c r="FN80" s="240">
        <v>1108080000</v>
      </c>
      <c r="FO80" s="240">
        <v>1108</v>
      </c>
      <c r="FP80" s="233" t="s">
        <v>733</v>
      </c>
      <c r="FQ80" s="233" t="s">
        <v>733</v>
      </c>
      <c r="FR80" s="233" t="s">
        <v>733</v>
      </c>
      <c r="FS80" s="233" t="s">
        <v>733</v>
      </c>
      <c r="FT80" s="233" t="s">
        <v>5225</v>
      </c>
      <c r="FU80" s="233" t="s">
        <v>7419</v>
      </c>
      <c r="FV80" s="233" t="s">
        <v>7420</v>
      </c>
      <c r="FW80" s="241" t="s">
        <v>7416</v>
      </c>
      <c r="FX80" s="242">
        <v>400</v>
      </c>
      <c r="FY80" s="233" t="s">
        <v>7421</v>
      </c>
      <c r="FZ80" s="240">
        <v>1108080000</v>
      </c>
      <c r="GA80" s="240">
        <v>63450000</v>
      </c>
      <c r="GB80" s="240">
        <v>9000</v>
      </c>
      <c r="GC80" s="240">
        <v>3000</v>
      </c>
      <c r="GD80" s="233" t="s">
        <v>7422</v>
      </c>
      <c r="GE80" s="233" t="s">
        <v>733</v>
      </c>
      <c r="GF80" s="233" t="s">
        <v>733</v>
      </c>
      <c r="GG80" s="233" t="s">
        <v>7423</v>
      </c>
      <c r="GH80" s="233" t="s">
        <v>733</v>
      </c>
      <c r="GI80" s="233" t="s">
        <v>733</v>
      </c>
      <c r="GJ80" s="233" t="s">
        <v>733</v>
      </c>
      <c r="GK80" s="233" t="s">
        <v>733</v>
      </c>
      <c r="GL80" s="233" t="s">
        <v>733</v>
      </c>
      <c r="GM80" s="243" t="s">
        <v>5676</v>
      </c>
      <c r="GN80" s="233" t="s">
        <v>3320</v>
      </c>
      <c r="GO80" s="233" t="s">
        <v>733</v>
      </c>
      <c r="GP80" s="233" t="s">
        <v>5721</v>
      </c>
      <c r="GQ80" s="233" t="s">
        <v>1214</v>
      </c>
      <c r="GR80" s="233" t="s">
        <v>1214</v>
      </c>
      <c r="GS80" s="233" t="s">
        <v>3320</v>
      </c>
      <c r="GT80" s="233" t="s">
        <v>3320</v>
      </c>
      <c r="GU80" s="232">
        <v>0</v>
      </c>
      <c r="GV80" s="233" t="s">
        <v>1214</v>
      </c>
      <c r="GW80" s="233" t="s">
        <v>1214</v>
      </c>
      <c r="GX80" s="233" t="s">
        <v>3320</v>
      </c>
      <c r="GY80" s="233" t="s">
        <v>1214</v>
      </c>
      <c r="GZ80" s="233" t="s">
        <v>3320</v>
      </c>
      <c r="HA80" s="233" t="s">
        <v>7424</v>
      </c>
      <c r="HB80" s="233" t="s">
        <v>3320</v>
      </c>
      <c r="HC80" s="233" t="s">
        <v>3320</v>
      </c>
      <c r="HD80" s="233" t="s">
        <v>3320</v>
      </c>
      <c r="HE80" s="233" t="s">
        <v>3320</v>
      </c>
      <c r="HF80" s="233" t="s">
        <v>733</v>
      </c>
      <c r="HG80" s="233" t="s">
        <v>1214</v>
      </c>
      <c r="HH80" s="244">
        <v>46078.722974537035</v>
      </c>
      <c r="HI80" s="244">
        <v>46078.937893518516</v>
      </c>
      <c r="HJ80" s="233" t="s">
        <v>5685</v>
      </c>
      <c r="HK80" s="233" t="s">
        <v>3320</v>
      </c>
      <c r="HL80" s="233" t="s">
        <v>3320</v>
      </c>
      <c r="HM80" s="233" t="s">
        <v>3320</v>
      </c>
      <c r="HN80" s="233" t="s">
        <v>3320</v>
      </c>
      <c r="HO80" s="233" t="s">
        <v>3320</v>
      </c>
      <c r="HP80" s="233" t="s">
        <v>3320</v>
      </c>
      <c r="HQ80" s="233" t="s">
        <v>3320</v>
      </c>
      <c r="HR80" s="233" t="s">
        <v>3320</v>
      </c>
      <c r="HS80" s="233" t="s">
        <v>3320</v>
      </c>
      <c r="HT80" s="233" t="s">
        <v>3320</v>
      </c>
      <c r="HU80" s="233" t="s">
        <v>3320</v>
      </c>
      <c r="HV80" s="233" t="s">
        <v>3320</v>
      </c>
      <c r="HW80" s="233" t="s">
        <v>3320</v>
      </c>
      <c r="HX80" s="233" t="s">
        <v>3320</v>
      </c>
      <c r="HY80" s="233" t="s">
        <v>3320</v>
      </c>
      <c r="HZ80" s="233" t="s">
        <v>3320</v>
      </c>
      <c r="IA80" s="233" t="s">
        <v>3320</v>
      </c>
      <c r="IB80" s="233" t="s">
        <v>3320</v>
      </c>
      <c r="IC80" s="233" t="s">
        <v>3320</v>
      </c>
      <c r="ID80" s="233" t="s">
        <v>3320</v>
      </c>
      <c r="IE80" s="233" t="s">
        <v>3320</v>
      </c>
      <c r="IF80" s="233" t="s">
        <v>3320</v>
      </c>
      <c r="IG80" s="233" t="s">
        <v>3320</v>
      </c>
      <c r="IH80" s="233" t="s">
        <v>3320</v>
      </c>
      <c r="II80" s="233" t="s">
        <v>3320</v>
      </c>
      <c r="IJ80" s="233" t="s">
        <v>3320</v>
      </c>
      <c r="IK80" s="233" t="s">
        <v>3320</v>
      </c>
      <c r="IL80" s="233" t="s">
        <v>3320</v>
      </c>
      <c r="IM80" s="233" t="s">
        <v>3320</v>
      </c>
      <c r="IN80" s="233" t="s">
        <v>3320</v>
      </c>
      <c r="IO80" s="233" t="s">
        <v>3320</v>
      </c>
      <c r="IP80" s="233" t="s">
        <v>3320</v>
      </c>
      <c r="IQ80" s="233" t="s">
        <v>3320</v>
      </c>
      <c r="IR80" s="233" t="s">
        <v>3320</v>
      </c>
      <c r="IS80" s="233" t="s">
        <v>3320</v>
      </c>
      <c r="IT80" s="233" t="s">
        <v>3320</v>
      </c>
      <c r="IU80" s="233" t="s">
        <v>3320</v>
      </c>
      <c r="IV80" s="233" t="s">
        <v>3320</v>
      </c>
      <c r="IW80" s="233" t="s">
        <v>5773</v>
      </c>
      <c r="IX80" s="234" t="s">
        <v>5774</v>
      </c>
      <c r="IY80" s="234" t="s">
        <v>5774</v>
      </c>
      <c r="IZ80" s="233" t="s">
        <v>5775</v>
      </c>
      <c r="JA80" s="235"/>
      <c r="JB80" s="233"/>
      <c r="JC80" s="233"/>
      <c r="JD80" s="233"/>
      <c r="JE80" s="235"/>
      <c r="JF80" s="232" t="s">
        <v>3320</v>
      </c>
      <c r="JG80" s="232" t="s">
        <v>3320</v>
      </c>
      <c r="JH80" s="232" t="s">
        <v>3320</v>
      </c>
      <c r="JI80" s="232" t="s">
        <v>3320</v>
      </c>
      <c r="JJ80" s="232" t="s">
        <v>3320</v>
      </c>
      <c r="JK80" s="233" t="s">
        <v>202</v>
      </c>
      <c r="JL80" s="235"/>
      <c r="JM80" s="235"/>
      <c r="JN80" s="235"/>
      <c r="JO80" s="232">
        <v>7</v>
      </c>
      <c r="JP80" s="232">
        <v>0</v>
      </c>
      <c r="JQ80" s="233"/>
      <c r="JR80" s="233"/>
      <c r="JS80" s="233"/>
      <c r="JT80" s="233"/>
      <c r="JU80" s="233"/>
      <c r="JV80" s="233"/>
      <c r="JW80" s="233"/>
      <c r="JX80" s="233"/>
      <c r="JY80" s="233"/>
      <c r="JZ80" s="233"/>
      <c r="KA80" s="233"/>
      <c r="KB80" s="233"/>
      <c r="KC80" s="233"/>
      <c r="KD80" s="233"/>
      <c r="KE80" s="233"/>
      <c r="KF80" s="233"/>
      <c r="KG80" s="233"/>
      <c r="KH80" s="233"/>
      <c r="KI80" s="233"/>
      <c r="KJ80" s="233"/>
      <c r="KK80" s="233"/>
      <c r="KL80" s="233"/>
      <c r="KM80" s="233"/>
      <c r="KN80" s="232" t="s">
        <v>3320</v>
      </c>
      <c r="KO80" s="232" t="s">
        <v>3320</v>
      </c>
      <c r="KP80" s="232" t="s">
        <v>3320</v>
      </c>
      <c r="KQ80" s="235"/>
      <c r="KR80" s="235"/>
      <c r="KS80" s="235"/>
      <c r="KT80" s="233"/>
      <c r="KU80" s="235"/>
      <c r="KV80" s="235"/>
      <c r="KW80" s="235"/>
      <c r="KX80" s="233"/>
      <c r="KY80" s="232">
        <v>870</v>
      </c>
      <c r="KZ80" s="236">
        <v>0</v>
      </c>
      <c r="LA80" s="235"/>
      <c r="LB80" s="232">
        <v>0</v>
      </c>
      <c r="LC80" s="233"/>
      <c r="LD80" s="235"/>
      <c r="LE80" s="235"/>
      <c r="LF80" s="235"/>
    </row>
    <row r="81" spans="1:318" ht="49.5" customHeight="1" thickBot="1">
      <c r="A81" s="231" t="s">
        <v>5638</v>
      </c>
      <c r="B81" s="232">
        <v>653</v>
      </c>
      <c r="C81" s="233" t="s">
        <v>7425</v>
      </c>
      <c r="D81" s="233" t="s">
        <v>7426</v>
      </c>
      <c r="E81" s="232">
        <v>653</v>
      </c>
      <c r="F81" s="232">
        <v>52</v>
      </c>
      <c r="G81" s="233" t="s">
        <v>7427</v>
      </c>
      <c r="H81" s="233" t="s">
        <v>7428</v>
      </c>
      <c r="I81" s="234">
        <v>1</v>
      </c>
      <c r="J81" s="235"/>
      <c r="K81" s="234" t="s">
        <v>68</v>
      </c>
      <c r="L81" s="235"/>
      <c r="M81" s="234">
        <v>1</v>
      </c>
      <c r="N81" s="235"/>
      <c r="O81" s="235"/>
      <c r="P81" s="235"/>
      <c r="Q81" s="234">
        <v>1</v>
      </c>
      <c r="R81" s="234" t="s">
        <v>68</v>
      </c>
      <c r="S81" s="235"/>
      <c r="T81" s="235"/>
      <c r="U81" s="235"/>
      <c r="V81" s="233" t="s">
        <v>7429</v>
      </c>
      <c r="W81" s="233" t="s">
        <v>5643</v>
      </c>
      <c r="X81" s="232">
        <v>1</v>
      </c>
      <c r="Y81" s="232">
        <v>30</v>
      </c>
      <c r="Z81" s="236">
        <v>0</v>
      </c>
      <c r="AA81" s="236">
        <v>0</v>
      </c>
      <c r="AB81" s="232">
        <v>1</v>
      </c>
      <c r="AC81" s="233" t="s">
        <v>7430</v>
      </c>
      <c r="AD81" s="233" t="s">
        <v>7431</v>
      </c>
      <c r="AE81" s="234" t="s">
        <v>5645</v>
      </c>
      <c r="AF81" s="233" t="s">
        <v>5693</v>
      </c>
      <c r="AG81" s="234" t="s">
        <v>5645</v>
      </c>
      <c r="AH81" s="233" t="s">
        <v>7430</v>
      </c>
      <c r="AI81" s="233" t="s">
        <v>7432</v>
      </c>
      <c r="AJ81" s="233" t="s">
        <v>7433</v>
      </c>
      <c r="AK81" s="233" t="s">
        <v>5698</v>
      </c>
      <c r="AL81" s="233" t="s">
        <v>7434</v>
      </c>
      <c r="AM81" s="233" t="s">
        <v>7435</v>
      </c>
      <c r="AN81" s="233" t="s">
        <v>3320</v>
      </c>
      <c r="AO81" s="233" t="s">
        <v>7436</v>
      </c>
      <c r="AP81" s="233" t="s">
        <v>7437</v>
      </c>
      <c r="AQ81" s="233" t="s">
        <v>7438</v>
      </c>
      <c r="AR81" s="233" t="s">
        <v>7439</v>
      </c>
      <c r="AS81" s="233" t="s">
        <v>7440</v>
      </c>
      <c r="AT81" s="233" t="s">
        <v>733</v>
      </c>
      <c r="AU81" s="233" t="s">
        <v>733</v>
      </c>
      <c r="AV81" s="233" t="s">
        <v>733</v>
      </c>
      <c r="AW81" s="233" t="s">
        <v>3320</v>
      </c>
      <c r="AX81" s="233" t="s">
        <v>7441</v>
      </c>
      <c r="AY81" s="233" t="s">
        <v>733</v>
      </c>
      <c r="AZ81" s="233" t="s">
        <v>7442</v>
      </c>
      <c r="BA81" s="233" t="s">
        <v>7443</v>
      </c>
      <c r="BB81" s="233" t="s">
        <v>7444</v>
      </c>
      <c r="BC81" s="233" t="s">
        <v>7445</v>
      </c>
      <c r="BD81" s="233" t="s">
        <v>7446</v>
      </c>
      <c r="BE81" s="233" t="s">
        <v>7447</v>
      </c>
      <c r="BF81" s="234" t="s">
        <v>1214</v>
      </c>
      <c r="BG81" s="233" t="s">
        <v>3320</v>
      </c>
      <c r="BH81" s="233" t="s">
        <v>5709</v>
      </c>
      <c r="BI81" s="233" t="s">
        <v>5710</v>
      </c>
      <c r="BJ81" s="233" t="s">
        <v>5710</v>
      </c>
      <c r="BK81" s="233" t="s">
        <v>7448</v>
      </c>
      <c r="BL81" s="234">
        <v>115</v>
      </c>
      <c r="BM81" s="233" t="s">
        <v>5665</v>
      </c>
      <c r="BN81" s="237">
        <v>46843</v>
      </c>
      <c r="BO81" s="232">
        <v>15</v>
      </c>
      <c r="BP81" s="232">
        <v>2028</v>
      </c>
      <c r="BQ81" s="232">
        <v>30</v>
      </c>
      <c r="BR81" s="234">
        <v>30</v>
      </c>
      <c r="BS81" s="233" t="s">
        <v>5666</v>
      </c>
      <c r="BT81" s="232">
        <v>14</v>
      </c>
      <c r="BU81" s="234">
        <v>70.77</v>
      </c>
      <c r="BV81" s="238">
        <v>0.27</v>
      </c>
      <c r="BW81" s="239" t="s">
        <v>910</v>
      </c>
      <c r="BX81" s="233" t="s">
        <v>733</v>
      </c>
      <c r="BY81" s="233" t="s">
        <v>910</v>
      </c>
      <c r="BZ81" s="232">
        <v>26.99</v>
      </c>
      <c r="CA81" s="233" t="s">
        <v>733</v>
      </c>
      <c r="CB81" s="232">
        <v>650</v>
      </c>
      <c r="CC81" s="233" t="s">
        <v>5800</v>
      </c>
      <c r="CD81" s="233" t="s">
        <v>5801</v>
      </c>
      <c r="CE81" s="233" t="s">
        <v>3320</v>
      </c>
      <c r="CF81" s="233" t="s">
        <v>733</v>
      </c>
      <c r="CG81" s="233" t="s">
        <v>733</v>
      </c>
      <c r="CH81" s="232">
        <v>2364</v>
      </c>
      <c r="CI81" s="232">
        <v>2221</v>
      </c>
      <c r="CJ81" s="233" t="s">
        <v>7449</v>
      </c>
      <c r="CK81" s="232">
        <v>365</v>
      </c>
      <c r="CL81" s="232">
        <v>0.9</v>
      </c>
      <c r="CM81" s="232">
        <v>100</v>
      </c>
      <c r="CN81" s="232">
        <v>20</v>
      </c>
      <c r="CO81" s="237">
        <v>46310</v>
      </c>
      <c r="CP81" s="232">
        <v>2026</v>
      </c>
      <c r="CQ81" s="232">
        <v>0.35</v>
      </c>
      <c r="CR81" s="232">
        <v>27</v>
      </c>
      <c r="CS81" s="233" t="s">
        <v>7450</v>
      </c>
      <c r="CT81" s="232">
        <v>191000000</v>
      </c>
      <c r="CU81" s="233" t="s">
        <v>3320</v>
      </c>
      <c r="CV81" s="233" t="s">
        <v>3320</v>
      </c>
      <c r="CW81" s="233" t="s">
        <v>3320</v>
      </c>
      <c r="CX81" s="233" t="s">
        <v>3320</v>
      </c>
      <c r="CY81" s="233" t="s">
        <v>3320</v>
      </c>
      <c r="CZ81" s="233" t="s">
        <v>3320</v>
      </c>
      <c r="DA81" s="233" t="s">
        <v>3320</v>
      </c>
      <c r="DB81" s="233" t="s">
        <v>3320</v>
      </c>
      <c r="DC81" s="233" t="s">
        <v>3320</v>
      </c>
      <c r="DD81" s="233" t="s">
        <v>3320</v>
      </c>
      <c r="DE81" s="235"/>
      <c r="DF81" s="233" t="s">
        <v>3320</v>
      </c>
      <c r="DG81" s="233" t="s">
        <v>3320</v>
      </c>
      <c r="DH81" s="233" t="s">
        <v>3320</v>
      </c>
      <c r="DI81" s="233" t="s">
        <v>3320</v>
      </c>
      <c r="DJ81" s="233" t="s">
        <v>3320</v>
      </c>
      <c r="DK81" s="233" t="s">
        <v>3320</v>
      </c>
      <c r="DL81" s="235"/>
      <c r="DM81" s="233" t="s">
        <v>3320</v>
      </c>
      <c r="DN81" s="233" t="s">
        <v>3320</v>
      </c>
      <c r="DO81" s="233" t="s">
        <v>3320</v>
      </c>
      <c r="DP81" s="235"/>
      <c r="DQ81" s="233" t="s">
        <v>3320</v>
      </c>
      <c r="DR81" s="233" t="s">
        <v>3320</v>
      </c>
      <c r="DS81" s="233" t="s">
        <v>3320</v>
      </c>
      <c r="DT81" s="233" t="s">
        <v>3320</v>
      </c>
      <c r="DU81" s="233" t="s">
        <v>3320</v>
      </c>
      <c r="DV81" s="233" t="s">
        <v>3320</v>
      </c>
      <c r="DW81" s="233" t="s">
        <v>3320</v>
      </c>
      <c r="DX81" s="233" t="s">
        <v>3320</v>
      </c>
      <c r="DY81" s="233" t="s">
        <v>3320</v>
      </c>
      <c r="DZ81" s="233" t="s">
        <v>3320</v>
      </c>
      <c r="EA81" s="233" t="s">
        <v>3320</v>
      </c>
      <c r="EB81" s="233" t="s">
        <v>3320</v>
      </c>
      <c r="EC81" s="233" t="s">
        <v>3320</v>
      </c>
      <c r="ED81" s="233" t="s">
        <v>3320</v>
      </c>
      <c r="EE81" s="233" t="s">
        <v>3320</v>
      </c>
      <c r="EF81" s="233" t="s">
        <v>3320</v>
      </c>
      <c r="EG81" s="233" t="s">
        <v>3320</v>
      </c>
      <c r="EH81" s="233" t="s">
        <v>3320</v>
      </c>
      <c r="EI81" s="233" t="s">
        <v>3320</v>
      </c>
      <c r="EJ81" s="233" t="s">
        <v>3320</v>
      </c>
      <c r="EK81" s="233" t="s">
        <v>3320</v>
      </c>
      <c r="EL81" s="233" t="s">
        <v>3320</v>
      </c>
      <c r="EM81" s="233" t="s">
        <v>3320</v>
      </c>
      <c r="EN81" s="233" t="s">
        <v>3320</v>
      </c>
      <c r="EO81" s="233" t="s">
        <v>3320</v>
      </c>
      <c r="EP81" s="233" t="s">
        <v>3320</v>
      </c>
      <c r="EQ81" s="233" t="s">
        <v>3320</v>
      </c>
      <c r="ER81" s="233" t="s">
        <v>3320</v>
      </c>
      <c r="ES81" s="233" t="s">
        <v>3320</v>
      </c>
      <c r="ET81" s="233" t="s">
        <v>3320</v>
      </c>
      <c r="EU81" s="233" t="s">
        <v>3320</v>
      </c>
      <c r="EV81" s="233" t="s">
        <v>3320</v>
      </c>
      <c r="EW81" s="233" t="s">
        <v>3320</v>
      </c>
      <c r="EX81" s="233" t="s">
        <v>3320</v>
      </c>
      <c r="EY81" s="233" t="s">
        <v>3320</v>
      </c>
      <c r="EZ81" s="233" t="s">
        <v>3320</v>
      </c>
      <c r="FA81" s="233" t="s">
        <v>3320</v>
      </c>
      <c r="FB81" s="233" t="s">
        <v>3320</v>
      </c>
      <c r="FC81" s="233" t="s">
        <v>3320</v>
      </c>
      <c r="FD81" s="233" t="s">
        <v>3320</v>
      </c>
      <c r="FE81" s="233" t="s">
        <v>3320</v>
      </c>
      <c r="FF81" s="233" t="s">
        <v>3320</v>
      </c>
      <c r="FG81" s="233" t="s">
        <v>3320</v>
      </c>
      <c r="FH81" s="233" t="s">
        <v>3320</v>
      </c>
      <c r="FI81" s="233" t="s">
        <v>3320</v>
      </c>
      <c r="FJ81" s="233" t="s">
        <v>3320</v>
      </c>
      <c r="FK81" s="233" t="s">
        <v>3320</v>
      </c>
      <c r="FL81" s="233" t="s">
        <v>3320</v>
      </c>
      <c r="FM81" s="233" t="s">
        <v>3320</v>
      </c>
      <c r="FN81" s="240">
        <v>217000000</v>
      </c>
      <c r="FO81" s="232">
        <v>217</v>
      </c>
      <c r="FP81" s="233" t="s">
        <v>1214</v>
      </c>
      <c r="FQ81" s="233" t="s">
        <v>733</v>
      </c>
      <c r="FR81" s="233" t="s">
        <v>733</v>
      </c>
      <c r="FS81" s="233" t="s">
        <v>733</v>
      </c>
      <c r="FT81" s="233" t="s">
        <v>657</v>
      </c>
      <c r="FU81" s="233" t="s">
        <v>7451</v>
      </c>
      <c r="FV81" s="233" t="s">
        <v>7452</v>
      </c>
      <c r="FW81" s="241" t="s">
        <v>7453</v>
      </c>
      <c r="FX81" s="242">
        <v>115</v>
      </c>
      <c r="FY81" s="233" t="s">
        <v>7454</v>
      </c>
      <c r="FZ81" s="240">
        <v>276900000</v>
      </c>
      <c r="GA81" s="240">
        <v>113200000</v>
      </c>
      <c r="GB81" s="232">
        <v>799</v>
      </c>
      <c r="GC81" s="232">
        <v>642</v>
      </c>
      <c r="GD81" s="233" t="s">
        <v>7455</v>
      </c>
      <c r="GE81" s="233" t="s">
        <v>733</v>
      </c>
      <c r="GF81" s="233" t="s">
        <v>733</v>
      </c>
      <c r="GG81" s="233" t="s">
        <v>7456</v>
      </c>
      <c r="GH81" s="233" t="s">
        <v>733</v>
      </c>
      <c r="GI81" s="233" t="s">
        <v>1214</v>
      </c>
      <c r="GJ81" s="233" t="s">
        <v>733</v>
      </c>
      <c r="GK81" s="233" t="s">
        <v>733</v>
      </c>
      <c r="GL81" s="233" t="s">
        <v>733</v>
      </c>
      <c r="GM81" s="243" t="s">
        <v>5676</v>
      </c>
      <c r="GN81" s="233" t="s">
        <v>3320</v>
      </c>
      <c r="GO81" s="233" t="s">
        <v>733</v>
      </c>
      <c r="GP81" s="233" t="s">
        <v>5721</v>
      </c>
      <c r="GQ81" s="233" t="s">
        <v>1214</v>
      </c>
      <c r="GR81" s="233" t="s">
        <v>1214</v>
      </c>
      <c r="GS81" s="233" t="s">
        <v>3320</v>
      </c>
      <c r="GT81" s="233" t="s">
        <v>3320</v>
      </c>
      <c r="GU81" s="232">
        <v>0</v>
      </c>
      <c r="GV81" s="233" t="s">
        <v>1214</v>
      </c>
      <c r="GW81" s="233" t="s">
        <v>1214</v>
      </c>
      <c r="GX81" s="233" t="s">
        <v>3320</v>
      </c>
      <c r="GY81" s="233" t="s">
        <v>733</v>
      </c>
      <c r="GZ81" s="233" t="s">
        <v>3320</v>
      </c>
      <c r="HA81" s="233" t="s">
        <v>3320</v>
      </c>
      <c r="HB81" s="233" t="s">
        <v>3320</v>
      </c>
      <c r="HC81" s="233" t="s">
        <v>5952</v>
      </c>
      <c r="HD81" s="233" t="s">
        <v>5684</v>
      </c>
      <c r="HE81" s="233" t="s">
        <v>5684</v>
      </c>
      <c r="HF81" s="233" t="s">
        <v>1214</v>
      </c>
      <c r="HG81" s="233" t="s">
        <v>1214</v>
      </c>
      <c r="HH81" s="244">
        <v>46073.39199074074</v>
      </c>
      <c r="HI81" s="244">
        <v>46078.505011574074</v>
      </c>
      <c r="HJ81" s="233" t="s">
        <v>5685</v>
      </c>
      <c r="HK81" s="233" t="s">
        <v>3320</v>
      </c>
      <c r="HL81" s="233" t="s">
        <v>3320</v>
      </c>
      <c r="HM81" s="233" t="s">
        <v>3320</v>
      </c>
      <c r="HN81" s="233" t="s">
        <v>3320</v>
      </c>
      <c r="HO81" s="233" t="s">
        <v>3320</v>
      </c>
      <c r="HP81" s="233" t="s">
        <v>3320</v>
      </c>
      <c r="HQ81" s="233" t="s">
        <v>3320</v>
      </c>
      <c r="HR81" s="233" t="s">
        <v>3320</v>
      </c>
      <c r="HS81" s="233" t="s">
        <v>3320</v>
      </c>
      <c r="HT81" s="233" t="s">
        <v>3320</v>
      </c>
      <c r="HU81" s="233" t="s">
        <v>3320</v>
      </c>
      <c r="HV81" s="233" t="s">
        <v>3320</v>
      </c>
      <c r="HW81" s="233" t="s">
        <v>3320</v>
      </c>
      <c r="HX81" s="233" t="s">
        <v>3320</v>
      </c>
      <c r="HY81" s="233" t="s">
        <v>3320</v>
      </c>
      <c r="HZ81" s="233" t="s">
        <v>3320</v>
      </c>
      <c r="IA81" s="233" t="s">
        <v>3320</v>
      </c>
      <c r="IB81" s="233" t="s">
        <v>3320</v>
      </c>
      <c r="IC81" s="233" t="s">
        <v>3320</v>
      </c>
      <c r="ID81" s="233" t="s">
        <v>3320</v>
      </c>
      <c r="IE81" s="233" t="s">
        <v>3320</v>
      </c>
      <c r="IF81" s="233" t="s">
        <v>3320</v>
      </c>
      <c r="IG81" s="233" t="s">
        <v>3320</v>
      </c>
      <c r="IH81" s="233" t="s">
        <v>3320</v>
      </c>
      <c r="II81" s="233" t="s">
        <v>3320</v>
      </c>
      <c r="IJ81" s="233" t="s">
        <v>3320</v>
      </c>
      <c r="IK81" s="233" t="s">
        <v>3320</v>
      </c>
      <c r="IL81" s="233" t="s">
        <v>3320</v>
      </c>
      <c r="IM81" s="233" t="s">
        <v>3320</v>
      </c>
      <c r="IN81" s="233" t="s">
        <v>3320</v>
      </c>
      <c r="IO81" s="233" t="s">
        <v>3320</v>
      </c>
      <c r="IP81" s="233" t="s">
        <v>3320</v>
      </c>
      <c r="IQ81" s="233" t="s">
        <v>3320</v>
      </c>
      <c r="IR81" s="233" t="s">
        <v>3320</v>
      </c>
      <c r="IS81" s="233" t="s">
        <v>3320</v>
      </c>
      <c r="IT81" s="233" t="s">
        <v>3320</v>
      </c>
      <c r="IU81" s="233" t="s">
        <v>3320</v>
      </c>
      <c r="IV81" s="233" t="s">
        <v>3320</v>
      </c>
      <c r="IW81" s="231" t="s">
        <v>5773</v>
      </c>
      <c r="IX81" s="248" t="s">
        <v>5774</v>
      </c>
      <c r="IY81" s="248" t="s">
        <v>5774</v>
      </c>
      <c r="IZ81" s="231" t="s">
        <v>5775</v>
      </c>
      <c r="JA81" s="235"/>
      <c r="JB81" s="233"/>
      <c r="JC81" s="233"/>
      <c r="JD81" s="233"/>
      <c r="JE81" s="235"/>
      <c r="JF81" s="232" t="s">
        <v>3320</v>
      </c>
      <c r="JG81" s="232" t="s">
        <v>3320</v>
      </c>
      <c r="JH81" s="232" t="s">
        <v>3320</v>
      </c>
      <c r="JI81" s="232" t="s">
        <v>3320</v>
      </c>
      <c r="JJ81" s="232" t="s">
        <v>3320</v>
      </c>
      <c r="JK81" s="233" t="s">
        <v>202</v>
      </c>
      <c r="JL81" s="235"/>
      <c r="JM81" s="235"/>
      <c r="JN81" s="233" t="s">
        <v>202</v>
      </c>
      <c r="JO81" s="232">
        <v>7</v>
      </c>
      <c r="JP81" s="232">
        <v>0</v>
      </c>
      <c r="JQ81" s="233"/>
      <c r="JR81" s="233"/>
      <c r="JS81" s="233"/>
      <c r="JT81" s="233"/>
      <c r="JU81" s="233"/>
      <c r="JV81" s="233"/>
      <c r="JW81" s="233"/>
      <c r="JX81" s="233"/>
      <c r="JY81" s="233"/>
      <c r="JZ81" s="233"/>
      <c r="KA81" s="233"/>
      <c r="KB81" s="233"/>
      <c r="KC81" s="233"/>
      <c r="KD81" s="233"/>
      <c r="KE81" s="233"/>
      <c r="KF81" s="233"/>
      <c r="KG81" s="233"/>
      <c r="KH81" s="233"/>
      <c r="KI81" s="233"/>
      <c r="KJ81" s="233"/>
      <c r="KK81" s="233"/>
      <c r="KL81" s="233"/>
      <c r="KM81" s="233"/>
      <c r="KN81" s="232" t="s">
        <v>3320</v>
      </c>
      <c r="KO81" s="232" t="s">
        <v>3320</v>
      </c>
      <c r="KP81" s="232" t="s">
        <v>3320</v>
      </c>
      <c r="KQ81" s="235"/>
      <c r="KR81" s="235"/>
      <c r="KS81" s="235"/>
      <c r="KT81" s="233"/>
      <c r="KU81" s="235"/>
      <c r="KV81" s="235"/>
      <c r="KW81" s="235"/>
      <c r="KX81" s="233"/>
      <c r="KY81" s="232">
        <v>30</v>
      </c>
      <c r="KZ81" s="236">
        <v>0</v>
      </c>
      <c r="LA81" s="235"/>
      <c r="LB81" s="232">
        <v>0</v>
      </c>
      <c r="LC81" s="233"/>
      <c r="LD81" s="235"/>
      <c r="LE81" s="235"/>
      <c r="LF81" s="235"/>
    </row>
    <row r="82" spans="1:318" ht="49.5" customHeight="1" thickBot="1">
      <c r="A82" s="231" t="s">
        <v>5638</v>
      </c>
      <c r="B82" s="232">
        <v>725</v>
      </c>
      <c r="C82" s="233" t="s">
        <v>7457</v>
      </c>
      <c r="D82" s="233" t="s">
        <v>7458</v>
      </c>
      <c r="E82" s="232">
        <v>725</v>
      </c>
      <c r="F82" s="232">
        <v>53</v>
      </c>
      <c r="G82" s="233" t="s">
        <v>7459</v>
      </c>
      <c r="H82" s="233" t="s">
        <v>7460</v>
      </c>
      <c r="I82" s="234">
        <v>1</v>
      </c>
      <c r="J82" s="235"/>
      <c r="K82" s="234" t="s">
        <v>68</v>
      </c>
      <c r="L82" s="235"/>
      <c r="M82" s="234">
        <v>1</v>
      </c>
      <c r="N82" s="235"/>
      <c r="O82" s="235"/>
      <c r="P82" s="235"/>
      <c r="Q82" s="234">
        <v>1</v>
      </c>
      <c r="R82" s="234" t="s">
        <v>68</v>
      </c>
      <c r="S82" s="235"/>
      <c r="T82" s="235"/>
      <c r="U82" s="235"/>
      <c r="V82" s="233" t="s">
        <v>5132</v>
      </c>
      <c r="W82" s="233" t="s">
        <v>5643</v>
      </c>
      <c r="X82" s="232">
        <v>1</v>
      </c>
      <c r="Y82" s="232">
        <v>120</v>
      </c>
      <c r="Z82" s="236">
        <v>0</v>
      </c>
      <c r="AA82" s="236">
        <v>0</v>
      </c>
      <c r="AB82" s="232">
        <v>1</v>
      </c>
      <c r="AC82" s="233" t="s">
        <v>7308</v>
      </c>
      <c r="AD82" s="233" t="s">
        <v>7309</v>
      </c>
      <c r="AE82" s="234" t="s">
        <v>5645</v>
      </c>
      <c r="AF82" s="233" t="s">
        <v>5646</v>
      </c>
      <c r="AG82" s="234" t="s">
        <v>5645</v>
      </c>
      <c r="AH82" s="233" t="s">
        <v>7308</v>
      </c>
      <c r="AI82" s="233" t="s">
        <v>7310</v>
      </c>
      <c r="AJ82" s="233" t="s">
        <v>5698</v>
      </c>
      <c r="AK82" s="233" t="s">
        <v>5698</v>
      </c>
      <c r="AL82" s="233" t="s">
        <v>7461</v>
      </c>
      <c r="AM82" s="232">
        <v>5560070726</v>
      </c>
      <c r="AN82" s="233" t="s">
        <v>3320</v>
      </c>
      <c r="AO82" s="233" t="s">
        <v>7462</v>
      </c>
      <c r="AP82" s="233" t="s">
        <v>5698</v>
      </c>
      <c r="AQ82" s="233" t="s">
        <v>7463</v>
      </c>
      <c r="AR82" s="233" t="s">
        <v>7315</v>
      </c>
      <c r="AS82" s="233" t="s">
        <v>7316</v>
      </c>
      <c r="AT82" s="233" t="s">
        <v>733</v>
      </c>
      <c r="AU82" s="233" t="s">
        <v>733</v>
      </c>
      <c r="AV82" s="233" t="s">
        <v>733</v>
      </c>
      <c r="AW82" s="233" t="s">
        <v>3320</v>
      </c>
      <c r="AX82" s="233" t="s">
        <v>7464</v>
      </c>
      <c r="AY82" s="233" t="s">
        <v>733</v>
      </c>
      <c r="AZ82" s="233" t="s">
        <v>7318</v>
      </c>
      <c r="BA82" s="233" t="s">
        <v>7319</v>
      </c>
      <c r="BB82" s="233" t="s">
        <v>7320</v>
      </c>
      <c r="BC82" s="233" t="s">
        <v>7321</v>
      </c>
      <c r="BD82" s="233" t="s">
        <v>7465</v>
      </c>
      <c r="BE82" s="233" t="s">
        <v>7466</v>
      </c>
      <c r="BF82" s="234" t="s">
        <v>1214</v>
      </c>
      <c r="BG82" s="233" t="s">
        <v>3320</v>
      </c>
      <c r="BH82" s="233" t="s">
        <v>5955</v>
      </c>
      <c r="BI82" s="233" t="s">
        <v>5955</v>
      </c>
      <c r="BJ82" s="233" t="s">
        <v>6991</v>
      </c>
      <c r="BK82" s="233" t="s">
        <v>7467</v>
      </c>
      <c r="BL82" s="234">
        <v>115</v>
      </c>
      <c r="BM82" s="233" t="s">
        <v>5712</v>
      </c>
      <c r="BN82" s="237">
        <v>47118</v>
      </c>
      <c r="BO82" s="232">
        <v>25</v>
      </c>
      <c r="BP82" s="232">
        <v>2028</v>
      </c>
      <c r="BQ82" s="232">
        <v>120</v>
      </c>
      <c r="BR82" s="234">
        <v>120</v>
      </c>
      <c r="BS82" s="233" t="s">
        <v>5666</v>
      </c>
      <c r="BT82" s="232">
        <v>230542</v>
      </c>
      <c r="BU82" s="234">
        <v>343.02</v>
      </c>
      <c r="BV82" s="238">
        <v>0.33</v>
      </c>
      <c r="BW82" s="239" t="s">
        <v>910</v>
      </c>
      <c r="BX82" s="233" t="s">
        <v>733</v>
      </c>
      <c r="BY82" s="233" t="s">
        <v>910</v>
      </c>
      <c r="BZ82" s="232">
        <v>26.7</v>
      </c>
      <c r="CA82" s="233" t="s">
        <v>733</v>
      </c>
      <c r="CB82" s="232">
        <v>635</v>
      </c>
      <c r="CC82" s="233" t="s">
        <v>5713</v>
      </c>
      <c r="CD82" s="233" t="s">
        <v>5668</v>
      </c>
      <c r="CE82" s="233" t="s">
        <v>3320</v>
      </c>
      <c r="CF82" s="233" t="s">
        <v>733</v>
      </c>
      <c r="CG82" s="233" t="s">
        <v>733</v>
      </c>
      <c r="CH82" s="232">
        <v>2343</v>
      </c>
      <c r="CI82" s="232">
        <v>2179</v>
      </c>
      <c r="CJ82" s="233" t="s">
        <v>7468</v>
      </c>
      <c r="CK82" s="232">
        <v>365</v>
      </c>
      <c r="CL82" s="232">
        <v>85</v>
      </c>
      <c r="CM82" s="232">
        <v>98</v>
      </c>
      <c r="CN82" s="232">
        <v>40</v>
      </c>
      <c r="CO82" s="237">
        <v>46356</v>
      </c>
      <c r="CP82" s="232">
        <v>2026</v>
      </c>
      <c r="CQ82" s="232">
        <v>0.5</v>
      </c>
      <c r="CR82" s="232">
        <v>15</v>
      </c>
      <c r="CS82" s="233" t="s">
        <v>7465</v>
      </c>
      <c r="CT82" s="232">
        <v>90000000</v>
      </c>
      <c r="CU82" s="233" t="s">
        <v>3320</v>
      </c>
      <c r="CV82" s="233" t="s">
        <v>3320</v>
      </c>
      <c r="CW82" s="233" t="s">
        <v>3320</v>
      </c>
      <c r="CX82" s="233" t="s">
        <v>3320</v>
      </c>
      <c r="CY82" s="233" t="s">
        <v>3320</v>
      </c>
      <c r="CZ82" s="233" t="s">
        <v>3320</v>
      </c>
      <c r="DA82" s="233" t="s">
        <v>3320</v>
      </c>
      <c r="DB82" s="233" t="s">
        <v>3320</v>
      </c>
      <c r="DC82" s="233" t="s">
        <v>3320</v>
      </c>
      <c r="DD82" s="233" t="s">
        <v>3320</v>
      </c>
      <c r="DE82" s="235"/>
      <c r="DF82" s="233" t="s">
        <v>3320</v>
      </c>
      <c r="DG82" s="233" t="s">
        <v>3320</v>
      </c>
      <c r="DH82" s="233" t="s">
        <v>3320</v>
      </c>
      <c r="DI82" s="233" t="s">
        <v>3320</v>
      </c>
      <c r="DJ82" s="233" t="s">
        <v>3320</v>
      </c>
      <c r="DK82" s="233" t="s">
        <v>3320</v>
      </c>
      <c r="DL82" s="235"/>
      <c r="DM82" s="233" t="s">
        <v>3320</v>
      </c>
      <c r="DN82" s="233" t="s">
        <v>3320</v>
      </c>
      <c r="DO82" s="233" t="s">
        <v>3320</v>
      </c>
      <c r="DP82" s="235"/>
      <c r="DQ82" s="233" t="s">
        <v>3320</v>
      </c>
      <c r="DR82" s="233" t="s">
        <v>3320</v>
      </c>
      <c r="DS82" s="233" t="s">
        <v>3320</v>
      </c>
      <c r="DT82" s="233" t="s">
        <v>3320</v>
      </c>
      <c r="DU82" s="233" t="s">
        <v>3320</v>
      </c>
      <c r="DV82" s="233" t="s">
        <v>3320</v>
      </c>
      <c r="DW82" s="233" t="s">
        <v>3320</v>
      </c>
      <c r="DX82" s="233" t="s">
        <v>3320</v>
      </c>
      <c r="DY82" s="233" t="s">
        <v>3320</v>
      </c>
      <c r="DZ82" s="233" t="s">
        <v>3320</v>
      </c>
      <c r="EA82" s="233" t="s">
        <v>3320</v>
      </c>
      <c r="EB82" s="233" t="s">
        <v>3320</v>
      </c>
      <c r="EC82" s="233" t="s">
        <v>3320</v>
      </c>
      <c r="ED82" s="233" t="s">
        <v>3320</v>
      </c>
      <c r="EE82" s="233" t="s">
        <v>3320</v>
      </c>
      <c r="EF82" s="233" t="s">
        <v>3320</v>
      </c>
      <c r="EG82" s="233" t="s">
        <v>3320</v>
      </c>
      <c r="EH82" s="233" t="s">
        <v>3320</v>
      </c>
      <c r="EI82" s="233" t="s">
        <v>3320</v>
      </c>
      <c r="EJ82" s="233" t="s">
        <v>3320</v>
      </c>
      <c r="EK82" s="233" t="s">
        <v>3320</v>
      </c>
      <c r="EL82" s="233" t="s">
        <v>3320</v>
      </c>
      <c r="EM82" s="233" t="s">
        <v>3320</v>
      </c>
      <c r="EN82" s="233" t="s">
        <v>3320</v>
      </c>
      <c r="EO82" s="233" t="s">
        <v>3320</v>
      </c>
      <c r="EP82" s="233" t="s">
        <v>3320</v>
      </c>
      <c r="EQ82" s="233" t="s">
        <v>3320</v>
      </c>
      <c r="ER82" s="233" t="s">
        <v>3320</v>
      </c>
      <c r="ES82" s="233" t="s">
        <v>3320</v>
      </c>
      <c r="ET82" s="233" t="s">
        <v>3320</v>
      </c>
      <c r="EU82" s="233" t="s">
        <v>3320</v>
      </c>
      <c r="EV82" s="233" t="s">
        <v>3320</v>
      </c>
      <c r="EW82" s="233" t="s">
        <v>3320</v>
      </c>
      <c r="EX82" s="233" t="s">
        <v>3320</v>
      </c>
      <c r="EY82" s="233" t="s">
        <v>3320</v>
      </c>
      <c r="EZ82" s="233" t="s">
        <v>3320</v>
      </c>
      <c r="FA82" s="233" t="s">
        <v>3320</v>
      </c>
      <c r="FB82" s="233" t="s">
        <v>3320</v>
      </c>
      <c r="FC82" s="233" t="s">
        <v>3320</v>
      </c>
      <c r="FD82" s="233" t="s">
        <v>3320</v>
      </c>
      <c r="FE82" s="233" t="s">
        <v>3320</v>
      </c>
      <c r="FF82" s="233" t="s">
        <v>3320</v>
      </c>
      <c r="FG82" s="233" t="s">
        <v>3320</v>
      </c>
      <c r="FH82" s="233" t="s">
        <v>3320</v>
      </c>
      <c r="FI82" s="233" t="s">
        <v>3320</v>
      </c>
      <c r="FJ82" s="233" t="s">
        <v>3320</v>
      </c>
      <c r="FK82" s="233" t="s">
        <v>3320</v>
      </c>
      <c r="FL82" s="233" t="s">
        <v>3320</v>
      </c>
      <c r="FM82" s="233" t="s">
        <v>3320</v>
      </c>
      <c r="FN82" s="240">
        <v>132250000</v>
      </c>
      <c r="FO82" s="232">
        <v>132</v>
      </c>
      <c r="FP82" s="233" t="s">
        <v>733</v>
      </c>
      <c r="FQ82" s="233" t="s">
        <v>733</v>
      </c>
      <c r="FR82" s="233" t="s">
        <v>733</v>
      </c>
      <c r="FS82" s="233" t="s">
        <v>733</v>
      </c>
      <c r="FT82" s="233" t="s">
        <v>4984</v>
      </c>
      <c r="FU82" s="233" t="s">
        <v>7469</v>
      </c>
      <c r="FV82" s="233" t="s">
        <v>7470</v>
      </c>
      <c r="FW82" s="241" t="s">
        <v>7467</v>
      </c>
      <c r="FX82" s="242">
        <v>230</v>
      </c>
      <c r="FY82" s="233" t="s">
        <v>7471</v>
      </c>
      <c r="FZ82" s="240">
        <v>103550000</v>
      </c>
      <c r="GA82" s="240">
        <v>28700000</v>
      </c>
      <c r="GB82" s="232">
        <v>792</v>
      </c>
      <c r="GC82" s="232">
        <v>167</v>
      </c>
      <c r="GD82" s="233" t="s">
        <v>7329</v>
      </c>
      <c r="GE82" s="233" t="s">
        <v>733</v>
      </c>
      <c r="GF82" s="233" t="s">
        <v>733</v>
      </c>
      <c r="GG82" s="233" t="s">
        <v>7330</v>
      </c>
      <c r="GH82" s="233" t="s">
        <v>733</v>
      </c>
      <c r="GI82" s="233" t="s">
        <v>733</v>
      </c>
      <c r="GJ82" s="233" t="s">
        <v>733</v>
      </c>
      <c r="GK82" s="233" t="s">
        <v>1214</v>
      </c>
      <c r="GL82" s="233" t="s">
        <v>1214</v>
      </c>
      <c r="GM82" s="243" t="s">
        <v>5676</v>
      </c>
      <c r="GN82" s="233" t="s">
        <v>3320</v>
      </c>
      <c r="GO82" s="233" t="s">
        <v>733</v>
      </c>
      <c r="GP82" s="233" t="s">
        <v>5721</v>
      </c>
      <c r="GQ82" s="233" t="s">
        <v>1214</v>
      </c>
      <c r="GR82" s="233" t="s">
        <v>1214</v>
      </c>
      <c r="GS82" s="233" t="s">
        <v>3320</v>
      </c>
      <c r="GT82" s="233" t="s">
        <v>3320</v>
      </c>
      <c r="GU82" s="233" t="s">
        <v>3320</v>
      </c>
      <c r="GV82" s="233" t="s">
        <v>1214</v>
      </c>
      <c r="GW82" s="233" t="s">
        <v>1214</v>
      </c>
      <c r="GX82" s="233" t="s">
        <v>3320</v>
      </c>
      <c r="GY82" s="233" t="s">
        <v>733</v>
      </c>
      <c r="GZ82" s="233" t="s">
        <v>3320</v>
      </c>
      <c r="HA82" s="233" t="s">
        <v>7472</v>
      </c>
      <c r="HB82" s="233" t="s">
        <v>3320</v>
      </c>
      <c r="HC82" s="233" t="s">
        <v>6273</v>
      </c>
      <c r="HD82" s="233" t="s">
        <v>5684</v>
      </c>
      <c r="HE82" s="233" t="s">
        <v>5684</v>
      </c>
      <c r="HF82" s="233" t="s">
        <v>5759</v>
      </c>
      <c r="HG82" s="233" t="s">
        <v>1214</v>
      </c>
      <c r="HH82" s="244">
        <v>46077.445138888892</v>
      </c>
      <c r="HI82" s="244">
        <v>46077.554328703707</v>
      </c>
      <c r="HJ82" s="233" t="s">
        <v>5685</v>
      </c>
      <c r="HK82" s="233" t="s">
        <v>3320</v>
      </c>
      <c r="HL82" s="233" t="s">
        <v>3320</v>
      </c>
      <c r="HM82" s="233" t="s">
        <v>3320</v>
      </c>
      <c r="HN82" s="233" t="s">
        <v>3320</v>
      </c>
      <c r="HO82" s="233" t="s">
        <v>3320</v>
      </c>
      <c r="HP82" s="233" t="s">
        <v>3320</v>
      </c>
      <c r="HQ82" s="233" t="s">
        <v>3320</v>
      </c>
      <c r="HR82" s="233" t="s">
        <v>3320</v>
      </c>
      <c r="HS82" s="233" t="s">
        <v>3320</v>
      </c>
      <c r="HT82" s="233" t="s">
        <v>3320</v>
      </c>
      <c r="HU82" s="233" t="s">
        <v>3320</v>
      </c>
      <c r="HV82" s="233" t="s">
        <v>3320</v>
      </c>
      <c r="HW82" s="233" t="s">
        <v>3320</v>
      </c>
      <c r="HX82" s="233" t="s">
        <v>3320</v>
      </c>
      <c r="HY82" s="233" t="s">
        <v>3320</v>
      </c>
      <c r="HZ82" s="233" t="s">
        <v>3320</v>
      </c>
      <c r="IA82" s="233" t="s">
        <v>3320</v>
      </c>
      <c r="IB82" s="233" t="s">
        <v>3320</v>
      </c>
      <c r="IC82" s="233" t="s">
        <v>3320</v>
      </c>
      <c r="ID82" s="233" t="s">
        <v>3320</v>
      </c>
      <c r="IE82" s="233" t="s">
        <v>3320</v>
      </c>
      <c r="IF82" s="233" t="s">
        <v>3320</v>
      </c>
      <c r="IG82" s="233" t="s">
        <v>3320</v>
      </c>
      <c r="IH82" s="233" t="s">
        <v>3320</v>
      </c>
      <c r="II82" s="233" t="s">
        <v>3320</v>
      </c>
      <c r="IJ82" s="233" t="s">
        <v>3320</v>
      </c>
      <c r="IK82" s="233" t="s">
        <v>3320</v>
      </c>
      <c r="IL82" s="233" t="s">
        <v>3320</v>
      </c>
      <c r="IM82" s="233" t="s">
        <v>3320</v>
      </c>
      <c r="IN82" s="233" t="s">
        <v>3320</v>
      </c>
      <c r="IO82" s="233" t="s">
        <v>3320</v>
      </c>
      <c r="IP82" s="233" t="s">
        <v>3320</v>
      </c>
      <c r="IQ82" s="233" t="s">
        <v>3320</v>
      </c>
      <c r="IR82" s="233" t="s">
        <v>3320</v>
      </c>
      <c r="IS82" s="233" t="s">
        <v>3320</v>
      </c>
      <c r="IT82" s="233" t="s">
        <v>3320</v>
      </c>
      <c r="IU82" s="233" t="s">
        <v>3320</v>
      </c>
      <c r="IV82" s="233" t="s">
        <v>3320</v>
      </c>
      <c r="IW82" s="249" t="s">
        <v>7473</v>
      </c>
      <c r="IX82" s="250" t="s">
        <v>3320</v>
      </c>
      <c r="IY82" s="250" t="s">
        <v>3320</v>
      </c>
      <c r="IZ82" s="249" t="s">
        <v>5967</v>
      </c>
      <c r="JA82" s="235"/>
      <c r="JB82" s="233"/>
      <c r="JC82" s="233"/>
      <c r="JD82" s="233"/>
      <c r="JE82" s="235"/>
      <c r="JF82" s="232" t="s">
        <v>3320</v>
      </c>
      <c r="JG82" s="232" t="s">
        <v>3320</v>
      </c>
      <c r="JH82" s="232" t="s">
        <v>3320</v>
      </c>
      <c r="JI82" s="232" t="s">
        <v>3320</v>
      </c>
      <c r="JJ82" s="232" t="s">
        <v>3320</v>
      </c>
      <c r="JK82" s="233" t="s">
        <v>202</v>
      </c>
      <c r="JL82" s="235"/>
      <c r="JM82" s="235"/>
      <c r="JN82" s="233" t="s">
        <v>202</v>
      </c>
      <c r="JO82" s="232">
        <v>5</v>
      </c>
      <c r="JP82" s="232">
        <v>0</v>
      </c>
      <c r="JQ82" s="233"/>
      <c r="JR82" s="233"/>
      <c r="JS82" s="233"/>
      <c r="JT82" s="233"/>
      <c r="JU82" s="233"/>
      <c r="JV82" s="233"/>
      <c r="JW82" s="233"/>
      <c r="JX82" s="233"/>
      <c r="JY82" s="233"/>
      <c r="JZ82" s="233"/>
      <c r="KA82" s="233"/>
      <c r="KB82" s="233"/>
      <c r="KC82" s="233"/>
      <c r="KD82" s="233"/>
      <c r="KE82" s="233"/>
      <c r="KF82" s="233"/>
      <c r="KG82" s="233"/>
      <c r="KH82" s="233"/>
      <c r="KI82" s="233"/>
      <c r="KJ82" s="233"/>
      <c r="KK82" s="233"/>
      <c r="KL82" s="233"/>
      <c r="KM82" s="233"/>
      <c r="KN82" s="232" t="s">
        <v>3320</v>
      </c>
      <c r="KO82" s="232" t="s">
        <v>3320</v>
      </c>
      <c r="KP82" s="232" t="s">
        <v>3320</v>
      </c>
      <c r="KQ82" s="235"/>
      <c r="KR82" s="235"/>
      <c r="KS82" s="235"/>
      <c r="KT82" s="233"/>
      <c r="KU82" s="235"/>
      <c r="KV82" s="235"/>
      <c r="KW82" s="235"/>
      <c r="KX82" s="233"/>
      <c r="KY82" s="232">
        <v>120</v>
      </c>
      <c r="KZ82" s="236">
        <v>0</v>
      </c>
      <c r="LA82" s="235"/>
      <c r="LB82" s="232">
        <v>0</v>
      </c>
      <c r="LC82" s="233"/>
      <c r="LD82" s="233" t="s">
        <v>6719</v>
      </c>
      <c r="LE82" s="233" t="s">
        <v>5777</v>
      </c>
      <c r="LF82" s="233" t="s">
        <v>7474</v>
      </c>
    </row>
    <row r="83" spans="1:318" ht="49.5" customHeight="1" thickBot="1">
      <c r="A83" s="233" t="s">
        <v>5638</v>
      </c>
      <c r="B83" s="232">
        <v>680</v>
      </c>
      <c r="C83" s="233" t="s">
        <v>7475</v>
      </c>
      <c r="D83" s="233" t="s">
        <v>7476</v>
      </c>
      <c r="E83" s="232">
        <v>680</v>
      </c>
      <c r="F83" s="235"/>
      <c r="G83" s="233" t="s">
        <v>6106</v>
      </c>
      <c r="H83" s="233" t="s">
        <v>6107</v>
      </c>
      <c r="I83" s="234">
        <v>4</v>
      </c>
      <c r="J83" s="235"/>
      <c r="K83" s="234" t="s">
        <v>202</v>
      </c>
      <c r="L83" s="234">
        <v>3</v>
      </c>
      <c r="M83" s="234">
        <v>3</v>
      </c>
      <c r="N83" s="235"/>
      <c r="O83" s="235"/>
      <c r="P83" s="235"/>
      <c r="Q83" s="234">
        <v>1</v>
      </c>
      <c r="R83" s="234" t="s">
        <v>68</v>
      </c>
      <c r="S83" s="235"/>
      <c r="T83" s="235"/>
      <c r="U83" s="235"/>
      <c r="V83" s="233" t="s">
        <v>7477</v>
      </c>
      <c r="W83" s="233" t="s">
        <v>5643</v>
      </c>
      <c r="X83" s="232">
        <v>1</v>
      </c>
      <c r="Y83" s="232">
        <v>90</v>
      </c>
      <c r="Z83" s="236">
        <v>0</v>
      </c>
      <c r="AA83" s="236">
        <v>0</v>
      </c>
      <c r="AB83" s="232">
        <v>1</v>
      </c>
      <c r="AC83" s="233" t="s">
        <v>500</v>
      </c>
      <c r="AD83" s="233" t="s">
        <v>6108</v>
      </c>
      <c r="AE83" s="234" t="s">
        <v>5645</v>
      </c>
      <c r="AF83" s="233" t="s">
        <v>5693</v>
      </c>
      <c r="AG83" s="234" t="s">
        <v>5645</v>
      </c>
      <c r="AH83" s="233" t="s">
        <v>500</v>
      </c>
      <c r="AI83" s="233" t="s">
        <v>6107</v>
      </c>
      <c r="AJ83" s="233" t="s">
        <v>6109</v>
      </c>
      <c r="AK83" s="233" t="s">
        <v>6110</v>
      </c>
      <c r="AL83" s="233" t="s">
        <v>675</v>
      </c>
      <c r="AM83" s="233" t="s">
        <v>6111</v>
      </c>
      <c r="AN83" s="233" t="s">
        <v>6107</v>
      </c>
      <c r="AO83" s="233" t="s">
        <v>6112</v>
      </c>
      <c r="AP83" s="233" t="s">
        <v>5698</v>
      </c>
      <c r="AQ83" s="233" t="s">
        <v>6113</v>
      </c>
      <c r="AR83" s="233" t="s">
        <v>6114</v>
      </c>
      <c r="AS83" s="233" t="s">
        <v>6115</v>
      </c>
      <c r="AT83" s="233" t="s">
        <v>733</v>
      </c>
      <c r="AU83" s="233" t="s">
        <v>733</v>
      </c>
      <c r="AV83" s="233" t="s">
        <v>1214</v>
      </c>
      <c r="AW83" s="233" t="s">
        <v>6116</v>
      </c>
      <c r="AX83" s="233" t="s">
        <v>6117</v>
      </c>
      <c r="AY83" s="233" t="s">
        <v>733</v>
      </c>
      <c r="AZ83" s="233" t="s">
        <v>6118</v>
      </c>
      <c r="BA83" s="233" t="s">
        <v>6119</v>
      </c>
      <c r="BB83" s="233" t="s">
        <v>6120</v>
      </c>
      <c r="BC83" s="233" t="s">
        <v>6121</v>
      </c>
      <c r="BD83" s="233" t="s">
        <v>6122</v>
      </c>
      <c r="BE83" s="233" t="s">
        <v>6123</v>
      </c>
      <c r="BF83" s="234" t="s">
        <v>1214</v>
      </c>
      <c r="BG83" s="233" t="s">
        <v>3320</v>
      </c>
      <c r="BH83" s="233" t="s">
        <v>5955</v>
      </c>
      <c r="BI83" s="233" t="s">
        <v>5955</v>
      </c>
      <c r="BJ83" s="233" t="s">
        <v>3596</v>
      </c>
      <c r="BK83" s="233" t="s">
        <v>3705</v>
      </c>
      <c r="BL83" s="234">
        <v>115</v>
      </c>
      <c r="BM83" s="233" t="s">
        <v>5665</v>
      </c>
      <c r="BN83" s="237">
        <v>47300</v>
      </c>
      <c r="BO83" s="232">
        <v>52</v>
      </c>
      <c r="BP83" s="232">
        <v>2029</v>
      </c>
      <c r="BQ83" s="232">
        <v>90</v>
      </c>
      <c r="BR83" s="234">
        <v>90</v>
      </c>
      <c r="BS83" s="233" t="s">
        <v>5666</v>
      </c>
      <c r="BT83" s="232">
        <v>26</v>
      </c>
      <c r="BU83" s="234">
        <v>258.87</v>
      </c>
      <c r="BV83" s="238">
        <v>0.33</v>
      </c>
      <c r="BW83" s="239" t="s">
        <v>910</v>
      </c>
      <c r="BX83" s="233" t="s">
        <v>733</v>
      </c>
      <c r="BY83" s="235"/>
      <c r="BZ83" s="232">
        <v>27.06</v>
      </c>
      <c r="CA83" s="233" t="s">
        <v>1214</v>
      </c>
      <c r="CB83" s="232">
        <v>650</v>
      </c>
      <c r="CC83" s="233" t="s">
        <v>5800</v>
      </c>
      <c r="CD83" s="233" t="s">
        <v>5801</v>
      </c>
      <c r="CE83" s="233" t="s">
        <v>3320</v>
      </c>
      <c r="CF83" s="233" t="s">
        <v>733</v>
      </c>
      <c r="CG83" s="233" t="s">
        <v>1214</v>
      </c>
      <c r="CH83" s="232">
        <v>2070</v>
      </c>
      <c r="CI83" s="232">
        <v>1903</v>
      </c>
      <c r="CJ83" s="233" t="s">
        <v>7478</v>
      </c>
      <c r="CK83" s="232">
        <v>365</v>
      </c>
      <c r="CL83" s="232">
        <v>84</v>
      </c>
      <c r="CM83" s="232">
        <v>98</v>
      </c>
      <c r="CN83" s="232">
        <v>23</v>
      </c>
      <c r="CO83" s="237">
        <v>46784</v>
      </c>
      <c r="CP83" s="232">
        <v>2028</v>
      </c>
      <c r="CQ83" s="232">
        <v>0.3</v>
      </c>
      <c r="CR83" s="232">
        <v>8</v>
      </c>
      <c r="CS83" s="233" t="s">
        <v>7479</v>
      </c>
      <c r="CT83" s="233" t="s">
        <v>3320</v>
      </c>
      <c r="CU83" s="233" t="s">
        <v>3320</v>
      </c>
      <c r="CV83" s="233" t="s">
        <v>3320</v>
      </c>
      <c r="CW83" s="233" t="s">
        <v>3320</v>
      </c>
      <c r="CX83" s="233" t="s">
        <v>3320</v>
      </c>
      <c r="CY83" s="233" t="s">
        <v>3320</v>
      </c>
      <c r="CZ83" s="233" t="s">
        <v>3320</v>
      </c>
      <c r="DA83" s="233" t="s">
        <v>3320</v>
      </c>
      <c r="DB83" s="233" t="s">
        <v>3320</v>
      </c>
      <c r="DC83" s="233" t="s">
        <v>3320</v>
      </c>
      <c r="DD83" s="233" t="s">
        <v>3320</v>
      </c>
      <c r="DE83" s="235"/>
      <c r="DF83" s="233" t="s">
        <v>3320</v>
      </c>
      <c r="DG83" s="233" t="s">
        <v>3320</v>
      </c>
      <c r="DH83" s="233" t="s">
        <v>3320</v>
      </c>
      <c r="DI83" s="233" t="s">
        <v>3320</v>
      </c>
      <c r="DJ83" s="233" t="s">
        <v>3320</v>
      </c>
      <c r="DK83" s="233" t="s">
        <v>3320</v>
      </c>
      <c r="DL83" s="235"/>
      <c r="DM83" s="233" t="s">
        <v>3320</v>
      </c>
      <c r="DN83" s="233" t="s">
        <v>3320</v>
      </c>
      <c r="DO83" s="233" t="s">
        <v>3320</v>
      </c>
      <c r="DP83" s="235"/>
      <c r="DQ83" s="233" t="s">
        <v>3320</v>
      </c>
      <c r="DR83" s="233" t="s">
        <v>3320</v>
      </c>
      <c r="DS83" s="233" t="s">
        <v>3320</v>
      </c>
      <c r="DT83" s="233" t="s">
        <v>3320</v>
      </c>
      <c r="DU83" s="233" t="s">
        <v>3320</v>
      </c>
      <c r="DV83" s="233" t="s">
        <v>3320</v>
      </c>
      <c r="DW83" s="233" t="s">
        <v>3320</v>
      </c>
      <c r="DX83" s="233" t="s">
        <v>3320</v>
      </c>
      <c r="DY83" s="233" t="s">
        <v>3320</v>
      </c>
      <c r="DZ83" s="233" t="s">
        <v>3320</v>
      </c>
      <c r="EA83" s="233" t="s">
        <v>3320</v>
      </c>
      <c r="EB83" s="233" t="s">
        <v>3320</v>
      </c>
      <c r="EC83" s="233" t="s">
        <v>3320</v>
      </c>
      <c r="ED83" s="233" t="s">
        <v>3320</v>
      </c>
      <c r="EE83" s="233" t="s">
        <v>3320</v>
      </c>
      <c r="EF83" s="233" t="s">
        <v>3320</v>
      </c>
      <c r="EG83" s="233" t="s">
        <v>3320</v>
      </c>
      <c r="EH83" s="233" t="s">
        <v>3320</v>
      </c>
      <c r="EI83" s="233" t="s">
        <v>3320</v>
      </c>
      <c r="EJ83" s="233" t="s">
        <v>3320</v>
      </c>
      <c r="EK83" s="233" t="s">
        <v>3320</v>
      </c>
      <c r="EL83" s="233" t="s">
        <v>3320</v>
      </c>
      <c r="EM83" s="233" t="s">
        <v>3320</v>
      </c>
      <c r="EN83" s="233" t="s">
        <v>3320</v>
      </c>
      <c r="EO83" s="233" t="s">
        <v>3320</v>
      </c>
      <c r="EP83" s="233" t="s">
        <v>3320</v>
      </c>
      <c r="EQ83" s="233" t="s">
        <v>3320</v>
      </c>
      <c r="ER83" s="233" t="s">
        <v>3320</v>
      </c>
      <c r="ES83" s="233" t="s">
        <v>3320</v>
      </c>
      <c r="ET83" s="233" t="s">
        <v>3320</v>
      </c>
      <c r="EU83" s="233" t="s">
        <v>3320</v>
      </c>
      <c r="EV83" s="233" t="s">
        <v>3320</v>
      </c>
      <c r="EW83" s="233" t="s">
        <v>3320</v>
      </c>
      <c r="EX83" s="233" t="s">
        <v>3320</v>
      </c>
      <c r="EY83" s="233" t="s">
        <v>3320</v>
      </c>
      <c r="EZ83" s="233" t="s">
        <v>3320</v>
      </c>
      <c r="FA83" s="233" t="s">
        <v>3320</v>
      </c>
      <c r="FB83" s="233" t="s">
        <v>3320</v>
      </c>
      <c r="FC83" s="233" t="s">
        <v>3320</v>
      </c>
      <c r="FD83" s="233" t="s">
        <v>3320</v>
      </c>
      <c r="FE83" s="233" t="s">
        <v>3320</v>
      </c>
      <c r="FF83" s="233" t="s">
        <v>3320</v>
      </c>
      <c r="FG83" s="233" t="s">
        <v>3320</v>
      </c>
      <c r="FH83" s="233" t="s">
        <v>3320</v>
      </c>
      <c r="FI83" s="233" t="s">
        <v>3320</v>
      </c>
      <c r="FJ83" s="233" t="s">
        <v>3320</v>
      </c>
      <c r="FK83" s="233" t="s">
        <v>3320</v>
      </c>
      <c r="FL83" s="233" t="s">
        <v>3320</v>
      </c>
      <c r="FM83" s="233" t="s">
        <v>3320</v>
      </c>
      <c r="FN83" s="240">
        <v>125478254</v>
      </c>
      <c r="FO83" s="232">
        <v>125</v>
      </c>
      <c r="FP83" s="233" t="s">
        <v>733</v>
      </c>
      <c r="FQ83" s="233" t="s">
        <v>733</v>
      </c>
      <c r="FR83" s="233" t="s">
        <v>733</v>
      </c>
      <c r="FS83" s="233" t="s">
        <v>733</v>
      </c>
      <c r="FT83" s="233" t="s">
        <v>546</v>
      </c>
      <c r="FU83" s="233" t="s">
        <v>7480</v>
      </c>
      <c r="FV83" s="233" t="s">
        <v>7481</v>
      </c>
      <c r="FW83" s="241" t="s">
        <v>3705</v>
      </c>
      <c r="FX83" s="242">
        <v>115</v>
      </c>
      <c r="FY83" s="233" t="s">
        <v>7482</v>
      </c>
      <c r="FZ83" s="240">
        <v>125478254</v>
      </c>
      <c r="GA83" s="240">
        <v>9679550</v>
      </c>
      <c r="GB83" s="240">
        <v>1084</v>
      </c>
      <c r="GC83" s="232">
        <v>458</v>
      </c>
      <c r="GD83" s="233" t="s">
        <v>7483</v>
      </c>
      <c r="GE83" s="233" t="s">
        <v>733</v>
      </c>
      <c r="GF83" s="233" t="s">
        <v>733</v>
      </c>
      <c r="GG83" s="233" t="s">
        <v>6130</v>
      </c>
      <c r="GH83" s="233" t="s">
        <v>733</v>
      </c>
      <c r="GI83" s="233" t="s">
        <v>733</v>
      </c>
      <c r="GJ83" s="233" t="s">
        <v>733</v>
      </c>
      <c r="GK83" s="233" t="s">
        <v>733</v>
      </c>
      <c r="GL83" s="233" t="s">
        <v>733</v>
      </c>
      <c r="GM83" s="243" t="s">
        <v>5676</v>
      </c>
      <c r="GN83" s="233" t="s">
        <v>3320</v>
      </c>
      <c r="GO83" s="233" t="s">
        <v>733</v>
      </c>
      <c r="GP83" s="233" t="s">
        <v>5677</v>
      </c>
      <c r="GQ83" s="233" t="s">
        <v>733</v>
      </c>
      <c r="GR83" s="233" t="s">
        <v>5679</v>
      </c>
      <c r="GS83" s="233" t="s">
        <v>3320</v>
      </c>
      <c r="GT83" s="233" t="s">
        <v>3320</v>
      </c>
      <c r="GU83" s="232">
        <v>0.5</v>
      </c>
      <c r="GV83" s="233" t="s">
        <v>733</v>
      </c>
      <c r="GW83" s="233" t="s">
        <v>5679</v>
      </c>
      <c r="GX83" s="233" t="s">
        <v>7484</v>
      </c>
      <c r="GY83" s="233" t="s">
        <v>733</v>
      </c>
      <c r="GZ83" s="233" t="s">
        <v>3320</v>
      </c>
      <c r="HA83" s="233" t="s">
        <v>7485</v>
      </c>
      <c r="HB83" s="233" t="s">
        <v>7486</v>
      </c>
      <c r="HC83" s="233" t="s">
        <v>5683</v>
      </c>
      <c r="HD83" s="233" t="s">
        <v>5683</v>
      </c>
      <c r="HE83" s="233" t="s">
        <v>5683</v>
      </c>
      <c r="HF83" s="233" t="s">
        <v>5759</v>
      </c>
      <c r="HG83" s="233" t="s">
        <v>733</v>
      </c>
      <c r="HH83" s="244">
        <v>46076.514687499999</v>
      </c>
      <c r="HI83" s="244">
        <v>46076.675555555557</v>
      </c>
      <c r="HJ83" s="233" t="s">
        <v>5685</v>
      </c>
      <c r="HK83" s="233" t="s">
        <v>3320</v>
      </c>
      <c r="HL83" s="233" t="s">
        <v>3320</v>
      </c>
      <c r="HM83" s="233" t="s">
        <v>3320</v>
      </c>
      <c r="HN83" s="233" t="s">
        <v>3320</v>
      </c>
      <c r="HO83" s="233" t="s">
        <v>3320</v>
      </c>
      <c r="HP83" s="233" t="s">
        <v>3320</v>
      </c>
      <c r="HQ83" s="233" t="s">
        <v>3320</v>
      </c>
      <c r="HR83" s="233" t="s">
        <v>3320</v>
      </c>
      <c r="HS83" s="233" t="s">
        <v>3320</v>
      </c>
      <c r="HT83" s="233" t="s">
        <v>3320</v>
      </c>
      <c r="HU83" s="233" t="s">
        <v>3320</v>
      </c>
      <c r="HV83" s="233" t="s">
        <v>3320</v>
      </c>
      <c r="HW83" s="233" t="s">
        <v>3320</v>
      </c>
      <c r="HX83" s="233" t="s">
        <v>3320</v>
      </c>
      <c r="HY83" s="233" t="s">
        <v>3320</v>
      </c>
      <c r="HZ83" s="233" t="s">
        <v>3320</v>
      </c>
      <c r="IA83" s="233" t="s">
        <v>3320</v>
      </c>
      <c r="IB83" s="233" t="s">
        <v>3320</v>
      </c>
      <c r="IC83" s="233" t="s">
        <v>3320</v>
      </c>
      <c r="ID83" s="233" t="s">
        <v>3320</v>
      </c>
      <c r="IE83" s="233" t="s">
        <v>3320</v>
      </c>
      <c r="IF83" s="233" t="s">
        <v>3320</v>
      </c>
      <c r="IG83" s="233" t="s">
        <v>3320</v>
      </c>
      <c r="IH83" s="233" t="s">
        <v>3320</v>
      </c>
      <c r="II83" s="233" t="s">
        <v>3320</v>
      </c>
      <c r="IJ83" s="233" t="s">
        <v>3320</v>
      </c>
      <c r="IK83" s="233" t="s">
        <v>3320</v>
      </c>
      <c r="IL83" s="233" t="s">
        <v>3320</v>
      </c>
      <c r="IM83" s="233" t="s">
        <v>3320</v>
      </c>
      <c r="IN83" s="233" t="s">
        <v>3320</v>
      </c>
      <c r="IO83" s="233" t="s">
        <v>3320</v>
      </c>
      <c r="IP83" s="233" t="s">
        <v>3320</v>
      </c>
      <c r="IQ83" s="233" t="s">
        <v>3320</v>
      </c>
      <c r="IR83" s="233" t="s">
        <v>3320</v>
      </c>
      <c r="IS83" s="233" t="s">
        <v>3320</v>
      </c>
      <c r="IT83" s="233" t="s">
        <v>3320</v>
      </c>
      <c r="IU83" s="233" t="s">
        <v>3320</v>
      </c>
      <c r="IV83" s="233" t="s">
        <v>3320</v>
      </c>
      <c r="IW83" s="249" t="s">
        <v>7487</v>
      </c>
      <c r="IX83" s="250" t="s">
        <v>3320</v>
      </c>
      <c r="IY83" s="250" t="s">
        <v>3320</v>
      </c>
      <c r="IZ83" s="249" t="s">
        <v>5967</v>
      </c>
      <c r="JA83" s="235"/>
      <c r="JB83" s="233"/>
      <c r="JC83" s="233"/>
      <c r="JD83" s="233"/>
      <c r="JE83" s="235"/>
      <c r="JF83" s="232" t="s">
        <v>3320</v>
      </c>
      <c r="JG83" s="232" t="s">
        <v>3320</v>
      </c>
      <c r="JH83" s="232" t="s">
        <v>3320</v>
      </c>
      <c r="JI83" s="232" t="s">
        <v>3320</v>
      </c>
      <c r="JJ83" s="232" t="s">
        <v>3320</v>
      </c>
      <c r="JK83" s="233" t="s">
        <v>202</v>
      </c>
      <c r="JL83" s="235"/>
      <c r="JM83" s="235"/>
      <c r="JN83" s="235"/>
      <c r="JO83" s="232">
        <v>5</v>
      </c>
      <c r="JP83" s="232">
        <v>0</v>
      </c>
      <c r="JQ83" s="233"/>
      <c r="JR83" s="233"/>
      <c r="JS83" s="233"/>
      <c r="JT83" s="233"/>
      <c r="JU83" s="233"/>
      <c r="JV83" s="233"/>
      <c r="JW83" s="233"/>
      <c r="JX83" s="233"/>
      <c r="JY83" s="233"/>
      <c r="JZ83" s="233"/>
      <c r="KA83" s="233"/>
      <c r="KB83" s="233"/>
      <c r="KC83" s="233"/>
      <c r="KD83" s="233"/>
      <c r="KE83" s="233"/>
      <c r="KF83" s="233"/>
      <c r="KG83" s="233"/>
      <c r="KH83" s="233"/>
      <c r="KI83" s="233"/>
      <c r="KJ83" s="233"/>
      <c r="KK83" s="233"/>
      <c r="KL83" s="233"/>
      <c r="KM83" s="233"/>
      <c r="KN83" s="232" t="s">
        <v>3320</v>
      </c>
      <c r="KO83" s="232" t="s">
        <v>3320</v>
      </c>
      <c r="KP83" s="232" t="s">
        <v>3320</v>
      </c>
      <c r="KQ83" s="235"/>
      <c r="KR83" s="235"/>
      <c r="KS83" s="235"/>
      <c r="KT83" s="233"/>
      <c r="KU83" s="235"/>
      <c r="KV83" s="235"/>
      <c r="KW83" s="235"/>
      <c r="KX83" s="233"/>
      <c r="KY83" s="232">
        <v>90</v>
      </c>
      <c r="KZ83" s="236">
        <v>0</v>
      </c>
      <c r="LA83" s="235"/>
      <c r="LB83" s="232">
        <v>0</v>
      </c>
      <c r="LC83" s="233"/>
      <c r="LD83" s="235"/>
      <c r="LE83" s="235"/>
      <c r="LF83" s="235"/>
    </row>
    <row r="84" spans="1:318" ht="49.5" customHeight="1" thickBot="1">
      <c r="A84" s="233" t="s">
        <v>5638</v>
      </c>
      <c r="B84" s="232">
        <v>644</v>
      </c>
      <c r="C84" s="233" t="s">
        <v>7488</v>
      </c>
      <c r="D84" s="233" t="s">
        <v>7489</v>
      </c>
      <c r="E84" s="232">
        <v>644</v>
      </c>
      <c r="F84" s="235"/>
      <c r="G84" s="233" t="s">
        <v>7490</v>
      </c>
      <c r="H84" s="233" t="s">
        <v>7491</v>
      </c>
      <c r="I84" s="234">
        <v>1</v>
      </c>
      <c r="J84" s="235"/>
      <c r="K84" s="234" t="s">
        <v>68</v>
      </c>
      <c r="L84" s="235"/>
      <c r="M84" s="234">
        <v>1</v>
      </c>
      <c r="N84" s="235"/>
      <c r="O84" s="235"/>
      <c r="P84" s="235"/>
      <c r="Q84" s="234">
        <v>1</v>
      </c>
      <c r="R84" s="234" t="s">
        <v>68</v>
      </c>
      <c r="S84" s="235"/>
      <c r="T84" s="235"/>
      <c r="U84" s="235"/>
      <c r="V84" s="233" t="s">
        <v>5234</v>
      </c>
      <c r="W84" s="233" t="s">
        <v>5643</v>
      </c>
      <c r="X84" s="232">
        <v>1</v>
      </c>
      <c r="Y84" s="232">
        <v>100</v>
      </c>
      <c r="Z84" s="236">
        <v>0</v>
      </c>
      <c r="AA84" s="236">
        <v>0</v>
      </c>
      <c r="AB84" s="232">
        <v>1</v>
      </c>
      <c r="AC84" s="233" t="s">
        <v>7492</v>
      </c>
      <c r="AD84" s="233" t="s">
        <v>7493</v>
      </c>
      <c r="AE84" s="234" t="s">
        <v>5645</v>
      </c>
      <c r="AF84" s="233" t="s">
        <v>5693</v>
      </c>
      <c r="AG84" s="234" t="s">
        <v>5645</v>
      </c>
      <c r="AH84" s="233" t="s">
        <v>7492</v>
      </c>
      <c r="AI84" s="233" t="s">
        <v>7494</v>
      </c>
      <c r="AJ84" s="233" t="s">
        <v>7495</v>
      </c>
      <c r="AK84" s="233" t="s">
        <v>5698</v>
      </c>
      <c r="AL84" s="233" t="s">
        <v>7496</v>
      </c>
      <c r="AM84" s="233" t="s">
        <v>7497</v>
      </c>
      <c r="AN84" s="233" t="s">
        <v>3320</v>
      </c>
      <c r="AO84" s="233" t="s">
        <v>7498</v>
      </c>
      <c r="AP84" s="233" t="s">
        <v>5698</v>
      </c>
      <c r="AQ84" s="233" t="s">
        <v>7499</v>
      </c>
      <c r="AR84" s="233" t="s">
        <v>7500</v>
      </c>
      <c r="AS84" s="233" t="s">
        <v>7501</v>
      </c>
      <c r="AT84" s="233" t="s">
        <v>733</v>
      </c>
      <c r="AU84" s="233" t="s">
        <v>733</v>
      </c>
      <c r="AV84" s="233" t="s">
        <v>733</v>
      </c>
      <c r="AW84" s="233" t="s">
        <v>3320</v>
      </c>
      <c r="AX84" s="233" t="s">
        <v>7502</v>
      </c>
      <c r="AY84" s="233" t="s">
        <v>733</v>
      </c>
      <c r="AZ84" s="233" t="s">
        <v>7503</v>
      </c>
      <c r="BA84" s="233" t="s">
        <v>7504</v>
      </c>
      <c r="BB84" s="233" t="s">
        <v>7505</v>
      </c>
      <c r="BC84" s="233" t="s">
        <v>7506</v>
      </c>
      <c r="BD84" s="233" t="s">
        <v>7507</v>
      </c>
      <c r="BE84" s="233" t="s">
        <v>7508</v>
      </c>
      <c r="BF84" s="234" t="s">
        <v>1214</v>
      </c>
      <c r="BG84" s="233" t="s">
        <v>3320</v>
      </c>
      <c r="BH84" s="233" t="s">
        <v>5747</v>
      </c>
      <c r="BI84" s="233" t="s">
        <v>5747</v>
      </c>
      <c r="BJ84" s="233" t="s">
        <v>7509</v>
      </c>
      <c r="BK84" s="233" t="s">
        <v>7510</v>
      </c>
      <c r="BL84" s="234">
        <v>230</v>
      </c>
      <c r="BM84" s="233" t="s">
        <v>5712</v>
      </c>
      <c r="BN84" s="237">
        <v>47361</v>
      </c>
      <c r="BO84" s="232">
        <v>40</v>
      </c>
      <c r="BP84" s="232">
        <v>2029</v>
      </c>
      <c r="BQ84" s="232">
        <v>100</v>
      </c>
      <c r="BR84" s="234">
        <v>100</v>
      </c>
      <c r="BS84" s="233" t="s">
        <v>5666</v>
      </c>
      <c r="BT84" s="232">
        <v>179310</v>
      </c>
      <c r="BU84" s="234">
        <v>225</v>
      </c>
      <c r="BV84" s="238">
        <v>0.26</v>
      </c>
      <c r="BW84" s="239" t="s">
        <v>910</v>
      </c>
      <c r="BX84" s="233" t="s">
        <v>733</v>
      </c>
      <c r="BY84" s="233" t="s">
        <v>910</v>
      </c>
      <c r="BZ84" s="232">
        <v>23.2</v>
      </c>
      <c r="CA84" s="233" t="s">
        <v>1214</v>
      </c>
      <c r="CB84" s="232">
        <v>725</v>
      </c>
      <c r="CC84" s="233" t="s">
        <v>5713</v>
      </c>
      <c r="CD84" s="233" t="s">
        <v>5668</v>
      </c>
      <c r="CE84" s="233" t="s">
        <v>3320</v>
      </c>
      <c r="CF84" s="233" t="s">
        <v>733</v>
      </c>
      <c r="CG84" s="233" t="s">
        <v>733</v>
      </c>
      <c r="CH84" s="232">
        <v>1984</v>
      </c>
      <c r="CI84" s="232">
        <v>1839</v>
      </c>
      <c r="CJ84" s="233" t="s">
        <v>6441</v>
      </c>
      <c r="CK84" s="232">
        <v>365</v>
      </c>
      <c r="CL84" s="232">
        <v>90</v>
      </c>
      <c r="CM84" s="232">
        <v>98</v>
      </c>
      <c r="CN84" s="232">
        <v>25</v>
      </c>
      <c r="CO84" s="237">
        <v>46507</v>
      </c>
      <c r="CP84" s="232">
        <v>2027</v>
      </c>
      <c r="CQ84" s="232">
        <v>0.5</v>
      </c>
      <c r="CR84" s="232">
        <v>8</v>
      </c>
      <c r="CS84" s="233" t="s">
        <v>7511</v>
      </c>
      <c r="CT84" s="232">
        <v>13400000</v>
      </c>
      <c r="CU84" s="233" t="s">
        <v>3320</v>
      </c>
      <c r="CV84" s="233" t="s">
        <v>3320</v>
      </c>
      <c r="CW84" s="233" t="s">
        <v>3320</v>
      </c>
      <c r="CX84" s="233" t="s">
        <v>3320</v>
      </c>
      <c r="CY84" s="233" t="s">
        <v>3320</v>
      </c>
      <c r="CZ84" s="233" t="s">
        <v>3320</v>
      </c>
      <c r="DA84" s="233" t="s">
        <v>3320</v>
      </c>
      <c r="DB84" s="233" t="s">
        <v>3320</v>
      </c>
      <c r="DC84" s="233" t="s">
        <v>3320</v>
      </c>
      <c r="DD84" s="233" t="s">
        <v>3320</v>
      </c>
      <c r="DE84" s="235"/>
      <c r="DF84" s="233" t="s">
        <v>3320</v>
      </c>
      <c r="DG84" s="233" t="s">
        <v>3320</v>
      </c>
      <c r="DH84" s="233" t="s">
        <v>3320</v>
      </c>
      <c r="DI84" s="233" t="s">
        <v>3320</v>
      </c>
      <c r="DJ84" s="233" t="s">
        <v>3320</v>
      </c>
      <c r="DK84" s="233" t="s">
        <v>3320</v>
      </c>
      <c r="DL84" s="235"/>
      <c r="DM84" s="233" t="s">
        <v>3320</v>
      </c>
      <c r="DN84" s="233" t="s">
        <v>3320</v>
      </c>
      <c r="DO84" s="233" t="s">
        <v>3320</v>
      </c>
      <c r="DP84" s="235"/>
      <c r="DQ84" s="233" t="s">
        <v>3320</v>
      </c>
      <c r="DR84" s="233" t="s">
        <v>3320</v>
      </c>
      <c r="DS84" s="233" t="s">
        <v>3320</v>
      </c>
      <c r="DT84" s="233" t="s">
        <v>3320</v>
      </c>
      <c r="DU84" s="233" t="s">
        <v>3320</v>
      </c>
      <c r="DV84" s="233" t="s">
        <v>3320</v>
      </c>
      <c r="DW84" s="233" t="s">
        <v>3320</v>
      </c>
      <c r="DX84" s="233" t="s">
        <v>3320</v>
      </c>
      <c r="DY84" s="233" t="s">
        <v>3320</v>
      </c>
      <c r="DZ84" s="233" t="s">
        <v>3320</v>
      </c>
      <c r="EA84" s="233" t="s">
        <v>3320</v>
      </c>
      <c r="EB84" s="233" t="s">
        <v>3320</v>
      </c>
      <c r="EC84" s="233" t="s">
        <v>3320</v>
      </c>
      <c r="ED84" s="233" t="s">
        <v>3320</v>
      </c>
      <c r="EE84" s="233" t="s">
        <v>3320</v>
      </c>
      <c r="EF84" s="233" t="s">
        <v>3320</v>
      </c>
      <c r="EG84" s="233" t="s">
        <v>3320</v>
      </c>
      <c r="EH84" s="233" t="s">
        <v>3320</v>
      </c>
      <c r="EI84" s="233" t="s">
        <v>3320</v>
      </c>
      <c r="EJ84" s="233" t="s">
        <v>3320</v>
      </c>
      <c r="EK84" s="233" t="s">
        <v>3320</v>
      </c>
      <c r="EL84" s="233" t="s">
        <v>3320</v>
      </c>
      <c r="EM84" s="233" t="s">
        <v>3320</v>
      </c>
      <c r="EN84" s="233" t="s">
        <v>3320</v>
      </c>
      <c r="EO84" s="233" t="s">
        <v>3320</v>
      </c>
      <c r="EP84" s="233" t="s">
        <v>3320</v>
      </c>
      <c r="EQ84" s="233" t="s">
        <v>3320</v>
      </c>
      <c r="ER84" s="233" t="s">
        <v>3320</v>
      </c>
      <c r="ES84" s="233" t="s">
        <v>3320</v>
      </c>
      <c r="ET84" s="233" t="s">
        <v>3320</v>
      </c>
      <c r="EU84" s="233" t="s">
        <v>3320</v>
      </c>
      <c r="EV84" s="233" t="s">
        <v>3320</v>
      </c>
      <c r="EW84" s="233" t="s">
        <v>3320</v>
      </c>
      <c r="EX84" s="233" t="s">
        <v>3320</v>
      </c>
      <c r="EY84" s="233" t="s">
        <v>3320</v>
      </c>
      <c r="EZ84" s="233" t="s">
        <v>3320</v>
      </c>
      <c r="FA84" s="233" t="s">
        <v>3320</v>
      </c>
      <c r="FB84" s="233" t="s">
        <v>3320</v>
      </c>
      <c r="FC84" s="233" t="s">
        <v>3320</v>
      </c>
      <c r="FD84" s="233" t="s">
        <v>3320</v>
      </c>
      <c r="FE84" s="233" t="s">
        <v>3320</v>
      </c>
      <c r="FF84" s="233" t="s">
        <v>3320</v>
      </c>
      <c r="FG84" s="233" t="s">
        <v>3320</v>
      </c>
      <c r="FH84" s="233" t="s">
        <v>3320</v>
      </c>
      <c r="FI84" s="233" t="s">
        <v>3320</v>
      </c>
      <c r="FJ84" s="233" t="s">
        <v>3320</v>
      </c>
      <c r="FK84" s="233" t="s">
        <v>3320</v>
      </c>
      <c r="FL84" s="233" t="s">
        <v>3320</v>
      </c>
      <c r="FM84" s="233" t="s">
        <v>3320</v>
      </c>
      <c r="FN84" s="240">
        <v>150000000</v>
      </c>
      <c r="FO84" s="232">
        <v>150</v>
      </c>
      <c r="FP84" s="233" t="s">
        <v>733</v>
      </c>
      <c r="FQ84" s="233" t="s">
        <v>733</v>
      </c>
      <c r="FR84" s="233" t="s">
        <v>733</v>
      </c>
      <c r="FS84" s="233" t="s">
        <v>733</v>
      </c>
      <c r="FT84" s="233" t="s">
        <v>2941</v>
      </c>
      <c r="FU84" s="233" t="s">
        <v>7512</v>
      </c>
      <c r="FV84" s="233" t="s">
        <v>7513</v>
      </c>
      <c r="FW84" s="241" t="s">
        <v>7514</v>
      </c>
      <c r="FX84" s="242">
        <v>230</v>
      </c>
      <c r="FY84" s="233" t="s">
        <v>7515</v>
      </c>
      <c r="FZ84" s="240">
        <v>113400000</v>
      </c>
      <c r="GA84" s="240">
        <v>39750000</v>
      </c>
      <c r="GB84" s="240">
        <v>108000</v>
      </c>
      <c r="GC84" s="240">
        <v>87500</v>
      </c>
      <c r="GD84" s="233" t="s">
        <v>7516</v>
      </c>
      <c r="GE84" s="233" t="s">
        <v>733</v>
      </c>
      <c r="GF84" s="233" t="s">
        <v>733</v>
      </c>
      <c r="GG84" s="233" t="s">
        <v>7517</v>
      </c>
      <c r="GH84" s="233" t="s">
        <v>733</v>
      </c>
      <c r="GI84" s="233" t="s">
        <v>1214</v>
      </c>
      <c r="GJ84" s="233" t="s">
        <v>1214</v>
      </c>
      <c r="GK84" s="233" t="s">
        <v>1214</v>
      </c>
      <c r="GL84" s="233" t="s">
        <v>1214</v>
      </c>
      <c r="GM84" s="243" t="s">
        <v>5676</v>
      </c>
      <c r="GN84" s="233" t="s">
        <v>3320</v>
      </c>
      <c r="GO84" s="233" t="s">
        <v>733</v>
      </c>
      <c r="GP84" s="233" t="s">
        <v>5721</v>
      </c>
      <c r="GQ84" s="233" t="s">
        <v>1214</v>
      </c>
      <c r="GR84" s="233" t="s">
        <v>1214</v>
      </c>
      <c r="GS84" s="233" t="s">
        <v>3320</v>
      </c>
      <c r="GT84" s="233" t="s">
        <v>3320</v>
      </c>
      <c r="GU84" s="233" t="s">
        <v>3320</v>
      </c>
      <c r="GV84" s="233" t="s">
        <v>1214</v>
      </c>
      <c r="GW84" s="233" t="s">
        <v>1214</v>
      </c>
      <c r="GX84" s="233" t="s">
        <v>3320</v>
      </c>
      <c r="GY84" s="233" t="s">
        <v>1214</v>
      </c>
      <c r="GZ84" s="233" t="s">
        <v>3320</v>
      </c>
      <c r="HA84" s="233" t="s">
        <v>7518</v>
      </c>
      <c r="HB84" s="233" t="s">
        <v>7519</v>
      </c>
      <c r="HC84" s="233" t="s">
        <v>3320</v>
      </c>
      <c r="HD84" s="233" t="s">
        <v>3320</v>
      </c>
      <c r="HE84" s="233" t="s">
        <v>3320</v>
      </c>
      <c r="HF84" s="233" t="s">
        <v>5759</v>
      </c>
      <c r="HG84" s="233" t="s">
        <v>1214</v>
      </c>
      <c r="HH84" s="244">
        <v>46072.683599537035</v>
      </c>
      <c r="HI84" s="244">
        <v>46073.819641203707</v>
      </c>
      <c r="HJ84" s="233" t="s">
        <v>5685</v>
      </c>
      <c r="HK84" s="233" t="s">
        <v>3320</v>
      </c>
      <c r="HL84" s="233" t="s">
        <v>3320</v>
      </c>
      <c r="HM84" s="233" t="s">
        <v>3320</v>
      </c>
      <c r="HN84" s="233" t="s">
        <v>3320</v>
      </c>
      <c r="HO84" s="233" t="s">
        <v>3320</v>
      </c>
      <c r="HP84" s="233" t="s">
        <v>3320</v>
      </c>
      <c r="HQ84" s="233" t="s">
        <v>3320</v>
      </c>
      <c r="HR84" s="233" t="s">
        <v>3320</v>
      </c>
      <c r="HS84" s="233" t="s">
        <v>3320</v>
      </c>
      <c r="HT84" s="233" t="s">
        <v>3320</v>
      </c>
      <c r="HU84" s="233" t="s">
        <v>3320</v>
      </c>
      <c r="HV84" s="233" t="s">
        <v>3320</v>
      </c>
      <c r="HW84" s="233" t="s">
        <v>3320</v>
      </c>
      <c r="HX84" s="233" t="s">
        <v>3320</v>
      </c>
      <c r="HY84" s="233" t="s">
        <v>3320</v>
      </c>
      <c r="HZ84" s="233" t="s">
        <v>3320</v>
      </c>
      <c r="IA84" s="233" t="s">
        <v>3320</v>
      </c>
      <c r="IB84" s="233" t="s">
        <v>3320</v>
      </c>
      <c r="IC84" s="233" t="s">
        <v>3320</v>
      </c>
      <c r="ID84" s="233" t="s">
        <v>3320</v>
      </c>
      <c r="IE84" s="233" t="s">
        <v>3320</v>
      </c>
      <c r="IF84" s="233" t="s">
        <v>3320</v>
      </c>
      <c r="IG84" s="233" t="s">
        <v>3320</v>
      </c>
      <c r="IH84" s="233" t="s">
        <v>3320</v>
      </c>
      <c r="II84" s="233" t="s">
        <v>3320</v>
      </c>
      <c r="IJ84" s="233" t="s">
        <v>3320</v>
      </c>
      <c r="IK84" s="233" t="s">
        <v>3320</v>
      </c>
      <c r="IL84" s="233" t="s">
        <v>3320</v>
      </c>
      <c r="IM84" s="233" t="s">
        <v>3320</v>
      </c>
      <c r="IN84" s="233" t="s">
        <v>3320</v>
      </c>
      <c r="IO84" s="233" t="s">
        <v>3320</v>
      </c>
      <c r="IP84" s="233" t="s">
        <v>3320</v>
      </c>
      <c r="IQ84" s="233" t="s">
        <v>3320</v>
      </c>
      <c r="IR84" s="233" t="s">
        <v>3320</v>
      </c>
      <c r="IS84" s="233" t="s">
        <v>3320</v>
      </c>
      <c r="IT84" s="233" t="s">
        <v>3320</v>
      </c>
      <c r="IU84" s="233" t="s">
        <v>3320</v>
      </c>
      <c r="IV84" s="233" t="s">
        <v>3320</v>
      </c>
      <c r="IW84" s="234" t="s">
        <v>5760</v>
      </c>
      <c r="IX84" s="234" t="s">
        <v>5760</v>
      </c>
      <c r="IY84" s="234" t="s">
        <v>5760</v>
      </c>
      <c r="IZ84" s="234" t="s">
        <v>5761</v>
      </c>
      <c r="JA84" s="235"/>
      <c r="JB84" s="233"/>
      <c r="JC84" s="233"/>
      <c r="JD84" s="233"/>
      <c r="JE84" s="235"/>
      <c r="JF84" s="232" t="s">
        <v>3320</v>
      </c>
      <c r="JG84" s="232" t="s">
        <v>3320</v>
      </c>
      <c r="JH84" s="232" t="s">
        <v>3320</v>
      </c>
      <c r="JI84" s="232" t="s">
        <v>3320</v>
      </c>
      <c r="JJ84" s="232" t="s">
        <v>3320</v>
      </c>
      <c r="JK84" s="233" t="s">
        <v>202</v>
      </c>
      <c r="JL84" s="235"/>
      <c r="JM84" s="235"/>
      <c r="JN84" s="233" t="s">
        <v>202</v>
      </c>
      <c r="JO84" s="232">
        <v>7</v>
      </c>
      <c r="JP84" s="232">
        <v>0</v>
      </c>
      <c r="JQ84" s="233"/>
      <c r="JR84" s="233"/>
      <c r="JS84" s="233"/>
      <c r="JT84" s="233"/>
      <c r="JU84" s="233"/>
      <c r="JV84" s="233"/>
      <c r="JW84" s="233"/>
      <c r="JX84" s="233"/>
      <c r="JY84" s="233"/>
      <c r="JZ84" s="233"/>
      <c r="KA84" s="233"/>
      <c r="KB84" s="233"/>
      <c r="KC84" s="233"/>
      <c r="KD84" s="233"/>
      <c r="KE84" s="233"/>
      <c r="KF84" s="233"/>
      <c r="KG84" s="233"/>
      <c r="KH84" s="233"/>
      <c r="KI84" s="233"/>
      <c r="KJ84" s="233"/>
      <c r="KK84" s="233"/>
      <c r="KL84" s="233"/>
      <c r="KM84" s="233"/>
      <c r="KN84" s="232" t="s">
        <v>3320</v>
      </c>
      <c r="KO84" s="232" t="s">
        <v>3320</v>
      </c>
      <c r="KP84" s="232" t="s">
        <v>3320</v>
      </c>
      <c r="KQ84" s="235"/>
      <c r="KR84" s="235"/>
      <c r="KS84" s="235"/>
      <c r="KT84" s="233"/>
      <c r="KU84" s="235"/>
      <c r="KV84" s="235"/>
      <c r="KW84" s="235"/>
      <c r="KX84" s="233"/>
      <c r="KY84" s="232">
        <v>100</v>
      </c>
      <c r="KZ84" s="236">
        <v>0</v>
      </c>
      <c r="LA84" s="235"/>
      <c r="LB84" s="232">
        <v>0</v>
      </c>
      <c r="LC84" s="233"/>
      <c r="LD84" s="235"/>
      <c r="LE84" s="235"/>
      <c r="LF84" s="235"/>
    </row>
    <row r="85" spans="1:318" ht="49.5" customHeight="1" thickBot="1">
      <c r="A85" s="231" t="s">
        <v>5638</v>
      </c>
      <c r="B85" s="232">
        <v>717</v>
      </c>
      <c r="C85" s="233" t="s">
        <v>7520</v>
      </c>
      <c r="D85" s="233" t="s">
        <v>7521</v>
      </c>
      <c r="E85" s="232">
        <v>717</v>
      </c>
      <c r="F85" s="235"/>
      <c r="G85" s="233" t="s">
        <v>1323</v>
      </c>
      <c r="H85" s="233" t="s">
        <v>7522</v>
      </c>
      <c r="I85" s="234">
        <v>1</v>
      </c>
      <c r="J85" s="235"/>
      <c r="K85" s="234" t="s">
        <v>68</v>
      </c>
      <c r="L85" s="235"/>
      <c r="M85" s="234">
        <v>1</v>
      </c>
      <c r="N85" s="235"/>
      <c r="O85" s="235"/>
      <c r="P85" s="235"/>
      <c r="Q85" s="234">
        <v>1</v>
      </c>
      <c r="R85" s="234" t="s">
        <v>68</v>
      </c>
      <c r="S85" s="235"/>
      <c r="T85" s="235"/>
      <c r="U85" s="235"/>
      <c r="V85" s="233" t="s">
        <v>7523</v>
      </c>
      <c r="W85" s="233" t="s">
        <v>5643</v>
      </c>
      <c r="X85" s="232">
        <v>1</v>
      </c>
      <c r="Y85" s="232">
        <v>80</v>
      </c>
      <c r="Z85" s="236">
        <v>0</v>
      </c>
      <c r="AA85" s="236">
        <v>0</v>
      </c>
      <c r="AB85" s="232">
        <v>1</v>
      </c>
      <c r="AC85" s="233" t="s">
        <v>6310</v>
      </c>
      <c r="AD85" s="233" t="s">
        <v>4420</v>
      </c>
      <c r="AE85" s="234" t="s">
        <v>5645</v>
      </c>
      <c r="AF85" s="233" t="s">
        <v>5646</v>
      </c>
      <c r="AG85" s="234" t="s">
        <v>5645</v>
      </c>
      <c r="AH85" s="233" t="s">
        <v>6310</v>
      </c>
      <c r="AI85" s="233" t="s">
        <v>6311</v>
      </c>
      <c r="AJ85" s="233" t="s">
        <v>5698</v>
      </c>
      <c r="AK85" s="233" t="s">
        <v>5698</v>
      </c>
      <c r="AL85" s="233" t="s">
        <v>7336</v>
      </c>
      <c r="AM85" s="233" t="s">
        <v>6313</v>
      </c>
      <c r="AN85" s="233" t="s">
        <v>3320</v>
      </c>
      <c r="AO85" s="233" t="s">
        <v>6314</v>
      </c>
      <c r="AP85" s="233" t="s">
        <v>5698</v>
      </c>
      <c r="AQ85" s="233" t="s">
        <v>7524</v>
      </c>
      <c r="AR85" s="233" t="s">
        <v>7525</v>
      </c>
      <c r="AS85" s="233" t="s">
        <v>7526</v>
      </c>
      <c r="AT85" s="233" t="s">
        <v>733</v>
      </c>
      <c r="AU85" s="233" t="s">
        <v>733</v>
      </c>
      <c r="AV85" s="233" t="s">
        <v>733</v>
      </c>
      <c r="AW85" s="233" t="s">
        <v>3320</v>
      </c>
      <c r="AX85" s="233" t="s">
        <v>6318</v>
      </c>
      <c r="AY85" s="233" t="s">
        <v>733</v>
      </c>
      <c r="AZ85" s="233" t="s">
        <v>7527</v>
      </c>
      <c r="BA85" s="233" t="s">
        <v>6320</v>
      </c>
      <c r="BB85" s="233" t="s">
        <v>6321</v>
      </c>
      <c r="BC85" s="233" t="s">
        <v>6310</v>
      </c>
      <c r="BD85" s="233" t="s">
        <v>6322</v>
      </c>
      <c r="BE85" s="233" t="s">
        <v>7528</v>
      </c>
      <c r="BF85" s="234" t="s">
        <v>1214</v>
      </c>
      <c r="BG85" s="233" t="s">
        <v>3320</v>
      </c>
      <c r="BH85" s="233" t="s">
        <v>5709</v>
      </c>
      <c r="BI85" s="233" t="s">
        <v>5709</v>
      </c>
      <c r="BJ85" s="233" t="s">
        <v>5709</v>
      </c>
      <c r="BK85" s="233" t="s">
        <v>7529</v>
      </c>
      <c r="BL85" s="234">
        <v>115</v>
      </c>
      <c r="BM85" s="233" t="s">
        <v>5665</v>
      </c>
      <c r="BN85" s="237">
        <v>46843</v>
      </c>
      <c r="BO85" s="232">
        <v>18</v>
      </c>
      <c r="BP85" s="232">
        <v>2028</v>
      </c>
      <c r="BQ85" s="232">
        <v>80</v>
      </c>
      <c r="BR85" s="234">
        <v>80</v>
      </c>
      <c r="BS85" s="233" t="s">
        <v>5666</v>
      </c>
      <c r="BT85" s="232">
        <v>260</v>
      </c>
      <c r="BU85" s="234">
        <v>230</v>
      </c>
      <c r="BV85" s="238">
        <v>0.33</v>
      </c>
      <c r="BW85" s="239" t="s">
        <v>910</v>
      </c>
      <c r="BX85" s="233" t="s">
        <v>733</v>
      </c>
      <c r="BY85" s="233" t="s">
        <v>910</v>
      </c>
      <c r="BZ85" s="232">
        <v>26.94</v>
      </c>
      <c r="CA85" s="233" t="s">
        <v>733</v>
      </c>
      <c r="CB85" s="232">
        <v>625</v>
      </c>
      <c r="CC85" s="233" t="s">
        <v>5713</v>
      </c>
      <c r="CD85" s="233" t="s">
        <v>5801</v>
      </c>
      <c r="CE85" s="233" t="s">
        <v>3320</v>
      </c>
      <c r="CF85" s="233" t="s">
        <v>733</v>
      </c>
      <c r="CG85" s="233" t="s">
        <v>733</v>
      </c>
      <c r="CH85" s="232">
        <v>2360</v>
      </c>
      <c r="CI85" s="232">
        <v>2124</v>
      </c>
      <c r="CJ85" s="233" t="s">
        <v>6993</v>
      </c>
      <c r="CK85" s="232">
        <v>365</v>
      </c>
      <c r="CL85" s="232">
        <v>84.61</v>
      </c>
      <c r="CM85" s="232">
        <v>99</v>
      </c>
      <c r="CN85" s="232">
        <v>35</v>
      </c>
      <c r="CO85" s="232" t="s">
        <v>7530</v>
      </c>
      <c r="CP85" s="232">
        <v>2026</v>
      </c>
      <c r="CQ85" s="232">
        <v>0.25</v>
      </c>
      <c r="CR85" s="232">
        <v>8</v>
      </c>
      <c r="CS85" s="233" t="s">
        <v>7531</v>
      </c>
      <c r="CT85" s="233" t="s">
        <v>3320</v>
      </c>
      <c r="CU85" s="233" t="s">
        <v>3320</v>
      </c>
      <c r="CV85" s="233" t="s">
        <v>3320</v>
      </c>
      <c r="CW85" s="233" t="s">
        <v>3320</v>
      </c>
      <c r="CX85" s="233" t="s">
        <v>3320</v>
      </c>
      <c r="CY85" s="233" t="s">
        <v>3320</v>
      </c>
      <c r="CZ85" s="233" t="s">
        <v>3320</v>
      </c>
      <c r="DA85" s="233" t="s">
        <v>3320</v>
      </c>
      <c r="DB85" s="233" t="s">
        <v>3320</v>
      </c>
      <c r="DC85" s="233" t="s">
        <v>3320</v>
      </c>
      <c r="DD85" s="233" t="s">
        <v>3320</v>
      </c>
      <c r="DE85" s="235"/>
      <c r="DF85" s="233" t="s">
        <v>3320</v>
      </c>
      <c r="DG85" s="233" t="s">
        <v>3320</v>
      </c>
      <c r="DH85" s="233" t="s">
        <v>3320</v>
      </c>
      <c r="DI85" s="233" t="s">
        <v>3320</v>
      </c>
      <c r="DJ85" s="233" t="s">
        <v>3320</v>
      </c>
      <c r="DK85" s="233" t="s">
        <v>3320</v>
      </c>
      <c r="DL85" s="235"/>
      <c r="DM85" s="233" t="s">
        <v>3320</v>
      </c>
      <c r="DN85" s="233" t="s">
        <v>3320</v>
      </c>
      <c r="DO85" s="233" t="s">
        <v>3320</v>
      </c>
      <c r="DP85" s="235"/>
      <c r="DQ85" s="233" t="s">
        <v>3320</v>
      </c>
      <c r="DR85" s="233" t="s">
        <v>3320</v>
      </c>
      <c r="DS85" s="233" t="s">
        <v>3320</v>
      </c>
      <c r="DT85" s="233" t="s">
        <v>3320</v>
      </c>
      <c r="DU85" s="233" t="s">
        <v>3320</v>
      </c>
      <c r="DV85" s="233" t="s">
        <v>3320</v>
      </c>
      <c r="DW85" s="233" t="s">
        <v>3320</v>
      </c>
      <c r="DX85" s="233" t="s">
        <v>3320</v>
      </c>
      <c r="DY85" s="233" t="s">
        <v>3320</v>
      </c>
      <c r="DZ85" s="233" t="s">
        <v>3320</v>
      </c>
      <c r="EA85" s="233" t="s">
        <v>3320</v>
      </c>
      <c r="EB85" s="233" t="s">
        <v>3320</v>
      </c>
      <c r="EC85" s="233" t="s">
        <v>3320</v>
      </c>
      <c r="ED85" s="233" t="s">
        <v>3320</v>
      </c>
      <c r="EE85" s="233" t="s">
        <v>3320</v>
      </c>
      <c r="EF85" s="233" t="s">
        <v>3320</v>
      </c>
      <c r="EG85" s="233" t="s">
        <v>3320</v>
      </c>
      <c r="EH85" s="233" t="s">
        <v>3320</v>
      </c>
      <c r="EI85" s="233" t="s">
        <v>3320</v>
      </c>
      <c r="EJ85" s="233" t="s">
        <v>3320</v>
      </c>
      <c r="EK85" s="233" t="s">
        <v>3320</v>
      </c>
      <c r="EL85" s="233" t="s">
        <v>3320</v>
      </c>
      <c r="EM85" s="233" t="s">
        <v>3320</v>
      </c>
      <c r="EN85" s="233" t="s">
        <v>3320</v>
      </c>
      <c r="EO85" s="233" t="s">
        <v>3320</v>
      </c>
      <c r="EP85" s="233" t="s">
        <v>3320</v>
      </c>
      <c r="EQ85" s="233" t="s">
        <v>3320</v>
      </c>
      <c r="ER85" s="233" t="s">
        <v>3320</v>
      </c>
      <c r="ES85" s="233" t="s">
        <v>3320</v>
      </c>
      <c r="ET85" s="233" t="s">
        <v>3320</v>
      </c>
      <c r="EU85" s="233" t="s">
        <v>3320</v>
      </c>
      <c r="EV85" s="233" t="s">
        <v>3320</v>
      </c>
      <c r="EW85" s="233" t="s">
        <v>3320</v>
      </c>
      <c r="EX85" s="233" t="s">
        <v>3320</v>
      </c>
      <c r="EY85" s="233" t="s">
        <v>3320</v>
      </c>
      <c r="EZ85" s="233" t="s">
        <v>3320</v>
      </c>
      <c r="FA85" s="233" t="s">
        <v>3320</v>
      </c>
      <c r="FB85" s="233" t="s">
        <v>3320</v>
      </c>
      <c r="FC85" s="233" t="s">
        <v>3320</v>
      </c>
      <c r="FD85" s="233" t="s">
        <v>3320</v>
      </c>
      <c r="FE85" s="233" t="s">
        <v>3320</v>
      </c>
      <c r="FF85" s="233" t="s">
        <v>3320</v>
      </c>
      <c r="FG85" s="233" t="s">
        <v>3320</v>
      </c>
      <c r="FH85" s="233" t="s">
        <v>3320</v>
      </c>
      <c r="FI85" s="233" t="s">
        <v>3320</v>
      </c>
      <c r="FJ85" s="233" t="s">
        <v>3320</v>
      </c>
      <c r="FK85" s="233" t="s">
        <v>3320</v>
      </c>
      <c r="FL85" s="233" t="s">
        <v>3320</v>
      </c>
      <c r="FM85" s="233" t="s">
        <v>3320</v>
      </c>
      <c r="FN85" s="240">
        <v>100109021</v>
      </c>
      <c r="FO85" s="232">
        <v>100</v>
      </c>
      <c r="FP85" s="233" t="s">
        <v>733</v>
      </c>
      <c r="FQ85" s="233" t="s">
        <v>733</v>
      </c>
      <c r="FR85" s="233" t="s">
        <v>733</v>
      </c>
      <c r="FS85" s="233" t="s">
        <v>733</v>
      </c>
      <c r="FT85" s="233" t="s">
        <v>2888</v>
      </c>
      <c r="FU85" s="233" t="s">
        <v>7532</v>
      </c>
      <c r="FV85" s="233" t="s">
        <v>6329</v>
      </c>
      <c r="FW85" s="241" t="s">
        <v>7529</v>
      </c>
      <c r="FX85" s="242">
        <v>115</v>
      </c>
      <c r="FY85" s="233" t="s">
        <v>7533</v>
      </c>
      <c r="FZ85" s="240">
        <v>100109021</v>
      </c>
      <c r="GA85" s="240">
        <v>13152000</v>
      </c>
      <c r="GB85" s="232">
        <v>876</v>
      </c>
      <c r="GC85" s="240">
        <v>2034</v>
      </c>
      <c r="GD85" s="233" t="s">
        <v>7534</v>
      </c>
      <c r="GE85" s="233" t="s">
        <v>733</v>
      </c>
      <c r="GF85" s="233" t="s">
        <v>733</v>
      </c>
      <c r="GG85" s="233" t="s">
        <v>6332</v>
      </c>
      <c r="GH85" s="233" t="s">
        <v>733</v>
      </c>
      <c r="GI85" s="233" t="s">
        <v>1214</v>
      </c>
      <c r="GJ85" s="233" t="s">
        <v>733</v>
      </c>
      <c r="GK85" s="233" t="s">
        <v>733</v>
      </c>
      <c r="GL85" s="233" t="s">
        <v>733</v>
      </c>
      <c r="GM85" s="243" t="s">
        <v>5676</v>
      </c>
      <c r="GN85" s="233" t="s">
        <v>3320</v>
      </c>
      <c r="GO85" s="233" t="s">
        <v>733</v>
      </c>
      <c r="GP85" s="233" t="s">
        <v>5677</v>
      </c>
      <c r="GQ85" s="233" t="s">
        <v>733</v>
      </c>
      <c r="GR85" s="233" t="s">
        <v>5946</v>
      </c>
      <c r="GS85" s="233" t="s">
        <v>7535</v>
      </c>
      <c r="GT85" s="233" t="s">
        <v>3320</v>
      </c>
      <c r="GU85" s="232">
        <v>2</v>
      </c>
      <c r="GV85" s="233" t="s">
        <v>733</v>
      </c>
      <c r="GW85" s="233" t="s">
        <v>5679</v>
      </c>
      <c r="GX85" s="233" t="s">
        <v>7536</v>
      </c>
      <c r="GY85" s="233" t="s">
        <v>733</v>
      </c>
      <c r="GZ85" s="233" t="s">
        <v>3320</v>
      </c>
      <c r="HA85" s="233" t="s">
        <v>7537</v>
      </c>
      <c r="HB85" s="233" t="s">
        <v>7538</v>
      </c>
      <c r="HC85" s="233" t="s">
        <v>5683</v>
      </c>
      <c r="HD85" s="233" t="s">
        <v>5683</v>
      </c>
      <c r="HE85" s="233" t="s">
        <v>5952</v>
      </c>
      <c r="HF85" s="233" t="s">
        <v>733</v>
      </c>
      <c r="HG85" s="233" t="s">
        <v>1214</v>
      </c>
      <c r="HH85" s="244">
        <v>46077.2966087963</v>
      </c>
      <c r="HI85" s="244">
        <v>46079.715868055559</v>
      </c>
      <c r="HJ85" s="233" t="s">
        <v>5685</v>
      </c>
      <c r="HK85" s="233" t="s">
        <v>3320</v>
      </c>
      <c r="HL85" s="233" t="s">
        <v>3320</v>
      </c>
      <c r="HM85" s="233" t="s">
        <v>3320</v>
      </c>
      <c r="HN85" s="233" t="s">
        <v>3320</v>
      </c>
      <c r="HO85" s="233" t="s">
        <v>3320</v>
      </c>
      <c r="HP85" s="233" t="s">
        <v>3320</v>
      </c>
      <c r="HQ85" s="233" t="s">
        <v>3320</v>
      </c>
      <c r="HR85" s="233" t="s">
        <v>3320</v>
      </c>
      <c r="HS85" s="233" t="s">
        <v>3320</v>
      </c>
      <c r="HT85" s="233" t="s">
        <v>3320</v>
      </c>
      <c r="HU85" s="233" t="s">
        <v>3320</v>
      </c>
      <c r="HV85" s="233" t="s">
        <v>3320</v>
      </c>
      <c r="HW85" s="233" t="s">
        <v>3320</v>
      </c>
      <c r="HX85" s="233" t="s">
        <v>3320</v>
      </c>
      <c r="HY85" s="233" t="s">
        <v>3320</v>
      </c>
      <c r="HZ85" s="233" t="s">
        <v>3320</v>
      </c>
      <c r="IA85" s="233" t="s">
        <v>3320</v>
      </c>
      <c r="IB85" s="233" t="s">
        <v>3320</v>
      </c>
      <c r="IC85" s="233" t="s">
        <v>3320</v>
      </c>
      <c r="ID85" s="233" t="s">
        <v>3320</v>
      </c>
      <c r="IE85" s="233" t="s">
        <v>3320</v>
      </c>
      <c r="IF85" s="233" t="s">
        <v>3320</v>
      </c>
      <c r="IG85" s="233" t="s">
        <v>3320</v>
      </c>
      <c r="IH85" s="233" t="s">
        <v>3320</v>
      </c>
      <c r="II85" s="233" t="s">
        <v>3320</v>
      </c>
      <c r="IJ85" s="233" t="s">
        <v>3320</v>
      </c>
      <c r="IK85" s="233" t="s">
        <v>3320</v>
      </c>
      <c r="IL85" s="233" t="s">
        <v>3320</v>
      </c>
      <c r="IM85" s="233" t="s">
        <v>3320</v>
      </c>
      <c r="IN85" s="233" t="s">
        <v>3320</v>
      </c>
      <c r="IO85" s="233" t="s">
        <v>3320</v>
      </c>
      <c r="IP85" s="233" t="s">
        <v>3320</v>
      </c>
      <c r="IQ85" s="233" t="s">
        <v>3320</v>
      </c>
      <c r="IR85" s="233" t="s">
        <v>3320</v>
      </c>
      <c r="IS85" s="233" t="s">
        <v>3320</v>
      </c>
      <c r="IT85" s="233" t="s">
        <v>3320</v>
      </c>
      <c r="IU85" s="233" t="s">
        <v>3320</v>
      </c>
      <c r="IV85" s="233" t="s">
        <v>3320</v>
      </c>
      <c r="IW85" s="231" t="s">
        <v>375</v>
      </c>
      <c r="IX85" s="252">
        <v>45725</v>
      </c>
      <c r="IY85" s="248" t="s">
        <v>910</v>
      </c>
      <c r="IZ85" s="231" t="s">
        <v>5774</v>
      </c>
      <c r="JA85" s="235"/>
      <c r="JB85" s="233"/>
      <c r="JC85" s="233"/>
      <c r="JD85" s="233"/>
      <c r="JE85" s="235"/>
      <c r="JF85" s="232" t="s">
        <v>3320</v>
      </c>
      <c r="JG85" s="232" t="s">
        <v>3320</v>
      </c>
      <c r="JH85" s="232" t="s">
        <v>3320</v>
      </c>
      <c r="JI85" s="232" t="s">
        <v>3320</v>
      </c>
      <c r="JJ85" s="232" t="s">
        <v>3320</v>
      </c>
      <c r="JK85" s="233" t="s">
        <v>202</v>
      </c>
      <c r="JL85" s="235"/>
      <c r="JM85" s="235"/>
      <c r="JN85" s="233" t="s">
        <v>202</v>
      </c>
      <c r="JO85" s="232">
        <v>7</v>
      </c>
      <c r="JP85" s="232">
        <v>0</v>
      </c>
      <c r="JQ85" s="233"/>
      <c r="JR85" s="233"/>
      <c r="JS85" s="233"/>
      <c r="JT85" s="233"/>
      <c r="JU85" s="233"/>
      <c r="JV85" s="233"/>
      <c r="JW85" s="233"/>
      <c r="JX85" s="233"/>
      <c r="JY85" s="233"/>
      <c r="JZ85" s="233"/>
      <c r="KA85" s="233"/>
      <c r="KB85" s="233"/>
      <c r="KC85" s="233"/>
      <c r="KD85" s="233"/>
      <c r="KE85" s="233"/>
      <c r="KF85" s="233"/>
      <c r="KG85" s="233"/>
      <c r="KH85" s="233"/>
      <c r="KI85" s="233"/>
      <c r="KJ85" s="233"/>
      <c r="KK85" s="233"/>
      <c r="KL85" s="233"/>
      <c r="KM85" s="233"/>
      <c r="KN85" s="232" t="s">
        <v>3320</v>
      </c>
      <c r="KO85" s="232" t="s">
        <v>3320</v>
      </c>
      <c r="KP85" s="232" t="s">
        <v>3320</v>
      </c>
      <c r="KQ85" s="235"/>
      <c r="KR85" s="235"/>
      <c r="KS85" s="235"/>
      <c r="KT85" s="233"/>
      <c r="KU85" s="235"/>
      <c r="KV85" s="235"/>
      <c r="KW85" s="235"/>
      <c r="KX85" s="233"/>
      <c r="KY85" s="232">
        <v>80</v>
      </c>
      <c r="KZ85" s="236">
        <v>0</v>
      </c>
      <c r="LA85" s="235"/>
      <c r="LB85" s="232">
        <v>0</v>
      </c>
      <c r="LC85" s="233"/>
      <c r="LD85" s="235"/>
      <c r="LE85" s="235"/>
      <c r="LF85" s="235"/>
    </row>
    <row r="86" spans="1:318" ht="49.5" customHeight="1" thickBot="1">
      <c r="A86" s="231" t="s">
        <v>5638</v>
      </c>
      <c r="B86" s="232">
        <v>908</v>
      </c>
      <c r="C86" s="233" t="s">
        <v>7539</v>
      </c>
      <c r="D86" s="233" t="s">
        <v>7540</v>
      </c>
      <c r="E86" s="232">
        <v>908</v>
      </c>
      <c r="F86" s="235"/>
      <c r="G86" s="233" t="s">
        <v>5641</v>
      </c>
      <c r="H86" s="233" t="s">
        <v>525</v>
      </c>
      <c r="I86" s="234" t="s">
        <v>5782</v>
      </c>
      <c r="J86" s="234">
        <v>1</v>
      </c>
      <c r="K86" s="234" t="s">
        <v>68</v>
      </c>
      <c r="L86" s="235"/>
      <c r="M86" s="234" t="s">
        <v>5782</v>
      </c>
      <c r="N86" s="235"/>
      <c r="O86" s="235"/>
      <c r="P86" s="235"/>
      <c r="Q86" s="234">
        <v>0</v>
      </c>
      <c r="R86" s="234" t="s">
        <v>68</v>
      </c>
      <c r="S86" s="235"/>
      <c r="T86" s="235"/>
      <c r="U86" s="235"/>
      <c r="V86" s="233" t="s">
        <v>7541</v>
      </c>
      <c r="W86" s="233" t="s">
        <v>5643</v>
      </c>
      <c r="X86" s="232">
        <v>1</v>
      </c>
      <c r="Y86" s="232">
        <v>33.26</v>
      </c>
      <c r="Z86" s="236">
        <v>0</v>
      </c>
      <c r="AA86" s="236">
        <v>0</v>
      </c>
      <c r="AB86" s="232">
        <v>1</v>
      </c>
      <c r="AC86" s="233" t="s">
        <v>5644</v>
      </c>
      <c r="AD86" s="233" t="s">
        <v>5644</v>
      </c>
      <c r="AE86" s="234" t="s">
        <v>5645</v>
      </c>
      <c r="AF86" s="233" t="s">
        <v>5646</v>
      </c>
      <c r="AG86" s="234" t="s">
        <v>5645</v>
      </c>
      <c r="AH86" s="233" t="s">
        <v>520</v>
      </c>
      <c r="AI86" s="233" t="s">
        <v>525</v>
      </c>
      <c r="AJ86" s="233" t="s">
        <v>7542</v>
      </c>
      <c r="AK86" s="233" t="s">
        <v>5648</v>
      </c>
      <c r="AL86" s="233" t="s">
        <v>5649</v>
      </c>
      <c r="AM86" s="233" t="s">
        <v>5650</v>
      </c>
      <c r="AN86" s="233" t="s">
        <v>525</v>
      </c>
      <c r="AO86" s="233" t="s">
        <v>5651</v>
      </c>
      <c r="AP86" s="233" t="s">
        <v>5652</v>
      </c>
      <c r="AQ86" s="233" t="s">
        <v>5653</v>
      </c>
      <c r="AR86" s="233" t="s">
        <v>5654</v>
      </c>
      <c r="AS86" s="233" t="s">
        <v>5655</v>
      </c>
      <c r="AT86" s="233" t="s">
        <v>733</v>
      </c>
      <c r="AU86" s="233" t="s">
        <v>733</v>
      </c>
      <c r="AV86" s="233" t="s">
        <v>733</v>
      </c>
      <c r="AW86" s="233" t="s">
        <v>3320</v>
      </c>
      <c r="AX86" s="233" t="s">
        <v>5656</v>
      </c>
      <c r="AY86" s="233" t="s">
        <v>733</v>
      </c>
      <c r="AZ86" s="233" t="s">
        <v>5657</v>
      </c>
      <c r="BA86" s="233" t="s">
        <v>5658</v>
      </c>
      <c r="BB86" s="233" t="s">
        <v>5659</v>
      </c>
      <c r="BC86" s="233" t="s">
        <v>5660</v>
      </c>
      <c r="BD86" s="233" t="s">
        <v>5661</v>
      </c>
      <c r="BE86" s="233" t="s">
        <v>5662</v>
      </c>
      <c r="BF86" s="234" t="s">
        <v>1214</v>
      </c>
      <c r="BG86" s="233" t="s">
        <v>3320</v>
      </c>
      <c r="BH86" s="233" t="s">
        <v>5709</v>
      </c>
      <c r="BI86" s="233" t="s">
        <v>5709</v>
      </c>
      <c r="BJ86" s="233" t="s">
        <v>5709</v>
      </c>
      <c r="BK86" s="233" t="s">
        <v>7529</v>
      </c>
      <c r="BL86" s="234">
        <v>115</v>
      </c>
      <c r="BM86" s="233" t="s">
        <v>5665</v>
      </c>
      <c r="BN86" s="237">
        <v>47270</v>
      </c>
      <c r="BO86" s="232">
        <v>18</v>
      </c>
      <c r="BP86" s="232">
        <v>2029</v>
      </c>
      <c r="BQ86" s="232">
        <v>33.26</v>
      </c>
      <c r="BR86" s="234">
        <v>33.26</v>
      </c>
      <c r="BS86" s="233" t="s">
        <v>5666</v>
      </c>
      <c r="BT86" s="232">
        <v>126</v>
      </c>
      <c r="BU86" s="234">
        <v>105.1</v>
      </c>
      <c r="BV86" s="238">
        <v>0.36</v>
      </c>
      <c r="BW86" s="239" t="s">
        <v>202</v>
      </c>
      <c r="BX86" s="233" t="s">
        <v>733</v>
      </c>
      <c r="BY86" s="235"/>
      <c r="BZ86" s="232">
        <v>38</v>
      </c>
      <c r="CA86" s="233" t="s">
        <v>1214</v>
      </c>
      <c r="CB86" s="232">
        <v>650</v>
      </c>
      <c r="CC86" s="233" t="s">
        <v>5667</v>
      </c>
      <c r="CD86" s="233" t="s">
        <v>5668</v>
      </c>
      <c r="CE86" s="233" t="s">
        <v>3320</v>
      </c>
      <c r="CF86" s="233" t="s">
        <v>733</v>
      </c>
      <c r="CG86" s="233" t="s">
        <v>733</v>
      </c>
      <c r="CH86" s="232">
        <v>2190</v>
      </c>
      <c r="CI86" s="232">
        <v>2036.7</v>
      </c>
      <c r="CJ86" s="233" t="s">
        <v>7543</v>
      </c>
      <c r="CK86" s="232">
        <v>365</v>
      </c>
      <c r="CL86" s="232">
        <v>90</v>
      </c>
      <c r="CM86" s="232">
        <v>98</v>
      </c>
      <c r="CN86" s="232">
        <v>25</v>
      </c>
      <c r="CO86" s="237">
        <v>46752</v>
      </c>
      <c r="CP86" s="232">
        <v>2027</v>
      </c>
      <c r="CQ86" s="232">
        <v>0.4</v>
      </c>
      <c r="CR86" s="232">
        <v>8</v>
      </c>
      <c r="CS86" s="233" t="s">
        <v>7544</v>
      </c>
      <c r="CT86" s="232">
        <v>445701</v>
      </c>
      <c r="CU86" s="233" t="s">
        <v>3320</v>
      </c>
      <c r="CV86" s="233" t="s">
        <v>3320</v>
      </c>
      <c r="CW86" s="233" t="s">
        <v>3320</v>
      </c>
      <c r="CX86" s="233" t="s">
        <v>3320</v>
      </c>
      <c r="CY86" s="233" t="s">
        <v>3320</v>
      </c>
      <c r="CZ86" s="233" t="s">
        <v>3320</v>
      </c>
      <c r="DA86" s="233" t="s">
        <v>3320</v>
      </c>
      <c r="DB86" s="233" t="s">
        <v>3320</v>
      </c>
      <c r="DC86" s="233" t="s">
        <v>3320</v>
      </c>
      <c r="DD86" s="233" t="s">
        <v>3320</v>
      </c>
      <c r="DE86" s="235"/>
      <c r="DF86" s="233" t="s">
        <v>3320</v>
      </c>
      <c r="DG86" s="233" t="s">
        <v>3320</v>
      </c>
      <c r="DH86" s="233" t="s">
        <v>3320</v>
      </c>
      <c r="DI86" s="233" t="s">
        <v>3320</v>
      </c>
      <c r="DJ86" s="233" t="s">
        <v>3320</v>
      </c>
      <c r="DK86" s="233" t="s">
        <v>3320</v>
      </c>
      <c r="DL86" s="235"/>
      <c r="DM86" s="233" t="s">
        <v>3320</v>
      </c>
      <c r="DN86" s="233" t="s">
        <v>3320</v>
      </c>
      <c r="DO86" s="233" t="s">
        <v>3320</v>
      </c>
      <c r="DP86" s="235"/>
      <c r="DQ86" s="233" t="s">
        <v>3320</v>
      </c>
      <c r="DR86" s="233" t="s">
        <v>3320</v>
      </c>
      <c r="DS86" s="233" t="s">
        <v>3320</v>
      </c>
      <c r="DT86" s="233" t="s">
        <v>3320</v>
      </c>
      <c r="DU86" s="233" t="s">
        <v>3320</v>
      </c>
      <c r="DV86" s="233" t="s">
        <v>3320</v>
      </c>
      <c r="DW86" s="233" t="s">
        <v>3320</v>
      </c>
      <c r="DX86" s="233" t="s">
        <v>3320</v>
      </c>
      <c r="DY86" s="233" t="s">
        <v>3320</v>
      </c>
      <c r="DZ86" s="233" t="s">
        <v>3320</v>
      </c>
      <c r="EA86" s="233" t="s">
        <v>3320</v>
      </c>
      <c r="EB86" s="233" t="s">
        <v>3320</v>
      </c>
      <c r="EC86" s="233" t="s">
        <v>3320</v>
      </c>
      <c r="ED86" s="233" t="s">
        <v>3320</v>
      </c>
      <c r="EE86" s="233" t="s">
        <v>3320</v>
      </c>
      <c r="EF86" s="233" t="s">
        <v>3320</v>
      </c>
      <c r="EG86" s="233" t="s">
        <v>3320</v>
      </c>
      <c r="EH86" s="233" t="s">
        <v>3320</v>
      </c>
      <c r="EI86" s="233" t="s">
        <v>3320</v>
      </c>
      <c r="EJ86" s="233" t="s">
        <v>3320</v>
      </c>
      <c r="EK86" s="233" t="s">
        <v>3320</v>
      </c>
      <c r="EL86" s="233" t="s">
        <v>3320</v>
      </c>
      <c r="EM86" s="233" t="s">
        <v>3320</v>
      </c>
      <c r="EN86" s="233" t="s">
        <v>3320</v>
      </c>
      <c r="EO86" s="233" t="s">
        <v>3320</v>
      </c>
      <c r="EP86" s="233" t="s">
        <v>3320</v>
      </c>
      <c r="EQ86" s="233" t="s">
        <v>3320</v>
      </c>
      <c r="ER86" s="233" t="s">
        <v>3320</v>
      </c>
      <c r="ES86" s="233" t="s">
        <v>3320</v>
      </c>
      <c r="ET86" s="233" t="s">
        <v>3320</v>
      </c>
      <c r="EU86" s="233" t="s">
        <v>3320</v>
      </c>
      <c r="EV86" s="233" t="s">
        <v>3320</v>
      </c>
      <c r="EW86" s="233" t="s">
        <v>3320</v>
      </c>
      <c r="EX86" s="233" t="s">
        <v>3320</v>
      </c>
      <c r="EY86" s="233" t="s">
        <v>3320</v>
      </c>
      <c r="EZ86" s="233" t="s">
        <v>3320</v>
      </c>
      <c r="FA86" s="233" t="s">
        <v>3320</v>
      </c>
      <c r="FB86" s="233" t="s">
        <v>3320</v>
      </c>
      <c r="FC86" s="233" t="s">
        <v>3320</v>
      </c>
      <c r="FD86" s="233" t="s">
        <v>3320</v>
      </c>
      <c r="FE86" s="233" t="s">
        <v>3320</v>
      </c>
      <c r="FF86" s="233" t="s">
        <v>3320</v>
      </c>
      <c r="FG86" s="233" t="s">
        <v>3320</v>
      </c>
      <c r="FH86" s="233" t="s">
        <v>3320</v>
      </c>
      <c r="FI86" s="233" t="s">
        <v>3320</v>
      </c>
      <c r="FJ86" s="233" t="s">
        <v>3320</v>
      </c>
      <c r="FK86" s="233" t="s">
        <v>3320</v>
      </c>
      <c r="FL86" s="233" t="s">
        <v>3320</v>
      </c>
      <c r="FM86" s="233" t="s">
        <v>3320</v>
      </c>
      <c r="FN86" s="240">
        <v>44570100</v>
      </c>
      <c r="FO86" s="232">
        <v>45</v>
      </c>
      <c r="FP86" s="233" t="s">
        <v>733</v>
      </c>
      <c r="FQ86" s="233" t="s">
        <v>733</v>
      </c>
      <c r="FR86" s="233" t="s">
        <v>733</v>
      </c>
      <c r="FS86" s="233" t="s">
        <v>733</v>
      </c>
      <c r="FT86" s="233" t="s">
        <v>2888</v>
      </c>
      <c r="FU86" s="233" t="s">
        <v>7545</v>
      </c>
      <c r="FV86" s="233" t="s">
        <v>7546</v>
      </c>
      <c r="FW86" s="241" t="s">
        <v>7529</v>
      </c>
      <c r="FX86" s="242">
        <v>115</v>
      </c>
      <c r="FY86" s="233" t="s">
        <v>7547</v>
      </c>
      <c r="FZ86" s="240">
        <v>44570100</v>
      </c>
      <c r="GA86" s="240">
        <v>4700000</v>
      </c>
      <c r="GB86" s="240">
        <v>1517</v>
      </c>
      <c r="GC86" s="240">
        <v>20792</v>
      </c>
      <c r="GD86" s="233" t="s">
        <v>7548</v>
      </c>
      <c r="GE86" s="233" t="s">
        <v>1214</v>
      </c>
      <c r="GF86" s="233" t="s">
        <v>1214</v>
      </c>
      <c r="GG86" s="233" t="s">
        <v>5675</v>
      </c>
      <c r="GH86" s="233" t="s">
        <v>1214</v>
      </c>
      <c r="GI86" s="233" t="s">
        <v>1214</v>
      </c>
      <c r="GJ86" s="233" t="s">
        <v>1214</v>
      </c>
      <c r="GK86" s="233" t="s">
        <v>733</v>
      </c>
      <c r="GL86" s="233" t="s">
        <v>1214</v>
      </c>
      <c r="GM86" s="243" t="s">
        <v>5676</v>
      </c>
      <c r="GN86" s="233" t="s">
        <v>3320</v>
      </c>
      <c r="GO86" s="233" t="s">
        <v>733</v>
      </c>
      <c r="GP86" s="233" t="s">
        <v>5721</v>
      </c>
      <c r="GQ86" s="233" t="s">
        <v>733</v>
      </c>
      <c r="GR86" s="233" t="s">
        <v>5678</v>
      </c>
      <c r="GS86" s="233" t="s">
        <v>3320</v>
      </c>
      <c r="GT86" s="233" t="s">
        <v>3320</v>
      </c>
      <c r="GU86" s="232">
        <v>0.6</v>
      </c>
      <c r="GV86" s="233" t="s">
        <v>1214</v>
      </c>
      <c r="GW86" s="233" t="s">
        <v>1214</v>
      </c>
      <c r="GX86" s="233" t="s">
        <v>3320</v>
      </c>
      <c r="GY86" s="233" t="s">
        <v>733</v>
      </c>
      <c r="GZ86" s="232">
        <v>80</v>
      </c>
      <c r="HA86" s="233" t="s">
        <v>7549</v>
      </c>
      <c r="HB86" s="233" t="s">
        <v>7550</v>
      </c>
      <c r="HC86" s="233" t="s">
        <v>5683</v>
      </c>
      <c r="HD86" s="233" t="s">
        <v>5683</v>
      </c>
      <c r="HE86" s="233" t="s">
        <v>5683</v>
      </c>
      <c r="HF86" s="233" t="s">
        <v>733</v>
      </c>
      <c r="HG86" s="233" t="s">
        <v>1214</v>
      </c>
      <c r="HH86" s="244">
        <v>46079.880532407406</v>
      </c>
      <c r="HI86" s="244">
        <v>46083.87841435185</v>
      </c>
      <c r="HJ86" s="233" t="s">
        <v>5685</v>
      </c>
      <c r="HK86" s="233" t="s">
        <v>3320</v>
      </c>
      <c r="HL86" s="233" t="s">
        <v>3320</v>
      </c>
      <c r="HM86" s="233" t="s">
        <v>3320</v>
      </c>
      <c r="HN86" s="233" t="s">
        <v>3320</v>
      </c>
      <c r="HO86" s="233" t="s">
        <v>3320</v>
      </c>
      <c r="HP86" s="233" t="s">
        <v>3320</v>
      </c>
      <c r="HQ86" s="233" t="s">
        <v>3320</v>
      </c>
      <c r="HR86" s="233" t="s">
        <v>3320</v>
      </c>
      <c r="HS86" s="233" t="s">
        <v>3320</v>
      </c>
      <c r="HT86" s="233" t="s">
        <v>3320</v>
      </c>
      <c r="HU86" s="233" t="s">
        <v>3320</v>
      </c>
      <c r="HV86" s="233" t="s">
        <v>3320</v>
      </c>
      <c r="HW86" s="233" t="s">
        <v>3320</v>
      </c>
      <c r="HX86" s="233" t="s">
        <v>3320</v>
      </c>
      <c r="HY86" s="233" t="s">
        <v>3320</v>
      </c>
      <c r="HZ86" s="233" t="s">
        <v>3320</v>
      </c>
      <c r="IA86" s="233" t="s">
        <v>3320</v>
      </c>
      <c r="IB86" s="233" t="s">
        <v>3320</v>
      </c>
      <c r="IC86" s="233" t="s">
        <v>3320</v>
      </c>
      <c r="ID86" s="233" t="s">
        <v>3320</v>
      </c>
      <c r="IE86" s="233" t="s">
        <v>3320</v>
      </c>
      <c r="IF86" s="233" t="s">
        <v>3320</v>
      </c>
      <c r="IG86" s="233" t="s">
        <v>3320</v>
      </c>
      <c r="IH86" s="233" t="s">
        <v>3320</v>
      </c>
      <c r="II86" s="233" t="s">
        <v>3320</v>
      </c>
      <c r="IJ86" s="233" t="s">
        <v>3320</v>
      </c>
      <c r="IK86" s="233" t="s">
        <v>3320</v>
      </c>
      <c r="IL86" s="233" t="s">
        <v>3320</v>
      </c>
      <c r="IM86" s="233" t="s">
        <v>3320</v>
      </c>
      <c r="IN86" s="233" t="s">
        <v>3320</v>
      </c>
      <c r="IO86" s="233" t="s">
        <v>3320</v>
      </c>
      <c r="IP86" s="233" t="s">
        <v>3320</v>
      </c>
      <c r="IQ86" s="233" t="s">
        <v>3320</v>
      </c>
      <c r="IR86" s="233" t="s">
        <v>3320</v>
      </c>
      <c r="IS86" s="233" t="s">
        <v>3320</v>
      </c>
      <c r="IT86" s="233" t="s">
        <v>3320</v>
      </c>
      <c r="IU86" s="233" t="s">
        <v>3320</v>
      </c>
      <c r="IV86" s="233" t="s">
        <v>3320</v>
      </c>
      <c r="IW86" s="235"/>
      <c r="IX86" s="235"/>
      <c r="IY86" s="235"/>
      <c r="IZ86" s="235"/>
      <c r="JA86" s="235"/>
      <c r="JB86" s="233"/>
      <c r="JC86" s="233"/>
      <c r="JD86" s="233"/>
      <c r="JE86" s="235"/>
      <c r="JF86" s="232" t="s">
        <v>3320</v>
      </c>
      <c r="JG86" s="232" t="s">
        <v>3320</v>
      </c>
      <c r="JH86" s="232" t="s">
        <v>3320</v>
      </c>
      <c r="JI86" s="232" t="s">
        <v>3320</v>
      </c>
      <c r="JJ86" s="232" t="s">
        <v>3320</v>
      </c>
      <c r="JK86" s="233" t="s">
        <v>202</v>
      </c>
      <c r="JL86" s="235"/>
      <c r="JM86" s="235"/>
      <c r="JN86" s="233" t="s">
        <v>202</v>
      </c>
      <c r="JO86" s="232">
        <v>5</v>
      </c>
      <c r="JP86" s="232">
        <v>0</v>
      </c>
      <c r="JQ86" s="233"/>
      <c r="JR86" s="233"/>
      <c r="JS86" s="233"/>
      <c r="JT86" s="233"/>
      <c r="JU86" s="233"/>
      <c r="JV86" s="233"/>
      <c r="JW86" s="233"/>
      <c r="JX86" s="233"/>
      <c r="JY86" s="233"/>
      <c r="JZ86" s="233"/>
      <c r="KA86" s="233"/>
      <c r="KB86" s="233"/>
      <c r="KC86" s="233"/>
      <c r="KD86" s="233"/>
      <c r="KE86" s="233"/>
      <c r="KF86" s="233"/>
      <c r="KG86" s="233"/>
      <c r="KH86" s="233"/>
      <c r="KI86" s="233"/>
      <c r="KJ86" s="233"/>
      <c r="KK86" s="233"/>
      <c r="KL86" s="233"/>
      <c r="KM86" s="233"/>
      <c r="KN86" s="232" t="s">
        <v>3320</v>
      </c>
      <c r="KO86" s="232" t="s">
        <v>3320</v>
      </c>
      <c r="KP86" s="232" t="s">
        <v>3320</v>
      </c>
      <c r="KQ86" s="235"/>
      <c r="KR86" s="235"/>
      <c r="KS86" s="235"/>
      <c r="KT86" s="233"/>
      <c r="KU86" s="235"/>
      <c r="KV86" s="235"/>
      <c r="KW86" s="235"/>
      <c r="KX86" s="233"/>
      <c r="KY86" s="232">
        <v>33.26</v>
      </c>
      <c r="KZ86" s="236">
        <v>0</v>
      </c>
      <c r="LA86" s="235"/>
      <c r="LB86" s="232">
        <v>0</v>
      </c>
      <c r="LC86" s="233"/>
      <c r="LD86" s="235"/>
      <c r="LE86" s="235"/>
      <c r="LF86" s="235"/>
    </row>
    <row r="87" spans="1:318" ht="49.5" customHeight="1" thickBot="1">
      <c r="A87" s="231" t="s">
        <v>5638</v>
      </c>
      <c r="B87" s="232">
        <v>1137</v>
      </c>
      <c r="C87" s="233" t="s">
        <v>7551</v>
      </c>
      <c r="D87" s="233" t="s">
        <v>7552</v>
      </c>
      <c r="E87" s="232">
        <v>1137</v>
      </c>
      <c r="F87" s="232">
        <v>8</v>
      </c>
      <c r="G87" s="233" t="s">
        <v>821</v>
      </c>
      <c r="H87" s="233" t="s">
        <v>7553</v>
      </c>
      <c r="I87" s="234">
        <v>1</v>
      </c>
      <c r="J87" s="235"/>
      <c r="K87" s="234" t="s">
        <v>68</v>
      </c>
      <c r="L87" s="235"/>
      <c r="M87" s="234">
        <v>1</v>
      </c>
      <c r="N87" s="235"/>
      <c r="O87" s="235"/>
      <c r="P87" s="235"/>
      <c r="Q87" s="234">
        <v>0</v>
      </c>
      <c r="R87" s="234" t="s">
        <v>68</v>
      </c>
      <c r="S87" s="234">
        <v>1</v>
      </c>
      <c r="T87" s="235"/>
      <c r="U87" s="235"/>
      <c r="V87" s="233" t="s">
        <v>7554</v>
      </c>
      <c r="W87" s="233" t="s">
        <v>5916</v>
      </c>
      <c r="X87" s="232">
        <v>1.5</v>
      </c>
      <c r="Y87" s="232">
        <v>210</v>
      </c>
      <c r="Z87" s="236">
        <v>0</v>
      </c>
      <c r="AA87" s="236">
        <v>0</v>
      </c>
      <c r="AB87" s="232">
        <v>1</v>
      </c>
      <c r="AC87" s="233" t="s">
        <v>5917</v>
      </c>
      <c r="AD87" s="233" t="s">
        <v>5917</v>
      </c>
      <c r="AE87" s="234" t="s">
        <v>5645</v>
      </c>
      <c r="AF87" s="233" t="s">
        <v>5646</v>
      </c>
      <c r="AG87" s="234" t="s">
        <v>5645</v>
      </c>
      <c r="AH87" s="231" t="s">
        <v>5918</v>
      </c>
      <c r="AI87" s="233" t="s">
        <v>5919</v>
      </c>
      <c r="AJ87" s="233" t="s">
        <v>5920</v>
      </c>
      <c r="AK87" s="233" t="s">
        <v>5698</v>
      </c>
      <c r="AL87" s="233" t="s">
        <v>5921</v>
      </c>
      <c r="AM87" s="233" t="s">
        <v>5922</v>
      </c>
      <c r="AN87" s="233" t="s">
        <v>3320</v>
      </c>
      <c r="AO87" s="233" t="s">
        <v>7555</v>
      </c>
      <c r="AP87" s="233" t="s">
        <v>5698</v>
      </c>
      <c r="AQ87" s="233" t="s">
        <v>7556</v>
      </c>
      <c r="AR87" s="233" t="s">
        <v>5925</v>
      </c>
      <c r="AS87" s="233" t="s">
        <v>7557</v>
      </c>
      <c r="AT87" s="233" t="s">
        <v>733</v>
      </c>
      <c r="AU87" s="233" t="s">
        <v>733</v>
      </c>
      <c r="AV87" s="233" t="s">
        <v>733</v>
      </c>
      <c r="AW87" s="233" t="s">
        <v>3320</v>
      </c>
      <c r="AX87" s="233" t="s">
        <v>5927</v>
      </c>
      <c r="AY87" s="233" t="s">
        <v>733</v>
      </c>
      <c r="AZ87" s="233" t="s">
        <v>5928</v>
      </c>
      <c r="BA87" s="233" t="s">
        <v>5929</v>
      </c>
      <c r="BB87" s="233" t="s">
        <v>5930</v>
      </c>
      <c r="BC87" s="233" t="s">
        <v>7558</v>
      </c>
      <c r="BD87" s="233" t="s">
        <v>7559</v>
      </c>
      <c r="BE87" s="233" t="s">
        <v>5933</v>
      </c>
      <c r="BF87" s="234" t="s">
        <v>1214</v>
      </c>
      <c r="BG87" s="233" t="s">
        <v>3320</v>
      </c>
      <c r="BH87" s="233" t="s">
        <v>2043</v>
      </c>
      <c r="BI87" s="233" t="s">
        <v>2043</v>
      </c>
      <c r="BJ87" s="233" t="s">
        <v>5934</v>
      </c>
      <c r="BK87" s="233" t="s">
        <v>5935</v>
      </c>
      <c r="BL87" s="234">
        <v>400</v>
      </c>
      <c r="BM87" s="233" t="s">
        <v>5936</v>
      </c>
      <c r="BN87" s="237">
        <v>47295</v>
      </c>
      <c r="BO87" s="234">
        <v>24</v>
      </c>
      <c r="BP87" s="232">
        <v>2029</v>
      </c>
      <c r="BQ87" s="232">
        <v>140</v>
      </c>
      <c r="BR87" s="234">
        <v>140</v>
      </c>
      <c r="BS87" s="233" t="s">
        <v>5666</v>
      </c>
      <c r="BT87" s="232">
        <v>20</v>
      </c>
      <c r="BU87" s="234">
        <v>493.24</v>
      </c>
      <c r="BV87" s="238">
        <v>0.4</v>
      </c>
      <c r="BW87" s="239" t="s">
        <v>910</v>
      </c>
      <c r="BX87" s="233" t="s">
        <v>733</v>
      </c>
      <c r="BY87" s="233" t="s">
        <v>910</v>
      </c>
      <c r="BZ87" s="233" t="s">
        <v>3320</v>
      </c>
      <c r="CA87" s="233" t="s">
        <v>3320</v>
      </c>
      <c r="CB87" s="233" t="s">
        <v>3320</v>
      </c>
      <c r="CC87" s="233" t="s">
        <v>3320</v>
      </c>
      <c r="CD87" s="233" t="s">
        <v>3320</v>
      </c>
      <c r="CE87" s="233" t="s">
        <v>3320</v>
      </c>
      <c r="CF87" s="233" t="s">
        <v>3320</v>
      </c>
      <c r="CG87" s="233" t="s">
        <v>3320</v>
      </c>
      <c r="CH87" s="233" t="s">
        <v>3320</v>
      </c>
      <c r="CI87" s="233" t="s">
        <v>3320</v>
      </c>
      <c r="CJ87" s="235"/>
      <c r="CK87" s="233" t="s">
        <v>3320</v>
      </c>
      <c r="CL87" s="233" t="s">
        <v>3320</v>
      </c>
      <c r="CM87" s="233" t="s">
        <v>3320</v>
      </c>
      <c r="CN87" s="233" t="s">
        <v>3320</v>
      </c>
      <c r="CO87" s="233" t="s">
        <v>3320</v>
      </c>
      <c r="CP87" s="235"/>
      <c r="CQ87" s="233" t="s">
        <v>3320</v>
      </c>
      <c r="CR87" s="233" t="s">
        <v>3320</v>
      </c>
      <c r="CS87" s="233" t="s">
        <v>3320</v>
      </c>
      <c r="CT87" s="233" t="s">
        <v>3320</v>
      </c>
      <c r="CU87" s="232">
        <v>7</v>
      </c>
      <c r="CV87" s="232">
        <v>12.5</v>
      </c>
      <c r="CW87" s="233" t="s">
        <v>733</v>
      </c>
      <c r="CX87" s="233" t="s">
        <v>5937</v>
      </c>
      <c r="CY87" s="232">
        <v>40.22</v>
      </c>
      <c r="CZ87" s="233" t="s">
        <v>1214</v>
      </c>
      <c r="DA87" s="233" t="s">
        <v>733</v>
      </c>
      <c r="DB87" s="233" t="s">
        <v>733</v>
      </c>
      <c r="DC87" s="232">
        <v>3523.15</v>
      </c>
      <c r="DD87" s="232">
        <v>2975.23</v>
      </c>
      <c r="DE87" s="233" t="s">
        <v>7560</v>
      </c>
      <c r="DF87" s="232">
        <v>365</v>
      </c>
      <c r="DG87" s="232">
        <v>82.2</v>
      </c>
      <c r="DH87" s="232">
        <v>98</v>
      </c>
      <c r="DI87" s="232">
        <v>25</v>
      </c>
      <c r="DJ87" s="237">
        <v>46265</v>
      </c>
      <c r="DK87" s="232">
        <v>1.31</v>
      </c>
      <c r="DL87" s="232">
        <v>2026</v>
      </c>
      <c r="DM87" s="232">
        <v>59</v>
      </c>
      <c r="DN87" s="233" t="s">
        <v>7561</v>
      </c>
      <c r="DO87" s="232">
        <v>6252000</v>
      </c>
      <c r="DP87" s="235"/>
      <c r="DQ87" s="233" t="s">
        <v>3320</v>
      </c>
      <c r="DR87" s="233" t="s">
        <v>3320</v>
      </c>
      <c r="DS87" s="233" t="s">
        <v>3320</v>
      </c>
      <c r="DT87" s="233" t="s">
        <v>3320</v>
      </c>
      <c r="DU87" s="233" t="s">
        <v>3320</v>
      </c>
      <c r="DV87" s="233" t="s">
        <v>3320</v>
      </c>
      <c r="DW87" s="233" t="s">
        <v>3320</v>
      </c>
      <c r="DX87" s="233" t="s">
        <v>3320</v>
      </c>
      <c r="DY87" s="233" t="s">
        <v>3320</v>
      </c>
      <c r="DZ87" s="233" t="s">
        <v>3320</v>
      </c>
      <c r="EA87" s="233" t="s">
        <v>3320</v>
      </c>
      <c r="EB87" s="233" t="s">
        <v>3320</v>
      </c>
      <c r="EC87" s="233" t="s">
        <v>3320</v>
      </c>
      <c r="ED87" s="233" t="s">
        <v>3320</v>
      </c>
      <c r="EE87" s="233" t="s">
        <v>3320</v>
      </c>
      <c r="EF87" s="233" t="s">
        <v>3320</v>
      </c>
      <c r="EG87" s="233" t="s">
        <v>3320</v>
      </c>
      <c r="EH87" s="233" t="s">
        <v>3320</v>
      </c>
      <c r="EI87" s="233" t="s">
        <v>3320</v>
      </c>
      <c r="EJ87" s="233" t="s">
        <v>3320</v>
      </c>
      <c r="EK87" s="233" t="s">
        <v>3320</v>
      </c>
      <c r="EL87" s="233" t="s">
        <v>3320</v>
      </c>
      <c r="EM87" s="233" t="s">
        <v>3320</v>
      </c>
      <c r="EN87" s="233" t="s">
        <v>3320</v>
      </c>
      <c r="EO87" s="233" t="s">
        <v>3320</v>
      </c>
      <c r="EP87" s="233" t="s">
        <v>3320</v>
      </c>
      <c r="EQ87" s="233" t="s">
        <v>3320</v>
      </c>
      <c r="ER87" s="233" t="s">
        <v>3320</v>
      </c>
      <c r="ES87" s="233" t="s">
        <v>3320</v>
      </c>
      <c r="ET87" s="233" t="s">
        <v>3320</v>
      </c>
      <c r="EU87" s="233" t="s">
        <v>3320</v>
      </c>
      <c r="EV87" s="233" t="s">
        <v>3320</v>
      </c>
      <c r="EW87" s="233" t="s">
        <v>3320</v>
      </c>
      <c r="EX87" s="233" t="s">
        <v>3320</v>
      </c>
      <c r="EY87" s="233" t="s">
        <v>3320</v>
      </c>
      <c r="EZ87" s="233" t="s">
        <v>3320</v>
      </c>
      <c r="FA87" s="233" t="s">
        <v>3320</v>
      </c>
      <c r="FB87" s="233" t="s">
        <v>3320</v>
      </c>
      <c r="FC87" s="233" t="s">
        <v>3320</v>
      </c>
      <c r="FD87" s="233" t="s">
        <v>3320</v>
      </c>
      <c r="FE87" s="233" t="s">
        <v>3320</v>
      </c>
      <c r="FF87" s="233" t="s">
        <v>3320</v>
      </c>
      <c r="FG87" s="233" t="s">
        <v>3320</v>
      </c>
      <c r="FH87" s="233" t="s">
        <v>3320</v>
      </c>
      <c r="FI87" s="233" t="s">
        <v>3320</v>
      </c>
      <c r="FJ87" s="233" t="s">
        <v>3320</v>
      </c>
      <c r="FK87" s="233" t="s">
        <v>3320</v>
      </c>
      <c r="FL87" s="233" t="s">
        <v>3320</v>
      </c>
      <c r="FM87" s="233" t="s">
        <v>3320</v>
      </c>
      <c r="FN87" s="240">
        <v>223606834</v>
      </c>
      <c r="FO87" s="232">
        <v>224</v>
      </c>
      <c r="FP87" s="233" t="s">
        <v>1214</v>
      </c>
      <c r="FQ87" s="233" t="s">
        <v>733</v>
      </c>
      <c r="FR87" s="233" t="s">
        <v>733</v>
      </c>
      <c r="FS87" s="233" t="s">
        <v>733</v>
      </c>
      <c r="FT87" s="233" t="s">
        <v>791</v>
      </c>
      <c r="FU87" s="233" t="s">
        <v>7562</v>
      </c>
      <c r="FV87" s="233" t="s">
        <v>7563</v>
      </c>
      <c r="FW87" s="241" t="s">
        <v>5942</v>
      </c>
      <c r="FX87" s="242">
        <v>400</v>
      </c>
      <c r="FY87" s="233" t="s">
        <v>7564</v>
      </c>
      <c r="FZ87" s="240">
        <v>206305223</v>
      </c>
      <c r="GA87" s="240">
        <v>17301611</v>
      </c>
      <c r="GB87" s="240">
        <v>1593</v>
      </c>
      <c r="GC87" s="232">
        <v>977</v>
      </c>
      <c r="GD87" s="233" t="s">
        <v>5944</v>
      </c>
      <c r="GE87" s="233" t="s">
        <v>733</v>
      </c>
      <c r="GF87" s="233" t="s">
        <v>733</v>
      </c>
      <c r="GG87" s="233" t="s">
        <v>5945</v>
      </c>
      <c r="GH87" s="233" t="s">
        <v>733</v>
      </c>
      <c r="GI87" s="233" t="s">
        <v>1214</v>
      </c>
      <c r="GJ87" s="233" t="s">
        <v>733</v>
      </c>
      <c r="GK87" s="233" t="s">
        <v>733</v>
      </c>
      <c r="GL87" s="233" t="s">
        <v>1214</v>
      </c>
      <c r="GM87" s="243" t="s">
        <v>5676</v>
      </c>
      <c r="GN87" s="233" t="s">
        <v>3320</v>
      </c>
      <c r="GO87" s="233" t="s">
        <v>733</v>
      </c>
      <c r="GP87" s="233" t="s">
        <v>5721</v>
      </c>
      <c r="GQ87" s="233" t="s">
        <v>733</v>
      </c>
      <c r="GR87" s="233" t="s">
        <v>5946</v>
      </c>
      <c r="GS87" s="233" t="s">
        <v>7565</v>
      </c>
      <c r="GT87" s="233" t="s">
        <v>3320</v>
      </c>
      <c r="GU87" s="232">
        <v>0.1</v>
      </c>
      <c r="GV87" s="233" t="s">
        <v>733</v>
      </c>
      <c r="GW87" s="233" t="s">
        <v>5948</v>
      </c>
      <c r="GX87" s="233" t="s">
        <v>5949</v>
      </c>
      <c r="GY87" s="233" t="s">
        <v>733</v>
      </c>
      <c r="GZ87" s="233" t="s">
        <v>3320</v>
      </c>
      <c r="HA87" s="233" t="s">
        <v>7566</v>
      </c>
      <c r="HB87" s="233" t="s">
        <v>7567</v>
      </c>
      <c r="HC87" s="233" t="s">
        <v>5952</v>
      </c>
      <c r="HD87" s="233" t="s">
        <v>5684</v>
      </c>
      <c r="HE87" s="233" t="s">
        <v>5684</v>
      </c>
      <c r="HF87" s="233" t="s">
        <v>733</v>
      </c>
      <c r="HG87" s="233" t="s">
        <v>1214</v>
      </c>
      <c r="HH87" s="244">
        <v>46084.830046296294</v>
      </c>
      <c r="HI87" s="244">
        <v>46084.916701388887</v>
      </c>
      <c r="HJ87" s="233" t="s">
        <v>5685</v>
      </c>
      <c r="HK87" s="233" t="s">
        <v>3320</v>
      </c>
      <c r="HL87" s="233" t="s">
        <v>3320</v>
      </c>
      <c r="HM87" s="233" t="s">
        <v>3320</v>
      </c>
      <c r="HN87" s="233" t="s">
        <v>3320</v>
      </c>
      <c r="HO87" s="233" t="s">
        <v>3320</v>
      </c>
      <c r="HP87" s="233" t="s">
        <v>3320</v>
      </c>
      <c r="HQ87" s="233" t="s">
        <v>3320</v>
      </c>
      <c r="HR87" s="233" t="s">
        <v>3320</v>
      </c>
      <c r="HS87" s="233" t="s">
        <v>3320</v>
      </c>
      <c r="HT87" s="233" t="s">
        <v>3320</v>
      </c>
      <c r="HU87" s="233" t="s">
        <v>3320</v>
      </c>
      <c r="HV87" s="233" t="s">
        <v>3320</v>
      </c>
      <c r="HW87" s="233" t="s">
        <v>3320</v>
      </c>
      <c r="HX87" s="233" t="s">
        <v>3320</v>
      </c>
      <c r="HY87" s="233" t="s">
        <v>3320</v>
      </c>
      <c r="HZ87" s="233" t="s">
        <v>3320</v>
      </c>
      <c r="IA87" s="233" t="s">
        <v>3320</v>
      </c>
      <c r="IB87" s="233" t="s">
        <v>3320</v>
      </c>
      <c r="IC87" s="233" t="s">
        <v>3320</v>
      </c>
      <c r="ID87" s="233" t="s">
        <v>3320</v>
      </c>
      <c r="IE87" s="233" t="s">
        <v>3320</v>
      </c>
      <c r="IF87" s="233" t="s">
        <v>3320</v>
      </c>
      <c r="IG87" s="233" t="s">
        <v>3320</v>
      </c>
      <c r="IH87" s="233" t="s">
        <v>3320</v>
      </c>
      <c r="II87" s="233" t="s">
        <v>3320</v>
      </c>
      <c r="IJ87" s="233" t="s">
        <v>3320</v>
      </c>
      <c r="IK87" s="233" t="s">
        <v>3320</v>
      </c>
      <c r="IL87" s="233" t="s">
        <v>3320</v>
      </c>
      <c r="IM87" s="233" t="s">
        <v>3320</v>
      </c>
      <c r="IN87" s="233" t="s">
        <v>3320</v>
      </c>
      <c r="IO87" s="233" t="s">
        <v>3320</v>
      </c>
      <c r="IP87" s="233" t="s">
        <v>3320</v>
      </c>
      <c r="IQ87" s="233" t="s">
        <v>3320</v>
      </c>
      <c r="IR87" s="233" t="s">
        <v>3320</v>
      </c>
      <c r="IS87" s="233" t="s">
        <v>3320</v>
      </c>
      <c r="IT87" s="233" t="s">
        <v>3320</v>
      </c>
      <c r="IU87" s="233" t="s">
        <v>3320</v>
      </c>
      <c r="IV87" s="233" t="s">
        <v>3320</v>
      </c>
      <c r="IW87" s="233" t="s">
        <v>375</v>
      </c>
      <c r="IX87" s="234" t="s">
        <v>5774</v>
      </c>
      <c r="IY87" s="234" t="s">
        <v>5774</v>
      </c>
      <c r="IZ87" s="233" t="s">
        <v>5775</v>
      </c>
      <c r="JA87" s="235"/>
      <c r="JB87" s="233"/>
      <c r="JC87" s="233"/>
      <c r="JD87" s="233"/>
      <c r="JE87" s="235"/>
      <c r="JF87" s="232" t="s">
        <v>3320</v>
      </c>
      <c r="JG87" s="232" t="s">
        <v>3320</v>
      </c>
      <c r="JH87" s="232" t="s">
        <v>3320</v>
      </c>
      <c r="JI87" s="232" t="s">
        <v>3320</v>
      </c>
      <c r="JJ87" s="232" t="s">
        <v>3320</v>
      </c>
      <c r="JK87" s="233" t="s">
        <v>202</v>
      </c>
      <c r="JL87" s="235"/>
      <c r="JM87" s="235"/>
      <c r="JN87" s="233" t="s">
        <v>202</v>
      </c>
      <c r="JO87" s="232">
        <v>2</v>
      </c>
      <c r="JP87" s="232">
        <v>0</v>
      </c>
      <c r="JQ87" s="233"/>
      <c r="JR87" s="233"/>
      <c r="JS87" s="233"/>
      <c r="JT87" s="233"/>
      <c r="JU87" s="233"/>
      <c r="JV87" s="233"/>
      <c r="JW87" s="233"/>
      <c r="JX87" s="233"/>
      <c r="JY87" s="233"/>
      <c r="JZ87" s="233"/>
      <c r="KA87" s="233"/>
      <c r="KB87" s="233"/>
      <c r="KC87" s="233"/>
      <c r="KD87" s="233"/>
      <c r="KE87" s="233"/>
      <c r="KF87" s="233"/>
      <c r="KG87" s="233"/>
      <c r="KH87" s="233"/>
      <c r="KI87" s="233"/>
      <c r="KJ87" s="233"/>
      <c r="KK87" s="233"/>
      <c r="KL87" s="233"/>
      <c r="KM87" s="233"/>
      <c r="KN87" s="232" t="s">
        <v>3320</v>
      </c>
      <c r="KO87" s="232" t="s">
        <v>3320</v>
      </c>
      <c r="KP87" s="232" t="s">
        <v>3320</v>
      </c>
      <c r="KQ87" s="235"/>
      <c r="KR87" s="235"/>
      <c r="KS87" s="235"/>
      <c r="KT87" s="233"/>
      <c r="KU87" s="235"/>
      <c r="KV87" s="235"/>
      <c r="KW87" s="235"/>
      <c r="KX87" s="233"/>
      <c r="KY87" s="232">
        <v>210</v>
      </c>
      <c r="KZ87" s="236">
        <v>0</v>
      </c>
      <c r="LA87" s="235"/>
      <c r="LB87" s="232">
        <v>0</v>
      </c>
      <c r="LC87" s="233"/>
      <c r="LD87" s="235"/>
      <c r="LE87" s="235"/>
      <c r="LF87" s="235"/>
    </row>
    <row r="88" spans="1:318" ht="49.5" customHeight="1" thickBot="1">
      <c r="A88" s="231" t="s">
        <v>5638</v>
      </c>
      <c r="B88" s="232">
        <v>1118</v>
      </c>
      <c r="C88" s="233" t="s">
        <v>7568</v>
      </c>
      <c r="D88" s="233" t="s">
        <v>7569</v>
      </c>
      <c r="E88" s="232">
        <v>1118</v>
      </c>
      <c r="F88" s="235"/>
      <c r="G88" s="233" t="s">
        <v>1632</v>
      </c>
      <c r="H88" s="233" t="s">
        <v>7570</v>
      </c>
      <c r="I88" s="234">
        <v>1</v>
      </c>
      <c r="J88" s="235"/>
      <c r="K88" s="234" t="s">
        <v>68</v>
      </c>
      <c r="L88" s="235"/>
      <c r="M88" s="234">
        <v>1</v>
      </c>
      <c r="N88" s="235"/>
      <c r="O88" s="235"/>
      <c r="P88" s="235"/>
      <c r="Q88" s="234">
        <v>0</v>
      </c>
      <c r="R88" s="234" t="s">
        <v>68</v>
      </c>
      <c r="S88" s="235"/>
      <c r="T88" s="235"/>
      <c r="U88" s="234">
        <v>1</v>
      </c>
      <c r="V88" s="233" t="s">
        <v>7571</v>
      </c>
      <c r="W88" s="233" t="s">
        <v>5643</v>
      </c>
      <c r="X88" s="232">
        <v>1</v>
      </c>
      <c r="Y88" s="232">
        <v>270</v>
      </c>
      <c r="Z88" s="236">
        <v>0</v>
      </c>
      <c r="AA88" s="236">
        <v>0</v>
      </c>
      <c r="AB88" s="232">
        <v>1</v>
      </c>
      <c r="AC88" s="233" t="s">
        <v>5917</v>
      </c>
      <c r="AD88" s="233" t="s">
        <v>5917</v>
      </c>
      <c r="AE88" s="234" t="s">
        <v>5645</v>
      </c>
      <c r="AF88" s="233" t="s">
        <v>5646</v>
      </c>
      <c r="AG88" s="234" t="s">
        <v>5645</v>
      </c>
      <c r="AH88" s="231" t="s">
        <v>5918</v>
      </c>
      <c r="AI88" s="233" t="s">
        <v>7572</v>
      </c>
      <c r="AJ88" s="233" t="s">
        <v>7573</v>
      </c>
      <c r="AK88" s="233" t="s">
        <v>5698</v>
      </c>
      <c r="AL88" s="233" t="s">
        <v>7574</v>
      </c>
      <c r="AM88" s="233" t="s">
        <v>7575</v>
      </c>
      <c r="AN88" s="233" t="s">
        <v>3320</v>
      </c>
      <c r="AO88" s="233" t="s">
        <v>7576</v>
      </c>
      <c r="AP88" s="233" t="s">
        <v>5698</v>
      </c>
      <c r="AQ88" s="233" t="s">
        <v>7577</v>
      </c>
      <c r="AR88" s="233" t="s">
        <v>7578</v>
      </c>
      <c r="AS88" s="233" t="s">
        <v>7579</v>
      </c>
      <c r="AT88" s="233" t="s">
        <v>733</v>
      </c>
      <c r="AU88" s="233" t="s">
        <v>733</v>
      </c>
      <c r="AV88" s="233" t="s">
        <v>733</v>
      </c>
      <c r="AW88" s="233" t="s">
        <v>3320</v>
      </c>
      <c r="AX88" s="233" t="s">
        <v>7580</v>
      </c>
      <c r="AY88" s="233" t="s">
        <v>733</v>
      </c>
      <c r="AZ88" s="233" t="s">
        <v>7581</v>
      </c>
      <c r="BA88" s="233" t="s">
        <v>7582</v>
      </c>
      <c r="BB88" s="233" t="s">
        <v>7583</v>
      </c>
      <c r="BC88" s="233" t="s">
        <v>7584</v>
      </c>
      <c r="BD88" s="233" t="s">
        <v>7585</v>
      </c>
      <c r="BE88" s="233" t="s">
        <v>7586</v>
      </c>
      <c r="BF88" s="234" t="s">
        <v>1214</v>
      </c>
      <c r="BG88" s="233" t="s">
        <v>3320</v>
      </c>
      <c r="BH88" s="233" t="s">
        <v>7206</v>
      </c>
      <c r="BI88" s="233" t="s">
        <v>7206</v>
      </c>
      <c r="BJ88" s="233" t="s">
        <v>3630</v>
      </c>
      <c r="BK88" s="233" t="s">
        <v>7587</v>
      </c>
      <c r="BL88" s="234">
        <v>230</v>
      </c>
      <c r="BM88" s="233" t="s">
        <v>5712</v>
      </c>
      <c r="BN88" s="237">
        <v>47238</v>
      </c>
      <c r="BO88" s="232">
        <v>24</v>
      </c>
      <c r="BP88" s="232">
        <v>2029</v>
      </c>
      <c r="BQ88" s="232">
        <v>270</v>
      </c>
      <c r="BR88" s="234">
        <v>270</v>
      </c>
      <c r="BS88" s="233" t="s">
        <v>5666</v>
      </c>
      <c r="BT88" s="232">
        <v>527128</v>
      </c>
      <c r="BU88" s="234">
        <v>778.39</v>
      </c>
      <c r="BV88" s="238">
        <v>0.33</v>
      </c>
      <c r="BW88" s="239" t="s">
        <v>910</v>
      </c>
      <c r="BX88" s="233" t="s">
        <v>733</v>
      </c>
      <c r="BY88" s="233" t="s">
        <v>910</v>
      </c>
      <c r="BZ88" s="232">
        <v>0.33</v>
      </c>
      <c r="CA88" s="233" t="s">
        <v>1214</v>
      </c>
      <c r="CB88" s="232">
        <v>660</v>
      </c>
      <c r="CC88" s="233" t="s">
        <v>5800</v>
      </c>
      <c r="CD88" s="233" t="s">
        <v>5801</v>
      </c>
      <c r="CE88" s="233" t="s">
        <v>3320</v>
      </c>
      <c r="CF88" s="233" t="s">
        <v>733</v>
      </c>
      <c r="CG88" s="233" t="s">
        <v>733</v>
      </c>
      <c r="CH88" s="232">
        <v>2237.14</v>
      </c>
      <c r="CI88" s="232">
        <v>2050.1</v>
      </c>
      <c r="CJ88" s="233" t="s">
        <v>7208</v>
      </c>
      <c r="CK88" s="232">
        <v>365</v>
      </c>
      <c r="CL88" s="232">
        <v>82.2</v>
      </c>
      <c r="CM88" s="232">
        <v>97</v>
      </c>
      <c r="CN88" s="232">
        <v>25</v>
      </c>
      <c r="CO88" s="237">
        <v>46265</v>
      </c>
      <c r="CP88" s="232">
        <v>2026</v>
      </c>
      <c r="CQ88" s="232">
        <v>1</v>
      </c>
      <c r="CR88" s="232">
        <v>58</v>
      </c>
      <c r="CS88" s="233" t="s">
        <v>7588</v>
      </c>
      <c r="CT88" s="232">
        <v>4840020</v>
      </c>
      <c r="CU88" s="233" t="s">
        <v>3320</v>
      </c>
      <c r="CV88" s="233" t="s">
        <v>3320</v>
      </c>
      <c r="CW88" s="233" t="s">
        <v>3320</v>
      </c>
      <c r="CX88" s="233" t="s">
        <v>3320</v>
      </c>
      <c r="CY88" s="233" t="s">
        <v>3320</v>
      </c>
      <c r="CZ88" s="233" t="s">
        <v>3320</v>
      </c>
      <c r="DA88" s="233" t="s">
        <v>3320</v>
      </c>
      <c r="DB88" s="233" t="s">
        <v>3320</v>
      </c>
      <c r="DC88" s="233" t="s">
        <v>3320</v>
      </c>
      <c r="DD88" s="233" t="s">
        <v>3320</v>
      </c>
      <c r="DE88" s="235"/>
      <c r="DF88" s="233" t="s">
        <v>3320</v>
      </c>
      <c r="DG88" s="233" t="s">
        <v>3320</v>
      </c>
      <c r="DH88" s="233" t="s">
        <v>3320</v>
      </c>
      <c r="DI88" s="233" t="s">
        <v>3320</v>
      </c>
      <c r="DJ88" s="233" t="s">
        <v>3320</v>
      </c>
      <c r="DK88" s="233" t="s">
        <v>3320</v>
      </c>
      <c r="DL88" s="235"/>
      <c r="DM88" s="233" t="s">
        <v>3320</v>
      </c>
      <c r="DN88" s="233" t="s">
        <v>3320</v>
      </c>
      <c r="DO88" s="233" t="s">
        <v>3320</v>
      </c>
      <c r="DP88" s="235"/>
      <c r="DQ88" s="233" t="s">
        <v>3320</v>
      </c>
      <c r="DR88" s="233" t="s">
        <v>3320</v>
      </c>
      <c r="DS88" s="233" t="s">
        <v>3320</v>
      </c>
      <c r="DT88" s="233" t="s">
        <v>3320</v>
      </c>
      <c r="DU88" s="233" t="s">
        <v>3320</v>
      </c>
      <c r="DV88" s="233" t="s">
        <v>3320</v>
      </c>
      <c r="DW88" s="233" t="s">
        <v>3320</v>
      </c>
      <c r="DX88" s="233" t="s">
        <v>3320</v>
      </c>
      <c r="DY88" s="233" t="s">
        <v>3320</v>
      </c>
      <c r="DZ88" s="233" t="s">
        <v>3320</v>
      </c>
      <c r="EA88" s="233" t="s">
        <v>3320</v>
      </c>
      <c r="EB88" s="233" t="s">
        <v>3320</v>
      </c>
      <c r="EC88" s="233" t="s">
        <v>3320</v>
      </c>
      <c r="ED88" s="233" t="s">
        <v>3320</v>
      </c>
      <c r="EE88" s="233" t="s">
        <v>3320</v>
      </c>
      <c r="EF88" s="233" t="s">
        <v>3320</v>
      </c>
      <c r="EG88" s="233" t="s">
        <v>3320</v>
      </c>
      <c r="EH88" s="233" t="s">
        <v>3320</v>
      </c>
      <c r="EI88" s="233" t="s">
        <v>3320</v>
      </c>
      <c r="EJ88" s="233" t="s">
        <v>3320</v>
      </c>
      <c r="EK88" s="233" t="s">
        <v>3320</v>
      </c>
      <c r="EL88" s="233" t="s">
        <v>3320</v>
      </c>
      <c r="EM88" s="233" t="s">
        <v>3320</v>
      </c>
      <c r="EN88" s="233" t="s">
        <v>3320</v>
      </c>
      <c r="EO88" s="233" t="s">
        <v>3320</v>
      </c>
      <c r="EP88" s="233" t="s">
        <v>3320</v>
      </c>
      <c r="EQ88" s="233" t="s">
        <v>3320</v>
      </c>
      <c r="ER88" s="233" t="s">
        <v>3320</v>
      </c>
      <c r="ES88" s="233" t="s">
        <v>3320</v>
      </c>
      <c r="ET88" s="233" t="s">
        <v>3320</v>
      </c>
      <c r="EU88" s="233" t="s">
        <v>3320</v>
      </c>
      <c r="EV88" s="233" t="s">
        <v>3320</v>
      </c>
      <c r="EW88" s="233" t="s">
        <v>3320</v>
      </c>
      <c r="EX88" s="233" t="s">
        <v>3320</v>
      </c>
      <c r="EY88" s="233" t="s">
        <v>3320</v>
      </c>
      <c r="EZ88" s="233" t="s">
        <v>3320</v>
      </c>
      <c r="FA88" s="233" t="s">
        <v>3320</v>
      </c>
      <c r="FB88" s="233" t="s">
        <v>3320</v>
      </c>
      <c r="FC88" s="233" t="s">
        <v>3320</v>
      </c>
      <c r="FD88" s="233" t="s">
        <v>3320</v>
      </c>
      <c r="FE88" s="233" t="s">
        <v>3320</v>
      </c>
      <c r="FF88" s="233" t="s">
        <v>3320</v>
      </c>
      <c r="FG88" s="233" t="s">
        <v>3320</v>
      </c>
      <c r="FH88" s="233" t="s">
        <v>3320</v>
      </c>
      <c r="FI88" s="233" t="s">
        <v>3320</v>
      </c>
      <c r="FJ88" s="233" t="s">
        <v>3320</v>
      </c>
      <c r="FK88" s="233" t="s">
        <v>3320</v>
      </c>
      <c r="FL88" s="233" t="s">
        <v>3320</v>
      </c>
      <c r="FM88" s="233" t="s">
        <v>3320</v>
      </c>
      <c r="FN88" s="240">
        <v>227287462</v>
      </c>
      <c r="FO88" s="232">
        <v>227</v>
      </c>
      <c r="FP88" s="233" t="s">
        <v>1214</v>
      </c>
      <c r="FQ88" s="233" t="s">
        <v>733</v>
      </c>
      <c r="FR88" s="233" t="s">
        <v>733</v>
      </c>
      <c r="FS88" s="233" t="s">
        <v>733</v>
      </c>
      <c r="FT88" s="233" t="s">
        <v>1612</v>
      </c>
      <c r="FU88" s="233" t="s">
        <v>7589</v>
      </c>
      <c r="FV88" s="233" t="s">
        <v>7590</v>
      </c>
      <c r="FW88" s="241" t="s">
        <v>7587</v>
      </c>
      <c r="FX88" s="242">
        <v>230</v>
      </c>
      <c r="FY88" s="233" t="s">
        <v>7591</v>
      </c>
      <c r="FZ88" s="240">
        <v>197736500</v>
      </c>
      <c r="GA88" s="240">
        <v>29550962</v>
      </c>
      <c r="GB88" s="240">
        <v>1143</v>
      </c>
      <c r="GC88" s="240">
        <v>1169</v>
      </c>
      <c r="GD88" s="233" t="s">
        <v>7592</v>
      </c>
      <c r="GE88" s="233" t="s">
        <v>733</v>
      </c>
      <c r="GF88" s="233" t="s">
        <v>733</v>
      </c>
      <c r="GG88" s="233" t="s">
        <v>7593</v>
      </c>
      <c r="GH88" s="233" t="s">
        <v>1214</v>
      </c>
      <c r="GI88" s="233" t="s">
        <v>1214</v>
      </c>
      <c r="GJ88" s="233" t="s">
        <v>733</v>
      </c>
      <c r="GK88" s="233" t="s">
        <v>733</v>
      </c>
      <c r="GL88" s="233" t="s">
        <v>1214</v>
      </c>
      <c r="GM88" s="243" t="s">
        <v>5676</v>
      </c>
      <c r="GN88" s="233" t="s">
        <v>3320</v>
      </c>
      <c r="GO88" s="233" t="s">
        <v>733</v>
      </c>
      <c r="GP88" s="233" t="s">
        <v>5721</v>
      </c>
      <c r="GQ88" s="233" t="s">
        <v>733</v>
      </c>
      <c r="GR88" s="233" t="s">
        <v>5679</v>
      </c>
      <c r="GS88" s="233" t="s">
        <v>3320</v>
      </c>
      <c r="GT88" s="233" t="s">
        <v>3320</v>
      </c>
      <c r="GU88" s="232">
        <v>1</v>
      </c>
      <c r="GV88" s="233" t="s">
        <v>733</v>
      </c>
      <c r="GW88" s="233" t="s">
        <v>5679</v>
      </c>
      <c r="GX88" s="233" t="s">
        <v>7594</v>
      </c>
      <c r="GY88" s="233" t="s">
        <v>733</v>
      </c>
      <c r="GZ88" s="233" t="s">
        <v>3320</v>
      </c>
      <c r="HA88" s="233" t="s">
        <v>7595</v>
      </c>
      <c r="HB88" s="233" t="s">
        <v>7596</v>
      </c>
      <c r="HC88" s="233" t="s">
        <v>5952</v>
      </c>
      <c r="HD88" s="233" t="s">
        <v>5684</v>
      </c>
      <c r="HE88" s="233" t="s">
        <v>5684</v>
      </c>
      <c r="HF88" s="233" t="s">
        <v>733</v>
      </c>
      <c r="HG88" s="233" t="s">
        <v>1214</v>
      </c>
      <c r="HH88" s="244">
        <v>46084.540844907409</v>
      </c>
      <c r="HI88" s="244">
        <v>46084.792812500003</v>
      </c>
      <c r="HJ88" s="233" t="s">
        <v>5685</v>
      </c>
      <c r="HK88" s="233" t="s">
        <v>3320</v>
      </c>
      <c r="HL88" s="233" t="s">
        <v>3320</v>
      </c>
      <c r="HM88" s="233" t="s">
        <v>3320</v>
      </c>
      <c r="HN88" s="233" t="s">
        <v>3320</v>
      </c>
      <c r="HO88" s="233" t="s">
        <v>3320</v>
      </c>
      <c r="HP88" s="233" t="s">
        <v>3320</v>
      </c>
      <c r="HQ88" s="233" t="s">
        <v>3320</v>
      </c>
      <c r="HR88" s="233" t="s">
        <v>3320</v>
      </c>
      <c r="HS88" s="233" t="s">
        <v>3320</v>
      </c>
      <c r="HT88" s="233" t="s">
        <v>3320</v>
      </c>
      <c r="HU88" s="233" t="s">
        <v>3320</v>
      </c>
      <c r="HV88" s="233" t="s">
        <v>3320</v>
      </c>
      <c r="HW88" s="233" t="s">
        <v>3320</v>
      </c>
      <c r="HX88" s="233" t="s">
        <v>3320</v>
      </c>
      <c r="HY88" s="233" t="s">
        <v>3320</v>
      </c>
      <c r="HZ88" s="233" t="s">
        <v>3320</v>
      </c>
      <c r="IA88" s="233" t="s">
        <v>3320</v>
      </c>
      <c r="IB88" s="233" t="s">
        <v>3320</v>
      </c>
      <c r="IC88" s="233" t="s">
        <v>3320</v>
      </c>
      <c r="ID88" s="233" t="s">
        <v>3320</v>
      </c>
      <c r="IE88" s="233" t="s">
        <v>3320</v>
      </c>
      <c r="IF88" s="233" t="s">
        <v>3320</v>
      </c>
      <c r="IG88" s="233" t="s">
        <v>3320</v>
      </c>
      <c r="IH88" s="233" t="s">
        <v>3320</v>
      </c>
      <c r="II88" s="233" t="s">
        <v>3320</v>
      </c>
      <c r="IJ88" s="233" t="s">
        <v>3320</v>
      </c>
      <c r="IK88" s="233" t="s">
        <v>3320</v>
      </c>
      <c r="IL88" s="233" t="s">
        <v>3320</v>
      </c>
      <c r="IM88" s="233" t="s">
        <v>3320</v>
      </c>
      <c r="IN88" s="233" t="s">
        <v>3320</v>
      </c>
      <c r="IO88" s="233" t="s">
        <v>3320</v>
      </c>
      <c r="IP88" s="233" t="s">
        <v>3320</v>
      </c>
      <c r="IQ88" s="233" t="s">
        <v>3320</v>
      </c>
      <c r="IR88" s="233" t="s">
        <v>3320</v>
      </c>
      <c r="IS88" s="233" t="s">
        <v>3320</v>
      </c>
      <c r="IT88" s="233" t="s">
        <v>3320</v>
      </c>
      <c r="IU88" s="233" t="s">
        <v>3320</v>
      </c>
      <c r="IV88" s="233" t="s">
        <v>3320</v>
      </c>
      <c r="IW88" s="234" t="s">
        <v>5810</v>
      </c>
      <c r="IX88" s="234" t="s">
        <v>5810</v>
      </c>
      <c r="IY88" s="234" t="s">
        <v>5810</v>
      </c>
      <c r="IZ88" s="234" t="s">
        <v>5810</v>
      </c>
      <c r="JA88" s="235"/>
      <c r="JB88" s="233"/>
      <c r="JC88" s="233"/>
      <c r="JD88" s="233"/>
      <c r="JE88" s="235"/>
      <c r="JF88" s="232" t="s">
        <v>3320</v>
      </c>
      <c r="JG88" s="232" t="s">
        <v>3320</v>
      </c>
      <c r="JH88" s="232" t="s">
        <v>3320</v>
      </c>
      <c r="JI88" s="232" t="s">
        <v>3320</v>
      </c>
      <c r="JJ88" s="232" t="s">
        <v>3320</v>
      </c>
      <c r="JK88" s="233" t="s">
        <v>202</v>
      </c>
      <c r="JL88" s="235"/>
      <c r="JM88" s="235"/>
      <c r="JN88" s="233" t="s">
        <v>202</v>
      </c>
      <c r="JO88" s="232">
        <v>6</v>
      </c>
      <c r="JP88" s="232">
        <v>0</v>
      </c>
      <c r="JQ88" s="233"/>
      <c r="JR88" s="233"/>
      <c r="JS88" s="233"/>
      <c r="JT88" s="233"/>
      <c r="JU88" s="233"/>
      <c r="JV88" s="233"/>
      <c r="JW88" s="233"/>
      <c r="JX88" s="233"/>
      <c r="JY88" s="233"/>
      <c r="JZ88" s="233"/>
      <c r="KA88" s="233"/>
      <c r="KB88" s="233"/>
      <c r="KC88" s="233"/>
      <c r="KD88" s="233"/>
      <c r="KE88" s="233"/>
      <c r="KF88" s="233"/>
      <c r="KG88" s="233"/>
      <c r="KH88" s="233"/>
      <c r="KI88" s="233"/>
      <c r="KJ88" s="233"/>
      <c r="KK88" s="233"/>
      <c r="KL88" s="233"/>
      <c r="KM88" s="233"/>
      <c r="KN88" s="232" t="s">
        <v>3320</v>
      </c>
      <c r="KO88" s="232" t="s">
        <v>3320</v>
      </c>
      <c r="KP88" s="232" t="s">
        <v>3320</v>
      </c>
      <c r="KQ88" s="235"/>
      <c r="KR88" s="235"/>
      <c r="KS88" s="235"/>
      <c r="KT88" s="233"/>
      <c r="KU88" s="235"/>
      <c r="KV88" s="235"/>
      <c r="KW88" s="235"/>
      <c r="KX88" s="233"/>
      <c r="KY88" s="232">
        <v>270</v>
      </c>
      <c r="KZ88" s="236">
        <v>0</v>
      </c>
      <c r="LA88" s="235"/>
      <c r="LB88" s="232">
        <v>0</v>
      </c>
      <c r="LC88" s="233"/>
      <c r="LD88" s="235"/>
      <c r="LE88" s="235"/>
      <c r="LF88" s="235"/>
    </row>
    <row r="89" spans="1:318" ht="49.5" customHeight="1" thickBot="1">
      <c r="A89" s="231" t="s">
        <v>5638</v>
      </c>
      <c r="B89" s="232">
        <v>1117</v>
      </c>
      <c r="C89" s="233" t="s">
        <v>7597</v>
      </c>
      <c r="D89" s="233" t="s">
        <v>7598</v>
      </c>
      <c r="E89" s="232">
        <v>1117</v>
      </c>
      <c r="F89" s="232">
        <v>63</v>
      </c>
      <c r="G89" s="233" t="s">
        <v>7599</v>
      </c>
      <c r="H89" s="233" t="s">
        <v>7600</v>
      </c>
      <c r="I89" s="234">
        <v>3</v>
      </c>
      <c r="J89" s="235"/>
      <c r="K89" s="234" t="s">
        <v>68</v>
      </c>
      <c r="L89" s="235"/>
      <c r="M89" s="234">
        <v>3</v>
      </c>
      <c r="N89" s="235"/>
      <c r="O89" s="235"/>
      <c r="P89" s="235"/>
      <c r="Q89" s="234">
        <v>0</v>
      </c>
      <c r="R89" s="234" t="s">
        <v>68</v>
      </c>
      <c r="S89" s="235"/>
      <c r="T89" s="235"/>
      <c r="U89" s="235"/>
      <c r="V89" s="233" t="s">
        <v>7601</v>
      </c>
      <c r="W89" s="233" t="s">
        <v>5916</v>
      </c>
      <c r="X89" s="232">
        <v>1.5</v>
      </c>
      <c r="Y89" s="232">
        <v>600</v>
      </c>
      <c r="Z89" s="236">
        <v>0</v>
      </c>
      <c r="AA89" s="236">
        <v>0</v>
      </c>
      <c r="AB89" s="232">
        <v>1</v>
      </c>
      <c r="AC89" s="233" t="s">
        <v>5644</v>
      </c>
      <c r="AD89" s="233" t="s">
        <v>5644</v>
      </c>
      <c r="AE89" s="234" t="s">
        <v>5645</v>
      </c>
      <c r="AF89" s="233" t="s">
        <v>5693</v>
      </c>
      <c r="AG89" s="234" t="s">
        <v>5645</v>
      </c>
      <c r="AH89" s="233" t="s">
        <v>7602</v>
      </c>
      <c r="AI89" s="233" t="s">
        <v>7603</v>
      </c>
      <c r="AJ89" s="233" t="s">
        <v>7604</v>
      </c>
      <c r="AK89" s="233" t="s">
        <v>5698</v>
      </c>
      <c r="AL89" s="233" t="s">
        <v>7605</v>
      </c>
      <c r="AM89" s="233" t="s">
        <v>7606</v>
      </c>
      <c r="AN89" s="233" t="s">
        <v>3320</v>
      </c>
      <c r="AO89" s="233" t="s">
        <v>7607</v>
      </c>
      <c r="AP89" s="233" t="s">
        <v>5698</v>
      </c>
      <c r="AQ89" s="233" t="s">
        <v>7608</v>
      </c>
      <c r="AR89" s="233" t="s">
        <v>7609</v>
      </c>
      <c r="AS89" s="233" t="s">
        <v>7610</v>
      </c>
      <c r="AT89" s="233" t="s">
        <v>733</v>
      </c>
      <c r="AU89" s="233" t="s">
        <v>733</v>
      </c>
      <c r="AV89" s="233" t="s">
        <v>733</v>
      </c>
      <c r="AW89" s="233" t="s">
        <v>3320</v>
      </c>
      <c r="AX89" s="233" t="s">
        <v>5656</v>
      </c>
      <c r="AY89" s="233" t="s">
        <v>733</v>
      </c>
      <c r="AZ89" s="233" t="s">
        <v>7611</v>
      </c>
      <c r="BA89" s="233" t="s">
        <v>5859</v>
      </c>
      <c r="BB89" s="233" t="s">
        <v>7612</v>
      </c>
      <c r="BC89" s="233" t="s">
        <v>5660</v>
      </c>
      <c r="BD89" s="233" t="s">
        <v>7613</v>
      </c>
      <c r="BE89" s="233" t="s">
        <v>7614</v>
      </c>
      <c r="BF89" s="234" t="s">
        <v>1214</v>
      </c>
      <c r="BG89" s="233" t="s">
        <v>3320</v>
      </c>
      <c r="BH89" s="233" t="s">
        <v>2043</v>
      </c>
      <c r="BI89" s="233" t="s">
        <v>2043</v>
      </c>
      <c r="BJ89" s="233" t="s">
        <v>5934</v>
      </c>
      <c r="BK89" s="233" t="s">
        <v>5942</v>
      </c>
      <c r="BL89" s="234">
        <v>400</v>
      </c>
      <c r="BM89" s="233" t="s">
        <v>5936</v>
      </c>
      <c r="BN89" s="237">
        <v>47844</v>
      </c>
      <c r="BO89" s="234">
        <v>24</v>
      </c>
      <c r="BP89" s="232">
        <v>2030</v>
      </c>
      <c r="BQ89" s="232">
        <v>400</v>
      </c>
      <c r="BR89" s="234">
        <v>400</v>
      </c>
      <c r="BS89" s="233" t="s">
        <v>5666</v>
      </c>
      <c r="BT89" s="232">
        <v>89</v>
      </c>
      <c r="BU89" s="234">
        <v>1585.55</v>
      </c>
      <c r="BV89" s="238">
        <v>0.45</v>
      </c>
      <c r="BW89" s="239" t="s">
        <v>910</v>
      </c>
      <c r="BX89" s="233" t="s">
        <v>733</v>
      </c>
      <c r="BY89" s="235"/>
      <c r="BZ89" s="233" t="s">
        <v>3320</v>
      </c>
      <c r="CA89" s="233" t="s">
        <v>3320</v>
      </c>
      <c r="CB89" s="233" t="s">
        <v>3320</v>
      </c>
      <c r="CC89" s="233" t="s">
        <v>3320</v>
      </c>
      <c r="CD89" s="233" t="s">
        <v>3320</v>
      </c>
      <c r="CE89" s="233" t="s">
        <v>3320</v>
      </c>
      <c r="CF89" s="233" t="s">
        <v>3320</v>
      </c>
      <c r="CG89" s="233" t="s">
        <v>3320</v>
      </c>
      <c r="CH89" s="233" t="s">
        <v>3320</v>
      </c>
      <c r="CI89" s="233" t="s">
        <v>3320</v>
      </c>
      <c r="CJ89" s="235"/>
      <c r="CK89" s="233" t="s">
        <v>3320</v>
      </c>
      <c r="CL89" s="233" t="s">
        <v>3320</v>
      </c>
      <c r="CM89" s="233" t="s">
        <v>3320</v>
      </c>
      <c r="CN89" s="233" t="s">
        <v>3320</v>
      </c>
      <c r="CO89" s="233" t="s">
        <v>3320</v>
      </c>
      <c r="CP89" s="235"/>
      <c r="CQ89" s="233" t="s">
        <v>3320</v>
      </c>
      <c r="CR89" s="233" t="s">
        <v>3320</v>
      </c>
      <c r="CS89" s="233" t="s">
        <v>3320</v>
      </c>
      <c r="CT89" s="233" t="s">
        <v>3320</v>
      </c>
      <c r="CU89" s="232">
        <v>4.5</v>
      </c>
      <c r="CV89" s="232">
        <v>3</v>
      </c>
      <c r="CW89" s="233" t="s">
        <v>733</v>
      </c>
      <c r="CX89" s="233" t="s">
        <v>5937</v>
      </c>
      <c r="CY89" s="232">
        <v>0.43</v>
      </c>
      <c r="CZ89" s="233" t="s">
        <v>1214</v>
      </c>
      <c r="DA89" s="233" t="s">
        <v>733</v>
      </c>
      <c r="DB89" s="233" t="s">
        <v>733</v>
      </c>
      <c r="DC89" s="232">
        <v>1585551</v>
      </c>
      <c r="DD89" s="232">
        <v>1270842</v>
      </c>
      <c r="DE89" s="233" t="s">
        <v>7615</v>
      </c>
      <c r="DF89" s="232">
        <v>365</v>
      </c>
      <c r="DG89" s="232">
        <v>93.9</v>
      </c>
      <c r="DH89" s="232">
        <v>97</v>
      </c>
      <c r="DI89" s="232">
        <v>25</v>
      </c>
      <c r="DJ89" s="237">
        <v>47084</v>
      </c>
      <c r="DK89" s="232">
        <v>4.3499999999999996</v>
      </c>
      <c r="DL89" s="232">
        <v>2028</v>
      </c>
      <c r="DM89" s="232">
        <v>8</v>
      </c>
      <c r="DN89" s="233" t="s">
        <v>7616</v>
      </c>
      <c r="DO89" s="232">
        <v>20600000</v>
      </c>
      <c r="DP89" s="235"/>
      <c r="DQ89" s="233" t="s">
        <v>3320</v>
      </c>
      <c r="DR89" s="233" t="s">
        <v>3320</v>
      </c>
      <c r="DS89" s="233" t="s">
        <v>3320</v>
      </c>
      <c r="DT89" s="233" t="s">
        <v>3320</v>
      </c>
      <c r="DU89" s="233" t="s">
        <v>3320</v>
      </c>
      <c r="DV89" s="233" t="s">
        <v>3320</v>
      </c>
      <c r="DW89" s="233" t="s">
        <v>3320</v>
      </c>
      <c r="DX89" s="233" t="s">
        <v>3320</v>
      </c>
      <c r="DY89" s="233" t="s">
        <v>3320</v>
      </c>
      <c r="DZ89" s="233" t="s">
        <v>3320</v>
      </c>
      <c r="EA89" s="233" t="s">
        <v>3320</v>
      </c>
      <c r="EB89" s="233" t="s">
        <v>3320</v>
      </c>
      <c r="EC89" s="233" t="s">
        <v>3320</v>
      </c>
      <c r="ED89" s="233" t="s">
        <v>3320</v>
      </c>
      <c r="EE89" s="233" t="s">
        <v>3320</v>
      </c>
      <c r="EF89" s="233" t="s">
        <v>3320</v>
      </c>
      <c r="EG89" s="233" t="s">
        <v>3320</v>
      </c>
      <c r="EH89" s="233" t="s">
        <v>3320</v>
      </c>
      <c r="EI89" s="233" t="s">
        <v>3320</v>
      </c>
      <c r="EJ89" s="233" t="s">
        <v>3320</v>
      </c>
      <c r="EK89" s="233" t="s">
        <v>3320</v>
      </c>
      <c r="EL89" s="233" t="s">
        <v>3320</v>
      </c>
      <c r="EM89" s="233" t="s">
        <v>3320</v>
      </c>
      <c r="EN89" s="233" t="s">
        <v>3320</v>
      </c>
      <c r="EO89" s="233" t="s">
        <v>3320</v>
      </c>
      <c r="EP89" s="233" t="s">
        <v>3320</v>
      </c>
      <c r="EQ89" s="233" t="s">
        <v>3320</v>
      </c>
      <c r="ER89" s="233" t="s">
        <v>3320</v>
      </c>
      <c r="ES89" s="233" t="s">
        <v>3320</v>
      </c>
      <c r="ET89" s="233" t="s">
        <v>3320</v>
      </c>
      <c r="EU89" s="233" t="s">
        <v>3320</v>
      </c>
      <c r="EV89" s="233" t="s">
        <v>3320</v>
      </c>
      <c r="EW89" s="233" t="s">
        <v>3320</v>
      </c>
      <c r="EX89" s="233" t="s">
        <v>3320</v>
      </c>
      <c r="EY89" s="233" t="s">
        <v>3320</v>
      </c>
      <c r="EZ89" s="233" t="s">
        <v>3320</v>
      </c>
      <c r="FA89" s="233" t="s">
        <v>3320</v>
      </c>
      <c r="FB89" s="233" t="s">
        <v>3320</v>
      </c>
      <c r="FC89" s="233" t="s">
        <v>3320</v>
      </c>
      <c r="FD89" s="233" t="s">
        <v>3320</v>
      </c>
      <c r="FE89" s="233" t="s">
        <v>3320</v>
      </c>
      <c r="FF89" s="233" t="s">
        <v>3320</v>
      </c>
      <c r="FG89" s="233" t="s">
        <v>3320</v>
      </c>
      <c r="FH89" s="233" t="s">
        <v>3320</v>
      </c>
      <c r="FI89" s="233" t="s">
        <v>3320</v>
      </c>
      <c r="FJ89" s="233" t="s">
        <v>3320</v>
      </c>
      <c r="FK89" s="233" t="s">
        <v>3320</v>
      </c>
      <c r="FL89" s="233" t="s">
        <v>3320</v>
      </c>
      <c r="FM89" s="233" t="s">
        <v>3320</v>
      </c>
      <c r="FN89" s="240">
        <v>647900000</v>
      </c>
      <c r="FO89" s="232">
        <v>648</v>
      </c>
      <c r="FP89" s="233" t="s">
        <v>733</v>
      </c>
      <c r="FQ89" s="233" t="s">
        <v>733</v>
      </c>
      <c r="FR89" s="233" t="s">
        <v>733</v>
      </c>
      <c r="FS89" s="233" t="s">
        <v>733</v>
      </c>
      <c r="FT89" s="233" t="s">
        <v>424</v>
      </c>
      <c r="FU89" s="233" t="s">
        <v>7617</v>
      </c>
      <c r="FV89" s="233" t="s">
        <v>7618</v>
      </c>
      <c r="FW89" s="241" t="s">
        <v>5942</v>
      </c>
      <c r="FX89" s="242">
        <v>400</v>
      </c>
      <c r="FY89" s="233" t="s">
        <v>7619</v>
      </c>
      <c r="FZ89" s="240">
        <v>647900000</v>
      </c>
      <c r="GA89" s="240">
        <v>43200000</v>
      </c>
      <c r="GB89" s="240">
        <v>39000</v>
      </c>
      <c r="GC89" s="232">
        <v>417</v>
      </c>
      <c r="GD89" s="233" t="s">
        <v>7620</v>
      </c>
      <c r="GE89" s="233" t="s">
        <v>733</v>
      </c>
      <c r="GF89" s="233" t="s">
        <v>733</v>
      </c>
      <c r="GG89" s="233" t="s">
        <v>7621</v>
      </c>
      <c r="GH89" s="233" t="s">
        <v>733</v>
      </c>
      <c r="GI89" s="233" t="s">
        <v>733</v>
      </c>
      <c r="GJ89" s="233" t="s">
        <v>1214</v>
      </c>
      <c r="GK89" s="233" t="s">
        <v>733</v>
      </c>
      <c r="GL89" s="233" t="s">
        <v>733</v>
      </c>
      <c r="GM89" s="243" t="s">
        <v>5676</v>
      </c>
      <c r="GN89" s="233" t="s">
        <v>3320</v>
      </c>
      <c r="GO89" s="233" t="s">
        <v>733</v>
      </c>
      <c r="GP89" s="233" t="s">
        <v>5721</v>
      </c>
      <c r="GQ89" s="233" t="s">
        <v>1214</v>
      </c>
      <c r="GR89" s="233" t="s">
        <v>1214</v>
      </c>
      <c r="GS89" s="233" t="s">
        <v>3320</v>
      </c>
      <c r="GT89" s="233" t="s">
        <v>3320</v>
      </c>
      <c r="GU89" s="233" t="s">
        <v>3320</v>
      </c>
      <c r="GV89" s="233" t="s">
        <v>1214</v>
      </c>
      <c r="GW89" s="233" t="s">
        <v>1214</v>
      </c>
      <c r="GX89" s="233" t="s">
        <v>3320</v>
      </c>
      <c r="GY89" s="233" t="s">
        <v>1214</v>
      </c>
      <c r="GZ89" s="233" t="s">
        <v>3320</v>
      </c>
      <c r="HA89" s="233" t="s">
        <v>7622</v>
      </c>
      <c r="HB89" s="233" t="s">
        <v>7623</v>
      </c>
      <c r="HC89" s="233" t="s">
        <v>3320</v>
      </c>
      <c r="HD89" s="233" t="s">
        <v>3320</v>
      </c>
      <c r="HE89" s="233" t="s">
        <v>3320</v>
      </c>
      <c r="HF89" s="233" t="s">
        <v>733</v>
      </c>
      <c r="HG89" s="233" t="s">
        <v>1214</v>
      </c>
      <c r="HH89" s="244">
        <v>46084.546886574077</v>
      </c>
      <c r="HI89" s="244">
        <v>46084.777002314811</v>
      </c>
      <c r="HJ89" s="233" t="s">
        <v>5685</v>
      </c>
      <c r="HK89" s="233" t="s">
        <v>3320</v>
      </c>
      <c r="HL89" s="233" t="s">
        <v>3320</v>
      </c>
      <c r="HM89" s="233" t="s">
        <v>3320</v>
      </c>
      <c r="HN89" s="233" t="s">
        <v>3320</v>
      </c>
      <c r="HO89" s="233" t="s">
        <v>3320</v>
      </c>
      <c r="HP89" s="233" t="s">
        <v>3320</v>
      </c>
      <c r="HQ89" s="233" t="s">
        <v>3320</v>
      </c>
      <c r="HR89" s="233" t="s">
        <v>3320</v>
      </c>
      <c r="HS89" s="233" t="s">
        <v>3320</v>
      </c>
      <c r="HT89" s="233" t="s">
        <v>3320</v>
      </c>
      <c r="HU89" s="233" t="s">
        <v>3320</v>
      </c>
      <c r="HV89" s="233" t="s">
        <v>3320</v>
      </c>
      <c r="HW89" s="233" t="s">
        <v>3320</v>
      </c>
      <c r="HX89" s="233" t="s">
        <v>3320</v>
      </c>
      <c r="HY89" s="233" t="s">
        <v>3320</v>
      </c>
      <c r="HZ89" s="233" t="s">
        <v>3320</v>
      </c>
      <c r="IA89" s="233" t="s">
        <v>3320</v>
      </c>
      <c r="IB89" s="233" t="s">
        <v>3320</v>
      </c>
      <c r="IC89" s="233" t="s">
        <v>3320</v>
      </c>
      <c r="ID89" s="233" t="s">
        <v>3320</v>
      </c>
      <c r="IE89" s="233" t="s">
        <v>3320</v>
      </c>
      <c r="IF89" s="233" t="s">
        <v>3320</v>
      </c>
      <c r="IG89" s="233" t="s">
        <v>3320</v>
      </c>
      <c r="IH89" s="233" t="s">
        <v>3320</v>
      </c>
      <c r="II89" s="233" t="s">
        <v>3320</v>
      </c>
      <c r="IJ89" s="233" t="s">
        <v>3320</v>
      </c>
      <c r="IK89" s="233" t="s">
        <v>3320</v>
      </c>
      <c r="IL89" s="233" t="s">
        <v>3320</v>
      </c>
      <c r="IM89" s="233" t="s">
        <v>3320</v>
      </c>
      <c r="IN89" s="233" t="s">
        <v>3320</v>
      </c>
      <c r="IO89" s="233" t="s">
        <v>3320</v>
      </c>
      <c r="IP89" s="233" t="s">
        <v>3320</v>
      </c>
      <c r="IQ89" s="233" t="s">
        <v>3320</v>
      </c>
      <c r="IR89" s="233" t="s">
        <v>3320</v>
      </c>
      <c r="IS89" s="233" t="s">
        <v>3320</v>
      </c>
      <c r="IT89" s="233" t="s">
        <v>3320</v>
      </c>
      <c r="IU89" s="233" t="s">
        <v>3320</v>
      </c>
      <c r="IV89" s="233" t="s">
        <v>3320</v>
      </c>
      <c r="IW89" s="233" t="s">
        <v>5773</v>
      </c>
      <c r="IX89" s="234" t="s">
        <v>5774</v>
      </c>
      <c r="IY89" s="234" t="s">
        <v>5774</v>
      </c>
      <c r="IZ89" s="233" t="s">
        <v>5775</v>
      </c>
      <c r="JA89" s="235"/>
      <c r="JB89" s="233"/>
      <c r="JC89" s="233"/>
      <c r="JD89" s="233"/>
      <c r="JE89" s="235"/>
      <c r="JF89" s="232" t="s">
        <v>3320</v>
      </c>
      <c r="JG89" s="232" t="s">
        <v>3320</v>
      </c>
      <c r="JH89" s="232" t="s">
        <v>3320</v>
      </c>
      <c r="JI89" s="232" t="s">
        <v>3320</v>
      </c>
      <c r="JJ89" s="232" t="s">
        <v>3320</v>
      </c>
      <c r="JK89" s="233" t="s">
        <v>202</v>
      </c>
      <c r="JL89" s="235"/>
      <c r="JM89" s="235"/>
      <c r="JN89" s="233" t="s">
        <v>202</v>
      </c>
      <c r="JO89" s="232">
        <v>4</v>
      </c>
      <c r="JP89" s="232">
        <v>0</v>
      </c>
      <c r="JQ89" s="233"/>
      <c r="JR89" s="233"/>
      <c r="JS89" s="233"/>
      <c r="JT89" s="233"/>
      <c r="JU89" s="233"/>
      <c r="JV89" s="233"/>
      <c r="JW89" s="233"/>
      <c r="JX89" s="233"/>
      <c r="JY89" s="233"/>
      <c r="JZ89" s="233"/>
      <c r="KA89" s="233"/>
      <c r="KB89" s="233"/>
      <c r="KC89" s="233"/>
      <c r="KD89" s="233"/>
      <c r="KE89" s="233"/>
      <c r="KF89" s="233"/>
      <c r="KG89" s="233"/>
      <c r="KH89" s="233"/>
      <c r="KI89" s="233"/>
      <c r="KJ89" s="233"/>
      <c r="KK89" s="233"/>
      <c r="KL89" s="233"/>
      <c r="KM89" s="233"/>
      <c r="KN89" s="232" t="s">
        <v>3320</v>
      </c>
      <c r="KO89" s="232" t="s">
        <v>3320</v>
      </c>
      <c r="KP89" s="232" t="s">
        <v>3320</v>
      </c>
      <c r="KQ89" s="235"/>
      <c r="KR89" s="235"/>
      <c r="KS89" s="235"/>
      <c r="KT89" s="233"/>
      <c r="KU89" s="235"/>
      <c r="KV89" s="235"/>
      <c r="KW89" s="235"/>
      <c r="KX89" s="233"/>
      <c r="KY89" s="232">
        <v>600</v>
      </c>
      <c r="KZ89" s="236">
        <v>0</v>
      </c>
      <c r="LA89" s="235"/>
      <c r="LB89" s="232">
        <v>0</v>
      </c>
      <c r="LC89" s="233"/>
      <c r="LD89" s="235"/>
      <c r="LE89" s="235"/>
      <c r="LF89" s="235"/>
    </row>
    <row r="90" spans="1:318" ht="49.5" customHeight="1" thickBot="1">
      <c r="A90" s="231" t="s">
        <v>5638</v>
      </c>
      <c r="B90" s="232">
        <v>1078</v>
      </c>
      <c r="C90" s="233" t="s">
        <v>7624</v>
      </c>
      <c r="D90" s="233" t="s">
        <v>7625</v>
      </c>
      <c r="E90" s="232">
        <v>1078</v>
      </c>
      <c r="F90" s="232">
        <v>17</v>
      </c>
      <c r="G90" s="233" t="s">
        <v>7599</v>
      </c>
      <c r="H90" s="233" t="s">
        <v>7600</v>
      </c>
      <c r="I90" s="234">
        <v>1</v>
      </c>
      <c r="J90" s="235"/>
      <c r="K90" s="234" t="s">
        <v>68</v>
      </c>
      <c r="L90" s="235"/>
      <c r="M90" s="234">
        <v>1</v>
      </c>
      <c r="N90" s="235"/>
      <c r="O90" s="235"/>
      <c r="P90" s="235"/>
      <c r="Q90" s="234">
        <v>0</v>
      </c>
      <c r="R90" s="234" t="s">
        <v>68</v>
      </c>
      <c r="S90" s="234">
        <v>1</v>
      </c>
      <c r="T90" s="235"/>
      <c r="U90" s="235"/>
      <c r="V90" s="233" t="s">
        <v>7626</v>
      </c>
      <c r="W90" s="233" t="s">
        <v>5916</v>
      </c>
      <c r="X90" s="232">
        <v>1.5</v>
      </c>
      <c r="Y90" s="232">
        <v>600</v>
      </c>
      <c r="Z90" s="236">
        <v>0</v>
      </c>
      <c r="AA90" s="236">
        <v>0</v>
      </c>
      <c r="AB90" s="232">
        <v>1</v>
      </c>
      <c r="AC90" s="233" t="s">
        <v>5644</v>
      </c>
      <c r="AD90" s="233" t="s">
        <v>5644</v>
      </c>
      <c r="AE90" s="234" t="s">
        <v>5645</v>
      </c>
      <c r="AF90" s="233" t="s">
        <v>5693</v>
      </c>
      <c r="AG90" s="234" t="s">
        <v>5645</v>
      </c>
      <c r="AH90" s="233" t="s">
        <v>7602</v>
      </c>
      <c r="AI90" s="233" t="s">
        <v>7603</v>
      </c>
      <c r="AJ90" s="233" t="s">
        <v>7627</v>
      </c>
      <c r="AK90" s="233" t="s">
        <v>5698</v>
      </c>
      <c r="AL90" s="233" t="s">
        <v>7605</v>
      </c>
      <c r="AM90" s="233" t="s">
        <v>7606</v>
      </c>
      <c r="AN90" s="233" t="s">
        <v>3320</v>
      </c>
      <c r="AO90" s="233" t="s">
        <v>7607</v>
      </c>
      <c r="AP90" s="233" t="s">
        <v>5698</v>
      </c>
      <c r="AQ90" s="233" t="s">
        <v>7608</v>
      </c>
      <c r="AR90" s="233" t="s">
        <v>7609</v>
      </c>
      <c r="AS90" s="233" t="s">
        <v>7610</v>
      </c>
      <c r="AT90" s="233" t="s">
        <v>733</v>
      </c>
      <c r="AU90" s="233" t="s">
        <v>733</v>
      </c>
      <c r="AV90" s="233" t="s">
        <v>733</v>
      </c>
      <c r="AW90" s="233" t="s">
        <v>3320</v>
      </c>
      <c r="AX90" s="233" t="s">
        <v>5656</v>
      </c>
      <c r="AY90" s="233" t="s">
        <v>733</v>
      </c>
      <c r="AZ90" s="233" t="s">
        <v>7611</v>
      </c>
      <c r="BA90" s="233" t="s">
        <v>5859</v>
      </c>
      <c r="BB90" s="233" t="s">
        <v>7612</v>
      </c>
      <c r="BC90" s="233" t="s">
        <v>5660</v>
      </c>
      <c r="BD90" s="233" t="s">
        <v>7613</v>
      </c>
      <c r="BE90" s="233" t="s">
        <v>7614</v>
      </c>
      <c r="BF90" s="234" t="s">
        <v>1214</v>
      </c>
      <c r="BG90" s="233" t="s">
        <v>3320</v>
      </c>
      <c r="BH90" s="233" t="s">
        <v>2043</v>
      </c>
      <c r="BI90" s="233" t="s">
        <v>2043</v>
      </c>
      <c r="BJ90" s="233" t="s">
        <v>5934</v>
      </c>
      <c r="BK90" s="233" t="s">
        <v>6872</v>
      </c>
      <c r="BL90" s="234">
        <v>400</v>
      </c>
      <c r="BM90" s="233" t="s">
        <v>5936</v>
      </c>
      <c r="BN90" s="237">
        <v>47844</v>
      </c>
      <c r="BO90" s="234">
        <v>24</v>
      </c>
      <c r="BP90" s="232">
        <v>2030</v>
      </c>
      <c r="BQ90" s="232">
        <v>400</v>
      </c>
      <c r="BR90" s="234">
        <v>400</v>
      </c>
      <c r="BS90" s="233" t="s">
        <v>5666</v>
      </c>
      <c r="BT90" s="232">
        <v>89</v>
      </c>
      <c r="BU90" s="234">
        <v>1502</v>
      </c>
      <c r="BV90" s="238">
        <v>0.43</v>
      </c>
      <c r="BW90" s="239" t="s">
        <v>910</v>
      </c>
      <c r="BX90" s="233" t="s">
        <v>733</v>
      </c>
      <c r="BY90" s="233" t="s">
        <v>910</v>
      </c>
      <c r="BZ90" s="233" t="s">
        <v>3320</v>
      </c>
      <c r="CA90" s="233" t="s">
        <v>3320</v>
      </c>
      <c r="CB90" s="233" t="s">
        <v>3320</v>
      </c>
      <c r="CC90" s="233" t="s">
        <v>3320</v>
      </c>
      <c r="CD90" s="233" t="s">
        <v>3320</v>
      </c>
      <c r="CE90" s="233" t="s">
        <v>3320</v>
      </c>
      <c r="CF90" s="233" t="s">
        <v>3320</v>
      </c>
      <c r="CG90" s="233" t="s">
        <v>3320</v>
      </c>
      <c r="CH90" s="233" t="s">
        <v>3320</v>
      </c>
      <c r="CI90" s="233" t="s">
        <v>3320</v>
      </c>
      <c r="CJ90" s="235"/>
      <c r="CK90" s="233" t="s">
        <v>3320</v>
      </c>
      <c r="CL90" s="233" t="s">
        <v>3320</v>
      </c>
      <c r="CM90" s="233" t="s">
        <v>3320</v>
      </c>
      <c r="CN90" s="233" t="s">
        <v>3320</v>
      </c>
      <c r="CO90" s="233" t="s">
        <v>3320</v>
      </c>
      <c r="CP90" s="235"/>
      <c r="CQ90" s="233" t="s">
        <v>3320</v>
      </c>
      <c r="CR90" s="233" t="s">
        <v>3320</v>
      </c>
      <c r="CS90" s="233" t="s">
        <v>3320</v>
      </c>
      <c r="CT90" s="233" t="s">
        <v>3320</v>
      </c>
      <c r="CU90" s="232">
        <v>4.5</v>
      </c>
      <c r="CV90" s="232">
        <v>3</v>
      </c>
      <c r="CW90" s="233" t="s">
        <v>733</v>
      </c>
      <c r="CX90" s="233" t="s">
        <v>5937</v>
      </c>
      <c r="CY90" s="232">
        <v>0.43</v>
      </c>
      <c r="CZ90" s="233" t="s">
        <v>1214</v>
      </c>
      <c r="DA90" s="233" t="s">
        <v>733</v>
      </c>
      <c r="DB90" s="233" t="s">
        <v>733</v>
      </c>
      <c r="DC90" s="232">
        <v>1501772</v>
      </c>
      <c r="DD90" s="232">
        <v>1231566</v>
      </c>
      <c r="DE90" s="233" t="s">
        <v>7628</v>
      </c>
      <c r="DF90" s="232">
        <v>365</v>
      </c>
      <c r="DG90" s="232">
        <v>93.9</v>
      </c>
      <c r="DH90" s="232">
        <v>97</v>
      </c>
      <c r="DI90" s="232">
        <v>25</v>
      </c>
      <c r="DJ90" s="237">
        <v>46717</v>
      </c>
      <c r="DK90" s="232">
        <v>4.3499999999999996</v>
      </c>
      <c r="DL90" s="232">
        <v>2027</v>
      </c>
      <c r="DM90" s="232">
        <v>8</v>
      </c>
      <c r="DN90" s="233" t="s">
        <v>7616</v>
      </c>
      <c r="DO90" s="232">
        <v>20600000</v>
      </c>
      <c r="DP90" s="235"/>
      <c r="DQ90" s="233" t="s">
        <v>3320</v>
      </c>
      <c r="DR90" s="233" t="s">
        <v>3320</v>
      </c>
      <c r="DS90" s="233" t="s">
        <v>3320</v>
      </c>
      <c r="DT90" s="233" t="s">
        <v>3320</v>
      </c>
      <c r="DU90" s="233" t="s">
        <v>3320</v>
      </c>
      <c r="DV90" s="233" t="s">
        <v>3320</v>
      </c>
      <c r="DW90" s="233" t="s">
        <v>3320</v>
      </c>
      <c r="DX90" s="233" t="s">
        <v>3320</v>
      </c>
      <c r="DY90" s="233" t="s">
        <v>3320</v>
      </c>
      <c r="DZ90" s="233" t="s">
        <v>3320</v>
      </c>
      <c r="EA90" s="233" t="s">
        <v>3320</v>
      </c>
      <c r="EB90" s="233" t="s">
        <v>3320</v>
      </c>
      <c r="EC90" s="233" t="s">
        <v>3320</v>
      </c>
      <c r="ED90" s="233" t="s">
        <v>3320</v>
      </c>
      <c r="EE90" s="233" t="s">
        <v>3320</v>
      </c>
      <c r="EF90" s="233" t="s">
        <v>3320</v>
      </c>
      <c r="EG90" s="233" t="s">
        <v>3320</v>
      </c>
      <c r="EH90" s="233" t="s">
        <v>3320</v>
      </c>
      <c r="EI90" s="233" t="s">
        <v>3320</v>
      </c>
      <c r="EJ90" s="233" t="s">
        <v>3320</v>
      </c>
      <c r="EK90" s="233" t="s">
        <v>3320</v>
      </c>
      <c r="EL90" s="233" t="s">
        <v>3320</v>
      </c>
      <c r="EM90" s="233" t="s">
        <v>3320</v>
      </c>
      <c r="EN90" s="233" t="s">
        <v>3320</v>
      </c>
      <c r="EO90" s="233" t="s">
        <v>3320</v>
      </c>
      <c r="EP90" s="233" t="s">
        <v>3320</v>
      </c>
      <c r="EQ90" s="233" t="s">
        <v>3320</v>
      </c>
      <c r="ER90" s="233" t="s">
        <v>3320</v>
      </c>
      <c r="ES90" s="233" t="s">
        <v>3320</v>
      </c>
      <c r="ET90" s="233" t="s">
        <v>3320</v>
      </c>
      <c r="EU90" s="233" t="s">
        <v>3320</v>
      </c>
      <c r="EV90" s="233" t="s">
        <v>3320</v>
      </c>
      <c r="EW90" s="233" t="s">
        <v>3320</v>
      </c>
      <c r="EX90" s="233" t="s">
        <v>3320</v>
      </c>
      <c r="EY90" s="233" t="s">
        <v>3320</v>
      </c>
      <c r="EZ90" s="233" t="s">
        <v>3320</v>
      </c>
      <c r="FA90" s="233" t="s">
        <v>3320</v>
      </c>
      <c r="FB90" s="233" t="s">
        <v>3320</v>
      </c>
      <c r="FC90" s="233" t="s">
        <v>3320</v>
      </c>
      <c r="FD90" s="233" t="s">
        <v>3320</v>
      </c>
      <c r="FE90" s="233" t="s">
        <v>3320</v>
      </c>
      <c r="FF90" s="233" t="s">
        <v>3320</v>
      </c>
      <c r="FG90" s="233" t="s">
        <v>3320</v>
      </c>
      <c r="FH90" s="233" t="s">
        <v>3320</v>
      </c>
      <c r="FI90" s="233" t="s">
        <v>3320</v>
      </c>
      <c r="FJ90" s="233" t="s">
        <v>3320</v>
      </c>
      <c r="FK90" s="233" t="s">
        <v>3320</v>
      </c>
      <c r="FL90" s="233" t="s">
        <v>3320</v>
      </c>
      <c r="FM90" s="233" t="s">
        <v>3320</v>
      </c>
      <c r="FN90" s="240">
        <v>688700000</v>
      </c>
      <c r="FO90" s="232">
        <v>689</v>
      </c>
      <c r="FP90" s="233" t="s">
        <v>733</v>
      </c>
      <c r="FQ90" s="233" t="s">
        <v>733</v>
      </c>
      <c r="FR90" s="233" t="s">
        <v>733</v>
      </c>
      <c r="FS90" s="233" t="s">
        <v>733</v>
      </c>
      <c r="FT90" s="233" t="s">
        <v>424</v>
      </c>
      <c r="FU90" s="233" t="s">
        <v>7617</v>
      </c>
      <c r="FV90" s="233" t="s">
        <v>7629</v>
      </c>
      <c r="FW90" s="241" t="s">
        <v>5942</v>
      </c>
      <c r="FX90" s="242">
        <v>400</v>
      </c>
      <c r="FY90" s="233" t="s">
        <v>7630</v>
      </c>
      <c r="FZ90" s="240">
        <v>688700000</v>
      </c>
      <c r="GA90" s="240">
        <v>43200000</v>
      </c>
      <c r="GB90" s="240">
        <v>40000</v>
      </c>
      <c r="GC90" s="232">
        <v>417</v>
      </c>
      <c r="GD90" s="233" t="s">
        <v>7631</v>
      </c>
      <c r="GE90" s="233" t="s">
        <v>733</v>
      </c>
      <c r="GF90" s="233" t="s">
        <v>733</v>
      </c>
      <c r="GG90" s="233" t="s">
        <v>7632</v>
      </c>
      <c r="GH90" s="233" t="s">
        <v>733</v>
      </c>
      <c r="GI90" s="233" t="s">
        <v>733</v>
      </c>
      <c r="GJ90" s="233" t="s">
        <v>1214</v>
      </c>
      <c r="GK90" s="233" t="s">
        <v>733</v>
      </c>
      <c r="GL90" s="233" t="s">
        <v>733</v>
      </c>
      <c r="GM90" s="243" t="s">
        <v>5676</v>
      </c>
      <c r="GN90" s="233" t="s">
        <v>3320</v>
      </c>
      <c r="GO90" s="233" t="s">
        <v>733</v>
      </c>
      <c r="GP90" s="233" t="s">
        <v>5721</v>
      </c>
      <c r="GQ90" s="233" t="s">
        <v>733</v>
      </c>
      <c r="GR90" s="233" t="s">
        <v>5679</v>
      </c>
      <c r="GS90" s="233" t="s">
        <v>3320</v>
      </c>
      <c r="GT90" s="233" t="s">
        <v>3320</v>
      </c>
      <c r="GU90" s="232">
        <v>0.5</v>
      </c>
      <c r="GV90" s="233" t="s">
        <v>733</v>
      </c>
      <c r="GW90" s="233" t="s">
        <v>5679</v>
      </c>
      <c r="GX90" s="233" t="s">
        <v>7633</v>
      </c>
      <c r="GY90" s="233" t="s">
        <v>1214</v>
      </c>
      <c r="GZ90" s="233" t="s">
        <v>3320</v>
      </c>
      <c r="HA90" s="233" t="s">
        <v>7634</v>
      </c>
      <c r="HB90" s="233" t="s">
        <v>7635</v>
      </c>
      <c r="HC90" s="233" t="s">
        <v>3320</v>
      </c>
      <c r="HD90" s="233" t="s">
        <v>3320</v>
      </c>
      <c r="HE90" s="233" t="s">
        <v>3320</v>
      </c>
      <c r="HF90" s="233" t="s">
        <v>733</v>
      </c>
      <c r="HG90" s="233" t="s">
        <v>1214</v>
      </c>
      <c r="HH90" s="244">
        <v>46083.958749999998</v>
      </c>
      <c r="HI90" s="244">
        <v>46084.518819444442</v>
      </c>
      <c r="HJ90" s="233" t="s">
        <v>5685</v>
      </c>
      <c r="HK90" s="233" t="s">
        <v>3320</v>
      </c>
      <c r="HL90" s="233" t="s">
        <v>3320</v>
      </c>
      <c r="HM90" s="233" t="s">
        <v>3320</v>
      </c>
      <c r="HN90" s="233" t="s">
        <v>3320</v>
      </c>
      <c r="HO90" s="233" t="s">
        <v>3320</v>
      </c>
      <c r="HP90" s="233" t="s">
        <v>3320</v>
      </c>
      <c r="HQ90" s="233" t="s">
        <v>3320</v>
      </c>
      <c r="HR90" s="233" t="s">
        <v>3320</v>
      </c>
      <c r="HS90" s="233" t="s">
        <v>3320</v>
      </c>
      <c r="HT90" s="233" t="s">
        <v>3320</v>
      </c>
      <c r="HU90" s="233" t="s">
        <v>3320</v>
      </c>
      <c r="HV90" s="233" t="s">
        <v>3320</v>
      </c>
      <c r="HW90" s="233" t="s">
        <v>3320</v>
      </c>
      <c r="HX90" s="233" t="s">
        <v>3320</v>
      </c>
      <c r="HY90" s="233" t="s">
        <v>3320</v>
      </c>
      <c r="HZ90" s="233" t="s">
        <v>3320</v>
      </c>
      <c r="IA90" s="233" t="s">
        <v>3320</v>
      </c>
      <c r="IB90" s="233" t="s">
        <v>3320</v>
      </c>
      <c r="IC90" s="233" t="s">
        <v>3320</v>
      </c>
      <c r="ID90" s="233" t="s">
        <v>3320</v>
      </c>
      <c r="IE90" s="233" t="s">
        <v>3320</v>
      </c>
      <c r="IF90" s="233" t="s">
        <v>3320</v>
      </c>
      <c r="IG90" s="233" t="s">
        <v>3320</v>
      </c>
      <c r="IH90" s="233" t="s">
        <v>3320</v>
      </c>
      <c r="II90" s="233" t="s">
        <v>3320</v>
      </c>
      <c r="IJ90" s="233" t="s">
        <v>3320</v>
      </c>
      <c r="IK90" s="233" t="s">
        <v>3320</v>
      </c>
      <c r="IL90" s="233" t="s">
        <v>3320</v>
      </c>
      <c r="IM90" s="233" t="s">
        <v>3320</v>
      </c>
      <c r="IN90" s="233" t="s">
        <v>3320</v>
      </c>
      <c r="IO90" s="233" t="s">
        <v>3320</v>
      </c>
      <c r="IP90" s="233" t="s">
        <v>3320</v>
      </c>
      <c r="IQ90" s="233" t="s">
        <v>3320</v>
      </c>
      <c r="IR90" s="233" t="s">
        <v>3320</v>
      </c>
      <c r="IS90" s="233" t="s">
        <v>3320</v>
      </c>
      <c r="IT90" s="233" t="s">
        <v>3320</v>
      </c>
      <c r="IU90" s="233" t="s">
        <v>3320</v>
      </c>
      <c r="IV90" s="233" t="s">
        <v>3320</v>
      </c>
      <c r="IW90" s="233" t="s">
        <v>5773</v>
      </c>
      <c r="IX90" s="234" t="s">
        <v>5774</v>
      </c>
      <c r="IY90" s="234" t="s">
        <v>5774</v>
      </c>
      <c r="IZ90" s="233" t="s">
        <v>5775</v>
      </c>
      <c r="JA90" s="235"/>
      <c r="JB90" s="233"/>
      <c r="JC90" s="233"/>
      <c r="JD90" s="233"/>
      <c r="JE90" s="235"/>
      <c r="JF90" s="232" t="s">
        <v>3320</v>
      </c>
      <c r="JG90" s="232" t="s">
        <v>3320</v>
      </c>
      <c r="JH90" s="232" t="s">
        <v>3320</v>
      </c>
      <c r="JI90" s="232" t="s">
        <v>3320</v>
      </c>
      <c r="JJ90" s="232" t="s">
        <v>3320</v>
      </c>
      <c r="JK90" s="233" t="s">
        <v>202</v>
      </c>
      <c r="JL90" s="235"/>
      <c r="JM90" s="235"/>
      <c r="JN90" s="233" t="s">
        <v>202</v>
      </c>
      <c r="JO90" s="232">
        <v>7</v>
      </c>
      <c r="JP90" s="232">
        <v>0</v>
      </c>
      <c r="JQ90" s="233"/>
      <c r="JR90" s="233"/>
      <c r="JS90" s="233"/>
      <c r="JT90" s="233"/>
      <c r="JU90" s="233"/>
      <c r="JV90" s="233"/>
      <c r="JW90" s="233"/>
      <c r="JX90" s="233"/>
      <c r="JY90" s="233"/>
      <c r="JZ90" s="233"/>
      <c r="KA90" s="233"/>
      <c r="KB90" s="233"/>
      <c r="KC90" s="233"/>
      <c r="KD90" s="233"/>
      <c r="KE90" s="233"/>
      <c r="KF90" s="233"/>
      <c r="KG90" s="233"/>
      <c r="KH90" s="233"/>
      <c r="KI90" s="233"/>
      <c r="KJ90" s="233"/>
      <c r="KK90" s="233"/>
      <c r="KL90" s="233"/>
      <c r="KM90" s="233"/>
      <c r="KN90" s="232" t="s">
        <v>3320</v>
      </c>
      <c r="KO90" s="232" t="s">
        <v>3320</v>
      </c>
      <c r="KP90" s="232" t="s">
        <v>3320</v>
      </c>
      <c r="KQ90" s="235"/>
      <c r="KR90" s="235"/>
      <c r="KS90" s="235"/>
      <c r="KT90" s="233"/>
      <c r="KU90" s="235"/>
      <c r="KV90" s="235"/>
      <c r="KW90" s="235"/>
      <c r="KX90" s="233"/>
      <c r="KY90" s="232">
        <v>600</v>
      </c>
      <c r="KZ90" s="236">
        <v>0</v>
      </c>
      <c r="LA90" s="235"/>
      <c r="LB90" s="232">
        <v>0</v>
      </c>
      <c r="LC90" s="233"/>
      <c r="LD90" s="235"/>
      <c r="LE90" s="235"/>
      <c r="LF90" s="235"/>
    </row>
    <row r="91" spans="1:318" ht="49.5" customHeight="1" thickBot="1">
      <c r="A91" s="231" t="s">
        <v>5638</v>
      </c>
      <c r="B91" s="232">
        <v>919</v>
      </c>
      <c r="C91" s="233" t="s">
        <v>7636</v>
      </c>
      <c r="D91" s="233" t="s">
        <v>7637</v>
      </c>
      <c r="E91" s="232">
        <v>919</v>
      </c>
      <c r="F91" s="232">
        <v>65</v>
      </c>
      <c r="G91" s="233" t="s">
        <v>5641</v>
      </c>
      <c r="H91" s="233" t="s">
        <v>525</v>
      </c>
      <c r="I91" s="234">
        <v>3</v>
      </c>
      <c r="J91" s="235"/>
      <c r="K91" s="234" t="s">
        <v>68</v>
      </c>
      <c r="L91" s="235"/>
      <c r="M91" s="234">
        <v>3</v>
      </c>
      <c r="N91" s="235"/>
      <c r="O91" s="235"/>
      <c r="P91" s="235"/>
      <c r="Q91" s="234">
        <v>0</v>
      </c>
      <c r="R91" s="234" t="s">
        <v>68</v>
      </c>
      <c r="S91" s="235"/>
      <c r="T91" s="235"/>
      <c r="U91" s="235"/>
      <c r="V91" s="233" t="s">
        <v>7638</v>
      </c>
      <c r="W91" s="233" t="s">
        <v>5643</v>
      </c>
      <c r="X91" s="232">
        <v>1</v>
      </c>
      <c r="Y91" s="232">
        <v>72</v>
      </c>
      <c r="Z91" s="236">
        <v>0</v>
      </c>
      <c r="AA91" s="236">
        <v>0</v>
      </c>
      <c r="AB91" s="232">
        <v>1</v>
      </c>
      <c r="AC91" s="233" t="s">
        <v>5644</v>
      </c>
      <c r="AD91" s="233" t="s">
        <v>5644</v>
      </c>
      <c r="AE91" s="234" t="s">
        <v>5645</v>
      </c>
      <c r="AF91" s="233" t="s">
        <v>5646</v>
      </c>
      <c r="AG91" s="234" t="s">
        <v>5645</v>
      </c>
      <c r="AH91" s="233" t="s">
        <v>520</v>
      </c>
      <c r="AI91" s="233" t="s">
        <v>525</v>
      </c>
      <c r="AJ91" s="233" t="s">
        <v>7639</v>
      </c>
      <c r="AK91" s="233" t="s">
        <v>5648</v>
      </c>
      <c r="AL91" s="233" t="s">
        <v>5649</v>
      </c>
      <c r="AM91" s="233" t="s">
        <v>5650</v>
      </c>
      <c r="AN91" s="233" t="s">
        <v>525</v>
      </c>
      <c r="AO91" s="233" t="s">
        <v>5651</v>
      </c>
      <c r="AP91" s="233" t="s">
        <v>5652</v>
      </c>
      <c r="AQ91" s="233" t="s">
        <v>5653</v>
      </c>
      <c r="AR91" s="233" t="s">
        <v>5654</v>
      </c>
      <c r="AS91" s="233" t="s">
        <v>5655</v>
      </c>
      <c r="AT91" s="233" t="s">
        <v>733</v>
      </c>
      <c r="AU91" s="233" t="s">
        <v>733</v>
      </c>
      <c r="AV91" s="233" t="s">
        <v>733</v>
      </c>
      <c r="AW91" s="233" t="s">
        <v>3320</v>
      </c>
      <c r="AX91" s="233" t="s">
        <v>5656</v>
      </c>
      <c r="AY91" s="233" t="s">
        <v>733</v>
      </c>
      <c r="AZ91" s="233" t="s">
        <v>5657</v>
      </c>
      <c r="BA91" s="233" t="s">
        <v>5658</v>
      </c>
      <c r="BB91" s="233" t="s">
        <v>5659</v>
      </c>
      <c r="BC91" s="233" t="s">
        <v>5660</v>
      </c>
      <c r="BD91" s="233" t="s">
        <v>5661</v>
      </c>
      <c r="BE91" s="233" t="s">
        <v>5662</v>
      </c>
      <c r="BF91" s="234" t="s">
        <v>1214</v>
      </c>
      <c r="BG91" s="233" t="s">
        <v>3320</v>
      </c>
      <c r="BH91" s="233" t="s">
        <v>5747</v>
      </c>
      <c r="BI91" s="233" t="s">
        <v>5747</v>
      </c>
      <c r="BJ91" s="233" t="s">
        <v>7640</v>
      </c>
      <c r="BK91" s="233" t="s">
        <v>7641</v>
      </c>
      <c r="BL91" s="234">
        <v>115</v>
      </c>
      <c r="BM91" s="233" t="s">
        <v>5665</v>
      </c>
      <c r="BN91" s="237">
        <v>47209</v>
      </c>
      <c r="BO91" s="232">
        <v>18</v>
      </c>
      <c r="BP91" s="232">
        <v>2029</v>
      </c>
      <c r="BQ91" s="232">
        <v>72</v>
      </c>
      <c r="BR91" s="234">
        <v>72</v>
      </c>
      <c r="BS91" s="233" t="s">
        <v>5666</v>
      </c>
      <c r="BT91" s="232">
        <v>384</v>
      </c>
      <c r="BU91" s="234">
        <v>219.7</v>
      </c>
      <c r="BV91" s="238">
        <v>0.35</v>
      </c>
      <c r="BW91" s="239" t="s">
        <v>910</v>
      </c>
      <c r="BX91" s="233" t="s">
        <v>733</v>
      </c>
      <c r="BY91" s="235"/>
      <c r="BZ91" s="232">
        <v>30.36</v>
      </c>
      <c r="CA91" s="233" t="s">
        <v>1214</v>
      </c>
      <c r="CB91" s="232">
        <v>650</v>
      </c>
      <c r="CC91" s="233" t="s">
        <v>5667</v>
      </c>
      <c r="CD91" s="233" t="s">
        <v>5668</v>
      </c>
      <c r="CE91" s="233" t="s">
        <v>3320</v>
      </c>
      <c r="CF91" s="233" t="s">
        <v>733</v>
      </c>
      <c r="CG91" s="233" t="s">
        <v>733</v>
      </c>
      <c r="CH91" s="232">
        <v>2172.5</v>
      </c>
      <c r="CI91" s="232">
        <v>2020.4</v>
      </c>
      <c r="CJ91" s="233" t="s">
        <v>6589</v>
      </c>
      <c r="CK91" s="232">
        <v>365</v>
      </c>
      <c r="CL91" s="232">
        <v>93</v>
      </c>
      <c r="CM91" s="232">
        <v>90</v>
      </c>
      <c r="CN91" s="232">
        <v>25</v>
      </c>
      <c r="CO91" s="237">
        <v>46660</v>
      </c>
      <c r="CP91" s="232">
        <v>2027</v>
      </c>
      <c r="CQ91" s="232">
        <v>2</v>
      </c>
      <c r="CR91" s="232">
        <v>8</v>
      </c>
      <c r="CS91" s="233" t="s">
        <v>7642</v>
      </c>
      <c r="CT91" s="232">
        <v>795477.2</v>
      </c>
      <c r="CU91" s="233" t="s">
        <v>3320</v>
      </c>
      <c r="CV91" s="233" t="s">
        <v>3320</v>
      </c>
      <c r="CW91" s="233" t="s">
        <v>3320</v>
      </c>
      <c r="CX91" s="233" t="s">
        <v>3320</v>
      </c>
      <c r="CY91" s="233" t="s">
        <v>3320</v>
      </c>
      <c r="CZ91" s="233" t="s">
        <v>3320</v>
      </c>
      <c r="DA91" s="233" t="s">
        <v>3320</v>
      </c>
      <c r="DB91" s="233" t="s">
        <v>3320</v>
      </c>
      <c r="DC91" s="233" t="s">
        <v>3320</v>
      </c>
      <c r="DD91" s="233" t="s">
        <v>3320</v>
      </c>
      <c r="DE91" s="235"/>
      <c r="DF91" s="233" t="s">
        <v>3320</v>
      </c>
      <c r="DG91" s="233" t="s">
        <v>3320</v>
      </c>
      <c r="DH91" s="233" t="s">
        <v>3320</v>
      </c>
      <c r="DI91" s="233" t="s">
        <v>3320</v>
      </c>
      <c r="DJ91" s="233" t="s">
        <v>3320</v>
      </c>
      <c r="DK91" s="233" t="s">
        <v>3320</v>
      </c>
      <c r="DL91" s="235"/>
      <c r="DM91" s="233" t="s">
        <v>3320</v>
      </c>
      <c r="DN91" s="233" t="s">
        <v>3320</v>
      </c>
      <c r="DO91" s="233" t="s">
        <v>3320</v>
      </c>
      <c r="DP91" s="235"/>
      <c r="DQ91" s="233" t="s">
        <v>3320</v>
      </c>
      <c r="DR91" s="233" t="s">
        <v>3320</v>
      </c>
      <c r="DS91" s="233" t="s">
        <v>3320</v>
      </c>
      <c r="DT91" s="233" t="s">
        <v>3320</v>
      </c>
      <c r="DU91" s="233" t="s">
        <v>3320</v>
      </c>
      <c r="DV91" s="233" t="s">
        <v>3320</v>
      </c>
      <c r="DW91" s="233" t="s">
        <v>3320</v>
      </c>
      <c r="DX91" s="233" t="s">
        <v>3320</v>
      </c>
      <c r="DY91" s="233" t="s">
        <v>3320</v>
      </c>
      <c r="DZ91" s="233" t="s">
        <v>3320</v>
      </c>
      <c r="EA91" s="233" t="s">
        <v>3320</v>
      </c>
      <c r="EB91" s="233" t="s">
        <v>3320</v>
      </c>
      <c r="EC91" s="233" t="s">
        <v>3320</v>
      </c>
      <c r="ED91" s="233" t="s">
        <v>3320</v>
      </c>
      <c r="EE91" s="233" t="s">
        <v>3320</v>
      </c>
      <c r="EF91" s="233" t="s">
        <v>3320</v>
      </c>
      <c r="EG91" s="233" t="s">
        <v>3320</v>
      </c>
      <c r="EH91" s="233" t="s">
        <v>3320</v>
      </c>
      <c r="EI91" s="233" t="s">
        <v>3320</v>
      </c>
      <c r="EJ91" s="233" t="s">
        <v>3320</v>
      </c>
      <c r="EK91" s="233" t="s">
        <v>3320</v>
      </c>
      <c r="EL91" s="233" t="s">
        <v>3320</v>
      </c>
      <c r="EM91" s="233" t="s">
        <v>3320</v>
      </c>
      <c r="EN91" s="233" t="s">
        <v>3320</v>
      </c>
      <c r="EO91" s="233" t="s">
        <v>3320</v>
      </c>
      <c r="EP91" s="233" t="s">
        <v>3320</v>
      </c>
      <c r="EQ91" s="233" t="s">
        <v>3320</v>
      </c>
      <c r="ER91" s="233" t="s">
        <v>3320</v>
      </c>
      <c r="ES91" s="233" t="s">
        <v>3320</v>
      </c>
      <c r="ET91" s="233" t="s">
        <v>3320</v>
      </c>
      <c r="EU91" s="233" t="s">
        <v>3320</v>
      </c>
      <c r="EV91" s="233" t="s">
        <v>3320</v>
      </c>
      <c r="EW91" s="233" t="s">
        <v>3320</v>
      </c>
      <c r="EX91" s="233" t="s">
        <v>3320</v>
      </c>
      <c r="EY91" s="233" t="s">
        <v>3320</v>
      </c>
      <c r="EZ91" s="233" t="s">
        <v>3320</v>
      </c>
      <c r="FA91" s="233" t="s">
        <v>3320</v>
      </c>
      <c r="FB91" s="233" t="s">
        <v>3320</v>
      </c>
      <c r="FC91" s="233" t="s">
        <v>3320</v>
      </c>
      <c r="FD91" s="233" t="s">
        <v>3320</v>
      </c>
      <c r="FE91" s="233" t="s">
        <v>3320</v>
      </c>
      <c r="FF91" s="233" t="s">
        <v>3320</v>
      </c>
      <c r="FG91" s="233" t="s">
        <v>3320</v>
      </c>
      <c r="FH91" s="233" t="s">
        <v>3320</v>
      </c>
      <c r="FI91" s="233" t="s">
        <v>3320</v>
      </c>
      <c r="FJ91" s="233" t="s">
        <v>3320</v>
      </c>
      <c r="FK91" s="233" t="s">
        <v>3320</v>
      </c>
      <c r="FL91" s="233" t="s">
        <v>3320</v>
      </c>
      <c r="FM91" s="233" t="s">
        <v>3320</v>
      </c>
      <c r="FN91" s="240">
        <v>79547720</v>
      </c>
      <c r="FO91" s="232">
        <v>80</v>
      </c>
      <c r="FP91" s="233" t="s">
        <v>1214</v>
      </c>
      <c r="FQ91" s="233" t="s">
        <v>733</v>
      </c>
      <c r="FR91" s="233" t="s">
        <v>733</v>
      </c>
      <c r="FS91" s="233" t="s">
        <v>733</v>
      </c>
      <c r="FT91" s="233" t="s">
        <v>1005</v>
      </c>
      <c r="FU91" s="233" t="s">
        <v>7643</v>
      </c>
      <c r="FV91" s="233" t="s">
        <v>7644</v>
      </c>
      <c r="FW91" s="241" t="s">
        <v>7641</v>
      </c>
      <c r="FX91" s="242">
        <v>115</v>
      </c>
      <c r="FY91" s="233" t="s">
        <v>7645</v>
      </c>
      <c r="FZ91" s="240">
        <v>79547720</v>
      </c>
      <c r="GA91" s="240">
        <v>9300000</v>
      </c>
      <c r="GB91" s="240">
        <v>1392</v>
      </c>
      <c r="GC91" s="240">
        <v>41283</v>
      </c>
      <c r="GD91" s="233" t="s">
        <v>7646</v>
      </c>
      <c r="GE91" s="233" t="s">
        <v>1214</v>
      </c>
      <c r="GF91" s="233" t="s">
        <v>1214</v>
      </c>
      <c r="GG91" s="233" t="s">
        <v>7647</v>
      </c>
      <c r="GH91" s="233" t="s">
        <v>1214</v>
      </c>
      <c r="GI91" s="233" t="s">
        <v>1214</v>
      </c>
      <c r="GJ91" s="233" t="s">
        <v>1214</v>
      </c>
      <c r="GK91" s="233" t="s">
        <v>733</v>
      </c>
      <c r="GL91" s="233" t="s">
        <v>1214</v>
      </c>
      <c r="GM91" s="243" t="s">
        <v>5676</v>
      </c>
      <c r="GN91" s="233" t="s">
        <v>3320</v>
      </c>
      <c r="GO91" s="233" t="s">
        <v>733</v>
      </c>
      <c r="GP91" s="233" t="s">
        <v>5721</v>
      </c>
      <c r="GQ91" s="233" t="s">
        <v>733</v>
      </c>
      <c r="GR91" s="233" t="s">
        <v>5679</v>
      </c>
      <c r="GS91" s="233" t="s">
        <v>3320</v>
      </c>
      <c r="GT91" s="233" t="s">
        <v>3320</v>
      </c>
      <c r="GU91" s="232">
        <v>0.6</v>
      </c>
      <c r="GV91" s="233" t="s">
        <v>733</v>
      </c>
      <c r="GW91" s="233" t="s">
        <v>5679</v>
      </c>
      <c r="GX91" s="233" t="s">
        <v>7648</v>
      </c>
      <c r="GY91" s="233" t="s">
        <v>733</v>
      </c>
      <c r="GZ91" s="233" t="s">
        <v>3320</v>
      </c>
      <c r="HA91" s="233" t="s">
        <v>7649</v>
      </c>
      <c r="HB91" s="233" t="s">
        <v>7650</v>
      </c>
      <c r="HC91" s="233" t="s">
        <v>5683</v>
      </c>
      <c r="HD91" s="233" t="s">
        <v>5683</v>
      </c>
      <c r="HE91" s="233" t="s">
        <v>5684</v>
      </c>
      <c r="HF91" s="233" t="s">
        <v>733</v>
      </c>
      <c r="HG91" s="233" t="s">
        <v>733</v>
      </c>
      <c r="HH91" s="244">
        <v>46079.93608796296</v>
      </c>
      <c r="HI91" s="244">
        <v>46084.040358796294</v>
      </c>
      <c r="HJ91" s="233" t="s">
        <v>5685</v>
      </c>
      <c r="HK91" s="233" t="s">
        <v>3320</v>
      </c>
      <c r="HL91" s="233" t="s">
        <v>3320</v>
      </c>
      <c r="HM91" s="233" t="s">
        <v>3320</v>
      </c>
      <c r="HN91" s="233" t="s">
        <v>3320</v>
      </c>
      <c r="HO91" s="233" t="s">
        <v>3320</v>
      </c>
      <c r="HP91" s="233" t="s">
        <v>3320</v>
      </c>
      <c r="HQ91" s="233" t="s">
        <v>3320</v>
      </c>
      <c r="HR91" s="233" t="s">
        <v>3320</v>
      </c>
      <c r="HS91" s="233" t="s">
        <v>3320</v>
      </c>
      <c r="HT91" s="233" t="s">
        <v>3320</v>
      </c>
      <c r="HU91" s="233" t="s">
        <v>3320</v>
      </c>
      <c r="HV91" s="233" t="s">
        <v>3320</v>
      </c>
      <c r="HW91" s="233" t="s">
        <v>3320</v>
      </c>
      <c r="HX91" s="233" t="s">
        <v>3320</v>
      </c>
      <c r="HY91" s="233" t="s">
        <v>3320</v>
      </c>
      <c r="HZ91" s="233" t="s">
        <v>3320</v>
      </c>
      <c r="IA91" s="233" t="s">
        <v>3320</v>
      </c>
      <c r="IB91" s="233" t="s">
        <v>3320</v>
      </c>
      <c r="IC91" s="233" t="s">
        <v>3320</v>
      </c>
      <c r="ID91" s="233" t="s">
        <v>3320</v>
      </c>
      <c r="IE91" s="233" t="s">
        <v>3320</v>
      </c>
      <c r="IF91" s="233" t="s">
        <v>3320</v>
      </c>
      <c r="IG91" s="233" t="s">
        <v>3320</v>
      </c>
      <c r="IH91" s="233" t="s">
        <v>3320</v>
      </c>
      <c r="II91" s="233" t="s">
        <v>3320</v>
      </c>
      <c r="IJ91" s="233" t="s">
        <v>3320</v>
      </c>
      <c r="IK91" s="233" t="s">
        <v>3320</v>
      </c>
      <c r="IL91" s="233" t="s">
        <v>3320</v>
      </c>
      <c r="IM91" s="233" t="s">
        <v>3320</v>
      </c>
      <c r="IN91" s="233" t="s">
        <v>3320</v>
      </c>
      <c r="IO91" s="233" t="s">
        <v>3320</v>
      </c>
      <c r="IP91" s="233" t="s">
        <v>3320</v>
      </c>
      <c r="IQ91" s="233" t="s">
        <v>3320</v>
      </c>
      <c r="IR91" s="233" t="s">
        <v>3320</v>
      </c>
      <c r="IS91" s="233" t="s">
        <v>3320</v>
      </c>
      <c r="IT91" s="233" t="s">
        <v>3320</v>
      </c>
      <c r="IU91" s="233" t="s">
        <v>3320</v>
      </c>
      <c r="IV91" s="233" t="s">
        <v>3320</v>
      </c>
      <c r="IW91" s="235"/>
      <c r="IX91" s="235"/>
      <c r="IY91" s="235"/>
      <c r="IZ91" s="235"/>
      <c r="JA91" s="235"/>
      <c r="JB91" s="233"/>
      <c r="JC91" s="233"/>
      <c r="JD91" s="233"/>
      <c r="JE91" s="235"/>
      <c r="JF91" s="232" t="s">
        <v>3320</v>
      </c>
      <c r="JG91" s="232" t="s">
        <v>3320</v>
      </c>
      <c r="JH91" s="232" t="s">
        <v>3320</v>
      </c>
      <c r="JI91" s="232" t="s">
        <v>3320</v>
      </c>
      <c r="JJ91" s="232" t="s">
        <v>3320</v>
      </c>
      <c r="JK91" s="233" t="s">
        <v>202</v>
      </c>
      <c r="JL91" s="235"/>
      <c r="JM91" s="235"/>
      <c r="JN91" s="233" t="s">
        <v>202</v>
      </c>
      <c r="JO91" s="232">
        <v>5</v>
      </c>
      <c r="JP91" s="232">
        <v>0</v>
      </c>
      <c r="JQ91" s="233"/>
      <c r="JR91" s="233"/>
      <c r="JS91" s="233"/>
      <c r="JT91" s="233"/>
      <c r="JU91" s="233"/>
      <c r="JV91" s="233"/>
      <c r="JW91" s="233"/>
      <c r="JX91" s="233"/>
      <c r="JY91" s="233"/>
      <c r="JZ91" s="233"/>
      <c r="KA91" s="233"/>
      <c r="KB91" s="233"/>
      <c r="KC91" s="233"/>
      <c r="KD91" s="233"/>
      <c r="KE91" s="233"/>
      <c r="KF91" s="233"/>
      <c r="KG91" s="233"/>
      <c r="KH91" s="233"/>
      <c r="KI91" s="233"/>
      <c r="KJ91" s="233"/>
      <c r="KK91" s="233"/>
      <c r="KL91" s="233"/>
      <c r="KM91" s="233"/>
      <c r="KN91" s="232" t="s">
        <v>3320</v>
      </c>
      <c r="KO91" s="232" t="s">
        <v>3320</v>
      </c>
      <c r="KP91" s="232" t="s">
        <v>3320</v>
      </c>
      <c r="KQ91" s="235"/>
      <c r="KR91" s="235"/>
      <c r="KS91" s="235"/>
      <c r="KT91" s="233"/>
      <c r="KU91" s="235"/>
      <c r="KV91" s="235"/>
      <c r="KW91" s="235"/>
      <c r="KX91" s="233"/>
      <c r="KY91" s="232">
        <v>72</v>
      </c>
      <c r="KZ91" s="236">
        <v>0</v>
      </c>
      <c r="LA91" s="235"/>
      <c r="LB91" s="232">
        <v>0</v>
      </c>
      <c r="LC91" s="233"/>
      <c r="LD91" s="235"/>
      <c r="LE91" s="235"/>
      <c r="LF91" s="235"/>
    </row>
    <row r="92" spans="1:318" ht="49.5" customHeight="1" thickBot="1">
      <c r="A92" s="231" t="s">
        <v>5638</v>
      </c>
      <c r="B92" s="232">
        <v>1039</v>
      </c>
      <c r="C92" s="233" t="s">
        <v>7651</v>
      </c>
      <c r="D92" s="233" t="s">
        <v>7652</v>
      </c>
      <c r="E92" s="232">
        <v>1039</v>
      </c>
      <c r="F92" s="235"/>
      <c r="G92" s="233" t="s">
        <v>5641</v>
      </c>
      <c r="H92" s="233" t="s">
        <v>525</v>
      </c>
      <c r="I92" s="234">
        <v>1</v>
      </c>
      <c r="J92" s="235"/>
      <c r="K92" s="234" t="s">
        <v>68</v>
      </c>
      <c r="L92" s="235"/>
      <c r="M92" s="234">
        <v>1</v>
      </c>
      <c r="N92" s="235"/>
      <c r="O92" s="235"/>
      <c r="P92" s="235"/>
      <c r="Q92" s="234">
        <v>0</v>
      </c>
      <c r="R92" s="234" t="s">
        <v>68</v>
      </c>
      <c r="S92" s="235"/>
      <c r="T92" s="235"/>
      <c r="U92" s="235"/>
      <c r="V92" s="233" t="s">
        <v>7653</v>
      </c>
      <c r="W92" s="233" t="s">
        <v>5643</v>
      </c>
      <c r="X92" s="232">
        <v>1</v>
      </c>
      <c r="Y92" s="232">
        <v>47</v>
      </c>
      <c r="Z92" s="236">
        <v>0</v>
      </c>
      <c r="AA92" s="236">
        <v>0</v>
      </c>
      <c r="AB92" s="232">
        <v>1</v>
      </c>
      <c r="AC92" s="233" t="s">
        <v>5644</v>
      </c>
      <c r="AD92" s="233" t="s">
        <v>5644</v>
      </c>
      <c r="AE92" s="234" t="s">
        <v>5645</v>
      </c>
      <c r="AF92" s="233" t="s">
        <v>5646</v>
      </c>
      <c r="AG92" s="234" t="s">
        <v>5645</v>
      </c>
      <c r="AH92" s="233" t="s">
        <v>520</v>
      </c>
      <c r="AI92" s="233" t="s">
        <v>525</v>
      </c>
      <c r="AJ92" s="233" t="s">
        <v>7542</v>
      </c>
      <c r="AK92" s="233" t="s">
        <v>5648</v>
      </c>
      <c r="AL92" s="233" t="s">
        <v>5649</v>
      </c>
      <c r="AM92" s="233" t="s">
        <v>5650</v>
      </c>
      <c r="AN92" s="233" t="s">
        <v>525</v>
      </c>
      <c r="AO92" s="233" t="s">
        <v>5651</v>
      </c>
      <c r="AP92" s="233" t="s">
        <v>5652</v>
      </c>
      <c r="AQ92" s="233" t="s">
        <v>5653</v>
      </c>
      <c r="AR92" s="233" t="s">
        <v>5654</v>
      </c>
      <c r="AS92" s="233" t="s">
        <v>5655</v>
      </c>
      <c r="AT92" s="233" t="s">
        <v>733</v>
      </c>
      <c r="AU92" s="233" t="s">
        <v>733</v>
      </c>
      <c r="AV92" s="233" t="s">
        <v>733</v>
      </c>
      <c r="AW92" s="233" t="s">
        <v>3320</v>
      </c>
      <c r="AX92" s="233" t="s">
        <v>5656</v>
      </c>
      <c r="AY92" s="233" t="s">
        <v>733</v>
      </c>
      <c r="AZ92" s="233" t="s">
        <v>5657</v>
      </c>
      <c r="BA92" s="233" t="s">
        <v>5658</v>
      </c>
      <c r="BB92" s="233" t="s">
        <v>5659</v>
      </c>
      <c r="BC92" s="233" t="s">
        <v>5660</v>
      </c>
      <c r="BD92" s="233" t="s">
        <v>5661</v>
      </c>
      <c r="BE92" s="233" t="s">
        <v>5662</v>
      </c>
      <c r="BF92" s="234" t="s">
        <v>1214</v>
      </c>
      <c r="BG92" s="233" t="s">
        <v>3320</v>
      </c>
      <c r="BH92" s="233" t="s">
        <v>5747</v>
      </c>
      <c r="BI92" s="233" t="s">
        <v>5747</v>
      </c>
      <c r="BJ92" s="233" t="s">
        <v>7640</v>
      </c>
      <c r="BK92" s="233" t="s">
        <v>7654</v>
      </c>
      <c r="BL92" s="234">
        <v>115</v>
      </c>
      <c r="BM92" s="233" t="s">
        <v>5665</v>
      </c>
      <c r="BN92" s="237">
        <v>46935</v>
      </c>
      <c r="BO92" s="232">
        <v>18</v>
      </c>
      <c r="BP92" s="232">
        <v>2028</v>
      </c>
      <c r="BQ92" s="232">
        <v>47</v>
      </c>
      <c r="BR92" s="234">
        <v>47</v>
      </c>
      <c r="BS92" s="233" t="s">
        <v>5666</v>
      </c>
      <c r="BT92" s="232">
        <v>268</v>
      </c>
      <c r="BU92" s="234">
        <v>140</v>
      </c>
      <c r="BV92" s="238">
        <v>0.34</v>
      </c>
      <c r="BW92" s="239" t="s">
        <v>910</v>
      </c>
      <c r="BX92" s="233" t="s">
        <v>733</v>
      </c>
      <c r="BY92" s="233" t="s">
        <v>910</v>
      </c>
      <c r="BZ92" s="232">
        <v>27.75</v>
      </c>
      <c r="CA92" s="233" t="s">
        <v>1214</v>
      </c>
      <c r="CB92" s="232">
        <v>650</v>
      </c>
      <c r="CC92" s="233" t="s">
        <v>5667</v>
      </c>
      <c r="CD92" s="233" t="s">
        <v>5668</v>
      </c>
      <c r="CE92" s="233" t="s">
        <v>3320</v>
      </c>
      <c r="CF92" s="233" t="s">
        <v>733</v>
      </c>
      <c r="CG92" s="233" t="s">
        <v>1214</v>
      </c>
      <c r="CH92" s="232">
        <v>2026.5</v>
      </c>
      <c r="CI92" s="232">
        <v>1884.6</v>
      </c>
      <c r="CJ92" s="233" t="s">
        <v>7378</v>
      </c>
      <c r="CK92" s="232">
        <v>365</v>
      </c>
      <c r="CL92" s="232">
        <v>93</v>
      </c>
      <c r="CM92" s="232">
        <v>90</v>
      </c>
      <c r="CN92" s="232">
        <v>25</v>
      </c>
      <c r="CO92" s="237">
        <v>46387</v>
      </c>
      <c r="CP92" s="232">
        <v>2026</v>
      </c>
      <c r="CQ92" s="232">
        <v>2</v>
      </c>
      <c r="CR92" s="232">
        <v>8</v>
      </c>
      <c r="CS92" s="233" t="s">
        <v>7655</v>
      </c>
      <c r="CT92" s="232">
        <v>570812</v>
      </c>
      <c r="CU92" s="233" t="s">
        <v>3320</v>
      </c>
      <c r="CV92" s="233" t="s">
        <v>3320</v>
      </c>
      <c r="CW92" s="233" t="s">
        <v>3320</v>
      </c>
      <c r="CX92" s="233" t="s">
        <v>3320</v>
      </c>
      <c r="CY92" s="233" t="s">
        <v>3320</v>
      </c>
      <c r="CZ92" s="233" t="s">
        <v>3320</v>
      </c>
      <c r="DA92" s="233" t="s">
        <v>3320</v>
      </c>
      <c r="DB92" s="233" t="s">
        <v>3320</v>
      </c>
      <c r="DC92" s="233" t="s">
        <v>3320</v>
      </c>
      <c r="DD92" s="233" t="s">
        <v>3320</v>
      </c>
      <c r="DE92" s="235"/>
      <c r="DF92" s="233" t="s">
        <v>3320</v>
      </c>
      <c r="DG92" s="233" t="s">
        <v>3320</v>
      </c>
      <c r="DH92" s="233" t="s">
        <v>3320</v>
      </c>
      <c r="DI92" s="233" t="s">
        <v>3320</v>
      </c>
      <c r="DJ92" s="233" t="s">
        <v>3320</v>
      </c>
      <c r="DK92" s="233" t="s">
        <v>3320</v>
      </c>
      <c r="DL92" s="235"/>
      <c r="DM92" s="233" t="s">
        <v>3320</v>
      </c>
      <c r="DN92" s="233" t="s">
        <v>3320</v>
      </c>
      <c r="DO92" s="233" t="s">
        <v>3320</v>
      </c>
      <c r="DP92" s="235"/>
      <c r="DQ92" s="233" t="s">
        <v>3320</v>
      </c>
      <c r="DR92" s="233" t="s">
        <v>3320</v>
      </c>
      <c r="DS92" s="233" t="s">
        <v>3320</v>
      </c>
      <c r="DT92" s="233" t="s">
        <v>3320</v>
      </c>
      <c r="DU92" s="233" t="s">
        <v>3320</v>
      </c>
      <c r="DV92" s="233" t="s">
        <v>3320</v>
      </c>
      <c r="DW92" s="233" t="s">
        <v>3320</v>
      </c>
      <c r="DX92" s="233" t="s">
        <v>3320</v>
      </c>
      <c r="DY92" s="233" t="s">
        <v>3320</v>
      </c>
      <c r="DZ92" s="233" t="s">
        <v>3320</v>
      </c>
      <c r="EA92" s="233" t="s">
        <v>3320</v>
      </c>
      <c r="EB92" s="233" t="s">
        <v>3320</v>
      </c>
      <c r="EC92" s="233" t="s">
        <v>3320</v>
      </c>
      <c r="ED92" s="233" t="s">
        <v>3320</v>
      </c>
      <c r="EE92" s="233" t="s">
        <v>3320</v>
      </c>
      <c r="EF92" s="233" t="s">
        <v>3320</v>
      </c>
      <c r="EG92" s="233" t="s">
        <v>3320</v>
      </c>
      <c r="EH92" s="233" t="s">
        <v>3320</v>
      </c>
      <c r="EI92" s="233" t="s">
        <v>3320</v>
      </c>
      <c r="EJ92" s="233" t="s">
        <v>3320</v>
      </c>
      <c r="EK92" s="233" t="s">
        <v>3320</v>
      </c>
      <c r="EL92" s="233" t="s">
        <v>3320</v>
      </c>
      <c r="EM92" s="233" t="s">
        <v>3320</v>
      </c>
      <c r="EN92" s="233" t="s">
        <v>3320</v>
      </c>
      <c r="EO92" s="233" t="s">
        <v>3320</v>
      </c>
      <c r="EP92" s="233" t="s">
        <v>3320</v>
      </c>
      <c r="EQ92" s="233" t="s">
        <v>3320</v>
      </c>
      <c r="ER92" s="233" t="s">
        <v>3320</v>
      </c>
      <c r="ES92" s="233" t="s">
        <v>3320</v>
      </c>
      <c r="ET92" s="233" t="s">
        <v>3320</v>
      </c>
      <c r="EU92" s="233" t="s">
        <v>3320</v>
      </c>
      <c r="EV92" s="233" t="s">
        <v>3320</v>
      </c>
      <c r="EW92" s="233" t="s">
        <v>3320</v>
      </c>
      <c r="EX92" s="233" t="s">
        <v>3320</v>
      </c>
      <c r="EY92" s="233" t="s">
        <v>3320</v>
      </c>
      <c r="EZ92" s="233" t="s">
        <v>3320</v>
      </c>
      <c r="FA92" s="233" t="s">
        <v>3320</v>
      </c>
      <c r="FB92" s="233" t="s">
        <v>3320</v>
      </c>
      <c r="FC92" s="233" t="s">
        <v>3320</v>
      </c>
      <c r="FD92" s="233" t="s">
        <v>3320</v>
      </c>
      <c r="FE92" s="233" t="s">
        <v>3320</v>
      </c>
      <c r="FF92" s="233" t="s">
        <v>3320</v>
      </c>
      <c r="FG92" s="233" t="s">
        <v>3320</v>
      </c>
      <c r="FH92" s="233" t="s">
        <v>3320</v>
      </c>
      <c r="FI92" s="233" t="s">
        <v>3320</v>
      </c>
      <c r="FJ92" s="233" t="s">
        <v>3320</v>
      </c>
      <c r="FK92" s="233" t="s">
        <v>3320</v>
      </c>
      <c r="FL92" s="233" t="s">
        <v>3320</v>
      </c>
      <c r="FM92" s="233" t="s">
        <v>3320</v>
      </c>
      <c r="FN92" s="240">
        <v>57081200</v>
      </c>
      <c r="FO92" s="232">
        <v>57</v>
      </c>
      <c r="FP92" s="233" t="s">
        <v>1214</v>
      </c>
      <c r="FQ92" s="233" t="s">
        <v>733</v>
      </c>
      <c r="FR92" s="233" t="s">
        <v>733</v>
      </c>
      <c r="FS92" s="233" t="s">
        <v>733</v>
      </c>
      <c r="FT92" s="233" t="s">
        <v>431</v>
      </c>
      <c r="FU92" s="233" t="s">
        <v>7656</v>
      </c>
      <c r="FV92" s="233" t="s">
        <v>7657</v>
      </c>
      <c r="FW92" s="241" t="s">
        <v>7654</v>
      </c>
      <c r="FX92" s="242">
        <v>115</v>
      </c>
      <c r="FY92" s="233" t="s">
        <v>7658</v>
      </c>
      <c r="FZ92" s="240">
        <v>57081200</v>
      </c>
      <c r="GA92" s="240">
        <v>6500000</v>
      </c>
      <c r="GB92" s="240">
        <v>1425</v>
      </c>
      <c r="GC92" s="240">
        <v>28792</v>
      </c>
      <c r="GD92" s="233" t="s">
        <v>5674</v>
      </c>
      <c r="GE92" s="233" t="s">
        <v>1214</v>
      </c>
      <c r="GF92" s="233" t="s">
        <v>1214</v>
      </c>
      <c r="GG92" s="233" t="s">
        <v>5675</v>
      </c>
      <c r="GH92" s="233" t="s">
        <v>1214</v>
      </c>
      <c r="GI92" s="233" t="s">
        <v>1214</v>
      </c>
      <c r="GJ92" s="233" t="s">
        <v>1214</v>
      </c>
      <c r="GK92" s="233" t="s">
        <v>733</v>
      </c>
      <c r="GL92" s="233" t="s">
        <v>1214</v>
      </c>
      <c r="GM92" s="243" t="s">
        <v>5676</v>
      </c>
      <c r="GN92" s="233" t="s">
        <v>3320</v>
      </c>
      <c r="GO92" s="233" t="s">
        <v>733</v>
      </c>
      <c r="GP92" s="233" t="s">
        <v>5721</v>
      </c>
      <c r="GQ92" s="233" t="s">
        <v>733</v>
      </c>
      <c r="GR92" s="233" t="s">
        <v>5679</v>
      </c>
      <c r="GS92" s="233" t="s">
        <v>3320</v>
      </c>
      <c r="GT92" s="233" t="s">
        <v>3320</v>
      </c>
      <c r="GU92" s="232">
        <v>0.6</v>
      </c>
      <c r="GV92" s="233" t="s">
        <v>733</v>
      </c>
      <c r="GW92" s="233" t="s">
        <v>5679</v>
      </c>
      <c r="GX92" s="233" t="s">
        <v>7659</v>
      </c>
      <c r="GY92" s="233" t="s">
        <v>733</v>
      </c>
      <c r="GZ92" s="233" t="s">
        <v>3320</v>
      </c>
      <c r="HA92" s="233" t="s">
        <v>7660</v>
      </c>
      <c r="HB92" s="233" t="s">
        <v>7661</v>
      </c>
      <c r="HC92" s="233" t="s">
        <v>5683</v>
      </c>
      <c r="HD92" s="233" t="s">
        <v>6273</v>
      </c>
      <c r="HE92" s="233" t="s">
        <v>5684</v>
      </c>
      <c r="HF92" s="233" t="s">
        <v>733</v>
      </c>
      <c r="HG92" s="233" t="s">
        <v>1214</v>
      </c>
      <c r="HH92" s="244">
        <v>46083.417881944442</v>
      </c>
      <c r="HI92" s="244">
        <v>46084.008206018516</v>
      </c>
      <c r="HJ92" s="233" t="s">
        <v>5685</v>
      </c>
      <c r="HK92" s="233" t="s">
        <v>3320</v>
      </c>
      <c r="HL92" s="233" t="s">
        <v>3320</v>
      </c>
      <c r="HM92" s="233" t="s">
        <v>3320</v>
      </c>
      <c r="HN92" s="233" t="s">
        <v>3320</v>
      </c>
      <c r="HO92" s="233" t="s">
        <v>3320</v>
      </c>
      <c r="HP92" s="233" t="s">
        <v>3320</v>
      </c>
      <c r="HQ92" s="233" t="s">
        <v>3320</v>
      </c>
      <c r="HR92" s="233" t="s">
        <v>3320</v>
      </c>
      <c r="HS92" s="233" t="s">
        <v>3320</v>
      </c>
      <c r="HT92" s="233" t="s">
        <v>3320</v>
      </c>
      <c r="HU92" s="233" t="s">
        <v>3320</v>
      </c>
      <c r="HV92" s="233" t="s">
        <v>3320</v>
      </c>
      <c r="HW92" s="233" t="s">
        <v>3320</v>
      </c>
      <c r="HX92" s="233" t="s">
        <v>3320</v>
      </c>
      <c r="HY92" s="233" t="s">
        <v>3320</v>
      </c>
      <c r="HZ92" s="233" t="s">
        <v>3320</v>
      </c>
      <c r="IA92" s="233" t="s">
        <v>3320</v>
      </c>
      <c r="IB92" s="233" t="s">
        <v>3320</v>
      </c>
      <c r="IC92" s="233" t="s">
        <v>3320</v>
      </c>
      <c r="ID92" s="233" t="s">
        <v>3320</v>
      </c>
      <c r="IE92" s="233" t="s">
        <v>3320</v>
      </c>
      <c r="IF92" s="233" t="s">
        <v>3320</v>
      </c>
      <c r="IG92" s="233" t="s">
        <v>3320</v>
      </c>
      <c r="IH92" s="233" t="s">
        <v>3320</v>
      </c>
      <c r="II92" s="233" t="s">
        <v>3320</v>
      </c>
      <c r="IJ92" s="233" t="s">
        <v>3320</v>
      </c>
      <c r="IK92" s="233" t="s">
        <v>3320</v>
      </c>
      <c r="IL92" s="233" t="s">
        <v>3320</v>
      </c>
      <c r="IM92" s="233" t="s">
        <v>3320</v>
      </c>
      <c r="IN92" s="233" t="s">
        <v>3320</v>
      </c>
      <c r="IO92" s="233" t="s">
        <v>3320</v>
      </c>
      <c r="IP92" s="233" t="s">
        <v>3320</v>
      </c>
      <c r="IQ92" s="233" t="s">
        <v>3320</v>
      </c>
      <c r="IR92" s="233" t="s">
        <v>3320</v>
      </c>
      <c r="IS92" s="233" t="s">
        <v>3320</v>
      </c>
      <c r="IT92" s="233" t="s">
        <v>3320</v>
      </c>
      <c r="IU92" s="233" t="s">
        <v>3320</v>
      </c>
      <c r="IV92" s="233" t="s">
        <v>3320</v>
      </c>
      <c r="IW92" s="234" t="s">
        <v>85</v>
      </c>
      <c r="IX92" s="257">
        <v>45610</v>
      </c>
      <c r="IY92" s="234" t="s">
        <v>910</v>
      </c>
      <c r="IZ92" s="234" t="s">
        <v>5810</v>
      </c>
      <c r="JA92" s="235"/>
      <c r="JB92" s="233"/>
      <c r="JC92" s="233"/>
      <c r="JD92" s="233"/>
      <c r="JE92" s="235"/>
      <c r="JF92" s="232" t="s">
        <v>3320</v>
      </c>
      <c r="JG92" s="232" t="s">
        <v>3320</v>
      </c>
      <c r="JH92" s="232" t="s">
        <v>3320</v>
      </c>
      <c r="JI92" s="232" t="s">
        <v>3320</v>
      </c>
      <c r="JJ92" s="232" t="s">
        <v>3320</v>
      </c>
      <c r="JK92" s="233" t="s">
        <v>202</v>
      </c>
      <c r="JL92" s="235"/>
      <c r="JM92" s="235"/>
      <c r="JN92" s="233" t="s">
        <v>202</v>
      </c>
      <c r="JO92" s="232">
        <v>7</v>
      </c>
      <c r="JP92" s="232">
        <v>0</v>
      </c>
      <c r="JQ92" s="233"/>
      <c r="JR92" s="233"/>
      <c r="JS92" s="233"/>
      <c r="JT92" s="233"/>
      <c r="JU92" s="233"/>
      <c r="JV92" s="233"/>
      <c r="JW92" s="233"/>
      <c r="JX92" s="233"/>
      <c r="JY92" s="233"/>
      <c r="JZ92" s="233"/>
      <c r="KA92" s="233"/>
      <c r="KB92" s="233"/>
      <c r="KC92" s="233"/>
      <c r="KD92" s="233"/>
      <c r="KE92" s="233"/>
      <c r="KF92" s="233"/>
      <c r="KG92" s="233"/>
      <c r="KH92" s="233"/>
      <c r="KI92" s="233"/>
      <c r="KJ92" s="233"/>
      <c r="KK92" s="233"/>
      <c r="KL92" s="233"/>
      <c r="KM92" s="233"/>
      <c r="KN92" s="232" t="s">
        <v>3320</v>
      </c>
      <c r="KO92" s="232" t="s">
        <v>3320</v>
      </c>
      <c r="KP92" s="232" t="s">
        <v>3320</v>
      </c>
      <c r="KQ92" s="235"/>
      <c r="KR92" s="235"/>
      <c r="KS92" s="235"/>
      <c r="KT92" s="233"/>
      <c r="KU92" s="235"/>
      <c r="KV92" s="235"/>
      <c r="KW92" s="235"/>
      <c r="KX92" s="233"/>
      <c r="KY92" s="232">
        <v>47</v>
      </c>
      <c r="KZ92" s="236">
        <v>0</v>
      </c>
      <c r="LA92" s="235"/>
      <c r="LB92" s="232">
        <v>0</v>
      </c>
      <c r="LC92" s="233"/>
      <c r="LD92" s="235"/>
      <c r="LE92" s="235"/>
      <c r="LF92" s="235"/>
    </row>
    <row r="93" spans="1:318" ht="49.5" customHeight="1" thickBot="1">
      <c r="A93" s="231" t="s">
        <v>5638</v>
      </c>
      <c r="B93" s="232">
        <v>1028</v>
      </c>
      <c r="C93" s="233" t="s">
        <v>7662</v>
      </c>
      <c r="D93" s="233" t="s">
        <v>7663</v>
      </c>
      <c r="E93" s="232">
        <v>1028</v>
      </c>
      <c r="F93" s="235"/>
      <c r="G93" s="233" t="s">
        <v>7664</v>
      </c>
      <c r="H93" s="233" t="s">
        <v>7665</v>
      </c>
      <c r="I93" s="234">
        <v>1</v>
      </c>
      <c r="J93" s="235"/>
      <c r="K93" s="234" t="s">
        <v>68</v>
      </c>
      <c r="L93" s="235"/>
      <c r="M93" s="234">
        <v>1</v>
      </c>
      <c r="N93" s="235"/>
      <c r="O93" s="235"/>
      <c r="P93" s="235"/>
      <c r="Q93" s="234">
        <v>0</v>
      </c>
      <c r="R93" s="234" t="s">
        <v>68</v>
      </c>
      <c r="S93" s="234">
        <v>2</v>
      </c>
      <c r="T93" s="235"/>
      <c r="U93" s="235"/>
      <c r="V93" s="233" t="s">
        <v>7666</v>
      </c>
      <c r="W93" s="233" t="s">
        <v>5643</v>
      </c>
      <c r="X93" s="232">
        <v>1</v>
      </c>
      <c r="Y93" s="232">
        <v>30</v>
      </c>
      <c r="Z93" s="236">
        <v>0</v>
      </c>
      <c r="AA93" s="236">
        <v>0</v>
      </c>
      <c r="AB93" s="232">
        <v>1</v>
      </c>
      <c r="AC93" s="233" t="s">
        <v>5644</v>
      </c>
      <c r="AD93" s="233" t="s">
        <v>5644</v>
      </c>
      <c r="AE93" s="234" t="s">
        <v>5645</v>
      </c>
      <c r="AF93" s="233" t="s">
        <v>5646</v>
      </c>
      <c r="AG93" s="234" t="s">
        <v>5645</v>
      </c>
      <c r="AH93" s="233" t="s">
        <v>262</v>
      </c>
      <c r="AI93" s="233" t="s">
        <v>270</v>
      </c>
      <c r="AJ93" s="233" t="s">
        <v>7604</v>
      </c>
      <c r="AK93" s="233" t="s">
        <v>5698</v>
      </c>
      <c r="AL93" s="233" t="s">
        <v>673</v>
      </c>
      <c r="AM93" s="233" t="s">
        <v>7667</v>
      </c>
      <c r="AN93" s="233" t="s">
        <v>3320</v>
      </c>
      <c r="AO93" s="233" t="s">
        <v>7668</v>
      </c>
      <c r="AP93" s="233" t="s">
        <v>7669</v>
      </c>
      <c r="AQ93" s="233" t="s">
        <v>7670</v>
      </c>
      <c r="AR93" s="233" t="s">
        <v>7609</v>
      </c>
      <c r="AS93" s="233" t="s">
        <v>7671</v>
      </c>
      <c r="AT93" s="233" t="s">
        <v>733</v>
      </c>
      <c r="AU93" s="233" t="s">
        <v>733</v>
      </c>
      <c r="AV93" s="233" t="s">
        <v>733</v>
      </c>
      <c r="AW93" s="233" t="s">
        <v>3320</v>
      </c>
      <c r="AX93" s="233" t="s">
        <v>5656</v>
      </c>
      <c r="AY93" s="233" t="s">
        <v>733</v>
      </c>
      <c r="AZ93" s="233" t="s">
        <v>5657</v>
      </c>
      <c r="BA93" s="233" t="s">
        <v>5859</v>
      </c>
      <c r="BB93" s="233" t="s">
        <v>7612</v>
      </c>
      <c r="BC93" s="233" t="s">
        <v>5660</v>
      </c>
      <c r="BD93" s="233" t="s">
        <v>7672</v>
      </c>
      <c r="BE93" s="233" t="s">
        <v>7673</v>
      </c>
      <c r="BF93" s="234" t="s">
        <v>1214</v>
      </c>
      <c r="BG93" s="233" t="s">
        <v>3320</v>
      </c>
      <c r="BH93" s="233" t="s">
        <v>5955</v>
      </c>
      <c r="BI93" s="233" t="s">
        <v>5955</v>
      </c>
      <c r="BJ93" s="233" t="s">
        <v>3603</v>
      </c>
      <c r="BK93" s="233" t="s">
        <v>3905</v>
      </c>
      <c r="BL93" s="234">
        <v>115</v>
      </c>
      <c r="BM93" s="233" t="s">
        <v>5712</v>
      </c>
      <c r="BN93" s="237">
        <v>47118</v>
      </c>
      <c r="BO93" s="232">
        <v>18</v>
      </c>
      <c r="BP93" s="232">
        <v>2028</v>
      </c>
      <c r="BQ93" s="232">
        <v>30</v>
      </c>
      <c r="BR93" s="234">
        <v>30</v>
      </c>
      <c r="BS93" s="233" t="s">
        <v>5666</v>
      </c>
      <c r="BT93" s="232">
        <v>132</v>
      </c>
      <c r="BU93" s="234">
        <v>79.02</v>
      </c>
      <c r="BV93" s="238">
        <v>0.3</v>
      </c>
      <c r="BW93" s="239" t="s">
        <v>910</v>
      </c>
      <c r="BX93" s="233" t="s">
        <v>733</v>
      </c>
      <c r="BY93" s="233" t="s">
        <v>910</v>
      </c>
      <c r="BZ93" s="232">
        <v>31</v>
      </c>
      <c r="CA93" s="233" t="s">
        <v>1214</v>
      </c>
      <c r="CB93" s="232">
        <v>725</v>
      </c>
      <c r="CC93" s="233" t="s">
        <v>5713</v>
      </c>
      <c r="CD93" s="233" t="s">
        <v>5668</v>
      </c>
      <c r="CE93" s="233" t="s">
        <v>3320</v>
      </c>
      <c r="CF93" s="233" t="s">
        <v>733</v>
      </c>
      <c r="CG93" s="233" t="s">
        <v>733</v>
      </c>
      <c r="CH93" s="232">
        <v>2372</v>
      </c>
      <c r="CI93" s="232">
        <v>2273</v>
      </c>
      <c r="CJ93" s="233" t="s">
        <v>7045</v>
      </c>
      <c r="CK93" s="232">
        <v>365</v>
      </c>
      <c r="CL93" s="232">
        <v>88</v>
      </c>
      <c r="CM93" s="232">
        <v>98</v>
      </c>
      <c r="CN93" s="232">
        <v>35</v>
      </c>
      <c r="CO93" s="237">
        <v>46356</v>
      </c>
      <c r="CP93" s="232">
        <v>2026</v>
      </c>
      <c r="CQ93" s="232">
        <v>0.4</v>
      </c>
      <c r="CR93" s="232">
        <v>9</v>
      </c>
      <c r="CS93" s="233" t="s">
        <v>7672</v>
      </c>
      <c r="CT93" s="232">
        <v>93600</v>
      </c>
      <c r="CU93" s="233" t="s">
        <v>3320</v>
      </c>
      <c r="CV93" s="233" t="s">
        <v>3320</v>
      </c>
      <c r="CW93" s="233" t="s">
        <v>3320</v>
      </c>
      <c r="CX93" s="233" t="s">
        <v>3320</v>
      </c>
      <c r="CY93" s="233" t="s">
        <v>3320</v>
      </c>
      <c r="CZ93" s="233" t="s">
        <v>3320</v>
      </c>
      <c r="DA93" s="233" t="s">
        <v>3320</v>
      </c>
      <c r="DB93" s="233" t="s">
        <v>3320</v>
      </c>
      <c r="DC93" s="233" t="s">
        <v>3320</v>
      </c>
      <c r="DD93" s="233" t="s">
        <v>3320</v>
      </c>
      <c r="DE93" s="235"/>
      <c r="DF93" s="233" t="s">
        <v>3320</v>
      </c>
      <c r="DG93" s="233" t="s">
        <v>3320</v>
      </c>
      <c r="DH93" s="233" t="s">
        <v>3320</v>
      </c>
      <c r="DI93" s="233" t="s">
        <v>3320</v>
      </c>
      <c r="DJ93" s="233" t="s">
        <v>3320</v>
      </c>
      <c r="DK93" s="233" t="s">
        <v>3320</v>
      </c>
      <c r="DL93" s="235"/>
      <c r="DM93" s="233" t="s">
        <v>3320</v>
      </c>
      <c r="DN93" s="233" t="s">
        <v>3320</v>
      </c>
      <c r="DO93" s="233" t="s">
        <v>3320</v>
      </c>
      <c r="DP93" s="235"/>
      <c r="DQ93" s="233" t="s">
        <v>3320</v>
      </c>
      <c r="DR93" s="233" t="s">
        <v>3320</v>
      </c>
      <c r="DS93" s="233" t="s">
        <v>3320</v>
      </c>
      <c r="DT93" s="233" t="s">
        <v>3320</v>
      </c>
      <c r="DU93" s="233" t="s">
        <v>3320</v>
      </c>
      <c r="DV93" s="233" t="s">
        <v>3320</v>
      </c>
      <c r="DW93" s="233" t="s">
        <v>3320</v>
      </c>
      <c r="DX93" s="233" t="s">
        <v>3320</v>
      </c>
      <c r="DY93" s="233" t="s">
        <v>3320</v>
      </c>
      <c r="DZ93" s="233" t="s">
        <v>3320</v>
      </c>
      <c r="EA93" s="233" t="s">
        <v>3320</v>
      </c>
      <c r="EB93" s="233" t="s">
        <v>3320</v>
      </c>
      <c r="EC93" s="233" t="s">
        <v>3320</v>
      </c>
      <c r="ED93" s="233" t="s">
        <v>3320</v>
      </c>
      <c r="EE93" s="233" t="s">
        <v>3320</v>
      </c>
      <c r="EF93" s="233" t="s">
        <v>3320</v>
      </c>
      <c r="EG93" s="233" t="s">
        <v>3320</v>
      </c>
      <c r="EH93" s="233" t="s">
        <v>3320</v>
      </c>
      <c r="EI93" s="233" t="s">
        <v>3320</v>
      </c>
      <c r="EJ93" s="233" t="s">
        <v>3320</v>
      </c>
      <c r="EK93" s="233" t="s">
        <v>3320</v>
      </c>
      <c r="EL93" s="233" t="s">
        <v>3320</v>
      </c>
      <c r="EM93" s="233" t="s">
        <v>3320</v>
      </c>
      <c r="EN93" s="233" t="s">
        <v>3320</v>
      </c>
      <c r="EO93" s="233" t="s">
        <v>3320</v>
      </c>
      <c r="EP93" s="233" t="s">
        <v>3320</v>
      </c>
      <c r="EQ93" s="233" t="s">
        <v>3320</v>
      </c>
      <c r="ER93" s="233" t="s">
        <v>3320</v>
      </c>
      <c r="ES93" s="233" t="s">
        <v>3320</v>
      </c>
      <c r="ET93" s="233" t="s">
        <v>3320</v>
      </c>
      <c r="EU93" s="233" t="s">
        <v>3320</v>
      </c>
      <c r="EV93" s="233" t="s">
        <v>3320</v>
      </c>
      <c r="EW93" s="233" t="s">
        <v>3320</v>
      </c>
      <c r="EX93" s="233" t="s">
        <v>3320</v>
      </c>
      <c r="EY93" s="233" t="s">
        <v>3320</v>
      </c>
      <c r="EZ93" s="233" t="s">
        <v>3320</v>
      </c>
      <c r="FA93" s="233" t="s">
        <v>3320</v>
      </c>
      <c r="FB93" s="233" t="s">
        <v>3320</v>
      </c>
      <c r="FC93" s="233" t="s">
        <v>3320</v>
      </c>
      <c r="FD93" s="233" t="s">
        <v>3320</v>
      </c>
      <c r="FE93" s="233" t="s">
        <v>3320</v>
      </c>
      <c r="FF93" s="233" t="s">
        <v>3320</v>
      </c>
      <c r="FG93" s="233" t="s">
        <v>3320</v>
      </c>
      <c r="FH93" s="233" t="s">
        <v>3320</v>
      </c>
      <c r="FI93" s="233" t="s">
        <v>3320</v>
      </c>
      <c r="FJ93" s="233" t="s">
        <v>3320</v>
      </c>
      <c r="FK93" s="233" t="s">
        <v>3320</v>
      </c>
      <c r="FL93" s="233" t="s">
        <v>3320</v>
      </c>
      <c r="FM93" s="233" t="s">
        <v>3320</v>
      </c>
      <c r="FN93" s="240">
        <v>35200000</v>
      </c>
      <c r="FO93" s="232">
        <v>35</v>
      </c>
      <c r="FP93" s="233" t="s">
        <v>733</v>
      </c>
      <c r="FQ93" s="233" t="s">
        <v>733</v>
      </c>
      <c r="FR93" s="233" t="s">
        <v>733</v>
      </c>
      <c r="FS93" s="233" t="s">
        <v>733</v>
      </c>
      <c r="FT93" s="233" t="s">
        <v>1661</v>
      </c>
      <c r="FU93" s="233" t="s">
        <v>7674</v>
      </c>
      <c r="FV93" s="233" t="s">
        <v>7675</v>
      </c>
      <c r="FW93" s="241" t="s">
        <v>3905</v>
      </c>
      <c r="FX93" s="242">
        <v>115</v>
      </c>
      <c r="FY93" s="233" t="s">
        <v>7676</v>
      </c>
      <c r="FZ93" s="240">
        <v>35200000</v>
      </c>
      <c r="GA93" s="240">
        <v>3400000</v>
      </c>
      <c r="GB93" s="240">
        <v>76700</v>
      </c>
      <c r="GC93" s="240">
        <v>16250</v>
      </c>
      <c r="GD93" s="233" t="s">
        <v>7672</v>
      </c>
      <c r="GE93" s="233" t="s">
        <v>733</v>
      </c>
      <c r="GF93" s="233" t="s">
        <v>733</v>
      </c>
      <c r="GG93" s="233" t="s">
        <v>7672</v>
      </c>
      <c r="GH93" s="233" t="s">
        <v>733</v>
      </c>
      <c r="GI93" s="233" t="s">
        <v>733</v>
      </c>
      <c r="GJ93" s="233" t="s">
        <v>733</v>
      </c>
      <c r="GK93" s="233" t="s">
        <v>733</v>
      </c>
      <c r="GL93" s="233" t="s">
        <v>733</v>
      </c>
      <c r="GM93" s="243" t="s">
        <v>5676</v>
      </c>
      <c r="GN93" s="233" t="s">
        <v>3320</v>
      </c>
      <c r="GO93" s="233" t="s">
        <v>733</v>
      </c>
      <c r="GP93" s="233" t="s">
        <v>5872</v>
      </c>
      <c r="GQ93" s="233" t="s">
        <v>733</v>
      </c>
      <c r="GR93" s="233" t="s">
        <v>5679</v>
      </c>
      <c r="GS93" s="233" t="s">
        <v>3320</v>
      </c>
      <c r="GT93" s="233" t="s">
        <v>3320</v>
      </c>
      <c r="GU93" s="232">
        <v>1</v>
      </c>
      <c r="GV93" s="233" t="s">
        <v>733</v>
      </c>
      <c r="GW93" s="233" t="s">
        <v>5679</v>
      </c>
      <c r="GX93" s="233" t="s">
        <v>7677</v>
      </c>
      <c r="GY93" s="233" t="s">
        <v>1214</v>
      </c>
      <c r="GZ93" s="233" t="s">
        <v>3320</v>
      </c>
      <c r="HA93" s="233" t="s">
        <v>7678</v>
      </c>
      <c r="HB93" s="233" t="s">
        <v>7679</v>
      </c>
      <c r="HC93" s="233" t="s">
        <v>3320</v>
      </c>
      <c r="HD93" s="233" t="s">
        <v>3320</v>
      </c>
      <c r="HE93" s="233" t="s">
        <v>3320</v>
      </c>
      <c r="HF93" s="233" t="s">
        <v>733</v>
      </c>
      <c r="HG93" s="233" t="s">
        <v>1214</v>
      </c>
      <c r="HH93" s="244">
        <v>46081.945127314815</v>
      </c>
      <c r="HI93" s="244">
        <v>46083.957743055558</v>
      </c>
      <c r="HJ93" s="233" t="s">
        <v>5685</v>
      </c>
      <c r="HK93" s="233" t="s">
        <v>3320</v>
      </c>
      <c r="HL93" s="233" t="s">
        <v>3320</v>
      </c>
      <c r="HM93" s="233" t="s">
        <v>3320</v>
      </c>
      <c r="HN93" s="233" t="s">
        <v>3320</v>
      </c>
      <c r="HO93" s="233" t="s">
        <v>3320</v>
      </c>
      <c r="HP93" s="233" t="s">
        <v>3320</v>
      </c>
      <c r="HQ93" s="233" t="s">
        <v>3320</v>
      </c>
      <c r="HR93" s="233" t="s">
        <v>3320</v>
      </c>
      <c r="HS93" s="233" t="s">
        <v>3320</v>
      </c>
      <c r="HT93" s="233" t="s">
        <v>3320</v>
      </c>
      <c r="HU93" s="233" t="s">
        <v>3320</v>
      </c>
      <c r="HV93" s="233" t="s">
        <v>3320</v>
      </c>
      <c r="HW93" s="233" t="s">
        <v>3320</v>
      </c>
      <c r="HX93" s="233" t="s">
        <v>3320</v>
      </c>
      <c r="HY93" s="233" t="s">
        <v>3320</v>
      </c>
      <c r="HZ93" s="233" t="s">
        <v>3320</v>
      </c>
      <c r="IA93" s="233" t="s">
        <v>3320</v>
      </c>
      <c r="IB93" s="233" t="s">
        <v>3320</v>
      </c>
      <c r="IC93" s="233" t="s">
        <v>3320</v>
      </c>
      <c r="ID93" s="233" t="s">
        <v>3320</v>
      </c>
      <c r="IE93" s="233" t="s">
        <v>3320</v>
      </c>
      <c r="IF93" s="233" t="s">
        <v>3320</v>
      </c>
      <c r="IG93" s="233" t="s">
        <v>3320</v>
      </c>
      <c r="IH93" s="233" t="s">
        <v>3320</v>
      </c>
      <c r="II93" s="233" t="s">
        <v>3320</v>
      </c>
      <c r="IJ93" s="233" t="s">
        <v>3320</v>
      </c>
      <c r="IK93" s="233" t="s">
        <v>3320</v>
      </c>
      <c r="IL93" s="233" t="s">
        <v>3320</v>
      </c>
      <c r="IM93" s="233" t="s">
        <v>3320</v>
      </c>
      <c r="IN93" s="233" t="s">
        <v>3320</v>
      </c>
      <c r="IO93" s="233" t="s">
        <v>3320</v>
      </c>
      <c r="IP93" s="233" t="s">
        <v>3320</v>
      </c>
      <c r="IQ93" s="233" t="s">
        <v>3320</v>
      </c>
      <c r="IR93" s="233" t="s">
        <v>3320</v>
      </c>
      <c r="IS93" s="233" t="s">
        <v>3320</v>
      </c>
      <c r="IT93" s="233" t="s">
        <v>3320</v>
      </c>
      <c r="IU93" s="233" t="s">
        <v>3320</v>
      </c>
      <c r="IV93" s="233" t="s">
        <v>3320</v>
      </c>
      <c r="IW93" s="249" t="s">
        <v>5965</v>
      </c>
      <c r="IX93" s="250" t="s">
        <v>3320</v>
      </c>
      <c r="IY93" s="250" t="s">
        <v>5966</v>
      </c>
      <c r="IZ93" s="249" t="s">
        <v>5967</v>
      </c>
      <c r="JA93" s="235"/>
      <c r="JB93" s="233"/>
      <c r="JC93" s="233"/>
      <c r="JD93" s="233"/>
      <c r="JE93" s="235"/>
      <c r="JF93" s="232" t="s">
        <v>3320</v>
      </c>
      <c r="JG93" s="232" t="s">
        <v>3320</v>
      </c>
      <c r="JH93" s="232" t="s">
        <v>3320</v>
      </c>
      <c r="JI93" s="232" t="s">
        <v>3320</v>
      </c>
      <c r="JJ93" s="232" t="s">
        <v>3320</v>
      </c>
      <c r="JK93" s="233" t="s">
        <v>202</v>
      </c>
      <c r="JL93" s="235"/>
      <c r="JM93" s="235"/>
      <c r="JN93" s="233" t="s">
        <v>202</v>
      </c>
      <c r="JO93" s="232">
        <v>5</v>
      </c>
      <c r="JP93" s="232">
        <v>0</v>
      </c>
      <c r="JQ93" s="233"/>
      <c r="JR93" s="233"/>
      <c r="JS93" s="233"/>
      <c r="JT93" s="233"/>
      <c r="JU93" s="233"/>
      <c r="JV93" s="233"/>
      <c r="JW93" s="233"/>
      <c r="JX93" s="233"/>
      <c r="JY93" s="233"/>
      <c r="JZ93" s="233"/>
      <c r="KA93" s="233"/>
      <c r="KB93" s="233"/>
      <c r="KC93" s="233"/>
      <c r="KD93" s="233"/>
      <c r="KE93" s="233"/>
      <c r="KF93" s="233"/>
      <c r="KG93" s="233"/>
      <c r="KH93" s="233"/>
      <c r="KI93" s="233"/>
      <c r="KJ93" s="233"/>
      <c r="KK93" s="233"/>
      <c r="KL93" s="233"/>
      <c r="KM93" s="233"/>
      <c r="KN93" s="232" t="s">
        <v>3320</v>
      </c>
      <c r="KO93" s="232" t="s">
        <v>3320</v>
      </c>
      <c r="KP93" s="232" t="s">
        <v>3320</v>
      </c>
      <c r="KQ93" s="235"/>
      <c r="KR93" s="235"/>
      <c r="KS93" s="235"/>
      <c r="KT93" s="233"/>
      <c r="KU93" s="235"/>
      <c r="KV93" s="235"/>
      <c r="KW93" s="235"/>
      <c r="KX93" s="233"/>
      <c r="KY93" s="232">
        <v>30</v>
      </c>
      <c r="KZ93" s="236">
        <v>0</v>
      </c>
      <c r="LA93" s="235"/>
      <c r="LB93" s="232">
        <v>0</v>
      </c>
      <c r="LC93" s="233"/>
      <c r="LD93" s="235"/>
      <c r="LE93" s="235"/>
      <c r="LF93" s="235"/>
    </row>
    <row r="94" spans="1:318" ht="49.5" customHeight="1" thickBot="1">
      <c r="A94" s="231" t="s">
        <v>5638</v>
      </c>
      <c r="B94" s="232">
        <v>910</v>
      </c>
      <c r="C94" s="233" t="s">
        <v>7680</v>
      </c>
      <c r="D94" s="233" t="s">
        <v>7681</v>
      </c>
      <c r="E94" s="232">
        <v>910</v>
      </c>
      <c r="F94" s="232">
        <v>66</v>
      </c>
      <c r="G94" s="233" t="s">
        <v>5641</v>
      </c>
      <c r="H94" s="233" t="s">
        <v>525</v>
      </c>
      <c r="I94" s="234">
        <v>3</v>
      </c>
      <c r="J94" s="235"/>
      <c r="K94" s="234" t="s">
        <v>68</v>
      </c>
      <c r="L94" s="235"/>
      <c r="M94" s="234">
        <v>3</v>
      </c>
      <c r="N94" s="235"/>
      <c r="O94" s="235"/>
      <c r="P94" s="235"/>
      <c r="Q94" s="234">
        <v>0</v>
      </c>
      <c r="R94" s="234" t="s">
        <v>68</v>
      </c>
      <c r="S94" s="235"/>
      <c r="T94" s="235"/>
      <c r="U94" s="235"/>
      <c r="V94" s="233" t="s">
        <v>7682</v>
      </c>
      <c r="W94" s="233" t="s">
        <v>5643</v>
      </c>
      <c r="X94" s="232">
        <v>1</v>
      </c>
      <c r="Y94" s="232">
        <v>67</v>
      </c>
      <c r="Z94" s="236">
        <v>0</v>
      </c>
      <c r="AA94" s="236">
        <v>0</v>
      </c>
      <c r="AB94" s="232">
        <v>1</v>
      </c>
      <c r="AC94" s="233" t="s">
        <v>5644</v>
      </c>
      <c r="AD94" s="233" t="s">
        <v>5644</v>
      </c>
      <c r="AE94" s="234" t="s">
        <v>5645</v>
      </c>
      <c r="AF94" s="233" t="s">
        <v>5646</v>
      </c>
      <c r="AG94" s="234" t="s">
        <v>5645</v>
      </c>
      <c r="AH94" s="233" t="s">
        <v>520</v>
      </c>
      <c r="AI94" s="233" t="s">
        <v>525</v>
      </c>
      <c r="AJ94" s="233" t="s">
        <v>7542</v>
      </c>
      <c r="AK94" s="233" t="s">
        <v>5648</v>
      </c>
      <c r="AL94" s="233" t="s">
        <v>5649</v>
      </c>
      <c r="AM94" s="233" t="s">
        <v>5650</v>
      </c>
      <c r="AN94" s="233" t="s">
        <v>525</v>
      </c>
      <c r="AO94" s="233" t="s">
        <v>5651</v>
      </c>
      <c r="AP94" s="233" t="s">
        <v>5652</v>
      </c>
      <c r="AQ94" s="233" t="s">
        <v>5653</v>
      </c>
      <c r="AR94" s="233" t="s">
        <v>5654</v>
      </c>
      <c r="AS94" s="233" t="s">
        <v>5655</v>
      </c>
      <c r="AT94" s="233" t="s">
        <v>733</v>
      </c>
      <c r="AU94" s="233" t="s">
        <v>733</v>
      </c>
      <c r="AV94" s="233" t="s">
        <v>733</v>
      </c>
      <c r="AW94" s="233" t="s">
        <v>3320</v>
      </c>
      <c r="AX94" s="233" t="s">
        <v>5656</v>
      </c>
      <c r="AY94" s="233" t="s">
        <v>733</v>
      </c>
      <c r="AZ94" s="233" t="s">
        <v>5657</v>
      </c>
      <c r="BA94" s="233" t="s">
        <v>5658</v>
      </c>
      <c r="BB94" s="233" t="s">
        <v>5659</v>
      </c>
      <c r="BC94" s="233" t="s">
        <v>5660</v>
      </c>
      <c r="BD94" s="233" t="s">
        <v>5661</v>
      </c>
      <c r="BE94" s="233" t="s">
        <v>5662</v>
      </c>
      <c r="BF94" s="234" t="s">
        <v>1214</v>
      </c>
      <c r="BG94" s="233" t="s">
        <v>3320</v>
      </c>
      <c r="BH94" s="233" t="s">
        <v>5747</v>
      </c>
      <c r="BI94" s="233" t="s">
        <v>5747</v>
      </c>
      <c r="BJ94" s="233" t="s">
        <v>7683</v>
      </c>
      <c r="BK94" s="233" t="s">
        <v>7684</v>
      </c>
      <c r="BL94" s="234">
        <v>115</v>
      </c>
      <c r="BM94" s="233" t="s">
        <v>5665</v>
      </c>
      <c r="BN94" s="237">
        <v>46935</v>
      </c>
      <c r="BO94" s="232">
        <v>18</v>
      </c>
      <c r="BP94" s="232">
        <v>2028</v>
      </c>
      <c r="BQ94" s="232">
        <v>67</v>
      </c>
      <c r="BR94" s="234">
        <v>67</v>
      </c>
      <c r="BS94" s="233" t="s">
        <v>5666</v>
      </c>
      <c r="BT94" s="232">
        <v>357</v>
      </c>
      <c r="BU94" s="234">
        <v>172.3</v>
      </c>
      <c r="BV94" s="238">
        <v>0.28999999999999998</v>
      </c>
      <c r="BW94" s="239" t="s">
        <v>910</v>
      </c>
      <c r="BX94" s="233" t="s">
        <v>733</v>
      </c>
      <c r="BY94" s="235"/>
      <c r="BZ94" s="232">
        <v>25.7</v>
      </c>
      <c r="CA94" s="233" t="s">
        <v>1214</v>
      </c>
      <c r="CB94" s="232">
        <v>650</v>
      </c>
      <c r="CC94" s="233" t="s">
        <v>5667</v>
      </c>
      <c r="CD94" s="233" t="s">
        <v>5668</v>
      </c>
      <c r="CE94" s="233" t="s">
        <v>3320</v>
      </c>
      <c r="CF94" s="233" t="s">
        <v>733</v>
      </c>
      <c r="CG94" s="233" t="s">
        <v>1214</v>
      </c>
      <c r="CH94" s="232">
        <v>1936</v>
      </c>
      <c r="CI94" s="232">
        <v>1800.5</v>
      </c>
      <c r="CJ94" s="233" t="s">
        <v>7293</v>
      </c>
      <c r="CK94" s="232">
        <v>365</v>
      </c>
      <c r="CL94" s="232">
        <v>93</v>
      </c>
      <c r="CM94" s="232">
        <v>90</v>
      </c>
      <c r="CN94" s="232">
        <v>25</v>
      </c>
      <c r="CO94" s="237">
        <v>46387</v>
      </c>
      <c r="CP94" s="232">
        <v>2026</v>
      </c>
      <c r="CQ94" s="232">
        <v>0.4</v>
      </c>
      <c r="CR94" s="232">
        <v>8</v>
      </c>
      <c r="CS94" s="233" t="s">
        <v>7642</v>
      </c>
      <c r="CT94" s="232">
        <v>727016</v>
      </c>
      <c r="CU94" s="233" t="s">
        <v>3320</v>
      </c>
      <c r="CV94" s="233" t="s">
        <v>3320</v>
      </c>
      <c r="CW94" s="233" t="s">
        <v>3320</v>
      </c>
      <c r="CX94" s="233" t="s">
        <v>3320</v>
      </c>
      <c r="CY94" s="233" t="s">
        <v>3320</v>
      </c>
      <c r="CZ94" s="233" t="s">
        <v>3320</v>
      </c>
      <c r="DA94" s="233" t="s">
        <v>3320</v>
      </c>
      <c r="DB94" s="233" t="s">
        <v>3320</v>
      </c>
      <c r="DC94" s="233" t="s">
        <v>3320</v>
      </c>
      <c r="DD94" s="233" t="s">
        <v>3320</v>
      </c>
      <c r="DE94" s="235"/>
      <c r="DF94" s="233" t="s">
        <v>3320</v>
      </c>
      <c r="DG94" s="233" t="s">
        <v>3320</v>
      </c>
      <c r="DH94" s="233" t="s">
        <v>3320</v>
      </c>
      <c r="DI94" s="233" t="s">
        <v>3320</v>
      </c>
      <c r="DJ94" s="233" t="s">
        <v>3320</v>
      </c>
      <c r="DK94" s="233" t="s">
        <v>3320</v>
      </c>
      <c r="DL94" s="235"/>
      <c r="DM94" s="233" t="s">
        <v>3320</v>
      </c>
      <c r="DN94" s="233" t="s">
        <v>3320</v>
      </c>
      <c r="DO94" s="233" t="s">
        <v>3320</v>
      </c>
      <c r="DP94" s="235"/>
      <c r="DQ94" s="233" t="s">
        <v>3320</v>
      </c>
      <c r="DR94" s="233" t="s">
        <v>3320</v>
      </c>
      <c r="DS94" s="233" t="s">
        <v>3320</v>
      </c>
      <c r="DT94" s="233" t="s">
        <v>3320</v>
      </c>
      <c r="DU94" s="233" t="s">
        <v>3320</v>
      </c>
      <c r="DV94" s="233" t="s">
        <v>3320</v>
      </c>
      <c r="DW94" s="233" t="s">
        <v>3320</v>
      </c>
      <c r="DX94" s="233" t="s">
        <v>3320</v>
      </c>
      <c r="DY94" s="233" t="s">
        <v>3320</v>
      </c>
      <c r="DZ94" s="233" t="s">
        <v>3320</v>
      </c>
      <c r="EA94" s="233" t="s">
        <v>3320</v>
      </c>
      <c r="EB94" s="233" t="s">
        <v>3320</v>
      </c>
      <c r="EC94" s="233" t="s">
        <v>3320</v>
      </c>
      <c r="ED94" s="233" t="s">
        <v>3320</v>
      </c>
      <c r="EE94" s="233" t="s">
        <v>3320</v>
      </c>
      <c r="EF94" s="233" t="s">
        <v>3320</v>
      </c>
      <c r="EG94" s="233" t="s">
        <v>3320</v>
      </c>
      <c r="EH94" s="233" t="s">
        <v>3320</v>
      </c>
      <c r="EI94" s="233" t="s">
        <v>3320</v>
      </c>
      <c r="EJ94" s="233" t="s">
        <v>3320</v>
      </c>
      <c r="EK94" s="233" t="s">
        <v>3320</v>
      </c>
      <c r="EL94" s="233" t="s">
        <v>3320</v>
      </c>
      <c r="EM94" s="233" t="s">
        <v>3320</v>
      </c>
      <c r="EN94" s="233" t="s">
        <v>3320</v>
      </c>
      <c r="EO94" s="233" t="s">
        <v>3320</v>
      </c>
      <c r="EP94" s="233" t="s">
        <v>3320</v>
      </c>
      <c r="EQ94" s="233" t="s">
        <v>3320</v>
      </c>
      <c r="ER94" s="233" t="s">
        <v>3320</v>
      </c>
      <c r="ES94" s="233" t="s">
        <v>3320</v>
      </c>
      <c r="ET94" s="233" t="s">
        <v>3320</v>
      </c>
      <c r="EU94" s="233" t="s">
        <v>3320</v>
      </c>
      <c r="EV94" s="233" t="s">
        <v>3320</v>
      </c>
      <c r="EW94" s="233" t="s">
        <v>3320</v>
      </c>
      <c r="EX94" s="233" t="s">
        <v>3320</v>
      </c>
      <c r="EY94" s="233" t="s">
        <v>3320</v>
      </c>
      <c r="EZ94" s="233" t="s">
        <v>3320</v>
      </c>
      <c r="FA94" s="233" t="s">
        <v>3320</v>
      </c>
      <c r="FB94" s="233" t="s">
        <v>3320</v>
      </c>
      <c r="FC94" s="233" t="s">
        <v>3320</v>
      </c>
      <c r="FD94" s="233" t="s">
        <v>3320</v>
      </c>
      <c r="FE94" s="233" t="s">
        <v>3320</v>
      </c>
      <c r="FF94" s="233" t="s">
        <v>3320</v>
      </c>
      <c r="FG94" s="233" t="s">
        <v>3320</v>
      </c>
      <c r="FH94" s="233" t="s">
        <v>3320</v>
      </c>
      <c r="FI94" s="233" t="s">
        <v>3320</v>
      </c>
      <c r="FJ94" s="233" t="s">
        <v>3320</v>
      </c>
      <c r="FK94" s="233" t="s">
        <v>3320</v>
      </c>
      <c r="FL94" s="233" t="s">
        <v>3320</v>
      </c>
      <c r="FM94" s="233" t="s">
        <v>3320</v>
      </c>
      <c r="FN94" s="240">
        <v>72701600</v>
      </c>
      <c r="FO94" s="232">
        <v>73</v>
      </c>
      <c r="FP94" s="233" t="s">
        <v>1214</v>
      </c>
      <c r="FQ94" s="233" t="s">
        <v>733</v>
      </c>
      <c r="FR94" s="233" t="s">
        <v>733</v>
      </c>
      <c r="FS94" s="233" t="s">
        <v>733</v>
      </c>
      <c r="FT94" s="233" t="s">
        <v>1699</v>
      </c>
      <c r="FU94" s="233" t="s">
        <v>7685</v>
      </c>
      <c r="FV94" s="233" t="s">
        <v>7686</v>
      </c>
      <c r="FW94" s="241" t="s">
        <v>7684</v>
      </c>
      <c r="FX94" s="242">
        <v>115</v>
      </c>
      <c r="FY94" s="233" t="s">
        <v>7687</v>
      </c>
      <c r="FZ94" s="240">
        <v>72701600</v>
      </c>
      <c r="GA94" s="240">
        <v>8600000</v>
      </c>
      <c r="GB94" s="240">
        <v>1408</v>
      </c>
      <c r="GC94" s="240">
        <v>38375</v>
      </c>
      <c r="GD94" s="233" t="s">
        <v>5674</v>
      </c>
      <c r="GE94" s="233" t="s">
        <v>1214</v>
      </c>
      <c r="GF94" s="233" t="s">
        <v>1214</v>
      </c>
      <c r="GG94" s="233" t="s">
        <v>5675</v>
      </c>
      <c r="GH94" s="233" t="s">
        <v>1214</v>
      </c>
      <c r="GI94" s="233" t="s">
        <v>1214</v>
      </c>
      <c r="GJ94" s="233" t="s">
        <v>1214</v>
      </c>
      <c r="GK94" s="233" t="s">
        <v>1214</v>
      </c>
      <c r="GL94" s="233" t="s">
        <v>1214</v>
      </c>
      <c r="GM94" s="243" t="s">
        <v>5676</v>
      </c>
      <c r="GN94" s="233" t="s">
        <v>3320</v>
      </c>
      <c r="GO94" s="233" t="s">
        <v>733</v>
      </c>
      <c r="GP94" s="233" t="s">
        <v>5721</v>
      </c>
      <c r="GQ94" s="233" t="s">
        <v>733</v>
      </c>
      <c r="GR94" s="233" t="s">
        <v>5679</v>
      </c>
      <c r="GS94" s="233" t="s">
        <v>3320</v>
      </c>
      <c r="GT94" s="233" t="s">
        <v>3320</v>
      </c>
      <c r="GU94" s="232">
        <v>0.6</v>
      </c>
      <c r="GV94" s="233" t="s">
        <v>733</v>
      </c>
      <c r="GW94" s="233" t="s">
        <v>5679</v>
      </c>
      <c r="GX94" s="233" t="s">
        <v>7688</v>
      </c>
      <c r="GY94" s="233" t="s">
        <v>733</v>
      </c>
      <c r="GZ94" s="233" t="s">
        <v>3320</v>
      </c>
      <c r="HA94" s="233" t="s">
        <v>7689</v>
      </c>
      <c r="HB94" s="233" t="s">
        <v>7690</v>
      </c>
      <c r="HC94" s="233" t="s">
        <v>5683</v>
      </c>
      <c r="HD94" s="233" t="s">
        <v>5683</v>
      </c>
      <c r="HE94" s="233" t="s">
        <v>5684</v>
      </c>
      <c r="HF94" s="233" t="s">
        <v>733</v>
      </c>
      <c r="HG94" s="233" t="s">
        <v>1214</v>
      </c>
      <c r="HH94" s="244">
        <v>46079.880925925929</v>
      </c>
      <c r="HI94" s="244">
        <v>46083.801400462966</v>
      </c>
      <c r="HJ94" s="233" t="s">
        <v>5685</v>
      </c>
      <c r="HK94" s="233" t="s">
        <v>3320</v>
      </c>
      <c r="HL94" s="233" t="s">
        <v>3320</v>
      </c>
      <c r="HM94" s="233" t="s">
        <v>3320</v>
      </c>
      <c r="HN94" s="233" t="s">
        <v>3320</v>
      </c>
      <c r="HO94" s="233" t="s">
        <v>3320</v>
      </c>
      <c r="HP94" s="233" t="s">
        <v>3320</v>
      </c>
      <c r="HQ94" s="233" t="s">
        <v>3320</v>
      </c>
      <c r="HR94" s="233" t="s">
        <v>3320</v>
      </c>
      <c r="HS94" s="233" t="s">
        <v>3320</v>
      </c>
      <c r="HT94" s="233" t="s">
        <v>3320</v>
      </c>
      <c r="HU94" s="233" t="s">
        <v>3320</v>
      </c>
      <c r="HV94" s="233" t="s">
        <v>3320</v>
      </c>
      <c r="HW94" s="233" t="s">
        <v>3320</v>
      </c>
      <c r="HX94" s="233" t="s">
        <v>3320</v>
      </c>
      <c r="HY94" s="233" t="s">
        <v>3320</v>
      </c>
      <c r="HZ94" s="233" t="s">
        <v>3320</v>
      </c>
      <c r="IA94" s="233" t="s">
        <v>3320</v>
      </c>
      <c r="IB94" s="233" t="s">
        <v>3320</v>
      </c>
      <c r="IC94" s="233" t="s">
        <v>3320</v>
      </c>
      <c r="ID94" s="233" t="s">
        <v>3320</v>
      </c>
      <c r="IE94" s="233" t="s">
        <v>3320</v>
      </c>
      <c r="IF94" s="233" t="s">
        <v>3320</v>
      </c>
      <c r="IG94" s="233" t="s">
        <v>3320</v>
      </c>
      <c r="IH94" s="233" t="s">
        <v>3320</v>
      </c>
      <c r="II94" s="233" t="s">
        <v>3320</v>
      </c>
      <c r="IJ94" s="233" t="s">
        <v>3320</v>
      </c>
      <c r="IK94" s="233" t="s">
        <v>3320</v>
      </c>
      <c r="IL94" s="233" t="s">
        <v>3320</v>
      </c>
      <c r="IM94" s="233" t="s">
        <v>3320</v>
      </c>
      <c r="IN94" s="233" t="s">
        <v>3320</v>
      </c>
      <c r="IO94" s="233" t="s">
        <v>3320</v>
      </c>
      <c r="IP94" s="233" t="s">
        <v>3320</v>
      </c>
      <c r="IQ94" s="233" t="s">
        <v>3320</v>
      </c>
      <c r="IR94" s="233" t="s">
        <v>3320</v>
      </c>
      <c r="IS94" s="233" t="s">
        <v>3320</v>
      </c>
      <c r="IT94" s="233" t="s">
        <v>3320</v>
      </c>
      <c r="IU94" s="233" t="s">
        <v>3320</v>
      </c>
      <c r="IV94" s="233" t="s">
        <v>3320</v>
      </c>
      <c r="IW94" s="234" t="s">
        <v>93</v>
      </c>
      <c r="IX94" s="257">
        <v>46080</v>
      </c>
      <c r="IY94" s="234" t="s">
        <v>910</v>
      </c>
      <c r="IZ94" s="235"/>
      <c r="JA94" s="235"/>
      <c r="JB94" s="233"/>
      <c r="JC94" s="233"/>
      <c r="JD94" s="233"/>
      <c r="JE94" s="235"/>
      <c r="JF94" s="232" t="s">
        <v>3320</v>
      </c>
      <c r="JG94" s="232" t="s">
        <v>3320</v>
      </c>
      <c r="JH94" s="232" t="s">
        <v>3320</v>
      </c>
      <c r="JI94" s="232" t="s">
        <v>3320</v>
      </c>
      <c r="JJ94" s="232" t="s">
        <v>3320</v>
      </c>
      <c r="JK94" s="233" t="s">
        <v>202</v>
      </c>
      <c r="JL94" s="235"/>
      <c r="JM94" s="235"/>
      <c r="JN94" s="233" t="s">
        <v>202</v>
      </c>
      <c r="JO94" s="232">
        <v>6</v>
      </c>
      <c r="JP94" s="232">
        <v>0</v>
      </c>
      <c r="JQ94" s="233"/>
      <c r="JR94" s="233"/>
      <c r="JS94" s="233"/>
      <c r="JT94" s="233"/>
      <c r="JU94" s="233"/>
      <c r="JV94" s="233"/>
      <c r="JW94" s="233"/>
      <c r="JX94" s="233"/>
      <c r="JY94" s="233"/>
      <c r="JZ94" s="233"/>
      <c r="KA94" s="233"/>
      <c r="KB94" s="233"/>
      <c r="KC94" s="233"/>
      <c r="KD94" s="233"/>
      <c r="KE94" s="233"/>
      <c r="KF94" s="233"/>
      <c r="KG94" s="233"/>
      <c r="KH94" s="233"/>
      <c r="KI94" s="233"/>
      <c r="KJ94" s="233"/>
      <c r="KK94" s="233"/>
      <c r="KL94" s="233"/>
      <c r="KM94" s="233"/>
      <c r="KN94" s="232" t="s">
        <v>3320</v>
      </c>
      <c r="KO94" s="232" t="s">
        <v>3320</v>
      </c>
      <c r="KP94" s="232" t="s">
        <v>3320</v>
      </c>
      <c r="KQ94" s="235"/>
      <c r="KR94" s="235"/>
      <c r="KS94" s="235"/>
      <c r="KT94" s="233"/>
      <c r="KU94" s="235"/>
      <c r="KV94" s="235"/>
      <c r="KW94" s="235"/>
      <c r="KX94" s="233"/>
      <c r="KY94" s="232">
        <v>67</v>
      </c>
      <c r="KZ94" s="236">
        <v>0</v>
      </c>
      <c r="LA94" s="235"/>
      <c r="LB94" s="232">
        <v>0</v>
      </c>
      <c r="LC94" s="233"/>
      <c r="LD94" s="235"/>
      <c r="LE94" s="235"/>
      <c r="LF94" s="235"/>
    </row>
    <row r="95" spans="1:318" ht="49.5" customHeight="1" thickBot="1">
      <c r="A95" s="231" t="s">
        <v>5638</v>
      </c>
      <c r="B95" s="232">
        <v>860</v>
      </c>
      <c r="C95" s="233" t="s">
        <v>7691</v>
      </c>
      <c r="D95" s="233" t="s">
        <v>7692</v>
      </c>
      <c r="E95" s="232">
        <v>860</v>
      </c>
      <c r="F95" s="235"/>
      <c r="G95" s="233" t="s">
        <v>7693</v>
      </c>
      <c r="H95" s="233" t="s">
        <v>7694</v>
      </c>
      <c r="I95" s="234">
        <v>1</v>
      </c>
      <c r="J95" s="235"/>
      <c r="K95" s="234" t="s">
        <v>68</v>
      </c>
      <c r="L95" s="235"/>
      <c r="M95" s="234">
        <v>1</v>
      </c>
      <c r="N95" s="235"/>
      <c r="O95" s="235"/>
      <c r="P95" s="235"/>
      <c r="Q95" s="234">
        <v>0</v>
      </c>
      <c r="R95" s="234" t="s">
        <v>68</v>
      </c>
      <c r="S95" s="235"/>
      <c r="T95" s="235"/>
      <c r="U95" s="235"/>
      <c r="V95" s="233" t="s">
        <v>7695</v>
      </c>
      <c r="W95" s="233" t="s">
        <v>7696</v>
      </c>
      <c r="X95" s="232">
        <v>2.1739130430000002</v>
      </c>
      <c r="Y95" s="232">
        <v>50</v>
      </c>
      <c r="Z95" s="236">
        <v>0</v>
      </c>
      <c r="AA95" s="236">
        <v>0</v>
      </c>
      <c r="AB95" s="232">
        <v>1</v>
      </c>
      <c r="AC95" s="233" t="s">
        <v>7697</v>
      </c>
      <c r="AD95" s="233" t="s">
        <v>7698</v>
      </c>
      <c r="AE95" s="234" t="s">
        <v>5645</v>
      </c>
      <c r="AF95" s="233" t="s">
        <v>5693</v>
      </c>
      <c r="AG95" s="234" t="s">
        <v>5645</v>
      </c>
      <c r="AH95" s="233" t="s">
        <v>7697</v>
      </c>
      <c r="AI95" s="233" t="s">
        <v>5698</v>
      </c>
      <c r="AJ95" s="233" t="s">
        <v>5698</v>
      </c>
      <c r="AK95" s="233" t="s">
        <v>5698</v>
      </c>
      <c r="AL95" s="233" t="s">
        <v>7699</v>
      </c>
      <c r="AM95" s="233" t="s">
        <v>7700</v>
      </c>
      <c r="AN95" s="233" t="s">
        <v>7694</v>
      </c>
      <c r="AO95" s="233" t="s">
        <v>7701</v>
      </c>
      <c r="AP95" s="233" t="s">
        <v>5698</v>
      </c>
      <c r="AQ95" s="233" t="s">
        <v>7702</v>
      </c>
      <c r="AR95" s="233" t="s">
        <v>7702</v>
      </c>
      <c r="AS95" s="233" t="s">
        <v>7703</v>
      </c>
      <c r="AT95" s="233" t="s">
        <v>733</v>
      </c>
      <c r="AU95" s="233" t="s">
        <v>733</v>
      </c>
      <c r="AV95" s="233" t="s">
        <v>733</v>
      </c>
      <c r="AW95" s="233" t="s">
        <v>3320</v>
      </c>
      <c r="AX95" s="233" t="s">
        <v>7704</v>
      </c>
      <c r="AY95" s="233" t="s">
        <v>733</v>
      </c>
      <c r="AZ95" s="233" t="s">
        <v>7705</v>
      </c>
      <c r="BA95" s="233" t="s">
        <v>7706</v>
      </c>
      <c r="BB95" s="233" t="s">
        <v>7707</v>
      </c>
      <c r="BC95" s="233" t="s">
        <v>7708</v>
      </c>
      <c r="BD95" s="233" t="s">
        <v>7709</v>
      </c>
      <c r="BE95" s="233" t="s">
        <v>7710</v>
      </c>
      <c r="BF95" s="234" t="s">
        <v>1214</v>
      </c>
      <c r="BG95" s="233" t="s">
        <v>3320</v>
      </c>
      <c r="BH95" s="233" t="s">
        <v>5955</v>
      </c>
      <c r="BI95" s="233" t="s">
        <v>5955</v>
      </c>
      <c r="BJ95" s="233" t="s">
        <v>3596</v>
      </c>
      <c r="BK95" s="233" t="s">
        <v>7711</v>
      </c>
      <c r="BL95" s="234">
        <v>69</v>
      </c>
      <c r="BM95" s="233" t="s">
        <v>5665</v>
      </c>
      <c r="BN95" s="237">
        <v>47478</v>
      </c>
      <c r="BO95" s="232">
        <v>24</v>
      </c>
      <c r="BP95" s="232">
        <v>2029</v>
      </c>
      <c r="BQ95" s="232">
        <v>23</v>
      </c>
      <c r="BR95" s="234">
        <v>23</v>
      </c>
      <c r="BS95" s="233" t="s">
        <v>5666</v>
      </c>
      <c r="BT95" s="232">
        <v>5</v>
      </c>
      <c r="BU95" s="234">
        <v>198</v>
      </c>
      <c r="BV95" s="238">
        <v>0.98</v>
      </c>
      <c r="BW95" s="239" t="s">
        <v>910</v>
      </c>
      <c r="BX95" s="233" t="s">
        <v>733</v>
      </c>
      <c r="BY95" s="233" t="s">
        <v>910</v>
      </c>
      <c r="BZ95" s="233" t="s">
        <v>3320</v>
      </c>
      <c r="CA95" s="233" t="s">
        <v>3320</v>
      </c>
      <c r="CB95" s="233" t="s">
        <v>3320</v>
      </c>
      <c r="CC95" s="233" t="s">
        <v>3320</v>
      </c>
      <c r="CD95" s="233" t="s">
        <v>3320</v>
      </c>
      <c r="CE95" s="233" t="s">
        <v>3320</v>
      </c>
      <c r="CF95" s="233" t="s">
        <v>3320</v>
      </c>
      <c r="CG95" s="233" t="s">
        <v>3320</v>
      </c>
      <c r="CH95" s="233" t="s">
        <v>3320</v>
      </c>
      <c r="CI95" s="233" t="s">
        <v>3320</v>
      </c>
      <c r="CJ95" s="235"/>
      <c r="CK95" s="233" t="s">
        <v>3320</v>
      </c>
      <c r="CL95" s="233" t="s">
        <v>3320</v>
      </c>
      <c r="CM95" s="233" t="s">
        <v>3320</v>
      </c>
      <c r="CN95" s="233" t="s">
        <v>3320</v>
      </c>
      <c r="CO95" s="233" t="s">
        <v>3320</v>
      </c>
      <c r="CP95" s="235"/>
      <c r="CQ95" s="233" t="s">
        <v>3320</v>
      </c>
      <c r="CR95" s="233" t="s">
        <v>3320</v>
      </c>
      <c r="CS95" s="233" t="s">
        <v>3320</v>
      </c>
      <c r="CT95" s="233" t="s">
        <v>3320</v>
      </c>
      <c r="CU95" s="233" t="s">
        <v>3320</v>
      </c>
      <c r="CV95" s="233" t="s">
        <v>3320</v>
      </c>
      <c r="CW95" s="233" t="s">
        <v>3320</v>
      </c>
      <c r="CX95" s="233" t="s">
        <v>3320</v>
      </c>
      <c r="CY95" s="233" t="s">
        <v>3320</v>
      </c>
      <c r="CZ95" s="233" t="s">
        <v>3320</v>
      </c>
      <c r="DA95" s="233" t="s">
        <v>3320</v>
      </c>
      <c r="DB95" s="233" t="s">
        <v>3320</v>
      </c>
      <c r="DC95" s="233" t="s">
        <v>3320</v>
      </c>
      <c r="DD95" s="233" t="s">
        <v>3320</v>
      </c>
      <c r="DE95" s="235"/>
      <c r="DF95" s="233" t="s">
        <v>3320</v>
      </c>
      <c r="DG95" s="233" t="s">
        <v>3320</v>
      </c>
      <c r="DH95" s="233" t="s">
        <v>3320</v>
      </c>
      <c r="DI95" s="233" t="s">
        <v>3320</v>
      </c>
      <c r="DJ95" s="233" t="s">
        <v>3320</v>
      </c>
      <c r="DK95" s="233" t="s">
        <v>3320</v>
      </c>
      <c r="DL95" s="235"/>
      <c r="DM95" s="233" t="s">
        <v>3320</v>
      </c>
      <c r="DN95" s="233" t="s">
        <v>3320</v>
      </c>
      <c r="DO95" s="233" t="s">
        <v>3320</v>
      </c>
      <c r="DP95" s="235"/>
      <c r="DQ95" s="233" t="s">
        <v>3320</v>
      </c>
      <c r="DR95" s="233" t="s">
        <v>3320</v>
      </c>
      <c r="DS95" s="233" t="s">
        <v>3320</v>
      </c>
      <c r="DT95" s="233" t="s">
        <v>3320</v>
      </c>
      <c r="DU95" s="233" t="s">
        <v>3320</v>
      </c>
      <c r="DV95" s="233" t="s">
        <v>3320</v>
      </c>
      <c r="DW95" s="233" t="s">
        <v>3320</v>
      </c>
      <c r="DX95" s="233" t="s">
        <v>7712</v>
      </c>
      <c r="DY95" s="233" t="s">
        <v>6362</v>
      </c>
      <c r="DZ95" s="233" t="s">
        <v>7713</v>
      </c>
      <c r="EA95" s="233" t="s">
        <v>7714</v>
      </c>
      <c r="EB95" s="233" t="s">
        <v>7715</v>
      </c>
      <c r="EC95" s="233" t="s">
        <v>7716</v>
      </c>
      <c r="ED95" s="233" t="s">
        <v>1214</v>
      </c>
      <c r="EE95" s="233" t="s">
        <v>1214</v>
      </c>
      <c r="EF95" s="233" t="s">
        <v>5810</v>
      </c>
      <c r="EG95" s="232">
        <v>0.1</v>
      </c>
      <c r="EH95" s="232">
        <v>15</v>
      </c>
      <c r="EI95" s="233" t="s">
        <v>7717</v>
      </c>
      <c r="EJ95" s="233" t="s">
        <v>7718</v>
      </c>
      <c r="EK95" s="233" t="s">
        <v>6370</v>
      </c>
      <c r="EL95" s="233" t="s">
        <v>7719</v>
      </c>
      <c r="EM95" s="233" t="s">
        <v>7720</v>
      </c>
      <c r="EN95" s="236">
        <v>0.95</v>
      </c>
      <c r="EO95" s="233" t="s">
        <v>7721</v>
      </c>
      <c r="EP95" s="233" t="s">
        <v>3320</v>
      </c>
      <c r="EQ95" s="233" t="s">
        <v>3320</v>
      </c>
      <c r="ER95" s="233" t="s">
        <v>3320</v>
      </c>
      <c r="ES95" s="233" t="s">
        <v>3320</v>
      </c>
      <c r="ET95" s="233" t="s">
        <v>3320</v>
      </c>
      <c r="EU95" s="233" t="s">
        <v>3320</v>
      </c>
      <c r="EV95" s="233" t="s">
        <v>3320</v>
      </c>
      <c r="EW95" s="233" t="s">
        <v>3320</v>
      </c>
      <c r="EX95" s="233" t="s">
        <v>3320</v>
      </c>
      <c r="EY95" s="233" t="s">
        <v>3320</v>
      </c>
      <c r="EZ95" s="233" t="s">
        <v>3320</v>
      </c>
      <c r="FA95" s="233" t="s">
        <v>3320</v>
      </c>
      <c r="FB95" s="233" t="s">
        <v>3320</v>
      </c>
      <c r="FC95" s="233" t="s">
        <v>3320</v>
      </c>
      <c r="FD95" s="233" t="s">
        <v>3320</v>
      </c>
      <c r="FE95" s="233" t="s">
        <v>3320</v>
      </c>
      <c r="FF95" s="233" t="s">
        <v>3320</v>
      </c>
      <c r="FG95" s="233" t="s">
        <v>3320</v>
      </c>
      <c r="FH95" s="233" t="s">
        <v>3320</v>
      </c>
      <c r="FI95" s="233" t="s">
        <v>3320</v>
      </c>
      <c r="FJ95" s="233" t="s">
        <v>3320</v>
      </c>
      <c r="FK95" s="233" t="s">
        <v>3320</v>
      </c>
      <c r="FL95" s="233" t="s">
        <v>3320</v>
      </c>
      <c r="FM95" s="233" t="s">
        <v>3320</v>
      </c>
      <c r="FN95" s="240">
        <v>50000000</v>
      </c>
      <c r="FO95" s="232">
        <v>50</v>
      </c>
      <c r="FP95" s="233" t="s">
        <v>1214</v>
      </c>
      <c r="FQ95" s="233" t="s">
        <v>733</v>
      </c>
      <c r="FR95" s="233" t="s">
        <v>1214</v>
      </c>
      <c r="FS95" s="233" t="s">
        <v>1214</v>
      </c>
      <c r="FT95" s="233" t="s">
        <v>4985</v>
      </c>
      <c r="FU95" s="233" t="s">
        <v>7722</v>
      </c>
      <c r="FV95" s="233" t="s">
        <v>7723</v>
      </c>
      <c r="FW95" s="241" t="s">
        <v>7339</v>
      </c>
      <c r="FX95" s="242">
        <v>115</v>
      </c>
      <c r="FY95" s="233" t="s">
        <v>7724</v>
      </c>
      <c r="FZ95" s="240">
        <v>50000000</v>
      </c>
      <c r="GA95" s="232">
        <v>1</v>
      </c>
      <c r="GB95" s="240">
        <v>4570</v>
      </c>
      <c r="GC95" s="240">
        <v>1000</v>
      </c>
      <c r="GD95" s="233" t="s">
        <v>7725</v>
      </c>
      <c r="GE95" s="233" t="s">
        <v>1214</v>
      </c>
      <c r="GF95" s="233" t="s">
        <v>1214</v>
      </c>
      <c r="GG95" s="233" t="s">
        <v>7726</v>
      </c>
      <c r="GH95" s="233" t="s">
        <v>733</v>
      </c>
      <c r="GI95" s="233" t="s">
        <v>1214</v>
      </c>
      <c r="GJ95" s="233" t="s">
        <v>733</v>
      </c>
      <c r="GK95" s="233" t="s">
        <v>733</v>
      </c>
      <c r="GL95" s="233" t="s">
        <v>733</v>
      </c>
      <c r="GM95" s="243" t="s">
        <v>5676</v>
      </c>
      <c r="GN95" s="233" t="s">
        <v>3320</v>
      </c>
      <c r="GO95" s="233" t="s">
        <v>733</v>
      </c>
      <c r="GP95" s="233" t="s">
        <v>5872</v>
      </c>
      <c r="GQ95" s="233" t="s">
        <v>1214</v>
      </c>
      <c r="GR95" s="233" t="s">
        <v>1214</v>
      </c>
      <c r="GS95" s="233" t="s">
        <v>3320</v>
      </c>
      <c r="GT95" s="233" t="s">
        <v>3320</v>
      </c>
      <c r="GU95" s="232">
        <v>0</v>
      </c>
      <c r="GV95" s="233" t="s">
        <v>733</v>
      </c>
      <c r="GW95" s="233" t="s">
        <v>5679</v>
      </c>
      <c r="GX95" s="233" t="s">
        <v>7727</v>
      </c>
      <c r="GY95" s="233" t="s">
        <v>1214</v>
      </c>
      <c r="GZ95" s="233" t="s">
        <v>3320</v>
      </c>
      <c r="HA95" s="233" t="s">
        <v>7728</v>
      </c>
      <c r="HB95" s="233" t="s">
        <v>7729</v>
      </c>
      <c r="HC95" s="233" t="s">
        <v>3320</v>
      </c>
      <c r="HD95" s="233" t="s">
        <v>3320</v>
      </c>
      <c r="HE95" s="233" t="s">
        <v>3320</v>
      </c>
      <c r="HF95" s="233" t="s">
        <v>733</v>
      </c>
      <c r="HG95" s="233" t="s">
        <v>1214</v>
      </c>
      <c r="HH95" s="244">
        <v>46079.757592592592</v>
      </c>
      <c r="HI95" s="244">
        <v>46083.671747685185</v>
      </c>
      <c r="HJ95" s="233" t="s">
        <v>5685</v>
      </c>
      <c r="HK95" s="233" t="s">
        <v>3320</v>
      </c>
      <c r="HL95" s="233" t="s">
        <v>3320</v>
      </c>
      <c r="HM95" s="233" t="s">
        <v>3320</v>
      </c>
      <c r="HN95" s="233" t="s">
        <v>3320</v>
      </c>
      <c r="HO95" s="233" t="s">
        <v>3320</v>
      </c>
      <c r="HP95" s="233" t="s">
        <v>3320</v>
      </c>
      <c r="HQ95" s="233" t="s">
        <v>3320</v>
      </c>
      <c r="HR95" s="233" t="s">
        <v>3320</v>
      </c>
      <c r="HS95" s="233" t="s">
        <v>3320</v>
      </c>
      <c r="HT95" s="233" t="s">
        <v>3320</v>
      </c>
      <c r="HU95" s="233" t="s">
        <v>3320</v>
      </c>
      <c r="HV95" s="233" t="s">
        <v>3320</v>
      </c>
      <c r="HW95" s="233" t="s">
        <v>3320</v>
      </c>
      <c r="HX95" s="233" t="s">
        <v>3320</v>
      </c>
      <c r="HY95" s="233" t="s">
        <v>3320</v>
      </c>
      <c r="HZ95" s="233" t="s">
        <v>3320</v>
      </c>
      <c r="IA95" s="233" t="s">
        <v>3320</v>
      </c>
      <c r="IB95" s="233" t="s">
        <v>3320</v>
      </c>
      <c r="IC95" s="233" t="s">
        <v>3320</v>
      </c>
      <c r="ID95" s="233" t="s">
        <v>3320</v>
      </c>
      <c r="IE95" s="233" t="s">
        <v>3320</v>
      </c>
      <c r="IF95" s="233" t="s">
        <v>3320</v>
      </c>
      <c r="IG95" s="233" t="s">
        <v>3320</v>
      </c>
      <c r="IH95" s="233" t="s">
        <v>3320</v>
      </c>
      <c r="II95" s="233" t="s">
        <v>3320</v>
      </c>
      <c r="IJ95" s="233" t="s">
        <v>3320</v>
      </c>
      <c r="IK95" s="233" t="s">
        <v>3320</v>
      </c>
      <c r="IL95" s="233" t="s">
        <v>3320</v>
      </c>
      <c r="IM95" s="233" t="s">
        <v>3320</v>
      </c>
      <c r="IN95" s="233" t="s">
        <v>3320</v>
      </c>
      <c r="IO95" s="233" t="s">
        <v>3320</v>
      </c>
      <c r="IP95" s="233" t="s">
        <v>3320</v>
      </c>
      <c r="IQ95" s="233" t="s">
        <v>3320</v>
      </c>
      <c r="IR95" s="233" t="s">
        <v>3320</v>
      </c>
      <c r="IS95" s="233" t="s">
        <v>3320</v>
      </c>
      <c r="IT95" s="233" t="s">
        <v>3320</v>
      </c>
      <c r="IU95" s="233" t="s">
        <v>3320</v>
      </c>
      <c r="IV95" s="233" t="s">
        <v>3320</v>
      </c>
      <c r="IW95" s="249" t="s">
        <v>5965</v>
      </c>
      <c r="IX95" s="250" t="s">
        <v>3320</v>
      </c>
      <c r="IY95" s="250" t="s">
        <v>5966</v>
      </c>
      <c r="IZ95" s="249" t="s">
        <v>5967</v>
      </c>
      <c r="JA95" s="235"/>
      <c r="JB95" s="233"/>
      <c r="JC95" s="233"/>
      <c r="JD95" s="233"/>
      <c r="JE95" s="235"/>
      <c r="JF95" s="232" t="s">
        <v>3320</v>
      </c>
      <c r="JG95" s="232" t="s">
        <v>3320</v>
      </c>
      <c r="JH95" s="232" t="s">
        <v>3320</v>
      </c>
      <c r="JI95" s="232" t="s">
        <v>3320</v>
      </c>
      <c r="JJ95" s="232" t="s">
        <v>3320</v>
      </c>
      <c r="JK95" s="233" t="s">
        <v>202</v>
      </c>
      <c r="JL95" s="233" t="s">
        <v>202</v>
      </c>
      <c r="JM95" s="235"/>
      <c r="JN95" s="233" t="s">
        <v>202</v>
      </c>
      <c r="JO95" s="232">
        <v>6</v>
      </c>
      <c r="JP95" s="232">
        <v>1</v>
      </c>
      <c r="JQ95" s="233"/>
      <c r="JR95" s="233"/>
      <c r="JS95" s="233"/>
      <c r="JT95" s="233"/>
      <c r="JU95" s="233"/>
      <c r="JV95" s="233"/>
      <c r="JW95" s="233"/>
      <c r="JX95" s="233"/>
      <c r="JY95" s="233"/>
      <c r="JZ95" s="233"/>
      <c r="KA95" s="233"/>
      <c r="KB95" s="233"/>
      <c r="KC95" s="233"/>
      <c r="KD95" s="233"/>
      <c r="KE95" s="233"/>
      <c r="KF95" s="233"/>
      <c r="KG95" s="233"/>
      <c r="KH95" s="233"/>
      <c r="KI95" s="233"/>
      <c r="KJ95" s="233"/>
      <c r="KK95" s="233"/>
      <c r="KL95" s="233"/>
      <c r="KM95" s="233"/>
      <c r="KN95" s="232" t="s">
        <v>3320</v>
      </c>
      <c r="KO95" s="232" t="s">
        <v>3320</v>
      </c>
      <c r="KP95" s="232" t="s">
        <v>3320</v>
      </c>
      <c r="KQ95" s="235"/>
      <c r="KR95" s="235"/>
      <c r="KS95" s="235"/>
      <c r="KT95" s="233"/>
      <c r="KU95" s="235"/>
      <c r="KV95" s="235"/>
      <c r="KW95" s="235"/>
      <c r="KX95" s="233"/>
      <c r="KY95" s="232">
        <v>50</v>
      </c>
      <c r="KZ95" s="236">
        <v>0</v>
      </c>
      <c r="LA95" s="235"/>
      <c r="LB95" s="232">
        <v>0</v>
      </c>
      <c r="LC95" s="233"/>
      <c r="LD95" s="235"/>
      <c r="LE95" s="235"/>
      <c r="LF95" s="235"/>
    </row>
    <row r="96" spans="1:318" ht="49.5" customHeight="1" thickBot="1">
      <c r="A96" s="233" t="s">
        <v>5638</v>
      </c>
      <c r="B96" s="232">
        <v>378</v>
      </c>
      <c r="C96" s="233" t="s">
        <v>7730</v>
      </c>
      <c r="D96" s="233" t="s">
        <v>7731</v>
      </c>
      <c r="E96" s="232">
        <v>378</v>
      </c>
      <c r="F96" s="235"/>
      <c r="G96" s="233" t="s">
        <v>7732</v>
      </c>
      <c r="H96" s="233" t="s">
        <v>7733</v>
      </c>
      <c r="I96" s="234">
        <v>4</v>
      </c>
      <c r="J96" s="235"/>
      <c r="K96" s="234" t="s">
        <v>202</v>
      </c>
      <c r="L96" s="235"/>
      <c r="M96" s="235"/>
      <c r="N96" s="235"/>
      <c r="O96" s="235"/>
      <c r="P96" s="235"/>
      <c r="Q96" s="234">
        <v>0</v>
      </c>
      <c r="R96" s="234" t="s">
        <v>68</v>
      </c>
      <c r="S96" s="235"/>
      <c r="T96" s="235"/>
      <c r="U96" s="235"/>
      <c r="V96" s="233" t="s">
        <v>7734</v>
      </c>
      <c r="W96" s="233" t="s">
        <v>5643</v>
      </c>
      <c r="X96" s="232">
        <v>1</v>
      </c>
      <c r="Y96" s="232">
        <v>120</v>
      </c>
      <c r="Z96" s="236">
        <v>0</v>
      </c>
      <c r="AA96" s="236">
        <v>0</v>
      </c>
      <c r="AB96" s="232">
        <v>1</v>
      </c>
      <c r="AC96" s="233" t="s">
        <v>7735</v>
      </c>
      <c r="AD96" s="233" t="s">
        <v>7736</v>
      </c>
      <c r="AE96" s="234" t="s">
        <v>5645</v>
      </c>
      <c r="AF96" s="233" t="s">
        <v>5693</v>
      </c>
      <c r="AG96" s="234" t="s">
        <v>5645</v>
      </c>
      <c r="AH96" s="233" t="s">
        <v>7735</v>
      </c>
      <c r="AI96" s="233" t="s">
        <v>7737</v>
      </c>
      <c r="AJ96" s="233" t="s">
        <v>7738</v>
      </c>
      <c r="AK96" s="233" t="s">
        <v>5698</v>
      </c>
      <c r="AL96" s="233" t="s">
        <v>7739</v>
      </c>
      <c r="AM96" s="235"/>
      <c r="AN96" s="233" t="s">
        <v>3320</v>
      </c>
      <c r="AO96" s="233" t="s">
        <v>7740</v>
      </c>
      <c r="AP96" s="233" t="s">
        <v>5698</v>
      </c>
      <c r="AQ96" s="233" t="s">
        <v>7741</v>
      </c>
      <c r="AR96" s="233" t="s">
        <v>7741</v>
      </c>
      <c r="AS96" s="233" t="s">
        <v>7742</v>
      </c>
      <c r="AT96" s="233" t="s">
        <v>733</v>
      </c>
      <c r="AU96" s="233" t="s">
        <v>733</v>
      </c>
      <c r="AV96" s="233" t="s">
        <v>733</v>
      </c>
      <c r="AW96" s="233" t="s">
        <v>3320</v>
      </c>
      <c r="AX96" s="233" t="s">
        <v>5810</v>
      </c>
      <c r="AY96" s="233" t="s">
        <v>733</v>
      </c>
      <c r="AZ96" s="233" t="s">
        <v>7743</v>
      </c>
      <c r="BA96" s="233" t="s">
        <v>7124</v>
      </c>
      <c r="BB96" s="233" t="s">
        <v>7744</v>
      </c>
      <c r="BC96" s="233" t="s">
        <v>5810</v>
      </c>
      <c r="BD96" s="233" t="s">
        <v>7127</v>
      </c>
      <c r="BE96" s="233" t="s">
        <v>7745</v>
      </c>
      <c r="BF96" s="234" t="s">
        <v>1214</v>
      </c>
      <c r="BG96" s="233" t="s">
        <v>3320</v>
      </c>
      <c r="BH96" s="233" t="s">
        <v>5747</v>
      </c>
      <c r="BI96" s="233" t="s">
        <v>5747</v>
      </c>
      <c r="BJ96" s="233" t="s">
        <v>6646</v>
      </c>
      <c r="BK96" s="233" t="s">
        <v>7746</v>
      </c>
      <c r="BL96" s="234">
        <v>230</v>
      </c>
      <c r="BM96" s="233" t="s">
        <v>5712</v>
      </c>
      <c r="BN96" s="237">
        <v>47483</v>
      </c>
      <c r="BO96" s="232">
        <v>38</v>
      </c>
      <c r="BP96" s="232">
        <v>2029</v>
      </c>
      <c r="BQ96" s="232">
        <v>120</v>
      </c>
      <c r="BR96" s="234">
        <v>120</v>
      </c>
      <c r="BS96" s="233" t="s">
        <v>5666</v>
      </c>
      <c r="BT96" s="232">
        <v>32</v>
      </c>
      <c r="BU96" s="234">
        <v>280</v>
      </c>
      <c r="BV96" s="238">
        <v>0.27</v>
      </c>
      <c r="BW96" s="239" t="s">
        <v>910</v>
      </c>
      <c r="BX96" s="233" t="s">
        <v>733</v>
      </c>
      <c r="BY96" s="235"/>
      <c r="BZ96" s="232">
        <v>26</v>
      </c>
      <c r="CA96" s="233" t="s">
        <v>733</v>
      </c>
      <c r="CB96" s="232">
        <v>655</v>
      </c>
      <c r="CC96" s="233" t="s">
        <v>5713</v>
      </c>
      <c r="CD96" s="233" t="s">
        <v>5801</v>
      </c>
      <c r="CE96" s="233" t="s">
        <v>3320</v>
      </c>
      <c r="CF96" s="233" t="s">
        <v>733</v>
      </c>
      <c r="CG96" s="233" t="s">
        <v>733</v>
      </c>
      <c r="CH96" s="232">
        <v>1820</v>
      </c>
      <c r="CI96" s="232">
        <v>1690</v>
      </c>
      <c r="CJ96" s="233" t="s">
        <v>7747</v>
      </c>
      <c r="CK96" s="232">
        <v>360</v>
      </c>
      <c r="CL96" s="232">
        <v>88</v>
      </c>
      <c r="CM96" s="232">
        <v>97.5</v>
      </c>
      <c r="CN96" s="232">
        <v>30</v>
      </c>
      <c r="CO96" s="237">
        <v>46873</v>
      </c>
      <c r="CP96" s="232">
        <v>2028</v>
      </c>
      <c r="CQ96" s="232">
        <v>0.4</v>
      </c>
      <c r="CR96" s="232">
        <v>30</v>
      </c>
      <c r="CS96" s="233" t="s">
        <v>7748</v>
      </c>
      <c r="CT96" s="232">
        <v>15000000</v>
      </c>
      <c r="CU96" s="233" t="s">
        <v>3320</v>
      </c>
      <c r="CV96" s="233" t="s">
        <v>3320</v>
      </c>
      <c r="CW96" s="233" t="s">
        <v>3320</v>
      </c>
      <c r="CX96" s="233" t="s">
        <v>3320</v>
      </c>
      <c r="CY96" s="233" t="s">
        <v>3320</v>
      </c>
      <c r="CZ96" s="233" t="s">
        <v>3320</v>
      </c>
      <c r="DA96" s="233" t="s">
        <v>3320</v>
      </c>
      <c r="DB96" s="233" t="s">
        <v>3320</v>
      </c>
      <c r="DC96" s="233" t="s">
        <v>3320</v>
      </c>
      <c r="DD96" s="233" t="s">
        <v>3320</v>
      </c>
      <c r="DE96" s="235"/>
      <c r="DF96" s="233" t="s">
        <v>3320</v>
      </c>
      <c r="DG96" s="233" t="s">
        <v>3320</v>
      </c>
      <c r="DH96" s="233" t="s">
        <v>3320</v>
      </c>
      <c r="DI96" s="233" t="s">
        <v>3320</v>
      </c>
      <c r="DJ96" s="233" t="s">
        <v>3320</v>
      </c>
      <c r="DK96" s="233" t="s">
        <v>3320</v>
      </c>
      <c r="DL96" s="235"/>
      <c r="DM96" s="233" t="s">
        <v>3320</v>
      </c>
      <c r="DN96" s="233" t="s">
        <v>3320</v>
      </c>
      <c r="DO96" s="233" t="s">
        <v>3320</v>
      </c>
      <c r="DP96" s="235"/>
      <c r="DQ96" s="233" t="s">
        <v>3320</v>
      </c>
      <c r="DR96" s="233" t="s">
        <v>3320</v>
      </c>
      <c r="DS96" s="233" t="s">
        <v>3320</v>
      </c>
      <c r="DT96" s="233" t="s">
        <v>3320</v>
      </c>
      <c r="DU96" s="233" t="s">
        <v>3320</v>
      </c>
      <c r="DV96" s="233" t="s">
        <v>3320</v>
      </c>
      <c r="DW96" s="233" t="s">
        <v>3320</v>
      </c>
      <c r="DX96" s="233" t="s">
        <v>3320</v>
      </c>
      <c r="DY96" s="233" t="s">
        <v>3320</v>
      </c>
      <c r="DZ96" s="233" t="s">
        <v>3320</v>
      </c>
      <c r="EA96" s="233" t="s">
        <v>3320</v>
      </c>
      <c r="EB96" s="233" t="s">
        <v>3320</v>
      </c>
      <c r="EC96" s="233" t="s">
        <v>3320</v>
      </c>
      <c r="ED96" s="233" t="s">
        <v>3320</v>
      </c>
      <c r="EE96" s="233" t="s">
        <v>3320</v>
      </c>
      <c r="EF96" s="233" t="s">
        <v>3320</v>
      </c>
      <c r="EG96" s="233" t="s">
        <v>3320</v>
      </c>
      <c r="EH96" s="233" t="s">
        <v>3320</v>
      </c>
      <c r="EI96" s="233" t="s">
        <v>3320</v>
      </c>
      <c r="EJ96" s="233" t="s">
        <v>3320</v>
      </c>
      <c r="EK96" s="233" t="s">
        <v>3320</v>
      </c>
      <c r="EL96" s="233" t="s">
        <v>3320</v>
      </c>
      <c r="EM96" s="233" t="s">
        <v>3320</v>
      </c>
      <c r="EN96" s="233" t="s">
        <v>3320</v>
      </c>
      <c r="EO96" s="233" t="s">
        <v>3320</v>
      </c>
      <c r="EP96" s="233" t="s">
        <v>3320</v>
      </c>
      <c r="EQ96" s="233" t="s">
        <v>3320</v>
      </c>
      <c r="ER96" s="233" t="s">
        <v>3320</v>
      </c>
      <c r="ES96" s="233" t="s">
        <v>3320</v>
      </c>
      <c r="ET96" s="233" t="s">
        <v>3320</v>
      </c>
      <c r="EU96" s="233" t="s">
        <v>3320</v>
      </c>
      <c r="EV96" s="233" t="s">
        <v>3320</v>
      </c>
      <c r="EW96" s="233" t="s">
        <v>3320</v>
      </c>
      <c r="EX96" s="233" t="s">
        <v>3320</v>
      </c>
      <c r="EY96" s="233" t="s">
        <v>3320</v>
      </c>
      <c r="EZ96" s="233" t="s">
        <v>3320</v>
      </c>
      <c r="FA96" s="233" t="s">
        <v>3320</v>
      </c>
      <c r="FB96" s="233" t="s">
        <v>3320</v>
      </c>
      <c r="FC96" s="233" t="s">
        <v>3320</v>
      </c>
      <c r="FD96" s="233" t="s">
        <v>3320</v>
      </c>
      <c r="FE96" s="233" t="s">
        <v>3320</v>
      </c>
      <c r="FF96" s="233" t="s">
        <v>3320</v>
      </c>
      <c r="FG96" s="233" t="s">
        <v>3320</v>
      </c>
      <c r="FH96" s="233" t="s">
        <v>3320</v>
      </c>
      <c r="FI96" s="233" t="s">
        <v>3320</v>
      </c>
      <c r="FJ96" s="233" t="s">
        <v>3320</v>
      </c>
      <c r="FK96" s="233" t="s">
        <v>3320</v>
      </c>
      <c r="FL96" s="233" t="s">
        <v>3320</v>
      </c>
      <c r="FM96" s="233" t="s">
        <v>3320</v>
      </c>
      <c r="FN96" s="240">
        <v>200000000</v>
      </c>
      <c r="FO96" s="232">
        <v>200</v>
      </c>
      <c r="FP96" s="233" t="s">
        <v>733</v>
      </c>
      <c r="FQ96" s="233" t="s">
        <v>733</v>
      </c>
      <c r="FR96" s="233" t="s">
        <v>733</v>
      </c>
      <c r="FS96" s="233" t="s">
        <v>733</v>
      </c>
      <c r="FT96" s="233" t="s">
        <v>1896</v>
      </c>
      <c r="FU96" s="233" t="s">
        <v>7749</v>
      </c>
      <c r="FV96" s="233" t="s">
        <v>7750</v>
      </c>
      <c r="FW96" s="241" t="s">
        <v>7746</v>
      </c>
      <c r="FX96" s="242">
        <v>230</v>
      </c>
      <c r="FY96" s="233" t="s">
        <v>7751</v>
      </c>
      <c r="FZ96" s="240">
        <v>190000000</v>
      </c>
      <c r="GA96" s="240">
        <v>55000000</v>
      </c>
      <c r="GB96" s="240">
        <v>1500</v>
      </c>
      <c r="GC96" s="232">
        <v>250</v>
      </c>
      <c r="GD96" s="233" t="s">
        <v>7752</v>
      </c>
      <c r="GE96" s="233" t="s">
        <v>733</v>
      </c>
      <c r="GF96" s="233" t="s">
        <v>733</v>
      </c>
      <c r="GG96" s="233" t="s">
        <v>7753</v>
      </c>
      <c r="GH96" s="233" t="s">
        <v>733</v>
      </c>
      <c r="GI96" s="233" t="s">
        <v>733</v>
      </c>
      <c r="GJ96" s="233" t="s">
        <v>733</v>
      </c>
      <c r="GK96" s="233" t="s">
        <v>733</v>
      </c>
      <c r="GL96" s="233" t="s">
        <v>733</v>
      </c>
      <c r="GM96" s="243" t="s">
        <v>5676</v>
      </c>
      <c r="GN96" s="233" t="s">
        <v>3320</v>
      </c>
      <c r="GO96" s="233" t="s">
        <v>733</v>
      </c>
      <c r="GP96" s="233" t="s">
        <v>5721</v>
      </c>
      <c r="GQ96" s="233" t="s">
        <v>1214</v>
      </c>
      <c r="GR96" s="233" t="s">
        <v>1214</v>
      </c>
      <c r="GS96" s="233" t="s">
        <v>3320</v>
      </c>
      <c r="GT96" s="233" t="s">
        <v>3320</v>
      </c>
      <c r="GU96" s="232">
        <v>0</v>
      </c>
      <c r="GV96" s="233" t="s">
        <v>1214</v>
      </c>
      <c r="GW96" s="233" t="s">
        <v>1214</v>
      </c>
      <c r="GX96" s="233" t="s">
        <v>3320</v>
      </c>
      <c r="GY96" s="233" t="s">
        <v>1214</v>
      </c>
      <c r="GZ96" s="232">
        <v>8</v>
      </c>
      <c r="HA96" s="233" t="s">
        <v>7754</v>
      </c>
      <c r="HB96" s="233" t="s">
        <v>3320</v>
      </c>
      <c r="HC96" s="233" t="s">
        <v>3320</v>
      </c>
      <c r="HD96" s="233" t="s">
        <v>3320</v>
      </c>
      <c r="HE96" s="233" t="s">
        <v>3320</v>
      </c>
      <c r="HF96" s="233" t="s">
        <v>1214</v>
      </c>
      <c r="HG96" s="233" t="s">
        <v>1214</v>
      </c>
      <c r="HH96" s="244">
        <v>46073.398692129631</v>
      </c>
      <c r="HI96" s="244">
        <v>46073.735497685186</v>
      </c>
      <c r="HJ96" s="233" t="s">
        <v>5685</v>
      </c>
      <c r="HK96" s="233" t="s">
        <v>3320</v>
      </c>
      <c r="HL96" s="233" t="s">
        <v>3320</v>
      </c>
      <c r="HM96" s="233" t="s">
        <v>3320</v>
      </c>
      <c r="HN96" s="233" t="s">
        <v>3320</v>
      </c>
      <c r="HO96" s="233" t="s">
        <v>3320</v>
      </c>
      <c r="HP96" s="233" t="s">
        <v>3320</v>
      </c>
      <c r="HQ96" s="233" t="s">
        <v>3320</v>
      </c>
      <c r="HR96" s="233" t="s">
        <v>3320</v>
      </c>
      <c r="HS96" s="233" t="s">
        <v>3320</v>
      </c>
      <c r="HT96" s="233" t="s">
        <v>3320</v>
      </c>
      <c r="HU96" s="233" t="s">
        <v>3320</v>
      </c>
      <c r="HV96" s="233" t="s">
        <v>3320</v>
      </c>
      <c r="HW96" s="233" t="s">
        <v>3320</v>
      </c>
      <c r="HX96" s="233" t="s">
        <v>3320</v>
      </c>
      <c r="HY96" s="233" t="s">
        <v>3320</v>
      </c>
      <c r="HZ96" s="233" t="s">
        <v>3320</v>
      </c>
      <c r="IA96" s="233" t="s">
        <v>3320</v>
      </c>
      <c r="IB96" s="233" t="s">
        <v>3320</v>
      </c>
      <c r="IC96" s="233" t="s">
        <v>3320</v>
      </c>
      <c r="ID96" s="233" t="s">
        <v>3320</v>
      </c>
      <c r="IE96" s="233" t="s">
        <v>3320</v>
      </c>
      <c r="IF96" s="233" t="s">
        <v>3320</v>
      </c>
      <c r="IG96" s="233" t="s">
        <v>3320</v>
      </c>
      <c r="IH96" s="233" t="s">
        <v>3320</v>
      </c>
      <c r="II96" s="233" t="s">
        <v>3320</v>
      </c>
      <c r="IJ96" s="233" t="s">
        <v>3320</v>
      </c>
      <c r="IK96" s="233" t="s">
        <v>3320</v>
      </c>
      <c r="IL96" s="233" t="s">
        <v>3320</v>
      </c>
      <c r="IM96" s="233" t="s">
        <v>3320</v>
      </c>
      <c r="IN96" s="233" t="s">
        <v>3320</v>
      </c>
      <c r="IO96" s="233" t="s">
        <v>3320</v>
      </c>
      <c r="IP96" s="233" t="s">
        <v>3320</v>
      </c>
      <c r="IQ96" s="233" t="s">
        <v>3320</v>
      </c>
      <c r="IR96" s="233" t="s">
        <v>3320</v>
      </c>
      <c r="IS96" s="233" t="s">
        <v>3320</v>
      </c>
      <c r="IT96" s="233" t="s">
        <v>3320</v>
      </c>
      <c r="IU96" s="233" t="s">
        <v>3320</v>
      </c>
      <c r="IV96" s="233" t="s">
        <v>3320</v>
      </c>
      <c r="IW96" s="235"/>
      <c r="IX96" s="235"/>
      <c r="IY96" s="235"/>
      <c r="IZ96" s="235"/>
      <c r="JA96" s="235"/>
      <c r="JB96" s="233"/>
      <c r="JC96" s="233"/>
      <c r="JD96" s="233"/>
      <c r="JE96" s="235"/>
      <c r="JF96" s="232" t="s">
        <v>3320</v>
      </c>
      <c r="JG96" s="232" t="s">
        <v>3320</v>
      </c>
      <c r="JH96" s="232" t="s">
        <v>3320</v>
      </c>
      <c r="JI96" s="232" t="s">
        <v>3320</v>
      </c>
      <c r="JJ96" s="232" t="s">
        <v>3320</v>
      </c>
      <c r="JK96" s="233" t="s">
        <v>910</v>
      </c>
      <c r="JL96" s="235"/>
      <c r="JM96" s="235"/>
      <c r="JN96" s="235"/>
      <c r="JO96" s="232">
        <v>7</v>
      </c>
      <c r="JP96" s="232">
        <v>0</v>
      </c>
      <c r="JQ96" s="233"/>
      <c r="JR96" s="233"/>
      <c r="JS96" s="233"/>
      <c r="JT96" s="233"/>
      <c r="JU96" s="233"/>
      <c r="JV96" s="233"/>
      <c r="JW96" s="233"/>
      <c r="JX96" s="233"/>
      <c r="JY96" s="233"/>
      <c r="JZ96" s="233"/>
      <c r="KA96" s="233"/>
      <c r="KB96" s="233"/>
      <c r="KC96" s="233"/>
      <c r="KD96" s="233"/>
      <c r="KE96" s="233"/>
      <c r="KF96" s="233"/>
      <c r="KG96" s="233"/>
      <c r="KH96" s="233"/>
      <c r="KI96" s="233"/>
      <c r="KJ96" s="233"/>
      <c r="KK96" s="233"/>
      <c r="KL96" s="233"/>
      <c r="KM96" s="233"/>
      <c r="KN96" s="232" t="s">
        <v>3320</v>
      </c>
      <c r="KO96" s="232" t="s">
        <v>3320</v>
      </c>
      <c r="KP96" s="232" t="s">
        <v>3320</v>
      </c>
      <c r="KQ96" s="235"/>
      <c r="KR96" s="235"/>
      <c r="KS96" s="235"/>
      <c r="KT96" s="233"/>
      <c r="KU96" s="235"/>
      <c r="KV96" s="235"/>
      <c r="KW96" s="235"/>
      <c r="KX96" s="233"/>
      <c r="KY96" s="232">
        <v>120</v>
      </c>
      <c r="KZ96" s="236">
        <v>0</v>
      </c>
      <c r="LA96" s="235"/>
      <c r="LB96" s="232">
        <v>0</v>
      </c>
      <c r="LC96" s="233"/>
      <c r="LD96" s="235"/>
      <c r="LE96" s="235"/>
      <c r="LF96" s="235"/>
    </row>
    <row r="97" spans="1:318" ht="49.5" customHeight="1" thickBot="1">
      <c r="A97" s="233" t="s">
        <v>5638</v>
      </c>
      <c r="B97" s="232">
        <v>668</v>
      </c>
      <c r="C97" s="233" t="s">
        <v>7755</v>
      </c>
      <c r="D97" s="233" t="s">
        <v>7756</v>
      </c>
      <c r="E97" s="232">
        <v>668</v>
      </c>
      <c r="F97" s="232">
        <v>90</v>
      </c>
      <c r="G97" s="233" t="s">
        <v>7757</v>
      </c>
      <c r="H97" s="233" t="s">
        <v>7758</v>
      </c>
      <c r="I97" s="234" t="s">
        <v>5782</v>
      </c>
      <c r="J97" s="234">
        <v>1</v>
      </c>
      <c r="K97" s="234" t="s">
        <v>68</v>
      </c>
      <c r="L97" s="235"/>
      <c r="M97" s="234" t="s">
        <v>5782</v>
      </c>
      <c r="N97" s="235"/>
      <c r="O97" s="235"/>
      <c r="P97" s="235"/>
      <c r="Q97" s="234">
        <v>0</v>
      </c>
      <c r="R97" s="234" t="s">
        <v>68</v>
      </c>
      <c r="S97" s="235"/>
      <c r="T97" s="235"/>
      <c r="U97" s="235"/>
      <c r="V97" s="233" t="s">
        <v>7759</v>
      </c>
      <c r="W97" s="233" t="s">
        <v>5643</v>
      </c>
      <c r="X97" s="232">
        <v>1</v>
      </c>
      <c r="Y97" s="232">
        <v>180</v>
      </c>
      <c r="Z97" s="236">
        <v>0</v>
      </c>
      <c r="AA97" s="236">
        <v>0</v>
      </c>
      <c r="AB97" s="232">
        <v>1</v>
      </c>
      <c r="AC97" s="233" t="s">
        <v>7760</v>
      </c>
      <c r="AD97" s="233" t="s">
        <v>7761</v>
      </c>
      <c r="AE97" s="234" t="s">
        <v>5645</v>
      </c>
      <c r="AF97" s="233" t="s">
        <v>5646</v>
      </c>
      <c r="AG97" s="234" t="s">
        <v>5645</v>
      </c>
      <c r="AH97" s="233" t="s">
        <v>7760</v>
      </c>
      <c r="AI97" s="233" t="s">
        <v>5698</v>
      </c>
      <c r="AJ97" s="233" t="s">
        <v>5698</v>
      </c>
      <c r="AK97" s="233" t="s">
        <v>5698</v>
      </c>
      <c r="AL97" s="233" t="s">
        <v>7762</v>
      </c>
      <c r="AM97" s="233" t="s">
        <v>7763</v>
      </c>
      <c r="AN97" s="233" t="s">
        <v>7758</v>
      </c>
      <c r="AO97" s="233" t="s">
        <v>7764</v>
      </c>
      <c r="AP97" s="233" t="s">
        <v>7765</v>
      </c>
      <c r="AQ97" s="233" t="s">
        <v>7766</v>
      </c>
      <c r="AR97" s="233" t="s">
        <v>7767</v>
      </c>
      <c r="AS97" s="233" t="s">
        <v>7768</v>
      </c>
      <c r="AT97" s="233" t="s">
        <v>733</v>
      </c>
      <c r="AU97" s="233" t="s">
        <v>733</v>
      </c>
      <c r="AV97" s="233" t="s">
        <v>733</v>
      </c>
      <c r="AW97" s="233" t="s">
        <v>3320</v>
      </c>
      <c r="AX97" s="233" t="s">
        <v>7769</v>
      </c>
      <c r="AY97" s="233" t="s">
        <v>733</v>
      </c>
      <c r="AZ97" s="233" t="s">
        <v>7770</v>
      </c>
      <c r="BA97" s="233" t="s">
        <v>7771</v>
      </c>
      <c r="BB97" s="233" t="s">
        <v>7772</v>
      </c>
      <c r="BC97" s="233" t="s">
        <v>7773</v>
      </c>
      <c r="BD97" s="233" t="s">
        <v>7774</v>
      </c>
      <c r="BE97" s="233" t="s">
        <v>7775</v>
      </c>
      <c r="BF97" s="234" t="s">
        <v>1214</v>
      </c>
      <c r="BG97" s="233" t="s">
        <v>3320</v>
      </c>
      <c r="BH97" s="233" t="s">
        <v>5747</v>
      </c>
      <c r="BI97" s="233" t="s">
        <v>5747</v>
      </c>
      <c r="BJ97" s="233" t="s">
        <v>6646</v>
      </c>
      <c r="BK97" s="233" t="s">
        <v>7776</v>
      </c>
      <c r="BL97" s="234">
        <v>115</v>
      </c>
      <c r="BM97" s="233" t="s">
        <v>5665</v>
      </c>
      <c r="BN97" s="237">
        <v>47571</v>
      </c>
      <c r="BO97" s="232">
        <v>36</v>
      </c>
      <c r="BP97" s="232">
        <v>2030</v>
      </c>
      <c r="BQ97" s="232">
        <v>180</v>
      </c>
      <c r="BR97" s="234">
        <v>180</v>
      </c>
      <c r="BS97" s="233" t="s">
        <v>5666</v>
      </c>
      <c r="BT97" s="232">
        <v>302500</v>
      </c>
      <c r="BU97" s="234">
        <v>486994</v>
      </c>
      <c r="BV97" s="238">
        <v>0.31</v>
      </c>
      <c r="BW97" s="239" t="s">
        <v>910</v>
      </c>
      <c r="BX97" s="233" t="s">
        <v>733</v>
      </c>
      <c r="BY97" s="235"/>
      <c r="BZ97" s="232">
        <v>31</v>
      </c>
      <c r="CA97" s="233" t="s">
        <v>1214</v>
      </c>
      <c r="CB97" s="232">
        <v>720</v>
      </c>
      <c r="CC97" s="233" t="s">
        <v>5713</v>
      </c>
      <c r="CD97" s="233" t="s">
        <v>5801</v>
      </c>
      <c r="CE97" s="233" t="s">
        <v>3320</v>
      </c>
      <c r="CF97" s="233" t="s">
        <v>733</v>
      </c>
      <c r="CG97" s="233" t="s">
        <v>733</v>
      </c>
      <c r="CH97" s="232">
        <v>2236</v>
      </c>
      <c r="CI97" s="232">
        <v>2124</v>
      </c>
      <c r="CJ97" s="233" t="s">
        <v>7777</v>
      </c>
      <c r="CK97" s="232">
        <v>365</v>
      </c>
      <c r="CL97" s="232">
        <v>90</v>
      </c>
      <c r="CM97" s="232">
        <v>10</v>
      </c>
      <c r="CN97" s="232">
        <v>30</v>
      </c>
      <c r="CO97" s="237">
        <v>46843</v>
      </c>
      <c r="CP97" s="232">
        <v>2028</v>
      </c>
      <c r="CQ97" s="232">
        <v>0.5</v>
      </c>
      <c r="CR97" s="232">
        <v>20</v>
      </c>
      <c r="CS97" s="233" t="s">
        <v>7778</v>
      </c>
      <c r="CT97" s="232">
        <v>11179927</v>
      </c>
      <c r="CU97" s="233" t="s">
        <v>3320</v>
      </c>
      <c r="CV97" s="233" t="s">
        <v>3320</v>
      </c>
      <c r="CW97" s="233" t="s">
        <v>3320</v>
      </c>
      <c r="CX97" s="233" t="s">
        <v>3320</v>
      </c>
      <c r="CY97" s="233" t="s">
        <v>3320</v>
      </c>
      <c r="CZ97" s="233" t="s">
        <v>3320</v>
      </c>
      <c r="DA97" s="233" t="s">
        <v>3320</v>
      </c>
      <c r="DB97" s="233" t="s">
        <v>3320</v>
      </c>
      <c r="DC97" s="233" t="s">
        <v>3320</v>
      </c>
      <c r="DD97" s="233" t="s">
        <v>3320</v>
      </c>
      <c r="DE97" s="235"/>
      <c r="DF97" s="233" t="s">
        <v>3320</v>
      </c>
      <c r="DG97" s="233" t="s">
        <v>3320</v>
      </c>
      <c r="DH97" s="233" t="s">
        <v>3320</v>
      </c>
      <c r="DI97" s="233" t="s">
        <v>3320</v>
      </c>
      <c r="DJ97" s="233" t="s">
        <v>3320</v>
      </c>
      <c r="DK97" s="233" t="s">
        <v>3320</v>
      </c>
      <c r="DL97" s="235"/>
      <c r="DM97" s="233" t="s">
        <v>3320</v>
      </c>
      <c r="DN97" s="233" t="s">
        <v>3320</v>
      </c>
      <c r="DO97" s="233" t="s">
        <v>3320</v>
      </c>
      <c r="DP97" s="235"/>
      <c r="DQ97" s="233" t="s">
        <v>3320</v>
      </c>
      <c r="DR97" s="233" t="s">
        <v>3320</v>
      </c>
      <c r="DS97" s="233" t="s">
        <v>3320</v>
      </c>
      <c r="DT97" s="233" t="s">
        <v>3320</v>
      </c>
      <c r="DU97" s="233" t="s">
        <v>3320</v>
      </c>
      <c r="DV97" s="233" t="s">
        <v>3320</v>
      </c>
      <c r="DW97" s="233" t="s">
        <v>3320</v>
      </c>
      <c r="DX97" s="233" t="s">
        <v>3320</v>
      </c>
      <c r="DY97" s="233" t="s">
        <v>3320</v>
      </c>
      <c r="DZ97" s="233" t="s">
        <v>3320</v>
      </c>
      <c r="EA97" s="233" t="s">
        <v>3320</v>
      </c>
      <c r="EB97" s="233" t="s">
        <v>3320</v>
      </c>
      <c r="EC97" s="233" t="s">
        <v>3320</v>
      </c>
      <c r="ED97" s="233" t="s">
        <v>3320</v>
      </c>
      <c r="EE97" s="233" t="s">
        <v>3320</v>
      </c>
      <c r="EF97" s="233" t="s">
        <v>3320</v>
      </c>
      <c r="EG97" s="233" t="s">
        <v>3320</v>
      </c>
      <c r="EH97" s="233" t="s">
        <v>3320</v>
      </c>
      <c r="EI97" s="233" t="s">
        <v>3320</v>
      </c>
      <c r="EJ97" s="233" t="s">
        <v>3320</v>
      </c>
      <c r="EK97" s="233" t="s">
        <v>3320</v>
      </c>
      <c r="EL97" s="233" t="s">
        <v>3320</v>
      </c>
      <c r="EM97" s="233" t="s">
        <v>3320</v>
      </c>
      <c r="EN97" s="233" t="s">
        <v>3320</v>
      </c>
      <c r="EO97" s="233" t="s">
        <v>3320</v>
      </c>
      <c r="EP97" s="233" t="s">
        <v>3320</v>
      </c>
      <c r="EQ97" s="233" t="s">
        <v>3320</v>
      </c>
      <c r="ER97" s="233" t="s">
        <v>3320</v>
      </c>
      <c r="ES97" s="233" t="s">
        <v>3320</v>
      </c>
      <c r="ET97" s="233" t="s">
        <v>3320</v>
      </c>
      <c r="EU97" s="233" t="s">
        <v>3320</v>
      </c>
      <c r="EV97" s="233" t="s">
        <v>3320</v>
      </c>
      <c r="EW97" s="233" t="s">
        <v>3320</v>
      </c>
      <c r="EX97" s="233" t="s">
        <v>3320</v>
      </c>
      <c r="EY97" s="233" t="s">
        <v>3320</v>
      </c>
      <c r="EZ97" s="233" t="s">
        <v>3320</v>
      </c>
      <c r="FA97" s="233" t="s">
        <v>3320</v>
      </c>
      <c r="FB97" s="233" t="s">
        <v>3320</v>
      </c>
      <c r="FC97" s="233" t="s">
        <v>3320</v>
      </c>
      <c r="FD97" s="233" t="s">
        <v>3320</v>
      </c>
      <c r="FE97" s="233" t="s">
        <v>3320</v>
      </c>
      <c r="FF97" s="233" t="s">
        <v>3320</v>
      </c>
      <c r="FG97" s="233" t="s">
        <v>3320</v>
      </c>
      <c r="FH97" s="233" t="s">
        <v>3320</v>
      </c>
      <c r="FI97" s="233" t="s">
        <v>3320</v>
      </c>
      <c r="FJ97" s="233" t="s">
        <v>3320</v>
      </c>
      <c r="FK97" s="233" t="s">
        <v>3320</v>
      </c>
      <c r="FL97" s="233" t="s">
        <v>3320</v>
      </c>
      <c r="FM97" s="233" t="s">
        <v>3320</v>
      </c>
      <c r="FN97" s="240">
        <v>187579927</v>
      </c>
      <c r="FO97" s="232">
        <v>188</v>
      </c>
      <c r="FP97" s="233" t="s">
        <v>733</v>
      </c>
      <c r="FQ97" s="233" t="s">
        <v>733</v>
      </c>
      <c r="FR97" s="233" t="s">
        <v>733</v>
      </c>
      <c r="FS97" s="233" t="s">
        <v>733</v>
      </c>
      <c r="FT97" s="233" t="s">
        <v>7779</v>
      </c>
      <c r="FU97" s="233" t="s">
        <v>7780</v>
      </c>
      <c r="FV97" s="233" t="s">
        <v>7781</v>
      </c>
      <c r="FW97" s="241" t="s">
        <v>7776</v>
      </c>
      <c r="FX97" s="242">
        <v>115</v>
      </c>
      <c r="FY97" s="233" t="s">
        <v>7782</v>
      </c>
      <c r="FZ97" s="240">
        <v>187579927</v>
      </c>
      <c r="GA97" s="240">
        <v>67500000</v>
      </c>
      <c r="GB97" s="240">
        <v>3000</v>
      </c>
      <c r="GC97" s="240">
        <v>2000</v>
      </c>
      <c r="GD97" s="233" t="s">
        <v>7783</v>
      </c>
      <c r="GE97" s="233" t="s">
        <v>1214</v>
      </c>
      <c r="GF97" s="233" t="s">
        <v>1214</v>
      </c>
      <c r="GG97" s="233" t="s">
        <v>7784</v>
      </c>
      <c r="GH97" s="233" t="s">
        <v>1214</v>
      </c>
      <c r="GI97" s="233" t="s">
        <v>1214</v>
      </c>
      <c r="GJ97" s="233" t="s">
        <v>1214</v>
      </c>
      <c r="GK97" s="233" t="s">
        <v>1214</v>
      </c>
      <c r="GL97" s="233" t="s">
        <v>1214</v>
      </c>
      <c r="GM97" s="243" t="s">
        <v>5676</v>
      </c>
      <c r="GN97" s="233" t="s">
        <v>3320</v>
      </c>
      <c r="GO97" s="233" t="s">
        <v>733</v>
      </c>
      <c r="GP97" s="233" t="s">
        <v>5721</v>
      </c>
      <c r="GQ97" s="233" t="s">
        <v>1214</v>
      </c>
      <c r="GR97" s="233" t="s">
        <v>1214</v>
      </c>
      <c r="GS97" s="233" t="s">
        <v>3320</v>
      </c>
      <c r="GT97" s="233" t="s">
        <v>3320</v>
      </c>
      <c r="GU97" s="233" t="s">
        <v>3320</v>
      </c>
      <c r="GV97" s="233" t="s">
        <v>1214</v>
      </c>
      <c r="GW97" s="233" t="s">
        <v>1214</v>
      </c>
      <c r="GX97" s="233" t="s">
        <v>3320</v>
      </c>
      <c r="GY97" s="233" t="s">
        <v>733</v>
      </c>
      <c r="GZ97" s="233" t="s">
        <v>3320</v>
      </c>
      <c r="HA97" s="233" t="s">
        <v>3320</v>
      </c>
      <c r="HB97" s="233" t="s">
        <v>3320</v>
      </c>
      <c r="HC97" s="233" t="s">
        <v>5952</v>
      </c>
      <c r="HD97" s="233" t="s">
        <v>5684</v>
      </c>
      <c r="HE97" s="233" t="s">
        <v>5684</v>
      </c>
      <c r="HF97" s="233" t="s">
        <v>1214</v>
      </c>
      <c r="HG97" s="233" t="s">
        <v>1214</v>
      </c>
      <c r="HH97" s="244">
        <v>46073.492696759262</v>
      </c>
      <c r="HI97" s="244">
        <v>46073.530358796299</v>
      </c>
      <c r="HJ97" s="233" t="s">
        <v>5685</v>
      </c>
      <c r="HK97" s="233" t="s">
        <v>3320</v>
      </c>
      <c r="HL97" s="233" t="s">
        <v>3320</v>
      </c>
      <c r="HM97" s="233" t="s">
        <v>3320</v>
      </c>
      <c r="HN97" s="233" t="s">
        <v>3320</v>
      </c>
      <c r="HO97" s="233" t="s">
        <v>3320</v>
      </c>
      <c r="HP97" s="233" t="s">
        <v>3320</v>
      </c>
      <c r="HQ97" s="233" t="s">
        <v>3320</v>
      </c>
      <c r="HR97" s="233" t="s">
        <v>3320</v>
      </c>
      <c r="HS97" s="233" t="s">
        <v>3320</v>
      </c>
      <c r="HT97" s="233" t="s">
        <v>3320</v>
      </c>
      <c r="HU97" s="233" t="s">
        <v>3320</v>
      </c>
      <c r="HV97" s="233" t="s">
        <v>3320</v>
      </c>
      <c r="HW97" s="233" t="s">
        <v>3320</v>
      </c>
      <c r="HX97" s="233" t="s">
        <v>3320</v>
      </c>
      <c r="HY97" s="233" t="s">
        <v>3320</v>
      </c>
      <c r="HZ97" s="233" t="s">
        <v>3320</v>
      </c>
      <c r="IA97" s="233" t="s">
        <v>3320</v>
      </c>
      <c r="IB97" s="233" t="s">
        <v>3320</v>
      </c>
      <c r="IC97" s="233" t="s">
        <v>3320</v>
      </c>
      <c r="ID97" s="233" t="s">
        <v>3320</v>
      </c>
      <c r="IE97" s="233" t="s">
        <v>3320</v>
      </c>
      <c r="IF97" s="233" t="s">
        <v>3320</v>
      </c>
      <c r="IG97" s="233" t="s">
        <v>3320</v>
      </c>
      <c r="IH97" s="233" t="s">
        <v>3320</v>
      </c>
      <c r="II97" s="233" t="s">
        <v>3320</v>
      </c>
      <c r="IJ97" s="233" t="s">
        <v>3320</v>
      </c>
      <c r="IK97" s="233" t="s">
        <v>3320</v>
      </c>
      <c r="IL97" s="233" t="s">
        <v>3320</v>
      </c>
      <c r="IM97" s="233" t="s">
        <v>3320</v>
      </c>
      <c r="IN97" s="233" t="s">
        <v>3320</v>
      </c>
      <c r="IO97" s="233" t="s">
        <v>3320</v>
      </c>
      <c r="IP97" s="233" t="s">
        <v>3320</v>
      </c>
      <c r="IQ97" s="233" t="s">
        <v>3320</v>
      </c>
      <c r="IR97" s="233" t="s">
        <v>3320</v>
      </c>
      <c r="IS97" s="233" t="s">
        <v>3320</v>
      </c>
      <c r="IT97" s="233" t="s">
        <v>3320</v>
      </c>
      <c r="IU97" s="233" t="s">
        <v>3320</v>
      </c>
      <c r="IV97" s="233" t="s">
        <v>3320</v>
      </c>
      <c r="IW97" s="235"/>
      <c r="IX97" s="235"/>
      <c r="IY97" s="235"/>
      <c r="IZ97" s="235"/>
      <c r="JA97" s="235"/>
      <c r="JB97" s="233"/>
      <c r="JC97" s="233"/>
      <c r="JD97" s="233"/>
      <c r="JE97" s="235"/>
      <c r="JF97" s="232" t="s">
        <v>3320</v>
      </c>
      <c r="JG97" s="232" t="s">
        <v>3320</v>
      </c>
      <c r="JH97" s="232" t="s">
        <v>3320</v>
      </c>
      <c r="JI97" s="232" t="s">
        <v>3320</v>
      </c>
      <c r="JJ97" s="232" t="s">
        <v>3320</v>
      </c>
      <c r="JK97" s="233" t="s">
        <v>202</v>
      </c>
      <c r="JL97" s="235"/>
      <c r="JM97" s="235"/>
      <c r="JN97" s="233" t="s">
        <v>202</v>
      </c>
      <c r="JO97" s="232">
        <v>7</v>
      </c>
      <c r="JP97" s="232">
        <v>0</v>
      </c>
      <c r="JQ97" s="233"/>
      <c r="JR97" s="233"/>
      <c r="JS97" s="233"/>
      <c r="JT97" s="233"/>
      <c r="JU97" s="233"/>
      <c r="JV97" s="233"/>
      <c r="JW97" s="233"/>
      <c r="JX97" s="233"/>
      <c r="JY97" s="233"/>
      <c r="JZ97" s="233"/>
      <c r="KA97" s="233"/>
      <c r="KB97" s="233"/>
      <c r="KC97" s="233"/>
      <c r="KD97" s="233"/>
      <c r="KE97" s="233"/>
      <c r="KF97" s="233"/>
      <c r="KG97" s="233"/>
      <c r="KH97" s="233"/>
      <c r="KI97" s="233"/>
      <c r="KJ97" s="233"/>
      <c r="KK97" s="233"/>
      <c r="KL97" s="233"/>
      <c r="KM97" s="233"/>
      <c r="KN97" s="232" t="s">
        <v>3320</v>
      </c>
      <c r="KO97" s="232" t="s">
        <v>3320</v>
      </c>
      <c r="KP97" s="232" t="s">
        <v>3320</v>
      </c>
      <c r="KQ97" s="235"/>
      <c r="KR97" s="235"/>
      <c r="KS97" s="235"/>
      <c r="KT97" s="233"/>
      <c r="KU97" s="235"/>
      <c r="KV97" s="235"/>
      <c r="KW97" s="235"/>
      <c r="KX97" s="233"/>
      <c r="KY97" s="232">
        <v>180</v>
      </c>
      <c r="KZ97" s="236">
        <v>0</v>
      </c>
      <c r="LA97" s="235"/>
      <c r="LB97" s="232">
        <v>0</v>
      </c>
      <c r="LC97" s="233"/>
      <c r="LD97" s="235"/>
      <c r="LE97" s="235"/>
      <c r="LF97" s="235"/>
    </row>
    <row r="98" spans="1:318" ht="49.5" customHeight="1" thickBot="1">
      <c r="A98" s="233" t="s">
        <v>5638</v>
      </c>
      <c r="B98" s="232">
        <v>665</v>
      </c>
      <c r="C98" s="233" t="s">
        <v>7785</v>
      </c>
      <c r="D98" s="233" t="s">
        <v>7786</v>
      </c>
      <c r="E98" s="232">
        <v>665</v>
      </c>
      <c r="F98" s="232">
        <v>91</v>
      </c>
      <c r="G98" s="233" t="s">
        <v>7757</v>
      </c>
      <c r="H98" s="233" t="s">
        <v>7758</v>
      </c>
      <c r="I98" s="234" t="s">
        <v>5782</v>
      </c>
      <c r="J98" s="234">
        <v>1</v>
      </c>
      <c r="K98" s="234" t="s">
        <v>68</v>
      </c>
      <c r="L98" s="235"/>
      <c r="M98" s="234" t="s">
        <v>5782</v>
      </c>
      <c r="N98" s="235"/>
      <c r="O98" s="235"/>
      <c r="P98" s="235"/>
      <c r="Q98" s="234">
        <v>0</v>
      </c>
      <c r="R98" s="234" t="s">
        <v>68</v>
      </c>
      <c r="S98" s="235"/>
      <c r="T98" s="235"/>
      <c r="U98" s="235"/>
      <c r="V98" s="233" t="s">
        <v>4382</v>
      </c>
      <c r="W98" s="233" t="s">
        <v>5916</v>
      </c>
      <c r="X98" s="232">
        <v>1.5</v>
      </c>
      <c r="Y98" s="232">
        <v>150</v>
      </c>
      <c r="Z98" s="236">
        <v>0</v>
      </c>
      <c r="AA98" s="236">
        <v>0</v>
      </c>
      <c r="AB98" s="232">
        <v>1</v>
      </c>
      <c r="AC98" s="233" t="s">
        <v>7760</v>
      </c>
      <c r="AD98" s="233" t="s">
        <v>7761</v>
      </c>
      <c r="AE98" s="234" t="s">
        <v>5645</v>
      </c>
      <c r="AF98" s="233" t="s">
        <v>5646</v>
      </c>
      <c r="AG98" s="234" t="s">
        <v>5645</v>
      </c>
      <c r="AH98" s="233" t="s">
        <v>7760</v>
      </c>
      <c r="AI98" s="233" t="s">
        <v>5698</v>
      </c>
      <c r="AJ98" s="233" t="s">
        <v>5698</v>
      </c>
      <c r="AK98" s="233" t="s">
        <v>5698</v>
      </c>
      <c r="AL98" s="233" t="s">
        <v>7762</v>
      </c>
      <c r="AM98" s="233" t="s">
        <v>7763</v>
      </c>
      <c r="AN98" s="233" t="s">
        <v>7758</v>
      </c>
      <c r="AO98" s="233" t="s">
        <v>7764</v>
      </c>
      <c r="AP98" s="233" t="s">
        <v>7765</v>
      </c>
      <c r="AQ98" s="233" t="s">
        <v>7766</v>
      </c>
      <c r="AR98" s="233" t="s">
        <v>7767</v>
      </c>
      <c r="AS98" s="233" t="s">
        <v>7768</v>
      </c>
      <c r="AT98" s="233" t="s">
        <v>733</v>
      </c>
      <c r="AU98" s="233" t="s">
        <v>733</v>
      </c>
      <c r="AV98" s="233" t="s">
        <v>733</v>
      </c>
      <c r="AW98" s="233" t="s">
        <v>3320</v>
      </c>
      <c r="AX98" s="233" t="s">
        <v>7769</v>
      </c>
      <c r="AY98" s="233" t="s">
        <v>733</v>
      </c>
      <c r="AZ98" s="233" t="s">
        <v>7770</v>
      </c>
      <c r="BA98" s="233" t="s">
        <v>7771</v>
      </c>
      <c r="BB98" s="233" t="s">
        <v>7772</v>
      </c>
      <c r="BC98" s="233" t="s">
        <v>7773</v>
      </c>
      <c r="BD98" s="233" t="s">
        <v>7774</v>
      </c>
      <c r="BE98" s="233" t="s">
        <v>7775</v>
      </c>
      <c r="BF98" s="234" t="s">
        <v>1214</v>
      </c>
      <c r="BG98" s="233" t="s">
        <v>3320</v>
      </c>
      <c r="BH98" s="233" t="s">
        <v>2043</v>
      </c>
      <c r="BI98" s="233" t="s">
        <v>2043</v>
      </c>
      <c r="BJ98" s="233" t="s">
        <v>5934</v>
      </c>
      <c r="BK98" s="233" t="s">
        <v>7787</v>
      </c>
      <c r="BL98" s="234">
        <v>115</v>
      </c>
      <c r="BM98" s="233" t="s">
        <v>5665</v>
      </c>
      <c r="BN98" s="237">
        <v>47483</v>
      </c>
      <c r="BO98" s="232">
        <v>36</v>
      </c>
      <c r="BP98" s="232">
        <v>2029</v>
      </c>
      <c r="BQ98" s="232">
        <v>200</v>
      </c>
      <c r="BR98" s="234">
        <v>100</v>
      </c>
      <c r="BS98" s="233" t="s">
        <v>5666</v>
      </c>
      <c r="BT98" s="232">
        <v>4</v>
      </c>
      <c r="BU98" s="234">
        <v>648.24</v>
      </c>
      <c r="BV98" s="238">
        <v>0.37</v>
      </c>
      <c r="BW98" s="239" t="s">
        <v>910</v>
      </c>
      <c r="BX98" s="233" t="s">
        <v>733</v>
      </c>
      <c r="BY98" s="235"/>
      <c r="BZ98" s="233" t="s">
        <v>3320</v>
      </c>
      <c r="CA98" s="233" t="s">
        <v>3320</v>
      </c>
      <c r="CB98" s="233" t="s">
        <v>3320</v>
      </c>
      <c r="CC98" s="233" t="s">
        <v>3320</v>
      </c>
      <c r="CD98" s="233" t="s">
        <v>3320</v>
      </c>
      <c r="CE98" s="233" t="s">
        <v>3320</v>
      </c>
      <c r="CF98" s="233" t="s">
        <v>3320</v>
      </c>
      <c r="CG98" s="233" t="s">
        <v>3320</v>
      </c>
      <c r="CH98" s="233" t="s">
        <v>3320</v>
      </c>
      <c r="CI98" s="233" t="s">
        <v>3320</v>
      </c>
      <c r="CJ98" s="235"/>
      <c r="CK98" s="233" t="s">
        <v>3320</v>
      </c>
      <c r="CL98" s="233" t="s">
        <v>3320</v>
      </c>
      <c r="CM98" s="233" t="s">
        <v>3320</v>
      </c>
      <c r="CN98" s="233" t="s">
        <v>3320</v>
      </c>
      <c r="CO98" s="233" t="s">
        <v>3320</v>
      </c>
      <c r="CP98" s="235"/>
      <c r="CQ98" s="233" t="s">
        <v>3320</v>
      </c>
      <c r="CR98" s="233" t="s">
        <v>3320</v>
      </c>
      <c r="CS98" s="233" t="s">
        <v>3320</v>
      </c>
      <c r="CT98" s="233" t="s">
        <v>3320</v>
      </c>
      <c r="CU98" s="232">
        <v>4</v>
      </c>
      <c r="CV98" s="232">
        <v>10</v>
      </c>
      <c r="CW98" s="233" t="s">
        <v>733</v>
      </c>
      <c r="CX98" s="233" t="s">
        <v>5937</v>
      </c>
      <c r="CY98" s="232">
        <v>37</v>
      </c>
      <c r="CZ98" s="233" t="s">
        <v>1214</v>
      </c>
      <c r="DA98" s="233" t="s">
        <v>1214</v>
      </c>
      <c r="DB98" s="233" t="s">
        <v>1214</v>
      </c>
      <c r="DC98" s="232">
        <v>648200</v>
      </c>
      <c r="DD98" s="232">
        <v>500000</v>
      </c>
      <c r="DE98" s="233" t="s">
        <v>7788</v>
      </c>
      <c r="DF98" s="232">
        <v>365</v>
      </c>
      <c r="DG98" s="232">
        <v>90</v>
      </c>
      <c r="DH98" s="232">
        <v>10</v>
      </c>
      <c r="DI98" s="232">
        <v>25</v>
      </c>
      <c r="DJ98" s="237">
        <v>47118</v>
      </c>
      <c r="DK98" s="232">
        <v>0.5</v>
      </c>
      <c r="DL98" s="232">
        <v>2028</v>
      </c>
      <c r="DM98" s="232">
        <v>90</v>
      </c>
      <c r="DN98" s="233" t="s">
        <v>7789</v>
      </c>
      <c r="DO98" s="232">
        <v>5000000</v>
      </c>
      <c r="DP98" s="235"/>
      <c r="DQ98" s="233" t="s">
        <v>3320</v>
      </c>
      <c r="DR98" s="233" t="s">
        <v>3320</v>
      </c>
      <c r="DS98" s="233" t="s">
        <v>3320</v>
      </c>
      <c r="DT98" s="233" t="s">
        <v>3320</v>
      </c>
      <c r="DU98" s="233" t="s">
        <v>3320</v>
      </c>
      <c r="DV98" s="233" t="s">
        <v>3320</v>
      </c>
      <c r="DW98" s="233" t="s">
        <v>3320</v>
      </c>
      <c r="DX98" s="233" t="s">
        <v>3320</v>
      </c>
      <c r="DY98" s="233" t="s">
        <v>3320</v>
      </c>
      <c r="DZ98" s="233" t="s">
        <v>3320</v>
      </c>
      <c r="EA98" s="233" t="s">
        <v>3320</v>
      </c>
      <c r="EB98" s="233" t="s">
        <v>3320</v>
      </c>
      <c r="EC98" s="233" t="s">
        <v>3320</v>
      </c>
      <c r="ED98" s="233" t="s">
        <v>3320</v>
      </c>
      <c r="EE98" s="233" t="s">
        <v>3320</v>
      </c>
      <c r="EF98" s="233" t="s">
        <v>3320</v>
      </c>
      <c r="EG98" s="233" t="s">
        <v>3320</v>
      </c>
      <c r="EH98" s="233" t="s">
        <v>3320</v>
      </c>
      <c r="EI98" s="233" t="s">
        <v>3320</v>
      </c>
      <c r="EJ98" s="233" t="s">
        <v>3320</v>
      </c>
      <c r="EK98" s="233" t="s">
        <v>3320</v>
      </c>
      <c r="EL98" s="233" t="s">
        <v>3320</v>
      </c>
      <c r="EM98" s="233" t="s">
        <v>3320</v>
      </c>
      <c r="EN98" s="233" t="s">
        <v>3320</v>
      </c>
      <c r="EO98" s="233" t="s">
        <v>3320</v>
      </c>
      <c r="EP98" s="233" t="s">
        <v>3320</v>
      </c>
      <c r="EQ98" s="233" t="s">
        <v>3320</v>
      </c>
      <c r="ER98" s="233" t="s">
        <v>3320</v>
      </c>
      <c r="ES98" s="233" t="s">
        <v>3320</v>
      </c>
      <c r="ET98" s="233" t="s">
        <v>3320</v>
      </c>
      <c r="EU98" s="233" t="s">
        <v>3320</v>
      </c>
      <c r="EV98" s="233" t="s">
        <v>3320</v>
      </c>
      <c r="EW98" s="233" t="s">
        <v>3320</v>
      </c>
      <c r="EX98" s="233" t="s">
        <v>3320</v>
      </c>
      <c r="EY98" s="233" t="s">
        <v>3320</v>
      </c>
      <c r="EZ98" s="233" t="s">
        <v>3320</v>
      </c>
      <c r="FA98" s="233" t="s">
        <v>3320</v>
      </c>
      <c r="FB98" s="233" t="s">
        <v>3320</v>
      </c>
      <c r="FC98" s="233" t="s">
        <v>3320</v>
      </c>
      <c r="FD98" s="233" t="s">
        <v>3320</v>
      </c>
      <c r="FE98" s="233" t="s">
        <v>3320</v>
      </c>
      <c r="FF98" s="233" t="s">
        <v>3320</v>
      </c>
      <c r="FG98" s="233" t="s">
        <v>3320</v>
      </c>
      <c r="FH98" s="233" t="s">
        <v>3320</v>
      </c>
      <c r="FI98" s="233" t="s">
        <v>3320</v>
      </c>
      <c r="FJ98" s="233" t="s">
        <v>3320</v>
      </c>
      <c r="FK98" s="233" t="s">
        <v>3320</v>
      </c>
      <c r="FL98" s="233" t="s">
        <v>3320</v>
      </c>
      <c r="FM98" s="233" t="s">
        <v>3320</v>
      </c>
      <c r="FN98" s="240">
        <v>260000000</v>
      </c>
      <c r="FO98" s="232">
        <v>260</v>
      </c>
      <c r="FP98" s="233" t="s">
        <v>733</v>
      </c>
      <c r="FQ98" s="233" t="s">
        <v>733</v>
      </c>
      <c r="FR98" s="233" t="s">
        <v>733</v>
      </c>
      <c r="FS98" s="233" t="s">
        <v>733</v>
      </c>
      <c r="FT98" s="233" t="s">
        <v>7790</v>
      </c>
      <c r="FU98" s="233" t="s">
        <v>7791</v>
      </c>
      <c r="FV98" s="233" t="s">
        <v>7792</v>
      </c>
      <c r="FW98" s="241" t="s">
        <v>7787</v>
      </c>
      <c r="FX98" s="242">
        <v>115</v>
      </c>
      <c r="FY98" s="233" t="s">
        <v>7793</v>
      </c>
      <c r="FZ98" s="240">
        <v>260000000</v>
      </c>
      <c r="GA98" s="240">
        <v>30000000</v>
      </c>
      <c r="GB98" s="240">
        <v>4500</v>
      </c>
      <c r="GC98" s="240">
        <v>3000</v>
      </c>
      <c r="GD98" s="233" t="s">
        <v>7794</v>
      </c>
      <c r="GE98" s="233" t="s">
        <v>1214</v>
      </c>
      <c r="GF98" s="233" t="s">
        <v>1214</v>
      </c>
      <c r="GG98" s="233" t="s">
        <v>7795</v>
      </c>
      <c r="GH98" s="233" t="s">
        <v>1214</v>
      </c>
      <c r="GI98" s="233" t="s">
        <v>1214</v>
      </c>
      <c r="GJ98" s="233" t="s">
        <v>1214</v>
      </c>
      <c r="GK98" s="233" t="s">
        <v>1214</v>
      </c>
      <c r="GL98" s="233" t="s">
        <v>1214</v>
      </c>
      <c r="GM98" s="243" t="s">
        <v>5676</v>
      </c>
      <c r="GN98" s="233" t="s">
        <v>3320</v>
      </c>
      <c r="GO98" s="233" t="s">
        <v>733</v>
      </c>
      <c r="GP98" s="233" t="s">
        <v>5721</v>
      </c>
      <c r="GQ98" s="233" t="s">
        <v>1214</v>
      </c>
      <c r="GR98" s="233" t="s">
        <v>1214</v>
      </c>
      <c r="GS98" s="233" t="s">
        <v>3320</v>
      </c>
      <c r="GT98" s="233" t="s">
        <v>3320</v>
      </c>
      <c r="GU98" s="233" t="s">
        <v>3320</v>
      </c>
      <c r="GV98" s="233" t="s">
        <v>1214</v>
      </c>
      <c r="GW98" s="233" t="s">
        <v>1214</v>
      </c>
      <c r="GX98" s="233" t="s">
        <v>3320</v>
      </c>
      <c r="GY98" s="233" t="s">
        <v>1214</v>
      </c>
      <c r="GZ98" s="233" t="s">
        <v>3320</v>
      </c>
      <c r="HA98" s="233" t="s">
        <v>7796</v>
      </c>
      <c r="HB98" s="233" t="s">
        <v>3320</v>
      </c>
      <c r="HC98" s="233" t="s">
        <v>3320</v>
      </c>
      <c r="HD98" s="233" t="s">
        <v>3320</v>
      </c>
      <c r="HE98" s="233" t="s">
        <v>3320</v>
      </c>
      <c r="HF98" s="233" t="s">
        <v>1214</v>
      </c>
      <c r="HG98" s="233" t="s">
        <v>1214</v>
      </c>
      <c r="HH98" s="244">
        <v>46073.440601851849</v>
      </c>
      <c r="HI98" s="244">
        <v>46073.491770833331</v>
      </c>
      <c r="HJ98" s="233" t="s">
        <v>5685</v>
      </c>
      <c r="HK98" s="233" t="s">
        <v>3320</v>
      </c>
      <c r="HL98" s="233" t="s">
        <v>3320</v>
      </c>
      <c r="HM98" s="233" t="s">
        <v>3320</v>
      </c>
      <c r="HN98" s="233" t="s">
        <v>3320</v>
      </c>
      <c r="HO98" s="233" t="s">
        <v>3320</v>
      </c>
      <c r="HP98" s="233" t="s">
        <v>3320</v>
      </c>
      <c r="HQ98" s="233" t="s">
        <v>3320</v>
      </c>
      <c r="HR98" s="233" t="s">
        <v>3320</v>
      </c>
      <c r="HS98" s="233" t="s">
        <v>3320</v>
      </c>
      <c r="HT98" s="233" t="s">
        <v>3320</v>
      </c>
      <c r="HU98" s="233" t="s">
        <v>3320</v>
      </c>
      <c r="HV98" s="233" t="s">
        <v>3320</v>
      </c>
      <c r="HW98" s="233" t="s">
        <v>3320</v>
      </c>
      <c r="HX98" s="233" t="s">
        <v>3320</v>
      </c>
      <c r="HY98" s="233" t="s">
        <v>3320</v>
      </c>
      <c r="HZ98" s="233" t="s">
        <v>3320</v>
      </c>
      <c r="IA98" s="233" t="s">
        <v>3320</v>
      </c>
      <c r="IB98" s="233" t="s">
        <v>3320</v>
      </c>
      <c r="IC98" s="233" t="s">
        <v>3320</v>
      </c>
      <c r="ID98" s="233" t="s">
        <v>3320</v>
      </c>
      <c r="IE98" s="233" t="s">
        <v>3320</v>
      </c>
      <c r="IF98" s="233" t="s">
        <v>3320</v>
      </c>
      <c r="IG98" s="233" t="s">
        <v>3320</v>
      </c>
      <c r="IH98" s="233" t="s">
        <v>3320</v>
      </c>
      <c r="II98" s="233" t="s">
        <v>3320</v>
      </c>
      <c r="IJ98" s="233" t="s">
        <v>3320</v>
      </c>
      <c r="IK98" s="233" t="s">
        <v>3320</v>
      </c>
      <c r="IL98" s="233" t="s">
        <v>3320</v>
      </c>
      <c r="IM98" s="233" t="s">
        <v>3320</v>
      </c>
      <c r="IN98" s="233" t="s">
        <v>3320</v>
      </c>
      <c r="IO98" s="233" t="s">
        <v>3320</v>
      </c>
      <c r="IP98" s="233" t="s">
        <v>3320</v>
      </c>
      <c r="IQ98" s="233" t="s">
        <v>3320</v>
      </c>
      <c r="IR98" s="233" t="s">
        <v>3320</v>
      </c>
      <c r="IS98" s="233" t="s">
        <v>3320</v>
      </c>
      <c r="IT98" s="233" t="s">
        <v>3320</v>
      </c>
      <c r="IU98" s="233" t="s">
        <v>3320</v>
      </c>
      <c r="IV98" s="233" t="s">
        <v>3320</v>
      </c>
      <c r="IW98" s="233" t="s">
        <v>5773</v>
      </c>
      <c r="IX98" s="234" t="s">
        <v>5774</v>
      </c>
      <c r="IY98" s="234" t="s">
        <v>5774</v>
      </c>
      <c r="IZ98" s="233" t="s">
        <v>5775</v>
      </c>
      <c r="JA98" s="235"/>
      <c r="JB98" s="233"/>
      <c r="JC98" s="233"/>
      <c r="JD98" s="233"/>
      <c r="JE98" s="235"/>
      <c r="JF98" s="232" t="s">
        <v>3320</v>
      </c>
      <c r="JG98" s="232" t="s">
        <v>3320</v>
      </c>
      <c r="JH98" s="232" t="s">
        <v>3320</v>
      </c>
      <c r="JI98" s="232" t="s">
        <v>3320</v>
      </c>
      <c r="JJ98" s="232" t="s">
        <v>3320</v>
      </c>
      <c r="JK98" s="233" t="s">
        <v>202</v>
      </c>
      <c r="JL98" s="235"/>
      <c r="JM98" s="235"/>
      <c r="JN98" s="233" t="s">
        <v>202</v>
      </c>
      <c r="JO98" s="232">
        <v>7</v>
      </c>
      <c r="JP98" s="232">
        <v>0</v>
      </c>
      <c r="JQ98" s="233"/>
      <c r="JR98" s="233"/>
      <c r="JS98" s="233"/>
      <c r="JT98" s="233"/>
      <c r="JU98" s="233"/>
      <c r="JV98" s="233"/>
      <c r="JW98" s="233"/>
      <c r="JX98" s="233"/>
      <c r="JY98" s="233"/>
      <c r="JZ98" s="233"/>
      <c r="KA98" s="233"/>
      <c r="KB98" s="233"/>
      <c r="KC98" s="233"/>
      <c r="KD98" s="233"/>
      <c r="KE98" s="233"/>
      <c r="KF98" s="233"/>
      <c r="KG98" s="233"/>
      <c r="KH98" s="233"/>
      <c r="KI98" s="233"/>
      <c r="KJ98" s="233"/>
      <c r="KK98" s="233"/>
      <c r="KL98" s="233"/>
      <c r="KM98" s="233"/>
      <c r="KN98" s="232" t="s">
        <v>3320</v>
      </c>
      <c r="KO98" s="232" t="s">
        <v>3320</v>
      </c>
      <c r="KP98" s="232" t="s">
        <v>3320</v>
      </c>
      <c r="KQ98" s="235"/>
      <c r="KR98" s="235"/>
      <c r="KS98" s="235"/>
      <c r="KT98" s="233"/>
      <c r="KU98" s="235"/>
      <c r="KV98" s="235"/>
      <c r="KW98" s="235"/>
      <c r="KX98" s="233"/>
      <c r="KY98" s="232">
        <v>150</v>
      </c>
      <c r="KZ98" s="236">
        <v>0</v>
      </c>
      <c r="LA98" s="235"/>
      <c r="LB98" s="232">
        <v>0</v>
      </c>
      <c r="LC98" s="233"/>
      <c r="LD98" s="235"/>
      <c r="LE98" s="235"/>
      <c r="LF98" s="235"/>
    </row>
    <row r="99" spans="1:318" ht="49.5" customHeight="1" thickBot="1">
      <c r="A99" s="233" t="s">
        <v>5638</v>
      </c>
      <c r="B99" s="232">
        <v>601</v>
      </c>
      <c r="C99" s="233" t="s">
        <v>7797</v>
      </c>
      <c r="D99" s="233" t="s">
        <v>7798</v>
      </c>
      <c r="E99" s="232">
        <v>601</v>
      </c>
      <c r="F99" s="232">
        <v>56</v>
      </c>
      <c r="G99" s="233" t="s">
        <v>7757</v>
      </c>
      <c r="H99" s="233" t="s">
        <v>7758</v>
      </c>
      <c r="I99" s="234">
        <v>1</v>
      </c>
      <c r="J99" s="235"/>
      <c r="K99" s="234" t="s">
        <v>68</v>
      </c>
      <c r="L99" s="235"/>
      <c r="M99" s="234">
        <v>1</v>
      </c>
      <c r="N99" s="235"/>
      <c r="O99" s="235"/>
      <c r="P99" s="235"/>
      <c r="Q99" s="234">
        <v>0</v>
      </c>
      <c r="R99" s="234" t="s">
        <v>68</v>
      </c>
      <c r="S99" s="235"/>
      <c r="T99" s="235"/>
      <c r="U99" s="235"/>
      <c r="V99" s="233" t="s">
        <v>7799</v>
      </c>
      <c r="W99" s="233" t="s">
        <v>5916</v>
      </c>
      <c r="X99" s="232">
        <v>1.5</v>
      </c>
      <c r="Y99" s="232">
        <v>600</v>
      </c>
      <c r="Z99" s="236">
        <v>0</v>
      </c>
      <c r="AA99" s="236">
        <v>0</v>
      </c>
      <c r="AB99" s="232">
        <v>1</v>
      </c>
      <c r="AC99" s="233" t="s">
        <v>7760</v>
      </c>
      <c r="AD99" s="233" t="s">
        <v>7761</v>
      </c>
      <c r="AE99" s="234" t="s">
        <v>5645</v>
      </c>
      <c r="AF99" s="233" t="s">
        <v>5646</v>
      </c>
      <c r="AG99" s="234" t="s">
        <v>5645</v>
      </c>
      <c r="AH99" s="233" t="s">
        <v>7760</v>
      </c>
      <c r="AI99" s="233" t="s">
        <v>5698</v>
      </c>
      <c r="AJ99" s="233" t="s">
        <v>5698</v>
      </c>
      <c r="AK99" s="233" t="s">
        <v>5698</v>
      </c>
      <c r="AL99" s="233" t="s">
        <v>7762</v>
      </c>
      <c r="AM99" s="233" t="s">
        <v>7763</v>
      </c>
      <c r="AN99" s="233" t="s">
        <v>7758</v>
      </c>
      <c r="AO99" s="233" t="s">
        <v>7764</v>
      </c>
      <c r="AP99" s="233" t="s">
        <v>7765</v>
      </c>
      <c r="AQ99" s="233" t="s">
        <v>7766</v>
      </c>
      <c r="AR99" s="233" t="s">
        <v>7767</v>
      </c>
      <c r="AS99" s="233" t="s">
        <v>7768</v>
      </c>
      <c r="AT99" s="233" t="s">
        <v>733</v>
      </c>
      <c r="AU99" s="233" t="s">
        <v>733</v>
      </c>
      <c r="AV99" s="233" t="s">
        <v>733</v>
      </c>
      <c r="AW99" s="233" t="s">
        <v>3320</v>
      </c>
      <c r="AX99" s="233" t="s">
        <v>7769</v>
      </c>
      <c r="AY99" s="233" t="s">
        <v>733</v>
      </c>
      <c r="AZ99" s="233" t="s">
        <v>7770</v>
      </c>
      <c r="BA99" s="233" t="s">
        <v>7771</v>
      </c>
      <c r="BB99" s="233" t="s">
        <v>7772</v>
      </c>
      <c r="BC99" s="233" t="s">
        <v>7773</v>
      </c>
      <c r="BD99" s="233" t="s">
        <v>7774</v>
      </c>
      <c r="BE99" s="233" t="s">
        <v>7775</v>
      </c>
      <c r="BF99" s="234" t="s">
        <v>1214</v>
      </c>
      <c r="BG99" s="233" t="s">
        <v>3320</v>
      </c>
      <c r="BH99" s="233" t="s">
        <v>2043</v>
      </c>
      <c r="BI99" s="233" t="s">
        <v>2043</v>
      </c>
      <c r="BJ99" s="233" t="s">
        <v>5934</v>
      </c>
      <c r="BK99" s="233" t="s">
        <v>7800</v>
      </c>
      <c r="BL99" s="234">
        <v>400</v>
      </c>
      <c r="BM99" s="233" t="s">
        <v>5936</v>
      </c>
      <c r="BN99" s="237">
        <v>47483</v>
      </c>
      <c r="BO99" s="234">
        <v>36</v>
      </c>
      <c r="BP99" s="232">
        <v>2029</v>
      </c>
      <c r="BQ99" s="232">
        <v>400</v>
      </c>
      <c r="BR99" s="234">
        <v>400</v>
      </c>
      <c r="BS99" s="233" t="s">
        <v>5863</v>
      </c>
      <c r="BT99" s="232">
        <v>100</v>
      </c>
      <c r="BU99" s="234">
        <v>1200</v>
      </c>
      <c r="BV99" s="238">
        <v>0.34</v>
      </c>
      <c r="BW99" s="239" t="s">
        <v>910</v>
      </c>
      <c r="BX99" s="233" t="s">
        <v>733</v>
      </c>
      <c r="BY99" s="233" t="s">
        <v>910</v>
      </c>
      <c r="BZ99" s="233" t="s">
        <v>3320</v>
      </c>
      <c r="CA99" s="233" t="s">
        <v>3320</v>
      </c>
      <c r="CB99" s="233" t="s">
        <v>3320</v>
      </c>
      <c r="CC99" s="233" t="s">
        <v>3320</v>
      </c>
      <c r="CD99" s="233" t="s">
        <v>3320</v>
      </c>
      <c r="CE99" s="233" t="s">
        <v>3320</v>
      </c>
      <c r="CF99" s="233" t="s">
        <v>3320</v>
      </c>
      <c r="CG99" s="233" t="s">
        <v>3320</v>
      </c>
      <c r="CH99" s="233" t="s">
        <v>3320</v>
      </c>
      <c r="CI99" s="233" t="s">
        <v>3320</v>
      </c>
      <c r="CJ99" s="235"/>
      <c r="CK99" s="233" t="s">
        <v>3320</v>
      </c>
      <c r="CL99" s="233" t="s">
        <v>3320</v>
      </c>
      <c r="CM99" s="233" t="s">
        <v>3320</v>
      </c>
      <c r="CN99" s="233" t="s">
        <v>3320</v>
      </c>
      <c r="CO99" s="233" t="s">
        <v>3320</v>
      </c>
      <c r="CP99" s="235"/>
      <c r="CQ99" s="233" t="s">
        <v>3320</v>
      </c>
      <c r="CR99" s="233" t="s">
        <v>3320</v>
      </c>
      <c r="CS99" s="233" t="s">
        <v>3320</v>
      </c>
      <c r="CT99" s="233" t="s">
        <v>3320</v>
      </c>
      <c r="CU99" s="232">
        <v>4</v>
      </c>
      <c r="CV99" s="232">
        <v>8</v>
      </c>
      <c r="CW99" s="233" t="s">
        <v>733</v>
      </c>
      <c r="CX99" s="233" t="s">
        <v>5937</v>
      </c>
      <c r="CY99" s="232">
        <v>37</v>
      </c>
      <c r="CZ99" s="233" t="s">
        <v>1214</v>
      </c>
      <c r="DA99" s="233" t="s">
        <v>1214</v>
      </c>
      <c r="DB99" s="233" t="s">
        <v>1214</v>
      </c>
      <c r="DC99" s="232">
        <v>1500</v>
      </c>
      <c r="DD99" s="232">
        <v>1200</v>
      </c>
      <c r="DE99" s="233" t="s">
        <v>6433</v>
      </c>
      <c r="DF99" s="232">
        <v>365</v>
      </c>
      <c r="DG99" s="232">
        <v>90</v>
      </c>
      <c r="DH99" s="232">
        <v>10</v>
      </c>
      <c r="DI99" s="232">
        <v>25</v>
      </c>
      <c r="DJ99" s="237">
        <v>47037</v>
      </c>
      <c r="DK99" s="232">
        <v>0.5</v>
      </c>
      <c r="DL99" s="232">
        <v>2028</v>
      </c>
      <c r="DM99" s="232">
        <v>90</v>
      </c>
      <c r="DN99" s="233" t="s">
        <v>7801</v>
      </c>
      <c r="DO99" s="232">
        <v>5000000</v>
      </c>
      <c r="DP99" s="235"/>
      <c r="DQ99" s="233" t="s">
        <v>3320</v>
      </c>
      <c r="DR99" s="233" t="s">
        <v>3320</v>
      </c>
      <c r="DS99" s="233" t="s">
        <v>3320</v>
      </c>
      <c r="DT99" s="233" t="s">
        <v>3320</v>
      </c>
      <c r="DU99" s="233" t="s">
        <v>3320</v>
      </c>
      <c r="DV99" s="233" t="s">
        <v>3320</v>
      </c>
      <c r="DW99" s="233" t="s">
        <v>3320</v>
      </c>
      <c r="DX99" s="233" t="s">
        <v>3320</v>
      </c>
      <c r="DY99" s="233" t="s">
        <v>3320</v>
      </c>
      <c r="DZ99" s="233" t="s">
        <v>3320</v>
      </c>
      <c r="EA99" s="233" t="s">
        <v>3320</v>
      </c>
      <c r="EB99" s="233" t="s">
        <v>3320</v>
      </c>
      <c r="EC99" s="233" t="s">
        <v>3320</v>
      </c>
      <c r="ED99" s="233" t="s">
        <v>3320</v>
      </c>
      <c r="EE99" s="233" t="s">
        <v>3320</v>
      </c>
      <c r="EF99" s="233" t="s">
        <v>3320</v>
      </c>
      <c r="EG99" s="233" t="s">
        <v>3320</v>
      </c>
      <c r="EH99" s="233" t="s">
        <v>3320</v>
      </c>
      <c r="EI99" s="233" t="s">
        <v>3320</v>
      </c>
      <c r="EJ99" s="233" t="s">
        <v>3320</v>
      </c>
      <c r="EK99" s="233" t="s">
        <v>3320</v>
      </c>
      <c r="EL99" s="233" t="s">
        <v>3320</v>
      </c>
      <c r="EM99" s="233" t="s">
        <v>3320</v>
      </c>
      <c r="EN99" s="233" t="s">
        <v>3320</v>
      </c>
      <c r="EO99" s="233" t="s">
        <v>3320</v>
      </c>
      <c r="EP99" s="233" t="s">
        <v>3320</v>
      </c>
      <c r="EQ99" s="233" t="s">
        <v>3320</v>
      </c>
      <c r="ER99" s="233" t="s">
        <v>3320</v>
      </c>
      <c r="ES99" s="233" t="s">
        <v>3320</v>
      </c>
      <c r="ET99" s="233" t="s">
        <v>3320</v>
      </c>
      <c r="EU99" s="233" t="s">
        <v>3320</v>
      </c>
      <c r="EV99" s="233" t="s">
        <v>3320</v>
      </c>
      <c r="EW99" s="233" t="s">
        <v>3320</v>
      </c>
      <c r="EX99" s="233" t="s">
        <v>3320</v>
      </c>
      <c r="EY99" s="233" t="s">
        <v>3320</v>
      </c>
      <c r="EZ99" s="233" t="s">
        <v>3320</v>
      </c>
      <c r="FA99" s="233" t="s">
        <v>3320</v>
      </c>
      <c r="FB99" s="233" t="s">
        <v>3320</v>
      </c>
      <c r="FC99" s="233" t="s">
        <v>3320</v>
      </c>
      <c r="FD99" s="233" t="s">
        <v>3320</v>
      </c>
      <c r="FE99" s="233" t="s">
        <v>3320</v>
      </c>
      <c r="FF99" s="233" t="s">
        <v>3320</v>
      </c>
      <c r="FG99" s="233" t="s">
        <v>3320</v>
      </c>
      <c r="FH99" s="233" t="s">
        <v>3320</v>
      </c>
      <c r="FI99" s="233" t="s">
        <v>3320</v>
      </c>
      <c r="FJ99" s="233" t="s">
        <v>3320</v>
      </c>
      <c r="FK99" s="233" t="s">
        <v>3320</v>
      </c>
      <c r="FL99" s="233" t="s">
        <v>3320</v>
      </c>
      <c r="FM99" s="233" t="s">
        <v>3320</v>
      </c>
      <c r="FN99" s="240">
        <v>520000000</v>
      </c>
      <c r="FO99" s="232">
        <v>520</v>
      </c>
      <c r="FP99" s="233" t="s">
        <v>733</v>
      </c>
      <c r="FQ99" s="233" t="s">
        <v>733</v>
      </c>
      <c r="FR99" s="233" t="s">
        <v>733</v>
      </c>
      <c r="FS99" s="233" t="s">
        <v>733</v>
      </c>
      <c r="FT99" s="233" t="s">
        <v>7802</v>
      </c>
      <c r="FU99" s="233" t="s">
        <v>7803</v>
      </c>
      <c r="FV99" s="233" t="s">
        <v>7804</v>
      </c>
      <c r="FW99" s="241" t="s">
        <v>7800</v>
      </c>
      <c r="FX99" s="242">
        <v>400</v>
      </c>
      <c r="FY99" s="233" t="s">
        <v>7805</v>
      </c>
      <c r="FZ99" s="240">
        <v>520000000</v>
      </c>
      <c r="GA99" s="240">
        <v>58000000</v>
      </c>
      <c r="GB99" s="240">
        <v>6000</v>
      </c>
      <c r="GC99" s="240">
        <v>5200</v>
      </c>
      <c r="GD99" s="233" t="s">
        <v>7806</v>
      </c>
      <c r="GE99" s="233" t="s">
        <v>1214</v>
      </c>
      <c r="GF99" s="233" t="s">
        <v>1214</v>
      </c>
      <c r="GG99" s="233" t="s">
        <v>7807</v>
      </c>
      <c r="GH99" s="233" t="s">
        <v>1214</v>
      </c>
      <c r="GI99" s="233" t="s">
        <v>1214</v>
      </c>
      <c r="GJ99" s="233" t="s">
        <v>733</v>
      </c>
      <c r="GK99" s="233" t="s">
        <v>733</v>
      </c>
      <c r="GL99" s="233" t="s">
        <v>1214</v>
      </c>
      <c r="GM99" s="243" t="s">
        <v>5676</v>
      </c>
      <c r="GN99" s="233" t="s">
        <v>3320</v>
      </c>
      <c r="GO99" s="233" t="s">
        <v>733</v>
      </c>
      <c r="GP99" s="233" t="s">
        <v>5721</v>
      </c>
      <c r="GQ99" s="233" t="s">
        <v>1214</v>
      </c>
      <c r="GR99" s="233" t="s">
        <v>1214</v>
      </c>
      <c r="GS99" s="233" t="s">
        <v>3320</v>
      </c>
      <c r="GT99" s="233" t="s">
        <v>3320</v>
      </c>
      <c r="GU99" s="232">
        <v>0</v>
      </c>
      <c r="GV99" s="233" t="s">
        <v>1214</v>
      </c>
      <c r="GW99" s="233" t="s">
        <v>1214</v>
      </c>
      <c r="GX99" s="233" t="s">
        <v>3320</v>
      </c>
      <c r="GY99" s="233" t="s">
        <v>1214</v>
      </c>
      <c r="GZ99" s="233" t="s">
        <v>3320</v>
      </c>
      <c r="HA99" s="233" t="s">
        <v>7808</v>
      </c>
      <c r="HB99" s="233" t="s">
        <v>3320</v>
      </c>
      <c r="HC99" s="233" t="s">
        <v>3320</v>
      </c>
      <c r="HD99" s="233" t="s">
        <v>3320</v>
      </c>
      <c r="HE99" s="233" t="s">
        <v>3320</v>
      </c>
      <c r="HF99" s="233" t="s">
        <v>5759</v>
      </c>
      <c r="HG99" s="233" t="s">
        <v>1214</v>
      </c>
      <c r="HH99" s="244">
        <v>46071.609444444446</v>
      </c>
      <c r="HI99" s="244">
        <v>46073.458240740743</v>
      </c>
      <c r="HJ99" s="233" t="s">
        <v>5685</v>
      </c>
      <c r="HK99" s="233" t="s">
        <v>3320</v>
      </c>
      <c r="HL99" s="233" t="s">
        <v>3320</v>
      </c>
      <c r="HM99" s="233" t="s">
        <v>3320</v>
      </c>
      <c r="HN99" s="233" t="s">
        <v>3320</v>
      </c>
      <c r="HO99" s="233" t="s">
        <v>3320</v>
      </c>
      <c r="HP99" s="233" t="s">
        <v>3320</v>
      </c>
      <c r="HQ99" s="233" t="s">
        <v>3320</v>
      </c>
      <c r="HR99" s="233" t="s">
        <v>3320</v>
      </c>
      <c r="HS99" s="233" t="s">
        <v>3320</v>
      </c>
      <c r="HT99" s="233" t="s">
        <v>3320</v>
      </c>
      <c r="HU99" s="233" t="s">
        <v>3320</v>
      </c>
      <c r="HV99" s="233" t="s">
        <v>3320</v>
      </c>
      <c r="HW99" s="233" t="s">
        <v>3320</v>
      </c>
      <c r="HX99" s="233" t="s">
        <v>3320</v>
      </c>
      <c r="HY99" s="233" t="s">
        <v>3320</v>
      </c>
      <c r="HZ99" s="233" t="s">
        <v>3320</v>
      </c>
      <c r="IA99" s="233" t="s">
        <v>3320</v>
      </c>
      <c r="IB99" s="233" t="s">
        <v>3320</v>
      </c>
      <c r="IC99" s="233" t="s">
        <v>3320</v>
      </c>
      <c r="ID99" s="233" t="s">
        <v>3320</v>
      </c>
      <c r="IE99" s="233" t="s">
        <v>3320</v>
      </c>
      <c r="IF99" s="233" t="s">
        <v>3320</v>
      </c>
      <c r="IG99" s="233" t="s">
        <v>3320</v>
      </c>
      <c r="IH99" s="233" t="s">
        <v>3320</v>
      </c>
      <c r="II99" s="233" t="s">
        <v>3320</v>
      </c>
      <c r="IJ99" s="233" t="s">
        <v>3320</v>
      </c>
      <c r="IK99" s="233" t="s">
        <v>3320</v>
      </c>
      <c r="IL99" s="233" t="s">
        <v>3320</v>
      </c>
      <c r="IM99" s="233" t="s">
        <v>3320</v>
      </c>
      <c r="IN99" s="233" t="s">
        <v>3320</v>
      </c>
      <c r="IO99" s="233" t="s">
        <v>3320</v>
      </c>
      <c r="IP99" s="233" t="s">
        <v>3320</v>
      </c>
      <c r="IQ99" s="233" t="s">
        <v>3320</v>
      </c>
      <c r="IR99" s="233" t="s">
        <v>3320</v>
      </c>
      <c r="IS99" s="233" t="s">
        <v>3320</v>
      </c>
      <c r="IT99" s="233" t="s">
        <v>3320</v>
      </c>
      <c r="IU99" s="233" t="s">
        <v>3320</v>
      </c>
      <c r="IV99" s="233" t="s">
        <v>3320</v>
      </c>
      <c r="IW99" s="233" t="s">
        <v>5773</v>
      </c>
      <c r="IX99" s="234" t="s">
        <v>5774</v>
      </c>
      <c r="IY99" s="234" t="s">
        <v>5774</v>
      </c>
      <c r="IZ99" s="233" t="s">
        <v>5775</v>
      </c>
      <c r="JA99" s="235"/>
      <c r="JB99" s="233"/>
      <c r="JC99" s="233"/>
      <c r="JD99" s="233"/>
      <c r="JE99" s="235"/>
      <c r="JF99" s="232" t="s">
        <v>3320</v>
      </c>
      <c r="JG99" s="232" t="s">
        <v>3320</v>
      </c>
      <c r="JH99" s="232" t="s">
        <v>3320</v>
      </c>
      <c r="JI99" s="232" t="s">
        <v>3320</v>
      </c>
      <c r="JJ99" s="232" t="s">
        <v>3320</v>
      </c>
      <c r="JK99" s="233" t="s">
        <v>202</v>
      </c>
      <c r="JL99" s="235"/>
      <c r="JM99" s="235"/>
      <c r="JN99" s="233" t="s">
        <v>202</v>
      </c>
      <c r="JO99" s="232">
        <v>7</v>
      </c>
      <c r="JP99" s="232">
        <v>0</v>
      </c>
      <c r="JQ99" s="233"/>
      <c r="JR99" s="233"/>
      <c r="JS99" s="233"/>
      <c r="JT99" s="233"/>
      <c r="JU99" s="233"/>
      <c r="JV99" s="233"/>
      <c r="JW99" s="233"/>
      <c r="JX99" s="233"/>
      <c r="JY99" s="233"/>
      <c r="JZ99" s="233"/>
      <c r="KA99" s="233"/>
      <c r="KB99" s="233"/>
      <c r="KC99" s="233"/>
      <c r="KD99" s="233"/>
      <c r="KE99" s="233"/>
      <c r="KF99" s="233"/>
      <c r="KG99" s="233"/>
      <c r="KH99" s="233"/>
      <c r="KI99" s="233"/>
      <c r="KJ99" s="233"/>
      <c r="KK99" s="233"/>
      <c r="KL99" s="233"/>
      <c r="KM99" s="233"/>
      <c r="KN99" s="232" t="s">
        <v>3320</v>
      </c>
      <c r="KO99" s="232" t="s">
        <v>3320</v>
      </c>
      <c r="KP99" s="232" t="s">
        <v>3320</v>
      </c>
      <c r="KQ99" s="235"/>
      <c r="KR99" s="235"/>
      <c r="KS99" s="235"/>
      <c r="KT99" s="233"/>
      <c r="KU99" s="235"/>
      <c r="KV99" s="235"/>
      <c r="KW99" s="235"/>
      <c r="KX99" s="233"/>
      <c r="KY99" s="232">
        <v>600</v>
      </c>
      <c r="KZ99" s="236">
        <v>0</v>
      </c>
      <c r="LA99" s="235"/>
      <c r="LB99" s="232">
        <v>0</v>
      </c>
      <c r="LC99" s="233"/>
      <c r="LD99" s="235"/>
      <c r="LE99" s="235"/>
      <c r="LF99" s="235"/>
    </row>
    <row r="100" spans="1:318" ht="49.5" customHeight="1" thickBot="1">
      <c r="A100" s="231" t="s">
        <v>5638</v>
      </c>
      <c r="B100" s="232">
        <v>1105</v>
      </c>
      <c r="C100" s="233" t="s">
        <v>7809</v>
      </c>
      <c r="D100" s="233" t="s">
        <v>7810</v>
      </c>
      <c r="E100" s="232">
        <v>1105</v>
      </c>
      <c r="F100" s="235"/>
      <c r="G100" s="233" t="s">
        <v>7811</v>
      </c>
      <c r="H100" s="233" t="s">
        <v>7812</v>
      </c>
      <c r="I100" s="234">
        <v>4</v>
      </c>
      <c r="J100" s="235"/>
      <c r="K100" s="234" t="s">
        <v>202</v>
      </c>
      <c r="L100" s="235"/>
      <c r="M100" s="234">
        <v>4</v>
      </c>
      <c r="N100" s="235"/>
      <c r="O100" s="235"/>
      <c r="P100" s="235"/>
      <c r="Q100" s="235"/>
      <c r="R100" s="234" t="s">
        <v>202</v>
      </c>
      <c r="S100" s="235"/>
      <c r="T100" s="235"/>
      <c r="U100" s="235"/>
      <c r="V100" s="233" t="s">
        <v>7813</v>
      </c>
      <c r="W100" s="233" t="s">
        <v>5643</v>
      </c>
      <c r="X100" s="232">
        <v>1</v>
      </c>
      <c r="Y100" s="232">
        <v>100</v>
      </c>
      <c r="Z100" s="236">
        <v>0</v>
      </c>
      <c r="AA100" s="236">
        <v>0</v>
      </c>
      <c r="AB100" s="232">
        <v>1</v>
      </c>
      <c r="AC100" s="233" t="s">
        <v>558</v>
      </c>
      <c r="AD100" s="233" t="s">
        <v>5973</v>
      </c>
      <c r="AE100" s="234" t="s">
        <v>5645</v>
      </c>
      <c r="AF100" s="233" t="s">
        <v>5646</v>
      </c>
      <c r="AG100" s="234" t="s">
        <v>5645</v>
      </c>
      <c r="AH100" s="231" t="s">
        <v>558</v>
      </c>
      <c r="AI100" s="233" t="s">
        <v>5974</v>
      </c>
      <c r="AJ100" s="233" t="s">
        <v>563</v>
      </c>
      <c r="AK100" s="233" t="s">
        <v>5698</v>
      </c>
      <c r="AL100" s="233" t="s">
        <v>7814</v>
      </c>
      <c r="AM100" s="233" t="s">
        <v>5976</v>
      </c>
      <c r="AN100" s="233" t="s">
        <v>3320</v>
      </c>
      <c r="AO100" s="233" t="s">
        <v>7815</v>
      </c>
      <c r="AP100" s="233" t="s">
        <v>5698</v>
      </c>
      <c r="AQ100" s="233" t="s">
        <v>5978</v>
      </c>
      <c r="AR100" s="233" t="s">
        <v>5979</v>
      </c>
      <c r="AS100" s="233" t="s">
        <v>5980</v>
      </c>
      <c r="AT100" s="233" t="s">
        <v>733</v>
      </c>
      <c r="AU100" s="233" t="s">
        <v>733</v>
      </c>
      <c r="AV100" s="233" t="s">
        <v>733</v>
      </c>
      <c r="AW100" s="233" t="s">
        <v>3320</v>
      </c>
      <c r="AX100" s="233" t="s">
        <v>5981</v>
      </c>
      <c r="AY100" s="233" t="s">
        <v>733</v>
      </c>
      <c r="AZ100" s="233" t="s">
        <v>5982</v>
      </c>
      <c r="BA100" s="233" t="s">
        <v>5983</v>
      </c>
      <c r="BB100" s="233" t="s">
        <v>5984</v>
      </c>
      <c r="BC100" s="233" t="s">
        <v>7816</v>
      </c>
      <c r="BD100" s="233" t="s">
        <v>7817</v>
      </c>
      <c r="BE100" s="233" t="s">
        <v>7818</v>
      </c>
      <c r="BF100" s="234" t="s">
        <v>1214</v>
      </c>
      <c r="BG100" s="233" t="s">
        <v>3320</v>
      </c>
      <c r="BH100" s="233" t="s">
        <v>2043</v>
      </c>
      <c r="BI100" s="233" t="s">
        <v>2043</v>
      </c>
      <c r="BJ100" s="233" t="s">
        <v>7819</v>
      </c>
      <c r="BK100" s="233" t="s">
        <v>7820</v>
      </c>
      <c r="BL100" s="234">
        <v>115</v>
      </c>
      <c r="BM100" s="233" t="s">
        <v>5665</v>
      </c>
      <c r="BN100" s="237">
        <v>47179</v>
      </c>
      <c r="BO100" s="232">
        <v>24</v>
      </c>
      <c r="BP100" s="232">
        <v>2029</v>
      </c>
      <c r="BQ100" s="232">
        <v>100</v>
      </c>
      <c r="BR100" s="234">
        <v>100</v>
      </c>
      <c r="BS100" s="233" t="s">
        <v>5666</v>
      </c>
      <c r="BT100" s="232">
        <v>191250</v>
      </c>
      <c r="BU100" s="234">
        <v>258417</v>
      </c>
      <c r="BV100" s="238">
        <v>0.28999999999999998</v>
      </c>
      <c r="BW100" s="239" t="s">
        <v>910</v>
      </c>
      <c r="BX100" s="233" t="s">
        <v>733</v>
      </c>
      <c r="BY100" s="235"/>
      <c r="BZ100" s="232">
        <v>29.5</v>
      </c>
      <c r="CA100" s="233" t="s">
        <v>1214</v>
      </c>
      <c r="CB100" s="232">
        <v>710</v>
      </c>
      <c r="CC100" s="233" t="s">
        <v>5667</v>
      </c>
      <c r="CD100" s="233" t="s">
        <v>5801</v>
      </c>
      <c r="CE100" s="233" t="s">
        <v>3320</v>
      </c>
      <c r="CF100" s="233" t="s">
        <v>733</v>
      </c>
      <c r="CG100" s="233" t="s">
        <v>733</v>
      </c>
      <c r="CH100" s="232">
        <v>1990</v>
      </c>
      <c r="CI100" s="232">
        <v>1891</v>
      </c>
      <c r="CJ100" s="233" t="s">
        <v>5989</v>
      </c>
      <c r="CK100" s="232">
        <v>365</v>
      </c>
      <c r="CL100" s="232">
        <v>87</v>
      </c>
      <c r="CM100" s="232">
        <v>99</v>
      </c>
      <c r="CN100" s="232">
        <v>40</v>
      </c>
      <c r="CO100" s="237">
        <v>46478</v>
      </c>
      <c r="CP100" s="232">
        <v>2027</v>
      </c>
      <c r="CQ100" s="232">
        <v>0.4</v>
      </c>
      <c r="CR100" s="232">
        <v>8</v>
      </c>
      <c r="CS100" s="233" t="s">
        <v>7817</v>
      </c>
      <c r="CT100" s="232">
        <v>8000000</v>
      </c>
      <c r="CU100" s="233" t="s">
        <v>3320</v>
      </c>
      <c r="CV100" s="233" t="s">
        <v>3320</v>
      </c>
      <c r="CW100" s="233" t="s">
        <v>3320</v>
      </c>
      <c r="CX100" s="233" t="s">
        <v>3320</v>
      </c>
      <c r="CY100" s="233" t="s">
        <v>3320</v>
      </c>
      <c r="CZ100" s="233" t="s">
        <v>3320</v>
      </c>
      <c r="DA100" s="233" t="s">
        <v>3320</v>
      </c>
      <c r="DB100" s="233" t="s">
        <v>3320</v>
      </c>
      <c r="DC100" s="233" t="s">
        <v>3320</v>
      </c>
      <c r="DD100" s="233" t="s">
        <v>3320</v>
      </c>
      <c r="DE100" s="235"/>
      <c r="DF100" s="233" t="s">
        <v>3320</v>
      </c>
      <c r="DG100" s="233" t="s">
        <v>3320</v>
      </c>
      <c r="DH100" s="233" t="s">
        <v>3320</v>
      </c>
      <c r="DI100" s="233" t="s">
        <v>3320</v>
      </c>
      <c r="DJ100" s="233" t="s">
        <v>3320</v>
      </c>
      <c r="DK100" s="233" t="s">
        <v>3320</v>
      </c>
      <c r="DL100" s="235"/>
      <c r="DM100" s="233" t="s">
        <v>3320</v>
      </c>
      <c r="DN100" s="233" t="s">
        <v>3320</v>
      </c>
      <c r="DO100" s="233" t="s">
        <v>3320</v>
      </c>
      <c r="DP100" s="235"/>
      <c r="DQ100" s="233" t="s">
        <v>3320</v>
      </c>
      <c r="DR100" s="233" t="s">
        <v>3320</v>
      </c>
      <c r="DS100" s="233" t="s">
        <v>3320</v>
      </c>
      <c r="DT100" s="233" t="s">
        <v>3320</v>
      </c>
      <c r="DU100" s="233" t="s">
        <v>3320</v>
      </c>
      <c r="DV100" s="233" t="s">
        <v>3320</v>
      </c>
      <c r="DW100" s="233" t="s">
        <v>3320</v>
      </c>
      <c r="DX100" s="233" t="s">
        <v>3320</v>
      </c>
      <c r="DY100" s="233" t="s">
        <v>3320</v>
      </c>
      <c r="DZ100" s="233" t="s">
        <v>3320</v>
      </c>
      <c r="EA100" s="233" t="s">
        <v>3320</v>
      </c>
      <c r="EB100" s="233" t="s">
        <v>3320</v>
      </c>
      <c r="EC100" s="233" t="s">
        <v>3320</v>
      </c>
      <c r="ED100" s="233" t="s">
        <v>3320</v>
      </c>
      <c r="EE100" s="233" t="s">
        <v>3320</v>
      </c>
      <c r="EF100" s="233" t="s">
        <v>3320</v>
      </c>
      <c r="EG100" s="233" t="s">
        <v>3320</v>
      </c>
      <c r="EH100" s="233" t="s">
        <v>3320</v>
      </c>
      <c r="EI100" s="233" t="s">
        <v>3320</v>
      </c>
      <c r="EJ100" s="233" t="s">
        <v>3320</v>
      </c>
      <c r="EK100" s="233" t="s">
        <v>3320</v>
      </c>
      <c r="EL100" s="233" t="s">
        <v>3320</v>
      </c>
      <c r="EM100" s="233" t="s">
        <v>3320</v>
      </c>
      <c r="EN100" s="233" t="s">
        <v>3320</v>
      </c>
      <c r="EO100" s="233" t="s">
        <v>3320</v>
      </c>
      <c r="EP100" s="233" t="s">
        <v>3320</v>
      </c>
      <c r="EQ100" s="233" t="s">
        <v>3320</v>
      </c>
      <c r="ER100" s="233" t="s">
        <v>3320</v>
      </c>
      <c r="ES100" s="233" t="s">
        <v>3320</v>
      </c>
      <c r="ET100" s="233" t="s">
        <v>3320</v>
      </c>
      <c r="EU100" s="233" t="s">
        <v>3320</v>
      </c>
      <c r="EV100" s="233" t="s">
        <v>3320</v>
      </c>
      <c r="EW100" s="233" t="s">
        <v>3320</v>
      </c>
      <c r="EX100" s="233" t="s">
        <v>3320</v>
      </c>
      <c r="EY100" s="233" t="s">
        <v>3320</v>
      </c>
      <c r="EZ100" s="233" t="s">
        <v>3320</v>
      </c>
      <c r="FA100" s="233" t="s">
        <v>3320</v>
      </c>
      <c r="FB100" s="233" t="s">
        <v>3320</v>
      </c>
      <c r="FC100" s="233" t="s">
        <v>3320</v>
      </c>
      <c r="FD100" s="233" t="s">
        <v>3320</v>
      </c>
      <c r="FE100" s="233" t="s">
        <v>3320</v>
      </c>
      <c r="FF100" s="233" t="s">
        <v>3320</v>
      </c>
      <c r="FG100" s="233" t="s">
        <v>3320</v>
      </c>
      <c r="FH100" s="233" t="s">
        <v>3320</v>
      </c>
      <c r="FI100" s="233" t="s">
        <v>3320</v>
      </c>
      <c r="FJ100" s="233" t="s">
        <v>3320</v>
      </c>
      <c r="FK100" s="233" t="s">
        <v>3320</v>
      </c>
      <c r="FL100" s="233" t="s">
        <v>3320</v>
      </c>
      <c r="FM100" s="233" t="s">
        <v>3320</v>
      </c>
      <c r="FN100" s="240">
        <v>122484398</v>
      </c>
      <c r="FO100" s="232">
        <v>122</v>
      </c>
      <c r="FP100" s="233" t="s">
        <v>733</v>
      </c>
      <c r="FQ100" s="233" t="s">
        <v>733</v>
      </c>
      <c r="FR100" s="233" t="s">
        <v>733</v>
      </c>
      <c r="FS100" s="233" t="s">
        <v>733</v>
      </c>
      <c r="FT100" s="233" t="s">
        <v>4086</v>
      </c>
      <c r="FU100" s="233" t="s">
        <v>7821</v>
      </c>
      <c r="FV100" s="231" t="s">
        <v>7822</v>
      </c>
      <c r="FW100" s="241" t="s">
        <v>7820</v>
      </c>
      <c r="FX100" s="242">
        <v>115</v>
      </c>
      <c r="FY100" s="233" t="s">
        <v>7823</v>
      </c>
      <c r="FZ100" s="240">
        <v>122484398</v>
      </c>
      <c r="GA100" s="240">
        <v>2564249</v>
      </c>
      <c r="GB100" s="232">
        <v>14</v>
      </c>
      <c r="GC100" s="232">
        <v>2</v>
      </c>
      <c r="GD100" s="233" t="s">
        <v>7824</v>
      </c>
      <c r="GE100" s="233" t="s">
        <v>733</v>
      </c>
      <c r="GF100" s="233" t="s">
        <v>733</v>
      </c>
      <c r="GG100" s="233" t="s">
        <v>7153</v>
      </c>
      <c r="GH100" s="233" t="s">
        <v>733</v>
      </c>
      <c r="GI100" s="233" t="s">
        <v>733</v>
      </c>
      <c r="GJ100" s="233" t="s">
        <v>733</v>
      </c>
      <c r="GK100" s="233" t="s">
        <v>733</v>
      </c>
      <c r="GL100" s="233" t="s">
        <v>733</v>
      </c>
      <c r="GM100" s="243" t="s">
        <v>5676</v>
      </c>
      <c r="GN100" s="233" t="s">
        <v>3320</v>
      </c>
      <c r="GO100" s="233" t="s">
        <v>733</v>
      </c>
      <c r="GP100" s="233" t="s">
        <v>5721</v>
      </c>
      <c r="GQ100" s="233" t="s">
        <v>1214</v>
      </c>
      <c r="GR100" s="233" t="s">
        <v>1214</v>
      </c>
      <c r="GS100" s="233" t="s">
        <v>3320</v>
      </c>
      <c r="GT100" s="233" t="s">
        <v>3320</v>
      </c>
      <c r="GU100" s="233" t="s">
        <v>3320</v>
      </c>
      <c r="GV100" s="233" t="s">
        <v>1214</v>
      </c>
      <c r="GW100" s="233" t="s">
        <v>1214</v>
      </c>
      <c r="GX100" s="233" t="s">
        <v>3320</v>
      </c>
      <c r="GY100" s="233" t="s">
        <v>733</v>
      </c>
      <c r="GZ100" s="233" t="s">
        <v>3320</v>
      </c>
      <c r="HA100" s="233" t="s">
        <v>7825</v>
      </c>
      <c r="HB100" s="233" t="s">
        <v>7826</v>
      </c>
      <c r="HC100" s="233" t="s">
        <v>5683</v>
      </c>
      <c r="HD100" s="233" t="s">
        <v>5952</v>
      </c>
      <c r="HE100" s="233" t="s">
        <v>5684</v>
      </c>
      <c r="HF100" s="233" t="s">
        <v>733</v>
      </c>
      <c r="HG100" s="233" t="s">
        <v>1214</v>
      </c>
      <c r="HH100" s="244">
        <v>46084.921134259261</v>
      </c>
      <c r="HI100" s="244">
        <v>46084.990995370368</v>
      </c>
      <c r="HJ100" s="233" t="s">
        <v>5685</v>
      </c>
      <c r="HK100" s="233" t="s">
        <v>3320</v>
      </c>
      <c r="HL100" s="233" t="s">
        <v>3320</v>
      </c>
      <c r="HM100" s="233" t="s">
        <v>3320</v>
      </c>
      <c r="HN100" s="233" t="s">
        <v>3320</v>
      </c>
      <c r="HO100" s="233" t="s">
        <v>3320</v>
      </c>
      <c r="HP100" s="233" t="s">
        <v>3320</v>
      </c>
      <c r="HQ100" s="233" t="s">
        <v>3320</v>
      </c>
      <c r="HR100" s="233" t="s">
        <v>3320</v>
      </c>
      <c r="HS100" s="233" t="s">
        <v>3320</v>
      </c>
      <c r="HT100" s="233" t="s">
        <v>3320</v>
      </c>
      <c r="HU100" s="233" t="s">
        <v>3320</v>
      </c>
      <c r="HV100" s="233" t="s">
        <v>3320</v>
      </c>
      <c r="HW100" s="233" t="s">
        <v>3320</v>
      </c>
      <c r="HX100" s="233" t="s">
        <v>3320</v>
      </c>
      <c r="HY100" s="233" t="s">
        <v>3320</v>
      </c>
      <c r="HZ100" s="233" t="s">
        <v>3320</v>
      </c>
      <c r="IA100" s="233" t="s">
        <v>3320</v>
      </c>
      <c r="IB100" s="233" t="s">
        <v>3320</v>
      </c>
      <c r="IC100" s="233" t="s">
        <v>3320</v>
      </c>
      <c r="ID100" s="233" t="s">
        <v>3320</v>
      </c>
      <c r="IE100" s="233" t="s">
        <v>3320</v>
      </c>
      <c r="IF100" s="233" t="s">
        <v>3320</v>
      </c>
      <c r="IG100" s="233" t="s">
        <v>3320</v>
      </c>
      <c r="IH100" s="233" t="s">
        <v>3320</v>
      </c>
      <c r="II100" s="233" t="s">
        <v>3320</v>
      </c>
      <c r="IJ100" s="233" t="s">
        <v>3320</v>
      </c>
      <c r="IK100" s="233" t="s">
        <v>3320</v>
      </c>
      <c r="IL100" s="233" t="s">
        <v>3320</v>
      </c>
      <c r="IM100" s="233" t="s">
        <v>3320</v>
      </c>
      <c r="IN100" s="233" t="s">
        <v>3320</v>
      </c>
      <c r="IO100" s="233" t="s">
        <v>3320</v>
      </c>
      <c r="IP100" s="233" t="s">
        <v>3320</v>
      </c>
      <c r="IQ100" s="233" t="s">
        <v>3320</v>
      </c>
      <c r="IR100" s="233" t="s">
        <v>3320</v>
      </c>
      <c r="IS100" s="233" t="s">
        <v>3320</v>
      </c>
      <c r="IT100" s="233" t="s">
        <v>3320</v>
      </c>
      <c r="IU100" s="233" t="s">
        <v>3320</v>
      </c>
      <c r="IV100" s="233" t="s">
        <v>3320</v>
      </c>
      <c r="IW100" s="233" t="s">
        <v>5775</v>
      </c>
      <c r="IX100" s="256">
        <v>45999</v>
      </c>
      <c r="IY100" s="234" t="s">
        <v>733</v>
      </c>
      <c r="IZ100" s="233" t="s">
        <v>375</v>
      </c>
      <c r="JA100" s="235"/>
      <c r="JB100" s="233"/>
      <c r="JC100" s="233"/>
      <c r="JD100" s="233"/>
      <c r="JE100" s="235"/>
      <c r="JF100" s="232" t="s">
        <v>3320</v>
      </c>
      <c r="JG100" s="232" t="s">
        <v>3320</v>
      </c>
      <c r="JH100" s="232" t="s">
        <v>3320</v>
      </c>
      <c r="JI100" s="232" t="s">
        <v>3320</v>
      </c>
      <c r="JJ100" s="232" t="s">
        <v>3320</v>
      </c>
      <c r="JK100" s="233" t="s">
        <v>910</v>
      </c>
      <c r="JL100" s="235"/>
      <c r="JM100" s="235"/>
      <c r="JN100" s="235"/>
      <c r="JO100" s="232">
        <v>7</v>
      </c>
      <c r="JP100" s="232">
        <v>0</v>
      </c>
      <c r="JQ100" s="233"/>
      <c r="JR100" s="233"/>
      <c r="JS100" s="233"/>
      <c r="JT100" s="233"/>
      <c r="JU100" s="233"/>
      <c r="JV100" s="233"/>
      <c r="JW100" s="233"/>
      <c r="JX100" s="233"/>
      <c r="JY100" s="233"/>
      <c r="JZ100" s="233"/>
      <c r="KA100" s="233"/>
      <c r="KB100" s="233"/>
      <c r="KC100" s="233"/>
      <c r="KD100" s="233"/>
      <c r="KE100" s="233"/>
      <c r="KF100" s="233"/>
      <c r="KG100" s="233"/>
      <c r="KH100" s="233"/>
      <c r="KI100" s="233"/>
      <c r="KJ100" s="233"/>
      <c r="KK100" s="233"/>
      <c r="KL100" s="233"/>
      <c r="KM100" s="233"/>
      <c r="KN100" s="232" t="s">
        <v>3320</v>
      </c>
      <c r="KO100" s="232" t="s">
        <v>3320</v>
      </c>
      <c r="KP100" s="232" t="s">
        <v>3320</v>
      </c>
      <c r="KQ100" s="235"/>
      <c r="KR100" s="235"/>
      <c r="KS100" s="235"/>
      <c r="KT100" s="233"/>
      <c r="KU100" s="235"/>
      <c r="KV100" s="235"/>
      <c r="KW100" s="235"/>
      <c r="KX100" s="233"/>
      <c r="KY100" s="232">
        <v>100</v>
      </c>
      <c r="KZ100" s="236">
        <v>0</v>
      </c>
      <c r="LA100" s="235"/>
      <c r="LB100" s="232">
        <v>0</v>
      </c>
      <c r="LC100" s="233"/>
      <c r="LD100" s="235"/>
      <c r="LE100" s="235"/>
      <c r="LF100" s="235"/>
    </row>
    <row r="101" spans="1:318" ht="49.5" customHeight="1" thickBot="1">
      <c r="A101" s="231" t="s">
        <v>5638</v>
      </c>
      <c r="B101" s="232">
        <v>1152</v>
      </c>
      <c r="C101" s="233" t="s">
        <v>7827</v>
      </c>
      <c r="D101" s="233" t="s">
        <v>7828</v>
      </c>
      <c r="E101" s="232">
        <v>1152</v>
      </c>
      <c r="F101" s="235"/>
      <c r="G101" s="233" t="s">
        <v>1536</v>
      </c>
      <c r="H101" s="233" t="s">
        <v>7829</v>
      </c>
      <c r="I101" s="234">
        <v>4</v>
      </c>
      <c r="J101" s="235"/>
      <c r="K101" s="234" t="s">
        <v>202</v>
      </c>
      <c r="L101" s="235"/>
      <c r="M101" s="234">
        <v>4</v>
      </c>
      <c r="N101" s="235"/>
      <c r="O101" s="235"/>
      <c r="P101" s="235"/>
      <c r="Q101" s="235"/>
      <c r="R101" s="234" t="s">
        <v>202</v>
      </c>
      <c r="S101" s="235"/>
      <c r="T101" s="235"/>
      <c r="U101" s="235"/>
      <c r="V101" s="233" t="s">
        <v>7830</v>
      </c>
      <c r="W101" s="233" t="s">
        <v>5643</v>
      </c>
      <c r="X101" s="232">
        <v>1</v>
      </c>
      <c r="Y101" s="232">
        <v>100</v>
      </c>
      <c r="Z101" s="236">
        <v>0</v>
      </c>
      <c r="AA101" s="236">
        <v>0</v>
      </c>
      <c r="AB101" s="232">
        <v>1</v>
      </c>
      <c r="AC101" s="233" t="s">
        <v>7831</v>
      </c>
      <c r="AD101" s="233" t="s">
        <v>4606</v>
      </c>
      <c r="AE101" s="234" t="s">
        <v>5645</v>
      </c>
      <c r="AF101" s="233" t="s">
        <v>5693</v>
      </c>
      <c r="AG101" s="234" t="s">
        <v>5645</v>
      </c>
      <c r="AH101" s="233" t="s">
        <v>7831</v>
      </c>
      <c r="AI101" s="233" t="s">
        <v>7832</v>
      </c>
      <c r="AJ101" s="233" t="s">
        <v>7833</v>
      </c>
      <c r="AK101" s="233" t="s">
        <v>7834</v>
      </c>
      <c r="AL101" s="233" t="s">
        <v>7835</v>
      </c>
      <c r="AM101" s="233" t="s">
        <v>7836</v>
      </c>
      <c r="AN101" s="233" t="s">
        <v>3320</v>
      </c>
      <c r="AO101" s="233" t="s">
        <v>7837</v>
      </c>
      <c r="AP101" s="233" t="s">
        <v>5698</v>
      </c>
      <c r="AQ101" s="233" t="s">
        <v>7838</v>
      </c>
      <c r="AR101" s="233" t="s">
        <v>7839</v>
      </c>
      <c r="AS101" s="233" t="s">
        <v>7840</v>
      </c>
      <c r="AT101" s="233" t="s">
        <v>733</v>
      </c>
      <c r="AU101" s="233" t="s">
        <v>733</v>
      </c>
      <c r="AV101" s="233" t="s">
        <v>733</v>
      </c>
      <c r="AW101" s="233" t="s">
        <v>3320</v>
      </c>
      <c r="AX101" s="233" t="s">
        <v>7841</v>
      </c>
      <c r="AY101" s="233" t="s">
        <v>733</v>
      </c>
      <c r="AZ101" s="233" t="s">
        <v>7842</v>
      </c>
      <c r="BA101" s="233" t="s">
        <v>7843</v>
      </c>
      <c r="BB101" s="233" t="s">
        <v>7844</v>
      </c>
      <c r="BC101" s="233" t="s">
        <v>7845</v>
      </c>
      <c r="BD101" s="233" t="s">
        <v>7846</v>
      </c>
      <c r="BE101" s="233" t="s">
        <v>7847</v>
      </c>
      <c r="BF101" s="234" t="s">
        <v>1214</v>
      </c>
      <c r="BG101" s="233" t="s">
        <v>3320</v>
      </c>
      <c r="BH101" s="233" t="s">
        <v>5955</v>
      </c>
      <c r="BI101" s="233" t="s">
        <v>5955</v>
      </c>
      <c r="BJ101" s="233" t="s">
        <v>7848</v>
      </c>
      <c r="BK101" s="233" t="s">
        <v>7849</v>
      </c>
      <c r="BL101" s="234">
        <v>230</v>
      </c>
      <c r="BM101" s="233" t="s">
        <v>5712</v>
      </c>
      <c r="BN101" s="237">
        <v>47208</v>
      </c>
      <c r="BO101" s="232">
        <v>18</v>
      </c>
      <c r="BP101" s="232">
        <v>2029</v>
      </c>
      <c r="BQ101" s="232">
        <v>100</v>
      </c>
      <c r="BR101" s="234">
        <v>100</v>
      </c>
      <c r="BS101" s="233" t="s">
        <v>5666</v>
      </c>
      <c r="BT101" s="232">
        <v>1045</v>
      </c>
      <c r="BU101" s="234">
        <v>284.25</v>
      </c>
      <c r="BV101" s="238">
        <v>0.32</v>
      </c>
      <c r="BW101" s="239" t="s">
        <v>910</v>
      </c>
      <c r="BX101" s="233" t="s">
        <v>733</v>
      </c>
      <c r="BY101" s="235"/>
      <c r="BZ101" s="232">
        <v>16.2</v>
      </c>
      <c r="CA101" s="233" t="s">
        <v>1214</v>
      </c>
      <c r="CB101" s="232">
        <v>350</v>
      </c>
      <c r="CC101" s="233" t="s">
        <v>5667</v>
      </c>
      <c r="CD101" s="233" t="s">
        <v>5801</v>
      </c>
      <c r="CE101" s="233" t="s">
        <v>3320</v>
      </c>
      <c r="CF101" s="233" t="s">
        <v>733</v>
      </c>
      <c r="CG101" s="233" t="s">
        <v>733</v>
      </c>
      <c r="CH101" s="232">
        <v>2313</v>
      </c>
      <c r="CI101" s="232">
        <v>2165</v>
      </c>
      <c r="CJ101" s="233" t="s">
        <v>6441</v>
      </c>
      <c r="CK101" s="232">
        <v>365</v>
      </c>
      <c r="CL101" s="232">
        <v>90</v>
      </c>
      <c r="CM101" s="232">
        <v>99</v>
      </c>
      <c r="CN101" s="232">
        <v>30</v>
      </c>
      <c r="CO101" s="237">
        <v>46660</v>
      </c>
      <c r="CP101" s="232">
        <v>2027</v>
      </c>
      <c r="CQ101" s="232">
        <v>0.4</v>
      </c>
      <c r="CR101" s="232">
        <v>25</v>
      </c>
      <c r="CS101" s="233" t="s">
        <v>7850</v>
      </c>
      <c r="CT101" s="232">
        <v>8000000</v>
      </c>
      <c r="CU101" s="233" t="s">
        <v>3320</v>
      </c>
      <c r="CV101" s="233" t="s">
        <v>3320</v>
      </c>
      <c r="CW101" s="233" t="s">
        <v>3320</v>
      </c>
      <c r="CX101" s="233" t="s">
        <v>3320</v>
      </c>
      <c r="CY101" s="233" t="s">
        <v>3320</v>
      </c>
      <c r="CZ101" s="233" t="s">
        <v>3320</v>
      </c>
      <c r="DA101" s="233" t="s">
        <v>3320</v>
      </c>
      <c r="DB101" s="233" t="s">
        <v>3320</v>
      </c>
      <c r="DC101" s="233" t="s">
        <v>3320</v>
      </c>
      <c r="DD101" s="233" t="s">
        <v>3320</v>
      </c>
      <c r="DE101" s="235"/>
      <c r="DF101" s="233" t="s">
        <v>3320</v>
      </c>
      <c r="DG101" s="233" t="s">
        <v>3320</v>
      </c>
      <c r="DH101" s="233" t="s">
        <v>3320</v>
      </c>
      <c r="DI101" s="233" t="s">
        <v>3320</v>
      </c>
      <c r="DJ101" s="233" t="s">
        <v>3320</v>
      </c>
      <c r="DK101" s="233" t="s">
        <v>3320</v>
      </c>
      <c r="DL101" s="235"/>
      <c r="DM101" s="233" t="s">
        <v>3320</v>
      </c>
      <c r="DN101" s="233" t="s">
        <v>3320</v>
      </c>
      <c r="DO101" s="233" t="s">
        <v>3320</v>
      </c>
      <c r="DP101" s="235"/>
      <c r="DQ101" s="233" t="s">
        <v>3320</v>
      </c>
      <c r="DR101" s="233" t="s">
        <v>3320</v>
      </c>
      <c r="DS101" s="233" t="s">
        <v>3320</v>
      </c>
      <c r="DT101" s="233" t="s">
        <v>3320</v>
      </c>
      <c r="DU101" s="233" t="s">
        <v>3320</v>
      </c>
      <c r="DV101" s="233" t="s">
        <v>3320</v>
      </c>
      <c r="DW101" s="233" t="s">
        <v>3320</v>
      </c>
      <c r="DX101" s="233" t="s">
        <v>3320</v>
      </c>
      <c r="DY101" s="233" t="s">
        <v>3320</v>
      </c>
      <c r="DZ101" s="233" t="s">
        <v>3320</v>
      </c>
      <c r="EA101" s="233" t="s">
        <v>3320</v>
      </c>
      <c r="EB101" s="233" t="s">
        <v>3320</v>
      </c>
      <c r="EC101" s="233" t="s">
        <v>3320</v>
      </c>
      <c r="ED101" s="233" t="s">
        <v>3320</v>
      </c>
      <c r="EE101" s="233" t="s">
        <v>3320</v>
      </c>
      <c r="EF101" s="233" t="s">
        <v>3320</v>
      </c>
      <c r="EG101" s="233" t="s">
        <v>3320</v>
      </c>
      <c r="EH101" s="233" t="s">
        <v>3320</v>
      </c>
      <c r="EI101" s="233" t="s">
        <v>3320</v>
      </c>
      <c r="EJ101" s="233" t="s">
        <v>3320</v>
      </c>
      <c r="EK101" s="233" t="s">
        <v>3320</v>
      </c>
      <c r="EL101" s="233" t="s">
        <v>3320</v>
      </c>
      <c r="EM101" s="233" t="s">
        <v>3320</v>
      </c>
      <c r="EN101" s="233" t="s">
        <v>3320</v>
      </c>
      <c r="EO101" s="233" t="s">
        <v>3320</v>
      </c>
      <c r="EP101" s="233" t="s">
        <v>3320</v>
      </c>
      <c r="EQ101" s="233" t="s">
        <v>3320</v>
      </c>
      <c r="ER101" s="233" t="s">
        <v>3320</v>
      </c>
      <c r="ES101" s="233" t="s">
        <v>3320</v>
      </c>
      <c r="ET101" s="233" t="s">
        <v>3320</v>
      </c>
      <c r="EU101" s="233" t="s">
        <v>3320</v>
      </c>
      <c r="EV101" s="233" t="s">
        <v>3320</v>
      </c>
      <c r="EW101" s="233" t="s">
        <v>3320</v>
      </c>
      <c r="EX101" s="233" t="s">
        <v>3320</v>
      </c>
      <c r="EY101" s="233" t="s">
        <v>3320</v>
      </c>
      <c r="EZ101" s="233" t="s">
        <v>3320</v>
      </c>
      <c r="FA101" s="233" t="s">
        <v>3320</v>
      </c>
      <c r="FB101" s="233" t="s">
        <v>3320</v>
      </c>
      <c r="FC101" s="233" t="s">
        <v>3320</v>
      </c>
      <c r="FD101" s="233" t="s">
        <v>3320</v>
      </c>
      <c r="FE101" s="233" t="s">
        <v>3320</v>
      </c>
      <c r="FF101" s="233" t="s">
        <v>3320</v>
      </c>
      <c r="FG101" s="233" t="s">
        <v>3320</v>
      </c>
      <c r="FH101" s="233" t="s">
        <v>3320</v>
      </c>
      <c r="FI101" s="233" t="s">
        <v>3320</v>
      </c>
      <c r="FJ101" s="233" t="s">
        <v>3320</v>
      </c>
      <c r="FK101" s="233" t="s">
        <v>3320</v>
      </c>
      <c r="FL101" s="233" t="s">
        <v>3320</v>
      </c>
      <c r="FM101" s="233" t="s">
        <v>3320</v>
      </c>
      <c r="FN101" s="240">
        <v>136223603</v>
      </c>
      <c r="FO101" s="232">
        <v>136</v>
      </c>
      <c r="FP101" s="233" t="s">
        <v>733</v>
      </c>
      <c r="FQ101" s="233" t="s">
        <v>733</v>
      </c>
      <c r="FR101" s="233" t="s">
        <v>733</v>
      </c>
      <c r="FS101" s="233" t="s">
        <v>733</v>
      </c>
      <c r="FT101" s="233" t="s">
        <v>488</v>
      </c>
      <c r="FU101" s="233" t="s">
        <v>7851</v>
      </c>
      <c r="FV101" s="233" t="s">
        <v>7852</v>
      </c>
      <c r="FW101" s="241" t="s">
        <v>7849</v>
      </c>
      <c r="FX101" s="242">
        <v>230</v>
      </c>
      <c r="FY101" s="233" t="s">
        <v>7853</v>
      </c>
      <c r="FZ101" s="240">
        <v>113978796</v>
      </c>
      <c r="GA101" s="240">
        <v>18532114</v>
      </c>
      <c r="GB101" s="240">
        <v>1745</v>
      </c>
      <c r="GC101" s="232">
        <v>339</v>
      </c>
      <c r="GD101" s="233" t="s">
        <v>7854</v>
      </c>
      <c r="GE101" s="233" t="s">
        <v>733</v>
      </c>
      <c r="GF101" s="233" t="s">
        <v>733</v>
      </c>
      <c r="GG101" s="233" t="s">
        <v>7855</v>
      </c>
      <c r="GH101" s="233" t="s">
        <v>733</v>
      </c>
      <c r="GI101" s="233" t="s">
        <v>733</v>
      </c>
      <c r="GJ101" s="233" t="s">
        <v>733</v>
      </c>
      <c r="GK101" s="233" t="s">
        <v>733</v>
      </c>
      <c r="GL101" s="233" t="s">
        <v>733</v>
      </c>
      <c r="GM101" s="243" t="s">
        <v>5676</v>
      </c>
      <c r="GN101" s="233" t="s">
        <v>3320</v>
      </c>
      <c r="GO101" s="233" t="s">
        <v>733</v>
      </c>
      <c r="GP101" s="233" t="s">
        <v>5872</v>
      </c>
      <c r="GQ101" s="233" t="s">
        <v>733</v>
      </c>
      <c r="GR101" s="233" t="s">
        <v>5679</v>
      </c>
      <c r="GS101" s="233" t="s">
        <v>3320</v>
      </c>
      <c r="GT101" s="233" t="s">
        <v>3320</v>
      </c>
      <c r="GU101" s="232">
        <v>2</v>
      </c>
      <c r="GV101" s="233" t="s">
        <v>733</v>
      </c>
      <c r="GW101" s="233" t="s">
        <v>5873</v>
      </c>
      <c r="GX101" s="233" t="s">
        <v>7856</v>
      </c>
      <c r="GY101" s="233" t="s">
        <v>733</v>
      </c>
      <c r="GZ101" s="233" t="s">
        <v>3320</v>
      </c>
      <c r="HA101" s="233" t="s">
        <v>7857</v>
      </c>
      <c r="HB101" s="243" t="s">
        <v>7858</v>
      </c>
      <c r="HC101" s="233" t="s">
        <v>5683</v>
      </c>
      <c r="HD101" s="233" t="s">
        <v>5683</v>
      </c>
      <c r="HE101" s="233" t="s">
        <v>5683</v>
      </c>
      <c r="HF101" s="233" t="s">
        <v>733</v>
      </c>
      <c r="HG101" s="233" t="s">
        <v>1214</v>
      </c>
      <c r="HH101" s="244">
        <v>46084.838935185187</v>
      </c>
      <c r="HI101" s="244">
        <v>46084.984907407408</v>
      </c>
      <c r="HJ101" s="233" t="s">
        <v>5685</v>
      </c>
      <c r="HK101" s="233" t="s">
        <v>3320</v>
      </c>
      <c r="HL101" s="233" t="s">
        <v>3320</v>
      </c>
      <c r="HM101" s="233" t="s">
        <v>3320</v>
      </c>
      <c r="HN101" s="233" t="s">
        <v>3320</v>
      </c>
      <c r="HO101" s="233" t="s">
        <v>3320</v>
      </c>
      <c r="HP101" s="233" t="s">
        <v>3320</v>
      </c>
      <c r="HQ101" s="233" t="s">
        <v>3320</v>
      </c>
      <c r="HR101" s="233" t="s">
        <v>3320</v>
      </c>
      <c r="HS101" s="233" t="s">
        <v>3320</v>
      </c>
      <c r="HT101" s="233" t="s">
        <v>3320</v>
      </c>
      <c r="HU101" s="233" t="s">
        <v>3320</v>
      </c>
      <c r="HV101" s="233" t="s">
        <v>3320</v>
      </c>
      <c r="HW101" s="233" t="s">
        <v>3320</v>
      </c>
      <c r="HX101" s="233" t="s">
        <v>3320</v>
      </c>
      <c r="HY101" s="233" t="s">
        <v>3320</v>
      </c>
      <c r="HZ101" s="233" t="s">
        <v>3320</v>
      </c>
      <c r="IA101" s="233" t="s">
        <v>3320</v>
      </c>
      <c r="IB101" s="233" t="s">
        <v>3320</v>
      </c>
      <c r="IC101" s="233" t="s">
        <v>3320</v>
      </c>
      <c r="ID101" s="233" t="s">
        <v>3320</v>
      </c>
      <c r="IE101" s="233" t="s">
        <v>3320</v>
      </c>
      <c r="IF101" s="233" t="s">
        <v>3320</v>
      </c>
      <c r="IG101" s="233" t="s">
        <v>3320</v>
      </c>
      <c r="IH101" s="233" t="s">
        <v>3320</v>
      </c>
      <c r="II101" s="233" t="s">
        <v>3320</v>
      </c>
      <c r="IJ101" s="233" t="s">
        <v>3320</v>
      </c>
      <c r="IK101" s="233" t="s">
        <v>3320</v>
      </c>
      <c r="IL101" s="233" t="s">
        <v>3320</v>
      </c>
      <c r="IM101" s="233" t="s">
        <v>3320</v>
      </c>
      <c r="IN101" s="233" t="s">
        <v>3320</v>
      </c>
      <c r="IO101" s="233" t="s">
        <v>3320</v>
      </c>
      <c r="IP101" s="233" t="s">
        <v>3320</v>
      </c>
      <c r="IQ101" s="233" t="s">
        <v>3320</v>
      </c>
      <c r="IR101" s="233" t="s">
        <v>3320</v>
      </c>
      <c r="IS101" s="233" t="s">
        <v>3320</v>
      </c>
      <c r="IT101" s="233" t="s">
        <v>3320</v>
      </c>
      <c r="IU101" s="233" t="s">
        <v>3320</v>
      </c>
      <c r="IV101" s="233" t="s">
        <v>3320</v>
      </c>
      <c r="IW101" s="249" t="s">
        <v>7859</v>
      </c>
      <c r="IX101" s="250" t="s">
        <v>3320</v>
      </c>
      <c r="IY101" s="250" t="s">
        <v>3320</v>
      </c>
      <c r="IZ101" s="249" t="s">
        <v>7860</v>
      </c>
      <c r="JA101" s="235"/>
      <c r="JB101" s="233"/>
      <c r="JC101" s="233"/>
      <c r="JD101" s="233"/>
      <c r="JE101" s="235"/>
      <c r="JF101" s="232" t="s">
        <v>3320</v>
      </c>
      <c r="JG101" s="232" t="s">
        <v>3320</v>
      </c>
      <c r="JH101" s="232" t="s">
        <v>3320</v>
      </c>
      <c r="JI101" s="232" t="s">
        <v>3320</v>
      </c>
      <c r="JJ101" s="232" t="s">
        <v>3320</v>
      </c>
      <c r="JK101" s="233" t="s">
        <v>202</v>
      </c>
      <c r="JL101" s="235"/>
      <c r="JM101" s="235"/>
      <c r="JN101" s="235"/>
      <c r="JO101" s="232">
        <v>4</v>
      </c>
      <c r="JP101" s="232">
        <v>0</v>
      </c>
      <c r="JQ101" s="233"/>
      <c r="JR101" s="233"/>
      <c r="JS101" s="233"/>
      <c r="JT101" s="233"/>
      <c r="JU101" s="233"/>
      <c r="JV101" s="233"/>
      <c r="JW101" s="233"/>
      <c r="JX101" s="233"/>
      <c r="JY101" s="233"/>
      <c r="JZ101" s="233"/>
      <c r="KA101" s="233"/>
      <c r="KB101" s="233"/>
      <c r="KC101" s="233"/>
      <c r="KD101" s="233"/>
      <c r="KE101" s="233"/>
      <c r="KF101" s="233"/>
      <c r="KG101" s="233"/>
      <c r="KH101" s="233"/>
      <c r="KI101" s="233"/>
      <c r="KJ101" s="233"/>
      <c r="KK101" s="233"/>
      <c r="KL101" s="233"/>
      <c r="KM101" s="233"/>
      <c r="KN101" s="232" t="s">
        <v>3320</v>
      </c>
      <c r="KO101" s="232" t="s">
        <v>3320</v>
      </c>
      <c r="KP101" s="232" t="s">
        <v>3320</v>
      </c>
      <c r="KQ101" s="235"/>
      <c r="KR101" s="235"/>
      <c r="KS101" s="235"/>
      <c r="KT101" s="233"/>
      <c r="KU101" s="235"/>
      <c r="KV101" s="235"/>
      <c r="KW101" s="235"/>
      <c r="KX101" s="233"/>
      <c r="KY101" s="232">
        <v>100</v>
      </c>
      <c r="KZ101" s="236">
        <v>0</v>
      </c>
      <c r="LA101" s="235"/>
      <c r="LB101" s="232">
        <v>0</v>
      </c>
      <c r="LC101" s="233"/>
      <c r="LD101" s="235"/>
      <c r="LE101" s="235"/>
      <c r="LF101" s="235"/>
    </row>
    <row r="102" spans="1:318" ht="49.5" customHeight="1" thickBot="1">
      <c r="A102" s="231" t="s">
        <v>5638</v>
      </c>
      <c r="B102" s="232">
        <v>797</v>
      </c>
      <c r="C102" s="233" t="s">
        <v>7861</v>
      </c>
      <c r="D102" s="233" t="s">
        <v>7862</v>
      </c>
      <c r="E102" s="232">
        <v>797</v>
      </c>
      <c r="F102" s="235"/>
      <c r="G102" s="233" t="s">
        <v>7863</v>
      </c>
      <c r="H102" s="233" t="s">
        <v>7864</v>
      </c>
      <c r="I102" s="234">
        <v>4</v>
      </c>
      <c r="J102" s="235"/>
      <c r="K102" s="234" t="s">
        <v>202</v>
      </c>
      <c r="L102" s="235"/>
      <c r="M102" s="234">
        <v>4</v>
      </c>
      <c r="N102" s="235"/>
      <c r="O102" s="235"/>
      <c r="P102" s="235"/>
      <c r="Q102" s="235"/>
      <c r="R102" s="234" t="s">
        <v>202</v>
      </c>
      <c r="S102" s="235"/>
      <c r="T102" s="235"/>
      <c r="U102" s="235"/>
      <c r="V102" s="233" t="s">
        <v>307</v>
      </c>
      <c r="W102" s="233" t="s">
        <v>5643</v>
      </c>
      <c r="X102" s="232">
        <v>1</v>
      </c>
      <c r="Y102" s="232">
        <v>153</v>
      </c>
      <c r="Z102" s="236">
        <v>0</v>
      </c>
      <c r="AA102" s="236">
        <v>0</v>
      </c>
      <c r="AB102" s="232">
        <v>1</v>
      </c>
      <c r="AC102" s="233" t="s">
        <v>7865</v>
      </c>
      <c r="AD102" s="233" t="s">
        <v>7866</v>
      </c>
      <c r="AE102" s="234" t="s">
        <v>5645</v>
      </c>
      <c r="AF102" s="233" t="s">
        <v>5646</v>
      </c>
      <c r="AG102" s="234" t="s">
        <v>5645</v>
      </c>
      <c r="AH102" s="233" t="s">
        <v>7865</v>
      </c>
      <c r="AI102" s="233" t="s">
        <v>7867</v>
      </c>
      <c r="AJ102" s="233" t="s">
        <v>7868</v>
      </c>
      <c r="AK102" s="233" t="s">
        <v>7869</v>
      </c>
      <c r="AL102" s="233" t="s">
        <v>7870</v>
      </c>
      <c r="AM102" s="233" t="s">
        <v>7871</v>
      </c>
      <c r="AN102" s="233" t="s">
        <v>3320</v>
      </c>
      <c r="AO102" s="233" t="s">
        <v>7872</v>
      </c>
      <c r="AP102" s="233" t="s">
        <v>5698</v>
      </c>
      <c r="AQ102" s="233" t="s">
        <v>7873</v>
      </c>
      <c r="AR102" s="233" t="s">
        <v>7874</v>
      </c>
      <c r="AS102" s="233" t="s">
        <v>7875</v>
      </c>
      <c r="AT102" s="233" t="s">
        <v>733</v>
      </c>
      <c r="AU102" s="233" t="s">
        <v>733</v>
      </c>
      <c r="AV102" s="233" t="s">
        <v>733</v>
      </c>
      <c r="AW102" s="233" t="s">
        <v>3320</v>
      </c>
      <c r="AX102" s="233" t="s">
        <v>7876</v>
      </c>
      <c r="AY102" s="233" t="s">
        <v>733</v>
      </c>
      <c r="AZ102" s="233" t="s">
        <v>7877</v>
      </c>
      <c r="BA102" s="233" t="s">
        <v>7878</v>
      </c>
      <c r="BB102" s="233" t="s">
        <v>7879</v>
      </c>
      <c r="BC102" s="233" t="s">
        <v>7880</v>
      </c>
      <c r="BD102" s="233" t="s">
        <v>7881</v>
      </c>
      <c r="BE102" s="233" t="s">
        <v>7882</v>
      </c>
      <c r="BF102" s="234" t="s">
        <v>1214</v>
      </c>
      <c r="BG102" s="233" t="s">
        <v>3320</v>
      </c>
      <c r="BH102" s="249" t="s">
        <v>2043</v>
      </c>
      <c r="BI102" s="249" t="s">
        <v>2043</v>
      </c>
      <c r="BJ102" s="233" t="s">
        <v>5798</v>
      </c>
      <c r="BK102" s="233" t="s">
        <v>7883</v>
      </c>
      <c r="BL102" s="234">
        <v>230</v>
      </c>
      <c r="BM102" s="233" t="s">
        <v>5712</v>
      </c>
      <c r="BN102" s="237">
        <v>46935</v>
      </c>
      <c r="BO102" s="232">
        <v>18</v>
      </c>
      <c r="BP102" s="232">
        <v>2028</v>
      </c>
      <c r="BQ102" s="232">
        <v>153</v>
      </c>
      <c r="BR102" s="234">
        <v>153</v>
      </c>
      <c r="BS102" s="233" t="s">
        <v>5666</v>
      </c>
      <c r="BT102" s="232">
        <v>250695</v>
      </c>
      <c r="BU102" s="234">
        <v>441.2</v>
      </c>
      <c r="BV102" s="238">
        <v>0.33</v>
      </c>
      <c r="BW102" s="239" t="s">
        <v>910</v>
      </c>
      <c r="BX102" s="233" t="s">
        <v>733</v>
      </c>
      <c r="BY102" s="235"/>
      <c r="BZ102" s="232">
        <v>0.95</v>
      </c>
      <c r="CA102" s="233" t="s">
        <v>1214</v>
      </c>
      <c r="CB102" s="232">
        <v>730</v>
      </c>
      <c r="CC102" s="233" t="s">
        <v>5713</v>
      </c>
      <c r="CD102" s="233" t="s">
        <v>5801</v>
      </c>
      <c r="CE102" s="233" t="s">
        <v>3320</v>
      </c>
      <c r="CF102" s="233" t="s">
        <v>733</v>
      </c>
      <c r="CG102" s="233" t="s">
        <v>733</v>
      </c>
      <c r="CH102" s="232">
        <v>2411</v>
      </c>
      <c r="CI102" s="232">
        <v>2311</v>
      </c>
      <c r="CJ102" s="233" t="s">
        <v>7884</v>
      </c>
      <c r="CK102" s="232">
        <v>364</v>
      </c>
      <c r="CL102" s="232">
        <v>87</v>
      </c>
      <c r="CM102" s="232">
        <v>87</v>
      </c>
      <c r="CN102" s="232">
        <v>24</v>
      </c>
      <c r="CO102" s="237">
        <v>46053</v>
      </c>
      <c r="CP102" s="232">
        <v>2026</v>
      </c>
      <c r="CQ102" s="232">
        <v>1.57</v>
      </c>
      <c r="CR102" s="232">
        <v>24</v>
      </c>
      <c r="CS102" s="233" t="s">
        <v>7885</v>
      </c>
      <c r="CT102" s="232">
        <v>31000000</v>
      </c>
      <c r="CU102" s="233" t="s">
        <v>3320</v>
      </c>
      <c r="CV102" s="233" t="s">
        <v>3320</v>
      </c>
      <c r="CW102" s="233" t="s">
        <v>3320</v>
      </c>
      <c r="CX102" s="233" t="s">
        <v>3320</v>
      </c>
      <c r="CY102" s="233" t="s">
        <v>3320</v>
      </c>
      <c r="CZ102" s="233" t="s">
        <v>3320</v>
      </c>
      <c r="DA102" s="233" t="s">
        <v>3320</v>
      </c>
      <c r="DB102" s="233" t="s">
        <v>3320</v>
      </c>
      <c r="DC102" s="233" t="s">
        <v>3320</v>
      </c>
      <c r="DD102" s="233" t="s">
        <v>3320</v>
      </c>
      <c r="DE102" s="235"/>
      <c r="DF102" s="233" t="s">
        <v>3320</v>
      </c>
      <c r="DG102" s="233" t="s">
        <v>3320</v>
      </c>
      <c r="DH102" s="233" t="s">
        <v>3320</v>
      </c>
      <c r="DI102" s="233" t="s">
        <v>3320</v>
      </c>
      <c r="DJ102" s="233" t="s">
        <v>3320</v>
      </c>
      <c r="DK102" s="233" t="s">
        <v>3320</v>
      </c>
      <c r="DL102" s="235"/>
      <c r="DM102" s="233" t="s">
        <v>3320</v>
      </c>
      <c r="DN102" s="233" t="s">
        <v>3320</v>
      </c>
      <c r="DO102" s="233" t="s">
        <v>3320</v>
      </c>
      <c r="DP102" s="235"/>
      <c r="DQ102" s="233" t="s">
        <v>3320</v>
      </c>
      <c r="DR102" s="233" t="s">
        <v>3320</v>
      </c>
      <c r="DS102" s="233" t="s">
        <v>3320</v>
      </c>
      <c r="DT102" s="233" t="s">
        <v>3320</v>
      </c>
      <c r="DU102" s="233" t="s">
        <v>3320</v>
      </c>
      <c r="DV102" s="233" t="s">
        <v>3320</v>
      </c>
      <c r="DW102" s="233" t="s">
        <v>3320</v>
      </c>
      <c r="DX102" s="233" t="s">
        <v>3320</v>
      </c>
      <c r="DY102" s="233" t="s">
        <v>3320</v>
      </c>
      <c r="DZ102" s="233" t="s">
        <v>3320</v>
      </c>
      <c r="EA102" s="233" t="s">
        <v>3320</v>
      </c>
      <c r="EB102" s="233" t="s">
        <v>3320</v>
      </c>
      <c r="EC102" s="233" t="s">
        <v>3320</v>
      </c>
      <c r="ED102" s="233" t="s">
        <v>3320</v>
      </c>
      <c r="EE102" s="233" t="s">
        <v>3320</v>
      </c>
      <c r="EF102" s="233" t="s">
        <v>3320</v>
      </c>
      <c r="EG102" s="233" t="s">
        <v>3320</v>
      </c>
      <c r="EH102" s="233" t="s">
        <v>3320</v>
      </c>
      <c r="EI102" s="233" t="s">
        <v>3320</v>
      </c>
      <c r="EJ102" s="233" t="s">
        <v>3320</v>
      </c>
      <c r="EK102" s="233" t="s">
        <v>3320</v>
      </c>
      <c r="EL102" s="233" t="s">
        <v>3320</v>
      </c>
      <c r="EM102" s="233" t="s">
        <v>3320</v>
      </c>
      <c r="EN102" s="233" t="s">
        <v>3320</v>
      </c>
      <c r="EO102" s="233" t="s">
        <v>3320</v>
      </c>
      <c r="EP102" s="233" t="s">
        <v>3320</v>
      </c>
      <c r="EQ102" s="233" t="s">
        <v>3320</v>
      </c>
      <c r="ER102" s="233" t="s">
        <v>3320</v>
      </c>
      <c r="ES102" s="233" t="s">
        <v>3320</v>
      </c>
      <c r="ET102" s="233" t="s">
        <v>3320</v>
      </c>
      <c r="EU102" s="233" t="s">
        <v>3320</v>
      </c>
      <c r="EV102" s="233" t="s">
        <v>3320</v>
      </c>
      <c r="EW102" s="233" t="s">
        <v>3320</v>
      </c>
      <c r="EX102" s="233" t="s">
        <v>3320</v>
      </c>
      <c r="EY102" s="233" t="s">
        <v>3320</v>
      </c>
      <c r="EZ102" s="233" t="s">
        <v>3320</v>
      </c>
      <c r="FA102" s="233" t="s">
        <v>3320</v>
      </c>
      <c r="FB102" s="233" t="s">
        <v>3320</v>
      </c>
      <c r="FC102" s="233" t="s">
        <v>3320</v>
      </c>
      <c r="FD102" s="233" t="s">
        <v>3320</v>
      </c>
      <c r="FE102" s="233" t="s">
        <v>3320</v>
      </c>
      <c r="FF102" s="233" t="s">
        <v>3320</v>
      </c>
      <c r="FG102" s="233" t="s">
        <v>3320</v>
      </c>
      <c r="FH102" s="233" t="s">
        <v>3320</v>
      </c>
      <c r="FI102" s="233" t="s">
        <v>3320</v>
      </c>
      <c r="FJ102" s="233" t="s">
        <v>3320</v>
      </c>
      <c r="FK102" s="233" t="s">
        <v>3320</v>
      </c>
      <c r="FL102" s="233" t="s">
        <v>3320</v>
      </c>
      <c r="FM102" s="233" t="s">
        <v>3320</v>
      </c>
      <c r="FN102" s="240">
        <v>195831000</v>
      </c>
      <c r="FO102" s="232">
        <v>196</v>
      </c>
      <c r="FP102" s="233" t="s">
        <v>733</v>
      </c>
      <c r="FQ102" s="233" t="s">
        <v>733</v>
      </c>
      <c r="FR102" s="233" t="s">
        <v>733</v>
      </c>
      <c r="FS102" s="233" t="s">
        <v>733</v>
      </c>
      <c r="FT102" s="233" t="s">
        <v>307</v>
      </c>
      <c r="FU102" s="233" t="s">
        <v>7886</v>
      </c>
      <c r="FV102" s="231" t="s">
        <v>7887</v>
      </c>
      <c r="FW102" s="266" t="s">
        <v>7888</v>
      </c>
      <c r="FX102" s="242">
        <v>230</v>
      </c>
      <c r="FY102" s="233" t="s">
        <v>7889</v>
      </c>
      <c r="FZ102" s="240">
        <v>142516000</v>
      </c>
      <c r="GA102" s="240">
        <v>36000000</v>
      </c>
      <c r="GB102" s="240">
        <v>2100</v>
      </c>
      <c r="GC102" s="232">
        <v>800</v>
      </c>
      <c r="GD102" s="233" t="s">
        <v>7890</v>
      </c>
      <c r="GE102" s="233" t="s">
        <v>733</v>
      </c>
      <c r="GF102" s="233" t="s">
        <v>1214</v>
      </c>
      <c r="GG102" s="233" t="s">
        <v>7891</v>
      </c>
      <c r="GH102" s="233" t="s">
        <v>733</v>
      </c>
      <c r="GI102" s="233" t="s">
        <v>733</v>
      </c>
      <c r="GJ102" s="233" t="s">
        <v>733</v>
      </c>
      <c r="GK102" s="233" t="s">
        <v>733</v>
      </c>
      <c r="GL102" s="233" t="s">
        <v>733</v>
      </c>
      <c r="GM102" s="243" t="s">
        <v>5676</v>
      </c>
      <c r="GN102" s="233" t="s">
        <v>3320</v>
      </c>
      <c r="GO102" s="233" t="s">
        <v>733</v>
      </c>
      <c r="GP102" s="233" t="s">
        <v>5721</v>
      </c>
      <c r="GQ102" s="233" t="s">
        <v>733</v>
      </c>
      <c r="GR102" s="233" t="s">
        <v>5679</v>
      </c>
      <c r="GS102" s="233" t="s">
        <v>3320</v>
      </c>
      <c r="GT102" s="233" t="s">
        <v>3320</v>
      </c>
      <c r="GU102" s="232">
        <v>0.5</v>
      </c>
      <c r="GV102" s="233" t="s">
        <v>733</v>
      </c>
      <c r="GW102" s="233" t="s">
        <v>5948</v>
      </c>
      <c r="GX102" s="233" t="s">
        <v>7892</v>
      </c>
      <c r="GY102" s="233" t="s">
        <v>1214</v>
      </c>
      <c r="GZ102" s="233" t="s">
        <v>3320</v>
      </c>
      <c r="HA102" s="233" t="s">
        <v>7893</v>
      </c>
      <c r="HB102" s="233" t="s">
        <v>3320</v>
      </c>
      <c r="HC102" s="233" t="s">
        <v>3320</v>
      </c>
      <c r="HD102" s="233" t="s">
        <v>3320</v>
      </c>
      <c r="HE102" s="233" t="s">
        <v>3320</v>
      </c>
      <c r="HF102" s="233" t="s">
        <v>733</v>
      </c>
      <c r="HG102" s="233" t="s">
        <v>1214</v>
      </c>
      <c r="HH102" s="244">
        <v>46084.851122685184</v>
      </c>
      <c r="HI102" s="244">
        <v>46084.980729166666</v>
      </c>
      <c r="HJ102" s="233" t="s">
        <v>5685</v>
      </c>
      <c r="HK102" s="233" t="s">
        <v>3320</v>
      </c>
      <c r="HL102" s="233" t="s">
        <v>3320</v>
      </c>
      <c r="HM102" s="233" t="s">
        <v>3320</v>
      </c>
      <c r="HN102" s="233" t="s">
        <v>3320</v>
      </c>
      <c r="HO102" s="233" t="s">
        <v>3320</v>
      </c>
      <c r="HP102" s="233" t="s">
        <v>3320</v>
      </c>
      <c r="HQ102" s="233" t="s">
        <v>3320</v>
      </c>
      <c r="HR102" s="233" t="s">
        <v>3320</v>
      </c>
      <c r="HS102" s="233" t="s">
        <v>3320</v>
      </c>
      <c r="HT102" s="233" t="s">
        <v>3320</v>
      </c>
      <c r="HU102" s="233" t="s">
        <v>3320</v>
      </c>
      <c r="HV102" s="233" t="s">
        <v>3320</v>
      </c>
      <c r="HW102" s="233" t="s">
        <v>3320</v>
      </c>
      <c r="HX102" s="233" t="s">
        <v>3320</v>
      </c>
      <c r="HY102" s="233" t="s">
        <v>3320</v>
      </c>
      <c r="HZ102" s="233" t="s">
        <v>3320</v>
      </c>
      <c r="IA102" s="233" t="s">
        <v>3320</v>
      </c>
      <c r="IB102" s="233" t="s">
        <v>3320</v>
      </c>
      <c r="IC102" s="233" t="s">
        <v>3320</v>
      </c>
      <c r="ID102" s="233" t="s">
        <v>3320</v>
      </c>
      <c r="IE102" s="233" t="s">
        <v>3320</v>
      </c>
      <c r="IF102" s="233" t="s">
        <v>3320</v>
      </c>
      <c r="IG102" s="233" t="s">
        <v>3320</v>
      </c>
      <c r="IH102" s="233" t="s">
        <v>3320</v>
      </c>
      <c r="II102" s="233" t="s">
        <v>3320</v>
      </c>
      <c r="IJ102" s="233" t="s">
        <v>3320</v>
      </c>
      <c r="IK102" s="233" t="s">
        <v>3320</v>
      </c>
      <c r="IL102" s="233" t="s">
        <v>3320</v>
      </c>
      <c r="IM102" s="233" t="s">
        <v>3320</v>
      </c>
      <c r="IN102" s="233" t="s">
        <v>3320</v>
      </c>
      <c r="IO102" s="233" t="s">
        <v>3320</v>
      </c>
      <c r="IP102" s="233" t="s">
        <v>3320</v>
      </c>
      <c r="IQ102" s="233" t="s">
        <v>3320</v>
      </c>
      <c r="IR102" s="233" t="s">
        <v>3320</v>
      </c>
      <c r="IS102" s="233" t="s">
        <v>3320</v>
      </c>
      <c r="IT102" s="233" t="s">
        <v>3320</v>
      </c>
      <c r="IU102" s="233" t="s">
        <v>3320</v>
      </c>
      <c r="IV102" s="233" t="s">
        <v>3320</v>
      </c>
      <c r="IW102" s="233" t="s">
        <v>287</v>
      </c>
      <c r="IX102" s="234" t="s">
        <v>5774</v>
      </c>
      <c r="IY102" s="234" t="s">
        <v>1214</v>
      </c>
      <c r="IZ102" s="233" t="s">
        <v>5775</v>
      </c>
      <c r="JA102" s="235"/>
      <c r="JB102" s="233"/>
      <c r="JC102" s="233"/>
      <c r="JD102" s="233"/>
      <c r="JE102" s="235"/>
      <c r="JF102" s="232" t="s">
        <v>3320</v>
      </c>
      <c r="JG102" s="232" t="s">
        <v>3320</v>
      </c>
      <c r="JH102" s="232" t="s">
        <v>3320</v>
      </c>
      <c r="JI102" s="232" t="s">
        <v>3320</v>
      </c>
      <c r="JJ102" s="232" t="s">
        <v>3320</v>
      </c>
      <c r="JK102" s="233" t="s">
        <v>202</v>
      </c>
      <c r="JL102" s="235"/>
      <c r="JM102" s="235"/>
      <c r="JN102" s="235"/>
      <c r="JO102" s="232">
        <v>4</v>
      </c>
      <c r="JP102" s="232">
        <v>0</v>
      </c>
      <c r="JQ102" s="233"/>
      <c r="JR102" s="233"/>
      <c r="JS102" s="233"/>
      <c r="JT102" s="233"/>
      <c r="JU102" s="233"/>
      <c r="JV102" s="233"/>
      <c r="JW102" s="233"/>
      <c r="JX102" s="233"/>
      <c r="JY102" s="233"/>
      <c r="JZ102" s="233"/>
      <c r="KA102" s="233"/>
      <c r="KB102" s="233"/>
      <c r="KC102" s="233"/>
      <c r="KD102" s="233"/>
      <c r="KE102" s="233"/>
      <c r="KF102" s="233"/>
      <c r="KG102" s="233"/>
      <c r="KH102" s="233"/>
      <c r="KI102" s="233"/>
      <c r="KJ102" s="233"/>
      <c r="KK102" s="233"/>
      <c r="KL102" s="233"/>
      <c r="KM102" s="233"/>
      <c r="KN102" s="232" t="s">
        <v>3320</v>
      </c>
      <c r="KO102" s="232" t="s">
        <v>3320</v>
      </c>
      <c r="KP102" s="232" t="s">
        <v>3320</v>
      </c>
      <c r="KQ102" s="235"/>
      <c r="KR102" s="235"/>
      <c r="KS102" s="235"/>
      <c r="KT102" s="233"/>
      <c r="KU102" s="235"/>
      <c r="KV102" s="235"/>
      <c r="KW102" s="235"/>
      <c r="KX102" s="233"/>
      <c r="KY102" s="232">
        <v>153</v>
      </c>
      <c r="KZ102" s="236">
        <v>0</v>
      </c>
      <c r="LA102" s="235"/>
      <c r="LB102" s="232">
        <v>0</v>
      </c>
      <c r="LC102" s="233"/>
      <c r="LD102" s="235"/>
      <c r="LE102" s="235"/>
      <c r="LF102" s="235"/>
    </row>
    <row r="103" spans="1:318" ht="49.5" customHeight="1" thickBot="1">
      <c r="A103" s="231" t="s">
        <v>5638</v>
      </c>
      <c r="B103" s="232">
        <v>565</v>
      </c>
      <c r="C103" s="233" t="s">
        <v>7894</v>
      </c>
      <c r="D103" s="233" t="s">
        <v>7895</v>
      </c>
      <c r="E103" s="232">
        <v>565</v>
      </c>
      <c r="F103" s="232">
        <v>62</v>
      </c>
      <c r="G103" s="233" t="s">
        <v>6687</v>
      </c>
      <c r="H103" s="233" t="s">
        <v>401</v>
      </c>
      <c r="I103" s="234">
        <v>1</v>
      </c>
      <c r="J103" s="235"/>
      <c r="K103" s="234" t="s">
        <v>202</v>
      </c>
      <c r="L103" s="235"/>
      <c r="M103" s="234">
        <v>1</v>
      </c>
      <c r="N103" s="235"/>
      <c r="O103" s="235"/>
      <c r="P103" s="235"/>
      <c r="Q103" s="235"/>
      <c r="R103" s="234" t="s">
        <v>202</v>
      </c>
      <c r="S103" s="235"/>
      <c r="T103" s="235"/>
      <c r="U103" s="235"/>
      <c r="V103" s="233" t="s">
        <v>7896</v>
      </c>
      <c r="W103" s="233" t="s">
        <v>5643</v>
      </c>
      <c r="X103" s="232">
        <v>1</v>
      </c>
      <c r="Y103" s="232">
        <v>130</v>
      </c>
      <c r="Z103" s="236">
        <v>0</v>
      </c>
      <c r="AA103" s="236">
        <v>0</v>
      </c>
      <c r="AB103" s="232">
        <v>1</v>
      </c>
      <c r="AC103" s="233" t="s">
        <v>6689</v>
      </c>
      <c r="AD103" s="233" t="s">
        <v>6690</v>
      </c>
      <c r="AE103" s="234" t="s">
        <v>5645</v>
      </c>
      <c r="AF103" s="233" t="s">
        <v>5646</v>
      </c>
      <c r="AG103" s="234" t="s">
        <v>5645</v>
      </c>
      <c r="AH103" s="233" t="s">
        <v>6689</v>
      </c>
      <c r="AI103" s="233" t="s">
        <v>5698</v>
      </c>
      <c r="AJ103" s="233" t="s">
        <v>5698</v>
      </c>
      <c r="AK103" s="233" t="s">
        <v>6692</v>
      </c>
      <c r="AL103" s="233" t="s">
        <v>6693</v>
      </c>
      <c r="AM103" s="235"/>
      <c r="AN103" s="233" t="s">
        <v>401</v>
      </c>
      <c r="AO103" s="233" t="s">
        <v>6694</v>
      </c>
      <c r="AP103" s="233" t="s">
        <v>6695</v>
      </c>
      <c r="AQ103" s="233" t="s">
        <v>6696</v>
      </c>
      <c r="AR103" s="233" t="s">
        <v>6697</v>
      </c>
      <c r="AS103" s="233" t="s">
        <v>6698</v>
      </c>
      <c r="AT103" s="233" t="s">
        <v>733</v>
      </c>
      <c r="AU103" s="233" t="s">
        <v>733</v>
      </c>
      <c r="AV103" s="233" t="s">
        <v>733</v>
      </c>
      <c r="AW103" s="233" t="s">
        <v>3320</v>
      </c>
      <c r="AX103" s="233" t="s">
        <v>6699</v>
      </c>
      <c r="AY103" s="233" t="s">
        <v>733</v>
      </c>
      <c r="AZ103" s="233" t="s">
        <v>6700</v>
      </c>
      <c r="BA103" s="233" t="s">
        <v>6701</v>
      </c>
      <c r="BB103" s="233" t="s">
        <v>6702</v>
      </c>
      <c r="BC103" s="233" t="s">
        <v>6703</v>
      </c>
      <c r="BD103" s="233" t="s">
        <v>6704</v>
      </c>
      <c r="BE103" s="233" t="s">
        <v>6705</v>
      </c>
      <c r="BF103" s="234" t="s">
        <v>1214</v>
      </c>
      <c r="BG103" s="233" t="s">
        <v>3320</v>
      </c>
      <c r="BH103" s="233" t="s">
        <v>5663</v>
      </c>
      <c r="BI103" s="233" t="s">
        <v>5663</v>
      </c>
      <c r="BJ103" s="233" t="s">
        <v>6324</v>
      </c>
      <c r="BK103" s="233" t="s">
        <v>7897</v>
      </c>
      <c r="BL103" s="234">
        <v>230</v>
      </c>
      <c r="BM103" s="233" t="s">
        <v>5665</v>
      </c>
      <c r="BN103" s="237">
        <v>47027</v>
      </c>
      <c r="BO103" s="232">
        <v>15</v>
      </c>
      <c r="BP103" s="232">
        <v>2028</v>
      </c>
      <c r="BQ103" s="232">
        <v>130</v>
      </c>
      <c r="BR103" s="234">
        <v>130</v>
      </c>
      <c r="BS103" s="233" t="s">
        <v>5666</v>
      </c>
      <c r="BT103" s="232">
        <v>143</v>
      </c>
      <c r="BU103" s="234">
        <v>419.07</v>
      </c>
      <c r="BV103" s="238">
        <v>0.37</v>
      </c>
      <c r="BW103" s="250" t="s">
        <v>910</v>
      </c>
      <c r="BX103" s="233" t="s">
        <v>733</v>
      </c>
      <c r="BY103" s="233" t="s">
        <v>910</v>
      </c>
      <c r="BZ103" s="232">
        <v>36.799999999999997</v>
      </c>
      <c r="CA103" s="233" t="s">
        <v>1214</v>
      </c>
      <c r="CB103" s="232">
        <v>640</v>
      </c>
      <c r="CC103" s="233" t="s">
        <v>5713</v>
      </c>
      <c r="CD103" s="233" t="s">
        <v>5801</v>
      </c>
      <c r="CE103" s="233" t="s">
        <v>3320</v>
      </c>
      <c r="CF103" s="233" t="s">
        <v>733</v>
      </c>
      <c r="CG103" s="233" t="s">
        <v>733</v>
      </c>
      <c r="CH103" s="232">
        <v>2149.1</v>
      </c>
      <c r="CI103" s="232">
        <v>1983.8</v>
      </c>
      <c r="CJ103" s="233" t="s">
        <v>7898</v>
      </c>
      <c r="CK103" s="232">
        <v>365</v>
      </c>
      <c r="CL103" s="232">
        <v>85.36</v>
      </c>
      <c r="CM103" s="232">
        <v>98</v>
      </c>
      <c r="CN103" s="232">
        <v>35</v>
      </c>
      <c r="CO103" s="237">
        <v>46387</v>
      </c>
      <c r="CP103" s="232">
        <v>2026</v>
      </c>
      <c r="CQ103" s="232">
        <v>0.47</v>
      </c>
      <c r="CR103" s="232">
        <v>8</v>
      </c>
      <c r="CS103" s="233" t="s">
        <v>7899</v>
      </c>
      <c r="CT103" s="232">
        <v>5226000</v>
      </c>
      <c r="CU103" s="233" t="s">
        <v>3320</v>
      </c>
      <c r="CV103" s="233" t="s">
        <v>3320</v>
      </c>
      <c r="CW103" s="233" t="s">
        <v>3320</v>
      </c>
      <c r="CX103" s="233" t="s">
        <v>3320</v>
      </c>
      <c r="CY103" s="233" t="s">
        <v>3320</v>
      </c>
      <c r="CZ103" s="233" t="s">
        <v>3320</v>
      </c>
      <c r="DA103" s="233" t="s">
        <v>3320</v>
      </c>
      <c r="DB103" s="233" t="s">
        <v>3320</v>
      </c>
      <c r="DC103" s="233" t="s">
        <v>3320</v>
      </c>
      <c r="DD103" s="233" t="s">
        <v>3320</v>
      </c>
      <c r="DE103" s="235"/>
      <c r="DF103" s="233" t="s">
        <v>3320</v>
      </c>
      <c r="DG103" s="233" t="s">
        <v>3320</v>
      </c>
      <c r="DH103" s="233" t="s">
        <v>3320</v>
      </c>
      <c r="DI103" s="233" t="s">
        <v>3320</v>
      </c>
      <c r="DJ103" s="233" t="s">
        <v>3320</v>
      </c>
      <c r="DK103" s="233" t="s">
        <v>3320</v>
      </c>
      <c r="DL103" s="235"/>
      <c r="DM103" s="233" t="s">
        <v>3320</v>
      </c>
      <c r="DN103" s="233" t="s">
        <v>3320</v>
      </c>
      <c r="DO103" s="233" t="s">
        <v>3320</v>
      </c>
      <c r="DP103" s="235"/>
      <c r="DQ103" s="233" t="s">
        <v>3320</v>
      </c>
      <c r="DR103" s="233" t="s">
        <v>3320</v>
      </c>
      <c r="DS103" s="233" t="s">
        <v>3320</v>
      </c>
      <c r="DT103" s="233" t="s">
        <v>3320</v>
      </c>
      <c r="DU103" s="233" t="s">
        <v>3320</v>
      </c>
      <c r="DV103" s="233" t="s">
        <v>3320</v>
      </c>
      <c r="DW103" s="233" t="s">
        <v>3320</v>
      </c>
      <c r="DX103" s="233" t="s">
        <v>3320</v>
      </c>
      <c r="DY103" s="233" t="s">
        <v>3320</v>
      </c>
      <c r="DZ103" s="233" t="s">
        <v>3320</v>
      </c>
      <c r="EA103" s="233" t="s">
        <v>3320</v>
      </c>
      <c r="EB103" s="233" t="s">
        <v>3320</v>
      </c>
      <c r="EC103" s="233" t="s">
        <v>3320</v>
      </c>
      <c r="ED103" s="233" t="s">
        <v>3320</v>
      </c>
      <c r="EE103" s="233" t="s">
        <v>3320</v>
      </c>
      <c r="EF103" s="233" t="s">
        <v>3320</v>
      </c>
      <c r="EG103" s="233" t="s">
        <v>3320</v>
      </c>
      <c r="EH103" s="233" t="s">
        <v>3320</v>
      </c>
      <c r="EI103" s="233" t="s">
        <v>3320</v>
      </c>
      <c r="EJ103" s="233" t="s">
        <v>3320</v>
      </c>
      <c r="EK103" s="233" t="s">
        <v>3320</v>
      </c>
      <c r="EL103" s="233" t="s">
        <v>3320</v>
      </c>
      <c r="EM103" s="233" t="s">
        <v>3320</v>
      </c>
      <c r="EN103" s="233" t="s">
        <v>3320</v>
      </c>
      <c r="EO103" s="233" t="s">
        <v>3320</v>
      </c>
      <c r="EP103" s="233" t="s">
        <v>3320</v>
      </c>
      <c r="EQ103" s="233" t="s">
        <v>3320</v>
      </c>
      <c r="ER103" s="233" t="s">
        <v>3320</v>
      </c>
      <c r="ES103" s="233" t="s">
        <v>3320</v>
      </c>
      <c r="ET103" s="233" t="s">
        <v>3320</v>
      </c>
      <c r="EU103" s="233" t="s">
        <v>3320</v>
      </c>
      <c r="EV103" s="233" t="s">
        <v>3320</v>
      </c>
      <c r="EW103" s="233" t="s">
        <v>3320</v>
      </c>
      <c r="EX103" s="233" t="s">
        <v>3320</v>
      </c>
      <c r="EY103" s="233" t="s">
        <v>3320</v>
      </c>
      <c r="EZ103" s="233" t="s">
        <v>3320</v>
      </c>
      <c r="FA103" s="233" t="s">
        <v>3320</v>
      </c>
      <c r="FB103" s="233" t="s">
        <v>3320</v>
      </c>
      <c r="FC103" s="233" t="s">
        <v>3320</v>
      </c>
      <c r="FD103" s="233" t="s">
        <v>3320</v>
      </c>
      <c r="FE103" s="233" t="s">
        <v>3320</v>
      </c>
      <c r="FF103" s="233" t="s">
        <v>3320</v>
      </c>
      <c r="FG103" s="233" t="s">
        <v>3320</v>
      </c>
      <c r="FH103" s="233" t="s">
        <v>3320</v>
      </c>
      <c r="FI103" s="233" t="s">
        <v>3320</v>
      </c>
      <c r="FJ103" s="233" t="s">
        <v>3320</v>
      </c>
      <c r="FK103" s="233" t="s">
        <v>3320</v>
      </c>
      <c r="FL103" s="233" t="s">
        <v>3320</v>
      </c>
      <c r="FM103" s="233" t="s">
        <v>3320</v>
      </c>
      <c r="FN103" s="240">
        <v>186928263</v>
      </c>
      <c r="FO103" s="232">
        <v>187</v>
      </c>
      <c r="FP103" s="233" t="s">
        <v>1214</v>
      </c>
      <c r="FQ103" s="233" t="s">
        <v>733</v>
      </c>
      <c r="FR103" s="233" t="s">
        <v>733</v>
      </c>
      <c r="FS103" s="233" t="s">
        <v>733</v>
      </c>
      <c r="FT103" s="233" t="s">
        <v>3415</v>
      </c>
      <c r="FU103" s="233" t="s">
        <v>7900</v>
      </c>
      <c r="FV103" s="233" t="s">
        <v>7901</v>
      </c>
      <c r="FW103" s="241" t="s">
        <v>3416</v>
      </c>
      <c r="FX103" s="242">
        <v>230</v>
      </c>
      <c r="FY103" s="233" t="s">
        <v>7902</v>
      </c>
      <c r="FZ103" s="240">
        <v>186928264</v>
      </c>
      <c r="GA103" s="240">
        <v>12836471</v>
      </c>
      <c r="GB103" s="240">
        <v>3733</v>
      </c>
      <c r="GC103" s="232">
        <v>96</v>
      </c>
      <c r="GD103" s="233" t="s">
        <v>6712</v>
      </c>
      <c r="GE103" s="233" t="s">
        <v>733</v>
      </c>
      <c r="GF103" s="233" t="s">
        <v>733</v>
      </c>
      <c r="GG103" s="233" t="s">
        <v>6713</v>
      </c>
      <c r="GH103" s="233" t="s">
        <v>733</v>
      </c>
      <c r="GI103" s="233" t="s">
        <v>733</v>
      </c>
      <c r="GJ103" s="233" t="s">
        <v>733</v>
      </c>
      <c r="GK103" s="233" t="s">
        <v>733</v>
      </c>
      <c r="GL103" s="233" t="s">
        <v>733</v>
      </c>
      <c r="GM103" s="243" t="s">
        <v>5676</v>
      </c>
      <c r="GN103" s="233" t="s">
        <v>3320</v>
      </c>
      <c r="GO103" s="233" t="s">
        <v>733</v>
      </c>
      <c r="GP103" s="233" t="s">
        <v>5721</v>
      </c>
      <c r="GQ103" s="233" t="s">
        <v>1214</v>
      </c>
      <c r="GR103" s="233" t="s">
        <v>1214</v>
      </c>
      <c r="GS103" s="233" t="s">
        <v>3320</v>
      </c>
      <c r="GT103" s="233" t="s">
        <v>3320</v>
      </c>
      <c r="GU103" s="232">
        <v>0</v>
      </c>
      <c r="GV103" s="233" t="s">
        <v>1214</v>
      </c>
      <c r="GW103" s="233" t="s">
        <v>1214</v>
      </c>
      <c r="GX103" s="233" t="s">
        <v>3320</v>
      </c>
      <c r="GY103" s="233" t="s">
        <v>1214</v>
      </c>
      <c r="GZ103" s="233" t="s">
        <v>3320</v>
      </c>
      <c r="HA103" s="233" t="s">
        <v>7903</v>
      </c>
      <c r="HB103" s="233" t="s">
        <v>7904</v>
      </c>
      <c r="HC103" s="233" t="s">
        <v>3320</v>
      </c>
      <c r="HD103" s="233" t="s">
        <v>3320</v>
      </c>
      <c r="HE103" s="233" t="s">
        <v>3320</v>
      </c>
      <c r="HF103" s="233" t="s">
        <v>733</v>
      </c>
      <c r="HG103" s="233" t="s">
        <v>1214</v>
      </c>
      <c r="HH103" s="244">
        <v>46070.74486111111</v>
      </c>
      <c r="HI103" s="244">
        <v>46079.699918981481</v>
      </c>
      <c r="HJ103" s="233" t="s">
        <v>5685</v>
      </c>
      <c r="HK103" s="233" t="s">
        <v>3320</v>
      </c>
      <c r="HL103" s="233" t="s">
        <v>3320</v>
      </c>
      <c r="HM103" s="233" t="s">
        <v>3320</v>
      </c>
      <c r="HN103" s="233" t="s">
        <v>3320</v>
      </c>
      <c r="HO103" s="233" t="s">
        <v>3320</v>
      </c>
      <c r="HP103" s="233" t="s">
        <v>3320</v>
      </c>
      <c r="HQ103" s="233" t="s">
        <v>3320</v>
      </c>
      <c r="HR103" s="233" t="s">
        <v>3320</v>
      </c>
      <c r="HS103" s="233" t="s">
        <v>3320</v>
      </c>
      <c r="HT103" s="233" t="s">
        <v>3320</v>
      </c>
      <c r="HU103" s="233" t="s">
        <v>3320</v>
      </c>
      <c r="HV103" s="233" t="s">
        <v>3320</v>
      </c>
      <c r="HW103" s="233" t="s">
        <v>3320</v>
      </c>
      <c r="HX103" s="233" t="s">
        <v>3320</v>
      </c>
      <c r="HY103" s="233" t="s">
        <v>3320</v>
      </c>
      <c r="HZ103" s="233" t="s">
        <v>3320</v>
      </c>
      <c r="IA103" s="233" t="s">
        <v>3320</v>
      </c>
      <c r="IB103" s="233" t="s">
        <v>3320</v>
      </c>
      <c r="IC103" s="233" t="s">
        <v>3320</v>
      </c>
      <c r="ID103" s="233" t="s">
        <v>3320</v>
      </c>
      <c r="IE103" s="233" t="s">
        <v>3320</v>
      </c>
      <c r="IF103" s="233" t="s">
        <v>3320</v>
      </c>
      <c r="IG103" s="233" t="s">
        <v>3320</v>
      </c>
      <c r="IH103" s="233" t="s">
        <v>3320</v>
      </c>
      <c r="II103" s="233" t="s">
        <v>3320</v>
      </c>
      <c r="IJ103" s="233" t="s">
        <v>3320</v>
      </c>
      <c r="IK103" s="233" t="s">
        <v>3320</v>
      </c>
      <c r="IL103" s="233" t="s">
        <v>3320</v>
      </c>
      <c r="IM103" s="233" t="s">
        <v>3320</v>
      </c>
      <c r="IN103" s="233" t="s">
        <v>3320</v>
      </c>
      <c r="IO103" s="233" t="s">
        <v>3320</v>
      </c>
      <c r="IP103" s="233" t="s">
        <v>3320</v>
      </c>
      <c r="IQ103" s="233" t="s">
        <v>3320</v>
      </c>
      <c r="IR103" s="233" t="s">
        <v>3320</v>
      </c>
      <c r="IS103" s="233" t="s">
        <v>3320</v>
      </c>
      <c r="IT103" s="233" t="s">
        <v>3320</v>
      </c>
      <c r="IU103" s="233" t="s">
        <v>3320</v>
      </c>
      <c r="IV103" s="233" t="s">
        <v>3320</v>
      </c>
      <c r="IW103" s="245" t="s">
        <v>7905</v>
      </c>
      <c r="IX103" s="246" t="s">
        <v>7905</v>
      </c>
      <c r="IY103" s="246" t="s">
        <v>7905</v>
      </c>
      <c r="IZ103" s="245" t="s">
        <v>7905</v>
      </c>
      <c r="JA103" s="235"/>
      <c r="JB103" s="233"/>
      <c r="JC103" s="233"/>
      <c r="JD103" s="233"/>
      <c r="JE103" s="235"/>
      <c r="JF103" s="232" t="s">
        <v>3320</v>
      </c>
      <c r="JG103" s="232" t="s">
        <v>3320</v>
      </c>
      <c r="JH103" s="232" t="s">
        <v>3320</v>
      </c>
      <c r="JI103" s="232" t="s">
        <v>3320</v>
      </c>
      <c r="JJ103" s="232" t="s">
        <v>3320</v>
      </c>
      <c r="JK103" s="233" t="s">
        <v>202</v>
      </c>
      <c r="JL103" s="235"/>
      <c r="JM103" s="233" t="s">
        <v>910</v>
      </c>
      <c r="JN103" s="233" t="s">
        <v>910</v>
      </c>
      <c r="JO103" s="232">
        <v>5</v>
      </c>
      <c r="JP103" s="232">
        <v>1</v>
      </c>
      <c r="JQ103" s="233"/>
      <c r="JR103" s="233"/>
      <c r="JS103" s="233"/>
      <c r="JT103" s="233"/>
      <c r="JU103" s="233"/>
      <c r="JV103" s="233"/>
      <c r="JW103" s="233"/>
      <c r="JX103" s="233"/>
      <c r="JY103" s="233"/>
      <c r="JZ103" s="233"/>
      <c r="KA103" s="233"/>
      <c r="KB103" s="233"/>
      <c r="KC103" s="233"/>
      <c r="KD103" s="233"/>
      <c r="KE103" s="233"/>
      <c r="KF103" s="233"/>
      <c r="KG103" s="233"/>
      <c r="KH103" s="233"/>
      <c r="KI103" s="233"/>
      <c r="KJ103" s="233"/>
      <c r="KK103" s="233"/>
      <c r="KL103" s="233"/>
      <c r="KM103" s="233"/>
      <c r="KN103" s="232" t="s">
        <v>3320</v>
      </c>
      <c r="KO103" s="232" t="s">
        <v>3320</v>
      </c>
      <c r="KP103" s="232" t="s">
        <v>3320</v>
      </c>
      <c r="KQ103" s="235"/>
      <c r="KR103" s="235"/>
      <c r="KS103" s="235"/>
      <c r="KT103" s="233"/>
      <c r="KU103" s="235"/>
      <c r="KV103" s="235"/>
      <c r="KW103" s="235"/>
      <c r="KX103" s="233"/>
      <c r="KY103" s="232">
        <v>130</v>
      </c>
      <c r="KZ103" s="236">
        <v>0</v>
      </c>
      <c r="LA103" s="235"/>
      <c r="LB103" s="232">
        <v>0</v>
      </c>
      <c r="LC103" s="233"/>
      <c r="LD103" s="235"/>
      <c r="LE103" s="235"/>
      <c r="LF103" s="235"/>
    </row>
    <row r="104" spans="1:318" ht="49.5" customHeight="1" thickBot="1">
      <c r="A104" s="231" t="s">
        <v>5638</v>
      </c>
      <c r="B104" s="232">
        <v>738</v>
      </c>
      <c r="C104" s="233" t="s">
        <v>7906</v>
      </c>
      <c r="D104" s="233" t="s">
        <v>7907</v>
      </c>
      <c r="E104" s="232">
        <v>738</v>
      </c>
      <c r="F104" s="235"/>
      <c r="G104" s="233" t="s">
        <v>7908</v>
      </c>
      <c r="H104" s="233" t="s">
        <v>7909</v>
      </c>
      <c r="I104" s="234">
        <v>4</v>
      </c>
      <c r="J104" s="235"/>
      <c r="K104" s="234" t="s">
        <v>202</v>
      </c>
      <c r="L104" s="235"/>
      <c r="M104" s="234">
        <v>4</v>
      </c>
      <c r="N104" s="235"/>
      <c r="O104" s="235"/>
      <c r="P104" s="235"/>
      <c r="Q104" s="235"/>
      <c r="R104" s="234" t="s">
        <v>202</v>
      </c>
      <c r="S104" s="235"/>
      <c r="T104" s="235"/>
      <c r="U104" s="235"/>
      <c r="V104" s="233" t="s">
        <v>1943</v>
      </c>
      <c r="W104" s="233" t="s">
        <v>5643</v>
      </c>
      <c r="X104" s="232">
        <v>1</v>
      </c>
      <c r="Y104" s="232">
        <v>297</v>
      </c>
      <c r="Z104" s="236">
        <v>0</v>
      </c>
      <c r="AA104" s="236">
        <v>0</v>
      </c>
      <c r="AB104" s="232">
        <v>1</v>
      </c>
      <c r="AC104" s="233" t="s">
        <v>7910</v>
      </c>
      <c r="AD104" s="233" t="s">
        <v>7911</v>
      </c>
      <c r="AE104" s="234" t="s">
        <v>5645</v>
      </c>
      <c r="AF104" s="233" t="s">
        <v>5646</v>
      </c>
      <c r="AG104" s="234" t="s">
        <v>5645</v>
      </c>
      <c r="AH104" s="233" t="s">
        <v>7910</v>
      </c>
      <c r="AI104" s="233" t="s">
        <v>7912</v>
      </c>
      <c r="AJ104" s="233" t="s">
        <v>7913</v>
      </c>
      <c r="AK104" s="233" t="s">
        <v>7869</v>
      </c>
      <c r="AL104" s="233" t="s">
        <v>7914</v>
      </c>
      <c r="AM104" s="233" t="s">
        <v>7915</v>
      </c>
      <c r="AN104" s="233" t="s">
        <v>3320</v>
      </c>
      <c r="AO104" s="233" t="s">
        <v>7916</v>
      </c>
      <c r="AP104" s="233" t="s">
        <v>7917</v>
      </c>
      <c r="AQ104" s="233" t="s">
        <v>7918</v>
      </c>
      <c r="AR104" s="233" t="s">
        <v>7919</v>
      </c>
      <c r="AS104" s="233" t="s">
        <v>7920</v>
      </c>
      <c r="AT104" s="233" t="s">
        <v>733</v>
      </c>
      <c r="AU104" s="233" t="s">
        <v>733</v>
      </c>
      <c r="AV104" s="233" t="s">
        <v>733</v>
      </c>
      <c r="AW104" s="233" t="s">
        <v>3320</v>
      </c>
      <c r="AX104" s="233" t="s">
        <v>7921</v>
      </c>
      <c r="AY104" s="233" t="s">
        <v>733</v>
      </c>
      <c r="AZ104" s="233" t="s">
        <v>7922</v>
      </c>
      <c r="BA104" s="233" t="s">
        <v>7923</v>
      </c>
      <c r="BB104" s="233" t="s">
        <v>7924</v>
      </c>
      <c r="BC104" s="233" t="s">
        <v>7925</v>
      </c>
      <c r="BD104" s="233" t="s">
        <v>7926</v>
      </c>
      <c r="BE104" s="233" t="s">
        <v>7927</v>
      </c>
      <c r="BF104" s="234" t="s">
        <v>1214</v>
      </c>
      <c r="BG104" s="233" t="s">
        <v>3320</v>
      </c>
      <c r="BH104" s="233" t="s">
        <v>5955</v>
      </c>
      <c r="BI104" s="233" t="s">
        <v>5955</v>
      </c>
      <c r="BJ104" s="233" t="s">
        <v>3623</v>
      </c>
      <c r="BK104" s="233" t="s">
        <v>7928</v>
      </c>
      <c r="BL104" s="234">
        <v>400</v>
      </c>
      <c r="BM104" s="233" t="s">
        <v>5936</v>
      </c>
      <c r="BN104" s="237">
        <v>46935</v>
      </c>
      <c r="BO104" s="232">
        <v>18</v>
      </c>
      <c r="BP104" s="232">
        <v>2028</v>
      </c>
      <c r="BQ104" s="232">
        <v>297</v>
      </c>
      <c r="BR104" s="234">
        <v>297</v>
      </c>
      <c r="BS104" s="233" t="s">
        <v>5666</v>
      </c>
      <c r="BT104" s="232">
        <v>487674</v>
      </c>
      <c r="BU104" s="234">
        <v>866</v>
      </c>
      <c r="BV104" s="238">
        <v>0.33</v>
      </c>
      <c r="BW104" s="239" t="s">
        <v>910</v>
      </c>
      <c r="BX104" s="233" t="s">
        <v>733</v>
      </c>
      <c r="BY104" s="235"/>
      <c r="BZ104" s="232">
        <v>1</v>
      </c>
      <c r="CA104" s="233" t="s">
        <v>1214</v>
      </c>
      <c r="CB104" s="232">
        <v>730</v>
      </c>
      <c r="CC104" s="233" t="s">
        <v>5713</v>
      </c>
      <c r="CD104" s="233" t="s">
        <v>5801</v>
      </c>
      <c r="CE104" s="233" t="s">
        <v>3320</v>
      </c>
      <c r="CF104" s="233" t="s">
        <v>733</v>
      </c>
      <c r="CG104" s="233" t="s">
        <v>733</v>
      </c>
      <c r="CH104" s="232">
        <v>2432</v>
      </c>
      <c r="CI104" s="232">
        <v>2331</v>
      </c>
      <c r="CJ104" s="233" t="s">
        <v>7929</v>
      </c>
      <c r="CK104" s="232">
        <v>365</v>
      </c>
      <c r="CL104" s="232">
        <v>0.87</v>
      </c>
      <c r="CM104" s="232">
        <v>99</v>
      </c>
      <c r="CN104" s="232">
        <v>20</v>
      </c>
      <c r="CO104" s="237">
        <v>46387</v>
      </c>
      <c r="CP104" s="232">
        <v>2026</v>
      </c>
      <c r="CQ104" s="232">
        <v>1.6</v>
      </c>
      <c r="CR104" s="232">
        <v>100</v>
      </c>
      <c r="CS104" s="233" t="s">
        <v>7930</v>
      </c>
      <c r="CT104" s="232">
        <v>50000000</v>
      </c>
      <c r="CU104" s="233" t="s">
        <v>3320</v>
      </c>
      <c r="CV104" s="233" t="s">
        <v>3320</v>
      </c>
      <c r="CW104" s="233" t="s">
        <v>3320</v>
      </c>
      <c r="CX104" s="233" t="s">
        <v>3320</v>
      </c>
      <c r="CY104" s="233" t="s">
        <v>3320</v>
      </c>
      <c r="CZ104" s="233" t="s">
        <v>3320</v>
      </c>
      <c r="DA104" s="233" t="s">
        <v>3320</v>
      </c>
      <c r="DB104" s="233" t="s">
        <v>3320</v>
      </c>
      <c r="DC104" s="233" t="s">
        <v>3320</v>
      </c>
      <c r="DD104" s="233" t="s">
        <v>3320</v>
      </c>
      <c r="DE104" s="235"/>
      <c r="DF104" s="233" t="s">
        <v>3320</v>
      </c>
      <c r="DG104" s="233" t="s">
        <v>3320</v>
      </c>
      <c r="DH104" s="233" t="s">
        <v>3320</v>
      </c>
      <c r="DI104" s="233" t="s">
        <v>3320</v>
      </c>
      <c r="DJ104" s="233" t="s">
        <v>3320</v>
      </c>
      <c r="DK104" s="233" t="s">
        <v>3320</v>
      </c>
      <c r="DL104" s="235"/>
      <c r="DM104" s="233" t="s">
        <v>3320</v>
      </c>
      <c r="DN104" s="233" t="s">
        <v>3320</v>
      </c>
      <c r="DO104" s="233" t="s">
        <v>3320</v>
      </c>
      <c r="DP104" s="235"/>
      <c r="DQ104" s="233" t="s">
        <v>3320</v>
      </c>
      <c r="DR104" s="233" t="s">
        <v>3320</v>
      </c>
      <c r="DS104" s="233" t="s">
        <v>3320</v>
      </c>
      <c r="DT104" s="233" t="s">
        <v>3320</v>
      </c>
      <c r="DU104" s="233" t="s">
        <v>3320</v>
      </c>
      <c r="DV104" s="233" t="s">
        <v>3320</v>
      </c>
      <c r="DW104" s="233" t="s">
        <v>3320</v>
      </c>
      <c r="DX104" s="233" t="s">
        <v>3320</v>
      </c>
      <c r="DY104" s="233" t="s">
        <v>3320</v>
      </c>
      <c r="DZ104" s="233" t="s">
        <v>3320</v>
      </c>
      <c r="EA104" s="233" t="s">
        <v>3320</v>
      </c>
      <c r="EB104" s="233" t="s">
        <v>3320</v>
      </c>
      <c r="EC104" s="233" t="s">
        <v>3320</v>
      </c>
      <c r="ED104" s="233" t="s">
        <v>3320</v>
      </c>
      <c r="EE104" s="233" t="s">
        <v>3320</v>
      </c>
      <c r="EF104" s="233" t="s">
        <v>3320</v>
      </c>
      <c r="EG104" s="233" t="s">
        <v>3320</v>
      </c>
      <c r="EH104" s="233" t="s">
        <v>3320</v>
      </c>
      <c r="EI104" s="233" t="s">
        <v>3320</v>
      </c>
      <c r="EJ104" s="233" t="s">
        <v>3320</v>
      </c>
      <c r="EK104" s="233" t="s">
        <v>3320</v>
      </c>
      <c r="EL104" s="233" t="s">
        <v>3320</v>
      </c>
      <c r="EM104" s="233" t="s">
        <v>3320</v>
      </c>
      <c r="EN104" s="233" t="s">
        <v>3320</v>
      </c>
      <c r="EO104" s="233" t="s">
        <v>3320</v>
      </c>
      <c r="EP104" s="233" t="s">
        <v>3320</v>
      </c>
      <c r="EQ104" s="233" t="s">
        <v>3320</v>
      </c>
      <c r="ER104" s="233" t="s">
        <v>3320</v>
      </c>
      <c r="ES104" s="233" t="s">
        <v>3320</v>
      </c>
      <c r="ET104" s="233" t="s">
        <v>3320</v>
      </c>
      <c r="EU104" s="233" t="s">
        <v>3320</v>
      </c>
      <c r="EV104" s="233" t="s">
        <v>3320</v>
      </c>
      <c r="EW104" s="233" t="s">
        <v>3320</v>
      </c>
      <c r="EX104" s="233" t="s">
        <v>3320</v>
      </c>
      <c r="EY104" s="233" t="s">
        <v>3320</v>
      </c>
      <c r="EZ104" s="233" t="s">
        <v>3320</v>
      </c>
      <c r="FA104" s="233" t="s">
        <v>3320</v>
      </c>
      <c r="FB104" s="233" t="s">
        <v>3320</v>
      </c>
      <c r="FC104" s="233" t="s">
        <v>3320</v>
      </c>
      <c r="FD104" s="233" t="s">
        <v>3320</v>
      </c>
      <c r="FE104" s="233" t="s">
        <v>3320</v>
      </c>
      <c r="FF104" s="233" t="s">
        <v>3320</v>
      </c>
      <c r="FG104" s="233" t="s">
        <v>3320</v>
      </c>
      <c r="FH104" s="233" t="s">
        <v>3320</v>
      </c>
      <c r="FI104" s="233" t="s">
        <v>3320</v>
      </c>
      <c r="FJ104" s="233" t="s">
        <v>3320</v>
      </c>
      <c r="FK104" s="233" t="s">
        <v>3320</v>
      </c>
      <c r="FL104" s="233" t="s">
        <v>3320</v>
      </c>
      <c r="FM104" s="233" t="s">
        <v>3320</v>
      </c>
      <c r="FN104" s="240">
        <v>453134500</v>
      </c>
      <c r="FO104" s="232">
        <v>453</v>
      </c>
      <c r="FP104" s="233" t="s">
        <v>733</v>
      </c>
      <c r="FQ104" s="233" t="s">
        <v>733</v>
      </c>
      <c r="FR104" s="233" t="s">
        <v>733</v>
      </c>
      <c r="FS104" s="233" t="s">
        <v>733</v>
      </c>
      <c r="FT104" s="233" t="s">
        <v>7931</v>
      </c>
      <c r="FU104" s="233" t="s">
        <v>7932</v>
      </c>
      <c r="FV104" s="233" t="s">
        <v>7933</v>
      </c>
      <c r="FW104" s="241" t="s">
        <v>7928</v>
      </c>
      <c r="FX104" s="242">
        <v>400</v>
      </c>
      <c r="FY104" s="233" t="s">
        <v>7934</v>
      </c>
      <c r="FZ104" s="240">
        <v>340040000</v>
      </c>
      <c r="GA104" s="240">
        <v>72000000</v>
      </c>
      <c r="GB104" s="240">
        <v>1250</v>
      </c>
      <c r="GC104" s="232">
        <v>600</v>
      </c>
      <c r="GD104" s="233" t="s">
        <v>7890</v>
      </c>
      <c r="GE104" s="233" t="s">
        <v>733</v>
      </c>
      <c r="GF104" s="233" t="s">
        <v>1214</v>
      </c>
      <c r="GG104" s="233" t="s">
        <v>7891</v>
      </c>
      <c r="GH104" s="233" t="s">
        <v>733</v>
      </c>
      <c r="GI104" s="233" t="s">
        <v>733</v>
      </c>
      <c r="GJ104" s="233" t="s">
        <v>733</v>
      </c>
      <c r="GK104" s="233" t="s">
        <v>733</v>
      </c>
      <c r="GL104" s="233" t="s">
        <v>733</v>
      </c>
      <c r="GM104" s="243" t="s">
        <v>5676</v>
      </c>
      <c r="GN104" s="233" t="s">
        <v>3320</v>
      </c>
      <c r="GO104" s="233" t="s">
        <v>733</v>
      </c>
      <c r="GP104" s="233" t="s">
        <v>5721</v>
      </c>
      <c r="GQ104" s="233" t="s">
        <v>733</v>
      </c>
      <c r="GR104" s="233" t="s">
        <v>6069</v>
      </c>
      <c r="GS104" s="233" t="s">
        <v>7935</v>
      </c>
      <c r="GT104" s="233" t="s">
        <v>3320</v>
      </c>
      <c r="GU104" s="232">
        <v>0.5</v>
      </c>
      <c r="GV104" s="233" t="s">
        <v>733</v>
      </c>
      <c r="GW104" s="233" t="s">
        <v>5679</v>
      </c>
      <c r="GX104" s="233" t="s">
        <v>7936</v>
      </c>
      <c r="GY104" s="233" t="s">
        <v>1214</v>
      </c>
      <c r="GZ104" s="233" t="s">
        <v>3320</v>
      </c>
      <c r="HA104" s="233" t="s">
        <v>7937</v>
      </c>
      <c r="HB104" s="233" t="s">
        <v>3320</v>
      </c>
      <c r="HC104" s="233" t="s">
        <v>3320</v>
      </c>
      <c r="HD104" s="233" t="s">
        <v>3320</v>
      </c>
      <c r="HE104" s="233" t="s">
        <v>3320</v>
      </c>
      <c r="HF104" s="233" t="s">
        <v>5759</v>
      </c>
      <c r="HG104" s="233" t="s">
        <v>1214</v>
      </c>
      <c r="HH104" s="244">
        <v>46077.580543981479</v>
      </c>
      <c r="HI104" s="244">
        <v>46084.970462962963</v>
      </c>
      <c r="HJ104" s="233" t="s">
        <v>5685</v>
      </c>
      <c r="HK104" s="233" t="s">
        <v>3320</v>
      </c>
      <c r="HL104" s="233" t="s">
        <v>3320</v>
      </c>
      <c r="HM104" s="233" t="s">
        <v>3320</v>
      </c>
      <c r="HN104" s="233" t="s">
        <v>3320</v>
      </c>
      <c r="HO104" s="233" t="s">
        <v>3320</v>
      </c>
      <c r="HP104" s="233" t="s">
        <v>3320</v>
      </c>
      <c r="HQ104" s="233" t="s">
        <v>3320</v>
      </c>
      <c r="HR104" s="233" t="s">
        <v>3320</v>
      </c>
      <c r="HS104" s="233" t="s">
        <v>3320</v>
      </c>
      <c r="HT104" s="233" t="s">
        <v>3320</v>
      </c>
      <c r="HU104" s="233" t="s">
        <v>3320</v>
      </c>
      <c r="HV104" s="233" t="s">
        <v>3320</v>
      </c>
      <c r="HW104" s="233" t="s">
        <v>3320</v>
      </c>
      <c r="HX104" s="233" t="s">
        <v>3320</v>
      </c>
      <c r="HY104" s="233" t="s">
        <v>3320</v>
      </c>
      <c r="HZ104" s="233" t="s">
        <v>3320</v>
      </c>
      <c r="IA104" s="233" t="s">
        <v>3320</v>
      </c>
      <c r="IB104" s="233" t="s">
        <v>3320</v>
      </c>
      <c r="IC104" s="233" t="s">
        <v>3320</v>
      </c>
      <c r="ID104" s="233" t="s">
        <v>3320</v>
      </c>
      <c r="IE104" s="233" t="s">
        <v>3320</v>
      </c>
      <c r="IF104" s="233" t="s">
        <v>3320</v>
      </c>
      <c r="IG104" s="233" t="s">
        <v>3320</v>
      </c>
      <c r="IH104" s="233" t="s">
        <v>3320</v>
      </c>
      <c r="II104" s="233" t="s">
        <v>3320</v>
      </c>
      <c r="IJ104" s="233" t="s">
        <v>3320</v>
      </c>
      <c r="IK104" s="233" t="s">
        <v>3320</v>
      </c>
      <c r="IL104" s="233" t="s">
        <v>3320</v>
      </c>
      <c r="IM104" s="233" t="s">
        <v>3320</v>
      </c>
      <c r="IN104" s="233" t="s">
        <v>3320</v>
      </c>
      <c r="IO104" s="233" t="s">
        <v>3320</v>
      </c>
      <c r="IP104" s="233" t="s">
        <v>3320</v>
      </c>
      <c r="IQ104" s="233" t="s">
        <v>3320</v>
      </c>
      <c r="IR104" s="233" t="s">
        <v>3320</v>
      </c>
      <c r="IS104" s="233" t="s">
        <v>3320</v>
      </c>
      <c r="IT104" s="233" t="s">
        <v>3320</v>
      </c>
      <c r="IU104" s="233" t="s">
        <v>3320</v>
      </c>
      <c r="IV104" s="233" t="s">
        <v>3320</v>
      </c>
      <c r="IW104" s="249" t="s">
        <v>5965</v>
      </c>
      <c r="IX104" s="250" t="s">
        <v>3320</v>
      </c>
      <c r="IY104" s="250" t="s">
        <v>5966</v>
      </c>
      <c r="IZ104" s="249" t="s">
        <v>5967</v>
      </c>
      <c r="JA104" s="235"/>
      <c r="JB104" s="233"/>
      <c r="JC104" s="233"/>
      <c r="JD104" s="233"/>
      <c r="JE104" s="235"/>
      <c r="JF104" s="232" t="s">
        <v>3320</v>
      </c>
      <c r="JG104" s="232" t="s">
        <v>3320</v>
      </c>
      <c r="JH104" s="232" t="s">
        <v>3320</v>
      </c>
      <c r="JI104" s="232" t="s">
        <v>3320</v>
      </c>
      <c r="JJ104" s="232" t="s">
        <v>3320</v>
      </c>
      <c r="JK104" s="233" t="s">
        <v>202</v>
      </c>
      <c r="JL104" s="235"/>
      <c r="JM104" s="235"/>
      <c r="JN104" s="235"/>
      <c r="JO104" s="232">
        <v>4</v>
      </c>
      <c r="JP104" s="232">
        <v>0</v>
      </c>
      <c r="JQ104" s="233"/>
      <c r="JR104" s="233"/>
      <c r="JS104" s="233"/>
      <c r="JT104" s="233"/>
      <c r="JU104" s="233"/>
      <c r="JV104" s="233"/>
      <c r="JW104" s="233"/>
      <c r="JX104" s="233"/>
      <c r="JY104" s="233"/>
      <c r="JZ104" s="233"/>
      <c r="KA104" s="233"/>
      <c r="KB104" s="233"/>
      <c r="KC104" s="233"/>
      <c r="KD104" s="233"/>
      <c r="KE104" s="233"/>
      <c r="KF104" s="233"/>
      <c r="KG104" s="233"/>
      <c r="KH104" s="233"/>
      <c r="KI104" s="233"/>
      <c r="KJ104" s="233"/>
      <c r="KK104" s="233"/>
      <c r="KL104" s="233"/>
      <c r="KM104" s="233"/>
      <c r="KN104" s="232" t="s">
        <v>3320</v>
      </c>
      <c r="KO104" s="232" t="s">
        <v>3320</v>
      </c>
      <c r="KP104" s="232" t="s">
        <v>3320</v>
      </c>
      <c r="KQ104" s="235"/>
      <c r="KR104" s="235"/>
      <c r="KS104" s="235"/>
      <c r="KT104" s="233"/>
      <c r="KU104" s="235"/>
      <c r="KV104" s="235"/>
      <c r="KW104" s="235"/>
      <c r="KX104" s="233"/>
      <c r="KY104" s="232">
        <v>297</v>
      </c>
      <c r="KZ104" s="236">
        <v>0</v>
      </c>
      <c r="LA104" s="235"/>
      <c r="LB104" s="232">
        <v>0</v>
      </c>
      <c r="LC104" s="233"/>
      <c r="LD104" s="235"/>
      <c r="LE104" s="235"/>
      <c r="LF104" s="235"/>
    </row>
    <row r="105" spans="1:318" ht="49.5" customHeight="1" thickBot="1">
      <c r="A105" s="231" t="s">
        <v>5638</v>
      </c>
      <c r="B105" s="232">
        <v>1164</v>
      </c>
      <c r="C105" s="233" t="s">
        <v>7938</v>
      </c>
      <c r="D105" s="233" t="s">
        <v>7939</v>
      </c>
      <c r="E105" s="232">
        <v>1164</v>
      </c>
      <c r="F105" s="235"/>
      <c r="G105" s="233" t="s">
        <v>5780</v>
      </c>
      <c r="H105" s="233" t="s">
        <v>5781</v>
      </c>
      <c r="I105" s="234">
        <v>4</v>
      </c>
      <c r="J105" s="235"/>
      <c r="K105" s="234" t="s">
        <v>202</v>
      </c>
      <c r="L105" s="235"/>
      <c r="M105" s="234">
        <v>4</v>
      </c>
      <c r="N105" s="235"/>
      <c r="O105" s="235"/>
      <c r="P105" s="235"/>
      <c r="Q105" s="235"/>
      <c r="R105" s="234" t="s">
        <v>202</v>
      </c>
      <c r="S105" s="235"/>
      <c r="T105" s="235"/>
      <c r="U105" s="235"/>
      <c r="V105" s="233" t="s">
        <v>7940</v>
      </c>
      <c r="W105" s="233" t="s">
        <v>5643</v>
      </c>
      <c r="X105" s="232">
        <v>1</v>
      </c>
      <c r="Y105" s="232">
        <v>100</v>
      </c>
      <c r="Z105" s="236">
        <v>0</v>
      </c>
      <c r="AA105" s="236">
        <v>0</v>
      </c>
      <c r="AB105" s="232">
        <v>1</v>
      </c>
      <c r="AC105" s="233" t="s">
        <v>4657</v>
      </c>
      <c r="AD105" s="233" t="s">
        <v>4657</v>
      </c>
      <c r="AE105" s="234" t="s">
        <v>5645</v>
      </c>
      <c r="AF105" s="233" t="s">
        <v>5646</v>
      </c>
      <c r="AG105" s="234" t="s">
        <v>5645</v>
      </c>
      <c r="AH105" s="231" t="s">
        <v>4657</v>
      </c>
      <c r="AI105" s="233" t="s">
        <v>7941</v>
      </c>
      <c r="AJ105" s="233" t="s">
        <v>5784</v>
      </c>
      <c r="AK105" s="233" t="s">
        <v>5785</v>
      </c>
      <c r="AL105" s="233" t="s">
        <v>5786</v>
      </c>
      <c r="AM105" s="233" t="s">
        <v>5787</v>
      </c>
      <c r="AN105" s="233" t="s">
        <v>3320</v>
      </c>
      <c r="AO105" s="233" t="s">
        <v>5788</v>
      </c>
      <c r="AP105" s="233" t="s">
        <v>5698</v>
      </c>
      <c r="AQ105" s="233" t="s">
        <v>5789</v>
      </c>
      <c r="AR105" s="233" t="s">
        <v>5790</v>
      </c>
      <c r="AS105" s="233" t="s">
        <v>5791</v>
      </c>
      <c r="AT105" s="233" t="s">
        <v>733</v>
      </c>
      <c r="AU105" s="233" t="s">
        <v>733</v>
      </c>
      <c r="AV105" s="233" t="s">
        <v>733</v>
      </c>
      <c r="AW105" s="233" t="s">
        <v>3320</v>
      </c>
      <c r="AX105" s="233" t="s">
        <v>5792</v>
      </c>
      <c r="AY105" s="233" t="s">
        <v>733</v>
      </c>
      <c r="AZ105" s="233" t="s">
        <v>5793</v>
      </c>
      <c r="BA105" s="233" t="s">
        <v>5794</v>
      </c>
      <c r="BB105" s="233" t="s">
        <v>5659</v>
      </c>
      <c r="BC105" s="233" t="s">
        <v>5795</v>
      </c>
      <c r="BD105" s="233" t="s">
        <v>5796</v>
      </c>
      <c r="BE105" s="233" t="s">
        <v>5797</v>
      </c>
      <c r="BF105" s="234" t="s">
        <v>1214</v>
      </c>
      <c r="BG105" s="233" t="s">
        <v>3320</v>
      </c>
      <c r="BH105" s="233" t="s">
        <v>2043</v>
      </c>
      <c r="BI105" s="233" t="s">
        <v>2043</v>
      </c>
      <c r="BJ105" s="233" t="s">
        <v>3589</v>
      </c>
      <c r="BK105" s="233" t="s">
        <v>7942</v>
      </c>
      <c r="BL105" s="234">
        <v>138</v>
      </c>
      <c r="BM105" s="233" t="s">
        <v>6612</v>
      </c>
      <c r="BN105" s="237">
        <v>47027</v>
      </c>
      <c r="BO105" s="232">
        <v>30</v>
      </c>
      <c r="BP105" s="232">
        <v>2028</v>
      </c>
      <c r="BQ105" s="232">
        <v>100</v>
      </c>
      <c r="BR105" s="234">
        <v>100</v>
      </c>
      <c r="BS105" s="233" t="s">
        <v>5666</v>
      </c>
      <c r="BT105" s="232">
        <v>172376</v>
      </c>
      <c r="BU105" s="234">
        <v>189</v>
      </c>
      <c r="BV105" s="238">
        <v>0.22</v>
      </c>
      <c r="BW105" s="239" t="s">
        <v>202</v>
      </c>
      <c r="BX105" s="233" t="s">
        <v>733</v>
      </c>
      <c r="BY105" s="235"/>
      <c r="BZ105" s="232">
        <v>22.3</v>
      </c>
      <c r="CA105" s="233" t="s">
        <v>1214</v>
      </c>
      <c r="CB105" s="232">
        <v>650</v>
      </c>
      <c r="CC105" s="233" t="s">
        <v>5800</v>
      </c>
      <c r="CD105" s="233" t="s">
        <v>5801</v>
      </c>
      <c r="CE105" s="233" t="s">
        <v>3320</v>
      </c>
      <c r="CF105" s="233" t="s">
        <v>733</v>
      </c>
      <c r="CG105" s="233" t="s">
        <v>733</v>
      </c>
      <c r="CH105" s="232">
        <v>1.56</v>
      </c>
      <c r="CI105" s="232">
        <v>1.05</v>
      </c>
      <c r="CJ105" s="233" t="s">
        <v>7943</v>
      </c>
      <c r="CK105" s="232">
        <v>365</v>
      </c>
      <c r="CL105" s="232">
        <v>87</v>
      </c>
      <c r="CM105" s="232">
        <v>95</v>
      </c>
      <c r="CN105" s="232">
        <v>25</v>
      </c>
      <c r="CO105" s="237">
        <v>46327</v>
      </c>
      <c r="CP105" s="232">
        <v>2026</v>
      </c>
      <c r="CQ105" s="232">
        <v>0.2</v>
      </c>
      <c r="CR105" s="232">
        <v>8</v>
      </c>
      <c r="CS105" s="233" t="s">
        <v>5796</v>
      </c>
      <c r="CT105" s="233" t="s">
        <v>3320</v>
      </c>
      <c r="CU105" s="233" t="s">
        <v>3320</v>
      </c>
      <c r="CV105" s="233" t="s">
        <v>3320</v>
      </c>
      <c r="CW105" s="233" t="s">
        <v>3320</v>
      </c>
      <c r="CX105" s="233" t="s">
        <v>3320</v>
      </c>
      <c r="CY105" s="233" t="s">
        <v>3320</v>
      </c>
      <c r="CZ105" s="233" t="s">
        <v>3320</v>
      </c>
      <c r="DA105" s="233" t="s">
        <v>3320</v>
      </c>
      <c r="DB105" s="233" t="s">
        <v>3320</v>
      </c>
      <c r="DC105" s="233" t="s">
        <v>3320</v>
      </c>
      <c r="DD105" s="233" t="s">
        <v>3320</v>
      </c>
      <c r="DE105" s="235"/>
      <c r="DF105" s="233" t="s">
        <v>3320</v>
      </c>
      <c r="DG105" s="233" t="s">
        <v>3320</v>
      </c>
      <c r="DH105" s="233" t="s">
        <v>3320</v>
      </c>
      <c r="DI105" s="233" t="s">
        <v>3320</v>
      </c>
      <c r="DJ105" s="233" t="s">
        <v>3320</v>
      </c>
      <c r="DK105" s="233" t="s">
        <v>3320</v>
      </c>
      <c r="DL105" s="235"/>
      <c r="DM105" s="233" t="s">
        <v>3320</v>
      </c>
      <c r="DN105" s="233" t="s">
        <v>3320</v>
      </c>
      <c r="DO105" s="233" t="s">
        <v>3320</v>
      </c>
      <c r="DP105" s="235"/>
      <c r="DQ105" s="233" t="s">
        <v>3320</v>
      </c>
      <c r="DR105" s="233" t="s">
        <v>3320</v>
      </c>
      <c r="DS105" s="233" t="s">
        <v>3320</v>
      </c>
      <c r="DT105" s="233" t="s">
        <v>3320</v>
      </c>
      <c r="DU105" s="233" t="s">
        <v>3320</v>
      </c>
      <c r="DV105" s="233" t="s">
        <v>3320</v>
      </c>
      <c r="DW105" s="233" t="s">
        <v>3320</v>
      </c>
      <c r="DX105" s="233" t="s">
        <v>3320</v>
      </c>
      <c r="DY105" s="233" t="s">
        <v>3320</v>
      </c>
      <c r="DZ105" s="233" t="s">
        <v>3320</v>
      </c>
      <c r="EA105" s="233" t="s">
        <v>3320</v>
      </c>
      <c r="EB105" s="233" t="s">
        <v>3320</v>
      </c>
      <c r="EC105" s="233" t="s">
        <v>3320</v>
      </c>
      <c r="ED105" s="233" t="s">
        <v>3320</v>
      </c>
      <c r="EE105" s="233" t="s">
        <v>3320</v>
      </c>
      <c r="EF105" s="233" t="s">
        <v>3320</v>
      </c>
      <c r="EG105" s="233" t="s">
        <v>3320</v>
      </c>
      <c r="EH105" s="233" t="s">
        <v>3320</v>
      </c>
      <c r="EI105" s="233" t="s">
        <v>3320</v>
      </c>
      <c r="EJ105" s="233" t="s">
        <v>3320</v>
      </c>
      <c r="EK105" s="233" t="s">
        <v>3320</v>
      </c>
      <c r="EL105" s="233" t="s">
        <v>3320</v>
      </c>
      <c r="EM105" s="233" t="s">
        <v>3320</v>
      </c>
      <c r="EN105" s="233" t="s">
        <v>3320</v>
      </c>
      <c r="EO105" s="233" t="s">
        <v>3320</v>
      </c>
      <c r="EP105" s="233" t="s">
        <v>3320</v>
      </c>
      <c r="EQ105" s="233" t="s">
        <v>3320</v>
      </c>
      <c r="ER105" s="233" t="s">
        <v>3320</v>
      </c>
      <c r="ES105" s="233" t="s">
        <v>3320</v>
      </c>
      <c r="ET105" s="233" t="s">
        <v>3320</v>
      </c>
      <c r="EU105" s="233" t="s">
        <v>3320</v>
      </c>
      <c r="EV105" s="233" t="s">
        <v>3320</v>
      </c>
      <c r="EW105" s="233" t="s">
        <v>3320</v>
      </c>
      <c r="EX105" s="233" t="s">
        <v>3320</v>
      </c>
      <c r="EY105" s="233" t="s">
        <v>3320</v>
      </c>
      <c r="EZ105" s="233" t="s">
        <v>3320</v>
      </c>
      <c r="FA105" s="233" t="s">
        <v>3320</v>
      </c>
      <c r="FB105" s="233" t="s">
        <v>3320</v>
      </c>
      <c r="FC105" s="233" t="s">
        <v>3320</v>
      </c>
      <c r="FD105" s="233" t="s">
        <v>3320</v>
      </c>
      <c r="FE105" s="233" t="s">
        <v>3320</v>
      </c>
      <c r="FF105" s="233" t="s">
        <v>3320</v>
      </c>
      <c r="FG105" s="233" t="s">
        <v>3320</v>
      </c>
      <c r="FH105" s="233" t="s">
        <v>3320</v>
      </c>
      <c r="FI105" s="233" t="s">
        <v>3320</v>
      </c>
      <c r="FJ105" s="233" t="s">
        <v>3320</v>
      </c>
      <c r="FK105" s="233" t="s">
        <v>3320</v>
      </c>
      <c r="FL105" s="233" t="s">
        <v>3320</v>
      </c>
      <c r="FM105" s="233" t="s">
        <v>3320</v>
      </c>
      <c r="FN105" s="240">
        <v>165691977</v>
      </c>
      <c r="FO105" s="232">
        <v>166</v>
      </c>
      <c r="FP105" s="233" t="s">
        <v>733</v>
      </c>
      <c r="FQ105" s="233" t="s">
        <v>733</v>
      </c>
      <c r="FR105" s="233" t="s">
        <v>733</v>
      </c>
      <c r="FS105" s="233" t="s">
        <v>733</v>
      </c>
      <c r="FT105" s="233" t="s">
        <v>7944</v>
      </c>
      <c r="FU105" s="233" t="s">
        <v>7945</v>
      </c>
      <c r="FV105" s="233" t="s">
        <v>7946</v>
      </c>
      <c r="FW105" s="241" t="s">
        <v>7942</v>
      </c>
      <c r="FX105" s="242">
        <v>138</v>
      </c>
      <c r="FY105" s="233" t="s">
        <v>7947</v>
      </c>
      <c r="FZ105" s="240">
        <v>118366200</v>
      </c>
      <c r="GA105" s="240">
        <v>21811091</v>
      </c>
      <c r="GB105" s="232">
        <v>1</v>
      </c>
      <c r="GC105" s="232">
        <v>0</v>
      </c>
      <c r="GD105" s="233" t="s">
        <v>7948</v>
      </c>
      <c r="GE105" s="233" t="s">
        <v>733</v>
      </c>
      <c r="GF105" s="233" t="s">
        <v>733</v>
      </c>
      <c r="GG105" s="233" t="s">
        <v>7030</v>
      </c>
      <c r="GH105" s="233" t="s">
        <v>733</v>
      </c>
      <c r="GI105" s="233" t="s">
        <v>1214</v>
      </c>
      <c r="GJ105" s="233" t="s">
        <v>733</v>
      </c>
      <c r="GK105" s="233" t="s">
        <v>733</v>
      </c>
      <c r="GL105" s="233" t="s">
        <v>733</v>
      </c>
      <c r="GM105" s="243" t="s">
        <v>5676</v>
      </c>
      <c r="GN105" s="233" t="s">
        <v>3320</v>
      </c>
      <c r="GO105" s="233" t="s">
        <v>733</v>
      </c>
      <c r="GP105" s="233" t="s">
        <v>5721</v>
      </c>
      <c r="GQ105" s="233" t="s">
        <v>1214</v>
      </c>
      <c r="GR105" s="233" t="s">
        <v>1214</v>
      </c>
      <c r="GS105" s="233" t="s">
        <v>3320</v>
      </c>
      <c r="GT105" s="233" t="s">
        <v>3320</v>
      </c>
      <c r="GU105" s="233" t="s">
        <v>3320</v>
      </c>
      <c r="GV105" s="233" t="s">
        <v>1214</v>
      </c>
      <c r="GW105" s="233" t="s">
        <v>1214</v>
      </c>
      <c r="GX105" s="233" t="s">
        <v>3320</v>
      </c>
      <c r="GY105" s="233" t="s">
        <v>1214</v>
      </c>
      <c r="GZ105" s="233" t="s">
        <v>3320</v>
      </c>
      <c r="HA105" s="233" t="s">
        <v>7949</v>
      </c>
      <c r="HB105" s="233" t="s">
        <v>7950</v>
      </c>
      <c r="HC105" s="233" t="s">
        <v>3320</v>
      </c>
      <c r="HD105" s="233" t="s">
        <v>3320</v>
      </c>
      <c r="HE105" s="233" t="s">
        <v>3320</v>
      </c>
      <c r="HF105" s="233" t="s">
        <v>733</v>
      </c>
      <c r="HG105" s="233" t="s">
        <v>1214</v>
      </c>
      <c r="HH105" s="244">
        <v>46084.905069444445</v>
      </c>
      <c r="HI105" s="244">
        <v>46084.951898148145</v>
      </c>
      <c r="HJ105" s="233" t="s">
        <v>5685</v>
      </c>
      <c r="HK105" s="233" t="s">
        <v>3320</v>
      </c>
      <c r="HL105" s="233" t="s">
        <v>3320</v>
      </c>
      <c r="HM105" s="233" t="s">
        <v>3320</v>
      </c>
      <c r="HN105" s="233" t="s">
        <v>3320</v>
      </c>
      <c r="HO105" s="233" t="s">
        <v>3320</v>
      </c>
      <c r="HP105" s="233" t="s">
        <v>3320</v>
      </c>
      <c r="HQ105" s="233" t="s">
        <v>3320</v>
      </c>
      <c r="HR105" s="233" t="s">
        <v>3320</v>
      </c>
      <c r="HS105" s="233" t="s">
        <v>3320</v>
      </c>
      <c r="HT105" s="233" t="s">
        <v>3320</v>
      </c>
      <c r="HU105" s="233" t="s">
        <v>3320</v>
      </c>
      <c r="HV105" s="233" t="s">
        <v>3320</v>
      </c>
      <c r="HW105" s="233" t="s">
        <v>3320</v>
      </c>
      <c r="HX105" s="233" t="s">
        <v>3320</v>
      </c>
      <c r="HY105" s="233" t="s">
        <v>3320</v>
      </c>
      <c r="HZ105" s="233" t="s">
        <v>3320</v>
      </c>
      <c r="IA105" s="233" t="s">
        <v>3320</v>
      </c>
      <c r="IB105" s="233" t="s">
        <v>3320</v>
      </c>
      <c r="IC105" s="233" t="s">
        <v>3320</v>
      </c>
      <c r="ID105" s="233" t="s">
        <v>3320</v>
      </c>
      <c r="IE105" s="233" t="s">
        <v>3320</v>
      </c>
      <c r="IF105" s="233" t="s">
        <v>3320</v>
      </c>
      <c r="IG105" s="233" t="s">
        <v>3320</v>
      </c>
      <c r="IH105" s="233" t="s">
        <v>3320</v>
      </c>
      <c r="II105" s="233" t="s">
        <v>3320</v>
      </c>
      <c r="IJ105" s="233" t="s">
        <v>3320</v>
      </c>
      <c r="IK105" s="233" t="s">
        <v>3320</v>
      </c>
      <c r="IL105" s="233" t="s">
        <v>3320</v>
      </c>
      <c r="IM105" s="233" t="s">
        <v>3320</v>
      </c>
      <c r="IN105" s="233" t="s">
        <v>3320</v>
      </c>
      <c r="IO105" s="233" t="s">
        <v>3320</v>
      </c>
      <c r="IP105" s="233" t="s">
        <v>3320</v>
      </c>
      <c r="IQ105" s="233" t="s">
        <v>3320</v>
      </c>
      <c r="IR105" s="233" t="s">
        <v>3320</v>
      </c>
      <c r="IS105" s="233" t="s">
        <v>3320</v>
      </c>
      <c r="IT105" s="233" t="s">
        <v>3320</v>
      </c>
      <c r="IU105" s="233" t="s">
        <v>3320</v>
      </c>
      <c r="IV105" s="233" t="s">
        <v>3320</v>
      </c>
      <c r="IW105" s="233" t="s">
        <v>5773</v>
      </c>
      <c r="IX105" s="234" t="s">
        <v>5774</v>
      </c>
      <c r="IY105" s="234" t="s">
        <v>5774</v>
      </c>
      <c r="IZ105" s="233" t="s">
        <v>5775</v>
      </c>
      <c r="JA105" s="235"/>
      <c r="JB105" s="233"/>
      <c r="JC105" s="233"/>
      <c r="JD105" s="233"/>
      <c r="JE105" s="235"/>
      <c r="JF105" s="232" t="s">
        <v>3320</v>
      </c>
      <c r="JG105" s="232" t="s">
        <v>3320</v>
      </c>
      <c r="JH105" s="232" t="s">
        <v>3320</v>
      </c>
      <c r="JI105" s="232" t="s">
        <v>3320</v>
      </c>
      <c r="JJ105" s="232" t="s">
        <v>3320</v>
      </c>
      <c r="JK105" s="233" t="s">
        <v>202</v>
      </c>
      <c r="JL105" s="235"/>
      <c r="JM105" s="235"/>
      <c r="JN105" s="235"/>
      <c r="JO105" s="232">
        <v>7</v>
      </c>
      <c r="JP105" s="232">
        <v>0</v>
      </c>
      <c r="JQ105" s="233"/>
      <c r="JR105" s="233"/>
      <c r="JS105" s="233"/>
      <c r="JT105" s="233"/>
      <c r="JU105" s="233"/>
      <c r="JV105" s="233"/>
      <c r="JW105" s="233"/>
      <c r="JX105" s="233"/>
      <c r="JY105" s="233"/>
      <c r="JZ105" s="233"/>
      <c r="KA105" s="233"/>
      <c r="KB105" s="233"/>
      <c r="KC105" s="233"/>
      <c r="KD105" s="233"/>
      <c r="KE105" s="233"/>
      <c r="KF105" s="233"/>
      <c r="KG105" s="233"/>
      <c r="KH105" s="233"/>
      <c r="KI105" s="233"/>
      <c r="KJ105" s="233"/>
      <c r="KK105" s="233"/>
      <c r="KL105" s="233"/>
      <c r="KM105" s="233"/>
      <c r="KN105" s="232" t="s">
        <v>3320</v>
      </c>
      <c r="KO105" s="232" t="s">
        <v>3320</v>
      </c>
      <c r="KP105" s="232" t="s">
        <v>3320</v>
      </c>
      <c r="KQ105" s="235"/>
      <c r="KR105" s="235"/>
      <c r="KS105" s="235"/>
      <c r="KT105" s="233"/>
      <c r="KU105" s="235"/>
      <c r="KV105" s="235"/>
      <c r="KW105" s="235"/>
      <c r="KX105" s="233"/>
      <c r="KY105" s="232">
        <v>100</v>
      </c>
      <c r="KZ105" s="236">
        <v>0</v>
      </c>
      <c r="LA105" s="235"/>
      <c r="LB105" s="232">
        <v>0</v>
      </c>
      <c r="LC105" s="233"/>
      <c r="LD105" s="235"/>
      <c r="LE105" s="235"/>
      <c r="LF105" s="235"/>
    </row>
    <row r="106" spans="1:318" ht="49.5" customHeight="1" thickBot="1">
      <c r="A106" s="231" t="s">
        <v>5638</v>
      </c>
      <c r="B106" s="232">
        <v>1155</v>
      </c>
      <c r="C106" s="233" t="s">
        <v>7951</v>
      </c>
      <c r="D106" s="233" t="s">
        <v>7952</v>
      </c>
      <c r="E106" s="232">
        <v>1155</v>
      </c>
      <c r="F106" s="235"/>
      <c r="G106" s="233" t="s">
        <v>7953</v>
      </c>
      <c r="H106" s="233" t="s">
        <v>7954</v>
      </c>
      <c r="I106" s="234">
        <v>4</v>
      </c>
      <c r="J106" s="235"/>
      <c r="K106" s="234" t="s">
        <v>202</v>
      </c>
      <c r="L106" s="235"/>
      <c r="M106" s="234">
        <v>4</v>
      </c>
      <c r="N106" s="235"/>
      <c r="O106" s="235"/>
      <c r="P106" s="235"/>
      <c r="Q106" s="235"/>
      <c r="R106" s="234" t="s">
        <v>202</v>
      </c>
      <c r="S106" s="235"/>
      <c r="T106" s="235"/>
      <c r="U106" s="235"/>
      <c r="V106" s="233" t="s">
        <v>7955</v>
      </c>
      <c r="W106" s="233" t="s">
        <v>5643</v>
      </c>
      <c r="X106" s="232">
        <v>1</v>
      </c>
      <c r="Y106" s="232">
        <v>365.4</v>
      </c>
      <c r="Z106" s="236">
        <v>0</v>
      </c>
      <c r="AA106" s="236">
        <v>0</v>
      </c>
      <c r="AB106" s="232">
        <v>1</v>
      </c>
      <c r="AC106" s="233" t="s">
        <v>5815</v>
      </c>
      <c r="AD106" s="233" t="s">
        <v>5816</v>
      </c>
      <c r="AE106" s="234" t="s">
        <v>5645</v>
      </c>
      <c r="AF106" s="233" t="s">
        <v>5646</v>
      </c>
      <c r="AG106" s="234" t="s">
        <v>5645</v>
      </c>
      <c r="AH106" s="231" t="s">
        <v>5815</v>
      </c>
      <c r="AI106" s="233" t="s">
        <v>7956</v>
      </c>
      <c r="AJ106" s="233" t="s">
        <v>5818</v>
      </c>
      <c r="AK106" s="233" t="s">
        <v>5698</v>
      </c>
      <c r="AL106" s="233" t="s">
        <v>7957</v>
      </c>
      <c r="AM106" s="233" t="s">
        <v>7958</v>
      </c>
      <c r="AN106" s="233" t="s">
        <v>3320</v>
      </c>
      <c r="AO106" s="233" t="s">
        <v>7959</v>
      </c>
      <c r="AP106" s="233" t="s">
        <v>7960</v>
      </c>
      <c r="AQ106" s="233" t="s">
        <v>7961</v>
      </c>
      <c r="AR106" s="233" t="s">
        <v>5824</v>
      </c>
      <c r="AS106" s="233" t="s">
        <v>7962</v>
      </c>
      <c r="AT106" s="233" t="s">
        <v>733</v>
      </c>
      <c r="AU106" s="233" t="s">
        <v>733</v>
      </c>
      <c r="AV106" s="233" t="s">
        <v>733</v>
      </c>
      <c r="AW106" s="233" t="s">
        <v>3320</v>
      </c>
      <c r="AX106" s="233" t="s">
        <v>5826</v>
      </c>
      <c r="AY106" s="233" t="s">
        <v>733</v>
      </c>
      <c r="AZ106" s="233" t="s">
        <v>5827</v>
      </c>
      <c r="BA106" s="233" t="s">
        <v>7963</v>
      </c>
      <c r="BB106" s="233" t="s">
        <v>5829</v>
      </c>
      <c r="BC106" s="233" t="s">
        <v>5830</v>
      </c>
      <c r="BD106" s="233" t="s">
        <v>5837</v>
      </c>
      <c r="BE106" s="233" t="s">
        <v>7964</v>
      </c>
      <c r="BF106" s="234" t="s">
        <v>1214</v>
      </c>
      <c r="BG106" s="233" t="s">
        <v>3320</v>
      </c>
      <c r="BH106" s="233" t="s">
        <v>2043</v>
      </c>
      <c r="BI106" s="233" t="s">
        <v>2043</v>
      </c>
      <c r="BJ106" s="233" t="s">
        <v>7819</v>
      </c>
      <c r="BK106" s="233" t="s">
        <v>7965</v>
      </c>
      <c r="BL106" s="234">
        <v>400</v>
      </c>
      <c r="BM106" s="233" t="s">
        <v>5936</v>
      </c>
      <c r="BN106" s="237">
        <v>46750</v>
      </c>
      <c r="BO106" s="232">
        <v>22</v>
      </c>
      <c r="BP106" s="232">
        <v>2027</v>
      </c>
      <c r="BQ106" s="232">
        <v>365.4</v>
      </c>
      <c r="BR106" s="234">
        <v>365.4</v>
      </c>
      <c r="BS106" s="233" t="s">
        <v>5666</v>
      </c>
      <c r="BT106" s="232">
        <v>748748</v>
      </c>
      <c r="BU106" s="234">
        <v>943.06</v>
      </c>
      <c r="BV106" s="238">
        <v>0.28999999999999998</v>
      </c>
      <c r="BW106" s="239" t="s">
        <v>910</v>
      </c>
      <c r="BX106" s="233" t="s">
        <v>733</v>
      </c>
      <c r="BY106" s="235"/>
      <c r="BZ106" s="232">
        <v>27.41</v>
      </c>
      <c r="CA106" s="233" t="s">
        <v>733</v>
      </c>
      <c r="CB106" s="232">
        <v>650</v>
      </c>
      <c r="CC106" s="233" t="s">
        <v>5800</v>
      </c>
      <c r="CD106" s="233" t="s">
        <v>5668</v>
      </c>
      <c r="CE106" s="233" t="s">
        <v>3320</v>
      </c>
      <c r="CF106" s="233" t="s">
        <v>733</v>
      </c>
      <c r="CG106" s="233" t="s">
        <v>733</v>
      </c>
      <c r="CH106" s="232">
        <v>1938</v>
      </c>
      <c r="CI106" s="232">
        <v>1817</v>
      </c>
      <c r="CJ106" s="233" t="s">
        <v>7966</v>
      </c>
      <c r="CK106" s="232">
        <v>354</v>
      </c>
      <c r="CL106" s="232">
        <v>85</v>
      </c>
      <c r="CM106" s="232">
        <v>97</v>
      </c>
      <c r="CN106" s="232">
        <v>25</v>
      </c>
      <c r="CO106" s="237">
        <v>46325</v>
      </c>
      <c r="CP106" s="232">
        <v>2026</v>
      </c>
      <c r="CQ106" s="232">
        <v>0.67</v>
      </c>
      <c r="CR106" s="232">
        <v>8</v>
      </c>
      <c r="CS106" s="233" t="s">
        <v>5837</v>
      </c>
      <c r="CT106" s="232">
        <v>12000000</v>
      </c>
      <c r="CU106" s="233" t="s">
        <v>3320</v>
      </c>
      <c r="CV106" s="233" t="s">
        <v>3320</v>
      </c>
      <c r="CW106" s="233" t="s">
        <v>3320</v>
      </c>
      <c r="CX106" s="233" t="s">
        <v>3320</v>
      </c>
      <c r="CY106" s="233" t="s">
        <v>3320</v>
      </c>
      <c r="CZ106" s="233" t="s">
        <v>3320</v>
      </c>
      <c r="DA106" s="233" t="s">
        <v>3320</v>
      </c>
      <c r="DB106" s="233" t="s">
        <v>3320</v>
      </c>
      <c r="DC106" s="233" t="s">
        <v>3320</v>
      </c>
      <c r="DD106" s="233" t="s">
        <v>3320</v>
      </c>
      <c r="DE106" s="235"/>
      <c r="DF106" s="233" t="s">
        <v>3320</v>
      </c>
      <c r="DG106" s="233" t="s">
        <v>3320</v>
      </c>
      <c r="DH106" s="233" t="s">
        <v>3320</v>
      </c>
      <c r="DI106" s="233" t="s">
        <v>3320</v>
      </c>
      <c r="DJ106" s="233" t="s">
        <v>3320</v>
      </c>
      <c r="DK106" s="233" t="s">
        <v>3320</v>
      </c>
      <c r="DL106" s="235"/>
      <c r="DM106" s="233" t="s">
        <v>3320</v>
      </c>
      <c r="DN106" s="233" t="s">
        <v>3320</v>
      </c>
      <c r="DO106" s="233" t="s">
        <v>3320</v>
      </c>
      <c r="DP106" s="235"/>
      <c r="DQ106" s="233" t="s">
        <v>3320</v>
      </c>
      <c r="DR106" s="233" t="s">
        <v>3320</v>
      </c>
      <c r="DS106" s="233" t="s">
        <v>3320</v>
      </c>
      <c r="DT106" s="233" t="s">
        <v>3320</v>
      </c>
      <c r="DU106" s="233" t="s">
        <v>3320</v>
      </c>
      <c r="DV106" s="233" t="s">
        <v>3320</v>
      </c>
      <c r="DW106" s="233" t="s">
        <v>3320</v>
      </c>
      <c r="DX106" s="233" t="s">
        <v>3320</v>
      </c>
      <c r="DY106" s="233" t="s">
        <v>3320</v>
      </c>
      <c r="DZ106" s="233" t="s">
        <v>3320</v>
      </c>
      <c r="EA106" s="233" t="s">
        <v>3320</v>
      </c>
      <c r="EB106" s="233" t="s">
        <v>3320</v>
      </c>
      <c r="EC106" s="233" t="s">
        <v>3320</v>
      </c>
      <c r="ED106" s="233" t="s">
        <v>3320</v>
      </c>
      <c r="EE106" s="233" t="s">
        <v>3320</v>
      </c>
      <c r="EF106" s="233" t="s">
        <v>3320</v>
      </c>
      <c r="EG106" s="233" t="s">
        <v>3320</v>
      </c>
      <c r="EH106" s="233" t="s">
        <v>3320</v>
      </c>
      <c r="EI106" s="233" t="s">
        <v>3320</v>
      </c>
      <c r="EJ106" s="233" t="s">
        <v>3320</v>
      </c>
      <c r="EK106" s="233" t="s">
        <v>3320</v>
      </c>
      <c r="EL106" s="233" t="s">
        <v>3320</v>
      </c>
      <c r="EM106" s="233" t="s">
        <v>3320</v>
      </c>
      <c r="EN106" s="233" t="s">
        <v>3320</v>
      </c>
      <c r="EO106" s="233" t="s">
        <v>3320</v>
      </c>
      <c r="EP106" s="233" t="s">
        <v>3320</v>
      </c>
      <c r="EQ106" s="233" t="s">
        <v>3320</v>
      </c>
      <c r="ER106" s="233" t="s">
        <v>3320</v>
      </c>
      <c r="ES106" s="233" t="s">
        <v>3320</v>
      </c>
      <c r="ET106" s="233" t="s">
        <v>3320</v>
      </c>
      <c r="EU106" s="233" t="s">
        <v>3320</v>
      </c>
      <c r="EV106" s="233" t="s">
        <v>3320</v>
      </c>
      <c r="EW106" s="233" t="s">
        <v>3320</v>
      </c>
      <c r="EX106" s="233" t="s">
        <v>3320</v>
      </c>
      <c r="EY106" s="233" t="s">
        <v>3320</v>
      </c>
      <c r="EZ106" s="233" t="s">
        <v>3320</v>
      </c>
      <c r="FA106" s="233" t="s">
        <v>3320</v>
      </c>
      <c r="FB106" s="233" t="s">
        <v>3320</v>
      </c>
      <c r="FC106" s="233" t="s">
        <v>3320</v>
      </c>
      <c r="FD106" s="233" t="s">
        <v>3320</v>
      </c>
      <c r="FE106" s="233" t="s">
        <v>3320</v>
      </c>
      <c r="FF106" s="233" t="s">
        <v>3320</v>
      </c>
      <c r="FG106" s="233" t="s">
        <v>3320</v>
      </c>
      <c r="FH106" s="233" t="s">
        <v>3320</v>
      </c>
      <c r="FI106" s="233" t="s">
        <v>3320</v>
      </c>
      <c r="FJ106" s="233" t="s">
        <v>3320</v>
      </c>
      <c r="FK106" s="233" t="s">
        <v>3320</v>
      </c>
      <c r="FL106" s="233" t="s">
        <v>3320</v>
      </c>
      <c r="FM106" s="233" t="s">
        <v>3320</v>
      </c>
      <c r="FN106" s="240">
        <v>421950274</v>
      </c>
      <c r="FO106" s="232">
        <v>422</v>
      </c>
      <c r="FP106" s="233" t="s">
        <v>733</v>
      </c>
      <c r="FQ106" s="233" t="s">
        <v>733</v>
      </c>
      <c r="FR106" s="233" t="s">
        <v>733</v>
      </c>
      <c r="FS106" s="233" t="s">
        <v>733</v>
      </c>
      <c r="FT106" s="233" t="s">
        <v>4086</v>
      </c>
      <c r="FU106" s="233" t="s">
        <v>7967</v>
      </c>
      <c r="FV106" s="233" t="s">
        <v>7968</v>
      </c>
      <c r="FW106" s="241" t="s">
        <v>7965</v>
      </c>
      <c r="FX106" s="242">
        <v>400</v>
      </c>
      <c r="FY106" s="233" t="s">
        <v>7969</v>
      </c>
      <c r="FZ106" s="240">
        <v>421950274</v>
      </c>
      <c r="GA106" s="240">
        <v>64573396</v>
      </c>
      <c r="GB106" s="240">
        <v>514429</v>
      </c>
      <c r="GC106" s="240">
        <v>351625</v>
      </c>
      <c r="GD106" s="233" t="s">
        <v>5841</v>
      </c>
      <c r="GE106" s="233" t="s">
        <v>733</v>
      </c>
      <c r="GF106" s="233" t="s">
        <v>733</v>
      </c>
      <c r="GG106" s="233" t="s">
        <v>7970</v>
      </c>
      <c r="GH106" s="233" t="s">
        <v>733</v>
      </c>
      <c r="GI106" s="233" t="s">
        <v>1214</v>
      </c>
      <c r="GJ106" s="233" t="s">
        <v>733</v>
      </c>
      <c r="GK106" s="233" t="s">
        <v>733</v>
      </c>
      <c r="GL106" s="233" t="s">
        <v>1214</v>
      </c>
      <c r="GM106" s="243" t="s">
        <v>5676</v>
      </c>
      <c r="GN106" s="233" t="s">
        <v>3320</v>
      </c>
      <c r="GO106" s="233" t="s">
        <v>733</v>
      </c>
      <c r="GP106" s="233" t="s">
        <v>5677</v>
      </c>
      <c r="GQ106" s="233" t="s">
        <v>733</v>
      </c>
      <c r="GR106" s="233" t="s">
        <v>5679</v>
      </c>
      <c r="GS106" s="233" t="s">
        <v>3320</v>
      </c>
      <c r="GT106" s="233" t="s">
        <v>3320</v>
      </c>
      <c r="GU106" s="232">
        <v>2.2200000000000002</v>
      </c>
      <c r="GV106" s="233" t="s">
        <v>733</v>
      </c>
      <c r="GW106" s="233" t="s">
        <v>5948</v>
      </c>
      <c r="GX106" s="233" t="s">
        <v>7971</v>
      </c>
      <c r="GY106" s="233" t="s">
        <v>733</v>
      </c>
      <c r="GZ106" s="233" t="s">
        <v>3320</v>
      </c>
      <c r="HA106" s="233" t="s">
        <v>7972</v>
      </c>
      <c r="HB106" s="233" t="s">
        <v>7973</v>
      </c>
      <c r="HC106" s="233" t="s">
        <v>6273</v>
      </c>
      <c r="HD106" s="233" t="s">
        <v>5684</v>
      </c>
      <c r="HE106" s="233" t="s">
        <v>5684</v>
      </c>
      <c r="HF106" s="233" t="s">
        <v>5759</v>
      </c>
      <c r="HG106" s="233" t="s">
        <v>1214</v>
      </c>
      <c r="HH106" s="244">
        <v>46084.895694444444</v>
      </c>
      <c r="HI106" s="244">
        <v>46084.939525462964</v>
      </c>
      <c r="HJ106" s="233" t="s">
        <v>5685</v>
      </c>
      <c r="HK106" s="233" t="s">
        <v>3320</v>
      </c>
      <c r="HL106" s="233" t="s">
        <v>3320</v>
      </c>
      <c r="HM106" s="233" t="s">
        <v>3320</v>
      </c>
      <c r="HN106" s="233" t="s">
        <v>3320</v>
      </c>
      <c r="HO106" s="233" t="s">
        <v>3320</v>
      </c>
      <c r="HP106" s="233" t="s">
        <v>3320</v>
      </c>
      <c r="HQ106" s="233" t="s">
        <v>3320</v>
      </c>
      <c r="HR106" s="233" t="s">
        <v>3320</v>
      </c>
      <c r="HS106" s="233" t="s">
        <v>3320</v>
      </c>
      <c r="HT106" s="233" t="s">
        <v>3320</v>
      </c>
      <c r="HU106" s="233" t="s">
        <v>3320</v>
      </c>
      <c r="HV106" s="233" t="s">
        <v>3320</v>
      </c>
      <c r="HW106" s="233" t="s">
        <v>3320</v>
      </c>
      <c r="HX106" s="233" t="s">
        <v>3320</v>
      </c>
      <c r="HY106" s="233" t="s">
        <v>3320</v>
      </c>
      <c r="HZ106" s="233" t="s">
        <v>3320</v>
      </c>
      <c r="IA106" s="233" t="s">
        <v>3320</v>
      </c>
      <c r="IB106" s="233" t="s">
        <v>3320</v>
      </c>
      <c r="IC106" s="233" t="s">
        <v>3320</v>
      </c>
      <c r="ID106" s="233" t="s">
        <v>3320</v>
      </c>
      <c r="IE106" s="233" t="s">
        <v>3320</v>
      </c>
      <c r="IF106" s="233" t="s">
        <v>3320</v>
      </c>
      <c r="IG106" s="233" t="s">
        <v>3320</v>
      </c>
      <c r="IH106" s="233" t="s">
        <v>3320</v>
      </c>
      <c r="II106" s="233" t="s">
        <v>3320</v>
      </c>
      <c r="IJ106" s="233" t="s">
        <v>3320</v>
      </c>
      <c r="IK106" s="233" t="s">
        <v>3320</v>
      </c>
      <c r="IL106" s="233" t="s">
        <v>3320</v>
      </c>
      <c r="IM106" s="233" t="s">
        <v>3320</v>
      </c>
      <c r="IN106" s="233" t="s">
        <v>3320</v>
      </c>
      <c r="IO106" s="233" t="s">
        <v>3320</v>
      </c>
      <c r="IP106" s="233" t="s">
        <v>3320</v>
      </c>
      <c r="IQ106" s="233" t="s">
        <v>3320</v>
      </c>
      <c r="IR106" s="233" t="s">
        <v>3320</v>
      </c>
      <c r="IS106" s="233" t="s">
        <v>3320</v>
      </c>
      <c r="IT106" s="233" t="s">
        <v>3320</v>
      </c>
      <c r="IU106" s="233" t="s">
        <v>3320</v>
      </c>
      <c r="IV106" s="233" t="s">
        <v>3320</v>
      </c>
      <c r="IW106" s="233" t="s">
        <v>5775</v>
      </c>
      <c r="IX106" s="256">
        <v>45878</v>
      </c>
      <c r="IY106" s="234" t="s">
        <v>733</v>
      </c>
      <c r="IZ106" s="233" t="s">
        <v>375</v>
      </c>
      <c r="JA106" s="235"/>
      <c r="JB106" s="233"/>
      <c r="JC106" s="233"/>
      <c r="JD106" s="233"/>
      <c r="JE106" s="235"/>
      <c r="JF106" s="232" t="s">
        <v>3320</v>
      </c>
      <c r="JG106" s="232" t="s">
        <v>3320</v>
      </c>
      <c r="JH106" s="232" t="s">
        <v>3320</v>
      </c>
      <c r="JI106" s="232" t="s">
        <v>3320</v>
      </c>
      <c r="JJ106" s="232" t="s">
        <v>3320</v>
      </c>
      <c r="JK106" s="233" t="s">
        <v>202</v>
      </c>
      <c r="JL106" s="233" t="s">
        <v>910</v>
      </c>
      <c r="JM106" s="235"/>
      <c r="JN106" s="235"/>
      <c r="JO106" s="232">
        <v>4</v>
      </c>
      <c r="JP106" s="232">
        <v>0</v>
      </c>
      <c r="JQ106" s="233"/>
      <c r="JR106" s="233"/>
      <c r="JS106" s="233"/>
      <c r="JT106" s="233"/>
      <c r="JU106" s="233"/>
      <c r="JV106" s="233"/>
      <c r="JW106" s="233"/>
      <c r="JX106" s="233"/>
      <c r="JY106" s="233"/>
      <c r="JZ106" s="233"/>
      <c r="KA106" s="233"/>
      <c r="KB106" s="233"/>
      <c r="KC106" s="233"/>
      <c r="KD106" s="233"/>
      <c r="KE106" s="233"/>
      <c r="KF106" s="233"/>
      <c r="KG106" s="233"/>
      <c r="KH106" s="233"/>
      <c r="KI106" s="233"/>
      <c r="KJ106" s="233"/>
      <c r="KK106" s="233"/>
      <c r="KL106" s="233"/>
      <c r="KM106" s="233"/>
      <c r="KN106" s="232" t="s">
        <v>3320</v>
      </c>
      <c r="KO106" s="232" t="s">
        <v>3320</v>
      </c>
      <c r="KP106" s="232" t="s">
        <v>3320</v>
      </c>
      <c r="KQ106" s="235"/>
      <c r="KR106" s="235"/>
      <c r="KS106" s="235"/>
      <c r="KT106" s="233"/>
      <c r="KU106" s="235"/>
      <c r="KV106" s="235"/>
      <c r="KW106" s="235"/>
      <c r="KX106" s="233"/>
      <c r="KY106" s="232">
        <v>365.4</v>
      </c>
      <c r="KZ106" s="236">
        <v>0</v>
      </c>
      <c r="LA106" s="235"/>
      <c r="LB106" s="232">
        <v>0</v>
      </c>
      <c r="LC106" s="233"/>
      <c r="LD106" s="235"/>
      <c r="LE106" s="235"/>
      <c r="LF106" s="235"/>
    </row>
    <row r="107" spans="1:318" ht="49.5" customHeight="1" thickBot="1">
      <c r="A107" s="231" t="s">
        <v>5638</v>
      </c>
      <c r="B107" s="232">
        <v>728</v>
      </c>
      <c r="C107" s="233" t="s">
        <v>7974</v>
      </c>
      <c r="D107" s="233" t="s">
        <v>7975</v>
      </c>
      <c r="E107" s="232">
        <v>728</v>
      </c>
      <c r="F107" s="235"/>
      <c r="G107" s="233" t="s">
        <v>1798</v>
      </c>
      <c r="H107" s="233" t="s">
        <v>7976</v>
      </c>
      <c r="I107" s="234">
        <v>4</v>
      </c>
      <c r="J107" s="235"/>
      <c r="K107" s="234" t="s">
        <v>202</v>
      </c>
      <c r="L107" s="235"/>
      <c r="M107" s="234">
        <v>4</v>
      </c>
      <c r="N107" s="235"/>
      <c r="O107" s="235"/>
      <c r="P107" s="235"/>
      <c r="Q107" s="235"/>
      <c r="R107" s="234" t="s">
        <v>202</v>
      </c>
      <c r="S107" s="235"/>
      <c r="T107" s="235"/>
      <c r="U107" s="235"/>
      <c r="V107" s="231" t="s">
        <v>5105</v>
      </c>
      <c r="W107" s="233" t="s">
        <v>5643</v>
      </c>
      <c r="X107" s="232">
        <v>1</v>
      </c>
      <c r="Y107" s="232">
        <v>100</v>
      </c>
      <c r="Z107" s="236">
        <v>0</v>
      </c>
      <c r="AA107" s="236">
        <v>0</v>
      </c>
      <c r="AB107" s="232">
        <v>1</v>
      </c>
      <c r="AC107" s="233" t="s">
        <v>5644</v>
      </c>
      <c r="AD107" s="233" t="s">
        <v>5644</v>
      </c>
      <c r="AE107" s="234" t="s">
        <v>5645</v>
      </c>
      <c r="AF107" s="233" t="s">
        <v>5693</v>
      </c>
      <c r="AG107" s="234" t="s">
        <v>5645</v>
      </c>
      <c r="AH107" s="233" t="s">
        <v>5849</v>
      </c>
      <c r="AI107" s="233" t="s">
        <v>5850</v>
      </c>
      <c r="AJ107" s="233" t="s">
        <v>7977</v>
      </c>
      <c r="AK107" s="233" t="s">
        <v>5698</v>
      </c>
      <c r="AL107" s="233" t="s">
        <v>7978</v>
      </c>
      <c r="AM107" s="233" t="s">
        <v>7979</v>
      </c>
      <c r="AN107" s="233" t="s">
        <v>3320</v>
      </c>
      <c r="AO107" s="233" t="s">
        <v>7980</v>
      </c>
      <c r="AP107" s="233" t="s">
        <v>5698</v>
      </c>
      <c r="AQ107" s="233" t="s">
        <v>7670</v>
      </c>
      <c r="AR107" s="233" t="s">
        <v>7609</v>
      </c>
      <c r="AS107" s="233" t="s">
        <v>7610</v>
      </c>
      <c r="AT107" s="233" t="s">
        <v>733</v>
      </c>
      <c r="AU107" s="233" t="s">
        <v>733</v>
      </c>
      <c r="AV107" s="233" t="s">
        <v>733</v>
      </c>
      <c r="AW107" s="233" t="s">
        <v>3320</v>
      </c>
      <c r="AX107" s="233" t="s">
        <v>5656</v>
      </c>
      <c r="AY107" s="233" t="s">
        <v>733</v>
      </c>
      <c r="AZ107" s="233" t="s">
        <v>7981</v>
      </c>
      <c r="BA107" s="233" t="s">
        <v>5859</v>
      </c>
      <c r="BB107" s="233" t="s">
        <v>5659</v>
      </c>
      <c r="BC107" s="233" t="s">
        <v>5660</v>
      </c>
      <c r="BD107" s="233" t="s">
        <v>7982</v>
      </c>
      <c r="BE107" s="233" t="s">
        <v>7983</v>
      </c>
      <c r="BF107" s="234" t="s">
        <v>1214</v>
      </c>
      <c r="BG107" s="233" t="s">
        <v>3320</v>
      </c>
      <c r="BH107" s="233" t="s">
        <v>5955</v>
      </c>
      <c r="BI107" s="233" t="s">
        <v>5955</v>
      </c>
      <c r="BJ107" s="233" t="s">
        <v>7984</v>
      </c>
      <c r="BK107" s="233" t="s">
        <v>7985</v>
      </c>
      <c r="BL107" s="234">
        <v>230</v>
      </c>
      <c r="BM107" s="233" t="s">
        <v>5712</v>
      </c>
      <c r="BN107" s="237">
        <v>47118</v>
      </c>
      <c r="BO107" s="232">
        <v>25</v>
      </c>
      <c r="BP107" s="232">
        <v>2028</v>
      </c>
      <c r="BQ107" s="232">
        <v>100</v>
      </c>
      <c r="BR107" s="234">
        <v>100</v>
      </c>
      <c r="BS107" s="233" t="s">
        <v>5666</v>
      </c>
      <c r="BT107" s="232">
        <v>376</v>
      </c>
      <c r="BU107" s="234">
        <v>300.81</v>
      </c>
      <c r="BV107" s="238">
        <v>0.34</v>
      </c>
      <c r="BW107" s="239" t="s">
        <v>910</v>
      </c>
      <c r="BX107" s="233" t="s">
        <v>733</v>
      </c>
      <c r="BY107" s="235"/>
      <c r="BZ107" s="232">
        <v>30.8</v>
      </c>
      <c r="CA107" s="233" t="s">
        <v>1214</v>
      </c>
      <c r="CB107" s="232">
        <v>665</v>
      </c>
      <c r="CC107" s="233" t="s">
        <v>5800</v>
      </c>
      <c r="CD107" s="233" t="s">
        <v>5668</v>
      </c>
      <c r="CE107" s="233" t="s">
        <v>3320</v>
      </c>
      <c r="CF107" s="233" t="s">
        <v>733</v>
      </c>
      <c r="CG107" s="233" t="s">
        <v>733</v>
      </c>
      <c r="CH107" s="232">
        <v>2443</v>
      </c>
      <c r="CI107" s="232">
        <v>2268</v>
      </c>
      <c r="CJ107" s="233" t="s">
        <v>6441</v>
      </c>
      <c r="CK107" s="232">
        <v>365</v>
      </c>
      <c r="CL107" s="232">
        <v>87.2</v>
      </c>
      <c r="CM107" s="232">
        <v>98</v>
      </c>
      <c r="CN107" s="232">
        <v>20</v>
      </c>
      <c r="CO107" s="237">
        <v>47118</v>
      </c>
      <c r="CP107" s="232">
        <v>2028</v>
      </c>
      <c r="CQ107" s="232">
        <v>0.95</v>
      </c>
      <c r="CR107" s="232">
        <v>8</v>
      </c>
      <c r="CS107" s="233" t="s">
        <v>7986</v>
      </c>
      <c r="CT107" s="232">
        <v>2700000</v>
      </c>
      <c r="CU107" s="233" t="s">
        <v>3320</v>
      </c>
      <c r="CV107" s="233" t="s">
        <v>3320</v>
      </c>
      <c r="CW107" s="233" t="s">
        <v>3320</v>
      </c>
      <c r="CX107" s="233" t="s">
        <v>3320</v>
      </c>
      <c r="CY107" s="233" t="s">
        <v>3320</v>
      </c>
      <c r="CZ107" s="233" t="s">
        <v>3320</v>
      </c>
      <c r="DA107" s="233" t="s">
        <v>3320</v>
      </c>
      <c r="DB107" s="233" t="s">
        <v>3320</v>
      </c>
      <c r="DC107" s="233" t="s">
        <v>3320</v>
      </c>
      <c r="DD107" s="233" t="s">
        <v>3320</v>
      </c>
      <c r="DE107" s="235"/>
      <c r="DF107" s="233" t="s">
        <v>3320</v>
      </c>
      <c r="DG107" s="233" t="s">
        <v>3320</v>
      </c>
      <c r="DH107" s="233" t="s">
        <v>3320</v>
      </c>
      <c r="DI107" s="233" t="s">
        <v>3320</v>
      </c>
      <c r="DJ107" s="233" t="s">
        <v>3320</v>
      </c>
      <c r="DK107" s="233" t="s">
        <v>3320</v>
      </c>
      <c r="DL107" s="235"/>
      <c r="DM107" s="233" t="s">
        <v>3320</v>
      </c>
      <c r="DN107" s="233" t="s">
        <v>3320</v>
      </c>
      <c r="DO107" s="233" t="s">
        <v>3320</v>
      </c>
      <c r="DP107" s="235"/>
      <c r="DQ107" s="233" t="s">
        <v>3320</v>
      </c>
      <c r="DR107" s="233" t="s">
        <v>3320</v>
      </c>
      <c r="DS107" s="233" t="s">
        <v>3320</v>
      </c>
      <c r="DT107" s="233" t="s">
        <v>3320</v>
      </c>
      <c r="DU107" s="233" t="s">
        <v>3320</v>
      </c>
      <c r="DV107" s="233" t="s">
        <v>3320</v>
      </c>
      <c r="DW107" s="233" t="s">
        <v>3320</v>
      </c>
      <c r="DX107" s="233" t="s">
        <v>3320</v>
      </c>
      <c r="DY107" s="233" t="s">
        <v>3320</v>
      </c>
      <c r="DZ107" s="233" t="s">
        <v>3320</v>
      </c>
      <c r="EA107" s="233" t="s">
        <v>3320</v>
      </c>
      <c r="EB107" s="233" t="s">
        <v>3320</v>
      </c>
      <c r="EC107" s="233" t="s">
        <v>3320</v>
      </c>
      <c r="ED107" s="233" t="s">
        <v>3320</v>
      </c>
      <c r="EE107" s="233" t="s">
        <v>3320</v>
      </c>
      <c r="EF107" s="233" t="s">
        <v>3320</v>
      </c>
      <c r="EG107" s="233" t="s">
        <v>3320</v>
      </c>
      <c r="EH107" s="233" t="s">
        <v>3320</v>
      </c>
      <c r="EI107" s="233" t="s">
        <v>3320</v>
      </c>
      <c r="EJ107" s="233" t="s">
        <v>3320</v>
      </c>
      <c r="EK107" s="233" t="s">
        <v>3320</v>
      </c>
      <c r="EL107" s="233" t="s">
        <v>3320</v>
      </c>
      <c r="EM107" s="233" t="s">
        <v>3320</v>
      </c>
      <c r="EN107" s="233" t="s">
        <v>3320</v>
      </c>
      <c r="EO107" s="233" t="s">
        <v>3320</v>
      </c>
      <c r="EP107" s="233" t="s">
        <v>3320</v>
      </c>
      <c r="EQ107" s="233" t="s">
        <v>3320</v>
      </c>
      <c r="ER107" s="233" t="s">
        <v>3320</v>
      </c>
      <c r="ES107" s="233" t="s">
        <v>3320</v>
      </c>
      <c r="ET107" s="233" t="s">
        <v>3320</v>
      </c>
      <c r="EU107" s="233" t="s">
        <v>3320</v>
      </c>
      <c r="EV107" s="233" t="s">
        <v>3320</v>
      </c>
      <c r="EW107" s="233" t="s">
        <v>3320</v>
      </c>
      <c r="EX107" s="233" t="s">
        <v>3320</v>
      </c>
      <c r="EY107" s="233" t="s">
        <v>3320</v>
      </c>
      <c r="EZ107" s="233" t="s">
        <v>3320</v>
      </c>
      <c r="FA107" s="233" t="s">
        <v>3320</v>
      </c>
      <c r="FB107" s="233" t="s">
        <v>3320</v>
      </c>
      <c r="FC107" s="233" t="s">
        <v>3320</v>
      </c>
      <c r="FD107" s="233" t="s">
        <v>3320</v>
      </c>
      <c r="FE107" s="233" t="s">
        <v>3320</v>
      </c>
      <c r="FF107" s="233" t="s">
        <v>3320</v>
      </c>
      <c r="FG107" s="233" t="s">
        <v>3320</v>
      </c>
      <c r="FH107" s="233" t="s">
        <v>3320</v>
      </c>
      <c r="FI107" s="233" t="s">
        <v>3320</v>
      </c>
      <c r="FJ107" s="233" t="s">
        <v>3320</v>
      </c>
      <c r="FK107" s="233" t="s">
        <v>3320</v>
      </c>
      <c r="FL107" s="233" t="s">
        <v>3320</v>
      </c>
      <c r="FM107" s="233" t="s">
        <v>3320</v>
      </c>
      <c r="FN107" s="240">
        <v>109300000</v>
      </c>
      <c r="FO107" s="232">
        <v>109</v>
      </c>
      <c r="FP107" s="233" t="s">
        <v>1214</v>
      </c>
      <c r="FQ107" s="233" t="s">
        <v>733</v>
      </c>
      <c r="FR107" s="233" t="s">
        <v>733</v>
      </c>
      <c r="FS107" s="233" t="s">
        <v>733</v>
      </c>
      <c r="FT107" s="233" t="s">
        <v>1238</v>
      </c>
      <c r="FU107" s="233" t="s">
        <v>7987</v>
      </c>
      <c r="FV107" s="233" t="s">
        <v>7988</v>
      </c>
      <c r="FW107" s="241" t="s">
        <v>7985</v>
      </c>
      <c r="FX107" s="242">
        <v>230</v>
      </c>
      <c r="FY107" s="233" t="s">
        <v>7989</v>
      </c>
      <c r="FZ107" s="240">
        <v>98000000</v>
      </c>
      <c r="GA107" s="240">
        <v>11300000</v>
      </c>
      <c r="GB107" s="240">
        <v>1100</v>
      </c>
      <c r="GC107" s="232">
        <v>458</v>
      </c>
      <c r="GD107" s="233" t="s">
        <v>5870</v>
      </c>
      <c r="GE107" s="233" t="s">
        <v>733</v>
      </c>
      <c r="GF107" s="233" t="s">
        <v>733</v>
      </c>
      <c r="GG107" s="233" t="s">
        <v>5871</v>
      </c>
      <c r="GH107" s="233" t="s">
        <v>733</v>
      </c>
      <c r="GI107" s="233" t="s">
        <v>733</v>
      </c>
      <c r="GJ107" s="233" t="s">
        <v>1214</v>
      </c>
      <c r="GK107" s="233" t="s">
        <v>733</v>
      </c>
      <c r="GL107" s="233" t="s">
        <v>733</v>
      </c>
      <c r="GM107" s="243" t="s">
        <v>5676</v>
      </c>
      <c r="GN107" s="233" t="s">
        <v>3320</v>
      </c>
      <c r="GO107" s="233" t="s">
        <v>733</v>
      </c>
      <c r="GP107" s="233" t="s">
        <v>5872</v>
      </c>
      <c r="GQ107" s="233" t="s">
        <v>733</v>
      </c>
      <c r="GR107" s="233" t="s">
        <v>5679</v>
      </c>
      <c r="GS107" s="233" t="s">
        <v>3320</v>
      </c>
      <c r="GT107" s="233" t="s">
        <v>3320</v>
      </c>
      <c r="GU107" s="232">
        <v>0.5</v>
      </c>
      <c r="GV107" s="233" t="s">
        <v>733</v>
      </c>
      <c r="GW107" s="233" t="s">
        <v>5873</v>
      </c>
      <c r="GX107" s="233" t="s">
        <v>7990</v>
      </c>
      <c r="GY107" s="233" t="s">
        <v>733</v>
      </c>
      <c r="GZ107" s="233" t="s">
        <v>3320</v>
      </c>
      <c r="HA107" s="233" t="s">
        <v>7991</v>
      </c>
      <c r="HB107" s="233" t="s">
        <v>7992</v>
      </c>
      <c r="HC107" s="233" t="s">
        <v>5683</v>
      </c>
      <c r="HD107" s="233" t="s">
        <v>5683</v>
      </c>
      <c r="HE107" s="233" t="s">
        <v>5683</v>
      </c>
      <c r="HF107" s="233" t="s">
        <v>733</v>
      </c>
      <c r="HG107" s="233" t="s">
        <v>1214</v>
      </c>
      <c r="HH107" s="244">
        <v>46080.655439814815</v>
      </c>
      <c r="HI107" s="244">
        <v>46084.938310185185</v>
      </c>
      <c r="HJ107" s="233" t="s">
        <v>5685</v>
      </c>
      <c r="HK107" s="233" t="s">
        <v>3320</v>
      </c>
      <c r="HL107" s="233" t="s">
        <v>3320</v>
      </c>
      <c r="HM107" s="233" t="s">
        <v>3320</v>
      </c>
      <c r="HN107" s="233" t="s">
        <v>3320</v>
      </c>
      <c r="HO107" s="233" t="s">
        <v>3320</v>
      </c>
      <c r="HP107" s="233" t="s">
        <v>3320</v>
      </c>
      <c r="HQ107" s="233" t="s">
        <v>3320</v>
      </c>
      <c r="HR107" s="233" t="s">
        <v>3320</v>
      </c>
      <c r="HS107" s="233" t="s">
        <v>3320</v>
      </c>
      <c r="HT107" s="233" t="s">
        <v>3320</v>
      </c>
      <c r="HU107" s="233" t="s">
        <v>3320</v>
      </c>
      <c r="HV107" s="233" t="s">
        <v>3320</v>
      </c>
      <c r="HW107" s="233" t="s">
        <v>3320</v>
      </c>
      <c r="HX107" s="233" t="s">
        <v>3320</v>
      </c>
      <c r="HY107" s="233" t="s">
        <v>3320</v>
      </c>
      <c r="HZ107" s="233" t="s">
        <v>3320</v>
      </c>
      <c r="IA107" s="233" t="s">
        <v>3320</v>
      </c>
      <c r="IB107" s="233" t="s">
        <v>3320</v>
      </c>
      <c r="IC107" s="233" t="s">
        <v>3320</v>
      </c>
      <c r="ID107" s="233" t="s">
        <v>3320</v>
      </c>
      <c r="IE107" s="233" t="s">
        <v>3320</v>
      </c>
      <c r="IF107" s="233" t="s">
        <v>3320</v>
      </c>
      <c r="IG107" s="233" t="s">
        <v>3320</v>
      </c>
      <c r="IH107" s="233" t="s">
        <v>3320</v>
      </c>
      <c r="II107" s="233" t="s">
        <v>3320</v>
      </c>
      <c r="IJ107" s="233" t="s">
        <v>3320</v>
      </c>
      <c r="IK107" s="233" t="s">
        <v>3320</v>
      </c>
      <c r="IL107" s="233" t="s">
        <v>3320</v>
      </c>
      <c r="IM107" s="233" t="s">
        <v>3320</v>
      </c>
      <c r="IN107" s="233" t="s">
        <v>3320</v>
      </c>
      <c r="IO107" s="233" t="s">
        <v>3320</v>
      </c>
      <c r="IP107" s="233" t="s">
        <v>3320</v>
      </c>
      <c r="IQ107" s="233" t="s">
        <v>3320</v>
      </c>
      <c r="IR107" s="233" t="s">
        <v>3320</v>
      </c>
      <c r="IS107" s="233" t="s">
        <v>3320</v>
      </c>
      <c r="IT107" s="233" t="s">
        <v>3320</v>
      </c>
      <c r="IU107" s="233" t="s">
        <v>3320</v>
      </c>
      <c r="IV107" s="233" t="s">
        <v>3320</v>
      </c>
      <c r="IW107" s="249" t="s">
        <v>7993</v>
      </c>
      <c r="IX107" s="250" t="s">
        <v>3320</v>
      </c>
      <c r="IY107" s="250" t="s">
        <v>3320</v>
      </c>
      <c r="IZ107" s="249" t="s">
        <v>5967</v>
      </c>
      <c r="JA107" s="235"/>
      <c r="JB107" s="233"/>
      <c r="JC107" s="233"/>
      <c r="JD107" s="233"/>
      <c r="JE107" s="235"/>
      <c r="JF107" s="232" t="s">
        <v>3320</v>
      </c>
      <c r="JG107" s="232" t="s">
        <v>3320</v>
      </c>
      <c r="JH107" s="232" t="s">
        <v>3320</v>
      </c>
      <c r="JI107" s="232" t="s">
        <v>3320</v>
      </c>
      <c r="JJ107" s="232" t="s">
        <v>3320</v>
      </c>
      <c r="JK107" s="233" t="s">
        <v>202</v>
      </c>
      <c r="JL107" s="235"/>
      <c r="JM107" s="235"/>
      <c r="JN107" s="235"/>
      <c r="JO107" s="232">
        <v>4</v>
      </c>
      <c r="JP107" s="232">
        <v>0</v>
      </c>
      <c r="JQ107" s="233"/>
      <c r="JR107" s="233"/>
      <c r="JS107" s="233"/>
      <c r="JT107" s="233"/>
      <c r="JU107" s="233"/>
      <c r="JV107" s="233"/>
      <c r="JW107" s="233"/>
      <c r="JX107" s="233"/>
      <c r="JY107" s="233"/>
      <c r="JZ107" s="233"/>
      <c r="KA107" s="233"/>
      <c r="KB107" s="233"/>
      <c r="KC107" s="233"/>
      <c r="KD107" s="233"/>
      <c r="KE107" s="233"/>
      <c r="KF107" s="233"/>
      <c r="KG107" s="233"/>
      <c r="KH107" s="233"/>
      <c r="KI107" s="233"/>
      <c r="KJ107" s="233"/>
      <c r="KK107" s="233"/>
      <c r="KL107" s="233"/>
      <c r="KM107" s="233"/>
      <c r="KN107" s="232" t="s">
        <v>3320</v>
      </c>
      <c r="KO107" s="232" t="s">
        <v>3320</v>
      </c>
      <c r="KP107" s="232" t="s">
        <v>3320</v>
      </c>
      <c r="KQ107" s="235"/>
      <c r="KR107" s="235"/>
      <c r="KS107" s="235"/>
      <c r="KT107" s="233"/>
      <c r="KU107" s="235"/>
      <c r="KV107" s="235"/>
      <c r="KW107" s="235"/>
      <c r="KX107" s="233"/>
      <c r="KY107" s="232">
        <v>100</v>
      </c>
      <c r="KZ107" s="236">
        <v>0</v>
      </c>
      <c r="LA107" s="235"/>
      <c r="LB107" s="232">
        <v>0</v>
      </c>
      <c r="LC107" s="233"/>
      <c r="LD107" s="235"/>
      <c r="LE107" s="235"/>
      <c r="LF107" s="235"/>
    </row>
    <row r="108" spans="1:318" ht="49.5" customHeight="1" thickBot="1">
      <c r="A108" s="231" t="s">
        <v>5638</v>
      </c>
      <c r="B108" s="232">
        <v>1165</v>
      </c>
      <c r="C108" s="233" t="s">
        <v>7994</v>
      </c>
      <c r="D108" s="233" t="s">
        <v>7995</v>
      </c>
      <c r="E108" s="232">
        <v>1165</v>
      </c>
      <c r="F108" s="235"/>
      <c r="G108" s="233" t="s">
        <v>5780</v>
      </c>
      <c r="H108" s="233" t="s">
        <v>5781</v>
      </c>
      <c r="I108" s="234">
        <v>4</v>
      </c>
      <c r="J108" s="235"/>
      <c r="K108" s="234" t="s">
        <v>202</v>
      </c>
      <c r="L108" s="235"/>
      <c r="M108" s="234">
        <v>4</v>
      </c>
      <c r="N108" s="235"/>
      <c r="O108" s="235"/>
      <c r="P108" s="235"/>
      <c r="Q108" s="235"/>
      <c r="R108" s="234" t="s">
        <v>202</v>
      </c>
      <c r="S108" s="235"/>
      <c r="T108" s="235"/>
      <c r="U108" s="235"/>
      <c r="V108" s="233" t="s">
        <v>7996</v>
      </c>
      <c r="W108" s="233" t="s">
        <v>5643</v>
      </c>
      <c r="X108" s="232">
        <v>1</v>
      </c>
      <c r="Y108" s="232">
        <v>200</v>
      </c>
      <c r="Z108" s="236">
        <v>0</v>
      </c>
      <c r="AA108" s="236">
        <v>0</v>
      </c>
      <c r="AB108" s="232">
        <v>1</v>
      </c>
      <c r="AC108" s="233" t="s">
        <v>4657</v>
      </c>
      <c r="AD108" s="233" t="s">
        <v>4657</v>
      </c>
      <c r="AE108" s="234" t="s">
        <v>5645</v>
      </c>
      <c r="AF108" s="233" t="s">
        <v>5646</v>
      </c>
      <c r="AG108" s="234" t="s">
        <v>5645</v>
      </c>
      <c r="AH108" s="231" t="s">
        <v>4657</v>
      </c>
      <c r="AI108" s="233" t="s">
        <v>7997</v>
      </c>
      <c r="AJ108" s="233" t="s">
        <v>5784</v>
      </c>
      <c r="AK108" s="233" t="s">
        <v>5785</v>
      </c>
      <c r="AL108" s="233" t="s">
        <v>5786</v>
      </c>
      <c r="AM108" s="233" t="s">
        <v>5787</v>
      </c>
      <c r="AN108" s="233" t="s">
        <v>3320</v>
      </c>
      <c r="AO108" s="233" t="s">
        <v>5788</v>
      </c>
      <c r="AP108" s="233" t="s">
        <v>5698</v>
      </c>
      <c r="AQ108" s="233" t="s">
        <v>5789</v>
      </c>
      <c r="AR108" s="233" t="s">
        <v>5790</v>
      </c>
      <c r="AS108" s="233" t="s">
        <v>5791</v>
      </c>
      <c r="AT108" s="233" t="s">
        <v>733</v>
      </c>
      <c r="AU108" s="233" t="s">
        <v>733</v>
      </c>
      <c r="AV108" s="233" t="s">
        <v>733</v>
      </c>
      <c r="AW108" s="233" t="s">
        <v>3320</v>
      </c>
      <c r="AX108" s="233" t="s">
        <v>5792</v>
      </c>
      <c r="AY108" s="233" t="s">
        <v>733</v>
      </c>
      <c r="AZ108" s="233" t="s">
        <v>5793</v>
      </c>
      <c r="BA108" s="233" t="s">
        <v>5794</v>
      </c>
      <c r="BB108" s="233" t="s">
        <v>5659</v>
      </c>
      <c r="BC108" s="233" t="s">
        <v>5795</v>
      </c>
      <c r="BD108" s="233" t="s">
        <v>5796</v>
      </c>
      <c r="BE108" s="233" t="s">
        <v>5797</v>
      </c>
      <c r="BF108" s="234" t="s">
        <v>1214</v>
      </c>
      <c r="BG108" s="233" t="s">
        <v>3320</v>
      </c>
      <c r="BH108" s="233" t="s">
        <v>5709</v>
      </c>
      <c r="BI108" s="233" t="s">
        <v>5709</v>
      </c>
      <c r="BJ108" s="233" t="s">
        <v>5709</v>
      </c>
      <c r="BK108" s="233" t="s">
        <v>7998</v>
      </c>
      <c r="BL108" s="234">
        <v>230</v>
      </c>
      <c r="BM108" s="233" t="s">
        <v>5712</v>
      </c>
      <c r="BN108" s="237">
        <v>46991</v>
      </c>
      <c r="BO108" s="232">
        <v>30</v>
      </c>
      <c r="BP108" s="232">
        <v>2028</v>
      </c>
      <c r="BQ108" s="232">
        <v>200</v>
      </c>
      <c r="BR108" s="234">
        <v>200</v>
      </c>
      <c r="BS108" s="233" t="s">
        <v>5666</v>
      </c>
      <c r="BT108" s="232">
        <v>344752</v>
      </c>
      <c r="BU108" s="234">
        <v>438</v>
      </c>
      <c r="BV108" s="238">
        <v>0.25</v>
      </c>
      <c r="BW108" s="239" t="s">
        <v>202</v>
      </c>
      <c r="BX108" s="233" t="s">
        <v>733</v>
      </c>
      <c r="BY108" s="235"/>
      <c r="BZ108" s="232">
        <v>27.47</v>
      </c>
      <c r="CA108" s="233" t="s">
        <v>1214</v>
      </c>
      <c r="CB108" s="232">
        <v>650</v>
      </c>
      <c r="CC108" s="233" t="s">
        <v>5800</v>
      </c>
      <c r="CD108" s="233" t="s">
        <v>5801</v>
      </c>
      <c r="CE108" s="233" t="s">
        <v>3320</v>
      </c>
      <c r="CF108" s="233" t="s">
        <v>733</v>
      </c>
      <c r="CG108" s="233" t="s">
        <v>733</v>
      </c>
      <c r="CH108" s="232">
        <v>1925.68</v>
      </c>
      <c r="CI108" s="232">
        <v>1851.07</v>
      </c>
      <c r="CJ108" s="233" t="s">
        <v>5802</v>
      </c>
      <c r="CK108" s="232">
        <v>365</v>
      </c>
      <c r="CL108" s="232">
        <v>87</v>
      </c>
      <c r="CM108" s="232">
        <v>95</v>
      </c>
      <c r="CN108" s="232">
        <v>25</v>
      </c>
      <c r="CO108" s="237">
        <v>46327</v>
      </c>
      <c r="CP108" s="232">
        <v>2026</v>
      </c>
      <c r="CQ108" s="232">
        <v>0.2</v>
      </c>
      <c r="CR108" s="232">
        <v>8</v>
      </c>
      <c r="CS108" s="233" t="s">
        <v>5796</v>
      </c>
      <c r="CT108" s="233" t="s">
        <v>3320</v>
      </c>
      <c r="CU108" s="233" t="s">
        <v>3320</v>
      </c>
      <c r="CV108" s="233" t="s">
        <v>3320</v>
      </c>
      <c r="CW108" s="233" t="s">
        <v>3320</v>
      </c>
      <c r="CX108" s="233" t="s">
        <v>3320</v>
      </c>
      <c r="CY108" s="233" t="s">
        <v>3320</v>
      </c>
      <c r="CZ108" s="233" t="s">
        <v>3320</v>
      </c>
      <c r="DA108" s="233" t="s">
        <v>3320</v>
      </c>
      <c r="DB108" s="233" t="s">
        <v>3320</v>
      </c>
      <c r="DC108" s="233" t="s">
        <v>3320</v>
      </c>
      <c r="DD108" s="233" t="s">
        <v>3320</v>
      </c>
      <c r="DE108" s="235"/>
      <c r="DF108" s="233" t="s">
        <v>3320</v>
      </c>
      <c r="DG108" s="233" t="s">
        <v>3320</v>
      </c>
      <c r="DH108" s="233" t="s">
        <v>3320</v>
      </c>
      <c r="DI108" s="233" t="s">
        <v>3320</v>
      </c>
      <c r="DJ108" s="233" t="s">
        <v>3320</v>
      </c>
      <c r="DK108" s="233" t="s">
        <v>3320</v>
      </c>
      <c r="DL108" s="235"/>
      <c r="DM108" s="233" t="s">
        <v>3320</v>
      </c>
      <c r="DN108" s="233" t="s">
        <v>3320</v>
      </c>
      <c r="DO108" s="233" t="s">
        <v>3320</v>
      </c>
      <c r="DP108" s="235"/>
      <c r="DQ108" s="233" t="s">
        <v>3320</v>
      </c>
      <c r="DR108" s="233" t="s">
        <v>3320</v>
      </c>
      <c r="DS108" s="233" t="s">
        <v>3320</v>
      </c>
      <c r="DT108" s="233" t="s">
        <v>3320</v>
      </c>
      <c r="DU108" s="233" t="s">
        <v>3320</v>
      </c>
      <c r="DV108" s="233" t="s">
        <v>3320</v>
      </c>
      <c r="DW108" s="233" t="s">
        <v>3320</v>
      </c>
      <c r="DX108" s="233" t="s">
        <v>3320</v>
      </c>
      <c r="DY108" s="233" t="s">
        <v>3320</v>
      </c>
      <c r="DZ108" s="233" t="s">
        <v>3320</v>
      </c>
      <c r="EA108" s="233" t="s">
        <v>3320</v>
      </c>
      <c r="EB108" s="233" t="s">
        <v>3320</v>
      </c>
      <c r="EC108" s="233" t="s">
        <v>3320</v>
      </c>
      <c r="ED108" s="233" t="s">
        <v>3320</v>
      </c>
      <c r="EE108" s="233" t="s">
        <v>3320</v>
      </c>
      <c r="EF108" s="233" t="s">
        <v>3320</v>
      </c>
      <c r="EG108" s="233" t="s">
        <v>3320</v>
      </c>
      <c r="EH108" s="233" t="s">
        <v>3320</v>
      </c>
      <c r="EI108" s="233" t="s">
        <v>3320</v>
      </c>
      <c r="EJ108" s="233" t="s">
        <v>3320</v>
      </c>
      <c r="EK108" s="233" t="s">
        <v>3320</v>
      </c>
      <c r="EL108" s="233" t="s">
        <v>3320</v>
      </c>
      <c r="EM108" s="233" t="s">
        <v>3320</v>
      </c>
      <c r="EN108" s="233" t="s">
        <v>3320</v>
      </c>
      <c r="EO108" s="233" t="s">
        <v>3320</v>
      </c>
      <c r="EP108" s="233" t="s">
        <v>3320</v>
      </c>
      <c r="EQ108" s="233" t="s">
        <v>3320</v>
      </c>
      <c r="ER108" s="233" t="s">
        <v>3320</v>
      </c>
      <c r="ES108" s="233" t="s">
        <v>3320</v>
      </c>
      <c r="ET108" s="233" t="s">
        <v>3320</v>
      </c>
      <c r="EU108" s="233" t="s">
        <v>3320</v>
      </c>
      <c r="EV108" s="233" t="s">
        <v>3320</v>
      </c>
      <c r="EW108" s="233" t="s">
        <v>3320</v>
      </c>
      <c r="EX108" s="233" t="s">
        <v>3320</v>
      </c>
      <c r="EY108" s="233" t="s">
        <v>3320</v>
      </c>
      <c r="EZ108" s="233" t="s">
        <v>3320</v>
      </c>
      <c r="FA108" s="233" t="s">
        <v>3320</v>
      </c>
      <c r="FB108" s="233" t="s">
        <v>3320</v>
      </c>
      <c r="FC108" s="233" t="s">
        <v>3320</v>
      </c>
      <c r="FD108" s="233" t="s">
        <v>3320</v>
      </c>
      <c r="FE108" s="233" t="s">
        <v>3320</v>
      </c>
      <c r="FF108" s="233" t="s">
        <v>3320</v>
      </c>
      <c r="FG108" s="233" t="s">
        <v>3320</v>
      </c>
      <c r="FH108" s="233" t="s">
        <v>3320</v>
      </c>
      <c r="FI108" s="233" t="s">
        <v>3320</v>
      </c>
      <c r="FJ108" s="233" t="s">
        <v>3320</v>
      </c>
      <c r="FK108" s="233" t="s">
        <v>3320</v>
      </c>
      <c r="FL108" s="233" t="s">
        <v>3320</v>
      </c>
      <c r="FM108" s="233" t="s">
        <v>3320</v>
      </c>
      <c r="FN108" s="240">
        <v>344151679</v>
      </c>
      <c r="FO108" s="232">
        <v>344</v>
      </c>
      <c r="FP108" s="233" t="s">
        <v>733</v>
      </c>
      <c r="FQ108" s="233" t="s">
        <v>733</v>
      </c>
      <c r="FR108" s="233" t="s">
        <v>733</v>
      </c>
      <c r="FS108" s="233" t="s">
        <v>733</v>
      </c>
      <c r="FT108" s="233" t="s">
        <v>1816</v>
      </c>
      <c r="FU108" s="233" t="s">
        <v>7999</v>
      </c>
      <c r="FV108" s="233" t="s">
        <v>8000</v>
      </c>
      <c r="FW108" s="241" t="s">
        <v>7998</v>
      </c>
      <c r="FX108" s="242">
        <v>230</v>
      </c>
      <c r="FY108" s="233" t="s">
        <v>8001</v>
      </c>
      <c r="FZ108" s="240">
        <v>246881100</v>
      </c>
      <c r="GA108" s="240">
        <v>47257364</v>
      </c>
      <c r="GB108" s="240">
        <v>108768395</v>
      </c>
      <c r="GC108" s="240">
        <v>21753679</v>
      </c>
      <c r="GD108" s="233" t="s">
        <v>5806</v>
      </c>
      <c r="GE108" s="233" t="s">
        <v>733</v>
      </c>
      <c r="GF108" s="233" t="s">
        <v>733</v>
      </c>
      <c r="GG108" s="233" t="s">
        <v>5807</v>
      </c>
      <c r="GH108" s="233" t="s">
        <v>733</v>
      </c>
      <c r="GI108" s="233" t="s">
        <v>1214</v>
      </c>
      <c r="GJ108" s="233" t="s">
        <v>733</v>
      </c>
      <c r="GK108" s="233" t="s">
        <v>733</v>
      </c>
      <c r="GL108" s="233" t="s">
        <v>733</v>
      </c>
      <c r="GM108" s="243" t="s">
        <v>5676</v>
      </c>
      <c r="GN108" s="233" t="s">
        <v>3320</v>
      </c>
      <c r="GO108" s="233" t="s">
        <v>733</v>
      </c>
      <c r="GP108" s="233" t="s">
        <v>5721</v>
      </c>
      <c r="GQ108" s="233" t="s">
        <v>1214</v>
      </c>
      <c r="GR108" s="233" t="s">
        <v>1214</v>
      </c>
      <c r="GS108" s="233" t="s">
        <v>3320</v>
      </c>
      <c r="GT108" s="233" t="s">
        <v>3320</v>
      </c>
      <c r="GU108" s="233" t="s">
        <v>3320</v>
      </c>
      <c r="GV108" s="233" t="s">
        <v>1214</v>
      </c>
      <c r="GW108" s="233" t="s">
        <v>1214</v>
      </c>
      <c r="GX108" s="233" t="s">
        <v>3320</v>
      </c>
      <c r="GY108" s="233" t="s">
        <v>1214</v>
      </c>
      <c r="GZ108" s="233" t="s">
        <v>3320</v>
      </c>
      <c r="HA108" s="233" t="s">
        <v>8002</v>
      </c>
      <c r="HB108" s="233" t="s">
        <v>8003</v>
      </c>
      <c r="HC108" s="233" t="s">
        <v>3320</v>
      </c>
      <c r="HD108" s="233" t="s">
        <v>3320</v>
      </c>
      <c r="HE108" s="233" t="s">
        <v>3320</v>
      </c>
      <c r="HF108" s="233" t="s">
        <v>1214</v>
      </c>
      <c r="HG108" s="233" t="s">
        <v>1214</v>
      </c>
      <c r="HH108" s="244">
        <v>46084.910092592596</v>
      </c>
      <c r="HI108" s="244">
        <v>46084.937210648146</v>
      </c>
      <c r="HJ108" s="233" t="s">
        <v>5685</v>
      </c>
      <c r="HK108" s="233" t="s">
        <v>3320</v>
      </c>
      <c r="HL108" s="233" t="s">
        <v>3320</v>
      </c>
      <c r="HM108" s="233" t="s">
        <v>3320</v>
      </c>
      <c r="HN108" s="233" t="s">
        <v>3320</v>
      </c>
      <c r="HO108" s="233" t="s">
        <v>3320</v>
      </c>
      <c r="HP108" s="233" t="s">
        <v>3320</v>
      </c>
      <c r="HQ108" s="233" t="s">
        <v>3320</v>
      </c>
      <c r="HR108" s="233" t="s">
        <v>3320</v>
      </c>
      <c r="HS108" s="233" t="s">
        <v>3320</v>
      </c>
      <c r="HT108" s="233" t="s">
        <v>3320</v>
      </c>
      <c r="HU108" s="233" t="s">
        <v>3320</v>
      </c>
      <c r="HV108" s="233" t="s">
        <v>3320</v>
      </c>
      <c r="HW108" s="233" t="s">
        <v>3320</v>
      </c>
      <c r="HX108" s="233" t="s">
        <v>3320</v>
      </c>
      <c r="HY108" s="233" t="s">
        <v>3320</v>
      </c>
      <c r="HZ108" s="233" t="s">
        <v>3320</v>
      </c>
      <c r="IA108" s="233" t="s">
        <v>3320</v>
      </c>
      <c r="IB108" s="233" t="s">
        <v>3320</v>
      </c>
      <c r="IC108" s="233" t="s">
        <v>3320</v>
      </c>
      <c r="ID108" s="233" t="s">
        <v>3320</v>
      </c>
      <c r="IE108" s="233" t="s">
        <v>3320</v>
      </c>
      <c r="IF108" s="233" t="s">
        <v>3320</v>
      </c>
      <c r="IG108" s="233" t="s">
        <v>3320</v>
      </c>
      <c r="IH108" s="233" t="s">
        <v>3320</v>
      </c>
      <c r="II108" s="233" t="s">
        <v>3320</v>
      </c>
      <c r="IJ108" s="233" t="s">
        <v>3320</v>
      </c>
      <c r="IK108" s="233" t="s">
        <v>3320</v>
      </c>
      <c r="IL108" s="233" t="s">
        <v>3320</v>
      </c>
      <c r="IM108" s="233" t="s">
        <v>3320</v>
      </c>
      <c r="IN108" s="233" t="s">
        <v>3320</v>
      </c>
      <c r="IO108" s="233" t="s">
        <v>3320</v>
      </c>
      <c r="IP108" s="233" t="s">
        <v>3320</v>
      </c>
      <c r="IQ108" s="233" t="s">
        <v>3320</v>
      </c>
      <c r="IR108" s="233" t="s">
        <v>3320</v>
      </c>
      <c r="IS108" s="233" t="s">
        <v>3320</v>
      </c>
      <c r="IT108" s="233" t="s">
        <v>3320</v>
      </c>
      <c r="IU108" s="233" t="s">
        <v>3320</v>
      </c>
      <c r="IV108" s="233" t="s">
        <v>3320</v>
      </c>
      <c r="IW108" s="235"/>
      <c r="IX108" s="235"/>
      <c r="IY108" s="235"/>
      <c r="IZ108" s="235"/>
      <c r="JA108" s="235"/>
      <c r="JB108" s="233"/>
      <c r="JC108" s="233"/>
      <c r="JD108" s="233"/>
      <c r="JE108" s="235"/>
      <c r="JF108" s="232" t="s">
        <v>3320</v>
      </c>
      <c r="JG108" s="232" t="s">
        <v>3320</v>
      </c>
      <c r="JH108" s="232" t="s">
        <v>3320</v>
      </c>
      <c r="JI108" s="232" t="s">
        <v>3320</v>
      </c>
      <c r="JJ108" s="232" t="s">
        <v>3320</v>
      </c>
      <c r="JK108" s="233" t="s">
        <v>202</v>
      </c>
      <c r="JL108" s="235"/>
      <c r="JM108" s="235"/>
      <c r="JN108" s="235"/>
      <c r="JO108" s="232">
        <v>7</v>
      </c>
      <c r="JP108" s="232">
        <v>0</v>
      </c>
      <c r="JQ108" s="233"/>
      <c r="JR108" s="233"/>
      <c r="JS108" s="233"/>
      <c r="JT108" s="233"/>
      <c r="JU108" s="233"/>
      <c r="JV108" s="233"/>
      <c r="JW108" s="233"/>
      <c r="JX108" s="233"/>
      <c r="JY108" s="233"/>
      <c r="JZ108" s="233"/>
      <c r="KA108" s="233"/>
      <c r="KB108" s="233"/>
      <c r="KC108" s="233"/>
      <c r="KD108" s="233"/>
      <c r="KE108" s="233"/>
      <c r="KF108" s="233"/>
      <c r="KG108" s="233"/>
      <c r="KH108" s="233"/>
      <c r="KI108" s="233"/>
      <c r="KJ108" s="233"/>
      <c r="KK108" s="233"/>
      <c r="KL108" s="233"/>
      <c r="KM108" s="233"/>
      <c r="KN108" s="232" t="s">
        <v>3320</v>
      </c>
      <c r="KO108" s="232" t="s">
        <v>3320</v>
      </c>
      <c r="KP108" s="232" t="s">
        <v>3320</v>
      </c>
      <c r="KQ108" s="235"/>
      <c r="KR108" s="235"/>
      <c r="KS108" s="235"/>
      <c r="KT108" s="233"/>
      <c r="KU108" s="235"/>
      <c r="KV108" s="235"/>
      <c r="KW108" s="235"/>
      <c r="KX108" s="233"/>
      <c r="KY108" s="232">
        <v>200</v>
      </c>
      <c r="KZ108" s="236">
        <v>0</v>
      </c>
      <c r="LA108" s="235"/>
      <c r="LB108" s="232">
        <v>0</v>
      </c>
      <c r="LC108" s="233"/>
      <c r="LD108" s="235"/>
      <c r="LE108" s="235"/>
      <c r="LF108" s="235"/>
    </row>
    <row r="109" spans="1:318" ht="49.5" customHeight="1" thickBot="1">
      <c r="A109" s="231" t="s">
        <v>5638</v>
      </c>
      <c r="B109" s="232">
        <v>346</v>
      </c>
      <c r="C109" s="233" t="s">
        <v>8004</v>
      </c>
      <c r="D109" s="233" t="s">
        <v>8005</v>
      </c>
      <c r="E109" s="232">
        <v>346</v>
      </c>
      <c r="F109" s="235"/>
      <c r="G109" s="233" t="s">
        <v>8006</v>
      </c>
      <c r="H109" s="233" t="s">
        <v>8007</v>
      </c>
      <c r="I109" s="234">
        <v>4</v>
      </c>
      <c r="J109" s="235"/>
      <c r="K109" s="234" t="s">
        <v>202</v>
      </c>
      <c r="L109" s="235"/>
      <c r="M109" s="234">
        <v>4</v>
      </c>
      <c r="N109" s="235"/>
      <c r="O109" s="235"/>
      <c r="P109" s="235"/>
      <c r="Q109" s="235"/>
      <c r="R109" s="234" t="s">
        <v>202</v>
      </c>
      <c r="S109" s="235"/>
      <c r="T109" s="235"/>
      <c r="U109" s="235"/>
      <c r="V109" s="233" t="s">
        <v>8008</v>
      </c>
      <c r="W109" s="233" t="s">
        <v>5643</v>
      </c>
      <c r="X109" s="232">
        <v>1</v>
      </c>
      <c r="Y109" s="232">
        <v>132</v>
      </c>
      <c r="Z109" s="236">
        <v>0</v>
      </c>
      <c r="AA109" s="236">
        <v>0</v>
      </c>
      <c r="AB109" s="232">
        <v>1</v>
      </c>
      <c r="AC109" s="233" t="s">
        <v>8009</v>
      </c>
      <c r="AD109" s="233" t="s">
        <v>4734</v>
      </c>
      <c r="AE109" s="234" t="s">
        <v>5645</v>
      </c>
      <c r="AF109" s="233" t="s">
        <v>5693</v>
      </c>
      <c r="AG109" s="234" t="s">
        <v>5645</v>
      </c>
      <c r="AH109" s="233" t="s">
        <v>8009</v>
      </c>
      <c r="AI109" s="233" t="s">
        <v>8010</v>
      </c>
      <c r="AJ109" s="233" t="s">
        <v>8011</v>
      </c>
      <c r="AK109" s="233" t="s">
        <v>5698</v>
      </c>
      <c r="AL109" s="233" t="s">
        <v>8012</v>
      </c>
      <c r="AM109" s="233" t="s">
        <v>8013</v>
      </c>
      <c r="AN109" s="233" t="s">
        <v>3320</v>
      </c>
      <c r="AO109" s="233" t="s">
        <v>8014</v>
      </c>
      <c r="AP109" s="233" t="s">
        <v>5698</v>
      </c>
      <c r="AQ109" s="233" t="s">
        <v>8015</v>
      </c>
      <c r="AR109" s="233" t="s">
        <v>8016</v>
      </c>
      <c r="AS109" s="233" t="s">
        <v>8017</v>
      </c>
      <c r="AT109" s="233" t="s">
        <v>733</v>
      </c>
      <c r="AU109" s="233" t="s">
        <v>733</v>
      </c>
      <c r="AV109" s="233" t="s">
        <v>733</v>
      </c>
      <c r="AW109" s="233" t="s">
        <v>3320</v>
      </c>
      <c r="AX109" s="233" t="s">
        <v>8018</v>
      </c>
      <c r="AY109" s="233" t="s">
        <v>733</v>
      </c>
      <c r="AZ109" s="233" t="s">
        <v>8019</v>
      </c>
      <c r="BA109" s="233" t="s">
        <v>8020</v>
      </c>
      <c r="BB109" s="233" t="s">
        <v>8021</v>
      </c>
      <c r="BC109" s="233" t="s">
        <v>8022</v>
      </c>
      <c r="BD109" s="233" t="s">
        <v>8023</v>
      </c>
      <c r="BE109" s="233" t="s">
        <v>8024</v>
      </c>
      <c r="BF109" s="234" t="s">
        <v>1214</v>
      </c>
      <c r="BG109" s="233" t="s">
        <v>3320</v>
      </c>
      <c r="BH109" s="233" t="s">
        <v>5709</v>
      </c>
      <c r="BI109" s="233" t="s">
        <v>5709</v>
      </c>
      <c r="BJ109" s="233" t="s">
        <v>5709</v>
      </c>
      <c r="BK109" s="233" t="s">
        <v>8025</v>
      </c>
      <c r="BL109" s="234">
        <v>161</v>
      </c>
      <c r="BM109" s="233" t="s">
        <v>5712</v>
      </c>
      <c r="BN109" s="237">
        <v>47058</v>
      </c>
      <c r="BO109" s="232">
        <v>31</v>
      </c>
      <c r="BP109" s="232">
        <v>2028</v>
      </c>
      <c r="BQ109" s="232">
        <v>132</v>
      </c>
      <c r="BR109" s="234">
        <v>132</v>
      </c>
      <c r="BS109" s="233" t="s">
        <v>5666</v>
      </c>
      <c r="BT109" s="232">
        <v>486720</v>
      </c>
      <c r="BU109" s="234">
        <v>669.1</v>
      </c>
      <c r="BV109" s="238">
        <v>0.57999999999999996</v>
      </c>
      <c r="BW109" s="239" t="s">
        <v>202</v>
      </c>
      <c r="BX109" s="233" t="s">
        <v>733</v>
      </c>
      <c r="BY109" s="235"/>
      <c r="BZ109" s="232">
        <v>26.41</v>
      </c>
      <c r="CA109" s="233" t="s">
        <v>733</v>
      </c>
      <c r="CB109" s="232">
        <v>710</v>
      </c>
      <c r="CC109" s="233" t="s">
        <v>5667</v>
      </c>
      <c r="CD109" s="233" t="s">
        <v>5668</v>
      </c>
      <c r="CE109" s="233" t="s">
        <v>3320</v>
      </c>
      <c r="CF109" s="233" t="s">
        <v>1214</v>
      </c>
      <c r="CG109" s="233" t="s">
        <v>733</v>
      </c>
      <c r="CH109" s="232">
        <v>669100</v>
      </c>
      <c r="CI109" s="232">
        <v>642600</v>
      </c>
      <c r="CJ109" s="233" t="s">
        <v>8026</v>
      </c>
      <c r="CK109" s="232">
        <v>365</v>
      </c>
      <c r="CL109" s="232">
        <v>96</v>
      </c>
      <c r="CM109" s="232">
        <v>98</v>
      </c>
      <c r="CN109" s="232">
        <v>25</v>
      </c>
      <c r="CO109" s="237">
        <v>46326</v>
      </c>
      <c r="CP109" s="232">
        <v>2026</v>
      </c>
      <c r="CQ109" s="232">
        <v>0.7</v>
      </c>
      <c r="CR109" s="232">
        <v>39</v>
      </c>
      <c r="CS109" s="233" t="s">
        <v>8027</v>
      </c>
      <c r="CT109" s="232">
        <v>7000000</v>
      </c>
      <c r="CU109" s="233" t="s">
        <v>3320</v>
      </c>
      <c r="CV109" s="233" t="s">
        <v>3320</v>
      </c>
      <c r="CW109" s="233" t="s">
        <v>3320</v>
      </c>
      <c r="CX109" s="233" t="s">
        <v>3320</v>
      </c>
      <c r="CY109" s="233" t="s">
        <v>3320</v>
      </c>
      <c r="CZ109" s="233" t="s">
        <v>3320</v>
      </c>
      <c r="DA109" s="233" t="s">
        <v>3320</v>
      </c>
      <c r="DB109" s="233" t="s">
        <v>3320</v>
      </c>
      <c r="DC109" s="233" t="s">
        <v>3320</v>
      </c>
      <c r="DD109" s="233" t="s">
        <v>3320</v>
      </c>
      <c r="DE109" s="235"/>
      <c r="DF109" s="233" t="s">
        <v>3320</v>
      </c>
      <c r="DG109" s="233" t="s">
        <v>3320</v>
      </c>
      <c r="DH109" s="233" t="s">
        <v>3320</v>
      </c>
      <c r="DI109" s="233" t="s">
        <v>3320</v>
      </c>
      <c r="DJ109" s="233" t="s">
        <v>3320</v>
      </c>
      <c r="DK109" s="233" t="s">
        <v>3320</v>
      </c>
      <c r="DL109" s="235"/>
      <c r="DM109" s="233" t="s">
        <v>3320</v>
      </c>
      <c r="DN109" s="233" t="s">
        <v>3320</v>
      </c>
      <c r="DO109" s="233" t="s">
        <v>3320</v>
      </c>
      <c r="DP109" s="235"/>
      <c r="DQ109" s="233" t="s">
        <v>3320</v>
      </c>
      <c r="DR109" s="233" t="s">
        <v>3320</v>
      </c>
      <c r="DS109" s="233" t="s">
        <v>3320</v>
      </c>
      <c r="DT109" s="233" t="s">
        <v>3320</v>
      </c>
      <c r="DU109" s="233" t="s">
        <v>3320</v>
      </c>
      <c r="DV109" s="233" t="s">
        <v>3320</v>
      </c>
      <c r="DW109" s="233" t="s">
        <v>3320</v>
      </c>
      <c r="DX109" s="233" t="s">
        <v>3320</v>
      </c>
      <c r="DY109" s="233" t="s">
        <v>3320</v>
      </c>
      <c r="DZ109" s="233" t="s">
        <v>3320</v>
      </c>
      <c r="EA109" s="233" t="s">
        <v>3320</v>
      </c>
      <c r="EB109" s="233" t="s">
        <v>3320</v>
      </c>
      <c r="EC109" s="233" t="s">
        <v>3320</v>
      </c>
      <c r="ED109" s="233" t="s">
        <v>3320</v>
      </c>
      <c r="EE109" s="233" t="s">
        <v>3320</v>
      </c>
      <c r="EF109" s="233" t="s">
        <v>3320</v>
      </c>
      <c r="EG109" s="233" t="s">
        <v>3320</v>
      </c>
      <c r="EH109" s="233" t="s">
        <v>3320</v>
      </c>
      <c r="EI109" s="233" t="s">
        <v>3320</v>
      </c>
      <c r="EJ109" s="233" t="s">
        <v>3320</v>
      </c>
      <c r="EK109" s="233" t="s">
        <v>3320</v>
      </c>
      <c r="EL109" s="233" t="s">
        <v>3320</v>
      </c>
      <c r="EM109" s="233" t="s">
        <v>3320</v>
      </c>
      <c r="EN109" s="233" t="s">
        <v>3320</v>
      </c>
      <c r="EO109" s="233" t="s">
        <v>3320</v>
      </c>
      <c r="EP109" s="233" t="s">
        <v>3320</v>
      </c>
      <c r="EQ109" s="233" t="s">
        <v>3320</v>
      </c>
      <c r="ER109" s="233" t="s">
        <v>3320</v>
      </c>
      <c r="ES109" s="233" t="s">
        <v>3320</v>
      </c>
      <c r="ET109" s="233" t="s">
        <v>3320</v>
      </c>
      <c r="EU109" s="233" t="s">
        <v>3320</v>
      </c>
      <c r="EV109" s="233" t="s">
        <v>3320</v>
      </c>
      <c r="EW109" s="233" t="s">
        <v>3320</v>
      </c>
      <c r="EX109" s="233" t="s">
        <v>3320</v>
      </c>
      <c r="EY109" s="233" t="s">
        <v>3320</v>
      </c>
      <c r="EZ109" s="233" t="s">
        <v>3320</v>
      </c>
      <c r="FA109" s="233" t="s">
        <v>3320</v>
      </c>
      <c r="FB109" s="233" t="s">
        <v>3320</v>
      </c>
      <c r="FC109" s="233" t="s">
        <v>3320</v>
      </c>
      <c r="FD109" s="233" t="s">
        <v>3320</v>
      </c>
      <c r="FE109" s="233" t="s">
        <v>3320</v>
      </c>
      <c r="FF109" s="233" t="s">
        <v>3320</v>
      </c>
      <c r="FG109" s="233" t="s">
        <v>3320</v>
      </c>
      <c r="FH109" s="233" t="s">
        <v>3320</v>
      </c>
      <c r="FI109" s="233" t="s">
        <v>3320</v>
      </c>
      <c r="FJ109" s="233" t="s">
        <v>3320</v>
      </c>
      <c r="FK109" s="233" t="s">
        <v>3320</v>
      </c>
      <c r="FL109" s="233" t="s">
        <v>3320</v>
      </c>
      <c r="FM109" s="233" t="s">
        <v>3320</v>
      </c>
      <c r="FN109" s="240">
        <v>655412301</v>
      </c>
      <c r="FO109" s="232">
        <v>655</v>
      </c>
      <c r="FP109" s="233" t="s">
        <v>733</v>
      </c>
      <c r="FQ109" s="233" t="s">
        <v>733</v>
      </c>
      <c r="FR109" s="233" t="s">
        <v>733</v>
      </c>
      <c r="FS109" s="233" t="s">
        <v>733</v>
      </c>
      <c r="FT109" s="233" t="s">
        <v>1347</v>
      </c>
      <c r="FU109" s="233" t="s">
        <v>8028</v>
      </c>
      <c r="FV109" s="233" t="s">
        <v>8029</v>
      </c>
      <c r="FW109" s="241" t="s">
        <v>8025</v>
      </c>
      <c r="FX109" s="242">
        <v>161</v>
      </c>
      <c r="FY109" s="233" t="s">
        <v>8030</v>
      </c>
      <c r="FZ109" s="240">
        <v>495445375</v>
      </c>
      <c r="GA109" s="240">
        <v>87776620</v>
      </c>
      <c r="GB109" s="240">
        <v>1013005</v>
      </c>
      <c r="GC109" s="240">
        <v>56888</v>
      </c>
      <c r="GD109" s="233" t="s">
        <v>8031</v>
      </c>
      <c r="GE109" s="233" t="s">
        <v>733</v>
      </c>
      <c r="GF109" s="233" t="s">
        <v>733</v>
      </c>
      <c r="GG109" s="233" t="s">
        <v>8032</v>
      </c>
      <c r="GH109" s="233" t="s">
        <v>733</v>
      </c>
      <c r="GI109" s="233" t="s">
        <v>733</v>
      </c>
      <c r="GJ109" s="233" t="s">
        <v>733</v>
      </c>
      <c r="GK109" s="233" t="s">
        <v>733</v>
      </c>
      <c r="GL109" s="233" t="s">
        <v>733</v>
      </c>
      <c r="GM109" s="243" t="s">
        <v>5676</v>
      </c>
      <c r="GN109" s="233" t="s">
        <v>3320</v>
      </c>
      <c r="GO109" s="233" t="s">
        <v>733</v>
      </c>
      <c r="GP109" s="233" t="s">
        <v>5721</v>
      </c>
      <c r="GQ109" s="233" t="s">
        <v>1214</v>
      </c>
      <c r="GR109" s="233" t="s">
        <v>1214</v>
      </c>
      <c r="GS109" s="233" t="s">
        <v>3320</v>
      </c>
      <c r="GT109" s="233" t="s">
        <v>3320</v>
      </c>
      <c r="GU109" s="232">
        <v>0</v>
      </c>
      <c r="GV109" s="233" t="s">
        <v>1214</v>
      </c>
      <c r="GW109" s="233" t="s">
        <v>1214</v>
      </c>
      <c r="GX109" s="233" t="s">
        <v>3320</v>
      </c>
      <c r="GY109" s="233" t="s">
        <v>733</v>
      </c>
      <c r="GZ109" s="233" t="s">
        <v>3320</v>
      </c>
      <c r="HA109" s="233" t="s">
        <v>3320</v>
      </c>
      <c r="HB109" s="233" t="s">
        <v>3320</v>
      </c>
      <c r="HC109" s="233" t="s">
        <v>5683</v>
      </c>
      <c r="HD109" s="233" t="s">
        <v>5683</v>
      </c>
      <c r="HE109" s="233" t="s">
        <v>5684</v>
      </c>
      <c r="HF109" s="233" t="s">
        <v>5759</v>
      </c>
      <c r="HG109" s="233" t="s">
        <v>1214</v>
      </c>
      <c r="HH109" s="244">
        <v>46069.839016203703</v>
      </c>
      <c r="HI109" s="244">
        <v>46084.907835648148</v>
      </c>
      <c r="HJ109" s="233" t="s">
        <v>5685</v>
      </c>
      <c r="HK109" s="233" t="s">
        <v>3320</v>
      </c>
      <c r="HL109" s="233" t="s">
        <v>3320</v>
      </c>
      <c r="HM109" s="233" t="s">
        <v>3320</v>
      </c>
      <c r="HN109" s="233" t="s">
        <v>3320</v>
      </c>
      <c r="HO109" s="233" t="s">
        <v>3320</v>
      </c>
      <c r="HP109" s="233" t="s">
        <v>3320</v>
      </c>
      <c r="HQ109" s="233" t="s">
        <v>3320</v>
      </c>
      <c r="HR109" s="233" t="s">
        <v>3320</v>
      </c>
      <c r="HS109" s="233" t="s">
        <v>3320</v>
      </c>
      <c r="HT109" s="233" t="s">
        <v>3320</v>
      </c>
      <c r="HU109" s="233" t="s">
        <v>3320</v>
      </c>
      <c r="HV109" s="233" t="s">
        <v>3320</v>
      </c>
      <c r="HW109" s="233" t="s">
        <v>3320</v>
      </c>
      <c r="HX109" s="233" t="s">
        <v>3320</v>
      </c>
      <c r="HY109" s="233" t="s">
        <v>3320</v>
      </c>
      <c r="HZ109" s="233" t="s">
        <v>3320</v>
      </c>
      <c r="IA109" s="233" t="s">
        <v>3320</v>
      </c>
      <c r="IB109" s="233" t="s">
        <v>3320</v>
      </c>
      <c r="IC109" s="233" t="s">
        <v>3320</v>
      </c>
      <c r="ID109" s="233" t="s">
        <v>3320</v>
      </c>
      <c r="IE109" s="233" t="s">
        <v>3320</v>
      </c>
      <c r="IF109" s="233" t="s">
        <v>3320</v>
      </c>
      <c r="IG109" s="233" t="s">
        <v>3320</v>
      </c>
      <c r="IH109" s="233" t="s">
        <v>3320</v>
      </c>
      <c r="II109" s="233" t="s">
        <v>3320</v>
      </c>
      <c r="IJ109" s="233" t="s">
        <v>3320</v>
      </c>
      <c r="IK109" s="233" t="s">
        <v>3320</v>
      </c>
      <c r="IL109" s="233" t="s">
        <v>3320</v>
      </c>
      <c r="IM109" s="233" t="s">
        <v>3320</v>
      </c>
      <c r="IN109" s="233" t="s">
        <v>3320</v>
      </c>
      <c r="IO109" s="233" t="s">
        <v>3320</v>
      </c>
      <c r="IP109" s="233" t="s">
        <v>3320</v>
      </c>
      <c r="IQ109" s="233" t="s">
        <v>3320</v>
      </c>
      <c r="IR109" s="233" t="s">
        <v>3320</v>
      </c>
      <c r="IS109" s="233" t="s">
        <v>3320</v>
      </c>
      <c r="IT109" s="233" t="s">
        <v>3320</v>
      </c>
      <c r="IU109" s="233" t="s">
        <v>3320</v>
      </c>
      <c r="IV109" s="233" t="s">
        <v>3320</v>
      </c>
      <c r="IW109" s="235"/>
      <c r="IX109" s="235"/>
      <c r="IY109" s="235"/>
      <c r="IZ109" s="235"/>
      <c r="JA109" s="235"/>
      <c r="JB109" s="233"/>
      <c r="JC109" s="233"/>
      <c r="JD109" s="233"/>
      <c r="JE109" s="235"/>
      <c r="JF109" s="232" t="s">
        <v>3320</v>
      </c>
      <c r="JG109" s="232" t="s">
        <v>3320</v>
      </c>
      <c r="JH109" s="232" t="s">
        <v>3320</v>
      </c>
      <c r="JI109" s="232" t="s">
        <v>3320</v>
      </c>
      <c r="JJ109" s="232" t="s">
        <v>3320</v>
      </c>
      <c r="JK109" s="233" t="s">
        <v>202</v>
      </c>
      <c r="JL109" s="235"/>
      <c r="JM109" s="235"/>
      <c r="JN109" s="235"/>
      <c r="JO109" s="232">
        <v>7</v>
      </c>
      <c r="JP109" s="232">
        <v>0</v>
      </c>
      <c r="JQ109" s="233"/>
      <c r="JR109" s="233"/>
      <c r="JS109" s="233"/>
      <c r="JT109" s="233"/>
      <c r="JU109" s="233"/>
      <c r="JV109" s="233"/>
      <c r="JW109" s="233"/>
      <c r="JX109" s="233"/>
      <c r="JY109" s="233"/>
      <c r="JZ109" s="233"/>
      <c r="KA109" s="233"/>
      <c r="KB109" s="233"/>
      <c r="KC109" s="233"/>
      <c r="KD109" s="233"/>
      <c r="KE109" s="233"/>
      <c r="KF109" s="233"/>
      <c r="KG109" s="233"/>
      <c r="KH109" s="233"/>
      <c r="KI109" s="233"/>
      <c r="KJ109" s="233"/>
      <c r="KK109" s="233"/>
      <c r="KL109" s="233"/>
      <c r="KM109" s="233"/>
      <c r="KN109" s="232" t="s">
        <v>3320</v>
      </c>
      <c r="KO109" s="232" t="s">
        <v>3320</v>
      </c>
      <c r="KP109" s="232" t="s">
        <v>3320</v>
      </c>
      <c r="KQ109" s="235"/>
      <c r="KR109" s="235"/>
      <c r="KS109" s="235"/>
      <c r="KT109" s="233"/>
      <c r="KU109" s="235"/>
      <c r="KV109" s="235"/>
      <c r="KW109" s="235"/>
      <c r="KX109" s="233"/>
      <c r="KY109" s="232">
        <v>132</v>
      </c>
      <c r="KZ109" s="236">
        <v>0</v>
      </c>
      <c r="LA109" s="235"/>
      <c r="LB109" s="232">
        <v>0</v>
      </c>
      <c r="LC109" s="233"/>
      <c r="LD109" s="235"/>
      <c r="LE109" s="235"/>
      <c r="LF109" s="235"/>
    </row>
    <row r="110" spans="1:318" ht="49.5" customHeight="1" thickBot="1">
      <c r="A110" s="231" t="s">
        <v>5638</v>
      </c>
      <c r="B110" s="232">
        <v>864</v>
      </c>
      <c r="C110" s="233" t="s">
        <v>8033</v>
      </c>
      <c r="D110" s="233" t="s">
        <v>8034</v>
      </c>
      <c r="E110" s="232">
        <v>864</v>
      </c>
      <c r="F110" s="235"/>
      <c r="G110" s="233" t="s">
        <v>2070</v>
      </c>
      <c r="H110" s="233" t="s">
        <v>8035</v>
      </c>
      <c r="I110" s="234">
        <v>4</v>
      </c>
      <c r="J110" s="235"/>
      <c r="K110" s="234" t="s">
        <v>202</v>
      </c>
      <c r="L110" s="235"/>
      <c r="M110" s="234">
        <v>4</v>
      </c>
      <c r="N110" s="235"/>
      <c r="O110" s="235"/>
      <c r="P110" s="235"/>
      <c r="Q110" s="235"/>
      <c r="R110" s="234" t="s">
        <v>202</v>
      </c>
      <c r="S110" s="235"/>
      <c r="T110" s="235"/>
      <c r="U110" s="235"/>
      <c r="V110" s="233" t="s">
        <v>8036</v>
      </c>
      <c r="W110" s="233" t="s">
        <v>5643</v>
      </c>
      <c r="X110" s="232">
        <v>1</v>
      </c>
      <c r="Y110" s="232">
        <v>100</v>
      </c>
      <c r="Z110" s="236">
        <v>0</v>
      </c>
      <c r="AA110" s="236">
        <v>0</v>
      </c>
      <c r="AB110" s="232">
        <v>1</v>
      </c>
      <c r="AC110" s="233" t="s">
        <v>558</v>
      </c>
      <c r="AD110" s="233" t="s">
        <v>5973</v>
      </c>
      <c r="AE110" s="234" t="s">
        <v>5645</v>
      </c>
      <c r="AF110" s="233" t="s">
        <v>5646</v>
      </c>
      <c r="AG110" s="234" t="s">
        <v>5645</v>
      </c>
      <c r="AH110" s="231" t="s">
        <v>558</v>
      </c>
      <c r="AI110" s="233" t="s">
        <v>5974</v>
      </c>
      <c r="AJ110" s="233" t="s">
        <v>563</v>
      </c>
      <c r="AK110" s="233" t="s">
        <v>5698</v>
      </c>
      <c r="AL110" s="233" t="s">
        <v>7814</v>
      </c>
      <c r="AM110" s="233" t="s">
        <v>5976</v>
      </c>
      <c r="AN110" s="233" t="s">
        <v>3320</v>
      </c>
      <c r="AO110" s="233" t="s">
        <v>5977</v>
      </c>
      <c r="AP110" s="233" t="s">
        <v>5698</v>
      </c>
      <c r="AQ110" s="233" t="s">
        <v>5978</v>
      </c>
      <c r="AR110" s="233" t="s">
        <v>5979</v>
      </c>
      <c r="AS110" s="233" t="s">
        <v>5980</v>
      </c>
      <c r="AT110" s="233" t="s">
        <v>733</v>
      </c>
      <c r="AU110" s="233" t="s">
        <v>733</v>
      </c>
      <c r="AV110" s="233" t="s">
        <v>733</v>
      </c>
      <c r="AW110" s="233" t="s">
        <v>3320</v>
      </c>
      <c r="AX110" s="233" t="s">
        <v>5981</v>
      </c>
      <c r="AY110" s="233" t="s">
        <v>733</v>
      </c>
      <c r="AZ110" s="233" t="s">
        <v>8037</v>
      </c>
      <c r="BA110" s="233" t="s">
        <v>5983</v>
      </c>
      <c r="BB110" s="233" t="s">
        <v>5984</v>
      </c>
      <c r="BC110" s="233" t="s">
        <v>8038</v>
      </c>
      <c r="BD110" s="233" t="s">
        <v>8039</v>
      </c>
      <c r="BE110" s="233" t="s">
        <v>8040</v>
      </c>
      <c r="BF110" s="234" t="s">
        <v>1214</v>
      </c>
      <c r="BG110" s="233" t="s">
        <v>3320</v>
      </c>
      <c r="BH110" s="233" t="s">
        <v>2043</v>
      </c>
      <c r="BI110" s="233" t="s">
        <v>2043</v>
      </c>
      <c r="BJ110" s="233" t="s">
        <v>7819</v>
      </c>
      <c r="BK110" s="233" t="s">
        <v>7820</v>
      </c>
      <c r="BL110" s="234">
        <v>115</v>
      </c>
      <c r="BM110" s="233" t="s">
        <v>5665</v>
      </c>
      <c r="BN110" s="237">
        <v>47146</v>
      </c>
      <c r="BO110" s="232">
        <v>24</v>
      </c>
      <c r="BP110" s="232">
        <v>2029</v>
      </c>
      <c r="BQ110" s="232">
        <v>100</v>
      </c>
      <c r="BR110" s="234">
        <v>100</v>
      </c>
      <c r="BS110" s="233" t="s">
        <v>5666</v>
      </c>
      <c r="BT110" s="232">
        <v>191250</v>
      </c>
      <c r="BU110" s="234">
        <v>258417</v>
      </c>
      <c r="BV110" s="238">
        <v>0.28999999999999998</v>
      </c>
      <c r="BW110" s="239" t="s">
        <v>910</v>
      </c>
      <c r="BX110" s="233" t="s">
        <v>733</v>
      </c>
      <c r="BY110" s="235"/>
      <c r="BZ110" s="232">
        <v>29.5</v>
      </c>
      <c r="CA110" s="233" t="s">
        <v>1214</v>
      </c>
      <c r="CB110" s="232">
        <v>680</v>
      </c>
      <c r="CC110" s="233" t="s">
        <v>5667</v>
      </c>
      <c r="CD110" s="233" t="s">
        <v>5801</v>
      </c>
      <c r="CE110" s="233" t="s">
        <v>3320</v>
      </c>
      <c r="CF110" s="233" t="s">
        <v>733</v>
      </c>
      <c r="CG110" s="233" t="s">
        <v>733</v>
      </c>
      <c r="CH110" s="232">
        <v>1986</v>
      </c>
      <c r="CI110" s="232">
        <v>1827</v>
      </c>
      <c r="CJ110" s="233" t="s">
        <v>7943</v>
      </c>
      <c r="CK110" s="232">
        <v>365</v>
      </c>
      <c r="CL110" s="232">
        <v>87</v>
      </c>
      <c r="CM110" s="232">
        <v>99</v>
      </c>
      <c r="CN110" s="232">
        <v>40</v>
      </c>
      <c r="CO110" s="237">
        <v>42763</v>
      </c>
      <c r="CP110" s="232">
        <v>2017</v>
      </c>
      <c r="CQ110" s="232">
        <v>0.4</v>
      </c>
      <c r="CR110" s="232">
        <v>8</v>
      </c>
      <c r="CS110" s="233" t="s">
        <v>7817</v>
      </c>
      <c r="CT110" s="232">
        <v>1600000</v>
      </c>
      <c r="CU110" s="233" t="s">
        <v>3320</v>
      </c>
      <c r="CV110" s="233" t="s">
        <v>3320</v>
      </c>
      <c r="CW110" s="233" t="s">
        <v>3320</v>
      </c>
      <c r="CX110" s="233" t="s">
        <v>3320</v>
      </c>
      <c r="CY110" s="233" t="s">
        <v>3320</v>
      </c>
      <c r="CZ110" s="233" t="s">
        <v>3320</v>
      </c>
      <c r="DA110" s="233" t="s">
        <v>3320</v>
      </c>
      <c r="DB110" s="233" t="s">
        <v>3320</v>
      </c>
      <c r="DC110" s="233" t="s">
        <v>3320</v>
      </c>
      <c r="DD110" s="233" t="s">
        <v>3320</v>
      </c>
      <c r="DE110" s="235"/>
      <c r="DF110" s="233" t="s">
        <v>3320</v>
      </c>
      <c r="DG110" s="233" t="s">
        <v>3320</v>
      </c>
      <c r="DH110" s="233" t="s">
        <v>3320</v>
      </c>
      <c r="DI110" s="233" t="s">
        <v>3320</v>
      </c>
      <c r="DJ110" s="233" t="s">
        <v>3320</v>
      </c>
      <c r="DK110" s="233" t="s">
        <v>3320</v>
      </c>
      <c r="DL110" s="235"/>
      <c r="DM110" s="233" t="s">
        <v>3320</v>
      </c>
      <c r="DN110" s="233" t="s">
        <v>3320</v>
      </c>
      <c r="DO110" s="233" t="s">
        <v>3320</v>
      </c>
      <c r="DP110" s="235"/>
      <c r="DQ110" s="233" t="s">
        <v>3320</v>
      </c>
      <c r="DR110" s="233" t="s">
        <v>3320</v>
      </c>
      <c r="DS110" s="233" t="s">
        <v>3320</v>
      </c>
      <c r="DT110" s="233" t="s">
        <v>3320</v>
      </c>
      <c r="DU110" s="233" t="s">
        <v>3320</v>
      </c>
      <c r="DV110" s="233" t="s">
        <v>3320</v>
      </c>
      <c r="DW110" s="233" t="s">
        <v>3320</v>
      </c>
      <c r="DX110" s="233" t="s">
        <v>3320</v>
      </c>
      <c r="DY110" s="233" t="s">
        <v>3320</v>
      </c>
      <c r="DZ110" s="233" t="s">
        <v>3320</v>
      </c>
      <c r="EA110" s="233" t="s">
        <v>3320</v>
      </c>
      <c r="EB110" s="233" t="s">
        <v>3320</v>
      </c>
      <c r="EC110" s="233" t="s">
        <v>3320</v>
      </c>
      <c r="ED110" s="233" t="s">
        <v>3320</v>
      </c>
      <c r="EE110" s="233" t="s">
        <v>3320</v>
      </c>
      <c r="EF110" s="233" t="s">
        <v>3320</v>
      </c>
      <c r="EG110" s="233" t="s">
        <v>3320</v>
      </c>
      <c r="EH110" s="233" t="s">
        <v>3320</v>
      </c>
      <c r="EI110" s="233" t="s">
        <v>3320</v>
      </c>
      <c r="EJ110" s="233" t="s">
        <v>3320</v>
      </c>
      <c r="EK110" s="233" t="s">
        <v>3320</v>
      </c>
      <c r="EL110" s="233" t="s">
        <v>3320</v>
      </c>
      <c r="EM110" s="233" t="s">
        <v>3320</v>
      </c>
      <c r="EN110" s="233" t="s">
        <v>3320</v>
      </c>
      <c r="EO110" s="233" t="s">
        <v>3320</v>
      </c>
      <c r="EP110" s="233" t="s">
        <v>3320</v>
      </c>
      <c r="EQ110" s="233" t="s">
        <v>3320</v>
      </c>
      <c r="ER110" s="233" t="s">
        <v>3320</v>
      </c>
      <c r="ES110" s="233" t="s">
        <v>3320</v>
      </c>
      <c r="ET110" s="233" t="s">
        <v>3320</v>
      </c>
      <c r="EU110" s="233" t="s">
        <v>3320</v>
      </c>
      <c r="EV110" s="233" t="s">
        <v>3320</v>
      </c>
      <c r="EW110" s="233" t="s">
        <v>3320</v>
      </c>
      <c r="EX110" s="233" t="s">
        <v>3320</v>
      </c>
      <c r="EY110" s="233" t="s">
        <v>3320</v>
      </c>
      <c r="EZ110" s="233" t="s">
        <v>3320</v>
      </c>
      <c r="FA110" s="233" t="s">
        <v>3320</v>
      </c>
      <c r="FB110" s="233" t="s">
        <v>3320</v>
      </c>
      <c r="FC110" s="233" t="s">
        <v>3320</v>
      </c>
      <c r="FD110" s="233" t="s">
        <v>3320</v>
      </c>
      <c r="FE110" s="233" t="s">
        <v>3320</v>
      </c>
      <c r="FF110" s="233" t="s">
        <v>3320</v>
      </c>
      <c r="FG110" s="233" t="s">
        <v>3320</v>
      </c>
      <c r="FH110" s="233" t="s">
        <v>3320</v>
      </c>
      <c r="FI110" s="233" t="s">
        <v>3320</v>
      </c>
      <c r="FJ110" s="233" t="s">
        <v>3320</v>
      </c>
      <c r="FK110" s="233" t="s">
        <v>3320</v>
      </c>
      <c r="FL110" s="233" t="s">
        <v>3320</v>
      </c>
      <c r="FM110" s="233" t="s">
        <v>3320</v>
      </c>
      <c r="FN110" s="240">
        <v>122484398</v>
      </c>
      <c r="FO110" s="232">
        <v>122</v>
      </c>
      <c r="FP110" s="233" t="s">
        <v>733</v>
      </c>
      <c r="FQ110" s="233" t="s">
        <v>733</v>
      </c>
      <c r="FR110" s="233" t="s">
        <v>733</v>
      </c>
      <c r="FS110" s="233" t="s">
        <v>733</v>
      </c>
      <c r="FT110" s="233" t="s">
        <v>4086</v>
      </c>
      <c r="FU110" s="233" t="s">
        <v>7821</v>
      </c>
      <c r="FV110" s="233" t="s">
        <v>8041</v>
      </c>
      <c r="FW110" s="241" t="s">
        <v>7820</v>
      </c>
      <c r="FX110" s="242">
        <v>115</v>
      </c>
      <c r="FY110" s="233" t="s">
        <v>8042</v>
      </c>
      <c r="FZ110" s="240">
        <v>122484398</v>
      </c>
      <c r="GA110" s="240">
        <v>2564249</v>
      </c>
      <c r="GB110" s="232">
        <v>14</v>
      </c>
      <c r="GC110" s="232">
        <v>2</v>
      </c>
      <c r="GD110" s="233" t="s">
        <v>7824</v>
      </c>
      <c r="GE110" s="233" t="s">
        <v>733</v>
      </c>
      <c r="GF110" s="233" t="s">
        <v>733</v>
      </c>
      <c r="GG110" s="233" t="s">
        <v>7153</v>
      </c>
      <c r="GH110" s="233" t="s">
        <v>733</v>
      </c>
      <c r="GI110" s="233" t="s">
        <v>733</v>
      </c>
      <c r="GJ110" s="233" t="s">
        <v>733</v>
      </c>
      <c r="GK110" s="233" t="s">
        <v>733</v>
      </c>
      <c r="GL110" s="233" t="s">
        <v>733</v>
      </c>
      <c r="GM110" s="243" t="s">
        <v>5676</v>
      </c>
      <c r="GN110" s="233" t="s">
        <v>3320</v>
      </c>
      <c r="GO110" s="233" t="s">
        <v>733</v>
      </c>
      <c r="GP110" s="233" t="s">
        <v>5721</v>
      </c>
      <c r="GQ110" s="233" t="s">
        <v>1214</v>
      </c>
      <c r="GR110" s="233" t="s">
        <v>1214</v>
      </c>
      <c r="GS110" s="233" t="s">
        <v>3320</v>
      </c>
      <c r="GT110" s="233" t="s">
        <v>3320</v>
      </c>
      <c r="GU110" s="233" t="s">
        <v>3320</v>
      </c>
      <c r="GV110" s="233" t="s">
        <v>1214</v>
      </c>
      <c r="GW110" s="233" t="s">
        <v>1214</v>
      </c>
      <c r="GX110" s="233" t="s">
        <v>3320</v>
      </c>
      <c r="GY110" s="233" t="s">
        <v>733</v>
      </c>
      <c r="GZ110" s="233" t="s">
        <v>3320</v>
      </c>
      <c r="HA110" s="233" t="s">
        <v>8043</v>
      </c>
      <c r="HB110" s="233" t="s">
        <v>8044</v>
      </c>
      <c r="HC110" s="233" t="s">
        <v>5683</v>
      </c>
      <c r="HD110" s="233" t="s">
        <v>5952</v>
      </c>
      <c r="HE110" s="233" t="s">
        <v>5684</v>
      </c>
      <c r="HF110" s="233" t="s">
        <v>1214</v>
      </c>
      <c r="HG110" s="233" t="s">
        <v>1214</v>
      </c>
      <c r="HH110" s="244">
        <v>46084.811238425929</v>
      </c>
      <c r="HI110" s="244">
        <v>46084.903900462959</v>
      </c>
      <c r="HJ110" s="233" t="s">
        <v>5685</v>
      </c>
      <c r="HK110" s="233" t="s">
        <v>3320</v>
      </c>
      <c r="HL110" s="233" t="s">
        <v>3320</v>
      </c>
      <c r="HM110" s="233" t="s">
        <v>3320</v>
      </c>
      <c r="HN110" s="233" t="s">
        <v>3320</v>
      </c>
      <c r="HO110" s="233" t="s">
        <v>3320</v>
      </c>
      <c r="HP110" s="233" t="s">
        <v>3320</v>
      </c>
      <c r="HQ110" s="233" t="s">
        <v>3320</v>
      </c>
      <c r="HR110" s="233" t="s">
        <v>3320</v>
      </c>
      <c r="HS110" s="233" t="s">
        <v>3320</v>
      </c>
      <c r="HT110" s="233" t="s">
        <v>3320</v>
      </c>
      <c r="HU110" s="233" t="s">
        <v>3320</v>
      </c>
      <c r="HV110" s="233" t="s">
        <v>3320</v>
      </c>
      <c r="HW110" s="233" t="s">
        <v>3320</v>
      </c>
      <c r="HX110" s="233" t="s">
        <v>3320</v>
      </c>
      <c r="HY110" s="233" t="s">
        <v>3320</v>
      </c>
      <c r="HZ110" s="233" t="s">
        <v>3320</v>
      </c>
      <c r="IA110" s="233" t="s">
        <v>3320</v>
      </c>
      <c r="IB110" s="233" t="s">
        <v>3320</v>
      </c>
      <c r="IC110" s="233" t="s">
        <v>3320</v>
      </c>
      <c r="ID110" s="233" t="s">
        <v>3320</v>
      </c>
      <c r="IE110" s="233" t="s">
        <v>3320</v>
      </c>
      <c r="IF110" s="233" t="s">
        <v>3320</v>
      </c>
      <c r="IG110" s="233" t="s">
        <v>3320</v>
      </c>
      <c r="IH110" s="233" t="s">
        <v>3320</v>
      </c>
      <c r="II110" s="233" t="s">
        <v>3320</v>
      </c>
      <c r="IJ110" s="233" t="s">
        <v>3320</v>
      </c>
      <c r="IK110" s="233" t="s">
        <v>3320</v>
      </c>
      <c r="IL110" s="233" t="s">
        <v>3320</v>
      </c>
      <c r="IM110" s="233" t="s">
        <v>3320</v>
      </c>
      <c r="IN110" s="233" t="s">
        <v>3320</v>
      </c>
      <c r="IO110" s="233" t="s">
        <v>3320</v>
      </c>
      <c r="IP110" s="233" t="s">
        <v>3320</v>
      </c>
      <c r="IQ110" s="233" t="s">
        <v>3320</v>
      </c>
      <c r="IR110" s="233" t="s">
        <v>3320</v>
      </c>
      <c r="IS110" s="233" t="s">
        <v>3320</v>
      </c>
      <c r="IT110" s="233" t="s">
        <v>3320</v>
      </c>
      <c r="IU110" s="233" t="s">
        <v>3320</v>
      </c>
      <c r="IV110" s="233" t="s">
        <v>3320</v>
      </c>
      <c r="IW110" s="233" t="s">
        <v>5775</v>
      </c>
      <c r="IX110" s="234" t="s">
        <v>8045</v>
      </c>
      <c r="IY110" s="234" t="s">
        <v>733</v>
      </c>
      <c r="IZ110" s="233" t="s">
        <v>375</v>
      </c>
      <c r="JA110" s="235"/>
      <c r="JB110" s="233"/>
      <c r="JC110" s="233"/>
      <c r="JD110" s="233"/>
      <c r="JE110" s="235"/>
      <c r="JF110" s="232" t="s">
        <v>3320</v>
      </c>
      <c r="JG110" s="232" t="s">
        <v>3320</v>
      </c>
      <c r="JH110" s="232" t="s">
        <v>3320</v>
      </c>
      <c r="JI110" s="232" t="s">
        <v>3320</v>
      </c>
      <c r="JJ110" s="232" t="s">
        <v>3320</v>
      </c>
      <c r="JK110" s="233" t="s">
        <v>910</v>
      </c>
      <c r="JL110" s="233" t="s">
        <v>910</v>
      </c>
      <c r="JM110" s="235"/>
      <c r="JN110" s="235"/>
      <c r="JO110" s="232">
        <v>7</v>
      </c>
      <c r="JP110" s="232">
        <v>0</v>
      </c>
      <c r="JQ110" s="233"/>
      <c r="JR110" s="233"/>
      <c r="JS110" s="233"/>
      <c r="JT110" s="233"/>
      <c r="JU110" s="233"/>
      <c r="JV110" s="233"/>
      <c r="JW110" s="233"/>
      <c r="JX110" s="233"/>
      <c r="JY110" s="233"/>
      <c r="JZ110" s="233"/>
      <c r="KA110" s="233"/>
      <c r="KB110" s="233"/>
      <c r="KC110" s="233"/>
      <c r="KD110" s="233"/>
      <c r="KE110" s="233"/>
      <c r="KF110" s="233"/>
      <c r="KG110" s="233"/>
      <c r="KH110" s="233"/>
      <c r="KI110" s="233"/>
      <c r="KJ110" s="233"/>
      <c r="KK110" s="233"/>
      <c r="KL110" s="233"/>
      <c r="KM110" s="233"/>
      <c r="KN110" s="232" t="s">
        <v>3320</v>
      </c>
      <c r="KO110" s="232" t="s">
        <v>3320</v>
      </c>
      <c r="KP110" s="232" t="s">
        <v>3320</v>
      </c>
      <c r="KQ110" s="235"/>
      <c r="KR110" s="235"/>
      <c r="KS110" s="235"/>
      <c r="KT110" s="233"/>
      <c r="KU110" s="235"/>
      <c r="KV110" s="235"/>
      <c r="KW110" s="235"/>
      <c r="KX110" s="233"/>
      <c r="KY110" s="232">
        <v>100</v>
      </c>
      <c r="KZ110" s="236">
        <v>0</v>
      </c>
      <c r="LA110" s="235"/>
      <c r="LB110" s="232">
        <v>0</v>
      </c>
      <c r="LC110" s="233"/>
      <c r="LD110" s="235"/>
      <c r="LE110" s="235"/>
      <c r="LF110" s="235"/>
    </row>
    <row r="111" spans="1:318" ht="49.5" customHeight="1" thickBot="1">
      <c r="A111" s="231" t="s">
        <v>5638</v>
      </c>
      <c r="B111" s="232">
        <v>1173</v>
      </c>
      <c r="C111" s="233" t="s">
        <v>8046</v>
      </c>
      <c r="D111" s="233" t="s">
        <v>8047</v>
      </c>
      <c r="E111" s="232">
        <v>1173</v>
      </c>
      <c r="F111" s="235"/>
      <c r="G111" s="233" t="s">
        <v>8048</v>
      </c>
      <c r="H111" s="233" t="s">
        <v>8049</v>
      </c>
      <c r="I111" s="234">
        <v>4</v>
      </c>
      <c r="J111" s="235"/>
      <c r="K111" s="234" t="s">
        <v>202</v>
      </c>
      <c r="L111" s="235"/>
      <c r="M111" s="234">
        <v>4</v>
      </c>
      <c r="N111" s="235"/>
      <c r="O111" s="235"/>
      <c r="P111" s="235"/>
      <c r="Q111" s="235"/>
      <c r="R111" s="234" t="s">
        <v>202</v>
      </c>
      <c r="S111" s="235"/>
      <c r="T111" s="235"/>
      <c r="U111" s="235"/>
      <c r="V111" s="233" t="s">
        <v>8050</v>
      </c>
      <c r="W111" s="233" t="s">
        <v>5643</v>
      </c>
      <c r="X111" s="232">
        <v>1</v>
      </c>
      <c r="Y111" s="232">
        <v>198</v>
      </c>
      <c r="Z111" s="236">
        <v>0</v>
      </c>
      <c r="AA111" s="236">
        <v>0</v>
      </c>
      <c r="AB111" s="232">
        <v>1</v>
      </c>
      <c r="AC111" s="233" t="s">
        <v>5691</v>
      </c>
      <c r="AD111" s="233" t="s">
        <v>5692</v>
      </c>
      <c r="AE111" s="234" t="s">
        <v>5645</v>
      </c>
      <c r="AF111" s="233" t="s">
        <v>5693</v>
      </c>
      <c r="AG111" s="234" t="s">
        <v>5645</v>
      </c>
      <c r="AH111" s="231" t="s">
        <v>5691</v>
      </c>
      <c r="AI111" s="233" t="s">
        <v>5694</v>
      </c>
      <c r="AJ111" s="233" t="s">
        <v>5694</v>
      </c>
      <c r="AK111" s="233" t="s">
        <v>5694</v>
      </c>
      <c r="AL111" s="233" t="s">
        <v>8051</v>
      </c>
      <c r="AM111" s="233" t="s">
        <v>5696</v>
      </c>
      <c r="AN111" s="233" t="s">
        <v>3320</v>
      </c>
      <c r="AO111" s="233" t="s">
        <v>5697</v>
      </c>
      <c r="AP111" s="233" t="s">
        <v>5698</v>
      </c>
      <c r="AQ111" s="233" t="s">
        <v>5699</v>
      </c>
      <c r="AR111" s="233" t="s">
        <v>5700</v>
      </c>
      <c r="AS111" s="233" t="s">
        <v>5701</v>
      </c>
      <c r="AT111" s="233" t="s">
        <v>733</v>
      </c>
      <c r="AU111" s="233" t="s">
        <v>733</v>
      </c>
      <c r="AV111" s="233" t="s">
        <v>733</v>
      </c>
      <c r="AW111" s="233" t="s">
        <v>3320</v>
      </c>
      <c r="AX111" s="233" t="s">
        <v>5702</v>
      </c>
      <c r="AY111" s="233" t="s">
        <v>733</v>
      </c>
      <c r="AZ111" s="233" t="s">
        <v>5703</v>
      </c>
      <c r="BA111" s="233" t="s">
        <v>5704</v>
      </c>
      <c r="BB111" s="233" t="s">
        <v>5705</v>
      </c>
      <c r="BC111" s="233" t="s">
        <v>8052</v>
      </c>
      <c r="BD111" s="233" t="s">
        <v>8053</v>
      </c>
      <c r="BE111" s="233" t="s">
        <v>8054</v>
      </c>
      <c r="BF111" s="234" t="s">
        <v>1214</v>
      </c>
      <c r="BG111" s="233" t="s">
        <v>3320</v>
      </c>
      <c r="BH111" s="233" t="s">
        <v>5663</v>
      </c>
      <c r="BI111" s="233" t="s">
        <v>5663</v>
      </c>
      <c r="BJ111" s="233" t="s">
        <v>6324</v>
      </c>
      <c r="BK111" s="233" t="s">
        <v>8055</v>
      </c>
      <c r="BL111" s="234">
        <v>230</v>
      </c>
      <c r="BM111" s="233" t="s">
        <v>5712</v>
      </c>
      <c r="BN111" s="237">
        <v>47299</v>
      </c>
      <c r="BO111" s="232">
        <v>24</v>
      </c>
      <c r="BP111" s="232">
        <v>2029</v>
      </c>
      <c r="BQ111" s="232">
        <v>198</v>
      </c>
      <c r="BR111" s="234">
        <v>198</v>
      </c>
      <c r="BS111" s="233" t="s">
        <v>5666</v>
      </c>
      <c r="BT111" s="232">
        <v>508</v>
      </c>
      <c r="BU111" s="234">
        <v>660</v>
      </c>
      <c r="BV111" s="238">
        <v>0.38</v>
      </c>
      <c r="BW111" s="250" t="s">
        <v>910</v>
      </c>
      <c r="BX111" s="233" t="s">
        <v>733</v>
      </c>
      <c r="BY111" s="235"/>
      <c r="BZ111" s="232">
        <v>0.28999999999999998</v>
      </c>
      <c r="CA111" s="233" t="s">
        <v>733</v>
      </c>
      <c r="CB111" s="232">
        <v>720</v>
      </c>
      <c r="CC111" s="233" t="s">
        <v>5713</v>
      </c>
      <c r="CD111" s="233" t="s">
        <v>5668</v>
      </c>
      <c r="CE111" s="233" t="s">
        <v>3320</v>
      </c>
      <c r="CF111" s="233" t="s">
        <v>733</v>
      </c>
      <c r="CG111" s="233" t="s">
        <v>733</v>
      </c>
      <c r="CH111" s="232">
        <v>2169</v>
      </c>
      <c r="CI111" s="232">
        <v>2048</v>
      </c>
      <c r="CJ111" s="233" t="s">
        <v>8056</v>
      </c>
      <c r="CK111" s="232">
        <v>365</v>
      </c>
      <c r="CL111" s="232">
        <v>85</v>
      </c>
      <c r="CM111" s="232">
        <v>98</v>
      </c>
      <c r="CN111" s="232">
        <v>40</v>
      </c>
      <c r="CO111" s="237">
        <v>46568</v>
      </c>
      <c r="CP111" s="232">
        <v>2027</v>
      </c>
      <c r="CQ111" s="232">
        <v>0.61</v>
      </c>
      <c r="CR111" s="232">
        <v>8</v>
      </c>
      <c r="CS111" s="233" t="s">
        <v>8057</v>
      </c>
      <c r="CT111" s="232">
        <v>17709285</v>
      </c>
      <c r="CU111" s="233" t="s">
        <v>3320</v>
      </c>
      <c r="CV111" s="233" t="s">
        <v>3320</v>
      </c>
      <c r="CW111" s="233" t="s">
        <v>3320</v>
      </c>
      <c r="CX111" s="233" t="s">
        <v>3320</v>
      </c>
      <c r="CY111" s="233" t="s">
        <v>3320</v>
      </c>
      <c r="CZ111" s="233" t="s">
        <v>3320</v>
      </c>
      <c r="DA111" s="233" t="s">
        <v>3320</v>
      </c>
      <c r="DB111" s="233" t="s">
        <v>3320</v>
      </c>
      <c r="DC111" s="233" t="s">
        <v>3320</v>
      </c>
      <c r="DD111" s="233" t="s">
        <v>3320</v>
      </c>
      <c r="DE111" s="235"/>
      <c r="DF111" s="233" t="s">
        <v>3320</v>
      </c>
      <c r="DG111" s="233" t="s">
        <v>3320</v>
      </c>
      <c r="DH111" s="233" t="s">
        <v>3320</v>
      </c>
      <c r="DI111" s="233" t="s">
        <v>3320</v>
      </c>
      <c r="DJ111" s="233" t="s">
        <v>3320</v>
      </c>
      <c r="DK111" s="233" t="s">
        <v>3320</v>
      </c>
      <c r="DL111" s="235"/>
      <c r="DM111" s="233" t="s">
        <v>3320</v>
      </c>
      <c r="DN111" s="233" t="s">
        <v>3320</v>
      </c>
      <c r="DO111" s="233" t="s">
        <v>3320</v>
      </c>
      <c r="DP111" s="235"/>
      <c r="DQ111" s="233" t="s">
        <v>3320</v>
      </c>
      <c r="DR111" s="233" t="s">
        <v>3320</v>
      </c>
      <c r="DS111" s="233" t="s">
        <v>3320</v>
      </c>
      <c r="DT111" s="233" t="s">
        <v>3320</v>
      </c>
      <c r="DU111" s="233" t="s">
        <v>3320</v>
      </c>
      <c r="DV111" s="233" t="s">
        <v>3320</v>
      </c>
      <c r="DW111" s="233" t="s">
        <v>3320</v>
      </c>
      <c r="DX111" s="233" t="s">
        <v>3320</v>
      </c>
      <c r="DY111" s="233" t="s">
        <v>3320</v>
      </c>
      <c r="DZ111" s="233" t="s">
        <v>3320</v>
      </c>
      <c r="EA111" s="233" t="s">
        <v>3320</v>
      </c>
      <c r="EB111" s="233" t="s">
        <v>3320</v>
      </c>
      <c r="EC111" s="233" t="s">
        <v>3320</v>
      </c>
      <c r="ED111" s="233" t="s">
        <v>3320</v>
      </c>
      <c r="EE111" s="233" t="s">
        <v>3320</v>
      </c>
      <c r="EF111" s="233" t="s">
        <v>3320</v>
      </c>
      <c r="EG111" s="233" t="s">
        <v>3320</v>
      </c>
      <c r="EH111" s="233" t="s">
        <v>3320</v>
      </c>
      <c r="EI111" s="233" t="s">
        <v>3320</v>
      </c>
      <c r="EJ111" s="233" t="s">
        <v>3320</v>
      </c>
      <c r="EK111" s="233" t="s">
        <v>3320</v>
      </c>
      <c r="EL111" s="233" t="s">
        <v>3320</v>
      </c>
      <c r="EM111" s="233" t="s">
        <v>3320</v>
      </c>
      <c r="EN111" s="233" t="s">
        <v>3320</v>
      </c>
      <c r="EO111" s="233" t="s">
        <v>3320</v>
      </c>
      <c r="EP111" s="233" t="s">
        <v>3320</v>
      </c>
      <c r="EQ111" s="233" t="s">
        <v>3320</v>
      </c>
      <c r="ER111" s="233" t="s">
        <v>3320</v>
      </c>
      <c r="ES111" s="233" t="s">
        <v>3320</v>
      </c>
      <c r="ET111" s="233" t="s">
        <v>3320</v>
      </c>
      <c r="EU111" s="233" t="s">
        <v>3320</v>
      </c>
      <c r="EV111" s="233" t="s">
        <v>3320</v>
      </c>
      <c r="EW111" s="233" t="s">
        <v>3320</v>
      </c>
      <c r="EX111" s="233" t="s">
        <v>3320</v>
      </c>
      <c r="EY111" s="233" t="s">
        <v>3320</v>
      </c>
      <c r="EZ111" s="233" t="s">
        <v>3320</v>
      </c>
      <c r="FA111" s="233" t="s">
        <v>3320</v>
      </c>
      <c r="FB111" s="233" t="s">
        <v>3320</v>
      </c>
      <c r="FC111" s="233" t="s">
        <v>3320</v>
      </c>
      <c r="FD111" s="233" t="s">
        <v>3320</v>
      </c>
      <c r="FE111" s="233" t="s">
        <v>3320</v>
      </c>
      <c r="FF111" s="233" t="s">
        <v>3320</v>
      </c>
      <c r="FG111" s="233" t="s">
        <v>3320</v>
      </c>
      <c r="FH111" s="233" t="s">
        <v>3320</v>
      </c>
      <c r="FI111" s="233" t="s">
        <v>3320</v>
      </c>
      <c r="FJ111" s="233" t="s">
        <v>3320</v>
      </c>
      <c r="FK111" s="233" t="s">
        <v>3320</v>
      </c>
      <c r="FL111" s="233" t="s">
        <v>3320</v>
      </c>
      <c r="FM111" s="233" t="s">
        <v>3320</v>
      </c>
      <c r="FN111" s="240">
        <v>313268473</v>
      </c>
      <c r="FO111" s="232">
        <v>313</v>
      </c>
      <c r="FP111" s="233" t="s">
        <v>733</v>
      </c>
      <c r="FQ111" s="233" t="s">
        <v>733</v>
      </c>
      <c r="FR111" s="233" t="s">
        <v>733</v>
      </c>
      <c r="FS111" s="233" t="s">
        <v>733</v>
      </c>
      <c r="FT111" s="233" t="s">
        <v>8058</v>
      </c>
      <c r="FU111" s="233" t="s">
        <v>8059</v>
      </c>
      <c r="FV111" s="233" t="s">
        <v>8060</v>
      </c>
      <c r="FW111" s="241" t="s">
        <v>8055</v>
      </c>
      <c r="FX111" s="242">
        <v>230</v>
      </c>
      <c r="FY111" s="233" t="s">
        <v>8061</v>
      </c>
      <c r="FZ111" s="240">
        <v>276877891</v>
      </c>
      <c r="GA111" s="240">
        <v>36630000</v>
      </c>
      <c r="GB111" s="240">
        <v>2877</v>
      </c>
      <c r="GC111" s="232">
        <v>964</v>
      </c>
      <c r="GD111" s="233" t="s">
        <v>5719</v>
      </c>
      <c r="GE111" s="233" t="s">
        <v>733</v>
      </c>
      <c r="GF111" s="233" t="s">
        <v>733</v>
      </c>
      <c r="GG111" s="233" t="s">
        <v>8062</v>
      </c>
      <c r="GH111" s="233" t="s">
        <v>733</v>
      </c>
      <c r="GI111" s="233" t="s">
        <v>733</v>
      </c>
      <c r="GJ111" s="233" t="s">
        <v>733</v>
      </c>
      <c r="GK111" s="233" t="s">
        <v>733</v>
      </c>
      <c r="GL111" s="233" t="s">
        <v>733</v>
      </c>
      <c r="GM111" s="243" t="s">
        <v>5676</v>
      </c>
      <c r="GN111" s="233" t="s">
        <v>3320</v>
      </c>
      <c r="GO111" s="233" t="s">
        <v>733</v>
      </c>
      <c r="GP111" s="233" t="s">
        <v>5677</v>
      </c>
      <c r="GQ111" s="233" t="s">
        <v>733</v>
      </c>
      <c r="GR111" s="233" t="s">
        <v>5679</v>
      </c>
      <c r="GS111" s="233" t="s">
        <v>3320</v>
      </c>
      <c r="GT111" s="233" t="s">
        <v>3320</v>
      </c>
      <c r="GU111" s="232">
        <v>1.19</v>
      </c>
      <c r="GV111" s="233" t="s">
        <v>733</v>
      </c>
      <c r="GW111" s="233" t="s">
        <v>5679</v>
      </c>
      <c r="GX111" s="233" t="s">
        <v>8063</v>
      </c>
      <c r="GY111" s="233" t="s">
        <v>1214</v>
      </c>
      <c r="GZ111" s="233" t="s">
        <v>3320</v>
      </c>
      <c r="HA111" s="233" t="s">
        <v>8064</v>
      </c>
      <c r="HB111" s="233" t="s">
        <v>8065</v>
      </c>
      <c r="HC111" s="233" t="s">
        <v>3320</v>
      </c>
      <c r="HD111" s="233" t="s">
        <v>3320</v>
      </c>
      <c r="HE111" s="233" t="s">
        <v>3320</v>
      </c>
      <c r="HF111" s="233" t="s">
        <v>733</v>
      </c>
      <c r="HG111" s="233" t="s">
        <v>1214</v>
      </c>
      <c r="HH111" s="244">
        <v>46084.980520833335</v>
      </c>
      <c r="HI111" s="244">
        <v>46084.998460648145</v>
      </c>
      <c r="HJ111" s="233" t="s">
        <v>5685</v>
      </c>
      <c r="HK111" s="233" t="s">
        <v>3320</v>
      </c>
      <c r="HL111" s="233" t="s">
        <v>3320</v>
      </c>
      <c r="HM111" s="233" t="s">
        <v>3320</v>
      </c>
      <c r="HN111" s="233" t="s">
        <v>3320</v>
      </c>
      <c r="HO111" s="233" t="s">
        <v>3320</v>
      </c>
      <c r="HP111" s="233" t="s">
        <v>3320</v>
      </c>
      <c r="HQ111" s="233" t="s">
        <v>3320</v>
      </c>
      <c r="HR111" s="233" t="s">
        <v>3320</v>
      </c>
      <c r="HS111" s="233" t="s">
        <v>3320</v>
      </c>
      <c r="HT111" s="233" t="s">
        <v>3320</v>
      </c>
      <c r="HU111" s="233" t="s">
        <v>3320</v>
      </c>
      <c r="HV111" s="233" t="s">
        <v>3320</v>
      </c>
      <c r="HW111" s="233" t="s">
        <v>3320</v>
      </c>
      <c r="HX111" s="233" t="s">
        <v>3320</v>
      </c>
      <c r="HY111" s="233" t="s">
        <v>3320</v>
      </c>
      <c r="HZ111" s="233" t="s">
        <v>3320</v>
      </c>
      <c r="IA111" s="233" t="s">
        <v>3320</v>
      </c>
      <c r="IB111" s="233" t="s">
        <v>3320</v>
      </c>
      <c r="IC111" s="233" t="s">
        <v>3320</v>
      </c>
      <c r="ID111" s="233" t="s">
        <v>3320</v>
      </c>
      <c r="IE111" s="233" t="s">
        <v>3320</v>
      </c>
      <c r="IF111" s="233" t="s">
        <v>3320</v>
      </c>
      <c r="IG111" s="233" t="s">
        <v>3320</v>
      </c>
      <c r="IH111" s="233" t="s">
        <v>3320</v>
      </c>
      <c r="II111" s="233" t="s">
        <v>3320</v>
      </c>
      <c r="IJ111" s="233" t="s">
        <v>3320</v>
      </c>
      <c r="IK111" s="233" t="s">
        <v>3320</v>
      </c>
      <c r="IL111" s="233" t="s">
        <v>3320</v>
      </c>
      <c r="IM111" s="233" t="s">
        <v>3320</v>
      </c>
      <c r="IN111" s="233" t="s">
        <v>3320</v>
      </c>
      <c r="IO111" s="233" t="s">
        <v>3320</v>
      </c>
      <c r="IP111" s="233" t="s">
        <v>3320</v>
      </c>
      <c r="IQ111" s="233" t="s">
        <v>3320</v>
      </c>
      <c r="IR111" s="233" t="s">
        <v>3320</v>
      </c>
      <c r="IS111" s="233" t="s">
        <v>3320</v>
      </c>
      <c r="IT111" s="233" t="s">
        <v>3320</v>
      </c>
      <c r="IU111" s="233" t="s">
        <v>3320</v>
      </c>
      <c r="IV111" s="233" t="s">
        <v>3320</v>
      </c>
      <c r="IW111" s="235"/>
      <c r="IX111" s="235"/>
      <c r="IY111" s="235"/>
      <c r="IZ111" s="235"/>
      <c r="JA111" s="235"/>
      <c r="JB111" s="233"/>
      <c r="JC111" s="233"/>
      <c r="JD111" s="233"/>
      <c r="JE111" s="235"/>
      <c r="JF111" s="232" t="s">
        <v>3320</v>
      </c>
      <c r="JG111" s="232" t="s">
        <v>3320</v>
      </c>
      <c r="JH111" s="232" t="s">
        <v>3320</v>
      </c>
      <c r="JI111" s="232" t="s">
        <v>3320</v>
      </c>
      <c r="JJ111" s="232" t="s">
        <v>3320</v>
      </c>
      <c r="JK111" s="233" t="s">
        <v>910</v>
      </c>
      <c r="JL111" s="235"/>
      <c r="JM111" s="235"/>
      <c r="JN111" s="235"/>
      <c r="JO111" s="232">
        <v>5</v>
      </c>
      <c r="JP111" s="232">
        <v>0</v>
      </c>
      <c r="JQ111" s="233"/>
      <c r="JR111" s="233"/>
      <c r="JS111" s="233"/>
      <c r="JT111" s="233"/>
      <c r="JU111" s="233"/>
      <c r="JV111" s="233"/>
      <c r="JW111" s="233"/>
      <c r="JX111" s="233"/>
      <c r="JY111" s="233"/>
      <c r="JZ111" s="233"/>
      <c r="KA111" s="233"/>
      <c r="KB111" s="233"/>
      <c r="KC111" s="233"/>
      <c r="KD111" s="233"/>
      <c r="KE111" s="233"/>
      <c r="KF111" s="233"/>
      <c r="KG111" s="233"/>
      <c r="KH111" s="233"/>
      <c r="KI111" s="233"/>
      <c r="KJ111" s="233"/>
      <c r="KK111" s="233"/>
      <c r="KL111" s="233"/>
      <c r="KM111" s="233"/>
      <c r="KN111" s="232" t="s">
        <v>3320</v>
      </c>
      <c r="KO111" s="232" t="s">
        <v>3320</v>
      </c>
      <c r="KP111" s="232" t="s">
        <v>3320</v>
      </c>
      <c r="KQ111" s="235"/>
      <c r="KR111" s="235"/>
      <c r="KS111" s="235"/>
      <c r="KT111" s="233"/>
      <c r="KU111" s="235"/>
      <c r="KV111" s="235"/>
      <c r="KW111" s="235"/>
      <c r="KX111" s="233"/>
      <c r="KY111" s="232">
        <v>198</v>
      </c>
      <c r="KZ111" s="236">
        <v>0</v>
      </c>
      <c r="LA111" s="235"/>
      <c r="LB111" s="232">
        <v>0</v>
      </c>
      <c r="LC111" s="233"/>
      <c r="LD111" s="235"/>
      <c r="LE111" s="235"/>
      <c r="LF111" s="235"/>
    </row>
    <row r="112" spans="1:318" ht="49.5" customHeight="1" thickBot="1">
      <c r="A112" s="231" t="s">
        <v>5638</v>
      </c>
      <c r="B112" s="232">
        <v>1135</v>
      </c>
      <c r="C112" s="233" t="s">
        <v>8066</v>
      </c>
      <c r="D112" s="233" t="s">
        <v>8067</v>
      </c>
      <c r="E112" s="232">
        <v>1135</v>
      </c>
      <c r="F112" s="235"/>
      <c r="G112" s="233" t="s">
        <v>7113</v>
      </c>
      <c r="H112" s="233" t="s">
        <v>7114</v>
      </c>
      <c r="I112" s="234">
        <v>4</v>
      </c>
      <c r="J112" s="235"/>
      <c r="K112" s="234" t="s">
        <v>202</v>
      </c>
      <c r="L112" s="235"/>
      <c r="M112" s="234">
        <v>4</v>
      </c>
      <c r="N112" s="235"/>
      <c r="O112" s="235"/>
      <c r="P112" s="235"/>
      <c r="Q112" s="235"/>
      <c r="R112" s="234" t="s">
        <v>202</v>
      </c>
      <c r="S112" s="235"/>
      <c r="T112" s="235"/>
      <c r="U112" s="235"/>
      <c r="V112" s="233" t="s">
        <v>8068</v>
      </c>
      <c r="W112" s="233" t="s">
        <v>5916</v>
      </c>
      <c r="X112" s="232">
        <v>1.5</v>
      </c>
      <c r="Y112" s="232">
        <v>180</v>
      </c>
      <c r="Z112" s="236">
        <v>0</v>
      </c>
      <c r="AA112" s="236">
        <v>0</v>
      </c>
      <c r="AB112" s="232">
        <v>1</v>
      </c>
      <c r="AC112" s="233" t="s">
        <v>7115</v>
      </c>
      <c r="AD112" s="233" t="s">
        <v>7116</v>
      </c>
      <c r="AE112" s="234" t="s">
        <v>5645</v>
      </c>
      <c r="AF112" s="233" t="s">
        <v>5693</v>
      </c>
      <c r="AG112" s="234" t="s">
        <v>5645</v>
      </c>
      <c r="AH112" s="233" t="s">
        <v>7115</v>
      </c>
      <c r="AI112" s="233" t="s">
        <v>7114</v>
      </c>
      <c r="AJ112" s="233" t="s">
        <v>5698</v>
      </c>
      <c r="AK112" s="233" t="s">
        <v>5698</v>
      </c>
      <c r="AL112" s="233" t="s">
        <v>7117</v>
      </c>
      <c r="AM112" s="233" t="s">
        <v>7118</v>
      </c>
      <c r="AN112" s="233" t="s">
        <v>7114</v>
      </c>
      <c r="AO112" s="233" t="s">
        <v>7119</v>
      </c>
      <c r="AP112" s="233" t="s">
        <v>5698</v>
      </c>
      <c r="AQ112" s="233" t="s">
        <v>7120</v>
      </c>
      <c r="AR112" s="233" t="s">
        <v>7120</v>
      </c>
      <c r="AS112" s="233" t="s">
        <v>7121</v>
      </c>
      <c r="AT112" s="233" t="s">
        <v>733</v>
      </c>
      <c r="AU112" s="233" t="s">
        <v>733</v>
      </c>
      <c r="AV112" s="233" t="s">
        <v>733</v>
      </c>
      <c r="AW112" s="233" t="s">
        <v>3320</v>
      </c>
      <c r="AX112" s="233" t="s">
        <v>7122</v>
      </c>
      <c r="AY112" s="233" t="s">
        <v>733</v>
      </c>
      <c r="AZ112" s="233" t="s">
        <v>7123</v>
      </c>
      <c r="BA112" s="233" t="s">
        <v>7124</v>
      </c>
      <c r="BB112" s="233" t="s">
        <v>7125</v>
      </c>
      <c r="BC112" s="233" t="s">
        <v>7126</v>
      </c>
      <c r="BD112" s="233" t="s">
        <v>7127</v>
      </c>
      <c r="BE112" s="233" t="s">
        <v>7128</v>
      </c>
      <c r="BF112" s="234" t="s">
        <v>1214</v>
      </c>
      <c r="BG112" s="233" t="s">
        <v>3320</v>
      </c>
      <c r="BH112" s="233" t="s">
        <v>5663</v>
      </c>
      <c r="BI112" s="233" t="s">
        <v>5663</v>
      </c>
      <c r="BJ112" s="233" t="s">
        <v>6324</v>
      </c>
      <c r="BK112" s="233" t="s">
        <v>8069</v>
      </c>
      <c r="BL112" s="234">
        <v>115</v>
      </c>
      <c r="BM112" s="233" t="s">
        <v>5665</v>
      </c>
      <c r="BN112" s="237">
        <v>47453</v>
      </c>
      <c r="BO112" s="232">
        <v>34</v>
      </c>
      <c r="BP112" s="232">
        <v>2029</v>
      </c>
      <c r="BQ112" s="232">
        <v>120</v>
      </c>
      <c r="BR112" s="234">
        <v>120</v>
      </c>
      <c r="BS112" s="233" t="s">
        <v>5666</v>
      </c>
      <c r="BT112" s="232">
        <v>15</v>
      </c>
      <c r="BU112" s="234">
        <v>450</v>
      </c>
      <c r="BV112" s="238">
        <v>0.43</v>
      </c>
      <c r="BW112" s="239" t="s">
        <v>910</v>
      </c>
      <c r="BX112" s="233" t="s">
        <v>733</v>
      </c>
      <c r="BY112" s="235"/>
      <c r="BZ112" s="233" t="s">
        <v>3320</v>
      </c>
      <c r="CA112" s="233" t="s">
        <v>3320</v>
      </c>
      <c r="CB112" s="233" t="s">
        <v>3320</v>
      </c>
      <c r="CC112" s="233" t="s">
        <v>3320</v>
      </c>
      <c r="CD112" s="233" t="s">
        <v>3320</v>
      </c>
      <c r="CE112" s="233" t="s">
        <v>3320</v>
      </c>
      <c r="CF112" s="233" t="s">
        <v>3320</v>
      </c>
      <c r="CG112" s="233" t="s">
        <v>3320</v>
      </c>
      <c r="CH112" s="233" t="s">
        <v>3320</v>
      </c>
      <c r="CI112" s="233" t="s">
        <v>3320</v>
      </c>
      <c r="CJ112" s="235"/>
      <c r="CK112" s="233" t="s">
        <v>3320</v>
      </c>
      <c r="CL112" s="233" t="s">
        <v>3320</v>
      </c>
      <c r="CM112" s="233" t="s">
        <v>3320</v>
      </c>
      <c r="CN112" s="233" t="s">
        <v>3320</v>
      </c>
      <c r="CO112" s="233" t="s">
        <v>3320</v>
      </c>
      <c r="CP112" s="235"/>
      <c r="CQ112" s="233" t="s">
        <v>3320</v>
      </c>
      <c r="CR112" s="233" t="s">
        <v>3320</v>
      </c>
      <c r="CS112" s="233" t="s">
        <v>3320</v>
      </c>
      <c r="CT112" s="233" t="s">
        <v>3320</v>
      </c>
      <c r="CU112" s="232">
        <v>5</v>
      </c>
      <c r="CV112" s="232">
        <v>15</v>
      </c>
      <c r="CW112" s="233" t="s">
        <v>733</v>
      </c>
      <c r="CX112" s="233" t="s">
        <v>5937</v>
      </c>
      <c r="CY112" s="232">
        <v>5</v>
      </c>
      <c r="CZ112" s="233" t="s">
        <v>733</v>
      </c>
      <c r="DA112" s="233" t="s">
        <v>733</v>
      </c>
      <c r="DB112" s="233" t="s">
        <v>733</v>
      </c>
      <c r="DC112" s="232">
        <v>34</v>
      </c>
      <c r="DD112" s="232">
        <v>39</v>
      </c>
      <c r="DE112" s="233" t="s">
        <v>7130</v>
      </c>
      <c r="DF112" s="232">
        <v>365</v>
      </c>
      <c r="DG112" s="232">
        <v>85</v>
      </c>
      <c r="DH112" s="232">
        <v>99</v>
      </c>
      <c r="DI112" s="232">
        <v>25</v>
      </c>
      <c r="DJ112" s="237">
        <v>46367</v>
      </c>
      <c r="DK112" s="232">
        <v>0.2</v>
      </c>
      <c r="DL112" s="232">
        <v>2026</v>
      </c>
      <c r="DM112" s="232">
        <v>9</v>
      </c>
      <c r="DN112" s="233" t="s">
        <v>8070</v>
      </c>
      <c r="DO112" s="232">
        <v>30000000</v>
      </c>
      <c r="DP112" s="235"/>
      <c r="DQ112" s="233" t="s">
        <v>3320</v>
      </c>
      <c r="DR112" s="233" t="s">
        <v>3320</v>
      </c>
      <c r="DS112" s="233" t="s">
        <v>3320</v>
      </c>
      <c r="DT112" s="233" t="s">
        <v>3320</v>
      </c>
      <c r="DU112" s="233" t="s">
        <v>3320</v>
      </c>
      <c r="DV112" s="233" t="s">
        <v>3320</v>
      </c>
      <c r="DW112" s="233" t="s">
        <v>3320</v>
      </c>
      <c r="DX112" s="233" t="s">
        <v>3320</v>
      </c>
      <c r="DY112" s="233" t="s">
        <v>3320</v>
      </c>
      <c r="DZ112" s="233" t="s">
        <v>3320</v>
      </c>
      <c r="EA112" s="233" t="s">
        <v>3320</v>
      </c>
      <c r="EB112" s="233" t="s">
        <v>3320</v>
      </c>
      <c r="EC112" s="233" t="s">
        <v>3320</v>
      </c>
      <c r="ED112" s="233" t="s">
        <v>3320</v>
      </c>
      <c r="EE112" s="233" t="s">
        <v>3320</v>
      </c>
      <c r="EF112" s="233" t="s">
        <v>3320</v>
      </c>
      <c r="EG112" s="233" t="s">
        <v>3320</v>
      </c>
      <c r="EH112" s="233" t="s">
        <v>3320</v>
      </c>
      <c r="EI112" s="233" t="s">
        <v>3320</v>
      </c>
      <c r="EJ112" s="233" t="s">
        <v>3320</v>
      </c>
      <c r="EK112" s="233" t="s">
        <v>3320</v>
      </c>
      <c r="EL112" s="233" t="s">
        <v>3320</v>
      </c>
      <c r="EM112" s="233" t="s">
        <v>3320</v>
      </c>
      <c r="EN112" s="233" t="s">
        <v>3320</v>
      </c>
      <c r="EO112" s="233" t="s">
        <v>3320</v>
      </c>
      <c r="EP112" s="233" t="s">
        <v>3320</v>
      </c>
      <c r="EQ112" s="233" t="s">
        <v>3320</v>
      </c>
      <c r="ER112" s="233" t="s">
        <v>3320</v>
      </c>
      <c r="ES112" s="233" t="s">
        <v>3320</v>
      </c>
      <c r="ET112" s="233" t="s">
        <v>3320</v>
      </c>
      <c r="EU112" s="233" t="s">
        <v>3320</v>
      </c>
      <c r="EV112" s="233" t="s">
        <v>3320</v>
      </c>
      <c r="EW112" s="233" t="s">
        <v>3320</v>
      </c>
      <c r="EX112" s="233" t="s">
        <v>3320</v>
      </c>
      <c r="EY112" s="233" t="s">
        <v>3320</v>
      </c>
      <c r="EZ112" s="233" t="s">
        <v>3320</v>
      </c>
      <c r="FA112" s="233" t="s">
        <v>3320</v>
      </c>
      <c r="FB112" s="233" t="s">
        <v>3320</v>
      </c>
      <c r="FC112" s="233" t="s">
        <v>3320</v>
      </c>
      <c r="FD112" s="233" t="s">
        <v>3320</v>
      </c>
      <c r="FE112" s="233" t="s">
        <v>3320</v>
      </c>
      <c r="FF112" s="233" t="s">
        <v>3320</v>
      </c>
      <c r="FG112" s="233" t="s">
        <v>3320</v>
      </c>
      <c r="FH112" s="233" t="s">
        <v>3320</v>
      </c>
      <c r="FI112" s="233" t="s">
        <v>3320</v>
      </c>
      <c r="FJ112" s="233" t="s">
        <v>3320</v>
      </c>
      <c r="FK112" s="233" t="s">
        <v>3320</v>
      </c>
      <c r="FL112" s="233" t="s">
        <v>3320</v>
      </c>
      <c r="FM112" s="233" t="s">
        <v>3320</v>
      </c>
      <c r="FN112" s="240">
        <v>197000000</v>
      </c>
      <c r="FO112" s="232">
        <v>197</v>
      </c>
      <c r="FP112" s="233" t="s">
        <v>733</v>
      </c>
      <c r="FQ112" s="233" t="s">
        <v>733</v>
      </c>
      <c r="FR112" s="233" t="s">
        <v>733</v>
      </c>
      <c r="FS112" s="233" t="s">
        <v>733</v>
      </c>
      <c r="FT112" s="233" t="s">
        <v>241</v>
      </c>
      <c r="FU112" s="233" t="s">
        <v>8071</v>
      </c>
      <c r="FV112" s="231" t="s">
        <v>8072</v>
      </c>
      <c r="FW112" s="241" t="s">
        <v>8069</v>
      </c>
      <c r="FX112" s="242">
        <v>115</v>
      </c>
      <c r="FY112" s="233" t="s">
        <v>8073</v>
      </c>
      <c r="FZ112" s="240">
        <v>197220000</v>
      </c>
      <c r="GA112" s="240">
        <v>10800000</v>
      </c>
      <c r="GB112" s="240">
        <v>8520000</v>
      </c>
      <c r="GC112" s="240">
        <v>3500000</v>
      </c>
      <c r="GD112" s="233" t="s">
        <v>8074</v>
      </c>
      <c r="GE112" s="233" t="s">
        <v>733</v>
      </c>
      <c r="GF112" s="233" t="s">
        <v>733</v>
      </c>
      <c r="GG112" s="233" t="s">
        <v>8075</v>
      </c>
      <c r="GH112" s="233" t="s">
        <v>733</v>
      </c>
      <c r="GI112" s="233" t="s">
        <v>733</v>
      </c>
      <c r="GJ112" s="233" t="s">
        <v>733</v>
      </c>
      <c r="GK112" s="233" t="s">
        <v>733</v>
      </c>
      <c r="GL112" s="233" t="s">
        <v>733</v>
      </c>
      <c r="GM112" s="243" t="s">
        <v>5676</v>
      </c>
      <c r="GN112" s="233" t="s">
        <v>3320</v>
      </c>
      <c r="GO112" s="233" t="s">
        <v>733</v>
      </c>
      <c r="GP112" s="233" t="s">
        <v>5872</v>
      </c>
      <c r="GQ112" s="233" t="s">
        <v>733</v>
      </c>
      <c r="GR112" s="233" t="s">
        <v>5679</v>
      </c>
      <c r="GS112" s="233" t="s">
        <v>3320</v>
      </c>
      <c r="GT112" s="233" t="s">
        <v>3320</v>
      </c>
      <c r="GU112" s="232">
        <v>0.5</v>
      </c>
      <c r="GV112" s="233" t="s">
        <v>733</v>
      </c>
      <c r="GW112" s="233" t="s">
        <v>5679</v>
      </c>
      <c r="GX112" s="233" t="s">
        <v>8076</v>
      </c>
      <c r="GY112" s="233" t="s">
        <v>733</v>
      </c>
      <c r="GZ112" s="233" t="s">
        <v>3320</v>
      </c>
      <c r="HA112" s="233" t="s">
        <v>8077</v>
      </c>
      <c r="HB112" s="233" t="s">
        <v>3320</v>
      </c>
      <c r="HC112" s="233" t="s">
        <v>5683</v>
      </c>
      <c r="HD112" s="233" t="s">
        <v>5683</v>
      </c>
      <c r="HE112" s="233" t="s">
        <v>5683</v>
      </c>
      <c r="HF112" s="233" t="s">
        <v>1214</v>
      </c>
      <c r="HG112" s="233" t="s">
        <v>1214</v>
      </c>
      <c r="HH112" s="244">
        <v>46084.967662037037</v>
      </c>
      <c r="HI112" s="244">
        <v>46084.994537037041</v>
      </c>
      <c r="HJ112" s="233" t="s">
        <v>5685</v>
      </c>
      <c r="HK112" s="233" t="s">
        <v>3320</v>
      </c>
      <c r="HL112" s="233" t="s">
        <v>3320</v>
      </c>
      <c r="HM112" s="233" t="s">
        <v>3320</v>
      </c>
      <c r="HN112" s="233" t="s">
        <v>3320</v>
      </c>
      <c r="HO112" s="233" t="s">
        <v>3320</v>
      </c>
      <c r="HP112" s="233" t="s">
        <v>3320</v>
      </c>
      <c r="HQ112" s="233" t="s">
        <v>3320</v>
      </c>
      <c r="HR112" s="233" t="s">
        <v>3320</v>
      </c>
      <c r="HS112" s="233" t="s">
        <v>3320</v>
      </c>
      <c r="HT112" s="233" t="s">
        <v>3320</v>
      </c>
      <c r="HU112" s="233" t="s">
        <v>3320</v>
      </c>
      <c r="HV112" s="233" t="s">
        <v>3320</v>
      </c>
      <c r="HW112" s="233" t="s">
        <v>3320</v>
      </c>
      <c r="HX112" s="233" t="s">
        <v>3320</v>
      </c>
      <c r="HY112" s="233" t="s">
        <v>3320</v>
      </c>
      <c r="HZ112" s="233" t="s">
        <v>3320</v>
      </c>
      <c r="IA112" s="233" t="s">
        <v>3320</v>
      </c>
      <c r="IB112" s="233" t="s">
        <v>3320</v>
      </c>
      <c r="IC112" s="233" t="s">
        <v>3320</v>
      </c>
      <c r="ID112" s="233" t="s">
        <v>3320</v>
      </c>
      <c r="IE112" s="233" t="s">
        <v>3320</v>
      </c>
      <c r="IF112" s="233" t="s">
        <v>3320</v>
      </c>
      <c r="IG112" s="233" t="s">
        <v>3320</v>
      </c>
      <c r="IH112" s="233" t="s">
        <v>3320</v>
      </c>
      <c r="II112" s="233" t="s">
        <v>3320</v>
      </c>
      <c r="IJ112" s="233" t="s">
        <v>3320</v>
      </c>
      <c r="IK112" s="233" t="s">
        <v>3320</v>
      </c>
      <c r="IL112" s="233" t="s">
        <v>3320</v>
      </c>
      <c r="IM112" s="233" t="s">
        <v>3320</v>
      </c>
      <c r="IN112" s="233" t="s">
        <v>3320</v>
      </c>
      <c r="IO112" s="233" t="s">
        <v>3320</v>
      </c>
      <c r="IP112" s="233" t="s">
        <v>3320</v>
      </c>
      <c r="IQ112" s="233" t="s">
        <v>3320</v>
      </c>
      <c r="IR112" s="233" t="s">
        <v>3320</v>
      </c>
      <c r="IS112" s="233" t="s">
        <v>3320</v>
      </c>
      <c r="IT112" s="233" t="s">
        <v>3320</v>
      </c>
      <c r="IU112" s="233" t="s">
        <v>3320</v>
      </c>
      <c r="IV112" s="233" t="s">
        <v>3320</v>
      </c>
      <c r="IW112" s="235"/>
      <c r="IX112" s="235"/>
      <c r="IY112" s="235"/>
      <c r="IZ112" s="235"/>
      <c r="JA112" s="235"/>
      <c r="JB112" s="233"/>
      <c r="JC112" s="233"/>
      <c r="JD112" s="233"/>
      <c r="JE112" s="235"/>
      <c r="JF112" s="232" t="s">
        <v>3320</v>
      </c>
      <c r="JG112" s="232" t="s">
        <v>3320</v>
      </c>
      <c r="JH112" s="232" t="s">
        <v>3320</v>
      </c>
      <c r="JI112" s="232" t="s">
        <v>3320</v>
      </c>
      <c r="JJ112" s="232" t="s">
        <v>3320</v>
      </c>
      <c r="JK112" s="233" t="s">
        <v>202</v>
      </c>
      <c r="JL112" s="235"/>
      <c r="JM112" s="235"/>
      <c r="JN112" s="235"/>
      <c r="JO112" s="232">
        <v>5</v>
      </c>
      <c r="JP112" s="232">
        <v>0</v>
      </c>
      <c r="JQ112" s="233"/>
      <c r="JR112" s="233"/>
      <c r="JS112" s="233"/>
      <c r="JT112" s="233"/>
      <c r="JU112" s="233"/>
      <c r="JV112" s="233"/>
      <c r="JW112" s="233"/>
      <c r="JX112" s="233"/>
      <c r="JY112" s="233"/>
      <c r="JZ112" s="233"/>
      <c r="KA112" s="233"/>
      <c r="KB112" s="233"/>
      <c r="KC112" s="233"/>
      <c r="KD112" s="233"/>
      <c r="KE112" s="233"/>
      <c r="KF112" s="233"/>
      <c r="KG112" s="233"/>
      <c r="KH112" s="233"/>
      <c r="KI112" s="233"/>
      <c r="KJ112" s="233"/>
      <c r="KK112" s="233"/>
      <c r="KL112" s="233"/>
      <c r="KM112" s="233"/>
      <c r="KN112" s="232" t="s">
        <v>3320</v>
      </c>
      <c r="KO112" s="232" t="s">
        <v>3320</v>
      </c>
      <c r="KP112" s="232" t="s">
        <v>3320</v>
      </c>
      <c r="KQ112" s="235"/>
      <c r="KR112" s="235"/>
      <c r="KS112" s="235"/>
      <c r="KT112" s="233"/>
      <c r="KU112" s="235"/>
      <c r="KV112" s="235"/>
      <c r="KW112" s="235"/>
      <c r="KX112" s="233"/>
      <c r="KY112" s="232">
        <v>180</v>
      </c>
      <c r="KZ112" s="236">
        <v>0</v>
      </c>
      <c r="LA112" s="235"/>
      <c r="LB112" s="232">
        <v>0</v>
      </c>
      <c r="LC112" s="233"/>
      <c r="LD112" s="235"/>
      <c r="LE112" s="235"/>
      <c r="LF112" s="235"/>
    </row>
    <row r="113" spans="1:318" ht="49.5" customHeight="1" thickBot="1">
      <c r="A113" s="231" t="s">
        <v>5638</v>
      </c>
      <c r="B113" s="232">
        <v>1063</v>
      </c>
      <c r="C113" s="233" t="s">
        <v>8078</v>
      </c>
      <c r="D113" s="233" t="s">
        <v>8079</v>
      </c>
      <c r="E113" s="232">
        <v>1063</v>
      </c>
      <c r="F113" s="235"/>
      <c r="G113" s="233" t="s">
        <v>8080</v>
      </c>
      <c r="H113" s="233" t="s">
        <v>8081</v>
      </c>
      <c r="I113" s="234">
        <v>4</v>
      </c>
      <c r="J113" s="235"/>
      <c r="K113" s="234" t="s">
        <v>202</v>
      </c>
      <c r="L113" s="235"/>
      <c r="M113" s="234">
        <v>4</v>
      </c>
      <c r="N113" s="235"/>
      <c r="O113" s="235"/>
      <c r="P113" s="235"/>
      <c r="Q113" s="235"/>
      <c r="R113" s="234" t="s">
        <v>202</v>
      </c>
      <c r="S113" s="235"/>
      <c r="T113" s="235"/>
      <c r="U113" s="235"/>
      <c r="V113" s="233" t="s">
        <v>8082</v>
      </c>
      <c r="W113" s="233" t="s">
        <v>5643</v>
      </c>
      <c r="X113" s="232">
        <v>1</v>
      </c>
      <c r="Y113" s="232">
        <v>90</v>
      </c>
      <c r="Z113" s="236">
        <v>0</v>
      </c>
      <c r="AA113" s="236">
        <v>0</v>
      </c>
      <c r="AB113" s="232">
        <v>1</v>
      </c>
      <c r="AC113" s="233" t="s">
        <v>8083</v>
      </c>
      <c r="AD113" s="233" t="s">
        <v>8084</v>
      </c>
      <c r="AE113" s="234" t="s">
        <v>5645</v>
      </c>
      <c r="AF113" s="233" t="s">
        <v>5646</v>
      </c>
      <c r="AG113" s="234" t="s">
        <v>5645</v>
      </c>
      <c r="AH113" s="231" t="s">
        <v>8083</v>
      </c>
      <c r="AI113" s="233" t="s">
        <v>8081</v>
      </c>
      <c r="AJ113" s="233" t="s">
        <v>5698</v>
      </c>
      <c r="AK113" s="233" t="s">
        <v>5698</v>
      </c>
      <c r="AL113" s="233" t="s">
        <v>8085</v>
      </c>
      <c r="AM113" s="233" t="s">
        <v>8086</v>
      </c>
      <c r="AN113" s="233" t="s">
        <v>8081</v>
      </c>
      <c r="AO113" s="233" t="s">
        <v>8087</v>
      </c>
      <c r="AP113" s="233" t="s">
        <v>5698</v>
      </c>
      <c r="AQ113" s="233" t="s">
        <v>8088</v>
      </c>
      <c r="AR113" s="233" t="s">
        <v>8089</v>
      </c>
      <c r="AS113" s="233" t="s">
        <v>8090</v>
      </c>
      <c r="AT113" s="233" t="s">
        <v>733</v>
      </c>
      <c r="AU113" s="233" t="s">
        <v>1214</v>
      </c>
      <c r="AV113" s="233" t="s">
        <v>1214</v>
      </c>
      <c r="AW113" s="233" t="s">
        <v>8091</v>
      </c>
      <c r="AX113" s="233" t="s">
        <v>8092</v>
      </c>
      <c r="AY113" s="233" t="s">
        <v>733</v>
      </c>
      <c r="AZ113" s="233" t="s">
        <v>8093</v>
      </c>
      <c r="BA113" s="233" t="s">
        <v>8094</v>
      </c>
      <c r="BB113" s="233" t="s">
        <v>8095</v>
      </c>
      <c r="BC113" s="233" t="s">
        <v>8096</v>
      </c>
      <c r="BD113" s="233" t="s">
        <v>8097</v>
      </c>
      <c r="BE113" s="233" t="s">
        <v>8098</v>
      </c>
      <c r="BF113" s="234" t="s">
        <v>1214</v>
      </c>
      <c r="BG113" s="233" t="s">
        <v>3320</v>
      </c>
      <c r="BH113" s="233" t="s">
        <v>2043</v>
      </c>
      <c r="BI113" s="233" t="s">
        <v>2043</v>
      </c>
      <c r="BJ113" s="233" t="s">
        <v>1264</v>
      </c>
      <c r="BK113" s="233" t="s">
        <v>8099</v>
      </c>
      <c r="BL113" s="234">
        <v>115</v>
      </c>
      <c r="BM113" s="233" t="s">
        <v>5665</v>
      </c>
      <c r="BN113" s="237">
        <v>47298</v>
      </c>
      <c r="BO113" s="232">
        <v>18</v>
      </c>
      <c r="BP113" s="232">
        <v>2029</v>
      </c>
      <c r="BQ113" s="232">
        <v>90</v>
      </c>
      <c r="BR113" s="234">
        <v>90</v>
      </c>
      <c r="BS113" s="233" t="s">
        <v>5666</v>
      </c>
      <c r="BT113" s="232">
        <v>182817</v>
      </c>
      <c r="BU113" s="234">
        <v>226.24</v>
      </c>
      <c r="BV113" s="238">
        <v>0.28999999999999998</v>
      </c>
      <c r="BW113" s="239" t="s">
        <v>910</v>
      </c>
      <c r="BX113" s="233" t="s">
        <v>733</v>
      </c>
      <c r="BY113" s="235"/>
      <c r="BZ113" s="232">
        <v>22.07</v>
      </c>
      <c r="CA113" s="233" t="s">
        <v>1214</v>
      </c>
      <c r="CB113" s="232">
        <v>660</v>
      </c>
      <c r="CC113" s="233" t="s">
        <v>5713</v>
      </c>
      <c r="CD113" s="233" t="s">
        <v>5668</v>
      </c>
      <c r="CE113" s="233" t="s">
        <v>3320</v>
      </c>
      <c r="CF113" s="233" t="s">
        <v>733</v>
      </c>
      <c r="CG113" s="233" t="s">
        <v>733</v>
      </c>
      <c r="CH113" s="232">
        <v>1934</v>
      </c>
      <c r="CI113" s="232">
        <v>1857</v>
      </c>
      <c r="CJ113" s="233" t="s">
        <v>8100</v>
      </c>
      <c r="CK113" s="232">
        <v>365</v>
      </c>
      <c r="CL113" s="232">
        <v>88</v>
      </c>
      <c r="CM113" s="232">
        <v>98</v>
      </c>
      <c r="CN113" s="232">
        <v>30</v>
      </c>
      <c r="CO113" s="237">
        <v>46689</v>
      </c>
      <c r="CP113" s="232">
        <v>2027</v>
      </c>
      <c r="CQ113" s="232">
        <v>0.3</v>
      </c>
      <c r="CR113" s="232">
        <v>23</v>
      </c>
      <c r="CS113" s="233" t="s">
        <v>8101</v>
      </c>
      <c r="CT113" s="232">
        <v>9000000</v>
      </c>
      <c r="CU113" s="233" t="s">
        <v>3320</v>
      </c>
      <c r="CV113" s="233" t="s">
        <v>3320</v>
      </c>
      <c r="CW113" s="233" t="s">
        <v>3320</v>
      </c>
      <c r="CX113" s="233" t="s">
        <v>3320</v>
      </c>
      <c r="CY113" s="233" t="s">
        <v>3320</v>
      </c>
      <c r="CZ113" s="233" t="s">
        <v>3320</v>
      </c>
      <c r="DA113" s="233" t="s">
        <v>3320</v>
      </c>
      <c r="DB113" s="233" t="s">
        <v>3320</v>
      </c>
      <c r="DC113" s="233" t="s">
        <v>3320</v>
      </c>
      <c r="DD113" s="233" t="s">
        <v>3320</v>
      </c>
      <c r="DE113" s="235"/>
      <c r="DF113" s="233" t="s">
        <v>3320</v>
      </c>
      <c r="DG113" s="233" t="s">
        <v>3320</v>
      </c>
      <c r="DH113" s="233" t="s">
        <v>3320</v>
      </c>
      <c r="DI113" s="233" t="s">
        <v>3320</v>
      </c>
      <c r="DJ113" s="233" t="s">
        <v>3320</v>
      </c>
      <c r="DK113" s="233" t="s">
        <v>3320</v>
      </c>
      <c r="DL113" s="235"/>
      <c r="DM113" s="233" t="s">
        <v>3320</v>
      </c>
      <c r="DN113" s="233" t="s">
        <v>3320</v>
      </c>
      <c r="DO113" s="233" t="s">
        <v>3320</v>
      </c>
      <c r="DP113" s="235"/>
      <c r="DQ113" s="233" t="s">
        <v>3320</v>
      </c>
      <c r="DR113" s="233" t="s">
        <v>3320</v>
      </c>
      <c r="DS113" s="233" t="s">
        <v>3320</v>
      </c>
      <c r="DT113" s="233" t="s">
        <v>3320</v>
      </c>
      <c r="DU113" s="233" t="s">
        <v>3320</v>
      </c>
      <c r="DV113" s="233" t="s">
        <v>3320</v>
      </c>
      <c r="DW113" s="233" t="s">
        <v>3320</v>
      </c>
      <c r="DX113" s="233" t="s">
        <v>3320</v>
      </c>
      <c r="DY113" s="233" t="s">
        <v>3320</v>
      </c>
      <c r="DZ113" s="233" t="s">
        <v>3320</v>
      </c>
      <c r="EA113" s="233" t="s">
        <v>3320</v>
      </c>
      <c r="EB113" s="233" t="s">
        <v>3320</v>
      </c>
      <c r="EC113" s="233" t="s">
        <v>3320</v>
      </c>
      <c r="ED113" s="233" t="s">
        <v>3320</v>
      </c>
      <c r="EE113" s="233" t="s">
        <v>3320</v>
      </c>
      <c r="EF113" s="233" t="s">
        <v>3320</v>
      </c>
      <c r="EG113" s="233" t="s">
        <v>3320</v>
      </c>
      <c r="EH113" s="233" t="s">
        <v>3320</v>
      </c>
      <c r="EI113" s="233" t="s">
        <v>3320</v>
      </c>
      <c r="EJ113" s="233" t="s">
        <v>3320</v>
      </c>
      <c r="EK113" s="233" t="s">
        <v>3320</v>
      </c>
      <c r="EL113" s="233" t="s">
        <v>3320</v>
      </c>
      <c r="EM113" s="233" t="s">
        <v>3320</v>
      </c>
      <c r="EN113" s="233" t="s">
        <v>3320</v>
      </c>
      <c r="EO113" s="233" t="s">
        <v>3320</v>
      </c>
      <c r="EP113" s="233" t="s">
        <v>3320</v>
      </c>
      <c r="EQ113" s="233" t="s">
        <v>3320</v>
      </c>
      <c r="ER113" s="233" t="s">
        <v>3320</v>
      </c>
      <c r="ES113" s="233" t="s">
        <v>3320</v>
      </c>
      <c r="ET113" s="233" t="s">
        <v>3320</v>
      </c>
      <c r="EU113" s="233" t="s">
        <v>3320</v>
      </c>
      <c r="EV113" s="233" t="s">
        <v>3320</v>
      </c>
      <c r="EW113" s="233" t="s">
        <v>3320</v>
      </c>
      <c r="EX113" s="233" t="s">
        <v>3320</v>
      </c>
      <c r="EY113" s="233" t="s">
        <v>3320</v>
      </c>
      <c r="EZ113" s="233" t="s">
        <v>3320</v>
      </c>
      <c r="FA113" s="233" t="s">
        <v>3320</v>
      </c>
      <c r="FB113" s="233" t="s">
        <v>3320</v>
      </c>
      <c r="FC113" s="233" t="s">
        <v>3320</v>
      </c>
      <c r="FD113" s="233" t="s">
        <v>3320</v>
      </c>
      <c r="FE113" s="233" t="s">
        <v>3320</v>
      </c>
      <c r="FF113" s="233" t="s">
        <v>3320</v>
      </c>
      <c r="FG113" s="233" t="s">
        <v>3320</v>
      </c>
      <c r="FH113" s="233" t="s">
        <v>3320</v>
      </c>
      <c r="FI113" s="233" t="s">
        <v>3320</v>
      </c>
      <c r="FJ113" s="233" t="s">
        <v>3320</v>
      </c>
      <c r="FK113" s="233" t="s">
        <v>3320</v>
      </c>
      <c r="FL113" s="233" t="s">
        <v>3320</v>
      </c>
      <c r="FM113" s="233" t="s">
        <v>3320</v>
      </c>
      <c r="FN113" s="240">
        <v>96425700</v>
      </c>
      <c r="FO113" s="232">
        <v>96</v>
      </c>
      <c r="FP113" s="233" t="s">
        <v>1214</v>
      </c>
      <c r="FQ113" s="233" t="s">
        <v>733</v>
      </c>
      <c r="FR113" s="233" t="s">
        <v>733</v>
      </c>
      <c r="FS113" s="233" t="s">
        <v>733</v>
      </c>
      <c r="FT113" s="233" t="s">
        <v>8102</v>
      </c>
      <c r="FU113" s="233" t="s">
        <v>8103</v>
      </c>
      <c r="FV113" s="233" t="s">
        <v>8104</v>
      </c>
      <c r="FW113" s="241" t="s">
        <v>8099</v>
      </c>
      <c r="FX113" s="242">
        <v>115</v>
      </c>
      <c r="FY113" s="233" t="s">
        <v>8105</v>
      </c>
      <c r="FZ113" s="240">
        <v>96425700</v>
      </c>
      <c r="GA113" s="240">
        <v>14000000</v>
      </c>
      <c r="GB113" s="232">
        <v>500</v>
      </c>
      <c r="GC113" s="240">
        <v>1200</v>
      </c>
      <c r="GD113" s="233" t="s">
        <v>8106</v>
      </c>
      <c r="GE113" s="233" t="s">
        <v>733</v>
      </c>
      <c r="GF113" s="233" t="s">
        <v>733</v>
      </c>
      <c r="GG113" s="233" t="s">
        <v>8107</v>
      </c>
      <c r="GH113" s="233" t="s">
        <v>733</v>
      </c>
      <c r="GI113" s="233" t="s">
        <v>733</v>
      </c>
      <c r="GJ113" s="233" t="s">
        <v>733</v>
      </c>
      <c r="GK113" s="233" t="s">
        <v>733</v>
      </c>
      <c r="GL113" s="233" t="s">
        <v>733</v>
      </c>
      <c r="GM113" s="243" t="s">
        <v>5676</v>
      </c>
      <c r="GN113" s="233" t="s">
        <v>3320</v>
      </c>
      <c r="GO113" s="233" t="s">
        <v>733</v>
      </c>
      <c r="GP113" s="233" t="s">
        <v>5721</v>
      </c>
      <c r="GQ113" s="233" t="s">
        <v>1214</v>
      </c>
      <c r="GR113" s="233" t="s">
        <v>1214</v>
      </c>
      <c r="GS113" s="233" t="s">
        <v>3320</v>
      </c>
      <c r="GT113" s="233" t="s">
        <v>3320</v>
      </c>
      <c r="GU113" s="233" t="s">
        <v>3320</v>
      </c>
      <c r="GV113" s="233" t="s">
        <v>1214</v>
      </c>
      <c r="GW113" s="233" t="s">
        <v>1214</v>
      </c>
      <c r="GX113" s="233" t="s">
        <v>3320</v>
      </c>
      <c r="GY113" s="233" t="s">
        <v>1214</v>
      </c>
      <c r="GZ113" s="233" t="s">
        <v>3320</v>
      </c>
      <c r="HA113" s="233" t="s">
        <v>8108</v>
      </c>
      <c r="HB113" s="233" t="s">
        <v>8109</v>
      </c>
      <c r="HC113" s="233" t="s">
        <v>3320</v>
      </c>
      <c r="HD113" s="233" t="s">
        <v>3320</v>
      </c>
      <c r="HE113" s="233" t="s">
        <v>3320</v>
      </c>
      <c r="HF113" s="233" t="s">
        <v>733</v>
      </c>
      <c r="HG113" s="233" t="s">
        <v>1214</v>
      </c>
      <c r="HH113" s="244">
        <v>46083.715486111112</v>
      </c>
      <c r="HI113" s="244">
        <v>46084.864247685182</v>
      </c>
      <c r="HJ113" s="233" t="s">
        <v>5685</v>
      </c>
      <c r="HK113" s="233" t="s">
        <v>3320</v>
      </c>
      <c r="HL113" s="233" t="s">
        <v>3320</v>
      </c>
      <c r="HM113" s="233" t="s">
        <v>3320</v>
      </c>
      <c r="HN113" s="233" t="s">
        <v>3320</v>
      </c>
      <c r="HO113" s="233" t="s">
        <v>3320</v>
      </c>
      <c r="HP113" s="233" t="s">
        <v>3320</v>
      </c>
      <c r="HQ113" s="233" t="s">
        <v>3320</v>
      </c>
      <c r="HR113" s="233" t="s">
        <v>3320</v>
      </c>
      <c r="HS113" s="233" t="s">
        <v>3320</v>
      </c>
      <c r="HT113" s="233" t="s">
        <v>3320</v>
      </c>
      <c r="HU113" s="233" t="s">
        <v>3320</v>
      </c>
      <c r="HV113" s="233" t="s">
        <v>3320</v>
      </c>
      <c r="HW113" s="233" t="s">
        <v>3320</v>
      </c>
      <c r="HX113" s="233" t="s">
        <v>3320</v>
      </c>
      <c r="HY113" s="233" t="s">
        <v>3320</v>
      </c>
      <c r="HZ113" s="233" t="s">
        <v>3320</v>
      </c>
      <c r="IA113" s="233" t="s">
        <v>3320</v>
      </c>
      <c r="IB113" s="233" t="s">
        <v>3320</v>
      </c>
      <c r="IC113" s="233" t="s">
        <v>3320</v>
      </c>
      <c r="ID113" s="233" t="s">
        <v>3320</v>
      </c>
      <c r="IE113" s="233" t="s">
        <v>3320</v>
      </c>
      <c r="IF113" s="233" t="s">
        <v>3320</v>
      </c>
      <c r="IG113" s="233" t="s">
        <v>3320</v>
      </c>
      <c r="IH113" s="233" t="s">
        <v>3320</v>
      </c>
      <c r="II113" s="233" t="s">
        <v>3320</v>
      </c>
      <c r="IJ113" s="233" t="s">
        <v>3320</v>
      </c>
      <c r="IK113" s="233" t="s">
        <v>3320</v>
      </c>
      <c r="IL113" s="233" t="s">
        <v>3320</v>
      </c>
      <c r="IM113" s="233" t="s">
        <v>3320</v>
      </c>
      <c r="IN113" s="233" t="s">
        <v>3320</v>
      </c>
      <c r="IO113" s="233" t="s">
        <v>3320</v>
      </c>
      <c r="IP113" s="233" t="s">
        <v>3320</v>
      </c>
      <c r="IQ113" s="233" t="s">
        <v>3320</v>
      </c>
      <c r="IR113" s="233" t="s">
        <v>3320</v>
      </c>
      <c r="IS113" s="233" t="s">
        <v>3320</v>
      </c>
      <c r="IT113" s="233" t="s">
        <v>3320</v>
      </c>
      <c r="IU113" s="233" t="s">
        <v>3320</v>
      </c>
      <c r="IV113" s="233" t="s">
        <v>3320</v>
      </c>
      <c r="IW113" s="233" t="s">
        <v>5773</v>
      </c>
      <c r="IX113" s="234" t="s">
        <v>5774</v>
      </c>
      <c r="IY113" s="234" t="s">
        <v>5774</v>
      </c>
      <c r="IZ113" s="233" t="s">
        <v>5775</v>
      </c>
      <c r="JA113" s="235"/>
      <c r="JB113" s="233"/>
      <c r="JC113" s="233"/>
      <c r="JD113" s="233"/>
      <c r="JE113" s="235"/>
      <c r="JF113" s="232" t="s">
        <v>3320</v>
      </c>
      <c r="JG113" s="232" t="s">
        <v>3320</v>
      </c>
      <c r="JH113" s="232" t="s">
        <v>3320</v>
      </c>
      <c r="JI113" s="232" t="s">
        <v>3320</v>
      </c>
      <c r="JJ113" s="232" t="s">
        <v>3320</v>
      </c>
      <c r="JK113" s="233" t="s">
        <v>202</v>
      </c>
      <c r="JL113" s="235"/>
      <c r="JM113" s="235"/>
      <c r="JN113" s="235"/>
      <c r="JO113" s="232">
        <v>7</v>
      </c>
      <c r="JP113" s="232">
        <v>0</v>
      </c>
      <c r="JQ113" s="233"/>
      <c r="JR113" s="233"/>
      <c r="JS113" s="233"/>
      <c r="JT113" s="233"/>
      <c r="JU113" s="233"/>
      <c r="JV113" s="233"/>
      <c r="JW113" s="233"/>
      <c r="JX113" s="233"/>
      <c r="JY113" s="233"/>
      <c r="JZ113" s="233"/>
      <c r="KA113" s="233"/>
      <c r="KB113" s="233"/>
      <c r="KC113" s="233"/>
      <c r="KD113" s="233"/>
      <c r="KE113" s="233"/>
      <c r="KF113" s="233"/>
      <c r="KG113" s="233"/>
      <c r="KH113" s="233"/>
      <c r="KI113" s="233"/>
      <c r="KJ113" s="233"/>
      <c r="KK113" s="233"/>
      <c r="KL113" s="233"/>
      <c r="KM113" s="233"/>
      <c r="KN113" s="232" t="s">
        <v>3320</v>
      </c>
      <c r="KO113" s="232" t="s">
        <v>3320</v>
      </c>
      <c r="KP113" s="232" t="s">
        <v>3320</v>
      </c>
      <c r="KQ113" s="235"/>
      <c r="KR113" s="235"/>
      <c r="KS113" s="235"/>
      <c r="KT113" s="233"/>
      <c r="KU113" s="235"/>
      <c r="KV113" s="235"/>
      <c r="KW113" s="235"/>
      <c r="KX113" s="233"/>
      <c r="KY113" s="232">
        <v>90</v>
      </c>
      <c r="KZ113" s="236">
        <v>0</v>
      </c>
      <c r="LA113" s="235"/>
      <c r="LB113" s="232">
        <v>0</v>
      </c>
      <c r="LC113" s="233"/>
      <c r="LD113" s="235"/>
      <c r="LE113" s="235"/>
      <c r="LF113" s="235"/>
    </row>
    <row r="114" spans="1:318" ht="49.5" customHeight="1" thickBot="1">
      <c r="A114" s="231" t="s">
        <v>5638</v>
      </c>
      <c r="B114" s="232">
        <v>901</v>
      </c>
      <c r="C114" s="233" t="s">
        <v>8110</v>
      </c>
      <c r="D114" s="233" t="s">
        <v>8111</v>
      </c>
      <c r="E114" s="232">
        <v>901</v>
      </c>
      <c r="F114" s="235"/>
      <c r="G114" s="233" t="s">
        <v>6806</v>
      </c>
      <c r="H114" s="233" t="s">
        <v>6807</v>
      </c>
      <c r="I114" s="234">
        <v>4</v>
      </c>
      <c r="J114" s="235"/>
      <c r="K114" s="234" t="s">
        <v>202</v>
      </c>
      <c r="L114" s="235"/>
      <c r="M114" s="234">
        <v>4</v>
      </c>
      <c r="N114" s="235"/>
      <c r="O114" s="235"/>
      <c r="P114" s="235"/>
      <c r="Q114" s="235"/>
      <c r="R114" s="234" t="s">
        <v>202</v>
      </c>
      <c r="S114" s="235"/>
      <c r="T114" s="235"/>
      <c r="U114" s="235"/>
      <c r="V114" s="233" t="s">
        <v>1816</v>
      </c>
      <c r="W114" s="233" t="s">
        <v>5643</v>
      </c>
      <c r="X114" s="232">
        <v>1</v>
      </c>
      <c r="Y114" s="232">
        <v>200</v>
      </c>
      <c r="Z114" s="236">
        <v>0</v>
      </c>
      <c r="AA114" s="236">
        <v>0</v>
      </c>
      <c r="AB114" s="232">
        <v>1</v>
      </c>
      <c r="AC114" s="233" t="s">
        <v>6660</v>
      </c>
      <c r="AD114" s="233" t="s">
        <v>6661</v>
      </c>
      <c r="AE114" s="234" t="s">
        <v>5645</v>
      </c>
      <c r="AF114" s="233" t="s">
        <v>5646</v>
      </c>
      <c r="AG114" s="234" t="s">
        <v>5645</v>
      </c>
      <c r="AH114" s="233" t="s">
        <v>6660</v>
      </c>
      <c r="AI114" s="233" t="s">
        <v>6662</v>
      </c>
      <c r="AJ114" s="233" t="s">
        <v>6808</v>
      </c>
      <c r="AK114" s="233" t="s">
        <v>6809</v>
      </c>
      <c r="AL114" s="233" t="s">
        <v>6810</v>
      </c>
      <c r="AM114" s="233" t="s">
        <v>6811</v>
      </c>
      <c r="AN114" s="233" t="s">
        <v>3320</v>
      </c>
      <c r="AO114" s="233" t="s">
        <v>6812</v>
      </c>
      <c r="AP114" s="233" t="s">
        <v>6666</v>
      </c>
      <c r="AQ114" s="233" t="s">
        <v>6667</v>
      </c>
      <c r="AR114" s="233" t="s">
        <v>6668</v>
      </c>
      <c r="AS114" s="233" t="s">
        <v>6669</v>
      </c>
      <c r="AT114" s="233" t="s">
        <v>733</v>
      </c>
      <c r="AU114" s="233" t="s">
        <v>733</v>
      </c>
      <c r="AV114" s="233" t="s">
        <v>733</v>
      </c>
      <c r="AW114" s="233" t="s">
        <v>3320</v>
      </c>
      <c r="AX114" s="233" t="s">
        <v>6670</v>
      </c>
      <c r="AY114" s="233" t="s">
        <v>733</v>
      </c>
      <c r="AZ114" s="233" t="s">
        <v>6813</v>
      </c>
      <c r="BA114" s="233" t="s">
        <v>6672</v>
      </c>
      <c r="BB114" s="233" t="s">
        <v>6673</v>
      </c>
      <c r="BC114" s="233" t="s">
        <v>6674</v>
      </c>
      <c r="BD114" s="254" t="s">
        <v>6814</v>
      </c>
      <c r="BE114" s="235"/>
      <c r="BF114" s="234" t="s">
        <v>1214</v>
      </c>
      <c r="BG114" s="233" t="s">
        <v>3320</v>
      </c>
      <c r="BH114" s="233" t="s">
        <v>5709</v>
      </c>
      <c r="BI114" s="233" t="s">
        <v>5709</v>
      </c>
      <c r="BJ114" s="233" t="s">
        <v>6483</v>
      </c>
      <c r="BK114" s="233" t="s">
        <v>7998</v>
      </c>
      <c r="BL114" s="234">
        <v>230</v>
      </c>
      <c r="BM114" s="233" t="s">
        <v>5712</v>
      </c>
      <c r="BN114" s="237">
        <v>47087</v>
      </c>
      <c r="BO114" s="232">
        <v>24</v>
      </c>
      <c r="BP114" s="232">
        <v>2028</v>
      </c>
      <c r="BQ114" s="232">
        <v>200</v>
      </c>
      <c r="BR114" s="234">
        <v>200</v>
      </c>
      <c r="BS114" s="233" t="s">
        <v>5666</v>
      </c>
      <c r="BT114" s="232">
        <v>55</v>
      </c>
      <c r="BU114" s="234">
        <v>677.54</v>
      </c>
      <c r="BV114" s="238">
        <v>0.39</v>
      </c>
      <c r="BW114" s="239" t="s">
        <v>202</v>
      </c>
      <c r="BX114" s="233" t="s">
        <v>733</v>
      </c>
      <c r="BY114" s="235"/>
      <c r="BZ114" s="232">
        <v>26.44</v>
      </c>
      <c r="CA114" s="233" t="s">
        <v>733</v>
      </c>
      <c r="CB114" s="232">
        <v>600</v>
      </c>
      <c r="CC114" s="233" t="s">
        <v>5713</v>
      </c>
      <c r="CD114" s="233" t="s">
        <v>5801</v>
      </c>
      <c r="CE114" s="233" t="s">
        <v>3320</v>
      </c>
      <c r="CF114" s="233" t="s">
        <v>733</v>
      </c>
      <c r="CG114" s="233" t="s">
        <v>1214</v>
      </c>
      <c r="CH114" s="232">
        <v>2317</v>
      </c>
      <c r="CI114" s="233" t="s">
        <v>3320</v>
      </c>
      <c r="CJ114" s="233" t="s">
        <v>8112</v>
      </c>
      <c r="CK114" s="232">
        <v>365</v>
      </c>
      <c r="CL114" s="232">
        <v>94.5</v>
      </c>
      <c r="CM114" s="232">
        <v>98</v>
      </c>
      <c r="CN114" s="232">
        <v>25</v>
      </c>
      <c r="CO114" s="237">
        <v>46356</v>
      </c>
      <c r="CP114" s="232">
        <v>2026</v>
      </c>
      <c r="CQ114" s="232">
        <v>1.45</v>
      </c>
      <c r="CR114" s="232">
        <v>8</v>
      </c>
      <c r="CS114" s="233" t="s">
        <v>8113</v>
      </c>
      <c r="CT114" s="232">
        <v>15000000</v>
      </c>
      <c r="CU114" s="233" t="s">
        <v>3320</v>
      </c>
      <c r="CV114" s="233" t="s">
        <v>3320</v>
      </c>
      <c r="CW114" s="233" t="s">
        <v>3320</v>
      </c>
      <c r="CX114" s="233" t="s">
        <v>3320</v>
      </c>
      <c r="CY114" s="233" t="s">
        <v>3320</v>
      </c>
      <c r="CZ114" s="233" t="s">
        <v>3320</v>
      </c>
      <c r="DA114" s="233" t="s">
        <v>3320</v>
      </c>
      <c r="DB114" s="233" t="s">
        <v>3320</v>
      </c>
      <c r="DC114" s="233" t="s">
        <v>3320</v>
      </c>
      <c r="DD114" s="233" t="s">
        <v>3320</v>
      </c>
      <c r="DE114" s="235"/>
      <c r="DF114" s="233" t="s">
        <v>3320</v>
      </c>
      <c r="DG114" s="233" t="s">
        <v>3320</v>
      </c>
      <c r="DH114" s="233" t="s">
        <v>3320</v>
      </c>
      <c r="DI114" s="233" t="s">
        <v>3320</v>
      </c>
      <c r="DJ114" s="233" t="s">
        <v>3320</v>
      </c>
      <c r="DK114" s="233" t="s">
        <v>3320</v>
      </c>
      <c r="DL114" s="235"/>
      <c r="DM114" s="233" t="s">
        <v>3320</v>
      </c>
      <c r="DN114" s="233" t="s">
        <v>3320</v>
      </c>
      <c r="DO114" s="233" t="s">
        <v>3320</v>
      </c>
      <c r="DP114" s="235"/>
      <c r="DQ114" s="233" t="s">
        <v>3320</v>
      </c>
      <c r="DR114" s="233" t="s">
        <v>3320</v>
      </c>
      <c r="DS114" s="233" t="s">
        <v>3320</v>
      </c>
      <c r="DT114" s="233" t="s">
        <v>3320</v>
      </c>
      <c r="DU114" s="233" t="s">
        <v>3320</v>
      </c>
      <c r="DV114" s="233" t="s">
        <v>3320</v>
      </c>
      <c r="DW114" s="233" t="s">
        <v>3320</v>
      </c>
      <c r="DX114" s="233" t="s">
        <v>3320</v>
      </c>
      <c r="DY114" s="233" t="s">
        <v>3320</v>
      </c>
      <c r="DZ114" s="233" t="s">
        <v>3320</v>
      </c>
      <c r="EA114" s="233" t="s">
        <v>3320</v>
      </c>
      <c r="EB114" s="233" t="s">
        <v>3320</v>
      </c>
      <c r="EC114" s="233" t="s">
        <v>3320</v>
      </c>
      <c r="ED114" s="233" t="s">
        <v>3320</v>
      </c>
      <c r="EE114" s="233" t="s">
        <v>3320</v>
      </c>
      <c r="EF114" s="233" t="s">
        <v>3320</v>
      </c>
      <c r="EG114" s="233" t="s">
        <v>3320</v>
      </c>
      <c r="EH114" s="233" t="s">
        <v>3320</v>
      </c>
      <c r="EI114" s="233" t="s">
        <v>3320</v>
      </c>
      <c r="EJ114" s="233" t="s">
        <v>3320</v>
      </c>
      <c r="EK114" s="233" t="s">
        <v>3320</v>
      </c>
      <c r="EL114" s="233" t="s">
        <v>3320</v>
      </c>
      <c r="EM114" s="233" t="s">
        <v>3320</v>
      </c>
      <c r="EN114" s="233" t="s">
        <v>3320</v>
      </c>
      <c r="EO114" s="233" t="s">
        <v>3320</v>
      </c>
      <c r="EP114" s="233" t="s">
        <v>3320</v>
      </c>
      <c r="EQ114" s="233" t="s">
        <v>3320</v>
      </c>
      <c r="ER114" s="233" t="s">
        <v>3320</v>
      </c>
      <c r="ES114" s="233" t="s">
        <v>3320</v>
      </c>
      <c r="ET114" s="233" t="s">
        <v>3320</v>
      </c>
      <c r="EU114" s="233" t="s">
        <v>3320</v>
      </c>
      <c r="EV114" s="233" t="s">
        <v>3320</v>
      </c>
      <c r="EW114" s="233" t="s">
        <v>3320</v>
      </c>
      <c r="EX114" s="233" t="s">
        <v>3320</v>
      </c>
      <c r="EY114" s="233" t="s">
        <v>3320</v>
      </c>
      <c r="EZ114" s="233" t="s">
        <v>3320</v>
      </c>
      <c r="FA114" s="233" t="s">
        <v>3320</v>
      </c>
      <c r="FB114" s="233" t="s">
        <v>3320</v>
      </c>
      <c r="FC114" s="233" t="s">
        <v>3320</v>
      </c>
      <c r="FD114" s="233" t="s">
        <v>3320</v>
      </c>
      <c r="FE114" s="233" t="s">
        <v>3320</v>
      </c>
      <c r="FF114" s="233" t="s">
        <v>3320</v>
      </c>
      <c r="FG114" s="233" t="s">
        <v>3320</v>
      </c>
      <c r="FH114" s="233" t="s">
        <v>3320</v>
      </c>
      <c r="FI114" s="233" t="s">
        <v>3320</v>
      </c>
      <c r="FJ114" s="233" t="s">
        <v>3320</v>
      </c>
      <c r="FK114" s="233" t="s">
        <v>3320</v>
      </c>
      <c r="FL114" s="233" t="s">
        <v>3320</v>
      </c>
      <c r="FM114" s="233" t="s">
        <v>3320</v>
      </c>
      <c r="FN114" s="240">
        <v>285500000</v>
      </c>
      <c r="FO114" s="232">
        <v>286</v>
      </c>
      <c r="FP114" s="233" t="s">
        <v>733</v>
      </c>
      <c r="FQ114" s="233" t="s">
        <v>733</v>
      </c>
      <c r="FR114" s="233" t="s">
        <v>733</v>
      </c>
      <c r="FS114" s="233" t="s">
        <v>733</v>
      </c>
      <c r="FT114" s="233" t="s">
        <v>1816</v>
      </c>
      <c r="FU114" s="233" t="s">
        <v>8114</v>
      </c>
      <c r="FV114" s="233" t="s">
        <v>8115</v>
      </c>
      <c r="FW114" s="241" t="s">
        <v>7998</v>
      </c>
      <c r="FX114" s="242">
        <v>230</v>
      </c>
      <c r="FY114" s="233" t="s">
        <v>8116</v>
      </c>
      <c r="FZ114" s="240">
        <v>1615970</v>
      </c>
      <c r="GA114" s="240">
        <v>56000000</v>
      </c>
      <c r="GB114" s="232">
        <v>332</v>
      </c>
      <c r="GC114" s="232">
        <v>452</v>
      </c>
      <c r="GD114" s="233" t="s">
        <v>8117</v>
      </c>
      <c r="GE114" s="233" t="s">
        <v>733</v>
      </c>
      <c r="GF114" s="233" t="s">
        <v>733</v>
      </c>
      <c r="GG114" s="233" t="s">
        <v>6683</v>
      </c>
      <c r="GH114" s="233" t="s">
        <v>733</v>
      </c>
      <c r="GI114" s="233" t="s">
        <v>733</v>
      </c>
      <c r="GJ114" s="233" t="s">
        <v>733</v>
      </c>
      <c r="GK114" s="233" t="s">
        <v>733</v>
      </c>
      <c r="GL114" s="233" t="s">
        <v>733</v>
      </c>
      <c r="GM114" s="243" t="s">
        <v>5676</v>
      </c>
      <c r="GN114" s="233" t="s">
        <v>3320</v>
      </c>
      <c r="GO114" s="233" t="s">
        <v>733</v>
      </c>
      <c r="GP114" s="233" t="s">
        <v>5721</v>
      </c>
      <c r="GQ114" s="233" t="s">
        <v>1214</v>
      </c>
      <c r="GR114" s="233" t="s">
        <v>1214</v>
      </c>
      <c r="GS114" s="233" t="s">
        <v>3320</v>
      </c>
      <c r="GT114" s="233" t="s">
        <v>3320</v>
      </c>
      <c r="GU114" s="232">
        <v>0</v>
      </c>
      <c r="GV114" s="233" t="s">
        <v>1214</v>
      </c>
      <c r="GW114" s="233" t="s">
        <v>1214</v>
      </c>
      <c r="GX114" s="233" t="s">
        <v>3320</v>
      </c>
      <c r="GY114" s="233" t="s">
        <v>1214</v>
      </c>
      <c r="GZ114" s="233" t="s">
        <v>3320</v>
      </c>
      <c r="HA114" s="233" t="s">
        <v>3320</v>
      </c>
      <c r="HB114" s="233" t="s">
        <v>3320</v>
      </c>
      <c r="HC114" s="233" t="s">
        <v>3320</v>
      </c>
      <c r="HD114" s="233" t="s">
        <v>3320</v>
      </c>
      <c r="HE114" s="233" t="s">
        <v>3320</v>
      </c>
      <c r="HF114" s="233" t="s">
        <v>733</v>
      </c>
      <c r="HG114" s="233" t="s">
        <v>1214</v>
      </c>
      <c r="HH114" s="244">
        <v>46079.852905092594</v>
      </c>
      <c r="HI114" s="244">
        <v>46084.829074074078</v>
      </c>
      <c r="HJ114" s="233" t="s">
        <v>5685</v>
      </c>
      <c r="HK114" s="233" t="s">
        <v>3320</v>
      </c>
      <c r="HL114" s="233" t="s">
        <v>3320</v>
      </c>
      <c r="HM114" s="233" t="s">
        <v>3320</v>
      </c>
      <c r="HN114" s="233" t="s">
        <v>3320</v>
      </c>
      <c r="HO114" s="233" t="s">
        <v>3320</v>
      </c>
      <c r="HP114" s="233" t="s">
        <v>3320</v>
      </c>
      <c r="HQ114" s="233" t="s">
        <v>3320</v>
      </c>
      <c r="HR114" s="233" t="s">
        <v>3320</v>
      </c>
      <c r="HS114" s="233" t="s">
        <v>3320</v>
      </c>
      <c r="HT114" s="233" t="s">
        <v>3320</v>
      </c>
      <c r="HU114" s="233" t="s">
        <v>3320</v>
      </c>
      <c r="HV114" s="233" t="s">
        <v>3320</v>
      </c>
      <c r="HW114" s="233" t="s">
        <v>3320</v>
      </c>
      <c r="HX114" s="233" t="s">
        <v>3320</v>
      </c>
      <c r="HY114" s="233" t="s">
        <v>3320</v>
      </c>
      <c r="HZ114" s="233" t="s">
        <v>3320</v>
      </c>
      <c r="IA114" s="233" t="s">
        <v>3320</v>
      </c>
      <c r="IB114" s="233" t="s">
        <v>3320</v>
      </c>
      <c r="IC114" s="233" t="s">
        <v>3320</v>
      </c>
      <c r="ID114" s="233" t="s">
        <v>3320</v>
      </c>
      <c r="IE114" s="233" t="s">
        <v>3320</v>
      </c>
      <c r="IF114" s="233" t="s">
        <v>3320</v>
      </c>
      <c r="IG114" s="233" t="s">
        <v>3320</v>
      </c>
      <c r="IH114" s="233" t="s">
        <v>3320</v>
      </c>
      <c r="II114" s="233" t="s">
        <v>3320</v>
      </c>
      <c r="IJ114" s="233" t="s">
        <v>3320</v>
      </c>
      <c r="IK114" s="233" t="s">
        <v>3320</v>
      </c>
      <c r="IL114" s="233" t="s">
        <v>3320</v>
      </c>
      <c r="IM114" s="233" t="s">
        <v>3320</v>
      </c>
      <c r="IN114" s="233" t="s">
        <v>3320</v>
      </c>
      <c r="IO114" s="233" t="s">
        <v>3320</v>
      </c>
      <c r="IP114" s="233" t="s">
        <v>3320</v>
      </c>
      <c r="IQ114" s="233" t="s">
        <v>3320</v>
      </c>
      <c r="IR114" s="233" t="s">
        <v>3320</v>
      </c>
      <c r="IS114" s="233" t="s">
        <v>3320</v>
      </c>
      <c r="IT114" s="233" t="s">
        <v>3320</v>
      </c>
      <c r="IU114" s="233" t="s">
        <v>3320</v>
      </c>
      <c r="IV114" s="233" t="s">
        <v>3320</v>
      </c>
      <c r="IW114" s="235"/>
      <c r="IX114" s="235"/>
      <c r="IY114" s="235"/>
      <c r="IZ114" s="235"/>
      <c r="JA114" s="235"/>
      <c r="JB114" s="233"/>
      <c r="JC114" s="233"/>
      <c r="JD114" s="233"/>
      <c r="JE114" s="235"/>
      <c r="JF114" s="232" t="s">
        <v>3320</v>
      </c>
      <c r="JG114" s="232" t="s">
        <v>3320</v>
      </c>
      <c r="JH114" s="232" t="s">
        <v>3320</v>
      </c>
      <c r="JI114" s="232" t="s">
        <v>3320</v>
      </c>
      <c r="JJ114" s="232" t="s">
        <v>3320</v>
      </c>
      <c r="JK114" s="233" t="s">
        <v>202</v>
      </c>
      <c r="JL114" s="235"/>
      <c r="JM114" s="235"/>
      <c r="JN114" s="235"/>
      <c r="JO114" s="232">
        <v>7</v>
      </c>
      <c r="JP114" s="232">
        <v>0</v>
      </c>
      <c r="JQ114" s="233"/>
      <c r="JR114" s="233"/>
      <c r="JS114" s="233"/>
      <c r="JT114" s="233"/>
      <c r="JU114" s="233"/>
      <c r="JV114" s="233"/>
      <c r="JW114" s="233"/>
      <c r="JX114" s="233"/>
      <c r="JY114" s="233"/>
      <c r="JZ114" s="233"/>
      <c r="KA114" s="233"/>
      <c r="KB114" s="233"/>
      <c r="KC114" s="233"/>
      <c r="KD114" s="233"/>
      <c r="KE114" s="233"/>
      <c r="KF114" s="233"/>
      <c r="KG114" s="233"/>
      <c r="KH114" s="233"/>
      <c r="KI114" s="233"/>
      <c r="KJ114" s="233"/>
      <c r="KK114" s="233"/>
      <c r="KL114" s="233"/>
      <c r="KM114" s="233"/>
      <c r="KN114" s="232" t="s">
        <v>3320</v>
      </c>
      <c r="KO114" s="232" t="s">
        <v>3320</v>
      </c>
      <c r="KP114" s="232" t="s">
        <v>3320</v>
      </c>
      <c r="KQ114" s="235"/>
      <c r="KR114" s="235"/>
      <c r="KS114" s="235"/>
      <c r="KT114" s="233"/>
      <c r="KU114" s="235"/>
      <c r="KV114" s="235"/>
      <c r="KW114" s="235"/>
      <c r="KX114" s="233"/>
      <c r="KY114" s="232">
        <v>200</v>
      </c>
      <c r="KZ114" s="236">
        <v>0</v>
      </c>
      <c r="LA114" s="235"/>
      <c r="LB114" s="232">
        <v>0</v>
      </c>
      <c r="LC114" s="233"/>
      <c r="LD114" s="235"/>
      <c r="LE114" s="235"/>
      <c r="LF114" s="235"/>
    </row>
    <row r="115" spans="1:318" ht="49.5" customHeight="1" thickBot="1">
      <c r="A115" s="231" t="s">
        <v>5638</v>
      </c>
      <c r="B115" s="232">
        <v>1145</v>
      </c>
      <c r="C115" s="233" t="s">
        <v>8118</v>
      </c>
      <c r="D115" s="233" t="s">
        <v>8119</v>
      </c>
      <c r="E115" s="232">
        <v>1145</v>
      </c>
      <c r="F115" s="235"/>
      <c r="G115" s="233" t="s">
        <v>5727</v>
      </c>
      <c r="H115" s="233" t="s">
        <v>5728</v>
      </c>
      <c r="I115" s="234">
        <v>4</v>
      </c>
      <c r="J115" s="235"/>
      <c r="K115" s="234" t="s">
        <v>202</v>
      </c>
      <c r="L115" s="235"/>
      <c r="M115" s="234">
        <v>4</v>
      </c>
      <c r="N115" s="235"/>
      <c r="O115" s="235"/>
      <c r="P115" s="235"/>
      <c r="Q115" s="235"/>
      <c r="R115" s="234" t="s">
        <v>202</v>
      </c>
      <c r="S115" s="235"/>
      <c r="T115" s="235"/>
      <c r="U115" s="235"/>
      <c r="V115" s="233" t="s">
        <v>8120</v>
      </c>
      <c r="W115" s="233" t="s">
        <v>5643</v>
      </c>
      <c r="X115" s="232">
        <v>1</v>
      </c>
      <c r="Y115" s="232">
        <v>86</v>
      </c>
      <c r="Z115" s="236">
        <v>0</v>
      </c>
      <c r="AA115" s="236">
        <v>0</v>
      </c>
      <c r="AB115" s="232">
        <v>1</v>
      </c>
      <c r="AC115" s="233" t="s">
        <v>5729</v>
      </c>
      <c r="AD115" s="233" t="s">
        <v>5730</v>
      </c>
      <c r="AE115" s="234" t="s">
        <v>5645</v>
      </c>
      <c r="AF115" s="233" t="s">
        <v>5693</v>
      </c>
      <c r="AG115" s="234" t="s">
        <v>5645</v>
      </c>
      <c r="AH115" s="233" t="s">
        <v>5729</v>
      </c>
      <c r="AI115" s="233" t="s">
        <v>5731</v>
      </c>
      <c r="AJ115" s="233" t="s">
        <v>5732</v>
      </c>
      <c r="AK115" s="233" t="s">
        <v>5733</v>
      </c>
      <c r="AL115" s="233" t="s">
        <v>5734</v>
      </c>
      <c r="AM115" s="233" t="s">
        <v>5735</v>
      </c>
      <c r="AN115" s="233" t="s">
        <v>3320</v>
      </c>
      <c r="AO115" s="233" t="s">
        <v>5736</v>
      </c>
      <c r="AP115" s="233" t="s">
        <v>5698</v>
      </c>
      <c r="AQ115" s="233" t="s">
        <v>5737</v>
      </c>
      <c r="AR115" s="233" t="s">
        <v>5738</v>
      </c>
      <c r="AS115" s="233" t="s">
        <v>5739</v>
      </c>
      <c r="AT115" s="233" t="s">
        <v>733</v>
      </c>
      <c r="AU115" s="233" t="s">
        <v>733</v>
      </c>
      <c r="AV115" s="233" t="s">
        <v>733</v>
      </c>
      <c r="AW115" s="233" t="s">
        <v>3320</v>
      </c>
      <c r="AX115" s="233" t="s">
        <v>5740</v>
      </c>
      <c r="AY115" s="233" t="s">
        <v>733</v>
      </c>
      <c r="AZ115" s="233" t="s">
        <v>5741</v>
      </c>
      <c r="BA115" s="233" t="s">
        <v>5742</v>
      </c>
      <c r="BB115" s="233" t="s">
        <v>5743</v>
      </c>
      <c r="BC115" s="233" t="s">
        <v>5744</v>
      </c>
      <c r="BD115" s="233" t="s">
        <v>5745</v>
      </c>
      <c r="BE115" s="233" t="s">
        <v>5746</v>
      </c>
      <c r="BF115" s="234" t="s">
        <v>1214</v>
      </c>
      <c r="BG115" s="233" t="s">
        <v>3320</v>
      </c>
      <c r="BH115" s="233" t="s">
        <v>5955</v>
      </c>
      <c r="BI115" s="233" t="s">
        <v>5955</v>
      </c>
      <c r="BJ115" s="233" t="s">
        <v>3623</v>
      </c>
      <c r="BK115" s="233" t="s">
        <v>8121</v>
      </c>
      <c r="BL115" s="234">
        <v>400</v>
      </c>
      <c r="BM115" s="233" t="s">
        <v>5936</v>
      </c>
      <c r="BN115" s="237">
        <v>46767</v>
      </c>
      <c r="BO115" s="232">
        <v>12</v>
      </c>
      <c r="BP115" s="232">
        <v>2028</v>
      </c>
      <c r="BQ115" s="232">
        <v>86</v>
      </c>
      <c r="BR115" s="234">
        <v>86</v>
      </c>
      <c r="BS115" s="233" t="s">
        <v>5666</v>
      </c>
      <c r="BT115" s="232">
        <v>491</v>
      </c>
      <c r="BU115" s="234">
        <v>242.98</v>
      </c>
      <c r="BV115" s="238">
        <v>0.32</v>
      </c>
      <c r="BW115" s="239" t="s">
        <v>910</v>
      </c>
      <c r="BX115" s="233" t="s">
        <v>733</v>
      </c>
      <c r="BY115" s="235"/>
      <c r="BZ115" s="232">
        <v>32.28</v>
      </c>
      <c r="CA115" s="233" t="s">
        <v>733</v>
      </c>
      <c r="CB115" s="232">
        <v>715</v>
      </c>
      <c r="CC115" s="233" t="s">
        <v>5713</v>
      </c>
      <c r="CD115" s="233" t="s">
        <v>5668</v>
      </c>
      <c r="CE115" s="233" t="s">
        <v>3320</v>
      </c>
      <c r="CF115" s="233" t="s">
        <v>733</v>
      </c>
      <c r="CG115" s="233" t="s">
        <v>733</v>
      </c>
      <c r="CH115" s="232">
        <v>2430</v>
      </c>
      <c r="CI115" s="232">
        <v>2282</v>
      </c>
      <c r="CJ115" s="233" t="s">
        <v>8122</v>
      </c>
      <c r="CK115" s="232">
        <v>363</v>
      </c>
      <c r="CL115" s="232">
        <v>96</v>
      </c>
      <c r="CM115" s="232">
        <v>99</v>
      </c>
      <c r="CN115" s="232">
        <v>25</v>
      </c>
      <c r="CO115" s="237">
        <v>46327</v>
      </c>
      <c r="CP115" s="232">
        <v>2026</v>
      </c>
      <c r="CQ115" s="232">
        <v>0.4</v>
      </c>
      <c r="CR115" s="232">
        <v>8</v>
      </c>
      <c r="CS115" s="233" t="s">
        <v>5750</v>
      </c>
      <c r="CT115" s="232">
        <v>12121800</v>
      </c>
      <c r="CU115" s="233" t="s">
        <v>3320</v>
      </c>
      <c r="CV115" s="233" t="s">
        <v>3320</v>
      </c>
      <c r="CW115" s="233" t="s">
        <v>3320</v>
      </c>
      <c r="CX115" s="233" t="s">
        <v>3320</v>
      </c>
      <c r="CY115" s="233" t="s">
        <v>3320</v>
      </c>
      <c r="CZ115" s="233" t="s">
        <v>3320</v>
      </c>
      <c r="DA115" s="233" t="s">
        <v>3320</v>
      </c>
      <c r="DB115" s="233" t="s">
        <v>3320</v>
      </c>
      <c r="DC115" s="233" t="s">
        <v>3320</v>
      </c>
      <c r="DD115" s="233" t="s">
        <v>3320</v>
      </c>
      <c r="DE115" s="235"/>
      <c r="DF115" s="233" t="s">
        <v>3320</v>
      </c>
      <c r="DG115" s="233" t="s">
        <v>3320</v>
      </c>
      <c r="DH115" s="233" t="s">
        <v>3320</v>
      </c>
      <c r="DI115" s="233" t="s">
        <v>3320</v>
      </c>
      <c r="DJ115" s="233" t="s">
        <v>3320</v>
      </c>
      <c r="DK115" s="233" t="s">
        <v>3320</v>
      </c>
      <c r="DL115" s="235"/>
      <c r="DM115" s="233" t="s">
        <v>3320</v>
      </c>
      <c r="DN115" s="233" t="s">
        <v>3320</v>
      </c>
      <c r="DO115" s="233" t="s">
        <v>3320</v>
      </c>
      <c r="DP115" s="235"/>
      <c r="DQ115" s="233" t="s">
        <v>3320</v>
      </c>
      <c r="DR115" s="233" t="s">
        <v>3320</v>
      </c>
      <c r="DS115" s="233" t="s">
        <v>3320</v>
      </c>
      <c r="DT115" s="233" t="s">
        <v>3320</v>
      </c>
      <c r="DU115" s="233" t="s">
        <v>3320</v>
      </c>
      <c r="DV115" s="233" t="s">
        <v>3320</v>
      </c>
      <c r="DW115" s="233" t="s">
        <v>3320</v>
      </c>
      <c r="DX115" s="233" t="s">
        <v>3320</v>
      </c>
      <c r="DY115" s="233" t="s">
        <v>3320</v>
      </c>
      <c r="DZ115" s="233" t="s">
        <v>3320</v>
      </c>
      <c r="EA115" s="233" t="s">
        <v>3320</v>
      </c>
      <c r="EB115" s="233" t="s">
        <v>3320</v>
      </c>
      <c r="EC115" s="233" t="s">
        <v>3320</v>
      </c>
      <c r="ED115" s="233" t="s">
        <v>3320</v>
      </c>
      <c r="EE115" s="233" t="s">
        <v>3320</v>
      </c>
      <c r="EF115" s="233" t="s">
        <v>3320</v>
      </c>
      <c r="EG115" s="233" t="s">
        <v>3320</v>
      </c>
      <c r="EH115" s="233" t="s">
        <v>3320</v>
      </c>
      <c r="EI115" s="233" t="s">
        <v>3320</v>
      </c>
      <c r="EJ115" s="233" t="s">
        <v>3320</v>
      </c>
      <c r="EK115" s="233" t="s">
        <v>3320</v>
      </c>
      <c r="EL115" s="233" t="s">
        <v>3320</v>
      </c>
      <c r="EM115" s="233" t="s">
        <v>3320</v>
      </c>
      <c r="EN115" s="233" t="s">
        <v>3320</v>
      </c>
      <c r="EO115" s="233" t="s">
        <v>3320</v>
      </c>
      <c r="EP115" s="233" t="s">
        <v>3320</v>
      </c>
      <c r="EQ115" s="233" t="s">
        <v>3320</v>
      </c>
      <c r="ER115" s="233" t="s">
        <v>3320</v>
      </c>
      <c r="ES115" s="233" t="s">
        <v>3320</v>
      </c>
      <c r="ET115" s="233" t="s">
        <v>3320</v>
      </c>
      <c r="EU115" s="233" t="s">
        <v>3320</v>
      </c>
      <c r="EV115" s="233" t="s">
        <v>3320</v>
      </c>
      <c r="EW115" s="233" t="s">
        <v>3320</v>
      </c>
      <c r="EX115" s="233" t="s">
        <v>3320</v>
      </c>
      <c r="EY115" s="233" t="s">
        <v>3320</v>
      </c>
      <c r="EZ115" s="233" t="s">
        <v>3320</v>
      </c>
      <c r="FA115" s="233" t="s">
        <v>3320</v>
      </c>
      <c r="FB115" s="233" t="s">
        <v>3320</v>
      </c>
      <c r="FC115" s="233" t="s">
        <v>3320</v>
      </c>
      <c r="FD115" s="233" t="s">
        <v>3320</v>
      </c>
      <c r="FE115" s="233" t="s">
        <v>3320</v>
      </c>
      <c r="FF115" s="233" t="s">
        <v>3320</v>
      </c>
      <c r="FG115" s="233" t="s">
        <v>3320</v>
      </c>
      <c r="FH115" s="233" t="s">
        <v>3320</v>
      </c>
      <c r="FI115" s="233" t="s">
        <v>3320</v>
      </c>
      <c r="FJ115" s="233" t="s">
        <v>3320</v>
      </c>
      <c r="FK115" s="233" t="s">
        <v>3320</v>
      </c>
      <c r="FL115" s="233" t="s">
        <v>3320</v>
      </c>
      <c r="FM115" s="233" t="s">
        <v>3320</v>
      </c>
      <c r="FN115" s="240">
        <v>12121800</v>
      </c>
      <c r="FO115" s="232">
        <v>12</v>
      </c>
      <c r="FP115" s="233" t="s">
        <v>733</v>
      </c>
      <c r="FQ115" s="233" t="s">
        <v>733</v>
      </c>
      <c r="FR115" s="233" t="s">
        <v>733</v>
      </c>
      <c r="FS115" s="233" t="s">
        <v>733</v>
      </c>
      <c r="FT115" s="233" t="s">
        <v>2947</v>
      </c>
      <c r="FU115" s="233" t="s">
        <v>8123</v>
      </c>
      <c r="FV115" s="233" t="s">
        <v>8124</v>
      </c>
      <c r="FW115" s="241" t="s">
        <v>8121</v>
      </c>
      <c r="FX115" s="242">
        <v>400</v>
      </c>
      <c r="FY115" s="233" t="s">
        <v>8125</v>
      </c>
      <c r="FZ115" s="240">
        <v>142409248</v>
      </c>
      <c r="GA115" s="240">
        <v>50856960</v>
      </c>
      <c r="GB115" s="240">
        <v>175080</v>
      </c>
      <c r="GC115" s="240">
        <v>100770</v>
      </c>
      <c r="GD115" s="233" t="s">
        <v>5962</v>
      </c>
      <c r="GE115" s="233" t="s">
        <v>733</v>
      </c>
      <c r="GF115" s="233" t="s">
        <v>733</v>
      </c>
      <c r="GG115" s="233" t="s">
        <v>5756</v>
      </c>
      <c r="GH115" s="233" t="s">
        <v>733</v>
      </c>
      <c r="GI115" s="233" t="s">
        <v>733</v>
      </c>
      <c r="GJ115" s="233" t="s">
        <v>733</v>
      </c>
      <c r="GK115" s="233" t="s">
        <v>733</v>
      </c>
      <c r="GL115" s="233" t="s">
        <v>733</v>
      </c>
      <c r="GM115" s="243" t="s">
        <v>5676</v>
      </c>
      <c r="GN115" s="233" t="s">
        <v>3320</v>
      </c>
      <c r="GO115" s="233" t="s">
        <v>733</v>
      </c>
      <c r="GP115" s="233" t="s">
        <v>5872</v>
      </c>
      <c r="GQ115" s="233" t="s">
        <v>733</v>
      </c>
      <c r="GR115" s="233" t="s">
        <v>5946</v>
      </c>
      <c r="GS115" s="233" t="s">
        <v>8126</v>
      </c>
      <c r="GT115" s="233" t="s">
        <v>3320</v>
      </c>
      <c r="GU115" s="232">
        <v>2</v>
      </c>
      <c r="GV115" s="233" t="s">
        <v>733</v>
      </c>
      <c r="GW115" s="233" t="s">
        <v>5873</v>
      </c>
      <c r="GX115" s="233" t="s">
        <v>8127</v>
      </c>
      <c r="GY115" s="233" t="s">
        <v>733</v>
      </c>
      <c r="GZ115" s="233" t="s">
        <v>3320</v>
      </c>
      <c r="HA115" s="233" t="s">
        <v>8128</v>
      </c>
      <c r="HB115" s="233" t="s">
        <v>8129</v>
      </c>
      <c r="HC115" s="233" t="s">
        <v>5683</v>
      </c>
      <c r="HD115" s="233" t="s">
        <v>5683</v>
      </c>
      <c r="HE115" s="233" t="s">
        <v>5683</v>
      </c>
      <c r="HF115" s="233" t="s">
        <v>733</v>
      </c>
      <c r="HG115" s="233" t="s">
        <v>1214</v>
      </c>
      <c r="HH115" s="244">
        <v>46084.795046296298</v>
      </c>
      <c r="HI115" s="244">
        <v>46084.82371527778</v>
      </c>
      <c r="HJ115" s="233" t="s">
        <v>5685</v>
      </c>
      <c r="HK115" s="233" t="s">
        <v>3320</v>
      </c>
      <c r="HL115" s="233" t="s">
        <v>3320</v>
      </c>
      <c r="HM115" s="233" t="s">
        <v>3320</v>
      </c>
      <c r="HN115" s="233" t="s">
        <v>3320</v>
      </c>
      <c r="HO115" s="233" t="s">
        <v>3320</v>
      </c>
      <c r="HP115" s="233" t="s">
        <v>3320</v>
      </c>
      <c r="HQ115" s="233" t="s">
        <v>3320</v>
      </c>
      <c r="HR115" s="233" t="s">
        <v>3320</v>
      </c>
      <c r="HS115" s="233" t="s">
        <v>3320</v>
      </c>
      <c r="HT115" s="233" t="s">
        <v>3320</v>
      </c>
      <c r="HU115" s="233" t="s">
        <v>3320</v>
      </c>
      <c r="HV115" s="233" t="s">
        <v>3320</v>
      </c>
      <c r="HW115" s="233" t="s">
        <v>3320</v>
      </c>
      <c r="HX115" s="233" t="s">
        <v>3320</v>
      </c>
      <c r="HY115" s="233" t="s">
        <v>3320</v>
      </c>
      <c r="HZ115" s="233" t="s">
        <v>3320</v>
      </c>
      <c r="IA115" s="233" t="s">
        <v>3320</v>
      </c>
      <c r="IB115" s="233" t="s">
        <v>3320</v>
      </c>
      <c r="IC115" s="233" t="s">
        <v>3320</v>
      </c>
      <c r="ID115" s="233" t="s">
        <v>3320</v>
      </c>
      <c r="IE115" s="233" t="s">
        <v>3320</v>
      </c>
      <c r="IF115" s="233" t="s">
        <v>3320</v>
      </c>
      <c r="IG115" s="233" t="s">
        <v>3320</v>
      </c>
      <c r="IH115" s="233" t="s">
        <v>3320</v>
      </c>
      <c r="II115" s="233" t="s">
        <v>3320</v>
      </c>
      <c r="IJ115" s="233" t="s">
        <v>3320</v>
      </c>
      <c r="IK115" s="233" t="s">
        <v>3320</v>
      </c>
      <c r="IL115" s="233" t="s">
        <v>3320</v>
      </c>
      <c r="IM115" s="233" t="s">
        <v>3320</v>
      </c>
      <c r="IN115" s="233" t="s">
        <v>3320</v>
      </c>
      <c r="IO115" s="233" t="s">
        <v>3320</v>
      </c>
      <c r="IP115" s="233" t="s">
        <v>3320</v>
      </c>
      <c r="IQ115" s="233" t="s">
        <v>3320</v>
      </c>
      <c r="IR115" s="233" t="s">
        <v>3320</v>
      </c>
      <c r="IS115" s="233" t="s">
        <v>3320</v>
      </c>
      <c r="IT115" s="233" t="s">
        <v>3320</v>
      </c>
      <c r="IU115" s="233" t="s">
        <v>3320</v>
      </c>
      <c r="IV115" s="233" t="s">
        <v>3320</v>
      </c>
      <c r="IW115" s="249" t="s">
        <v>7993</v>
      </c>
      <c r="IX115" s="250" t="s">
        <v>3320</v>
      </c>
      <c r="IY115" s="250" t="s">
        <v>3320</v>
      </c>
      <c r="IZ115" s="249" t="s">
        <v>5967</v>
      </c>
      <c r="JA115" s="235"/>
      <c r="JB115" s="233"/>
      <c r="JC115" s="233"/>
      <c r="JD115" s="233"/>
      <c r="JE115" s="235"/>
      <c r="JF115" s="232" t="s">
        <v>3320</v>
      </c>
      <c r="JG115" s="232" t="s">
        <v>3320</v>
      </c>
      <c r="JH115" s="232" t="s">
        <v>3320</v>
      </c>
      <c r="JI115" s="232" t="s">
        <v>3320</v>
      </c>
      <c r="JJ115" s="232" t="s">
        <v>3320</v>
      </c>
      <c r="JK115" s="233" t="s">
        <v>202</v>
      </c>
      <c r="JL115" s="235"/>
      <c r="JM115" s="235"/>
      <c r="JN115" s="235"/>
      <c r="JO115" s="232">
        <v>1</v>
      </c>
      <c r="JP115" s="232">
        <v>0</v>
      </c>
      <c r="JQ115" s="233"/>
      <c r="JR115" s="233"/>
      <c r="JS115" s="233"/>
      <c r="JT115" s="233"/>
      <c r="JU115" s="233"/>
      <c r="JV115" s="233"/>
      <c r="JW115" s="233"/>
      <c r="JX115" s="233"/>
      <c r="JY115" s="233"/>
      <c r="JZ115" s="233"/>
      <c r="KA115" s="233"/>
      <c r="KB115" s="233"/>
      <c r="KC115" s="233"/>
      <c r="KD115" s="233"/>
      <c r="KE115" s="233"/>
      <c r="KF115" s="233"/>
      <c r="KG115" s="233"/>
      <c r="KH115" s="233"/>
      <c r="KI115" s="233"/>
      <c r="KJ115" s="233"/>
      <c r="KK115" s="233"/>
      <c r="KL115" s="233"/>
      <c r="KM115" s="233"/>
      <c r="KN115" s="232" t="s">
        <v>3320</v>
      </c>
      <c r="KO115" s="232" t="s">
        <v>3320</v>
      </c>
      <c r="KP115" s="232" t="s">
        <v>3320</v>
      </c>
      <c r="KQ115" s="235"/>
      <c r="KR115" s="235"/>
      <c r="KS115" s="235"/>
      <c r="KT115" s="233"/>
      <c r="KU115" s="235"/>
      <c r="KV115" s="235"/>
      <c r="KW115" s="235"/>
      <c r="KX115" s="233"/>
      <c r="KY115" s="232">
        <v>86</v>
      </c>
      <c r="KZ115" s="236">
        <v>0</v>
      </c>
      <c r="LA115" s="235"/>
      <c r="LB115" s="232">
        <v>0</v>
      </c>
      <c r="LC115" s="233"/>
      <c r="LD115" s="235"/>
      <c r="LE115" s="235"/>
      <c r="LF115" s="235"/>
    </row>
    <row r="116" spans="1:318" ht="49.5" customHeight="1" thickBot="1">
      <c r="A116" s="231" t="s">
        <v>5638</v>
      </c>
      <c r="B116" s="232">
        <v>1072</v>
      </c>
      <c r="C116" s="233" t="s">
        <v>8130</v>
      </c>
      <c r="D116" s="233" t="s">
        <v>8131</v>
      </c>
      <c r="E116" s="232">
        <v>1072</v>
      </c>
      <c r="F116" s="235"/>
      <c r="G116" s="233" t="s">
        <v>1206</v>
      </c>
      <c r="H116" s="233" t="s">
        <v>8132</v>
      </c>
      <c r="I116" s="234">
        <v>4</v>
      </c>
      <c r="J116" s="235"/>
      <c r="K116" s="234" t="s">
        <v>202</v>
      </c>
      <c r="L116" s="235"/>
      <c r="M116" s="234">
        <v>4</v>
      </c>
      <c r="N116" s="235"/>
      <c r="O116" s="235"/>
      <c r="P116" s="235"/>
      <c r="Q116" s="235"/>
      <c r="R116" s="234" t="s">
        <v>202</v>
      </c>
      <c r="S116" s="235"/>
      <c r="T116" s="235"/>
      <c r="U116" s="235"/>
      <c r="V116" s="233" t="s">
        <v>8133</v>
      </c>
      <c r="W116" s="233" t="s">
        <v>5643</v>
      </c>
      <c r="X116" s="232">
        <v>1</v>
      </c>
      <c r="Y116" s="232">
        <v>150</v>
      </c>
      <c r="Z116" s="236">
        <v>0</v>
      </c>
      <c r="AA116" s="236">
        <v>0</v>
      </c>
      <c r="AB116" s="232">
        <v>1</v>
      </c>
      <c r="AC116" s="233" t="s">
        <v>4745</v>
      </c>
      <c r="AD116" s="233" t="s">
        <v>8134</v>
      </c>
      <c r="AE116" s="234" t="s">
        <v>5645</v>
      </c>
      <c r="AF116" s="233" t="s">
        <v>5646</v>
      </c>
      <c r="AG116" s="234" t="s">
        <v>5645</v>
      </c>
      <c r="AH116" s="233" t="s">
        <v>4745</v>
      </c>
      <c r="AI116" s="233" t="s">
        <v>8135</v>
      </c>
      <c r="AJ116" s="233" t="s">
        <v>8136</v>
      </c>
      <c r="AK116" s="233" t="s">
        <v>5698</v>
      </c>
      <c r="AL116" s="233" t="s">
        <v>8137</v>
      </c>
      <c r="AM116" s="233" t="s">
        <v>8138</v>
      </c>
      <c r="AN116" s="233" t="s">
        <v>3320</v>
      </c>
      <c r="AO116" s="233" t="s">
        <v>8139</v>
      </c>
      <c r="AP116" s="233" t="s">
        <v>5698</v>
      </c>
      <c r="AQ116" s="233" t="s">
        <v>8140</v>
      </c>
      <c r="AR116" s="233" t="s">
        <v>8141</v>
      </c>
      <c r="AS116" s="233" t="s">
        <v>8142</v>
      </c>
      <c r="AT116" s="233" t="s">
        <v>733</v>
      </c>
      <c r="AU116" s="233" t="s">
        <v>733</v>
      </c>
      <c r="AV116" s="233" t="s">
        <v>733</v>
      </c>
      <c r="AW116" s="233" t="s">
        <v>3320</v>
      </c>
      <c r="AX116" s="233" t="s">
        <v>8143</v>
      </c>
      <c r="AY116" s="233" t="s">
        <v>733</v>
      </c>
      <c r="AZ116" s="233" t="s">
        <v>8144</v>
      </c>
      <c r="BA116" s="233" t="s">
        <v>8145</v>
      </c>
      <c r="BB116" s="233" t="s">
        <v>8146</v>
      </c>
      <c r="BC116" s="233" t="s">
        <v>8147</v>
      </c>
      <c r="BD116" s="233" t="s">
        <v>8148</v>
      </c>
      <c r="BE116" s="233" t="s">
        <v>8149</v>
      </c>
      <c r="BF116" s="234" t="s">
        <v>1214</v>
      </c>
      <c r="BG116" s="233" t="s">
        <v>3320</v>
      </c>
      <c r="BH116" s="233" t="s">
        <v>5663</v>
      </c>
      <c r="BI116" s="233" t="s">
        <v>5663</v>
      </c>
      <c r="BJ116" s="233" t="s">
        <v>3585</v>
      </c>
      <c r="BK116" s="233" t="s">
        <v>8150</v>
      </c>
      <c r="BL116" s="234">
        <v>230</v>
      </c>
      <c r="BM116" s="233" t="s">
        <v>5712</v>
      </c>
      <c r="BN116" s="237">
        <v>47299</v>
      </c>
      <c r="BO116" s="232">
        <v>24</v>
      </c>
      <c r="BP116" s="232">
        <v>2029</v>
      </c>
      <c r="BQ116" s="232">
        <v>150</v>
      </c>
      <c r="BR116" s="234">
        <v>150</v>
      </c>
      <c r="BS116" s="233" t="s">
        <v>5666</v>
      </c>
      <c r="BT116" s="232">
        <v>1</v>
      </c>
      <c r="BU116" s="234">
        <v>375</v>
      </c>
      <c r="BV116" s="238">
        <v>0.28999999999999998</v>
      </c>
      <c r="BW116" s="239" t="s">
        <v>910</v>
      </c>
      <c r="BX116" s="233" t="s">
        <v>733</v>
      </c>
      <c r="BY116" s="235"/>
      <c r="BZ116" s="232">
        <v>32</v>
      </c>
      <c r="CA116" s="233" t="s">
        <v>1214</v>
      </c>
      <c r="CB116" s="232">
        <v>630</v>
      </c>
      <c r="CC116" s="233" t="s">
        <v>5800</v>
      </c>
      <c r="CD116" s="233" t="s">
        <v>5668</v>
      </c>
      <c r="CE116" s="233" t="s">
        <v>3320</v>
      </c>
      <c r="CF116" s="233" t="s">
        <v>733</v>
      </c>
      <c r="CG116" s="233" t="s">
        <v>733</v>
      </c>
      <c r="CH116" s="232">
        <v>2029</v>
      </c>
      <c r="CI116" s="232">
        <v>1966</v>
      </c>
      <c r="CJ116" s="233" t="s">
        <v>8151</v>
      </c>
      <c r="CK116" s="232">
        <v>365</v>
      </c>
      <c r="CL116" s="232">
        <v>93</v>
      </c>
      <c r="CM116" s="232">
        <v>96</v>
      </c>
      <c r="CN116" s="232">
        <v>30</v>
      </c>
      <c r="CO116" s="237">
        <v>47299</v>
      </c>
      <c r="CP116" s="232">
        <v>2029</v>
      </c>
      <c r="CQ116" s="232">
        <v>0.7</v>
      </c>
      <c r="CR116" s="232">
        <v>8</v>
      </c>
      <c r="CS116" s="233" t="s">
        <v>8152</v>
      </c>
      <c r="CT116" s="232">
        <v>27000000</v>
      </c>
      <c r="CU116" s="233" t="s">
        <v>3320</v>
      </c>
      <c r="CV116" s="233" t="s">
        <v>3320</v>
      </c>
      <c r="CW116" s="233" t="s">
        <v>3320</v>
      </c>
      <c r="CX116" s="233" t="s">
        <v>3320</v>
      </c>
      <c r="CY116" s="233" t="s">
        <v>3320</v>
      </c>
      <c r="CZ116" s="233" t="s">
        <v>3320</v>
      </c>
      <c r="DA116" s="233" t="s">
        <v>3320</v>
      </c>
      <c r="DB116" s="233" t="s">
        <v>3320</v>
      </c>
      <c r="DC116" s="233" t="s">
        <v>3320</v>
      </c>
      <c r="DD116" s="233" t="s">
        <v>3320</v>
      </c>
      <c r="DE116" s="235"/>
      <c r="DF116" s="233" t="s">
        <v>3320</v>
      </c>
      <c r="DG116" s="233" t="s">
        <v>3320</v>
      </c>
      <c r="DH116" s="233" t="s">
        <v>3320</v>
      </c>
      <c r="DI116" s="233" t="s">
        <v>3320</v>
      </c>
      <c r="DJ116" s="233" t="s">
        <v>3320</v>
      </c>
      <c r="DK116" s="233" t="s">
        <v>3320</v>
      </c>
      <c r="DL116" s="235"/>
      <c r="DM116" s="233" t="s">
        <v>3320</v>
      </c>
      <c r="DN116" s="233" t="s">
        <v>3320</v>
      </c>
      <c r="DO116" s="233" t="s">
        <v>3320</v>
      </c>
      <c r="DP116" s="235"/>
      <c r="DQ116" s="233" t="s">
        <v>3320</v>
      </c>
      <c r="DR116" s="233" t="s">
        <v>3320</v>
      </c>
      <c r="DS116" s="233" t="s">
        <v>3320</v>
      </c>
      <c r="DT116" s="233" t="s">
        <v>3320</v>
      </c>
      <c r="DU116" s="233" t="s">
        <v>3320</v>
      </c>
      <c r="DV116" s="233" t="s">
        <v>3320</v>
      </c>
      <c r="DW116" s="233" t="s">
        <v>3320</v>
      </c>
      <c r="DX116" s="233" t="s">
        <v>3320</v>
      </c>
      <c r="DY116" s="233" t="s">
        <v>3320</v>
      </c>
      <c r="DZ116" s="233" t="s">
        <v>3320</v>
      </c>
      <c r="EA116" s="233" t="s">
        <v>3320</v>
      </c>
      <c r="EB116" s="233" t="s">
        <v>3320</v>
      </c>
      <c r="EC116" s="233" t="s">
        <v>3320</v>
      </c>
      <c r="ED116" s="233" t="s">
        <v>3320</v>
      </c>
      <c r="EE116" s="233" t="s">
        <v>3320</v>
      </c>
      <c r="EF116" s="233" t="s">
        <v>3320</v>
      </c>
      <c r="EG116" s="233" t="s">
        <v>3320</v>
      </c>
      <c r="EH116" s="233" t="s">
        <v>3320</v>
      </c>
      <c r="EI116" s="233" t="s">
        <v>3320</v>
      </c>
      <c r="EJ116" s="233" t="s">
        <v>3320</v>
      </c>
      <c r="EK116" s="233" t="s">
        <v>3320</v>
      </c>
      <c r="EL116" s="233" t="s">
        <v>3320</v>
      </c>
      <c r="EM116" s="233" t="s">
        <v>3320</v>
      </c>
      <c r="EN116" s="233" t="s">
        <v>3320</v>
      </c>
      <c r="EO116" s="233" t="s">
        <v>3320</v>
      </c>
      <c r="EP116" s="233" t="s">
        <v>3320</v>
      </c>
      <c r="EQ116" s="233" t="s">
        <v>3320</v>
      </c>
      <c r="ER116" s="233" t="s">
        <v>3320</v>
      </c>
      <c r="ES116" s="233" t="s">
        <v>3320</v>
      </c>
      <c r="ET116" s="233" t="s">
        <v>3320</v>
      </c>
      <c r="EU116" s="233" t="s">
        <v>3320</v>
      </c>
      <c r="EV116" s="233" t="s">
        <v>3320</v>
      </c>
      <c r="EW116" s="233" t="s">
        <v>3320</v>
      </c>
      <c r="EX116" s="233" t="s">
        <v>3320</v>
      </c>
      <c r="EY116" s="233" t="s">
        <v>3320</v>
      </c>
      <c r="EZ116" s="233" t="s">
        <v>3320</v>
      </c>
      <c r="FA116" s="233" t="s">
        <v>3320</v>
      </c>
      <c r="FB116" s="233" t="s">
        <v>3320</v>
      </c>
      <c r="FC116" s="233" t="s">
        <v>3320</v>
      </c>
      <c r="FD116" s="233" t="s">
        <v>3320</v>
      </c>
      <c r="FE116" s="233" t="s">
        <v>3320</v>
      </c>
      <c r="FF116" s="233" t="s">
        <v>3320</v>
      </c>
      <c r="FG116" s="233" t="s">
        <v>3320</v>
      </c>
      <c r="FH116" s="233" t="s">
        <v>3320</v>
      </c>
      <c r="FI116" s="233" t="s">
        <v>3320</v>
      </c>
      <c r="FJ116" s="233" t="s">
        <v>3320</v>
      </c>
      <c r="FK116" s="233" t="s">
        <v>3320</v>
      </c>
      <c r="FL116" s="233" t="s">
        <v>3320</v>
      </c>
      <c r="FM116" s="233" t="s">
        <v>3320</v>
      </c>
      <c r="FN116" s="240">
        <v>162132068</v>
      </c>
      <c r="FO116" s="232">
        <v>162</v>
      </c>
      <c r="FP116" s="233" t="s">
        <v>1214</v>
      </c>
      <c r="FQ116" s="233" t="s">
        <v>1214</v>
      </c>
      <c r="FR116" s="233" t="s">
        <v>1214</v>
      </c>
      <c r="FS116" s="233" t="s">
        <v>1214</v>
      </c>
      <c r="FT116" s="233" t="s">
        <v>8058</v>
      </c>
      <c r="FU116" s="233" t="s">
        <v>8153</v>
      </c>
      <c r="FV116" s="231" t="s">
        <v>8154</v>
      </c>
      <c r="FW116" s="241" t="s">
        <v>8150</v>
      </c>
      <c r="FX116" s="242">
        <v>230</v>
      </c>
      <c r="FY116" s="233" t="s">
        <v>8155</v>
      </c>
      <c r="FZ116" s="240">
        <v>162132068</v>
      </c>
      <c r="GA116" s="240">
        <v>19318500</v>
      </c>
      <c r="GB116" s="240">
        <v>2031</v>
      </c>
      <c r="GC116" s="232">
        <v>278</v>
      </c>
      <c r="GD116" s="233" t="s">
        <v>8156</v>
      </c>
      <c r="GE116" s="233" t="s">
        <v>733</v>
      </c>
      <c r="GF116" s="233" t="s">
        <v>733</v>
      </c>
      <c r="GG116" s="233" t="s">
        <v>8157</v>
      </c>
      <c r="GH116" s="233" t="s">
        <v>1214</v>
      </c>
      <c r="GI116" s="233" t="s">
        <v>1214</v>
      </c>
      <c r="GJ116" s="233" t="s">
        <v>733</v>
      </c>
      <c r="GK116" s="233" t="s">
        <v>1214</v>
      </c>
      <c r="GL116" s="233" t="s">
        <v>1214</v>
      </c>
      <c r="GM116" s="243" t="s">
        <v>5676</v>
      </c>
      <c r="GN116" s="233" t="s">
        <v>3320</v>
      </c>
      <c r="GO116" s="233" t="s">
        <v>733</v>
      </c>
      <c r="GP116" s="233" t="s">
        <v>5721</v>
      </c>
      <c r="GQ116" s="233" t="s">
        <v>1214</v>
      </c>
      <c r="GR116" s="233" t="s">
        <v>1214</v>
      </c>
      <c r="GS116" s="233" t="s">
        <v>3320</v>
      </c>
      <c r="GT116" s="233" t="s">
        <v>3320</v>
      </c>
      <c r="GU116" s="232">
        <v>0</v>
      </c>
      <c r="GV116" s="233" t="s">
        <v>1214</v>
      </c>
      <c r="GW116" s="233" t="s">
        <v>1214</v>
      </c>
      <c r="GX116" s="233" t="s">
        <v>3320</v>
      </c>
      <c r="GY116" s="233" t="s">
        <v>1214</v>
      </c>
      <c r="GZ116" s="233" t="s">
        <v>3320</v>
      </c>
      <c r="HA116" s="233" t="s">
        <v>8158</v>
      </c>
      <c r="HB116" s="233" t="s">
        <v>3320</v>
      </c>
      <c r="HC116" s="233" t="s">
        <v>3320</v>
      </c>
      <c r="HD116" s="233" t="s">
        <v>3320</v>
      </c>
      <c r="HE116" s="233" t="s">
        <v>3320</v>
      </c>
      <c r="HF116" s="233" t="s">
        <v>1214</v>
      </c>
      <c r="HG116" s="233" t="s">
        <v>1214</v>
      </c>
      <c r="HH116" s="244">
        <v>46083.803182870368</v>
      </c>
      <c r="HI116" s="244">
        <v>46084.97452546296</v>
      </c>
      <c r="HJ116" s="233" t="s">
        <v>5685</v>
      </c>
      <c r="HK116" s="233" t="s">
        <v>3320</v>
      </c>
      <c r="HL116" s="233" t="s">
        <v>3320</v>
      </c>
      <c r="HM116" s="233" t="s">
        <v>3320</v>
      </c>
      <c r="HN116" s="233" t="s">
        <v>3320</v>
      </c>
      <c r="HO116" s="233" t="s">
        <v>3320</v>
      </c>
      <c r="HP116" s="233" t="s">
        <v>3320</v>
      </c>
      <c r="HQ116" s="233" t="s">
        <v>3320</v>
      </c>
      <c r="HR116" s="233" t="s">
        <v>3320</v>
      </c>
      <c r="HS116" s="233" t="s">
        <v>3320</v>
      </c>
      <c r="HT116" s="233" t="s">
        <v>3320</v>
      </c>
      <c r="HU116" s="233" t="s">
        <v>3320</v>
      </c>
      <c r="HV116" s="233" t="s">
        <v>3320</v>
      </c>
      <c r="HW116" s="233" t="s">
        <v>3320</v>
      </c>
      <c r="HX116" s="233" t="s">
        <v>3320</v>
      </c>
      <c r="HY116" s="233" t="s">
        <v>3320</v>
      </c>
      <c r="HZ116" s="233" t="s">
        <v>3320</v>
      </c>
      <c r="IA116" s="233" t="s">
        <v>3320</v>
      </c>
      <c r="IB116" s="233" t="s">
        <v>3320</v>
      </c>
      <c r="IC116" s="233" t="s">
        <v>3320</v>
      </c>
      <c r="ID116" s="233" t="s">
        <v>3320</v>
      </c>
      <c r="IE116" s="233" t="s">
        <v>3320</v>
      </c>
      <c r="IF116" s="233" t="s">
        <v>3320</v>
      </c>
      <c r="IG116" s="233" t="s">
        <v>3320</v>
      </c>
      <c r="IH116" s="233" t="s">
        <v>3320</v>
      </c>
      <c r="II116" s="233" t="s">
        <v>3320</v>
      </c>
      <c r="IJ116" s="233" t="s">
        <v>3320</v>
      </c>
      <c r="IK116" s="233" t="s">
        <v>3320</v>
      </c>
      <c r="IL116" s="233" t="s">
        <v>3320</v>
      </c>
      <c r="IM116" s="233" t="s">
        <v>3320</v>
      </c>
      <c r="IN116" s="233" t="s">
        <v>3320</v>
      </c>
      <c r="IO116" s="233" t="s">
        <v>3320</v>
      </c>
      <c r="IP116" s="233" t="s">
        <v>3320</v>
      </c>
      <c r="IQ116" s="233" t="s">
        <v>3320</v>
      </c>
      <c r="IR116" s="233" t="s">
        <v>3320</v>
      </c>
      <c r="IS116" s="233" t="s">
        <v>3320</v>
      </c>
      <c r="IT116" s="233" t="s">
        <v>3320</v>
      </c>
      <c r="IU116" s="233" t="s">
        <v>3320</v>
      </c>
      <c r="IV116" s="233" t="s">
        <v>3320</v>
      </c>
      <c r="IW116" s="235"/>
      <c r="IX116" s="235"/>
      <c r="IY116" s="235"/>
      <c r="IZ116" s="235"/>
      <c r="JA116" s="235"/>
      <c r="JB116" s="233"/>
      <c r="JC116" s="233"/>
      <c r="JD116" s="233"/>
      <c r="JE116" s="235"/>
      <c r="JF116" s="232" t="s">
        <v>3320</v>
      </c>
      <c r="JG116" s="232" t="s">
        <v>3320</v>
      </c>
      <c r="JH116" s="232" t="s">
        <v>3320</v>
      </c>
      <c r="JI116" s="232" t="s">
        <v>3320</v>
      </c>
      <c r="JJ116" s="232" t="s">
        <v>3320</v>
      </c>
      <c r="JK116" s="233" t="s">
        <v>910</v>
      </c>
      <c r="JL116" s="235"/>
      <c r="JM116" s="235"/>
      <c r="JN116" s="235"/>
      <c r="JO116" s="232">
        <v>7</v>
      </c>
      <c r="JP116" s="232">
        <v>0</v>
      </c>
      <c r="JQ116" s="233"/>
      <c r="JR116" s="233"/>
      <c r="JS116" s="233"/>
      <c r="JT116" s="233"/>
      <c r="JU116" s="233"/>
      <c r="JV116" s="233"/>
      <c r="JW116" s="233"/>
      <c r="JX116" s="233"/>
      <c r="JY116" s="233"/>
      <c r="JZ116" s="233"/>
      <c r="KA116" s="233"/>
      <c r="KB116" s="233"/>
      <c r="KC116" s="233"/>
      <c r="KD116" s="233"/>
      <c r="KE116" s="233"/>
      <c r="KF116" s="233"/>
      <c r="KG116" s="233"/>
      <c r="KH116" s="233"/>
      <c r="KI116" s="233"/>
      <c r="KJ116" s="233"/>
      <c r="KK116" s="233"/>
      <c r="KL116" s="233"/>
      <c r="KM116" s="233"/>
      <c r="KN116" s="232" t="s">
        <v>3320</v>
      </c>
      <c r="KO116" s="232" t="s">
        <v>3320</v>
      </c>
      <c r="KP116" s="232" t="s">
        <v>3320</v>
      </c>
      <c r="KQ116" s="235"/>
      <c r="KR116" s="235"/>
      <c r="KS116" s="235"/>
      <c r="KT116" s="233"/>
      <c r="KU116" s="235"/>
      <c r="KV116" s="235"/>
      <c r="KW116" s="235"/>
      <c r="KX116" s="233"/>
      <c r="KY116" s="232">
        <v>150</v>
      </c>
      <c r="KZ116" s="236">
        <v>0</v>
      </c>
      <c r="LA116" s="235"/>
      <c r="LB116" s="232">
        <v>0</v>
      </c>
      <c r="LC116" s="233"/>
      <c r="LD116" s="235"/>
      <c r="LE116" s="235"/>
      <c r="LF116" s="235"/>
    </row>
    <row r="117" spans="1:318" ht="49.5" customHeight="1" thickBot="1">
      <c r="A117" s="231" t="s">
        <v>5638</v>
      </c>
      <c r="B117" s="232">
        <v>1136</v>
      </c>
      <c r="C117" s="233" t="s">
        <v>8159</v>
      </c>
      <c r="D117" s="233" t="s">
        <v>8160</v>
      </c>
      <c r="E117" s="232">
        <v>1136</v>
      </c>
      <c r="F117" s="235"/>
      <c r="G117" s="233" t="s">
        <v>8161</v>
      </c>
      <c r="H117" s="233" t="s">
        <v>8162</v>
      </c>
      <c r="I117" s="234">
        <v>4</v>
      </c>
      <c r="J117" s="235"/>
      <c r="K117" s="234" t="s">
        <v>202</v>
      </c>
      <c r="L117" s="235"/>
      <c r="M117" s="234">
        <v>4</v>
      </c>
      <c r="N117" s="235"/>
      <c r="O117" s="235"/>
      <c r="P117" s="235"/>
      <c r="Q117" s="235"/>
      <c r="R117" s="234" t="s">
        <v>202</v>
      </c>
      <c r="S117" s="235"/>
      <c r="T117" s="235"/>
      <c r="U117" s="235"/>
      <c r="V117" s="233" t="s">
        <v>8163</v>
      </c>
      <c r="W117" s="233" t="s">
        <v>5643</v>
      </c>
      <c r="X117" s="232">
        <v>1</v>
      </c>
      <c r="Y117" s="232">
        <v>200</v>
      </c>
      <c r="Z117" s="236">
        <v>0</v>
      </c>
      <c r="AA117" s="236">
        <v>0</v>
      </c>
      <c r="AB117" s="232">
        <v>1</v>
      </c>
      <c r="AC117" s="233" t="s">
        <v>5815</v>
      </c>
      <c r="AD117" s="233" t="s">
        <v>5816</v>
      </c>
      <c r="AE117" s="234" t="s">
        <v>5645</v>
      </c>
      <c r="AF117" s="233" t="s">
        <v>5646</v>
      </c>
      <c r="AG117" s="234" t="s">
        <v>5645</v>
      </c>
      <c r="AH117" s="231" t="s">
        <v>5815</v>
      </c>
      <c r="AI117" s="233" t="s">
        <v>8164</v>
      </c>
      <c r="AJ117" s="233" t="s">
        <v>5818</v>
      </c>
      <c r="AK117" s="233" t="s">
        <v>5698</v>
      </c>
      <c r="AL117" s="233" t="s">
        <v>8165</v>
      </c>
      <c r="AM117" s="233" t="s">
        <v>5820</v>
      </c>
      <c r="AN117" s="233" t="s">
        <v>3320</v>
      </c>
      <c r="AO117" s="233" t="s">
        <v>8166</v>
      </c>
      <c r="AP117" s="233" t="s">
        <v>8167</v>
      </c>
      <c r="AQ117" s="233" t="s">
        <v>8168</v>
      </c>
      <c r="AR117" s="233" t="s">
        <v>8169</v>
      </c>
      <c r="AS117" s="233" t="s">
        <v>5825</v>
      </c>
      <c r="AT117" s="233" t="s">
        <v>733</v>
      </c>
      <c r="AU117" s="233" t="s">
        <v>733</v>
      </c>
      <c r="AV117" s="233" t="s">
        <v>733</v>
      </c>
      <c r="AW117" s="233" t="s">
        <v>3320</v>
      </c>
      <c r="AX117" s="233" t="s">
        <v>5826</v>
      </c>
      <c r="AY117" s="233" t="s">
        <v>733</v>
      </c>
      <c r="AZ117" s="233" t="s">
        <v>8170</v>
      </c>
      <c r="BA117" s="233" t="s">
        <v>5828</v>
      </c>
      <c r="BB117" s="233" t="s">
        <v>5829</v>
      </c>
      <c r="BC117" s="233" t="s">
        <v>8171</v>
      </c>
      <c r="BD117" s="233" t="s">
        <v>5837</v>
      </c>
      <c r="BE117" s="233" t="s">
        <v>8172</v>
      </c>
      <c r="BF117" s="234" t="s">
        <v>1214</v>
      </c>
      <c r="BG117" s="233" t="s">
        <v>3320</v>
      </c>
      <c r="BH117" s="233" t="s">
        <v>5833</v>
      </c>
      <c r="BI117" s="233" t="s">
        <v>5833</v>
      </c>
      <c r="BJ117" s="233" t="s">
        <v>5834</v>
      </c>
      <c r="BK117" s="233" t="s">
        <v>8173</v>
      </c>
      <c r="BL117" s="234">
        <v>230</v>
      </c>
      <c r="BM117" s="233" t="s">
        <v>5712</v>
      </c>
      <c r="BN117" s="237">
        <v>46750</v>
      </c>
      <c r="BO117" s="232">
        <v>22</v>
      </c>
      <c r="BP117" s="232">
        <v>2027</v>
      </c>
      <c r="BQ117" s="232">
        <v>200</v>
      </c>
      <c r="BR117" s="234">
        <v>200</v>
      </c>
      <c r="BS117" s="233" t="s">
        <v>5666</v>
      </c>
      <c r="BT117" s="232">
        <v>200</v>
      </c>
      <c r="BU117" s="234">
        <v>226.98</v>
      </c>
      <c r="BV117" s="238">
        <v>0.13</v>
      </c>
      <c r="BW117" s="239" t="s">
        <v>202</v>
      </c>
      <c r="BX117" s="233" t="s">
        <v>733</v>
      </c>
      <c r="BY117" s="235"/>
      <c r="BZ117" s="232">
        <v>0</v>
      </c>
      <c r="CA117" s="233" t="s">
        <v>733</v>
      </c>
      <c r="CB117" s="232">
        <v>0</v>
      </c>
      <c r="CC117" s="233" t="s">
        <v>5800</v>
      </c>
      <c r="CD117" s="233" t="s">
        <v>5668</v>
      </c>
      <c r="CE117" s="233" t="s">
        <v>3320</v>
      </c>
      <c r="CF117" s="233" t="s">
        <v>733</v>
      </c>
      <c r="CG117" s="233" t="s">
        <v>733</v>
      </c>
      <c r="CH117" s="232">
        <v>0</v>
      </c>
      <c r="CI117" s="232">
        <v>0</v>
      </c>
      <c r="CJ117" s="233" t="s">
        <v>8174</v>
      </c>
      <c r="CK117" s="232">
        <v>365</v>
      </c>
      <c r="CL117" s="232">
        <v>85</v>
      </c>
      <c r="CM117" s="232">
        <v>98</v>
      </c>
      <c r="CN117" s="232">
        <v>25</v>
      </c>
      <c r="CO117" s="237">
        <v>45961</v>
      </c>
      <c r="CP117" s="232">
        <v>2025</v>
      </c>
      <c r="CQ117" s="232">
        <v>3</v>
      </c>
      <c r="CR117" s="232">
        <v>8</v>
      </c>
      <c r="CS117" s="233" t="s">
        <v>8175</v>
      </c>
      <c r="CT117" s="232">
        <v>8600000</v>
      </c>
      <c r="CU117" s="233" t="s">
        <v>3320</v>
      </c>
      <c r="CV117" s="233" t="s">
        <v>3320</v>
      </c>
      <c r="CW117" s="233" t="s">
        <v>3320</v>
      </c>
      <c r="CX117" s="233" t="s">
        <v>3320</v>
      </c>
      <c r="CY117" s="233" t="s">
        <v>3320</v>
      </c>
      <c r="CZ117" s="233" t="s">
        <v>3320</v>
      </c>
      <c r="DA117" s="233" t="s">
        <v>3320</v>
      </c>
      <c r="DB117" s="233" t="s">
        <v>3320</v>
      </c>
      <c r="DC117" s="233" t="s">
        <v>3320</v>
      </c>
      <c r="DD117" s="233" t="s">
        <v>3320</v>
      </c>
      <c r="DE117" s="235"/>
      <c r="DF117" s="233" t="s">
        <v>3320</v>
      </c>
      <c r="DG117" s="233" t="s">
        <v>3320</v>
      </c>
      <c r="DH117" s="233" t="s">
        <v>3320</v>
      </c>
      <c r="DI117" s="233" t="s">
        <v>3320</v>
      </c>
      <c r="DJ117" s="233" t="s">
        <v>3320</v>
      </c>
      <c r="DK117" s="233" t="s">
        <v>3320</v>
      </c>
      <c r="DL117" s="235"/>
      <c r="DM117" s="233" t="s">
        <v>3320</v>
      </c>
      <c r="DN117" s="233" t="s">
        <v>3320</v>
      </c>
      <c r="DO117" s="233" t="s">
        <v>3320</v>
      </c>
      <c r="DP117" s="235"/>
      <c r="DQ117" s="233" t="s">
        <v>3320</v>
      </c>
      <c r="DR117" s="233" t="s">
        <v>3320</v>
      </c>
      <c r="DS117" s="233" t="s">
        <v>3320</v>
      </c>
      <c r="DT117" s="233" t="s">
        <v>3320</v>
      </c>
      <c r="DU117" s="233" t="s">
        <v>3320</v>
      </c>
      <c r="DV117" s="233" t="s">
        <v>3320</v>
      </c>
      <c r="DW117" s="233" t="s">
        <v>3320</v>
      </c>
      <c r="DX117" s="233" t="s">
        <v>3320</v>
      </c>
      <c r="DY117" s="233" t="s">
        <v>3320</v>
      </c>
      <c r="DZ117" s="233" t="s">
        <v>3320</v>
      </c>
      <c r="EA117" s="233" t="s">
        <v>3320</v>
      </c>
      <c r="EB117" s="233" t="s">
        <v>3320</v>
      </c>
      <c r="EC117" s="233" t="s">
        <v>3320</v>
      </c>
      <c r="ED117" s="233" t="s">
        <v>3320</v>
      </c>
      <c r="EE117" s="233" t="s">
        <v>3320</v>
      </c>
      <c r="EF117" s="233" t="s">
        <v>3320</v>
      </c>
      <c r="EG117" s="233" t="s">
        <v>3320</v>
      </c>
      <c r="EH117" s="233" t="s">
        <v>3320</v>
      </c>
      <c r="EI117" s="233" t="s">
        <v>3320</v>
      </c>
      <c r="EJ117" s="233" t="s">
        <v>3320</v>
      </c>
      <c r="EK117" s="233" t="s">
        <v>3320</v>
      </c>
      <c r="EL117" s="233" t="s">
        <v>3320</v>
      </c>
      <c r="EM117" s="233" t="s">
        <v>3320</v>
      </c>
      <c r="EN117" s="233" t="s">
        <v>3320</v>
      </c>
      <c r="EO117" s="233" t="s">
        <v>3320</v>
      </c>
      <c r="EP117" s="233" t="s">
        <v>3320</v>
      </c>
      <c r="EQ117" s="233" t="s">
        <v>3320</v>
      </c>
      <c r="ER117" s="233" t="s">
        <v>3320</v>
      </c>
      <c r="ES117" s="233" t="s">
        <v>3320</v>
      </c>
      <c r="ET117" s="233" t="s">
        <v>3320</v>
      </c>
      <c r="EU117" s="233" t="s">
        <v>3320</v>
      </c>
      <c r="EV117" s="233" t="s">
        <v>3320</v>
      </c>
      <c r="EW117" s="233" t="s">
        <v>3320</v>
      </c>
      <c r="EX117" s="233" t="s">
        <v>3320</v>
      </c>
      <c r="EY117" s="233" t="s">
        <v>3320</v>
      </c>
      <c r="EZ117" s="233" t="s">
        <v>3320</v>
      </c>
      <c r="FA117" s="233" t="s">
        <v>3320</v>
      </c>
      <c r="FB117" s="233" t="s">
        <v>3320</v>
      </c>
      <c r="FC117" s="233" t="s">
        <v>3320</v>
      </c>
      <c r="FD117" s="233" t="s">
        <v>3320</v>
      </c>
      <c r="FE117" s="233" t="s">
        <v>3320</v>
      </c>
      <c r="FF117" s="233" t="s">
        <v>3320</v>
      </c>
      <c r="FG117" s="233" t="s">
        <v>3320</v>
      </c>
      <c r="FH117" s="233" t="s">
        <v>3320</v>
      </c>
      <c r="FI117" s="233" t="s">
        <v>3320</v>
      </c>
      <c r="FJ117" s="233" t="s">
        <v>3320</v>
      </c>
      <c r="FK117" s="233" t="s">
        <v>3320</v>
      </c>
      <c r="FL117" s="233" t="s">
        <v>3320</v>
      </c>
      <c r="FM117" s="233" t="s">
        <v>3320</v>
      </c>
      <c r="FN117" s="240">
        <v>171657062</v>
      </c>
      <c r="FO117" s="232">
        <v>172</v>
      </c>
      <c r="FP117" s="233" t="s">
        <v>733</v>
      </c>
      <c r="FQ117" s="233" t="s">
        <v>733</v>
      </c>
      <c r="FR117" s="233" t="s">
        <v>733</v>
      </c>
      <c r="FS117" s="233" t="s">
        <v>733</v>
      </c>
      <c r="FT117" s="233" t="s">
        <v>2254</v>
      </c>
      <c r="FU117" s="233" t="s">
        <v>8176</v>
      </c>
      <c r="FV117" s="233" t="s">
        <v>8177</v>
      </c>
      <c r="FW117" s="241" t="s">
        <v>8173</v>
      </c>
      <c r="FX117" s="242">
        <v>230</v>
      </c>
      <c r="FY117" s="233" t="s">
        <v>8178</v>
      </c>
      <c r="FZ117" s="240">
        <v>171657062</v>
      </c>
      <c r="GA117" s="240">
        <v>171657062</v>
      </c>
      <c r="GB117" s="233" t="s">
        <v>3320</v>
      </c>
      <c r="GC117" s="233" t="s">
        <v>3320</v>
      </c>
      <c r="GD117" s="233" t="s">
        <v>5841</v>
      </c>
      <c r="GE117" s="233" t="s">
        <v>733</v>
      </c>
      <c r="GF117" s="233" t="s">
        <v>733</v>
      </c>
      <c r="GG117" s="233" t="s">
        <v>8179</v>
      </c>
      <c r="GH117" s="233" t="s">
        <v>733</v>
      </c>
      <c r="GI117" s="233" t="s">
        <v>1214</v>
      </c>
      <c r="GJ117" s="233" t="s">
        <v>1214</v>
      </c>
      <c r="GK117" s="233" t="s">
        <v>733</v>
      </c>
      <c r="GL117" s="233" t="s">
        <v>1214</v>
      </c>
      <c r="GM117" s="243" t="s">
        <v>5676</v>
      </c>
      <c r="GN117" s="233" t="s">
        <v>3320</v>
      </c>
      <c r="GO117" s="233" t="s">
        <v>733</v>
      </c>
      <c r="GP117" s="233" t="s">
        <v>5721</v>
      </c>
      <c r="GQ117" s="233" t="s">
        <v>1214</v>
      </c>
      <c r="GR117" s="233" t="s">
        <v>1214</v>
      </c>
      <c r="GS117" s="233" t="s">
        <v>3320</v>
      </c>
      <c r="GT117" s="233" t="s">
        <v>3320</v>
      </c>
      <c r="GU117" s="233" t="s">
        <v>3320</v>
      </c>
      <c r="GV117" s="233" t="s">
        <v>1214</v>
      </c>
      <c r="GW117" s="233" t="s">
        <v>1214</v>
      </c>
      <c r="GX117" s="233" t="s">
        <v>3320</v>
      </c>
      <c r="GY117" s="233" t="s">
        <v>1214</v>
      </c>
      <c r="GZ117" s="233" t="s">
        <v>3320</v>
      </c>
      <c r="HA117" s="233" t="s">
        <v>3320</v>
      </c>
      <c r="HB117" s="233" t="s">
        <v>3320</v>
      </c>
      <c r="HC117" s="233" t="s">
        <v>3320</v>
      </c>
      <c r="HD117" s="233" t="s">
        <v>3320</v>
      </c>
      <c r="HE117" s="233" t="s">
        <v>3320</v>
      </c>
      <c r="HF117" s="233" t="s">
        <v>5759</v>
      </c>
      <c r="HG117" s="233" t="s">
        <v>1214</v>
      </c>
      <c r="HH117" s="244">
        <v>46084.777175925927</v>
      </c>
      <c r="HI117" s="244">
        <v>46084.80804398148</v>
      </c>
      <c r="HJ117" s="233" t="s">
        <v>5685</v>
      </c>
      <c r="HK117" s="233" t="s">
        <v>3320</v>
      </c>
      <c r="HL117" s="233" t="s">
        <v>3320</v>
      </c>
      <c r="HM117" s="233" t="s">
        <v>3320</v>
      </c>
      <c r="HN117" s="233" t="s">
        <v>3320</v>
      </c>
      <c r="HO117" s="233" t="s">
        <v>3320</v>
      </c>
      <c r="HP117" s="233" t="s">
        <v>3320</v>
      </c>
      <c r="HQ117" s="233" t="s">
        <v>3320</v>
      </c>
      <c r="HR117" s="233" t="s">
        <v>3320</v>
      </c>
      <c r="HS117" s="233" t="s">
        <v>3320</v>
      </c>
      <c r="HT117" s="233" t="s">
        <v>3320</v>
      </c>
      <c r="HU117" s="233" t="s">
        <v>3320</v>
      </c>
      <c r="HV117" s="233" t="s">
        <v>3320</v>
      </c>
      <c r="HW117" s="233" t="s">
        <v>3320</v>
      </c>
      <c r="HX117" s="233" t="s">
        <v>3320</v>
      </c>
      <c r="HY117" s="233" t="s">
        <v>3320</v>
      </c>
      <c r="HZ117" s="233" t="s">
        <v>3320</v>
      </c>
      <c r="IA117" s="233" t="s">
        <v>3320</v>
      </c>
      <c r="IB117" s="233" t="s">
        <v>3320</v>
      </c>
      <c r="IC117" s="233" t="s">
        <v>3320</v>
      </c>
      <c r="ID117" s="233" t="s">
        <v>3320</v>
      </c>
      <c r="IE117" s="233" t="s">
        <v>3320</v>
      </c>
      <c r="IF117" s="233" t="s">
        <v>3320</v>
      </c>
      <c r="IG117" s="233" t="s">
        <v>3320</v>
      </c>
      <c r="IH117" s="233" t="s">
        <v>3320</v>
      </c>
      <c r="II117" s="233" t="s">
        <v>3320</v>
      </c>
      <c r="IJ117" s="233" t="s">
        <v>3320</v>
      </c>
      <c r="IK117" s="233" t="s">
        <v>3320</v>
      </c>
      <c r="IL117" s="233" t="s">
        <v>3320</v>
      </c>
      <c r="IM117" s="233" t="s">
        <v>3320</v>
      </c>
      <c r="IN117" s="233" t="s">
        <v>3320</v>
      </c>
      <c r="IO117" s="233" t="s">
        <v>3320</v>
      </c>
      <c r="IP117" s="233" t="s">
        <v>3320</v>
      </c>
      <c r="IQ117" s="233" t="s">
        <v>3320</v>
      </c>
      <c r="IR117" s="233" t="s">
        <v>3320</v>
      </c>
      <c r="IS117" s="233" t="s">
        <v>3320</v>
      </c>
      <c r="IT117" s="233" t="s">
        <v>3320</v>
      </c>
      <c r="IU117" s="233" t="s">
        <v>3320</v>
      </c>
      <c r="IV117" s="233" t="s">
        <v>3320</v>
      </c>
      <c r="IW117" s="235"/>
      <c r="IX117" s="235"/>
      <c r="IY117" s="235"/>
      <c r="IZ117" s="235"/>
      <c r="JA117" s="235"/>
      <c r="JB117" s="233"/>
      <c r="JC117" s="233"/>
      <c r="JD117" s="233"/>
      <c r="JE117" s="235"/>
      <c r="JF117" s="232" t="s">
        <v>3320</v>
      </c>
      <c r="JG117" s="232" t="s">
        <v>3320</v>
      </c>
      <c r="JH117" s="232" t="s">
        <v>3320</v>
      </c>
      <c r="JI117" s="232" t="s">
        <v>3320</v>
      </c>
      <c r="JJ117" s="232" t="s">
        <v>3320</v>
      </c>
      <c r="JK117" s="233" t="s">
        <v>202</v>
      </c>
      <c r="JL117" s="235"/>
      <c r="JM117" s="235"/>
      <c r="JN117" s="235"/>
      <c r="JO117" s="232">
        <v>7</v>
      </c>
      <c r="JP117" s="232">
        <v>0</v>
      </c>
      <c r="JQ117" s="233"/>
      <c r="JR117" s="233"/>
      <c r="JS117" s="233"/>
      <c r="JT117" s="233"/>
      <c r="JU117" s="233"/>
      <c r="JV117" s="233"/>
      <c r="JW117" s="233"/>
      <c r="JX117" s="233"/>
      <c r="JY117" s="233"/>
      <c r="JZ117" s="233"/>
      <c r="KA117" s="233"/>
      <c r="KB117" s="233"/>
      <c r="KC117" s="233"/>
      <c r="KD117" s="233"/>
      <c r="KE117" s="233"/>
      <c r="KF117" s="233"/>
      <c r="KG117" s="233"/>
      <c r="KH117" s="233"/>
      <c r="KI117" s="233"/>
      <c r="KJ117" s="233"/>
      <c r="KK117" s="233"/>
      <c r="KL117" s="233"/>
      <c r="KM117" s="233"/>
      <c r="KN117" s="232" t="s">
        <v>3320</v>
      </c>
      <c r="KO117" s="232" t="s">
        <v>3320</v>
      </c>
      <c r="KP117" s="232" t="s">
        <v>3320</v>
      </c>
      <c r="KQ117" s="235"/>
      <c r="KR117" s="235"/>
      <c r="KS117" s="235"/>
      <c r="KT117" s="233"/>
      <c r="KU117" s="235"/>
      <c r="KV117" s="235"/>
      <c r="KW117" s="235"/>
      <c r="KX117" s="233"/>
      <c r="KY117" s="232">
        <v>200</v>
      </c>
      <c r="KZ117" s="236">
        <v>0</v>
      </c>
      <c r="LA117" s="235"/>
      <c r="LB117" s="232">
        <v>0</v>
      </c>
      <c r="LC117" s="233"/>
      <c r="LD117" s="235"/>
      <c r="LE117" s="235"/>
      <c r="LF117" s="235"/>
    </row>
    <row r="118" spans="1:318" ht="49.5" customHeight="1" thickBot="1">
      <c r="A118" s="231" t="s">
        <v>5638</v>
      </c>
      <c r="B118" s="232">
        <v>1138</v>
      </c>
      <c r="C118" s="267" t="s">
        <v>8180</v>
      </c>
      <c r="D118" s="233" t="s">
        <v>8181</v>
      </c>
      <c r="E118" s="232">
        <v>1138</v>
      </c>
      <c r="F118" s="235"/>
      <c r="G118" s="233" t="s">
        <v>5727</v>
      </c>
      <c r="H118" s="233" t="s">
        <v>5728</v>
      </c>
      <c r="I118" s="234">
        <v>4</v>
      </c>
      <c r="J118" s="235"/>
      <c r="K118" s="234" t="s">
        <v>202</v>
      </c>
      <c r="L118" s="235"/>
      <c r="M118" s="234">
        <v>4</v>
      </c>
      <c r="N118" s="235"/>
      <c r="O118" s="235"/>
      <c r="P118" s="235"/>
      <c r="Q118" s="235"/>
      <c r="R118" s="234" t="s">
        <v>202</v>
      </c>
      <c r="S118" s="235"/>
      <c r="T118" s="235"/>
      <c r="U118" s="235"/>
      <c r="V118" s="233" t="s">
        <v>8182</v>
      </c>
      <c r="W118" s="233" t="s">
        <v>5643</v>
      </c>
      <c r="X118" s="232">
        <v>1</v>
      </c>
      <c r="Y118" s="232">
        <v>302.8</v>
      </c>
      <c r="Z118" s="236">
        <v>0</v>
      </c>
      <c r="AA118" s="236">
        <v>0</v>
      </c>
      <c r="AB118" s="232">
        <v>1</v>
      </c>
      <c r="AC118" s="233" t="s">
        <v>5729</v>
      </c>
      <c r="AD118" s="233" t="s">
        <v>5730</v>
      </c>
      <c r="AE118" s="234" t="s">
        <v>5645</v>
      </c>
      <c r="AF118" s="233" t="s">
        <v>5693</v>
      </c>
      <c r="AG118" s="234" t="s">
        <v>5645</v>
      </c>
      <c r="AH118" s="233" t="s">
        <v>5729</v>
      </c>
      <c r="AI118" s="233" t="s">
        <v>5731</v>
      </c>
      <c r="AJ118" s="233" t="s">
        <v>5732</v>
      </c>
      <c r="AK118" s="233" t="s">
        <v>5733</v>
      </c>
      <c r="AL118" s="233" t="s">
        <v>5734</v>
      </c>
      <c r="AM118" s="233" t="s">
        <v>5735</v>
      </c>
      <c r="AN118" s="233" t="s">
        <v>3320</v>
      </c>
      <c r="AO118" s="233" t="s">
        <v>5736</v>
      </c>
      <c r="AP118" s="233" t="s">
        <v>5698</v>
      </c>
      <c r="AQ118" s="233" t="s">
        <v>5737</v>
      </c>
      <c r="AR118" s="233" t="s">
        <v>5738</v>
      </c>
      <c r="AS118" s="233" t="s">
        <v>5739</v>
      </c>
      <c r="AT118" s="233" t="s">
        <v>733</v>
      </c>
      <c r="AU118" s="233" t="s">
        <v>733</v>
      </c>
      <c r="AV118" s="233" t="s">
        <v>733</v>
      </c>
      <c r="AW118" s="233" t="s">
        <v>3320</v>
      </c>
      <c r="AX118" s="233" t="s">
        <v>5740</v>
      </c>
      <c r="AY118" s="233" t="s">
        <v>733</v>
      </c>
      <c r="AZ118" s="233" t="s">
        <v>5741</v>
      </c>
      <c r="BA118" s="233" t="s">
        <v>5742</v>
      </c>
      <c r="BB118" s="233" t="s">
        <v>5743</v>
      </c>
      <c r="BC118" s="233" t="s">
        <v>5744</v>
      </c>
      <c r="BD118" s="233" t="s">
        <v>5745</v>
      </c>
      <c r="BE118" s="233" t="s">
        <v>5746</v>
      </c>
      <c r="BF118" s="234" t="s">
        <v>1214</v>
      </c>
      <c r="BG118" s="233" t="s">
        <v>3320</v>
      </c>
      <c r="BH118" s="233" t="s">
        <v>5955</v>
      </c>
      <c r="BI118" s="233" t="s">
        <v>5955</v>
      </c>
      <c r="BJ118" s="233" t="s">
        <v>3596</v>
      </c>
      <c r="BK118" s="233" t="s">
        <v>8183</v>
      </c>
      <c r="BL118" s="234">
        <v>400</v>
      </c>
      <c r="BM118" s="233" t="s">
        <v>5936</v>
      </c>
      <c r="BN118" s="237">
        <v>46919</v>
      </c>
      <c r="BO118" s="232">
        <v>17</v>
      </c>
      <c r="BP118" s="232">
        <v>2028</v>
      </c>
      <c r="BQ118" s="232">
        <v>302.8</v>
      </c>
      <c r="BR118" s="234">
        <v>302.8</v>
      </c>
      <c r="BS118" s="233" t="s">
        <v>5666</v>
      </c>
      <c r="BT118" s="232">
        <v>1730</v>
      </c>
      <c r="BU118" s="234">
        <v>830.27</v>
      </c>
      <c r="BV118" s="238">
        <v>0.31</v>
      </c>
      <c r="BW118" s="239" t="s">
        <v>910</v>
      </c>
      <c r="BX118" s="233" t="s">
        <v>733</v>
      </c>
      <c r="BY118" s="235"/>
      <c r="BZ118" s="232">
        <v>31.32</v>
      </c>
      <c r="CA118" s="233" t="s">
        <v>733</v>
      </c>
      <c r="CB118" s="232">
        <v>715</v>
      </c>
      <c r="CC118" s="233" t="s">
        <v>5713</v>
      </c>
      <c r="CD118" s="233" t="s">
        <v>5668</v>
      </c>
      <c r="CE118" s="233" t="s">
        <v>3320</v>
      </c>
      <c r="CF118" s="233" t="s">
        <v>733</v>
      </c>
      <c r="CG118" s="233" t="s">
        <v>733</v>
      </c>
      <c r="CH118" s="232">
        <v>2306</v>
      </c>
      <c r="CI118" s="232">
        <v>2163</v>
      </c>
      <c r="CJ118" s="233" t="s">
        <v>8184</v>
      </c>
      <c r="CK118" s="232">
        <v>363</v>
      </c>
      <c r="CL118" s="232">
        <v>96</v>
      </c>
      <c r="CM118" s="232">
        <v>99</v>
      </c>
      <c r="CN118" s="232">
        <v>25</v>
      </c>
      <c r="CO118" s="237">
        <v>46327</v>
      </c>
      <c r="CP118" s="232">
        <v>2026</v>
      </c>
      <c r="CQ118" s="232">
        <v>0.4</v>
      </c>
      <c r="CR118" s="232">
        <v>8</v>
      </c>
      <c r="CS118" s="233" t="s">
        <v>5750</v>
      </c>
      <c r="CT118" s="232">
        <v>41008700</v>
      </c>
      <c r="CU118" s="233" t="s">
        <v>3320</v>
      </c>
      <c r="CV118" s="233" t="s">
        <v>3320</v>
      </c>
      <c r="CW118" s="233" t="s">
        <v>3320</v>
      </c>
      <c r="CX118" s="233" t="s">
        <v>3320</v>
      </c>
      <c r="CY118" s="233" t="s">
        <v>3320</v>
      </c>
      <c r="CZ118" s="233" t="s">
        <v>3320</v>
      </c>
      <c r="DA118" s="233" t="s">
        <v>3320</v>
      </c>
      <c r="DB118" s="233" t="s">
        <v>3320</v>
      </c>
      <c r="DC118" s="233" t="s">
        <v>3320</v>
      </c>
      <c r="DD118" s="233" t="s">
        <v>3320</v>
      </c>
      <c r="DE118" s="235"/>
      <c r="DF118" s="233" t="s">
        <v>3320</v>
      </c>
      <c r="DG118" s="233" t="s">
        <v>3320</v>
      </c>
      <c r="DH118" s="233" t="s">
        <v>3320</v>
      </c>
      <c r="DI118" s="233" t="s">
        <v>3320</v>
      </c>
      <c r="DJ118" s="233" t="s">
        <v>3320</v>
      </c>
      <c r="DK118" s="233" t="s">
        <v>3320</v>
      </c>
      <c r="DL118" s="235"/>
      <c r="DM118" s="233" t="s">
        <v>3320</v>
      </c>
      <c r="DN118" s="233" t="s">
        <v>3320</v>
      </c>
      <c r="DO118" s="233" t="s">
        <v>3320</v>
      </c>
      <c r="DP118" s="235"/>
      <c r="DQ118" s="233" t="s">
        <v>3320</v>
      </c>
      <c r="DR118" s="233" t="s">
        <v>3320</v>
      </c>
      <c r="DS118" s="233" t="s">
        <v>3320</v>
      </c>
      <c r="DT118" s="233" t="s">
        <v>3320</v>
      </c>
      <c r="DU118" s="233" t="s">
        <v>3320</v>
      </c>
      <c r="DV118" s="233" t="s">
        <v>3320</v>
      </c>
      <c r="DW118" s="233" t="s">
        <v>3320</v>
      </c>
      <c r="DX118" s="233" t="s">
        <v>3320</v>
      </c>
      <c r="DY118" s="233" t="s">
        <v>3320</v>
      </c>
      <c r="DZ118" s="233" t="s">
        <v>3320</v>
      </c>
      <c r="EA118" s="233" t="s">
        <v>3320</v>
      </c>
      <c r="EB118" s="233" t="s">
        <v>3320</v>
      </c>
      <c r="EC118" s="233" t="s">
        <v>3320</v>
      </c>
      <c r="ED118" s="233" t="s">
        <v>3320</v>
      </c>
      <c r="EE118" s="233" t="s">
        <v>3320</v>
      </c>
      <c r="EF118" s="233" t="s">
        <v>3320</v>
      </c>
      <c r="EG118" s="233" t="s">
        <v>3320</v>
      </c>
      <c r="EH118" s="233" t="s">
        <v>3320</v>
      </c>
      <c r="EI118" s="233" t="s">
        <v>3320</v>
      </c>
      <c r="EJ118" s="233" t="s">
        <v>3320</v>
      </c>
      <c r="EK118" s="233" t="s">
        <v>3320</v>
      </c>
      <c r="EL118" s="233" t="s">
        <v>3320</v>
      </c>
      <c r="EM118" s="233" t="s">
        <v>3320</v>
      </c>
      <c r="EN118" s="233" t="s">
        <v>3320</v>
      </c>
      <c r="EO118" s="233" t="s">
        <v>3320</v>
      </c>
      <c r="EP118" s="233" t="s">
        <v>3320</v>
      </c>
      <c r="EQ118" s="233" t="s">
        <v>3320</v>
      </c>
      <c r="ER118" s="233" t="s">
        <v>3320</v>
      </c>
      <c r="ES118" s="233" t="s">
        <v>3320</v>
      </c>
      <c r="ET118" s="233" t="s">
        <v>3320</v>
      </c>
      <c r="EU118" s="233" t="s">
        <v>3320</v>
      </c>
      <c r="EV118" s="233" t="s">
        <v>3320</v>
      </c>
      <c r="EW118" s="233" t="s">
        <v>3320</v>
      </c>
      <c r="EX118" s="233" t="s">
        <v>3320</v>
      </c>
      <c r="EY118" s="233" t="s">
        <v>3320</v>
      </c>
      <c r="EZ118" s="233" t="s">
        <v>3320</v>
      </c>
      <c r="FA118" s="233" t="s">
        <v>3320</v>
      </c>
      <c r="FB118" s="233" t="s">
        <v>3320</v>
      </c>
      <c r="FC118" s="233" t="s">
        <v>3320</v>
      </c>
      <c r="FD118" s="233" t="s">
        <v>3320</v>
      </c>
      <c r="FE118" s="233" t="s">
        <v>3320</v>
      </c>
      <c r="FF118" s="233" t="s">
        <v>3320</v>
      </c>
      <c r="FG118" s="233" t="s">
        <v>3320</v>
      </c>
      <c r="FH118" s="233" t="s">
        <v>3320</v>
      </c>
      <c r="FI118" s="233" t="s">
        <v>3320</v>
      </c>
      <c r="FJ118" s="233" t="s">
        <v>3320</v>
      </c>
      <c r="FK118" s="233" t="s">
        <v>3320</v>
      </c>
      <c r="FL118" s="233" t="s">
        <v>3320</v>
      </c>
      <c r="FM118" s="233" t="s">
        <v>3320</v>
      </c>
      <c r="FN118" s="240">
        <v>1198501740</v>
      </c>
      <c r="FO118" s="240">
        <v>1199</v>
      </c>
      <c r="FP118" s="233" t="s">
        <v>733</v>
      </c>
      <c r="FQ118" s="233" t="s">
        <v>733</v>
      </c>
      <c r="FR118" s="233" t="s">
        <v>733</v>
      </c>
      <c r="FS118" s="233" t="s">
        <v>733</v>
      </c>
      <c r="FT118" s="233" t="s">
        <v>8185</v>
      </c>
      <c r="FU118" s="233" t="s">
        <v>8186</v>
      </c>
      <c r="FV118" s="233" t="s">
        <v>8187</v>
      </c>
      <c r="FW118" s="241" t="s">
        <v>8183</v>
      </c>
      <c r="FX118" s="242">
        <v>400</v>
      </c>
      <c r="FY118" s="233" t="s">
        <v>8188</v>
      </c>
      <c r="FZ118" s="240">
        <v>471462812</v>
      </c>
      <c r="GA118" s="240">
        <v>179063808</v>
      </c>
      <c r="GB118" s="240">
        <v>679170</v>
      </c>
      <c r="GC118" s="240">
        <v>335310</v>
      </c>
      <c r="GD118" s="233" t="s">
        <v>5755</v>
      </c>
      <c r="GE118" s="233" t="s">
        <v>733</v>
      </c>
      <c r="GF118" s="233" t="s">
        <v>733</v>
      </c>
      <c r="GG118" s="233" t="s">
        <v>5756</v>
      </c>
      <c r="GH118" s="233" t="s">
        <v>733</v>
      </c>
      <c r="GI118" s="233" t="s">
        <v>733</v>
      </c>
      <c r="GJ118" s="233" t="s">
        <v>733</v>
      </c>
      <c r="GK118" s="233" t="s">
        <v>733</v>
      </c>
      <c r="GL118" s="233" t="s">
        <v>733</v>
      </c>
      <c r="GM118" s="243" t="s">
        <v>5676</v>
      </c>
      <c r="GN118" s="233" t="s">
        <v>3320</v>
      </c>
      <c r="GO118" s="233" t="s">
        <v>733</v>
      </c>
      <c r="GP118" s="233" t="s">
        <v>5721</v>
      </c>
      <c r="GQ118" s="233" t="s">
        <v>1214</v>
      </c>
      <c r="GR118" s="233" t="s">
        <v>1214</v>
      </c>
      <c r="GS118" s="233" t="s">
        <v>3320</v>
      </c>
      <c r="GT118" s="233" t="s">
        <v>3320</v>
      </c>
      <c r="GU118" s="233" t="s">
        <v>3320</v>
      </c>
      <c r="GV118" s="233" t="s">
        <v>1214</v>
      </c>
      <c r="GW118" s="233" t="s">
        <v>1214</v>
      </c>
      <c r="GX118" s="233" t="s">
        <v>3320</v>
      </c>
      <c r="GY118" s="233" t="s">
        <v>1214</v>
      </c>
      <c r="GZ118" s="233" t="s">
        <v>3320</v>
      </c>
      <c r="HA118" s="233" t="s">
        <v>8189</v>
      </c>
      <c r="HB118" s="233" t="s">
        <v>8190</v>
      </c>
      <c r="HC118" s="233" t="s">
        <v>3320</v>
      </c>
      <c r="HD118" s="233" t="s">
        <v>3320</v>
      </c>
      <c r="HE118" s="233" t="s">
        <v>3320</v>
      </c>
      <c r="HF118" s="233" t="s">
        <v>5759</v>
      </c>
      <c r="HG118" s="233" t="s">
        <v>1214</v>
      </c>
      <c r="HH118" s="244">
        <v>46084.779745370368</v>
      </c>
      <c r="HI118" s="244">
        <v>46084.798692129632</v>
      </c>
      <c r="HJ118" s="233" t="s">
        <v>5685</v>
      </c>
      <c r="HK118" s="233" t="s">
        <v>3320</v>
      </c>
      <c r="HL118" s="233" t="s">
        <v>3320</v>
      </c>
      <c r="HM118" s="233" t="s">
        <v>3320</v>
      </c>
      <c r="HN118" s="233" t="s">
        <v>3320</v>
      </c>
      <c r="HO118" s="233" t="s">
        <v>3320</v>
      </c>
      <c r="HP118" s="233" t="s">
        <v>3320</v>
      </c>
      <c r="HQ118" s="233" t="s">
        <v>3320</v>
      </c>
      <c r="HR118" s="233" t="s">
        <v>3320</v>
      </c>
      <c r="HS118" s="233" t="s">
        <v>3320</v>
      </c>
      <c r="HT118" s="233" t="s">
        <v>3320</v>
      </c>
      <c r="HU118" s="233" t="s">
        <v>3320</v>
      </c>
      <c r="HV118" s="233" t="s">
        <v>3320</v>
      </c>
      <c r="HW118" s="233" t="s">
        <v>3320</v>
      </c>
      <c r="HX118" s="233" t="s">
        <v>3320</v>
      </c>
      <c r="HY118" s="233" t="s">
        <v>3320</v>
      </c>
      <c r="HZ118" s="233" t="s">
        <v>3320</v>
      </c>
      <c r="IA118" s="233" t="s">
        <v>3320</v>
      </c>
      <c r="IB118" s="233" t="s">
        <v>3320</v>
      </c>
      <c r="IC118" s="233" t="s">
        <v>3320</v>
      </c>
      <c r="ID118" s="233" t="s">
        <v>3320</v>
      </c>
      <c r="IE118" s="233" t="s">
        <v>3320</v>
      </c>
      <c r="IF118" s="233" t="s">
        <v>3320</v>
      </c>
      <c r="IG118" s="233" t="s">
        <v>3320</v>
      </c>
      <c r="IH118" s="233" t="s">
        <v>3320</v>
      </c>
      <c r="II118" s="233" t="s">
        <v>3320</v>
      </c>
      <c r="IJ118" s="233" t="s">
        <v>3320</v>
      </c>
      <c r="IK118" s="233" t="s">
        <v>3320</v>
      </c>
      <c r="IL118" s="233" t="s">
        <v>3320</v>
      </c>
      <c r="IM118" s="233" t="s">
        <v>3320</v>
      </c>
      <c r="IN118" s="233" t="s">
        <v>3320</v>
      </c>
      <c r="IO118" s="233" t="s">
        <v>3320</v>
      </c>
      <c r="IP118" s="233" t="s">
        <v>3320</v>
      </c>
      <c r="IQ118" s="233" t="s">
        <v>3320</v>
      </c>
      <c r="IR118" s="233" t="s">
        <v>3320</v>
      </c>
      <c r="IS118" s="233" t="s">
        <v>3320</v>
      </c>
      <c r="IT118" s="233" t="s">
        <v>3320</v>
      </c>
      <c r="IU118" s="233" t="s">
        <v>3320</v>
      </c>
      <c r="IV118" s="233" t="s">
        <v>3320</v>
      </c>
      <c r="IW118" s="249" t="s">
        <v>5965</v>
      </c>
      <c r="IX118" s="250" t="s">
        <v>3320</v>
      </c>
      <c r="IY118" s="250" t="s">
        <v>5966</v>
      </c>
      <c r="IZ118" s="249" t="s">
        <v>5967</v>
      </c>
      <c r="JA118" s="235"/>
      <c r="JB118" s="233"/>
      <c r="JC118" s="233"/>
      <c r="JD118" s="233"/>
      <c r="JE118" s="235"/>
      <c r="JF118" s="232" t="s">
        <v>3320</v>
      </c>
      <c r="JG118" s="232" t="s">
        <v>3320</v>
      </c>
      <c r="JH118" s="232" t="s">
        <v>3320</v>
      </c>
      <c r="JI118" s="232" t="s">
        <v>3320</v>
      </c>
      <c r="JJ118" s="232" t="s">
        <v>3320</v>
      </c>
      <c r="JK118" s="233" t="s">
        <v>202</v>
      </c>
      <c r="JL118" s="235"/>
      <c r="JM118" s="235"/>
      <c r="JN118" s="235"/>
      <c r="JO118" s="232">
        <v>6</v>
      </c>
      <c r="JP118" s="232">
        <v>0</v>
      </c>
      <c r="JQ118" s="233"/>
      <c r="JR118" s="233"/>
      <c r="JS118" s="233"/>
      <c r="JT118" s="233"/>
      <c r="JU118" s="233"/>
      <c r="JV118" s="233"/>
      <c r="JW118" s="233"/>
      <c r="JX118" s="233"/>
      <c r="JY118" s="233"/>
      <c r="JZ118" s="233"/>
      <c r="KA118" s="233"/>
      <c r="KB118" s="233"/>
      <c r="KC118" s="233"/>
      <c r="KD118" s="233"/>
      <c r="KE118" s="233"/>
      <c r="KF118" s="233"/>
      <c r="KG118" s="233"/>
      <c r="KH118" s="233"/>
      <c r="KI118" s="233"/>
      <c r="KJ118" s="233"/>
      <c r="KK118" s="233"/>
      <c r="KL118" s="233"/>
      <c r="KM118" s="233"/>
      <c r="KN118" s="232" t="s">
        <v>3320</v>
      </c>
      <c r="KO118" s="232" t="s">
        <v>3320</v>
      </c>
      <c r="KP118" s="232" t="s">
        <v>3320</v>
      </c>
      <c r="KQ118" s="235"/>
      <c r="KR118" s="235"/>
      <c r="KS118" s="235"/>
      <c r="KT118" s="233"/>
      <c r="KU118" s="235"/>
      <c r="KV118" s="235"/>
      <c r="KW118" s="235"/>
      <c r="KX118" s="233"/>
      <c r="KY118" s="232">
        <v>302.8</v>
      </c>
      <c r="KZ118" s="236">
        <v>0</v>
      </c>
      <c r="LA118" s="235"/>
      <c r="LB118" s="232">
        <v>0</v>
      </c>
      <c r="LC118" s="233"/>
      <c r="LD118" s="235"/>
      <c r="LE118" s="235"/>
      <c r="LF118" s="235"/>
    </row>
    <row r="119" spans="1:318" ht="49.5" customHeight="1" thickBot="1">
      <c r="A119" s="231" t="s">
        <v>5638</v>
      </c>
      <c r="B119" s="232">
        <v>1167</v>
      </c>
      <c r="C119" s="233" t="s">
        <v>8191</v>
      </c>
      <c r="D119" s="233" t="s">
        <v>8192</v>
      </c>
      <c r="E119" s="232">
        <v>1167</v>
      </c>
      <c r="F119" s="235"/>
      <c r="G119" s="233" t="s">
        <v>5727</v>
      </c>
      <c r="H119" s="233" t="s">
        <v>5728</v>
      </c>
      <c r="I119" s="234">
        <v>4</v>
      </c>
      <c r="J119" s="235"/>
      <c r="K119" s="234" t="s">
        <v>202</v>
      </c>
      <c r="L119" s="235"/>
      <c r="M119" s="234">
        <v>4</v>
      </c>
      <c r="N119" s="235"/>
      <c r="O119" s="235"/>
      <c r="P119" s="235"/>
      <c r="Q119" s="235"/>
      <c r="R119" s="234" t="s">
        <v>202</v>
      </c>
      <c r="S119" s="235"/>
      <c r="T119" s="235"/>
      <c r="U119" s="235"/>
      <c r="V119" s="233" t="s">
        <v>8193</v>
      </c>
      <c r="W119" s="233" t="s">
        <v>5643</v>
      </c>
      <c r="X119" s="232">
        <v>1</v>
      </c>
      <c r="Y119" s="232">
        <v>100.1</v>
      </c>
      <c r="Z119" s="236">
        <v>0</v>
      </c>
      <c r="AA119" s="236">
        <v>0</v>
      </c>
      <c r="AB119" s="232">
        <v>1</v>
      </c>
      <c r="AC119" s="233" t="s">
        <v>5729</v>
      </c>
      <c r="AD119" s="233" t="s">
        <v>5730</v>
      </c>
      <c r="AE119" s="234" t="s">
        <v>5645</v>
      </c>
      <c r="AF119" s="233" t="s">
        <v>5693</v>
      </c>
      <c r="AG119" s="234" t="s">
        <v>5645</v>
      </c>
      <c r="AH119" s="233" t="s">
        <v>5729</v>
      </c>
      <c r="AI119" s="233" t="s">
        <v>5731</v>
      </c>
      <c r="AJ119" s="233" t="s">
        <v>5732</v>
      </c>
      <c r="AK119" s="233" t="s">
        <v>5733</v>
      </c>
      <c r="AL119" s="233" t="s">
        <v>5734</v>
      </c>
      <c r="AM119" s="233" t="s">
        <v>5735</v>
      </c>
      <c r="AN119" s="233" t="s">
        <v>3320</v>
      </c>
      <c r="AO119" s="233" t="s">
        <v>5736</v>
      </c>
      <c r="AP119" s="233" t="s">
        <v>5698</v>
      </c>
      <c r="AQ119" s="233" t="s">
        <v>5737</v>
      </c>
      <c r="AR119" s="233" t="s">
        <v>5738</v>
      </c>
      <c r="AS119" s="233" t="s">
        <v>5739</v>
      </c>
      <c r="AT119" s="233" t="s">
        <v>733</v>
      </c>
      <c r="AU119" s="233" t="s">
        <v>733</v>
      </c>
      <c r="AV119" s="233" t="s">
        <v>733</v>
      </c>
      <c r="AW119" s="233" t="s">
        <v>3320</v>
      </c>
      <c r="AX119" s="233" t="s">
        <v>5740</v>
      </c>
      <c r="AY119" s="233" t="s">
        <v>733</v>
      </c>
      <c r="AZ119" s="233" t="s">
        <v>5741</v>
      </c>
      <c r="BA119" s="233" t="s">
        <v>5742</v>
      </c>
      <c r="BB119" s="233" t="s">
        <v>5743</v>
      </c>
      <c r="BC119" s="233" t="s">
        <v>5744</v>
      </c>
      <c r="BD119" s="233" t="s">
        <v>5745</v>
      </c>
      <c r="BE119" s="233" t="s">
        <v>5746</v>
      </c>
      <c r="BF119" s="234" t="s">
        <v>1214</v>
      </c>
      <c r="BG119" s="233" t="s">
        <v>3320</v>
      </c>
      <c r="BH119" s="233" t="s">
        <v>5663</v>
      </c>
      <c r="BI119" s="233" t="s">
        <v>5663</v>
      </c>
      <c r="BJ119" s="233" t="s">
        <v>3569</v>
      </c>
      <c r="BK119" s="233" t="s">
        <v>8194</v>
      </c>
      <c r="BL119" s="234">
        <v>230</v>
      </c>
      <c r="BM119" s="233" t="s">
        <v>5712</v>
      </c>
      <c r="BN119" s="237">
        <v>46767</v>
      </c>
      <c r="BO119" s="232">
        <v>12</v>
      </c>
      <c r="BP119" s="232">
        <v>2028</v>
      </c>
      <c r="BQ119" s="232">
        <v>100.1</v>
      </c>
      <c r="BR119" s="234">
        <v>100.1</v>
      </c>
      <c r="BS119" s="233" t="s">
        <v>5666</v>
      </c>
      <c r="BT119" s="232">
        <v>572</v>
      </c>
      <c r="BU119" s="234">
        <v>280.55</v>
      </c>
      <c r="BV119" s="238">
        <v>0.32</v>
      </c>
      <c r="BW119" s="239" t="s">
        <v>910</v>
      </c>
      <c r="BX119" s="233" t="s">
        <v>733</v>
      </c>
      <c r="BY119" s="235"/>
      <c r="BZ119" s="232">
        <v>31.99</v>
      </c>
      <c r="CA119" s="233" t="s">
        <v>733</v>
      </c>
      <c r="CB119" s="232">
        <v>715</v>
      </c>
      <c r="CC119" s="233" t="s">
        <v>5713</v>
      </c>
      <c r="CD119" s="233" t="s">
        <v>5668</v>
      </c>
      <c r="CE119" s="233" t="s">
        <v>3320</v>
      </c>
      <c r="CF119" s="233" t="s">
        <v>733</v>
      </c>
      <c r="CG119" s="233" t="s">
        <v>733</v>
      </c>
      <c r="CH119" s="232">
        <v>2158</v>
      </c>
      <c r="CI119" s="232">
        <v>2087</v>
      </c>
      <c r="CJ119" s="233" t="s">
        <v>8195</v>
      </c>
      <c r="CK119" s="232">
        <v>363</v>
      </c>
      <c r="CL119" s="232">
        <v>96</v>
      </c>
      <c r="CM119" s="232">
        <v>99</v>
      </c>
      <c r="CN119" s="232">
        <v>25</v>
      </c>
      <c r="CO119" s="237">
        <v>46327</v>
      </c>
      <c r="CP119" s="232">
        <v>2026</v>
      </c>
      <c r="CQ119" s="232">
        <v>0.4</v>
      </c>
      <c r="CR119" s="232">
        <v>8</v>
      </c>
      <c r="CS119" s="233" t="s">
        <v>5750</v>
      </c>
      <c r="CT119" s="232">
        <v>12606329</v>
      </c>
      <c r="CU119" s="233" t="s">
        <v>3320</v>
      </c>
      <c r="CV119" s="233" t="s">
        <v>3320</v>
      </c>
      <c r="CW119" s="233" t="s">
        <v>3320</v>
      </c>
      <c r="CX119" s="233" t="s">
        <v>3320</v>
      </c>
      <c r="CY119" s="233" t="s">
        <v>3320</v>
      </c>
      <c r="CZ119" s="233" t="s">
        <v>3320</v>
      </c>
      <c r="DA119" s="233" t="s">
        <v>3320</v>
      </c>
      <c r="DB119" s="233" t="s">
        <v>3320</v>
      </c>
      <c r="DC119" s="233" t="s">
        <v>3320</v>
      </c>
      <c r="DD119" s="233" t="s">
        <v>3320</v>
      </c>
      <c r="DE119" s="235"/>
      <c r="DF119" s="233" t="s">
        <v>3320</v>
      </c>
      <c r="DG119" s="233" t="s">
        <v>3320</v>
      </c>
      <c r="DH119" s="233" t="s">
        <v>3320</v>
      </c>
      <c r="DI119" s="233" t="s">
        <v>3320</v>
      </c>
      <c r="DJ119" s="233" t="s">
        <v>3320</v>
      </c>
      <c r="DK119" s="233" t="s">
        <v>3320</v>
      </c>
      <c r="DL119" s="235"/>
      <c r="DM119" s="233" t="s">
        <v>3320</v>
      </c>
      <c r="DN119" s="233" t="s">
        <v>3320</v>
      </c>
      <c r="DO119" s="233" t="s">
        <v>3320</v>
      </c>
      <c r="DP119" s="235"/>
      <c r="DQ119" s="233" t="s">
        <v>3320</v>
      </c>
      <c r="DR119" s="233" t="s">
        <v>3320</v>
      </c>
      <c r="DS119" s="233" t="s">
        <v>3320</v>
      </c>
      <c r="DT119" s="233" t="s">
        <v>3320</v>
      </c>
      <c r="DU119" s="233" t="s">
        <v>3320</v>
      </c>
      <c r="DV119" s="233" t="s">
        <v>3320</v>
      </c>
      <c r="DW119" s="233" t="s">
        <v>3320</v>
      </c>
      <c r="DX119" s="233" t="s">
        <v>3320</v>
      </c>
      <c r="DY119" s="233" t="s">
        <v>3320</v>
      </c>
      <c r="DZ119" s="233" t="s">
        <v>3320</v>
      </c>
      <c r="EA119" s="233" t="s">
        <v>3320</v>
      </c>
      <c r="EB119" s="233" t="s">
        <v>3320</v>
      </c>
      <c r="EC119" s="233" t="s">
        <v>3320</v>
      </c>
      <c r="ED119" s="233" t="s">
        <v>3320</v>
      </c>
      <c r="EE119" s="233" t="s">
        <v>3320</v>
      </c>
      <c r="EF119" s="233" t="s">
        <v>3320</v>
      </c>
      <c r="EG119" s="233" t="s">
        <v>3320</v>
      </c>
      <c r="EH119" s="233" t="s">
        <v>3320</v>
      </c>
      <c r="EI119" s="233" t="s">
        <v>3320</v>
      </c>
      <c r="EJ119" s="233" t="s">
        <v>3320</v>
      </c>
      <c r="EK119" s="233" t="s">
        <v>3320</v>
      </c>
      <c r="EL119" s="233" t="s">
        <v>3320</v>
      </c>
      <c r="EM119" s="233" t="s">
        <v>3320</v>
      </c>
      <c r="EN119" s="233" t="s">
        <v>3320</v>
      </c>
      <c r="EO119" s="233" t="s">
        <v>3320</v>
      </c>
      <c r="EP119" s="233" t="s">
        <v>3320</v>
      </c>
      <c r="EQ119" s="233" t="s">
        <v>3320</v>
      </c>
      <c r="ER119" s="233" t="s">
        <v>3320</v>
      </c>
      <c r="ES119" s="233" t="s">
        <v>3320</v>
      </c>
      <c r="ET119" s="233" t="s">
        <v>3320</v>
      </c>
      <c r="EU119" s="233" t="s">
        <v>3320</v>
      </c>
      <c r="EV119" s="233" t="s">
        <v>3320</v>
      </c>
      <c r="EW119" s="233" t="s">
        <v>3320</v>
      </c>
      <c r="EX119" s="233" t="s">
        <v>3320</v>
      </c>
      <c r="EY119" s="233" t="s">
        <v>3320</v>
      </c>
      <c r="EZ119" s="233" t="s">
        <v>3320</v>
      </c>
      <c r="FA119" s="233" t="s">
        <v>3320</v>
      </c>
      <c r="FB119" s="233" t="s">
        <v>3320</v>
      </c>
      <c r="FC119" s="233" t="s">
        <v>3320</v>
      </c>
      <c r="FD119" s="233" t="s">
        <v>3320</v>
      </c>
      <c r="FE119" s="233" t="s">
        <v>3320</v>
      </c>
      <c r="FF119" s="233" t="s">
        <v>3320</v>
      </c>
      <c r="FG119" s="233" t="s">
        <v>3320</v>
      </c>
      <c r="FH119" s="233" t="s">
        <v>3320</v>
      </c>
      <c r="FI119" s="233" t="s">
        <v>3320</v>
      </c>
      <c r="FJ119" s="233" t="s">
        <v>3320</v>
      </c>
      <c r="FK119" s="233" t="s">
        <v>3320</v>
      </c>
      <c r="FL119" s="233" t="s">
        <v>3320</v>
      </c>
      <c r="FM119" s="233" t="s">
        <v>3320</v>
      </c>
      <c r="FN119" s="240">
        <v>164291095</v>
      </c>
      <c r="FO119" s="232">
        <v>164</v>
      </c>
      <c r="FP119" s="233" t="s">
        <v>733</v>
      </c>
      <c r="FQ119" s="233" t="s">
        <v>733</v>
      </c>
      <c r="FR119" s="233" t="s">
        <v>733</v>
      </c>
      <c r="FS119" s="233" t="s">
        <v>733</v>
      </c>
      <c r="FT119" s="233" t="s">
        <v>1366</v>
      </c>
      <c r="FU119" s="233" t="s">
        <v>8196</v>
      </c>
      <c r="FV119" s="233" t="s">
        <v>8197</v>
      </c>
      <c r="FW119" s="241" t="s">
        <v>8194</v>
      </c>
      <c r="FX119" s="242">
        <v>230</v>
      </c>
      <c r="FY119" s="233" t="s">
        <v>8198</v>
      </c>
      <c r="FZ119" s="240">
        <v>164291095</v>
      </c>
      <c r="GA119" s="240">
        <v>59195136</v>
      </c>
      <c r="GB119" s="240">
        <v>226772</v>
      </c>
      <c r="GC119" s="240">
        <v>117110</v>
      </c>
      <c r="GD119" s="233" t="s">
        <v>5770</v>
      </c>
      <c r="GE119" s="233" t="s">
        <v>733</v>
      </c>
      <c r="GF119" s="233" t="s">
        <v>733</v>
      </c>
      <c r="GG119" s="233" t="s">
        <v>5756</v>
      </c>
      <c r="GH119" s="233" t="s">
        <v>733</v>
      </c>
      <c r="GI119" s="233" t="s">
        <v>733</v>
      </c>
      <c r="GJ119" s="233" t="s">
        <v>733</v>
      </c>
      <c r="GK119" s="233" t="s">
        <v>733</v>
      </c>
      <c r="GL119" s="233" t="s">
        <v>733</v>
      </c>
      <c r="GM119" s="243" t="s">
        <v>5676</v>
      </c>
      <c r="GN119" s="233" t="s">
        <v>3320</v>
      </c>
      <c r="GO119" s="233" t="s">
        <v>733</v>
      </c>
      <c r="GP119" s="233" t="s">
        <v>5721</v>
      </c>
      <c r="GQ119" s="233" t="s">
        <v>1214</v>
      </c>
      <c r="GR119" s="233" t="s">
        <v>1214</v>
      </c>
      <c r="GS119" s="233" t="s">
        <v>3320</v>
      </c>
      <c r="GT119" s="233" t="s">
        <v>3320</v>
      </c>
      <c r="GU119" s="232">
        <v>0</v>
      </c>
      <c r="GV119" s="233" t="s">
        <v>1214</v>
      </c>
      <c r="GW119" s="233" t="s">
        <v>1214</v>
      </c>
      <c r="GX119" s="233" t="s">
        <v>3320</v>
      </c>
      <c r="GY119" s="233" t="s">
        <v>1214</v>
      </c>
      <c r="GZ119" s="233" t="s">
        <v>3320</v>
      </c>
      <c r="HA119" s="233" t="s">
        <v>8199</v>
      </c>
      <c r="HB119" s="233" t="s">
        <v>8200</v>
      </c>
      <c r="HC119" s="233" t="s">
        <v>3320</v>
      </c>
      <c r="HD119" s="233" t="s">
        <v>3320</v>
      </c>
      <c r="HE119" s="233" t="s">
        <v>3320</v>
      </c>
      <c r="HF119" s="233" t="s">
        <v>5759</v>
      </c>
      <c r="HG119" s="233" t="s">
        <v>1214</v>
      </c>
      <c r="HH119" s="244">
        <v>46084.917013888888</v>
      </c>
      <c r="HI119" s="244">
        <v>46084.932615740741</v>
      </c>
      <c r="HJ119" s="233" t="s">
        <v>5685</v>
      </c>
      <c r="HK119" s="233" t="s">
        <v>3320</v>
      </c>
      <c r="HL119" s="233" t="s">
        <v>3320</v>
      </c>
      <c r="HM119" s="233" t="s">
        <v>3320</v>
      </c>
      <c r="HN119" s="233" t="s">
        <v>3320</v>
      </c>
      <c r="HO119" s="233" t="s">
        <v>3320</v>
      </c>
      <c r="HP119" s="233" t="s">
        <v>3320</v>
      </c>
      <c r="HQ119" s="233" t="s">
        <v>3320</v>
      </c>
      <c r="HR119" s="233" t="s">
        <v>3320</v>
      </c>
      <c r="HS119" s="233" t="s">
        <v>3320</v>
      </c>
      <c r="HT119" s="233" t="s">
        <v>3320</v>
      </c>
      <c r="HU119" s="233" t="s">
        <v>3320</v>
      </c>
      <c r="HV119" s="233" t="s">
        <v>3320</v>
      </c>
      <c r="HW119" s="233" t="s">
        <v>3320</v>
      </c>
      <c r="HX119" s="233" t="s">
        <v>3320</v>
      </c>
      <c r="HY119" s="233" t="s">
        <v>3320</v>
      </c>
      <c r="HZ119" s="233" t="s">
        <v>3320</v>
      </c>
      <c r="IA119" s="233" t="s">
        <v>3320</v>
      </c>
      <c r="IB119" s="233" t="s">
        <v>3320</v>
      </c>
      <c r="IC119" s="233" t="s">
        <v>3320</v>
      </c>
      <c r="ID119" s="233" t="s">
        <v>3320</v>
      </c>
      <c r="IE119" s="233" t="s">
        <v>3320</v>
      </c>
      <c r="IF119" s="233" t="s">
        <v>3320</v>
      </c>
      <c r="IG119" s="233" t="s">
        <v>3320</v>
      </c>
      <c r="IH119" s="233" t="s">
        <v>3320</v>
      </c>
      <c r="II119" s="233" t="s">
        <v>3320</v>
      </c>
      <c r="IJ119" s="233" t="s">
        <v>3320</v>
      </c>
      <c r="IK119" s="233" t="s">
        <v>3320</v>
      </c>
      <c r="IL119" s="233" t="s">
        <v>3320</v>
      </c>
      <c r="IM119" s="233" t="s">
        <v>3320</v>
      </c>
      <c r="IN119" s="233" t="s">
        <v>3320</v>
      </c>
      <c r="IO119" s="233" t="s">
        <v>3320</v>
      </c>
      <c r="IP119" s="233" t="s">
        <v>3320</v>
      </c>
      <c r="IQ119" s="233" t="s">
        <v>3320</v>
      </c>
      <c r="IR119" s="233" t="s">
        <v>3320</v>
      </c>
      <c r="IS119" s="233" t="s">
        <v>3320</v>
      </c>
      <c r="IT119" s="233" t="s">
        <v>3320</v>
      </c>
      <c r="IU119" s="233" t="s">
        <v>3320</v>
      </c>
      <c r="IV119" s="233" t="s">
        <v>3320</v>
      </c>
      <c r="IW119" s="235"/>
      <c r="IX119" s="235"/>
      <c r="IY119" s="235"/>
      <c r="IZ119" s="235"/>
      <c r="JA119" s="235"/>
      <c r="JB119" s="233"/>
      <c r="JC119" s="233"/>
      <c r="JD119" s="233"/>
      <c r="JE119" s="235"/>
      <c r="JF119" s="232" t="s">
        <v>3320</v>
      </c>
      <c r="JG119" s="232" t="s">
        <v>3320</v>
      </c>
      <c r="JH119" s="232" t="s">
        <v>3320</v>
      </c>
      <c r="JI119" s="232" t="s">
        <v>3320</v>
      </c>
      <c r="JJ119" s="232" t="s">
        <v>3320</v>
      </c>
      <c r="JK119" s="233" t="s">
        <v>202</v>
      </c>
      <c r="JL119" s="235"/>
      <c r="JM119" s="235"/>
      <c r="JN119" s="235"/>
      <c r="JO119" s="232">
        <v>6</v>
      </c>
      <c r="JP119" s="232">
        <v>0</v>
      </c>
      <c r="JQ119" s="233"/>
      <c r="JR119" s="233"/>
      <c r="JS119" s="233"/>
      <c r="JT119" s="233"/>
      <c r="JU119" s="233"/>
      <c r="JV119" s="233"/>
      <c r="JW119" s="233"/>
      <c r="JX119" s="233"/>
      <c r="JY119" s="233"/>
      <c r="JZ119" s="233"/>
      <c r="KA119" s="233"/>
      <c r="KB119" s="233"/>
      <c r="KC119" s="233"/>
      <c r="KD119" s="233"/>
      <c r="KE119" s="233"/>
      <c r="KF119" s="233"/>
      <c r="KG119" s="233"/>
      <c r="KH119" s="233"/>
      <c r="KI119" s="233"/>
      <c r="KJ119" s="233"/>
      <c r="KK119" s="233"/>
      <c r="KL119" s="233"/>
      <c r="KM119" s="233"/>
      <c r="KN119" s="232" t="s">
        <v>3320</v>
      </c>
      <c r="KO119" s="232" t="s">
        <v>3320</v>
      </c>
      <c r="KP119" s="232" t="s">
        <v>3320</v>
      </c>
      <c r="KQ119" s="235"/>
      <c r="KR119" s="235"/>
      <c r="KS119" s="235"/>
      <c r="KT119" s="233"/>
      <c r="KU119" s="235"/>
      <c r="KV119" s="235"/>
      <c r="KW119" s="235"/>
      <c r="KX119" s="233"/>
      <c r="KY119" s="232">
        <v>100.1</v>
      </c>
      <c r="KZ119" s="236">
        <v>0</v>
      </c>
      <c r="LA119" s="235"/>
      <c r="LB119" s="232">
        <v>0</v>
      </c>
      <c r="LC119" s="233"/>
      <c r="LD119" s="235"/>
      <c r="LE119" s="235"/>
      <c r="LF119" s="235"/>
    </row>
    <row r="120" spans="1:318" ht="49.5" customHeight="1" thickBot="1">
      <c r="A120" s="231" t="s">
        <v>5638</v>
      </c>
      <c r="B120" s="232">
        <v>781</v>
      </c>
      <c r="C120" s="233" t="s">
        <v>8201</v>
      </c>
      <c r="D120" s="233" t="s">
        <v>8202</v>
      </c>
      <c r="E120" s="232">
        <v>781</v>
      </c>
      <c r="F120" s="235"/>
      <c r="G120" s="233" t="s">
        <v>1386</v>
      </c>
      <c r="H120" s="233" t="s">
        <v>8203</v>
      </c>
      <c r="I120" s="234">
        <v>4</v>
      </c>
      <c r="J120" s="235"/>
      <c r="K120" s="234" t="s">
        <v>202</v>
      </c>
      <c r="L120" s="235"/>
      <c r="M120" s="234">
        <v>4</v>
      </c>
      <c r="N120" s="235"/>
      <c r="O120" s="235"/>
      <c r="P120" s="235"/>
      <c r="Q120" s="235"/>
      <c r="R120" s="234" t="s">
        <v>202</v>
      </c>
      <c r="S120" s="235"/>
      <c r="T120" s="235"/>
      <c r="U120" s="235"/>
      <c r="V120" s="233" t="s">
        <v>8204</v>
      </c>
      <c r="W120" s="233" t="s">
        <v>5643</v>
      </c>
      <c r="X120" s="232">
        <v>1</v>
      </c>
      <c r="Y120" s="232">
        <v>200</v>
      </c>
      <c r="Z120" s="236">
        <v>0</v>
      </c>
      <c r="AA120" s="236">
        <v>0</v>
      </c>
      <c r="AB120" s="232">
        <v>1</v>
      </c>
      <c r="AC120" s="233" t="s">
        <v>8205</v>
      </c>
      <c r="AD120" s="233" t="s">
        <v>3903</v>
      </c>
      <c r="AE120" s="234" t="s">
        <v>5645</v>
      </c>
      <c r="AF120" s="233" t="s">
        <v>5646</v>
      </c>
      <c r="AG120" s="234" t="s">
        <v>5645</v>
      </c>
      <c r="AH120" s="233" t="s">
        <v>8205</v>
      </c>
      <c r="AI120" s="233" t="s">
        <v>617</v>
      </c>
      <c r="AJ120" s="233" t="s">
        <v>8206</v>
      </c>
      <c r="AK120" s="233" t="s">
        <v>8206</v>
      </c>
      <c r="AL120" s="233" t="s">
        <v>8207</v>
      </c>
      <c r="AM120" s="235"/>
      <c r="AN120" s="233" t="s">
        <v>3320</v>
      </c>
      <c r="AO120" s="233" t="s">
        <v>8208</v>
      </c>
      <c r="AP120" s="233" t="s">
        <v>5698</v>
      </c>
      <c r="AQ120" s="233" t="s">
        <v>8209</v>
      </c>
      <c r="AR120" s="233" t="s">
        <v>8210</v>
      </c>
      <c r="AS120" s="233" t="s">
        <v>8211</v>
      </c>
      <c r="AT120" s="233" t="s">
        <v>733</v>
      </c>
      <c r="AU120" s="233" t="s">
        <v>733</v>
      </c>
      <c r="AV120" s="233" t="s">
        <v>733</v>
      </c>
      <c r="AW120" s="233" t="s">
        <v>3320</v>
      </c>
      <c r="AX120" s="233" t="s">
        <v>8212</v>
      </c>
      <c r="AY120" s="233" t="s">
        <v>733</v>
      </c>
      <c r="AZ120" s="233" t="s">
        <v>8213</v>
      </c>
      <c r="BA120" s="233" t="s">
        <v>8214</v>
      </c>
      <c r="BB120" s="233" t="s">
        <v>8215</v>
      </c>
      <c r="BC120" s="233" t="s">
        <v>8205</v>
      </c>
      <c r="BD120" s="233" t="s">
        <v>8216</v>
      </c>
      <c r="BE120" s="233" t="s">
        <v>8217</v>
      </c>
      <c r="BF120" s="234" t="s">
        <v>1214</v>
      </c>
      <c r="BG120" s="233" t="s">
        <v>3320</v>
      </c>
      <c r="BH120" s="233" t="s">
        <v>2043</v>
      </c>
      <c r="BI120" s="233" t="s">
        <v>2043</v>
      </c>
      <c r="BJ120" s="233" t="s">
        <v>5798</v>
      </c>
      <c r="BK120" s="233" t="s">
        <v>8218</v>
      </c>
      <c r="BL120" s="234">
        <v>138</v>
      </c>
      <c r="BM120" s="233" t="s">
        <v>6612</v>
      </c>
      <c r="BN120" s="237">
        <v>47118</v>
      </c>
      <c r="BO120" s="232">
        <v>22</v>
      </c>
      <c r="BP120" s="232">
        <v>2028</v>
      </c>
      <c r="BQ120" s="232">
        <v>200</v>
      </c>
      <c r="BR120" s="234">
        <v>200</v>
      </c>
      <c r="BS120" s="233" t="s">
        <v>5666</v>
      </c>
      <c r="BT120" s="232">
        <v>404320</v>
      </c>
      <c r="BU120" s="234">
        <v>501</v>
      </c>
      <c r="BV120" s="238">
        <v>0.28999999999999998</v>
      </c>
      <c r="BW120" s="239" t="s">
        <v>910</v>
      </c>
      <c r="BX120" s="233" t="s">
        <v>733</v>
      </c>
      <c r="BY120" s="235"/>
      <c r="BZ120" s="232">
        <v>27.41</v>
      </c>
      <c r="CA120" s="233" t="s">
        <v>733</v>
      </c>
      <c r="CB120" s="232">
        <v>630</v>
      </c>
      <c r="CC120" s="233" t="s">
        <v>5713</v>
      </c>
      <c r="CD120" s="233" t="s">
        <v>5801</v>
      </c>
      <c r="CE120" s="233" t="s">
        <v>3320</v>
      </c>
      <c r="CF120" s="233" t="s">
        <v>733</v>
      </c>
      <c r="CG120" s="233" t="s">
        <v>733</v>
      </c>
      <c r="CH120" s="232">
        <v>1970</v>
      </c>
      <c r="CI120" s="232">
        <v>1750</v>
      </c>
      <c r="CJ120" s="233" t="s">
        <v>6451</v>
      </c>
      <c r="CK120" s="232">
        <v>365</v>
      </c>
      <c r="CL120" s="232">
        <v>81.09</v>
      </c>
      <c r="CM120" s="232">
        <v>98</v>
      </c>
      <c r="CN120" s="232">
        <v>35</v>
      </c>
      <c r="CO120" s="237">
        <v>46419</v>
      </c>
      <c r="CP120" s="232">
        <v>2027</v>
      </c>
      <c r="CQ120" s="232">
        <v>0.4</v>
      </c>
      <c r="CR120" s="232">
        <v>8</v>
      </c>
      <c r="CS120" s="233" t="s">
        <v>8219</v>
      </c>
      <c r="CT120" s="233" t="s">
        <v>3320</v>
      </c>
      <c r="CU120" s="233" t="s">
        <v>3320</v>
      </c>
      <c r="CV120" s="233" t="s">
        <v>3320</v>
      </c>
      <c r="CW120" s="233" t="s">
        <v>3320</v>
      </c>
      <c r="CX120" s="233" t="s">
        <v>3320</v>
      </c>
      <c r="CY120" s="233" t="s">
        <v>3320</v>
      </c>
      <c r="CZ120" s="233" t="s">
        <v>3320</v>
      </c>
      <c r="DA120" s="233" t="s">
        <v>3320</v>
      </c>
      <c r="DB120" s="233" t="s">
        <v>3320</v>
      </c>
      <c r="DC120" s="233" t="s">
        <v>3320</v>
      </c>
      <c r="DD120" s="233" t="s">
        <v>3320</v>
      </c>
      <c r="DE120" s="235"/>
      <c r="DF120" s="233" t="s">
        <v>3320</v>
      </c>
      <c r="DG120" s="233" t="s">
        <v>3320</v>
      </c>
      <c r="DH120" s="233" t="s">
        <v>3320</v>
      </c>
      <c r="DI120" s="233" t="s">
        <v>3320</v>
      </c>
      <c r="DJ120" s="233" t="s">
        <v>3320</v>
      </c>
      <c r="DK120" s="233" t="s">
        <v>3320</v>
      </c>
      <c r="DL120" s="235"/>
      <c r="DM120" s="233" t="s">
        <v>3320</v>
      </c>
      <c r="DN120" s="233" t="s">
        <v>3320</v>
      </c>
      <c r="DO120" s="233" t="s">
        <v>3320</v>
      </c>
      <c r="DP120" s="235"/>
      <c r="DQ120" s="233" t="s">
        <v>3320</v>
      </c>
      <c r="DR120" s="233" t="s">
        <v>3320</v>
      </c>
      <c r="DS120" s="233" t="s">
        <v>3320</v>
      </c>
      <c r="DT120" s="233" t="s">
        <v>3320</v>
      </c>
      <c r="DU120" s="233" t="s">
        <v>3320</v>
      </c>
      <c r="DV120" s="233" t="s">
        <v>3320</v>
      </c>
      <c r="DW120" s="233" t="s">
        <v>3320</v>
      </c>
      <c r="DX120" s="233" t="s">
        <v>3320</v>
      </c>
      <c r="DY120" s="233" t="s">
        <v>3320</v>
      </c>
      <c r="DZ120" s="233" t="s">
        <v>3320</v>
      </c>
      <c r="EA120" s="233" t="s">
        <v>3320</v>
      </c>
      <c r="EB120" s="233" t="s">
        <v>3320</v>
      </c>
      <c r="EC120" s="233" t="s">
        <v>3320</v>
      </c>
      <c r="ED120" s="233" t="s">
        <v>3320</v>
      </c>
      <c r="EE120" s="233" t="s">
        <v>3320</v>
      </c>
      <c r="EF120" s="233" t="s">
        <v>3320</v>
      </c>
      <c r="EG120" s="233" t="s">
        <v>3320</v>
      </c>
      <c r="EH120" s="233" t="s">
        <v>3320</v>
      </c>
      <c r="EI120" s="233" t="s">
        <v>3320</v>
      </c>
      <c r="EJ120" s="233" t="s">
        <v>3320</v>
      </c>
      <c r="EK120" s="233" t="s">
        <v>3320</v>
      </c>
      <c r="EL120" s="233" t="s">
        <v>3320</v>
      </c>
      <c r="EM120" s="233" t="s">
        <v>3320</v>
      </c>
      <c r="EN120" s="233" t="s">
        <v>3320</v>
      </c>
      <c r="EO120" s="233" t="s">
        <v>3320</v>
      </c>
      <c r="EP120" s="233" t="s">
        <v>3320</v>
      </c>
      <c r="EQ120" s="233" t="s">
        <v>3320</v>
      </c>
      <c r="ER120" s="233" t="s">
        <v>3320</v>
      </c>
      <c r="ES120" s="233" t="s">
        <v>3320</v>
      </c>
      <c r="ET120" s="233" t="s">
        <v>3320</v>
      </c>
      <c r="EU120" s="233" t="s">
        <v>3320</v>
      </c>
      <c r="EV120" s="233" t="s">
        <v>3320</v>
      </c>
      <c r="EW120" s="233" t="s">
        <v>3320</v>
      </c>
      <c r="EX120" s="233" t="s">
        <v>3320</v>
      </c>
      <c r="EY120" s="233" t="s">
        <v>3320</v>
      </c>
      <c r="EZ120" s="233" t="s">
        <v>3320</v>
      </c>
      <c r="FA120" s="233" t="s">
        <v>3320</v>
      </c>
      <c r="FB120" s="233" t="s">
        <v>3320</v>
      </c>
      <c r="FC120" s="233" t="s">
        <v>3320</v>
      </c>
      <c r="FD120" s="233" t="s">
        <v>3320</v>
      </c>
      <c r="FE120" s="233" t="s">
        <v>3320</v>
      </c>
      <c r="FF120" s="233" t="s">
        <v>3320</v>
      </c>
      <c r="FG120" s="233" t="s">
        <v>3320</v>
      </c>
      <c r="FH120" s="233" t="s">
        <v>3320</v>
      </c>
      <c r="FI120" s="233" t="s">
        <v>3320</v>
      </c>
      <c r="FJ120" s="233" t="s">
        <v>3320</v>
      </c>
      <c r="FK120" s="233" t="s">
        <v>3320</v>
      </c>
      <c r="FL120" s="233" t="s">
        <v>3320</v>
      </c>
      <c r="FM120" s="233" t="s">
        <v>3320</v>
      </c>
      <c r="FN120" s="240">
        <v>244632112</v>
      </c>
      <c r="FO120" s="232">
        <v>245</v>
      </c>
      <c r="FP120" s="233" t="s">
        <v>733</v>
      </c>
      <c r="FQ120" s="233" t="s">
        <v>733</v>
      </c>
      <c r="FR120" s="233" t="s">
        <v>733</v>
      </c>
      <c r="FS120" s="233" t="s">
        <v>733</v>
      </c>
      <c r="FT120" s="233" t="s">
        <v>2647</v>
      </c>
      <c r="FU120" s="233" t="s">
        <v>8220</v>
      </c>
      <c r="FV120" s="233" t="s">
        <v>8221</v>
      </c>
      <c r="FW120" s="241" t="s">
        <v>8218</v>
      </c>
      <c r="FX120" s="242">
        <v>138</v>
      </c>
      <c r="FY120" s="233" t="s">
        <v>8222</v>
      </c>
      <c r="FZ120" s="240">
        <v>218125912</v>
      </c>
      <c r="GA120" s="240">
        <v>26506200</v>
      </c>
      <c r="GB120" s="240">
        <v>28915</v>
      </c>
      <c r="GC120" s="240">
        <v>4399</v>
      </c>
      <c r="GD120" s="233" t="s">
        <v>8223</v>
      </c>
      <c r="GE120" s="233" t="s">
        <v>733</v>
      </c>
      <c r="GF120" s="233" t="s">
        <v>733</v>
      </c>
      <c r="GG120" s="233" t="s">
        <v>8224</v>
      </c>
      <c r="GH120" s="233" t="s">
        <v>733</v>
      </c>
      <c r="GI120" s="233" t="s">
        <v>1214</v>
      </c>
      <c r="GJ120" s="233" t="s">
        <v>1214</v>
      </c>
      <c r="GK120" s="233" t="s">
        <v>733</v>
      </c>
      <c r="GL120" s="233" t="s">
        <v>733</v>
      </c>
      <c r="GM120" s="243" t="s">
        <v>5676</v>
      </c>
      <c r="GN120" s="233" t="s">
        <v>3320</v>
      </c>
      <c r="GO120" s="233" t="s">
        <v>733</v>
      </c>
      <c r="GP120" s="233" t="s">
        <v>5721</v>
      </c>
      <c r="GQ120" s="233" t="s">
        <v>1214</v>
      </c>
      <c r="GR120" s="233" t="s">
        <v>1214</v>
      </c>
      <c r="GS120" s="233" t="s">
        <v>3320</v>
      </c>
      <c r="GT120" s="233" t="s">
        <v>3320</v>
      </c>
      <c r="GU120" s="232">
        <v>0</v>
      </c>
      <c r="GV120" s="233" t="s">
        <v>1214</v>
      </c>
      <c r="GW120" s="233" t="s">
        <v>1214</v>
      </c>
      <c r="GX120" s="233" t="s">
        <v>3320</v>
      </c>
      <c r="GY120" s="233" t="s">
        <v>733</v>
      </c>
      <c r="GZ120" s="233" t="s">
        <v>3320</v>
      </c>
      <c r="HA120" s="233" t="s">
        <v>8225</v>
      </c>
      <c r="HB120" s="233" t="s">
        <v>8226</v>
      </c>
      <c r="HC120" s="233" t="s">
        <v>5952</v>
      </c>
      <c r="HD120" s="233" t="s">
        <v>5684</v>
      </c>
      <c r="HE120" s="233" t="s">
        <v>5684</v>
      </c>
      <c r="HF120" s="233" t="s">
        <v>733</v>
      </c>
      <c r="HG120" s="233" t="s">
        <v>1214</v>
      </c>
      <c r="HH120" s="244">
        <v>46078.543726851851</v>
      </c>
      <c r="HI120" s="244">
        <v>46084.787615740737</v>
      </c>
      <c r="HJ120" s="233" t="s">
        <v>5685</v>
      </c>
      <c r="HK120" s="233" t="s">
        <v>3320</v>
      </c>
      <c r="HL120" s="233" t="s">
        <v>3320</v>
      </c>
      <c r="HM120" s="233" t="s">
        <v>3320</v>
      </c>
      <c r="HN120" s="233" t="s">
        <v>3320</v>
      </c>
      <c r="HO120" s="233" t="s">
        <v>3320</v>
      </c>
      <c r="HP120" s="233" t="s">
        <v>3320</v>
      </c>
      <c r="HQ120" s="233" t="s">
        <v>3320</v>
      </c>
      <c r="HR120" s="233" t="s">
        <v>3320</v>
      </c>
      <c r="HS120" s="233" t="s">
        <v>3320</v>
      </c>
      <c r="HT120" s="233" t="s">
        <v>3320</v>
      </c>
      <c r="HU120" s="233" t="s">
        <v>3320</v>
      </c>
      <c r="HV120" s="233" t="s">
        <v>3320</v>
      </c>
      <c r="HW120" s="233" t="s">
        <v>3320</v>
      </c>
      <c r="HX120" s="233" t="s">
        <v>3320</v>
      </c>
      <c r="HY120" s="233" t="s">
        <v>3320</v>
      </c>
      <c r="HZ120" s="233" t="s">
        <v>3320</v>
      </c>
      <c r="IA120" s="233" t="s">
        <v>3320</v>
      </c>
      <c r="IB120" s="233" t="s">
        <v>3320</v>
      </c>
      <c r="IC120" s="233" t="s">
        <v>3320</v>
      </c>
      <c r="ID120" s="233" t="s">
        <v>3320</v>
      </c>
      <c r="IE120" s="233" t="s">
        <v>3320</v>
      </c>
      <c r="IF120" s="233" t="s">
        <v>3320</v>
      </c>
      <c r="IG120" s="233" t="s">
        <v>3320</v>
      </c>
      <c r="IH120" s="233" t="s">
        <v>3320</v>
      </c>
      <c r="II120" s="233" t="s">
        <v>3320</v>
      </c>
      <c r="IJ120" s="233" t="s">
        <v>3320</v>
      </c>
      <c r="IK120" s="233" t="s">
        <v>3320</v>
      </c>
      <c r="IL120" s="233" t="s">
        <v>3320</v>
      </c>
      <c r="IM120" s="233" t="s">
        <v>3320</v>
      </c>
      <c r="IN120" s="233" t="s">
        <v>3320</v>
      </c>
      <c r="IO120" s="233" t="s">
        <v>3320</v>
      </c>
      <c r="IP120" s="233" t="s">
        <v>3320</v>
      </c>
      <c r="IQ120" s="233" t="s">
        <v>3320</v>
      </c>
      <c r="IR120" s="233" t="s">
        <v>3320</v>
      </c>
      <c r="IS120" s="233" t="s">
        <v>3320</v>
      </c>
      <c r="IT120" s="233" t="s">
        <v>3320</v>
      </c>
      <c r="IU120" s="233" t="s">
        <v>3320</v>
      </c>
      <c r="IV120" s="233" t="s">
        <v>3320</v>
      </c>
      <c r="IW120" s="233" t="s">
        <v>5775</v>
      </c>
      <c r="IX120" s="234" t="s">
        <v>8227</v>
      </c>
      <c r="IY120" s="234" t="s">
        <v>6214</v>
      </c>
      <c r="IZ120" s="233" t="s">
        <v>375</v>
      </c>
      <c r="JA120" s="235"/>
      <c r="JB120" s="233"/>
      <c r="JC120" s="233"/>
      <c r="JD120" s="233"/>
      <c r="JE120" s="235"/>
      <c r="JF120" s="232" t="s">
        <v>3320</v>
      </c>
      <c r="JG120" s="232" t="s">
        <v>3320</v>
      </c>
      <c r="JH120" s="232" t="s">
        <v>3320</v>
      </c>
      <c r="JI120" s="232" t="s">
        <v>3320</v>
      </c>
      <c r="JJ120" s="232" t="s">
        <v>3320</v>
      </c>
      <c r="JK120" s="233" t="s">
        <v>202</v>
      </c>
      <c r="JL120" s="235"/>
      <c r="JM120" s="235"/>
      <c r="JN120" s="235"/>
      <c r="JO120" s="232">
        <v>7</v>
      </c>
      <c r="JP120" s="232">
        <v>0</v>
      </c>
      <c r="JQ120" s="233"/>
      <c r="JR120" s="233"/>
      <c r="JS120" s="233"/>
      <c r="JT120" s="233"/>
      <c r="JU120" s="233"/>
      <c r="JV120" s="233"/>
      <c r="JW120" s="233"/>
      <c r="JX120" s="233"/>
      <c r="JY120" s="233"/>
      <c r="JZ120" s="233"/>
      <c r="KA120" s="233"/>
      <c r="KB120" s="233"/>
      <c r="KC120" s="233"/>
      <c r="KD120" s="233"/>
      <c r="KE120" s="233"/>
      <c r="KF120" s="233"/>
      <c r="KG120" s="233"/>
      <c r="KH120" s="233"/>
      <c r="KI120" s="233"/>
      <c r="KJ120" s="233"/>
      <c r="KK120" s="233"/>
      <c r="KL120" s="233"/>
      <c r="KM120" s="233"/>
      <c r="KN120" s="232" t="s">
        <v>3320</v>
      </c>
      <c r="KO120" s="232" t="s">
        <v>3320</v>
      </c>
      <c r="KP120" s="232" t="s">
        <v>3320</v>
      </c>
      <c r="KQ120" s="235"/>
      <c r="KR120" s="235"/>
      <c r="KS120" s="235"/>
      <c r="KT120" s="233"/>
      <c r="KU120" s="235"/>
      <c r="KV120" s="235"/>
      <c r="KW120" s="235"/>
      <c r="KX120" s="233"/>
      <c r="KY120" s="232">
        <v>200</v>
      </c>
      <c r="KZ120" s="236">
        <v>0</v>
      </c>
      <c r="LA120" s="235"/>
      <c r="LB120" s="232">
        <v>0</v>
      </c>
      <c r="LC120" s="233"/>
      <c r="LD120" s="235"/>
      <c r="LE120" s="235"/>
      <c r="LF120" s="235"/>
    </row>
    <row r="121" spans="1:318" ht="49.5" customHeight="1" thickBot="1">
      <c r="A121" s="231" t="s">
        <v>5638</v>
      </c>
      <c r="B121" s="232">
        <v>699</v>
      </c>
      <c r="C121" s="233" t="s">
        <v>8228</v>
      </c>
      <c r="D121" s="233" t="s">
        <v>8229</v>
      </c>
      <c r="E121" s="232">
        <v>699</v>
      </c>
      <c r="F121" s="235"/>
      <c r="G121" s="233" t="s">
        <v>8230</v>
      </c>
      <c r="H121" s="233" t="s">
        <v>8231</v>
      </c>
      <c r="I121" s="234">
        <v>4</v>
      </c>
      <c r="J121" s="235"/>
      <c r="K121" s="234" t="s">
        <v>202</v>
      </c>
      <c r="L121" s="235"/>
      <c r="M121" s="234">
        <v>4</v>
      </c>
      <c r="N121" s="235"/>
      <c r="O121" s="235"/>
      <c r="P121" s="235"/>
      <c r="Q121" s="235"/>
      <c r="R121" s="234" t="s">
        <v>202</v>
      </c>
      <c r="S121" s="235"/>
      <c r="T121" s="235"/>
      <c r="U121" s="235"/>
      <c r="V121" s="233" t="s">
        <v>4352</v>
      </c>
      <c r="W121" s="233" t="s">
        <v>5916</v>
      </c>
      <c r="X121" s="232">
        <v>1.5</v>
      </c>
      <c r="Y121" s="232">
        <v>600.75</v>
      </c>
      <c r="Z121" s="236">
        <v>0</v>
      </c>
      <c r="AA121" s="236">
        <v>0</v>
      </c>
      <c r="AB121" s="232">
        <v>1</v>
      </c>
      <c r="AC121" s="233" t="s">
        <v>6041</v>
      </c>
      <c r="AD121" s="233" t="s">
        <v>6042</v>
      </c>
      <c r="AE121" s="234" t="s">
        <v>5645</v>
      </c>
      <c r="AF121" s="233" t="s">
        <v>5693</v>
      </c>
      <c r="AG121" s="234" t="s">
        <v>5645</v>
      </c>
      <c r="AH121" s="233" t="s">
        <v>6041</v>
      </c>
      <c r="AI121" s="233" t="s">
        <v>6043</v>
      </c>
      <c r="AJ121" s="233" t="s">
        <v>6044</v>
      </c>
      <c r="AK121" s="233" t="s">
        <v>8232</v>
      </c>
      <c r="AL121" s="233" t="s">
        <v>6046</v>
      </c>
      <c r="AM121" s="233" t="s">
        <v>8233</v>
      </c>
      <c r="AN121" s="233" t="s">
        <v>3320</v>
      </c>
      <c r="AO121" s="233" t="s">
        <v>6048</v>
      </c>
      <c r="AP121" s="233" t="s">
        <v>6049</v>
      </c>
      <c r="AQ121" s="233" t="s">
        <v>6050</v>
      </c>
      <c r="AR121" s="233" t="s">
        <v>6051</v>
      </c>
      <c r="AS121" s="233" t="s">
        <v>6052</v>
      </c>
      <c r="AT121" s="233" t="s">
        <v>733</v>
      </c>
      <c r="AU121" s="233" t="s">
        <v>733</v>
      </c>
      <c r="AV121" s="233" t="s">
        <v>733</v>
      </c>
      <c r="AW121" s="233" t="s">
        <v>3320</v>
      </c>
      <c r="AX121" s="233" t="s">
        <v>6053</v>
      </c>
      <c r="AY121" s="233" t="s">
        <v>733</v>
      </c>
      <c r="AZ121" s="233" t="s">
        <v>6054</v>
      </c>
      <c r="BA121" s="233" t="s">
        <v>6055</v>
      </c>
      <c r="BB121" s="233" t="s">
        <v>8234</v>
      </c>
      <c r="BC121" s="233" t="s">
        <v>6057</v>
      </c>
      <c r="BD121" s="233" t="s">
        <v>8235</v>
      </c>
      <c r="BE121" s="233" t="s">
        <v>8236</v>
      </c>
      <c r="BF121" s="234" t="s">
        <v>1214</v>
      </c>
      <c r="BG121" s="233" t="s">
        <v>3320</v>
      </c>
      <c r="BH121" s="233" t="s">
        <v>5663</v>
      </c>
      <c r="BI121" s="233" t="s">
        <v>5663</v>
      </c>
      <c r="BJ121" s="233" t="s">
        <v>3569</v>
      </c>
      <c r="BK121" s="233" t="s">
        <v>8237</v>
      </c>
      <c r="BL121" s="234">
        <v>400</v>
      </c>
      <c r="BM121" s="233" t="s">
        <v>5936</v>
      </c>
      <c r="BN121" s="237">
        <v>47469</v>
      </c>
      <c r="BO121" s="232">
        <v>24</v>
      </c>
      <c r="BP121" s="232">
        <v>2029</v>
      </c>
      <c r="BQ121" s="232">
        <v>400.5</v>
      </c>
      <c r="BR121" s="234">
        <v>400.5</v>
      </c>
      <c r="BS121" s="233" t="s">
        <v>5666</v>
      </c>
      <c r="BT121" s="232">
        <v>89</v>
      </c>
      <c r="BU121" s="234">
        <v>1254.5</v>
      </c>
      <c r="BV121" s="238">
        <v>0.36</v>
      </c>
      <c r="BW121" s="239" t="s">
        <v>910</v>
      </c>
      <c r="BX121" s="233" t="s">
        <v>733</v>
      </c>
      <c r="BY121" s="235"/>
      <c r="BZ121" s="233" t="s">
        <v>3320</v>
      </c>
      <c r="CA121" s="233" t="s">
        <v>3320</v>
      </c>
      <c r="CB121" s="233" t="s">
        <v>3320</v>
      </c>
      <c r="CC121" s="233" t="s">
        <v>3320</v>
      </c>
      <c r="CD121" s="233" t="s">
        <v>3320</v>
      </c>
      <c r="CE121" s="233" t="s">
        <v>3320</v>
      </c>
      <c r="CF121" s="233" t="s">
        <v>3320</v>
      </c>
      <c r="CG121" s="233" t="s">
        <v>3320</v>
      </c>
      <c r="CH121" s="233" t="s">
        <v>3320</v>
      </c>
      <c r="CI121" s="233" t="s">
        <v>3320</v>
      </c>
      <c r="CJ121" s="235"/>
      <c r="CK121" s="233" t="s">
        <v>3320</v>
      </c>
      <c r="CL121" s="233" t="s">
        <v>3320</v>
      </c>
      <c r="CM121" s="233" t="s">
        <v>3320</v>
      </c>
      <c r="CN121" s="233" t="s">
        <v>3320</v>
      </c>
      <c r="CO121" s="233" t="s">
        <v>3320</v>
      </c>
      <c r="CP121" s="235"/>
      <c r="CQ121" s="233" t="s">
        <v>3320</v>
      </c>
      <c r="CR121" s="233" t="s">
        <v>3320</v>
      </c>
      <c r="CS121" s="233" t="s">
        <v>3320</v>
      </c>
      <c r="CT121" s="233" t="s">
        <v>3320</v>
      </c>
      <c r="CU121" s="232">
        <v>4.5</v>
      </c>
      <c r="CV121" s="232">
        <v>12.5</v>
      </c>
      <c r="CW121" s="233" t="s">
        <v>733</v>
      </c>
      <c r="CX121" s="233" t="s">
        <v>6061</v>
      </c>
      <c r="CY121" s="232">
        <v>35.9</v>
      </c>
      <c r="CZ121" s="233" t="s">
        <v>1214</v>
      </c>
      <c r="DA121" s="233" t="s">
        <v>733</v>
      </c>
      <c r="DB121" s="233" t="s">
        <v>733</v>
      </c>
      <c r="DC121" s="232">
        <v>3132.33</v>
      </c>
      <c r="DD121" s="232">
        <v>2566.79</v>
      </c>
      <c r="DE121" s="233" t="s">
        <v>8238</v>
      </c>
      <c r="DF121" s="232">
        <v>1</v>
      </c>
      <c r="DG121" s="232">
        <v>94.4</v>
      </c>
      <c r="DH121" s="232">
        <v>97</v>
      </c>
      <c r="DI121" s="232">
        <v>25</v>
      </c>
      <c r="DJ121" s="237">
        <v>46689</v>
      </c>
      <c r="DK121" s="232">
        <v>1.37</v>
      </c>
      <c r="DL121" s="232">
        <v>2027</v>
      </c>
      <c r="DM121" s="232">
        <v>9</v>
      </c>
      <c r="DN121" s="233" t="s">
        <v>8239</v>
      </c>
      <c r="DO121" s="232">
        <v>396000000</v>
      </c>
      <c r="DP121" s="235"/>
      <c r="DQ121" s="233" t="s">
        <v>3320</v>
      </c>
      <c r="DR121" s="233" t="s">
        <v>3320</v>
      </c>
      <c r="DS121" s="233" t="s">
        <v>3320</v>
      </c>
      <c r="DT121" s="233" t="s">
        <v>3320</v>
      </c>
      <c r="DU121" s="233" t="s">
        <v>3320</v>
      </c>
      <c r="DV121" s="233" t="s">
        <v>3320</v>
      </c>
      <c r="DW121" s="233" t="s">
        <v>3320</v>
      </c>
      <c r="DX121" s="233" t="s">
        <v>3320</v>
      </c>
      <c r="DY121" s="233" t="s">
        <v>3320</v>
      </c>
      <c r="DZ121" s="233" t="s">
        <v>3320</v>
      </c>
      <c r="EA121" s="233" t="s">
        <v>3320</v>
      </c>
      <c r="EB121" s="233" t="s">
        <v>3320</v>
      </c>
      <c r="EC121" s="233" t="s">
        <v>3320</v>
      </c>
      <c r="ED121" s="233" t="s">
        <v>3320</v>
      </c>
      <c r="EE121" s="233" t="s">
        <v>3320</v>
      </c>
      <c r="EF121" s="233" t="s">
        <v>3320</v>
      </c>
      <c r="EG121" s="233" t="s">
        <v>3320</v>
      </c>
      <c r="EH121" s="233" t="s">
        <v>3320</v>
      </c>
      <c r="EI121" s="233" t="s">
        <v>3320</v>
      </c>
      <c r="EJ121" s="233" t="s">
        <v>3320</v>
      </c>
      <c r="EK121" s="233" t="s">
        <v>3320</v>
      </c>
      <c r="EL121" s="233" t="s">
        <v>3320</v>
      </c>
      <c r="EM121" s="233" t="s">
        <v>3320</v>
      </c>
      <c r="EN121" s="233" t="s">
        <v>3320</v>
      </c>
      <c r="EO121" s="233" t="s">
        <v>3320</v>
      </c>
      <c r="EP121" s="233" t="s">
        <v>3320</v>
      </c>
      <c r="EQ121" s="233" t="s">
        <v>3320</v>
      </c>
      <c r="ER121" s="233" t="s">
        <v>3320</v>
      </c>
      <c r="ES121" s="233" t="s">
        <v>3320</v>
      </c>
      <c r="ET121" s="233" t="s">
        <v>3320</v>
      </c>
      <c r="EU121" s="233" t="s">
        <v>3320</v>
      </c>
      <c r="EV121" s="233" t="s">
        <v>3320</v>
      </c>
      <c r="EW121" s="233" t="s">
        <v>3320</v>
      </c>
      <c r="EX121" s="233" t="s">
        <v>3320</v>
      </c>
      <c r="EY121" s="233" t="s">
        <v>3320</v>
      </c>
      <c r="EZ121" s="233" t="s">
        <v>3320</v>
      </c>
      <c r="FA121" s="233" t="s">
        <v>3320</v>
      </c>
      <c r="FB121" s="233" t="s">
        <v>3320</v>
      </c>
      <c r="FC121" s="233" t="s">
        <v>3320</v>
      </c>
      <c r="FD121" s="233" t="s">
        <v>3320</v>
      </c>
      <c r="FE121" s="233" t="s">
        <v>3320</v>
      </c>
      <c r="FF121" s="233" t="s">
        <v>3320</v>
      </c>
      <c r="FG121" s="233" t="s">
        <v>3320</v>
      </c>
      <c r="FH121" s="233" t="s">
        <v>3320</v>
      </c>
      <c r="FI121" s="233" t="s">
        <v>3320</v>
      </c>
      <c r="FJ121" s="233" t="s">
        <v>3320</v>
      </c>
      <c r="FK121" s="233" t="s">
        <v>3320</v>
      </c>
      <c r="FL121" s="233" t="s">
        <v>3320</v>
      </c>
      <c r="FM121" s="233" t="s">
        <v>3320</v>
      </c>
      <c r="FN121" s="240">
        <v>525920000</v>
      </c>
      <c r="FO121" s="232">
        <v>526</v>
      </c>
      <c r="FP121" s="233" t="s">
        <v>733</v>
      </c>
      <c r="FQ121" s="233" t="s">
        <v>733</v>
      </c>
      <c r="FR121" s="233" t="s">
        <v>733</v>
      </c>
      <c r="FS121" s="233" t="s">
        <v>733</v>
      </c>
      <c r="FT121" s="233" t="s">
        <v>86</v>
      </c>
      <c r="FU121" s="233" t="s">
        <v>8240</v>
      </c>
      <c r="FV121" s="231" t="s">
        <v>8241</v>
      </c>
      <c r="FW121" s="241" t="s">
        <v>8237</v>
      </c>
      <c r="FX121" s="242">
        <v>400</v>
      </c>
      <c r="FY121" s="233" t="s">
        <v>8242</v>
      </c>
      <c r="FZ121" s="240">
        <v>527900000</v>
      </c>
      <c r="GA121" s="240">
        <v>63024000</v>
      </c>
      <c r="GB121" s="232">
        <v>337</v>
      </c>
      <c r="GC121" s="232">
        <v>82</v>
      </c>
      <c r="GD121" s="233" t="s">
        <v>8243</v>
      </c>
      <c r="GE121" s="233" t="s">
        <v>733</v>
      </c>
      <c r="GF121" s="233" t="s">
        <v>733</v>
      </c>
      <c r="GG121" s="233" t="s">
        <v>8244</v>
      </c>
      <c r="GH121" s="233" t="s">
        <v>733</v>
      </c>
      <c r="GI121" s="233" t="s">
        <v>1214</v>
      </c>
      <c r="GJ121" s="233" t="s">
        <v>1214</v>
      </c>
      <c r="GK121" s="233" t="s">
        <v>733</v>
      </c>
      <c r="GL121" s="233" t="s">
        <v>733</v>
      </c>
      <c r="GM121" s="243" t="s">
        <v>5676</v>
      </c>
      <c r="GN121" s="233" t="s">
        <v>3320</v>
      </c>
      <c r="GO121" s="233" t="s">
        <v>733</v>
      </c>
      <c r="GP121" s="233" t="s">
        <v>5721</v>
      </c>
      <c r="GQ121" s="233" t="s">
        <v>733</v>
      </c>
      <c r="GR121" s="233" t="s">
        <v>5679</v>
      </c>
      <c r="GS121" s="233" t="s">
        <v>3320</v>
      </c>
      <c r="GT121" s="233" t="s">
        <v>3320</v>
      </c>
      <c r="GU121" s="232">
        <v>1.54</v>
      </c>
      <c r="GV121" s="233" t="s">
        <v>733</v>
      </c>
      <c r="GW121" s="233" t="s">
        <v>5679</v>
      </c>
      <c r="GX121" s="233" t="s">
        <v>8245</v>
      </c>
      <c r="GY121" s="233" t="s">
        <v>1214</v>
      </c>
      <c r="GZ121" s="233" t="s">
        <v>3320</v>
      </c>
      <c r="HA121" s="233" t="s">
        <v>8246</v>
      </c>
      <c r="HB121" s="233" t="s">
        <v>8247</v>
      </c>
      <c r="HC121" s="233" t="s">
        <v>3320</v>
      </c>
      <c r="HD121" s="233" t="s">
        <v>3320</v>
      </c>
      <c r="HE121" s="233" t="s">
        <v>3320</v>
      </c>
      <c r="HF121" s="233" t="s">
        <v>733</v>
      </c>
      <c r="HG121" s="233" t="s">
        <v>1214</v>
      </c>
      <c r="HH121" s="244">
        <v>46076.737372685187</v>
      </c>
      <c r="HI121" s="244">
        <v>46084.932523148149</v>
      </c>
      <c r="HJ121" s="233" t="s">
        <v>5685</v>
      </c>
      <c r="HK121" s="233" t="s">
        <v>3320</v>
      </c>
      <c r="HL121" s="233" t="s">
        <v>3320</v>
      </c>
      <c r="HM121" s="233" t="s">
        <v>3320</v>
      </c>
      <c r="HN121" s="233" t="s">
        <v>3320</v>
      </c>
      <c r="HO121" s="233" t="s">
        <v>3320</v>
      </c>
      <c r="HP121" s="233" t="s">
        <v>3320</v>
      </c>
      <c r="HQ121" s="233" t="s">
        <v>3320</v>
      </c>
      <c r="HR121" s="233" t="s">
        <v>3320</v>
      </c>
      <c r="HS121" s="233" t="s">
        <v>3320</v>
      </c>
      <c r="HT121" s="233" t="s">
        <v>3320</v>
      </c>
      <c r="HU121" s="233" t="s">
        <v>3320</v>
      </c>
      <c r="HV121" s="233" t="s">
        <v>3320</v>
      </c>
      <c r="HW121" s="233" t="s">
        <v>3320</v>
      </c>
      <c r="HX121" s="233" t="s">
        <v>3320</v>
      </c>
      <c r="HY121" s="233" t="s">
        <v>3320</v>
      </c>
      <c r="HZ121" s="233" t="s">
        <v>3320</v>
      </c>
      <c r="IA121" s="233" t="s">
        <v>3320</v>
      </c>
      <c r="IB121" s="233" t="s">
        <v>3320</v>
      </c>
      <c r="IC121" s="233" t="s">
        <v>3320</v>
      </c>
      <c r="ID121" s="233" t="s">
        <v>3320</v>
      </c>
      <c r="IE121" s="233" t="s">
        <v>3320</v>
      </c>
      <c r="IF121" s="233" t="s">
        <v>3320</v>
      </c>
      <c r="IG121" s="233" t="s">
        <v>3320</v>
      </c>
      <c r="IH121" s="233" t="s">
        <v>3320</v>
      </c>
      <c r="II121" s="233" t="s">
        <v>3320</v>
      </c>
      <c r="IJ121" s="233" t="s">
        <v>3320</v>
      </c>
      <c r="IK121" s="233" t="s">
        <v>3320</v>
      </c>
      <c r="IL121" s="233" t="s">
        <v>3320</v>
      </c>
      <c r="IM121" s="233" t="s">
        <v>3320</v>
      </c>
      <c r="IN121" s="233" t="s">
        <v>3320</v>
      </c>
      <c r="IO121" s="233" t="s">
        <v>3320</v>
      </c>
      <c r="IP121" s="233" t="s">
        <v>3320</v>
      </c>
      <c r="IQ121" s="233" t="s">
        <v>3320</v>
      </c>
      <c r="IR121" s="233" t="s">
        <v>3320</v>
      </c>
      <c r="IS121" s="233" t="s">
        <v>3320</v>
      </c>
      <c r="IT121" s="233" t="s">
        <v>3320</v>
      </c>
      <c r="IU121" s="233" t="s">
        <v>3320</v>
      </c>
      <c r="IV121" s="233" t="s">
        <v>3320</v>
      </c>
      <c r="IW121" s="235"/>
      <c r="IX121" s="235"/>
      <c r="IY121" s="235"/>
      <c r="IZ121" s="235"/>
      <c r="JA121" s="235"/>
      <c r="JB121" s="233"/>
      <c r="JC121" s="233"/>
      <c r="JD121" s="233"/>
      <c r="JE121" s="235"/>
      <c r="JF121" s="232" t="s">
        <v>3320</v>
      </c>
      <c r="JG121" s="232" t="s">
        <v>3320</v>
      </c>
      <c r="JH121" s="232" t="s">
        <v>3320</v>
      </c>
      <c r="JI121" s="232" t="s">
        <v>3320</v>
      </c>
      <c r="JJ121" s="232" t="s">
        <v>3320</v>
      </c>
      <c r="JK121" s="233" t="s">
        <v>202</v>
      </c>
      <c r="JL121" s="235"/>
      <c r="JM121" s="235"/>
      <c r="JN121" s="235"/>
      <c r="JO121" s="232">
        <v>5</v>
      </c>
      <c r="JP121" s="232">
        <v>0</v>
      </c>
      <c r="JQ121" s="233"/>
      <c r="JR121" s="233"/>
      <c r="JS121" s="233"/>
      <c r="JT121" s="233"/>
      <c r="JU121" s="233"/>
      <c r="JV121" s="233"/>
      <c r="JW121" s="233"/>
      <c r="JX121" s="233"/>
      <c r="JY121" s="233"/>
      <c r="JZ121" s="233"/>
      <c r="KA121" s="233"/>
      <c r="KB121" s="233"/>
      <c r="KC121" s="233"/>
      <c r="KD121" s="233"/>
      <c r="KE121" s="233"/>
      <c r="KF121" s="233"/>
      <c r="KG121" s="233"/>
      <c r="KH121" s="233"/>
      <c r="KI121" s="233"/>
      <c r="KJ121" s="233"/>
      <c r="KK121" s="233"/>
      <c r="KL121" s="233"/>
      <c r="KM121" s="233"/>
      <c r="KN121" s="232" t="s">
        <v>3320</v>
      </c>
      <c r="KO121" s="232" t="s">
        <v>3320</v>
      </c>
      <c r="KP121" s="232" t="s">
        <v>3320</v>
      </c>
      <c r="KQ121" s="235"/>
      <c r="KR121" s="235"/>
      <c r="KS121" s="235"/>
      <c r="KT121" s="233"/>
      <c r="KU121" s="235"/>
      <c r="KV121" s="235"/>
      <c r="KW121" s="235"/>
      <c r="KX121" s="233"/>
      <c r="KY121" s="232">
        <v>600.75</v>
      </c>
      <c r="KZ121" s="236">
        <v>0</v>
      </c>
      <c r="LA121" s="235"/>
      <c r="LB121" s="232">
        <v>0</v>
      </c>
      <c r="LC121" s="233"/>
      <c r="LD121" s="235"/>
      <c r="LE121" s="235"/>
      <c r="LF121" s="235"/>
    </row>
    <row r="122" spans="1:318" ht="49.5" customHeight="1" thickBot="1">
      <c r="A122" s="231" t="s">
        <v>5638</v>
      </c>
      <c r="B122" s="232">
        <v>1123</v>
      </c>
      <c r="C122" s="233" t="s">
        <v>8248</v>
      </c>
      <c r="D122" s="233" t="s">
        <v>8249</v>
      </c>
      <c r="E122" s="232">
        <v>1123</v>
      </c>
      <c r="F122" s="235"/>
      <c r="G122" s="233" t="s">
        <v>8161</v>
      </c>
      <c r="H122" s="233" t="s">
        <v>8162</v>
      </c>
      <c r="I122" s="234">
        <v>4</v>
      </c>
      <c r="J122" s="235"/>
      <c r="K122" s="234" t="s">
        <v>202</v>
      </c>
      <c r="L122" s="235"/>
      <c r="M122" s="234">
        <v>4</v>
      </c>
      <c r="N122" s="235"/>
      <c r="O122" s="235"/>
      <c r="P122" s="235"/>
      <c r="Q122" s="235"/>
      <c r="R122" s="234" t="s">
        <v>202</v>
      </c>
      <c r="S122" s="235"/>
      <c r="T122" s="235"/>
      <c r="U122" s="235"/>
      <c r="V122" s="233" t="s">
        <v>8250</v>
      </c>
      <c r="W122" s="233" t="s">
        <v>5643</v>
      </c>
      <c r="X122" s="232">
        <v>1</v>
      </c>
      <c r="Y122" s="232">
        <v>194.4</v>
      </c>
      <c r="Z122" s="236">
        <v>0</v>
      </c>
      <c r="AA122" s="236">
        <v>0</v>
      </c>
      <c r="AB122" s="232">
        <v>1</v>
      </c>
      <c r="AC122" s="233" t="s">
        <v>5815</v>
      </c>
      <c r="AD122" s="233" t="s">
        <v>5816</v>
      </c>
      <c r="AE122" s="234" t="s">
        <v>5645</v>
      </c>
      <c r="AF122" s="233" t="s">
        <v>5646</v>
      </c>
      <c r="AG122" s="234" t="s">
        <v>5645</v>
      </c>
      <c r="AH122" s="231" t="s">
        <v>5815</v>
      </c>
      <c r="AI122" s="233" t="s">
        <v>8164</v>
      </c>
      <c r="AJ122" s="233" t="s">
        <v>5818</v>
      </c>
      <c r="AK122" s="233" t="s">
        <v>5698</v>
      </c>
      <c r="AL122" s="233" t="s">
        <v>8165</v>
      </c>
      <c r="AM122" s="233" t="s">
        <v>5820</v>
      </c>
      <c r="AN122" s="233" t="s">
        <v>3320</v>
      </c>
      <c r="AO122" s="233" t="s">
        <v>8166</v>
      </c>
      <c r="AP122" s="233" t="s">
        <v>8167</v>
      </c>
      <c r="AQ122" s="233" t="s">
        <v>8168</v>
      </c>
      <c r="AR122" s="233" t="s">
        <v>8169</v>
      </c>
      <c r="AS122" s="233" t="s">
        <v>5825</v>
      </c>
      <c r="AT122" s="233" t="s">
        <v>733</v>
      </c>
      <c r="AU122" s="233" t="s">
        <v>733</v>
      </c>
      <c r="AV122" s="233" t="s">
        <v>733</v>
      </c>
      <c r="AW122" s="233" t="s">
        <v>3320</v>
      </c>
      <c r="AX122" s="233" t="s">
        <v>5826</v>
      </c>
      <c r="AY122" s="233" t="s">
        <v>733</v>
      </c>
      <c r="AZ122" s="233" t="s">
        <v>8170</v>
      </c>
      <c r="BA122" s="233" t="s">
        <v>5828</v>
      </c>
      <c r="BB122" s="233" t="s">
        <v>5829</v>
      </c>
      <c r="BC122" s="233" t="s">
        <v>8171</v>
      </c>
      <c r="BD122" s="233" t="s">
        <v>5837</v>
      </c>
      <c r="BE122" s="233" t="s">
        <v>8172</v>
      </c>
      <c r="BF122" s="234" t="s">
        <v>1214</v>
      </c>
      <c r="BG122" s="233" t="s">
        <v>3320</v>
      </c>
      <c r="BH122" s="233" t="s">
        <v>5833</v>
      </c>
      <c r="BI122" s="233" t="s">
        <v>5833</v>
      </c>
      <c r="BJ122" s="233" t="s">
        <v>5834</v>
      </c>
      <c r="BK122" s="233" t="s">
        <v>8173</v>
      </c>
      <c r="BL122" s="234">
        <v>230</v>
      </c>
      <c r="BM122" s="233" t="s">
        <v>5712</v>
      </c>
      <c r="BN122" s="237">
        <v>46750</v>
      </c>
      <c r="BO122" s="232">
        <v>22</v>
      </c>
      <c r="BP122" s="232">
        <v>2027</v>
      </c>
      <c r="BQ122" s="232">
        <v>194.4</v>
      </c>
      <c r="BR122" s="234">
        <v>194.4</v>
      </c>
      <c r="BS122" s="233" t="s">
        <v>5666</v>
      </c>
      <c r="BT122" s="232">
        <v>669</v>
      </c>
      <c r="BU122" s="234">
        <v>535.97</v>
      </c>
      <c r="BV122" s="238">
        <v>0.31</v>
      </c>
      <c r="BW122" s="239" t="s">
        <v>202</v>
      </c>
      <c r="BX122" s="233" t="s">
        <v>733</v>
      </c>
      <c r="BY122" s="235"/>
      <c r="BZ122" s="232">
        <v>30.49</v>
      </c>
      <c r="CA122" s="233" t="s">
        <v>733</v>
      </c>
      <c r="CB122" s="232">
        <v>660</v>
      </c>
      <c r="CC122" s="233" t="s">
        <v>5800</v>
      </c>
      <c r="CD122" s="233" t="s">
        <v>5668</v>
      </c>
      <c r="CE122" s="233" t="s">
        <v>3320</v>
      </c>
      <c r="CF122" s="233" t="s">
        <v>733</v>
      </c>
      <c r="CG122" s="233" t="s">
        <v>733</v>
      </c>
      <c r="CH122" s="232">
        <v>2093</v>
      </c>
      <c r="CI122" s="232">
        <v>1963</v>
      </c>
      <c r="CJ122" s="233" t="s">
        <v>8251</v>
      </c>
      <c r="CK122" s="232">
        <v>354</v>
      </c>
      <c r="CL122" s="232">
        <v>85</v>
      </c>
      <c r="CM122" s="232">
        <v>97</v>
      </c>
      <c r="CN122" s="232">
        <v>30</v>
      </c>
      <c r="CO122" s="237">
        <v>46325</v>
      </c>
      <c r="CP122" s="232">
        <v>2026</v>
      </c>
      <c r="CQ122" s="232">
        <v>0.68</v>
      </c>
      <c r="CR122" s="232">
        <v>8</v>
      </c>
      <c r="CS122" s="233" t="s">
        <v>8252</v>
      </c>
      <c r="CT122" s="232">
        <v>4874000</v>
      </c>
      <c r="CU122" s="233" t="s">
        <v>3320</v>
      </c>
      <c r="CV122" s="233" t="s">
        <v>3320</v>
      </c>
      <c r="CW122" s="233" t="s">
        <v>3320</v>
      </c>
      <c r="CX122" s="233" t="s">
        <v>3320</v>
      </c>
      <c r="CY122" s="233" t="s">
        <v>3320</v>
      </c>
      <c r="CZ122" s="233" t="s">
        <v>3320</v>
      </c>
      <c r="DA122" s="233" t="s">
        <v>3320</v>
      </c>
      <c r="DB122" s="233" t="s">
        <v>3320</v>
      </c>
      <c r="DC122" s="233" t="s">
        <v>3320</v>
      </c>
      <c r="DD122" s="233" t="s">
        <v>3320</v>
      </c>
      <c r="DE122" s="235"/>
      <c r="DF122" s="233" t="s">
        <v>3320</v>
      </c>
      <c r="DG122" s="233" t="s">
        <v>3320</v>
      </c>
      <c r="DH122" s="233" t="s">
        <v>3320</v>
      </c>
      <c r="DI122" s="233" t="s">
        <v>3320</v>
      </c>
      <c r="DJ122" s="233" t="s">
        <v>3320</v>
      </c>
      <c r="DK122" s="233" t="s">
        <v>3320</v>
      </c>
      <c r="DL122" s="235"/>
      <c r="DM122" s="233" t="s">
        <v>3320</v>
      </c>
      <c r="DN122" s="233" t="s">
        <v>3320</v>
      </c>
      <c r="DO122" s="233" t="s">
        <v>3320</v>
      </c>
      <c r="DP122" s="235"/>
      <c r="DQ122" s="233" t="s">
        <v>3320</v>
      </c>
      <c r="DR122" s="233" t="s">
        <v>3320</v>
      </c>
      <c r="DS122" s="233" t="s">
        <v>3320</v>
      </c>
      <c r="DT122" s="233" t="s">
        <v>3320</v>
      </c>
      <c r="DU122" s="233" t="s">
        <v>3320</v>
      </c>
      <c r="DV122" s="233" t="s">
        <v>3320</v>
      </c>
      <c r="DW122" s="233" t="s">
        <v>3320</v>
      </c>
      <c r="DX122" s="233" t="s">
        <v>3320</v>
      </c>
      <c r="DY122" s="233" t="s">
        <v>3320</v>
      </c>
      <c r="DZ122" s="233" t="s">
        <v>3320</v>
      </c>
      <c r="EA122" s="233" t="s">
        <v>3320</v>
      </c>
      <c r="EB122" s="233" t="s">
        <v>3320</v>
      </c>
      <c r="EC122" s="233" t="s">
        <v>3320</v>
      </c>
      <c r="ED122" s="233" t="s">
        <v>3320</v>
      </c>
      <c r="EE122" s="233" t="s">
        <v>3320</v>
      </c>
      <c r="EF122" s="233" t="s">
        <v>3320</v>
      </c>
      <c r="EG122" s="233" t="s">
        <v>3320</v>
      </c>
      <c r="EH122" s="233" t="s">
        <v>3320</v>
      </c>
      <c r="EI122" s="233" t="s">
        <v>3320</v>
      </c>
      <c r="EJ122" s="233" t="s">
        <v>3320</v>
      </c>
      <c r="EK122" s="233" t="s">
        <v>3320</v>
      </c>
      <c r="EL122" s="233" t="s">
        <v>3320</v>
      </c>
      <c r="EM122" s="233" t="s">
        <v>3320</v>
      </c>
      <c r="EN122" s="233" t="s">
        <v>3320</v>
      </c>
      <c r="EO122" s="233" t="s">
        <v>3320</v>
      </c>
      <c r="EP122" s="233" t="s">
        <v>3320</v>
      </c>
      <c r="EQ122" s="233" t="s">
        <v>3320</v>
      </c>
      <c r="ER122" s="233" t="s">
        <v>3320</v>
      </c>
      <c r="ES122" s="233" t="s">
        <v>3320</v>
      </c>
      <c r="ET122" s="233" t="s">
        <v>3320</v>
      </c>
      <c r="EU122" s="233" t="s">
        <v>3320</v>
      </c>
      <c r="EV122" s="233" t="s">
        <v>3320</v>
      </c>
      <c r="EW122" s="233" t="s">
        <v>3320</v>
      </c>
      <c r="EX122" s="233" t="s">
        <v>3320</v>
      </c>
      <c r="EY122" s="233" t="s">
        <v>3320</v>
      </c>
      <c r="EZ122" s="233" t="s">
        <v>3320</v>
      </c>
      <c r="FA122" s="233" t="s">
        <v>3320</v>
      </c>
      <c r="FB122" s="233" t="s">
        <v>3320</v>
      </c>
      <c r="FC122" s="233" t="s">
        <v>3320</v>
      </c>
      <c r="FD122" s="233" t="s">
        <v>3320</v>
      </c>
      <c r="FE122" s="233" t="s">
        <v>3320</v>
      </c>
      <c r="FF122" s="233" t="s">
        <v>3320</v>
      </c>
      <c r="FG122" s="233" t="s">
        <v>3320</v>
      </c>
      <c r="FH122" s="233" t="s">
        <v>3320</v>
      </c>
      <c r="FI122" s="233" t="s">
        <v>3320</v>
      </c>
      <c r="FJ122" s="233" t="s">
        <v>3320</v>
      </c>
      <c r="FK122" s="233" t="s">
        <v>3320</v>
      </c>
      <c r="FL122" s="233" t="s">
        <v>3320</v>
      </c>
      <c r="FM122" s="233" t="s">
        <v>3320</v>
      </c>
      <c r="FN122" s="240">
        <v>219278663</v>
      </c>
      <c r="FO122" s="232">
        <v>219</v>
      </c>
      <c r="FP122" s="233" t="s">
        <v>1214</v>
      </c>
      <c r="FQ122" s="233" t="s">
        <v>733</v>
      </c>
      <c r="FR122" s="233" t="s">
        <v>733</v>
      </c>
      <c r="FS122" s="233" t="s">
        <v>733</v>
      </c>
      <c r="FT122" s="233" t="s">
        <v>2254</v>
      </c>
      <c r="FU122" s="233" t="s">
        <v>8253</v>
      </c>
      <c r="FV122" s="233" t="s">
        <v>8254</v>
      </c>
      <c r="FW122" s="241" t="s">
        <v>8173</v>
      </c>
      <c r="FX122" s="242">
        <v>230</v>
      </c>
      <c r="FY122" s="233" t="s">
        <v>8255</v>
      </c>
      <c r="FZ122" s="240">
        <v>219278263</v>
      </c>
      <c r="GA122" s="240">
        <v>34945778</v>
      </c>
      <c r="GB122" s="240">
        <v>241242</v>
      </c>
      <c r="GC122" s="240">
        <v>182732</v>
      </c>
      <c r="GD122" s="233" t="s">
        <v>5841</v>
      </c>
      <c r="GE122" s="233" t="s">
        <v>733</v>
      </c>
      <c r="GF122" s="233" t="s">
        <v>733</v>
      </c>
      <c r="GG122" s="233" t="s">
        <v>8256</v>
      </c>
      <c r="GH122" s="233" t="s">
        <v>733</v>
      </c>
      <c r="GI122" s="233" t="s">
        <v>1214</v>
      </c>
      <c r="GJ122" s="233" t="s">
        <v>733</v>
      </c>
      <c r="GK122" s="233" t="s">
        <v>733</v>
      </c>
      <c r="GL122" s="233" t="s">
        <v>1214</v>
      </c>
      <c r="GM122" s="243" t="s">
        <v>5676</v>
      </c>
      <c r="GN122" s="233" t="s">
        <v>3320</v>
      </c>
      <c r="GO122" s="233" t="s">
        <v>733</v>
      </c>
      <c r="GP122" s="233" t="s">
        <v>5677</v>
      </c>
      <c r="GQ122" s="233" t="s">
        <v>733</v>
      </c>
      <c r="GR122" s="233" t="s">
        <v>5946</v>
      </c>
      <c r="GS122" s="233" t="s">
        <v>8257</v>
      </c>
      <c r="GT122" s="233" t="s">
        <v>3320</v>
      </c>
      <c r="GU122" s="232">
        <v>1.19</v>
      </c>
      <c r="GV122" s="233" t="s">
        <v>733</v>
      </c>
      <c r="GW122" s="233" t="s">
        <v>5948</v>
      </c>
      <c r="GX122" s="233" t="s">
        <v>8258</v>
      </c>
      <c r="GY122" s="233" t="s">
        <v>733</v>
      </c>
      <c r="GZ122" s="233" t="s">
        <v>3320</v>
      </c>
      <c r="HA122" s="233" t="s">
        <v>8259</v>
      </c>
      <c r="HB122" s="233" t="s">
        <v>8260</v>
      </c>
      <c r="HC122" s="233" t="s">
        <v>5683</v>
      </c>
      <c r="HD122" s="233" t="s">
        <v>5683</v>
      </c>
      <c r="HE122" s="233" t="s">
        <v>5683</v>
      </c>
      <c r="HF122" s="233" t="s">
        <v>733</v>
      </c>
      <c r="HG122" s="233" t="s">
        <v>1214</v>
      </c>
      <c r="HH122" s="244">
        <v>46084.61482638889</v>
      </c>
      <c r="HI122" s="244">
        <v>46084.776886574073</v>
      </c>
      <c r="HJ122" s="233" t="s">
        <v>5685</v>
      </c>
      <c r="HK122" s="233" t="s">
        <v>3320</v>
      </c>
      <c r="HL122" s="233" t="s">
        <v>3320</v>
      </c>
      <c r="HM122" s="233" t="s">
        <v>3320</v>
      </c>
      <c r="HN122" s="233" t="s">
        <v>3320</v>
      </c>
      <c r="HO122" s="233" t="s">
        <v>3320</v>
      </c>
      <c r="HP122" s="233" t="s">
        <v>3320</v>
      </c>
      <c r="HQ122" s="233" t="s">
        <v>3320</v>
      </c>
      <c r="HR122" s="233" t="s">
        <v>3320</v>
      </c>
      <c r="HS122" s="233" t="s">
        <v>3320</v>
      </c>
      <c r="HT122" s="233" t="s">
        <v>3320</v>
      </c>
      <c r="HU122" s="233" t="s">
        <v>3320</v>
      </c>
      <c r="HV122" s="233" t="s">
        <v>3320</v>
      </c>
      <c r="HW122" s="233" t="s">
        <v>3320</v>
      </c>
      <c r="HX122" s="233" t="s">
        <v>3320</v>
      </c>
      <c r="HY122" s="233" t="s">
        <v>3320</v>
      </c>
      <c r="HZ122" s="233" t="s">
        <v>3320</v>
      </c>
      <c r="IA122" s="233" t="s">
        <v>3320</v>
      </c>
      <c r="IB122" s="233" t="s">
        <v>3320</v>
      </c>
      <c r="IC122" s="233" t="s">
        <v>3320</v>
      </c>
      <c r="ID122" s="233" t="s">
        <v>3320</v>
      </c>
      <c r="IE122" s="233" t="s">
        <v>3320</v>
      </c>
      <c r="IF122" s="233" t="s">
        <v>3320</v>
      </c>
      <c r="IG122" s="233" t="s">
        <v>3320</v>
      </c>
      <c r="IH122" s="233" t="s">
        <v>3320</v>
      </c>
      <c r="II122" s="233" t="s">
        <v>3320</v>
      </c>
      <c r="IJ122" s="233" t="s">
        <v>3320</v>
      </c>
      <c r="IK122" s="233" t="s">
        <v>3320</v>
      </c>
      <c r="IL122" s="233" t="s">
        <v>3320</v>
      </c>
      <c r="IM122" s="233" t="s">
        <v>3320</v>
      </c>
      <c r="IN122" s="233" t="s">
        <v>3320</v>
      </c>
      <c r="IO122" s="233" t="s">
        <v>3320</v>
      </c>
      <c r="IP122" s="233" t="s">
        <v>3320</v>
      </c>
      <c r="IQ122" s="233" t="s">
        <v>3320</v>
      </c>
      <c r="IR122" s="233" t="s">
        <v>3320</v>
      </c>
      <c r="IS122" s="233" t="s">
        <v>3320</v>
      </c>
      <c r="IT122" s="233" t="s">
        <v>3320</v>
      </c>
      <c r="IU122" s="233" t="s">
        <v>3320</v>
      </c>
      <c r="IV122" s="233" t="s">
        <v>3320</v>
      </c>
      <c r="IW122" s="235"/>
      <c r="IX122" s="235"/>
      <c r="IY122" s="235"/>
      <c r="IZ122" s="235"/>
      <c r="JA122" s="235"/>
      <c r="JB122" s="233"/>
      <c r="JC122" s="233"/>
      <c r="JD122" s="233"/>
      <c r="JE122" s="235"/>
      <c r="JF122" s="232" t="s">
        <v>3320</v>
      </c>
      <c r="JG122" s="232" t="s">
        <v>3320</v>
      </c>
      <c r="JH122" s="232" t="s">
        <v>3320</v>
      </c>
      <c r="JI122" s="232" t="s">
        <v>3320</v>
      </c>
      <c r="JJ122" s="232" t="s">
        <v>3320</v>
      </c>
      <c r="JK122" s="233" t="s">
        <v>202</v>
      </c>
      <c r="JL122" s="235"/>
      <c r="JM122" s="235"/>
      <c r="JN122" s="235"/>
      <c r="JO122" s="232">
        <v>7</v>
      </c>
      <c r="JP122" s="232">
        <v>0</v>
      </c>
      <c r="JQ122" s="233"/>
      <c r="JR122" s="233"/>
      <c r="JS122" s="233"/>
      <c r="JT122" s="233"/>
      <c r="JU122" s="233"/>
      <c r="JV122" s="233"/>
      <c r="JW122" s="233"/>
      <c r="JX122" s="233"/>
      <c r="JY122" s="233"/>
      <c r="JZ122" s="233"/>
      <c r="KA122" s="233"/>
      <c r="KB122" s="233"/>
      <c r="KC122" s="233"/>
      <c r="KD122" s="233"/>
      <c r="KE122" s="233"/>
      <c r="KF122" s="233"/>
      <c r="KG122" s="233"/>
      <c r="KH122" s="233"/>
      <c r="KI122" s="233"/>
      <c r="KJ122" s="233"/>
      <c r="KK122" s="233"/>
      <c r="KL122" s="233"/>
      <c r="KM122" s="233"/>
      <c r="KN122" s="232" t="s">
        <v>3320</v>
      </c>
      <c r="KO122" s="232" t="s">
        <v>3320</v>
      </c>
      <c r="KP122" s="232" t="s">
        <v>3320</v>
      </c>
      <c r="KQ122" s="235"/>
      <c r="KR122" s="235"/>
      <c r="KS122" s="235"/>
      <c r="KT122" s="233"/>
      <c r="KU122" s="235"/>
      <c r="KV122" s="235"/>
      <c r="KW122" s="235"/>
      <c r="KX122" s="233"/>
      <c r="KY122" s="232">
        <v>194.4</v>
      </c>
      <c r="KZ122" s="236">
        <v>0</v>
      </c>
      <c r="LA122" s="235"/>
      <c r="LB122" s="232">
        <v>0</v>
      </c>
      <c r="LC122" s="233"/>
      <c r="LD122" s="235"/>
      <c r="LE122" s="235"/>
      <c r="LF122" s="235"/>
    </row>
    <row r="123" spans="1:318" ht="49.5" customHeight="1" thickBot="1">
      <c r="A123" s="231" t="s">
        <v>5638</v>
      </c>
      <c r="B123" s="232">
        <v>1125</v>
      </c>
      <c r="C123" s="233" t="s">
        <v>8261</v>
      </c>
      <c r="D123" s="233" t="s">
        <v>8262</v>
      </c>
      <c r="E123" s="232">
        <v>1125</v>
      </c>
      <c r="F123" s="235"/>
      <c r="G123" s="233" t="s">
        <v>5727</v>
      </c>
      <c r="H123" s="233" t="s">
        <v>5728</v>
      </c>
      <c r="I123" s="234">
        <v>4</v>
      </c>
      <c r="J123" s="235"/>
      <c r="K123" s="234" t="s">
        <v>202</v>
      </c>
      <c r="L123" s="235"/>
      <c r="M123" s="234">
        <v>4</v>
      </c>
      <c r="N123" s="235"/>
      <c r="O123" s="235"/>
      <c r="P123" s="235"/>
      <c r="Q123" s="235"/>
      <c r="R123" s="234" t="s">
        <v>202</v>
      </c>
      <c r="S123" s="235"/>
      <c r="T123" s="235"/>
      <c r="U123" s="235"/>
      <c r="V123" s="233" t="s">
        <v>8263</v>
      </c>
      <c r="W123" s="233" t="s">
        <v>5643</v>
      </c>
      <c r="X123" s="232">
        <v>1</v>
      </c>
      <c r="Y123" s="232">
        <v>343.53</v>
      </c>
      <c r="Z123" s="236">
        <v>0</v>
      </c>
      <c r="AA123" s="236">
        <v>0</v>
      </c>
      <c r="AB123" s="232">
        <v>1</v>
      </c>
      <c r="AC123" s="233" t="s">
        <v>5729</v>
      </c>
      <c r="AD123" s="233" t="s">
        <v>5730</v>
      </c>
      <c r="AE123" s="234" t="s">
        <v>5645</v>
      </c>
      <c r="AF123" s="233" t="s">
        <v>5693</v>
      </c>
      <c r="AG123" s="234" t="s">
        <v>5645</v>
      </c>
      <c r="AH123" s="233" t="s">
        <v>5729</v>
      </c>
      <c r="AI123" s="233" t="s">
        <v>5731</v>
      </c>
      <c r="AJ123" s="233" t="s">
        <v>5732</v>
      </c>
      <c r="AK123" s="233" t="s">
        <v>5733</v>
      </c>
      <c r="AL123" s="233" t="s">
        <v>5734</v>
      </c>
      <c r="AM123" s="233" t="s">
        <v>5735</v>
      </c>
      <c r="AN123" s="233" t="s">
        <v>3320</v>
      </c>
      <c r="AO123" s="233" t="s">
        <v>5736</v>
      </c>
      <c r="AP123" s="233" t="s">
        <v>5698</v>
      </c>
      <c r="AQ123" s="233" t="s">
        <v>5737</v>
      </c>
      <c r="AR123" s="233" t="s">
        <v>5738</v>
      </c>
      <c r="AS123" s="233" t="s">
        <v>5739</v>
      </c>
      <c r="AT123" s="233" t="s">
        <v>733</v>
      </c>
      <c r="AU123" s="233" t="s">
        <v>733</v>
      </c>
      <c r="AV123" s="233" t="s">
        <v>733</v>
      </c>
      <c r="AW123" s="233" t="s">
        <v>3320</v>
      </c>
      <c r="AX123" s="233" t="s">
        <v>5740</v>
      </c>
      <c r="AY123" s="233" t="s">
        <v>733</v>
      </c>
      <c r="AZ123" s="233" t="s">
        <v>5741</v>
      </c>
      <c r="BA123" s="233" t="s">
        <v>5742</v>
      </c>
      <c r="BB123" s="233" t="s">
        <v>5743</v>
      </c>
      <c r="BC123" s="233" t="s">
        <v>5744</v>
      </c>
      <c r="BD123" s="233" t="s">
        <v>5745</v>
      </c>
      <c r="BE123" s="233" t="s">
        <v>5746</v>
      </c>
      <c r="BF123" s="234" t="s">
        <v>1214</v>
      </c>
      <c r="BG123" s="233" t="s">
        <v>3320</v>
      </c>
      <c r="BH123" s="233" t="s">
        <v>5955</v>
      </c>
      <c r="BI123" s="233" t="s">
        <v>5955</v>
      </c>
      <c r="BJ123" s="233" t="s">
        <v>3623</v>
      </c>
      <c r="BK123" s="233" t="s">
        <v>8121</v>
      </c>
      <c r="BL123" s="234">
        <v>400</v>
      </c>
      <c r="BM123" s="233" t="s">
        <v>5936</v>
      </c>
      <c r="BN123" s="237">
        <v>46919</v>
      </c>
      <c r="BO123" s="232">
        <v>17</v>
      </c>
      <c r="BP123" s="232">
        <v>2028</v>
      </c>
      <c r="BQ123" s="232">
        <v>343.53</v>
      </c>
      <c r="BR123" s="234">
        <v>343.53</v>
      </c>
      <c r="BS123" s="233" t="s">
        <v>5666</v>
      </c>
      <c r="BT123" s="232">
        <v>1963</v>
      </c>
      <c r="BU123" s="234">
        <v>965.64</v>
      </c>
      <c r="BV123" s="238">
        <v>0.32</v>
      </c>
      <c r="BW123" s="239" t="s">
        <v>910</v>
      </c>
      <c r="BX123" s="233" t="s">
        <v>733</v>
      </c>
      <c r="BY123" s="235"/>
      <c r="BZ123" s="232">
        <v>32.090000000000003</v>
      </c>
      <c r="CA123" s="233" t="s">
        <v>733</v>
      </c>
      <c r="CB123" s="232">
        <v>715</v>
      </c>
      <c r="CC123" s="233" t="s">
        <v>5713</v>
      </c>
      <c r="CD123" s="233" t="s">
        <v>5668</v>
      </c>
      <c r="CE123" s="233" t="s">
        <v>3320</v>
      </c>
      <c r="CF123" s="233" t="s">
        <v>733</v>
      </c>
      <c r="CG123" s="233" t="s">
        <v>733</v>
      </c>
      <c r="CH123" s="232">
        <v>2414</v>
      </c>
      <c r="CI123" s="232">
        <v>2267</v>
      </c>
      <c r="CJ123" s="233" t="s">
        <v>8264</v>
      </c>
      <c r="CK123" s="232">
        <v>363</v>
      </c>
      <c r="CL123" s="232">
        <v>96</v>
      </c>
      <c r="CM123" s="232">
        <v>99</v>
      </c>
      <c r="CN123" s="232">
        <v>25</v>
      </c>
      <c r="CO123" s="237">
        <v>46327</v>
      </c>
      <c r="CP123" s="232">
        <v>2026</v>
      </c>
      <c r="CQ123" s="232">
        <v>0.4</v>
      </c>
      <c r="CR123" s="232">
        <v>8</v>
      </c>
      <c r="CS123" s="233" t="s">
        <v>5750</v>
      </c>
      <c r="CT123" s="232">
        <v>47959600</v>
      </c>
      <c r="CU123" s="233" t="s">
        <v>3320</v>
      </c>
      <c r="CV123" s="233" t="s">
        <v>3320</v>
      </c>
      <c r="CW123" s="233" t="s">
        <v>3320</v>
      </c>
      <c r="CX123" s="233" t="s">
        <v>3320</v>
      </c>
      <c r="CY123" s="233" t="s">
        <v>3320</v>
      </c>
      <c r="CZ123" s="233" t="s">
        <v>3320</v>
      </c>
      <c r="DA123" s="233" t="s">
        <v>3320</v>
      </c>
      <c r="DB123" s="233" t="s">
        <v>3320</v>
      </c>
      <c r="DC123" s="233" t="s">
        <v>3320</v>
      </c>
      <c r="DD123" s="233" t="s">
        <v>3320</v>
      </c>
      <c r="DE123" s="235"/>
      <c r="DF123" s="233" t="s">
        <v>3320</v>
      </c>
      <c r="DG123" s="233" t="s">
        <v>3320</v>
      </c>
      <c r="DH123" s="233" t="s">
        <v>3320</v>
      </c>
      <c r="DI123" s="233" t="s">
        <v>3320</v>
      </c>
      <c r="DJ123" s="233" t="s">
        <v>3320</v>
      </c>
      <c r="DK123" s="233" t="s">
        <v>3320</v>
      </c>
      <c r="DL123" s="235"/>
      <c r="DM123" s="233" t="s">
        <v>3320</v>
      </c>
      <c r="DN123" s="233" t="s">
        <v>3320</v>
      </c>
      <c r="DO123" s="233" t="s">
        <v>3320</v>
      </c>
      <c r="DP123" s="235"/>
      <c r="DQ123" s="233" t="s">
        <v>3320</v>
      </c>
      <c r="DR123" s="233" t="s">
        <v>3320</v>
      </c>
      <c r="DS123" s="233" t="s">
        <v>3320</v>
      </c>
      <c r="DT123" s="233" t="s">
        <v>3320</v>
      </c>
      <c r="DU123" s="233" t="s">
        <v>3320</v>
      </c>
      <c r="DV123" s="233" t="s">
        <v>3320</v>
      </c>
      <c r="DW123" s="233" t="s">
        <v>3320</v>
      </c>
      <c r="DX123" s="233" t="s">
        <v>3320</v>
      </c>
      <c r="DY123" s="233" t="s">
        <v>3320</v>
      </c>
      <c r="DZ123" s="233" t="s">
        <v>3320</v>
      </c>
      <c r="EA123" s="233" t="s">
        <v>3320</v>
      </c>
      <c r="EB123" s="233" t="s">
        <v>3320</v>
      </c>
      <c r="EC123" s="233" t="s">
        <v>3320</v>
      </c>
      <c r="ED123" s="233" t="s">
        <v>3320</v>
      </c>
      <c r="EE123" s="233" t="s">
        <v>3320</v>
      </c>
      <c r="EF123" s="233" t="s">
        <v>3320</v>
      </c>
      <c r="EG123" s="233" t="s">
        <v>3320</v>
      </c>
      <c r="EH123" s="233" t="s">
        <v>3320</v>
      </c>
      <c r="EI123" s="233" t="s">
        <v>3320</v>
      </c>
      <c r="EJ123" s="233" t="s">
        <v>3320</v>
      </c>
      <c r="EK123" s="233" t="s">
        <v>3320</v>
      </c>
      <c r="EL123" s="233" t="s">
        <v>3320</v>
      </c>
      <c r="EM123" s="233" t="s">
        <v>3320</v>
      </c>
      <c r="EN123" s="233" t="s">
        <v>3320</v>
      </c>
      <c r="EO123" s="233" t="s">
        <v>3320</v>
      </c>
      <c r="EP123" s="233" t="s">
        <v>3320</v>
      </c>
      <c r="EQ123" s="233" t="s">
        <v>3320</v>
      </c>
      <c r="ER123" s="233" t="s">
        <v>3320</v>
      </c>
      <c r="ES123" s="233" t="s">
        <v>3320</v>
      </c>
      <c r="ET123" s="233" t="s">
        <v>3320</v>
      </c>
      <c r="EU123" s="233" t="s">
        <v>3320</v>
      </c>
      <c r="EV123" s="233" t="s">
        <v>3320</v>
      </c>
      <c r="EW123" s="233" t="s">
        <v>3320</v>
      </c>
      <c r="EX123" s="233" t="s">
        <v>3320</v>
      </c>
      <c r="EY123" s="233" t="s">
        <v>3320</v>
      </c>
      <c r="EZ123" s="233" t="s">
        <v>3320</v>
      </c>
      <c r="FA123" s="233" t="s">
        <v>3320</v>
      </c>
      <c r="FB123" s="233" t="s">
        <v>3320</v>
      </c>
      <c r="FC123" s="233" t="s">
        <v>3320</v>
      </c>
      <c r="FD123" s="233" t="s">
        <v>3320</v>
      </c>
      <c r="FE123" s="233" t="s">
        <v>3320</v>
      </c>
      <c r="FF123" s="233" t="s">
        <v>3320</v>
      </c>
      <c r="FG123" s="233" t="s">
        <v>3320</v>
      </c>
      <c r="FH123" s="233" t="s">
        <v>3320</v>
      </c>
      <c r="FI123" s="233" t="s">
        <v>3320</v>
      </c>
      <c r="FJ123" s="233" t="s">
        <v>3320</v>
      </c>
      <c r="FK123" s="233" t="s">
        <v>3320</v>
      </c>
      <c r="FL123" s="233" t="s">
        <v>3320</v>
      </c>
      <c r="FM123" s="233" t="s">
        <v>3320</v>
      </c>
      <c r="FN123" s="240">
        <v>539366900</v>
      </c>
      <c r="FO123" s="232">
        <v>539</v>
      </c>
      <c r="FP123" s="233" t="s">
        <v>733</v>
      </c>
      <c r="FQ123" s="233" t="s">
        <v>733</v>
      </c>
      <c r="FR123" s="233" t="s">
        <v>733</v>
      </c>
      <c r="FS123" s="233" t="s">
        <v>733</v>
      </c>
      <c r="FT123" s="233" t="s">
        <v>2947</v>
      </c>
      <c r="FU123" s="233" t="s">
        <v>8265</v>
      </c>
      <c r="FV123" s="233" t="s">
        <v>8266</v>
      </c>
      <c r="FW123" s="241" t="s">
        <v>8121</v>
      </c>
      <c r="FX123" s="242">
        <v>400</v>
      </c>
      <c r="FY123" s="233" t="s">
        <v>8267</v>
      </c>
      <c r="FZ123" s="240">
        <v>539366900</v>
      </c>
      <c r="GA123" s="240">
        <v>203149901</v>
      </c>
      <c r="GB123" s="240">
        <v>647830</v>
      </c>
      <c r="GC123" s="240">
        <v>382910</v>
      </c>
      <c r="GD123" s="233" t="s">
        <v>5755</v>
      </c>
      <c r="GE123" s="233" t="s">
        <v>733</v>
      </c>
      <c r="GF123" s="233" t="s">
        <v>733</v>
      </c>
      <c r="GG123" s="233" t="s">
        <v>5756</v>
      </c>
      <c r="GH123" s="233" t="s">
        <v>733</v>
      </c>
      <c r="GI123" s="233" t="s">
        <v>733</v>
      </c>
      <c r="GJ123" s="233" t="s">
        <v>733</v>
      </c>
      <c r="GK123" s="233" t="s">
        <v>733</v>
      </c>
      <c r="GL123" s="233" t="s">
        <v>733</v>
      </c>
      <c r="GM123" s="243" t="s">
        <v>5676</v>
      </c>
      <c r="GN123" s="233" t="s">
        <v>3320</v>
      </c>
      <c r="GO123" s="233" t="s">
        <v>733</v>
      </c>
      <c r="GP123" s="233" t="s">
        <v>5721</v>
      </c>
      <c r="GQ123" s="233" t="s">
        <v>1214</v>
      </c>
      <c r="GR123" s="233" t="s">
        <v>1214</v>
      </c>
      <c r="GS123" s="233" t="s">
        <v>3320</v>
      </c>
      <c r="GT123" s="233" t="s">
        <v>3320</v>
      </c>
      <c r="GU123" s="233" t="s">
        <v>3320</v>
      </c>
      <c r="GV123" s="233" t="s">
        <v>1214</v>
      </c>
      <c r="GW123" s="233" t="s">
        <v>1214</v>
      </c>
      <c r="GX123" s="233" t="s">
        <v>3320</v>
      </c>
      <c r="GY123" s="233" t="s">
        <v>1214</v>
      </c>
      <c r="GZ123" s="233" t="s">
        <v>3320</v>
      </c>
      <c r="HA123" s="233" t="s">
        <v>8268</v>
      </c>
      <c r="HB123" s="233" t="s">
        <v>8269</v>
      </c>
      <c r="HC123" s="233" t="s">
        <v>3320</v>
      </c>
      <c r="HD123" s="233" t="s">
        <v>3320</v>
      </c>
      <c r="HE123" s="233" t="s">
        <v>3320</v>
      </c>
      <c r="HF123" s="233" t="s">
        <v>5759</v>
      </c>
      <c r="HG123" s="233" t="s">
        <v>1214</v>
      </c>
      <c r="HH123" s="244">
        <v>46084.613368055558</v>
      </c>
      <c r="HI123" s="244">
        <v>46084.775567129633</v>
      </c>
      <c r="HJ123" s="233" t="s">
        <v>5685</v>
      </c>
      <c r="HK123" s="233" t="s">
        <v>3320</v>
      </c>
      <c r="HL123" s="233" t="s">
        <v>3320</v>
      </c>
      <c r="HM123" s="233" t="s">
        <v>3320</v>
      </c>
      <c r="HN123" s="233" t="s">
        <v>3320</v>
      </c>
      <c r="HO123" s="233" t="s">
        <v>3320</v>
      </c>
      <c r="HP123" s="233" t="s">
        <v>3320</v>
      </c>
      <c r="HQ123" s="233" t="s">
        <v>3320</v>
      </c>
      <c r="HR123" s="233" t="s">
        <v>3320</v>
      </c>
      <c r="HS123" s="233" t="s">
        <v>3320</v>
      </c>
      <c r="HT123" s="233" t="s">
        <v>3320</v>
      </c>
      <c r="HU123" s="233" t="s">
        <v>3320</v>
      </c>
      <c r="HV123" s="233" t="s">
        <v>3320</v>
      </c>
      <c r="HW123" s="233" t="s">
        <v>3320</v>
      </c>
      <c r="HX123" s="233" t="s">
        <v>3320</v>
      </c>
      <c r="HY123" s="233" t="s">
        <v>3320</v>
      </c>
      <c r="HZ123" s="233" t="s">
        <v>3320</v>
      </c>
      <c r="IA123" s="233" t="s">
        <v>3320</v>
      </c>
      <c r="IB123" s="233" t="s">
        <v>3320</v>
      </c>
      <c r="IC123" s="233" t="s">
        <v>3320</v>
      </c>
      <c r="ID123" s="233" t="s">
        <v>3320</v>
      </c>
      <c r="IE123" s="233" t="s">
        <v>3320</v>
      </c>
      <c r="IF123" s="233" t="s">
        <v>3320</v>
      </c>
      <c r="IG123" s="233" t="s">
        <v>3320</v>
      </c>
      <c r="IH123" s="233" t="s">
        <v>3320</v>
      </c>
      <c r="II123" s="233" t="s">
        <v>3320</v>
      </c>
      <c r="IJ123" s="233" t="s">
        <v>3320</v>
      </c>
      <c r="IK123" s="233" t="s">
        <v>3320</v>
      </c>
      <c r="IL123" s="233" t="s">
        <v>3320</v>
      </c>
      <c r="IM123" s="233" t="s">
        <v>3320</v>
      </c>
      <c r="IN123" s="233" t="s">
        <v>3320</v>
      </c>
      <c r="IO123" s="233" t="s">
        <v>3320</v>
      </c>
      <c r="IP123" s="233" t="s">
        <v>3320</v>
      </c>
      <c r="IQ123" s="233" t="s">
        <v>3320</v>
      </c>
      <c r="IR123" s="233" t="s">
        <v>3320</v>
      </c>
      <c r="IS123" s="233" t="s">
        <v>3320</v>
      </c>
      <c r="IT123" s="233" t="s">
        <v>3320</v>
      </c>
      <c r="IU123" s="233" t="s">
        <v>3320</v>
      </c>
      <c r="IV123" s="233" t="s">
        <v>3320</v>
      </c>
      <c r="IW123" s="249" t="s">
        <v>5965</v>
      </c>
      <c r="IX123" s="250" t="s">
        <v>3320</v>
      </c>
      <c r="IY123" s="250" t="s">
        <v>5966</v>
      </c>
      <c r="IZ123" s="249" t="s">
        <v>5967</v>
      </c>
      <c r="JA123" s="235"/>
      <c r="JB123" s="233"/>
      <c r="JC123" s="233"/>
      <c r="JD123" s="233"/>
      <c r="JE123" s="235"/>
      <c r="JF123" s="232" t="s">
        <v>3320</v>
      </c>
      <c r="JG123" s="232" t="s">
        <v>3320</v>
      </c>
      <c r="JH123" s="232" t="s">
        <v>3320</v>
      </c>
      <c r="JI123" s="232" t="s">
        <v>3320</v>
      </c>
      <c r="JJ123" s="232" t="s">
        <v>3320</v>
      </c>
      <c r="JK123" s="233" t="s">
        <v>202</v>
      </c>
      <c r="JL123" s="235"/>
      <c r="JM123" s="235"/>
      <c r="JN123" s="235"/>
      <c r="JO123" s="232">
        <v>7</v>
      </c>
      <c r="JP123" s="232">
        <v>0</v>
      </c>
      <c r="JQ123" s="233"/>
      <c r="JR123" s="233"/>
      <c r="JS123" s="233"/>
      <c r="JT123" s="233"/>
      <c r="JU123" s="233"/>
      <c r="JV123" s="233"/>
      <c r="JW123" s="233"/>
      <c r="JX123" s="233"/>
      <c r="JY123" s="233"/>
      <c r="JZ123" s="233"/>
      <c r="KA123" s="233"/>
      <c r="KB123" s="233"/>
      <c r="KC123" s="233"/>
      <c r="KD123" s="233"/>
      <c r="KE123" s="233"/>
      <c r="KF123" s="233"/>
      <c r="KG123" s="233"/>
      <c r="KH123" s="233"/>
      <c r="KI123" s="233"/>
      <c r="KJ123" s="233"/>
      <c r="KK123" s="233"/>
      <c r="KL123" s="233"/>
      <c r="KM123" s="233"/>
      <c r="KN123" s="232" t="s">
        <v>3320</v>
      </c>
      <c r="KO123" s="232" t="s">
        <v>3320</v>
      </c>
      <c r="KP123" s="232" t="s">
        <v>3320</v>
      </c>
      <c r="KQ123" s="235"/>
      <c r="KR123" s="235"/>
      <c r="KS123" s="235"/>
      <c r="KT123" s="233"/>
      <c r="KU123" s="235"/>
      <c r="KV123" s="235"/>
      <c r="KW123" s="235"/>
      <c r="KX123" s="233"/>
      <c r="KY123" s="232">
        <v>343.53</v>
      </c>
      <c r="KZ123" s="236">
        <v>0</v>
      </c>
      <c r="LA123" s="235"/>
      <c r="LB123" s="232">
        <v>0</v>
      </c>
      <c r="LC123" s="233"/>
      <c r="LD123" s="235"/>
      <c r="LE123" s="235"/>
      <c r="LF123" s="235"/>
    </row>
    <row r="124" spans="1:318" ht="49.5" customHeight="1" thickBot="1">
      <c r="A124" s="231" t="s">
        <v>5638</v>
      </c>
      <c r="B124" s="232">
        <v>1119</v>
      </c>
      <c r="C124" s="233" t="s">
        <v>8270</v>
      </c>
      <c r="D124" s="233" t="s">
        <v>8271</v>
      </c>
      <c r="E124" s="232">
        <v>1119</v>
      </c>
      <c r="F124" s="235"/>
      <c r="G124" s="233" t="s">
        <v>1881</v>
      </c>
      <c r="H124" s="233" t="s">
        <v>8272</v>
      </c>
      <c r="I124" s="234">
        <v>4</v>
      </c>
      <c r="J124" s="235"/>
      <c r="K124" s="234" t="s">
        <v>202</v>
      </c>
      <c r="L124" s="235"/>
      <c r="M124" s="234">
        <v>4</v>
      </c>
      <c r="N124" s="235"/>
      <c r="O124" s="235"/>
      <c r="P124" s="235"/>
      <c r="Q124" s="235"/>
      <c r="R124" s="234" t="s">
        <v>202</v>
      </c>
      <c r="S124" s="235"/>
      <c r="T124" s="235"/>
      <c r="U124" s="235"/>
      <c r="V124" s="233" t="s">
        <v>1873</v>
      </c>
      <c r="W124" s="233" t="s">
        <v>5643</v>
      </c>
      <c r="X124" s="232">
        <v>1</v>
      </c>
      <c r="Y124" s="232">
        <v>90</v>
      </c>
      <c r="Z124" s="236">
        <v>0</v>
      </c>
      <c r="AA124" s="236">
        <v>0</v>
      </c>
      <c r="AB124" s="232">
        <v>1</v>
      </c>
      <c r="AC124" s="233" t="s">
        <v>5815</v>
      </c>
      <c r="AD124" s="233" t="s">
        <v>5816</v>
      </c>
      <c r="AE124" s="234" t="s">
        <v>5645</v>
      </c>
      <c r="AF124" s="233" t="s">
        <v>5646</v>
      </c>
      <c r="AG124" s="234" t="s">
        <v>5645</v>
      </c>
      <c r="AH124" s="231" t="s">
        <v>5815</v>
      </c>
      <c r="AI124" s="233" t="s">
        <v>8273</v>
      </c>
      <c r="AJ124" s="233" t="s">
        <v>5818</v>
      </c>
      <c r="AK124" s="233" t="s">
        <v>5698</v>
      </c>
      <c r="AL124" s="233" t="s">
        <v>8274</v>
      </c>
      <c r="AM124" s="233" t="s">
        <v>5820</v>
      </c>
      <c r="AN124" s="233" t="s">
        <v>3320</v>
      </c>
      <c r="AO124" s="233" t="s">
        <v>8275</v>
      </c>
      <c r="AP124" s="233" t="s">
        <v>8276</v>
      </c>
      <c r="AQ124" s="233" t="s">
        <v>8277</v>
      </c>
      <c r="AR124" s="233" t="s">
        <v>5824</v>
      </c>
      <c r="AS124" s="233" t="s">
        <v>5825</v>
      </c>
      <c r="AT124" s="233" t="s">
        <v>733</v>
      </c>
      <c r="AU124" s="233" t="s">
        <v>733</v>
      </c>
      <c r="AV124" s="233" t="s">
        <v>733</v>
      </c>
      <c r="AW124" s="233" t="s">
        <v>3320</v>
      </c>
      <c r="AX124" s="233" t="s">
        <v>5826</v>
      </c>
      <c r="AY124" s="233" t="s">
        <v>733</v>
      </c>
      <c r="AZ124" s="233" t="s">
        <v>5827</v>
      </c>
      <c r="BA124" s="233" t="s">
        <v>7963</v>
      </c>
      <c r="BB124" s="233" t="s">
        <v>5829</v>
      </c>
      <c r="BC124" s="233" t="s">
        <v>5830</v>
      </c>
      <c r="BD124" s="233" t="s">
        <v>5837</v>
      </c>
      <c r="BE124" s="233" t="s">
        <v>8278</v>
      </c>
      <c r="BF124" s="234" t="s">
        <v>1214</v>
      </c>
      <c r="BG124" s="233" t="s">
        <v>3320</v>
      </c>
      <c r="BH124" s="233" t="s">
        <v>5747</v>
      </c>
      <c r="BI124" s="233" t="s">
        <v>5747</v>
      </c>
      <c r="BJ124" s="233" t="s">
        <v>6646</v>
      </c>
      <c r="BK124" s="233" t="s">
        <v>8279</v>
      </c>
      <c r="BL124" s="234">
        <v>230</v>
      </c>
      <c r="BM124" s="233" t="s">
        <v>5712</v>
      </c>
      <c r="BN124" s="237">
        <v>46750</v>
      </c>
      <c r="BO124" s="232">
        <v>22</v>
      </c>
      <c r="BP124" s="232">
        <v>2027</v>
      </c>
      <c r="BQ124" s="232">
        <v>90</v>
      </c>
      <c r="BR124" s="234">
        <v>90</v>
      </c>
      <c r="BS124" s="233" t="s">
        <v>5666</v>
      </c>
      <c r="BT124" s="232">
        <v>184756</v>
      </c>
      <c r="BU124" s="234">
        <v>264.3</v>
      </c>
      <c r="BV124" s="238">
        <v>0.34</v>
      </c>
      <c r="BW124" s="239" t="s">
        <v>910</v>
      </c>
      <c r="BX124" s="233" t="s">
        <v>733</v>
      </c>
      <c r="BY124" s="235"/>
      <c r="BZ124" s="232">
        <v>31.13</v>
      </c>
      <c r="CA124" s="233" t="s">
        <v>733</v>
      </c>
      <c r="CB124" s="232">
        <v>650</v>
      </c>
      <c r="CC124" s="233" t="s">
        <v>5800</v>
      </c>
      <c r="CD124" s="233" t="s">
        <v>5668</v>
      </c>
      <c r="CE124" s="233" t="s">
        <v>3320</v>
      </c>
      <c r="CF124" s="233" t="s">
        <v>733</v>
      </c>
      <c r="CG124" s="233" t="s">
        <v>733</v>
      </c>
      <c r="CH124" s="232">
        <v>2201</v>
      </c>
      <c r="CI124" s="232">
        <v>2064</v>
      </c>
      <c r="CJ124" s="233" t="s">
        <v>8100</v>
      </c>
      <c r="CK124" s="232">
        <v>354</v>
      </c>
      <c r="CL124" s="232">
        <v>85</v>
      </c>
      <c r="CM124" s="232">
        <v>97</v>
      </c>
      <c r="CN124" s="232">
        <v>30</v>
      </c>
      <c r="CO124" s="237">
        <v>46325</v>
      </c>
      <c r="CP124" s="232">
        <v>2026</v>
      </c>
      <c r="CQ124" s="232">
        <v>3</v>
      </c>
      <c r="CR124" s="232">
        <v>8</v>
      </c>
      <c r="CS124" s="233" t="s">
        <v>5837</v>
      </c>
      <c r="CT124" s="232">
        <v>4000000</v>
      </c>
      <c r="CU124" s="233" t="s">
        <v>3320</v>
      </c>
      <c r="CV124" s="233" t="s">
        <v>3320</v>
      </c>
      <c r="CW124" s="233" t="s">
        <v>3320</v>
      </c>
      <c r="CX124" s="233" t="s">
        <v>3320</v>
      </c>
      <c r="CY124" s="233" t="s">
        <v>3320</v>
      </c>
      <c r="CZ124" s="233" t="s">
        <v>3320</v>
      </c>
      <c r="DA124" s="233" t="s">
        <v>3320</v>
      </c>
      <c r="DB124" s="233" t="s">
        <v>3320</v>
      </c>
      <c r="DC124" s="233" t="s">
        <v>3320</v>
      </c>
      <c r="DD124" s="233" t="s">
        <v>3320</v>
      </c>
      <c r="DE124" s="235"/>
      <c r="DF124" s="233" t="s">
        <v>3320</v>
      </c>
      <c r="DG124" s="233" t="s">
        <v>3320</v>
      </c>
      <c r="DH124" s="233" t="s">
        <v>3320</v>
      </c>
      <c r="DI124" s="233" t="s">
        <v>3320</v>
      </c>
      <c r="DJ124" s="233" t="s">
        <v>3320</v>
      </c>
      <c r="DK124" s="233" t="s">
        <v>3320</v>
      </c>
      <c r="DL124" s="235"/>
      <c r="DM124" s="233" t="s">
        <v>3320</v>
      </c>
      <c r="DN124" s="233" t="s">
        <v>3320</v>
      </c>
      <c r="DO124" s="233" t="s">
        <v>3320</v>
      </c>
      <c r="DP124" s="235"/>
      <c r="DQ124" s="233" t="s">
        <v>3320</v>
      </c>
      <c r="DR124" s="233" t="s">
        <v>3320</v>
      </c>
      <c r="DS124" s="233" t="s">
        <v>3320</v>
      </c>
      <c r="DT124" s="233" t="s">
        <v>3320</v>
      </c>
      <c r="DU124" s="233" t="s">
        <v>3320</v>
      </c>
      <c r="DV124" s="233" t="s">
        <v>3320</v>
      </c>
      <c r="DW124" s="233" t="s">
        <v>3320</v>
      </c>
      <c r="DX124" s="233" t="s">
        <v>3320</v>
      </c>
      <c r="DY124" s="233" t="s">
        <v>3320</v>
      </c>
      <c r="DZ124" s="233" t="s">
        <v>3320</v>
      </c>
      <c r="EA124" s="233" t="s">
        <v>3320</v>
      </c>
      <c r="EB124" s="233" t="s">
        <v>3320</v>
      </c>
      <c r="EC124" s="233" t="s">
        <v>3320</v>
      </c>
      <c r="ED124" s="233" t="s">
        <v>3320</v>
      </c>
      <c r="EE124" s="233" t="s">
        <v>3320</v>
      </c>
      <c r="EF124" s="233" t="s">
        <v>3320</v>
      </c>
      <c r="EG124" s="233" t="s">
        <v>3320</v>
      </c>
      <c r="EH124" s="233" t="s">
        <v>3320</v>
      </c>
      <c r="EI124" s="233" t="s">
        <v>3320</v>
      </c>
      <c r="EJ124" s="233" t="s">
        <v>3320</v>
      </c>
      <c r="EK124" s="233" t="s">
        <v>3320</v>
      </c>
      <c r="EL124" s="233" t="s">
        <v>3320</v>
      </c>
      <c r="EM124" s="233" t="s">
        <v>3320</v>
      </c>
      <c r="EN124" s="233" t="s">
        <v>3320</v>
      </c>
      <c r="EO124" s="233" t="s">
        <v>3320</v>
      </c>
      <c r="EP124" s="233" t="s">
        <v>3320</v>
      </c>
      <c r="EQ124" s="233" t="s">
        <v>3320</v>
      </c>
      <c r="ER124" s="233" t="s">
        <v>3320</v>
      </c>
      <c r="ES124" s="233" t="s">
        <v>3320</v>
      </c>
      <c r="ET124" s="233" t="s">
        <v>3320</v>
      </c>
      <c r="EU124" s="233" t="s">
        <v>3320</v>
      </c>
      <c r="EV124" s="233" t="s">
        <v>3320</v>
      </c>
      <c r="EW124" s="233" t="s">
        <v>3320</v>
      </c>
      <c r="EX124" s="233" t="s">
        <v>3320</v>
      </c>
      <c r="EY124" s="233" t="s">
        <v>3320</v>
      </c>
      <c r="EZ124" s="233" t="s">
        <v>3320</v>
      </c>
      <c r="FA124" s="233" t="s">
        <v>3320</v>
      </c>
      <c r="FB124" s="233" t="s">
        <v>3320</v>
      </c>
      <c r="FC124" s="233" t="s">
        <v>3320</v>
      </c>
      <c r="FD124" s="233" t="s">
        <v>3320</v>
      </c>
      <c r="FE124" s="233" t="s">
        <v>3320</v>
      </c>
      <c r="FF124" s="233" t="s">
        <v>3320</v>
      </c>
      <c r="FG124" s="233" t="s">
        <v>3320</v>
      </c>
      <c r="FH124" s="233" t="s">
        <v>3320</v>
      </c>
      <c r="FI124" s="233" t="s">
        <v>3320</v>
      </c>
      <c r="FJ124" s="233" t="s">
        <v>3320</v>
      </c>
      <c r="FK124" s="233" t="s">
        <v>3320</v>
      </c>
      <c r="FL124" s="233" t="s">
        <v>3320</v>
      </c>
      <c r="FM124" s="233" t="s">
        <v>3320</v>
      </c>
      <c r="FN124" s="240">
        <v>116038600</v>
      </c>
      <c r="FO124" s="232">
        <v>116</v>
      </c>
      <c r="FP124" s="233" t="s">
        <v>733</v>
      </c>
      <c r="FQ124" s="233" t="s">
        <v>733</v>
      </c>
      <c r="FR124" s="233" t="s">
        <v>733</v>
      </c>
      <c r="FS124" s="233" t="s">
        <v>733</v>
      </c>
      <c r="FT124" s="233" t="s">
        <v>1875</v>
      </c>
      <c r="FU124" s="233" t="s">
        <v>8280</v>
      </c>
      <c r="FV124" s="233" t="s">
        <v>8281</v>
      </c>
      <c r="FW124" s="241" t="s">
        <v>8279</v>
      </c>
      <c r="FX124" s="242">
        <v>230</v>
      </c>
      <c r="FY124" s="233" t="s">
        <v>8282</v>
      </c>
      <c r="FZ124" s="240">
        <v>107554005</v>
      </c>
      <c r="GA124" s="240">
        <v>16030482</v>
      </c>
      <c r="GB124" s="240">
        <v>126940</v>
      </c>
      <c r="GC124" s="240">
        <v>40767</v>
      </c>
      <c r="GD124" s="233" t="s">
        <v>5841</v>
      </c>
      <c r="GE124" s="233" t="s">
        <v>733</v>
      </c>
      <c r="GF124" s="233" t="s">
        <v>733</v>
      </c>
      <c r="GG124" s="233" t="s">
        <v>8283</v>
      </c>
      <c r="GH124" s="233" t="s">
        <v>733</v>
      </c>
      <c r="GI124" s="233" t="s">
        <v>1214</v>
      </c>
      <c r="GJ124" s="233" t="s">
        <v>733</v>
      </c>
      <c r="GK124" s="233" t="s">
        <v>733</v>
      </c>
      <c r="GL124" s="233" t="s">
        <v>1214</v>
      </c>
      <c r="GM124" s="243" t="s">
        <v>5676</v>
      </c>
      <c r="GN124" s="233" t="s">
        <v>3320</v>
      </c>
      <c r="GO124" s="233" t="s">
        <v>733</v>
      </c>
      <c r="GP124" s="233" t="s">
        <v>5721</v>
      </c>
      <c r="GQ124" s="233" t="s">
        <v>733</v>
      </c>
      <c r="GR124" s="233" t="s">
        <v>5946</v>
      </c>
      <c r="GS124" s="233" t="s">
        <v>8284</v>
      </c>
      <c r="GT124" s="233" t="s">
        <v>3320</v>
      </c>
      <c r="GU124" s="232">
        <v>1.03</v>
      </c>
      <c r="GV124" s="233" t="s">
        <v>733</v>
      </c>
      <c r="GW124" s="233" t="s">
        <v>5948</v>
      </c>
      <c r="GX124" s="233" t="s">
        <v>8285</v>
      </c>
      <c r="GY124" s="233" t="s">
        <v>733</v>
      </c>
      <c r="GZ124" s="233" t="s">
        <v>3320</v>
      </c>
      <c r="HA124" s="233" t="s">
        <v>8286</v>
      </c>
      <c r="HB124" s="233" t="s">
        <v>8287</v>
      </c>
      <c r="HC124" s="233" t="s">
        <v>5952</v>
      </c>
      <c r="HD124" s="233" t="s">
        <v>5684</v>
      </c>
      <c r="HE124" s="233" t="s">
        <v>5684</v>
      </c>
      <c r="HF124" s="233" t="s">
        <v>733</v>
      </c>
      <c r="HG124" s="233" t="s">
        <v>1214</v>
      </c>
      <c r="HH124" s="244">
        <v>46084.595763888887</v>
      </c>
      <c r="HI124" s="244">
        <v>46084.774548611109</v>
      </c>
      <c r="HJ124" s="233" t="s">
        <v>5685</v>
      </c>
      <c r="HK124" s="233" t="s">
        <v>3320</v>
      </c>
      <c r="HL124" s="233" t="s">
        <v>3320</v>
      </c>
      <c r="HM124" s="233" t="s">
        <v>3320</v>
      </c>
      <c r="HN124" s="233" t="s">
        <v>3320</v>
      </c>
      <c r="HO124" s="233" t="s">
        <v>3320</v>
      </c>
      <c r="HP124" s="233" t="s">
        <v>3320</v>
      </c>
      <c r="HQ124" s="233" t="s">
        <v>3320</v>
      </c>
      <c r="HR124" s="233" t="s">
        <v>3320</v>
      </c>
      <c r="HS124" s="233" t="s">
        <v>3320</v>
      </c>
      <c r="HT124" s="233" t="s">
        <v>3320</v>
      </c>
      <c r="HU124" s="233" t="s">
        <v>3320</v>
      </c>
      <c r="HV124" s="233" t="s">
        <v>3320</v>
      </c>
      <c r="HW124" s="233" t="s">
        <v>3320</v>
      </c>
      <c r="HX124" s="233" t="s">
        <v>3320</v>
      </c>
      <c r="HY124" s="233" t="s">
        <v>3320</v>
      </c>
      <c r="HZ124" s="233" t="s">
        <v>3320</v>
      </c>
      <c r="IA124" s="233" t="s">
        <v>3320</v>
      </c>
      <c r="IB124" s="233" t="s">
        <v>3320</v>
      </c>
      <c r="IC124" s="233" t="s">
        <v>3320</v>
      </c>
      <c r="ID124" s="233" t="s">
        <v>3320</v>
      </c>
      <c r="IE124" s="233" t="s">
        <v>3320</v>
      </c>
      <c r="IF124" s="233" t="s">
        <v>3320</v>
      </c>
      <c r="IG124" s="233" t="s">
        <v>3320</v>
      </c>
      <c r="IH124" s="233" t="s">
        <v>3320</v>
      </c>
      <c r="II124" s="233" t="s">
        <v>3320</v>
      </c>
      <c r="IJ124" s="233" t="s">
        <v>3320</v>
      </c>
      <c r="IK124" s="233" t="s">
        <v>3320</v>
      </c>
      <c r="IL124" s="233" t="s">
        <v>3320</v>
      </c>
      <c r="IM124" s="233" t="s">
        <v>3320</v>
      </c>
      <c r="IN124" s="233" t="s">
        <v>3320</v>
      </c>
      <c r="IO124" s="233" t="s">
        <v>3320</v>
      </c>
      <c r="IP124" s="233" t="s">
        <v>3320</v>
      </c>
      <c r="IQ124" s="233" t="s">
        <v>3320</v>
      </c>
      <c r="IR124" s="233" t="s">
        <v>3320</v>
      </c>
      <c r="IS124" s="233" t="s">
        <v>3320</v>
      </c>
      <c r="IT124" s="233" t="s">
        <v>3320</v>
      </c>
      <c r="IU124" s="233" t="s">
        <v>3320</v>
      </c>
      <c r="IV124" s="233" t="s">
        <v>3320</v>
      </c>
      <c r="IW124" s="235"/>
      <c r="IX124" s="235"/>
      <c r="IY124" s="235"/>
      <c r="IZ124" s="235"/>
      <c r="JA124" s="235"/>
      <c r="JB124" s="233"/>
      <c r="JC124" s="233"/>
      <c r="JD124" s="233"/>
      <c r="JE124" s="235"/>
      <c r="JF124" s="232" t="s">
        <v>3320</v>
      </c>
      <c r="JG124" s="232" t="s">
        <v>3320</v>
      </c>
      <c r="JH124" s="232" t="s">
        <v>3320</v>
      </c>
      <c r="JI124" s="232" t="s">
        <v>3320</v>
      </c>
      <c r="JJ124" s="232" t="s">
        <v>3320</v>
      </c>
      <c r="JK124" s="233" t="s">
        <v>910</v>
      </c>
      <c r="JL124" s="235"/>
      <c r="JM124" s="235"/>
      <c r="JN124" s="235"/>
      <c r="JO124" s="232">
        <v>2</v>
      </c>
      <c r="JP124" s="232">
        <v>0</v>
      </c>
      <c r="JQ124" s="233"/>
      <c r="JR124" s="233"/>
      <c r="JS124" s="233"/>
      <c r="JT124" s="233"/>
      <c r="JU124" s="233"/>
      <c r="JV124" s="233"/>
      <c r="JW124" s="233"/>
      <c r="JX124" s="233"/>
      <c r="JY124" s="233"/>
      <c r="JZ124" s="233"/>
      <c r="KA124" s="233"/>
      <c r="KB124" s="233"/>
      <c r="KC124" s="233"/>
      <c r="KD124" s="233"/>
      <c r="KE124" s="233"/>
      <c r="KF124" s="233"/>
      <c r="KG124" s="233"/>
      <c r="KH124" s="233"/>
      <c r="KI124" s="233"/>
      <c r="KJ124" s="233"/>
      <c r="KK124" s="233"/>
      <c r="KL124" s="233"/>
      <c r="KM124" s="233"/>
      <c r="KN124" s="232" t="s">
        <v>3320</v>
      </c>
      <c r="KO124" s="232" t="s">
        <v>3320</v>
      </c>
      <c r="KP124" s="232" t="s">
        <v>3320</v>
      </c>
      <c r="KQ124" s="235"/>
      <c r="KR124" s="235"/>
      <c r="KS124" s="235"/>
      <c r="KT124" s="233"/>
      <c r="KU124" s="235"/>
      <c r="KV124" s="235"/>
      <c r="KW124" s="235"/>
      <c r="KX124" s="233"/>
      <c r="KY124" s="232">
        <v>90</v>
      </c>
      <c r="KZ124" s="236">
        <v>0</v>
      </c>
      <c r="LA124" s="235"/>
      <c r="LB124" s="232">
        <v>0</v>
      </c>
      <c r="LC124" s="233"/>
      <c r="LD124" s="235"/>
      <c r="LE124" s="235"/>
      <c r="LF124" s="235"/>
    </row>
    <row r="125" spans="1:318" ht="49.5" customHeight="1" thickBot="1">
      <c r="A125" s="231" t="s">
        <v>5638</v>
      </c>
      <c r="B125" s="232">
        <v>594</v>
      </c>
      <c r="C125" s="233" t="s">
        <v>8288</v>
      </c>
      <c r="D125" s="233" t="s">
        <v>8289</v>
      </c>
      <c r="E125" s="232">
        <v>594</v>
      </c>
      <c r="F125" s="235"/>
      <c r="G125" s="233" t="s">
        <v>8290</v>
      </c>
      <c r="H125" s="233" t="s">
        <v>8291</v>
      </c>
      <c r="I125" s="234">
        <v>4</v>
      </c>
      <c r="J125" s="235"/>
      <c r="K125" s="234" t="s">
        <v>202</v>
      </c>
      <c r="L125" s="235"/>
      <c r="M125" s="234">
        <v>4</v>
      </c>
      <c r="N125" s="235"/>
      <c r="O125" s="235"/>
      <c r="P125" s="235"/>
      <c r="Q125" s="235"/>
      <c r="R125" s="234" t="s">
        <v>202</v>
      </c>
      <c r="S125" s="235"/>
      <c r="T125" s="235"/>
      <c r="U125" s="235"/>
      <c r="V125" s="233" t="s">
        <v>4242</v>
      </c>
      <c r="W125" s="233" t="s">
        <v>5643</v>
      </c>
      <c r="X125" s="232">
        <v>1</v>
      </c>
      <c r="Y125" s="232">
        <v>65</v>
      </c>
      <c r="Z125" s="236">
        <v>0</v>
      </c>
      <c r="AA125" s="236">
        <v>0</v>
      </c>
      <c r="AB125" s="232">
        <v>1</v>
      </c>
      <c r="AC125" s="233" t="s">
        <v>8292</v>
      </c>
      <c r="AD125" s="233" t="s">
        <v>8293</v>
      </c>
      <c r="AE125" s="234" t="s">
        <v>5645</v>
      </c>
      <c r="AF125" s="233" t="s">
        <v>5646</v>
      </c>
      <c r="AG125" s="234" t="s">
        <v>5645</v>
      </c>
      <c r="AH125" s="233" t="s">
        <v>8292</v>
      </c>
      <c r="AI125" s="233" t="s">
        <v>8294</v>
      </c>
      <c r="AJ125" s="233" t="s">
        <v>7912</v>
      </c>
      <c r="AK125" s="233" t="s">
        <v>7912</v>
      </c>
      <c r="AL125" s="233" t="s">
        <v>8295</v>
      </c>
      <c r="AM125" s="233" t="s">
        <v>8296</v>
      </c>
      <c r="AN125" s="233" t="s">
        <v>3320</v>
      </c>
      <c r="AO125" s="233" t="s">
        <v>8297</v>
      </c>
      <c r="AP125" s="233" t="s">
        <v>8298</v>
      </c>
      <c r="AQ125" s="233" t="s">
        <v>8299</v>
      </c>
      <c r="AR125" s="233" t="s">
        <v>8300</v>
      </c>
      <c r="AS125" s="233" t="s">
        <v>8301</v>
      </c>
      <c r="AT125" s="233" t="s">
        <v>733</v>
      </c>
      <c r="AU125" s="233" t="s">
        <v>733</v>
      </c>
      <c r="AV125" s="233" t="s">
        <v>1214</v>
      </c>
      <c r="AW125" s="233" t="s">
        <v>8302</v>
      </c>
      <c r="AX125" s="233" t="s">
        <v>8303</v>
      </c>
      <c r="AY125" s="233" t="s">
        <v>733</v>
      </c>
      <c r="AZ125" s="233" t="s">
        <v>8304</v>
      </c>
      <c r="BA125" s="233" t="s">
        <v>8305</v>
      </c>
      <c r="BB125" s="233" t="s">
        <v>8306</v>
      </c>
      <c r="BC125" s="233" t="s">
        <v>8307</v>
      </c>
      <c r="BD125" s="233" t="s">
        <v>8308</v>
      </c>
      <c r="BE125" s="233" t="s">
        <v>8309</v>
      </c>
      <c r="BF125" s="234" t="s">
        <v>1214</v>
      </c>
      <c r="BG125" s="233" t="s">
        <v>3320</v>
      </c>
      <c r="BH125" s="233" t="s">
        <v>2043</v>
      </c>
      <c r="BI125" s="233" t="s">
        <v>2043</v>
      </c>
      <c r="BJ125" s="233" t="s">
        <v>5798</v>
      </c>
      <c r="BK125" s="233" t="s">
        <v>4048</v>
      </c>
      <c r="BL125" s="234">
        <v>115</v>
      </c>
      <c r="BM125" s="233" t="s">
        <v>5665</v>
      </c>
      <c r="BN125" s="237">
        <v>46934</v>
      </c>
      <c r="BO125" s="232">
        <v>24</v>
      </c>
      <c r="BP125" s="232">
        <v>2028</v>
      </c>
      <c r="BQ125" s="232">
        <v>65</v>
      </c>
      <c r="BR125" s="234">
        <v>65</v>
      </c>
      <c r="BS125" s="233" t="s">
        <v>5666</v>
      </c>
      <c r="BT125" s="232">
        <v>65</v>
      </c>
      <c r="BU125" s="234">
        <v>167.6</v>
      </c>
      <c r="BV125" s="238">
        <v>0.28999999999999998</v>
      </c>
      <c r="BW125" s="239" t="s">
        <v>910</v>
      </c>
      <c r="BX125" s="233" t="s">
        <v>733</v>
      </c>
      <c r="BY125" s="235"/>
      <c r="BZ125" s="232">
        <v>23</v>
      </c>
      <c r="CA125" s="233" t="s">
        <v>733</v>
      </c>
      <c r="CB125" s="232">
        <v>250</v>
      </c>
      <c r="CC125" s="233" t="s">
        <v>5667</v>
      </c>
      <c r="CD125" s="233" t="s">
        <v>5801</v>
      </c>
      <c r="CE125" s="233" t="s">
        <v>3320</v>
      </c>
      <c r="CF125" s="233" t="s">
        <v>733</v>
      </c>
      <c r="CG125" s="233" t="s">
        <v>733</v>
      </c>
      <c r="CH125" s="232">
        <v>2004</v>
      </c>
      <c r="CI125" s="232">
        <v>1980</v>
      </c>
      <c r="CJ125" s="233" t="s">
        <v>6172</v>
      </c>
      <c r="CK125" s="232">
        <v>365</v>
      </c>
      <c r="CL125" s="232">
        <v>87</v>
      </c>
      <c r="CM125" s="232">
        <v>98.1</v>
      </c>
      <c r="CN125" s="232">
        <v>25</v>
      </c>
      <c r="CO125" s="237">
        <v>46388</v>
      </c>
      <c r="CP125" s="232">
        <v>2027</v>
      </c>
      <c r="CQ125" s="232">
        <v>0.4</v>
      </c>
      <c r="CR125" s="232">
        <v>10</v>
      </c>
      <c r="CS125" s="233" t="s">
        <v>8310</v>
      </c>
      <c r="CT125" s="232">
        <v>7100000</v>
      </c>
      <c r="CU125" s="233" t="s">
        <v>3320</v>
      </c>
      <c r="CV125" s="233" t="s">
        <v>3320</v>
      </c>
      <c r="CW125" s="233" t="s">
        <v>3320</v>
      </c>
      <c r="CX125" s="233" t="s">
        <v>3320</v>
      </c>
      <c r="CY125" s="233" t="s">
        <v>3320</v>
      </c>
      <c r="CZ125" s="233" t="s">
        <v>3320</v>
      </c>
      <c r="DA125" s="233" t="s">
        <v>3320</v>
      </c>
      <c r="DB125" s="233" t="s">
        <v>3320</v>
      </c>
      <c r="DC125" s="233" t="s">
        <v>3320</v>
      </c>
      <c r="DD125" s="233" t="s">
        <v>3320</v>
      </c>
      <c r="DE125" s="235"/>
      <c r="DF125" s="233" t="s">
        <v>3320</v>
      </c>
      <c r="DG125" s="233" t="s">
        <v>3320</v>
      </c>
      <c r="DH125" s="233" t="s">
        <v>3320</v>
      </c>
      <c r="DI125" s="233" t="s">
        <v>3320</v>
      </c>
      <c r="DJ125" s="233" t="s">
        <v>3320</v>
      </c>
      <c r="DK125" s="233" t="s">
        <v>3320</v>
      </c>
      <c r="DL125" s="235"/>
      <c r="DM125" s="233" t="s">
        <v>3320</v>
      </c>
      <c r="DN125" s="233" t="s">
        <v>3320</v>
      </c>
      <c r="DO125" s="233" t="s">
        <v>3320</v>
      </c>
      <c r="DP125" s="235"/>
      <c r="DQ125" s="233" t="s">
        <v>3320</v>
      </c>
      <c r="DR125" s="233" t="s">
        <v>3320</v>
      </c>
      <c r="DS125" s="233" t="s">
        <v>3320</v>
      </c>
      <c r="DT125" s="233" t="s">
        <v>3320</v>
      </c>
      <c r="DU125" s="233" t="s">
        <v>3320</v>
      </c>
      <c r="DV125" s="233" t="s">
        <v>3320</v>
      </c>
      <c r="DW125" s="233" t="s">
        <v>3320</v>
      </c>
      <c r="DX125" s="233" t="s">
        <v>3320</v>
      </c>
      <c r="DY125" s="233" t="s">
        <v>3320</v>
      </c>
      <c r="DZ125" s="233" t="s">
        <v>3320</v>
      </c>
      <c r="EA125" s="233" t="s">
        <v>3320</v>
      </c>
      <c r="EB125" s="233" t="s">
        <v>3320</v>
      </c>
      <c r="EC125" s="233" t="s">
        <v>3320</v>
      </c>
      <c r="ED125" s="233" t="s">
        <v>3320</v>
      </c>
      <c r="EE125" s="233" t="s">
        <v>3320</v>
      </c>
      <c r="EF125" s="233" t="s">
        <v>3320</v>
      </c>
      <c r="EG125" s="233" t="s">
        <v>3320</v>
      </c>
      <c r="EH125" s="233" t="s">
        <v>3320</v>
      </c>
      <c r="EI125" s="233" t="s">
        <v>3320</v>
      </c>
      <c r="EJ125" s="233" t="s">
        <v>3320</v>
      </c>
      <c r="EK125" s="233" t="s">
        <v>3320</v>
      </c>
      <c r="EL125" s="233" t="s">
        <v>3320</v>
      </c>
      <c r="EM125" s="233" t="s">
        <v>3320</v>
      </c>
      <c r="EN125" s="233" t="s">
        <v>3320</v>
      </c>
      <c r="EO125" s="233" t="s">
        <v>3320</v>
      </c>
      <c r="EP125" s="233" t="s">
        <v>3320</v>
      </c>
      <c r="EQ125" s="233" t="s">
        <v>3320</v>
      </c>
      <c r="ER125" s="233" t="s">
        <v>3320</v>
      </c>
      <c r="ES125" s="233" t="s">
        <v>3320</v>
      </c>
      <c r="ET125" s="233" t="s">
        <v>3320</v>
      </c>
      <c r="EU125" s="233" t="s">
        <v>3320</v>
      </c>
      <c r="EV125" s="233" t="s">
        <v>3320</v>
      </c>
      <c r="EW125" s="233" t="s">
        <v>3320</v>
      </c>
      <c r="EX125" s="233" t="s">
        <v>3320</v>
      </c>
      <c r="EY125" s="233" t="s">
        <v>3320</v>
      </c>
      <c r="EZ125" s="233" t="s">
        <v>3320</v>
      </c>
      <c r="FA125" s="233" t="s">
        <v>3320</v>
      </c>
      <c r="FB125" s="233" t="s">
        <v>3320</v>
      </c>
      <c r="FC125" s="233" t="s">
        <v>3320</v>
      </c>
      <c r="FD125" s="233" t="s">
        <v>3320</v>
      </c>
      <c r="FE125" s="233" t="s">
        <v>3320</v>
      </c>
      <c r="FF125" s="233" t="s">
        <v>3320</v>
      </c>
      <c r="FG125" s="233" t="s">
        <v>3320</v>
      </c>
      <c r="FH125" s="233" t="s">
        <v>3320</v>
      </c>
      <c r="FI125" s="233" t="s">
        <v>3320</v>
      </c>
      <c r="FJ125" s="233" t="s">
        <v>3320</v>
      </c>
      <c r="FK125" s="233" t="s">
        <v>3320</v>
      </c>
      <c r="FL125" s="233" t="s">
        <v>3320</v>
      </c>
      <c r="FM125" s="233" t="s">
        <v>3320</v>
      </c>
      <c r="FN125" s="240">
        <v>129685000</v>
      </c>
      <c r="FO125" s="232">
        <v>130</v>
      </c>
      <c r="FP125" s="233" t="s">
        <v>733</v>
      </c>
      <c r="FQ125" s="233" t="s">
        <v>733</v>
      </c>
      <c r="FR125" s="233" t="s">
        <v>733</v>
      </c>
      <c r="FS125" s="233" t="s">
        <v>733</v>
      </c>
      <c r="FT125" s="233" t="s">
        <v>4244</v>
      </c>
      <c r="FU125" s="233" t="s">
        <v>8311</v>
      </c>
      <c r="FV125" s="233" t="s">
        <v>8312</v>
      </c>
      <c r="FW125" s="241" t="s">
        <v>4048</v>
      </c>
      <c r="FX125" s="242">
        <v>115</v>
      </c>
      <c r="FY125" s="233" t="s">
        <v>8313</v>
      </c>
      <c r="FZ125" s="240">
        <v>552500000</v>
      </c>
      <c r="GA125" s="240">
        <v>18000000</v>
      </c>
      <c r="GB125" s="240">
        <v>30000</v>
      </c>
      <c r="GC125" s="240">
        <v>6000</v>
      </c>
      <c r="GD125" s="233" t="s">
        <v>8314</v>
      </c>
      <c r="GE125" s="233" t="s">
        <v>733</v>
      </c>
      <c r="GF125" s="233" t="s">
        <v>733</v>
      </c>
      <c r="GG125" s="233" t="s">
        <v>8315</v>
      </c>
      <c r="GH125" s="233" t="s">
        <v>733</v>
      </c>
      <c r="GI125" s="233" t="s">
        <v>733</v>
      </c>
      <c r="GJ125" s="233" t="s">
        <v>1214</v>
      </c>
      <c r="GK125" s="233" t="s">
        <v>733</v>
      </c>
      <c r="GL125" s="233" t="s">
        <v>733</v>
      </c>
      <c r="GM125" s="243" t="s">
        <v>5676</v>
      </c>
      <c r="GN125" s="233" t="s">
        <v>3320</v>
      </c>
      <c r="GO125" s="233" t="s">
        <v>733</v>
      </c>
      <c r="GP125" s="233" t="s">
        <v>5872</v>
      </c>
      <c r="GQ125" s="233" t="s">
        <v>733</v>
      </c>
      <c r="GR125" s="233" t="s">
        <v>6069</v>
      </c>
      <c r="GS125" s="233" t="s">
        <v>8316</v>
      </c>
      <c r="GT125" s="233" t="s">
        <v>3320</v>
      </c>
      <c r="GU125" s="232">
        <v>0</v>
      </c>
      <c r="GV125" s="233" t="s">
        <v>733</v>
      </c>
      <c r="GW125" s="233" t="s">
        <v>5948</v>
      </c>
      <c r="GX125" s="233" t="s">
        <v>8317</v>
      </c>
      <c r="GY125" s="233" t="s">
        <v>733</v>
      </c>
      <c r="GZ125" s="233" t="s">
        <v>3320</v>
      </c>
      <c r="HA125" s="233" t="s">
        <v>8318</v>
      </c>
      <c r="HB125" s="233" t="s">
        <v>8319</v>
      </c>
      <c r="HC125" s="233" t="s">
        <v>5683</v>
      </c>
      <c r="HD125" s="233" t="s">
        <v>5683</v>
      </c>
      <c r="HE125" s="233" t="s">
        <v>5683</v>
      </c>
      <c r="HF125" s="233" t="s">
        <v>733</v>
      </c>
      <c r="HG125" s="233" t="s">
        <v>1214</v>
      </c>
      <c r="HH125" s="244">
        <v>46071.621608796297</v>
      </c>
      <c r="HI125" s="244">
        <v>46084.774270833332</v>
      </c>
      <c r="HJ125" s="233" t="s">
        <v>5685</v>
      </c>
      <c r="HK125" s="233" t="s">
        <v>3320</v>
      </c>
      <c r="HL125" s="233" t="s">
        <v>3320</v>
      </c>
      <c r="HM125" s="233" t="s">
        <v>3320</v>
      </c>
      <c r="HN125" s="233" t="s">
        <v>3320</v>
      </c>
      <c r="HO125" s="233" t="s">
        <v>3320</v>
      </c>
      <c r="HP125" s="233" t="s">
        <v>3320</v>
      </c>
      <c r="HQ125" s="233" t="s">
        <v>3320</v>
      </c>
      <c r="HR125" s="233" t="s">
        <v>3320</v>
      </c>
      <c r="HS125" s="233" t="s">
        <v>3320</v>
      </c>
      <c r="HT125" s="233" t="s">
        <v>3320</v>
      </c>
      <c r="HU125" s="233" t="s">
        <v>3320</v>
      </c>
      <c r="HV125" s="233" t="s">
        <v>3320</v>
      </c>
      <c r="HW125" s="233" t="s">
        <v>3320</v>
      </c>
      <c r="HX125" s="233" t="s">
        <v>3320</v>
      </c>
      <c r="HY125" s="233" t="s">
        <v>3320</v>
      </c>
      <c r="HZ125" s="233" t="s">
        <v>3320</v>
      </c>
      <c r="IA125" s="233" t="s">
        <v>3320</v>
      </c>
      <c r="IB125" s="233" t="s">
        <v>3320</v>
      </c>
      <c r="IC125" s="233" t="s">
        <v>3320</v>
      </c>
      <c r="ID125" s="233" t="s">
        <v>3320</v>
      </c>
      <c r="IE125" s="233" t="s">
        <v>3320</v>
      </c>
      <c r="IF125" s="233" t="s">
        <v>3320</v>
      </c>
      <c r="IG125" s="233" t="s">
        <v>3320</v>
      </c>
      <c r="IH125" s="233" t="s">
        <v>3320</v>
      </c>
      <c r="II125" s="233" t="s">
        <v>3320</v>
      </c>
      <c r="IJ125" s="233" t="s">
        <v>3320</v>
      </c>
      <c r="IK125" s="233" t="s">
        <v>3320</v>
      </c>
      <c r="IL125" s="233" t="s">
        <v>3320</v>
      </c>
      <c r="IM125" s="233" t="s">
        <v>3320</v>
      </c>
      <c r="IN125" s="233" t="s">
        <v>3320</v>
      </c>
      <c r="IO125" s="233" t="s">
        <v>3320</v>
      </c>
      <c r="IP125" s="233" t="s">
        <v>3320</v>
      </c>
      <c r="IQ125" s="233" t="s">
        <v>3320</v>
      </c>
      <c r="IR125" s="233" t="s">
        <v>3320</v>
      </c>
      <c r="IS125" s="233" t="s">
        <v>3320</v>
      </c>
      <c r="IT125" s="233" t="s">
        <v>3320</v>
      </c>
      <c r="IU125" s="233" t="s">
        <v>3320</v>
      </c>
      <c r="IV125" s="233" t="s">
        <v>3320</v>
      </c>
      <c r="IW125" s="233" t="s">
        <v>5773</v>
      </c>
      <c r="IX125" s="234" t="s">
        <v>5774</v>
      </c>
      <c r="IY125" s="234" t="s">
        <v>5774</v>
      </c>
      <c r="IZ125" s="233" t="s">
        <v>5775</v>
      </c>
      <c r="JA125" s="235"/>
      <c r="JB125" s="233"/>
      <c r="JC125" s="233"/>
      <c r="JD125" s="233"/>
      <c r="JE125" s="235"/>
      <c r="JF125" s="232" t="s">
        <v>3320</v>
      </c>
      <c r="JG125" s="232" t="s">
        <v>3320</v>
      </c>
      <c r="JH125" s="232" t="s">
        <v>3320</v>
      </c>
      <c r="JI125" s="232" t="s">
        <v>3320</v>
      </c>
      <c r="JJ125" s="232" t="s">
        <v>3320</v>
      </c>
      <c r="JK125" s="233" t="s">
        <v>202</v>
      </c>
      <c r="JL125" s="235"/>
      <c r="JM125" s="235"/>
      <c r="JN125" s="235"/>
      <c r="JO125" s="232">
        <v>3</v>
      </c>
      <c r="JP125" s="232">
        <v>0</v>
      </c>
      <c r="JQ125" s="233"/>
      <c r="JR125" s="233"/>
      <c r="JS125" s="233"/>
      <c r="JT125" s="233"/>
      <c r="JU125" s="233"/>
      <c r="JV125" s="233"/>
      <c r="JW125" s="233"/>
      <c r="JX125" s="233"/>
      <c r="JY125" s="233"/>
      <c r="JZ125" s="233"/>
      <c r="KA125" s="233"/>
      <c r="KB125" s="233"/>
      <c r="KC125" s="233"/>
      <c r="KD125" s="233"/>
      <c r="KE125" s="233"/>
      <c r="KF125" s="233"/>
      <c r="KG125" s="233"/>
      <c r="KH125" s="233"/>
      <c r="KI125" s="233"/>
      <c r="KJ125" s="233"/>
      <c r="KK125" s="233"/>
      <c r="KL125" s="233"/>
      <c r="KM125" s="233"/>
      <c r="KN125" s="232" t="s">
        <v>3320</v>
      </c>
      <c r="KO125" s="232" t="s">
        <v>3320</v>
      </c>
      <c r="KP125" s="232" t="s">
        <v>3320</v>
      </c>
      <c r="KQ125" s="235"/>
      <c r="KR125" s="235"/>
      <c r="KS125" s="235"/>
      <c r="KT125" s="233"/>
      <c r="KU125" s="235"/>
      <c r="KV125" s="235"/>
      <c r="KW125" s="235"/>
      <c r="KX125" s="233"/>
      <c r="KY125" s="232">
        <v>65</v>
      </c>
      <c r="KZ125" s="236">
        <v>0</v>
      </c>
      <c r="LA125" s="235"/>
      <c r="LB125" s="232">
        <v>0</v>
      </c>
      <c r="LC125" s="233"/>
      <c r="LD125" s="235"/>
      <c r="LE125" s="235"/>
      <c r="LF125" s="235"/>
    </row>
    <row r="126" spans="1:318" ht="49.5" customHeight="1" thickBot="1">
      <c r="A126" s="231" t="s">
        <v>5638</v>
      </c>
      <c r="B126" s="232">
        <v>251</v>
      </c>
      <c r="C126" s="233" t="s">
        <v>8320</v>
      </c>
      <c r="D126" s="233" t="s">
        <v>8321</v>
      </c>
      <c r="E126" s="232">
        <v>251</v>
      </c>
      <c r="F126" s="235"/>
      <c r="G126" s="233" t="s">
        <v>8322</v>
      </c>
      <c r="H126" s="233" t="s">
        <v>8323</v>
      </c>
      <c r="I126" s="234">
        <v>4</v>
      </c>
      <c r="J126" s="235"/>
      <c r="K126" s="234" t="s">
        <v>202</v>
      </c>
      <c r="L126" s="235"/>
      <c r="M126" s="234">
        <v>4</v>
      </c>
      <c r="N126" s="235"/>
      <c r="O126" s="235"/>
      <c r="P126" s="235"/>
      <c r="Q126" s="235"/>
      <c r="R126" s="234" t="s">
        <v>202</v>
      </c>
      <c r="S126" s="235"/>
      <c r="T126" s="235"/>
      <c r="U126" s="235"/>
      <c r="V126" s="233" t="s">
        <v>8324</v>
      </c>
      <c r="W126" s="233" t="s">
        <v>5643</v>
      </c>
      <c r="X126" s="232">
        <v>1</v>
      </c>
      <c r="Y126" s="232">
        <v>58</v>
      </c>
      <c r="Z126" s="236">
        <v>0</v>
      </c>
      <c r="AA126" s="236">
        <v>0</v>
      </c>
      <c r="AB126" s="232">
        <v>1</v>
      </c>
      <c r="AC126" s="233" t="s">
        <v>4745</v>
      </c>
      <c r="AD126" s="233" t="s">
        <v>8134</v>
      </c>
      <c r="AE126" s="234" t="s">
        <v>5645</v>
      </c>
      <c r="AF126" s="233" t="s">
        <v>5646</v>
      </c>
      <c r="AG126" s="234" t="s">
        <v>5645</v>
      </c>
      <c r="AH126" s="233" t="s">
        <v>4745</v>
      </c>
      <c r="AI126" s="233" t="s">
        <v>8135</v>
      </c>
      <c r="AJ126" s="233" t="s">
        <v>8136</v>
      </c>
      <c r="AK126" s="233" t="s">
        <v>8136</v>
      </c>
      <c r="AL126" s="233" t="s">
        <v>8325</v>
      </c>
      <c r="AM126" s="233" t="s">
        <v>8326</v>
      </c>
      <c r="AN126" s="233" t="s">
        <v>3320</v>
      </c>
      <c r="AO126" s="233" t="s">
        <v>8327</v>
      </c>
      <c r="AP126" s="233" t="s">
        <v>5698</v>
      </c>
      <c r="AQ126" s="233" t="s">
        <v>8328</v>
      </c>
      <c r="AR126" s="233" t="s">
        <v>8329</v>
      </c>
      <c r="AS126" s="233" t="s">
        <v>8330</v>
      </c>
      <c r="AT126" s="233" t="s">
        <v>733</v>
      </c>
      <c r="AU126" s="233" t="s">
        <v>733</v>
      </c>
      <c r="AV126" s="233" t="s">
        <v>733</v>
      </c>
      <c r="AW126" s="233" t="s">
        <v>3320</v>
      </c>
      <c r="AX126" s="233" t="s">
        <v>8331</v>
      </c>
      <c r="AY126" s="233" t="s">
        <v>733</v>
      </c>
      <c r="AZ126" s="233" t="s">
        <v>8332</v>
      </c>
      <c r="BA126" s="233" t="s">
        <v>8333</v>
      </c>
      <c r="BB126" s="233" t="s">
        <v>8334</v>
      </c>
      <c r="BC126" s="233" t="s">
        <v>8134</v>
      </c>
      <c r="BD126" s="233" t="s">
        <v>8335</v>
      </c>
      <c r="BE126" s="233" t="s">
        <v>8336</v>
      </c>
      <c r="BF126" s="234" t="s">
        <v>1214</v>
      </c>
      <c r="BG126" s="233" t="s">
        <v>3320</v>
      </c>
      <c r="BH126" s="233" t="s">
        <v>2043</v>
      </c>
      <c r="BI126" s="233" t="s">
        <v>2043</v>
      </c>
      <c r="BJ126" s="233" t="s">
        <v>5934</v>
      </c>
      <c r="BK126" s="233" t="s">
        <v>8337</v>
      </c>
      <c r="BL126" s="234">
        <v>115</v>
      </c>
      <c r="BM126" s="233" t="s">
        <v>5665</v>
      </c>
      <c r="BN126" s="237">
        <v>47149</v>
      </c>
      <c r="BO126" s="232">
        <v>24</v>
      </c>
      <c r="BP126" s="232">
        <v>2029</v>
      </c>
      <c r="BQ126" s="232">
        <v>58</v>
      </c>
      <c r="BR126" s="234">
        <v>58</v>
      </c>
      <c r="BS126" s="233" t="s">
        <v>5666</v>
      </c>
      <c r="BT126" s="232">
        <v>1</v>
      </c>
      <c r="BU126" s="234">
        <v>158</v>
      </c>
      <c r="BV126" s="238">
        <v>0.31</v>
      </c>
      <c r="BW126" s="239" t="s">
        <v>910</v>
      </c>
      <c r="BX126" s="233" t="s">
        <v>733</v>
      </c>
      <c r="BY126" s="235"/>
      <c r="BZ126" s="232">
        <v>32</v>
      </c>
      <c r="CA126" s="233" t="s">
        <v>1214</v>
      </c>
      <c r="CB126" s="232">
        <v>660</v>
      </c>
      <c r="CC126" s="233" t="s">
        <v>5800</v>
      </c>
      <c r="CD126" s="233" t="s">
        <v>5668</v>
      </c>
      <c r="CE126" s="233" t="s">
        <v>3320</v>
      </c>
      <c r="CF126" s="233" t="s">
        <v>733</v>
      </c>
      <c r="CG126" s="233" t="s">
        <v>733</v>
      </c>
      <c r="CH126" s="232">
        <v>2332</v>
      </c>
      <c r="CI126" s="232">
        <v>2164</v>
      </c>
      <c r="CJ126" s="233" t="s">
        <v>7367</v>
      </c>
      <c r="CK126" s="232">
        <v>365</v>
      </c>
      <c r="CL126" s="232">
        <v>93</v>
      </c>
      <c r="CM126" s="232">
        <v>96</v>
      </c>
      <c r="CN126" s="232">
        <v>30</v>
      </c>
      <c r="CO126" s="237">
        <v>47149</v>
      </c>
      <c r="CP126" s="232">
        <v>2029</v>
      </c>
      <c r="CQ126" s="232">
        <v>0.7</v>
      </c>
      <c r="CR126" s="232">
        <v>8</v>
      </c>
      <c r="CS126" s="233" t="s">
        <v>8338</v>
      </c>
      <c r="CT126" s="232">
        <v>9000000</v>
      </c>
      <c r="CU126" s="233" t="s">
        <v>3320</v>
      </c>
      <c r="CV126" s="233" t="s">
        <v>3320</v>
      </c>
      <c r="CW126" s="233" t="s">
        <v>3320</v>
      </c>
      <c r="CX126" s="233" t="s">
        <v>3320</v>
      </c>
      <c r="CY126" s="233" t="s">
        <v>3320</v>
      </c>
      <c r="CZ126" s="233" t="s">
        <v>3320</v>
      </c>
      <c r="DA126" s="233" t="s">
        <v>3320</v>
      </c>
      <c r="DB126" s="233" t="s">
        <v>3320</v>
      </c>
      <c r="DC126" s="233" t="s">
        <v>3320</v>
      </c>
      <c r="DD126" s="233" t="s">
        <v>3320</v>
      </c>
      <c r="DE126" s="235"/>
      <c r="DF126" s="233" t="s">
        <v>3320</v>
      </c>
      <c r="DG126" s="233" t="s">
        <v>3320</v>
      </c>
      <c r="DH126" s="233" t="s">
        <v>3320</v>
      </c>
      <c r="DI126" s="233" t="s">
        <v>3320</v>
      </c>
      <c r="DJ126" s="233" t="s">
        <v>3320</v>
      </c>
      <c r="DK126" s="233" t="s">
        <v>3320</v>
      </c>
      <c r="DL126" s="235"/>
      <c r="DM126" s="233" t="s">
        <v>3320</v>
      </c>
      <c r="DN126" s="233" t="s">
        <v>3320</v>
      </c>
      <c r="DO126" s="233" t="s">
        <v>3320</v>
      </c>
      <c r="DP126" s="235"/>
      <c r="DQ126" s="233" t="s">
        <v>3320</v>
      </c>
      <c r="DR126" s="233" t="s">
        <v>3320</v>
      </c>
      <c r="DS126" s="233" t="s">
        <v>3320</v>
      </c>
      <c r="DT126" s="233" t="s">
        <v>3320</v>
      </c>
      <c r="DU126" s="233" t="s">
        <v>3320</v>
      </c>
      <c r="DV126" s="233" t="s">
        <v>3320</v>
      </c>
      <c r="DW126" s="233" t="s">
        <v>3320</v>
      </c>
      <c r="DX126" s="233" t="s">
        <v>3320</v>
      </c>
      <c r="DY126" s="233" t="s">
        <v>3320</v>
      </c>
      <c r="DZ126" s="233" t="s">
        <v>3320</v>
      </c>
      <c r="EA126" s="233" t="s">
        <v>3320</v>
      </c>
      <c r="EB126" s="233" t="s">
        <v>3320</v>
      </c>
      <c r="EC126" s="233" t="s">
        <v>3320</v>
      </c>
      <c r="ED126" s="233" t="s">
        <v>3320</v>
      </c>
      <c r="EE126" s="233" t="s">
        <v>3320</v>
      </c>
      <c r="EF126" s="233" t="s">
        <v>3320</v>
      </c>
      <c r="EG126" s="233" t="s">
        <v>3320</v>
      </c>
      <c r="EH126" s="233" t="s">
        <v>3320</v>
      </c>
      <c r="EI126" s="233" t="s">
        <v>3320</v>
      </c>
      <c r="EJ126" s="233" t="s">
        <v>3320</v>
      </c>
      <c r="EK126" s="233" t="s">
        <v>3320</v>
      </c>
      <c r="EL126" s="233" t="s">
        <v>3320</v>
      </c>
      <c r="EM126" s="233" t="s">
        <v>3320</v>
      </c>
      <c r="EN126" s="233" t="s">
        <v>3320</v>
      </c>
      <c r="EO126" s="233" t="s">
        <v>3320</v>
      </c>
      <c r="EP126" s="233" t="s">
        <v>3320</v>
      </c>
      <c r="EQ126" s="233" t="s">
        <v>3320</v>
      </c>
      <c r="ER126" s="233" t="s">
        <v>3320</v>
      </c>
      <c r="ES126" s="233" t="s">
        <v>3320</v>
      </c>
      <c r="ET126" s="233" t="s">
        <v>3320</v>
      </c>
      <c r="EU126" s="233" t="s">
        <v>3320</v>
      </c>
      <c r="EV126" s="233" t="s">
        <v>3320</v>
      </c>
      <c r="EW126" s="233" t="s">
        <v>3320</v>
      </c>
      <c r="EX126" s="233" t="s">
        <v>3320</v>
      </c>
      <c r="EY126" s="233" t="s">
        <v>3320</v>
      </c>
      <c r="EZ126" s="233" t="s">
        <v>3320</v>
      </c>
      <c r="FA126" s="233" t="s">
        <v>3320</v>
      </c>
      <c r="FB126" s="233" t="s">
        <v>3320</v>
      </c>
      <c r="FC126" s="233" t="s">
        <v>3320</v>
      </c>
      <c r="FD126" s="233" t="s">
        <v>3320</v>
      </c>
      <c r="FE126" s="233" t="s">
        <v>3320</v>
      </c>
      <c r="FF126" s="233" t="s">
        <v>3320</v>
      </c>
      <c r="FG126" s="233" t="s">
        <v>3320</v>
      </c>
      <c r="FH126" s="233" t="s">
        <v>3320</v>
      </c>
      <c r="FI126" s="233" t="s">
        <v>3320</v>
      </c>
      <c r="FJ126" s="233" t="s">
        <v>3320</v>
      </c>
      <c r="FK126" s="233" t="s">
        <v>3320</v>
      </c>
      <c r="FL126" s="233" t="s">
        <v>3320</v>
      </c>
      <c r="FM126" s="233" t="s">
        <v>3320</v>
      </c>
      <c r="FN126" s="240">
        <v>68000000</v>
      </c>
      <c r="FO126" s="232">
        <v>68</v>
      </c>
      <c r="FP126" s="233" t="s">
        <v>1214</v>
      </c>
      <c r="FQ126" s="233" t="s">
        <v>1214</v>
      </c>
      <c r="FR126" s="233" t="s">
        <v>733</v>
      </c>
      <c r="FS126" s="233" t="s">
        <v>733</v>
      </c>
      <c r="FT126" s="233" t="s">
        <v>1201</v>
      </c>
      <c r="FU126" s="233" t="s">
        <v>8339</v>
      </c>
      <c r="FV126" s="233" t="s">
        <v>8340</v>
      </c>
      <c r="FW126" s="241" t="s">
        <v>8337</v>
      </c>
      <c r="FX126" s="242">
        <v>115</v>
      </c>
      <c r="FY126" s="233" t="s">
        <v>8341</v>
      </c>
      <c r="FZ126" s="240">
        <v>56809544</v>
      </c>
      <c r="GA126" s="240">
        <v>7584300</v>
      </c>
      <c r="GB126" s="240">
        <v>1648</v>
      </c>
      <c r="GC126" s="232">
        <v>540</v>
      </c>
      <c r="GD126" s="233" t="s">
        <v>8342</v>
      </c>
      <c r="GE126" s="233" t="s">
        <v>733</v>
      </c>
      <c r="GF126" s="233" t="s">
        <v>733</v>
      </c>
      <c r="GG126" s="233" t="s">
        <v>8343</v>
      </c>
      <c r="GH126" s="233" t="s">
        <v>1214</v>
      </c>
      <c r="GI126" s="233" t="s">
        <v>1214</v>
      </c>
      <c r="GJ126" s="233" t="s">
        <v>1214</v>
      </c>
      <c r="GK126" s="233" t="s">
        <v>733</v>
      </c>
      <c r="GL126" s="233" t="s">
        <v>1214</v>
      </c>
      <c r="GM126" s="243" t="s">
        <v>5676</v>
      </c>
      <c r="GN126" s="233" t="s">
        <v>3320</v>
      </c>
      <c r="GO126" s="233" t="s">
        <v>733</v>
      </c>
      <c r="GP126" s="233" t="s">
        <v>5721</v>
      </c>
      <c r="GQ126" s="233" t="s">
        <v>733</v>
      </c>
      <c r="GR126" s="233" t="s">
        <v>5946</v>
      </c>
      <c r="GS126" s="233" t="s">
        <v>8344</v>
      </c>
      <c r="GT126" s="233" t="s">
        <v>3320</v>
      </c>
      <c r="GU126" s="232">
        <v>0.5</v>
      </c>
      <c r="GV126" s="233" t="s">
        <v>733</v>
      </c>
      <c r="GW126" s="233" t="s">
        <v>5679</v>
      </c>
      <c r="GX126" s="233" t="s">
        <v>8345</v>
      </c>
      <c r="GY126" s="233" t="s">
        <v>733</v>
      </c>
      <c r="GZ126" s="233" t="s">
        <v>3320</v>
      </c>
      <c r="HA126" s="233" t="s">
        <v>8346</v>
      </c>
      <c r="HB126" s="233" t="s">
        <v>8347</v>
      </c>
      <c r="HC126" s="233" t="s">
        <v>6273</v>
      </c>
      <c r="HD126" s="233" t="s">
        <v>5684</v>
      </c>
      <c r="HE126" s="233" t="s">
        <v>5684</v>
      </c>
      <c r="HF126" s="233" t="s">
        <v>733</v>
      </c>
      <c r="HG126" s="233" t="s">
        <v>1214</v>
      </c>
      <c r="HH126" s="244">
        <v>46063.633738425924</v>
      </c>
      <c r="HI126" s="244">
        <v>46084.77244212963</v>
      </c>
      <c r="HJ126" s="233" t="s">
        <v>5685</v>
      </c>
      <c r="HK126" s="233" t="s">
        <v>3320</v>
      </c>
      <c r="HL126" s="233" t="s">
        <v>3320</v>
      </c>
      <c r="HM126" s="233" t="s">
        <v>3320</v>
      </c>
      <c r="HN126" s="233" t="s">
        <v>3320</v>
      </c>
      <c r="HO126" s="233" t="s">
        <v>3320</v>
      </c>
      <c r="HP126" s="233" t="s">
        <v>3320</v>
      </c>
      <c r="HQ126" s="233" t="s">
        <v>3320</v>
      </c>
      <c r="HR126" s="233" t="s">
        <v>3320</v>
      </c>
      <c r="HS126" s="233" t="s">
        <v>3320</v>
      </c>
      <c r="HT126" s="233" t="s">
        <v>3320</v>
      </c>
      <c r="HU126" s="233" t="s">
        <v>3320</v>
      </c>
      <c r="HV126" s="233" t="s">
        <v>3320</v>
      </c>
      <c r="HW126" s="233" t="s">
        <v>3320</v>
      </c>
      <c r="HX126" s="233" t="s">
        <v>3320</v>
      </c>
      <c r="HY126" s="233" t="s">
        <v>3320</v>
      </c>
      <c r="HZ126" s="233" t="s">
        <v>3320</v>
      </c>
      <c r="IA126" s="233" t="s">
        <v>3320</v>
      </c>
      <c r="IB126" s="233" t="s">
        <v>3320</v>
      </c>
      <c r="IC126" s="233" t="s">
        <v>3320</v>
      </c>
      <c r="ID126" s="233" t="s">
        <v>3320</v>
      </c>
      <c r="IE126" s="233" t="s">
        <v>3320</v>
      </c>
      <c r="IF126" s="233" t="s">
        <v>3320</v>
      </c>
      <c r="IG126" s="233" t="s">
        <v>3320</v>
      </c>
      <c r="IH126" s="233" t="s">
        <v>3320</v>
      </c>
      <c r="II126" s="233" t="s">
        <v>3320</v>
      </c>
      <c r="IJ126" s="233" t="s">
        <v>3320</v>
      </c>
      <c r="IK126" s="233" t="s">
        <v>3320</v>
      </c>
      <c r="IL126" s="233" t="s">
        <v>3320</v>
      </c>
      <c r="IM126" s="233" t="s">
        <v>3320</v>
      </c>
      <c r="IN126" s="233" t="s">
        <v>3320</v>
      </c>
      <c r="IO126" s="233" t="s">
        <v>3320</v>
      </c>
      <c r="IP126" s="233" t="s">
        <v>3320</v>
      </c>
      <c r="IQ126" s="233" t="s">
        <v>3320</v>
      </c>
      <c r="IR126" s="233" t="s">
        <v>3320</v>
      </c>
      <c r="IS126" s="233" t="s">
        <v>3320</v>
      </c>
      <c r="IT126" s="233" t="s">
        <v>3320</v>
      </c>
      <c r="IU126" s="233" t="s">
        <v>3320</v>
      </c>
      <c r="IV126" s="233" t="s">
        <v>3320</v>
      </c>
      <c r="IW126" s="233" t="s">
        <v>5773</v>
      </c>
      <c r="IX126" s="234" t="s">
        <v>5774</v>
      </c>
      <c r="IY126" s="234" t="s">
        <v>5774</v>
      </c>
      <c r="IZ126" s="233" t="s">
        <v>5775</v>
      </c>
      <c r="JA126" s="235"/>
      <c r="JB126" s="233"/>
      <c r="JC126" s="233"/>
      <c r="JD126" s="233"/>
      <c r="JE126" s="235"/>
      <c r="JF126" s="232" t="s">
        <v>3320</v>
      </c>
      <c r="JG126" s="232" t="s">
        <v>3320</v>
      </c>
      <c r="JH126" s="232" t="s">
        <v>3320</v>
      </c>
      <c r="JI126" s="232" t="s">
        <v>3320</v>
      </c>
      <c r="JJ126" s="232" t="s">
        <v>3320</v>
      </c>
      <c r="JK126" s="233" t="s">
        <v>202</v>
      </c>
      <c r="JL126" s="235"/>
      <c r="JM126" s="235"/>
      <c r="JN126" s="235"/>
      <c r="JO126" s="232">
        <v>4</v>
      </c>
      <c r="JP126" s="232">
        <v>0</v>
      </c>
      <c r="JQ126" s="233"/>
      <c r="JR126" s="233"/>
      <c r="JS126" s="233"/>
      <c r="JT126" s="233"/>
      <c r="JU126" s="233"/>
      <c r="JV126" s="233"/>
      <c r="JW126" s="233"/>
      <c r="JX126" s="233"/>
      <c r="JY126" s="233"/>
      <c r="JZ126" s="233"/>
      <c r="KA126" s="233"/>
      <c r="KB126" s="233"/>
      <c r="KC126" s="233"/>
      <c r="KD126" s="233"/>
      <c r="KE126" s="233"/>
      <c r="KF126" s="233"/>
      <c r="KG126" s="233"/>
      <c r="KH126" s="233"/>
      <c r="KI126" s="233"/>
      <c r="KJ126" s="233"/>
      <c r="KK126" s="233"/>
      <c r="KL126" s="233"/>
      <c r="KM126" s="233"/>
      <c r="KN126" s="232" t="s">
        <v>3320</v>
      </c>
      <c r="KO126" s="232" t="s">
        <v>3320</v>
      </c>
      <c r="KP126" s="232" t="s">
        <v>3320</v>
      </c>
      <c r="KQ126" s="235"/>
      <c r="KR126" s="235"/>
      <c r="KS126" s="235"/>
      <c r="KT126" s="233"/>
      <c r="KU126" s="235"/>
      <c r="KV126" s="235"/>
      <c r="KW126" s="235"/>
      <c r="KX126" s="233"/>
      <c r="KY126" s="232">
        <v>58</v>
      </c>
      <c r="KZ126" s="236">
        <v>0</v>
      </c>
      <c r="LA126" s="235"/>
      <c r="LB126" s="232">
        <v>0</v>
      </c>
      <c r="LC126" s="233"/>
      <c r="LD126" s="235"/>
      <c r="LE126" s="235"/>
      <c r="LF126" s="235"/>
    </row>
    <row r="127" spans="1:318" ht="49.5" customHeight="1" thickBot="1">
      <c r="A127" s="231" t="s">
        <v>5638</v>
      </c>
      <c r="B127" s="232">
        <v>361</v>
      </c>
      <c r="C127" s="233" t="s">
        <v>8348</v>
      </c>
      <c r="D127" s="233" t="s">
        <v>8349</v>
      </c>
      <c r="E127" s="232">
        <v>361</v>
      </c>
      <c r="F127" s="235"/>
      <c r="G127" s="233" t="s">
        <v>8350</v>
      </c>
      <c r="H127" s="233" t="s">
        <v>8351</v>
      </c>
      <c r="I127" s="234">
        <v>4</v>
      </c>
      <c r="J127" s="235"/>
      <c r="K127" s="234" t="s">
        <v>202</v>
      </c>
      <c r="L127" s="235"/>
      <c r="M127" s="234">
        <v>4</v>
      </c>
      <c r="N127" s="235"/>
      <c r="O127" s="235"/>
      <c r="P127" s="235"/>
      <c r="Q127" s="235"/>
      <c r="R127" s="234" t="s">
        <v>202</v>
      </c>
      <c r="S127" s="235"/>
      <c r="T127" s="235"/>
      <c r="U127" s="235"/>
      <c r="V127" s="233" t="s">
        <v>8352</v>
      </c>
      <c r="W127" s="233" t="s">
        <v>5643</v>
      </c>
      <c r="X127" s="232">
        <v>1</v>
      </c>
      <c r="Y127" s="232">
        <v>50</v>
      </c>
      <c r="Z127" s="236">
        <v>0</v>
      </c>
      <c r="AA127" s="236">
        <v>0</v>
      </c>
      <c r="AB127" s="232">
        <v>1</v>
      </c>
      <c r="AC127" s="233" t="s">
        <v>4745</v>
      </c>
      <c r="AD127" s="233" t="s">
        <v>8134</v>
      </c>
      <c r="AE127" s="234" t="s">
        <v>5645</v>
      </c>
      <c r="AF127" s="233" t="s">
        <v>5646</v>
      </c>
      <c r="AG127" s="234" t="s">
        <v>5645</v>
      </c>
      <c r="AH127" s="233" t="s">
        <v>4745</v>
      </c>
      <c r="AI127" s="233" t="s">
        <v>8135</v>
      </c>
      <c r="AJ127" s="233" t="s">
        <v>8136</v>
      </c>
      <c r="AK127" s="233" t="s">
        <v>5698</v>
      </c>
      <c r="AL127" s="233" t="s">
        <v>8353</v>
      </c>
      <c r="AM127" s="233" t="s">
        <v>8354</v>
      </c>
      <c r="AN127" s="233" t="s">
        <v>3320</v>
      </c>
      <c r="AO127" s="233" t="s">
        <v>8139</v>
      </c>
      <c r="AP127" s="233" t="s">
        <v>5698</v>
      </c>
      <c r="AQ127" s="233" t="s">
        <v>8355</v>
      </c>
      <c r="AR127" s="233" t="s">
        <v>8356</v>
      </c>
      <c r="AS127" s="233" t="s">
        <v>8357</v>
      </c>
      <c r="AT127" s="233" t="s">
        <v>733</v>
      </c>
      <c r="AU127" s="233" t="s">
        <v>733</v>
      </c>
      <c r="AV127" s="233" t="s">
        <v>733</v>
      </c>
      <c r="AW127" s="233" t="s">
        <v>3320</v>
      </c>
      <c r="AX127" s="233" t="s">
        <v>8358</v>
      </c>
      <c r="AY127" s="233" t="s">
        <v>733</v>
      </c>
      <c r="AZ127" s="233" t="s">
        <v>8359</v>
      </c>
      <c r="BA127" s="233" t="s">
        <v>8360</v>
      </c>
      <c r="BB127" s="233" t="s">
        <v>8361</v>
      </c>
      <c r="BC127" s="233" t="s">
        <v>8362</v>
      </c>
      <c r="BD127" s="233" t="s">
        <v>8363</v>
      </c>
      <c r="BE127" s="233" t="s">
        <v>8364</v>
      </c>
      <c r="BF127" s="234" t="s">
        <v>1214</v>
      </c>
      <c r="BG127" s="233" t="s">
        <v>3320</v>
      </c>
      <c r="BH127" s="233" t="s">
        <v>5663</v>
      </c>
      <c r="BI127" s="233" t="s">
        <v>5663</v>
      </c>
      <c r="BJ127" s="233" t="s">
        <v>6324</v>
      </c>
      <c r="BK127" s="233" t="s">
        <v>6706</v>
      </c>
      <c r="BL127" s="234">
        <v>115</v>
      </c>
      <c r="BM127" s="233" t="s">
        <v>5665</v>
      </c>
      <c r="BN127" s="237">
        <v>47178</v>
      </c>
      <c r="BO127" s="232">
        <v>24</v>
      </c>
      <c r="BP127" s="232">
        <v>2029</v>
      </c>
      <c r="BQ127" s="232">
        <v>50</v>
      </c>
      <c r="BR127" s="234">
        <v>50</v>
      </c>
      <c r="BS127" s="233" t="s">
        <v>5666</v>
      </c>
      <c r="BT127" s="232">
        <v>1</v>
      </c>
      <c r="BU127" s="234">
        <v>125</v>
      </c>
      <c r="BV127" s="238">
        <v>0.28999999999999998</v>
      </c>
      <c r="BW127" s="239" t="s">
        <v>910</v>
      </c>
      <c r="BX127" s="233" t="s">
        <v>733</v>
      </c>
      <c r="BY127" s="235"/>
      <c r="BZ127" s="232">
        <v>28</v>
      </c>
      <c r="CA127" s="233" t="s">
        <v>1214</v>
      </c>
      <c r="CB127" s="232">
        <v>630</v>
      </c>
      <c r="CC127" s="233" t="s">
        <v>5800</v>
      </c>
      <c r="CD127" s="233" t="s">
        <v>5668</v>
      </c>
      <c r="CE127" s="233" t="s">
        <v>3320</v>
      </c>
      <c r="CF127" s="233" t="s">
        <v>733</v>
      </c>
      <c r="CG127" s="233" t="s">
        <v>733</v>
      </c>
      <c r="CH127" s="232">
        <v>2029</v>
      </c>
      <c r="CI127" s="232">
        <v>1918</v>
      </c>
      <c r="CJ127" s="233" t="s">
        <v>6626</v>
      </c>
      <c r="CK127" s="232">
        <v>365</v>
      </c>
      <c r="CL127" s="232">
        <v>93</v>
      </c>
      <c r="CM127" s="232">
        <v>96</v>
      </c>
      <c r="CN127" s="232">
        <v>30</v>
      </c>
      <c r="CO127" s="237">
        <v>47178</v>
      </c>
      <c r="CP127" s="232">
        <v>2029</v>
      </c>
      <c r="CQ127" s="232">
        <v>7.0000000000000007E-2</v>
      </c>
      <c r="CR127" s="232">
        <v>8</v>
      </c>
      <c r="CS127" s="233" t="s">
        <v>8363</v>
      </c>
      <c r="CT127" s="232">
        <v>7500000</v>
      </c>
      <c r="CU127" s="233" t="s">
        <v>3320</v>
      </c>
      <c r="CV127" s="233" t="s">
        <v>3320</v>
      </c>
      <c r="CW127" s="233" t="s">
        <v>3320</v>
      </c>
      <c r="CX127" s="233" t="s">
        <v>3320</v>
      </c>
      <c r="CY127" s="233" t="s">
        <v>3320</v>
      </c>
      <c r="CZ127" s="233" t="s">
        <v>3320</v>
      </c>
      <c r="DA127" s="233" t="s">
        <v>3320</v>
      </c>
      <c r="DB127" s="233" t="s">
        <v>3320</v>
      </c>
      <c r="DC127" s="233" t="s">
        <v>3320</v>
      </c>
      <c r="DD127" s="233" t="s">
        <v>3320</v>
      </c>
      <c r="DE127" s="235"/>
      <c r="DF127" s="233" t="s">
        <v>3320</v>
      </c>
      <c r="DG127" s="233" t="s">
        <v>3320</v>
      </c>
      <c r="DH127" s="233" t="s">
        <v>3320</v>
      </c>
      <c r="DI127" s="233" t="s">
        <v>3320</v>
      </c>
      <c r="DJ127" s="233" t="s">
        <v>3320</v>
      </c>
      <c r="DK127" s="233" t="s">
        <v>3320</v>
      </c>
      <c r="DL127" s="235"/>
      <c r="DM127" s="233" t="s">
        <v>3320</v>
      </c>
      <c r="DN127" s="233" t="s">
        <v>3320</v>
      </c>
      <c r="DO127" s="233" t="s">
        <v>3320</v>
      </c>
      <c r="DP127" s="235"/>
      <c r="DQ127" s="233" t="s">
        <v>3320</v>
      </c>
      <c r="DR127" s="233" t="s">
        <v>3320</v>
      </c>
      <c r="DS127" s="233" t="s">
        <v>3320</v>
      </c>
      <c r="DT127" s="233" t="s">
        <v>3320</v>
      </c>
      <c r="DU127" s="233" t="s">
        <v>3320</v>
      </c>
      <c r="DV127" s="233" t="s">
        <v>3320</v>
      </c>
      <c r="DW127" s="233" t="s">
        <v>3320</v>
      </c>
      <c r="DX127" s="233" t="s">
        <v>3320</v>
      </c>
      <c r="DY127" s="233" t="s">
        <v>3320</v>
      </c>
      <c r="DZ127" s="233" t="s">
        <v>3320</v>
      </c>
      <c r="EA127" s="233" t="s">
        <v>3320</v>
      </c>
      <c r="EB127" s="233" t="s">
        <v>3320</v>
      </c>
      <c r="EC127" s="233" t="s">
        <v>3320</v>
      </c>
      <c r="ED127" s="233" t="s">
        <v>3320</v>
      </c>
      <c r="EE127" s="233" t="s">
        <v>3320</v>
      </c>
      <c r="EF127" s="233" t="s">
        <v>3320</v>
      </c>
      <c r="EG127" s="233" t="s">
        <v>3320</v>
      </c>
      <c r="EH127" s="233" t="s">
        <v>3320</v>
      </c>
      <c r="EI127" s="233" t="s">
        <v>3320</v>
      </c>
      <c r="EJ127" s="233" t="s">
        <v>3320</v>
      </c>
      <c r="EK127" s="233" t="s">
        <v>3320</v>
      </c>
      <c r="EL127" s="233" t="s">
        <v>3320</v>
      </c>
      <c r="EM127" s="233" t="s">
        <v>3320</v>
      </c>
      <c r="EN127" s="233" t="s">
        <v>3320</v>
      </c>
      <c r="EO127" s="233" t="s">
        <v>3320</v>
      </c>
      <c r="EP127" s="233" t="s">
        <v>3320</v>
      </c>
      <c r="EQ127" s="233" t="s">
        <v>3320</v>
      </c>
      <c r="ER127" s="233" t="s">
        <v>3320</v>
      </c>
      <c r="ES127" s="233" t="s">
        <v>3320</v>
      </c>
      <c r="ET127" s="233" t="s">
        <v>3320</v>
      </c>
      <c r="EU127" s="233" t="s">
        <v>3320</v>
      </c>
      <c r="EV127" s="233" t="s">
        <v>3320</v>
      </c>
      <c r="EW127" s="233" t="s">
        <v>3320</v>
      </c>
      <c r="EX127" s="233" t="s">
        <v>3320</v>
      </c>
      <c r="EY127" s="233" t="s">
        <v>3320</v>
      </c>
      <c r="EZ127" s="233" t="s">
        <v>3320</v>
      </c>
      <c r="FA127" s="233" t="s">
        <v>3320</v>
      </c>
      <c r="FB127" s="233" t="s">
        <v>3320</v>
      </c>
      <c r="FC127" s="233" t="s">
        <v>3320</v>
      </c>
      <c r="FD127" s="233" t="s">
        <v>3320</v>
      </c>
      <c r="FE127" s="233" t="s">
        <v>3320</v>
      </c>
      <c r="FF127" s="233" t="s">
        <v>3320</v>
      </c>
      <c r="FG127" s="233" t="s">
        <v>3320</v>
      </c>
      <c r="FH127" s="233" t="s">
        <v>3320</v>
      </c>
      <c r="FI127" s="233" t="s">
        <v>3320</v>
      </c>
      <c r="FJ127" s="233" t="s">
        <v>3320</v>
      </c>
      <c r="FK127" s="233" t="s">
        <v>3320</v>
      </c>
      <c r="FL127" s="233" t="s">
        <v>3320</v>
      </c>
      <c r="FM127" s="233" t="s">
        <v>3320</v>
      </c>
      <c r="FN127" s="240">
        <v>62000000</v>
      </c>
      <c r="FO127" s="232">
        <v>62</v>
      </c>
      <c r="FP127" s="233" t="s">
        <v>1214</v>
      </c>
      <c r="FQ127" s="233" t="s">
        <v>1214</v>
      </c>
      <c r="FR127" s="233" t="s">
        <v>733</v>
      </c>
      <c r="FS127" s="233" t="s">
        <v>733</v>
      </c>
      <c r="FT127" s="233" t="s">
        <v>1460</v>
      </c>
      <c r="FU127" s="233" t="s">
        <v>8365</v>
      </c>
      <c r="FV127" s="233" t="s">
        <v>8366</v>
      </c>
      <c r="FW127" s="241" t="s">
        <v>6706</v>
      </c>
      <c r="FX127" s="242">
        <v>115</v>
      </c>
      <c r="FY127" s="233" t="s">
        <v>8367</v>
      </c>
      <c r="FZ127" s="240">
        <v>53462695</v>
      </c>
      <c r="GA127" s="240">
        <v>6439500</v>
      </c>
      <c r="GB127" s="240">
        <v>2098</v>
      </c>
      <c r="GC127" s="232">
        <v>590</v>
      </c>
      <c r="GD127" s="233" t="s">
        <v>8342</v>
      </c>
      <c r="GE127" s="233" t="s">
        <v>733</v>
      </c>
      <c r="GF127" s="233" t="s">
        <v>733</v>
      </c>
      <c r="GG127" s="233" t="s">
        <v>8368</v>
      </c>
      <c r="GH127" s="233" t="s">
        <v>733</v>
      </c>
      <c r="GI127" s="233" t="s">
        <v>1214</v>
      </c>
      <c r="GJ127" s="233" t="s">
        <v>1214</v>
      </c>
      <c r="GK127" s="233" t="s">
        <v>733</v>
      </c>
      <c r="GL127" s="233" t="s">
        <v>1214</v>
      </c>
      <c r="GM127" s="243" t="s">
        <v>5676</v>
      </c>
      <c r="GN127" s="233" t="s">
        <v>3320</v>
      </c>
      <c r="GO127" s="233" t="s">
        <v>733</v>
      </c>
      <c r="GP127" s="233" t="s">
        <v>5721</v>
      </c>
      <c r="GQ127" s="233" t="s">
        <v>1214</v>
      </c>
      <c r="GR127" s="233" t="s">
        <v>1214</v>
      </c>
      <c r="GS127" s="233" t="s">
        <v>3320</v>
      </c>
      <c r="GT127" s="233" t="s">
        <v>3320</v>
      </c>
      <c r="GU127" s="232">
        <v>0</v>
      </c>
      <c r="GV127" s="233" t="s">
        <v>1214</v>
      </c>
      <c r="GW127" s="233" t="s">
        <v>1214</v>
      </c>
      <c r="GX127" s="233" t="s">
        <v>3320</v>
      </c>
      <c r="GY127" s="233" t="s">
        <v>1214</v>
      </c>
      <c r="GZ127" s="233" t="s">
        <v>3320</v>
      </c>
      <c r="HA127" s="233" t="s">
        <v>8369</v>
      </c>
      <c r="HB127" s="233" t="s">
        <v>3320</v>
      </c>
      <c r="HC127" s="233" t="s">
        <v>3320</v>
      </c>
      <c r="HD127" s="233" t="s">
        <v>3320</v>
      </c>
      <c r="HE127" s="233" t="s">
        <v>3320</v>
      </c>
      <c r="HF127" s="233" t="s">
        <v>1214</v>
      </c>
      <c r="HG127" s="233" t="s">
        <v>733</v>
      </c>
      <c r="HH127" s="244">
        <v>46071.541087962964</v>
      </c>
      <c r="HI127" s="244">
        <v>46084.894189814811</v>
      </c>
      <c r="HJ127" s="233" t="s">
        <v>5685</v>
      </c>
      <c r="HK127" s="233" t="s">
        <v>3320</v>
      </c>
      <c r="HL127" s="233" t="s">
        <v>3320</v>
      </c>
      <c r="HM127" s="233" t="s">
        <v>3320</v>
      </c>
      <c r="HN127" s="233" t="s">
        <v>3320</v>
      </c>
      <c r="HO127" s="233" t="s">
        <v>3320</v>
      </c>
      <c r="HP127" s="233" t="s">
        <v>3320</v>
      </c>
      <c r="HQ127" s="233" t="s">
        <v>3320</v>
      </c>
      <c r="HR127" s="233" t="s">
        <v>3320</v>
      </c>
      <c r="HS127" s="233" t="s">
        <v>3320</v>
      </c>
      <c r="HT127" s="233" t="s">
        <v>3320</v>
      </c>
      <c r="HU127" s="233" t="s">
        <v>3320</v>
      </c>
      <c r="HV127" s="233" t="s">
        <v>3320</v>
      </c>
      <c r="HW127" s="233" t="s">
        <v>3320</v>
      </c>
      <c r="HX127" s="233" t="s">
        <v>3320</v>
      </c>
      <c r="HY127" s="233" t="s">
        <v>3320</v>
      </c>
      <c r="HZ127" s="233" t="s">
        <v>3320</v>
      </c>
      <c r="IA127" s="233" t="s">
        <v>3320</v>
      </c>
      <c r="IB127" s="233" t="s">
        <v>3320</v>
      </c>
      <c r="IC127" s="233" t="s">
        <v>3320</v>
      </c>
      <c r="ID127" s="233" t="s">
        <v>3320</v>
      </c>
      <c r="IE127" s="233" t="s">
        <v>3320</v>
      </c>
      <c r="IF127" s="233" t="s">
        <v>3320</v>
      </c>
      <c r="IG127" s="233" t="s">
        <v>3320</v>
      </c>
      <c r="IH127" s="233" t="s">
        <v>3320</v>
      </c>
      <c r="II127" s="233" t="s">
        <v>3320</v>
      </c>
      <c r="IJ127" s="233" t="s">
        <v>3320</v>
      </c>
      <c r="IK127" s="233" t="s">
        <v>3320</v>
      </c>
      <c r="IL127" s="233" t="s">
        <v>3320</v>
      </c>
      <c r="IM127" s="233" t="s">
        <v>3320</v>
      </c>
      <c r="IN127" s="233" t="s">
        <v>3320</v>
      </c>
      <c r="IO127" s="233" t="s">
        <v>3320</v>
      </c>
      <c r="IP127" s="233" t="s">
        <v>3320</v>
      </c>
      <c r="IQ127" s="233" t="s">
        <v>3320</v>
      </c>
      <c r="IR127" s="233" t="s">
        <v>3320</v>
      </c>
      <c r="IS127" s="233" t="s">
        <v>3320</v>
      </c>
      <c r="IT127" s="233" t="s">
        <v>3320</v>
      </c>
      <c r="IU127" s="233" t="s">
        <v>3320</v>
      </c>
      <c r="IV127" s="233" t="s">
        <v>3320</v>
      </c>
      <c r="IW127" s="235"/>
      <c r="IX127" s="235"/>
      <c r="IY127" s="235"/>
      <c r="IZ127" s="235"/>
      <c r="JA127" s="235"/>
      <c r="JB127" s="233"/>
      <c r="JC127" s="233"/>
      <c r="JD127" s="233"/>
      <c r="JE127" s="235"/>
      <c r="JF127" s="232" t="s">
        <v>3320</v>
      </c>
      <c r="JG127" s="232" t="s">
        <v>3320</v>
      </c>
      <c r="JH127" s="232" t="s">
        <v>3320</v>
      </c>
      <c r="JI127" s="232" t="s">
        <v>3320</v>
      </c>
      <c r="JJ127" s="232" t="s">
        <v>3320</v>
      </c>
      <c r="JK127" s="233" t="s">
        <v>202</v>
      </c>
      <c r="JL127" s="235"/>
      <c r="JM127" s="235"/>
      <c r="JN127" s="235"/>
      <c r="JO127" s="232">
        <v>7</v>
      </c>
      <c r="JP127" s="232">
        <v>0</v>
      </c>
      <c r="JQ127" s="233"/>
      <c r="JR127" s="233"/>
      <c r="JS127" s="233"/>
      <c r="JT127" s="233"/>
      <c r="JU127" s="233"/>
      <c r="JV127" s="233"/>
      <c r="JW127" s="233"/>
      <c r="JX127" s="233"/>
      <c r="JY127" s="233"/>
      <c r="JZ127" s="233"/>
      <c r="KA127" s="233"/>
      <c r="KB127" s="233"/>
      <c r="KC127" s="233"/>
      <c r="KD127" s="233"/>
      <c r="KE127" s="233"/>
      <c r="KF127" s="233"/>
      <c r="KG127" s="233"/>
      <c r="KH127" s="233"/>
      <c r="KI127" s="233"/>
      <c r="KJ127" s="233"/>
      <c r="KK127" s="233"/>
      <c r="KL127" s="233"/>
      <c r="KM127" s="233"/>
      <c r="KN127" s="232" t="s">
        <v>3320</v>
      </c>
      <c r="KO127" s="232" t="s">
        <v>3320</v>
      </c>
      <c r="KP127" s="232" t="s">
        <v>3320</v>
      </c>
      <c r="KQ127" s="235"/>
      <c r="KR127" s="235"/>
      <c r="KS127" s="235"/>
      <c r="KT127" s="233"/>
      <c r="KU127" s="235"/>
      <c r="KV127" s="235"/>
      <c r="KW127" s="235"/>
      <c r="KX127" s="233"/>
      <c r="KY127" s="232">
        <v>50</v>
      </c>
      <c r="KZ127" s="236">
        <v>0</v>
      </c>
      <c r="LA127" s="235"/>
      <c r="LB127" s="232">
        <v>0</v>
      </c>
      <c r="LC127" s="233"/>
      <c r="LD127" s="235"/>
      <c r="LE127" s="235"/>
      <c r="LF127" s="235"/>
    </row>
    <row r="128" spans="1:318" ht="49.5" customHeight="1" thickBot="1">
      <c r="A128" s="231" t="s">
        <v>5638</v>
      </c>
      <c r="B128" s="232">
        <v>906</v>
      </c>
      <c r="C128" s="233" t="s">
        <v>8370</v>
      </c>
      <c r="D128" s="233" t="s">
        <v>8371</v>
      </c>
      <c r="E128" s="232">
        <v>906</v>
      </c>
      <c r="F128" s="235"/>
      <c r="G128" s="233" t="s">
        <v>2478</v>
      </c>
      <c r="H128" s="233" t="s">
        <v>8372</v>
      </c>
      <c r="I128" s="234">
        <v>4</v>
      </c>
      <c r="J128" s="235"/>
      <c r="K128" s="234" t="s">
        <v>202</v>
      </c>
      <c r="L128" s="235"/>
      <c r="M128" s="234">
        <v>4</v>
      </c>
      <c r="N128" s="235"/>
      <c r="O128" s="235"/>
      <c r="P128" s="235"/>
      <c r="Q128" s="235"/>
      <c r="R128" s="234" t="s">
        <v>202</v>
      </c>
      <c r="S128" s="235"/>
      <c r="T128" s="235"/>
      <c r="U128" s="235"/>
      <c r="V128" s="233" t="s">
        <v>8373</v>
      </c>
      <c r="W128" s="233" t="s">
        <v>5643</v>
      </c>
      <c r="X128" s="232">
        <v>1</v>
      </c>
      <c r="Y128" s="232">
        <v>180</v>
      </c>
      <c r="Z128" s="236">
        <v>0</v>
      </c>
      <c r="AA128" s="236">
        <v>0</v>
      </c>
      <c r="AB128" s="232">
        <v>1</v>
      </c>
      <c r="AC128" s="233" t="s">
        <v>5644</v>
      </c>
      <c r="AD128" s="233" t="s">
        <v>5644</v>
      </c>
      <c r="AE128" s="234" t="s">
        <v>5645</v>
      </c>
      <c r="AF128" s="233" t="s">
        <v>5693</v>
      </c>
      <c r="AG128" s="234" t="s">
        <v>5645</v>
      </c>
      <c r="AH128" s="233" t="s">
        <v>5849</v>
      </c>
      <c r="AI128" s="233" t="s">
        <v>5850</v>
      </c>
      <c r="AJ128" s="233" t="s">
        <v>7977</v>
      </c>
      <c r="AK128" s="233" t="s">
        <v>5698</v>
      </c>
      <c r="AL128" s="233" t="s">
        <v>8374</v>
      </c>
      <c r="AM128" s="233" t="s">
        <v>8375</v>
      </c>
      <c r="AN128" s="233" t="s">
        <v>3320</v>
      </c>
      <c r="AO128" s="233" t="s">
        <v>8376</v>
      </c>
      <c r="AP128" s="233" t="s">
        <v>8377</v>
      </c>
      <c r="AQ128" s="233" t="s">
        <v>7608</v>
      </c>
      <c r="AR128" s="233" t="s">
        <v>7609</v>
      </c>
      <c r="AS128" s="233" t="s">
        <v>8378</v>
      </c>
      <c r="AT128" s="233" t="s">
        <v>733</v>
      </c>
      <c r="AU128" s="233" t="s">
        <v>733</v>
      </c>
      <c r="AV128" s="233" t="s">
        <v>733</v>
      </c>
      <c r="AW128" s="233" t="s">
        <v>3320</v>
      </c>
      <c r="AX128" s="233" t="s">
        <v>5656</v>
      </c>
      <c r="AY128" s="233" t="s">
        <v>733</v>
      </c>
      <c r="AZ128" s="233" t="s">
        <v>8379</v>
      </c>
      <c r="BA128" s="233" t="s">
        <v>5859</v>
      </c>
      <c r="BB128" s="233" t="s">
        <v>5659</v>
      </c>
      <c r="BC128" s="233" t="s">
        <v>5660</v>
      </c>
      <c r="BD128" s="233" t="s">
        <v>8380</v>
      </c>
      <c r="BE128" s="233" t="s">
        <v>8381</v>
      </c>
      <c r="BF128" s="234" t="s">
        <v>1214</v>
      </c>
      <c r="BG128" s="233" t="s">
        <v>3320</v>
      </c>
      <c r="BH128" s="233" t="s">
        <v>7206</v>
      </c>
      <c r="BI128" s="233" t="s">
        <v>7206</v>
      </c>
      <c r="BJ128" s="233" t="s">
        <v>8382</v>
      </c>
      <c r="BK128" s="233" t="s">
        <v>8383</v>
      </c>
      <c r="BL128" s="234">
        <v>115</v>
      </c>
      <c r="BM128" s="233" t="s">
        <v>5712</v>
      </c>
      <c r="BN128" s="237">
        <v>47118</v>
      </c>
      <c r="BO128" s="232">
        <v>25</v>
      </c>
      <c r="BP128" s="232">
        <v>2028</v>
      </c>
      <c r="BQ128" s="232">
        <v>180</v>
      </c>
      <c r="BR128" s="234">
        <v>180</v>
      </c>
      <c r="BS128" s="233" t="s">
        <v>5863</v>
      </c>
      <c r="BT128" s="232">
        <v>698</v>
      </c>
      <c r="BU128" s="234">
        <v>524.91999999999996</v>
      </c>
      <c r="BV128" s="238">
        <v>0.33</v>
      </c>
      <c r="BW128" s="239" t="s">
        <v>910</v>
      </c>
      <c r="BX128" s="233" t="s">
        <v>733</v>
      </c>
      <c r="BY128" s="235"/>
      <c r="BZ128" s="232">
        <v>33.299999999999997</v>
      </c>
      <c r="CA128" s="233" t="s">
        <v>1214</v>
      </c>
      <c r="CB128" s="232">
        <v>665</v>
      </c>
      <c r="CC128" s="233" t="s">
        <v>5800</v>
      </c>
      <c r="CD128" s="233" t="s">
        <v>5668</v>
      </c>
      <c r="CE128" s="233" t="s">
        <v>3320</v>
      </c>
      <c r="CF128" s="233" t="s">
        <v>733</v>
      </c>
      <c r="CG128" s="233" t="s">
        <v>733</v>
      </c>
      <c r="CH128" s="232">
        <v>2565.84</v>
      </c>
      <c r="CI128" s="232">
        <v>2396.87</v>
      </c>
      <c r="CJ128" s="233" t="s">
        <v>8384</v>
      </c>
      <c r="CK128" s="232">
        <v>365</v>
      </c>
      <c r="CL128" s="232">
        <v>87.2</v>
      </c>
      <c r="CM128" s="232">
        <v>98</v>
      </c>
      <c r="CN128" s="232">
        <v>20</v>
      </c>
      <c r="CO128" s="237">
        <v>46327</v>
      </c>
      <c r="CP128" s="232">
        <v>2026</v>
      </c>
      <c r="CQ128" s="232">
        <v>0.95</v>
      </c>
      <c r="CR128" s="232">
        <v>8</v>
      </c>
      <c r="CS128" s="233" t="s">
        <v>7986</v>
      </c>
      <c r="CT128" s="232">
        <v>2700000</v>
      </c>
      <c r="CU128" s="233" t="s">
        <v>3320</v>
      </c>
      <c r="CV128" s="233" t="s">
        <v>3320</v>
      </c>
      <c r="CW128" s="233" t="s">
        <v>3320</v>
      </c>
      <c r="CX128" s="233" t="s">
        <v>3320</v>
      </c>
      <c r="CY128" s="233" t="s">
        <v>3320</v>
      </c>
      <c r="CZ128" s="233" t="s">
        <v>3320</v>
      </c>
      <c r="DA128" s="233" t="s">
        <v>3320</v>
      </c>
      <c r="DB128" s="233" t="s">
        <v>3320</v>
      </c>
      <c r="DC128" s="233" t="s">
        <v>3320</v>
      </c>
      <c r="DD128" s="233" t="s">
        <v>3320</v>
      </c>
      <c r="DE128" s="235"/>
      <c r="DF128" s="233" t="s">
        <v>3320</v>
      </c>
      <c r="DG128" s="233" t="s">
        <v>3320</v>
      </c>
      <c r="DH128" s="233" t="s">
        <v>3320</v>
      </c>
      <c r="DI128" s="233" t="s">
        <v>3320</v>
      </c>
      <c r="DJ128" s="233" t="s">
        <v>3320</v>
      </c>
      <c r="DK128" s="233" t="s">
        <v>3320</v>
      </c>
      <c r="DL128" s="235"/>
      <c r="DM128" s="233" t="s">
        <v>3320</v>
      </c>
      <c r="DN128" s="233" t="s">
        <v>3320</v>
      </c>
      <c r="DO128" s="233" t="s">
        <v>3320</v>
      </c>
      <c r="DP128" s="235"/>
      <c r="DQ128" s="233" t="s">
        <v>3320</v>
      </c>
      <c r="DR128" s="233" t="s">
        <v>3320</v>
      </c>
      <c r="DS128" s="233" t="s">
        <v>3320</v>
      </c>
      <c r="DT128" s="233" t="s">
        <v>3320</v>
      </c>
      <c r="DU128" s="233" t="s">
        <v>3320</v>
      </c>
      <c r="DV128" s="233" t="s">
        <v>3320</v>
      </c>
      <c r="DW128" s="233" t="s">
        <v>3320</v>
      </c>
      <c r="DX128" s="233" t="s">
        <v>3320</v>
      </c>
      <c r="DY128" s="233" t="s">
        <v>3320</v>
      </c>
      <c r="DZ128" s="233" t="s">
        <v>3320</v>
      </c>
      <c r="EA128" s="233" t="s">
        <v>3320</v>
      </c>
      <c r="EB128" s="233" t="s">
        <v>3320</v>
      </c>
      <c r="EC128" s="233" t="s">
        <v>3320</v>
      </c>
      <c r="ED128" s="233" t="s">
        <v>3320</v>
      </c>
      <c r="EE128" s="233" t="s">
        <v>3320</v>
      </c>
      <c r="EF128" s="233" t="s">
        <v>3320</v>
      </c>
      <c r="EG128" s="233" t="s">
        <v>3320</v>
      </c>
      <c r="EH128" s="233" t="s">
        <v>3320</v>
      </c>
      <c r="EI128" s="233" t="s">
        <v>3320</v>
      </c>
      <c r="EJ128" s="233" t="s">
        <v>3320</v>
      </c>
      <c r="EK128" s="233" t="s">
        <v>3320</v>
      </c>
      <c r="EL128" s="233" t="s">
        <v>3320</v>
      </c>
      <c r="EM128" s="233" t="s">
        <v>3320</v>
      </c>
      <c r="EN128" s="233" t="s">
        <v>3320</v>
      </c>
      <c r="EO128" s="233" t="s">
        <v>3320</v>
      </c>
      <c r="EP128" s="233" t="s">
        <v>3320</v>
      </c>
      <c r="EQ128" s="233" t="s">
        <v>3320</v>
      </c>
      <c r="ER128" s="233" t="s">
        <v>3320</v>
      </c>
      <c r="ES128" s="233" t="s">
        <v>3320</v>
      </c>
      <c r="ET128" s="233" t="s">
        <v>3320</v>
      </c>
      <c r="EU128" s="233" t="s">
        <v>3320</v>
      </c>
      <c r="EV128" s="233" t="s">
        <v>3320</v>
      </c>
      <c r="EW128" s="233" t="s">
        <v>3320</v>
      </c>
      <c r="EX128" s="233" t="s">
        <v>3320</v>
      </c>
      <c r="EY128" s="233" t="s">
        <v>3320</v>
      </c>
      <c r="EZ128" s="233" t="s">
        <v>3320</v>
      </c>
      <c r="FA128" s="233" t="s">
        <v>3320</v>
      </c>
      <c r="FB128" s="233" t="s">
        <v>3320</v>
      </c>
      <c r="FC128" s="233" t="s">
        <v>3320</v>
      </c>
      <c r="FD128" s="233" t="s">
        <v>3320</v>
      </c>
      <c r="FE128" s="233" t="s">
        <v>3320</v>
      </c>
      <c r="FF128" s="233" t="s">
        <v>3320</v>
      </c>
      <c r="FG128" s="233" t="s">
        <v>3320</v>
      </c>
      <c r="FH128" s="233" t="s">
        <v>3320</v>
      </c>
      <c r="FI128" s="233" t="s">
        <v>3320</v>
      </c>
      <c r="FJ128" s="233" t="s">
        <v>3320</v>
      </c>
      <c r="FK128" s="233" t="s">
        <v>3320</v>
      </c>
      <c r="FL128" s="233" t="s">
        <v>3320</v>
      </c>
      <c r="FM128" s="233" t="s">
        <v>3320</v>
      </c>
      <c r="FN128" s="240">
        <v>169800000</v>
      </c>
      <c r="FO128" s="232">
        <v>170</v>
      </c>
      <c r="FP128" s="233" t="s">
        <v>1214</v>
      </c>
      <c r="FQ128" s="233" t="s">
        <v>733</v>
      </c>
      <c r="FR128" s="233" t="s">
        <v>733</v>
      </c>
      <c r="FS128" s="233" t="s">
        <v>733</v>
      </c>
      <c r="FT128" s="233" t="s">
        <v>1014</v>
      </c>
      <c r="FU128" s="233" t="s">
        <v>8385</v>
      </c>
      <c r="FV128" s="233" t="s">
        <v>8386</v>
      </c>
      <c r="FW128" s="241" t="s">
        <v>8383</v>
      </c>
      <c r="FX128" s="242">
        <v>115</v>
      </c>
      <c r="FY128" s="233" t="s">
        <v>8387</v>
      </c>
      <c r="FZ128" s="240">
        <v>149500000</v>
      </c>
      <c r="GA128" s="240">
        <v>20300000</v>
      </c>
      <c r="GB128" s="232">
        <v>400</v>
      </c>
      <c r="GC128" s="232">
        <v>100</v>
      </c>
      <c r="GD128" s="233" t="s">
        <v>8388</v>
      </c>
      <c r="GE128" s="233" t="s">
        <v>733</v>
      </c>
      <c r="GF128" s="233" t="s">
        <v>733</v>
      </c>
      <c r="GG128" s="233" t="s">
        <v>5871</v>
      </c>
      <c r="GH128" s="233" t="s">
        <v>733</v>
      </c>
      <c r="GI128" s="233" t="s">
        <v>733</v>
      </c>
      <c r="GJ128" s="233" t="s">
        <v>733</v>
      </c>
      <c r="GK128" s="233" t="s">
        <v>733</v>
      </c>
      <c r="GL128" s="233" t="s">
        <v>733</v>
      </c>
      <c r="GM128" s="243" t="s">
        <v>5676</v>
      </c>
      <c r="GN128" s="233" t="s">
        <v>3320</v>
      </c>
      <c r="GO128" s="233" t="s">
        <v>733</v>
      </c>
      <c r="GP128" s="233" t="s">
        <v>5872</v>
      </c>
      <c r="GQ128" s="233" t="s">
        <v>733</v>
      </c>
      <c r="GR128" s="233" t="s">
        <v>5679</v>
      </c>
      <c r="GS128" s="233" t="s">
        <v>3320</v>
      </c>
      <c r="GT128" s="233" t="s">
        <v>3320</v>
      </c>
      <c r="GU128" s="232">
        <v>0.5</v>
      </c>
      <c r="GV128" s="233" t="s">
        <v>733</v>
      </c>
      <c r="GW128" s="233" t="s">
        <v>5873</v>
      </c>
      <c r="GX128" s="233" t="s">
        <v>8389</v>
      </c>
      <c r="GY128" s="233" t="s">
        <v>733</v>
      </c>
      <c r="GZ128" s="233" t="s">
        <v>3320</v>
      </c>
      <c r="HA128" s="233" t="s">
        <v>8390</v>
      </c>
      <c r="HB128" s="233" t="s">
        <v>8391</v>
      </c>
      <c r="HC128" s="233" t="s">
        <v>5683</v>
      </c>
      <c r="HD128" s="233" t="s">
        <v>5683</v>
      </c>
      <c r="HE128" s="233" t="s">
        <v>5683</v>
      </c>
      <c r="HF128" s="233" t="s">
        <v>733</v>
      </c>
      <c r="HG128" s="233" t="s">
        <v>1214</v>
      </c>
      <c r="HH128" s="244">
        <v>46080.656400462962</v>
      </c>
      <c r="HI128" s="244">
        <v>46084.569976851853</v>
      </c>
      <c r="HJ128" s="233" t="s">
        <v>5685</v>
      </c>
      <c r="HK128" s="233" t="s">
        <v>3320</v>
      </c>
      <c r="HL128" s="233" t="s">
        <v>3320</v>
      </c>
      <c r="HM128" s="233" t="s">
        <v>3320</v>
      </c>
      <c r="HN128" s="233" t="s">
        <v>3320</v>
      </c>
      <c r="HO128" s="233" t="s">
        <v>3320</v>
      </c>
      <c r="HP128" s="233" t="s">
        <v>3320</v>
      </c>
      <c r="HQ128" s="233" t="s">
        <v>3320</v>
      </c>
      <c r="HR128" s="233" t="s">
        <v>3320</v>
      </c>
      <c r="HS128" s="233" t="s">
        <v>3320</v>
      </c>
      <c r="HT128" s="233" t="s">
        <v>3320</v>
      </c>
      <c r="HU128" s="233" t="s">
        <v>3320</v>
      </c>
      <c r="HV128" s="233" t="s">
        <v>3320</v>
      </c>
      <c r="HW128" s="233" t="s">
        <v>3320</v>
      </c>
      <c r="HX128" s="233" t="s">
        <v>3320</v>
      </c>
      <c r="HY128" s="233" t="s">
        <v>3320</v>
      </c>
      <c r="HZ128" s="233" t="s">
        <v>3320</v>
      </c>
      <c r="IA128" s="233" t="s">
        <v>3320</v>
      </c>
      <c r="IB128" s="233" t="s">
        <v>3320</v>
      </c>
      <c r="IC128" s="233" t="s">
        <v>3320</v>
      </c>
      <c r="ID128" s="233" t="s">
        <v>3320</v>
      </c>
      <c r="IE128" s="233" t="s">
        <v>3320</v>
      </c>
      <c r="IF128" s="233" t="s">
        <v>3320</v>
      </c>
      <c r="IG128" s="233" t="s">
        <v>3320</v>
      </c>
      <c r="IH128" s="233" t="s">
        <v>3320</v>
      </c>
      <c r="II128" s="233" t="s">
        <v>3320</v>
      </c>
      <c r="IJ128" s="233" t="s">
        <v>3320</v>
      </c>
      <c r="IK128" s="233" t="s">
        <v>3320</v>
      </c>
      <c r="IL128" s="233" t="s">
        <v>3320</v>
      </c>
      <c r="IM128" s="233" t="s">
        <v>3320</v>
      </c>
      <c r="IN128" s="233" t="s">
        <v>3320</v>
      </c>
      <c r="IO128" s="233" t="s">
        <v>3320</v>
      </c>
      <c r="IP128" s="233" t="s">
        <v>3320</v>
      </c>
      <c r="IQ128" s="233" t="s">
        <v>3320</v>
      </c>
      <c r="IR128" s="233" t="s">
        <v>3320</v>
      </c>
      <c r="IS128" s="233" t="s">
        <v>3320</v>
      </c>
      <c r="IT128" s="233" t="s">
        <v>3320</v>
      </c>
      <c r="IU128" s="233" t="s">
        <v>3320</v>
      </c>
      <c r="IV128" s="233" t="s">
        <v>3320</v>
      </c>
      <c r="IW128" s="234" t="s">
        <v>123</v>
      </c>
      <c r="IX128" s="234" t="s">
        <v>8392</v>
      </c>
      <c r="IY128" s="234" t="s">
        <v>5810</v>
      </c>
      <c r="IZ128" s="234" t="s">
        <v>5810</v>
      </c>
      <c r="JA128" s="235"/>
      <c r="JB128" s="233"/>
      <c r="JC128" s="233"/>
      <c r="JD128" s="233"/>
      <c r="JE128" s="235"/>
      <c r="JF128" s="232" t="s">
        <v>3320</v>
      </c>
      <c r="JG128" s="232" t="s">
        <v>3320</v>
      </c>
      <c r="JH128" s="232" t="s">
        <v>3320</v>
      </c>
      <c r="JI128" s="232" t="s">
        <v>3320</v>
      </c>
      <c r="JJ128" s="232" t="s">
        <v>3320</v>
      </c>
      <c r="JK128" s="233" t="s">
        <v>202</v>
      </c>
      <c r="JL128" s="235"/>
      <c r="JM128" s="235"/>
      <c r="JN128" s="235"/>
      <c r="JO128" s="232">
        <v>4.5</v>
      </c>
      <c r="JP128" s="232">
        <v>0</v>
      </c>
      <c r="JQ128" s="233"/>
      <c r="JR128" s="233"/>
      <c r="JS128" s="233"/>
      <c r="JT128" s="233"/>
      <c r="JU128" s="233"/>
      <c r="JV128" s="233"/>
      <c r="JW128" s="233"/>
      <c r="JX128" s="233"/>
      <c r="JY128" s="233"/>
      <c r="JZ128" s="233"/>
      <c r="KA128" s="233"/>
      <c r="KB128" s="233"/>
      <c r="KC128" s="233"/>
      <c r="KD128" s="233"/>
      <c r="KE128" s="233"/>
      <c r="KF128" s="233"/>
      <c r="KG128" s="233"/>
      <c r="KH128" s="233"/>
      <c r="KI128" s="233"/>
      <c r="KJ128" s="233"/>
      <c r="KK128" s="233"/>
      <c r="KL128" s="233"/>
      <c r="KM128" s="233"/>
      <c r="KN128" s="232" t="s">
        <v>3320</v>
      </c>
      <c r="KO128" s="232" t="s">
        <v>3320</v>
      </c>
      <c r="KP128" s="232" t="s">
        <v>3320</v>
      </c>
      <c r="KQ128" s="235"/>
      <c r="KR128" s="235"/>
      <c r="KS128" s="235"/>
      <c r="KT128" s="233"/>
      <c r="KU128" s="235"/>
      <c r="KV128" s="235"/>
      <c r="KW128" s="235"/>
      <c r="KX128" s="233"/>
      <c r="KY128" s="232">
        <v>180</v>
      </c>
      <c r="KZ128" s="236">
        <v>0</v>
      </c>
      <c r="LA128" s="235"/>
      <c r="LB128" s="232">
        <v>0</v>
      </c>
      <c r="LC128" s="233"/>
      <c r="LD128" s="235"/>
      <c r="LE128" s="235"/>
      <c r="LF128" s="235"/>
    </row>
    <row r="129" spans="1:318" ht="49.5" customHeight="1" thickBot="1">
      <c r="A129" s="231" t="s">
        <v>5638</v>
      </c>
      <c r="B129" s="232">
        <v>1080</v>
      </c>
      <c r="C129" s="233" t="s">
        <v>8393</v>
      </c>
      <c r="D129" s="233" t="s">
        <v>8394</v>
      </c>
      <c r="E129" s="232">
        <v>1080</v>
      </c>
      <c r="F129" s="235"/>
      <c r="G129" s="233" t="s">
        <v>8395</v>
      </c>
      <c r="H129" s="233" t="s">
        <v>8396</v>
      </c>
      <c r="I129" s="234">
        <v>4</v>
      </c>
      <c r="J129" s="235"/>
      <c r="K129" s="234" t="s">
        <v>202</v>
      </c>
      <c r="L129" s="235"/>
      <c r="M129" s="234">
        <v>4</v>
      </c>
      <c r="N129" s="235"/>
      <c r="O129" s="235"/>
      <c r="P129" s="235"/>
      <c r="Q129" s="235"/>
      <c r="R129" s="234" t="s">
        <v>202</v>
      </c>
      <c r="S129" s="235"/>
      <c r="T129" s="235"/>
      <c r="U129" s="235"/>
      <c r="V129" s="233" t="s">
        <v>8397</v>
      </c>
      <c r="W129" s="233" t="s">
        <v>5643</v>
      </c>
      <c r="X129" s="232">
        <v>1</v>
      </c>
      <c r="Y129" s="232">
        <v>90</v>
      </c>
      <c r="Z129" s="236">
        <v>0</v>
      </c>
      <c r="AA129" s="236">
        <v>0</v>
      </c>
      <c r="AB129" s="232">
        <v>1</v>
      </c>
      <c r="AC129" s="233" t="s">
        <v>8398</v>
      </c>
      <c r="AD129" s="233" t="s">
        <v>8399</v>
      </c>
      <c r="AE129" s="234" t="s">
        <v>5645</v>
      </c>
      <c r="AF129" s="233" t="s">
        <v>5646</v>
      </c>
      <c r="AG129" s="234" t="s">
        <v>5645</v>
      </c>
      <c r="AH129" s="233" t="s">
        <v>8398</v>
      </c>
      <c r="AI129" s="233" t="s">
        <v>6662</v>
      </c>
      <c r="AJ129" s="233" t="s">
        <v>8400</v>
      </c>
      <c r="AK129" s="233" t="s">
        <v>5698</v>
      </c>
      <c r="AL129" s="233" t="s">
        <v>8401</v>
      </c>
      <c r="AM129" s="233" t="s">
        <v>6665</v>
      </c>
      <c r="AN129" s="233" t="s">
        <v>3320</v>
      </c>
      <c r="AO129" s="233" t="s">
        <v>8402</v>
      </c>
      <c r="AP129" s="233" t="s">
        <v>5698</v>
      </c>
      <c r="AQ129" s="233" t="s">
        <v>8403</v>
      </c>
      <c r="AR129" s="233" t="s">
        <v>6668</v>
      </c>
      <c r="AS129" s="233" t="s">
        <v>6669</v>
      </c>
      <c r="AT129" s="233" t="s">
        <v>733</v>
      </c>
      <c r="AU129" s="233" t="s">
        <v>733</v>
      </c>
      <c r="AV129" s="233" t="s">
        <v>733</v>
      </c>
      <c r="AW129" s="233" t="s">
        <v>3320</v>
      </c>
      <c r="AX129" s="233" t="s">
        <v>6670</v>
      </c>
      <c r="AY129" s="233" t="s">
        <v>733</v>
      </c>
      <c r="AZ129" s="233" t="s">
        <v>6671</v>
      </c>
      <c r="BA129" s="233" t="s">
        <v>6672</v>
      </c>
      <c r="BB129" s="233" t="s">
        <v>6673</v>
      </c>
      <c r="BC129" s="233" t="s">
        <v>6674</v>
      </c>
      <c r="BD129" s="233" t="s">
        <v>6814</v>
      </c>
      <c r="BE129" s="233" t="s">
        <v>8404</v>
      </c>
      <c r="BF129" s="234" t="s">
        <v>1214</v>
      </c>
      <c r="BG129" s="233" t="s">
        <v>3320</v>
      </c>
      <c r="BH129" s="233" t="s">
        <v>5955</v>
      </c>
      <c r="BI129" s="233" t="s">
        <v>5955</v>
      </c>
      <c r="BJ129" s="233" t="s">
        <v>3623</v>
      </c>
      <c r="BK129" s="233" t="s">
        <v>8405</v>
      </c>
      <c r="BL129" s="234">
        <v>115</v>
      </c>
      <c r="BM129" s="233" t="s">
        <v>5665</v>
      </c>
      <c r="BN129" s="237">
        <v>47087</v>
      </c>
      <c r="BO129" s="232">
        <v>24</v>
      </c>
      <c r="BP129" s="232">
        <v>2028</v>
      </c>
      <c r="BQ129" s="232">
        <v>90</v>
      </c>
      <c r="BR129" s="234">
        <v>90</v>
      </c>
      <c r="BS129" s="233" t="s">
        <v>5666</v>
      </c>
      <c r="BT129" s="232">
        <v>24</v>
      </c>
      <c r="BU129" s="234">
        <v>256022818</v>
      </c>
      <c r="BV129" s="238">
        <v>324.74</v>
      </c>
      <c r="BW129" s="239" t="s">
        <v>202</v>
      </c>
      <c r="BX129" s="233" t="s">
        <v>733</v>
      </c>
      <c r="BY129" s="235"/>
      <c r="BZ129" s="232">
        <v>24.38</v>
      </c>
      <c r="CA129" s="233" t="s">
        <v>733</v>
      </c>
      <c r="CB129" s="232">
        <v>700</v>
      </c>
      <c r="CC129" s="233" t="s">
        <v>5667</v>
      </c>
      <c r="CD129" s="233" t="s">
        <v>5801</v>
      </c>
      <c r="CE129" s="233" t="s">
        <v>3320</v>
      </c>
      <c r="CF129" s="233" t="s">
        <v>733</v>
      </c>
      <c r="CG129" s="233" t="s">
        <v>1214</v>
      </c>
      <c r="CH129" s="232">
        <v>2136</v>
      </c>
      <c r="CI129" s="233" t="s">
        <v>3320</v>
      </c>
      <c r="CJ129" s="233" t="s">
        <v>7747</v>
      </c>
      <c r="CK129" s="232">
        <v>364</v>
      </c>
      <c r="CL129" s="232">
        <v>94.5</v>
      </c>
      <c r="CM129" s="232">
        <v>98</v>
      </c>
      <c r="CN129" s="232">
        <v>25</v>
      </c>
      <c r="CO129" s="237">
        <v>46356</v>
      </c>
      <c r="CP129" s="232">
        <v>2026</v>
      </c>
      <c r="CQ129" s="232">
        <v>1.45</v>
      </c>
      <c r="CR129" s="232">
        <v>8</v>
      </c>
      <c r="CS129" s="233" t="s">
        <v>6678</v>
      </c>
      <c r="CT129" s="232">
        <v>2500000</v>
      </c>
      <c r="CU129" s="233" t="s">
        <v>3320</v>
      </c>
      <c r="CV129" s="233" t="s">
        <v>3320</v>
      </c>
      <c r="CW129" s="233" t="s">
        <v>3320</v>
      </c>
      <c r="CX129" s="233" t="s">
        <v>3320</v>
      </c>
      <c r="CY129" s="233" t="s">
        <v>3320</v>
      </c>
      <c r="CZ129" s="233" t="s">
        <v>3320</v>
      </c>
      <c r="DA129" s="233" t="s">
        <v>3320</v>
      </c>
      <c r="DB129" s="233" t="s">
        <v>3320</v>
      </c>
      <c r="DC129" s="233" t="s">
        <v>3320</v>
      </c>
      <c r="DD129" s="233" t="s">
        <v>3320</v>
      </c>
      <c r="DE129" s="235"/>
      <c r="DF129" s="233" t="s">
        <v>3320</v>
      </c>
      <c r="DG129" s="233" t="s">
        <v>3320</v>
      </c>
      <c r="DH129" s="233" t="s">
        <v>3320</v>
      </c>
      <c r="DI129" s="233" t="s">
        <v>3320</v>
      </c>
      <c r="DJ129" s="233" t="s">
        <v>3320</v>
      </c>
      <c r="DK129" s="233" t="s">
        <v>3320</v>
      </c>
      <c r="DL129" s="235"/>
      <c r="DM129" s="233" t="s">
        <v>3320</v>
      </c>
      <c r="DN129" s="233" t="s">
        <v>3320</v>
      </c>
      <c r="DO129" s="233" t="s">
        <v>3320</v>
      </c>
      <c r="DP129" s="235"/>
      <c r="DQ129" s="233" t="s">
        <v>3320</v>
      </c>
      <c r="DR129" s="233" t="s">
        <v>3320</v>
      </c>
      <c r="DS129" s="233" t="s">
        <v>3320</v>
      </c>
      <c r="DT129" s="233" t="s">
        <v>3320</v>
      </c>
      <c r="DU129" s="233" t="s">
        <v>3320</v>
      </c>
      <c r="DV129" s="233" t="s">
        <v>3320</v>
      </c>
      <c r="DW129" s="233" t="s">
        <v>3320</v>
      </c>
      <c r="DX129" s="233" t="s">
        <v>3320</v>
      </c>
      <c r="DY129" s="233" t="s">
        <v>3320</v>
      </c>
      <c r="DZ129" s="233" t="s">
        <v>3320</v>
      </c>
      <c r="EA129" s="233" t="s">
        <v>3320</v>
      </c>
      <c r="EB129" s="233" t="s">
        <v>3320</v>
      </c>
      <c r="EC129" s="233" t="s">
        <v>3320</v>
      </c>
      <c r="ED129" s="233" t="s">
        <v>3320</v>
      </c>
      <c r="EE129" s="233" t="s">
        <v>3320</v>
      </c>
      <c r="EF129" s="233" t="s">
        <v>3320</v>
      </c>
      <c r="EG129" s="233" t="s">
        <v>3320</v>
      </c>
      <c r="EH129" s="233" t="s">
        <v>3320</v>
      </c>
      <c r="EI129" s="233" t="s">
        <v>3320</v>
      </c>
      <c r="EJ129" s="233" t="s">
        <v>3320</v>
      </c>
      <c r="EK129" s="233" t="s">
        <v>3320</v>
      </c>
      <c r="EL129" s="233" t="s">
        <v>3320</v>
      </c>
      <c r="EM129" s="233" t="s">
        <v>3320</v>
      </c>
      <c r="EN129" s="233" t="s">
        <v>3320</v>
      </c>
      <c r="EO129" s="233" t="s">
        <v>3320</v>
      </c>
      <c r="EP129" s="233" t="s">
        <v>3320</v>
      </c>
      <c r="EQ129" s="233" t="s">
        <v>3320</v>
      </c>
      <c r="ER129" s="233" t="s">
        <v>3320</v>
      </c>
      <c r="ES129" s="233" t="s">
        <v>3320</v>
      </c>
      <c r="ET129" s="233" t="s">
        <v>3320</v>
      </c>
      <c r="EU129" s="233" t="s">
        <v>3320</v>
      </c>
      <c r="EV129" s="233" t="s">
        <v>3320</v>
      </c>
      <c r="EW129" s="233" t="s">
        <v>3320</v>
      </c>
      <c r="EX129" s="233" t="s">
        <v>3320</v>
      </c>
      <c r="EY129" s="233" t="s">
        <v>3320</v>
      </c>
      <c r="EZ129" s="233" t="s">
        <v>3320</v>
      </c>
      <c r="FA129" s="233" t="s">
        <v>3320</v>
      </c>
      <c r="FB129" s="233" t="s">
        <v>3320</v>
      </c>
      <c r="FC129" s="233" t="s">
        <v>3320</v>
      </c>
      <c r="FD129" s="233" t="s">
        <v>3320</v>
      </c>
      <c r="FE129" s="233" t="s">
        <v>3320</v>
      </c>
      <c r="FF129" s="233" t="s">
        <v>3320</v>
      </c>
      <c r="FG129" s="233" t="s">
        <v>3320</v>
      </c>
      <c r="FH129" s="233" t="s">
        <v>3320</v>
      </c>
      <c r="FI129" s="233" t="s">
        <v>3320</v>
      </c>
      <c r="FJ129" s="233" t="s">
        <v>3320</v>
      </c>
      <c r="FK129" s="233" t="s">
        <v>3320</v>
      </c>
      <c r="FL129" s="233" t="s">
        <v>3320</v>
      </c>
      <c r="FM129" s="233" t="s">
        <v>3320</v>
      </c>
      <c r="FN129" s="240">
        <v>82082000</v>
      </c>
      <c r="FO129" s="232">
        <v>82</v>
      </c>
      <c r="FP129" s="233" t="s">
        <v>1214</v>
      </c>
      <c r="FQ129" s="233" t="s">
        <v>733</v>
      </c>
      <c r="FR129" s="233" t="s">
        <v>733</v>
      </c>
      <c r="FS129" s="233" t="s">
        <v>733</v>
      </c>
      <c r="FT129" s="233" t="s">
        <v>5228</v>
      </c>
      <c r="FU129" s="233" t="s">
        <v>8406</v>
      </c>
      <c r="FV129" s="233" t="s">
        <v>8407</v>
      </c>
      <c r="FW129" s="241" t="s">
        <v>8405</v>
      </c>
      <c r="FX129" s="242">
        <v>115</v>
      </c>
      <c r="FY129" s="233" t="s">
        <v>8408</v>
      </c>
      <c r="FZ129" s="240">
        <v>82082196</v>
      </c>
      <c r="GA129" s="240">
        <v>25200000</v>
      </c>
      <c r="GB129" s="232">
        <v>263</v>
      </c>
      <c r="GC129" s="232">
        <v>529</v>
      </c>
      <c r="GD129" s="233" t="s">
        <v>8409</v>
      </c>
      <c r="GE129" s="233" t="s">
        <v>733</v>
      </c>
      <c r="GF129" s="233" t="s">
        <v>733</v>
      </c>
      <c r="GG129" s="233" t="s">
        <v>8410</v>
      </c>
      <c r="GH129" s="233" t="s">
        <v>1214</v>
      </c>
      <c r="GI129" s="233" t="s">
        <v>1214</v>
      </c>
      <c r="GJ129" s="233" t="s">
        <v>1214</v>
      </c>
      <c r="GK129" s="233" t="s">
        <v>733</v>
      </c>
      <c r="GL129" s="233" t="s">
        <v>733</v>
      </c>
      <c r="GM129" s="243" t="s">
        <v>5676</v>
      </c>
      <c r="GN129" s="233" t="s">
        <v>3320</v>
      </c>
      <c r="GO129" s="233" t="s">
        <v>733</v>
      </c>
      <c r="GP129" s="233" t="s">
        <v>5721</v>
      </c>
      <c r="GQ129" s="233" t="s">
        <v>733</v>
      </c>
      <c r="GR129" s="233" t="s">
        <v>5679</v>
      </c>
      <c r="GS129" s="233" t="s">
        <v>3320</v>
      </c>
      <c r="GT129" s="233" t="s">
        <v>3320</v>
      </c>
      <c r="GU129" s="232">
        <v>0.5</v>
      </c>
      <c r="GV129" s="233" t="s">
        <v>733</v>
      </c>
      <c r="GW129" s="233" t="s">
        <v>5679</v>
      </c>
      <c r="GX129" s="233" t="s">
        <v>8411</v>
      </c>
      <c r="GY129" s="233" t="s">
        <v>1214</v>
      </c>
      <c r="GZ129" s="233" t="s">
        <v>3320</v>
      </c>
      <c r="HA129" s="233" t="s">
        <v>8412</v>
      </c>
      <c r="HB129" s="233" t="s">
        <v>3320</v>
      </c>
      <c r="HC129" s="233" t="s">
        <v>3320</v>
      </c>
      <c r="HD129" s="233" t="s">
        <v>3320</v>
      </c>
      <c r="HE129" s="233" t="s">
        <v>3320</v>
      </c>
      <c r="HF129" s="233" t="s">
        <v>733</v>
      </c>
      <c r="HG129" s="233" t="s">
        <v>1214</v>
      </c>
      <c r="HH129" s="244">
        <v>46083.967476851853</v>
      </c>
      <c r="HI129" s="244">
        <v>46084.553888888891</v>
      </c>
      <c r="HJ129" s="233" t="s">
        <v>5685</v>
      </c>
      <c r="HK129" s="233" t="s">
        <v>3320</v>
      </c>
      <c r="HL129" s="233" t="s">
        <v>3320</v>
      </c>
      <c r="HM129" s="233" t="s">
        <v>3320</v>
      </c>
      <c r="HN129" s="233" t="s">
        <v>3320</v>
      </c>
      <c r="HO129" s="233" t="s">
        <v>3320</v>
      </c>
      <c r="HP129" s="233" t="s">
        <v>3320</v>
      </c>
      <c r="HQ129" s="233" t="s">
        <v>3320</v>
      </c>
      <c r="HR129" s="233" t="s">
        <v>3320</v>
      </c>
      <c r="HS129" s="233" t="s">
        <v>3320</v>
      </c>
      <c r="HT129" s="233" t="s">
        <v>3320</v>
      </c>
      <c r="HU129" s="233" t="s">
        <v>3320</v>
      </c>
      <c r="HV129" s="233" t="s">
        <v>3320</v>
      </c>
      <c r="HW129" s="233" t="s">
        <v>3320</v>
      </c>
      <c r="HX129" s="233" t="s">
        <v>3320</v>
      </c>
      <c r="HY129" s="233" t="s">
        <v>3320</v>
      </c>
      <c r="HZ129" s="233" t="s">
        <v>3320</v>
      </c>
      <c r="IA129" s="233" t="s">
        <v>3320</v>
      </c>
      <c r="IB129" s="233" t="s">
        <v>3320</v>
      </c>
      <c r="IC129" s="233" t="s">
        <v>3320</v>
      </c>
      <c r="ID129" s="233" t="s">
        <v>3320</v>
      </c>
      <c r="IE129" s="233" t="s">
        <v>3320</v>
      </c>
      <c r="IF129" s="233" t="s">
        <v>3320</v>
      </c>
      <c r="IG129" s="233" t="s">
        <v>3320</v>
      </c>
      <c r="IH129" s="233" t="s">
        <v>3320</v>
      </c>
      <c r="II129" s="233" t="s">
        <v>3320</v>
      </c>
      <c r="IJ129" s="233" t="s">
        <v>3320</v>
      </c>
      <c r="IK129" s="233" t="s">
        <v>3320</v>
      </c>
      <c r="IL129" s="233" t="s">
        <v>3320</v>
      </c>
      <c r="IM129" s="233" t="s">
        <v>3320</v>
      </c>
      <c r="IN129" s="233" t="s">
        <v>3320</v>
      </c>
      <c r="IO129" s="233" t="s">
        <v>3320</v>
      </c>
      <c r="IP129" s="233" t="s">
        <v>3320</v>
      </c>
      <c r="IQ129" s="233" t="s">
        <v>3320</v>
      </c>
      <c r="IR129" s="233" t="s">
        <v>3320</v>
      </c>
      <c r="IS129" s="233" t="s">
        <v>3320</v>
      </c>
      <c r="IT129" s="233" t="s">
        <v>3320</v>
      </c>
      <c r="IU129" s="233" t="s">
        <v>3320</v>
      </c>
      <c r="IV129" s="233" t="s">
        <v>3320</v>
      </c>
      <c r="IW129" s="249" t="s">
        <v>5965</v>
      </c>
      <c r="IX129" s="250" t="s">
        <v>3320</v>
      </c>
      <c r="IY129" s="250" t="s">
        <v>5966</v>
      </c>
      <c r="IZ129" s="249" t="s">
        <v>5967</v>
      </c>
      <c r="JA129" s="235"/>
      <c r="JB129" s="233"/>
      <c r="JC129" s="233"/>
      <c r="JD129" s="233"/>
      <c r="JE129" s="235"/>
      <c r="JF129" s="232" t="s">
        <v>3320</v>
      </c>
      <c r="JG129" s="232" t="s">
        <v>3320</v>
      </c>
      <c r="JH129" s="232" t="s">
        <v>3320</v>
      </c>
      <c r="JI129" s="232" t="s">
        <v>3320</v>
      </c>
      <c r="JJ129" s="232" t="s">
        <v>3320</v>
      </c>
      <c r="JK129" s="233" t="s">
        <v>202</v>
      </c>
      <c r="JL129" s="235"/>
      <c r="JM129" s="235"/>
      <c r="JN129" s="235"/>
      <c r="JO129" s="232">
        <v>7</v>
      </c>
      <c r="JP129" s="232">
        <v>0</v>
      </c>
      <c r="JQ129" s="233"/>
      <c r="JR129" s="233"/>
      <c r="JS129" s="233"/>
      <c r="JT129" s="233"/>
      <c r="JU129" s="233"/>
      <c r="JV129" s="233"/>
      <c r="JW129" s="233"/>
      <c r="JX129" s="233"/>
      <c r="JY129" s="233"/>
      <c r="JZ129" s="233"/>
      <c r="KA129" s="233"/>
      <c r="KB129" s="233"/>
      <c r="KC129" s="233"/>
      <c r="KD129" s="233"/>
      <c r="KE129" s="233"/>
      <c r="KF129" s="233"/>
      <c r="KG129" s="233"/>
      <c r="KH129" s="233"/>
      <c r="KI129" s="233"/>
      <c r="KJ129" s="233"/>
      <c r="KK129" s="233"/>
      <c r="KL129" s="233"/>
      <c r="KM129" s="233"/>
      <c r="KN129" s="232" t="s">
        <v>3320</v>
      </c>
      <c r="KO129" s="232" t="s">
        <v>3320</v>
      </c>
      <c r="KP129" s="232" t="s">
        <v>3320</v>
      </c>
      <c r="KQ129" s="235"/>
      <c r="KR129" s="235"/>
      <c r="KS129" s="235"/>
      <c r="KT129" s="233"/>
      <c r="KU129" s="235"/>
      <c r="KV129" s="235"/>
      <c r="KW129" s="235"/>
      <c r="KX129" s="233"/>
      <c r="KY129" s="232">
        <v>90</v>
      </c>
      <c r="KZ129" s="236">
        <v>0</v>
      </c>
      <c r="LA129" s="235"/>
      <c r="LB129" s="232">
        <v>0</v>
      </c>
      <c r="LC129" s="233"/>
      <c r="LD129" s="235"/>
      <c r="LE129" s="235"/>
      <c r="LF129" s="235"/>
    </row>
    <row r="130" spans="1:318" ht="49.5" customHeight="1" thickBot="1">
      <c r="A130" s="231" t="s">
        <v>5638</v>
      </c>
      <c r="B130" s="232">
        <v>1144</v>
      </c>
      <c r="C130" s="233" t="s">
        <v>8413</v>
      </c>
      <c r="D130" s="233" t="s">
        <v>8414</v>
      </c>
      <c r="E130" s="232">
        <v>1144</v>
      </c>
      <c r="F130" s="235"/>
      <c r="G130" s="233" t="s">
        <v>8048</v>
      </c>
      <c r="H130" s="233" t="s">
        <v>8049</v>
      </c>
      <c r="I130" s="234">
        <v>4</v>
      </c>
      <c r="J130" s="235"/>
      <c r="K130" s="234" t="s">
        <v>202</v>
      </c>
      <c r="L130" s="235"/>
      <c r="M130" s="234">
        <v>4</v>
      </c>
      <c r="N130" s="235"/>
      <c r="O130" s="235"/>
      <c r="P130" s="235"/>
      <c r="Q130" s="235"/>
      <c r="R130" s="234" t="s">
        <v>202</v>
      </c>
      <c r="S130" s="235"/>
      <c r="T130" s="235"/>
      <c r="U130" s="235"/>
      <c r="V130" s="233" t="s">
        <v>8050</v>
      </c>
      <c r="W130" s="233" t="s">
        <v>5643</v>
      </c>
      <c r="X130" s="232">
        <v>1</v>
      </c>
      <c r="Y130" s="232">
        <v>198</v>
      </c>
      <c r="Z130" s="236">
        <v>0</v>
      </c>
      <c r="AA130" s="236">
        <v>0</v>
      </c>
      <c r="AB130" s="232">
        <v>1</v>
      </c>
      <c r="AC130" s="233" t="s">
        <v>5691</v>
      </c>
      <c r="AD130" s="233" t="s">
        <v>5692</v>
      </c>
      <c r="AE130" s="234" t="s">
        <v>5645</v>
      </c>
      <c r="AF130" s="233" t="s">
        <v>5693</v>
      </c>
      <c r="AG130" s="234" t="s">
        <v>5645</v>
      </c>
      <c r="AH130" s="231" t="s">
        <v>5691</v>
      </c>
      <c r="AI130" s="233" t="s">
        <v>5694</v>
      </c>
      <c r="AJ130" s="233" t="s">
        <v>5694</v>
      </c>
      <c r="AK130" s="233" t="s">
        <v>5694</v>
      </c>
      <c r="AL130" s="233" t="s">
        <v>8051</v>
      </c>
      <c r="AM130" s="233" t="s">
        <v>5696</v>
      </c>
      <c r="AN130" s="233" t="s">
        <v>3320</v>
      </c>
      <c r="AO130" s="233" t="s">
        <v>5697</v>
      </c>
      <c r="AP130" s="233" t="s">
        <v>5698</v>
      </c>
      <c r="AQ130" s="233" t="s">
        <v>5699</v>
      </c>
      <c r="AR130" s="233" t="s">
        <v>5700</v>
      </c>
      <c r="AS130" s="233" t="s">
        <v>5701</v>
      </c>
      <c r="AT130" s="233" t="s">
        <v>733</v>
      </c>
      <c r="AU130" s="233" t="s">
        <v>733</v>
      </c>
      <c r="AV130" s="233" t="s">
        <v>733</v>
      </c>
      <c r="AW130" s="233" t="s">
        <v>3320</v>
      </c>
      <c r="AX130" s="233" t="s">
        <v>5702</v>
      </c>
      <c r="AY130" s="233" t="s">
        <v>733</v>
      </c>
      <c r="AZ130" s="233" t="s">
        <v>5703</v>
      </c>
      <c r="BA130" s="233" t="s">
        <v>5704</v>
      </c>
      <c r="BB130" s="233" t="s">
        <v>5705</v>
      </c>
      <c r="BC130" s="233" t="s">
        <v>8052</v>
      </c>
      <c r="BD130" s="233" t="s">
        <v>8053</v>
      </c>
      <c r="BE130" s="233" t="s">
        <v>8054</v>
      </c>
      <c r="BF130" s="234" t="s">
        <v>1214</v>
      </c>
      <c r="BG130" s="233" t="s">
        <v>3320</v>
      </c>
      <c r="BH130" s="233" t="s">
        <v>5663</v>
      </c>
      <c r="BI130" s="233" t="s">
        <v>5663</v>
      </c>
      <c r="BJ130" s="233" t="s">
        <v>3585</v>
      </c>
      <c r="BK130" s="233" t="s">
        <v>8055</v>
      </c>
      <c r="BL130" s="234">
        <v>230</v>
      </c>
      <c r="BM130" s="233" t="s">
        <v>5712</v>
      </c>
      <c r="BN130" s="237">
        <v>47299</v>
      </c>
      <c r="BO130" s="232">
        <v>24</v>
      </c>
      <c r="BP130" s="232">
        <v>2029</v>
      </c>
      <c r="BQ130" s="232">
        <v>198</v>
      </c>
      <c r="BR130" s="234">
        <v>198</v>
      </c>
      <c r="BS130" s="233" t="s">
        <v>5666</v>
      </c>
      <c r="BT130" s="232">
        <v>660</v>
      </c>
      <c r="BU130" s="234">
        <v>508.22</v>
      </c>
      <c r="BV130" s="238">
        <v>0.28999999999999998</v>
      </c>
      <c r="BW130" s="239" t="s">
        <v>910</v>
      </c>
      <c r="BX130" s="233" t="s">
        <v>733</v>
      </c>
      <c r="BY130" s="235"/>
      <c r="BZ130" s="232">
        <v>0.28999999999999998</v>
      </c>
      <c r="CA130" s="233" t="s">
        <v>733</v>
      </c>
      <c r="CB130" s="232">
        <v>720</v>
      </c>
      <c r="CC130" s="233" t="s">
        <v>5713</v>
      </c>
      <c r="CD130" s="233" t="s">
        <v>5668</v>
      </c>
      <c r="CE130" s="233" t="s">
        <v>3320</v>
      </c>
      <c r="CF130" s="233" t="s">
        <v>733</v>
      </c>
      <c r="CG130" s="233" t="s">
        <v>733</v>
      </c>
      <c r="CH130" s="232">
        <v>2169.1</v>
      </c>
      <c r="CI130" s="232">
        <v>2047.77</v>
      </c>
      <c r="CJ130" s="233" t="s">
        <v>8056</v>
      </c>
      <c r="CK130" s="232">
        <v>365</v>
      </c>
      <c r="CL130" s="232">
        <v>85</v>
      </c>
      <c r="CM130" s="232">
        <v>98.01</v>
      </c>
      <c r="CN130" s="232">
        <v>40</v>
      </c>
      <c r="CO130" s="237">
        <v>46568</v>
      </c>
      <c r="CP130" s="232">
        <v>2027</v>
      </c>
      <c r="CQ130" s="232">
        <v>0.61</v>
      </c>
      <c r="CR130" s="232">
        <v>8</v>
      </c>
      <c r="CS130" s="233" t="s">
        <v>8415</v>
      </c>
      <c r="CT130" s="232">
        <v>17709285</v>
      </c>
      <c r="CU130" s="233" t="s">
        <v>3320</v>
      </c>
      <c r="CV130" s="233" t="s">
        <v>3320</v>
      </c>
      <c r="CW130" s="233" t="s">
        <v>3320</v>
      </c>
      <c r="CX130" s="233" t="s">
        <v>3320</v>
      </c>
      <c r="CY130" s="233" t="s">
        <v>3320</v>
      </c>
      <c r="CZ130" s="233" t="s">
        <v>3320</v>
      </c>
      <c r="DA130" s="233" t="s">
        <v>3320</v>
      </c>
      <c r="DB130" s="233" t="s">
        <v>3320</v>
      </c>
      <c r="DC130" s="233" t="s">
        <v>3320</v>
      </c>
      <c r="DD130" s="233" t="s">
        <v>3320</v>
      </c>
      <c r="DE130" s="235"/>
      <c r="DF130" s="233" t="s">
        <v>3320</v>
      </c>
      <c r="DG130" s="233" t="s">
        <v>3320</v>
      </c>
      <c r="DH130" s="233" t="s">
        <v>3320</v>
      </c>
      <c r="DI130" s="233" t="s">
        <v>3320</v>
      </c>
      <c r="DJ130" s="233" t="s">
        <v>3320</v>
      </c>
      <c r="DK130" s="233" t="s">
        <v>3320</v>
      </c>
      <c r="DL130" s="235"/>
      <c r="DM130" s="233" t="s">
        <v>3320</v>
      </c>
      <c r="DN130" s="233" t="s">
        <v>3320</v>
      </c>
      <c r="DO130" s="233" t="s">
        <v>3320</v>
      </c>
      <c r="DP130" s="235"/>
      <c r="DQ130" s="233" t="s">
        <v>3320</v>
      </c>
      <c r="DR130" s="233" t="s">
        <v>3320</v>
      </c>
      <c r="DS130" s="233" t="s">
        <v>3320</v>
      </c>
      <c r="DT130" s="233" t="s">
        <v>3320</v>
      </c>
      <c r="DU130" s="233" t="s">
        <v>3320</v>
      </c>
      <c r="DV130" s="233" t="s">
        <v>3320</v>
      </c>
      <c r="DW130" s="233" t="s">
        <v>3320</v>
      </c>
      <c r="DX130" s="233" t="s">
        <v>3320</v>
      </c>
      <c r="DY130" s="233" t="s">
        <v>3320</v>
      </c>
      <c r="DZ130" s="233" t="s">
        <v>3320</v>
      </c>
      <c r="EA130" s="233" t="s">
        <v>3320</v>
      </c>
      <c r="EB130" s="233" t="s">
        <v>3320</v>
      </c>
      <c r="EC130" s="233" t="s">
        <v>3320</v>
      </c>
      <c r="ED130" s="233" t="s">
        <v>3320</v>
      </c>
      <c r="EE130" s="233" t="s">
        <v>3320</v>
      </c>
      <c r="EF130" s="233" t="s">
        <v>3320</v>
      </c>
      <c r="EG130" s="233" t="s">
        <v>3320</v>
      </c>
      <c r="EH130" s="233" t="s">
        <v>3320</v>
      </c>
      <c r="EI130" s="233" t="s">
        <v>3320</v>
      </c>
      <c r="EJ130" s="233" t="s">
        <v>3320</v>
      </c>
      <c r="EK130" s="233" t="s">
        <v>3320</v>
      </c>
      <c r="EL130" s="233" t="s">
        <v>3320</v>
      </c>
      <c r="EM130" s="233" t="s">
        <v>3320</v>
      </c>
      <c r="EN130" s="233" t="s">
        <v>3320</v>
      </c>
      <c r="EO130" s="233" t="s">
        <v>3320</v>
      </c>
      <c r="EP130" s="233" t="s">
        <v>3320</v>
      </c>
      <c r="EQ130" s="233" t="s">
        <v>3320</v>
      </c>
      <c r="ER130" s="233" t="s">
        <v>3320</v>
      </c>
      <c r="ES130" s="233" t="s">
        <v>3320</v>
      </c>
      <c r="ET130" s="233" t="s">
        <v>3320</v>
      </c>
      <c r="EU130" s="233" t="s">
        <v>3320</v>
      </c>
      <c r="EV130" s="233" t="s">
        <v>3320</v>
      </c>
      <c r="EW130" s="233" t="s">
        <v>3320</v>
      </c>
      <c r="EX130" s="233" t="s">
        <v>3320</v>
      </c>
      <c r="EY130" s="233" t="s">
        <v>3320</v>
      </c>
      <c r="EZ130" s="233" t="s">
        <v>3320</v>
      </c>
      <c r="FA130" s="233" t="s">
        <v>3320</v>
      </c>
      <c r="FB130" s="233" t="s">
        <v>3320</v>
      </c>
      <c r="FC130" s="233" t="s">
        <v>3320</v>
      </c>
      <c r="FD130" s="233" t="s">
        <v>3320</v>
      </c>
      <c r="FE130" s="233" t="s">
        <v>3320</v>
      </c>
      <c r="FF130" s="233" t="s">
        <v>3320</v>
      </c>
      <c r="FG130" s="233" t="s">
        <v>3320</v>
      </c>
      <c r="FH130" s="233" t="s">
        <v>3320</v>
      </c>
      <c r="FI130" s="233" t="s">
        <v>3320</v>
      </c>
      <c r="FJ130" s="233" t="s">
        <v>3320</v>
      </c>
      <c r="FK130" s="233" t="s">
        <v>3320</v>
      </c>
      <c r="FL130" s="233" t="s">
        <v>3320</v>
      </c>
      <c r="FM130" s="233" t="s">
        <v>3320</v>
      </c>
      <c r="FN130" s="240">
        <v>313512224</v>
      </c>
      <c r="FO130" s="232">
        <v>314</v>
      </c>
      <c r="FP130" s="233" t="s">
        <v>733</v>
      </c>
      <c r="FQ130" s="233" t="s">
        <v>733</v>
      </c>
      <c r="FR130" s="233" t="s">
        <v>733</v>
      </c>
      <c r="FS130" s="233" t="s">
        <v>733</v>
      </c>
      <c r="FT130" s="233" t="s">
        <v>8058</v>
      </c>
      <c r="FU130" s="233" t="s">
        <v>8416</v>
      </c>
      <c r="FV130" s="233" t="s">
        <v>8417</v>
      </c>
      <c r="FW130" s="241" t="s">
        <v>8055</v>
      </c>
      <c r="FX130" s="242">
        <v>230</v>
      </c>
      <c r="FY130" s="233" t="s">
        <v>8418</v>
      </c>
      <c r="FZ130" s="240">
        <v>276882224</v>
      </c>
      <c r="GA130" s="240">
        <v>36630000</v>
      </c>
      <c r="GB130" s="240">
        <v>2877</v>
      </c>
      <c r="GC130" s="232">
        <v>964</v>
      </c>
      <c r="GD130" s="233" t="s">
        <v>5719</v>
      </c>
      <c r="GE130" s="233" t="s">
        <v>733</v>
      </c>
      <c r="GF130" s="233" t="s">
        <v>733</v>
      </c>
      <c r="GG130" s="233" t="s">
        <v>8419</v>
      </c>
      <c r="GH130" s="233" t="s">
        <v>733</v>
      </c>
      <c r="GI130" s="233" t="s">
        <v>733</v>
      </c>
      <c r="GJ130" s="233" t="s">
        <v>733</v>
      </c>
      <c r="GK130" s="233" t="s">
        <v>733</v>
      </c>
      <c r="GL130" s="233" t="s">
        <v>733</v>
      </c>
      <c r="GM130" s="243" t="s">
        <v>5676</v>
      </c>
      <c r="GN130" s="233" t="s">
        <v>3320</v>
      </c>
      <c r="GO130" s="233" t="s">
        <v>733</v>
      </c>
      <c r="GP130" s="233" t="s">
        <v>5721</v>
      </c>
      <c r="GQ130" s="233" t="s">
        <v>733</v>
      </c>
      <c r="GR130" s="233" t="s">
        <v>5679</v>
      </c>
      <c r="GS130" s="233" t="s">
        <v>3320</v>
      </c>
      <c r="GT130" s="233" t="s">
        <v>3320</v>
      </c>
      <c r="GU130" s="232">
        <v>1.19</v>
      </c>
      <c r="GV130" s="233" t="s">
        <v>733</v>
      </c>
      <c r="GW130" s="233" t="s">
        <v>5679</v>
      </c>
      <c r="GX130" s="233" t="s">
        <v>8063</v>
      </c>
      <c r="GY130" s="233" t="s">
        <v>733</v>
      </c>
      <c r="GZ130" s="233" t="s">
        <v>3320</v>
      </c>
      <c r="HA130" s="233" t="s">
        <v>8420</v>
      </c>
      <c r="HB130" s="233" t="s">
        <v>8421</v>
      </c>
      <c r="HC130" s="233" t="s">
        <v>5952</v>
      </c>
      <c r="HD130" s="233" t="s">
        <v>5684</v>
      </c>
      <c r="HE130" s="233" t="s">
        <v>5684</v>
      </c>
      <c r="HF130" s="233" t="s">
        <v>733</v>
      </c>
      <c r="HG130" s="233" t="s">
        <v>1214</v>
      </c>
      <c r="HH130" s="244">
        <v>46084.79550925926</v>
      </c>
      <c r="HI130" s="244">
        <v>46084.888379629629</v>
      </c>
      <c r="HJ130" s="233" t="s">
        <v>5685</v>
      </c>
      <c r="HK130" s="233" t="s">
        <v>3320</v>
      </c>
      <c r="HL130" s="233" t="s">
        <v>3320</v>
      </c>
      <c r="HM130" s="233" t="s">
        <v>3320</v>
      </c>
      <c r="HN130" s="233" t="s">
        <v>3320</v>
      </c>
      <c r="HO130" s="233" t="s">
        <v>3320</v>
      </c>
      <c r="HP130" s="233" t="s">
        <v>3320</v>
      </c>
      <c r="HQ130" s="233" t="s">
        <v>3320</v>
      </c>
      <c r="HR130" s="233" t="s">
        <v>3320</v>
      </c>
      <c r="HS130" s="233" t="s">
        <v>3320</v>
      </c>
      <c r="HT130" s="233" t="s">
        <v>3320</v>
      </c>
      <c r="HU130" s="233" t="s">
        <v>3320</v>
      </c>
      <c r="HV130" s="233" t="s">
        <v>3320</v>
      </c>
      <c r="HW130" s="233" t="s">
        <v>3320</v>
      </c>
      <c r="HX130" s="233" t="s">
        <v>3320</v>
      </c>
      <c r="HY130" s="233" t="s">
        <v>3320</v>
      </c>
      <c r="HZ130" s="233" t="s">
        <v>3320</v>
      </c>
      <c r="IA130" s="233" t="s">
        <v>3320</v>
      </c>
      <c r="IB130" s="233" t="s">
        <v>3320</v>
      </c>
      <c r="IC130" s="233" t="s">
        <v>3320</v>
      </c>
      <c r="ID130" s="233" t="s">
        <v>3320</v>
      </c>
      <c r="IE130" s="233" t="s">
        <v>3320</v>
      </c>
      <c r="IF130" s="233" t="s">
        <v>3320</v>
      </c>
      <c r="IG130" s="233" t="s">
        <v>3320</v>
      </c>
      <c r="IH130" s="233" t="s">
        <v>3320</v>
      </c>
      <c r="II130" s="233" t="s">
        <v>3320</v>
      </c>
      <c r="IJ130" s="233" t="s">
        <v>3320</v>
      </c>
      <c r="IK130" s="233" t="s">
        <v>3320</v>
      </c>
      <c r="IL130" s="233" t="s">
        <v>3320</v>
      </c>
      <c r="IM130" s="233" t="s">
        <v>3320</v>
      </c>
      <c r="IN130" s="233" t="s">
        <v>3320</v>
      </c>
      <c r="IO130" s="233" t="s">
        <v>3320</v>
      </c>
      <c r="IP130" s="233" t="s">
        <v>3320</v>
      </c>
      <c r="IQ130" s="233" t="s">
        <v>3320</v>
      </c>
      <c r="IR130" s="233" t="s">
        <v>3320</v>
      </c>
      <c r="IS130" s="233" t="s">
        <v>3320</v>
      </c>
      <c r="IT130" s="233" t="s">
        <v>3320</v>
      </c>
      <c r="IU130" s="233" t="s">
        <v>3320</v>
      </c>
      <c r="IV130" s="233" t="s">
        <v>3320</v>
      </c>
      <c r="IW130" s="235"/>
      <c r="IX130" s="235"/>
      <c r="IY130" s="235"/>
      <c r="IZ130" s="235"/>
      <c r="JA130" s="235"/>
      <c r="JB130" s="233"/>
      <c r="JC130" s="233"/>
      <c r="JD130" s="233"/>
      <c r="JE130" s="235"/>
      <c r="JF130" s="232" t="s">
        <v>3320</v>
      </c>
      <c r="JG130" s="232" t="s">
        <v>3320</v>
      </c>
      <c r="JH130" s="232" t="s">
        <v>3320</v>
      </c>
      <c r="JI130" s="232" t="s">
        <v>3320</v>
      </c>
      <c r="JJ130" s="232" t="s">
        <v>3320</v>
      </c>
      <c r="JK130" s="233" t="s">
        <v>910</v>
      </c>
      <c r="JL130" s="235"/>
      <c r="JM130" s="235"/>
      <c r="JN130" s="235"/>
      <c r="JO130" s="232">
        <v>5</v>
      </c>
      <c r="JP130" s="232">
        <v>0</v>
      </c>
      <c r="JQ130" s="233"/>
      <c r="JR130" s="233"/>
      <c r="JS130" s="233"/>
      <c r="JT130" s="233"/>
      <c r="JU130" s="233"/>
      <c r="JV130" s="233"/>
      <c r="JW130" s="233"/>
      <c r="JX130" s="233"/>
      <c r="JY130" s="233"/>
      <c r="JZ130" s="233"/>
      <c r="KA130" s="233"/>
      <c r="KB130" s="233"/>
      <c r="KC130" s="233"/>
      <c r="KD130" s="233"/>
      <c r="KE130" s="233"/>
      <c r="KF130" s="233"/>
      <c r="KG130" s="233"/>
      <c r="KH130" s="233"/>
      <c r="KI130" s="233"/>
      <c r="KJ130" s="233"/>
      <c r="KK130" s="233"/>
      <c r="KL130" s="233"/>
      <c r="KM130" s="233"/>
      <c r="KN130" s="232" t="s">
        <v>3320</v>
      </c>
      <c r="KO130" s="232" t="s">
        <v>3320</v>
      </c>
      <c r="KP130" s="232" t="s">
        <v>3320</v>
      </c>
      <c r="KQ130" s="235"/>
      <c r="KR130" s="235"/>
      <c r="KS130" s="235"/>
      <c r="KT130" s="233"/>
      <c r="KU130" s="235"/>
      <c r="KV130" s="235"/>
      <c r="KW130" s="235"/>
      <c r="KX130" s="233"/>
      <c r="KY130" s="232">
        <v>198</v>
      </c>
      <c r="KZ130" s="236">
        <v>0</v>
      </c>
      <c r="LA130" s="235"/>
      <c r="LB130" s="232">
        <v>0</v>
      </c>
      <c r="LC130" s="233"/>
      <c r="LD130" s="235"/>
      <c r="LE130" s="235"/>
      <c r="LF130" s="235"/>
    </row>
    <row r="131" spans="1:318" ht="49.5" customHeight="1" thickBot="1">
      <c r="A131" s="231" t="s">
        <v>5638</v>
      </c>
      <c r="B131" s="232">
        <v>1061</v>
      </c>
      <c r="C131" s="233" t="s">
        <v>8422</v>
      </c>
      <c r="D131" s="233" t="s">
        <v>8423</v>
      </c>
      <c r="E131" s="232">
        <v>1061</v>
      </c>
      <c r="F131" s="235"/>
      <c r="G131" s="233" t="s">
        <v>8424</v>
      </c>
      <c r="H131" s="233" t="s">
        <v>8425</v>
      </c>
      <c r="I131" s="234">
        <v>4</v>
      </c>
      <c r="J131" s="235"/>
      <c r="K131" s="234" t="s">
        <v>202</v>
      </c>
      <c r="L131" s="235"/>
      <c r="M131" s="234">
        <v>4</v>
      </c>
      <c r="N131" s="235"/>
      <c r="O131" s="235"/>
      <c r="P131" s="235"/>
      <c r="Q131" s="235"/>
      <c r="R131" s="234" t="s">
        <v>202</v>
      </c>
      <c r="S131" s="235"/>
      <c r="T131" s="235"/>
      <c r="U131" s="235"/>
      <c r="V131" s="233" t="s">
        <v>8426</v>
      </c>
      <c r="W131" s="233" t="s">
        <v>5643</v>
      </c>
      <c r="X131" s="232">
        <v>1</v>
      </c>
      <c r="Y131" s="232">
        <v>100</v>
      </c>
      <c r="Z131" s="236">
        <v>0</v>
      </c>
      <c r="AA131" s="236">
        <v>0</v>
      </c>
      <c r="AB131" s="232">
        <v>1</v>
      </c>
      <c r="AC131" s="233" t="s">
        <v>8427</v>
      </c>
      <c r="AD131" s="233" t="s">
        <v>8428</v>
      </c>
      <c r="AE131" s="234" t="s">
        <v>5645</v>
      </c>
      <c r="AF131" s="233" t="s">
        <v>5693</v>
      </c>
      <c r="AG131" s="234" t="s">
        <v>5645</v>
      </c>
      <c r="AH131" s="233" t="s">
        <v>8427</v>
      </c>
      <c r="AI131" s="233" t="s">
        <v>8429</v>
      </c>
      <c r="AJ131" s="233" t="s">
        <v>8430</v>
      </c>
      <c r="AK131" s="233" t="s">
        <v>8431</v>
      </c>
      <c r="AL131" s="233" t="s">
        <v>8432</v>
      </c>
      <c r="AM131" s="233" t="s">
        <v>8433</v>
      </c>
      <c r="AN131" s="233" t="s">
        <v>3320</v>
      </c>
      <c r="AO131" s="233" t="s">
        <v>8434</v>
      </c>
      <c r="AP131" s="233" t="s">
        <v>5698</v>
      </c>
      <c r="AQ131" s="233" t="s">
        <v>8435</v>
      </c>
      <c r="AR131" s="233" t="s">
        <v>8436</v>
      </c>
      <c r="AS131" s="233" t="s">
        <v>8437</v>
      </c>
      <c r="AT131" s="233" t="s">
        <v>733</v>
      </c>
      <c r="AU131" s="233" t="s">
        <v>733</v>
      </c>
      <c r="AV131" s="233" t="s">
        <v>733</v>
      </c>
      <c r="AW131" s="233" t="s">
        <v>3320</v>
      </c>
      <c r="AX131" s="233" t="s">
        <v>8438</v>
      </c>
      <c r="AY131" s="233" t="s">
        <v>733</v>
      </c>
      <c r="AZ131" s="233" t="s">
        <v>8439</v>
      </c>
      <c r="BA131" s="233" t="s">
        <v>8440</v>
      </c>
      <c r="BB131" s="233" t="s">
        <v>8441</v>
      </c>
      <c r="BC131" s="233" t="s">
        <v>8442</v>
      </c>
      <c r="BD131" s="233" t="s">
        <v>8443</v>
      </c>
      <c r="BE131" s="233" t="s">
        <v>8444</v>
      </c>
      <c r="BF131" s="234" t="s">
        <v>1214</v>
      </c>
      <c r="BG131" s="233" t="s">
        <v>3320</v>
      </c>
      <c r="BH131" s="233" t="s">
        <v>5663</v>
      </c>
      <c r="BI131" s="233" t="s">
        <v>5663</v>
      </c>
      <c r="BJ131" s="233" t="s">
        <v>3585</v>
      </c>
      <c r="BK131" s="233" t="s">
        <v>8445</v>
      </c>
      <c r="BL131" s="234">
        <v>230</v>
      </c>
      <c r="BM131" s="233" t="s">
        <v>5712</v>
      </c>
      <c r="BN131" s="237">
        <v>47178</v>
      </c>
      <c r="BO131" s="232">
        <v>36</v>
      </c>
      <c r="BP131" s="232">
        <v>2029</v>
      </c>
      <c r="BQ131" s="232">
        <v>100</v>
      </c>
      <c r="BR131" s="234">
        <v>100</v>
      </c>
      <c r="BS131" s="233" t="s">
        <v>5666</v>
      </c>
      <c r="BT131" s="232">
        <v>228</v>
      </c>
      <c r="BU131" s="234">
        <v>177</v>
      </c>
      <c r="BV131" s="238">
        <v>0.2</v>
      </c>
      <c r="BW131" s="239" t="s">
        <v>910</v>
      </c>
      <c r="BX131" s="233" t="s">
        <v>733</v>
      </c>
      <c r="BY131" s="235"/>
      <c r="BZ131" s="232">
        <v>26.6</v>
      </c>
      <c r="CA131" s="233" t="s">
        <v>733</v>
      </c>
      <c r="CB131" s="232">
        <v>740</v>
      </c>
      <c r="CC131" s="233" t="s">
        <v>5800</v>
      </c>
      <c r="CD131" s="233" t="s">
        <v>5668</v>
      </c>
      <c r="CE131" s="233" t="s">
        <v>3320</v>
      </c>
      <c r="CF131" s="233" t="s">
        <v>733</v>
      </c>
      <c r="CG131" s="233" t="s">
        <v>733</v>
      </c>
      <c r="CH131" s="232">
        <v>1790</v>
      </c>
      <c r="CI131" s="232">
        <v>1650</v>
      </c>
      <c r="CJ131" s="233" t="s">
        <v>6441</v>
      </c>
      <c r="CK131" s="232">
        <v>300</v>
      </c>
      <c r="CL131" s="232">
        <v>85</v>
      </c>
      <c r="CM131" s="232">
        <v>98.5</v>
      </c>
      <c r="CN131" s="232">
        <v>30</v>
      </c>
      <c r="CO131" s="237">
        <v>46660</v>
      </c>
      <c r="CP131" s="232">
        <v>2027</v>
      </c>
      <c r="CQ131" s="232">
        <v>0.4</v>
      </c>
      <c r="CR131" s="232">
        <v>8</v>
      </c>
      <c r="CS131" s="233" t="s">
        <v>8446</v>
      </c>
      <c r="CT131" s="232">
        <v>15000000</v>
      </c>
      <c r="CU131" s="233" t="s">
        <v>3320</v>
      </c>
      <c r="CV131" s="233" t="s">
        <v>3320</v>
      </c>
      <c r="CW131" s="233" t="s">
        <v>3320</v>
      </c>
      <c r="CX131" s="233" t="s">
        <v>3320</v>
      </c>
      <c r="CY131" s="233" t="s">
        <v>3320</v>
      </c>
      <c r="CZ131" s="233" t="s">
        <v>3320</v>
      </c>
      <c r="DA131" s="233" t="s">
        <v>3320</v>
      </c>
      <c r="DB131" s="233" t="s">
        <v>3320</v>
      </c>
      <c r="DC131" s="233" t="s">
        <v>3320</v>
      </c>
      <c r="DD131" s="233" t="s">
        <v>3320</v>
      </c>
      <c r="DE131" s="235"/>
      <c r="DF131" s="233" t="s">
        <v>3320</v>
      </c>
      <c r="DG131" s="233" t="s">
        <v>3320</v>
      </c>
      <c r="DH131" s="233" t="s">
        <v>3320</v>
      </c>
      <c r="DI131" s="233" t="s">
        <v>3320</v>
      </c>
      <c r="DJ131" s="233" t="s">
        <v>3320</v>
      </c>
      <c r="DK131" s="233" t="s">
        <v>3320</v>
      </c>
      <c r="DL131" s="235"/>
      <c r="DM131" s="233" t="s">
        <v>3320</v>
      </c>
      <c r="DN131" s="233" t="s">
        <v>3320</v>
      </c>
      <c r="DO131" s="233" t="s">
        <v>3320</v>
      </c>
      <c r="DP131" s="235"/>
      <c r="DQ131" s="233" t="s">
        <v>3320</v>
      </c>
      <c r="DR131" s="233" t="s">
        <v>3320</v>
      </c>
      <c r="DS131" s="233" t="s">
        <v>3320</v>
      </c>
      <c r="DT131" s="233" t="s">
        <v>3320</v>
      </c>
      <c r="DU131" s="233" t="s">
        <v>3320</v>
      </c>
      <c r="DV131" s="233" t="s">
        <v>3320</v>
      </c>
      <c r="DW131" s="233" t="s">
        <v>3320</v>
      </c>
      <c r="DX131" s="233" t="s">
        <v>3320</v>
      </c>
      <c r="DY131" s="233" t="s">
        <v>3320</v>
      </c>
      <c r="DZ131" s="233" t="s">
        <v>3320</v>
      </c>
      <c r="EA131" s="233" t="s">
        <v>3320</v>
      </c>
      <c r="EB131" s="233" t="s">
        <v>3320</v>
      </c>
      <c r="EC131" s="233" t="s">
        <v>3320</v>
      </c>
      <c r="ED131" s="233" t="s">
        <v>3320</v>
      </c>
      <c r="EE131" s="233" t="s">
        <v>3320</v>
      </c>
      <c r="EF131" s="233" t="s">
        <v>3320</v>
      </c>
      <c r="EG131" s="233" t="s">
        <v>3320</v>
      </c>
      <c r="EH131" s="233" t="s">
        <v>3320</v>
      </c>
      <c r="EI131" s="233" t="s">
        <v>3320</v>
      </c>
      <c r="EJ131" s="233" t="s">
        <v>3320</v>
      </c>
      <c r="EK131" s="233" t="s">
        <v>3320</v>
      </c>
      <c r="EL131" s="233" t="s">
        <v>3320</v>
      </c>
      <c r="EM131" s="233" t="s">
        <v>3320</v>
      </c>
      <c r="EN131" s="233" t="s">
        <v>3320</v>
      </c>
      <c r="EO131" s="233" t="s">
        <v>3320</v>
      </c>
      <c r="EP131" s="233" t="s">
        <v>3320</v>
      </c>
      <c r="EQ131" s="233" t="s">
        <v>3320</v>
      </c>
      <c r="ER131" s="233" t="s">
        <v>3320</v>
      </c>
      <c r="ES131" s="233" t="s">
        <v>3320</v>
      </c>
      <c r="ET131" s="233" t="s">
        <v>3320</v>
      </c>
      <c r="EU131" s="233" t="s">
        <v>3320</v>
      </c>
      <c r="EV131" s="233" t="s">
        <v>3320</v>
      </c>
      <c r="EW131" s="233" t="s">
        <v>3320</v>
      </c>
      <c r="EX131" s="233" t="s">
        <v>3320</v>
      </c>
      <c r="EY131" s="233" t="s">
        <v>3320</v>
      </c>
      <c r="EZ131" s="233" t="s">
        <v>3320</v>
      </c>
      <c r="FA131" s="233" t="s">
        <v>3320</v>
      </c>
      <c r="FB131" s="233" t="s">
        <v>3320</v>
      </c>
      <c r="FC131" s="233" t="s">
        <v>3320</v>
      </c>
      <c r="FD131" s="233" t="s">
        <v>3320</v>
      </c>
      <c r="FE131" s="233" t="s">
        <v>3320</v>
      </c>
      <c r="FF131" s="233" t="s">
        <v>3320</v>
      </c>
      <c r="FG131" s="233" t="s">
        <v>3320</v>
      </c>
      <c r="FH131" s="233" t="s">
        <v>3320</v>
      </c>
      <c r="FI131" s="233" t="s">
        <v>3320</v>
      </c>
      <c r="FJ131" s="233" t="s">
        <v>3320</v>
      </c>
      <c r="FK131" s="233" t="s">
        <v>3320</v>
      </c>
      <c r="FL131" s="233" t="s">
        <v>3320</v>
      </c>
      <c r="FM131" s="233" t="s">
        <v>3320</v>
      </c>
      <c r="FN131" s="240">
        <v>132000000</v>
      </c>
      <c r="FO131" s="232">
        <v>132</v>
      </c>
      <c r="FP131" s="233" t="s">
        <v>733</v>
      </c>
      <c r="FQ131" s="233" t="s">
        <v>733</v>
      </c>
      <c r="FR131" s="233" t="s">
        <v>733</v>
      </c>
      <c r="FS131" s="233" t="s">
        <v>733</v>
      </c>
      <c r="FT131" s="233" t="s">
        <v>8447</v>
      </c>
      <c r="FU131" s="233" t="s">
        <v>8448</v>
      </c>
      <c r="FV131" s="233" t="s">
        <v>8449</v>
      </c>
      <c r="FW131" s="241" t="s">
        <v>8445</v>
      </c>
      <c r="FX131" s="242">
        <v>230</v>
      </c>
      <c r="FY131" s="233" t="s">
        <v>8450</v>
      </c>
      <c r="FZ131" s="232">
        <v>94</v>
      </c>
      <c r="GA131" s="232">
        <v>10</v>
      </c>
      <c r="GB131" s="240">
        <v>5000</v>
      </c>
      <c r="GC131" s="240">
        <v>1830</v>
      </c>
      <c r="GD131" s="233" t="s">
        <v>8451</v>
      </c>
      <c r="GE131" s="233" t="s">
        <v>733</v>
      </c>
      <c r="GF131" s="233" t="s">
        <v>733</v>
      </c>
      <c r="GG131" s="233" t="s">
        <v>8452</v>
      </c>
      <c r="GH131" s="233" t="s">
        <v>733</v>
      </c>
      <c r="GI131" s="233" t="s">
        <v>733</v>
      </c>
      <c r="GJ131" s="233" t="s">
        <v>733</v>
      </c>
      <c r="GK131" s="233" t="s">
        <v>733</v>
      </c>
      <c r="GL131" s="233" t="s">
        <v>733</v>
      </c>
      <c r="GM131" s="243" t="s">
        <v>5676</v>
      </c>
      <c r="GN131" s="233" t="s">
        <v>3320</v>
      </c>
      <c r="GO131" s="233" t="s">
        <v>733</v>
      </c>
      <c r="GP131" s="233" t="s">
        <v>5721</v>
      </c>
      <c r="GQ131" s="233" t="s">
        <v>1214</v>
      </c>
      <c r="GR131" s="233" t="s">
        <v>1214</v>
      </c>
      <c r="GS131" s="233" t="s">
        <v>3320</v>
      </c>
      <c r="GT131" s="233" t="s">
        <v>3320</v>
      </c>
      <c r="GU131" s="233" t="s">
        <v>3320</v>
      </c>
      <c r="GV131" s="233" t="s">
        <v>1214</v>
      </c>
      <c r="GW131" s="233" t="s">
        <v>1214</v>
      </c>
      <c r="GX131" s="233" t="s">
        <v>3320</v>
      </c>
      <c r="GY131" s="233" t="s">
        <v>1214</v>
      </c>
      <c r="GZ131" s="233" t="s">
        <v>3320</v>
      </c>
      <c r="HA131" s="233" t="s">
        <v>8453</v>
      </c>
      <c r="HB131" s="233" t="s">
        <v>8454</v>
      </c>
      <c r="HC131" s="233" t="s">
        <v>3320</v>
      </c>
      <c r="HD131" s="233" t="s">
        <v>3320</v>
      </c>
      <c r="HE131" s="233" t="s">
        <v>3320</v>
      </c>
      <c r="HF131" s="233" t="s">
        <v>5759</v>
      </c>
      <c r="HG131" s="233" t="s">
        <v>1214</v>
      </c>
      <c r="HH131" s="244">
        <v>46083.737974537034</v>
      </c>
      <c r="HI131" s="244">
        <v>46084.815208333333</v>
      </c>
      <c r="HJ131" s="233" t="s">
        <v>5685</v>
      </c>
      <c r="HK131" s="233" t="s">
        <v>3320</v>
      </c>
      <c r="HL131" s="233" t="s">
        <v>3320</v>
      </c>
      <c r="HM131" s="233" t="s">
        <v>3320</v>
      </c>
      <c r="HN131" s="233" t="s">
        <v>3320</v>
      </c>
      <c r="HO131" s="233" t="s">
        <v>3320</v>
      </c>
      <c r="HP131" s="233" t="s">
        <v>3320</v>
      </c>
      <c r="HQ131" s="233" t="s">
        <v>3320</v>
      </c>
      <c r="HR131" s="233" t="s">
        <v>3320</v>
      </c>
      <c r="HS131" s="233" t="s">
        <v>3320</v>
      </c>
      <c r="HT131" s="233" t="s">
        <v>3320</v>
      </c>
      <c r="HU131" s="233" t="s">
        <v>3320</v>
      </c>
      <c r="HV131" s="233" t="s">
        <v>3320</v>
      </c>
      <c r="HW131" s="233" t="s">
        <v>3320</v>
      </c>
      <c r="HX131" s="233" t="s">
        <v>3320</v>
      </c>
      <c r="HY131" s="233" t="s">
        <v>3320</v>
      </c>
      <c r="HZ131" s="233" t="s">
        <v>3320</v>
      </c>
      <c r="IA131" s="233" t="s">
        <v>3320</v>
      </c>
      <c r="IB131" s="233" t="s">
        <v>3320</v>
      </c>
      <c r="IC131" s="233" t="s">
        <v>3320</v>
      </c>
      <c r="ID131" s="233" t="s">
        <v>3320</v>
      </c>
      <c r="IE131" s="233" t="s">
        <v>3320</v>
      </c>
      <c r="IF131" s="233" t="s">
        <v>3320</v>
      </c>
      <c r="IG131" s="233" t="s">
        <v>3320</v>
      </c>
      <c r="IH131" s="233" t="s">
        <v>3320</v>
      </c>
      <c r="II131" s="233" t="s">
        <v>3320</v>
      </c>
      <c r="IJ131" s="233" t="s">
        <v>3320</v>
      </c>
      <c r="IK131" s="233" t="s">
        <v>3320</v>
      </c>
      <c r="IL131" s="233" t="s">
        <v>3320</v>
      </c>
      <c r="IM131" s="233" t="s">
        <v>3320</v>
      </c>
      <c r="IN131" s="233" t="s">
        <v>3320</v>
      </c>
      <c r="IO131" s="233" t="s">
        <v>3320</v>
      </c>
      <c r="IP131" s="233" t="s">
        <v>3320</v>
      </c>
      <c r="IQ131" s="233" t="s">
        <v>3320</v>
      </c>
      <c r="IR131" s="233" t="s">
        <v>3320</v>
      </c>
      <c r="IS131" s="233" t="s">
        <v>3320</v>
      </c>
      <c r="IT131" s="233" t="s">
        <v>3320</v>
      </c>
      <c r="IU131" s="233" t="s">
        <v>3320</v>
      </c>
      <c r="IV131" s="233" t="s">
        <v>3320</v>
      </c>
      <c r="IW131" s="235"/>
      <c r="IX131" s="235"/>
      <c r="IY131" s="235"/>
      <c r="IZ131" s="235"/>
      <c r="JA131" s="235"/>
      <c r="JB131" s="233"/>
      <c r="JC131" s="233"/>
      <c r="JD131" s="233"/>
      <c r="JE131" s="235"/>
      <c r="JF131" s="232" t="s">
        <v>3320</v>
      </c>
      <c r="JG131" s="232" t="s">
        <v>3320</v>
      </c>
      <c r="JH131" s="232" t="s">
        <v>3320</v>
      </c>
      <c r="JI131" s="232" t="s">
        <v>3320</v>
      </c>
      <c r="JJ131" s="232" t="s">
        <v>3320</v>
      </c>
      <c r="JK131" s="233" t="s">
        <v>202</v>
      </c>
      <c r="JL131" s="235"/>
      <c r="JM131" s="235"/>
      <c r="JN131" s="235"/>
      <c r="JO131" s="232">
        <v>7</v>
      </c>
      <c r="JP131" s="232">
        <v>0</v>
      </c>
      <c r="JQ131" s="233"/>
      <c r="JR131" s="233"/>
      <c r="JS131" s="233"/>
      <c r="JT131" s="233"/>
      <c r="JU131" s="233"/>
      <c r="JV131" s="233"/>
      <c r="JW131" s="233"/>
      <c r="JX131" s="233"/>
      <c r="JY131" s="233"/>
      <c r="JZ131" s="233"/>
      <c r="KA131" s="233"/>
      <c r="KB131" s="233"/>
      <c r="KC131" s="233"/>
      <c r="KD131" s="233"/>
      <c r="KE131" s="233"/>
      <c r="KF131" s="233"/>
      <c r="KG131" s="233"/>
      <c r="KH131" s="233"/>
      <c r="KI131" s="233"/>
      <c r="KJ131" s="233"/>
      <c r="KK131" s="233"/>
      <c r="KL131" s="233"/>
      <c r="KM131" s="233"/>
      <c r="KN131" s="232" t="s">
        <v>3320</v>
      </c>
      <c r="KO131" s="232" t="s">
        <v>3320</v>
      </c>
      <c r="KP131" s="232" t="s">
        <v>3320</v>
      </c>
      <c r="KQ131" s="235"/>
      <c r="KR131" s="235"/>
      <c r="KS131" s="235"/>
      <c r="KT131" s="233"/>
      <c r="KU131" s="235"/>
      <c r="KV131" s="235"/>
      <c r="KW131" s="235"/>
      <c r="KX131" s="233"/>
      <c r="KY131" s="232">
        <v>100</v>
      </c>
      <c r="KZ131" s="236">
        <v>0</v>
      </c>
      <c r="LA131" s="235"/>
      <c r="LB131" s="232">
        <v>0</v>
      </c>
      <c r="LC131" s="233"/>
      <c r="LD131" s="235"/>
      <c r="LE131" s="235"/>
      <c r="LF131" s="235"/>
    </row>
    <row r="132" spans="1:318" ht="49.5" customHeight="1" thickBot="1">
      <c r="A132" s="231" t="s">
        <v>5638</v>
      </c>
      <c r="B132" s="232">
        <v>244</v>
      </c>
      <c r="C132" s="233" t="s">
        <v>8455</v>
      </c>
      <c r="D132" s="233" t="s">
        <v>8456</v>
      </c>
      <c r="E132" s="232">
        <v>244</v>
      </c>
      <c r="F132" s="235"/>
      <c r="G132" s="233" t="s">
        <v>310</v>
      </c>
      <c r="H132" s="233" t="s">
        <v>8457</v>
      </c>
      <c r="I132" s="234">
        <v>4</v>
      </c>
      <c r="J132" s="235"/>
      <c r="K132" s="234" t="s">
        <v>202</v>
      </c>
      <c r="L132" s="235"/>
      <c r="M132" s="234">
        <v>4</v>
      </c>
      <c r="N132" s="235"/>
      <c r="O132" s="235"/>
      <c r="P132" s="235"/>
      <c r="Q132" s="235"/>
      <c r="R132" s="234" t="s">
        <v>202</v>
      </c>
      <c r="S132" s="235"/>
      <c r="T132" s="235"/>
      <c r="U132" s="235"/>
      <c r="V132" s="233" t="s">
        <v>8458</v>
      </c>
      <c r="W132" s="233" t="s">
        <v>5643</v>
      </c>
      <c r="X132" s="232">
        <v>1</v>
      </c>
      <c r="Y132" s="232">
        <v>120</v>
      </c>
      <c r="Z132" s="236">
        <v>0</v>
      </c>
      <c r="AA132" s="236">
        <v>0</v>
      </c>
      <c r="AB132" s="232">
        <v>1</v>
      </c>
      <c r="AC132" s="233" t="s">
        <v>4576</v>
      </c>
      <c r="AD132" s="233" t="s">
        <v>8459</v>
      </c>
      <c r="AE132" s="234" t="s">
        <v>5645</v>
      </c>
      <c r="AF132" s="233" t="s">
        <v>5646</v>
      </c>
      <c r="AG132" s="234" t="s">
        <v>5645</v>
      </c>
      <c r="AH132" s="231" t="s">
        <v>4576</v>
      </c>
      <c r="AI132" s="233" t="s">
        <v>627</v>
      </c>
      <c r="AJ132" s="233" t="s">
        <v>8460</v>
      </c>
      <c r="AK132" s="233" t="s">
        <v>5698</v>
      </c>
      <c r="AL132" s="254" t="s">
        <v>8461</v>
      </c>
      <c r="AM132" s="235"/>
      <c r="AN132" s="233" t="s">
        <v>3320</v>
      </c>
      <c r="AO132" s="233" t="s">
        <v>8462</v>
      </c>
      <c r="AP132" s="233" t="s">
        <v>5698</v>
      </c>
      <c r="AQ132" s="233" t="s">
        <v>8463</v>
      </c>
      <c r="AR132" s="233" t="s">
        <v>8464</v>
      </c>
      <c r="AS132" s="233" t="s">
        <v>8465</v>
      </c>
      <c r="AT132" s="233" t="s">
        <v>733</v>
      </c>
      <c r="AU132" s="233" t="s">
        <v>733</v>
      </c>
      <c r="AV132" s="233" t="s">
        <v>733</v>
      </c>
      <c r="AW132" s="233" t="s">
        <v>3320</v>
      </c>
      <c r="AX132" s="233" t="s">
        <v>8466</v>
      </c>
      <c r="AY132" s="233" t="s">
        <v>733</v>
      </c>
      <c r="AZ132" s="233" t="s">
        <v>8467</v>
      </c>
      <c r="BA132" s="233" t="s">
        <v>8468</v>
      </c>
      <c r="BB132" s="233" t="s">
        <v>8469</v>
      </c>
      <c r="BC132" s="233" t="s">
        <v>8470</v>
      </c>
      <c r="BD132" s="233" t="s">
        <v>8471</v>
      </c>
      <c r="BE132" s="233" t="s">
        <v>8472</v>
      </c>
      <c r="BF132" s="234" t="s">
        <v>1214</v>
      </c>
      <c r="BG132" s="233" t="s">
        <v>3320</v>
      </c>
      <c r="BH132" s="233" t="s">
        <v>5663</v>
      </c>
      <c r="BI132" s="233" t="s">
        <v>5663</v>
      </c>
      <c r="BJ132" s="233" t="s">
        <v>3569</v>
      </c>
      <c r="BK132" s="233" t="s">
        <v>8473</v>
      </c>
      <c r="BL132" s="234">
        <v>115</v>
      </c>
      <c r="BM132" s="233" t="s">
        <v>5665</v>
      </c>
      <c r="BN132" s="237">
        <v>47848</v>
      </c>
      <c r="BO132" s="232">
        <v>59</v>
      </c>
      <c r="BP132" s="232">
        <v>2030</v>
      </c>
      <c r="BQ132" s="232">
        <v>120</v>
      </c>
      <c r="BR132" s="234">
        <v>120</v>
      </c>
      <c r="BS132" s="233" t="s">
        <v>5666</v>
      </c>
      <c r="BT132" s="232">
        <v>260000</v>
      </c>
      <c r="BU132" s="234">
        <v>332.99</v>
      </c>
      <c r="BV132" s="238">
        <v>0.32</v>
      </c>
      <c r="BW132" s="239" t="s">
        <v>910</v>
      </c>
      <c r="BX132" s="233" t="s">
        <v>733</v>
      </c>
      <c r="BY132" s="235"/>
      <c r="BZ132" s="232">
        <v>31.68</v>
      </c>
      <c r="CA132" s="233" t="s">
        <v>733</v>
      </c>
      <c r="CB132" s="232">
        <v>600</v>
      </c>
      <c r="CC132" s="233" t="s">
        <v>5667</v>
      </c>
      <c r="CD132" s="233" t="s">
        <v>5801</v>
      </c>
      <c r="CE132" s="233" t="s">
        <v>3320</v>
      </c>
      <c r="CF132" s="233" t="s">
        <v>733</v>
      </c>
      <c r="CG132" s="233" t="s">
        <v>733</v>
      </c>
      <c r="CH132" s="232">
        <v>2151.3000000000002</v>
      </c>
      <c r="CI132" s="232">
        <v>1909</v>
      </c>
      <c r="CJ132" s="233" t="s">
        <v>7468</v>
      </c>
      <c r="CK132" s="232">
        <v>365</v>
      </c>
      <c r="CL132" s="232">
        <v>85</v>
      </c>
      <c r="CM132" s="232">
        <v>97</v>
      </c>
      <c r="CN132" s="232">
        <v>35</v>
      </c>
      <c r="CO132" s="237">
        <v>47118</v>
      </c>
      <c r="CP132" s="232">
        <v>2028</v>
      </c>
      <c r="CQ132" s="232">
        <v>0.5</v>
      </c>
      <c r="CR132" s="232">
        <v>8</v>
      </c>
      <c r="CS132" s="233" t="s">
        <v>8474</v>
      </c>
      <c r="CT132" s="233" t="s">
        <v>3320</v>
      </c>
      <c r="CU132" s="233" t="s">
        <v>3320</v>
      </c>
      <c r="CV132" s="233" t="s">
        <v>3320</v>
      </c>
      <c r="CW132" s="233" t="s">
        <v>3320</v>
      </c>
      <c r="CX132" s="233" t="s">
        <v>3320</v>
      </c>
      <c r="CY132" s="233" t="s">
        <v>3320</v>
      </c>
      <c r="CZ132" s="233" t="s">
        <v>3320</v>
      </c>
      <c r="DA132" s="233" t="s">
        <v>3320</v>
      </c>
      <c r="DB132" s="233" t="s">
        <v>3320</v>
      </c>
      <c r="DC132" s="233" t="s">
        <v>3320</v>
      </c>
      <c r="DD132" s="233" t="s">
        <v>3320</v>
      </c>
      <c r="DE132" s="235"/>
      <c r="DF132" s="233" t="s">
        <v>3320</v>
      </c>
      <c r="DG132" s="233" t="s">
        <v>3320</v>
      </c>
      <c r="DH132" s="233" t="s">
        <v>3320</v>
      </c>
      <c r="DI132" s="233" t="s">
        <v>3320</v>
      </c>
      <c r="DJ132" s="233" t="s">
        <v>3320</v>
      </c>
      <c r="DK132" s="233" t="s">
        <v>3320</v>
      </c>
      <c r="DL132" s="235"/>
      <c r="DM132" s="233" t="s">
        <v>3320</v>
      </c>
      <c r="DN132" s="233" t="s">
        <v>3320</v>
      </c>
      <c r="DO132" s="233" t="s">
        <v>3320</v>
      </c>
      <c r="DP132" s="235"/>
      <c r="DQ132" s="233" t="s">
        <v>3320</v>
      </c>
      <c r="DR132" s="233" t="s">
        <v>3320</v>
      </c>
      <c r="DS132" s="233" t="s">
        <v>3320</v>
      </c>
      <c r="DT132" s="233" t="s">
        <v>3320</v>
      </c>
      <c r="DU132" s="233" t="s">
        <v>3320</v>
      </c>
      <c r="DV132" s="233" t="s">
        <v>3320</v>
      </c>
      <c r="DW132" s="233" t="s">
        <v>3320</v>
      </c>
      <c r="DX132" s="233" t="s">
        <v>3320</v>
      </c>
      <c r="DY132" s="233" t="s">
        <v>3320</v>
      </c>
      <c r="DZ132" s="233" t="s">
        <v>3320</v>
      </c>
      <c r="EA132" s="233" t="s">
        <v>3320</v>
      </c>
      <c r="EB132" s="233" t="s">
        <v>3320</v>
      </c>
      <c r="EC132" s="233" t="s">
        <v>3320</v>
      </c>
      <c r="ED132" s="233" t="s">
        <v>3320</v>
      </c>
      <c r="EE132" s="233" t="s">
        <v>3320</v>
      </c>
      <c r="EF132" s="233" t="s">
        <v>3320</v>
      </c>
      <c r="EG132" s="233" t="s">
        <v>3320</v>
      </c>
      <c r="EH132" s="233" t="s">
        <v>3320</v>
      </c>
      <c r="EI132" s="233" t="s">
        <v>3320</v>
      </c>
      <c r="EJ132" s="233" t="s">
        <v>3320</v>
      </c>
      <c r="EK132" s="233" t="s">
        <v>3320</v>
      </c>
      <c r="EL132" s="233" t="s">
        <v>3320</v>
      </c>
      <c r="EM132" s="233" t="s">
        <v>3320</v>
      </c>
      <c r="EN132" s="233" t="s">
        <v>3320</v>
      </c>
      <c r="EO132" s="233" t="s">
        <v>3320</v>
      </c>
      <c r="EP132" s="233" t="s">
        <v>3320</v>
      </c>
      <c r="EQ132" s="233" t="s">
        <v>3320</v>
      </c>
      <c r="ER132" s="233" t="s">
        <v>3320</v>
      </c>
      <c r="ES132" s="233" t="s">
        <v>3320</v>
      </c>
      <c r="ET132" s="233" t="s">
        <v>3320</v>
      </c>
      <c r="EU132" s="233" t="s">
        <v>3320</v>
      </c>
      <c r="EV132" s="233" t="s">
        <v>3320</v>
      </c>
      <c r="EW132" s="233" t="s">
        <v>3320</v>
      </c>
      <c r="EX132" s="233" t="s">
        <v>3320</v>
      </c>
      <c r="EY132" s="233" t="s">
        <v>3320</v>
      </c>
      <c r="EZ132" s="233" t="s">
        <v>3320</v>
      </c>
      <c r="FA132" s="233" t="s">
        <v>3320</v>
      </c>
      <c r="FB132" s="233" t="s">
        <v>3320</v>
      </c>
      <c r="FC132" s="233" t="s">
        <v>3320</v>
      </c>
      <c r="FD132" s="233" t="s">
        <v>3320</v>
      </c>
      <c r="FE132" s="233" t="s">
        <v>3320</v>
      </c>
      <c r="FF132" s="233" t="s">
        <v>3320</v>
      </c>
      <c r="FG132" s="233" t="s">
        <v>3320</v>
      </c>
      <c r="FH132" s="233" t="s">
        <v>3320</v>
      </c>
      <c r="FI132" s="233" t="s">
        <v>3320</v>
      </c>
      <c r="FJ132" s="233" t="s">
        <v>3320</v>
      </c>
      <c r="FK132" s="233" t="s">
        <v>3320</v>
      </c>
      <c r="FL132" s="233" t="s">
        <v>3320</v>
      </c>
      <c r="FM132" s="233" t="s">
        <v>3320</v>
      </c>
      <c r="FN132" s="240">
        <v>150000000</v>
      </c>
      <c r="FO132" s="232">
        <v>150</v>
      </c>
      <c r="FP132" s="233" t="s">
        <v>1214</v>
      </c>
      <c r="FQ132" s="233" t="s">
        <v>733</v>
      </c>
      <c r="FR132" s="233" t="s">
        <v>733</v>
      </c>
      <c r="FS132" s="233" t="s">
        <v>733</v>
      </c>
      <c r="FT132" s="233" t="s">
        <v>1374</v>
      </c>
      <c r="FU132" s="233" t="s">
        <v>8475</v>
      </c>
      <c r="FV132" s="233" t="s">
        <v>8476</v>
      </c>
      <c r="FW132" s="241" t="s">
        <v>8473</v>
      </c>
      <c r="FX132" s="242">
        <v>115</v>
      </c>
      <c r="FY132" s="233" t="s">
        <v>8477</v>
      </c>
      <c r="FZ132" s="240">
        <v>150000000</v>
      </c>
      <c r="GA132" s="233" t="s">
        <v>3320</v>
      </c>
      <c r="GB132" s="233" t="s">
        <v>3320</v>
      </c>
      <c r="GC132" s="233" t="s">
        <v>3320</v>
      </c>
      <c r="GD132" s="233" t="s">
        <v>8478</v>
      </c>
      <c r="GE132" s="233" t="s">
        <v>733</v>
      </c>
      <c r="GF132" s="233" t="s">
        <v>733</v>
      </c>
      <c r="GG132" s="233" t="s">
        <v>5807</v>
      </c>
      <c r="GH132" s="233" t="s">
        <v>733</v>
      </c>
      <c r="GI132" s="233" t="s">
        <v>1214</v>
      </c>
      <c r="GJ132" s="233" t="s">
        <v>1214</v>
      </c>
      <c r="GK132" s="233" t="s">
        <v>733</v>
      </c>
      <c r="GL132" s="233" t="s">
        <v>733</v>
      </c>
      <c r="GM132" s="243" t="s">
        <v>5676</v>
      </c>
      <c r="GN132" s="233" t="s">
        <v>3320</v>
      </c>
      <c r="GO132" s="233" t="s">
        <v>733</v>
      </c>
      <c r="GP132" s="233" t="s">
        <v>5721</v>
      </c>
      <c r="GQ132" s="233" t="s">
        <v>733</v>
      </c>
      <c r="GR132" s="233" t="s">
        <v>5679</v>
      </c>
      <c r="GS132" s="233" t="s">
        <v>3320</v>
      </c>
      <c r="GT132" s="233" t="s">
        <v>3320</v>
      </c>
      <c r="GU132" s="232">
        <v>0.6</v>
      </c>
      <c r="GV132" s="233" t="s">
        <v>1214</v>
      </c>
      <c r="GW132" s="233" t="s">
        <v>1214</v>
      </c>
      <c r="GX132" s="233" t="s">
        <v>3320</v>
      </c>
      <c r="GY132" s="233" t="s">
        <v>1214</v>
      </c>
      <c r="GZ132" s="233" t="s">
        <v>3320</v>
      </c>
      <c r="HA132" s="233" t="s">
        <v>3320</v>
      </c>
      <c r="HB132" s="233" t="s">
        <v>3320</v>
      </c>
      <c r="HC132" s="233" t="s">
        <v>3320</v>
      </c>
      <c r="HD132" s="233" t="s">
        <v>3320</v>
      </c>
      <c r="HE132" s="233" t="s">
        <v>3320</v>
      </c>
      <c r="HF132" s="233" t="s">
        <v>733</v>
      </c>
      <c r="HG132" s="233" t="s">
        <v>1214</v>
      </c>
      <c r="HH132" s="244">
        <v>46084.582708333335</v>
      </c>
      <c r="HI132" s="244">
        <v>46084.793622685182</v>
      </c>
      <c r="HJ132" s="233" t="s">
        <v>5685</v>
      </c>
      <c r="HK132" s="233" t="s">
        <v>3320</v>
      </c>
      <c r="HL132" s="233" t="s">
        <v>3320</v>
      </c>
      <c r="HM132" s="233" t="s">
        <v>3320</v>
      </c>
      <c r="HN132" s="233" t="s">
        <v>3320</v>
      </c>
      <c r="HO132" s="233" t="s">
        <v>3320</v>
      </c>
      <c r="HP132" s="233" t="s">
        <v>3320</v>
      </c>
      <c r="HQ132" s="233" t="s">
        <v>3320</v>
      </c>
      <c r="HR132" s="233" t="s">
        <v>3320</v>
      </c>
      <c r="HS132" s="233" t="s">
        <v>3320</v>
      </c>
      <c r="HT132" s="233" t="s">
        <v>3320</v>
      </c>
      <c r="HU132" s="233" t="s">
        <v>3320</v>
      </c>
      <c r="HV132" s="233" t="s">
        <v>3320</v>
      </c>
      <c r="HW132" s="233" t="s">
        <v>3320</v>
      </c>
      <c r="HX132" s="233" t="s">
        <v>3320</v>
      </c>
      <c r="HY132" s="233" t="s">
        <v>3320</v>
      </c>
      <c r="HZ132" s="233" t="s">
        <v>3320</v>
      </c>
      <c r="IA132" s="233" t="s">
        <v>3320</v>
      </c>
      <c r="IB132" s="233" t="s">
        <v>3320</v>
      </c>
      <c r="IC132" s="233" t="s">
        <v>3320</v>
      </c>
      <c r="ID132" s="233" t="s">
        <v>3320</v>
      </c>
      <c r="IE132" s="233" t="s">
        <v>3320</v>
      </c>
      <c r="IF132" s="233" t="s">
        <v>3320</v>
      </c>
      <c r="IG132" s="233" t="s">
        <v>3320</v>
      </c>
      <c r="IH132" s="233" t="s">
        <v>3320</v>
      </c>
      <c r="II132" s="233" t="s">
        <v>3320</v>
      </c>
      <c r="IJ132" s="233" t="s">
        <v>3320</v>
      </c>
      <c r="IK132" s="233" t="s">
        <v>3320</v>
      </c>
      <c r="IL132" s="233" t="s">
        <v>3320</v>
      </c>
      <c r="IM132" s="233" t="s">
        <v>3320</v>
      </c>
      <c r="IN132" s="233" t="s">
        <v>3320</v>
      </c>
      <c r="IO132" s="233" t="s">
        <v>3320</v>
      </c>
      <c r="IP132" s="233" t="s">
        <v>3320</v>
      </c>
      <c r="IQ132" s="233" t="s">
        <v>3320</v>
      </c>
      <c r="IR132" s="233" t="s">
        <v>3320</v>
      </c>
      <c r="IS132" s="233" t="s">
        <v>3320</v>
      </c>
      <c r="IT132" s="233" t="s">
        <v>3320</v>
      </c>
      <c r="IU132" s="233" t="s">
        <v>3320</v>
      </c>
      <c r="IV132" s="233" t="s">
        <v>3320</v>
      </c>
      <c r="IW132" s="235"/>
      <c r="IX132" s="235"/>
      <c r="IY132" s="235"/>
      <c r="IZ132" s="235"/>
      <c r="JA132" s="235"/>
      <c r="JB132" s="233"/>
      <c r="JC132" s="233"/>
      <c r="JD132" s="233"/>
      <c r="JE132" s="235"/>
      <c r="JF132" s="232" t="s">
        <v>3320</v>
      </c>
      <c r="JG132" s="232" t="s">
        <v>3320</v>
      </c>
      <c r="JH132" s="232" t="s">
        <v>3320</v>
      </c>
      <c r="JI132" s="232" t="s">
        <v>3320</v>
      </c>
      <c r="JJ132" s="232" t="s">
        <v>3320</v>
      </c>
      <c r="JK132" s="233" t="s">
        <v>202</v>
      </c>
      <c r="JL132" s="235"/>
      <c r="JM132" s="235"/>
      <c r="JN132" s="235"/>
      <c r="JO132" s="232">
        <v>2</v>
      </c>
      <c r="JP132" s="232">
        <v>0</v>
      </c>
      <c r="JQ132" s="233"/>
      <c r="JR132" s="233"/>
      <c r="JS132" s="233"/>
      <c r="JT132" s="233"/>
      <c r="JU132" s="233"/>
      <c r="JV132" s="233"/>
      <c r="JW132" s="233"/>
      <c r="JX132" s="233"/>
      <c r="JY132" s="233"/>
      <c r="JZ132" s="233"/>
      <c r="KA132" s="233"/>
      <c r="KB132" s="233"/>
      <c r="KC132" s="233"/>
      <c r="KD132" s="233"/>
      <c r="KE132" s="233"/>
      <c r="KF132" s="233"/>
      <c r="KG132" s="233"/>
      <c r="KH132" s="233"/>
      <c r="KI132" s="233"/>
      <c r="KJ132" s="233"/>
      <c r="KK132" s="233"/>
      <c r="KL132" s="233"/>
      <c r="KM132" s="233"/>
      <c r="KN132" s="232" t="s">
        <v>3320</v>
      </c>
      <c r="KO132" s="232" t="s">
        <v>3320</v>
      </c>
      <c r="KP132" s="232" t="s">
        <v>3320</v>
      </c>
      <c r="KQ132" s="235"/>
      <c r="KR132" s="235"/>
      <c r="KS132" s="235"/>
      <c r="KT132" s="233"/>
      <c r="KU132" s="235"/>
      <c r="KV132" s="235"/>
      <c r="KW132" s="235"/>
      <c r="KX132" s="233"/>
      <c r="KY132" s="232">
        <v>120</v>
      </c>
      <c r="KZ132" s="236">
        <v>0</v>
      </c>
      <c r="LA132" s="235"/>
      <c r="LB132" s="232">
        <v>0</v>
      </c>
      <c r="LC132" s="233"/>
      <c r="LD132" s="235"/>
      <c r="LE132" s="235"/>
      <c r="LF132" s="235"/>
    </row>
    <row r="133" spans="1:318" ht="49.5" customHeight="1" thickBot="1">
      <c r="A133" s="231" t="s">
        <v>5638</v>
      </c>
      <c r="B133" s="232">
        <v>940</v>
      </c>
      <c r="C133" s="233" t="s">
        <v>8479</v>
      </c>
      <c r="D133" s="233" t="s">
        <v>8480</v>
      </c>
      <c r="E133" s="232">
        <v>940</v>
      </c>
      <c r="F133" s="235"/>
      <c r="G133" s="233" t="s">
        <v>5641</v>
      </c>
      <c r="H133" s="233" t="s">
        <v>525</v>
      </c>
      <c r="I133" s="234">
        <v>4</v>
      </c>
      <c r="J133" s="235"/>
      <c r="K133" s="234" t="s">
        <v>202</v>
      </c>
      <c r="L133" s="235"/>
      <c r="M133" s="234">
        <v>4</v>
      </c>
      <c r="N133" s="235"/>
      <c r="O133" s="235"/>
      <c r="P133" s="235"/>
      <c r="Q133" s="235"/>
      <c r="R133" s="234" t="s">
        <v>202</v>
      </c>
      <c r="S133" s="235"/>
      <c r="T133" s="235"/>
      <c r="U133" s="235"/>
      <c r="V133" s="233" t="s">
        <v>8481</v>
      </c>
      <c r="W133" s="233" t="s">
        <v>5643</v>
      </c>
      <c r="X133" s="232">
        <v>1</v>
      </c>
      <c r="Y133" s="232">
        <v>62</v>
      </c>
      <c r="Z133" s="236">
        <v>0</v>
      </c>
      <c r="AA133" s="236">
        <v>0</v>
      </c>
      <c r="AB133" s="232">
        <v>1</v>
      </c>
      <c r="AC133" s="233" t="s">
        <v>5644</v>
      </c>
      <c r="AD133" s="233" t="s">
        <v>5644</v>
      </c>
      <c r="AE133" s="234" t="s">
        <v>5645</v>
      </c>
      <c r="AF133" s="233" t="s">
        <v>5646</v>
      </c>
      <c r="AG133" s="234" t="s">
        <v>5645</v>
      </c>
      <c r="AH133" s="233" t="s">
        <v>8482</v>
      </c>
      <c r="AI133" s="233" t="s">
        <v>525</v>
      </c>
      <c r="AJ133" s="233" t="s">
        <v>7542</v>
      </c>
      <c r="AK133" s="233" t="s">
        <v>5648</v>
      </c>
      <c r="AL133" s="233" t="s">
        <v>5649</v>
      </c>
      <c r="AM133" s="233" t="s">
        <v>5650</v>
      </c>
      <c r="AN133" s="233" t="s">
        <v>525</v>
      </c>
      <c r="AO133" s="233" t="s">
        <v>5651</v>
      </c>
      <c r="AP133" s="233" t="s">
        <v>5652</v>
      </c>
      <c r="AQ133" s="233" t="s">
        <v>5653</v>
      </c>
      <c r="AR133" s="233" t="s">
        <v>5654</v>
      </c>
      <c r="AS133" s="233" t="s">
        <v>5655</v>
      </c>
      <c r="AT133" s="233" t="s">
        <v>733</v>
      </c>
      <c r="AU133" s="233" t="s">
        <v>733</v>
      </c>
      <c r="AV133" s="233" t="s">
        <v>733</v>
      </c>
      <c r="AW133" s="233" t="s">
        <v>3320</v>
      </c>
      <c r="AX133" s="233" t="s">
        <v>5656</v>
      </c>
      <c r="AY133" s="233" t="s">
        <v>733</v>
      </c>
      <c r="AZ133" s="233" t="s">
        <v>5657</v>
      </c>
      <c r="BA133" s="233" t="s">
        <v>5658</v>
      </c>
      <c r="BB133" s="233" t="s">
        <v>5659</v>
      </c>
      <c r="BC133" s="233" t="s">
        <v>5660</v>
      </c>
      <c r="BD133" s="233" t="s">
        <v>5661</v>
      </c>
      <c r="BE133" s="233" t="s">
        <v>5662</v>
      </c>
      <c r="BF133" s="234" t="s">
        <v>1214</v>
      </c>
      <c r="BG133" s="233" t="s">
        <v>3320</v>
      </c>
      <c r="BH133" s="233" t="s">
        <v>2043</v>
      </c>
      <c r="BI133" s="233" t="s">
        <v>2043</v>
      </c>
      <c r="BJ133" s="233" t="s">
        <v>3589</v>
      </c>
      <c r="BK133" s="233" t="s">
        <v>8483</v>
      </c>
      <c r="BL133" s="234">
        <v>115</v>
      </c>
      <c r="BM133" s="233" t="s">
        <v>5665</v>
      </c>
      <c r="BN133" s="237">
        <v>47209</v>
      </c>
      <c r="BO133" s="232">
        <v>18</v>
      </c>
      <c r="BP133" s="232">
        <v>2029</v>
      </c>
      <c r="BQ133" s="232">
        <v>62</v>
      </c>
      <c r="BR133" s="234">
        <v>62</v>
      </c>
      <c r="BS133" s="233" t="s">
        <v>5666</v>
      </c>
      <c r="BT133" s="232">
        <v>374</v>
      </c>
      <c r="BU133" s="234">
        <v>190</v>
      </c>
      <c r="BV133" s="238">
        <v>0.35</v>
      </c>
      <c r="BW133" s="239" t="s">
        <v>910</v>
      </c>
      <c r="BX133" s="233" t="s">
        <v>733</v>
      </c>
      <c r="BY133" s="235"/>
      <c r="BZ133" s="232">
        <v>26.98</v>
      </c>
      <c r="CA133" s="233" t="s">
        <v>1214</v>
      </c>
      <c r="CB133" s="232">
        <v>650</v>
      </c>
      <c r="CC133" s="233" t="s">
        <v>5667</v>
      </c>
      <c r="CD133" s="233" t="s">
        <v>5668</v>
      </c>
      <c r="CE133" s="233" t="s">
        <v>3320</v>
      </c>
      <c r="CF133" s="233" t="s">
        <v>733</v>
      </c>
      <c r="CG133" s="233" t="s">
        <v>1214</v>
      </c>
      <c r="CH133" s="232">
        <v>1889</v>
      </c>
      <c r="CI133" s="232">
        <v>1756.8</v>
      </c>
      <c r="CJ133" s="233" t="s">
        <v>8484</v>
      </c>
      <c r="CK133" s="232">
        <v>365</v>
      </c>
      <c r="CL133" s="232">
        <v>90</v>
      </c>
      <c r="CM133" s="232">
        <v>98</v>
      </c>
      <c r="CN133" s="232">
        <v>25</v>
      </c>
      <c r="CO133" s="237">
        <v>46640</v>
      </c>
      <c r="CP133" s="232">
        <v>2027</v>
      </c>
      <c r="CQ133" s="232">
        <v>0.4</v>
      </c>
      <c r="CR133" s="232">
        <v>8</v>
      </c>
      <c r="CS133" s="233" t="s">
        <v>8485</v>
      </c>
      <c r="CT133" s="232">
        <v>769360</v>
      </c>
      <c r="CU133" s="233" t="s">
        <v>3320</v>
      </c>
      <c r="CV133" s="233" t="s">
        <v>3320</v>
      </c>
      <c r="CW133" s="233" t="s">
        <v>3320</v>
      </c>
      <c r="CX133" s="233" t="s">
        <v>3320</v>
      </c>
      <c r="CY133" s="233" t="s">
        <v>3320</v>
      </c>
      <c r="CZ133" s="233" t="s">
        <v>3320</v>
      </c>
      <c r="DA133" s="233" t="s">
        <v>3320</v>
      </c>
      <c r="DB133" s="233" t="s">
        <v>3320</v>
      </c>
      <c r="DC133" s="233" t="s">
        <v>3320</v>
      </c>
      <c r="DD133" s="233" t="s">
        <v>3320</v>
      </c>
      <c r="DE133" s="235"/>
      <c r="DF133" s="233" t="s">
        <v>3320</v>
      </c>
      <c r="DG133" s="233" t="s">
        <v>3320</v>
      </c>
      <c r="DH133" s="233" t="s">
        <v>3320</v>
      </c>
      <c r="DI133" s="233" t="s">
        <v>3320</v>
      </c>
      <c r="DJ133" s="233" t="s">
        <v>3320</v>
      </c>
      <c r="DK133" s="233" t="s">
        <v>3320</v>
      </c>
      <c r="DL133" s="235"/>
      <c r="DM133" s="233" t="s">
        <v>3320</v>
      </c>
      <c r="DN133" s="233" t="s">
        <v>3320</v>
      </c>
      <c r="DO133" s="233" t="s">
        <v>3320</v>
      </c>
      <c r="DP133" s="235"/>
      <c r="DQ133" s="233" t="s">
        <v>3320</v>
      </c>
      <c r="DR133" s="233" t="s">
        <v>3320</v>
      </c>
      <c r="DS133" s="233" t="s">
        <v>3320</v>
      </c>
      <c r="DT133" s="233" t="s">
        <v>3320</v>
      </c>
      <c r="DU133" s="233" t="s">
        <v>3320</v>
      </c>
      <c r="DV133" s="233" t="s">
        <v>3320</v>
      </c>
      <c r="DW133" s="233" t="s">
        <v>3320</v>
      </c>
      <c r="DX133" s="233" t="s">
        <v>3320</v>
      </c>
      <c r="DY133" s="233" t="s">
        <v>3320</v>
      </c>
      <c r="DZ133" s="233" t="s">
        <v>3320</v>
      </c>
      <c r="EA133" s="233" t="s">
        <v>3320</v>
      </c>
      <c r="EB133" s="233" t="s">
        <v>3320</v>
      </c>
      <c r="EC133" s="233" t="s">
        <v>3320</v>
      </c>
      <c r="ED133" s="233" t="s">
        <v>3320</v>
      </c>
      <c r="EE133" s="233" t="s">
        <v>3320</v>
      </c>
      <c r="EF133" s="233" t="s">
        <v>3320</v>
      </c>
      <c r="EG133" s="233" t="s">
        <v>3320</v>
      </c>
      <c r="EH133" s="233" t="s">
        <v>3320</v>
      </c>
      <c r="EI133" s="233" t="s">
        <v>3320</v>
      </c>
      <c r="EJ133" s="233" t="s">
        <v>3320</v>
      </c>
      <c r="EK133" s="233" t="s">
        <v>3320</v>
      </c>
      <c r="EL133" s="233" t="s">
        <v>3320</v>
      </c>
      <c r="EM133" s="233" t="s">
        <v>3320</v>
      </c>
      <c r="EN133" s="233" t="s">
        <v>3320</v>
      </c>
      <c r="EO133" s="233" t="s">
        <v>3320</v>
      </c>
      <c r="EP133" s="233" t="s">
        <v>3320</v>
      </c>
      <c r="EQ133" s="233" t="s">
        <v>3320</v>
      </c>
      <c r="ER133" s="233" t="s">
        <v>3320</v>
      </c>
      <c r="ES133" s="233" t="s">
        <v>3320</v>
      </c>
      <c r="ET133" s="233" t="s">
        <v>3320</v>
      </c>
      <c r="EU133" s="233" t="s">
        <v>3320</v>
      </c>
      <c r="EV133" s="233" t="s">
        <v>3320</v>
      </c>
      <c r="EW133" s="233" t="s">
        <v>3320</v>
      </c>
      <c r="EX133" s="233" t="s">
        <v>3320</v>
      </c>
      <c r="EY133" s="233" t="s">
        <v>3320</v>
      </c>
      <c r="EZ133" s="233" t="s">
        <v>3320</v>
      </c>
      <c r="FA133" s="233" t="s">
        <v>3320</v>
      </c>
      <c r="FB133" s="233" t="s">
        <v>3320</v>
      </c>
      <c r="FC133" s="233" t="s">
        <v>3320</v>
      </c>
      <c r="FD133" s="233" t="s">
        <v>3320</v>
      </c>
      <c r="FE133" s="233" t="s">
        <v>3320</v>
      </c>
      <c r="FF133" s="233" t="s">
        <v>3320</v>
      </c>
      <c r="FG133" s="233" t="s">
        <v>3320</v>
      </c>
      <c r="FH133" s="233" t="s">
        <v>3320</v>
      </c>
      <c r="FI133" s="233" t="s">
        <v>3320</v>
      </c>
      <c r="FJ133" s="233" t="s">
        <v>3320</v>
      </c>
      <c r="FK133" s="233" t="s">
        <v>3320</v>
      </c>
      <c r="FL133" s="233" t="s">
        <v>3320</v>
      </c>
      <c r="FM133" s="233" t="s">
        <v>3320</v>
      </c>
      <c r="FN133" s="240">
        <v>76936000</v>
      </c>
      <c r="FO133" s="232">
        <v>77</v>
      </c>
      <c r="FP133" s="233" t="s">
        <v>1214</v>
      </c>
      <c r="FQ133" s="233" t="s">
        <v>733</v>
      </c>
      <c r="FR133" s="233" t="s">
        <v>733</v>
      </c>
      <c r="FS133" s="233" t="s">
        <v>733</v>
      </c>
      <c r="FT133" s="233" t="s">
        <v>519</v>
      </c>
      <c r="FU133" s="233" t="s">
        <v>8486</v>
      </c>
      <c r="FV133" s="233" t="s">
        <v>8487</v>
      </c>
      <c r="FW133" s="241" t="s">
        <v>8483</v>
      </c>
      <c r="FX133" s="242">
        <v>115</v>
      </c>
      <c r="FY133" s="233" t="s">
        <v>8488</v>
      </c>
      <c r="FZ133" s="240">
        <v>76936000</v>
      </c>
      <c r="GA133" s="240">
        <v>9000000</v>
      </c>
      <c r="GB133" s="240">
        <v>1433</v>
      </c>
      <c r="GC133" s="240">
        <v>40208</v>
      </c>
      <c r="GD133" s="233" t="s">
        <v>8489</v>
      </c>
      <c r="GE133" s="233" t="s">
        <v>1214</v>
      </c>
      <c r="GF133" s="233" t="s">
        <v>1214</v>
      </c>
      <c r="GG133" s="233" t="s">
        <v>5675</v>
      </c>
      <c r="GH133" s="233" t="s">
        <v>1214</v>
      </c>
      <c r="GI133" s="233" t="s">
        <v>1214</v>
      </c>
      <c r="GJ133" s="233" t="s">
        <v>1214</v>
      </c>
      <c r="GK133" s="233" t="s">
        <v>733</v>
      </c>
      <c r="GL133" s="233" t="s">
        <v>1214</v>
      </c>
      <c r="GM133" s="243" t="s">
        <v>5676</v>
      </c>
      <c r="GN133" s="233" t="s">
        <v>3320</v>
      </c>
      <c r="GO133" s="233" t="s">
        <v>733</v>
      </c>
      <c r="GP133" s="233" t="s">
        <v>5721</v>
      </c>
      <c r="GQ133" s="233" t="s">
        <v>733</v>
      </c>
      <c r="GR133" s="233" t="s">
        <v>5679</v>
      </c>
      <c r="GS133" s="233" t="s">
        <v>3320</v>
      </c>
      <c r="GT133" s="233" t="s">
        <v>3320</v>
      </c>
      <c r="GU133" s="232">
        <v>0.6</v>
      </c>
      <c r="GV133" s="233" t="s">
        <v>733</v>
      </c>
      <c r="GW133" s="233" t="s">
        <v>5679</v>
      </c>
      <c r="GX133" s="233" t="s">
        <v>8490</v>
      </c>
      <c r="GY133" s="233" t="s">
        <v>733</v>
      </c>
      <c r="GZ133" s="233" t="s">
        <v>3320</v>
      </c>
      <c r="HA133" s="233" t="s">
        <v>8491</v>
      </c>
      <c r="HB133" s="233" t="s">
        <v>8492</v>
      </c>
      <c r="HC133" s="233" t="s">
        <v>6273</v>
      </c>
      <c r="HD133" s="233" t="s">
        <v>5684</v>
      </c>
      <c r="HE133" s="233" t="s">
        <v>5684</v>
      </c>
      <c r="HF133" s="233" t="s">
        <v>733</v>
      </c>
      <c r="HG133" s="233" t="s">
        <v>733</v>
      </c>
      <c r="HH133" s="244">
        <v>46080.50409722222</v>
      </c>
      <c r="HI133" s="244">
        <v>46084.505972222221</v>
      </c>
      <c r="HJ133" s="233" t="s">
        <v>5685</v>
      </c>
      <c r="HK133" s="233" t="s">
        <v>3320</v>
      </c>
      <c r="HL133" s="233" t="s">
        <v>3320</v>
      </c>
      <c r="HM133" s="233" t="s">
        <v>3320</v>
      </c>
      <c r="HN133" s="233" t="s">
        <v>3320</v>
      </c>
      <c r="HO133" s="233" t="s">
        <v>3320</v>
      </c>
      <c r="HP133" s="233" t="s">
        <v>3320</v>
      </c>
      <c r="HQ133" s="233" t="s">
        <v>3320</v>
      </c>
      <c r="HR133" s="233" t="s">
        <v>3320</v>
      </c>
      <c r="HS133" s="233" t="s">
        <v>3320</v>
      </c>
      <c r="HT133" s="233" t="s">
        <v>3320</v>
      </c>
      <c r="HU133" s="233" t="s">
        <v>3320</v>
      </c>
      <c r="HV133" s="233" t="s">
        <v>3320</v>
      </c>
      <c r="HW133" s="233" t="s">
        <v>3320</v>
      </c>
      <c r="HX133" s="233" t="s">
        <v>3320</v>
      </c>
      <c r="HY133" s="233" t="s">
        <v>3320</v>
      </c>
      <c r="HZ133" s="233" t="s">
        <v>3320</v>
      </c>
      <c r="IA133" s="233" t="s">
        <v>3320</v>
      </c>
      <c r="IB133" s="233" t="s">
        <v>3320</v>
      </c>
      <c r="IC133" s="233" t="s">
        <v>3320</v>
      </c>
      <c r="ID133" s="233" t="s">
        <v>3320</v>
      </c>
      <c r="IE133" s="233" t="s">
        <v>3320</v>
      </c>
      <c r="IF133" s="233" t="s">
        <v>3320</v>
      </c>
      <c r="IG133" s="233" t="s">
        <v>3320</v>
      </c>
      <c r="IH133" s="233" t="s">
        <v>3320</v>
      </c>
      <c r="II133" s="233" t="s">
        <v>3320</v>
      </c>
      <c r="IJ133" s="233" t="s">
        <v>3320</v>
      </c>
      <c r="IK133" s="233" t="s">
        <v>3320</v>
      </c>
      <c r="IL133" s="233" t="s">
        <v>3320</v>
      </c>
      <c r="IM133" s="233" t="s">
        <v>3320</v>
      </c>
      <c r="IN133" s="233" t="s">
        <v>3320</v>
      </c>
      <c r="IO133" s="233" t="s">
        <v>3320</v>
      </c>
      <c r="IP133" s="233" t="s">
        <v>3320</v>
      </c>
      <c r="IQ133" s="233" t="s">
        <v>3320</v>
      </c>
      <c r="IR133" s="233" t="s">
        <v>3320</v>
      </c>
      <c r="IS133" s="233" t="s">
        <v>3320</v>
      </c>
      <c r="IT133" s="233" t="s">
        <v>3320</v>
      </c>
      <c r="IU133" s="233" t="s">
        <v>3320</v>
      </c>
      <c r="IV133" s="233" t="s">
        <v>3320</v>
      </c>
      <c r="IW133" s="233" t="s">
        <v>6212</v>
      </c>
      <c r="IX133" s="234" t="s">
        <v>5774</v>
      </c>
      <c r="IY133" s="234" t="s">
        <v>5774</v>
      </c>
      <c r="IZ133" s="233" t="s">
        <v>5775</v>
      </c>
      <c r="JA133" s="235"/>
      <c r="JB133" s="233"/>
      <c r="JC133" s="233"/>
      <c r="JD133" s="233"/>
      <c r="JE133" s="235"/>
      <c r="JF133" s="232" t="s">
        <v>3320</v>
      </c>
      <c r="JG133" s="232" t="s">
        <v>3320</v>
      </c>
      <c r="JH133" s="232" t="s">
        <v>3320</v>
      </c>
      <c r="JI133" s="232" t="s">
        <v>3320</v>
      </c>
      <c r="JJ133" s="232" t="s">
        <v>3320</v>
      </c>
      <c r="JK133" s="233" t="s">
        <v>202</v>
      </c>
      <c r="JL133" s="235"/>
      <c r="JM133" s="235"/>
      <c r="JN133" s="235"/>
      <c r="JO133" s="232">
        <v>5</v>
      </c>
      <c r="JP133" s="232">
        <v>0</v>
      </c>
      <c r="JQ133" s="233"/>
      <c r="JR133" s="233"/>
      <c r="JS133" s="233"/>
      <c r="JT133" s="233"/>
      <c r="JU133" s="233"/>
      <c r="JV133" s="233"/>
      <c r="JW133" s="233"/>
      <c r="JX133" s="233"/>
      <c r="JY133" s="233"/>
      <c r="JZ133" s="233"/>
      <c r="KA133" s="233"/>
      <c r="KB133" s="233"/>
      <c r="KC133" s="233"/>
      <c r="KD133" s="233"/>
      <c r="KE133" s="233"/>
      <c r="KF133" s="233"/>
      <c r="KG133" s="233"/>
      <c r="KH133" s="233"/>
      <c r="KI133" s="233"/>
      <c r="KJ133" s="233"/>
      <c r="KK133" s="233"/>
      <c r="KL133" s="233"/>
      <c r="KM133" s="233"/>
      <c r="KN133" s="232" t="s">
        <v>3320</v>
      </c>
      <c r="KO133" s="232" t="s">
        <v>3320</v>
      </c>
      <c r="KP133" s="232" t="s">
        <v>3320</v>
      </c>
      <c r="KQ133" s="235"/>
      <c r="KR133" s="235"/>
      <c r="KS133" s="235"/>
      <c r="KT133" s="233"/>
      <c r="KU133" s="235"/>
      <c r="KV133" s="235"/>
      <c r="KW133" s="235"/>
      <c r="KX133" s="233"/>
      <c r="KY133" s="232">
        <v>62</v>
      </c>
      <c r="KZ133" s="236">
        <v>0</v>
      </c>
      <c r="LA133" s="235"/>
      <c r="LB133" s="232">
        <v>0</v>
      </c>
      <c r="LC133" s="233"/>
      <c r="LD133" s="235"/>
      <c r="LE133" s="235"/>
      <c r="LF133" s="235"/>
    </row>
    <row r="134" spans="1:318" ht="49.5" customHeight="1" thickBot="1">
      <c r="A134" s="231" t="s">
        <v>5638</v>
      </c>
      <c r="B134" s="232">
        <v>761</v>
      </c>
      <c r="C134" s="233" t="s">
        <v>8493</v>
      </c>
      <c r="D134" s="233" t="s">
        <v>8494</v>
      </c>
      <c r="E134" s="232">
        <v>761</v>
      </c>
      <c r="F134" s="235"/>
      <c r="G134" s="233" t="s">
        <v>1386</v>
      </c>
      <c r="H134" s="233" t="s">
        <v>8203</v>
      </c>
      <c r="I134" s="234">
        <v>4</v>
      </c>
      <c r="J134" s="235"/>
      <c r="K134" s="234" t="s">
        <v>202</v>
      </c>
      <c r="L134" s="235"/>
      <c r="M134" s="234">
        <v>4</v>
      </c>
      <c r="N134" s="235"/>
      <c r="O134" s="235"/>
      <c r="P134" s="235"/>
      <c r="Q134" s="235"/>
      <c r="R134" s="234" t="s">
        <v>202</v>
      </c>
      <c r="S134" s="235"/>
      <c r="T134" s="235"/>
      <c r="U134" s="235"/>
      <c r="V134" s="233" t="s">
        <v>1383</v>
      </c>
      <c r="W134" s="233" t="s">
        <v>5643</v>
      </c>
      <c r="X134" s="232">
        <v>1</v>
      </c>
      <c r="Y134" s="232">
        <v>200</v>
      </c>
      <c r="Z134" s="236">
        <v>0</v>
      </c>
      <c r="AA134" s="236">
        <v>0</v>
      </c>
      <c r="AB134" s="232">
        <v>1</v>
      </c>
      <c r="AC134" s="233" t="s">
        <v>8205</v>
      </c>
      <c r="AD134" s="233" t="s">
        <v>3903</v>
      </c>
      <c r="AE134" s="234" t="s">
        <v>5645</v>
      </c>
      <c r="AF134" s="233" t="s">
        <v>5646</v>
      </c>
      <c r="AG134" s="234" t="s">
        <v>5645</v>
      </c>
      <c r="AH134" s="233" t="s">
        <v>8205</v>
      </c>
      <c r="AI134" s="233" t="s">
        <v>617</v>
      </c>
      <c r="AJ134" s="233" t="s">
        <v>8206</v>
      </c>
      <c r="AK134" s="233" t="s">
        <v>8206</v>
      </c>
      <c r="AL134" s="233" t="s">
        <v>8207</v>
      </c>
      <c r="AM134" s="235"/>
      <c r="AN134" s="233" t="s">
        <v>3320</v>
      </c>
      <c r="AO134" s="233" t="s">
        <v>8208</v>
      </c>
      <c r="AP134" s="233" t="s">
        <v>5698</v>
      </c>
      <c r="AQ134" s="233" t="s">
        <v>8209</v>
      </c>
      <c r="AR134" s="233" t="s">
        <v>8210</v>
      </c>
      <c r="AS134" s="233" t="s">
        <v>8211</v>
      </c>
      <c r="AT134" s="233" t="s">
        <v>733</v>
      </c>
      <c r="AU134" s="233" t="s">
        <v>733</v>
      </c>
      <c r="AV134" s="233" t="s">
        <v>733</v>
      </c>
      <c r="AW134" s="233" t="s">
        <v>3320</v>
      </c>
      <c r="AX134" s="233" t="s">
        <v>8212</v>
      </c>
      <c r="AY134" s="233" t="s">
        <v>733</v>
      </c>
      <c r="AZ134" s="233" t="s">
        <v>8213</v>
      </c>
      <c r="BA134" s="233" t="s">
        <v>8214</v>
      </c>
      <c r="BB134" s="233" t="s">
        <v>8215</v>
      </c>
      <c r="BC134" s="233" t="s">
        <v>8205</v>
      </c>
      <c r="BD134" s="233" t="s">
        <v>8216</v>
      </c>
      <c r="BE134" s="233" t="s">
        <v>8217</v>
      </c>
      <c r="BF134" s="234" t="s">
        <v>1214</v>
      </c>
      <c r="BG134" s="233" t="s">
        <v>3320</v>
      </c>
      <c r="BH134" s="233" t="s">
        <v>5663</v>
      </c>
      <c r="BI134" s="233" t="s">
        <v>5663</v>
      </c>
      <c r="BJ134" s="233" t="s">
        <v>3569</v>
      </c>
      <c r="BK134" s="233" t="s">
        <v>3926</v>
      </c>
      <c r="BL134" s="234">
        <v>230</v>
      </c>
      <c r="BM134" s="233" t="s">
        <v>5712</v>
      </c>
      <c r="BN134" s="237">
        <v>47088</v>
      </c>
      <c r="BO134" s="232">
        <v>22</v>
      </c>
      <c r="BP134" s="232">
        <v>2028</v>
      </c>
      <c r="BQ134" s="232">
        <v>200</v>
      </c>
      <c r="BR134" s="234">
        <v>200</v>
      </c>
      <c r="BS134" s="233" t="s">
        <v>5666</v>
      </c>
      <c r="BT134" s="232">
        <v>420964</v>
      </c>
      <c r="BU134" s="234">
        <v>535.19000000000005</v>
      </c>
      <c r="BV134" s="238">
        <v>0.31</v>
      </c>
      <c r="BW134" s="239" t="s">
        <v>910</v>
      </c>
      <c r="BX134" s="233" t="s">
        <v>733</v>
      </c>
      <c r="BY134" s="235"/>
      <c r="BZ134" s="232">
        <v>29.08</v>
      </c>
      <c r="CA134" s="233" t="s">
        <v>733</v>
      </c>
      <c r="CB134" s="232">
        <v>630</v>
      </c>
      <c r="CC134" s="233" t="s">
        <v>5713</v>
      </c>
      <c r="CD134" s="233" t="s">
        <v>5801</v>
      </c>
      <c r="CE134" s="233" t="s">
        <v>3320</v>
      </c>
      <c r="CF134" s="233" t="s">
        <v>733</v>
      </c>
      <c r="CG134" s="233" t="s">
        <v>733</v>
      </c>
      <c r="CH134" s="232">
        <v>2018</v>
      </c>
      <c r="CI134" s="232">
        <v>1796</v>
      </c>
      <c r="CJ134" s="233" t="s">
        <v>6451</v>
      </c>
      <c r="CK134" s="232">
        <v>365</v>
      </c>
      <c r="CL134" s="232">
        <v>81.66</v>
      </c>
      <c r="CM134" s="232">
        <v>98</v>
      </c>
      <c r="CN134" s="232">
        <v>35</v>
      </c>
      <c r="CO134" s="237">
        <v>46419</v>
      </c>
      <c r="CP134" s="232">
        <v>2027</v>
      </c>
      <c r="CQ134" s="232">
        <v>0.4</v>
      </c>
      <c r="CR134" s="232">
        <v>8</v>
      </c>
      <c r="CS134" s="233" t="s">
        <v>8219</v>
      </c>
      <c r="CT134" s="233" t="s">
        <v>3320</v>
      </c>
      <c r="CU134" s="233" t="s">
        <v>3320</v>
      </c>
      <c r="CV134" s="233" t="s">
        <v>3320</v>
      </c>
      <c r="CW134" s="233" t="s">
        <v>3320</v>
      </c>
      <c r="CX134" s="233" t="s">
        <v>3320</v>
      </c>
      <c r="CY134" s="233" t="s">
        <v>3320</v>
      </c>
      <c r="CZ134" s="233" t="s">
        <v>3320</v>
      </c>
      <c r="DA134" s="233" t="s">
        <v>3320</v>
      </c>
      <c r="DB134" s="233" t="s">
        <v>3320</v>
      </c>
      <c r="DC134" s="233" t="s">
        <v>3320</v>
      </c>
      <c r="DD134" s="233" t="s">
        <v>3320</v>
      </c>
      <c r="DE134" s="235"/>
      <c r="DF134" s="233" t="s">
        <v>3320</v>
      </c>
      <c r="DG134" s="233" t="s">
        <v>3320</v>
      </c>
      <c r="DH134" s="233" t="s">
        <v>3320</v>
      </c>
      <c r="DI134" s="233" t="s">
        <v>3320</v>
      </c>
      <c r="DJ134" s="233" t="s">
        <v>3320</v>
      </c>
      <c r="DK134" s="233" t="s">
        <v>3320</v>
      </c>
      <c r="DL134" s="235"/>
      <c r="DM134" s="233" t="s">
        <v>3320</v>
      </c>
      <c r="DN134" s="233" t="s">
        <v>3320</v>
      </c>
      <c r="DO134" s="233" t="s">
        <v>3320</v>
      </c>
      <c r="DP134" s="235"/>
      <c r="DQ134" s="233" t="s">
        <v>3320</v>
      </c>
      <c r="DR134" s="233" t="s">
        <v>3320</v>
      </c>
      <c r="DS134" s="233" t="s">
        <v>3320</v>
      </c>
      <c r="DT134" s="233" t="s">
        <v>3320</v>
      </c>
      <c r="DU134" s="233" t="s">
        <v>3320</v>
      </c>
      <c r="DV134" s="233" t="s">
        <v>3320</v>
      </c>
      <c r="DW134" s="233" t="s">
        <v>3320</v>
      </c>
      <c r="DX134" s="233" t="s">
        <v>3320</v>
      </c>
      <c r="DY134" s="233" t="s">
        <v>3320</v>
      </c>
      <c r="DZ134" s="233" t="s">
        <v>3320</v>
      </c>
      <c r="EA134" s="233" t="s">
        <v>3320</v>
      </c>
      <c r="EB134" s="233" t="s">
        <v>3320</v>
      </c>
      <c r="EC134" s="233" t="s">
        <v>3320</v>
      </c>
      <c r="ED134" s="233" t="s">
        <v>3320</v>
      </c>
      <c r="EE134" s="233" t="s">
        <v>3320</v>
      </c>
      <c r="EF134" s="233" t="s">
        <v>3320</v>
      </c>
      <c r="EG134" s="233" t="s">
        <v>3320</v>
      </c>
      <c r="EH134" s="233" t="s">
        <v>3320</v>
      </c>
      <c r="EI134" s="233" t="s">
        <v>3320</v>
      </c>
      <c r="EJ134" s="233" t="s">
        <v>3320</v>
      </c>
      <c r="EK134" s="233" t="s">
        <v>3320</v>
      </c>
      <c r="EL134" s="233" t="s">
        <v>3320</v>
      </c>
      <c r="EM134" s="233" t="s">
        <v>3320</v>
      </c>
      <c r="EN134" s="233" t="s">
        <v>3320</v>
      </c>
      <c r="EO134" s="233" t="s">
        <v>3320</v>
      </c>
      <c r="EP134" s="233" t="s">
        <v>3320</v>
      </c>
      <c r="EQ134" s="233" t="s">
        <v>3320</v>
      </c>
      <c r="ER134" s="233" t="s">
        <v>3320</v>
      </c>
      <c r="ES134" s="233" t="s">
        <v>3320</v>
      </c>
      <c r="ET134" s="233" t="s">
        <v>3320</v>
      </c>
      <c r="EU134" s="233" t="s">
        <v>3320</v>
      </c>
      <c r="EV134" s="233" t="s">
        <v>3320</v>
      </c>
      <c r="EW134" s="233" t="s">
        <v>3320</v>
      </c>
      <c r="EX134" s="233" t="s">
        <v>3320</v>
      </c>
      <c r="EY134" s="233" t="s">
        <v>3320</v>
      </c>
      <c r="EZ134" s="233" t="s">
        <v>3320</v>
      </c>
      <c r="FA134" s="233" t="s">
        <v>3320</v>
      </c>
      <c r="FB134" s="233" t="s">
        <v>3320</v>
      </c>
      <c r="FC134" s="233" t="s">
        <v>3320</v>
      </c>
      <c r="FD134" s="233" t="s">
        <v>3320</v>
      </c>
      <c r="FE134" s="233" t="s">
        <v>3320</v>
      </c>
      <c r="FF134" s="233" t="s">
        <v>3320</v>
      </c>
      <c r="FG134" s="233" t="s">
        <v>3320</v>
      </c>
      <c r="FH134" s="233" t="s">
        <v>3320</v>
      </c>
      <c r="FI134" s="233" t="s">
        <v>3320</v>
      </c>
      <c r="FJ134" s="233" t="s">
        <v>3320</v>
      </c>
      <c r="FK134" s="233" t="s">
        <v>3320</v>
      </c>
      <c r="FL134" s="233" t="s">
        <v>3320</v>
      </c>
      <c r="FM134" s="233" t="s">
        <v>3320</v>
      </c>
      <c r="FN134" s="240">
        <v>262335518</v>
      </c>
      <c r="FO134" s="232">
        <v>262</v>
      </c>
      <c r="FP134" s="233" t="s">
        <v>1214</v>
      </c>
      <c r="FQ134" s="233" t="s">
        <v>733</v>
      </c>
      <c r="FR134" s="233" t="s">
        <v>733</v>
      </c>
      <c r="FS134" s="233" t="s">
        <v>733</v>
      </c>
      <c r="FT134" s="233" t="s">
        <v>225</v>
      </c>
      <c r="FU134" s="233" t="s">
        <v>8495</v>
      </c>
      <c r="FV134" s="233" t="s">
        <v>8496</v>
      </c>
      <c r="FW134" s="241" t="s">
        <v>3926</v>
      </c>
      <c r="FX134" s="242">
        <v>230</v>
      </c>
      <c r="FY134" s="233" t="s">
        <v>8497</v>
      </c>
      <c r="FZ134" s="240">
        <v>235560218</v>
      </c>
      <c r="GA134" s="240">
        <v>26775300</v>
      </c>
      <c r="GB134" s="240">
        <v>23857</v>
      </c>
      <c r="GC134" s="240">
        <v>4494</v>
      </c>
      <c r="GD134" s="233" t="s">
        <v>8223</v>
      </c>
      <c r="GE134" s="233" t="s">
        <v>733</v>
      </c>
      <c r="GF134" s="233" t="s">
        <v>733</v>
      </c>
      <c r="GG134" s="233" t="s">
        <v>8224</v>
      </c>
      <c r="GH134" s="233" t="s">
        <v>733</v>
      </c>
      <c r="GI134" s="233" t="s">
        <v>733</v>
      </c>
      <c r="GJ134" s="233" t="s">
        <v>733</v>
      </c>
      <c r="GK134" s="233" t="s">
        <v>733</v>
      </c>
      <c r="GL134" s="233" t="s">
        <v>733</v>
      </c>
      <c r="GM134" s="243" t="s">
        <v>5676</v>
      </c>
      <c r="GN134" s="233" t="s">
        <v>3320</v>
      </c>
      <c r="GO134" s="233" t="s">
        <v>733</v>
      </c>
      <c r="GP134" s="233" t="s">
        <v>5721</v>
      </c>
      <c r="GQ134" s="233" t="s">
        <v>733</v>
      </c>
      <c r="GR134" s="233" t="s">
        <v>5679</v>
      </c>
      <c r="GS134" s="233" t="s">
        <v>3320</v>
      </c>
      <c r="GT134" s="233" t="s">
        <v>3320</v>
      </c>
      <c r="GU134" s="232">
        <v>0.8</v>
      </c>
      <c r="GV134" s="233" t="s">
        <v>733</v>
      </c>
      <c r="GW134" s="233" t="s">
        <v>5679</v>
      </c>
      <c r="GX134" s="233" t="s">
        <v>8498</v>
      </c>
      <c r="GY134" s="233" t="s">
        <v>733</v>
      </c>
      <c r="GZ134" s="233" t="s">
        <v>3320</v>
      </c>
      <c r="HA134" s="233" t="s">
        <v>8499</v>
      </c>
      <c r="HB134" s="233" t="s">
        <v>8500</v>
      </c>
      <c r="HC134" s="233" t="s">
        <v>5683</v>
      </c>
      <c r="HD134" s="233" t="s">
        <v>5683</v>
      </c>
      <c r="HE134" s="233" t="s">
        <v>5684</v>
      </c>
      <c r="HF134" s="233" t="s">
        <v>733</v>
      </c>
      <c r="HG134" s="233" t="s">
        <v>1214</v>
      </c>
      <c r="HH134" s="244">
        <v>46078.409201388888</v>
      </c>
      <c r="HI134" s="244">
        <v>46084.77784722222</v>
      </c>
      <c r="HJ134" s="233" t="s">
        <v>5685</v>
      </c>
      <c r="HK134" s="233" t="s">
        <v>3320</v>
      </c>
      <c r="HL134" s="233" t="s">
        <v>3320</v>
      </c>
      <c r="HM134" s="233" t="s">
        <v>3320</v>
      </c>
      <c r="HN134" s="233" t="s">
        <v>3320</v>
      </c>
      <c r="HO134" s="233" t="s">
        <v>3320</v>
      </c>
      <c r="HP134" s="233" t="s">
        <v>3320</v>
      </c>
      <c r="HQ134" s="233" t="s">
        <v>3320</v>
      </c>
      <c r="HR134" s="233" t="s">
        <v>3320</v>
      </c>
      <c r="HS134" s="233" t="s">
        <v>3320</v>
      </c>
      <c r="HT134" s="233" t="s">
        <v>3320</v>
      </c>
      <c r="HU134" s="233" t="s">
        <v>3320</v>
      </c>
      <c r="HV134" s="233" t="s">
        <v>3320</v>
      </c>
      <c r="HW134" s="233" t="s">
        <v>3320</v>
      </c>
      <c r="HX134" s="233" t="s">
        <v>3320</v>
      </c>
      <c r="HY134" s="233" t="s">
        <v>3320</v>
      </c>
      <c r="HZ134" s="233" t="s">
        <v>3320</v>
      </c>
      <c r="IA134" s="233" t="s">
        <v>3320</v>
      </c>
      <c r="IB134" s="233" t="s">
        <v>3320</v>
      </c>
      <c r="IC134" s="233" t="s">
        <v>3320</v>
      </c>
      <c r="ID134" s="233" t="s">
        <v>3320</v>
      </c>
      <c r="IE134" s="233" t="s">
        <v>3320</v>
      </c>
      <c r="IF134" s="233" t="s">
        <v>3320</v>
      </c>
      <c r="IG134" s="233" t="s">
        <v>3320</v>
      </c>
      <c r="IH134" s="233" t="s">
        <v>3320</v>
      </c>
      <c r="II134" s="233" t="s">
        <v>3320</v>
      </c>
      <c r="IJ134" s="233" t="s">
        <v>3320</v>
      </c>
      <c r="IK134" s="233" t="s">
        <v>3320</v>
      </c>
      <c r="IL134" s="233" t="s">
        <v>3320</v>
      </c>
      <c r="IM134" s="233" t="s">
        <v>3320</v>
      </c>
      <c r="IN134" s="233" t="s">
        <v>3320</v>
      </c>
      <c r="IO134" s="233" t="s">
        <v>3320</v>
      </c>
      <c r="IP134" s="233" t="s">
        <v>3320</v>
      </c>
      <c r="IQ134" s="233" t="s">
        <v>3320</v>
      </c>
      <c r="IR134" s="233" t="s">
        <v>3320</v>
      </c>
      <c r="IS134" s="233" t="s">
        <v>3320</v>
      </c>
      <c r="IT134" s="233" t="s">
        <v>3320</v>
      </c>
      <c r="IU134" s="233" t="s">
        <v>3320</v>
      </c>
      <c r="IV134" s="233" t="s">
        <v>3320</v>
      </c>
      <c r="IW134" s="235"/>
      <c r="IX134" s="235"/>
      <c r="IY134" s="235"/>
      <c r="IZ134" s="235"/>
      <c r="JA134" s="235"/>
      <c r="JB134" s="233"/>
      <c r="JC134" s="233"/>
      <c r="JD134" s="233"/>
      <c r="JE134" s="235"/>
      <c r="JF134" s="232" t="s">
        <v>3320</v>
      </c>
      <c r="JG134" s="232" t="s">
        <v>3320</v>
      </c>
      <c r="JH134" s="232" t="s">
        <v>3320</v>
      </c>
      <c r="JI134" s="232" t="s">
        <v>3320</v>
      </c>
      <c r="JJ134" s="232" t="s">
        <v>3320</v>
      </c>
      <c r="JK134" s="233" t="s">
        <v>202</v>
      </c>
      <c r="JL134" s="235"/>
      <c r="JM134" s="235"/>
      <c r="JN134" s="235"/>
      <c r="JO134" s="232">
        <v>5</v>
      </c>
      <c r="JP134" s="232">
        <v>0</v>
      </c>
      <c r="JQ134" s="233"/>
      <c r="JR134" s="233"/>
      <c r="JS134" s="233"/>
      <c r="JT134" s="233"/>
      <c r="JU134" s="233"/>
      <c r="JV134" s="233"/>
      <c r="JW134" s="233"/>
      <c r="JX134" s="233"/>
      <c r="JY134" s="233"/>
      <c r="JZ134" s="233"/>
      <c r="KA134" s="233"/>
      <c r="KB134" s="233"/>
      <c r="KC134" s="233"/>
      <c r="KD134" s="233"/>
      <c r="KE134" s="233"/>
      <c r="KF134" s="233"/>
      <c r="KG134" s="233"/>
      <c r="KH134" s="233"/>
      <c r="KI134" s="233"/>
      <c r="KJ134" s="233"/>
      <c r="KK134" s="233"/>
      <c r="KL134" s="233"/>
      <c r="KM134" s="233"/>
      <c r="KN134" s="232" t="s">
        <v>3320</v>
      </c>
      <c r="KO134" s="232" t="s">
        <v>3320</v>
      </c>
      <c r="KP134" s="232" t="s">
        <v>3320</v>
      </c>
      <c r="KQ134" s="235"/>
      <c r="KR134" s="235"/>
      <c r="KS134" s="235"/>
      <c r="KT134" s="233"/>
      <c r="KU134" s="235"/>
      <c r="KV134" s="235"/>
      <c r="KW134" s="235"/>
      <c r="KX134" s="233"/>
      <c r="KY134" s="232">
        <v>200</v>
      </c>
      <c r="KZ134" s="236">
        <v>0</v>
      </c>
      <c r="LA134" s="235"/>
      <c r="LB134" s="232">
        <v>0</v>
      </c>
      <c r="LC134" s="233"/>
      <c r="LD134" s="235"/>
      <c r="LE134" s="235"/>
      <c r="LF134" s="235"/>
    </row>
    <row r="135" spans="1:318" ht="49.5" customHeight="1" thickBot="1">
      <c r="A135" s="231" t="s">
        <v>5638</v>
      </c>
      <c r="B135" s="232">
        <v>921</v>
      </c>
      <c r="C135" s="233" t="s">
        <v>8501</v>
      </c>
      <c r="D135" s="233" t="s">
        <v>8502</v>
      </c>
      <c r="E135" s="232">
        <v>921</v>
      </c>
      <c r="F135" s="235"/>
      <c r="G135" s="233" t="s">
        <v>5641</v>
      </c>
      <c r="H135" s="233" t="s">
        <v>525</v>
      </c>
      <c r="I135" s="234">
        <v>4</v>
      </c>
      <c r="J135" s="235"/>
      <c r="K135" s="234" t="s">
        <v>202</v>
      </c>
      <c r="L135" s="235"/>
      <c r="M135" s="234">
        <v>4</v>
      </c>
      <c r="N135" s="235"/>
      <c r="O135" s="235"/>
      <c r="P135" s="235"/>
      <c r="Q135" s="235"/>
      <c r="R135" s="234" t="s">
        <v>202</v>
      </c>
      <c r="S135" s="235"/>
      <c r="T135" s="235"/>
      <c r="U135" s="235"/>
      <c r="V135" s="233" t="s">
        <v>8503</v>
      </c>
      <c r="W135" s="233" t="s">
        <v>5643</v>
      </c>
      <c r="X135" s="232">
        <v>1</v>
      </c>
      <c r="Y135" s="232">
        <v>50</v>
      </c>
      <c r="Z135" s="236">
        <v>0</v>
      </c>
      <c r="AA135" s="236">
        <v>0</v>
      </c>
      <c r="AB135" s="232">
        <v>1</v>
      </c>
      <c r="AC135" s="233" t="s">
        <v>5644</v>
      </c>
      <c r="AD135" s="233" t="s">
        <v>5644</v>
      </c>
      <c r="AE135" s="234" t="s">
        <v>5645</v>
      </c>
      <c r="AF135" s="233" t="s">
        <v>5646</v>
      </c>
      <c r="AG135" s="234" t="s">
        <v>5645</v>
      </c>
      <c r="AH135" s="233" t="s">
        <v>520</v>
      </c>
      <c r="AI135" s="233" t="s">
        <v>525</v>
      </c>
      <c r="AJ135" s="233" t="s">
        <v>7542</v>
      </c>
      <c r="AK135" s="233" t="s">
        <v>5648</v>
      </c>
      <c r="AL135" s="233" t="s">
        <v>5649</v>
      </c>
      <c r="AM135" s="233" t="s">
        <v>5650</v>
      </c>
      <c r="AN135" s="233" t="s">
        <v>525</v>
      </c>
      <c r="AO135" s="233" t="s">
        <v>5651</v>
      </c>
      <c r="AP135" s="233" t="s">
        <v>5652</v>
      </c>
      <c r="AQ135" s="233" t="s">
        <v>5653</v>
      </c>
      <c r="AR135" s="233" t="s">
        <v>5654</v>
      </c>
      <c r="AS135" s="233" t="s">
        <v>5655</v>
      </c>
      <c r="AT135" s="233" t="s">
        <v>733</v>
      </c>
      <c r="AU135" s="233" t="s">
        <v>733</v>
      </c>
      <c r="AV135" s="233" t="s">
        <v>733</v>
      </c>
      <c r="AW135" s="233" t="s">
        <v>3320</v>
      </c>
      <c r="AX135" s="233" t="s">
        <v>5656</v>
      </c>
      <c r="AY135" s="233" t="s">
        <v>733</v>
      </c>
      <c r="AZ135" s="233" t="s">
        <v>5657</v>
      </c>
      <c r="BA135" s="233" t="s">
        <v>5658</v>
      </c>
      <c r="BB135" s="233" t="s">
        <v>5659</v>
      </c>
      <c r="BC135" s="233" t="s">
        <v>5660</v>
      </c>
      <c r="BD135" s="233" t="s">
        <v>5661</v>
      </c>
      <c r="BE135" s="233" t="s">
        <v>5662</v>
      </c>
      <c r="BF135" s="234" t="s">
        <v>1214</v>
      </c>
      <c r="BG135" s="233" t="s">
        <v>3320</v>
      </c>
      <c r="BH135" s="233" t="s">
        <v>2043</v>
      </c>
      <c r="BI135" s="233" t="s">
        <v>2043</v>
      </c>
      <c r="BJ135" s="233" t="s">
        <v>3589</v>
      </c>
      <c r="BK135" s="233" t="s">
        <v>8099</v>
      </c>
      <c r="BL135" s="234">
        <v>115</v>
      </c>
      <c r="BM135" s="233" t="s">
        <v>5665</v>
      </c>
      <c r="BN135" s="237">
        <v>47300</v>
      </c>
      <c r="BO135" s="232">
        <v>19</v>
      </c>
      <c r="BP135" s="232">
        <v>2029</v>
      </c>
      <c r="BQ135" s="232">
        <v>50</v>
      </c>
      <c r="BR135" s="234">
        <v>50</v>
      </c>
      <c r="BS135" s="233" t="s">
        <v>5666</v>
      </c>
      <c r="BT135" s="232">
        <v>291</v>
      </c>
      <c r="BU135" s="234">
        <v>136</v>
      </c>
      <c r="BV135" s="238">
        <v>0.31</v>
      </c>
      <c r="BW135" s="239" t="s">
        <v>910</v>
      </c>
      <c r="BX135" s="233" t="s">
        <v>733</v>
      </c>
      <c r="BY135" s="235"/>
      <c r="BZ135" s="232">
        <v>24.8</v>
      </c>
      <c r="CA135" s="233" t="s">
        <v>1214</v>
      </c>
      <c r="CB135" s="232">
        <v>650</v>
      </c>
      <c r="CC135" s="233" t="s">
        <v>5667</v>
      </c>
      <c r="CD135" s="233" t="s">
        <v>5668</v>
      </c>
      <c r="CE135" s="233" t="s">
        <v>3320</v>
      </c>
      <c r="CF135" s="233" t="s">
        <v>733</v>
      </c>
      <c r="CG135" s="233" t="s">
        <v>1214</v>
      </c>
      <c r="CH135" s="232">
        <v>1813</v>
      </c>
      <c r="CI135" s="232">
        <v>1686.1</v>
      </c>
      <c r="CJ135" s="233" t="s">
        <v>6124</v>
      </c>
      <c r="CK135" s="232">
        <v>365</v>
      </c>
      <c r="CL135" s="232">
        <v>93</v>
      </c>
      <c r="CM135" s="232">
        <v>90</v>
      </c>
      <c r="CN135" s="232">
        <v>25</v>
      </c>
      <c r="CO135" s="237">
        <v>46721</v>
      </c>
      <c r="CP135" s="232">
        <v>2027</v>
      </c>
      <c r="CQ135" s="232">
        <v>2</v>
      </c>
      <c r="CR135" s="232">
        <v>8</v>
      </c>
      <c r="CS135" s="233" t="s">
        <v>8504</v>
      </c>
      <c r="CT135" s="232">
        <v>625740</v>
      </c>
      <c r="CU135" s="233" t="s">
        <v>3320</v>
      </c>
      <c r="CV135" s="233" t="s">
        <v>3320</v>
      </c>
      <c r="CW135" s="233" t="s">
        <v>3320</v>
      </c>
      <c r="CX135" s="233" t="s">
        <v>3320</v>
      </c>
      <c r="CY135" s="233" t="s">
        <v>3320</v>
      </c>
      <c r="CZ135" s="233" t="s">
        <v>3320</v>
      </c>
      <c r="DA135" s="233" t="s">
        <v>3320</v>
      </c>
      <c r="DB135" s="233" t="s">
        <v>3320</v>
      </c>
      <c r="DC135" s="233" t="s">
        <v>3320</v>
      </c>
      <c r="DD135" s="233" t="s">
        <v>3320</v>
      </c>
      <c r="DE135" s="235"/>
      <c r="DF135" s="233" t="s">
        <v>3320</v>
      </c>
      <c r="DG135" s="233" t="s">
        <v>3320</v>
      </c>
      <c r="DH135" s="233" t="s">
        <v>3320</v>
      </c>
      <c r="DI135" s="233" t="s">
        <v>3320</v>
      </c>
      <c r="DJ135" s="233" t="s">
        <v>3320</v>
      </c>
      <c r="DK135" s="233" t="s">
        <v>3320</v>
      </c>
      <c r="DL135" s="235"/>
      <c r="DM135" s="233" t="s">
        <v>3320</v>
      </c>
      <c r="DN135" s="233" t="s">
        <v>3320</v>
      </c>
      <c r="DO135" s="233" t="s">
        <v>3320</v>
      </c>
      <c r="DP135" s="235"/>
      <c r="DQ135" s="233" t="s">
        <v>3320</v>
      </c>
      <c r="DR135" s="233" t="s">
        <v>3320</v>
      </c>
      <c r="DS135" s="233" t="s">
        <v>3320</v>
      </c>
      <c r="DT135" s="233" t="s">
        <v>3320</v>
      </c>
      <c r="DU135" s="233" t="s">
        <v>3320</v>
      </c>
      <c r="DV135" s="233" t="s">
        <v>3320</v>
      </c>
      <c r="DW135" s="233" t="s">
        <v>3320</v>
      </c>
      <c r="DX135" s="233" t="s">
        <v>3320</v>
      </c>
      <c r="DY135" s="233" t="s">
        <v>3320</v>
      </c>
      <c r="DZ135" s="233" t="s">
        <v>3320</v>
      </c>
      <c r="EA135" s="233" t="s">
        <v>3320</v>
      </c>
      <c r="EB135" s="233" t="s">
        <v>3320</v>
      </c>
      <c r="EC135" s="233" t="s">
        <v>3320</v>
      </c>
      <c r="ED135" s="233" t="s">
        <v>3320</v>
      </c>
      <c r="EE135" s="233" t="s">
        <v>3320</v>
      </c>
      <c r="EF135" s="233" t="s">
        <v>3320</v>
      </c>
      <c r="EG135" s="233" t="s">
        <v>3320</v>
      </c>
      <c r="EH135" s="233" t="s">
        <v>3320</v>
      </c>
      <c r="EI135" s="233" t="s">
        <v>3320</v>
      </c>
      <c r="EJ135" s="233" t="s">
        <v>3320</v>
      </c>
      <c r="EK135" s="233" t="s">
        <v>3320</v>
      </c>
      <c r="EL135" s="233" t="s">
        <v>3320</v>
      </c>
      <c r="EM135" s="233" t="s">
        <v>3320</v>
      </c>
      <c r="EN135" s="233" t="s">
        <v>3320</v>
      </c>
      <c r="EO135" s="233" t="s">
        <v>3320</v>
      </c>
      <c r="EP135" s="233" t="s">
        <v>3320</v>
      </c>
      <c r="EQ135" s="233" t="s">
        <v>3320</v>
      </c>
      <c r="ER135" s="233" t="s">
        <v>3320</v>
      </c>
      <c r="ES135" s="233" t="s">
        <v>3320</v>
      </c>
      <c r="ET135" s="233" t="s">
        <v>3320</v>
      </c>
      <c r="EU135" s="233" t="s">
        <v>3320</v>
      </c>
      <c r="EV135" s="233" t="s">
        <v>3320</v>
      </c>
      <c r="EW135" s="233" t="s">
        <v>3320</v>
      </c>
      <c r="EX135" s="233" t="s">
        <v>3320</v>
      </c>
      <c r="EY135" s="233" t="s">
        <v>3320</v>
      </c>
      <c r="EZ135" s="233" t="s">
        <v>3320</v>
      </c>
      <c r="FA135" s="233" t="s">
        <v>3320</v>
      </c>
      <c r="FB135" s="233" t="s">
        <v>3320</v>
      </c>
      <c r="FC135" s="233" t="s">
        <v>3320</v>
      </c>
      <c r="FD135" s="233" t="s">
        <v>3320</v>
      </c>
      <c r="FE135" s="233" t="s">
        <v>3320</v>
      </c>
      <c r="FF135" s="233" t="s">
        <v>3320</v>
      </c>
      <c r="FG135" s="233" t="s">
        <v>3320</v>
      </c>
      <c r="FH135" s="233" t="s">
        <v>3320</v>
      </c>
      <c r="FI135" s="233" t="s">
        <v>3320</v>
      </c>
      <c r="FJ135" s="233" t="s">
        <v>3320</v>
      </c>
      <c r="FK135" s="233" t="s">
        <v>3320</v>
      </c>
      <c r="FL135" s="233" t="s">
        <v>3320</v>
      </c>
      <c r="FM135" s="233" t="s">
        <v>3320</v>
      </c>
      <c r="FN135" s="240">
        <v>62574000</v>
      </c>
      <c r="FO135" s="232">
        <v>63</v>
      </c>
      <c r="FP135" s="233" t="s">
        <v>1214</v>
      </c>
      <c r="FQ135" s="233" t="s">
        <v>733</v>
      </c>
      <c r="FR135" s="233" t="s">
        <v>733</v>
      </c>
      <c r="FS135" s="233" t="s">
        <v>733</v>
      </c>
      <c r="FT135" s="233" t="s">
        <v>8102</v>
      </c>
      <c r="FU135" s="233" t="s">
        <v>8505</v>
      </c>
      <c r="FV135" s="233" t="s">
        <v>8506</v>
      </c>
      <c r="FW135" s="241" t="s">
        <v>8099</v>
      </c>
      <c r="FX135" s="242">
        <v>115</v>
      </c>
      <c r="FY135" s="233" t="s">
        <v>8507</v>
      </c>
      <c r="FZ135" s="240">
        <v>62574000</v>
      </c>
      <c r="GA135" s="240">
        <v>7000000</v>
      </c>
      <c r="GB135" s="240">
        <v>1458</v>
      </c>
      <c r="GC135" s="240">
        <v>31292</v>
      </c>
      <c r="GD135" s="233" t="s">
        <v>5674</v>
      </c>
      <c r="GE135" s="233" t="s">
        <v>1214</v>
      </c>
      <c r="GF135" s="233" t="s">
        <v>1214</v>
      </c>
      <c r="GG135" s="233" t="s">
        <v>5675</v>
      </c>
      <c r="GH135" s="233" t="s">
        <v>1214</v>
      </c>
      <c r="GI135" s="233" t="s">
        <v>1214</v>
      </c>
      <c r="GJ135" s="233" t="s">
        <v>1214</v>
      </c>
      <c r="GK135" s="233" t="s">
        <v>733</v>
      </c>
      <c r="GL135" s="233" t="s">
        <v>1214</v>
      </c>
      <c r="GM135" s="243" t="s">
        <v>5676</v>
      </c>
      <c r="GN135" s="233" t="s">
        <v>3320</v>
      </c>
      <c r="GO135" s="233" t="s">
        <v>733</v>
      </c>
      <c r="GP135" s="233" t="s">
        <v>5721</v>
      </c>
      <c r="GQ135" s="233" t="s">
        <v>733</v>
      </c>
      <c r="GR135" s="233" t="s">
        <v>5679</v>
      </c>
      <c r="GS135" s="233" t="s">
        <v>3320</v>
      </c>
      <c r="GT135" s="233" t="s">
        <v>3320</v>
      </c>
      <c r="GU135" s="232">
        <v>0.6</v>
      </c>
      <c r="GV135" s="233" t="s">
        <v>733</v>
      </c>
      <c r="GW135" s="233" t="s">
        <v>5679</v>
      </c>
      <c r="GX135" s="233" t="s">
        <v>8508</v>
      </c>
      <c r="GY135" s="233" t="s">
        <v>733</v>
      </c>
      <c r="GZ135" s="233" t="s">
        <v>3320</v>
      </c>
      <c r="HA135" s="233" t="s">
        <v>8509</v>
      </c>
      <c r="HB135" s="233" t="s">
        <v>8510</v>
      </c>
      <c r="HC135" s="233" t="s">
        <v>5952</v>
      </c>
      <c r="HD135" s="233" t="s">
        <v>5684</v>
      </c>
      <c r="HE135" s="233" t="s">
        <v>5684</v>
      </c>
      <c r="HF135" s="233" t="s">
        <v>733</v>
      </c>
      <c r="HG135" s="233" t="s">
        <v>733</v>
      </c>
      <c r="HH135" s="244">
        <v>46079.953194444446</v>
      </c>
      <c r="HI135" s="244">
        <v>46084.487199074072</v>
      </c>
      <c r="HJ135" s="233" t="s">
        <v>5685</v>
      </c>
      <c r="HK135" s="233" t="s">
        <v>3320</v>
      </c>
      <c r="HL135" s="233" t="s">
        <v>3320</v>
      </c>
      <c r="HM135" s="233" t="s">
        <v>3320</v>
      </c>
      <c r="HN135" s="233" t="s">
        <v>3320</v>
      </c>
      <c r="HO135" s="233" t="s">
        <v>3320</v>
      </c>
      <c r="HP135" s="233" t="s">
        <v>3320</v>
      </c>
      <c r="HQ135" s="233" t="s">
        <v>3320</v>
      </c>
      <c r="HR135" s="233" t="s">
        <v>3320</v>
      </c>
      <c r="HS135" s="233" t="s">
        <v>3320</v>
      </c>
      <c r="HT135" s="233" t="s">
        <v>3320</v>
      </c>
      <c r="HU135" s="233" t="s">
        <v>3320</v>
      </c>
      <c r="HV135" s="233" t="s">
        <v>3320</v>
      </c>
      <c r="HW135" s="233" t="s">
        <v>3320</v>
      </c>
      <c r="HX135" s="233" t="s">
        <v>3320</v>
      </c>
      <c r="HY135" s="233" t="s">
        <v>3320</v>
      </c>
      <c r="HZ135" s="233" t="s">
        <v>3320</v>
      </c>
      <c r="IA135" s="233" t="s">
        <v>3320</v>
      </c>
      <c r="IB135" s="233" t="s">
        <v>3320</v>
      </c>
      <c r="IC135" s="233" t="s">
        <v>3320</v>
      </c>
      <c r="ID135" s="233" t="s">
        <v>3320</v>
      </c>
      <c r="IE135" s="233" t="s">
        <v>3320</v>
      </c>
      <c r="IF135" s="233" t="s">
        <v>3320</v>
      </c>
      <c r="IG135" s="233" t="s">
        <v>3320</v>
      </c>
      <c r="IH135" s="233" t="s">
        <v>3320</v>
      </c>
      <c r="II135" s="233" t="s">
        <v>3320</v>
      </c>
      <c r="IJ135" s="233" t="s">
        <v>3320</v>
      </c>
      <c r="IK135" s="233" t="s">
        <v>3320</v>
      </c>
      <c r="IL135" s="233" t="s">
        <v>3320</v>
      </c>
      <c r="IM135" s="233" t="s">
        <v>3320</v>
      </c>
      <c r="IN135" s="233" t="s">
        <v>3320</v>
      </c>
      <c r="IO135" s="233" t="s">
        <v>3320</v>
      </c>
      <c r="IP135" s="233" t="s">
        <v>3320</v>
      </c>
      <c r="IQ135" s="233" t="s">
        <v>3320</v>
      </c>
      <c r="IR135" s="233" t="s">
        <v>3320</v>
      </c>
      <c r="IS135" s="233" t="s">
        <v>3320</v>
      </c>
      <c r="IT135" s="233" t="s">
        <v>3320</v>
      </c>
      <c r="IU135" s="233" t="s">
        <v>3320</v>
      </c>
      <c r="IV135" s="233" t="s">
        <v>3320</v>
      </c>
      <c r="IW135" s="233" t="s">
        <v>6212</v>
      </c>
      <c r="IX135" s="234" t="s">
        <v>5774</v>
      </c>
      <c r="IY135" s="234" t="s">
        <v>5774</v>
      </c>
      <c r="IZ135" s="233" t="s">
        <v>5775</v>
      </c>
      <c r="JA135" s="235"/>
      <c r="JB135" s="233"/>
      <c r="JC135" s="233"/>
      <c r="JD135" s="233"/>
      <c r="JE135" s="235"/>
      <c r="JF135" s="232" t="s">
        <v>3320</v>
      </c>
      <c r="JG135" s="232" t="s">
        <v>3320</v>
      </c>
      <c r="JH135" s="232" t="s">
        <v>3320</v>
      </c>
      <c r="JI135" s="232" t="s">
        <v>3320</v>
      </c>
      <c r="JJ135" s="232" t="s">
        <v>3320</v>
      </c>
      <c r="JK135" s="233" t="s">
        <v>202</v>
      </c>
      <c r="JL135" s="235"/>
      <c r="JM135" s="235"/>
      <c r="JN135" s="235"/>
      <c r="JO135" s="232">
        <v>5</v>
      </c>
      <c r="JP135" s="232">
        <v>0</v>
      </c>
      <c r="JQ135" s="233"/>
      <c r="JR135" s="233"/>
      <c r="JS135" s="233"/>
      <c r="JT135" s="233"/>
      <c r="JU135" s="233"/>
      <c r="JV135" s="233"/>
      <c r="JW135" s="233"/>
      <c r="JX135" s="233"/>
      <c r="JY135" s="233"/>
      <c r="JZ135" s="233"/>
      <c r="KA135" s="233"/>
      <c r="KB135" s="233"/>
      <c r="KC135" s="233"/>
      <c r="KD135" s="233"/>
      <c r="KE135" s="233"/>
      <c r="KF135" s="233"/>
      <c r="KG135" s="233"/>
      <c r="KH135" s="233"/>
      <c r="KI135" s="233"/>
      <c r="KJ135" s="233"/>
      <c r="KK135" s="233"/>
      <c r="KL135" s="233"/>
      <c r="KM135" s="233"/>
      <c r="KN135" s="232" t="s">
        <v>3320</v>
      </c>
      <c r="KO135" s="232" t="s">
        <v>3320</v>
      </c>
      <c r="KP135" s="232" t="s">
        <v>3320</v>
      </c>
      <c r="KQ135" s="235"/>
      <c r="KR135" s="235"/>
      <c r="KS135" s="235"/>
      <c r="KT135" s="233"/>
      <c r="KU135" s="235"/>
      <c r="KV135" s="235"/>
      <c r="KW135" s="235"/>
      <c r="KX135" s="233"/>
      <c r="KY135" s="232">
        <v>50</v>
      </c>
      <c r="KZ135" s="236">
        <v>0</v>
      </c>
      <c r="LA135" s="235"/>
      <c r="LB135" s="232">
        <v>0</v>
      </c>
      <c r="LC135" s="233"/>
      <c r="LD135" s="235"/>
      <c r="LE135" s="235"/>
      <c r="LF135" s="235"/>
    </row>
    <row r="136" spans="1:318" ht="49.5" customHeight="1" thickBot="1">
      <c r="A136" s="231" t="s">
        <v>5638</v>
      </c>
      <c r="B136" s="232">
        <v>850</v>
      </c>
      <c r="C136" s="233" t="s">
        <v>8511</v>
      </c>
      <c r="D136" s="233" t="s">
        <v>8512</v>
      </c>
      <c r="E136" s="232">
        <v>850</v>
      </c>
      <c r="F136" s="235"/>
      <c r="G136" s="233" t="s">
        <v>8513</v>
      </c>
      <c r="H136" s="233" t="s">
        <v>8514</v>
      </c>
      <c r="I136" s="234">
        <v>4</v>
      </c>
      <c r="J136" s="235"/>
      <c r="K136" s="234" t="s">
        <v>202</v>
      </c>
      <c r="L136" s="235"/>
      <c r="M136" s="234">
        <v>4</v>
      </c>
      <c r="N136" s="235"/>
      <c r="O136" s="235"/>
      <c r="P136" s="235"/>
      <c r="Q136" s="235"/>
      <c r="R136" s="234" t="s">
        <v>202</v>
      </c>
      <c r="S136" s="235"/>
      <c r="T136" s="235"/>
      <c r="U136" s="235"/>
      <c r="V136" s="233" t="s">
        <v>1754</v>
      </c>
      <c r="W136" s="233" t="s">
        <v>5643</v>
      </c>
      <c r="X136" s="232">
        <v>1</v>
      </c>
      <c r="Y136" s="232">
        <v>125</v>
      </c>
      <c r="Z136" s="236">
        <v>0</v>
      </c>
      <c r="AA136" s="236">
        <v>0</v>
      </c>
      <c r="AB136" s="232">
        <v>1</v>
      </c>
      <c r="AC136" s="233" t="s">
        <v>8515</v>
      </c>
      <c r="AD136" s="233" t="s">
        <v>4318</v>
      </c>
      <c r="AE136" s="234" t="s">
        <v>5645</v>
      </c>
      <c r="AF136" s="233" t="s">
        <v>5646</v>
      </c>
      <c r="AG136" s="234" t="s">
        <v>5645</v>
      </c>
      <c r="AH136" s="231" t="s">
        <v>8515</v>
      </c>
      <c r="AI136" s="233" t="s">
        <v>8516</v>
      </c>
      <c r="AJ136" s="233" t="s">
        <v>7604</v>
      </c>
      <c r="AK136" s="233" t="s">
        <v>8517</v>
      </c>
      <c r="AL136" s="233" t="s">
        <v>8518</v>
      </c>
      <c r="AM136" s="233" t="s">
        <v>8519</v>
      </c>
      <c r="AN136" s="233" t="s">
        <v>3320</v>
      </c>
      <c r="AO136" s="233" t="s">
        <v>8520</v>
      </c>
      <c r="AP136" s="233" t="s">
        <v>5698</v>
      </c>
      <c r="AQ136" s="233" t="s">
        <v>8521</v>
      </c>
      <c r="AR136" s="233" t="s">
        <v>8522</v>
      </c>
      <c r="AS136" s="233" t="s">
        <v>8523</v>
      </c>
      <c r="AT136" s="233" t="s">
        <v>733</v>
      </c>
      <c r="AU136" s="233" t="s">
        <v>733</v>
      </c>
      <c r="AV136" s="233" t="s">
        <v>733</v>
      </c>
      <c r="AW136" s="233" t="s">
        <v>3320</v>
      </c>
      <c r="AX136" s="233" t="s">
        <v>8524</v>
      </c>
      <c r="AY136" s="233" t="s">
        <v>733</v>
      </c>
      <c r="AZ136" s="233" t="s">
        <v>8525</v>
      </c>
      <c r="BA136" s="233" t="s">
        <v>8526</v>
      </c>
      <c r="BB136" s="233" t="s">
        <v>8527</v>
      </c>
      <c r="BC136" s="233" t="s">
        <v>8528</v>
      </c>
      <c r="BD136" s="233" t="s">
        <v>8529</v>
      </c>
      <c r="BE136" s="233" t="s">
        <v>8530</v>
      </c>
      <c r="BF136" s="234" t="s">
        <v>1214</v>
      </c>
      <c r="BG136" s="233" t="s">
        <v>3320</v>
      </c>
      <c r="BH136" s="233" t="s">
        <v>5747</v>
      </c>
      <c r="BI136" s="233" t="s">
        <v>5747</v>
      </c>
      <c r="BJ136" s="233" t="s">
        <v>7146</v>
      </c>
      <c r="BK136" s="233" t="s">
        <v>8531</v>
      </c>
      <c r="BL136" s="234">
        <v>230</v>
      </c>
      <c r="BM136" s="233" t="s">
        <v>5712</v>
      </c>
      <c r="BN136" s="237">
        <v>47177</v>
      </c>
      <c r="BO136" s="232">
        <v>24</v>
      </c>
      <c r="BP136" s="232">
        <v>2029</v>
      </c>
      <c r="BQ136" s="232">
        <v>125</v>
      </c>
      <c r="BR136" s="234">
        <v>125</v>
      </c>
      <c r="BS136" s="233" t="s">
        <v>5666</v>
      </c>
      <c r="BT136" s="232">
        <v>128</v>
      </c>
      <c r="BU136" s="234">
        <v>338.53</v>
      </c>
      <c r="BV136" s="238">
        <v>0.31</v>
      </c>
      <c r="BW136" s="239" t="s">
        <v>910</v>
      </c>
      <c r="BX136" s="233" t="s">
        <v>733</v>
      </c>
      <c r="BY136" s="235"/>
      <c r="BZ136" s="232">
        <v>27.45</v>
      </c>
      <c r="CA136" s="233" t="s">
        <v>1214</v>
      </c>
      <c r="CB136" s="232">
        <v>715</v>
      </c>
      <c r="CC136" s="233" t="s">
        <v>5713</v>
      </c>
      <c r="CD136" s="233" t="s">
        <v>5801</v>
      </c>
      <c r="CE136" s="233" t="s">
        <v>3320</v>
      </c>
      <c r="CF136" s="233" t="s">
        <v>733</v>
      </c>
      <c r="CG136" s="233" t="s">
        <v>733</v>
      </c>
      <c r="CH136" s="232">
        <v>2256</v>
      </c>
      <c r="CI136" s="232">
        <v>2115</v>
      </c>
      <c r="CJ136" s="233" t="s">
        <v>8532</v>
      </c>
      <c r="CK136" s="232">
        <v>365</v>
      </c>
      <c r="CL136" s="232">
        <v>85</v>
      </c>
      <c r="CM136" s="232">
        <v>99</v>
      </c>
      <c r="CN136" s="232">
        <v>40</v>
      </c>
      <c r="CO136" s="237">
        <v>46356</v>
      </c>
      <c r="CP136" s="232">
        <v>2026</v>
      </c>
      <c r="CQ136" s="232">
        <v>0.5</v>
      </c>
      <c r="CR136" s="232">
        <v>100</v>
      </c>
      <c r="CS136" s="233" t="s">
        <v>8533</v>
      </c>
      <c r="CT136" s="232">
        <v>12104568</v>
      </c>
      <c r="CU136" s="233" t="s">
        <v>3320</v>
      </c>
      <c r="CV136" s="233" t="s">
        <v>3320</v>
      </c>
      <c r="CW136" s="233" t="s">
        <v>3320</v>
      </c>
      <c r="CX136" s="233" t="s">
        <v>3320</v>
      </c>
      <c r="CY136" s="233" t="s">
        <v>3320</v>
      </c>
      <c r="CZ136" s="233" t="s">
        <v>3320</v>
      </c>
      <c r="DA136" s="233" t="s">
        <v>3320</v>
      </c>
      <c r="DB136" s="233" t="s">
        <v>3320</v>
      </c>
      <c r="DC136" s="233" t="s">
        <v>3320</v>
      </c>
      <c r="DD136" s="233" t="s">
        <v>3320</v>
      </c>
      <c r="DE136" s="235"/>
      <c r="DF136" s="233" t="s">
        <v>3320</v>
      </c>
      <c r="DG136" s="233" t="s">
        <v>3320</v>
      </c>
      <c r="DH136" s="233" t="s">
        <v>3320</v>
      </c>
      <c r="DI136" s="233" t="s">
        <v>3320</v>
      </c>
      <c r="DJ136" s="233" t="s">
        <v>3320</v>
      </c>
      <c r="DK136" s="233" t="s">
        <v>3320</v>
      </c>
      <c r="DL136" s="235"/>
      <c r="DM136" s="233" t="s">
        <v>3320</v>
      </c>
      <c r="DN136" s="233" t="s">
        <v>3320</v>
      </c>
      <c r="DO136" s="233" t="s">
        <v>3320</v>
      </c>
      <c r="DP136" s="235"/>
      <c r="DQ136" s="233" t="s">
        <v>3320</v>
      </c>
      <c r="DR136" s="233" t="s">
        <v>3320</v>
      </c>
      <c r="DS136" s="233" t="s">
        <v>3320</v>
      </c>
      <c r="DT136" s="233" t="s">
        <v>3320</v>
      </c>
      <c r="DU136" s="233" t="s">
        <v>3320</v>
      </c>
      <c r="DV136" s="233" t="s">
        <v>3320</v>
      </c>
      <c r="DW136" s="233" t="s">
        <v>3320</v>
      </c>
      <c r="DX136" s="233" t="s">
        <v>3320</v>
      </c>
      <c r="DY136" s="233" t="s">
        <v>3320</v>
      </c>
      <c r="DZ136" s="233" t="s">
        <v>3320</v>
      </c>
      <c r="EA136" s="233" t="s">
        <v>3320</v>
      </c>
      <c r="EB136" s="233" t="s">
        <v>3320</v>
      </c>
      <c r="EC136" s="233" t="s">
        <v>3320</v>
      </c>
      <c r="ED136" s="233" t="s">
        <v>3320</v>
      </c>
      <c r="EE136" s="233" t="s">
        <v>3320</v>
      </c>
      <c r="EF136" s="233" t="s">
        <v>3320</v>
      </c>
      <c r="EG136" s="233" t="s">
        <v>3320</v>
      </c>
      <c r="EH136" s="233" t="s">
        <v>3320</v>
      </c>
      <c r="EI136" s="233" t="s">
        <v>3320</v>
      </c>
      <c r="EJ136" s="233" t="s">
        <v>3320</v>
      </c>
      <c r="EK136" s="233" t="s">
        <v>3320</v>
      </c>
      <c r="EL136" s="233" t="s">
        <v>3320</v>
      </c>
      <c r="EM136" s="233" t="s">
        <v>3320</v>
      </c>
      <c r="EN136" s="233" t="s">
        <v>3320</v>
      </c>
      <c r="EO136" s="233" t="s">
        <v>3320</v>
      </c>
      <c r="EP136" s="233" t="s">
        <v>3320</v>
      </c>
      <c r="EQ136" s="233" t="s">
        <v>3320</v>
      </c>
      <c r="ER136" s="233" t="s">
        <v>3320</v>
      </c>
      <c r="ES136" s="233" t="s">
        <v>3320</v>
      </c>
      <c r="ET136" s="233" t="s">
        <v>3320</v>
      </c>
      <c r="EU136" s="233" t="s">
        <v>3320</v>
      </c>
      <c r="EV136" s="233" t="s">
        <v>3320</v>
      </c>
      <c r="EW136" s="233" t="s">
        <v>3320</v>
      </c>
      <c r="EX136" s="233" t="s">
        <v>3320</v>
      </c>
      <c r="EY136" s="233" t="s">
        <v>3320</v>
      </c>
      <c r="EZ136" s="233" t="s">
        <v>3320</v>
      </c>
      <c r="FA136" s="233" t="s">
        <v>3320</v>
      </c>
      <c r="FB136" s="233" t="s">
        <v>3320</v>
      </c>
      <c r="FC136" s="233" t="s">
        <v>3320</v>
      </c>
      <c r="FD136" s="233" t="s">
        <v>3320</v>
      </c>
      <c r="FE136" s="233" t="s">
        <v>3320</v>
      </c>
      <c r="FF136" s="233" t="s">
        <v>3320</v>
      </c>
      <c r="FG136" s="233" t="s">
        <v>3320</v>
      </c>
      <c r="FH136" s="233" t="s">
        <v>3320</v>
      </c>
      <c r="FI136" s="233" t="s">
        <v>3320</v>
      </c>
      <c r="FJ136" s="233" t="s">
        <v>3320</v>
      </c>
      <c r="FK136" s="233" t="s">
        <v>3320</v>
      </c>
      <c r="FL136" s="233" t="s">
        <v>3320</v>
      </c>
      <c r="FM136" s="233" t="s">
        <v>3320</v>
      </c>
      <c r="FN136" s="240">
        <v>138065198</v>
      </c>
      <c r="FO136" s="232">
        <v>138</v>
      </c>
      <c r="FP136" s="233" t="s">
        <v>1214</v>
      </c>
      <c r="FQ136" s="233" t="s">
        <v>733</v>
      </c>
      <c r="FR136" s="233" t="s">
        <v>733</v>
      </c>
      <c r="FS136" s="233" t="s">
        <v>733</v>
      </c>
      <c r="FT136" s="233" t="s">
        <v>1744</v>
      </c>
      <c r="FU136" s="233" t="s">
        <v>8534</v>
      </c>
      <c r="FV136" s="233" t="s">
        <v>8535</v>
      </c>
      <c r="FW136" s="241" t="s">
        <v>8531</v>
      </c>
      <c r="FX136" s="242">
        <v>230</v>
      </c>
      <c r="FY136" s="233" t="s">
        <v>8536</v>
      </c>
      <c r="FZ136" s="240">
        <v>129060398</v>
      </c>
      <c r="GA136" s="240">
        <v>17232365</v>
      </c>
      <c r="GB136" s="240">
        <v>2255</v>
      </c>
      <c r="GC136" s="232">
        <v>208</v>
      </c>
      <c r="GD136" s="233" t="s">
        <v>8537</v>
      </c>
      <c r="GE136" s="233" t="s">
        <v>733</v>
      </c>
      <c r="GF136" s="233" t="s">
        <v>733</v>
      </c>
      <c r="GG136" s="233" t="s">
        <v>8538</v>
      </c>
      <c r="GH136" s="233" t="s">
        <v>733</v>
      </c>
      <c r="GI136" s="233" t="s">
        <v>1214</v>
      </c>
      <c r="GJ136" s="233" t="s">
        <v>733</v>
      </c>
      <c r="GK136" s="233" t="s">
        <v>733</v>
      </c>
      <c r="GL136" s="233" t="s">
        <v>1214</v>
      </c>
      <c r="GM136" s="243" t="s">
        <v>5676</v>
      </c>
      <c r="GN136" s="233" t="s">
        <v>3320</v>
      </c>
      <c r="GO136" s="233" t="s">
        <v>733</v>
      </c>
      <c r="GP136" s="233" t="s">
        <v>5721</v>
      </c>
      <c r="GQ136" s="233" t="s">
        <v>733</v>
      </c>
      <c r="GR136" s="233" t="s">
        <v>5679</v>
      </c>
      <c r="GS136" s="233" t="s">
        <v>3320</v>
      </c>
      <c r="GT136" s="233" t="s">
        <v>3320</v>
      </c>
      <c r="GU136" s="232">
        <v>0.7</v>
      </c>
      <c r="GV136" s="233" t="s">
        <v>1214</v>
      </c>
      <c r="GW136" s="233" t="s">
        <v>1214</v>
      </c>
      <c r="GX136" s="233" t="s">
        <v>3320</v>
      </c>
      <c r="GY136" s="233" t="s">
        <v>733</v>
      </c>
      <c r="GZ136" s="233" t="s">
        <v>3320</v>
      </c>
      <c r="HA136" s="233" t="s">
        <v>8539</v>
      </c>
      <c r="HB136" s="233" t="s">
        <v>3320</v>
      </c>
      <c r="HC136" s="233" t="s">
        <v>5683</v>
      </c>
      <c r="HD136" s="233" t="s">
        <v>5684</v>
      </c>
      <c r="HE136" s="233" t="s">
        <v>5684</v>
      </c>
      <c r="HF136" s="233" t="s">
        <v>733</v>
      </c>
      <c r="HG136" s="233" t="s">
        <v>1214</v>
      </c>
      <c r="HH136" s="244">
        <v>46079.733310185184</v>
      </c>
      <c r="HI136" s="244">
        <v>46084.486018518517</v>
      </c>
      <c r="HJ136" s="233" t="s">
        <v>5685</v>
      </c>
      <c r="HK136" s="233" t="s">
        <v>3320</v>
      </c>
      <c r="HL136" s="233" t="s">
        <v>3320</v>
      </c>
      <c r="HM136" s="233" t="s">
        <v>3320</v>
      </c>
      <c r="HN136" s="233" t="s">
        <v>3320</v>
      </c>
      <c r="HO136" s="233" t="s">
        <v>3320</v>
      </c>
      <c r="HP136" s="233" t="s">
        <v>3320</v>
      </c>
      <c r="HQ136" s="233" t="s">
        <v>3320</v>
      </c>
      <c r="HR136" s="233" t="s">
        <v>3320</v>
      </c>
      <c r="HS136" s="233" t="s">
        <v>3320</v>
      </c>
      <c r="HT136" s="233" t="s">
        <v>3320</v>
      </c>
      <c r="HU136" s="233" t="s">
        <v>3320</v>
      </c>
      <c r="HV136" s="233" t="s">
        <v>3320</v>
      </c>
      <c r="HW136" s="233" t="s">
        <v>3320</v>
      </c>
      <c r="HX136" s="233" t="s">
        <v>3320</v>
      </c>
      <c r="HY136" s="233" t="s">
        <v>3320</v>
      </c>
      <c r="HZ136" s="233" t="s">
        <v>3320</v>
      </c>
      <c r="IA136" s="233" t="s">
        <v>3320</v>
      </c>
      <c r="IB136" s="233" t="s">
        <v>3320</v>
      </c>
      <c r="IC136" s="233" t="s">
        <v>3320</v>
      </c>
      <c r="ID136" s="233" t="s">
        <v>3320</v>
      </c>
      <c r="IE136" s="233" t="s">
        <v>3320</v>
      </c>
      <c r="IF136" s="233" t="s">
        <v>3320</v>
      </c>
      <c r="IG136" s="233" t="s">
        <v>3320</v>
      </c>
      <c r="IH136" s="233" t="s">
        <v>3320</v>
      </c>
      <c r="II136" s="233" t="s">
        <v>3320</v>
      </c>
      <c r="IJ136" s="233" t="s">
        <v>3320</v>
      </c>
      <c r="IK136" s="233" t="s">
        <v>3320</v>
      </c>
      <c r="IL136" s="233" t="s">
        <v>3320</v>
      </c>
      <c r="IM136" s="233" t="s">
        <v>3320</v>
      </c>
      <c r="IN136" s="233" t="s">
        <v>3320</v>
      </c>
      <c r="IO136" s="233" t="s">
        <v>3320</v>
      </c>
      <c r="IP136" s="233" t="s">
        <v>3320</v>
      </c>
      <c r="IQ136" s="233" t="s">
        <v>3320</v>
      </c>
      <c r="IR136" s="233" t="s">
        <v>3320</v>
      </c>
      <c r="IS136" s="233" t="s">
        <v>3320</v>
      </c>
      <c r="IT136" s="233" t="s">
        <v>3320</v>
      </c>
      <c r="IU136" s="233" t="s">
        <v>3320</v>
      </c>
      <c r="IV136" s="233" t="s">
        <v>3320</v>
      </c>
      <c r="IW136" s="235"/>
      <c r="IX136" s="235"/>
      <c r="IY136" s="235"/>
      <c r="IZ136" s="235"/>
      <c r="JA136" s="235"/>
      <c r="JB136" s="233"/>
      <c r="JC136" s="233"/>
      <c r="JD136" s="233"/>
      <c r="JE136" s="235"/>
      <c r="JF136" s="232" t="s">
        <v>3320</v>
      </c>
      <c r="JG136" s="232" t="s">
        <v>3320</v>
      </c>
      <c r="JH136" s="232" t="s">
        <v>3320</v>
      </c>
      <c r="JI136" s="232" t="s">
        <v>3320</v>
      </c>
      <c r="JJ136" s="232" t="s">
        <v>3320</v>
      </c>
      <c r="JK136" s="233" t="s">
        <v>202</v>
      </c>
      <c r="JL136" s="235"/>
      <c r="JM136" s="235"/>
      <c r="JN136" s="235"/>
      <c r="JO136" s="232">
        <v>5</v>
      </c>
      <c r="JP136" s="232">
        <v>0</v>
      </c>
      <c r="JQ136" s="233"/>
      <c r="JR136" s="233"/>
      <c r="JS136" s="233"/>
      <c r="JT136" s="233"/>
      <c r="JU136" s="233"/>
      <c r="JV136" s="233"/>
      <c r="JW136" s="233"/>
      <c r="JX136" s="233"/>
      <c r="JY136" s="233"/>
      <c r="JZ136" s="233"/>
      <c r="KA136" s="233"/>
      <c r="KB136" s="233"/>
      <c r="KC136" s="233"/>
      <c r="KD136" s="233"/>
      <c r="KE136" s="233"/>
      <c r="KF136" s="233"/>
      <c r="KG136" s="233"/>
      <c r="KH136" s="233"/>
      <c r="KI136" s="233"/>
      <c r="KJ136" s="233"/>
      <c r="KK136" s="233"/>
      <c r="KL136" s="233"/>
      <c r="KM136" s="233"/>
      <c r="KN136" s="232" t="s">
        <v>3320</v>
      </c>
      <c r="KO136" s="232" t="s">
        <v>3320</v>
      </c>
      <c r="KP136" s="232" t="s">
        <v>3320</v>
      </c>
      <c r="KQ136" s="235"/>
      <c r="KR136" s="235"/>
      <c r="KS136" s="235"/>
      <c r="KT136" s="233"/>
      <c r="KU136" s="235"/>
      <c r="KV136" s="235"/>
      <c r="KW136" s="235"/>
      <c r="KX136" s="233"/>
      <c r="KY136" s="232">
        <v>125</v>
      </c>
      <c r="KZ136" s="236">
        <v>0</v>
      </c>
      <c r="LA136" s="235"/>
      <c r="LB136" s="232">
        <v>0</v>
      </c>
      <c r="LC136" s="233"/>
      <c r="LD136" s="235"/>
      <c r="LE136" s="235"/>
      <c r="LF136" s="235"/>
    </row>
    <row r="137" spans="1:318" ht="49.5" customHeight="1" thickBot="1">
      <c r="A137" s="231" t="s">
        <v>5638</v>
      </c>
      <c r="B137" s="232">
        <v>1067</v>
      </c>
      <c r="C137" s="233" t="s">
        <v>8540</v>
      </c>
      <c r="D137" s="233" t="s">
        <v>8541</v>
      </c>
      <c r="E137" s="232">
        <v>1067</v>
      </c>
      <c r="F137" s="235"/>
      <c r="G137" s="233" t="s">
        <v>5641</v>
      </c>
      <c r="H137" s="233" t="s">
        <v>525</v>
      </c>
      <c r="I137" s="234">
        <v>4</v>
      </c>
      <c r="J137" s="235"/>
      <c r="K137" s="234" t="s">
        <v>202</v>
      </c>
      <c r="L137" s="235"/>
      <c r="M137" s="234">
        <v>4</v>
      </c>
      <c r="N137" s="235"/>
      <c r="O137" s="235"/>
      <c r="P137" s="235"/>
      <c r="Q137" s="235"/>
      <c r="R137" s="234" t="s">
        <v>202</v>
      </c>
      <c r="S137" s="235"/>
      <c r="T137" s="235"/>
      <c r="U137" s="235"/>
      <c r="V137" s="233" t="s">
        <v>8542</v>
      </c>
      <c r="W137" s="233" t="s">
        <v>5643</v>
      </c>
      <c r="X137" s="232">
        <v>1</v>
      </c>
      <c r="Y137" s="232">
        <v>132</v>
      </c>
      <c r="Z137" s="236">
        <v>0</v>
      </c>
      <c r="AA137" s="236">
        <v>0</v>
      </c>
      <c r="AB137" s="232">
        <v>1</v>
      </c>
      <c r="AC137" s="233" t="s">
        <v>5644</v>
      </c>
      <c r="AD137" s="233" t="s">
        <v>5644</v>
      </c>
      <c r="AE137" s="234" t="s">
        <v>5645</v>
      </c>
      <c r="AF137" s="233" t="s">
        <v>5646</v>
      </c>
      <c r="AG137" s="234" t="s">
        <v>5645</v>
      </c>
      <c r="AH137" s="231" t="s">
        <v>520</v>
      </c>
      <c r="AI137" s="233" t="s">
        <v>525</v>
      </c>
      <c r="AJ137" s="233" t="s">
        <v>8543</v>
      </c>
      <c r="AK137" s="233" t="s">
        <v>5648</v>
      </c>
      <c r="AL137" s="233" t="s">
        <v>5649</v>
      </c>
      <c r="AM137" s="233" t="s">
        <v>5650</v>
      </c>
      <c r="AN137" s="233" t="s">
        <v>525</v>
      </c>
      <c r="AO137" s="233" t="s">
        <v>5651</v>
      </c>
      <c r="AP137" s="233" t="s">
        <v>5652</v>
      </c>
      <c r="AQ137" s="233" t="s">
        <v>5653</v>
      </c>
      <c r="AR137" s="233" t="s">
        <v>5654</v>
      </c>
      <c r="AS137" s="233" t="s">
        <v>5655</v>
      </c>
      <c r="AT137" s="233" t="s">
        <v>733</v>
      </c>
      <c r="AU137" s="233" t="s">
        <v>733</v>
      </c>
      <c r="AV137" s="233" t="s">
        <v>733</v>
      </c>
      <c r="AW137" s="233" t="s">
        <v>3320</v>
      </c>
      <c r="AX137" s="233" t="s">
        <v>5656</v>
      </c>
      <c r="AY137" s="233" t="s">
        <v>733</v>
      </c>
      <c r="AZ137" s="233" t="s">
        <v>5657</v>
      </c>
      <c r="BA137" s="233" t="s">
        <v>5658</v>
      </c>
      <c r="BB137" s="233" t="s">
        <v>5659</v>
      </c>
      <c r="BC137" s="233" t="s">
        <v>5660</v>
      </c>
      <c r="BD137" s="233" t="s">
        <v>5661</v>
      </c>
      <c r="BE137" s="233" t="s">
        <v>5662</v>
      </c>
      <c r="BF137" s="234" t="s">
        <v>1214</v>
      </c>
      <c r="BG137" s="233" t="s">
        <v>3320</v>
      </c>
      <c r="BH137" s="233" t="s">
        <v>7206</v>
      </c>
      <c r="BI137" s="233" t="s">
        <v>7206</v>
      </c>
      <c r="BJ137" s="233" t="s">
        <v>8382</v>
      </c>
      <c r="BK137" s="233" t="s">
        <v>8544</v>
      </c>
      <c r="BL137" s="234">
        <v>115</v>
      </c>
      <c r="BM137" s="233" t="s">
        <v>5665</v>
      </c>
      <c r="BN137" s="237">
        <v>47483</v>
      </c>
      <c r="BO137" s="232">
        <v>18</v>
      </c>
      <c r="BP137" s="232">
        <v>2029</v>
      </c>
      <c r="BQ137" s="232">
        <v>132</v>
      </c>
      <c r="BR137" s="234">
        <v>132</v>
      </c>
      <c r="BS137" s="233" t="s">
        <v>5666</v>
      </c>
      <c r="BT137" s="232">
        <v>773</v>
      </c>
      <c r="BU137" s="234">
        <v>457.6</v>
      </c>
      <c r="BV137" s="238">
        <v>0.4</v>
      </c>
      <c r="BW137" s="239" t="s">
        <v>202</v>
      </c>
      <c r="BX137" s="233" t="s">
        <v>733</v>
      </c>
      <c r="BY137" s="235"/>
      <c r="BZ137" s="232">
        <v>31.43</v>
      </c>
      <c r="CA137" s="233" t="s">
        <v>733</v>
      </c>
      <c r="CB137" s="232">
        <v>650</v>
      </c>
      <c r="CC137" s="233" t="s">
        <v>5667</v>
      </c>
      <c r="CD137" s="233" t="s">
        <v>5668</v>
      </c>
      <c r="CE137" s="233" t="s">
        <v>3320</v>
      </c>
      <c r="CF137" s="233" t="s">
        <v>733</v>
      </c>
      <c r="CG137" s="233" t="s">
        <v>1214</v>
      </c>
      <c r="CH137" s="232">
        <v>2287</v>
      </c>
      <c r="CI137" s="232">
        <v>2126.9</v>
      </c>
      <c r="CJ137" s="233" t="s">
        <v>5900</v>
      </c>
      <c r="CK137" s="232">
        <v>365</v>
      </c>
      <c r="CL137" s="232">
        <v>90</v>
      </c>
      <c r="CM137" s="232">
        <v>98</v>
      </c>
      <c r="CN137" s="232">
        <v>25</v>
      </c>
      <c r="CO137" s="237">
        <v>46973</v>
      </c>
      <c r="CP137" s="232">
        <v>2028</v>
      </c>
      <c r="CQ137" s="232">
        <v>0.4</v>
      </c>
      <c r="CR137" s="232">
        <v>8</v>
      </c>
      <c r="CS137" s="233" t="s">
        <v>8545</v>
      </c>
      <c r="CT137" s="232">
        <v>1401346</v>
      </c>
      <c r="CU137" s="233" t="s">
        <v>3320</v>
      </c>
      <c r="CV137" s="233" t="s">
        <v>3320</v>
      </c>
      <c r="CW137" s="233" t="s">
        <v>3320</v>
      </c>
      <c r="CX137" s="233" t="s">
        <v>3320</v>
      </c>
      <c r="CY137" s="233" t="s">
        <v>3320</v>
      </c>
      <c r="CZ137" s="233" t="s">
        <v>3320</v>
      </c>
      <c r="DA137" s="233" t="s">
        <v>3320</v>
      </c>
      <c r="DB137" s="233" t="s">
        <v>3320</v>
      </c>
      <c r="DC137" s="233" t="s">
        <v>3320</v>
      </c>
      <c r="DD137" s="233" t="s">
        <v>3320</v>
      </c>
      <c r="DE137" s="235"/>
      <c r="DF137" s="233" t="s">
        <v>3320</v>
      </c>
      <c r="DG137" s="233" t="s">
        <v>3320</v>
      </c>
      <c r="DH137" s="233" t="s">
        <v>3320</v>
      </c>
      <c r="DI137" s="233" t="s">
        <v>3320</v>
      </c>
      <c r="DJ137" s="233" t="s">
        <v>3320</v>
      </c>
      <c r="DK137" s="233" t="s">
        <v>3320</v>
      </c>
      <c r="DL137" s="235"/>
      <c r="DM137" s="233" t="s">
        <v>3320</v>
      </c>
      <c r="DN137" s="233" t="s">
        <v>3320</v>
      </c>
      <c r="DO137" s="233" t="s">
        <v>3320</v>
      </c>
      <c r="DP137" s="235"/>
      <c r="DQ137" s="233" t="s">
        <v>3320</v>
      </c>
      <c r="DR137" s="233" t="s">
        <v>3320</v>
      </c>
      <c r="DS137" s="233" t="s">
        <v>3320</v>
      </c>
      <c r="DT137" s="233" t="s">
        <v>3320</v>
      </c>
      <c r="DU137" s="233" t="s">
        <v>3320</v>
      </c>
      <c r="DV137" s="233" t="s">
        <v>3320</v>
      </c>
      <c r="DW137" s="233" t="s">
        <v>3320</v>
      </c>
      <c r="DX137" s="233" t="s">
        <v>3320</v>
      </c>
      <c r="DY137" s="233" t="s">
        <v>3320</v>
      </c>
      <c r="DZ137" s="233" t="s">
        <v>3320</v>
      </c>
      <c r="EA137" s="233" t="s">
        <v>3320</v>
      </c>
      <c r="EB137" s="233" t="s">
        <v>3320</v>
      </c>
      <c r="EC137" s="233" t="s">
        <v>3320</v>
      </c>
      <c r="ED137" s="233" t="s">
        <v>3320</v>
      </c>
      <c r="EE137" s="233" t="s">
        <v>3320</v>
      </c>
      <c r="EF137" s="233" t="s">
        <v>3320</v>
      </c>
      <c r="EG137" s="233" t="s">
        <v>3320</v>
      </c>
      <c r="EH137" s="233" t="s">
        <v>3320</v>
      </c>
      <c r="EI137" s="233" t="s">
        <v>3320</v>
      </c>
      <c r="EJ137" s="233" t="s">
        <v>3320</v>
      </c>
      <c r="EK137" s="233" t="s">
        <v>3320</v>
      </c>
      <c r="EL137" s="233" t="s">
        <v>3320</v>
      </c>
      <c r="EM137" s="233" t="s">
        <v>3320</v>
      </c>
      <c r="EN137" s="233" t="s">
        <v>3320</v>
      </c>
      <c r="EO137" s="233" t="s">
        <v>3320</v>
      </c>
      <c r="EP137" s="233" t="s">
        <v>3320</v>
      </c>
      <c r="EQ137" s="233" t="s">
        <v>3320</v>
      </c>
      <c r="ER137" s="233" t="s">
        <v>3320</v>
      </c>
      <c r="ES137" s="233" t="s">
        <v>3320</v>
      </c>
      <c r="ET137" s="233" t="s">
        <v>3320</v>
      </c>
      <c r="EU137" s="233" t="s">
        <v>3320</v>
      </c>
      <c r="EV137" s="233" t="s">
        <v>3320</v>
      </c>
      <c r="EW137" s="233" t="s">
        <v>3320</v>
      </c>
      <c r="EX137" s="233" t="s">
        <v>3320</v>
      </c>
      <c r="EY137" s="233" t="s">
        <v>3320</v>
      </c>
      <c r="EZ137" s="233" t="s">
        <v>3320</v>
      </c>
      <c r="FA137" s="233" t="s">
        <v>3320</v>
      </c>
      <c r="FB137" s="233" t="s">
        <v>3320</v>
      </c>
      <c r="FC137" s="233" t="s">
        <v>3320</v>
      </c>
      <c r="FD137" s="233" t="s">
        <v>3320</v>
      </c>
      <c r="FE137" s="233" t="s">
        <v>3320</v>
      </c>
      <c r="FF137" s="233" t="s">
        <v>3320</v>
      </c>
      <c r="FG137" s="233" t="s">
        <v>3320</v>
      </c>
      <c r="FH137" s="233" t="s">
        <v>3320</v>
      </c>
      <c r="FI137" s="233" t="s">
        <v>3320</v>
      </c>
      <c r="FJ137" s="233" t="s">
        <v>3320</v>
      </c>
      <c r="FK137" s="233" t="s">
        <v>3320</v>
      </c>
      <c r="FL137" s="233" t="s">
        <v>3320</v>
      </c>
      <c r="FM137" s="233" t="s">
        <v>3320</v>
      </c>
      <c r="FN137" s="240">
        <v>140134600</v>
      </c>
      <c r="FO137" s="232">
        <v>140</v>
      </c>
      <c r="FP137" s="233" t="s">
        <v>733</v>
      </c>
      <c r="FQ137" s="233" t="s">
        <v>733</v>
      </c>
      <c r="FR137" s="233" t="s">
        <v>733</v>
      </c>
      <c r="FS137" s="233" t="s">
        <v>733</v>
      </c>
      <c r="FT137" s="233" t="s">
        <v>8546</v>
      </c>
      <c r="FU137" s="233" t="s">
        <v>8547</v>
      </c>
      <c r="FV137" s="233" t="s">
        <v>8548</v>
      </c>
      <c r="FW137" s="241" t="s">
        <v>8544</v>
      </c>
      <c r="FX137" s="242">
        <v>115</v>
      </c>
      <c r="FY137" s="233" t="s">
        <v>8549</v>
      </c>
      <c r="FZ137" s="240">
        <v>140134600</v>
      </c>
      <c r="GA137" s="240">
        <v>18700000</v>
      </c>
      <c r="GB137" s="240">
        <v>1333</v>
      </c>
      <c r="GC137" s="240">
        <v>83083</v>
      </c>
      <c r="GD137" s="233" t="s">
        <v>5674</v>
      </c>
      <c r="GE137" s="233" t="s">
        <v>1214</v>
      </c>
      <c r="GF137" s="233" t="s">
        <v>1214</v>
      </c>
      <c r="GG137" s="233" t="s">
        <v>5675</v>
      </c>
      <c r="GH137" s="233" t="s">
        <v>1214</v>
      </c>
      <c r="GI137" s="233" t="s">
        <v>1214</v>
      </c>
      <c r="GJ137" s="233" t="s">
        <v>1214</v>
      </c>
      <c r="GK137" s="233" t="s">
        <v>1214</v>
      </c>
      <c r="GL137" s="233" t="s">
        <v>1214</v>
      </c>
      <c r="GM137" s="243" t="s">
        <v>5676</v>
      </c>
      <c r="GN137" s="233" t="s">
        <v>3320</v>
      </c>
      <c r="GO137" s="233" t="s">
        <v>733</v>
      </c>
      <c r="GP137" s="233" t="s">
        <v>5721</v>
      </c>
      <c r="GQ137" s="233" t="s">
        <v>733</v>
      </c>
      <c r="GR137" s="233" t="s">
        <v>5679</v>
      </c>
      <c r="GS137" s="233" t="s">
        <v>3320</v>
      </c>
      <c r="GT137" s="233" t="s">
        <v>3320</v>
      </c>
      <c r="GU137" s="232">
        <v>0.6</v>
      </c>
      <c r="GV137" s="233" t="s">
        <v>1214</v>
      </c>
      <c r="GW137" s="233" t="s">
        <v>1214</v>
      </c>
      <c r="GX137" s="233" t="s">
        <v>3320</v>
      </c>
      <c r="GY137" s="233" t="s">
        <v>733</v>
      </c>
      <c r="GZ137" s="233" t="s">
        <v>3320</v>
      </c>
      <c r="HA137" s="233" t="s">
        <v>8550</v>
      </c>
      <c r="HB137" s="233" t="s">
        <v>8551</v>
      </c>
      <c r="HC137" s="233" t="s">
        <v>6273</v>
      </c>
      <c r="HD137" s="233" t="s">
        <v>5684</v>
      </c>
      <c r="HE137" s="233" t="s">
        <v>5684</v>
      </c>
      <c r="HF137" s="233" t="s">
        <v>733</v>
      </c>
      <c r="HG137" s="233" t="s">
        <v>1214</v>
      </c>
      <c r="HH137" s="244">
        <v>46083.74690972222</v>
      </c>
      <c r="HI137" s="244">
        <v>46084.454143518517</v>
      </c>
      <c r="HJ137" s="233" t="s">
        <v>5685</v>
      </c>
      <c r="HK137" s="233" t="s">
        <v>3320</v>
      </c>
      <c r="HL137" s="233" t="s">
        <v>3320</v>
      </c>
      <c r="HM137" s="233" t="s">
        <v>3320</v>
      </c>
      <c r="HN137" s="233" t="s">
        <v>3320</v>
      </c>
      <c r="HO137" s="233" t="s">
        <v>3320</v>
      </c>
      <c r="HP137" s="233" t="s">
        <v>3320</v>
      </c>
      <c r="HQ137" s="233" t="s">
        <v>3320</v>
      </c>
      <c r="HR137" s="233" t="s">
        <v>3320</v>
      </c>
      <c r="HS137" s="233" t="s">
        <v>3320</v>
      </c>
      <c r="HT137" s="233" t="s">
        <v>3320</v>
      </c>
      <c r="HU137" s="233" t="s">
        <v>3320</v>
      </c>
      <c r="HV137" s="233" t="s">
        <v>3320</v>
      </c>
      <c r="HW137" s="233" t="s">
        <v>3320</v>
      </c>
      <c r="HX137" s="233" t="s">
        <v>3320</v>
      </c>
      <c r="HY137" s="233" t="s">
        <v>3320</v>
      </c>
      <c r="HZ137" s="233" t="s">
        <v>3320</v>
      </c>
      <c r="IA137" s="233" t="s">
        <v>3320</v>
      </c>
      <c r="IB137" s="233" t="s">
        <v>3320</v>
      </c>
      <c r="IC137" s="233" t="s">
        <v>3320</v>
      </c>
      <c r="ID137" s="233" t="s">
        <v>3320</v>
      </c>
      <c r="IE137" s="233" t="s">
        <v>3320</v>
      </c>
      <c r="IF137" s="233" t="s">
        <v>3320</v>
      </c>
      <c r="IG137" s="233" t="s">
        <v>3320</v>
      </c>
      <c r="IH137" s="233" t="s">
        <v>3320</v>
      </c>
      <c r="II137" s="233" t="s">
        <v>3320</v>
      </c>
      <c r="IJ137" s="233" t="s">
        <v>3320</v>
      </c>
      <c r="IK137" s="233" t="s">
        <v>3320</v>
      </c>
      <c r="IL137" s="233" t="s">
        <v>3320</v>
      </c>
      <c r="IM137" s="233" t="s">
        <v>3320</v>
      </c>
      <c r="IN137" s="233" t="s">
        <v>3320</v>
      </c>
      <c r="IO137" s="233" t="s">
        <v>3320</v>
      </c>
      <c r="IP137" s="233" t="s">
        <v>3320</v>
      </c>
      <c r="IQ137" s="233" t="s">
        <v>3320</v>
      </c>
      <c r="IR137" s="233" t="s">
        <v>3320</v>
      </c>
      <c r="IS137" s="233" t="s">
        <v>3320</v>
      </c>
      <c r="IT137" s="233" t="s">
        <v>3320</v>
      </c>
      <c r="IU137" s="233" t="s">
        <v>3320</v>
      </c>
      <c r="IV137" s="233" t="s">
        <v>3320</v>
      </c>
      <c r="IW137" s="234" t="s">
        <v>85</v>
      </c>
      <c r="IX137" s="234" t="s">
        <v>8552</v>
      </c>
      <c r="IY137" s="234" t="s">
        <v>5810</v>
      </c>
      <c r="IZ137" s="234" t="s">
        <v>5810</v>
      </c>
      <c r="JA137" s="235"/>
      <c r="JB137" s="233"/>
      <c r="JC137" s="233"/>
      <c r="JD137" s="233"/>
      <c r="JE137" s="235"/>
      <c r="JF137" s="232" t="s">
        <v>3320</v>
      </c>
      <c r="JG137" s="232" t="s">
        <v>3320</v>
      </c>
      <c r="JH137" s="232" t="s">
        <v>3320</v>
      </c>
      <c r="JI137" s="232" t="s">
        <v>3320</v>
      </c>
      <c r="JJ137" s="232" t="s">
        <v>3320</v>
      </c>
      <c r="JK137" s="233" t="s">
        <v>202</v>
      </c>
      <c r="JL137" s="235"/>
      <c r="JM137" s="235"/>
      <c r="JN137" s="235"/>
      <c r="JO137" s="232">
        <v>7</v>
      </c>
      <c r="JP137" s="232">
        <v>0</v>
      </c>
      <c r="JQ137" s="233"/>
      <c r="JR137" s="233"/>
      <c r="JS137" s="233"/>
      <c r="JT137" s="233"/>
      <c r="JU137" s="233"/>
      <c r="JV137" s="233"/>
      <c r="JW137" s="233"/>
      <c r="JX137" s="233"/>
      <c r="JY137" s="233"/>
      <c r="JZ137" s="233"/>
      <c r="KA137" s="233"/>
      <c r="KB137" s="233"/>
      <c r="KC137" s="233"/>
      <c r="KD137" s="233"/>
      <c r="KE137" s="233"/>
      <c r="KF137" s="233"/>
      <c r="KG137" s="233"/>
      <c r="KH137" s="233"/>
      <c r="KI137" s="233"/>
      <c r="KJ137" s="233"/>
      <c r="KK137" s="233"/>
      <c r="KL137" s="233"/>
      <c r="KM137" s="233"/>
      <c r="KN137" s="232" t="s">
        <v>3320</v>
      </c>
      <c r="KO137" s="232" t="s">
        <v>3320</v>
      </c>
      <c r="KP137" s="232" t="s">
        <v>3320</v>
      </c>
      <c r="KQ137" s="235"/>
      <c r="KR137" s="235"/>
      <c r="KS137" s="235"/>
      <c r="KT137" s="233"/>
      <c r="KU137" s="235"/>
      <c r="KV137" s="235"/>
      <c r="KW137" s="235"/>
      <c r="KX137" s="233"/>
      <c r="KY137" s="232">
        <v>132</v>
      </c>
      <c r="KZ137" s="236">
        <v>0</v>
      </c>
      <c r="LA137" s="235"/>
      <c r="LB137" s="232">
        <v>0</v>
      </c>
      <c r="LC137" s="233"/>
      <c r="LD137" s="235"/>
      <c r="LE137" s="235"/>
      <c r="LF137" s="235"/>
    </row>
    <row r="138" spans="1:318" ht="49.5" customHeight="1" thickBot="1">
      <c r="A138" s="231" t="s">
        <v>5638</v>
      </c>
      <c r="B138" s="232">
        <v>1094</v>
      </c>
      <c r="C138" s="233" t="s">
        <v>8553</v>
      </c>
      <c r="D138" s="233" t="s">
        <v>8554</v>
      </c>
      <c r="E138" s="232">
        <v>1094</v>
      </c>
      <c r="F138" s="235"/>
      <c r="G138" s="233" t="s">
        <v>8555</v>
      </c>
      <c r="H138" s="233" t="s">
        <v>8556</v>
      </c>
      <c r="I138" s="234">
        <v>4</v>
      </c>
      <c r="J138" s="235"/>
      <c r="K138" s="234" t="s">
        <v>202</v>
      </c>
      <c r="L138" s="235"/>
      <c r="M138" s="234">
        <v>4</v>
      </c>
      <c r="N138" s="235"/>
      <c r="O138" s="235"/>
      <c r="P138" s="235"/>
      <c r="Q138" s="235"/>
      <c r="R138" s="234" t="s">
        <v>202</v>
      </c>
      <c r="S138" s="235"/>
      <c r="T138" s="235"/>
      <c r="U138" s="235"/>
      <c r="V138" s="233" t="s">
        <v>8557</v>
      </c>
      <c r="W138" s="233" t="s">
        <v>5643</v>
      </c>
      <c r="X138" s="232">
        <v>1</v>
      </c>
      <c r="Y138" s="232">
        <v>493</v>
      </c>
      <c r="Z138" s="236">
        <v>0</v>
      </c>
      <c r="AA138" s="236">
        <v>0</v>
      </c>
      <c r="AB138" s="232">
        <v>1</v>
      </c>
      <c r="AC138" s="233" t="s">
        <v>6079</v>
      </c>
      <c r="AD138" s="233" t="s">
        <v>6079</v>
      </c>
      <c r="AE138" s="234" t="s">
        <v>5645</v>
      </c>
      <c r="AF138" s="233" t="s">
        <v>5693</v>
      </c>
      <c r="AG138" s="234" t="s">
        <v>5645</v>
      </c>
      <c r="AH138" s="231" t="s">
        <v>8558</v>
      </c>
      <c r="AI138" s="233" t="s">
        <v>8559</v>
      </c>
      <c r="AJ138" s="233" t="s">
        <v>6727</v>
      </c>
      <c r="AK138" s="233" t="s">
        <v>6727</v>
      </c>
      <c r="AL138" s="233" t="s">
        <v>8560</v>
      </c>
      <c r="AM138" s="233" t="s">
        <v>8561</v>
      </c>
      <c r="AN138" s="233" t="s">
        <v>3320</v>
      </c>
      <c r="AO138" s="233" t="s">
        <v>8562</v>
      </c>
      <c r="AP138" s="233" t="s">
        <v>5698</v>
      </c>
      <c r="AQ138" s="233" t="s">
        <v>8563</v>
      </c>
      <c r="AR138" s="233" t="s">
        <v>8564</v>
      </c>
      <c r="AS138" s="233" t="s">
        <v>8565</v>
      </c>
      <c r="AT138" s="233" t="s">
        <v>733</v>
      </c>
      <c r="AU138" s="233" t="s">
        <v>733</v>
      </c>
      <c r="AV138" s="233" t="s">
        <v>733</v>
      </c>
      <c r="AW138" s="233" t="s">
        <v>3320</v>
      </c>
      <c r="AX138" s="233" t="s">
        <v>8566</v>
      </c>
      <c r="AY138" s="233" t="s">
        <v>733</v>
      </c>
      <c r="AZ138" s="233" t="s">
        <v>6735</v>
      </c>
      <c r="BA138" s="233" t="s">
        <v>6736</v>
      </c>
      <c r="BB138" s="233" t="s">
        <v>6091</v>
      </c>
      <c r="BC138" s="233" t="s">
        <v>6092</v>
      </c>
      <c r="BD138" s="233" t="s">
        <v>8567</v>
      </c>
      <c r="BE138" s="233" t="s">
        <v>8568</v>
      </c>
      <c r="BF138" s="234" t="s">
        <v>1214</v>
      </c>
      <c r="BG138" s="233" t="s">
        <v>3320</v>
      </c>
      <c r="BH138" s="233" t="s">
        <v>5663</v>
      </c>
      <c r="BI138" s="233" t="s">
        <v>5663</v>
      </c>
      <c r="BJ138" s="233" t="s">
        <v>3569</v>
      </c>
      <c r="BK138" s="233" t="s">
        <v>8569</v>
      </c>
      <c r="BL138" s="234">
        <v>400</v>
      </c>
      <c r="BM138" s="233" t="s">
        <v>5936</v>
      </c>
      <c r="BN138" s="237">
        <v>46904</v>
      </c>
      <c r="BO138" s="232">
        <v>18</v>
      </c>
      <c r="BP138" s="232">
        <v>2028</v>
      </c>
      <c r="BQ138" s="232">
        <v>493</v>
      </c>
      <c r="BR138" s="234">
        <v>493</v>
      </c>
      <c r="BS138" s="233" t="s">
        <v>5863</v>
      </c>
      <c r="BT138" s="232">
        <v>882960</v>
      </c>
      <c r="BU138" s="234">
        <v>1240.97</v>
      </c>
      <c r="BV138" s="238">
        <v>0.28999999999999998</v>
      </c>
      <c r="BW138" s="239" t="s">
        <v>910</v>
      </c>
      <c r="BX138" s="233" t="s">
        <v>733</v>
      </c>
      <c r="BY138" s="235"/>
      <c r="BZ138" s="232">
        <v>22.28</v>
      </c>
      <c r="CA138" s="233" t="s">
        <v>1214</v>
      </c>
      <c r="CB138" s="232">
        <v>720</v>
      </c>
      <c r="CC138" s="233" t="s">
        <v>5713</v>
      </c>
      <c r="CD138" s="233" t="s">
        <v>5801</v>
      </c>
      <c r="CE138" s="233" t="s">
        <v>3320</v>
      </c>
      <c r="CF138" s="233" t="s">
        <v>733</v>
      </c>
      <c r="CG138" s="233" t="s">
        <v>733</v>
      </c>
      <c r="CH138" s="232">
        <v>2107.9</v>
      </c>
      <c r="CI138" s="232">
        <v>1869.9</v>
      </c>
      <c r="CJ138" s="233" t="s">
        <v>8570</v>
      </c>
      <c r="CK138" s="232">
        <v>365</v>
      </c>
      <c r="CL138" s="232">
        <v>85</v>
      </c>
      <c r="CM138" s="232">
        <v>98.5</v>
      </c>
      <c r="CN138" s="232">
        <v>35</v>
      </c>
      <c r="CO138" s="237">
        <v>46266</v>
      </c>
      <c r="CP138" s="232">
        <v>2026</v>
      </c>
      <c r="CQ138" s="232">
        <v>1.94</v>
      </c>
      <c r="CR138" s="232">
        <v>19</v>
      </c>
      <c r="CS138" s="233" t="s">
        <v>8571</v>
      </c>
      <c r="CT138" s="232">
        <v>2549837</v>
      </c>
      <c r="CU138" s="233" t="s">
        <v>3320</v>
      </c>
      <c r="CV138" s="233" t="s">
        <v>3320</v>
      </c>
      <c r="CW138" s="233" t="s">
        <v>3320</v>
      </c>
      <c r="CX138" s="233" t="s">
        <v>3320</v>
      </c>
      <c r="CY138" s="233" t="s">
        <v>3320</v>
      </c>
      <c r="CZ138" s="233" t="s">
        <v>3320</v>
      </c>
      <c r="DA138" s="233" t="s">
        <v>3320</v>
      </c>
      <c r="DB138" s="233" t="s">
        <v>3320</v>
      </c>
      <c r="DC138" s="233" t="s">
        <v>3320</v>
      </c>
      <c r="DD138" s="233" t="s">
        <v>3320</v>
      </c>
      <c r="DE138" s="235"/>
      <c r="DF138" s="233" t="s">
        <v>3320</v>
      </c>
      <c r="DG138" s="233" t="s">
        <v>3320</v>
      </c>
      <c r="DH138" s="233" t="s">
        <v>3320</v>
      </c>
      <c r="DI138" s="233" t="s">
        <v>3320</v>
      </c>
      <c r="DJ138" s="233" t="s">
        <v>3320</v>
      </c>
      <c r="DK138" s="233" t="s">
        <v>3320</v>
      </c>
      <c r="DL138" s="235"/>
      <c r="DM138" s="233" t="s">
        <v>3320</v>
      </c>
      <c r="DN138" s="233" t="s">
        <v>3320</v>
      </c>
      <c r="DO138" s="233" t="s">
        <v>3320</v>
      </c>
      <c r="DP138" s="235"/>
      <c r="DQ138" s="233" t="s">
        <v>3320</v>
      </c>
      <c r="DR138" s="233" t="s">
        <v>3320</v>
      </c>
      <c r="DS138" s="233" t="s">
        <v>3320</v>
      </c>
      <c r="DT138" s="233" t="s">
        <v>3320</v>
      </c>
      <c r="DU138" s="233" t="s">
        <v>3320</v>
      </c>
      <c r="DV138" s="233" t="s">
        <v>3320</v>
      </c>
      <c r="DW138" s="233" t="s">
        <v>3320</v>
      </c>
      <c r="DX138" s="233" t="s">
        <v>3320</v>
      </c>
      <c r="DY138" s="233" t="s">
        <v>3320</v>
      </c>
      <c r="DZ138" s="233" t="s">
        <v>3320</v>
      </c>
      <c r="EA138" s="233" t="s">
        <v>3320</v>
      </c>
      <c r="EB138" s="233" t="s">
        <v>3320</v>
      </c>
      <c r="EC138" s="233" t="s">
        <v>3320</v>
      </c>
      <c r="ED138" s="233" t="s">
        <v>3320</v>
      </c>
      <c r="EE138" s="233" t="s">
        <v>3320</v>
      </c>
      <c r="EF138" s="233" t="s">
        <v>3320</v>
      </c>
      <c r="EG138" s="233" t="s">
        <v>3320</v>
      </c>
      <c r="EH138" s="233" t="s">
        <v>3320</v>
      </c>
      <c r="EI138" s="233" t="s">
        <v>3320</v>
      </c>
      <c r="EJ138" s="233" t="s">
        <v>3320</v>
      </c>
      <c r="EK138" s="233" t="s">
        <v>3320</v>
      </c>
      <c r="EL138" s="233" t="s">
        <v>3320</v>
      </c>
      <c r="EM138" s="233" t="s">
        <v>3320</v>
      </c>
      <c r="EN138" s="233" t="s">
        <v>3320</v>
      </c>
      <c r="EO138" s="233" t="s">
        <v>3320</v>
      </c>
      <c r="EP138" s="233" t="s">
        <v>3320</v>
      </c>
      <c r="EQ138" s="233" t="s">
        <v>3320</v>
      </c>
      <c r="ER138" s="233" t="s">
        <v>3320</v>
      </c>
      <c r="ES138" s="233" t="s">
        <v>3320</v>
      </c>
      <c r="ET138" s="233" t="s">
        <v>3320</v>
      </c>
      <c r="EU138" s="233" t="s">
        <v>3320</v>
      </c>
      <c r="EV138" s="233" t="s">
        <v>3320</v>
      </c>
      <c r="EW138" s="233" t="s">
        <v>3320</v>
      </c>
      <c r="EX138" s="233" t="s">
        <v>3320</v>
      </c>
      <c r="EY138" s="233" t="s">
        <v>3320</v>
      </c>
      <c r="EZ138" s="233" t="s">
        <v>3320</v>
      </c>
      <c r="FA138" s="233" t="s">
        <v>3320</v>
      </c>
      <c r="FB138" s="233" t="s">
        <v>3320</v>
      </c>
      <c r="FC138" s="233" t="s">
        <v>3320</v>
      </c>
      <c r="FD138" s="233" t="s">
        <v>3320</v>
      </c>
      <c r="FE138" s="233" t="s">
        <v>3320</v>
      </c>
      <c r="FF138" s="233" t="s">
        <v>3320</v>
      </c>
      <c r="FG138" s="233" t="s">
        <v>3320</v>
      </c>
      <c r="FH138" s="233" t="s">
        <v>3320</v>
      </c>
      <c r="FI138" s="233" t="s">
        <v>3320</v>
      </c>
      <c r="FJ138" s="233" t="s">
        <v>3320</v>
      </c>
      <c r="FK138" s="233" t="s">
        <v>3320</v>
      </c>
      <c r="FL138" s="233" t="s">
        <v>3320</v>
      </c>
      <c r="FM138" s="233" t="s">
        <v>3320</v>
      </c>
      <c r="FN138" s="240">
        <v>537446800</v>
      </c>
      <c r="FO138" s="232">
        <v>537</v>
      </c>
      <c r="FP138" s="233" t="s">
        <v>733</v>
      </c>
      <c r="FQ138" s="233" t="s">
        <v>733</v>
      </c>
      <c r="FR138" s="233" t="s">
        <v>733</v>
      </c>
      <c r="FS138" s="233" t="s">
        <v>733</v>
      </c>
      <c r="FT138" s="233" t="s">
        <v>1374</v>
      </c>
      <c r="FU138" s="233" t="s">
        <v>8572</v>
      </c>
      <c r="FV138" s="233" t="s">
        <v>8573</v>
      </c>
      <c r="FW138" s="241" t="s">
        <v>8569</v>
      </c>
      <c r="FX138" s="242">
        <v>400</v>
      </c>
      <c r="FY138" s="233" t="s">
        <v>8574</v>
      </c>
      <c r="FZ138" s="240">
        <v>537446800</v>
      </c>
      <c r="GA138" s="240">
        <v>60928800</v>
      </c>
      <c r="GB138" s="232">
        <v>8</v>
      </c>
      <c r="GC138" s="232">
        <v>1</v>
      </c>
      <c r="GD138" s="233" t="s">
        <v>8575</v>
      </c>
      <c r="GE138" s="233" t="s">
        <v>733</v>
      </c>
      <c r="GF138" s="233" t="s">
        <v>733</v>
      </c>
      <c r="GG138" s="233" t="s">
        <v>8576</v>
      </c>
      <c r="GH138" s="233" t="s">
        <v>733</v>
      </c>
      <c r="GI138" s="233" t="s">
        <v>733</v>
      </c>
      <c r="GJ138" s="233" t="s">
        <v>733</v>
      </c>
      <c r="GK138" s="233" t="s">
        <v>733</v>
      </c>
      <c r="GL138" s="233" t="s">
        <v>733</v>
      </c>
      <c r="GM138" s="243" t="s">
        <v>5676</v>
      </c>
      <c r="GN138" s="233" t="s">
        <v>3320</v>
      </c>
      <c r="GO138" s="233" t="s">
        <v>733</v>
      </c>
      <c r="GP138" s="233" t="s">
        <v>5721</v>
      </c>
      <c r="GQ138" s="233" t="s">
        <v>1214</v>
      </c>
      <c r="GR138" s="233" t="s">
        <v>1214</v>
      </c>
      <c r="GS138" s="233" t="s">
        <v>3320</v>
      </c>
      <c r="GT138" s="233" t="s">
        <v>3320</v>
      </c>
      <c r="GU138" s="233" t="s">
        <v>3320</v>
      </c>
      <c r="GV138" s="233" t="s">
        <v>1214</v>
      </c>
      <c r="GW138" s="233" t="s">
        <v>1214</v>
      </c>
      <c r="GX138" s="233" t="s">
        <v>3320</v>
      </c>
      <c r="GY138" s="233" t="s">
        <v>1214</v>
      </c>
      <c r="GZ138" s="233" t="s">
        <v>3320</v>
      </c>
      <c r="HA138" s="233" t="s">
        <v>8577</v>
      </c>
      <c r="HB138" s="233" t="s">
        <v>8578</v>
      </c>
      <c r="HC138" s="233" t="s">
        <v>3320</v>
      </c>
      <c r="HD138" s="233" t="s">
        <v>3320</v>
      </c>
      <c r="HE138" s="233" t="s">
        <v>3320</v>
      </c>
      <c r="HF138" s="233" t="s">
        <v>733</v>
      </c>
      <c r="HG138" s="233" t="s">
        <v>1214</v>
      </c>
      <c r="HH138" s="244">
        <v>46084.397407407407</v>
      </c>
      <c r="HI138" s="244">
        <v>46084.771898148145</v>
      </c>
      <c r="HJ138" s="233" t="s">
        <v>5685</v>
      </c>
      <c r="HK138" s="233" t="s">
        <v>3320</v>
      </c>
      <c r="HL138" s="233" t="s">
        <v>3320</v>
      </c>
      <c r="HM138" s="233" t="s">
        <v>3320</v>
      </c>
      <c r="HN138" s="233" t="s">
        <v>3320</v>
      </c>
      <c r="HO138" s="233" t="s">
        <v>3320</v>
      </c>
      <c r="HP138" s="233" t="s">
        <v>3320</v>
      </c>
      <c r="HQ138" s="233" t="s">
        <v>3320</v>
      </c>
      <c r="HR138" s="233" t="s">
        <v>3320</v>
      </c>
      <c r="HS138" s="233" t="s">
        <v>3320</v>
      </c>
      <c r="HT138" s="233" t="s">
        <v>3320</v>
      </c>
      <c r="HU138" s="233" t="s">
        <v>3320</v>
      </c>
      <c r="HV138" s="233" t="s">
        <v>3320</v>
      </c>
      <c r="HW138" s="233" t="s">
        <v>3320</v>
      </c>
      <c r="HX138" s="233" t="s">
        <v>3320</v>
      </c>
      <c r="HY138" s="233" t="s">
        <v>3320</v>
      </c>
      <c r="HZ138" s="233" t="s">
        <v>3320</v>
      </c>
      <c r="IA138" s="233" t="s">
        <v>3320</v>
      </c>
      <c r="IB138" s="233" t="s">
        <v>3320</v>
      </c>
      <c r="IC138" s="233" t="s">
        <v>3320</v>
      </c>
      <c r="ID138" s="233" t="s">
        <v>3320</v>
      </c>
      <c r="IE138" s="233" t="s">
        <v>3320</v>
      </c>
      <c r="IF138" s="233" t="s">
        <v>3320</v>
      </c>
      <c r="IG138" s="233" t="s">
        <v>3320</v>
      </c>
      <c r="IH138" s="233" t="s">
        <v>3320</v>
      </c>
      <c r="II138" s="233" t="s">
        <v>3320</v>
      </c>
      <c r="IJ138" s="233" t="s">
        <v>3320</v>
      </c>
      <c r="IK138" s="233" t="s">
        <v>3320</v>
      </c>
      <c r="IL138" s="233" t="s">
        <v>3320</v>
      </c>
      <c r="IM138" s="233" t="s">
        <v>3320</v>
      </c>
      <c r="IN138" s="233" t="s">
        <v>3320</v>
      </c>
      <c r="IO138" s="233" t="s">
        <v>3320</v>
      </c>
      <c r="IP138" s="233" t="s">
        <v>3320</v>
      </c>
      <c r="IQ138" s="233" t="s">
        <v>3320</v>
      </c>
      <c r="IR138" s="233" t="s">
        <v>3320</v>
      </c>
      <c r="IS138" s="233" t="s">
        <v>3320</v>
      </c>
      <c r="IT138" s="233" t="s">
        <v>3320</v>
      </c>
      <c r="IU138" s="233" t="s">
        <v>3320</v>
      </c>
      <c r="IV138" s="233" t="s">
        <v>3320</v>
      </c>
      <c r="IW138" s="235"/>
      <c r="IX138" s="235"/>
      <c r="IY138" s="235"/>
      <c r="IZ138" s="235"/>
      <c r="JA138" s="235"/>
      <c r="JB138" s="233"/>
      <c r="JC138" s="233"/>
      <c r="JD138" s="233"/>
      <c r="JE138" s="235"/>
      <c r="JF138" s="232" t="s">
        <v>3320</v>
      </c>
      <c r="JG138" s="232" t="s">
        <v>3320</v>
      </c>
      <c r="JH138" s="232" t="s">
        <v>3320</v>
      </c>
      <c r="JI138" s="232" t="s">
        <v>3320</v>
      </c>
      <c r="JJ138" s="232" t="s">
        <v>3320</v>
      </c>
      <c r="JK138" s="233" t="s">
        <v>202</v>
      </c>
      <c r="JL138" s="235"/>
      <c r="JM138" s="235"/>
      <c r="JN138" s="235"/>
      <c r="JO138" s="232">
        <v>5</v>
      </c>
      <c r="JP138" s="232">
        <v>0</v>
      </c>
      <c r="JQ138" s="233"/>
      <c r="JR138" s="233"/>
      <c r="JS138" s="233"/>
      <c r="JT138" s="233"/>
      <c r="JU138" s="233"/>
      <c r="JV138" s="233"/>
      <c r="JW138" s="233"/>
      <c r="JX138" s="233"/>
      <c r="JY138" s="233"/>
      <c r="JZ138" s="233"/>
      <c r="KA138" s="233"/>
      <c r="KB138" s="233"/>
      <c r="KC138" s="233"/>
      <c r="KD138" s="233"/>
      <c r="KE138" s="233"/>
      <c r="KF138" s="233"/>
      <c r="KG138" s="233"/>
      <c r="KH138" s="233"/>
      <c r="KI138" s="233"/>
      <c r="KJ138" s="233"/>
      <c r="KK138" s="233"/>
      <c r="KL138" s="233"/>
      <c r="KM138" s="233"/>
      <c r="KN138" s="232" t="s">
        <v>3320</v>
      </c>
      <c r="KO138" s="232" t="s">
        <v>3320</v>
      </c>
      <c r="KP138" s="232" t="s">
        <v>3320</v>
      </c>
      <c r="KQ138" s="235"/>
      <c r="KR138" s="235"/>
      <c r="KS138" s="235"/>
      <c r="KT138" s="233"/>
      <c r="KU138" s="235"/>
      <c r="KV138" s="235"/>
      <c r="KW138" s="235"/>
      <c r="KX138" s="233"/>
      <c r="KY138" s="232">
        <v>493</v>
      </c>
      <c r="KZ138" s="236">
        <v>0</v>
      </c>
      <c r="LA138" s="235"/>
      <c r="LB138" s="232">
        <v>0</v>
      </c>
      <c r="LC138" s="233"/>
      <c r="LD138" s="235"/>
      <c r="LE138" s="235"/>
      <c r="LF138" s="235"/>
    </row>
    <row r="139" spans="1:318" ht="49.5" customHeight="1" thickBot="1">
      <c r="A139" s="231" t="s">
        <v>5638</v>
      </c>
      <c r="B139" s="232">
        <v>1102</v>
      </c>
      <c r="C139" s="233" t="s">
        <v>8579</v>
      </c>
      <c r="D139" s="233" t="s">
        <v>8580</v>
      </c>
      <c r="E139" s="232">
        <v>1102</v>
      </c>
      <c r="F139" s="235"/>
      <c r="G139" s="233" t="s">
        <v>6806</v>
      </c>
      <c r="H139" s="233" t="s">
        <v>6807</v>
      </c>
      <c r="I139" s="234">
        <v>4</v>
      </c>
      <c r="J139" s="235"/>
      <c r="K139" s="234" t="s">
        <v>202</v>
      </c>
      <c r="L139" s="235"/>
      <c r="M139" s="234">
        <v>4</v>
      </c>
      <c r="N139" s="235"/>
      <c r="O139" s="235"/>
      <c r="P139" s="235"/>
      <c r="Q139" s="235"/>
      <c r="R139" s="234" t="s">
        <v>202</v>
      </c>
      <c r="S139" s="235"/>
      <c r="T139" s="235"/>
      <c r="U139" s="235"/>
      <c r="V139" s="233" t="s">
        <v>8581</v>
      </c>
      <c r="W139" s="233" t="s">
        <v>5643</v>
      </c>
      <c r="X139" s="232">
        <v>1</v>
      </c>
      <c r="Y139" s="232">
        <v>100</v>
      </c>
      <c r="Z139" s="236">
        <v>0</v>
      </c>
      <c r="AA139" s="236">
        <v>0</v>
      </c>
      <c r="AB139" s="232">
        <v>1</v>
      </c>
      <c r="AC139" s="233" t="s">
        <v>8582</v>
      </c>
      <c r="AD139" s="233" t="s">
        <v>8583</v>
      </c>
      <c r="AE139" s="234" t="s">
        <v>5645</v>
      </c>
      <c r="AF139" s="233" t="s">
        <v>5646</v>
      </c>
      <c r="AG139" s="234" t="s">
        <v>5645</v>
      </c>
      <c r="AH139" s="233" t="s">
        <v>8582</v>
      </c>
      <c r="AI139" s="233" t="s">
        <v>6662</v>
      </c>
      <c r="AJ139" s="233" t="s">
        <v>6808</v>
      </c>
      <c r="AK139" s="233" t="s">
        <v>6809</v>
      </c>
      <c r="AL139" s="233" t="s">
        <v>6810</v>
      </c>
      <c r="AM139" s="233" t="s">
        <v>6811</v>
      </c>
      <c r="AN139" s="233" t="s">
        <v>3320</v>
      </c>
      <c r="AO139" s="233" t="s">
        <v>6812</v>
      </c>
      <c r="AP139" s="233" t="s">
        <v>6666</v>
      </c>
      <c r="AQ139" s="233" t="s">
        <v>6667</v>
      </c>
      <c r="AR139" s="233" t="s">
        <v>6668</v>
      </c>
      <c r="AS139" s="233" t="s">
        <v>6669</v>
      </c>
      <c r="AT139" s="233" t="s">
        <v>733</v>
      </c>
      <c r="AU139" s="233" t="s">
        <v>733</v>
      </c>
      <c r="AV139" s="233" t="s">
        <v>733</v>
      </c>
      <c r="AW139" s="233" t="s">
        <v>3320</v>
      </c>
      <c r="AX139" s="233" t="s">
        <v>6670</v>
      </c>
      <c r="AY139" s="233" t="s">
        <v>733</v>
      </c>
      <c r="AZ139" s="233" t="s">
        <v>6813</v>
      </c>
      <c r="BA139" s="233" t="s">
        <v>6672</v>
      </c>
      <c r="BB139" s="233" t="s">
        <v>6673</v>
      </c>
      <c r="BC139" s="233" t="s">
        <v>6674</v>
      </c>
      <c r="BD139" s="254" t="s">
        <v>6814</v>
      </c>
      <c r="BE139" s="235"/>
      <c r="BF139" s="234" t="s">
        <v>1214</v>
      </c>
      <c r="BG139" s="233" t="s">
        <v>3320</v>
      </c>
      <c r="BH139" s="233" t="s">
        <v>5663</v>
      </c>
      <c r="BI139" s="233" t="s">
        <v>5663</v>
      </c>
      <c r="BJ139" s="233" t="s">
        <v>3585</v>
      </c>
      <c r="BK139" s="233" t="s">
        <v>8584</v>
      </c>
      <c r="BL139" s="234">
        <v>115</v>
      </c>
      <c r="BM139" s="233" t="s">
        <v>5665</v>
      </c>
      <c r="BN139" s="237">
        <v>47087</v>
      </c>
      <c r="BO139" s="232">
        <v>24</v>
      </c>
      <c r="BP139" s="232">
        <v>2028</v>
      </c>
      <c r="BQ139" s="232">
        <v>100</v>
      </c>
      <c r="BR139" s="234">
        <v>100</v>
      </c>
      <c r="BS139" s="233" t="s">
        <v>5666</v>
      </c>
      <c r="BT139" s="232">
        <v>27</v>
      </c>
      <c r="BU139" s="234">
        <v>262.22000000000003</v>
      </c>
      <c r="BV139" s="238">
        <v>0.3</v>
      </c>
      <c r="BW139" s="239" t="s">
        <v>910</v>
      </c>
      <c r="BX139" s="233" t="s">
        <v>733</v>
      </c>
      <c r="BY139" s="235"/>
      <c r="BZ139" s="232">
        <v>23.02</v>
      </c>
      <c r="CA139" s="233" t="s">
        <v>733</v>
      </c>
      <c r="CB139" s="232">
        <v>700</v>
      </c>
      <c r="CC139" s="233" t="s">
        <v>5667</v>
      </c>
      <c r="CD139" s="233" t="s">
        <v>5801</v>
      </c>
      <c r="CE139" s="233" t="s">
        <v>3320</v>
      </c>
      <c r="CF139" s="233" t="s">
        <v>733</v>
      </c>
      <c r="CG139" s="233" t="s">
        <v>733</v>
      </c>
      <c r="CH139" s="232">
        <v>2017</v>
      </c>
      <c r="CI139" s="233" t="s">
        <v>3320</v>
      </c>
      <c r="CJ139" s="233" t="s">
        <v>5989</v>
      </c>
      <c r="CK139" s="232">
        <v>365</v>
      </c>
      <c r="CL139" s="232">
        <v>94.5</v>
      </c>
      <c r="CM139" s="232">
        <v>98</v>
      </c>
      <c r="CN139" s="232">
        <v>25</v>
      </c>
      <c r="CO139" s="237">
        <v>46356</v>
      </c>
      <c r="CP139" s="232">
        <v>2026</v>
      </c>
      <c r="CQ139" s="232">
        <v>1.45</v>
      </c>
      <c r="CR139" s="232">
        <v>8</v>
      </c>
      <c r="CS139" s="233" t="s">
        <v>8113</v>
      </c>
      <c r="CT139" s="232">
        <v>3620982</v>
      </c>
      <c r="CU139" s="233" t="s">
        <v>3320</v>
      </c>
      <c r="CV139" s="233" t="s">
        <v>3320</v>
      </c>
      <c r="CW139" s="233" t="s">
        <v>3320</v>
      </c>
      <c r="CX139" s="233" t="s">
        <v>3320</v>
      </c>
      <c r="CY139" s="233" t="s">
        <v>3320</v>
      </c>
      <c r="CZ139" s="233" t="s">
        <v>3320</v>
      </c>
      <c r="DA139" s="233" t="s">
        <v>3320</v>
      </c>
      <c r="DB139" s="233" t="s">
        <v>3320</v>
      </c>
      <c r="DC139" s="233" t="s">
        <v>3320</v>
      </c>
      <c r="DD139" s="233" t="s">
        <v>3320</v>
      </c>
      <c r="DE139" s="235"/>
      <c r="DF139" s="233" t="s">
        <v>3320</v>
      </c>
      <c r="DG139" s="233" t="s">
        <v>3320</v>
      </c>
      <c r="DH139" s="233" t="s">
        <v>3320</v>
      </c>
      <c r="DI139" s="233" t="s">
        <v>3320</v>
      </c>
      <c r="DJ139" s="233" t="s">
        <v>3320</v>
      </c>
      <c r="DK139" s="233" t="s">
        <v>3320</v>
      </c>
      <c r="DL139" s="235"/>
      <c r="DM139" s="233" t="s">
        <v>3320</v>
      </c>
      <c r="DN139" s="233" t="s">
        <v>3320</v>
      </c>
      <c r="DO139" s="233" t="s">
        <v>3320</v>
      </c>
      <c r="DP139" s="235"/>
      <c r="DQ139" s="233" t="s">
        <v>3320</v>
      </c>
      <c r="DR139" s="233" t="s">
        <v>3320</v>
      </c>
      <c r="DS139" s="233" t="s">
        <v>3320</v>
      </c>
      <c r="DT139" s="233" t="s">
        <v>3320</v>
      </c>
      <c r="DU139" s="233" t="s">
        <v>3320</v>
      </c>
      <c r="DV139" s="233" t="s">
        <v>3320</v>
      </c>
      <c r="DW139" s="233" t="s">
        <v>3320</v>
      </c>
      <c r="DX139" s="233" t="s">
        <v>3320</v>
      </c>
      <c r="DY139" s="233" t="s">
        <v>3320</v>
      </c>
      <c r="DZ139" s="233" t="s">
        <v>3320</v>
      </c>
      <c r="EA139" s="233" t="s">
        <v>3320</v>
      </c>
      <c r="EB139" s="233" t="s">
        <v>3320</v>
      </c>
      <c r="EC139" s="233" t="s">
        <v>3320</v>
      </c>
      <c r="ED139" s="233" t="s">
        <v>3320</v>
      </c>
      <c r="EE139" s="233" t="s">
        <v>3320</v>
      </c>
      <c r="EF139" s="233" t="s">
        <v>3320</v>
      </c>
      <c r="EG139" s="233" t="s">
        <v>3320</v>
      </c>
      <c r="EH139" s="233" t="s">
        <v>3320</v>
      </c>
      <c r="EI139" s="233" t="s">
        <v>3320</v>
      </c>
      <c r="EJ139" s="233" t="s">
        <v>3320</v>
      </c>
      <c r="EK139" s="233" t="s">
        <v>3320</v>
      </c>
      <c r="EL139" s="233" t="s">
        <v>3320</v>
      </c>
      <c r="EM139" s="233" t="s">
        <v>3320</v>
      </c>
      <c r="EN139" s="233" t="s">
        <v>3320</v>
      </c>
      <c r="EO139" s="233" t="s">
        <v>3320</v>
      </c>
      <c r="EP139" s="233" t="s">
        <v>3320</v>
      </c>
      <c r="EQ139" s="233" t="s">
        <v>3320</v>
      </c>
      <c r="ER139" s="233" t="s">
        <v>3320</v>
      </c>
      <c r="ES139" s="233" t="s">
        <v>3320</v>
      </c>
      <c r="ET139" s="233" t="s">
        <v>3320</v>
      </c>
      <c r="EU139" s="233" t="s">
        <v>3320</v>
      </c>
      <c r="EV139" s="233" t="s">
        <v>3320</v>
      </c>
      <c r="EW139" s="233" t="s">
        <v>3320</v>
      </c>
      <c r="EX139" s="233" t="s">
        <v>3320</v>
      </c>
      <c r="EY139" s="233" t="s">
        <v>3320</v>
      </c>
      <c r="EZ139" s="233" t="s">
        <v>3320</v>
      </c>
      <c r="FA139" s="233" t="s">
        <v>3320</v>
      </c>
      <c r="FB139" s="233" t="s">
        <v>3320</v>
      </c>
      <c r="FC139" s="233" t="s">
        <v>3320</v>
      </c>
      <c r="FD139" s="233" t="s">
        <v>3320</v>
      </c>
      <c r="FE139" s="233" t="s">
        <v>3320</v>
      </c>
      <c r="FF139" s="233" t="s">
        <v>3320</v>
      </c>
      <c r="FG139" s="233" t="s">
        <v>3320</v>
      </c>
      <c r="FH139" s="233" t="s">
        <v>3320</v>
      </c>
      <c r="FI139" s="233" t="s">
        <v>3320</v>
      </c>
      <c r="FJ139" s="233" t="s">
        <v>3320</v>
      </c>
      <c r="FK139" s="233" t="s">
        <v>3320</v>
      </c>
      <c r="FL139" s="233" t="s">
        <v>3320</v>
      </c>
      <c r="FM139" s="233" t="s">
        <v>3320</v>
      </c>
      <c r="FN139" s="240">
        <v>120699400</v>
      </c>
      <c r="FO139" s="232">
        <v>121</v>
      </c>
      <c r="FP139" s="233" t="s">
        <v>733</v>
      </c>
      <c r="FQ139" s="233" t="s">
        <v>733</v>
      </c>
      <c r="FR139" s="233" t="s">
        <v>733</v>
      </c>
      <c r="FS139" s="233" t="s">
        <v>733</v>
      </c>
      <c r="FT139" s="233" t="s">
        <v>8585</v>
      </c>
      <c r="FU139" s="233" t="s">
        <v>8586</v>
      </c>
      <c r="FV139" s="233" t="s">
        <v>8587</v>
      </c>
      <c r="FW139" s="241" t="s">
        <v>8584</v>
      </c>
      <c r="FX139" s="242">
        <v>115</v>
      </c>
      <c r="FY139" s="233" t="s">
        <v>8588</v>
      </c>
      <c r="FZ139" s="240">
        <v>120699400</v>
      </c>
      <c r="GA139" s="240">
        <v>28000000</v>
      </c>
      <c r="GB139" s="232">
        <v>343</v>
      </c>
      <c r="GC139" s="232">
        <v>575</v>
      </c>
      <c r="GD139" s="233" t="s">
        <v>8117</v>
      </c>
      <c r="GE139" s="233" t="s">
        <v>733</v>
      </c>
      <c r="GF139" s="233" t="s">
        <v>733</v>
      </c>
      <c r="GG139" s="233" t="s">
        <v>8589</v>
      </c>
      <c r="GH139" s="233" t="s">
        <v>733</v>
      </c>
      <c r="GI139" s="233" t="s">
        <v>733</v>
      </c>
      <c r="GJ139" s="233" t="s">
        <v>733</v>
      </c>
      <c r="GK139" s="233" t="s">
        <v>733</v>
      </c>
      <c r="GL139" s="233" t="s">
        <v>733</v>
      </c>
      <c r="GM139" s="243" t="s">
        <v>5676</v>
      </c>
      <c r="GN139" s="233" t="s">
        <v>3320</v>
      </c>
      <c r="GO139" s="233" t="s">
        <v>733</v>
      </c>
      <c r="GP139" s="233" t="s">
        <v>5721</v>
      </c>
      <c r="GQ139" s="233" t="s">
        <v>1214</v>
      </c>
      <c r="GR139" s="233" t="s">
        <v>1214</v>
      </c>
      <c r="GS139" s="233" t="s">
        <v>3320</v>
      </c>
      <c r="GT139" s="233" t="s">
        <v>3320</v>
      </c>
      <c r="GU139" s="233" t="s">
        <v>3320</v>
      </c>
      <c r="GV139" s="233" t="s">
        <v>1214</v>
      </c>
      <c r="GW139" s="233" t="s">
        <v>1214</v>
      </c>
      <c r="GX139" s="233" t="s">
        <v>3320</v>
      </c>
      <c r="GY139" s="233" t="s">
        <v>1214</v>
      </c>
      <c r="GZ139" s="233" t="s">
        <v>3320</v>
      </c>
      <c r="HA139" s="233" t="s">
        <v>3320</v>
      </c>
      <c r="HB139" s="233" t="s">
        <v>3320</v>
      </c>
      <c r="HC139" s="233" t="s">
        <v>3320</v>
      </c>
      <c r="HD139" s="233" t="s">
        <v>3320</v>
      </c>
      <c r="HE139" s="233" t="s">
        <v>3320</v>
      </c>
      <c r="HF139" s="233" t="s">
        <v>733</v>
      </c>
      <c r="HG139" s="233" t="s">
        <v>1214</v>
      </c>
      <c r="HH139" s="244">
        <v>46084.433645833335</v>
      </c>
      <c r="HI139" s="244">
        <v>46084.532337962963</v>
      </c>
      <c r="HJ139" s="233" t="s">
        <v>5685</v>
      </c>
      <c r="HK139" s="233" t="s">
        <v>3320</v>
      </c>
      <c r="HL139" s="233" t="s">
        <v>3320</v>
      </c>
      <c r="HM139" s="233" t="s">
        <v>3320</v>
      </c>
      <c r="HN139" s="233" t="s">
        <v>3320</v>
      </c>
      <c r="HO139" s="233" t="s">
        <v>3320</v>
      </c>
      <c r="HP139" s="233" t="s">
        <v>3320</v>
      </c>
      <c r="HQ139" s="233" t="s">
        <v>3320</v>
      </c>
      <c r="HR139" s="233" t="s">
        <v>3320</v>
      </c>
      <c r="HS139" s="233" t="s">
        <v>3320</v>
      </c>
      <c r="HT139" s="233" t="s">
        <v>3320</v>
      </c>
      <c r="HU139" s="233" t="s">
        <v>3320</v>
      </c>
      <c r="HV139" s="233" t="s">
        <v>3320</v>
      </c>
      <c r="HW139" s="233" t="s">
        <v>3320</v>
      </c>
      <c r="HX139" s="233" t="s">
        <v>3320</v>
      </c>
      <c r="HY139" s="233" t="s">
        <v>3320</v>
      </c>
      <c r="HZ139" s="233" t="s">
        <v>3320</v>
      </c>
      <c r="IA139" s="233" t="s">
        <v>3320</v>
      </c>
      <c r="IB139" s="233" t="s">
        <v>3320</v>
      </c>
      <c r="IC139" s="233" t="s">
        <v>3320</v>
      </c>
      <c r="ID139" s="233" t="s">
        <v>3320</v>
      </c>
      <c r="IE139" s="233" t="s">
        <v>3320</v>
      </c>
      <c r="IF139" s="233" t="s">
        <v>3320</v>
      </c>
      <c r="IG139" s="233" t="s">
        <v>3320</v>
      </c>
      <c r="IH139" s="233" t="s">
        <v>3320</v>
      </c>
      <c r="II139" s="233" t="s">
        <v>3320</v>
      </c>
      <c r="IJ139" s="233" t="s">
        <v>3320</v>
      </c>
      <c r="IK139" s="233" t="s">
        <v>3320</v>
      </c>
      <c r="IL139" s="233" t="s">
        <v>3320</v>
      </c>
      <c r="IM139" s="233" t="s">
        <v>3320</v>
      </c>
      <c r="IN139" s="233" t="s">
        <v>3320</v>
      </c>
      <c r="IO139" s="233" t="s">
        <v>3320</v>
      </c>
      <c r="IP139" s="233" t="s">
        <v>3320</v>
      </c>
      <c r="IQ139" s="233" t="s">
        <v>3320</v>
      </c>
      <c r="IR139" s="233" t="s">
        <v>3320</v>
      </c>
      <c r="IS139" s="233" t="s">
        <v>3320</v>
      </c>
      <c r="IT139" s="233" t="s">
        <v>3320</v>
      </c>
      <c r="IU139" s="233" t="s">
        <v>3320</v>
      </c>
      <c r="IV139" s="233" t="s">
        <v>3320</v>
      </c>
      <c r="IW139" s="235"/>
      <c r="IX139" s="235"/>
      <c r="IY139" s="235"/>
      <c r="IZ139" s="235"/>
      <c r="JA139" s="235"/>
      <c r="JB139" s="233"/>
      <c r="JC139" s="233"/>
      <c r="JD139" s="233"/>
      <c r="JE139" s="235"/>
      <c r="JF139" s="232" t="s">
        <v>3320</v>
      </c>
      <c r="JG139" s="232" t="s">
        <v>3320</v>
      </c>
      <c r="JH139" s="232" t="s">
        <v>3320</v>
      </c>
      <c r="JI139" s="232" t="s">
        <v>3320</v>
      </c>
      <c r="JJ139" s="232" t="s">
        <v>3320</v>
      </c>
      <c r="JK139" s="233" t="s">
        <v>202</v>
      </c>
      <c r="JL139" s="235"/>
      <c r="JM139" s="235"/>
      <c r="JN139" s="235"/>
      <c r="JO139" s="232">
        <v>5</v>
      </c>
      <c r="JP139" s="232">
        <v>0</v>
      </c>
      <c r="JQ139" s="233"/>
      <c r="JR139" s="233"/>
      <c r="JS139" s="233"/>
      <c r="JT139" s="233"/>
      <c r="JU139" s="233"/>
      <c r="JV139" s="233"/>
      <c r="JW139" s="233"/>
      <c r="JX139" s="233"/>
      <c r="JY139" s="233"/>
      <c r="JZ139" s="233"/>
      <c r="KA139" s="233"/>
      <c r="KB139" s="233"/>
      <c r="KC139" s="233"/>
      <c r="KD139" s="233"/>
      <c r="KE139" s="233"/>
      <c r="KF139" s="233"/>
      <c r="KG139" s="233"/>
      <c r="KH139" s="233"/>
      <c r="KI139" s="233"/>
      <c r="KJ139" s="233"/>
      <c r="KK139" s="233"/>
      <c r="KL139" s="233"/>
      <c r="KM139" s="233"/>
      <c r="KN139" s="232" t="s">
        <v>3320</v>
      </c>
      <c r="KO139" s="232" t="s">
        <v>3320</v>
      </c>
      <c r="KP139" s="232" t="s">
        <v>3320</v>
      </c>
      <c r="KQ139" s="235"/>
      <c r="KR139" s="235"/>
      <c r="KS139" s="235"/>
      <c r="KT139" s="233"/>
      <c r="KU139" s="235"/>
      <c r="KV139" s="235"/>
      <c r="KW139" s="235"/>
      <c r="KX139" s="233"/>
      <c r="KY139" s="232">
        <v>100</v>
      </c>
      <c r="KZ139" s="236">
        <v>0</v>
      </c>
      <c r="LA139" s="235"/>
      <c r="LB139" s="232">
        <v>0</v>
      </c>
      <c r="LC139" s="233"/>
      <c r="LD139" s="235"/>
      <c r="LE139" s="235"/>
      <c r="LF139" s="235"/>
    </row>
    <row r="140" spans="1:318" ht="49.5" customHeight="1" thickBot="1">
      <c r="A140" s="231" t="s">
        <v>5638</v>
      </c>
      <c r="B140" s="232">
        <v>628</v>
      </c>
      <c r="C140" s="233" t="s">
        <v>8590</v>
      </c>
      <c r="D140" s="233" t="s">
        <v>8591</v>
      </c>
      <c r="E140" s="232">
        <v>628</v>
      </c>
      <c r="F140" s="235"/>
      <c r="G140" s="233" t="s">
        <v>8592</v>
      </c>
      <c r="H140" s="233" t="s">
        <v>8593</v>
      </c>
      <c r="I140" s="234">
        <v>4</v>
      </c>
      <c r="J140" s="235"/>
      <c r="K140" s="234" t="s">
        <v>202</v>
      </c>
      <c r="L140" s="235"/>
      <c r="M140" s="234">
        <v>4</v>
      </c>
      <c r="N140" s="235"/>
      <c r="O140" s="235"/>
      <c r="P140" s="235"/>
      <c r="Q140" s="235"/>
      <c r="R140" s="234" t="s">
        <v>202</v>
      </c>
      <c r="S140" s="235"/>
      <c r="T140" s="235"/>
      <c r="U140" s="235"/>
      <c r="V140" s="233" t="s">
        <v>8594</v>
      </c>
      <c r="W140" s="233" t="s">
        <v>5643</v>
      </c>
      <c r="X140" s="232">
        <v>1</v>
      </c>
      <c r="Y140" s="232">
        <v>148</v>
      </c>
      <c r="Z140" s="236">
        <v>0</v>
      </c>
      <c r="AA140" s="236">
        <v>0</v>
      </c>
      <c r="AB140" s="232">
        <v>1</v>
      </c>
      <c r="AC140" s="233" t="s">
        <v>6983</v>
      </c>
      <c r="AD140" s="233" t="s">
        <v>6984</v>
      </c>
      <c r="AE140" s="234" t="s">
        <v>5645</v>
      </c>
      <c r="AF140" s="233" t="s">
        <v>5646</v>
      </c>
      <c r="AG140" s="234" t="s">
        <v>5645</v>
      </c>
      <c r="AH140" s="233" t="s">
        <v>6983</v>
      </c>
      <c r="AI140" s="233" t="s">
        <v>6985</v>
      </c>
      <c r="AJ140" s="233" t="s">
        <v>6986</v>
      </c>
      <c r="AK140" s="233" t="s">
        <v>5698</v>
      </c>
      <c r="AL140" s="233" t="s">
        <v>6987</v>
      </c>
      <c r="AM140" s="233" t="s">
        <v>6988</v>
      </c>
      <c r="AN140" s="233" t="s">
        <v>3320</v>
      </c>
      <c r="AO140" s="233" t="s">
        <v>8595</v>
      </c>
      <c r="AP140" s="233" t="s">
        <v>5698</v>
      </c>
      <c r="AQ140" s="233" t="s">
        <v>6990</v>
      </c>
      <c r="AR140" s="233" t="s">
        <v>6990</v>
      </c>
      <c r="AS140" s="235"/>
      <c r="AT140" s="233" t="s">
        <v>3320</v>
      </c>
      <c r="AU140" s="233" t="s">
        <v>3320</v>
      </c>
      <c r="AV140" s="233" t="s">
        <v>3320</v>
      </c>
      <c r="AW140" s="233" t="s">
        <v>3320</v>
      </c>
      <c r="AX140" s="233" t="s">
        <v>3320</v>
      </c>
      <c r="AY140" s="233" t="s">
        <v>3320</v>
      </c>
      <c r="AZ140" s="235"/>
      <c r="BA140" s="233" t="s">
        <v>3320</v>
      </c>
      <c r="BB140" s="233" t="s">
        <v>3320</v>
      </c>
      <c r="BC140" s="233" t="s">
        <v>3320</v>
      </c>
      <c r="BD140" s="233" t="s">
        <v>3320</v>
      </c>
      <c r="BE140" s="235"/>
      <c r="BF140" s="234" t="s">
        <v>1214</v>
      </c>
      <c r="BG140" s="233" t="s">
        <v>3320</v>
      </c>
      <c r="BH140" s="233" t="s">
        <v>5663</v>
      </c>
      <c r="BI140" s="233" t="s">
        <v>5663</v>
      </c>
      <c r="BJ140" s="233" t="s">
        <v>6324</v>
      </c>
      <c r="BK140" s="233" t="s">
        <v>8596</v>
      </c>
      <c r="BL140" s="234">
        <v>115</v>
      </c>
      <c r="BM140" s="233" t="s">
        <v>5665</v>
      </c>
      <c r="BN140" s="237">
        <v>46843</v>
      </c>
      <c r="BO140" s="232">
        <v>19</v>
      </c>
      <c r="BP140" s="232">
        <v>2028</v>
      </c>
      <c r="BQ140" s="232">
        <v>148</v>
      </c>
      <c r="BR140" s="234">
        <v>148</v>
      </c>
      <c r="BS140" s="233" t="s">
        <v>5666</v>
      </c>
      <c r="BT140" s="232">
        <v>212625</v>
      </c>
      <c r="BU140" s="234">
        <v>322</v>
      </c>
      <c r="BV140" s="238">
        <v>0.25</v>
      </c>
      <c r="BW140" s="239" t="s">
        <v>910</v>
      </c>
      <c r="BX140" s="233" t="s">
        <v>733</v>
      </c>
      <c r="BY140" s="235"/>
      <c r="BZ140" s="232">
        <v>27</v>
      </c>
      <c r="CA140" s="233" t="s">
        <v>733</v>
      </c>
      <c r="CB140" s="232">
        <v>550</v>
      </c>
      <c r="CC140" s="233" t="s">
        <v>5667</v>
      </c>
      <c r="CD140" s="233" t="s">
        <v>5668</v>
      </c>
      <c r="CE140" s="233" t="s">
        <v>3320</v>
      </c>
      <c r="CF140" s="233" t="s">
        <v>733</v>
      </c>
      <c r="CG140" s="233" t="s">
        <v>733</v>
      </c>
      <c r="CH140" s="232">
        <v>2176</v>
      </c>
      <c r="CI140" s="232">
        <v>1975</v>
      </c>
      <c r="CJ140" s="233" t="s">
        <v>7747</v>
      </c>
      <c r="CK140" s="232">
        <v>110</v>
      </c>
      <c r="CL140" s="232">
        <v>86</v>
      </c>
      <c r="CM140" s="232">
        <v>98</v>
      </c>
      <c r="CN140" s="232">
        <v>30</v>
      </c>
      <c r="CO140" s="237">
        <v>46325</v>
      </c>
      <c r="CP140" s="232">
        <v>2026</v>
      </c>
      <c r="CQ140" s="232">
        <v>1.46</v>
      </c>
      <c r="CR140" s="232">
        <v>8</v>
      </c>
      <c r="CS140" s="233" t="s">
        <v>8597</v>
      </c>
      <c r="CT140" s="232">
        <v>16080000</v>
      </c>
      <c r="CU140" s="233" t="s">
        <v>3320</v>
      </c>
      <c r="CV140" s="233" t="s">
        <v>3320</v>
      </c>
      <c r="CW140" s="233" t="s">
        <v>3320</v>
      </c>
      <c r="CX140" s="233" t="s">
        <v>3320</v>
      </c>
      <c r="CY140" s="233" t="s">
        <v>3320</v>
      </c>
      <c r="CZ140" s="233" t="s">
        <v>3320</v>
      </c>
      <c r="DA140" s="233" t="s">
        <v>3320</v>
      </c>
      <c r="DB140" s="233" t="s">
        <v>3320</v>
      </c>
      <c r="DC140" s="233" t="s">
        <v>3320</v>
      </c>
      <c r="DD140" s="233" t="s">
        <v>3320</v>
      </c>
      <c r="DE140" s="235"/>
      <c r="DF140" s="233" t="s">
        <v>3320</v>
      </c>
      <c r="DG140" s="233" t="s">
        <v>3320</v>
      </c>
      <c r="DH140" s="233" t="s">
        <v>3320</v>
      </c>
      <c r="DI140" s="233" t="s">
        <v>3320</v>
      </c>
      <c r="DJ140" s="233" t="s">
        <v>3320</v>
      </c>
      <c r="DK140" s="233" t="s">
        <v>3320</v>
      </c>
      <c r="DL140" s="235"/>
      <c r="DM140" s="233" t="s">
        <v>3320</v>
      </c>
      <c r="DN140" s="233" t="s">
        <v>3320</v>
      </c>
      <c r="DO140" s="233" t="s">
        <v>3320</v>
      </c>
      <c r="DP140" s="235"/>
      <c r="DQ140" s="233" t="s">
        <v>3320</v>
      </c>
      <c r="DR140" s="233" t="s">
        <v>3320</v>
      </c>
      <c r="DS140" s="233" t="s">
        <v>3320</v>
      </c>
      <c r="DT140" s="233" t="s">
        <v>3320</v>
      </c>
      <c r="DU140" s="233" t="s">
        <v>3320</v>
      </c>
      <c r="DV140" s="233" t="s">
        <v>3320</v>
      </c>
      <c r="DW140" s="233" t="s">
        <v>3320</v>
      </c>
      <c r="DX140" s="233" t="s">
        <v>3320</v>
      </c>
      <c r="DY140" s="233" t="s">
        <v>3320</v>
      </c>
      <c r="DZ140" s="233" t="s">
        <v>3320</v>
      </c>
      <c r="EA140" s="233" t="s">
        <v>3320</v>
      </c>
      <c r="EB140" s="233" t="s">
        <v>3320</v>
      </c>
      <c r="EC140" s="233" t="s">
        <v>3320</v>
      </c>
      <c r="ED140" s="233" t="s">
        <v>3320</v>
      </c>
      <c r="EE140" s="233" t="s">
        <v>3320</v>
      </c>
      <c r="EF140" s="233" t="s">
        <v>3320</v>
      </c>
      <c r="EG140" s="233" t="s">
        <v>3320</v>
      </c>
      <c r="EH140" s="233" t="s">
        <v>3320</v>
      </c>
      <c r="EI140" s="233" t="s">
        <v>3320</v>
      </c>
      <c r="EJ140" s="233" t="s">
        <v>3320</v>
      </c>
      <c r="EK140" s="233" t="s">
        <v>3320</v>
      </c>
      <c r="EL140" s="233" t="s">
        <v>3320</v>
      </c>
      <c r="EM140" s="233" t="s">
        <v>3320</v>
      </c>
      <c r="EN140" s="233" t="s">
        <v>3320</v>
      </c>
      <c r="EO140" s="233" t="s">
        <v>3320</v>
      </c>
      <c r="EP140" s="233" t="s">
        <v>3320</v>
      </c>
      <c r="EQ140" s="233" t="s">
        <v>3320</v>
      </c>
      <c r="ER140" s="233" t="s">
        <v>3320</v>
      </c>
      <c r="ES140" s="233" t="s">
        <v>3320</v>
      </c>
      <c r="ET140" s="233" t="s">
        <v>3320</v>
      </c>
      <c r="EU140" s="233" t="s">
        <v>3320</v>
      </c>
      <c r="EV140" s="233" t="s">
        <v>3320</v>
      </c>
      <c r="EW140" s="233" t="s">
        <v>3320</v>
      </c>
      <c r="EX140" s="233" t="s">
        <v>3320</v>
      </c>
      <c r="EY140" s="233" t="s">
        <v>3320</v>
      </c>
      <c r="EZ140" s="233" t="s">
        <v>3320</v>
      </c>
      <c r="FA140" s="233" t="s">
        <v>3320</v>
      </c>
      <c r="FB140" s="233" t="s">
        <v>3320</v>
      </c>
      <c r="FC140" s="233" t="s">
        <v>3320</v>
      </c>
      <c r="FD140" s="233" t="s">
        <v>3320</v>
      </c>
      <c r="FE140" s="233" t="s">
        <v>3320</v>
      </c>
      <c r="FF140" s="233" t="s">
        <v>3320</v>
      </c>
      <c r="FG140" s="233" t="s">
        <v>3320</v>
      </c>
      <c r="FH140" s="233" t="s">
        <v>3320</v>
      </c>
      <c r="FI140" s="233" t="s">
        <v>3320</v>
      </c>
      <c r="FJ140" s="233" t="s">
        <v>3320</v>
      </c>
      <c r="FK140" s="233" t="s">
        <v>3320</v>
      </c>
      <c r="FL140" s="233" t="s">
        <v>3320</v>
      </c>
      <c r="FM140" s="233" t="s">
        <v>3320</v>
      </c>
      <c r="FN140" s="240">
        <v>180270000</v>
      </c>
      <c r="FO140" s="232">
        <v>180</v>
      </c>
      <c r="FP140" s="233" t="s">
        <v>733</v>
      </c>
      <c r="FQ140" s="233" t="s">
        <v>733</v>
      </c>
      <c r="FR140" s="233" t="s">
        <v>733</v>
      </c>
      <c r="FS140" s="233" t="s">
        <v>733</v>
      </c>
      <c r="FT140" s="233" t="s">
        <v>4132</v>
      </c>
      <c r="FU140" s="233" t="s">
        <v>8598</v>
      </c>
      <c r="FV140" s="233" t="s">
        <v>8599</v>
      </c>
      <c r="FW140" s="241" t="s">
        <v>8596</v>
      </c>
      <c r="FX140" s="242">
        <v>115</v>
      </c>
      <c r="FY140" s="233" t="s">
        <v>8600</v>
      </c>
      <c r="FZ140" s="240">
        <v>175300000</v>
      </c>
      <c r="GA140" s="240">
        <v>33200000</v>
      </c>
      <c r="GB140" s="240">
        <v>1343</v>
      </c>
      <c r="GC140" s="232">
        <v>583</v>
      </c>
      <c r="GD140" s="233" t="s">
        <v>8601</v>
      </c>
      <c r="GE140" s="233" t="s">
        <v>733</v>
      </c>
      <c r="GF140" s="233" t="s">
        <v>733</v>
      </c>
      <c r="GG140" s="233" t="s">
        <v>8602</v>
      </c>
      <c r="GH140" s="233" t="s">
        <v>733</v>
      </c>
      <c r="GI140" s="233" t="s">
        <v>1214</v>
      </c>
      <c r="GJ140" s="233" t="s">
        <v>1214</v>
      </c>
      <c r="GK140" s="233" t="s">
        <v>733</v>
      </c>
      <c r="GL140" s="233" t="s">
        <v>733</v>
      </c>
      <c r="GM140" s="243" t="s">
        <v>5676</v>
      </c>
      <c r="GN140" s="233" t="s">
        <v>3320</v>
      </c>
      <c r="GO140" s="233" t="s">
        <v>733</v>
      </c>
      <c r="GP140" s="233" t="s">
        <v>5721</v>
      </c>
      <c r="GQ140" s="233" t="s">
        <v>733</v>
      </c>
      <c r="GR140" s="233" t="s">
        <v>5679</v>
      </c>
      <c r="GS140" s="233" t="s">
        <v>3320</v>
      </c>
      <c r="GT140" s="233" t="s">
        <v>3320</v>
      </c>
      <c r="GU140" s="232">
        <v>1.5</v>
      </c>
      <c r="GV140" s="233" t="s">
        <v>733</v>
      </c>
      <c r="GW140" s="233" t="s">
        <v>5679</v>
      </c>
      <c r="GX140" s="233" t="s">
        <v>8603</v>
      </c>
      <c r="GY140" s="233" t="s">
        <v>1214</v>
      </c>
      <c r="GZ140" s="233" t="s">
        <v>3320</v>
      </c>
      <c r="HA140" s="233" t="s">
        <v>8604</v>
      </c>
      <c r="HB140" s="233" t="s">
        <v>8605</v>
      </c>
      <c r="HC140" s="233" t="s">
        <v>3320</v>
      </c>
      <c r="HD140" s="233" t="s">
        <v>3320</v>
      </c>
      <c r="HE140" s="233" t="s">
        <v>3320</v>
      </c>
      <c r="HF140" s="233" t="s">
        <v>733</v>
      </c>
      <c r="HG140" s="233" t="s">
        <v>1214</v>
      </c>
      <c r="HH140" s="244">
        <v>46079.691990740743</v>
      </c>
      <c r="HI140" s="244">
        <v>46084.517685185187</v>
      </c>
      <c r="HJ140" s="233" t="s">
        <v>5685</v>
      </c>
      <c r="HK140" s="233" t="s">
        <v>3320</v>
      </c>
      <c r="HL140" s="233" t="s">
        <v>3320</v>
      </c>
      <c r="HM140" s="233" t="s">
        <v>3320</v>
      </c>
      <c r="HN140" s="233" t="s">
        <v>3320</v>
      </c>
      <c r="HO140" s="233" t="s">
        <v>3320</v>
      </c>
      <c r="HP140" s="233" t="s">
        <v>3320</v>
      </c>
      <c r="HQ140" s="233" t="s">
        <v>3320</v>
      </c>
      <c r="HR140" s="233" t="s">
        <v>3320</v>
      </c>
      <c r="HS140" s="233" t="s">
        <v>3320</v>
      </c>
      <c r="HT140" s="233" t="s">
        <v>3320</v>
      </c>
      <c r="HU140" s="233" t="s">
        <v>3320</v>
      </c>
      <c r="HV140" s="233" t="s">
        <v>3320</v>
      </c>
      <c r="HW140" s="233" t="s">
        <v>3320</v>
      </c>
      <c r="HX140" s="233" t="s">
        <v>3320</v>
      </c>
      <c r="HY140" s="233" t="s">
        <v>3320</v>
      </c>
      <c r="HZ140" s="233" t="s">
        <v>3320</v>
      </c>
      <c r="IA140" s="233" t="s">
        <v>3320</v>
      </c>
      <c r="IB140" s="233" t="s">
        <v>3320</v>
      </c>
      <c r="IC140" s="233" t="s">
        <v>3320</v>
      </c>
      <c r="ID140" s="233" t="s">
        <v>3320</v>
      </c>
      <c r="IE140" s="233" t="s">
        <v>3320</v>
      </c>
      <c r="IF140" s="233" t="s">
        <v>3320</v>
      </c>
      <c r="IG140" s="233" t="s">
        <v>3320</v>
      </c>
      <c r="IH140" s="233" t="s">
        <v>3320</v>
      </c>
      <c r="II140" s="233" t="s">
        <v>3320</v>
      </c>
      <c r="IJ140" s="233" t="s">
        <v>3320</v>
      </c>
      <c r="IK140" s="233" t="s">
        <v>3320</v>
      </c>
      <c r="IL140" s="233" t="s">
        <v>3320</v>
      </c>
      <c r="IM140" s="233" t="s">
        <v>3320</v>
      </c>
      <c r="IN140" s="233" t="s">
        <v>3320</v>
      </c>
      <c r="IO140" s="233" t="s">
        <v>3320</v>
      </c>
      <c r="IP140" s="233" t="s">
        <v>3320</v>
      </c>
      <c r="IQ140" s="233" t="s">
        <v>3320</v>
      </c>
      <c r="IR140" s="233" t="s">
        <v>3320</v>
      </c>
      <c r="IS140" s="233" t="s">
        <v>3320</v>
      </c>
      <c r="IT140" s="233" t="s">
        <v>3320</v>
      </c>
      <c r="IU140" s="233" t="s">
        <v>3320</v>
      </c>
      <c r="IV140" s="233" t="s">
        <v>3320</v>
      </c>
      <c r="IW140" s="235"/>
      <c r="IX140" s="235"/>
      <c r="IY140" s="235"/>
      <c r="IZ140" s="235"/>
      <c r="JA140" s="235"/>
      <c r="JB140" s="233"/>
      <c r="JC140" s="233"/>
      <c r="JD140" s="233"/>
      <c r="JE140" s="235"/>
      <c r="JF140" s="232" t="s">
        <v>3320</v>
      </c>
      <c r="JG140" s="232" t="s">
        <v>3320</v>
      </c>
      <c r="JH140" s="232" t="s">
        <v>3320</v>
      </c>
      <c r="JI140" s="232" t="s">
        <v>3320</v>
      </c>
      <c r="JJ140" s="232" t="s">
        <v>3320</v>
      </c>
      <c r="JK140" s="233" t="s">
        <v>910</v>
      </c>
      <c r="JL140" s="235"/>
      <c r="JM140" s="235"/>
      <c r="JN140" s="235"/>
      <c r="JO140" s="232">
        <v>5</v>
      </c>
      <c r="JP140" s="232">
        <v>0</v>
      </c>
      <c r="JQ140" s="233"/>
      <c r="JR140" s="233"/>
      <c r="JS140" s="233"/>
      <c r="JT140" s="233"/>
      <c r="JU140" s="233"/>
      <c r="JV140" s="233"/>
      <c r="JW140" s="233"/>
      <c r="JX140" s="233"/>
      <c r="JY140" s="233"/>
      <c r="JZ140" s="233"/>
      <c r="KA140" s="233"/>
      <c r="KB140" s="233"/>
      <c r="KC140" s="233"/>
      <c r="KD140" s="233"/>
      <c r="KE140" s="233"/>
      <c r="KF140" s="233"/>
      <c r="KG140" s="233"/>
      <c r="KH140" s="233"/>
      <c r="KI140" s="233"/>
      <c r="KJ140" s="233"/>
      <c r="KK140" s="233"/>
      <c r="KL140" s="233"/>
      <c r="KM140" s="233"/>
      <c r="KN140" s="232" t="s">
        <v>3320</v>
      </c>
      <c r="KO140" s="232" t="s">
        <v>3320</v>
      </c>
      <c r="KP140" s="232" t="s">
        <v>3320</v>
      </c>
      <c r="KQ140" s="235"/>
      <c r="KR140" s="235"/>
      <c r="KS140" s="235"/>
      <c r="KT140" s="233"/>
      <c r="KU140" s="235"/>
      <c r="KV140" s="235"/>
      <c r="KW140" s="235"/>
      <c r="KX140" s="233"/>
      <c r="KY140" s="232">
        <v>148</v>
      </c>
      <c r="KZ140" s="236">
        <v>0</v>
      </c>
      <c r="LA140" s="235"/>
      <c r="LB140" s="232">
        <v>0</v>
      </c>
      <c r="LC140" s="233"/>
      <c r="LD140" s="235"/>
      <c r="LE140" s="235"/>
      <c r="LF140" s="235"/>
    </row>
    <row r="141" spans="1:318" ht="49.5" customHeight="1" thickBot="1">
      <c r="A141" s="231" t="s">
        <v>5638</v>
      </c>
      <c r="B141" s="232">
        <v>915</v>
      </c>
      <c r="C141" s="233" t="s">
        <v>8606</v>
      </c>
      <c r="D141" s="233" t="s">
        <v>8607</v>
      </c>
      <c r="E141" s="232">
        <v>915</v>
      </c>
      <c r="F141" s="235"/>
      <c r="G141" s="233" t="s">
        <v>5641</v>
      </c>
      <c r="H141" s="233" t="s">
        <v>525</v>
      </c>
      <c r="I141" s="234">
        <v>4</v>
      </c>
      <c r="J141" s="235"/>
      <c r="K141" s="234" t="s">
        <v>202</v>
      </c>
      <c r="L141" s="235"/>
      <c r="M141" s="234">
        <v>4</v>
      </c>
      <c r="N141" s="235"/>
      <c r="O141" s="235"/>
      <c r="P141" s="235"/>
      <c r="Q141" s="235"/>
      <c r="R141" s="234" t="s">
        <v>202</v>
      </c>
      <c r="S141" s="235"/>
      <c r="T141" s="235"/>
      <c r="U141" s="235"/>
      <c r="V141" s="233" t="s">
        <v>8608</v>
      </c>
      <c r="W141" s="233" t="s">
        <v>5643</v>
      </c>
      <c r="X141" s="232">
        <v>1</v>
      </c>
      <c r="Y141" s="232">
        <v>138.81</v>
      </c>
      <c r="Z141" s="236">
        <v>0</v>
      </c>
      <c r="AA141" s="236">
        <v>0</v>
      </c>
      <c r="AB141" s="232">
        <v>1</v>
      </c>
      <c r="AC141" s="233" t="s">
        <v>5644</v>
      </c>
      <c r="AD141" s="233" t="s">
        <v>5644</v>
      </c>
      <c r="AE141" s="234" t="s">
        <v>5645</v>
      </c>
      <c r="AF141" s="233" t="s">
        <v>5646</v>
      </c>
      <c r="AG141" s="234" t="s">
        <v>5645</v>
      </c>
      <c r="AH141" s="233" t="s">
        <v>520</v>
      </c>
      <c r="AI141" s="233" t="s">
        <v>525</v>
      </c>
      <c r="AJ141" s="233" t="s">
        <v>8609</v>
      </c>
      <c r="AK141" s="233" t="s">
        <v>5648</v>
      </c>
      <c r="AL141" s="233" t="s">
        <v>5649</v>
      </c>
      <c r="AM141" s="233" t="s">
        <v>5650</v>
      </c>
      <c r="AN141" s="233" t="s">
        <v>525</v>
      </c>
      <c r="AO141" s="233" t="s">
        <v>5651</v>
      </c>
      <c r="AP141" s="233" t="s">
        <v>5652</v>
      </c>
      <c r="AQ141" s="233" t="s">
        <v>5653</v>
      </c>
      <c r="AR141" s="233" t="s">
        <v>5654</v>
      </c>
      <c r="AS141" s="233" t="s">
        <v>5655</v>
      </c>
      <c r="AT141" s="233" t="s">
        <v>733</v>
      </c>
      <c r="AU141" s="233" t="s">
        <v>733</v>
      </c>
      <c r="AV141" s="233" t="s">
        <v>733</v>
      </c>
      <c r="AW141" s="233" t="s">
        <v>3320</v>
      </c>
      <c r="AX141" s="233" t="s">
        <v>5656</v>
      </c>
      <c r="AY141" s="233" t="s">
        <v>733</v>
      </c>
      <c r="AZ141" s="233" t="s">
        <v>5657</v>
      </c>
      <c r="BA141" s="233" t="s">
        <v>5658</v>
      </c>
      <c r="BB141" s="233" t="s">
        <v>5659</v>
      </c>
      <c r="BC141" s="233" t="s">
        <v>5660</v>
      </c>
      <c r="BD141" s="233" t="s">
        <v>5661</v>
      </c>
      <c r="BE141" s="233" t="s">
        <v>5662</v>
      </c>
      <c r="BF141" s="234" t="s">
        <v>1214</v>
      </c>
      <c r="BG141" s="233" t="s">
        <v>3320</v>
      </c>
      <c r="BH141" s="233" t="s">
        <v>7206</v>
      </c>
      <c r="BI141" s="233" t="s">
        <v>7206</v>
      </c>
      <c r="BJ141" s="233" t="s">
        <v>8382</v>
      </c>
      <c r="BK141" s="233" t="s">
        <v>8610</v>
      </c>
      <c r="BL141" s="234">
        <v>115</v>
      </c>
      <c r="BM141" s="233" t="s">
        <v>5665</v>
      </c>
      <c r="BN141" s="237">
        <v>47392</v>
      </c>
      <c r="BO141" s="232">
        <v>18</v>
      </c>
      <c r="BP141" s="232">
        <v>2029</v>
      </c>
      <c r="BQ141" s="232">
        <v>138.81</v>
      </c>
      <c r="BR141" s="234">
        <v>139</v>
      </c>
      <c r="BS141" s="233" t="s">
        <v>5666</v>
      </c>
      <c r="BT141" s="232">
        <v>505</v>
      </c>
      <c r="BU141" s="234">
        <v>465</v>
      </c>
      <c r="BV141" s="238">
        <v>0.38</v>
      </c>
      <c r="BW141" s="239" t="s">
        <v>202</v>
      </c>
      <c r="BX141" s="233" t="s">
        <v>733</v>
      </c>
      <c r="BY141" s="235"/>
      <c r="BZ141" s="232">
        <v>31.85</v>
      </c>
      <c r="CA141" s="233" t="s">
        <v>1214</v>
      </c>
      <c r="CB141" s="232">
        <v>650</v>
      </c>
      <c r="CC141" s="233" t="s">
        <v>5667</v>
      </c>
      <c r="CD141" s="233" t="s">
        <v>5668</v>
      </c>
      <c r="CE141" s="233" t="s">
        <v>3320</v>
      </c>
      <c r="CF141" s="233" t="s">
        <v>733</v>
      </c>
      <c r="CG141" s="233" t="s">
        <v>1214</v>
      </c>
      <c r="CH141" s="232">
        <v>2387</v>
      </c>
      <c r="CI141" s="232">
        <v>2219.9</v>
      </c>
      <c r="CJ141" s="233" t="s">
        <v>5900</v>
      </c>
      <c r="CK141" s="232">
        <v>365</v>
      </c>
      <c r="CL141" s="232">
        <v>90</v>
      </c>
      <c r="CM141" s="232">
        <v>98</v>
      </c>
      <c r="CN141" s="232">
        <v>25</v>
      </c>
      <c r="CO141" s="237">
        <v>46873</v>
      </c>
      <c r="CP141" s="232">
        <v>2028</v>
      </c>
      <c r="CQ141" s="232">
        <v>0.4</v>
      </c>
      <c r="CR141" s="232">
        <v>8</v>
      </c>
      <c r="CS141" s="233" t="s">
        <v>8611</v>
      </c>
      <c r="CT141" s="232">
        <v>1450873.6</v>
      </c>
      <c r="CU141" s="233" t="s">
        <v>3320</v>
      </c>
      <c r="CV141" s="233" t="s">
        <v>3320</v>
      </c>
      <c r="CW141" s="233" t="s">
        <v>3320</v>
      </c>
      <c r="CX141" s="233" t="s">
        <v>3320</v>
      </c>
      <c r="CY141" s="233" t="s">
        <v>3320</v>
      </c>
      <c r="CZ141" s="233" t="s">
        <v>3320</v>
      </c>
      <c r="DA141" s="233" t="s">
        <v>3320</v>
      </c>
      <c r="DB141" s="233" t="s">
        <v>3320</v>
      </c>
      <c r="DC141" s="233" t="s">
        <v>3320</v>
      </c>
      <c r="DD141" s="233" t="s">
        <v>3320</v>
      </c>
      <c r="DE141" s="235"/>
      <c r="DF141" s="233" t="s">
        <v>3320</v>
      </c>
      <c r="DG141" s="233" t="s">
        <v>3320</v>
      </c>
      <c r="DH141" s="233" t="s">
        <v>3320</v>
      </c>
      <c r="DI141" s="233" t="s">
        <v>3320</v>
      </c>
      <c r="DJ141" s="233" t="s">
        <v>3320</v>
      </c>
      <c r="DK141" s="233" t="s">
        <v>3320</v>
      </c>
      <c r="DL141" s="235"/>
      <c r="DM141" s="233" t="s">
        <v>3320</v>
      </c>
      <c r="DN141" s="233" t="s">
        <v>3320</v>
      </c>
      <c r="DO141" s="233" t="s">
        <v>3320</v>
      </c>
      <c r="DP141" s="235"/>
      <c r="DQ141" s="233" t="s">
        <v>3320</v>
      </c>
      <c r="DR141" s="233" t="s">
        <v>3320</v>
      </c>
      <c r="DS141" s="233" t="s">
        <v>3320</v>
      </c>
      <c r="DT141" s="233" t="s">
        <v>3320</v>
      </c>
      <c r="DU141" s="233" t="s">
        <v>3320</v>
      </c>
      <c r="DV141" s="233" t="s">
        <v>3320</v>
      </c>
      <c r="DW141" s="233" t="s">
        <v>3320</v>
      </c>
      <c r="DX141" s="233" t="s">
        <v>3320</v>
      </c>
      <c r="DY141" s="233" t="s">
        <v>3320</v>
      </c>
      <c r="DZ141" s="233" t="s">
        <v>3320</v>
      </c>
      <c r="EA141" s="233" t="s">
        <v>3320</v>
      </c>
      <c r="EB141" s="233" t="s">
        <v>3320</v>
      </c>
      <c r="EC141" s="233" t="s">
        <v>3320</v>
      </c>
      <c r="ED141" s="233" t="s">
        <v>3320</v>
      </c>
      <c r="EE141" s="233" t="s">
        <v>3320</v>
      </c>
      <c r="EF141" s="233" t="s">
        <v>3320</v>
      </c>
      <c r="EG141" s="233" t="s">
        <v>3320</v>
      </c>
      <c r="EH141" s="233" t="s">
        <v>3320</v>
      </c>
      <c r="EI141" s="233" t="s">
        <v>3320</v>
      </c>
      <c r="EJ141" s="233" t="s">
        <v>3320</v>
      </c>
      <c r="EK141" s="233" t="s">
        <v>3320</v>
      </c>
      <c r="EL141" s="233" t="s">
        <v>3320</v>
      </c>
      <c r="EM141" s="233" t="s">
        <v>3320</v>
      </c>
      <c r="EN141" s="233" t="s">
        <v>3320</v>
      </c>
      <c r="EO141" s="233" t="s">
        <v>3320</v>
      </c>
      <c r="EP141" s="233" t="s">
        <v>3320</v>
      </c>
      <c r="EQ141" s="233" t="s">
        <v>3320</v>
      </c>
      <c r="ER141" s="233" t="s">
        <v>3320</v>
      </c>
      <c r="ES141" s="233" t="s">
        <v>3320</v>
      </c>
      <c r="ET141" s="233" t="s">
        <v>3320</v>
      </c>
      <c r="EU141" s="233" t="s">
        <v>3320</v>
      </c>
      <c r="EV141" s="233" t="s">
        <v>3320</v>
      </c>
      <c r="EW141" s="233" t="s">
        <v>3320</v>
      </c>
      <c r="EX141" s="233" t="s">
        <v>3320</v>
      </c>
      <c r="EY141" s="233" t="s">
        <v>3320</v>
      </c>
      <c r="EZ141" s="233" t="s">
        <v>3320</v>
      </c>
      <c r="FA141" s="233" t="s">
        <v>3320</v>
      </c>
      <c r="FB141" s="233" t="s">
        <v>3320</v>
      </c>
      <c r="FC141" s="233" t="s">
        <v>3320</v>
      </c>
      <c r="FD141" s="233" t="s">
        <v>3320</v>
      </c>
      <c r="FE141" s="233" t="s">
        <v>3320</v>
      </c>
      <c r="FF141" s="233" t="s">
        <v>3320</v>
      </c>
      <c r="FG141" s="233" t="s">
        <v>3320</v>
      </c>
      <c r="FH141" s="233" t="s">
        <v>3320</v>
      </c>
      <c r="FI141" s="233" t="s">
        <v>3320</v>
      </c>
      <c r="FJ141" s="233" t="s">
        <v>3320</v>
      </c>
      <c r="FK141" s="233" t="s">
        <v>3320</v>
      </c>
      <c r="FL141" s="233" t="s">
        <v>3320</v>
      </c>
      <c r="FM141" s="233" t="s">
        <v>3320</v>
      </c>
      <c r="FN141" s="240">
        <v>145087360</v>
      </c>
      <c r="FO141" s="232">
        <v>145</v>
      </c>
      <c r="FP141" s="233" t="s">
        <v>733</v>
      </c>
      <c r="FQ141" s="233" t="s">
        <v>733</v>
      </c>
      <c r="FR141" s="233" t="s">
        <v>733</v>
      </c>
      <c r="FS141" s="233" t="s">
        <v>733</v>
      </c>
      <c r="FT141" s="233" t="s">
        <v>2325</v>
      </c>
      <c r="FU141" s="233" t="s">
        <v>8612</v>
      </c>
      <c r="FV141" s="233" t="s">
        <v>8613</v>
      </c>
      <c r="FW141" s="241" t="s">
        <v>8610</v>
      </c>
      <c r="FX141" s="242">
        <v>115</v>
      </c>
      <c r="FY141" s="233" t="s">
        <v>8614</v>
      </c>
      <c r="FZ141" s="240">
        <v>145087360</v>
      </c>
      <c r="GA141" s="240">
        <v>18700000</v>
      </c>
      <c r="GB141" s="240">
        <v>1275</v>
      </c>
      <c r="GC141" s="240">
        <v>83325</v>
      </c>
      <c r="GD141" s="233" t="s">
        <v>8489</v>
      </c>
      <c r="GE141" s="233" t="s">
        <v>1214</v>
      </c>
      <c r="GF141" s="233" t="s">
        <v>1214</v>
      </c>
      <c r="GG141" s="233" t="s">
        <v>8615</v>
      </c>
      <c r="GH141" s="233" t="s">
        <v>1214</v>
      </c>
      <c r="GI141" s="233" t="s">
        <v>1214</v>
      </c>
      <c r="GJ141" s="233" t="s">
        <v>1214</v>
      </c>
      <c r="GK141" s="233" t="s">
        <v>1214</v>
      </c>
      <c r="GL141" s="233" t="s">
        <v>1214</v>
      </c>
      <c r="GM141" s="243" t="s">
        <v>5676</v>
      </c>
      <c r="GN141" s="233" t="s">
        <v>3320</v>
      </c>
      <c r="GO141" s="233" t="s">
        <v>733</v>
      </c>
      <c r="GP141" s="233" t="s">
        <v>5721</v>
      </c>
      <c r="GQ141" s="233" t="s">
        <v>733</v>
      </c>
      <c r="GR141" s="233" t="s">
        <v>5679</v>
      </c>
      <c r="GS141" s="233" t="s">
        <v>3320</v>
      </c>
      <c r="GT141" s="233" t="s">
        <v>3320</v>
      </c>
      <c r="GU141" s="232">
        <v>0.6</v>
      </c>
      <c r="GV141" s="233" t="s">
        <v>733</v>
      </c>
      <c r="GW141" s="233" t="s">
        <v>5679</v>
      </c>
      <c r="GX141" s="233" t="s">
        <v>8616</v>
      </c>
      <c r="GY141" s="233" t="s">
        <v>733</v>
      </c>
      <c r="GZ141" s="233" t="s">
        <v>3320</v>
      </c>
      <c r="HA141" s="233" t="s">
        <v>8617</v>
      </c>
      <c r="HB141" s="233" t="s">
        <v>8618</v>
      </c>
      <c r="HC141" s="233" t="s">
        <v>6273</v>
      </c>
      <c r="HD141" s="233" t="s">
        <v>5684</v>
      </c>
      <c r="HE141" s="233" t="s">
        <v>5684</v>
      </c>
      <c r="HF141" s="233" t="s">
        <v>733</v>
      </c>
      <c r="HG141" s="233" t="s">
        <v>1214</v>
      </c>
      <c r="HH141" s="244">
        <v>46079.929178240738</v>
      </c>
      <c r="HI141" s="244">
        <v>46084.100601851853</v>
      </c>
      <c r="HJ141" s="233" t="s">
        <v>5685</v>
      </c>
      <c r="HK141" s="233" t="s">
        <v>3320</v>
      </c>
      <c r="HL141" s="233" t="s">
        <v>3320</v>
      </c>
      <c r="HM141" s="233" t="s">
        <v>3320</v>
      </c>
      <c r="HN141" s="233" t="s">
        <v>3320</v>
      </c>
      <c r="HO141" s="233" t="s">
        <v>3320</v>
      </c>
      <c r="HP141" s="233" t="s">
        <v>3320</v>
      </c>
      <c r="HQ141" s="233" t="s">
        <v>3320</v>
      </c>
      <c r="HR141" s="233" t="s">
        <v>3320</v>
      </c>
      <c r="HS141" s="233" t="s">
        <v>3320</v>
      </c>
      <c r="HT141" s="233" t="s">
        <v>3320</v>
      </c>
      <c r="HU141" s="233" t="s">
        <v>3320</v>
      </c>
      <c r="HV141" s="233" t="s">
        <v>3320</v>
      </c>
      <c r="HW141" s="233" t="s">
        <v>3320</v>
      </c>
      <c r="HX141" s="233" t="s">
        <v>3320</v>
      </c>
      <c r="HY141" s="233" t="s">
        <v>3320</v>
      </c>
      <c r="HZ141" s="233" t="s">
        <v>3320</v>
      </c>
      <c r="IA141" s="233" t="s">
        <v>3320</v>
      </c>
      <c r="IB141" s="233" t="s">
        <v>3320</v>
      </c>
      <c r="IC141" s="233" t="s">
        <v>3320</v>
      </c>
      <c r="ID141" s="233" t="s">
        <v>3320</v>
      </c>
      <c r="IE141" s="233" t="s">
        <v>3320</v>
      </c>
      <c r="IF141" s="233" t="s">
        <v>3320</v>
      </c>
      <c r="IG141" s="233" t="s">
        <v>3320</v>
      </c>
      <c r="IH141" s="233" t="s">
        <v>3320</v>
      </c>
      <c r="II141" s="233" t="s">
        <v>3320</v>
      </c>
      <c r="IJ141" s="233" t="s">
        <v>3320</v>
      </c>
      <c r="IK141" s="233" t="s">
        <v>3320</v>
      </c>
      <c r="IL141" s="233" t="s">
        <v>3320</v>
      </c>
      <c r="IM141" s="233" t="s">
        <v>3320</v>
      </c>
      <c r="IN141" s="233" t="s">
        <v>3320</v>
      </c>
      <c r="IO141" s="233" t="s">
        <v>3320</v>
      </c>
      <c r="IP141" s="233" t="s">
        <v>3320</v>
      </c>
      <c r="IQ141" s="233" t="s">
        <v>3320</v>
      </c>
      <c r="IR141" s="233" t="s">
        <v>3320</v>
      </c>
      <c r="IS141" s="233" t="s">
        <v>3320</v>
      </c>
      <c r="IT141" s="233" t="s">
        <v>3320</v>
      </c>
      <c r="IU141" s="233" t="s">
        <v>3320</v>
      </c>
      <c r="IV141" s="233" t="s">
        <v>3320</v>
      </c>
      <c r="IW141" s="234" t="s">
        <v>85</v>
      </c>
      <c r="IX141" s="234" t="s">
        <v>8552</v>
      </c>
      <c r="IY141" s="234" t="s">
        <v>5810</v>
      </c>
      <c r="IZ141" s="234" t="s">
        <v>5810</v>
      </c>
      <c r="JA141" s="235"/>
      <c r="JB141" s="233"/>
      <c r="JC141" s="233"/>
      <c r="JD141" s="233"/>
      <c r="JE141" s="235"/>
      <c r="JF141" s="232" t="s">
        <v>3320</v>
      </c>
      <c r="JG141" s="232" t="s">
        <v>3320</v>
      </c>
      <c r="JH141" s="232" t="s">
        <v>3320</v>
      </c>
      <c r="JI141" s="232" t="s">
        <v>3320</v>
      </c>
      <c r="JJ141" s="232" t="s">
        <v>3320</v>
      </c>
      <c r="JK141" s="233" t="s">
        <v>202</v>
      </c>
      <c r="JL141" s="235"/>
      <c r="JM141" s="235"/>
      <c r="JN141" s="235"/>
      <c r="JO141" s="232">
        <v>5</v>
      </c>
      <c r="JP141" s="232">
        <v>0</v>
      </c>
      <c r="JQ141" s="233"/>
      <c r="JR141" s="233"/>
      <c r="JS141" s="233"/>
      <c r="JT141" s="233"/>
      <c r="JU141" s="233"/>
      <c r="JV141" s="233"/>
      <c r="JW141" s="233"/>
      <c r="JX141" s="233"/>
      <c r="JY141" s="233"/>
      <c r="JZ141" s="233"/>
      <c r="KA141" s="233"/>
      <c r="KB141" s="233"/>
      <c r="KC141" s="233"/>
      <c r="KD141" s="233"/>
      <c r="KE141" s="233"/>
      <c r="KF141" s="233"/>
      <c r="KG141" s="233"/>
      <c r="KH141" s="233"/>
      <c r="KI141" s="233"/>
      <c r="KJ141" s="233"/>
      <c r="KK141" s="233"/>
      <c r="KL141" s="233"/>
      <c r="KM141" s="233"/>
      <c r="KN141" s="232" t="s">
        <v>3320</v>
      </c>
      <c r="KO141" s="232" t="s">
        <v>3320</v>
      </c>
      <c r="KP141" s="232" t="s">
        <v>3320</v>
      </c>
      <c r="KQ141" s="235"/>
      <c r="KR141" s="235"/>
      <c r="KS141" s="235"/>
      <c r="KT141" s="233"/>
      <c r="KU141" s="235"/>
      <c r="KV141" s="235"/>
      <c r="KW141" s="235"/>
      <c r="KX141" s="233"/>
      <c r="KY141" s="232">
        <v>138.81</v>
      </c>
      <c r="KZ141" s="236">
        <v>0</v>
      </c>
      <c r="LA141" s="235"/>
      <c r="LB141" s="232">
        <v>0</v>
      </c>
      <c r="LC141" s="233"/>
      <c r="LD141" s="235"/>
      <c r="LE141" s="235"/>
      <c r="LF141" s="235"/>
    </row>
    <row r="142" spans="1:318" ht="49.5" customHeight="1" thickBot="1">
      <c r="A142" s="231" t="s">
        <v>5638</v>
      </c>
      <c r="B142" s="232">
        <v>937</v>
      </c>
      <c r="C142" s="233" t="s">
        <v>8619</v>
      </c>
      <c r="D142" s="233" t="s">
        <v>8620</v>
      </c>
      <c r="E142" s="232">
        <v>937</v>
      </c>
      <c r="F142" s="235"/>
      <c r="G142" s="233" t="s">
        <v>8621</v>
      </c>
      <c r="H142" s="233" t="s">
        <v>8622</v>
      </c>
      <c r="I142" s="234">
        <v>4</v>
      </c>
      <c r="J142" s="235"/>
      <c r="K142" s="234" t="s">
        <v>202</v>
      </c>
      <c r="L142" s="235"/>
      <c r="M142" s="234">
        <v>4</v>
      </c>
      <c r="N142" s="235"/>
      <c r="O142" s="235"/>
      <c r="P142" s="235"/>
      <c r="Q142" s="235"/>
      <c r="R142" s="234" t="s">
        <v>202</v>
      </c>
      <c r="S142" s="235"/>
      <c r="T142" s="235"/>
      <c r="U142" s="235"/>
      <c r="V142" s="233" t="s">
        <v>8623</v>
      </c>
      <c r="W142" s="233" t="s">
        <v>5643</v>
      </c>
      <c r="X142" s="232">
        <v>1</v>
      </c>
      <c r="Y142" s="232">
        <v>330</v>
      </c>
      <c r="Z142" s="236">
        <v>0</v>
      </c>
      <c r="AA142" s="236">
        <v>0</v>
      </c>
      <c r="AB142" s="232">
        <v>1</v>
      </c>
      <c r="AC142" s="233" t="s">
        <v>8624</v>
      </c>
      <c r="AD142" s="233" t="s">
        <v>8625</v>
      </c>
      <c r="AE142" s="234" t="s">
        <v>5645</v>
      </c>
      <c r="AF142" s="233" t="s">
        <v>5693</v>
      </c>
      <c r="AG142" s="234" t="s">
        <v>5645</v>
      </c>
      <c r="AH142" s="233" t="s">
        <v>8624</v>
      </c>
      <c r="AI142" s="233" t="s">
        <v>5698</v>
      </c>
      <c r="AJ142" s="233" t="s">
        <v>8626</v>
      </c>
      <c r="AK142" s="233" t="s">
        <v>8626</v>
      </c>
      <c r="AL142" s="233" t="s">
        <v>8627</v>
      </c>
      <c r="AM142" s="233" t="s">
        <v>8628</v>
      </c>
      <c r="AN142" s="233" t="s">
        <v>8622</v>
      </c>
      <c r="AO142" s="233" t="s">
        <v>8629</v>
      </c>
      <c r="AP142" s="233" t="s">
        <v>5698</v>
      </c>
      <c r="AQ142" s="233" t="s">
        <v>8630</v>
      </c>
      <c r="AR142" s="233" t="s">
        <v>8631</v>
      </c>
      <c r="AS142" s="233" t="s">
        <v>8632</v>
      </c>
      <c r="AT142" s="233" t="s">
        <v>733</v>
      </c>
      <c r="AU142" s="233" t="s">
        <v>733</v>
      </c>
      <c r="AV142" s="233" t="s">
        <v>1214</v>
      </c>
      <c r="AW142" s="233" t="s">
        <v>8633</v>
      </c>
      <c r="AX142" s="233" t="s">
        <v>8634</v>
      </c>
      <c r="AY142" s="233" t="s">
        <v>733</v>
      </c>
      <c r="AZ142" s="233" t="s">
        <v>8635</v>
      </c>
      <c r="BA142" s="233" t="s">
        <v>8636</v>
      </c>
      <c r="BB142" s="233" t="s">
        <v>8637</v>
      </c>
      <c r="BC142" s="233" t="s">
        <v>8638</v>
      </c>
      <c r="BD142" s="233" t="s">
        <v>8639</v>
      </c>
      <c r="BE142" s="233" t="s">
        <v>8640</v>
      </c>
      <c r="BF142" s="234" t="s">
        <v>1214</v>
      </c>
      <c r="BG142" s="233" t="s">
        <v>3320</v>
      </c>
      <c r="BH142" s="233" t="s">
        <v>5955</v>
      </c>
      <c r="BI142" s="233" t="s">
        <v>5955</v>
      </c>
      <c r="BJ142" s="233" t="s">
        <v>3623</v>
      </c>
      <c r="BK142" s="233" t="s">
        <v>8121</v>
      </c>
      <c r="BL142" s="234">
        <v>400</v>
      </c>
      <c r="BM142" s="233" t="s">
        <v>5936</v>
      </c>
      <c r="BN142" s="237">
        <v>46755</v>
      </c>
      <c r="BO142" s="232">
        <v>18</v>
      </c>
      <c r="BP142" s="232">
        <v>2028</v>
      </c>
      <c r="BQ142" s="232">
        <v>330</v>
      </c>
      <c r="BR142" s="234">
        <v>330</v>
      </c>
      <c r="BS142" s="233" t="s">
        <v>5666</v>
      </c>
      <c r="BT142" s="232">
        <v>328</v>
      </c>
      <c r="BU142" s="234">
        <v>760</v>
      </c>
      <c r="BV142" s="238">
        <v>0.26</v>
      </c>
      <c r="BW142" s="239" t="s">
        <v>910</v>
      </c>
      <c r="BX142" s="233" t="s">
        <v>733</v>
      </c>
      <c r="BY142" s="235"/>
      <c r="BZ142" s="232">
        <v>26.3</v>
      </c>
      <c r="CA142" s="233" t="s">
        <v>733</v>
      </c>
      <c r="CB142" s="232">
        <v>655</v>
      </c>
      <c r="CC142" s="233" t="s">
        <v>5800</v>
      </c>
      <c r="CD142" s="233" t="s">
        <v>5801</v>
      </c>
      <c r="CE142" s="233" t="s">
        <v>3320</v>
      </c>
      <c r="CF142" s="233" t="s">
        <v>733</v>
      </c>
      <c r="CG142" s="233" t="s">
        <v>733</v>
      </c>
      <c r="CH142" s="232">
        <v>2387</v>
      </c>
      <c r="CI142" s="232">
        <v>2252</v>
      </c>
      <c r="CJ142" s="233" t="s">
        <v>8641</v>
      </c>
      <c r="CK142" s="232">
        <v>365</v>
      </c>
      <c r="CL142" s="232">
        <v>88</v>
      </c>
      <c r="CM142" s="232">
        <v>98</v>
      </c>
      <c r="CN142" s="232">
        <v>40</v>
      </c>
      <c r="CO142" s="237">
        <v>46510</v>
      </c>
      <c r="CP142" s="232">
        <v>2027</v>
      </c>
      <c r="CQ142" s="232">
        <v>0.5</v>
      </c>
      <c r="CR142" s="232">
        <v>10</v>
      </c>
      <c r="CS142" s="233" t="s">
        <v>8642</v>
      </c>
      <c r="CT142" s="232">
        <v>26000000</v>
      </c>
      <c r="CU142" s="233" t="s">
        <v>3320</v>
      </c>
      <c r="CV142" s="233" t="s">
        <v>3320</v>
      </c>
      <c r="CW142" s="233" t="s">
        <v>3320</v>
      </c>
      <c r="CX142" s="233" t="s">
        <v>3320</v>
      </c>
      <c r="CY142" s="233" t="s">
        <v>3320</v>
      </c>
      <c r="CZ142" s="233" t="s">
        <v>3320</v>
      </c>
      <c r="DA142" s="233" t="s">
        <v>3320</v>
      </c>
      <c r="DB142" s="233" t="s">
        <v>3320</v>
      </c>
      <c r="DC142" s="233" t="s">
        <v>3320</v>
      </c>
      <c r="DD142" s="233" t="s">
        <v>3320</v>
      </c>
      <c r="DE142" s="235"/>
      <c r="DF142" s="233" t="s">
        <v>3320</v>
      </c>
      <c r="DG142" s="233" t="s">
        <v>3320</v>
      </c>
      <c r="DH142" s="233" t="s">
        <v>3320</v>
      </c>
      <c r="DI142" s="233" t="s">
        <v>3320</v>
      </c>
      <c r="DJ142" s="233" t="s">
        <v>3320</v>
      </c>
      <c r="DK142" s="233" t="s">
        <v>3320</v>
      </c>
      <c r="DL142" s="235"/>
      <c r="DM142" s="233" t="s">
        <v>3320</v>
      </c>
      <c r="DN142" s="233" t="s">
        <v>3320</v>
      </c>
      <c r="DO142" s="233" t="s">
        <v>3320</v>
      </c>
      <c r="DP142" s="235"/>
      <c r="DQ142" s="233" t="s">
        <v>3320</v>
      </c>
      <c r="DR142" s="233" t="s">
        <v>3320</v>
      </c>
      <c r="DS142" s="233" t="s">
        <v>3320</v>
      </c>
      <c r="DT142" s="233" t="s">
        <v>3320</v>
      </c>
      <c r="DU142" s="233" t="s">
        <v>3320</v>
      </c>
      <c r="DV142" s="233" t="s">
        <v>3320</v>
      </c>
      <c r="DW142" s="233" t="s">
        <v>3320</v>
      </c>
      <c r="DX142" s="233" t="s">
        <v>3320</v>
      </c>
      <c r="DY142" s="233" t="s">
        <v>3320</v>
      </c>
      <c r="DZ142" s="233" t="s">
        <v>3320</v>
      </c>
      <c r="EA142" s="233" t="s">
        <v>3320</v>
      </c>
      <c r="EB142" s="233" t="s">
        <v>3320</v>
      </c>
      <c r="EC142" s="233" t="s">
        <v>3320</v>
      </c>
      <c r="ED142" s="233" t="s">
        <v>3320</v>
      </c>
      <c r="EE142" s="233" t="s">
        <v>3320</v>
      </c>
      <c r="EF142" s="233" t="s">
        <v>3320</v>
      </c>
      <c r="EG142" s="233" t="s">
        <v>3320</v>
      </c>
      <c r="EH142" s="233" t="s">
        <v>3320</v>
      </c>
      <c r="EI142" s="233" t="s">
        <v>3320</v>
      </c>
      <c r="EJ142" s="233" t="s">
        <v>3320</v>
      </c>
      <c r="EK142" s="233" t="s">
        <v>3320</v>
      </c>
      <c r="EL142" s="233" t="s">
        <v>3320</v>
      </c>
      <c r="EM142" s="233" t="s">
        <v>3320</v>
      </c>
      <c r="EN142" s="233" t="s">
        <v>3320</v>
      </c>
      <c r="EO142" s="233" t="s">
        <v>3320</v>
      </c>
      <c r="EP142" s="233" t="s">
        <v>3320</v>
      </c>
      <c r="EQ142" s="233" t="s">
        <v>3320</v>
      </c>
      <c r="ER142" s="233" t="s">
        <v>3320</v>
      </c>
      <c r="ES142" s="233" t="s">
        <v>3320</v>
      </c>
      <c r="ET142" s="233" t="s">
        <v>3320</v>
      </c>
      <c r="EU142" s="233" t="s">
        <v>3320</v>
      </c>
      <c r="EV142" s="233" t="s">
        <v>3320</v>
      </c>
      <c r="EW142" s="233" t="s">
        <v>3320</v>
      </c>
      <c r="EX142" s="233" t="s">
        <v>3320</v>
      </c>
      <c r="EY142" s="233" t="s">
        <v>3320</v>
      </c>
      <c r="EZ142" s="233" t="s">
        <v>3320</v>
      </c>
      <c r="FA142" s="233" t="s">
        <v>3320</v>
      </c>
      <c r="FB142" s="233" t="s">
        <v>3320</v>
      </c>
      <c r="FC142" s="233" t="s">
        <v>3320</v>
      </c>
      <c r="FD142" s="233" t="s">
        <v>3320</v>
      </c>
      <c r="FE142" s="233" t="s">
        <v>3320</v>
      </c>
      <c r="FF142" s="233" t="s">
        <v>3320</v>
      </c>
      <c r="FG142" s="233" t="s">
        <v>3320</v>
      </c>
      <c r="FH142" s="233" t="s">
        <v>3320</v>
      </c>
      <c r="FI142" s="233" t="s">
        <v>3320</v>
      </c>
      <c r="FJ142" s="233" t="s">
        <v>3320</v>
      </c>
      <c r="FK142" s="233" t="s">
        <v>3320</v>
      </c>
      <c r="FL142" s="233" t="s">
        <v>3320</v>
      </c>
      <c r="FM142" s="233" t="s">
        <v>3320</v>
      </c>
      <c r="FN142" s="240">
        <v>260000000</v>
      </c>
      <c r="FO142" s="232">
        <v>260</v>
      </c>
      <c r="FP142" s="233" t="s">
        <v>733</v>
      </c>
      <c r="FQ142" s="233" t="s">
        <v>733</v>
      </c>
      <c r="FR142" s="233" t="s">
        <v>733</v>
      </c>
      <c r="FS142" s="233" t="s">
        <v>733</v>
      </c>
      <c r="FT142" s="233" t="s">
        <v>2947</v>
      </c>
      <c r="FU142" s="233" t="s">
        <v>8643</v>
      </c>
      <c r="FV142" s="233" t="s">
        <v>8644</v>
      </c>
      <c r="FW142" s="241" t="s">
        <v>8121</v>
      </c>
      <c r="FX142" s="242">
        <v>400</v>
      </c>
      <c r="FY142" s="233" t="s">
        <v>8645</v>
      </c>
      <c r="FZ142" s="240">
        <v>260000000</v>
      </c>
      <c r="GA142" s="240">
        <v>50000000</v>
      </c>
      <c r="GB142" s="232">
        <v>850</v>
      </c>
      <c r="GC142" s="232">
        <v>250</v>
      </c>
      <c r="GD142" s="233" t="s">
        <v>8646</v>
      </c>
      <c r="GE142" s="233" t="s">
        <v>733</v>
      </c>
      <c r="GF142" s="233" t="s">
        <v>733</v>
      </c>
      <c r="GG142" s="233" t="s">
        <v>8647</v>
      </c>
      <c r="GH142" s="233" t="s">
        <v>733</v>
      </c>
      <c r="GI142" s="233" t="s">
        <v>733</v>
      </c>
      <c r="GJ142" s="233" t="s">
        <v>733</v>
      </c>
      <c r="GK142" s="233" t="s">
        <v>733</v>
      </c>
      <c r="GL142" s="233" t="s">
        <v>733</v>
      </c>
      <c r="GM142" s="243" t="s">
        <v>5676</v>
      </c>
      <c r="GN142" s="233" t="s">
        <v>3320</v>
      </c>
      <c r="GO142" s="233" t="s">
        <v>733</v>
      </c>
      <c r="GP142" s="233" t="s">
        <v>5721</v>
      </c>
      <c r="GQ142" s="233" t="s">
        <v>733</v>
      </c>
      <c r="GR142" s="233" t="s">
        <v>5946</v>
      </c>
      <c r="GS142" s="233" t="s">
        <v>8648</v>
      </c>
      <c r="GT142" s="233" t="s">
        <v>3320</v>
      </c>
      <c r="GU142" s="232">
        <v>0.5</v>
      </c>
      <c r="GV142" s="233" t="s">
        <v>733</v>
      </c>
      <c r="GW142" s="233" t="s">
        <v>5679</v>
      </c>
      <c r="GX142" s="233" t="s">
        <v>8649</v>
      </c>
      <c r="GY142" s="233" t="s">
        <v>733</v>
      </c>
      <c r="GZ142" s="233" t="s">
        <v>3320</v>
      </c>
      <c r="HA142" s="233" t="s">
        <v>8650</v>
      </c>
      <c r="HB142" s="233" t="s">
        <v>8651</v>
      </c>
      <c r="HC142" s="233" t="s">
        <v>6273</v>
      </c>
      <c r="HD142" s="233" t="s">
        <v>5684</v>
      </c>
      <c r="HE142" s="233" t="s">
        <v>5684</v>
      </c>
      <c r="HF142" s="233" t="s">
        <v>733</v>
      </c>
      <c r="HG142" s="233" t="s">
        <v>1214</v>
      </c>
      <c r="HH142" s="244">
        <v>46080.592847222222</v>
      </c>
      <c r="HI142" s="244">
        <v>46084.016342592593</v>
      </c>
      <c r="HJ142" s="233" t="s">
        <v>5685</v>
      </c>
      <c r="HK142" s="233" t="s">
        <v>3320</v>
      </c>
      <c r="HL142" s="233" t="s">
        <v>3320</v>
      </c>
      <c r="HM142" s="233" t="s">
        <v>3320</v>
      </c>
      <c r="HN142" s="233" t="s">
        <v>3320</v>
      </c>
      <c r="HO142" s="233" t="s">
        <v>3320</v>
      </c>
      <c r="HP142" s="233" t="s">
        <v>3320</v>
      </c>
      <c r="HQ142" s="233" t="s">
        <v>3320</v>
      </c>
      <c r="HR142" s="233" t="s">
        <v>3320</v>
      </c>
      <c r="HS142" s="233" t="s">
        <v>3320</v>
      </c>
      <c r="HT142" s="233" t="s">
        <v>3320</v>
      </c>
      <c r="HU142" s="233" t="s">
        <v>3320</v>
      </c>
      <c r="HV142" s="233" t="s">
        <v>3320</v>
      </c>
      <c r="HW142" s="233" t="s">
        <v>3320</v>
      </c>
      <c r="HX142" s="233" t="s">
        <v>3320</v>
      </c>
      <c r="HY142" s="233" t="s">
        <v>3320</v>
      </c>
      <c r="HZ142" s="233" t="s">
        <v>3320</v>
      </c>
      <c r="IA142" s="233" t="s">
        <v>3320</v>
      </c>
      <c r="IB142" s="233" t="s">
        <v>3320</v>
      </c>
      <c r="IC142" s="233" t="s">
        <v>3320</v>
      </c>
      <c r="ID142" s="233" t="s">
        <v>3320</v>
      </c>
      <c r="IE142" s="233" t="s">
        <v>3320</v>
      </c>
      <c r="IF142" s="233" t="s">
        <v>3320</v>
      </c>
      <c r="IG142" s="233" t="s">
        <v>3320</v>
      </c>
      <c r="IH142" s="233" t="s">
        <v>3320</v>
      </c>
      <c r="II142" s="233" t="s">
        <v>3320</v>
      </c>
      <c r="IJ142" s="233" t="s">
        <v>3320</v>
      </c>
      <c r="IK142" s="233" t="s">
        <v>3320</v>
      </c>
      <c r="IL142" s="233" t="s">
        <v>3320</v>
      </c>
      <c r="IM142" s="233" t="s">
        <v>3320</v>
      </c>
      <c r="IN142" s="233" t="s">
        <v>3320</v>
      </c>
      <c r="IO142" s="233" t="s">
        <v>3320</v>
      </c>
      <c r="IP142" s="233" t="s">
        <v>3320</v>
      </c>
      <c r="IQ142" s="233" t="s">
        <v>3320</v>
      </c>
      <c r="IR142" s="233" t="s">
        <v>3320</v>
      </c>
      <c r="IS142" s="233" t="s">
        <v>3320</v>
      </c>
      <c r="IT142" s="233" t="s">
        <v>3320</v>
      </c>
      <c r="IU142" s="233" t="s">
        <v>3320</v>
      </c>
      <c r="IV142" s="233" t="s">
        <v>3320</v>
      </c>
      <c r="IW142" s="249" t="s">
        <v>8652</v>
      </c>
      <c r="IX142" s="250" t="s">
        <v>3320</v>
      </c>
      <c r="IY142" s="250" t="s">
        <v>3320</v>
      </c>
      <c r="IZ142" s="249" t="s">
        <v>5967</v>
      </c>
      <c r="JA142" s="235"/>
      <c r="JB142" s="233"/>
      <c r="JC142" s="233"/>
      <c r="JD142" s="233"/>
      <c r="JE142" s="235"/>
      <c r="JF142" s="232" t="s">
        <v>3320</v>
      </c>
      <c r="JG142" s="232" t="s">
        <v>3320</v>
      </c>
      <c r="JH142" s="232" t="s">
        <v>3320</v>
      </c>
      <c r="JI142" s="232" t="s">
        <v>3320</v>
      </c>
      <c r="JJ142" s="232" t="s">
        <v>3320</v>
      </c>
      <c r="JK142" s="233" t="s">
        <v>202</v>
      </c>
      <c r="JL142" s="235"/>
      <c r="JM142" s="235"/>
      <c r="JN142" s="235"/>
      <c r="JO142" s="232">
        <v>5</v>
      </c>
      <c r="JP142" s="232">
        <v>0</v>
      </c>
      <c r="JQ142" s="233"/>
      <c r="JR142" s="233"/>
      <c r="JS142" s="233"/>
      <c r="JT142" s="233"/>
      <c r="JU142" s="233"/>
      <c r="JV142" s="233"/>
      <c r="JW142" s="233"/>
      <c r="JX142" s="233"/>
      <c r="JY142" s="233"/>
      <c r="JZ142" s="233"/>
      <c r="KA142" s="233"/>
      <c r="KB142" s="233"/>
      <c r="KC142" s="233"/>
      <c r="KD142" s="233"/>
      <c r="KE142" s="233"/>
      <c r="KF142" s="233"/>
      <c r="KG142" s="233"/>
      <c r="KH142" s="233"/>
      <c r="KI142" s="233"/>
      <c r="KJ142" s="233"/>
      <c r="KK142" s="233"/>
      <c r="KL142" s="233"/>
      <c r="KM142" s="233"/>
      <c r="KN142" s="232" t="s">
        <v>3320</v>
      </c>
      <c r="KO142" s="232" t="s">
        <v>3320</v>
      </c>
      <c r="KP142" s="232" t="s">
        <v>3320</v>
      </c>
      <c r="KQ142" s="235"/>
      <c r="KR142" s="235"/>
      <c r="KS142" s="235"/>
      <c r="KT142" s="233"/>
      <c r="KU142" s="235"/>
      <c r="KV142" s="235"/>
      <c r="KW142" s="235"/>
      <c r="KX142" s="233"/>
      <c r="KY142" s="232">
        <v>330</v>
      </c>
      <c r="KZ142" s="236">
        <v>0</v>
      </c>
      <c r="LA142" s="235"/>
      <c r="LB142" s="232">
        <v>0</v>
      </c>
      <c r="LC142" s="233"/>
      <c r="LD142" s="235"/>
      <c r="LE142" s="235"/>
      <c r="LF142" s="235"/>
    </row>
    <row r="143" spans="1:318" ht="49.5" customHeight="1" thickBot="1">
      <c r="A143" s="231" t="s">
        <v>5638</v>
      </c>
      <c r="B143" s="232">
        <v>226</v>
      </c>
      <c r="C143" s="233" t="s">
        <v>8653</v>
      </c>
      <c r="D143" s="233" t="s">
        <v>8654</v>
      </c>
      <c r="E143" s="232">
        <v>226</v>
      </c>
      <c r="F143" s="235"/>
      <c r="G143" s="233" t="s">
        <v>8655</v>
      </c>
      <c r="H143" s="233" t="s">
        <v>8656</v>
      </c>
      <c r="I143" s="234">
        <v>4</v>
      </c>
      <c r="J143" s="234">
        <v>1</v>
      </c>
      <c r="K143" s="234" t="s">
        <v>202</v>
      </c>
      <c r="L143" s="235"/>
      <c r="M143" s="234">
        <v>4</v>
      </c>
      <c r="N143" s="235"/>
      <c r="O143" s="235"/>
      <c r="P143" s="235"/>
      <c r="Q143" s="235"/>
      <c r="R143" s="234" t="s">
        <v>202</v>
      </c>
      <c r="S143" s="235"/>
      <c r="T143" s="235"/>
      <c r="U143" s="235"/>
      <c r="V143" s="233" t="s">
        <v>8657</v>
      </c>
      <c r="W143" s="233" t="s">
        <v>8658</v>
      </c>
      <c r="X143" s="232">
        <v>2.233333333</v>
      </c>
      <c r="Y143" s="232">
        <v>2010</v>
      </c>
      <c r="Z143" s="236">
        <v>0</v>
      </c>
      <c r="AA143" s="236">
        <v>0</v>
      </c>
      <c r="AB143" s="232">
        <v>1</v>
      </c>
      <c r="AC143" s="233" t="s">
        <v>668</v>
      </c>
      <c r="AD143" s="233" t="s">
        <v>8659</v>
      </c>
      <c r="AE143" s="234" t="s">
        <v>5645</v>
      </c>
      <c r="AF143" s="233" t="s">
        <v>5646</v>
      </c>
      <c r="AG143" s="234" t="s">
        <v>5645</v>
      </c>
      <c r="AH143" s="233" t="s">
        <v>668</v>
      </c>
      <c r="AI143" s="233" t="s">
        <v>8660</v>
      </c>
      <c r="AJ143" s="233" t="s">
        <v>8660</v>
      </c>
      <c r="AK143" s="233" t="s">
        <v>8661</v>
      </c>
      <c r="AL143" s="233" t="s">
        <v>8662</v>
      </c>
      <c r="AM143" s="233" t="s">
        <v>8663</v>
      </c>
      <c r="AN143" s="233" t="s">
        <v>3320</v>
      </c>
      <c r="AO143" s="233" t="s">
        <v>8664</v>
      </c>
      <c r="AP143" s="233" t="s">
        <v>5698</v>
      </c>
      <c r="AQ143" s="233" t="s">
        <v>8665</v>
      </c>
      <c r="AR143" s="233" t="s">
        <v>8666</v>
      </c>
      <c r="AS143" s="233" t="s">
        <v>8667</v>
      </c>
      <c r="AT143" s="233" t="s">
        <v>733</v>
      </c>
      <c r="AU143" s="233" t="s">
        <v>733</v>
      </c>
      <c r="AV143" s="233" t="s">
        <v>733</v>
      </c>
      <c r="AW143" s="233" t="s">
        <v>3320</v>
      </c>
      <c r="AX143" s="233" t="s">
        <v>8668</v>
      </c>
      <c r="AY143" s="233" t="s">
        <v>733</v>
      </c>
      <c r="AZ143" s="233" t="s">
        <v>8669</v>
      </c>
      <c r="BA143" s="233" t="s">
        <v>8670</v>
      </c>
      <c r="BB143" s="233" t="s">
        <v>8671</v>
      </c>
      <c r="BC143" s="233" t="s">
        <v>8672</v>
      </c>
      <c r="BD143" s="233" t="s">
        <v>8673</v>
      </c>
      <c r="BE143" s="233" t="s">
        <v>8674</v>
      </c>
      <c r="BF143" s="234" t="s">
        <v>1214</v>
      </c>
      <c r="BG143" s="233" t="s">
        <v>3320</v>
      </c>
      <c r="BH143" s="233" t="s">
        <v>5801</v>
      </c>
      <c r="BI143" s="233" t="s">
        <v>5801</v>
      </c>
      <c r="BJ143" s="233" t="s">
        <v>7146</v>
      </c>
      <c r="BK143" s="233" t="s">
        <v>8675</v>
      </c>
      <c r="BL143" s="234">
        <v>400</v>
      </c>
      <c r="BM143" s="233" t="s">
        <v>5936</v>
      </c>
      <c r="BN143" s="237">
        <v>47634</v>
      </c>
      <c r="BO143" s="232">
        <v>48</v>
      </c>
      <c r="BP143" s="232">
        <v>2030</v>
      </c>
      <c r="BQ143" s="232">
        <v>900</v>
      </c>
      <c r="BR143" s="234">
        <v>900</v>
      </c>
      <c r="BS143" s="233" t="s">
        <v>5666</v>
      </c>
      <c r="BT143" s="232">
        <v>5</v>
      </c>
      <c r="BU143" s="234">
        <v>1840</v>
      </c>
      <c r="BV143" s="238">
        <v>0.23</v>
      </c>
      <c r="BW143" s="239" t="s">
        <v>910</v>
      </c>
      <c r="BX143" s="233" t="s">
        <v>733</v>
      </c>
      <c r="BY143" s="235"/>
      <c r="BZ143" s="233" t="s">
        <v>3320</v>
      </c>
      <c r="CA143" s="233" t="s">
        <v>3320</v>
      </c>
      <c r="CB143" s="233" t="s">
        <v>3320</v>
      </c>
      <c r="CC143" s="233" t="s">
        <v>3320</v>
      </c>
      <c r="CD143" s="233" t="s">
        <v>3320</v>
      </c>
      <c r="CE143" s="233" t="s">
        <v>3320</v>
      </c>
      <c r="CF143" s="233" t="s">
        <v>3320</v>
      </c>
      <c r="CG143" s="233" t="s">
        <v>3320</v>
      </c>
      <c r="CH143" s="233" t="s">
        <v>3320</v>
      </c>
      <c r="CI143" s="233" t="s">
        <v>3320</v>
      </c>
      <c r="CJ143" s="235"/>
      <c r="CK143" s="233" t="s">
        <v>3320</v>
      </c>
      <c r="CL143" s="233" t="s">
        <v>3320</v>
      </c>
      <c r="CM143" s="233" t="s">
        <v>3320</v>
      </c>
      <c r="CN143" s="233" t="s">
        <v>3320</v>
      </c>
      <c r="CO143" s="233" t="s">
        <v>3320</v>
      </c>
      <c r="CP143" s="235"/>
      <c r="CQ143" s="233" t="s">
        <v>3320</v>
      </c>
      <c r="CR143" s="233" t="s">
        <v>3320</v>
      </c>
      <c r="CS143" s="233" t="s">
        <v>3320</v>
      </c>
      <c r="CT143" s="233" t="s">
        <v>3320</v>
      </c>
      <c r="CU143" s="233" t="s">
        <v>3320</v>
      </c>
      <c r="CV143" s="233" t="s">
        <v>3320</v>
      </c>
      <c r="CW143" s="233" t="s">
        <v>3320</v>
      </c>
      <c r="CX143" s="233" t="s">
        <v>3320</v>
      </c>
      <c r="CY143" s="233" t="s">
        <v>3320</v>
      </c>
      <c r="CZ143" s="233" t="s">
        <v>3320</v>
      </c>
      <c r="DA143" s="233" t="s">
        <v>3320</v>
      </c>
      <c r="DB143" s="233" t="s">
        <v>3320</v>
      </c>
      <c r="DC143" s="233" t="s">
        <v>3320</v>
      </c>
      <c r="DD143" s="233" t="s">
        <v>3320</v>
      </c>
      <c r="DE143" s="235"/>
      <c r="DF143" s="233" t="s">
        <v>3320</v>
      </c>
      <c r="DG143" s="233" t="s">
        <v>3320</v>
      </c>
      <c r="DH143" s="233" t="s">
        <v>3320</v>
      </c>
      <c r="DI143" s="233" t="s">
        <v>3320</v>
      </c>
      <c r="DJ143" s="233" t="s">
        <v>3320</v>
      </c>
      <c r="DK143" s="233" t="s">
        <v>3320</v>
      </c>
      <c r="DL143" s="235"/>
      <c r="DM143" s="233" t="s">
        <v>3320</v>
      </c>
      <c r="DN143" s="233" t="s">
        <v>3320</v>
      </c>
      <c r="DO143" s="233" t="s">
        <v>3320</v>
      </c>
      <c r="DP143" s="233" t="s">
        <v>8676</v>
      </c>
      <c r="DQ143" s="232">
        <v>45</v>
      </c>
      <c r="DR143" s="233" t="s">
        <v>8677</v>
      </c>
      <c r="DS143" s="233" t="s">
        <v>3320</v>
      </c>
      <c r="DT143" s="233" t="s">
        <v>8678</v>
      </c>
      <c r="DU143" s="233" t="s">
        <v>8678</v>
      </c>
      <c r="DV143" s="233" t="s">
        <v>733</v>
      </c>
      <c r="DW143" s="233" t="s">
        <v>733</v>
      </c>
      <c r="DX143" s="233" t="s">
        <v>3320</v>
      </c>
      <c r="DY143" s="233" t="s">
        <v>3320</v>
      </c>
      <c r="DZ143" s="233" t="s">
        <v>3320</v>
      </c>
      <c r="EA143" s="233" t="s">
        <v>3320</v>
      </c>
      <c r="EB143" s="233" t="s">
        <v>3320</v>
      </c>
      <c r="EC143" s="233" t="s">
        <v>3320</v>
      </c>
      <c r="ED143" s="233" t="s">
        <v>3320</v>
      </c>
      <c r="EE143" s="233" t="s">
        <v>3320</v>
      </c>
      <c r="EF143" s="233" t="s">
        <v>3320</v>
      </c>
      <c r="EG143" s="233" t="s">
        <v>3320</v>
      </c>
      <c r="EH143" s="233" t="s">
        <v>3320</v>
      </c>
      <c r="EI143" s="233" t="s">
        <v>3320</v>
      </c>
      <c r="EJ143" s="233" t="s">
        <v>3320</v>
      </c>
      <c r="EK143" s="233" t="s">
        <v>3320</v>
      </c>
      <c r="EL143" s="233" t="s">
        <v>3320</v>
      </c>
      <c r="EM143" s="233" t="s">
        <v>3320</v>
      </c>
      <c r="EN143" s="233" t="s">
        <v>3320</v>
      </c>
      <c r="EO143" s="233" t="s">
        <v>3320</v>
      </c>
      <c r="EP143" s="233" t="s">
        <v>5801</v>
      </c>
      <c r="EQ143" s="233" t="s">
        <v>5936</v>
      </c>
      <c r="ER143" s="233" t="s">
        <v>3320</v>
      </c>
      <c r="ES143" s="233" t="s">
        <v>8679</v>
      </c>
      <c r="ET143" s="233" t="s">
        <v>8680</v>
      </c>
      <c r="EU143" s="233" t="s">
        <v>8681</v>
      </c>
      <c r="EV143" s="233" t="s">
        <v>8682</v>
      </c>
      <c r="EW143" s="233" t="s">
        <v>8683</v>
      </c>
      <c r="EX143" s="232">
        <v>45</v>
      </c>
      <c r="EY143" s="233" t="s">
        <v>8684</v>
      </c>
      <c r="EZ143" s="233" t="s">
        <v>8685</v>
      </c>
      <c r="FA143" s="233" t="s">
        <v>8686</v>
      </c>
      <c r="FB143" s="233" t="s">
        <v>3320</v>
      </c>
      <c r="FC143" s="233" t="s">
        <v>8687</v>
      </c>
      <c r="FD143" s="233" t="s">
        <v>8688</v>
      </c>
      <c r="FE143" s="233" t="s">
        <v>8689</v>
      </c>
      <c r="FF143" s="233" t="s">
        <v>8683</v>
      </c>
      <c r="FG143" s="233" t="s">
        <v>8690</v>
      </c>
      <c r="FH143" s="232">
        <v>1338</v>
      </c>
      <c r="FI143" s="232">
        <v>2165</v>
      </c>
      <c r="FJ143" s="232">
        <v>2161</v>
      </c>
      <c r="FK143" s="233" t="s">
        <v>3320</v>
      </c>
      <c r="FL143" s="233" t="s">
        <v>3320</v>
      </c>
      <c r="FM143" s="233" t="s">
        <v>8691</v>
      </c>
      <c r="FN143" s="240">
        <v>2010000000</v>
      </c>
      <c r="FO143" s="240">
        <v>2010</v>
      </c>
      <c r="FP143" s="233" t="s">
        <v>1214</v>
      </c>
      <c r="FQ143" s="233" t="s">
        <v>733</v>
      </c>
      <c r="FR143" s="233" t="s">
        <v>733</v>
      </c>
      <c r="FS143" s="233" t="s">
        <v>1214</v>
      </c>
      <c r="FT143" s="233" t="s">
        <v>2613</v>
      </c>
      <c r="FU143" s="233" t="s">
        <v>8692</v>
      </c>
      <c r="FV143" s="233" t="s">
        <v>8693</v>
      </c>
      <c r="FW143" s="241" t="s">
        <v>8675</v>
      </c>
      <c r="FX143" s="242">
        <v>400</v>
      </c>
      <c r="FY143" s="233" t="s">
        <v>8694</v>
      </c>
      <c r="FZ143" s="240">
        <v>2010000000</v>
      </c>
      <c r="GA143" s="240">
        <v>2010000000</v>
      </c>
      <c r="GB143" s="240">
        <v>3131</v>
      </c>
      <c r="GC143" s="232">
        <v>159</v>
      </c>
      <c r="GD143" s="233" t="s">
        <v>8695</v>
      </c>
      <c r="GE143" s="233" t="s">
        <v>733</v>
      </c>
      <c r="GF143" s="233" t="s">
        <v>733</v>
      </c>
      <c r="GG143" s="233" t="s">
        <v>8696</v>
      </c>
      <c r="GH143" s="233" t="s">
        <v>733</v>
      </c>
      <c r="GI143" s="233" t="s">
        <v>733</v>
      </c>
      <c r="GJ143" s="233" t="s">
        <v>733</v>
      </c>
      <c r="GK143" s="233" t="s">
        <v>733</v>
      </c>
      <c r="GL143" s="233" t="s">
        <v>733</v>
      </c>
      <c r="GM143" s="243" t="s">
        <v>5676</v>
      </c>
      <c r="GN143" s="233" t="s">
        <v>3320</v>
      </c>
      <c r="GO143" s="233" t="s">
        <v>733</v>
      </c>
      <c r="GP143" s="233" t="s">
        <v>5721</v>
      </c>
      <c r="GQ143" s="233" t="s">
        <v>1214</v>
      </c>
      <c r="GR143" s="233" t="s">
        <v>1214</v>
      </c>
      <c r="GS143" s="233" t="s">
        <v>3320</v>
      </c>
      <c r="GT143" s="233" t="s">
        <v>3320</v>
      </c>
      <c r="GU143" s="232">
        <v>0</v>
      </c>
      <c r="GV143" s="233" t="s">
        <v>1214</v>
      </c>
      <c r="GW143" s="233" t="s">
        <v>1214</v>
      </c>
      <c r="GX143" s="233" t="s">
        <v>3320</v>
      </c>
      <c r="GY143" s="233" t="s">
        <v>733</v>
      </c>
      <c r="GZ143" s="233" t="s">
        <v>3320</v>
      </c>
      <c r="HA143" s="233" t="s">
        <v>8697</v>
      </c>
      <c r="HB143" s="233" t="s">
        <v>8698</v>
      </c>
      <c r="HC143" s="233" t="s">
        <v>5683</v>
      </c>
      <c r="HD143" s="233" t="s">
        <v>5683</v>
      </c>
      <c r="HE143" s="233" t="s">
        <v>5683</v>
      </c>
      <c r="HF143" s="233" t="s">
        <v>3825</v>
      </c>
      <c r="HG143" s="233" t="s">
        <v>1214</v>
      </c>
      <c r="HH143" s="244">
        <v>46071.506099537037</v>
      </c>
      <c r="HI143" s="244">
        <v>46083.998865740738</v>
      </c>
      <c r="HJ143" s="233" t="s">
        <v>5685</v>
      </c>
      <c r="HK143" s="233" t="s">
        <v>3320</v>
      </c>
      <c r="HL143" s="233" t="s">
        <v>3320</v>
      </c>
      <c r="HM143" s="233" t="s">
        <v>3320</v>
      </c>
      <c r="HN143" s="233" t="s">
        <v>3320</v>
      </c>
      <c r="HO143" s="233" t="s">
        <v>3320</v>
      </c>
      <c r="HP143" s="233" t="s">
        <v>3320</v>
      </c>
      <c r="HQ143" s="233" t="s">
        <v>3320</v>
      </c>
      <c r="HR143" s="233" t="s">
        <v>3320</v>
      </c>
      <c r="HS143" s="233" t="s">
        <v>3320</v>
      </c>
      <c r="HT143" s="233" t="s">
        <v>3320</v>
      </c>
      <c r="HU143" s="233" t="s">
        <v>3320</v>
      </c>
      <c r="HV143" s="233" t="s">
        <v>3320</v>
      </c>
      <c r="HW143" s="233" t="s">
        <v>3320</v>
      </c>
      <c r="HX143" s="233" t="s">
        <v>3320</v>
      </c>
      <c r="HY143" s="233" t="s">
        <v>3320</v>
      </c>
      <c r="HZ143" s="233" t="s">
        <v>3320</v>
      </c>
      <c r="IA143" s="233" t="s">
        <v>3320</v>
      </c>
      <c r="IB143" s="233" t="s">
        <v>3320</v>
      </c>
      <c r="IC143" s="233" t="s">
        <v>3320</v>
      </c>
      <c r="ID143" s="233" t="s">
        <v>3320</v>
      </c>
      <c r="IE143" s="233" t="s">
        <v>3320</v>
      </c>
      <c r="IF143" s="233" t="s">
        <v>3320</v>
      </c>
      <c r="IG143" s="233" t="s">
        <v>3320</v>
      </c>
      <c r="IH143" s="233" t="s">
        <v>3320</v>
      </c>
      <c r="II143" s="233" t="s">
        <v>3320</v>
      </c>
      <c r="IJ143" s="233" t="s">
        <v>3320</v>
      </c>
      <c r="IK143" s="233" t="s">
        <v>3320</v>
      </c>
      <c r="IL143" s="233" t="s">
        <v>3320</v>
      </c>
      <c r="IM143" s="233" t="s">
        <v>3320</v>
      </c>
      <c r="IN143" s="233" t="s">
        <v>3320</v>
      </c>
      <c r="IO143" s="233" t="s">
        <v>3320</v>
      </c>
      <c r="IP143" s="233" t="s">
        <v>3320</v>
      </c>
      <c r="IQ143" s="233" t="s">
        <v>3320</v>
      </c>
      <c r="IR143" s="233" t="s">
        <v>3320</v>
      </c>
      <c r="IS143" s="233" t="s">
        <v>3320</v>
      </c>
      <c r="IT143" s="233" t="s">
        <v>3320</v>
      </c>
      <c r="IU143" s="233" t="s">
        <v>3320</v>
      </c>
      <c r="IV143" s="233" t="s">
        <v>3320</v>
      </c>
      <c r="IW143" s="233" t="s">
        <v>287</v>
      </c>
      <c r="IX143" s="234" t="s">
        <v>8699</v>
      </c>
      <c r="IY143" s="234" t="s">
        <v>8700</v>
      </c>
      <c r="IZ143" s="233" t="s">
        <v>375</v>
      </c>
      <c r="JA143" s="235"/>
      <c r="JB143" s="233"/>
      <c r="JC143" s="233"/>
      <c r="JD143" s="233"/>
      <c r="JE143" s="235"/>
      <c r="JF143" s="232" t="s">
        <v>3320</v>
      </c>
      <c r="JG143" s="232" t="s">
        <v>3320</v>
      </c>
      <c r="JH143" s="232" t="s">
        <v>3320</v>
      </c>
      <c r="JI143" s="232" t="s">
        <v>3320</v>
      </c>
      <c r="JJ143" s="232" t="s">
        <v>3320</v>
      </c>
      <c r="JK143" s="233" t="s">
        <v>202</v>
      </c>
      <c r="JL143" s="268" t="s">
        <v>910</v>
      </c>
      <c r="JM143" s="235"/>
      <c r="JN143" s="233" t="s">
        <v>202</v>
      </c>
      <c r="JO143" s="232">
        <v>7</v>
      </c>
      <c r="JP143" s="232">
        <v>1</v>
      </c>
      <c r="JQ143" s="233"/>
      <c r="JR143" s="233"/>
      <c r="JS143" s="233"/>
      <c r="JT143" s="233"/>
      <c r="JU143" s="233"/>
      <c r="JV143" s="233"/>
      <c r="JW143" s="233"/>
      <c r="JX143" s="233"/>
      <c r="JY143" s="233"/>
      <c r="JZ143" s="233"/>
      <c r="KA143" s="233"/>
      <c r="KB143" s="233"/>
      <c r="KC143" s="233"/>
      <c r="KD143" s="233"/>
      <c r="KE143" s="233"/>
      <c r="KF143" s="233"/>
      <c r="KG143" s="233"/>
      <c r="KH143" s="233"/>
      <c r="KI143" s="233"/>
      <c r="KJ143" s="233"/>
      <c r="KK143" s="233"/>
      <c r="KL143" s="233"/>
      <c r="KM143" s="233"/>
      <c r="KN143" s="232" t="s">
        <v>3320</v>
      </c>
      <c r="KO143" s="232" t="s">
        <v>3320</v>
      </c>
      <c r="KP143" s="232" t="s">
        <v>3320</v>
      </c>
      <c r="KQ143" s="235"/>
      <c r="KR143" s="235"/>
      <c r="KS143" s="235"/>
      <c r="KT143" s="233"/>
      <c r="KU143" s="235"/>
      <c r="KV143" s="235"/>
      <c r="KW143" s="235"/>
      <c r="KX143" s="233"/>
      <c r="KY143" s="232">
        <v>2010</v>
      </c>
      <c r="KZ143" s="236">
        <v>0</v>
      </c>
      <c r="LA143" s="235"/>
      <c r="LB143" s="232">
        <v>0</v>
      </c>
      <c r="LC143" s="233"/>
      <c r="LD143" s="235"/>
      <c r="LE143" s="235"/>
      <c r="LF143" s="235"/>
    </row>
    <row r="144" spans="1:318" ht="49.5" customHeight="1" thickBot="1">
      <c r="A144" s="231" t="s">
        <v>5638</v>
      </c>
      <c r="B144" s="232">
        <v>1079</v>
      </c>
      <c r="C144" s="233" t="s">
        <v>8701</v>
      </c>
      <c r="D144" s="233" t="s">
        <v>8702</v>
      </c>
      <c r="E144" s="232">
        <v>1079</v>
      </c>
      <c r="F144" s="235"/>
      <c r="G144" s="233" t="s">
        <v>7664</v>
      </c>
      <c r="H144" s="233" t="s">
        <v>7665</v>
      </c>
      <c r="I144" s="234">
        <v>4</v>
      </c>
      <c r="J144" s="235"/>
      <c r="K144" s="234" t="s">
        <v>202</v>
      </c>
      <c r="L144" s="235"/>
      <c r="M144" s="234">
        <v>4</v>
      </c>
      <c r="N144" s="235"/>
      <c r="O144" s="235"/>
      <c r="P144" s="235"/>
      <c r="Q144" s="235"/>
      <c r="R144" s="234" t="s">
        <v>202</v>
      </c>
      <c r="S144" s="235"/>
      <c r="T144" s="235"/>
      <c r="U144" s="235"/>
      <c r="V144" s="233" t="s">
        <v>8703</v>
      </c>
      <c r="W144" s="233" t="s">
        <v>5643</v>
      </c>
      <c r="X144" s="232">
        <v>1</v>
      </c>
      <c r="Y144" s="232">
        <v>30</v>
      </c>
      <c r="Z144" s="236">
        <v>0</v>
      </c>
      <c r="AA144" s="236">
        <v>0</v>
      </c>
      <c r="AB144" s="232">
        <v>1</v>
      </c>
      <c r="AC144" s="233" t="s">
        <v>5644</v>
      </c>
      <c r="AD144" s="233" t="s">
        <v>5644</v>
      </c>
      <c r="AE144" s="234" t="s">
        <v>5645</v>
      </c>
      <c r="AF144" s="233" t="s">
        <v>5646</v>
      </c>
      <c r="AG144" s="234" t="s">
        <v>5645</v>
      </c>
      <c r="AH144" s="233" t="s">
        <v>262</v>
      </c>
      <c r="AI144" s="233" t="s">
        <v>270</v>
      </c>
      <c r="AJ144" s="233" t="s">
        <v>7604</v>
      </c>
      <c r="AK144" s="233" t="s">
        <v>5698</v>
      </c>
      <c r="AL144" s="233" t="s">
        <v>673</v>
      </c>
      <c r="AM144" s="233" t="s">
        <v>7667</v>
      </c>
      <c r="AN144" s="233" t="s">
        <v>3320</v>
      </c>
      <c r="AO144" s="233" t="s">
        <v>7668</v>
      </c>
      <c r="AP144" s="233" t="s">
        <v>7669</v>
      </c>
      <c r="AQ144" s="233" t="s">
        <v>7670</v>
      </c>
      <c r="AR144" s="233" t="s">
        <v>7609</v>
      </c>
      <c r="AS144" s="233" t="s">
        <v>7671</v>
      </c>
      <c r="AT144" s="233" t="s">
        <v>733</v>
      </c>
      <c r="AU144" s="233" t="s">
        <v>733</v>
      </c>
      <c r="AV144" s="233" t="s">
        <v>733</v>
      </c>
      <c r="AW144" s="233" t="s">
        <v>3320</v>
      </c>
      <c r="AX144" s="233" t="s">
        <v>5656</v>
      </c>
      <c r="AY144" s="233" t="s">
        <v>733</v>
      </c>
      <c r="AZ144" s="233" t="s">
        <v>5657</v>
      </c>
      <c r="BA144" s="233" t="s">
        <v>5859</v>
      </c>
      <c r="BB144" s="233" t="s">
        <v>7612</v>
      </c>
      <c r="BC144" s="233" t="s">
        <v>5660</v>
      </c>
      <c r="BD144" s="233" t="s">
        <v>7672</v>
      </c>
      <c r="BE144" s="233" t="s">
        <v>7673</v>
      </c>
      <c r="BF144" s="234" t="s">
        <v>1214</v>
      </c>
      <c r="BG144" s="233" t="s">
        <v>3320</v>
      </c>
      <c r="BH144" s="233" t="s">
        <v>5955</v>
      </c>
      <c r="BI144" s="233" t="s">
        <v>5955</v>
      </c>
      <c r="BJ144" s="233" t="s">
        <v>3603</v>
      </c>
      <c r="BK144" s="233" t="s">
        <v>8704</v>
      </c>
      <c r="BL144" s="234">
        <v>230</v>
      </c>
      <c r="BM144" s="233" t="s">
        <v>5712</v>
      </c>
      <c r="BN144" s="237">
        <v>47483</v>
      </c>
      <c r="BO144" s="232">
        <v>18</v>
      </c>
      <c r="BP144" s="232">
        <v>2029</v>
      </c>
      <c r="BQ144" s="232">
        <v>30</v>
      </c>
      <c r="BR144" s="234">
        <v>30</v>
      </c>
      <c r="BS144" s="233" t="s">
        <v>5666</v>
      </c>
      <c r="BT144" s="232">
        <v>132</v>
      </c>
      <c r="BU144" s="234">
        <v>79.02</v>
      </c>
      <c r="BV144" s="238">
        <v>0.3</v>
      </c>
      <c r="BW144" s="239" t="s">
        <v>910</v>
      </c>
      <c r="BX144" s="233" t="s">
        <v>733</v>
      </c>
      <c r="BY144" s="235"/>
      <c r="BZ144" s="232">
        <v>31</v>
      </c>
      <c r="CA144" s="233" t="s">
        <v>1214</v>
      </c>
      <c r="CB144" s="232">
        <v>725</v>
      </c>
      <c r="CC144" s="233" t="s">
        <v>5713</v>
      </c>
      <c r="CD144" s="233" t="s">
        <v>5668</v>
      </c>
      <c r="CE144" s="233" t="s">
        <v>3320</v>
      </c>
      <c r="CF144" s="233" t="s">
        <v>733</v>
      </c>
      <c r="CG144" s="233" t="s">
        <v>733</v>
      </c>
      <c r="CH144" s="232">
        <v>2372</v>
      </c>
      <c r="CI144" s="232">
        <v>2273</v>
      </c>
      <c r="CJ144" s="233" t="s">
        <v>7045</v>
      </c>
      <c r="CK144" s="232">
        <v>365</v>
      </c>
      <c r="CL144" s="232">
        <v>88</v>
      </c>
      <c r="CM144" s="232">
        <v>98</v>
      </c>
      <c r="CN144" s="232">
        <v>35</v>
      </c>
      <c r="CO144" s="237">
        <v>46568</v>
      </c>
      <c r="CP144" s="232">
        <v>2027</v>
      </c>
      <c r="CQ144" s="232">
        <v>0.4</v>
      </c>
      <c r="CR144" s="232">
        <v>9</v>
      </c>
      <c r="CS144" s="233" t="s">
        <v>7672</v>
      </c>
      <c r="CT144" s="232">
        <v>93600</v>
      </c>
      <c r="CU144" s="233" t="s">
        <v>3320</v>
      </c>
      <c r="CV144" s="233" t="s">
        <v>3320</v>
      </c>
      <c r="CW144" s="233" t="s">
        <v>3320</v>
      </c>
      <c r="CX144" s="233" t="s">
        <v>3320</v>
      </c>
      <c r="CY144" s="233" t="s">
        <v>3320</v>
      </c>
      <c r="CZ144" s="233" t="s">
        <v>3320</v>
      </c>
      <c r="DA144" s="233" t="s">
        <v>3320</v>
      </c>
      <c r="DB144" s="233" t="s">
        <v>3320</v>
      </c>
      <c r="DC144" s="233" t="s">
        <v>3320</v>
      </c>
      <c r="DD144" s="233" t="s">
        <v>3320</v>
      </c>
      <c r="DE144" s="235"/>
      <c r="DF144" s="233" t="s">
        <v>3320</v>
      </c>
      <c r="DG144" s="233" t="s">
        <v>3320</v>
      </c>
      <c r="DH144" s="233" t="s">
        <v>3320</v>
      </c>
      <c r="DI144" s="233" t="s">
        <v>3320</v>
      </c>
      <c r="DJ144" s="233" t="s">
        <v>3320</v>
      </c>
      <c r="DK144" s="233" t="s">
        <v>3320</v>
      </c>
      <c r="DL144" s="235"/>
      <c r="DM144" s="233" t="s">
        <v>3320</v>
      </c>
      <c r="DN144" s="233" t="s">
        <v>3320</v>
      </c>
      <c r="DO144" s="233" t="s">
        <v>3320</v>
      </c>
      <c r="DP144" s="235"/>
      <c r="DQ144" s="233" t="s">
        <v>3320</v>
      </c>
      <c r="DR144" s="233" t="s">
        <v>3320</v>
      </c>
      <c r="DS144" s="233" t="s">
        <v>3320</v>
      </c>
      <c r="DT144" s="233" t="s">
        <v>3320</v>
      </c>
      <c r="DU144" s="233" t="s">
        <v>3320</v>
      </c>
      <c r="DV144" s="233" t="s">
        <v>3320</v>
      </c>
      <c r="DW144" s="233" t="s">
        <v>3320</v>
      </c>
      <c r="DX144" s="233" t="s">
        <v>3320</v>
      </c>
      <c r="DY144" s="233" t="s">
        <v>3320</v>
      </c>
      <c r="DZ144" s="233" t="s">
        <v>3320</v>
      </c>
      <c r="EA144" s="233" t="s">
        <v>3320</v>
      </c>
      <c r="EB144" s="233" t="s">
        <v>3320</v>
      </c>
      <c r="EC144" s="233" t="s">
        <v>3320</v>
      </c>
      <c r="ED144" s="233" t="s">
        <v>3320</v>
      </c>
      <c r="EE144" s="233" t="s">
        <v>3320</v>
      </c>
      <c r="EF144" s="233" t="s">
        <v>3320</v>
      </c>
      <c r="EG144" s="233" t="s">
        <v>3320</v>
      </c>
      <c r="EH144" s="233" t="s">
        <v>3320</v>
      </c>
      <c r="EI144" s="233" t="s">
        <v>3320</v>
      </c>
      <c r="EJ144" s="233" t="s">
        <v>3320</v>
      </c>
      <c r="EK144" s="233" t="s">
        <v>3320</v>
      </c>
      <c r="EL144" s="233" t="s">
        <v>3320</v>
      </c>
      <c r="EM144" s="233" t="s">
        <v>3320</v>
      </c>
      <c r="EN144" s="233" t="s">
        <v>3320</v>
      </c>
      <c r="EO144" s="233" t="s">
        <v>3320</v>
      </c>
      <c r="EP144" s="233" t="s">
        <v>3320</v>
      </c>
      <c r="EQ144" s="233" t="s">
        <v>3320</v>
      </c>
      <c r="ER144" s="233" t="s">
        <v>3320</v>
      </c>
      <c r="ES144" s="233" t="s">
        <v>3320</v>
      </c>
      <c r="ET144" s="233" t="s">
        <v>3320</v>
      </c>
      <c r="EU144" s="233" t="s">
        <v>3320</v>
      </c>
      <c r="EV144" s="233" t="s">
        <v>3320</v>
      </c>
      <c r="EW144" s="233" t="s">
        <v>3320</v>
      </c>
      <c r="EX144" s="233" t="s">
        <v>3320</v>
      </c>
      <c r="EY144" s="233" t="s">
        <v>3320</v>
      </c>
      <c r="EZ144" s="233" t="s">
        <v>3320</v>
      </c>
      <c r="FA144" s="233" t="s">
        <v>3320</v>
      </c>
      <c r="FB144" s="233" t="s">
        <v>3320</v>
      </c>
      <c r="FC144" s="233" t="s">
        <v>3320</v>
      </c>
      <c r="FD144" s="233" t="s">
        <v>3320</v>
      </c>
      <c r="FE144" s="233" t="s">
        <v>3320</v>
      </c>
      <c r="FF144" s="233" t="s">
        <v>3320</v>
      </c>
      <c r="FG144" s="233" t="s">
        <v>3320</v>
      </c>
      <c r="FH144" s="233" t="s">
        <v>3320</v>
      </c>
      <c r="FI144" s="233" t="s">
        <v>3320</v>
      </c>
      <c r="FJ144" s="233" t="s">
        <v>3320</v>
      </c>
      <c r="FK144" s="233" t="s">
        <v>3320</v>
      </c>
      <c r="FL144" s="233" t="s">
        <v>3320</v>
      </c>
      <c r="FM144" s="233" t="s">
        <v>3320</v>
      </c>
      <c r="FN144" s="240">
        <v>35200000</v>
      </c>
      <c r="FO144" s="232">
        <v>35</v>
      </c>
      <c r="FP144" s="233" t="s">
        <v>733</v>
      </c>
      <c r="FQ144" s="233" t="s">
        <v>733</v>
      </c>
      <c r="FR144" s="233" t="s">
        <v>733</v>
      </c>
      <c r="FS144" s="233" t="s">
        <v>733</v>
      </c>
      <c r="FT144" s="233" t="s">
        <v>1661</v>
      </c>
      <c r="FU144" s="233" t="s">
        <v>8705</v>
      </c>
      <c r="FV144" s="233" t="s">
        <v>7675</v>
      </c>
      <c r="FW144" s="241" t="s">
        <v>8704</v>
      </c>
      <c r="FX144" s="242">
        <v>230</v>
      </c>
      <c r="FY144" s="233" t="s">
        <v>8706</v>
      </c>
      <c r="FZ144" s="240">
        <v>35200000</v>
      </c>
      <c r="GA144" s="240">
        <v>3400000</v>
      </c>
      <c r="GB144" s="240">
        <v>76700</v>
      </c>
      <c r="GC144" s="240">
        <v>16250</v>
      </c>
      <c r="GD144" s="233" t="s">
        <v>7672</v>
      </c>
      <c r="GE144" s="233" t="s">
        <v>733</v>
      </c>
      <c r="GF144" s="233" t="s">
        <v>733</v>
      </c>
      <c r="GG144" s="233" t="s">
        <v>7672</v>
      </c>
      <c r="GH144" s="233" t="s">
        <v>733</v>
      </c>
      <c r="GI144" s="233" t="s">
        <v>733</v>
      </c>
      <c r="GJ144" s="233" t="s">
        <v>733</v>
      </c>
      <c r="GK144" s="233" t="s">
        <v>733</v>
      </c>
      <c r="GL144" s="233" t="s">
        <v>733</v>
      </c>
      <c r="GM144" s="243" t="s">
        <v>5676</v>
      </c>
      <c r="GN144" s="233" t="s">
        <v>3320</v>
      </c>
      <c r="GO144" s="233" t="s">
        <v>733</v>
      </c>
      <c r="GP144" s="233" t="s">
        <v>5721</v>
      </c>
      <c r="GQ144" s="233" t="s">
        <v>733</v>
      </c>
      <c r="GR144" s="233" t="s">
        <v>5679</v>
      </c>
      <c r="GS144" s="233" t="s">
        <v>3320</v>
      </c>
      <c r="GT144" s="233" t="s">
        <v>3320</v>
      </c>
      <c r="GU144" s="232">
        <v>1</v>
      </c>
      <c r="GV144" s="233" t="s">
        <v>733</v>
      </c>
      <c r="GW144" s="233" t="s">
        <v>5679</v>
      </c>
      <c r="GX144" s="233" t="s">
        <v>8707</v>
      </c>
      <c r="GY144" s="233" t="s">
        <v>1214</v>
      </c>
      <c r="GZ144" s="233" t="s">
        <v>3320</v>
      </c>
      <c r="HA144" s="233" t="s">
        <v>8708</v>
      </c>
      <c r="HB144" s="233" t="s">
        <v>8709</v>
      </c>
      <c r="HC144" s="233" t="s">
        <v>3320</v>
      </c>
      <c r="HD144" s="233" t="s">
        <v>3320</v>
      </c>
      <c r="HE144" s="233" t="s">
        <v>3320</v>
      </c>
      <c r="HF144" s="233" t="s">
        <v>733</v>
      </c>
      <c r="HG144" s="233" t="s">
        <v>1214</v>
      </c>
      <c r="HH144" s="244">
        <v>46083.963078703702</v>
      </c>
      <c r="HI144" s="244">
        <v>46083.993692129632</v>
      </c>
      <c r="HJ144" s="233" t="s">
        <v>5685</v>
      </c>
      <c r="HK144" s="233" t="s">
        <v>3320</v>
      </c>
      <c r="HL144" s="233" t="s">
        <v>3320</v>
      </c>
      <c r="HM144" s="233" t="s">
        <v>3320</v>
      </c>
      <c r="HN144" s="233" t="s">
        <v>3320</v>
      </c>
      <c r="HO144" s="233" t="s">
        <v>3320</v>
      </c>
      <c r="HP144" s="233" t="s">
        <v>3320</v>
      </c>
      <c r="HQ144" s="233" t="s">
        <v>3320</v>
      </c>
      <c r="HR144" s="233" t="s">
        <v>3320</v>
      </c>
      <c r="HS144" s="233" t="s">
        <v>3320</v>
      </c>
      <c r="HT144" s="233" t="s">
        <v>3320</v>
      </c>
      <c r="HU144" s="233" t="s">
        <v>3320</v>
      </c>
      <c r="HV144" s="233" t="s">
        <v>3320</v>
      </c>
      <c r="HW144" s="233" t="s">
        <v>3320</v>
      </c>
      <c r="HX144" s="233" t="s">
        <v>3320</v>
      </c>
      <c r="HY144" s="233" t="s">
        <v>3320</v>
      </c>
      <c r="HZ144" s="233" t="s">
        <v>3320</v>
      </c>
      <c r="IA144" s="233" t="s">
        <v>3320</v>
      </c>
      <c r="IB144" s="233" t="s">
        <v>3320</v>
      </c>
      <c r="IC144" s="233" t="s">
        <v>3320</v>
      </c>
      <c r="ID144" s="233" t="s">
        <v>3320</v>
      </c>
      <c r="IE144" s="233" t="s">
        <v>3320</v>
      </c>
      <c r="IF144" s="233" t="s">
        <v>3320</v>
      </c>
      <c r="IG144" s="233" t="s">
        <v>3320</v>
      </c>
      <c r="IH144" s="233" t="s">
        <v>3320</v>
      </c>
      <c r="II144" s="233" t="s">
        <v>3320</v>
      </c>
      <c r="IJ144" s="233" t="s">
        <v>3320</v>
      </c>
      <c r="IK144" s="233" t="s">
        <v>3320</v>
      </c>
      <c r="IL144" s="233" t="s">
        <v>3320</v>
      </c>
      <c r="IM144" s="233" t="s">
        <v>3320</v>
      </c>
      <c r="IN144" s="233" t="s">
        <v>3320</v>
      </c>
      <c r="IO144" s="233" t="s">
        <v>3320</v>
      </c>
      <c r="IP144" s="233" t="s">
        <v>3320</v>
      </c>
      <c r="IQ144" s="233" t="s">
        <v>3320</v>
      </c>
      <c r="IR144" s="233" t="s">
        <v>3320</v>
      </c>
      <c r="IS144" s="233" t="s">
        <v>3320</v>
      </c>
      <c r="IT144" s="233" t="s">
        <v>3320</v>
      </c>
      <c r="IU144" s="233" t="s">
        <v>3320</v>
      </c>
      <c r="IV144" s="233" t="s">
        <v>3320</v>
      </c>
      <c r="IW144" s="249" t="s">
        <v>5965</v>
      </c>
      <c r="IX144" s="250" t="s">
        <v>3320</v>
      </c>
      <c r="IY144" s="250" t="s">
        <v>5966</v>
      </c>
      <c r="IZ144" s="249" t="s">
        <v>5967</v>
      </c>
      <c r="JA144" s="235"/>
      <c r="JB144" s="233"/>
      <c r="JC144" s="233"/>
      <c r="JD144" s="233"/>
      <c r="JE144" s="235"/>
      <c r="JF144" s="232" t="s">
        <v>3320</v>
      </c>
      <c r="JG144" s="232" t="s">
        <v>3320</v>
      </c>
      <c r="JH144" s="232" t="s">
        <v>3320</v>
      </c>
      <c r="JI144" s="232" t="s">
        <v>3320</v>
      </c>
      <c r="JJ144" s="232" t="s">
        <v>3320</v>
      </c>
      <c r="JK144" s="233" t="s">
        <v>202</v>
      </c>
      <c r="JL144" s="235"/>
      <c r="JM144" s="235"/>
      <c r="JN144" s="235"/>
      <c r="JO144" s="232">
        <v>5</v>
      </c>
      <c r="JP144" s="232">
        <v>0</v>
      </c>
      <c r="JQ144" s="233"/>
      <c r="JR144" s="233"/>
      <c r="JS144" s="233"/>
      <c r="JT144" s="233"/>
      <c r="JU144" s="233"/>
      <c r="JV144" s="233"/>
      <c r="JW144" s="233"/>
      <c r="JX144" s="233"/>
      <c r="JY144" s="233"/>
      <c r="JZ144" s="233"/>
      <c r="KA144" s="233"/>
      <c r="KB144" s="233"/>
      <c r="KC144" s="233"/>
      <c r="KD144" s="233"/>
      <c r="KE144" s="233"/>
      <c r="KF144" s="233"/>
      <c r="KG144" s="233"/>
      <c r="KH144" s="233"/>
      <c r="KI144" s="233"/>
      <c r="KJ144" s="233"/>
      <c r="KK144" s="233"/>
      <c r="KL144" s="233"/>
      <c r="KM144" s="233"/>
      <c r="KN144" s="232" t="s">
        <v>3320</v>
      </c>
      <c r="KO144" s="232" t="s">
        <v>3320</v>
      </c>
      <c r="KP144" s="232" t="s">
        <v>3320</v>
      </c>
      <c r="KQ144" s="235"/>
      <c r="KR144" s="235"/>
      <c r="KS144" s="235"/>
      <c r="KT144" s="233"/>
      <c r="KU144" s="235"/>
      <c r="KV144" s="235"/>
      <c r="KW144" s="235"/>
      <c r="KX144" s="233"/>
      <c r="KY144" s="232">
        <v>30</v>
      </c>
      <c r="KZ144" s="236">
        <v>0</v>
      </c>
      <c r="LA144" s="235"/>
      <c r="LB144" s="232">
        <v>0</v>
      </c>
      <c r="LC144" s="233"/>
      <c r="LD144" s="235"/>
      <c r="LE144" s="235"/>
      <c r="LF144" s="235"/>
    </row>
    <row r="145" spans="1:318" ht="49.5" customHeight="1" thickBot="1">
      <c r="A145" s="231" t="s">
        <v>5638</v>
      </c>
      <c r="B145" s="232">
        <v>989</v>
      </c>
      <c r="C145" s="233" t="s">
        <v>8710</v>
      </c>
      <c r="D145" s="233" t="s">
        <v>8711</v>
      </c>
      <c r="E145" s="232">
        <v>989</v>
      </c>
      <c r="F145" s="235"/>
      <c r="G145" s="233" t="s">
        <v>6003</v>
      </c>
      <c r="H145" s="233" t="s">
        <v>6004</v>
      </c>
      <c r="I145" s="234">
        <v>4</v>
      </c>
      <c r="J145" s="235"/>
      <c r="K145" s="234" t="s">
        <v>202</v>
      </c>
      <c r="L145" s="235"/>
      <c r="M145" s="234">
        <v>4</v>
      </c>
      <c r="N145" s="235"/>
      <c r="O145" s="235"/>
      <c r="P145" s="235"/>
      <c r="Q145" s="235"/>
      <c r="R145" s="234" t="s">
        <v>202</v>
      </c>
      <c r="S145" s="235"/>
      <c r="T145" s="235"/>
      <c r="U145" s="235"/>
      <c r="V145" s="233" t="s">
        <v>8712</v>
      </c>
      <c r="W145" s="233" t="s">
        <v>5643</v>
      </c>
      <c r="X145" s="232">
        <v>1</v>
      </c>
      <c r="Y145" s="232">
        <v>79.2</v>
      </c>
      <c r="Z145" s="236">
        <v>0</v>
      </c>
      <c r="AA145" s="236">
        <v>0</v>
      </c>
      <c r="AB145" s="232">
        <v>1</v>
      </c>
      <c r="AC145" s="233" t="s">
        <v>6005</v>
      </c>
      <c r="AD145" s="233" t="s">
        <v>4514</v>
      </c>
      <c r="AE145" s="234" t="s">
        <v>5645</v>
      </c>
      <c r="AF145" s="233" t="s">
        <v>5693</v>
      </c>
      <c r="AG145" s="234" t="s">
        <v>5645</v>
      </c>
      <c r="AH145" s="233" t="s">
        <v>6005</v>
      </c>
      <c r="AI145" s="233" t="s">
        <v>6006</v>
      </c>
      <c r="AJ145" s="233" t="s">
        <v>6007</v>
      </c>
      <c r="AK145" s="233" t="s">
        <v>5698</v>
      </c>
      <c r="AL145" s="233" t="s">
        <v>6008</v>
      </c>
      <c r="AM145" s="233" t="s">
        <v>6009</v>
      </c>
      <c r="AN145" s="233" t="s">
        <v>3320</v>
      </c>
      <c r="AO145" s="233" t="s">
        <v>6010</v>
      </c>
      <c r="AP145" s="233" t="s">
        <v>5698</v>
      </c>
      <c r="AQ145" s="233" t="s">
        <v>6011</v>
      </c>
      <c r="AR145" s="233" t="s">
        <v>6012</v>
      </c>
      <c r="AS145" s="233" t="s">
        <v>6013</v>
      </c>
      <c r="AT145" s="233" t="s">
        <v>733</v>
      </c>
      <c r="AU145" s="233" t="s">
        <v>733</v>
      </c>
      <c r="AV145" s="233" t="s">
        <v>733</v>
      </c>
      <c r="AW145" s="233" t="s">
        <v>3320</v>
      </c>
      <c r="AX145" s="233" t="s">
        <v>6014</v>
      </c>
      <c r="AY145" s="233" t="s">
        <v>733</v>
      </c>
      <c r="AZ145" s="233" t="s">
        <v>6015</v>
      </c>
      <c r="BA145" s="233" t="s">
        <v>6016</v>
      </c>
      <c r="BB145" s="233" t="s">
        <v>6017</v>
      </c>
      <c r="BC145" s="233" t="s">
        <v>6018</v>
      </c>
      <c r="BD145" s="233" t="s">
        <v>6019</v>
      </c>
      <c r="BE145" s="233" t="s">
        <v>6020</v>
      </c>
      <c r="BF145" s="234" t="s">
        <v>1214</v>
      </c>
      <c r="BG145" s="233" t="s">
        <v>3320</v>
      </c>
      <c r="BH145" s="233" t="s">
        <v>5663</v>
      </c>
      <c r="BI145" s="233" t="s">
        <v>5663</v>
      </c>
      <c r="BJ145" s="233" t="s">
        <v>6324</v>
      </c>
      <c r="BK145" s="233" t="s">
        <v>8713</v>
      </c>
      <c r="BL145" s="234">
        <v>115</v>
      </c>
      <c r="BM145" s="233" t="s">
        <v>5665</v>
      </c>
      <c r="BN145" s="237">
        <v>46934</v>
      </c>
      <c r="BO145" s="232">
        <v>18</v>
      </c>
      <c r="BP145" s="232">
        <v>2028</v>
      </c>
      <c r="BQ145" s="232">
        <v>79.2</v>
      </c>
      <c r="BR145" s="234">
        <v>79.2</v>
      </c>
      <c r="BS145" s="233" t="s">
        <v>5666</v>
      </c>
      <c r="BT145" s="232">
        <v>18</v>
      </c>
      <c r="BU145" s="234">
        <v>188.35</v>
      </c>
      <c r="BV145" s="238">
        <v>0.27</v>
      </c>
      <c r="BW145" s="239" t="s">
        <v>910</v>
      </c>
      <c r="BX145" s="233" t="s">
        <v>733</v>
      </c>
      <c r="BY145" s="235"/>
      <c r="BZ145" s="232">
        <v>24.93</v>
      </c>
      <c r="CA145" s="233" t="s">
        <v>1214</v>
      </c>
      <c r="CB145" s="232">
        <v>650</v>
      </c>
      <c r="CC145" s="233" t="s">
        <v>5800</v>
      </c>
      <c r="CD145" s="233" t="s">
        <v>5801</v>
      </c>
      <c r="CE145" s="233" t="s">
        <v>3320</v>
      </c>
      <c r="CF145" s="233" t="s">
        <v>733</v>
      </c>
      <c r="CG145" s="233" t="s">
        <v>733</v>
      </c>
      <c r="CH145" s="232">
        <v>2.1800000000000002</v>
      </c>
      <c r="CI145" s="232">
        <v>2.0099999999999998</v>
      </c>
      <c r="CJ145" s="233" t="s">
        <v>8484</v>
      </c>
      <c r="CK145" s="232">
        <v>365</v>
      </c>
      <c r="CL145" s="232">
        <v>90</v>
      </c>
      <c r="CM145" s="232">
        <v>98</v>
      </c>
      <c r="CN145" s="232">
        <v>25</v>
      </c>
      <c r="CO145" s="237">
        <v>46363</v>
      </c>
      <c r="CP145" s="232">
        <v>2026</v>
      </c>
      <c r="CQ145" s="232">
        <v>1.8</v>
      </c>
      <c r="CR145" s="232">
        <v>11</v>
      </c>
      <c r="CS145" s="233" t="s">
        <v>6019</v>
      </c>
      <c r="CT145" s="232">
        <v>169821.91</v>
      </c>
      <c r="CU145" s="233" t="s">
        <v>3320</v>
      </c>
      <c r="CV145" s="233" t="s">
        <v>3320</v>
      </c>
      <c r="CW145" s="233" t="s">
        <v>3320</v>
      </c>
      <c r="CX145" s="233" t="s">
        <v>3320</v>
      </c>
      <c r="CY145" s="233" t="s">
        <v>3320</v>
      </c>
      <c r="CZ145" s="233" t="s">
        <v>3320</v>
      </c>
      <c r="DA145" s="233" t="s">
        <v>3320</v>
      </c>
      <c r="DB145" s="233" t="s">
        <v>3320</v>
      </c>
      <c r="DC145" s="233" t="s">
        <v>3320</v>
      </c>
      <c r="DD145" s="233" t="s">
        <v>3320</v>
      </c>
      <c r="DE145" s="235"/>
      <c r="DF145" s="233" t="s">
        <v>3320</v>
      </c>
      <c r="DG145" s="233" t="s">
        <v>3320</v>
      </c>
      <c r="DH145" s="233" t="s">
        <v>3320</v>
      </c>
      <c r="DI145" s="233" t="s">
        <v>3320</v>
      </c>
      <c r="DJ145" s="233" t="s">
        <v>3320</v>
      </c>
      <c r="DK145" s="233" t="s">
        <v>3320</v>
      </c>
      <c r="DL145" s="235"/>
      <c r="DM145" s="233" t="s">
        <v>3320</v>
      </c>
      <c r="DN145" s="233" t="s">
        <v>3320</v>
      </c>
      <c r="DO145" s="233" t="s">
        <v>3320</v>
      </c>
      <c r="DP145" s="235"/>
      <c r="DQ145" s="233" t="s">
        <v>3320</v>
      </c>
      <c r="DR145" s="233" t="s">
        <v>3320</v>
      </c>
      <c r="DS145" s="233" t="s">
        <v>3320</v>
      </c>
      <c r="DT145" s="233" t="s">
        <v>3320</v>
      </c>
      <c r="DU145" s="233" t="s">
        <v>3320</v>
      </c>
      <c r="DV145" s="233" t="s">
        <v>3320</v>
      </c>
      <c r="DW145" s="233" t="s">
        <v>3320</v>
      </c>
      <c r="DX145" s="233" t="s">
        <v>3320</v>
      </c>
      <c r="DY145" s="233" t="s">
        <v>3320</v>
      </c>
      <c r="DZ145" s="233" t="s">
        <v>3320</v>
      </c>
      <c r="EA145" s="233" t="s">
        <v>3320</v>
      </c>
      <c r="EB145" s="233" t="s">
        <v>3320</v>
      </c>
      <c r="EC145" s="233" t="s">
        <v>3320</v>
      </c>
      <c r="ED145" s="233" t="s">
        <v>3320</v>
      </c>
      <c r="EE145" s="233" t="s">
        <v>3320</v>
      </c>
      <c r="EF145" s="233" t="s">
        <v>3320</v>
      </c>
      <c r="EG145" s="233" t="s">
        <v>3320</v>
      </c>
      <c r="EH145" s="233" t="s">
        <v>3320</v>
      </c>
      <c r="EI145" s="233" t="s">
        <v>3320</v>
      </c>
      <c r="EJ145" s="233" t="s">
        <v>3320</v>
      </c>
      <c r="EK145" s="233" t="s">
        <v>3320</v>
      </c>
      <c r="EL145" s="233" t="s">
        <v>3320</v>
      </c>
      <c r="EM145" s="233" t="s">
        <v>3320</v>
      </c>
      <c r="EN145" s="233" t="s">
        <v>3320</v>
      </c>
      <c r="EO145" s="233" t="s">
        <v>3320</v>
      </c>
      <c r="EP145" s="233" t="s">
        <v>3320</v>
      </c>
      <c r="EQ145" s="233" t="s">
        <v>3320</v>
      </c>
      <c r="ER145" s="233" t="s">
        <v>3320</v>
      </c>
      <c r="ES145" s="233" t="s">
        <v>3320</v>
      </c>
      <c r="ET145" s="233" t="s">
        <v>3320</v>
      </c>
      <c r="EU145" s="233" t="s">
        <v>3320</v>
      </c>
      <c r="EV145" s="233" t="s">
        <v>3320</v>
      </c>
      <c r="EW145" s="233" t="s">
        <v>3320</v>
      </c>
      <c r="EX145" s="233" t="s">
        <v>3320</v>
      </c>
      <c r="EY145" s="233" t="s">
        <v>3320</v>
      </c>
      <c r="EZ145" s="233" t="s">
        <v>3320</v>
      </c>
      <c r="FA145" s="233" t="s">
        <v>3320</v>
      </c>
      <c r="FB145" s="233" t="s">
        <v>3320</v>
      </c>
      <c r="FC145" s="233" t="s">
        <v>3320</v>
      </c>
      <c r="FD145" s="233" t="s">
        <v>3320</v>
      </c>
      <c r="FE145" s="233" t="s">
        <v>3320</v>
      </c>
      <c r="FF145" s="233" t="s">
        <v>3320</v>
      </c>
      <c r="FG145" s="233" t="s">
        <v>3320</v>
      </c>
      <c r="FH145" s="233" t="s">
        <v>3320</v>
      </c>
      <c r="FI145" s="233" t="s">
        <v>3320</v>
      </c>
      <c r="FJ145" s="233" t="s">
        <v>3320</v>
      </c>
      <c r="FK145" s="233" t="s">
        <v>3320</v>
      </c>
      <c r="FL145" s="233" t="s">
        <v>3320</v>
      </c>
      <c r="FM145" s="233" t="s">
        <v>3320</v>
      </c>
      <c r="FN145" s="240">
        <v>109807246</v>
      </c>
      <c r="FO145" s="232">
        <v>110</v>
      </c>
      <c r="FP145" s="233" t="s">
        <v>733</v>
      </c>
      <c r="FQ145" s="233" t="s">
        <v>733</v>
      </c>
      <c r="FR145" s="233" t="s">
        <v>733</v>
      </c>
      <c r="FS145" s="233" t="s">
        <v>733</v>
      </c>
      <c r="FT145" s="233" t="s">
        <v>8714</v>
      </c>
      <c r="FU145" s="233" t="s">
        <v>8715</v>
      </c>
      <c r="FV145" s="233" t="s">
        <v>8716</v>
      </c>
      <c r="FW145" s="241" t="s">
        <v>8713</v>
      </c>
      <c r="FX145" s="242">
        <v>115</v>
      </c>
      <c r="FY145" s="233" t="s">
        <v>8717</v>
      </c>
      <c r="FZ145" s="240">
        <v>101780649</v>
      </c>
      <c r="GA145" s="240">
        <v>13680000</v>
      </c>
      <c r="GB145" s="240">
        <v>2313</v>
      </c>
      <c r="GC145" s="232">
        <v>862</v>
      </c>
      <c r="GD145" s="233" t="s">
        <v>6027</v>
      </c>
      <c r="GE145" s="233" t="s">
        <v>733</v>
      </c>
      <c r="GF145" s="233" t="s">
        <v>733</v>
      </c>
      <c r="GG145" s="233" t="s">
        <v>6445</v>
      </c>
      <c r="GH145" s="233" t="s">
        <v>733</v>
      </c>
      <c r="GI145" s="233" t="s">
        <v>733</v>
      </c>
      <c r="GJ145" s="233" t="s">
        <v>733</v>
      </c>
      <c r="GK145" s="233" t="s">
        <v>733</v>
      </c>
      <c r="GL145" s="233" t="s">
        <v>733</v>
      </c>
      <c r="GM145" s="243" t="s">
        <v>5676</v>
      </c>
      <c r="GN145" s="233" t="s">
        <v>3320</v>
      </c>
      <c r="GO145" s="233" t="s">
        <v>733</v>
      </c>
      <c r="GP145" s="233" t="s">
        <v>5721</v>
      </c>
      <c r="GQ145" s="233" t="s">
        <v>1214</v>
      </c>
      <c r="GR145" s="233" t="s">
        <v>1214</v>
      </c>
      <c r="GS145" s="233" t="s">
        <v>3320</v>
      </c>
      <c r="GT145" s="233" t="s">
        <v>3320</v>
      </c>
      <c r="GU145" s="232">
        <v>0</v>
      </c>
      <c r="GV145" s="233" t="s">
        <v>1214</v>
      </c>
      <c r="GW145" s="233" t="s">
        <v>1214</v>
      </c>
      <c r="GX145" s="233" t="s">
        <v>3320</v>
      </c>
      <c r="GY145" s="233" t="s">
        <v>1214</v>
      </c>
      <c r="GZ145" s="232">
        <v>50</v>
      </c>
      <c r="HA145" s="233" t="s">
        <v>8718</v>
      </c>
      <c r="HB145" s="233" t="s">
        <v>8719</v>
      </c>
      <c r="HC145" s="233" t="s">
        <v>3320</v>
      </c>
      <c r="HD145" s="233" t="s">
        <v>3320</v>
      </c>
      <c r="HE145" s="233" t="s">
        <v>3320</v>
      </c>
      <c r="HF145" s="233" t="s">
        <v>733</v>
      </c>
      <c r="HG145" s="233" t="s">
        <v>1214</v>
      </c>
      <c r="HH145" s="244">
        <v>46080.808182870373</v>
      </c>
      <c r="HI145" s="244">
        <v>46084.507465277777</v>
      </c>
      <c r="HJ145" s="233" t="s">
        <v>5685</v>
      </c>
      <c r="HK145" s="233" t="s">
        <v>3320</v>
      </c>
      <c r="HL145" s="233" t="s">
        <v>3320</v>
      </c>
      <c r="HM145" s="233" t="s">
        <v>3320</v>
      </c>
      <c r="HN145" s="233" t="s">
        <v>3320</v>
      </c>
      <c r="HO145" s="233" t="s">
        <v>3320</v>
      </c>
      <c r="HP145" s="233" t="s">
        <v>3320</v>
      </c>
      <c r="HQ145" s="233" t="s">
        <v>3320</v>
      </c>
      <c r="HR145" s="233" t="s">
        <v>3320</v>
      </c>
      <c r="HS145" s="233" t="s">
        <v>3320</v>
      </c>
      <c r="HT145" s="233" t="s">
        <v>3320</v>
      </c>
      <c r="HU145" s="233" t="s">
        <v>3320</v>
      </c>
      <c r="HV145" s="233" t="s">
        <v>3320</v>
      </c>
      <c r="HW145" s="233" t="s">
        <v>3320</v>
      </c>
      <c r="HX145" s="233" t="s">
        <v>3320</v>
      </c>
      <c r="HY145" s="233" t="s">
        <v>3320</v>
      </c>
      <c r="HZ145" s="233" t="s">
        <v>3320</v>
      </c>
      <c r="IA145" s="233" t="s">
        <v>3320</v>
      </c>
      <c r="IB145" s="233" t="s">
        <v>3320</v>
      </c>
      <c r="IC145" s="233" t="s">
        <v>3320</v>
      </c>
      <c r="ID145" s="233" t="s">
        <v>3320</v>
      </c>
      <c r="IE145" s="233" t="s">
        <v>3320</v>
      </c>
      <c r="IF145" s="233" t="s">
        <v>3320</v>
      </c>
      <c r="IG145" s="233" t="s">
        <v>3320</v>
      </c>
      <c r="IH145" s="233" t="s">
        <v>3320</v>
      </c>
      <c r="II145" s="233" t="s">
        <v>3320</v>
      </c>
      <c r="IJ145" s="233" t="s">
        <v>3320</v>
      </c>
      <c r="IK145" s="233" t="s">
        <v>3320</v>
      </c>
      <c r="IL145" s="233" t="s">
        <v>3320</v>
      </c>
      <c r="IM145" s="233" t="s">
        <v>3320</v>
      </c>
      <c r="IN145" s="233" t="s">
        <v>3320</v>
      </c>
      <c r="IO145" s="233" t="s">
        <v>3320</v>
      </c>
      <c r="IP145" s="233" t="s">
        <v>3320</v>
      </c>
      <c r="IQ145" s="233" t="s">
        <v>3320</v>
      </c>
      <c r="IR145" s="233" t="s">
        <v>3320</v>
      </c>
      <c r="IS145" s="233" t="s">
        <v>3320</v>
      </c>
      <c r="IT145" s="233" t="s">
        <v>3320</v>
      </c>
      <c r="IU145" s="233" t="s">
        <v>3320</v>
      </c>
      <c r="IV145" s="233" t="s">
        <v>3320</v>
      </c>
      <c r="IW145" s="235"/>
      <c r="IX145" s="235"/>
      <c r="IY145" s="235"/>
      <c r="IZ145" s="235"/>
      <c r="JA145" s="235"/>
      <c r="JB145" s="233"/>
      <c r="JC145" s="233"/>
      <c r="JD145" s="233"/>
      <c r="JE145" s="235"/>
      <c r="JF145" s="232" t="s">
        <v>3320</v>
      </c>
      <c r="JG145" s="232" t="s">
        <v>3320</v>
      </c>
      <c r="JH145" s="232" t="s">
        <v>3320</v>
      </c>
      <c r="JI145" s="232" t="s">
        <v>3320</v>
      </c>
      <c r="JJ145" s="232" t="s">
        <v>3320</v>
      </c>
      <c r="JK145" s="233" t="s">
        <v>202</v>
      </c>
      <c r="JL145" s="235"/>
      <c r="JM145" s="235"/>
      <c r="JN145" s="235"/>
      <c r="JO145" s="232">
        <v>7</v>
      </c>
      <c r="JP145" s="232">
        <v>0</v>
      </c>
      <c r="JQ145" s="233"/>
      <c r="JR145" s="233"/>
      <c r="JS145" s="233"/>
      <c r="JT145" s="233"/>
      <c r="JU145" s="233"/>
      <c r="JV145" s="233"/>
      <c r="JW145" s="233"/>
      <c r="JX145" s="233"/>
      <c r="JY145" s="233"/>
      <c r="JZ145" s="233"/>
      <c r="KA145" s="233"/>
      <c r="KB145" s="233"/>
      <c r="KC145" s="233"/>
      <c r="KD145" s="233"/>
      <c r="KE145" s="233"/>
      <c r="KF145" s="233"/>
      <c r="KG145" s="233"/>
      <c r="KH145" s="233"/>
      <c r="KI145" s="233"/>
      <c r="KJ145" s="233"/>
      <c r="KK145" s="233"/>
      <c r="KL145" s="233"/>
      <c r="KM145" s="233"/>
      <c r="KN145" s="232" t="s">
        <v>3320</v>
      </c>
      <c r="KO145" s="232" t="s">
        <v>3320</v>
      </c>
      <c r="KP145" s="232" t="s">
        <v>3320</v>
      </c>
      <c r="KQ145" s="235"/>
      <c r="KR145" s="235"/>
      <c r="KS145" s="235"/>
      <c r="KT145" s="233"/>
      <c r="KU145" s="235"/>
      <c r="KV145" s="235"/>
      <c r="KW145" s="235"/>
      <c r="KX145" s="233"/>
      <c r="KY145" s="232">
        <v>79.2</v>
      </c>
      <c r="KZ145" s="236">
        <v>0</v>
      </c>
      <c r="LA145" s="235"/>
      <c r="LB145" s="232">
        <v>0</v>
      </c>
      <c r="LC145" s="233"/>
      <c r="LD145" s="235"/>
      <c r="LE145" s="235"/>
      <c r="LF145" s="235"/>
    </row>
    <row r="146" spans="1:318" ht="49.5" customHeight="1" thickBot="1">
      <c r="A146" s="231" t="s">
        <v>5638</v>
      </c>
      <c r="B146" s="232">
        <v>819</v>
      </c>
      <c r="C146" s="233" t="s">
        <v>8720</v>
      </c>
      <c r="D146" s="233" t="s">
        <v>8721</v>
      </c>
      <c r="E146" s="232">
        <v>819</v>
      </c>
      <c r="F146" s="235"/>
      <c r="G146" s="233" t="s">
        <v>8722</v>
      </c>
      <c r="H146" s="233" t="s">
        <v>8723</v>
      </c>
      <c r="I146" s="234">
        <v>4</v>
      </c>
      <c r="J146" s="235"/>
      <c r="K146" s="234" t="s">
        <v>202</v>
      </c>
      <c r="L146" s="235"/>
      <c r="M146" s="234">
        <v>4</v>
      </c>
      <c r="N146" s="235"/>
      <c r="O146" s="235"/>
      <c r="P146" s="235"/>
      <c r="Q146" s="235"/>
      <c r="R146" s="234" t="s">
        <v>202</v>
      </c>
      <c r="S146" s="235"/>
      <c r="T146" s="235"/>
      <c r="U146" s="235"/>
      <c r="V146" s="233" t="s">
        <v>8724</v>
      </c>
      <c r="W146" s="233" t="s">
        <v>5643</v>
      </c>
      <c r="X146" s="232">
        <v>1</v>
      </c>
      <c r="Y146" s="232">
        <v>200</v>
      </c>
      <c r="Z146" s="236">
        <v>0</v>
      </c>
      <c r="AA146" s="236">
        <v>0</v>
      </c>
      <c r="AB146" s="232">
        <v>1</v>
      </c>
      <c r="AC146" s="233" t="s">
        <v>6660</v>
      </c>
      <c r="AD146" s="233" t="s">
        <v>6661</v>
      </c>
      <c r="AE146" s="234" t="s">
        <v>5645</v>
      </c>
      <c r="AF146" s="233" t="s">
        <v>5646</v>
      </c>
      <c r="AG146" s="234" t="s">
        <v>5645</v>
      </c>
      <c r="AH146" s="233" t="s">
        <v>6660</v>
      </c>
      <c r="AI146" s="233" t="s">
        <v>6662</v>
      </c>
      <c r="AJ146" s="233" t="s">
        <v>8725</v>
      </c>
      <c r="AK146" s="233" t="s">
        <v>5698</v>
      </c>
      <c r="AL146" s="233" t="s">
        <v>8726</v>
      </c>
      <c r="AM146" s="233" t="s">
        <v>8727</v>
      </c>
      <c r="AN146" s="233" t="s">
        <v>3320</v>
      </c>
      <c r="AO146" s="233" t="s">
        <v>8728</v>
      </c>
      <c r="AP146" s="233" t="s">
        <v>5698</v>
      </c>
      <c r="AQ146" s="233" t="s">
        <v>8729</v>
      </c>
      <c r="AR146" s="233" t="s">
        <v>8730</v>
      </c>
      <c r="AS146" s="233" t="s">
        <v>6669</v>
      </c>
      <c r="AT146" s="233" t="s">
        <v>733</v>
      </c>
      <c r="AU146" s="233" t="s">
        <v>733</v>
      </c>
      <c r="AV146" s="233" t="s">
        <v>733</v>
      </c>
      <c r="AW146" s="233" t="s">
        <v>3320</v>
      </c>
      <c r="AX146" s="233" t="s">
        <v>6670</v>
      </c>
      <c r="AY146" s="233" t="s">
        <v>733</v>
      </c>
      <c r="AZ146" s="233" t="s">
        <v>8731</v>
      </c>
      <c r="BA146" s="233" t="s">
        <v>6672</v>
      </c>
      <c r="BB146" s="233" t="s">
        <v>6673</v>
      </c>
      <c r="BC146" s="233" t="s">
        <v>6674</v>
      </c>
      <c r="BD146" s="233" t="s">
        <v>6814</v>
      </c>
      <c r="BE146" s="233" t="s">
        <v>8732</v>
      </c>
      <c r="BF146" s="234" t="s">
        <v>1214</v>
      </c>
      <c r="BG146" s="233" t="s">
        <v>3320</v>
      </c>
      <c r="BH146" s="233" t="s">
        <v>5955</v>
      </c>
      <c r="BI146" s="233" t="s">
        <v>5955</v>
      </c>
      <c r="BJ146" s="233" t="s">
        <v>6587</v>
      </c>
      <c r="BK146" s="233" t="s">
        <v>8733</v>
      </c>
      <c r="BL146" s="234">
        <v>230</v>
      </c>
      <c r="BM146" s="233" t="s">
        <v>5712</v>
      </c>
      <c r="BN146" s="237">
        <v>47087</v>
      </c>
      <c r="BO146" s="232">
        <v>24</v>
      </c>
      <c r="BP146" s="232">
        <v>2028</v>
      </c>
      <c r="BQ146" s="232">
        <v>200</v>
      </c>
      <c r="BR146" s="234">
        <v>200</v>
      </c>
      <c r="BS146" s="233" t="s">
        <v>5666</v>
      </c>
      <c r="BT146" s="232">
        <v>51</v>
      </c>
      <c r="BU146" s="234">
        <v>547.04</v>
      </c>
      <c r="BV146" s="238">
        <v>0.31</v>
      </c>
      <c r="BW146" s="239" t="s">
        <v>910</v>
      </c>
      <c r="BX146" s="233" t="s">
        <v>733</v>
      </c>
      <c r="BY146" s="235"/>
      <c r="BZ146" s="232">
        <v>23.99</v>
      </c>
      <c r="CA146" s="233" t="s">
        <v>733</v>
      </c>
      <c r="CB146" s="232">
        <v>700</v>
      </c>
      <c r="CC146" s="233" t="s">
        <v>5667</v>
      </c>
      <c r="CD146" s="233" t="s">
        <v>5801</v>
      </c>
      <c r="CE146" s="233" t="s">
        <v>3320</v>
      </c>
      <c r="CF146" s="233" t="s">
        <v>733</v>
      </c>
      <c r="CG146" s="233" t="s">
        <v>1214</v>
      </c>
      <c r="CH146" s="232">
        <v>2102</v>
      </c>
      <c r="CI146" s="233" t="s">
        <v>3320</v>
      </c>
      <c r="CJ146" s="233" t="s">
        <v>8112</v>
      </c>
      <c r="CK146" s="232">
        <v>365</v>
      </c>
      <c r="CL146" s="232">
        <v>94.5</v>
      </c>
      <c r="CM146" s="232">
        <v>99</v>
      </c>
      <c r="CN146" s="232">
        <v>30</v>
      </c>
      <c r="CO146" s="237">
        <v>46356</v>
      </c>
      <c r="CP146" s="232">
        <v>2026</v>
      </c>
      <c r="CQ146" s="232">
        <v>1.45</v>
      </c>
      <c r="CR146" s="232">
        <v>8</v>
      </c>
      <c r="CS146" s="233" t="s">
        <v>8113</v>
      </c>
      <c r="CT146" s="232">
        <v>2700000</v>
      </c>
      <c r="CU146" s="233" t="s">
        <v>3320</v>
      </c>
      <c r="CV146" s="233" t="s">
        <v>3320</v>
      </c>
      <c r="CW146" s="233" t="s">
        <v>3320</v>
      </c>
      <c r="CX146" s="233" t="s">
        <v>3320</v>
      </c>
      <c r="CY146" s="233" t="s">
        <v>3320</v>
      </c>
      <c r="CZ146" s="233" t="s">
        <v>3320</v>
      </c>
      <c r="DA146" s="233" t="s">
        <v>3320</v>
      </c>
      <c r="DB146" s="233" t="s">
        <v>3320</v>
      </c>
      <c r="DC146" s="233" t="s">
        <v>3320</v>
      </c>
      <c r="DD146" s="233" t="s">
        <v>3320</v>
      </c>
      <c r="DE146" s="235"/>
      <c r="DF146" s="233" t="s">
        <v>3320</v>
      </c>
      <c r="DG146" s="233" t="s">
        <v>3320</v>
      </c>
      <c r="DH146" s="233" t="s">
        <v>3320</v>
      </c>
      <c r="DI146" s="233" t="s">
        <v>3320</v>
      </c>
      <c r="DJ146" s="233" t="s">
        <v>3320</v>
      </c>
      <c r="DK146" s="233" t="s">
        <v>3320</v>
      </c>
      <c r="DL146" s="235"/>
      <c r="DM146" s="233" t="s">
        <v>3320</v>
      </c>
      <c r="DN146" s="233" t="s">
        <v>3320</v>
      </c>
      <c r="DO146" s="233" t="s">
        <v>3320</v>
      </c>
      <c r="DP146" s="235"/>
      <c r="DQ146" s="233" t="s">
        <v>3320</v>
      </c>
      <c r="DR146" s="233" t="s">
        <v>3320</v>
      </c>
      <c r="DS146" s="233" t="s">
        <v>3320</v>
      </c>
      <c r="DT146" s="233" t="s">
        <v>3320</v>
      </c>
      <c r="DU146" s="233" t="s">
        <v>3320</v>
      </c>
      <c r="DV146" s="233" t="s">
        <v>3320</v>
      </c>
      <c r="DW146" s="233" t="s">
        <v>3320</v>
      </c>
      <c r="DX146" s="233" t="s">
        <v>3320</v>
      </c>
      <c r="DY146" s="233" t="s">
        <v>3320</v>
      </c>
      <c r="DZ146" s="233" t="s">
        <v>3320</v>
      </c>
      <c r="EA146" s="233" t="s">
        <v>3320</v>
      </c>
      <c r="EB146" s="233" t="s">
        <v>3320</v>
      </c>
      <c r="EC146" s="233" t="s">
        <v>3320</v>
      </c>
      <c r="ED146" s="233" t="s">
        <v>3320</v>
      </c>
      <c r="EE146" s="233" t="s">
        <v>3320</v>
      </c>
      <c r="EF146" s="233" t="s">
        <v>3320</v>
      </c>
      <c r="EG146" s="233" t="s">
        <v>3320</v>
      </c>
      <c r="EH146" s="233" t="s">
        <v>3320</v>
      </c>
      <c r="EI146" s="233" t="s">
        <v>3320</v>
      </c>
      <c r="EJ146" s="233" t="s">
        <v>3320</v>
      </c>
      <c r="EK146" s="233" t="s">
        <v>3320</v>
      </c>
      <c r="EL146" s="233" t="s">
        <v>3320</v>
      </c>
      <c r="EM146" s="233" t="s">
        <v>3320</v>
      </c>
      <c r="EN146" s="233" t="s">
        <v>3320</v>
      </c>
      <c r="EO146" s="233" t="s">
        <v>3320</v>
      </c>
      <c r="EP146" s="233" t="s">
        <v>3320</v>
      </c>
      <c r="EQ146" s="233" t="s">
        <v>3320</v>
      </c>
      <c r="ER146" s="233" t="s">
        <v>3320</v>
      </c>
      <c r="ES146" s="233" t="s">
        <v>3320</v>
      </c>
      <c r="ET146" s="233" t="s">
        <v>3320</v>
      </c>
      <c r="EU146" s="233" t="s">
        <v>3320</v>
      </c>
      <c r="EV146" s="233" t="s">
        <v>3320</v>
      </c>
      <c r="EW146" s="233" t="s">
        <v>3320</v>
      </c>
      <c r="EX146" s="233" t="s">
        <v>3320</v>
      </c>
      <c r="EY146" s="233" t="s">
        <v>3320</v>
      </c>
      <c r="EZ146" s="233" t="s">
        <v>3320</v>
      </c>
      <c r="FA146" s="233" t="s">
        <v>3320</v>
      </c>
      <c r="FB146" s="233" t="s">
        <v>3320</v>
      </c>
      <c r="FC146" s="233" t="s">
        <v>3320</v>
      </c>
      <c r="FD146" s="233" t="s">
        <v>3320</v>
      </c>
      <c r="FE146" s="233" t="s">
        <v>3320</v>
      </c>
      <c r="FF146" s="233" t="s">
        <v>3320</v>
      </c>
      <c r="FG146" s="233" t="s">
        <v>3320</v>
      </c>
      <c r="FH146" s="233" t="s">
        <v>3320</v>
      </c>
      <c r="FI146" s="233" t="s">
        <v>3320</v>
      </c>
      <c r="FJ146" s="233" t="s">
        <v>3320</v>
      </c>
      <c r="FK146" s="233" t="s">
        <v>3320</v>
      </c>
      <c r="FL146" s="233" t="s">
        <v>3320</v>
      </c>
      <c r="FM146" s="233" t="s">
        <v>3320</v>
      </c>
      <c r="FN146" s="240">
        <v>280300000</v>
      </c>
      <c r="FO146" s="232">
        <v>280</v>
      </c>
      <c r="FP146" s="233" t="s">
        <v>1214</v>
      </c>
      <c r="FQ146" s="233" t="s">
        <v>733</v>
      </c>
      <c r="FR146" s="233" t="s">
        <v>733</v>
      </c>
      <c r="FS146" s="233" t="s">
        <v>733</v>
      </c>
      <c r="FT146" s="233" t="s">
        <v>1126</v>
      </c>
      <c r="FU146" s="233" t="s">
        <v>8734</v>
      </c>
      <c r="FV146" s="233" t="s">
        <v>8735</v>
      </c>
      <c r="FW146" s="241" t="s">
        <v>8733</v>
      </c>
      <c r="FX146" s="242">
        <v>230</v>
      </c>
      <c r="FY146" s="233" t="s">
        <v>8736</v>
      </c>
      <c r="FZ146" s="240">
        <v>219469000</v>
      </c>
      <c r="GA146" s="240">
        <v>56000000</v>
      </c>
      <c r="GB146" s="232">
        <v>372</v>
      </c>
      <c r="GC146" s="232">
        <v>489</v>
      </c>
      <c r="GD146" s="233" t="s">
        <v>8737</v>
      </c>
      <c r="GE146" s="233" t="s">
        <v>733</v>
      </c>
      <c r="GF146" s="233" t="s">
        <v>733</v>
      </c>
      <c r="GG146" s="233" t="s">
        <v>8738</v>
      </c>
      <c r="GH146" s="233" t="s">
        <v>733</v>
      </c>
      <c r="GI146" s="233" t="s">
        <v>733</v>
      </c>
      <c r="GJ146" s="233" t="s">
        <v>733</v>
      </c>
      <c r="GK146" s="233" t="s">
        <v>733</v>
      </c>
      <c r="GL146" s="233" t="s">
        <v>733</v>
      </c>
      <c r="GM146" s="243" t="s">
        <v>5676</v>
      </c>
      <c r="GN146" s="233" t="s">
        <v>3320</v>
      </c>
      <c r="GO146" s="233" t="s">
        <v>733</v>
      </c>
      <c r="GP146" s="233" t="s">
        <v>5721</v>
      </c>
      <c r="GQ146" s="233" t="s">
        <v>733</v>
      </c>
      <c r="GR146" s="233" t="s">
        <v>5679</v>
      </c>
      <c r="GS146" s="233" t="s">
        <v>3320</v>
      </c>
      <c r="GT146" s="233" t="s">
        <v>3320</v>
      </c>
      <c r="GU146" s="232">
        <v>1.1000000000000001</v>
      </c>
      <c r="GV146" s="233" t="s">
        <v>1214</v>
      </c>
      <c r="GW146" s="233" t="s">
        <v>1214</v>
      </c>
      <c r="GX146" s="233" t="s">
        <v>3320</v>
      </c>
      <c r="GY146" s="233" t="s">
        <v>733</v>
      </c>
      <c r="GZ146" s="233" t="s">
        <v>3320</v>
      </c>
      <c r="HA146" s="233" t="s">
        <v>8739</v>
      </c>
      <c r="HB146" s="233" t="s">
        <v>8740</v>
      </c>
      <c r="HC146" s="233" t="s">
        <v>5952</v>
      </c>
      <c r="HD146" s="233" t="s">
        <v>5684</v>
      </c>
      <c r="HE146" s="233" t="s">
        <v>5684</v>
      </c>
      <c r="HF146" s="233" t="s">
        <v>733</v>
      </c>
      <c r="HG146" s="233" t="s">
        <v>1214</v>
      </c>
      <c r="HH146" s="244">
        <v>46079.466747685183</v>
      </c>
      <c r="HI146" s="244">
        <v>46083.982905092591</v>
      </c>
      <c r="HJ146" s="233" t="s">
        <v>5685</v>
      </c>
      <c r="HK146" s="233" t="s">
        <v>3320</v>
      </c>
      <c r="HL146" s="233" t="s">
        <v>3320</v>
      </c>
      <c r="HM146" s="233" t="s">
        <v>3320</v>
      </c>
      <c r="HN146" s="233" t="s">
        <v>3320</v>
      </c>
      <c r="HO146" s="233" t="s">
        <v>3320</v>
      </c>
      <c r="HP146" s="233" t="s">
        <v>3320</v>
      </c>
      <c r="HQ146" s="233" t="s">
        <v>3320</v>
      </c>
      <c r="HR146" s="233" t="s">
        <v>3320</v>
      </c>
      <c r="HS146" s="233" t="s">
        <v>3320</v>
      </c>
      <c r="HT146" s="233" t="s">
        <v>3320</v>
      </c>
      <c r="HU146" s="233" t="s">
        <v>3320</v>
      </c>
      <c r="HV146" s="233" t="s">
        <v>3320</v>
      </c>
      <c r="HW146" s="233" t="s">
        <v>3320</v>
      </c>
      <c r="HX146" s="233" t="s">
        <v>3320</v>
      </c>
      <c r="HY146" s="233" t="s">
        <v>3320</v>
      </c>
      <c r="HZ146" s="233" t="s">
        <v>3320</v>
      </c>
      <c r="IA146" s="233" t="s">
        <v>3320</v>
      </c>
      <c r="IB146" s="233" t="s">
        <v>3320</v>
      </c>
      <c r="IC146" s="233" t="s">
        <v>3320</v>
      </c>
      <c r="ID146" s="233" t="s">
        <v>3320</v>
      </c>
      <c r="IE146" s="233" t="s">
        <v>3320</v>
      </c>
      <c r="IF146" s="233" t="s">
        <v>3320</v>
      </c>
      <c r="IG146" s="233" t="s">
        <v>3320</v>
      </c>
      <c r="IH146" s="233" t="s">
        <v>3320</v>
      </c>
      <c r="II146" s="233" t="s">
        <v>3320</v>
      </c>
      <c r="IJ146" s="233" t="s">
        <v>3320</v>
      </c>
      <c r="IK146" s="233" t="s">
        <v>3320</v>
      </c>
      <c r="IL146" s="233" t="s">
        <v>3320</v>
      </c>
      <c r="IM146" s="233" t="s">
        <v>3320</v>
      </c>
      <c r="IN146" s="233" t="s">
        <v>3320</v>
      </c>
      <c r="IO146" s="233" t="s">
        <v>3320</v>
      </c>
      <c r="IP146" s="233" t="s">
        <v>3320</v>
      </c>
      <c r="IQ146" s="233" t="s">
        <v>3320</v>
      </c>
      <c r="IR146" s="233" t="s">
        <v>3320</v>
      </c>
      <c r="IS146" s="233" t="s">
        <v>3320</v>
      </c>
      <c r="IT146" s="233" t="s">
        <v>3320</v>
      </c>
      <c r="IU146" s="233" t="s">
        <v>3320</v>
      </c>
      <c r="IV146" s="233" t="s">
        <v>3320</v>
      </c>
      <c r="IW146" s="249" t="s">
        <v>8652</v>
      </c>
      <c r="IX146" s="250" t="s">
        <v>3320</v>
      </c>
      <c r="IY146" s="250" t="s">
        <v>3320</v>
      </c>
      <c r="IZ146" s="249" t="s">
        <v>5967</v>
      </c>
      <c r="JA146" s="235"/>
      <c r="JB146" s="233"/>
      <c r="JC146" s="233"/>
      <c r="JD146" s="233"/>
      <c r="JE146" s="235"/>
      <c r="JF146" s="232" t="s">
        <v>3320</v>
      </c>
      <c r="JG146" s="232" t="s">
        <v>3320</v>
      </c>
      <c r="JH146" s="232" t="s">
        <v>3320</v>
      </c>
      <c r="JI146" s="232" t="s">
        <v>3320</v>
      </c>
      <c r="JJ146" s="232" t="s">
        <v>3320</v>
      </c>
      <c r="JK146" s="233" t="s">
        <v>202</v>
      </c>
      <c r="JL146" s="235"/>
      <c r="JM146" s="235"/>
      <c r="JN146" s="235"/>
      <c r="JO146" s="232">
        <v>5</v>
      </c>
      <c r="JP146" s="232">
        <v>0</v>
      </c>
      <c r="JQ146" s="233"/>
      <c r="JR146" s="233"/>
      <c r="JS146" s="233"/>
      <c r="JT146" s="233"/>
      <c r="JU146" s="233"/>
      <c r="JV146" s="233"/>
      <c r="JW146" s="233"/>
      <c r="JX146" s="233"/>
      <c r="JY146" s="233"/>
      <c r="JZ146" s="233"/>
      <c r="KA146" s="233"/>
      <c r="KB146" s="233"/>
      <c r="KC146" s="233"/>
      <c r="KD146" s="233"/>
      <c r="KE146" s="233"/>
      <c r="KF146" s="233"/>
      <c r="KG146" s="233"/>
      <c r="KH146" s="233"/>
      <c r="KI146" s="233"/>
      <c r="KJ146" s="233"/>
      <c r="KK146" s="233"/>
      <c r="KL146" s="233"/>
      <c r="KM146" s="233"/>
      <c r="KN146" s="232" t="s">
        <v>3320</v>
      </c>
      <c r="KO146" s="232" t="s">
        <v>3320</v>
      </c>
      <c r="KP146" s="232" t="s">
        <v>3320</v>
      </c>
      <c r="KQ146" s="235"/>
      <c r="KR146" s="235"/>
      <c r="KS146" s="235"/>
      <c r="KT146" s="233"/>
      <c r="KU146" s="235"/>
      <c r="KV146" s="235"/>
      <c r="KW146" s="235"/>
      <c r="KX146" s="233"/>
      <c r="KY146" s="232">
        <v>200</v>
      </c>
      <c r="KZ146" s="236">
        <v>0</v>
      </c>
      <c r="LA146" s="235"/>
      <c r="LB146" s="232">
        <v>0</v>
      </c>
      <c r="LC146" s="233"/>
      <c r="LD146" s="235"/>
      <c r="LE146" s="235"/>
      <c r="LF146" s="235"/>
    </row>
    <row r="147" spans="1:318" ht="49.5" customHeight="1" thickBot="1">
      <c r="A147" s="231" t="s">
        <v>5638</v>
      </c>
      <c r="B147" s="232">
        <v>1065</v>
      </c>
      <c r="C147" s="233" t="s">
        <v>8741</v>
      </c>
      <c r="D147" s="233" t="s">
        <v>8742</v>
      </c>
      <c r="E147" s="232">
        <v>1065</v>
      </c>
      <c r="F147" s="235"/>
      <c r="G147" s="233" t="s">
        <v>8743</v>
      </c>
      <c r="H147" s="233" t="s">
        <v>7432</v>
      </c>
      <c r="I147" s="234">
        <v>4</v>
      </c>
      <c r="J147" s="235"/>
      <c r="K147" s="234" t="s">
        <v>202</v>
      </c>
      <c r="L147" s="235"/>
      <c r="M147" s="234">
        <v>4</v>
      </c>
      <c r="N147" s="235"/>
      <c r="O147" s="235"/>
      <c r="P147" s="235"/>
      <c r="Q147" s="235"/>
      <c r="R147" s="234" t="s">
        <v>202</v>
      </c>
      <c r="S147" s="235"/>
      <c r="T147" s="235"/>
      <c r="U147" s="235"/>
      <c r="V147" s="233" t="s">
        <v>8744</v>
      </c>
      <c r="W147" s="233" t="s">
        <v>5916</v>
      </c>
      <c r="X147" s="232">
        <v>1.5</v>
      </c>
      <c r="Y147" s="232">
        <v>235.71</v>
      </c>
      <c r="Z147" s="236">
        <v>0</v>
      </c>
      <c r="AA147" s="236">
        <v>0</v>
      </c>
      <c r="AB147" s="232">
        <v>1</v>
      </c>
      <c r="AC147" s="233" t="s">
        <v>8745</v>
      </c>
      <c r="AD147" s="233" t="s">
        <v>8746</v>
      </c>
      <c r="AE147" s="234" t="s">
        <v>5645</v>
      </c>
      <c r="AF147" s="233" t="s">
        <v>5646</v>
      </c>
      <c r="AG147" s="234" t="s">
        <v>5645</v>
      </c>
      <c r="AH147" s="233" t="s">
        <v>8745</v>
      </c>
      <c r="AI147" s="233" t="s">
        <v>5698</v>
      </c>
      <c r="AJ147" s="233" t="s">
        <v>8747</v>
      </c>
      <c r="AK147" s="233" t="s">
        <v>7433</v>
      </c>
      <c r="AL147" s="233" t="s">
        <v>8748</v>
      </c>
      <c r="AM147" s="233" t="s">
        <v>8749</v>
      </c>
      <c r="AN147" s="233" t="s">
        <v>7432</v>
      </c>
      <c r="AO147" s="233" t="s">
        <v>8750</v>
      </c>
      <c r="AP147" s="233" t="s">
        <v>8751</v>
      </c>
      <c r="AQ147" s="233" t="s">
        <v>7438</v>
      </c>
      <c r="AR147" s="233" t="s">
        <v>7439</v>
      </c>
      <c r="AS147" s="233" t="s">
        <v>7440</v>
      </c>
      <c r="AT147" s="233" t="s">
        <v>733</v>
      </c>
      <c r="AU147" s="233" t="s">
        <v>733</v>
      </c>
      <c r="AV147" s="233" t="s">
        <v>733</v>
      </c>
      <c r="AW147" s="233" t="s">
        <v>3320</v>
      </c>
      <c r="AX147" s="233" t="s">
        <v>7441</v>
      </c>
      <c r="AY147" s="233" t="s">
        <v>733</v>
      </c>
      <c r="AZ147" s="233" t="s">
        <v>8752</v>
      </c>
      <c r="BA147" s="233" t="s">
        <v>7443</v>
      </c>
      <c r="BB147" s="233" t="s">
        <v>7444</v>
      </c>
      <c r="BC147" s="233" t="s">
        <v>7445</v>
      </c>
      <c r="BD147" s="233" t="s">
        <v>8753</v>
      </c>
      <c r="BE147" s="233" t="s">
        <v>8754</v>
      </c>
      <c r="BF147" s="234" t="s">
        <v>1214</v>
      </c>
      <c r="BG147" s="233" t="s">
        <v>3320</v>
      </c>
      <c r="BH147" s="233" t="s">
        <v>2043</v>
      </c>
      <c r="BI147" s="233" t="s">
        <v>2043</v>
      </c>
      <c r="BJ147" s="233" t="s">
        <v>3589</v>
      </c>
      <c r="BK147" s="233" t="s">
        <v>8755</v>
      </c>
      <c r="BL147" s="234">
        <v>138</v>
      </c>
      <c r="BM147" s="233" t="s">
        <v>6612</v>
      </c>
      <c r="BN147" s="237">
        <v>46910</v>
      </c>
      <c r="BO147" s="232">
        <v>14</v>
      </c>
      <c r="BP147" s="232">
        <v>2028</v>
      </c>
      <c r="BQ147" s="232">
        <v>157.13999999999999</v>
      </c>
      <c r="BR147" s="234">
        <v>157.13999999999999</v>
      </c>
      <c r="BS147" s="233" t="s">
        <v>5666</v>
      </c>
      <c r="BT147" s="232">
        <v>35</v>
      </c>
      <c r="BU147" s="234">
        <v>560.5</v>
      </c>
      <c r="BV147" s="238">
        <v>0.41</v>
      </c>
      <c r="BW147" s="239" t="s">
        <v>910</v>
      </c>
      <c r="BX147" s="233" t="s">
        <v>733</v>
      </c>
      <c r="BY147" s="235"/>
      <c r="BZ147" s="233" t="s">
        <v>3320</v>
      </c>
      <c r="CA147" s="233" t="s">
        <v>3320</v>
      </c>
      <c r="CB147" s="233" t="s">
        <v>3320</v>
      </c>
      <c r="CC147" s="233" t="s">
        <v>3320</v>
      </c>
      <c r="CD147" s="233" t="s">
        <v>3320</v>
      </c>
      <c r="CE147" s="233" t="s">
        <v>3320</v>
      </c>
      <c r="CF147" s="233" t="s">
        <v>3320</v>
      </c>
      <c r="CG147" s="233" t="s">
        <v>3320</v>
      </c>
      <c r="CH147" s="233" t="s">
        <v>3320</v>
      </c>
      <c r="CI147" s="233" t="s">
        <v>3320</v>
      </c>
      <c r="CJ147" s="235"/>
      <c r="CK147" s="233" t="s">
        <v>3320</v>
      </c>
      <c r="CL147" s="233" t="s">
        <v>3320</v>
      </c>
      <c r="CM147" s="233" t="s">
        <v>3320</v>
      </c>
      <c r="CN147" s="233" t="s">
        <v>3320</v>
      </c>
      <c r="CO147" s="233" t="s">
        <v>3320</v>
      </c>
      <c r="CP147" s="235"/>
      <c r="CQ147" s="233" t="s">
        <v>3320</v>
      </c>
      <c r="CR147" s="233" t="s">
        <v>3320</v>
      </c>
      <c r="CS147" s="233" t="s">
        <v>3320</v>
      </c>
      <c r="CT147" s="233" t="s">
        <v>3320</v>
      </c>
      <c r="CU147" s="232">
        <v>4.5</v>
      </c>
      <c r="CV147" s="232">
        <v>10.5</v>
      </c>
      <c r="CW147" s="233" t="s">
        <v>733</v>
      </c>
      <c r="CX147" s="233" t="s">
        <v>5937</v>
      </c>
      <c r="CY147" s="232">
        <v>39.5</v>
      </c>
      <c r="CZ147" s="233" t="s">
        <v>733</v>
      </c>
      <c r="DA147" s="233" t="s">
        <v>733</v>
      </c>
      <c r="DB147" s="233" t="s">
        <v>733</v>
      </c>
      <c r="DC147" s="232">
        <v>3460</v>
      </c>
      <c r="DD147" s="232">
        <v>3105</v>
      </c>
      <c r="DE147" s="233" t="s">
        <v>8756</v>
      </c>
      <c r="DF147" s="232">
        <v>365</v>
      </c>
      <c r="DG147" s="232">
        <v>91.8</v>
      </c>
      <c r="DH147" s="232">
        <v>98</v>
      </c>
      <c r="DI147" s="232">
        <v>20</v>
      </c>
      <c r="DJ147" s="237">
        <v>46373</v>
      </c>
      <c r="DK147" s="232">
        <v>0.05</v>
      </c>
      <c r="DL147" s="232">
        <v>2026</v>
      </c>
      <c r="DM147" s="232">
        <v>7</v>
      </c>
      <c r="DN147" s="233" t="s">
        <v>8757</v>
      </c>
      <c r="DO147" s="232">
        <v>260.3</v>
      </c>
      <c r="DP147" s="235"/>
      <c r="DQ147" s="233" t="s">
        <v>3320</v>
      </c>
      <c r="DR147" s="233" t="s">
        <v>3320</v>
      </c>
      <c r="DS147" s="233" t="s">
        <v>3320</v>
      </c>
      <c r="DT147" s="233" t="s">
        <v>3320</v>
      </c>
      <c r="DU147" s="233" t="s">
        <v>3320</v>
      </c>
      <c r="DV147" s="233" t="s">
        <v>3320</v>
      </c>
      <c r="DW147" s="233" t="s">
        <v>3320</v>
      </c>
      <c r="DX147" s="233" t="s">
        <v>3320</v>
      </c>
      <c r="DY147" s="233" t="s">
        <v>3320</v>
      </c>
      <c r="DZ147" s="233" t="s">
        <v>3320</v>
      </c>
      <c r="EA147" s="233" t="s">
        <v>3320</v>
      </c>
      <c r="EB147" s="233" t="s">
        <v>3320</v>
      </c>
      <c r="EC147" s="233" t="s">
        <v>3320</v>
      </c>
      <c r="ED147" s="233" t="s">
        <v>3320</v>
      </c>
      <c r="EE147" s="233" t="s">
        <v>3320</v>
      </c>
      <c r="EF147" s="233" t="s">
        <v>3320</v>
      </c>
      <c r="EG147" s="233" t="s">
        <v>3320</v>
      </c>
      <c r="EH147" s="233" t="s">
        <v>3320</v>
      </c>
      <c r="EI147" s="233" t="s">
        <v>3320</v>
      </c>
      <c r="EJ147" s="233" t="s">
        <v>3320</v>
      </c>
      <c r="EK147" s="233" t="s">
        <v>3320</v>
      </c>
      <c r="EL147" s="233" t="s">
        <v>3320</v>
      </c>
      <c r="EM147" s="233" t="s">
        <v>3320</v>
      </c>
      <c r="EN147" s="233" t="s">
        <v>3320</v>
      </c>
      <c r="EO147" s="233" t="s">
        <v>3320</v>
      </c>
      <c r="EP147" s="233" t="s">
        <v>3320</v>
      </c>
      <c r="EQ147" s="233" t="s">
        <v>3320</v>
      </c>
      <c r="ER147" s="233" t="s">
        <v>3320</v>
      </c>
      <c r="ES147" s="233" t="s">
        <v>3320</v>
      </c>
      <c r="ET147" s="233" t="s">
        <v>3320</v>
      </c>
      <c r="EU147" s="233" t="s">
        <v>3320</v>
      </c>
      <c r="EV147" s="233" t="s">
        <v>3320</v>
      </c>
      <c r="EW147" s="233" t="s">
        <v>3320</v>
      </c>
      <c r="EX147" s="233" t="s">
        <v>3320</v>
      </c>
      <c r="EY147" s="233" t="s">
        <v>3320</v>
      </c>
      <c r="EZ147" s="233" t="s">
        <v>3320</v>
      </c>
      <c r="FA147" s="233" t="s">
        <v>3320</v>
      </c>
      <c r="FB147" s="233" t="s">
        <v>3320</v>
      </c>
      <c r="FC147" s="233" t="s">
        <v>3320</v>
      </c>
      <c r="FD147" s="233" t="s">
        <v>3320</v>
      </c>
      <c r="FE147" s="233" t="s">
        <v>3320</v>
      </c>
      <c r="FF147" s="233" t="s">
        <v>3320</v>
      </c>
      <c r="FG147" s="233" t="s">
        <v>3320</v>
      </c>
      <c r="FH147" s="233" t="s">
        <v>3320</v>
      </c>
      <c r="FI147" s="233" t="s">
        <v>3320</v>
      </c>
      <c r="FJ147" s="233" t="s">
        <v>3320</v>
      </c>
      <c r="FK147" s="233" t="s">
        <v>3320</v>
      </c>
      <c r="FL147" s="233" t="s">
        <v>3320</v>
      </c>
      <c r="FM147" s="233" t="s">
        <v>3320</v>
      </c>
      <c r="FN147" s="240">
        <v>346800000</v>
      </c>
      <c r="FO147" s="232">
        <v>347</v>
      </c>
      <c r="FP147" s="233" t="s">
        <v>733</v>
      </c>
      <c r="FQ147" s="233" t="s">
        <v>733</v>
      </c>
      <c r="FR147" s="233" t="s">
        <v>733</v>
      </c>
      <c r="FS147" s="233" t="s">
        <v>733</v>
      </c>
      <c r="FT147" s="233" t="s">
        <v>5218</v>
      </c>
      <c r="FU147" s="233" t="s">
        <v>8758</v>
      </c>
      <c r="FV147" s="233" t="s">
        <v>8759</v>
      </c>
      <c r="FW147" s="241" t="s">
        <v>8755</v>
      </c>
      <c r="FX147" s="242">
        <v>138</v>
      </c>
      <c r="FY147" s="233" t="s">
        <v>8760</v>
      </c>
      <c r="FZ147" s="240">
        <v>346800000</v>
      </c>
      <c r="GA147" s="240">
        <v>124800000</v>
      </c>
      <c r="GB147" s="240">
        <v>1391</v>
      </c>
      <c r="GC147" s="240">
        <v>2617</v>
      </c>
      <c r="GD147" s="233" t="s">
        <v>7441</v>
      </c>
      <c r="GE147" s="233" t="s">
        <v>733</v>
      </c>
      <c r="GF147" s="233" t="s">
        <v>733</v>
      </c>
      <c r="GG147" s="233" t="s">
        <v>8761</v>
      </c>
      <c r="GH147" s="233" t="s">
        <v>733</v>
      </c>
      <c r="GI147" s="233" t="s">
        <v>733</v>
      </c>
      <c r="GJ147" s="233" t="s">
        <v>733</v>
      </c>
      <c r="GK147" s="233" t="s">
        <v>733</v>
      </c>
      <c r="GL147" s="233" t="s">
        <v>733</v>
      </c>
      <c r="GM147" s="243" t="s">
        <v>5676</v>
      </c>
      <c r="GN147" s="233" t="s">
        <v>3320</v>
      </c>
      <c r="GO147" s="233" t="s">
        <v>733</v>
      </c>
      <c r="GP147" s="233" t="s">
        <v>5721</v>
      </c>
      <c r="GQ147" s="233" t="s">
        <v>1214</v>
      </c>
      <c r="GR147" s="233" t="s">
        <v>1214</v>
      </c>
      <c r="GS147" s="233" t="s">
        <v>3320</v>
      </c>
      <c r="GT147" s="233" t="s">
        <v>3320</v>
      </c>
      <c r="GU147" s="232">
        <v>0</v>
      </c>
      <c r="GV147" s="233" t="s">
        <v>1214</v>
      </c>
      <c r="GW147" s="233" t="s">
        <v>1214</v>
      </c>
      <c r="GX147" s="233" t="s">
        <v>3320</v>
      </c>
      <c r="GY147" s="233" t="s">
        <v>1214</v>
      </c>
      <c r="GZ147" s="233" t="s">
        <v>3320</v>
      </c>
      <c r="HA147" s="233" t="s">
        <v>3320</v>
      </c>
      <c r="HB147" s="233" t="s">
        <v>3320</v>
      </c>
      <c r="HC147" s="233" t="s">
        <v>3320</v>
      </c>
      <c r="HD147" s="233" t="s">
        <v>3320</v>
      </c>
      <c r="HE147" s="233" t="s">
        <v>3320</v>
      </c>
      <c r="HF147" s="233" t="s">
        <v>1214</v>
      </c>
      <c r="HG147" s="233" t="s">
        <v>1214</v>
      </c>
      <c r="HH147" s="244">
        <v>46083.76898148148</v>
      </c>
      <c r="HI147" s="244">
        <v>46083.969629629632</v>
      </c>
      <c r="HJ147" s="233" t="s">
        <v>5685</v>
      </c>
      <c r="HK147" s="233" t="s">
        <v>3320</v>
      </c>
      <c r="HL147" s="233" t="s">
        <v>3320</v>
      </c>
      <c r="HM147" s="233" t="s">
        <v>3320</v>
      </c>
      <c r="HN147" s="233" t="s">
        <v>3320</v>
      </c>
      <c r="HO147" s="233" t="s">
        <v>3320</v>
      </c>
      <c r="HP147" s="233" t="s">
        <v>3320</v>
      </c>
      <c r="HQ147" s="233" t="s">
        <v>3320</v>
      </c>
      <c r="HR147" s="233" t="s">
        <v>3320</v>
      </c>
      <c r="HS147" s="233" t="s">
        <v>3320</v>
      </c>
      <c r="HT147" s="233" t="s">
        <v>3320</v>
      </c>
      <c r="HU147" s="233" t="s">
        <v>3320</v>
      </c>
      <c r="HV147" s="233" t="s">
        <v>3320</v>
      </c>
      <c r="HW147" s="233" t="s">
        <v>3320</v>
      </c>
      <c r="HX147" s="233" t="s">
        <v>3320</v>
      </c>
      <c r="HY147" s="233" t="s">
        <v>3320</v>
      </c>
      <c r="HZ147" s="233" t="s">
        <v>3320</v>
      </c>
      <c r="IA147" s="233" t="s">
        <v>3320</v>
      </c>
      <c r="IB147" s="233" t="s">
        <v>3320</v>
      </c>
      <c r="IC147" s="233" t="s">
        <v>3320</v>
      </c>
      <c r="ID147" s="233" t="s">
        <v>3320</v>
      </c>
      <c r="IE147" s="233" t="s">
        <v>3320</v>
      </c>
      <c r="IF147" s="233" t="s">
        <v>3320</v>
      </c>
      <c r="IG147" s="233" t="s">
        <v>3320</v>
      </c>
      <c r="IH147" s="233" t="s">
        <v>3320</v>
      </c>
      <c r="II147" s="233" t="s">
        <v>3320</v>
      </c>
      <c r="IJ147" s="233" t="s">
        <v>3320</v>
      </c>
      <c r="IK147" s="233" t="s">
        <v>3320</v>
      </c>
      <c r="IL147" s="233" t="s">
        <v>3320</v>
      </c>
      <c r="IM147" s="233" t="s">
        <v>3320</v>
      </c>
      <c r="IN147" s="233" t="s">
        <v>3320</v>
      </c>
      <c r="IO147" s="233" t="s">
        <v>3320</v>
      </c>
      <c r="IP147" s="233" t="s">
        <v>3320</v>
      </c>
      <c r="IQ147" s="233" t="s">
        <v>3320</v>
      </c>
      <c r="IR147" s="233" t="s">
        <v>3320</v>
      </c>
      <c r="IS147" s="233" t="s">
        <v>3320</v>
      </c>
      <c r="IT147" s="233" t="s">
        <v>3320</v>
      </c>
      <c r="IU147" s="233" t="s">
        <v>3320</v>
      </c>
      <c r="IV147" s="233" t="s">
        <v>3320</v>
      </c>
      <c r="IW147" s="233" t="s">
        <v>5773</v>
      </c>
      <c r="IX147" s="234" t="s">
        <v>5774</v>
      </c>
      <c r="IY147" s="234" t="s">
        <v>5774</v>
      </c>
      <c r="IZ147" s="233" t="s">
        <v>5775</v>
      </c>
      <c r="JA147" s="235"/>
      <c r="JB147" s="233"/>
      <c r="JC147" s="233"/>
      <c r="JD147" s="233"/>
      <c r="JE147" s="235"/>
      <c r="JF147" s="232" t="s">
        <v>3320</v>
      </c>
      <c r="JG147" s="232" t="s">
        <v>3320</v>
      </c>
      <c r="JH147" s="232" t="s">
        <v>3320</v>
      </c>
      <c r="JI147" s="232" t="s">
        <v>3320</v>
      </c>
      <c r="JJ147" s="232" t="s">
        <v>3320</v>
      </c>
      <c r="JK147" s="233" t="s">
        <v>202</v>
      </c>
      <c r="JL147" s="235"/>
      <c r="JM147" s="235"/>
      <c r="JN147" s="235"/>
      <c r="JO147" s="232">
        <v>4</v>
      </c>
      <c r="JP147" s="232">
        <v>0</v>
      </c>
      <c r="JQ147" s="233"/>
      <c r="JR147" s="233"/>
      <c r="JS147" s="233"/>
      <c r="JT147" s="233"/>
      <c r="JU147" s="233"/>
      <c r="JV147" s="233"/>
      <c r="JW147" s="233"/>
      <c r="JX147" s="233"/>
      <c r="JY147" s="233"/>
      <c r="JZ147" s="233"/>
      <c r="KA147" s="233"/>
      <c r="KB147" s="233"/>
      <c r="KC147" s="233"/>
      <c r="KD147" s="233"/>
      <c r="KE147" s="233"/>
      <c r="KF147" s="233"/>
      <c r="KG147" s="233"/>
      <c r="KH147" s="233"/>
      <c r="KI147" s="233"/>
      <c r="KJ147" s="233"/>
      <c r="KK147" s="233"/>
      <c r="KL147" s="233"/>
      <c r="KM147" s="233"/>
      <c r="KN147" s="232" t="s">
        <v>3320</v>
      </c>
      <c r="KO147" s="232" t="s">
        <v>3320</v>
      </c>
      <c r="KP147" s="232" t="s">
        <v>3320</v>
      </c>
      <c r="KQ147" s="235"/>
      <c r="KR147" s="235"/>
      <c r="KS147" s="235"/>
      <c r="KT147" s="233"/>
      <c r="KU147" s="235"/>
      <c r="KV147" s="235"/>
      <c r="KW147" s="235"/>
      <c r="KX147" s="233"/>
      <c r="KY147" s="232">
        <v>235.71</v>
      </c>
      <c r="KZ147" s="236">
        <v>0</v>
      </c>
      <c r="LA147" s="235"/>
      <c r="LB147" s="232">
        <v>0</v>
      </c>
      <c r="LC147" s="233"/>
      <c r="LD147" s="235"/>
      <c r="LE147" s="235"/>
      <c r="LF147" s="235"/>
    </row>
    <row r="148" spans="1:318" ht="49.5" customHeight="1" thickBot="1">
      <c r="A148" s="231" t="s">
        <v>5638</v>
      </c>
      <c r="B148" s="232">
        <v>1103</v>
      </c>
      <c r="C148" s="233" t="s">
        <v>8762</v>
      </c>
      <c r="D148" s="233" t="s">
        <v>8763</v>
      </c>
      <c r="E148" s="232">
        <v>1103</v>
      </c>
      <c r="F148" s="235"/>
      <c r="G148" s="233" t="s">
        <v>8743</v>
      </c>
      <c r="H148" s="233" t="s">
        <v>7432</v>
      </c>
      <c r="I148" s="234">
        <v>1</v>
      </c>
      <c r="J148" s="235"/>
      <c r="K148" s="234" t="s">
        <v>202</v>
      </c>
      <c r="L148" s="235"/>
      <c r="M148" s="234">
        <v>1</v>
      </c>
      <c r="N148" s="235"/>
      <c r="O148" s="235"/>
      <c r="P148" s="235"/>
      <c r="Q148" s="235"/>
      <c r="R148" s="234" t="s">
        <v>202</v>
      </c>
      <c r="S148" s="235"/>
      <c r="T148" s="235"/>
      <c r="U148" s="235"/>
      <c r="V148" s="233" t="s">
        <v>8764</v>
      </c>
      <c r="W148" s="233" t="s">
        <v>5916</v>
      </c>
      <c r="X148" s="232">
        <v>1.5</v>
      </c>
      <c r="Y148" s="232">
        <v>75</v>
      </c>
      <c r="Z148" s="236">
        <v>0</v>
      </c>
      <c r="AA148" s="236">
        <v>0</v>
      </c>
      <c r="AB148" s="232">
        <v>1</v>
      </c>
      <c r="AC148" s="233" t="s">
        <v>8745</v>
      </c>
      <c r="AD148" s="233" t="s">
        <v>8746</v>
      </c>
      <c r="AE148" s="234" t="s">
        <v>5645</v>
      </c>
      <c r="AF148" s="233" t="s">
        <v>5646</v>
      </c>
      <c r="AG148" s="234" t="s">
        <v>5645</v>
      </c>
      <c r="AH148" s="233" t="s">
        <v>8745</v>
      </c>
      <c r="AI148" s="233" t="s">
        <v>5698</v>
      </c>
      <c r="AJ148" s="233" t="s">
        <v>8765</v>
      </c>
      <c r="AK148" s="233" t="s">
        <v>7433</v>
      </c>
      <c r="AL148" s="233" t="s">
        <v>8748</v>
      </c>
      <c r="AM148" s="233" t="s">
        <v>8749</v>
      </c>
      <c r="AN148" s="233" t="s">
        <v>7432</v>
      </c>
      <c r="AO148" s="233" t="s">
        <v>8750</v>
      </c>
      <c r="AP148" s="233" t="s">
        <v>8751</v>
      </c>
      <c r="AQ148" s="233" t="s">
        <v>7438</v>
      </c>
      <c r="AR148" s="233" t="s">
        <v>7439</v>
      </c>
      <c r="AS148" s="233" t="s">
        <v>7440</v>
      </c>
      <c r="AT148" s="233" t="s">
        <v>733</v>
      </c>
      <c r="AU148" s="233" t="s">
        <v>733</v>
      </c>
      <c r="AV148" s="233" t="s">
        <v>733</v>
      </c>
      <c r="AW148" s="233" t="s">
        <v>3320</v>
      </c>
      <c r="AX148" s="233" t="s">
        <v>7441</v>
      </c>
      <c r="AY148" s="233" t="s">
        <v>733</v>
      </c>
      <c r="AZ148" s="233" t="s">
        <v>8752</v>
      </c>
      <c r="BA148" s="233" t="s">
        <v>7443</v>
      </c>
      <c r="BB148" s="233" t="s">
        <v>7444</v>
      </c>
      <c r="BC148" s="233" t="s">
        <v>7445</v>
      </c>
      <c r="BD148" s="233" t="s">
        <v>8753</v>
      </c>
      <c r="BE148" s="233" t="s">
        <v>8754</v>
      </c>
      <c r="BF148" s="234" t="s">
        <v>1214</v>
      </c>
      <c r="BG148" s="233" t="s">
        <v>3320</v>
      </c>
      <c r="BH148" s="233" t="s">
        <v>5663</v>
      </c>
      <c r="BI148" s="233" t="s">
        <v>5663</v>
      </c>
      <c r="BJ148" s="233" t="s">
        <v>3585</v>
      </c>
      <c r="BK148" s="233" t="s">
        <v>8766</v>
      </c>
      <c r="BL148" s="234">
        <v>115</v>
      </c>
      <c r="BM148" s="233" t="s">
        <v>5665</v>
      </c>
      <c r="BN148" s="237">
        <v>46834</v>
      </c>
      <c r="BO148" s="232">
        <v>13</v>
      </c>
      <c r="BP148" s="232">
        <v>2028</v>
      </c>
      <c r="BQ148" s="232">
        <v>81</v>
      </c>
      <c r="BR148" s="250">
        <v>50</v>
      </c>
      <c r="BS148" s="233" t="s">
        <v>5666</v>
      </c>
      <c r="BT148" s="232">
        <v>18</v>
      </c>
      <c r="BU148" s="234">
        <v>294.5</v>
      </c>
      <c r="BV148" s="238">
        <v>0.42</v>
      </c>
      <c r="BW148" s="239" t="s">
        <v>910</v>
      </c>
      <c r="BX148" s="233" t="s">
        <v>733</v>
      </c>
      <c r="BY148" s="233" t="s">
        <v>910</v>
      </c>
      <c r="BZ148" s="233" t="s">
        <v>3320</v>
      </c>
      <c r="CA148" s="233" t="s">
        <v>3320</v>
      </c>
      <c r="CB148" s="233" t="s">
        <v>3320</v>
      </c>
      <c r="CC148" s="233" t="s">
        <v>3320</v>
      </c>
      <c r="CD148" s="233" t="s">
        <v>3320</v>
      </c>
      <c r="CE148" s="233" t="s">
        <v>3320</v>
      </c>
      <c r="CF148" s="233" t="s">
        <v>3320</v>
      </c>
      <c r="CG148" s="233" t="s">
        <v>3320</v>
      </c>
      <c r="CH148" s="233" t="s">
        <v>3320</v>
      </c>
      <c r="CI148" s="233" t="s">
        <v>3320</v>
      </c>
      <c r="CJ148" s="235"/>
      <c r="CK148" s="233" t="s">
        <v>3320</v>
      </c>
      <c r="CL148" s="233" t="s">
        <v>3320</v>
      </c>
      <c r="CM148" s="233" t="s">
        <v>3320</v>
      </c>
      <c r="CN148" s="233" t="s">
        <v>3320</v>
      </c>
      <c r="CO148" s="233" t="s">
        <v>3320</v>
      </c>
      <c r="CP148" s="235"/>
      <c r="CQ148" s="233" t="s">
        <v>3320</v>
      </c>
      <c r="CR148" s="233" t="s">
        <v>3320</v>
      </c>
      <c r="CS148" s="233" t="s">
        <v>3320</v>
      </c>
      <c r="CT148" s="233" t="s">
        <v>3320</v>
      </c>
      <c r="CU148" s="232">
        <v>4.5</v>
      </c>
      <c r="CV148" s="232">
        <v>10.5</v>
      </c>
      <c r="CW148" s="233" t="s">
        <v>733</v>
      </c>
      <c r="CX148" s="233" t="s">
        <v>5937</v>
      </c>
      <c r="CY148" s="232">
        <v>41.5</v>
      </c>
      <c r="CZ148" s="233" t="s">
        <v>733</v>
      </c>
      <c r="DA148" s="233" t="s">
        <v>733</v>
      </c>
      <c r="DB148" s="233" t="s">
        <v>733</v>
      </c>
      <c r="DC148" s="232">
        <v>3635</v>
      </c>
      <c r="DD148" s="232">
        <v>3232</v>
      </c>
      <c r="DE148" s="233" t="s">
        <v>8767</v>
      </c>
      <c r="DF148" s="232">
        <v>340</v>
      </c>
      <c r="DG148" s="232">
        <v>83</v>
      </c>
      <c r="DH148" s="232">
        <v>97</v>
      </c>
      <c r="DI148" s="232">
        <v>20</v>
      </c>
      <c r="DJ148" s="237">
        <v>46352</v>
      </c>
      <c r="DK148" s="232">
        <v>1.9</v>
      </c>
      <c r="DL148" s="232">
        <v>2026</v>
      </c>
      <c r="DM148" s="232">
        <v>100</v>
      </c>
      <c r="DN148" s="233" t="s">
        <v>8768</v>
      </c>
      <c r="DO148" s="232">
        <v>1250000</v>
      </c>
      <c r="DP148" s="235"/>
      <c r="DQ148" s="233" t="s">
        <v>3320</v>
      </c>
      <c r="DR148" s="233" t="s">
        <v>3320</v>
      </c>
      <c r="DS148" s="233" t="s">
        <v>3320</v>
      </c>
      <c r="DT148" s="233" t="s">
        <v>3320</v>
      </c>
      <c r="DU148" s="233" t="s">
        <v>3320</v>
      </c>
      <c r="DV148" s="233" t="s">
        <v>3320</v>
      </c>
      <c r="DW148" s="233" t="s">
        <v>3320</v>
      </c>
      <c r="DX148" s="233" t="s">
        <v>3320</v>
      </c>
      <c r="DY148" s="233" t="s">
        <v>3320</v>
      </c>
      <c r="DZ148" s="233" t="s">
        <v>3320</v>
      </c>
      <c r="EA148" s="233" t="s">
        <v>3320</v>
      </c>
      <c r="EB148" s="233" t="s">
        <v>3320</v>
      </c>
      <c r="EC148" s="233" t="s">
        <v>3320</v>
      </c>
      <c r="ED148" s="233" t="s">
        <v>3320</v>
      </c>
      <c r="EE148" s="233" t="s">
        <v>3320</v>
      </c>
      <c r="EF148" s="233" t="s">
        <v>3320</v>
      </c>
      <c r="EG148" s="233" t="s">
        <v>3320</v>
      </c>
      <c r="EH148" s="233" t="s">
        <v>3320</v>
      </c>
      <c r="EI148" s="233" t="s">
        <v>3320</v>
      </c>
      <c r="EJ148" s="233" t="s">
        <v>3320</v>
      </c>
      <c r="EK148" s="233" t="s">
        <v>3320</v>
      </c>
      <c r="EL148" s="233" t="s">
        <v>3320</v>
      </c>
      <c r="EM148" s="233" t="s">
        <v>3320</v>
      </c>
      <c r="EN148" s="233" t="s">
        <v>3320</v>
      </c>
      <c r="EO148" s="233" t="s">
        <v>3320</v>
      </c>
      <c r="EP148" s="233" t="s">
        <v>3320</v>
      </c>
      <c r="EQ148" s="233" t="s">
        <v>3320</v>
      </c>
      <c r="ER148" s="233" t="s">
        <v>3320</v>
      </c>
      <c r="ES148" s="233" t="s">
        <v>3320</v>
      </c>
      <c r="ET148" s="233" t="s">
        <v>3320</v>
      </c>
      <c r="EU148" s="233" t="s">
        <v>3320</v>
      </c>
      <c r="EV148" s="233" t="s">
        <v>3320</v>
      </c>
      <c r="EW148" s="233" t="s">
        <v>3320</v>
      </c>
      <c r="EX148" s="233" t="s">
        <v>3320</v>
      </c>
      <c r="EY148" s="233" t="s">
        <v>3320</v>
      </c>
      <c r="EZ148" s="233" t="s">
        <v>3320</v>
      </c>
      <c r="FA148" s="233" t="s">
        <v>3320</v>
      </c>
      <c r="FB148" s="233" t="s">
        <v>3320</v>
      </c>
      <c r="FC148" s="233" t="s">
        <v>3320</v>
      </c>
      <c r="FD148" s="233" t="s">
        <v>3320</v>
      </c>
      <c r="FE148" s="233" t="s">
        <v>3320</v>
      </c>
      <c r="FF148" s="233" t="s">
        <v>3320</v>
      </c>
      <c r="FG148" s="233" t="s">
        <v>3320</v>
      </c>
      <c r="FH148" s="233" t="s">
        <v>3320</v>
      </c>
      <c r="FI148" s="233" t="s">
        <v>3320</v>
      </c>
      <c r="FJ148" s="233" t="s">
        <v>3320</v>
      </c>
      <c r="FK148" s="233" t="s">
        <v>3320</v>
      </c>
      <c r="FL148" s="233" t="s">
        <v>3320</v>
      </c>
      <c r="FM148" s="233" t="s">
        <v>3320</v>
      </c>
      <c r="FN148" s="240">
        <v>192500000</v>
      </c>
      <c r="FO148" s="232">
        <v>193</v>
      </c>
      <c r="FP148" s="233" t="s">
        <v>733</v>
      </c>
      <c r="FQ148" s="233" t="s">
        <v>733</v>
      </c>
      <c r="FR148" s="233" t="s">
        <v>733</v>
      </c>
      <c r="FS148" s="233" t="s">
        <v>733</v>
      </c>
      <c r="FT148" s="233" t="s">
        <v>8769</v>
      </c>
      <c r="FU148" s="233" t="s">
        <v>8770</v>
      </c>
      <c r="FV148" s="233" t="s">
        <v>8771</v>
      </c>
      <c r="FW148" s="266" t="s">
        <v>8766</v>
      </c>
      <c r="FX148" s="242">
        <v>115</v>
      </c>
      <c r="FY148" s="233" t="s">
        <v>8772</v>
      </c>
      <c r="FZ148" s="240">
        <v>192000000</v>
      </c>
      <c r="GA148" s="240">
        <v>14000000</v>
      </c>
      <c r="GB148" s="240">
        <v>1925</v>
      </c>
      <c r="GC148" s="240">
        <v>3117</v>
      </c>
      <c r="GD148" s="233" t="s">
        <v>8773</v>
      </c>
      <c r="GE148" s="233" t="s">
        <v>733</v>
      </c>
      <c r="GF148" s="233" t="s">
        <v>733</v>
      </c>
      <c r="GG148" s="233" t="s">
        <v>8774</v>
      </c>
      <c r="GH148" s="233" t="s">
        <v>733</v>
      </c>
      <c r="GI148" s="233" t="s">
        <v>733</v>
      </c>
      <c r="GJ148" s="233" t="s">
        <v>733</v>
      </c>
      <c r="GK148" s="233" t="s">
        <v>733</v>
      </c>
      <c r="GL148" s="233" t="s">
        <v>733</v>
      </c>
      <c r="GM148" s="243" t="s">
        <v>5676</v>
      </c>
      <c r="GN148" s="233" t="s">
        <v>3320</v>
      </c>
      <c r="GO148" s="233" t="s">
        <v>733</v>
      </c>
      <c r="GP148" s="233" t="s">
        <v>5721</v>
      </c>
      <c r="GQ148" s="233" t="s">
        <v>1214</v>
      </c>
      <c r="GR148" s="233" t="s">
        <v>1214</v>
      </c>
      <c r="GS148" s="233" t="s">
        <v>3320</v>
      </c>
      <c r="GT148" s="233" t="s">
        <v>3320</v>
      </c>
      <c r="GU148" s="233" t="s">
        <v>3320</v>
      </c>
      <c r="GV148" s="233" t="s">
        <v>1214</v>
      </c>
      <c r="GW148" s="233" t="s">
        <v>1214</v>
      </c>
      <c r="GX148" s="233" t="s">
        <v>3320</v>
      </c>
      <c r="GY148" s="233" t="s">
        <v>1214</v>
      </c>
      <c r="GZ148" s="233" t="s">
        <v>3320</v>
      </c>
      <c r="HA148" s="233" t="s">
        <v>3320</v>
      </c>
      <c r="HB148" s="233" t="s">
        <v>3320</v>
      </c>
      <c r="HC148" s="233" t="s">
        <v>3320</v>
      </c>
      <c r="HD148" s="233" t="s">
        <v>3320</v>
      </c>
      <c r="HE148" s="233" t="s">
        <v>3320</v>
      </c>
      <c r="HF148" s="233" t="s">
        <v>733</v>
      </c>
      <c r="HG148" s="233" t="s">
        <v>1214</v>
      </c>
      <c r="HH148" s="244">
        <v>46084.434745370374</v>
      </c>
      <c r="HI148" s="244">
        <v>46084.495370370372</v>
      </c>
      <c r="HJ148" s="233" t="s">
        <v>5685</v>
      </c>
      <c r="HK148" s="233" t="s">
        <v>3320</v>
      </c>
      <c r="HL148" s="233" t="s">
        <v>3320</v>
      </c>
      <c r="HM148" s="233" t="s">
        <v>3320</v>
      </c>
      <c r="HN148" s="233" t="s">
        <v>3320</v>
      </c>
      <c r="HO148" s="233" t="s">
        <v>3320</v>
      </c>
      <c r="HP148" s="233" t="s">
        <v>3320</v>
      </c>
      <c r="HQ148" s="233" t="s">
        <v>3320</v>
      </c>
      <c r="HR148" s="233" t="s">
        <v>3320</v>
      </c>
      <c r="HS148" s="233" t="s">
        <v>3320</v>
      </c>
      <c r="HT148" s="233" t="s">
        <v>3320</v>
      </c>
      <c r="HU148" s="233" t="s">
        <v>3320</v>
      </c>
      <c r="HV148" s="233" t="s">
        <v>3320</v>
      </c>
      <c r="HW148" s="233" t="s">
        <v>3320</v>
      </c>
      <c r="HX148" s="233" t="s">
        <v>3320</v>
      </c>
      <c r="HY148" s="233" t="s">
        <v>3320</v>
      </c>
      <c r="HZ148" s="233" t="s">
        <v>3320</v>
      </c>
      <c r="IA148" s="233" t="s">
        <v>3320</v>
      </c>
      <c r="IB148" s="233" t="s">
        <v>3320</v>
      </c>
      <c r="IC148" s="233" t="s">
        <v>3320</v>
      </c>
      <c r="ID148" s="233" t="s">
        <v>3320</v>
      </c>
      <c r="IE148" s="233" t="s">
        <v>3320</v>
      </c>
      <c r="IF148" s="233" t="s">
        <v>3320</v>
      </c>
      <c r="IG148" s="233" t="s">
        <v>3320</v>
      </c>
      <c r="IH148" s="233" t="s">
        <v>3320</v>
      </c>
      <c r="II148" s="233" t="s">
        <v>3320</v>
      </c>
      <c r="IJ148" s="233" t="s">
        <v>3320</v>
      </c>
      <c r="IK148" s="233" t="s">
        <v>3320</v>
      </c>
      <c r="IL148" s="233" t="s">
        <v>3320</v>
      </c>
      <c r="IM148" s="233" t="s">
        <v>3320</v>
      </c>
      <c r="IN148" s="233" t="s">
        <v>3320</v>
      </c>
      <c r="IO148" s="233" t="s">
        <v>3320</v>
      </c>
      <c r="IP148" s="233" t="s">
        <v>3320</v>
      </c>
      <c r="IQ148" s="233" t="s">
        <v>3320</v>
      </c>
      <c r="IR148" s="233" t="s">
        <v>3320</v>
      </c>
      <c r="IS148" s="233" t="s">
        <v>3320</v>
      </c>
      <c r="IT148" s="233" t="s">
        <v>3320</v>
      </c>
      <c r="IU148" s="233" t="s">
        <v>3320</v>
      </c>
      <c r="IV148" s="233" t="s">
        <v>3320</v>
      </c>
      <c r="IW148" s="235"/>
      <c r="IX148" s="235"/>
      <c r="IY148" s="235"/>
      <c r="IZ148" s="235"/>
      <c r="JA148" s="235"/>
      <c r="JB148" s="233"/>
      <c r="JC148" s="233"/>
      <c r="JD148" s="233"/>
      <c r="JE148" s="235"/>
      <c r="JF148" s="232" t="s">
        <v>3320</v>
      </c>
      <c r="JG148" s="232" t="s">
        <v>3320</v>
      </c>
      <c r="JH148" s="232" t="s">
        <v>3320</v>
      </c>
      <c r="JI148" s="232" t="s">
        <v>3320</v>
      </c>
      <c r="JJ148" s="232" t="s">
        <v>3320</v>
      </c>
      <c r="JK148" s="233" t="s">
        <v>910</v>
      </c>
      <c r="JL148" s="235"/>
      <c r="JM148" s="235"/>
      <c r="JN148" s="233" t="s">
        <v>910</v>
      </c>
      <c r="JO148" s="232">
        <v>7</v>
      </c>
      <c r="JP148" s="232">
        <v>1</v>
      </c>
      <c r="JQ148" s="233"/>
      <c r="JR148" s="233"/>
      <c r="JS148" s="233"/>
      <c r="JT148" s="233"/>
      <c r="JU148" s="233"/>
      <c r="JV148" s="233"/>
      <c r="JW148" s="233"/>
      <c r="JX148" s="233"/>
      <c r="JY148" s="233"/>
      <c r="JZ148" s="233"/>
      <c r="KA148" s="233"/>
      <c r="KB148" s="233"/>
      <c r="KC148" s="233"/>
      <c r="KD148" s="233"/>
      <c r="KE148" s="233"/>
      <c r="KF148" s="233"/>
      <c r="KG148" s="233"/>
      <c r="KH148" s="233"/>
      <c r="KI148" s="233"/>
      <c r="KJ148" s="233"/>
      <c r="KK148" s="233"/>
      <c r="KL148" s="233"/>
      <c r="KM148" s="233"/>
      <c r="KN148" s="232" t="s">
        <v>3320</v>
      </c>
      <c r="KO148" s="232" t="s">
        <v>3320</v>
      </c>
      <c r="KP148" s="232" t="s">
        <v>3320</v>
      </c>
      <c r="KQ148" s="235"/>
      <c r="KR148" s="235"/>
      <c r="KS148" s="235"/>
      <c r="KT148" s="233"/>
      <c r="KU148" s="235"/>
      <c r="KV148" s="235"/>
      <c r="KW148" s="235"/>
      <c r="KX148" s="233"/>
      <c r="KY148" s="232">
        <v>75</v>
      </c>
      <c r="KZ148" s="236">
        <v>0</v>
      </c>
      <c r="LA148" s="235"/>
      <c r="LB148" s="232">
        <v>0</v>
      </c>
      <c r="LC148" s="233"/>
      <c r="LD148" s="235"/>
      <c r="LE148" s="235"/>
      <c r="LF148" s="235"/>
    </row>
    <row r="149" spans="1:318" ht="49.5" customHeight="1" thickBot="1">
      <c r="A149" s="231" t="s">
        <v>5638</v>
      </c>
      <c r="B149" s="232">
        <v>434</v>
      </c>
      <c r="C149" s="233" t="s">
        <v>8775</v>
      </c>
      <c r="D149" s="233" t="s">
        <v>8776</v>
      </c>
      <c r="E149" s="232">
        <v>434</v>
      </c>
      <c r="F149" s="235"/>
      <c r="G149" s="233" t="s">
        <v>8777</v>
      </c>
      <c r="H149" s="233" t="s">
        <v>8778</v>
      </c>
      <c r="I149" s="234">
        <v>4</v>
      </c>
      <c r="J149" s="235"/>
      <c r="K149" s="234" t="s">
        <v>202</v>
      </c>
      <c r="L149" s="235"/>
      <c r="M149" s="234">
        <v>4</v>
      </c>
      <c r="N149" s="235"/>
      <c r="O149" s="235"/>
      <c r="P149" s="235"/>
      <c r="Q149" s="235"/>
      <c r="R149" s="234" t="s">
        <v>202</v>
      </c>
      <c r="S149" s="235"/>
      <c r="T149" s="235"/>
      <c r="U149" s="235"/>
      <c r="V149" s="233" t="s">
        <v>8779</v>
      </c>
      <c r="W149" s="233" t="s">
        <v>5643</v>
      </c>
      <c r="X149" s="232">
        <v>1</v>
      </c>
      <c r="Y149" s="232">
        <v>30</v>
      </c>
      <c r="Z149" s="236">
        <v>0</v>
      </c>
      <c r="AA149" s="236">
        <v>0</v>
      </c>
      <c r="AB149" s="232">
        <v>1</v>
      </c>
      <c r="AC149" s="233" t="s">
        <v>489</v>
      </c>
      <c r="AD149" s="233" t="s">
        <v>6500</v>
      </c>
      <c r="AE149" s="234" t="s">
        <v>5645</v>
      </c>
      <c r="AF149" s="233" t="s">
        <v>5646</v>
      </c>
      <c r="AG149" s="234" t="s">
        <v>5645</v>
      </c>
      <c r="AH149" s="233" t="s">
        <v>489</v>
      </c>
      <c r="AI149" s="233" t="s">
        <v>6501</v>
      </c>
      <c r="AJ149" s="233" t="s">
        <v>6502</v>
      </c>
      <c r="AK149" s="233" t="s">
        <v>6502</v>
      </c>
      <c r="AL149" s="233" t="s">
        <v>6503</v>
      </c>
      <c r="AM149" s="233" t="s">
        <v>6504</v>
      </c>
      <c r="AN149" s="233" t="s">
        <v>3320</v>
      </c>
      <c r="AO149" s="233" t="s">
        <v>6505</v>
      </c>
      <c r="AP149" s="233" t="s">
        <v>5698</v>
      </c>
      <c r="AQ149" s="233" t="s">
        <v>6506</v>
      </c>
      <c r="AR149" s="233" t="s">
        <v>6507</v>
      </c>
      <c r="AS149" s="233" t="s">
        <v>6508</v>
      </c>
      <c r="AT149" s="233" t="s">
        <v>733</v>
      </c>
      <c r="AU149" s="233" t="s">
        <v>733</v>
      </c>
      <c r="AV149" s="233" t="s">
        <v>733</v>
      </c>
      <c r="AW149" s="233" t="s">
        <v>3320</v>
      </c>
      <c r="AX149" s="233" t="s">
        <v>6509</v>
      </c>
      <c r="AY149" s="233" t="s">
        <v>1214</v>
      </c>
      <c r="AZ149" s="233" t="s">
        <v>6510</v>
      </c>
      <c r="BA149" s="233" t="s">
        <v>6511</v>
      </c>
      <c r="BB149" s="233" t="s">
        <v>6512</v>
      </c>
      <c r="BC149" s="233" t="s">
        <v>6513</v>
      </c>
      <c r="BD149" s="233" t="s">
        <v>8780</v>
      </c>
      <c r="BE149" s="233" t="s">
        <v>8781</v>
      </c>
      <c r="BF149" s="234" t="s">
        <v>1214</v>
      </c>
      <c r="BG149" s="233" t="s">
        <v>3320</v>
      </c>
      <c r="BH149" s="233" t="s">
        <v>5833</v>
      </c>
      <c r="BI149" s="233" t="s">
        <v>5833</v>
      </c>
      <c r="BJ149" s="233" t="s">
        <v>6483</v>
      </c>
      <c r="BK149" s="233" t="s">
        <v>8782</v>
      </c>
      <c r="BL149" s="234">
        <v>115</v>
      </c>
      <c r="BM149" s="233" t="s">
        <v>5665</v>
      </c>
      <c r="BN149" s="237">
        <v>47482</v>
      </c>
      <c r="BO149" s="232">
        <v>18</v>
      </c>
      <c r="BP149" s="232">
        <v>2029</v>
      </c>
      <c r="BQ149" s="232">
        <v>30</v>
      </c>
      <c r="BR149" s="234">
        <v>30</v>
      </c>
      <c r="BS149" s="233" t="s">
        <v>5666</v>
      </c>
      <c r="BT149" s="232">
        <v>8</v>
      </c>
      <c r="BU149" s="234">
        <v>74.11</v>
      </c>
      <c r="BV149" s="238">
        <v>0.28000000000000003</v>
      </c>
      <c r="BW149" s="239" t="s">
        <v>202</v>
      </c>
      <c r="BX149" s="233" t="s">
        <v>733</v>
      </c>
      <c r="BY149" s="235"/>
      <c r="BZ149" s="232">
        <v>24.17</v>
      </c>
      <c r="CA149" s="233" t="s">
        <v>1214</v>
      </c>
      <c r="CB149" s="232">
        <v>610</v>
      </c>
      <c r="CC149" s="233" t="s">
        <v>5667</v>
      </c>
      <c r="CD149" s="233" t="s">
        <v>5801</v>
      </c>
      <c r="CE149" s="233" t="s">
        <v>3320</v>
      </c>
      <c r="CF149" s="233" t="s">
        <v>733</v>
      </c>
      <c r="CG149" s="233" t="s">
        <v>733</v>
      </c>
      <c r="CH149" s="232">
        <v>2117.29</v>
      </c>
      <c r="CI149" s="232">
        <v>2011.3</v>
      </c>
      <c r="CJ149" s="233" t="s">
        <v>7045</v>
      </c>
      <c r="CK149" s="232">
        <v>365</v>
      </c>
      <c r="CL149" s="232">
        <v>90</v>
      </c>
      <c r="CM149" s="232">
        <v>99</v>
      </c>
      <c r="CN149" s="232">
        <v>30</v>
      </c>
      <c r="CO149" s="237">
        <v>46934</v>
      </c>
      <c r="CP149" s="232">
        <v>2028</v>
      </c>
      <c r="CQ149" s="232">
        <v>0.5</v>
      </c>
      <c r="CR149" s="232">
        <v>100</v>
      </c>
      <c r="CS149" s="233" t="s">
        <v>8783</v>
      </c>
      <c r="CT149" s="232">
        <v>1333307</v>
      </c>
      <c r="CU149" s="233" t="s">
        <v>3320</v>
      </c>
      <c r="CV149" s="233" t="s">
        <v>3320</v>
      </c>
      <c r="CW149" s="233" t="s">
        <v>3320</v>
      </c>
      <c r="CX149" s="233" t="s">
        <v>3320</v>
      </c>
      <c r="CY149" s="233" t="s">
        <v>3320</v>
      </c>
      <c r="CZ149" s="233" t="s">
        <v>3320</v>
      </c>
      <c r="DA149" s="233" t="s">
        <v>3320</v>
      </c>
      <c r="DB149" s="233" t="s">
        <v>3320</v>
      </c>
      <c r="DC149" s="233" t="s">
        <v>3320</v>
      </c>
      <c r="DD149" s="233" t="s">
        <v>3320</v>
      </c>
      <c r="DE149" s="235"/>
      <c r="DF149" s="233" t="s">
        <v>3320</v>
      </c>
      <c r="DG149" s="233" t="s">
        <v>3320</v>
      </c>
      <c r="DH149" s="233" t="s">
        <v>3320</v>
      </c>
      <c r="DI149" s="233" t="s">
        <v>3320</v>
      </c>
      <c r="DJ149" s="233" t="s">
        <v>3320</v>
      </c>
      <c r="DK149" s="233" t="s">
        <v>3320</v>
      </c>
      <c r="DL149" s="235"/>
      <c r="DM149" s="233" t="s">
        <v>3320</v>
      </c>
      <c r="DN149" s="233" t="s">
        <v>3320</v>
      </c>
      <c r="DO149" s="233" t="s">
        <v>3320</v>
      </c>
      <c r="DP149" s="235"/>
      <c r="DQ149" s="233" t="s">
        <v>3320</v>
      </c>
      <c r="DR149" s="233" t="s">
        <v>3320</v>
      </c>
      <c r="DS149" s="233" t="s">
        <v>3320</v>
      </c>
      <c r="DT149" s="233" t="s">
        <v>3320</v>
      </c>
      <c r="DU149" s="233" t="s">
        <v>3320</v>
      </c>
      <c r="DV149" s="233" t="s">
        <v>3320</v>
      </c>
      <c r="DW149" s="233" t="s">
        <v>3320</v>
      </c>
      <c r="DX149" s="233" t="s">
        <v>3320</v>
      </c>
      <c r="DY149" s="233" t="s">
        <v>3320</v>
      </c>
      <c r="DZ149" s="233" t="s">
        <v>3320</v>
      </c>
      <c r="EA149" s="233" t="s">
        <v>3320</v>
      </c>
      <c r="EB149" s="233" t="s">
        <v>3320</v>
      </c>
      <c r="EC149" s="233" t="s">
        <v>3320</v>
      </c>
      <c r="ED149" s="233" t="s">
        <v>3320</v>
      </c>
      <c r="EE149" s="233" t="s">
        <v>3320</v>
      </c>
      <c r="EF149" s="233" t="s">
        <v>3320</v>
      </c>
      <c r="EG149" s="233" t="s">
        <v>3320</v>
      </c>
      <c r="EH149" s="233" t="s">
        <v>3320</v>
      </c>
      <c r="EI149" s="233" t="s">
        <v>3320</v>
      </c>
      <c r="EJ149" s="233" t="s">
        <v>3320</v>
      </c>
      <c r="EK149" s="233" t="s">
        <v>3320</v>
      </c>
      <c r="EL149" s="233" t="s">
        <v>3320</v>
      </c>
      <c r="EM149" s="233" t="s">
        <v>3320</v>
      </c>
      <c r="EN149" s="233" t="s">
        <v>3320</v>
      </c>
      <c r="EO149" s="233" t="s">
        <v>3320</v>
      </c>
      <c r="EP149" s="233" t="s">
        <v>3320</v>
      </c>
      <c r="EQ149" s="233" t="s">
        <v>3320</v>
      </c>
      <c r="ER149" s="233" t="s">
        <v>3320</v>
      </c>
      <c r="ES149" s="233" t="s">
        <v>3320</v>
      </c>
      <c r="ET149" s="233" t="s">
        <v>3320</v>
      </c>
      <c r="EU149" s="233" t="s">
        <v>3320</v>
      </c>
      <c r="EV149" s="233" t="s">
        <v>3320</v>
      </c>
      <c r="EW149" s="233" t="s">
        <v>3320</v>
      </c>
      <c r="EX149" s="233" t="s">
        <v>3320</v>
      </c>
      <c r="EY149" s="233" t="s">
        <v>3320</v>
      </c>
      <c r="EZ149" s="233" t="s">
        <v>3320</v>
      </c>
      <c r="FA149" s="233" t="s">
        <v>3320</v>
      </c>
      <c r="FB149" s="233" t="s">
        <v>3320</v>
      </c>
      <c r="FC149" s="233" t="s">
        <v>3320</v>
      </c>
      <c r="FD149" s="233" t="s">
        <v>3320</v>
      </c>
      <c r="FE149" s="233" t="s">
        <v>3320</v>
      </c>
      <c r="FF149" s="233" t="s">
        <v>3320</v>
      </c>
      <c r="FG149" s="233" t="s">
        <v>3320</v>
      </c>
      <c r="FH149" s="233" t="s">
        <v>3320</v>
      </c>
      <c r="FI149" s="233" t="s">
        <v>3320</v>
      </c>
      <c r="FJ149" s="233" t="s">
        <v>3320</v>
      </c>
      <c r="FK149" s="233" t="s">
        <v>3320</v>
      </c>
      <c r="FL149" s="233" t="s">
        <v>3320</v>
      </c>
      <c r="FM149" s="233" t="s">
        <v>3320</v>
      </c>
      <c r="FN149" s="240">
        <v>26329620</v>
      </c>
      <c r="FO149" s="232">
        <v>26</v>
      </c>
      <c r="FP149" s="233" t="s">
        <v>733</v>
      </c>
      <c r="FQ149" s="233" t="s">
        <v>733</v>
      </c>
      <c r="FR149" s="233" t="s">
        <v>733</v>
      </c>
      <c r="FS149" s="233" t="s">
        <v>733</v>
      </c>
      <c r="FT149" s="233" t="s">
        <v>8784</v>
      </c>
      <c r="FU149" s="233" t="s">
        <v>8785</v>
      </c>
      <c r="FV149" s="233" t="s">
        <v>8786</v>
      </c>
      <c r="FW149" s="241" t="s">
        <v>8782</v>
      </c>
      <c r="FX149" s="242">
        <v>115</v>
      </c>
      <c r="FY149" s="233" t="s">
        <v>8787</v>
      </c>
      <c r="FZ149" s="240">
        <v>25854110</v>
      </c>
      <c r="GA149" s="240">
        <v>3267000</v>
      </c>
      <c r="GB149" s="240">
        <v>2715</v>
      </c>
      <c r="GC149" s="232">
        <v>850</v>
      </c>
      <c r="GD149" s="233" t="s">
        <v>6631</v>
      </c>
      <c r="GE149" s="233" t="s">
        <v>733</v>
      </c>
      <c r="GF149" s="233" t="s">
        <v>1214</v>
      </c>
      <c r="GG149" s="233" t="s">
        <v>8788</v>
      </c>
      <c r="GH149" s="233" t="s">
        <v>1214</v>
      </c>
      <c r="GI149" s="233" t="s">
        <v>1214</v>
      </c>
      <c r="GJ149" s="233" t="s">
        <v>1214</v>
      </c>
      <c r="GK149" s="233" t="s">
        <v>733</v>
      </c>
      <c r="GL149" s="233" t="s">
        <v>1214</v>
      </c>
      <c r="GM149" s="243" t="s">
        <v>5676</v>
      </c>
      <c r="GN149" s="233" t="s">
        <v>3320</v>
      </c>
      <c r="GO149" s="233" t="s">
        <v>733</v>
      </c>
      <c r="GP149" s="233" t="s">
        <v>5721</v>
      </c>
      <c r="GQ149" s="233" t="s">
        <v>1214</v>
      </c>
      <c r="GR149" s="233" t="s">
        <v>1214</v>
      </c>
      <c r="GS149" s="233" t="s">
        <v>3320</v>
      </c>
      <c r="GT149" s="233" t="s">
        <v>3320</v>
      </c>
      <c r="GU149" s="232">
        <v>0</v>
      </c>
      <c r="GV149" s="233" t="s">
        <v>1214</v>
      </c>
      <c r="GW149" s="233" t="s">
        <v>1214</v>
      </c>
      <c r="GX149" s="233" t="s">
        <v>3320</v>
      </c>
      <c r="GY149" s="233" t="s">
        <v>1214</v>
      </c>
      <c r="GZ149" s="233" t="s">
        <v>3320</v>
      </c>
      <c r="HA149" s="233" t="s">
        <v>8789</v>
      </c>
      <c r="HB149" s="233" t="s">
        <v>8790</v>
      </c>
      <c r="HC149" s="233" t="s">
        <v>3320</v>
      </c>
      <c r="HD149" s="233" t="s">
        <v>3320</v>
      </c>
      <c r="HE149" s="233" t="s">
        <v>3320</v>
      </c>
      <c r="HF149" s="233" t="s">
        <v>733</v>
      </c>
      <c r="HG149" s="233" t="s">
        <v>1214</v>
      </c>
      <c r="HH149" s="244">
        <v>46079.454004629632</v>
      </c>
      <c r="HI149" s="244">
        <v>46083.957812499997</v>
      </c>
      <c r="HJ149" s="233" t="s">
        <v>5685</v>
      </c>
      <c r="HK149" s="233" t="s">
        <v>3320</v>
      </c>
      <c r="HL149" s="233" t="s">
        <v>3320</v>
      </c>
      <c r="HM149" s="233" t="s">
        <v>3320</v>
      </c>
      <c r="HN149" s="233" t="s">
        <v>3320</v>
      </c>
      <c r="HO149" s="233" t="s">
        <v>3320</v>
      </c>
      <c r="HP149" s="233" t="s">
        <v>3320</v>
      </c>
      <c r="HQ149" s="233" t="s">
        <v>3320</v>
      </c>
      <c r="HR149" s="233" t="s">
        <v>3320</v>
      </c>
      <c r="HS149" s="233" t="s">
        <v>3320</v>
      </c>
      <c r="HT149" s="233" t="s">
        <v>3320</v>
      </c>
      <c r="HU149" s="233" t="s">
        <v>3320</v>
      </c>
      <c r="HV149" s="233" t="s">
        <v>3320</v>
      </c>
      <c r="HW149" s="233" t="s">
        <v>3320</v>
      </c>
      <c r="HX149" s="233" t="s">
        <v>3320</v>
      </c>
      <c r="HY149" s="233" t="s">
        <v>3320</v>
      </c>
      <c r="HZ149" s="233" t="s">
        <v>3320</v>
      </c>
      <c r="IA149" s="233" t="s">
        <v>3320</v>
      </c>
      <c r="IB149" s="233" t="s">
        <v>3320</v>
      </c>
      <c r="IC149" s="233" t="s">
        <v>3320</v>
      </c>
      <c r="ID149" s="233" t="s">
        <v>3320</v>
      </c>
      <c r="IE149" s="233" t="s">
        <v>3320</v>
      </c>
      <c r="IF149" s="233" t="s">
        <v>3320</v>
      </c>
      <c r="IG149" s="233" t="s">
        <v>3320</v>
      </c>
      <c r="IH149" s="233" t="s">
        <v>3320</v>
      </c>
      <c r="II149" s="233" t="s">
        <v>3320</v>
      </c>
      <c r="IJ149" s="233" t="s">
        <v>3320</v>
      </c>
      <c r="IK149" s="233" t="s">
        <v>3320</v>
      </c>
      <c r="IL149" s="233" t="s">
        <v>3320</v>
      </c>
      <c r="IM149" s="233" t="s">
        <v>3320</v>
      </c>
      <c r="IN149" s="233" t="s">
        <v>3320</v>
      </c>
      <c r="IO149" s="233" t="s">
        <v>3320</v>
      </c>
      <c r="IP149" s="233" t="s">
        <v>3320</v>
      </c>
      <c r="IQ149" s="233" t="s">
        <v>3320</v>
      </c>
      <c r="IR149" s="233" t="s">
        <v>3320</v>
      </c>
      <c r="IS149" s="233" t="s">
        <v>3320</v>
      </c>
      <c r="IT149" s="233" t="s">
        <v>3320</v>
      </c>
      <c r="IU149" s="233" t="s">
        <v>3320</v>
      </c>
      <c r="IV149" s="233" t="s">
        <v>3320</v>
      </c>
      <c r="IW149" s="235"/>
      <c r="IX149" s="235"/>
      <c r="IY149" s="235"/>
      <c r="IZ149" s="235"/>
      <c r="JA149" s="235"/>
      <c r="JB149" s="233"/>
      <c r="JC149" s="233"/>
      <c r="JD149" s="233"/>
      <c r="JE149" s="235"/>
      <c r="JF149" s="232" t="s">
        <v>3320</v>
      </c>
      <c r="JG149" s="232" t="s">
        <v>3320</v>
      </c>
      <c r="JH149" s="232" t="s">
        <v>3320</v>
      </c>
      <c r="JI149" s="232" t="s">
        <v>3320</v>
      </c>
      <c r="JJ149" s="232" t="s">
        <v>3320</v>
      </c>
      <c r="JK149" s="233" t="s">
        <v>202</v>
      </c>
      <c r="JL149" s="235"/>
      <c r="JM149" s="235"/>
      <c r="JN149" s="235"/>
      <c r="JO149" s="232">
        <v>7</v>
      </c>
      <c r="JP149" s="232">
        <v>0</v>
      </c>
      <c r="JQ149" s="233"/>
      <c r="JR149" s="233"/>
      <c r="JS149" s="233"/>
      <c r="JT149" s="233"/>
      <c r="JU149" s="233"/>
      <c r="JV149" s="233"/>
      <c r="JW149" s="233"/>
      <c r="JX149" s="233"/>
      <c r="JY149" s="233"/>
      <c r="JZ149" s="233"/>
      <c r="KA149" s="233"/>
      <c r="KB149" s="233"/>
      <c r="KC149" s="233"/>
      <c r="KD149" s="233"/>
      <c r="KE149" s="233"/>
      <c r="KF149" s="233"/>
      <c r="KG149" s="233"/>
      <c r="KH149" s="233"/>
      <c r="KI149" s="233"/>
      <c r="KJ149" s="233"/>
      <c r="KK149" s="233"/>
      <c r="KL149" s="233"/>
      <c r="KM149" s="233"/>
      <c r="KN149" s="232" t="s">
        <v>3320</v>
      </c>
      <c r="KO149" s="232" t="s">
        <v>3320</v>
      </c>
      <c r="KP149" s="232" t="s">
        <v>3320</v>
      </c>
      <c r="KQ149" s="235"/>
      <c r="KR149" s="235"/>
      <c r="KS149" s="235"/>
      <c r="KT149" s="233"/>
      <c r="KU149" s="235"/>
      <c r="KV149" s="235"/>
      <c r="KW149" s="235"/>
      <c r="KX149" s="233"/>
      <c r="KY149" s="232">
        <v>30</v>
      </c>
      <c r="KZ149" s="236">
        <v>0</v>
      </c>
      <c r="LA149" s="235"/>
      <c r="LB149" s="232">
        <v>0</v>
      </c>
      <c r="LC149" s="233"/>
      <c r="LD149" s="235"/>
      <c r="LE149" s="235"/>
      <c r="LF149" s="235"/>
    </row>
    <row r="150" spans="1:318" ht="49.5" customHeight="1" thickBot="1">
      <c r="A150" s="231" t="s">
        <v>5638</v>
      </c>
      <c r="B150" s="232">
        <v>1026</v>
      </c>
      <c r="C150" s="233" t="s">
        <v>8791</v>
      </c>
      <c r="D150" s="233" t="s">
        <v>8792</v>
      </c>
      <c r="E150" s="232">
        <v>1026</v>
      </c>
      <c r="F150" s="235"/>
      <c r="G150" s="233" t="s">
        <v>8793</v>
      </c>
      <c r="H150" s="233" t="s">
        <v>8794</v>
      </c>
      <c r="I150" s="234">
        <v>4</v>
      </c>
      <c r="J150" s="235"/>
      <c r="K150" s="234" t="s">
        <v>202</v>
      </c>
      <c r="L150" s="235"/>
      <c r="M150" s="234">
        <v>4</v>
      </c>
      <c r="N150" s="235"/>
      <c r="O150" s="235"/>
      <c r="P150" s="235"/>
      <c r="Q150" s="235"/>
      <c r="R150" s="234" t="s">
        <v>202</v>
      </c>
      <c r="S150" s="235"/>
      <c r="T150" s="235"/>
      <c r="U150" s="235"/>
      <c r="V150" s="233" t="s">
        <v>1849</v>
      </c>
      <c r="W150" s="233" t="s">
        <v>5643</v>
      </c>
      <c r="X150" s="232">
        <v>1</v>
      </c>
      <c r="Y150" s="232">
        <v>100</v>
      </c>
      <c r="Z150" s="236">
        <v>0</v>
      </c>
      <c r="AA150" s="236">
        <v>0</v>
      </c>
      <c r="AB150" s="232">
        <v>1</v>
      </c>
      <c r="AC150" s="233" t="s">
        <v>5644</v>
      </c>
      <c r="AD150" s="233" t="s">
        <v>5644</v>
      </c>
      <c r="AE150" s="234" t="s">
        <v>5645</v>
      </c>
      <c r="AF150" s="233" t="s">
        <v>5646</v>
      </c>
      <c r="AG150" s="234" t="s">
        <v>5645</v>
      </c>
      <c r="AH150" s="233" t="s">
        <v>262</v>
      </c>
      <c r="AI150" s="233" t="s">
        <v>270</v>
      </c>
      <c r="AJ150" s="233" t="s">
        <v>7604</v>
      </c>
      <c r="AK150" s="233" t="s">
        <v>5698</v>
      </c>
      <c r="AL150" s="233" t="s">
        <v>8795</v>
      </c>
      <c r="AM150" s="233" t="s">
        <v>7667</v>
      </c>
      <c r="AN150" s="233" t="s">
        <v>3320</v>
      </c>
      <c r="AO150" s="233" t="s">
        <v>7668</v>
      </c>
      <c r="AP150" s="233" t="s">
        <v>7669</v>
      </c>
      <c r="AQ150" s="233" t="s">
        <v>5855</v>
      </c>
      <c r="AR150" s="233" t="s">
        <v>5856</v>
      </c>
      <c r="AS150" s="233" t="s">
        <v>8796</v>
      </c>
      <c r="AT150" s="233" t="s">
        <v>733</v>
      </c>
      <c r="AU150" s="233" t="s">
        <v>733</v>
      </c>
      <c r="AV150" s="233" t="s">
        <v>733</v>
      </c>
      <c r="AW150" s="233" t="s">
        <v>3320</v>
      </c>
      <c r="AX150" s="233" t="s">
        <v>5656</v>
      </c>
      <c r="AY150" s="233" t="s">
        <v>733</v>
      </c>
      <c r="AZ150" s="233" t="s">
        <v>8797</v>
      </c>
      <c r="BA150" s="233" t="s">
        <v>5859</v>
      </c>
      <c r="BB150" s="233" t="s">
        <v>7612</v>
      </c>
      <c r="BC150" s="233" t="s">
        <v>5660</v>
      </c>
      <c r="BD150" s="233" t="s">
        <v>7672</v>
      </c>
      <c r="BE150" s="233" t="s">
        <v>7673</v>
      </c>
      <c r="BF150" s="234" t="s">
        <v>1214</v>
      </c>
      <c r="BG150" s="233" t="s">
        <v>3320</v>
      </c>
      <c r="BH150" s="233" t="s">
        <v>5747</v>
      </c>
      <c r="BI150" s="233" t="s">
        <v>5747</v>
      </c>
      <c r="BJ150" s="233" t="s">
        <v>6646</v>
      </c>
      <c r="BK150" s="233" t="s">
        <v>7292</v>
      </c>
      <c r="BL150" s="234">
        <v>115</v>
      </c>
      <c r="BM150" s="233" t="s">
        <v>5665</v>
      </c>
      <c r="BN150" s="237">
        <v>47299</v>
      </c>
      <c r="BO150" s="232">
        <v>18</v>
      </c>
      <c r="BP150" s="232">
        <v>2029</v>
      </c>
      <c r="BQ150" s="232">
        <v>100</v>
      </c>
      <c r="BR150" s="234">
        <v>100</v>
      </c>
      <c r="BS150" s="233" t="s">
        <v>5666</v>
      </c>
      <c r="BT150" s="232">
        <v>372</v>
      </c>
      <c r="BU150" s="234">
        <v>270.27999999999997</v>
      </c>
      <c r="BV150" s="238">
        <v>0.31</v>
      </c>
      <c r="BW150" s="239" t="s">
        <v>910</v>
      </c>
      <c r="BX150" s="233" t="s">
        <v>733</v>
      </c>
      <c r="BY150" s="235"/>
      <c r="BZ150" s="232">
        <v>31.8</v>
      </c>
      <c r="CA150" s="233" t="s">
        <v>1214</v>
      </c>
      <c r="CB150" s="232">
        <v>725</v>
      </c>
      <c r="CC150" s="233" t="s">
        <v>5713</v>
      </c>
      <c r="CD150" s="233" t="s">
        <v>5668</v>
      </c>
      <c r="CE150" s="233" t="s">
        <v>3320</v>
      </c>
      <c r="CF150" s="233" t="s">
        <v>733</v>
      </c>
      <c r="CG150" s="233" t="s">
        <v>733</v>
      </c>
      <c r="CH150" s="232">
        <v>2322</v>
      </c>
      <c r="CI150" s="232">
        <v>2225</v>
      </c>
      <c r="CJ150" s="233" t="s">
        <v>7069</v>
      </c>
      <c r="CK150" s="232">
        <v>365</v>
      </c>
      <c r="CL150" s="232">
        <v>88</v>
      </c>
      <c r="CM150" s="232">
        <v>98</v>
      </c>
      <c r="CN150" s="232">
        <v>35</v>
      </c>
      <c r="CO150" s="237">
        <v>46568</v>
      </c>
      <c r="CP150" s="232">
        <v>2027</v>
      </c>
      <c r="CQ150" s="232">
        <v>0.4</v>
      </c>
      <c r="CR150" s="232">
        <v>9</v>
      </c>
      <c r="CS150" s="233" t="s">
        <v>7672</v>
      </c>
      <c r="CT150" s="232">
        <v>252000</v>
      </c>
      <c r="CU150" s="233" t="s">
        <v>3320</v>
      </c>
      <c r="CV150" s="233" t="s">
        <v>3320</v>
      </c>
      <c r="CW150" s="233" t="s">
        <v>3320</v>
      </c>
      <c r="CX150" s="233" t="s">
        <v>3320</v>
      </c>
      <c r="CY150" s="233" t="s">
        <v>3320</v>
      </c>
      <c r="CZ150" s="233" t="s">
        <v>3320</v>
      </c>
      <c r="DA150" s="233" t="s">
        <v>3320</v>
      </c>
      <c r="DB150" s="233" t="s">
        <v>3320</v>
      </c>
      <c r="DC150" s="233" t="s">
        <v>3320</v>
      </c>
      <c r="DD150" s="233" t="s">
        <v>3320</v>
      </c>
      <c r="DE150" s="235"/>
      <c r="DF150" s="233" t="s">
        <v>3320</v>
      </c>
      <c r="DG150" s="233" t="s">
        <v>3320</v>
      </c>
      <c r="DH150" s="233" t="s">
        <v>3320</v>
      </c>
      <c r="DI150" s="233" t="s">
        <v>3320</v>
      </c>
      <c r="DJ150" s="233" t="s">
        <v>3320</v>
      </c>
      <c r="DK150" s="233" t="s">
        <v>3320</v>
      </c>
      <c r="DL150" s="235"/>
      <c r="DM150" s="233" t="s">
        <v>3320</v>
      </c>
      <c r="DN150" s="233" t="s">
        <v>3320</v>
      </c>
      <c r="DO150" s="233" t="s">
        <v>3320</v>
      </c>
      <c r="DP150" s="235"/>
      <c r="DQ150" s="233" t="s">
        <v>3320</v>
      </c>
      <c r="DR150" s="233" t="s">
        <v>3320</v>
      </c>
      <c r="DS150" s="233" t="s">
        <v>3320</v>
      </c>
      <c r="DT150" s="233" t="s">
        <v>3320</v>
      </c>
      <c r="DU150" s="233" t="s">
        <v>3320</v>
      </c>
      <c r="DV150" s="233" t="s">
        <v>3320</v>
      </c>
      <c r="DW150" s="233" t="s">
        <v>3320</v>
      </c>
      <c r="DX150" s="233" t="s">
        <v>3320</v>
      </c>
      <c r="DY150" s="233" t="s">
        <v>3320</v>
      </c>
      <c r="DZ150" s="233" t="s">
        <v>3320</v>
      </c>
      <c r="EA150" s="233" t="s">
        <v>3320</v>
      </c>
      <c r="EB150" s="233" t="s">
        <v>3320</v>
      </c>
      <c r="EC150" s="233" t="s">
        <v>3320</v>
      </c>
      <c r="ED150" s="233" t="s">
        <v>3320</v>
      </c>
      <c r="EE150" s="233" t="s">
        <v>3320</v>
      </c>
      <c r="EF150" s="233" t="s">
        <v>3320</v>
      </c>
      <c r="EG150" s="233" t="s">
        <v>3320</v>
      </c>
      <c r="EH150" s="233" t="s">
        <v>3320</v>
      </c>
      <c r="EI150" s="233" t="s">
        <v>3320</v>
      </c>
      <c r="EJ150" s="233" t="s">
        <v>3320</v>
      </c>
      <c r="EK150" s="233" t="s">
        <v>3320</v>
      </c>
      <c r="EL150" s="233" t="s">
        <v>3320</v>
      </c>
      <c r="EM150" s="233" t="s">
        <v>3320</v>
      </c>
      <c r="EN150" s="233" t="s">
        <v>3320</v>
      </c>
      <c r="EO150" s="233" t="s">
        <v>3320</v>
      </c>
      <c r="EP150" s="233" t="s">
        <v>3320</v>
      </c>
      <c r="EQ150" s="233" t="s">
        <v>3320</v>
      </c>
      <c r="ER150" s="233" t="s">
        <v>3320</v>
      </c>
      <c r="ES150" s="233" t="s">
        <v>3320</v>
      </c>
      <c r="ET150" s="233" t="s">
        <v>3320</v>
      </c>
      <c r="EU150" s="233" t="s">
        <v>3320</v>
      </c>
      <c r="EV150" s="233" t="s">
        <v>3320</v>
      </c>
      <c r="EW150" s="233" t="s">
        <v>3320</v>
      </c>
      <c r="EX150" s="233" t="s">
        <v>3320</v>
      </c>
      <c r="EY150" s="233" t="s">
        <v>3320</v>
      </c>
      <c r="EZ150" s="233" t="s">
        <v>3320</v>
      </c>
      <c r="FA150" s="233" t="s">
        <v>3320</v>
      </c>
      <c r="FB150" s="233" t="s">
        <v>3320</v>
      </c>
      <c r="FC150" s="233" t="s">
        <v>3320</v>
      </c>
      <c r="FD150" s="233" t="s">
        <v>3320</v>
      </c>
      <c r="FE150" s="233" t="s">
        <v>3320</v>
      </c>
      <c r="FF150" s="233" t="s">
        <v>3320</v>
      </c>
      <c r="FG150" s="233" t="s">
        <v>3320</v>
      </c>
      <c r="FH150" s="233" t="s">
        <v>3320</v>
      </c>
      <c r="FI150" s="233" t="s">
        <v>3320</v>
      </c>
      <c r="FJ150" s="233" t="s">
        <v>3320</v>
      </c>
      <c r="FK150" s="233" t="s">
        <v>3320</v>
      </c>
      <c r="FL150" s="233" t="s">
        <v>3320</v>
      </c>
      <c r="FM150" s="233" t="s">
        <v>3320</v>
      </c>
      <c r="FN150" s="240">
        <v>101600000</v>
      </c>
      <c r="FO150" s="232">
        <v>102</v>
      </c>
      <c r="FP150" s="233" t="s">
        <v>733</v>
      </c>
      <c r="FQ150" s="233" t="s">
        <v>733</v>
      </c>
      <c r="FR150" s="233" t="s">
        <v>733</v>
      </c>
      <c r="FS150" s="233" t="s">
        <v>733</v>
      </c>
      <c r="FT150" s="233" t="s">
        <v>1846</v>
      </c>
      <c r="FU150" s="233" t="s">
        <v>8798</v>
      </c>
      <c r="FV150" s="233" t="s">
        <v>7675</v>
      </c>
      <c r="FW150" s="241" t="s">
        <v>7292</v>
      </c>
      <c r="FX150" s="242">
        <v>115</v>
      </c>
      <c r="FY150" s="233" t="s">
        <v>8799</v>
      </c>
      <c r="FZ150" s="240">
        <v>101600000</v>
      </c>
      <c r="GA150" s="240">
        <v>12400000</v>
      </c>
      <c r="GB150" s="240">
        <v>188000</v>
      </c>
      <c r="GC150" s="240">
        <v>50000</v>
      </c>
      <c r="GD150" s="233" t="s">
        <v>7672</v>
      </c>
      <c r="GE150" s="233" t="s">
        <v>733</v>
      </c>
      <c r="GF150" s="233" t="s">
        <v>733</v>
      </c>
      <c r="GG150" s="233" t="s">
        <v>7672</v>
      </c>
      <c r="GH150" s="233" t="s">
        <v>733</v>
      </c>
      <c r="GI150" s="233" t="s">
        <v>733</v>
      </c>
      <c r="GJ150" s="233" t="s">
        <v>733</v>
      </c>
      <c r="GK150" s="233" t="s">
        <v>733</v>
      </c>
      <c r="GL150" s="233" t="s">
        <v>733</v>
      </c>
      <c r="GM150" s="243" t="s">
        <v>5676</v>
      </c>
      <c r="GN150" s="233" t="s">
        <v>3320</v>
      </c>
      <c r="GO150" s="233" t="s">
        <v>733</v>
      </c>
      <c r="GP150" s="233" t="s">
        <v>5677</v>
      </c>
      <c r="GQ150" s="233" t="s">
        <v>733</v>
      </c>
      <c r="GR150" s="233" t="s">
        <v>5679</v>
      </c>
      <c r="GS150" s="233" t="s">
        <v>3320</v>
      </c>
      <c r="GT150" s="233" t="s">
        <v>3320</v>
      </c>
      <c r="GU150" s="232">
        <v>1</v>
      </c>
      <c r="GV150" s="233" t="s">
        <v>733</v>
      </c>
      <c r="GW150" s="233" t="s">
        <v>5679</v>
      </c>
      <c r="GX150" s="233" t="s">
        <v>8800</v>
      </c>
      <c r="GY150" s="233" t="s">
        <v>733</v>
      </c>
      <c r="GZ150" s="233" t="s">
        <v>3320</v>
      </c>
      <c r="HA150" s="233" t="s">
        <v>8801</v>
      </c>
      <c r="HB150" s="233" t="s">
        <v>8802</v>
      </c>
      <c r="HC150" s="233" t="s">
        <v>5683</v>
      </c>
      <c r="HD150" s="233" t="s">
        <v>5683</v>
      </c>
      <c r="HE150" s="233" t="s">
        <v>5684</v>
      </c>
      <c r="HF150" s="233" t="s">
        <v>733</v>
      </c>
      <c r="HG150" s="233" t="s">
        <v>1214</v>
      </c>
      <c r="HH150" s="244">
        <v>46081.816377314812</v>
      </c>
      <c r="HI150" s="244">
        <v>46083.935960648145</v>
      </c>
      <c r="HJ150" s="233" t="s">
        <v>5685</v>
      </c>
      <c r="HK150" s="233" t="s">
        <v>3320</v>
      </c>
      <c r="HL150" s="233" t="s">
        <v>3320</v>
      </c>
      <c r="HM150" s="233" t="s">
        <v>3320</v>
      </c>
      <c r="HN150" s="233" t="s">
        <v>3320</v>
      </c>
      <c r="HO150" s="233" t="s">
        <v>3320</v>
      </c>
      <c r="HP150" s="233" t="s">
        <v>3320</v>
      </c>
      <c r="HQ150" s="233" t="s">
        <v>3320</v>
      </c>
      <c r="HR150" s="233" t="s">
        <v>3320</v>
      </c>
      <c r="HS150" s="233" t="s">
        <v>3320</v>
      </c>
      <c r="HT150" s="233" t="s">
        <v>3320</v>
      </c>
      <c r="HU150" s="233" t="s">
        <v>3320</v>
      </c>
      <c r="HV150" s="233" t="s">
        <v>3320</v>
      </c>
      <c r="HW150" s="233" t="s">
        <v>3320</v>
      </c>
      <c r="HX150" s="233" t="s">
        <v>3320</v>
      </c>
      <c r="HY150" s="233" t="s">
        <v>3320</v>
      </c>
      <c r="HZ150" s="233" t="s">
        <v>3320</v>
      </c>
      <c r="IA150" s="233" t="s">
        <v>3320</v>
      </c>
      <c r="IB150" s="233" t="s">
        <v>3320</v>
      </c>
      <c r="IC150" s="233" t="s">
        <v>3320</v>
      </c>
      <c r="ID150" s="233" t="s">
        <v>3320</v>
      </c>
      <c r="IE150" s="233" t="s">
        <v>3320</v>
      </c>
      <c r="IF150" s="233" t="s">
        <v>3320</v>
      </c>
      <c r="IG150" s="233" t="s">
        <v>3320</v>
      </c>
      <c r="IH150" s="233" t="s">
        <v>3320</v>
      </c>
      <c r="II150" s="233" t="s">
        <v>3320</v>
      </c>
      <c r="IJ150" s="233" t="s">
        <v>3320</v>
      </c>
      <c r="IK150" s="233" t="s">
        <v>3320</v>
      </c>
      <c r="IL150" s="233" t="s">
        <v>3320</v>
      </c>
      <c r="IM150" s="233" t="s">
        <v>3320</v>
      </c>
      <c r="IN150" s="233" t="s">
        <v>3320</v>
      </c>
      <c r="IO150" s="233" t="s">
        <v>3320</v>
      </c>
      <c r="IP150" s="233" t="s">
        <v>3320</v>
      </c>
      <c r="IQ150" s="233" t="s">
        <v>3320</v>
      </c>
      <c r="IR150" s="233" t="s">
        <v>3320</v>
      </c>
      <c r="IS150" s="233" t="s">
        <v>3320</v>
      </c>
      <c r="IT150" s="233" t="s">
        <v>3320</v>
      </c>
      <c r="IU150" s="233" t="s">
        <v>3320</v>
      </c>
      <c r="IV150" s="233" t="s">
        <v>3320</v>
      </c>
      <c r="IW150" s="235"/>
      <c r="IX150" s="235"/>
      <c r="IY150" s="235"/>
      <c r="IZ150" s="235"/>
      <c r="JA150" s="235"/>
      <c r="JB150" s="233"/>
      <c r="JC150" s="233"/>
      <c r="JD150" s="233"/>
      <c r="JE150" s="235"/>
      <c r="JF150" s="232" t="s">
        <v>3320</v>
      </c>
      <c r="JG150" s="232" t="s">
        <v>3320</v>
      </c>
      <c r="JH150" s="232" t="s">
        <v>3320</v>
      </c>
      <c r="JI150" s="232" t="s">
        <v>3320</v>
      </c>
      <c r="JJ150" s="232" t="s">
        <v>3320</v>
      </c>
      <c r="JK150" s="233" t="s">
        <v>910</v>
      </c>
      <c r="JL150" s="235"/>
      <c r="JM150" s="235"/>
      <c r="JN150" s="235"/>
      <c r="JO150" s="232">
        <v>5</v>
      </c>
      <c r="JP150" s="232">
        <v>0</v>
      </c>
      <c r="JQ150" s="233"/>
      <c r="JR150" s="233"/>
      <c r="JS150" s="233"/>
      <c r="JT150" s="233"/>
      <c r="JU150" s="233"/>
      <c r="JV150" s="233"/>
      <c r="JW150" s="233"/>
      <c r="JX150" s="233"/>
      <c r="JY150" s="233"/>
      <c r="JZ150" s="233"/>
      <c r="KA150" s="233"/>
      <c r="KB150" s="233"/>
      <c r="KC150" s="233"/>
      <c r="KD150" s="233"/>
      <c r="KE150" s="233"/>
      <c r="KF150" s="233"/>
      <c r="KG150" s="233"/>
      <c r="KH150" s="233"/>
      <c r="KI150" s="233"/>
      <c r="KJ150" s="233"/>
      <c r="KK150" s="233"/>
      <c r="KL150" s="233"/>
      <c r="KM150" s="233"/>
      <c r="KN150" s="232" t="s">
        <v>3320</v>
      </c>
      <c r="KO150" s="232" t="s">
        <v>3320</v>
      </c>
      <c r="KP150" s="232" t="s">
        <v>3320</v>
      </c>
      <c r="KQ150" s="235"/>
      <c r="KR150" s="235"/>
      <c r="KS150" s="235"/>
      <c r="KT150" s="233"/>
      <c r="KU150" s="235"/>
      <c r="KV150" s="235"/>
      <c r="KW150" s="235"/>
      <c r="KX150" s="233"/>
      <c r="KY150" s="232">
        <v>100</v>
      </c>
      <c r="KZ150" s="236">
        <v>0</v>
      </c>
      <c r="LA150" s="235"/>
      <c r="LB150" s="232">
        <v>0</v>
      </c>
      <c r="LC150" s="233"/>
      <c r="LD150" s="235"/>
      <c r="LE150" s="235"/>
      <c r="LF150" s="235"/>
    </row>
    <row r="151" spans="1:318" ht="49.5" customHeight="1" thickBot="1">
      <c r="A151" s="231" t="s">
        <v>5638</v>
      </c>
      <c r="B151" s="232">
        <v>400</v>
      </c>
      <c r="C151" s="233" t="s">
        <v>8803</v>
      </c>
      <c r="D151" s="233" t="s">
        <v>8804</v>
      </c>
      <c r="E151" s="232">
        <v>400</v>
      </c>
      <c r="F151" s="235"/>
      <c r="G151" s="233" t="s">
        <v>1857</v>
      </c>
      <c r="H151" s="233" t="s">
        <v>8805</v>
      </c>
      <c r="I151" s="234">
        <v>4</v>
      </c>
      <c r="J151" s="235"/>
      <c r="K151" s="234" t="s">
        <v>202</v>
      </c>
      <c r="L151" s="235"/>
      <c r="M151" s="234">
        <v>4</v>
      </c>
      <c r="N151" s="235"/>
      <c r="O151" s="235"/>
      <c r="P151" s="235"/>
      <c r="Q151" s="235"/>
      <c r="R151" s="234" t="s">
        <v>202</v>
      </c>
      <c r="S151" s="235"/>
      <c r="T151" s="235"/>
      <c r="U151" s="235"/>
      <c r="V151" s="233" t="s">
        <v>8806</v>
      </c>
      <c r="W151" s="233" t="s">
        <v>5643</v>
      </c>
      <c r="X151" s="232">
        <v>1</v>
      </c>
      <c r="Y151" s="232">
        <v>99.9</v>
      </c>
      <c r="Z151" s="236">
        <v>0</v>
      </c>
      <c r="AA151" s="236">
        <v>0</v>
      </c>
      <c r="AB151" s="232">
        <v>1</v>
      </c>
      <c r="AC151" s="233" t="s">
        <v>489</v>
      </c>
      <c r="AD151" s="233" t="s">
        <v>6500</v>
      </c>
      <c r="AE151" s="234" t="s">
        <v>5645</v>
      </c>
      <c r="AF151" s="233" t="s">
        <v>5646</v>
      </c>
      <c r="AG151" s="234" t="s">
        <v>5645</v>
      </c>
      <c r="AH151" s="233" t="s">
        <v>489</v>
      </c>
      <c r="AI151" s="233" t="s">
        <v>6501</v>
      </c>
      <c r="AJ151" s="233" t="s">
        <v>6501</v>
      </c>
      <c r="AK151" s="233" t="s">
        <v>6502</v>
      </c>
      <c r="AL151" s="233" t="s">
        <v>6503</v>
      </c>
      <c r="AM151" s="233" t="s">
        <v>6504</v>
      </c>
      <c r="AN151" s="233" t="s">
        <v>3320</v>
      </c>
      <c r="AO151" s="233" t="s">
        <v>6505</v>
      </c>
      <c r="AP151" s="233" t="s">
        <v>5698</v>
      </c>
      <c r="AQ151" s="233" t="s">
        <v>6641</v>
      </c>
      <c r="AR151" s="233" t="s">
        <v>6642</v>
      </c>
      <c r="AS151" s="233" t="s">
        <v>6508</v>
      </c>
      <c r="AT151" s="233" t="s">
        <v>733</v>
      </c>
      <c r="AU151" s="233" t="s">
        <v>733</v>
      </c>
      <c r="AV151" s="233" t="s">
        <v>733</v>
      </c>
      <c r="AW151" s="233" t="s">
        <v>3320</v>
      </c>
      <c r="AX151" s="233" t="s">
        <v>6509</v>
      </c>
      <c r="AY151" s="233" t="s">
        <v>1214</v>
      </c>
      <c r="AZ151" s="233" t="s">
        <v>8807</v>
      </c>
      <c r="BA151" s="233" t="s">
        <v>6511</v>
      </c>
      <c r="BB151" s="233" t="s">
        <v>6512</v>
      </c>
      <c r="BC151" s="233" t="s">
        <v>6513</v>
      </c>
      <c r="BD151" s="233" t="s">
        <v>6644</v>
      </c>
      <c r="BE151" s="233" t="s">
        <v>6645</v>
      </c>
      <c r="BF151" s="234" t="s">
        <v>1214</v>
      </c>
      <c r="BG151" s="233" t="s">
        <v>3320</v>
      </c>
      <c r="BH151" s="233" t="s">
        <v>5747</v>
      </c>
      <c r="BI151" s="233" t="s">
        <v>5747</v>
      </c>
      <c r="BJ151" s="233" t="s">
        <v>6646</v>
      </c>
      <c r="BK151" s="233" t="s">
        <v>6647</v>
      </c>
      <c r="BL151" s="234">
        <v>115</v>
      </c>
      <c r="BM151" s="233" t="s">
        <v>5665</v>
      </c>
      <c r="BN151" s="237">
        <v>47469</v>
      </c>
      <c r="BO151" s="232">
        <v>24</v>
      </c>
      <c r="BP151" s="232">
        <v>2029</v>
      </c>
      <c r="BQ151" s="232">
        <v>99.9</v>
      </c>
      <c r="BR151" s="234">
        <v>99.9</v>
      </c>
      <c r="BS151" s="233" t="s">
        <v>5666</v>
      </c>
      <c r="BT151" s="232">
        <v>27</v>
      </c>
      <c r="BU151" s="234">
        <v>282.94</v>
      </c>
      <c r="BV151" s="238">
        <v>0.32</v>
      </c>
      <c r="BW151" s="239" t="s">
        <v>910</v>
      </c>
      <c r="BX151" s="233" t="s">
        <v>733</v>
      </c>
      <c r="BY151" s="235"/>
      <c r="BZ151" s="232">
        <v>27.25</v>
      </c>
      <c r="CA151" s="233" t="s">
        <v>1214</v>
      </c>
      <c r="CB151" s="232">
        <v>600</v>
      </c>
      <c r="CC151" s="233" t="s">
        <v>5667</v>
      </c>
      <c r="CD151" s="233" t="s">
        <v>5801</v>
      </c>
      <c r="CE151" s="233" t="s">
        <v>3320</v>
      </c>
      <c r="CF151" s="233" t="s">
        <v>733</v>
      </c>
      <c r="CG151" s="233" t="s">
        <v>733</v>
      </c>
      <c r="CH151" s="232">
        <v>2387.1</v>
      </c>
      <c r="CI151" s="232">
        <v>2263.58</v>
      </c>
      <c r="CJ151" s="233" t="s">
        <v>6441</v>
      </c>
      <c r="CK151" s="232">
        <v>365</v>
      </c>
      <c r="CL151" s="232">
        <v>90</v>
      </c>
      <c r="CM151" s="232">
        <v>99</v>
      </c>
      <c r="CN151" s="232">
        <v>30</v>
      </c>
      <c r="CO151" s="237">
        <v>46738</v>
      </c>
      <c r="CP151" s="232">
        <v>2027</v>
      </c>
      <c r="CQ151" s="232">
        <v>0.5</v>
      </c>
      <c r="CR151" s="232">
        <v>100</v>
      </c>
      <c r="CS151" s="233" t="s">
        <v>6648</v>
      </c>
      <c r="CT151" s="232">
        <v>4402960</v>
      </c>
      <c r="CU151" s="233" t="s">
        <v>3320</v>
      </c>
      <c r="CV151" s="233" t="s">
        <v>3320</v>
      </c>
      <c r="CW151" s="233" t="s">
        <v>3320</v>
      </c>
      <c r="CX151" s="233" t="s">
        <v>3320</v>
      </c>
      <c r="CY151" s="233" t="s">
        <v>3320</v>
      </c>
      <c r="CZ151" s="233" t="s">
        <v>3320</v>
      </c>
      <c r="DA151" s="233" t="s">
        <v>3320</v>
      </c>
      <c r="DB151" s="233" t="s">
        <v>3320</v>
      </c>
      <c r="DC151" s="233" t="s">
        <v>3320</v>
      </c>
      <c r="DD151" s="233" t="s">
        <v>3320</v>
      </c>
      <c r="DE151" s="235"/>
      <c r="DF151" s="233" t="s">
        <v>3320</v>
      </c>
      <c r="DG151" s="233" t="s">
        <v>3320</v>
      </c>
      <c r="DH151" s="233" t="s">
        <v>3320</v>
      </c>
      <c r="DI151" s="233" t="s">
        <v>3320</v>
      </c>
      <c r="DJ151" s="233" t="s">
        <v>3320</v>
      </c>
      <c r="DK151" s="233" t="s">
        <v>3320</v>
      </c>
      <c r="DL151" s="235"/>
      <c r="DM151" s="233" t="s">
        <v>3320</v>
      </c>
      <c r="DN151" s="233" t="s">
        <v>3320</v>
      </c>
      <c r="DO151" s="233" t="s">
        <v>3320</v>
      </c>
      <c r="DP151" s="235"/>
      <c r="DQ151" s="233" t="s">
        <v>3320</v>
      </c>
      <c r="DR151" s="233" t="s">
        <v>3320</v>
      </c>
      <c r="DS151" s="233" t="s">
        <v>3320</v>
      </c>
      <c r="DT151" s="233" t="s">
        <v>3320</v>
      </c>
      <c r="DU151" s="233" t="s">
        <v>3320</v>
      </c>
      <c r="DV151" s="233" t="s">
        <v>3320</v>
      </c>
      <c r="DW151" s="233" t="s">
        <v>3320</v>
      </c>
      <c r="DX151" s="233" t="s">
        <v>3320</v>
      </c>
      <c r="DY151" s="233" t="s">
        <v>3320</v>
      </c>
      <c r="DZ151" s="233" t="s">
        <v>3320</v>
      </c>
      <c r="EA151" s="233" t="s">
        <v>3320</v>
      </c>
      <c r="EB151" s="233" t="s">
        <v>3320</v>
      </c>
      <c r="EC151" s="233" t="s">
        <v>3320</v>
      </c>
      <c r="ED151" s="233" t="s">
        <v>3320</v>
      </c>
      <c r="EE151" s="233" t="s">
        <v>3320</v>
      </c>
      <c r="EF151" s="233" t="s">
        <v>3320</v>
      </c>
      <c r="EG151" s="233" t="s">
        <v>3320</v>
      </c>
      <c r="EH151" s="233" t="s">
        <v>3320</v>
      </c>
      <c r="EI151" s="233" t="s">
        <v>3320</v>
      </c>
      <c r="EJ151" s="233" t="s">
        <v>3320</v>
      </c>
      <c r="EK151" s="233" t="s">
        <v>3320</v>
      </c>
      <c r="EL151" s="233" t="s">
        <v>3320</v>
      </c>
      <c r="EM151" s="233" t="s">
        <v>3320</v>
      </c>
      <c r="EN151" s="233" t="s">
        <v>3320</v>
      </c>
      <c r="EO151" s="233" t="s">
        <v>3320</v>
      </c>
      <c r="EP151" s="233" t="s">
        <v>3320</v>
      </c>
      <c r="EQ151" s="233" t="s">
        <v>3320</v>
      </c>
      <c r="ER151" s="233" t="s">
        <v>3320</v>
      </c>
      <c r="ES151" s="233" t="s">
        <v>3320</v>
      </c>
      <c r="ET151" s="233" t="s">
        <v>3320</v>
      </c>
      <c r="EU151" s="233" t="s">
        <v>3320</v>
      </c>
      <c r="EV151" s="233" t="s">
        <v>3320</v>
      </c>
      <c r="EW151" s="233" t="s">
        <v>3320</v>
      </c>
      <c r="EX151" s="233" t="s">
        <v>3320</v>
      </c>
      <c r="EY151" s="233" t="s">
        <v>3320</v>
      </c>
      <c r="EZ151" s="233" t="s">
        <v>3320</v>
      </c>
      <c r="FA151" s="233" t="s">
        <v>3320</v>
      </c>
      <c r="FB151" s="233" t="s">
        <v>3320</v>
      </c>
      <c r="FC151" s="233" t="s">
        <v>3320</v>
      </c>
      <c r="FD151" s="233" t="s">
        <v>3320</v>
      </c>
      <c r="FE151" s="233" t="s">
        <v>3320</v>
      </c>
      <c r="FF151" s="233" t="s">
        <v>3320</v>
      </c>
      <c r="FG151" s="233" t="s">
        <v>3320</v>
      </c>
      <c r="FH151" s="233" t="s">
        <v>3320</v>
      </c>
      <c r="FI151" s="233" t="s">
        <v>3320</v>
      </c>
      <c r="FJ151" s="233" t="s">
        <v>3320</v>
      </c>
      <c r="FK151" s="233" t="s">
        <v>3320</v>
      </c>
      <c r="FL151" s="233" t="s">
        <v>3320</v>
      </c>
      <c r="FM151" s="233" t="s">
        <v>3320</v>
      </c>
      <c r="FN151" s="240">
        <v>86230280</v>
      </c>
      <c r="FO151" s="232">
        <v>86</v>
      </c>
      <c r="FP151" s="233" t="s">
        <v>1214</v>
      </c>
      <c r="FQ151" s="233" t="s">
        <v>733</v>
      </c>
      <c r="FR151" s="233" t="s">
        <v>733</v>
      </c>
      <c r="FS151" s="233" t="s">
        <v>733</v>
      </c>
      <c r="FT151" s="233" t="s">
        <v>1856</v>
      </c>
      <c r="FU151" s="233" t="s">
        <v>8808</v>
      </c>
      <c r="FV151" s="233" t="s">
        <v>8809</v>
      </c>
      <c r="FW151" s="241" t="s">
        <v>6647</v>
      </c>
      <c r="FX151" s="242">
        <v>115</v>
      </c>
      <c r="FY151" s="233" t="s">
        <v>8810</v>
      </c>
      <c r="FZ151" s="240">
        <v>83233100</v>
      </c>
      <c r="GA151" s="240">
        <v>10879110</v>
      </c>
      <c r="GB151" s="240">
        <v>2715</v>
      </c>
      <c r="GC151" s="232">
        <v>850</v>
      </c>
      <c r="GD151" s="233" t="s">
        <v>8811</v>
      </c>
      <c r="GE151" s="233" t="s">
        <v>733</v>
      </c>
      <c r="GF151" s="233" t="s">
        <v>1214</v>
      </c>
      <c r="GG151" s="233" t="s">
        <v>8812</v>
      </c>
      <c r="GH151" s="233" t="s">
        <v>1214</v>
      </c>
      <c r="GI151" s="233" t="s">
        <v>1214</v>
      </c>
      <c r="GJ151" s="233" t="s">
        <v>1214</v>
      </c>
      <c r="GK151" s="233" t="s">
        <v>733</v>
      </c>
      <c r="GL151" s="233" t="s">
        <v>733</v>
      </c>
      <c r="GM151" s="243" t="s">
        <v>5676</v>
      </c>
      <c r="GN151" s="233" t="s">
        <v>3320</v>
      </c>
      <c r="GO151" s="233" t="s">
        <v>733</v>
      </c>
      <c r="GP151" s="233" t="s">
        <v>5721</v>
      </c>
      <c r="GQ151" s="233" t="s">
        <v>1214</v>
      </c>
      <c r="GR151" s="233" t="s">
        <v>1214</v>
      </c>
      <c r="GS151" s="233" t="s">
        <v>3320</v>
      </c>
      <c r="GT151" s="233" t="s">
        <v>3320</v>
      </c>
      <c r="GU151" s="232">
        <v>0</v>
      </c>
      <c r="GV151" s="233" t="s">
        <v>1214</v>
      </c>
      <c r="GW151" s="233" t="s">
        <v>1214</v>
      </c>
      <c r="GX151" s="233" t="s">
        <v>3320</v>
      </c>
      <c r="GY151" s="233" t="s">
        <v>733</v>
      </c>
      <c r="GZ151" s="233" t="s">
        <v>3320</v>
      </c>
      <c r="HA151" s="233" t="s">
        <v>8813</v>
      </c>
      <c r="HB151" s="233" t="s">
        <v>8814</v>
      </c>
      <c r="HC151" s="233" t="s">
        <v>5683</v>
      </c>
      <c r="HD151" s="233" t="s">
        <v>5952</v>
      </c>
      <c r="HE151" s="233" t="s">
        <v>5684</v>
      </c>
      <c r="HF151" s="233" t="s">
        <v>733</v>
      </c>
      <c r="HG151" s="233" t="s">
        <v>1214</v>
      </c>
      <c r="HH151" s="244">
        <v>46079.425300925926</v>
      </c>
      <c r="HI151" s="244">
        <v>46083.931284722225</v>
      </c>
      <c r="HJ151" s="233" t="s">
        <v>5685</v>
      </c>
      <c r="HK151" s="233" t="s">
        <v>3320</v>
      </c>
      <c r="HL151" s="233" t="s">
        <v>3320</v>
      </c>
      <c r="HM151" s="233" t="s">
        <v>3320</v>
      </c>
      <c r="HN151" s="233" t="s">
        <v>3320</v>
      </c>
      <c r="HO151" s="233" t="s">
        <v>3320</v>
      </c>
      <c r="HP151" s="233" t="s">
        <v>3320</v>
      </c>
      <c r="HQ151" s="233" t="s">
        <v>3320</v>
      </c>
      <c r="HR151" s="233" t="s">
        <v>3320</v>
      </c>
      <c r="HS151" s="233" t="s">
        <v>3320</v>
      </c>
      <c r="HT151" s="233" t="s">
        <v>3320</v>
      </c>
      <c r="HU151" s="233" t="s">
        <v>3320</v>
      </c>
      <c r="HV151" s="233" t="s">
        <v>3320</v>
      </c>
      <c r="HW151" s="233" t="s">
        <v>3320</v>
      </c>
      <c r="HX151" s="233" t="s">
        <v>3320</v>
      </c>
      <c r="HY151" s="233" t="s">
        <v>3320</v>
      </c>
      <c r="HZ151" s="233" t="s">
        <v>3320</v>
      </c>
      <c r="IA151" s="233" t="s">
        <v>3320</v>
      </c>
      <c r="IB151" s="233" t="s">
        <v>3320</v>
      </c>
      <c r="IC151" s="233" t="s">
        <v>3320</v>
      </c>
      <c r="ID151" s="233" t="s">
        <v>3320</v>
      </c>
      <c r="IE151" s="233" t="s">
        <v>3320</v>
      </c>
      <c r="IF151" s="233" t="s">
        <v>3320</v>
      </c>
      <c r="IG151" s="233" t="s">
        <v>3320</v>
      </c>
      <c r="IH151" s="233" t="s">
        <v>3320</v>
      </c>
      <c r="II151" s="233" t="s">
        <v>3320</v>
      </c>
      <c r="IJ151" s="233" t="s">
        <v>3320</v>
      </c>
      <c r="IK151" s="233" t="s">
        <v>3320</v>
      </c>
      <c r="IL151" s="233" t="s">
        <v>3320</v>
      </c>
      <c r="IM151" s="233" t="s">
        <v>3320</v>
      </c>
      <c r="IN151" s="233" t="s">
        <v>3320</v>
      </c>
      <c r="IO151" s="233" t="s">
        <v>3320</v>
      </c>
      <c r="IP151" s="233" t="s">
        <v>3320</v>
      </c>
      <c r="IQ151" s="233" t="s">
        <v>3320</v>
      </c>
      <c r="IR151" s="233" t="s">
        <v>3320</v>
      </c>
      <c r="IS151" s="233" t="s">
        <v>3320</v>
      </c>
      <c r="IT151" s="233" t="s">
        <v>3320</v>
      </c>
      <c r="IU151" s="233" t="s">
        <v>3320</v>
      </c>
      <c r="IV151" s="233" t="s">
        <v>3320</v>
      </c>
      <c r="IW151" s="235"/>
      <c r="IX151" s="235"/>
      <c r="IY151" s="235"/>
      <c r="IZ151" s="235"/>
      <c r="JA151" s="235"/>
      <c r="JB151" s="233"/>
      <c r="JC151" s="233"/>
      <c r="JD151" s="233"/>
      <c r="JE151" s="235"/>
      <c r="JF151" s="232" t="s">
        <v>3320</v>
      </c>
      <c r="JG151" s="232" t="s">
        <v>3320</v>
      </c>
      <c r="JH151" s="232" t="s">
        <v>3320</v>
      </c>
      <c r="JI151" s="232" t="s">
        <v>3320</v>
      </c>
      <c r="JJ151" s="232" t="s">
        <v>3320</v>
      </c>
      <c r="JK151" s="233" t="s">
        <v>202</v>
      </c>
      <c r="JL151" s="235"/>
      <c r="JM151" s="235"/>
      <c r="JN151" s="235"/>
      <c r="JO151" s="232">
        <v>7</v>
      </c>
      <c r="JP151" s="232">
        <v>0</v>
      </c>
      <c r="JQ151" s="233"/>
      <c r="JR151" s="233"/>
      <c r="JS151" s="233"/>
      <c r="JT151" s="233"/>
      <c r="JU151" s="233"/>
      <c r="JV151" s="233"/>
      <c r="JW151" s="233"/>
      <c r="JX151" s="233"/>
      <c r="JY151" s="233"/>
      <c r="JZ151" s="233"/>
      <c r="KA151" s="233"/>
      <c r="KB151" s="233"/>
      <c r="KC151" s="233"/>
      <c r="KD151" s="233"/>
      <c r="KE151" s="233"/>
      <c r="KF151" s="233"/>
      <c r="KG151" s="233"/>
      <c r="KH151" s="233"/>
      <c r="KI151" s="233"/>
      <c r="KJ151" s="233"/>
      <c r="KK151" s="233"/>
      <c r="KL151" s="233"/>
      <c r="KM151" s="233"/>
      <c r="KN151" s="232" t="s">
        <v>3320</v>
      </c>
      <c r="KO151" s="232" t="s">
        <v>3320</v>
      </c>
      <c r="KP151" s="232" t="s">
        <v>3320</v>
      </c>
      <c r="KQ151" s="235"/>
      <c r="KR151" s="235"/>
      <c r="KS151" s="235"/>
      <c r="KT151" s="233"/>
      <c r="KU151" s="235"/>
      <c r="KV151" s="235"/>
      <c r="KW151" s="235"/>
      <c r="KX151" s="233"/>
      <c r="KY151" s="232">
        <v>99.9</v>
      </c>
      <c r="KZ151" s="236">
        <v>0</v>
      </c>
      <c r="LA151" s="235"/>
      <c r="LB151" s="232">
        <v>0</v>
      </c>
      <c r="LC151" s="233"/>
      <c r="LD151" s="235"/>
      <c r="LE151" s="235"/>
      <c r="LF151" s="235"/>
    </row>
    <row r="152" spans="1:318" ht="49.5" customHeight="1" thickBot="1">
      <c r="A152" s="231" t="s">
        <v>5638</v>
      </c>
      <c r="B152" s="232">
        <v>918</v>
      </c>
      <c r="C152" s="233" t="s">
        <v>8815</v>
      </c>
      <c r="D152" s="233" t="s">
        <v>8816</v>
      </c>
      <c r="E152" s="232">
        <v>918</v>
      </c>
      <c r="F152" s="235"/>
      <c r="G152" s="233" t="s">
        <v>8817</v>
      </c>
      <c r="H152" s="233" t="s">
        <v>8818</v>
      </c>
      <c r="I152" s="234">
        <v>4</v>
      </c>
      <c r="J152" s="235"/>
      <c r="K152" s="234" t="s">
        <v>202</v>
      </c>
      <c r="L152" s="235"/>
      <c r="M152" s="234">
        <v>4</v>
      </c>
      <c r="N152" s="235"/>
      <c r="O152" s="235"/>
      <c r="P152" s="235"/>
      <c r="Q152" s="235"/>
      <c r="R152" s="234" t="s">
        <v>202</v>
      </c>
      <c r="S152" s="235"/>
      <c r="T152" s="235"/>
      <c r="U152" s="235"/>
      <c r="V152" s="233" t="s">
        <v>1888</v>
      </c>
      <c r="W152" s="233" t="s">
        <v>5643</v>
      </c>
      <c r="X152" s="232">
        <v>1</v>
      </c>
      <c r="Y152" s="232">
        <v>150</v>
      </c>
      <c r="Z152" s="236">
        <v>0</v>
      </c>
      <c r="AA152" s="236">
        <v>0</v>
      </c>
      <c r="AB152" s="232">
        <v>1</v>
      </c>
      <c r="AC152" s="233" t="s">
        <v>5644</v>
      </c>
      <c r="AD152" s="233" t="s">
        <v>5644</v>
      </c>
      <c r="AE152" s="234" t="s">
        <v>5645</v>
      </c>
      <c r="AF152" s="233" t="s">
        <v>5646</v>
      </c>
      <c r="AG152" s="234" t="s">
        <v>5645</v>
      </c>
      <c r="AH152" s="233" t="s">
        <v>262</v>
      </c>
      <c r="AI152" s="233" t="s">
        <v>270</v>
      </c>
      <c r="AJ152" s="233" t="s">
        <v>7604</v>
      </c>
      <c r="AK152" s="233" t="s">
        <v>5698</v>
      </c>
      <c r="AL152" s="233" t="s">
        <v>8819</v>
      </c>
      <c r="AM152" s="233" t="s">
        <v>7667</v>
      </c>
      <c r="AN152" s="233" t="s">
        <v>3320</v>
      </c>
      <c r="AO152" s="233" t="s">
        <v>7668</v>
      </c>
      <c r="AP152" s="233" t="s">
        <v>7669</v>
      </c>
      <c r="AQ152" s="233" t="s">
        <v>5855</v>
      </c>
      <c r="AR152" s="233" t="s">
        <v>5856</v>
      </c>
      <c r="AS152" s="233" t="s">
        <v>8796</v>
      </c>
      <c r="AT152" s="233" t="s">
        <v>733</v>
      </c>
      <c r="AU152" s="233" t="s">
        <v>733</v>
      </c>
      <c r="AV152" s="233" t="s">
        <v>733</v>
      </c>
      <c r="AW152" s="233" t="s">
        <v>3320</v>
      </c>
      <c r="AX152" s="233" t="s">
        <v>5656</v>
      </c>
      <c r="AY152" s="233" t="s">
        <v>733</v>
      </c>
      <c r="AZ152" s="233" t="s">
        <v>8797</v>
      </c>
      <c r="BA152" s="233" t="s">
        <v>5859</v>
      </c>
      <c r="BB152" s="233" t="s">
        <v>7612</v>
      </c>
      <c r="BC152" s="233" t="s">
        <v>5660</v>
      </c>
      <c r="BD152" s="233" t="s">
        <v>7672</v>
      </c>
      <c r="BE152" s="233" t="s">
        <v>8820</v>
      </c>
      <c r="BF152" s="234" t="s">
        <v>1214</v>
      </c>
      <c r="BG152" s="233" t="s">
        <v>3320</v>
      </c>
      <c r="BH152" s="233" t="s">
        <v>5747</v>
      </c>
      <c r="BI152" s="233" t="s">
        <v>5747</v>
      </c>
      <c r="BJ152" s="233" t="s">
        <v>6646</v>
      </c>
      <c r="BK152" s="233" t="s">
        <v>7292</v>
      </c>
      <c r="BL152" s="234">
        <v>115</v>
      </c>
      <c r="BM152" s="233" t="s">
        <v>5712</v>
      </c>
      <c r="BN152" s="237">
        <v>47299</v>
      </c>
      <c r="BO152" s="232">
        <v>18</v>
      </c>
      <c r="BP152" s="232">
        <v>2029</v>
      </c>
      <c r="BQ152" s="232">
        <v>150</v>
      </c>
      <c r="BR152" s="234">
        <v>150</v>
      </c>
      <c r="BS152" s="233" t="s">
        <v>5666</v>
      </c>
      <c r="BT152" s="232">
        <v>519</v>
      </c>
      <c r="BU152" s="234">
        <v>405.42</v>
      </c>
      <c r="BV152" s="238">
        <v>0.31</v>
      </c>
      <c r="BW152" s="239" t="s">
        <v>910</v>
      </c>
      <c r="BX152" s="233" t="s">
        <v>733</v>
      </c>
      <c r="BY152" s="235"/>
      <c r="BZ152" s="232">
        <v>31.8</v>
      </c>
      <c r="CA152" s="233" t="s">
        <v>1214</v>
      </c>
      <c r="CB152" s="232">
        <v>725</v>
      </c>
      <c r="CC152" s="233" t="s">
        <v>5713</v>
      </c>
      <c r="CD152" s="233" t="s">
        <v>5668</v>
      </c>
      <c r="CE152" s="233" t="s">
        <v>3320</v>
      </c>
      <c r="CF152" s="233" t="s">
        <v>733</v>
      </c>
      <c r="CG152" s="233" t="s">
        <v>733</v>
      </c>
      <c r="CH152" s="232">
        <v>2322</v>
      </c>
      <c r="CI152" s="232">
        <v>2225</v>
      </c>
      <c r="CJ152" s="233" t="s">
        <v>8821</v>
      </c>
      <c r="CK152" s="232">
        <v>365</v>
      </c>
      <c r="CL152" s="232">
        <v>88</v>
      </c>
      <c r="CM152" s="232">
        <v>98</v>
      </c>
      <c r="CN152" s="232">
        <v>35</v>
      </c>
      <c r="CO152" s="237">
        <v>46568</v>
      </c>
      <c r="CP152" s="232">
        <v>2027</v>
      </c>
      <c r="CQ152" s="232">
        <v>0.4</v>
      </c>
      <c r="CR152" s="232">
        <v>9</v>
      </c>
      <c r="CS152" s="233" t="s">
        <v>7672</v>
      </c>
      <c r="CT152" s="232">
        <v>396000</v>
      </c>
      <c r="CU152" s="233" t="s">
        <v>3320</v>
      </c>
      <c r="CV152" s="233" t="s">
        <v>3320</v>
      </c>
      <c r="CW152" s="233" t="s">
        <v>3320</v>
      </c>
      <c r="CX152" s="233" t="s">
        <v>3320</v>
      </c>
      <c r="CY152" s="233" t="s">
        <v>3320</v>
      </c>
      <c r="CZ152" s="233" t="s">
        <v>3320</v>
      </c>
      <c r="DA152" s="233" t="s">
        <v>3320</v>
      </c>
      <c r="DB152" s="233" t="s">
        <v>3320</v>
      </c>
      <c r="DC152" s="233" t="s">
        <v>3320</v>
      </c>
      <c r="DD152" s="233" t="s">
        <v>3320</v>
      </c>
      <c r="DE152" s="235"/>
      <c r="DF152" s="233" t="s">
        <v>3320</v>
      </c>
      <c r="DG152" s="233" t="s">
        <v>3320</v>
      </c>
      <c r="DH152" s="233" t="s">
        <v>3320</v>
      </c>
      <c r="DI152" s="233" t="s">
        <v>3320</v>
      </c>
      <c r="DJ152" s="233" t="s">
        <v>3320</v>
      </c>
      <c r="DK152" s="233" t="s">
        <v>3320</v>
      </c>
      <c r="DL152" s="235"/>
      <c r="DM152" s="233" t="s">
        <v>3320</v>
      </c>
      <c r="DN152" s="233" t="s">
        <v>3320</v>
      </c>
      <c r="DO152" s="233" t="s">
        <v>3320</v>
      </c>
      <c r="DP152" s="235"/>
      <c r="DQ152" s="233" t="s">
        <v>3320</v>
      </c>
      <c r="DR152" s="233" t="s">
        <v>3320</v>
      </c>
      <c r="DS152" s="233" t="s">
        <v>3320</v>
      </c>
      <c r="DT152" s="233" t="s">
        <v>3320</v>
      </c>
      <c r="DU152" s="233" t="s">
        <v>3320</v>
      </c>
      <c r="DV152" s="233" t="s">
        <v>3320</v>
      </c>
      <c r="DW152" s="233" t="s">
        <v>3320</v>
      </c>
      <c r="DX152" s="233" t="s">
        <v>3320</v>
      </c>
      <c r="DY152" s="233" t="s">
        <v>3320</v>
      </c>
      <c r="DZ152" s="233" t="s">
        <v>3320</v>
      </c>
      <c r="EA152" s="233" t="s">
        <v>3320</v>
      </c>
      <c r="EB152" s="233" t="s">
        <v>3320</v>
      </c>
      <c r="EC152" s="233" t="s">
        <v>3320</v>
      </c>
      <c r="ED152" s="233" t="s">
        <v>3320</v>
      </c>
      <c r="EE152" s="233" t="s">
        <v>3320</v>
      </c>
      <c r="EF152" s="233" t="s">
        <v>3320</v>
      </c>
      <c r="EG152" s="233" t="s">
        <v>3320</v>
      </c>
      <c r="EH152" s="233" t="s">
        <v>3320</v>
      </c>
      <c r="EI152" s="233" t="s">
        <v>3320</v>
      </c>
      <c r="EJ152" s="233" t="s">
        <v>3320</v>
      </c>
      <c r="EK152" s="233" t="s">
        <v>3320</v>
      </c>
      <c r="EL152" s="233" t="s">
        <v>3320</v>
      </c>
      <c r="EM152" s="233" t="s">
        <v>3320</v>
      </c>
      <c r="EN152" s="233" t="s">
        <v>3320</v>
      </c>
      <c r="EO152" s="233" t="s">
        <v>3320</v>
      </c>
      <c r="EP152" s="233" t="s">
        <v>3320</v>
      </c>
      <c r="EQ152" s="233" t="s">
        <v>3320</v>
      </c>
      <c r="ER152" s="233" t="s">
        <v>3320</v>
      </c>
      <c r="ES152" s="233" t="s">
        <v>3320</v>
      </c>
      <c r="ET152" s="233" t="s">
        <v>3320</v>
      </c>
      <c r="EU152" s="233" t="s">
        <v>3320</v>
      </c>
      <c r="EV152" s="233" t="s">
        <v>3320</v>
      </c>
      <c r="EW152" s="233" t="s">
        <v>3320</v>
      </c>
      <c r="EX152" s="233" t="s">
        <v>3320</v>
      </c>
      <c r="EY152" s="233" t="s">
        <v>3320</v>
      </c>
      <c r="EZ152" s="233" t="s">
        <v>3320</v>
      </c>
      <c r="FA152" s="233" t="s">
        <v>3320</v>
      </c>
      <c r="FB152" s="233" t="s">
        <v>3320</v>
      </c>
      <c r="FC152" s="233" t="s">
        <v>3320</v>
      </c>
      <c r="FD152" s="233" t="s">
        <v>3320</v>
      </c>
      <c r="FE152" s="233" t="s">
        <v>3320</v>
      </c>
      <c r="FF152" s="233" t="s">
        <v>3320</v>
      </c>
      <c r="FG152" s="233" t="s">
        <v>3320</v>
      </c>
      <c r="FH152" s="233" t="s">
        <v>3320</v>
      </c>
      <c r="FI152" s="233" t="s">
        <v>3320</v>
      </c>
      <c r="FJ152" s="233" t="s">
        <v>3320</v>
      </c>
      <c r="FK152" s="233" t="s">
        <v>3320</v>
      </c>
      <c r="FL152" s="233" t="s">
        <v>3320</v>
      </c>
      <c r="FM152" s="233" t="s">
        <v>3320</v>
      </c>
      <c r="FN152" s="240">
        <v>152600000</v>
      </c>
      <c r="FO152" s="232">
        <v>153</v>
      </c>
      <c r="FP152" s="233" t="s">
        <v>733</v>
      </c>
      <c r="FQ152" s="233" t="s">
        <v>733</v>
      </c>
      <c r="FR152" s="233" t="s">
        <v>733</v>
      </c>
      <c r="FS152" s="233" t="s">
        <v>733</v>
      </c>
      <c r="FT152" s="233" t="s">
        <v>1846</v>
      </c>
      <c r="FU152" s="233" t="s">
        <v>8822</v>
      </c>
      <c r="FV152" s="233" t="s">
        <v>7675</v>
      </c>
      <c r="FW152" s="241" t="s">
        <v>7292</v>
      </c>
      <c r="FX152" s="242">
        <v>115</v>
      </c>
      <c r="FY152" s="233" t="s">
        <v>8823</v>
      </c>
      <c r="FZ152" s="240">
        <v>152600000</v>
      </c>
      <c r="GA152" s="240">
        <v>18700000</v>
      </c>
      <c r="GB152" s="240">
        <v>343500</v>
      </c>
      <c r="GC152" s="240">
        <v>75000</v>
      </c>
      <c r="GD152" s="233" t="s">
        <v>7672</v>
      </c>
      <c r="GE152" s="233" t="s">
        <v>733</v>
      </c>
      <c r="GF152" s="233" t="s">
        <v>733</v>
      </c>
      <c r="GG152" s="233" t="s">
        <v>7672</v>
      </c>
      <c r="GH152" s="233" t="s">
        <v>733</v>
      </c>
      <c r="GI152" s="233" t="s">
        <v>733</v>
      </c>
      <c r="GJ152" s="233" t="s">
        <v>733</v>
      </c>
      <c r="GK152" s="233" t="s">
        <v>733</v>
      </c>
      <c r="GL152" s="233" t="s">
        <v>733</v>
      </c>
      <c r="GM152" s="243" t="s">
        <v>5676</v>
      </c>
      <c r="GN152" s="233" t="s">
        <v>3320</v>
      </c>
      <c r="GO152" s="233" t="s">
        <v>733</v>
      </c>
      <c r="GP152" s="233" t="s">
        <v>5872</v>
      </c>
      <c r="GQ152" s="233" t="s">
        <v>733</v>
      </c>
      <c r="GR152" s="233" t="s">
        <v>5679</v>
      </c>
      <c r="GS152" s="233" t="s">
        <v>3320</v>
      </c>
      <c r="GT152" s="233" t="s">
        <v>3320</v>
      </c>
      <c r="GU152" s="232">
        <v>1</v>
      </c>
      <c r="GV152" s="233" t="s">
        <v>733</v>
      </c>
      <c r="GW152" s="233" t="s">
        <v>5948</v>
      </c>
      <c r="GX152" s="233" t="s">
        <v>8824</v>
      </c>
      <c r="GY152" s="233" t="s">
        <v>733</v>
      </c>
      <c r="GZ152" s="233" t="s">
        <v>3320</v>
      </c>
      <c r="HA152" s="233" t="s">
        <v>8825</v>
      </c>
      <c r="HB152" s="233" t="s">
        <v>8826</v>
      </c>
      <c r="HC152" s="233" t="s">
        <v>5952</v>
      </c>
      <c r="HD152" s="233" t="s">
        <v>5684</v>
      </c>
      <c r="HE152" s="233" t="s">
        <v>5684</v>
      </c>
      <c r="HF152" s="233" t="s">
        <v>733</v>
      </c>
      <c r="HG152" s="233" t="s">
        <v>1214</v>
      </c>
      <c r="HH152" s="244">
        <v>46080.807314814818</v>
      </c>
      <c r="HI152" s="244">
        <v>46083.917662037034</v>
      </c>
      <c r="HJ152" s="233" t="s">
        <v>5685</v>
      </c>
      <c r="HK152" s="233" t="s">
        <v>3320</v>
      </c>
      <c r="HL152" s="233" t="s">
        <v>3320</v>
      </c>
      <c r="HM152" s="233" t="s">
        <v>3320</v>
      </c>
      <c r="HN152" s="233" t="s">
        <v>3320</v>
      </c>
      <c r="HO152" s="233" t="s">
        <v>3320</v>
      </c>
      <c r="HP152" s="233" t="s">
        <v>3320</v>
      </c>
      <c r="HQ152" s="233" t="s">
        <v>3320</v>
      </c>
      <c r="HR152" s="233" t="s">
        <v>3320</v>
      </c>
      <c r="HS152" s="233" t="s">
        <v>3320</v>
      </c>
      <c r="HT152" s="233" t="s">
        <v>3320</v>
      </c>
      <c r="HU152" s="233" t="s">
        <v>3320</v>
      </c>
      <c r="HV152" s="233" t="s">
        <v>3320</v>
      </c>
      <c r="HW152" s="233" t="s">
        <v>3320</v>
      </c>
      <c r="HX152" s="233" t="s">
        <v>3320</v>
      </c>
      <c r="HY152" s="233" t="s">
        <v>3320</v>
      </c>
      <c r="HZ152" s="233" t="s">
        <v>3320</v>
      </c>
      <c r="IA152" s="233" t="s">
        <v>3320</v>
      </c>
      <c r="IB152" s="233" t="s">
        <v>3320</v>
      </c>
      <c r="IC152" s="233" t="s">
        <v>3320</v>
      </c>
      <c r="ID152" s="233" t="s">
        <v>3320</v>
      </c>
      <c r="IE152" s="233" t="s">
        <v>3320</v>
      </c>
      <c r="IF152" s="233" t="s">
        <v>3320</v>
      </c>
      <c r="IG152" s="233" t="s">
        <v>3320</v>
      </c>
      <c r="IH152" s="233" t="s">
        <v>3320</v>
      </c>
      <c r="II152" s="233" t="s">
        <v>3320</v>
      </c>
      <c r="IJ152" s="233" t="s">
        <v>3320</v>
      </c>
      <c r="IK152" s="233" t="s">
        <v>3320</v>
      </c>
      <c r="IL152" s="233" t="s">
        <v>3320</v>
      </c>
      <c r="IM152" s="233" t="s">
        <v>3320</v>
      </c>
      <c r="IN152" s="233" t="s">
        <v>3320</v>
      </c>
      <c r="IO152" s="233" t="s">
        <v>3320</v>
      </c>
      <c r="IP152" s="233" t="s">
        <v>3320</v>
      </c>
      <c r="IQ152" s="233" t="s">
        <v>3320</v>
      </c>
      <c r="IR152" s="233" t="s">
        <v>3320</v>
      </c>
      <c r="IS152" s="233" t="s">
        <v>3320</v>
      </c>
      <c r="IT152" s="233" t="s">
        <v>3320</v>
      </c>
      <c r="IU152" s="233" t="s">
        <v>3320</v>
      </c>
      <c r="IV152" s="233" t="s">
        <v>3320</v>
      </c>
      <c r="IW152" s="235"/>
      <c r="IX152" s="235"/>
      <c r="IY152" s="235"/>
      <c r="IZ152" s="235"/>
      <c r="JA152" s="235"/>
      <c r="JB152" s="233"/>
      <c r="JC152" s="233"/>
      <c r="JD152" s="233"/>
      <c r="JE152" s="235"/>
      <c r="JF152" s="232" t="s">
        <v>3320</v>
      </c>
      <c r="JG152" s="232" t="s">
        <v>3320</v>
      </c>
      <c r="JH152" s="232" t="s">
        <v>3320</v>
      </c>
      <c r="JI152" s="232" t="s">
        <v>3320</v>
      </c>
      <c r="JJ152" s="232" t="s">
        <v>3320</v>
      </c>
      <c r="JK152" s="233" t="s">
        <v>910</v>
      </c>
      <c r="JL152" s="235"/>
      <c r="JM152" s="235"/>
      <c r="JN152" s="235"/>
      <c r="JO152" s="232">
        <v>4</v>
      </c>
      <c r="JP152" s="232">
        <v>0</v>
      </c>
      <c r="JQ152" s="233"/>
      <c r="JR152" s="233"/>
      <c r="JS152" s="233"/>
      <c r="JT152" s="233"/>
      <c r="JU152" s="233"/>
      <c r="JV152" s="233"/>
      <c r="JW152" s="233"/>
      <c r="JX152" s="233"/>
      <c r="JY152" s="233"/>
      <c r="JZ152" s="233"/>
      <c r="KA152" s="233"/>
      <c r="KB152" s="233"/>
      <c r="KC152" s="233"/>
      <c r="KD152" s="233"/>
      <c r="KE152" s="233"/>
      <c r="KF152" s="233"/>
      <c r="KG152" s="233"/>
      <c r="KH152" s="233"/>
      <c r="KI152" s="233"/>
      <c r="KJ152" s="233"/>
      <c r="KK152" s="233"/>
      <c r="KL152" s="233"/>
      <c r="KM152" s="233"/>
      <c r="KN152" s="232" t="s">
        <v>3320</v>
      </c>
      <c r="KO152" s="232" t="s">
        <v>3320</v>
      </c>
      <c r="KP152" s="232" t="s">
        <v>3320</v>
      </c>
      <c r="KQ152" s="235"/>
      <c r="KR152" s="235"/>
      <c r="KS152" s="235"/>
      <c r="KT152" s="233"/>
      <c r="KU152" s="235"/>
      <c r="KV152" s="235"/>
      <c r="KW152" s="235"/>
      <c r="KX152" s="233"/>
      <c r="KY152" s="232">
        <v>150</v>
      </c>
      <c r="KZ152" s="236">
        <v>0</v>
      </c>
      <c r="LA152" s="235"/>
      <c r="LB152" s="232">
        <v>0</v>
      </c>
      <c r="LC152" s="233"/>
      <c r="LD152" s="235"/>
      <c r="LE152" s="235"/>
      <c r="LF152" s="235"/>
    </row>
    <row r="153" spans="1:318" ht="49.5" customHeight="1" thickBot="1">
      <c r="A153" s="231" t="s">
        <v>5638</v>
      </c>
      <c r="B153" s="232">
        <v>304</v>
      </c>
      <c r="C153" s="233" t="s">
        <v>8827</v>
      </c>
      <c r="D153" s="233" t="s">
        <v>8828</v>
      </c>
      <c r="E153" s="232">
        <v>304</v>
      </c>
      <c r="F153" s="235"/>
      <c r="G153" s="233" t="s">
        <v>1862</v>
      </c>
      <c r="H153" s="233" t="s">
        <v>8829</v>
      </c>
      <c r="I153" s="234">
        <v>4</v>
      </c>
      <c r="J153" s="235"/>
      <c r="K153" s="234" t="s">
        <v>202</v>
      </c>
      <c r="L153" s="235"/>
      <c r="M153" s="234">
        <v>4</v>
      </c>
      <c r="N153" s="235"/>
      <c r="O153" s="235"/>
      <c r="P153" s="235"/>
      <c r="Q153" s="235"/>
      <c r="R153" s="234" t="s">
        <v>202</v>
      </c>
      <c r="S153" s="235"/>
      <c r="T153" s="235"/>
      <c r="U153" s="235"/>
      <c r="V153" s="233" t="s">
        <v>8830</v>
      </c>
      <c r="W153" s="233" t="s">
        <v>5643</v>
      </c>
      <c r="X153" s="232">
        <v>1</v>
      </c>
      <c r="Y153" s="232">
        <v>150</v>
      </c>
      <c r="Z153" s="236">
        <v>0</v>
      </c>
      <c r="AA153" s="236">
        <v>0</v>
      </c>
      <c r="AB153" s="232">
        <v>1</v>
      </c>
      <c r="AC153" s="233" t="s">
        <v>489</v>
      </c>
      <c r="AD153" s="233" t="s">
        <v>6500</v>
      </c>
      <c r="AE153" s="234" t="s">
        <v>5645</v>
      </c>
      <c r="AF153" s="233" t="s">
        <v>5646</v>
      </c>
      <c r="AG153" s="234" t="s">
        <v>5645</v>
      </c>
      <c r="AH153" s="233" t="s">
        <v>489</v>
      </c>
      <c r="AI153" s="233" t="s">
        <v>6501</v>
      </c>
      <c r="AJ153" s="233" t="s">
        <v>6622</v>
      </c>
      <c r="AK153" s="233" t="s">
        <v>8831</v>
      </c>
      <c r="AL153" s="233" t="s">
        <v>6503</v>
      </c>
      <c r="AM153" s="233" t="s">
        <v>6504</v>
      </c>
      <c r="AN153" s="233" t="s">
        <v>3320</v>
      </c>
      <c r="AO153" s="233" t="s">
        <v>6505</v>
      </c>
      <c r="AP153" s="233" t="s">
        <v>5698</v>
      </c>
      <c r="AQ153" s="233" t="s">
        <v>6641</v>
      </c>
      <c r="AR153" s="233" t="s">
        <v>6642</v>
      </c>
      <c r="AS153" s="233" t="s">
        <v>6508</v>
      </c>
      <c r="AT153" s="233" t="s">
        <v>733</v>
      </c>
      <c r="AU153" s="233" t="s">
        <v>733</v>
      </c>
      <c r="AV153" s="233" t="s">
        <v>733</v>
      </c>
      <c r="AW153" s="233" t="s">
        <v>3320</v>
      </c>
      <c r="AX153" s="233" t="s">
        <v>6509</v>
      </c>
      <c r="AY153" s="233" t="s">
        <v>1214</v>
      </c>
      <c r="AZ153" s="233" t="s">
        <v>8807</v>
      </c>
      <c r="BA153" s="233" t="s">
        <v>6511</v>
      </c>
      <c r="BB153" s="233" t="s">
        <v>6512</v>
      </c>
      <c r="BC153" s="233" t="s">
        <v>6513</v>
      </c>
      <c r="BD153" s="233" t="s">
        <v>8832</v>
      </c>
      <c r="BE153" s="233" t="s">
        <v>8833</v>
      </c>
      <c r="BF153" s="234" t="s">
        <v>1214</v>
      </c>
      <c r="BG153" s="233" t="s">
        <v>3320</v>
      </c>
      <c r="BH153" s="233" t="s">
        <v>5955</v>
      </c>
      <c r="BI153" s="233" t="s">
        <v>5955</v>
      </c>
      <c r="BJ153" s="233" t="s">
        <v>7848</v>
      </c>
      <c r="BK153" s="233" t="s">
        <v>8834</v>
      </c>
      <c r="BL153" s="234">
        <v>230</v>
      </c>
      <c r="BM153" s="233" t="s">
        <v>5712</v>
      </c>
      <c r="BN153" s="237">
        <v>47466</v>
      </c>
      <c r="BO153" s="232">
        <v>28</v>
      </c>
      <c r="BP153" s="232">
        <v>2029</v>
      </c>
      <c r="BQ153" s="232">
        <v>150</v>
      </c>
      <c r="BR153" s="234">
        <v>150</v>
      </c>
      <c r="BS153" s="233" t="s">
        <v>5666</v>
      </c>
      <c r="BT153" s="232">
        <v>40</v>
      </c>
      <c r="BU153" s="234">
        <v>545.16</v>
      </c>
      <c r="BV153" s="238">
        <v>0.41</v>
      </c>
      <c r="BW153" s="239" t="s">
        <v>202</v>
      </c>
      <c r="BX153" s="233" t="s">
        <v>733</v>
      </c>
      <c r="BY153" s="235"/>
      <c r="BZ153" s="232">
        <v>27.44</v>
      </c>
      <c r="CA153" s="233" t="s">
        <v>1214</v>
      </c>
      <c r="CB153" s="232">
        <v>610</v>
      </c>
      <c r="CC153" s="233" t="s">
        <v>5667</v>
      </c>
      <c r="CD153" s="233" t="s">
        <v>5801</v>
      </c>
      <c r="CE153" s="233" t="s">
        <v>3320</v>
      </c>
      <c r="CF153" s="233" t="s">
        <v>733</v>
      </c>
      <c r="CG153" s="233" t="s">
        <v>733</v>
      </c>
      <c r="CH153" s="232">
        <v>2403.7399999999998</v>
      </c>
      <c r="CI153" s="232">
        <v>2240.81</v>
      </c>
      <c r="CJ153" s="233" t="s">
        <v>8151</v>
      </c>
      <c r="CK153" s="232">
        <v>365</v>
      </c>
      <c r="CL153" s="232">
        <v>90</v>
      </c>
      <c r="CM153" s="232">
        <v>99</v>
      </c>
      <c r="CN153" s="232">
        <v>30</v>
      </c>
      <c r="CO153" s="237">
        <v>46613</v>
      </c>
      <c r="CP153" s="232">
        <v>2027</v>
      </c>
      <c r="CQ153" s="232">
        <v>0.5</v>
      </c>
      <c r="CR153" s="232">
        <v>100</v>
      </c>
      <c r="CS153" s="233" t="s">
        <v>8835</v>
      </c>
      <c r="CT153" s="232">
        <v>7481259.6299999999</v>
      </c>
      <c r="CU153" s="233" t="s">
        <v>3320</v>
      </c>
      <c r="CV153" s="233" t="s">
        <v>3320</v>
      </c>
      <c r="CW153" s="233" t="s">
        <v>3320</v>
      </c>
      <c r="CX153" s="233" t="s">
        <v>3320</v>
      </c>
      <c r="CY153" s="233" t="s">
        <v>3320</v>
      </c>
      <c r="CZ153" s="233" t="s">
        <v>3320</v>
      </c>
      <c r="DA153" s="233" t="s">
        <v>3320</v>
      </c>
      <c r="DB153" s="233" t="s">
        <v>3320</v>
      </c>
      <c r="DC153" s="233" t="s">
        <v>3320</v>
      </c>
      <c r="DD153" s="233" t="s">
        <v>3320</v>
      </c>
      <c r="DE153" s="235"/>
      <c r="DF153" s="233" t="s">
        <v>3320</v>
      </c>
      <c r="DG153" s="233" t="s">
        <v>3320</v>
      </c>
      <c r="DH153" s="233" t="s">
        <v>3320</v>
      </c>
      <c r="DI153" s="233" t="s">
        <v>3320</v>
      </c>
      <c r="DJ153" s="233" t="s">
        <v>3320</v>
      </c>
      <c r="DK153" s="233" t="s">
        <v>3320</v>
      </c>
      <c r="DL153" s="235"/>
      <c r="DM153" s="233" t="s">
        <v>3320</v>
      </c>
      <c r="DN153" s="233" t="s">
        <v>3320</v>
      </c>
      <c r="DO153" s="233" t="s">
        <v>3320</v>
      </c>
      <c r="DP153" s="235"/>
      <c r="DQ153" s="233" t="s">
        <v>3320</v>
      </c>
      <c r="DR153" s="233" t="s">
        <v>3320</v>
      </c>
      <c r="DS153" s="233" t="s">
        <v>3320</v>
      </c>
      <c r="DT153" s="233" t="s">
        <v>3320</v>
      </c>
      <c r="DU153" s="233" t="s">
        <v>3320</v>
      </c>
      <c r="DV153" s="233" t="s">
        <v>3320</v>
      </c>
      <c r="DW153" s="233" t="s">
        <v>3320</v>
      </c>
      <c r="DX153" s="233" t="s">
        <v>3320</v>
      </c>
      <c r="DY153" s="233" t="s">
        <v>3320</v>
      </c>
      <c r="DZ153" s="233" t="s">
        <v>3320</v>
      </c>
      <c r="EA153" s="233" t="s">
        <v>3320</v>
      </c>
      <c r="EB153" s="233" t="s">
        <v>3320</v>
      </c>
      <c r="EC153" s="233" t="s">
        <v>3320</v>
      </c>
      <c r="ED153" s="233" t="s">
        <v>3320</v>
      </c>
      <c r="EE153" s="233" t="s">
        <v>3320</v>
      </c>
      <c r="EF153" s="233" t="s">
        <v>3320</v>
      </c>
      <c r="EG153" s="233" t="s">
        <v>3320</v>
      </c>
      <c r="EH153" s="233" t="s">
        <v>3320</v>
      </c>
      <c r="EI153" s="233" t="s">
        <v>3320</v>
      </c>
      <c r="EJ153" s="233" t="s">
        <v>3320</v>
      </c>
      <c r="EK153" s="233" t="s">
        <v>3320</v>
      </c>
      <c r="EL153" s="233" t="s">
        <v>3320</v>
      </c>
      <c r="EM153" s="233" t="s">
        <v>3320</v>
      </c>
      <c r="EN153" s="233" t="s">
        <v>3320</v>
      </c>
      <c r="EO153" s="233" t="s">
        <v>3320</v>
      </c>
      <c r="EP153" s="233" t="s">
        <v>3320</v>
      </c>
      <c r="EQ153" s="233" t="s">
        <v>3320</v>
      </c>
      <c r="ER153" s="233" t="s">
        <v>3320</v>
      </c>
      <c r="ES153" s="233" t="s">
        <v>3320</v>
      </c>
      <c r="ET153" s="233" t="s">
        <v>3320</v>
      </c>
      <c r="EU153" s="233" t="s">
        <v>3320</v>
      </c>
      <c r="EV153" s="233" t="s">
        <v>3320</v>
      </c>
      <c r="EW153" s="233" t="s">
        <v>3320</v>
      </c>
      <c r="EX153" s="233" t="s">
        <v>3320</v>
      </c>
      <c r="EY153" s="233" t="s">
        <v>3320</v>
      </c>
      <c r="EZ153" s="233" t="s">
        <v>3320</v>
      </c>
      <c r="FA153" s="233" t="s">
        <v>3320</v>
      </c>
      <c r="FB153" s="233" t="s">
        <v>3320</v>
      </c>
      <c r="FC153" s="233" t="s">
        <v>3320</v>
      </c>
      <c r="FD153" s="233" t="s">
        <v>3320</v>
      </c>
      <c r="FE153" s="233" t="s">
        <v>3320</v>
      </c>
      <c r="FF153" s="233" t="s">
        <v>3320</v>
      </c>
      <c r="FG153" s="233" t="s">
        <v>3320</v>
      </c>
      <c r="FH153" s="233" t="s">
        <v>3320</v>
      </c>
      <c r="FI153" s="233" t="s">
        <v>3320</v>
      </c>
      <c r="FJ153" s="233" t="s">
        <v>3320</v>
      </c>
      <c r="FK153" s="233" t="s">
        <v>3320</v>
      </c>
      <c r="FL153" s="233" t="s">
        <v>3320</v>
      </c>
      <c r="FM153" s="233" t="s">
        <v>3320</v>
      </c>
      <c r="FN153" s="240">
        <v>150752990</v>
      </c>
      <c r="FO153" s="232">
        <v>151</v>
      </c>
      <c r="FP153" s="233" t="s">
        <v>733</v>
      </c>
      <c r="FQ153" s="233" t="s">
        <v>1214</v>
      </c>
      <c r="FR153" s="233" t="s">
        <v>733</v>
      </c>
      <c r="FS153" s="233" t="s">
        <v>733</v>
      </c>
      <c r="FT153" s="233" t="s">
        <v>488</v>
      </c>
      <c r="FU153" s="233" t="s">
        <v>8836</v>
      </c>
      <c r="FV153" s="233" t="s">
        <v>8837</v>
      </c>
      <c r="FW153" s="241" t="s">
        <v>8834</v>
      </c>
      <c r="FX153" s="242">
        <v>230</v>
      </c>
      <c r="FY153" s="233" t="s">
        <v>8838</v>
      </c>
      <c r="FZ153" s="240">
        <v>143249220</v>
      </c>
      <c r="GA153" s="240">
        <v>16335000</v>
      </c>
      <c r="GB153" s="240">
        <v>2715</v>
      </c>
      <c r="GC153" s="232">
        <v>850</v>
      </c>
      <c r="GD153" s="233" t="s">
        <v>6631</v>
      </c>
      <c r="GE153" s="233" t="s">
        <v>733</v>
      </c>
      <c r="GF153" s="233" t="s">
        <v>1214</v>
      </c>
      <c r="GG153" s="233" t="s">
        <v>8839</v>
      </c>
      <c r="GH153" s="233" t="s">
        <v>1214</v>
      </c>
      <c r="GI153" s="233" t="s">
        <v>1214</v>
      </c>
      <c r="GJ153" s="233" t="s">
        <v>1214</v>
      </c>
      <c r="GK153" s="233" t="s">
        <v>733</v>
      </c>
      <c r="GL153" s="233" t="s">
        <v>1214</v>
      </c>
      <c r="GM153" s="243" t="s">
        <v>5676</v>
      </c>
      <c r="GN153" s="233" t="s">
        <v>3320</v>
      </c>
      <c r="GO153" s="233" t="s">
        <v>733</v>
      </c>
      <c r="GP153" s="233" t="s">
        <v>5721</v>
      </c>
      <c r="GQ153" s="233" t="s">
        <v>733</v>
      </c>
      <c r="GR153" s="233" t="s">
        <v>5679</v>
      </c>
      <c r="GS153" s="233" t="s">
        <v>3320</v>
      </c>
      <c r="GT153" s="233" t="s">
        <v>3320</v>
      </c>
      <c r="GU153" s="232">
        <v>0.8</v>
      </c>
      <c r="GV153" s="233" t="s">
        <v>733</v>
      </c>
      <c r="GW153" s="233" t="s">
        <v>5679</v>
      </c>
      <c r="GX153" s="233" t="s">
        <v>8840</v>
      </c>
      <c r="GY153" s="233" t="s">
        <v>733</v>
      </c>
      <c r="GZ153" s="233" t="s">
        <v>3320</v>
      </c>
      <c r="HA153" s="233" t="s">
        <v>8841</v>
      </c>
      <c r="HB153" s="233" t="s">
        <v>8842</v>
      </c>
      <c r="HC153" s="233" t="s">
        <v>5952</v>
      </c>
      <c r="HD153" s="233" t="s">
        <v>5684</v>
      </c>
      <c r="HE153" s="233" t="s">
        <v>5684</v>
      </c>
      <c r="HF153" s="233" t="s">
        <v>733</v>
      </c>
      <c r="HG153" s="233" t="s">
        <v>1214</v>
      </c>
      <c r="HH153" s="244">
        <v>46079.415405092594</v>
      </c>
      <c r="HI153" s="244">
        <v>46083.894386574073</v>
      </c>
      <c r="HJ153" s="233" t="s">
        <v>5685</v>
      </c>
      <c r="HK153" s="233" t="s">
        <v>3320</v>
      </c>
      <c r="HL153" s="233" t="s">
        <v>3320</v>
      </c>
      <c r="HM153" s="233" t="s">
        <v>3320</v>
      </c>
      <c r="HN153" s="233" t="s">
        <v>3320</v>
      </c>
      <c r="HO153" s="233" t="s">
        <v>3320</v>
      </c>
      <c r="HP153" s="233" t="s">
        <v>3320</v>
      </c>
      <c r="HQ153" s="233" t="s">
        <v>3320</v>
      </c>
      <c r="HR153" s="233" t="s">
        <v>3320</v>
      </c>
      <c r="HS153" s="233" t="s">
        <v>3320</v>
      </c>
      <c r="HT153" s="233" t="s">
        <v>3320</v>
      </c>
      <c r="HU153" s="233" t="s">
        <v>3320</v>
      </c>
      <c r="HV153" s="233" t="s">
        <v>3320</v>
      </c>
      <c r="HW153" s="233" t="s">
        <v>3320</v>
      </c>
      <c r="HX153" s="233" t="s">
        <v>3320</v>
      </c>
      <c r="HY153" s="233" t="s">
        <v>3320</v>
      </c>
      <c r="HZ153" s="233" t="s">
        <v>3320</v>
      </c>
      <c r="IA153" s="233" t="s">
        <v>3320</v>
      </c>
      <c r="IB153" s="233" t="s">
        <v>3320</v>
      </c>
      <c r="IC153" s="233" t="s">
        <v>3320</v>
      </c>
      <c r="ID153" s="233" t="s">
        <v>3320</v>
      </c>
      <c r="IE153" s="233" t="s">
        <v>3320</v>
      </c>
      <c r="IF153" s="233" t="s">
        <v>3320</v>
      </c>
      <c r="IG153" s="233" t="s">
        <v>3320</v>
      </c>
      <c r="IH153" s="233" t="s">
        <v>3320</v>
      </c>
      <c r="II153" s="233" t="s">
        <v>3320</v>
      </c>
      <c r="IJ153" s="233" t="s">
        <v>3320</v>
      </c>
      <c r="IK153" s="233" t="s">
        <v>3320</v>
      </c>
      <c r="IL153" s="233" t="s">
        <v>3320</v>
      </c>
      <c r="IM153" s="233" t="s">
        <v>3320</v>
      </c>
      <c r="IN153" s="233" t="s">
        <v>3320</v>
      </c>
      <c r="IO153" s="233" t="s">
        <v>3320</v>
      </c>
      <c r="IP153" s="233" t="s">
        <v>3320</v>
      </c>
      <c r="IQ153" s="233" t="s">
        <v>3320</v>
      </c>
      <c r="IR153" s="233" t="s">
        <v>3320</v>
      </c>
      <c r="IS153" s="233" t="s">
        <v>3320</v>
      </c>
      <c r="IT153" s="233" t="s">
        <v>3320</v>
      </c>
      <c r="IU153" s="233" t="s">
        <v>3320</v>
      </c>
      <c r="IV153" s="233" t="s">
        <v>3320</v>
      </c>
      <c r="IW153" s="249" t="s">
        <v>5966</v>
      </c>
      <c r="IX153" s="250" t="s">
        <v>3320</v>
      </c>
      <c r="IY153" s="250" t="s">
        <v>3320</v>
      </c>
      <c r="IZ153" s="249" t="s">
        <v>5967</v>
      </c>
      <c r="JA153" s="235"/>
      <c r="JB153" s="233"/>
      <c r="JC153" s="233"/>
      <c r="JD153" s="233"/>
      <c r="JE153" s="235"/>
      <c r="JF153" s="232" t="s">
        <v>3320</v>
      </c>
      <c r="JG153" s="232" t="s">
        <v>3320</v>
      </c>
      <c r="JH153" s="232" t="s">
        <v>3320</v>
      </c>
      <c r="JI153" s="232" t="s">
        <v>3320</v>
      </c>
      <c r="JJ153" s="232" t="s">
        <v>3320</v>
      </c>
      <c r="JK153" s="233" t="s">
        <v>202</v>
      </c>
      <c r="JL153" s="235"/>
      <c r="JM153" s="235"/>
      <c r="JN153" s="235"/>
      <c r="JO153" s="232">
        <v>5</v>
      </c>
      <c r="JP153" s="232">
        <v>0</v>
      </c>
      <c r="JQ153" s="233"/>
      <c r="JR153" s="233"/>
      <c r="JS153" s="233"/>
      <c r="JT153" s="233"/>
      <c r="JU153" s="233"/>
      <c r="JV153" s="233"/>
      <c r="JW153" s="233"/>
      <c r="JX153" s="233"/>
      <c r="JY153" s="233"/>
      <c r="JZ153" s="233"/>
      <c r="KA153" s="233"/>
      <c r="KB153" s="233"/>
      <c r="KC153" s="233"/>
      <c r="KD153" s="233"/>
      <c r="KE153" s="233"/>
      <c r="KF153" s="233"/>
      <c r="KG153" s="233"/>
      <c r="KH153" s="233"/>
      <c r="KI153" s="233"/>
      <c r="KJ153" s="233"/>
      <c r="KK153" s="233"/>
      <c r="KL153" s="233"/>
      <c r="KM153" s="233"/>
      <c r="KN153" s="232" t="s">
        <v>3320</v>
      </c>
      <c r="KO153" s="232" t="s">
        <v>3320</v>
      </c>
      <c r="KP153" s="232" t="s">
        <v>3320</v>
      </c>
      <c r="KQ153" s="235"/>
      <c r="KR153" s="235"/>
      <c r="KS153" s="235"/>
      <c r="KT153" s="233"/>
      <c r="KU153" s="235"/>
      <c r="KV153" s="235"/>
      <c r="KW153" s="235"/>
      <c r="KX153" s="233"/>
      <c r="KY153" s="232">
        <v>150</v>
      </c>
      <c r="KZ153" s="236">
        <v>0</v>
      </c>
      <c r="LA153" s="235"/>
      <c r="LB153" s="232">
        <v>0</v>
      </c>
      <c r="LC153" s="233"/>
      <c r="LD153" s="235"/>
      <c r="LE153" s="235"/>
      <c r="LF153" s="235"/>
    </row>
    <row r="154" spans="1:318" ht="49.5" customHeight="1" thickBot="1">
      <c r="A154" s="231" t="s">
        <v>5638</v>
      </c>
      <c r="B154" s="232">
        <v>579</v>
      </c>
      <c r="C154" s="233" t="s">
        <v>8843</v>
      </c>
      <c r="D154" s="233" t="s">
        <v>8844</v>
      </c>
      <c r="E154" s="232">
        <v>579</v>
      </c>
      <c r="F154" s="235"/>
      <c r="G154" s="233" t="s">
        <v>8845</v>
      </c>
      <c r="H154" s="233" t="s">
        <v>8846</v>
      </c>
      <c r="I154" s="234">
        <v>4</v>
      </c>
      <c r="J154" s="235"/>
      <c r="K154" s="234" t="s">
        <v>202</v>
      </c>
      <c r="L154" s="235"/>
      <c r="M154" s="234">
        <v>4</v>
      </c>
      <c r="N154" s="235"/>
      <c r="O154" s="235"/>
      <c r="P154" s="235"/>
      <c r="Q154" s="235"/>
      <c r="R154" s="234" t="s">
        <v>202</v>
      </c>
      <c r="S154" s="235"/>
      <c r="T154" s="235"/>
      <c r="U154" s="235"/>
      <c r="V154" s="233" t="s">
        <v>8193</v>
      </c>
      <c r="W154" s="233" t="s">
        <v>5643</v>
      </c>
      <c r="X154" s="232">
        <v>1</v>
      </c>
      <c r="Y154" s="232">
        <v>198</v>
      </c>
      <c r="Z154" s="236">
        <v>0</v>
      </c>
      <c r="AA154" s="236">
        <v>0</v>
      </c>
      <c r="AB154" s="232">
        <v>1</v>
      </c>
      <c r="AC154" s="233" t="s">
        <v>7910</v>
      </c>
      <c r="AD154" s="233" t="s">
        <v>7911</v>
      </c>
      <c r="AE154" s="234" t="s">
        <v>5645</v>
      </c>
      <c r="AF154" s="233" t="s">
        <v>5646</v>
      </c>
      <c r="AG154" s="234" t="s">
        <v>5645</v>
      </c>
      <c r="AH154" s="233" t="s">
        <v>7910</v>
      </c>
      <c r="AI154" s="233" t="s">
        <v>8847</v>
      </c>
      <c r="AJ154" s="233" t="s">
        <v>5698</v>
      </c>
      <c r="AK154" s="233" t="s">
        <v>5698</v>
      </c>
      <c r="AL154" s="233" t="s">
        <v>8848</v>
      </c>
      <c r="AM154" s="233" t="s">
        <v>8849</v>
      </c>
      <c r="AN154" s="233" t="s">
        <v>3320</v>
      </c>
      <c r="AO154" s="233" t="s">
        <v>8298</v>
      </c>
      <c r="AP154" s="233" t="s">
        <v>5698</v>
      </c>
      <c r="AQ154" s="233" t="s">
        <v>8850</v>
      </c>
      <c r="AR154" s="233" t="s">
        <v>8850</v>
      </c>
      <c r="AS154" s="233" t="s">
        <v>8851</v>
      </c>
      <c r="AT154" s="233" t="s">
        <v>733</v>
      </c>
      <c r="AU154" s="233" t="s">
        <v>733</v>
      </c>
      <c r="AV154" s="233" t="s">
        <v>733</v>
      </c>
      <c r="AW154" s="233" t="s">
        <v>3320</v>
      </c>
      <c r="AX154" s="233" t="s">
        <v>8852</v>
      </c>
      <c r="AY154" s="233" t="s">
        <v>733</v>
      </c>
      <c r="AZ154" s="233" t="s">
        <v>8853</v>
      </c>
      <c r="BA154" s="233" t="s">
        <v>8305</v>
      </c>
      <c r="BB154" s="233" t="s">
        <v>8854</v>
      </c>
      <c r="BC154" s="233" t="s">
        <v>8855</v>
      </c>
      <c r="BD154" s="233" t="s">
        <v>8856</v>
      </c>
      <c r="BE154" s="233" t="s">
        <v>8857</v>
      </c>
      <c r="BF154" s="234" t="s">
        <v>1214</v>
      </c>
      <c r="BG154" s="233" t="s">
        <v>3320</v>
      </c>
      <c r="BH154" s="233" t="s">
        <v>5663</v>
      </c>
      <c r="BI154" s="233" t="s">
        <v>5663</v>
      </c>
      <c r="BJ154" s="233" t="s">
        <v>3569</v>
      </c>
      <c r="BK154" s="233" t="s">
        <v>8858</v>
      </c>
      <c r="BL154" s="234">
        <v>230</v>
      </c>
      <c r="BM154" s="233" t="s">
        <v>5712</v>
      </c>
      <c r="BN154" s="237">
        <v>46934</v>
      </c>
      <c r="BO154" s="232">
        <v>24</v>
      </c>
      <c r="BP154" s="232">
        <v>2028</v>
      </c>
      <c r="BQ154" s="232">
        <v>198</v>
      </c>
      <c r="BR154" s="234">
        <v>198</v>
      </c>
      <c r="BS154" s="233" t="s">
        <v>5666</v>
      </c>
      <c r="BT154" s="232">
        <v>88</v>
      </c>
      <c r="BU154" s="234">
        <v>504</v>
      </c>
      <c r="BV154" s="238">
        <v>0.28999999999999998</v>
      </c>
      <c r="BW154" s="239" t="s">
        <v>910</v>
      </c>
      <c r="BX154" s="233" t="s">
        <v>733</v>
      </c>
      <c r="BY154" s="235"/>
      <c r="BZ154" s="232">
        <v>23</v>
      </c>
      <c r="CA154" s="233" t="s">
        <v>733</v>
      </c>
      <c r="CB154" s="232">
        <v>365</v>
      </c>
      <c r="CC154" s="233" t="s">
        <v>5667</v>
      </c>
      <c r="CD154" s="233" t="s">
        <v>5801</v>
      </c>
      <c r="CE154" s="233" t="s">
        <v>3320</v>
      </c>
      <c r="CF154" s="233" t="s">
        <v>733</v>
      </c>
      <c r="CG154" s="233" t="s">
        <v>733</v>
      </c>
      <c r="CH154" s="232">
        <v>504500</v>
      </c>
      <c r="CI154" s="232">
        <v>469185</v>
      </c>
      <c r="CJ154" s="233" t="s">
        <v>5714</v>
      </c>
      <c r="CK154" s="232">
        <v>365</v>
      </c>
      <c r="CL154" s="232">
        <v>87</v>
      </c>
      <c r="CM154" s="232">
        <v>98.1</v>
      </c>
      <c r="CN154" s="232">
        <v>25</v>
      </c>
      <c r="CO154" s="237">
        <v>46387</v>
      </c>
      <c r="CP154" s="232">
        <v>2026</v>
      </c>
      <c r="CQ154" s="232">
        <v>0.4</v>
      </c>
      <c r="CR154" s="232">
        <v>10</v>
      </c>
      <c r="CS154" s="233" t="s">
        <v>8859</v>
      </c>
      <c r="CT154" s="232">
        <v>21212500</v>
      </c>
      <c r="CU154" s="233" t="s">
        <v>3320</v>
      </c>
      <c r="CV154" s="233" t="s">
        <v>3320</v>
      </c>
      <c r="CW154" s="233" t="s">
        <v>3320</v>
      </c>
      <c r="CX154" s="233" t="s">
        <v>3320</v>
      </c>
      <c r="CY154" s="233" t="s">
        <v>3320</v>
      </c>
      <c r="CZ154" s="233" t="s">
        <v>3320</v>
      </c>
      <c r="DA154" s="233" t="s">
        <v>3320</v>
      </c>
      <c r="DB154" s="233" t="s">
        <v>3320</v>
      </c>
      <c r="DC154" s="233" t="s">
        <v>3320</v>
      </c>
      <c r="DD154" s="233" t="s">
        <v>3320</v>
      </c>
      <c r="DE154" s="235"/>
      <c r="DF154" s="233" t="s">
        <v>3320</v>
      </c>
      <c r="DG154" s="233" t="s">
        <v>3320</v>
      </c>
      <c r="DH154" s="233" t="s">
        <v>3320</v>
      </c>
      <c r="DI154" s="233" t="s">
        <v>3320</v>
      </c>
      <c r="DJ154" s="233" t="s">
        <v>3320</v>
      </c>
      <c r="DK154" s="233" t="s">
        <v>3320</v>
      </c>
      <c r="DL154" s="235"/>
      <c r="DM154" s="233" t="s">
        <v>3320</v>
      </c>
      <c r="DN154" s="233" t="s">
        <v>3320</v>
      </c>
      <c r="DO154" s="233" t="s">
        <v>3320</v>
      </c>
      <c r="DP154" s="235"/>
      <c r="DQ154" s="233" t="s">
        <v>3320</v>
      </c>
      <c r="DR154" s="233" t="s">
        <v>3320</v>
      </c>
      <c r="DS154" s="233" t="s">
        <v>3320</v>
      </c>
      <c r="DT154" s="233" t="s">
        <v>3320</v>
      </c>
      <c r="DU154" s="233" t="s">
        <v>3320</v>
      </c>
      <c r="DV154" s="233" t="s">
        <v>3320</v>
      </c>
      <c r="DW154" s="233" t="s">
        <v>3320</v>
      </c>
      <c r="DX154" s="233" t="s">
        <v>3320</v>
      </c>
      <c r="DY154" s="233" t="s">
        <v>3320</v>
      </c>
      <c r="DZ154" s="233" t="s">
        <v>3320</v>
      </c>
      <c r="EA154" s="233" t="s">
        <v>3320</v>
      </c>
      <c r="EB154" s="233" t="s">
        <v>3320</v>
      </c>
      <c r="EC154" s="233" t="s">
        <v>3320</v>
      </c>
      <c r="ED154" s="233" t="s">
        <v>3320</v>
      </c>
      <c r="EE154" s="233" t="s">
        <v>3320</v>
      </c>
      <c r="EF154" s="233" t="s">
        <v>3320</v>
      </c>
      <c r="EG154" s="233" t="s">
        <v>3320</v>
      </c>
      <c r="EH154" s="233" t="s">
        <v>3320</v>
      </c>
      <c r="EI154" s="233" t="s">
        <v>3320</v>
      </c>
      <c r="EJ154" s="233" t="s">
        <v>3320</v>
      </c>
      <c r="EK154" s="233" t="s">
        <v>3320</v>
      </c>
      <c r="EL154" s="233" t="s">
        <v>3320</v>
      </c>
      <c r="EM154" s="233" t="s">
        <v>3320</v>
      </c>
      <c r="EN154" s="233" t="s">
        <v>3320</v>
      </c>
      <c r="EO154" s="233" t="s">
        <v>3320</v>
      </c>
      <c r="EP154" s="233" t="s">
        <v>3320</v>
      </c>
      <c r="EQ154" s="233" t="s">
        <v>3320</v>
      </c>
      <c r="ER154" s="233" t="s">
        <v>3320</v>
      </c>
      <c r="ES154" s="233" t="s">
        <v>3320</v>
      </c>
      <c r="ET154" s="233" t="s">
        <v>3320</v>
      </c>
      <c r="EU154" s="233" t="s">
        <v>3320</v>
      </c>
      <c r="EV154" s="233" t="s">
        <v>3320</v>
      </c>
      <c r="EW154" s="233" t="s">
        <v>3320</v>
      </c>
      <c r="EX154" s="233" t="s">
        <v>3320</v>
      </c>
      <c r="EY154" s="233" t="s">
        <v>3320</v>
      </c>
      <c r="EZ154" s="233" t="s">
        <v>3320</v>
      </c>
      <c r="FA154" s="233" t="s">
        <v>3320</v>
      </c>
      <c r="FB154" s="233" t="s">
        <v>3320</v>
      </c>
      <c r="FC154" s="233" t="s">
        <v>3320</v>
      </c>
      <c r="FD154" s="233" t="s">
        <v>3320</v>
      </c>
      <c r="FE154" s="233" t="s">
        <v>3320</v>
      </c>
      <c r="FF154" s="233" t="s">
        <v>3320</v>
      </c>
      <c r="FG154" s="233" t="s">
        <v>3320</v>
      </c>
      <c r="FH154" s="233" t="s">
        <v>3320</v>
      </c>
      <c r="FI154" s="233" t="s">
        <v>3320</v>
      </c>
      <c r="FJ154" s="233" t="s">
        <v>3320</v>
      </c>
      <c r="FK154" s="233" t="s">
        <v>3320</v>
      </c>
      <c r="FL154" s="233" t="s">
        <v>3320</v>
      </c>
      <c r="FM154" s="233" t="s">
        <v>3320</v>
      </c>
      <c r="FN154" s="240">
        <v>298577000</v>
      </c>
      <c r="FO154" s="232">
        <v>299</v>
      </c>
      <c r="FP154" s="233" t="s">
        <v>1214</v>
      </c>
      <c r="FQ154" s="233" t="s">
        <v>733</v>
      </c>
      <c r="FR154" s="233" t="s">
        <v>733</v>
      </c>
      <c r="FS154" s="233" t="s">
        <v>733</v>
      </c>
      <c r="FT154" s="233" t="s">
        <v>1374</v>
      </c>
      <c r="FU154" s="233" t="s">
        <v>8860</v>
      </c>
      <c r="FV154" s="233" t="s">
        <v>8861</v>
      </c>
      <c r="FW154" s="241" t="s">
        <v>8858</v>
      </c>
      <c r="FX154" s="242">
        <v>230</v>
      </c>
      <c r="FY154" s="233" t="s">
        <v>8862</v>
      </c>
      <c r="FZ154" s="240">
        <v>298577000</v>
      </c>
      <c r="GA154" s="240">
        <v>48000000</v>
      </c>
      <c r="GB154" s="240">
        <v>104000</v>
      </c>
      <c r="GC154" s="240">
        <v>15000</v>
      </c>
      <c r="GD154" s="233" t="s">
        <v>8863</v>
      </c>
      <c r="GE154" s="233" t="s">
        <v>733</v>
      </c>
      <c r="GF154" s="233" t="s">
        <v>733</v>
      </c>
      <c r="GG154" s="233" t="s">
        <v>8864</v>
      </c>
      <c r="GH154" s="233" t="s">
        <v>733</v>
      </c>
      <c r="GI154" s="233" t="s">
        <v>733</v>
      </c>
      <c r="GJ154" s="233" t="s">
        <v>1214</v>
      </c>
      <c r="GK154" s="233" t="s">
        <v>733</v>
      </c>
      <c r="GL154" s="233" t="s">
        <v>733</v>
      </c>
      <c r="GM154" s="243" t="s">
        <v>5676</v>
      </c>
      <c r="GN154" s="233" t="s">
        <v>3320</v>
      </c>
      <c r="GO154" s="233" t="s">
        <v>733</v>
      </c>
      <c r="GP154" s="233" t="s">
        <v>5721</v>
      </c>
      <c r="GQ154" s="233" t="s">
        <v>733</v>
      </c>
      <c r="GR154" s="233" t="s">
        <v>5679</v>
      </c>
      <c r="GS154" s="233" t="s">
        <v>3320</v>
      </c>
      <c r="GT154" s="233" t="s">
        <v>3320</v>
      </c>
      <c r="GU154" s="232">
        <v>0</v>
      </c>
      <c r="GV154" s="233" t="s">
        <v>733</v>
      </c>
      <c r="GW154" s="233" t="s">
        <v>5679</v>
      </c>
      <c r="GX154" s="233" t="s">
        <v>8865</v>
      </c>
      <c r="GY154" s="233" t="s">
        <v>733</v>
      </c>
      <c r="GZ154" s="233" t="s">
        <v>3320</v>
      </c>
      <c r="HA154" s="233" t="s">
        <v>8866</v>
      </c>
      <c r="HB154" s="233" t="s">
        <v>8867</v>
      </c>
      <c r="HC154" s="233" t="s">
        <v>5683</v>
      </c>
      <c r="HD154" s="233" t="s">
        <v>5683</v>
      </c>
      <c r="HE154" s="233" t="s">
        <v>5683</v>
      </c>
      <c r="HF154" s="233" t="s">
        <v>5759</v>
      </c>
      <c r="HG154" s="233" t="s">
        <v>1214</v>
      </c>
      <c r="HH154" s="244">
        <v>46077.436782407407</v>
      </c>
      <c r="HI154" s="244">
        <v>46084.417893518519</v>
      </c>
      <c r="HJ154" s="233" t="s">
        <v>5685</v>
      </c>
      <c r="HK154" s="233" t="s">
        <v>3320</v>
      </c>
      <c r="HL154" s="233" t="s">
        <v>3320</v>
      </c>
      <c r="HM154" s="233" t="s">
        <v>3320</v>
      </c>
      <c r="HN154" s="233" t="s">
        <v>3320</v>
      </c>
      <c r="HO154" s="233" t="s">
        <v>3320</v>
      </c>
      <c r="HP154" s="233" t="s">
        <v>3320</v>
      </c>
      <c r="HQ154" s="233" t="s">
        <v>3320</v>
      </c>
      <c r="HR154" s="233" t="s">
        <v>3320</v>
      </c>
      <c r="HS154" s="233" t="s">
        <v>3320</v>
      </c>
      <c r="HT154" s="233" t="s">
        <v>3320</v>
      </c>
      <c r="HU154" s="233" t="s">
        <v>3320</v>
      </c>
      <c r="HV154" s="233" t="s">
        <v>3320</v>
      </c>
      <c r="HW154" s="233" t="s">
        <v>3320</v>
      </c>
      <c r="HX154" s="233" t="s">
        <v>3320</v>
      </c>
      <c r="HY154" s="233" t="s">
        <v>3320</v>
      </c>
      <c r="HZ154" s="233" t="s">
        <v>3320</v>
      </c>
      <c r="IA154" s="233" t="s">
        <v>3320</v>
      </c>
      <c r="IB154" s="233" t="s">
        <v>3320</v>
      </c>
      <c r="IC154" s="233" t="s">
        <v>3320</v>
      </c>
      <c r="ID154" s="233" t="s">
        <v>3320</v>
      </c>
      <c r="IE154" s="233" t="s">
        <v>3320</v>
      </c>
      <c r="IF154" s="233" t="s">
        <v>3320</v>
      </c>
      <c r="IG154" s="233" t="s">
        <v>3320</v>
      </c>
      <c r="IH154" s="233" t="s">
        <v>3320</v>
      </c>
      <c r="II154" s="233" t="s">
        <v>3320</v>
      </c>
      <c r="IJ154" s="233" t="s">
        <v>3320</v>
      </c>
      <c r="IK154" s="233" t="s">
        <v>3320</v>
      </c>
      <c r="IL154" s="233" t="s">
        <v>3320</v>
      </c>
      <c r="IM154" s="233" t="s">
        <v>3320</v>
      </c>
      <c r="IN154" s="233" t="s">
        <v>3320</v>
      </c>
      <c r="IO154" s="233" t="s">
        <v>3320</v>
      </c>
      <c r="IP154" s="233" t="s">
        <v>3320</v>
      </c>
      <c r="IQ154" s="233" t="s">
        <v>3320</v>
      </c>
      <c r="IR154" s="233" t="s">
        <v>3320</v>
      </c>
      <c r="IS154" s="233" t="s">
        <v>3320</v>
      </c>
      <c r="IT154" s="233" t="s">
        <v>3320</v>
      </c>
      <c r="IU154" s="233" t="s">
        <v>3320</v>
      </c>
      <c r="IV154" s="233" t="s">
        <v>3320</v>
      </c>
      <c r="IW154" s="235"/>
      <c r="IX154" s="235"/>
      <c r="IY154" s="235"/>
      <c r="IZ154" s="235"/>
      <c r="JA154" s="235"/>
      <c r="JB154" s="233"/>
      <c r="JC154" s="233"/>
      <c r="JD154" s="233"/>
      <c r="JE154" s="235"/>
      <c r="JF154" s="232" t="s">
        <v>3320</v>
      </c>
      <c r="JG154" s="232" t="s">
        <v>3320</v>
      </c>
      <c r="JH154" s="232" t="s">
        <v>3320</v>
      </c>
      <c r="JI154" s="232" t="s">
        <v>3320</v>
      </c>
      <c r="JJ154" s="232" t="s">
        <v>3320</v>
      </c>
      <c r="JK154" s="233" t="s">
        <v>202</v>
      </c>
      <c r="JL154" s="235"/>
      <c r="JM154" s="235"/>
      <c r="JN154" s="235"/>
      <c r="JO154" s="232">
        <v>5</v>
      </c>
      <c r="JP154" s="232">
        <v>0</v>
      </c>
      <c r="JQ154" s="233"/>
      <c r="JR154" s="233"/>
      <c r="JS154" s="233"/>
      <c r="JT154" s="233"/>
      <c r="JU154" s="233"/>
      <c r="JV154" s="233"/>
      <c r="JW154" s="233"/>
      <c r="JX154" s="233"/>
      <c r="JY154" s="233"/>
      <c r="JZ154" s="233"/>
      <c r="KA154" s="233"/>
      <c r="KB154" s="233"/>
      <c r="KC154" s="233"/>
      <c r="KD154" s="233"/>
      <c r="KE154" s="233"/>
      <c r="KF154" s="233"/>
      <c r="KG154" s="233"/>
      <c r="KH154" s="233"/>
      <c r="KI154" s="233"/>
      <c r="KJ154" s="233"/>
      <c r="KK154" s="233"/>
      <c r="KL154" s="233"/>
      <c r="KM154" s="233"/>
      <c r="KN154" s="232" t="s">
        <v>3320</v>
      </c>
      <c r="KO154" s="232" t="s">
        <v>3320</v>
      </c>
      <c r="KP154" s="232" t="s">
        <v>3320</v>
      </c>
      <c r="KQ154" s="235"/>
      <c r="KR154" s="235"/>
      <c r="KS154" s="235"/>
      <c r="KT154" s="233"/>
      <c r="KU154" s="235"/>
      <c r="KV154" s="235"/>
      <c r="KW154" s="235"/>
      <c r="KX154" s="233"/>
      <c r="KY154" s="232">
        <v>198</v>
      </c>
      <c r="KZ154" s="236">
        <v>0</v>
      </c>
      <c r="LA154" s="235"/>
      <c r="LB154" s="232">
        <v>0</v>
      </c>
      <c r="LC154" s="233"/>
      <c r="LD154" s="235"/>
      <c r="LE154" s="235"/>
      <c r="LF154" s="235"/>
    </row>
    <row r="155" spans="1:318" ht="49.5" customHeight="1" thickBot="1">
      <c r="A155" s="231" t="s">
        <v>5638</v>
      </c>
      <c r="B155" s="232">
        <v>435</v>
      </c>
      <c r="C155" s="233" t="s">
        <v>8868</v>
      </c>
      <c r="D155" s="233" t="s">
        <v>8869</v>
      </c>
      <c r="E155" s="232">
        <v>435</v>
      </c>
      <c r="F155" s="235"/>
      <c r="G155" s="233" t="s">
        <v>8870</v>
      </c>
      <c r="H155" s="233" t="s">
        <v>8871</v>
      </c>
      <c r="I155" s="234">
        <v>4</v>
      </c>
      <c r="J155" s="235"/>
      <c r="K155" s="234" t="s">
        <v>202</v>
      </c>
      <c r="L155" s="235"/>
      <c r="M155" s="234">
        <v>4</v>
      </c>
      <c r="N155" s="235"/>
      <c r="O155" s="235"/>
      <c r="P155" s="235"/>
      <c r="Q155" s="235"/>
      <c r="R155" s="234" t="s">
        <v>202</v>
      </c>
      <c r="S155" s="235"/>
      <c r="T155" s="235"/>
      <c r="U155" s="235"/>
      <c r="V155" s="233" t="s">
        <v>8872</v>
      </c>
      <c r="W155" s="233" t="s">
        <v>5643</v>
      </c>
      <c r="X155" s="232">
        <v>1</v>
      </c>
      <c r="Y155" s="232">
        <v>115</v>
      </c>
      <c r="Z155" s="236">
        <v>0</v>
      </c>
      <c r="AA155" s="236">
        <v>0</v>
      </c>
      <c r="AB155" s="232">
        <v>1</v>
      </c>
      <c r="AC155" s="233" t="s">
        <v>6660</v>
      </c>
      <c r="AD155" s="233" t="s">
        <v>6661</v>
      </c>
      <c r="AE155" s="234" t="s">
        <v>5645</v>
      </c>
      <c r="AF155" s="233" t="s">
        <v>5646</v>
      </c>
      <c r="AG155" s="234" t="s">
        <v>5645</v>
      </c>
      <c r="AH155" s="233" t="s">
        <v>6660</v>
      </c>
      <c r="AI155" s="233" t="s">
        <v>6662</v>
      </c>
      <c r="AJ155" s="233" t="s">
        <v>6808</v>
      </c>
      <c r="AK155" s="233" t="s">
        <v>6808</v>
      </c>
      <c r="AL155" s="233" t="s">
        <v>6810</v>
      </c>
      <c r="AM155" s="233" t="s">
        <v>6811</v>
      </c>
      <c r="AN155" s="233" t="s">
        <v>3320</v>
      </c>
      <c r="AO155" s="233" t="s">
        <v>8873</v>
      </c>
      <c r="AP155" s="233" t="s">
        <v>5698</v>
      </c>
      <c r="AQ155" s="233" t="s">
        <v>8729</v>
      </c>
      <c r="AR155" s="233" t="s">
        <v>8730</v>
      </c>
      <c r="AS155" s="233" t="s">
        <v>6669</v>
      </c>
      <c r="AT155" s="233" t="s">
        <v>733</v>
      </c>
      <c r="AU155" s="233" t="s">
        <v>733</v>
      </c>
      <c r="AV155" s="233" t="s">
        <v>733</v>
      </c>
      <c r="AW155" s="233" t="s">
        <v>3320</v>
      </c>
      <c r="AX155" s="233" t="s">
        <v>6670</v>
      </c>
      <c r="AY155" s="233" t="s">
        <v>733</v>
      </c>
      <c r="AZ155" s="233" t="s">
        <v>8874</v>
      </c>
      <c r="BA155" s="233" t="s">
        <v>6672</v>
      </c>
      <c r="BB155" s="233" t="s">
        <v>6673</v>
      </c>
      <c r="BC155" s="233" t="s">
        <v>6674</v>
      </c>
      <c r="BD155" s="233" t="s">
        <v>6814</v>
      </c>
      <c r="BE155" s="233" t="s">
        <v>8875</v>
      </c>
      <c r="BF155" s="234" t="s">
        <v>1214</v>
      </c>
      <c r="BG155" s="233" t="s">
        <v>3320</v>
      </c>
      <c r="BH155" s="233" t="s">
        <v>7206</v>
      </c>
      <c r="BI155" s="233" t="s">
        <v>7206</v>
      </c>
      <c r="BJ155" s="233" t="s">
        <v>8382</v>
      </c>
      <c r="BK155" s="233" t="s">
        <v>8876</v>
      </c>
      <c r="BL155" s="234">
        <v>230</v>
      </c>
      <c r="BM155" s="233" t="s">
        <v>5712</v>
      </c>
      <c r="BN155" s="237">
        <v>47087</v>
      </c>
      <c r="BO155" s="232">
        <v>24</v>
      </c>
      <c r="BP155" s="232">
        <v>2028</v>
      </c>
      <c r="BQ155" s="232">
        <v>115</v>
      </c>
      <c r="BR155" s="234">
        <v>115</v>
      </c>
      <c r="BS155" s="233" t="s">
        <v>5666</v>
      </c>
      <c r="BT155" s="232">
        <v>128</v>
      </c>
      <c r="BU155" s="234">
        <v>344.13</v>
      </c>
      <c r="BV155" s="238">
        <v>0.34</v>
      </c>
      <c r="BW155" s="239" t="s">
        <v>910</v>
      </c>
      <c r="BX155" s="233" t="s">
        <v>733</v>
      </c>
      <c r="BY155" s="235"/>
      <c r="BZ155" s="232">
        <v>23.88</v>
      </c>
      <c r="CA155" s="233" t="s">
        <v>733</v>
      </c>
      <c r="CB155" s="232">
        <v>600</v>
      </c>
      <c r="CC155" s="233" t="s">
        <v>5713</v>
      </c>
      <c r="CD155" s="233" t="s">
        <v>5801</v>
      </c>
      <c r="CE155" s="233" t="s">
        <v>3320</v>
      </c>
      <c r="CF155" s="233" t="s">
        <v>733</v>
      </c>
      <c r="CG155" s="233" t="s">
        <v>1214</v>
      </c>
      <c r="CH155" s="232">
        <v>2092</v>
      </c>
      <c r="CI155" s="233" t="s">
        <v>3320</v>
      </c>
      <c r="CJ155" s="233" t="s">
        <v>8877</v>
      </c>
      <c r="CK155" s="232">
        <v>365</v>
      </c>
      <c r="CL155" s="232">
        <v>94.5</v>
      </c>
      <c r="CM155" s="232">
        <v>98</v>
      </c>
      <c r="CN155" s="232">
        <v>25</v>
      </c>
      <c r="CO155" s="237">
        <v>47087</v>
      </c>
      <c r="CP155" s="232">
        <v>2028</v>
      </c>
      <c r="CQ155" s="232">
        <v>1.45</v>
      </c>
      <c r="CR155" s="232">
        <v>8</v>
      </c>
      <c r="CS155" s="233" t="s">
        <v>8113</v>
      </c>
      <c r="CT155" s="232">
        <v>15000000</v>
      </c>
      <c r="CU155" s="233" t="s">
        <v>3320</v>
      </c>
      <c r="CV155" s="233" t="s">
        <v>3320</v>
      </c>
      <c r="CW155" s="233" t="s">
        <v>3320</v>
      </c>
      <c r="CX155" s="233" t="s">
        <v>3320</v>
      </c>
      <c r="CY155" s="233" t="s">
        <v>3320</v>
      </c>
      <c r="CZ155" s="233" t="s">
        <v>3320</v>
      </c>
      <c r="DA155" s="233" t="s">
        <v>3320</v>
      </c>
      <c r="DB155" s="233" t="s">
        <v>3320</v>
      </c>
      <c r="DC155" s="233" t="s">
        <v>3320</v>
      </c>
      <c r="DD155" s="233" t="s">
        <v>3320</v>
      </c>
      <c r="DE155" s="235"/>
      <c r="DF155" s="233" t="s">
        <v>3320</v>
      </c>
      <c r="DG155" s="233" t="s">
        <v>3320</v>
      </c>
      <c r="DH155" s="233" t="s">
        <v>3320</v>
      </c>
      <c r="DI155" s="233" t="s">
        <v>3320</v>
      </c>
      <c r="DJ155" s="233" t="s">
        <v>3320</v>
      </c>
      <c r="DK155" s="233" t="s">
        <v>3320</v>
      </c>
      <c r="DL155" s="235"/>
      <c r="DM155" s="233" t="s">
        <v>3320</v>
      </c>
      <c r="DN155" s="233" t="s">
        <v>3320</v>
      </c>
      <c r="DO155" s="233" t="s">
        <v>3320</v>
      </c>
      <c r="DP155" s="235"/>
      <c r="DQ155" s="233" t="s">
        <v>3320</v>
      </c>
      <c r="DR155" s="233" t="s">
        <v>3320</v>
      </c>
      <c r="DS155" s="233" t="s">
        <v>3320</v>
      </c>
      <c r="DT155" s="233" t="s">
        <v>3320</v>
      </c>
      <c r="DU155" s="233" t="s">
        <v>3320</v>
      </c>
      <c r="DV155" s="233" t="s">
        <v>3320</v>
      </c>
      <c r="DW155" s="233" t="s">
        <v>3320</v>
      </c>
      <c r="DX155" s="233" t="s">
        <v>3320</v>
      </c>
      <c r="DY155" s="233" t="s">
        <v>3320</v>
      </c>
      <c r="DZ155" s="233" t="s">
        <v>3320</v>
      </c>
      <c r="EA155" s="233" t="s">
        <v>3320</v>
      </c>
      <c r="EB155" s="233" t="s">
        <v>3320</v>
      </c>
      <c r="EC155" s="233" t="s">
        <v>3320</v>
      </c>
      <c r="ED155" s="233" t="s">
        <v>3320</v>
      </c>
      <c r="EE155" s="233" t="s">
        <v>3320</v>
      </c>
      <c r="EF155" s="233" t="s">
        <v>3320</v>
      </c>
      <c r="EG155" s="233" t="s">
        <v>3320</v>
      </c>
      <c r="EH155" s="233" t="s">
        <v>3320</v>
      </c>
      <c r="EI155" s="233" t="s">
        <v>3320</v>
      </c>
      <c r="EJ155" s="233" t="s">
        <v>3320</v>
      </c>
      <c r="EK155" s="233" t="s">
        <v>3320</v>
      </c>
      <c r="EL155" s="233" t="s">
        <v>3320</v>
      </c>
      <c r="EM155" s="233" t="s">
        <v>3320</v>
      </c>
      <c r="EN155" s="233" t="s">
        <v>3320</v>
      </c>
      <c r="EO155" s="233" t="s">
        <v>3320</v>
      </c>
      <c r="EP155" s="233" t="s">
        <v>3320</v>
      </c>
      <c r="EQ155" s="233" t="s">
        <v>3320</v>
      </c>
      <c r="ER155" s="233" t="s">
        <v>3320</v>
      </c>
      <c r="ES155" s="233" t="s">
        <v>3320</v>
      </c>
      <c r="ET155" s="233" t="s">
        <v>3320</v>
      </c>
      <c r="EU155" s="233" t="s">
        <v>3320</v>
      </c>
      <c r="EV155" s="233" t="s">
        <v>3320</v>
      </c>
      <c r="EW155" s="233" t="s">
        <v>3320</v>
      </c>
      <c r="EX155" s="233" t="s">
        <v>3320</v>
      </c>
      <c r="EY155" s="233" t="s">
        <v>3320</v>
      </c>
      <c r="EZ155" s="233" t="s">
        <v>3320</v>
      </c>
      <c r="FA155" s="233" t="s">
        <v>3320</v>
      </c>
      <c r="FB155" s="233" t="s">
        <v>3320</v>
      </c>
      <c r="FC155" s="233" t="s">
        <v>3320</v>
      </c>
      <c r="FD155" s="233" t="s">
        <v>3320</v>
      </c>
      <c r="FE155" s="233" t="s">
        <v>3320</v>
      </c>
      <c r="FF155" s="233" t="s">
        <v>3320</v>
      </c>
      <c r="FG155" s="233" t="s">
        <v>3320</v>
      </c>
      <c r="FH155" s="233" t="s">
        <v>3320</v>
      </c>
      <c r="FI155" s="233" t="s">
        <v>3320</v>
      </c>
      <c r="FJ155" s="233" t="s">
        <v>3320</v>
      </c>
      <c r="FK155" s="233" t="s">
        <v>3320</v>
      </c>
      <c r="FL155" s="233" t="s">
        <v>3320</v>
      </c>
      <c r="FM155" s="233" t="s">
        <v>3320</v>
      </c>
      <c r="FN155" s="240">
        <v>186400000</v>
      </c>
      <c r="FO155" s="232">
        <v>186</v>
      </c>
      <c r="FP155" s="233" t="s">
        <v>733</v>
      </c>
      <c r="FQ155" s="233" t="s">
        <v>733</v>
      </c>
      <c r="FR155" s="233" t="s">
        <v>733</v>
      </c>
      <c r="FS155" s="233" t="s">
        <v>733</v>
      </c>
      <c r="FT155" s="233" t="s">
        <v>1014</v>
      </c>
      <c r="FU155" s="233" t="s">
        <v>8878</v>
      </c>
      <c r="FV155" s="233" t="s">
        <v>8879</v>
      </c>
      <c r="FW155" s="241" t="s">
        <v>8876</v>
      </c>
      <c r="FX155" s="242">
        <v>230</v>
      </c>
      <c r="FY155" s="233" t="s">
        <v>8880</v>
      </c>
      <c r="FZ155" s="240">
        <v>1228774</v>
      </c>
      <c r="GA155" s="240">
        <v>32200000</v>
      </c>
      <c r="GB155" s="232">
        <v>310</v>
      </c>
      <c r="GC155" s="232">
        <v>507</v>
      </c>
      <c r="GD155" s="233" t="s">
        <v>6683</v>
      </c>
      <c r="GE155" s="233" t="s">
        <v>733</v>
      </c>
      <c r="GF155" s="233" t="s">
        <v>733</v>
      </c>
      <c r="GG155" s="233" t="s">
        <v>8881</v>
      </c>
      <c r="GH155" s="233" t="s">
        <v>733</v>
      </c>
      <c r="GI155" s="233" t="s">
        <v>733</v>
      </c>
      <c r="GJ155" s="233" t="s">
        <v>733</v>
      </c>
      <c r="GK155" s="233" t="s">
        <v>733</v>
      </c>
      <c r="GL155" s="233" t="s">
        <v>733</v>
      </c>
      <c r="GM155" s="243" t="s">
        <v>5676</v>
      </c>
      <c r="GN155" s="233" t="s">
        <v>3320</v>
      </c>
      <c r="GO155" s="233" t="s">
        <v>733</v>
      </c>
      <c r="GP155" s="233" t="s">
        <v>5721</v>
      </c>
      <c r="GQ155" s="233" t="s">
        <v>1214</v>
      </c>
      <c r="GR155" s="233" t="s">
        <v>1214</v>
      </c>
      <c r="GS155" s="233" t="s">
        <v>3320</v>
      </c>
      <c r="GT155" s="233" t="s">
        <v>3320</v>
      </c>
      <c r="GU155" s="232">
        <v>0</v>
      </c>
      <c r="GV155" s="233" t="s">
        <v>1214</v>
      </c>
      <c r="GW155" s="233" t="s">
        <v>1214</v>
      </c>
      <c r="GX155" s="233" t="s">
        <v>3320</v>
      </c>
      <c r="GY155" s="233" t="s">
        <v>733</v>
      </c>
      <c r="GZ155" s="233" t="s">
        <v>3320</v>
      </c>
      <c r="HA155" s="233" t="s">
        <v>8882</v>
      </c>
      <c r="HB155" s="233" t="s">
        <v>8883</v>
      </c>
      <c r="HC155" s="233" t="s">
        <v>5952</v>
      </c>
      <c r="HD155" s="233" t="s">
        <v>5684</v>
      </c>
      <c r="HE155" s="233" t="s">
        <v>5684</v>
      </c>
      <c r="HF155" s="233" t="s">
        <v>733</v>
      </c>
      <c r="HG155" s="233" t="s">
        <v>1214</v>
      </c>
      <c r="HH155" s="244">
        <v>46078.698379629626</v>
      </c>
      <c r="HI155" s="244">
        <v>46083.893969907411</v>
      </c>
      <c r="HJ155" s="233" t="s">
        <v>5685</v>
      </c>
      <c r="HK155" s="233" t="s">
        <v>3320</v>
      </c>
      <c r="HL155" s="233" t="s">
        <v>3320</v>
      </c>
      <c r="HM155" s="233" t="s">
        <v>3320</v>
      </c>
      <c r="HN155" s="233" t="s">
        <v>3320</v>
      </c>
      <c r="HO155" s="233" t="s">
        <v>3320</v>
      </c>
      <c r="HP155" s="233" t="s">
        <v>3320</v>
      </c>
      <c r="HQ155" s="233" t="s">
        <v>3320</v>
      </c>
      <c r="HR155" s="233" t="s">
        <v>3320</v>
      </c>
      <c r="HS155" s="233" t="s">
        <v>3320</v>
      </c>
      <c r="HT155" s="233" t="s">
        <v>3320</v>
      </c>
      <c r="HU155" s="233" t="s">
        <v>3320</v>
      </c>
      <c r="HV155" s="233" t="s">
        <v>3320</v>
      </c>
      <c r="HW155" s="233" t="s">
        <v>3320</v>
      </c>
      <c r="HX155" s="233" t="s">
        <v>3320</v>
      </c>
      <c r="HY155" s="233" t="s">
        <v>3320</v>
      </c>
      <c r="HZ155" s="233" t="s">
        <v>3320</v>
      </c>
      <c r="IA155" s="233" t="s">
        <v>3320</v>
      </c>
      <c r="IB155" s="233" t="s">
        <v>3320</v>
      </c>
      <c r="IC155" s="233" t="s">
        <v>3320</v>
      </c>
      <c r="ID155" s="233" t="s">
        <v>3320</v>
      </c>
      <c r="IE155" s="233" t="s">
        <v>3320</v>
      </c>
      <c r="IF155" s="233" t="s">
        <v>3320</v>
      </c>
      <c r="IG155" s="233" t="s">
        <v>3320</v>
      </c>
      <c r="IH155" s="233" t="s">
        <v>3320</v>
      </c>
      <c r="II155" s="233" t="s">
        <v>3320</v>
      </c>
      <c r="IJ155" s="233" t="s">
        <v>3320</v>
      </c>
      <c r="IK155" s="233" t="s">
        <v>3320</v>
      </c>
      <c r="IL155" s="233" t="s">
        <v>3320</v>
      </c>
      <c r="IM155" s="233" t="s">
        <v>3320</v>
      </c>
      <c r="IN155" s="233" t="s">
        <v>3320</v>
      </c>
      <c r="IO155" s="233" t="s">
        <v>3320</v>
      </c>
      <c r="IP155" s="233" t="s">
        <v>3320</v>
      </c>
      <c r="IQ155" s="233" t="s">
        <v>3320</v>
      </c>
      <c r="IR155" s="233" t="s">
        <v>3320</v>
      </c>
      <c r="IS155" s="233" t="s">
        <v>3320</v>
      </c>
      <c r="IT155" s="233" t="s">
        <v>3320</v>
      </c>
      <c r="IU155" s="233" t="s">
        <v>3320</v>
      </c>
      <c r="IV155" s="233" t="s">
        <v>3320</v>
      </c>
      <c r="IW155" s="234" t="s">
        <v>5810</v>
      </c>
      <c r="IX155" s="234" t="s">
        <v>5810</v>
      </c>
      <c r="IY155" s="234" t="s">
        <v>5810</v>
      </c>
      <c r="IZ155" s="234" t="s">
        <v>5810</v>
      </c>
      <c r="JA155" s="235"/>
      <c r="JB155" s="233"/>
      <c r="JC155" s="233"/>
      <c r="JD155" s="233"/>
      <c r="JE155" s="235"/>
      <c r="JF155" s="232" t="s">
        <v>3320</v>
      </c>
      <c r="JG155" s="232" t="s">
        <v>3320</v>
      </c>
      <c r="JH155" s="232" t="s">
        <v>3320</v>
      </c>
      <c r="JI155" s="232" t="s">
        <v>3320</v>
      </c>
      <c r="JJ155" s="232" t="s">
        <v>3320</v>
      </c>
      <c r="JK155" s="233" t="s">
        <v>202</v>
      </c>
      <c r="JL155" s="235"/>
      <c r="JM155" s="235"/>
      <c r="JN155" s="235"/>
      <c r="JO155" s="232">
        <v>7</v>
      </c>
      <c r="JP155" s="232">
        <v>0</v>
      </c>
      <c r="JQ155" s="233"/>
      <c r="JR155" s="233"/>
      <c r="JS155" s="233"/>
      <c r="JT155" s="233"/>
      <c r="JU155" s="233"/>
      <c r="JV155" s="233"/>
      <c r="JW155" s="233"/>
      <c r="JX155" s="233"/>
      <c r="JY155" s="233"/>
      <c r="JZ155" s="233"/>
      <c r="KA155" s="233"/>
      <c r="KB155" s="233"/>
      <c r="KC155" s="233"/>
      <c r="KD155" s="233"/>
      <c r="KE155" s="233"/>
      <c r="KF155" s="233"/>
      <c r="KG155" s="233"/>
      <c r="KH155" s="233"/>
      <c r="KI155" s="233"/>
      <c r="KJ155" s="233"/>
      <c r="KK155" s="233"/>
      <c r="KL155" s="233"/>
      <c r="KM155" s="233"/>
      <c r="KN155" s="232" t="s">
        <v>3320</v>
      </c>
      <c r="KO155" s="232" t="s">
        <v>3320</v>
      </c>
      <c r="KP155" s="232" t="s">
        <v>3320</v>
      </c>
      <c r="KQ155" s="235"/>
      <c r="KR155" s="235"/>
      <c r="KS155" s="235"/>
      <c r="KT155" s="233"/>
      <c r="KU155" s="235"/>
      <c r="KV155" s="235"/>
      <c r="KW155" s="235"/>
      <c r="KX155" s="233"/>
      <c r="KY155" s="232">
        <v>115</v>
      </c>
      <c r="KZ155" s="236">
        <v>0</v>
      </c>
      <c r="LA155" s="235"/>
      <c r="LB155" s="232">
        <v>0</v>
      </c>
      <c r="LC155" s="233"/>
      <c r="LD155" s="235"/>
      <c r="LE155" s="235"/>
      <c r="LF155" s="235"/>
    </row>
    <row r="156" spans="1:318" ht="49.5" customHeight="1" thickBot="1">
      <c r="A156" s="231" t="s">
        <v>5638</v>
      </c>
      <c r="B156" s="232">
        <v>776</v>
      </c>
      <c r="C156" s="233" t="s">
        <v>8884</v>
      </c>
      <c r="D156" s="233" t="s">
        <v>8885</v>
      </c>
      <c r="E156" s="232">
        <v>776</v>
      </c>
      <c r="F156" s="235"/>
      <c r="G156" s="233" t="s">
        <v>8886</v>
      </c>
      <c r="H156" s="233" t="s">
        <v>8887</v>
      </c>
      <c r="I156" s="234">
        <v>1</v>
      </c>
      <c r="J156" s="235"/>
      <c r="K156" s="234" t="s">
        <v>202</v>
      </c>
      <c r="L156" s="235"/>
      <c r="M156" s="234">
        <v>1</v>
      </c>
      <c r="N156" s="235"/>
      <c r="O156" s="235"/>
      <c r="P156" s="235"/>
      <c r="Q156" s="235"/>
      <c r="R156" s="234" t="s">
        <v>202</v>
      </c>
      <c r="S156" s="235"/>
      <c r="T156" s="235"/>
      <c r="U156" s="235"/>
      <c r="V156" s="233" t="s">
        <v>8888</v>
      </c>
      <c r="W156" s="233" t="s">
        <v>5643</v>
      </c>
      <c r="X156" s="232">
        <v>1</v>
      </c>
      <c r="Y156" s="232">
        <v>150</v>
      </c>
      <c r="Z156" s="236">
        <v>0</v>
      </c>
      <c r="AA156" s="236">
        <v>0</v>
      </c>
      <c r="AB156" s="232">
        <v>1</v>
      </c>
      <c r="AC156" s="233" t="s">
        <v>6660</v>
      </c>
      <c r="AD156" s="233" t="s">
        <v>6661</v>
      </c>
      <c r="AE156" s="234" t="s">
        <v>5645</v>
      </c>
      <c r="AF156" s="233" t="s">
        <v>5646</v>
      </c>
      <c r="AG156" s="234" t="s">
        <v>5645</v>
      </c>
      <c r="AH156" s="233" t="s">
        <v>6660</v>
      </c>
      <c r="AI156" s="233" t="s">
        <v>6662</v>
      </c>
      <c r="AJ156" s="233" t="s">
        <v>8889</v>
      </c>
      <c r="AK156" s="233" t="s">
        <v>5698</v>
      </c>
      <c r="AL156" s="233" t="s">
        <v>4753</v>
      </c>
      <c r="AM156" s="233" t="s">
        <v>8727</v>
      </c>
      <c r="AN156" s="233" t="s">
        <v>3320</v>
      </c>
      <c r="AO156" s="233" t="s">
        <v>8728</v>
      </c>
      <c r="AP156" s="233" t="s">
        <v>5698</v>
      </c>
      <c r="AQ156" s="233" t="s">
        <v>6667</v>
      </c>
      <c r="AR156" s="233" t="s">
        <v>6668</v>
      </c>
      <c r="AS156" s="233" t="s">
        <v>6669</v>
      </c>
      <c r="AT156" s="233" t="s">
        <v>733</v>
      </c>
      <c r="AU156" s="233" t="s">
        <v>733</v>
      </c>
      <c r="AV156" s="233" t="s">
        <v>733</v>
      </c>
      <c r="AW156" s="233" t="s">
        <v>3320</v>
      </c>
      <c r="AX156" s="233" t="s">
        <v>6670</v>
      </c>
      <c r="AY156" s="233" t="s">
        <v>733</v>
      </c>
      <c r="AZ156" s="233" t="s">
        <v>6813</v>
      </c>
      <c r="BA156" s="233" t="s">
        <v>6672</v>
      </c>
      <c r="BB156" s="233" t="s">
        <v>6673</v>
      </c>
      <c r="BC156" s="233" t="s">
        <v>6674</v>
      </c>
      <c r="BD156" s="233" t="s">
        <v>6814</v>
      </c>
      <c r="BE156" s="233" t="s">
        <v>8890</v>
      </c>
      <c r="BF156" s="234" t="s">
        <v>1214</v>
      </c>
      <c r="BG156" s="233" t="s">
        <v>3320</v>
      </c>
      <c r="BH156" s="233" t="s">
        <v>5747</v>
      </c>
      <c r="BI156" s="233" t="s">
        <v>5747</v>
      </c>
      <c r="BJ156" s="233" t="s">
        <v>7640</v>
      </c>
      <c r="BK156" s="233" t="s">
        <v>8891</v>
      </c>
      <c r="BL156" s="234">
        <v>115</v>
      </c>
      <c r="BM156" s="233" t="s">
        <v>5665</v>
      </c>
      <c r="BN156" s="237">
        <v>47087</v>
      </c>
      <c r="BO156" s="232">
        <v>24</v>
      </c>
      <c r="BP156" s="232">
        <v>2028</v>
      </c>
      <c r="BQ156" s="232">
        <v>150</v>
      </c>
      <c r="BR156" s="234">
        <v>150</v>
      </c>
      <c r="BS156" s="233" t="s">
        <v>5666</v>
      </c>
      <c r="BT156" s="232">
        <v>39</v>
      </c>
      <c r="BU156" s="234">
        <v>395.67</v>
      </c>
      <c r="BV156" s="238">
        <v>0.3</v>
      </c>
      <c r="BW156" s="239" t="s">
        <v>910</v>
      </c>
      <c r="BX156" s="233" t="s">
        <v>733</v>
      </c>
      <c r="BY156" s="233" t="s">
        <v>910</v>
      </c>
      <c r="BZ156" s="232">
        <v>23.14</v>
      </c>
      <c r="CA156" s="233" t="s">
        <v>733</v>
      </c>
      <c r="CB156" s="232">
        <v>700</v>
      </c>
      <c r="CC156" s="233" t="s">
        <v>5667</v>
      </c>
      <c r="CD156" s="233" t="s">
        <v>5801</v>
      </c>
      <c r="CE156" s="233" t="s">
        <v>3320</v>
      </c>
      <c r="CF156" s="233" t="s">
        <v>733</v>
      </c>
      <c r="CG156" s="233" t="s">
        <v>733</v>
      </c>
      <c r="CH156" s="232">
        <v>2027</v>
      </c>
      <c r="CI156" s="233" t="s">
        <v>3320</v>
      </c>
      <c r="CJ156" s="233" t="s">
        <v>5714</v>
      </c>
      <c r="CK156" s="232">
        <v>365</v>
      </c>
      <c r="CL156" s="232">
        <v>94.5</v>
      </c>
      <c r="CM156" s="232">
        <v>98</v>
      </c>
      <c r="CN156" s="232">
        <v>25</v>
      </c>
      <c r="CO156" s="237">
        <v>46356</v>
      </c>
      <c r="CP156" s="232">
        <v>2026</v>
      </c>
      <c r="CQ156" s="232">
        <v>1.45</v>
      </c>
      <c r="CR156" s="232">
        <v>8</v>
      </c>
      <c r="CS156" s="233" t="s">
        <v>8113</v>
      </c>
      <c r="CT156" s="232">
        <v>15000000</v>
      </c>
      <c r="CU156" s="233" t="s">
        <v>3320</v>
      </c>
      <c r="CV156" s="233" t="s">
        <v>3320</v>
      </c>
      <c r="CW156" s="233" t="s">
        <v>3320</v>
      </c>
      <c r="CX156" s="233" t="s">
        <v>3320</v>
      </c>
      <c r="CY156" s="233" t="s">
        <v>3320</v>
      </c>
      <c r="CZ156" s="233" t="s">
        <v>3320</v>
      </c>
      <c r="DA156" s="233" t="s">
        <v>3320</v>
      </c>
      <c r="DB156" s="233" t="s">
        <v>3320</v>
      </c>
      <c r="DC156" s="233" t="s">
        <v>3320</v>
      </c>
      <c r="DD156" s="233" t="s">
        <v>3320</v>
      </c>
      <c r="DE156" s="235"/>
      <c r="DF156" s="233" t="s">
        <v>3320</v>
      </c>
      <c r="DG156" s="233" t="s">
        <v>3320</v>
      </c>
      <c r="DH156" s="233" t="s">
        <v>3320</v>
      </c>
      <c r="DI156" s="233" t="s">
        <v>3320</v>
      </c>
      <c r="DJ156" s="233" t="s">
        <v>3320</v>
      </c>
      <c r="DK156" s="233" t="s">
        <v>3320</v>
      </c>
      <c r="DL156" s="235"/>
      <c r="DM156" s="233" t="s">
        <v>3320</v>
      </c>
      <c r="DN156" s="233" t="s">
        <v>3320</v>
      </c>
      <c r="DO156" s="233" t="s">
        <v>3320</v>
      </c>
      <c r="DP156" s="235"/>
      <c r="DQ156" s="233" t="s">
        <v>3320</v>
      </c>
      <c r="DR156" s="233" t="s">
        <v>3320</v>
      </c>
      <c r="DS156" s="233" t="s">
        <v>3320</v>
      </c>
      <c r="DT156" s="233" t="s">
        <v>3320</v>
      </c>
      <c r="DU156" s="233" t="s">
        <v>3320</v>
      </c>
      <c r="DV156" s="233" t="s">
        <v>3320</v>
      </c>
      <c r="DW156" s="233" t="s">
        <v>3320</v>
      </c>
      <c r="DX156" s="233" t="s">
        <v>3320</v>
      </c>
      <c r="DY156" s="233" t="s">
        <v>3320</v>
      </c>
      <c r="DZ156" s="233" t="s">
        <v>3320</v>
      </c>
      <c r="EA156" s="233" t="s">
        <v>3320</v>
      </c>
      <c r="EB156" s="233" t="s">
        <v>3320</v>
      </c>
      <c r="EC156" s="233" t="s">
        <v>3320</v>
      </c>
      <c r="ED156" s="233" t="s">
        <v>3320</v>
      </c>
      <c r="EE156" s="233" t="s">
        <v>3320</v>
      </c>
      <c r="EF156" s="233" t="s">
        <v>3320</v>
      </c>
      <c r="EG156" s="233" t="s">
        <v>3320</v>
      </c>
      <c r="EH156" s="233" t="s">
        <v>3320</v>
      </c>
      <c r="EI156" s="233" t="s">
        <v>3320</v>
      </c>
      <c r="EJ156" s="233" t="s">
        <v>3320</v>
      </c>
      <c r="EK156" s="233" t="s">
        <v>3320</v>
      </c>
      <c r="EL156" s="233" t="s">
        <v>3320</v>
      </c>
      <c r="EM156" s="233" t="s">
        <v>3320</v>
      </c>
      <c r="EN156" s="233" t="s">
        <v>3320</v>
      </c>
      <c r="EO156" s="233" t="s">
        <v>3320</v>
      </c>
      <c r="EP156" s="233" t="s">
        <v>3320</v>
      </c>
      <c r="EQ156" s="233" t="s">
        <v>3320</v>
      </c>
      <c r="ER156" s="233" t="s">
        <v>3320</v>
      </c>
      <c r="ES156" s="233" t="s">
        <v>3320</v>
      </c>
      <c r="ET156" s="233" t="s">
        <v>3320</v>
      </c>
      <c r="EU156" s="233" t="s">
        <v>3320</v>
      </c>
      <c r="EV156" s="233" t="s">
        <v>3320</v>
      </c>
      <c r="EW156" s="233" t="s">
        <v>3320</v>
      </c>
      <c r="EX156" s="233" t="s">
        <v>3320</v>
      </c>
      <c r="EY156" s="233" t="s">
        <v>3320</v>
      </c>
      <c r="EZ156" s="233" t="s">
        <v>3320</v>
      </c>
      <c r="FA156" s="233" t="s">
        <v>3320</v>
      </c>
      <c r="FB156" s="233" t="s">
        <v>3320</v>
      </c>
      <c r="FC156" s="233" t="s">
        <v>3320</v>
      </c>
      <c r="FD156" s="233" t="s">
        <v>3320</v>
      </c>
      <c r="FE156" s="233" t="s">
        <v>3320</v>
      </c>
      <c r="FF156" s="233" t="s">
        <v>3320</v>
      </c>
      <c r="FG156" s="233" t="s">
        <v>3320</v>
      </c>
      <c r="FH156" s="233" t="s">
        <v>3320</v>
      </c>
      <c r="FI156" s="233" t="s">
        <v>3320</v>
      </c>
      <c r="FJ156" s="233" t="s">
        <v>3320</v>
      </c>
      <c r="FK156" s="233" t="s">
        <v>3320</v>
      </c>
      <c r="FL156" s="233" t="s">
        <v>3320</v>
      </c>
      <c r="FM156" s="233" t="s">
        <v>3320</v>
      </c>
      <c r="FN156" s="240">
        <v>190400000</v>
      </c>
      <c r="FO156" s="232">
        <v>190</v>
      </c>
      <c r="FP156" s="233" t="s">
        <v>733</v>
      </c>
      <c r="FQ156" s="233" t="s">
        <v>733</v>
      </c>
      <c r="FR156" s="233" t="s">
        <v>733</v>
      </c>
      <c r="FS156" s="233" t="s">
        <v>733</v>
      </c>
      <c r="FT156" s="233" t="s">
        <v>998</v>
      </c>
      <c r="FU156" s="233" t="s">
        <v>8892</v>
      </c>
      <c r="FV156" s="233" t="s">
        <v>8893</v>
      </c>
      <c r="FW156" s="241" t="s">
        <v>8891</v>
      </c>
      <c r="FX156" s="242">
        <v>115</v>
      </c>
      <c r="FY156" s="233" t="s">
        <v>8894</v>
      </c>
      <c r="FZ156" s="240">
        <v>122559800</v>
      </c>
      <c r="GA156" s="240">
        <v>42000000</v>
      </c>
      <c r="GB156" s="232">
        <v>362</v>
      </c>
      <c r="GC156" s="232">
        <v>472</v>
      </c>
      <c r="GD156" s="233" t="s">
        <v>8895</v>
      </c>
      <c r="GE156" s="233" t="s">
        <v>733</v>
      </c>
      <c r="GF156" s="233" t="s">
        <v>733</v>
      </c>
      <c r="GG156" s="233" t="s">
        <v>8896</v>
      </c>
      <c r="GH156" s="233" t="s">
        <v>733</v>
      </c>
      <c r="GI156" s="233" t="s">
        <v>733</v>
      </c>
      <c r="GJ156" s="233" t="s">
        <v>733</v>
      </c>
      <c r="GK156" s="233" t="s">
        <v>733</v>
      </c>
      <c r="GL156" s="233" t="s">
        <v>733</v>
      </c>
      <c r="GM156" s="243" t="s">
        <v>5676</v>
      </c>
      <c r="GN156" s="233" t="s">
        <v>3320</v>
      </c>
      <c r="GO156" s="233" t="s">
        <v>733</v>
      </c>
      <c r="GP156" s="233" t="s">
        <v>5721</v>
      </c>
      <c r="GQ156" s="233" t="s">
        <v>733</v>
      </c>
      <c r="GR156" s="233" t="s">
        <v>5679</v>
      </c>
      <c r="GS156" s="233" t="s">
        <v>3320</v>
      </c>
      <c r="GT156" s="233" t="s">
        <v>3320</v>
      </c>
      <c r="GU156" s="232">
        <v>2.5</v>
      </c>
      <c r="GV156" s="233" t="s">
        <v>733</v>
      </c>
      <c r="GW156" s="233" t="s">
        <v>5679</v>
      </c>
      <c r="GX156" s="233" t="s">
        <v>8897</v>
      </c>
      <c r="GY156" s="233" t="s">
        <v>1214</v>
      </c>
      <c r="GZ156" s="233" t="s">
        <v>3320</v>
      </c>
      <c r="HA156" s="233" t="s">
        <v>8898</v>
      </c>
      <c r="HB156" s="233" t="s">
        <v>8899</v>
      </c>
      <c r="HC156" s="233" t="s">
        <v>3320</v>
      </c>
      <c r="HD156" s="233" t="s">
        <v>3320</v>
      </c>
      <c r="HE156" s="233" t="s">
        <v>3320</v>
      </c>
      <c r="HF156" s="233" t="s">
        <v>733</v>
      </c>
      <c r="HG156" s="233" t="s">
        <v>1214</v>
      </c>
      <c r="HH156" s="244">
        <v>46078.550092592595</v>
      </c>
      <c r="HI156" s="244">
        <v>46083.874421296299</v>
      </c>
      <c r="HJ156" s="233" t="s">
        <v>5685</v>
      </c>
      <c r="HK156" s="233" t="s">
        <v>3320</v>
      </c>
      <c r="HL156" s="233" t="s">
        <v>3320</v>
      </c>
      <c r="HM156" s="233" t="s">
        <v>3320</v>
      </c>
      <c r="HN156" s="233" t="s">
        <v>3320</v>
      </c>
      <c r="HO156" s="233" t="s">
        <v>3320</v>
      </c>
      <c r="HP156" s="233" t="s">
        <v>3320</v>
      </c>
      <c r="HQ156" s="233" t="s">
        <v>3320</v>
      </c>
      <c r="HR156" s="233" t="s">
        <v>3320</v>
      </c>
      <c r="HS156" s="233" t="s">
        <v>3320</v>
      </c>
      <c r="HT156" s="233" t="s">
        <v>3320</v>
      </c>
      <c r="HU156" s="233" t="s">
        <v>3320</v>
      </c>
      <c r="HV156" s="233" t="s">
        <v>3320</v>
      </c>
      <c r="HW156" s="233" t="s">
        <v>3320</v>
      </c>
      <c r="HX156" s="233" t="s">
        <v>3320</v>
      </c>
      <c r="HY156" s="233" t="s">
        <v>3320</v>
      </c>
      <c r="HZ156" s="233" t="s">
        <v>3320</v>
      </c>
      <c r="IA156" s="233" t="s">
        <v>3320</v>
      </c>
      <c r="IB156" s="233" t="s">
        <v>3320</v>
      </c>
      <c r="IC156" s="233" t="s">
        <v>3320</v>
      </c>
      <c r="ID156" s="233" t="s">
        <v>3320</v>
      </c>
      <c r="IE156" s="233" t="s">
        <v>3320</v>
      </c>
      <c r="IF156" s="233" t="s">
        <v>3320</v>
      </c>
      <c r="IG156" s="233" t="s">
        <v>3320</v>
      </c>
      <c r="IH156" s="233" t="s">
        <v>3320</v>
      </c>
      <c r="II156" s="233" t="s">
        <v>3320</v>
      </c>
      <c r="IJ156" s="233" t="s">
        <v>3320</v>
      </c>
      <c r="IK156" s="233" t="s">
        <v>3320</v>
      </c>
      <c r="IL156" s="233" t="s">
        <v>3320</v>
      </c>
      <c r="IM156" s="233" t="s">
        <v>3320</v>
      </c>
      <c r="IN156" s="233" t="s">
        <v>3320</v>
      </c>
      <c r="IO156" s="233" t="s">
        <v>3320</v>
      </c>
      <c r="IP156" s="233" t="s">
        <v>3320</v>
      </c>
      <c r="IQ156" s="233" t="s">
        <v>3320</v>
      </c>
      <c r="IR156" s="233" t="s">
        <v>3320</v>
      </c>
      <c r="IS156" s="233" t="s">
        <v>3320</v>
      </c>
      <c r="IT156" s="233" t="s">
        <v>3320</v>
      </c>
      <c r="IU156" s="233" t="s">
        <v>3320</v>
      </c>
      <c r="IV156" s="233" t="s">
        <v>3320</v>
      </c>
      <c r="IW156" s="234" t="s">
        <v>85</v>
      </c>
      <c r="IX156" s="257">
        <v>45636</v>
      </c>
      <c r="IY156" s="234" t="s">
        <v>910</v>
      </c>
      <c r="IZ156" s="234" t="s">
        <v>5810</v>
      </c>
      <c r="JA156" s="235"/>
      <c r="JB156" s="233"/>
      <c r="JC156" s="233"/>
      <c r="JD156" s="233"/>
      <c r="JE156" s="235"/>
      <c r="JF156" s="232" t="s">
        <v>3320</v>
      </c>
      <c r="JG156" s="232" t="s">
        <v>3320</v>
      </c>
      <c r="JH156" s="232" t="s">
        <v>3320</v>
      </c>
      <c r="JI156" s="232" t="s">
        <v>3320</v>
      </c>
      <c r="JJ156" s="232" t="s">
        <v>3320</v>
      </c>
      <c r="JK156" s="233" t="s">
        <v>910</v>
      </c>
      <c r="JL156" s="235"/>
      <c r="JM156" s="235"/>
      <c r="JN156" s="233" t="s">
        <v>910</v>
      </c>
      <c r="JO156" s="232">
        <v>7</v>
      </c>
      <c r="JP156" s="232">
        <v>1</v>
      </c>
      <c r="JQ156" s="233"/>
      <c r="JR156" s="233"/>
      <c r="JS156" s="233"/>
      <c r="JT156" s="233"/>
      <c r="JU156" s="233"/>
      <c r="JV156" s="233"/>
      <c r="JW156" s="233"/>
      <c r="JX156" s="233"/>
      <c r="JY156" s="233"/>
      <c r="JZ156" s="233"/>
      <c r="KA156" s="233"/>
      <c r="KB156" s="233"/>
      <c r="KC156" s="233"/>
      <c r="KD156" s="233"/>
      <c r="KE156" s="233"/>
      <c r="KF156" s="233"/>
      <c r="KG156" s="233"/>
      <c r="KH156" s="233"/>
      <c r="KI156" s="233"/>
      <c r="KJ156" s="233"/>
      <c r="KK156" s="233"/>
      <c r="KL156" s="233"/>
      <c r="KM156" s="233"/>
      <c r="KN156" s="232" t="s">
        <v>3320</v>
      </c>
      <c r="KO156" s="232" t="s">
        <v>3320</v>
      </c>
      <c r="KP156" s="232" t="s">
        <v>3320</v>
      </c>
      <c r="KQ156" s="235"/>
      <c r="KR156" s="235"/>
      <c r="KS156" s="235"/>
      <c r="KT156" s="233"/>
      <c r="KU156" s="235"/>
      <c r="KV156" s="235"/>
      <c r="KW156" s="235"/>
      <c r="KX156" s="233"/>
      <c r="KY156" s="232">
        <v>150</v>
      </c>
      <c r="KZ156" s="236">
        <v>0</v>
      </c>
      <c r="LA156" s="235"/>
      <c r="LB156" s="232">
        <v>0</v>
      </c>
      <c r="LC156" s="233"/>
      <c r="LD156" s="235"/>
      <c r="LE156" s="235"/>
      <c r="LF156" s="235"/>
    </row>
    <row r="157" spans="1:318" ht="49.5" customHeight="1" thickBot="1">
      <c r="A157" s="231" t="s">
        <v>5638</v>
      </c>
      <c r="B157" s="232">
        <v>913</v>
      </c>
      <c r="C157" s="233" t="s">
        <v>8900</v>
      </c>
      <c r="D157" s="233" t="s">
        <v>8901</v>
      </c>
      <c r="E157" s="232">
        <v>913</v>
      </c>
      <c r="F157" s="235"/>
      <c r="G157" s="233" t="s">
        <v>5641</v>
      </c>
      <c r="H157" s="233" t="s">
        <v>525</v>
      </c>
      <c r="I157" s="234">
        <v>4</v>
      </c>
      <c r="J157" s="235"/>
      <c r="K157" s="234" t="s">
        <v>202</v>
      </c>
      <c r="L157" s="235"/>
      <c r="M157" s="234">
        <v>4</v>
      </c>
      <c r="N157" s="235"/>
      <c r="O157" s="235"/>
      <c r="P157" s="235"/>
      <c r="Q157" s="235"/>
      <c r="R157" s="234" t="s">
        <v>202</v>
      </c>
      <c r="S157" s="235"/>
      <c r="T157" s="235"/>
      <c r="U157" s="235"/>
      <c r="V157" s="233" t="s">
        <v>8902</v>
      </c>
      <c r="W157" s="233" t="s">
        <v>5643</v>
      </c>
      <c r="X157" s="232">
        <v>1</v>
      </c>
      <c r="Y157" s="232">
        <v>37</v>
      </c>
      <c r="Z157" s="236">
        <v>0</v>
      </c>
      <c r="AA157" s="236">
        <v>0</v>
      </c>
      <c r="AB157" s="232">
        <v>1</v>
      </c>
      <c r="AC157" s="233" t="s">
        <v>5644</v>
      </c>
      <c r="AD157" s="233" t="s">
        <v>5644</v>
      </c>
      <c r="AE157" s="234" t="s">
        <v>5645</v>
      </c>
      <c r="AF157" s="233" t="s">
        <v>5646</v>
      </c>
      <c r="AG157" s="234" t="s">
        <v>5645</v>
      </c>
      <c r="AH157" s="233" t="s">
        <v>520</v>
      </c>
      <c r="AI157" s="233" t="s">
        <v>525</v>
      </c>
      <c r="AJ157" s="233" t="s">
        <v>7542</v>
      </c>
      <c r="AK157" s="233" t="s">
        <v>5648</v>
      </c>
      <c r="AL157" s="233" t="s">
        <v>5649</v>
      </c>
      <c r="AM157" s="233" t="s">
        <v>5650</v>
      </c>
      <c r="AN157" s="233" t="s">
        <v>525</v>
      </c>
      <c r="AO157" s="233" t="s">
        <v>5651</v>
      </c>
      <c r="AP157" s="233" t="s">
        <v>5652</v>
      </c>
      <c r="AQ157" s="233" t="s">
        <v>5653</v>
      </c>
      <c r="AR157" s="233" t="s">
        <v>5654</v>
      </c>
      <c r="AS157" s="233" t="s">
        <v>5655</v>
      </c>
      <c r="AT157" s="233" t="s">
        <v>733</v>
      </c>
      <c r="AU157" s="233" t="s">
        <v>733</v>
      </c>
      <c r="AV157" s="233" t="s">
        <v>733</v>
      </c>
      <c r="AW157" s="233" t="s">
        <v>3320</v>
      </c>
      <c r="AX157" s="233" t="s">
        <v>5656</v>
      </c>
      <c r="AY157" s="233" t="s">
        <v>733</v>
      </c>
      <c r="AZ157" s="233" t="s">
        <v>5657</v>
      </c>
      <c r="BA157" s="233" t="s">
        <v>5658</v>
      </c>
      <c r="BB157" s="233" t="s">
        <v>5659</v>
      </c>
      <c r="BC157" s="233" t="s">
        <v>5660</v>
      </c>
      <c r="BD157" s="233" t="s">
        <v>5661</v>
      </c>
      <c r="BE157" s="233" t="s">
        <v>5662</v>
      </c>
      <c r="BF157" s="234" t="s">
        <v>1214</v>
      </c>
      <c r="BG157" s="233" t="s">
        <v>3320</v>
      </c>
      <c r="BH157" s="233" t="s">
        <v>2043</v>
      </c>
      <c r="BI157" s="233" t="s">
        <v>2043</v>
      </c>
      <c r="BJ157" s="233" t="s">
        <v>3589</v>
      </c>
      <c r="BK157" s="233" t="s">
        <v>8903</v>
      </c>
      <c r="BL157" s="234">
        <v>115</v>
      </c>
      <c r="BM157" s="233" t="s">
        <v>5665</v>
      </c>
      <c r="BN157" s="237">
        <v>46997</v>
      </c>
      <c r="BO157" s="232">
        <v>18</v>
      </c>
      <c r="BP157" s="232">
        <v>2028</v>
      </c>
      <c r="BQ157" s="232">
        <v>37</v>
      </c>
      <c r="BR157" s="234">
        <v>37</v>
      </c>
      <c r="BS157" s="233" t="s">
        <v>5666</v>
      </c>
      <c r="BT157" s="232">
        <v>134</v>
      </c>
      <c r="BU157" s="234">
        <v>103.6</v>
      </c>
      <c r="BV157" s="238">
        <v>0.32</v>
      </c>
      <c r="BW157" s="239" t="s">
        <v>910</v>
      </c>
      <c r="BX157" s="233" t="s">
        <v>733</v>
      </c>
      <c r="BY157" s="235"/>
      <c r="BZ157" s="232">
        <v>26.74</v>
      </c>
      <c r="CA157" s="233" t="s">
        <v>1214</v>
      </c>
      <c r="CB157" s="232">
        <v>650</v>
      </c>
      <c r="CC157" s="233" t="s">
        <v>5667</v>
      </c>
      <c r="CD157" s="233" t="s">
        <v>5668</v>
      </c>
      <c r="CE157" s="233" t="s">
        <v>3320</v>
      </c>
      <c r="CF157" s="233" t="s">
        <v>733</v>
      </c>
      <c r="CG157" s="233" t="s">
        <v>1214</v>
      </c>
      <c r="CH157" s="232">
        <v>1963</v>
      </c>
      <c r="CI157" s="232">
        <v>1825.6</v>
      </c>
      <c r="CJ157" s="233" t="s">
        <v>8904</v>
      </c>
      <c r="CK157" s="232">
        <v>365</v>
      </c>
      <c r="CL157" s="232">
        <v>90</v>
      </c>
      <c r="CM157" s="232">
        <v>98</v>
      </c>
      <c r="CN157" s="232">
        <v>25</v>
      </c>
      <c r="CO157" s="237">
        <v>46660</v>
      </c>
      <c r="CP157" s="232">
        <v>2027</v>
      </c>
      <c r="CQ157" s="232">
        <v>0.4</v>
      </c>
      <c r="CR157" s="232">
        <v>8</v>
      </c>
      <c r="CS157" s="233" t="s">
        <v>8545</v>
      </c>
      <c r="CT157" s="232">
        <v>429948</v>
      </c>
      <c r="CU157" s="233" t="s">
        <v>3320</v>
      </c>
      <c r="CV157" s="233" t="s">
        <v>3320</v>
      </c>
      <c r="CW157" s="233" t="s">
        <v>3320</v>
      </c>
      <c r="CX157" s="233" t="s">
        <v>3320</v>
      </c>
      <c r="CY157" s="233" t="s">
        <v>3320</v>
      </c>
      <c r="CZ157" s="233" t="s">
        <v>3320</v>
      </c>
      <c r="DA157" s="233" t="s">
        <v>3320</v>
      </c>
      <c r="DB157" s="233" t="s">
        <v>3320</v>
      </c>
      <c r="DC157" s="233" t="s">
        <v>3320</v>
      </c>
      <c r="DD157" s="233" t="s">
        <v>3320</v>
      </c>
      <c r="DE157" s="235"/>
      <c r="DF157" s="233" t="s">
        <v>3320</v>
      </c>
      <c r="DG157" s="233" t="s">
        <v>3320</v>
      </c>
      <c r="DH157" s="233" t="s">
        <v>3320</v>
      </c>
      <c r="DI157" s="233" t="s">
        <v>3320</v>
      </c>
      <c r="DJ157" s="233" t="s">
        <v>3320</v>
      </c>
      <c r="DK157" s="233" t="s">
        <v>3320</v>
      </c>
      <c r="DL157" s="235"/>
      <c r="DM157" s="233" t="s">
        <v>3320</v>
      </c>
      <c r="DN157" s="233" t="s">
        <v>3320</v>
      </c>
      <c r="DO157" s="233" t="s">
        <v>3320</v>
      </c>
      <c r="DP157" s="235"/>
      <c r="DQ157" s="233" t="s">
        <v>3320</v>
      </c>
      <c r="DR157" s="233" t="s">
        <v>3320</v>
      </c>
      <c r="DS157" s="233" t="s">
        <v>3320</v>
      </c>
      <c r="DT157" s="233" t="s">
        <v>3320</v>
      </c>
      <c r="DU157" s="233" t="s">
        <v>3320</v>
      </c>
      <c r="DV157" s="233" t="s">
        <v>3320</v>
      </c>
      <c r="DW157" s="233" t="s">
        <v>3320</v>
      </c>
      <c r="DX157" s="233" t="s">
        <v>3320</v>
      </c>
      <c r="DY157" s="233" t="s">
        <v>3320</v>
      </c>
      <c r="DZ157" s="233" t="s">
        <v>3320</v>
      </c>
      <c r="EA157" s="233" t="s">
        <v>3320</v>
      </c>
      <c r="EB157" s="233" t="s">
        <v>3320</v>
      </c>
      <c r="EC157" s="233" t="s">
        <v>3320</v>
      </c>
      <c r="ED157" s="233" t="s">
        <v>3320</v>
      </c>
      <c r="EE157" s="233" t="s">
        <v>3320</v>
      </c>
      <c r="EF157" s="233" t="s">
        <v>3320</v>
      </c>
      <c r="EG157" s="233" t="s">
        <v>3320</v>
      </c>
      <c r="EH157" s="233" t="s">
        <v>3320</v>
      </c>
      <c r="EI157" s="233" t="s">
        <v>3320</v>
      </c>
      <c r="EJ157" s="233" t="s">
        <v>3320</v>
      </c>
      <c r="EK157" s="233" t="s">
        <v>3320</v>
      </c>
      <c r="EL157" s="233" t="s">
        <v>3320</v>
      </c>
      <c r="EM157" s="233" t="s">
        <v>3320</v>
      </c>
      <c r="EN157" s="233" t="s">
        <v>3320</v>
      </c>
      <c r="EO157" s="233" t="s">
        <v>3320</v>
      </c>
      <c r="EP157" s="233" t="s">
        <v>3320</v>
      </c>
      <c r="EQ157" s="233" t="s">
        <v>3320</v>
      </c>
      <c r="ER157" s="233" t="s">
        <v>3320</v>
      </c>
      <c r="ES157" s="233" t="s">
        <v>3320</v>
      </c>
      <c r="ET157" s="233" t="s">
        <v>3320</v>
      </c>
      <c r="EU157" s="233" t="s">
        <v>3320</v>
      </c>
      <c r="EV157" s="233" t="s">
        <v>3320</v>
      </c>
      <c r="EW157" s="233" t="s">
        <v>3320</v>
      </c>
      <c r="EX157" s="233" t="s">
        <v>3320</v>
      </c>
      <c r="EY157" s="233" t="s">
        <v>3320</v>
      </c>
      <c r="EZ157" s="233" t="s">
        <v>3320</v>
      </c>
      <c r="FA157" s="233" t="s">
        <v>3320</v>
      </c>
      <c r="FB157" s="233" t="s">
        <v>3320</v>
      </c>
      <c r="FC157" s="233" t="s">
        <v>3320</v>
      </c>
      <c r="FD157" s="233" t="s">
        <v>3320</v>
      </c>
      <c r="FE157" s="233" t="s">
        <v>3320</v>
      </c>
      <c r="FF157" s="233" t="s">
        <v>3320</v>
      </c>
      <c r="FG157" s="233" t="s">
        <v>3320</v>
      </c>
      <c r="FH157" s="233" t="s">
        <v>3320</v>
      </c>
      <c r="FI157" s="233" t="s">
        <v>3320</v>
      </c>
      <c r="FJ157" s="233" t="s">
        <v>3320</v>
      </c>
      <c r="FK157" s="233" t="s">
        <v>3320</v>
      </c>
      <c r="FL157" s="233" t="s">
        <v>3320</v>
      </c>
      <c r="FM157" s="233" t="s">
        <v>3320</v>
      </c>
      <c r="FN157" s="240">
        <v>42994800</v>
      </c>
      <c r="FO157" s="232">
        <v>43</v>
      </c>
      <c r="FP157" s="233" t="s">
        <v>1214</v>
      </c>
      <c r="FQ157" s="233" t="s">
        <v>733</v>
      </c>
      <c r="FR157" s="233" t="s">
        <v>733</v>
      </c>
      <c r="FS157" s="233" t="s">
        <v>733</v>
      </c>
      <c r="FT157" s="233" t="s">
        <v>1253</v>
      </c>
      <c r="FU157" s="233" t="s">
        <v>8905</v>
      </c>
      <c r="FV157" s="233" t="s">
        <v>8906</v>
      </c>
      <c r="FW157" s="241" t="s">
        <v>8903</v>
      </c>
      <c r="FX157" s="242">
        <v>115</v>
      </c>
      <c r="FY157" s="233" t="s">
        <v>8907</v>
      </c>
      <c r="FZ157" s="240">
        <v>42994800</v>
      </c>
      <c r="GA157" s="240">
        <v>4900000</v>
      </c>
      <c r="GB157" s="240">
        <v>1542</v>
      </c>
      <c r="GC157" s="240">
        <v>21833</v>
      </c>
      <c r="GD157" s="233" t="s">
        <v>5674</v>
      </c>
      <c r="GE157" s="233" t="s">
        <v>1214</v>
      </c>
      <c r="GF157" s="233" t="s">
        <v>1214</v>
      </c>
      <c r="GG157" s="233" t="s">
        <v>5675</v>
      </c>
      <c r="GH157" s="233" t="s">
        <v>1214</v>
      </c>
      <c r="GI157" s="233" t="s">
        <v>1214</v>
      </c>
      <c r="GJ157" s="233" t="s">
        <v>1214</v>
      </c>
      <c r="GK157" s="233" t="s">
        <v>733</v>
      </c>
      <c r="GL157" s="233" t="s">
        <v>1214</v>
      </c>
      <c r="GM157" s="243" t="s">
        <v>5676</v>
      </c>
      <c r="GN157" s="233" t="s">
        <v>3320</v>
      </c>
      <c r="GO157" s="233" t="s">
        <v>733</v>
      </c>
      <c r="GP157" s="233" t="s">
        <v>5721</v>
      </c>
      <c r="GQ157" s="233" t="s">
        <v>733</v>
      </c>
      <c r="GR157" s="233" t="s">
        <v>5679</v>
      </c>
      <c r="GS157" s="233" t="s">
        <v>3320</v>
      </c>
      <c r="GT157" s="233" t="s">
        <v>3320</v>
      </c>
      <c r="GU157" s="232">
        <v>0.6</v>
      </c>
      <c r="GV157" s="233" t="s">
        <v>733</v>
      </c>
      <c r="GW157" s="233" t="s">
        <v>5679</v>
      </c>
      <c r="GX157" s="233" t="s">
        <v>8908</v>
      </c>
      <c r="GY157" s="233" t="s">
        <v>733</v>
      </c>
      <c r="GZ157" s="233" t="s">
        <v>3320</v>
      </c>
      <c r="HA157" s="233" t="s">
        <v>8909</v>
      </c>
      <c r="HB157" s="233" t="s">
        <v>8910</v>
      </c>
      <c r="HC157" s="233" t="s">
        <v>6273</v>
      </c>
      <c r="HD157" s="233" t="s">
        <v>5684</v>
      </c>
      <c r="HE157" s="233" t="s">
        <v>5684</v>
      </c>
      <c r="HF157" s="233" t="s">
        <v>733</v>
      </c>
      <c r="HG157" s="233" t="s">
        <v>1214</v>
      </c>
      <c r="HH157" s="244">
        <v>46079.906064814815</v>
      </c>
      <c r="HI157" s="244">
        <v>46083.873726851853</v>
      </c>
      <c r="HJ157" s="233" t="s">
        <v>5685</v>
      </c>
      <c r="HK157" s="233" t="s">
        <v>3320</v>
      </c>
      <c r="HL157" s="233" t="s">
        <v>3320</v>
      </c>
      <c r="HM157" s="233" t="s">
        <v>3320</v>
      </c>
      <c r="HN157" s="233" t="s">
        <v>3320</v>
      </c>
      <c r="HO157" s="233" t="s">
        <v>3320</v>
      </c>
      <c r="HP157" s="233" t="s">
        <v>3320</v>
      </c>
      <c r="HQ157" s="233" t="s">
        <v>3320</v>
      </c>
      <c r="HR157" s="233" t="s">
        <v>3320</v>
      </c>
      <c r="HS157" s="233" t="s">
        <v>3320</v>
      </c>
      <c r="HT157" s="233" t="s">
        <v>3320</v>
      </c>
      <c r="HU157" s="233" t="s">
        <v>3320</v>
      </c>
      <c r="HV157" s="233" t="s">
        <v>3320</v>
      </c>
      <c r="HW157" s="233" t="s">
        <v>3320</v>
      </c>
      <c r="HX157" s="233" t="s">
        <v>3320</v>
      </c>
      <c r="HY157" s="233" t="s">
        <v>3320</v>
      </c>
      <c r="HZ157" s="233" t="s">
        <v>3320</v>
      </c>
      <c r="IA157" s="233" t="s">
        <v>3320</v>
      </c>
      <c r="IB157" s="233" t="s">
        <v>3320</v>
      </c>
      <c r="IC157" s="233" t="s">
        <v>3320</v>
      </c>
      <c r="ID157" s="233" t="s">
        <v>3320</v>
      </c>
      <c r="IE157" s="233" t="s">
        <v>3320</v>
      </c>
      <c r="IF157" s="233" t="s">
        <v>3320</v>
      </c>
      <c r="IG157" s="233" t="s">
        <v>3320</v>
      </c>
      <c r="IH157" s="233" t="s">
        <v>3320</v>
      </c>
      <c r="II157" s="233" t="s">
        <v>3320</v>
      </c>
      <c r="IJ157" s="233" t="s">
        <v>3320</v>
      </c>
      <c r="IK157" s="233" t="s">
        <v>3320</v>
      </c>
      <c r="IL157" s="233" t="s">
        <v>3320</v>
      </c>
      <c r="IM157" s="233" t="s">
        <v>3320</v>
      </c>
      <c r="IN157" s="233" t="s">
        <v>3320</v>
      </c>
      <c r="IO157" s="233" t="s">
        <v>3320</v>
      </c>
      <c r="IP157" s="233" t="s">
        <v>3320</v>
      </c>
      <c r="IQ157" s="233" t="s">
        <v>3320</v>
      </c>
      <c r="IR157" s="233" t="s">
        <v>3320</v>
      </c>
      <c r="IS157" s="233" t="s">
        <v>3320</v>
      </c>
      <c r="IT157" s="233" t="s">
        <v>3320</v>
      </c>
      <c r="IU157" s="233" t="s">
        <v>3320</v>
      </c>
      <c r="IV157" s="233" t="s">
        <v>3320</v>
      </c>
      <c r="IW157" s="233" t="s">
        <v>5775</v>
      </c>
      <c r="IX157" s="256">
        <v>45515</v>
      </c>
      <c r="IY157" s="234" t="s">
        <v>733</v>
      </c>
      <c r="IZ157" s="233" t="s">
        <v>375</v>
      </c>
      <c r="JA157" s="235"/>
      <c r="JB157" s="233"/>
      <c r="JC157" s="233"/>
      <c r="JD157" s="233"/>
      <c r="JE157" s="235"/>
      <c r="JF157" s="232" t="s">
        <v>3320</v>
      </c>
      <c r="JG157" s="232" t="s">
        <v>3320</v>
      </c>
      <c r="JH157" s="232" t="s">
        <v>3320</v>
      </c>
      <c r="JI157" s="232" t="s">
        <v>3320</v>
      </c>
      <c r="JJ157" s="232" t="s">
        <v>3320</v>
      </c>
      <c r="JK157" s="233" t="s">
        <v>202</v>
      </c>
      <c r="JL157" s="235"/>
      <c r="JM157" s="235"/>
      <c r="JN157" s="235"/>
      <c r="JO157" s="232">
        <v>6</v>
      </c>
      <c r="JP157" s="232">
        <v>0</v>
      </c>
      <c r="JQ157" s="233"/>
      <c r="JR157" s="233"/>
      <c r="JS157" s="233"/>
      <c r="JT157" s="233"/>
      <c r="JU157" s="233"/>
      <c r="JV157" s="233"/>
      <c r="JW157" s="233"/>
      <c r="JX157" s="233"/>
      <c r="JY157" s="233"/>
      <c r="JZ157" s="233"/>
      <c r="KA157" s="233"/>
      <c r="KB157" s="233"/>
      <c r="KC157" s="233"/>
      <c r="KD157" s="233"/>
      <c r="KE157" s="233"/>
      <c r="KF157" s="233"/>
      <c r="KG157" s="233"/>
      <c r="KH157" s="233"/>
      <c r="KI157" s="233"/>
      <c r="KJ157" s="233"/>
      <c r="KK157" s="233"/>
      <c r="KL157" s="233"/>
      <c r="KM157" s="233"/>
      <c r="KN157" s="232" t="s">
        <v>3320</v>
      </c>
      <c r="KO157" s="232" t="s">
        <v>3320</v>
      </c>
      <c r="KP157" s="232" t="s">
        <v>3320</v>
      </c>
      <c r="KQ157" s="235"/>
      <c r="KR157" s="235"/>
      <c r="KS157" s="235"/>
      <c r="KT157" s="233"/>
      <c r="KU157" s="235"/>
      <c r="KV157" s="235"/>
      <c r="KW157" s="235"/>
      <c r="KX157" s="233"/>
      <c r="KY157" s="232">
        <v>37</v>
      </c>
      <c r="KZ157" s="236">
        <v>0</v>
      </c>
      <c r="LA157" s="235"/>
      <c r="LB157" s="232">
        <v>0</v>
      </c>
      <c r="LC157" s="233"/>
      <c r="LD157" s="235"/>
      <c r="LE157" s="235"/>
      <c r="LF157" s="235"/>
    </row>
    <row r="158" spans="1:318" ht="49.5" customHeight="1" thickBot="1">
      <c r="A158" s="231" t="s">
        <v>5638</v>
      </c>
      <c r="B158" s="232">
        <v>1077</v>
      </c>
      <c r="C158" s="233" t="s">
        <v>8911</v>
      </c>
      <c r="D158" s="233" t="s">
        <v>8912</v>
      </c>
      <c r="E158" s="232">
        <v>1077</v>
      </c>
      <c r="F158" s="235"/>
      <c r="G158" s="233" t="s">
        <v>1438</v>
      </c>
      <c r="H158" s="233" t="s">
        <v>8913</v>
      </c>
      <c r="I158" s="234">
        <v>4</v>
      </c>
      <c r="J158" s="235"/>
      <c r="K158" s="234" t="s">
        <v>202</v>
      </c>
      <c r="L158" s="235"/>
      <c r="M158" s="234">
        <v>4</v>
      </c>
      <c r="N158" s="235"/>
      <c r="O158" s="235"/>
      <c r="P158" s="235"/>
      <c r="Q158" s="235"/>
      <c r="R158" s="234" t="s">
        <v>202</v>
      </c>
      <c r="S158" s="235"/>
      <c r="T158" s="235"/>
      <c r="U158" s="235"/>
      <c r="V158" s="233" t="s">
        <v>8914</v>
      </c>
      <c r="W158" s="233" t="s">
        <v>5643</v>
      </c>
      <c r="X158" s="232">
        <v>1</v>
      </c>
      <c r="Y158" s="232">
        <v>251</v>
      </c>
      <c r="Z158" s="236">
        <v>0</v>
      </c>
      <c r="AA158" s="236">
        <v>0</v>
      </c>
      <c r="AB158" s="232">
        <v>1</v>
      </c>
      <c r="AC158" s="233" t="s">
        <v>8915</v>
      </c>
      <c r="AD158" s="233" t="s">
        <v>4751</v>
      </c>
      <c r="AE158" s="234" t="s">
        <v>5645</v>
      </c>
      <c r="AF158" s="233" t="s">
        <v>5693</v>
      </c>
      <c r="AG158" s="234" t="s">
        <v>5645</v>
      </c>
      <c r="AH158" s="231" t="s">
        <v>8915</v>
      </c>
      <c r="AI158" s="233" t="s">
        <v>8916</v>
      </c>
      <c r="AJ158" s="233" t="s">
        <v>563</v>
      </c>
      <c r="AK158" s="233" t="s">
        <v>5698</v>
      </c>
      <c r="AL158" s="233" t="s">
        <v>8917</v>
      </c>
      <c r="AM158" s="233" t="s">
        <v>8918</v>
      </c>
      <c r="AN158" s="233" t="s">
        <v>3320</v>
      </c>
      <c r="AO158" s="233" t="s">
        <v>8919</v>
      </c>
      <c r="AP158" s="233" t="s">
        <v>5698</v>
      </c>
      <c r="AQ158" s="233" t="s">
        <v>5978</v>
      </c>
      <c r="AR158" s="233" t="s">
        <v>5979</v>
      </c>
      <c r="AS158" s="233" t="s">
        <v>5980</v>
      </c>
      <c r="AT158" s="233" t="s">
        <v>733</v>
      </c>
      <c r="AU158" s="233" t="s">
        <v>733</v>
      </c>
      <c r="AV158" s="233" t="s">
        <v>733</v>
      </c>
      <c r="AW158" s="233" t="s">
        <v>3320</v>
      </c>
      <c r="AX158" s="233" t="s">
        <v>5981</v>
      </c>
      <c r="AY158" s="233" t="s">
        <v>733</v>
      </c>
      <c r="AZ158" s="233" t="s">
        <v>8037</v>
      </c>
      <c r="BA158" s="233" t="s">
        <v>5983</v>
      </c>
      <c r="BB158" s="233" t="s">
        <v>5984</v>
      </c>
      <c r="BC158" s="233" t="s">
        <v>8920</v>
      </c>
      <c r="BD158" s="233" t="s">
        <v>8921</v>
      </c>
      <c r="BE158" s="233" t="s">
        <v>8922</v>
      </c>
      <c r="BF158" s="234" t="s">
        <v>1214</v>
      </c>
      <c r="BG158" s="233" t="s">
        <v>3320</v>
      </c>
      <c r="BH158" s="233" t="s">
        <v>5663</v>
      </c>
      <c r="BI158" s="233" t="s">
        <v>5663</v>
      </c>
      <c r="BJ158" s="233" t="s">
        <v>3569</v>
      </c>
      <c r="BK158" s="233" t="s">
        <v>8194</v>
      </c>
      <c r="BL158" s="234">
        <v>230</v>
      </c>
      <c r="BM158" s="233" t="s">
        <v>5712</v>
      </c>
      <c r="BN158" s="237">
        <v>47473</v>
      </c>
      <c r="BO158" s="232">
        <v>24</v>
      </c>
      <c r="BP158" s="232">
        <v>2029</v>
      </c>
      <c r="BQ158" s="232">
        <v>251</v>
      </c>
      <c r="BR158" s="234">
        <v>251</v>
      </c>
      <c r="BS158" s="233" t="s">
        <v>5666</v>
      </c>
      <c r="BT158" s="232">
        <v>500130</v>
      </c>
      <c r="BU158" s="234">
        <v>680</v>
      </c>
      <c r="BV158" s="238">
        <v>0.31</v>
      </c>
      <c r="BW158" s="239" t="s">
        <v>910</v>
      </c>
      <c r="BX158" s="233" t="s">
        <v>733</v>
      </c>
      <c r="BY158" s="235"/>
      <c r="BZ158" s="232">
        <v>35.6</v>
      </c>
      <c r="CA158" s="233" t="s">
        <v>1214</v>
      </c>
      <c r="CB158" s="232">
        <v>620</v>
      </c>
      <c r="CC158" s="233" t="s">
        <v>5667</v>
      </c>
      <c r="CD158" s="233" t="s">
        <v>5668</v>
      </c>
      <c r="CE158" s="233" t="s">
        <v>3320</v>
      </c>
      <c r="CF158" s="233" t="s">
        <v>733</v>
      </c>
      <c r="CG158" s="233" t="s">
        <v>733</v>
      </c>
      <c r="CH158" s="232">
        <v>2102</v>
      </c>
      <c r="CI158" s="232">
        <v>2060</v>
      </c>
      <c r="CJ158" s="233" t="s">
        <v>8112</v>
      </c>
      <c r="CK158" s="232">
        <v>365</v>
      </c>
      <c r="CL158" s="232">
        <v>87</v>
      </c>
      <c r="CM158" s="232">
        <v>99</v>
      </c>
      <c r="CN158" s="232">
        <v>40</v>
      </c>
      <c r="CO158" s="237">
        <v>46742</v>
      </c>
      <c r="CP158" s="232">
        <v>2027</v>
      </c>
      <c r="CQ158" s="232">
        <v>0.4</v>
      </c>
      <c r="CR158" s="232">
        <v>8</v>
      </c>
      <c r="CS158" s="233" t="s">
        <v>8923</v>
      </c>
      <c r="CT158" s="232">
        <v>8000000</v>
      </c>
      <c r="CU158" s="233" t="s">
        <v>3320</v>
      </c>
      <c r="CV158" s="233" t="s">
        <v>3320</v>
      </c>
      <c r="CW158" s="233" t="s">
        <v>3320</v>
      </c>
      <c r="CX158" s="233" t="s">
        <v>3320</v>
      </c>
      <c r="CY158" s="233" t="s">
        <v>3320</v>
      </c>
      <c r="CZ158" s="233" t="s">
        <v>3320</v>
      </c>
      <c r="DA158" s="233" t="s">
        <v>3320</v>
      </c>
      <c r="DB158" s="233" t="s">
        <v>3320</v>
      </c>
      <c r="DC158" s="233" t="s">
        <v>3320</v>
      </c>
      <c r="DD158" s="233" t="s">
        <v>3320</v>
      </c>
      <c r="DE158" s="235"/>
      <c r="DF158" s="233" t="s">
        <v>3320</v>
      </c>
      <c r="DG158" s="233" t="s">
        <v>3320</v>
      </c>
      <c r="DH158" s="233" t="s">
        <v>3320</v>
      </c>
      <c r="DI158" s="233" t="s">
        <v>3320</v>
      </c>
      <c r="DJ158" s="233" t="s">
        <v>3320</v>
      </c>
      <c r="DK158" s="233" t="s">
        <v>3320</v>
      </c>
      <c r="DL158" s="235"/>
      <c r="DM158" s="233" t="s">
        <v>3320</v>
      </c>
      <c r="DN158" s="233" t="s">
        <v>3320</v>
      </c>
      <c r="DO158" s="233" t="s">
        <v>3320</v>
      </c>
      <c r="DP158" s="235"/>
      <c r="DQ158" s="233" t="s">
        <v>3320</v>
      </c>
      <c r="DR158" s="233" t="s">
        <v>3320</v>
      </c>
      <c r="DS158" s="233" t="s">
        <v>3320</v>
      </c>
      <c r="DT158" s="233" t="s">
        <v>3320</v>
      </c>
      <c r="DU158" s="233" t="s">
        <v>3320</v>
      </c>
      <c r="DV158" s="233" t="s">
        <v>3320</v>
      </c>
      <c r="DW158" s="233" t="s">
        <v>3320</v>
      </c>
      <c r="DX158" s="233" t="s">
        <v>3320</v>
      </c>
      <c r="DY158" s="233" t="s">
        <v>3320</v>
      </c>
      <c r="DZ158" s="233" t="s">
        <v>3320</v>
      </c>
      <c r="EA158" s="233" t="s">
        <v>3320</v>
      </c>
      <c r="EB158" s="233" t="s">
        <v>3320</v>
      </c>
      <c r="EC158" s="233" t="s">
        <v>3320</v>
      </c>
      <c r="ED158" s="233" t="s">
        <v>3320</v>
      </c>
      <c r="EE158" s="233" t="s">
        <v>3320</v>
      </c>
      <c r="EF158" s="233" t="s">
        <v>3320</v>
      </c>
      <c r="EG158" s="233" t="s">
        <v>3320</v>
      </c>
      <c r="EH158" s="233" t="s">
        <v>3320</v>
      </c>
      <c r="EI158" s="233" t="s">
        <v>3320</v>
      </c>
      <c r="EJ158" s="233" t="s">
        <v>3320</v>
      </c>
      <c r="EK158" s="233" t="s">
        <v>3320</v>
      </c>
      <c r="EL158" s="233" t="s">
        <v>3320</v>
      </c>
      <c r="EM158" s="233" t="s">
        <v>3320</v>
      </c>
      <c r="EN158" s="233" t="s">
        <v>3320</v>
      </c>
      <c r="EO158" s="233" t="s">
        <v>3320</v>
      </c>
      <c r="EP158" s="233" t="s">
        <v>3320</v>
      </c>
      <c r="EQ158" s="233" t="s">
        <v>3320</v>
      </c>
      <c r="ER158" s="233" t="s">
        <v>3320</v>
      </c>
      <c r="ES158" s="233" t="s">
        <v>3320</v>
      </c>
      <c r="ET158" s="233" t="s">
        <v>3320</v>
      </c>
      <c r="EU158" s="233" t="s">
        <v>3320</v>
      </c>
      <c r="EV158" s="233" t="s">
        <v>3320</v>
      </c>
      <c r="EW158" s="233" t="s">
        <v>3320</v>
      </c>
      <c r="EX158" s="233" t="s">
        <v>3320</v>
      </c>
      <c r="EY158" s="233" t="s">
        <v>3320</v>
      </c>
      <c r="EZ158" s="233" t="s">
        <v>3320</v>
      </c>
      <c r="FA158" s="233" t="s">
        <v>3320</v>
      </c>
      <c r="FB158" s="233" t="s">
        <v>3320</v>
      </c>
      <c r="FC158" s="233" t="s">
        <v>3320</v>
      </c>
      <c r="FD158" s="233" t="s">
        <v>3320</v>
      </c>
      <c r="FE158" s="233" t="s">
        <v>3320</v>
      </c>
      <c r="FF158" s="233" t="s">
        <v>3320</v>
      </c>
      <c r="FG158" s="233" t="s">
        <v>3320</v>
      </c>
      <c r="FH158" s="233" t="s">
        <v>3320</v>
      </c>
      <c r="FI158" s="233" t="s">
        <v>3320</v>
      </c>
      <c r="FJ158" s="233" t="s">
        <v>3320</v>
      </c>
      <c r="FK158" s="233" t="s">
        <v>3320</v>
      </c>
      <c r="FL158" s="233" t="s">
        <v>3320</v>
      </c>
      <c r="FM158" s="233" t="s">
        <v>3320</v>
      </c>
      <c r="FN158" s="240">
        <v>266330770</v>
      </c>
      <c r="FO158" s="232">
        <v>266</v>
      </c>
      <c r="FP158" s="233" t="s">
        <v>733</v>
      </c>
      <c r="FQ158" s="233" t="s">
        <v>733</v>
      </c>
      <c r="FR158" s="233" t="s">
        <v>733</v>
      </c>
      <c r="FS158" s="233" t="s">
        <v>733</v>
      </c>
      <c r="FT158" s="233" t="s">
        <v>1374</v>
      </c>
      <c r="FU158" s="233" t="s">
        <v>8924</v>
      </c>
      <c r="FV158" s="233" t="s">
        <v>8925</v>
      </c>
      <c r="FW158" s="241" t="s">
        <v>8194</v>
      </c>
      <c r="FX158" s="242">
        <v>230</v>
      </c>
      <c r="FY158" s="233" t="s">
        <v>8926</v>
      </c>
      <c r="FZ158" s="240">
        <v>266330770</v>
      </c>
      <c r="GA158" s="240">
        <v>67447395</v>
      </c>
      <c r="GB158" s="232">
        <v>13</v>
      </c>
      <c r="GC158" s="232">
        <v>2</v>
      </c>
      <c r="GD158" s="233" t="s">
        <v>5994</v>
      </c>
      <c r="GE158" s="233" t="s">
        <v>733</v>
      </c>
      <c r="GF158" s="233" t="s">
        <v>733</v>
      </c>
      <c r="GG158" s="233" t="s">
        <v>8927</v>
      </c>
      <c r="GH158" s="233" t="s">
        <v>733</v>
      </c>
      <c r="GI158" s="233" t="s">
        <v>733</v>
      </c>
      <c r="GJ158" s="233" t="s">
        <v>733</v>
      </c>
      <c r="GK158" s="233" t="s">
        <v>733</v>
      </c>
      <c r="GL158" s="233" t="s">
        <v>733</v>
      </c>
      <c r="GM158" s="243" t="s">
        <v>5676</v>
      </c>
      <c r="GN158" s="233" t="s">
        <v>3320</v>
      </c>
      <c r="GO158" s="233" t="s">
        <v>733</v>
      </c>
      <c r="GP158" s="233" t="s">
        <v>5721</v>
      </c>
      <c r="GQ158" s="233" t="s">
        <v>1214</v>
      </c>
      <c r="GR158" s="233" t="s">
        <v>1214</v>
      </c>
      <c r="GS158" s="233" t="s">
        <v>3320</v>
      </c>
      <c r="GT158" s="233" t="s">
        <v>3320</v>
      </c>
      <c r="GU158" s="233" t="s">
        <v>3320</v>
      </c>
      <c r="GV158" s="233" t="s">
        <v>1214</v>
      </c>
      <c r="GW158" s="233" t="s">
        <v>1214</v>
      </c>
      <c r="GX158" s="233" t="s">
        <v>3320</v>
      </c>
      <c r="GY158" s="233" t="s">
        <v>733</v>
      </c>
      <c r="GZ158" s="233" t="s">
        <v>3320</v>
      </c>
      <c r="HA158" s="233" t="s">
        <v>8928</v>
      </c>
      <c r="HB158" s="233" t="s">
        <v>8929</v>
      </c>
      <c r="HC158" s="233" t="s">
        <v>5683</v>
      </c>
      <c r="HD158" s="233" t="s">
        <v>5683</v>
      </c>
      <c r="HE158" s="233" t="s">
        <v>5684</v>
      </c>
      <c r="HF158" s="233" t="s">
        <v>733</v>
      </c>
      <c r="HG158" s="233" t="s">
        <v>1214</v>
      </c>
      <c r="HH158" s="244">
        <v>46084.366342592592</v>
      </c>
      <c r="HI158" s="244">
        <v>46084.415752314817</v>
      </c>
      <c r="HJ158" s="233" t="s">
        <v>5685</v>
      </c>
      <c r="HK158" s="233" t="s">
        <v>3320</v>
      </c>
      <c r="HL158" s="233" t="s">
        <v>3320</v>
      </c>
      <c r="HM158" s="233" t="s">
        <v>3320</v>
      </c>
      <c r="HN158" s="233" t="s">
        <v>3320</v>
      </c>
      <c r="HO158" s="233" t="s">
        <v>3320</v>
      </c>
      <c r="HP158" s="233" t="s">
        <v>3320</v>
      </c>
      <c r="HQ158" s="233" t="s">
        <v>3320</v>
      </c>
      <c r="HR158" s="233" t="s">
        <v>3320</v>
      </c>
      <c r="HS158" s="233" t="s">
        <v>3320</v>
      </c>
      <c r="HT158" s="233" t="s">
        <v>3320</v>
      </c>
      <c r="HU158" s="233" t="s">
        <v>3320</v>
      </c>
      <c r="HV158" s="233" t="s">
        <v>3320</v>
      </c>
      <c r="HW158" s="233" t="s">
        <v>3320</v>
      </c>
      <c r="HX158" s="233" t="s">
        <v>3320</v>
      </c>
      <c r="HY158" s="233" t="s">
        <v>3320</v>
      </c>
      <c r="HZ158" s="233" t="s">
        <v>3320</v>
      </c>
      <c r="IA158" s="233" t="s">
        <v>3320</v>
      </c>
      <c r="IB158" s="233" t="s">
        <v>3320</v>
      </c>
      <c r="IC158" s="233" t="s">
        <v>3320</v>
      </c>
      <c r="ID158" s="233" t="s">
        <v>3320</v>
      </c>
      <c r="IE158" s="233" t="s">
        <v>3320</v>
      </c>
      <c r="IF158" s="233" t="s">
        <v>3320</v>
      </c>
      <c r="IG158" s="233" t="s">
        <v>3320</v>
      </c>
      <c r="IH158" s="233" t="s">
        <v>3320</v>
      </c>
      <c r="II158" s="233" t="s">
        <v>3320</v>
      </c>
      <c r="IJ158" s="233" t="s">
        <v>3320</v>
      </c>
      <c r="IK158" s="233" t="s">
        <v>3320</v>
      </c>
      <c r="IL158" s="233" t="s">
        <v>3320</v>
      </c>
      <c r="IM158" s="233" t="s">
        <v>3320</v>
      </c>
      <c r="IN158" s="233" t="s">
        <v>3320</v>
      </c>
      <c r="IO158" s="233" t="s">
        <v>3320</v>
      </c>
      <c r="IP158" s="233" t="s">
        <v>3320</v>
      </c>
      <c r="IQ158" s="233" t="s">
        <v>3320</v>
      </c>
      <c r="IR158" s="233" t="s">
        <v>3320</v>
      </c>
      <c r="IS158" s="233" t="s">
        <v>3320</v>
      </c>
      <c r="IT158" s="233" t="s">
        <v>3320</v>
      </c>
      <c r="IU158" s="233" t="s">
        <v>3320</v>
      </c>
      <c r="IV158" s="233" t="s">
        <v>3320</v>
      </c>
      <c r="IW158" s="235"/>
      <c r="IX158" s="235"/>
      <c r="IY158" s="235"/>
      <c r="IZ158" s="235"/>
      <c r="JA158" s="235"/>
      <c r="JB158" s="233"/>
      <c r="JC158" s="233"/>
      <c r="JD158" s="233"/>
      <c r="JE158" s="235"/>
      <c r="JF158" s="232" t="s">
        <v>3320</v>
      </c>
      <c r="JG158" s="232" t="s">
        <v>3320</v>
      </c>
      <c r="JH158" s="232" t="s">
        <v>3320</v>
      </c>
      <c r="JI158" s="232" t="s">
        <v>3320</v>
      </c>
      <c r="JJ158" s="232" t="s">
        <v>3320</v>
      </c>
      <c r="JK158" s="233" t="s">
        <v>202</v>
      </c>
      <c r="JL158" s="235"/>
      <c r="JM158" s="235"/>
      <c r="JN158" s="235"/>
      <c r="JO158" s="232">
        <v>6</v>
      </c>
      <c r="JP158" s="232">
        <v>0</v>
      </c>
      <c r="JQ158" s="233"/>
      <c r="JR158" s="233"/>
      <c r="JS158" s="233"/>
      <c r="JT158" s="233"/>
      <c r="JU158" s="233"/>
      <c r="JV158" s="233"/>
      <c r="JW158" s="233"/>
      <c r="JX158" s="233"/>
      <c r="JY158" s="233"/>
      <c r="JZ158" s="233"/>
      <c r="KA158" s="233"/>
      <c r="KB158" s="233"/>
      <c r="KC158" s="233"/>
      <c r="KD158" s="233"/>
      <c r="KE158" s="233"/>
      <c r="KF158" s="233"/>
      <c r="KG158" s="233"/>
      <c r="KH158" s="233"/>
      <c r="KI158" s="233"/>
      <c r="KJ158" s="233"/>
      <c r="KK158" s="233"/>
      <c r="KL158" s="233"/>
      <c r="KM158" s="233"/>
      <c r="KN158" s="232" t="s">
        <v>3320</v>
      </c>
      <c r="KO158" s="232" t="s">
        <v>3320</v>
      </c>
      <c r="KP158" s="232" t="s">
        <v>3320</v>
      </c>
      <c r="KQ158" s="235"/>
      <c r="KR158" s="235"/>
      <c r="KS158" s="235"/>
      <c r="KT158" s="233"/>
      <c r="KU158" s="235"/>
      <c r="KV158" s="235"/>
      <c r="KW158" s="235"/>
      <c r="KX158" s="233"/>
      <c r="KY158" s="232">
        <v>251</v>
      </c>
      <c r="KZ158" s="236">
        <v>0</v>
      </c>
      <c r="LA158" s="235"/>
      <c r="LB158" s="232">
        <v>0</v>
      </c>
      <c r="LC158" s="233"/>
      <c r="LD158" s="235"/>
      <c r="LE158" s="235"/>
      <c r="LF158" s="235"/>
    </row>
    <row r="159" spans="1:318" ht="49.5" customHeight="1" thickBot="1">
      <c r="A159" s="231" t="s">
        <v>5638</v>
      </c>
      <c r="B159" s="232">
        <v>914</v>
      </c>
      <c r="C159" s="233" t="s">
        <v>8930</v>
      </c>
      <c r="D159" s="233" t="s">
        <v>8931</v>
      </c>
      <c r="E159" s="232">
        <v>914</v>
      </c>
      <c r="F159" s="235"/>
      <c r="G159" s="233" t="s">
        <v>5641</v>
      </c>
      <c r="H159" s="233" t="s">
        <v>525</v>
      </c>
      <c r="I159" s="234">
        <v>4</v>
      </c>
      <c r="J159" s="235"/>
      <c r="K159" s="234" t="s">
        <v>202</v>
      </c>
      <c r="L159" s="235"/>
      <c r="M159" s="234">
        <v>4</v>
      </c>
      <c r="N159" s="235"/>
      <c r="O159" s="235"/>
      <c r="P159" s="235"/>
      <c r="Q159" s="235"/>
      <c r="R159" s="234" t="s">
        <v>202</v>
      </c>
      <c r="S159" s="235"/>
      <c r="T159" s="235"/>
      <c r="U159" s="235"/>
      <c r="V159" s="233" t="s">
        <v>8932</v>
      </c>
      <c r="W159" s="233" t="s">
        <v>5643</v>
      </c>
      <c r="X159" s="232">
        <v>1</v>
      </c>
      <c r="Y159" s="232">
        <v>65</v>
      </c>
      <c r="Z159" s="236">
        <v>0</v>
      </c>
      <c r="AA159" s="236">
        <v>0</v>
      </c>
      <c r="AB159" s="232">
        <v>1</v>
      </c>
      <c r="AC159" s="233" t="s">
        <v>5644</v>
      </c>
      <c r="AD159" s="233" t="s">
        <v>5644</v>
      </c>
      <c r="AE159" s="234" t="s">
        <v>5645</v>
      </c>
      <c r="AF159" s="233" t="s">
        <v>5646</v>
      </c>
      <c r="AG159" s="234" t="s">
        <v>5645</v>
      </c>
      <c r="AH159" s="233" t="s">
        <v>520</v>
      </c>
      <c r="AI159" s="233" t="s">
        <v>525</v>
      </c>
      <c r="AJ159" s="233" t="s">
        <v>7542</v>
      </c>
      <c r="AK159" s="233" t="s">
        <v>5648</v>
      </c>
      <c r="AL159" s="233" t="s">
        <v>5649</v>
      </c>
      <c r="AM159" s="233" t="s">
        <v>5650</v>
      </c>
      <c r="AN159" s="233" t="s">
        <v>525</v>
      </c>
      <c r="AO159" s="233" t="s">
        <v>5651</v>
      </c>
      <c r="AP159" s="233" t="s">
        <v>5652</v>
      </c>
      <c r="AQ159" s="233" t="s">
        <v>5653</v>
      </c>
      <c r="AR159" s="233" t="s">
        <v>5654</v>
      </c>
      <c r="AS159" s="233" t="s">
        <v>5655</v>
      </c>
      <c r="AT159" s="233" t="s">
        <v>733</v>
      </c>
      <c r="AU159" s="233" t="s">
        <v>733</v>
      </c>
      <c r="AV159" s="233" t="s">
        <v>733</v>
      </c>
      <c r="AW159" s="233" t="s">
        <v>3320</v>
      </c>
      <c r="AX159" s="233" t="s">
        <v>5656</v>
      </c>
      <c r="AY159" s="233" t="s">
        <v>733</v>
      </c>
      <c r="AZ159" s="233" t="s">
        <v>5657</v>
      </c>
      <c r="BA159" s="233" t="s">
        <v>5658</v>
      </c>
      <c r="BB159" s="233" t="s">
        <v>5659</v>
      </c>
      <c r="BC159" s="233" t="s">
        <v>5660</v>
      </c>
      <c r="BD159" s="233" t="s">
        <v>5661</v>
      </c>
      <c r="BE159" s="233" t="s">
        <v>5662</v>
      </c>
      <c r="BF159" s="234" t="s">
        <v>1214</v>
      </c>
      <c r="BG159" s="233" t="s">
        <v>3320</v>
      </c>
      <c r="BH159" s="233" t="s">
        <v>5955</v>
      </c>
      <c r="BI159" s="233" t="s">
        <v>5955</v>
      </c>
      <c r="BJ159" s="233" t="s">
        <v>3623</v>
      </c>
      <c r="BK159" s="233" t="s">
        <v>8933</v>
      </c>
      <c r="BL159" s="234">
        <v>115</v>
      </c>
      <c r="BM159" s="233" t="s">
        <v>5665</v>
      </c>
      <c r="BN159" s="237">
        <v>47209</v>
      </c>
      <c r="BO159" s="232">
        <v>19</v>
      </c>
      <c r="BP159" s="232">
        <v>2029</v>
      </c>
      <c r="BQ159" s="232">
        <v>65</v>
      </c>
      <c r="BR159" s="234">
        <v>65</v>
      </c>
      <c r="BS159" s="233" t="s">
        <v>5666</v>
      </c>
      <c r="BT159" s="232">
        <v>252</v>
      </c>
      <c r="BU159" s="234">
        <v>241.5</v>
      </c>
      <c r="BV159" s="238">
        <v>0.42</v>
      </c>
      <c r="BW159" s="239" t="s">
        <v>202</v>
      </c>
      <c r="BX159" s="233" t="s">
        <v>733</v>
      </c>
      <c r="BY159" s="235"/>
      <c r="BZ159" s="232">
        <v>33.56</v>
      </c>
      <c r="CA159" s="233" t="s">
        <v>1214</v>
      </c>
      <c r="CB159" s="232">
        <v>650</v>
      </c>
      <c r="CC159" s="233" t="s">
        <v>5667</v>
      </c>
      <c r="CD159" s="233" t="s">
        <v>5668</v>
      </c>
      <c r="CE159" s="233" t="s">
        <v>3320</v>
      </c>
      <c r="CF159" s="233" t="s">
        <v>733</v>
      </c>
      <c r="CG159" s="233" t="s">
        <v>733</v>
      </c>
      <c r="CH159" s="232">
        <v>2420</v>
      </c>
      <c r="CI159" s="232">
        <v>2250.6</v>
      </c>
      <c r="CJ159" s="233" t="s">
        <v>6589</v>
      </c>
      <c r="CK159" s="232">
        <v>365</v>
      </c>
      <c r="CL159" s="232">
        <v>90</v>
      </c>
      <c r="CM159" s="232">
        <v>98</v>
      </c>
      <c r="CN159" s="232">
        <v>25</v>
      </c>
      <c r="CO159" s="237">
        <v>46630</v>
      </c>
      <c r="CP159" s="232">
        <v>2027</v>
      </c>
      <c r="CQ159" s="232">
        <v>0.4</v>
      </c>
      <c r="CR159" s="232">
        <v>8</v>
      </c>
      <c r="CS159" s="233" t="s">
        <v>8934</v>
      </c>
      <c r="CT159" s="232">
        <v>841434.59</v>
      </c>
      <c r="CU159" s="233" t="s">
        <v>3320</v>
      </c>
      <c r="CV159" s="233" t="s">
        <v>3320</v>
      </c>
      <c r="CW159" s="233" t="s">
        <v>3320</v>
      </c>
      <c r="CX159" s="233" t="s">
        <v>3320</v>
      </c>
      <c r="CY159" s="233" t="s">
        <v>3320</v>
      </c>
      <c r="CZ159" s="233" t="s">
        <v>3320</v>
      </c>
      <c r="DA159" s="233" t="s">
        <v>3320</v>
      </c>
      <c r="DB159" s="233" t="s">
        <v>3320</v>
      </c>
      <c r="DC159" s="233" t="s">
        <v>3320</v>
      </c>
      <c r="DD159" s="233" t="s">
        <v>3320</v>
      </c>
      <c r="DE159" s="235"/>
      <c r="DF159" s="233" t="s">
        <v>3320</v>
      </c>
      <c r="DG159" s="233" t="s">
        <v>3320</v>
      </c>
      <c r="DH159" s="233" t="s">
        <v>3320</v>
      </c>
      <c r="DI159" s="233" t="s">
        <v>3320</v>
      </c>
      <c r="DJ159" s="233" t="s">
        <v>3320</v>
      </c>
      <c r="DK159" s="233" t="s">
        <v>3320</v>
      </c>
      <c r="DL159" s="235"/>
      <c r="DM159" s="233" t="s">
        <v>3320</v>
      </c>
      <c r="DN159" s="233" t="s">
        <v>3320</v>
      </c>
      <c r="DO159" s="233" t="s">
        <v>3320</v>
      </c>
      <c r="DP159" s="235"/>
      <c r="DQ159" s="233" t="s">
        <v>3320</v>
      </c>
      <c r="DR159" s="233" t="s">
        <v>3320</v>
      </c>
      <c r="DS159" s="233" t="s">
        <v>3320</v>
      </c>
      <c r="DT159" s="233" t="s">
        <v>3320</v>
      </c>
      <c r="DU159" s="233" t="s">
        <v>3320</v>
      </c>
      <c r="DV159" s="233" t="s">
        <v>3320</v>
      </c>
      <c r="DW159" s="233" t="s">
        <v>3320</v>
      </c>
      <c r="DX159" s="233" t="s">
        <v>3320</v>
      </c>
      <c r="DY159" s="233" t="s">
        <v>3320</v>
      </c>
      <c r="DZ159" s="233" t="s">
        <v>3320</v>
      </c>
      <c r="EA159" s="233" t="s">
        <v>3320</v>
      </c>
      <c r="EB159" s="233" t="s">
        <v>3320</v>
      </c>
      <c r="EC159" s="233" t="s">
        <v>3320</v>
      </c>
      <c r="ED159" s="233" t="s">
        <v>3320</v>
      </c>
      <c r="EE159" s="233" t="s">
        <v>3320</v>
      </c>
      <c r="EF159" s="233" t="s">
        <v>3320</v>
      </c>
      <c r="EG159" s="233" t="s">
        <v>3320</v>
      </c>
      <c r="EH159" s="233" t="s">
        <v>3320</v>
      </c>
      <c r="EI159" s="233" t="s">
        <v>3320</v>
      </c>
      <c r="EJ159" s="233" t="s">
        <v>3320</v>
      </c>
      <c r="EK159" s="233" t="s">
        <v>3320</v>
      </c>
      <c r="EL159" s="233" t="s">
        <v>3320</v>
      </c>
      <c r="EM159" s="233" t="s">
        <v>3320</v>
      </c>
      <c r="EN159" s="233" t="s">
        <v>3320</v>
      </c>
      <c r="EO159" s="233" t="s">
        <v>3320</v>
      </c>
      <c r="EP159" s="233" t="s">
        <v>3320</v>
      </c>
      <c r="EQ159" s="233" t="s">
        <v>3320</v>
      </c>
      <c r="ER159" s="233" t="s">
        <v>3320</v>
      </c>
      <c r="ES159" s="233" t="s">
        <v>3320</v>
      </c>
      <c r="ET159" s="233" t="s">
        <v>3320</v>
      </c>
      <c r="EU159" s="233" t="s">
        <v>3320</v>
      </c>
      <c r="EV159" s="233" t="s">
        <v>3320</v>
      </c>
      <c r="EW159" s="233" t="s">
        <v>3320</v>
      </c>
      <c r="EX159" s="233" t="s">
        <v>3320</v>
      </c>
      <c r="EY159" s="233" t="s">
        <v>3320</v>
      </c>
      <c r="EZ159" s="233" t="s">
        <v>3320</v>
      </c>
      <c r="FA159" s="233" t="s">
        <v>3320</v>
      </c>
      <c r="FB159" s="233" t="s">
        <v>3320</v>
      </c>
      <c r="FC159" s="233" t="s">
        <v>3320</v>
      </c>
      <c r="FD159" s="233" t="s">
        <v>3320</v>
      </c>
      <c r="FE159" s="233" t="s">
        <v>3320</v>
      </c>
      <c r="FF159" s="233" t="s">
        <v>3320</v>
      </c>
      <c r="FG159" s="233" t="s">
        <v>3320</v>
      </c>
      <c r="FH159" s="233" t="s">
        <v>3320</v>
      </c>
      <c r="FI159" s="233" t="s">
        <v>3320</v>
      </c>
      <c r="FJ159" s="233" t="s">
        <v>3320</v>
      </c>
      <c r="FK159" s="233" t="s">
        <v>3320</v>
      </c>
      <c r="FL159" s="233" t="s">
        <v>3320</v>
      </c>
      <c r="FM159" s="233" t="s">
        <v>3320</v>
      </c>
      <c r="FN159" s="240">
        <v>84143459</v>
      </c>
      <c r="FO159" s="232">
        <v>84</v>
      </c>
      <c r="FP159" s="233" t="s">
        <v>1214</v>
      </c>
      <c r="FQ159" s="233" t="s">
        <v>733</v>
      </c>
      <c r="FR159" s="233" t="s">
        <v>733</v>
      </c>
      <c r="FS159" s="233" t="s">
        <v>733</v>
      </c>
      <c r="FT159" s="233" t="s">
        <v>1294</v>
      </c>
      <c r="FU159" s="233" t="s">
        <v>8935</v>
      </c>
      <c r="FV159" s="233" t="s">
        <v>8936</v>
      </c>
      <c r="FW159" s="241" t="s">
        <v>8933</v>
      </c>
      <c r="FX159" s="242">
        <v>115</v>
      </c>
      <c r="FY159" s="233" t="s">
        <v>8937</v>
      </c>
      <c r="FZ159" s="240">
        <v>84143459</v>
      </c>
      <c r="GA159" s="240">
        <v>9400000</v>
      </c>
      <c r="GB159" s="240">
        <v>1358</v>
      </c>
      <c r="GC159" s="240">
        <v>41580</v>
      </c>
      <c r="GD159" s="233" t="s">
        <v>5674</v>
      </c>
      <c r="GE159" s="233" t="s">
        <v>1214</v>
      </c>
      <c r="GF159" s="233" t="s">
        <v>1214</v>
      </c>
      <c r="GG159" s="233" t="s">
        <v>5675</v>
      </c>
      <c r="GH159" s="233" t="s">
        <v>1214</v>
      </c>
      <c r="GI159" s="233" t="s">
        <v>1214</v>
      </c>
      <c r="GJ159" s="233" t="s">
        <v>1214</v>
      </c>
      <c r="GK159" s="233" t="s">
        <v>733</v>
      </c>
      <c r="GL159" s="233" t="s">
        <v>1214</v>
      </c>
      <c r="GM159" s="243" t="s">
        <v>5676</v>
      </c>
      <c r="GN159" s="233" t="s">
        <v>3320</v>
      </c>
      <c r="GO159" s="233" t="s">
        <v>733</v>
      </c>
      <c r="GP159" s="233" t="s">
        <v>5721</v>
      </c>
      <c r="GQ159" s="233" t="s">
        <v>733</v>
      </c>
      <c r="GR159" s="233" t="s">
        <v>5678</v>
      </c>
      <c r="GS159" s="233" t="s">
        <v>3320</v>
      </c>
      <c r="GT159" s="233" t="s">
        <v>3320</v>
      </c>
      <c r="GU159" s="232">
        <v>0.6</v>
      </c>
      <c r="GV159" s="233" t="s">
        <v>1214</v>
      </c>
      <c r="GW159" s="233" t="s">
        <v>1214</v>
      </c>
      <c r="GX159" s="233" t="s">
        <v>3320</v>
      </c>
      <c r="GY159" s="233" t="s">
        <v>733</v>
      </c>
      <c r="GZ159" s="233" t="s">
        <v>3320</v>
      </c>
      <c r="HA159" s="233" t="s">
        <v>8938</v>
      </c>
      <c r="HB159" s="233" t="s">
        <v>8939</v>
      </c>
      <c r="HC159" s="233" t="s">
        <v>5683</v>
      </c>
      <c r="HD159" s="233" t="s">
        <v>5952</v>
      </c>
      <c r="HE159" s="233" t="s">
        <v>5684</v>
      </c>
      <c r="HF159" s="233" t="s">
        <v>733</v>
      </c>
      <c r="HG159" s="233" t="s">
        <v>1214</v>
      </c>
      <c r="HH159" s="244">
        <v>46079.910729166666</v>
      </c>
      <c r="HI159" s="244">
        <v>46083.861493055556</v>
      </c>
      <c r="HJ159" s="233" t="s">
        <v>5685</v>
      </c>
      <c r="HK159" s="233" t="s">
        <v>3320</v>
      </c>
      <c r="HL159" s="233" t="s">
        <v>3320</v>
      </c>
      <c r="HM159" s="233" t="s">
        <v>3320</v>
      </c>
      <c r="HN159" s="233" t="s">
        <v>3320</v>
      </c>
      <c r="HO159" s="233" t="s">
        <v>3320</v>
      </c>
      <c r="HP159" s="233" t="s">
        <v>3320</v>
      </c>
      <c r="HQ159" s="233" t="s">
        <v>3320</v>
      </c>
      <c r="HR159" s="233" t="s">
        <v>3320</v>
      </c>
      <c r="HS159" s="233" t="s">
        <v>3320</v>
      </c>
      <c r="HT159" s="233" t="s">
        <v>3320</v>
      </c>
      <c r="HU159" s="233" t="s">
        <v>3320</v>
      </c>
      <c r="HV159" s="233" t="s">
        <v>3320</v>
      </c>
      <c r="HW159" s="233" t="s">
        <v>3320</v>
      </c>
      <c r="HX159" s="233" t="s">
        <v>3320</v>
      </c>
      <c r="HY159" s="233" t="s">
        <v>3320</v>
      </c>
      <c r="HZ159" s="233" t="s">
        <v>3320</v>
      </c>
      <c r="IA159" s="233" t="s">
        <v>3320</v>
      </c>
      <c r="IB159" s="233" t="s">
        <v>3320</v>
      </c>
      <c r="IC159" s="233" t="s">
        <v>3320</v>
      </c>
      <c r="ID159" s="233" t="s">
        <v>3320</v>
      </c>
      <c r="IE159" s="233" t="s">
        <v>3320</v>
      </c>
      <c r="IF159" s="233" t="s">
        <v>3320</v>
      </c>
      <c r="IG159" s="233" t="s">
        <v>3320</v>
      </c>
      <c r="IH159" s="233" t="s">
        <v>3320</v>
      </c>
      <c r="II159" s="233" t="s">
        <v>3320</v>
      </c>
      <c r="IJ159" s="233" t="s">
        <v>3320</v>
      </c>
      <c r="IK159" s="233" t="s">
        <v>3320</v>
      </c>
      <c r="IL159" s="233" t="s">
        <v>3320</v>
      </c>
      <c r="IM159" s="233" t="s">
        <v>3320</v>
      </c>
      <c r="IN159" s="233" t="s">
        <v>3320</v>
      </c>
      <c r="IO159" s="233" t="s">
        <v>3320</v>
      </c>
      <c r="IP159" s="233" t="s">
        <v>3320</v>
      </c>
      <c r="IQ159" s="233" t="s">
        <v>3320</v>
      </c>
      <c r="IR159" s="233" t="s">
        <v>3320</v>
      </c>
      <c r="IS159" s="233" t="s">
        <v>3320</v>
      </c>
      <c r="IT159" s="233" t="s">
        <v>3320</v>
      </c>
      <c r="IU159" s="233" t="s">
        <v>3320</v>
      </c>
      <c r="IV159" s="233" t="s">
        <v>3320</v>
      </c>
      <c r="IW159" s="249" t="s">
        <v>5966</v>
      </c>
      <c r="IX159" s="250" t="s">
        <v>3320</v>
      </c>
      <c r="IY159" s="250" t="s">
        <v>3320</v>
      </c>
      <c r="IZ159" s="249" t="s">
        <v>5967</v>
      </c>
      <c r="JA159" s="235"/>
      <c r="JB159" s="233"/>
      <c r="JC159" s="233"/>
      <c r="JD159" s="233"/>
      <c r="JE159" s="235"/>
      <c r="JF159" s="232" t="s">
        <v>3320</v>
      </c>
      <c r="JG159" s="232" t="s">
        <v>3320</v>
      </c>
      <c r="JH159" s="232" t="s">
        <v>3320</v>
      </c>
      <c r="JI159" s="232" t="s">
        <v>3320</v>
      </c>
      <c r="JJ159" s="232" t="s">
        <v>3320</v>
      </c>
      <c r="JK159" s="233" t="s">
        <v>202</v>
      </c>
      <c r="JL159" s="235"/>
      <c r="JM159" s="235"/>
      <c r="JN159" s="235"/>
      <c r="JO159" s="232">
        <v>5</v>
      </c>
      <c r="JP159" s="232">
        <v>0</v>
      </c>
      <c r="JQ159" s="233"/>
      <c r="JR159" s="233"/>
      <c r="JS159" s="233"/>
      <c r="JT159" s="233"/>
      <c r="JU159" s="233"/>
      <c r="JV159" s="233"/>
      <c r="JW159" s="233"/>
      <c r="JX159" s="233"/>
      <c r="JY159" s="233"/>
      <c r="JZ159" s="233"/>
      <c r="KA159" s="233"/>
      <c r="KB159" s="233"/>
      <c r="KC159" s="233"/>
      <c r="KD159" s="233"/>
      <c r="KE159" s="233"/>
      <c r="KF159" s="233"/>
      <c r="KG159" s="233"/>
      <c r="KH159" s="233"/>
      <c r="KI159" s="233"/>
      <c r="KJ159" s="233"/>
      <c r="KK159" s="233"/>
      <c r="KL159" s="233"/>
      <c r="KM159" s="233"/>
      <c r="KN159" s="232" t="s">
        <v>3320</v>
      </c>
      <c r="KO159" s="232" t="s">
        <v>3320</v>
      </c>
      <c r="KP159" s="232" t="s">
        <v>3320</v>
      </c>
      <c r="KQ159" s="235"/>
      <c r="KR159" s="235"/>
      <c r="KS159" s="235"/>
      <c r="KT159" s="233"/>
      <c r="KU159" s="235"/>
      <c r="KV159" s="235"/>
      <c r="KW159" s="235"/>
      <c r="KX159" s="233"/>
      <c r="KY159" s="232">
        <v>65</v>
      </c>
      <c r="KZ159" s="236">
        <v>0</v>
      </c>
      <c r="LA159" s="235"/>
      <c r="LB159" s="232">
        <v>0</v>
      </c>
      <c r="LC159" s="233"/>
      <c r="LD159" s="235"/>
      <c r="LE159" s="235"/>
      <c r="LF159" s="235"/>
    </row>
    <row r="160" spans="1:318" ht="49.5" customHeight="1" thickBot="1">
      <c r="A160" s="231" t="s">
        <v>5638</v>
      </c>
      <c r="B160" s="232">
        <v>912</v>
      </c>
      <c r="C160" s="233" t="s">
        <v>8940</v>
      </c>
      <c r="D160" s="233" t="s">
        <v>8941</v>
      </c>
      <c r="E160" s="232">
        <v>912</v>
      </c>
      <c r="F160" s="232">
        <v>49</v>
      </c>
      <c r="G160" s="233" t="s">
        <v>5641</v>
      </c>
      <c r="H160" s="233" t="s">
        <v>525</v>
      </c>
      <c r="I160" s="234">
        <v>1</v>
      </c>
      <c r="J160" s="235"/>
      <c r="K160" s="234" t="s">
        <v>202</v>
      </c>
      <c r="L160" s="235"/>
      <c r="M160" s="234">
        <v>1</v>
      </c>
      <c r="N160" s="235"/>
      <c r="O160" s="235"/>
      <c r="P160" s="235"/>
      <c r="Q160" s="235"/>
      <c r="R160" s="234" t="s">
        <v>202</v>
      </c>
      <c r="S160" s="235"/>
      <c r="T160" s="235"/>
      <c r="U160" s="235"/>
      <c r="V160" s="233" t="s">
        <v>8942</v>
      </c>
      <c r="W160" s="233" t="s">
        <v>5643</v>
      </c>
      <c r="X160" s="232">
        <v>1</v>
      </c>
      <c r="Y160" s="232">
        <v>32.5</v>
      </c>
      <c r="Z160" s="236">
        <v>0</v>
      </c>
      <c r="AA160" s="236">
        <v>0</v>
      </c>
      <c r="AB160" s="232">
        <v>1</v>
      </c>
      <c r="AC160" s="233" t="s">
        <v>5644</v>
      </c>
      <c r="AD160" s="233" t="s">
        <v>5644</v>
      </c>
      <c r="AE160" s="234" t="s">
        <v>5645</v>
      </c>
      <c r="AF160" s="233" t="s">
        <v>5646</v>
      </c>
      <c r="AG160" s="234" t="s">
        <v>5645</v>
      </c>
      <c r="AH160" s="233" t="s">
        <v>520</v>
      </c>
      <c r="AI160" s="233" t="s">
        <v>525</v>
      </c>
      <c r="AJ160" s="233" t="s">
        <v>7542</v>
      </c>
      <c r="AK160" s="233" t="s">
        <v>5648</v>
      </c>
      <c r="AL160" s="233" t="s">
        <v>5649</v>
      </c>
      <c r="AM160" s="233" t="s">
        <v>5650</v>
      </c>
      <c r="AN160" s="233" t="s">
        <v>525</v>
      </c>
      <c r="AO160" s="233" t="s">
        <v>5651</v>
      </c>
      <c r="AP160" s="233" t="s">
        <v>5652</v>
      </c>
      <c r="AQ160" s="233" t="s">
        <v>5653</v>
      </c>
      <c r="AR160" s="233" t="s">
        <v>5654</v>
      </c>
      <c r="AS160" s="233" t="s">
        <v>5655</v>
      </c>
      <c r="AT160" s="233" t="s">
        <v>733</v>
      </c>
      <c r="AU160" s="233" t="s">
        <v>733</v>
      </c>
      <c r="AV160" s="233" t="s">
        <v>733</v>
      </c>
      <c r="AW160" s="233" t="s">
        <v>3320</v>
      </c>
      <c r="AX160" s="233" t="s">
        <v>5656</v>
      </c>
      <c r="AY160" s="233" t="s">
        <v>733</v>
      </c>
      <c r="AZ160" s="233" t="s">
        <v>5657</v>
      </c>
      <c r="BA160" s="233" t="s">
        <v>5658</v>
      </c>
      <c r="BB160" s="233" t="s">
        <v>5659</v>
      </c>
      <c r="BC160" s="233" t="s">
        <v>5660</v>
      </c>
      <c r="BD160" s="233" t="s">
        <v>5661</v>
      </c>
      <c r="BE160" s="233" t="s">
        <v>5662</v>
      </c>
      <c r="BF160" s="234" t="s">
        <v>1214</v>
      </c>
      <c r="BG160" s="233" t="s">
        <v>3320</v>
      </c>
      <c r="BH160" s="233" t="s">
        <v>5747</v>
      </c>
      <c r="BI160" s="233" t="s">
        <v>5747</v>
      </c>
      <c r="BJ160" s="233" t="s">
        <v>7146</v>
      </c>
      <c r="BK160" s="233" t="s">
        <v>8943</v>
      </c>
      <c r="BL160" s="234">
        <v>115</v>
      </c>
      <c r="BM160" s="233" t="s">
        <v>5665</v>
      </c>
      <c r="BN160" s="237">
        <v>46935</v>
      </c>
      <c r="BO160" s="232">
        <v>18</v>
      </c>
      <c r="BP160" s="232">
        <v>2028</v>
      </c>
      <c r="BQ160" s="232">
        <v>32.5</v>
      </c>
      <c r="BR160" s="234">
        <v>32.5</v>
      </c>
      <c r="BS160" s="233" t="s">
        <v>5666</v>
      </c>
      <c r="BT160" s="232">
        <v>172</v>
      </c>
      <c r="BU160" s="234">
        <v>122.2</v>
      </c>
      <c r="BV160" s="269">
        <v>0.43</v>
      </c>
      <c r="BW160" s="239" t="s">
        <v>910</v>
      </c>
      <c r="BX160" s="233" t="s">
        <v>733</v>
      </c>
      <c r="BY160" s="233" t="s">
        <v>910</v>
      </c>
      <c r="BZ160" s="232">
        <v>37.71</v>
      </c>
      <c r="CA160" s="233" t="s">
        <v>1214</v>
      </c>
      <c r="CB160" s="232">
        <v>650</v>
      </c>
      <c r="CC160" s="233" t="s">
        <v>5667</v>
      </c>
      <c r="CD160" s="233" t="s">
        <v>5668</v>
      </c>
      <c r="CE160" s="233" t="s">
        <v>3320</v>
      </c>
      <c r="CF160" s="233" t="s">
        <v>733</v>
      </c>
      <c r="CG160" s="233" t="s">
        <v>1214</v>
      </c>
      <c r="CH160" s="232">
        <v>2394</v>
      </c>
      <c r="CI160" s="232">
        <v>2226.4</v>
      </c>
      <c r="CJ160" s="233" t="s">
        <v>6788</v>
      </c>
      <c r="CK160" s="232">
        <v>365</v>
      </c>
      <c r="CL160" s="232">
        <v>93</v>
      </c>
      <c r="CM160" s="232">
        <v>90</v>
      </c>
      <c r="CN160" s="232">
        <v>25</v>
      </c>
      <c r="CO160" s="237">
        <v>46387</v>
      </c>
      <c r="CP160" s="232">
        <v>2026</v>
      </c>
      <c r="CQ160" s="232">
        <v>2</v>
      </c>
      <c r="CR160" s="232">
        <v>8</v>
      </c>
      <c r="CS160" s="233" t="s">
        <v>8485</v>
      </c>
      <c r="CT160" s="232">
        <v>394092</v>
      </c>
      <c r="CU160" s="233" t="s">
        <v>3320</v>
      </c>
      <c r="CV160" s="233" t="s">
        <v>3320</v>
      </c>
      <c r="CW160" s="233" t="s">
        <v>3320</v>
      </c>
      <c r="CX160" s="233" t="s">
        <v>3320</v>
      </c>
      <c r="CY160" s="233" t="s">
        <v>3320</v>
      </c>
      <c r="CZ160" s="233" t="s">
        <v>3320</v>
      </c>
      <c r="DA160" s="233" t="s">
        <v>3320</v>
      </c>
      <c r="DB160" s="233" t="s">
        <v>3320</v>
      </c>
      <c r="DC160" s="233" t="s">
        <v>3320</v>
      </c>
      <c r="DD160" s="233" t="s">
        <v>3320</v>
      </c>
      <c r="DE160" s="235"/>
      <c r="DF160" s="233" t="s">
        <v>3320</v>
      </c>
      <c r="DG160" s="233" t="s">
        <v>3320</v>
      </c>
      <c r="DH160" s="233" t="s">
        <v>3320</v>
      </c>
      <c r="DI160" s="233" t="s">
        <v>3320</v>
      </c>
      <c r="DJ160" s="233" t="s">
        <v>3320</v>
      </c>
      <c r="DK160" s="233" t="s">
        <v>3320</v>
      </c>
      <c r="DL160" s="235"/>
      <c r="DM160" s="233" t="s">
        <v>3320</v>
      </c>
      <c r="DN160" s="233" t="s">
        <v>3320</v>
      </c>
      <c r="DO160" s="233" t="s">
        <v>3320</v>
      </c>
      <c r="DP160" s="235"/>
      <c r="DQ160" s="233" t="s">
        <v>3320</v>
      </c>
      <c r="DR160" s="233" t="s">
        <v>3320</v>
      </c>
      <c r="DS160" s="233" t="s">
        <v>3320</v>
      </c>
      <c r="DT160" s="233" t="s">
        <v>3320</v>
      </c>
      <c r="DU160" s="233" t="s">
        <v>3320</v>
      </c>
      <c r="DV160" s="233" t="s">
        <v>3320</v>
      </c>
      <c r="DW160" s="233" t="s">
        <v>3320</v>
      </c>
      <c r="DX160" s="233" t="s">
        <v>3320</v>
      </c>
      <c r="DY160" s="233" t="s">
        <v>3320</v>
      </c>
      <c r="DZ160" s="233" t="s">
        <v>3320</v>
      </c>
      <c r="EA160" s="233" t="s">
        <v>3320</v>
      </c>
      <c r="EB160" s="233" t="s">
        <v>3320</v>
      </c>
      <c r="EC160" s="233" t="s">
        <v>3320</v>
      </c>
      <c r="ED160" s="233" t="s">
        <v>3320</v>
      </c>
      <c r="EE160" s="233" t="s">
        <v>3320</v>
      </c>
      <c r="EF160" s="233" t="s">
        <v>3320</v>
      </c>
      <c r="EG160" s="233" t="s">
        <v>3320</v>
      </c>
      <c r="EH160" s="233" t="s">
        <v>3320</v>
      </c>
      <c r="EI160" s="233" t="s">
        <v>3320</v>
      </c>
      <c r="EJ160" s="233" t="s">
        <v>3320</v>
      </c>
      <c r="EK160" s="233" t="s">
        <v>3320</v>
      </c>
      <c r="EL160" s="233" t="s">
        <v>3320</v>
      </c>
      <c r="EM160" s="233" t="s">
        <v>3320</v>
      </c>
      <c r="EN160" s="233" t="s">
        <v>3320</v>
      </c>
      <c r="EO160" s="233" t="s">
        <v>3320</v>
      </c>
      <c r="EP160" s="233" t="s">
        <v>3320</v>
      </c>
      <c r="EQ160" s="233" t="s">
        <v>3320</v>
      </c>
      <c r="ER160" s="233" t="s">
        <v>3320</v>
      </c>
      <c r="ES160" s="233" t="s">
        <v>3320</v>
      </c>
      <c r="ET160" s="233" t="s">
        <v>3320</v>
      </c>
      <c r="EU160" s="233" t="s">
        <v>3320</v>
      </c>
      <c r="EV160" s="233" t="s">
        <v>3320</v>
      </c>
      <c r="EW160" s="233" t="s">
        <v>3320</v>
      </c>
      <c r="EX160" s="233" t="s">
        <v>3320</v>
      </c>
      <c r="EY160" s="233" t="s">
        <v>3320</v>
      </c>
      <c r="EZ160" s="233" t="s">
        <v>3320</v>
      </c>
      <c r="FA160" s="233" t="s">
        <v>3320</v>
      </c>
      <c r="FB160" s="233" t="s">
        <v>3320</v>
      </c>
      <c r="FC160" s="233" t="s">
        <v>3320</v>
      </c>
      <c r="FD160" s="233" t="s">
        <v>3320</v>
      </c>
      <c r="FE160" s="233" t="s">
        <v>3320</v>
      </c>
      <c r="FF160" s="233" t="s">
        <v>3320</v>
      </c>
      <c r="FG160" s="233" t="s">
        <v>3320</v>
      </c>
      <c r="FH160" s="233" t="s">
        <v>3320</v>
      </c>
      <c r="FI160" s="233" t="s">
        <v>3320</v>
      </c>
      <c r="FJ160" s="233" t="s">
        <v>3320</v>
      </c>
      <c r="FK160" s="233" t="s">
        <v>3320</v>
      </c>
      <c r="FL160" s="233" t="s">
        <v>3320</v>
      </c>
      <c r="FM160" s="233" t="s">
        <v>3320</v>
      </c>
      <c r="FN160" s="240">
        <v>39409200</v>
      </c>
      <c r="FO160" s="232">
        <v>39</v>
      </c>
      <c r="FP160" s="233" t="s">
        <v>1214</v>
      </c>
      <c r="FQ160" s="233" t="s">
        <v>733</v>
      </c>
      <c r="FR160" s="233" t="s">
        <v>733</v>
      </c>
      <c r="FS160" s="233" t="s">
        <v>733</v>
      </c>
      <c r="FT160" s="233" t="s">
        <v>1702</v>
      </c>
      <c r="FU160" s="233" t="s">
        <v>8944</v>
      </c>
      <c r="FV160" s="233" t="s">
        <v>8945</v>
      </c>
      <c r="FW160" s="241" t="s">
        <v>8943</v>
      </c>
      <c r="FX160" s="242">
        <v>115</v>
      </c>
      <c r="FY160" s="233" t="s">
        <v>8946</v>
      </c>
      <c r="FZ160" s="240">
        <v>39409200</v>
      </c>
      <c r="GA160" s="240">
        <v>4200000</v>
      </c>
      <c r="GB160" s="240">
        <v>1458</v>
      </c>
      <c r="GC160" s="240">
        <v>18500</v>
      </c>
      <c r="GD160" s="233" t="s">
        <v>5674</v>
      </c>
      <c r="GE160" s="233" t="s">
        <v>1214</v>
      </c>
      <c r="GF160" s="233" t="s">
        <v>1214</v>
      </c>
      <c r="GG160" s="233" t="s">
        <v>5675</v>
      </c>
      <c r="GH160" s="233" t="s">
        <v>1214</v>
      </c>
      <c r="GI160" s="233" t="s">
        <v>1214</v>
      </c>
      <c r="GJ160" s="233" t="s">
        <v>1214</v>
      </c>
      <c r="GK160" s="233" t="s">
        <v>733</v>
      </c>
      <c r="GL160" s="233" t="s">
        <v>1214</v>
      </c>
      <c r="GM160" s="243" t="s">
        <v>5676</v>
      </c>
      <c r="GN160" s="233" t="s">
        <v>3320</v>
      </c>
      <c r="GO160" s="233" t="s">
        <v>733</v>
      </c>
      <c r="GP160" s="233" t="s">
        <v>5721</v>
      </c>
      <c r="GQ160" s="233" t="s">
        <v>733</v>
      </c>
      <c r="GR160" s="233" t="s">
        <v>5679</v>
      </c>
      <c r="GS160" s="233" t="s">
        <v>3320</v>
      </c>
      <c r="GT160" s="233" t="s">
        <v>3320</v>
      </c>
      <c r="GU160" s="232">
        <v>0.6</v>
      </c>
      <c r="GV160" s="233" t="s">
        <v>733</v>
      </c>
      <c r="GW160" s="233" t="s">
        <v>5679</v>
      </c>
      <c r="GX160" s="233" t="s">
        <v>8947</v>
      </c>
      <c r="GY160" s="233" t="s">
        <v>733</v>
      </c>
      <c r="GZ160" s="233" t="s">
        <v>3320</v>
      </c>
      <c r="HA160" s="233" t="s">
        <v>8948</v>
      </c>
      <c r="HB160" s="233" t="s">
        <v>3320</v>
      </c>
      <c r="HC160" s="233" t="s">
        <v>5683</v>
      </c>
      <c r="HD160" s="233" t="s">
        <v>5952</v>
      </c>
      <c r="HE160" s="233" t="s">
        <v>5684</v>
      </c>
      <c r="HF160" s="233" t="s">
        <v>733</v>
      </c>
      <c r="HG160" s="233" t="s">
        <v>1214</v>
      </c>
      <c r="HH160" s="244">
        <v>46079.887141203704</v>
      </c>
      <c r="HI160" s="244">
        <v>46083.857604166667</v>
      </c>
      <c r="HJ160" s="233" t="s">
        <v>5685</v>
      </c>
      <c r="HK160" s="233" t="s">
        <v>3320</v>
      </c>
      <c r="HL160" s="233" t="s">
        <v>3320</v>
      </c>
      <c r="HM160" s="233" t="s">
        <v>3320</v>
      </c>
      <c r="HN160" s="233" t="s">
        <v>3320</v>
      </c>
      <c r="HO160" s="233" t="s">
        <v>3320</v>
      </c>
      <c r="HP160" s="233" t="s">
        <v>3320</v>
      </c>
      <c r="HQ160" s="233" t="s">
        <v>3320</v>
      </c>
      <c r="HR160" s="233" t="s">
        <v>3320</v>
      </c>
      <c r="HS160" s="233" t="s">
        <v>3320</v>
      </c>
      <c r="HT160" s="233" t="s">
        <v>3320</v>
      </c>
      <c r="HU160" s="233" t="s">
        <v>3320</v>
      </c>
      <c r="HV160" s="233" t="s">
        <v>3320</v>
      </c>
      <c r="HW160" s="233" t="s">
        <v>3320</v>
      </c>
      <c r="HX160" s="233" t="s">
        <v>3320</v>
      </c>
      <c r="HY160" s="233" t="s">
        <v>3320</v>
      </c>
      <c r="HZ160" s="233" t="s">
        <v>3320</v>
      </c>
      <c r="IA160" s="233" t="s">
        <v>3320</v>
      </c>
      <c r="IB160" s="233" t="s">
        <v>3320</v>
      </c>
      <c r="IC160" s="233" t="s">
        <v>3320</v>
      </c>
      <c r="ID160" s="233" t="s">
        <v>3320</v>
      </c>
      <c r="IE160" s="233" t="s">
        <v>3320</v>
      </c>
      <c r="IF160" s="233" t="s">
        <v>3320</v>
      </c>
      <c r="IG160" s="233" t="s">
        <v>3320</v>
      </c>
      <c r="IH160" s="233" t="s">
        <v>3320</v>
      </c>
      <c r="II160" s="233" t="s">
        <v>3320</v>
      </c>
      <c r="IJ160" s="233" t="s">
        <v>3320</v>
      </c>
      <c r="IK160" s="233" t="s">
        <v>3320</v>
      </c>
      <c r="IL160" s="233" t="s">
        <v>3320</v>
      </c>
      <c r="IM160" s="233" t="s">
        <v>3320</v>
      </c>
      <c r="IN160" s="233" t="s">
        <v>3320</v>
      </c>
      <c r="IO160" s="233" t="s">
        <v>3320</v>
      </c>
      <c r="IP160" s="233" t="s">
        <v>3320</v>
      </c>
      <c r="IQ160" s="233" t="s">
        <v>3320</v>
      </c>
      <c r="IR160" s="233" t="s">
        <v>3320</v>
      </c>
      <c r="IS160" s="233" t="s">
        <v>3320</v>
      </c>
      <c r="IT160" s="233" t="s">
        <v>3320</v>
      </c>
      <c r="IU160" s="233" t="s">
        <v>3320</v>
      </c>
      <c r="IV160" s="233" t="s">
        <v>3320</v>
      </c>
      <c r="IW160" s="234" t="s">
        <v>93</v>
      </c>
      <c r="IX160" s="257">
        <v>46087</v>
      </c>
      <c r="IY160" s="234" t="s">
        <v>910</v>
      </c>
      <c r="IZ160" s="234" t="s">
        <v>5810</v>
      </c>
      <c r="JA160" s="235"/>
      <c r="JB160" s="233"/>
      <c r="JC160" s="233"/>
      <c r="JD160" s="233"/>
      <c r="JE160" s="235"/>
      <c r="JF160" s="232" t="s">
        <v>3320</v>
      </c>
      <c r="JG160" s="232" t="s">
        <v>3320</v>
      </c>
      <c r="JH160" s="232" t="s">
        <v>3320</v>
      </c>
      <c r="JI160" s="232" t="s">
        <v>3320</v>
      </c>
      <c r="JJ160" s="232" t="s">
        <v>3320</v>
      </c>
      <c r="JK160" s="233" t="s">
        <v>202</v>
      </c>
      <c r="JL160" s="233" t="s">
        <v>910</v>
      </c>
      <c r="JM160" s="235"/>
      <c r="JN160" s="233" t="s">
        <v>910</v>
      </c>
      <c r="JO160" s="232">
        <v>5</v>
      </c>
      <c r="JP160" s="232">
        <v>1</v>
      </c>
      <c r="JQ160" s="233"/>
      <c r="JR160" s="233"/>
      <c r="JS160" s="233"/>
      <c r="JT160" s="233"/>
      <c r="JU160" s="233"/>
      <c r="JV160" s="233"/>
      <c r="JW160" s="233"/>
      <c r="JX160" s="233"/>
      <c r="JY160" s="233"/>
      <c r="JZ160" s="233"/>
      <c r="KA160" s="233"/>
      <c r="KB160" s="233"/>
      <c r="KC160" s="233"/>
      <c r="KD160" s="233"/>
      <c r="KE160" s="233"/>
      <c r="KF160" s="233"/>
      <c r="KG160" s="233"/>
      <c r="KH160" s="233"/>
      <c r="KI160" s="233"/>
      <c r="KJ160" s="233"/>
      <c r="KK160" s="233"/>
      <c r="KL160" s="233"/>
      <c r="KM160" s="233"/>
      <c r="KN160" s="232" t="s">
        <v>3320</v>
      </c>
      <c r="KO160" s="232" t="s">
        <v>3320</v>
      </c>
      <c r="KP160" s="232" t="s">
        <v>3320</v>
      </c>
      <c r="KQ160" s="235"/>
      <c r="KR160" s="235"/>
      <c r="KS160" s="235"/>
      <c r="KT160" s="233"/>
      <c r="KU160" s="235"/>
      <c r="KV160" s="235"/>
      <c r="KW160" s="235"/>
      <c r="KX160" s="233"/>
      <c r="KY160" s="232">
        <v>32.5</v>
      </c>
      <c r="KZ160" s="236">
        <v>0</v>
      </c>
      <c r="LA160" s="235"/>
      <c r="LB160" s="232">
        <v>0</v>
      </c>
      <c r="LC160" s="233"/>
      <c r="LD160" s="235"/>
      <c r="LE160" s="235"/>
      <c r="LF160" s="235"/>
    </row>
    <row r="161" spans="1:318" ht="49.5" customHeight="1" thickBot="1">
      <c r="A161" s="231" t="s">
        <v>5638</v>
      </c>
      <c r="B161" s="232">
        <v>430</v>
      </c>
      <c r="C161" s="233" t="s">
        <v>8949</v>
      </c>
      <c r="D161" s="233" t="s">
        <v>8950</v>
      </c>
      <c r="E161" s="232">
        <v>430</v>
      </c>
      <c r="F161" s="235"/>
      <c r="G161" s="233" t="s">
        <v>8951</v>
      </c>
      <c r="H161" s="233" t="s">
        <v>8952</v>
      </c>
      <c r="I161" s="234">
        <v>4</v>
      </c>
      <c r="J161" s="235"/>
      <c r="K161" s="234" t="s">
        <v>202</v>
      </c>
      <c r="L161" s="235"/>
      <c r="M161" s="234">
        <v>4</v>
      </c>
      <c r="N161" s="235"/>
      <c r="O161" s="235"/>
      <c r="P161" s="235"/>
      <c r="Q161" s="235"/>
      <c r="R161" s="234" t="s">
        <v>202</v>
      </c>
      <c r="S161" s="235"/>
      <c r="T161" s="235"/>
      <c r="U161" s="235"/>
      <c r="V161" s="233" t="s">
        <v>1869</v>
      </c>
      <c r="W161" s="233" t="s">
        <v>5643</v>
      </c>
      <c r="X161" s="232">
        <v>1</v>
      </c>
      <c r="Y161" s="232">
        <v>150</v>
      </c>
      <c r="Z161" s="236">
        <v>0</v>
      </c>
      <c r="AA161" s="236">
        <v>0</v>
      </c>
      <c r="AB161" s="232">
        <v>1</v>
      </c>
      <c r="AC161" s="233" t="s">
        <v>6660</v>
      </c>
      <c r="AD161" s="233" t="s">
        <v>6661</v>
      </c>
      <c r="AE161" s="234" t="s">
        <v>5645</v>
      </c>
      <c r="AF161" s="233" t="s">
        <v>5646</v>
      </c>
      <c r="AG161" s="234" t="s">
        <v>5645</v>
      </c>
      <c r="AH161" s="233" t="s">
        <v>6660</v>
      </c>
      <c r="AI161" s="233" t="s">
        <v>8953</v>
      </c>
      <c r="AJ161" s="233" t="s">
        <v>6663</v>
      </c>
      <c r="AK161" s="233" t="s">
        <v>8889</v>
      </c>
      <c r="AL161" s="233" t="s">
        <v>4753</v>
      </c>
      <c r="AM161" s="233" t="s">
        <v>8954</v>
      </c>
      <c r="AN161" s="233" t="s">
        <v>3320</v>
      </c>
      <c r="AO161" s="233" t="s">
        <v>8728</v>
      </c>
      <c r="AP161" s="233" t="s">
        <v>5698</v>
      </c>
      <c r="AQ161" s="233" t="s">
        <v>6667</v>
      </c>
      <c r="AR161" s="233" t="s">
        <v>6668</v>
      </c>
      <c r="AS161" s="233" t="s">
        <v>8955</v>
      </c>
      <c r="AT161" s="233" t="s">
        <v>733</v>
      </c>
      <c r="AU161" s="233" t="s">
        <v>733</v>
      </c>
      <c r="AV161" s="233" t="s">
        <v>733</v>
      </c>
      <c r="AW161" s="233" t="s">
        <v>3320</v>
      </c>
      <c r="AX161" s="233" t="s">
        <v>6670</v>
      </c>
      <c r="AY161" s="233" t="s">
        <v>733</v>
      </c>
      <c r="AZ161" s="233" t="s">
        <v>8956</v>
      </c>
      <c r="BA161" s="233" t="s">
        <v>6672</v>
      </c>
      <c r="BB161" s="233" t="s">
        <v>6673</v>
      </c>
      <c r="BC161" s="233" t="s">
        <v>6674</v>
      </c>
      <c r="BD161" s="233" t="s">
        <v>6814</v>
      </c>
      <c r="BE161" s="233" t="s">
        <v>8957</v>
      </c>
      <c r="BF161" s="234" t="s">
        <v>1214</v>
      </c>
      <c r="BG161" s="233" t="s">
        <v>3320</v>
      </c>
      <c r="BH161" s="233" t="s">
        <v>5747</v>
      </c>
      <c r="BI161" s="233" t="s">
        <v>5747</v>
      </c>
      <c r="BJ161" s="233" t="s">
        <v>6646</v>
      </c>
      <c r="BK161" s="233" t="s">
        <v>6647</v>
      </c>
      <c r="BL161" s="234">
        <v>115</v>
      </c>
      <c r="BM161" s="233" t="s">
        <v>5665</v>
      </c>
      <c r="BN161" s="237">
        <v>47087</v>
      </c>
      <c r="BO161" s="232">
        <v>24</v>
      </c>
      <c r="BP161" s="232">
        <v>2028</v>
      </c>
      <c r="BQ161" s="232">
        <v>150</v>
      </c>
      <c r="BR161" s="234">
        <v>150</v>
      </c>
      <c r="BS161" s="233" t="s">
        <v>5666</v>
      </c>
      <c r="BT161" s="232">
        <v>39</v>
      </c>
      <c r="BU161" s="234">
        <v>433.16</v>
      </c>
      <c r="BV161" s="238">
        <v>0.33</v>
      </c>
      <c r="BW161" s="239" t="s">
        <v>910</v>
      </c>
      <c r="BX161" s="233" t="s">
        <v>733</v>
      </c>
      <c r="BY161" s="235"/>
      <c r="BZ161" s="232">
        <v>23.92</v>
      </c>
      <c r="CA161" s="233" t="s">
        <v>733</v>
      </c>
      <c r="CB161" s="232">
        <v>700</v>
      </c>
      <c r="CC161" s="233" t="s">
        <v>5667</v>
      </c>
      <c r="CD161" s="233" t="s">
        <v>5801</v>
      </c>
      <c r="CE161" s="233" t="s">
        <v>3320</v>
      </c>
      <c r="CF161" s="233" t="s">
        <v>733</v>
      </c>
      <c r="CG161" s="233" t="s">
        <v>1214</v>
      </c>
      <c r="CH161" s="232">
        <v>2530.23</v>
      </c>
      <c r="CI161" s="232">
        <v>2096</v>
      </c>
      <c r="CJ161" s="233" t="s">
        <v>5714</v>
      </c>
      <c r="CK161" s="232">
        <v>365</v>
      </c>
      <c r="CL161" s="232">
        <v>94.5</v>
      </c>
      <c r="CM161" s="232">
        <v>98</v>
      </c>
      <c r="CN161" s="232">
        <v>25</v>
      </c>
      <c r="CO161" s="237">
        <v>47087</v>
      </c>
      <c r="CP161" s="232">
        <v>2028</v>
      </c>
      <c r="CQ161" s="232">
        <v>1.45</v>
      </c>
      <c r="CR161" s="232">
        <v>8</v>
      </c>
      <c r="CS161" s="233" t="s">
        <v>8113</v>
      </c>
      <c r="CT161" s="232">
        <v>15000000</v>
      </c>
      <c r="CU161" s="233" t="s">
        <v>3320</v>
      </c>
      <c r="CV161" s="233" t="s">
        <v>3320</v>
      </c>
      <c r="CW161" s="233" t="s">
        <v>3320</v>
      </c>
      <c r="CX161" s="233" t="s">
        <v>3320</v>
      </c>
      <c r="CY161" s="233" t="s">
        <v>3320</v>
      </c>
      <c r="CZ161" s="233" t="s">
        <v>3320</v>
      </c>
      <c r="DA161" s="233" t="s">
        <v>3320</v>
      </c>
      <c r="DB161" s="233" t="s">
        <v>3320</v>
      </c>
      <c r="DC161" s="233" t="s">
        <v>3320</v>
      </c>
      <c r="DD161" s="233" t="s">
        <v>3320</v>
      </c>
      <c r="DE161" s="235"/>
      <c r="DF161" s="233" t="s">
        <v>3320</v>
      </c>
      <c r="DG161" s="233" t="s">
        <v>3320</v>
      </c>
      <c r="DH161" s="233" t="s">
        <v>3320</v>
      </c>
      <c r="DI161" s="233" t="s">
        <v>3320</v>
      </c>
      <c r="DJ161" s="233" t="s">
        <v>3320</v>
      </c>
      <c r="DK161" s="233" t="s">
        <v>3320</v>
      </c>
      <c r="DL161" s="235"/>
      <c r="DM161" s="233" t="s">
        <v>3320</v>
      </c>
      <c r="DN161" s="233" t="s">
        <v>3320</v>
      </c>
      <c r="DO161" s="233" t="s">
        <v>3320</v>
      </c>
      <c r="DP161" s="235"/>
      <c r="DQ161" s="233" t="s">
        <v>3320</v>
      </c>
      <c r="DR161" s="233" t="s">
        <v>3320</v>
      </c>
      <c r="DS161" s="233" t="s">
        <v>3320</v>
      </c>
      <c r="DT161" s="233" t="s">
        <v>3320</v>
      </c>
      <c r="DU161" s="233" t="s">
        <v>3320</v>
      </c>
      <c r="DV161" s="233" t="s">
        <v>3320</v>
      </c>
      <c r="DW161" s="233" t="s">
        <v>3320</v>
      </c>
      <c r="DX161" s="233" t="s">
        <v>3320</v>
      </c>
      <c r="DY161" s="233" t="s">
        <v>3320</v>
      </c>
      <c r="DZ161" s="233" t="s">
        <v>3320</v>
      </c>
      <c r="EA161" s="233" t="s">
        <v>3320</v>
      </c>
      <c r="EB161" s="233" t="s">
        <v>3320</v>
      </c>
      <c r="EC161" s="233" t="s">
        <v>3320</v>
      </c>
      <c r="ED161" s="233" t="s">
        <v>3320</v>
      </c>
      <c r="EE161" s="233" t="s">
        <v>3320</v>
      </c>
      <c r="EF161" s="233" t="s">
        <v>3320</v>
      </c>
      <c r="EG161" s="233" t="s">
        <v>3320</v>
      </c>
      <c r="EH161" s="233" t="s">
        <v>3320</v>
      </c>
      <c r="EI161" s="233" t="s">
        <v>3320</v>
      </c>
      <c r="EJ161" s="233" t="s">
        <v>3320</v>
      </c>
      <c r="EK161" s="233" t="s">
        <v>3320</v>
      </c>
      <c r="EL161" s="233" t="s">
        <v>3320</v>
      </c>
      <c r="EM161" s="233" t="s">
        <v>3320</v>
      </c>
      <c r="EN161" s="233" t="s">
        <v>3320</v>
      </c>
      <c r="EO161" s="233" t="s">
        <v>3320</v>
      </c>
      <c r="EP161" s="233" t="s">
        <v>3320</v>
      </c>
      <c r="EQ161" s="233" t="s">
        <v>3320</v>
      </c>
      <c r="ER161" s="233" t="s">
        <v>3320</v>
      </c>
      <c r="ES161" s="233" t="s">
        <v>3320</v>
      </c>
      <c r="ET161" s="233" t="s">
        <v>3320</v>
      </c>
      <c r="EU161" s="233" t="s">
        <v>3320</v>
      </c>
      <c r="EV161" s="233" t="s">
        <v>3320</v>
      </c>
      <c r="EW161" s="233" t="s">
        <v>3320</v>
      </c>
      <c r="EX161" s="233" t="s">
        <v>3320</v>
      </c>
      <c r="EY161" s="233" t="s">
        <v>3320</v>
      </c>
      <c r="EZ161" s="233" t="s">
        <v>3320</v>
      </c>
      <c r="FA161" s="233" t="s">
        <v>3320</v>
      </c>
      <c r="FB161" s="233" t="s">
        <v>3320</v>
      </c>
      <c r="FC161" s="233" t="s">
        <v>3320</v>
      </c>
      <c r="FD161" s="233" t="s">
        <v>3320</v>
      </c>
      <c r="FE161" s="233" t="s">
        <v>3320</v>
      </c>
      <c r="FF161" s="233" t="s">
        <v>3320</v>
      </c>
      <c r="FG161" s="233" t="s">
        <v>3320</v>
      </c>
      <c r="FH161" s="233" t="s">
        <v>3320</v>
      </c>
      <c r="FI161" s="233" t="s">
        <v>3320</v>
      </c>
      <c r="FJ161" s="233" t="s">
        <v>3320</v>
      </c>
      <c r="FK161" s="233" t="s">
        <v>3320</v>
      </c>
      <c r="FL161" s="233" t="s">
        <v>3320</v>
      </c>
      <c r="FM161" s="233" t="s">
        <v>3320</v>
      </c>
      <c r="FN161" s="240">
        <v>193800000</v>
      </c>
      <c r="FO161" s="232">
        <v>194</v>
      </c>
      <c r="FP161" s="233" t="s">
        <v>733</v>
      </c>
      <c r="FQ161" s="233" t="s">
        <v>733</v>
      </c>
      <c r="FR161" s="233" t="s">
        <v>733</v>
      </c>
      <c r="FS161" s="233" t="s">
        <v>733</v>
      </c>
      <c r="FT161" s="233" t="s">
        <v>1871</v>
      </c>
      <c r="FU161" s="233" t="s">
        <v>8958</v>
      </c>
      <c r="FV161" s="233" t="s">
        <v>8959</v>
      </c>
      <c r="FW161" s="241" t="s">
        <v>6647</v>
      </c>
      <c r="FX161" s="242">
        <v>115</v>
      </c>
      <c r="FY161" s="233" t="s">
        <v>8960</v>
      </c>
      <c r="FZ161" s="240">
        <v>124744144</v>
      </c>
      <c r="GA161" s="240">
        <v>42000000</v>
      </c>
      <c r="GB161" s="232">
        <v>349</v>
      </c>
      <c r="GC161" s="232">
        <v>468</v>
      </c>
      <c r="GD161" s="233" t="s">
        <v>6682</v>
      </c>
      <c r="GE161" s="233" t="s">
        <v>733</v>
      </c>
      <c r="GF161" s="233" t="s">
        <v>733</v>
      </c>
      <c r="GG161" s="233" t="s">
        <v>8961</v>
      </c>
      <c r="GH161" s="233" t="s">
        <v>733</v>
      </c>
      <c r="GI161" s="233" t="s">
        <v>733</v>
      </c>
      <c r="GJ161" s="233" t="s">
        <v>733</v>
      </c>
      <c r="GK161" s="233" t="s">
        <v>733</v>
      </c>
      <c r="GL161" s="233" t="s">
        <v>733</v>
      </c>
      <c r="GM161" s="243" t="s">
        <v>5676</v>
      </c>
      <c r="GN161" s="233" t="s">
        <v>3320</v>
      </c>
      <c r="GO161" s="233" t="s">
        <v>733</v>
      </c>
      <c r="GP161" s="233" t="s">
        <v>5721</v>
      </c>
      <c r="GQ161" s="233" t="s">
        <v>733</v>
      </c>
      <c r="GR161" s="233" t="s">
        <v>5679</v>
      </c>
      <c r="GS161" s="233" t="s">
        <v>3320</v>
      </c>
      <c r="GT161" s="233" t="s">
        <v>3320</v>
      </c>
      <c r="GU161" s="232">
        <v>1.5</v>
      </c>
      <c r="GV161" s="233" t="s">
        <v>733</v>
      </c>
      <c r="GW161" s="233" t="s">
        <v>5679</v>
      </c>
      <c r="GX161" s="233" t="s">
        <v>8962</v>
      </c>
      <c r="GY161" s="233" t="s">
        <v>733</v>
      </c>
      <c r="GZ161" s="233" t="s">
        <v>3320</v>
      </c>
      <c r="HA161" s="233" t="s">
        <v>8963</v>
      </c>
      <c r="HB161" s="233" t="s">
        <v>8964</v>
      </c>
      <c r="HC161" s="233" t="s">
        <v>5683</v>
      </c>
      <c r="HD161" s="233" t="s">
        <v>5952</v>
      </c>
      <c r="HE161" s="233" t="s">
        <v>5684</v>
      </c>
      <c r="HF161" s="233" t="s">
        <v>733</v>
      </c>
      <c r="HG161" s="233" t="s">
        <v>1214</v>
      </c>
      <c r="HH161" s="244">
        <v>46070.601898148147</v>
      </c>
      <c r="HI161" s="244">
        <v>46083.844583333332</v>
      </c>
      <c r="HJ161" s="233" t="s">
        <v>5685</v>
      </c>
      <c r="HK161" s="233" t="s">
        <v>3320</v>
      </c>
      <c r="HL161" s="233" t="s">
        <v>3320</v>
      </c>
      <c r="HM161" s="233" t="s">
        <v>3320</v>
      </c>
      <c r="HN161" s="233" t="s">
        <v>3320</v>
      </c>
      <c r="HO161" s="233" t="s">
        <v>3320</v>
      </c>
      <c r="HP161" s="233" t="s">
        <v>3320</v>
      </c>
      <c r="HQ161" s="233" t="s">
        <v>3320</v>
      </c>
      <c r="HR161" s="233" t="s">
        <v>3320</v>
      </c>
      <c r="HS161" s="233" t="s">
        <v>3320</v>
      </c>
      <c r="HT161" s="233" t="s">
        <v>3320</v>
      </c>
      <c r="HU161" s="233" t="s">
        <v>3320</v>
      </c>
      <c r="HV161" s="233" t="s">
        <v>3320</v>
      </c>
      <c r="HW161" s="233" t="s">
        <v>3320</v>
      </c>
      <c r="HX161" s="233" t="s">
        <v>3320</v>
      </c>
      <c r="HY161" s="233" t="s">
        <v>3320</v>
      </c>
      <c r="HZ161" s="233" t="s">
        <v>3320</v>
      </c>
      <c r="IA161" s="233" t="s">
        <v>3320</v>
      </c>
      <c r="IB161" s="233" t="s">
        <v>3320</v>
      </c>
      <c r="IC161" s="233" t="s">
        <v>3320</v>
      </c>
      <c r="ID161" s="233" t="s">
        <v>3320</v>
      </c>
      <c r="IE161" s="233" t="s">
        <v>3320</v>
      </c>
      <c r="IF161" s="233" t="s">
        <v>3320</v>
      </c>
      <c r="IG161" s="233" t="s">
        <v>3320</v>
      </c>
      <c r="IH161" s="233" t="s">
        <v>3320</v>
      </c>
      <c r="II161" s="233" t="s">
        <v>3320</v>
      </c>
      <c r="IJ161" s="233" t="s">
        <v>3320</v>
      </c>
      <c r="IK161" s="233" t="s">
        <v>3320</v>
      </c>
      <c r="IL161" s="233" t="s">
        <v>3320</v>
      </c>
      <c r="IM161" s="233" t="s">
        <v>3320</v>
      </c>
      <c r="IN161" s="233" t="s">
        <v>3320</v>
      </c>
      <c r="IO161" s="233" t="s">
        <v>3320</v>
      </c>
      <c r="IP161" s="233" t="s">
        <v>3320</v>
      </c>
      <c r="IQ161" s="233" t="s">
        <v>3320</v>
      </c>
      <c r="IR161" s="233" t="s">
        <v>3320</v>
      </c>
      <c r="IS161" s="233" t="s">
        <v>3320</v>
      </c>
      <c r="IT161" s="233" t="s">
        <v>3320</v>
      </c>
      <c r="IU161" s="233" t="s">
        <v>3320</v>
      </c>
      <c r="IV161" s="233" t="s">
        <v>3320</v>
      </c>
      <c r="IW161" s="235"/>
      <c r="IX161" s="235"/>
      <c r="IY161" s="235"/>
      <c r="IZ161" s="234" t="s">
        <v>5810</v>
      </c>
      <c r="JA161" s="235"/>
      <c r="JB161" s="233"/>
      <c r="JC161" s="233"/>
      <c r="JD161" s="233"/>
      <c r="JE161" s="235"/>
      <c r="JF161" s="232" t="s">
        <v>3320</v>
      </c>
      <c r="JG161" s="232" t="s">
        <v>3320</v>
      </c>
      <c r="JH161" s="232" t="s">
        <v>3320</v>
      </c>
      <c r="JI161" s="232" t="s">
        <v>3320</v>
      </c>
      <c r="JJ161" s="232" t="s">
        <v>3320</v>
      </c>
      <c r="JK161" s="233" t="s">
        <v>202</v>
      </c>
      <c r="JL161" s="235"/>
      <c r="JM161" s="235"/>
      <c r="JN161" s="235"/>
      <c r="JO161" s="232">
        <v>5</v>
      </c>
      <c r="JP161" s="232">
        <v>0</v>
      </c>
      <c r="JQ161" s="233"/>
      <c r="JR161" s="233"/>
      <c r="JS161" s="233"/>
      <c r="JT161" s="233"/>
      <c r="JU161" s="233"/>
      <c r="JV161" s="233"/>
      <c r="JW161" s="233"/>
      <c r="JX161" s="233"/>
      <c r="JY161" s="233"/>
      <c r="JZ161" s="233"/>
      <c r="KA161" s="233"/>
      <c r="KB161" s="233"/>
      <c r="KC161" s="233"/>
      <c r="KD161" s="233"/>
      <c r="KE161" s="233"/>
      <c r="KF161" s="233"/>
      <c r="KG161" s="233"/>
      <c r="KH161" s="233"/>
      <c r="KI161" s="233"/>
      <c r="KJ161" s="233"/>
      <c r="KK161" s="233"/>
      <c r="KL161" s="233"/>
      <c r="KM161" s="233"/>
      <c r="KN161" s="232" t="s">
        <v>3320</v>
      </c>
      <c r="KO161" s="232" t="s">
        <v>3320</v>
      </c>
      <c r="KP161" s="232" t="s">
        <v>3320</v>
      </c>
      <c r="KQ161" s="235"/>
      <c r="KR161" s="235"/>
      <c r="KS161" s="235"/>
      <c r="KT161" s="233"/>
      <c r="KU161" s="235"/>
      <c r="KV161" s="235"/>
      <c r="KW161" s="235"/>
      <c r="KX161" s="233"/>
      <c r="KY161" s="232">
        <v>150</v>
      </c>
      <c r="KZ161" s="236">
        <v>0</v>
      </c>
      <c r="LA161" s="235"/>
      <c r="LB161" s="232">
        <v>0</v>
      </c>
      <c r="LC161" s="233"/>
      <c r="LD161" s="235"/>
      <c r="LE161" s="235"/>
      <c r="LF161" s="235"/>
    </row>
    <row r="162" spans="1:318" ht="49.5" customHeight="1" thickBot="1">
      <c r="A162" s="231" t="s">
        <v>5638</v>
      </c>
      <c r="B162" s="232">
        <v>813</v>
      </c>
      <c r="C162" s="233" t="s">
        <v>8965</v>
      </c>
      <c r="D162" s="233" t="s">
        <v>8966</v>
      </c>
      <c r="E162" s="232">
        <v>813</v>
      </c>
      <c r="F162" s="235"/>
      <c r="G162" s="233" t="s">
        <v>8967</v>
      </c>
      <c r="H162" s="233" t="s">
        <v>8968</v>
      </c>
      <c r="I162" s="234">
        <v>4</v>
      </c>
      <c r="J162" s="235"/>
      <c r="K162" s="234" t="s">
        <v>202</v>
      </c>
      <c r="L162" s="235"/>
      <c r="M162" s="234">
        <v>4</v>
      </c>
      <c r="N162" s="235"/>
      <c r="O162" s="235"/>
      <c r="P162" s="235"/>
      <c r="Q162" s="235"/>
      <c r="R162" s="234" t="s">
        <v>202</v>
      </c>
      <c r="S162" s="235"/>
      <c r="T162" s="235"/>
      <c r="U162" s="235"/>
      <c r="V162" s="233" t="s">
        <v>8969</v>
      </c>
      <c r="W162" s="233" t="s">
        <v>5643</v>
      </c>
      <c r="X162" s="232">
        <v>1</v>
      </c>
      <c r="Y162" s="232">
        <v>89</v>
      </c>
      <c r="Z162" s="236">
        <v>0</v>
      </c>
      <c r="AA162" s="236">
        <v>0</v>
      </c>
      <c r="AB162" s="232">
        <v>1</v>
      </c>
      <c r="AC162" s="233" t="s">
        <v>8970</v>
      </c>
      <c r="AD162" s="233" t="s">
        <v>8971</v>
      </c>
      <c r="AE162" s="234" t="s">
        <v>5645</v>
      </c>
      <c r="AF162" s="233" t="s">
        <v>5646</v>
      </c>
      <c r="AG162" s="234" t="s">
        <v>5645</v>
      </c>
      <c r="AH162" s="233" t="s">
        <v>8970</v>
      </c>
      <c r="AI162" s="233" t="s">
        <v>8968</v>
      </c>
      <c r="AJ162" s="233" t="s">
        <v>7604</v>
      </c>
      <c r="AK162" s="233" t="s">
        <v>8517</v>
      </c>
      <c r="AL162" s="233" t="s">
        <v>8972</v>
      </c>
      <c r="AM162" s="235"/>
      <c r="AN162" s="233" t="s">
        <v>8968</v>
      </c>
      <c r="AO162" s="233" t="s">
        <v>8973</v>
      </c>
      <c r="AP162" s="233" t="s">
        <v>5698</v>
      </c>
      <c r="AQ162" s="233" t="s">
        <v>8974</v>
      </c>
      <c r="AR162" s="233" t="s">
        <v>8975</v>
      </c>
      <c r="AS162" s="233" t="s">
        <v>8976</v>
      </c>
      <c r="AT162" s="233" t="s">
        <v>733</v>
      </c>
      <c r="AU162" s="233" t="s">
        <v>733</v>
      </c>
      <c r="AV162" s="233" t="s">
        <v>733</v>
      </c>
      <c r="AW162" s="233" t="s">
        <v>3320</v>
      </c>
      <c r="AX162" s="233" t="s">
        <v>8977</v>
      </c>
      <c r="AY162" s="233" t="s">
        <v>733</v>
      </c>
      <c r="AZ162" s="233" t="s">
        <v>8978</v>
      </c>
      <c r="BA162" s="233" t="s">
        <v>8979</v>
      </c>
      <c r="BB162" s="233" t="s">
        <v>8527</v>
      </c>
      <c r="BC162" s="233" t="s">
        <v>8980</v>
      </c>
      <c r="BD162" s="233" t="s">
        <v>8981</v>
      </c>
      <c r="BE162" s="233" t="s">
        <v>8982</v>
      </c>
      <c r="BF162" s="234" t="s">
        <v>1214</v>
      </c>
      <c r="BG162" s="233" t="s">
        <v>3320</v>
      </c>
      <c r="BH162" s="233" t="s">
        <v>5955</v>
      </c>
      <c r="BI162" s="233" t="s">
        <v>5955</v>
      </c>
      <c r="BJ162" s="233" t="s">
        <v>3623</v>
      </c>
      <c r="BK162" s="233" t="s">
        <v>8983</v>
      </c>
      <c r="BL162" s="234">
        <v>115</v>
      </c>
      <c r="BM162" s="233" t="s">
        <v>5665</v>
      </c>
      <c r="BN162" s="237">
        <v>47084</v>
      </c>
      <c r="BO162" s="232">
        <v>18</v>
      </c>
      <c r="BP162" s="232">
        <v>2028</v>
      </c>
      <c r="BQ162" s="232">
        <v>89</v>
      </c>
      <c r="BR162" s="234">
        <v>89</v>
      </c>
      <c r="BS162" s="233" t="s">
        <v>5666</v>
      </c>
      <c r="BT162" s="232">
        <v>330</v>
      </c>
      <c r="BU162" s="234">
        <v>276.5</v>
      </c>
      <c r="BV162" s="238">
        <v>0.35</v>
      </c>
      <c r="BW162" s="239" t="s">
        <v>910</v>
      </c>
      <c r="BX162" s="233" t="s">
        <v>733</v>
      </c>
      <c r="BY162" s="235"/>
      <c r="BZ162" s="232">
        <v>31.88</v>
      </c>
      <c r="CA162" s="233" t="s">
        <v>733</v>
      </c>
      <c r="CB162" s="232">
        <v>715</v>
      </c>
      <c r="CC162" s="233" t="s">
        <v>5713</v>
      </c>
      <c r="CD162" s="233" t="s">
        <v>5668</v>
      </c>
      <c r="CE162" s="233" t="s">
        <v>3320</v>
      </c>
      <c r="CF162" s="233" t="s">
        <v>733</v>
      </c>
      <c r="CG162" s="233" t="s">
        <v>733</v>
      </c>
      <c r="CH162" s="232">
        <v>2513</v>
      </c>
      <c r="CI162" s="232">
        <v>2410</v>
      </c>
      <c r="CJ162" s="233" t="s">
        <v>6441</v>
      </c>
      <c r="CK162" s="232">
        <v>365</v>
      </c>
      <c r="CL162" s="232">
        <v>85</v>
      </c>
      <c r="CM162" s="232">
        <v>99</v>
      </c>
      <c r="CN162" s="232">
        <v>40</v>
      </c>
      <c r="CO162" s="237">
        <v>46377</v>
      </c>
      <c r="CP162" s="232">
        <v>2026</v>
      </c>
      <c r="CQ162" s="232">
        <v>0.5</v>
      </c>
      <c r="CR162" s="232">
        <v>100</v>
      </c>
      <c r="CS162" s="233" t="s">
        <v>8984</v>
      </c>
      <c r="CT162" s="232">
        <v>12616533</v>
      </c>
      <c r="CU162" s="233" t="s">
        <v>3320</v>
      </c>
      <c r="CV162" s="233" t="s">
        <v>3320</v>
      </c>
      <c r="CW162" s="233" t="s">
        <v>3320</v>
      </c>
      <c r="CX162" s="233" t="s">
        <v>3320</v>
      </c>
      <c r="CY162" s="233" t="s">
        <v>3320</v>
      </c>
      <c r="CZ162" s="233" t="s">
        <v>3320</v>
      </c>
      <c r="DA162" s="233" t="s">
        <v>3320</v>
      </c>
      <c r="DB162" s="233" t="s">
        <v>3320</v>
      </c>
      <c r="DC162" s="233" t="s">
        <v>3320</v>
      </c>
      <c r="DD162" s="233" t="s">
        <v>3320</v>
      </c>
      <c r="DE162" s="235"/>
      <c r="DF162" s="233" t="s">
        <v>3320</v>
      </c>
      <c r="DG162" s="233" t="s">
        <v>3320</v>
      </c>
      <c r="DH162" s="233" t="s">
        <v>3320</v>
      </c>
      <c r="DI162" s="233" t="s">
        <v>3320</v>
      </c>
      <c r="DJ162" s="233" t="s">
        <v>3320</v>
      </c>
      <c r="DK162" s="233" t="s">
        <v>3320</v>
      </c>
      <c r="DL162" s="235"/>
      <c r="DM162" s="233" t="s">
        <v>3320</v>
      </c>
      <c r="DN162" s="233" t="s">
        <v>3320</v>
      </c>
      <c r="DO162" s="233" t="s">
        <v>3320</v>
      </c>
      <c r="DP162" s="235"/>
      <c r="DQ162" s="233" t="s">
        <v>3320</v>
      </c>
      <c r="DR162" s="233" t="s">
        <v>3320</v>
      </c>
      <c r="DS162" s="233" t="s">
        <v>3320</v>
      </c>
      <c r="DT162" s="233" t="s">
        <v>3320</v>
      </c>
      <c r="DU162" s="233" t="s">
        <v>3320</v>
      </c>
      <c r="DV162" s="233" t="s">
        <v>3320</v>
      </c>
      <c r="DW162" s="233" t="s">
        <v>3320</v>
      </c>
      <c r="DX162" s="233" t="s">
        <v>3320</v>
      </c>
      <c r="DY162" s="233" t="s">
        <v>3320</v>
      </c>
      <c r="DZ162" s="233" t="s">
        <v>3320</v>
      </c>
      <c r="EA162" s="233" t="s">
        <v>3320</v>
      </c>
      <c r="EB162" s="233" t="s">
        <v>3320</v>
      </c>
      <c r="EC162" s="233" t="s">
        <v>3320</v>
      </c>
      <c r="ED162" s="233" t="s">
        <v>3320</v>
      </c>
      <c r="EE162" s="233" t="s">
        <v>3320</v>
      </c>
      <c r="EF162" s="233" t="s">
        <v>3320</v>
      </c>
      <c r="EG162" s="233" t="s">
        <v>3320</v>
      </c>
      <c r="EH162" s="233" t="s">
        <v>3320</v>
      </c>
      <c r="EI162" s="233" t="s">
        <v>3320</v>
      </c>
      <c r="EJ162" s="233" t="s">
        <v>3320</v>
      </c>
      <c r="EK162" s="233" t="s">
        <v>3320</v>
      </c>
      <c r="EL162" s="233" t="s">
        <v>3320</v>
      </c>
      <c r="EM162" s="233" t="s">
        <v>3320</v>
      </c>
      <c r="EN162" s="233" t="s">
        <v>3320</v>
      </c>
      <c r="EO162" s="233" t="s">
        <v>3320</v>
      </c>
      <c r="EP162" s="233" t="s">
        <v>3320</v>
      </c>
      <c r="EQ162" s="233" t="s">
        <v>3320</v>
      </c>
      <c r="ER162" s="233" t="s">
        <v>3320</v>
      </c>
      <c r="ES162" s="233" t="s">
        <v>3320</v>
      </c>
      <c r="ET162" s="233" t="s">
        <v>3320</v>
      </c>
      <c r="EU162" s="233" t="s">
        <v>3320</v>
      </c>
      <c r="EV162" s="233" t="s">
        <v>3320</v>
      </c>
      <c r="EW162" s="233" t="s">
        <v>3320</v>
      </c>
      <c r="EX162" s="233" t="s">
        <v>3320</v>
      </c>
      <c r="EY162" s="233" t="s">
        <v>3320</v>
      </c>
      <c r="EZ162" s="233" t="s">
        <v>3320</v>
      </c>
      <c r="FA162" s="233" t="s">
        <v>3320</v>
      </c>
      <c r="FB162" s="233" t="s">
        <v>3320</v>
      </c>
      <c r="FC162" s="233" t="s">
        <v>3320</v>
      </c>
      <c r="FD162" s="233" t="s">
        <v>3320</v>
      </c>
      <c r="FE162" s="233" t="s">
        <v>3320</v>
      </c>
      <c r="FF162" s="233" t="s">
        <v>3320</v>
      </c>
      <c r="FG162" s="233" t="s">
        <v>3320</v>
      </c>
      <c r="FH162" s="233" t="s">
        <v>3320</v>
      </c>
      <c r="FI162" s="233" t="s">
        <v>3320</v>
      </c>
      <c r="FJ162" s="233" t="s">
        <v>3320</v>
      </c>
      <c r="FK162" s="233" t="s">
        <v>3320</v>
      </c>
      <c r="FL162" s="233" t="s">
        <v>3320</v>
      </c>
      <c r="FM162" s="233" t="s">
        <v>3320</v>
      </c>
      <c r="FN162" s="240">
        <v>108486521</v>
      </c>
      <c r="FO162" s="232">
        <v>108</v>
      </c>
      <c r="FP162" s="233" t="s">
        <v>1214</v>
      </c>
      <c r="FQ162" s="233" t="s">
        <v>733</v>
      </c>
      <c r="FR162" s="233" t="s">
        <v>733</v>
      </c>
      <c r="FS162" s="233" t="s">
        <v>733</v>
      </c>
      <c r="FT162" s="233" t="s">
        <v>600</v>
      </c>
      <c r="FU162" s="233" t="s">
        <v>8985</v>
      </c>
      <c r="FV162" s="233" t="s">
        <v>8986</v>
      </c>
      <c r="FW162" s="241" t="s">
        <v>8983</v>
      </c>
      <c r="FX162" s="242">
        <v>115</v>
      </c>
      <c r="FY162" s="233" t="s">
        <v>8987</v>
      </c>
      <c r="FZ162" s="240">
        <v>97485021</v>
      </c>
      <c r="GA162" s="240">
        <v>13891489</v>
      </c>
      <c r="GB162" s="240">
        <v>2208</v>
      </c>
      <c r="GC162" s="232">
        <v>208</v>
      </c>
      <c r="GD162" s="233" t="s">
        <v>8988</v>
      </c>
      <c r="GE162" s="233" t="s">
        <v>733</v>
      </c>
      <c r="GF162" s="233" t="s">
        <v>733</v>
      </c>
      <c r="GG162" s="233" t="s">
        <v>8989</v>
      </c>
      <c r="GH162" s="233" t="s">
        <v>733</v>
      </c>
      <c r="GI162" s="233" t="s">
        <v>1214</v>
      </c>
      <c r="GJ162" s="233" t="s">
        <v>733</v>
      </c>
      <c r="GK162" s="233" t="s">
        <v>733</v>
      </c>
      <c r="GL162" s="233" t="s">
        <v>1214</v>
      </c>
      <c r="GM162" s="243" t="s">
        <v>5676</v>
      </c>
      <c r="GN162" s="233" t="s">
        <v>3320</v>
      </c>
      <c r="GO162" s="233" t="s">
        <v>733</v>
      </c>
      <c r="GP162" s="233" t="s">
        <v>5872</v>
      </c>
      <c r="GQ162" s="233" t="s">
        <v>733</v>
      </c>
      <c r="GR162" s="233" t="s">
        <v>5679</v>
      </c>
      <c r="GS162" s="233" t="s">
        <v>3320</v>
      </c>
      <c r="GT162" s="233" t="s">
        <v>3320</v>
      </c>
      <c r="GU162" s="232">
        <v>0.9</v>
      </c>
      <c r="GV162" s="233" t="s">
        <v>733</v>
      </c>
      <c r="GW162" s="233" t="s">
        <v>5679</v>
      </c>
      <c r="GX162" s="233" t="s">
        <v>8990</v>
      </c>
      <c r="GY162" s="233" t="s">
        <v>733</v>
      </c>
      <c r="GZ162" s="233" t="s">
        <v>3320</v>
      </c>
      <c r="HA162" s="233" t="s">
        <v>8991</v>
      </c>
      <c r="HB162" s="233" t="s">
        <v>8992</v>
      </c>
      <c r="HC162" s="233" t="s">
        <v>5683</v>
      </c>
      <c r="HD162" s="233" t="s">
        <v>5683</v>
      </c>
      <c r="HE162" s="233" t="s">
        <v>5683</v>
      </c>
      <c r="HF162" s="233" t="s">
        <v>733</v>
      </c>
      <c r="HG162" s="233" t="s">
        <v>1214</v>
      </c>
      <c r="HH162" s="244">
        <v>46079.383750000001</v>
      </c>
      <c r="HI162" s="244">
        <v>46083.829155092593</v>
      </c>
      <c r="HJ162" s="233" t="s">
        <v>5685</v>
      </c>
      <c r="HK162" s="233" t="s">
        <v>3320</v>
      </c>
      <c r="HL162" s="233" t="s">
        <v>3320</v>
      </c>
      <c r="HM162" s="233" t="s">
        <v>3320</v>
      </c>
      <c r="HN162" s="233" t="s">
        <v>3320</v>
      </c>
      <c r="HO162" s="233" t="s">
        <v>3320</v>
      </c>
      <c r="HP162" s="233" t="s">
        <v>3320</v>
      </c>
      <c r="HQ162" s="233" t="s">
        <v>3320</v>
      </c>
      <c r="HR162" s="233" t="s">
        <v>3320</v>
      </c>
      <c r="HS162" s="233" t="s">
        <v>3320</v>
      </c>
      <c r="HT162" s="233" t="s">
        <v>3320</v>
      </c>
      <c r="HU162" s="233" t="s">
        <v>3320</v>
      </c>
      <c r="HV162" s="233" t="s">
        <v>3320</v>
      </c>
      <c r="HW162" s="233" t="s">
        <v>3320</v>
      </c>
      <c r="HX162" s="233" t="s">
        <v>3320</v>
      </c>
      <c r="HY162" s="233" t="s">
        <v>3320</v>
      </c>
      <c r="HZ162" s="233" t="s">
        <v>3320</v>
      </c>
      <c r="IA162" s="233" t="s">
        <v>3320</v>
      </c>
      <c r="IB162" s="233" t="s">
        <v>3320</v>
      </c>
      <c r="IC162" s="233" t="s">
        <v>3320</v>
      </c>
      <c r="ID162" s="233" t="s">
        <v>3320</v>
      </c>
      <c r="IE162" s="233" t="s">
        <v>3320</v>
      </c>
      <c r="IF162" s="233" t="s">
        <v>3320</v>
      </c>
      <c r="IG162" s="233" t="s">
        <v>3320</v>
      </c>
      <c r="IH162" s="233" t="s">
        <v>3320</v>
      </c>
      <c r="II162" s="233" t="s">
        <v>3320</v>
      </c>
      <c r="IJ162" s="233" t="s">
        <v>3320</v>
      </c>
      <c r="IK162" s="233" t="s">
        <v>3320</v>
      </c>
      <c r="IL162" s="233" t="s">
        <v>3320</v>
      </c>
      <c r="IM162" s="233" t="s">
        <v>3320</v>
      </c>
      <c r="IN162" s="233" t="s">
        <v>3320</v>
      </c>
      <c r="IO162" s="233" t="s">
        <v>3320</v>
      </c>
      <c r="IP162" s="233" t="s">
        <v>3320</v>
      </c>
      <c r="IQ162" s="233" t="s">
        <v>3320</v>
      </c>
      <c r="IR162" s="233" t="s">
        <v>3320</v>
      </c>
      <c r="IS162" s="233" t="s">
        <v>3320</v>
      </c>
      <c r="IT162" s="233" t="s">
        <v>3320</v>
      </c>
      <c r="IU162" s="233" t="s">
        <v>3320</v>
      </c>
      <c r="IV162" s="233" t="s">
        <v>3320</v>
      </c>
      <c r="IW162" s="249" t="s">
        <v>8993</v>
      </c>
      <c r="IX162" s="250" t="s">
        <v>3320</v>
      </c>
      <c r="IY162" s="250" t="s">
        <v>3320</v>
      </c>
      <c r="IZ162" s="249" t="s">
        <v>5967</v>
      </c>
      <c r="JA162" s="235"/>
      <c r="JB162" s="233"/>
      <c r="JC162" s="233"/>
      <c r="JD162" s="233"/>
      <c r="JE162" s="235"/>
      <c r="JF162" s="232" t="s">
        <v>3320</v>
      </c>
      <c r="JG162" s="232" t="s">
        <v>3320</v>
      </c>
      <c r="JH162" s="232" t="s">
        <v>3320</v>
      </c>
      <c r="JI162" s="232" t="s">
        <v>3320</v>
      </c>
      <c r="JJ162" s="232" t="s">
        <v>3320</v>
      </c>
      <c r="JK162" s="233" t="s">
        <v>202</v>
      </c>
      <c r="JL162" s="235"/>
      <c r="JM162" s="235"/>
      <c r="JN162" s="235"/>
      <c r="JO162" s="232">
        <v>5</v>
      </c>
      <c r="JP162" s="232">
        <v>0</v>
      </c>
      <c r="JQ162" s="233"/>
      <c r="JR162" s="233"/>
      <c r="JS162" s="233"/>
      <c r="JT162" s="233"/>
      <c r="JU162" s="233"/>
      <c r="JV162" s="233"/>
      <c r="JW162" s="233"/>
      <c r="JX162" s="233"/>
      <c r="JY162" s="233"/>
      <c r="JZ162" s="233"/>
      <c r="KA162" s="233"/>
      <c r="KB162" s="233"/>
      <c r="KC162" s="233"/>
      <c r="KD162" s="233"/>
      <c r="KE162" s="233"/>
      <c r="KF162" s="233"/>
      <c r="KG162" s="233"/>
      <c r="KH162" s="233"/>
      <c r="KI162" s="233"/>
      <c r="KJ162" s="233"/>
      <c r="KK162" s="233"/>
      <c r="KL162" s="233"/>
      <c r="KM162" s="233"/>
      <c r="KN162" s="232" t="s">
        <v>3320</v>
      </c>
      <c r="KO162" s="232" t="s">
        <v>3320</v>
      </c>
      <c r="KP162" s="232" t="s">
        <v>3320</v>
      </c>
      <c r="KQ162" s="235"/>
      <c r="KR162" s="235"/>
      <c r="KS162" s="235"/>
      <c r="KT162" s="233"/>
      <c r="KU162" s="235"/>
      <c r="KV162" s="235"/>
      <c r="KW162" s="235"/>
      <c r="KX162" s="233"/>
      <c r="KY162" s="232">
        <v>89</v>
      </c>
      <c r="KZ162" s="236">
        <v>0</v>
      </c>
      <c r="LA162" s="235"/>
      <c r="LB162" s="232">
        <v>0</v>
      </c>
      <c r="LC162" s="233"/>
      <c r="LD162" s="235"/>
      <c r="LE162" s="235"/>
      <c r="LF162" s="235"/>
    </row>
    <row r="163" spans="1:318" ht="49.5" customHeight="1" thickBot="1">
      <c r="A163" s="231" t="s">
        <v>5638</v>
      </c>
      <c r="B163" s="232">
        <v>917</v>
      </c>
      <c r="C163" s="233" t="s">
        <v>8994</v>
      </c>
      <c r="D163" s="233" t="s">
        <v>8995</v>
      </c>
      <c r="E163" s="232">
        <v>917</v>
      </c>
      <c r="F163" s="235"/>
      <c r="G163" s="233" t="s">
        <v>5641</v>
      </c>
      <c r="H163" s="233" t="s">
        <v>525</v>
      </c>
      <c r="I163" s="234">
        <v>4</v>
      </c>
      <c r="J163" s="235"/>
      <c r="K163" s="234" t="s">
        <v>202</v>
      </c>
      <c r="L163" s="235"/>
      <c r="M163" s="234">
        <v>4</v>
      </c>
      <c r="N163" s="235"/>
      <c r="O163" s="235"/>
      <c r="P163" s="235"/>
      <c r="Q163" s="235"/>
      <c r="R163" s="234" t="s">
        <v>202</v>
      </c>
      <c r="S163" s="235"/>
      <c r="T163" s="235"/>
      <c r="U163" s="235"/>
      <c r="V163" s="233" t="s">
        <v>8996</v>
      </c>
      <c r="W163" s="233" t="s">
        <v>5643</v>
      </c>
      <c r="X163" s="232">
        <v>1</v>
      </c>
      <c r="Y163" s="232">
        <v>72</v>
      </c>
      <c r="Z163" s="236">
        <v>0</v>
      </c>
      <c r="AA163" s="236">
        <v>0</v>
      </c>
      <c r="AB163" s="232">
        <v>1</v>
      </c>
      <c r="AC163" s="233" t="s">
        <v>5644</v>
      </c>
      <c r="AD163" s="233" t="s">
        <v>5644</v>
      </c>
      <c r="AE163" s="234" t="s">
        <v>5645</v>
      </c>
      <c r="AF163" s="233" t="s">
        <v>5646</v>
      </c>
      <c r="AG163" s="234" t="s">
        <v>5645</v>
      </c>
      <c r="AH163" s="233" t="s">
        <v>520</v>
      </c>
      <c r="AI163" s="233" t="s">
        <v>525</v>
      </c>
      <c r="AJ163" s="233" t="s">
        <v>7542</v>
      </c>
      <c r="AK163" s="233" t="s">
        <v>5648</v>
      </c>
      <c r="AL163" s="233" t="s">
        <v>5649</v>
      </c>
      <c r="AM163" s="233" t="s">
        <v>5650</v>
      </c>
      <c r="AN163" s="233" t="s">
        <v>525</v>
      </c>
      <c r="AO163" s="233" t="s">
        <v>5651</v>
      </c>
      <c r="AP163" s="233" t="s">
        <v>5652</v>
      </c>
      <c r="AQ163" s="233" t="s">
        <v>5653</v>
      </c>
      <c r="AR163" s="233" t="s">
        <v>5654</v>
      </c>
      <c r="AS163" s="233" t="s">
        <v>5655</v>
      </c>
      <c r="AT163" s="233" t="s">
        <v>733</v>
      </c>
      <c r="AU163" s="233" t="s">
        <v>733</v>
      </c>
      <c r="AV163" s="233" t="s">
        <v>733</v>
      </c>
      <c r="AW163" s="233" t="s">
        <v>3320</v>
      </c>
      <c r="AX163" s="233" t="s">
        <v>5656</v>
      </c>
      <c r="AY163" s="233" t="s">
        <v>733</v>
      </c>
      <c r="AZ163" s="233" t="s">
        <v>5657</v>
      </c>
      <c r="BA163" s="233" t="s">
        <v>5658</v>
      </c>
      <c r="BB163" s="233" t="s">
        <v>5659</v>
      </c>
      <c r="BC163" s="233" t="s">
        <v>5660</v>
      </c>
      <c r="BD163" s="233" t="s">
        <v>5661</v>
      </c>
      <c r="BE163" s="233" t="s">
        <v>5662</v>
      </c>
      <c r="BF163" s="234" t="s">
        <v>1214</v>
      </c>
      <c r="BG163" s="233" t="s">
        <v>3320</v>
      </c>
      <c r="BH163" s="233" t="s">
        <v>7206</v>
      </c>
      <c r="BI163" s="233" t="s">
        <v>7206</v>
      </c>
      <c r="BJ163" s="233" t="s">
        <v>8382</v>
      </c>
      <c r="BK163" s="233" t="s">
        <v>8997</v>
      </c>
      <c r="BL163" s="234">
        <v>115</v>
      </c>
      <c r="BM163" s="233" t="s">
        <v>5665</v>
      </c>
      <c r="BN163" s="237">
        <v>47209</v>
      </c>
      <c r="BO163" s="232">
        <v>18</v>
      </c>
      <c r="BP163" s="232">
        <v>2029</v>
      </c>
      <c r="BQ163" s="232">
        <v>72</v>
      </c>
      <c r="BR163" s="234">
        <v>72</v>
      </c>
      <c r="BS163" s="233" t="s">
        <v>5666</v>
      </c>
      <c r="BT163" s="232">
        <v>413</v>
      </c>
      <c r="BU163" s="234">
        <v>248.2</v>
      </c>
      <c r="BV163" s="238">
        <v>0.39</v>
      </c>
      <c r="BW163" s="239" t="s">
        <v>202</v>
      </c>
      <c r="BX163" s="233" t="s">
        <v>733</v>
      </c>
      <c r="BY163" s="235"/>
      <c r="BZ163" s="232">
        <v>31.91</v>
      </c>
      <c r="CA163" s="233" t="s">
        <v>1214</v>
      </c>
      <c r="CB163" s="232">
        <v>650</v>
      </c>
      <c r="CC163" s="233" t="s">
        <v>5667</v>
      </c>
      <c r="CD163" s="233" t="s">
        <v>5668</v>
      </c>
      <c r="CE163" s="233" t="s">
        <v>3320</v>
      </c>
      <c r="CF163" s="233" t="s">
        <v>733</v>
      </c>
      <c r="CG163" s="233" t="s">
        <v>1214</v>
      </c>
      <c r="CH163" s="232">
        <v>2277</v>
      </c>
      <c r="CI163" s="232">
        <v>2117.6</v>
      </c>
      <c r="CJ163" s="233" t="s">
        <v>6022</v>
      </c>
      <c r="CK163" s="232">
        <v>365</v>
      </c>
      <c r="CL163" s="232">
        <v>90</v>
      </c>
      <c r="CM163" s="232">
        <v>98</v>
      </c>
      <c r="CN163" s="232">
        <v>25</v>
      </c>
      <c r="CO163" s="237">
        <v>46631</v>
      </c>
      <c r="CP163" s="232">
        <v>2027</v>
      </c>
      <c r="CQ163" s="232">
        <v>0.4</v>
      </c>
      <c r="CR163" s="232">
        <v>8</v>
      </c>
      <c r="CS163" s="233" t="s">
        <v>8998</v>
      </c>
      <c r="CT163" s="232">
        <v>837672</v>
      </c>
      <c r="CU163" s="233" t="s">
        <v>3320</v>
      </c>
      <c r="CV163" s="233" t="s">
        <v>3320</v>
      </c>
      <c r="CW163" s="233" t="s">
        <v>3320</v>
      </c>
      <c r="CX163" s="233" t="s">
        <v>3320</v>
      </c>
      <c r="CY163" s="233" t="s">
        <v>3320</v>
      </c>
      <c r="CZ163" s="233" t="s">
        <v>3320</v>
      </c>
      <c r="DA163" s="233" t="s">
        <v>3320</v>
      </c>
      <c r="DB163" s="233" t="s">
        <v>3320</v>
      </c>
      <c r="DC163" s="233" t="s">
        <v>3320</v>
      </c>
      <c r="DD163" s="233" t="s">
        <v>3320</v>
      </c>
      <c r="DE163" s="235"/>
      <c r="DF163" s="233" t="s">
        <v>3320</v>
      </c>
      <c r="DG163" s="233" t="s">
        <v>3320</v>
      </c>
      <c r="DH163" s="233" t="s">
        <v>3320</v>
      </c>
      <c r="DI163" s="233" t="s">
        <v>3320</v>
      </c>
      <c r="DJ163" s="233" t="s">
        <v>3320</v>
      </c>
      <c r="DK163" s="233" t="s">
        <v>3320</v>
      </c>
      <c r="DL163" s="235"/>
      <c r="DM163" s="233" t="s">
        <v>3320</v>
      </c>
      <c r="DN163" s="233" t="s">
        <v>3320</v>
      </c>
      <c r="DO163" s="233" t="s">
        <v>3320</v>
      </c>
      <c r="DP163" s="235"/>
      <c r="DQ163" s="233" t="s">
        <v>3320</v>
      </c>
      <c r="DR163" s="233" t="s">
        <v>3320</v>
      </c>
      <c r="DS163" s="233" t="s">
        <v>3320</v>
      </c>
      <c r="DT163" s="233" t="s">
        <v>3320</v>
      </c>
      <c r="DU163" s="233" t="s">
        <v>3320</v>
      </c>
      <c r="DV163" s="233" t="s">
        <v>3320</v>
      </c>
      <c r="DW163" s="233" t="s">
        <v>3320</v>
      </c>
      <c r="DX163" s="233" t="s">
        <v>3320</v>
      </c>
      <c r="DY163" s="233" t="s">
        <v>3320</v>
      </c>
      <c r="DZ163" s="233" t="s">
        <v>3320</v>
      </c>
      <c r="EA163" s="233" t="s">
        <v>3320</v>
      </c>
      <c r="EB163" s="233" t="s">
        <v>3320</v>
      </c>
      <c r="EC163" s="233" t="s">
        <v>3320</v>
      </c>
      <c r="ED163" s="233" t="s">
        <v>3320</v>
      </c>
      <c r="EE163" s="233" t="s">
        <v>3320</v>
      </c>
      <c r="EF163" s="233" t="s">
        <v>3320</v>
      </c>
      <c r="EG163" s="233" t="s">
        <v>3320</v>
      </c>
      <c r="EH163" s="233" t="s">
        <v>3320</v>
      </c>
      <c r="EI163" s="233" t="s">
        <v>3320</v>
      </c>
      <c r="EJ163" s="233" t="s">
        <v>3320</v>
      </c>
      <c r="EK163" s="233" t="s">
        <v>3320</v>
      </c>
      <c r="EL163" s="233" t="s">
        <v>3320</v>
      </c>
      <c r="EM163" s="233" t="s">
        <v>3320</v>
      </c>
      <c r="EN163" s="233" t="s">
        <v>3320</v>
      </c>
      <c r="EO163" s="233" t="s">
        <v>3320</v>
      </c>
      <c r="EP163" s="233" t="s">
        <v>3320</v>
      </c>
      <c r="EQ163" s="233" t="s">
        <v>3320</v>
      </c>
      <c r="ER163" s="233" t="s">
        <v>3320</v>
      </c>
      <c r="ES163" s="233" t="s">
        <v>3320</v>
      </c>
      <c r="ET163" s="233" t="s">
        <v>3320</v>
      </c>
      <c r="EU163" s="233" t="s">
        <v>3320</v>
      </c>
      <c r="EV163" s="233" t="s">
        <v>3320</v>
      </c>
      <c r="EW163" s="233" t="s">
        <v>3320</v>
      </c>
      <c r="EX163" s="233" t="s">
        <v>3320</v>
      </c>
      <c r="EY163" s="233" t="s">
        <v>3320</v>
      </c>
      <c r="EZ163" s="233" t="s">
        <v>3320</v>
      </c>
      <c r="FA163" s="233" t="s">
        <v>3320</v>
      </c>
      <c r="FB163" s="233" t="s">
        <v>3320</v>
      </c>
      <c r="FC163" s="233" t="s">
        <v>3320</v>
      </c>
      <c r="FD163" s="233" t="s">
        <v>3320</v>
      </c>
      <c r="FE163" s="233" t="s">
        <v>3320</v>
      </c>
      <c r="FF163" s="233" t="s">
        <v>3320</v>
      </c>
      <c r="FG163" s="233" t="s">
        <v>3320</v>
      </c>
      <c r="FH163" s="233" t="s">
        <v>3320</v>
      </c>
      <c r="FI163" s="233" t="s">
        <v>3320</v>
      </c>
      <c r="FJ163" s="233" t="s">
        <v>3320</v>
      </c>
      <c r="FK163" s="233" t="s">
        <v>3320</v>
      </c>
      <c r="FL163" s="233" t="s">
        <v>3320</v>
      </c>
      <c r="FM163" s="233" t="s">
        <v>3320</v>
      </c>
      <c r="FN163" s="240">
        <v>83767200</v>
      </c>
      <c r="FO163" s="232">
        <v>84</v>
      </c>
      <c r="FP163" s="233" t="s">
        <v>1214</v>
      </c>
      <c r="FQ163" s="233" t="s">
        <v>733</v>
      </c>
      <c r="FR163" s="233" t="s">
        <v>733</v>
      </c>
      <c r="FS163" s="233" t="s">
        <v>733</v>
      </c>
      <c r="FT163" s="233" t="s">
        <v>2923</v>
      </c>
      <c r="FU163" s="233" t="s">
        <v>8999</v>
      </c>
      <c r="FV163" s="233" t="s">
        <v>9000</v>
      </c>
      <c r="FW163" s="241" t="s">
        <v>8997</v>
      </c>
      <c r="FX163" s="242">
        <v>115</v>
      </c>
      <c r="FY163" s="233" t="s">
        <v>9001</v>
      </c>
      <c r="FZ163" s="240">
        <v>83767200</v>
      </c>
      <c r="GA163" s="240">
        <v>10000000</v>
      </c>
      <c r="GB163" s="240">
        <v>1358</v>
      </c>
      <c r="GC163" s="240">
        <v>44417</v>
      </c>
      <c r="GD163" s="233" t="s">
        <v>9002</v>
      </c>
      <c r="GE163" s="233" t="s">
        <v>1214</v>
      </c>
      <c r="GF163" s="233" t="s">
        <v>1214</v>
      </c>
      <c r="GG163" s="233" t="s">
        <v>5675</v>
      </c>
      <c r="GH163" s="233" t="s">
        <v>1214</v>
      </c>
      <c r="GI163" s="233" t="s">
        <v>1214</v>
      </c>
      <c r="GJ163" s="233" t="s">
        <v>1214</v>
      </c>
      <c r="GK163" s="233" t="s">
        <v>1214</v>
      </c>
      <c r="GL163" s="233" t="s">
        <v>1214</v>
      </c>
      <c r="GM163" s="243" t="s">
        <v>5676</v>
      </c>
      <c r="GN163" s="233" t="s">
        <v>3320</v>
      </c>
      <c r="GO163" s="233" t="s">
        <v>733</v>
      </c>
      <c r="GP163" s="233" t="s">
        <v>5721</v>
      </c>
      <c r="GQ163" s="233" t="s">
        <v>733</v>
      </c>
      <c r="GR163" s="233" t="s">
        <v>5679</v>
      </c>
      <c r="GS163" s="233" t="s">
        <v>3320</v>
      </c>
      <c r="GT163" s="233" t="s">
        <v>3320</v>
      </c>
      <c r="GU163" s="232">
        <v>0.6</v>
      </c>
      <c r="GV163" s="233" t="s">
        <v>733</v>
      </c>
      <c r="GW163" s="233" t="s">
        <v>5679</v>
      </c>
      <c r="GX163" s="233" t="s">
        <v>9003</v>
      </c>
      <c r="GY163" s="233" t="s">
        <v>733</v>
      </c>
      <c r="GZ163" s="233" t="s">
        <v>3320</v>
      </c>
      <c r="HA163" s="233" t="s">
        <v>9004</v>
      </c>
      <c r="HB163" s="233" t="s">
        <v>9005</v>
      </c>
      <c r="HC163" s="233" t="s">
        <v>5683</v>
      </c>
      <c r="HD163" s="233" t="s">
        <v>5684</v>
      </c>
      <c r="HE163" s="233" t="s">
        <v>5684</v>
      </c>
      <c r="HF163" s="233" t="s">
        <v>733</v>
      </c>
      <c r="HG163" s="233" t="s">
        <v>1214</v>
      </c>
      <c r="HH163" s="244">
        <v>46079.93377314815</v>
      </c>
      <c r="HI163" s="244">
        <v>46083.803599537037</v>
      </c>
      <c r="HJ163" s="233" t="s">
        <v>5685</v>
      </c>
      <c r="HK163" s="233" t="s">
        <v>3320</v>
      </c>
      <c r="HL163" s="233" t="s">
        <v>3320</v>
      </c>
      <c r="HM163" s="233" t="s">
        <v>3320</v>
      </c>
      <c r="HN163" s="233" t="s">
        <v>3320</v>
      </c>
      <c r="HO163" s="233" t="s">
        <v>3320</v>
      </c>
      <c r="HP163" s="233" t="s">
        <v>3320</v>
      </c>
      <c r="HQ163" s="233" t="s">
        <v>3320</v>
      </c>
      <c r="HR163" s="233" t="s">
        <v>3320</v>
      </c>
      <c r="HS163" s="233" t="s">
        <v>3320</v>
      </c>
      <c r="HT163" s="233" t="s">
        <v>3320</v>
      </c>
      <c r="HU163" s="233" t="s">
        <v>3320</v>
      </c>
      <c r="HV163" s="233" t="s">
        <v>3320</v>
      </c>
      <c r="HW163" s="233" t="s">
        <v>3320</v>
      </c>
      <c r="HX163" s="233" t="s">
        <v>3320</v>
      </c>
      <c r="HY163" s="233" t="s">
        <v>3320</v>
      </c>
      <c r="HZ163" s="233" t="s">
        <v>3320</v>
      </c>
      <c r="IA163" s="233" t="s">
        <v>3320</v>
      </c>
      <c r="IB163" s="233" t="s">
        <v>3320</v>
      </c>
      <c r="IC163" s="233" t="s">
        <v>3320</v>
      </c>
      <c r="ID163" s="233" t="s">
        <v>3320</v>
      </c>
      <c r="IE163" s="233" t="s">
        <v>3320</v>
      </c>
      <c r="IF163" s="233" t="s">
        <v>3320</v>
      </c>
      <c r="IG163" s="233" t="s">
        <v>3320</v>
      </c>
      <c r="IH163" s="233" t="s">
        <v>3320</v>
      </c>
      <c r="II163" s="233" t="s">
        <v>3320</v>
      </c>
      <c r="IJ163" s="233" t="s">
        <v>3320</v>
      </c>
      <c r="IK163" s="233" t="s">
        <v>3320</v>
      </c>
      <c r="IL163" s="233" t="s">
        <v>3320</v>
      </c>
      <c r="IM163" s="233" t="s">
        <v>3320</v>
      </c>
      <c r="IN163" s="233" t="s">
        <v>3320</v>
      </c>
      <c r="IO163" s="233" t="s">
        <v>3320</v>
      </c>
      <c r="IP163" s="233" t="s">
        <v>3320</v>
      </c>
      <c r="IQ163" s="233" t="s">
        <v>3320</v>
      </c>
      <c r="IR163" s="233" t="s">
        <v>3320</v>
      </c>
      <c r="IS163" s="233" t="s">
        <v>3320</v>
      </c>
      <c r="IT163" s="233" t="s">
        <v>3320</v>
      </c>
      <c r="IU163" s="233" t="s">
        <v>3320</v>
      </c>
      <c r="IV163" s="233" t="s">
        <v>3320</v>
      </c>
      <c r="IW163" s="234" t="s">
        <v>85</v>
      </c>
      <c r="IX163" s="234" t="s">
        <v>9006</v>
      </c>
      <c r="IY163" s="234" t="s">
        <v>5810</v>
      </c>
      <c r="IZ163" s="234" t="s">
        <v>5810</v>
      </c>
      <c r="JA163" s="235"/>
      <c r="JB163" s="233"/>
      <c r="JC163" s="233"/>
      <c r="JD163" s="233"/>
      <c r="JE163" s="235"/>
      <c r="JF163" s="232" t="s">
        <v>3320</v>
      </c>
      <c r="JG163" s="232" t="s">
        <v>3320</v>
      </c>
      <c r="JH163" s="232" t="s">
        <v>3320</v>
      </c>
      <c r="JI163" s="232" t="s">
        <v>3320</v>
      </c>
      <c r="JJ163" s="232" t="s">
        <v>3320</v>
      </c>
      <c r="JK163" s="233" t="s">
        <v>202</v>
      </c>
      <c r="JL163" s="235"/>
      <c r="JM163" s="235"/>
      <c r="JN163" s="235"/>
      <c r="JO163" s="232">
        <v>5</v>
      </c>
      <c r="JP163" s="232">
        <v>0</v>
      </c>
      <c r="JQ163" s="233"/>
      <c r="JR163" s="233"/>
      <c r="JS163" s="233"/>
      <c r="JT163" s="233"/>
      <c r="JU163" s="233"/>
      <c r="JV163" s="233"/>
      <c r="JW163" s="233"/>
      <c r="JX163" s="233"/>
      <c r="JY163" s="233"/>
      <c r="JZ163" s="233"/>
      <c r="KA163" s="233"/>
      <c r="KB163" s="233"/>
      <c r="KC163" s="233"/>
      <c r="KD163" s="233"/>
      <c r="KE163" s="233"/>
      <c r="KF163" s="233"/>
      <c r="KG163" s="233"/>
      <c r="KH163" s="233"/>
      <c r="KI163" s="233"/>
      <c r="KJ163" s="233"/>
      <c r="KK163" s="233"/>
      <c r="KL163" s="233"/>
      <c r="KM163" s="233"/>
      <c r="KN163" s="232" t="s">
        <v>3320</v>
      </c>
      <c r="KO163" s="232" t="s">
        <v>3320</v>
      </c>
      <c r="KP163" s="232" t="s">
        <v>3320</v>
      </c>
      <c r="KQ163" s="235"/>
      <c r="KR163" s="235"/>
      <c r="KS163" s="235"/>
      <c r="KT163" s="233"/>
      <c r="KU163" s="235"/>
      <c r="KV163" s="235"/>
      <c r="KW163" s="235"/>
      <c r="KX163" s="233"/>
      <c r="KY163" s="232">
        <v>72</v>
      </c>
      <c r="KZ163" s="236">
        <v>0</v>
      </c>
      <c r="LA163" s="235"/>
      <c r="LB163" s="232">
        <v>0</v>
      </c>
      <c r="LC163" s="233"/>
      <c r="LD163" s="235"/>
      <c r="LE163" s="235"/>
      <c r="LF163" s="235"/>
    </row>
    <row r="164" spans="1:318" ht="49.5" customHeight="1" thickBot="1">
      <c r="A164" s="231" t="s">
        <v>5638</v>
      </c>
      <c r="B164" s="232">
        <v>830</v>
      </c>
      <c r="C164" s="233" t="s">
        <v>9007</v>
      </c>
      <c r="D164" s="233" t="s">
        <v>9008</v>
      </c>
      <c r="E164" s="232">
        <v>830</v>
      </c>
      <c r="F164" s="235"/>
      <c r="G164" s="233" t="s">
        <v>669</v>
      </c>
      <c r="H164" s="233" t="s">
        <v>9009</v>
      </c>
      <c r="I164" s="234">
        <v>4</v>
      </c>
      <c r="J164" s="235"/>
      <c r="K164" s="234" t="s">
        <v>202</v>
      </c>
      <c r="L164" s="235"/>
      <c r="M164" s="234">
        <v>4</v>
      </c>
      <c r="N164" s="235"/>
      <c r="O164" s="235"/>
      <c r="P164" s="235"/>
      <c r="Q164" s="235"/>
      <c r="R164" s="234" t="s">
        <v>202</v>
      </c>
      <c r="S164" s="235"/>
      <c r="T164" s="235"/>
      <c r="U164" s="235"/>
      <c r="V164" s="233" t="s">
        <v>9010</v>
      </c>
      <c r="W164" s="233" t="s">
        <v>5643</v>
      </c>
      <c r="X164" s="232">
        <v>1</v>
      </c>
      <c r="Y164" s="232">
        <v>4.9000000000000004</v>
      </c>
      <c r="Z164" s="236">
        <v>0</v>
      </c>
      <c r="AA164" s="236">
        <v>0</v>
      </c>
      <c r="AB164" s="232">
        <v>1</v>
      </c>
      <c r="AC164" s="233" t="s">
        <v>9011</v>
      </c>
      <c r="AD164" s="233" t="s">
        <v>4468</v>
      </c>
      <c r="AE164" s="234" t="s">
        <v>5645</v>
      </c>
      <c r="AF164" s="233" t="s">
        <v>5646</v>
      </c>
      <c r="AG164" s="234" t="s">
        <v>5645</v>
      </c>
      <c r="AH164" s="233" t="s">
        <v>9011</v>
      </c>
      <c r="AI164" s="233" t="s">
        <v>9012</v>
      </c>
      <c r="AJ164" s="233" t="s">
        <v>5698</v>
      </c>
      <c r="AK164" s="233" t="s">
        <v>5698</v>
      </c>
      <c r="AL164" s="233" t="s">
        <v>9013</v>
      </c>
      <c r="AM164" s="233" t="s">
        <v>9014</v>
      </c>
      <c r="AN164" s="233" t="s">
        <v>3320</v>
      </c>
      <c r="AO164" s="233" t="s">
        <v>9015</v>
      </c>
      <c r="AP164" s="233" t="s">
        <v>9016</v>
      </c>
      <c r="AQ164" s="233" t="s">
        <v>8665</v>
      </c>
      <c r="AR164" s="233" t="s">
        <v>8666</v>
      </c>
      <c r="AS164" s="233" t="s">
        <v>8667</v>
      </c>
      <c r="AT164" s="233" t="s">
        <v>733</v>
      </c>
      <c r="AU164" s="233" t="s">
        <v>733</v>
      </c>
      <c r="AV164" s="233" t="s">
        <v>733</v>
      </c>
      <c r="AW164" s="233" t="s">
        <v>3320</v>
      </c>
      <c r="AX164" s="233" t="s">
        <v>9017</v>
      </c>
      <c r="AY164" s="233" t="s">
        <v>733</v>
      </c>
      <c r="AZ164" s="233" t="s">
        <v>8669</v>
      </c>
      <c r="BA164" s="233" t="s">
        <v>9018</v>
      </c>
      <c r="BB164" s="233" t="s">
        <v>8671</v>
      </c>
      <c r="BC164" s="233" t="s">
        <v>9019</v>
      </c>
      <c r="BD164" s="233" t="s">
        <v>9020</v>
      </c>
      <c r="BE164" s="233" t="s">
        <v>9021</v>
      </c>
      <c r="BF164" s="234" t="s">
        <v>1214</v>
      </c>
      <c r="BG164" s="233" t="s">
        <v>3320</v>
      </c>
      <c r="BH164" s="233" t="s">
        <v>5801</v>
      </c>
      <c r="BI164" s="233" t="s">
        <v>5801</v>
      </c>
      <c r="BJ164" s="233" t="s">
        <v>9022</v>
      </c>
      <c r="BK164" s="233" t="s">
        <v>9023</v>
      </c>
      <c r="BL164" s="234">
        <v>230</v>
      </c>
      <c r="BM164" s="233" t="s">
        <v>5665</v>
      </c>
      <c r="BN164" s="237">
        <v>46600</v>
      </c>
      <c r="BO164" s="232">
        <v>9</v>
      </c>
      <c r="BP164" s="232">
        <v>2027</v>
      </c>
      <c r="BQ164" s="232">
        <v>4.9000000000000004</v>
      </c>
      <c r="BR164" s="234">
        <v>4.9000000000000004</v>
      </c>
      <c r="BS164" s="233" t="s">
        <v>5666</v>
      </c>
      <c r="BT164" s="232">
        <v>10368</v>
      </c>
      <c r="BU164" s="234">
        <v>11.63</v>
      </c>
      <c r="BV164" s="238">
        <v>0.27</v>
      </c>
      <c r="BW164" s="239" t="s">
        <v>910</v>
      </c>
      <c r="BX164" s="233" t="s">
        <v>733</v>
      </c>
      <c r="BY164" s="235"/>
      <c r="BZ164" s="232">
        <v>26.7</v>
      </c>
      <c r="CA164" s="233" t="s">
        <v>1214</v>
      </c>
      <c r="CB164" s="232">
        <v>650</v>
      </c>
      <c r="CC164" s="233" t="s">
        <v>5800</v>
      </c>
      <c r="CD164" s="233" t="s">
        <v>5668</v>
      </c>
      <c r="CE164" s="233" t="s">
        <v>3320</v>
      </c>
      <c r="CF164" s="233" t="s">
        <v>1214</v>
      </c>
      <c r="CG164" s="233" t="s">
        <v>733</v>
      </c>
      <c r="CH164" s="232">
        <v>1.72</v>
      </c>
      <c r="CI164" s="232">
        <v>1.64</v>
      </c>
      <c r="CJ164" s="233" t="s">
        <v>9024</v>
      </c>
      <c r="CK164" s="232">
        <v>365</v>
      </c>
      <c r="CL164" s="232">
        <v>90</v>
      </c>
      <c r="CM164" s="232">
        <v>98.5</v>
      </c>
      <c r="CN164" s="232">
        <v>25</v>
      </c>
      <c r="CO164" s="237">
        <v>46327</v>
      </c>
      <c r="CP164" s="232">
        <v>2026</v>
      </c>
      <c r="CQ164" s="232">
        <v>1.6</v>
      </c>
      <c r="CR164" s="232">
        <v>8</v>
      </c>
      <c r="CS164" s="233" t="s">
        <v>9025</v>
      </c>
      <c r="CT164" s="232">
        <v>1400000</v>
      </c>
      <c r="CU164" s="233" t="s">
        <v>3320</v>
      </c>
      <c r="CV164" s="233" t="s">
        <v>3320</v>
      </c>
      <c r="CW164" s="233" t="s">
        <v>3320</v>
      </c>
      <c r="CX164" s="233" t="s">
        <v>3320</v>
      </c>
      <c r="CY164" s="233" t="s">
        <v>3320</v>
      </c>
      <c r="CZ164" s="233" t="s">
        <v>3320</v>
      </c>
      <c r="DA164" s="233" t="s">
        <v>3320</v>
      </c>
      <c r="DB164" s="233" t="s">
        <v>3320</v>
      </c>
      <c r="DC164" s="233" t="s">
        <v>3320</v>
      </c>
      <c r="DD164" s="233" t="s">
        <v>3320</v>
      </c>
      <c r="DE164" s="235"/>
      <c r="DF164" s="233" t="s">
        <v>3320</v>
      </c>
      <c r="DG164" s="233" t="s">
        <v>3320</v>
      </c>
      <c r="DH164" s="233" t="s">
        <v>3320</v>
      </c>
      <c r="DI164" s="233" t="s">
        <v>3320</v>
      </c>
      <c r="DJ164" s="233" t="s">
        <v>3320</v>
      </c>
      <c r="DK164" s="233" t="s">
        <v>3320</v>
      </c>
      <c r="DL164" s="235"/>
      <c r="DM164" s="233" t="s">
        <v>3320</v>
      </c>
      <c r="DN164" s="233" t="s">
        <v>3320</v>
      </c>
      <c r="DO164" s="233" t="s">
        <v>3320</v>
      </c>
      <c r="DP164" s="235"/>
      <c r="DQ164" s="233" t="s">
        <v>3320</v>
      </c>
      <c r="DR164" s="233" t="s">
        <v>3320</v>
      </c>
      <c r="DS164" s="233" t="s">
        <v>3320</v>
      </c>
      <c r="DT164" s="233" t="s">
        <v>3320</v>
      </c>
      <c r="DU164" s="233" t="s">
        <v>3320</v>
      </c>
      <c r="DV164" s="233" t="s">
        <v>3320</v>
      </c>
      <c r="DW164" s="233" t="s">
        <v>3320</v>
      </c>
      <c r="DX164" s="233" t="s">
        <v>3320</v>
      </c>
      <c r="DY164" s="233" t="s">
        <v>3320</v>
      </c>
      <c r="DZ164" s="233" t="s">
        <v>3320</v>
      </c>
      <c r="EA164" s="233" t="s">
        <v>3320</v>
      </c>
      <c r="EB164" s="233" t="s">
        <v>3320</v>
      </c>
      <c r="EC164" s="233" t="s">
        <v>3320</v>
      </c>
      <c r="ED164" s="233" t="s">
        <v>3320</v>
      </c>
      <c r="EE164" s="233" t="s">
        <v>3320</v>
      </c>
      <c r="EF164" s="233" t="s">
        <v>3320</v>
      </c>
      <c r="EG164" s="233" t="s">
        <v>3320</v>
      </c>
      <c r="EH164" s="233" t="s">
        <v>3320</v>
      </c>
      <c r="EI164" s="233" t="s">
        <v>3320</v>
      </c>
      <c r="EJ164" s="233" t="s">
        <v>3320</v>
      </c>
      <c r="EK164" s="233" t="s">
        <v>3320</v>
      </c>
      <c r="EL164" s="233" t="s">
        <v>3320</v>
      </c>
      <c r="EM164" s="233" t="s">
        <v>3320</v>
      </c>
      <c r="EN164" s="233" t="s">
        <v>3320</v>
      </c>
      <c r="EO164" s="233" t="s">
        <v>3320</v>
      </c>
      <c r="EP164" s="233" t="s">
        <v>3320</v>
      </c>
      <c r="EQ164" s="233" t="s">
        <v>3320</v>
      </c>
      <c r="ER164" s="233" t="s">
        <v>3320</v>
      </c>
      <c r="ES164" s="233" t="s">
        <v>3320</v>
      </c>
      <c r="ET164" s="233" t="s">
        <v>3320</v>
      </c>
      <c r="EU164" s="233" t="s">
        <v>3320</v>
      </c>
      <c r="EV164" s="233" t="s">
        <v>3320</v>
      </c>
      <c r="EW164" s="233" t="s">
        <v>3320</v>
      </c>
      <c r="EX164" s="233" t="s">
        <v>3320</v>
      </c>
      <c r="EY164" s="233" t="s">
        <v>3320</v>
      </c>
      <c r="EZ164" s="233" t="s">
        <v>3320</v>
      </c>
      <c r="FA164" s="233" t="s">
        <v>3320</v>
      </c>
      <c r="FB164" s="233" t="s">
        <v>3320</v>
      </c>
      <c r="FC164" s="233" t="s">
        <v>3320</v>
      </c>
      <c r="FD164" s="233" t="s">
        <v>3320</v>
      </c>
      <c r="FE164" s="233" t="s">
        <v>3320</v>
      </c>
      <c r="FF164" s="233" t="s">
        <v>3320</v>
      </c>
      <c r="FG164" s="233" t="s">
        <v>3320</v>
      </c>
      <c r="FH164" s="233" t="s">
        <v>3320</v>
      </c>
      <c r="FI164" s="233" t="s">
        <v>3320</v>
      </c>
      <c r="FJ164" s="233" t="s">
        <v>3320</v>
      </c>
      <c r="FK164" s="233" t="s">
        <v>3320</v>
      </c>
      <c r="FL164" s="233" t="s">
        <v>3320</v>
      </c>
      <c r="FM164" s="233" t="s">
        <v>3320</v>
      </c>
      <c r="FN164" s="240">
        <v>7000000</v>
      </c>
      <c r="FO164" s="232">
        <v>7</v>
      </c>
      <c r="FP164" s="233" t="s">
        <v>733</v>
      </c>
      <c r="FQ164" s="233" t="s">
        <v>733</v>
      </c>
      <c r="FR164" s="233" t="s">
        <v>733</v>
      </c>
      <c r="FS164" s="233" t="s">
        <v>733</v>
      </c>
      <c r="FT164" s="233" t="s">
        <v>9026</v>
      </c>
      <c r="FU164" s="233" t="s">
        <v>9027</v>
      </c>
      <c r="FV164" s="233" t="s">
        <v>9028</v>
      </c>
      <c r="FW164" s="241" t="s">
        <v>9023</v>
      </c>
      <c r="FX164" s="242">
        <v>230</v>
      </c>
      <c r="FY164" s="233" t="s">
        <v>9029</v>
      </c>
      <c r="FZ164" s="240">
        <v>7000000</v>
      </c>
      <c r="GA164" s="240">
        <v>1200000</v>
      </c>
      <c r="GB164" s="232">
        <v>893</v>
      </c>
      <c r="GC164" s="232">
        <v>219</v>
      </c>
      <c r="GD164" s="233" t="s">
        <v>9030</v>
      </c>
      <c r="GE164" s="233" t="s">
        <v>733</v>
      </c>
      <c r="GF164" s="233" t="s">
        <v>733</v>
      </c>
      <c r="GG164" s="233" t="s">
        <v>9031</v>
      </c>
      <c r="GH164" s="233" t="s">
        <v>733</v>
      </c>
      <c r="GI164" s="233" t="s">
        <v>733</v>
      </c>
      <c r="GJ164" s="233" t="s">
        <v>733</v>
      </c>
      <c r="GK164" s="233" t="s">
        <v>733</v>
      </c>
      <c r="GL164" s="233" t="s">
        <v>733</v>
      </c>
      <c r="GM164" s="243" t="s">
        <v>5676</v>
      </c>
      <c r="GN164" s="233" t="s">
        <v>3320</v>
      </c>
      <c r="GO164" s="233" t="s">
        <v>733</v>
      </c>
      <c r="GP164" s="233" t="s">
        <v>5872</v>
      </c>
      <c r="GQ164" s="233" t="s">
        <v>1214</v>
      </c>
      <c r="GR164" s="233" t="s">
        <v>1214</v>
      </c>
      <c r="GS164" s="233" t="s">
        <v>3320</v>
      </c>
      <c r="GT164" s="233" t="s">
        <v>3320</v>
      </c>
      <c r="GU164" s="232">
        <v>0</v>
      </c>
      <c r="GV164" s="233" t="s">
        <v>1214</v>
      </c>
      <c r="GW164" s="233" t="s">
        <v>1214</v>
      </c>
      <c r="GX164" s="233" t="s">
        <v>3320</v>
      </c>
      <c r="GY164" s="233" t="s">
        <v>1214</v>
      </c>
      <c r="GZ164" s="233" t="s">
        <v>3320</v>
      </c>
      <c r="HA164" s="233" t="s">
        <v>9032</v>
      </c>
      <c r="HB164" s="233" t="s">
        <v>9033</v>
      </c>
      <c r="HC164" s="233" t="s">
        <v>3320</v>
      </c>
      <c r="HD164" s="233" t="s">
        <v>3320</v>
      </c>
      <c r="HE164" s="233" t="s">
        <v>3320</v>
      </c>
      <c r="HF164" s="233" t="s">
        <v>5759</v>
      </c>
      <c r="HG164" s="233" t="s">
        <v>1214</v>
      </c>
      <c r="HH164" s="244">
        <v>46079.516516203701</v>
      </c>
      <c r="HI164" s="244">
        <v>46083.779907407406</v>
      </c>
      <c r="HJ164" s="233" t="s">
        <v>5685</v>
      </c>
      <c r="HK164" s="233" t="s">
        <v>3320</v>
      </c>
      <c r="HL164" s="233" t="s">
        <v>3320</v>
      </c>
      <c r="HM164" s="233" t="s">
        <v>3320</v>
      </c>
      <c r="HN164" s="233" t="s">
        <v>3320</v>
      </c>
      <c r="HO164" s="233" t="s">
        <v>3320</v>
      </c>
      <c r="HP164" s="233" t="s">
        <v>3320</v>
      </c>
      <c r="HQ164" s="233" t="s">
        <v>3320</v>
      </c>
      <c r="HR164" s="233" t="s">
        <v>3320</v>
      </c>
      <c r="HS164" s="233" t="s">
        <v>3320</v>
      </c>
      <c r="HT164" s="233" t="s">
        <v>3320</v>
      </c>
      <c r="HU164" s="233" t="s">
        <v>3320</v>
      </c>
      <c r="HV164" s="233" t="s">
        <v>3320</v>
      </c>
      <c r="HW164" s="233" t="s">
        <v>3320</v>
      </c>
      <c r="HX164" s="233" t="s">
        <v>3320</v>
      </c>
      <c r="HY164" s="233" t="s">
        <v>3320</v>
      </c>
      <c r="HZ164" s="233" t="s">
        <v>3320</v>
      </c>
      <c r="IA164" s="233" t="s">
        <v>3320</v>
      </c>
      <c r="IB164" s="233" t="s">
        <v>3320</v>
      </c>
      <c r="IC164" s="233" t="s">
        <v>3320</v>
      </c>
      <c r="ID164" s="233" t="s">
        <v>3320</v>
      </c>
      <c r="IE164" s="233" t="s">
        <v>3320</v>
      </c>
      <c r="IF164" s="233" t="s">
        <v>3320</v>
      </c>
      <c r="IG164" s="233" t="s">
        <v>3320</v>
      </c>
      <c r="IH164" s="233" t="s">
        <v>3320</v>
      </c>
      <c r="II164" s="233" t="s">
        <v>3320</v>
      </c>
      <c r="IJ164" s="233" t="s">
        <v>3320</v>
      </c>
      <c r="IK164" s="233" t="s">
        <v>3320</v>
      </c>
      <c r="IL164" s="233" t="s">
        <v>3320</v>
      </c>
      <c r="IM164" s="233" t="s">
        <v>3320</v>
      </c>
      <c r="IN164" s="233" t="s">
        <v>3320</v>
      </c>
      <c r="IO164" s="233" t="s">
        <v>3320</v>
      </c>
      <c r="IP164" s="233" t="s">
        <v>3320</v>
      </c>
      <c r="IQ164" s="233" t="s">
        <v>3320</v>
      </c>
      <c r="IR164" s="233" t="s">
        <v>3320</v>
      </c>
      <c r="IS164" s="233" t="s">
        <v>3320</v>
      </c>
      <c r="IT164" s="233" t="s">
        <v>3320</v>
      </c>
      <c r="IU164" s="233" t="s">
        <v>3320</v>
      </c>
      <c r="IV164" s="233" t="s">
        <v>3320</v>
      </c>
      <c r="IW164" s="233" t="s">
        <v>5773</v>
      </c>
      <c r="IX164" s="234" t="s">
        <v>5774</v>
      </c>
      <c r="IY164" s="234" t="s">
        <v>5774</v>
      </c>
      <c r="IZ164" s="235"/>
      <c r="JA164" s="235"/>
      <c r="JB164" s="233"/>
      <c r="JC164" s="233"/>
      <c r="JD164" s="233"/>
      <c r="JE164" s="235"/>
      <c r="JF164" s="232" t="s">
        <v>3320</v>
      </c>
      <c r="JG164" s="232" t="s">
        <v>3320</v>
      </c>
      <c r="JH164" s="232" t="s">
        <v>3320</v>
      </c>
      <c r="JI164" s="232" t="s">
        <v>3320</v>
      </c>
      <c r="JJ164" s="232" t="s">
        <v>3320</v>
      </c>
      <c r="JK164" s="233" t="s">
        <v>202</v>
      </c>
      <c r="JL164" s="235"/>
      <c r="JM164" s="235"/>
      <c r="JN164" s="235"/>
      <c r="JO164" s="232">
        <v>7</v>
      </c>
      <c r="JP164" s="232">
        <v>0</v>
      </c>
      <c r="JQ164" s="233"/>
      <c r="JR164" s="233"/>
      <c r="JS164" s="233"/>
      <c r="JT164" s="233"/>
      <c r="JU164" s="233"/>
      <c r="JV164" s="233"/>
      <c r="JW164" s="233"/>
      <c r="JX164" s="233"/>
      <c r="JY164" s="233"/>
      <c r="JZ164" s="233"/>
      <c r="KA164" s="233"/>
      <c r="KB164" s="233"/>
      <c r="KC164" s="233"/>
      <c r="KD164" s="233"/>
      <c r="KE164" s="233"/>
      <c r="KF164" s="233"/>
      <c r="KG164" s="233"/>
      <c r="KH164" s="233"/>
      <c r="KI164" s="233"/>
      <c r="KJ164" s="233"/>
      <c r="KK164" s="233"/>
      <c r="KL164" s="233"/>
      <c r="KM164" s="233"/>
      <c r="KN164" s="232" t="s">
        <v>3320</v>
      </c>
      <c r="KO164" s="232" t="s">
        <v>3320</v>
      </c>
      <c r="KP164" s="232" t="s">
        <v>3320</v>
      </c>
      <c r="KQ164" s="235"/>
      <c r="KR164" s="235"/>
      <c r="KS164" s="235"/>
      <c r="KT164" s="233"/>
      <c r="KU164" s="235"/>
      <c r="KV164" s="235"/>
      <c r="KW164" s="235"/>
      <c r="KX164" s="233"/>
      <c r="KY164" s="232">
        <v>4.9000000000000004</v>
      </c>
      <c r="KZ164" s="236">
        <v>0</v>
      </c>
      <c r="LA164" s="235"/>
      <c r="LB164" s="232">
        <v>0</v>
      </c>
      <c r="LC164" s="233"/>
      <c r="LD164" s="235"/>
      <c r="LE164" s="235"/>
      <c r="LF164" s="235"/>
    </row>
    <row r="165" spans="1:318" ht="49.5" customHeight="1" thickBot="1">
      <c r="A165" s="231" t="s">
        <v>5638</v>
      </c>
      <c r="B165" s="232">
        <v>907</v>
      </c>
      <c r="C165" s="233" t="s">
        <v>9034</v>
      </c>
      <c r="D165" s="233" t="s">
        <v>9035</v>
      </c>
      <c r="E165" s="232">
        <v>907</v>
      </c>
      <c r="F165" s="235"/>
      <c r="G165" s="233" t="s">
        <v>813</v>
      </c>
      <c r="H165" s="233" t="s">
        <v>5914</v>
      </c>
      <c r="I165" s="234">
        <v>4</v>
      </c>
      <c r="J165" s="235"/>
      <c r="K165" s="234" t="s">
        <v>202</v>
      </c>
      <c r="L165" s="235"/>
      <c r="M165" s="234">
        <v>4</v>
      </c>
      <c r="N165" s="235"/>
      <c r="O165" s="235"/>
      <c r="P165" s="235"/>
      <c r="Q165" s="235"/>
      <c r="R165" s="234" t="s">
        <v>202</v>
      </c>
      <c r="S165" s="235"/>
      <c r="T165" s="235"/>
      <c r="U165" s="235"/>
      <c r="V165" s="233" t="s">
        <v>9036</v>
      </c>
      <c r="W165" s="233" t="s">
        <v>5916</v>
      </c>
      <c r="X165" s="232">
        <v>1.5</v>
      </c>
      <c r="Y165" s="232">
        <v>388.5</v>
      </c>
      <c r="Z165" s="236">
        <v>0</v>
      </c>
      <c r="AA165" s="236">
        <v>0</v>
      </c>
      <c r="AB165" s="232">
        <v>1</v>
      </c>
      <c r="AC165" s="233" t="s">
        <v>5917</v>
      </c>
      <c r="AD165" s="233" t="s">
        <v>5917</v>
      </c>
      <c r="AE165" s="234" t="s">
        <v>5645</v>
      </c>
      <c r="AF165" s="233" t="s">
        <v>5646</v>
      </c>
      <c r="AG165" s="234" t="s">
        <v>5645</v>
      </c>
      <c r="AH165" s="233" t="s">
        <v>5918</v>
      </c>
      <c r="AI165" s="233" t="s">
        <v>5919</v>
      </c>
      <c r="AJ165" s="233" t="s">
        <v>5920</v>
      </c>
      <c r="AK165" s="233" t="s">
        <v>5698</v>
      </c>
      <c r="AL165" s="233" t="s">
        <v>5921</v>
      </c>
      <c r="AM165" s="233" t="s">
        <v>5922</v>
      </c>
      <c r="AN165" s="233" t="s">
        <v>3320</v>
      </c>
      <c r="AO165" s="233" t="s">
        <v>5923</v>
      </c>
      <c r="AP165" s="233" t="s">
        <v>5698</v>
      </c>
      <c r="AQ165" s="233" t="s">
        <v>5924</v>
      </c>
      <c r="AR165" s="233" t="s">
        <v>5925</v>
      </c>
      <c r="AS165" s="233" t="s">
        <v>5926</v>
      </c>
      <c r="AT165" s="233" t="s">
        <v>733</v>
      </c>
      <c r="AU165" s="233" t="s">
        <v>733</v>
      </c>
      <c r="AV165" s="233" t="s">
        <v>733</v>
      </c>
      <c r="AW165" s="233" t="s">
        <v>3320</v>
      </c>
      <c r="AX165" s="233" t="s">
        <v>5927</v>
      </c>
      <c r="AY165" s="233" t="s">
        <v>733</v>
      </c>
      <c r="AZ165" s="233" t="s">
        <v>5928</v>
      </c>
      <c r="BA165" s="233" t="s">
        <v>5929</v>
      </c>
      <c r="BB165" s="233" t="s">
        <v>5930</v>
      </c>
      <c r="BC165" s="233" t="s">
        <v>5931</v>
      </c>
      <c r="BD165" s="233" t="s">
        <v>5932</v>
      </c>
      <c r="BE165" s="233" t="s">
        <v>5933</v>
      </c>
      <c r="BF165" s="234" t="s">
        <v>1214</v>
      </c>
      <c r="BG165" s="233" t="s">
        <v>3320</v>
      </c>
      <c r="BH165" s="233" t="s">
        <v>2043</v>
      </c>
      <c r="BI165" s="233" t="s">
        <v>2043</v>
      </c>
      <c r="BJ165" s="233" t="s">
        <v>5934</v>
      </c>
      <c r="BK165" s="233" t="s">
        <v>5942</v>
      </c>
      <c r="BL165" s="234">
        <v>400</v>
      </c>
      <c r="BM165" s="233" t="s">
        <v>5936</v>
      </c>
      <c r="BN165" s="237">
        <v>47234</v>
      </c>
      <c r="BO165" s="232">
        <v>24</v>
      </c>
      <c r="BP165" s="232">
        <v>2029</v>
      </c>
      <c r="BQ165" s="232">
        <v>259</v>
      </c>
      <c r="BR165" s="234">
        <v>259</v>
      </c>
      <c r="BS165" s="233" t="s">
        <v>5666</v>
      </c>
      <c r="BT165" s="232">
        <v>37</v>
      </c>
      <c r="BU165" s="234">
        <v>930.22</v>
      </c>
      <c r="BV165" s="238">
        <v>0.41</v>
      </c>
      <c r="BW165" s="239" t="s">
        <v>910</v>
      </c>
      <c r="BX165" s="233" t="s">
        <v>733</v>
      </c>
      <c r="BY165" s="235"/>
      <c r="BZ165" s="233" t="s">
        <v>3320</v>
      </c>
      <c r="CA165" s="233" t="s">
        <v>3320</v>
      </c>
      <c r="CB165" s="233" t="s">
        <v>3320</v>
      </c>
      <c r="CC165" s="233" t="s">
        <v>3320</v>
      </c>
      <c r="CD165" s="233" t="s">
        <v>3320</v>
      </c>
      <c r="CE165" s="233" t="s">
        <v>3320</v>
      </c>
      <c r="CF165" s="233" t="s">
        <v>3320</v>
      </c>
      <c r="CG165" s="233" t="s">
        <v>3320</v>
      </c>
      <c r="CH165" s="233" t="s">
        <v>3320</v>
      </c>
      <c r="CI165" s="233" t="s">
        <v>3320</v>
      </c>
      <c r="CJ165" s="235"/>
      <c r="CK165" s="233" t="s">
        <v>3320</v>
      </c>
      <c r="CL165" s="233" t="s">
        <v>3320</v>
      </c>
      <c r="CM165" s="233" t="s">
        <v>3320</v>
      </c>
      <c r="CN165" s="233" t="s">
        <v>3320</v>
      </c>
      <c r="CO165" s="233" t="s">
        <v>3320</v>
      </c>
      <c r="CP165" s="235"/>
      <c r="CQ165" s="233" t="s">
        <v>3320</v>
      </c>
      <c r="CR165" s="233" t="s">
        <v>3320</v>
      </c>
      <c r="CS165" s="233" t="s">
        <v>3320</v>
      </c>
      <c r="CT165" s="233" t="s">
        <v>3320</v>
      </c>
      <c r="CU165" s="232">
        <v>7</v>
      </c>
      <c r="CV165" s="232">
        <v>12.5</v>
      </c>
      <c r="CW165" s="233" t="s">
        <v>733</v>
      </c>
      <c r="CX165" s="233" t="s">
        <v>5937</v>
      </c>
      <c r="CY165" s="232">
        <v>0.41</v>
      </c>
      <c r="CZ165" s="233" t="s">
        <v>1214</v>
      </c>
      <c r="DA165" s="233" t="s">
        <v>733</v>
      </c>
      <c r="DB165" s="233" t="s">
        <v>733</v>
      </c>
      <c r="DC165" s="232">
        <v>3591.6</v>
      </c>
      <c r="DD165" s="232">
        <v>2976.88</v>
      </c>
      <c r="DE165" s="233" t="s">
        <v>5938</v>
      </c>
      <c r="DF165" s="232">
        <v>365</v>
      </c>
      <c r="DG165" s="232">
        <v>0.82</v>
      </c>
      <c r="DH165" s="232">
        <v>98</v>
      </c>
      <c r="DI165" s="232">
        <v>25</v>
      </c>
      <c r="DJ165" s="237">
        <v>46265</v>
      </c>
      <c r="DK165" s="232">
        <v>1.31</v>
      </c>
      <c r="DL165" s="232">
        <v>2026</v>
      </c>
      <c r="DM165" s="232">
        <v>59</v>
      </c>
      <c r="DN165" s="233" t="s">
        <v>7561</v>
      </c>
      <c r="DO165" s="232">
        <v>11493000</v>
      </c>
      <c r="DP165" s="235"/>
      <c r="DQ165" s="233" t="s">
        <v>3320</v>
      </c>
      <c r="DR165" s="233" t="s">
        <v>3320</v>
      </c>
      <c r="DS165" s="233" t="s">
        <v>3320</v>
      </c>
      <c r="DT165" s="233" t="s">
        <v>3320</v>
      </c>
      <c r="DU165" s="233" t="s">
        <v>3320</v>
      </c>
      <c r="DV165" s="233" t="s">
        <v>3320</v>
      </c>
      <c r="DW165" s="233" t="s">
        <v>3320</v>
      </c>
      <c r="DX165" s="233" t="s">
        <v>3320</v>
      </c>
      <c r="DY165" s="233" t="s">
        <v>3320</v>
      </c>
      <c r="DZ165" s="233" t="s">
        <v>3320</v>
      </c>
      <c r="EA165" s="233" t="s">
        <v>3320</v>
      </c>
      <c r="EB165" s="233" t="s">
        <v>3320</v>
      </c>
      <c r="EC165" s="233" t="s">
        <v>3320</v>
      </c>
      <c r="ED165" s="233" t="s">
        <v>3320</v>
      </c>
      <c r="EE165" s="233" t="s">
        <v>3320</v>
      </c>
      <c r="EF165" s="233" t="s">
        <v>3320</v>
      </c>
      <c r="EG165" s="233" t="s">
        <v>3320</v>
      </c>
      <c r="EH165" s="233" t="s">
        <v>3320</v>
      </c>
      <c r="EI165" s="233" t="s">
        <v>3320</v>
      </c>
      <c r="EJ165" s="233" t="s">
        <v>3320</v>
      </c>
      <c r="EK165" s="233" t="s">
        <v>3320</v>
      </c>
      <c r="EL165" s="233" t="s">
        <v>3320</v>
      </c>
      <c r="EM165" s="233" t="s">
        <v>3320</v>
      </c>
      <c r="EN165" s="233" t="s">
        <v>3320</v>
      </c>
      <c r="EO165" s="233" t="s">
        <v>3320</v>
      </c>
      <c r="EP165" s="233" t="s">
        <v>3320</v>
      </c>
      <c r="EQ165" s="233" t="s">
        <v>3320</v>
      </c>
      <c r="ER165" s="233" t="s">
        <v>3320</v>
      </c>
      <c r="ES165" s="233" t="s">
        <v>3320</v>
      </c>
      <c r="ET165" s="233" t="s">
        <v>3320</v>
      </c>
      <c r="EU165" s="233" t="s">
        <v>3320</v>
      </c>
      <c r="EV165" s="233" t="s">
        <v>3320</v>
      </c>
      <c r="EW165" s="233" t="s">
        <v>3320</v>
      </c>
      <c r="EX165" s="233" t="s">
        <v>3320</v>
      </c>
      <c r="EY165" s="233" t="s">
        <v>3320</v>
      </c>
      <c r="EZ165" s="233" t="s">
        <v>3320</v>
      </c>
      <c r="FA165" s="233" t="s">
        <v>3320</v>
      </c>
      <c r="FB165" s="233" t="s">
        <v>3320</v>
      </c>
      <c r="FC165" s="233" t="s">
        <v>3320</v>
      </c>
      <c r="FD165" s="233" t="s">
        <v>3320</v>
      </c>
      <c r="FE165" s="233" t="s">
        <v>3320</v>
      </c>
      <c r="FF165" s="233" t="s">
        <v>3320</v>
      </c>
      <c r="FG165" s="233" t="s">
        <v>3320</v>
      </c>
      <c r="FH165" s="233" t="s">
        <v>3320</v>
      </c>
      <c r="FI165" s="233" t="s">
        <v>3320</v>
      </c>
      <c r="FJ165" s="233" t="s">
        <v>3320</v>
      </c>
      <c r="FK165" s="233" t="s">
        <v>3320</v>
      </c>
      <c r="FL165" s="233" t="s">
        <v>3320</v>
      </c>
      <c r="FM165" s="233" t="s">
        <v>3320</v>
      </c>
      <c r="FN165" s="240">
        <v>404456071</v>
      </c>
      <c r="FO165" s="232">
        <v>404</v>
      </c>
      <c r="FP165" s="233" t="s">
        <v>1214</v>
      </c>
      <c r="FQ165" s="233" t="s">
        <v>733</v>
      </c>
      <c r="FR165" s="233" t="s">
        <v>733</v>
      </c>
      <c r="FS165" s="233" t="s">
        <v>733</v>
      </c>
      <c r="FT165" s="233" t="s">
        <v>791</v>
      </c>
      <c r="FU165" s="233" t="s">
        <v>5940</v>
      </c>
      <c r="FV165" s="233" t="s">
        <v>5941</v>
      </c>
      <c r="FW165" s="241" t="s">
        <v>5942</v>
      </c>
      <c r="FX165" s="242">
        <v>400</v>
      </c>
      <c r="FY165" s="233" t="s">
        <v>9037</v>
      </c>
      <c r="FZ165" s="240">
        <v>404456071</v>
      </c>
      <c r="GA165" s="240">
        <v>30192350</v>
      </c>
      <c r="GB165" s="240">
        <v>1675</v>
      </c>
      <c r="GC165" s="232">
        <v>964</v>
      </c>
      <c r="GD165" s="233" t="s">
        <v>5944</v>
      </c>
      <c r="GE165" s="233" t="s">
        <v>733</v>
      </c>
      <c r="GF165" s="233" t="s">
        <v>733</v>
      </c>
      <c r="GG165" s="233" t="s">
        <v>9038</v>
      </c>
      <c r="GH165" s="233" t="s">
        <v>733</v>
      </c>
      <c r="GI165" s="233" t="s">
        <v>1214</v>
      </c>
      <c r="GJ165" s="233" t="s">
        <v>733</v>
      </c>
      <c r="GK165" s="233" t="s">
        <v>733</v>
      </c>
      <c r="GL165" s="233" t="s">
        <v>733</v>
      </c>
      <c r="GM165" s="243" t="s">
        <v>5676</v>
      </c>
      <c r="GN165" s="233" t="s">
        <v>3320</v>
      </c>
      <c r="GO165" s="233" t="s">
        <v>733</v>
      </c>
      <c r="GP165" s="233" t="s">
        <v>5721</v>
      </c>
      <c r="GQ165" s="233" t="s">
        <v>733</v>
      </c>
      <c r="GR165" s="233" t="s">
        <v>5946</v>
      </c>
      <c r="GS165" s="233" t="s">
        <v>5947</v>
      </c>
      <c r="GT165" s="233" t="s">
        <v>3320</v>
      </c>
      <c r="GU165" s="232">
        <v>0.1</v>
      </c>
      <c r="GV165" s="233" t="s">
        <v>733</v>
      </c>
      <c r="GW165" s="233" t="s">
        <v>5948</v>
      </c>
      <c r="GX165" s="233" t="s">
        <v>5949</v>
      </c>
      <c r="GY165" s="233" t="s">
        <v>733</v>
      </c>
      <c r="GZ165" s="233" t="s">
        <v>3320</v>
      </c>
      <c r="HA165" s="233" t="s">
        <v>9039</v>
      </c>
      <c r="HB165" s="233" t="s">
        <v>9040</v>
      </c>
      <c r="HC165" s="233" t="s">
        <v>5952</v>
      </c>
      <c r="HD165" s="233" t="s">
        <v>5684</v>
      </c>
      <c r="HE165" s="233" t="s">
        <v>5684</v>
      </c>
      <c r="HF165" s="233" t="s">
        <v>733</v>
      </c>
      <c r="HG165" s="233" t="s">
        <v>1214</v>
      </c>
      <c r="HH165" s="244">
        <v>46079.874548611115</v>
      </c>
      <c r="HI165" s="244">
        <v>46083.762488425928</v>
      </c>
      <c r="HJ165" s="233" t="s">
        <v>5685</v>
      </c>
      <c r="HK165" s="233" t="s">
        <v>3320</v>
      </c>
      <c r="HL165" s="233" t="s">
        <v>3320</v>
      </c>
      <c r="HM165" s="233" t="s">
        <v>3320</v>
      </c>
      <c r="HN165" s="233" t="s">
        <v>3320</v>
      </c>
      <c r="HO165" s="233" t="s">
        <v>3320</v>
      </c>
      <c r="HP165" s="233" t="s">
        <v>3320</v>
      </c>
      <c r="HQ165" s="233" t="s">
        <v>3320</v>
      </c>
      <c r="HR165" s="233" t="s">
        <v>3320</v>
      </c>
      <c r="HS165" s="233" t="s">
        <v>3320</v>
      </c>
      <c r="HT165" s="233" t="s">
        <v>3320</v>
      </c>
      <c r="HU165" s="233" t="s">
        <v>3320</v>
      </c>
      <c r="HV165" s="233" t="s">
        <v>3320</v>
      </c>
      <c r="HW165" s="233" t="s">
        <v>3320</v>
      </c>
      <c r="HX165" s="233" t="s">
        <v>3320</v>
      </c>
      <c r="HY165" s="233" t="s">
        <v>3320</v>
      </c>
      <c r="HZ165" s="233" t="s">
        <v>3320</v>
      </c>
      <c r="IA165" s="233" t="s">
        <v>3320</v>
      </c>
      <c r="IB165" s="233" t="s">
        <v>3320</v>
      </c>
      <c r="IC165" s="233" t="s">
        <v>3320</v>
      </c>
      <c r="ID165" s="233" t="s">
        <v>3320</v>
      </c>
      <c r="IE165" s="233" t="s">
        <v>3320</v>
      </c>
      <c r="IF165" s="233" t="s">
        <v>3320</v>
      </c>
      <c r="IG165" s="233" t="s">
        <v>3320</v>
      </c>
      <c r="IH165" s="233" t="s">
        <v>3320</v>
      </c>
      <c r="II165" s="233" t="s">
        <v>3320</v>
      </c>
      <c r="IJ165" s="233" t="s">
        <v>3320</v>
      </c>
      <c r="IK165" s="233" t="s">
        <v>3320</v>
      </c>
      <c r="IL165" s="233" t="s">
        <v>3320</v>
      </c>
      <c r="IM165" s="233" t="s">
        <v>3320</v>
      </c>
      <c r="IN165" s="233" t="s">
        <v>3320</v>
      </c>
      <c r="IO165" s="233" t="s">
        <v>3320</v>
      </c>
      <c r="IP165" s="233" t="s">
        <v>3320</v>
      </c>
      <c r="IQ165" s="233" t="s">
        <v>3320</v>
      </c>
      <c r="IR165" s="233" t="s">
        <v>3320</v>
      </c>
      <c r="IS165" s="233" t="s">
        <v>3320</v>
      </c>
      <c r="IT165" s="233" t="s">
        <v>3320</v>
      </c>
      <c r="IU165" s="233" t="s">
        <v>3320</v>
      </c>
      <c r="IV165" s="233" t="s">
        <v>3320</v>
      </c>
      <c r="IW165" s="233" t="s">
        <v>375</v>
      </c>
      <c r="IX165" s="234" t="s">
        <v>5774</v>
      </c>
      <c r="IY165" s="234" t="s">
        <v>5774</v>
      </c>
      <c r="IZ165" s="233" t="s">
        <v>5775</v>
      </c>
      <c r="JA165" s="235"/>
      <c r="JB165" s="233"/>
      <c r="JC165" s="233"/>
      <c r="JD165" s="233"/>
      <c r="JE165" s="235"/>
      <c r="JF165" s="232" t="s">
        <v>3320</v>
      </c>
      <c r="JG165" s="232" t="s">
        <v>3320</v>
      </c>
      <c r="JH165" s="232" t="s">
        <v>3320</v>
      </c>
      <c r="JI165" s="232" t="s">
        <v>3320</v>
      </c>
      <c r="JJ165" s="232" t="s">
        <v>3320</v>
      </c>
      <c r="JK165" s="233" t="s">
        <v>202</v>
      </c>
      <c r="JL165" s="235"/>
      <c r="JM165" s="235"/>
      <c r="JN165" s="235"/>
      <c r="JO165" s="232">
        <v>2</v>
      </c>
      <c r="JP165" s="232">
        <v>0</v>
      </c>
      <c r="JQ165" s="233"/>
      <c r="JR165" s="233"/>
      <c r="JS165" s="233"/>
      <c r="JT165" s="233"/>
      <c r="JU165" s="233"/>
      <c r="JV165" s="233"/>
      <c r="JW165" s="233"/>
      <c r="JX165" s="233"/>
      <c r="JY165" s="233"/>
      <c r="JZ165" s="233"/>
      <c r="KA165" s="233"/>
      <c r="KB165" s="233"/>
      <c r="KC165" s="233"/>
      <c r="KD165" s="233"/>
      <c r="KE165" s="233"/>
      <c r="KF165" s="233"/>
      <c r="KG165" s="233"/>
      <c r="KH165" s="233"/>
      <c r="KI165" s="233"/>
      <c r="KJ165" s="233"/>
      <c r="KK165" s="233"/>
      <c r="KL165" s="233"/>
      <c r="KM165" s="233"/>
      <c r="KN165" s="232" t="s">
        <v>3320</v>
      </c>
      <c r="KO165" s="232" t="s">
        <v>3320</v>
      </c>
      <c r="KP165" s="232" t="s">
        <v>3320</v>
      </c>
      <c r="KQ165" s="235"/>
      <c r="KR165" s="235"/>
      <c r="KS165" s="235"/>
      <c r="KT165" s="233"/>
      <c r="KU165" s="235"/>
      <c r="KV165" s="235"/>
      <c r="KW165" s="235"/>
      <c r="KX165" s="233"/>
      <c r="KY165" s="232">
        <v>388.5</v>
      </c>
      <c r="KZ165" s="236">
        <v>0</v>
      </c>
      <c r="LA165" s="235"/>
      <c r="LB165" s="232">
        <v>0</v>
      </c>
      <c r="LC165" s="233"/>
      <c r="LD165" s="235"/>
      <c r="LE165" s="235"/>
      <c r="LF165" s="235"/>
    </row>
    <row r="166" spans="1:318" ht="49.5" customHeight="1" thickBot="1">
      <c r="A166" s="231" t="s">
        <v>5638</v>
      </c>
      <c r="B166" s="232">
        <v>824</v>
      </c>
      <c r="C166" s="233" t="s">
        <v>9041</v>
      </c>
      <c r="D166" s="233" t="s">
        <v>9042</v>
      </c>
      <c r="E166" s="232">
        <v>824</v>
      </c>
      <c r="F166" s="235"/>
      <c r="G166" s="233" t="s">
        <v>5641</v>
      </c>
      <c r="H166" s="233" t="s">
        <v>525</v>
      </c>
      <c r="I166" s="234">
        <v>1</v>
      </c>
      <c r="J166" s="235"/>
      <c r="K166" s="234" t="s">
        <v>202</v>
      </c>
      <c r="L166" s="235"/>
      <c r="M166" s="234">
        <v>1</v>
      </c>
      <c r="N166" s="235"/>
      <c r="O166" s="235"/>
      <c r="P166" s="235"/>
      <c r="Q166" s="235"/>
      <c r="R166" s="234" t="s">
        <v>202</v>
      </c>
      <c r="S166" s="235"/>
      <c r="T166" s="235"/>
      <c r="U166" s="235"/>
      <c r="V166" s="233" t="s">
        <v>9043</v>
      </c>
      <c r="W166" s="233" t="s">
        <v>5643</v>
      </c>
      <c r="X166" s="232">
        <v>1</v>
      </c>
      <c r="Y166" s="232">
        <v>52</v>
      </c>
      <c r="Z166" s="236">
        <v>0</v>
      </c>
      <c r="AA166" s="236">
        <v>0</v>
      </c>
      <c r="AB166" s="232">
        <v>1</v>
      </c>
      <c r="AC166" s="233" t="s">
        <v>5644</v>
      </c>
      <c r="AD166" s="233" t="s">
        <v>5644</v>
      </c>
      <c r="AE166" s="234" t="s">
        <v>5645</v>
      </c>
      <c r="AF166" s="233" t="s">
        <v>5646</v>
      </c>
      <c r="AG166" s="234" t="s">
        <v>5645</v>
      </c>
      <c r="AH166" s="233" t="s">
        <v>8482</v>
      </c>
      <c r="AI166" s="233" t="s">
        <v>525</v>
      </c>
      <c r="AJ166" s="233" t="s">
        <v>7542</v>
      </c>
      <c r="AK166" s="233" t="s">
        <v>5648</v>
      </c>
      <c r="AL166" s="233" t="s">
        <v>5649</v>
      </c>
      <c r="AM166" s="233" t="s">
        <v>5650</v>
      </c>
      <c r="AN166" s="233" t="s">
        <v>525</v>
      </c>
      <c r="AO166" s="233" t="s">
        <v>5651</v>
      </c>
      <c r="AP166" s="233" t="s">
        <v>5652</v>
      </c>
      <c r="AQ166" s="233" t="s">
        <v>5653</v>
      </c>
      <c r="AR166" s="233" t="s">
        <v>5654</v>
      </c>
      <c r="AS166" s="233" t="s">
        <v>5655</v>
      </c>
      <c r="AT166" s="233" t="s">
        <v>733</v>
      </c>
      <c r="AU166" s="233" t="s">
        <v>733</v>
      </c>
      <c r="AV166" s="233" t="s">
        <v>733</v>
      </c>
      <c r="AW166" s="233" t="s">
        <v>3320</v>
      </c>
      <c r="AX166" s="233" t="s">
        <v>5656</v>
      </c>
      <c r="AY166" s="233" t="s">
        <v>733</v>
      </c>
      <c r="AZ166" s="233" t="s">
        <v>5657</v>
      </c>
      <c r="BA166" s="233" t="s">
        <v>5658</v>
      </c>
      <c r="BB166" s="233" t="s">
        <v>5659</v>
      </c>
      <c r="BC166" s="233" t="s">
        <v>5660</v>
      </c>
      <c r="BD166" s="233" t="s">
        <v>5661</v>
      </c>
      <c r="BE166" s="233" t="s">
        <v>5662</v>
      </c>
      <c r="BF166" s="234" t="s">
        <v>1214</v>
      </c>
      <c r="BG166" s="233" t="s">
        <v>3320</v>
      </c>
      <c r="BH166" s="233" t="s">
        <v>5747</v>
      </c>
      <c r="BI166" s="233" t="s">
        <v>5747</v>
      </c>
      <c r="BJ166" s="233" t="s">
        <v>1264</v>
      </c>
      <c r="BK166" s="233" t="s">
        <v>9044</v>
      </c>
      <c r="BL166" s="234">
        <v>115</v>
      </c>
      <c r="BM166" s="233" t="s">
        <v>5665</v>
      </c>
      <c r="BN166" s="237">
        <v>46935</v>
      </c>
      <c r="BO166" s="232">
        <v>18</v>
      </c>
      <c r="BP166" s="232">
        <v>2028</v>
      </c>
      <c r="BQ166" s="232">
        <v>52</v>
      </c>
      <c r="BR166" s="234">
        <v>52</v>
      </c>
      <c r="BS166" s="233" t="s">
        <v>5666</v>
      </c>
      <c r="BT166" s="232">
        <v>272</v>
      </c>
      <c r="BU166" s="234">
        <v>128.4</v>
      </c>
      <c r="BV166" s="238">
        <v>0.28000000000000003</v>
      </c>
      <c r="BW166" s="239" t="s">
        <v>910</v>
      </c>
      <c r="BX166" s="233" t="s">
        <v>733</v>
      </c>
      <c r="BY166" s="233" t="s">
        <v>910</v>
      </c>
      <c r="BZ166" s="232">
        <v>25.06</v>
      </c>
      <c r="CA166" s="233" t="s">
        <v>1214</v>
      </c>
      <c r="CB166" s="232">
        <v>650</v>
      </c>
      <c r="CC166" s="233" t="s">
        <v>5667</v>
      </c>
      <c r="CD166" s="233" t="s">
        <v>5668</v>
      </c>
      <c r="CE166" s="233" t="s">
        <v>3320</v>
      </c>
      <c r="CF166" s="233" t="s">
        <v>733</v>
      </c>
      <c r="CG166" s="233" t="s">
        <v>1214</v>
      </c>
      <c r="CH166" s="232">
        <v>1866</v>
      </c>
      <c r="CI166" s="232">
        <v>1735.4</v>
      </c>
      <c r="CJ166" s="233" t="s">
        <v>7367</v>
      </c>
      <c r="CK166" s="232">
        <v>365</v>
      </c>
      <c r="CL166" s="232">
        <v>90</v>
      </c>
      <c r="CM166" s="232">
        <v>98</v>
      </c>
      <c r="CN166" s="232">
        <v>25</v>
      </c>
      <c r="CO166" s="237">
        <v>46387</v>
      </c>
      <c r="CP166" s="232">
        <v>2026</v>
      </c>
      <c r="CQ166" s="232">
        <v>0.4</v>
      </c>
      <c r="CR166" s="232">
        <v>8</v>
      </c>
      <c r="CS166" s="233" t="s">
        <v>9045</v>
      </c>
      <c r="CT166" s="232">
        <v>588288</v>
      </c>
      <c r="CU166" s="233" t="s">
        <v>3320</v>
      </c>
      <c r="CV166" s="233" t="s">
        <v>3320</v>
      </c>
      <c r="CW166" s="233" t="s">
        <v>3320</v>
      </c>
      <c r="CX166" s="233" t="s">
        <v>3320</v>
      </c>
      <c r="CY166" s="233" t="s">
        <v>3320</v>
      </c>
      <c r="CZ166" s="233" t="s">
        <v>3320</v>
      </c>
      <c r="DA166" s="233" t="s">
        <v>3320</v>
      </c>
      <c r="DB166" s="233" t="s">
        <v>3320</v>
      </c>
      <c r="DC166" s="233" t="s">
        <v>3320</v>
      </c>
      <c r="DD166" s="233" t="s">
        <v>3320</v>
      </c>
      <c r="DE166" s="235"/>
      <c r="DF166" s="233" t="s">
        <v>3320</v>
      </c>
      <c r="DG166" s="233" t="s">
        <v>3320</v>
      </c>
      <c r="DH166" s="233" t="s">
        <v>3320</v>
      </c>
      <c r="DI166" s="233" t="s">
        <v>3320</v>
      </c>
      <c r="DJ166" s="233" t="s">
        <v>3320</v>
      </c>
      <c r="DK166" s="233" t="s">
        <v>3320</v>
      </c>
      <c r="DL166" s="235"/>
      <c r="DM166" s="233" t="s">
        <v>3320</v>
      </c>
      <c r="DN166" s="233" t="s">
        <v>3320</v>
      </c>
      <c r="DO166" s="233" t="s">
        <v>3320</v>
      </c>
      <c r="DP166" s="235"/>
      <c r="DQ166" s="233" t="s">
        <v>3320</v>
      </c>
      <c r="DR166" s="233" t="s">
        <v>3320</v>
      </c>
      <c r="DS166" s="233" t="s">
        <v>3320</v>
      </c>
      <c r="DT166" s="233" t="s">
        <v>3320</v>
      </c>
      <c r="DU166" s="233" t="s">
        <v>3320</v>
      </c>
      <c r="DV166" s="233" t="s">
        <v>3320</v>
      </c>
      <c r="DW166" s="233" t="s">
        <v>3320</v>
      </c>
      <c r="DX166" s="233" t="s">
        <v>3320</v>
      </c>
      <c r="DY166" s="233" t="s">
        <v>3320</v>
      </c>
      <c r="DZ166" s="233" t="s">
        <v>3320</v>
      </c>
      <c r="EA166" s="233" t="s">
        <v>3320</v>
      </c>
      <c r="EB166" s="233" t="s">
        <v>3320</v>
      </c>
      <c r="EC166" s="233" t="s">
        <v>3320</v>
      </c>
      <c r="ED166" s="233" t="s">
        <v>3320</v>
      </c>
      <c r="EE166" s="233" t="s">
        <v>3320</v>
      </c>
      <c r="EF166" s="233" t="s">
        <v>3320</v>
      </c>
      <c r="EG166" s="233" t="s">
        <v>3320</v>
      </c>
      <c r="EH166" s="233" t="s">
        <v>3320</v>
      </c>
      <c r="EI166" s="233" t="s">
        <v>3320</v>
      </c>
      <c r="EJ166" s="233" t="s">
        <v>3320</v>
      </c>
      <c r="EK166" s="233" t="s">
        <v>3320</v>
      </c>
      <c r="EL166" s="233" t="s">
        <v>3320</v>
      </c>
      <c r="EM166" s="233" t="s">
        <v>3320</v>
      </c>
      <c r="EN166" s="233" t="s">
        <v>3320</v>
      </c>
      <c r="EO166" s="233" t="s">
        <v>3320</v>
      </c>
      <c r="EP166" s="233" t="s">
        <v>3320</v>
      </c>
      <c r="EQ166" s="233" t="s">
        <v>3320</v>
      </c>
      <c r="ER166" s="233" t="s">
        <v>3320</v>
      </c>
      <c r="ES166" s="233" t="s">
        <v>3320</v>
      </c>
      <c r="ET166" s="233" t="s">
        <v>3320</v>
      </c>
      <c r="EU166" s="233" t="s">
        <v>3320</v>
      </c>
      <c r="EV166" s="233" t="s">
        <v>3320</v>
      </c>
      <c r="EW166" s="233" t="s">
        <v>3320</v>
      </c>
      <c r="EX166" s="233" t="s">
        <v>3320</v>
      </c>
      <c r="EY166" s="233" t="s">
        <v>3320</v>
      </c>
      <c r="EZ166" s="233" t="s">
        <v>3320</v>
      </c>
      <c r="FA166" s="233" t="s">
        <v>3320</v>
      </c>
      <c r="FB166" s="233" t="s">
        <v>3320</v>
      </c>
      <c r="FC166" s="233" t="s">
        <v>3320</v>
      </c>
      <c r="FD166" s="233" t="s">
        <v>3320</v>
      </c>
      <c r="FE166" s="233" t="s">
        <v>3320</v>
      </c>
      <c r="FF166" s="233" t="s">
        <v>3320</v>
      </c>
      <c r="FG166" s="233" t="s">
        <v>3320</v>
      </c>
      <c r="FH166" s="233" t="s">
        <v>3320</v>
      </c>
      <c r="FI166" s="233" t="s">
        <v>3320</v>
      </c>
      <c r="FJ166" s="233" t="s">
        <v>3320</v>
      </c>
      <c r="FK166" s="233" t="s">
        <v>3320</v>
      </c>
      <c r="FL166" s="233" t="s">
        <v>3320</v>
      </c>
      <c r="FM166" s="233" t="s">
        <v>3320</v>
      </c>
      <c r="FN166" s="240">
        <v>58282800</v>
      </c>
      <c r="FO166" s="232">
        <v>58</v>
      </c>
      <c r="FP166" s="233" t="s">
        <v>733</v>
      </c>
      <c r="FQ166" s="233" t="s">
        <v>733</v>
      </c>
      <c r="FR166" s="233" t="s">
        <v>733</v>
      </c>
      <c r="FS166" s="233" t="s">
        <v>733</v>
      </c>
      <c r="FT166" s="233" t="s">
        <v>1278</v>
      </c>
      <c r="FU166" s="233" t="s">
        <v>9046</v>
      </c>
      <c r="FV166" s="233" t="s">
        <v>9047</v>
      </c>
      <c r="FW166" s="241" t="s">
        <v>9044</v>
      </c>
      <c r="FX166" s="242">
        <v>115</v>
      </c>
      <c r="FY166" s="233" t="s">
        <v>9048</v>
      </c>
      <c r="FZ166" s="240">
        <v>58828800</v>
      </c>
      <c r="GA166" s="240">
        <v>6600000</v>
      </c>
      <c r="GB166" s="240">
        <v>1442</v>
      </c>
      <c r="GC166" s="240">
        <v>29250</v>
      </c>
      <c r="GD166" s="233" t="s">
        <v>7646</v>
      </c>
      <c r="GE166" s="233" t="s">
        <v>1214</v>
      </c>
      <c r="GF166" s="233" t="s">
        <v>1214</v>
      </c>
      <c r="GG166" s="233" t="s">
        <v>5675</v>
      </c>
      <c r="GH166" s="233" t="s">
        <v>1214</v>
      </c>
      <c r="GI166" s="233" t="s">
        <v>1214</v>
      </c>
      <c r="GJ166" s="233" t="s">
        <v>1214</v>
      </c>
      <c r="GK166" s="233" t="s">
        <v>733</v>
      </c>
      <c r="GL166" s="233" t="s">
        <v>1214</v>
      </c>
      <c r="GM166" s="243" t="s">
        <v>5676</v>
      </c>
      <c r="GN166" s="233" t="s">
        <v>3320</v>
      </c>
      <c r="GO166" s="233" t="s">
        <v>733</v>
      </c>
      <c r="GP166" s="233" t="s">
        <v>5721</v>
      </c>
      <c r="GQ166" s="233" t="s">
        <v>733</v>
      </c>
      <c r="GR166" s="233" t="s">
        <v>5678</v>
      </c>
      <c r="GS166" s="233" t="s">
        <v>3320</v>
      </c>
      <c r="GT166" s="233" t="s">
        <v>3320</v>
      </c>
      <c r="GU166" s="232">
        <v>0.6</v>
      </c>
      <c r="GV166" s="233" t="s">
        <v>733</v>
      </c>
      <c r="GW166" s="233" t="s">
        <v>5679</v>
      </c>
      <c r="GX166" s="233" t="s">
        <v>9049</v>
      </c>
      <c r="GY166" s="233" t="s">
        <v>733</v>
      </c>
      <c r="GZ166" s="233" t="s">
        <v>3320</v>
      </c>
      <c r="HA166" s="233" t="s">
        <v>9050</v>
      </c>
      <c r="HB166" s="233" t="s">
        <v>9051</v>
      </c>
      <c r="HC166" s="233" t="s">
        <v>5683</v>
      </c>
      <c r="HD166" s="233" t="s">
        <v>5952</v>
      </c>
      <c r="HE166" s="233" t="s">
        <v>5684</v>
      </c>
      <c r="HF166" s="233" t="s">
        <v>733</v>
      </c>
      <c r="HG166" s="233" t="s">
        <v>1214</v>
      </c>
      <c r="HH166" s="244">
        <v>46079.484224537038</v>
      </c>
      <c r="HI166" s="244">
        <v>46083.75990740741</v>
      </c>
      <c r="HJ166" s="233" t="s">
        <v>5685</v>
      </c>
      <c r="HK166" s="233" t="s">
        <v>3320</v>
      </c>
      <c r="HL166" s="233" t="s">
        <v>3320</v>
      </c>
      <c r="HM166" s="233" t="s">
        <v>3320</v>
      </c>
      <c r="HN166" s="233" t="s">
        <v>3320</v>
      </c>
      <c r="HO166" s="233" t="s">
        <v>3320</v>
      </c>
      <c r="HP166" s="233" t="s">
        <v>3320</v>
      </c>
      <c r="HQ166" s="233" t="s">
        <v>3320</v>
      </c>
      <c r="HR166" s="233" t="s">
        <v>3320</v>
      </c>
      <c r="HS166" s="233" t="s">
        <v>3320</v>
      </c>
      <c r="HT166" s="233" t="s">
        <v>3320</v>
      </c>
      <c r="HU166" s="233" t="s">
        <v>3320</v>
      </c>
      <c r="HV166" s="233" t="s">
        <v>3320</v>
      </c>
      <c r="HW166" s="233" t="s">
        <v>3320</v>
      </c>
      <c r="HX166" s="233" t="s">
        <v>3320</v>
      </c>
      <c r="HY166" s="233" t="s">
        <v>3320</v>
      </c>
      <c r="HZ166" s="233" t="s">
        <v>3320</v>
      </c>
      <c r="IA166" s="233" t="s">
        <v>3320</v>
      </c>
      <c r="IB166" s="233" t="s">
        <v>3320</v>
      </c>
      <c r="IC166" s="233" t="s">
        <v>3320</v>
      </c>
      <c r="ID166" s="233" t="s">
        <v>3320</v>
      </c>
      <c r="IE166" s="233" t="s">
        <v>3320</v>
      </c>
      <c r="IF166" s="233" t="s">
        <v>3320</v>
      </c>
      <c r="IG166" s="233" t="s">
        <v>3320</v>
      </c>
      <c r="IH166" s="233" t="s">
        <v>3320</v>
      </c>
      <c r="II166" s="233" t="s">
        <v>3320</v>
      </c>
      <c r="IJ166" s="233" t="s">
        <v>3320</v>
      </c>
      <c r="IK166" s="233" t="s">
        <v>3320</v>
      </c>
      <c r="IL166" s="233" t="s">
        <v>3320</v>
      </c>
      <c r="IM166" s="233" t="s">
        <v>3320</v>
      </c>
      <c r="IN166" s="233" t="s">
        <v>3320</v>
      </c>
      <c r="IO166" s="233" t="s">
        <v>3320</v>
      </c>
      <c r="IP166" s="233" t="s">
        <v>3320</v>
      </c>
      <c r="IQ166" s="233" t="s">
        <v>3320</v>
      </c>
      <c r="IR166" s="233" t="s">
        <v>3320</v>
      </c>
      <c r="IS166" s="233" t="s">
        <v>3320</v>
      </c>
      <c r="IT166" s="233" t="s">
        <v>3320</v>
      </c>
      <c r="IU166" s="233" t="s">
        <v>3320</v>
      </c>
      <c r="IV166" s="233" t="s">
        <v>3320</v>
      </c>
      <c r="IW166" s="234" t="s">
        <v>85</v>
      </c>
      <c r="IX166" s="257">
        <v>45567</v>
      </c>
      <c r="IY166" s="234" t="s">
        <v>910</v>
      </c>
      <c r="IZ166" s="234" t="s">
        <v>5810</v>
      </c>
      <c r="JA166" s="235"/>
      <c r="JB166" s="233"/>
      <c r="JC166" s="233"/>
      <c r="JD166" s="233"/>
      <c r="JE166" s="235"/>
      <c r="JF166" s="232" t="s">
        <v>3320</v>
      </c>
      <c r="JG166" s="232" t="s">
        <v>3320</v>
      </c>
      <c r="JH166" s="232" t="s">
        <v>3320</v>
      </c>
      <c r="JI166" s="232" t="s">
        <v>3320</v>
      </c>
      <c r="JJ166" s="232" t="s">
        <v>3320</v>
      </c>
      <c r="JK166" s="233" t="s">
        <v>202</v>
      </c>
      <c r="JL166" s="233" t="s">
        <v>910</v>
      </c>
      <c r="JM166" s="235"/>
      <c r="JN166" s="233" t="s">
        <v>910</v>
      </c>
      <c r="JO166" s="232">
        <v>7</v>
      </c>
      <c r="JP166" s="232">
        <v>1</v>
      </c>
      <c r="JQ166" s="233"/>
      <c r="JR166" s="233"/>
      <c r="JS166" s="233"/>
      <c r="JT166" s="233"/>
      <c r="JU166" s="233"/>
      <c r="JV166" s="233"/>
      <c r="JW166" s="233"/>
      <c r="JX166" s="233"/>
      <c r="JY166" s="233"/>
      <c r="JZ166" s="233"/>
      <c r="KA166" s="233"/>
      <c r="KB166" s="233"/>
      <c r="KC166" s="233"/>
      <c r="KD166" s="233"/>
      <c r="KE166" s="233"/>
      <c r="KF166" s="233"/>
      <c r="KG166" s="233"/>
      <c r="KH166" s="233"/>
      <c r="KI166" s="233"/>
      <c r="KJ166" s="233"/>
      <c r="KK166" s="233"/>
      <c r="KL166" s="233"/>
      <c r="KM166" s="233"/>
      <c r="KN166" s="232" t="s">
        <v>3320</v>
      </c>
      <c r="KO166" s="232" t="s">
        <v>3320</v>
      </c>
      <c r="KP166" s="232" t="s">
        <v>3320</v>
      </c>
      <c r="KQ166" s="235"/>
      <c r="KR166" s="235"/>
      <c r="KS166" s="235"/>
      <c r="KT166" s="233"/>
      <c r="KU166" s="235"/>
      <c r="KV166" s="235"/>
      <c r="KW166" s="235"/>
      <c r="KX166" s="233"/>
      <c r="KY166" s="232">
        <v>52</v>
      </c>
      <c r="KZ166" s="236">
        <v>0</v>
      </c>
      <c r="LA166" s="235"/>
      <c r="LB166" s="232">
        <v>0</v>
      </c>
      <c r="LC166" s="233"/>
      <c r="LD166" s="235"/>
      <c r="LE166" s="235"/>
      <c r="LF166" s="235"/>
    </row>
    <row r="167" spans="1:318" ht="49.5" customHeight="1" thickBot="1">
      <c r="A167" s="231" t="s">
        <v>5638</v>
      </c>
      <c r="B167" s="232">
        <v>1058</v>
      </c>
      <c r="C167" s="233" t="s">
        <v>9052</v>
      </c>
      <c r="D167" s="233" t="s">
        <v>9053</v>
      </c>
      <c r="E167" s="232">
        <v>1058</v>
      </c>
      <c r="F167" s="235"/>
      <c r="G167" s="233" t="s">
        <v>9054</v>
      </c>
      <c r="H167" s="233" t="s">
        <v>9055</v>
      </c>
      <c r="I167" s="234">
        <v>3</v>
      </c>
      <c r="J167" s="235"/>
      <c r="K167" s="234" t="s">
        <v>202</v>
      </c>
      <c r="L167" s="235"/>
      <c r="M167" s="234">
        <v>3</v>
      </c>
      <c r="N167" s="235"/>
      <c r="O167" s="235"/>
      <c r="P167" s="235"/>
      <c r="Q167" s="235"/>
      <c r="R167" s="234" t="s">
        <v>202</v>
      </c>
      <c r="S167" s="235"/>
      <c r="T167" s="235"/>
      <c r="U167" s="235"/>
      <c r="V167" s="233" t="s">
        <v>9056</v>
      </c>
      <c r="W167" s="233" t="s">
        <v>5643</v>
      </c>
      <c r="X167" s="232">
        <v>1</v>
      </c>
      <c r="Y167" s="232">
        <v>180</v>
      </c>
      <c r="Z167" s="236">
        <v>0</v>
      </c>
      <c r="AA167" s="236">
        <v>0</v>
      </c>
      <c r="AB167" s="232">
        <v>1</v>
      </c>
      <c r="AC167" s="233" t="s">
        <v>6079</v>
      </c>
      <c r="AD167" s="233" t="s">
        <v>6079</v>
      </c>
      <c r="AE167" s="234" t="s">
        <v>5645</v>
      </c>
      <c r="AF167" s="233" t="s">
        <v>5646</v>
      </c>
      <c r="AG167" s="234" t="s">
        <v>5645</v>
      </c>
      <c r="AH167" s="231" t="s">
        <v>6724</v>
      </c>
      <c r="AI167" s="233" t="s">
        <v>9057</v>
      </c>
      <c r="AJ167" s="233" t="s">
        <v>9058</v>
      </c>
      <c r="AK167" s="233" t="s">
        <v>6727</v>
      </c>
      <c r="AL167" s="233" t="s">
        <v>9059</v>
      </c>
      <c r="AM167" s="233" t="s">
        <v>9060</v>
      </c>
      <c r="AN167" s="233" t="s">
        <v>3320</v>
      </c>
      <c r="AO167" s="233" t="s">
        <v>9061</v>
      </c>
      <c r="AP167" s="233" t="s">
        <v>5698</v>
      </c>
      <c r="AQ167" s="233" t="s">
        <v>9062</v>
      </c>
      <c r="AR167" s="233" t="s">
        <v>9063</v>
      </c>
      <c r="AS167" s="233" t="s">
        <v>9064</v>
      </c>
      <c r="AT167" s="233" t="s">
        <v>733</v>
      </c>
      <c r="AU167" s="233" t="s">
        <v>733</v>
      </c>
      <c r="AV167" s="233" t="s">
        <v>733</v>
      </c>
      <c r="AW167" s="233" t="s">
        <v>3320</v>
      </c>
      <c r="AX167" s="233" t="s">
        <v>9065</v>
      </c>
      <c r="AY167" s="233" t="s">
        <v>733</v>
      </c>
      <c r="AZ167" s="233" t="s">
        <v>6735</v>
      </c>
      <c r="BA167" s="233" t="s">
        <v>6736</v>
      </c>
      <c r="BB167" s="233" t="s">
        <v>6091</v>
      </c>
      <c r="BC167" s="233" t="s">
        <v>6092</v>
      </c>
      <c r="BD167" s="233" t="s">
        <v>9066</v>
      </c>
      <c r="BE167" s="233" t="s">
        <v>9067</v>
      </c>
      <c r="BF167" s="234" t="s">
        <v>1214</v>
      </c>
      <c r="BG167" s="233" t="s">
        <v>3320</v>
      </c>
      <c r="BH167" s="233" t="s">
        <v>5801</v>
      </c>
      <c r="BI167" s="233" t="s">
        <v>5801</v>
      </c>
      <c r="BJ167" s="233" t="s">
        <v>6587</v>
      </c>
      <c r="BK167" s="233" t="s">
        <v>9068</v>
      </c>
      <c r="BL167" s="234">
        <v>230</v>
      </c>
      <c r="BM167" s="233" t="s">
        <v>5712</v>
      </c>
      <c r="BN167" s="237">
        <v>46904</v>
      </c>
      <c r="BO167" s="232">
        <v>18</v>
      </c>
      <c r="BP167" s="232">
        <v>2028</v>
      </c>
      <c r="BQ167" s="232">
        <v>180</v>
      </c>
      <c r="BR167" s="234">
        <v>180</v>
      </c>
      <c r="BS167" s="233" t="s">
        <v>5863</v>
      </c>
      <c r="BT167" s="232">
        <v>591</v>
      </c>
      <c r="BU167" s="234">
        <v>490.87</v>
      </c>
      <c r="BV167" s="238">
        <v>0.31</v>
      </c>
      <c r="BW167" s="239" t="s">
        <v>910</v>
      </c>
      <c r="BX167" s="233" t="s">
        <v>733</v>
      </c>
      <c r="BY167" s="235"/>
      <c r="BZ167" s="232">
        <v>31.13</v>
      </c>
      <c r="CA167" s="233" t="s">
        <v>1214</v>
      </c>
      <c r="CB167" s="232">
        <v>695</v>
      </c>
      <c r="CC167" s="233" t="s">
        <v>5713</v>
      </c>
      <c r="CD167" s="233" t="s">
        <v>5668</v>
      </c>
      <c r="CE167" s="233" t="s">
        <v>3320</v>
      </c>
      <c r="CF167" s="233" t="s">
        <v>733</v>
      </c>
      <c r="CG167" s="233" t="s">
        <v>733</v>
      </c>
      <c r="CH167" s="232">
        <v>2438</v>
      </c>
      <c r="CI167" s="232">
        <v>2288</v>
      </c>
      <c r="CJ167" s="233" t="s">
        <v>9069</v>
      </c>
      <c r="CK167" s="232">
        <v>365</v>
      </c>
      <c r="CL167" s="232">
        <v>95</v>
      </c>
      <c r="CM167" s="232">
        <v>99</v>
      </c>
      <c r="CN167" s="232">
        <v>30</v>
      </c>
      <c r="CO167" s="237">
        <v>46295</v>
      </c>
      <c r="CP167" s="232">
        <v>2026</v>
      </c>
      <c r="CQ167" s="232">
        <v>0.5</v>
      </c>
      <c r="CR167" s="232">
        <v>10</v>
      </c>
      <c r="CS167" s="233" t="s">
        <v>9066</v>
      </c>
      <c r="CT167" s="232">
        <v>1263828</v>
      </c>
      <c r="CU167" s="233" t="s">
        <v>3320</v>
      </c>
      <c r="CV167" s="233" t="s">
        <v>3320</v>
      </c>
      <c r="CW167" s="233" t="s">
        <v>3320</v>
      </c>
      <c r="CX167" s="233" t="s">
        <v>3320</v>
      </c>
      <c r="CY167" s="233" t="s">
        <v>3320</v>
      </c>
      <c r="CZ167" s="233" t="s">
        <v>3320</v>
      </c>
      <c r="DA167" s="233" t="s">
        <v>3320</v>
      </c>
      <c r="DB167" s="233" t="s">
        <v>3320</v>
      </c>
      <c r="DC167" s="233" t="s">
        <v>3320</v>
      </c>
      <c r="DD167" s="233" t="s">
        <v>3320</v>
      </c>
      <c r="DE167" s="235"/>
      <c r="DF167" s="233" t="s">
        <v>3320</v>
      </c>
      <c r="DG167" s="233" t="s">
        <v>3320</v>
      </c>
      <c r="DH167" s="233" t="s">
        <v>3320</v>
      </c>
      <c r="DI167" s="233" t="s">
        <v>3320</v>
      </c>
      <c r="DJ167" s="233" t="s">
        <v>3320</v>
      </c>
      <c r="DK167" s="233" t="s">
        <v>3320</v>
      </c>
      <c r="DL167" s="235"/>
      <c r="DM167" s="233" t="s">
        <v>3320</v>
      </c>
      <c r="DN167" s="233" t="s">
        <v>3320</v>
      </c>
      <c r="DO167" s="233" t="s">
        <v>3320</v>
      </c>
      <c r="DP167" s="235"/>
      <c r="DQ167" s="233" t="s">
        <v>3320</v>
      </c>
      <c r="DR167" s="233" t="s">
        <v>3320</v>
      </c>
      <c r="DS167" s="233" t="s">
        <v>3320</v>
      </c>
      <c r="DT167" s="233" t="s">
        <v>3320</v>
      </c>
      <c r="DU167" s="233" t="s">
        <v>3320</v>
      </c>
      <c r="DV167" s="233" t="s">
        <v>3320</v>
      </c>
      <c r="DW167" s="233" t="s">
        <v>3320</v>
      </c>
      <c r="DX167" s="233" t="s">
        <v>3320</v>
      </c>
      <c r="DY167" s="233" t="s">
        <v>3320</v>
      </c>
      <c r="DZ167" s="233" t="s">
        <v>3320</v>
      </c>
      <c r="EA167" s="233" t="s">
        <v>3320</v>
      </c>
      <c r="EB167" s="233" t="s">
        <v>3320</v>
      </c>
      <c r="EC167" s="233" t="s">
        <v>3320</v>
      </c>
      <c r="ED167" s="233" t="s">
        <v>3320</v>
      </c>
      <c r="EE167" s="233" t="s">
        <v>3320</v>
      </c>
      <c r="EF167" s="233" t="s">
        <v>3320</v>
      </c>
      <c r="EG167" s="233" t="s">
        <v>3320</v>
      </c>
      <c r="EH167" s="233" t="s">
        <v>3320</v>
      </c>
      <c r="EI167" s="233" t="s">
        <v>3320</v>
      </c>
      <c r="EJ167" s="233" t="s">
        <v>3320</v>
      </c>
      <c r="EK167" s="233" t="s">
        <v>3320</v>
      </c>
      <c r="EL167" s="233" t="s">
        <v>3320</v>
      </c>
      <c r="EM167" s="233" t="s">
        <v>3320</v>
      </c>
      <c r="EN167" s="233" t="s">
        <v>3320</v>
      </c>
      <c r="EO167" s="233" t="s">
        <v>3320</v>
      </c>
      <c r="EP167" s="233" t="s">
        <v>3320</v>
      </c>
      <c r="EQ167" s="233" t="s">
        <v>3320</v>
      </c>
      <c r="ER167" s="233" t="s">
        <v>3320</v>
      </c>
      <c r="ES167" s="233" t="s">
        <v>3320</v>
      </c>
      <c r="ET167" s="233" t="s">
        <v>3320</v>
      </c>
      <c r="EU167" s="233" t="s">
        <v>3320</v>
      </c>
      <c r="EV167" s="233" t="s">
        <v>3320</v>
      </c>
      <c r="EW167" s="233" t="s">
        <v>3320</v>
      </c>
      <c r="EX167" s="233" t="s">
        <v>3320</v>
      </c>
      <c r="EY167" s="233" t="s">
        <v>3320</v>
      </c>
      <c r="EZ167" s="233" t="s">
        <v>3320</v>
      </c>
      <c r="FA167" s="233" t="s">
        <v>3320</v>
      </c>
      <c r="FB167" s="233" t="s">
        <v>3320</v>
      </c>
      <c r="FC167" s="233" t="s">
        <v>3320</v>
      </c>
      <c r="FD167" s="233" t="s">
        <v>3320</v>
      </c>
      <c r="FE167" s="233" t="s">
        <v>3320</v>
      </c>
      <c r="FF167" s="233" t="s">
        <v>3320</v>
      </c>
      <c r="FG167" s="233" t="s">
        <v>3320</v>
      </c>
      <c r="FH167" s="233" t="s">
        <v>3320</v>
      </c>
      <c r="FI167" s="233" t="s">
        <v>3320</v>
      </c>
      <c r="FJ167" s="233" t="s">
        <v>3320</v>
      </c>
      <c r="FK167" s="233" t="s">
        <v>3320</v>
      </c>
      <c r="FL167" s="233" t="s">
        <v>3320</v>
      </c>
      <c r="FM167" s="233" t="s">
        <v>3320</v>
      </c>
      <c r="FN167" s="240">
        <v>204735138</v>
      </c>
      <c r="FO167" s="232">
        <v>205</v>
      </c>
      <c r="FP167" s="233" t="s">
        <v>733</v>
      </c>
      <c r="FQ167" s="233" t="s">
        <v>733</v>
      </c>
      <c r="FR167" s="233" t="s">
        <v>733</v>
      </c>
      <c r="FS167" s="233" t="s">
        <v>733</v>
      </c>
      <c r="FT167" s="233" t="s">
        <v>2177</v>
      </c>
      <c r="FU167" s="233" t="s">
        <v>9070</v>
      </c>
      <c r="FV167" s="233" t="s">
        <v>9071</v>
      </c>
      <c r="FW167" s="241" t="s">
        <v>9068</v>
      </c>
      <c r="FX167" s="242">
        <v>230</v>
      </c>
      <c r="FY167" s="233" t="s">
        <v>9072</v>
      </c>
      <c r="FZ167" s="240">
        <v>204735138</v>
      </c>
      <c r="GA167" s="240">
        <v>22295500</v>
      </c>
      <c r="GB167" s="232">
        <v>7</v>
      </c>
      <c r="GC167" s="232">
        <v>2</v>
      </c>
      <c r="GD167" s="233" t="s">
        <v>9073</v>
      </c>
      <c r="GE167" s="233" t="s">
        <v>733</v>
      </c>
      <c r="GF167" s="233" t="s">
        <v>733</v>
      </c>
      <c r="GG167" s="233" t="s">
        <v>9074</v>
      </c>
      <c r="GH167" s="233" t="s">
        <v>733</v>
      </c>
      <c r="GI167" s="233" t="s">
        <v>733</v>
      </c>
      <c r="GJ167" s="233" t="s">
        <v>733</v>
      </c>
      <c r="GK167" s="233" t="s">
        <v>733</v>
      </c>
      <c r="GL167" s="233" t="s">
        <v>733</v>
      </c>
      <c r="GM167" s="243" t="s">
        <v>5676</v>
      </c>
      <c r="GN167" s="233" t="s">
        <v>3320</v>
      </c>
      <c r="GO167" s="233" t="s">
        <v>733</v>
      </c>
      <c r="GP167" s="233" t="s">
        <v>5872</v>
      </c>
      <c r="GQ167" s="233" t="s">
        <v>733</v>
      </c>
      <c r="GR167" s="233" t="s">
        <v>5679</v>
      </c>
      <c r="GS167" s="233" t="s">
        <v>3320</v>
      </c>
      <c r="GT167" s="233" t="s">
        <v>3320</v>
      </c>
      <c r="GU167" s="232">
        <v>0.6</v>
      </c>
      <c r="GV167" s="233" t="s">
        <v>733</v>
      </c>
      <c r="GW167" s="233" t="s">
        <v>5948</v>
      </c>
      <c r="GX167" s="233" t="s">
        <v>9075</v>
      </c>
      <c r="GY167" s="233" t="s">
        <v>733</v>
      </c>
      <c r="GZ167" s="233" t="s">
        <v>3320</v>
      </c>
      <c r="HA167" s="233" t="s">
        <v>9076</v>
      </c>
      <c r="HB167" s="233" t="s">
        <v>9077</v>
      </c>
      <c r="HC167" s="233" t="s">
        <v>5683</v>
      </c>
      <c r="HD167" s="233" t="s">
        <v>5683</v>
      </c>
      <c r="HE167" s="233" t="s">
        <v>5683</v>
      </c>
      <c r="HF167" s="233" t="s">
        <v>733</v>
      </c>
      <c r="HG167" s="233" t="s">
        <v>1214</v>
      </c>
      <c r="HH167" s="244">
        <v>46083.710648148146</v>
      </c>
      <c r="HI167" s="244">
        <v>46083.752962962964</v>
      </c>
      <c r="HJ167" s="233" t="s">
        <v>5685</v>
      </c>
      <c r="HK167" s="233" t="s">
        <v>3320</v>
      </c>
      <c r="HL167" s="233" t="s">
        <v>3320</v>
      </c>
      <c r="HM167" s="233" t="s">
        <v>3320</v>
      </c>
      <c r="HN167" s="233" t="s">
        <v>3320</v>
      </c>
      <c r="HO167" s="233" t="s">
        <v>3320</v>
      </c>
      <c r="HP167" s="233" t="s">
        <v>3320</v>
      </c>
      <c r="HQ167" s="233" t="s">
        <v>3320</v>
      </c>
      <c r="HR167" s="233" t="s">
        <v>3320</v>
      </c>
      <c r="HS167" s="233" t="s">
        <v>3320</v>
      </c>
      <c r="HT167" s="233" t="s">
        <v>3320</v>
      </c>
      <c r="HU167" s="233" t="s">
        <v>3320</v>
      </c>
      <c r="HV167" s="233" t="s">
        <v>3320</v>
      </c>
      <c r="HW167" s="233" t="s">
        <v>3320</v>
      </c>
      <c r="HX167" s="233" t="s">
        <v>3320</v>
      </c>
      <c r="HY167" s="233" t="s">
        <v>3320</v>
      </c>
      <c r="HZ167" s="233" t="s">
        <v>3320</v>
      </c>
      <c r="IA167" s="233" t="s">
        <v>3320</v>
      </c>
      <c r="IB167" s="233" t="s">
        <v>3320</v>
      </c>
      <c r="IC167" s="233" t="s">
        <v>3320</v>
      </c>
      <c r="ID167" s="233" t="s">
        <v>3320</v>
      </c>
      <c r="IE167" s="233" t="s">
        <v>3320</v>
      </c>
      <c r="IF167" s="233" t="s">
        <v>3320</v>
      </c>
      <c r="IG167" s="233" t="s">
        <v>3320</v>
      </c>
      <c r="IH167" s="233" t="s">
        <v>3320</v>
      </c>
      <c r="II167" s="233" t="s">
        <v>3320</v>
      </c>
      <c r="IJ167" s="233" t="s">
        <v>3320</v>
      </c>
      <c r="IK167" s="233" t="s">
        <v>3320</v>
      </c>
      <c r="IL167" s="233" t="s">
        <v>3320</v>
      </c>
      <c r="IM167" s="233" t="s">
        <v>3320</v>
      </c>
      <c r="IN167" s="233" t="s">
        <v>3320</v>
      </c>
      <c r="IO167" s="233" t="s">
        <v>3320</v>
      </c>
      <c r="IP167" s="233" t="s">
        <v>3320</v>
      </c>
      <c r="IQ167" s="233" t="s">
        <v>3320</v>
      </c>
      <c r="IR167" s="233" t="s">
        <v>3320</v>
      </c>
      <c r="IS167" s="233" t="s">
        <v>3320</v>
      </c>
      <c r="IT167" s="233" t="s">
        <v>3320</v>
      </c>
      <c r="IU167" s="233" t="s">
        <v>3320</v>
      </c>
      <c r="IV167" s="233" t="s">
        <v>3320</v>
      </c>
      <c r="IW167" s="233" t="s">
        <v>287</v>
      </c>
      <c r="IX167" s="234" t="s">
        <v>9078</v>
      </c>
      <c r="IY167" s="234" t="s">
        <v>1214</v>
      </c>
      <c r="IZ167" s="233" t="s">
        <v>375</v>
      </c>
      <c r="JA167" s="235"/>
      <c r="JB167" s="233"/>
      <c r="JC167" s="233"/>
      <c r="JD167" s="233"/>
      <c r="JE167" s="235"/>
      <c r="JF167" s="232" t="s">
        <v>3320</v>
      </c>
      <c r="JG167" s="232" t="s">
        <v>3320</v>
      </c>
      <c r="JH167" s="232" t="s">
        <v>3320</v>
      </c>
      <c r="JI167" s="232" t="s">
        <v>3320</v>
      </c>
      <c r="JJ167" s="232" t="s">
        <v>3320</v>
      </c>
      <c r="JK167" s="233" t="s">
        <v>910</v>
      </c>
      <c r="JL167" s="235"/>
      <c r="JM167" s="235"/>
      <c r="JN167" s="233" t="s">
        <v>910</v>
      </c>
      <c r="JO167" s="232">
        <v>4</v>
      </c>
      <c r="JP167" s="232">
        <v>1</v>
      </c>
      <c r="JQ167" s="233"/>
      <c r="JR167" s="233"/>
      <c r="JS167" s="233"/>
      <c r="JT167" s="233"/>
      <c r="JU167" s="233"/>
      <c r="JV167" s="233"/>
      <c r="JW167" s="233"/>
      <c r="JX167" s="233"/>
      <c r="JY167" s="233"/>
      <c r="JZ167" s="233"/>
      <c r="KA167" s="233"/>
      <c r="KB167" s="233"/>
      <c r="KC167" s="233"/>
      <c r="KD167" s="233"/>
      <c r="KE167" s="233"/>
      <c r="KF167" s="233"/>
      <c r="KG167" s="233"/>
      <c r="KH167" s="233"/>
      <c r="KI167" s="233"/>
      <c r="KJ167" s="233"/>
      <c r="KK167" s="233"/>
      <c r="KL167" s="233"/>
      <c r="KM167" s="233"/>
      <c r="KN167" s="232" t="s">
        <v>3320</v>
      </c>
      <c r="KO167" s="232" t="s">
        <v>3320</v>
      </c>
      <c r="KP167" s="232" t="s">
        <v>3320</v>
      </c>
      <c r="KQ167" s="235"/>
      <c r="KR167" s="235"/>
      <c r="KS167" s="235"/>
      <c r="KT167" s="233"/>
      <c r="KU167" s="235"/>
      <c r="KV167" s="235"/>
      <c r="KW167" s="235"/>
      <c r="KX167" s="233"/>
      <c r="KY167" s="232">
        <v>180</v>
      </c>
      <c r="KZ167" s="236">
        <v>0</v>
      </c>
      <c r="LA167" s="235"/>
      <c r="LB167" s="232">
        <v>0</v>
      </c>
      <c r="LC167" s="233"/>
      <c r="LD167" s="235"/>
      <c r="LE167" s="235"/>
      <c r="LF167" s="235"/>
    </row>
    <row r="168" spans="1:318" ht="49.5" customHeight="1" thickBot="1">
      <c r="A168" s="231" t="s">
        <v>5638</v>
      </c>
      <c r="B168" s="232">
        <v>796</v>
      </c>
      <c r="C168" s="233" t="s">
        <v>9079</v>
      </c>
      <c r="D168" s="233" t="s">
        <v>9080</v>
      </c>
      <c r="E168" s="232">
        <v>796</v>
      </c>
      <c r="F168" s="235"/>
      <c r="G168" s="233" t="s">
        <v>6806</v>
      </c>
      <c r="H168" s="233" t="s">
        <v>6807</v>
      </c>
      <c r="I168" s="234">
        <v>4</v>
      </c>
      <c r="J168" s="235"/>
      <c r="K168" s="234" t="s">
        <v>202</v>
      </c>
      <c r="L168" s="235"/>
      <c r="M168" s="234">
        <v>4</v>
      </c>
      <c r="N168" s="235"/>
      <c r="O168" s="235"/>
      <c r="P168" s="235"/>
      <c r="Q168" s="235"/>
      <c r="R168" s="234" t="s">
        <v>202</v>
      </c>
      <c r="S168" s="235"/>
      <c r="T168" s="235"/>
      <c r="U168" s="235"/>
      <c r="V168" s="233" t="s">
        <v>9081</v>
      </c>
      <c r="W168" s="233" t="s">
        <v>5643</v>
      </c>
      <c r="X168" s="232">
        <v>1</v>
      </c>
      <c r="Y168" s="232">
        <v>300</v>
      </c>
      <c r="Z168" s="236">
        <v>0</v>
      </c>
      <c r="AA168" s="236">
        <v>0</v>
      </c>
      <c r="AB168" s="232">
        <v>1</v>
      </c>
      <c r="AC168" s="233" t="s">
        <v>6660</v>
      </c>
      <c r="AD168" s="233" t="s">
        <v>6661</v>
      </c>
      <c r="AE168" s="234" t="s">
        <v>5645</v>
      </c>
      <c r="AF168" s="233" t="s">
        <v>5646</v>
      </c>
      <c r="AG168" s="234" t="s">
        <v>5645</v>
      </c>
      <c r="AH168" s="233" t="s">
        <v>6660</v>
      </c>
      <c r="AI168" s="233" t="s">
        <v>6662</v>
      </c>
      <c r="AJ168" s="233" t="s">
        <v>6808</v>
      </c>
      <c r="AK168" s="233" t="s">
        <v>6809</v>
      </c>
      <c r="AL168" s="233" t="s">
        <v>6810</v>
      </c>
      <c r="AM168" s="233" t="s">
        <v>6811</v>
      </c>
      <c r="AN168" s="233" t="s">
        <v>3320</v>
      </c>
      <c r="AO168" s="233" t="s">
        <v>6812</v>
      </c>
      <c r="AP168" s="233" t="s">
        <v>6666</v>
      </c>
      <c r="AQ168" s="233" t="s">
        <v>6667</v>
      </c>
      <c r="AR168" s="233" t="s">
        <v>6668</v>
      </c>
      <c r="AS168" s="233" t="s">
        <v>6669</v>
      </c>
      <c r="AT168" s="233" t="s">
        <v>733</v>
      </c>
      <c r="AU168" s="233" t="s">
        <v>733</v>
      </c>
      <c r="AV168" s="233" t="s">
        <v>733</v>
      </c>
      <c r="AW168" s="233" t="s">
        <v>3320</v>
      </c>
      <c r="AX168" s="233" t="s">
        <v>6670</v>
      </c>
      <c r="AY168" s="233" t="s">
        <v>733</v>
      </c>
      <c r="AZ168" s="233" t="s">
        <v>6813</v>
      </c>
      <c r="BA168" s="233" t="s">
        <v>6672</v>
      </c>
      <c r="BB168" s="233" t="s">
        <v>6673</v>
      </c>
      <c r="BC168" s="233" t="s">
        <v>6674</v>
      </c>
      <c r="BD168" s="254" t="s">
        <v>6814</v>
      </c>
      <c r="BE168" s="235"/>
      <c r="BF168" s="234" t="s">
        <v>1214</v>
      </c>
      <c r="BG168" s="233" t="s">
        <v>3320</v>
      </c>
      <c r="BH168" s="233" t="s">
        <v>5663</v>
      </c>
      <c r="BI168" s="233" t="s">
        <v>5663</v>
      </c>
      <c r="BJ168" s="233" t="s">
        <v>3569</v>
      </c>
      <c r="BK168" s="233" t="s">
        <v>3926</v>
      </c>
      <c r="BL168" s="234">
        <v>400</v>
      </c>
      <c r="BM168" s="233" t="s">
        <v>5936</v>
      </c>
      <c r="BN168" s="237">
        <v>47087</v>
      </c>
      <c r="BO168" s="232">
        <v>24</v>
      </c>
      <c r="BP168" s="232">
        <v>2028</v>
      </c>
      <c r="BQ168" s="232">
        <v>300</v>
      </c>
      <c r="BR168" s="234">
        <v>300</v>
      </c>
      <c r="BS168" s="233" t="s">
        <v>5666</v>
      </c>
      <c r="BT168" s="232">
        <v>74</v>
      </c>
      <c r="BU168" s="234">
        <v>826.7</v>
      </c>
      <c r="BV168" s="238">
        <v>0.31</v>
      </c>
      <c r="BW168" s="239" t="s">
        <v>910</v>
      </c>
      <c r="BX168" s="233" t="s">
        <v>733</v>
      </c>
      <c r="BY168" s="235"/>
      <c r="BZ168" s="232">
        <v>24.13</v>
      </c>
      <c r="CA168" s="233" t="s">
        <v>733</v>
      </c>
      <c r="CB168" s="232">
        <v>600</v>
      </c>
      <c r="CC168" s="233" t="s">
        <v>5713</v>
      </c>
      <c r="CD168" s="233" t="s">
        <v>5801</v>
      </c>
      <c r="CE168" s="233" t="s">
        <v>3320</v>
      </c>
      <c r="CF168" s="233" t="s">
        <v>733</v>
      </c>
      <c r="CG168" s="233" t="s">
        <v>733</v>
      </c>
      <c r="CH168" s="232">
        <v>2114</v>
      </c>
      <c r="CI168" s="233" t="s">
        <v>3320</v>
      </c>
      <c r="CJ168" s="233" t="s">
        <v>9082</v>
      </c>
      <c r="CK168" s="232">
        <v>365</v>
      </c>
      <c r="CL168" s="232">
        <v>94.5</v>
      </c>
      <c r="CM168" s="232">
        <v>98</v>
      </c>
      <c r="CN168" s="232">
        <v>25</v>
      </c>
      <c r="CO168" s="237">
        <v>46356</v>
      </c>
      <c r="CP168" s="232">
        <v>2026</v>
      </c>
      <c r="CQ168" s="232">
        <v>1.45</v>
      </c>
      <c r="CR168" s="232">
        <v>8</v>
      </c>
      <c r="CS168" s="233" t="s">
        <v>8113</v>
      </c>
      <c r="CT168" s="232">
        <v>40000000</v>
      </c>
      <c r="CU168" s="233" t="s">
        <v>3320</v>
      </c>
      <c r="CV168" s="233" t="s">
        <v>3320</v>
      </c>
      <c r="CW168" s="233" t="s">
        <v>3320</v>
      </c>
      <c r="CX168" s="233" t="s">
        <v>3320</v>
      </c>
      <c r="CY168" s="233" t="s">
        <v>3320</v>
      </c>
      <c r="CZ168" s="233" t="s">
        <v>3320</v>
      </c>
      <c r="DA168" s="233" t="s">
        <v>3320</v>
      </c>
      <c r="DB168" s="233" t="s">
        <v>3320</v>
      </c>
      <c r="DC168" s="233" t="s">
        <v>3320</v>
      </c>
      <c r="DD168" s="233" t="s">
        <v>3320</v>
      </c>
      <c r="DE168" s="235"/>
      <c r="DF168" s="233" t="s">
        <v>3320</v>
      </c>
      <c r="DG168" s="233" t="s">
        <v>3320</v>
      </c>
      <c r="DH168" s="233" t="s">
        <v>3320</v>
      </c>
      <c r="DI168" s="233" t="s">
        <v>3320</v>
      </c>
      <c r="DJ168" s="233" t="s">
        <v>3320</v>
      </c>
      <c r="DK168" s="233" t="s">
        <v>3320</v>
      </c>
      <c r="DL168" s="235"/>
      <c r="DM168" s="233" t="s">
        <v>3320</v>
      </c>
      <c r="DN168" s="233" t="s">
        <v>3320</v>
      </c>
      <c r="DO168" s="233" t="s">
        <v>3320</v>
      </c>
      <c r="DP168" s="235"/>
      <c r="DQ168" s="233" t="s">
        <v>3320</v>
      </c>
      <c r="DR168" s="233" t="s">
        <v>3320</v>
      </c>
      <c r="DS168" s="233" t="s">
        <v>3320</v>
      </c>
      <c r="DT168" s="233" t="s">
        <v>3320</v>
      </c>
      <c r="DU168" s="233" t="s">
        <v>3320</v>
      </c>
      <c r="DV168" s="233" t="s">
        <v>3320</v>
      </c>
      <c r="DW168" s="233" t="s">
        <v>3320</v>
      </c>
      <c r="DX168" s="233" t="s">
        <v>3320</v>
      </c>
      <c r="DY168" s="233" t="s">
        <v>3320</v>
      </c>
      <c r="DZ168" s="233" t="s">
        <v>3320</v>
      </c>
      <c r="EA168" s="233" t="s">
        <v>3320</v>
      </c>
      <c r="EB168" s="233" t="s">
        <v>3320</v>
      </c>
      <c r="EC168" s="233" t="s">
        <v>3320</v>
      </c>
      <c r="ED168" s="233" t="s">
        <v>3320</v>
      </c>
      <c r="EE168" s="233" t="s">
        <v>3320</v>
      </c>
      <c r="EF168" s="233" t="s">
        <v>3320</v>
      </c>
      <c r="EG168" s="233" t="s">
        <v>3320</v>
      </c>
      <c r="EH168" s="233" t="s">
        <v>3320</v>
      </c>
      <c r="EI168" s="233" t="s">
        <v>3320</v>
      </c>
      <c r="EJ168" s="233" t="s">
        <v>3320</v>
      </c>
      <c r="EK168" s="233" t="s">
        <v>3320</v>
      </c>
      <c r="EL168" s="233" t="s">
        <v>3320</v>
      </c>
      <c r="EM168" s="233" t="s">
        <v>3320</v>
      </c>
      <c r="EN168" s="233" t="s">
        <v>3320</v>
      </c>
      <c r="EO168" s="233" t="s">
        <v>3320</v>
      </c>
      <c r="EP168" s="233" t="s">
        <v>3320</v>
      </c>
      <c r="EQ168" s="233" t="s">
        <v>3320</v>
      </c>
      <c r="ER168" s="233" t="s">
        <v>3320</v>
      </c>
      <c r="ES168" s="233" t="s">
        <v>3320</v>
      </c>
      <c r="ET168" s="233" t="s">
        <v>3320</v>
      </c>
      <c r="EU168" s="233" t="s">
        <v>3320</v>
      </c>
      <c r="EV168" s="233" t="s">
        <v>3320</v>
      </c>
      <c r="EW168" s="233" t="s">
        <v>3320</v>
      </c>
      <c r="EX168" s="233" t="s">
        <v>3320</v>
      </c>
      <c r="EY168" s="233" t="s">
        <v>3320</v>
      </c>
      <c r="EZ168" s="233" t="s">
        <v>3320</v>
      </c>
      <c r="FA168" s="233" t="s">
        <v>3320</v>
      </c>
      <c r="FB168" s="233" t="s">
        <v>3320</v>
      </c>
      <c r="FC168" s="233" t="s">
        <v>3320</v>
      </c>
      <c r="FD168" s="233" t="s">
        <v>3320</v>
      </c>
      <c r="FE168" s="233" t="s">
        <v>3320</v>
      </c>
      <c r="FF168" s="233" t="s">
        <v>3320</v>
      </c>
      <c r="FG168" s="233" t="s">
        <v>3320</v>
      </c>
      <c r="FH168" s="233" t="s">
        <v>3320</v>
      </c>
      <c r="FI168" s="233" t="s">
        <v>3320</v>
      </c>
      <c r="FJ168" s="233" t="s">
        <v>3320</v>
      </c>
      <c r="FK168" s="233" t="s">
        <v>3320</v>
      </c>
      <c r="FL168" s="233" t="s">
        <v>3320</v>
      </c>
      <c r="FM168" s="233" t="s">
        <v>3320</v>
      </c>
      <c r="FN168" s="240">
        <v>431000000</v>
      </c>
      <c r="FO168" s="232">
        <v>431</v>
      </c>
      <c r="FP168" s="233" t="s">
        <v>733</v>
      </c>
      <c r="FQ168" s="233" t="s">
        <v>733</v>
      </c>
      <c r="FR168" s="233" t="s">
        <v>733</v>
      </c>
      <c r="FS168" s="233" t="s">
        <v>733</v>
      </c>
      <c r="FT168" s="233" t="s">
        <v>1374</v>
      </c>
      <c r="FU168" s="233" t="s">
        <v>9083</v>
      </c>
      <c r="FV168" s="233" t="s">
        <v>9084</v>
      </c>
      <c r="FW168" s="241" t="s">
        <v>3926</v>
      </c>
      <c r="FX168" s="242">
        <v>400</v>
      </c>
      <c r="FY168" s="233" t="s">
        <v>9085</v>
      </c>
      <c r="FZ168" s="240">
        <v>5599622</v>
      </c>
      <c r="GA168" s="240">
        <v>84000000</v>
      </c>
      <c r="GB168" s="232">
        <v>314</v>
      </c>
      <c r="GC168" s="232">
        <v>469</v>
      </c>
      <c r="GD168" s="233" t="s">
        <v>6682</v>
      </c>
      <c r="GE168" s="233" t="s">
        <v>733</v>
      </c>
      <c r="GF168" s="233" t="s">
        <v>733</v>
      </c>
      <c r="GG168" s="233" t="s">
        <v>6683</v>
      </c>
      <c r="GH168" s="233" t="s">
        <v>733</v>
      </c>
      <c r="GI168" s="233" t="s">
        <v>733</v>
      </c>
      <c r="GJ168" s="233" t="s">
        <v>733</v>
      </c>
      <c r="GK168" s="233" t="s">
        <v>733</v>
      </c>
      <c r="GL168" s="233" t="s">
        <v>733</v>
      </c>
      <c r="GM168" s="243" t="s">
        <v>5676</v>
      </c>
      <c r="GN168" s="233" t="s">
        <v>3320</v>
      </c>
      <c r="GO168" s="233" t="s">
        <v>733</v>
      </c>
      <c r="GP168" s="233" t="s">
        <v>5721</v>
      </c>
      <c r="GQ168" s="233" t="s">
        <v>1214</v>
      </c>
      <c r="GR168" s="233" t="s">
        <v>1214</v>
      </c>
      <c r="GS168" s="233" t="s">
        <v>3320</v>
      </c>
      <c r="GT168" s="233" t="s">
        <v>3320</v>
      </c>
      <c r="GU168" s="232">
        <v>0</v>
      </c>
      <c r="GV168" s="233" t="s">
        <v>1214</v>
      </c>
      <c r="GW168" s="233" t="s">
        <v>1214</v>
      </c>
      <c r="GX168" s="233" t="s">
        <v>3320</v>
      </c>
      <c r="GY168" s="233" t="s">
        <v>1214</v>
      </c>
      <c r="GZ168" s="233" t="s">
        <v>3320</v>
      </c>
      <c r="HA168" s="233" t="s">
        <v>9086</v>
      </c>
      <c r="HB168" s="233" t="s">
        <v>9087</v>
      </c>
      <c r="HC168" s="233" t="s">
        <v>3320</v>
      </c>
      <c r="HD168" s="233" t="s">
        <v>3320</v>
      </c>
      <c r="HE168" s="233" t="s">
        <v>3320</v>
      </c>
      <c r="HF168" s="233" t="s">
        <v>733</v>
      </c>
      <c r="HG168" s="233" t="s">
        <v>1214</v>
      </c>
      <c r="HH168" s="244">
        <v>46078.79347222222</v>
      </c>
      <c r="HI168" s="244">
        <v>46083.894131944442</v>
      </c>
      <c r="HJ168" s="233" t="s">
        <v>5685</v>
      </c>
      <c r="HK168" s="233" t="s">
        <v>3320</v>
      </c>
      <c r="HL168" s="233" t="s">
        <v>3320</v>
      </c>
      <c r="HM168" s="233" t="s">
        <v>3320</v>
      </c>
      <c r="HN168" s="233" t="s">
        <v>3320</v>
      </c>
      <c r="HO168" s="233" t="s">
        <v>3320</v>
      </c>
      <c r="HP168" s="233" t="s">
        <v>3320</v>
      </c>
      <c r="HQ168" s="233" t="s">
        <v>3320</v>
      </c>
      <c r="HR168" s="233" t="s">
        <v>3320</v>
      </c>
      <c r="HS168" s="233" t="s">
        <v>3320</v>
      </c>
      <c r="HT168" s="233" t="s">
        <v>3320</v>
      </c>
      <c r="HU168" s="233" t="s">
        <v>3320</v>
      </c>
      <c r="HV168" s="233" t="s">
        <v>3320</v>
      </c>
      <c r="HW168" s="233" t="s">
        <v>3320</v>
      </c>
      <c r="HX168" s="233" t="s">
        <v>3320</v>
      </c>
      <c r="HY168" s="233" t="s">
        <v>3320</v>
      </c>
      <c r="HZ168" s="233" t="s">
        <v>3320</v>
      </c>
      <c r="IA168" s="233" t="s">
        <v>3320</v>
      </c>
      <c r="IB168" s="233" t="s">
        <v>3320</v>
      </c>
      <c r="IC168" s="233" t="s">
        <v>3320</v>
      </c>
      <c r="ID168" s="233" t="s">
        <v>3320</v>
      </c>
      <c r="IE168" s="233" t="s">
        <v>3320</v>
      </c>
      <c r="IF168" s="233" t="s">
        <v>3320</v>
      </c>
      <c r="IG168" s="233" t="s">
        <v>3320</v>
      </c>
      <c r="IH168" s="233" t="s">
        <v>3320</v>
      </c>
      <c r="II168" s="233" t="s">
        <v>3320</v>
      </c>
      <c r="IJ168" s="233" t="s">
        <v>3320</v>
      </c>
      <c r="IK168" s="233" t="s">
        <v>3320</v>
      </c>
      <c r="IL168" s="233" t="s">
        <v>3320</v>
      </c>
      <c r="IM168" s="233" t="s">
        <v>3320</v>
      </c>
      <c r="IN168" s="233" t="s">
        <v>3320</v>
      </c>
      <c r="IO168" s="233" t="s">
        <v>3320</v>
      </c>
      <c r="IP168" s="233" t="s">
        <v>3320</v>
      </c>
      <c r="IQ168" s="233" t="s">
        <v>3320</v>
      </c>
      <c r="IR168" s="233" t="s">
        <v>3320</v>
      </c>
      <c r="IS168" s="233" t="s">
        <v>3320</v>
      </c>
      <c r="IT168" s="233" t="s">
        <v>3320</v>
      </c>
      <c r="IU168" s="233" t="s">
        <v>3320</v>
      </c>
      <c r="IV168" s="233" t="s">
        <v>3320</v>
      </c>
      <c r="IW168" s="235"/>
      <c r="IX168" s="235"/>
      <c r="IY168" s="235"/>
      <c r="IZ168" s="235"/>
      <c r="JA168" s="235"/>
      <c r="JB168" s="233"/>
      <c r="JC168" s="233"/>
      <c r="JD168" s="233"/>
      <c r="JE168" s="235"/>
      <c r="JF168" s="232" t="s">
        <v>3320</v>
      </c>
      <c r="JG168" s="232" t="s">
        <v>3320</v>
      </c>
      <c r="JH168" s="232" t="s">
        <v>3320</v>
      </c>
      <c r="JI168" s="232" t="s">
        <v>3320</v>
      </c>
      <c r="JJ168" s="232" t="s">
        <v>3320</v>
      </c>
      <c r="JK168" s="233" t="s">
        <v>202</v>
      </c>
      <c r="JL168" s="235"/>
      <c r="JM168" s="235"/>
      <c r="JN168" s="235"/>
      <c r="JO168" s="232">
        <v>7</v>
      </c>
      <c r="JP168" s="232">
        <v>0</v>
      </c>
      <c r="JQ168" s="233"/>
      <c r="JR168" s="233"/>
      <c r="JS168" s="233"/>
      <c r="JT168" s="233"/>
      <c r="JU168" s="233"/>
      <c r="JV168" s="233"/>
      <c r="JW168" s="233"/>
      <c r="JX168" s="233"/>
      <c r="JY168" s="233"/>
      <c r="JZ168" s="233"/>
      <c r="KA168" s="233"/>
      <c r="KB168" s="233"/>
      <c r="KC168" s="233"/>
      <c r="KD168" s="233"/>
      <c r="KE168" s="233"/>
      <c r="KF168" s="233"/>
      <c r="KG168" s="233"/>
      <c r="KH168" s="233"/>
      <c r="KI168" s="233"/>
      <c r="KJ168" s="233"/>
      <c r="KK168" s="233"/>
      <c r="KL168" s="233"/>
      <c r="KM168" s="233"/>
      <c r="KN168" s="232" t="s">
        <v>3320</v>
      </c>
      <c r="KO168" s="232" t="s">
        <v>3320</v>
      </c>
      <c r="KP168" s="232" t="s">
        <v>3320</v>
      </c>
      <c r="KQ168" s="235"/>
      <c r="KR168" s="235"/>
      <c r="KS168" s="235"/>
      <c r="KT168" s="233"/>
      <c r="KU168" s="235"/>
      <c r="KV168" s="235"/>
      <c r="KW168" s="235"/>
      <c r="KX168" s="233"/>
      <c r="KY168" s="232">
        <v>300</v>
      </c>
      <c r="KZ168" s="236">
        <v>0</v>
      </c>
      <c r="LA168" s="235"/>
      <c r="LB168" s="232">
        <v>0</v>
      </c>
      <c r="LC168" s="233"/>
      <c r="LD168" s="235"/>
      <c r="LE168" s="235"/>
      <c r="LF168" s="235"/>
    </row>
    <row r="169" spans="1:318" ht="49.5" customHeight="1" thickBot="1">
      <c r="A169" s="231" t="s">
        <v>5638</v>
      </c>
      <c r="B169" s="232">
        <v>898</v>
      </c>
      <c r="C169" s="233" t="s">
        <v>9088</v>
      </c>
      <c r="D169" s="233" t="s">
        <v>9089</v>
      </c>
      <c r="E169" s="232">
        <v>898</v>
      </c>
      <c r="F169" s="235"/>
      <c r="G169" s="233" t="s">
        <v>821</v>
      </c>
      <c r="H169" s="233" t="s">
        <v>7553</v>
      </c>
      <c r="I169" s="234">
        <v>4</v>
      </c>
      <c r="J169" s="235"/>
      <c r="K169" s="234" t="s">
        <v>202</v>
      </c>
      <c r="L169" s="235"/>
      <c r="M169" s="234">
        <v>4</v>
      </c>
      <c r="N169" s="235"/>
      <c r="O169" s="235"/>
      <c r="P169" s="235"/>
      <c r="Q169" s="235"/>
      <c r="R169" s="234" t="s">
        <v>202</v>
      </c>
      <c r="S169" s="235"/>
      <c r="T169" s="235"/>
      <c r="U169" s="235"/>
      <c r="V169" s="233" t="s">
        <v>9090</v>
      </c>
      <c r="W169" s="233" t="s">
        <v>5916</v>
      </c>
      <c r="X169" s="232">
        <v>1.5</v>
      </c>
      <c r="Y169" s="232">
        <v>168</v>
      </c>
      <c r="Z169" s="236">
        <v>0</v>
      </c>
      <c r="AA169" s="236">
        <v>0</v>
      </c>
      <c r="AB169" s="232">
        <v>1</v>
      </c>
      <c r="AC169" s="233" t="s">
        <v>5917</v>
      </c>
      <c r="AD169" s="233" t="s">
        <v>5917</v>
      </c>
      <c r="AE169" s="234" t="s">
        <v>5645</v>
      </c>
      <c r="AF169" s="233" t="s">
        <v>5646</v>
      </c>
      <c r="AG169" s="234" t="s">
        <v>5645</v>
      </c>
      <c r="AH169" s="233" t="s">
        <v>5918</v>
      </c>
      <c r="AI169" s="233" t="s">
        <v>5919</v>
      </c>
      <c r="AJ169" s="233" t="s">
        <v>5920</v>
      </c>
      <c r="AK169" s="233" t="s">
        <v>5698</v>
      </c>
      <c r="AL169" s="233" t="s">
        <v>5921</v>
      </c>
      <c r="AM169" s="233" t="s">
        <v>5922</v>
      </c>
      <c r="AN169" s="233" t="s">
        <v>3320</v>
      </c>
      <c r="AO169" s="233" t="s">
        <v>7555</v>
      </c>
      <c r="AP169" s="233" t="s">
        <v>5698</v>
      </c>
      <c r="AQ169" s="233" t="s">
        <v>7556</v>
      </c>
      <c r="AR169" s="233" t="s">
        <v>5925</v>
      </c>
      <c r="AS169" s="233" t="s">
        <v>7557</v>
      </c>
      <c r="AT169" s="233" t="s">
        <v>733</v>
      </c>
      <c r="AU169" s="233" t="s">
        <v>733</v>
      </c>
      <c r="AV169" s="233" t="s">
        <v>733</v>
      </c>
      <c r="AW169" s="233" t="s">
        <v>3320</v>
      </c>
      <c r="AX169" s="233" t="s">
        <v>5927</v>
      </c>
      <c r="AY169" s="233" t="s">
        <v>733</v>
      </c>
      <c r="AZ169" s="233" t="s">
        <v>5928</v>
      </c>
      <c r="BA169" s="233" t="s">
        <v>5929</v>
      </c>
      <c r="BB169" s="233" t="s">
        <v>5930</v>
      </c>
      <c r="BC169" s="233" t="s">
        <v>7558</v>
      </c>
      <c r="BD169" s="233" t="s">
        <v>7559</v>
      </c>
      <c r="BE169" s="233" t="s">
        <v>5933</v>
      </c>
      <c r="BF169" s="234" t="s">
        <v>1214</v>
      </c>
      <c r="BG169" s="233" t="s">
        <v>3320</v>
      </c>
      <c r="BH169" s="233" t="s">
        <v>2043</v>
      </c>
      <c r="BI169" s="233" t="s">
        <v>2043</v>
      </c>
      <c r="BJ169" s="233" t="s">
        <v>5934</v>
      </c>
      <c r="BK169" s="233" t="s">
        <v>9091</v>
      </c>
      <c r="BL169" s="234">
        <v>400</v>
      </c>
      <c r="BM169" s="233" t="s">
        <v>5936</v>
      </c>
      <c r="BN169" s="237">
        <v>47234</v>
      </c>
      <c r="BO169" s="232">
        <v>24</v>
      </c>
      <c r="BP169" s="232">
        <v>2029</v>
      </c>
      <c r="BQ169" s="232">
        <v>112</v>
      </c>
      <c r="BR169" s="234">
        <v>112</v>
      </c>
      <c r="BS169" s="233" t="s">
        <v>5666</v>
      </c>
      <c r="BT169" s="232">
        <v>16</v>
      </c>
      <c r="BU169" s="234">
        <v>402.26</v>
      </c>
      <c r="BV169" s="238">
        <v>0.41</v>
      </c>
      <c r="BW169" s="239" t="s">
        <v>910</v>
      </c>
      <c r="BX169" s="233" t="s">
        <v>733</v>
      </c>
      <c r="BY169" s="235"/>
      <c r="BZ169" s="233" t="s">
        <v>3320</v>
      </c>
      <c r="CA169" s="233" t="s">
        <v>3320</v>
      </c>
      <c r="CB169" s="233" t="s">
        <v>3320</v>
      </c>
      <c r="CC169" s="233" t="s">
        <v>3320</v>
      </c>
      <c r="CD169" s="233" t="s">
        <v>3320</v>
      </c>
      <c r="CE169" s="233" t="s">
        <v>3320</v>
      </c>
      <c r="CF169" s="233" t="s">
        <v>3320</v>
      </c>
      <c r="CG169" s="233" t="s">
        <v>3320</v>
      </c>
      <c r="CH169" s="233" t="s">
        <v>3320</v>
      </c>
      <c r="CI169" s="233" t="s">
        <v>3320</v>
      </c>
      <c r="CJ169" s="235"/>
      <c r="CK169" s="233" t="s">
        <v>3320</v>
      </c>
      <c r="CL169" s="233" t="s">
        <v>3320</v>
      </c>
      <c r="CM169" s="233" t="s">
        <v>3320</v>
      </c>
      <c r="CN169" s="233" t="s">
        <v>3320</v>
      </c>
      <c r="CO169" s="233" t="s">
        <v>3320</v>
      </c>
      <c r="CP169" s="235"/>
      <c r="CQ169" s="233" t="s">
        <v>3320</v>
      </c>
      <c r="CR169" s="233" t="s">
        <v>3320</v>
      </c>
      <c r="CS169" s="233" t="s">
        <v>3320</v>
      </c>
      <c r="CT169" s="233" t="s">
        <v>3320</v>
      </c>
      <c r="CU169" s="232">
        <v>7</v>
      </c>
      <c r="CV169" s="232">
        <v>12.5</v>
      </c>
      <c r="CW169" s="233" t="s">
        <v>733</v>
      </c>
      <c r="CX169" s="233" t="s">
        <v>5937</v>
      </c>
      <c r="CY169" s="232">
        <v>0.41</v>
      </c>
      <c r="CZ169" s="233" t="s">
        <v>1214</v>
      </c>
      <c r="DA169" s="233" t="s">
        <v>733</v>
      </c>
      <c r="DB169" s="233" t="s">
        <v>733</v>
      </c>
      <c r="DC169" s="232">
        <v>3591.6</v>
      </c>
      <c r="DD169" s="232">
        <v>3033.04</v>
      </c>
      <c r="DE169" s="233" t="s">
        <v>9092</v>
      </c>
      <c r="DF169" s="232">
        <v>365</v>
      </c>
      <c r="DG169" s="232">
        <v>0.82</v>
      </c>
      <c r="DH169" s="232">
        <v>98</v>
      </c>
      <c r="DI169" s="232">
        <v>25</v>
      </c>
      <c r="DJ169" s="237">
        <v>46265</v>
      </c>
      <c r="DK169" s="232">
        <v>1.31</v>
      </c>
      <c r="DL169" s="232">
        <v>2026</v>
      </c>
      <c r="DM169" s="232">
        <v>59</v>
      </c>
      <c r="DN169" s="233" t="s">
        <v>7561</v>
      </c>
      <c r="DO169" s="232">
        <v>6252000</v>
      </c>
      <c r="DP169" s="235"/>
      <c r="DQ169" s="233" t="s">
        <v>3320</v>
      </c>
      <c r="DR169" s="233" t="s">
        <v>3320</v>
      </c>
      <c r="DS169" s="233" t="s">
        <v>3320</v>
      </c>
      <c r="DT169" s="233" t="s">
        <v>3320</v>
      </c>
      <c r="DU169" s="233" t="s">
        <v>3320</v>
      </c>
      <c r="DV169" s="233" t="s">
        <v>3320</v>
      </c>
      <c r="DW169" s="233" t="s">
        <v>3320</v>
      </c>
      <c r="DX169" s="233" t="s">
        <v>3320</v>
      </c>
      <c r="DY169" s="233" t="s">
        <v>3320</v>
      </c>
      <c r="DZ169" s="233" t="s">
        <v>3320</v>
      </c>
      <c r="EA169" s="233" t="s">
        <v>3320</v>
      </c>
      <c r="EB169" s="233" t="s">
        <v>3320</v>
      </c>
      <c r="EC169" s="233" t="s">
        <v>3320</v>
      </c>
      <c r="ED169" s="233" t="s">
        <v>3320</v>
      </c>
      <c r="EE169" s="233" t="s">
        <v>3320</v>
      </c>
      <c r="EF169" s="233" t="s">
        <v>3320</v>
      </c>
      <c r="EG169" s="233" t="s">
        <v>3320</v>
      </c>
      <c r="EH169" s="233" t="s">
        <v>3320</v>
      </c>
      <c r="EI169" s="233" t="s">
        <v>3320</v>
      </c>
      <c r="EJ169" s="233" t="s">
        <v>3320</v>
      </c>
      <c r="EK169" s="233" t="s">
        <v>3320</v>
      </c>
      <c r="EL169" s="233" t="s">
        <v>3320</v>
      </c>
      <c r="EM169" s="233" t="s">
        <v>3320</v>
      </c>
      <c r="EN169" s="233" t="s">
        <v>3320</v>
      </c>
      <c r="EO169" s="233" t="s">
        <v>3320</v>
      </c>
      <c r="EP169" s="233" t="s">
        <v>3320</v>
      </c>
      <c r="EQ169" s="233" t="s">
        <v>3320</v>
      </c>
      <c r="ER169" s="233" t="s">
        <v>3320</v>
      </c>
      <c r="ES169" s="233" t="s">
        <v>3320</v>
      </c>
      <c r="ET169" s="233" t="s">
        <v>3320</v>
      </c>
      <c r="EU169" s="233" t="s">
        <v>3320</v>
      </c>
      <c r="EV169" s="233" t="s">
        <v>3320</v>
      </c>
      <c r="EW169" s="233" t="s">
        <v>3320</v>
      </c>
      <c r="EX169" s="233" t="s">
        <v>3320</v>
      </c>
      <c r="EY169" s="233" t="s">
        <v>3320</v>
      </c>
      <c r="EZ169" s="233" t="s">
        <v>3320</v>
      </c>
      <c r="FA169" s="233" t="s">
        <v>3320</v>
      </c>
      <c r="FB169" s="233" t="s">
        <v>3320</v>
      </c>
      <c r="FC169" s="233" t="s">
        <v>3320</v>
      </c>
      <c r="FD169" s="233" t="s">
        <v>3320</v>
      </c>
      <c r="FE169" s="233" t="s">
        <v>3320</v>
      </c>
      <c r="FF169" s="233" t="s">
        <v>3320</v>
      </c>
      <c r="FG169" s="233" t="s">
        <v>3320</v>
      </c>
      <c r="FH169" s="233" t="s">
        <v>3320</v>
      </c>
      <c r="FI169" s="233" t="s">
        <v>3320</v>
      </c>
      <c r="FJ169" s="233" t="s">
        <v>3320</v>
      </c>
      <c r="FK169" s="233" t="s">
        <v>3320</v>
      </c>
      <c r="FL169" s="233" t="s">
        <v>3320</v>
      </c>
      <c r="FM169" s="233" t="s">
        <v>3320</v>
      </c>
      <c r="FN169" s="240">
        <v>182950171</v>
      </c>
      <c r="FO169" s="232">
        <v>183</v>
      </c>
      <c r="FP169" s="233" t="s">
        <v>1214</v>
      </c>
      <c r="FQ169" s="233" t="s">
        <v>733</v>
      </c>
      <c r="FR169" s="233" t="s">
        <v>733</v>
      </c>
      <c r="FS169" s="233" t="s">
        <v>733</v>
      </c>
      <c r="FT169" s="233" t="s">
        <v>791</v>
      </c>
      <c r="FU169" s="233" t="s">
        <v>7562</v>
      </c>
      <c r="FV169" s="233" t="s">
        <v>9093</v>
      </c>
      <c r="FW169" s="241" t="s">
        <v>9091</v>
      </c>
      <c r="FX169" s="242">
        <v>400</v>
      </c>
      <c r="FY169" s="233" t="s">
        <v>9094</v>
      </c>
      <c r="FZ169" s="240">
        <v>182950171</v>
      </c>
      <c r="GA169" s="240">
        <v>14028962</v>
      </c>
      <c r="GB169" s="240">
        <v>1674</v>
      </c>
      <c r="GC169" s="232">
        <v>969</v>
      </c>
      <c r="GD169" s="233" t="s">
        <v>5944</v>
      </c>
      <c r="GE169" s="233" t="s">
        <v>733</v>
      </c>
      <c r="GF169" s="233" t="s">
        <v>733</v>
      </c>
      <c r="GG169" s="233" t="s">
        <v>9038</v>
      </c>
      <c r="GH169" s="233" t="s">
        <v>733</v>
      </c>
      <c r="GI169" s="233" t="s">
        <v>733</v>
      </c>
      <c r="GJ169" s="233" t="s">
        <v>733</v>
      </c>
      <c r="GK169" s="233" t="s">
        <v>733</v>
      </c>
      <c r="GL169" s="233" t="s">
        <v>733</v>
      </c>
      <c r="GM169" s="243" t="s">
        <v>5676</v>
      </c>
      <c r="GN169" s="233" t="s">
        <v>3320</v>
      </c>
      <c r="GO169" s="233" t="s">
        <v>733</v>
      </c>
      <c r="GP169" s="233" t="s">
        <v>5721</v>
      </c>
      <c r="GQ169" s="233" t="s">
        <v>733</v>
      </c>
      <c r="GR169" s="233" t="s">
        <v>5946</v>
      </c>
      <c r="GS169" s="233" t="s">
        <v>7565</v>
      </c>
      <c r="GT169" s="233" t="s">
        <v>3320</v>
      </c>
      <c r="GU169" s="232">
        <v>0.1</v>
      </c>
      <c r="GV169" s="233" t="s">
        <v>733</v>
      </c>
      <c r="GW169" s="233" t="s">
        <v>5948</v>
      </c>
      <c r="GX169" s="233" t="s">
        <v>9095</v>
      </c>
      <c r="GY169" s="233" t="s">
        <v>733</v>
      </c>
      <c r="GZ169" s="233" t="s">
        <v>3320</v>
      </c>
      <c r="HA169" s="233" t="s">
        <v>9096</v>
      </c>
      <c r="HB169" s="233" t="s">
        <v>9097</v>
      </c>
      <c r="HC169" s="233" t="s">
        <v>5952</v>
      </c>
      <c r="HD169" s="233" t="s">
        <v>5684</v>
      </c>
      <c r="HE169" s="233" t="s">
        <v>5684</v>
      </c>
      <c r="HF169" s="233" t="s">
        <v>733</v>
      </c>
      <c r="HG169" s="233" t="s">
        <v>1214</v>
      </c>
      <c r="HH169" s="244">
        <v>46079.851157407407</v>
      </c>
      <c r="HI169" s="244">
        <v>46083.730914351851</v>
      </c>
      <c r="HJ169" s="233" t="s">
        <v>5685</v>
      </c>
      <c r="HK169" s="233" t="s">
        <v>3320</v>
      </c>
      <c r="HL169" s="233" t="s">
        <v>3320</v>
      </c>
      <c r="HM169" s="233" t="s">
        <v>3320</v>
      </c>
      <c r="HN169" s="233" t="s">
        <v>3320</v>
      </c>
      <c r="HO169" s="233" t="s">
        <v>3320</v>
      </c>
      <c r="HP169" s="233" t="s">
        <v>3320</v>
      </c>
      <c r="HQ169" s="233" t="s">
        <v>3320</v>
      </c>
      <c r="HR169" s="233" t="s">
        <v>3320</v>
      </c>
      <c r="HS169" s="233" t="s">
        <v>3320</v>
      </c>
      <c r="HT169" s="233" t="s">
        <v>3320</v>
      </c>
      <c r="HU169" s="233" t="s">
        <v>3320</v>
      </c>
      <c r="HV169" s="233" t="s">
        <v>3320</v>
      </c>
      <c r="HW169" s="233" t="s">
        <v>3320</v>
      </c>
      <c r="HX169" s="233" t="s">
        <v>3320</v>
      </c>
      <c r="HY169" s="233" t="s">
        <v>3320</v>
      </c>
      <c r="HZ169" s="233" t="s">
        <v>3320</v>
      </c>
      <c r="IA169" s="233" t="s">
        <v>3320</v>
      </c>
      <c r="IB169" s="233" t="s">
        <v>3320</v>
      </c>
      <c r="IC169" s="233" t="s">
        <v>3320</v>
      </c>
      <c r="ID169" s="233" t="s">
        <v>3320</v>
      </c>
      <c r="IE169" s="233" t="s">
        <v>3320</v>
      </c>
      <c r="IF169" s="233" t="s">
        <v>3320</v>
      </c>
      <c r="IG169" s="233" t="s">
        <v>3320</v>
      </c>
      <c r="IH169" s="233" t="s">
        <v>3320</v>
      </c>
      <c r="II169" s="233" t="s">
        <v>3320</v>
      </c>
      <c r="IJ169" s="233" t="s">
        <v>3320</v>
      </c>
      <c r="IK169" s="233" t="s">
        <v>3320</v>
      </c>
      <c r="IL169" s="233" t="s">
        <v>3320</v>
      </c>
      <c r="IM169" s="233" t="s">
        <v>3320</v>
      </c>
      <c r="IN169" s="233" t="s">
        <v>3320</v>
      </c>
      <c r="IO169" s="233" t="s">
        <v>3320</v>
      </c>
      <c r="IP169" s="233" t="s">
        <v>3320</v>
      </c>
      <c r="IQ169" s="233" t="s">
        <v>3320</v>
      </c>
      <c r="IR169" s="233" t="s">
        <v>3320</v>
      </c>
      <c r="IS169" s="233" t="s">
        <v>3320</v>
      </c>
      <c r="IT169" s="233" t="s">
        <v>3320</v>
      </c>
      <c r="IU169" s="233" t="s">
        <v>3320</v>
      </c>
      <c r="IV169" s="233" t="s">
        <v>3320</v>
      </c>
      <c r="IW169" s="233" t="s">
        <v>375</v>
      </c>
      <c r="IX169" s="234" t="s">
        <v>5774</v>
      </c>
      <c r="IY169" s="234" t="s">
        <v>5774</v>
      </c>
      <c r="IZ169" s="233" t="s">
        <v>5775</v>
      </c>
      <c r="JA169" s="235"/>
      <c r="JB169" s="233"/>
      <c r="JC169" s="233"/>
      <c r="JD169" s="233"/>
      <c r="JE169" s="235"/>
      <c r="JF169" s="232" t="s">
        <v>3320</v>
      </c>
      <c r="JG169" s="232" t="s">
        <v>3320</v>
      </c>
      <c r="JH169" s="232" t="s">
        <v>3320</v>
      </c>
      <c r="JI169" s="232" t="s">
        <v>3320</v>
      </c>
      <c r="JJ169" s="232" t="s">
        <v>3320</v>
      </c>
      <c r="JK169" s="233" t="s">
        <v>202</v>
      </c>
      <c r="JL169" s="235"/>
      <c r="JM169" s="235"/>
      <c r="JN169" s="235"/>
      <c r="JO169" s="232">
        <v>2</v>
      </c>
      <c r="JP169" s="232">
        <v>0</v>
      </c>
      <c r="JQ169" s="233"/>
      <c r="JR169" s="233"/>
      <c r="JS169" s="233"/>
      <c r="JT169" s="233"/>
      <c r="JU169" s="233"/>
      <c r="JV169" s="233"/>
      <c r="JW169" s="233"/>
      <c r="JX169" s="233"/>
      <c r="JY169" s="233"/>
      <c r="JZ169" s="233"/>
      <c r="KA169" s="233"/>
      <c r="KB169" s="233"/>
      <c r="KC169" s="233"/>
      <c r="KD169" s="233"/>
      <c r="KE169" s="233"/>
      <c r="KF169" s="233"/>
      <c r="KG169" s="233"/>
      <c r="KH169" s="233"/>
      <c r="KI169" s="233"/>
      <c r="KJ169" s="233"/>
      <c r="KK169" s="233"/>
      <c r="KL169" s="233"/>
      <c r="KM169" s="233"/>
      <c r="KN169" s="232" t="s">
        <v>3320</v>
      </c>
      <c r="KO169" s="232" t="s">
        <v>3320</v>
      </c>
      <c r="KP169" s="232" t="s">
        <v>3320</v>
      </c>
      <c r="KQ169" s="235"/>
      <c r="KR169" s="235"/>
      <c r="KS169" s="235"/>
      <c r="KT169" s="233"/>
      <c r="KU169" s="235"/>
      <c r="KV169" s="235"/>
      <c r="KW169" s="235"/>
      <c r="KX169" s="233"/>
      <c r="KY169" s="232">
        <v>168</v>
      </c>
      <c r="KZ169" s="236">
        <v>0</v>
      </c>
      <c r="LA169" s="235"/>
      <c r="LB169" s="232">
        <v>0</v>
      </c>
      <c r="LC169" s="233"/>
      <c r="LD169" s="235"/>
      <c r="LE169" s="235"/>
      <c r="LF169" s="235"/>
    </row>
    <row r="170" spans="1:318" ht="49.5" customHeight="1" thickBot="1">
      <c r="A170" s="231" t="s">
        <v>5638</v>
      </c>
      <c r="B170" s="232">
        <v>1033</v>
      </c>
      <c r="C170" s="233" t="s">
        <v>9098</v>
      </c>
      <c r="D170" s="233" t="s">
        <v>9099</v>
      </c>
      <c r="E170" s="232">
        <v>1033</v>
      </c>
      <c r="F170" s="235"/>
      <c r="G170" s="233" t="s">
        <v>9100</v>
      </c>
      <c r="H170" s="233" t="s">
        <v>9101</v>
      </c>
      <c r="I170" s="234">
        <v>1</v>
      </c>
      <c r="J170" s="235"/>
      <c r="K170" s="234" t="s">
        <v>202</v>
      </c>
      <c r="L170" s="235"/>
      <c r="M170" s="234">
        <v>1</v>
      </c>
      <c r="N170" s="235"/>
      <c r="O170" s="235"/>
      <c r="P170" s="235"/>
      <c r="Q170" s="235"/>
      <c r="R170" s="234" t="s">
        <v>202</v>
      </c>
      <c r="S170" s="235"/>
      <c r="T170" s="235"/>
      <c r="U170" s="235"/>
      <c r="V170" s="233" t="s">
        <v>5053</v>
      </c>
      <c r="W170" s="233" t="s">
        <v>5916</v>
      </c>
      <c r="X170" s="232">
        <v>1.5</v>
      </c>
      <c r="Y170" s="232">
        <v>195</v>
      </c>
      <c r="Z170" s="236">
        <v>0</v>
      </c>
      <c r="AA170" s="236">
        <v>0</v>
      </c>
      <c r="AB170" s="232">
        <v>1</v>
      </c>
      <c r="AC170" s="233" t="s">
        <v>5644</v>
      </c>
      <c r="AD170" s="233" t="s">
        <v>5644</v>
      </c>
      <c r="AE170" s="234" t="s">
        <v>5645</v>
      </c>
      <c r="AF170" s="233" t="s">
        <v>5693</v>
      </c>
      <c r="AG170" s="234" t="s">
        <v>5645</v>
      </c>
      <c r="AH170" s="233" t="s">
        <v>7602</v>
      </c>
      <c r="AI170" s="233" t="s">
        <v>7603</v>
      </c>
      <c r="AJ170" s="233" t="s">
        <v>7627</v>
      </c>
      <c r="AK170" s="233" t="s">
        <v>5698</v>
      </c>
      <c r="AL170" s="233" t="s">
        <v>9102</v>
      </c>
      <c r="AM170" s="233" t="s">
        <v>7606</v>
      </c>
      <c r="AN170" s="233" t="s">
        <v>3320</v>
      </c>
      <c r="AO170" s="233" t="s">
        <v>7607</v>
      </c>
      <c r="AP170" s="233" t="s">
        <v>5698</v>
      </c>
      <c r="AQ170" s="233" t="s">
        <v>9103</v>
      </c>
      <c r="AR170" s="233" t="s">
        <v>5856</v>
      </c>
      <c r="AS170" s="233" t="s">
        <v>5857</v>
      </c>
      <c r="AT170" s="233" t="s">
        <v>733</v>
      </c>
      <c r="AU170" s="233" t="s">
        <v>733</v>
      </c>
      <c r="AV170" s="233" t="s">
        <v>733</v>
      </c>
      <c r="AW170" s="233" t="s">
        <v>3320</v>
      </c>
      <c r="AX170" s="233" t="s">
        <v>5656</v>
      </c>
      <c r="AY170" s="233" t="s">
        <v>733</v>
      </c>
      <c r="AZ170" s="233" t="s">
        <v>9104</v>
      </c>
      <c r="BA170" s="233" t="s">
        <v>5859</v>
      </c>
      <c r="BB170" s="233" t="s">
        <v>7612</v>
      </c>
      <c r="BC170" s="233" t="s">
        <v>9105</v>
      </c>
      <c r="BD170" s="233" t="s">
        <v>7616</v>
      </c>
      <c r="BE170" s="233" t="s">
        <v>9106</v>
      </c>
      <c r="BF170" s="234" t="s">
        <v>1214</v>
      </c>
      <c r="BG170" s="233" t="s">
        <v>3320</v>
      </c>
      <c r="BH170" s="233" t="s">
        <v>2043</v>
      </c>
      <c r="BI170" s="233" t="s">
        <v>2043</v>
      </c>
      <c r="BJ170" s="233" t="s">
        <v>3589</v>
      </c>
      <c r="BK170" s="233" t="s">
        <v>9107</v>
      </c>
      <c r="BL170" s="234">
        <v>138</v>
      </c>
      <c r="BM170" s="233" t="s">
        <v>6612</v>
      </c>
      <c r="BN170" s="237">
        <v>47105</v>
      </c>
      <c r="BO170" s="234">
        <v>24</v>
      </c>
      <c r="BP170" s="232">
        <v>2028</v>
      </c>
      <c r="BQ170" s="232">
        <v>130</v>
      </c>
      <c r="BR170" s="234">
        <v>130</v>
      </c>
      <c r="BS170" s="233" t="s">
        <v>5666</v>
      </c>
      <c r="BT170" s="232">
        <v>29</v>
      </c>
      <c r="BU170" s="234">
        <v>448.64</v>
      </c>
      <c r="BV170" s="238">
        <v>0.39</v>
      </c>
      <c r="BW170" s="239" t="s">
        <v>910</v>
      </c>
      <c r="BX170" s="233" t="s">
        <v>733</v>
      </c>
      <c r="BY170" s="233" t="s">
        <v>910</v>
      </c>
      <c r="BZ170" s="233" t="s">
        <v>3320</v>
      </c>
      <c r="CA170" s="233" t="s">
        <v>3320</v>
      </c>
      <c r="CB170" s="233" t="s">
        <v>3320</v>
      </c>
      <c r="CC170" s="233" t="s">
        <v>3320</v>
      </c>
      <c r="CD170" s="233" t="s">
        <v>3320</v>
      </c>
      <c r="CE170" s="233" t="s">
        <v>3320</v>
      </c>
      <c r="CF170" s="233" t="s">
        <v>3320</v>
      </c>
      <c r="CG170" s="233" t="s">
        <v>3320</v>
      </c>
      <c r="CH170" s="233" t="s">
        <v>3320</v>
      </c>
      <c r="CI170" s="233" t="s">
        <v>3320</v>
      </c>
      <c r="CJ170" s="235"/>
      <c r="CK170" s="233" t="s">
        <v>3320</v>
      </c>
      <c r="CL170" s="233" t="s">
        <v>3320</v>
      </c>
      <c r="CM170" s="233" t="s">
        <v>3320</v>
      </c>
      <c r="CN170" s="233" t="s">
        <v>3320</v>
      </c>
      <c r="CO170" s="233" t="s">
        <v>3320</v>
      </c>
      <c r="CP170" s="235"/>
      <c r="CQ170" s="233" t="s">
        <v>3320</v>
      </c>
      <c r="CR170" s="233" t="s">
        <v>3320</v>
      </c>
      <c r="CS170" s="233" t="s">
        <v>3320</v>
      </c>
      <c r="CT170" s="233" t="s">
        <v>3320</v>
      </c>
      <c r="CU170" s="232">
        <v>4.5</v>
      </c>
      <c r="CV170" s="232">
        <v>3</v>
      </c>
      <c r="CW170" s="233" t="s">
        <v>733</v>
      </c>
      <c r="CX170" s="233" t="s">
        <v>6061</v>
      </c>
      <c r="CY170" s="232">
        <v>0.39</v>
      </c>
      <c r="CZ170" s="233" t="s">
        <v>1214</v>
      </c>
      <c r="DA170" s="233" t="s">
        <v>733</v>
      </c>
      <c r="DB170" s="233" t="s">
        <v>733</v>
      </c>
      <c r="DC170" s="232">
        <v>448639</v>
      </c>
      <c r="DD170" s="232">
        <v>370858</v>
      </c>
      <c r="DE170" s="233" t="s">
        <v>9108</v>
      </c>
      <c r="DF170" s="232">
        <v>365</v>
      </c>
      <c r="DG170" s="232">
        <v>93.9</v>
      </c>
      <c r="DH170" s="232">
        <v>97</v>
      </c>
      <c r="DI170" s="232">
        <v>25</v>
      </c>
      <c r="DJ170" s="237">
        <v>46378</v>
      </c>
      <c r="DK170" s="232">
        <v>4.3499999999999996</v>
      </c>
      <c r="DL170" s="232">
        <v>2026</v>
      </c>
      <c r="DM170" s="232">
        <v>8</v>
      </c>
      <c r="DN170" s="233" t="s">
        <v>7616</v>
      </c>
      <c r="DO170" s="232">
        <v>9200000</v>
      </c>
      <c r="DP170" s="235"/>
      <c r="DQ170" s="233" t="s">
        <v>3320</v>
      </c>
      <c r="DR170" s="233" t="s">
        <v>3320</v>
      </c>
      <c r="DS170" s="233" t="s">
        <v>3320</v>
      </c>
      <c r="DT170" s="233" t="s">
        <v>3320</v>
      </c>
      <c r="DU170" s="233" t="s">
        <v>3320</v>
      </c>
      <c r="DV170" s="233" t="s">
        <v>3320</v>
      </c>
      <c r="DW170" s="233" t="s">
        <v>3320</v>
      </c>
      <c r="DX170" s="233" t="s">
        <v>3320</v>
      </c>
      <c r="DY170" s="233" t="s">
        <v>3320</v>
      </c>
      <c r="DZ170" s="233" t="s">
        <v>3320</v>
      </c>
      <c r="EA170" s="233" t="s">
        <v>3320</v>
      </c>
      <c r="EB170" s="233" t="s">
        <v>3320</v>
      </c>
      <c r="EC170" s="233" t="s">
        <v>3320</v>
      </c>
      <c r="ED170" s="233" t="s">
        <v>3320</v>
      </c>
      <c r="EE170" s="233" t="s">
        <v>3320</v>
      </c>
      <c r="EF170" s="233" t="s">
        <v>3320</v>
      </c>
      <c r="EG170" s="233" t="s">
        <v>3320</v>
      </c>
      <c r="EH170" s="233" t="s">
        <v>3320</v>
      </c>
      <c r="EI170" s="233" t="s">
        <v>3320</v>
      </c>
      <c r="EJ170" s="233" t="s">
        <v>3320</v>
      </c>
      <c r="EK170" s="233" t="s">
        <v>3320</v>
      </c>
      <c r="EL170" s="233" t="s">
        <v>3320</v>
      </c>
      <c r="EM170" s="233" t="s">
        <v>3320</v>
      </c>
      <c r="EN170" s="233" t="s">
        <v>3320</v>
      </c>
      <c r="EO170" s="233" t="s">
        <v>3320</v>
      </c>
      <c r="EP170" s="233" t="s">
        <v>3320</v>
      </c>
      <c r="EQ170" s="233" t="s">
        <v>3320</v>
      </c>
      <c r="ER170" s="233" t="s">
        <v>3320</v>
      </c>
      <c r="ES170" s="233" t="s">
        <v>3320</v>
      </c>
      <c r="ET170" s="233" t="s">
        <v>3320</v>
      </c>
      <c r="EU170" s="233" t="s">
        <v>3320</v>
      </c>
      <c r="EV170" s="233" t="s">
        <v>3320</v>
      </c>
      <c r="EW170" s="233" t="s">
        <v>3320</v>
      </c>
      <c r="EX170" s="233" t="s">
        <v>3320</v>
      </c>
      <c r="EY170" s="233" t="s">
        <v>3320</v>
      </c>
      <c r="EZ170" s="233" t="s">
        <v>3320</v>
      </c>
      <c r="FA170" s="233" t="s">
        <v>3320</v>
      </c>
      <c r="FB170" s="233" t="s">
        <v>3320</v>
      </c>
      <c r="FC170" s="233" t="s">
        <v>3320</v>
      </c>
      <c r="FD170" s="233" t="s">
        <v>3320</v>
      </c>
      <c r="FE170" s="233" t="s">
        <v>3320</v>
      </c>
      <c r="FF170" s="233" t="s">
        <v>3320</v>
      </c>
      <c r="FG170" s="233" t="s">
        <v>3320</v>
      </c>
      <c r="FH170" s="233" t="s">
        <v>3320</v>
      </c>
      <c r="FI170" s="233" t="s">
        <v>3320</v>
      </c>
      <c r="FJ170" s="233" t="s">
        <v>3320</v>
      </c>
      <c r="FK170" s="233" t="s">
        <v>3320</v>
      </c>
      <c r="FL170" s="233" t="s">
        <v>3320</v>
      </c>
      <c r="FM170" s="233" t="s">
        <v>3320</v>
      </c>
      <c r="FN170" s="240">
        <v>249300000</v>
      </c>
      <c r="FO170" s="232">
        <v>249</v>
      </c>
      <c r="FP170" s="233" t="s">
        <v>733</v>
      </c>
      <c r="FQ170" s="233" t="s">
        <v>733</v>
      </c>
      <c r="FR170" s="233" t="s">
        <v>733</v>
      </c>
      <c r="FS170" s="233" t="s">
        <v>733</v>
      </c>
      <c r="FT170" s="233" t="s">
        <v>166</v>
      </c>
      <c r="FU170" s="233" t="s">
        <v>9109</v>
      </c>
      <c r="FV170" s="233" t="s">
        <v>9110</v>
      </c>
      <c r="FW170" s="241" t="s">
        <v>9111</v>
      </c>
      <c r="FX170" s="242">
        <v>115</v>
      </c>
      <c r="FY170" s="233" t="s">
        <v>9112</v>
      </c>
      <c r="FZ170" s="240">
        <v>249300000</v>
      </c>
      <c r="GA170" s="240">
        <v>26000000</v>
      </c>
      <c r="GB170" s="240">
        <v>19231</v>
      </c>
      <c r="GC170" s="240">
        <v>12308</v>
      </c>
      <c r="GD170" s="233" t="s">
        <v>9113</v>
      </c>
      <c r="GE170" s="233" t="s">
        <v>733</v>
      </c>
      <c r="GF170" s="233" t="s">
        <v>733</v>
      </c>
      <c r="GG170" s="233" t="s">
        <v>9114</v>
      </c>
      <c r="GH170" s="233" t="s">
        <v>733</v>
      </c>
      <c r="GI170" s="233" t="s">
        <v>733</v>
      </c>
      <c r="GJ170" s="233" t="s">
        <v>1214</v>
      </c>
      <c r="GK170" s="233" t="s">
        <v>733</v>
      </c>
      <c r="GL170" s="233" t="s">
        <v>733</v>
      </c>
      <c r="GM170" s="243" t="s">
        <v>5676</v>
      </c>
      <c r="GN170" s="233" t="s">
        <v>3320</v>
      </c>
      <c r="GO170" s="233" t="s">
        <v>733</v>
      </c>
      <c r="GP170" s="233" t="s">
        <v>5872</v>
      </c>
      <c r="GQ170" s="233" t="s">
        <v>733</v>
      </c>
      <c r="GR170" s="233" t="s">
        <v>5679</v>
      </c>
      <c r="GS170" s="233" t="s">
        <v>3320</v>
      </c>
      <c r="GT170" s="233" t="s">
        <v>3320</v>
      </c>
      <c r="GU170" s="232">
        <v>0.5</v>
      </c>
      <c r="GV170" s="233" t="s">
        <v>733</v>
      </c>
      <c r="GW170" s="233" t="s">
        <v>5679</v>
      </c>
      <c r="GX170" s="233" t="s">
        <v>9115</v>
      </c>
      <c r="GY170" s="233" t="s">
        <v>733</v>
      </c>
      <c r="GZ170" s="233" t="s">
        <v>3320</v>
      </c>
      <c r="HA170" s="233" t="s">
        <v>9116</v>
      </c>
      <c r="HB170" s="233" t="s">
        <v>9117</v>
      </c>
      <c r="HC170" s="233" t="s">
        <v>5683</v>
      </c>
      <c r="HD170" s="233" t="s">
        <v>5683</v>
      </c>
      <c r="HE170" s="233" t="s">
        <v>5683</v>
      </c>
      <c r="HF170" s="233" t="s">
        <v>733</v>
      </c>
      <c r="HG170" s="233" t="s">
        <v>1214</v>
      </c>
      <c r="HH170" s="244">
        <v>46083.364247685182</v>
      </c>
      <c r="HI170" s="244">
        <v>46083.715671296297</v>
      </c>
      <c r="HJ170" s="233" t="s">
        <v>5685</v>
      </c>
      <c r="HK170" s="233" t="s">
        <v>3320</v>
      </c>
      <c r="HL170" s="233" t="s">
        <v>3320</v>
      </c>
      <c r="HM170" s="233" t="s">
        <v>3320</v>
      </c>
      <c r="HN170" s="233" t="s">
        <v>3320</v>
      </c>
      <c r="HO170" s="233" t="s">
        <v>3320</v>
      </c>
      <c r="HP170" s="233" t="s">
        <v>3320</v>
      </c>
      <c r="HQ170" s="233" t="s">
        <v>3320</v>
      </c>
      <c r="HR170" s="233" t="s">
        <v>3320</v>
      </c>
      <c r="HS170" s="233" t="s">
        <v>3320</v>
      </c>
      <c r="HT170" s="233" t="s">
        <v>3320</v>
      </c>
      <c r="HU170" s="233" t="s">
        <v>3320</v>
      </c>
      <c r="HV170" s="233" t="s">
        <v>3320</v>
      </c>
      <c r="HW170" s="233" t="s">
        <v>3320</v>
      </c>
      <c r="HX170" s="233" t="s">
        <v>3320</v>
      </c>
      <c r="HY170" s="233" t="s">
        <v>3320</v>
      </c>
      <c r="HZ170" s="233" t="s">
        <v>3320</v>
      </c>
      <c r="IA170" s="233" t="s">
        <v>3320</v>
      </c>
      <c r="IB170" s="233" t="s">
        <v>3320</v>
      </c>
      <c r="IC170" s="233" t="s">
        <v>3320</v>
      </c>
      <c r="ID170" s="233" t="s">
        <v>3320</v>
      </c>
      <c r="IE170" s="233" t="s">
        <v>3320</v>
      </c>
      <c r="IF170" s="233" t="s">
        <v>3320</v>
      </c>
      <c r="IG170" s="233" t="s">
        <v>3320</v>
      </c>
      <c r="IH170" s="233" t="s">
        <v>3320</v>
      </c>
      <c r="II170" s="233" t="s">
        <v>3320</v>
      </c>
      <c r="IJ170" s="233" t="s">
        <v>3320</v>
      </c>
      <c r="IK170" s="233" t="s">
        <v>3320</v>
      </c>
      <c r="IL170" s="233" t="s">
        <v>3320</v>
      </c>
      <c r="IM170" s="233" t="s">
        <v>3320</v>
      </c>
      <c r="IN170" s="233" t="s">
        <v>3320</v>
      </c>
      <c r="IO170" s="233" t="s">
        <v>3320</v>
      </c>
      <c r="IP170" s="233" t="s">
        <v>3320</v>
      </c>
      <c r="IQ170" s="233" t="s">
        <v>3320</v>
      </c>
      <c r="IR170" s="233" t="s">
        <v>3320</v>
      </c>
      <c r="IS170" s="233" t="s">
        <v>3320</v>
      </c>
      <c r="IT170" s="233" t="s">
        <v>3320</v>
      </c>
      <c r="IU170" s="233" t="s">
        <v>3320</v>
      </c>
      <c r="IV170" s="233" t="s">
        <v>3320</v>
      </c>
      <c r="IW170" s="233" t="s">
        <v>287</v>
      </c>
      <c r="IX170" s="256">
        <v>45700</v>
      </c>
      <c r="IY170" s="234" t="s">
        <v>5774</v>
      </c>
      <c r="IZ170" s="233" t="s">
        <v>6961</v>
      </c>
      <c r="JA170" s="235"/>
      <c r="JB170" s="233"/>
      <c r="JC170" s="233"/>
      <c r="JD170" s="233"/>
      <c r="JE170" s="235"/>
      <c r="JF170" s="232" t="s">
        <v>3320</v>
      </c>
      <c r="JG170" s="232" t="s">
        <v>3320</v>
      </c>
      <c r="JH170" s="232" t="s">
        <v>3320</v>
      </c>
      <c r="JI170" s="232" t="s">
        <v>3320</v>
      </c>
      <c r="JJ170" s="232" t="s">
        <v>3320</v>
      </c>
      <c r="JK170" s="233" t="s">
        <v>202</v>
      </c>
      <c r="JL170" s="233" t="s">
        <v>910</v>
      </c>
      <c r="JM170" s="235"/>
      <c r="JN170" s="233" t="s">
        <v>910</v>
      </c>
      <c r="JO170" s="232">
        <v>6</v>
      </c>
      <c r="JP170" s="232">
        <v>1</v>
      </c>
      <c r="JQ170" s="233"/>
      <c r="JR170" s="233"/>
      <c r="JS170" s="233"/>
      <c r="JT170" s="233"/>
      <c r="JU170" s="233"/>
      <c r="JV170" s="233"/>
      <c r="JW170" s="233"/>
      <c r="JX170" s="233"/>
      <c r="JY170" s="233"/>
      <c r="JZ170" s="233"/>
      <c r="KA170" s="233"/>
      <c r="KB170" s="233"/>
      <c r="KC170" s="233"/>
      <c r="KD170" s="233"/>
      <c r="KE170" s="233"/>
      <c r="KF170" s="233"/>
      <c r="KG170" s="233"/>
      <c r="KH170" s="233"/>
      <c r="KI170" s="233"/>
      <c r="KJ170" s="233"/>
      <c r="KK170" s="233"/>
      <c r="KL170" s="233"/>
      <c r="KM170" s="233"/>
      <c r="KN170" s="232" t="s">
        <v>3320</v>
      </c>
      <c r="KO170" s="232" t="s">
        <v>3320</v>
      </c>
      <c r="KP170" s="232" t="s">
        <v>3320</v>
      </c>
      <c r="KQ170" s="235"/>
      <c r="KR170" s="235"/>
      <c r="KS170" s="235"/>
      <c r="KT170" s="233"/>
      <c r="KU170" s="235"/>
      <c r="KV170" s="235"/>
      <c r="KW170" s="235"/>
      <c r="KX170" s="233"/>
      <c r="KY170" s="232">
        <v>195</v>
      </c>
      <c r="KZ170" s="236">
        <v>0</v>
      </c>
      <c r="LA170" s="235"/>
      <c r="LB170" s="232">
        <v>0</v>
      </c>
      <c r="LC170" s="233"/>
      <c r="LD170" s="235"/>
      <c r="LE170" s="235"/>
      <c r="LF170" s="235"/>
    </row>
    <row r="171" spans="1:318" ht="49.5" customHeight="1" thickBot="1">
      <c r="A171" s="231" t="s">
        <v>5638</v>
      </c>
      <c r="B171" s="232">
        <v>274</v>
      </c>
      <c r="C171" s="233" t="s">
        <v>9118</v>
      </c>
      <c r="D171" s="233" t="s">
        <v>9119</v>
      </c>
      <c r="E171" s="232">
        <v>274</v>
      </c>
      <c r="F171" s="235"/>
      <c r="G171" s="233" t="s">
        <v>9120</v>
      </c>
      <c r="H171" s="233" t="s">
        <v>9121</v>
      </c>
      <c r="I171" s="234">
        <v>4</v>
      </c>
      <c r="J171" s="235"/>
      <c r="K171" s="234" t="s">
        <v>202</v>
      </c>
      <c r="L171" s="235"/>
      <c r="M171" s="234">
        <v>4</v>
      </c>
      <c r="N171" s="235"/>
      <c r="O171" s="235"/>
      <c r="P171" s="235"/>
      <c r="Q171" s="235"/>
      <c r="R171" s="234" t="s">
        <v>202</v>
      </c>
      <c r="S171" s="235"/>
      <c r="T171" s="235"/>
      <c r="U171" s="235"/>
      <c r="V171" s="233" t="s">
        <v>9122</v>
      </c>
      <c r="W171" s="233" t="s">
        <v>5643</v>
      </c>
      <c r="X171" s="232">
        <v>1</v>
      </c>
      <c r="Y171" s="232">
        <v>162</v>
      </c>
      <c r="Z171" s="236">
        <v>0</v>
      </c>
      <c r="AA171" s="236">
        <v>0</v>
      </c>
      <c r="AB171" s="232">
        <v>1</v>
      </c>
      <c r="AC171" s="233" t="s">
        <v>489</v>
      </c>
      <c r="AD171" s="233" t="s">
        <v>6500</v>
      </c>
      <c r="AE171" s="234" t="s">
        <v>5645</v>
      </c>
      <c r="AF171" s="233" t="s">
        <v>5646</v>
      </c>
      <c r="AG171" s="234" t="s">
        <v>5645</v>
      </c>
      <c r="AH171" s="233" t="s">
        <v>489</v>
      </c>
      <c r="AI171" s="233" t="s">
        <v>6501</v>
      </c>
      <c r="AJ171" s="233" t="s">
        <v>6502</v>
      </c>
      <c r="AK171" s="233" t="s">
        <v>6502</v>
      </c>
      <c r="AL171" s="233" t="s">
        <v>6503</v>
      </c>
      <c r="AM171" s="233" t="s">
        <v>6504</v>
      </c>
      <c r="AN171" s="233" t="s">
        <v>3320</v>
      </c>
      <c r="AO171" s="233" t="s">
        <v>6505</v>
      </c>
      <c r="AP171" s="233" t="s">
        <v>5698</v>
      </c>
      <c r="AQ171" s="233" t="s">
        <v>9123</v>
      </c>
      <c r="AR171" s="233" t="s">
        <v>9124</v>
      </c>
      <c r="AS171" s="233" t="s">
        <v>6508</v>
      </c>
      <c r="AT171" s="233" t="s">
        <v>733</v>
      </c>
      <c r="AU171" s="233" t="s">
        <v>733</v>
      </c>
      <c r="AV171" s="233" t="s">
        <v>733</v>
      </c>
      <c r="AW171" s="233" t="s">
        <v>3320</v>
      </c>
      <c r="AX171" s="233" t="s">
        <v>6509</v>
      </c>
      <c r="AY171" s="233" t="s">
        <v>1214</v>
      </c>
      <c r="AZ171" s="233" t="s">
        <v>6510</v>
      </c>
      <c r="BA171" s="233" t="s">
        <v>6511</v>
      </c>
      <c r="BB171" s="233" t="s">
        <v>6512</v>
      </c>
      <c r="BC171" s="233" t="s">
        <v>6513</v>
      </c>
      <c r="BD171" s="233" t="s">
        <v>9125</v>
      </c>
      <c r="BE171" s="233" t="s">
        <v>9126</v>
      </c>
      <c r="BF171" s="234" t="s">
        <v>1214</v>
      </c>
      <c r="BG171" s="233" t="s">
        <v>3320</v>
      </c>
      <c r="BH171" s="233" t="s">
        <v>5663</v>
      </c>
      <c r="BI171" s="233" t="s">
        <v>5663</v>
      </c>
      <c r="BJ171" s="233" t="s">
        <v>3569</v>
      </c>
      <c r="BK171" s="233" t="s">
        <v>9127</v>
      </c>
      <c r="BL171" s="234">
        <v>230</v>
      </c>
      <c r="BM171" s="233" t="s">
        <v>5712</v>
      </c>
      <c r="BN171" s="237">
        <v>47299</v>
      </c>
      <c r="BO171" s="232">
        <v>28</v>
      </c>
      <c r="BP171" s="232">
        <v>2029</v>
      </c>
      <c r="BQ171" s="232">
        <v>162</v>
      </c>
      <c r="BR171" s="234">
        <v>162</v>
      </c>
      <c r="BS171" s="233" t="s">
        <v>5666</v>
      </c>
      <c r="BT171" s="232">
        <v>43</v>
      </c>
      <c r="BU171" s="234">
        <v>459.13</v>
      </c>
      <c r="BV171" s="238">
        <v>0.32</v>
      </c>
      <c r="BW171" s="239" t="s">
        <v>910</v>
      </c>
      <c r="BX171" s="233" t="s">
        <v>733</v>
      </c>
      <c r="BY171" s="235"/>
      <c r="BZ171" s="232">
        <v>24.82</v>
      </c>
      <c r="CA171" s="233" t="s">
        <v>1214</v>
      </c>
      <c r="CB171" s="232">
        <v>535</v>
      </c>
      <c r="CC171" s="233" t="s">
        <v>5667</v>
      </c>
      <c r="CD171" s="233" t="s">
        <v>5801</v>
      </c>
      <c r="CE171" s="233" t="s">
        <v>3320</v>
      </c>
      <c r="CF171" s="233" t="s">
        <v>733</v>
      </c>
      <c r="CG171" s="233" t="s">
        <v>733</v>
      </c>
      <c r="CH171" s="232">
        <v>2174.23</v>
      </c>
      <c r="CI171" s="232">
        <v>2087.5</v>
      </c>
      <c r="CJ171" s="233" t="s">
        <v>9128</v>
      </c>
      <c r="CK171" s="232">
        <v>365</v>
      </c>
      <c r="CL171" s="232">
        <v>90</v>
      </c>
      <c r="CM171" s="232">
        <v>99</v>
      </c>
      <c r="CN171" s="232">
        <v>30</v>
      </c>
      <c r="CO171" s="237">
        <v>46446</v>
      </c>
      <c r="CP171" s="232">
        <v>2027</v>
      </c>
      <c r="CQ171" s="232">
        <v>0.5</v>
      </c>
      <c r="CR171" s="232">
        <v>100</v>
      </c>
      <c r="CS171" s="233" t="s">
        <v>9129</v>
      </c>
      <c r="CT171" s="232">
        <v>7208961.5</v>
      </c>
      <c r="CU171" s="233" t="s">
        <v>3320</v>
      </c>
      <c r="CV171" s="233" t="s">
        <v>3320</v>
      </c>
      <c r="CW171" s="233" t="s">
        <v>3320</v>
      </c>
      <c r="CX171" s="233" t="s">
        <v>3320</v>
      </c>
      <c r="CY171" s="233" t="s">
        <v>3320</v>
      </c>
      <c r="CZ171" s="233" t="s">
        <v>3320</v>
      </c>
      <c r="DA171" s="233" t="s">
        <v>3320</v>
      </c>
      <c r="DB171" s="233" t="s">
        <v>3320</v>
      </c>
      <c r="DC171" s="233" t="s">
        <v>3320</v>
      </c>
      <c r="DD171" s="233" t="s">
        <v>3320</v>
      </c>
      <c r="DE171" s="235"/>
      <c r="DF171" s="233" t="s">
        <v>3320</v>
      </c>
      <c r="DG171" s="233" t="s">
        <v>3320</v>
      </c>
      <c r="DH171" s="233" t="s">
        <v>3320</v>
      </c>
      <c r="DI171" s="233" t="s">
        <v>3320</v>
      </c>
      <c r="DJ171" s="233" t="s">
        <v>3320</v>
      </c>
      <c r="DK171" s="233" t="s">
        <v>3320</v>
      </c>
      <c r="DL171" s="235"/>
      <c r="DM171" s="233" t="s">
        <v>3320</v>
      </c>
      <c r="DN171" s="233" t="s">
        <v>3320</v>
      </c>
      <c r="DO171" s="233" t="s">
        <v>3320</v>
      </c>
      <c r="DP171" s="235"/>
      <c r="DQ171" s="233" t="s">
        <v>3320</v>
      </c>
      <c r="DR171" s="233" t="s">
        <v>3320</v>
      </c>
      <c r="DS171" s="233" t="s">
        <v>3320</v>
      </c>
      <c r="DT171" s="233" t="s">
        <v>3320</v>
      </c>
      <c r="DU171" s="233" t="s">
        <v>3320</v>
      </c>
      <c r="DV171" s="233" t="s">
        <v>3320</v>
      </c>
      <c r="DW171" s="233" t="s">
        <v>3320</v>
      </c>
      <c r="DX171" s="233" t="s">
        <v>3320</v>
      </c>
      <c r="DY171" s="233" t="s">
        <v>3320</v>
      </c>
      <c r="DZ171" s="233" t="s">
        <v>3320</v>
      </c>
      <c r="EA171" s="233" t="s">
        <v>3320</v>
      </c>
      <c r="EB171" s="233" t="s">
        <v>3320</v>
      </c>
      <c r="EC171" s="233" t="s">
        <v>3320</v>
      </c>
      <c r="ED171" s="233" t="s">
        <v>3320</v>
      </c>
      <c r="EE171" s="233" t="s">
        <v>3320</v>
      </c>
      <c r="EF171" s="233" t="s">
        <v>3320</v>
      </c>
      <c r="EG171" s="233" t="s">
        <v>3320</v>
      </c>
      <c r="EH171" s="233" t="s">
        <v>3320</v>
      </c>
      <c r="EI171" s="233" t="s">
        <v>3320</v>
      </c>
      <c r="EJ171" s="233" t="s">
        <v>3320</v>
      </c>
      <c r="EK171" s="233" t="s">
        <v>3320</v>
      </c>
      <c r="EL171" s="233" t="s">
        <v>3320</v>
      </c>
      <c r="EM171" s="233" t="s">
        <v>3320</v>
      </c>
      <c r="EN171" s="233" t="s">
        <v>3320</v>
      </c>
      <c r="EO171" s="233" t="s">
        <v>3320</v>
      </c>
      <c r="EP171" s="233" t="s">
        <v>3320</v>
      </c>
      <c r="EQ171" s="233" t="s">
        <v>3320</v>
      </c>
      <c r="ER171" s="233" t="s">
        <v>3320</v>
      </c>
      <c r="ES171" s="233" t="s">
        <v>3320</v>
      </c>
      <c r="ET171" s="233" t="s">
        <v>3320</v>
      </c>
      <c r="EU171" s="233" t="s">
        <v>3320</v>
      </c>
      <c r="EV171" s="233" t="s">
        <v>3320</v>
      </c>
      <c r="EW171" s="233" t="s">
        <v>3320</v>
      </c>
      <c r="EX171" s="233" t="s">
        <v>3320</v>
      </c>
      <c r="EY171" s="233" t="s">
        <v>3320</v>
      </c>
      <c r="EZ171" s="233" t="s">
        <v>3320</v>
      </c>
      <c r="FA171" s="233" t="s">
        <v>3320</v>
      </c>
      <c r="FB171" s="233" t="s">
        <v>3320</v>
      </c>
      <c r="FC171" s="233" t="s">
        <v>3320</v>
      </c>
      <c r="FD171" s="233" t="s">
        <v>3320</v>
      </c>
      <c r="FE171" s="233" t="s">
        <v>3320</v>
      </c>
      <c r="FF171" s="233" t="s">
        <v>3320</v>
      </c>
      <c r="FG171" s="233" t="s">
        <v>3320</v>
      </c>
      <c r="FH171" s="233" t="s">
        <v>3320</v>
      </c>
      <c r="FI171" s="233" t="s">
        <v>3320</v>
      </c>
      <c r="FJ171" s="233" t="s">
        <v>3320</v>
      </c>
      <c r="FK171" s="233" t="s">
        <v>3320</v>
      </c>
      <c r="FL171" s="233" t="s">
        <v>3320</v>
      </c>
      <c r="FM171" s="233" t="s">
        <v>3320</v>
      </c>
      <c r="FN171" s="240">
        <v>151353950</v>
      </c>
      <c r="FO171" s="232">
        <v>151</v>
      </c>
      <c r="FP171" s="233" t="s">
        <v>733</v>
      </c>
      <c r="FQ171" s="233" t="s">
        <v>1214</v>
      </c>
      <c r="FR171" s="233" t="s">
        <v>733</v>
      </c>
      <c r="FS171" s="233" t="s">
        <v>733</v>
      </c>
      <c r="FT171" s="233" t="s">
        <v>225</v>
      </c>
      <c r="FU171" s="233" t="s">
        <v>9130</v>
      </c>
      <c r="FV171" s="233" t="s">
        <v>9131</v>
      </c>
      <c r="FW171" s="241" t="s">
        <v>9127</v>
      </c>
      <c r="FX171" s="242">
        <v>230</v>
      </c>
      <c r="FY171" s="233" t="s">
        <v>9132</v>
      </c>
      <c r="FZ171" s="240">
        <v>144283270</v>
      </c>
      <c r="GA171" s="240">
        <v>17641800</v>
      </c>
      <c r="GB171" s="240">
        <v>2713</v>
      </c>
      <c r="GC171" s="232">
        <v>300</v>
      </c>
      <c r="GD171" s="233" t="s">
        <v>9133</v>
      </c>
      <c r="GE171" s="233" t="s">
        <v>733</v>
      </c>
      <c r="GF171" s="233" t="s">
        <v>1214</v>
      </c>
      <c r="GG171" s="233" t="s">
        <v>9134</v>
      </c>
      <c r="GH171" s="233" t="s">
        <v>1214</v>
      </c>
      <c r="GI171" s="233" t="s">
        <v>1214</v>
      </c>
      <c r="GJ171" s="233" t="s">
        <v>1214</v>
      </c>
      <c r="GK171" s="233" t="s">
        <v>733</v>
      </c>
      <c r="GL171" s="233" t="s">
        <v>1214</v>
      </c>
      <c r="GM171" s="243" t="s">
        <v>5676</v>
      </c>
      <c r="GN171" s="233" t="s">
        <v>3320</v>
      </c>
      <c r="GO171" s="233" t="s">
        <v>733</v>
      </c>
      <c r="GP171" s="233" t="s">
        <v>5721</v>
      </c>
      <c r="GQ171" s="233" t="s">
        <v>733</v>
      </c>
      <c r="GR171" s="233" t="s">
        <v>5679</v>
      </c>
      <c r="GS171" s="233" t="s">
        <v>3320</v>
      </c>
      <c r="GT171" s="233" t="s">
        <v>3320</v>
      </c>
      <c r="GU171" s="232">
        <v>0.8</v>
      </c>
      <c r="GV171" s="233" t="s">
        <v>733</v>
      </c>
      <c r="GW171" s="233" t="s">
        <v>5679</v>
      </c>
      <c r="GX171" s="233" t="s">
        <v>9135</v>
      </c>
      <c r="GY171" s="233" t="s">
        <v>733</v>
      </c>
      <c r="GZ171" s="233" t="s">
        <v>3320</v>
      </c>
      <c r="HA171" s="233" t="s">
        <v>9136</v>
      </c>
      <c r="HB171" s="233" t="s">
        <v>9137</v>
      </c>
      <c r="HC171" s="233" t="s">
        <v>5683</v>
      </c>
      <c r="HD171" s="233" t="s">
        <v>5952</v>
      </c>
      <c r="HE171" s="233" t="s">
        <v>5684</v>
      </c>
      <c r="HF171" s="233" t="s">
        <v>733</v>
      </c>
      <c r="HG171" s="233" t="s">
        <v>1214</v>
      </c>
      <c r="HH171" s="244">
        <v>46071.39162037037</v>
      </c>
      <c r="HI171" s="244">
        <v>46083.873148148145</v>
      </c>
      <c r="HJ171" s="233" t="s">
        <v>5685</v>
      </c>
      <c r="HK171" s="233" t="s">
        <v>3320</v>
      </c>
      <c r="HL171" s="233" t="s">
        <v>3320</v>
      </c>
      <c r="HM171" s="233" t="s">
        <v>3320</v>
      </c>
      <c r="HN171" s="233" t="s">
        <v>3320</v>
      </c>
      <c r="HO171" s="233" t="s">
        <v>3320</v>
      </c>
      <c r="HP171" s="233" t="s">
        <v>3320</v>
      </c>
      <c r="HQ171" s="233" t="s">
        <v>3320</v>
      </c>
      <c r="HR171" s="233" t="s">
        <v>3320</v>
      </c>
      <c r="HS171" s="233" t="s">
        <v>3320</v>
      </c>
      <c r="HT171" s="233" t="s">
        <v>3320</v>
      </c>
      <c r="HU171" s="233" t="s">
        <v>3320</v>
      </c>
      <c r="HV171" s="233" t="s">
        <v>3320</v>
      </c>
      <c r="HW171" s="233" t="s">
        <v>3320</v>
      </c>
      <c r="HX171" s="233" t="s">
        <v>3320</v>
      </c>
      <c r="HY171" s="233" t="s">
        <v>3320</v>
      </c>
      <c r="HZ171" s="233" t="s">
        <v>3320</v>
      </c>
      <c r="IA171" s="233" t="s">
        <v>3320</v>
      </c>
      <c r="IB171" s="233" t="s">
        <v>3320</v>
      </c>
      <c r="IC171" s="233" t="s">
        <v>3320</v>
      </c>
      <c r="ID171" s="233" t="s">
        <v>3320</v>
      </c>
      <c r="IE171" s="233" t="s">
        <v>3320</v>
      </c>
      <c r="IF171" s="233" t="s">
        <v>3320</v>
      </c>
      <c r="IG171" s="233" t="s">
        <v>3320</v>
      </c>
      <c r="IH171" s="233" t="s">
        <v>3320</v>
      </c>
      <c r="II171" s="233" t="s">
        <v>3320</v>
      </c>
      <c r="IJ171" s="233" t="s">
        <v>3320</v>
      </c>
      <c r="IK171" s="233" t="s">
        <v>3320</v>
      </c>
      <c r="IL171" s="233" t="s">
        <v>3320</v>
      </c>
      <c r="IM171" s="233" t="s">
        <v>3320</v>
      </c>
      <c r="IN171" s="233" t="s">
        <v>3320</v>
      </c>
      <c r="IO171" s="233" t="s">
        <v>3320</v>
      </c>
      <c r="IP171" s="233" t="s">
        <v>3320</v>
      </c>
      <c r="IQ171" s="233" t="s">
        <v>3320</v>
      </c>
      <c r="IR171" s="233" t="s">
        <v>3320</v>
      </c>
      <c r="IS171" s="233" t="s">
        <v>3320</v>
      </c>
      <c r="IT171" s="233" t="s">
        <v>3320</v>
      </c>
      <c r="IU171" s="233" t="s">
        <v>3320</v>
      </c>
      <c r="IV171" s="233" t="s">
        <v>3320</v>
      </c>
      <c r="IW171" s="235"/>
      <c r="IX171" s="235"/>
      <c r="IY171" s="235"/>
      <c r="IZ171" s="235"/>
      <c r="JA171" s="235"/>
      <c r="JB171" s="233"/>
      <c r="JC171" s="233"/>
      <c r="JD171" s="233"/>
      <c r="JE171" s="235"/>
      <c r="JF171" s="232" t="s">
        <v>3320</v>
      </c>
      <c r="JG171" s="232" t="s">
        <v>3320</v>
      </c>
      <c r="JH171" s="232" t="s">
        <v>3320</v>
      </c>
      <c r="JI171" s="232" t="s">
        <v>3320</v>
      </c>
      <c r="JJ171" s="232" t="s">
        <v>3320</v>
      </c>
      <c r="JK171" s="233" t="s">
        <v>202</v>
      </c>
      <c r="JL171" s="235"/>
      <c r="JM171" s="235"/>
      <c r="JN171" s="235"/>
      <c r="JO171" s="232">
        <v>5</v>
      </c>
      <c r="JP171" s="232">
        <v>0</v>
      </c>
      <c r="JQ171" s="233"/>
      <c r="JR171" s="233"/>
      <c r="JS171" s="233"/>
      <c r="JT171" s="233"/>
      <c r="JU171" s="233"/>
      <c r="JV171" s="233"/>
      <c r="JW171" s="233"/>
      <c r="JX171" s="233"/>
      <c r="JY171" s="233"/>
      <c r="JZ171" s="233"/>
      <c r="KA171" s="233"/>
      <c r="KB171" s="233"/>
      <c r="KC171" s="233"/>
      <c r="KD171" s="233"/>
      <c r="KE171" s="233"/>
      <c r="KF171" s="233"/>
      <c r="KG171" s="233"/>
      <c r="KH171" s="233"/>
      <c r="KI171" s="233"/>
      <c r="KJ171" s="233"/>
      <c r="KK171" s="233"/>
      <c r="KL171" s="233"/>
      <c r="KM171" s="233"/>
      <c r="KN171" s="232" t="s">
        <v>3320</v>
      </c>
      <c r="KO171" s="232" t="s">
        <v>3320</v>
      </c>
      <c r="KP171" s="232" t="s">
        <v>3320</v>
      </c>
      <c r="KQ171" s="235"/>
      <c r="KR171" s="235"/>
      <c r="KS171" s="235"/>
      <c r="KT171" s="233"/>
      <c r="KU171" s="235"/>
      <c r="KV171" s="235"/>
      <c r="KW171" s="235"/>
      <c r="KX171" s="233"/>
      <c r="KY171" s="232">
        <v>162</v>
      </c>
      <c r="KZ171" s="236">
        <v>0</v>
      </c>
      <c r="LA171" s="235"/>
      <c r="LB171" s="232">
        <v>0</v>
      </c>
      <c r="LC171" s="233"/>
      <c r="LD171" s="235"/>
      <c r="LE171" s="235"/>
      <c r="LF171" s="235"/>
    </row>
    <row r="172" spans="1:318" ht="49.5" customHeight="1" thickBot="1">
      <c r="A172" s="231" t="s">
        <v>5638</v>
      </c>
      <c r="B172" s="232">
        <v>799</v>
      </c>
      <c r="C172" s="233" t="s">
        <v>9138</v>
      </c>
      <c r="D172" s="233" t="s">
        <v>9139</v>
      </c>
      <c r="E172" s="232">
        <v>799</v>
      </c>
      <c r="F172" s="235"/>
      <c r="G172" s="233" t="s">
        <v>1386</v>
      </c>
      <c r="H172" s="233" t="s">
        <v>8203</v>
      </c>
      <c r="I172" s="234">
        <v>4</v>
      </c>
      <c r="J172" s="235"/>
      <c r="K172" s="234" t="s">
        <v>202</v>
      </c>
      <c r="L172" s="235"/>
      <c r="M172" s="234">
        <v>4</v>
      </c>
      <c r="N172" s="235"/>
      <c r="O172" s="235"/>
      <c r="P172" s="235"/>
      <c r="Q172" s="235"/>
      <c r="R172" s="234" t="s">
        <v>202</v>
      </c>
      <c r="S172" s="235"/>
      <c r="T172" s="235"/>
      <c r="U172" s="235"/>
      <c r="V172" s="233" t="s">
        <v>9140</v>
      </c>
      <c r="W172" s="233" t="s">
        <v>5643</v>
      </c>
      <c r="X172" s="232">
        <v>1</v>
      </c>
      <c r="Y172" s="232">
        <v>300</v>
      </c>
      <c r="Z172" s="236">
        <v>0</v>
      </c>
      <c r="AA172" s="236">
        <v>0</v>
      </c>
      <c r="AB172" s="232">
        <v>1</v>
      </c>
      <c r="AC172" s="233" t="s">
        <v>8205</v>
      </c>
      <c r="AD172" s="233" t="s">
        <v>3903</v>
      </c>
      <c r="AE172" s="234" t="s">
        <v>5645</v>
      </c>
      <c r="AF172" s="233" t="s">
        <v>5646</v>
      </c>
      <c r="AG172" s="234" t="s">
        <v>5645</v>
      </c>
      <c r="AH172" s="233" t="s">
        <v>8205</v>
      </c>
      <c r="AI172" s="233" t="s">
        <v>617</v>
      </c>
      <c r="AJ172" s="233" t="s">
        <v>8206</v>
      </c>
      <c r="AK172" s="233" t="s">
        <v>8206</v>
      </c>
      <c r="AL172" s="233" t="s">
        <v>8207</v>
      </c>
      <c r="AM172" s="235"/>
      <c r="AN172" s="233" t="s">
        <v>3320</v>
      </c>
      <c r="AO172" s="233" t="s">
        <v>8208</v>
      </c>
      <c r="AP172" s="233" t="s">
        <v>5698</v>
      </c>
      <c r="AQ172" s="233" t="s">
        <v>8209</v>
      </c>
      <c r="AR172" s="233" t="s">
        <v>8210</v>
      </c>
      <c r="AS172" s="233" t="s">
        <v>8211</v>
      </c>
      <c r="AT172" s="233" t="s">
        <v>733</v>
      </c>
      <c r="AU172" s="233" t="s">
        <v>733</v>
      </c>
      <c r="AV172" s="233" t="s">
        <v>733</v>
      </c>
      <c r="AW172" s="233" t="s">
        <v>3320</v>
      </c>
      <c r="AX172" s="233" t="s">
        <v>8212</v>
      </c>
      <c r="AY172" s="233" t="s">
        <v>733</v>
      </c>
      <c r="AZ172" s="233" t="s">
        <v>8213</v>
      </c>
      <c r="BA172" s="233" t="s">
        <v>8214</v>
      </c>
      <c r="BB172" s="233" t="s">
        <v>8215</v>
      </c>
      <c r="BC172" s="233" t="s">
        <v>8205</v>
      </c>
      <c r="BD172" s="233" t="s">
        <v>8216</v>
      </c>
      <c r="BE172" s="233" t="s">
        <v>8217</v>
      </c>
      <c r="BF172" s="234" t="s">
        <v>1214</v>
      </c>
      <c r="BG172" s="233" t="s">
        <v>3320</v>
      </c>
      <c r="BH172" s="233" t="s">
        <v>2043</v>
      </c>
      <c r="BI172" s="233" t="s">
        <v>2043</v>
      </c>
      <c r="BJ172" s="233" t="s">
        <v>7819</v>
      </c>
      <c r="BK172" s="233" t="s">
        <v>7820</v>
      </c>
      <c r="BL172" s="234">
        <v>115</v>
      </c>
      <c r="BM172" s="233" t="s">
        <v>5665</v>
      </c>
      <c r="BN172" s="237">
        <v>47150</v>
      </c>
      <c r="BO172" s="232">
        <v>24</v>
      </c>
      <c r="BP172" s="232">
        <v>2029</v>
      </c>
      <c r="BQ172" s="232">
        <v>300</v>
      </c>
      <c r="BR172" s="234">
        <v>300</v>
      </c>
      <c r="BS172" s="233" t="s">
        <v>5666</v>
      </c>
      <c r="BT172" s="232">
        <v>597168</v>
      </c>
      <c r="BU172" s="234">
        <v>727.6</v>
      </c>
      <c r="BV172" s="238">
        <v>0.28000000000000003</v>
      </c>
      <c r="BW172" s="239" t="s">
        <v>910</v>
      </c>
      <c r="BX172" s="233" t="s">
        <v>733</v>
      </c>
      <c r="BY172" s="235"/>
      <c r="BZ172" s="232">
        <v>26.4</v>
      </c>
      <c r="CA172" s="233" t="s">
        <v>733</v>
      </c>
      <c r="CB172" s="232">
        <v>630</v>
      </c>
      <c r="CC172" s="233" t="s">
        <v>5713</v>
      </c>
      <c r="CD172" s="233" t="s">
        <v>5801</v>
      </c>
      <c r="CE172" s="233" t="s">
        <v>3320</v>
      </c>
      <c r="CF172" s="233" t="s">
        <v>733</v>
      </c>
      <c r="CG172" s="233" t="s">
        <v>733</v>
      </c>
      <c r="CH172" s="232">
        <v>1934</v>
      </c>
      <c r="CI172" s="232">
        <v>1725</v>
      </c>
      <c r="CJ172" s="233" t="s">
        <v>6485</v>
      </c>
      <c r="CK172" s="232">
        <v>365</v>
      </c>
      <c r="CL172" s="232">
        <v>80.61</v>
      </c>
      <c r="CM172" s="232">
        <v>98</v>
      </c>
      <c r="CN172" s="232">
        <v>35</v>
      </c>
      <c r="CO172" s="237">
        <v>46419</v>
      </c>
      <c r="CP172" s="232">
        <v>2027</v>
      </c>
      <c r="CQ172" s="232">
        <v>0.4</v>
      </c>
      <c r="CR172" s="232">
        <v>8</v>
      </c>
      <c r="CS172" s="233" t="s">
        <v>9141</v>
      </c>
      <c r="CT172" s="233" t="s">
        <v>3320</v>
      </c>
      <c r="CU172" s="233" t="s">
        <v>3320</v>
      </c>
      <c r="CV172" s="233" t="s">
        <v>3320</v>
      </c>
      <c r="CW172" s="233" t="s">
        <v>3320</v>
      </c>
      <c r="CX172" s="233" t="s">
        <v>3320</v>
      </c>
      <c r="CY172" s="233" t="s">
        <v>3320</v>
      </c>
      <c r="CZ172" s="233" t="s">
        <v>3320</v>
      </c>
      <c r="DA172" s="233" t="s">
        <v>3320</v>
      </c>
      <c r="DB172" s="233" t="s">
        <v>3320</v>
      </c>
      <c r="DC172" s="233" t="s">
        <v>3320</v>
      </c>
      <c r="DD172" s="233" t="s">
        <v>3320</v>
      </c>
      <c r="DE172" s="235"/>
      <c r="DF172" s="233" t="s">
        <v>3320</v>
      </c>
      <c r="DG172" s="233" t="s">
        <v>3320</v>
      </c>
      <c r="DH172" s="233" t="s">
        <v>3320</v>
      </c>
      <c r="DI172" s="233" t="s">
        <v>3320</v>
      </c>
      <c r="DJ172" s="233" t="s">
        <v>3320</v>
      </c>
      <c r="DK172" s="233" t="s">
        <v>3320</v>
      </c>
      <c r="DL172" s="235"/>
      <c r="DM172" s="233" t="s">
        <v>3320</v>
      </c>
      <c r="DN172" s="233" t="s">
        <v>3320</v>
      </c>
      <c r="DO172" s="233" t="s">
        <v>3320</v>
      </c>
      <c r="DP172" s="235"/>
      <c r="DQ172" s="233" t="s">
        <v>3320</v>
      </c>
      <c r="DR172" s="233" t="s">
        <v>3320</v>
      </c>
      <c r="DS172" s="233" t="s">
        <v>3320</v>
      </c>
      <c r="DT172" s="233" t="s">
        <v>3320</v>
      </c>
      <c r="DU172" s="233" t="s">
        <v>3320</v>
      </c>
      <c r="DV172" s="233" t="s">
        <v>3320</v>
      </c>
      <c r="DW172" s="233" t="s">
        <v>3320</v>
      </c>
      <c r="DX172" s="233" t="s">
        <v>3320</v>
      </c>
      <c r="DY172" s="233" t="s">
        <v>3320</v>
      </c>
      <c r="DZ172" s="233" t="s">
        <v>3320</v>
      </c>
      <c r="EA172" s="233" t="s">
        <v>3320</v>
      </c>
      <c r="EB172" s="233" t="s">
        <v>3320</v>
      </c>
      <c r="EC172" s="233" t="s">
        <v>3320</v>
      </c>
      <c r="ED172" s="233" t="s">
        <v>3320</v>
      </c>
      <c r="EE172" s="233" t="s">
        <v>3320</v>
      </c>
      <c r="EF172" s="233" t="s">
        <v>3320</v>
      </c>
      <c r="EG172" s="233" t="s">
        <v>3320</v>
      </c>
      <c r="EH172" s="233" t="s">
        <v>3320</v>
      </c>
      <c r="EI172" s="233" t="s">
        <v>3320</v>
      </c>
      <c r="EJ172" s="233" t="s">
        <v>3320</v>
      </c>
      <c r="EK172" s="233" t="s">
        <v>3320</v>
      </c>
      <c r="EL172" s="233" t="s">
        <v>3320</v>
      </c>
      <c r="EM172" s="233" t="s">
        <v>3320</v>
      </c>
      <c r="EN172" s="233" t="s">
        <v>3320</v>
      </c>
      <c r="EO172" s="233" t="s">
        <v>3320</v>
      </c>
      <c r="EP172" s="233" t="s">
        <v>3320</v>
      </c>
      <c r="EQ172" s="233" t="s">
        <v>3320</v>
      </c>
      <c r="ER172" s="233" t="s">
        <v>3320</v>
      </c>
      <c r="ES172" s="233" t="s">
        <v>3320</v>
      </c>
      <c r="ET172" s="233" t="s">
        <v>3320</v>
      </c>
      <c r="EU172" s="233" t="s">
        <v>3320</v>
      </c>
      <c r="EV172" s="233" t="s">
        <v>3320</v>
      </c>
      <c r="EW172" s="233" t="s">
        <v>3320</v>
      </c>
      <c r="EX172" s="233" t="s">
        <v>3320</v>
      </c>
      <c r="EY172" s="233" t="s">
        <v>3320</v>
      </c>
      <c r="EZ172" s="233" t="s">
        <v>3320</v>
      </c>
      <c r="FA172" s="233" t="s">
        <v>3320</v>
      </c>
      <c r="FB172" s="233" t="s">
        <v>3320</v>
      </c>
      <c r="FC172" s="233" t="s">
        <v>3320</v>
      </c>
      <c r="FD172" s="233" t="s">
        <v>3320</v>
      </c>
      <c r="FE172" s="233" t="s">
        <v>3320</v>
      </c>
      <c r="FF172" s="233" t="s">
        <v>3320</v>
      </c>
      <c r="FG172" s="233" t="s">
        <v>3320</v>
      </c>
      <c r="FH172" s="233" t="s">
        <v>3320</v>
      </c>
      <c r="FI172" s="233" t="s">
        <v>3320</v>
      </c>
      <c r="FJ172" s="233" t="s">
        <v>3320</v>
      </c>
      <c r="FK172" s="233" t="s">
        <v>3320</v>
      </c>
      <c r="FL172" s="233" t="s">
        <v>3320</v>
      </c>
      <c r="FM172" s="233" t="s">
        <v>3320</v>
      </c>
      <c r="FN172" s="240">
        <v>340864057</v>
      </c>
      <c r="FO172" s="232">
        <v>341</v>
      </c>
      <c r="FP172" s="233" t="s">
        <v>1214</v>
      </c>
      <c r="FQ172" s="233" t="s">
        <v>733</v>
      </c>
      <c r="FR172" s="233" t="s">
        <v>733</v>
      </c>
      <c r="FS172" s="233" t="s">
        <v>733</v>
      </c>
      <c r="FT172" s="233" t="s">
        <v>4086</v>
      </c>
      <c r="FU172" s="233" t="s">
        <v>9142</v>
      </c>
      <c r="FV172" s="233" t="s">
        <v>9143</v>
      </c>
      <c r="FW172" s="241" t="s">
        <v>7820</v>
      </c>
      <c r="FX172" s="242">
        <v>115</v>
      </c>
      <c r="FY172" s="233" t="s">
        <v>9144</v>
      </c>
      <c r="FZ172" s="240">
        <v>302013859</v>
      </c>
      <c r="GA172" s="240">
        <v>38850198</v>
      </c>
      <c r="GB172" s="240">
        <v>18373</v>
      </c>
      <c r="GC172" s="240">
        <v>3683</v>
      </c>
      <c r="GD172" s="233" t="s">
        <v>8223</v>
      </c>
      <c r="GE172" s="233" t="s">
        <v>733</v>
      </c>
      <c r="GF172" s="233" t="s">
        <v>733</v>
      </c>
      <c r="GG172" s="233" t="s">
        <v>8224</v>
      </c>
      <c r="GH172" s="233" t="s">
        <v>733</v>
      </c>
      <c r="GI172" s="233" t="s">
        <v>1214</v>
      </c>
      <c r="GJ172" s="233" t="s">
        <v>1214</v>
      </c>
      <c r="GK172" s="233" t="s">
        <v>733</v>
      </c>
      <c r="GL172" s="233" t="s">
        <v>733</v>
      </c>
      <c r="GM172" s="243" t="s">
        <v>5676</v>
      </c>
      <c r="GN172" s="233" t="s">
        <v>3320</v>
      </c>
      <c r="GO172" s="233" t="s">
        <v>733</v>
      </c>
      <c r="GP172" s="233" t="s">
        <v>5721</v>
      </c>
      <c r="GQ172" s="233" t="s">
        <v>1214</v>
      </c>
      <c r="GR172" s="233" t="s">
        <v>1214</v>
      </c>
      <c r="GS172" s="233" t="s">
        <v>3320</v>
      </c>
      <c r="GT172" s="233" t="s">
        <v>3320</v>
      </c>
      <c r="GU172" s="232">
        <v>0</v>
      </c>
      <c r="GV172" s="233" t="s">
        <v>1214</v>
      </c>
      <c r="GW172" s="233" t="s">
        <v>1214</v>
      </c>
      <c r="GX172" s="233" t="s">
        <v>3320</v>
      </c>
      <c r="GY172" s="233" t="s">
        <v>733</v>
      </c>
      <c r="GZ172" s="233" t="s">
        <v>3320</v>
      </c>
      <c r="HA172" s="233" t="s">
        <v>9145</v>
      </c>
      <c r="HB172" s="233" t="s">
        <v>9146</v>
      </c>
      <c r="HC172" s="233" t="s">
        <v>5683</v>
      </c>
      <c r="HD172" s="233" t="s">
        <v>5684</v>
      </c>
      <c r="HE172" s="233" t="s">
        <v>5684</v>
      </c>
      <c r="HF172" s="233" t="s">
        <v>733</v>
      </c>
      <c r="HG172" s="233" t="s">
        <v>1214</v>
      </c>
      <c r="HH172" s="244">
        <v>46078.81759259259</v>
      </c>
      <c r="HI172" s="244">
        <v>46083.700196759259</v>
      </c>
      <c r="HJ172" s="233" t="s">
        <v>5685</v>
      </c>
      <c r="HK172" s="233" t="s">
        <v>3320</v>
      </c>
      <c r="HL172" s="233" t="s">
        <v>3320</v>
      </c>
      <c r="HM172" s="233" t="s">
        <v>3320</v>
      </c>
      <c r="HN172" s="233" t="s">
        <v>3320</v>
      </c>
      <c r="HO172" s="233" t="s">
        <v>3320</v>
      </c>
      <c r="HP172" s="233" t="s">
        <v>3320</v>
      </c>
      <c r="HQ172" s="233" t="s">
        <v>3320</v>
      </c>
      <c r="HR172" s="233" t="s">
        <v>3320</v>
      </c>
      <c r="HS172" s="233" t="s">
        <v>3320</v>
      </c>
      <c r="HT172" s="233" t="s">
        <v>3320</v>
      </c>
      <c r="HU172" s="233" t="s">
        <v>3320</v>
      </c>
      <c r="HV172" s="233" t="s">
        <v>3320</v>
      </c>
      <c r="HW172" s="233" t="s">
        <v>3320</v>
      </c>
      <c r="HX172" s="233" t="s">
        <v>3320</v>
      </c>
      <c r="HY172" s="233" t="s">
        <v>3320</v>
      </c>
      <c r="HZ172" s="233" t="s">
        <v>3320</v>
      </c>
      <c r="IA172" s="233" t="s">
        <v>3320</v>
      </c>
      <c r="IB172" s="233" t="s">
        <v>3320</v>
      </c>
      <c r="IC172" s="233" t="s">
        <v>3320</v>
      </c>
      <c r="ID172" s="233" t="s">
        <v>3320</v>
      </c>
      <c r="IE172" s="233" t="s">
        <v>3320</v>
      </c>
      <c r="IF172" s="233" t="s">
        <v>3320</v>
      </c>
      <c r="IG172" s="233" t="s">
        <v>3320</v>
      </c>
      <c r="IH172" s="233" t="s">
        <v>3320</v>
      </c>
      <c r="II172" s="233" t="s">
        <v>3320</v>
      </c>
      <c r="IJ172" s="233" t="s">
        <v>3320</v>
      </c>
      <c r="IK172" s="233" t="s">
        <v>3320</v>
      </c>
      <c r="IL172" s="233" t="s">
        <v>3320</v>
      </c>
      <c r="IM172" s="233" t="s">
        <v>3320</v>
      </c>
      <c r="IN172" s="233" t="s">
        <v>3320</v>
      </c>
      <c r="IO172" s="233" t="s">
        <v>3320</v>
      </c>
      <c r="IP172" s="233" t="s">
        <v>3320</v>
      </c>
      <c r="IQ172" s="233" t="s">
        <v>3320</v>
      </c>
      <c r="IR172" s="233" t="s">
        <v>3320</v>
      </c>
      <c r="IS172" s="233" t="s">
        <v>3320</v>
      </c>
      <c r="IT172" s="233" t="s">
        <v>3320</v>
      </c>
      <c r="IU172" s="233" t="s">
        <v>3320</v>
      </c>
      <c r="IV172" s="233" t="s">
        <v>3320</v>
      </c>
      <c r="IW172" s="233" t="s">
        <v>5773</v>
      </c>
      <c r="IX172" s="234" t="s">
        <v>5774</v>
      </c>
      <c r="IY172" s="234" t="s">
        <v>5774</v>
      </c>
      <c r="IZ172" s="233" t="s">
        <v>5775</v>
      </c>
      <c r="JA172" s="235"/>
      <c r="JB172" s="233"/>
      <c r="JC172" s="233"/>
      <c r="JD172" s="233"/>
      <c r="JE172" s="235"/>
      <c r="JF172" s="232" t="s">
        <v>3320</v>
      </c>
      <c r="JG172" s="232" t="s">
        <v>3320</v>
      </c>
      <c r="JH172" s="232" t="s">
        <v>3320</v>
      </c>
      <c r="JI172" s="232" t="s">
        <v>3320</v>
      </c>
      <c r="JJ172" s="232" t="s">
        <v>3320</v>
      </c>
      <c r="JK172" s="233" t="s">
        <v>910</v>
      </c>
      <c r="JL172" s="233" t="s">
        <v>910</v>
      </c>
      <c r="JM172" s="235"/>
      <c r="JN172" s="235"/>
      <c r="JO172" s="232">
        <v>7</v>
      </c>
      <c r="JP172" s="232">
        <v>0</v>
      </c>
      <c r="JQ172" s="233"/>
      <c r="JR172" s="233"/>
      <c r="JS172" s="233"/>
      <c r="JT172" s="233"/>
      <c r="JU172" s="233"/>
      <c r="JV172" s="233"/>
      <c r="JW172" s="233"/>
      <c r="JX172" s="233"/>
      <c r="JY172" s="233"/>
      <c r="JZ172" s="233"/>
      <c r="KA172" s="233"/>
      <c r="KB172" s="233"/>
      <c r="KC172" s="233"/>
      <c r="KD172" s="233"/>
      <c r="KE172" s="233"/>
      <c r="KF172" s="233"/>
      <c r="KG172" s="233"/>
      <c r="KH172" s="233"/>
      <c r="KI172" s="233"/>
      <c r="KJ172" s="233"/>
      <c r="KK172" s="233"/>
      <c r="KL172" s="233"/>
      <c r="KM172" s="233"/>
      <c r="KN172" s="232" t="s">
        <v>3320</v>
      </c>
      <c r="KO172" s="232" t="s">
        <v>3320</v>
      </c>
      <c r="KP172" s="232" t="s">
        <v>3320</v>
      </c>
      <c r="KQ172" s="235"/>
      <c r="KR172" s="235"/>
      <c r="KS172" s="235"/>
      <c r="KT172" s="233"/>
      <c r="KU172" s="235"/>
      <c r="KV172" s="235"/>
      <c r="KW172" s="235"/>
      <c r="KX172" s="233"/>
      <c r="KY172" s="232">
        <v>300</v>
      </c>
      <c r="KZ172" s="236">
        <v>0</v>
      </c>
      <c r="LA172" s="235"/>
      <c r="LB172" s="232">
        <v>0</v>
      </c>
      <c r="LC172" s="233"/>
      <c r="LD172" s="235"/>
      <c r="LE172" s="235"/>
      <c r="LF172" s="235"/>
    </row>
    <row r="173" spans="1:318" ht="49.5" customHeight="1" thickBot="1">
      <c r="A173" s="231" t="s">
        <v>5638</v>
      </c>
      <c r="B173" s="232">
        <v>812</v>
      </c>
      <c r="C173" s="233" t="s">
        <v>9147</v>
      </c>
      <c r="D173" s="233" t="s">
        <v>9148</v>
      </c>
      <c r="E173" s="232">
        <v>812</v>
      </c>
      <c r="F173" s="235"/>
      <c r="G173" s="233" t="s">
        <v>669</v>
      </c>
      <c r="H173" s="233" t="s">
        <v>9009</v>
      </c>
      <c r="I173" s="234">
        <v>4</v>
      </c>
      <c r="J173" s="235"/>
      <c r="K173" s="234" t="s">
        <v>202</v>
      </c>
      <c r="L173" s="235"/>
      <c r="M173" s="234">
        <v>4</v>
      </c>
      <c r="N173" s="235"/>
      <c r="O173" s="235"/>
      <c r="P173" s="235"/>
      <c r="Q173" s="235"/>
      <c r="R173" s="234" t="s">
        <v>202</v>
      </c>
      <c r="S173" s="235"/>
      <c r="T173" s="235"/>
      <c r="U173" s="235"/>
      <c r="V173" s="233" t="s">
        <v>9149</v>
      </c>
      <c r="W173" s="233" t="s">
        <v>5643</v>
      </c>
      <c r="X173" s="232">
        <v>1</v>
      </c>
      <c r="Y173" s="232">
        <v>7.84</v>
      </c>
      <c r="Z173" s="236">
        <v>0</v>
      </c>
      <c r="AA173" s="236">
        <v>0</v>
      </c>
      <c r="AB173" s="232">
        <v>1</v>
      </c>
      <c r="AC173" s="233" t="s">
        <v>9011</v>
      </c>
      <c r="AD173" s="233" t="s">
        <v>4468</v>
      </c>
      <c r="AE173" s="234" t="s">
        <v>5645</v>
      </c>
      <c r="AF173" s="233" t="s">
        <v>5646</v>
      </c>
      <c r="AG173" s="234" t="s">
        <v>5645</v>
      </c>
      <c r="AH173" s="233" t="s">
        <v>9011</v>
      </c>
      <c r="AI173" s="233" t="s">
        <v>9012</v>
      </c>
      <c r="AJ173" s="233" t="s">
        <v>5698</v>
      </c>
      <c r="AK173" s="233" t="s">
        <v>5698</v>
      </c>
      <c r="AL173" s="233" t="s">
        <v>9013</v>
      </c>
      <c r="AM173" s="233" t="s">
        <v>9014</v>
      </c>
      <c r="AN173" s="233" t="s">
        <v>3320</v>
      </c>
      <c r="AO173" s="233" t="s">
        <v>9015</v>
      </c>
      <c r="AP173" s="233" t="s">
        <v>9016</v>
      </c>
      <c r="AQ173" s="233" t="s">
        <v>8665</v>
      </c>
      <c r="AR173" s="233" t="s">
        <v>8666</v>
      </c>
      <c r="AS173" s="233" t="s">
        <v>8667</v>
      </c>
      <c r="AT173" s="233" t="s">
        <v>733</v>
      </c>
      <c r="AU173" s="233" t="s">
        <v>733</v>
      </c>
      <c r="AV173" s="233" t="s">
        <v>733</v>
      </c>
      <c r="AW173" s="233" t="s">
        <v>3320</v>
      </c>
      <c r="AX173" s="233" t="s">
        <v>9017</v>
      </c>
      <c r="AY173" s="233" t="s">
        <v>733</v>
      </c>
      <c r="AZ173" s="233" t="s">
        <v>8669</v>
      </c>
      <c r="BA173" s="233" t="s">
        <v>9018</v>
      </c>
      <c r="BB173" s="233" t="s">
        <v>8671</v>
      </c>
      <c r="BC173" s="233" t="s">
        <v>9019</v>
      </c>
      <c r="BD173" s="233" t="s">
        <v>9020</v>
      </c>
      <c r="BE173" s="233" t="s">
        <v>9021</v>
      </c>
      <c r="BF173" s="234" t="s">
        <v>1214</v>
      </c>
      <c r="BG173" s="233" t="s">
        <v>3320</v>
      </c>
      <c r="BH173" s="233" t="s">
        <v>5801</v>
      </c>
      <c r="BI173" s="233" t="s">
        <v>5801</v>
      </c>
      <c r="BJ173" s="233" t="s">
        <v>6587</v>
      </c>
      <c r="BK173" s="233" t="s">
        <v>9150</v>
      </c>
      <c r="BL173" s="234">
        <v>85</v>
      </c>
      <c r="BM173" s="233" t="s">
        <v>5665</v>
      </c>
      <c r="BN173" s="237">
        <v>46600</v>
      </c>
      <c r="BO173" s="232">
        <v>9</v>
      </c>
      <c r="BP173" s="232">
        <v>2027</v>
      </c>
      <c r="BQ173" s="232">
        <v>7.84</v>
      </c>
      <c r="BR173" s="234">
        <v>7.84</v>
      </c>
      <c r="BS173" s="233" t="s">
        <v>5666</v>
      </c>
      <c r="BT173" s="232">
        <v>16834</v>
      </c>
      <c r="BU173" s="234">
        <v>18.260000000000002</v>
      </c>
      <c r="BV173" s="238">
        <v>0.27</v>
      </c>
      <c r="BW173" s="239" t="s">
        <v>910</v>
      </c>
      <c r="BX173" s="233" t="s">
        <v>733</v>
      </c>
      <c r="BY173" s="235"/>
      <c r="BZ173" s="232">
        <v>24.3</v>
      </c>
      <c r="CA173" s="233" t="s">
        <v>1214</v>
      </c>
      <c r="CB173" s="232">
        <v>650</v>
      </c>
      <c r="CC173" s="233" t="s">
        <v>5800</v>
      </c>
      <c r="CD173" s="233" t="s">
        <v>5668</v>
      </c>
      <c r="CE173" s="233" t="s">
        <v>3320</v>
      </c>
      <c r="CF173" s="233" t="s">
        <v>1214</v>
      </c>
      <c r="CG173" s="233" t="s">
        <v>733</v>
      </c>
      <c r="CH173" s="232">
        <v>1.72</v>
      </c>
      <c r="CI173" s="232">
        <v>1.63</v>
      </c>
      <c r="CJ173" s="233" t="s">
        <v>9151</v>
      </c>
      <c r="CK173" s="232">
        <v>365</v>
      </c>
      <c r="CL173" s="232">
        <v>90</v>
      </c>
      <c r="CM173" s="232">
        <v>98.7</v>
      </c>
      <c r="CN173" s="232">
        <v>25</v>
      </c>
      <c r="CO173" s="237">
        <v>46327</v>
      </c>
      <c r="CP173" s="232">
        <v>2026</v>
      </c>
      <c r="CQ173" s="232">
        <v>1.6</v>
      </c>
      <c r="CR173" s="232">
        <v>8</v>
      </c>
      <c r="CS173" s="233" t="s">
        <v>9025</v>
      </c>
      <c r="CT173" s="232">
        <v>2220000</v>
      </c>
      <c r="CU173" s="233" t="s">
        <v>3320</v>
      </c>
      <c r="CV173" s="233" t="s">
        <v>3320</v>
      </c>
      <c r="CW173" s="233" t="s">
        <v>3320</v>
      </c>
      <c r="CX173" s="233" t="s">
        <v>3320</v>
      </c>
      <c r="CY173" s="233" t="s">
        <v>3320</v>
      </c>
      <c r="CZ173" s="233" t="s">
        <v>3320</v>
      </c>
      <c r="DA173" s="233" t="s">
        <v>3320</v>
      </c>
      <c r="DB173" s="233" t="s">
        <v>3320</v>
      </c>
      <c r="DC173" s="233" t="s">
        <v>3320</v>
      </c>
      <c r="DD173" s="233" t="s">
        <v>3320</v>
      </c>
      <c r="DE173" s="235"/>
      <c r="DF173" s="233" t="s">
        <v>3320</v>
      </c>
      <c r="DG173" s="233" t="s">
        <v>3320</v>
      </c>
      <c r="DH173" s="233" t="s">
        <v>3320</v>
      </c>
      <c r="DI173" s="233" t="s">
        <v>3320</v>
      </c>
      <c r="DJ173" s="233" t="s">
        <v>3320</v>
      </c>
      <c r="DK173" s="233" t="s">
        <v>3320</v>
      </c>
      <c r="DL173" s="235"/>
      <c r="DM173" s="233" t="s">
        <v>3320</v>
      </c>
      <c r="DN173" s="233" t="s">
        <v>3320</v>
      </c>
      <c r="DO173" s="233" t="s">
        <v>3320</v>
      </c>
      <c r="DP173" s="235"/>
      <c r="DQ173" s="233" t="s">
        <v>3320</v>
      </c>
      <c r="DR173" s="233" t="s">
        <v>3320</v>
      </c>
      <c r="DS173" s="233" t="s">
        <v>3320</v>
      </c>
      <c r="DT173" s="233" t="s">
        <v>3320</v>
      </c>
      <c r="DU173" s="233" t="s">
        <v>3320</v>
      </c>
      <c r="DV173" s="233" t="s">
        <v>3320</v>
      </c>
      <c r="DW173" s="233" t="s">
        <v>3320</v>
      </c>
      <c r="DX173" s="233" t="s">
        <v>3320</v>
      </c>
      <c r="DY173" s="233" t="s">
        <v>3320</v>
      </c>
      <c r="DZ173" s="233" t="s">
        <v>3320</v>
      </c>
      <c r="EA173" s="233" t="s">
        <v>3320</v>
      </c>
      <c r="EB173" s="233" t="s">
        <v>3320</v>
      </c>
      <c r="EC173" s="233" t="s">
        <v>3320</v>
      </c>
      <c r="ED173" s="233" t="s">
        <v>3320</v>
      </c>
      <c r="EE173" s="233" t="s">
        <v>3320</v>
      </c>
      <c r="EF173" s="233" t="s">
        <v>3320</v>
      </c>
      <c r="EG173" s="233" t="s">
        <v>3320</v>
      </c>
      <c r="EH173" s="233" t="s">
        <v>3320</v>
      </c>
      <c r="EI173" s="233" t="s">
        <v>3320</v>
      </c>
      <c r="EJ173" s="233" t="s">
        <v>3320</v>
      </c>
      <c r="EK173" s="233" t="s">
        <v>3320</v>
      </c>
      <c r="EL173" s="233" t="s">
        <v>3320</v>
      </c>
      <c r="EM173" s="233" t="s">
        <v>3320</v>
      </c>
      <c r="EN173" s="233" t="s">
        <v>3320</v>
      </c>
      <c r="EO173" s="233" t="s">
        <v>3320</v>
      </c>
      <c r="EP173" s="233" t="s">
        <v>3320</v>
      </c>
      <c r="EQ173" s="233" t="s">
        <v>3320</v>
      </c>
      <c r="ER173" s="233" t="s">
        <v>3320</v>
      </c>
      <c r="ES173" s="233" t="s">
        <v>3320</v>
      </c>
      <c r="ET173" s="233" t="s">
        <v>3320</v>
      </c>
      <c r="EU173" s="233" t="s">
        <v>3320</v>
      </c>
      <c r="EV173" s="233" t="s">
        <v>3320</v>
      </c>
      <c r="EW173" s="233" t="s">
        <v>3320</v>
      </c>
      <c r="EX173" s="233" t="s">
        <v>3320</v>
      </c>
      <c r="EY173" s="233" t="s">
        <v>3320</v>
      </c>
      <c r="EZ173" s="233" t="s">
        <v>3320</v>
      </c>
      <c r="FA173" s="233" t="s">
        <v>3320</v>
      </c>
      <c r="FB173" s="233" t="s">
        <v>3320</v>
      </c>
      <c r="FC173" s="233" t="s">
        <v>3320</v>
      </c>
      <c r="FD173" s="233" t="s">
        <v>3320</v>
      </c>
      <c r="FE173" s="233" t="s">
        <v>3320</v>
      </c>
      <c r="FF173" s="233" t="s">
        <v>3320</v>
      </c>
      <c r="FG173" s="233" t="s">
        <v>3320</v>
      </c>
      <c r="FH173" s="233" t="s">
        <v>3320</v>
      </c>
      <c r="FI173" s="233" t="s">
        <v>3320</v>
      </c>
      <c r="FJ173" s="233" t="s">
        <v>3320</v>
      </c>
      <c r="FK173" s="233" t="s">
        <v>3320</v>
      </c>
      <c r="FL173" s="233" t="s">
        <v>3320</v>
      </c>
      <c r="FM173" s="233" t="s">
        <v>3320</v>
      </c>
      <c r="FN173" s="240">
        <v>11000000</v>
      </c>
      <c r="FO173" s="232">
        <v>11</v>
      </c>
      <c r="FP173" s="233" t="s">
        <v>733</v>
      </c>
      <c r="FQ173" s="233" t="s">
        <v>733</v>
      </c>
      <c r="FR173" s="233" t="s">
        <v>733</v>
      </c>
      <c r="FS173" s="233" t="s">
        <v>733</v>
      </c>
      <c r="FT173" s="233" t="s">
        <v>9152</v>
      </c>
      <c r="FU173" s="233" t="s">
        <v>9153</v>
      </c>
      <c r="FV173" s="233" t="s">
        <v>9154</v>
      </c>
      <c r="FW173" s="241" t="s">
        <v>9150</v>
      </c>
      <c r="FX173" s="242">
        <v>85</v>
      </c>
      <c r="FY173" s="233" t="s">
        <v>9155</v>
      </c>
      <c r="FZ173" s="240">
        <v>11000000</v>
      </c>
      <c r="GA173" s="240">
        <v>1900000</v>
      </c>
      <c r="GB173" s="240">
        <v>1403</v>
      </c>
      <c r="GC173" s="232">
        <v>351</v>
      </c>
      <c r="GD173" s="233" t="s">
        <v>9156</v>
      </c>
      <c r="GE173" s="233" t="s">
        <v>733</v>
      </c>
      <c r="GF173" s="233" t="s">
        <v>733</v>
      </c>
      <c r="GG173" s="233" t="s">
        <v>9157</v>
      </c>
      <c r="GH173" s="233" t="s">
        <v>733</v>
      </c>
      <c r="GI173" s="233" t="s">
        <v>733</v>
      </c>
      <c r="GJ173" s="233" t="s">
        <v>733</v>
      </c>
      <c r="GK173" s="233" t="s">
        <v>733</v>
      </c>
      <c r="GL173" s="233" t="s">
        <v>733</v>
      </c>
      <c r="GM173" s="243" t="s">
        <v>5676</v>
      </c>
      <c r="GN173" s="233" t="s">
        <v>3320</v>
      </c>
      <c r="GO173" s="233" t="s">
        <v>733</v>
      </c>
      <c r="GP173" s="233" t="s">
        <v>5872</v>
      </c>
      <c r="GQ173" s="233" t="s">
        <v>1214</v>
      </c>
      <c r="GR173" s="233" t="s">
        <v>1214</v>
      </c>
      <c r="GS173" s="233" t="s">
        <v>3320</v>
      </c>
      <c r="GT173" s="233" t="s">
        <v>3320</v>
      </c>
      <c r="GU173" s="232">
        <v>0</v>
      </c>
      <c r="GV173" s="233" t="s">
        <v>1214</v>
      </c>
      <c r="GW173" s="233" t="s">
        <v>1214</v>
      </c>
      <c r="GX173" s="233" t="s">
        <v>3320</v>
      </c>
      <c r="GY173" s="233" t="s">
        <v>1214</v>
      </c>
      <c r="GZ173" s="233" t="s">
        <v>3320</v>
      </c>
      <c r="HA173" s="233" t="s">
        <v>9158</v>
      </c>
      <c r="HB173" s="233" t="s">
        <v>9159</v>
      </c>
      <c r="HC173" s="233" t="s">
        <v>3320</v>
      </c>
      <c r="HD173" s="233" t="s">
        <v>3320</v>
      </c>
      <c r="HE173" s="233" t="s">
        <v>3320</v>
      </c>
      <c r="HF173" s="233" t="s">
        <v>3825</v>
      </c>
      <c r="HG173" s="233" t="s">
        <v>1214</v>
      </c>
      <c r="HH173" s="244">
        <v>46079.410601851851</v>
      </c>
      <c r="HI173" s="244">
        <v>46083.626226851855</v>
      </c>
      <c r="HJ173" s="233" t="s">
        <v>5685</v>
      </c>
      <c r="HK173" s="233" t="s">
        <v>3320</v>
      </c>
      <c r="HL173" s="233" t="s">
        <v>3320</v>
      </c>
      <c r="HM173" s="233" t="s">
        <v>3320</v>
      </c>
      <c r="HN173" s="233" t="s">
        <v>3320</v>
      </c>
      <c r="HO173" s="233" t="s">
        <v>3320</v>
      </c>
      <c r="HP173" s="233" t="s">
        <v>3320</v>
      </c>
      <c r="HQ173" s="233" t="s">
        <v>3320</v>
      </c>
      <c r="HR173" s="233" t="s">
        <v>3320</v>
      </c>
      <c r="HS173" s="233" t="s">
        <v>3320</v>
      </c>
      <c r="HT173" s="233" t="s">
        <v>3320</v>
      </c>
      <c r="HU173" s="233" t="s">
        <v>3320</v>
      </c>
      <c r="HV173" s="233" t="s">
        <v>3320</v>
      </c>
      <c r="HW173" s="233" t="s">
        <v>3320</v>
      </c>
      <c r="HX173" s="233" t="s">
        <v>3320</v>
      </c>
      <c r="HY173" s="233" t="s">
        <v>3320</v>
      </c>
      <c r="HZ173" s="233" t="s">
        <v>3320</v>
      </c>
      <c r="IA173" s="233" t="s">
        <v>3320</v>
      </c>
      <c r="IB173" s="233" t="s">
        <v>3320</v>
      </c>
      <c r="IC173" s="233" t="s">
        <v>3320</v>
      </c>
      <c r="ID173" s="233" t="s">
        <v>3320</v>
      </c>
      <c r="IE173" s="233" t="s">
        <v>3320</v>
      </c>
      <c r="IF173" s="233" t="s">
        <v>3320</v>
      </c>
      <c r="IG173" s="233" t="s">
        <v>3320</v>
      </c>
      <c r="IH173" s="233" t="s">
        <v>3320</v>
      </c>
      <c r="II173" s="233" t="s">
        <v>3320</v>
      </c>
      <c r="IJ173" s="233" t="s">
        <v>3320</v>
      </c>
      <c r="IK173" s="233" t="s">
        <v>3320</v>
      </c>
      <c r="IL173" s="233" t="s">
        <v>3320</v>
      </c>
      <c r="IM173" s="233" t="s">
        <v>3320</v>
      </c>
      <c r="IN173" s="233" t="s">
        <v>3320</v>
      </c>
      <c r="IO173" s="233" t="s">
        <v>3320</v>
      </c>
      <c r="IP173" s="233" t="s">
        <v>3320</v>
      </c>
      <c r="IQ173" s="233" t="s">
        <v>3320</v>
      </c>
      <c r="IR173" s="233" t="s">
        <v>3320</v>
      </c>
      <c r="IS173" s="233" t="s">
        <v>3320</v>
      </c>
      <c r="IT173" s="233" t="s">
        <v>3320</v>
      </c>
      <c r="IU173" s="233" t="s">
        <v>3320</v>
      </c>
      <c r="IV173" s="233" t="s">
        <v>3320</v>
      </c>
      <c r="IW173" s="233" t="s">
        <v>5773</v>
      </c>
      <c r="IX173" s="234" t="s">
        <v>5774</v>
      </c>
      <c r="IY173" s="234" t="s">
        <v>5774</v>
      </c>
      <c r="IZ173" s="233" t="s">
        <v>5774</v>
      </c>
      <c r="JA173" s="235"/>
      <c r="JB173" s="233"/>
      <c r="JC173" s="233"/>
      <c r="JD173" s="233"/>
      <c r="JE173" s="235"/>
      <c r="JF173" s="232" t="s">
        <v>3320</v>
      </c>
      <c r="JG173" s="232" t="s">
        <v>3320</v>
      </c>
      <c r="JH173" s="232" t="s">
        <v>3320</v>
      </c>
      <c r="JI173" s="232" t="s">
        <v>3320</v>
      </c>
      <c r="JJ173" s="232" t="s">
        <v>3320</v>
      </c>
      <c r="JK173" s="233" t="s">
        <v>202</v>
      </c>
      <c r="JL173" s="233" t="s">
        <v>910</v>
      </c>
      <c r="JM173" s="235"/>
      <c r="JN173" s="235"/>
      <c r="JO173" s="232">
        <v>7</v>
      </c>
      <c r="JP173" s="232">
        <v>0</v>
      </c>
      <c r="JQ173" s="233"/>
      <c r="JR173" s="233"/>
      <c r="JS173" s="233"/>
      <c r="JT173" s="233"/>
      <c r="JU173" s="233"/>
      <c r="JV173" s="233"/>
      <c r="JW173" s="233"/>
      <c r="JX173" s="233"/>
      <c r="JY173" s="233"/>
      <c r="JZ173" s="233"/>
      <c r="KA173" s="233"/>
      <c r="KB173" s="233"/>
      <c r="KC173" s="233"/>
      <c r="KD173" s="233"/>
      <c r="KE173" s="233"/>
      <c r="KF173" s="233"/>
      <c r="KG173" s="233"/>
      <c r="KH173" s="233"/>
      <c r="KI173" s="233"/>
      <c r="KJ173" s="233"/>
      <c r="KK173" s="233"/>
      <c r="KL173" s="233"/>
      <c r="KM173" s="233"/>
      <c r="KN173" s="232" t="s">
        <v>3320</v>
      </c>
      <c r="KO173" s="232" t="s">
        <v>3320</v>
      </c>
      <c r="KP173" s="232" t="s">
        <v>3320</v>
      </c>
      <c r="KQ173" s="235"/>
      <c r="KR173" s="235"/>
      <c r="KS173" s="235"/>
      <c r="KT173" s="233"/>
      <c r="KU173" s="235"/>
      <c r="KV173" s="235"/>
      <c r="KW173" s="235"/>
      <c r="KX173" s="233"/>
      <c r="KY173" s="232">
        <v>7.84</v>
      </c>
      <c r="KZ173" s="236">
        <v>0</v>
      </c>
      <c r="LA173" s="235"/>
      <c r="LB173" s="232">
        <v>0</v>
      </c>
      <c r="LC173" s="233"/>
      <c r="LD173" s="235"/>
      <c r="LE173" s="235"/>
      <c r="LF173" s="235"/>
    </row>
    <row r="174" spans="1:318" ht="49.5" customHeight="1" thickBot="1">
      <c r="A174" s="231" t="s">
        <v>5638</v>
      </c>
      <c r="B174" s="232">
        <v>880</v>
      </c>
      <c r="C174" s="233" t="s">
        <v>9160</v>
      </c>
      <c r="D174" s="233" t="s">
        <v>9161</v>
      </c>
      <c r="E174" s="232">
        <v>880</v>
      </c>
      <c r="F174" s="235"/>
      <c r="G174" s="233" t="s">
        <v>9162</v>
      </c>
      <c r="H174" s="233" t="s">
        <v>9163</v>
      </c>
      <c r="I174" s="234">
        <v>4</v>
      </c>
      <c r="J174" s="235"/>
      <c r="K174" s="234" t="s">
        <v>202</v>
      </c>
      <c r="L174" s="235"/>
      <c r="M174" s="234">
        <v>4</v>
      </c>
      <c r="N174" s="235"/>
      <c r="O174" s="235"/>
      <c r="P174" s="235"/>
      <c r="Q174" s="235"/>
      <c r="R174" s="234" t="s">
        <v>202</v>
      </c>
      <c r="S174" s="235"/>
      <c r="T174" s="235"/>
      <c r="U174" s="235"/>
      <c r="V174" s="233" t="s">
        <v>9164</v>
      </c>
      <c r="W174" s="233" t="s">
        <v>5643</v>
      </c>
      <c r="X174" s="232">
        <v>1</v>
      </c>
      <c r="Y174" s="232">
        <v>100</v>
      </c>
      <c r="Z174" s="236">
        <v>0</v>
      </c>
      <c r="AA174" s="236">
        <v>0</v>
      </c>
      <c r="AB174" s="232">
        <v>1</v>
      </c>
      <c r="AC174" s="233" t="s">
        <v>5644</v>
      </c>
      <c r="AD174" s="233" t="s">
        <v>5644</v>
      </c>
      <c r="AE174" s="234" t="s">
        <v>5645</v>
      </c>
      <c r="AF174" s="233" t="s">
        <v>5646</v>
      </c>
      <c r="AG174" s="234" t="s">
        <v>5645</v>
      </c>
      <c r="AH174" s="233" t="s">
        <v>262</v>
      </c>
      <c r="AI174" s="233" t="s">
        <v>270</v>
      </c>
      <c r="AJ174" s="233" t="s">
        <v>7604</v>
      </c>
      <c r="AK174" s="233" t="s">
        <v>5698</v>
      </c>
      <c r="AL174" s="233" t="s">
        <v>8819</v>
      </c>
      <c r="AM174" s="233" t="s">
        <v>7667</v>
      </c>
      <c r="AN174" s="233" t="s">
        <v>3320</v>
      </c>
      <c r="AO174" s="233" t="s">
        <v>7668</v>
      </c>
      <c r="AP174" s="233" t="s">
        <v>7669</v>
      </c>
      <c r="AQ174" s="233" t="s">
        <v>9103</v>
      </c>
      <c r="AR174" s="233" t="s">
        <v>5856</v>
      </c>
      <c r="AS174" s="233" t="s">
        <v>9165</v>
      </c>
      <c r="AT174" s="233" t="s">
        <v>733</v>
      </c>
      <c r="AU174" s="233" t="s">
        <v>733</v>
      </c>
      <c r="AV174" s="233" t="s">
        <v>733</v>
      </c>
      <c r="AW174" s="233" t="s">
        <v>3320</v>
      </c>
      <c r="AX174" s="233" t="s">
        <v>5656</v>
      </c>
      <c r="AY174" s="233" t="s">
        <v>733</v>
      </c>
      <c r="AZ174" s="233" t="s">
        <v>8797</v>
      </c>
      <c r="BA174" s="233" t="s">
        <v>5859</v>
      </c>
      <c r="BB174" s="233" t="s">
        <v>7612</v>
      </c>
      <c r="BC174" s="233" t="s">
        <v>5660</v>
      </c>
      <c r="BD174" s="233" t="s">
        <v>7672</v>
      </c>
      <c r="BE174" s="233" t="s">
        <v>8820</v>
      </c>
      <c r="BF174" s="234" t="s">
        <v>1214</v>
      </c>
      <c r="BG174" s="233" t="s">
        <v>3320</v>
      </c>
      <c r="BH174" s="233" t="s">
        <v>5747</v>
      </c>
      <c r="BI174" s="233" t="s">
        <v>5747</v>
      </c>
      <c r="BJ174" s="233" t="s">
        <v>6646</v>
      </c>
      <c r="BK174" s="233" t="s">
        <v>7292</v>
      </c>
      <c r="BL174" s="234">
        <v>115</v>
      </c>
      <c r="BM174" s="233" t="s">
        <v>5665</v>
      </c>
      <c r="BN174" s="237">
        <v>47299</v>
      </c>
      <c r="BO174" s="232">
        <v>18</v>
      </c>
      <c r="BP174" s="232">
        <v>2029</v>
      </c>
      <c r="BQ174" s="232">
        <v>100</v>
      </c>
      <c r="BR174" s="234">
        <v>100</v>
      </c>
      <c r="BS174" s="233" t="s">
        <v>5666</v>
      </c>
      <c r="BT174" s="232">
        <v>351</v>
      </c>
      <c r="BU174" s="234">
        <v>270.27999999999997</v>
      </c>
      <c r="BV174" s="238">
        <v>0.31</v>
      </c>
      <c r="BW174" s="239" t="s">
        <v>910</v>
      </c>
      <c r="BX174" s="233" t="s">
        <v>733</v>
      </c>
      <c r="BY174" s="235"/>
      <c r="BZ174" s="232">
        <v>31.8</v>
      </c>
      <c r="CA174" s="233" t="s">
        <v>1214</v>
      </c>
      <c r="CB174" s="232">
        <v>725</v>
      </c>
      <c r="CC174" s="233" t="s">
        <v>5713</v>
      </c>
      <c r="CD174" s="233" t="s">
        <v>5668</v>
      </c>
      <c r="CE174" s="233" t="s">
        <v>3320</v>
      </c>
      <c r="CF174" s="233" t="s">
        <v>733</v>
      </c>
      <c r="CG174" s="233" t="s">
        <v>733</v>
      </c>
      <c r="CH174" s="232">
        <v>2322</v>
      </c>
      <c r="CI174" s="232">
        <v>2225</v>
      </c>
      <c r="CJ174" s="233" t="s">
        <v>9166</v>
      </c>
      <c r="CK174" s="232">
        <v>365</v>
      </c>
      <c r="CL174" s="232">
        <v>88</v>
      </c>
      <c r="CM174" s="232">
        <v>98</v>
      </c>
      <c r="CN174" s="232">
        <v>20</v>
      </c>
      <c r="CO174" s="237">
        <v>46568</v>
      </c>
      <c r="CP174" s="232">
        <v>2027</v>
      </c>
      <c r="CQ174" s="232">
        <v>0.4</v>
      </c>
      <c r="CR174" s="232">
        <v>9</v>
      </c>
      <c r="CS174" s="233" t="s">
        <v>7672</v>
      </c>
      <c r="CT174" s="232">
        <v>252000</v>
      </c>
      <c r="CU174" s="233" t="s">
        <v>3320</v>
      </c>
      <c r="CV174" s="233" t="s">
        <v>3320</v>
      </c>
      <c r="CW174" s="233" t="s">
        <v>3320</v>
      </c>
      <c r="CX174" s="233" t="s">
        <v>3320</v>
      </c>
      <c r="CY174" s="233" t="s">
        <v>3320</v>
      </c>
      <c r="CZ174" s="233" t="s">
        <v>3320</v>
      </c>
      <c r="DA174" s="233" t="s">
        <v>3320</v>
      </c>
      <c r="DB174" s="233" t="s">
        <v>3320</v>
      </c>
      <c r="DC174" s="233" t="s">
        <v>3320</v>
      </c>
      <c r="DD174" s="233" t="s">
        <v>3320</v>
      </c>
      <c r="DE174" s="235"/>
      <c r="DF174" s="233" t="s">
        <v>3320</v>
      </c>
      <c r="DG174" s="233" t="s">
        <v>3320</v>
      </c>
      <c r="DH174" s="233" t="s">
        <v>3320</v>
      </c>
      <c r="DI174" s="233" t="s">
        <v>3320</v>
      </c>
      <c r="DJ174" s="233" t="s">
        <v>3320</v>
      </c>
      <c r="DK174" s="233" t="s">
        <v>3320</v>
      </c>
      <c r="DL174" s="235"/>
      <c r="DM174" s="233" t="s">
        <v>3320</v>
      </c>
      <c r="DN174" s="233" t="s">
        <v>3320</v>
      </c>
      <c r="DO174" s="233" t="s">
        <v>3320</v>
      </c>
      <c r="DP174" s="235"/>
      <c r="DQ174" s="233" t="s">
        <v>3320</v>
      </c>
      <c r="DR174" s="233" t="s">
        <v>3320</v>
      </c>
      <c r="DS174" s="233" t="s">
        <v>3320</v>
      </c>
      <c r="DT174" s="233" t="s">
        <v>3320</v>
      </c>
      <c r="DU174" s="233" t="s">
        <v>3320</v>
      </c>
      <c r="DV174" s="233" t="s">
        <v>3320</v>
      </c>
      <c r="DW174" s="233" t="s">
        <v>3320</v>
      </c>
      <c r="DX174" s="233" t="s">
        <v>3320</v>
      </c>
      <c r="DY174" s="233" t="s">
        <v>3320</v>
      </c>
      <c r="DZ174" s="233" t="s">
        <v>3320</v>
      </c>
      <c r="EA174" s="233" t="s">
        <v>3320</v>
      </c>
      <c r="EB174" s="233" t="s">
        <v>3320</v>
      </c>
      <c r="EC174" s="233" t="s">
        <v>3320</v>
      </c>
      <c r="ED174" s="233" t="s">
        <v>3320</v>
      </c>
      <c r="EE174" s="233" t="s">
        <v>3320</v>
      </c>
      <c r="EF174" s="233" t="s">
        <v>3320</v>
      </c>
      <c r="EG174" s="233" t="s">
        <v>3320</v>
      </c>
      <c r="EH174" s="233" t="s">
        <v>3320</v>
      </c>
      <c r="EI174" s="233" t="s">
        <v>3320</v>
      </c>
      <c r="EJ174" s="233" t="s">
        <v>3320</v>
      </c>
      <c r="EK174" s="233" t="s">
        <v>3320</v>
      </c>
      <c r="EL174" s="233" t="s">
        <v>3320</v>
      </c>
      <c r="EM174" s="233" t="s">
        <v>3320</v>
      </c>
      <c r="EN174" s="233" t="s">
        <v>3320</v>
      </c>
      <c r="EO174" s="233" t="s">
        <v>3320</v>
      </c>
      <c r="EP174" s="233" t="s">
        <v>3320</v>
      </c>
      <c r="EQ174" s="233" t="s">
        <v>3320</v>
      </c>
      <c r="ER174" s="233" t="s">
        <v>3320</v>
      </c>
      <c r="ES174" s="233" t="s">
        <v>3320</v>
      </c>
      <c r="ET174" s="233" t="s">
        <v>3320</v>
      </c>
      <c r="EU174" s="233" t="s">
        <v>3320</v>
      </c>
      <c r="EV174" s="233" t="s">
        <v>3320</v>
      </c>
      <c r="EW174" s="233" t="s">
        <v>3320</v>
      </c>
      <c r="EX174" s="233" t="s">
        <v>3320</v>
      </c>
      <c r="EY174" s="233" t="s">
        <v>3320</v>
      </c>
      <c r="EZ174" s="233" t="s">
        <v>3320</v>
      </c>
      <c r="FA174" s="233" t="s">
        <v>3320</v>
      </c>
      <c r="FB174" s="233" t="s">
        <v>3320</v>
      </c>
      <c r="FC174" s="233" t="s">
        <v>3320</v>
      </c>
      <c r="FD174" s="233" t="s">
        <v>3320</v>
      </c>
      <c r="FE174" s="233" t="s">
        <v>3320</v>
      </c>
      <c r="FF174" s="233" t="s">
        <v>3320</v>
      </c>
      <c r="FG174" s="233" t="s">
        <v>3320</v>
      </c>
      <c r="FH174" s="233" t="s">
        <v>3320</v>
      </c>
      <c r="FI174" s="233" t="s">
        <v>3320</v>
      </c>
      <c r="FJ174" s="233" t="s">
        <v>3320</v>
      </c>
      <c r="FK174" s="233" t="s">
        <v>3320</v>
      </c>
      <c r="FL174" s="233" t="s">
        <v>3320</v>
      </c>
      <c r="FM174" s="233" t="s">
        <v>3320</v>
      </c>
      <c r="FN174" s="240">
        <v>103700000</v>
      </c>
      <c r="FO174" s="232">
        <v>104</v>
      </c>
      <c r="FP174" s="233" t="s">
        <v>733</v>
      </c>
      <c r="FQ174" s="233" t="s">
        <v>733</v>
      </c>
      <c r="FR174" s="233" t="s">
        <v>733</v>
      </c>
      <c r="FS174" s="233" t="s">
        <v>733</v>
      </c>
      <c r="FT174" s="233" t="s">
        <v>1846</v>
      </c>
      <c r="FU174" s="233" t="s">
        <v>9167</v>
      </c>
      <c r="FV174" s="233" t="s">
        <v>9168</v>
      </c>
      <c r="FW174" s="241" t="s">
        <v>7292</v>
      </c>
      <c r="FX174" s="242">
        <v>115</v>
      </c>
      <c r="FY174" s="233" t="s">
        <v>9169</v>
      </c>
      <c r="FZ174" s="240">
        <v>103700000</v>
      </c>
      <c r="GA174" s="240">
        <v>15600000</v>
      </c>
      <c r="GB174" s="240">
        <v>1575</v>
      </c>
      <c r="GC174" s="232">
        <v>150</v>
      </c>
      <c r="GD174" s="233" t="s">
        <v>7672</v>
      </c>
      <c r="GE174" s="233" t="s">
        <v>733</v>
      </c>
      <c r="GF174" s="233" t="s">
        <v>733</v>
      </c>
      <c r="GG174" s="233" t="s">
        <v>7672</v>
      </c>
      <c r="GH174" s="233" t="s">
        <v>733</v>
      </c>
      <c r="GI174" s="233" t="s">
        <v>733</v>
      </c>
      <c r="GJ174" s="233" t="s">
        <v>733</v>
      </c>
      <c r="GK174" s="233" t="s">
        <v>733</v>
      </c>
      <c r="GL174" s="233" t="s">
        <v>733</v>
      </c>
      <c r="GM174" s="243" t="s">
        <v>5676</v>
      </c>
      <c r="GN174" s="233" t="s">
        <v>3320</v>
      </c>
      <c r="GO174" s="233" t="s">
        <v>733</v>
      </c>
      <c r="GP174" s="233" t="s">
        <v>5872</v>
      </c>
      <c r="GQ174" s="233" t="s">
        <v>733</v>
      </c>
      <c r="GR174" s="233" t="s">
        <v>5679</v>
      </c>
      <c r="GS174" s="233" t="s">
        <v>3320</v>
      </c>
      <c r="GT174" s="233" t="s">
        <v>3320</v>
      </c>
      <c r="GU174" s="232">
        <v>1</v>
      </c>
      <c r="GV174" s="233" t="s">
        <v>733</v>
      </c>
      <c r="GW174" s="233" t="s">
        <v>5948</v>
      </c>
      <c r="GX174" s="233" t="s">
        <v>9170</v>
      </c>
      <c r="GY174" s="233" t="s">
        <v>733</v>
      </c>
      <c r="GZ174" s="233" t="s">
        <v>3320</v>
      </c>
      <c r="HA174" s="233" t="s">
        <v>9171</v>
      </c>
      <c r="HB174" s="233" t="s">
        <v>9172</v>
      </c>
      <c r="HC174" s="233" t="s">
        <v>5952</v>
      </c>
      <c r="HD174" s="233" t="s">
        <v>5684</v>
      </c>
      <c r="HE174" s="233" t="s">
        <v>5684</v>
      </c>
      <c r="HF174" s="233" t="s">
        <v>733</v>
      </c>
      <c r="HG174" s="233" t="s">
        <v>1214</v>
      </c>
      <c r="HH174" s="244">
        <v>46080.517893518518</v>
      </c>
      <c r="HI174" s="244">
        <v>46083.605011574073</v>
      </c>
      <c r="HJ174" s="233" t="s">
        <v>5685</v>
      </c>
      <c r="HK174" s="233" t="s">
        <v>3320</v>
      </c>
      <c r="HL174" s="233" t="s">
        <v>3320</v>
      </c>
      <c r="HM174" s="233" t="s">
        <v>3320</v>
      </c>
      <c r="HN174" s="233" t="s">
        <v>3320</v>
      </c>
      <c r="HO174" s="233" t="s">
        <v>3320</v>
      </c>
      <c r="HP174" s="233" t="s">
        <v>3320</v>
      </c>
      <c r="HQ174" s="233" t="s">
        <v>3320</v>
      </c>
      <c r="HR174" s="233" t="s">
        <v>3320</v>
      </c>
      <c r="HS174" s="233" t="s">
        <v>3320</v>
      </c>
      <c r="HT174" s="233" t="s">
        <v>3320</v>
      </c>
      <c r="HU174" s="233" t="s">
        <v>3320</v>
      </c>
      <c r="HV174" s="233" t="s">
        <v>3320</v>
      </c>
      <c r="HW174" s="233" t="s">
        <v>3320</v>
      </c>
      <c r="HX174" s="233" t="s">
        <v>3320</v>
      </c>
      <c r="HY174" s="233" t="s">
        <v>3320</v>
      </c>
      <c r="HZ174" s="233" t="s">
        <v>3320</v>
      </c>
      <c r="IA174" s="233" t="s">
        <v>3320</v>
      </c>
      <c r="IB174" s="233" t="s">
        <v>3320</v>
      </c>
      <c r="IC174" s="233" t="s">
        <v>3320</v>
      </c>
      <c r="ID174" s="233" t="s">
        <v>3320</v>
      </c>
      <c r="IE174" s="233" t="s">
        <v>3320</v>
      </c>
      <c r="IF174" s="233" t="s">
        <v>3320</v>
      </c>
      <c r="IG174" s="233" t="s">
        <v>3320</v>
      </c>
      <c r="IH174" s="233" t="s">
        <v>3320</v>
      </c>
      <c r="II174" s="233" t="s">
        <v>3320</v>
      </c>
      <c r="IJ174" s="233" t="s">
        <v>3320</v>
      </c>
      <c r="IK174" s="233" t="s">
        <v>3320</v>
      </c>
      <c r="IL174" s="233" t="s">
        <v>3320</v>
      </c>
      <c r="IM174" s="233" t="s">
        <v>3320</v>
      </c>
      <c r="IN174" s="233" t="s">
        <v>3320</v>
      </c>
      <c r="IO174" s="233" t="s">
        <v>3320</v>
      </c>
      <c r="IP174" s="233" t="s">
        <v>3320</v>
      </c>
      <c r="IQ174" s="233" t="s">
        <v>3320</v>
      </c>
      <c r="IR174" s="233" t="s">
        <v>3320</v>
      </c>
      <c r="IS174" s="233" t="s">
        <v>3320</v>
      </c>
      <c r="IT174" s="233" t="s">
        <v>3320</v>
      </c>
      <c r="IU174" s="233" t="s">
        <v>3320</v>
      </c>
      <c r="IV174" s="233" t="s">
        <v>3320</v>
      </c>
      <c r="IW174" s="235"/>
      <c r="IX174" s="235"/>
      <c r="IY174" s="235"/>
      <c r="IZ174" s="235"/>
      <c r="JA174" s="235"/>
      <c r="JB174" s="233"/>
      <c r="JC174" s="233"/>
      <c r="JD174" s="233"/>
      <c r="JE174" s="235"/>
      <c r="JF174" s="232" t="s">
        <v>3320</v>
      </c>
      <c r="JG174" s="232" t="s">
        <v>3320</v>
      </c>
      <c r="JH174" s="232" t="s">
        <v>3320</v>
      </c>
      <c r="JI174" s="232" t="s">
        <v>3320</v>
      </c>
      <c r="JJ174" s="232" t="s">
        <v>3320</v>
      </c>
      <c r="JK174" s="233" t="s">
        <v>910</v>
      </c>
      <c r="JL174" s="235"/>
      <c r="JM174" s="235"/>
      <c r="JN174" s="235"/>
      <c r="JO174" s="232">
        <v>4</v>
      </c>
      <c r="JP174" s="232">
        <v>0</v>
      </c>
      <c r="JQ174" s="233"/>
      <c r="JR174" s="233"/>
      <c r="JS174" s="233"/>
      <c r="JT174" s="233"/>
      <c r="JU174" s="233"/>
      <c r="JV174" s="233"/>
      <c r="JW174" s="233"/>
      <c r="JX174" s="233"/>
      <c r="JY174" s="233"/>
      <c r="JZ174" s="233"/>
      <c r="KA174" s="233"/>
      <c r="KB174" s="233"/>
      <c r="KC174" s="233"/>
      <c r="KD174" s="233"/>
      <c r="KE174" s="233"/>
      <c r="KF174" s="233"/>
      <c r="KG174" s="233"/>
      <c r="KH174" s="233"/>
      <c r="KI174" s="233"/>
      <c r="KJ174" s="233"/>
      <c r="KK174" s="233"/>
      <c r="KL174" s="233"/>
      <c r="KM174" s="233"/>
      <c r="KN174" s="232" t="s">
        <v>3320</v>
      </c>
      <c r="KO174" s="232" t="s">
        <v>3320</v>
      </c>
      <c r="KP174" s="232" t="s">
        <v>3320</v>
      </c>
      <c r="KQ174" s="235"/>
      <c r="KR174" s="235"/>
      <c r="KS174" s="235"/>
      <c r="KT174" s="233"/>
      <c r="KU174" s="235"/>
      <c r="KV174" s="235"/>
      <c r="KW174" s="235"/>
      <c r="KX174" s="233"/>
      <c r="KY174" s="232">
        <v>100</v>
      </c>
      <c r="KZ174" s="236">
        <v>0</v>
      </c>
      <c r="LA174" s="235"/>
      <c r="LB174" s="232">
        <v>0</v>
      </c>
      <c r="LC174" s="233"/>
      <c r="LD174" s="235"/>
      <c r="LE174" s="235"/>
      <c r="LF174" s="235"/>
    </row>
    <row r="175" spans="1:318" ht="49.5" customHeight="1" thickBot="1">
      <c r="A175" s="231" t="s">
        <v>5638</v>
      </c>
      <c r="B175" s="232">
        <v>1025</v>
      </c>
      <c r="C175" s="233" t="s">
        <v>9173</v>
      </c>
      <c r="D175" s="233" t="s">
        <v>9174</v>
      </c>
      <c r="E175" s="232">
        <v>1025</v>
      </c>
      <c r="F175" s="235"/>
      <c r="G175" s="233" t="s">
        <v>6138</v>
      </c>
      <c r="H175" s="233" t="s">
        <v>6139</v>
      </c>
      <c r="I175" s="234">
        <v>4</v>
      </c>
      <c r="J175" s="235"/>
      <c r="K175" s="234" t="s">
        <v>202</v>
      </c>
      <c r="L175" s="235"/>
      <c r="M175" s="234">
        <v>4</v>
      </c>
      <c r="N175" s="235"/>
      <c r="O175" s="235"/>
      <c r="P175" s="235"/>
      <c r="Q175" s="235"/>
      <c r="R175" s="234" t="s">
        <v>202</v>
      </c>
      <c r="S175" s="235"/>
      <c r="T175" s="235"/>
      <c r="U175" s="235"/>
      <c r="V175" s="233" t="s">
        <v>9175</v>
      </c>
      <c r="W175" s="233" t="s">
        <v>5643</v>
      </c>
      <c r="X175" s="232">
        <v>1</v>
      </c>
      <c r="Y175" s="232">
        <v>80</v>
      </c>
      <c r="Z175" s="236">
        <v>0</v>
      </c>
      <c r="AA175" s="236">
        <v>0</v>
      </c>
      <c r="AB175" s="232">
        <v>1</v>
      </c>
      <c r="AC175" s="233" t="s">
        <v>6141</v>
      </c>
      <c r="AD175" s="233" t="s">
        <v>4521</v>
      </c>
      <c r="AE175" s="234" t="s">
        <v>5645</v>
      </c>
      <c r="AF175" s="233" t="s">
        <v>5646</v>
      </c>
      <c r="AG175" s="234" t="s">
        <v>5645</v>
      </c>
      <c r="AH175" s="233" t="s">
        <v>6141</v>
      </c>
      <c r="AI175" s="233" t="s">
        <v>6142</v>
      </c>
      <c r="AJ175" s="233" t="s">
        <v>5698</v>
      </c>
      <c r="AK175" s="233" t="s">
        <v>5698</v>
      </c>
      <c r="AL175" s="233" t="s">
        <v>6143</v>
      </c>
      <c r="AM175" s="233" t="s">
        <v>6144</v>
      </c>
      <c r="AN175" s="233" t="s">
        <v>3320</v>
      </c>
      <c r="AO175" s="233" t="s">
        <v>6145</v>
      </c>
      <c r="AP175" s="233" t="s">
        <v>5698</v>
      </c>
      <c r="AQ175" s="233" t="s">
        <v>6146</v>
      </c>
      <c r="AR175" s="233" t="s">
        <v>6147</v>
      </c>
      <c r="AS175" s="233" t="s">
        <v>6148</v>
      </c>
      <c r="AT175" s="233" t="s">
        <v>733</v>
      </c>
      <c r="AU175" s="233" t="s">
        <v>733</v>
      </c>
      <c r="AV175" s="233" t="s">
        <v>733</v>
      </c>
      <c r="AW175" s="233" t="s">
        <v>3320</v>
      </c>
      <c r="AX175" s="233" t="s">
        <v>6149</v>
      </c>
      <c r="AY175" s="233" t="s">
        <v>733</v>
      </c>
      <c r="AZ175" s="233" t="s">
        <v>6150</v>
      </c>
      <c r="BA175" s="233" t="s">
        <v>6151</v>
      </c>
      <c r="BB175" s="233" t="s">
        <v>6152</v>
      </c>
      <c r="BC175" s="233" t="s">
        <v>6153</v>
      </c>
      <c r="BD175" s="233" t="s">
        <v>6154</v>
      </c>
      <c r="BE175" s="233" t="s">
        <v>6155</v>
      </c>
      <c r="BF175" s="234" t="s">
        <v>1214</v>
      </c>
      <c r="BG175" s="233" t="s">
        <v>3320</v>
      </c>
      <c r="BH175" s="233" t="s">
        <v>5955</v>
      </c>
      <c r="BI175" s="233" t="s">
        <v>5955</v>
      </c>
      <c r="BJ175" s="233" t="s">
        <v>6587</v>
      </c>
      <c r="BK175" s="233" t="s">
        <v>9176</v>
      </c>
      <c r="BL175" s="234" t="s">
        <v>9177</v>
      </c>
      <c r="BM175" s="233" t="s">
        <v>5665</v>
      </c>
      <c r="BN175" s="237">
        <v>47087</v>
      </c>
      <c r="BO175" s="232">
        <v>24</v>
      </c>
      <c r="BP175" s="232">
        <v>2028</v>
      </c>
      <c r="BQ175" s="232">
        <v>80</v>
      </c>
      <c r="BR175" s="234">
        <v>80</v>
      </c>
      <c r="BS175" s="233" t="s">
        <v>5666</v>
      </c>
      <c r="BT175" s="232">
        <v>135180</v>
      </c>
      <c r="BU175" s="234">
        <v>231</v>
      </c>
      <c r="BV175" s="238">
        <v>0.33</v>
      </c>
      <c r="BW175" s="239" t="s">
        <v>910</v>
      </c>
      <c r="BX175" s="233" t="s">
        <v>733</v>
      </c>
      <c r="BY175" s="235"/>
      <c r="BZ175" s="232">
        <v>25</v>
      </c>
      <c r="CA175" s="233" t="s">
        <v>1214</v>
      </c>
      <c r="CB175" s="232">
        <v>710</v>
      </c>
      <c r="CC175" s="233" t="s">
        <v>5667</v>
      </c>
      <c r="CD175" s="233" t="s">
        <v>5668</v>
      </c>
      <c r="CE175" s="233" t="s">
        <v>3320</v>
      </c>
      <c r="CF175" s="233" t="s">
        <v>733</v>
      </c>
      <c r="CG175" s="233" t="s">
        <v>733</v>
      </c>
      <c r="CH175" s="232">
        <v>2445</v>
      </c>
      <c r="CI175" s="232">
        <v>2348</v>
      </c>
      <c r="CJ175" s="233" t="s">
        <v>8484</v>
      </c>
      <c r="CK175" s="232">
        <v>365</v>
      </c>
      <c r="CL175" s="232">
        <v>85</v>
      </c>
      <c r="CM175" s="232">
        <v>98.5</v>
      </c>
      <c r="CN175" s="232">
        <v>35</v>
      </c>
      <c r="CO175" s="237">
        <v>46356</v>
      </c>
      <c r="CP175" s="232">
        <v>2026</v>
      </c>
      <c r="CQ175" s="232">
        <v>0.4</v>
      </c>
      <c r="CR175" s="232">
        <v>8</v>
      </c>
      <c r="CS175" s="233" t="s">
        <v>9178</v>
      </c>
      <c r="CT175" s="232">
        <v>3000000</v>
      </c>
      <c r="CU175" s="233" t="s">
        <v>3320</v>
      </c>
      <c r="CV175" s="233" t="s">
        <v>3320</v>
      </c>
      <c r="CW175" s="233" t="s">
        <v>3320</v>
      </c>
      <c r="CX175" s="233" t="s">
        <v>3320</v>
      </c>
      <c r="CY175" s="233" t="s">
        <v>3320</v>
      </c>
      <c r="CZ175" s="233" t="s">
        <v>3320</v>
      </c>
      <c r="DA175" s="233" t="s">
        <v>3320</v>
      </c>
      <c r="DB175" s="233" t="s">
        <v>3320</v>
      </c>
      <c r="DC175" s="233" t="s">
        <v>3320</v>
      </c>
      <c r="DD175" s="233" t="s">
        <v>3320</v>
      </c>
      <c r="DE175" s="235"/>
      <c r="DF175" s="233" t="s">
        <v>3320</v>
      </c>
      <c r="DG175" s="233" t="s">
        <v>3320</v>
      </c>
      <c r="DH175" s="233" t="s">
        <v>3320</v>
      </c>
      <c r="DI175" s="233" t="s">
        <v>3320</v>
      </c>
      <c r="DJ175" s="233" t="s">
        <v>3320</v>
      </c>
      <c r="DK175" s="233" t="s">
        <v>3320</v>
      </c>
      <c r="DL175" s="235"/>
      <c r="DM175" s="233" t="s">
        <v>3320</v>
      </c>
      <c r="DN175" s="233" t="s">
        <v>3320</v>
      </c>
      <c r="DO175" s="233" t="s">
        <v>3320</v>
      </c>
      <c r="DP175" s="235"/>
      <c r="DQ175" s="233" t="s">
        <v>3320</v>
      </c>
      <c r="DR175" s="233" t="s">
        <v>3320</v>
      </c>
      <c r="DS175" s="233" t="s">
        <v>3320</v>
      </c>
      <c r="DT175" s="233" t="s">
        <v>3320</v>
      </c>
      <c r="DU175" s="233" t="s">
        <v>3320</v>
      </c>
      <c r="DV175" s="233" t="s">
        <v>3320</v>
      </c>
      <c r="DW175" s="233" t="s">
        <v>3320</v>
      </c>
      <c r="DX175" s="233" t="s">
        <v>3320</v>
      </c>
      <c r="DY175" s="233" t="s">
        <v>3320</v>
      </c>
      <c r="DZ175" s="233" t="s">
        <v>3320</v>
      </c>
      <c r="EA175" s="233" t="s">
        <v>3320</v>
      </c>
      <c r="EB175" s="233" t="s">
        <v>3320</v>
      </c>
      <c r="EC175" s="233" t="s">
        <v>3320</v>
      </c>
      <c r="ED175" s="233" t="s">
        <v>3320</v>
      </c>
      <c r="EE175" s="233" t="s">
        <v>3320</v>
      </c>
      <c r="EF175" s="233" t="s">
        <v>3320</v>
      </c>
      <c r="EG175" s="233" t="s">
        <v>3320</v>
      </c>
      <c r="EH175" s="233" t="s">
        <v>3320</v>
      </c>
      <c r="EI175" s="233" t="s">
        <v>3320</v>
      </c>
      <c r="EJ175" s="233" t="s">
        <v>3320</v>
      </c>
      <c r="EK175" s="233" t="s">
        <v>3320</v>
      </c>
      <c r="EL175" s="233" t="s">
        <v>3320</v>
      </c>
      <c r="EM175" s="233" t="s">
        <v>3320</v>
      </c>
      <c r="EN175" s="233" t="s">
        <v>3320</v>
      </c>
      <c r="EO175" s="233" t="s">
        <v>3320</v>
      </c>
      <c r="EP175" s="233" t="s">
        <v>3320</v>
      </c>
      <c r="EQ175" s="233" t="s">
        <v>3320</v>
      </c>
      <c r="ER175" s="233" t="s">
        <v>3320</v>
      </c>
      <c r="ES175" s="233" t="s">
        <v>3320</v>
      </c>
      <c r="ET175" s="233" t="s">
        <v>3320</v>
      </c>
      <c r="EU175" s="233" t="s">
        <v>3320</v>
      </c>
      <c r="EV175" s="233" t="s">
        <v>3320</v>
      </c>
      <c r="EW175" s="233" t="s">
        <v>3320</v>
      </c>
      <c r="EX175" s="233" t="s">
        <v>3320</v>
      </c>
      <c r="EY175" s="233" t="s">
        <v>3320</v>
      </c>
      <c r="EZ175" s="233" t="s">
        <v>3320</v>
      </c>
      <c r="FA175" s="233" t="s">
        <v>3320</v>
      </c>
      <c r="FB175" s="233" t="s">
        <v>3320</v>
      </c>
      <c r="FC175" s="233" t="s">
        <v>3320</v>
      </c>
      <c r="FD175" s="233" t="s">
        <v>3320</v>
      </c>
      <c r="FE175" s="233" t="s">
        <v>3320</v>
      </c>
      <c r="FF175" s="233" t="s">
        <v>3320</v>
      </c>
      <c r="FG175" s="233" t="s">
        <v>3320</v>
      </c>
      <c r="FH175" s="233" t="s">
        <v>3320</v>
      </c>
      <c r="FI175" s="233" t="s">
        <v>3320</v>
      </c>
      <c r="FJ175" s="233" t="s">
        <v>3320</v>
      </c>
      <c r="FK175" s="233" t="s">
        <v>3320</v>
      </c>
      <c r="FL175" s="233" t="s">
        <v>3320</v>
      </c>
      <c r="FM175" s="233" t="s">
        <v>3320</v>
      </c>
      <c r="FN175" s="240">
        <v>82400000</v>
      </c>
      <c r="FO175" s="232">
        <v>82</v>
      </c>
      <c r="FP175" s="233" t="s">
        <v>733</v>
      </c>
      <c r="FQ175" s="233" t="s">
        <v>733</v>
      </c>
      <c r="FR175" s="233" t="s">
        <v>733</v>
      </c>
      <c r="FS175" s="233" t="s">
        <v>733</v>
      </c>
      <c r="FT175" s="233" t="s">
        <v>1126</v>
      </c>
      <c r="FU175" s="233" t="s">
        <v>9179</v>
      </c>
      <c r="FV175" s="233" t="s">
        <v>9180</v>
      </c>
      <c r="FW175" s="241" t="s">
        <v>9176</v>
      </c>
      <c r="FX175" s="242" t="s">
        <v>9177</v>
      </c>
      <c r="FY175" s="233" t="s">
        <v>9181</v>
      </c>
      <c r="FZ175" s="240">
        <v>82400000</v>
      </c>
      <c r="GA175" s="240">
        <v>11484000</v>
      </c>
      <c r="GB175" s="240">
        <v>1300</v>
      </c>
      <c r="GC175" s="232">
        <v>700</v>
      </c>
      <c r="GD175" s="233" t="s">
        <v>6162</v>
      </c>
      <c r="GE175" s="233" t="s">
        <v>733</v>
      </c>
      <c r="GF175" s="233" t="s">
        <v>733</v>
      </c>
      <c r="GG175" s="233" t="s">
        <v>6163</v>
      </c>
      <c r="GH175" s="233" t="s">
        <v>733</v>
      </c>
      <c r="GI175" s="233" t="s">
        <v>733</v>
      </c>
      <c r="GJ175" s="233" t="s">
        <v>733</v>
      </c>
      <c r="GK175" s="233" t="s">
        <v>733</v>
      </c>
      <c r="GL175" s="233" t="s">
        <v>733</v>
      </c>
      <c r="GM175" s="243" t="s">
        <v>5676</v>
      </c>
      <c r="GN175" s="233" t="s">
        <v>3320</v>
      </c>
      <c r="GO175" s="233" t="s">
        <v>733</v>
      </c>
      <c r="GP175" s="233" t="s">
        <v>5721</v>
      </c>
      <c r="GQ175" s="233" t="s">
        <v>733</v>
      </c>
      <c r="GR175" s="233" t="s">
        <v>5679</v>
      </c>
      <c r="GS175" s="233" t="s">
        <v>3320</v>
      </c>
      <c r="GT175" s="233" t="s">
        <v>3320</v>
      </c>
      <c r="GU175" s="232">
        <v>2</v>
      </c>
      <c r="GV175" s="233" t="s">
        <v>733</v>
      </c>
      <c r="GW175" s="233" t="s">
        <v>5679</v>
      </c>
      <c r="GX175" s="233">
        <v>0</v>
      </c>
      <c r="GY175" s="233" t="s">
        <v>733</v>
      </c>
      <c r="GZ175" s="232">
        <v>104</v>
      </c>
      <c r="HA175" s="233" t="s">
        <v>9182</v>
      </c>
      <c r="HB175" s="233" t="s">
        <v>9183</v>
      </c>
      <c r="HC175" s="233" t="s">
        <v>5683</v>
      </c>
      <c r="HD175" s="233" t="s">
        <v>5684</v>
      </c>
      <c r="HE175" s="233" t="s">
        <v>5684</v>
      </c>
      <c r="HF175" s="233" t="s">
        <v>733</v>
      </c>
      <c r="HG175" s="233" t="s">
        <v>733</v>
      </c>
      <c r="HH175" s="244">
        <v>46081.584756944445</v>
      </c>
      <c r="HI175" s="244">
        <v>46083.595347222225</v>
      </c>
      <c r="HJ175" s="233" t="s">
        <v>5685</v>
      </c>
      <c r="HK175" s="233" t="s">
        <v>3320</v>
      </c>
      <c r="HL175" s="233" t="s">
        <v>3320</v>
      </c>
      <c r="HM175" s="233" t="s">
        <v>3320</v>
      </c>
      <c r="HN175" s="233" t="s">
        <v>3320</v>
      </c>
      <c r="HO175" s="233" t="s">
        <v>3320</v>
      </c>
      <c r="HP175" s="233" t="s">
        <v>3320</v>
      </c>
      <c r="HQ175" s="233" t="s">
        <v>3320</v>
      </c>
      <c r="HR175" s="233" t="s">
        <v>3320</v>
      </c>
      <c r="HS175" s="233" t="s">
        <v>3320</v>
      </c>
      <c r="HT175" s="233" t="s">
        <v>3320</v>
      </c>
      <c r="HU175" s="233" t="s">
        <v>3320</v>
      </c>
      <c r="HV175" s="233" t="s">
        <v>3320</v>
      </c>
      <c r="HW175" s="233" t="s">
        <v>3320</v>
      </c>
      <c r="HX175" s="233" t="s">
        <v>3320</v>
      </c>
      <c r="HY175" s="233" t="s">
        <v>3320</v>
      </c>
      <c r="HZ175" s="233" t="s">
        <v>3320</v>
      </c>
      <c r="IA175" s="233" t="s">
        <v>3320</v>
      </c>
      <c r="IB175" s="233" t="s">
        <v>3320</v>
      </c>
      <c r="IC175" s="233" t="s">
        <v>3320</v>
      </c>
      <c r="ID175" s="233" t="s">
        <v>3320</v>
      </c>
      <c r="IE175" s="233" t="s">
        <v>3320</v>
      </c>
      <c r="IF175" s="233" t="s">
        <v>3320</v>
      </c>
      <c r="IG175" s="233" t="s">
        <v>3320</v>
      </c>
      <c r="IH175" s="233" t="s">
        <v>3320</v>
      </c>
      <c r="II175" s="233" t="s">
        <v>3320</v>
      </c>
      <c r="IJ175" s="233" t="s">
        <v>3320</v>
      </c>
      <c r="IK175" s="233" t="s">
        <v>3320</v>
      </c>
      <c r="IL175" s="233" t="s">
        <v>3320</v>
      </c>
      <c r="IM175" s="233" t="s">
        <v>3320</v>
      </c>
      <c r="IN175" s="233" t="s">
        <v>3320</v>
      </c>
      <c r="IO175" s="233" t="s">
        <v>3320</v>
      </c>
      <c r="IP175" s="233" t="s">
        <v>3320</v>
      </c>
      <c r="IQ175" s="233" t="s">
        <v>3320</v>
      </c>
      <c r="IR175" s="233" t="s">
        <v>3320</v>
      </c>
      <c r="IS175" s="233" t="s">
        <v>3320</v>
      </c>
      <c r="IT175" s="233" t="s">
        <v>3320</v>
      </c>
      <c r="IU175" s="233" t="s">
        <v>3320</v>
      </c>
      <c r="IV175" s="233" t="s">
        <v>3320</v>
      </c>
      <c r="IW175" s="249" t="s">
        <v>8652</v>
      </c>
      <c r="IX175" s="250" t="s">
        <v>3320</v>
      </c>
      <c r="IY175" s="250" t="s">
        <v>3320</v>
      </c>
      <c r="IZ175" s="249" t="s">
        <v>5967</v>
      </c>
      <c r="JA175" s="235"/>
      <c r="JB175" s="233"/>
      <c r="JC175" s="233"/>
      <c r="JD175" s="233"/>
      <c r="JE175" s="235"/>
      <c r="JF175" s="232" t="s">
        <v>3320</v>
      </c>
      <c r="JG175" s="232" t="s">
        <v>3320</v>
      </c>
      <c r="JH175" s="232" t="s">
        <v>3320</v>
      </c>
      <c r="JI175" s="232" t="s">
        <v>3320</v>
      </c>
      <c r="JJ175" s="232" t="s">
        <v>3320</v>
      </c>
      <c r="JK175" s="233" t="s">
        <v>202</v>
      </c>
      <c r="JL175" s="235"/>
      <c r="JM175" s="235"/>
      <c r="JN175" s="235"/>
      <c r="JO175" s="232">
        <v>7</v>
      </c>
      <c r="JP175" s="232">
        <v>0</v>
      </c>
      <c r="JQ175" s="233"/>
      <c r="JR175" s="233"/>
      <c r="JS175" s="233"/>
      <c r="JT175" s="233"/>
      <c r="JU175" s="233"/>
      <c r="JV175" s="233"/>
      <c r="JW175" s="233"/>
      <c r="JX175" s="233"/>
      <c r="JY175" s="233"/>
      <c r="JZ175" s="233"/>
      <c r="KA175" s="233"/>
      <c r="KB175" s="233"/>
      <c r="KC175" s="233"/>
      <c r="KD175" s="233"/>
      <c r="KE175" s="233"/>
      <c r="KF175" s="233"/>
      <c r="KG175" s="233"/>
      <c r="KH175" s="233"/>
      <c r="KI175" s="233"/>
      <c r="KJ175" s="233"/>
      <c r="KK175" s="233"/>
      <c r="KL175" s="233"/>
      <c r="KM175" s="233"/>
      <c r="KN175" s="232" t="s">
        <v>3320</v>
      </c>
      <c r="KO175" s="232" t="s">
        <v>3320</v>
      </c>
      <c r="KP175" s="232" t="s">
        <v>3320</v>
      </c>
      <c r="KQ175" s="235"/>
      <c r="KR175" s="235"/>
      <c r="KS175" s="235"/>
      <c r="KT175" s="233"/>
      <c r="KU175" s="235"/>
      <c r="KV175" s="235"/>
      <c r="KW175" s="235"/>
      <c r="KX175" s="233"/>
      <c r="KY175" s="232">
        <v>80</v>
      </c>
      <c r="KZ175" s="236">
        <v>0</v>
      </c>
      <c r="LA175" s="235"/>
      <c r="LB175" s="232">
        <v>0</v>
      </c>
      <c r="LC175" s="233"/>
      <c r="LD175" s="235"/>
      <c r="LE175" s="235"/>
      <c r="LF175" s="235"/>
    </row>
    <row r="176" spans="1:318" ht="49.5" customHeight="1" thickBot="1">
      <c r="A176" s="231" t="s">
        <v>5638</v>
      </c>
      <c r="B176" s="232">
        <v>1030</v>
      </c>
      <c r="C176" s="233" t="s">
        <v>9184</v>
      </c>
      <c r="D176" s="233" t="s">
        <v>9185</v>
      </c>
      <c r="E176" s="232">
        <v>1030</v>
      </c>
      <c r="F176" s="235"/>
      <c r="G176" s="233" t="s">
        <v>6138</v>
      </c>
      <c r="H176" s="233" t="s">
        <v>6139</v>
      </c>
      <c r="I176" s="234">
        <v>4</v>
      </c>
      <c r="J176" s="235"/>
      <c r="K176" s="234" t="s">
        <v>202</v>
      </c>
      <c r="L176" s="235"/>
      <c r="M176" s="234">
        <v>4</v>
      </c>
      <c r="N176" s="235"/>
      <c r="O176" s="235"/>
      <c r="P176" s="235"/>
      <c r="Q176" s="235"/>
      <c r="R176" s="234" t="s">
        <v>202</v>
      </c>
      <c r="S176" s="235"/>
      <c r="T176" s="235"/>
      <c r="U176" s="235"/>
      <c r="V176" s="233" t="s">
        <v>9186</v>
      </c>
      <c r="W176" s="233" t="s">
        <v>5643</v>
      </c>
      <c r="X176" s="232">
        <v>1</v>
      </c>
      <c r="Y176" s="232">
        <v>200</v>
      </c>
      <c r="Z176" s="236">
        <v>0</v>
      </c>
      <c r="AA176" s="236">
        <v>0</v>
      </c>
      <c r="AB176" s="232">
        <v>1</v>
      </c>
      <c r="AC176" s="233" t="s">
        <v>6141</v>
      </c>
      <c r="AD176" s="233" t="s">
        <v>4521</v>
      </c>
      <c r="AE176" s="234" t="s">
        <v>5645</v>
      </c>
      <c r="AF176" s="233" t="s">
        <v>5646</v>
      </c>
      <c r="AG176" s="234" t="s">
        <v>5645</v>
      </c>
      <c r="AH176" s="233" t="s">
        <v>6141</v>
      </c>
      <c r="AI176" s="233" t="s">
        <v>6142</v>
      </c>
      <c r="AJ176" s="233" t="s">
        <v>5698</v>
      </c>
      <c r="AK176" s="233" t="s">
        <v>5698</v>
      </c>
      <c r="AL176" s="233" t="s">
        <v>6143</v>
      </c>
      <c r="AM176" s="233" t="s">
        <v>6144</v>
      </c>
      <c r="AN176" s="233" t="s">
        <v>3320</v>
      </c>
      <c r="AO176" s="233" t="s">
        <v>6145</v>
      </c>
      <c r="AP176" s="233" t="s">
        <v>5698</v>
      </c>
      <c r="AQ176" s="233" t="s">
        <v>6146</v>
      </c>
      <c r="AR176" s="233" t="s">
        <v>6147</v>
      </c>
      <c r="AS176" s="233" t="s">
        <v>6148</v>
      </c>
      <c r="AT176" s="233" t="s">
        <v>733</v>
      </c>
      <c r="AU176" s="233" t="s">
        <v>733</v>
      </c>
      <c r="AV176" s="233" t="s">
        <v>733</v>
      </c>
      <c r="AW176" s="233" t="s">
        <v>3320</v>
      </c>
      <c r="AX176" s="233" t="s">
        <v>6149</v>
      </c>
      <c r="AY176" s="233" t="s">
        <v>733</v>
      </c>
      <c r="AZ176" s="233" t="s">
        <v>6150</v>
      </c>
      <c r="BA176" s="233" t="s">
        <v>6151</v>
      </c>
      <c r="BB176" s="233" t="s">
        <v>6152</v>
      </c>
      <c r="BC176" s="233" t="s">
        <v>6153</v>
      </c>
      <c r="BD176" s="233" t="s">
        <v>6154</v>
      </c>
      <c r="BE176" s="233" t="s">
        <v>6155</v>
      </c>
      <c r="BF176" s="234" t="s">
        <v>1214</v>
      </c>
      <c r="BG176" s="233" t="s">
        <v>3320</v>
      </c>
      <c r="BH176" s="233" t="s">
        <v>7206</v>
      </c>
      <c r="BI176" s="233" t="s">
        <v>7206</v>
      </c>
      <c r="BJ176" s="233" t="s">
        <v>3630</v>
      </c>
      <c r="BK176" s="233" t="s">
        <v>9187</v>
      </c>
      <c r="BL176" s="234">
        <v>230</v>
      </c>
      <c r="BM176" s="233" t="s">
        <v>5712</v>
      </c>
      <c r="BN176" s="237">
        <v>47087</v>
      </c>
      <c r="BO176" s="232">
        <v>24</v>
      </c>
      <c r="BP176" s="232">
        <v>2028</v>
      </c>
      <c r="BQ176" s="232">
        <v>200</v>
      </c>
      <c r="BR176" s="234">
        <v>200</v>
      </c>
      <c r="BS176" s="233" t="s">
        <v>5666</v>
      </c>
      <c r="BT176" s="232">
        <v>360600</v>
      </c>
      <c r="BU176" s="234">
        <v>620</v>
      </c>
      <c r="BV176" s="238">
        <v>0.35</v>
      </c>
      <c r="BW176" s="239" t="s">
        <v>910</v>
      </c>
      <c r="BX176" s="233" t="s">
        <v>733</v>
      </c>
      <c r="BY176" s="235"/>
      <c r="BZ176" s="232">
        <v>25</v>
      </c>
      <c r="CA176" s="233" t="s">
        <v>1214</v>
      </c>
      <c r="CB176" s="232">
        <v>670</v>
      </c>
      <c r="CC176" s="233" t="s">
        <v>5667</v>
      </c>
      <c r="CD176" s="233" t="s">
        <v>5668</v>
      </c>
      <c r="CE176" s="233" t="s">
        <v>3320</v>
      </c>
      <c r="CF176" s="233" t="s">
        <v>733</v>
      </c>
      <c r="CG176" s="233" t="s">
        <v>733</v>
      </c>
      <c r="CH176" s="232">
        <v>2624</v>
      </c>
      <c r="CI176" s="232">
        <v>2520</v>
      </c>
      <c r="CJ176" s="233" t="s">
        <v>6451</v>
      </c>
      <c r="CK176" s="232">
        <v>365</v>
      </c>
      <c r="CL176" s="232">
        <v>85</v>
      </c>
      <c r="CM176" s="232">
        <v>98</v>
      </c>
      <c r="CN176" s="232">
        <v>35</v>
      </c>
      <c r="CO176" s="237">
        <v>46356</v>
      </c>
      <c r="CP176" s="232">
        <v>2026</v>
      </c>
      <c r="CQ176" s="232">
        <v>0.4</v>
      </c>
      <c r="CR176" s="232">
        <v>8</v>
      </c>
      <c r="CS176" s="233" t="s">
        <v>9188</v>
      </c>
      <c r="CT176" s="232">
        <v>5000000</v>
      </c>
      <c r="CU176" s="233" t="s">
        <v>3320</v>
      </c>
      <c r="CV176" s="233" t="s">
        <v>3320</v>
      </c>
      <c r="CW176" s="233" t="s">
        <v>3320</v>
      </c>
      <c r="CX176" s="233" t="s">
        <v>3320</v>
      </c>
      <c r="CY176" s="233" t="s">
        <v>3320</v>
      </c>
      <c r="CZ176" s="233" t="s">
        <v>3320</v>
      </c>
      <c r="DA176" s="233" t="s">
        <v>3320</v>
      </c>
      <c r="DB176" s="233" t="s">
        <v>3320</v>
      </c>
      <c r="DC176" s="233" t="s">
        <v>3320</v>
      </c>
      <c r="DD176" s="233" t="s">
        <v>3320</v>
      </c>
      <c r="DE176" s="235"/>
      <c r="DF176" s="233" t="s">
        <v>3320</v>
      </c>
      <c r="DG176" s="233" t="s">
        <v>3320</v>
      </c>
      <c r="DH176" s="233" t="s">
        <v>3320</v>
      </c>
      <c r="DI176" s="233" t="s">
        <v>3320</v>
      </c>
      <c r="DJ176" s="233" t="s">
        <v>3320</v>
      </c>
      <c r="DK176" s="233" t="s">
        <v>3320</v>
      </c>
      <c r="DL176" s="235"/>
      <c r="DM176" s="233" t="s">
        <v>3320</v>
      </c>
      <c r="DN176" s="233" t="s">
        <v>3320</v>
      </c>
      <c r="DO176" s="233" t="s">
        <v>3320</v>
      </c>
      <c r="DP176" s="235"/>
      <c r="DQ176" s="233" t="s">
        <v>3320</v>
      </c>
      <c r="DR176" s="233" t="s">
        <v>3320</v>
      </c>
      <c r="DS176" s="233" t="s">
        <v>3320</v>
      </c>
      <c r="DT176" s="233" t="s">
        <v>3320</v>
      </c>
      <c r="DU176" s="233" t="s">
        <v>3320</v>
      </c>
      <c r="DV176" s="233" t="s">
        <v>3320</v>
      </c>
      <c r="DW176" s="233" t="s">
        <v>3320</v>
      </c>
      <c r="DX176" s="233" t="s">
        <v>3320</v>
      </c>
      <c r="DY176" s="233" t="s">
        <v>3320</v>
      </c>
      <c r="DZ176" s="233" t="s">
        <v>3320</v>
      </c>
      <c r="EA176" s="233" t="s">
        <v>3320</v>
      </c>
      <c r="EB176" s="233" t="s">
        <v>3320</v>
      </c>
      <c r="EC176" s="233" t="s">
        <v>3320</v>
      </c>
      <c r="ED176" s="233" t="s">
        <v>3320</v>
      </c>
      <c r="EE176" s="233" t="s">
        <v>3320</v>
      </c>
      <c r="EF176" s="233" t="s">
        <v>3320</v>
      </c>
      <c r="EG176" s="233" t="s">
        <v>3320</v>
      </c>
      <c r="EH176" s="233" t="s">
        <v>3320</v>
      </c>
      <c r="EI176" s="233" t="s">
        <v>3320</v>
      </c>
      <c r="EJ176" s="233" t="s">
        <v>3320</v>
      </c>
      <c r="EK176" s="233" t="s">
        <v>3320</v>
      </c>
      <c r="EL176" s="233" t="s">
        <v>3320</v>
      </c>
      <c r="EM176" s="233" t="s">
        <v>3320</v>
      </c>
      <c r="EN176" s="233" t="s">
        <v>3320</v>
      </c>
      <c r="EO176" s="233" t="s">
        <v>3320</v>
      </c>
      <c r="EP176" s="233" t="s">
        <v>3320</v>
      </c>
      <c r="EQ176" s="233" t="s">
        <v>3320</v>
      </c>
      <c r="ER176" s="233" t="s">
        <v>3320</v>
      </c>
      <c r="ES176" s="233" t="s">
        <v>3320</v>
      </c>
      <c r="ET176" s="233" t="s">
        <v>3320</v>
      </c>
      <c r="EU176" s="233" t="s">
        <v>3320</v>
      </c>
      <c r="EV176" s="233" t="s">
        <v>3320</v>
      </c>
      <c r="EW176" s="233" t="s">
        <v>3320</v>
      </c>
      <c r="EX176" s="233" t="s">
        <v>3320</v>
      </c>
      <c r="EY176" s="233" t="s">
        <v>3320</v>
      </c>
      <c r="EZ176" s="233" t="s">
        <v>3320</v>
      </c>
      <c r="FA176" s="233" t="s">
        <v>3320</v>
      </c>
      <c r="FB176" s="233" t="s">
        <v>3320</v>
      </c>
      <c r="FC176" s="233" t="s">
        <v>3320</v>
      </c>
      <c r="FD176" s="233" t="s">
        <v>3320</v>
      </c>
      <c r="FE176" s="233" t="s">
        <v>3320</v>
      </c>
      <c r="FF176" s="233" t="s">
        <v>3320</v>
      </c>
      <c r="FG176" s="233" t="s">
        <v>3320</v>
      </c>
      <c r="FH176" s="233" t="s">
        <v>3320</v>
      </c>
      <c r="FI176" s="233" t="s">
        <v>3320</v>
      </c>
      <c r="FJ176" s="233" t="s">
        <v>3320</v>
      </c>
      <c r="FK176" s="233" t="s">
        <v>3320</v>
      </c>
      <c r="FL176" s="233" t="s">
        <v>3320</v>
      </c>
      <c r="FM176" s="233" t="s">
        <v>3320</v>
      </c>
      <c r="FN176" s="240">
        <v>205900000</v>
      </c>
      <c r="FO176" s="232">
        <v>206</v>
      </c>
      <c r="FP176" s="233" t="s">
        <v>733</v>
      </c>
      <c r="FQ176" s="233" t="s">
        <v>733</v>
      </c>
      <c r="FR176" s="233" t="s">
        <v>733</v>
      </c>
      <c r="FS176" s="233" t="s">
        <v>733</v>
      </c>
      <c r="FT176" s="233" t="s">
        <v>4223</v>
      </c>
      <c r="FU176" s="233" t="s">
        <v>9189</v>
      </c>
      <c r="FV176" s="233" t="s">
        <v>9190</v>
      </c>
      <c r="FW176" s="241" t="s">
        <v>9187</v>
      </c>
      <c r="FX176" s="242">
        <v>230</v>
      </c>
      <c r="FY176" s="233" t="s">
        <v>9191</v>
      </c>
      <c r="FZ176" s="240">
        <v>205900000</v>
      </c>
      <c r="GA176" s="240">
        <v>28710000</v>
      </c>
      <c r="GB176" s="240">
        <v>1202</v>
      </c>
      <c r="GC176" s="232">
        <v>647</v>
      </c>
      <c r="GD176" s="233" t="s">
        <v>6162</v>
      </c>
      <c r="GE176" s="233" t="s">
        <v>733</v>
      </c>
      <c r="GF176" s="233" t="s">
        <v>733</v>
      </c>
      <c r="GG176" s="233" t="s">
        <v>6163</v>
      </c>
      <c r="GH176" s="233" t="s">
        <v>733</v>
      </c>
      <c r="GI176" s="233" t="s">
        <v>733</v>
      </c>
      <c r="GJ176" s="233" t="s">
        <v>733</v>
      </c>
      <c r="GK176" s="233" t="s">
        <v>733</v>
      </c>
      <c r="GL176" s="233" t="s">
        <v>733</v>
      </c>
      <c r="GM176" s="243" t="s">
        <v>5676</v>
      </c>
      <c r="GN176" s="233" t="s">
        <v>3320</v>
      </c>
      <c r="GO176" s="233" t="s">
        <v>733</v>
      </c>
      <c r="GP176" s="233" t="s">
        <v>5721</v>
      </c>
      <c r="GQ176" s="233" t="s">
        <v>733</v>
      </c>
      <c r="GR176" s="233" t="s">
        <v>5679</v>
      </c>
      <c r="GS176" s="233" t="s">
        <v>3320</v>
      </c>
      <c r="GT176" s="233" t="s">
        <v>3320</v>
      </c>
      <c r="GU176" s="232">
        <v>2</v>
      </c>
      <c r="GV176" s="233" t="s">
        <v>733</v>
      </c>
      <c r="GW176" s="233" t="s">
        <v>5679</v>
      </c>
      <c r="GX176" s="233" t="s">
        <v>9192</v>
      </c>
      <c r="GY176" s="233" t="s">
        <v>733</v>
      </c>
      <c r="GZ176" s="233" t="s">
        <v>3320</v>
      </c>
      <c r="HA176" s="233" t="s">
        <v>9193</v>
      </c>
      <c r="HB176" s="233" t="s">
        <v>9194</v>
      </c>
      <c r="HC176" s="233" t="s">
        <v>5952</v>
      </c>
      <c r="HD176" s="233" t="s">
        <v>5684</v>
      </c>
      <c r="HE176" s="233" t="s">
        <v>5684</v>
      </c>
      <c r="HF176" s="233" t="s">
        <v>733</v>
      </c>
      <c r="HG176" s="233" t="s">
        <v>1214</v>
      </c>
      <c r="HH176" s="244">
        <v>46082.542557870373</v>
      </c>
      <c r="HI176" s="244">
        <v>46083.588796296295</v>
      </c>
      <c r="HJ176" s="233" t="s">
        <v>5685</v>
      </c>
      <c r="HK176" s="233" t="s">
        <v>3320</v>
      </c>
      <c r="HL176" s="233" t="s">
        <v>3320</v>
      </c>
      <c r="HM176" s="233" t="s">
        <v>3320</v>
      </c>
      <c r="HN176" s="233" t="s">
        <v>3320</v>
      </c>
      <c r="HO176" s="233" t="s">
        <v>3320</v>
      </c>
      <c r="HP176" s="233" t="s">
        <v>3320</v>
      </c>
      <c r="HQ176" s="233" t="s">
        <v>3320</v>
      </c>
      <c r="HR176" s="233" t="s">
        <v>3320</v>
      </c>
      <c r="HS176" s="233" t="s">
        <v>3320</v>
      </c>
      <c r="HT176" s="233" t="s">
        <v>3320</v>
      </c>
      <c r="HU176" s="233" t="s">
        <v>3320</v>
      </c>
      <c r="HV176" s="233" t="s">
        <v>3320</v>
      </c>
      <c r="HW176" s="233" t="s">
        <v>3320</v>
      </c>
      <c r="HX176" s="233" t="s">
        <v>3320</v>
      </c>
      <c r="HY176" s="233" t="s">
        <v>3320</v>
      </c>
      <c r="HZ176" s="233" t="s">
        <v>3320</v>
      </c>
      <c r="IA176" s="233" t="s">
        <v>3320</v>
      </c>
      <c r="IB176" s="233" t="s">
        <v>3320</v>
      </c>
      <c r="IC176" s="233" t="s">
        <v>3320</v>
      </c>
      <c r="ID176" s="233" t="s">
        <v>3320</v>
      </c>
      <c r="IE176" s="233" t="s">
        <v>3320</v>
      </c>
      <c r="IF176" s="233" t="s">
        <v>3320</v>
      </c>
      <c r="IG176" s="233" t="s">
        <v>3320</v>
      </c>
      <c r="IH176" s="233" t="s">
        <v>3320</v>
      </c>
      <c r="II176" s="233" t="s">
        <v>3320</v>
      </c>
      <c r="IJ176" s="233" t="s">
        <v>3320</v>
      </c>
      <c r="IK176" s="233" t="s">
        <v>3320</v>
      </c>
      <c r="IL176" s="233" t="s">
        <v>3320</v>
      </c>
      <c r="IM176" s="233" t="s">
        <v>3320</v>
      </c>
      <c r="IN176" s="233" t="s">
        <v>3320</v>
      </c>
      <c r="IO176" s="233" t="s">
        <v>3320</v>
      </c>
      <c r="IP176" s="233" t="s">
        <v>3320</v>
      </c>
      <c r="IQ176" s="233" t="s">
        <v>3320</v>
      </c>
      <c r="IR176" s="233" t="s">
        <v>3320</v>
      </c>
      <c r="IS176" s="233" t="s">
        <v>3320</v>
      </c>
      <c r="IT176" s="233" t="s">
        <v>3320</v>
      </c>
      <c r="IU176" s="233" t="s">
        <v>3320</v>
      </c>
      <c r="IV176" s="233" t="s">
        <v>3320</v>
      </c>
      <c r="IW176" s="234" t="s">
        <v>5810</v>
      </c>
      <c r="IX176" s="234" t="s">
        <v>5810</v>
      </c>
      <c r="IY176" s="234" t="s">
        <v>5810</v>
      </c>
      <c r="IZ176" s="234" t="s">
        <v>5810</v>
      </c>
      <c r="JA176" s="235"/>
      <c r="JB176" s="233"/>
      <c r="JC176" s="233"/>
      <c r="JD176" s="233"/>
      <c r="JE176" s="235"/>
      <c r="JF176" s="232" t="s">
        <v>3320</v>
      </c>
      <c r="JG176" s="232" t="s">
        <v>3320</v>
      </c>
      <c r="JH176" s="232" t="s">
        <v>3320</v>
      </c>
      <c r="JI176" s="232" t="s">
        <v>3320</v>
      </c>
      <c r="JJ176" s="232" t="s">
        <v>3320</v>
      </c>
      <c r="JK176" s="233" t="s">
        <v>202</v>
      </c>
      <c r="JL176" s="235"/>
      <c r="JM176" s="235"/>
      <c r="JN176" s="235"/>
      <c r="JO176" s="232">
        <v>4</v>
      </c>
      <c r="JP176" s="232">
        <v>0</v>
      </c>
      <c r="JQ176" s="233"/>
      <c r="JR176" s="233"/>
      <c r="JS176" s="233"/>
      <c r="JT176" s="233"/>
      <c r="JU176" s="233"/>
      <c r="JV176" s="233"/>
      <c r="JW176" s="233"/>
      <c r="JX176" s="233"/>
      <c r="JY176" s="233"/>
      <c r="JZ176" s="233"/>
      <c r="KA176" s="233"/>
      <c r="KB176" s="233"/>
      <c r="KC176" s="233"/>
      <c r="KD176" s="233"/>
      <c r="KE176" s="233"/>
      <c r="KF176" s="233"/>
      <c r="KG176" s="233"/>
      <c r="KH176" s="233"/>
      <c r="KI176" s="233"/>
      <c r="KJ176" s="233"/>
      <c r="KK176" s="233"/>
      <c r="KL176" s="233"/>
      <c r="KM176" s="233"/>
      <c r="KN176" s="232" t="s">
        <v>3320</v>
      </c>
      <c r="KO176" s="232" t="s">
        <v>3320</v>
      </c>
      <c r="KP176" s="232" t="s">
        <v>3320</v>
      </c>
      <c r="KQ176" s="235"/>
      <c r="KR176" s="235"/>
      <c r="KS176" s="235"/>
      <c r="KT176" s="233"/>
      <c r="KU176" s="235"/>
      <c r="KV176" s="235"/>
      <c r="KW176" s="235"/>
      <c r="KX176" s="233"/>
      <c r="KY176" s="232">
        <v>200</v>
      </c>
      <c r="KZ176" s="236">
        <v>0</v>
      </c>
      <c r="LA176" s="235"/>
      <c r="LB176" s="232">
        <v>0</v>
      </c>
      <c r="LC176" s="233"/>
      <c r="LD176" s="235"/>
      <c r="LE176" s="235"/>
      <c r="LF176" s="235"/>
    </row>
    <row r="177" spans="1:318" ht="49.5" customHeight="1" thickBot="1">
      <c r="A177" s="231" t="s">
        <v>5638</v>
      </c>
      <c r="B177" s="232">
        <v>1029</v>
      </c>
      <c r="C177" s="233" t="s">
        <v>9195</v>
      </c>
      <c r="D177" s="233" t="s">
        <v>9196</v>
      </c>
      <c r="E177" s="232">
        <v>1029</v>
      </c>
      <c r="F177" s="235"/>
      <c r="G177" s="233" t="s">
        <v>6138</v>
      </c>
      <c r="H177" s="233" t="s">
        <v>6139</v>
      </c>
      <c r="I177" s="234">
        <v>4</v>
      </c>
      <c r="J177" s="235"/>
      <c r="K177" s="234" t="s">
        <v>202</v>
      </c>
      <c r="L177" s="235"/>
      <c r="M177" s="234">
        <v>4</v>
      </c>
      <c r="N177" s="235"/>
      <c r="O177" s="235"/>
      <c r="P177" s="235"/>
      <c r="Q177" s="235"/>
      <c r="R177" s="234" t="s">
        <v>202</v>
      </c>
      <c r="S177" s="235"/>
      <c r="T177" s="235"/>
      <c r="U177" s="235"/>
      <c r="V177" s="233" t="s">
        <v>9197</v>
      </c>
      <c r="W177" s="233" t="s">
        <v>5643</v>
      </c>
      <c r="X177" s="232">
        <v>1</v>
      </c>
      <c r="Y177" s="232">
        <v>53</v>
      </c>
      <c r="Z177" s="236">
        <v>0</v>
      </c>
      <c r="AA177" s="236">
        <v>0</v>
      </c>
      <c r="AB177" s="232">
        <v>1</v>
      </c>
      <c r="AC177" s="233" t="s">
        <v>6141</v>
      </c>
      <c r="AD177" s="233" t="s">
        <v>4521</v>
      </c>
      <c r="AE177" s="234" t="s">
        <v>5645</v>
      </c>
      <c r="AF177" s="233" t="s">
        <v>5646</v>
      </c>
      <c r="AG177" s="234" t="s">
        <v>5645</v>
      </c>
      <c r="AH177" s="233" t="s">
        <v>6141</v>
      </c>
      <c r="AI177" s="233" t="s">
        <v>6142</v>
      </c>
      <c r="AJ177" s="233" t="s">
        <v>5698</v>
      </c>
      <c r="AK177" s="233" t="s">
        <v>5698</v>
      </c>
      <c r="AL177" s="233" t="s">
        <v>6143</v>
      </c>
      <c r="AM177" s="233" t="s">
        <v>6144</v>
      </c>
      <c r="AN177" s="233" t="s">
        <v>3320</v>
      </c>
      <c r="AO177" s="233" t="s">
        <v>6145</v>
      </c>
      <c r="AP177" s="233" t="s">
        <v>5698</v>
      </c>
      <c r="AQ177" s="233" t="s">
        <v>6146</v>
      </c>
      <c r="AR177" s="233" t="s">
        <v>6147</v>
      </c>
      <c r="AS177" s="233" t="s">
        <v>6148</v>
      </c>
      <c r="AT177" s="233" t="s">
        <v>733</v>
      </c>
      <c r="AU177" s="233" t="s">
        <v>733</v>
      </c>
      <c r="AV177" s="233" t="s">
        <v>733</v>
      </c>
      <c r="AW177" s="233" t="s">
        <v>3320</v>
      </c>
      <c r="AX177" s="233" t="s">
        <v>6149</v>
      </c>
      <c r="AY177" s="233" t="s">
        <v>733</v>
      </c>
      <c r="AZ177" s="233" t="s">
        <v>6150</v>
      </c>
      <c r="BA177" s="233" t="s">
        <v>6151</v>
      </c>
      <c r="BB177" s="233" t="s">
        <v>6152</v>
      </c>
      <c r="BC177" s="233" t="s">
        <v>6153</v>
      </c>
      <c r="BD177" s="233" t="s">
        <v>6154</v>
      </c>
      <c r="BE177" s="233" t="s">
        <v>6155</v>
      </c>
      <c r="BF177" s="234" t="s">
        <v>1214</v>
      </c>
      <c r="BG177" s="233" t="s">
        <v>3320</v>
      </c>
      <c r="BH177" s="233" t="s">
        <v>5955</v>
      </c>
      <c r="BI177" s="233" t="s">
        <v>5955</v>
      </c>
      <c r="BJ177" s="233" t="s">
        <v>3596</v>
      </c>
      <c r="BK177" s="233" t="s">
        <v>9198</v>
      </c>
      <c r="BL177" s="234">
        <v>115</v>
      </c>
      <c r="BM177" s="233" t="s">
        <v>5665</v>
      </c>
      <c r="BN177" s="237">
        <v>46935</v>
      </c>
      <c r="BO177" s="232">
        <v>20</v>
      </c>
      <c r="BP177" s="232">
        <v>2028</v>
      </c>
      <c r="BQ177" s="232">
        <v>53</v>
      </c>
      <c r="BR177" s="234">
        <v>53</v>
      </c>
      <c r="BS177" s="233" t="s">
        <v>5666</v>
      </c>
      <c r="BT177" s="232">
        <v>97800</v>
      </c>
      <c r="BU177" s="234">
        <v>156</v>
      </c>
      <c r="BV177" s="238">
        <v>0.34</v>
      </c>
      <c r="BW177" s="239" t="s">
        <v>910</v>
      </c>
      <c r="BX177" s="233" t="s">
        <v>733</v>
      </c>
      <c r="BY177" s="235"/>
      <c r="BZ177" s="232">
        <v>26</v>
      </c>
      <c r="CA177" s="233" t="s">
        <v>1214</v>
      </c>
      <c r="CB177" s="232">
        <v>670</v>
      </c>
      <c r="CC177" s="233" t="s">
        <v>5667</v>
      </c>
      <c r="CD177" s="233" t="s">
        <v>5668</v>
      </c>
      <c r="CE177" s="233" t="s">
        <v>3320</v>
      </c>
      <c r="CF177" s="233" t="s">
        <v>733</v>
      </c>
      <c r="CG177" s="233" t="s">
        <v>733</v>
      </c>
      <c r="CH177" s="232">
        <v>2382</v>
      </c>
      <c r="CI177" s="232">
        <v>2288</v>
      </c>
      <c r="CJ177" s="233" t="s">
        <v>6626</v>
      </c>
      <c r="CK177" s="232">
        <v>365</v>
      </c>
      <c r="CL177" s="232">
        <v>85</v>
      </c>
      <c r="CM177" s="232">
        <v>98</v>
      </c>
      <c r="CN177" s="232">
        <v>35</v>
      </c>
      <c r="CO177" s="237">
        <v>46327</v>
      </c>
      <c r="CP177" s="232">
        <v>2026</v>
      </c>
      <c r="CQ177" s="232">
        <v>0.4</v>
      </c>
      <c r="CR177" s="232">
        <v>8</v>
      </c>
      <c r="CS177" s="233" t="s">
        <v>9199</v>
      </c>
      <c r="CT177" s="232">
        <v>2000000</v>
      </c>
      <c r="CU177" s="233" t="s">
        <v>3320</v>
      </c>
      <c r="CV177" s="233" t="s">
        <v>3320</v>
      </c>
      <c r="CW177" s="233" t="s">
        <v>3320</v>
      </c>
      <c r="CX177" s="233" t="s">
        <v>3320</v>
      </c>
      <c r="CY177" s="233" t="s">
        <v>3320</v>
      </c>
      <c r="CZ177" s="233" t="s">
        <v>3320</v>
      </c>
      <c r="DA177" s="233" t="s">
        <v>3320</v>
      </c>
      <c r="DB177" s="233" t="s">
        <v>3320</v>
      </c>
      <c r="DC177" s="233" t="s">
        <v>3320</v>
      </c>
      <c r="DD177" s="233" t="s">
        <v>3320</v>
      </c>
      <c r="DE177" s="235"/>
      <c r="DF177" s="233" t="s">
        <v>3320</v>
      </c>
      <c r="DG177" s="233" t="s">
        <v>3320</v>
      </c>
      <c r="DH177" s="233" t="s">
        <v>3320</v>
      </c>
      <c r="DI177" s="233" t="s">
        <v>3320</v>
      </c>
      <c r="DJ177" s="233" t="s">
        <v>3320</v>
      </c>
      <c r="DK177" s="233" t="s">
        <v>3320</v>
      </c>
      <c r="DL177" s="235"/>
      <c r="DM177" s="233" t="s">
        <v>3320</v>
      </c>
      <c r="DN177" s="233" t="s">
        <v>3320</v>
      </c>
      <c r="DO177" s="233" t="s">
        <v>3320</v>
      </c>
      <c r="DP177" s="235"/>
      <c r="DQ177" s="233" t="s">
        <v>3320</v>
      </c>
      <c r="DR177" s="233" t="s">
        <v>3320</v>
      </c>
      <c r="DS177" s="233" t="s">
        <v>3320</v>
      </c>
      <c r="DT177" s="233" t="s">
        <v>3320</v>
      </c>
      <c r="DU177" s="233" t="s">
        <v>3320</v>
      </c>
      <c r="DV177" s="233" t="s">
        <v>3320</v>
      </c>
      <c r="DW177" s="233" t="s">
        <v>3320</v>
      </c>
      <c r="DX177" s="233" t="s">
        <v>3320</v>
      </c>
      <c r="DY177" s="233" t="s">
        <v>3320</v>
      </c>
      <c r="DZ177" s="233" t="s">
        <v>3320</v>
      </c>
      <c r="EA177" s="233" t="s">
        <v>3320</v>
      </c>
      <c r="EB177" s="233" t="s">
        <v>3320</v>
      </c>
      <c r="EC177" s="233" t="s">
        <v>3320</v>
      </c>
      <c r="ED177" s="233" t="s">
        <v>3320</v>
      </c>
      <c r="EE177" s="233" t="s">
        <v>3320</v>
      </c>
      <c r="EF177" s="233" t="s">
        <v>3320</v>
      </c>
      <c r="EG177" s="233" t="s">
        <v>3320</v>
      </c>
      <c r="EH177" s="233" t="s">
        <v>3320</v>
      </c>
      <c r="EI177" s="233" t="s">
        <v>3320</v>
      </c>
      <c r="EJ177" s="233" t="s">
        <v>3320</v>
      </c>
      <c r="EK177" s="233" t="s">
        <v>3320</v>
      </c>
      <c r="EL177" s="233" t="s">
        <v>3320</v>
      </c>
      <c r="EM177" s="233" t="s">
        <v>3320</v>
      </c>
      <c r="EN177" s="233" t="s">
        <v>3320</v>
      </c>
      <c r="EO177" s="233" t="s">
        <v>3320</v>
      </c>
      <c r="EP177" s="233" t="s">
        <v>3320</v>
      </c>
      <c r="EQ177" s="233" t="s">
        <v>3320</v>
      </c>
      <c r="ER177" s="233" t="s">
        <v>3320</v>
      </c>
      <c r="ES177" s="233" t="s">
        <v>3320</v>
      </c>
      <c r="ET177" s="233" t="s">
        <v>3320</v>
      </c>
      <c r="EU177" s="233" t="s">
        <v>3320</v>
      </c>
      <c r="EV177" s="233" t="s">
        <v>3320</v>
      </c>
      <c r="EW177" s="233" t="s">
        <v>3320</v>
      </c>
      <c r="EX177" s="233" t="s">
        <v>3320</v>
      </c>
      <c r="EY177" s="233" t="s">
        <v>3320</v>
      </c>
      <c r="EZ177" s="233" t="s">
        <v>3320</v>
      </c>
      <c r="FA177" s="233" t="s">
        <v>3320</v>
      </c>
      <c r="FB177" s="233" t="s">
        <v>3320</v>
      </c>
      <c r="FC177" s="233" t="s">
        <v>3320</v>
      </c>
      <c r="FD177" s="233" t="s">
        <v>3320</v>
      </c>
      <c r="FE177" s="233" t="s">
        <v>3320</v>
      </c>
      <c r="FF177" s="233" t="s">
        <v>3320</v>
      </c>
      <c r="FG177" s="233" t="s">
        <v>3320</v>
      </c>
      <c r="FH177" s="233" t="s">
        <v>3320</v>
      </c>
      <c r="FI177" s="233" t="s">
        <v>3320</v>
      </c>
      <c r="FJ177" s="233" t="s">
        <v>3320</v>
      </c>
      <c r="FK177" s="233" t="s">
        <v>3320</v>
      </c>
      <c r="FL177" s="233" t="s">
        <v>3320</v>
      </c>
      <c r="FM177" s="233" t="s">
        <v>3320</v>
      </c>
      <c r="FN177" s="240">
        <v>54600000</v>
      </c>
      <c r="FO177" s="232">
        <v>55</v>
      </c>
      <c r="FP177" s="233" t="s">
        <v>733</v>
      </c>
      <c r="FQ177" s="233" t="s">
        <v>733</v>
      </c>
      <c r="FR177" s="233" t="s">
        <v>733</v>
      </c>
      <c r="FS177" s="233" t="s">
        <v>733</v>
      </c>
      <c r="FT177" s="233" t="s">
        <v>630</v>
      </c>
      <c r="FU177" s="233" t="s">
        <v>9200</v>
      </c>
      <c r="FV177" s="233" t="s">
        <v>9201</v>
      </c>
      <c r="FW177" s="241" t="s">
        <v>9198</v>
      </c>
      <c r="FX177" s="242">
        <v>115</v>
      </c>
      <c r="FY177" s="233" t="s">
        <v>9202</v>
      </c>
      <c r="FZ177" s="240">
        <v>54600000</v>
      </c>
      <c r="GA177" s="240">
        <v>7608000</v>
      </c>
      <c r="GB177" s="240">
        <v>1200</v>
      </c>
      <c r="GC177" s="232">
        <v>655</v>
      </c>
      <c r="GD177" s="233" t="s">
        <v>6162</v>
      </c>
      <c r="GE177" s="233" t="s">
        <v>733</v>
      </c>
      <c r="GF177" s="233" t="s">
        <v>733</v>
      </c>
      <c r="GG177" s="233" t="s">
        <v>6163</v>
      </c>
      <c r="GH177" s="233" t="s">
        <v>733</v>
      </c>
      <c r="GI177" s="233" t="s">
        <v>733</v>
      </c>
      <c r="GJ177" s="233" t="s">
        <v>733</v>
      </c>
      <c r="GK177" s="233" t="s">
        <v>733</v>
      </c>
      <c r="GL177" s="233" t="s">
        <v>733</v>
      </c>
      <c r="GM177" s="243" t="s">
        <v>5676</v>
      </c>
      <c r="GN177" s="233" t="s">
        <v>3320</v>
      </c>
      <c r="GO177" s="233" t="s">
        <v>733</v>
      </c>
      <c r="GP177" s="233" t="s">
        <v>5721</v>
      </c>
      <c r="GQ177" s="233" t="s">
        <v>733</v>
      </c>
      <c r="GR177" s="233" t="s">
        <v>5679</v>
      </c>
      <c r="GS177" s="233" t="s">
        <v>3320</v>
      </c>
      <c r="GT177" s="233" t="s">
        <v>3320</v>
      </c>
      <c r="GU177" s="232">
        <v>2</v>
      </c>
      <c r="GV177" s="233" t="s">
        <v>733</v>
      </c>
      <c r="GW177" s="233" t="s">
        <v>5948</v>
      </c>
      <c r="GX177" s="233" t="s">
        <v>9203</v>
      </c>
      <c r="GY177" s="233" t="s">
        <v>733</v>
      </c>
      <c r="GZ177" s="233" t="s">
        <v>3320</v>
      </c>
      <c r="HA177" s="233" t="s">
        <v>9204</v>
      </c>
      <c r="HB177" s="233" t="s">
        <v>9205</v>
      </c>
      <c r="HC177" s="233" t="s">
        <v>5683</v>
      </c>
      <c r="HD177" s="233" t="s">
        <v>5683</v>
      </c>
      <c r="HE177" s="233" t="s">
        <v>5952</v>
      </c>
      <c r="HF177" s="233" t="s">
        <v>733</v>
      </c>
      <c r="HG177" s="233" t="s">
        <v>1214</v>
      </c>
      <c r="HH177" s="244">
        <v>46082.498692129629</v>
      </c>
      <c r="HI177" s="244">
        <v>46083.586712962962</v>
      </c>
      <c r="HJ177" s="233" t="s">
        <v>5685</v>
      </c>
      <c r="HK177" s="233" t="s">
        <v>3320</v>
      </c>
      <c r="HL177" s="233" t="s">
        <v>3320</v>
      </c>
      <c r="HM177" s="233" t="s">
        <v>3320</v>
      </c>
      <c r="HN177" s="233" t="s">
        <v>3320</v>
      </c>
      <c r="HO177" s="233" t="s">
        <v>3320</v>
      </c>
      <c r="HP177" s="233" t="s">
        <v>3320</v>
      </c>
      <c r="HQ177" s="233" t="s">
        <v>3320</v>
      </c>
      <c r="HR177" s="233" t="s">
        <v>3320</v>
      </c>
      <c r="HS177" s="233" t="s">
        <v>3320</v>
      </c>
      <c r="HT177" s="233" t="s">
        <v>3320</v>
      </c>
      <c r="HU177" s="233" t="s">
        <v>3320</v>
      </c>
      <c r="HV177" s="233" t="s">
        <v>3320</v>
      </c>
      <c r="HW177" s="233" t="s">
        <v>3320</v>
      </c>
      <c r="HX177" s="233" t="s">
        <v>3320</v>
      </c>
      <c r="HY177" s="233" t="s">
        <v>3320</v>
      </c>
      <c r="HZ177" s="233" t="s">
        <v>3320</v>
      </c>
      <c r="IA177" s="233" t="s">
        <v>3320</v>
      </c>
      <c r="IB177" s="233" t="s">
        <v>3320</v>
      </c>
      <c r="IC177" s="233" t="s">
        <v>3320</v>
      </c>
      <c r="ID177" s="233" t="s">
        <v>3320</v>
      </c>
      <c r="IE177" s="233" t="s">
        <v>3320</v>
      </c>
      <c r="IF177" s="233" t="s">
        <v>3320</v>
      </c>
      <c r="IG177" s="233" t="s">
        <v>3320</v>
      </c>
      <c r="IH177" s="233" t="s">
        <v>3320</v>
      </c>
      <c r="II177" s="233" t="s">
        <v>3320</v>
      </c>
      <c r="IJ177" s="233" t="s">
        <v>3320</v>
      </c>
      <c r="IK177" s="233" t="s">
        <v>3320</v>
      </c>
      <c r="IL177" s="233" t="s">
        <v>3320</v>
      </c>
      <c r="IM177" s="233" t="s">
        <v>3320</v>
      </c>
      <c r="IN177" s="233" t="s">
        <v>3320</v>
      </c>
      <c r="IO177" s="233" t="s">
        <v>3320</v>
      </c>
      <c r="IP177" s="233" t="s">
        <v>3320</v>
      </c>
      <c r="IQ177" s="233" t="s">
        <v>3320</v>
      </c>
      <c r="IR177" s="233" t="s">
        <v>3320</v>
      </c>
      <c r="IS177" s="233" t="s">
        <v>3320</v>
      </c>
      <c r="IT177" s="233" t="s">
        <v>3320</v>
      </c>
      <c r="IU177" s="233" t="s">
        <v>3320</v>
      </c>
      <c r="IV177" s="233" t="s">
        <v>3320</v>
      </c>
      <c r="IW177" s="249" t="s">
        <v>93</v>
      </c>
      <c r="IX177" s="255">
        <v>46062</v>
      </c>
      <c r="IY177" s="250" t="s">
        <v>3320</v>
      </c>
      <c r="IZ177" s="249" t="s">
        <v>5967</v>
      </c>
      <c r="JA177" s="235"/>
      <c r="JB177" s="233"/>
      <c r="JC177" s="233"/>
      <c r="JD177" s="233"/>
      <c r="JE177" s="235"/>
      <c r="JF177" s="232" t="s">
        <v>3320</v>
      </c>
      <c r="JG177" s="232" t="s">
        <v>3320</v>
      </c>
      <c r="JH177" s="232" t="s">
        <v>3320</v>
      </c>
      <c r="JI177" s="232" t="s">
        <v>3320</v>
      </c>
      <c r="JJ177" s="232" t="s">
        <v>3320</v>
      </c>
      <c r="JK177" s="233" t="s">
        <v>202</v>
      </c>
      <c r="JL177" s="235"/>
      <c r="JM177" s="235"/>
      <c r="JN177" s="235"/>
      <c r="JO177" s="232">
        <v>4</v>
      </c>
      <c r="JP177" s="232">
        <v>0</v>
      </c>
      <c r="JQ177" s="233"/>
      <c r="JR177" s="233"/>
      <c r="JS177" s="233"/>
      <c r="JT177" s="233"/>
      <c r="JU177" s="233"/>
      <c r="JV177" s="233"/>
      <c r="JW177" s="233"/>
      <c r="JX177" s="233"/>
      <c r="JY177" s="233"/>
      <c r="JZ177" s="233"/>
      <c r="KA177" s="233"/>
      <c r="KB177" s="233"/>
      <c r="KC177" s="233"/>
      <c r="KD177" s="233"/>
      <c r="KE177" s="233"/>
      <c r="KF177" s="233"/>
      <c r="KG177" s="233"/>
      <c r="KH177" s="233"/>
      <c r="KI177" s="233"/>
      <c r="KJ177" s="233"/>
      <c r="KK177" s="233"/>
      <c r="KL177" s="233"/>
      <c r="KM177" s="233"/>
      <c r="KN177" s="232" t="s">
        <v>3320</v>
      </c>
      <c r="KO177" s="232" t="s">
        <v>3320</v>
      </c>
      <c r="KP177" s="232" t="s">
        <v>3320</v>
      </c>
      <c r="KQ177" s="235"/>
      <c r="KR177" s="235"/>
      <c r="KS177" s="235"/>
      <c r="KT177" s="233"/>
      <c r="KU177" s="235"/>
      <c r="KV177" s="235"/>
      <c r="KW177" s="235"/>
      <c r="KX177" s="233"/>
      <c r="KY177" s="232">
        <v>53</v>
      </c>
      <c r="KZ177" s="236">
        <v>0</v>
      </c>
      <c r="LA177" s="235"/>
      <c r="LB177" s="232">
        <v>0</v>
      </c>
      <c r="LC177" s="233"/>
      <c r="LD177" s="235"/>
      <c r="LE177" s="235"/>
      <c r="LF177" s="235"/>
    </row>
    <row r="178" spans="1:318" ht="49.5" customHeight="1" thickBot="1">
      <c r="A178" s="231" t="s">
        <v>5638</v>
      </c>
      <c r="B178" s="232">
        <v>852</v>
      </c>
      <c r="C178" s="233" t="s">
        <v>9206</v>
      </c>
      <c r="D178" s="233" t="s">
        <v>9207</v>
      </c>
      <c r="E178" s="232">
        <v>852</v>
      </c>
      <c r="F178" s="235"/>
      <c r="G178" s="233" t="s">
        <v>5641</v>
      </c>
      <c r="H178" s="233" t="s">
        <v>525</v>
      </c>
      <c r="I178" s="234">
        <v>4</v>
      </c>
      <c r="J178" s="235"/>
      <c r="K178" s="234" t="s">
        <v>202</v>
      </c>
      <c r="L178" s="235"/>
      <c r="M178" s="234">
        <v>4</v>
      </c>
      <c r="N178" s="235"/>
      <c r="O178" s="235"/>
      <c r="P178" s="235"/>
      <c r="Q178" s="235"/>
      <c r="R178" s="234" t="s">
        <v>202</v>
      </c>
      <c r="S178" s="235"/>
      <c r="T178" s="235"/>
      <c r="U178" s="235"/>
      <c r="V178" s="233" t="s">
        <v>9208</v>
      </c>
      <c r="W178" s="233" t="s">
        <v>5643</v>
      </c>
      <c r="X178" s="232">
        <v>1</v>
      </c>
      <c r="Y178" s="232">
        <v>62.64</v>
      </c>
      <c r="Z178" s="236">
        <v>0</v>
      </c>
      <c r="AA178" s="236">
        <v>0</v>
      </c>
      <c r="AB178" s="232">
        <v>1</v>
      </c>
      <c r="AC178" s="233" t="s">
        <v>5644</v>
      </c>
      <c r="AD178" s="233" t="s">
        <v>5644</v>
      </c>
      <c r="AE178" s="234" t="s">
        <v>5645</v>
      </c>
      <c r="AF178" s="233" t="s">
        <v>5646</v>
      </c>
      <c r="AG178" s="234" t="s">
        <v>5645</v>
      </c>
      <c r="AH178" s="233" t="s">
        <v>520</v>
      </c>
      <c r="AI178" s="233" t="s">
        <v>525</v>
      </c>
      <c r="AJ178" s="233" t="s">
        <v>7542</v>
      </c>
      <c r="AK178" s="233" t="s">
        <v>5648</v>
      </c>
      <c r="AL178" s="233" t="s">
        <v>5649</v>
      </c>
      <c r="AM178" s="233" t="s">
        <v>5650</v>
      </c>
      <c r="AN178" s="233" t="s">
        <v>525</v>
      </c>
      <c r="AO178" s="233" t="s">
        <v>5651</v>
      </c>
      <c r="AP178" s="233" t="s">
        <v>5652</v>
      </c>
      <c r="AQ178" s="233" t="s">
        <v>5653</v>
      </c>
      <c r="AR178" s="233" t="s">
        <v>5654</v>
      </c>
      <c r="AS178" s="233" t="s">
        <v>5655</v>
      </c>
      <c r="AT178" s="233" t="s">
        <v>733</v>
      </c>
      <c r="AU178" s="233" t="s">
        <v>733</v>
      </c>
      <c r="AV178" s="233" t="s">
        <v>733</v>
      </c>
      <c r="AW178" s="233" t="s">
        <v>3320</v>
      </c>
      <c r="AX178" s="233" t="s">
        <v>5656</v>
      </c>
      <c r="AY178" s="233" t="s">
        <v>733</v>
      </c>
      <c r="AZ178" s="233" t="s">
        <v>5657</v>
      </c>
      <c r="BA178" s="233" t="s">
        <v>5658</v>
      </c>
      <c r="BB178" s="233" t="s">
        <v>5659</v>
      </c>
      <c r="BC178" s="233" t="s">
        <v>5660</v>
      </c>
      <c r="BD178" s="233" t="s">
        <v>5661</v>
      </c>
      <c r="BE178" s="233" t="s">
        <v>5662</v>
      </c>
      <c r="BF178" s="234" t="s">
        <v>1214</v>
      </c>
      <c r="BG178" s="233" t="s">
        <v>3320</v>
      </c>
      <c r="BH178" s="233" t="s">
        <v>5663</v>
      </c>
      <c r="BI178" s="233" t="s">
        <v>5663</v>
      </c>
      <c r="BJ178" s="233" t="s">
        <v>3585</v>
      </c>
      <c r="BK178" s="233" t="s">
        <v>9209</v>
      </c>
      <c r="BL178" s="234">
        <v>115</v>
      </c>
      <c r="BM178" s="233" t="s">
        <v>5665</v>
      </c>
      <c r="BN178" s="237">
        <v>47270</v>
      </c>
      <c r="BO178" s="232">
        <v>20</v>
      </c>
      <c r="BP178" s="232">
        <v>2029</v>
      </c>
      <c r="BQ178" s="232">
        <v>62.64</v>
      </c>
      <c r="BR178" s="234">
        <v>62.64</v>
      </c>
      <c r="BS178" s="233" t="s">
        <v>5666</v>
      </c>
      <c r="BT178" s="232">
        <v>364</v>
      </c>
      <c r="BU178" s="234">
        <v>188.7</v>
      </c>
      <c r="BV178" s="238">
        <v>0.34</v>
      </c>
      <c r="BW178" s="239" t="s">
        <v>910</v>
      </c>
      <c r="BX178" s="233" t="s">
        <v>733</v>
      </c>
      <c r="BY178" s="235"/>
      <c r="BZ178" s="232">
        <v>27.51</v>
      </c>
      <c r="CA178" s="233" t="s">
        <v>1214</v>
      </c>
      <c r="CB178" s="232">
        <v>650</v>
      </c>
      <c r="CC178" s="233" t="s">
        <v>5667</v>
      </c>
      <c r="CD178" s="233" t="s">
        <v>5668</v>
      </c>
      <c r="CE178" s="233" t="s">
        <v>3320</v>
      </c>
      <c r="CF178" s="233" t="s">
        <v>733</v>
      </c>
      <c r="CG178" s="233" t="s">
        <v>1214</v>
      </c>
      <c r="CH178" s="232">
        <v>1994</v>
      </c>
      <c r="CI178" s="232">
        <v>1854.4</v>
      </c>
      <c r="CJ178" s="233" t="s">
        <v>7293</v>
      </c>
      <c r="CK178" s="232">
        <v>365</v>
      </c>
      <c r="CL178" s="232">
        <v>90</v>
      </c>
      <c r="CM178" s="232">
        <v>98</v>
      </c>
      <c r="CN178" s="232">
        <v>25</v>
      </c>
      <c r="CO178" s="237">
        <v>46652</v>
      </c>
      <c r="CP178" s="232">
        <v>2027</v>
      </c>
      <c r="CQ178" s="232">
        <v>0.4</v>
      </c>
      <c r="CR178" s="232">
        <v>8</v>
      </c>
      <c r="CS178" s="233" t="s">
        <v>9210</v>
      </c>
      <c r="CT178" s="232">
        <v>754995</v>
      </c>
      <c r="CU178" s="233" t="s">
        <v>3320</v>
      </c>
      <c r="CV178" s="233" t="s">
        <v>3320</v>
      </c>
      <c r="CW178" s="233" t="s">
        <v>3320</v>
      </c>
      <c r="CX178" s="233" t="s">
        <v>3320</v>
      </c>
      <c r="CY178" s="233" t="s">
        <v>3320</v>
      </c>
      <c r="CZ178" s="233" t="s">
        <v>3320</v>
      </c>
      <c r="DA178" s="233" t="s">
        <v>3320</v>
      </c>
      <c r="DB178" s="233" t="s">
        <v>3320</v>
      </c>
      <c r="DC178" s="233" t="s">
        <v>3320</v>
      </c>
      <c r="DD178" s="233" t="s">
        <v>3320</v>
      </c>
      <c r="DE178" s="235"/>
      <c r="DF178" s="233" t="s">
        <v>3320</v>
      </c>
      <c r="DG178" s="233" t="s">
        <v>3320</v>
      </c>
      <c r="DH178" s="233" t="s">
        <v>3320</v>
      </c>
      <c r="DI178" s="233" t="s">
        <v>3320</v>
      </c>
      <c r="DJ178" s="233" t="s">
        <v>3320</v>
      </c>
      <c r="DK178" s="233" t="s">
        <v>3320</v>
      </c>
      <c r="DL178" s="235"/>
      <c r="DM178" s="233" t="s">
        <v>3320</v>
      </c>
      <c r="DN178" s="233" t="s">
        <v>3320</v>
      </c>
      <c r="DO178" s="233" t="s">
        <v>3320</v>
      </c>
      <c r="DP178" s="235"/>
      <c r="DQ178" s="233" t="s">
        <v>3320</v>
      </c>
      <c r="DR178" s="233" t="s">
        <v>3320</v>
      </c>
      <c r="DS178" s="233" t="s">
        <v>3320</v>
      </c>
      <c r="DT178" s="233" t="s">
        <v>3320</v>
      </c>
      <c r="DU178" s="233" t="s">
        <v>3320</v>
      </c>
      <c r="DV178" s="233" t="s">
        <v>3320</v>
      </c>
      <c r="DW178" s="233" t="s">
        <v>3320</v>
      </c>
      <c r="DX178" s="233" t="s">
        <v>3320</v>
      </c>
      <c r="DY178" s="233" t="s">
        <v>3320</v>
      </c>
      <c r="DZ178" s="233" t="s">
        <v>3320</v>
      </c>
      <c r="EA178" s="233" t="s">
        <v>3320</v>
      </c>
      <c r="EB178" s="233" t="s">
        <v>3320</v>
      </c>
      <c r="EC178" s="233" t="s">
        <v>3320</v>
      </c>
      <c r="ED178" s="233" t="s">
        <v>3320</v>
      </c>
      <c r="EE178" s="233" t="s">
        <v>3320</v>
      </c>
      <c r="EF178" s="233" t="s">
        <v>3320</v>
      </c>
      <c r="EG178" s="233" t="s">
        <v>3320</v>
      </c>
      <c r="EH178" s="233" t="s">
        <v>3320</v>
      </c>
      <c r="EI178" s="233" t="s">
        <v>3320</v>
      </c>
      <c r="EJ178" s="233" t="s">
        <v>3320</v>
      </c>
      <c r="EK178" s="233" t="s">
        <v>3320</v>
      </c>
      <c r="EL178" s="233" t="s">
        <v>3320</v>
      </c>
      <c r="EM178" s="233" t="s">
        <v>3320</v>
      </c>
      <c r="EN178" s="233" t="s">
        <v>3320</v>
      </c>
      <c r="EO178" s="233" t="s">
        <v>3320</v>
      </c>
      <c r="EP178" s="233" t="s">
        <v>3320</v>
      </c>
      <c r="EQ178" s="233" t="s">
        <v>3320</v>
      </c>
      <c r="ER178" s="233" t="s">
        <v>3320</v>
      </c>
      <c r="ES178" s="233" t="s">
        <v>3320</v>
      </c>
      <c r="ET178" s="233" t="s">
        <v>3320</v>
      </c>
      <c r="EU178" s="233" t="s">
        <v>3320</v>
      </c>
      <c r="EV178" s="233" t="s">
        <v>3320</v>
      </c>
      <c r="EW178" s="233" t="s">
        <v>3320</v>
      </c>
      <c r="EX178" s="233" t="s">
        <v>3320</v>
      </c>
      <c r="EY178" s="233" t="s">
        <v>3320</v>
      </c>
      <c r="EZ178" s="233" t="s">
        <v>3320</v>
      </c>
      <c r="FA178" s="233" t="s">
        <v>3320</v>
      </c>
      <c r="FB178" s="233" t="s">
        <v>3320</v>
      </c>
      <c r="FC178" s="233" t="s">
        <v>3320</v>
      </c>
      <c r="FD178" s="233" t="s">
        <v>3320</v>
      </c>
      <c r="FE178" s="233" t="s">
        <v>3320</v>
      </c>
      <c r="FF178" s="233" t="s">
        <v>3320</v>
      </c>
      <c r="FG178" s="233" t="s">
        <v>3320</v>
      </c>
      <c r="FH178" s="233" t="s">
        <v>3320</v>
      </c>
      <c r="FI178" s="233" t="s">
        <v>3320</v>
      </c>
      <c r="FJ178" s="233" t="s">
        <v>3320</v>
      </c>
      <c r="FK178" s="233" t="s">
        <v>3320</v>
      </c>
      <c r="FL178" s="233" t="s">
        <v>3320</v>
      </c>
      <c r="FM178" s="233" t="s">
        <v>3320</v>
      </c>
      <c r="FN178" s="240">
        <v>75499500</v>
      </c>
      <c r="FO178" s="232">
        <v>75</v>
      </c>
      <c r="FP178" s="233" t="s">
        <v>733</v>
      </c>
      <c r="FQ178" s="233" t="s">
        <v>733</v>
      </c>
      <c r="FR178" s="233" t="s">
        <v>733</v>
      </c>
      <c r="FS178" s="233" t="s">
        <v>733</v>
      </c>
      <c r="FT178" s="233" t="s">
        <v>151</v>
      </c>
      <c r="FU178" s="233" t="s">
        <v>9211</v>
      </c>
      <c r="FV178" s="233" t="s">
        <v>9212</v>
      </c>
      <c r="FW178" s="241" t="s">
        <v>9209</v>
      </c>
      <c r="FX178" s="242">
        <v>115</v>
      </c>
      <c r="FY178" s="233" t="s">
        <v>9213</v>
      </c>
      <c r="FZ178" s="240">
        <v>75499500</v>
      </c>
      <c r="GA178" s="240">
        <v>9300000</v>
      </c>
      <c r="GB178" s="240">
        <v>1400</v>
      </c>
      <c r="GC178" s="240">
        <v>39125</v>
      </c>
      <c r="GD178" s="233" t="s">
        <v>5674</v>
      </c>
      <c r="GE178" s="233" t="s">
        <v>1214</v>
      </c>
      <c r="GF178" s="233" t="s">
        <v>1214</v>
      </c>
      <c r="GG178" s="233" t="s">
        <v>5675</v>
      </c>
      <c r="GH178" s="233" t="s">
        <v>1214</v>
      </c>
      <c r="GI178" s="233" t="s">
        <v>1214</v>
      </c>
      <c r="GJ178" s="233" t="s">
        <v>1214</v>
      </c>
      <c r="GK178" s="233" t="s">
        <v>733</v>
      </c>
      <c r="GL178" s="233" t="s">
        <v>1214</v>
      </c>
      <c r="GM178" s="243" t="s">
        <v>5676</v>
      </c>
      <c r="GN178" s="233" t="s">
        <v>3320</v>
      </c>
      <c r="GO178" s="233" t="s">
        <v>733</v>
      </c>
      <c r="GP178" s="233" t="s">
        <v>5721</v>
      </c>
      <c r="GQ178" s="233" t="s">
        <v>733</v>
      </c>
      <c r="GR178" s="233" t="s">
        <v>5678</v>
      </c>
      <c r="GS178" s="233" t="s">
        <v>3320</v>
      </c>
      <c r="GT178" s="233" t="s">
        <v>3320</v>
      </c>
      <c r="GU178" s="232">
        <v>0.6</v>
      </c>
      <c r="GV178" s="233" t="s">
        <v>1214</v>
      </c>
      <c r="GW178" s="233" t="s">
        <v>1214</v>
      </c>
      <c r="GX178" s="233" t="s">
        <v>3320</v>
      </c>
      <c r="GY178" s="233" t="s">
        <v>733</v>
      </c>
      <c r="GZ178" s="233" t="s">
        <v>3320</v>
      </c>
      <c r="HA178" s="233" t="s">
        <v>9214</v>
      </c>
      <c r="HB178" s="233" t="s">
        <v>9215</v>
      </c>
      <c r="HC178" s="233" t="s">
        <v>5683</v>
      </c>
      <c r="HD178" s="233" t="s">
        <v>5683</v>
      </c>
      <c r="HE178" s="233" t="s">
        <v>5683</v>
      </c>
      <c r="HF178" s="233" t="s">
        <v>733</v>
      </c>
      <c r="HG178" s="233" t="s">
        <v>1214</v>
      </c>
      <c r="HH178" s="244">
        <v>46079.71947916667</v>
      </c>
      <c r="HI178" s="244">
        <v>46083.824062500003</v>
      </c>
      <c r="HJ178" s="233" t="s">
        <v>5685</v>
      </c>
      <c r="HK178" s="233" t="s">
        <v>3320</v>
      </c>
      <c r="HL178" s="233" t="s">
        <v>3320</v>
      </c>
      <c r="HM178" s="233" t="s">
        <v>3320</v>
      </c>
      <c r="HN178" s="233" t="s">
        <v>3320</v>
      </c>
      <c r="HO178" s="233" t="s">
        <v>3320</v>
      </c>
      <c r="HP178" s="233" t="s">
        <v>3320</v>
      </c>
      <c r="HQ178" s="233" t="s">
        <v>3320</v>
      </c>
      <c r="HR178" s="233" t="s">
        <v>3320</v>
      </c>
      <c r="HS178" s="233" t="s">
        <v>3320</v>
      </c>
      <c r="HT178" s="233" t="s">
        <v>3320</v>
      </c>
      <c r="HU178" s="233" t="s">
        <v>3320</v>
      </c>
      <c r="HV178" s="233" t="s">
        <v>3320</v>
      </c>
      <c r="HW178" s="233" t="s">
        <v>3320</v>
      </c>
      <c r="HX178" s="233" t="s">
        <v>3320</v>
      </c>
      <c r="HY178" s="233" t="s">
        <v>3320</v>
      </c>
      <c r="HZ178" s="233" t="s">
        <v>3320</v>
      </c>
      <c r="IA178" s="233" t="s">
        <v>3320</v>
      </c>
      <c r="IB178" s="233" t="s">
        <v>3320</v>
      </c>
      <c r="IC178" s="233" t="s">
        <v>3320</v>
      </c>
      <c r="ID178" s="233" t="s">
        <v>3320</v>
      </c>
      <c r="IE178" s="233" t="s">
        <v>3320</v>
      </c>
      <c r="IF178" s="233" t="s">
        <v>3320</v>
      </c>
      <c r="IG178" s="233" t="s">
        <v>3320</v>
      </c>
      <c r="IH178" s="233" t="s">
        <v>3320</v>
      </c>
      <c r="II178" s="233" t="s">
        <v>3320</v>
      </c>
      <c r="IJ178" s="233" t="s">
        <v>3320</v>
      </c>
      <c r="IK178" s="233" t="s">
        <v>3320</v>
      </c>
      <c r="IL178" s="233" t="s">
        <v>3320</v>
      </c>
      <c r="IM178" s="233" t="s">
        <v>3320</v>
      </c>
      <c r="IN178" s="233" t="s">
        <v>3320</v>
      </c>
      <c r="IO178" s="233" t="s">
        <v>3320</v>
      </c>
      <c r="IP178" s="233" t="s">
        <v>3320</v>
      </c>
      <c r="IQ178" s="233" t="s">
        <v>3320</v>
      </c>
      <c r="IR178" s="233" t="s">
        <v>3320</v>
      </c>
      <c r="IS178" s="233" t="s">
        <v>3320</v>
      </c>
      <c r="IT178" s="233" t="s">
        <v>3320</v>
      </c>
      <c r="IU178" s="233" t="s">
        <v>3320</v>
      </c>
      <c r="IV178" s="233" t="s">
        <v>3320</v>
      </c>
      <c r="IW178" s="235"/>
      <c r="IX178" s="235"/>
      <c r="IY178" s="235"/>
      <c r="IZ178" s="235"/>
      <c r="JA178" s="235"/>
      <c r="JB178" s="233"/>
      <c r="JC178" s="233"/>
      <c r="JD178" s="233"/>
      <c r="JE178" s="235"/>
      <c r="JF178" s="232" t="s">
        <v>3320</v>
      </c>
      <c r="JG178" s="232" t="s">
        <v>3320</v>
      </c>
      <c r="JH178" s="232" t="s">
        <v>3320</v>
      </c>
      <c r="JI178" s="232" t="s">
        <v>3320</v>
      </c>
      <c r="JJ178" s="232" t="s">
        <v>3320</v>
      </c>
      <c r="JK178" s="233" t="s">
        <v>202</v>
      </c>
      <c r="JL178" s="235"/>
      <c r="JM178" s="235"/>
      <c r="JN178" s="235"/>
      <c r="JO178" s="232">
        <v>5</v>
      </c>
      <c r="JP178" s="232">
        <v>0</v>
      </c>
      <c r="JQ178" s="233"/>
      <c r="JR178" s="233"/>
      <c r="JS178" s="233"/>
      <c r="JT178" s="233"/>
      <c r="JU178" s="233"/>
      <c r="JV178" s="233"/>
      <c r="JW178" s="233"/>
      <c r="JX178" s="233"/>
      <c r="JY178" s="233"/>
      <c r="JZ178" s="233"/>
      <c r="KA178" s="233"/>
      <c r="KB178" s="233"/>
      <c r="KC178" s="233"/>
      <c r="KD178" s="233"/>
      <c r="KE178" s="233"/>
      <c r="KF178" s="233"/>
      <c r="KG178" s="233"/>
      <c r="KH178" s="233"/>
      <c r="KI178" s="233"/>
      <c r="KJ178" s="233"/>
      <c r="KK178" s="233"/>
      <c r="KL178" s="233"/>
      <c r="KM178" s="233"/>
      <c r="KN178" s="232" t="s">
        <v>3320</v>
      </c>
      <c r="KO178" s="232" t="s">
        <v>3320</v>
      </c>
      <c r="KP178" s="232" t="s">
        <v>3320</v>
      </c>
      <c r="KQ178" s="235"/>
      <c r="KR178" s="235"/>
      <c r="KS178" s="235"/>
      <c r="KT178" s="233"/>
      <c r="KU178" s="235"/>
      <c r="KV178" s="235"/>
      <c r="KW178" s="235"/>
      <c r="KX178" s="233"/>
      <c r="KY178" s="232">
        <v>62.64</v>
      </c>
      <c r="KZ178" s="236">
        <v>0</v>
      </c>
      <c r="LA178" s="235"/>
      <c r="LB178" s="232">
        <v>0</v>
      </c>
      <c r="LC178" s="233"/>
      <c r="LD178" s="235"/>
      <c r="LE178" s="235"/>
      <c r="LF178" s="235"/>
    </row>
    <row r="179" spans="1:318" ht="49.5" customHeight="1" thickBot="1">
      <c r="A179" s="231" t="s">
        <v>5638</v>
      </c>
      <c r="B179" s="232">
        <v>1043</v>
      </c>
      <c r="C179" s="233" t="s">
        <v>9216</v>
      </c>
      <c r="D179" s="233" t="s">
        <v>9217</v>
      </c>
      <c r="E179" s="232">
        <v>1043</v>
      </c>
      <c r="F179" s="235"/>
      <c r="G179" s="233" t="s">
        <v>1444</v>
      </c>
      <c r="H179" s="233" t="s">
        <v>1801</v>
      </c>
      <c r="I179" s="234">
        <v>4</v>
      </c>
      <c r="J179" s="235"/>
      <c r="K179" s="234" t="s">
        <v>202</v>
      </c>
      <c r="L179" s="235"/>
      <c r="M179" s="234">
        <v>4</v>
      </c>
      <c r="N179" s="235"/>
      <c r="O179" s="235"/>
      <c r="P179" s="235"/>
      <c r="Q179" s="235"/>
      <c r="R179" s="234" t="s">
        <v>202</v>
      </c>
      <c r="S179" s="235"/>
      <c r="T179" s="235"/>
      <c r="U179" s="235"/>
      <c r="V179" s="233" t="s">
        <v>9218</v>
      </c>
      <c r="W179" s="233" t="s">
        <v>5643</v>
      </c>
      <c r="X179" s="232">
        <v>1</v>
      </c>
      <c r="Y179" s="232">
        <v>410.59</v>
      </c>
      <c r="Z179" s="236">
        <v>0</v>
      </c>
      <c r="AA179" s="236">
        <v>0</v>
      </c>
      <c r="AB179" s="232">
        <v>1</v>
      </c>
      <c r="AC179" s="233" t="s">
        <v>6310</v>
      </c>
      <c r="AD179" s="233" t="s">
        <v>4420</v>
      </c>
      <c r="AE179" s="234" t="s">
        <v>5645</v>
      </c>
      <c r="AF179" s="233" t="s">
        <v>5646</v>
      </c>
      <c r="AG179" s="234" t="s">
        <v>5645</v>
      </c>
      <c r="AH179" s="233" t="s">
        <v>6310</v>
      </c>
      <c r="AI179" s="233" t="s">
        <v>6311</v>
      </c>
      <c r="AJ179" s="233" t="s">
        <v>5698</v>
      </c>
      <c r="AK179" s="233" t="s">
        <v>5698</v>
      </c>
      <c r="AL179" s="233" t="s">
        <v>9219</v>
      </c>
      <c r="AM179" s="233" t="s">
        <v>6313</v>
      </c>
      <c r="AN179" s="233" t="s">
        <v>3320</v>
      </c>
      <c r="AO179" s="233" t="s">
        <v>6314</v>
      </c>
      <c r="AP179" s="233" t="s">
        <v>5698</v>
      </c>
      <c r="AQ179" s="233" t="s">
        <v>6315</v>
      </c>
      <c r="AR179" s="233" t="s">
        <v>6316</v>
      </c>
      <c r="AS179" s="233" t="s">
        <v>6317</v>
      </c>
      <c r="AT179" s="233" t="s">
        <v>733</v>
      </c>
      <c r="AU179" s="233" t="s">
        <v>733</v>
      </c>
      <c r="AV179" s="233" t="s">
        <v>733</v>
      </c>
      <c r="AW179" s="233" t="s">
        <v>3320</v>
      </c>
      <c r="AX179" s="233" t="s">
        <v>6318</v>
      </c>
      <c r="AY179" s="233" t="s">
        <v>733</v>
      </c>
      <c r="AZ179" s="233" t="s">
        <v>6319</v>
      </c>
      <c r="BA179" s="233" t="s">
        <v>6320</v>
      </c>
      <c r="BB179" s="233" t="s">
        <v>6321</v>
      </c>
      <c r="BC179" s="233" t="s">
        <v>6310</v>
      </c>
      <c r="BD179" s="233" t="s">
        <v>9220</v>
      </c>
      <c r="BE179" s="233" t="s">
        <v>9221</v>
      </c>
      <c r="BF179" s="234" t="s">
        <v>1214</v>
      </c>
      <c r="BG179" s="233" t="s">
        <v>3320</v>
      </c>
      <c r="BH179" s="233" t="s">
        <v>5955</v>
      </c>
      <c r="BI179" s="233" t="s">
        <v>5955</v>
      </c>
      <c r="BJ179" s="233" t="s">
        <v>3596</v>
      </c>
      <c r="BK179" s="233" t="s">
        <v>6217</v>
      </c>
      <c r="BL179" s="234">
        <v>115</v>
      </c>
      <c r="BM179" s="233" t="s">
        <v>5936</v>
      </c>
      <c r="BN179" s="237">
        <v>47391</v>
      </c>
      <c r="BO179" s="232">
        <v>21</v>
      </c>
      <c r="BP179" s="232">
        <v>2029</v>
      </c>
      <c r="BQ179" s="232">
        <v>410.59</v>
      </c>
      <c r="BR179" s="234">
        <v>410.59</v>
      </c>
      <c r="BS179" s="233" t="s">
        <v>5666</v>
      </c>
      <c r="BT179" s="232">
        <v>1369</v>
      </c>
      <c r="BU179" s="234">
        <v>1017</v>
      </c>
      <c r="BV179" s="238">
        <v>0.28000000000000003</v>
      </c>
      <c r="BW179" s="239" t="s">
        <v>910</v>
      </c>
      <c r="BX179" s="233" t="s">
        <v>733</v>
      </c>
      <c r="BY179" s="235"/>
      <c r="BZ179" s="232">
        <v>25.91</v>
      </c>
      <c r="CA179" s="233" t="s">
        <v>733</v>
      </c>
      <c r="CB179" s="232">
        <v>705</v>
      </c>
      <c r="CC179" s="233" t="s">
        <v>5713</v>
      </c>
      <c r="CD179" s="233" t="s">
        <v>5801</v>
      </c>
      <c r="CE179" s="233" t="s">
        <v>3320</v>
      </c>
      <c r="CF179" s="233" t="s">
        <v>733</v>
      </c>
      <c r="CG179" s="233" t="s">
        <v>733</v>
      </c>
      <c r="CH179" s="232">
        <v>2270</v>
      </c>
      <c r="CI179" s="232">
        <v>2043</v>
      </c>
      <c r="CJ179" s="233" t="s">
        <v>9222</v>
      </c>
      <c r="CK179" s="232">
        <v>365</v>
      </c>
      <c r="CL179" s="232">
        <v>84.61</v>
      </c>
      <c r="CM179" s="232">
        <v>99</v>
      </c>
      <c r="CN179" s="232">
        <v>35</v>
      </c>
      <c r="CO179" s="237">
        <v>46752</v>
      </c>
      <c r="CP179" s="232">
        <v>2027</v>
      </c>
      <c r="CQ179" s="232">
        <v>0.25</v>
      </c>
      <c r="CR179" s="232">
        <v>8</v>
      </c>
      <c r="CS179" s="233" t="s">
        <v>9223</v>
      </c>
      <c r="CT179" s="233" t="s">
        <v>3320</v>
      </c>
      <c r="CU179" s="233" t="s">
        <v>3320</v>
      </c>
      <c r="CV179" s="233" t="s">
        <v>3320</v>
      </c>
      <c r="CW179" s="233" t="s">
        <v>3320</v>
      </c>
      <c r="CX179" s="233" t="s">
        <v>3320</v>
      </c>
      <c r="CY179" s="233" t="s">
        <v>3320</v>
      </c>
      <c r="CZ179" s="233" t="s">
        <v>3320</v>
      </c>
      <c r="DA179" s="233" t="s">
        <v>3320</v>
      </c>
      <c r="DB179" s="233" t="s">
        <v>3320</v>
      </c>
      <c r="DC179" s="233" t="s">
        <v>3320</v>
      </c>
      <c r="DD179" s="233" t="s">
        <v>3320</v>
      </c>
      <c r="DE179" s="235"/>
      <c r="DF179" s="233" t="s">
        <v>3320</v>
      </c>
      <c r="DG179" s="233" t="s">
        <v>3320</v>
      </c>
      <c r="DH179" s="233" t="s">
        <v>3320</v>
      </c>
      <c r="DI179" s="233" t="s">
        <v>3320</v>
      </c>
      <c r="DJ179" s="233" t="s">
        <v>3320</v>
      </c>
      <c r="DK179" s="233" t="s">
        <v>3320</v>
      </c>
      <c r="DL179" s="235"/>
      <c r="DM179" s="233" t="s">
        <v>3320</v>
      </c>
      <c r="DN179" s="233" t="s">
        <v>3320</v>
      </c>
      <c r="DO179" s="233" t="s">
        <v>3320</v>
      </c>
      <c r="DP179" s="235"/>
      <c r="DQ179" s="233" t="s">
        <v>3320</v>
      </c>
      <c r="DR179" s="233" t="s">
        <v>3320</v>
      </c>
      <c r="DS179" s="233" t="s">
        <v>3320</v>
      </c>
      <c r="DT179" s="233" t="s">
        <v>3320</v>
      </c>
      <c r="DU179" s="233" t="s">
        <v>3320</v>
      </c>
      <c r="DV179" s="233" t="s">
        <v>3320</v>
      </c>
      <c r="DW179" s="233" t="s">
        <v>3320</v>
      </c>
      <c r="DX179" s="233" t="s">
        <v>3320</v>
      </c>
      <c r="DY179" s="233" t="s">
        <v>3320</v>
      </c>
      <c r="DZ179" s="233" t="s">
        <v>3320</v>
      </c>
      <c r="EA179" s="233" t="s">
        <v>3320</v>
      </c>
      <c r="EB179" s="233" t="s">
        <v>3320</v>
      </c>
      <c r="EC179" s="233" t="s">
        <v>3320</v>
      </c>
      <c r="ED179" s="233" t="s">
        <v>3320</v>
      </c>
      <c r="EE179" s="233" t="s">
        <v>3320</v>
      </c>
      <c r="EF179" s="233" t="s">
        <v>3320</v>
      </c>
      <c r="EG179" s="233" t="s">
        <v>3320</v>
      </c>
      <c r="EH179" s="233" t="s">
        <v>3320</v>
      </c>
      <c r="EI179" s="233" t="s">
        <v>3320</v>
      </c>
      <c r="EJ179" s="233" t="s">
        <v>3320</v>
      </c>
      <c r="EK179" s="233" t="s">
        <v>3320</v>
      </c>
      <c r="EL179" s="233" t="s">
        <v>3320</v>
      </c>
      <c r="EM179" s="233" t="s">
        <v>3320</v>
      </c>
      <c r="EN179" s="233" t="s">
        <v>3320</v>
      </c>
      <c r="EO179" s="233" t="s">
        <v>3320</v>
      </c>
      <c r="EP179" s="233" t="s">
        <v>3320</v>
      </c>
      <c r="EQ179" s="233" t="s">
        <v>3320</v>
      </c>
      <c r="ER179" s="233" t="s">
        <v>3320</v>
      </c>
      <c r="ES179" s="233" t="s">
        <v>3320</v>
      </c>
      <c r="ET179" s="233" t="s">
        <v>3320</v>
      </c>
      <c r="EU179" s="233" t="s">
        <v>3320</v>
      </c>
      <c r="EV179" s="233" t="s">
        <v>3320</v>
      </c>
      <c r="EW179" s="233" t="s">
        <v>3320</v>
      </c>
      <c r="EX179" s="233" t="s">
        <v>3320</v>
      </c>
      <c r="EY179" s="233" t="s">
        <v>3320</v>
      </c>
      <c r="EZ179" s="233" t="s">
        <v>3320</v>
      </c>
      <c r="FA179" s="233" t="s">
        <v>3320</v>
      </c>
      <c r="FB179" s="233" t="s">
        <v>3320</v>
      </c>
      <c r="FC179" s="233" t="s">
        <v>3320</v>
      </c>
      <c r="FD179" s="233" t="s">
        <v>3320</v>
      </c>
      <c r="FE179" s="233" t="s">
        <v>3320</v>
      </c>
      <c r="FF179" s="233" t="s">
        <v>3320</v>
      </c>
      <c r="FG179" s="233" t="s">
        <v>3320</v>
      </c>
      <c r="FH179" s="233" t="s">
        <v>3320</v>
      </c>
      <c r="FI179" s="233" t="s">
        <v>3320</v>
      </c>
      <c r="FJ179" s="233" t="s">
        <v>3320</v>
      </c>
      <c r="FK179" s="233" t="s">
        <v>3320</v>
      </c>
      <c r="FL179" s="233" t="s">
        <v>3320</v>
      </c>
      <c r="FM179" s="233" t="s">
        <v>3320</v>
      </c>
      <c r="FN179" s="240">
        <v>396155692</v>
      </c>
      <c r="FO179" s="232">
        <v>396</v>
      </c>
      <c r="FP179" s="233" t="s">
        <v>733</v>
      </c>
      <c r="FQ179" s="233" t="s">
        <v>733</v>
      </c>
      <c r="FR179" s="233" t="s">
        <v>733</v>
      </c>
      <c r="FS179" s="233" t="s">
        <v>733</v>
      </c>
      <c r="FT179" s="233" t="s">
        <v>546</v>
      </c>
      <c r="FU179" s="233" t="s">
        <v>9224</v>
      </c>
      <c r="FV179" s="233" t="s">
        <v>9225</v>
      </c>
      <c r="FW179" s="241" t="s">
        <v>6217</v>
      </c>
      <c r="FX179" s="242">
        <v>115</v>
      </c>
      <c r="FY179" s="233" t="s">
        <v>9226</v>
      </c>
      <c r="FZ179" s="240">
        <v>396155692</v>
      </c>
      <c r="GA179" s="240">
        <v>67500996</v>
      </c>
      <c r="GB179" s="232">
        <v>908</v>
      </c>
      <c r="GC179" s="240">
        <v>2008</v>
      </c>
      <c r="GD179" s="233" t="s">
        <v>9227</v>
      </c>
      <c r="GE179" s="233" t="s">
        <v>733</v>
      </c>
      <c r="GF179" s="233" t="s">
        <v>733</v>
      </c>
      <c r="GG179" s="233" t="s">
        <v>9228</v>
      </c>
      <c r="GH179" s="233" t="s">
        <v>1214</v>
      </c>
      <c r="GI179" s="233" t="s">
        <v>1214</v>
      </c>
      <c r="GJ179" s="233" t="s">
        <v>1214</v>
      </c>
      <c r="GK179" s="233" t="s">
        <v>1214</v>
      </c>
      <c r="GL179" s="233" t="s">
        <v>1214</v>
      </c>
      <c r="GM179" s="243" t="s">
        <v>5676</v>
      </c>
      <c r="GN179" s="233" t="s">
        <v>3320</v>
      </c>
      <c r="GO179" s="233" t="s">
        <v>733</v>
      </c>
      <c r="GP179" s="233" t="s">
        <v>5721</v>
      </c>
      <c r="GQ179" s="233" t="s">
        <v>1214</v>
      </c>
      <c r="GR179" s="233" t="s">
        <v>1214</v>
      </c>
      <c r="GS179" s="233" t="s">
        <v>3320</v>
      </c>
      <c r="GT179" s="233" t="s">
        <v>3320</v>
      </c>
      <c r="GU179" s="233" t="s">
        <v>3320</v>
      </c>
      <c r="GV179" s="233" t="s">
        <v>1214</v>
      </c>
      <c r="GW179" s="233" t="s">
        <v>1214</v>
      </c>
      <c r="GX179" s="233" t="s">
        <v>3320</v>
      </c>
      <c r="GY179" s="233" t="s">
        <v>1214</v>
      </c>
      <c r="GZ179" s="233" t="s">
        <v>3320</v>
      </c>
      <c r="HA179" s="233" t="s">
        <v>9229</v>
      </c>
      <c r="HB179" s="233" t="s">
        <v>9230</v>
      </c>
      <c r="HC179" s="233" t="s">
        <v>3320</v>
      </c>
      <c r="HD179" s="233" t="s">
        <v>3320</v>
      </c>
      <c r="HE179" s="233" t="s">
        <v>3320</v>
      </c>
      <c r="HF179" s="233" t="s">
        <v>5759</v>
      </c>
      <c r="HG179" s="233" t="s">
        <v>1214</v>
      </c>
      <c r="HH179" s="244">
        <v>46083.46303240741</v>
      </c>
      <c r="HI179" s="244">
        <v>46083.475266203706</v>
      </c>
      <c r="HJ179" s="233" t="s">
        <v>5685</v>
      </c>
      <c r="HK179" s="233" t="s">
        <v>3320</v>
      </c>
      <c r="HL179" s="233" t="s">
        <v>3320</v>
      </c>
      <c r="HM179" s="233" t="s">
        <v>3320</v>
      </c>
      <c r="HN179" s="233" t="s">
        <v>3320</v>
      </c>
      <c r="HO179" s="233" t="s">
        <v>3320</v>
      </c>
      <c r="HP179" s="233" t="s">
        <v>3320</v>
      </c>
      <c r="HQ179" s="233" t="s">
        <v>3320</v>
      </c>
      <c r="HR179" s="233" t="s">
        <v>3320</v>
      </c>
      <c r="HS179" s="233" t="s">
        <v>3320</v>
      </c>
      <c r="HT179" s="233" t="s">
        <v>3320</v>
      </c>
      <c r="HU179" s="233" t="s">
        <v>3320</v>
      </c>
      <c r="HV179" s="233" t="s">
        <v>3320</v>
      </c>
      <c r="HW179" s="233" t="s">
        <v>3320</v>
      </c>
      <c r="HX179" s="233" t="s">
        <v>3320</v>
      </c>
      <c r="HY179" s="233" t="s">
        <v>3320</v>
      </c>
      <c r="HZ179" s="233" t="s">
        <v>3320</v>
      </c>
      <c r="IA179" s="233" t="s">
        <v>3320</v>
      </c>
      <c r="IB179" s="233" t="s">
        <v>3320</v>
      </c>
      <c r="IC179" s="233" t="s">
        <v>3320</v>
      </c>
      <c r="ID179" s="233" t="s">
        <v>3320</v>
      </c>
      <c r="IE179" s="233" t="s">
        <v>3320</v>
      </c>
      <c r="IF179" s="233" t="s">
        <v>3320</v>
      </c>
      <c r="IG179" s="233" t="s">
        <v>3320</v>
      </c>
      <c r="IH179" s="233" t="s">
        <v>3320</v>
      </c>
      <c r="II179" s="233" t="s">
        <v>3320</v>
      </c>
      <c r="IJ179" s="233" t="s">
        <v>3320</v>
      </c>
      <c r="IK179" s="233" t="s">
        <v>3320</v>
      </c>
      <c r="IL179" s="233" t="s">
        <v>3320</v>
      </c>
      <c r="IM179" s="233" t="s">
        <v>3320</v>
      </c>
      <c r="IN179" s="233" t="s">
        <v>3320</v>
      </c>
      <c r="IO179" s="233" t="s">
        <v>3320</v>
      </c>
      <c r="IP179" s="233" t="s">
        <v>3320</v>
      </c>
      <c r="IQ179" s="233" t="s">
        <v>3320</v>
      </c>
      <c r="IR179" s="233" t="s">
        <v>3320</v>
      </c>
      <c r="IS179" s="233" t="s">
        <v>3320</v>
      </c>
      <c r="IT179" s="233" t="s">
        <v>3320</v>
      </c>
      <c r="IU179" s="233" t="s">
        <v>3320</v>
      </c>
      <c r="IV179" s="233" t="s">
        <v>3320</v>
      </c>
      <c r="IW179" s="249" t="s">
        <v>5965</v>
      </c>
      <c r="IX179" s="250" t="s">
        <v>3320</v>
      </c>
      <c r="IY179" s="250" t="s">
        <v>5966</v>
      </c>
      <c r="IZ179" s="249" t="s">
        <v>5967</v>
      </c>
      <c r="JA179" s="235"/>
      <c r="JB179" s="233"/>
      <c r="JC179" s="233"/>
      <c r="JD179" s="233"/>
      <c r="JE179" s="235"/>
      <c r="JF179" s="232" t="s">
        <v>3320</v>
      </c>
      <c r="JG179" s="232" t="s">
        <v>3320</v>
      </c>
      <c r="JH179" s="232" t="s">
        <v>3320</v>
      </c>
      <c r="JI179" s="232" t="s">
        <v>3320</v>
      </c>
      <c r="JJ179" s="232" t="s">
        <v>3320</v>
      </c>
      <c r="JK179" s="233" t="s">
        <v>202</v>
      </c>
      <c r="JL179" s="235"/>
      <c r="JM179" s="235"/>
      <c r="JN179" s="235"/>
      <c r="JO179" s="232">
        <v>7</v>
      </c>
      <c r="JP179" s="232">
        <v>0</v>
      </c>
      <c r="JQ179" s="233"/>
      <c r="JR179" s="233"/>
      <c r="JS179" s="233"/>
      <c r="JT179" s="233"/>
      <c r="JU179" s="233"/>
      <c r="JV179" s="233"/>
      <c r="JW179" s="233"/>
      <c r="JX179" s="233"/>
      <c r="JY179" s="233"/>
      <c r="JZ179" s="233"/>
      <c r="KA179" s="233"/>
      <c r="KB179" s="233"/>
      <c r="KC179" s="233"/>
      <c r="KD179" s="233"/>
      <c r="KE179" s="233"/>
      <c r="KF179" s="233"/>
      <c r="KG179" s="233"/>
      <c r="KH179" s="233"/>
      <c r="KI179" s="233"/>
      <c r="KJ179" s="233"/>
      <c r="KK179" s="233"/>
      <c r="KL179" s="233"/>
      <c r="KM179" s="233"/>
      <c r="KN179" s="232" t="s">
        <v>3320</v>
      </c>
      <c r="KO179" s="232" t="s">
        <v>3320</v>
      </c>
      <c r="KP179" s="232" t="s">
        <v>3320</v>
      </c>
      <c r="KQ179" s="235"/>
      <c r="KR179" s="235"/>
      <c r="KS179" s="235"/>
      <c r="KT179" s="233"/>
      <c r="KU179" s="235"/>
      <c r="KV179" s="235"/>
      <c r="KW179" s="235"/>
      <c r="KX179" s="233"/>
      <c r="KY179" s="232">
        <v>410.59</v>
      </c>
      <c r="KZ179" s="236">
        <v>0</v>
      </c>
      <c r="LA179" s="235"/>
      <c r="LB179" s="232">
        <v>0</v>
      </c>
      <c r="LC179" s="233"/>
      <c r="LD179" s="235"/>
      <c r="LE179" s="235"/>
      <c r="LF179" s="235"/>
    </row>
    <row r="180" spans="1:318" ht="49.5" customHeight="1" thickBot="1">
      <c r="A180" s="231" t="s">
        <v>5638</v>
      </c>
      <c r="B180" s="232">
        <v>1022</v>
      </c>
      <c r="C180" s="233" t="s">
        <v>9231</v>
      </c>
      <c r="D180" s="233" t="s">
        <v>9232</v>
      </c>
      <c r="E180" s="232">
        <v>1022</v>
      </c>
      <c r="F180" s="235"/>
      <c r="G180" s="233" t="s">
        <v>9233</v>
      </c>
      <c r="H180" s="233" t="s">
        <v>9234</v>
      </c>
      <c r="I180" s="234">
        <v>4</v>
      </c>
      <c r="J180" s="235"/>
      <c r="K180" s="234" t="s">
        <v>202</v>
      </c>
      <c r="L180" s="235"/>
      <c r="M180" s="234">
        <v>4</v>
      </c>
      <c r="N180" s="235"/>
      <c r="O180" s="235"/>
      <c r="P180" s="235"/>
      <c r="Q180" s="235"/>
      <c r="R180" s="234" t="s">
        <v>202</v>
      </c>
      <c r="S180" s="235"/>
      <c r="T180" s="235"/>
      <c r="U180" s="235"/>
      <c r="V180" s="231" t="s">
        <v>5105</v>
      </c>
      <c r="W180" s="233" t="s">
        <v>6342</v>
      </c>
      <c r="X180" s="232">
        <v>1.5</v>
      </c>
      <c r="Y180" s="232">
        <v>439.35</v>
      </c>
      <c r="Z180" s="236">
        <v>0</v>
      </c>
      <c r="AA180" s="236">
        <v>0</v>
      </c>
      <c r="AB180" s="232">
        <v>1</v>
      </c>
      <c r="AC180" s="233" t="s">
        <v>9235</v>
      </c>
      <c r="AD180" s="233" t="s">
        <v>9236</v>
      </c>
      <c r="AE180" s="234" t="s">
        <v>5645</v>
      </c>
      <c r="AF180" s="233" t="s">
        <v>5646</v>
      </c>
      <c r="AG180" s="234" t="s">
        <v>5645</v>
      </c>
      <c r="AH180" s="233" t="s">
        <v>9235</v>
      </c>
      <c r="AI180" s="233" t="s">
        <v>9237</v>
      </c>
      <c r="AJ180" s="233" t="s">
        <v>5698</v>
      </c>
      <c r="AK180" s="233" t="s">
        <v>5698</v>
      </c>
      <c r="AL180" s="233" t="s">
        <v>9238</v>
      </c>
      <c r="AM180" s="233" t="s">
        <v>9239</v>
      </c>
      <c r="AN180" s="233" t="s">
        <v>3320</v>
      </c>
      <c r="AO180" s="233" t="s">
        <v>9240</v>
      </c>
      <c r="AP180" s="233" t="s">
        <v>5698</v>
      </c>
      <c r="AQ180" s="233" t="s">
        <v>9241</v>
      </c>
      <c r="AR180" s="233" t="s">
        <v>6866</v>
      </c>
      <c r="AS180" s="233" t="s">
        <v>6866</v>
      </c>
      <c r="AT180" s="233" t="s">
        <v>733</v>
      </c>
      <c r="AU180" s="233" t="s">
        <v>733</v>
      </c>
      <c r="AV180" s="233" t="s">
        <v>733</v>
      </c>
      <c r="AW180" s="233" t="s">
        <v>3320</v>
      </c>
      <c r="AX180" s="233" t="s">
        <v>9242</v>
      </c>
      <c r="AY180" s="233" t="s">
        <v>733</v>
      </c>
      <c r="AZ180" s="233" t="s">
        <v>9243</v>
      </c>
      <c r="BA180" s="233" t="s">
        <v>9244</v>
      </c>
      <c r="BB180" s="233" t="s">
        <v>9245</v>
      </c>
      <c r="BC180" s="233" t="s">
        <v>9246</v>
      </c>
      <c r="BD180" s="233" t="s">
        <v>9247</v>
      </c>
      <c r="BE180" s="233" t="s">
        <v>9248</v>
      </c>
      <c r="BF180" s="234" t="s">
        <v>1214</v>
      </c>
      <c r="BG180" s="233" t="s">
        <v>3320</v>
      </c>
      <c r="BH180" s="233" t="s">
        <v>5955</v>
      </c>
      <c r="BI180" s="233" t="s">
        <v>5955</v>
      </c>
      <c r="BJ180" s="233" t="s">
        <v>6991</v>
      </c>
      <c r="BK180" s="233" t="s">
        <v>9249</v>
      </c>
      <c r="BL180" s="234">
        <v>230</v>
      </c>
      <c r="BM180" s="233" t="s">
        <v>5712</v>
      </c>
      <c r="BN180" s="237">
        <v>47660</v>
      </c>
      <c r="BO180" s="232">
        <v>48</v>
      </c>
      <c r="BP180" s="232">
        <v>2030</v>
      </c>
      <c r="BQ180" s="232">
        <v>292.89999999999998</v>
      </c>
      <c r="BR180" s="234">
        <v>292.89999999999998</v>
      </c>
      <c r="BS180" s="233" t="s">
        <v>9250</v>
      </c>
      <c r="BT180" s="232">
        <v>2</v>
      </c>
      <c r="BU180" s="234">
        <v>2438346</v>
      </c>
      <c r="BV180" s="238">
        <v>0.95</v>
      </c>
      <c r="BW180" s="239" t="s">
        <v>202</v>
      </c>
      <c r="BX180" s="233" t="s">
        <v>733</v>
      </c>
      <c r="BY180" s="235"/>
      <c r="BZ180" s="233" t="s">
        <v>3320</v>
      </c>
      <c r="CA180" s="233" t="s">
        <v>3320</v>
      </c>
      <c r="CB180" s="233" t="s">
        <v>3320</v>
      </c>
      <c r="CC180" s="233" t="s">
        <v>3320</v>
      </c>
      <c r="CD180" s="233" t="s">
        <v>3320</v>
      </c>
      <c r="CE180" s="233" t="s">
        <v>3320</v>
      </c>
      <c r="CF180" s="233" t="s">
        <v>3320</v>
      </c>
      <c r="CG180" s="233" t="s">
        <v>3320</v>
      </c>
      <c r="CH180" s="233" t="s">
        <v>3320</v>
      </c>
      <c r="CI180" s="233" t="s">
        <v>3320</v>
      </c>
      <c r="CJ180" s="235"/>
      <c r="CK180" s="233" t="s">
        <v>3320</v>
      </c>
      <c r="CL180" s="233" t="s">
        <v>3320</v>
      </c>
      <c r="CM180" s="233" t="s">
        <v>3320</v>
      </c>
      <c r="CN180" s="233" t="s">
        <v>3320</v>
      </c>
      <c r="CO180" s="233" t="s">
        <v>3320</v>
      </c>
      <c r="CP180" s="235"/>
      <c r="CQ180" s="233" t="s">
        <v>3320</v>
      </c>
      <c r="CR180" s="233" t="s">
        <v>3320</v>
      </c>
      <c r="CS180" s="233" t="s">
        <v>3320</v>
      </c>
      <c r="CT180" s="233" t="s">
        <v>3320</v>
      </c>
      <c r="CU180" s="233" t="s">
        <v>3320</v>
      </c>
      <c r="CV180" s="233" t="s">
        <v>3320</v>
      </c>
      <c r="CW180" s="233" t="s">
        <v>3320</v>
      </c>
      <c r="CX180" s="233" t="s">
        <v>3320</v>
      </c>
      <c r="CY180" s="233" t="s">
        <v>3320</v>
      </c>
      <c r="CZ180" s="233" t="s">
        <v>3320</v>
      </c>
      <c r="DA180" s="233" t="s">
        <v>3320</v>
      </c>
      <c r="DB180" s="233" t="s">
        <v>3320</v>
      </c>
      <c r="DC180" s="233" t="s">
        <v>3320</v>
      </c>
      <c r="DD180" s="233" t="s">
        <v>3320</v>
      </c>
      <c r="DE180" s="235"/>
      <c r="DF180" s="233" t="s">
        <v>3320</v>
      </c>
      <c r="DG180" s="233" t="s">
        <v>3320</v>
      </c>
      <c r="DH180" s="233" t="s">
        <v>3320</v>
      </c>
      <c r="DI180" s="233" t="s">
        <v>3320</v>
      </c>
      <c r="DJ180" s="233" t="s">
        <v>3320</v>
      </c>
      <c r="DK180" s="233" t="s">
        <v>3320</v>
      </c>
      <c r="DL180" s="235"/>
      <c r="DM180" s="233" t="s">
        <v>3320</v>
      </c>
      <c r="DN180" s="233" t="s">
        <v>3320</v>
      </c>
      <c r="DO180" s="233" t="s">
        <v>3320</v>
      </c>
      <c r="DP180" s="235"/>
      <c r="DQ180" s="233" t="s">
        <v>3320</v>
      </c>
      <c r="DR180" s="233" t="s">
        <v>3320</v>
      </c>
      <c r="DS180" s="233" t="s">
        <v>3320</v>
      </c>
      <c r="DT180" s="233" t="s">
        <v>3320</v>
      </c>
      <c r="DU180" s="233" t="s">
        <v>3320</v>
      </c>
      <c r="DV180" s="233" t="s">
        <v>3320</v>
      </c>
      <c r="DW180" s="233" t="s">
        <v>3320</v>
      </c>
      <c r="DX180" s="233" t="s">
        <v>9251</v>
      </c>
      <c r="DY180" s="233" t="s">
        <v>6362</v>
      </c>
      <c r="DZ180" s="233" t="s">
        <v>9252</v>
      </c>
      <c r="EA180" s="233" t="s">
        <v>9253</v>
      </c>
      <c r="EB180" s="233" t="s">
        <v>9254</v>
      </c>
      <c r="EC180" s="233" t="s">
        <v>9255</v>
      </c>
      <c r="ED180" s="233" t="s">
        <v>1214</v>
      </c>
      <c r="EE180" s="233" t="s">
        <v>1214</v>
      </c>
      <c r="EF180" s="233" t="s">
        <v>5774</v>
      </c>
      <c r="EG180" s="233" t="s">
        <v>3320</v>
      </c>
      <c r="EH180" s="232">
        <v>5.8</v>
      </c>
      <c r="EI180" s="235"/>
      <c r="EJ180" s="233" t="s">
        <v>6369</v>
      </c>
      <c r="EK180" s="233" t="s">
        <v>6370</v>
      </c>
      <c r="EL180" s="235"/>
      <c r="EM180" s="233" t="s">
        <v>5774</v>
      </c>
      <c r="EN180" s="236">
        <v>0.9</v>
      </c>
      <c r="EO180" s="233" t="s">
        <v>9256</v>
      </c>
      <c r="EP180" s="233" t="s">
        <v>3320</v>
      </c>
      <c r="EQ180" s="233" t="s">
        <v>3320</v>
      </c>
      <c r="ER180" s="233" t="s">
        <v>3320</v>
      </c>
      <c r="ES180" s="233" t="s">
        <v>3320</v>
      </c>
      <c r="ET180" s="233" t="s">
        <v>3320</v>
      </c>
      <c r="EU180" s="233" t="s">
        <v>3320</v>
      </c>
      <c r="EV180" s="233" t="s">
        <v>3320</v>
      </c>
      <c r="EW180" s="233" t="s">
        <v>3320</v>
      </c>
      <c r="EX180" s="233" t="s">
        <v>3320</v>
      </c>
      <c r="EY180" s="233" t="s">
        <v>3320</v>
      </c>
      <c r="EZ180" s="233" t="s">
        <v>3320</v>
      </c>
      <c r="FA180" s="233" t="s">
        <v>3320</v>
      </c>
      <c r="FB180" s="233" t="s">
        <v>3320</v>
      </c>
      <c r="FC180" s="233" t="s">
        <v>3320</v>
      </c>
      <c r="FD180" s="233" t="s">
        <v>3320</v>
      </c>
      <c r="FE180" s="233" t="s">
        <v>3320</v>
      </c>
      <c r="FF180" s="233" t="s">
        <v>3320</v>
      </c>
      <c r="FG180" s="233" t="s">
        <v>3320</v>
      </c>
      <c r="FH180" s="233" t="s">
        <v>3320</v>
      </c>
      <c r="FI180" s="233" t="s">
        <v>3320</v>
      </c>
      <c r="FJ180" s="233" t="s">
        <v>3320</v>
      </c>
      <c r="FK180" s="233" t="s">
        <v>3320</v>
      </c>
      <c r="FL180" s="233" t="s">
        <v>3320</v>
      </c>
      <c r="FM180" s="233" t="s">
        <v>3320</v>
      </c>
      <c r="FN180" s="240">
        <v>475000000</v>
      </c>
      <c r="FO180" s="232">
        <v>475</v>
      </c>
      <c r="FP180" s="233" t="s">
        <v>733</v>
      </c>
      <c r="FQ180" s="233" t="s">
        <v>733</v>
      </c>
      <c r="FR180" s="233" t="s">
        <v>1214</v>
      </c>
      <c r="FS180" s="233" t="s">
        <v>1214</v>
      </c>
      <c r="FT180" s="233" t="s">
        <v>2770</v>
      </c>
      <c r="FU180" s="233" t="s">
        <v>9257</v>
      </c>
      <c r="FV180" s="233" t="s">
        <v>9258</v>
      </c>
      <c r="FW180" s="241" t="s">
        <v>9249</v>
      </c>
      <c r="FX180" s="242">
        <v>230</v>
      </c>
      <c r="FY180" s="233" t="s">
        <v>9259</v>
      </c>
      <c r="FZ180" s="240">
        <v>475000000</v>
      </c>
      <c r="GA180" s="233" t="s">
        <v>3320</v>
      </c>
      <c r="GB180" s="232">
        <v>4</v>
      </c>
      <c r="GC180" s="232">
        <v>1</v>
      </c>
      <c r="GD180" s="233" t="s">
        <v>9260</v>
      </c>
      <c r="GE180" s="233" t="s">
        <v>733</v>
      </c>
      <c r="GF180" s="233" t="s">
        <v>733</v>
      </c>
      <c r="GG180" s="233" t="s">
        <v>9261</v>
      </c>
      <c r="GH180" s="233" t="s">
        <v>1214</v>
      </c>
      <c r="GI180" s="233" t="s">
        <v>1214</v>
      </c>
      <c r="GJ180" s="233" t="s">
        <v>1214</v>
      </c>
      <c r="GK180" s="233" t="s">
        <v>733</v>
      </c>
      <c r="GL180" s="233" t="s">
        <v>1214</v>
      </c>
      <c r="GM180" s="243" t="s">
        <v>5676</v>
      </c>
      <c r="GN180" s="233" t="s">
        <v>3320</v>
      </c>
      <c r="GO180" s="233" t="s">
        <v>733</v>
      </c>
      <c r="GP180" s="233" t="s">
        <v>5721</v>
      </c>
      <c r="GQ180" s="233" t="s">
        <v>1214</v>
      </c>
      <c r="GR180" s="233" t="s">
        <v>1214</v>
      </c>
      <c r="GS180" s="233" t="s">
        <v>3320</v>
      </c>
      <c r="GT180" s="233" t="s">
        <v>3320</v>
      </c>
      <c r="GU180" s="233" t="s">
        <v>3320</v>
      </c>
      <c r="GV180" s="233" t="s">
        <v>1214</v>
      </c>
      <c r="GW180" s="233" t="s">
        <v>1214</v>
      </c>
      <c r="GX180" s="233" t="s">
        <v>3320</v>
      </c>
      <c r="GY180" s="233" t="s">
        <v>1214</v>
      </c>
      <c r="GZ180" s="233" t="s">
        <v>3320</v>
      </c>
      <c r="HA180" s="233" t="s">
        <v>3320</v>
      </c>
      <c r="HB180" s="233" t="s">
        <v>3320</v>
      </c>
      <c r="HC180" s="233" t="s">
        <v>3320</v>
      </c>
      <c r="HD180" s="233" t="s">
        <v>3320</v>
      </c>
      <c r="HE180" s="233" t="s">
        <v>3320</v>
      </c>
      <c r="HF180" s="233" t="s">
        <v>733</v>
      </c>
      <c r="HG180" s="233" t="s">
        <v>1214</v>
      </c>
      <c r="HH180" s="244">
        <v>46080.855914351851</v>
      </c>
      <c r="HI180" s="244">
        <v>46080.898692129631</v>
      </c>
      <c r="HJ180" s="233" t="s">
        <v>5685</v>
      </c>
      <c r="HK180" s="233" t="s">
        <v>3320</v>
      </c>
      <c r="HL180" s="233" t="s">
        <v>3320</v>
      </c>
      <c r="HM180" s="233" t="s">
        <v>3320</v>
      </c>
      <c r="HN180" s="233" t="s">
        <v>3320</v>
      </c>
      <c r="HO180" s="233" t="s">
        <v>3320</v>
      </c>
      <c r="HP180" s="233" t="s">
        <v>3320</v>
      </c>
      <c r="HQ180" s="233" t="s">
        <v>3320</v>
      </c>
      <c r="HR180" s="233" t="s">
        <v>3320</v>
      </c>
      <c r="HS180" s="233" t="s">
        <v>3320</v>
      </c>
      <c r="HT180" s="233" t="s">
        <v>3320</v>
      </c>
      <c r="HU180" s="233" t="s">
        <v>3320</v>
      </c>
      <c r="HV180" s="233" t="s">
        <v>3320</v>
      </c>
      <c r="HW180" s="233" t="s">
        <v>3320</v>
      </c>
      <c r="HX180" s="233" t="s">
        <v>3320</v>
      </c>
      <c r="HY180" s="233" t="s">
        <v>3320</v>
      </c>
      <c r="HZ180" s="233" t="s">
        <v>3320</v>
      </c>
      <c r="IA180" s="233" t="s">
        <v>3320</v>
      </c>
      <c r="IB180" s="233" t="s">
        <v>3320</v>
      </c>
      <c r="IC180" s="233" t="s">
        <v>3320</v>
      </c>
      <c r="ID180" s="233" t="s">
        <v>3320</v>
      </c>
      <c r="IE180" s="233" t="s">
        <v>3320</v>
      </c>
      <c r="IF180" s="233" t="s">
        <v>3320</v>
      </c>
      <c r="IG180" s="233" t="s">
        <v>3320</v>
      </c>
      <c r="IH180" s="233" t="s">
        <v>3320</v>
      </c>
      <c r="II180" s="233" t="s">
        <v>3320</v>
      </c>
      <c r="IJ180" s="233" t="s">
        <v>3320</v>
      </c>
      <c r="IK180" s="233" t="s">
        <v>3320</v>
      </c>
      <c r="IL180" s="233" t="s">
        <v>3320</v>
      </c>
      <c r="IM180" s="233" t="s">
        <v>3320</v>
      </c>
      <c r="IN180" s="233" t="s">
        <v>3320</v>
      </c>
      <c r="IO180" s="233" t="s">
        <v>3320</v>
      </c>
      <c r="IP180" s="233" t="s">
        <v>3320</v>
      </c>
      <c r="IQ180" s="233" t="s">
        <v>3320</v>
      </c>
      <c r="IR180" s="233" t="s">
        <v>3320</v>
      </c>
      <c r="IS180" s="233" t="s">
        <v>3320</v>
      </c>
      <c r="IT180" s="233" t="s">
        <v>3320</v>
      </c>
      <c r="IU180" s="233" t="s">
        <v>3320</v>
      </c>
      <c r="IV180" s="233" t="s">
        <v>3320</v>
      </c>
      <c r="IW180" s="249" t="s">
        <v>5965</v>
      </c>
      <c r="IX180" s="250" t="s">
        <v>3320</v>
      </c>
      <c r="IY180" s="250" t="s">
        <v>5966</v>
      </c>
      <c r="IZ180" s="249" t="s">
        <v>5967</v>
      </c>
      <c r="JA180" s="235"/>
      <c r="JB180" s="233"/>
      <c r="JC180" s="233"/>
      <c r="JD180" s="233"/>
      <c r="JE180" s="235"/>
      <c r="JF180" s="232" t="s">
        <v>3320</v>
      </c>
      <c r="JG180" s="232" t="s">
        <v>3320</v>
      </c>
      <c r="JH180" s="232" t="s">
        <v>3320</v>
      </c>
      <c r="JI180" s="232" t="s">
        <v>3320</v>
      </c>
      <c r="JJ180" s="232" t="s">
        <v>3320</v>
      </c>
      <c r="JK180" s="233" t="s">
        <v>202</v>
      </c>
      <c r="JL180" s="235"/>
      <c r="JM180" s="235"/>
      <c r="JN180" s="235"/>
      <c r="JO180" s="232">
        <v>4</v>
      </c>
      <c r="JP180" s="232">
        <v>0</v>
      </c>
      <c r="JQ180" s="233"/>
      <c r="JR180" s="233"/>
      <c r="JS180" s="233"/>
      <c r="JT180" s="233"/>
      <c r="JU180" s="233"/>
      <c r="JV180" s="233"/>
      <c r="JW180" s="233"/>
      <c r="JX180" s="233"/>
      <c r="JY180" s="233"/>
      <c r="JZ180" s="233"/>
      <c r="KA180" s="233"/>
      <c r="KB180" s="233"/>
      <c r="KC180" s="233"/>
      <c r="KD180" s="233"/>
      <c r="KE180" s="233"/>
      <c r="KF180" s="233"/>
      <c r="KG180" s="233"/>
      <c r="KH180" s="233"/>
      <c r="KI180" s="233"/>
      <c r="KJ180" s="233"/>
      <c r="KK180" s="233"/>
      <c r="KL180" s="233"/>
      <c r="KM180" s="233"/>
      <c r="KN180" s="232" t="s">
        <v>3320</v>
      </c>
      <c r="KO180" s="232" t="s">
        <v>3320</v>
      </c>
      <c r="KP180" s="232" t="s">
        <v>3320</v>
      </c>
      <c r="KQ180" s="235"/>
      <c r="KR180" s="235"/>
      <c r="KS180" s="235"/>
      <c r="KT180" s="233"/>
      <c r="KU180" s="235"/>
      <c r="KV180" s="235"/>
      <c r="KW180" s="235"/>
      <c r="KX180" s="233"/>
      <c r="KY180" s="232">
        <v>439.35</v>
      </c>
      <c r="KZ180" s="236">
        <v>0</v>
      </c>
      <c r="LA180" s="235"/>
      <c r="LB180" s="232">
        <v>0</v>
      </c>
      <c r="LC180" s="233"/>
      <c r="LD180" s="235"/>
      <c r="LE180" s="235"/>
      <c r="LF180" s="235"/>
    </row>
    <row r="181" spans="1:318" ht="49.5" customHeight="1" thickBot="1">
      <c r="A181" s="231" t="s">
        <v>5638</v>
      </c>
      <c r="B181" s="232">
        <v>358</v>
      </c>
      <c r="C181" s="233" t="s">
        <v>9262</v>
      </c>
      <c r="D181" s="233" t="s">
        <v>9263</v>
      </c>
      <c r="E181" s="232">
        <v>358</v>
      </c>
      <c r="F181" s="235"/>
      <c r="G181" s="233" t="s">
        <v>6907</v>
      </c>
      <c r="H181" s="233" t="s">
        <v>6908</v>
      </c>
      <c r="I181" s="234">
        <v>4</v>
      </c>
      <c r="J181" s="235"/>
      <c r="K181" s="234" t="s">
        <v>202</v>
      </c>
      <c r="L181" s="235"/>
      <c r="M181" s="234">
        <v>4</v>
      </c>
      <c r="N181" s="235"/>
      <c r="O181" s="235"/>
      <c r="P181" s="235"/>
      <c r="Q181" s="235"/>
      <c r="R181" s="234" t="s">
        <v>202</v>
      </c>
      <c r="S181" s="235"/>
      <c r="T181" s="235"/>
      <c r="U181" s="235"/>
      <c r="V181" s="233" t="s">
        <v>9264</v>
      </c>
      <c r="W181" s="233" t="s">
        <v>5643</v>
      </c>
      <c r="X181" s="232">
        <v>1</v>
      </c>
      <c r="Y181" s="232">
        <v>750</v>
      </c>
      <c r="Z181" s="236">
        <v>0</v>
      </c>
      <c r="AA181" s="236">
        <v>0</v>
      </c>
      <c r="AB181" s="232">
        <v>1</v>
      </c>
      <c r="AC181" s="233" t="s">
        <v>6910</v>
      </c>
      <c r="AD181" s="233" t="s">
        <v>6911</v>
      </c>
      <c r="AE181" s="234" t="s">
        <v>5645</v>
      </c>
      <c r="AF181" s="233" t="s">
        <v>5646</v>
      </c>
      <c r="AG181" s="234" t="s">
        <v>5645</v>
      </c>
      <c r="AH181" s="233" t="s">
        <v>6910</v>
      </c>
      <c r="AI181" s="233" t="s">
        <v>6912</v>
      </c>
      <c r="AJ181" s="233" t="s">
        <v>6913</v>
      </c>
      <c r="AK181" s="233" t="s">
        <v>5698</v>
      </c>
      <c r="AL181" s="233" t="s">
        <v>6914</v>
      </c>
      <c r="AM181" s="233" t="s">
        <v>6915</v>
      </c>
      <c r="AN181" s="233" t="s">
        <v>3320</v>
      </c>
      <c r="AO181" s="233" t="s">
        <v>6916</v>
      </c>
      <c r="AP181" s="233" t="s">
        <v>5698</v>
      </c>
      <c r="AQ181" s="233" t="s">
        <v>6917</v>
      </c>
      <c r="AR181" s="233" t="s">
        <v>6918</v>
      </c>
      <c r="AS181" s="233" t="s">
        <v>6919</v>
      </c>
      <c r="AT181" s="233" t="s">
        <v>733</v>
      </c>
      <c r="AU181" s="233" t="s">
        <v>733</v>
      </c>
      <c r="AV181" s="233" t="s">
        <v>733</v>
      </c>
      <c r="AW181" s="233" t="s">
        <v>3320</v>
      </c>
      <c r="AX181" s="233" t="s">
        <v>6920</v>
      </c>
      <c r="AY181" s="233" t="s">
        <v>733</v>
      </c>
      <c r="AZ181" s="233" t="s">
        <v>6921</v>
      </c>
      <c r="BA181" s="233" t="s">
        <v>6922</v>
      </c>
      <c r="BB181" s="233" t="s">
        <v>6923</v>
      </c>
      <c r="BC181" s="233" t="s">
        <v>6908</v>
      </c>
      <c r="BD181" s="233" t="s">
        <v>6924</v>
      </c>
      <c r="BE181" s="233" t="s">
        <v>6925</v>
      </c>
      <c r="BF181" s="234" t="s">
        <v>1214</v>
      </c>
      <c r="BG181" s="233" t="s">
        <v>3320</v>
      </c>
      <c r="BH181" s="233" t="s">
        <v>5747</v>
      </c>
      <c r="BI181" s="233" t="s">
        <v>5747</v>
      </c>
      <c r="BJ181" s="233" t="s">
        <v>7683</v>
      </c>
      <c r="BK181" s="233" t="s">
        <v>9265</v>
      </c>
      <c r="BL181" s="234">
        <v>230</v>
      </c>
      <c r="BM181" s="233" t="s">
        <v>5712</v>
      </c>
      <c r="BN181" s="237">
        <v>46996</v>
      </c>
      <c r="BO181" s="232">
        <v>22</v>
      </c>
      <c r="BP181" s="232">
        <v>2028</v>
      </c>
      <c r="BQ181" s="232">
        <v>750</v>
      </c>
      <c r="BR181" s="234">
        <v>750</v>
      </c>
      <c r="BS181" s="233" t="s">
        <v>5863</v>
      </c>
      <c r="BT181" s="232">
        <v>1428571</v>
      </c>
      <c r="BU181" s="234">
        <v>1774</v>
      </c>
      <c r="BV181" s="238">
        <v>0.27</v>
      </c>
      <c r="BW181" s="239" t="s">
        <v>910</v>
      </c>
      <c r="BX181" s="233" t="s">
        <v>733</v>
      </c>
      <c r="BY181" s="235"/>
      <c r="BZ181" s="232">
        <v>0.97</v>
      </c>
      <c r="CA181" s="233" t="s">
        <v>733</v>
      </c>
      <c r="CB181" s="232">
        <v>525</v>
      </c>
      <c r="CC181" s="233" t="s">
        <v>5713</v>
      </c>
      <c r="CD181" s="233" t="s">
        <v>5801</v>
      </c>
      <c r="CE181" s="233" t="s">
        <v>3320</v>
      </c>
      <c r="CF181" s="233" t="s">
        <v>1214</v>
      </c>
      <c r="CG181" s="233" t="s">
        <v>733</v>
      </c>
      <c r="CH181" s="232">
        <v>1750</v>
      </c>
      <c r="CI181" s="232">
        <v>1550</v>
      </c>
      <c r="CJ181" s="233" t="s">
        <v>9266</v>
      </c>
      <c r="CK181" s="232">
        <v>365</v>
      </c>
      <c r="CL181" s="232">
        <v>85</v>
      </c>
      <c r="CM181" s="232">
        <v>98</v>
      </c>
      <c r="CN181" s="232">
        <v>25</v>
      </c>
      <c r="CO181" s="237">
        <v>46996</v>
      </c>
      <c r="CP181" s="232">
        <v>2028</v>
      </c>
      <c r="CQ181" s="232">
        <v>0.75</v>
      </c>
      <c r="CR181" s="232">
        <v>27</v>
      </c>
      <c r="CS181" s="233" t="s">
        <v>9267</v>
      </c>
      <c r="CT181" s="232">
        <v>225000000</v>
      </c>
      <c r="CU181" s="233" t="s">
        <v>3320</v>
      </c>
      <c r="CV181" s="233" t="s">
        <v>3320</v>
      </c>
      <c r="CW181" s="233" t="s">
        <v>3320</v>
      </c>
      <c r="CX181" s="233" t="s">
        <v>3320</v>
      </c>
      <c r="CY181" s="233" t="s">
        <v>3320</v>
      </c>
      <c r="CZ181" s="233" t="s">
        <v>3320</v>
      </c>
      <c r="DA181" s="233" t="s">
        <v>3320</v>
      </c>
      <c r="DB181" s="233" t="s">
        <v>3320</v>
      </c>
      <c r="DC181" s="233" t="s">
        <v>3320</v>
      </c>
      <c r="DD181" s="233" t="s">
        <v>3320</v>
      </c>
      <c r="DE181" s="235"/>
      <c r="DF181" s="233" t="s">
        <v>3320</v>
      </c>
      <c r="DG181" s="233" t="s">
        <v>3320</v>
      </c>
      <c r="DH181" s="233" t="s">
        <v>3320</v>
      </c>
      <c r="DI181" s="233" t="s">
        <v>3320</v>
      </c>
      <c r="DJ181" s="233" t="s">
        <v>3320</v>
      </c>
      <c r="DK181" s="233" t="s">
        <v>3320</v>
      </c>
      <c r="DL181" s="235"/>
      <c r="DM181" s="233" t="s">
        <v>3320</v>
      </c>
      <c r="DN181" s="233" t="s">
        <v>3320</v>
      </c>
      <c r="DO181" s="233" t="s">
        <v>3320</v>
      </c>
      <c r="DP181" s="235"/>
      <c r="DQ181" s="233" t="s">
        <v>3320</v>
      </c>
      <c r="DR181" s="233" t="s">
        <v>3320</v>
      </c>
      <c r="DS181" s="233" t="s">
        <v>3320</v>
      </c>
      <c r="DT181" s="233" t="s">
        <v>3320</v>
      </c>
      <c r="DU181" s="233" t="s">
        <v>3320</v>
      </c>
      <c r="DV181" s="233" t="s">
        <v>3320</v>
      </c>
      <c r="DW181" s="233" t="s">
        <v>3320</v>
      </c>
      <c r="DX181" s="233" t="s">
        <v>3320</v>
      </c>
      <c r="DY181" s="233" t="s">
        <v>3320</v>
      </c>
      <c r="DZ181" s="233" t="s">
        <v>3320</v>
      </c>
      <c r="EA181" s="233" t="s">
        <v>3320</v>
      </c>
      <c r="EB181" s="233" t="s">
        <v>3320</v>
      </c>
      <c r="EC181" s="233" t="s">
        <v>3320</v>
      </c>
      <c r="ED181" s="233" t="s">
        <v>3320</v>
      </c>
      <c r="EE181" s="233" t="s">
        <v>3320</v>
      </c>
      <c r="EF181" s="233" t="s">
        <v>3320</v>
      </c>
      <c r="EG181" s="233" t="s">
        <v>3320</v>
      </c>
      <c r="EH181" s="233" t="s">
        <v>3320</v>
      </c>
      <c r="EI181" s="233" t="s">
        <v>3320</v>
      </c>
      <c r="EJ181" s="233" t="s">
        <v>3320</v>
      </c>
      <c r="EK181" s="233" t="s">
        <v>3320</v>
      </c>
      <c r="EL181" s="233" t="s">
        <v>3320</v>
      </c>
      <c r="EM181" s="233" t="s">
        <v>3320</v>
      </c>
      <c r="EN181" s="233" t="s">
        <v>3320</v>
      </c>
      <c r="EO181" s="233" t="s">
        <v>3320</v>
      </c>
      <c r="EP181" s="233" t="s">
        <v>3320</v>
      </c>
      <c r="EQ181" s="233" t="s">
        <v>3320</v>
      </c>
      <c r="ER181" s="233" t="s">
        <v>3320</v>
      </c>
      <c r="ES181" s="233" t="s">
        <v>3320</v>
      </c>
      <c r="ET181" s="233" t="s">
        <v>3320</v>
      </c>
      <c r="EU181" s="233" t="s">
        <v>3320</v>
      </c>
      <c r="EV181" s="233" t="s">
        <v>3320</v>
      </c>
      <c r="EW181" s="233" t="s">
        <v>3320</v>
      </c>
      <c r="EX181" s="233" t="s">
        <v>3320</v>
      </c>
      <c r="EY181" s="233" t="s">
        <v>3320</v>
      </c>
      <c r="EZ181" s="233" t="s">
        <v>3320</v>
      </c>
      <c r="FA181" s="233" t="s">
        <v>3320</v>
      </c>
      <c r="FB181" s="233" t="s">
        <v>3320</v>
      </c>
      <c r="FC181" s="233" t="s">
        <v>3320</v>
      </c>
      <c r="FD181" s="233" t="s">
        <v>3320</v>
      </c>
      <c r="FE181" s="233" t="s">
        <v>3320</v>
      </c>
      <c r="FF181" s="233" t="s">
        <v>3320</v>
      </c>
      <c r="FG181" s="233" t="s">
        <v>3320</v>
      </c>
      <c r="FH181" s="233" t="s">
        <v>3320</v>
      </c>
      <c r="FI181" s="233" t="s">
        <v>3320</v>
      </c>
      <c r="FJ181" s="233" t="s">
        <v>3320</v>
      </c>
      <c r="FK181" s="233" t="s">
        <v>3320</v>
      </c>
      <c r="FL181" s="233" t="s">
        <v>3320</v>
      </c>
      <c r="FM181" s="233" t="s">
        <v>3320</v>
      </c>
      <c r="FN181" s="240">
        <v>1125000000</v>
      </c>
      <c r="FO181" s="240">
        <v>1125</v>
      </c>
      <c r="FP181" s="233" t="s">
        <v>733</v>
      </c>
      <c r="FQ181" s="233" t="s">
        <v>733</v>
      </c>
      <c r="FR181" s="233" t="s">
        <v>733</v>
      </c>
      <c r="FS181" s="233" t="s">
        <v>733</v>
      </c>
      <c r="FT181" s="233" t="s">
        <v>9268</v>
      </c>
      <c r="FU181" s="233" t="s">
        <v>9269</v>
      </c>
      <c r="FV181" s="233" t="s">
        <v>9270</v>
      </c>
      <c r="FW181" s="241" t="s">
        <v>9265</v>
      </c>
      <c r="FX181" s="242">
        <v>230</v>
      </c>
      <c r="FY181" s="233" t="s">
        <v>9271</v>
      </c>
      <c r="FZ181" s="240">
        <v>1125000000</v>
      </c>
      <c r="GA181" s="240">
        <v>225000000</v>
      </c>
      <c r="GB181" s="240">
        <v>45000</v>
      </c>
      <c r="GC181" s="240">
        <v>6000</v>
      </c>
      <c r="GD181" s="233" t="s">
        <v>6932</v>
      </c>
      <c r="GE181" s="233" t="s">
        <v>733</v>
      </c>
      <c r="GF181" s="233" t="s">
        <v>733</v>
      </c>
      <c r="GG181" s="233" t="s">
        <v>6933</v>
      </c>
      <c r="GH181" s="233" t="s">
        <v>733</v>
      </c>
      <c r="GI181" s="233" t="s">
        <v>1214</v>
      </c>
      <c r="GJ181" s="233" t="s">
        <v>1214</v>
      </c>
      <c r="GK181" s="233" t="s">
        <v>733</v>
      </c>
      <c r="GL181" s="233" t="s">
        <v>733</v>
      </c>
      <c r="GM181" s="243" t="s">
        <v>5676</v>
      </c>
      <c r="GN181" s="233" t="s">
        <v>3320</v>
      </c>
      <c r="GO181" s="233" t="s">
        <v>733</v>
      </c>
      <c r="GP181" s="233" t="s">
        <v>5721</v>
      </c>
      <c r="GQ181" s="233" t="s">
        <v>1214</v>
      </c>
      <c r="GR181" s="233" t="s">
        <v>1214</v>
      </c>
      <c r="GS181" s="233" t="s">
        <v>3320</v>
      </c>
      <c r="GT181" s="233" t="s">
        <v>3320</v>
      </c>
      <c r="GU181" s="232">
        <v>0</v>
      </c>
      <c r="GV181" s="233" t="s">
        <v>1214</v>
      </c>
      <c r="GW181" s="233" t="s">
        <v>1214</v>
      </c>
      <c r="GX181" s="233" t="s">
        <v>3320</v>
      </c>
      <c r="GY181" s="233" t="s">
        <v>1214</v>
      </c>
      <c r="GZ181" s="233" t="s">
        <v>3320</v>
      </c>
      <c r="HA181" s="233" t="s">
        <v>9272</v>
      </c>
      <c r="HB181" s="233" t="s">
        <v>3320</v>
      </c>
      <c r="HC181" s="233" t="s">
        <v>3320</v>
      </c>
      <c r="HD181" s="233" t="s">
        <v>3320</v>
      </c>
      <c r="HE181" s="233" t="s">
        <v>3320</v>
      </c>
      <c r="HF181" s="233" t="s">
        <v>733</v>
      </c>
      <c r="HG181" s="233" t="s">
        <v>1214</v>
      </c>
      <c r="HH181" s="244">
        <v>46067.617395833331</v>
      </c>
      <c r="HI181" s="244">
        <v>46080.883969907409</v>
      </c>
      <c r="HJ181" s="233" t="s">
        <v>5685</v>
      </c>
      <c r="HK181" s="233" t="s">
        <v>3320</v>
      </c>
      <c r="HL181" s="233" t="s">
        <v>3320</v>
      </c>
      <c r="HM181" s="233" t="s">
        <v>3320</v>
      </c>
      <c r="HN181" s="233" t="s">
        <v>3320</v>
      </c>
      <c r="HO181" s="233" t="s">
        <v>3320</v>
      </c>
      <c r="HP181" s="233" t="s">
        <v>3320</v>
      </c>
      <c r="HQ181" s="233" t="s">
        <v>3320</v>
      </c>
      <c r="HR181" s="233" t="s">
        <v>3320</v>
      </c>
      <c r="HS181" s="233" t="s">
        <v>3320</v>
      </c>
      <c r="HT181" s="233" t="s">
        <v>3320</v>
      </c>
      <c r="HU181" s="233" t="s">
        <v>3320</v>
      </c>
      <c r="HV181" s="233" t="s">
        <v>3320</v>
      </c>
      <c r="HW181" s="233" t="s">
        <v>3320</v>
      </c>
      <c r="HX181" s="233" t="s">
        <v>3320</v>
      </c>
      <c r="HY181" s="233" t="s">
        <v>3320</v>
      </c>
      <c r="HZ181" s="233" t="s">
        <v>3320</v>
      </c>
      <c r="IA181" s="233" t="s">
        <v>3320</v>
      </c>
      <c r="IB181" s="233" t="s">
        <v>3320</v>
      </c>
      <c r="IC181" s="233" t="s">
        <v>3320</v>
      </c>
      <c r="ID181" s="233" t="s">
        <v>3320</v>
      </c>
      <c r="IE181" s="233" t="s">
        <v>3320</v>
      </c>
      <c r="IF181" s="233" t="s">
        <v>3320</v>
      </c>
      <c r="IG181" s="233" t="s">
        <v>3320</v>
      </c>
      <c r="IH181" s="233" t="s">
        <v>3320</v>
      </c>
      <c r="II181" s="233" t="s">
        <v>3320</v>
      </c>
      <c r="IJ181" s="233" t="s">
        <v>3320</v>
      </c>
      <c r="IK181" s="233" t="s">
        <v>3320</v>
      </c>
      <c r="IL181" s="233" t="s">
        <v>3320</v>
      </c>
      <c r="IM181" s="233" t="s">
        <v>3320</v>
      </c>
      <c r="IN181" s="233" t="s">
        <v>3320</v>
      </c>
      <c r="IO181" s="233" t="s">
        <v>3320</v>
      </c>
      <c r="IP181" s="233" t="s">
        <v>3320</v>
      </c>
      <c r="IQ181" s="233" t="s">
        <v>3320</v>
      </c>
      <c r="IR181" s="233" t="s">
        <v>3320</v>
      </c>
      <c r="IS181" s="233" t="s">
        <v>3320</v>
      </c>
      <c r="IT181" s="233" t="s">
        <v>3320</v>
      </c>
      <c r="IU181" s="233" t="s">
        <v>3320</v>
      </c>
      <c r="IV181" s="233" t="s">
        <v>3320</v>
      </c>
      <c r="IW181" s="235"/>
      <c r="IX181" s="235"/>
      <c r="IY181" s="235"/>
      <c r="IZ181" s="235"/>
      <c r="JA181" s="235"/>
      <c r="JB181" s="233"/>
      <c r="JC181" s="233"/>
      <c r="JD181" s="233"/>
      <c r="JE181" s="235"/>
      <c r="JF181" s="232" t="s">
        <v>3320</v>
      </c>
      <c r="JG181" s="232" t="s">
        <v>3320</v>
      </c>
      <c r="JH181" s="232" t="s">
        <v>3320</v>
      </c>
      <c r="JI181" s="232" t="s">
        <v>3320</v>
      </c>
      <c r="JJ181" s="232" t="s">
        <v>3320</v>
      </c>
      <c r="JK181" s="233" t="s">
        <v>910</v>
      </c>
      <c r="JL181" s="233" t="s">
        <v>910</v>
      </c>
      <c r="JM181" s="235"/>
      <c r="JN181" s="235"/>
      <c r="JO181" s="232">
        <v>7</v>
      </c>
      <c r="JP181" s="232">
        <v>0</v>
      </c>
      <c r="JQ181" s="233"/>
      <c r="JR181" s="233"/>
      <c r="JS181" s="233"/>
      <c r="JT181" s="233"/>
      <c r="JU181" s="233"/>
      <c r="JV181" s="233"/>
      <c r="JW181" s="233"/>
      <c r="JX181" s="233"/>
      <c r="JY181" s="233"/>
      <c r="JZ181" s="233"/>
      <c r="KA181" s="233"/>
      <c r="KB181" s="233"/>
      <c r="KC181" s="233"/>
      <c r="KD181" s="233"/>
      <c r="KE181" s="233"/>
      <c r="KF181" s="233"/>
      <c r="KG181" s="233"/>
      <c r="KH181" s="233"/>
      <c r="KI181" s="233"/>
      <c r="KJ181" s="233"/>
      <c r="KK181" s="233"/>
      <c r="KL181" s="233"/>
      <c r="KM181" s="233"/>
      <c r="KN181" s="232" t="s">
        <v>3320</v>
      </c>
      <c r="KO181" s="232" t="s">
        <v>3320</v>
      </c>
      <c r="KP181" s="232" t="s">
        <v>3320</v>
      </c>
      <c r="KQ181" s="235"/>
      <c r="KR181" s="235"/>
      <c r="KS181" s="235"/>
      <c r="KT181" s="233"/>
      <c r="KU181" s="235"/>
      <c r="KV181" s="235"/>
      <c r="KW181" s="235"/>
      <c r="KX181" s="233"/>
      <c r="KY181" s="232">
        <v>750</v>
      </c>
      <c r="KZ181" s="236">
        <v>0</v>
      </c>
      <c r="LA181" s="235"/>
      <c r="LB181" s="232">
        <v>0</v>
      </c>
      <c r="LC181" s="233"/>
      <c r="LD181" s="235"/>
      <c r="LE181" s="235"/>
      <c r="LF181" s="235"/>
    </row>
    <row r="182" spans="1:318" ht="49.5" customHeight="1" thickBot="1">
      <c r="A182" s="231" t="s">
        <v>5638</v>
      </c>
      <c r="B182" s="232">
        <v>355</v>
      </c>
      <c r="C182" s="233" t="s">
        <v>9273</v>
      </c>
      <c r="D182" s="233" t="s">
        <v>9274</v>
      </c>
      <c r="E182" s="232">
        <v>355</v>
      </c>
      <c r="F182" s="235"/>
      <c r="G182" s="233" t="s">
        <v>6907</v>
      </c>
      <c r="H182" s="233" t="s">
        <v>6908</v>
      </c>
      <c r="I182" s="234">
        <v>4</v>
      </c>
      <c r="J182" s="235"/>
      <c r="K182" s="234" t="s">
        <v>202</v>
      </c>
      <c r="L182" s="235"/>
      <c r="M182" s="234">
        <v>4</v>
      </c>
      <c r="N182" s="235"/>
      <c r="O182" s="235"/>
      <c r="P182" s="235"/>
      <c r="Q182" s="235"/>
      <c r="R182" s="234" t="s">
        <v>202</v>
      </c>
      <c r="S182" s="235"/>
      <c r="T182" s="235"/>
      <c r="U182" s="235"/>
      <c r="V182" s="233" t="s">
        <v>9275</v>
      </c>
      <c r="W182" s="233" t="s">
        <v>5643</v>
      </c>
      <c r="X182" s="232">
        <v>1</v>
      </c>
      <c r="Y182" s="232">
        <v>900</v>
      </c>
      <c r="Z182" s="236">
        <v>0</v>
      </c>
      <c r="AA182" s="236">
        <v>0</v>
      </c>
      <c r="AB182" s="232">
        <v>1</v>
      </c>
      <c r="AC182" s="233" t="s">
        <v>6910</v>
      </c>
      <c r="AD182" s="233" t="s">
        <v>6911</v>
      </c>
      <c r="AE182" s="234" t="s">
        <v>5645</v>
      </c>
      <c r="AF182" s="233" t="s">
        <v>5646</v>
      </c>
      <c r="AG182" s="234" t="s">
        <v>5645</v>
      </c>
      <c r="AH182" s="233" t="s">
        <v>6910</v>
      </c>
      <c r="AI182" s="233" t="s">
        <v>6912</v>
      </c>
      <c r="AJ182" s="233" t="s">
        <v>6913</v>
      </c>
      <c r="AK182" s="233" t="s">
        <v>5698</v>
      </c>
      <c r="AL182" s="233" t="s">
        <v>6914</v>
      </c>
      <c r="AM182" s="233" t="s">
        <v>6915</v>
      </c>
      <c r="AN182" s="233" t="s">
        <v>3320</v>
      </c>
      <c r="AO182" s="233" t="s">
        <v>6916</v>
      </c>
      <c r="AP182" s="233" t="s">
        <v>5698</v>
      </c>
      <c r="AQ182" s="233" t="s">
        <v>6917</v>
      </c>
      <c r="AR182" s="233" t="s">
        <v>6918</v>
      </c>
      <c r="AS182" s="233" t="s">
        <v>6919</v>
      </c>
      <c r="AT182" s="233" t="s">
        <v>733</v>
      </c>
      <c r="AU182" s="233" t="s">
        <v>733</v>
      </c>
      <c r="AV182" s="233" t="s">
        <v>733</v>
      </c>
      <c r="AW182" s="233" t="s">
        <v>3320</v>
      </c>
      <c r="AX182" s="233" t="s">
        <v>6920</v>
      </c>
      <c r="AY182" s="233" t="s">
        <v>733</v>
      </c>
      <c r="AZ182" s="233" t="s">
        <v>6921</v>
      </c>
      <c r="BA182" s="233" t="s">
        <v>6922</v>
      </c>
      <c r="BB182" s="233" t="s">
        <v>6923</v>
      </c>
      <c r="BC182" s="233" t="s">
        <v>6908</v>
      </c>
      <c r="BD182" s="233" t="s">
        <v>6924</v>
      </c>
      <c r="BE182" s="233" t="s">
        <v>6925</v>
      </c>
      <c r="BF182" s="234" t="s">
        <v>1214</v>
      </c>
      <c r="BG182" s="233" t="s">
        <v>3320</v>
      </c>
      <c r="BH182" s="233" t="s">
        <v>2043</v>
      </c>
      <c r="BI182" s="233" t="s">
        <v>2043</v>
      </c>
      <c r="BJ182" s="233" t="s">
        <v>5934</v>
      </c>
      <c r="BK182" s="233" t="s">
        <v>9276</v>
      </c>
      <c r="BL182" s="234">
        <v>400</v>
      </c>
      <c r="BM182" s="233" t="s">
        <v>5936</v>
      </c>
      <c r="BN182" s="237">
        <v>46842</v>
      </c>
      <c r="BO182" s="232">
        <v>22</v>
      </c>
      <c r="BP182" s="232">
        <v>2028</v>
      </c>
      <c r="BQ182" s="232">
        <v>900</v>
      </c>
      <c r="BR182" s="234">
        <v>900</v>
      </c>
      <c r="BS182" s="233" t="s">
        <v>5863</v>
      </c>
      <c r="BT182" s="232">
        <v>1760000</v>
      </c>
      <c r="BU182" s="234">
        <v>3285</v>
      </c>
      <c r="BV182" s="238">
        <v>0.42</v>
      </c>
      <c r="BW182" s="239" t="s">
        <v>202</v>
      </c>
      <c r="BX182" s="233" t="s">
        <v>733</v>
      </c>
      <c r="BY182" s="235"/>
      <c r="BZ182" s="232">
        <v>0.97</v>
      </c>
      <c r="CA182" s="233" t="s">
        <v>733</v>
      </c>
      <c r="CB182" s="232">
        <v>525</v>
      </c>
      <c r="CC182" s="233" t="s">
        <v>5713</v>
      </c>
      <c r="CD182" s="233" t="s">
        <v>5801</v>
      </c>
      <c r="CE182" s="233" t="s">
        <v>3320</v>
      </c>
      <c r="CF182" s="233" t="s">
        <v>1214</v>
      </c>
      <c r="CG182" s="233" t="s">
        <v>733</v>
      </c>
      <c r="CH182" s="232">
        <v>1800</v>
      </c>
      <c r="CI182" s="232">
        <v>1600</v>
      </c>
      <c r="CJ182" s="233" t="s">
        <v>9266</v>
      </c>
      <c r="CK182" s="232">
        <v>364</v>
      </c>
      <c r="CL182" s="232">
        <v>85</v>
      </c>
      <c r="CM182" s="232">
        <v>98</v>
      </c>
      <c r="CN182" s="232">
        <v>25</v>
      </c>
      <c r="CO182" s="237">
        <v>46873</v>
      </c>
      <c r="CP182" s="232">
        <v>2028</v>
      </c>
      <c r="CQ182" s="232">
        <v>0.75</v>
      </c>
      <c r="CR182" s="232">
        <v>27</v>
      </c>
      <c r="CS182" s="233" t="s">
        <v>9277</v>
      </c>
      <c r="CT182" s="232">
        <v>275000000</v>
      </c>
      <c r="CU182" s="233" t="s">
        <v>3320</v>
      </c>
      <c r="CV182" s="233" t="s">
        <v>3320</v>
      </c>
      <c r="CW182" s="233" t="s">
        <v>3320</v>
      </c>
      <c r="CX182" s="233" t="s">
        <v>3320</v>
      </c>
      <c r="CY182" s="233" t="s">
        <v>3320</v>
      </c>
      <c r="CZ182" s="233" t="s">
        <v>3320</v>
      </c>
      <c r="DA182" s="233" t="s">
        <v>3320</v>
      </c>
      <c r="DB182" s="233" t="s">
        <v>3320</v>
      </c>
      <c r="DC182" s="233" t="s">
        <v>3320</v>
      </c>
      <c r="DD182" s="233" t="s">
        <v>3320</v>
      </c>
      <c r="DE182" s="235"/>
      <c r="DF182" s="233" t="s">
        <v>3320</v>
      </c>
      <c r="DG182" s="233" t="s">
        <v>3320</v>
      </c>
      <c r="DH182" s="233" t="s">
        <v>3320</v>
      </c>
      <c r="DI182" s="233" t="s">
        <v>3320</v>
      </c>
      <c r="DJ182" s="233" t="s">
        <v>3320</v>
      </c>
      <c r="DK182" s="233" t="s">
        <v>3320</v>
      </c>
      <c r="DL182" s="235"/>
      <c r="DM182" s="233" t="s">
        <v>3320</v>
      </c>
      <c r="DN182" s="233" t="s">
        <v>3320</v>
      </c>
      <c r="DO182" s="233" t="s">
        <v>3320</v>
      </c>
      <c r="DP182" s="235"/>
      <c r="DQ182" s="233" t="s">
        <v>3320</v>
      </c>
      <c r="DR182" s="233" t="s">
        <v>3320</v>
      </c>
      <c r="DS182" s="233" t="s">
        <v>3320</v>
      </c>
      <c r="DT182" s="233" t="s">
        <v>3320</v>
      </c>
      <c r="DU182" s="233" t="s">
        <v>3320</v>
      </c>
      <c r="DV182" s="233" t="s">
        <v>3320</v>
      </c>
      <c r="DW182" s="233" t="s">
        <v>3320</v>
      </c>
      <c r="DX182" s="233" t="s">
        <v>3320</v>
      </c>
      <c r="DY182" s="233" t="s">
        <v>3320</v>
      </c>
      <c r="DZ182" s="233" t="s">
        <v>3320</v>
      </c>
      <c r="EA182" s="233" t="s">
        <v>3320</v>
      </c>
      <c r="EB182" s="233" t="s">
        <v>3320</v>
      </c>
      <c r="EC182" s="233" t="s">
        <v>3320</v>
      </c>
      <c r="ED182" s="233" t="s">
        <v>3320</v>
      </c>
      <c r="EE182" s="233" t="s">
        <v>3320</v>
      </c>
      <c r="EF182" s="233" t="s">
        <v>3320</v>
      </c>
      <c r="EG182" s="233" t="s">
        <v>3320</v>
      </c>
      <c r="EH182" s="233" t="s">
        <v>3320</v>
      </c>
      <c r="EI182" s="233" t="s">
        <v>3320</v>
      </c>
      <c r="EJ182" s="233" t="s">
        <v>3320</v>
      </c>
      <c r="EK182" s="233" t="s">
        <v>3320</v>
      </c>
      <c r="EL182" s="233" t="s">
        <v>3320</v>
      </c>
      <c r="EM182" s="233" t="s">
        <v>3320</v>
      </c>
      <c r="EN182" s="233" t="s">
        <v>3320</v>
      </c>
      <c r="EO182" s="233" t="s">
        <v>3320</v>
      </c>
      <c r="EP182" s="233" t="s">
        <v>3320</v>
      </c>
      <c r="EQ182" s="233" t="s">
        <v>3320</v>
      </c>
      <c r="ER182" s="233" t="s">
        <v>3320</v>
      </c>
      <c r="ES182" s="233" t="s">
        <v>3320</v>
      </c>
      <c r="ET182" s="233" t="s">
        <v>3320</v>
      </c>
      <c r="EU182" s="233" t="s">
        <v>3320</v>
      </c>
      <c r="EV182" s="233" t="s">
        <v>3320</v>
      </c>
      <c r="EW182" s="233" t="s">
        <v>3320</v>
      </c>
      <c r="EX182" s="233" t="s">
        <v>3320</v>
      </c>
      <c r="EY182" s="233" t="s">
        <v>3320</v>
      </c>
      <c r="EZ182" s="233" t="s">
        <v>3320</v>
      </c>
      <c r="FA182" s="233" t="s">
        <v>3320</v>
      </c>
      <c r="FB182" s="233" t="s">
        <v>3320</v>
      </c>
      <c r="FC182" s="233" t="s">
        <v>3320</v>
      </c>
      <c r="FD182" s="233" t="s">
        <v>3320</v>
      </c>
      <c r="FE182" s="233" t="s">
        <v>3320</v>
      </c>
      <c r="FF182" s="233" t="s">
        <v>3320</v>
      </c>
      <c r="FG182" s="233" t="s">
        <v>3320</v>
      </c>
      <c r="FH182" s="233" t="s">
        <v>3320</v>
      </c>
      <c r="FI182" s="233" t="s">
        <v>3320</v>
      </c>
      <c r="FJ182" s="233" t="s">
        <v>3320</v>
      </c>
      <c r="FK182" s="233" t="s">
        <v>3320</v>
      </c>
      <c r="FL182" s="233" t="s">
        <v>3320</v>
      </c>
      <c r="FM182" s="233" t="s">
        <v>3320</v>
      </c>
      <c r="FN182" s="240">
        <v>1350000000</v>
      </c>
      <c r="FO182" s="240">
        <v>1350</v>
      </c>
      <c r="FP182" s="233" t="s">
        <v>733</v>
      </c>
      <c r="FQ182" s="233" t="s">
        <v>733</v>
      </c>
      <c r="FR182" s="233" t="s">
        <v>733</v>
      </c>
      <c r="FS182" s="233" t="s">
        <v>733</v>
      </c>
      <c r="FT182" s="233" t="s">
        <v>9278</v>
      </c>
      <c r="FU182" s="233" t="s">
        <v>9279</v>
      </c>
      <c r="FV182" s="233" t="s">
        <v>9280</v>
      </c>
      <c r="FW182" s="241" t="s">
        <v>9276</v>
      </c>
      <c r="FX182" s="242">
        <v>400</v>
      </c>
      <c r="FY182" s="233" t="s">
        <v>9281</v>
      </c>
      <c r="FZ182" s="240">
        <v>1350000000</v>
      </c>
      <c r="GA182" s="240">
        <v>250000000</v>
      </c>
      <c r="GB182" s="240">
        <v>45000</v>
      </c>
      <c r="GC182" s="240">
        <v>6000</v>
      </c>
      <c r="GD182" s="233" t="s">
        <v>9282</v>
      </c>
      <c r="GE182" s="233" t="s">
        <v>733</v>
      </c>
      <c r="GF182" s="233" t="s">
        <v>733</v>
      </c>
      <c r="GG182" s="233" t="s">
        <v>9283</v>
      </c>
      <c r="GH182" s="233" t="s">
        <v>733</v>
      </c>
      <c r="GI182" s="233" t="s">
        <v>1214</v>
      </c>
      <c r="GJ182" s="233" t="s">
        <v>1214</v>
      </c>
      <c r="GK182" s="233" t="s">
        <v>733</v>
      </c>
      <c r="GL182" s="233" t="s">
        <v>733</v>
      </c>
      <c r="GM182" s="243" t="s">
        <v>5676</v>
      </c>
      <c r="GN182" s="233" t="s">
        <v>3320</v>
      </c>
      <c r="GO182" s="233" t="s">
        <v>733</v>
      </c>
      <c r="GP182" s="233" t="s">
        <v>5721</v>
      </c>
      <c r="GQ182" s="233" t="s">
        <v>1214</v>
      </c>
      <c r="GR182" s="233" t="s">
        <v>1214</v>
      </c>
      <c r="GS182" s="233" t="s">
        <v>3320</v>
      </c>
      <c r="GT182" s="233" t="s">
        <v>3320</v>
      </c>
      <c r="GU182" s="232">
        <v>0</v>
      </c>
      <c r="GV182" s="233" t="s">
        <v>1214</v>
      </c>
      <c r="GW182" s="233" t="s">
        <v>1214</v>
      </c>
      <c r="GX182" s="233" t="s">
        <v>3320</v>
      </c>
      <c r="GY182" s="233" t="s">
        <v>1214</v>
      </c>
      <c r="GZ182" s="233" t="s">
        <v>3320</v>
      </c>
      <c r="HA182" s="233" t="s">
        <v>9284</v>
      </c>
      <c r="HB182" s="233" t="s">
        <v>3320</v>
      </c>
      <c r="HC182" s="233" t="s">
        <v>3320</v>
      </c>
      <c r="HD182" s="233" t="s">
        <v>3320</v>
      </c>
      <c r="HE182" s="233" t="s">
        <v>3320</v>
      </c>
      <c r="HF182" s="233" t="s">
        <v>733</v>
      </c>
      <c r="HG182" s="233" t="s">
        <v>1214</v>
      </c>
      <c r="HH182" s="244">
        <v>46067.362291666665</v>
      </c>
      <c r="HI182" s="244">
        <v>46080.855208333334</v>
      </c>
      <c r="HJ182" s="233" t="s">
        <v>5685</v>
      </c>
      <c r="HK182" s="233" t="s">
        <v>3320</v>
      </c>
      <c r="HL182" s="233" t="s">
        <v>3320</v>
      </c>
      <c r="HM182" s="233" t="s">
        <v>3320</v>
      </c>
      <c r="HN182" s="233" t="s">
        <v>3320</v>
      </c>
      <c r="HO182" s="233" t="s">
        <v>3320</v>
      </c>
      <c r="HP182" s="233" t="s">
        <v>3320</v>
      </c>
      <c r="HQ182" s="233" t="s">
        <v>3320</v>
      </c>
      <c r="HR182" s="233" t="s">
        <v>3320</v>
      </c>
      <c r="HS182" s="233" t="s">
        <v>3320</v>
      </c>
      <c r="HT182" s="233" t="s">
        <v>3320</v>
      </c>
      <c r="HU182" s="233" t="s">
        <v>3320</v>
      </c>
      <c r="HV182" s="233" t="s">
        <v>3320</v>
      </c>
      <c r="HW182" s="233" t="s">
        <v>3320</v>
      </c>
      <c r="HX182" s="233" t="s">
        <v>3320</v>
      </c>
      <c r="HY182" s="233" t="s">
        <v>3320</v>
      </c>
      <c r="HZ182" s="233" t="s">
        <v>3320</v>
      </c>
      <c r="IA182" s="233" t="s">
        <v>3320</v>
      </c>
      <c r="IB182" s="233" t="s">
        <v>3320</v>
      </c>
      <c r="IC182" s="233" t="s">
        <v>3320</v>
      </c>
      <c r="ID182" s="233" t="s">
        <v>3320</v>
      </c>
      <c r="IE182" s="233" t="s">
        <v>3320</v>
      </c>
      <c r="IF182" s="233" t="s">
        <v>3320</v>
      </c>
      <c r="IG182" s="233" t="s">
        <v>3320</v>
      </c>
      <c r="IH182" s="233" t="s">
        <v>3320</v>
      </c>
      <c r="II182" s="233" t="s">
        <v>3320</v>
      </c>
      <c r="IJ182" s="233" t="s">
        <v>3320</v>
      </c>
      <c r="IK182" s="233" t="s">
        <v>3320</v>
      </c>
      <c r="IL182" s="233" t="s">
        <v>3320</v>
      </c>
      <c r="IM182" s="233" t="s">
        <v>3320</v>
      </c>
      <c r="IN182" s="233" t="s">
        <v>3320</v>
      </c>
      <c r="IO182" s="233" t="s">
        <v>3320</v>
      </c>
      <c r="IP182" s="233" t="s">
        <v>3320</v>
      </c>
      <c r="IQ182" s="233" t="s">
        <v>3320</v>
      </c>
      <c r="IR182" s="233" t="s">
        <v>3320</v>
      </c>
      <c r="IS182" s="233" t="s">
        <v>3320</v>
      </c>
      <c r="IT182" s="233" t="s">
        <v>3320</v>
      </c>
      <c r="IU182" s="233" t="s">
        <v>3320</v>
      </c>
      <c r="IV182" s="233" t="s">
        <v>3320</v>
      </c>
      <c r="IW182" s="233" t="s">
        <v>5773</v>
      </c>
      <c r="IX182" s="234" t="s">
        <v>5774</v>
      </c>
      <c r="IY182" s="234" t="s">
        <v>5774</v>
      </c>
      <c r="IZ182" s="233" t="s">
        <v>5775</v>
      </c>
      <c r="JA182" s="235"/>
      <c r="JB182" s="233"/>
      <c r="JC182" s="233"/>
      <c r="JD182" s="233"/>
      <c r="JE182" s="235"/>
      <c r="JF182" s="232" t="s">
        <v>3320</v>
      </c>
      <c r="JG182" s="232" t="s">
        <v>3320</v>
      </c>
      <c r="JH182" s="232" t="s">
        <v>3320</v>
      </c>
      <c r="JI182" s="232" t="s">
        <v>3320</v>
      </c>
      <c r="JJ182" s="232" t="s">
        <v>3320</v>
      </c>
      <c r="JK182" s="233" t="s">
        <v>202</v>
      </c>
      <c r="JL182" s="235"/>
      <c r="JM182" s="235"/>
      <c r="JN182" s="235"/>
      <c r="JO182" s="232">
        <v>7</v>
      </c>
      <c r="JP182" s="232">
        <v>0</v>
      </c>
      <c r="JQ182" s="233"/>
      <c r="JR182" s="233"/>
      <c r="JS182" s="233"/>
      <c r="JT182" s="233"/>
      <c r="JU182" s="233"/>
      <c r="JV182" s="233"/>
      <c r="JW182" s="233"/>
      <c r="JX182" s="233"/>
      <c r="JY182" s="233"/>
      <c r="JZ182" s="233"/>
      <c r="KA182" s="233"/>
      <c r="KB182" s="233"/>
      <c r="KC182" s="233"/>
      <c r="KD182" s="233"/>
      <c r="KE182" s="233"/>
      <c r="KF182" s="233"/>
      <c r="KG182" s="233"/>
      <c r="KH182" s="233"/>
      <c r="KI182" s="233"/>
      <c r="KJ182" s="233"/>
      <c r="KK182" s="233"/>
      <c r="KL182" s="233"/>
      <c r="KM182" s="233"/>
      <c r="KN182" s="232" t="s">
        <v>3320</v>
      </c>
      <c r="KO182" s="232" t="s">
        <v>3320</v>
      </c>
      <c r="KP182" s="232" t="s">
        <v>3320</v>
      </c>
      <c r="KQ182" s="235"/>
      <c r="KR182" s="235"/>
      <c r="KS182" s="235"/>
      <c r="KT182" s="233"/>
      <c r="KU182" s="235"/>
      <c r="KV182" s="235"/>
      <c r="KW182" s="235"/>
      <c r="KX182" s="233"/>
      <c r="KY182" s="232">
        <v>900</v>
      </c>
      <c r="KZ182" s="236">
        <v>0</v>
      </c>
      <c r="LA182" s="235"/>
      <c r="LB182" s="232">
        <v>0</v>
      </c>
      <c r="LC182" s="233"/>
      <c r="LD182" s="235"/>
      <c r="LE182" s="235"/>
      <c r="LF182" s="235"/>
    </row>
    <row r="183" spans="1:318" ht="49.5" customHeight="1" thickBot="1">
      <c r="A183" s="231" t="s">
        <v>5638</v>
      </c>
      <c r="B183" s="232">
        <v>306</v>
      </c>
      <c r="C183" s="233" t="s">
        <v>9285</v>
      </c>
      <c r="D183" s="233" t="s">
        <v>9286</v>
      </c>
      <c r="E183" s="232">
        <v>306</v>
      </c>
      <c r="F183" s="235"/>
      <c r="G183" s="233" t="s">
        <v>6907</v>
      </c>
      <c r="H183" s="233" t="s">
        <v>6908</v>
      </c>
      <c r="I183" s="234">
        <v>4</v>
      </c>
      <c r="J183" s="235"/>
      <c r="K183" s="234" t="s">
        <v>202</v>
      </c>
      <c r="L183" s="235"/>
      <c r="M183" s="234">
        <v>4</v>
      </c>
      <c r="N183" s="235"/>
      <c r="O183" s="235"/>
      <c r="P183" s="235"/>
      <c r="Q183" s="235"/>
      <c r="R183" s="234" t="s">
        <v>202</v>
      </c>
      <c r="S183" s="235"/>
      <c r="T183" s="235"/>
      <c r="U183" s="235"/>
      <c r="V183" s="233" t="s">
        <v>9287</v>
      </c>
      <c r="W183" s="233" t="s">
        <v>5643</v>
      </c>
      <c r="X183" s="232">
        <v>1</v>
      </c>
      <c r="Y183" s="232">
        <v>900</v>
      </c>
      <c r="Z183" s="236">
        <v>0</v>
      </c>
      <c r="AA183" s="236">
        <v>0</v>
      </c>
      <c r="AB183" s="232">
        <v>1</v>
      </c>
      <c r="AC183" s="233" t="s">
        <v>6910</v>
      </c>
      <c r="AD183" s="233" t="s">
        <v>6911</v>
      </c>
      <c r="AE183" s="234" t="s">
        <v>5645</v>
      </c>
      <c r="AF183" s="233" t="s">
        <v>5646</v>
      </c>
      <c r="AG183" s="234" t="s">
        <v>5645</v>
      </c>
      <c r="AH183" s="233" t="s">
        <v>6910</v>
      </c>
      <c r="AI183" s="233" t="s">
        <v>9288</v>
      </c>
      <c r="AJ183" s="233" t="s">
        <v>6913</v>
      </c>
      <c r="AK183" s="233" t="s">
        <v>5698</v>
      </c>
      <c r="AL183" s="233" t="s">
        <v>6914</v>
      </c>
      <c r="AM183" s="233" t="s">
        <v>9289</v>
      </c>
      <c r="AN183" s="233" t="s">
        <v>3320</v>
      </c>
      <c r="AO183" s="233" t="s">
        <v>6916</v>
      </c>
      <c r="AP183" s="233" t="s">
        <v>5698</v>
      </c>
      <c r="AQ183" s="233" t="s">
        <v>6917</v>
      </c>
      <c r="AR183" s="233" t="s">
        <v>6918</v>
      </c>
      <c r="AS183" s="233" t="s">
        <v>6919</v>
      </c>
      <c r="AT183" s="233" t="s">
        <v>733</v>
      </c>
      <c r="AU183" s="233" t="s">
        <v>733</v>
      </c>
      <c r="AV183" s="233" t="s">
        <v>733</v>
      </c>
      <c r="AW183" s="233" t="s">
        <v>3320</v>
      </c>
      <c r="AX183" s="233" t="s">
        <v>6920</v>
      </c>
      <c r="AY183" s="233" t="s">
        <v>733</v>
      </c>
      <c r="AZ183" s="233" t="s">
        <v>6921</v>
      </c>
      <c r="BA183" s="233" t="s">
        <v>6922</v>
      </c>
      <c r="BB183" s="233" t="s">
        <v>6923</v>
      </c>
      <c r="BC183" s="233" t="s">
        <v>6908</v>
      </c>
      <c r="BD183" s="233" t="s">
        <v>6924</v>
      </c>
      <c r="BE183" s="233" t="s">
        <v>6925</v>
      </c>
      <c r="BF183" s="234" t="s">
        <v>1214</v>
      </c>
      <c r="BG183" s="233" t="s">
        <v>3320</v>
      </c>
      <c r="BH183" s="233" t="s">
        <v>2043</v>
      </c>
      <c r="BI183" s="233" t="s">
        <v>2043</v>
      </c>
      <c r="BJ183" s="233" t="s">
        <v>5934</v>
      </c>
      <c r="BK183" s="233" t="s">
        <v>9290</v>
      </c>
      <c r="BL183" s="234">
        <v>400</v>
      </c>
      <c r="BM183" s="233" t="s">
        <v>5665</v>
      </c>
      <c r="BN183" s="237">
        <v>46827</v>
      </c>
      <c r="BO183" s="232">
        <v>22</v>
      </c>
      <c r="BP183" s="232">
        <v>2028</v>
      </c>
      <c r="BQ183" s="232">
        <v>900</v>
      </c>
      <c r="BR183" s="234">
        <v>900</v>
      </c>
      <c r="BS183" s="233" t="s">
        <v>5863</v>
      </c>
      <c r="BT183" s="232">
        <v>1760000000</v>
      </c>
      <c r="BU183" s="234">
        <v>7800</v>
      </c>
      <c r="BV183" s="238">
        <v>0.99</v>
      </c>
      <c r="BW183" s="239" t="s">
        <v>202</v>
      </c>
      <c r="BX183" s="233" t="s">
        <v>733</v>
      </c>
      <c r="BY183" s="235"/>
      <c r="BZ183" s="232">
        <v>0.8</v>
      </c>
      <c r="CA183" s="233" t="s">
        <v>733</v>
      </c>
      <c r="CB183" s="232">
        <v>525</v>
      </c>
      <c r="CC183" s="233" t="s">
        <v>5667</v>
      </c>
      <c r="CD183" s="233" t="s">
        <v>5801</v>
      </c>
      <c r="CE183" s="233" t="s">
        <v>3320</v>
      </c>
      <c r="CF183" s="233" t="s">
        <v>1214</v>
      </c>
      <c r="CG183" s="233" t="s">
        <v>1214</v>
      </c>
      <c r="CH183" s="232">
        <v>900</v>
      </c>
      <c r="CI183" s="232">
        <v>900</v>
      </c>
      <c r="CJ183" s="233" t="s">
        <v>9291</v>
      </c>
      <c r="CK183" s="232">
        <v>365</v>
      </c>
      <c r="CL183" s="232">
        <v>85</v>
      </c>
      <c r="CM183" s="232">
        <v>98</v>
      </c>
      <c r="CN183" s="232">
        <v>25</v>
      </c>
      <c r="CO183" s="237">
        <v>45838</v>
      </c>
      <c r="CP183" s="232">
        <v>2025</v>
      </c>
      <c r="CQ183" s="232">
        <v>0.5</v>
      </c>
      <c r="CR183" s="232">
        <v>95</v>
      </c>
      <c r="CS183" s="233" t="s">
        <v>9292</v>
      </c>
      <c r="CT183" s="232">
        <v>67500000</v>
      </c>
      <c r="CU183" s="233" t="s">
        <v>3320</v>
      </c>
      <c r="CV183" s="233" t="s">
        <v>3320</v>
      </c>
      <c r="CW183" s="233" t="s">
        <v>3320</v>
      </c>
      <c r="CX183" s="233" t="s">
        <v>3320</v>
      </c>
      <c r="CY183" s="233" t="s">
        <v>3320</v>
      </c>
      <c r="CZ183" s="233" t="s">
        <v>3320</v>
      </c>
      <c r="DA183" s="233" t="s">
        <v>3320</v>
      </c>
      <c r="DB183" s="233" t="s">
        <v>3320</v>
      </c>
      <c r="DC183" s="233" t="s">
        <v>3320</v>
      </c>
      <c r="DD183" s="233" t="s">
        <v>3320</v>
      </c>
      <c r="DE183" s="235"/>
      <c r="DF183" s="233" t="s">
        <v>3320</v>
      </c>
      <c r="DG183" s="233" t="s">
        <v>3320</v>
      </c>
      <c r="DH183" s="233" t="s">
        <v>3320</v>
      </c>
      <c r="DI183" s="233" t="s">
        <v>3320</v>
      </c>
      <c r="DJ183" s="233" t="s">
        <v>3320</v>
      </c>
      <c r="DK183" s="233" t="s">
        <v>3320</v>
      </c>
      <c r="DL183" s="235"/>
      <c r="DM183" s="233" t="s">
        <v>3320</v>
      </c>
      <c r="DN183" s="233" t="s">
        <v>3320</v>
      </c>
      <c r="DO183" s="233" t="s">
        <v>3320</v>
      </c>
      <c r="DP183" s="235"/>
      <c r="DQ183" s="233" t="s">
        <v>3320</v>
      </c>
      <c r="DR183" s="233" t="s">
        <v>3320</v>
      </c>
      <c r="DS183" s="233" t="s">
        <v>3320</v>
      </c>
      <c r="DT183" s="233" t="s">
        <v>3320</v>
      </c>
      <c r="DU183" s="233" t="s">
        <v>3320</v>
      </c>
      <c r="DV183" s="233" t="s">
        <v>3320</v>
      </c>
      <c r="DW183" s="233" t="s">
        <v>3320</v>
      </c>
      <c r="DX183" s="233" t="s">
        <v>3320</v>
      </c>
      <c r="DY183" s="233" t="s">
        <v>3320</v>
      </c>
      <c r="DZ183" s="233" t="s">
        <v>3320</v>
      </c>
      <c r="EA183" s="233" t="s">
        <v>3320</v>
      </c>
      <c r="EB183" s="233" t="s">
        <v>3320</v>
      </c>
      <c r="EC183" s="233" t="s">
        <v>3320</v>
      </c>
      <c r="ED183" s="233" t="s">
        <v>3320</v>
      </c>
      <c r="EE183" s="233" t="s">
        <v>3320</v>
      </c>
      <c r="EF183" s="233" t="s">
        <v>3320</v>
      </c>
      <c r="EG183" s="233" t="s">
        <v>3320</v>
      </c>
      <c r="EH183" s="233" t="s">
        <v>3320</v>
      </c>
      <c r="EI183" s="233" t="s">
        <v>3320</v>
      </c>
      <c r="EJ183" s="233" t="s">
        <v>3320</v>
      </c>
      <c r="EK183" s="233" t="s">
        <v>3320</v>
      </c>
      <c r="EL183" s="233" t="s">
        <v>3320</v>
      </c>
      <c r="EM183" s="233" t="s">
        <v>3320</v>
      </c>
      <c r="EN183" s="233" t="s">
        <v>3320</v>
      </c>
      <c r="EO183" s="233" t="s">
        <v>3320</v>
      </c>
      <c r="EP183" s="233" t="s">
        <v>3320</v>
      </c>
      <c r="EQ183" s="233" t="s">
        <v>3320</v>
      </c>
      <c r="ER183" s="233" t="s">
        <v>3320</v>
      </c>
      <c r="ES183" s="233" t="s">
        <v>3320</v>
      </c>
      <c r="ET183" s="233" t="s">
        <v>3320</v>
      </c>
      <c r="EU183" s="233" t="s">
        <v>3320</v>
      </c>
      <c r="EV183" s="233" t="s">
        <v>3320</v>
      </c>
      <c r="EW183" s="233" t="s">
        <v>3320</v>
      </c>
      <c r="EX183" s="233" t="s">
        <v>3320</v>
      </c>
      <c r="EY183" s="233" t="s">
        <v>3320</v>
      </c>
      <c r="EZ183" s="233" t="s">
        <v>3320</v>
      </c>
      <c r="FA183" s="233" t="s">
        <v>3320</v>
      </c>
      <c r="FB183" s="233" t="s">
        <v>3320</v>
      </c>
      <c r="FC183" s="233" t="s">
        <v>3320</v>
      </c>
      <c r="FD183" s="233" t="s">
        <v>3320</v>
      </c>
      <c r="FE183" s="233" t="s">
        <v>3320</v>
      </c>
      <c r="FF183" s="233" t="s">
        <v>3320</v>
      </c>
      <c r="FG183" s="233" t="s">
        <v>3320</v>
      </c>
      <c r="FH183" s="233" t="s">
        <v>3320</v>
      </c>
      <c r="FI183" s="233" t="s">
        <v>3320</v>
      </c>
      <c r="FJ183" s="233" t="s">
        <v>3320</v>
      </c>
      <c r="FK183" s="233" t="s">
        <v>3320</v>
      </c>
      <c r="FL183" s="233" t="s">
        <v>3320</v>
      </c>
      <c r="FM183" s="233" t="s">
        <v>3320</v>
      </c>
      <c r="FN183" s="240">
        <v>1350000000</v>
      </c>
      <c r="FO183" s="240">
        <v>1350</v>
      </c>
      <c r="FP183" s="233" t="s">
        <v>733</v>
      </c>
      <c r="FQ183" s="233" t="s">
        <v>733</v>
      </c>
      <c r="FR183" s="233" t="s">
        <v>733</v>
      </c>
      <c r="FS183" s="233" t="s">
        <v>733</v>
      </c>
      <c r="FT183" s="233" t="s">
        <v>9293</v>
      </c>
      <c r="FU183" s="233" t="s">
        <v>9294</v>
      </c>
      <c r="FV183" s="233" t="s">
        <v>9295</v>
      </c>
      <c r="FW183" s="241" t="s">
        <v>9290</v>
      </c>
      <c r="FX183" s="242">
        <v>400</v>
      </c>
      <c r="FY183" s="233" t="s">
        <v>9296</v>
      </c>
      <c r="FZ183" s="240">
        <v>1350000000</v>
      </c>
      <c r="GA183" s="240">
        <v>145000000</v>
      </c>
      <c r="GB183" s="240">
        <v>3750</v>
      </c>
      <c r="GC183" s="232">
        <v>190</v>
      </c>
      <c r="GD183" s="233" t="s">
        <v>9297</v>
      </c>
      <c r="GE183" s="233" t="s">
        <v>1214</v>
      </c>
      <c r="GF183" s="233" t="s">
        <v>1214</v>
      </c>
      <c r="GG183" s="233" t="s">
        <v>9298</v>
      </c>
      <c r="GH183" s="233" t="s">
        <v>733</v>
      </c>
      <c r="GI183" s="233" t="s">
        <v>733</v>
      </c>
      <c r="GJ183" s="233" t="s">
        <v>733</v>
      </c>
      <c r="GK183" s="233" t="s">
        <v>733</v>
      </c>
      <c r="GL183" s="233" t="s">
        <v>733</v>
      </c>
      <c r="GM183" s="243" t="s">
        <v>5676</v>
      </c>
      <c r="GN183" s="233" t="s">
        <v>3320</v>
      </c>
      <c r="GO183" s="233" t="s">
        <v>733</v>
      </c>
      <c r="GP183" s="233" t="s">
        <v>5721</v>
      </c>
      <c r="GQ183" s="233" t="s">
        <v>1214</v>
      </c>
      <c r="GR183" s="233" t="s">
        <v>1214</v>
      </c>
      <c r="GS183" s="233" t="s">
        <v>3320</v>
      </c>
      <c r="GT183" s="233" t="s">
        <v>3320</v>
      </c>
      <c r="GU183" s="232">
        <v>0</v>
      </c>
      <c r="GV183" s="233" t="s">
        <v>1214</v>
      </c>
      <c r="GW183" s="233" t="s">
        <v>1214</v>
      </c>
      <c r="GX183" s="233" t="s">
        <v>3320</v>
      </c>
      <c r="GY183" s="233" t="s">
        <v>1214</v>
      </c>
      <c r="GZ183" s="233" t="s">
        <v>3320</v>
      </c>
      <c r="HA183" s="233" t="s">
        <v>9299</v>
      </c>
      <c r="HB183" s="233" t="s">
        <v>3320</v>
      </c>
      <c r="HC183" s="233" t="s">
        <v>3320</v>
      </c>
      <c r="HD183" s="233" t="s">
        <v>3320</v>
      </c>
      <c r="HE183" s="233" t="s">
        <v>3320</v>
      </c>
      <c r="HF183" s="233" t="s">
        <v>733</v>
      </c>
      <c r="HG183" s="233" t="s">
        <v>1214</v>
      </c>
      <c r="HH183" s="244">
        <v>46065.497060185182</v>
      </c>
      <c r="HI183" s="244">
        <v>46080.837951388887</v>
      </c>
      <c r="HJ183" s="233" t="s">
        <v>5685</v>
      </c>
      <c r="HK183" s="233" t="s">
        <v>3320</v>
      </c>
      <c r="HL183" s="233" t="s">
        <v>3320</v>
      </c>
      <c r="HM183" s="233" t="s">
        <v>3320</v>
      </c>
      <c r="HN183" s="233" t="s">
        <v>3320</v>
      </c>
      <c r="HO183" s="233" t="s">
        <v>3320</v>
      </c>
      <c r="HP183" s="233" t="s">
        <v>3320</v>
      </c>
      <c r="HQ183" s="233" t="s">
        <v>3320</v>
      </c>
      <c r="HR183" s="233" t="s">
        <v>3320</v>
      </c>
      <c r="HS183" s="233" t="s">
        <v>3320</v>
      </c>
      <c r="HT183" s="233" t="s">
        <v>3320</v>
      </c>
      <c r="HU183" s="233" t="s">
        <v>3320</v>
      </c>
      <c r="HV183" s="233" t="s">
        <v>3320</v>
      </c>
      <c r="HW183" s="233" t="s">
        <v>3320</v>
      </c>
      <c r="HX183" s="233" t="s">
        <v>3320</v>
      </c>
      <c r="HY183" s="233" t="s">
        <v>3320</v>
      </c>
      <c r="HZ183" s="233" t="s">
        <v>3320</v>
      </c>
      <c r="IA183" s="233" t="s">
        <v>3320</v>
      </c>
      <c r="IB183" s="233" t="s">
        <v>3320</v>
      </c>
      <c r="IC183" s="233" t="s">
        <v>3320</v>
      </c>
      <c r="ID183" s="233" t="s">
        <v>3320</v>
      </c>
      <c r="IE183" s="233" t="s">
        <v>3320</v>
      </c>
      <c r="IF183" s="233" t="s">
        <v>3320</v>
      </c>
      <c r="IG183" s="233" t="s">
        <v>3320</v>
      </c>
      <c r="IH183" s="233" t="s">
        <v>3320</v>
      </c>
      <c r="II183" s="233" t="s">
        <v>3320</v>
      </c>
      <c r="IJ183" s="233" t="s">
        <v>3320</v>
      </c>
      <c r="IK183" s="233" t="s">
        <v>3320</v>
      </c>
      <c r="IL183" s="233" t="s">
        <v>3320</v>
      </c>
      <c r="IM183" s="233" t="s">
        <v>3320</v>
      </c>
      <c r="IN183" s="233" t="s">
        <v>3320</v>
      </c>
      <c r="IO183" s="233" t="s">
        <v>3320</v>
      </c>
      <c r="IP183" s="233" t="s">
        <v>3320</v>
      </c>
      <c r="IQ183" s="233" t="s">
        <v>3320</v>
      </c>
      <c r="IR183" s="233" t="s">
        <v>3320</v>
      </c>
      <c r="IS183" s="233" t="s">
        <v>3320</v>
      </c>
      <c r="IT183" s="233" t="s">
        <v>3320</v>
      </c>
      <c r="IU183" s="233" t="s">
        <v>3320</v>
      </c>
      <c r="IV183" s="233" t="s">
        <v>3320</v>
      </c>
      <c r="IW183" s="233" t="s">
        <v>5773</v>
      </c>
      <c r="IX183" s="234" t="s">
        <v>5774</v>
      </c>
      <c r="IY183" s="234" t="s">
        <v>5774</v>
      </c>
      <c r="IZ183" s="233" t="s">
        <v>5775</v>
      </c>
      <c r="JA183" s="235"/>
      <c r="JB183" s="233"/>
      <c r="JC183" s="233"/>
      <c r="JD183" s="233"/>
      <c r="JE183" s="235"/>
      <c r="JF183" s="232" t="s">
        <v>3320</v>
      </c>
      <c r="JG183" s="232" t="s">
        <v>3320</v>
      </c>
      <c r="JH183" s="232" t="s">
        <v>3320</v>
      </c>
      <c r="JI183" s="232" t="s">
        <v>3320</v>
      </c>
      <c r="JJ183" s="232" t="s">
        <v>3320</v>
      </c>
      <c r="JK183" s="233" t="s">
        <v>202</v>
      </c>
      <c r="JL183" s="235"/>
      <c r="JM183" s="235"/>
      <c r="JN183" s="235"/>
      <c r="JO183" s="232">
        <v>7</v>
      </c>
      <c r="JP183" s="232">
        <v>0</v>
      </c>
      <c r="JQ183" s="233"/>
      <c r="JR183" s="233"/>
      <c r="JS183" s="233"/>
      <c r="JT183" s="233"/>
      <c r="JU183" s="233"/>
      <c r="JV183" s="233"/>
      <c r="JW183" s="233"/>
      <c r="JX183" s="233"/>
      <c r="JY183" s="233"/>
      <c r="JZ183" s="233"/>
      <c r="KA183" s="233"/>
      <c r="KB183" s="233"/>
      <c r="KC183" s="233"/>
      <c r="KD183" s="233"/>
      <c r="KE183" s="233"/>
      <c r="KF183" s="233"/>
      <c r="KG183" s="233"/>
      <c r="KH183" s="233"/>
      <c r="KI183" s="233"/>
      <c r="KJ183" s="233"/>
      <c r="KK183" s="233"/>
      <c r="KL183" s="233"/>
      <c r="KM183" s="233"/>
      <c r="KN183" s="232" t="s">
        <v>3320</v>
      </c>
      <c r="KO183" s="232" t="s">
        <v>3320</v>
      </c>
      <c r="KP183" s="232" t="s">
        <v>3320</v>
      </c>
      <c r="KQ183" s="235"/>
      <c r="KR183" s="235"/>
      <c r="KS183" s="235"/>
      <c r="KT183" s="233"/>
      <c r="KU183" s="235"/>
      <c r="KV183" s="235"/>
      <c r="KW183" s="235"/>
      <c r="KX183" s="233"/>
      <c r="KY183" s="232">
        <v>900</v>
      </c>
      <c r="KZ183" s="236">
        <v>0</v>
      </c>
      <c r="LA183" s="235"/>
      <c r="LB183" s="232">
        <v>0</v>
      </c>
      <c r="LC183" s="233"/>
      <c r="LD183" s="235"/>
      <c r="LE183" s="235"/>
      <c r="LF183" s="235"/>
    </row>
    <row r="184" spans="1:318" ht="49.5" customHeight="1" thickBot="1">
      <c r="A184" s="231" t="s">
        <v>5638</v>
      </c>
      <c r="B184" s="232">
        <v>859</v>
      </c>
      <c r="C184" s="233" t="s">
        <v>9300</v>
      </c>
      <c r="D184" s="233" t="s">
        <v>9301</v>
      </c>
      <c r="E184" s="232">
        <v>859</v>
      </c>
      <c r="F184" s="235"/>
      <c r="G184" s="233" t="s">
        <v>9302</v>
      </c>
      <c r="H184" s="233" t="s">
        <v>9303</v>
      </c>
      <c r="I184" s="234">
        <v>4</v>
      </c>
      <c r="J184" s="235"/>
      <c r="K184" s="234" t="s">
        <v>202</v>
      </c>
      <c r="L184" s="235"/>
      <c r="M184" s="234">
        <v>4</v>
      </c>
      <c r="N184" s="235"/>
      <c r="O184" s="235"/>
      <c r="P184" s="235"/>
      <c r="Q184" s="235"/>
      <c r="R184" s="234" t="s">
        <v>202</v>
      </c>
      <c r="S184" s="235"/>
      <c r="T184" s="235"/>
      <c r="U184" s="235"/>
      <c r="V184" s="233" t="s">
        <v>9304</v>
      </c>
      <c r="W184" s="233" t="s">
        <v>6342</v>
      </c>
      <c r="X184" s="232">
        <v>1.5</v>
      </c>
      <c r="Y184" s="232">
        <v>150</v>
      </c>
      <c r="Z184" s="236">
        <v>0</v>
      </c>
      <c r="AA184" s="236">
        <v>0</v>
      </c>
      <c r="AB184" s="232">
        <v>1</v>
      </c>
      <c r="AC184" s="233" t="s">
        <v>9305</v>
      </c>
      <c r="AD184" s="233" t="s">
        <v>9306</v>
      </c>
      <c r="AE184" s="234" t="s">
        <v>5645</v>
      </c>
      <c r="AF184" s="233" t="s">
        <v>5693</v>
      </c>
      <c r="AG184" s="234" t="s">
        <v>5645</v>
      </c>
      <c r="AH184" s="231" t="s">
        <v>9305</v>
      </c>
      <c r="AI184" s="233" t="s">
        <v>5698</v>
      </c>
      <c r="AJ184" s="233" t="s">
        <v>5698</v>
      </c>
      <c r="AK184" s="233" t="s">
        <v>5698</v>
      </c>
      <c r="AL184" s="233" t="s">
        <v>9307</v>
      </c>
      <c r="AM184" s="233" t="s">
        <v>9308</v>
      </c>
      <c r="AN184" s="233" t="s">
        <v>3320</v>
      </c>
      <c r="AO184" s="233" t="s">
        <v>9309</v>
      </c>
      <c r="AP184" s="233" t="s">
        <v>5698</v>
      </c>
      <c r="AQ184" s="233" t="s">
        <v>9310</v>
      </c>
      <c r="AR184" s="233" t="s">
        <v>9311</v>
      </c>
      <c r="AS184" s="233" t="s">
        <v>9312</v>
      </c>
      <c r="AT184" s="233" t="s">
        <v>733</v>
      </c>
      <c r="AU184" s="233" t="s">
        <v>733</v>
      </c>
      <c r="AV184" s="233" t="s">
        <v>733</v>
      </c>
      <c r="AW184" s="233" t="s">
        <v>3320</v>
      </c>
      <c r="AX184" s="233" t="s">
        <v>9313</v>
      </c>
      <c r="AY184" s="233" t="s">
        <v>733</v>
      </c>
      <c r="AZ184" s="233" t="s">
        <v>9314</v>
      </c>
      <c r="BA184" s="233" t="s">
        <v>9315</v>
      </c>
      <c r="BB184" s="233" t="s">
        <v>9316</v>
      </c>
      <c r="BC184" s="233" t="s">
        <v>9317</v>
      </c>
      <c r="BD184" s="233" t="s">
        <v>9318</v>
      </c>
      <c r="BE184" s="233" t="s">
        <v>9319</v>
      </c>
      <c r="BF184" s="234" t="s">
        <v>1214</v>
      </c>
      <c r="BG184" s="233" t="s">
        <v>3320</v>
      </c>
      <c r="BH184" s="233" t="s">
        <v>5663</v>
      </c>
      <c r="BI184" s="233" t="s">
        <v>5663</v>
      </c>
      <c r="BJ184" s="233" t="s">
        <v>6324</v>
      </c>
      <c r="BK184" s="233" t="s">
        <v>9320</v>
      </c>
      <c r="BL184" s="234">
        <v>115</v>
      </c>
      <c r="BM184" s="233" t="s">
        <v>5665</v>
      </c>
      <c r="BN184" s="237">
        <v>46693</v>
      </c>
      <c r="BO184" s="232">
        <v>10</v>
      </c>
      <c r="BP184" s="232">
        <v>2027</v>
      </c>
      <c r="BQ184" s="232">
        <v>100</v>
      </c>
      <c r="BR184" s="234">
        <v>100</v>
      </c>
      <c r="BS184" s="233" t="s">
        <v>5863</v>
      </c>
      <c r="BT184" s="232">
        <v>5</v>
      </c>
      <c r="BU184" s="234">
        <v>228.8</v>
      </c>
      <c r="BV184" s="238">
        <v>0.26</v>
      </c>
      <c r="BW184" s="239" t="s">
        <v>202</v>
      </c>
      <c r="BX184" s="233" t="s">
        <v>733</v>
      </c>
      <c r="BY184" s="235"/>
      <c r="BZ184" s="233" t="s">
        <v>3320</v>
      </c>
      <c r="CA184" s="233" t="s">
        <v>3320</v>
      </c>
      <c r="CB184" s="233" t="s">
        <v>3320</v>
      </c>
      <c r="CC184" s="233" t="s">
        <v>3320</v>
      </c>
      <c r="CD184" s="233" t="s">
        <v>3320</v>
      </c>
      <c r="CE184" s="233" t="s">
        <v>3320</v>
      </c>
      <c r="CF184" s="233" t="s">
        <v>3320</v>
      </c>
      <c r="CG184" s="233" t="s">
        <v>3320</v>
      </c>
      <c r="CH184" s="233" t="s">
        <v>3320</v>
      </c>
      <c r="CI184" s="233" t="s">
        <v>3320</v>
      </c>
      <c r="CJ184" s="235"/>
      <c r="CK184" s="233" t="s">
        <v>3320</v>
      </c>
      <c r="CL184" s="233" t="s">
        <v>3320</v>
      </c>
      <c r="CM184" s="233" t="s">
        <v>3320</v>
      </c>
      <c r="CN184" s="233" t="s">
        <v>3320</v>
      </c>
      <c r="CO184" s="233" t="s">
        <v>3320</v>
      </c>
      <c r="CP184" s="235"/>
      <c r="CQ184" s="233" t="s">
        <v>3320</v>
      </c>
      <c r="CR184" s="233" t="s">
        <v>3320</v>
      </c>
      <c r="CS184" s="233" t="s">
        <v>3320</v>
      </c>
      <c r="CT184" s="233" t="s">
        <v>3320</v>
      </c>
      <c r="CU184" s="233" t="s">
        <v>3320</v>
      </c>
      <c r="CV184" s="233" t="s">
        <v>3320</v>
      </c>
      <c r="CW184" s="233" t="s">
        <v>3320</v>
      </c>
      <c r="CX184" s="233" t="s">
        <v>3320</v>
      </c>
      <c r="CY184" s="233" t="s">
        <v>3320</v>
      </c>
      <c r="CZ184" s="233" t="s">
        <v>3320</v>
      </c>
      <c r="DA184" s="233" t="s">
        <v>3320</v>
      </c>
      <c r="DB184" s="233" t="s">
        <v>3320</v>
      </c>
      <c r="DC184" s="233" t="s">
        <v>3320</v>
      </c>
      <c r="DD184" s="233" t="s">
        <v>3320</v>
      </c>
      <c r="DE184" s="235"/>
      <c r="DF184" s="233" t="s">
        <v>3320</v>
      </c>
      <c r="DG184" s="233" t="s">
        <v>3320</v>
      </c>
      <c r="DH184" s="233" t="s">
        <v>3320</v>
      </c>
      <c r="DI184" s="233" t="s">
        <v>3320</v>
      </c>
      <c r="DJ184" s="233" t="s">
        <v>3320</v>
      </c>
      <c r="DK184" s="233" t="s">
        <v>3320</v>
      </c>
      <c r="DL184" s="235"/>
      <c r="DM184" s="233" t="s">
        <v>3320</v>
      </c>
      <c r="DN184" s="233" t="s">
        <v>3320</v>
      </c>
      <c r="DO184" s="233" t="s">
        <v>3320</v>
      </c>
      <c r="DP184" s="235"/>
      <c r="DQ184" s="233" t="s">
        <v>3320</v>
      </c>
      <c r="DR184" s="233" t="s">
        <v>3320</v>
      </c>
      <c r="DS184" s="233" t="s">
        <v>3320</v>
      </c>
      <c r="DT184" s="233" t="s">
        <v>3320</v>
      </c>
      <c r="DU184" s="233" t="s">
        <v>3320</v>
      </c>
      <c r="DV184" s="233" t="s">
        <v>3320</v>
      </c>
      <c r="DW184" s="233" t="s">
        <v>3320</v>
      </c>
      <c r="DX184" s="233" t="s">
        <v>9321</v>
      </c>
      <c r="DY184" s="233" t="s">
        <v>6362</v>
      </c>
      <c r="DZ184" s="233" t="s">
        <v>9322</v>
      </c>
      <c r="EA184" s="233" t="s">
        <v>9323</v>
      </c>
      <c r="EB184" s="233" t="s">
        <v>9324</v>
      </c>
      <c r="EC184" s="233" t="s">
        <v>9325</v>
      </c>
      <c r="ED184" s="233" t="s">
        <v>733</v>
      </c>
      <c r="EE184" s="233" t="s">
        <v>733</v>
      </c>
      <c r="EF184" s="233" t="s">
        <v>9326</v>
      </c>
      <c r="EG184" s="232">
        <v>400</v>
      </c>
      <c r="EH184" s="232">
        <v>0.1</v>
      </c>
      <c r="EI184" s="233" t="s">
        <v>9327</v>
      </c>
      <c r="EJ184" s="233" t="s">
        <v>6369</v>
      </c>
      <c r="EK184" s="233" t="s">
        <v>9328</v>
      </c>
      <c r="EL184" s="233" t="s">
        <v>9329</v>
      </c>
      <c r="EM184" s="233" t="s">
        <v>9330</v>
      </c>
      <c r="EN184" s="233" t="s">
        <v>9331</v>
      </c>
      <c r="EO184" s="233" t="s">
        <v>9332</v>
      </c>
      <c r="EP184" s="233" t="s">
        <v>3320</v>
      </c>
      <c r="EQ184" s="233" t="s">
        <v>3320</v>
      </c>
      <c r="ER184" s="233" t="s">
        <v>3320</v>
      </c>
      <c r="ES184" s="233" t="s">
        <v>3320</v>
      </c>
      <c r="ET184" s="233" t="s">
        <v>3320</v>
      </c>
      <c r="EU184" s="233" t="s">
        <v>3320</v>
      </c>
      <c r="EV184" s="233" t="s">
        <v>3320</v>
      </c>
      <c r="EW184" s="233" t="s">
        <v>3320</v>
      </c>
      <c r="EX184" s="233" t="s">
        <v>3320</v>
      </c>
      <c r="EY184" s="233" t="s">
        <v>3320</v>
      </c>
      <c r="EZ184" s="233" t="s">
        <v>3320</v>
      </c>
      <c r="FA184" s="233" t="s">
        <v>3320</v>
      </c>
      <c r="FB184" s="233" t="s">
        <v>3320</v>
      </c>
      <c r="FC184" s="233" t="s">
        <v>3320</v>
      </c>
      <c r="FD184" s="233" t="s">
        <v>3320</v>
      </c>
      <c r="FE184" s="233" t="s">
        <v>3320</v>
      </c>
      <c r="FF184" s="233" t="s">
        <v>3320</v>
      </c>
      <c r="FG184" s="233" t="s">
        <v>3320</v>
      </c>
      <c r="FH184" s="233" t="s">
        <v>3320</v>
      </c>
      <c r="FI184" s="233" t="s">
        <v>3320</v>
      </c>
      <c r="FJ184" s="233" t="s">
        <v>3320</v>
      </c>
      <c r="FK184" s="233" t="s">
        <v>3320</v>
      </c>
      <c r="FL184" s="233" t="s">
        <v>3320</v>
      </c>
      <c r="FM184" s="233" t="s">
        <v>3320</v>
      </c>
      <c r="FN184" s="240">
        <v>140000000</v>
      </c>
      <c r="FO184" s="232">
        <v>140</v>
      </c>
      <c r="FP184" s="233" t="s">
        <v>733</v>
      </c>
      <c r="FQ184" s="233" t="s">
        <v>733</v>
      </c>
      <c r="FR184" s="233" t="s">
        <v>733</v>
      </c>
      <c r="FS184" s="233" t="s">
        <v>733</v>
      </c>
      <c r="FT184" s="233" t="s">
        <v>137</v>
      </c>
      <c r="FU184" s="233" t="s">
        <v>9333</v>
      </c>
      <c r="FV184" s="233" t="s">
        <v>9334</v>
      </c>
      <c r="FW184" s="241" t="s">
        <v>9320</v>
      </c>
      <c r="FX184" s="242">
        <v>115</v>
      </c>
      <c r="FY184" s="233" t="s">
        <v>9335</v>
      </c>
      <c r="FZ184" s="240">
        <v>146700000</v>
      </c>
      <c r="GA184" s="240">
        <v>140000000</v>
      </c>
      <c r="GB184" s="240">
        <v>8000</v>
      </c>
      <c r="GC184" s="240">
        <v>1500</v>
      </c>
      <c r="GD184" s="233" t="s">
        <v>9336</v>
      </c>
      <c r="GE184" s="233" t="s">
        <v>733</v>
      </c>
      <c r="GF184" s="233" t="s">
        <v>733</v>
      </c>
      <c r="GG184" s="233" t="s">
        <v>9337</v>
      </c>
      <c r="GH184" s="233" t="s">
        <v>733</v>
      </c>
      <c r="GI184" s="233" t="s">
        <v>733</v>
      </c>
      <c r="GJ184" s="233" t="s">
        <v>733</v>
      </c>
      <c r="GK184" s="233" t="s">
        <v>733</v>
      </c>
      <c r="GL184" s="233" t="s">
        <v>733</v>
      </c>
      <c r="GM184" s="243" t="s">
        <v>5676</v>
      </c>
      <c r="GN184" s="233" t="s">
        <v>3320</v>
      </c>
      <c r="GO184" s="233" t="s">
        <v>733</v>
      </c>
      <c r="GP184" s="233" t="s">
        <v>5721</v>
      </c>
      <c r="GQ184" s="233" t="s">
        <v>1214</v>
      </c>
      <c r="GR184" s="233" t="s">
        <v>1214</v>
      </c>
      <c r="GS184" s="233" t="s">
        <v>3320</v>
      </c>
      <c r="GT184" s="233" t="s">
        <v>3320</v>
      </c>
      <c r="GU184" s="232">
        <v>0</v>
      </c>
      <c r="GV184" s="233" t="s">
        <v>1214</v>
      </c>
      <c r="GW184" s="233" t="s">
        <v>1214</v>
      </c>
      <c r="GX184" s="233" t="s">
        <v>3320</v>
      </c>
      <c r="GY184" s="233" t="s">
        <v>1214</v>
      </c>
      <c r="GZ184" s="233" t="s">
        <v>3320</v>
      </c>
      <c r="HA184" s="233" t="s">
        <v>3320</v>
      </c>
      <c r="HB184" s="233" t="s">
        <v>3320</v>
      </c>
      <c r="HC184" s="233" t="s">
        <v>3320</v>
      </c>
      <c r="HD184" s="233" t="s">
        <v>3320</v>
      </c>
      <c r="HE184" s="233" t="s">
        <v>3320</v>
      </c>
      <c r="HF184" s="233" t="s">
        <v>1214</v>
      </c>
      <c r="HG184" s="233" t="s">
        <v>1214</v>
      </c>
      <c r="HH184" s="244">
        <v>46079.955659722225</v>
      </c>
      <c r="HI184" s="244">
        <v>46083.779687499999</v>
      </c>
      <c r="HJ184" s="233" t="s">
        <v>5685</v>
      </c>
      <c r="HK184" s="233" t="s">
        <v>3320</v>
      </c>
      <c r="HL184" s="233" t="s">
        <v>3320</v>
      </c>
      <c r="HM184" s="233" t="s">
        <v>3320</v>
      </c>
      <c r="HN184" s="233" t="s">
        <v>3320</v>
      </c>
      <c r="HO184" s="233" t="s">
        <v>3320</v>
      </c>
      <c r="HP184" s="233" t="s">
        <v>3320</v>
      </c>
      <c r="HQ184" s="233" t="s">
        <v>3320</v>
      </c>
      <c r="HR184" s="233" t="s">
        <v>3320</v>
      </c>
      <c r="HS184" s="233" t="s">
        <v>3320</v>
      </c>
      <c r="HT184" s="233" t="s">
        <v>3320</v>
      </c>
      <c r="HU184" s="233" t="s">
        <v>3320</v>
      </c>
      <c r="HV184" s="233" t="s">
        <v>3320</v>
      </c>
      <c r="HW184" s="233" t="s">
        <v>3320</v>
      </c>
      <c r="HX184" s="233" t="s">
        <v>3320</v>
      </c>
      <c r="HY184" s="233" t="s">
        <v>3320</v>
      </c>
      <c r="HZ184" s="233" t="s">
        <v>3320</v>
      </c>
      <c r="IA184" s="233" t="s">
        <v>3320</v>
      </c>
      <c r="IB184" s="233" t="s">
        <v>3320</v>
      </c>
      <c r="IC184" s="233" t="s">
        <v>3320</v>
      </c>
      <c r="ID184" s="233" t="s">
        <v>3320</v>
      </c>
      <c r="IE184" s="233" t="s">
        <v>3320</v>
      </c>
      <c r="IF184" s="233" t="s">
        <v>3320</v>
      </c>
      <c r="IG184" s="233" t="s">
        <v>3320</v>
      </c>
      <c r="IH184" s="233" t="s">
        <v>3320</v>
      </c>
      <c r="II184" s="233" t="s">
        <v>3320</v>
      </c>
      <c r="IJ184" s="233" t="s">
        <v>3320</v>
      </c>
      <c r="IK184" s="233" t="s">
        <v>3320</v>
      </c>
      <c r="IL184" s="233" t="s">
        <v>3320</v>
      </c>
      <c r="IM184" s="233" t="s">
        <v>3320</v>
      </c>
      <c r="IN184" s="233" t="s">
        <v>3320</v>
      </c>
      <c r="IO184" s="233" t="s">
        <v>3320</v>
      </c>
      <c r="IP184" s="233" t="s">
        <v>3320</v>
      </c>
      <c r="IQ184" s="233" t="s">
        <v>3320</v>
      </c>
      <c r="IR184" s="233" t="s">
        <v>3320</v>
      </c>
      <c r="IS184" s="233" t="s">
        <v>3320</v>
      </c>
      <c r="IT184" s="233" t="s">
        <v>3320</v>
      </c>
      <c r="IU184" s="233" t="s">
        <v>3320</v>
      </c>
      <c r="IV184" s="233" t="s">
        <v>3320</v>
      </c>
      <c r="IW184" s="235"/>
      <c r="IX184" s="235"/>
      <c r="IY184" s="235"/>
      <c r="IZ184" s="235"/>
      <c r="JA184" s="235"/>
      <c r="JB184" s="233"/>
      <c r="JC184" s="233"/>
      <c r="JD184" s="233"/>
      <c r="JE184" s="235"/>
      <c r="JF184" s="232" t="s">
        <v>3320</v>
      </c>
      <c r="JG184" s="232" t="s">
        <v>3320</v>
      </c>
      <c r="JH184" s="232" t="s">
        <v>3320</v>
      </c>
      <c r="JI184" s="232" t="s">
        <v>3320</v>
      </c>
      <c r="JJ184" s="232" t="s">
        <v>3320</v>
      </c>
      <c r="JK184" s="233" t="s">
        <v>202</v>
      </c>
      <c r="JL184" s="233" t="s">
        <v>910</v>
      </c>
      <c r="JM184" s="235"/>
      <c r="JN184" s="235"/>
      <c r="JO184" s="232">
        <v>7</v>
      </c>
      <c r="JP184" s="232">
        <v>0</v>
      </c>
      <c r="JQ184" s="233"/>
      <c r="JR184" s="233"/>
      <c r="JS184" s="233"/>
      <c r="JT184" s="233"/>
      <c r="JU184" s="233"/>
      <c r="JV184" s="233"/>
      <c r="JW184" s="233"/>
      <c r="JX184" s="233"/>
      <c r="JY184" s="233"/>
      <c r="JZ184" s="233"/>
      <c r="KA184" s="233"/>
      <c r="KB184" s="233"/>
      <c r="KC184" s="233"/>
      <c r="KD184" s="233"/>
      <c r="KE184" s="233"/>
      <c r="KF184" s="233"/>
      <c r="KG184" s="233"/>
      <c r="KH184" s="233"/>
      <c r="KI184" s="233"/>
      <c r="KJ184" s="233"/>
      <c r="KK184" s="233"/>
      <c r="KL184" s="233"/>
      <c r="KM184" s="233"/>
      <c r="KN184" s="232" t="s">
        <v>3320</v>
      </c>
      <c r="KO184" s="232" t="s">
        <v>3320</v>
      </c>
      <c r="KP184" s="232" t="s">
        <v>3320</v>
      </c>
      <c r="KQ184" s="235"/>
      <c r="KR184" s="235"/>
      <c r="KS184" s="235"/>
      <c r="KT184" s="233"/>
      <c r="KU184" s="235"/>
      <c r="KV184" s="235"/>
      <c r="KW184" s="235"/>
      <c r="KX184" s="233"/>
      <c r="KY184" s="232">
        <v>150</v>
      </c>
      <c r="KZ184" s="236">
        <v>0</v>
      </c>
      <c r="LA184" s="235"/>
      <c r="LB184" s="232">
        <v>0</v>
      </c>
      <c r="LC184" s="233"/>
      <c r="LD184" s="235"/>
      <c r="LE184" s="235"/>
      <c r="LF184" s="235"/>
    </row>
    <row r="185" spans="1:318" ht="49.5" customHeight="1" thickBot="1">
      <c r="A185" s="231" t="s">
        <v>5638</v>
      </c>
      <c r="B185" s="232">
        <v>984</v>
      </c>
      <c r="C185" s="233" t="s">
        <v>9338</v>
      </c>
      <c r="D185" s="233" t="s">
        <v>9339</v>
      </c>
      <c r="E185" s="232">
        <v>984</v>
      </c>
      <c r="F185" s="235"/>
      <c r="G185" s="233" t="s">
        <v>633</v>
      </c>
      <c r="H185" s="233" t="s">
        <v>9340</v>
      </c>
      <c r="I185" s="234">
        <v>4</v>
      </c>
      <c r="J185" s="235"/>
      <c r="K185" s="234" t="s">
        <v>202</v>
      </c>
      <c r="L185" s="235"/>
      <c r="M185" s="234">
        <v>4</v>
      </c>
      <c r="N185" s="235"/>
      <c r="O185" s="235"/>
      <c r="P185" s="235"/>
      <c r="Q185" s="235"/>
      <c r="R185" s="234" t="s">
        <v>202</v>
      </c>
      <c r="S185" s="235"/>
      <c r="T185" s="235"/>
      <c r="U185" s="235"/>
      <c r="V185" s="233" t="s">
        <v>9341</v>
      </c>
      <c r="W185" s="233" t="s">
        <v>5643</v>
      </c>
      <c r="X185" s="232">
        <v>1</v>
      </c>
      <c r="Y185" s="232">
        <v>600</v>
      </c>
      <c r="Z185" s="236">
        <v>0</v>
      </c>
      <c r="AA185" s="236">
        <v>0</v>
      </c>
      <c r="AB185" s="232">
        <v>1</v>
      </c>
      <c r="AC185" s="233" t="s">
        <v>631</v>
      </c>
      <c r="AD185" s="233" t="s">
        <v>9342</v>
      </c>
      <c r="AE185" s="234" t="s">
        <v>5645</v>
      </c>
      <c r="AF185" s="233" t="s">
        <v>5646</v>
      </c>
      <c r="AG185" s="234" t="s">
        <v>5645</v>
      </c>
      <c r="AH185" s="233" t="s">
        <v>631</v>
      </c>
      <c r="AI185" s="233" t="s">
        <v>313</v>
      </c>
      <c r="AJ185" s="233" t="s">
        <v>9343</v>
      </c>
      <c r="AK185" s="233" t="s">
        <v>9344</v>
      </c>
      <c r="AL185" s="233" t="s">
        <v>9345</v>
      </c>
      <c r="AM185" s="233" t="s">
        <v>9346</v>
      </c>
      <c r="AN185" s="233" t="s">
        <v>3320</v>
      </c>
      <c r="AO185" s="233" t="s">
        <v>9347</v>
      </c>
      <c r="AP185" s="233" t="s">
        <v>9348</v>
      </c>
      <c r="AQ185" s="233" t="s">
        <v>9349</v>
      </c>
      <c r="AR185" s="233" t="s">
        <v>9350</v>
      </c>
      <c r="AS185" s="233" t="s">
        <v>9351</v>
      </c>
      <c r="AT185" s="233" t="s">
        <v>733</v>
      </c>
      <c r="AU185" s="233" t="s">
        <v>733</v>
      </c>
      <c r="AV185" s="233" t="s">
        <v>733</v>
      </c>
      <c r="AW185" s="233" t="s">
        <v>3320</v>
      </c>
      <c r="AX185" s="233" t="s">
        <v>9352</v>
      </c>
      <c r="AY185" s="233" t="s">
        <v>733</v>
      </c>
      <c r="AZ185" s="233" t="s">
        <v>9353</v>
      </c>
      <c r="BA185" s="233" t="s">
        <v>9354</v>
      </c>
      <c r="BB185" s="233" t="s">
        <v>6193</v>
      </c>
      <c r="BC185" s="233" t="s">
        <v>9355</v>
      </c>
      <c r="BD185" s="233" t="s">
        <v>9356</v>
      </c>
      <c r="BE185" s="233" t="s">
        <v>9357</v>
      </c>
      <c r="BF185" s="234" t="s">
        <v>1214</v>
      </c>
      <c r="BG185" s="233" t="s">
        <v>3320</v>
      </c>
      <c r="BH185" s="233" t="s">
        <v>5955</v>
      </c>
      <c r="BI185" s="233" t="s">
        <v>5955</v>
      </c>
      <c r="BJ185" s="233" t="s">
        <v>3596</v>
      </c>
      <c r="BK185" s="233" t="s">
        <v>9358</v>
      </c>
      <c r="BL185" s="234">
        <v>230</v>
      </c>
      <c r="BM185" s="233" t="s">
        <v>5712</v>
      </c>
      <c r="BN185" s="237">
        <v>47118</v>
      </c>
      <c r="BO185" s="232">
        <v>24</v>
      </c>
      <c r="BP185" s="232">
        <v>2028</v>
      </c>
      <c r="BQ185" s="232">
        <v>600</v>
      </c>
      <c r="BR185" s="234">
        <v>600</v>
      </c>
      <c r="BS185" s="233" t="s">
        <v>5666</v>
      </c>
      <c r="BT185" s="232">
        <v>158</v>
      </c>
      <c r="BU185" s="234">
        <v>1927.7</v>
      </c>
      <c r="BV185" s="238">
        <v>0.37</v>
      </c>
      <c r="BW185" s="239" t="s">
        <v>202</v>
      </c>
      <c r="BX185" s="233" t="s">
        <v>733</v>
      </c>
      <c r="BY185" s="235"/>
      <c r="BZ185" s="232">
        <v>36.700000000000003</v>
      </c>
      <c r="CA185" s="233" t="s">
        <v>1214</v>
      </c>
      <c r="CB185" s="232">
        <v>650</v>
      </c>
      <c r="CC185" s="233" t="s">
        <v>5800</v>
      </c>
      <c r="CD185" s="233" t="s">
        <v>5801</v>
      </c>
      <c r="CE185" s="233" t="s">
        <v>3320</v>
      </c>
      <c r="CF185" s="233" t="s">
        <v>733</v>
      </c>
      <c r="CG185" s="233" t="s">
        <v>733</v>
      </c>
      <c r="CH185" s="232">
        <v>2378</v>
      </c>
      <c r="CI185" s="232">
        <v>2282</v>
      </c>
      <c r="CJ185" s="233" t="s">
        <v>7777</v>
      </c>
      <c r="CK185" s="232">
        <v>365</v>
      </c>
      <c r="CL185" s="232">
        <v>88</v>
      </c>
      <c r="CM185" s="232">
        <v>99</v>
      </c>
      <c r="CN185" s="232">
        <v>40</v>
      </c>
      <c r="CO185" s="237">
        <v>46387</v>
      </c>
      <c r="CP185" s="232">
        <v>2026</v>
      </c>
      <c r="CQ185" s="232">
        <v>0.38</v>
      </c>
      <c r="CR185" s="232">
        <v>8</v>
      </c>
      <c r="CS185" s="233" t="s">
        <v>9359</v>
      </c>
      <c r="CT185" s="232">
        <v>9000000</v>
      </c>
      <c r="CU185" s="233" t="s">
        <v>3320</v>
      </c>
      <c r="CV185" s="233" t="s">
        <v>3320</v>
      </c>
      <c r="CW185" s="233" t="s">
        <v>3320</v>
      </c>
      <c r="CX185" s="233" t="s">
        <v>3320</v>
      </c>
      <c r="CY185" s="233" t="s">
        <v>3320</v>
      </c>
      <c r="CZ185" s="233" t="s">
        <v>3320</v>
      </c>
      <c r="DA185" s="233" t="s">
        <v>3320</v>
      </c>
      <c r="DB185" s="233" t="s">
        <v>3320</v>
      </c>
      <c r="DC185" s="233" t="s">
        <v>3320</v>
      </c>
      <c r="DD185" s="233" t="s">
        <v>3320</v>
      </c>
      <c r="DE185" s="235"/>
      <c r="DF185" s="233" t="s">
        <v>3320</v>
      </c>
      <c r="DG185" s="233" t="s">
        <v>3320</v>
      </c>
      <c r="DH185" s="233" t="s">
        <v>3320</v>
      </c>
      <c r="DI185" s="233" t="s">
        <v>3320</v>
      </c>
      <c r="DJ185" s="233" t="s">
        <v>3320</v>
      </c>
      <c r="DK185" s="233" t="s">
        <v>3320</v>
      </c>
      <c r="DL185" s="235"/>
      <c r="DM185" s="233" t="s">
        <v>3320</v>
      </c>
      <c r="DN185" s="233" t="s">
        <v>3320</v>
      </c>
      <c r="DO185" s="233" t="s">
        <v>3320</v>
      </c>
      <c r="DP185" s="235"/>
      <c r="DQ185" s="233" t="s">
        <v>3320</v>
      </c>
      <c r="DR185" s="233" t="s">
        <v>3320</v>
      </c>
      <c r="DS185" s="233" t="s">
        <v>3320</v>
      </c>
      <c r="DT185" s="233" t="s">
        <v>3320</v>
      </c>
      <c r="DU185" s="233" t="s">
        <v>3320</v>
      </c>
      <c r="DV185" s="233" t="s">
        <v>3320</v>
      </c>
      <c r="DW185" s="233" t="s">
        <v>3320</v>
      </c>
      <c r="DX185" s="233" t="s">
        <v>3320</v>
      </c>
      <c r="DY185" s="233" t="s">
        <v>3320</v>
      </c>
      <c r="DZ185" s="233" t="s">
        <v>3320</v>
      </c>
      <c r="EA185" s="233" t="s">
        <v>3320</v>
      </c>
      <c r="EB185" s="233" t="s">
        <v>3320</v>
      </c>
      <c r="EC185" s="233" t="s">
        <v>3320</v>
      </c>
      <c r="ED185" s="233" t="s">
        <v>3320</v>
      </c>
      <c r="EE185" s="233" t="s">
        <v>3320</v>
      </c>
      <c r="EF185" s="233" t="s">
        <v>3320</v>
      </c>
      <c r="EG185" s="233" t="s">
        <v>3320</v>
      </c>
      <c r="EH185" s="233" t="s">
        <v>3320</v>
      </c>
      <c r="EI185" s="233" t="s">
        <v>3320</v>
      </c>
      <c r="EJ185" s="233" t="s">
        <v>3320</v>
      </c>
      <c r="EK185" s="233" t="s">
        <v>3320</v>
      </c>
      <c r="EL185" s="233" t="s">
        <v>3320</v>
      </c>
      <c r="EM185" s="233" t="s">
        <v>3320</v>
      </c>
      <c r="EN185" s="233" t="s">
        <v>3320</v>
      </c>
      <c r="EO185" s="233" t="s">
        <v>3320</v>
      </c>
      <c r="EP185" s="233" t="s">
        <v>3320</v>
      </c>
      <c r="EQ185" s="233" t="s">
        <v>3320</v>
      </c>
      <c r="ER185" s="233" t="s">
        <v>3320</v>
      </c>
      <c r="ES185" s="233" t="s">
        <v>3320</v>
      </c>
      <c r="ET185" s="233" t="s">
        <v>3320</v>
      </c>
      <c r="EU185" s="233" t="s">
        <v>3320</v>
      </c>
      <c r="EV185" s="233" t="s">
        <v>3320</v>
      </c>
      <c r="EW185" s="233" t="s">
        <v>3320</v>
      </c>
      <c r="EX185" s="233" t="s">
        <v>3320</v>
      </c>
      <c r="EY185" s="233" t="s">
        <v>3320</v>
      </c>
      <c r="EZ185" s="233" t="s">
        <v>3320</v>
      </c>
      <c r="FA185" s="233" t="s">
        <v>3320</v>
      </c>
      <c r="FB185" s="233" t="s">
        <v>3320</v>
      </c>
      <c r="FC185" s="233" t="s">
        <v>3320</v>
      </c>
      <c r="FD185" s="233" t="s">
        <v>3320</v>
      </c>
      <c r="FE185" s="233" t="s">
        <v>3320</v>
      </c>
      <c r="FF185" s="233" t="s">
        <v>3320</v>
      </c>
      <c r="FG185" s="233" t="s">
        <v>3320</v>
      </c>
      <c r="FH185" s="233" t="s">
        <v>3320</v>
      </c>
      <c r="FI185" s="233" t="s">
        <v>3320</v>
      </c>
      <c r="FJ185" s="233" t="s">
        <v>3320</v>
      </c>
      <c r="FK185" s="233" t="s">
        <v>3320</v>
      </c>
      <c r="FL185" s="233" t="s">
        <v>3320</v>
      </c>
      <c r="FM185" s="233" t="s">
        <v>3320</v>
      </c>
      <c r="FN185" s="240">
        <v>586702000</v>
      </c>
      <c r="FO185" s="232">
        <v>587</v>
      </c>
      <c r="FP185" s="233" t="s">
        <v>733</v>
      </c>
      <c r="FQ185" s="233" t="s">
        <v>733</v>
      </c>
      <c r="FR185" s="233" t="s">
        <v>733</v>
      </c>
      <c r="FS185" s="233" t="s">
        <v>733</v>
      </c>
      <c r="FT185" s="233" t="s">
        <v>630</v>
      </c>
      <c r="FU185" s="233" t="s">
        <v>9360</v>
      </c>
      <c r="FV185" s="233" t="s">
        <v>9361</v>
      </c>
      <c r="FW185" s="241" t="s">
        <v>9358</v>
      </c>
      <c r="FX185" s="242">
        <v>230</v>
      </c>
      <c r="FY185" s="233" t="s">
        <v>9362</v>
      </c>
      <c r="FZ185" s="240">
        <v>586702000</v>
      </c>
      <c r="GA185" s="240">
        <v>92399400</v>
      </c>
      <c r="GB185" s="240">
        <v>1800</v>
      </c>
      <c r="GC185" s="232">
        <v>625</v>
      </c>
      <c r="GD185" s="233" t="s">
        <v>9363</v>
      </c>
      <c r="GE185" s="233" t="s">
        <v>733</v>
      </c>
      <c r="GF185" s="233" t="s">
        <v>733</v>
      </c>
      <c r="GG185" s="233" t="s">
        <v>9364</v>
      </c>
      <c r="GH185" s="233" t="s">
        <v>733</v>
      </c>
      <c r="GI185" s="233" t="s">
        <v>733</v>
      </c>
      <c r="GJ185" s="233" t="s">
        <v>733</v>
      </c>
      <c r="GK185" s="233" t="s">
        <v>733</v>
      </c>
      <c r="GL185" s="233" t="s">
        <v>733</v>
      </c>
      <c r="GM185" s="243" t="s">
        <v>5676</v>
      </c>
      <c r="GN185" s="233" t="s">
        <v>3320</v>
      </c>
      <c r="GO185" s="233" t="s">
        <v>733</v>
      </c>
      <c r="GP185" s="233" t="s">
        <v>5721</v>
      </c>
      <c r="GQ185" s="233" t="s">
        <v>1214</v>
      </c>
      <c r="GR185" s="233" t="s">
        <v>1214</v>
      </c>
      <c r="GS185" s="233" t="s">
        <v>3320</v>
      </c>
      <c r="GT185" s="233" t="s">
        <v>3320</v>
      </c>
      <c r="GU185" s="233" t="s">
        <v>3320</v>
      </c>
      <c r="GV185" s="233" t="s">
        <v>1214</v>
      </c>
      <c r="GW185" s="233" t="s">
        <v>1214</v>
      </c>
      <c r="GX185" s="233" t="s">
        <v>3320</v>
      </c>
      <c r="GY185" s="233" t="s">
        <v>1214</v>
      </c>
      <c r="GZ185" s="233" t="s">
        <v>3320</v>
      </c>
      <c r="HA185" s="233" t="s">
        <v>3320</v>
      </c>
      <c r="HB185" s="233" t="s">
        <v>3320</v>
      </c>
      <c r="HC185" s="233" t="s">
        <v>3320</v>
      </c>
      <c r="HD185" s="233" t="s">
        <v>3320</v>
      </c>
      <c r="HE185" s="233" t="s">
        <v>3320</v>
      </c>
      <c r="HF185" s="233" t="s">
        <v>733</v>
      </c>
      <c r="HG185" s="233" t="s">
        <v>1214</v>
      </c>
      <c r="HH185" s="244">
        <v>46080.686342592591</v>
      </c>
      <c r="HI185" s="244">
        <v>46080.712291666663</v>
      </c>
      <c r="HJ185" s="233" t="s">
        <v>5685</v>
      </c>
      <c r="HK185" s="233" t="s">
        <v>3320</v>
      </c>
      <c r="HL185" s="233" t="s">
        <v>3320</v>
      </c>
      <c r="HM185" s="233" t="s">
        <v>3320</v>
      </c>
      <c r="HN185" s="233" t="s">
        <v>3320</v>
      </c>
      <c r="HO185" s="233" t="s">
        <v>3320</v>
      </c>
      <c r="HP185" s="233" t="s">
        <v>3320</v>
      </c>
      <c r="HQ185" s="233" t="s">
        <v>3320</v>
      </c>
      <c r="HR185" s="233" t="s">
        <v>3320</v>
      </c>
      <c r="HS185" s="233" t="s">
        <v>3320</v>
      </c>
      <c r="HT185" s="233" t="s">
        <v>3320</v>
      </c>
      <c r="HU185" s="233" t="s">
        <v>3320</v>
      </c>
      <c r="HV185" s="233" t="s">
        <v>3320</v>
      </c>
      <c r="HW185" s="233" t="s">
        <v>3320</v>
      </c>
      <c r="HX185" s="233" t="s">
        <v>3320</v>
      </c>
      <c r="HY185" s="233" t="s">
        <v>3320</v>
      </c>
      <c r="HZ185" s="233" t="s">
        <v>3320</v>
      </c>
      <c r="IA185" s="233" t="s">
        <v>3320</v>
      </c>
      <c r="IB185" s="233" t="s">
        <v>3320</v>
      </c>
      <c r="IC185" s="233" t="s">
        <v>3320</v>
      </c>
      <c r="ID185" s="233" t="s">
        <v>3320</v>
      </c>
      <c r="IE185" s="233" t="s">
        <v>3320</v>
      </c>
      <c r="IF185" s="233" t="s">
        <v>3320</v>
      </c>
      <c r="IG185" s="233" t="s">
        <v>3320</v>
      </c>
      <c r="IH185" s="233" t="s">
        <v>3320</v>
      </c>
      <c r="II185" s="233" t="s">
        <v>3320</v>
      </c>
      <c r="IJ185" s="233" t="s">
        <v>3320</v>
      </c>
      <c r="IK185" s="233" t="s">
        <v>3320</v>
      </c>
      <c r="IL185" s="233" t="s">
        <v>3320</v>
      </c>
      <c r="IM185" s="233" t="s">
        <v>3320</v>
      </c>
      <c r="IN185" s="233" t="s">
        <v>3320</v>
      </c>
      <c r="IO185" s="233" t="s">
        <v>3320</v>
      </c>
      <c r="IP185" s="233" t="s">
        <v>3320</v>
      </c>
      <c r="IQ185" s="233" t="s">
        <v>3320</v>
      </c>
      <c r="IR185" s="233" t="s">
        <v>3320</v>
      </c>
      <c r="IS185" s="233" t="s">
        <v>3320</v>
      </c>
      <c r="IT185" s="233" t="s">
        <v>3320</v>
      </c>
      <c r="IU185" s="233" t="s">
        <v>3320</v>
      </c>
      <c r="IV185" s="233" t="s">
        <v>3320</v>
      </c>
      <c r="IW185" s="249" t="s">
        <v>5965</v>
      </c>
      <c r="IX185" s="250" t="s">
        <v>3320</v>
      </c>
      <c r="IY185" s="250" t="s">
        <v>5966</v>
      </c>
      <c r="IZ185" s="249" t="s">
        <v>5967</v>
      </c>
      <c r="JA185" s="235"/>
      <c r="JB185" s="233"/>
      <c r="JC185" s="233"/>
      <c r="JD185" s="233"/>
      <c r="JE185" s="235"/>
      <c r="JF185" s="232" t="s">
        <v>3320</v>
      </c>
      <c r="JG185" s="232" t="s">
        <v>3320</v>
      </c>
      <c r="JH185" s="232" t="s">
        <v>3320</v>
      </c>
      <c r="JI185" s="232" t="s">
        <v>3320</v>
      </c>
      <c r="JJ185" s="232" t="s">
        <v>3320</v>
      </c>
      <c r="JK185" s="233" t="s">
        <v>202</v>
      </c>
      <c r="JL185" s="235"/>
      <c r="JM185" s="235"/>
      <c r="JN185" s="235"/>
      <c r="JO185" s="232">
        <v>7</v>
      </c>
      <c r="JP185" s="232">
        <v>0</v>
      </c>
      <c r="JQ185" s="233"/>
      <c r="JR185" s="233"/>
      <c r="JS185" s="233"/>
      <c r="JT185" s="233"/>
      <c r="JU185" s="233"/>
      <c r="JV185" s="233"/>
      <c r="JW185" s="233"/>
      <c r="JX185" s="233"/>
      <c r="JY185" s="233"/>
      <c r="JZ185" s="233"/>
      <c r="KA185" s="233"/>
      <c r="KB185" s="233"/>
      <c r="KC185" s="233"/>
      <c r="KD185" s="233"/>
      <c r="KE185" s="233"/>
      <c r="KF185" s="233"/>
      <c r="KG185" s="233"/>
      <c r="KH185" s="233"/>
      <c r="KI185" s="233"/>
      <c r="KJ185" s="233"/>
      <c r="KK185" s="233"/>
      <c r="KL185" s="233"/>
      <c r="KM185" s="233"/>
      <c r="KN185" s="232" t="s">
        <v>3320</v>
      </c>
      <c r="KO185" s="232" t="s">
        <v>3320</v>
      </c>
      <c r="KP185" s="232" t="s">
        <v>3320</v>
      </c>
      <c r="KQ185" s="235"/>
      <c r="KR185" s="235"/>
      <c r="KS185" s="235"/>
      <c r="KT185" s="233"/>
      <c r="KU185" s="235"/>
      <c r="KV185" s="235"/>
      <c r="KW185" s="235"/>
      <c r="KX185" s="233"/>
      <c r="KY185" s="232">
        <v>600</v>
      </c>
      <c r="KZ185" s="236">
        <v>0</v>
      </c>
      <c r="LA185" s="235"/>
      <c r="LB185" s="232">
        <v>0</v>
      </c>
      <c r="LC185" s="233"/>
      <c r="LD185" s="235"/>
      <c r="LE185" s="235"/>
      <c r="LF185" s="235"/>
    </row>
    <row r="186" spans="1:318" ht="49.5" customHeight="1" thickBot="1">
      <c r="A186" s="231" t="s">
        <v>5638</v>
      </c>
      <c r="B186" s="232">
        <v>938</v>
      </c>
      <c r="C186" s="233" t="s">
        <v>9365</v>
      </c>
      <c r="D186" s="233" t="s">
        <v>9366</v>
      </c>
      <c r="E186" s="232">
        <v>938</v>
      </c>
      <c r="F186" s="235"/>
      <c r="G186" s="233" t="s">
        <v>9367</v>
      </c>
      <c r="H186" s="233" t="s">
        <v>9368</v>
      </c>
      <c r="I186" s="234">
        <v>1</v>
      </c>
      <c r="J186" s="235"/>
      <c r="K186" s="234" t="s">
        <v>202</v>
      </c>
      <c r="L186" s="235"/>
      <c r="M186" s="234">
        <v>1</v>
      </c>
      <c r="N186" s="235"/>
      <c r="O186" s="235"/>
      <c r="P186" s="235"/>
      <c r="Q186" s="235"/>
      <c r="R186" s="234" t="s">
        <v>202</v>
      </c>
      <c r="S186" s="235"/>
      <c r="T186" s="235"/>
      <c r="U186" s="235"/>
      <c r="V186" s="233" t="s">
        <v>9369</v>
      </c>
      <c r="W186" s="270" t="s">
        <v>5643</v>
      </c>
      <c r="X186" s="232">
        <v>1</v>
      </c>
      <c r="Y186" s="232">
        <v>121</v>
      </c>
      <c r="Z186" s="236">
        <v>0</v>
      </c>
      <c r="AA186" s="236">
        <v>0</v>
      </c>
      <c r="AB186" s="232">
        <v>1</v>
      </c>
      <c r="AC186" s="233" t="s">
        <v>9370</v>
      </c>
      <c r="AD186" s="233" t="s">
        <v>9371</v>
      </c>
      <c r="AE186" s="234" t="s">
        <v>5645</v>
      </c>
      <c r="AF186" s="233" t="s">
        <v>5693</v>
      </c>
      <c r="AG186" s="234" t="s">
        <v>5645</v>
      </c>
      <c r="AH186" s="233" t="s">
        <v>9370</v>
      </c>
      <c r="AI186" s="233" t="s">
        <v>9372</v>
      </c>
      <c r="AJ186" s="233" t="s">
        <v>9372</v>
      </c>
      <c r="AK186" s="233" t="s">
        <v>5698</v>
      </c>
      <c r="AL186" s="233" t="s">
        <v>9373</v>
      </c>
      <c r="AM186" s="233" t="s">
        <v>9374</v>
      </c>
      <c r="AN186" s="233" t="s">
        <v>3320</v>
      </c>
      <c r="AO186" s="233" t="s">
        <v>9375</v>
      </c>
      <c r="AP186" s="233" t="s">
        <v>5698</v>
      </c>
      <c r="AQ186" s="233" t="s">
        <v>9376</v>
      </c>
      <c r="AR186" s="233" t="s">
        <v>9377</v>
      </c>
      <c r="AS186" s="233" t="s">
        <v>9378</v>
      </c>
      <c r="AT186" s="233" t="s">
        <v>733</v>
      </c>
      <c r="AU186" s="233" t="s">
        <v>733</v>
      </c>
      <c r="AV186" s="233" t="s">
        <v>733</v>
      </c>
      <c r="AW186" s="233" t="s">
        <v>3320</v>
      </c>
      <c r="AX186" s="233" t="s">
        <v>9379</v>
      </c>
      <c r="AY186" s="233" t="s">
        <v>733</v>
      </c>
      <c r="AZ186" s="233" t="s">
        <v>9380</v>
      </c>
      <c r="BA186" s="233" t="s">
        <v>9381</v>
      </c>
      <c r="BB186" s="233" t="s">
        <v>9382</v>
      </c>
      <c r="BC186" s="233" t="s">
        <v>9383</v>
      </c>
      <c r="BD186" s="233" t="s">
        <v>9384</v>
      </c>
      <c r="BE186" s="233" t="s">
        <v>9385</v>
      </c>
      <c r="BF186" s="234" t="s">
        <v>1214</v>
      </c>
      <c r="BG186" s="233" t="s">
        <v>3320</v>
      </c>
      <c r="BH186" s="233" t="s">
        <v>5747</v>
      </c>
      <c r="BI186" s="233" t="s">
        <v>5747</v>
      </c>
      <c r="BJ186" s="233" t="s">
        <v>7640</v>
      </c>
      <c r="BK186" s="233" t="s">
        <v>9386</v>
      </c>
      <c r="BL186" s="234">
        <v>115</v>
      </c>
      <c r="BM186" s="233" t="s">
        <v>5665</v>
      </c>
      <c r="BN186" s="237">
        <v>46869</v>
      </c>
      <c r="BO186" s="232">
        <v>22</v>
      </c>
      <c r="BP186" s="232">
        <v>2028</v>
      </c>
      <c r="BQ186" s="232">
        <v>146</v>
      </c>
      <c r="BR186" s="234">
        <v>121</v>
      </c>
      <c r="BS186" s="233" t="s">
        <v>5863</v>
      </c>
      <c r="BT186" s="232">
        <v>9</v>
      </c>
      <c r="BU186" s="234">
        <v>255</v>
      </c>
      <c r="BV186" s="238">
        <v>0.2</v>
      </c>
      <c r="BW186" s="239" t="s">
        <v>910</v>
      </c>
      <c r="BX186" s="233" t="s">
        <v>733</v>
      </c>
      <c r="BY186" s="233" t="s">
        <v>910</v>
      </c>
      <c r="BZ186" s="233" t="s">
        <v>3320</v>
      </c>
      <c r="CA186" s="233" t="s">
        <v>3320</v>
      </c>
      <c r="CB186" s="233" t="s">
        <v>3320</v>
      </c>
      <c r="CC186" s="233" t="s">
        <v>3320</v>
      </c>
      <c r="CD186" s="233" t="s">
        <v>3320</v>
      </c>
      <c r="CE186" s="233" t="s">
        <v>3320</v>
      </c>
      <c r="CF186" s="233" t="s">
        <v>3320</v>
      </c>
      <c r="CG186" s="233" t="s">
        <v>3320</v>
      </c>
      <c r="CH186" s="233" t="s">
        <v>3320</v>
      </c>
      <c r="CI186" s="233" t="s">
        <v>3320</v>
      </c>
      <c r="CJ186" s="235"/>
      <c r="CK186" s="233" t="s">
        <v>3320</v>
      </c>
      <c r="CL186" s="233" t="s">
        <v>3320</v>
      </c>
      <c r="CM186" s="233" t="s">
        <v>3320</v>
      </c>
      <c r="CN186" s="233" t="s">
        <v>3320</v>
      </c>
      <c r="CO186" s="233" t="s">
        <v>3320</v>
      </c>
      <c r="CP186" s="235"/>
      <c r="CQ186" s="233" t="s">
        <v>3320</v>
      </c>
      <c r="CR186" s="233" t="s">
        <v>3320</v>
      </c>
      <c r="CS186" s="233" t="s">
        <v>3320</v>
      </c>
      <c r="CT186" s="233" t="s">
        <v>3320</v>
      </c>
      <c r="CU186" s="233" t="s">
        <v>3320</v>
      </c>
      <c r="CV186" s="233" t="s">
        <v>3320</v>
      </c>
      <c r="CW186" s="233" t="s">
        <v>3320</v>
      </c>
      <c r="CX186" s="233" t="s">
        <v>3320</v>
      </c>
      <c r="CY186" s="233" t="s">
        <v>3320</v>
      </c>
      <c r="CZ186" s="233" t="s">
        <v>3320</v>
      </c>
      <c r="DA186" s="233" t="s">
        <v>3320</v>
      </c>
      <c r="DB186" s="233" t="s">
        <v>3320</v>
      </c>
      <c r="DC186" s="233" t="s">
        <v>3320</v>
      </c>
      <c r="DD186" s="233" t="s">
        <v>3320</v>
      </c>
      <c r="DE186" s="235"/>
      <c r="DF186" s="233" t="s">
        <v>3320</v>
      </c>
      <c r="DG186" s="233" t="s">
        <v>3320</v>
      </c>
      <c r="DH186" s="233" t="s">
        <v>3320</v>
      </c>
      <c r="DI186" s="233" t="s">
        <v>3320</v>
      </c>
      <c r="DJ186" s="233" t="s">
        <v>3320</v>
      </c>
      <c r="DK186" s="233" t="s">
        <v>3320</v>
      </c>
      <c r="DL186" s="235"/>
      <c r="DM186" s="233" t="s">
        <v>3320</v>
      </c>
      <c r="DN186" s="233" t="s">
        <v>3320</v>
      </c>
      <c r="DO186" s="233" t="s">
        <v>3320</v>
      </c>
      <c r="DP186" s="235"/>
      <c r="DQ186" s="233" t="s">
        <v>3320</v>
      </c>
      <c r="DR186" s="233" t="s">
        <v>3320</v>
      </c>
      <c r="DS186" s="233" t="s">
        <v>3320</v>
      </c>
      <c r="DT186" s="233" t="s">
        <v>3320</v>
      </c>
      <c r="DU186" s="233" t="s">
        <v>3320</v>
      </c>
      <c r="DV186" s="233" t="s">
        <v>3320</v>
      </c>
      <c r="DW186" s="233" t="s">
        <v>3320</v>
      </c>
      <c r="DX186" s="233" t="s">
        <v>9387</v>
      </c>
      <c r="DY186" s="233" t="s">
        <v>6362</v>
      </c>
      <c r="DZ186" s="233" t="s">
        <v>9388</v>
      </c>
      <c r="EA186" s="233" t="s">
        <v>9389</v>
      </c>
      <c r="EB186" s="233" t="s">
        <v>9390</v>
      </c>
      <c r="EC186" s="233" t="s">
        <v>9391</v>
      </c>
      <c r="ED186" s="233" t="s">
        <v>733</v>
      </c>
      <c r="EE186" s="233" t="s">
        <v>733</v>
      </c>
      <c r="EF186" s="233" t="s">
        <v>9392</v>
      </c>
      <c r="EG186" s="232">
        <v>30</v>
      </c>
      <c r="EH186" s="232">
        <v>2</v>
      </c>
      <c r="EI186" s="233" t="s">
        <v>9393</v>
      </c>
      <c r="EJ186" s="233" t="s">
        <v>7718</v>
      </c>
      <c r="EK186" s="233" t="s">
        <v>9328</v>
      </c>
      <c r="EL186" s="233" t="s">
        <v>9394</v>
      </c>
      <c r="EM186" s="233" t="s">
        <v>9395</v>
      </c>
      <c r="EN186" s="232">
        <v>26.12</v>
      </c>
      <c r="EO186" s="233" t="s">
        <v>9396</v>
      </c>
      <c r="EP186" s="233" t="s">
        <v>3320</v>
      </c>
      <c r="EQ186" s="233" t="s">
        <v>3320</v>
      </c>
      <c r="ER186" s="233" t="s">
        <v>3320</v>
      </c>
      <c r="ES186" s="233" t="s">
        <v>3320</v>
      </c>
      <c r="ET186" s="233" t="s">
        <v>3320</v>
      </c>
      <c r="EU186" s="233" t="s">
        <v>3320</v>
      </c>
      <c r="EV186" s="233" t="s">
        <v>3320</v>
      </c>
      <c r="EW186" s="233" t="s">
        <v>3320</v>
      </c>
      <c r="EX186" s="233" t="s">
        <v>3320</v>
      </c>
      <c r="EY186" s="233" t="s">
        <v>3320</v>
      </c>
      <c r="EZ186" s="233" t="s">
        <v>3320</v>
      </c>
      <c r="FA186" s="233" t="s">
        <v>3320</v>
      </c>
      <c r="FB186" s="233" t="s">
        <v>3320</v>
      </c>
      <c r="FC186" s="233" t="s">
        <v>3320</v>
      </c>
      <c r="FD186" s="233" t="s">
        <v>3320</v>
      </c>
      <c r="FE186" s="233" t="s">
        <v>3320</v>
      </c>
      <c r="FF186" s="233" t="s">
        <v>3320</v>
      </c>
      <c r="FG186" s="233" t="s">
        <v>3320</v>
      </c>
      <c r="FH186" s="233" t="s">
        <v>3320</v>
      </c>
      <c r="FI186" s="233" t="s">
        <v>3320</v>
      </c>
      <c r="FJ186" s="233" t="s">
        <v>3320</v>
      </c>
      <c r="FK186" s="233" t="s">
        <v>3320</v>
      </c>
      <c r="FL186" s="233" t="s">
        <v>3320</v>
      </c>
      <c r="FM186" s="233" t="s">
        <v>3320</v>
      </c>
      <c r="FN186" s="240">
        <v>144000</v>
      </c>
      <c r="FO186" s="232">
        <v>144</v>
      </c>
      <c r="FP186" s="233" t="s">
        <v>733</v>
      </c>
      <c r="FQ186" s="233" t="s">
        <v>733</v>
      </c>
      <c r="FR186" s="233" t="s">
        <v>733</v>
      </c>
      <c r="FS186" s="233" t="s">
        <v>733</v>
      </c>
      <c r="FT186" s="233" t="s">
        <v>9397</v>
      </c>
      <c r="FU186" s="233" t="s">
        <v>9398</v>
      </c>
      <c r="FV186" s="233" t="s">
        <v>9399</v>
      </c>
      <c r="FW186" s="241" t="s">
        <v>9386</v>
      </c>
      <c r="FX186" s="242">
        <v>115</v>
      </c>
      <c r="FY186" s="233" t="s">
        <v>9400</v>
      </c>
      <c r="FZ186" s="240">
        <v>144000009</v>
      </c>
      <c r="GA186" s="240">
        <v>18000000</v>
      </c>
      <c r="GB186" s="240">
        <v>1250</v>
      </c>
      <c r="GC186" s="232">
        <v>450</v>
      </c>
      <c r="GD186" s="233" t="s">
        <v>9401</v>
      </c>
      <c r="GE186" s="233" t="s">
        <v>733</v>
      </c>
      <c r="GF186" s="233" t="s">
        <v>733</v>
      </c>
      <c r="GG186" s="233" t="s">
        <v>9402</v>
      </c>
      <c r="GH186" s="233" t="s">
        <v>733</v>
      </c>
      <c r="GI186" s="233" t="s">
        <v>733</v>
      </c>
      <c r="GJ186" s="233" t="s">
        <v>733</v>
      </c>
      <c r="GK186" s="233" t="s">
        <v>733</v>
      </c>
      <c r="GL186" s="233" t="s">
        <v>733</v>
      </c>
      <c r="GM186" s="243" t="s">
        <v>5676</v>
      </c>
      <c r="GN186" s="233" t="s">
        <v>3320</v>
      </c>
      <c r="GO186" s="233" t="s">
        <v>733</v>
      </c>
      <c r="GP186" s="233" t="s">
        <v>5721</v>
      </c>
      <c r="GQ186" s="233" t="s">
        <v>1214</v>
      </c>
      <c r="GR186" s="233" t="s">
        <v>1214</v>
      </c>
      <c r="GS186" s="233" t="s">
        <v>3320</v>
      </c>
      <c r="GT186" s="233" t="s">
        <v>3320</v>
      </c>
      <c r="GU186" s="233" t="s">
        <v>3320</v>
      </c>
      <c r="GV186" s="233" t="s">
        <v>1214</v>
      </c>
      <c r="GW186" s="233" t="s">
        <v>1214</v>
      </c>
      <c r="GX186" s="233" t="s">
        <v>3320</v>
      </c>
      <c r="GY186" s="233" t="s">
        <v>1214</v>
      </c>
      <c r="GZ186" s="233" t="s">
        <v>3320</v>
      </c>
      <c r="HA186" s="233" t="s">
        <v>3320</v>
      </c>
      <c r="HB186" s="233" t="s">
        <v>3320</v>
      </c>
      <c r="HC186" s="233" t="s">
        <v>3320</v>
      </c>
      <c r="HD186" s="233" t="s">
        <v>3320</v>
      </c>
      <c r="HE186" s="233" t="s">
        <v>3320</v>
      </c>
      <c r="HF186" s="233" t="s">
        <v>3825</v>
      </c>
      <c r="HG186" s="233" t="s">
        <v>1214</v>
      </c>
      <c r="HH186" s="244">
        <v>46080.479108796295</v>
      </c>
      <c r="HI186" s="244">
        <v>46080.700740740744</v>
      </c>
      <c r="HJ186" s="233" t="s">
        <v>5685</v>
      </c>
      <c r="HK186" s="233" t="s">
        <v>3320</v>
      </c>
      <c r="HL186" s="233" t="s">
        <v>3320</v>
      </c>
      <c r="HM186" s="233" t="s">
        <v>3320</v>
      </c>
      <c r="HN186" s="233" t="s">
        <v>3320</v>
      </c>
      <c r="HO186" s="233" t="s">
        <v>3320</v>
      </c>
      <c r="HP186" s="233" t="s">
        <v>3320</v>
      </c>
      <c r="HQ186" s="233" t="s">
        <v>3320</v>
      </c>
      <c r="HR186" s="233" t="s">
        <v>3320</v>
      </c>
      <c r="HS186" s="233" t="s">
        <v>3320</v>
      </c>
      <c r="HT186" s="233" t="s">
        <v>3320</v>
      </c>
      <c r="HU186" s="233" t="s">
        <v>3320</v>
      </c>
      <c r="HV186" s="233" t="s">
        <v>3320</v>
      </c>
      <c r="HW186" s="233" t="s">
        <v>3320</v>
      </c>
      <c r="HX186" s="233" t="s">
        <v>3320</v>
      </c>
      <c r="HY186" s="233" t="s">
        <v>3320</v>
      </c>
      <c r="HZ186" s="233" t="s">
        <v>3320</v>
      </c>
      <c r="IA186" s="233" t="s">
        <v>3320</v>
      </c>
      <c r="IB186" s="233" t="s">
        <v>3320</v>
      </c>
      <c r="IC186" s="233" t="s">
        <v>3320</v>
      </c>
      <c r="ID186" s="233" t="s">
        <v>3320</v>
      </c>
      <c r="IE186" s="233" t="s">
        <v>3320</v>
      </c>
      <c r="IF186" s="233" t="s">
        <v>3320</v>
      </c>
      <c r="IG186" s="233" t="s">
        <v>3320</v>
      </c>
      <c r="IH186" s="233" t="s">
        <v>3320</v>
      </c>
      <c r="II186" s="233" t="s">
        <v>3320</v>
      </c>
      <c r="IJ186" s="233" t="s">
        <v>3320</v>
      </c>
      <c r="IK186" s="233" t="s">
        <v>3320</v>
      </c>
      <c r="IL186" s="233" t="s">
        <v>3320</v>
      </c>
      <c r="IM186" s="233" t="s">
        <v>3320</v>
      </c>
      <c r="IN186" s="233" t="s">
        <v>3320</v>
      </c>
      <c r="IO186" s="233" t="s">
        <v>3320</v>
      </c>
      <c r="IP186" s="233" t="s">
        <v>3320</v>
      </c>
      <c r="IQ186" s="233" t="s">
        <v>3320</v>
      </c>
      <c r="IR186" s="233" t="s">
        <v>3320</v>
      </c>
      <c r="IS186" s="233" t="s">
        <v>3320</v>
      </c>
      <c r="IT186" s="233" t="s">
        <v>3320</v>
      </c>
      <c r="IU186" s="233" t="s">
        <v>3320</v>
      </c>
      <c r="IV186" s="233" t="s">
        <v>3320</v>
      </c>
      <c r="IW186" s="234" t="s">
        <v>5760</v>
      </c>
      <c r="IX186" s="234" t="s">
        <v>5760</v>
      </c>
      <c r="IY186" s="234" t="s">
        <v>5760</v>
      </c>
      <c r="IZ186" s="234" t="s">
        <v>5761</v>
      </c>
      <c r="JA186" s="235"/>
      <c r="JB186" s="233"/>
      <c r="JC186" s="233"/>
      <c r="JD186" s="233"/>
      <c r="JE186" s="235"/>
      <c r="JF186" s="232" t="s">
        <v>3320</v>
      </c>
      <c r="JG186" s="232" t="s">
        <v>3320</v>
      </c>
      <c r="JH186" s="232" t="s">
        <v>3320</v>
      </c>
      <c r="JI186" s="232" t="s">
        <v>3320</v>
      </c>
      <c r="JJ186" s="232" t="s">
        <v>3320</v>
      </c>
      <c r="JK186" s="233" t="s">
        <v>910</v>
      </c>
      <c r="JL186" s="235"/>
      <c r="JM186" s="235"/>
      <c r="JN186" s="233" t="s">
        <v>910</v>
      </c>
      <c r="JO186" s="232">
        <v>7</v>
      </c>
      <c r="JP186" s="232">
        <v>1</v>
      </c>
      <c r="JQ186" s="233"/>
      <c r="JR186" s="233"/>
      <c r="JS186" s="233"/>
      <c r="JT186" s="233"/>
      <c r="JU186" s="233"/>
      <c r="JV186" s="233"/>
      <c r="JW186" s="233"/>
      <c r="JX186" s="233"/>
      <c r="JY186" s="233"/>
      <c r="JZ186" s="233"/>
      <c r="KA186" s="233"/>
      <c r="KB186" s="233"/>
      <c r="KC186" s="233"/>
      <c r="KD186" s="233"/>
      <c r="KE186" s="233"/>
      <c r="KF186" s="233"/>
      <c r="KG186" s="233"/>
      <c r="KH186" s="233"/>
      <c r="KI186" s="233"/>
      <c r="KJ186" s="233"/>
      <c r="KK186" s="233"/>
      <c r="KL186" s="233"/>
      <c r="KM186" s="233"/>
      <c r="KN186" s="232" t="s">
        <v>3320</v>
      </c>
      <c r="KO186" s="232" t="s">
        <v>3320</v>
      </c>
      <c r="KP186" s="232" t="s">
        <v>3320</v>
      </c>
      <c r="KQ186" s="235"/>
      <c r="KR186" s="235"/>
      <c r="KS186" s="235"/>
      <c r="KT186" s="233"/>
      <c r="KU186" s="235"/>
      <c r="KV186" s="235"/>
      <c r="KW186" s="235"/>
      <c r="KX186" s="233"/>
      <c r="KY186" s="232">
        <v>121</v>
      </c>
      <c r="KZ186" s="236">
        <v>0</v>
      </c>
      <c r="LA186" s="235"/>
      <c r="LB186" s="232">
        <v>0</v>
      </c>
      <c r="LC186" s="233"/>
      <c r="LD186" s="235"/>
      <c r="LE186" s="235"/>
      <c r="LF186" s="235"/>
    </row>
    <row r="187" spans="1:318" ht="49.5" customHeight="1" thickBot="1">
      <c r="A187" s="231" t="s">
        <v>5638</v>
      </c>
      <c r="B187" s="232">
        <v>270</v>
      </c>
      <c r="C187" s="233" t="s">
        <v>9403</v>
      </c>
      <c r="D187" s="233" t="s">
        <v>9404</v>
      </c>
      <c r="E187" s="232">
        <v>270</v>
      </c>
      <c r="F187" s="235"/>
      <c r="G187" s="233" t="s">
        <v>633</v>
      </c>
      <c r="H187" s="233" t="s">
        <v>9340</v>
      </c>
      <c r="I187" s="234">
        <v>4</v>
      </c>
      <c r="J187" s="235"/>
      <c r="K187" s="234" t="s">
        <v>202</v>
      </c>
      <c r="L187" s="235"/>
      <c r="M187" s="234">
        <v>4</v>
      </c>
      <c r="N187" s="235"/>
      <c r="O187" s="235"/>
      <c r="P187" s="235"/>
      <c r="Q187" s="235"/>
      <c r="R187" s="234" t="s">
        <v>202</v>
      </c>
      <c r="S187" s="235"/>
      <c r="T187" s="235"/>
      <c r="U187" s="235"/>
      <c r="V187" s="233" t="s">
        <v>3798</v>
      </c>
      <c r="W187" s="233" t="s">
        <v>5643</v>
      </c>
      <c r="X187" s="232">
        <v>1</v>
      </c>
      <c r="Y187" s="232">
        <v>290</v>
      </c>
      <c r="Z187" s="236">
        <v>0</v>
      </c>
      <c r="AA187" s="236">
        <v>0</v>
      </c>
      <c r="AB187" s="232">
        <v>1</v>
      </c>
      <c r="AC187" s="233" t="s">
        <v>631</v>
      </c>
      <c r="AD187" s="233" t="s">
        <v>9342</v>
      </c>
      <c r="AE187" s="234" t="s">
        <v>5645</v>
      </c>
      <c r="AF187" s="233" t="s">
        <v>5646</v>
      </c>
      <c r="AG187" s="234" t="s">
        <v>5645</v>
      </c>
      <c r="AH187" s="233" t="s">
        <v>631</v>
      </c>
      <c r="AI187" s="233" t="s">
        <v>313</v>
      </c>
      <c r="AJ187" s="233" t="s">
        <v>9343</v>
      </c>
      <c r="AK187" s="233" t="s">
        <v>9344</v>
      </c>
      <c r="AL187" s="233" t="s">
        <v>9345</v>
      </c>
      <c r="AM187" s="233" t="s">
        <v>9346</v>
      </c>
      <c r="AN187" s="233" t="s">
        <v>3320</v>
      </c>
      <c r="AO187" s="233" t="s">
        <v>9347</v>
      </c>
      <c r="AP187" s="233" t="s">
        <v>9348</v>
      </c>
      <c r="AQ187" s="233" t="s">
        <v>9349</v>
      </c>
      <c r="AR187" s="233" t="s">
        <v>9350</v>
      </c>
      <c r="AS187" s="233" t="s">
        <v>9351</v>
      </c>
      <c r="AT187" s="233" t="s">
        <v>733</v>
      </c>
      <c r="AU187" s="233" t="s">
        <v>733</v>
      </c>
      <c r="AV187" s="233" t="s">
        <v>733</v>
      </c>
      <c r="AW187" s="233" t="s">
        <v>3320</v>
      </c>
      <c r="AX187" s="233" t="s">
        <v>9352</v>
      </c>
      <c r="AY187" s="233" t="s">
        <v>733</v>
      </c>
      <c r="AZ187" s="233" t="s">
        <v>9353</v>
      </c>
      <c r="BA187" s="233" t="s">
        <v>9354</v>
      </c>
      <c r="BB187" s="233" t="s">
        <v>6193</v>
      </c>
      <c r="BC187" s="233" t="s">
        <v>9355</v>
      </c>
      <c r="BD187" s="233" t="s">
        <v>9356</v>
      </c>
      <c r="BE187" s="233" t="s">
        <v>9357</v>
      </c>
      <c r="BF187" s="234" t="s">
        <v>1214</v>
      </c>
      <c r="BG187" s="233" t="s">
        <v>3320</v>
      </c>
      <c r="BH187" s="233" t="s">
        <v>5955</v>
      </c>
      <c r="BI187" s="233" t="s">
        <v>5955</v>
      </c>
      <c r="BJ187" s="233" t="s">
        <v>3596</v>
      </c>
      <c r="BK187" s="233" t="s">
        <v>9405</v>
      </c>
      <c r="BL187" s="234">
        <v>230</v>
      </c>
      <c r="BM187" s="233" t="s">
        <v>5712</v>
      </c>
      <c r="BN187" s="237">
        <v>46965</v>
      </c>
      <c r="BO187" s="232">
        <v>24</v>
      </c>
      <c r="BP187" s="232">
        <v>2028</v>
      </c>
      <c r="BQ187" s="232">
        <v>290</v>
      </c>
      <c r="BR187" s="234">
        <v>290</v>
      </c>
      <c r="BS187" s="233" t="s">
        <v>5666</v>
      </c>
      <c r="BT187" s="232">
        <v>72</v>
      </c>
      <c r="BU187" s="234">
        <v>956</v>
      </c>
      <c r="BV187" s="238">
        <v>0.38</v>
      </c>
      <c r="BW187" s="239" t="s">
        <v>202</v>
      </c>
      <c r="BX187" s="233" t="s">
        <v>733</v>
      </c>
      <c r="BY187" s="235"/>
      <c r="BZ187" s="232">
        <v>37.6</v>
      </c>
      <c r="CA187" s="233" t="s">
        <v>1214</v>
      </c>
      <c r="CB187" s="232">
        <v>650</v>
      </c>
      <c r="CC187" s="233" t="s">
        <v>5800</v>
      </c>
      <c r="CD187" s="233" t="s">
        <v>5801</v>
      </c>
      <c r="CE187" s="233" t="s">
        <v>3320</v>
      </c>
      <c r="CF187" s="233" t="s">
        <v>733</v>
      </c>
      <c r="CG187" s="233" t="s">
        <v>733</v>
      </c>
      <c r="CH187" s="232">
        <v>2446</v>
      </c>
      <c r="CI187" s="232">
        <v>2350</v>
      </c>
      <c r="CJ187" s="233" t="s">
        <v>9406</v>
      </c>
      <c r="CK187" s="232">
        <v>365</v>
      </c>
      <c r="CL187" s="232">
        <v>88</v>
      </c>
      <c r="CM187" s="232">
        <v>98</v>
      </c>
      <c r="CN187" s="232">
        <v>25</v>
      </c>
      <c r="CO187" s="237">
        <v>46965</v>
      </c>
      <c r="CP187" s="232">
        <v>2028</v>
      </c>
      <c r="CQ187" s="232">
        <v>2</v>
      </c>
      <c r="CR187" s="232">
        <v>8</v>
      </c>
      <c r="CS187" s="233" t="s">
        <v>9407</v>
      </c>
      <c r="CT187" s="232">
        <v>9000000</v>
      </c>
      <c r="CU187" s="233" t="s">
        <v>3320</v>
      </c>
      <c r="CV187" s="233" t="s">
        <v>3320</v>
      </c>
      <c r="CW187" s="233" t="s">
        <v>3320</v>
      </c>
      <c r="CX187" s="233" t="s">
        <v>3320</v>
      </c>
      <c r="CY187" s="233" t="s">
        <v>3320</v>
      </c>
      <c r="CZ187" s="233" t="s">
        <v>3320</v>
      </c>
      <c r="DA187" s="233" t="s">
        <v>3320</v>
      </c>
      <c r="DB187" s="233" t="s">
        <v>3320</v>
      </c>
      <c r="DC187" s="233" t="s">
        <v>3320</v>
      </c>
      <c r="DD187" s="233" t="s">
        <v>3320</v>
      </c>
      <c r="DE187" s="235"/>
      <c r="DF187" s="233" t="s">
        <v>3320</v>
      </c>
      <c r="DG187" s="233" t="s">
        <v>3320</v>
      </c>
      <c r="DH187" s="233" t="s">
        <v>3320</v>
      </c>
      <c r="DI187" s="233" t="s">
        <v>3320</v>
      </c>
      <c r="DJ187" s="233" t="s">
        <v>3320</v>
      </c>
      <c r="DK187" s="233" t="s">
        <v>3320</v>
      </c>
      <c r="DL187" s="235"/>
      <c r="DM187" s="233" t="s">
        <v>3320</v>
      </c>
      <c r="DN187" s="233" t="s">
        <v>3320</v>
      </c>
      <c r="DO187" s="233" t="s">
        <v>3320</v>
      </c>
      <c r="DP187" s="235"/>
      <c r="DQ187" s="233" t="s">
        <v>3320</v>
      </c>
      <c r="DR187" s="233" t="s">
        <v>3320</v>
      </c>
      <c r="DS187" s="233" t="s">
        <v>3320</v>
      </c>
      <c r="DT187" s="233" t="s">
        <v>3320</v>
      </c>
      <c r="DU187" s="233" t="s">
        <v>3320</v>
      </c>
      <c r="DV187" s="233" t="s">
        <v>3320</v>
      </c>
      <c r="DW187" s="233" t="s">
        <v>3320</v>
      </c>
      <c r="DX187" s="233" t="s">
        <v>3320</v>
      </c>
      <c r="DY187" s="233" t="s">
        <v>3320</v>
      </c>
      <c r="DZ187" s="233" t="s">
        <v>3320</v>
      </c>
      <c r="EA187" s="233" t="s">
        <v>3320</v>
      </c>
      <c r="EB187" s="233" t="s">
        <v>3320</v>
      </c>
      <c r="EC187" s="233" t="s">
        <v>3320</v>
      </c>
      <c r="ED187" s="233" t="s">
        <v>3320</v>
      </c>
      <c r="EE187" s="233" t="s">
        <v>3320</v>
      </c>
      <c r="EF187" s="233" t="s">
        <v>3320</v>
      </c>
      <c r="EG187" s="233" t="s">
        <v>3320</v>
      </c>
      <c r="EH187" s="233" t="s">
        <v>3320</v>
      </c>
      <c r="EI187" s="233" t="s">
        <v>3320</v>
      </c>
      <c r="EJ187" s="233" t="s">
        <v>3320</v>
      </c>
      <c r="EK187" s="233" t="s">
        <v>3320</v>
      </c>
      <c r="EL187" s="233" t="s">
        <v>3320</v>
      </c>
      <c r="EM187" s="233" t="s">
        <v>3320</v>
      </c>
      <c r="EN187" s="233" t="s">
        <v>3320</v>
      </c>
      <c r="EO187" s="233" t="s">
        <v>3320</v>
      </c>
      <c r="EP187" s="233" t="s">
        <v>3320</v>
      </c>
      <c r="EQ187" s="233" t="s">
        <v>3320</v>
      </c>
      <c r="ER187" s="233" t="s">
        <v>3320</v>
      </c>
      <c r="ES187" s="233" t="s">
        <v>3320</v>
      </c>
      <c r="ET187" s="233" t="s">
        <v>3320</v>
      </c>
      <c r="EU187" s="233" t="s">
        <v>3320</v>
      </c>
      <c r="EV187" s="233" t="s">
        <v>3320</v>
      </c>
      <c r="EW187" s="233" t="s">
        <v>3320</v>
      </c>
      <c r="EX187" s="233" t="s">
        <v>3320</v>
      </c>
      <c r="EY187" s="233" t="s">
        <v>3320</v>
      </c>
      <c r="EZ187" s="233" t="s">
        <v>3320</v>
      </c>
      <c r="FA187" s="233" t="s">
        <v>3320</v>
      </c>
      <c r="FB187" s="233" t="s">
        <v>3320</v>
      </c>
      <c r="FC187" s="233" t="s">
        <v>3320</v>
      </c>
      <c r="FD187" s="233" t="s">
        <v>3320</v>
      </c>
      <c r="FE187" s="233" t="s">
        <v>3320</v>
      </c>
      <c r="FF187" s="233" t="s">
        <v>3320</v>
      </c>
      <c r="FG187" s="233" t="s">
        <v>3320</v>
      </c>
      <c r="FH187" s="233" t="s">
        <v>3320</v>
      </c>
      <c r="FI187" s="233" t="s">
        <v>3320</v>
      </c>
      <c r="FJ187" s="233" t="s">
        <v>3320</v>
      </c>
      <c r="FK187" s="233" t="s">
        <v>3320</v>
      </c>
      <c r="FL187" s="233" t="s">
        <v>3320</v>
      </c>
      <c r="FM187" s="233" t="s">
        <v>3320</v>
      </c>
      <c r="FN187" s="240">
        <v>340000000</v>
      </c>
      <c r="FO187" s="232">
        <v>340</v>
      </c>
      <c r="FP187" s="233" t="s">
        <v>1214</v>
      </c>
      <c r="FQ187" s="233" t="s">
        <v>733</v>
      </c>
      <c r="FR187" s="233" t="s">
        <v>733</v>
      </c>
      <c r="FS187" s="233" t="s">
        <v>733</v>
      </c>
      <c r="FT187" s="233" t="s">
        <v>630</v>
      </c>
      <c r="FU187" s="233" t="s">
        <v>9360</v>
      </c>
      <c r="FV187" s="233" t="s">
        <v>9408</v>
      </c>
      <c r="FW187" s="241" t="s">
        <v>9405</v>
      </c>
      <c r="FX187" s="242">
        <v>230</v>
      </c>
      <c r="FY187" s="233" t="s">
        <v>9409</v>
      </c>
      <c r="FZ187" s="240">
        <v>307492000</v>
      </c>
      <c r="GA187" s="240">
        <v>44659000</v>
      </c>
      <c r="GB187" s="240">
        <v>1873</v>
      </c>
      <c r="GC187" s="232">
        <v>695</v>
      </c>
      <c r="GD187" s="233" t="s">
        <v>9363</v>
      </c>
      <c r="GE187" s="233" t="s">
        <v>733</v>
      </c>
      <c r="GF187" s="233" t="s">
        <v>733</v>
      </c>
      <c r="GG187" s="233" t="s">
        <v>9364</v>
      </c>
      <c r="GH187" s="233" t="s">
        <v>733</v>
      </c>
      <c r="GI187" s="233" t="s">
        <v>733</v>
      </c>
      <c r="GJ187" s="233" t="s">
        <v>733</v>
      </c>
      <c r="GK187" s="233" t="s">
        <v>733</v>
      </c>
      <c r="GL187" s="233" t="s">
        <v>733</v>
      </c>
      <c r="GM187" s="243" t="s">
        <v>5676</v>
      </c>
      <c r="GN187" s="233" t="s">
        <v>3320</v>
      </c>
      <c r="GO187" s="233" t="s">
        <v>733</v>
      </c>
      <c r="GP187" s="233" t="s">
        <v>5721</v>
      </c>
      <c r="GQ187" s="233" t="s">
        <v>1214</v>
      </c>
      <c r="GR187" s="233" t="s">
        <v>1214</v>
      </c>
      <c r="GS187" s="233" t="s">
        <v>3320</v>
      </c>
      <c r="GT187" s="233" t="s">
        <v>3320</v>
      </c>
      <c r="GU187" s="233" t="s">
        <v>3320</v>
      </c>
      <c r="GV187" s="233" t="s">
        <v>1214</v>
      </c>
      <c r="GW187" s="233" t="s">
        <v>1214</v>
      </c>
      <c r="GX187" s="233" t="s">
        <v>3320</v>
      </c>
      <c r="GY187" s="233" t="s">
        <v>733</v>
      </c>
      <c r="GZ187" s="233" t="s">
        <v>3320</v>
      </c>
      <c r="HA187" s="233" t="s">
        <v>3320</v>
      </c>
      <c r="HB187" s="233" t="s">
        <v>3320</v>
      </c>
      <c r="HC187" s="233" t="s">
        <v>5683</v>
      </c>
      <c r="HD187" s="233" t="s">
        <v>5684</v>
      </c>
      <c r="HE187" s="233" t="s">
        <v>5684</v>
      </c>
      <c r="HF187" s="233" t="s">
        <v>733</v>
      </c>
      <c r="HG187" s="233" t="s">
        <v>1214</v>
      </c>
      <c r="HH187" s="244">
        <v>46069.654340277775</v>
      </c>
      <c r="HI187" s="244">
        <v>46080.682118055556</v>
      </c>
      <c r="HJ187" s="233" t="s">
        <v>5685</v>
      </c>
      <c r="HK187" s="233" t="s">
        <v>3320</v>
      </c>
      <c r="HL187" s="233" t="s">
        <v>3320</v>
      </c>
      <c r="HM187" s="233" t="s">
        <v>3320</v>
      </c>
      <c r="HN187" s="233" t="s">
        <v>3320</v>
      </c>
      <c r="HO187" s="233" t="s">
        <v>3320</v>
      </c>
      <c r="HP187" s="233" t="s">
        <v>3320</v>
      </c>
      <c r="HQ187" s="233" t="s">
        <v>3320</v>
      </c>
      <c r="HR187" s="233" t="s">
        <v>3320</v>
      </c>
      <c r="HS187" s="233" t="s">
        <v>3320</v>
      </c>
      <c r="HT187" s="233" t="s">
        <v>3320</v>
      </c>
      <c r="HU187" s="233" t="s">
        <v>3320</v>
      </c>
      <c r="HV187" s="233" t="s">
        <v>3320</v>
      </c>
      <c r="HW187" s="233" t="s">
        <v>3320</v>
      </c>
      <c r="HX187" s="233" t="s">
        <v>3320</v>
      </c>
      <c r="HY187" s="233" t="s">
        <v>3320</v>
      </c>
      <c r="HZ187" s="233" t="s">
        <v>3320</v>
      </c>
      <c r="IA187" s="233" t="s">
        <v>3320</v>
      </c>
      <c r="IB187" s="233" t="s">
        <v>3320</v>
      </c>
      <c r="IC187" s="233" t="s">
        <v>3320</v>
      </c>
      <c r="ID187" s="233" t="s">
        <v>3320</v>
      </c>
      <c r="IE187" s="233" t="s">
        <v>3320</v>
      </c>
      <c r="IF187" s="233" t="s">
        <v>3320</v>
      </c>
      <c r="IG187" s="233" t="s">
        <v>3320</v>
      </c>
      <c r="IH187" s="233" t="s">
        <v>3320</v>
      </c>
      <c r="II187" s="233" t="s">
        <v>3320</v>
      </c>
      <c r="IJ187" s="233" t="s">
        <v>3320</v>
      </c>
      <c r="IK187" s="233" t="s">
        <v>3320</v>
      </c>
      <c r="IL187" s="233" t="s">
        <v>3320</v>
      </c>
      <c r="IM187" s="233" t="s">
        <v>3320</v>
      </c>
      <c r="IN187" s="233" t="s">
        <v>3320</v>
      </c>
      <c r="IO187" s="233" t="s">
        <v>3320</v>
      </c>
      <c r="IP187" s="233" t="s">
        <v>3320</v>
      </c>
      <c r="IQ187" s="233" t="s">
        <v>3320</v>
      </c>
      <c r="IR187" s="233" t="s">
        <v>3320</v>
      </c>
      <c r="IS187" s="233" t="s">
        <v>3320</v>
      </c>
      <c r="IT187" s="233" t="s">
        <v>3320</v>
      </c>
      <c r="IU187" s="233" t="s">
        <v>3320</v>
      </c>
      <c r="IV187" s="233" t="s">
        <v>3320</v>
      </c>
      <c r="IW187" s="249" t="s">
        <v>5966</v>
      </c>
      <c r="IX187" s="250" t="s">
        <v>3320</v>
      </c>
      <c r="IY187" s="250" t="s">
        <v>3320</v>
      </c>
      <c r="IZ187" s="249" t="s">
        <v>5967</v>
      </c>
      <c r="JA187" s="235"/>
      <c r="JB187" s="233"/>
      <c r="JC187" s="233"/>
      <c r="JD187" s="233"/>
      <c r="JE187" s="235"/>
      <c r="JF187" s="232" t="s">
        <v>3320</v>
      </c>
      <c r="JG187" s="232" t="s">
        <v>3320</v>
      </c>
      <c r="JH187" s="232" t="s">
        <v>3320</v>
      </c>
      <c r="JI187" s="232" t="s">
        <v>3320</v>
      </c>
      <c r="JJ187" s="232" t="s">
        <v>3320</v>
      </c>
      <c r="JK187" s="233" t="s">
        <v>202</v>
      </c>
      <c r="JL187" s="235"/>
      <c r="JM187" s="235"/>
      <c r="JN187" s="235"/>
      <c r="JO187" s="232">
        <v>7</v>
      </c>
      <c r="JP187" s="232">
        <v>0</v>
      </c>
      <c r="JQ187" s="233"/>
      <c r="JR187" s="233"/>
      <c r="JS187" s="233"/>
      <c r="JT187" s="233"/>
      <c r="JU187" s="233"/>
      <c r="JV187" s="233"/>
      <c r="JW187" s="233"/>
      <c r="JX187" s="233"/>
      <c r="JY187" s="233"/>
      <c r="JZ187" s="233"/>
      <c r="KA187" s="233"/>
      <c r="KB187" s="233"/>
      <c r="KC187" s="233"/>
      <c r="KD187" s="233"/>
      <c r="KE187" s="233"/>
      <c r="KF187" s="233"/>
      <c r="KG187" s="233"/>
      <c r="KH187" s="233"/>
      <c r="KI187" s="233"/>
      <c r="KJ187" s="233"/>
      <c r="KK187" s="233"/>
      <c r="KL187" s="233"/>
      <c r="KM187" s="233"/>
      <c r="KN187" s="232" t="s">
        <v>3320</v>
      </c>
      <c r="KO187" s="232" t="s">
        <v>3320</v>
      </c>
      <c r="KP187" s="232" t="s">
        <v>3320</v>
      </c>
      <c r="KQ187" s="235"/>
      <c r="KR187" s="235"/>
      <c r="KS187" s="235"/>
      <c r="KT187" s="233"/>
      <c r="KU187" s="235"/>
      <c r="KV187" s="235"/>
      <c r="KW187" s="235"/>
      <c r="KX187" s="233"/>
      <c r="KY187" s="232">
        <v>290</v>
      </c>
      <c r="KZ187" s="236">
        <v>0</v>
      </c>
      <c r="LA187" s="235"/>
      <c r="LB187" s="232">
        <v>0</v>
      </c>
      <c r="LC187" s="233"/>
      <c r="LD187" s="235"/>
      <c r="LE187" s="235"/>
      <c r="LF187" s="235"/>
    </row>
    <row r="188" spans="1:318" ht="49.5" customHeight="1" thickBot="1">
      <c r="A188" s="231" t="s">
        <v>5638</v>
      </c>
      <c r="B188" s="232">
        <v>973</v>
      </c>
      <c r="C188" s="233" t="s">
        <v>9410</v>
      </c>
      <c r="D188" s="233" t="s">
        <v>9411</v>
      </c>
      <c r="E188" s="232">
        <v>973</v>
      </c>
      <c r="F188" s="235"/>
      <c r="G188" s="233" t="s">
        <v>9412</v>
      </c>
      <c r="H188" s="233" t="s">
        <v>9413</v>
      </c>
      <c r="I188" s="234">
        <v>4</v>
      </c>
      <c r="J188" s="235"/>
      <c r="K188" s="234" t="s">
        <v>202</v>
      </c>
      <c r="L188" s="235"/>
      <c r="M188" s="234">
        <v>4</v>
      </c>
      <c r="N188" s="235"/>
      <c r="O188" s="235"/>
      <c r="P188" s="235"/>
      <c r="Q188" s="235"/>
      <c r="R188" s="234" t="s">
        <v>202</v>
      </c>
      <c r="S188" s="235"/>
      <c r="T188" s="235"/>
      <c r="U188" s="235"/>
      <c r="V188" s="233" t="s">
        <v>9414</v>
      </c>
      <c r="W188" s="233" t="s">
        <v>6342</v>
      </c>
      <c r="X188" s="232">
        <v>1.5</v>
      </c>
      <c r="Y188" s="232">
        <v>195</v>
      </c>
      <c r="Z188" s="236">
        <v>0</v>
      </c>
      <c r="AA188" s="236">
        <v>0</v>
      </c>
      <c r="AB188" s="232">
        <v>1</v>
      </c>
      <c r="AC188" s="233" t="s">
        <v>9415</v>
      </c>
      <c r="AD188" s="233" t="s">
        <v>9416</v>
      </c>
      <c r="AE188" s="234" t="s">
        <v>5645</v>
      </c>
      <c r="AF188" s="233" t="s">
        <v>5646</v>
      </c>
      <c r="AG188" s="234" t="s">
        <v>5645</v>
      </c>
      <c r="AH188" s="233" t="s">
        <v>9415</v>
      </c>
      <c r="AI188" s="233" t="s">
        <v>9417</v>
      </c>
      <c r="AJ188" s="233" t="s">
        <v>5698</v>
      </c>
      <c r="AK188" s="233" t="s">
        <v>5698</v>
      </c>
      <c r="AL188" s="233" t="s">
        <v>9418</v>
      </c>
      <c r="AM188" s="233" t="s">
        <v>9419</v>
      </c>
      <c r="AN188" s="233" t="s">
        <v>3320</v>
      </c>
      <c r="AO188" s="233" t="s">
        <v>9420</v>
      </c>
      <c r="AP188" s="233" t="s">
        <v>5698</v>
      </c>
      <c r="AQ188" s="233" t="s">
        <v>9421</v>
      </c>
      <c r="AR188" s="233" t="s">
        <v>9422</v>
      </c>
      <c r="AS188" s="233" t="s">
        <v>9423</v>
      </c>
      <c r="AT188" s="233" t="s">
        <v>733</v>
      </c>
      <c r="AU188" s="233" t="s">
        <v>733</v>
      </c>
      <c r="AV188" s="233" t="s">
        <v>733</v>
      </c>
      <c r="AW188" s="233" t="s">
        <v>3320</v>
      </c>
      <c r="AX188" s="233" t="s">
        <v>9424</v>
      </c>
      <c r="AY188" s="233" t="s">
        <v>733</v>
      </c>
      <c r="AZ188" s="233" t="s">
        <v>9425</v>
      </c>
      <c r="BA188" s="233" t="s">
        <v>9426</v>
      </c>
      <c r="BB188" s="233" t="s">
        <v>9427</v>
      </c>
      <c r="BC188" s="233" t="s">
        <v>9428</v>
      </c>
      <c r="BD188" s="233" t="s">
        <v>9429</v>
      </c>
      <c r="BE188" s="233" t="s">
        <v>9430</v>
      </c>
      <c r="BF188" s="234" t="s">
        <v>1214</v>
      </c>
      <c r="BG188" s="233" t="s">
        <v>3320</v>
      </c>
      <c r="BH188" s="233" t="s">
        <v>2043</v>
      </c>
      <c r="BI188" s="233" t="s">
        <v>2043</v>
      </c>
      <c r="BJ188" s="233" t="s">
        <v>5798</v>
      </c>
      <c r="BK188" s="233" t="s">
        <v>5799</v>
      </c>
      <c r="BL188" s="234">
        <v>230</v>
      </c>
      <c r="BM188" s="233" t="s">
        <v>5665</v>
      </c>
      <c r="BN188" s="237">
        <v>46569</v>
      </c>
      <c r="BO188" s="232">
        <v>16</v>
      </c>
      <c r="BP188" s="232">
        <v>2027</v>
      </c>
      <c r="BQ188" s="232">
        <v>130</v>
      </c>
      <c r="BR188" s="234">
        <v>130</v>
      </c>
      <c r="BS188" s="233" t="s">
        <v>9250</v>
      </c>
      <c r="BT188" s="232">
        <v>3</v>
      </c>
      <c r="BU188" s="234">
        <v>1116</v>
      </c>
      <c r="BV188" s="238">
        <v>0.98</v>
      </c>
      <c r="BW188" s="239" t="s">
        <v>202</v>
      </c>
      <c r="BX188" s="233" t="s">
        <v>733</v>
      </c>
      <c r="BY188" s="235"/>
      <c r="BZ188" s="233" t="s">
        <v>3320</v>
      </c>
      <c r="CA188" s="233" t="s">
        <v>3320</v>
      </c>
      <c r="CB188" s="233" t="s">
        <v>3320</v>
      </c>
      <c r="CC188" s="233" t="s">
        <v>3320</v>
      </c>
      <c r="CD188" s="233" t="s">
        <v>3320</v>
      </c>
      <c r="CE188" s="233" t="s">
        <v>3320</v>
      </c>
      <c r="CF188" s="233" t="s">
        <v>3320</v>
      </c>
      <c r="CG188" s="233" t="s">
        <v>3320</v>
      </c>
      <c r="CH188" s="233" t="s">
        <v>3320</v>
      </c>
      <c r="CI188" s="233" t="s">
        <v>3320</v>
      </c>
      <c r="CJ188" s="235"/>
      <c r="CK188" s="233" t="s">
        <v>3320</v>
      </c>
      <c r="CL188" s="233" t="s">
        <v>3320</v>
      </c>
      <c r="CM188" s="233" t="s">
        <v>3320</v>
      </c>
      <c r="CN188" s="233" t="s">
        <v>3320</v>
      </c>
      <c r="CO188" s="233" t="s">
        <v>3320</v>
      </c>
      <c r="CP188" s="235"/>
      <c r="CQ188" s="233" t="s">
        <v>3320</v>
      </c>
      <c r="CR188" s="233" t="s">
        <v>3320</v>
      </c>
      <c r="CS188" s="233" t="s">
        <v>3320</v>
      </c>
      <c r="CT188" s="233" t="s">
        <v>3320</v>
      </c>
      <c r="CU188" s="233" t="s">
        <v>3320</v>
      </c>
      <c r="CV188" s="233" t="s">
        <v>3320</v>
      </c>
      <c r="CW188" s="233" t="s">
        <v>3320</v>
      </c>
      <c r="CX188" s="233" t="s">
        <v>3320</v>
      </c>
      <c r="CY188" s="233" t="s">
        <v>3320</v>
      </c>
      <c r="CZ188" s="233" t="s">
        <v>3320</v>
      </c>
      <c r="DA188" s="233" t="s">
        <v>3320</v>
      </c>
      <c r="DB188" s="233" t="s">
        <v>3320</v>
      </c>
      <c r="DC188" s="233" t="s">
        <v>3320</v>
      </c>
      <c r="DD188" s="233" t="s">
        <v>3320</v>
      </c>
      <c r="DE188" s="235"/>
      <c r="DF188" s="233" t="s">
        <v>3320</v>
      </c>
      <c r="DG188" s="233" t="s">
        <v>3320</v>
      </c>
      <c r="DH188" s="233" t="s">
        <v>3320</v>
      </c>
      <c r="DI188" s="233" t="s">
        <v>3320</v>
      </c>
      <c r="DJ188" s="233" t="s">
        <v>3320</v>
      </c>
      <c r="DK188" s="233" t="s">
        <v>3320</v>
      </c>
      <c r="DL188" s="235"/>
      <c r="DM188" s="233" t="s">
        <v>3320</v>
      </c>
      <c r="DN188" s="233" t="s">
        <v>3320</v>
      </c>
      <c r="DO188" s="233" t="s">
        <v>3320</v>
      </c>
      <c r="DP188" s="235"/>
      <c r="DQ188" s="233" t="s">
        <v>3320</v>
      </c>
      <c r="DR188" s="233" t="s">
        <v>3320</v>
      </c>
      <c r="DS188" s="233" t="s">
        <v>3320</v>
      </c>
      <c r="DT188" s="233" t="s">
        <v>3320</v>
      </c>
      <c r="DU188" s="233" t="s">
        <v>3320</v>
      </c>
      <c r="DV188" s="233" t="s">
        <v>3320</v>
      </c>
      <c r="DW188" s="233" t="s">
        <v>3320</v>
      </c>
      <c r="DX188" s="233" t="s">
        <v>9431</v>
      </c>
      <c r="DY188" s="233" t="s">
        <v>6362</v>
      </c>
      <c r="DZ188" s="233" t="s">
        <v>9432</v>
      </c>
      <c r="EA188" s="233" t="s">
        <v>9433</v>
      </c>
      <c r="EB188" s="235"/>
      <c r="EC188" s="233" t="s">
        <v>9434</v>
      </c>
      <c r="ED188" s="233" t="s">
        <v>1214</v>
      </c>
      <c r="EE188" s="233" t="s">
        <v>1214</v>
      </c>
      <c r="EF188" s="233" t="s">
        <v>5810</v>
      </c>
      <c r="EG188" s="233" t="s">
        <v>3320</v>
      </c>
      <c r="EH188" s="232">
        <v>2</v>
      </c>
      <c r="EI188" s="235"/>
      <c r="EJ188" s="233" t="s">
        <v>7718</v>
      </c>
      <c r="EK188" s="233" t="s">
        <v>6370</v>
      </c>
      <c r="EL188" s="233" t="s">
        <v>9435</v>
      </c>
      <c r="EM188" s="233" t="s">
        <v>3320</v>
      </c>
      <c r="EN188" s="232">
        <v>98</v>
      </c>
      <c r="EO188" s="233" t="s">
        <v>9436</v>
      </c>
      <c r="EP188" s="233" t="s">
        <v>3320</v>
      </c>
      <c r="EQ188" s="233" t="s">
        <v>3320</v>
      </c>
      <c r="ER188" s="233" t="s">
        <v>3320</v>
      </c>
      <c r="ES188" s="233" t="s">
        <v>3320</v>
      </c>
      <c r="ET188" s="233" t="s">
        <v>3320</v>
      </c>
      <c r="EU188" s="233" t="s">
        <v>3320</v>
      </c>
      <c r="EV188" s="233" t="s">
        <v>3320</v>
      </c>
      <c r="EW188" s="233" t="s">
        <v>3320</v>
      </c>
      <c r="EX188" s="233" t="s">
        <v>3320</v>
      </c>
      <c r="EY188" s="233" t="s">
        <v>3320</v>
      </c>
      <c r="EZ188" s="233" t="s">
        <v>3320</v>
      </c>
      <c r="FA188" s="233" t="s">
        <v>3320</v>
      </c>
      <c r="FB188" s="233" t="s">
        <v>3320</v>
      </c>
      <c r="FC188" s="233" t="s">
        <v>3320</v>
      </c>
      <c r="FD188" s="233" t="s">
        <v>3320</v>
      </c>
      <c r="FE188" s="233" t="s">
        <v>3320</v>
      </c>
      <c r="FF188" s="233" t="s">
        <v>3320</v>
      </c>
      <c r="FG188" s="233" t="s">
        <v>3320</v>
      </c>
      <c r="FH188" s="233" t="s">
        <v>3320</v>
      </c>
      <c r="FI188" s="233" t="s">
        <v>3320</v>
      </c>
      <c r="FJ188" s="233" t="s">
        <v>3320</v>
      </c>
      <c r="FK188" s="233" t="s">
        <v>3320</v>
      </c>
      <c r="FL188" s="233" t="s">
        <v>3320</v>
      </c>
      <c r="FM188" s="233" t="s">
        <v>3320</v>
      </c>
      <c r="FN188" s="240">
        <v>187000000</v>
      </c>
      <c r="FO188" s="232">
        <v>187</v>
      </c>
      <c r="FP188" s="233" t="s">
        <v>733</v>
      </c>
      <c r="FQ188" s="233" t="s">
        <v>733</v>
      </c>
      <c r="FR188" s="233" t="s">
        <v>1214</v>
      </c>
      <c r="FS188" s="233" t="s">
        <v>1214</v>
      </c>
      <c r="FT188" s="233" t="s">
        <v>4184</v>
      </c>
      <c r="FU188" s="233" t="s">
        <v>9437</v>
      </c>
      <c r="FV188" s="233" t="s">
        <v>9438</v>
      </c>
      <c r="FW188" s="241" t="s">
        <v>5799</v>
      </c>
      <c r="FX188" s="242">
        <v>230</v>
      </c>
      <c r="FY188" s="233" t="s">
        <v>9439</v>
      </c>
      <c r="FZ188" s="240">
        <v>187000000</v>
      </c>
      <c r="GA188" s="233" t="s">
        <v>3320</v>
      </c>
      <c r="GB188" s="240">
        <v>350000</v>
      </c>
      <c r="GC188" s="240">
        <v>41000</v>
      </c>
      <c r="GD188" s="233" t="s">
        <v>9440</v>
      </c>
      <c r="GE188" s="233" t="s">
        <v>733</v>
      </c>
      <c r="GF188" s="233" t="s">
        <v>733</v>
      </c>
      <c r="GG188" s="233" t="s">
        <v>9441</v>
      </c>
      <c r="GH188" s="233" t="s">
        <v>733</v>
      </c>
      <c r="GI188" s="233" t="s">
        <v>733</v>
      </c>
      <c r="GJ188" s="233" t="s">
        <v>733</v>
      </c>
      <c r="GK188" s="233" t="s">
        <v>733</v>
      </c>
      <c r="GL188" s="233" t="s">
        <v>733</v>
      </c>
      <c r="GM188" s="243" t="s">
        <v>5676</v>
      </c>
      <c r="GN188" s="233" t="s">
        <v>3320</v>
      </c>
      <c r="GO188" s="233" t="s">
        <v>733</v>
      </c>
      <c r="GP188" s="233" t="s">
        <v>5721</v>
      </c>
      <c r="GQ188" s="233" t="s">
        <v>1214</v>
      </c>
      <c r="GR188" s="233" t="s">
        <v>1214</v>
      </c>
      <c r="GS188" s="233" t="s">
        <v>3320</v>
      </c>
      <c r="GT188" s="233" t="s">
        <v>3320</v>
      </c>
      <c r="GU188" s="233" t="s">
        <v>3320</v>
      </c>
      <c r="GV188" s="233" t="s">
        <v>733</v>
      </c>
      <c r="GW188" s="233" t="s">
        <v>5679</v>
      </c>
      <c r="GX188" s="232">
        <v>3036</v>
      </c>
      <c r="GY188" s="233" t="s">
        <v>1214</v>
      </c>
      <c r="GZ188" s="233" t="s">
        <v>3320</v>
      </c>
      <c r="HA188" s="233" t="s">
        <v>9442</v>
      </c>
      <c r="HB188" s="233" t="s">
        <v>3320</v>
      </c>
      <c r="HC188" s="233" t="s">
        <v>3320</v>
      </c>
      <c r="HD188" s="233" t="s">
        <v>3320</v>
      </c>
      <c r="HE188" s="233" t="s">
        <v>3320</v>
      </c>
      <c r="HF188" s="233" t="s">
        <v>733</v>
      </c>
      <c r="HG188" s="233" t="s">
        <v>1214</v>
      </c>
      <c r="HH188" s="244">
        <v>46080.621608796297</v>
      </c>
      <c r="HI188" s="244">
        <v>46080.674398148149</v>
      </c>
      <c r="HJ188" s="233" t="s">
        <v>5685</v>
      </c>
      <c r="HK188" s="233" t="s">
        <v>3320</v>
      </c>
      <c r="HL188" s="233" t="s">
        <v>3320</v>
      </c>
      <c r="HM188" s="233" t="s">
        <v>3320</v>
      </c>
      <c r="HN188" s="233" t="s">
        <v>3320</v>
      </c>
      <c r="HO188" s="233" t="s">
        <v>3320</v>
      </c>
      <c r="HP188" s="233" t="s">
        <v>3320</v>
      </c>
      <c r="HQ188" s="233" t="s">
        <v>3320</v>
      </c>
      <c r="HR188" s="233" t="s">
        <v>3320</v>
      </c>
      <c r="HS188" s="233" t="s">
        <v>3320</v>
      </c>
      <c r="HT188" s="233" t="s">
        <v>3320</v>
      </c>
      <c r="HU188" s="233" t="s">
        <v>3320</v>
      </c>
      <c r="HV188" s="233" t="s">
        <v>3320</v>
      </c>
      <c r="HW188" s="233" t="s">
        <v>3320</v>
      </c>
      <c r="HX188" s="233" t="s">
        <v>3320</v>
      </c>
      <c r="HY188" s="233" t="s">
        <v>3320</v>
      </c>
      <c r="HZ188" s="233" t="s">
        <v>3320</v>
      </c>
      <c r="IA188" s="233" t="s">
        <v>3320</v>
      </c>
      <c r="IB188" s="233" t="s">
        <v>3320</v>
      </c>
      <c r="IC188" s="233" t="s">
        <v>3320</v>
      </c>
      <c r="ID188" s="233" t="s">
        <v>3320</v>
      </c>
      <c r="IE188" s="233" t="s">
        <v>3320</v>
      </c>
      <c r="IF188" s="233" t="s">
        <v>3320</v>
      </c>
      <c r="IG188" s="233" t="s">
        <v>3320</v>
      </c>
      <c r="IH188" s="233" t="s">
        <v>3320</v>
      </c>
      <c r="II188" s="233" t="s">
        <v>3320</v>
      </c>
      <c r="IJ188" s="233" t="s">
        <v>3320</v>
      </c>
      <c r="IK188" s="233" t="s">
        <v>3320</v>
      </c>
      <c r="IL188" s="233" t="s">
        <v>3320</v>
      </c>
      <c r="IM188" s="233" t="s">
        <v>3320</v>
      </c>
      <c r="IN188" s="233" t="s">
        <v>3320</v>
      </c>
      <c r="IO188" s="233" t="s">
        <v>3320</v>
      </c>
      <c r="IP188" s="233" t="s">
        <v>3320</v>
      </c>
      <c r="IQ188" s="233" t="s">
        <v>3320</v>
      </c>
      <c r="IR188" s="233" t="s">
        <v>3320</v>
      </c>
      <c r="IS188" s="233" t="s">
        <v>3320</v>
      </c>
      <c r="IT188" s="233" t="s">
        <v>3320</v>
      </c>
      <c r="IU188" s="233" t="s">
        <v>3320</v>
      </c>
      <c r="IV188" s="233" t="s">
        <v>3320</v>
      </c>
      <c r="IW188" s="233" t="s">
        <v>5773</v>
      </c>
      <c r="IX188" s="234" t="s">
        <v>5774</v>
      </c>
      <c r="IY188" s="234" t="s">
        <v>5774</v>
      </c>
      <c r="IZ188" s="233" t="s">
        <v>5775</v>
      </c>
      <c r="JA188" s="235"/>
      <c r="JB188" s="233"/>
      <c r="JC188" s="233"/>
      <c r="JD188" s="233"/>
      <c r="JE188" s="235"/>
      <c r="JF188" s="232" t="s">
        <v>3320</v>
      </c>
      <c r="JG188" s="232" t="s">
        <v>3320</v>
      </c>
      <c r="JH188" s="232" t="s">
        <v>3320</v>
      </c>
      <c r="JI188" s="232" t="s">
        <v>3320</v>
      </c>
      <c r="JJ188" s="232" t="s">
        <v>3320</v>
      </c>
      <c r="JK188" s="233" t="s">
        <v>202</v>
      </c>
      <c r="JL188" s="235"/>
      <c r="JM188" s="235"/>
      <c r="JN188" s="235"/>
      <c r="JO188" s="232">
        <v>6</v>
      </c>
      <c r="JP188" s="232">
        <v>0</v>
      </c>
      <c r="JQ188" s="233"/>
      <c r="JR188" s="233"/>
      <c r="JS188" s="233"/>
      <c r="JT188" s="233"/>
      <c r="JU188" s="233"/>
      <c r="JV188" s="233"/>
      <c r="JW188" s="233"/>
      <c r="JX188" s="233"/>
      <c r="JY188" s="233"/>
      <c r="JZ188" s="233"/>
      <c r="KA188" s="233"/>
      <c r="KB188" s="233"/>
      <c r="KC188" s="233"/>
      <c r="KD188" s="233"/>
      <c r="KE188" s="233"/>
      <c r="KF188" s="233"/>
      <c r="KG188" s="233"/>
      <c r="KH188" s="233"/>
      <c r="KI188" s="233"/>
      <c r="KJ188" s="233"/>
      <c r="KK188" s="233"/>
      <c r="KL188" s="233"/>
      <c r="KM188" s="233"/>
      <c r="KN188" s="232" t="s">
        <v>3320</v>
      </c>
      <c r="KO188" s="232" t="s">
        <v>3320</v>
      </c>
      <c r="KP188" s="232" t="s">
        <v>3320</v>
      </c>
      <c r="KQ188" s="235"/>
      <c r="KR188" s="235"/>
      <c r="KS188" s="235"/>
      <c r="KT188" s="233"/>
      <c r="KU188" s="235"/>
      <c r="KV188" s="235"/>
      <c r="KW188" s="235"/>
      <c r="KX188" s="233"/>
      <c r="KY188" s="232">
        <v>195</v>
      </c>
      <c r="KZ188" s="236">
        <v>0</v>
      </c>
      <c r="LA188" s="235"/>
      <c r="LB188" s="232">
        <v>0</v>
      </c>
      <c r="LC188" s="233"/>
      <c r="LD188" s="235"/>
      <c r="LE188" s="235"/>
      <c r="LF188" s="235"/>
    </row>
    <row r="189" spans="1:318" ht="49.5" customHeight="1" thickBot="1">
      <c r="A189" s="231" t="s">
        <v>5638</v>
      </c>
      <c r="B189" s="232">
        <v>887</v>
      </c>
      <c r="C189" s="233" t="s">
        <v>9443</v>
      </c>
      <c r="D189" s="233" t="s">
        <v>9444</v>
      </c>
      <c r="E189" s="232">
        <v>887</v>
      </c>
      <c r="F189" s="235"/>
      <c r="G189" s="233" t="s">
        <v>9445</v>
      </c>
      <c r="H189" s="233" t="s">
        <v>9446</v>
      </c>
      <c r="I189" s="234">
        <v>4</v>
      </c>
      <c r="J189" s="235"/>
      <c r="K189" s="234" t="s">
        <v>202</v>
      </c>
      <c r="L189" s="235"/>
      <c r="M189" s="234">
        <v>4</v>
      </c>
      <c r="N189" s="235"/>
      <c r="O189" s="235"/>
      <c r="P189" s="235"/>
      <c r="Q189" s="235"/>
      <c r="R189" s="234" t="s">
        <v>202</v>
      </c>
      <c r="S189" s="235"/>
      <c r="T189" s="235"/>
      <c r="U189" s="235"/>
      <c r="V189" s="233" t="s">
        <v>823</v>
      </c>
      <c r="W189" s="233" t="s">
        <v>5916</v>
      </c>
      <c r="X189" s="232">
        <v>1.5</v>
      </c>
      <c r="Y189" s="232">
        <v>371.25</v>
      </c>
      <c r="Z189" s="236">
        <v>0</v>
      </c>
      <c r="AA189" s="236">
        <v>0</v>
      </c>
      <c r="AB189" s="232">
        <v>1</v>
      </c>
      <c r="AC189" s="233" t="s">
        <v>5917</v>
      </c>
      <c r="AD189" s="233" t="s">
        <v>5917</v>
      </c>
      <c r="AE189" s="234" t="s">
        <v>5645</v>
      </c>
      <c r="AF189" s="233" t="s">
        <v>5646</v>
      </c>
      <c r="AG189" s="234" t="s">
        <v>5645</v>
      </c>
      <c r="AH189" s="233" t="s">
        <v>5918</v>
      </c>
      <c r="AI189" s="233" t="s">
        <v>7572</v>
      </c>
      <c r="AJ189" s="233" t="s">
        <v>7573</v>
      </c>
      <c r="AK189" s="233" t="s">
        <v>5698</v>
      </c>
      <c r="AL189" s="233" t="s">
        <v>9447</v>
      </c>
      <c r="AM189" s="233" t="s">
        <v>9448</v>
      </c>
      <c r="AN189" s="233" t="s">
        <v>3320</v>
      </c>
      <c r="AO189" s="233" t="s">
        <v>9449</v>
      </c>
      <c r="AP189" s="233" t="s">
        <v>5698</v>
      </c>
      <c r="AQ189" s="233" t="s">
        <v>7577</v>
      </c>
      <c r="AR189" s="233" t="s">
        <v>7578</v>
      </c>
      <c r="AS189" s="233" t="s">
        <v>9450</v>
      </c>
      <c r="AT189" s="233" t="s">
        <v>733</v>
      </c>
      <c r="AU189" s="233" t="s">
        <v>733</v>
      </c>
      <c r="AV189" s="233" t="s">
        <v>733</v>
      </c>
      <c r="AW189" s="233" t="s">
        <v>3320</v>
      </c>
      <c r="AX189" s="233" t="s">
        <v>5944</v>
      </c>
      <c r="AY189" s="233" t="s">
        <v>733</v>
      </c>
      <c r="AZ189" s="233" t="s">
        <v>7581</v>
      </c>
      <c r="BA189" s="233" t="s">
        <v>7582</v>
      </c>
      <c r="BB189" s="233" t="s">
        <v>7583</v>
      </c>
      <c r="BC189" s="233" t="s">
        <v>9451</v>
      </c>
      <c r="BD189" s="233" t="s">
        <v>9452</v>
      </c>
      <c r="BE189" s="233" t="s">
        <v>9453</v>
      </c>
      <c r="BF189" s="234" t="s">
        <v>1214</v>
      </c>
      <c r="BG189" s="233" t="s">
        <v>3320</v>
      </c>
      <c r="BH189" s="233" t="s">
        <v>2043</v>
      </c>
      <c r="BI189" s="233" t="s">
        <v>2043</v>
      </c>
      <c r="BJ189" s="233" t="s">
        <v>5934</v>
      </c>
      <c r="BK189" s="233" t="s">
        <v>9454</v>
      </c>
      <c r="BL189" s="234">
        <v>230</v>
      </c>
      <c r="BM189" s="233" t="s">
        <v>5712</v>
      </c>
      <c r="BN189" s="237">
        <v>47361</v>
      </c>
      <c r="BO189" s="232">
        <v>22</v>
      </c>
      <c r="BP189" s="232">
        <v>2029</v>
      </c>
      <c r="BQ189" s="232">
        <v>247.5</v>
      </c>
      <c r="BR189" s="234">
        <v>247.5</v>
      </c>
      <c r="BS189" s="233" t="s">
        <v>5666</v>
      </c>
      <c r="BT189" s="232">
        <v>55</v>
      </c>
      <c r="BU189" s="234">
        <v>806.37</v>
      </c>
      <c r="BV189" s="238">
        <v>0.37</v>
      </c>
      <c r="BW189" s="239" t="s">
        <v>910</v>
      </c>
      <c r="BX189" s="233" t="s">
        <v>733</v>
      </c>
      <c r="BY189" s="235"/>
      <c r="BZ189" s="233" t="s">
        <v>3320</v>
      </c>
      <c r="CA189" s="233" t="s">
        <v>3320</v>
      </c>
      <c r="CB189" s="233" t="s">
        <v>3320</v>
      </c>
      <c r="CC189" s="233" t="s">
        <v>3320</v>
      </c>
      <c r="CD189" s="233" t="s">
        <v>3320</v>
      </c>
      <c r="CE189" s="233" t="s">
        <v>3320</v>
      </c>
      <c r="CF189" s="233" t="s">
        <v>3320</v>
      </c>
      <c r="CG189" s="233" t="s">
        <v>3320</v>
      </c>
      <c r="CH189" s="233" t="s">
        <v>3320</v>
      </c>
      <c r="CI189" s="233" t="s">
        <v>3320</v>
      </c>
      <c r="CJ189" s="235"/>
      <c r="CK189" s="233" t="s">
        <v>3320</v>
      </c>
      <c r="CL189" s="233" t="s">
        <v>3320</v>
      </c>
      <c r="CM189" s="233" t="s">
        <v>3320</v>
      </c>
      <c r="CN189" s="233" t="s">
        <v>3320</v>
      </c>
      <c r="CO189" s="233" t="s">
        <v>3320</v>
      </c>
      <c r="CP189" s="235"/>
      <c r="CQ189" s="233" t="s">
        <v>3320</v>
      </c>
      <c r="CR189" s="233" t="s">
        <v>3320</v>
      </c>
      <c r="CS189" s="233" t="s">
        <v>3320</v>
      </c>
      <c r="CT189" s="233" t="s">
        <v>3320</v>
      </c>
      <c r="CU189" s="232">
        <v>4.5</v>
      </c>
      <c r="CV189" s="232">
        <v>7.5</v>
      </c>
      <c r="CW189" s="233" t="s">
        <v>733</v>
      </c>
      <c r="CX189" s="233" t="s">
        <v>5937</v>
      </c>
      <c r="CY189" s="232">
        <v>0.37</v>
      </c>
      <c r="CZ189" s="233" t="s">
        <v>1214</v>
      </c>
      <c r="DA189" s="233" t="s">
        <v>733</v>
      </c>
      <c r="DB189" s="233" t="s">
        <v>733</v>
      </c>
      <c r="DC189" s="232">
        <v>3258.07</v>
      </c>
      <c r="DD189" s="232">
        <v>2700.44</v>
      </c>
      <c r="DE189" s="233" t="s">
        <v>9455</v>
      </c>
      <c r="DF189" s="232">
        <v>365</v>
      </c>
      <c r="DG189" s="232">
        <v>82.2</v>
      </c>
      <c r="DH189" s="232">
        <v>97</v>
      </c>
      <c r="DI189" s="232">
        <v>25</v>
      </c>
      <c r="DJ189" s="237">
        <v>46477</v>
      </c>
      <c r="DK189" s="232">
        <v>1</v>
      </c>
      <c r="DL189" s="232">
        <v>2027</v>
      </c>
      <c r="DM189" s="232">
        <v>61</v>
      </c>
      <c r="DN189" s="233" t="s">
        <v>9456</v>
      </c>
      <c r="DO189" s="232">
        <v>10815500</v>
      </c>
      <c r="DP189" s="235"/>
      <c r="DQ189" s="233" t="s">
        <v>3320</v>
      </c>
      <c r="DR189" s="233" t="s">
        <v>3320</v>
      </c>
      <c r="DS189" s="233" t="s">
        <v>3320</v>
      </c>
      <c r="DT189" s="233" t="s">
        <v>3320</v>
      </c>
      <c r="DU189" s="233" t="s">
        <v>3320</v>
      </c>
      <c r="DV189" s="233" t="s">
        <v>3320</v>
      </c>
      <c r="DW189" s="233" t="s">
        <v>3320</v>
      </c>
      <c r="DX189" s="233" t="s">
        <v>3320</v>
      </c>
      <c r="DY189" s="233" t="s">
        <v>3320</v>
      </c>
      <c r="DZ189" s="233" t="s">
        <v>3320</v>
      </c>
      <c r="EA189" s="233" t="s">
        <v>3320</v>
      </c>
      <c r="EB189" s="233" t="s">
        <v>3320</v>
      </c>
      <c r="EC189" s="233" t="s">
        <v>3320</v>
      </c>
      <c r="ED189" s="233" t="s">
        <v>3320</v>
      </c>
      <c r="EE189" s="233" t="s">
        <v>3320</v>
      </c>
      <c r="EF189" s="233" t="s">
        <v>3320</v>
      </c>
      <c r="EG189" s="233" t="s">
        <v>3320</v>
      </c>
      <c r="EH189" s="233" t="s">
        <v>3320</v>
      </c>
      <c r="EI189" s="233" t="s">
        <v>3320</v>
      </c>
      <c r="EJ189" s="233" t="s">
        <v>3320</v>
      </c>
      <c r="EK189" s="233" t="s">
        <v>3320</v>
      </c>
      <c r="EL189" s="233" t="s">
        <v>3320</v>
      </c>
      <c r="EM189" s="233" t="s">
        <v>3320</v>
      </c>
      <c r="EN189" s="233" t="s">
        <v>3320</v>
      </c>
      <c r="EO189" s="233" t="s">
        <v>3320</v>
      </c>
      <c r="EP189" s="233" t="s">
        <v>3320</v>
      </c>
      <c r="EQ189" s="233" t="s">
        <v>3320</v>
      </c>
      <c r="ER189" s="233" t="s">
        <v>3320</v>
      </c>
      <c r="ES189" s="233" t="s">
        <v>3320</v>
      </c>
      <c r="ET189" s="233" t="s">
        <v>3320</v>
      </c>
      <c r="EU189" s="233" t="s">
        <v>3320</v>
      </c>
      <c r="EV189" s="233" t="s">
        <v>3320</v>
      </c>
      <c r="EW189" s="233" t="s">
        <v>3320</v>
      </c>
      <c r="EX189" s="233" t="s">
        <v>3320</v>
      </c>
      <c r="EY189" s="233" t="s">
        <v>3320</v>
      </c>
      <c r="EZ189" s="233" t="s">
        <v>3320</v>
      </c>
      <c r="FA189" s="233" t="s">
        <v>3320</v>
      </c>
      <c r="FB189" s="233" t="s">
        <v>3320</v>
      </c>
      <c r="FC189" s="233" t="s">
        <v>3320</v>
      </c>
      <c r="FD189" s="233" t="s">
        <v>3320</v>
      </c>
      <c r="FE189" s="233" t="s">
        <v>3320</v>
      </c>
      <c r="FF189" s="233" t="s">
        <v>3320</v>
      </c>
      <c r="FG189" s="233" t="s">
        <v>3320</v>
      </c>
      <c r="FH189" s="233" t="s">
        <v>3320</v>
      </c>
      <c r="FI189" s="233" t="s">
        <v>3320</v>
      </c>
      <c r="FJ189" s="233" t="s">
        <v>3320</v>
      </c>
      <c r="FK189" s="233" t="s">
        <v>3320</v>
      </c>
      <c r="FL189" s="233" t="s">
        <v>3320</v>
      </c>
      <c r="FM189" s="233" t="s">
        <v>3320</v>
      </c>
      <c r="FN189" s="240">
        <v>383358749</v>
      </c>
      <c r="FO189" s="232">
        <v>383</v>
      </c>
      <c r="FP189" s="233" t="s">
        <v>1214</v>
      </c>
      <c r="FQ189" s="233" t="s">
        <v>733</v>
      </c>
      <c r="FR189" s="233" t="s">
        <v>733</v>
      </c>
      <c r="FS189" s="233" t="s">
        <v>733</v>
      </c>
      <c r="FT189" s="233" t="s">
        <v>826</v>
      </c>
      <c r="FU189" s="233" t="s">
        <v>9457</v>
      </c>
      <c r="FV189" s="233" t="s">
        <v>9458</v>
      </c>
      <c r="FW189" s="241" t="s">
        <v>9454</v>
      </c>
      <c r="FX189" s="242">
        <v>230</v>
      </c>
      <c r="FY189" s="233" t="s">
        <v>9459</v>
      </c>
      <c r="FZ189" s="240">
        <v>354285729</v>
      </c>
      <c r="GA189" s="240">
        <v>29073019</v>
      </c>
      <c r="GB189" s="240">
        <v>2874</v>
      </c>
      <c r="GC189" s="232">
        <v>685</v>
      </c>
      <c r="GD189" s="233" t="s">
        <v>5944</v>
      </c>
      <c r="GE189" s="233" t="s">
        <v>733</v>
      </c>
      <c r="GF189" s="233" t="s">
        <v>733</v>
      </c>
      <c r="GG189" s="233" t="s">
        <v>9460</v>
      </c>
      <c r="GH189" s="233" t="s">
        <v>1214</v>
      </c>
      <c r="GI189" s="233" t="s">
        <v>1214</v>
      </c>
      <c r="GJ189" s="233" t="s">
        <v>733</v>
      </c>
      <c r="GK189" s="233" t="s">
        <v>733</v>
      </c>
      <c r="GL189" s="233" t="s">
        <v>1214</v>
      </c>
      <c r="GM189" s="243" t="s">
        <v>5676</v>
      </c>
      <c r="GN189" s="233" t="s">
        <v>3320</v>
      </c>
      <c r="GO189" s="233" t="s">
        <v>733</v>
      </c>
      <c r="GP189" s="233" t="s">
        <v>5721</v>
      </c>
      <c r="GQ189" s="233" t="s">
        <v>733</v>
      </c>
      <c r="GR189" s="233" t="s">
        <v>5679</v>
      </c>
      <c r="GS189" s="233" t="s">
        <v>3320</v>
      </c>
      <c r="GT189" s="233" t="s">
        <v>3320</v>
      </c>
      <c r="GU189" s="232">
        <v>1</v>
      </c>
      <c r="GV189" s="233" t="s">
        <v>1214</v>
      </c>
      <c r="GW189" s="233" t="s">
        <v>1214</v>
      </c>
      <c r="GX189" s="233" t="s">
        <v>3320</v>
      </c>
      <c r="GY189" s="233" t="s">
        <v>733</v>
      </c>
      <c r="GZ189" s="232">
        <v>5</v>
      </c>
      <c r="HA189" s="233" t="s">
        <v>9461</v>
      </c>
      <c r="HB189" s="233" t="s">
        <v>9462</v>
      </c>
      <c r="HC189" s="233" t="s">
        <v>5952</v>
      </c>
      <c r="HD189" s="233" t="s">
        <v>5684</v>
      </c>
      <c r="HE189" s="233" t="s">
        <v>5684</v>
      </c>
      <c r="HF189" s="233" t="s">
        <v>733</v>
      </c>
      <c r="HG189" s="233" t="s">
        <v>1214</v>
      </c>
      <c r="HH189" s="244">
        <v>46079.82880787037</v>
      </c>
      <c r="HI189" s="244">
        <v>46080.648148148146</v>
      </c>
      <c r="HJ189" s="233" t="s">
        <v>5685</v>
      </c>
      <c r="HK189" s="233" t="s">
        <v>3320</v>
      </c>
      <c r="HL189" s="233" t="s">
        <v>3320</v>
      </c>
      <c r="HM189" s="233" t="s">
        <v>3320</v>
      </c>
      <c r="HN189" s="233" t="s">
        <v>3320</v>
      </c>
      <c r="HO189" s="233" t="s">
        <v>3320</v>
      </c>
      <c r="HP189" s="233" t="s">
        <v>3320</v>
      </c>
      <c r="HQ189" s="233" t="s">
        <v>3320</v>
      </c>
      <c r="HR189" s="233" t="s">
        <v>3320</v>
      </c>
      <c r="HS189" s="233" t="s">
        <v>3320</v>
      </c>
      <c r="HT189" s="233" t="s">
        <v>3320</v>
      </c>
      <c r="HU189" s="233" t="s">
        <v>3320</v>
      </c>
      <c r="HV189" s="233" t="s">
        <v>3320</v>
      </c>
      <c r="HW189" s="233" t="s">
        <v>3320</v>
      </c>
      <c r="HX189" s="233" t="s">
        <v>3320</v>
      </c>
      <c r="HY189" s="233" t="s">
        <v>3320</v>
      </c>
      <c r="HZ189" s="233" t="s">
        <v>3320</v>
      </c>
      <c r="IA189" s="233" t="s">
        <v>3320</v>
      </c>
      <c r="IB189" s="233" t="s">
        <v>3320</v>
      </c>
      <c r="IC189" s="233" t="s">
        <v>3320</v>
      </c>
      <c r="ID189" s="233" t="s">
        <v>3320</v>
      </c>
      <c r="IE189" s="233" t="s">
        <v>3320</v>
      </c>
      <c r="IF189" s="233" t="s">
        <v>3320</v>
      </c>
      <c r="IG189" s="233" t="s">
        <v>3320</v>
      </c>
      <c r="IH189" s="233" t="s">
        <v>3320</v>
      </c>
      <c r="II189" s="233" t="s">
        <v>3320</v>
      </c>
      <c r="IJ189" s="233" t="s">
        <v>3320</v>
      </c>
      <c r="IK189" s="233" t="s">
        <v>3320</v>
      </c>
      <c r="IL189" s="233" t="s">
        <v>3320</v>
      </c>
      <c r="IM189" s="233" t="s">
        <v>3320</v>
      </c>
      <c r="IN189" s="233" t="s">
        <v>3320</v>
      </c>
      <c r="IO189" s="233" t="s">
        <v>3320</v>
      </c>
      <c r="IP189" s="233" t="s">
        <v>3320</v>
      </c>
      <c r="IQ189" s="233" t="s">
        <v>3320</v>
      </c>
      <c r="IR189" s="233" t="s">
        <v>3320</v>
      </c>
      <c r="IS189" s="233" t="s">
        <v>3320</v>
      </c>
      <c r="IT189" s="233" t="s">
        <v>3320</v>
      </c>
      <c r="IU189" s="233" t="s">
        <v>3320</v>
      </c>
      <c r="IV189" s="233" t="s">
        <v>3320</v>
      </c>
      <c r="IW189" s="233" t="s">
        <v>6212</v>
      </c>
      <c r="IX189" s="234" t="s">
        <v>5774</v>
      </c>
      <c r="IY189" s="234" t="s">
        <v>5774</v>
      </c>
      <c r="IZ189" s="233" t="s">
        <v>5775</v>
      </c>
      <c r="JA189" s="235"/>
      <c r="JB189" s="233"/>
      <c r="JC189" s="233"/>
      <c r="JD189" s="233"/>
      <c r="JE189" s="235"/>
      <c r="JF189" s="232" t="s">
        <v>3320</v>
      </c>
      <c r="JG189" s="232" t="s">
        <v>3320</v>
      </c>
      <c r="JH189" s="232" t="s">
        <v>3320</v>
      </c>
      <c r="JI189" s="232" t="s">
        <v>3320</v>
      </c>
      <c r="JJ189" s="232" t="s">
        <v>3320</v>
      </c>
      <c r="JK189" s="233" t="s">
        <v>202</v>
      </c>
      <c r="JL189" s="235"/>
      <c r="JM189" s="235"/>
      <c r="JN189" s="235"/>
      <c r="JO189" s="232">
        <v>5</v>
      </c>
      <c r="JP189" s="232">
        <v>0</v>
      </c>
      <c r="JQ189" s="233"/>
      <c r="JR189" s="233"/>
      <c r="JS189" s="233"/>
      <c r="JT189" s="233"/>
      <c r="JU189" s="233"/>
      <c r="JV189" s="233"/>
      <c r="JW189" s="233"/>
      <c r="JX189" s="233"/>
      <c r="JY189" s="233"/>
      <c r="JZ189" s="233"/>
      <c r="KA189" s="233"/>
      <c r="KB189" s="233"/>
      <c r="KC189" s="233"/>
      <c r="KD189" s="233"/>
      <c r="KE189" s="233"/>
      <c r="KF189" s="233"/>
      <c r="KG189" s="233"/>
      <c r="KH189" s="233"/>
      <c r="KI189" s="233"/>
      <c r="KJ189" s="233"/>
      <c r="KK189" s="233"/>
      <c r="KL189" s="233"/>
      <c r="KM189" s="233"/>
      <c r="KN189" s="232" t="s">
        <v>3320</v>
      </c>
      <c r="KO189" s="232" t="s">
        <v>3320</v>
      </c>
      <c r="KP189" s="232" t="s">
        <v>3320</v>
      </c>
      <c r="KQ189" s="235"/>
      <c r="KR189" s="235"/>
      <c r="KS189" s="235"/>
      <c r="KT189" s="233"/>
      <c r="KU189" s="235"/>
      <c r="KV189" s="235"/>
      <c r="KW189" s="235"/>
      <c r="KX189" s="233"/>
      <c r="KY189" s="232">
        <v>371.25</v>
      </c>
      <c r="KZ189" s="236">
        <v>0</v>
      </c>
      <c r="LA189" s="235"/>
      <c r="LB189" s="232">
        <v>0</v>
      </c>
      <c r="LC189" s="233"/>
      <c r="LD189" s="235"/>
      <c r="LE189" s="235"/>
      <c r="LF189" s="235"/>
    </row>
    <row r="190" spans="1:318" ht="49.5" customHeight="1" thickBot="1">
      <c r="A190" s="231" t="s">
        <v>5638</v>
      </c>
      <c r="B190" s="232">
        <v>886</v>
      </c>
      <c r="C190" s="233" t="s">
        <v>9463</v>
      </c>
      <c r="D190" s="233" t="s">
        <v>9464</v>
      </c>
      <c r="E190" s="232">
        <v>886</v>
      </c>
      <c r="F190" s="235"/>
      <c r="G190" s="233" t="s">
        <v>9445</v>
      </c>
      <c r="H190" s="233" t="s">
        <v>9446</v>
      </c>
      <c r="I190" s="234">
        <v>4</v>
      </c>
      <c r="J190" s="235"/>
      <c r="K190" s="234" t="s">
        <v>202</v>
      </c>
      <c r="L190" s="235"/>
      <c r="M190" s="234">
        <v>4</v>
      </c>
      <c r="N190" s="235"/>
      <c r="O190" s="235"/>
      <c r="P190" s="235"/>
      <c r="Q190" s="235"/>
      <c r="R190" s="234" t="s">
        <v>202</v>
      </c>
      <c r="S190" s="235"/>
      <c r="T190" s="235"/>
      <c r="U190" s="235"/>
      <c r="V190" s="233" t="s">
        <v>9465</v>
      </c>
      <c r="W190" s="233" t="s">
        <v>5643</v>
      </c>
      <c r="X190" s="232">
        <v>1</v>
      </c>
      <c r="Y190" s="232">
        <v>45</v>
      </c>
      <c r="Z190" s="236">
        <v>0</v>
      </c>
      <c r="AA190" s="236">
        <v>0</v>
      </c>
      <c r="AB190" s="232">
        <v>1</v>
      </c>
      <c r="AC190" s="233" t="s">
        <v>5917</v>
      </c>
      <c r="AD190" s="233" t="s">
        <v>5917</v>
      </c>
      <c r="AE190" s="234" t="s">
        <v>5645</v>
      </c>
      <c r="AF190" s="233" t="s">
        <v>5646</v>
      </c>
      <c r="AG190" s="234" t="s">
        <v>5645</v>
      </c>
      <c r="AH190" s="233" t="s">
        <v>5918</v>
      </c>
      <c r="AI190" s="233" t="s">
        <v>7572</v>
      </c>
      <c r="AJ190" s="233" t="s">
        <v>7573</v>
      </c>
      <c r="AK190" s="233" t="s">
        <v>5698</v>
      </c>
      <c r="AL190" s="233" t="s">
        <v>9447</v>
      </c>
      <c r="AM190" s="233" t="s">
        <v>9448</v>
      </c>
      <c r="AN190" s="233" t="s">
        <v>3320</v>
      </c>
      <c r="AO190" s="233" t="s">
        <v>9449</v>
      </c>
      <c r="AP190" s="233" t="s">
        <v>5698</v>
      </c>
      <c r="AQ190" s="233" t="s">
        <v>7577</v>
      </c>
      <c r="AR190" s="233" t="s">
        <v>7578</v>
      </c>
      <c r="AS190" s="233" t="s">
        <v>9450</v>
      </c>
      <c r="AT190" s="233" t="s">
        <v>733</v>
      </c>
      <c r="AU190" s="233" t="s">
        <v>733</v>
      </c>
      <c r="AV190" s="233" t="s">
        <v>733</v>
      </c>
      <c r="AW190" s="233" t="s">
        <v>3320</v>
      </c>
      <c r="AX190" s="233" t="s">
        <v>5944</v>
      </c>
      <c r="AY190" s="233" t="s">
        <v>733</v>
      </c>
      <c r="AZ190" s="233" t="s">
        <v>7581</v>
      </c>
      <c r="BA190" s="233" t="s">
        <v>7582</v>
      </c>
      <c r="BB190" s="233" t="s">
        <v>7583</v>
      </c>
      <c r="BC190" s="233" t="s">
        <v>9451</v>
      </c>
      <c r="BD190" s="233" t="s">
        <v>9452</v>
      </c>
      <c r="BE190" s="233" t="s">
        <v>9453</v>
      </c>
      <c r="BF190" s="234" t="s">
        <v>1214</v>
      </c>
      <c r="BG190" s="233" t="s">
        <v>3320</v>
      </c>
      <c r="BH190" s="233" t="s">
        <v>5955</v>
      </c>
      <c r="BI190" s="233" t="s">
        <v>5955</v>
      </c>
      <c r="BJ190" s="233" t="s">
        <v>3623</v>
      </c>
      <c r="BK190" s="233" t="s">
        <v>9466</v>
      </c>
      <c r="BL190" s="234">
        <v>115</v>
      </c>
      <c r="BM190" s="233" t="s">
        <v>5665</v>
      </c>
      <c r="BN190" s="237">
        <v>47208</v>
      </c>
      <c r="BO190" s="232">
        <v>18</v>
      </c>
      <c r="BP190" s="232">
        <v>2029</v>
      </c>
      <c r="BQ190" s="232">
        <v>45</v>
      </c>
      <c r="BR190" s="234">
        <v>45</v>
      </c>
      <c r="BS190" s="233" t="s">
        <v>5666</v>
      </c>
      <c r="BT190" s="232">
        <v>97686</v>
      </c>
      <c r="BU190" s="234">
        <v>150.49</v>
      </c>
      <c r="BV190" s="238">
        <v>0.38</v>
      </c>
      <c r="BW190" s="239" t="s">
        <v>202</v>
      </c>
      <c r="BX190" s="233" t="s">
        <v>733</v>
      </c>
      <c r="BY190" s="235"/>
      <c r="BZ190" s="232">
        <v>0.38</v>
      </c>
      <c r="CA190" s="233" t="s">
        <v>1214</v>
      </c>
      <c r="CB190" s="232">
        <v>660</v>
      </c>
      <c r="CC190" s="233" t="s">
        <v>5800</v>
      </c>
      <c r="CD190" s="233" t="s">
        <v>5801</v>
      </c>
      <c r="CE190" s="233" t="s">
        <v>3320</v>
      </c>
      <c r="CF190" s="233" t="s">
        <v>733</v>
      </c>
      <c r="CG190" s="233" t="s">
        <v>733</v>
      </c>
      <c r="CH190" s="232">
        <v>2334.1999999999998</v>
      </c>
      <c r="CI190" s="232">
        <v>2140</v>
      </c>
      <c r="CJ190" s="233" t="s">
        <v>6626</v>
      </c>
      <c r="CK190" s="232">
        <v>365</v>
      </c>
      <c r="CL190" s="232">
        <v>82.2</v>
      </c>
      <c r="CM190" s="232">
        <v>97</v>
      </c>
      <c r="CN190" s="232">
        <v>25</v>
      </c>
      <c r="CO190" s="237">
        <v>46418</v>
      </c>
      <c r="CP190" s="232">
        <v>2027</v>
      </c>
      <c r="CQ190" s="232">
        <v>1</v>
      </c>
      <c r="CR190" s="232">
        <v>56</v>
      </c>
      <c r="CS190" s="233" t="s">
        <v>9467</v>
      </c>
      <c r="CT190" s="232">
        <v>3799959</v>
      </c>
      <c r="CU190" s="233" t="s">
        <v>3320</v>
      </c>
      <c r="CV190" s="233" t="s">
        <v>3320</v>
      </c>
      <c r="CW190" s="233" t="s">
        <v>3320</v>
      </c>
      <c r="CX190" s="233" t="s">
        <v>3320</v>
      </c>
      <c r="CY190" s="233" t="s">
        <v>3320</v>
      </c>
      <c r="CZ190" s="233" t="s">
        <v>3320</v>
      </c>
      <c r="DA190" s="233" t="s">
        <v>3320</v>
      </c>
      <c r="DB190" s="233" t="s">
        <v>3320</v>
      </c>
      <c r="DC190" s="233" t="s">
        <v>3320</v>
      </c>
      <c r="DD190" s="233" t="s">
        <v>3320</v>
      </c>
      <c r="DE190" s="235"/>
      <c r="DF190" s="233" t="s">
        <v>3320</v>
      </c>
      <c r="DG190" s="233" t="s">
        <v>3320</v>
      </c>
      <c r="DH190" s="233" t="s">
        <v>3320</v>
      </c>
      <c r="DI190" s="233" t="s">
        <v>3320</v>
      </c>
      <c r="DJ190" s="233" t="s">
        <v>3320</v>
      </c>
      <c r="DK190" s="233" t="s">
        <v>3320</v>
      </c>
      <c r="DL190" s="235"/>
      <c r="DM190" s="233" t="s">
        <v>3320</v>
      </c>
      <c r="DN190" s="233" t="s">
        <v>3320</v>
      </c>
      <c r="DO190" s="233" t="s">
        <v>3320</v>
      </c>
      <c r="DP190" s="235"/>
      <c r="DQ190" s="233" t="s">
        <v>3320</v>
      </c>
      <c r="DR190" s="233" t="s">
        <v>3320</v>
      </c>
      <c r="DS190" s="233" t="s">
        <v>3320</v>
      </c>
      <c r="DT190" s="233" t="s">
        <v>3320</v>
      </c>
      <c r="DU190" s="233" t="s">
        <v>3320</v>
      </c>
      <c r="DV190" s="233" t="s">
        <v>3320</v>
      </c>
      <c r="DW190" s="233" t="s">
        <v>3320</v>
      </c>
      <c r="DX190" s="233" t="s">
        <v>3320</v>
      </c>
      <c r="DY190" s="233" t="s">
        <v>3320</v>
      </c>
      <c r="DZ190" s="233" t="s">
        <v>3320</v>
      </c>
      <c r="EA190" s="233" t="s">
        <v>3320</v>
      </c>
      <c r="EB190" s="233" t="s">
        <v>3320</v>
      </c>
      <c r="EC190" s="233" t="s">
        <v>3320</v>
      </c>
      <c r="ED190" s="233" t="s">
        <v>3320</v>
      </c>
      <c r="EE190" s="233" t="s">
        <v>3320</v>
      </c>
      <c r="EF190" s="233" t="s">
        <v>3320</v>
      </c>
      <c r="EG190" s="233" t="s">
        <v>3320</v>
      </c>
      <c r="EH190" s="233" t="s">
        <v>3320</v>
      </c>
      <c r="EI190" s="233" t="s">
        <v>3320</v>
      </c>
      <c r="EJ190" s="233" t="s">
        <v>3320</v>
      </c>
      <c r="EK190" s="233" t="s">
        <v>3320</v>
      </c>
      <c r="EL190" s="233" t="s">
        <v>3320</v>
      </c>
      <c r="EM190" s="233" t="s">
        <v>3320</v>
      </c>
      <c r="EN190" s="233" t="s">
        <v>3320</v>
      </c>
      <c r="EO190" s="233" t="s">
        <v>3320</v>
      </c>
      <c r="EP190" s="233" t="s">
        <v>3320</v>
      </c>
      <c r="EQ190" s="233" t="s">
        <v>3320</v>
      </c>
      <c r="ER190" s="233" t="s">
        <v>3320</v>
      </c>
      <c r="ES190" s="233" t="s">
        <v>3320</v>
      </c>
      <c r="ET190" s="233" t="s">
        <v>3320</v>
      </c>
      <c r="EU190" s="233" t="s">
        <v>3320</v>
      </c>
      <c r="EV190" s="233" t="s">
        <v>3320</v>
      </c>
      <c r="EW190" s="233" t="s">
        <v>3320</v>
      </c>
      <c r="EX190" s="233" t="s">
        <v>3320</v>
      </c>
      <c r="EY190" s="233" t="s">
        <v>3320</v>
      </c>
      <c r="EZ190" s="233" t="s">
        <v>3320</v>
      </c>
      <c r="FA190" s="233" t="s">
        <v>3320</v>
      </c>
      <c r="FB190" s="233" t="s">
        <v>3320</v>
      </c>
      <c r="FC190" s="233" t="s">
        <v>3320</v>
      </c>
      <c r="FD190" s="233" t="s">
        <v>3320</v>
      </c>
      <c r="FE190" s="233" t="s">
        <v>3320</v>
      </c>
      <c r="FF190" s="233" t="s">
        <v>3320</v>
      </c>
      <c r="FG190" s="233" t="s">
        <v>3320</v>
      </c>
      <c r="FH190" s="233" t="s">
        <v>3320</v>
      </c>
      <c r="FI190" s="233" t="s">
        <v>3320</v>
      </c>
      <c r="FJ190" s="233" t="s">
        <v>3320</v>
      </c>
      <c r="FK190" s="233" t="s">
        <v>3320</v>
      </c>
      <c r="FL190" s="233" t="s">
        <v>3320</v>
      </c>
      <c r="FM190" s="233" t="s">
        <v>3320</v>
      </c>
      <c r="FN190" s="240">
        <v>64266083</v>
      </c>
      <c r="FO190" s="232">
        <v>64</v>
      </c>
      <c r="FP190" s="233" t="s">
        <v>1214</v>
      </c>
      <c r="FQ190" s="233" t="s">
        <v>733</v>
      </c>
      <c r="FR190" s="233" t="s">
        <v>733</v>
      </c>
      <c r="FS190" s="233" t="s">
        <v>733</v>
      </c>
      <c r="FT190" s="233" t="s">
        <v>9468</v>
      </c>
      <c r="FU190" s="233" t="s">
        <v>9469</v>
      </c>
      <c r="FV190" s="233" t="s">
        <v>9470</v>
      </c>
      <c r="FW190" s="241" t="s">
        <v>9466</v>
      </c>
      <c r="FX190" s="242">
        <v>115</v>
      </c>
      <c r="FY190" s="233" t="s">
        <v>9471</v>
      </c>
      <c r="FZ190" s="240">
        <v>57726082</v>
      </c>
      <c r="GA190" s="240">
        <v>6540000</v>
      </c>
      <c r="GB190" s="240">
        <v>1600</v>
      </c>
      <c r="GC190" s="240">
        <v>2265</v>
      </c>
      <c r="GD190" s="233" t="s">
        <v>7592</v>
      </c>
      <c r="GE190" s="233" t="s">
        <v>733</v>
      </c>
      <c r="GF190" s="233" t="s">
        <v>733</v>
      </c>
      <c r="GG190" s="233" t="s">
        <v>9472</v>
      </c>
      <c r="GH190" s="233" t="s">
        <v>1214</v>
      </c>
      <c r="GI190" s="233" t="s">
        <v>1214</v>
      </c>
      <c r="GJ190" s="233" t="s">
        <v>733</v>
      </c>
      <c r="GK190" s="233" t="s">
        <v>733</v>
      </c>
      <c r="GL190" s="233" t="s">
        <v>1214</v>
      </c>
      <c r="GM190" s="243" t="s">
        <v>5676</v>
      </c>
      <c r="GN190" s="233" t="s">
        <v>3320</v>
      </c>
      <c r="GO190" s="233" t="s">
        <v>733</v>
      </c>
      <c r="GP190" s="233" t="s">
        <v>5721</v>
      </c>
      <c r="GQ190" s="233" t="s">
        <v>733</v>
      </c>
      <c r="GR190" s="233" t="s">
        <v>5679</v>
      </c>
      <c r="GS190" s="233" t="s">
        <v>3320</v>
      </c>
      <c r="GT190" s="233" t="s">
        <v>3320</v>
      </c>
      <c r="GU190" s="232">
        <v>1</v>
      </c>
      <c r="GV190" s="233" t="s">
        <v>1214</v>
      </c>
      <c r="GW190" s="233" t="s">
        <v>1214</v>
      </c>
      <c r="GX190" s="233" t="s">
        <v>3320</v>
      </c>
      <c r="GY190" s="233" t="s">
        <v>733</v>
      </c>
      <c r="GZ190" s="233" t="s">
        <v>3320</v>
      </c>
      <c r="HA190" s="233" t="s">
        <v>9473</v>
      </c>
      <c r="HB190" s="233" t="s">
        <v>9474</v>
      </c>
      <c r="HC190" s="233" t="s">
        <v>5683</v>
      </c>
      <c r="HD190" s="233" t="s">
        <v>5952</v>
      </c>
      <c r="HE190" s="233" t="s">
        <v>5684</v>
      </c>
      <c r="HF190" s="233" t="s">
        <v>733</v>
      </c>
      <c r="HG190" s="233" t="s">
        <v>1214</v>
      </c>
      <c r="HH190" s="244">
        <v>46079.824097222219</v>
      </c>
      <c r="HI190" s="244">
        <v>46080.587233796294</v>
      </c>
      <c r="HJ190" s="233" t="s">
        <v>5685</v>
      </c>
      <c r="HK190" s="233" t="s">
        <v>3320</v>
      </c>
      <c r="HL190" s="233" t="s">
        <v>3320</v>
      </c>
      <c r="HM190" s="233" t="s">
        <v>3320</v>
      </c>
      <c r="HN190" s="233" t="s">
        <v>3320</v>
      </c>
      <c r="HO190" s="233" t="s">
        <v>3320</v>
      </c>
      <c r="HP190" s="233" t="s">
        <v>3320</v>
      </c>
      <c r="HQ190" s="233" t="s">
        <v>3320</v>
      </c>
      <c r="HR190" s="233" t="s">
        <v>3320</v>
      </c>
      <c r="HS190" s="233" t="s">
        <v>3320</v>
      </c>
      <c r="HT190" s="233" t="s">
        <v>3320</v>
      </c>
      <c r="HU190" s="233" t="s">
        <v>3320</v>
      </c>
      <c r="HV190" s="233" t="s">
        <v>3320</v>
      </c>
      <c r="HW190" s="233" t="s">
        <v>3320</v>
      </c>
      <c r="HX190" s="233" t="s">
        <v>3320</v>
      </c>
      <c r="HY190" s="233" t="s">
        <v>3320</v>
      </c>
      <c r="HZ190" s="233" t="s">
        <v>3320</v>
      </c>
      <c r="IA190" s="233" t="s">
        <v>3320</v>
      </c>
      <c r="IB190" s="233" t="s">
        <v>3320</v>
      </c>
      <c r="IC190" s="233" t="s">
        <v>3320</v>
      </c>
      <c r="ID190" s="233" t="s">
        <v>3320</v>
      </c>
      <c r="IE190" s="233" t="s">
        <v>3320</v>
      </c>
      <c r="IF190" s="233" t="s">
        <v>3320</v>
      </c>
      <c r="IG190" s="233" t="s">
        <v>3320</v>
      </c>
      <c r="IH190" s="233" t="s">
        <v>3320</v>
      </c>
      <c r="II190" s="233" t="s">
        <v>3320</v>
      </c>
      <c r="IJ190" s="233" t="s">
        <v>3320</v>
      </c>
      <c r="IK190" s="233" t="s">
        <v>3320</v>
      </c>
      <c r="IL190" s="233" t="s">
        <v>3320</v>
      </c>
      <c r="IM190" s="233" t="s">
        <v>3320</v>
      </c>
      <c r="IN190" s="233" t="s">
        <v>3320</v>
      </c>
      <c r="IO190" s="233" t="s">
        <v>3320</v>
      </c>
      <c r="IP190" s="233" t="s">
        <v>3320</v>
      </c>
      <c r="IQ190" s="233" t="s">
        <v>3320</v>
      </c>
      <c r="IR190" s="233" t="s">
        <v>3320</v>
      </c>
      <c r="IS190" s="233" t="s">
        <v>3320</v>
      </c>
      <c r="IT190" s="233" t="s">
        <v>3320</v>
      </c>
      <c r="IU190" s="233" t="s">
        <v>3320</v>
      </c>
      <c r="IV190" s="233" t="s">
        <v>3320</v>
      </c>
      <c r="IW190" s="249" t="s">
        <v>5966</v>
      </c>
      <c r="IX190" s="250" t="s">
        <v>3320</v>
      </c>
      <c r="IY190" s="250" t="s">
        <v>3320</v>
      </c>
      <c r="IZ190" s="249" t="s">
        <v>5967</v>
      </c>
      <c r="JA190" s="235"/>
      <c r="JB190" s="233"/>
      <c r="JC190" s="233"/>
      <c r="JD190" s="233"/>
      <c r="JE190" s="235"/>
      <c r="JF190" s="232" t="s">
        <v>3320</v>
      </c>
      <c r="JG190" s="232" t="s">
        <v>3320</v>
      </c>
      <c r="JH190" s="232" t="s">
        <v>3320</v>
      </c>
      <c r="JI190" s="232" t="s">
        <v>3320</v>
      </c>
      <c r="JJ190" s="232" t="s">
        <v>3320</v>
      </c>
      <c r="JK190" s="233" t="s">
        <v>202</v>
      </c>
      <c r="JL190" s="235"/>
      <c r="JM190" s="235"/>
      <c r="JN190" s="235"/>
      <c r="JO190" s="232">
        <v>6</v>
      </c>
      <c r="JP190" s="232">
        <v>0</v>
      </c>
      <c r="JQ190" s="233"/>
      <c r="JR190" s="233"/>
      <c r="JS190" s="233"/>
      <c r="JT190" s="233"/>
      <c r="JU190" s="233"/>
      <c r="JV190" s="233"/>
      <c r="JW190" s="233"/>
      <c r="JX190" s="233"/>
      <c r="JY190" s="233"/>
      <c r="JZ190" s="233"/>
      <c r="KA190" s="233"/>
      <c r="KB190" s="233"/>
      <c r="KC190" s="233"/>
      <c r="KD190" s="233"/>
      <c r="KE190" s="233"/>
      <c r="KF190" s="233"/>
      <c r="KG190" s="233"/>
      <c r="KH190" s="233"/>
      <c r="KI190" s="233"/>
      <c r="KJ190" s="233"/>
      <c r="KK190" s="233"/>
      <c r="KL190" s="233"/>
      <c r="KM190" s="233"/>
      <c r="KN190" s="232" t="s">
        <v>3320</v>
      </c>
      <c r="KO190" s="232" t="s">
        <v>3320</v>
      </c>
      <c r="KP190" s="232" t="s">
        <v>3320</v>
      </c>
      <c r="KQ190" s="235"/>
      <c r="KR190" s="235"/>
      <c r="KS190" s="235"/>
      <c r="KT190" s="233"/>
      <c r="KU190" s="235"/>
      <c r="KV190" s="235"/>
      <c r="KW190" s="235"/>
      <c r="KX190" s="233"/>
      <c r="KY190" s="232">
        <v>45</v>
      </c>
      <c r="KZ190" s="236">
        <v>0</v>
      </c>
      <c r="LA190" s="235"/>
      <c r="LB190" s="232">
        <v>0</v>
      </c>
      <c r="LC190" s="233"/>
      <c r="LD190" s="235"/>
      <c r="LE190" s="235"/>
      <c r="LF190" s="235"/>
    </row>
    <row r="191" spans="1:318" ht="49.5" customHeight="1" thickBot="1">
      <c r="A191" s="231" t="s">
        <v>5638</v>
      </c>
      <c r="B191" s="232">
        <v>801</v>
      </c>
      <c r="C191" s="233" t="s">
        <v>9475</v>
      </c>
      <c r="D191" s="233" t="s">
        <v>9476</v>
      </c>
      <c r="E191" s="232">
        <v>801</v>
      </c>
      <c r="F191" s="235"/>
      <c r="G191" s="233" t="s">
        <v>2093</v>
      </c>
      <c r="H191" s="233" t="s">
        <v>9477</v>
      </c>
      <c r="I191" s="234">
        <v>1</v>
      </c>
      <c r="J191" s="235"/>
      <c r="K191" s="234" t="s">
        <v>202</v>
      </c>
      <c r="L191" s="235"/>
      <c r="M191" s="234">
        <v>1</v>
      </c>
      <c r="N191" s="235"/>
      <c r="O191" s="235"/>
      <c r="P191" s="235"/>
      <c r="Q191" s="235"/>
      <c r="R191" s="234" t="s">
        <v>202</v>
      </c>
      <c r="S191" s="235"/>
      <c r="T191" s="235"/>
      <c r="U191" s="235"/>
      <c r="V191" s="233" t="s">
        <v>3786</v>
      </c>
      <c r="W191" s="233" t="s">
        <v>5643</v>
      </c>
      <c r="X191" s="232">
        <v>1</v>
      </c>
      <c r="Y191" s="232">
        <v>185</v>
      </c>
      <c r="Z191" s="236">
        <v>0</v>
      </c>
      <c r="AA191" s="236">
        <v>0</v>
      </c>
      <c r="AB191" s="232">
        <v>1</v>
      </c>
      <c r="AC191" s="233" t="s">
        <v>631</v>
      </c>
      <c r="AD191" s="233" t="s">
        <v>9342</v>
      </c>
      <c r="AE191" s="234" t="s">
        <v>5645</v>
      </c>
      <c r="AF191" s="233" t="s">
        <v>5646</v>
      </c>
      <c r="AG191" s="234" t="s">
        <v>5645</v>
      </c>
      <c r="AH191" s="233" t="s">
        <v>631</v>
      </c>
      <c r="AI191" s="233" t="s">
        <v>313</v>
      </c>
      <c r="AJ191" s="233" t="s">
        <v>9478</v>
      </c>
      <c r="AK191" s="233" t="s">
        <v>9343</v>
      </c>
      <c r="AL191" s="233" t="s">
        <v>9479</v>
      </c>
      <c r="AM191" s="233" t="s">
        <v>9480</v>
      </c>
      <c r="AN191" s="233" t="s">
        <v>3320</v>
      </c>
      <c r="AO191" s="233" t="s">
        <v>9481</v>
      </c>
      <c r="AP191" s="233" t="s">
        <v>9482</v>
      </c>
      <c r="AQ191" s="233" t="s">
        <v>9483</v>
      </c>
      <c r="AR191" s="233" t="s">
        <v>9484</v>
      </c>
      <c r="AS191" s="233" t="s">
        <v>9485</v>
      </c>
      <c r="AT191" s="233" t="s">
        <v>733</v>
      </c>
      <c r="AU191" s="233" t="s">
        <v>733</v>
      </c>
      <c r="AV191" s="233" t="s">
        <v>1214</v>
      </c>
      <c r="AW191" s="233" t="s">
        <v>9486</v>
      </c>
      <c r="AX191" s="233" t="s">
        <v>9352</v>
      </c>
      <c r="AY191" s="233" t="s">
        <v>733</v>
      </c>
      <c r="AZ191" s="233" t="s">
        <v>9487</v>
      </c>
      <c r="BA191" s="233" t="s">
        <v>9488</v>
      </c>
      <c r="BB191" s="233" t="s">
        <v>9489</v>
      </c>
      <c r="BC191" s="233" t="s">
        <v>9490</v>
      </c>
      <c r="BD191" s="233" t="s">
        <v>9491</v>
      </c>
      <c r="BE191" s="233" t="s">
        <v>9492</v>
      </c>
      <c r="BF191" s="234" t="s">
        <v>1214</v>
      </c>
      <c r="BG191" s="233" t="s">
        <v>3320</v>
      </c>
      <c r="BH191" s="233" t="s">
        <v>5801</v>
      </c>
      <c r="BI191" s="233" t="s">
        <v>5801</v>
      </c>
      <c r="BJ191" s="233" t="s">
        <v>6587</v>
      </c>
      <c r="BK191" s="233" t="s">
        <v>9493</v>
      </c>
      <c r="BL191" s="234">
        <v>230</v>
      </c>
      <c r="BM191" s="233" t="s">
        <v>5712</v>
      </c>
      <c r="BN191" s="237">
        <v>47087</v>
      </c>
      <c r="BO191" s="232">
        <v>24</v>
      </c>
      <c r="BP191" s="232">
        <v>2028</v>
      </c>
      <c r="BQ191" s="232">
        <v>185</v>
      </c>
      <c r="BR191" s="234">
        <v>185</v>
      </c>
      <c r="BS191" s="233" t="s">
        <v>5666</v>
      </c>
      <c r="BT191" s="232">
        <v>46</v>
      </c>
      <c r="BU191" s="234">
        <v>556.29999999999995</v>
      </c>
      <c r="BV191" s="238">
        <v>0.34</v>
      </c>
      <c r="BW191" s="239" t="s">
        <v>910</v>
      </c>
      <c r="BX191" s="233" t="s">
        <v>733</v>
      </c>
      <c r="BY191" s="233" t="s">
        <v>910</v>
      </c>
      <c r="BZ191" s="232">
        <v>34.299999999999997</v>
      </c>
      <c r="CA191" s="233" t="s">
        <v>733</v>
      </c>
      <c r="CB191" s="232">
        <v>650</v>
      </c>
      <c r="CC191" s="233" t="s">
        <v>5800</v>
      </c>
      <c r="CD191" s="233" t="s">
        <v>5801</v>
      </c>
      <c r="CE191" s="233" t="s">
        <v>3320</v>
      </c>
      <c r="CF191" s="233" t="s">
        <v>733</v>
      </c>
      <c r="CG191" s="233" t="s">
        <v>733</v>
      </c>
      <c r="CH191" s="232">
        <v>2262</v>
      </c>
      <c r="CI191" s="232">
        <v>2172</v>
      </c>
      <c r="CJ191" s="233" t="s">
        <v>9494</v>
      </c>
      <c r="CK191" s="232">
        <v>365</v>
      </c>
      <c r="CL191" s="232">
        <v>88</v>
      </c>
      <c r="CM191" s="232">
        <v>98</v>
      </c>
      <c r="CN191" s="232">
        <v>40</v>
      </c>
      <c r="CO191" s="237">
        <v>46387</v>
      </c>
      <c r="CP191" s="232">
        <v>2026</v>
      </c>
      <c r="CQ191" s="232">
        <v>0.4</v>
      </c>
      <c r="CR191" s="232">
        <v>8</v>
      </c>
      <c r="CS191" s="233" t="s">
        <v>9495</v>
      </c>
      <c r="CT191" s="232">
        <v>9000000</v>
      </c>
      <c r="CU191" s="233" t="s">
        <v>3320</v>
      </c>
      <c r="CV191" s="233" t="s">
        <v>3320</v>
      </c>
      <c r="CW191" s="233" t="s">
        <v>3320</v>
      </c>
      <c r="CX191" s="233" t="s">
        <v>3320</v>
      </c>
      <c r="CY191" s="233" t="s">
        <v>3320</v>
      </c>
      <c r="CZ191" s="233" t="s">
        <v>3320</v>
      </c>
      <c r="DA191" s="233" t="s">
        <v>3320</v>
      </c>
      <c r="DB191" s="233" t="s">
        <v>3320</v>
      </c>
      <c r="DC191" s="233" t="s">
        <v>3320</v>
      </c>
      <c r="DD191" s="233" t="s">
        <v>3320</v>
      </c>
      <c r="DE191" s="235"/>
      <c r="DF191" s="233" t="s">
        <v>3320</v>
      </c>
      <c r="DG191" s="233" t="s">
        <v>3320</v>
      </c>
      <c r="DH191" s="233" t="s">
        <v>3320</v>
      </c>
      <c r="DI191" s="233" t="s">
        <v>3320</v>
      </c>
      <c r="DJ191" s="233" t="s">
        <v>3320</v>
      </c>
      <c r="DK191" s="233" t="s">
        <v>3320</v>
      </c>
      <c r="DL191" s="235"/>
      <c r="DM191" s="233" t="s">
        <v>3320</v>
      </c>
      <c r="DN191" s="233" t="s">
        <v>3320</v>
      </c>
      <c r="DO191" s="233" t="s">
        <v>3320</v>
      </c>
      <c r="DP191" s="235"/>
      <c r="DQ191" s="233" t="s">
        <v>3320</v>
      </c>
      <c r="DR191" s="233" t="s">
        <v>3320</v>
      </c>
      <c r="DS191" s="233" t="s">
        <v>3320</v>
      </c>
      <c r="DT191" s="233" t="s">
        <v>3320</v>
      </c>
      <c r="DU191" s="233" t="s">
        <v>3320</v>
      </c>
      <c r="DV191" s="233" t="s">
        <v>3320</v>
      </c>
      <c r="DW191" s="233" t="s">
        <v>3320</v>
      </c>
      <c r="DX191" s="233" t="s">
        <v>3320</v>
      </c>
      <c r="DY191" s="233" t="s">
        <v>3320</v>
      </c>
      <c r="DZ191" s="233" t="s">
        <v>3320</v>
      </c>
      <c r="EA191" s="233" t="s">
        <v>3320</v>
      </c>
      <c r="EB191" s="233" t="s">
        <v>3320</v>
      </c>
      <c r="EC191" s="233" t="s">
        <v>3320</v>
      </c>
      <c r="ED191" s="233" t="s">
        <v>3320</v>
      </c>
      <c r="EE191" s="233" t="s">
        <v>3320</v>
      </c>
      <c r="EF191" s="233" t="s">
        <v>3320</v>
      </c>
      <c r="EG191" s="233" t="s">
        <v>3320</v>
      </c>
      <c r="EH191" s="233" t="s">
        <v>3320</v>
      </c>
      <c r="EI191" s="233" t="s">
        <v>3320</v>
      </c>
      <c r="EJ191" s="233" t="s">
        <v>3320</v>
      </c>
      <c r="EK191" s="233" t="s">
        <v>3320</v>
      </c>
      <c r="EL191" s="233" t="s">
        <v>3320</v>
      </c>
      <c r="EM191" s="233" t="s">
        <v>3320</v>
      </c>
      <c r="EN191" s="233" t="s">
        <v>3320</v>
      </c>
      <c r="EO191" s="233" t="s">
        <v>3320</v>
      </c>
      <c r="EP191" s="233" t="s">
        <v>3320</v>
      </c>
      <c r="EQ191" s="233" t="s">
        <v>3320</v>
      </c>
      <c r="ER191" s="233" t="s">
        <v>3320</v>
      </c>
      <c r="ES191" s="233" t="s">
        <v>3320</v>
      </c>
      <c r="ET191" s="233" t="s">
        <v>3320</v>
      </c>
      <c r="EU191" s="233" t="s">
        <v>3320</v>
      </c>
      <c r="EV191" s="233" t="s">
        <v>3320</v>
      </c>
      <c r="EW191" s="233" t="s">
        <v>3320</v>
      </c>
      <c r="EX191" s="233" t="s">
        <v>3320</v>
      </c>
      <c r="EY191" s="233" t="s">
        <v>3320</v>
      </c>
      <c r="EZ191" s="233" t="s">
        <v>3320</v>
      </c>
      <c r="FA191" s="233" t="s">
        <v>3320</v>
      </c>
      <c r="FB191" s="233" t="s">
        <v>3320</v>
      </c>
      <c r="FC191" s="233" t="s">
        <v>3320</v>
      </c>
      <c r="FD191" s="233" t="s">
        <v>3320</v>
      </c>
      <c r="FE191" s="233" t="s">
        <v>3320</v>
      </c>
      <c r="FF191" s="233" t="s">
        <v>3320</v>
      </c>
      <c r="FG191" s="233" t="s">
        <v>3320</v>
      </c>
      <c r="FH191" s="233" t="s">
        <v>3320</v>
      </c>
      <c r="FI191" s="233" t="s">
        <v>3320</v>
      </c>
      <c r="FJ191" s="233" t="s">
        <v>3320</v>
      </c>
      <c r="FK191" s="233" t="s">
        <v>3320</v>
      </c>
      <c r="FL191" s="233" t="s">
        <v>3320</v>
      </c>
      <c r="FM191" s="233" t="s">
        <v>3320</v>
      </c>
      <c r="FN191" s="240">
        <v>220000000</v>
      </c>
      <c r="FO191" s="232">
        <v>220</v>
      </c>
      <c r="FP191" s="233" t="s">
        <v>733</v>
      </c>
      <c r="FQ191" s="233" t="s">
        <v>733</v>
      </c>
      <c r="FR191" s="233" t="s">
        <v>733</v>
      </c>
      <c r="FS191" s="233" t="s">
        <v>733</v>
      </c>
      <c r="FT191" s="233" t="s">
        <v>360</v>
      </c>
      <c r="FU191" s="233" t="s">
        <v>9496</v>
      </c>
      <c r="FV191" s="233" t="s">
        <v>9497</v>
      </c>
      <c r="FW191" s="241" t="s">
        <v>9498</v>
      </c>
      <c r="FX191" s="242">
        <v>230</v>
      </c>
      <c r="FY191" s="233" t="s">
        <v>9499</v>
      </c>
      <c r="FZ191" s="240">
        <v>210300000</v>
      </c>
      <c r="GA191" s="240">
        <v>30789105</v>
      </c>
      <c r="GB191" s="240">
        <v>1992</v>
      </c>
      <c r="GC191" s="232">
        <v>831</v>
      </c>
      <c r="GD191" s="233" t="s">
        <v>9363</v>
      </c>
      <c r="GE191" s="233" t="s">
        <v>733</v>
      </c>
      <c r="GF191" s="233" t="s">
        <v>733</v>
      </c>
      <c r="GG191" s="233" t="s">
        <v>9500</v>
      </c>
      <c r="GH191" s="233" t="s">
        <v>733</v>
      </c>
      <c r="GI191" s="233" t="s">
        <v>733</v>
      </c>
      <c r="GJ191" s="233" t="s">
        <v>733</v>
      </c>
      <c r="GK191" s="233" t="s">
        <v>733</v>
      </c>
      <c r="GL191" s="233" t="s">
        <v>733</v>
      </c>
      <c r="GM191" s="243" t="s">
        <v>5676</v>
      </c>
      <c r="GN191" s="233" t="s">
        <v>3320</v>
      </c>
      <c r="GO191" s="233" t="s">
        <v>733</v>
      </c>
      <c r="GP191" s="233" t="s">
        <v>6029</v>
      </c>
      <c r="GQ191" s="233" t="s">
        <v>733</v>
      </c>
      <c r="GR191" s="233" t="s">
        <v>5679</v>
      </c>
      <c r="GS191" s="233" t="s">
        <v>3320</v>
      </c>
      <c r="GT191" s="233" t="s">
        <v>3320</v>
      </c>
      <c r="GU191" s="232">
        <v>0.5</v>
      </c>
      <c r="GV191" s="233" t="s">
        <v>733</v>
      </c>
      <c r="GW191" s="233" t="s">
        <v>5679</v>
      </c>
      <c r="GX191" s="233" t="s">
        <v>9501</v>
      </c>
      <c r="GY191" s="233" t="s">
        <v>733</v>
      </c>
      <c r="GZ191" s="233" t="s">
        <v>3320</v>
      </c>
      <c r="HA191" s="233" t="s">
        <v>9502</v>
      </c>
      <c r="HB191" s="233" t="s">
        <v>9503</v>
      </c>
      <c r="HC191" s="233" t="s">
        <v>5683</v>
      </c>
      <c r="HD191" s="233" t="s">
        <v>5683</v>
      </c>
      <c r="HE191" s="233" t="s">
        <v>5683</v>
      </c>
      <c r="HF191" s="233" t="s">
        <v>733</v>
      </c>
      <c r="HG191" s="233" t="s">
        <v>1214</v>
      </c>
      <c r="HH191" s="244">
        <v>46078.848946759259</v>
      </c>
      <c r="HI191" s="244">
        <v>46080.578090277777</v>
      </c>
      <c r="HJ191" s="233" t="s">
        <v>5685</v>
      </c>
      <c r="HK191" s="233" t="s">
        <v>3320</v>
      </c>
      <c r="HL191" s="233" t="s">
        <v>3320</v>
      </c>
      <c r="HM191" s="233" t="s">
        <v>3320</v>
      </c>
      <c r="HN191" s="233" t="s">
        <v>3320</v>
      </c>
      <c r="HO191" s="233" t="s">
        <v>3320</v>
      </c>
      <c r="HP191" s="233" t="s">
        <v>3320</v>
      </c>
      <c r="HQ191" s="233" t="s">
        <v>3320</v>
      </c>
      <c r="HR191" s="233" t="s">
        <v>3320</v>
      </c>
      <c r="HS191" s="233" t="s">
        <v>3320</v>
      </c>
      <c r="HT191" s="233" t="s">
        <v>3320</v>
      </c>
      <c r="HU191" s="233" t="s">
        <v>3320</v>
      </c>
      <c r="HV191" s="233" t="s">
        <v>3320</v>
      </c>
      <c r="HW191" s="233" t="s">
        <v>3320</v>
      </c>
      <c r="HX191" s="233" t="s">
        <v>3320</v>
      </c>
      <c r="HY191" s="233" t="s">
        <v>3320</v>
      </c>
      <c r="HZ191" s="233" t="s">
        <v>3320</v>
      </c>
      <c r="IA191" s="233" t="s">
        <v>3320</v>
      </c>
      <c r="IB191" s="233" t="s">
        <v>3320</v>
      </c>
      <c r="IC191" s="233" t="s">
        <v>3320</v>
      </c>
      <c r="ID191" s="233" t="s">
        <v>3320</v>
      </c>
      <c r="IE191" s="233" t="s">
        <v>3320</v>
      </c>
      <c r="IF191" s="233" t="s">
        <v>3320</v>
      </c>
      <c r="IG191" s="233" t="s">
        <v>3320</v>
      </c>
      <c r="IH191" s="233" t="s">
        <v>3320</v>
      </c>
      <c r="II191" s="233" t="s">
        <v>3320</v>
      </c>
      <c r="IJ191" s="233" t="s">
        <v>3320</v>
      </c>
      <c r="IK191" s="233" t="s">
        <v>3320</v>
      </c>
      <c r="IL191" s="233" t="s">
        <v>3320</v>
      </c>
      <c r="IM191" s="233" t="s">
        <v>3320</v>
      </c>
      <c r="IN191" s="233" t="s">
        <v>3320</v>
      </c>
      <c r="IO191" s="233" t="s">
        <v>3320</v>
      </c>
      <c r="IP191" s="233" t="s">
        <v>3320</v>
      </c>
      <c r="IQ191" s="233" t="s">
        <v>3320</v>
      </c>
      <c r="IR191" s="233" t="s">
        <v>3320</v>
      </c>
      <c r="IS191" s="233" t="s">
        <v>3320</v>
      </c>
      <c r="IT191" s="233" t="s">
        <v>3320</v>
      </c>
      <c r="IU191" s="233" t="s">
        <v>3320</v>
      </c>
      <c r="IV191" s="233" t="s">
        <v>3320</v>
      </c>
      <c r="IW191" s="233" t="s">
        <v>287</v>
      </c>
      <c r="IX191" s="256">
        <v>45700</v>
      </c>
      <c r="IY191" s="234" t="s">
        <v>9504</v>
      </c>
      <c r="IZ191" s="233" t="s">
        <v>375</v>
      </c>
      <c r="JA191" s="235"/>
      <c r="JB191" s="233"/>
      <c r="JC191" s="233"/>
      <c r="JD191" s="233"/>
      <c r="JE191" s="235"/>
      <c r="JF191" s="232" t="s">
        <v>3320</v>
      </c>
      <c r="JG191" s="232" t="s">
        <v>3320</v>
      </c>
      <c r="JH191" s="232" t="s">
        <v>3320</v>
      </c>
      <c r="JI191" s="232" t="s">
        <v>3320</v>
      </c>
      <c r="JJ191" s="232" t="s">
        <v>3320</v>
      </c>
      <c r="JK191" s="233" t="s">
        <v>910</v>
      </c>
      <c r="JL191" s="235"/>
      <c r="JM191" s="235"/>
      <c r="JN191" s="233" t="s">
        <v>910</v>
      </c>
      <c r="JO191" s="232">
        <v>7</v>
      </c>
      <c r="JP191" s="232">
        <v>1</v>
      </c>
      <c r="JQ191" s="233"/>
      <c r="JR191" s="233"/>
      <c r="JS191" s="233"/>
      <c r="JT191" s="233"/>
      <c r="JU191" s="233"/>
      <c r="JV191" s="233"/>
      <c r="JW191" s="233"/>
      <c r="JX191" s="233"/>
      <c r="JY191" s="233"/>
      <c r="JZ191" s="233"/>
      <c r="KA191" s="233"/>
      <c r="KB191" s="233"/>
      <c r="KC191" s="233"/>
      <c r="KD191" s="233"/>
      <c r="KE191" s="233"/>
      <c r="KF191" s="233"/>
      <c r="KG191" s="233"/>
      <c r="KH191" s="233"/>
      <c r="KI191" s="233"/>
      <c r="KJ191" s="233"/>
      <c r="KK191" s="233"/>
      <c r="KL191" s="233"/>
      <c r="KM191" s="233"/>
      <c r="KN191" s="232" t="s">
        <v>3320</v>
      </c>
      <c r="KO191" s="232" t="s">
        <v>3320</v>
      </c>
      <c r="KP191" s="232" t="s">
        <v>3320</v>
      </c>
      <c r="KQ191" s="235"/>
      <c r="KR191" s="235"/>
      <c r="KS191" s="235"/>
      <c r="KT191" s="233"/>
      <c r="KU191" s="235"/>
      <c r="KV191" s="235"/>
      <c r="KW191" s="235"/>
      <c r="KX191" s="233"/>
      <c r="KY191" s="232">
        <v>185</v>
      </c>
      <c r="KZ191" s="236">
        <v>0</v>
      </c>
      <c r="LA191" s="235"/>
      <c r="LB191" s="232">
        <v>0</v>
      </c>
      <c r="LC191" s="233"/>
      <c r="LD191" s="235"/>
      <c r="LE191" s="235"/>
      <c r="LF191" s="235"/>
    </row>
    <row r="192" spans="1:318" ht="49.5" customHeight="1" thickBot="1">
      <c r="A192" s="231" t="s">
        <v>5638</v>
      </c>
      <c r="B192" s="232">
        <v>944</v>
      </c>
      <c r="C192" s="233" t="s">
        <v>9505</v>
      </c>
      <c r="D192" s="233" t="s">
        <v>9506</v>
      </c>
      <c r="E192" s="232">
        <v>944</v>
      </c>
      <c r="F192" s="235"/>
      <c r="G192" s="233" t="s">
        <v>9507</v>
      </c>
      <c r="H192" s="233" t="s">
        <v>9508</v>
      </c>
      <c r="I192" s="234">
        <v>4</v>
      </c>
      <c r="J192" s="235"/>
      <c r="K192" s="234" t="s">
        <v>202</v>
      </c>
      <c r="L192" s="235"/>
      <c r="M192" s="234">
        <v>4</v>
      </c>
      <c r="N192" s="235"/>
      <c r="O192" s="235"/>
      <c r="P192" s="235"/>
      <c r="Q192" s="235"/>
      <c r="R192" s="234" t="s">
        <v>202</v>
      </c>
      <c r="S192" s="235"/>
      <c r="T192" s="235"/>
      <c r="U192" s="235"/>
      <c r="V192" s="233" t="s">
        <v>9509</v>
      </c>
      <c r="W192" s="233" t="s">
        <v>6342</v>
      </c>
      <c r="X192" s="232">
        <v>1.5</v>
      </c>
      <c r="Y192" s="232">
        <v>21.15</v>
      </c>
      <c r="Z192" s="236">
        <v>0</v>
      </c>
      <c r="AA192" s="236">
        <v>0</v>
      </c>
      <c r="AB192" s="232">
        <v>1</v>
      </c>
      <c r="AC192" s="233" t="s">
        <v>9510</v>
      </c>
      <c r="AD192" s="233" t="s">
        <v>9511</v>
      </c>
      <c r="AE192" s="234" t="s">
        <v>5645</v>
      </c>
      <c r="AF192" s="233" t="s">
        <v>5693</v>
      </c>
      <c r="AG192" s="234" t="s">
        <v>5645</v>
      </c>
      <c r="AH192" s="233" t="s">
        <v>9510</v>
      </c>
      <c r="AI192" s="233" t="s">
        <v>5698</v>
      </c>
      <c r="AJ192" s="233" t="s">
        <v>9512</v>
      </c>
      <c r="AK192" s="233" t="s">
        <v>5698</v>
      </c>
      <c r="AL192" s="233" t="s">
        <v>9513</v>
      </c>
      <c r="AM192" s="233" t="s">
        <v>9514</v>
      </c>
      <c r="AN192" s="233" t="s">
        <v>3320</v>
      </c>
      <c r="AO192" s="233" t="s">
        <v>9515</v>
      </c>
      <c r="AP192" s="233" t="s">
        <v>5698</v>
      </c>
      <c r="AQ192" s="233" t="s">
        <v>9516</v>
      </c>
      <c r="AR192" s="233" t="s">
        <v>9517</v>
      </c>
      <c r="AS192" s="233" t="s">
        <v>9517</v>
      </c>
      <c r="AT192" s="233" t="s">
        <v>733</v>
      </c>
      <c r="AU192" s="233" t="s">
        <v>733</v>
      </c>
      <c r="AV192" s="233" t="s">
        <v>1214</v>
      </c>
      <c r="AW192" s="233" t="s">
        <v>9518</v>
      </c>
      <c r="AX192" s="233" t="s">
        <v>3825</v>
      </c>
      <c r="AY192" s="233" t="s">
        <v>733</v>
      </c>
      <c r="AZ192" s="233" t="s">
        <v>9519</v>
      </c>
      <c r="BA192" s="233" t="s">
        <v>9520</v>
      </c>
      <c r="BB192" s="233" t="s">
        <v>9521</v>
      </c>
      <c r="BC192" s="233" t="s">
        <v>9522</v>
      </c>
      <c r="BD192" s="233" t="s">
        <v>9523</v>
      </c>
      <c r="BE192" s="233" t="s">
        <v>9524</v>
      </c>
      <c r="BF192" s="234" t="s">
        <v>1214</v>
      </c>
      <c r="BG192" s="233" t="s">
        <v>3320</v>
      </c>
      <c r="BH192" s="233" t="s">
        <v>5801</v>
      </c>
      <c r="BI192" s="233" t="s">
        <v>5801</v>
      </c>
      <c r="BJ192" s="233" t="s">
        <v>9525</v>
      </c>
      <c r="BK192" s="233" t="s">
        <v>9526</v>
      </c>
      <c r="BL192" s="234">
        <v>85</v>
      </c>
      <c r="BM192" s="233" t="s">
        <v>6612</v>
      </c>
      <c r="BN192" s="237">
        <v>46235</v>
      </c>
      <c r="BO192" s="232">
        <v>12</v>
      </c>
      <c r="BP192" s="232">
        <v>2026</v>
      </c>
      <c r="BQ192" s="232">
        <v>14.1</v>
      </c>
      <c r="BR192" s="234">
        <v>14.1</v>
      </c>
      <c r="BS192" s="233" t="s">
        <v>5863</v>
      </c>
      <c r="BT192" s="232">
        <v>3</v>
      </c>
      <c r="BU192" s="234">
        <v>123.51</v>
      </c>
      <c r="BV192" s="238">
        <v>1</v>
      </c>
      <c r="BW192" s="239" t="s">
        <v>202</v>
      </c>
      <c r="BX192" s="233" t="s">
        <v>733</v>
      </c>
      <c r="BY192" s="235"/>
      <c r="BZ192" s="233" t="s">
        <v>3320</v>
      </c>
      <c r="CA192" s="233" t="s">
        <v>3320</v>
      </c>
      <c r="CB192" s="233" t="s">
        <v>3320</v>
      </c>
      <c r="CC192" s="233" t="s">
        <v>3320</v>
      </c>
      <c r="CD192" s="233" t="s">
        <v>3320</v>
      </c>
      <c r="CE192" s="233" t="s">
        <v>3320</v>
      </c>
      <c r="CF192" s="233" t="s">
        <v>3320</v>
      </c>
      <c r="CG192" s="233" t="s">
        <v>3320</v>
      </c>
      <c r="CH192" s="233" t="s">
        <v>3320</v>
      </c>
      <c r="CI192" s="233" t="s">
        <v>3320</v>
      </c>
      <c r="CJ192" s="235"/>
      <c r="CK192" s="233" t="s">
        <v>3320</v>
      </c>
      <c r="CL192" s="233" t="s">
        <v>3320</v>
      </c>
      <c r="CM192" s="233" t="s">
        <v>3320</v>
      </c>
      <c r="CN192" s="233" t="s">
        <v>3320</v>
      </c>
      <c r="CO192" s="233" t="s">
        <v>3320</v>
      </c>
      <c r="CP192" s="235"/>
      <c r="CQ192" s="233" t="s">
        <v>3320</v>
      </c>
      <c r="CR192" s="233" t="s">
        <v>3320</v>
      </c>
      <c r="CS192" s="233" t="s">
        <v>3320</v>
      </c>
      <c r="CT192" s="233" t="s">
        <v>3320</v>
      </c>
      <c r="CU192" s="233" t="s">
        <v>3320</v>
      </c>
      <c r="CV192" s="233" t="s">
        <v>3320</v>
      </c>
      <c r="CW192" s="233" t="s">
        <v>3320</v>
      </c>
      <c r="CX192" s="233" t="s">
        <v>3320</v>
      </c>
      <c r="CY192" s="233" t="s">
        <v>3320</v>
      </c>
      <c r="CZ192" s="233" t="s">
        <v>3320</v>
      </c>
      <c r="DA192" s="233" t="s">
        <v>3320</v>
      </c>
      <c r="DB192" s="233" t="s">
        <v>3320</v>
      </c>
      <c r="DC192" s="233" t="s">
        <v>3320</v>
      </c>
      <c r="DD192" s="233" t="s">
        <v>3320</v>
      </c>
      <c r="DE192" s="235"/>
      <c r="DF192" s="233" t="s">
        <v>3320</v>
      </c>
      <c r="DG192" s="233" t="s">
        <v>3320</v>
      </c>
      <c r="DH192" s="233" t="s">
        <v>3320</v>
      </c>
      <c r="DI192" s="233" t="s">
        <v>3320</v>
      </c>
      <c r="DJ192" s="233" t="s">
        <v>3320</v>
      </c>
      <c r="DK192" s="233" t="s">
        <v>3320</v>
      </c>
      <c r="DL192" s="235"/>
      <c r="DM192" s="233" t="s">
        <v>3320</v>
      </c>
      <c r="DN192" s="233" t="s">
        <v>3320</v>
      </c>
      <c r="DO192" s="233" t="s">
        <v>3320</v>
      </c>
      <c r="DP192" s="235"/>
      <c r="DQ192" s="233" t="s">
        <v>3320</v>
      </c>
      <c r="DR192" s="233" t="s">
        <v>3320</v>
      </c>
      <c r="DS192" s="233" t="s">
        <v>3320</v>
      </c>
      <c r="DT192" s="233" t="s">
        <v>3320</v>
      </c>
      <c r="DU192" s="233" t="s">
        <v>3320</v>
      </c>
      <c r="DV192" s="233" t="s">
        <v>3320</v>
      </c>
      <c r="DW192" s="233" t="s">
        <v>3320</v>
      </c>
      <c r="DX192" s="233" t="s">
        <v>3320</v>
      </c>
      <c r="DY192" s="233" t="s">
        <v>6362</v>
      </c>
      <c r="DZ192" s="233" t="s">
        <v>9527</v>
      </c>
      <c r="EA192" s="233" t="s">
        <v>3320</v>
      </c>
      <c r="EB192" s="235"/>
      <c r="EC192" s="233" t="s">
        <v>9528</v>
      </c>
      <c r="ED192" s="233" t="s">
        <v>1214</v>
      </c>
      <c r="EE192" s="233" t="s">
        <v>1214</v>
      </c>
      <c r="EF192" s="233" t="s">
        <v>3825</v>
      </c>
      <c r="EG192" s="233" t="s">
        <v>3320</v>
      </c>
      <c r="EH192" s="233" t="s">
        <v>3320</v>
      </c>
      <c r="EI192" s="235"/>
      <c r="EJ192" s="233" t="s">
        <v>7718</v>
      </c>
      <c r="EK192" s="233" t="s">
        <v>6370</v>
      </c>
      <c r="EL192" s="233" t="s">
        <v>9529</v>
      </c>
      <c r="EM192" s="233" t="s">
        <v>3825</v>
      </c>
      <c r="EN192" s="233" t="s">
        <v>3825</v>
      </c>
      <c r="EO192" s="233" t="s">
        <v>9528</v>
      </c>
      <c r="EP192" s="233" t="s">
        <v>3320</v>
      </c>
      <c r="EQ192" s="233" t="s">
        <v>3320</v>
      </c>
      <c r="ER192" s="233" t="s">
        <v>3320</v>
      </c>
      <c r="ES192" s="233" t="s">
        <v>3320</v>
      </c>
      <c r="ET192" s="233" t="s">
        <v>3320</v>
      </c>
      <c r="EU192" s="233" t="s">
        <v>3320</v>
      </c>
      <c r="EV192" s="233" t="s">
        <v>3320</v>
      </c>
      <c r="EW192" s="233" t="s">
        <v>3320</v>
      </c>
      <c r="EX192" s="233" t="s">
        <v>3320</v>
      </c>
      <c r="EY192" s="233" t="s">
        <v>3320</v>
      </c>
      <c r="EZ192" s="233" t="s">
        <v>3320</v>
      </c>
      <c r="FA192" s="233" t="s">
        <v>3320</v>
      </c>
      <c r="FB192" s="233" t="s">
        <v>3320</v>
      </c>
      <c r="FC192" s="233" t="s">
        <v>3320</v>
      </c>
      <c r="FD192" s="233" t="s">
        <v>3320</v>
      </c>
      <c r="FE192" s="233" t="s">
        <v>3320</v>
      </c>
      <c r="FF192" s="233" t="s">
        <v>3320</v>
      </c>
      <c r="FG192" s="233" t="s">
        <v>3320</v>
      </c>
      <c r="FH192" s="233" t="s">
        <v>3320</v>
      </c>
      <c r="FI192" s="233" t="s">
        <v>3320</v>
      </c>
      <c r="FJ192" s="233" t="s">
        <v>3320</v>
      </c>
      <c r="FK192" s="233" t="s">
        <v>3320</v>
      </c>
      <c r="FL192" s="233" t="s">
        <v>3320</v>
      </c>
      <c r="FM192" s="233" t="s">
        <v>3320</v>
      </c>
      <c r="FN192" s="240">
        <v>10000000</v>
      </c>
      <c r="FO192" s="232">
        <v>10</v>
      </c>
      <c r="FP192" s="233" t="s">
        <v>733</v>
      </c>
      <c r="FQ192" s="233" t="s">
        <v>733</v>
      </c>
      <c r="FR192" s="233" t="s">
        <v>1214</v>
      </c>
      <c r="FS192" s="233" t="s">
        <v>1214</v>
      </c>
      <c r="FT192" s="233" t="s">
        <v>537</v>
      </c>
      <c r="FU192" s="233" t="s">
        <v>9530</v>
      </c>
      <c r="FV192" s="233" t="s">
        <v>9531</v>
      </c>
      <c r="FW192" s="241" t="s">
        <v>9526</v>
      </c>
      <c r="FX192" s="242">
        <v>85</v>
      </c>
      <c r="FY192" s="233" t="s">
        <v>9532</v>
      </c>
      <c r="FZ192" s="240">
        <v>1000000</v>
      </c>
      <c r="GA192" s="233" t="s">
        <v>3320</v>
      </c>
      <c r="GB192" s="240">
        <v>10000</v>
      </c>
      <c r="GC192" s="240">
        <v>10000</v>
      </c>
      <c r="GD192" s="233" t="s">
        <v>7948</v>
      </c>
      <c r="GE192" s="233" t="s">
        <v>733</v>
      </c>
      <c r="GF192" s="233" t="s">
        <v>733</v>
      </c>
      <c r="GG192" s="233" t="s">
        <v>9533</v>
      </c>
      <c r="GH192" s="233" t="s">
        <v>733</v>
      </c>
      <c r="GI192" s="233" t="s">
        <v>733</v>
      </c>
      <c r="GJ192" s="233" t="s">
        <v>1214</v>
      </c>
      <c r="GK192" s="233" t="s">
        <v>1214</v>
      </c>
      <c r="GL192" s="233" t="s">
        <v>733</v>
      </c>
      <c r="GM192" s="243" t="s">
        <v>5676</v>
      </c>
      <c r="GN192" s="233" t="s">
        <v>3320</v>
      </c>
      <c r="GO192" s="233" t="s">
        <v>733</v>
      </c>
      <c r="GP192" s="233" t="s">
        <v>5721</v>
      </c>
      <c r="GQ192" s="233" t="s">
        <v>1214</v>
      </c>
      <c r="GR192" s="233" t="s">
        <v>1214</v>
      </c>
      <c r="GS192" s="233" t="s">
        <v>3320</v>
      </c>
      <c r="GT192" s="233" t="s">
        <v>3320</v>
      </c>
      <c r="GU192" s="233" t="s">
        <v>3320</v>
      </c>
      <c r="GV192" s="233" t="s">
        <v>1214</v>
      </c>
      <c r="GW192" s="233" t="s">
        <v>1214</v>
      </c>
      <c r="GX192" s="233" t="s">
        <v>3320</v>
      </c>
      <c r="GY192" s="233" t="s">
        <v>1214</v>
      </c>
      <c r="GZ192" s="233" t="s">
        <v>3320</v>
      </c>
      <c r="HA192" s="233" t="s">
        <v>3320</v>
      </c>
      <c r="HB192" s="233" t="s">
        <v>3320</v>
      </c>
      <c r="HC192" s="233" t="s">
        <v>3320</v>
      </c>
      <c r="HD192" s="233" t="s">
        <v>3320</v>
      </c>
      <c r="HE192" s="233" t="s">
        <v>3320</v>
      </c>
      <c r="HF192" s="233" t="s">
        <v>1214</v>
      </c>
      <c r="HG192" s="233" t="s">
        <v>1214</v>
      </c>
      <c r="HH192" s="244">
        <v>46080.54</v>
      </c>
      <c r="HI192" s="244">
        <v>46080.576018518521</v>
      </c>
      <c r="HJ192" s="233" t="s">
        <v>5685</v>
      </c>
      <c r="HK192" s="233" t="s">
        <v>3320</v>
      </c>
      <c r="HL192" s="233" t="s">
        <v>3320</v>
      </c>
      <c r="HM192" s="233" t="s">
        <v>3320</v>
      </c>
      <c r="HN192" s="233" t="s">
        <v>3320</v>
      </c>
      <c r="HO192" s="233" t="s">
        <v>3320</v>
      </c>
      <c r="HP192" s="233" t="s">
        <v>3320</v>
      </c>
      <c r="HQ192" s="233" t="s">
        <v>3320</v>
      </c>
      <c r="HR192" s="233" t="s">
        <v>3320</v>
      </c>
      <c r="HS192" s="233" t="s">
        <v>3320</v>
      </c>
      <c r="HT192" s="233" t="s">
        <v>3320</v>
      </c>
      <c r="HU192" s="233" t="s">
        <v>3320</v>
      </c>
      <c r="HV192" s="233" t="s">
        <v>3320</v>
      </c>
      <c r="HW192" s="233" t="s">
        <v>3320</v>
      </c>
      <c r="HX192" s="233" t="s">
        <v>3320</v>
      </c>
      <c r="HY192" s="233" t="s">
        <v>3320</v>
      </c>
      <c r="HZ192" s="233" t="s">
        <v>3320</v>
      </c>
      <c r="IA192" s="233" t="s">
        <v>3320</v>
      </c>
      <c r="IB192" s="233" t="s">
        <v>3320</v>
      </c>
      <c r="IC192" s="233" t="s">
        <v>3320</v>
      </c>
      <c r="ID192" s="233" t="s">
        <v>3320</v>
      </c>
      <c r="IE192" s="233" t="s">
        <v>3320</v>
      </c>
      <c r="IF192" s="233" t="s">
        <v>3320</v>
      </c>
      <c r="IG192" s="233" t="s">
        <v>3320</v>
      </c>
      <c r="IH192" s="233" t="s">
        <v>3320</v>
      </c>
      <c r="II192" s="233" t="s">
        <v>3320</v>
      </c>
      <c r="IJ192" s="233" t="s">
        <v>3320</v>
      </c>
      <c r="IK192" s="233" t="s">
        <v>3320</v>
      </c>
      <c r="IL192" s="233" t="s">
        <v>3320</v>
      </c>
      <c r="IM192" s="233" t="s">
        <v>3320</v>
      </c>
      <c r="IN192" s="233" t="s">
        <v>3320</v>
      </c>
      <c r="IO192" s="233" t="s">
        <v>3320</v>
      </c>
      <c r="IP192" s="233" t="s">
        <v>3320</v>
      </c>
      <c r="IQ192" s="233" t="s">
        <v>3320</v>
      </c>
      <c r="IR192" s="233" t="s">
        <v>3320</v>
      </c>
      <c r="IS192" s="233" t="s">
        <v>3320</v>
      </c>
      <c r="IT192" s="233" t="s">
        <v>3320</v>
      </c>
      <c r="IU192" s="233" t="s">
        <v>3320</v>
      </c>
      <c r="IV192" s="233" t="s">
        <v>3320</v>
      </c>
      <c r="IW192" s="235"/>
      <c r="IX192" s="235"/>
      <c r="IY192" s="235"/>
      <c r="IZ192" s="235"/>
      <c r="JA192" s="235"/>
      <c r="JB192" s="233"/>
      <c r="JC192" s="233"/>
      <c r="JD192" s="233"/>
      <c r="JE192" s="235"/>
      <c r="JF192" s="232" t="s">
        <v>3320</v>
      </c>
      <c r="JG192" s="232" t="s">
        <v>3320</v>
      </c>
      <c r="JH192" s="232" t="s">
        <v>3320</v>
      </c>
      <c r="JI192" s="232" t="s">
        <v>3320</v>
      </c>
      <c r="JJ192" s="232" t="s">
        <v>3320</v>
      </c>
      <c r="JK192" s="233" t="s">
        <v>202</v>
      </c>
      <c r="JL192" s="235"/>
      <c r="JM192" s="235"/>
      <c r="JN192" s="235"/>
      <c r="JO192" s="232">
        <v>7</v>
      </c>
      <c r="JP192" s="232">
        <v>0</v>
      </c>
      <c r="JQ192" s="233"/>
      <c r="JR192" s="233"/>
      <c r="JS192" s="233"/>
      <c r="JT192" s="233"/>
      <c r="JU192" s="233"/>
      <c r="JV192" s="233"/>
      <c r="JW192" s="233"/>
      <c r="JX192" s="233"/>
      <c r="JY192" s="233"/>
      <c r="JZ192" s="233"/>
      <c r="KA192" s="233"/>
      <c r="KB192" s="233"/>
      <c r="KC192" s="233"/>
      <c r="KD192" s="233"/>
      <c r="KE192" s="233"/>
      <c r="KF192" s="233"/>
      <c r="KG192" s="233"/>
      <c r="KH192" s="233"/>
      <c r="KI192" s="233"/>
      <c r="KJ192" s="233"/>
      <c r="KK192" s="233"/>
      <c r="KL192" s="233"/>
      <c r="KM192" s="233"/>
      <c r="KN192" s="232" t="s">
        <v>3320</v>
      </c>
      <c r="KO192" s="232" t="s">
        <v>3320</v>
      </c>
      <c r="KP192" s="232" t="s">
        <v>3320</v>
      </c>
      <c r="KQ192" s="235"/>
      <c r="KR192" s="235"/>
      <c r="KS192" s="235"/>
      <c r="KT192" s="233"/>
      <c r="KU192" s="235"/>
      <c r="KV192" s="235"/>
      <c r="KW192" s="235"/>
      <c r="KX192" s="233"/>
      <c r="KY192" s="232">
        <v>21.15</v>
      </c>
      <c r="KZ192" s="236">
        <v>0</v>
      </c>
      <c r="LA192" s="235"/>
      <c r="LB192" s="232">
        <v>0</v>
      </c>
      <c r="LC192" s="233"/>
      <c r="LD192" s="235"/>
      <c r="LE192" s="235"/>
      <c r="LF192" s="235"/>
    </row>
    <row r="193" spans="1:318" ht="49.5" customHeight="1" thickBot="1">
      <c r="A193" s="231" t="s">
        <v>5638</v>
      </c>
      <c r="B193" s="232">
        <v>675</v>
      </c>
      <c r="C193" s="233" t="s">
        <v>9534</v>
      </c>
      <c r="D193" s="233" t="s">
        <v>9535</v>
      </c>
      <c r="E193" s="232">
        <v>675</v>
      </c>
      <c r="F193" s="235"/>
      <c r="G193" s="233" t="s">
        <v>9536</v>
      </c>
      <c r="H193" s="233" t="s">
        <v>9537</v>
      </c>
      <c r="I193" s="234">
        <v>4</v>
      </c>
      <c r="J193" s="235"/>
      <c r="K193" s="234" t="s">
        <v>202</v>
      </c>
      <c r="L193" s="235"/>
      <c r="M193" s="234">
        <v>4</v>
      </c>
      <c r="N193" s="235"/>
      <c r="O193" s="235"/>
      <c r="P193" s="235"/>
      <c r="Q193" s="235"/>
      <c r="R193" s="234" t="s">
        <v>202</v>
      </c>
      <c r="S193" s="235"/>
      <c r="T193" s="235"/>
      <c r="U193" s="235"/>
      <c r="V193" s="233" t="s">
        <v>9538</v>
      </c>
      <c r="W193" s="233" t="s">
        <v>5643</v>
      </c>
      <c r="X193" s="232">
        <v>1</v>
      </c>
      <c r="Y193" s="232">
        <v>250</v>
      </c>
      <c r="Z193" s="236">
        <v>0</v>
      </c>
      <c r="AA193" s="236">
        <v>0</v>
      </c>
      <c r="AB193" s="232">
        <v>1</v>
      </c>
      <c r="AC193" s="233" t="s">
        <v>9539</v>
      </c>
      <c r="AD193" s="233" t="s">
        <v>9540</v>
      </c>
      <c r="AE193" s="234" t="s">
        <v>5645</v>
      </c>
      <c r="AF193" s="233" t="s">
        <v>5693</v>
      </c>
      <c r="AG193" s="234" t="s">
        <v>5645</v>
      </c>
      <c r="AH193" s="233" t="s">
        <v>9539</v>
      </c>
      <c r="AI193" s="233" t="s">
        <v>9541</v>
      </c>
      <c r="AJ193" s="233" t="s">
        <v>5698</v>
      </c>
      <c r="AK193" s="233" t="s">
        <v>5698</v>
      </c>
      <c r="AL193" s="233" t="s">
        <v>9542</v>
      </c>
      <c r="AM193" s="235"/>
      <c r="AN193" s="233" t="s">
        <v>3320</v>
      </c>
      <c r="AO193" s="233" t="s">
        <v>9543</v>
      </c>
      <c r="AP193" s="233" t="s">
        <v>5698</v>
      </c>
      <c r="AQ193" s="233" t="s">
        <v>9544</v>
      </c>
      <c r="AR193" s="233" t="s">
        <v>9545</v>
      </c>
      <c r="AS193" s="233" t="s">
        <v>9546</v>
      </c>
      <c r="AT193" s="233" t="s">
        <v>733</v>
      </c>
      <c r="AU193" s="233" t="s">
        <v>733</v>
      </c>
      <c r="AV193" s="233" t="s">
        <v>1214</v>
      </c>
      <c r="AW193" s="233" t="s">
        <v>9547</v>
      </c>
      <c r="AX193" s="233" t="s">
        <v>9548</v>
      </c>
      <c r="AY193" s="233" t="s">
        <v>733</v>
      </c>
      <c r="AZ193" s="233" t="s">
        <v>9549</v>
      </c>
      <c r="BA193" s="233" t="s">
        <v>9550</v>
      </c>
      <c r="BB193" s="233" t="s">
        <v>9551</v>
      </c>
      <c r="BC193" s="233" t="s">
        <v>9552</v>
      </c>
      <c r="BD193" s="233" t="s">
        <v>9553</v>
      </c>
      <c r="BE193" s="233" t="s">
        <v>9554</v>
      </c>
      <c r="BF193" s="234" t="s">
        <v>1214</v>
      </c>
      <c r="BG193" s="233" t="s">
        <v>3320</v>
      </c>
      <c r="BH193" s="233" t="s">
        <v>5955</v>
      </c>
      <c r="BI193" s="233" t="s">
        <v>5955</v>
      </c>
      <c r="BJ193" s="233" t="s">
        <v>7984</v>
      </c>
      <c r="BK193" s="233" t="s">
        <v>9555</v>
      </c>
      <c r="BL193" s="234">
        <v>115</v>
      </c>
      <c r="BM193" s="233" t="s">
        <v>5712</v>
      </c>
      <c r="BN193" s="237">
        <v>46982</v>
      </c>
      <c r="BO193" s="232">
        <v>32</v>
      </c>
      <c r="BP193" s="232">
        <v>2028</v>
      </c>
      <c r="BQ193" s="232">
        <v>250</v>
      </c>
      <c r="BR193" s="234">
        <v>250</v>
      </c>
      <c r="BS193" s="233" t="s">
        <v>5666</v>
      </c>
      <c r="BT193" s="232">
        <v>2000</v>
      </c>
      <c r="BU193" s="234">
        <v>690</v>
      </c>
      <c r="BV193" s="238">
        <v>0.32</v>
      </c>
      <c r="BW193" s="239" t="s">
        <v>910</v>
      </c>
      <c r="BX193" s="233" t="s">
        <v>733</v>
      </c>
      <c r="BY193" s="235"/>
      <c r="BZ193" s="232">
        <v>29</v>
      </c>
      <c r="CA193" s="233" t="s">
        <v>1214</v>
      </c>
      <c r="CB193" s="232">
        <v>700</v>
      </c>
      <c r="CC193" s="233" t="s">
        <v>5800</v>
      </c>
      <c r="CD193" s="233" t="s">
        <v>5668</v>
      </c>
      <c r="CE193" s="233" t="s">
        <v>3320</v>
      </c>
      <c r="CF193" s="233" t="s">
        <v>733</v>
      </c>
      <c r="CG193" s="233" t="s">
        <v>733</v>
      </c>
      <c r="CH193" s="232">
        <v>2200000</v>
      </c>
      <c r="CI193" s="232">
        <v>2280000</v>
      </c>
      <c r="CJ193" s="233" t="s">
        <v>9556</v>
      </c>
      <c r="CK193" s="232">
        <v>290</v>
      </c>
      <c r="CL193" s="232">
        <v>85</v>
      </c>
      <c r="CM193" s="232">
        <v>98</v>
      </c>
      <c r="CN193" s="232">
        <v>30</v>
      </c>
      <c r="CO193" s="237">
        <v>46736</v>
      </c>
      <c r="CP193" s="232">
        <v>2027</v>
      </c>
      <c r="CQ193" s="232">
        <v>0.6</v>
      </c>
      <c r="CR193" s="232">
        <v>12</v>
      </c>
      <c r="CS193" s="233" t="s">
        <v>9557</v>
      </c>
      <c r="CT193" s="232">
        <v>140000000</v>
      </c>
      <c r="CU193" s="233" t="s">
        <v>3320</v>
      </c>
      <c r="CV193" s="233" t="s">
        <v>3320</v>
      </c>
      <c r="CW193" s="233" t="s">
        <v>3320</v>
      </c>
      <c r="CX193" s="233" t="s">
        <v>3320</v>
      </c>
      <c r="CY193" s="233" t="s">
        <v>3320</v>
      </c>
      <c r="CZ193" s="233" t="s">
        <v>3320</v>
      </c>
      <c r="DA193" s="233" t="s">
        <v>3320</v>
      </c>
      <c r="DB193" s="233" t="s">
        <v>3320</v>
      </c>
      <c r="DC193" s="233" t="s">
        <v>3320</v>
      </c>
      <c r="DD193" s="233" t="s">
        <v>3320</v>
      </c>
      <c r="DE193" s="235"/>
      <c r="DF193" s="233" t="s">
        <v>3320</v>
      </c>
      <c r="DG193" s="233" t="s">
        <v>3320</v>
      </c>
      <c r="DH193" s="233" t="s">
        <v>3320</v>
      </c>
      <c r="DI193" s="233" t="s">
        <v>3320</v>
      </c>
      <c r="DJ193" s="233" t="s">
        <v>3320</v>
      </c>
      <c r="DK193" s="233" t="s">
        <v>3320</v>
      </c>
      <c r="DL193" s="235"/>
      <c r="DM193" s="233" t="s">
        <v>3320</v>
      </c>
      <c r="DN193" s="233" t="s">
        <v>3320</v>
      </c>
      <c r="DO193" s="233" t="s">
        <v>3320</v>
      </c>
      <c r="DP193" s="235"/>
      <c r="DQ193" s="233" t="s">
        <v>3320</v>
      </c>
      <c r="DR193" s="233" t="s">
        <v>3320</v>
      </c>
      <c r="DS193" s="233" t="s">
        <v>3320</v>
      </c>
      <c r="DT193" s="233" t="s">
        <v>3320</v>
      </c>
      <c r="DU193" s="233" t="s">
        <v>3320</v>
      </c>
      <c r="DV193" s="233" t="s">
        <v>3320</v>
      </c>
      <c r="DW193" s="233" t="s">
        <v>3320</v>
      </c>
      <c r="DX193" s="233" t="s">
        <v>3320</v>
      </c>
      <c r="DY193" s="233" t="s">
        <v>3320</v>
      </c>
      <c r="DZ193" s="233" t="s">
        <v>3320</v>
      </c>
      <c r="EA193" s="233" t="s">
        <v>3320</v>
      </c>
      <c r="EB193" s="233" t="s">
        <v>3320</v>
      </c>
      <c r="EC193" s="233" t="s">
        <v>3320</v>
      </c>
      <c r="ED193" s="233" t="s">
        <v>3320</v>
      </c>
      <c r="EE193" s="233" t="s">
        <v>3320</v>
      </c>
      <c r="EF193" s="233" t="s">
        <v>3320</v>
      </c>
      <c r="EG193" s="233" t="s">
        <v>3320</v>
      </c>
      <c r="EH193" s="233" t="s">
        <v>3320</v>
      </c>
      <c r="EI193" s="233" t="s">
        <v>3320</v>
      </c>
      <c r="EJ193" s="233" t="s">
        <v>3320</v>
      </c>
      <c r="EK193" s="233" t="s">
        <v>3320</v>
      </c>
      <c r="EL193" s="233" t="s">
        <v>3320</v>
      </c>
      <c r="EM193" s="233" t="s">
        <v>3320</v>
      </c>
      <c r="EN193" s="233" t="s">
        <v>3320</v>
      </c>
      <c r="EO193" s="233" t="s">
        <v>3320</v>
      </c>
      <c r="EP193" s="233" t="s">
        <v>3320</v>
      </c>
      <c r="EQ193" s="233" t="s">
        <v>3320</v>
      </c>
      <c r="ER193" s="233" t="s">
        <v>3320</v>
      </c>
      <c r="ES193" s="233" t="s">
        <v>3320</v>
      </c>
      <c r="ET193" s="233" t="s">
        <v>3320</v>
      </c>
      <c r="EU193" s="233" t="s">
        <v>3320</v>
      </c>
      <c r="EV193" s="233" t="s">
        <v>3320</v>
      </c>
      <c r="EW193" s="233" t="s">
        <v>3320</v>
      </c>
      <c r="EX193" s="233" t="s">
        <v>3320</v>
      </c>
      <c r="EY193" s="233" t="s">
        <v>3320</v>
      </c>
      <c r="EZ193" s="233" t="s">
        <v>3320</v>
      </c>
      <c r="FA193" s="233" t="s">
        <v>3320</v>
      </c>
      <c r="FB193" s="233" t="s">
        <v>3320</v>
      </c>
      <c r="FC193" s="233" t="s">
        <v>3320</v>
      </c>
      <c r="FD193" s="233" t="s">
        <v>3320</v>
      </c>
      <c r="FE193" s="233" t="s">
        <v>3320</v>
      </c>
      <c r="FF193" s="233" t="s">
        <v>3320</v>
      </c>
      <c r="FG193" s="233" t="s">
        <v>3320</v>
      </c>
      <c r="FH193" s="233" t="s">
        <v>3320</v>
      </c>
      <c r="FI193" s="233" t="s">
        <v>3320</v>
      </c>
      <c r="FJ193" s="233" t="s">
        <v>3320</v>
      </c>
      <c r="FK193" s="233" t="s">
        <v>3320</v>
      </c>
      <c r="FL193" s="233" t="s">
        <v>3320</v>
      </c>
      <c r="FM193" s="233" t="s">
        <v>3320</v>
      </c>
      <c r="FN193" s="240">
        <v>260000000000</v>
      </c>
      <c r="FO193" s="240">
        <v>260000</v>
      </c>
      <c r="FP193" s="233" t="s">
        <v>1214</v>
      </c>
      <c r="FQ193" s="233" t="s">
        <v>733</v>
      </c>
      <c r="FR193" s="233" t="s">
        <v>733</v>
      </c>
      <c r="FS193" s="233" t="s">
        <v>733</v>
      </c>
      <c r="FT193" s="233" t="s">
        <v>1220</v>
      </c>
      <c r="FU193" s="233" t="s">
        <v>9558</v>
      </c>
      <c r="FV193" s="233" t="s">
        <v>9559</v>
      </c>
      <c r="FW193" s="241" t="s">
        <v>9555</v>
      </c>
      <c r="FX193" s="242">
        <v>230</v>
      </c>
      <c r="FY193" s="233" t="s">
        <v>9560</v>
      </c>
      <c r="FZ193" s="240">
        <v>288000000</v>
      </c>
      <c r="GA193" s="240">
        <v>63800000</v>
      </c>
      <c r="GB193" s="240">
        <v>410000</v>
      </c>
      <c r="GC193" s="240">
        <v>2200</v>
      </c>
      <c r="GD193" s="233" t="s">
        <v>9561</v>
      </c>
      <c r="GE193" s="233" t="s">
        <v>733</v>
      </c>
      <c r="GF193" s="233" t="s">
        <v>733</v>
      </c>
      <c r="GG193" s="233" t="s">
        <v>9562</v>
      </c>
      <c r="GH193" s="233" t="s">
        <v>733</v>
      </c>
      <c r="GI193" s="233" t="s">
        <v>733</v>
      </c>
      <c r="GJ193" s="233" t="s">
        <v>733</v>
      </c>
      <c r="GK193" s="233" t="s">
        <v>733</v>
      </c>
      <c r="GL193" s="233" t="s">
        <v>733</v>
      </c>
      <c r="GM193" s="243" t="s">
        <v>5676</v>
      </c>
      <c r="GN193" s="233" t="s">
        <v>3320</v>
      </c>
      <c r="GO193" s="233" t="s">
        <v>733</v>
      </c>
      <c r="GP193" s="233" t="s">
        <v>5721</v>
      </c>
      <c r="GQ193" s="233" t="s">
        <v>1214</v>
      </c>
      <c r="GR193" s="233" t="s">
        <v>1214</v>
      </c>
      <c r="GS193" s="233" t="s">
        <v>3320</v>
      </c>
      <c r="GT193" s="233" t="s">
        <v>3320</v>
      </c>
      <c r="GU193" s="232">
        <v>0</v>
      </c>
      <c r="GV193" s="233" t="s">
        <v>1214</v>
      </c>
      <c r="GW193" s="233" t="s">
        <v>1214</v>
      </c>
      <c r="GX193" s="233" t="s">
        <v>3320</v>
      </c>
      <c r="GY193" s="233" t="s">
        <v>1214</v>
      </c>
      <c r="GZ193" s="233" t="s">
        <v>3320</v>
      </c>
      <c r="HA193" s="233" t="s">
        <v>3320</v>
      </c>
      <c r="HB193" s="233" t="s">
        <v>3320</v>
      </c>
      <c r="HC193" s="233" t="s">
        <v>3320</v>
      </c>
      <c r="HD193" s="233" t="s">
        <v>3320</v>
      </c>
      <c r="HE193" s="233" t="s">
        <v>3320</v>
      </c>
      <c r="HF193" s="233" t="s">
        <v>5759</v>
      </c>
      <c r="HG193" s="233" t="s">
        <v>1214</v>
      </c>
      <c r="HH193" s="244">
        <v>46073.753877314812</v>
      </c>
      <c r="HI193" s="244">
        <v>46080.573842592596</v>
      </c>
      <c r="HJ193" s="233" t="s">
        <v>5685</v>
      </c>
      <c r="HK193" s="233" t="s">
        <v>3320</v>
      </c>
      <c r="HL193" s="233" t="s">
        <v>3320</v>
      </c>
      <c r="HM193" s="233" t="s">
        <v>3320</v>
      </c>
      <c r="HN193" s="233" t="s">
        <v>3320</v>
      </c>
      <c r="HO193" s="233" t="s">
        <v>3320</v>
      </c>
      <c r="HP193" s="233" t="s">
        <v>3320</v>
      </c>
      <c r="HQ193" s="233" t="s">
        <v>3320</v>
      </c>
      <c r="HR193" s="233" t="s">
        <v>3320</v>
      </c>
      <c r="HS193" s="233" t="s">
        <v>3320</v>
      </c>
      <c r="HT193" s="233" t="s">
        <v>3320</v>
      </c>
      <c r="HU193" s="233" t="s">
        <v>3320</v>
      </c>
      <c r="HV193" s="233" t="s">
        <v>3320</v>
      </c>
      <c r="HW193" s="233" t="s">
        <v>3320</v>
      </c>
      <c r="HX193" s="233" t="s">
        <v>3320</v>
      </c>
      <c r="HY193" s="233" t="s">
        <v>3320</v>
      </c>
      <c r="HZ193" s="233" t="s">
        <v>3320</v>
      </c>
      <c r="IA193" s="233" t="s">
        <v>3320</v>
      </c>
      <c r="IB193" s="233" t="s">
        <v>3320</v>
      </c>
      <c r="IC193" s="233" t="s">
        <v>3320</v>
      </c>
      <c r="ID193" s="233" t="s">
        <v>3320</v>
      </c>
      <c r="IE193" s="233" t="s">
        <v>3320</v>
      </c>
      <c r="IF193" s="233" t="s">
        <v>3320</v>
      </c>
      <c r="IG193" s="233" t="s">
        <v>3320</v>
      </c>
      <c r="IH193" s="233" t="s">
        <v>3320</v>
      </c>
      <c r="II193" s="233" t="s">
        <v>3320</v>
      </c>
      <c r="IJ193" s="233" t="s">
        <v>3320</v>
      </c>
      <c r="IK193" s="233" t="s">
        <v>3320</v>
      </c>
      <c r="IL193" s="233" t="s">
        <v>3320</v>
      </c>
      <c r="IM193" s="233" t="s">
        <v>3320</v>
      </c>
      <c r="IN193" s="233" t="s">
        <v>3320</v>
      </c>
      <c r="IO193" s="233" t="s">
        <v>3320</v>
      </c>
      <c r="IP193" s="233" t="s">
        <v>3320</v>
      </c>
      <c r="IQ193" s="233" t="s">
        <v>3320</v>
      </c>
      <c r="IR193" s="233" t="s">
        <v>3320</v>
      </c>
      <c r="IS193" s="233" t="s">
        <v>3320</v>
      </c>
      <c r="IT193" s="233" t="s">
        <v>3320</v>
      </c>
      <c r="IU193" s="233" t="s">
        <v>3320</v>
      </c>
      <c r="IV193" s="233" t="s">
        <v>3320</v>
      </c>
      <c r="IW193" s="249" t="s">
        <v>5965</v>
      </c>
      <c r="IX193" s="250" t="s">
        <v>3320</v>
      </c>
      <c r="IY193" s="250" t="s">
        <v>5966</v>
      </c>
      <c r="IZ193" s="249" t="s">
        <v>5967</v>
      </c>
      <c r="JA193" s="235"/>
      <c r="JB193" s="233"/>
      <c r="JC193" s="233"/>
      <c r="JD193" s="233"/>
      <c r="JE193" s="235"/>
      <c r="JF193" s="232" t="s">
        <v>3320</v>
      </c>
      <c r="JG193" s="232" t="s">
        <v>3320</v>
      </c>
      <c r="JH193" s="232" t="s">
        <v>3320</v>
      </c>
      <c r="JI193" s="232" t="s">
        <v>3320</v>
      </c>
      <c r="JJ193" s="232" t="s">
        <v>3320</v>
      </c>
      <c r="JK193" s="233" t="s">
        <v>202</v>
      </c>
      <c r="JL193" s="235"/>
      <c r="JM193" s="235"/>
      <c r="JN193" s="235"/>
      <c r="JO193" s="232">
        <v>7</v>
      </c>
      <c r="JP193" s="232">
        <v>0</v>
      </c>
      <c r="JQ193" s="233"/>
      <c r="JR193" s="233"/>
      <c r="JS193" s="233"/>
      <c r="JT193" s="233"/>
      <c r="JU193" s="233"/>
      <c r="JV193" s="233"/>
      <c r="JW193" s="233"/>
      <c r="JX193" s="233"/>
      <c r="JY193" s="233"/>
      <c r="JZ193" s="233"/>
      <c r="KA193" s="233"/>
      <c r="KB193" s="233"/>
      <c r="KC193" s="233"/>
      <c r="KD193" s="233"/>
      <c r="KE193" s="233"/>
      <c r="KF193" s="233"/>
      <c r="KG193" s="233"/>
      <c r="KH193" s="233"/>
      <c r="KI193" s="233"/>
      <c r="KJ193" s="233"/>
      <c r="KK193" s="233"/>
      <c r="KL193" s="233"/>
      <c r="KM193" s="233"/>
      <c r="KN193" s="232" t="s">
        <v>3320</v>
      </c>
      <c r="KO193" s="232" t="s">
        <v>3320</v>
      </c>
      <c r="KP193" s="232" t="s">
        <v>3320</v>
      </c>
      <c r="KQ193" s="235"/>
      <c r="KR193" s="235"/>
      <c r="KS193" s="235"/>
      <c r="KT193" s="233"/>
      <c r="KU193" s="235"/>
      <c r="KV193" s="235"/>
      <c r="KW193" s="235"/>
      <c r="KX193" s="233"/>
      <c r="KY193" s="232">
        <v>250</v>
      </c>
      <c r="KZ193" s="236">
        <v>0</v>
      </c>
      <c r="LA193" s="235"/>
      <c r="LB193" s="232">
        <v>0</v>
      </c>
      <c r="LC193" s="233"/>
      <c r="LD193" s="235"/>
      <c r="LE193" s="235"/>
      <c r="LF193" s="235"/>
    </row>
    <row r="194" spans="1:318" ht="49.5" customHeight="1" thickBot="1">
      <c r="A194" s="231" t="s">
        <v>5638</v>
      </c>
      <c r="B194" s="232">
        <v>413</v>
      </c>
      <c r="C194" s="233" t="s">
        <v>9563</v>
      </c>
      <c r="D194" s="233" t="s">
        <v>9564</v>
      </c>
      <c r="E194" s="232">
        <v>413</v>
      </c>
      <c r="F194" s="235"/>
      <c r="G194" s="233" t="s">
        <v>936</v>
      </c>
      <c r="H194" s="233" t="s">
        <v>9565</v>
      </c>
      <c r="I194" s="234">
        <v>4</v>
      </c>
      <c r="J194" s="235"/>
      <c r="K194" s="234" t="s">
        <v>202</v>
      </c>
      <c r="L194" s="235"/>
      <c r="M194" s="234">
        <v>4</v>
      </c>
      <c r="N194" s="235"/>
      <c r="O194" s="235"/>
      <c r="P194" s="235"/>
      <c r="Q194" s="235"/>
      <c r="R194" s="234" t="s">
        <v>202</v>
      </c>
      <c r="S194" s="235"/>
      <c r="T194" s="235"/>
      <c r="U194" s="235"/>
      <c r="V194" s="233" t="s">
        <v>9197</v>
      </c>
      <c r="W194" s="233" t="s">
        <v>5643</v>
      </c>
      <c r="X194" s="232">
        <v>1</v>
      </c>
      <c r="Y194" s="232">
        <v>53</v>
      </c>
      <c r="Z194" s="236">
        <v>0</v>
      </c>
      <c r="AA194" s="236">
        <v>0</v>
      </c>
      <c r="AB194" s="232">
        <v>1</v>
      </c>
      <c r="AC194" s="233" t="s">
        <v>6141</v>
      </c>
      <c r="AD194" s="233" t="s">
        <v>4521</v>
      </c>
      <c r="AE194" s="234" t="s">
        <v>5645</v>
      </c>
      <c r="AF194" s="233" t="s">
        <v>5646</v>
      </c>
      <c r="AG194" s="234" t="s">
        <v>5645</v>
      </c>
      <c r="AH194" s="233" t="s">
        <v>6141</v>
      </c>
      <c r="AI194" s="233" t="s">
        <v>6142</v>
      </c>
      <c r="AJ194" s="233" t="s">
        <v>8916</v>
      </c>
      <c r="AK194" s="233" t="s">
        <v>8916</v>
      </c>
      <c r="AL194" s="233" t="s">
        <v>9566</v>
      </c>
      <c r="AM194" s="233" t="s">
        <v>9567</v>
      </c>
      <c r="AN194" s="233" t="s">
        <v>3320</v>
      </c>
      <c r="AO194" s="233" t="s">
        <v>9568</v>
      </c>
      <c r="AP194" s="233" t="s">
        <v>5698</v>
      </c>
      <c r="AQ194" s="233" t="s">
        <v>9569</v>
      </c>
      <c r="AR194" s="233" t="s">
        <v>9570</v>
      </c>
      <c r="AS194" s="233" t="s">
        <v>9571</v>
      </c>
      <c r="AT194" s="233" t="s">
        <v>733</v>
      </c>
      <c r="AU194" s="233" t="s">
        <v>733</v>
      </c>
      <c r="AV194" s="233" t="s">
        <v>733</v>
      </c>
      <c r="AW194" s="233" t="s">
        <v>3320</v>
      </c>
      <c r="AX194" s="233" t="s">
        <v>9572</v>
      </c>
      <c r="AY194" s="233" t="s">
        <v>733</v>
      </c>
      <c r="AZ194" s="233" t="s">
        <v>9573</v>
      </c>
      <c r="BA194" s="233" t="s">
        <v>9574</v>
      </c>
      <c r="BB194" s="233" t="s">
        <v>5659</v>
      </c>
      <c r="BC194" s="233" t="s">
        <v>6153</v>
      </c>
      <c r="BD194" s="233" t="s">
        <v>9575</v>
      </c>
      <c r="BE194" s="233" t="s">
        <v>9576</v>
      </c>
      <c r="BF194" s="234" t="s">
        <v>1214</v>
      </c>
      <c r="BG194" s="233" t="s">
        <v>3320</v>
      </c>
      <c r="BH194" s="233" t="s">
        <v>5955</v>
      </c>
      <c r="BI194" s="233" t="s">
        <v>5955</v>
      </c>
      <c r="BJ194" s="233" t="s">
        <v>3596</v>
      </c>
      <c r="BK194" s="233" t="s">
        <v>9577</v>
      </c>
      <c r="BL194" s="234">
        <v>115</v>
      </c>
      <c r="BM194" s="233" t="s">
        <v>5665</v>
      </c>
      <c r="BN194" s="237">
        <v>46874</v>
      </c>
      <c r="BO194" s="232">
        <v>20</v>
      </c>
      <c r="BP194" s="232">
        <v>2028</v>
      </c>
      <c r="BQ194" s="232">
        <v>53</v>
      </c>
      <c r="BR194" s="234">
        <v>53</v>
      </c>
      <c r="BS194" s="233" t="s">
        <v>5666</v>
      </c>
      <c r="BT194" s="232">
        <v>180</v>
      </c>
      <c r="BU194" s="234">
        <v>156</v>
      </c>
      <c r="BV194" s="238">
        <v>0.34</v>
      </c>
      <c r="BW194" s="239" t="s">
        <v>910</v>
      </c>
      <c r="BX194" s="233" t="s">
        <v>733</v>
      </c>
      <c r="BY194" s="235"/>
      <c r="BZ194" s="232">
        <v>31.34</v>
      </c>
      <c r="CA194" s="233" t="s">
        <v>1214</v>
      </c>
      <c r="CB194" s="232">
        <v>670</v>
      </c>
      <c r="CC194" s="233" t="s">
        <v>5667</v>
      </c>
      <c r="CD194" s="233" t="s">
        <v>5668</v>
      </c>
      <c r="CE194" s="233" t="s">
        <v>3320</v>
      </c>
      <c r="CF194" s="233" t="s">
        <v>733</v>
      </c>
      <c r="CG194" s="233" t="s">
        <v>733</v>
      </c>
      <c r="CH194" s="232">
        <v>2382</v>
      </c>
      <c r="CI194" s="232">
        <v>2300</v>
      </c>
      <c r="CJ194" s="233" t="s">
        <v>9578</v>
      </c>
      <c r="CK194" s="232">
        <v>365</v>
      </c>
      <c r="CL194" s="232">
        <v>84</v>
      </c>
      <c r="CM194" s="232">
        <v>97</v>
      </c>
      <c r="CN194" s="232">
        <v>35</v>
      </c>
      <c r="CO194" s="237">
        <v>46327</v>
      </c>
      <c r="CP194" s="232">
        <v>2026</v>
      </c>
      <c r="CQ194" s="232">
        <v>0.4</v>
      </c>
      <c r="CR194" s="232">
        <v>9</v>
      </c>
      <c r="CS194" s="233" t="s">
        <v>9579</v>
      </c>
      <c r="CT194" s="232">
        <v>2000000</v>
      </c>
      <c r="CU194" s="233" t="s">
        <v>3320</v>
      </c>
      <c r="CV194" s="233" t="s">
        <v>3320</v>
      </c>
      <c r="CW194" s="233" t="s">
        <v>3320</v>
      </c>
      <c r="CX194" s="233" t="s">
        <v>3320</v>
      </c>
      <c r="CY194" s="233" t="s">
        <v>3320</v>
      </c>
      <c r="CZ194" s="233" t="s">
        <v>3320</v>
      </c>
      <c r="DA194" s="233" t="s">
        <v>3320</v>
      </c>
      <c r="DB194" s="233" t="s">
        <v>3320</v>
      </c>
      <c r="DC194" s="233" t="s">
        <v>3320</v>
      </c>
      <c r="DD194" s="233" t="s">
        <v>3320</v>
      </c>
      <c r="DE194" s="235"/>
      <c r="DF194" s="233" t="s">
        <v>3320</v>
      </c>
      <c r="DG194" s="233" t="s">
        <v>3320</v>
      </c>
      <c r="DH194" s="233" t="s">
        <v>3320</v>
      </c>
      <c r="DI194" s="233" t="s">
        <v>3320</v>
      </c>
      <c r="DJ194" s="233" t="s">
        <v>3320</v>
      </c>
      <c r="DK194" s="233" t="s">
        <v>3320</v>
      </c>
      <c r="DL194" s="235"/>
      <c r="DM194" s="233" t="s">
        <v>3320</v>
      </c>
      <c r="DN194" s="233" t="s">
        <v>3320</v>
      </c>
      <c r="DO194" s="233" t="s">
        <v>3320</v>
      </c>
      <c r="DP194" s="235"/>
      <c r="DQ194" s="233" t="s">
        <v>3320</v>
      </c>
      <c r="DR194" s="233" t="s">
        <v>3320</v>
      </c>
      <c r="DS194" s="233" t="s">
        <v>3320</v>
      </c>
      <c r="DT194" s="233" t="s">
        <v>3320</v>
      </c>
      <c r="DU194" s="233" t="s">
        <v>3320</v>
      </c>
      <c r="DV194" s="233" t="s">
        <v>3320</v>
      </c>
      <c r="DW194" s="233" t="s">
        <v>3320</v>
      </c>
      <c r="DX194" s="233" t="s">
        <v>3320</v>
      </c>
      <c r="DY194" s="233" t="s">
        <v>3320</v>
      </c>
      <c r="DZ194" s="233" t="s">
        <v>3320</v>
      </c>
      <c r="EA194" s="233" t="s">
        <v>3320</v>
      </c>
      <c r="EB194" s="233" t="s">
        <v>3320</v>
      </c>
      <c r="EC194" s="233" t="s">
        <v>3320</v>
      </c>
      <c r="ED194" s="233" t="s">
        <v>3320</v>
      </c>
      <c r="EE194" s="233" t="s">
        <v>3320</v>
      </c>
      <c r="EF194" s="233" t="s">
        <v>3320</v>
      </c>
      <c r="EG194" s="233" t="s">
        <v>3320</v>
      </c>
      <c r="EH194" s="233" t="s">
        <v>3320</v>
      </c>
      <c r="EI194" s="233" t="s">
        <v>3320</v>
      </c>
      <c r="EJ194" s="233" t="s">
        <v>3320</v>
      </c>
      <c r="EK194" s="233" t="s">
        <v>3320</v>
      </c>
      <c r="EL194" s="233" t="s">
        <v>3320</v>
      </c>
      <c r="EM194" s="233" t="s">
        <v>3320</v>
      </c>
      <c r="EN194" s="233" t="s">
        <v>3320</v>
      </c>
      <c r="EO194" s="233" t="s">
        <v>3320</v>
      </c>
      <c r="EP194" s="233" t="s">
        <v>3320</v>
      </c>
      <c r="EQ194" s="233" t="s">
        <v>3320</v>
      </c>
      <c r="ER194" s="233" t="s">
        <v>3320</v>
      </c>
      <c r="ES194" s="233" t="s">
        <v>3320</v>
      </c>
      <c r="ET194" s="233" t="s">
        <v>3320</v>
      </c>
      <c r="EU194" s="233" t="s">
        <v>3320</v>
      </c>
      <c r="EV194" s="233" t="s">
        <v>3320</v>
      </c>
      <c r="EW194" s="233" t="s">
        <v>3320</v>
      </c>
      <c r="EX194" s="233" t="s">
        <v>3320</v>
      </c>
      <c r="EY194" s="233" t="s">
        <v>3320</v>
      </c>
      <c r="EZ194" s="233" t="s">
        <v>3320</v>
      </c>
      <c r="FA194" s="233" t="s">
        <v>3320</v>
      </c>
      <c r="FB194" s="233" t="s">
        <v>3320</v>
      </c>
      <c r="FC194" s="233" t="s">
        <v>3320</v>
      </c>
      <c r="FD194" s="233" t="s">
        <v>3320</v>
      </c>
      <c r="FE194" s="233" t="s">
        <v>3320</v>
      </c>
      <c r="FF194" s="233" t="s">
        <v>3320</v>
      </c>
      <c r="FG194" s="233" t="s">
        <v>3320</v>
      </c>
      <c r="FH194" s="233" t="s">
        <v>3320</v>
      </c>
      <c r="FI194" s="233" t="s">
        <v>3320</v>
      </c>
      <c r="FJ194" s="233" t="s">
        <v>3320</v>
      </c>
      <c r="FK194" s="233" t="s">
        <v>3320</v>
      </c>
      <c r="FL194" s="233" t="s">
        <v>3320</v>
      </c>
      <c r="FM194" s="233" t="s">
        <v>3320</v>
      </c>
      <c r="FN194" s="240">
        <v>55300000</v>
      </c>
      <c r="FO194" s="232">
        <v>55</v>
      </c>
      <c r="FP194" s="233" t="s">
        <v>733</v>
      </c>
      <c r="FQ194" s="233" t="s">
        <v>733</v>
      </c>
      <c r="FR194" s="233" t="s">
        <v>733</v>
      </c>
      <c r="FS194" s="233" t="s">
        <v>733</v>
      </c>
      <c r="FT194" s="233" t="s">
        <v>630</v>
      </c>
      <c r="FU194" s="233" t="s">
        <v>9580</v>
      </c>
      <c r="FV194" s="233" t="s">
        <v>9581</v>
      </c>
      <c r="FW194" s="241" t="s">
        <v>9577</v>
      </c>
      <c r="FX194" s="242">
        <v>115</v>
      </c>
      <c r="FY194" s="233" t="s">
        <v>9582</v>
      </c>
      <c r="FZ194" s="240">
        <v>47000000</v>
      </c>
      <c r="GA194" s="240">
        <v>7600000</v>
      </c>
      <c r="GB194" s="240">
        <v>1150</v>
      </c>
      <c r="GC194" s="232">
        <v>660</v>
      </c>
      <c r="GD194" s="233" t="s">
        <v>9583</v>
      </c>
      <c r="GE194" s="233" t="s">
        <v>733</v>
      </c>
      <c r="GF194" s="233" t="s">
        <v>733</v>
      </c>
      <c r="GG194" s="233" t="s">
        <v>9584</v>
      </c>
      <c r="GH194" s="233" t="s">
        <v>733</v>
      </c>
      <c r="GI194" s="233" t="s">
        <v>1214</v>
      </c>
      <c r="GJ194" s="233" t="s">
        <v>733</v>
      </c>
      <c r="GK194" s="233" t="s">
        <v>733</v>
      </c>
      <c r="GL194" s="233" t="s">
        <v>733</v>
      </c>
      <c r="GM194" s="243" t="s">
        <v>5676</v>
      </c>
      <c r="GN194" s="233" t="s">
        <v>3320</v>
      </c>
      <c r="GO194" s="233" t="s">
        <v>733</v>
      </c>
      <c r="GP194" s="233" t="s">
        <v>5721</v>
      </c>
      <c r="GQ194" s="233" t="s">
        <v>733</v>
      </c>
      <c r="GR194" s="233" t="s">
        <v>5679</v>
      </c>
      <c r="GS194" s="233" t="s">
        <v>3320</v>
      </c>
      <c r="GT194" s="233" t="s">
        <v>3320</v>
      </c>
      <c r="GU194" s="232">
        <v>2</v>
      </c>
      <c r="GV194" s="233" t="s">
        <v>733</v>
      </c>
      <c r="GW194" s="233" t="s">
        <v>5948</v>
      </c>
      <c r="GX194" s="233" t="s">
        <v>9585</v>
      </c>
      <c r="GY194" s="233" t="s">
        <v>733</v>
      </c>
      <c r="GZ194" s="233" t="s">
        <v>3320</v>
      </c>
      <c r="HA194" s="233" t="s">
        <v>9586</v>
      </c>
      <c r="HB194" s="233" t="s">
        <v>9587</v>
      </c>
      <c r="HC194" s="233" t="s">
        <v>5683</v>
      </c>
      <c r="HD194" s="233" t="s">
        <v>5683</v>
      </c>
      <c r="HE194" s="233" t="s">
        <v>5952</v>
      </c>
      <c r="HF194" s="233" t="s">
        <v>733</v>
      </c>
      <c r="HG194" s="233" t="s">
        <v>1214</v>
      </c>
      <c r="HH194" s="244">
        <v>46070.618356481478</v>
      </c>
      <c r="HI194" s="244">
        <v>46080.570335648146</v>
      </c>
      <c r="HJ194" s="233" t="s">
        <v>5685</v>
      </c>
      <c r="HK194" s="233" t="s">
        <v>3320</v>
      </c>
      <c r="HL194" s="233" t="s">
        <v>3320</v>
      </c>
      <c r="HM194" s="233" t="s">
        <v>3320</v>
      </c>
      <c r="HN194" s="233" t="s">
        <v>3320</v>
      </c>
      <c r="HO194" s="233" t="s">
        <v>3320</v>
      </c>
      <c r="HP194" s="233" t="s">
        <v>3320</v>
      </c>
      <c r="HQ194" s="233" t="s">
        <v>3320</v>
      </c>
      <c r="HR194" s="233" t="s">
        <v>3320</v>
      </c>
      <c r="HS194" s="233" t="s">
        <v>3320</v>
      </c>
      <c r="HT194" s="233" t="s">
        <v>3320</v>
      </c>
      <c r="HU194" s="233" t="s">
        <v>3320</v>
      </c>
      <c r="HV194" s="233" t="s">
        <v>3320</v>
      </c>
      <c r="HW194" s="233" t="s">
        <v>3320</v>
      </c>
      <c r="HX194" s="233" t="s">
        <v>3320</v>
      </c>
      <c r="HY194" s="233" t="s">
        <v>3320</v>
      </c>
      <c r="HZ194" s="233" t="s">
        <v>3320</v>
      </c>
      <c r="IA194" s="233" t="s">
        <v>3320</v>
      </c>
      <c r="IB194" s="233" t="s">
        <v>3320</v>
      </c>
      <c r="IC194" s="233" t="s">
        <v>3320</v>
      </c>
      <c r="ID194" s="233" t="s">
        <v>3320</v>
      </c>
      <c r="IE194" s="233" t="s">
        <v>3320</v>
      </c>
      <c r="IF194" s="233" t="s">
        <v>3320</v>
      </c>
      <c r="IG194" s="233" t="s">
        <v>3320</v>
      </c>
      <c r="IH194" s="233" t="s">
        <v>3320</v>
      </c>
      <c r="II194" s="233" t="s">
        <v>3320</v>
      </c>
      <c r="IJ194" s="233" t="s">
        <v>3320</v>
      </c>
      <c r="IK194" s="233" t="s">
        <v>3320</v>
      </c>
      <c r="IL194" s="233" t="s">
        <v>3320</v>
      </c>
      <c r="IM194" s="233" t="s">
        <v>3320</v>
      </c>
      <c r="IN194" s="233" t="s">
        <v>3320</v>
      </c>
      <c r="IO194" s="233" t="s">
        <v>3320</v>
      </c>
      <c r="IP194" s="233" t="s">
        <v>3320</v>
      </c>
      <c r="IQ194" s="233" t="s">
        <v>3320</v>
      </c>
      <c r="IR194" s="233" t="s">
        <v>3320</v>
      </c>
      <c r="IS194" s="233" t="s">
        <v>3320</v>
      </c>
      <c r="IT194" s="233" t="s">
        <v>3320</v>
      </c>
      <c r="IU194" s="233" t="s">
        <v>3320</v>
      </c>
      <c r="IV194" s="233" t="s">
        <v>3320</v>
      </c>
      <c r="IW194" s="249" t="s">
        <v>9588</v>
      </c>
      <c r="IX194" s="255">
        <v>46062</v>
      </c>
      <c r="IY194" s="250" t="s">
        <v>3320</v>
      </c>
      <c r="IZ194" s="249" t="s">
        <v>5967</v>
      </c>
      <c r="JA194" s="235"/>
      <c r="JB194" s="233"/>
      <c r="JC194" s="233"/>
      <c r="JD194" s="233"/>
      <c r="JE194" s="235"/>
      <c r="JF194" s="232" t="s">
        <v>3320</v>
      </c>
      <c r="JG194" s="232" t="s">
        <v>3320</v>
      </c>
      <c r="JH194" s="232" t="s">
        <v>3320</v>
      </c>
      <c r="JI194" s="232" t="s">
        <v>3320</v>
      </c>
      <c r="JJ194" s="232" t="s">
        <v>3320</v>
      </c>
      <c r="JK194" s="233" t="s">
        <v>202</v>
      </c>
      <c r="JL194" s="235"/>
      <c r="JM194" s="235"/>
      <c r="JN194" s="235"/>
      <c r="JO194" s="232">
        <v>4</v>
      </c>
      <c r="JP194" s="232">
        <v>0</v>
      </c>
      <c r="JQ194" s="233"/>
      <c r="JR194" s="233"/>
      <c r="JS194" s="233"/>
      <c r="JT194" s="233"/>
      <c r="JU194" s="233"/>
      <c r="JV194" s="233"/>
      <c r="JW194" s="233"/>
      <c r="JX194" s="233"/>
      <c r="JY194" s="233"/>
      <c r="JZ194" s="233"/>
      <c r="KA194" s="233"/>
      <c r="KB194" s="233"/>
      <c r="KC194" s="233"/>
      <c r="KD194" s="233"/>
      <c r="KE194" s="233"/>
      <c r="KF194" s="233"/>
      <c r="KG194" s="233"/>
      <c r="KH194" s="233"/>
      <c r="KI194" s="233"/>
      <c r="KJ194" s="233"/>
      <c r="KK194" s="233"/>
      <c r="KL194" s="233"/>
      <c r="KM194" s="233"/>
      <c r="KN194" s="232" t="s">
        <v>3320</v>
      </c>
      <c r="KO194" s="232" t="s">
        <v>3320</v>
      </c>
      <c r="KP194" s="232" t="s">
        <v>3320</v>
      </c>
      <c r="KQ194" s="235"/>
      <c r="KR194" s="235"/>
      <c r="KS194" s="235"/>
      <c r="KT194" s="233"/>
      <c r="KU194" s="235"/>
      <c r="KV194" s="235"/>
      <c r="KW194" s="235"/>
      <c r="KX194" s="233"/>
      <c r="KY194" s="232">
        <v>53</v>
      </c>
      <c r="KZ194" s="236">
        <v>0</v>
      </c>
      <c r="LA194" s="235"/>
      <c r="LB194" s="232">
        <v>0</v>
      </c>
      <c r="LC194" s="233"/>
      <c r="LD194" s="235"/>
      <c r="LE194" s="235"/>
      <c r="LF194" s="235"/>
    </row>
    <row r="195" spans="1:318" ht="49.5" customHeight="1" thickBot="1">
      <c r="A195" s="231" t="s">
        <v>5638</v>
      </c>
      <c r="B195" s="232">
        <v>882</v>
      </c>
      <c r="C195" s="233" t="s">
        <v>9589</v>
      </c>
      <c r="D195" s="233" t="s">
        <v>9590</v>
      </c>
      <c r="E195" s="232">
        <v>882</v>
      </c>
      <c r="F195" s="235"/>
      <c r="G195" s="233" t="s">
        <v>9445</v>
      </c>
      <c r="H195" s="233" t="s">
        <v>9446</v>
      </c>
      <c r="I195" s="234">
        <v>4</v>
      </c>
      <c r="J195" s="235"/>
      <c r="K195" s="234" t="s">
        <v>202</v>
      </c>
      <c r="L195" s="235"/>
      <c r="M195" s="234">
        <v>4</v>
      </c>
      <c r="N195" s="235"/>
      <c r="O195" s="235"/>
      <c r="P195" s="235"/>
      <c r="Q195" s="235"/>
      <c r="R195" s="234" t="s">
        <v>202</v>
      </c>
      <c r="S195" s="235"/>
      <c r="T195" s="235"/>
      <c r="U195" s="235"/>
      <c r="V195" s="233" t="s">
        <v>9591</v>
      </c>
      <c r="W195" s="233" t="s">
        <v>5643</v>
      </c>
      <c r="X195" s="232">
        <v>1</v>
      </c>
      <c r="Y195" s="232">
        <v>75</v>
      </c>
      <c r="Z195" s="236">
        <v>0</v>
      </c>
      <c r="AA195" s="236">
        <v>0</v>
      </c>
      <c r="AB195" s="232">
        <v>1</v>
      </c>
      <c r="AC195" s="233" t="s">
        <v>5917</v>
      </c>
      <c r="AD195" s="233" t="s">
        <v>5917</v>
      </c>
      <c r="AE195" s="234" t="s">
        <v>5645</v>
      </c>
      <c r="AF195" s="233" t="s">
        <v>5646</v>
      </c>
      <c r="AG195" s="234" t="s">
        <v>5645</v>
      </c>
      <c r="AH195" s="233" t="s">
        <v>5918</v>
      </c>
      <c r="AI195" s="233" t="s">
        <v>7572</v>
      </c>
      <c r="AJ195" s="233" t="s">
        <v>7573</v>
      </c>
      <c r="AK195" s="233" t="s">
        <v>5698</v>
      </c>
      <c r="AL195" s="233" t="s">
        <v>9447</v>
      </c>
      <c r="AM195" s="233" t="s">
        <v>9448</v>
      </c>
      <c r="AN195" s="233" t="s">
        <v>3320</v>
      </c>
      <c r="AO195" s="233" t="s">
        <v>9449</v>
      </c>
      <c r="AP195" s="233" t="s">
        <v>5698</v>
      </c>
      <c r="AQ195" s="233" t="s">
        <v>7577</v>
      </c>
      <c r="AR195" s="233" t="s">
        <v>7578</v>
      </c>
      <c r="AS195" s="233" t="s">
        <v>9450</v>
      </c>
      <c r="AT195" s="233" t="s">
        <v>733</v>
      </c>
      <c r="AU195" s="233" t="s">
        <v>733</v>
      </c>
      <c r="AV195" s="233" t="s">
        <v>733</v>
      </c>
      <c r="AW195" s="233" t="s">
        <v>3320</v>
      </c>
      <c r="AX195" s="233" t="s">
        <v>5944</v>
      </c>
      <c r="AY195" s="233" t="s">
        <v>733</v>
      </c>
      <c r="AZ195" s="233" t="s">
        <v>7581</v>
      </c>
      <c r="BA195" s="233" t="s">
        <v>7582</v>
      </c>
      <c r="BB195" s="233" t="s">
        <v>7583</v>
      </c>
      <c r="BC195" s="233" t="s">
        <v>9451</v>
      </c>
      <c r="BD195" s="233" t="s">
        <v>9452</v>
      </c>
      <c r="BE195" s="233" t="s">
        <v>9453</v>
      </c>
      <c r="BF195" s="234" t="s">
        <v>1214</v>
      </c>
      <c r="BG195" s="233" t="s">
        <v>3320</v>
      </c>
      <c r="BH195" s="233" t="s">
        <v>5955</v>
      </c>
      <c r="BI195" s="233" t="s">
        <v>5955</v>
      </c>
      <c r="BJ195" s="233" t="s">
        <v>3623</v>
      </c>
      <c r="BK195" s="233" t="s">
        <v>9592</v>
      </c>
      <c r="BL195" s="234">
        <v>115</v>
      </c>
      <c r="BM195" s="233" t="s">
        <v>5665</v>
      </c>
      <c r="BN195" s="237">
        <v>47026</v>
      </c>
      <c r="BO195" s="232">
        <v>18</v>
      </c>
      <c r="BP195" s="232">
        <v>2028</v>
      </c>
      <c r="BQ195" s="232">
        <v>75</v>
      </c>
      <c r="BR195" s="234">
        <v>75</v>
      </c>
      <c r="BS195" s="233" t="s">
        <v>5666</v>
      </c>
      <c r="BT195" s="232">
        <v>162405</v>
      </c>
      <c r="BU195" s="234">
        <v>253.13</v>
      </c>
      <c r="BV195" s="238">
        <v>0.39</v>
      </c>
      <c r="BW195" s="239" t="s">
        <v>202</v>
      </c>
      <c r="BX195" s="233" t="s">
        <v>733</v>
      </c>
      <c r="BY195" s="235"/>
      <c r="BZ195" s="232">
        <v>0.39</v>
      </c>
      <c r="CA195" s="233" t="s">
        <v>1214</v>
      </c>
      <c r="CB195" s="232">
        <v>660</v>
      </c>
      <c r="CC195" s="233" t="s">
        <v>5800</v>
      </c>
      <c r="CD195" s="233" t="s">
        <v>5801</v>
      </c>
      <c r="CE195" s="233" t="s">
        <v>3320</v>
      </c>
      <c r="CF195" s="233" t="s">
        <v>733</v>
      </c>
      <c r="CG195" s="233" t="s">
        <v>733</v>
      </c>
      <c r="CH195" s="232">
        <v>2361.5</v>
      </c>
      <c r="CI195" s="232">
        <v>2164.1</v>
      </c>
      <c r="CJ195" s="233" t="s">
        <v>6589</v>
      </c>
      <c r="CK195" s="232">
        <v>365</v>
      </c>
      <c r="CL195" s="232">
        <v>82.2</v>
      </c>
      <c r="CM195" s="232">
        <v>97</v>
      </c>
      <c r="CN195" s="232">
        <v>25</v>
      </c>
      <c r="CO195" s="237">
        <v>46265</v>
      </c>
      <c r="CP195" s="232">
        <v>2026</v>
      </c>
      <c r="CQ195" s="232">
        <v>1</v>
      </c>
      <c r="CR195" s="232">
        <v>55</v>
      </c>
      <c r="CS195" s="233" t="s">
        <v>9593</v>
      </c>
      <c r="CT195" s="232">
        <v>1561389</v>
      </c>
      <c r="CU195" s="233" t="s">
        <v>3320</v>
      </c>
      <c r="CV195" s="233" t="s">
        <v>3320</v>
      </c>
      <c r="CW195" s="233" t="s">
        <v>3320</v>
      </c>
      <c r="CX195" s="233" t="s">
        <v>3320</v>
      </c>
      <c r="CY195" s="233" t="s">
        <v>3320</v>
      </c>
      <c r="CZ195" s="233" t="s">
        <v>3320</v>
      </c>
      <c r="DA195" s="233" t="s">
        <v>3320</v>
      </c>
      <c r="DB195" s="233" t="s">
        <v>3320</v>
      </c>
      <c r="DC195" s="233" t="s">
        <v>3320</v>
      </c>
      <c r="DD195" s="233" t="s">
        <v>3320</v>
      </c>
      <c r="DE195" s="235"/>
      <c r="DF195" s="233" t="s">
        <v>3320</v>
      </c>
      <c r="DG195" s="233" t="s">
        <v>3320</v>
      </c>
      <c r="DH195" s="233" t="s">
        <v>3320</v>
      </c>
      <c r="DI195" s="233" t="s">
        <v>3320</v>
      </c>
      <c r="DJ195" s="233" t="s">
        <v>3320</v>
      </c>
      <c r="DK195" s="233" t="s">
        <v>3320</v>
      </c>
      <c r="DL195" s="235"/>
      <c r="DM195" s="233" t="s">
        <v>3320</v>
      </c>
      <c r="DN195" s="233" t="s">
        <v>3320</v>
      </c>
      <c r="DO195" s="233" t="s">
        <v>3320</v>
      </c>
      <c r="DP195" s="235"/>
      <c r="DQ195" s="233" t="s">
        <v>3320</v>
      </c>
      <c r="DR195" s="233" t="s">
        <v>3320</v>
      </c>
      <c r="DS195" s="233" t="s">
        <v>3320</v>
      </c>
      <c r="DT195" s="233" t="s">
        <v>3320</v>
      </c>
      <c r="DU195" s="233" t="s">
        <v>3320</v>
      </c>
      <c r="DV195" s="233" t="s">
        <v>3320</v>
      </c>
      <c r="DW195" s="233" t="s">
        <v>3320</v>
      </c>
      <c r="DX195" s="233" t="s">
        <v>3320</v>
      </c>
      <c r="DY195" s="233" t="s">
        <v>3320</v>
      </c>
      <c r="DZ195" s="233" t="s">
        <v>3320</v>
      </c>
      <c r="EA195" s="233" t="s">
        <v>3320</v>
      </c>
      <c r="EB195" s="233" t="s">
        <v>3320</v>
      </c>
      <c r="EC195" s="233" t="s">
        <v>3320</v>
      </c>
      <c r="ED195" s="233" t="s">
        <v>3320</v>
      </c>
      <c r="EE195" s="233" t="s">
        <v>3320</v>
      </c>
      <c r="EF195" s="233" t="s">
        <v>3320</v>
      </c>
      <c r="EG195" s="233" t="s">
        <v>3320</v>
      </c>
      <c r="EH195" s="233" t="s">
        <v>3320</v>
      </c>
      <c r="EI195" s="233" t="s">
        <v>3320</v>
      </c>
      <c r="EJ195" s="233" t="s">
        <v>3320</v>
      </c>
      <c r="EK195" s="233" t="s">
        <v>3320</v>
      </c>
      <c r="EL195" s="233" t="s">
        <v>3320</v>
      </c>
      <c r="EM195" s="233" t="s">
        <v>3320</v>
      </c>
      <c r="EN195" s="233" t="s">
        <v>3320</v>
      </c>
      <c r="EO195" s="233" t="s">
        <v>3320</v>
      </c>
      <c r="EP195" s="233" t="s">
        <v>3320</v>
      </c>
      <c r="EQ195" s="233" t="s">
        <v>3320</v>
      </c>
      <c r="ER195" s="233" t="s">
        <v>3320</v>
      </c>
      <c r="ES195" s="233" t="s">
        <v>3320</v>
      </c>
      <c r="ET195" s="233" t="s">
        <v>3320</v>
      </c>
      <c r="EU195" s="233" t="s">
        <v>3320</v>
      </c>
      <c r="EV195" s="233" t="s">
        <v>3320</v>
      </c>
      <c r="EW195" s="233" t="s">
        <v>3320</v>
      </c>
      <c r="EX195" s="233" t="s">
        <v>3320</v>
      </c>
      <c r="EY195" s="233" t="s">
        <v>3320</v>
      </c>
      <c r="EZ195" s="233" t="s">
        <v>3320</v>
      </c>
      <c r="FA195" s="233" t="s">
        <v>3320</v>
      </c>
      <c r="FB195" s="233" t="s">
        <v>3320</v>
      </c>
      <c r="FC195" s="233" t="s">
        <v>3320</v>
      </c>
      <c r="FD195" s="233" t="s">
        <v>3320</v>
      </c>
      <c r="FE195" s="233" t="s">
        <v>3320</v>
      </c>
      <c r="FF195" s="233" t="s">
        <v>3320</v>
      </c>
      <c r="FG195" s="233" t="s">
        <v>3320</v>
      </c>
      <c r="FH195" s="233" t="s">
        <v>3320</v>
      </c>
      <c r="FI195" s="233" t="s">
        <v>3320</v>
      </c>
      <c r="FJ195" s="233" t="s">
        <v>3320</v>
      </c>
      <c r="FK195" s="233" t="s">
        <v>3320</v>
      </c>
      <c r="FL195" s="233" t="s">
        <v>3320</v>
      </c>
      <c r="FM195" s="233" t="s">
        <v>3320</v>
      </c>
      <c r="FN195" s="240">
        <v>85472542</v>
      </c>
      <c r="FO195" s="232">
        <v>85</v>
      </c>
      <c r="FP195" s="233" t="s">
        <v>1214</v>
      </c>
      <c r="FQ195" s="233" t="s">
        <v>733</v>
      </c>
      <c r="FR195" s="233" t="s">
        <v>733</v>
      </c>
      <c r="FS195" s="233" t="s">
        <v>733</v>
      </c>
      <c r="FT195" s="233" t="s">
        <v>3561</v>
      </c>
      <c r="FU195" s="233" t="s">
        <v>9594</v>
      </c>
      <c r="FV195" s="233" t="s">
        <v>9595</v>
      </c>
      <c r="FW195" s="241" t="s">
        <v>9592</v>
      </c>
      <c r="FX195" s="242">
        <v>115</v>
      </c>
      <c r="FY195" s="233" t="s">
        <v>9596</v>
      </c>
      <c r="FZ195" s="240">
        <v>74897096</v>
      </c>
      <c r="GA195" s="240">
        <v>10575446</v>
      </c>
      <c r="GB195" s="240">
        <v>1467</v>
      </c>
      <c r="GC195" s="240">
        <v>2083</v>
      </c>
      <c r="GD195" s="233" t="s">
        <v>7592</v>
      </c>
      <c r="GE195" s="233" t="s">
        <v>733</v>
      </c>
      <c r="GF195" s="233" t="s">
        <v>733</v>
      </c>
      <c r="GG195" s="233" t="s">
        <v>9597</v>
      </c>
      <c r="GH195" s="233" t="s">
        <v>1214</v>
      </c>
      <c r="GI195" s="233" t="s">
        <v>1214</v>
      </c>
      <c r="GJ195" s="233" t="s">
        <v>733</v>
      </c>
      <c r="GK195" s="233" t="s">
        <v>733</v>
      </c>
      <c r="GL195" s="233" t="s">
        <v>1214</v>
      </c>
      <c r="GM195" s="243" t="s">
        <v>5676</v>
      </c>
      <c r="GN195" s="233" t="s">
        <v>3320</v>
      </c>
      <c r="GO195" s="233" t="s">
        <v>733</v>
      </c>
      <c r="GP195" s="233" t="s">
        <v>5721</v>
      </c>
      <c r="GQ195" s="233" t="s">
        <v>733</v>
      </c>
      <c r="GR195" s="233" t="s">
        <v>5679</v>
      </c>
      <c r="GS195" s="233" t="s">
        <v>3320</v>
      </c>
      <c r="GT195" s="233" t="s">
        <v>3320</v>
      </c>
      <c r="GU195" s="232">
        <v>1</v>
      </c>
      <c r="GV195" s="233" t="s">
        <v>733</v>
      </c>
      <c r="GW195" s="233" t="s">
        <v>5679</v>
      </c>
      <c r="GX195" s="233" t="s">
        <v>9598</v>
      </c>
      <c r="GY195" s="233" t="s">
        <v>733</v>
      </c>
      <c r="GZ195" s="233" t="s">
        <v>3320</v>
      </c>
      <c r="HA195" s="233" t="s">
        <v>9599</v>
      </c>
      <c r="HB195" s="233" t="s">
        <v>3320</v>
      </c>
      <c r="HC195" s="233" t="s">
        <v>5683</v>
      </c>
      <c r="HD195" s="233" t="s">
        <v>5952</v>
      </c>
      <c r="HE195" s="233" t="s">
        <v>5684</v>
      </c>
      <c r="HF195" s="233" t="s">
        <v>733</v>
      </c>
      <c r="HG195" s="233" t="s">
        <v>1214</v>
      </c>
      <c r="HH195" s="244">
        <v>46079.815046296295</v>
      </c>
      <c r="HI195" s="244">
        <v>46080.540729166663</v>
      </c>
      <c r="HJ195" s="233" t="s">
        <v>5685</v>
      </c>
      <c r="HK195" s="233" t="s">
        <v>3320</v>
      </c>
      <c r="HL195" s="233" t="s">
        <v>3320</v>
      </c>
      <c r="HM195" s="233" t="s">
        <v>3320</v>
      </c>
      <c r="HN195" s="233" t="s">
        <v>3320</v>
      </c>
      <c r="HO195" s="233" t="s">
        <v>3320</v>
      </c>
      <c r="HP195" s="233" t="s">
        <v>3320</v>
      </c>
      <c r="HQ195" s="233" t="s">
        <v>3320</v>
      </c>
      <c r="HR195" s="233" t="s">
        <v>3320</v>
      </c>
      <c r="HS195" s="233" t="s">
        <v>3320</v>
      </c>
      <c r="HT195" s="233" t="s">
        <v>3320</v>
      </c>
      <c r="HU195" s="233" t="s">
        <v>3320</v>
      </c>
      <c r="HV195" s="233" t="s">
        <v>3320</v>
      </c>
      <c r="HW195" s="233" t="s">
        <v>3320</v>
      </c>
      <c r="HX195" s="233" t="s">
        <v>3320</v>
      </c>
      <c r="HY195" s="233" t="s">
        <v>3320</v>
      </c>
      <c r="HZ195" s="233" t="s">
        <v>3320</v>
      </c>
      <c r="IA195" s="233" t="s">
        <v>3320</v>
      </c>
      <c r="IB195" s="233" t="s">
        <v>3320</v>
      </c>
      <c r="IC195" s="233" t="s">
        <v>3320</v>
      </c>
      <c r="ID195" s="233" t="s">
        <v>3320</v>
      </c>
      <c r="IE195" s="233" t="s">
        <v>3320</v>
      </c>
      <c r="IF195" s="233" t="s">
        <v>3320</v>
      </c>
      <c r="IG195" s="233" t="s">
        <v>3320</v>
      </c>
      <c r="IH195" s="233" t="s">
        <v>3320</v>
      </c>
      <c r="II195" s="233" t="s">
        <v>3320</v>
      </c>
      <c r="IJ195" s="233" t="s">
        <v>3320</v>
      </c>
      <c r="IK195" s="233" t="s">
        <v>3320</v>
      </c>
      <c r="IL195" s="233" t="s">
        <v>3320</v>
      </c>
      <c r="IM195" s="233" t="s">
        <v>3320</v>
      </c>
      <c r="IN195" s="233" t="s">
        <v>3320</v>
      </c>
      <c r="IO195" s="233" t="s">
        <v>3320</v>
      </c>
      <c r="IP195" s="233" t="s">
        <v>3320</v>
      </c>
      <c r="IQ195" s="233" t="s">
        <v>3320</v>
      </c>
      <c r="IR195" s="233" t="s">
        <v>3320</v>
      </c>
      <c r="IS195" s="233" t="s">
        <v>3320</v>
      </c>
      <c r="IT195" s="233" t="s">
        <v>3320</v>
      </c>
      <c r="IU195" s="233" t="s">
        <v>3320</v>
      </c>
      <c r="IV195" s="233" t="s">
        <v>3320</v>
      </c>
      <c r="IW195" s="249" t="s">
        <v>5966</v>
      </c>
      <c r="IX195" s="250" t="s">
        <v>3320</v>
      </c>
      <c r="IY195" s="250" t="s">
        <v>3320</v>
      </c>
      <c r="IZ195" s="249" t="s">
        <v>5967</v>
      </c>
      <c r="JA195" s="235"/>
      <c r="JB195" s="233"/>
      <c r="JC195" s="233"/>
      <c r="JD195" s="233"/>
      <c r="JE195" s="235"/>
      <c r="JF195" s="232" t="s">
        <v>3320</v>
      </c>
      <c r="JG195" s="232" t="s">
        <v>3320</v>
      </c>
      <c r="JH195" s="232" t="s">
        <v>3320</v>
      </c>
      <c r="JI195" s="232" t="s">
        <v>3320</v>
      </c>
      <c r="JJ195" s="232" t="s">
        <v>3320</v>
      </c>
      <c r="JK195" s="233" t="s">
        <v>202</v>
      </c>
      <c r="JL195" s="235"/>
      <c r="JM195" s="235"/>
      <c r="JN195" s="235"/>
      <c r="JO195" s="232">
        <v>5</v>
      </c>
      <c r="JP195" s="232">
        <v>0</v>
      </c>
      <c r="JQ195" s="233"/>
      <c r="JR195" s="233"/>
      <c r="JS195" s="233"/>
      <c r="JT195" s="233"/>
      <c r="JU195" s="233"/>
      <c r="JV195" s="233"/>
      <c r="JW195" s="233"/>
      <c r="JX195" s="233"/>
      <c r="JY195" s="233"/>
      <c r="JZ195" s="233"/>
      <c r="KA195" s="233"/>
      <c r="KB195" s="233"/>
      <c r="KC195" s="233"/>
      <c r="KD195" s="233"/>
      <c r="KE195" s="233"/>
      <c r="KF195" s="233"/>
      <c r="KG195" s="233"/>
      <c r="KH195" s="233"/>
      <c r="KI195" s="233"/>
      <c r="KJ195" s="233"/>
      <c r="KK195" s="233"/>
      <c r="KL195" s="233"/>
      <c r="KM195" s="233"/>
      <c r="KN195" s="232" t="s">
        <v>3320</v>
      </c>
      <c r="KO195" s="232" t="s">
        <v>3320</v>
      </c>
      <c r="KP195" s="232" t="s">
        <v>3320</v>
      </c>
      <c r="KQ195" s="235"/>
      <c r="KR195" s="235"/>
      <c r="KS195" s="235"/>
      <c r="KT195" s="233"/>
      <c r="KU195" s="235"/>
      <c r="KV195" s="235"/>
      <c r="KW195" s="235"/>
      <c r="KX195" s="233"/>
      <c r="KY195" s="232">
        <v>75</v>
      </c>
      <c r="KZ195" s="236">
        <v>0</v>
      </c>
      <c r="LA195" s="235"/>
      <c r="LB195" s="232">
        <v>0</v>
      </c>
      <c r="LC195" s="233"/>
      <c r="LD195" s="235"/>
      <c r="LE195" s="235"/>
      <c r="LF195" s="235"/>
    </row>
    <row r="196" spans="1:318" ht="49.5" customHeight="1" thickBot="1">
      <c r="A196" s="231" t="s">
        <v>5638</v>
      </c>
      <c r="B196" s="232">
        <v>942</v>
      </c>
      <c r="C196" s="233" t="s">
        <v>9600</v>
      </c>
      <c r="D196" s="233" t="s">
        <v>9601</v>
      </c>
      <c r="E196" s="232">
        <v>942</v>
      </c>
      <c r="F196" s="235"/>
      <c r="G196" s="233" t="s">
        <v>9602</v>
      </c>
      <c r="H196" s="233" t="s">
        <v>9603</v>
      </c>
      <c r="I196" s="234" t="s">
        <v>5782</v>
      </c>
      <c r="J196" s="234">
        <v>1</v>
      </c>
      <c r="K196" s="234" t="s">
        <v>202</v>
      </c>
      <c r="L196" s="235"/>
      <c r="M196" s="234" t="s">
        <v>5782</v>
      </c>
      <c r="N196" s="235"/>
      <c r="O196" s="235"/>
      <c r="P196" s="235"/>
      <c r="Q196" s="235"/>
      <c r="R196" s="234" t="s">
        <v>202</v>
      </c>
      <c r="S196" s="235"/>
      <c r="T196" s="235"/>
      <c r="U196" s="235"/>
      <c r="V196" s="233" t="s">
        <v>9604</v>
      </c>
      <c r="W196" s="233" t="s">
        <v>5916</v>
      </c>
      <c r="X196" s="232">
        <v>1.5</v>
      </c>
      <c r="Y196" s="232">
        <v>378</v>
      </c>
      <c r="Z196" s="236">
        <v>0</v>
      </c>
      <c r="AA196" s="236">
        <v>0</v>
      </c>
      <c r="AB196" s="232">
        <v>1</v>
      </c>
      <c r="AC196" s="233" t="s">
        <v>6079</v>
      </c>
      <c r="AD196" s="233" t="s">
        <v>6079</v>
      </c>
      <c r="AE196" s="234" t="s">
        <v>5645</v>
      </c>
      <c r="AF196" s="233" t="s">
        <v>5693</v>
      </c>
      <c r="AG196" s="234" t="s">
        <v>5645</v>
      </c>
      <c r="AH196" s="233" t="s">
        <v>9605</v>
      </c>
      <c r="AI196" s="233" t="s">
        <v>9606</v>
      </c>
      <c r="AJ196" s="233" t="s">
        <v>6727</v>
      </c>
      <c r="AK196" s="233" t="s">
        <v>6727</v>
      </c>
      <c r="AL196" s="233" t="s">
        <v>9607</v>
      </c>
      <c r="AM196" s="233" t="s">
        <v>9608</v>
      </c>
      <c r="AN196" s="233" t="s">
        <v>3320</v>
      </c>
      <c r="AO196" s="233" t="s">
        <v>9609</v>
      </c>
      <c r="AP196" s="233" t="s">
        <v>9610</v>
      </c>
      <c r="AQ196" s="233" t="s">
        <v>9611</v>
      </c>
      <c r="AR196" s="233" t="s">
        <v>9612</v>
      </c>
      <c r="AS196" s="233" t="s">
        <v>9613</v>
      </c>
      <c r="AT196" s="233" t="s">
        <v>733</v>
      </c>
      <c r="AU196" s="233" t="s">
        <v>733</v>
      </c>
      <c r="AV196" s="233" t="s">
        <v>733</v>
      </c>
      <c r="AW196" s="233" t="s">
        <v>3320</v>
      </c>
      <c r="AX196" s="233" t="s">
        <v>9614</v>
      </c>
      <c r="AY196" s="233" t="s">
        <v>733</v>
      </c>
      <c r="AZ196" s="233" t="s">
        <v>9615</v>
      </c>
      <c r="BA196" s="233" t="s">
        <v>9616</v>
      </c>
      <c r="BB196" s="233" t="s">
        <v>9617</v>
      </c>
      <c r="BC196" s="233" t="s">
        <v>9618</v>
      </c>
      <c r="BD196" s="233" t="s">
        <v>9619</v>
      </c>
      <c r="BE196" s="233" t="s">
        <v>9620</v>
      </c>
      <c r="BF196" s="234" t="s">
        <v>1214</v>
      </c>
      <c r="BG196" s="233" t="s">
        <v>3320</v>
      </c>
      <c r="BH196" s="233" t="s">
        <v>5663</v>
      </c>
      <c r="BI196" s="233" t="s">
        <v>5663</v>
      </c>
      <c r="BJ196" s="233" t="s">
        <v>6324</v>
      </c>
      <c r="BK196" s="233" t="s">
        <v>9621</v>
      </c>
      <c r="BL196" s="234">
        <v>230</v>
      </c>
      <c r="BM196" s="233" t="s">
        <v>5712</v>
      </c>
      <c r="BN196" s="237">
        <v>47177</v>
      </c>
      <c r="BO196" s="232">
        <v>18</v>
      </c>
      <c r="BP196" s="232">
        <v>2029</v>
      </c>
      <c r="BQ196" s="232">
        <v>252</v>
      </c>
      <c r="BR196" s="234">
        <v>252</v>
      </c>
      <c r="BS196" s="233" t="s">
        <v>5863</v>
      </c>
      <c r="BT196" s="232">
        <v>32</v>
      </c>
      <c r="BU196" s="234">
        <v>850.26</v>
      </c>
      <c r="BV196" s="238">
        <v>0.39</v>
      </c>
      <c r="BW196" s="239" t="s">
        <v>910</v>
      </c>
      <c r="BX196" s="233" t="s">
        <v>733</v>
      </c>
      <c r="BY196" s="235"/>
      <c r="BZ196" s="233" t="s">
        <v>3320</v>
      </c>
      <c r="CA196" s="233" t="s">
        <v>3320</v>
      </c>
      <c r="CB196" s="233" t="s">
        <v>3320</v>
      </c>
      <c r="CC196" s="233" t="s">
        <v>3320</v>
      </c>
      <c r="CD196" s="233" t="s">
        <v>3320</v>
      </c>
      <c r="CE196" s="233" t="s">
        <v>3320</v>
      </c>
      <c r="CF196" s="233" t="s">
        <v>3320</v>
      </c>
      <c r="CG196" s="233" t="s">
        <v>3320</v>
      </c>
      <c r="CH196" s="233" t="s">
        <v>3320</v>
      </c>
      <c r="CI196" s="233" t="s">
        <v>3320</v>
      </c>
      <c r="CJ196" s="235"/>
      <c r="CK196" s="233" t="s">
        <v>3320</v>
      </c>
      <c r="CL196" s="233" t="s">
        <v>3320</v>
      </c>
      <c r="CM196" s="233" t="s">
        <v>3320</v>
      </c>
      <c r="CN196" s="233" t="s">
        <v>3320</v>
      </c>
      <c r="CO196" s="233" t="s">
        <v>3320</v>
      </c>
      <c r="CP196" s="235"/>
      <c r="CQ196" s="233" t="s">
        <v>3320</v>
      </c>
      <c r="CR196" s="233" t="s">
        <v>3320</v>
      </c>
      <c r="CS196" s="233" t="s">
        <v>3320</v>
      </c>
      <c r="CT196" s="233" t="s">
        <v>3320</v>
      </c>
      <c r="CU196" s="232">
        <v>8.3000000000000007</v>
      </c>
      <c r="CV196" s="232">
        <v>13.5</v>
      </c>
      <c r="CW196" s="233" t="s">
        <v>733</v>
      </c>
      <c r="CX196" s="233" t="s">
        <v>6061</v>
      </c>
      <c r="CY196" s="232">
        <v>42.7</v>
      </c>
      <c r="CZ196" s="233" t="s">
        <v>1214</v>
      </c>
      <c r="DA196" s="233" t="s">
        <v>733</v>
      </c>
      <c r="DB196" s="233" t="s">
        <v>733</v>
      </c>
      <c r="DC196" s="232">
        <v>3740.9</v>
      </c>
      <c r="DD196" s="232">
        <v>2727.4</v>
      </c>
      <c r="DE196" s="233" t="s">
        <v>9622</v>
      </c>
      <c r="DF196" s="232">
        <v>365</v>
      </c>
      <c r="DG196" s="232">
        <v>0.85</v>
      </c>
      <c r="DH196" s="232">
        <v>98.5</v>
      </c>
      <c r="DI196" s="232">
        <v>35</v>
      </c>
      <c r="DJ196" s="237">
        <v>46438</v>
      </c>
      <c r="DK196" s="232">
        <v>1.94</v>
      </c>
      <c r="DL196" s="232">
        <v>2027</v>
      </c>
      <c r="DM196" s="232">
        <v>27</v>
      </c>
      <c r="DN196" s="233" t="s">
        <v>9623</v>
      </c>
      <c r="DO196" s="232">
        <v>4330481</v>
      </c>
      <c r="DP196" s="235"/>
      <c r="DQ196" s="233" t="s">
        <v>3320</v>
      </c>
      <c r="DR196" s="233" t="s">
        <v>3320</v>
      </c>
      <c r="DS196" s="233" t="s">
        <v>3320</v>
      </c>
      <c r="DT196" s="233" t="s">
        <v>3320</v>
      </c>
      <c r="DU196" s="233" t="s">
        <v>3320</v>
      </c>
      <c r="DV196" s="233" t="s">
        <v>3320</v>
      </c>
      <c r="DW196" s="233" t="s">
        <v>3320</v>
      </c>
      <c r="DX196" s="233" t="s">
        <v>3320</v>
      </c>
      <c r="DY196" s="233" t="s">
        <v>3320</v>
      </c>
      <c r="DZ196" s="233" t="s">
        <v>3320</v>
      </c>
      <c r="EA196" s="233" t="s">
        <v>3320</v>
      </c>
      <c r="EB196" s="233" t="s">
        <v>3320</v>
      </c>
      <c r="EC196" s="233" t="s">
        <v>3320</v>
      </c>
      <c r="ED196" s="233" t="s">
        <v>3320</v>
      </c>
      <c r="EE196" s="233" t="s">
        <v>3320</v>
      </c>
      <c r="EF196" s="233" t="s">
        <v>3320</v>
      </c>
      <c r="EG196" s="233" t="s">
        <v>3320</v>
      </c>
      <c r="EH196" s="233" t="s">
        <v>3320</v>
      </c>
      <c r="EI196" s="233" t="s">
        <v>3320</v>
      </c>
      <c r="EJ196" s="233" t="s">
        <v>3320</v>
      </c>
      <c r="EK196" s="233" t="s">
        <v>3320</v>
      </c>
      <c r="EL196" s="233" t="s">
        <v>3320</v>
      </c>
      <c r="EM196" s="233" t="s">
        <v>3320</v>
      </c>
      <c r="EN196" s="233" t="s">
        <v>3320</v>
      </c>
      <c r="EO196" s="233" t="s">
        <v>3320</v>
      </c>
      <c r="EP196" s="233" t="s">
        <v>3320</v>
      </c>
      <c r="EQ196" s="233" t="s">
        <v>3320</v>
      </c>
      <c r="ER196" s="233" t="s">
        <v>3320</v>
      </c>
      <c r="ES196" s="233" t="s">
        <v>3320</v>
      </c>
      <c r="ET196" s="233" t="s">
        <v>3320</v>
      </c>
      <c r="EU196" s="233" t="s">
        <v>3320</v>
      </c>
      <c r="EV196" s="233" t="s">
        <v>3320</v>
      </c>
      <c r="EW196" s="233" t="s">
        <v>3320</v>
      </c>
      <c r="EX196" s="233" t="s">
        <v>3320</v>
      </c>
      <c r="EY196" s="233" t="s">
        <v>3320</v>
      </c>
      <c r="EZ196" s="233" t="s">
        <v>3320</v>
      </c>
      <c r="FA196" s="233" t="s">
        <v>3320</v>
      </c>
      <c r="FB196" s="233" t="s">
        <v>3320</v>
      </c>
      <c r="FC196" s="233" t="s">
        <v>3320</v>
      </c>
      <c r="FD196" s="233" t="s">
        <v>3320</v>
      </c>
      <c r="FE196" s="233" t="s">
        <v>3320</v>
      </c>
      <c r="FF196" s="233" t="s">
        <v>3320</v>
      </c>
      <c r="FG196" s="233" t="s">
        <v>3320</v>
      </c>
      <c r="FH196" s="233" t="s">
        <v>3320</v>
      </c>
      <c r="FI196" s="233" t="s">
        <v>3320</v>
      </c>
      <c r="FJ196" s="233" t="s">
        <v>3320</v>
      </c>
      <c r="FK196" s="233" t="s">
        <v>3320</v>
      </c>
      <c r="FL196" s="233" t="s">
        <v>3320</v>
      </c>
      <c r="FM196" s="233" t="s">
        <v>3320</v>
      </c>
      <c r="FN196" s="240">
        <v>478295578</v>
      </c>
      <c r="FO196" s="232">
        <v>478</v>
      </c>
      <c r="FP196" s="233" t="s">
        <v>733</v>
      </c>
      <c r="FQ196" s="233" t="s">
        <v>733</v>
      </c>
      <c r="FR196" s="233" t="s">
        <v>733</v>
      </c>
      <c r="FS196" s="233" t="s">
        <v>733</v>
      </c>
      <c r="FT196" s="233" t="s">
        <v>3932</v>
      </c>
      <c r="FU196" s="233" t="s">
        <v>9624</v>
      </c>
      <c r="FV196" s="233" t="s">
        <v>9625</v>
      </c>
      <c r="FW196" s="241" t="s">
        <v>9621</v>
      </c>
      <c r="FX196" s="242">
        <v>230</v>
      </c>
      <c r="FY196" s="233" t="s">
        <v>9626</v>
      </c>
      <c r="FZ196" s="240">
        <v>478295578</v>
      </c>
      <c r="GA196" s="240">
        <v>26182800</v>
      </c>
      <c r="GB196" s="232">
        <v>10</v>
      </c>
      <c r="GC196" s="232">
        <v>2</v>
      </c>
      <c r="GD196" s="233" t="s">
        <v>9627</v>
      </c>
      <c r="GE196" s="233" t="s">
        <v>733</v>
      </c>
      <c r="GF196" s="233" t="s">
        <v>733</v>
      </c>
      <c r="GG196" s="233" t="s">
        <v>9628</v>
      </c>
      <c r="GH196" s="233" t="s">
        <v>733</v>
      </c>
      <c r="GI196" s="233" t="s">
        <v>733</v>
      </c>
      <c r="GJ196" s="233" t="s">
        <v>733</v>
      </c>
      <c r="GK196" s="233" t="s">
        <v>733</v>
      </c>
      <c r="GL196" s="233" t="s">
        <v>733</v>
      </c>
      <c r="GM196" s="243" t="s">
        <v>5676</v>
      </c>
      <c r="GN196" s="233" t="s">
        <v>3320</v>
      </c>
      <c r="GO196" s="233" t="s">
        <v>733</v>
      </c>
      <c r="GP196" s="233" t="s">
        <v>5721</v>
      </c>
      <c r="GQ196" s="233" t="s">
        <v>1214</v>
      </c>
      <c r="GR196" s="233" t="s">
        <v>1214</v>
      </c>
      <c r="GS196" s="233" t="s">
        <v>3320</v>
      </c>
      <c r="GT196" s="233" t="s">
        <v>3320</v>
      </c>
      <c r="GU196" s="232">
        <v>0</v>
      </c>
      <c r="GV196" s="233" t="s">
        <v>1214</v>
      </c>
      <c r="GW196" s="233" t="s">
        <v>1214</v>
      </c>
      <c r="GX196" s="233" t="s">
        <v>3320</v>
      </c>
      <c r="GY196" s="233" t="s">
        <v>733</v>
      </c>
      <c r="GZ196" s="233" t="s">
        <v>3320</v>
      </c>
      <c r="HA196" s="233" t="s">
        <v>9629</v>
      </c>
      <c r="HB196" s="233" t="s">
        <v>9630</v>
      </c>
      <c r="HC196" s="233" t="s">
        <v>5683</v>
      </c>
      <c r="HD196" s="233" t="s">
        <v>5683</v>
      </c>
      <c r="HE196" s="233" t="s">
        <v>5952</v>
      </c>
      <c r="HF196" s="233" t="s">
        <v>733</v>
      </c>
      <c r="HG196" s="233" t="s">
        <v>1214</v>
      </c>
      <c r="HH196" s="244">
        <v>46083.367372685185</v>
      </c>
      <c r="HI196" s="244">
        <v>46083.73636574074</v>
      </c>
      <c r="HJ196" s="233" t="s">
        <v>5685</v>
      </c>
      <c r="HK196" s="233" t="s">
        <v>3320</v>
      </c>
      <c r="HL196" s="233" t="s">
        <v>3320</v>
      </c>
      <c r="HM196" s="233" t="s">
        <v>3320</v>
      </c>
      <c r="HN196" s="233" t="s">
        <v>3320</v>
      </c>
      <c r="HO196" s="233" t="s">
        <v>3320</v>
      </c>
      <c r="HP196" s="233" t="s">
        <v>3320</v>
      </c>
      <c r="HQ196" s="233" t="s">
        <v>3320</v>
      </c>
      <c r="HR196" s="233" t="s">
        <v>3320</v>
      </c>
      <c r="HS196" s="233" t="s">
        <v>3320</v>
      </c>
      <c r="HT196" s="233" t="s">
        <v>3320</v>
      </c>
      <c r="HU196" s="233" t="s">
        <v>3320</v>
      </c>
      <c r="HV196" s="233" t="s">
        <v>3320</v>
      </c>
      <c r="HW196" s="233" t="s">
        <v>3320</v>
      </c>
      <c r="HX196" s="233" t="s">
        <v>3320</v>
      </c>
      <c r="HY196" s="233" t="s">
        <v>3320</v>
      </c>
      <c r="HZ196" s="233" t="s">
        <v>3320</v>
      </c>
      <c r="IA196" s="233" t="s">
        <v>3320</v>
      </c>
      <c r="IB196" s="233" t="s">
        <v>3320</v>
      </c>
      <c r="IC196" s="233" t="s">
        <v>3320</v>
      </c>
      <c r="ID196" s="233" t="s">
        <v>3320</v>
      </c>
      <c r="IE196" s="233" t="s">
        <v>3320</v>
      </c>
      <c r="IF196" s="233" t="s">
        <v>3320</v>
      </c>
      <c r="IG196" s="233" t="s">
        <v>3320</v>
      </c>
      <c r="IH196" s="233" t="s">
        <v>3320</v>
      </c>
      <c r="II196" s="233" t="s">
        <v>3320</v>
      </c>
      <c r="IJ196" s="233" t="s">
        <v>3320</v>
      </c>
      <c r="IK196" s="233" t="s">
        <v>3320</v>
      </c>
      <c r="IL196" s="233" t="s">
        <v>3320</v>
      </c>
      <c r="IM196" s="233" t="s">
        <v>3320</v>
      </c>
      <c r="IN196" s="233" t="s">
        <v>3320</v>
      </c>
      <c r="IO196" s="233" t="s">
        <v>3320</v>
      </c>
      <c r="IP196" s="233" t="s">
        <v>3320</v>
      </c>
      <c r="IQ196" s="233" t="s">
        <v>3320</v>
      </c>
      <c r="IR196" s="233" t="s">
        <v>3320</v>
      </c>
      <c r="IS196" s="233" t="s">
        <v>3320</v>
      </c>
      <c r="IT196" s="233" t="s">
        <v>3320</v>
      </c>
      <c r="IU196" s="233" t="s">
        <v>3320</v>
      </c>
      <c r="IV196" s="233" t="s">
        <v>3320</v>
      </c>
      <c r="IW196" s="235"/>
      <c r="IX196" s="235"/>
      <c r="IY196" s="235"/>
      <c r="IZ196" s="235"/>
      <c r="JA196" s="235"/>
      <c r="JB196" s="233"/>
      <c r="JC196" s="233"/>
      <c r="JD196" s="233"/>
      <c r="JE196" s="235"/>
      <c r="JF196" s="232" t="s">
        <v>3320</v>
      </c>
      <c r="JG196" s="232" t="s">
        <v>3320</v>
      </c>
      <c r="JH196" s="232" t="s">
        <v>3320</v>
      </c>
      <c r="JI196" s="232" t="s">
        <v>3320</v>
      </c>
      <c r="JJ196" s="232" t="s">
        <v>3320</v>
      </c>
      <c r="JK196" s="233" t="s">
        <v>910</v>
      </c>
      <c r="JL196" s="235"/>
      <c r="JM196" s="235"/>
      <c r="JN196" s="233" t="s">
        <v>910</v>
      </c>
      <c r="JO196" s="232">
        <v>6</v>
      </c>
      <c r="JP196" s="232">
        <v>1</v>
      </c>
      <c r="JQ196" s="233"/>
      <c r="JR196" s="233"/>
      <c r="JS196" s="233"/>
      <c r="JT196" s="233"/>
      <c r="JU196" s="233"/>
      <c r="JV196" s="233"/>
      <c r="JW196" s="233"/>
      <c r="JX196" s="233"/>
      <c r="JY196" s="233"/>
      <c r="JZ196" s="233"/>
      <c r="KA196" s="233"/>
      <c r="KB196" s="233"/>
      <c r="KC196" s="233"/>
      <c r="KD196" s="233"/>
      <c r="KE196" s="233"/>
      <c r="KF196" s="233"/>
      <c r="KG196" s="233"/>
      <c r="KH196" s="233"/>
      <c r="KI196" s="233"/>
      <c r="KJ196" s="233"/>
      <c r="KK196" s="233"/>
      <c r="KL196" s="233"/>
      <c r="KM196" s="233"/>
      <c r="KN196" s="232" t="s">
        <v>3320</v>
      </c>
      <c r="KO196" s="232" t="s">
        <v>3320</v>
      </c>
      <c r="KP196" s="232" t="s">
        <v>3320</v>
      </c>
      <c r="KQ196" s="235"/>
      <c r="KR196" s="235"/>
      <c r="KS196" s="235"/>
      <c r="KT196" s="233"/>
      <c r="KU196" s="235"/>
      <c r="KV196" s="235"/>
      <c r="KW196" s="235"/>
      <c r="KX196" s="233"/>
      <c r="KY196" s="232">
        <v>378</v>
      </c>
      <c r="KZ196" s="236">
        <v>0</v>
      </c>
      <c r="LA196" s="235"/>
      <c r="LB196" s="232">
        <v>0</v>
      </c>
      <c r="LC196" s="233"/>
      <c r="LD196" s="235"/>
      <c r="LE196" s="235"/>
      <c r="LF196" s="235"/>
    </row>
    <row r="197" spans="1:318" ht="49.5" customHeight="1" thickBot="1">
      <c r="A197" s="231" t="s">
        <v>5638</v>
      </c>
      <c r="B197" s="232">
        <v>305</v>
      </c>
      <c r="C197" s="233" t="s">
        <v>9631</v>
      </c>
      <c r="D197" s="233" t="s">
        <v>9632</v>
      </c>
      <c r="E197" s="232">
        <v>305</v>
      </c>
      <c r="F197" s="235"/>
      <c r="G197" s="233" t="s">
        <v>9633</v>
      </c>
      <c r="H197" s="233" t="s">
        <v>9634</v>
      </c>
      <c r="I197" s="234">
        <v>4</v>
      </c>
      <c r="J197" s="235"/>
      <c r="K197" s="234" t="s">
        <v>202</v>
      </c>
      <c r="L197" s="235"/>
      <c r="M197" s="234">
        <v>4</v>
      </c>
      <c r="N197" s="235"/>
      <c r="O197" s="235"/>
      <c r="P197" s="235"/>
      <c r="Q197" s="235"/>
      <c r="R197" s="234" t="s">
        <v>202</v>
      </c>
      <c r="S197" s="235"/>
      <c r="T197" s="235"/>
      <c r="U197" s="235"/>
      <c r="V197" s="233" t="s">
        <v>9635</v>
      </c>
      <c r="W197" s="233" t="s">
        <v>6342</v>
      </c>
      <c r="X197" s="232">
        <v>1.5</v>
      </c>
      <c r="Y197" s="232">
        <v>439.5</v>
      </c>
      <c r="Z197" s="236">
        <v>0</v>
      </c>
      <c r="AA197" s="236">
        <v>0</v>
      </c>
      <c r="AB197" s="232">
        <v>1</v>
      </c>
      <c r="AC197" s="233" t="s">
        <v>9636</v>
      </c>
      <c r="AD197" s="233" t="s">
        <v>9637</v>
      </c>
      <c r="AE197" s="234" t="s">
        <v>5645</v>
      </c>
      <c r="AF197" s="233" t="s">
        <v>5693</v>
      </c>
      <c r="AG197" s="234" t="s">
        <v>5645</v>
      </c>
      <c r="AH197" s="233" t="s">
        <v>9636</v>
      </c>
      <c r="AI197" s="233" t="s">
        <v>9237</v>
      </c>
      <c r="AJ197" s="233" t="s">
        <v>5698</v>
      </c>
      <c r="AK197" s="233" t="s">
        <v>5698</v>
      </c>
      <c r="AL197" s="233" t="s">
        <v>9638</v>
      </c>
      <c r="AM197" s="233" t="s">
        <v>9239</v>
      </c>
      <c r="AN197" s="233" t="s">
        <v>3320</v>
      </c>
      <c r="AO197" s="233" t="s">
        <v>9639</v>
      </c>
      <c r="AP197" s="233" t="s">
        <v>5698</v>
      </c>
      <c r="AQ197" s="233" t="s">
        <v>9241</v>
      </c>
      <c r="AR197" s="233" t="s">
        <v>9640</v>
      </c>
      <c r="AS197" s="233" t="s">
        <v>9640</v>
      </c>
      <c r="AT197" s="233" t="s">
        <v>733</v>
      </c>
      <c r="AU197" s="233" t="s">
        <v>733</v>
      </c>
      <c r="AV197" s="233" t="s">
        <v>733</v>
      </c>
      <c r="AW197" s="233" t="s">
        <v>3320</v>
      </c>
      <c r="AX197" s="233" t="s">
        <v>9641</v>
      </c>
      <c r="AY197" s="233" t="s">
        <v>733</v>
      </c>
      <c r="AZ197" s="233" t="s">
        <v>9642</v>
      </c>
      <c r="BA197" s="233" t="s">
        <v>9244</v>
      </c>
      <c r="BB197" s="233" t="s">
        <v>9521</v>
      </c>
      <c r="BC197" s="233" t="s">
        <v>9643</v>
      </c>
      <c r="BD197" s="233" t="s">
        <v>910</v>
      </c>
      <c r="BE197" s="233" t="s">
        <v>9644</v>
      </c>
      <c r="BF197" s="234" t="s">
        <v>1214</v>
      </c>
      <c r="BG197" s="233" t="s">
        <v>3320</v>
      </c>
      <c r="BH197" s="233" t="s">
        <v>5955</v>
      </c>
      <c r="BI197" s="233" t="s">
        <v>5955</v>
      </c>
      <c r="BJ197" s="233" t="s">
        <v>3603</v>
      </c>
      <c r="BK197" s="233" t="s">
        <v>9645</v>
      </c>
      <c r="BL197" s="234">
        <v>400</v>
      </c>
      <c r="BM197" s="233" t="s">
        <v>5712</v>
      </c>
      <c r="BN197" s="237">
        <v>47301</v>
      </c>
      <c r="BO197" s="232">
        <v>36</v>
      </c>
      <c r="BP197" s="232">
        <v>2029</v>
      </c>
      <c r="BQ197" s="232">
        <v>293</v>
      </c>
      <c r="BR197" s="234">
        <v>293</v>
      </c>
      <c r="BS197" s="233" t="s">
        <v>9250</v>
      </c>
      <c r="BT197" s="232">
        <v>2</v>
      </c>
      <c r="BU197" s="234">
        <v>2438</v>
      </c>
      <c r="BV197" s="238">
        <v>0.95</v>
      </c>
      <c r="BW197" s="239" t="s">
        <v>202</v>
      </c>
      <c r="BX197" s="233" t="s">
        <v>733</v>
      </c>
      <c r="BY197" s="235"/>
      <c r="BZ197" s="233" t="s">
        <v>3320</v>
      </c>
      <c r="CA197" s="233" t="s">
        <v>3320</v>
      </c>
      <c r="CB197" s="233" t="s">
        <v>3320</v>
      </c>
      <c r="CC197" s="233" t="s">
        <v>3320</v>
      </c>
      <c r="CD197" s="233" t="s">
        <v>3320</v>
      </c>
      <c r="CE197" s="233" t="s">
        <v>3320</v>
      </c>
      <c r="CF197" s="233" t="s">
        <v>3320</v>
      </c>
      <c r="CG197" s="233" t="s">
        <v>3320</v>
      </c>
      <c r="CH197" s="233" t="s">
        <v>3320</v>
      </c>
      <c r="CI197" s="233" t="s">
        <v>3320</v>
      </c>
      <c r="CJ197" s="235"/>
      <c r="CK197" s="233" t="s">
        <v>3320</v>
      </c>
      <c r="CL197" s="233" t="s">
        <v>3320</v>
      </c>
      <c r="CM197" s="233" t="s">
        <v>3320</v>
      </c>
      <c r="CN197" s="233" t="s">
        <v>3320</v>
      </c>
      <c r="CO197" s="233" t="s">
        <v>3320</v>
      </c>
      <c r="CP197" s="235"/>
      <c r="CQ197" s="233" t="s">
        <v>3320</v>
      </c>
      <c r="CR197" s="233" t="s">
        <v>3320</v>
      </c>
      <c r="CS197" s="233" t="s">
        <v>3320</v>
      </c>
      <c r="CT197" s="233" t="s">
        <v>3320</v>
      </c>
      <c r="CU197" s="233" t="s">
        <v>3320</v>
      </c>
      <c r="CV197" s="233" t="s">
        <v>3320</v>
      </c>
      <c r="CW197" s="233" t="s">
        <v>3320</v>
      </c>
      <c r="CX197" s="233" t="s">
        <v>3320</v>
      </c>
      <c r="CY197" s="233" t="s">
        <v>3320</v>
      </c>
      <c r="CZ197" s="233" t="s">
        <v>3320</v>
      </c>
      <c r="DA197" s="233" t="s">
        <v>3320</v>
      </c>
      <c r="DB197" s="233" t="s">
        <v>3320</v>
      </c>
      <c r="DC197" s="233" t="s">
        <v>3320</v>
      </c>
      <c r="DD197" s="233" t="s">
        <v>3320</v>
      </c>
      <c r="DE197" s="235"/>
      <c r="DF197" s="233" t="s">
        <v>3320</v>
      </c>
      <c r="DG197" s="233" t="s">
        <v>3320</v>
      </c>
      <c r="DH197" s="233" t="s">
        <v>3320</v>
      </c>
      <c r="DI197" s="233" t="s">
        <v>3320</v>
      </c>
      <c r="DJ197" s="233" t="s">
        <v>3320</v>
      </c>
      <c r="DK197" s="233" t="s">
        <v>3320</v>
      </c>
      <c r="DL197" s="235"/>
      <c r="DM197" s="233" t="s">
        <v>3320</v>
      </c>
      <c r="DN197" s="233" t="s">
        <v>3320</v>
      </c>
      <c r="DO197" s="233" t="s">
        <v>3320</v>
      </c>
      <c r="DP197" s="235"/>
      <c r="DQ197" s="233" t="s">
        <v>3320</v>
      </c>
      <c r="DR197" s="233" t="s">
        <v>3320</v>
      </c>
      <c r="DS197" s="233" t="s">
        <v>3320</v>
      </c>
      <c r="DT197" s="233" t="s">
        <v>3320</v>
      </c>
      <c r="DU197" s="233" t="s">
        <v>3320</v>
      </c>
      <c r="DV197" s="233" t="s">
        <v>3320</v>
      </c>
      <c r="DW197" s="233" t="s">
        <v>3320</v>
      </c>
      <c r="DX197" s="233" t="s">
        <v>9646</v>
      </c>
      <c r="DY197" s="233" t="s">
        <v>6362</v>
      </c>
      <c r="DZ197" s="233" t="s">
        <v>9252</v>
      </c>
      <c r="EA197" s="233" t="s">
        <v>9253</v>
      </c>
      <c r="EB197" s="235"/>
      <c r="EC197" s="233" t="s">
        <v>9647</v>
      </c>
      <c r="ED197" s="233" t="s">
        <v>1214</v>
      </c>
      <c r="EE197" s="233" t="s">
        <v>1214</v>
      </c>
      <c r="EF197" s="233" t="s">
        <v>5774</v>
      </c>
      <c r="EG197" s="233" t="s">
        <v>3320</v>
      </c>
      <c r="EH197" s="232">
        <v>1.7</v>
      </c>
      <c r="EI197" s="235"/>
      <c r="EJ197" s="233" t="s">
        <v>7718</v>
      </c>
      <c r="EK197" s="233" t="s">
        <v>6370</v>
      </c>
      <c r="EL197" s="235"/>
      <c r="EM197" s="233" t="s">
        <v>3320</v>
      </c>
      <c r="EN197" s="271">
        <v>0.9</v>
      </c>
      <c r="EO197" s="233" t="s">
        <v>9648</v>
      </c>
      <c r="EP197" s="233" t="s">
        <v>3320</v>
      </c>
      <c r="EQ197" s="233" t="s">
        <v>3320</v>
      </c>
      <c r="ER197" s="233" t="s">
        <v>3320</v>
      </c>
      <c r="ES197" s="233" t="s">
        <v>3320</v>
      </c>
      <c r="ET197" s="233" t="s">
        <v>3320</v>
      </c>
      <c r="EU197" s="233" t="s">
        <v>3320</v>
      </c>
      <c r="EV197" s="233" t="s">
        <v>3320</v>
      </c>
      <c r="EW197" s="233" t="s">
        <v>3320</v>
      </c>
      <c r="EX197" s="233" t="s">
        <v>3320</v>
      </c>
      <c r="EY197" s="233" t="s">
        <v>3320</v>
      </c>
      <c r="EZ197" s="233" t="s">
        <v>3320</v>
      </c>
      <c r="FA197" s="233" t="s">
        <v>3320</v>
      </c>
      <c r="FB197" s="233" t="s">
        <v>3320</v>
      </c>
      <c r="FC197" s="233" t="s">
        <v>3320</v>
      </c>
      <c r="FD197" s="233" t="s">
        <v>3320</v>
      </c>
      <c r="FE197" s="233" t="s">
        <v>3320</v>
      </c>
      <c r="FF197" s="233" t="s">
        <v>3320</v>
      </c>
      <c r="FG197" s="233" t="s">
        <v>3320</v>
      </c>
      <c r="FH197" s="233" t="s">
        <v>3320</v>
      </c>
      <c r="FI197" s="233" t="s">
        <v>3320</v>
      </c>
      <c r="FJ197" s="233" t="s">
        <v>3320</v>
      </c>
      <c r="FK197" s="233" t="s">
        <v>3320</v>
      </c>
      <c r="FL197" s="233" t="s">
        <v>3320</v>
      </c>
      <c r="FM197" s="233" t="s">
        <v>3320</v>
      </c>
      <c r="FN197" s="240">
        <v>475000000</v>
      </c>
      <c r="FO197" s="232">
        <v>475</v>
      </c>
      <c r="FP197" s="233" t="s">
        <v>733</v>
      </c>
      <c r="FQ197" s="233" t="s">
        <v>733</v>
      </c>
      <c r="FR197" s="233" t="s">
        <v>1214</v>
      </c>
      <c r="FS197" s="233" t="s">
        <v>733</v>
      </c>
      <c r="FT197" s="233" t="s">
        <v>9649</v>
      </c>
      <c r="FU197" s="233" t="s">
        <v>9650</v>
      </c>
      <c r="FV197" s="233" t="s">
        <v>9651</v>
      </c>
      <c r="FW197" s="241" t="s">
        <v>9645</v>
      </c>
      <c r="FX197" s="242">
        <v>400</v>
      </c>
      <c r="FY197" s="233" t="s">
        <v>9652</v>
      </c>
      <c r="FZ197" s="240">
        <v>475000000</v>
      </c>
      <c r="GA197" s="233" t="s">
        <v>3320</v>
      </c>
      <c r="GB197" s="232">
        <v>4</v>
      </c>
      <c r="GC197" s="232">
        <v>1</v>
      </c>
      <c r="GD197" s="233" t="s">
        <v>9653</v>
      </c>
      <c r="GE197" s="233" t="s">
        <v>733</v>
      </c>
      <c r="GF197" s="233" t="s">
        <v>1214</v>
      </c>
      <c r="GG197" s="233" t="s">
        <v>9654</v>
      </c>
      <c r="GH197" s="233" t="s">
        <v>1214</v>
      </c>
      <c r="GI197" s="233" t="s">
        <v>1214</v>
      </c>
      <c r="GJ197" s="233" t="s">
        <v>1214</v>
      </c>
      <c r="GK197" s="233" t="s">
        <v>733</v>
      </c>
      <c r="GL197" s="233" t="s">
        <v>1214</v>
      </c>
      <c r="GM197" s="243" t="s">
        <v>5676</v>
      </c>
      <c r="GN197" s="233" t="s">
        <v>3320</v>
      </c>
      <c r="GO197" s="233" t="s">
        <v>733</v>
      </c>
      <c r="GP197" s="233" t="s">
        <v>5721</v>
      </c>
      <c r="GQ197" s="233" t="s">
        <v>1214</v>
      </c>
      <c r="GR197" s="233" t="s">
        <v>1214</v>
      </c>
      <c r="GS197" s="233" t="s">
        <v>3320</v>
      </c>
      <c r="GT197" s="233" t="s">
        <v>3320</v>
      </c>
      <c r="GU197" s="233" t="s">
        <v>3320</v>
      </c>
      <c r="GV197" s="233" t="s">
        <v>1214</v>
      </c>
      <c r="GW197" s="233" t="s">
        <v>1214</v>
      </c>
      <c r="GX197" s="233" t="s">
        <v>3320</v>
      </c>
      <c r="GY197" s="233" t="s">
        <v>733</v>
      </c>
      <c r="GZ197" s="233" t="s">
        <v>3320</v>
      </c>
      <c r="HA197" s="233" t="s">
        <v>9655</v>
      </c>
      <c r="HB197" s="233" t="s">
        <v>3320</v>
      </c>
      <c r="HC197" s="233" t="s">
        <v>5952</v>
      </c>
      <c r="HD197" s="233" t="s">
        <v>5684</v>
      </c>
      <c r="HE197" s="233" t="s">
        <v>5684</v>
      </c>
      <c r="HF197" s="233" t="s">
        <v>5759</v>
      </c>
      <c r="HG197" s="233" t="s">
        <v>1214</v>
      </c>
      <c r="HH197" s="244">
        <v>46080.180173611108</v>
      </c>
      <c r="HI197" s="244">
        <v>46080.497557870367</v>
      </c>
      <c r="HJ197" s="233" t="s">
        <v>5685</v>
      </c>
      <c r="HK197" s="233" t="s">
        <v>3320</v>
      </c>
      <c r="HL197" s="233" t="s">
        <v>3320</v>
      </c>
      <c r="HM197" s="233" t="s">
        <v>3320</v>
      </c>
      <c r="HN197" s="233" t="s">
        <v>3320</v>
      </c>
      <c r="HO197" s="233" t="s">
        <v>3320</v>
      </c>
      <c r="HP197" s="233" t="s">
        <v>3320</v>
      </c>
      <c r="HQ197" s="233" t="s">
        <v>3320</v>
      </c>
      <c r="HR197" s="233" t="s">
        <v>3320</v>
      </c>
      <c r="HS197" s="233" t="s">
        <v>3320</v>
      </c>
      <c r="HT197" s="233" t="s">
        <v>3320</v>
      </c>
      <c r="HU197" s="233" t="s">
        <v>3320</v>
      </c>
      <c r="HV197" s="233" t="s">
        <v>3320</v>
      </c>
      <c r="HW197" s="233" t="s">
        <v>3320</v>
      </c>
      <c r="HX197" s="233" t="s">
        <v>3320</v>
      </c>
      <c r="HY197" s="233" t="s">
        <v>3320</v>
      </c>
      <c r="HZ197" s="233" t="s">
        <v>3320</v>
      </c>
      <c r="IA197" s="233" t="s">
        <v>3320</v>
      </c>
      <c r="IB197" s="233" t="s">
        <v>3320</v>
      </c>
      <c r="IC197" s="233" t="s">
        <v>3320</v>
      </c>
      <c r="ID197" s="233" t="s">
        <v>3320</v>
      </c>
      <c r="IE197" s="233" t="s">
        <v>3320</v>
      </c>
      <c r="IF197" s="233" t="s">
        <v>3320</v>
      </c>
      <c r="IG197" s="233" t="s">
        <v>3320</v>
      </c>
      <c r="IH197" s="233" t="s">
        <v>3320</v>
      </c>
      <c r="II197" s="233" t="s">
        <v>3320</v>
      </c>
      <c r="IJ197" s="233" t="s">
        <v>3320</v>
      </c>
      <c r="IK197" s="233" t="s">
        <v>3320</v>
      </c>
      <c r="IL197" s="233" t="s">
        <v>3320</v>
      </c>
      <c r="IM197" s="233" t="s">
        <v>3320</v>
      </c>
      <c r="IN197" s="233" t="s">
        <v>3320</v>
      </c>
      <c r="IO197" s="233" t="s">
        <v>3320</v>
      </c>
      <c r="IP197" s="233" t="s">
        <v>3320</v>
      </c>
      <c r="IQ197" s="233" t="s">
        <v>3320</v>
      </c>
      <c r="IR197" s="233" t="s">
        <v>3320</v>
      </c>
      <c r="IS197" s="233" t="s">
        <v>3320</v>
      </c>
      <c r="IT197" s="233" t="s">
        <v>3320</v>
      </c>
      <c r="IU197" s="233" t="s">
        <v>3320</v>
      </c>
      <c r="IV197" s="233" t="s">
        <v>3320</v>
      </c>
      <c r="IW197" s="249" t="s">
        <v>5966</v>
      </c>
      <c r="IX197" s="250" t="s">
        <v>3320</v>
      </c>
      <c r="IY197" s="250" t="s">
        <v>3320</v>
      </c>
      <c r="IZ197" s="249" t="s">
        <v>5967</v>
      </c>
      <c r="JA197" s="235"/>
      <c r="JB197" s="233"/>
      <c r="JC197" s="233"/>
      <c r="JD197" s="233"/>
      <c r="JE197" s="235"/>
      <c r="JF197" s="232" t="s">
        <v>3320</v>
      </c>
      <c r="JG197" s="232" t="s">
        <v>3320</v>
      </c>
      <c r="JH197" s="232" t="s">
        <v>3320</v>
      </c>
      <c r="JI197" s="232" t="s">
        <v>3320</v>
      </c>
      <c r="JJ197" s="232" t="s">
        <v>3320</v>
      </c>
      <c r="JK197" s="233" t="s">
        <v>202</v>
      </c>
      <c r="JL197" s="235"/>
      <c r="JM197" s="235"/>
      <c r="JN197" s="235"/>
      <c r="JO197" s="232">
        <v>7</v>
      </c>
      <c r="JP197" s="232">
        <v>0</v>
      </c>
      <c r="JQ197" s="233"/>
      <c r="JR197" s="233"/>
      <c r="JS197" s="233"/>
      <c r="JT197" s="233"/>
      <c r="JU197" s="233"/>
      <c r="JV197" s="233"/>
      <c r="JW197" s="233"/>
      <c r="JX197" s="233"/>
      <c r="JY197" s="233"/>
      <c r="JZ197" s="233"/>
      <c r="KA197" s="233"/>
      <c r="KB197" s="233"/>
      <c r="KC197" s="233"/>
      <c r="KD197" s="233"/>
      <c r="KE197" s="233"/>
      <c r="KF197" s="233"/>
      <c r="KG197" s="233"/>
      <c r="KH197" s="233"/>
      <c r="KI197" s="233"/>
      <c r="KJ197" s="233"/>
      <c r="KK197" s="233"/>
      <c r="KL197" s="233"/>
      <c r="KM197" s="233"/>
      <c r="KN197" s="232" t="s">
        <v>3320</v>
      </c>
      <c r="KO197" s="232" t="s">
        <v>3320</v>
      </c>
      <c r="KP197" s="232" t="s">
        <v>3320</v>
      </c>
      <c r="KQ197" s="235"/>
      <c r="KR197" s="235"/>
      <c r="KS197" s="235"/>
      <c r="KT197" s="233"/>
      <c r="KU197" s="235"/>
      <c r="KV197" s="235"/>
      <c r="KW197" s="235"/>
      <c r="KX197" s="233"/>
      <c r="KY197" s="232">
        <v>439.5</v>
      </c>
      <c r="KZ197" s="236">
        <v>0</v>
      </c>
      <c r="LA197" s="235"/>
      <c r="LB197" s="232">
        <v>0</v>
      </c>
      <c r="LC197" s="233"/>
      <c r="LD197" s="235"/>
      <c r="LE197" s="235"/>
      <c r="LF197" s="235"/>
    </row>
    <row r="198" spans="1:318" ht="49.5" customHeight="1" thickBot="1">
      <c r="A198" s="231" t="s">
        <v>5638</v>
      </c>
      <c r="B198" s="232">
        <v>261</v>
      </c>
      <c r="C198" s="233" t="s">
        <v>9656</v>
      </c>
      <c r="D198" s="233" t="s">
        <v>9657</v>
      </c>
      <c r="E198" s="232">
        <v>261</v>
      </c>
      <c r="F198" s="235"/>
      <c r="G198" s="233" t="s">
        <v>8080</v>
      </c>
      <c r="H198" s="233" t="s">
        <v>8081</v>
      </c>
      <c r="I198" s="234">
        <v>4</v>
      </c>
      <c r="J198" s="235"/>
      <c r="K198" s="234" t="s">
        <v>202</v>
      </c>
      <c r="L198" s="235"/>
      <c r="M198" s="234">
        <v>4</v>
      </c>
      <c r="N198" s="235"/>
      <c r="O198" s="235"/>
      <c r="P198" s="235"/>
      <c r="Q198" s="235"/>
      <c r="R198" s="234" t="s">
        <v>202</v>
      </c>
      <c r="S198" s="235"/>
      <c r="T198" s="235"/>
      <c r="U198" s="235"/>
      <c r="V198" s="233" t="s">
        <v>9658</v>
      </c>
      <c r="W198" s="233" t="s">
        <v>5643</v>
      </c>
      <c r="X198" s="232">
        <v>1</v>
      </c>
      <c r="Y198" s="232">
        <v>100</v>
      </c>
      <c r="Z198" s="236">
        <v>0</v>
      </c>
      <c r="AA198" s="236">
        <v>0</v>
      </c>
      <c r="AB198" s="232">
        <v>1</v>
      </c>
      <c r="AC198" s="233" t="s">
        <v>8083</v>
      </c>
      <c r="AD198" s="233" t="s">
        <v>8084</v>
      </c>
      <c r="AE198" s="234" t="s">
        <v>5645</v>
      </c>
      <c r="AF198" s="233" t="s">
        <v>5646</v>
      </c>
      <c r="AG198" s="234" t="s">
        <v>5645</v>
      </c>
      <c r="AH198" s="231" t="s">
        <v>8083</v>
      </c>
      <c r="AI198" s="233" t="s">
        <v>8081</v>
      </c>
      <c r="AJ198" s="233" t="s">
        <v>5698</v>
      </c>
      <c r="AK198" s="233" t="s">
        <v>5698</v>
      </c>
      <c r="AL198" s="233" t="s">
        <v>8085</v>
      </c>
      <c r="AM198" s="233" t="s">
        <v>8086</v>
      </c>
      <c r="AN198" s="233" t="s">
        <v>8081</v>
      </c>
      <c r="AO198" s="233" t="s">
        <v>8087</v>
      </c>
      <c r="AP198" s="233" t="s">
        <v>5698</v>
      </c>
      <c r="AQ198" s="233" t="s">
        <v>8088</v>
      </c>
      <c r="AR198" s="233" t="s">
        <v>8089</v>
      </c>
      <c r="AS198" s="233" t="s">
        <v>8090</v>
      </c>
      <c r="AT198" s="233" t="s">
        <v>733</v>
      </c>
      <c r="AU198" s="233" t="s">
        <v>1214</v>
      </c>
      <c r="AV198" s="233" t="s">
        <v>1214</v>
      </c>
      <c r="AW198" s="233" t="s">
        <v>8091</v>
      </c>
      <c r="AX198" s="233" t="s">
        <v>8092</v>
      </c>
      <c r="AY198" s="233" t="s">
        <v>733</v>
      </c>
      <c r="AZ198" s="233" t="s">
        <v>8093</v>
      </c>
      <c r="BA198" s="233" t="s">
        <v>8094</v>
      </c>
      <c r="BB198" s="233" t="s">
        <v>8095</v>
      </c>
      <c r="BC198" s="233" t="s">
        <v>8096</v>
      </c>
      <c r="BD198" s="233" t="s">
        <v>8097</v>
      </c>
      <c r="BE198" s="233" t="s">
        <v>8098</v>
      </c>
      <c r="BF198" s="234" t="s">
        <v>1214</v>
      </c>
      <c r="BG198" s="233" t="s">
        <v>3320</v>
      </c>
      <c r="BH198" s="233" t="s">
        <v>5663</v>
      </c>
      <c r="BI198" s="233" t="s">
        <v>5663</v>
      </c>
      <c r="BJ198" s="233" t="s">
        <v>6324</v>
      </c>
      <c r="BK198" s="233" t="s">
        <v>9659</v>
      </c>
      <c r="BL198" s="234">
        <v>115</v>
      </c>
      <c r="BM198" s="233" t="s">
        <v>5665</v>
      </c>
      <c r="BN198" s="237">
        <v>47207</v>
      </c>
      <c r="BO198" s="232">
        <v>18</v>
      </c>
      <c r="BP198" s="232">
        <v>2029</v>
      </c>
      <c r="BQ198" s="232">
        <v>100</v>
      </c>
      <c r="BR198" s="234">
        <v>100</v>
      </c>
      <c r="BS198" s="233" t="s">
        <v>5666</v>
      </c>
      <c r="BT198" s="232">
        <v>196992</v>
      </c>
      <c r="BU198" s="234">
        <v>270.58999999999997</v>
      </c>
      <c r="BV198" s="238">
        <v>0.31</v>
      </c>
      <c r="BW198" s="239" t="s">
        <v>910</v>
      </c>
      <c r="BX198" s="233" t="s">
        <v>733</v>
      </c>
      <c r="BY198" s="235"/>
      <c r="BZ198" s="232">
        <v>23.75</v>
      </c>
      <c r="CA198" s="233" t="s">
        <v>1214</v>
      </c>
      <c r="CB198" s="232">
        <v>660</v>
      </c>
      <c r="CC198" s="233" t="s">
        <v>5713</v>
      </c>
      <c r="CD198" s="233" t="s">
        <v>5668</v>
      </c>
      <c r="CE198" s="233" t="s">
        <v>3320</v>
      </c>
      <c r="CF198" s="233" t="s">
        <v>733</v>
      </c>
      <c r="CG198" s="233" t="s">
        <v>733</v>
      </c>
      <c r="CH198" s="232">
        <v>2132</v>
      </c>
      <c r="CI198" s="232">
        <v>2049</v>
      </c>
      <c r="CJ198" s="233" t="s">
        <v>7943</v>
      </c>
      <c r="CK198" s="232">
        <v>2</v>
      </c>
      <c r="CL198" s="232">
        <v>88</v>
      </c>
      <c r="CM198" s="232">
        <v>98</v>
      </c>
      <c r="CN198" s="232">
        <v>30</v>
      </c>
      <c r="CO198" s="237">
        <v>46568</v>
      </c>
      <c r="CP198" s="232">
        <v>2027</v>
      </c>
      <c r="CQ198" s="232">
        <v>0.5</v>
      </c>
      <c r="CR198" s="233" t="s">
        <v>3320</v>
      </c>
      <c r="CS198" s="233" t="s">
        <v>9660</v>
      </c>
      <c r="CT198" s="232">
        <v>10000000</v>
      </c>
      <c r="CU198" s="233" t="s">
        <v>3320</v>
      </c>
      <c r="CV198" s="233" t="s">
        <v>3320</v>
      </c>
      <c r="CW198" s="233" t="s">
        <v>3320</v>
      </c>
      <c r="CX198" s="233" t="s">
        <v>3320</v>
      </c>
      <c r="CY198" s="233" t="s">
        <v>3320</v>
      </c>
      <c r="CZ198" s="233" t="s">
        <v>3320</v>
      </c>
      <c r="DA198" s="233" t="s">
        <v>3320</v>
      </c>
      <c r="DB198" s="233" t="s">
        <v>3320</v>
      </c>
      <c r="DC198" s="233" t="s">
        <v>3320</v>
      </c>
      <c r="DD198" s="233" t="s">
        <v>3320</v>
      </c>
      <c r="DE198" s="235"/>
      <c r="DF198" s="233" t="s">
        <v>3320</v>
      </c>
      <c r="DG198" s="233" t="s">
        <v>3320</v>
      </c>
      <c r="DH198" s="233" t="s">
        <v>3320</v>
      </c>
      <c r="DI198" s="233" t="s">
        <v>3320</v>
      </c>
      <c r="DJ198" s="233" t="s">
        <v>3320</v>
      </c>
      <c r="DK198" s="233" t="s">
        <v>3320</v>
      </c>
      <c r="DL198" s="235"/>
      <c r="DM198" s="233" t="s">
        <v>3320</v>
      </c>
      <c r="DN198" s="233" t="s">
        <v>3320</v>
      </c>
      <c r="DO198" s="233" t="s">
        <v>3320</v>
      </c>
      <c r="DP198" s="235"/>
      <c r="DQ198" s="233" t="s">
        <v>3320</v>
      </c>
      <c r="DR198" s="233" t="s">
        <v>3320</v>
      </c>
      <c r="DS198" s="233" t="s">
        <v>3320</v>
      </c>
      <c r="DT198" s="233" t="s">
        <v>3320</v>
      </c>
      <c r="DU198" s="233" t="s">
        <v>3320</v>
      </c>
      <c r="DV198" s="233" t="s">
        <v>3320</v>
      </c>
      <c r="DW198" s="233" t="s">
        <v>3320</v>
      </c>
      <c r="DX198" s="233" t="s">
        <v>3320</v>
      </c>
      <c r="DY198" s="233" t="s">
        <v>3320</v>
      </c>
      <c r="DZ198" s="233" t="s">
        <v>3320</v>
      </c>
      <c r="EA198" s="233" t="s">
        <v>3320</v>
      </c>
      <c r="EB198" s="233" t="s">
        <v>3320</v>
      </c>
      <c r="EC198" s="233" t="s">
        <v>3320</v>
      </c>
      <c r="ED198" s="233" t="s">
        <v>3320</v>
      </c>
      <c r="EE198" s="233" t="s">
        <v>3320</v>
      </c>
      <c r="EF198" s="233" t="s">
        <v>3320</v>
      </c>
      <c r="EG198" s="233" t="s">
        <v>3320</v>
      </c>
      <c r="EH198" s="233" t="s">
        <v>3320</v>
      </c>
      <c r="EI198" s="233" t="s">
        <v>3320</v>
      </c>
      <c r="EJ198" s="233" t="s">
        <v>3320</v>
      </c>
      <c r="EK198" s="233" t="s">
        <v>3320</v>
      </c>
      <c r="EL198" s="233" t="s">
        <v>3320</v>
      </c>
      <c r="EM198" s="233" t="s">
        <v>3320</v>
      </c>
      <c r="EN198" s="233" t="s">
        <v>3320</v>
      </c>
      <c r="EO198" s="233" t="s">
        <v>3320</v>
      </c>
      <c r="EP198" s="233" t="s">
        <v>3320</v>
      </c>
      <c r="EQ198" s="233" t="s">
        <v>3320</v>
      </c>
      <c r="ER198" s="233" t="s">
        <v>3320</v>
      </c>
      <c r="ES198" s="233" t="s">
        <v>3320</v>
      </c>
      <c r="ET198" s="233" t="s">
        <v>3320</v>
      </c>
      <c r="EU198" s="233" t="s">
        <v>3320</v>
      </c>
      <c r="EV198" s="233" t="s">
        <v>3320</v>
      </c>
      <c r="EW198" s="233" t="s">
        <v>3320</v>
      </c>
      <c r="EX198" s="233" t="s">
        <v>3320</v>
      </c>
      <c r="EY198" s="233" t="s">
        <v>3320</v>
      </c>
      <c r="EZ198" s="233" t="s">
        <v>3320</v>
      </c>
      <c r="FA198" s="233" t="s">
        <v>3320</v>
      </c>
      <c r="FB198" s="233" t="s">
        <v>3320</v>
      </c>
      <c r="FC198" s="233" t="s">
        <v>3320</v>
      </c>
      <c r="FD198" s="233" t="s">
        <v>3320</v>
      </c>
      <c r="FE198" s="233" t="s">
        <v>3320</v>
      </c>
      <c r="FF198" s="233" t="s">
        <v>3320</v>
      </c>
      <c r="FG198" s="233" t="s">
        <v>3320</v>
      </c>
      <c r="FH198" s="233" t="s">
        <v>3320</v>
      </c>
      <c r="FI198" s="233" t="s">
        <v>3320</v>
      </c>
      <c r="FJ198" s="233" t="s">
        <v>3320</v>
      </c>
      <c r="FK198" s="233" t="s">
        <v>3320</v>
      </c>
      <c r="FL198" s="233" t="s">
        <v>3320</v>
      </c>
      <c r="FM198" s="233" t="s">
        <v>3320</v>
      </c>
      <c r="FN198" s="240">
        <v>104773000</v>
      </c>
      <c r="FO198" s="232">
        <v>105</v>
      </c>
      <c r="FP198" s="233" t="s">
        <v>733</v>
      </c>
      <c r="FQ198" s="233" t="s">
        <v>1214</v>
      </c>
      <c r="FR198" s="233" t="s">
        <v>733</v>
      </c>
      <c r="FS198" s="233" t="s">
        <v>733</v>
      </c>
      <c r="FT198" s="233" t="s">
        <v>9661</v>
      </c>
      <c r="FU198" s="233" t="s">
        <v>9662</v>
      </c>
      <c r="FV198" s="233" t="s">
        <v>9663</v>
      </c>
      <c r="FW198" s="241" t="s">
        <v>9659</v>
      </c>
      <c r="FX198" s="242">
        <v>115</v>
      </c>
      <c r="FY198" s="233" t="s">
        <v>9664</v>
      </c>
      <c r="FZ198" s="240">
        <v>108523000</v>
      </c>
      <c r="GA198" s="240">
        <v>14000000</v>
      </c>
      <c r="GB198" s="232">
        <v>500</v>
      </c>
      <c r="GC198" s="240">
        <v>6500</v>
      </c>
      <c r="GD198" s="233" t="s">
        <v>9665</v>
      </c>
      <c r="GE198" s="233" t="s">
        <v>733</v>
      </c>
      <c r="GF198" s="233" t="s">
        <v>733</v>
      </c>
      <c r="GG198" s="233" t="s">
        <v>9666</v>
      </c>
      <c r="GH198" s="233" t="s">
        <v>733</v>
      </c>
      <c r="GI198" s="233" t="s">
        <v>733</v>
      </c>
      <c r="GJ198" s="233" t="s">
        <v>733</v>
      </c>
      <c r="GK198" s="233" t="s">
        <v>733</v>
      </c>
      <c r="GL198" s="233" t="s">
        <v>733</v>
      </c>
      <c r="GM198" s="243" t="s">
        <v>5676</v>
      </c>
      <c r="GN198" s="233" t="s">
        <v>3320</v>
      </c>
      <c r="GO198" s="233" t="s">
        <v>733</v>
      </c>
      <c r="GP198" s="233" t="s">
        <v>5721</v>
      </c>
      <c r="GQ198" s="233" t="s">
        <v>1214</v>
      </c>
      <c r="GR198" s="233" t="s">
        <v>1214</v>
      </c>
      <c r="GS198" s="233" t="s">
        <v>3320</v>
      </c>
      <c r="GT198" s="233" t="s">
        <v>3320</v>
      </c>
      <c r="GU198" s="232">
        <v>0</v>
      </c>
      <c r="GV198" s="233" t="s">
        <v>1214</v>
      </c>
      <c r="GW198" s="233" t="s">
        <v>1214</v>
      </c>
      <c r="GX198" s="233" t="s">
        <v>3320</v>
      </c>
      <c r="GY198" s="233" t="s">
        <v>733</v>
      </c>
      <c r="GZ198" s="233" t="s">
        <v>3320</v>
      </c>
      <c r="HA198" s="233" t="s">
        <v>9667</v>
      </c>
      <c r="HB198" s="233" t="s">
        <v>9668</v>
      </c>
      <c r="HC198" s="233" t="s">
        <v>5952</v>
      </c>
      <c r="HD198" s="233" t="s">
        <v>5684</v>
      </c>
      <c r="HE198" s="233" t="s">
        <v>5684</v>
      </c>
      <c r="HF198" s="233" t="s">
        <v>733</v>
      </c>
      <c r="HG198" s="233" t="s">
        <v>1214</v>
      </c>
      <c r="HH198" s="244">
        <v>46070.356261574074</v>
      </c>
      <c r="HI198" s="244">
        <v>46083.713969907411</v>
      </c>
      <c r="HJ198" s="233" t="s">
        <v>5685</v>
      </c>
      <c r="HK198" s="233" t="s">
        <v>3320</v>
      </c>
      <c r="HL198" s="233" t="s">
        <v>3320</v>
      </c>
      <c r="HM198" s="233" t="s">
        <v>3320</v>
      </c>
      <c r="HN198" s="233" t="s">
        <v>3320</v>
      </c>
      <c r="HO198" s="233" t="s">
        <v>3320</v>
      </c>
      <c r="HP198" s="233" t="s">
        <v>3320</v>
      </c>
      <c r="HQ198" s="233" t="s">
        <v>3320</v>
      </c>
      <c r="HR198" s="233" t="s">
        <v>3320</v>
      </c>
      <c r="HS198" s="233" t="s">
        <v>3320</v>
      </c>
      <c r="HT198" s="233" t="s">
        <v>3320</v>
      </c>
      <c r="HU198" s="233" t="s">
        <v>3320</v>
      </c>
      <c r="HV198" s="233" t="s">
        <v>3320</v>
      </c>
      <c r="HW198" s="233" t="s">
        <v>3320</v>
      </c>
      <c r="HX198" s="233" t="s">
        <v>3320</v>
      </c>
      <c r="HY198" s="233" t="s">
        <v>3320</v>
      </c>
      <c r="HZ198" s="233" t="s">
        <v>3320</v>
      </c>
      <c r="IA198" s="233" t="s">
        <v>3320</v>
      </c>
      <c r="IB198" s="233" t="s">
        <v>3320</v>
      </c>
      <c r="IC198" s="233" t="s">
        <v>3320</v>
      </c>
      <c r="ID198" s="233" t="s">
        <v>3320</v>
      </c>
      <c r="IE198" s="233" t="s">
        <v>3320</v>
      </c>
      <c r="IF198" s="233" t="s">
        <v>3320</v>
      </c>
      <c r="IG198" s="233" t="s">
        <v>3320</v>
      </c>
      <c r="IH198" s="233" t="s">
        <v>3320</v>
      </c>
      <c r="II198" s="233" t="s">
        <v>3320</v>
      </c>
      <c r="IJ198" s="233" t="s">
        <v>3320</v>
      </c>
      <c r="IK198" s="233" t="s">
        <v>3320</v>
      </c>
      <c r="IL198" s="233" t="s">
        <v>3320</v>
      </c>
      <c r="IM198" s="233" t="s">
        <v>3320</v>
      </c>
      <c r="IN198" s="233" t="s">
        <v>3320</v>
      </c>
      <c r="IO198" s="233" t="s">
        <v>3320</v>
      </c>
      <c r="IP198" s="233" t="s">
        <v>3320</v>
      </c>
      <c r="IQ198" s="233" t="s">
        <v>3320</v>
      </c>
      <c r="IR198" s="233" t="s">
        <v>3320</v>
      </c>
      <c r="IS198" s="233" t="s">
        <v>3320</v>
      </c>
      <c r="IT198" s="233" t="s">
        <v>3320</v>
      </c>
      <c r="IU198" s="233" t="s">
        <v>3320</v>
      </c>
      <c r="IV198" s="233" t="s">
        <v>3320</v>
      </c>
      <c r="IW198" s="235"/>
      <c r="IX198" s="235"/>
      <c r="IY198" s="235"/>
      <c r="IZ198" s="235"/>
      <c r="JA198" s="235"/>
      <c r="JB198" s="233"/>
      <c r="JC198" s="233"/>
      <c r="JD198" s="233"/>
      <c r="JE198" s="235"/>
      <c r="JF198" s="232" t="s">
        <v>3320</v>
      </c>
      <c r="JG198" s="232" t="s">
        <v>3320</v>
      </c>
      <c r="JH198" s="232" t="s">
        <v>3320</v>
      </c>
      <c r="JI198" s="232" t="s">
        <v>3320</v>
      </c>
      <c r="JJ198" s="232" t="s">
        <v>3320</v>
      </c>
      <c r="JK198" s="233" t="s">
        <v>202</v>
      </c>
      <c r="JL198" s="235"/>
      <c r="JM198" s="235"/>
      <c r="JN198" s="235"/>
      <c r="JO198" s="232">
        <v>5</v>
      </c>
      <c r="JP198" s="232">
        <v>0</v>
      </c>
      <c r="JQ198" s="233"/>
      <c r="JR198" s="233"/>
      <c r="JS198" s="233"/>
      <c r="JT198" s="233"/>
      <c r="JU198" s="233"/>
      <c r="JV198" s="233"/>
      <c r="JW198" s="233"/>
      <c r="JX198" s="233"/>
      <c r="JY198" s="233"/>
      <c r="JZ198" s="233"/>
      <c r="KA198" s="233"/>
      <c r="KB198" s="233"/>
      <c r="KC198" s="233"/>
      <c r="KD198" s="233"/>
      <c r="KE198" s="233"/>
      <c r="KF198" s="233"/>
      <c r="KG198" s="233"/>
      <c r="KH198" s="233"/>
      <c r="KI198" s="233"/>
      <c r="KJ198" s="233"/>
      <c r="KK198" s="233"/>
      <c r="KL198" s="233"/>
      <c r="KM198" s="233"/>
      <c r="KN198" s="232" t="s">
        <v>3320</v>
      </c>
      <c r="KO198" s="232" t="s">
        <v>3320</v>
      </c>
      <c r="KP198" s="232" t="s">
        <v>3320</v>
      </c>
      <c r="KQ198" s="235"/>
      <c r="KR198" s="235"/>
      <c r="KS198" s="235"/>
      <c r="KT198" s="233"/>
      <c r="KU198" s="235"/>
      <c r="KV198" s="235"/>
      <c r="KW198" s="235"/>
      <c r="KX198" s="233"/>
      <c r="KY198" s="232">
        <v>100</v>
      </c>
      <c r="KZ198" s="236">
        <v>0</v>
      </c>
      <c r="LA198" s="235"/>
      <c r="LB198" s="232">
        <v>0</v>
      </c>
      <c r="LC198" s="233"/>
      <c r="LD198" s="235"/>
      <c r="LE198" s="235"/>
      <c r="LF198" s="235"/>
    </row>
    <row r="199" spans="1:318" ht="49.5" customHeight="1" thickBot="1">
      <c r="A199" s="231" t="s">
        <v>5638</v>
      </c>
      <c r="B199" s="232">
        <v>928</v>
      </c>
      <c r="C199" s="233" t="s">
        <v>9669</v>
      </c>
      <c r="D199" s="233" t="s">
        <v>9670</v>
      </c>
      <c r="E199" s="232">
        <v>928</v>
      </c>
      <c r="F199" s="235"/>
      <c r="G199" s="233" t="s">
        <v>1632</v>
      </c>
      <c r="H199" s="233" t="s">
        <v>7570</v>
      </c>
      <c r="I199" s="234">
        <v>4</v>
      </c>
      <c r="J199" s="235"/>
      <c r="K199" s="234" t="s">
        <v>202</v>
      </c>
      <c r="L199" s="235"/>
      <c r="M199" s="234">
        <v>4</v>
      </c>
      <c r="N199" s="235"/>
      <c r="O199" s="235"/>
      <c r="P199" s="235"/>
      <c r="Q199" s="235"/>
      <c r="R199" s="234" t="s">
        <v>202</v>
      </c>
      <c r="S199" s="235"/>
      <c r="T199" s="235"/>
      <c r="U199" s="235"/>
      <c r="V199" s="233" t="s">
        <v>1628</v>
      </c>
      <c r="W199" s="233" t="s">
        <v>5643</v>
      </c>
      <c r="X199" s="232">
        <v>1</v>
      </c>
      <c r="Y199" s="232">
        <v>150</v>
      </c>
      <c r="Z199" s="236">
        <v>0</v>
      </c>
      <c r="AA199" s="236">
        <v>0</v>
      </c>
      <c r="AB199" s="232">
        <v>1</v>
      </c>
      <c r="AC199" s="233" t="s">
        <v>5917</v>
      </c>
      <c r="AD199" s="233" t="s">
        <v>5917</v>
      </c>
      <c r="AE199" s="234" t="s">
        <v>5645</v>
      </c>
      <c r="AF199" s="233" t="s">
        <v>5646</v>
      </c>
      <c r="AG199" s="234" t="s">
        <v>5645</v>
      </c>
      <c r="AH199" s="233" t="s">
        <v>5918</v>
      </c>
      <c r="AI199" s="233" t="s">
        <v>7572</v>
      </c>
      <c r="AJ199" s="233" t="s">
        <v>7573</v>
      </c>
      <c r="AK199" s="233" t="s">
        <v>5698</v>
      </c>
      <c r="AL199" s="233" t="s">
        <v>7574</v>
      </c>
      <c r="AM199" s="233" t="s">
        <v>7575</v>
      </c>
      <c r="AN199" s="233" t="s">
        <v>3320</v>
      </c>
      <c r="AO199" s="233" t="s">
        <v>7576</v>
      </c>
      <c r="AP199" s="233" t="s">
        <v>5698</v>
      </c>
      <c r="AQ199" s="233" t="s">
        <v>7577</v>
      </c>
      <c r="AR199" s="233" t="s">
        <v>7578</v>
      </c>
      <c r="AS199" s="233" t="s">
        <v>7579</v>
      </c>
      <c r="AT199" s="233" t="s">
        <v>733</v>
      </c>
      <c r="AU199" s="233" t="s">
        <v>733</v>
      </c>
      <c r="AV199" s="233" t="s">
        <v>733</v>
      </c>
      <c r="AW199" s="233" t="s">
        <v>3320</v>
      </c>
      <c r="AX199" s="233" t="s">
        <v>7580</v>
      </c>
      <c r="AY199" s="233" t="s">
        <v>733</v>
      </c>
      <c r="AZ199" s="233" t="s">
        <v>7581</v>
      </c>
      <c r="BA199" s="233" t="s">
        <v>7582</v>
      </c>
      <c r="BB199" s="233" t="s">
        <v>7583</v>
      </c>
      <c r="BC199" s="233" t="s">
        <v>7584</v>
      </c>
      <c r="BD199" s="233" t="s">
        <v>7585</v>
      </c>
      <c r="BE199" s="233" t="s">
        <v>7586</v>
      </c>
      <c r="BF199" s="234" t="s">
        <v>1214</v>
      </c>
      <c r="BG199" s="233" t="s">
        <v>3320</v>
      </c>
      <c r="BH199" s="233" t="s">
        <v>7206</v>
      </c>
      <c r="BI199" s="233" t="s">
        <v>7206</v>
      </c>
      <c r="BJ199" s="233" t="s">
        <v>3630</v>
      </c>
      <c r="BK199" s="233" t="s">
        <v>7587</v>
      </c>
      <c r="BL199" s="234">
        <v>230</v>
      </c>
      <c r="BM199" s="233" t="s">
        <v>5712</v>
      </c>
      <c r="BN199" s="237">
        <v>47087</v>
      </c>
      <c r="BO199" s="232">
        <v>20</v>
      </c>
      <c r="BP199" s="232">
        <v>2028</v>
      </c>
      <c r="BQ199" s="232">
        <v>150</v>
      </c>
      <c r="BR199" s="234">
        <v>150</v>
      </c>
      <c r="BS199" s="233" t="s">
        <v>5666</v>
      </c>
      <c r="BT199" s="232">
        <v>292824</v>
      </c>
      <c r="BU199" s="234">
        <v>437.44</v>
      </c>
      <c r="BV199" s="238">
        <v>0.33</v>
      </c>
      <c r="BW199" s="239" t="s">
        <v>910</v>
      </c>
      <c r="BX199" s="233" t="s">
        <v>733</v>
      </c>
      <c r="BY199" s="235"/>
      <c r="BZ199" s="232">
        <v>0.33</v>
      </c>
      <c r="CA199" s="233" t="s">
        <v>1214</v>
      </c>
      <c r="CB199" s="232">
        <v>660</v>
      </c>
      <c r="CC199" s="233" t="s">
        <v>5800</v>
      </c>
      <c r="CD199" s="233" t="s">
        <v>5801</v>
      </c>
      <c r="CE199" s="233" t="s">
        <v>3320</v>
      </c>
      <c r="CF199" s="233" t="s">
        <v>733</v>
      </c>
      <c r="CG199" s="233" t="s">
        <v>733</v>
      </c>
      <c r="CH199" s="232">
        <v>2263.5</v>
      </c>
      <c r="CI199" s="232">
        <v>2074.1999999999998</v>
      </c>
      <c r="CJ199" s="233" t="s">
        <v>5900</v>
      </c>
      <c r="CK199" s="232">
        <v>365</v>
      </c>
      <c r="CL199" s="232">
        <v>82.2</v>
      </c>
      <c r="CM199" s="232">
        <v>97</v>
      </c>
      <c r="CN199" s="232">
        <v>25</v>
      </c>
      <c r="CO199" s="237">
        <v>46265</v>
      </c>
      <c r="CP199" s="232">
        <v>2026</v>
      </c>
      <c r="CQ199" s="232">
        <v>1</v>
      </c>
      <c r="CR199" s="232">
        <v>58</v>
      </c>
      <c r="CS199" s="233" t="s">
        <v>9671</v>
      </c>
      <c r="CT199" s="232">
        <v>2708090</v>
      </c>
      <c r="CU199" s="233" t="s">
        <v>3320</v>
      </c>
      <c r="CV199" s="233" t="s">
        <v>3320</v>
      </c>
      <c r="CW199" s="233" t="s">
        <v>3320</v>
      </c>
      <c r="CX199" s="233" t="s">
        <v>3320</v>
      </c>
      <c r="CY199" s="233" t="s">
        <v>3320</v>
      </c>
      <c r="CZ199" s="233" t="s">
        <v>3320</v>
      </c>
      <c r="DA199" s="233" t="s">
        <v>3320</v>
      </c>
      <c r="DB199" s="233" t="s">
        <v>3320</v>
      </c>
      <c r="DC199" s="233" t="s">
        <v>3320</v>
      </c>
      <c r="DD199" s="233" t="s">
        <v>3320</v>
      </c>
      <c r="DE199" s="235"/>
      <c r="DF199" s="233" t="s">
        <v>3320</v>
      </c>
      <c r="DG199" s="233" t="s">
        <v>3320</v>
      </c>
      <c r="DH199" s="233" t="s">
        <v>3320</v>
      </c>
      <c r="DI199" s="233" t="s">
        <v>3320</v>
      </c>
      <c r="DJ199" s="233" t="s">
        <v>3320</v>
      </c>
      <c r="DK199" s="233" t="s">
        <v>3320</v>
      </c>
      <c r="DL199" s="235"/>
      <c r="DM199" s="233" t="s">
        <v>3320</v>
      </c>
      <c r="DN199" s="233" t="s">
        <v>3320</v>
      </c>
      <c r="DO199" s="233" t="s">
        <v>3320</v>
      </c>
      <c r="DP199" s="235"/>
      <c r="DQ199" s="233" t="s">
        <v>3320</v>
      </c>
      <c r="DR199" s="233" t="s">
        <v>3320</v>
      </c>
      <c r="DS199" s="233" t="s">
        <v>3320</v>
      </c>
      <c r="DT199" s="233" t="s">
        <v>3320</v>
      </c>
      <c r="DU199" s="233" t="s">
        <v>3320</v>
      </c>
      <c r="DV199" s="233" t="s">
        <v>3320</v>
      </c>
      <c r="DW199" s="233" t="s">
        <v>3320</v>
      </c>
      <c r="DX199" s="233" t="s">
        <v>3320</v>
      </c>
      <c r="DY199" s="233" t="s">
        <v>3320</v>
      </c>
      <c r="DZ199" s="233" t="s">
        <v>3320</v>
      </c>
      <c r="EA199" s="233" t="s">
        <v>3320</v>
      </c>
      <c r="EB199" s="233" t="s">
        <v>3320</v>
      </c>
      <c r="EC199" s="233" t="s">
        <v>3320</v>
      </c>
      <c r="ED199" s="233" t="s">
        <v>3320</v>
      </c>
      <c r="EE199" s="233" t="s">
        <v>3320</v>
      </c>
      <c r="EF199" s="233" t="s">
        <v>3320</v>
      </c>
      <c r="EG199" s="233" t="s">
        <v>3320</v>
      </c>
      <c r="EH199" s="233" t="s">
        <v>3320</v>
      </c>
      <c r="EI199" s="233" t="s">
        <v>3320</v>
      </c>
      <c r="EJ199" s="233" t="s">
        <v>3320</v>
      </c>
      <c r="EK199" s="233" t="s">
        <v>3320</v>
      </c>
      <c r="EL199" s="233" t="s">
        <v>3320</v>
      </c>
      <c r="EM199" s="233" t="s">
        <v>3320</v>
      </c>
      <c r="EN199" s="233" t="s">
        <v>3320</v>
      </c>
      <c r="EO199" s="233" t="s">
        <v>3320</v>
      </c>
      <c r="EP199" s="233" t="s">
        <v>3320</v>
      </c>
      <c r="EQ199" s="233" t="s">
        <v>3320</v>
      </c>
      <c r="ER199" s="233" t="s">
        <v>3320</v>
      </c>
      <c r="ES199" s="233" t="s">
        <v>3320</v>
      </c>
      <c r="ET199" s="233" t="s">
        <v>3320</v>
      </c>
      <c r="EU199" s="233" t="s">
        <v>3320</v>
      </c>
      <c r="EV199" s="233" t="s">
        <v>3320</v>
      </c>
      <c r="EW199" s="233" t="s">
        <v>3320</v>
      </c>
      <c r="EX199" s="233" t="s">
        <v>3320</v>
      </c>
      <c r="EY199" s="233" t="s">
        <v>3320</v>
      </c>
      <c r="EZ199" s="233" t="s">
        <v>3320</v>
      </c>
      <c r="FA199" s="233" t="s">
        <v>3320</v>
      </c>
      <c r="FB199" s="233" t="s">
        <v>3320</v>
      </c>
      <c r="FC199" s="233" t="s">
        <v>3320</v>
      </c>
      <c r="FD199" s="233" t="s">
        <v>3320</v>
      </c>
      <c r="FE199" s="233" t="s">
        <v>3320</v>
      </c>
      <c r="FF199" s="233" t="s">
        <v>3320</v>
      </c>
      <c r="FG199" s="233" t="s">
        <v>3320</v>
      </c>
      <c r="FH199" s="233" t="s">
        <v>3320</v>
      </c>
      <c r="FI199" s="233" t="s">
        <v>3320</v>
      </c>
      <c r="FJ199" s="233" t="s">
        <v>3320</v>
      </c>
      <c r="FK199" s="233" t="s">
        <v>3320</v>
      </c>
      <c r="FL199" s="233" t="s">
        <v>3320</v>
      </c>
      <c r="FM199" s="233" t="s">
        <v>3320</v>
      </c>
      <c r="FN199" s="240">
        <v>138090012</v>
      </c>
      <c r="FO199" s="232">
        <v>138</v>
      </c>
      <c r="FP199" s="233" t="s">
        <v>1214</v>
      </c>
      <c r="FQ199" s="233" t="s">
        <v>733</v>
      </c>
      <c r="FR199" s="233" t="s">
        <v>733</v>
      </c>
      <c r="FS199" s="233" t="s">
        <v>733</v>
      </c>
      <c r="FT199" s="233" t="s">
        <v>1612</v>
      </c>
      <c r="FU199" s="233" t="s">
        <v>7589</v>
      </c>
      <c r="FV199" s="233" t="s">
        <v>9672</v>
      </c>
      <c r="FW199" s="241" t="s">
        <v>7587</v>
      </c>
      <c r="FX199" s="242">
        <v>230</v>
      </c>
      <c r="FY199" s="233" t="s">
        <v>9673</v>
      </c>
      <c r="FZ199" s="240">
        <v>119383002</v>
      </c>
      <c r="GA199" s="240">
        <v>18707011</v>
      </c>
      <c r="GB199" s="240">
        <v>1281</v>
      </c>
      <c r="GC199" s="240">
        <v>1365</v>
      </c>
      <c r="GD199" s="233" t="s">
        <v>7592</v>
      </c>
      <c r="GE199" s="233" t="s">
        <v>733</v>
      </c>
      <c r="GF199" s="233" t="s">
        <v>733</v>
      </c>
      <c r="GG199" s="233" t="s">
        <v>9597</v>
      </c>
      <c r="GH199" s="233" t="s">
        <v>1214</v>
      </c>
      <c r="GI199" s="233" t="s">
        <v>1214</v>
      </c>
      <c r="GJ199" s="233" t="s">
        <v>733</v>
      </c>
      <c r="GK199" s="233" t="s">
        <v>733</v>
      </c>
      <c r="GL199" s="233" t="s">
        <v>1214</v>
      </c>
      <c r="GM199" s="243" t="s">
        <v>5676</v>
      </c>
      <c r="GN199" s="233" t="s">
        <v>3320</v>
      </c>
      <c r="GO199" s="233" t="s">
        <v>733</v>
      </c>
      <c r="GP199" s="233" t="s">
        <v>5721</v>
      </c>
      <c r="GQ199" s="233" t="s">
        <v>733</v>
      </c>
      <c r="GR199" s="233" t="s">
        <v>5679</v>
      </c>
      <c r="GS199" s="233" t="s">
        <v>3320</v>
      </c>
      <c r="GT199" s="233" t="s">
        <v>3320</v>
      </c>
      <c r="GU199" s="232">
        <v>1</v>
      </c>
      <c r="GV199" s="233" t="s">
        <v>733</v>
      </c>
      <c r="GW199" s="233" t="s">
        <v>5679</v>
      </c>
      <c r="GX199" s="233" t="s">
        <v>7594</v>
      </c>
      <c r="GY199" s="233" t="s">
        <v>733</v>
      </c>
      <c r="GZ199" s="233" t="s">
        <v>3320</v>
      </c>
      <c r="HA199" s="233" t="s">
        <v>9674</v>
      </c>
      <c r="HB199" s="233" t="s">
        <v>9675</v>
      </c>
      <c r="HC199" s="233" t="s">
        <v>5952</v>
      </c>
      <c r="HD199" s="233" t="s">
        <v>5684</v>
      </c>
      <c r="HE199" s="233" t="s">
        <v>5684</v>
      </c>
      <c r="HF199" s="233" t="s">
        <v>733</v>
      </c>
      <c r="HG199" s="233" t="s">
        <v>1214</v>
      </c>
      <c r="HH199" s="244">
        <v>46080.415138888886</v>
      </c>
      <c r="HI199" s="244">
        <v>46080.467094907406</v>
      </c>
      <c r="HJ199" s="233" t="s">
        <v>5685</v>
      </c>
      <c r="HK199" s="233" t="s">
        <v>3320</v>
      </c>
      <c r="HL199" s="233" t="s">
        <v>3320</v>
      </c>
      <c r="HM199" s="233" t="s">
        <v>3320</v>
      </c>
      <c r="HN199" s="233" t="s">
        <v>3320</v>
      </c>
      <c r="HO199" s="233" t="s">
        <v>3320</v>
      </c>
      <c r="HP199" s="233" t="s">
        <v>3320</v>
      </c>
      <c r="HQ199" s="233" t="s">
        <v>3320</v>
      </c>
      <c r="HR199" s="233" t="s">
        <v>3320</v>
      </c>
      <c r="HS199" s="233" t="s">
        <v>3320</v>
      </c>
      <c r="HT199" s="233" t="s">
        <v>3320</v>
      </c>
      <c r="HU199" s="233" t="s">
        <v>3320</v>
      </c>
      <c r="HV199" s="233" t="s">
        <v>3320</v>
      </c>
      <c r="HW199" s="233" t="s">
        <v>3320</v>
      </c>
      <c r="HX199" s="233" t="s">
        <v>3320</v>
      </c>
      <c r="HY199" s="233" t="s">
        <v>3320</v>
      </c>
      <c r="HZ199" s="233" t="s">
        <v>3320</v>
      </c>
      <c r="IA199" s="233" t="s">
        <v>3320</v>
      </c>
      <c r="IB199" s="233" t="s">
        <v>3320</v>
      </c>
      <c r="IC199" s="233" t="s">
        <v>3320</v>
      </c>
      <c r="ID199" s="233" t="s">
        <v>3320</v>
      </c>
      <c r="IE199" s="233" t="s">
        <v>3320</v>
      </c>
      <c r="IF199" s="233" t="s">
        <v>3320</v>
      </c>
      <c r="IG199" s="233" t="s">
        <v>3320</v>
      </c>
      <c r="IH199" s="233" t="s">
        <v>3320</v>
      </c>
      <c r="II199" s="233" t="s">
        <v>3320</v>
      </c>
      <c r="IJ199" s="233" t="s">
        <v>3320</v>
      </c>
      <c r="IK199" s="233" t="s">
        <v>3320</v>
      </c>
      <c r="IL199" s="233" t="s">
        <v>3320</v>
      </c>
      <c r="IM199" s="233" t="s">
        <v>3320</v>
      </c>
      <c r="IN199" s="233" t="s">
        <v>3320</v>
      </c>
      <c r="IO199" s="233" t="s">
        <v>3320</v>
      </c>
      <c r="IP199" s="233" t="s">
        <v>3320</v>
      </c>
      <c r="IQ199" s="233" t="s">
        <v>3320</v>
      </c>
      <c r="IR199" s="233" t="s">
        <v>3320</v>
      </c>
      <c r="IS199" s="233" t="s">
        <v>3320</v>
      </c>
      <c r="IT199" s="233" t="s">
        <v>3320</v>
      </c>
      <c r="IU199" s="233" t="s">
        <v>3320</v>
      </c>
      <c r="IV199" s="233" t="s">
        <v>3320</v>
      </c>
      <c r="IW199" s="234" t="s">
        <v>5810</v>
      </c>
      <c r="IX199" s="234" t="s">
        <v>5810</v>
      </c>
      <c r="IY199" s="234" t="s">
        <v>5810</v>
      </c>
      <c r="IZ199" s="234" t="s">
        <v>5810</v>
      </c>
      <c r="JA199" s="235"/>
      <c r="JB199" s="233"/>
      <c r="JC199" s="233"/>
      <c r="JD199" s="233"/>
      <c r="JE199" s="235"/>
      <c r="JF199" s="232" t="s">
        <v>3320</v>
      </c>
      <c r="JG199" s="232" t="s">
        <v>3320</v>
      </c>
      <c r="JH199" s="232" t="s">
        <v>3320</v>
      </c>
      <c r="JI199" s="232" t="s">
        <v>3320</v>
      </c>
      <c r="JJ199" s="232" t="s">
        <v>3320</v>
      </c>
      <c r="JK199" s="233" t="s">
        <v>202</v>
      </c>
      <c r="JL199" s="235"/>
      <c r="JM199" s="235"/>
      <c r="JN199" s="235"/>
      <c r="JO199" s="232">
        <v>5</v>
      </c>
      <c r="JP199" s="232">
        <v>0</v>
      </c>
      <c r="JQ199" s="233"/>
      <c r="JR199" s="233"/>
      <c r="JS199" s="233"/>
      <c r="JT199" s="233"/>
      <c r="JU199" s="233"/>
      <c r="JV199" s="233"/>
      <c r="JW199" s="233"/>
      <c r="JX199" s="233"/>
      <c r="JY199" s="233"/>
      <c r="JZ199" s="233"/>
      <c r="KA199" s="233"/>
      <c r="KB199" s="233"/>
      <c r="KC199" s="233"/>
      <c r="KD199" s="233"/>
      <c r="KE199" s="233"/>
      <c r="KF199" s="233"/>
      <c r="KG199" s="233"/>
      <c r="KH199" s="233"/>
      <c r="KI199" s="233"/>
      <c r="KJ199" s="233"/>
      <c r="KK199" s="233"/>
      <c r="KL199" s="233"/>
      <c r="KM199" s="233"/>
      <c r="KN199" s="232" t="s">
        <v>3320</v>
      </c>
      <c r="KO199" s="232" t="s">
        <v>3320</v>
      </c>
      <c r="KP199" s="232" t="s">
        <v>3320</v>
      </c>
      <c r="KQ199" s="235"/>
      <c r="KR199" s="235"/>
      <c r="KS199" s="235"/>
      <c r="KT199" s="233"/>
      <c r="KU199" s="235"/>
      <c r="KV199" s="235"/>
      <c r="KW199" s="235"/>
      <c r="KX199" s="233"/>
      <c r="KY199" s="232">
        <v>150</v>
      </c>
      <c r="KZ199" s="236">
        <v>0</v>
      </c>
      <c r="LA199" s="235"/>
      <c r="LB199" s="232">
        <v>0</v>
      </c>
      <c r="LC199" s="233"/>
      <c r="LD199" s="235"/>
      <c r="LE199" s="235"/>
      <c r="LF199" s="235"/>
    </row>
    <row r="200" spans="1:318" ht="49.5" customHeight="1" thickBot="1">
      <c r="A200" s="231" t="s">
        <v>5638</v>
      </c>
      <c r="B200" s="232">
        <v>926</v>
      </c>
      <c r="C200" s="233" t="s">
        <v>9676</v>
      </c>
      <c r="D200" s="233" t="s">
        <v>9677</v>
      </c>
      <c r="E200" s="232">
        <v>926</v>
      </c>
      <c r="F200" s="235"/>
      <c r="G200" s="233" t="s">
        <v>9678</v>
      </c>
      <c r="H200" s="233" t="s">
        <v>9679</v>
      </c>
      <c r="I200" s="234">
        <v>4</v>
      </c>
      <c r="J200" s="235"/>
      <c r="K200" s="234" t="s">
        <v>202</v>
      </c>
      <c r="L200" s="235"/>
      <c r="M200" s="234">
        <v>4</v>
      </c>
      <c r="N200" s="235"/>
      <c r="O200" s="235"/>
      <c r="P200" s="235"/>
      <c r="Q200" s="235"/>
      <c r="R200" s="234" t="s">
        <v>202</v>
      </c>
      <c r="S200" s="235"/>
      <c r="T200" s="235"/>
      <c r="U200" s="235"/>
      <c r="V200" s="233" t="s">
        <v>9680</v>
      </c>
      <c r="W200" s="233" t="s">
        <v>5643</v>
      </c>
      <c r="X200" s="232">
        <v>1</v>
      </c>
      <c r="Y200" s="232">
        <v>150</v>
      </c>
      <c r="Z200" s="236">
        <v>0</v>
      </c>
      <c r="AA200" s="236">
        <v>0</v>
      </c>
      <c r="AB200" s="232">
        <v>1</v>
      </c>
      <c r="AC200" s="233" t="s">
        <v>7308</v>
      </c>
      <c r="AD200" s="233" t="s">
        <v>7309</v>
      </c>
      <c r="AE200" s="234" t="s">
        <v>5645</v>
      </c>
      <c r="AF200" s="233" t="s">
        <v>5646</v>
      </c>
      <c r="AG200" s="234" t="s">
        <v>5645</v>
      </c>
      <c r="AH200" s="233" t="s">
        <v>7308</v>
      </c>
      <c r="AI200" s="233" t="s">
        <v>7310</v>
      </c>
      <c r="AJ200" s="233" t="s">
        <v>5698</v>
      </c>
      <c r="AK200" s="233" t="s">
        <v>5698</v>
      </c>
      <c r="AL200" s="233" t="s">
        <v>9681</v>
      </c>
      <c r="AM200" s="233" t="s">
        <v>7312</v>
      </c>
      <c r="AN200" s="233" t="s">
        <v>3320</v>
      </c>
      <c r="AO200" s="233" t="s">
        <v>7313</v>
      </c>
      <c r="AP200" s="233" t="s">
        <v>5698</v>
      </c>
      <c r="AQ200" s="233" t="s">
        <v>7314</v>
      </c>
      <c r="AR200" s="233" t="s">
        <v>7315</v>
      </c>
      <c r="AS200" s="233" t="s">
        <v>7316</v>
      </c>
      <c r="AT200" s="233" t="s">
        <v>733</v>
      </c>
      <c r="AU200" s="233" t="s">
        <v>733</v>
      </c>
      <c r="AV200" s="233" t="s">
        <v>733</v>
      </c>
      <c r="AW200" s="233" t="s">
        <v>3320</v>
      </c>
      <c r="AX200" s="233" t="s">
        <v>7317</v>
      </c>
      <c r="AY200" s="233" t="s">
        <v>733</v>
      </c>
      <c r="AZ200" s="233" t="s">
        <v>7318</v>
      </c>
      <c r="BA200" s="233" t="s">
        <v>7319</v>
      </c>
      <c r="BB200" s="233" t="s">
        <v>7320</v>
      </c>
      <c r="BC200" s="233" t="s">
        <v>7321</v>
      </c>
      <c r="BD200" s="233" t="s">
        <v>7322</v>
      </c>
      <c r="BE200" s="233" t="s">
        <v>9682</v>
      </c>
      <c r="BF200" s="234" t="s">
        <v>1214</v>
      </c>
      <c r="BG200" s="233" t="s">
        <v>3320</v>
      </c>
      <c r="BH200" s="233" t="s">
        <v>5955</v>
      </c>
      <c r="BI200" s="233" t="s">
        <v>5955</v>
      </c>
      <c r="BJ200" s="233" t="s">
        <v>7984</v>
      </c>
      <c r="BK200" s="233" t="s">
        <v>9683</v>
      </c>
      <c r="BL200" s="234">
        <v>230</v>
      </c>
      <c r="BM200" s="233" t="s">
        <v>5712</v>
      </c>
      <c r="BN200" s="237">
        <v>47118</v>
      </c>
      <c r="BO200" s="232">
        <v>25</v>
      </c>
      <c r="BP200" s="232">
        <v>2028</v>
      </c>
      <c r="BQ200" s="232">
        <v>150</v>
      </c>
      <c r="BR200" s="234">
        <v>150</v>
      </c>
      <c r="BS200" s="233" t="s">
        <v>5666</v>
      </c>
      <c r="BT200" s="232">
        <v>303912</v>
      </c>
      <c r="BU200" s="234">
        <v>426337</v>
      </c>
      <c r="BV200" s="238">
        <v>0.32</v>
      </c>
      <c r="BW200" s="239" t="s">
        <v>202</v>
      </c>
      <c r="BX200" s="233" t="s">
        <v>733</v>
      </c>
      <c r="BY200" s="235"/>
      <c r="BZ200" s="232">
        <v>25.2</v>
      </c>
      <c r="CA200" s="233" t="s">
        <v>733</v>
      </c>
      <c r="CB200" s="232">
        <v>635</v>
      </c>
      <c r="CC200" s="233" t="s">
        <v>5713</v>
      </c>
      <c r="CD200" s="233" t="s">
        <v>5668</v>
      </c>
      <c r="CE200" s="233" t="s">
        <v>3320</v>
      </c>
      <c r="CF200" s="233" t="s">
        <v>733</v>
      </c>
      <c r="CG200" s="233" t="s">
        <v>733</v>
      </c>
      <c r="CH200" s="232">
        <v>2209</v>
      </c>
      <c r="CI200" s="232">
        <v>2054</v>
      </c>
      <c r="CJ200" s="233" t="s">
        <v>5714</v>
      </c>
      <c r="CK200" s="232">
        <v>365</v>
      </c>
      <c r="CL200" s="232">
        <v>85</v>
      </c>
      <c r="CM200" s="232">
        <v>98</v>
      </c>
      <c r="CN200" s="232">
        <v>25</v>
      </c>
      <c r="CO200" s="237">
        <v>46356</v>
      </c>
      <c r="CP200" s="232">
        <v>2026</v>
      </c>
      <c r="CQ200" s="232">
        <v>0.5</v>
      </c>
      <c r="CR200" s="232">
        <v>15</v>
      </c>
      <c r="CS200" s="233" t="s">
        <v>7322</v>
      </c>
      <c r="CT200" s="232">
        <v>132000000</v>
      </c>
      <c r="CU200" s="233" t="s">
        <v>3320</v>
      </c>
      <c r="CV200" s="233" t="s">
        <v>3320</v>
      </c>
      <c r="CW200" s="233" t="s">
        <v>3320</v>
      </c>
      <c r="CX200" s="233" t="s">
        <v>3320</v>
      </c>
      <c r="CY200" s="233" t="s">
        <v>3320</v>
      </c>
      <c r="CZ200" s="233" t="s">
        <v>3320</v>
      </c>
      <c r="DA200" s="233" t="s">
        <v>3320</v>
      </c>
      <c r="DB200" s="233" t="s">
        <v>3320</v>
      </c>
      <c r="DC200" s="233" t="s">
        <v>3320</v>
      </c>
      <c r="DD200" s="233" t="s">
        <v>3320</v>
      </c>
      <c r="DE200" s="235"/>
      <c r="DF200" s="233" t="s">
        <v>3320</v>
      </c>
      <c r="DG200" s="233" t="s">
        <v>3320</v>
      </c>
      <c r="DH200" s="233" t="s">
        <v>3320</v>
      </c>
      <c r="DI200" s="233" t="s">
        <v>3320</v>
      </c>
      <c r="DJ200" s="233" t="s">
        <v>3320</v>
      </c>
      <c r="DK200" s="233" t="s">
        <v>3320</v>
      </c>
      <c r="DL200" s="235"/>
      <c r="DM200" s="233" t="s">
        <v>3320</v>
      </c>
      <c r="DN200" s="233" t="s">
        <v>3320</v>
      </c>
      <c r="DO200" s="233" t="s">
        <v>3320</v>
      </c>
      <c r="DP200" s="235"/>
      <c r="DQ200" s="233" t="s">
        <v>3320</v>
      </c>
      <c r="DR200" s="233" t="s">
        <v>3320</v>
      </c>
      <c r="DS200" s="233" t="s">
        <v>3320</v>
      </c>
      <c r="DT200" s="233" t="s">
        <v>3320</v>
      </c>
      <c r="DU200" s="233" t="s">
        <v>3320</v>
      </c>
      <c r="DV200" s="233" t="s">
        <v>3320</v>
      </c>
      <c r="DW200" s="233" t="s">
        <v>3320</v>
      </c>
      <c r="DX200" s="233" t="s">
        <v>3320</v>
      </c>
      <c r="DY200" s="233" t="s">
        <v>3320</v>
      </c>
      <c r="DZ200" s="233" t="s">
        <v>3320</v>
      </c>
      <c r="EA200" s="233" t="s">
        <v>3320</v>
      </c>
      <c r="EB200" s="233" t="s">
        <v>3320</v>
      </c>
      <c r="EC200" s="233" t="s">
        <v>3320</v>
      </c>
      <c r="ED200" s="233" t="s">
        <v>3320</v>
      </c>
      <c r="EE200" s="233" t="s">
        <v>3320</v>
      </c>
      <c r="EF200" s="233" t="s">
        <v>3320</v>
      </c>
      <c r="EG200" s="233" t="s">
        <v>3320</v>
      </c>
      <c r="EH200" s="233" t="s">
        <v>3320</v>
      </c>
      <c r="EI200" s="233" t="s">
        <v>3320</v>
      </c>
      <c r="EJ200" s="233" t="s">
        <v>3320</v>
      </c>
      <c r="EK200" s="233" t="s">
        <v>3320</v>
      </c>
      <c r="EL200" s="233" t="s">
        <v>3320</v>
      </c>
      <c r="EM200" s="233" t="s">
        <v>3320</v>
      </c>
      <c r="EN200" s="233" t="s">
        <v>3320</v>
      </c>
      <c r="EO200" s="233" t="s">
        <v>3320</v>
      </c>
      <c r="EP200" s="233" t="s">
        <v>3320</v>
      </c>
      <c r="EQ200" s="233" t="s">
        <v>3320</v>
      </c>
      <c r="ER200" s="233" t="s">
        <v>3320</v>
      </c>
      <c r="ES200" s="233" t="s">
        <v>3320</v>
      </c>
      <c r="ET200" s="233" t="s">
        <v>3320</v>
      </c>
      <c r="EU200" s="233" t="s">
        <v>3320</v>
      </c>
      <c r="EV200" s="233" t="s">
        <v>3320</v>
      </c>
      <c r="EW200" s="233" t="s">
        <v>3320</v>
      </c>
      <c r="EX200" s="233" t="s">
        <v>3320</v>
      </c>
      <c r="EY200" s="233" t="s">
        <v>3320</v>
      </c>
      <c r="EZ200" s="233" t="s">
        <v>3320</v>
      </c>
      <c r="FA200" s="233" t="s">
        <v>3320</v>
      </c>
      <c r="FB200" s="233" t="s">
        <v>3320</v>
      </c>
      <c r="FC200" s="233" t="s">
        <v>3320</v>
      </c>
      <c r="FD200" s="233" t="s">
        <v>3320</v>
      </c>
      <c r="FE200" s="233" t="s">
        <v>3320</v>
      </c>
      <c r="FF200" s="233" t="s">
        <v>3320</v>
      </c>
      <c r="FG200" s="233" t="s">
        <v>3320</v>
      </c>
      <c r="FH200" s="233" t="s">
        <v>3320</v>
      </c>
      <c r="FI200" s="233" t="s">
        <v>3320</v>
      </c>
      <c r="FJ200" s="233" t="s">
        <v>3320</v>
      </c>
      <c r="FK200" s="233" t="s">
        <v>3320</v>
      </c>
      <c r="FL200" s="233" t="s">
        <v>3320</v>
      </c>
      <c r="FM200" s="233" t="s">
        <v>3320</v>
      </c>
      <c r="FN200" s="240">
        <v>172560000</v>
      </c>
      <c r="FO200" s="232">
        <v>173</v>
      </c>
      <c r="FP200" s="233" t="s">
        <v>733</v>
      </c>
      <c r="FQ200" s="233" t="s">
        <v>733</v>
      </c>
      <c r="FR200" s="233" t="s">
        <v>733</v>
      </c>
      <c r="FS200" s="233" t="s">
        <v>733</v>
      </c>
      <c r="FT200" s="233" t="s">
        <v>334</v>
      </c>
      <c r="FU200" s="233" t="s">
        <v>9684</v>
      </c>
      <c r="FV200" s="233" t="s">
        <v>9685</v>
      </c>
      <c r="FW200" s="241" t="s">
        <v>9683</v>
      </c>
      <c r="FX200" s="242">
        <v>230</v>
      </c>
      <c r="FY200" s="233" t="s">
        <v>9686</v>
      </c>
      <c r="FZ200" s="240">
        <v>172560000</v>
      </c>
      <c r="GA200" s="240">
        <v>35880000</v>
      </c>
      <c r="GB200" s="232">
        <v>792</v>
      </c>
      <c r="GC200" s="232">
        <v>167</v>
      </c>
      <c r="GD200" s="233" t="s">
        <v>7329</v>
      </c>
      <c r="GE200" s="233" t="s">
        <v>733</v>
      </c>
      <c r="GF200" s="233" t="s">
        <v>733</v>
      </c>
      <c r="GG200" s="233" t="s">
        <v>7330</v>
      </c>
      <c r="GH200" s="233" t="s">
        <v>733</v>
      </c>
      <c r="GI200" s="233" t="s">
        <v>733</v>
      </c>
      <c r="GJ200" s="233" t="s">
        <v>733</v>
      </c>
      <c r="GK200" s="233" t="s">
        <v>1214</v>
      </c>
      <c r="GL200" s="233" t="s">
        <v>1214</v>
      </c>
      <c r="GM200" s="243" t="s">
        <v>5676</v>
      </c>
      <c r="GN200" s="233" t="s">
        <v>3320</v>
      </c>
      <c r="GO200" s="233" t="s">
        <v>733</v>
      </c>
      <c r="GP200" s="233" t="s">
        <v>5721</v>
      </c>
      <c r="GQ200" s="233" t="s">
        <v>1214</v>
      </c>
      <c r="GR200" s="233" t="s">
        <v>1214</v>
      </c>
      <c r="GS200" s="233" t="s">
        <v>3320</v>
      </c>
      <c r="GT200" s="233" t="s">
        <v>3320</v>
      </c>
      <c r="GU200" s="233" t="s">
        <v>3320</v>
      </c>
      <c r="GV200" s="233" t="s">
        <v>1214</v>
      </c>
      <c r="GW200" s="233" t="s">
        <v>1214</v>
      </c>
      <c r="GX200" s="233" t="s">
        <v>3320</v>
      </c>
      <c r="GY200" s="233" t="s">
        <v>733</v>
      </c>
      <c r="GZ200" s="233" t="s">
        <v>3320</v>
      </c>
      <c r="HA200" s="233" t="s">
        <v>3320</v>
      </c>
      <c r="HB200" s="233" t="s">
        <v>3320</v>
      </c>
      <c r="HC200" s="233" t="s">
        <v>5683</v>
      </c>
      <c r="HD200" s="233" t="s">
        <v>5684</v>
      </c>
      <c r="HE200" s="233" t="s">
        <v>5684</v>
      </c>
      <c r="HF200" s="233" t="s">
        <v>1214</v>
      </c>
      <c r="HG200" s="233" t="s">
        <v>1214</v>
      </c>
      <c r="HH200" s="244">
        <v>46080.359988425924</v>
      </c>
      <c r="HI200" s="244">
        <v>46080.390567129631</v>
      </c>
      <c r="HJ200" s="233" t="s">
        <v>5685</v>
      </c>
      <c r="HK200" s="233" t="s">
        <v>3320</v>
      </c>
      <c r="HL200" s="233" t="s">
        <v>3320</v>
      </c>
      <c r="HM200" s="233" t="s">
        <v>3320</v>
      </c>
      <c r="HN200" s="233" t="s">
        <v>3320</v>
      </c>
      <c r="HO200" s="233" t="s">
        <v>3320</v>
      </c>
      <c r="HP200" s="233" t="s">
        <v>3320</v>
      </c>
      <c r="HQ200" s="233" t="s">
        <v>3320</v>
      </c>
      <c r="HR200" s="233" t="s">
        <v>3320</v>
      </c>
      <c r="HS200" s="233" t="s">
        <v>3320</v>
      </c>
      <c r="HT200" s="233" t="s">
        <v>3320</v>
      </c>
      <c r="HU200" s="233" t="s">
        <v>3320</v>
      </c>
      <c r="HV200" s="233" t="s">
        <v>3320</v>
      </c>
      <c r="HW200" s="233" t="s">
        <v>3320</v>
      </c>
      <c r="HX200" s="233" t="s">
        <v>3320</v>
      </c>
      <c r="HY200" s="233" t="s">
        <v>3320</v>
      </c>
      <c r="HZ200" s="233" t="s">
        <v>3320</v>
      </c>
      <c r="IA200" s="233" t="s">
        <v>3320</v>
      </c>
      <c r="IB200" s="233" t="s">
        <v>3320</v>
      </c>
      <c r="IC200" s="233" t="s">
        <v>3320</v>
      </c>
      <c r="ID200" s="233" t="s">
        <v>3320</v>
      </c>
      <c r="IE200" s="233" t="s">
        <v>3320</v>
      </c>
      <c r="IF200" s="233" t="s">
        <v>3320</v>
      </c>
      <c r="IG200" s="233" t="s">
        <v>3320</v>
      </c>
      <c r="IH200" s="233" t="s">
        <v>3320</v>
      </c>
      <c r="II200" s="233" t="s">
        <v>3320</v>
      </c>
      <c r="IJ200" s="233" t="s">
        <v>3320</v>
      </c>
      <c r="IK200" s="233" t="s">
        <v>3320</v>
      </c>
      <c r="IL200" s="233" t="s">
        <v>3320</v>
      </c>
      <c r="IM200" s="233" t="s">
        <v>3320</v>
      </c>
      <c r="IN200" s="233" t="s">
        <v>3320</v>
      </c>
      <c r="IO200" s="233" t="s">
        <v>3320</v>
      </c>
      <c r="IP200" s="233" t="s">
        <v>3320</v>
      </c>
      <c r="IQ200" s="233" t="s">
        <v>3320</v>
      </c>
      <c r="IR200" s="233" t="s">
        <v>3320</v>
      </c>
      <c r="IS200" s="233" t="s">
        <v>3320</v>
      </c>
      <c r="IT200" s="233" t="s">
        <v>3320</v>
      </c>
      <c r="IU200" s="233" t="s">
        <v>3320</v>
      </c>
      <c r="IV200" s="233" t="s">
        <v>3320</v>
      </c>
      <c r="IW200" s="249" t="s">
        <v>5966</v>
      </c>
      <c r="IX200" s="250" t="s">
        <v>3320</v>
      </c>
      <c r="IY200" s="250" t="s">
        <v>3320</v>
      </c>
      <c r="IZ200" s="249" t="s">
        <v>5967</v>
      </c>
      <c r="JA200" s="235"/>
      <c r="JB200" s="233"/>
      <c r="JC200" s="233"/>
      <c r="JD200" s="233"/>
      <c r="JE200" s="235"/>
      <c r="JF200" s="232" t="s">
        <v>3320</v>
      </c>
      <c r="JG200" s="232" t="s">
        <v>3320</v>
      </c>
      <c r="JH200" s="232" t="s">
        <v>3320</v>
      </c>
      <c r="JI200" s="232" t="s">
        <v>3320</v>
      </c>
      <c r="JJ200" s="232" t="s">
        <v>3320</v>
      </c>
      <c r="JK200" s="233" t="s">
        <v>202</v>
      </c>
      <c r="JL200" s="235"/>
      <c r="JM200" s="235"/>
      <c r="JN200" s="235"/>
      <c r="JO200" s="232">
        <v>7</v>
      </c>
      <c r="JP200" s="232">
        <v>0</v>
      </c>
      <c r="JQ200" s="233"/>
      <c r="JR200" s="233"/>
      <c r="JS200" s="233"/>
      <c r="JT200" s="233"/>
      <c r="JU200" s="233"/>
      <c r="JV200" s="233"/>
      <c r="JW200" s="233"/>
      <c r="JX200" s="233"/>
      <c r="JY200" s="233"/>
      <c r="JZ200" s="233"/>
      <c r="KA200" s="233"/>
      <c r="KB200" s="233"/>
      <c r="KC200" s="233"/>
      <c r="KD200" s="233"/>
      <c r="KE200" s="233"/>
      <c r="KF200" s="233"/>
      <c r="KG200" s="233"/>
      <c r="KH200" s="233"/>
      <c r="KI200" s="233"/>
      <c r="KJ200" s="233"/>
      <c r="KK200" s="233"/>
      <c r="KL200" s="233"/>
      <c r="KM200" s="233"/>
      <c r="KN200" s="232" t="s">
        <v>3320</v>
      </c>
      <c r="KO200" s="232" t="s">
        <v>3320</v>
      </c>
      <c r="KP200" s="232" t="s">
        <v>3320</v>
      </c>
      <c r="KQ200" s="235"/>
      <c r="KR200" s="235"/>
      <c r="KS200" s="235"/>
      <c r="KT200" s="233"/>
      <c r="KU200" s="235"/>
      <c r="KV200" s="235"/>
      <c r="KW200" s="235"/>
      <c r="KX200" s="233"/>
      <c r="KY200" s="232">
        <v>150</v>
      </c>
      <c r="KZ200" s="236">
        <v>0</v>
      </c>
      <c r="LA200" s="235"/>
      <c r="LB200" s="232">
        <v>0</v>
      </c>
      <c r="LC200" s="233"/>
      <c r="LD200" s="235"/>
      <c r="LE200" s="235"/>
      <c r="LF200" s="235"/>
    </row>
    <row r="201" spans="1:318" ht="49.5" customHeight="1" thickBot="1">
      <c r="A201" s="231" t="s">
        <v>5638</v>
      </c>
      <c r="B201" s="232">
        <v>837</v>
      </c>
      <c r="C201" s="233" t="s">
        <v>9687</v>
      </c>
      <c r="D201" s="233" t="s">
        <v>9688</v>
      </c>
      <c r="E201" s="232">
        <v>837</v>
      </c>
      <c r="F201" s="235"/>
      <c r="G201" s="233" t="s">
        <v>7427</v>
      </c>
      <c r="H201" s="233" t="s">
        <v>7428</v>
      </c>
      <c r="I201" s="234">
        <v>4</v>
      </c>
      <c r="J201" s="235"/>
      <c r="K201" s="234" t="s">
        <v>202</v>
      </c>
      <c r="L201" s="235"/>
      <c r="M201" s="234">
        <v>4</v>
      </c>
      <c r="N201" s="235"/>
      <c r="O201" s="235"/>
      <c r="P201" s="235"/>
      <c r="Q201" s="235"/>
      <c r="R201" s="234" t="s">
        <v>202</v>
      </c>
      <c r="S201" s="235"/>
      <c r="T201" s="235"/>
      <c r="U201" s="235"/>
      <c r="V201" s="233" t="s">
        <v>9689</v>
      </c>
      <c r="W201" s="233" t="s">
        <v>5643</v>
      </c>
      <c r="X201" s="232">
        <v>1</v>
      </c>
      <c r="Y201" s="232">
        <v>30</v>
      </c>
      <c r="Z201" s="236">
        <v>0</v>
      </c>
      <c r="AA201" s="236">
        <v>0</v>
      </c>
      <c r="AB201" s="232">
        <v>1</v>
      </c>
      <c r="AC201" s="233" t="s">
        <v>7430</v>
      </c>
      <c r="AD201" s="233" t="s">
        <v>7431</v>
      </c>
      <c r="AE201" s="234" t="s">
        <v>5645</v>
      </c>
      <c r="AF201" s="233" t="s">
        <v>5693</v>
      </c>
      <c r="AG201" s="234" t="s">
        <v>5645</v>
      </c>
      <c r="AH201" s="233" t="s">
        <v>7430</v>
      </c>
      <c r="AI201" s="233" t="s">
        <v>7432</v>
      </c>
      <c r="AJ201" s="233" t="s">
        <v>9690</v>
      </c>
      <c r="AK201" s="233" t="s">
        <v>9691</v>
      </c>
      <c r="AL201" s="233" t="s">
        <v>7434</v>
      </c>
      <c r="AM201" s="233" t="s">
        <v>7435</v>
      </c>
      <c r="AN201" s="233" t="s">
        <v>3320</v>
      </c>
      <c r="AO201" s="233" t="s">
        <v>7436</v>
      </c>
      <c r="AP201" s="233" t="s">
        <v>7437</v>
      </c>
      <c r="AQ201" s="233" t="s">
        <v>7438</v>
      </c>
      <c r="AR201" s="233" t="s">
        <v>7439</v>
      </c>
      <c r="AS201" s="233" t="s">
        <v>7440</v>
      </c>
      <c r="AT201" s="233" t="s">
        <v>733</v>
      </c>
      <c r="AU201" s="233" t="s">
        <v>733</v>
      </c>
      <c r="AV201" s="233" t="s">
        <v>733</v>
      </c>
      <c r="AW201" s="233" t="s">
        <v>3320</v>
      </c>
      <c r="AX201" s="233" t="s">
        <v>7441</v>
      </c>
      <c r="AY201" s="233" t="s">
        <v>733</v>
      </c>
      <c r="AZ201" s="233" t="s">
        <v>7442</v>
      </c>
      <c r="BA201" s="233" t="s">
        <v>7443</v>
      </c>
      <c r="BB201" s="233" t="s">
        <v>7444</v>
      </c>
      <c r="BC201" s="233" t="s">
        <v>7445</v>
      </c>
      <c r="BD201" s="233" t="s">
        <v>7446</v>
      </c>
      <c r="BE201" s="233" t="s">
        <v>7447</v>
      </c>
      <c r="BF201" s="234" t="s">
        <v>1214</v>
      </c>
      <c r="BG201" s="233" t="s">
        <v>3320</v>
      </c>
      <c r="BH201" s="233" t="s">
        <v>5709</v>
      </c>
      <c r="BI201" s="233" t="s">
        <v>5710</v>
      </c>
      <c r="BJ201" s="233" t="s">
        <v>5710</v>
      </c>
      <c r="BK201" s="233" t="s">
        <v>4329</v>
      </c>
      <c r="BL201" s="234">
        <v>115</v>
      </c>
      <c r="BM201" s="233" t="s">
        <v>5665</v>
      </c>
      <c r="BN201" s="237">
        <v>46829</v>
      </c>
      <c r="BO201" s="232">
        <v>13</v>
      </c>
      <c r="BP201" s="232">
        <v>2028</v>
      </c>
      <c r="BQ201" s="232">
        <v>30</v>
      </c>
      <c r="BR201" s="234">
        <v>30</v>
      </c>
      <c r="BS201" s="233" t="s">
        <v>5863</v>
      </c>
      <c r="BT201" s="232">
        <v>14</v>
      </c>
      <c r="BU201" s="234">
        <v>71</v>
      </c>
      <c r="BV201" s="238">
        <v>0.27</v>
      </c>
      <c r="BW201" s="239" t="s">
        <v>910</v>
      </c>
      <c r="BX201" s="233" t="s">
        <v>733</v>
      </c>
      <c r="BY201" s="235"/>
      <c r="BZ201" s="232">
        <v>27</v>
      </c>
      <c r="CA201" s="233" t="s">
        <v>733</v>
      </c>
      <c r="CB201" s="232">
        <v>650</v>
      </c>
      <c r="CC201" s="233" t="s">
        <v>5800</v>
      </c>
      <c r="CD201" s="233" t="s">
        <v>5801</v>
      </c>
      <c r="CE201" s="233" t="s">
        <v>3320</v>
      </c>
      <c r="CF201" s="233" t="s">
        <v>733</v>
      </c>
      <c r="CG201" s="233" t="s">
        <v>733</v>
      </c>
      <c r="CH201" s="232">
        <v>2364</v>
      </c>
      <c r="CI201" s="232">
        <v>2221</v>
      </c>
      <c r="CJ201" s="233" t="s">
        <v>9692</v>
      </c>
      <c r="CK201" s="232">
        <v>365</v>
      </c>
      <c r="CL201" s="232">
        <v>0.89</v>
      </c>
      <c r="CM201" s="232">
        <v>100</v>
      </c>
      <c r="CN201" s="232">
        <v>20</v>
      </c>
      <c r="CO201" s="237">
        <v>46325</v>
      </c>
      <c r="CP201" s="232">
        <v>2026</v>
      </c>
      <c r="CQ201" s="232">
        <v>1.1299999999999999</v>
      </c>
      <c r="CR201" s="232">
        <v>9</v>
      </c>
      <c r="CS201" s="233" t="s">
        <v>9693</v>
      </c>
      <c r="CT201" s="232">
        <v>192000000</v>
      </c>
      <c r="CU201" s="233" t="s">
        <v>3320</v>
      </c>
      <c r="CV201" s="233" t="s">
        <v>3320</v>
      </c>
      <c r="CW201" s="233" t="s">
        <v>3320</v>
      </c>
      <c r="CX201" s="233" t="s">
        <v>3320</v>
      </c>
      <c r="CY201" s="233" t="s">
        <v>3320</v>
      </c>
      <c r="CZ201" s="233" t="s">
        <v>3320</v>
      </c>
      <c r="DA201" s="233" t="s">
        <v>3320</v>
      </c>
      <c r="DB201" s="233" t="s">
        <v>3320</v>
      </c>
      <c r="DC201" s="233" t="s">
        <v>3320</v>
      </c>
      <c r="DD201" s="233" t="s">
        <v>3320</v>
      </c>
      <c r="DE201" s="235"/>
      <c r="DF201" s="233" t="s">
        <v>3320</v>
      </c>
      <c r="DG201" s="233" t="s">
        <v>3320</v>
      </c>
      <c r="DH201" s="233" t="s">
        <v>3320</v>
      </c>
      <c r="DI201" s="233" t="s">
        <v>3320</v>
      </c>
      <c r="DJ201" s="233" t="s">
        <v>3320</v>
      </c>
      <c r="DK201" s="233" t="s">
        <v>3320</v>
      </c>
      <c r="DL201" s="235"/>
      <c r="DM201" s="233" t="s">
        <v>3320</v>
      </c>
      <c r="DN201" s="233" t="s">
        <v>3320</v>
      </c>
      <c r="DO201" s="233" t="s">
        <v>3320</v>
      </c>
      <c r="DP201" s="235"/>
      <c r="DQ201" s="233" t="s">
        <v>3320</v>
      </c>
      <c r="DR201" s="233" t="s">
        <v>3320</v>
      </c>
      <c r="DS201" s="233" t="s">
        <v>3320</v>
      </c>
      <c r="DT201" s="233" t="s">
        <v>3320</v>
      </c>
      <c r="DU201" s="233" t="s">
        <v>3320</v>
      </c>
      <c r="DV201" s="233" t="s">
        <v>3320</v>
      </c>
      <c r="DW201" s="233" t="s">
        <v>3320</v>
      </c>
      <c r="DX201" s="233" t="s">
        <v>3320</v>
      </c>
      <c r="DY201" s="233" t="s">
        <v>3320</v>
      </c>
      <c r="DZ201" s="233" t="s">
        <v>3320</v>
      </c>
      <c r="EA201" s="233" t="s">
        <v>3320</v>
      </c>
      <c r="EB201" s="233" t="s">
        <v>3320</v>
      </c>
      <c r="EC201" s="233" t="s">
        <v>3320</v>
      </c>
      <c r="ED201" s="233" t="s">
        <v>3320</v>
      </c>
      <c r="EE201" s="233" t="s">
        <v>3320</v>
      </c>
      <c r="EF201" s="233" t="s">
        <v>3320</v>
      </c>
      <c r="EG201" s="233" t="s">
        <v>3320</v>
      </c>
      <c r="EH201" s="233" t="s">
        <v>3320</v>
      </c>
      <c r="EI201" s="233" t="s">
        <v>3320</v>
      </c>
      <c r="EJ201" s="233" t="s">
        <v>3320</v>
      </c>
      <c r="EK201" s="233" t="s">
        <v>3320</v>
      </c>
      <c r="EL201" s="233" t="s">
        <v>3320</v>
      </c>
      <c r="EM201" s="233" t="s">
        <v>3320</v>
      </c>
      <c r="EN201" s="233" t="s">
        <v>3320</v>
      </c>
      <c r="EO201" s="233" t="s">
        <v>3320</v>
      </c>
      <c r="EP201" s="233" t="s">
        <v>3320</v>
      </c>
      <c r="EQ201" s="233" t="s">
        <v>3320</v>
      </c>
      <c r="ER201" s="233" t="s">
        <v>3320</v>
      </c>
      <c r="ES201" s="233" t="s">
        <v>3320</v>
      </c>
      <c r="ET201" s="233" t="s">
        <v>3320</v>
      </c>
      <c r="EU201" s="233" t="s">
        <v>3320</v>
      </c>
      <c r="EV201" s="233" t="s">
        <v>3320</v>
      </c>
      <c r="EW201" s="233" t="s">
        <v>3320</v>
      </c>
      <c r="EX201" s="233" t="s">
        <v>3320</v>
      </c>
      <c r="EY201" s="233" t="s">
        <v>3320</v>
      </c>
      <c r="EZ201" s="233" t="s">
        <v>3320</v>
      </c>
      <c r="FA201" s="233" t="s">
        <v>3320</v>
      </c>
      <c r="FB201" s="233" t="s">
        <v>3320</v>
      </c>
      <c r="FC201" s="233" t="s">
        <v>3320</v>
      </c>
      <c r="FD201" s="233" t="s">
        <v>3320</v>
      </c>
      <c r="FE201" s="233" t="s">
        <v>3320</v>
      </c>
      <c r="FF201" s="233" t="s">
        <v>3320</v>
      </c>
      <c r="FG201" s="233" t="s">
        <v>3320</v>
      </c>
      <c r="FH201" s="233" t="s">
        <v>3320</v>
      </c>
      <c r="FI201" s="233" t="s">
        <v>3320</v>
      </c>
      <c r="FJ201" s="233" t="s">
        <v>3320</v>
      </c>
      <c r="FK201" s="233" t="s">
        <v>3320</v>
      </c>
      <c r="FL201" s="233" t="s">
        <v>3320</v>
      </c>
      <c r="FM201" s="233" t="s">
        <v>3320</v>
      </c>
      <c r="FN201" s="240">
        <v>217000000</v>
      </c>
      <c r="FO201" s="232">
        <v>217</v>
      </c>
      <c r="FP201" s="233" t="s">
        <v>733</v>
      </c>
      <c r="FQ201" s="233" t="s">
        <v>733</v>
      </c>
      <c r="FR201" s="233" t="s">
        <v>733</v>
      </c>
      <c r="FS201" s="233" t="s">
        <v>733</v>
      </c>
      <c r="FT201" s="233" t="s">
        <v>3838</v>
      </c>
      <c r="FU201" s="233" t="s">
        <v>9694</v>
      </c>
      <c r="FV201" s="233" t="s">
        <v>9695</v>
      </c>
      <c r="FW201" s="241" t="s">
        <v>4329</v>
      </c>
      <c r="FX201" s="242">
        <v>115</v>
      </c>
      <c r="FY201" s="233" t="s">
        <v>9696</v>
      </c>
      <c r="FZ201" s="240">
        <v>245000000</v>
      </c>
      <c r="GA201" s="240">
        <v>113200</v>
      </c>
      <c r="GB201" s="232">
        <v>799</v>
      </c>
      <c r="GC201" s="232">
        <v>643</v>
      </c>
      <c r="GD201" s="233" t="s">
        <v>7441</v>
      </c>
      <c r="GE201" s="233" t="s">
        <v>733</v>
      </c>
      <c r="GF201" s="233" t="s">
        <v>733</v>
      </c>
      <c r="GG201" s="233" t="s">
        <v>9697</v>
      </c>
      <c r="GH201" s="233" t="s">
        <v>733</v>
      </c>
      <c r="GI201" s="233" t="s">
        <v>733</v>
      </c>
      <c r="GJ201" s="233" t="s">
        <v>1214</v>
      </c>
      <c r="GK201" s="233" t="s">
        <v>733</v>
      </c>
      <c r="GL201" s="233" t="s">
        <v>733</v>
      </c>
      <c r="GM201" s="243" t="s">
        <v>5676</v>
      </c>
      <c r="GN201" s="233" t="s">
        <v>3320</v>
      </c>
      <c r="GO201" s="233" t="s">
        <v>733</v>
      </c>
      <c r="GP201" s="233" t="s">
        <v>5721</v>
      </c>
      <c r="GQ201" s="233" t="s">
        <v>1214</v>
      </c>
      <c r="GR201" s="233" t="s">
        <v>1214</v>
      </c>
      <c r="GS201" s="233" t="s">
        <v>3320</v>
      </c>
      <c r="GT201" s="233" t="s">
        <v>3320</v>
      </c>
      <c r="GU201" s="232">
        <v>0</v>
      </c>
      <c r="GV201" s="233" t="s">
        <v>1214</v>
      </c>
      <c r="GW201" s="233" t="s">
        <v>1214</v>
      </c>
      <c r="GX201" s="233" t="s">
        <v>3320</v>
      </c>
      <c r="GY201" s="233" t="s">
        <v>1214</v>
      </c>
      <c r="GZ201" s="233" t="s">
        <v>3320</v>
      </c>
      <c r="HA201" s="233" t="s">
        <v>3320</v>
      </c>
      <c r="HB201" s="233" t="s">
        <v>3320</v>
      </c>
      <c r="HC201" s="233" t="s">
        <v>3320</v>
      </c>
      <c r="HD201" s="233" t="s">
        <v>3320</v>
      </c>
      <c r="HE201" s="233" t="s">
        <v>3320</v>
      </c>
      <c r="HF201" s="233" t="s">
        <v>1214</v>
      </c>
      <c r="HG201" s="233" t="s">
        <v>1214</v>
      </c>
      <c r="HH201" s="244">
        <v>46079.579895833333</v>
      </c>
      <c r="HI201" s="244">
        <v>46079.90587962963</v>
      </c>
      <c r="HJ201" s="233" t="s">
        <v>5685</v>
      </c>
      <c r="HK201" s="233" t="s">
        <v>3320</v>
      </c>
      <c r="HL201" s="233" t="s">
        <v>3320</v>
      </c>
      <c r="HM201" s="233" t="s">
        <v>3320</v>
      </c>
      <c r="HN201" s="233" t="s">
        <v>3320</v>
      </c>
      <c r="HO201" s="233" t="s">
        <v>3320</v>
      </c>
      <c r="HP201" s="233" t="s">
        <v>3320</v>
      </c>
      <c r="HQ201" s="233" t="s">
        <v>3320</v>
      </c>
      <c r="HR201" s="233" t="s">
        <v>3320</v>
      </c>
      <c r="HS201" s="233" t="s">
        <v>3320</v>
      </c>
      <c r="HT201" s="233" t="s">
        <v>3320</v>
      </c>
      <c r="HU201" s="233" t="s">
        <v>3320</v>
      </c>
      <c r="HV201" s="233" t="s">
        <v>3320</v>
      </c>
      <c r="HW201" s="233" t="s">
        <v>3320</v>
      </c>
      <c r="HX201" s="233" t="s">
        <v>3320</v>
      </c>
      <c r="HY201" s="233" t="s">
        <v>3320</v>
      </c>
      <c r="HZ201" s="233" t="s">
        <v>3320</v>
      </c>
      <c r="IA201" s="233" t="s">
        <v>3320</v>
      </c>
      <c r="IB201" s="233" t="s">
        <v>3320</v>
      </c>
      <c r="IC201" s="233" t="s">
        <v>3320</v>
      </c>
      <c r="ID201" s="233" t="s">
        <v>3320</v>
      </c>
      <c r="IE201" s="233" t="s">
        <v>3320</v>
      </c>
      <c r="IF201" s="233" t="s">
        <v>3320</v>
      </c>
      <c r="IG201" s="233" t="s">
        <v>3320</v>
      </c>
      <c r="IH201" s="233" t="s">
        <v>3320</v>
      </c>
      <c r="II201" s="233" t="s">
        <v>3320</v>
      </c>
      <c r="IJ201" s="233" t="s">
        <v>3320</v>
      </c>
      <c r="IK201" s="233" t="s">
        <v>3320</v>
      </c>
      <c r="IL201" s="233" t="s">
        <v>3320</v>
      </c>
      <c r="IM201" s="233" t="s">
        <v>3320</v>
      </c>
      <c r="IN201" s="233" t="s">
        <v>3320</v>
      </c>
      <c r="IO201" s="233" t="s">
        <v>3320</v>
      </c>
      <c r="IP201" s="233" t="s">
        <v>3320</v>
      </c>
      <c r="IQ201" s="233" t="s">
        <v>3320</v>
      </c>
      <c r="IR201" s="233" t="s">
        <v>3320</v>
      </c>
      <c r="IS201" s="233" t="s">
        <v>3320</v>
      </c>
      <c r="IT201" s="233" t="s">
        <v>3320</v>
      </c>
      <c r="IU201" s="233" t="s">
        <v>3320</v>
      </c>
      <c r="IV201" s="233" t="s">
        <v>3320</v>
      </c>
      <c r="IW201" s="233" t="s">
        <v>5774</v>
      </c>
      <c r="IX201" s="234" t="s">
        <v>5774</v>
      </c>
      <c r="IY201" s="234" t="s">
        <v>5774</v>
      </c>
      <c r="IZ201" s="233" t="s">
        <v>5774</v>
      </c>
      <c r="JA201" s="235"/>
      <c r="JB201" s="233"/>
      <c r="JC201" s="233"/>
      <c r="JD201" s="233"/>
      <c r="JE201" s="235"/>
      <c r="JF201" s="232" t="s">
        <v>3320</v>
      </c>
      <c r="JG201" s="232" t="s">
        <v>3320</v>
      </c>
      <c r="JH201" s="232" t="s">
        <v>3320</v>
      </c>
      <c r="JI201" s="232" t="s">
        <v>3320</v>
      </c>
      <c r="JJ201" s="232" t="s">
        <v>3320</v>
      </c>
      <c r="JK201" s="233" t="s">
        <v>202</v>
      </c>
      <c r="JL201" s="235"/>
      <c r="JM201" s="235"/>
      <c r="JN201" s="235"/>
      <c r="JO201" s="232">
        <v>7</v>
      </c>
      <c r="JP201" s="232">
        <v>0</v>
      </c>
      <c r="JQ201" s="233"/>
      <c r="JR201" s="233"/>
      <c r="JS201" s="233"/>
      <c r="JT201" s="233"/>
      <c r="JU201" s="233"/>
      <c r="JV201" s="233"/>
      <c r="JW201" s="233"/>
      <c r="JX201" s="233"/>
      <c r="JY201" s="233"/>
      <c r="JZ201" s="233"/>
      <c r="KA201" s="233"/>
      <c r="KB201" s="233"/>
      <c r="KC201" s="233"/>
      <c r="KD201" s="233"/>
      <c r="KE201" s="233"/>
      <c r="KF201" s="233"/>
      <c r="KG201" s="233"/>
      <c r="KH201" s="233"/>
      <c r="KI201" s="233"/>
      <c r="KJ201" s="233"/>
      <c r="KK201" s="233"/>
      <c r="KL201" s="233"/>
      <c r="KM201" s="233"/>
      <c r="KN201" s="232" t="s">
        <v>3320</v>
      </c>
      <c r="KO201" s="232" t="s">
        <v>3320</v>
      </c>
      <c r="KP201" s="232" t="s">
        <v>3320</v>
      </c>
      <c r="KQ201" s="235"/>
      <c r="KR201" s="235"/>
      <c r="KS201" s="235"/>
      <c r="KT201" s="233"/>
      <c r="KU201" s="235"/>
      <c r="KV201" s="235"/>
      <c r="KW201" s="235"/>
      <c r="KX201" s="233"/>
      <c r="KY201" s="232">
        <v>30</v>
      </c>
      <c r="KZ201" s="236">
        <v>0</v>
      </c>
      <c r="LA201" s="235"/>
      <c r="LB201" s="232">
        <v>0</v>
      </c>
      <c r="LC201" s="233"/>
      <c r="LD201" s="235"/>
      <c r="LE201" s="235"/>
      <c r="LF201" s="235"/>
    </row>
    <row r="202" spans="1:318" ht="49.5" customHeight="1" thickBot="1">
      <c r="A202" s="231" t="s">
        <v>5638</v>
      </c>
      <c r="B202" s="232">
        <v>826</v>
      </c>
      <c r="C202" s="233" t="s">
        <v>9698</v>
      </c>
      <c r="D202" s="233" t="s">
        <v>9699</v>
      </c>
      <c r="E202" s="232">
        <v>826</v>
      </c>
      <c r="F202" s="235"/>
      <c r="G202" s="233" t="s">
        <v>9700</v>
      </c>
      <c r="H202" s="233" t="s">
        <v>9701</v>
      </c>
      <c r="I202" s="234">
        <v>4</v>
      </c>
      <c r="J202" s="235"/>
      <c r="K202" s="234" t="s">
        <v>202</v>
      </c>
      <c r="L202" s="235"/>
      <c r="M202" s="234">
        <v>4</v>
      </c>
      <c r="N202" s="235"/>
      <c r="O202" s="235"/>
      <c r="P202" s="235"/>
      <c r="Q202" s="235"/>
      <c r="R202" s="234" t="s">
        <v>202</v>
      </c>
      <c r="S202" s="235"/>
      <c r="T202" s="235"/>
      <c r="U202" s="235"/>
      <c r="V202" s="233" t="s">
        <v>9702</v>
      </c>
      <c r="W202" s="233" t="s">
        <v>5643</v>
      </c>
      <c r="X202" s="232">
        <v>1</v>
      </c>
      <c r="Y202" s="232">
        <v>100</v>
      </c>
      <c r="Z202" s="236">
        <v>0</v>
      </c>
      <c r="AA202" s="236">
        <v>0</v>
      </c>
      <c r="AB202" s="232">
        <v>1</v>
      </c>
      <c r="AC202" s="233" t="s">
        <v>9703</v>
      </c>
      <c r="AD202" s="233" t="s">
        <v>9704</v>
      </c>
      <c r="AE202" s="234" t="s">
        <v>5645</v>
      </c>
      <c r="AF202" s="233" t="s">
        <v>5646</v>
      </c>
      <c r="AG202" s="234" t="s">
        <v>5645</v>
      </c>
      <c r="AH202" s="233" t="s">
        <v>9703</v>
      </c>
      <c r="AI202" s="233" t="s">
        <v>5698</v>
      </c>
      <c r="AJ202" s="233" t="s">
        <v>5698</v>
      </c>
      <c r="AK202" s="233" t="s">
        <v>5698</v>
      </c>
      <c r="AL202" s="233" t="s">
        <v>9705</v>
      </c>
      <c r="AM202" s="233" t="s">
        <v>9706</v>
      </c>
      <c r="AN202" s="233" t="s">
        <v>9701</v>
      </c>
      <c r="AO202" s="233" t="s">
        <v>9707</v>
      </c>
      <c r="AP202" s="233" t="s">
        <v>9708</v>
      </c>
      <c r="AQ202" s="233" t="s">
        <v>9709</v>
      </c>
      <c r="AR202" s="233" t="s">
        <v>9710</v>
      </c>
      <c r="AS202" s="233" t="s">
        <v>9711</v>
      </c>
      <c r="AT202" s="233" t="s">
        <v>733</v>
      </c>
      <c r="AU202" s="233" t="s">
        <v>733</v>
      </c>
      <c r="AV202" s="233" t="s">
        <v>733</v>
      </c>
      <c r="AW202" s="233" t="s">
        <v>3320</v>
      </c>
      <c r="AX202" s="233" t="s">
        <v>9712</v>
      </c>
      <c r="AY202" s="233" t="s">
        <v>733</v>
      </c>
      <c r="AZ202" s="233" t="s">
        <v>9713</v>
      </c>
      <c r="BA202" s="233" t="s">
        <v>9714</v>
      </c>
      <c r="BB202" s="233" t="s">
        <v>9715</v>
      </c>
      <c r="BC202" s="233" t="s">
        <v>9716</v>
      </c>
      <c r="BD202" s="233" t="s">
        <v>9717</v>
      </c>
      <c r="BE202" s="233" t="s">
        <v>9718</v>
      </c>
      <c r="BF202" s="234" t="s">
        <v>1214</v>
      </c>
      <c r="BG202" s="233" t="s">
        <v>3320</v>
      </c>
      <c r="BH202" s="233" t="s">
        <v>5955</v>
      </c>
      <c r="BI202" s="233" t="s">
        <v>5955</v>
      </c>
      <c r="BJ202" s="233" t="s">
        <v>3596</v>
      </c>
      <c r="BK202" s="233" t="s">
        <v>9719</v>
      </c>
      <c r="BL202" s="234">
        <v>230</v>
      </c>
      <c r="BM202" s="233" t="s">
        <v>5712</v>
      </c>
      <c r="BN202" s="237">
        <v>47057</v>
      </c>
      <c r="BO202" s="232">
        <v>18</v>
      </c>
      <c r="BP202" s="232">
        <v>2028</v>
      </c>
      <c r="BQ202" s="232">
        <v>100</v>
      </c>
      <c r="BR202" s="234">
        <v>100</v>
      </c>
      <c r="BS202" s="233" t="s">
        <v>5666</v>
      </c>
      <c r="BT202" s="232">
        <v>27</v>
      </c>
      <c r="BU202" s="234">
        <v>280</v>
      </c>
      <c r="BV202" s="238">
        <v>0.32</v>
      </c>
      <c r="BW202" s="239" t="s">
        <v>910</v>
      </c>
      <c r="BX202" s="233" t="s">
        <v>733</v>
      </c>
      <c r="BY202" s="235"/>
      <c r="BZ202" s="232">
        <v>31.96</v>
      </c>
      <c r="CA202" s="233" t="s">
        <v>1214</v>
      </c>
      <c r="CB202" s="232">
        <v>131.28</v>
      </c>
      <c r="CC202" s="233" t="s">
        <v>5667</v>
      </c>
      <c r="CD202" s="233" t="s">
        <v>5801</v>
      </c>
      <c r="CE202" s="233" t="s">
        <v>3320</v>
      </c>
      <c r="CF202" s="233" t="s">
        <v>733</v>
      </c>
      <c r="CG202" s="233" t="s">
        <v>733</v>
      </c>
      <c r="CH202" s="232">
        <v>2306.5</v>
      </c>
      <c r="CI202" s="232">
        <v>2233</v>
      </c>
      <c r="CJ202" s="233" t="s">
        <v>9720</v>
      </c>
      <c r="CK202" s="232">
        <v>365</v>
      </c>
      <c r="CL202" s="232">
        <v>80</v>
      </c>
      <c r="CM202" s="232">
        <v>54</v>
      </c>
      <c r="CN202" s="232">
        <v>35</v>
      </c>
      <c r="CO202" s="237">
        <v>46445</v>
      </c>
      <c r="CP202" s="232">
        <v>2027</v>
      </c>
      <c r="CQ202" s="232">
        <v>0.5</v>
      </c>
      <c r="CR202" s="232">
        <v>8</v>
      </c>
      <c r="CS202" s="233" t="s">
        <v>9721</v>
      </c>
      <c r="CT202" s="232">
        <v>112000000</v>
      </c>
      <c r="CU202" s="233" t="s">
        <v>3320</v>
      </c>
      <c r="CV202" s="233" t="s">
        <v>3320</v>
      </c>
      <c r="CW202" s="233" t="s">
        <v>3320</v>
      </c>
      <c r="CX202" s="233" t="s">
        <v>3320</v>
      </c>
      <c r="CY202" s="233" t="s">
        <v>3320</v>
      </c>
      <c r="CZ202" s="233" t="s">
        <v>3320</v>
      </c>
      <c r="DA202" s="233" t="s">
        <v>3320</v>
      </c>
      <c r="DB202" s="233" t="s">
        <v>3320</v>
      </c>
      <c r="DC202" s="233" t="s">
        <v>3320</v>
      </c>
      <c r="DD202" s="233" t="s">
        <v>3320</v>
      </c>
      <c r="DE202" s="235"/>
      <c r="DF202" s="233" t="s">
        <v>3320</v>
      </c>
      <c r="DG202" s="233" t="s">
        <v>3320</v>
      </c>
      <c r="DH202" s="233" t="s">
        <v>3320</v>
      </c>
      <c r="DI202" s="233" t="s">
        <v>3320</v>
      </c>
      <c r="DJ202" s="233" t="s">
        <v>3320</v>
      </c>
      <c r="DK202" s="233" t="s">
        <v>3320</v>
      </c>
      <c r="DL202" s="235"/>
      <c r="DM202" s="233" t="s">
        <v>3320</v>
      </c>
      <c r="DN202" s="233" t="s">
        <v>3320</v>
      </c>
      <c r="DO202" s="233" t="s">
        <v>3320</v>
      </c>
      <c r="DP202" s="235"/>
      <c r="DQ202" s="233" t="s">
        <v>3320</v>
      </c>
      <c r="DR202" s="233" t="s">
        <v>3320</v>
      </c>
      <c r="DS202" s="233" t="s">
        <v>3320</v>
      </c>
      <c r="DT202" s="233" t="s">
        <v>3320</v>
      </c>
      <c r="DU202" s="233" t="s">
        <v>3320</v>
      </c>
      <c r="DV202" s="233" t="s">
        <v>3320</v>
      </c>
      <c r="DW202" s="233" t="s">
        <v>3320</v>
      </c>
      <c r="DX202" s="233" t="s">
        <v>3320</v>
      </c>
      <c r="DY202" s="233" t="s">
        <v>3320</v>
      </c>
      <c r="DZ202" s="233" t="s">
        <v>3320</v>
      </c>
      <c r="EA202" s="233" t="s">
        <v>3320</v>
      </c>
      <c r="EB202" s="233" t="s">
        <v>3320</v>
      </c>
      <c r="EC202" s="233" t="s">
        <v>3320</v>
      </c>
      <c r="ED202" s="233" t="s">
        <v>3320</v>
      </c>
      <c r="EE202" s="233" t="s">
        <v>3320</v>
      </c>
      <c r="EF202" s="233" t="s">
        <v>3320</v>
      </c>
      <c r="EG202" s="233" t="s">
        <v>3320</v>
      </c>
      <c r="EH202" s="233" t="s">
        <v>3320</v>
      </c>
      <c r="EI202" s="233" t="s">
        <v>3320</v>
      </c>
      <c r="EJ202" s="233" t="s">
        <v>3320</v>
      </c>
      <c r="EK202" s="233" t="s">
        <v>3320</v>
      </c>
      <c r="EL202" s="233" t="s">
        <v>3320</v>
      </c>
      <c r="EM202" s="233" t="s">
        <v>3320</v>
      </c>
      <c r="EN202" s="233" t="s">
        <v>3320</v>
      </c>
      <c r="EO202" s="233" t="s">
        <v>3320</v>
      </c>
      <c r="EP202" s="233" t="s">
        <v>3320</v>
      </c>
      <c r="EQ202" s="233" t="s">
        <v>3320</v>
      </c>
      <c r="ER202" s="233" t="s">
        <v>3320</v>
      </c>
      <c r="ES202" s="233" t="s">
        <v>3320</v>
      </c>
      <c r="ET202" s="233" t="s">
        <v>3320</v>
      </c>
      <c r="EU202" s="233" t="s">
        <v>3320</v>
      </c>
      <c r="EV202" s="233" t="s">
        <v>3320</v>
      </c>
      <c r="EW202" s="233" t="s">
        <v>3320</v>
      </c>
      <c r="EX202" s="233" t="s">
        <v>3320</v>
      </c>
      <c r="EY202" s="233" t="s">
        <v>3320</v>
      </c>
      <c r="EZ202" s="233" t="s">
        <v>3320</v>
      </c>
      <c r="FA202" s="233" t="s">
        <v>3320</v>
      </c>
      <c r="FB202" s="233" t="s">
        <v>3320</v>
      </c>
      <c r="FC202" s="233" t="s">
        <v>3320</v>
      </c>
      <c r="FD202" s="233" t="s">
        <v>3320</v>
      </c>
      <c r="FE202" s="233" t="s">
        <v>3320</v>
      </c>
      <c r="FF202" s="233" t="s">
        <v>3320</v>
      </c>
      <c r="FG202" s="233" t="s">
        <v>3320</v>
      </c>
      <c r="FH202" s="233" t="s">
        <v>3320</v>
      </c>
      <c r="FI202" s="233" t="s">
        <v>3320</v>
      </c>
      <c r="FJ202" s="233" t="s">
        <v>3320</v>
      </c>
      <c r="FK202" s="233" t="s">
        <v>3320</v>
      </c>
      <c r="FL202" s="233" t="s">
        <v>3320</v>
      </c>
      <c r="FM202" s="233" t="s">
        <v>3320</v>
      </c>
      <c r="FN202" s="240">
        <v>148094141</v>
      </c>
      <c r="FO202" s="232">
        <v>148</v>
      </c>
      <c r="FP202" s="233" t="s">
        <v>733</v>
      </c>
      <c r="FQ202" s="233" t="s">
        <v>733</v>
      </c>
      <c r="FR202" s="233" t="s">
        <v>733</v>
      </c>
      <c r="FS202" s="233" t="s">
        <v>733</v>
      </c>
      <c r="FT202" s="233" t="s">
        <v>630</v>
      </c>
      <c r="FU202" s="233" t="s">
        <v>9722</v>
      </c>
      <c r="FV202" s="233" t="s">
        <v>9723</v>
      </c>
      <c r="FW202" s="241" t="s">
        <v>9719</v>
      </c>
      <c r="FX202" s="242">
        <v>230</v>
      </c>
      <c r="FY202" s="233" t="s">
        <v>9724</v>
      </c>
      <c r="FZ202" s="240">
        <v>148094141</v>
      </c>
      <c r="GA202" s="240">
        <v>37800000</v>
      </c>
      <c r="GB202" s="232">
        <v>49</v>
      </c>
      <c r="GC202" s="232">
        <v>2</v>
      </c>
      <c r="GD202" s="233" t="s">
        <v>5774</v>
      </c>
      <c r="GE202" s="233" t="s">
        <v>733</v>
      </c>
      <c r="GF202" s="233" t="s">
        <v>733</v>
      </c>
      <c r="GG202" s="233" t="s">
        <v>9725</v>
      </c>
      <c r="GH202" s="233" t="s">
        <v>733</v>
      </c>
      <c r="GI202" s="233" t="s">
        <v>1214</v>
      </c>
      <c r="GJ202" s="233" t="s">
        <v>733</v>
      </c>
      <c r="GK202" s="233" t="s">
        <v>733</v>
      </c>
      <c r="GL202" s="233" t="s">
        <v>1214</v>
      </c>
      <c r="GM202" s="243" t="s">
        <v>5676</v>
      </c>
      <c r="GN202" s="233" t="s">
        <v>3320</v>
      </c>
      <c r="GO202" s="233" t="s">
        <v>733</v>
      </c>
      <c r="GP202" s="233" t="s">
        <v>5721</v>
      </c>
      <c r="GQ202" s="233" t="s">
        <v>733</v>
      </c>
      <c r="GR202" s="233" t="s">
        <v>5679</v>
      </c>
      <c r="GS202" s="233" t="s">
        <v>3320</v>
      </c>
      <c r="GT202" s="233" t="s">
        <v>3320</v>
      </c>
      <c r="GU202" s="232">
        <v>10</v>
      </c>
      <c r="GV202" s="233" t="s">
        <v>733</v>
      </c>
      <c r="GW202" s="233" t="s">
        <v>5679</v>
      </c>
      <c r="GX202" s="233" t="s">
        <v>9726</v>
      </c>
      <c r="GY202" s="233" t="s">
        <v>1214</v>
      </c>
      <c r="GZ202" s="233" t="s">
        <v>3320</v>
      </c>
      <c r="HA202" s="233" t="s">
        <v>3320</v>
      </c>
      <c r="HB202" s="233" t="s">
        <v>3320</v>
      </c>
      <c r="HC202" s="233" t="s">
        <v>3320</v>
      </c>
      <c r="HD202" s="233" t="s">
        <v>3320</v>
      </c>
      <c r="HE202" s="233" t="s">
        <v>3320</v>
      </c>
      <c r="HF202" s="233" t="s">
        <v>1214</v>
      </c>
      <c r="HG202" s="233" t="s">
        <v>1214</v>
      </c>
      <c r="HH202" s="244">
        <v>46079.568425925929</v>
      </c>
      <c r="HI202" s="244">
        <v>46079.835636574076</v>
      </c>
      <c r="HJ202" s="233" t="s">
        <v>5685</v>
      </c>
      <c r="HK202" s="233" t="s">
        <v>3320</v>
      </c>
      <c r="HL202" s="233" t="s">
        <v>3320</v>
      </c>
      <c r="HM202" s="233" t="s">
        <v>3320</v>
      </c>
      <c r="HN202" s="233" t="s">
        <v>3320</v>
      </c>
      <c r="HO202" s="233" t="s">
        <v>3320</v>
      </c>
      <c r="HP202" s="233" t="s">
        <v>3320</v>
      </c>
      <c r="HQ202" s="233" t="s">
        <v>3320</v>
      </c>
      <c r="HR202" s="233" t="s">
        <v>3320</v>
      </c>
      <c r="HS202" s="233" t="s">
        <v>3320</v>
      </c>
      <c r="HT202" s="233" t="s">
        <v>3320</v>
      </c>
      <c r="HU202" s="233" t="s">
        <v>3320</v>
      </c>
      <c r="HV202" s="233" t="s">
        <v>3320</v>
      </c>
      <c r="HW202" s="233" t="s">
        <v>3320</v>
      </c>
      <c r="HX202" s="233" t="s">
        <v>3320</v>
      </c>
      <c r="HY202" s="233" t="s">
        <v>3320</v>
      </c>
      <c r="HZ202" s="233" t="s">
        <v>3320</v>
      </c>
      <c r="IA202" s="233" t="s">
        <v>3320</v>
      </c>
      <c r="IB202" s="233" t="s">
        <v>3320</v>
      </c>
      <c r="IC202" s="233" t="s">
        <v>3320</v>
      </c>
      <c r="ID202" s="233" t="s">
        <v>3320</v>
      </c>
      <c r="IE202" s="233" t="s">
        <v>3320</v>
      </c>
      <c r="IF202" s="233" t="s">
        <v>3320</v>
      </c>
      <c r="IG202" s="233" t="s">
        <v>3320</v>
      </c>
      <c r="IH202" s="233" t="s">
        <v>3320</v>
      </c>
      <c r="II202" s="233" t="s">
        <v>3320</v>
      </c>
      <c r="IJ202" s="233" t="s">
        <v>3320</v>
      </c>
      <c r="IK202" s="233" t="s">
        <v>3320</v>
      </c>
      <c r="IL202" s="233" t="s">
        <v>3320</v>
      </c>
      <c r="IM202" s="233" t="s">
        <v>3320</v>
      </c>
      <c r="IN202" s="233" t="s">
        <v>3320</v>
      </c>
      <c r="IO202" s="233" t="s">
        <v>3320</v>
      </c>
      <c r="IP202" s="233" t="s">
        <v>3320</v>
      </c>
      <c r="IQ202" s="233" t="s">
        <v>3320</v>
      </c>
      <c r="IR202" s="233" t="s">
        <v>3320</v>
      </c>
      <c r="IS202" s="233" t="s">
        <v>3320</v>
      </c>
      <c r="IT202" s="233" t="s">
        <v>3320</v>
      </c>
      <c r="IU202" s="233" t="s">
        <v>3320</v>
      </c>
      <c r="IV202" s="233" t="s">
        <v>3320</v>
      </c>
      <c r="IW202" s="249" t="s">
        <v>5965</v>
      </c>
      <c r="IX202" s="250" t="s">
        <v>3320</v>
      </c>
      <c r="IY202" s="250" t="s">
        <v>5966</v>
      </c>
      <c r="IZ202" s="249" t="s">
        <v>5967</v>
      </c>
      <c r="JA202" s="235"/>
      <c r="JB202" s="233"/>
      <c r="JC202" s="233"/>
      <c r="JD202" s="233"/>
      <c r="JE202" s="235"/>
      <c r="JF202" s="232" t="s">
        <v>3320</v>
      </c>
      <c r="JG202" s="232" t="s">
        <v>3320</v>
      </c>
      <c r="JH202" s="232" t="s">
        <v>3320</v>
      </c>
      <c r="JI202" s="232" t="s">
        <v>3320</v>
      </c>
      <c r="JJ202" s="232" t="s">
        <v>3320</v>
      </c>
      <c r="JK202" s="233" t="s">
        <v>202</v>
      </c>
      <c r="JL202" s="235"/>
      <c r="JM202" s="235"/>
      <c r="JN202" s="235"/>
      <c r="JO202" s="232">
        <v>6</v>
      </c>
      <c r="JP202" s="232">
        <v>0</v>
      </c>
      <c r="JQ202" s="233"/>
      <c r="JR202" s="233"/>
      <c r="JS202" s="233"/>
      <c r="JT202" s="233"/>
      <c r="JU202" s="233"/>
      <c r="JV202" s="233"/>
      <c r="JW202" s="233"/>
      <c r="JX202" s="233"/>
      <c r="JY202" s="233"/>
      <c r="JZ202" s="233"/>
      <c r="KA202" s="233"/>
      <c r="KB202" s="233"/>
      <c r="KC202" s="233"/>
      <c r="KD202" s="233"/>
      <c r="KE202" s="233"/>
      <c r="KF202" s="233"/>
      <c r="KG202" s="233"/>
      <c r="KH202" s="233"/>
      <c r="KI202" s="233"/>
      <c r="KJ202" s="233"/>
      <c r="KK202" s="233"/>
      <c r="KL202" s="233"/>
      <c r="KM202" s="233"/>
      <c r="KN202" s="232" t="s">
        <v>3320</v>
      </c>
      <c r="KO202" s="232" t="s">
        <v>3320</v>
      </c>
      <c r="KP202" s="232" t="s">
        <v>3320</v>
      </c>
      <c r="KQ202" s="235"/>
      <c r="KR202" s="235"/>
      <c r="KS202" s="235"/>
      <c r="KT202" s="233"/>
      <c r="KU202" s="235"/>
      <c r="KV202" s="235"/>
      <c r="KW202" s="235"/>
      <c r="KX202" s="233"/>
      <c r="KY202" s="232">
        <v>100</v>
      </c>
      <c r="KZ202" s="236">
        <v>0</v>
      </c>
      <c r="LA202" s="235"/>
      <c r="LB202" s="232">
        <v>0</v>
      </c>
      <c r="LC202" s="233"/>
      <c r="LD202" s="235"/>
      <c r="LE202" s="235"/>
      <c r="LF202" s="235"/>
    </row>
    <row r="203" spans="1:318" ht="49.5" customHeight="1" thickBot="1">
      <c r="A203" s="231" t="s">
        <v>5638</v>
      </c>
      <c r="B203" s="232">
        <v>876</v>
      </c>
      <c r="C203" s="233" t="s">
        <v>9727</v>
      </c>
      <c r="D203" s="233" t="s">
        <v>9728</v>
      </c>
      <c r="E203" s="232">
        <v>876</v>
      </c>
      <c r="F203" s="235"/>
      <c r="G203" s="233" t="s">
        <v>1343</v>
      </c>
      <c r="H203" s="233" t="s">
        <v>6775</v>
      </c>
      <c r="I203" s="234">
        <v>4</v>
      </c>
      <c r="J203" s="235"/>
      <c r="K203" s="234" t="s">
        <v>202</v>
      </c>
      <c r="L203" s="235"/>
      <c r="M203" s="234">
        <v>4</v>
      </c>
      <c r="N203" s="235"/>
      <c r="O203" s="235"/>
      <c r="P203" s="235"/>
      <c r="Q203" s="235"/>
      <c r="R203" s="234" t="s">
        <v>202</v>
      </c>
      <c r="S203" s="235"/>
      <c r="T203" s="235"/>
      <c r="U203" s="235"/>
      <c r="V203" s="233" t="s">
        <v>9729</v>
      </c>
      <c r="W203" s="233" t="s">
        <v>5643</v>
      </c>
      <c r="X203" s="232">
        <v>1</v>
      </c>
      <c r="Y203" s="232">
        <v>30</v>
      </c>
      <c r="Z203" s="236">
        <v>0</v>
      </c>
      <c r="AA203" s="236">
        <v>0</v>
      </c>
      <c r="AB203" s="232">
        <v>1</v>
      </c>
      <c r="AC203" s="233" t="s">
        <v>6416</v>
      </c>
      <c r="AD203" s="233" t="s">
        <v>3434</v>
      </c>
      <c r="AE203" s="234" t="s">
        <v>5645</v>
      </c>
      <c r="AF203" s="233" t="s">
        <v>5646</v>
      </c>
      <c r="AG203" s="234" t="s">
        <v>5645</v>
      </c>
      <c r="AH203" s="233" t="s">
        <v>6416</v>
      </c>
      <c r="AI203" s="233" t="s">
        <v>5698</v>
      </c>
      <c r="AJ203" s="233" t="s">
        <v>5698</v>
      </c>
      <c r="AK203" s="233" t="s">
        <v>5698</v>
      </c>
      <c r="AL203" s="233" t="s">
        <v>6778</v>
      </c>
      <c r="AM203" s="233" t="s">
        <v>6779</v>
      </c>
      <c r="AN203" s="233" t="s">
        <v>3320</v>
      </c>
      <c r="AO203" s="233" t="s">
        <v>6780</v>
      </c>
      <c r="AP203" s="233" t="s">
        <v>5698</v>
      </c>
      <c r="AQ203" s="233" t="s">
        <v>6781</v>
      </c>
      <c r="AR203" s="233" t="s">
        <v>6782</v>
      </c>
      <c r="AS203" s="233" t="s">
        <v>6425</v>
      </c>
      <c r="AT203" s="233" t="s">
        <v>733</v>
      </c>
      <c r="AU203" s="233" t="s">
        <v>733</v>
      </c>
      <c r="AV203" s="233" t="s">
        <v>733</v>
      </c>
      <c r="AW203" s="233" t="s">
        <v>3320</v>
      </c>
      <c r="AX203" s="233" t="s">
        <v>6783</v>
      </c>
      <c r="AY203" s="233" t="s">
        <v>733</v>
      </c>
      <c r="AZ203" s="233" t="s">
        <v>6784</v>
      </c>
      <c r="BA203" s="233" t="s">
        <v>6428</v>
      </c>
      <c r="BB203" s="233" t="s">
        <v>6429</v>
      </c>
      <c r="BC203" s="233" t="s">
        <v>6430</v>
      </c>
      <c r="BD203" s="233" t="s">
        <v>6785</v>
      </c>
      <c r="BE203" s="233" t="s">
        <v>6786</v>
      </c>
      <c r="BF203" s="234" t="s">
        <v>1214</v>
      </c>
      <c r="BG203" s="233" t="s">
        <v>3320</v>
      </c>
      <c r="BH203" s="233" t="s">
        <v>5709</v>
      </c>
      <c r="BI203" s="233" t="s">
        <v>5710</v>
      </c>
      <c r="BJ203" s="233" t="s">
        <v>5710</v>
      </c>
      <c r="BK203" s="233" t="s">
        <v>9730</v>
      </c>
      <c r="BL203" s="234">
        <v>115</v>
      </c>
      <c r="BM203" s="233" t="s">
        <v>5665</v>
      </c>
      <c r="BN203" s="237">
        <v>47381</v>
      </c>
      <c r="BO203" s="232">
        <v>29</v>
      </c>
      <c r="BP203" s="232">
        <v>2029</v>
      </c>
      <c r="BQ203" s="232">
        <v>30</v>
      </c>
      <c r="BR203" s="234">
        <v>30</v>
      </c>
      <c r="BS203" s="233" t="s">
        <v>5666</v>
      </c>
      <c r="BT203" s="232">
        <v>56376</v>
      </c>
      <c r="BU203" s="234">
        <v>91.03</v>
      </c>
      <c r="BV203" s="238">
        <v>0.35</v>
      </c>
      <c r="BW203" s="239" t="s">
        <v>910</v>
      </c>
      <c r="BX203" s="233" t="s">
        <v>733</v>
      </c>
      <c r="BY203" s="235"/>
      <c r="BZ203" s="232">
        <v>34.64</v>
      </c>
      <c r="CA203" s="233" t="s">
        <v>733</v>
      </c>
      <c r="CB203" s="232">
        <v>650</v>
      </c>
      <c r="CC203" s="233" t="s">
        <v>5800</v>
      </c>
      <c r="CD203" s="233" t="s">
        <v>5801</v>
      </c>
      <c r="CE203" s="233" t="s">
        <v>3320</v>
      </c>
      <c r="CF203" s="233" t="s">
        <v>733</v>
      </c>
      <c r="CG203" s="233" t="s">
        <v>733</v>
      </c>
      <c r="CH203" s="232">
        <v>2465.1</v>
      </c>
      <c r="CI203" s="232">
        <v>2253.3000000000002</v>
      </c>
      <c r="CJ203" s="233" t="s">
        <v>7045</v>
      </c>
      <c r="CK203" s="232">
        <v>365</v>
      </c>
      <c r="CL203" s="232">
        <v>86</v>
      </c>
      <c r="CM203" s="232">
        <v>98</v>
      </c>
      <c r="CN203" s="232">
        <v>30</v>
      </c>
      <c r="CO203" s="237">
        <v>46486</v>
      </c>
      <c r="CP203" s="232">
        <v>2027</v>
      </c>
      <c r="CQ203" s="232">
        <v>0.45</v>
      </c>
      <c r="CR203" s="232">
        <v>8</v>
      </c>
      <c r="CS203" s="233" t="s">
        <v>7046</v>
      </c>
      <c r="CT203" s="233" t="s">
        <v>3320</v>
      </c>
      <c r="CU203" s="233" t="s">
        <v>3320</v>
      </c>
      <c r="CV203" s="233" t="s">
        <v>3320</v>
      </c>
      <c r="CW203" s="233" t="s">
        <v>3320</v>
      </c>
      <c r="CX203" s="233" t="s">
        <v>3320</v>
      </c>
      <c r="CY203" s="233" t="s">
        <v>3320</v>
      </c>
      <c r="CZ203" s="233" t="s">
        <v>3320</v>
      </c>
      <c r="DA203" s="233" t="s">
        <v>3320</v>
      </c>
      <c r="DB203" s="233" t="s">
        <v>3320</v>
      </c>
      <c r="DC203" s="233" t="s">
        <v>3320</v>
      </c>
      <c r="DD203" s="233" t="s">
        <v>3320</v>
      </c>
      <c r="DE203" s="235"/>
      <c r="DF203" s="233" t="s">
        <v>3320</v>
      </c>
      <c r="DG203" s="233" t="s">
        <v>3320</v>
      </c>
      <c r="DH203" s="233" t="s">
        <v>3320</v>
      </c>
      <c r="DI203" s="233" t="s">
        <v>3320</v>
      </c>
      <c r="DJ203" s="233" t="s">
        <v>3320</v>
      </c>
      <c r="DK203" s="233" t="s">
        <v>3320</v>
      </c>
      <c r="DL203" s="235"/>
      <c r="DM203" s="233" t="s">
        <v>3320</v>
      </c>
      <c r="DN203" s="233" t="s">
        <v>3320</v>
      </c>
      <c r="DO203" s="233" t="s">
        <v>3320</v>
      </c>
      <c r="DP203" s="235"/>
      <c r="DQ203" s="233" t="s">
        <v>3320</v>
      </c>
      <c r="DR203" s="233" t="s">
        <v>3320</v>
      </c>
      <c r="DS203" s="233" t="s">
        <v>3320</v>
      </c>
      <c r="DT203" s="233" t="s">
        <v>3320</v>
      </c>
      <c r="DU203" s="233" t="s">
        <v>3320</v>
      </c>
      <c r="DV203" s="233" t="s">
        <v>3320</v>
      </c>
      <c r="DW203" s="233" t="s">
        <v>3320</v>
      </c>
      <c r="DX203" s="233" t="s">
        <v>3320</v>
      </c>
      <c r="DY203" s="233" t="s">
        <v>3320</v>
      </c>
      <c r="DZ203" s="233" t="s">
        <v>3320</v>
      </c>
      <c r="EA203" s="233" t="s">
        <v>3320</v>
      </c>
      <c r="EB203" s="233" t="s">
        <v>3320</v>
      </c>
      <c r="EC203" s="233" t="s">
        <v>3320</v>
      </c>
      <c r="ED203" s="233" t="s">
        <v>3320</v>
      </c>
      <c r="EE203" s="233" t="s">
        <v>3320</v>
      </c>
      <c r="EF203" s="233" t="s">
        <v>3320</v>
      </c>
      <c r="EG203" s="233" t="s">
        <v>3320</v>
      </c>
      <c r="EH203" s="233" t="s">
        <v>3320</v>
      </c>
      <c r="EI203" s="233" t="s">
        <v>3320</v>
      </c>
      <c r="EJ203" s="233" t="s">
        <v>3320</v>
      </c>
      <c r="EK203" s="233" t="s">
        <v>3320</v>
      </c>
      <c r="EL203" s="233" t="s">
        <v>3320</v>
      </c>
      <c r="EM203" s="233" t="s">
        <v>3320</v>
      </c>
      <c r="EN203" s="233" t="s">
        <v>3320</v>
      </c>
      <c r="EO203" s="233" t="s">
        <v>3320</v>
      </c>
      <c r="EP203" s="233" t="s">
        <v>3320</v>
      </c>
      <c r="EQ203" s="233" t="s">
        <v>3320</v>
      </c>
      <c r="ER203" s="233" t="s">
        <v>3320</v>
      </c>
      <c r="ES203" s="233" t="s">
        <v>3320</v>
      </c>
      <c r="ET203" s="233" t="s">
        <v>3320</v>
      </c>
      <c r="EU203" s="233" t="s">
        <v>3320</v>
      </c>
      <c r="EV203" s="233" t="s">
        <v>3320</v>
      </c>
      <c r="EW203" s="233" t="s">
        <v>3320</v>
      </c>
      <c r="EX203" s="233" t="s">
        <v>3320</v>
      </c>
      <c r="EY203" s="233" t="s">
        <v>3320</v>
      </c>
      <c r="EZ203" s="233" t="s">
        <v>3320</v>
      </c>
      <c r="FA203" s="233" t="s">
        <v>3320</v>
      </c>
      <c r="FB203" s="233" t="s">
        <v>3320</v>
      </c>
      <c r="FC203" s="233" t="s">
        <v>3320</v>
      </c>
      <c r="FD203" s="233" t="s">
        <v>3320</v>
      </c>
      <c r="FE203" s="233" t="s">
        <v>3320</v>
      </c>
      <c r="FF203" s="233" t="s">
        <v>3320</v>
      </c>
      <c r="FG203" s="233" t="s">
        <v>3320</v>
      </c>
      <c r="FH203" s="233" t="s">
        <v>3320</v>
      </c>
      <c r="FI203" s="233" t="s">
        <v>3320</v>
      </c>
      <c r="FJ203" s="233" t="s">
        <v>3320</v>
      </c>
      <c r="FK203" s="233" t="s">
        <v>3320</v>
      </c>
      <c r="FL203" s="233" t="s">
        <v>3320</v>
      </c>
      <c r="FM203" s="233" t="s">
        <v>3320</v>
      </c>
      <c r="FN203" s="240">
        <v>62636688</v>
      </c>
      <c r="FO203" s="232">
        <v>63</v>
      </c>
      <c r="FP203" s="233" t="s">
        <v>733</v>
      </c>
      <c r="FQ203" s="233" t="s">
        <v>733</v>
      </c>
      <c r="FR203" s="233" t="s">
        <v>733</v>
      </c>
      <c r="FS203" s="233" t="s">
        <v>733</v>
      </c>
      <c r="FT203" s="233" t="s">
        <v>657</v>
      </c>
      <c r="FU203" s="233" t="s">
        <v>9731</v>
      </c>
      <c r="FV203" s="233" t="s">
        <v>9732</v>
      </c>
      <c r="FW203" s="241" t="s">
        <v>9730</v>
      </c>
      <c r="FX203" s="242">
        <v>115</v>
      </c>
      <c r="FY203" s="233" t="s">
        <v>9733</v>
      </c>
      <c r="FZ203" s="240">
        <v>62636688</v>
      </c>
      <c r="GA203" s="240">
        <v>9939589</v>
      </c>
      <c r="GB203" s="232">
        <v>14</v>
      </c>
      <c r="GC203" s="232">
        <v>24</v>
      </c>
      <c r="GD203" s="233" t="s">
        <v>6437</v>
      </c>
      <c r="GE203" s="233" t="s">
        <v>733</v>
      </c>
      <c r="GF203" s="233" t="s">
        <v>733</v>
      </c>
      <c r="GG203" s="233" t="s">
        <v>7042</v>
      </c>
      <c r="GH203" s="233" t="s">
        <v>733</v>
      </c>
      <c r="GI203" s="233" t="s">
        <v>733</v>
      </c>
      <c r="GJ203" s="233" t="s">
        <v>733</v>
      </c>
      <c r="GK203" s="233" t="s">
        <v>733</v>
      </c>
      <c r="GL203" s="233" t="s">
        <v>733</v>
      </c>
      <c r="GM203" s="243" t="s">
        <v>5676</v>
      </c>
      <c r="GN203" s="233" t="s">
        <v>3320</v>
      </c>
      <c r="GO203" s="233" t="s">
        <v>733</v>
      </c>
      <c r="GP203" s="233" t="s">
        <v>5721</v>
      </c>
      <c r="GQ203" s="233" t="s">
        <v>1214</v>
      </c>
      <c r="GR203" s="233" t="s">
        <v>1214</v>
      </c>
      <c r="GS203" s="233" t="s">
        <v>3320</v>
      </c>
      <c r="GT203" s="233" t="s">
        <v>3320</v>
      </c>
      <c r="GU203" s="233" t="s">
        <v>3320</v>
      </c>
      <c r="GV203" s="233" t="s">
        <v>1214</v>
      </c>
      <c r="GW203" s="233" t="s">
        <v>1214</v>
      </c>
      <c r="GX203" s="233" t="s">
        <v>3320</v>
      </c>
      <c r="GY203" s="233" t="s">
        <v>1214</v>
      </c>
      <c r="GZ203" s="232">
        <v>131</v>
      </c>
      <c r="HA203" s="233" t="s">
        <v>3320</v>
      </c>
      <c r="HB203" s="233" t="s">
        <v>3320</v>
      </c>
      <c r="HC203" s="233" t="s">
        <v>3320</v>
      </c>
      <c r="HD203" s="233" t="s">
        <v>3320</v>
      </c>
      <c r="HE203" s="233" t="s">
        <v>3320</v>
      </c>
      <c r="HF203" s="233" t="s">
        <v>1214</v>
      </c>
      <c r="HG203" s="233" t="s">
        <v>1214</v>
      </c>
      <c r="HH203" s="244">
        <v>46079.783460648148</v>
      </c>
      <c r="HI203" s="244">
        <v>46079.834224537037</v>
      </c>
      <c r="HJ203" s="233" t="s">
        <v>5685</v>
      </c>
      <c r="HK203" s="233" t="s">
        <v>3320</v>
      </c>
      <c r="HL203" s="233" t="s">
        <v>3320</v>
      </c>
      <c r="HM203" s="233" t="s">
        <v>3320</v>
      </c>
      <c r="HN203" s="233" t="s">
        <v>3320</v>
      </c>
      <c r="HO203" s="233" t="s">
        <v>3320</v>
      </c>
      <c r="HP203" s="233" t="s">
        <v>3320</v>
      </c>
      <c r="HQ203" s="233" t="s">
        <v>3320</v>
      </c>
      <c r="HR203" s="233" t="s">
        <v>3320</v>
      </c>
      <c r="HS203" s="233" t="s">
        <v>3320</v>
      </c>
      <c r="HT203" s="233" t="s">
        <v>3320</v>
      </c>
      <c r="HU203" s="233" t="s">
        <v>3320</v>
      </c>
      <c r="HV203" s="233" t="s">
        <v>3320</v>
      </c>
      <c r="HW203" s="233" t="s">
        <v>3320</v>
      </c>
      <c r="HX203" s="233" t="s">
        <v>3320</v>
      </c>
      <c r="HY203" s="233" t="s">
        <v>3320</v>
      </c>
      <c r="HZ203" s="233" t="s">
        <v>3320</v>
      </c>
      <c r="IA203" s="233" t="s">
        <v>3320</v>
      </c>
      <c r="IB203" s="233" t="s">
        <v>3320</v>
      </c>
      <c r="IC203" s="233" t="s">
        <v>3320</v>
      </c>
      <c r="ID203" s="233" t="s">
        <v>3320</v>
      </c>
      <c r="IE203" s="233" t="s">
        <v>3320</v>
      </c>
      <c r="IF203" s="233" t="s">
        <v>3320</v>
      </c>
      <c r="IG203" s="233" t="s">
        <v>3320</v>
      </c>
      <c r="IH203" s="233" t="s">
        <v>3320</v>
      </c>
      <c r="II203" s="233" t="s">
        <v>3320</v>
      </c>
      <c r="IJ203" s="233" t="s">
        <v>3320</v>
      </c>
      <c r="IK203" s="233" t="s">
        <v>3320</v>
      </c>
      <c r="IL203" s="233" t="s">
        <v>3320</v>
      </c>
      <c r="IM203" s="233" t="s">
        <v>3320</v>
      </c>
      <c r="IN203" s="233" t="s">
        <v>3320</v>
      </c>
      <c r="IO203" s="233" t="s">
        <v>3320</v>
      </c>
      <c r="IP203" s="233" t="s">
        <v>3320</v>
      </c>
      <c r="IQ203" s="233" t="s">
        <v>3320</v>
      </c>
      <c r="IR203" s="233" t="s">
        <v>3320</v>
      </c>
      <c r="IS203" s="233" t="s">
        <v>3320</v>
      </c>
      <c r="IT203" s="233" t="s">
        <v>3320</v>
      </c>
      <c r="IU203" s="233" t="s">
        <v>3320</v>
      </c>
      <c r="IV203" s="233" t="s">
        <v>3320</v>
      </c>
      <c r="IW203" s="231" t="s">
        <v>5773</v>
      </c>
      <c r="IX203" s="248" t="s">
        <v>5774</v>
      </c>
      <c r="IY203" s="248" t="s">
        <v>5774</v>
      </c>
      <c r="IZ203" s="231" t="s">
        <v>5775</v>
      </c>
      <c r="JA203" s="235"/>
      <c r="JB203" s="233"/>
      <c r="JC203" s="233"/>
      <c r="JD203" s="233"/>
      <c r="JE203" s="235"/>
      <c r="JF203" s="232" t="s">
        <v>3320</v>
      </c>
      <c r="JG203" s="232" t="s">
        <v>3320</v>
      </c>
      <c r="JH203" s="232" t="s">
        <v>3320</v>
      </c>
      <c r="JI203" s="232" t="s">
        <v>3320</v>
      </c>
      <c r="JJ203" s="232" t="s">
        <v>3320</v>
      </c>
      <c r="JK203" s="233" t="s">
        <v>202</v>
      </c>
      <c r="JL203" s="235"/>
      <c r="JM203" s="235"/>
      <c r="JN203" s="235"/>
      <c r="JO203" s="232">
        <v>7</v>
      </c>
      <c r="JP203" s="232">
        <v>0</v>
      </c>
      <c r="JQ203" s="233"/>
      <c r="JR203" s="233"/>
      <c r="JS203" s="233"/>
      <c r="JT203" s="233"/>
      <c r="JU203" s="233"/>
      <c r="JV203" s="233"/>
      <c r="JW203" s="233"/>
      <c r="JX203" s="233"/>
      <c r="JY203" s="233"/>
      <c r="JZ203" s="233"/>
      <c r="KA203" s="233"/>
      <c r="KB203" s="233"/>
      <c r="KC203" s="233"/>
      <c r="KD203" s="233"/>
      <c r="KE203" s="233"/>
      <c r="KF203" s="233"/>
      <c r="KG203" s="233"/>
      <c r="KH203" s="233"/>
      <c r="KI203" s="233"/>
      <c r="KJ203" s="233"/>
      <c r="KK203" s="233"/>
      <c r="KL203" s="233"/>
      <c r="KM203" s="233"/>
      <c r="KN203" s="232" t="s">
        <v>3320</v>
      </c>
      <c r="KO203" s="232" t="s">
        <v>3320</v>
      </c>
      <c r="KP203" s="232" t="s">
        <v>3320</v>
      </c>
      <c r="KQ203" s="235"/>
      <c r="KR203" s="235"/>
      <c r="KS203" s="235"/>
      <c r="KT203" s="233"/>
      <c r="KU203" s="235"/>
      <c r="KV203" s="235"/>
      <c r="KW203" s="235"/>
      <c r="KX203" s="233"/>
      <c r="KY203" s="232">
        <v>30</v>
      </c>
      <c r="KZ203" s="236">
        <v>0</v>
      </c>
      <c r="LA203" s="235"/>
      <c r="LB203" s="232">
        <v>0</v>
      </c>
      <c r="LC203" s="233"/>
      <c r="LD203" s="235"/>
      <c r="LE203" s="235"/>
      <c r="LF203" s="235"/>
    </row>
    <row r="204" spans="1:318" ht="49.5" customHeight="1" thickBot="1">
      <c r="A204" s="231" t="s">
        <v>5638</v>
      </c>
      <c r="B204" s="232">
        <v>874</v>
      </c>
      <c r="C204" s="233" t="s">
        <v>9734</v>
      </c>
      <c r="D204" s="233" t="s">
        <v>9735</v>
      </c>
      <c r="E204" s="232">
        <v>874</v>
      </c>
      <c r="F204" s="235"/>
      <c r="G204" s="233" t="s">
        <v>1343</v>
      </c>
      <c r="H204" s="233" t="s">
        <v>6775</v>
      </c>
      <c r="I204" s="234">
        <v>4</v>
      </c>
      <c r="J204" s="235"/>
      <c r="K204" s="234" t="s">
        <v>202</v>
      </c>
      <c r="L204" s="235"/>
      <c r="M204" s="234">
        <v>4</v>
      </c>
      <c r="N204" s="235"/>
      <c r="O204" s="235"/>
      <c r="P204" s="235"/>
      <c r="Q204" s="235"/>
      <c r="R204" s="234" t="s">
        <v>202</v>
      </c>
      <c r="S204" s="235"/>
      <c r="T204" s="235"/>
      <c r="U204" s="235"/>
      <c r="V204" s="233" t="s">
        <v>9736</v>
      </c>
      <c r="W204" s="233" t="s">
        <v>5643</v>
      </c>
      <c r="X204" s="232">
        <v>1</v>
      </c>
      <c r="Y204" s="232">
        <v>30</v>
      </c>
      <c r="Z204" s="236">
        <v>0</v>
      </c>
      <c r="AA204" s="236">
        <v>0</v>
      </c>
      <c r="AB204" s="232">
        <v>1</v>
      </c>
      <c r="AC204" s="233" t="s">
        <v>6416</v>
      </c>
      <c r="AD204" s="233" t="s">
        <v>3434</v>
      </c>
      <c r="AE204" s="234" t="s">
        <v>5645</v>
      </c>
      <c r="AF204" s="233" t="s">
        <v>5646</v>
      </c>
      <c r="AG204" s="234" t="s">
        <v>5645</v>
      </c>
      <c r="AH204" s="233" t="s">
        <v>6416</v>
      </c>
      <c r="AI204" s="233" t="s">
        <v>5698</v>
      </c>
      <c r="AJ204" s="233" t="s">
        <v>5698</v>
      </c>
      <c r="AK204" s="233" t="s">
        <v>5698</v>
      </c>
      <c r="AL204" s="233" t="s">
        <v>6778</v>
      </c>
      <c r="AM204" s="233" t="s">
        <v>6779</v>
      </c>
      <c r="AN204" s="233" t="s">
        <v>3320</v>
      </c>
      <c r="AO204" s="233" t="s">
        <v>6780</v>
      </c>
      <c r="AP204" s="233" t="s">
        <v>5698</v>
      </c>
      <c r="AQ204" s="233" t="s">
        <v>6781</v>
      </c>
      <c r="AR204" s="233" t="s">
        <v>6782</v>
      </c>
      <c r="AS204" s="233" t="s">
        <v>6425</v>
      </c>
      <c r="AT204" s="233" t="s">
        <v>733</v>
      </c>
      <c r="AU204" s="233" t="s">
        <v>733</v>
      </c>
      <c r="AV204" s="233" t="s">
        <v>733</v>
      </c>
      <c r="AW204" s="233" t="s">
        <v>3320</v>
      </c>
      <c r="AX204" s="233" t="s">
        <v>6783</v>
      </c>
      <c r="AY204" s="233" t="s">
        <v>733</v>
      </c>
      <c r="AZ204" s="233" t="s">
        <v>6784</v>
      </c>
      <c r="BA204" s="233" t="s">
        <v>6428</v>
      </c>
      <c r="BB204" s="233" t="s">
        <v>6429</v>
      </c>
      <c r="BC204" s="233" t="s">
        <v>6430</v>
      </c>
      <c r="BD204" s="233" t="s">
        <v>6785</v>
      </c>
      <c r="BE204" s="233" t="s">
        <v>6786</v>
      </c>
      <c r="BF204" s="234" t="s">
        <v>1214</v>
      </c>
      <c r="BG204" s="233" t="s">
        <v>3320</v>
      </c>
      <c r="BH204" s="233" t="s">
        <v>5709</v>
      </c>
      <c r="BI204" s="233" t="s">
        <v>5710</v>
      </c>
      <c r="BJ204" s="233" t="s">
        <v>5710</v>
      </c>
      <c r="BK204" s="233" t="s">
        <v>9737</v>
      </c>
      <c r="BL204" s="234">
        <v>115</v>
      </c>
      <c r="BM204" s="233" t="s">
        <v>5665</v>
      </c>
      <c r="BN204" s="237">
        <v>47386</v>
      </c>
      <c r="BO204" s="232">
        <v>31</v>
      </c>
      <c r="BP204" s="232">
        <v>2029</v>
      </c>
      <c r="BQ204" s="232">
        <v>30</v>
      </c>
      <c r="BR204" s="234">
        <v>30</v>
      </c>
      <c r="BS204" s="233" t="s">
        <v>5666</v>
      </c>
      <c r="BT204" s="232">
        <v>56376</v>
      </c>
      <c r="BU204" s="234">
        <v>91.27</v>
      </c>
      <c r="BV204" s="238">
        <v>0.35</v>
      </c>
      <c r="BW204" s="239" t="s">
        <v>910</v>
      </c>
      <c r="BX204" s="233" t="s">
        <v>733</v>
      </c>
      <c r="BY204" s="235"/>
      <c r="BZ204" s="232">
        <v>34.64</v>
      </c>
      <c r="CA204" s="233" t="s">
        <v>733</v>
      </c>
      <c r="CB204" s="232">
        <v>650</v>
      </c>
      <c r="CC204" s="233" t="s">
        <v>5800</v>
      </c>
      <c r="CD204" s="233" t="s">
        <v>5801</v>
      </c>
      <c r="CE204" s="233" t="s">
        <v>3320</v>
      </c>
      <c r="CF204" s="233" t="s">
        <v>733</v>
      </c>
      <c r="CG204" s="233" t="s">
        <v>733</v>
      </c>
      <c r="CH204" s="232">
        <v>2465.1</v>
      </c>
      <c r="CI204" s="232">
        <v>2253.3000000000002</v>
      </c>
      <c r="CJ204" s="233" t="s">
        <v>7045</v>
      </c>
      <c r="CK204" s="232">
        <v>365</v>
      </c>
      <c r="CL204" s="232">
        <v>86</v>
      </c>
      <c r="CM204" s="232">
        <v>98</v>
      </c>
      <c r="CN204" s="232">
        <v>30</v>
      </c>
      <c r="CO204" s="237">
        <v>46486</v>
      </c>
      <c r="CP204" s="232">
        <v>2027</v>
      </c>
      <c r="CQ204" s="232">
        <v>0.45</v>
      </c>
      <c r="CR204" s="232">
        <v>8</v>
      </c>
      <c r="CS204" s="233" t="s">
        <v>7046</v>
      </c>
      <c r="CT204" s="233" t="s">
        <v>3320</v>
      </c>
      <c r="CU204" s="233" t="s">
        <v>3320</v>
      </c>
      <c r="CV204" s="233" t="s">
        <v>3320</v>
      </c>
      <c r="CW204" s="233" t="s">
        <v>3320</v>
      </c>
      <c r="CX204" s="233" t="s">
        <v>3320</v>
      </c>
      <c r="CY204" s="233" t="s">
        <v>3320</v>
      </c>
      <c r="CZ204" s="233" t="s">
        <v>3320</v>
      </c>
      <c r="DA204" s="233" t="s">
        <v>3320</v>
      </c>
      <c r="DB204" s="233" t="s">
        <v>3320</v>
      </c>
      <c r="DC204" s="233" t="s">
        <v>3320</v>
      </c>
      <c r="DD204" s="233" t="s">
        <v>3320</v>
      </c>
      <c r="DE204" s="235"/>
      <c r="DF204" s="233" t="s">
        <v>3320</v>
      </c>
      <c r="DG204" s="233" t="s">
        <v>3320</v>
      </c>
      <c r="DH204" s="233" t="s">
        <v>3320</v>
      </c>
      <c r="DI204" s="233" t="s">
        <v>3320</v>
      </c>
      <c r="DJ204" s="233" t="s">
        <v>3320</v>
      </c>
      <c r="DK204" s="233" t="s">
        <v>3320</v>
      </c>
      <c r="DL204" s="235"/>
      <c r="DM204" s="233" t="s">
        <v>3320</v>
      </c>
      <c r="DN204" s="233" t="s">
        <v>3320</v>
      </c>
      <c r="DO204" s="233" t="s">
        <v>3320</v>
      </c>
      <c r="DP204" s="235"/>
      <c r="DQ204" s="233" t="s">
        <v>3320</v>
      </c>
      <c r="DR204" s="233" t="s">
        <v>3320</v>
      </c>
      <c r="DS204" s="233" t="s">
        <v>3320</v>
      </c>
      <c r="DT204" s="233" t="s">
        <v>3320</v>
      </c>
      <c r="DU204" s="233" t="s">
        <v>3320</v>
      </c>
      <c r="DV204" s="233" t="s">
        <v>3320</v>
      </c>
      <c r="DW204" s="233" t="s">
        <v>3320</v>
      </c>
      <c r="DX204" s="233" t="s">
        <v>3320</v>
      </c>
      <c r="DY204" s="233" t="s">
        <v>3320</v>
      </c>
      <c r="DZ204" s="233" t="s">
        <v>3320</v>
      </c>
      <c r="EA204" s="233" t="s">
        <v>3320</v>
      </c>
      <c r="EB204" s="233" t="s">
        <v>3320</v>
      </c>
      <c r="EC204" s="233" t="s">
        <v>3320</v>
      </c>
      <c r="ED204" s="233" t="s">
        <v>3320</v>
      </c>
      <c r="EE204" s="233" t="s">
        <v>3320</v>
      </c>
      <c r="EF204" s="233" t="s">
        <v>3320</v>
      </c>
      <c r="EG204" s="233" t="s">
        <v>3320</v>
      </c>
      <c r="EH204" s="233" t="s">
        <v>3320</v>
      </c>
      <c r="EI204" s="233" t="s">
        <v>3320</v>
      </c>
      <c r="EJ204" s="233" t="s">
        <v>3320</v>
      </c>
      <c r="EK204" s="233" t="s">
        <v>3320</v>
      </c>
      <c r="EL204" s="233" t="s">
        <v>3320</v>
      </c>
      <c r="EM204" s="233" t="s">
        <v>3320</v>
      </c>
      <c r="EN204" s="233" t="s">
        <v>3320</v>
      </c>
      <c r="EO204" s="233" t="s">
        <v>3320</v>
      </c>
      <c r="EP204" s="233" t="s">
        <v>3320</v>
      </c>
      <c r="EQ204" s="233" t="s">
        <v>3320</v>
      </c>
      <c r="ER204" s="233" t="s">
        <v>3320</v>
      </c>
      <c r="ES204" s="233" t="s">
        <v>3320</v>
      </c>
      <c r="ET204" s="233" t="s">
        <v>3320</v>
      </c>
      <c r="EU204" s="233" t="s">
        <v>3320</v>
      </c>
      <c r="EV204" s="233" t="s">
        <v>3320</v>
      </c>
      <c r="EW204" s="233" t="s">
        <v>3320</v>
      </c>
      <c r="EX204" s="233" t="s">
        <v>3320</v>
      </c>
      <c r="EY204" s="233" t="s">
        <v>3320</v>
      </c>
      <c r="EZ204" s="233" t="s">
        <v>3320</v>
      </c>
      <c r="FA204" s="233" t="s">
        <v>3320</v>
      </c>
      <c r="FB204" s="233" t="s">
        <v>3320</v>
      </c>
      <c r="FC204" s="233" t="s">
        <v>3320</v>
      </c>
      <c r="FD204" s="233" t="s">
        <v>3320</v>
      </c>
      <c r="FE204" s="233" t="s">
        <v>3320</v>
      </c>
      <c r="FF204" s="233" t="s">
        <v>3320</v>
      </c>
      <c r="FG204" s="233" t="s">
        <v>3320</v>
      </c>
      <c r="FH204" s="233" t="s">
        <v>3320</v>
      </c>
      <c r="FI204" s="233" t="s">
        <v>3320</v>
      </c>
      <c r="FJ204" s="233" t="s">
        <v>3320</v>
      </c>
      <c r="FK204" s="233" t="s">
        <v>3320</v>
      </c>
      <c r="FL204" s="233" t="s">
        <v>3320</v>
      </c>
      <c r="FM204" s="233" t="s">
        <v>3320</v>
      </c>
      <c r="FN204" s="240">
        <v>75948052</v>
      </c>
      <c r="FO204" s="232">
        <v>76</v>
      </c>
      <c r="FP204" s="233" t="s">
        <v>1214</v>
      </c>
      <c r="FQ204" s="233" t="s">
        <v>733</v>
      </c>
      <c r="FR204" s="233" t="s">
        <v>733</v>
      </c>
      <c r="FS204" s="233" t="s">
        <v>733</v>
      </c>
      <c r="FT204" s="233" t="s">
        <v>657</v>
      </c>
      <c r="FU204" s="233" t="s">
        <v>9738</v>
      </c>
      <c r="FV204" s="233" t="s">
        <v>9739</v>
      </c>
      <c r="FW204" s="241" t="s">
        <v>9737</v>
      </c>
      <c r="FX204" s="242">
        <v>115</v>
      </c>
      <c r="FY204" s="233" t="s">
        <v>9740</v>
      </c>
      <c r="FZ204" s="240">
        <v>75948052</v>
      </c>
      <c r="GA204" s="240">
        <v>11050547</v>
      </c>
      <c r="GB204" s="232">
        <v>14</v>
      </c>
      <c r="GC204" s="232">
        <v>25</v>
      </c>
      <c r="GD204" s="233" t="s">
        <v>6437</v>
      </c>
      <c r="GE204" s="233" t="s">
        <v>733</v>
      </c>
      <c r="GF204" s="233" t="s">
        <v>733</v>
      </c>
      <c r="GG204" s="233" t="s">
        <v>7042</v>
      </c>
      <c r="GH204" s="233" t="s">
        <v>733</v>
      </c>
      <c r="GI204" s="233" t="s">
        <v>733</v>
      </c>
      <c r="GJ204" s="233" t="s">
        <v>733</v>
      </c>
      <c r="GK204" s="233" t="s">
        <v>733</v>
      </c>
      <c r="GL204" s="233" t="s">
        <v>733</v>
      </c>
      <c r="GM204" s="243" t="s">
        <v>5676</v>
      </c>
      <c r="GN204" s="233" t="s">
        <v>3320</v>
      </c>
      <c r="GO204" s="233" t="s">
        <v>733</v>
      </c>
      <c r="GP204" s="233" t="s">
        <v>5721</v>
      </c>
      <c r="GQ204" s="233" t="s">
        <v>1214</v>
      </c>
      <c r="GR204" s="233" t="s">
        <v>1214</v>
      </c>
      <c r="GS204" s="233" t="s">
        <v>3320</v>
      </c>
      <c r="GT204" s="233" t="s">
        <v>3320</v>
      </c>
      <c r="GU204" s="233" t="s">
        <v>3320</v>
      </c>
      <c r="GV204" s="233" t="s">
        <v>1214</v>
      </c>
      <c r="GW204" s="233" t="s">
        <v>1214</v>
      </c>
      <c r="GX204" s="233" t="s">
        <v>3320</v>
      </c>
      <c r="GY204" s="233" t="s">
        <v>1214</v>
      </c>
      <c r="GZ204" s="232">
        <v>188</v>
      </c>
      <c r="HA204" s="233" t="s">
        <v>3320</v>
      </c>
      <c r="HB204" s="233" t="s">
        <v>3320</v>
      </c>
      <c r="HC204" s="233" t="s">
        <v>3320</v>
      </c>
      <c r="HD204" s="233" t="s">
        <v>3320</v>
      </c>
      <c r="HE204" s="233" t="s">
        <v>3320</v>
      </c>
      <c r="HF204" s="233" t="s">
        <v>1214</v>
      </c>
      <c r="HG204" s="233" t="s">
        <v>1214</v>
      </c>
      <c r="HH204" s="244">
        <v>46079.777233796296</v>
      </c>
      <c r="HI204" s="244">
        <v>46079.810185185182</v>
      </c>
      <c r="HJ204" s="233" t="s">
        <v>5685</v>
      </c>
      <c r="HK204" s="233" t="s">
        <v>3320</v>
      </c>
      <c r="HL204" s="233" t="s">
        <v>3320</v>
      </c>
      <c r="HM204" s="233" t="s">
        <v>3320</v>
      </c>
      <c r="HN204" s="233" t="s">
        <v>3320</v>
      </c>
      <c r="HO204" s="233" t="s">
        <v>3320</v>
      </c>
      <c r="HP204" s="233" t="s">
        <v>3320</v>
      </c>
      <c r="HQ204" s="233" t="s">
        <v>3320</v>
      </c>
      <c r="HR204" s="233" t="s">
        <v>3320</v>
      </c>
      <c r="HS204" s="233" t="s">
        <v>3320</v>
      </c>
      <c r="HT204" s="233" t="s">
        <v>3320</v>
      </c>
      <c r="HU204" s="233" t="s">
        <v>3320</v>
      </c>
      <c r="HV204" s="233" t="s">
        <v>3320</v>
      </c>
      <c r="HW204" s="233" t="s">
        <v>3320</v>
      </c>
      <c r="HX204" s="233" t="s">
        <v>3320</v>
      </c>
      <c r="HY204" s="233" t="s">
        <v>3320</v>
      </c>
      <c r="HZ204" s="233" t="s">
        <v>3320</v>
      </c>
      <c r="IA204" s="233" t="s">
        <v>3320</v>
      </c>
      <c r="IB204" s="233" t="s">
        <v>3320</v>
      </c>
      <c r="IC204" s="233" t="s">
        <v>3320</v>
      </c>
      <c r="ID204" s="233" t="s">
        <v>3320</v>
      </c>
      <c r="IE204" s="233" t="s">
        <v>3320</v>
      </c>
      <c r="IF204" s="233" t="s">
        <v>3320</v>
      </c>
      <c r="IG204" s="233" t="s">
        <v>3320</v>
      </c>
      <c r="IH204" s="233" t="s">
        <v>3320</v>
      </c>
      <c r="II204" s="233" t="s">
        <v>3320</v>
      </c>
      <c r="IJ204" s="233" t="s">
        <v>3320</v>
      </c>
      <c r="IK204" s="233" t="s">
        <v>3320</v>
      </c>
      <c r="IL204" s="233" t="s">
        <v>3320</v>
      </c>
      <c r="IM204" s="233" t="s">
        <v>3320</v>
      </c>
      <c r="IN204" s="233" t="s">
        <v>3320</v>
      </c>
      <c r="IO204" s="233" t="s">
        <v>3320</v>
      </c>
      <c r="IP204" s="233" t="s">
        <v>3320</v>
      </c>
      <c r="IQ204" s="233" t="s">
        <v>3320</v>
      </c>
      <c r="IR204" s="233" t="s">
        <v>3320</v>
      </c>
      <c r="IS204" s="233" t="s">
        <v>3320</v>
      </c>
      <c r="IT204" s="233" t="s">
        <v>3320</v>
      </c>
      <c r="IU204" s="233" t="s">
        <v>3320</v>
      </c>
      <c r="IV204" s="233" t="s">
        <v>3320</v>
      </c>
      <c r="IW204" s="231" t="s">
        <v>5773</v>
      </c>
      <c r="IX204" s="248" t="s">
        <v>5774</v>
      </c>
      <c r="IY204" s="248" t="s">
        <v>5774</v>
      </c>
      <c r="IZ204" s="231" t="s">
        <v>5775</v>
      </c>
      <c r="JA204" s="235"/>
      <c r="JB204" s="233"/>
      <c r="JC204" s="233"/>
      <c r="JD204" s="233"/>
      <c r="JE204" s="235"/>
      <c r="JF204" s="232" t="s">
        <v>3320</v>
      </c>
      <c r="JG204" s="232" t="s">
        <v>3320</v>
      </c>
      <c r="JH204" s="232" t="s">
        <v>3320</v>
      </c>
      <c r="JI204" s="232" t="s">
        <v>3320</v>
      </c>
      <c r="JJ204" s="232" t="s">
        <v>3320</v>
      </c>
      <c r="JK204" s="233" t="s">
        <v>202</v>
      </c>
      <c r="JL204" s="235"/>
      <c r="JM204" s="235"/>
      <c r="JN204" s="235"/>
      <c r="JO204" s="232">
        <v>7</v>
      </c>
      <c r="JP204" s="232">
        <v>0</v>
      </c>
      <c r="JQ204" s="233"/>
      <c r="JR204" s="233"/>
      <c r="JS204" s="233"/>
      <c r="JT204" s="233"/>
      <c r="JU204" s="233"/>
      <c r="JV204" s="233"/>
      <c r="JW204" s="233"/>
      <c r="JX204" s="233"/>
      <c r="JY204" s="233"/>
      <c r="JZ204" s="233"/>
      <c r="KA204" s="233"/>
      <c r="KB204" s="233"/>
      <c r="KC204" s="233"/>
      <c r="KD204" s="233"/>
      <c r="KE204" s="233"/>
      <c r="KF204" s="233"/>
      <c r="KG204" s="233"/>
      <c r="KH204" s="233"/>
      <c r="KI204" s="233"/>
      <c r="KJ204" s="233"/>
      <c r="KK204" s="233"/>
      <c r="KL204" s="233"/>
      <c r="KM204" s="233"/>
      <c r="KN204" s="232" t="s">
        <v>3320</v>
      </c>
      <c r="KO204" s="232" t="s">
        <v>3320</v>
      </c>
      <c r="KP204" s="232" t="s">
        <v>3320</v>
      </c>
      <c r="KQ204" s="235"/>
      <c r="KR204" s="235"/>
      <c r="KS204" s="235"/>
      <c r="KT204" s="233"/>
      <c r="KU204" s="235"/>
      <c r="KV204" s="235"/>
      <c r="KW204" s="235"/>
      <c r="KX204" s="233"/>
      <c r="KY204" s="232">
        <v>30</v>
      </c>
      <c r="KZ204" s="236">
        <v>0</v>
      </c>
      <c r="LA204" s="235"/>
      <c r="LB204" s="232">
        <v>0</v>
      </c>
      <c r="LC204" s="233"/>
      <c r="LD204" s="235"/>
      <c r="LE204" s="235"/>
      <c r="LF204" s="235"/>
    </row>
    <row r="205" spans="1:318" ht="49.5" customHeight="1" thickBot="1">
      <c r="A205" s="231" t="s">
        <v>5638</v>
      </c>
      <c r="B205" s="232">
        <v>574</v>
      </c>
      <c r="C205" s="233" t="s">
        <v>9741</v>
      </c>
      <c r="D205" s="233" t="s">
        <v>9742</v>
      </c>
      <c r="E205" s="232">
        <v>574</v>
      </c>
      <c r="F205" s="235"/>
      <c r="G205" s="233" t="s">
        <v>6687</v>
      </c>
      <c r="H205" s="233" t="s">
        <v>401</v>
      </c>
      <c r="I205" s="234">
        <v>4</v>
      </c>
      <c r="J205" s="235"/>
      <c r="K205" s="234" t="s">
        <v>202</v>
      </c>
      <c r="L205" s="235"/>
      <c r="M205" s="234">
        <v>4</v>
      </c>
      <c r="N205" s="235"/>
      <c r="O205" s="235"/>
      <c r="P205" s="235"/>
      <c r="Q205" s="235"/>
      <c r="R205" s="234" t="s">
        <v>202</v>
      </c>
      <c r="S205" s="235"/>
      <c r="T205" s="235"/>
      <c r="U205" s="235"/>
      <c r="V205" s="233" t="s">
        <v>9743</v>
      </c>
      <c r="W205" s="233" t="s">
        <v>5643</v>
      </c>
      <c r="X205" s="232">
        <v>1</v>
      </c>
      <c r="Y205" s="232">
        <v>90</v>
      </c>
      <c r="Z205" s="236">
        <v>0</v>
      </c>
      <c r="AA205" s="236">
        <v>0</v>
      </c>
      <c r="AB205" s="232">
        <v>1</v>
      </c>
      <c r="AC205" s="233" t="s">
        <v>6689</v>
      </c>
      <c r="AD205" s="233" t="s">
        <v>6690</v>
      </c>
      <c r="AE205" s="234" t="s">
        <v>5645</v>
      </c>
      <c r="AF205" s="233" t="s">
        <v>5646</v>
      </c>
      <c r="AG205" s="234" t="s">
        <v>5645</v>
      </c>
      <c r="AH205" s="233" t="s">
        <v>6689</v>
      </c>
      <c r="AI205" s="233" t="s">
        <v>5698</v>
      </c>
      <c r="AJ205" s="233" t="s">
        <v>6691</v>
      </c>
      <c r="AK205" s="233" t="s">
        <v>6692</v>
      </c>
      <c r="AL205" s="233" t="s">
        <v>6693</v>
      </c>
      <c r="AM205" s="235"/>
      <c r="AN205" s="233" t="s">
        <v>401</v>
      </c>
      <c r="AO205" s="233" t="s">
        <v>6694</v>
      </c>
      <c r="AP205" s="233" t="s">
        <v>6695</v>
      </c>
      <c r="AQ205" s="233" t="s">
        <v>6696</v>
      </c>
      <c r="AR205" s="233" t="s">
        <v>6697</v>
      </c>
      <c r="AS205" s="233" t="s">
        <v>6698</v>
      </c>
      <c r="AT205" s="233" t="s">
        <v>733</v>
      </c>
      <c r="AU205" s="233" t="s">
        <v>733</v>
      </c>
      <c r="AV205" s="233" t="s">
        <v>733</v>
      </c>
      <c r="AW205" s="233" t="s">
        <v>3320</v>
      </c>
      <c r="AX205" s="233" t="s">
        <v>6699</v>
      </c>
      <c r="AY205" s="233" t="s">
        <v>733</v>
      </c>
      <c r="AZ205" s="233" t="s">
        <v>6700</v>
      </c>
      <c r="BA205" s="233" t="s">
        <v>6701</v>
      </c>
      <c r="BB205" s="233" t="s">
        <v>6702</v>
      </c>
      <c r="BC205" s="233" t="s">
        <v>6703</v>
      </c>
      <c r="BD205" s="233" t="s">
        <v>6704</v>
      </c>
      <c r="BE205" s="233" t="s">
        <v>6705</v>
      </c>
      <c r="BF205" s="234" t="s">
        <v>1214</v>
      </c>
      <c r="BG205" s="233" t="s">
        <v>3320</v>
      </c>
      <c r="BH205" s="233" t="s">
        <v>5955</v>
      </c>
      <c r="BI205" s="233" t="s">
        <v>5955</v>
      </c>
      <c r="BJ205" s="233" t="s">
        <v>7984</v>
      </c>
      <c r="BK205" s="233" t="s">
        <v>9744</v>
      </c>
      <c r="BL205" s="234">
        <v>230</v>
      </c>
      <c r="BM205" s="233" t="s">
        <v>5665</v>
      </c>
      <c r="BN205" s="237">
        <v>46966</v>
      </c>
      <c r="BO205" s="232">
        <v>15</v>
      </c>
      <c r="BP205" s="232">
        <v>2028</v>
      </c>
      <c r="BQ205" s="232">
        <v>90</v>
      </c>
      <c r="BR205" s="234">
        <v>90</v>
      </c>
      <c r="BS205" s="233" t="s">
        <v>5666</v>
      </c>
      <c r="BT205" s="232">
        <v>100</v>
      </c>
      <c r="BU205" s="234">
        <v>301.44</v>
      </c>
      <c r="BV205" s="238">
        <v>0.38</v>
      </c>
      <c r="BW205" s="239" t="s">
        <v>202</v>
      </c>
      <c r="BX205" s="233" t="s">
        <v>733</v>
      </c>
      <c r="BY205" s="235"/>
      <c r="BZ205" s="232">
        <v>38.24</v>
      </c>
      <c r="CA205" s="233" t="s">
        <v>733</v>
      </c>
      <c r="CB205" s="232">
        <v>640</v>
      </c>
      <c r="CC205" s="233" t="s">
        <v>5713</v>
      </c>
      <c r="CD205" s="233" t="s">
        <v>5801</v>
      </c>
      <c r="CE205" s="233" t="s">
        <v>3320</v>
      </c>
      <c r="CF205" s="233" t="s">
        <v>733</v>
      </c>
      <c r="CG205" s="233" t="s">
        <v>733</v>
      </c>
      <c r="CH205" s="232">
        <v>2266.5</v>
      </c>
      <c r="CI205" s="232">
        <v>2092.3000000000002</v>
      </c>
      <c r="CJ205" s="233" t="s">
        <v>6022</v>
      </c>
      <c r="CK205" s="232">
        <v>365</v>
      </c>
      <c r="CL205" s="232">
        <v>85.36</v>
      </c>
      <c r="CM205" s="232">
        <v>98</v>
      </c>
      <c r="CN205" s="232">
        <v>35</v>
      </c>
      <c r="CO205" s="237">
        <v>46326</v>
      </c>
      <c r="CP205" s="232">
        <v>2026</v>
      </c>
      <c r="CQ205" s="232">
        <v>0.41</v>
      </c>
      <c r="CR205" s="232">
        <v>8</v>
      </c>
      <c r="CS205" s="233" t="s">
        <v>7379</v>
      </c>
      <c r="CT205" s="232">
        <v>3660000</v>
      </c>
      <c r="CU205" s="233" t="s">
        <v>3320</v>
      </c>
      <c r="CV205" s="233" t="s">
        <v>3320</v>
      </c>
      <c r="CW205" s="233" t="s">
        <v>3320</v>
      </c>
      <c r="CX205" s="233" t="s">
        <v>3320</v>
      </c>
      <c r="CY205" s="233" t="s">
        <v>3320</v>
      </c>
      <c r="CZ205" s="233" t="s">
        <v>3320</v>
      </c>
      <c r="DA205" s="233" t="s">
        <v>3320</v>
      </c>
      <c r="DB205" s="233" t="s">
        <v>3320</v>
      </c>
      <c r="DC205" s="233" t="s">
        <v>3320</v>
      </c>
      <c r="DD205" s="233" t="s">
        <v>3320</v>
      </c>
      <c r="DE205" s="235"/>
      <c r="DF205" s="233" t="s">
        <v>3320</v>
      </c>
      <c r="DG205" s="233" t="s">
        <v>3320</v>
      </c>
      <c r="DH205" s="233" t="s">
        <v>3320</v>
      </c>
      <c r="DI205" s="233" t="s">
        <v>3320</v>
      </c>
      <c r="DJ205" s="233" t="s">
        <v>3320</v>
      </c>
      <c r="DK205" s="233" t="s">
        <v>3320</v>
      </c>
      <c r="DL205" s="235"/>
      <c r="DM205" s="233" t="s">
        <v>3320</v>
      </c>
      <c r="DN205" s="233" t="s">
        <v>3320</v>
      </c>
      <c r="DO205" s="233" t="s">
        <v>3320</v>
      </c>
      <c r="DP205" s="235"/>
      <c r="DQ205" s="233" t="s">
        <v>3320</v>
      </c>
      <c r="DR205" s="233" t="s">
        <v>3320</v>
      </c>
      <c r="DS205" s="233" t="s">
        <v>3320</v>
      </c>
      <c r="DT205" s="233" t="s">
        <v>3320</v>
      </c>
      <c r="DU205" s="233" t="s">
        <v>3320</v>
      </c>
      <c r="DV205" s="233" t="s">
        <v>3320</v>
      </c>
      <c r="DW205" s="233" t="s">
        <v>3320</v>
      </c>
      <c r="DX205" s="233" t="s">
        <v>3320</v>
      </c>
      <c r="DY205" s="233" t="s">
        <v>3320</v>
      </c>
      <c r="DZ205" s="233" t="s">
        <v>3320</v>
      </c>
      <c r="EA205" s="233" t="s">
        <v>3320</v>
      </c>
      <c r="EB205" s="233" t="s">
        <v>3320</v>
      </c>
      <c r="EC205" s="233" t="s">
        <v>3320</v>
      </c>
      <c r="ED205" s="233" t="s">
        <v>3320</v>
      </c>
      <c r="EE205" s="233" t="s">
        <v>3320</v>
      </c>
      <c r="EF205" s="233" t="s">
        <v>3320</v>
      </c>
      <c r="EG205" s="233" t="s">
        <v>3320</v>
      </c>
      <c r="EH205" s="233" t="s">
        <v>3320</v>
      </c>
      <c r="EI205" s="233" t="s">
        <v>3320</v>
      </c>
      <c r="EJ205" s="233" t="s">
        <v>3320</v>
      </c>
      <c r="EK205" s="233" t="s">
        <v>3320</v>
      </c>
      <c r="EL205" s="233" t="s">
        <v>3320</v>
      </c>
      <c r="EM205" s="233" t="s">
        <v>3320</v>
      </c>
      <c r="EN205" s="233" t="s">
        <v>3320</v>
      </c>
      <c r="EO205" s="233" t="s">
        <v>3320</v>
      </c>
      <c r="EP205" s="233" t="s">
        <v>3320</v>
      </c>
      <c r="EQ205" s="233" t="s">
        <v>3320</v>
      </c>
      <c r="ER205" s="233" t="s">
        <v>3320</v>
      </c>
      <c r="ES205" s="233" t="s">
        <v>3320</v>
      </c>
      <c r="ET205" s="233" t="s">
        <v>3320</v>
      </c>
      <c r="EU205" s="233" t="s">
        <v>3320</v>
      </c>
      <c r="EV205" s="233" t="s">
        <v>3320</v>
      </c>
      <c r="EW205" s="233" t="s">
        <v>3320</v>
      </c>
      <c r="EX205" s="233" t="s">
        <v>3320</v>
      </c>
      <c r="EY205" s="233" t="s">
        <v>3320</v>
      </c>
      <c r="EZ205" s="233" t="s">
        <v>3320</v>
      </c>
      <c r="FA205" s="233" t="s">
        <v>3320</v>
      </c>
      <c r="FB205" s="233" t="s">
        <v>3320</v>
      </c>
      <c r="FC205" s="233" t="s">
        <v>3320</v>
      </c>
      <c r="FD205" s="233" t="s">
        <v>3320</v>
      </c>
      <c r="FE205" s="233" t="s">
        <v>3320</v>
      </c>
      <c r="FF205" s="233" t="s">
        <v>3320</v>
      </c>
      <c r="FG205" s="233" t="s">
        <v>3320</v>
      </c>
      <c r="FH205" s="233" t="s">
        <v>3320</v>
      </c>
      <c r="FI205" s="233" t="s">
        <v>3320</v>
      </c>
      <c r="FJ205" s="233" t="s">
        <v>3320</v>
      </c>
      <c r="FK205" s="233" t="s">
        <v>3320</v>
      </c>
      <c r="FL205" s="233" t="s">
        <v>3320</v>
      </c>
      <c r="FM205" s="233" t="s">
        <v>3320</v>
      </c>
      <c r="FN205" s="240">
        <v>142612117</v>
      </c>
      <c r="FO205" s="232">
        <v>143</v>
      </c>
      <c r="FP205" s="233" t="s">
        <v>1214</v>
      </c>
      <c r="FQ205" s="233" t="s">
        <v>733</v>
      </c>
      <c r="FR205" s="233" t="s">
        <v>733</v>
      </c>
      <c r="FS205" s="233" t="s">
        <v>733</v>
      </c>
      <c r="FT205" s="233" t="s">
        <v>1773</v>
      </c>
      <c r="FU205" s="233" t="s">
        <v>9745</v>
      </c>
      <c r="FV205" s="233" t="s">
        <v>9746</v>
      </c>
      <c r="FW205" s="241" t="s">
        <v>9744</v>
      </c>
      <c r="FX205" s="242">
        <v>230</v>
      </c>
      <c r="FY205" s="233" t="s">
        <v>9747</v>
      </c>
      <c r="FZ205" s="240">
        <v>142612117</v>
      </c>
      <c r="GA205" s="240">
        <v>9351033</v>
      </c>
      <c r="GB205" s="240">
        <v>3633</v>
      </c>
      <c r="GC205" s="232">
        <v>139</v>
      </c>
      <c r="GD205" s="233" t="s">
        <v>6712</v>
      </c>
      <c r="GE205" s="233" t="s">
        <v>733</v>
      </c>
      <c r="GF205" s="233" t="s">
        <v>733</v>
      </c>
      <c r="GG205" s="233" t="s">
        <v>6713</v>
      </c>
      <c r="GH205" s="233" t="s">
        <v>733</v>
      </c>
      <c r="GI205" s="233" t="s">
        <v>733</v>
      </c>
      <c r="GJ205" s="233" t="s">
        <v>733</v>
      </c>
      <c r="GK205" s="233" t="s">
        <v>733</v>
      </c>
      <c r="GL205" s="233" t="s">
        <v>733</v>
      </c>
      <c r="GM205" s="243" t="s">
        <v>5676</v>
      </c>
      <c r="GN205" s="233" t="s">
        <v>3320</v>
      </c>
      <c r="GO205" s="233" t="s">
        <v>733</v>
      </c>
      <c r="GP205" s="233" t="s">
        <v>5721</v>
      </c>
      <c r="GQ205" s="233" t="s">
        <v>733</v>
      </c>
      <c r="GR205" s="233" t="s">
        <v>5679</v>
      </c>
      <c r="GS205" s="233" t="s">
        <v>3320</v>
      </c>
      <c r="GT205" s="233" t="s">
        <v>3320</v>
      </c>
      <c r="GU205" s="232">
        <v>1</v>
      </c>
      <c r="GV205" s="233" t="s">
        <v>1214</v>
      </c>
      <c r="GW205" s="233" t="s">
        <v>1214</v>
      </c>
      <c r="GX205" s="233" t="s">
        <v>3320</v>
      </c>
      <c r="GY205" s="233" t="s">
        <v>1214</v>
      </c>
      <c r="GZ205" s="233" t="s">
        <v>3320</v>
      </c>
      <c r="HA205" s="233" t="s">
        <v>3320</v>
      </c>
      <c r="HB205" s="233" t="s">
        <v>3320</v>
      </c>
      <c r="HC205" s="233" t="s">
        <v>3320</v>
      </c>
      <c r="HD205" s="233" t="s">
        <v>3320</v>
      </c>
      <c r="HE205" s="233" t="s">
        <v>3320</v>
      </c>
      <c r="HF205" s="233" t="s">
        <v>733</v>
      </c>
      <c r="HG205" s="233" t="s">
        <v>1214</v>
      </c>
      <c r="HH205" s="244">
        <v>46070.80940972222</v>
      </c>
      <c r="HI205" s="244">
        <v>46079.705995370372</v>
      </c>
      <c r="HJ205" s="233" t="s">
        <v>5685</v>
      </c>
      <c r="HK205" s="233" t="s">
        <v>3320</v>
      </c>
      <c r="HL205" s="233" t="s">
        <v>3320</v>
      </c>
      <c r="HM205" s="233" t="s">
        <v>3320</v>
      </c>
      <c r="HN205" s="233" t="s">
        <v>3320</v>
      </c>
      <c r="HO205" s="233" t="s">
        <v>3320</v>
      </c>
      <c r="HP205" s="233" t="s">
        <v>3320</v>
      </c>
      <c r="HQ205" s="233" t="s">
        <v>3320</v>
      </c>
      <c r="HR205" s="233" t="s">
        <v>3320</v>
      </c>
      <c r="HS205" s="233" t="s">
        <v>3320</v>
      </c>
      <c r="HT205" s="233" t="s">
        <v>3320</v>
      </c>
      <c r="HU205" s="233" t="s">
        <v>3320</v>
      </c>
      <c r="HV205" s="233" t="s">
        <v>3320</v>
      </c>
      <c r="HW205" s="233" t="s">
        <v>3320</v>
      </c>
      <c r="HX205" s="233" t="s">
        <v>3320</v>
      </c>
      <c r="HY205" s="233" t="s">
        <v>3320</v>
      </c>
      <c r="HZ205" s="233" t="s">
        <v>3320</v>
      </c>
      <c r="IA205" s="233" t="s">
        <v>3320</v>
      </c>
      <c r="IB205" s="233" t="s">
        <v>3320</v>
      </c>
      <c r="IC205" s="233" t="s">
        <v>3320</v>
      </c>
      <c r="ID205" s="233" t="s">
        <v>3320</v>
      </c>
      <c r="IE205" s="233" t="s">
        <v>3320</v>
      </c>
      <c r="IF205" s="233" t="s">
        <v>3320</v>
      </c>
      <c r="IG205" s="233" t="s">
        <v>3320</v>
      </c>
      <c r="IH205" s="233" t="s">
        <v>3320</v>
      </c>
      <c r="II205" s="233" t="s">
        <v>3320</v>
      </c>
      <c r="IJ205" s="233" t="s">
        <v>3320</v>
      </c>
      <c r="IK205" s="233" t="s">
        <v>3320</v>
      </c>
      <c r="IL205" s="233" t="s">
        <v>3320</v>
      </c>
      <c r="IM205" s="233" t="s">
        <v>3320</v>
      </c>
      <c r="IN205" s="233" t="s">
        <v>3320</v>
      </c>
      <c r="IO205" s="233" t="s">
        <v>3320</v>
      </c>
      <c r="IP205" s="233" t="s">
        <v>3320</v>
      </c>
      <c r="IQ205" s="233" t="s">
        <v>3320</v>
      </c>
      <c r="IR205" s="233" t="s">
        <v>3320</v>
      </c>
      <c r="IS205" s="233" t="s">
        <v>3320</v>
      </c>
      <c r="IT205" s="233" t="s">
        <v>3320</v>
      </c>
      <c r="IU205" s="233" t="s">
        <v>3320</v>
      </c>
      <c r="IV205" s="233" t="s">
        <v>3320</v>
      </c>
      <c r="IW205" s="249" t="s">
        <v>5965</v>
      </c>
      <c r="IX205" s="250" t="s">
        <v>3320</v>
      </c>
      <c r="IY205" s="250" t="s">
        <v>5966</v>
      </c>
      <c r="IZ205" s="249" t="s">
        <v>5967</v>
      </c>
      <c r="JA205" s="235"/>
      <c r="JB205" s="233"/>
      <c r="JC205" s="233"/>
      <c r="JD205" s="233"/>
      <c r="JE205" s="235"/>
      <c r="JF205" s="232" t="s">
        <v>3320</v>
      </c>
      <c r="JG205" s="232" t="s">
        <v>3320</v>
      </c>
      <c r="JH205" s="232" t="s">
        <v>3320</v>
      </c>
      <c r="JI205" s="232" t="s">
        <v>3320</v>
      </c>
      <c r="JJ205" s="232" t="s">
        <v>3320</v>
      </c>
      <c r="JK205" s="233" t="s">
        <v>202</v>
      </c>
      <c r="JL205" s="235"/>
      <c r="JM205" s="235"/>
      <c r="JN205" s="235"/>
      <c r="JO205" s="232">
        <v>99</v>
      </c>
      <c r="JP205" s="232">
        <v>0</v>
      </c>
      <c r="JQ205" s="233"/>
      <c r="JR205" s="233"/>
      <c r="JS205" s="233"/>
      <c r="JT205" s="233"/>
      <c r="JU205" s="233"/>
      <c r="JV205" s="233"/>
      <c r="JW205" s="233"/>
      <c r="JX205" s="233"/>
      <c r="JY205" s="233"/>
      <c r="JZ205" s="233"/>
      <c r="KA205" s="233"/>
      <c r="KB205" s="233"/>
      <c r="KC205" s="233"/>
      <c r="KD205" s="233"/>
      <c r="KE205" s="233"/>
      <c r="KF205" s="233"/>
      <c r="KG205" s="233"/>
      <c r="KH205" s="233"/>
      <c r="KI205" s="233"/>
      <c r="KJ205" s="233"/>
      <c r="KK205" s="233"/>
      <c r="KL205" s="233"/>
      <c r="KM205" s="233"/>
      <c r="KN205" s="232" t="s">
        <v>3320</v>
      </c>
      <c r="KO205" s="232" t="s">
        <v>3320</v>
      </c>
      <c r="KP205" s="232" t="s">
        <v>3320</v>
      </c>
      <c r="KQ205" s="235"/>
      <c r="KR205" s="235"/>
      <c r="KS205" s="235"/>
      <c r="KT205" s="233"/>
      <c r="KU205" s="235"/>
      <c r="KV205" s="235"/>
      <c r="KW205" s="235"/>
      <c r="KX205" s="233"/>
      <c r="KY205" s="232">
        <v>90</v>
      </c>
      <c r="KZ205" s="236">
        <v>0</v>
      </c>
      <c r="LA205" s="235"/>
      <c r="LB205" s="232">
        <v>0</v>
      </c>
      <c r="LC205" s="233"/>
      <c r="LD205" s="235"/>
      <c r="LE205" s="235"/>
      <c r="LF205" s="235"/>
    </row>
    <row r="206" spans="1:318" ht="49.5" customHeight="1" thickBot="1">
      <c r="A206" s="231" t="s">
        <v>5638</v>
      </c>
      <c r="B206" s="232">
        <v>572</v>
      </c>
      <c r="C206" s="233" t="s">
        <v>9748</v>
      </c>
      <c r="D206" s="233" t="s">
        <v>9749</v>
      </c>
      <c r="E206" s="232">
        <v>572</v>
      </c>
      <c r="F206" s="235"/>
      <c r="G206" s="233" t="s">
        <v>6687</v>
      </c>
      <c r="H206" s="233" t="s">
        <v>401</v>
      </c>
      <c r="I206" s="234">
        <v>1</v>
      </c>
      <c r="J206" s="235"/>
      <c r="K206" s="234" t="s">
        <v>202</v>
      </c>
      <c r="L206" s="235"/>
      <c r="M206" s="234">
        <v>1</v>
      </c>
      <c r="N206" s="235"/>
      <c r="O206" s="235"/>
      <c r="P206" s="235"/>
      <c r="Q206" s="235"/>
      <c r="R206" s="234" t="s">
        <v>202</v>
      </c>
      <c r="S206" s="235"/>
      <c r="T206" s="235"/>
      <c r="U206" s="234">
        <v>1</v>
      </c>
      <c r="V206" s="233" t="s">
        <v>9750</v>
      </c>
      <c r="W206" s="233" t="s">
        <v>5643</v>
      </c>
      <c r="X206" s="232">
        <v>1</v>
      </c>
      <c r="Y206" s="232">
        <v>200</v>
      </c>
      <c r="Z206" s="236">
        <v>0</v>
      </c>
      <c r="AA206" s="236">
        <v>0</v>
      </c>
      <c r="AB206" s="232">
        <v>1</v>
      </c>
      <c r="AC206" s="233" t="s">
        <v>6689</v>
      </c>
      <c r="AD206" s="233" t="s">
        <v>6690</v>
      </c>
      <c r="AE206" s="234" t="s">
        <v>5645</v>
      </c>
      <c r="AF206" s="233" t="s">
        <v>5646</v>
      </c>
      <c r="AG206" s="234" t="s">
        <v>5645</v>
      </c>
      <c r="AH206" s="233" t="s">
        <v>6689</v>
      </c>
      <c r="AI206" s="233" t="s">
        <v>5698</v>
      </c>
      <c r="AJ206" s="233" t="s">
        <v>6691</v>
      </c>
      <c r="AK206" s="233" t="s">
        <v>6692</v>
      </c>
      <c r="AL206" s="233" t="s">
        <v>6693</v>
      </c>
      <c r="AM206" s="235"/>
      <c r="AN206" s="233" t="s">
        <v>401</v>
      </c>
      <c r="AO206" s="233" t="s">
        <v>6694</v>
      </c>
      <c r="AP206" s="233" t="s">
        <v>6695</v>
      </c>
      <c r="AQ206" s="233" t="s">
        <v>6696</v>
      </c>
      <c r="AR206" s="233" t="s">
        <v>6697</v>
      </c>
      <c r="AS206" s="233" t="s">
        <v>6698</v>
      </c>
      <c r="AT206" s="233" t="s">
        <v>733</v>
      </c>
      <c r="AU206" s="233" t="s">
        <v>733</v>
      </c>
      <c r="AV206" s="233" t="s">
        <v>733</v>
      </c>
      <c r="AW206" s="233" t="s">
        <v>3320</v>
      </c>
      <c r="AX206" s="233" t="s">
        <v>6699</v>
      </c>
      <c r="AY206" s="233" t="s">
        <v>733</v>
      </c>
      <c r="AZ206" s="233" t="s">
        <v>6700</v>
      </c>
      <c r="BA206" s="233" t="s">
        <v>6701</v>
      </c>
      <c r="BB206" s="233" t="s">
        <v>6702</v>
      </c>
      <c r="BC206" s="233" t="s">
        <v>6703</v>
      </c>
      <c r="BD206" s="233" t="s">
        <v>6704</v>
      </c>
      <c r="BE206" s="233" t="s">
        <v>6705</v>
      </c>
      <c r="BF206" s="234" t="s">
        <v>1214</v>
      </c>
      <c r="BG206" s="233" t="s">
        <v>3320</v>
      </c>
      <c r="BH206" s="233" t="s">
        <v>7206</v>
      </c>
      <c r="BI206" s="233" t="s">
        <v>7206</v>
      </c>
      <c r="BJ206" s="233" t="s">
        <v>3630</v>
      </c>
      <c r="BK206" s="233" t="s">
        <v>9751</v>
      </c>
      <c r="BL206" s="234">
        <v>230</v>
      </c>
      <c r="BM206" s="233" t="s">
        <v>5712</v>
      </c>
      <c r="BN206" s="237">
        <v>46966</v>
      </c>
      <c r="BO206" s="232">
        <v>15</v>
      </c>
      <c r="BP206" s="232">
        <v>2028</v>
      </c>
      <c r="BQ206" s="232">
        <v>200</v>
      </c>
      <c r="BR206" s="234">
        <v>200</v>
      </c>
      <c r="BS206" s="233" t="s">
        <v>5666</v>
      </c>
      <c r="BT206" s="232">
        <v>220</v>
      </c>
      <c r="BU206" s="234">
        <v>717.96</v>
      </c>
      <c r="BV206" s="238">
        <v>0.41</v>
      </c>
      <c r="BW206" s="239" t="s">
        <v>202</v>
      </c>
      <c r="BX206" s="233" t="s">
        <v>733</v>
      </c>
      <c r="BY206" s="233" t="s">
        <v>910</v>
      </c>
      <c r="BZ206" s="232">
        <v>41.28</v>
      </c>
      <c r="CA206" s="233" t="s">
        <v>733</v>
      </c>
      <c r="CB206" s="232">
        <v>640</v>
      </c>
      <c r="CC206" s="233" t="s">
        <v>5713</v>
      </c>
      <c r="CD206" s="233" t="s">
        <v>5801</v>
      </c>
      <c r="CE206" s="233" t="s">
        <v>3320</v>
      </c>
      <c r="CF206" s="233" t="s">
        <v>733</v>
      </c>
      <c r="CG206" s="233" t="s">
        <v>733</v>
      </c>
      <c r="CH206" s="232">
        <v>2393.1999999999998</v>
      </c>
      <c r="CI206" s="232">
        <v>2209.1999999999998</v>
      </c>
      <c r="CJ206" s="233" t="s">
        <v>6451</v>
      </c>
      <c r="CK206" s="232">
        <v>365</v>
      </c>
      <c r="CL206" s="232">
        <v>85.36</v>
      </c>
      <c r="CM206" s="232">
        <v>98</v>
      </c>
      <c r="CN206" s="232">
        <v>35</v>
      </c>
      <c r="CO206" s="237">
        <v>46326</v>
      </c>
      <c r="CP206" s="232">
        <v>2026</v>
      </c>
      <c r="CQ206" s="232">
        <v>0.44</v>
      </c>
      <c r="CR206" s="232">
        <v>8</v>
      </c>
      <c r="CS206" s="233" t="s">
        <v>7379</v>
      </c>
      <c r="CT206" s="232">
        <v>8037000</v>
      </c>
      <c r="CU206" s="233" t="s">
        <v>3320</v>
      </c>
      <c r="CV206" s="233" t="s">
        <v>3320</v>
      </c>
      <c r="CW206" s="233" t="s">
        <v>3320</v>
      </c>
      <c r="CX206" s="233" t="s">
        <v>3320</v>
      </c>
      <c r="CY206" s="233" t="s">
        <v>3320</v>
      </c>
      <c r="CZ206" s="233" t="s">
        <v>3320</v>
      </c>
      <c r="DA206" s="233" t="s">
        <v>3320</v>
      </c>
      <c r="DB206" s="233" t="s">
        <v>3320</v>
      </c>
      <c r="DC206" s="233" t="s">
        <v>3320</v>
      </c>
      <c r="DD206" s="233" t="s">
        <v>3320</v>
      </c>
      <c r="DE206" s="235"/>
      <c r="DF206" s="233" t="s">
        <v>3320</v>
      </c>
      <c r="DG206" s="233" t="s">
        <v>3320</v>
      </c>
      <c r="DH206" s="233" t="s">
        <v>3320</v>
      </c>
      <c r="DI206" s="233" t="s">
        <v>3320</v>
      </c>
      <c r="DJ206" s="233" t="s">
        <v>3320</v>
      </c>
      <c r="DK206" s="233" t="s">
        <v>3320</v>
      </c>
      <c r="DL206" s="235"/>
      <c r="DM206" s="233" t="s">
        <v>3320</v>
      </c>
      <c r="DN206" s="233" t="s">
        <v>3320</v>
      </c>
      <c r="DO206" s="233" t="s">
        <v>3320</v>
      </c>
      <c r="DP206" s="235"/>
      <c r="DQ206" s="233" t="s">
        <v>3320</v>
      </c>
      <c r="DR206" s="233" t="s">
        <v>3320</v>
      </c>
      <c r="DS206" s="233" t="s">
        <v>3320</v>
      </c>
      <c r="DT206" s="233" t="s">
        <v>3320</v>
      </c>
      <c r="DU206" s="233" t="s">
        <v>3320</v>
      </c>
      <c r="DV206" s="233" t="s">
        <v>3320</v>
      </c>
      <c r="DW206" s="233" t="s">
        <v>3320</v>
      </c>
      <c r="DX206" s="233" t="s">
        <v>3320</v>
      </c>
      <c r="DY206" s="233" t="s">
        <v>3320</v>
      </c>
      <c r="DZ206" s="233" t="s">
        <v>3320</v>
      </c>
      <c r="EA206" s="233" t="s">
        <v>3320</v>
      </c>
      <c r="EB206" s="233" t="s">
        <v>3320</v>
      </c>
      <c r="EC206" s="233" t="s">
        <v>3320</v>
      </c>
      <c r="ED206" s="233" t="s">
        <v>3320</v>
      </c>
      <c r="EE206" s="233" t="s">
        <v>3320</v>
      </c>
      <c r="EF206" s="233" t="s">
        <v>3320</v>
      </c>
      <c r="EG206" s="233" t="s">
        <v>3320</v>
      </c>
      <c r="EH206" s="233" t="s">
        <v>3320</v>
      </c>
      <c r="EI206" s="233" t="s">
        <v>3320</v>
      </c>
      <c r="EJ206" s="233" t="s">
        <v>3320</v>
      </c>
      <c r="EK206" s="233" t="s">
        <v>3320</v>
      </c>
      <c r="EL206" s="233" t="s">
        <v>3320</v>
      </c>
      <c r="EM206" s="233" t="s">
        <v>3320</v>
      </c>
      <c r="EN206" s="233" t="s">
        <v>3320</v>
      </c>
      <c r="EO206" s="233" t="s">
        <v>3320</v>
      </c>
      <c r="EP206" s="233" t="s">
        <v>3320</v>
      </c>
      <c r="EQ206" s="233" t="s">
        <v>3320</v>
      </c>
      <c r="ER206" s="233" t="s">
        <v>3320</v>
      </c>
      <c r="ES206" s="233" t="s">
        <v>3320</v>
      </c>
      <c r="ET206" s="233" t="s">
        <v>3320</v>
      </c>
      <c r="EU206" s="233" t="s">
        <v>3320</v>
      </c>
      <c r="EV206" s="233" t="s">
        <v>3320</v>
      </c>
      <c r="EW206" s="233" t="s">
        <v>3320</v>
      </c>
      <c r="EX206" s="233" t="s">
        <v>3320</v>
      </c>
      <c r="EY206" s="233" t="s">
        <v>3320</v>
      </c>
      <c r="EZ206" s="233" t="s">
        <v>3320</v>
      </c>
      <c r="FA206" s="233" t="s">
        <v>3320</v>
      </c>
      <c r="FB206" s="233" t="s">
        <v>3320</v>
      </c>
      <c r="FC206" s="233" t="s">
        <v>3320</v>
      </c>
      <c r="FD206" s="233" t="s">
        <v>3320</v>
      </c>
      <c r="FE206" s="233" t="s">
        <v>3320</v>
      </c>
      <c r="FF206" s="233" t="s">
        <v>3320</v>
      </c>
      <c r="FG206" s="233" t="s">
        <v>3320</v>
      </c>
      <c r="FH206" s="233" t="s">
        <v>3320</v>
      </c>
      <c r="FI206" s="233" t="s">
        <v>3320</v>
      </c>
      <c r="FJ206" s="233" t="s">
        <v>3320</v>
      </c>
      <c r="FK206" s="233" t="s">
        <v>3320</v>
      </c>
      <c r="FL206" s="233" t="s">
        <v>3320</v>
      </c>
      <c r="FM206" s="233" t="s">
        <v>3320</v>
      </c>
      <c r="FN206" s="240">
        <v>265992329</v>
      </c>
      <c r="FO206" s="232">
        <v>266</v>
      </c>
      <c r="FP206" s="233" t="s">
        <v>1214</v>
      </c>
      <c r="FQ206" s="233" t="s">
        <v>733</v>
      </c>
      <c r="FR206" s="233" t="s">
        <v>733</v>
      </c>
      <c r="FS206" s="233" t="s">
        <v>733</v>
      </c>
      <c r="FT206" s="233" t="s">
        <v>3385</v>
      </c>
      <c r="FU206" s="233" t="s">
        <v>9752</v>
      </c>
      <c r="FV206" s="233" t="s">
        <v>9753</v>
      </c>
      <c r="FW206" s="241" t="s">
        <v>9754</v>
      </c>
      <c r="FX206" s="242">
        <v>230</v>
      </c>
      <c r="FY206" s="233" t="s">
        <v>9755</v>
      </c>
      <c r="FZ206" s="240">
        <v>265992330</v>
      </c>
      <c r="GA206" s="240">
        <v>19961910</v>
      </c>
      <c r="GB206" s="240">
        <v>3228</v>
      </c>
      <c r="GC206" s="232">
        <v>63</v>
      </c>
      <c r="GD206" s="233" t="s">
        <v>6712</v>
      </c>
      <c r="GE206" s="233" t="s">
        <v>733</v>
      </c>
      <c r="GF206" s="233" t="s">
        <v>733</v>
      </c>
      <c r="GG206" s="233" t="s">
        <v>6713</v>
      </c>
      <c r="GH206" s="233" t="s">
        <v>733</v>
      </c>
      <c r="GI206" s="233" t="s">
        <v>733</v>
      </c>
      <c r="GJ206" s="233" t="s">
        <v>733</v>
      </c>
      <c r="GK206" s="233" t="s">
        <v>733</v>
      </c>
      <c r="GL206" s="233" t="s">
        <v>733</v>
      </c>
      <c r="GM206" s="243" t="s">
        <v>5676</v>
      </c>
      <c r="GN206" s="233" t="s">
        <v>3320</v>
      </c>
      <c r="GO206" s="233" t="s">
        <v>733</v>
      </c>
      <c r="GP206" s="233" t="s">
        <v>5721</v>
      </c>
      <c r="GQ206" s="233" t="s">
        <v>733</v>
      </c>
      <c r="GR206" s="233" t="s">
        <v>5946</v>
      </c>
      <c r="GS206" s="233" t="s">
        <v>9756</v>
      </c>
      <c r="GT206" s="233" t="s">
        <v>3320</v>
      </c>
      <c r="GU206" s="232">
        <v>1</v>
      </c>
      <c r="GV206" s="233" t="s">
        <v>733</v>
      </c>
      <c r="GW206" s="233" t="s">
        <v>5948</v>
      </c>
      <c r="GX206" s="233" t="s">
        <v>9757</v>
      </c>
      <c r="GY206" s="233" t="s">
        <v>733</v>
      </c>
      <c r="GZ206" s="233" t="s">
        <v>3320</v>
      </c>
      <c r="HA206" s="233" t="s">
        <v>9758</v>
      </c>
      <c r="HB206" s="233" t="s">
        <v>3320</v>
      </c>
      <c r="HC206" s="233" t="s">
        <v>5952</v>
      </c>
      <c r="HD206" s="233" t="s">
        <v>5684</v>
      </c>
      <c r="HE206" s="233" t="s">
        <v>5684</v>
      </c>
      <c r="HF206" s="233" t="s">
        <v>733</v>
      </c>
      <c r="HG206" s="233" t="s">
        <v>1214</v>
      </c>
      <c r="HH206" s="244">
        <v>46070.778900462959</v>
      </c>
      <c r="HI206" s="244">
        <v>46079.703125</v>
      </c>
      <c r="HJ206" s="233" t="s">
        <v>5685</v>
      </c>
      <c r="HK206" s="233" t="s">
        <v>3320</v>
      </c>
      <c r="HL206" s="233" t="s">
        <v>3320</v>
      </c>
      <c r="HM206" s="233" t="s">
        <v>3320</v>
      </c>
      <c r="HN206" s="233" t="s">
        <v>3320</v>
      </c>
      <c r="HO206" s="233" t="s">
        <v>3320</v>
      </c>
      <c r="HP206" s="233" t="s">
        <v>3320</v>
      </c>
      <c r="HQ206" s="233" t="s">
        <v>3320</v>
      </c>
      <c r="HR206" s="233" t="s">
        <v>3320</v>
      </c>
      <c r="HS206" s="233" t="s">
        <v>3320</v>
      </c>
      <c r="HT206" s="233" t="s">
        <v>3320</v>
      </c>
      <c r="HU206" s="233" t="s">
        <v>3320</v>
      </c>
      <c r="HV206" s="233" t="s">
        <v>3320</v>
      </c>
      <c r="HW206" s="233" t="s">
        <v>3320</v>
      </c>
      <c r="HX206" s="233" t="s">
        <v>3320</v>
      </c>
      <c r="HY206" s="233" t="s">
        <v>3320</v>
      </c>
      <c r="HZ206" s="233" t="s">
        <v>3320</v>
      </c>
      <c r="IA206" s="233" t="s">
        <v>3320</v>
      </c>
      <c r="IB206" s="233" t="s">
        <v>3320</v>
      </c>
      <c r="IC206" s="233" t="s">
        <v>3320</v>
      </c>
      <c r="ID206" s="233" t="s">
        <v>3320</v>
      </c>
      <c r="IE206" s="233" t="s">
        <v>3320</v>
      </c>
      <c r="IF206" s="233" t="s">
        <v>3320</v>
      </c>
      <c r="IG206" s="233" t="s">
        <v>3320</v>
      </c>
      <c r="IH206" s="233" t="s">
        <v>3320</v>
      </c>
      <c r="II206" s="233" t="s">
        <v>3320</v>
      </c>
      <c r="IJ206" s="233" t="s">
        <v>3320</v>
      </c>
      <c r="IK206" s="233" t="s">
        <v>3320</v>
      </c>
      <c r="IL206" s="233" t="s">
        <v>3320</v>
      </c>
      <c r="IM206" s="233" t="s">
        <v>3320</v>
      </c>
      <c r="IN206" s="233" t="s">
        <v>3320</v>
      </c>
      <c r="IO206" s="233" t="s">
        <v>3320</v>
      </c>
      <c r="IP206" s="233" t="s">
        <v>3320</v>
      </c>
      <c r="IQ206" s="233" t="s">
        <v>3320</v>
      </c>
      <c r="IR206" s="233" t="s">
        <v>3320</v>
      </c>
      <c r="IS206" s="233" t="s">
        <v>3320</v>
      </c>
      <c r="IT206" s="233" t="s">
        <v>3320</v>
      </c>
      <c r="IU206" s="233" t="s">
        <v>3320</v>
      </c>
      <c r="IV206" s="233" t="s">
        <v>3320</v>
      </c>
      <c r="IW206" s="234" t="s">
        <v>5810</v>
      </c>
      <c r="IX206" s="234" t="s">
        <v>5810</v>
      </c>
      <c r="IY206" s="234" t="s">
        <v>5810</v>
      </c>
      <c r="IZ206" s="234" t="s">
        <v>5810</v>
      </c>
      <c r="JA206" s="235"/>
      <c r="JB206" s="233"/>
      <c r="JC206" s="233"/>
      <c r="JD206" s="233"/>
      <c r="JE206" s="235"/>
      <c r="JF206" s="232" t="s">
        <v>3320</v>
      </c>
      <c r="JG206" s="232" t="s">
        <v>3320</v>
      </c>
      <c r="JH206" s="232" t="s">
        <v>3320</v>
      </c>
      <c r="JI206" s="232" t="s">
        <v>3320</v>
      </c>
      <c r="JJ206" s="232" t="s">
        <v>3320</v>
      </c>
      <c r="JK206" s="233" t="s">
        <v>202</v>
      </c>
      <c r="JL206" s="233" t="s">
        <v>910</v>
      </c>
      <c r="JM206" s="235"/>
      <c r="JN206" s="233" t="s">
        <v>910</v>
      </c>
      <c r="JO206" s="232">
        <v>6</v>
      </c>
      <c r="JP206" s="232">
        <v>1</v>
      </c>
      <c r="JQ206" s="233"/>
      <c r="JR206" s="233"/>
      <c r="JS206" s="233"/>
      <c r="JT206" s="233"/>
      <c r="JU206" s="233"/>
      <c r="JV206" s="233"/>
      <c r="JW206" s="233"/>
      <c r="JX206" s="233"/>
      <c r="JY206" s="233"/>
      <c r="JZ206" s="233"/>
      <c r="KA206" s="233"/>
      <c r="KB206" s="233"/>
      <c r="KC206" s="233"/>
      <c r="KD206" s="233"/>
      <c r="KE206" s="233"/>
      <c r="KF206" s="233"/>
      <c r="KG206" s="233"/>
      <c r="KH206" s="233"/>
      <c r="KI206" s="233"/>
      <c r="KJ206" s="233"/>
      <c r="KK206" s="233"/>
      <c r="KL206" s="233"/>
      <c r="KM206" s="233"/>
      <c r="KN206" s="232" t="s">
        <v>3320</v>
      </c>
      <c r="KO206" s="232" t="s">
        <v>3320</v>
      </c>
      <c r="KP206" s="232" t="s">
        <v>3320</v>
      </c>
      <c r="KQ206" s="235"/>
      <c r="KR206" s="235"/>
      <c r="KS206" s="235"/>
      <c r="KT206" s="233"/>
      <c r="KU206" s="235"/>
      <c r="KV206" s="235"/>
      <c r="KW206" s="235"/>
      <c r="KX206" s="233"/>
      <c r="KY206" s="232">
        <v>200</v>
      </c>
      <c r="KZ206" s="236">
        <v>0</v>
      </c>
      <c r="LA206" s="235"/>
      <c r="LB206" s="232">
        <v>0</v>
      </c>
      <c r="LC206" s="233"/>
      <c r="LD206" s="235"/>
      <c r="LE206" s="235"/>
      <c r="LF206" s="235"/>
    </row>
    <row r="207" spans="1:318" ht="49.5" customHeight="1" thickBot="1">
      <c r="A207" s="231" t="s">
        <v>5638</v>
      </c>
      <c r="B207" s="232">
        <v>570</v>
      </c>
      <c r="C207" s="233" t="s">
        <v>9759</v>
      </c>
      <c r="D207" s="233" t="s">
        <v>9760</v>
      </c>
      <c r="E207" s="232">
        <v>570</v>
      </c>
      <c r="F207" s="235"/>
      <c r="G207" s="233" t="s">
        <v>6687</v>
      </c>
      <c r="H207" s="233" t="s">
        <v>401</v>
      </c>
      <c r="I207" s="234">
        <v>4</v>
      </c>
      <c r="J207" s="235"/>
      <c r="K207" s="234" t="s">
        <v>202</v>
      </c>
      <c r="L207" s="235"/>
      <c r="M207" s="234">
        <v>4</v>
      </c>
      <c r="N207" s="235"/>
      <c r="O207" s="235"/>
      <c r="P207" s="235"/>
      <c r="Q207" s="235"/>
      <c r="R207" s="234" t="s">
        <v>202</v>
      </c>
      <c r="S207" s="235"/>
      <c r="T207" s="235"/>
      <c r="U207" s="235"/>
      <c r="V207" s="233" t="s">
        <v>9761</v>
      </c>
      <c r="W207" s="233" t="s">
        <v>5643</v>
      </c>
      <c r="X207" s="232">
        <v>1</v>
      </c>
      <c r="Y207" s="232">
        <v>100</v>
      </c>
      <c r="Z207" s="236">
        <v>0</v>
      </c>
      <c r="AA207" s="236">
        <v>0</v>
      </c>
      <c r="AB207" s="232">
        <v>1</v>
      </c>
      <c r="AC207" s="233" t="s">
        <v>6689</v>
      </c>
      <c r="AD207" s="233" t="s">
        <v>6690</v>
      </c>
      <c r="AE207" s="234" t="s">
        <v>5645</v>
      </c>
      <c r="AF207" s="233" t="s">
        <v>5646</v>
      </c>
      <c r="AG207" s="234" t="s">
        <v>5645</v>
      </c>
      <c r="AH207" s="233" t="s">
        <v>6689</v>
      </c>
      <c r="AI207" s="233" t="s">
        <v>5698</v>
      </c>
      <c r="AJ207" s="233" t="s">
        <v>6691</v>
      </c>
      <c r="AK207" s="233" t="s">
        <v>6692</v>
      </c>
      <c r="AL207" s="233" t="s">
        <v>6693</v>
      </c>
      <c r="AM207" s="235"/>
      <c r="AN207" s="233" t="s">
        <v>401</v>
      </c>
      <c r="AO207" s="233" t="s">
        <v>6694</v>
      </c>
      <c r="AP207" s="233" t="s">
        <v>6695</v>
      </c>
      <c r="AQ207" s="233" t="s">
        <v>6696</v>
      </c>
      <c r="AR207" s="233" t="s">
        <v>6697</v>
      </c>
      <c r="AS207" s="233" t="s">
        <v>6698</v>
      </c>
      <c r="AT207" s="233" t="s">
        <v>733</v>
      </c>
      <c r="AU207" s="233" t="s">
        <v>733</v>
      </c>
      <c r="AV207" s="233" t="s">
        <v>733</v>
      </c>
      <c r="AW207" s="233" t="s">
        <v>3320</v>
      </c>
      <c r="AX207" s="233" t="s">
        <v>6699</v>
      </c>
      <c r="AY207" s="233" t="s">
        <v>733</v>
      </c>
      <c r="AZ207" s="233" t="s">
        <v>6700</v>
      </c>
      <c r="BA207" s="233" t="s">
        <v>6701</v>
      </c>
      <c r="BB207" s="233" t="s">
        <v>6702</v>
      </c>
      <c r="BC207" s="233" t="s">
        <v>6703</v>
      </c>
      <c r="BD207" s="233" t="s">
        <v>6704</v>
      </c>
      <c r="BE207" s="233" t="s">
        <v>6705</v>
      </c>
      <c r="BF207" s="234" t="s">
        <v>1214</v>
      </c>
      <c r="BG207" s="233" t="s">
        <v>3320</v>
      </c>
      <c r="BH207" s="233" t="s">
        <v>5955</v>
      </c>
      <c r="BI207" s="233" t="s">
        <v>5955</v>
      </c>
      <c r="BJ207" s="233" t="s">
        <v>7848</v>
      </c>
      <c r="BK207" s="233" t="s">
        <v>9762</v>
      </c>
      <c r="BL207" s="234">
        <v>115</v>
      </c>
      <c r="BM207" s="233" t="s">
        <v>5665</v>
      </c>
      <c r="BN207" s="237">
        <v>47027</v>
      </c>
      <c r="BO207" s="232">
        <v>15</v>
      </c>
      <c r="BP207" s="232">
        <v>2028</v>
      </c>
      <c r="BQ207" s="232">
        <v>100</v>
      </c>
      <c r="BR207" s="234">
        <v>100</v>
      </c>
      <c r="BS207" s="233" t="s">
        <v>5666</v>
      </c>
      <c r="BT207" s="232">
        <v>107</v>
      </c>
      <c r="BU207" s="234">
        <v>370.48</v>
      </c>
      <c r="BV207" s="238">
        <v>0.42</v>
      </c>
      <c r="BW207" s="239" t="s">
        <v>202</v>
      </c>
      <c r="BX207" s="233" t="s">
        <v>733</v>
      </c>
      <c r="BY207" s="235"/>
      <c r="BZ207" s="232">
        <v>42.29</v>
      </c>
      <c r="CA207" s="233" t="s">
        <v>1214</v>
      </c>
      <c r="CB207" s="232">
        <v>640</v>
      </c>
      <c r="CC207" s="233" t="s">
        <v>5713</v>
      </c>
      <c r="CD207" s="233" t="s">
        <v>5801</v>
      </c>
      <c r="CE207" s="233" t="s">
        <v>3320</v>
      </c>
      <c r="CF207" s="233" t="s">
        <v>733</v>
      </c>
      <c r="CG207" s="233" t="s">
        <v>733</v>
      </c>
      <c r="CH207" s="232">
        <v>2469.9</v>
      </c>
      <c r="CI207" s="232">
        <v>2280</v>
      </c>
      <c r="CJ207" s="233" t="s">
        <v>6441</v>
      </c>
      <c r="CK207" s="232">
        <v>365</v>
      </c>
      <c r="CL207" s="232">
        <v>85.36</v>
      </c>
      <c r="CM207" s="232">
        <v>98</v>
      </c>
      <c r="CN207" s="232">
        <v>35</v>
      </c>
      <c r="CO207" s="237">
        <v>46387</v>
      </c>
      <c r="CP207" s="232">
        <v>2026</v>
      </c>
      <c r="CQ207" s="232">
        <v>0.41</v>
      </c>
      <c r="CR207" s="232">
        <v>8</v>
      </c>
      <c r="CS207" s="233" t="s">
        <v>7254</v>
      </c>
      <c r="CT207" s="232">
        <v>3924000</v>
      </c>
      <c r="CU207" s="233" t="s">
        <v>3320</v>
      </c>
      <c r="CV207" s="233" t="s">
        <v>3320</v>
      </c>
      <c r="CW207" s="233" t="s">
        <v>3320</v>
      </c>
      <c r="CX207" s="233" t="s">
        <v>3320</v>
      </c>
      <c r="CY207" s="233" t="s">
        <v>3320</v>
      </c>
      <c r="CZ207" s="233" t="s">
        <v>3320</v>
      </c>
      <c r="DA207" s="233" t="s">
        <v>3320</v>
      </c>
      <c r="DB207" s="233" t="s">
        <v>3320</v>
      </c>
      <c r="DC207" s="233" t="s">
        <v>3320</v>
      </c>
      <c r="DD207" s="233" t="s">
        <v>3320</v>
      </c>
      <c r="DE207" s="235"/>
      <c r="DF207" s="233" t="s">
        <v>3320</v>
      </c>
      <c r="DG207" s="233" t="s">
        <v>3320</v>
      </c>
      <c r="DH207" s="233" t="s">
        <v>3320</v>
      </c>
      <c r="DI207" s="233" t="s">
        <v>3320</v>
      </c>
      <c r="DJ207" s="233" t="s">
        <v>3320</v>
      </c>
      <c r="DK207" s="233" t="s">
        <v>3320</v>
      </c>
      <c r="DL207" s="235"/>
      <c r="DM207" s="233" t="s">
        <v>3320</v>
      </c>
      <c r="DN207" s="233" t="s">
        <v>3320</v>
      </c>
      <c r="DO207" s="233" t="s">
        <v>3320</v>
      </c>
      <c r="DP207" s="235"/>
      <c r="DQ207" s="233" t="s">
        <v>3320</v>
      </c>
      <c r="DR207" s="233" t="s">
        <v>3320</v>
      </c>
      <c r="DS207" s="233" t="s">
        <v>3320</v>
      </c>
      <c r="DT207" s="233" t="s">
        <v>3320</v>
      </c>
      <c r="DU207" s="233" t="s">
        <v>3320</v>
      </c>
      <c r="DV207" s="233" t="s">
        <v>3320</v>
      </c>
      <c r="DW207" s="233" t="s">
        <v>3320</v>
      </c>
      <c r="DX207" s="233" t="s">
        <v>3320</v>
      </c>
      <c r="DY207" s="233" t="s">
        <v>3320</v>
      </c>
      <c r="DZ207" s="233" t="s">
        <v>3320</v>
      </c>
      <c r="EA207" s="233" t="s">
        <v>3320</v>
      </c>
      <c r="EB207" s="233" t="s">
        <v>3320</v>
      </c>
      <c r="EC207" s="233" t="s">
        <v>3320</v>
      </c>
      <c r="ED207" s="233" t="s">
        <v>3320</v>
      </c>
      <c r="EE207" s="233" t="s">
        <v>3320</v>
      </c>
      <c r="EF207" s="233" t="s">
        <v>3320</v>
      </c>
      <c r="EG207" s="233" t="s">
        <v>3320</v>
      </c>
      <c r="EH207" s="233" t="s">
        <v>3320</v>
      </c>
      <c r="EI207" s="233" t="s">
        <v>3320</v>
      </c>
      <c r="EJ207" s="233" t="s">
        <v>3320</v>
      </c>
      <c r="EK207" s="233" t="s">
        <v>3320</v>
      </c>
      <c r="EL207" s="233" t="s">
        <v>3320</v>
      </c>
      <c r="EM207" s="233" t="s">
        <v>3320</v>
      </c>
      <c r="EN207" s="233" t="s">
        <v>3320</v>
      </c>
      <c r="EO207" s="233" t="s">
        <v>3320</v>
      </c>
      <c r="EP207" s="233" t="s">
        <v>3320</v>
      </c>
      <c r="EQ207" s="233" t="s">
        <v>3320</v>
      </c>
      <c r="ER207" s="233" t="s">
        <v>3320</v>
      </c>
      <c r="ES207" s="233" t="s">
        <v>3320</v>
      </c>
      <c r="ET207" s="233" t="s">
        <v>3320</v>
      </c>
      <c r="EU207" s="233" t="s">
        <v>3320</v>
      </c>
      <c r="EV207" s="233" t="s">
        <v>3320</v>
      </c>
      <c r="EW207" s="233" t="s">
        <v>3320</v>
      </c>
      <c r="EX207" s="233" t="s">
        <v>3320</v>
      </c>
      <c r="EY207" s="233" t="s">
        <v>3320</v>
      </c>
      <c r="EZ207" s="233" t="s">
        <v>3320</v>
      </c>
      <c r="FA207" s="233" t="s">
        <v>3320</v>
      </c>
      <c r="FB207" s="233" t="s">
        <v>3320</v>
      </c>
      <c r="FC207" s="233" t="s">
        <v>3320</v>
      </c>
      <c r="FD207" s="233" t="s">
        <v>3320</v>
      </c>
      <c r="FE207" s="233" t="s">
        <v>3320</v>
      </c>
      <c r="FF207" s="233" t="s">
        <v>3320</v>
      </c>
      <c r="FG207" s="233" t="s">
        <v>3320</v>
      </c>
      <c r="FH207" s="233" t="s">
        <v>3320</v>
      </c>
      <c r="FI207" s="233" t="s">
        <v>3320</v>
      </c>
      <c r="FJ207" s="233" t="s">
        <v>3320</v>
      </c>
      <c r="FK207" s="233" t="s">
        <v>3320</v>
      </c>
      <c r="FL207" s="233" t="s">
        <v>3320</v>
      </c>
      <c r="FM207" s="233" t="s">
        <v>3320</v>
      </c>
      <c r="FN207" s="240">
        <v>149933970</v>
      </c>
      <c r="FO207" s="232">
        <v>150</v>
      </c>
      <c r="FP207" s="233" t="s">
        <v>1214</v>
      </c>
      <c r="FQ207" s="233" t="s">
        <v>733</v>
      </c>
      <c r="FR207" s="233" t="s">
        <v>733</v>
      </c>
      <c r="FS207" s="233" t="s">
        <v>733</v>
      </c>
      <c r="FT207" s="233" t="s">
        <v>488</v>
      </c>
      <c r="FU207" s="233" t="s">
        <v>9763</v>
      </c>
      <c r="FV207" s="233" t="s">
        <v>9764</v>
      </c>
      <c r="FW207" s="241" t="s">
        <v>9762</v>
      </c>
      <c r="FX207" s="242">
        <v>115</v>
      </c>
      <c r="FY207" s="233" t="s">
        <v>9765</v>
      </c>
      <c r="FZ207" s="240">
        <v>149933970</v>
      </c>
      <c r="GA207" s="240">
        <v>9980955</v>
      </c>
      <c r="GB207" s="240">
        <v>3860</v>
      </c>
      <c r="GC207" s="232">
        <v>83</v>
      </c>
      <c r="GD207" s="233" t="s">
        <v>9766</v>
      </c>
      <c r="GE207" s="233" t="s">
        <v>733</v>
      </c>
      <c r="GF207" s="233" t="s">
        <v>733</v>
      </c>
      <c r="GG207" s="233" t="s">
        <v>6713</v>
      </c>
      <c r="GH207" s="233" t="s">
        <v>733</v>
      </c>
      <c r="GI207" s="233" t="s">
        <v>733</v>
      </c>
      <c r="GJ207" s="233" t="s">
        <v>733</v>
      </c>
      <c r="GK207" s="233" t="s">
        <v>733</v>
      </c>
      <c r="GL207" s="233" t="s">
        <v>733</v>
      </c>
      <c r="GM207" s="243" t="s">
        <v>5676</v>
      </c>
      <c r="GN207" s="233" t="s">
        <v>3320</v>
      </c>
      <c r="GO207" s="233" t="s">
        <v>733</v>
      </c>
      <c r="GP207" s="233" t="s">
        <v>5721</v>
      </c>
      <c r="GQ207" s="233" t="s">
        <v>1214</v>
      </c>
      <c r="GR207" s="233" t="s">
        <v>1214</v>
      </c>
      <c r="GS207" s="233" t="s">
        <v>3320</v>
      </c>
      <c r="GT207" s="233" t="s">
        <v>3320</v>
      </c>
      <c r="GU207" s="232">
        <v>0</v>
      </c>
      <c r="GV207" s="233" t="s">
        <v>1214</v>
      </c>
      <c r="GW207" s="233" t="s">
        <v>1214</v>
      </c>
      <c r="GX207" s="233" t="s">
        <v>3320</v>
      </c>
      <c r="GY207" s="233" t="s">
        <v>1214</v>
      </c>
      <c r="GZ207" s="233" t="s">
        <v>3320</v>
      </c>
      <c r="HA207" s="233" t="s">
        <v>3320</v>
      </c>
      <c r="HB207" s="233" t="s">
        <v>3320</v>
      </c>
      <c r="HC207" s="233" t="s">
        <v>3320</v>
      </c>
      <c r="HD207" s="233" t="s">
        <v>3320</v>
      </c>
      <c r="HE207" s="233" t="s">
        <v>3320</v>
      </c>
      <c r="HF207" s="233" t="s">
        <v>733</v>
      </c>
      <c r="HG207" s="233" t="s">
        <v>1214</v>
      </c>
      <c r="HH207" s="244">
        <v>46070.756585648145</v>
      </c>
      <c r="HI207" s="244">
        <v>46079.701215277775</v>
      </c>
      <c r="HJ207" s="233" t="s">
        <v>5685</v>
      </c>
      <c r="HK207" s="233" t="s">
        <v>3320</v>
      </c>
      <c r="HL207" s="233" t="s">
        <v>3320</v>
      </c>
      <c r="HM207" s="233" t="s">
        <v>3320</v>
      </c>
      <c r="HN207" s="233" t="s">
        <v>3320</v>
      </c>
      <c r="HO207" s="233" t="s">
        <v>3320</v>
      </c>
      <c r="HP207" s="233" t="s">
        <v>3320</v>
      </c>
      <c r="HQ207" s="233" t="s">
        <v>3320</v>
      </c>
      <c r="HR207" s="233" t="s">
        <v>3320</v>
      </c>
      <c r="HS207" s="233" t="s">
        <v>3320</v>
      </c>
      <c r="HT207" s="233" t="s">
        <v>3320</v>
      </c>
      <c r="HU207" s="233" t="s">
        <v>3320</v>
      </c>
      <c r="HV207" s="233" t="s">
        <v>3320</v>
      </c>
      <c r="HW207" s="233" t="s">
        <v>3320</v>
      </c>
      <c r="HX207" s="233" t="s">
        <v>3320</v>
      </c>
      <c r="HY207" s="233" t="s">
        <v>3320</v>
      </c>
      <c r="HZ207" s="233" t="s">
        <v>3320</v>
      </c>
      <c r="IA207" s="233" t="s">
        <v>3320</v>
      </c>
      <c r="IB207" s="233" t="s">
        <v>3320</v>
      </c>
      <c r="IC207" s="233" t="s">
        <v>3320</v>
      </c>
      <c r="ID207" s="233" t="s">
        <v>3320</v>
      </c>
      <c r="IE207" s="233" t="s">
        <v>3320</v>
      </c>
      <c r="IF207" s="233" t="s">
        <v>3320</v>
      </c>
      <c r="IG207" s="233" t="s">
        <v>3320</v>
      </c>
      <c r="IH207" s="233" t="s">
        <v>3320</v>
      </c>
      <c r="II207" s="233" t="s">
        <v>3320</v>
      </c>
      <c r="IJ207" s="233" t="s">
        <v>3320</v>
      </c>
      <c r="IK207" s="233" t="s">
        <v>3320</v>
      </c>
      <c r="IL207" s="233" t="s">
        <v>3320</v>
      </c>
      <c r="IM207" s="233" t="s">
        <v>3320</v>
      </c>
      <c r="IN207" s="233" t="s">
        <v>3320</v>
      </c>
      <c r="IO207" s="233" t="s">
        <v>3320</v>
      </c>
      <c r="IP207" s="233" t="s">
        <v>3320</v>
      </c>
      <c r="IQ207" s="233" t="s">
        <v>3320</v>
      </c>
      <c r="IR207" s="233" t="s">
        <v>3320</v>
      </c>
      <c r="IS207" s="233" t="s">
        <v>3320</v>
      </c>
      <c r="IT207" s="233" t="s">
        <v>3320</v>
      </c>
      <c r="IU207" s="233" t="s">
        <v>3320</v>
      </c>
      <c r="IV207" s="233" t="s">
        <v>3320</v>
      </c>
      <c r="IW207" s="249" t="s">
        <v>5965</v>
      </c>
      <c r="IX207" s="250" t="s">
        <v>3320</v>
      </c>
      <c r="IY207" s="250" t="s">
        <v>5966</v>
      </c>
      <c r="IZ207" s="249" t="s">
        <v>5967</v>
      </c>
      <c r="JA207" s="235"/>
      <c r="JB207" s="233"/>
      <c r="JC207" s="233"/>
      <c r="JD207" s="233"/>
      <c r="JE207" s="235"/>
      <c r="JF207" s="232" t="s">
        <v>3320</v>
      </c>
      <c r="JG207" s="232" t="s">
        <v>3320</v>
      </c>
      <c r="JH207" s="232" t="s">
        <v>3320</v>
      </c>
      <c r="JI207" s="232" t="s">
        <v>3320</v>
      </c>
      <c r="JJ207" s="232" t="s">
        <v>3320</v>
      </c>
      <c r="JK207" s="233" t="s">
        <v>202</v>
      </c>
      <c r="JL207" s="235"/>
      <c r="JM207" s="235"/>
      <c r="JN207" s="235"/>
      <c r="JO207" s="232">
        <v>5</v>
      </c>
      <c r="JP207" s="232">
        <v>0</v>
      </c>
      <c r="JQ207" s="233"/>
      <c r="JR207" s="233"/>
      <c r="JS207" s="233"/>
      <c r="JT207" s="233"/>
      <c r="JU207" s="233"/>
      <c r="JV207" s="233"/>
      <c r="JW207" s="233"/>
      <c r="JX207" s="233"/>
      <c r="JY207" s="233"/>
      <c r="JZ207" s="233"/>
      <c r="KA207" s="233"/>
      <c r="KB207" s="233"/>
      <c r="KC207" s="233"/>
      <c r="KD207" s="233"/>
      <c r="KE207" s="233"/>
      <c r="KF207" s="233"/>
      <c r="KG207" s="233"/>
      <c r="KH207" s="233"/>
      <c r="KI207" s="233"/>
      <c r="KJ207" s="233"/>
      <c r="KK207" s="233"/>
      <c r="KL207" s="233"/>
      <c r="KM207" s="233"/>
      <c r="KN207" s="232" t="s">
        <v>3320</v>
      </c>
      <c r="KO207" s="232" t="s">
        <v>3320</v>
      </c>
      <c r="KP207" s="232" t="s">
        <v>3320</v>
      </c>
      <c r="KQ207" s="235"/>
      <c r="KR207" s="235"/>
      <c r="KS207" s="235"/>
      <c r="KT207" s="233"/>
      <c r="KU207" s="235"/>
      <c r="KV207" s="235"/>
      <c r="KW207" s="235"/>
      <c r="KX207" s="233"/>
      <c r="KY207" s="232">
        <v>100</v>
      </c>
      <c r="KZ207" s="236">
        <v>0</v>
      </c>
      <c r="LA207" s="235"/>
      <c r="LB207" s="232">
        <v>0</v>
      </c>
      <c r="LC207" s="233"/>
      <c r="LD207" s="235"/>
      <c r="LE207" s="235"/>
      <c r="LF207" s="235"/>
    </row>
    <row r="208" spans="1:318" ht="49.5" customHeight="1" thickBot="1">
      <c r="A208" s="231" t="s">
        <v>5638</v>
      </c>
      <c r="B208" s="232">
        <v>433</v>
      </c>
      <c r="C208" s="233" t="s">
        <v>9767</v>
      </c>
      <c r="D208" s="233" t="s">
        <v>9768</v>
      </c>
      <c r="E208" s="232">
        <v>433</v>
      </c>
      <c r="F208" s="235"/>
      <c r="G208" s="233" t="s">
        <v>253</v>
      </c>
      <c r="H208" s="233" t="s">
        <v>9769</v>
      </c>
      <c r="I208" s="234">
        <v>4</v>
      </c>
      <c r="J208" s="235"/>
      <c r="K208" s="234" t="s">
        <v>202</v>
      </c>
      <c r="L208" s="235"/>
      <c r="M208" s="234">
        <v>4</v>
      </c>
      <c r="N208" s="235"/>
      <c r="O208" s="235"/>
      <c r="P208" s="235"/>
      <c r="Q208" s="235"/>
      <c r="R208" s="234" t="s">
        <v>202</v>
      </c>
      <c r="S208" s="235"/>
      <c r="T208" s="235"/>
      <c r="U208" s="235"/>
      <c r="V208" s="233" t="s">
        <v>4131</v>
      </c>
      <c r="W208" s="233" t="s">
        <v>5916</v>
      </c>
      <c r="X208" s="232">
        <v>1.5</v>
      </c>
      <c r="Y208" s="232">
        <v>107.1</v>
      </c>
      <c r="Z208" s="236">
        <v>0</v>
      </c>
      <c r="AA208" s="236">
        <v>0</v>
      </c>
      <c r="AB208" s="232">
        <v>1</v>
      </c>
      <c r="AC208" s="233" t="s">
        <v>6983</v>
      </c>
      <c r="AD208" s="233" t="s">
        <v>6984</v>
      </c>
      <c r="AE208" s="234" t="s">
        <v>5645</v>
      </c>
      <c r="AF208" s="233" t="s">
        <v>5646</v>
      </c>
      <c r="AG208" s="234" t="s">
        <v>5645</v>
      </c>
      <c r="AH208" s="233" t="s">
        <v>6983</v>
      </c>
      <c r="AI208" s="233" t="s">
        <v>6985</v>
      </c>
      <c r="AJ208" s="233" t="s">
        <v>6986</v>
      </c>
      <c r="AK208" s="233" t="s">
        <v>5698</v>
      </c>
      <c r="AL208" s="233" t="s">
        <v>9770</v>
      </c>
      <c r="AM208" s="233" t="s">
        <v>9771</v>
      </c>
      <c r="AN208" s="233" t="s">
        <v>3320</v>
      </c>
      <c r="AO208" s="233" t="s">
        <v>9772</v>
      </c>
      <c r="AP208" s="233" t="s">
        <v>5698</v>
      </c>
      <c r="AQ208" s="233" t="s">
        <v>6990</v>
      </c>
      <c r="AR208" s="233" t="s">
        <v>6990</v>
      </c>
      <c r="AS208" s="235"/>
      <c r="AT208" s="233" t="s">
        <v>3320</v>
      </c>
      <c r="AU208" s="233" t="s">
        <v>3320</v>
      </c>
      <c r="AV208" s="233" t="s">
        <v>3320</v>
      </c>
      <c r="AW208" s="233" t="s">
        <v>3320</v>
      </c>
      <c r="AX208" s="233" t="s">
        <v>3320</v>
      </c>
      <c r="AY208" s="233" t="s">
        <v>3320</v>
      </c>
      <c r="AZ208" s="235"/>
      <c r="BA208" s="233" t="s">
        <v>3320</v>
      </c>
      <c r="BB208" s="233" t="s">
        <v>3320</v>
      </c>
      <c r="BC208" s="233" t="s">
        <v>3320</v>
      </c>
      <c r="BD208" s="233" t="s">
        <v>3320</v>
      </c>
      <c r="BE208" s="235"/>
      <c r="BF208" s="234" t="s">
        <v>1214</v>
      </c>
      <c r="BG208" s="233" t="s">
        <v>3320</v>
      </c>
      <c r="BH208" s="233" t="s">
        <v>5663</v>
      </c>
      <c r="BI208" s="233" t="s">
        <v>5663</v>
      </c>
      <c r="BJ208" s="233" t="s">
        <v>6324</v>
      </c>
      <c r="BK208" s="233" t="s">
        <v>8596</v>
      </c>
      <c r="BL208" s="234">
        <v>115</v>
      </c>
      <c r="BM208" s="233" t="s">
        <v>5665</v>
      </c>
      <c r="BN208" s="237">
        <v>46738</v>
      </c>
      <c r="BO208" s="232">
        <v>14</v>
      </c>
      <c r="BP208" s="232">
        <v>2027</v>
      </c>
      <c r="BQ208" s="232">
        <v>71.400000000000006</v>
      </c>
      <c r="BR208" s="234">
        <v>71.400000000000006</v>
      </c>
      <c r="BS208" s="233" t="s">
        <v>5666</v>
      </c>
      <c r="BT208" s="232">
        <v>12</v>
      </c>
      <c r="BU208" s="234">
        <v>284.95</v>
      </c>
      <c r="BV208" s="238">
        <v>0.46</v>
      </c>
      <c r="BW208" s="239" t="s">
        <v>910</v>
      </c>
      <c r="BX208" s="233" t="s">
        <v>733</v>
      </c>
      <c r="BY208" s="235"/>
      <c r="BZ208" s="233" t="s">
        <v>3320</v>
      </c>
      <c r="CA208" s="233" t="s">
        <v>3320</v>
      </c>
      <c r="CB208" s="233" t="s">
        <v>3320</v>
      </c>
      <c r="CC208" s="233" t="s">
        <v>3320</v>
      </c>
      <c r="CD208" s="233" t="s">
        <v>3320</v>
      </c>
      <c r="CE208" s="233" t="s">
        <v>3320</v>
      </c>
      <c r="CF208" s="233" t="s">
        <v>3320</v>
      </c>
      <c r="CG208" s="233" t="s">
        <v>3320</v>
      </c>
      <c r="CH208" s="233" t="s">
        <v>3320</v>
      </c>
      <c r="CI208" s="233" t="s">
        <v>3320</v>
      </c>
      <c r="CJ208" s="235"/>
      <c r="CK208" s="233" t="s">
        <v>3320</v>
      </c>
      <c r="CL208" s="233" t="s">
        <v>3320</v>
      </c>
      <c r="CM208" s="233" t="s">
        <v>3320</v>
      </c>
      <c r="CN208" s="233" t="s">
        <v>3320</v>
      </c>
      <c r="CO208" s="233" t="s">
        <v>3320</v>
      </c>
      <c r="CP208" s="235"/>
      <c r="CQ208" s="233" t="s">
        <v>3320</v>
      </c>
      <c r="CR208" s="233" t="s">
        <v>3320</v>
      </c>
      <c r="CS208" s="233" t="s">
        <v>3320</v>
      </c>
      <c r="CT208" s="233" t="s">
        <v>3320</v>
      </c>
      <c r="CU208" s="232">
        <v>6.2</v>
      </c>
      <c r="CV208" s="232">
        <v>13</v>
      </c>
      <c r="CW208" s="233" t="s">
        <v>733</v>
      </c>
      <c r="CX208" s="233" t="s">
        <v>6061</v>
      </c>
      <c r="CY208" s="232">
        <v>48.56</v>
      </c>
      <c r="CZ208" s="233" t="s">
        <v>733</v>
      </c>
      <c r="DA208" s="233" t="s">
        <v>733</v>
      </c>
      <c r="DB208" s="233" t="s">
        <v>733</v>
      </c>
      <c r="DC208" s="232">
        <v>4075</v>
      </c>
      <c r="DD208" s="232">
        <v>3377</v>
      </c>
      <c r="DE208" s="233" t="s">
        <v>9773</v>
      </c>
      <c r="DF208" s="232">
        <v>365</v>
      </c>
      <c r="DG208" s="232">
        <v>90</v>
      </c>
      <c r="DH208" s="232">
        <v>98</v>
      </c>
      <c r="DI208" s="232">
        <v>30</v>
      </c>
      <c r="DJ208" s="237">
        <v>46325</v>
      </c>
      <c r="DK208" s="232">
        <v>1.4</v>
      </c>
      <c r="DL208" s="232">
        <v>2026</v>
      </c>
      <c r="DM208" s="232">
        <v>8</v>
      </c>
      <c r="DN208" s="233" t="s">
        <v>9774</v>
      </c>
      <c r="DO208" s="232">
        <v>20000000</v>
      </c>
      <c r="DP208" s="235"/>
      <c r="DQ208" s="233" t="s">
        <v>3320</v>
      </c>
      <c r="DR208" s="233" t="s">
        <v>3320</v>
      </c>
      <c r="DS208" s="233" t="s">
        <v>3320</v>
      </c>
      <c r="DT208" s="233" t="s">
        <v>3320</v>
      </c>
      <c r="DU208" s="233" t="s">
        <v>3320</v>
      </c>
      <c r="DV208" s="233" t="s">
        <v>3320</v>
      </c>
      <c r="DW208" s="233" t="s">
        <v>3320</v>
      </c>
      <c r="DX208" s="233" t="s">
        <v>3320</v>
      </c>
      <c r="DY208" s="233" t="s">
        <v>3320</v>
      </c>
      <c r="DZ208" s="233" t="s">
        <v>3320</v>
      </c>
      <c r="EA208" s="233" t="s">
        <v>3320</v>
      </c>
      <c r="EB208" s="233" t="s">
        <v>3320</v>
      </c>
      <c r="EC208" s="233" t="s">
        <v>3320</v>
      </c>
      <c r="ED208" s="233" t="s">
        <v>3320</v>
      </c>
      <c r="EE208" s="233" t="s">
        <v>3320</v>
      </c>
      <c r="EF208" s="233" t="s">
        <v>3320</v>
      </c>
      <c r="EG208" s="233" t="s">
        <v>3320</v>
      </c>
      <c r="EH208" s="233" t="s">
        <v>3320</v>
      </c>
      <c r="EI208" s="233" t="s">
        <v>3320</v>
      </c>
      <c r="EJ208" s="233" t="s">
        <v>3320</v>
      </c>
      <c r="EK208" s="233" t="s">
        <v>3320</v>
      </c>
      <c r="EL208" s="233" t="s">
        <v>3320</v>
      </c>
      <c r="EM208" s="233" t="s">
        <v>3320</v>
      </c>
      <c r="EN208" s="233" t="s">
        <v>3320</v>
      </c>
      <c r="EO208" s="233" t="s">
        <v>3320</v>
      </c>
      <c r="EP208" s="233" t="s">
        <v>3320</v>
      </c>
      <c r="EQ208" s="233" t="s">
        <v>3320</v>
      </c>
      <c r="ER208" s="233" t="s">
        <v>3320</v>
      </c>
      <c r="ES208" s="233" t="s">
        <v>3320</v>
      </c>
      <c r="ET208" s="233" t="s">
        <v>3320</v>
      </c>
      <c r="EU208" s="233" t="s">
        <v>3320</v>
      </c>
      <c r="EV208" s="233" t="s">
        <v>3320</v>
      </c>
      <c r="EW208" s="233" t="s">
        <v>3320</v>
      </c>
      <c r="EX208" s="233" t="s">
        <v>3320</v>
      </c>
      <c r="EY208" s="233" t="s">
        <v>3320</v>
      </c>
      <c r="EZ208" s="233" t="s">
        <v>3320</v>
      </c>
      <c r="FA208" s="233" t="s">
        <v>3320</v>
      </c>
      <c r="FB208" s="233" t="s">
        <v>3320</v>
      </c>
      <c r="FC208" s="233" t="s">
        <v>3320</v>
      </c>
      <c r="FD208" s="233" t="s">
        <v>3320</v>
      </c>
      <c r="FE208" s="233" t="s">
        <v>3320</v>
      </c>
      <c r="FF208" s="233" t="s">
        <v>3320</v>
      </c>
      <c r="FG208" s="233" t="s">
        <v>3320</v>
      </c>
      <c r="FH208" s="233" t="s">
        <v>3320</v>
      </c>
      <c r="FI208" s="233" t="s">
        <v>3320</v>
      </c>
      <c r="FJ208" s="233" t="s">
        <v>3320</v>
      </c>
      <c r="FK208" s="233" t="s">
        <v>3320</v>
      </c>
      <c r="FL208" s="233" t="s">
        <v>3320</v>
      </c>
      <c r="FM208" s="233" t="s">
        <v>3320</v>
      </c>
      <c r="FN208" s="240">
        <v>178600000</v>
      </c>
      <c r="FO208" s="232">
        <v>179</v>
      </c>
      <c r="FP208" s="233" t="s">
        <v>1214</v>
      </c>
      <c r="FQ208" s="233" t="s">
        <v>733</v>
      </c>
      <c r="FR208" s="233" t="s">
        <v>733</v>
      </c>
      <c r="FS208" s="233" t="s">
        <v>733</v>
      </c>
      <c r="FT208" s="233" t="s">
        <v>4132</v>
      </c>
      <c r="FU208" s="233" t="s">
        <v>8598</v>
      </c>
      <c r="FV208" s="233" t="s">
        <v>9775</v>
      </c>
      <c r="FW208" s="241" t="s">
        <v>8596</v>
      </c>
      <c r="FX208" s="242">
        <v>115</v>
      </c>
      <c r="FY208" s="233" t="s">
        <v>9776</v>
      </c>
      <c r="FZ208" s="240">
        <v>178600000</v>
      </c>
      <c r="GA208" s="240">
        <v>19800000</v>
      </c>
      <c r="GB208" s="240">
        <v>309400</v>
      </c>
      <c r="GC208" s="240">
        <v>82285</v>
      </c>
      <c r="GD208" s="233" t="s">
        <v>9777</v>
      </c>
      <c r="GE208" s="233" t="s">
        <v>733</v>
      </c>
      <c r="GF208" s="233" t="s">
        <v>733</v>
      </c>
      <c r="GG208" s="233" t="s">
        <v>9778</v>
      </c>
      <c r="GH208" s="233" t="s">
        <v>733</v>
      </c>
      <c r="GI208" s="233" t="s">
        <v>1214</v>
      </c>
      <c r="GJ208" s="233" t="s">
        <v>733</v>
      </c>
      <c r="GK208" s="233" t="s">
        <v>733</v>
      </c>
      <c r="GL208" s="233" t="s">
        <v>733</v>
      </c>
      <c r="GM208" s="243" t="s">
        <v>5676</v>
      </c>
      <c r="GN208" s="233" t="s">
        <v>3320</v>
      </c>
      <c r="GO208" s="233" t="s">
        <v>733</v>
      </c>
      <c r="GP208" s="233" t="s">
        <v>5872</v>
      </c>
      <c r="GQ208" s="233" t="s">
        <v>733</v>
      </c>
      <c r="GR208" s="233" t="s">
        <v>6069</v>
      </c>
      <c r="GS208" s="233" t="s">
        <v>9779</v>
      </c>
      <c r="GT208" s="233" t="s">
        <v>3320</v>
      </c>
      <c r="GU208" s="232">
        <v>1.38</v>
      </c>
      <c r="GV208" s="233" t="s">
        <v>733</v>
      </c>
      <c r="GW208" s="233" t="s">
        <v>5948</v>
      </c>
      <c r="GX208" s="233" t="s">
        <v>9780</v>
      </c>
      <c r="GY208" s="233" t="s">
        <v>733</v>
      </c>
      <c r="GZ208" s="233" t="s">
        <v>3320</v>
      </c>
      <c r="HA208" s="233" t="s">
        <v>3320</v>
      </c>
      <c r="HB208" s="233" t="s">
        <v>9781</v>
      </c>
      <c r="HC208" s="233" t="s">
        <v>5683</v>
      </c>
      <c r="HD208" s="233" t="s">
        <v>5683</v>
      </c>
      <c r="HE208" s="233" t="s">
        <v>5683</v>
      </c>
      <c r="HF208" s="233" t="s">
        <v>733</v>
      </c>
      <c r="HG208" s="233" t="s">
        <v>1214</v>
      </c>
      <c r="HH208" s="244">
        <v>46072.834629629629</v>
      </c>
      <c r="HI208" s="244">
        <v>46080.52</v>
      </c>
      <c r="HJ208" s="233" t="s">
        <v>5685</v>
      </c>
      <c r="HK208" s="233" t="s">
        <v>3320</v>
      </c>
      <c r="HL208" s="233" t="s">
        <v>3320</v>
      </c>
      <c r="HM208" s="233" t="s">
        <v>3320</v>
      </c>
      <c r="HN208" s="233" t="s">
        <v>3320</v>
      </c>
      <c r="HO208" s="233" t="s">
        <v>3320</v>
      </c>
      <c r="HP208" s="233" t="s">
        <v>3320</v>
      </c>
      <c r="HQ208" s="233" t="s">
        <v>3320</v>
      </c>
      <c r="HR208" s="233" t="s">
        <v>3320</v>
      </c>
      <c r="HS208" s="233" t="s">
        <v>3320</v>
      </c>
      <c r="HT208" s="233" t="s">
        <v>3320</v>
      </c>
      <c r="HU208" s="233" t="s">
        <v>3320</v>
      </c>
      <c r="HV208" s="233" t="s">
        <v>3320</v>
      </c>
      <c r="HW208" s="233" t="s">
        <v>3320</v>
      </c>
      <c r="HX208" s="233" t="s">
        <v>3320</v>
      </c>
      <c r="HY208" s="233" t="s">
        <v>3320</v>
      </c>
      <c r="HZ208" s="233" t="s">
        <v>3320</v>
      </c>
      <c r="IA208" s="233" t="s">
        <v>3320</v>
      </c>
      <c r="IB208" s="233" t="s">
        <v>3320</v>
      </c>
      <c r="IC208" s="233" t="s">
        <v>3320</v>
      </c>
      <c r="ID208" s="233" t="s">
        <v>3320</v>
      </c>
      <c r="IE208" s="233" t="s">
        <v>3320</v>
      </c>
      <c r="IF208" s="233" t="s">
        <v>3320</v>
      </c>
      <c r="IG208" s="233" t="s">
        <v>3320</v>
      </c>
      <c r="IH208" s="233" t="s">
        <v>3320</v>
      </c>
      <c r="II208" s="233" t="s">
        <v>3320</v>
      </c>
      <c r="IJ208" s="233" t="s">
        <v>3320</v>
      </c>
      <c r="IK208" s="233" t="s">
        <v>3320</v>
      </c>
      <c r="IL208" s="233" t="s">
        <v>3320</v>
      </c>
      <c r="IM208" s="233" t="s">
        <v>3320</v>
      </c>
      <c r="IN208" s="233" t="s">
        <v>3320</v>
      </c>
      <c r="IO208" s="233" t="s">
        <v>3320</v>
      </c>
      <c r="IP208" s="233" t="s">
        <v>3320</v>
      </c>
      <c r="IQ208" s="233" t="s">
        <v>3320</v>
      </c>
      <c r="IR208" s="233" t="s">
        <v>3320</v>
      </c>
      <c r="IS208" s="233" t="s">
        <v>3320</v>
      </c>
      <c r="IT208" s="233" t="s">
        <v>3320</v>
      </c>
      <c r="IU208" s="233" t="s">
        <v>3320</v>
      </c>
      <c r="IV208" s="233" t="s">
        <v>3320</v>
      </c>
      <c r="IW208" s="235"/>
      <c r="IX208" s="235"/>
      <c r="IY208" s="235"/>
      <c r="IZ208" s="235"/>
      <c r="JA208" s="235"/>
      <c r="JB208" s="233"/>
      <c r="JC208" s="233"/>
      <c r="JD208" s="233"/>
      <c r="JE208" s="235"/>
      <c r="JF208" s="232" t="s">
        <v>3320</v>
      </c>
      <c r="JG208" s="232" t="s">
        <v>3320</v>
      </c>
      <c r="JH208" s="232" t="s">
        <v>3320</v>
      </c>
      <c r="JI208" s="232" t="s">
        <v>3320</v>
      </c>
      <c r="JJ208" s="232" t="s">
        <v>3320</v>
      </c>
      <c r="JK208" s="233" t="s">
        <v>910</v>
      </c>
      <c r="JL208" s="235"/>
      <c r="JM208" s="235"/>
      <c r="JN208" s="235"/>
      <c r="JO208" s="232">
        <v>7</v>
      </c>
      <c r="JP208" s="232">
        <v>0</v>
      </c>
      <c r="JQ208" s="233"/>
      <c r="JR208" s="233"/>
      <c r="JS208" s="233"/>
      <c r="JT208" s="233"/>
      <c r="JU208" s="233"/>
      <c r="JV208" s="233"/>
      <c r="JW208" s="233"/>
      <c r="JX208" s="233"/>
      <c r="JY208" s="233"/>
      <c r="JZ208" s="233"/>
      <c r="KA208" s="233"/>
      <c r="KB208" s="233"/>
      <c r="KC208" s="233"/>
      <c r="KD208" s="233"/>
      <c r="KE208" s="233"/>
      <c r="KF208" s="233"/>
      <c r="KG208" s="233"/>
      <c r="KH208" s="233"/>
      <c r="KI208" s="233"/>
      <c r="KJ208" s="233"/>
      <c r="KK208" s="233"/>
      <c r="KL208" s="233"/>
      <c r="KM208" s="233"/>
      <c r="KN208" s="232" t="s">
        <v>3320</v>
      </c>
      <c r="KO208" s="232" t="s">
        <v>3320</v>
      </c>
      <c r="KP208" s="232" t="s">
        <v>3320</v>
      </c>
      <c r="KQ208" s="235"/>
      <c r="KR208" s="235"/>
      <c r="KS208" s="235"/>
      <c r="KT208" s="233"/>
      <c r="KU208" s="235"/>
      <c r="KV208" s="235"/>
      <c r="KW208" s="235"/>
      <c r="KX208" s="233"/>
      <c r="KY208" s="232">
        <v>107.1</v>
      </c>
      <c r="KZ208" s="236">
        <v>0</v>
      </c>
      <c r="LA208" s="235"/>
      <c r="LB208" s="232">
        <v>0</v>
      </c>
      <c r="LC208" s="233"/>
      <c r="LD208" s="235"/>
      <c r="LE208" s="235"/>
      <c r="LF208" s="235"/>
    </row>
    <row r="209" spans="1:318" ht="49.5" customHeight="1" thickBot="1">
      <c r="A209" s="231" t="s">
        <v>5638</v>
      </c>
      <c r="B209" s="232">
        <v>902</v>
      </c>
      <c r="C209" s="233" t="s">
        <v>9782</v>
      </c>
      <c r="D209" s="233" t="s">
        <v>9783</v>
      </c>
      <c r="E209" s="232">
        <v>902</v>
      </c>
      <c r="F209" s="235"/>
      <c r="G209" s="233" t="s">
        <v>9700</v>
      </c>
      <c r="H209" s="233" t="s">
        <v>9701</v>
      </c>
      <c r="I209" s="234">
        <v>4</v>
      </c>
      <c r="J209" s="235"/>
      <c r="K209" s="234" t="s">
        <v>202</v>
      </c>
      <c r="L209" s="235"/>
      <c r="M209" s="234">
        <v>4</v>
      </c>
      <c r="N209" s="235"/>
      <c r="O209" s="235"/>
      <c r="P209" s="235"/>
      <c r="Q209" s="235"/>
      <c r="R209" s="234" t="s">
        <v>202</v>
      </c>
      <c r="S209" s="235"/>
      <c r="T209" s="235"/>
      <c r="U209" s="235"/>
      <c r="V209" s="233" t="s">
        <v>9784</v>
      </c>
      <c r="W209" s="233" t="s">
        <v>5643</v>
      </c>
      <c r="X209" s="232">
        <v>1</v>
      </c>
      <c r="Y209" s="232">
        <v>50</v>
      </c>
      <c r="Z209" s="236">
        <v>0</v>
      </c>
      <c r="AA209" s="236">
        <v>0</v>
      </c>
      <c r="AB209" s="232">
        <v>1</v>
      </c>
      <c r="AC209" s="233" t="s">
        <v>9703</v>
      </c>
      <c r="AD209" s="233" t="s">
        <v>9704</v>
      </c>
      <c r="AE209" s="234" t="s">
        <v>5645</v>
      </c>
      <c r="AF209" s="233" t="s">
        <v>5646</v>
      </c>
      <c r="AG209" s="234" t="s">
        <v>5645</v>
      </c>
      <c r="AH209" s="233" t="s">
        <v>9703</v>
      </c>
      <c r="AI209" s="233" t="s">
        <v>5698</v>
      </c>
      <c r="AJ209" s="233" t="s">
        <v>5698</v>
      </c>
      <c r="AK209" s="233" t="s">
        <v>5698</v>
      </c>
      <c r="AL209" s="233" t="s">
        <v>9705</v>
      </c>
      <c r="AM209" s="233" t="s">
        <v>9706</v>
      </c>
      <c r="AN209" s="233" t="s">
        <v>9701</v>
      </c>
      <c r="AO209" s="233" t="s">
        <v>9707</v>
      </c>
      <c r="AP209" s="233" t="s">
        <v>9708</v>
      </c>
      <c r="AQ209" s="233" t="s">
        <v>9709</v>
      </c>
      <c r="AR209" s="233" t="s">
        <v>9710</v>
      </c>
      <c r="AS209" s="233" t="s">
        <v>9711</v>
      </c>
      <c r="AT209" s="233" t="s">
        <v>733</v>
      </c>
      <c r="AU209" s="233" t="s">
        <v>733</v>
      </c>
      <c r="AV209" s="233" t="s">
        <v>733</v>
      </c>
      <c r="AW209" s="233" t="s">
        <v>3320</v>
      </c>
      <c r="AX209" s="233" t="s">
        <v>9712</v>
      </c>
      <c r="AY209" s="233" t="s">
        <v>733</v>
      </c>
      <c r="AZ209" s="233" t="s">
        <v>9713</v>
      </c>
      <c r="BA209" s="233" t="s">
        <v>9714</v>
      </c>
      <c r="BB209" s="233" t="s">
        <v>9715</v>
      </c>
      <c r="BC209" s="233" t="s">
        <v>9716</v>
      </c>
      <c r="BD209" s="233" t="s">
        <v>9717</v>
      </c>
      <c r="BE209" s="233" t="s">
        <v>9718</v>
      </c>
      <c r="BF209" s="234" t="s">
        <v>1214</v>
      </c>
      <c r="BG209" s="233" t="s">
        <v>3320</v>
      </c>
      <c r="BH209" s="233" t="s">
        <v>5663</v>
      </c>
      <c r="BI209" s="233" t="s">
        <v>5663</v>
      </c>
      <c r="BJ209" s="233" t="s">
        <v>6324</v>
      </c>
      <c r="BK209" s="233" t="s">
        <v>9785</v>
      </c>
      <c r="BL209" s="234">
        <v>115</v>
      </c>
      <c r="BM209" s="233" t="s">
        <v>5665</v>
      </c>
      <c r="BN209" s="237">
        <v>47057</v>
      </c>
      <c r="BO209" s="232">
        <v>18</v>
      </c>
      <c r="BP209" s="232">
        <v>2028</v>
      </c>
      <c r="BQ209" s="232">
        <v>50</v>
      </c>
      <c r="BR209" s="234">
        <v>50</v>
      </c>
      <c r="BS209" s="233" t="s">
        <v>5666</v>
      </c>
      <c r="BT209" s="232">
        <v>13</v>
      </c>
      <c r="BU209" s="234">
        <v>190.28</v>
      </c>
      <c r="BV209" s="238">
        <v>0.43</v>
      </c>
      <c r="BW209" s="239" t="s">
        <v>202</v>
      </c>
      <c r="BX209" s="233" t="s">
        <v>733</v>
      </c>
      <c r="BY209" s="235"/>
      <c r="BZ209" s="232">
        <v>43</v>
      </c>
      <c r="CA209" s="233" t="s">
        <v>733</v>
      </c>
      <c r="CB209" s="232">
        <v>66.39</v>
      </c>
      <c r="CC209" s="233" t="s">
        <v>5667</v>
      </c>
      <c r="CD209" s="233" t="s">
        <v>5801</v>
      </c>
      <c r="CE209" s="233" t="s">
        <v>3320</v>
      </c>
      <c r="CF209" s="233" t="s">
        <v>733</v>
      </c>
      <c r="CG209" s="233" t="s">
        <v>733</v>
      </c>
      <c r="CH209" s="232">
        <v>2074.71</v>
      </c>
      <c r="CI209" s="232">
        <v>1943.26</v>
      </c>
      <c r="CJ209" s="233" t="s">
        <v>9720</v>
      </c>
      <c r="CK209" s="232">
        <v>364</v>
      </c>
      <c r="CL209" s="232">
        <v>60</v>
      </c>
      <c r="CM209" s="232">
        <v>54</v>
      </c>
      <c r="CN209" s="232">
        <v>30</v>
      </c>
      <c r="CO209" s="237">
        <v>46445</v>
      </c>
      <c r="CP209" s="232">
        <v>2027</v>
      </c>
      <c r="CQ209" s="232">
        <v>0.5</v>
      </c>
      <c r="CR209" s="232">
        <v>8</v>
      </c>
      <c r="CS209" s="233" t="s">
        <v>9721</v>
      </c>
      <c r="CT209" s="232">
        <v>17500000</v>
      </c>
      <c r="CU209" s="233" t="s">
        <v>3320</v>
      </c>
      <c r="CV209" s="233" t="s">
        <v>3320</v>
      </c>
      <c r="CW209" s="233" t="s">
        <v>3320</v>
      </c>
      <c r="CX209" s="233" t="s">
        <v>3320</v>
      </c>
      <c r="CY209" s="233" t="s">
        <v>3320</v>
      </c>
      <c r="CZ209" s="233" t="s">
        <v>3320</v>
      </c>
      <c r="DA209" s="233" t="s">
        <v>3320</v>
      </c>
      <c r="DB209" s="233" t="s">
        <v>3320</v>
      </c>
      <c r="DC209" s="233" t="s">
        <v>3320</v>
      </c>
      <c r="DD209" s="233" t="s">
        <v>3320</v>
      </c>
      <c r="DE209" s="235"/>
      <c r="DF209" s="233" t="s">
        <v>3320</v>
      </c>
      <c r="DG209" s="233" t="s">
        <v>3320</v>
      </c>
      <c r="DH209" s="233" t="s">
        <v>3320</v>
      </c>
      <c r="DI209" s="233" t="s">
        <v>3320</v>
      </c>
      <c r="DJ209" s="233" t="s">
        <v>3320</v>
      </c>
      <c r="DK209" s="233" t="s">
        <v>3320</v>
      </c>
      <c r="DL209" s="235"/>
      <c r="DM209" s="233" t="s">
        <v>3320</v>
      </c>
      <c r="DN209" s="233" t="s">
        <v>3320</v>
      </c>
      <c r="DO209" s="233" t="s">
        <v>3320</v>
      </c>
      <c r="DP209" s="235"/>
      <c r="DQ209" s="233" t="s">
        <v>3320</v>
      </c>
      <c r="DR209" s="233" t="s">
        <v>3320</v>
      </c>
      <c r="DS209" s="233" t="s">
        <v>3320</v>
      </c>
      <c r="DT209" s="233" t="s">
        <v>3320</v>
      </c>
      <c r="DU209" s="233" t="s">
        <v>3320</v>
      </c>
      <c r="DV209" s="233" t="s">
        <v>3320</v>
      </c>
      <c r="DW209" s="233" t="s">
        <v>3320</v>
      </c>
      <c r="DX209" s="233" t="s">
        <v>3320</v>
      </c>
      <c r="DY209" s="233" t="s">
        <v>3320</v>
      </c>
      <c r="DZ209" s="233" t="s">
        <v>3320</v>
      </c>
      <c r="EA209" s="233" t="s">
        <v>3320</v>
      </c>
      <c r="EB209" s="233" t="s">
        <v>3320</v>
      </c>
      <c r="EC209" s="233" t="s">
        <v>3320</v>
      </c>
      <c r="ED209" s="233" t="s">
        <v>3320</v>
      </c>
      <c r="EE209" s="233" t="s">
        <v>3320</v>
      </c>
      <c r="EF209" s="233" t="s">
        <v>3320</v>
      </c>
      <c r="EG209" s="233" t="s">
        <v>3320</v>
      </c>
      <c r="EH209" s="233" t="s">
        <v>3320</v>
      </c>
      <c r="EI209" s="233" t="s">
        <v>3320</v>
      </c>
      <c r="EJ209" s="233" t="s">
        <v>3320</v>
      </c>
      <c r="EK209" s="233" t="s">
        <v>3320</v>
      </c>
      <c r="EL209" s="233" t="s">
        <v>3320</v>
      </c>
      <c r="EM209" s="233" t="s">
        <v>3320</v>
      </c>
      <c r="EN209" s="233" t="s">
        <v>3320</v>
      </c>
      <c r="EO209" s="233" t="s">
        <v>3320</v>
      </c>
      <c r="EP209" s="233" t="s">
        <v>3320</v>
      </c>
      <c r="EQ209" s="233" t="s">
        <v>3320</v>
      </c>
      <c r="ER209" s="233" t="s">
        <v>3320</v>
      </c>
      <c r="ES209" s="233" t="s">
        <v>3320</v>
      </c>
      <c r="ET209" s="233" t="s">
        <v>3320</v>
      </c>
      <c r="EU209" s="233" t="s">
        <v>3320</v>
      </c>
      <c r="EV209" s="233" t="s">
        <v>3320</v>
      </c>
      <c r="EW209" s="233" t="s">
        <v>3320</v>
      </c>
      <c r="EX209" s="233" t="s">
        <v>3320</v>
      </c>
      <c r="EY209" s="233" t="s">
        <v>3320</v>
      </c>
      <c r="EZ209" s="233" t="s">
        <v>3320</v>
      </c>
      <c r="FA209" s="233" t="s">
        <v>3320</v>
      </c>
      <c r="FB209" s="233" t="s">
        <v>3320</v>
      </c>
      <c r="FC209" s="233" t="s">
        <v>3320</v>
      </c>
      <c r="FD209" s="233" t="s">
        <v>3320</v>
      </c>
      <c r="FE209" s="233" t="s">
        <v>3320</v>
      </c>
      <c r="FF209" s="233" t="s">
        <v>3320</v>
      </c>
      <c r="FG209" s="233" t="s">
        <v>3320</v>
      </c>
      <c r="FH209" s="233" t="s">
        <v>3320</v>
      </c>
      <c r="FI209" s="233" t="s">
        <v>3320</v>
      </c>
      <c r="FJ209" s="233" t="s">
        <v>3320</v>
      </c>
      <c r="FK209" s="233" t="s">
        <v>3320</v>
      </c>
      <c r="FL209" s="233" t="s">
        <v>3320</v>
      </c>
      <c r="FM209" s="233" t="s">
        <v>3320</v>
      </c>
      <c r="FN209" s="240">
        <v>74832545</v>
      </c>
      <c r="FO209" s="232">
        <v>75</v>
      </c>
      <c r="FP209" s="233" t="s">
        <v>733</v>
      </c>
      <c r="FQ209" s="233" t="s">
        <v>733</v>
      </c>
      <c r="FR209" s="233" t="s">
        <v>733</v>
      </c>
      <c r="FS209" s="233" t="s">
        <v>733</v>
      </c>
      <c r="FT209" s="233" t="s">
        <v>9786</v>
      </c>
      <c r="FU209" s="233" t="s">
        <v>9787</v>
      </c>
      <c r="FV209" s="233" t="s">
        <v>9788</v>
      </c>
      <c r="FW209" s="241" t="s">
        <v>9785</v>
      </c>
      <c r="FX209" s="242">
        <v>115</v>
      </c>
      <c r="FY209" s="233" t="s">
        <v>9789</v>
      </c>
      <c r="FZ209" s="240">
        <v>74832545</v>
      </c>
      <c r="GA209" s="240">
        <v>18849600</v>
      </c>
      <c r="GB209" s="232">
        <v>21</v>
      </c>
      <c r="GC209" s="232">
        <v>5</v>
      </c>
      <c r="GD209" s="233" t="s">
        <v>5774</v>
      </c>
      <c r="GE209" s="233" t="s">
        <v>733</v>
      </c>
      <c r="GF209" s="233" t="s">
        <v>733</v>
      </c>
      <c r="GG209" s="233" t="s">
        <v>9725</v>
      </c>
      <c r="GH209" s="233" t="s">
        <v>733</v>
      </c>
      <c r="GI209" s="233" t="s">
        <v>1214</v>
      </c>
      <c r="GJ209" s="233" t="s">
        <v>733</v>
      </c>
      <c r="GK209" s="233" t="s">
        <v>733</v>
      </c>
      <c r="GL209" s="233" t="s">
        <v>1214</v>
      </c>
      <c r="GM209" s="243" t="s">
        <v>5676</v>
      </c>
      <c r="GN209" s="233" t="s">
        <v>3320</v>
      </c>
      <c r="GO209" s="233" t="s">
        <v>733</v>
      </c>
      <c r="GP209" s="233" t="s">
        <v>5721</v>
      </c>
      <c r="GQ209" s="233" t="s">
        <v>733</v>
      </c>
      <c r="GR209" s="233" t="s">
        <v>5679</v>
      </c>
      <c r="GS209" s="233" t="s">
        <v>3320</v>
      </c>
      <c r="GT209" s="233" t="s">
        <v>3320</v>
      </c>
      <c r="GU209" s="232">
        <v>0</v>
      </c>
      <c r="GV209" s="233" t="s">
        <v>733</v>
      </c>
      <c r="GW209" s="233" t="s">
        <v>5679</v>
      </c>
      <c r="GX209" s="233" t="s">
        <v>9726</v>
      </c>
      <c r="GY209" s="233" t="s">
        <v>1214</v>
      </c>
      <c r="GZ209" s="233" t="s">
        <v>3320</v>
      </c>
      <c r="HA209" s="233" t="s">
        <v>3320</v>
      </c>
      <c r="HB209" s="233" t="s">
        <v>3320</v>
      </c>
      <c r="HC209" s="233" t="s">
        <v>3320</v>
      </c>
      <c r="HD209" s="233" t="s">
        <v>3320</v>
      </c>
      <c r="HE209" s="233" t="s">
        <v>3320</v>
      </c>
      <c r="HF209" s="233" t="s">
        <v>1214</v>
      </c>
      <c r="HG209" s="233" t="s">
        <v>1214</v>
      </c>
      <c r="HH209" s="244">
        <v>46079.860185185185</v>
      </c>
      <c r="HI209" s="244">
        <v>46080.474097222221</v>
      </c>
      <c r="HJ209" s="233" t="s">
        <v>5685</v>
      </c>
      <c r="HK209" s="233" t="s">
        <v>3320</v>
      </c>
      <c r="HL209" s="233" t="s">
        <v>3320</v>
      </c>
      <c r="HM209" s="233" t="s">
        <v>3320</v>
      </c>
      <c r="HN209" s="233" t="s">
        <v>3320</v>
      </c>
      <c r="HO209" s="233" t="s">
        <v>3320</v>
      </c>
      <c r="HP209" s="233" t="s">
        <v>3320</v>
      </c>
      <c r="HQ209" s="233" t="s">
        <v>3320</v>
      </c>
      <c r="HR209" s="233" t="s">
        <v>3320</v>
      </c>
      <c r="HS209" s="233" t="s">
        <v>3320</v>
      </c>
      <c r="HT209" s="233" t="s">
        <v>3320</v>
      </c>
      <c r="HU209" s="233" t="s">
        <v>3320</v>
      </c>
      <c r="HV209" s="233" t="s">
        <v>3320</v>
      </c>
      <c r="HW209" s="233" t="s">
        <v>3320</v>
      </c>
      <c r="HX209" s="233" t="s">
        <v>3320</v>
      </c>
      <c r="HY209" s="233" t="s">
        <v>3320</v>
      </c>
      <c r="HZ209" s="233" t="s">
        <v>3320</v>
      </c>
      <c r="IA209" s="233" t="s">
        <v>3320</v>
      </c>
      <c r="IB209" s="233" t="s">
        <v>3320</v>
      </c>
      <c r="IC209" s="233" t="s">
        <v>3320</v>
      </c>
      <c r="ID209" s="233" t="s">
        <v>3320</v>
      </c>
      <c r="IE209" s="233" t="s">
        <v>3320</v>
      </c>
      <c r="IF209" s="233" t="s">
        <v>3320</v>
      </c>
      <c r="IG209" s="233" t="s">
        <v>3320</v>
      </c>
      <c r="IH209" s="233" t="s">
        <v>3320</v>
      </c>
      <c r="II209" s="233" t="s">
        <v>3320</v>
      </c>
      <c r="IJ209" s="233" t="s">
        <v>3320</v>
      </c>
      <c r="IK209" s="233" t="s">
        <v>3320</v>
      </c>
      <c r="IL209" s="233" t="s">
        <v>3320</v>
      </c>
      <c r="IM209" s="233" t="s">
        <v>3320</v>
      </c>
      <c r="IN209" s="233" t="s">
        <v>3320</v>
      </c>
      <c r="IO209" s="233" t="s">
        <v>3320</v>
      </c>
      <c r="IP209" s="233" t="s">
        <v>3320</v>
      </c>
      <c r="IQ209" s="233" t="s">
        <v>3320</v>
      </c>
      <c r="IR209" s="233" t="s">
        <v>3320</v>
      </c>
      <c r="IS209" s="233" t="s">
        <v>3320</v>
      </c>
      <c r="IT209" s="233" t="s">
        <v>3320</v>
      </c>
      <c r="IU209" s="233" t="s">
        <v>3320</v>
      </c>
      <c r="IV209" s="233" t="s">
        <v>3320</v>
      </c>
      <c r="IW209" s="235"/>
      <c r="IX209" s="235"/>
      <c r="IY209" s="235"/>
      <c r="IZ209" s="235"/>
      <c r="JA209" s="235"/>
      <c r="JB209" s="233"/>
      <c r="JC209" s="233"/>
      <c r="JD209" s="233"/>
      <c r="JE209" s="235"/>
      <c r="JF209" s="232" t="s">
        <v>3320</v>
      </c>
      <c r="JG209" s="232" t="s">
        <v>3320</v>
      </c>
      <c r="JH209" s="232" t="s">
        <v>3320</v>
      </c>
      <c r="JI209" s="232" t="s">
        <v>3320</v>
      </c>
      <c r="JJ209" s="232" t="s">
        <v>3320</v>
      </c>
      <c r="JK209" s="233" t="s">
        <v>202</v>
      </c>
      <c r="JL209" s="235"/>
      <c r="JM209" s="235"/>
      <c r="JN209" s="235"/>
      <c r="JO209" s="232">
        <v>7</v>
      </c>
      <c r="JP209" s="232">
        <v>0</v>
      </c>
      <c r="JQ209" s="233"/>
      <c r="JR209" s="233"/>
      <c r="JS209" s="233"/>
      <c r="JT209" s="233"/>
      <c r="JU209" s="233"/>
      <c r="JV209" s="233"/>
      <c r="JW209" s="233"/>
      <c r="JX209" s="233"/>
      <c r="JY209" s="233"/>
      <c r="JZ209" s="233"/>
      <c r="KA209" s="233"/>
      <c r="KB209" s="233"/>
      <c r="KC209" s="233"/>
      <c r="KD209" s="233"/>
      <c r="KE209" s="233"/>
      <c r="KF209" s="233"/>
      <c r="KG209" s="233"/>
      <c r="KH209" s="233"/>
      <c r="KI209" s="233"/>
      <c r="KJ209" s="233"/>
      <c r="KK209" s="233"/>
      <c r="KL209" s="233"/>
      <c r="KM209" s="233"/>
      <c r="KN209" s="232" t="s">
        <v>3320</v>
      </c>
      <c r="KO209" s="232" t="s">
        <v>3320</v>
      </c>
      <c r="KP209" s="232" t="s">
        <v>3320</v>
      </c>
      <c r="KQ209" s="235"/>
      <c r="KR209" s="235"/>
      <c r="KS209" s="235"/>
      <c r="KT209" s="233"/>
      <c r="KU209" s="235"/>
      <c r="KV209" s="235"/>
      <c r="KW209" s="235"/>
      <c r="KX209" s="233"/>
      <c r="KY209" s="232">
        <v>50</v>
      </c>
      <c r="KZ209" s="236">
        <v>0</v>
      </c>
      <c r="LA209" s="235"/>
      <c r="LB209" s="232">
        <v>0</v>
      </c>
      <c r="LC209" s="233"/>
      <c r="LD209" s="235"/>
      <c r="LE209" s="235"/>
      <c r="LF209" s="235"/>
    </row>
    <row r="210" spans="1:318" ht="49.5" customHeight="1" thickBot="1">
      <c r="A210" s="231" t="s">
        <v>5638</v>
      </c>
      <c r="B210" s="232">
        <v>429</v>
      </c>
      <c r="C210" s="233" t="s">
        <v>9790</v>
      </c>
      <c r="D210" s="233" t="s">
        <v>9791</v>
      </c>
      <c r="E210" s="232">
        <v>429</v>
      </c>
      <c r="F210" s="235"/>
      <c r="G210" s="233" t="s">
        <v>6687</v>
      </c>
      <c r="H210" s="233" t="s">
        <v>401</v>
      </c>
      <c r="I210" s="234">
        <v>4</v>
      </c>
      <c r="J210" s="235"/>
      <c r="K210" s="234" t="s">
        <v>202</v>
      </c>
      <c r="L210" s="235"/>
      <c r="M210" s="234">
        <v>4</v>
      </c>
      <c r="N210" s="235"/>
      <c r="O210" s="235"/>
      <c r="P210" s="235"/>
      <c r="Q210" s="235"/>
      <c r="R210" s="234" t="s">
        <v>202</v>
      </c>
      <c r="S210" s="235"/>
      <c r="T210" s="235"/>
      <c r="U210" s="235"/>
      <c r="V210" s="233" t="s">
        <v>9792</v>
      </c>
      <c r="W210" s="233" t="s">
        <v>5643</v>
      </c>
      <c r="X210" s="232">
        <v>1</v>
      </c>
      <c r="Y210" s="232">
        <v>63</v>
      </c>
      <c r="Z210" s="236">
        <v>0</v>
      </c>
      <c r="AA210" s="236">
        <v>0</v>
      </c>
      <c r="AB210" s="232">
        <v>1</v>
      </c>
      <c r="AC210" s="233" t="s">
        <v>6689</v>
      </c>
      <c r="AD210" s="233" t="s">
        <v>6690</v>
      </c>
      <c r="AE210" s="234" t="s">
        <v>5645</v>
      </c>
      <c r="AF210" s="233" t="s">
        <v>5646</v>
      </c>
      <c r="AG210" s="234" t="s">
        <v>5645</v>
      </c>
      <c r="AH210" s="233" t="s">
        <v>6689</v>
      </c>
      <c r="AI210" s="233" t="s">
        <v>5698</v>
      </c>
      <c r="AJ210" s="233" t="s">
        <v>6691</v>
      </c>
      <c r="AK210" s="233" t="s">
        <v>6692</v>
      </c>
      <c r="AL210" s="233" t="s">
        <v>6693</v>
      </c>
      <c r="AM210" s="235"/>
      <c r="AN210" s="233" t="s">
        <v>401</v>
      </c>
      <c r="AO210" s="233" t="s">
        <v>6694</v>
      </c>
      <c r="AP210" s="233" t="s">
        <v>6695</v>
      </c>
      <c r="AQ210" s="233" t="s">
        <v>6696</v>
      </c>
      <c r="AR210" s="233" t="s">
        <v>6697</v>
      </c>
      <c r="AS210" s="233" t="s">
        <v>6698</v>
      </c>
      <c r="AT210" s="233" t="s">
        <v>733</v>
      </c>
      <c r="AU210" s="233" t="s">
        <v>733</v>
      </c>
      <c r="AV210" s="233" t="s">
        <v>733</v>
      </c>
      <c r="AW210" s="233" t="s">
        <v>3320</v>
      </c>
      <c r="AX210" s="233" t="s">
        <v>6699</v>
      </c>
      <c r="AY210" s="233" t="s">
        <v>733</v>
      </c>
      <c r="AZ210" s="233" t="s">
        <v>6700</v>
      </c>
      <c r="BA210" s="233" t="s">
        <v>6701</v>
      </c>
      <c r="BB210" s="233" t="s">
        <v>6702</v>
      </c>
      <c r="BC210" s="233" t="s">
        <v>6703</v>
      </c>
      <c r="BD210" s="233" t="s">
        <v>6704</v>
      </c>
      <c r="BE210" s="233" t="s">
        <v>6705</v>
      </c>
      <c r="BF210" s="234" t="s">
        <v>1214</v>
      </c>
      <c r="BG210" s="233" t="s">
        <v>3320</v>
      </c>
      <c r="BH210" s="233" t="s">
        <v>5747</v>
      </c>
      <c r="BI210" s="233" t="s">
        <v>5747</v>
      </c>
      <c r="BJ210" s="233" t="s">
        <v>7146</v>
      </c>
      <c r="BK210" s="233" t="s">
        <v>9793</v>
      </c>
      <c r="BL210" s="234">
        <v>115</v>
      </c>
      <c r="BM210" s="233" t="s">
        <v>5665</v>
      </c>
      <c r="BN210" s="237">
        <v>46966</v>
      </c>
      <c r="BO210" s="232">
        <v>15</v>
      </c>
      <c r="BP210" s="232">
        <v>2028</v>
      </c>
      <c r="BQ210" s="232">
        <v>63</v>
      </c>
      <c r="BR210" s="234">
        <v>63</v>
      </c>
      <c r="BS210" s="233" t="s">
        <v>5666</v>
      </c>
      <c r="BT210" s="232">
        <v>71</v>
      </c>
      <c r="BU210" s="234">
        <v>215.46</v>
      </c>
      <c r="BV210" s="238">
        <v>0.39</v>
      </c>
      <c r="BW210" s="239" t="s">
        <v>202</v>
      </c>
      <c r="BX210" s="233" t="s">
        <v>733</v>
      </c>
      <c r="BY210" s="235"/>
      <c r="BZ210" s="232">
        <v>39.04</v>
      </c>
      <c r="CA210" s="233" t="s">
        <v>733</v>
      </c>
      <c r="CB210" s="232">
        <v>640</v>
      </c>
      <c r="CC210" s="233" t="s">
        <v>5713</v>
      </c>
      <c r="CD210" s="233" t="s">
        <v>5801</v>
      </c>
      <c r="CE210" s="233" t="s">
        <v>3320</v>
      </c>
      <c r="CF210" s="233" t="s">
        <v>733</v>
      </c>
      <c r="CG210" s="233" t="s">
        <v>733</v>
      </c>
      <c r="CH210" s="232">
        <v>2280</v>
      </c>
      <c r="CI210" s="232">
        <v>2104.6999999999998</v>
      </c>
      <c r="CJ210" s="233" t="s">
        <v>6124</v>
      </c>
      <c r="CK210" s="232">
        <v>365</v>
      </c>
      <c r="CL210" s="232">
        <v>85.4</v>
      </c>
      <c r="CM210" s="232">
        <v>97.5</v>
      </c>
      <c r="CN210" s="232">
        <v>35</v>
      </c>
      <c r="CO210" s="237">
        <v>46326</v>
      </c>
      <c r="CP210" s="232">
        <v>2026</v>
      </c>
      <c r="CQ210" s="232">
        <v>0.42</v>
      </c>
      <c r="CR210" s="232">
        <v>8</v>
      </c>
      <c r="CS210" s="233" t="s">
        <v>9794</v>
      </c>
      <c r="CT210" s="232">
        <v>2583000</v>
      </c>
      <c r="CU210" s="233" t="s">
        <v>3320</v>
      </c>
      <c r="CV210" s="233" t="s">
        <v>3320</v>
      </c>
      <c r="CW210" s="233" t="s">
        <v>3320</v>
      </c>
      <c r="CX210" s="233" t="s">
        <v>3320</v>
      </c>
      <c r="CY210" s="233" t="s">
        <v>3320</v>
      </c>
      <c r="CZ210" s="233" t="s">
        <v>3320</v>
      </c>
      <c r="DA210" s="233" t="s">
        <v>3320</v>
      </c>
      <c r="DB210" s="233" t="s">
        <v>3320</v>
      </c>
      <c r="DC210" s="233" t="s">
        <v>3320</v>
      </c>
      <c r="DD210" s="233" t="s">
        <v>3320</v>
      </c>
      <c r="DE210" s="235"/>
      <c r="DF210" s="233" t="s">
        <v>3320</v>
      </c>
      <c r="DG210" s="233" t="s">
        <v>3320</v>
      </c>
      <c r="DH210" s="233" t="s">
        <v>3320</v>
      </c>
      <c r="DI210" s="233" t="s">
        <v>3320</v>
      </c>
      <c r="DJ210" s="233" t="s">
        <v>3320</v>
      </c>
      <c r="DK210" s="233" t="s">
        <v>3320</v>
      </c>
      <c r="DL210" s="235"/>
      <c r="DM210" s="233" t="s">
        <v>3320</v>
      </c>
      <c r="DN210" s="233" t="s">
        <v>3320</v>
      </c>
      <c r="DO210" s="233" t="s">
        <v>3320</v>
      </c>
      <c r="DP210" s="235"/>
      <c r="DQ210" s="233" t="s">
        <v>3320</v>
      </c>
      <c r="DR210" s="233" t="s">
        <v>3320</v>
      </c>
      <c r="DS210" s="233" t="s">
        <v>3320</v>
      </c>
      <c r="DT210" s="233" t="s">
        <v>3320</v>
      </c>
      <c r="DU210" s="233" t="s">
        <v>3320</v>
      </c>
      <c r="DV210" s="233" t="s">
        <v>3320</v>
      </c>
      <c r="DW210" s="233" t="s">
        <v>3320</v>
      </c>
      <c r="DX210" s="233" t="s">
        <v>3320</v>
      </c>
      <c r="DY210" s="233" t="s">
        <v>3320</v>
      </c>
      <c r="DZ210" s="233" t="s">
        <v>3320</v>
      </c>
      <c r="EA210" s="233" t="s">
        <v>3320</v>
      </c>
      <c r="EB210" s="233" t="s">
        <v>3320</v>
      </c>
      <c r="EC210" s="233" t="s">
        <v>3320</v>
      </c>
      <c r="ED210" s="233" t="s">
        <v>3320</v>
      </c>
      <c r="EE210" s="233" t="s">
        <v>3320</v>
      </c>
      <c r="EF210" s="233" t="s">
        <v>3320</v>
      </c>
      <c r="EG210" s="233" t="s">
        <v>3320</v>
      </c>
      <c r="EH210" s="233" t="s">
        <v>3320</v>
      </c>
      <c r="EI210" s="233" t="s">
        <v>3320</v>
      </c>
      <c r="EJ210" s="233" t="s">
        <v>3320</v>
      </c>
      <c r="EK210" s="233" t="s">
        <v>3320</v>
      </c>
      <c r="EL210" s="233" t="s">
        <v>3320</v>
      </c>
      <c r="EM210" s="233" t="s">
        <v>3320</v>
      </c>
      <c r="EN210" s="233" t="s">
        <v>3320</v>
      </c>
      <c r="EO210" s="233" t="s">
        <v>3320</v>
      </c>
      <c r="EP210" s="233" t="s">
        <v>3320</v>
      </c>
      <c r="EQ210" s="233" t="s">
        <v>3320</v>
      </c>
      <c r="ER210" s="233" t="s">
        <v>3320</v>
      </c>
      <c r="ES210" s="233" t="s">
        <v>3320</v>
      </c>
      <c r="ET210" s="233" t="s">
        <v>3320</v>
      </c>
      <c r="EU210" s="233" t="s">
        <v>3320</v>
      </c>
      <c r="EV210" s="233" t="s">
        <v>3320</v>
      </c>
      <c r="EW210" s="233" t="s">
        <v>3320</v>
      </c>
      <c r="EX210" s="233" t="s">
        <v>3320</v>
      </c>
      <c r="EY210" s="233" t="s">
        <v>3320</v>
      </c>
      <c r="EZ210" s="233" t="s">
        <v>3320</v>
      </c>
      <c r="FA210" s="233" t="s">
        <v>3320</v>
      </c>
      <c r="FB210" s="233" t="s">
        <v>3320</v>
      </c>
      <c r="FC210" s="233" t="s">
        <v>3320</v>
      </c>
      <c r="FD210" s="233" t="s">
        <v>3320</v>
      </c>
      <c r="FE210" s="233" t="s">
        <v>3320</v>
      </c>
      <c r="FF210" s="233" t="s">
        <v>3320</v>
      </c>
      <c r="FG210" s="233" t="s">
        <v>3320</v>
      </c>
      <c r="FH210" s="233" t="s">
        <v>3320</v>
      </c>
      <c r="FI210" s="233" t="s">
        <v>3320</v>
      </c>
      <c r="FJ210" s="233" t="s">
        <v>3320</v>
      </c>
      <c r="FK210" s="233" t="s">
        <v>3320</v>
      </c>
      <c r="FL210" s="233" t="s">
        <v>3320</v>
      </c>
      <c r="FM210" s="233" t="s">
        <v>3320</v>
      </c>
      <c r="FN210" s="240">
        <v>104557763</v>
      </c>
      <c r="FO210" s="232">
        <v>105</v>
      </c>
      <c r="FP210" s="233" t="s">
        <v>1214</v>
      </c>
      <c r="FQ210" s="233" t="s">
        <v>733</v>
      </c>
      <c r="FR210" s="233" t="s">
        <v>733</v>
      </c>
      <c r="FS210" s="233" t="s">
        <v>733</v>
      </c>
      <c r="FT210" s="233" t="s">
        <v>1727</v>
      </c>
      <c r="FU210" s="233" t="s">
        <v>9795</v>
      </c>
      <c r="FV210" s="233" t="s">
        <v>9796</v>
      </c>
      <c r="FW210" s="241" t="s">
        <v>9793</v>
      </c>
      <c r="FX210" s="242">
        <v>115</v>
      </c>
      <c r="FY210" s="233" t="s">
        <v>9797</v>
      </c>
      <c r="FZ210" s="240">
        <v>104557764</v>
      </c>
      <c r="GA210" s="240">
        <v>6503528</v>
      </c>
      <c r="GB210" s="240">
        <v>3992</v>
      </c>
      <c r="GC210" s="232">
        <v>198</v>
      </c>
      <c r="GD210" s="233" t="s">
        <v>6712</v>
      </c>
      <c r="GE210" s="233" t="s">
        <v>733</v>
      </c>
      <c r="GF210" s="233" t="s">
        <v>733</v>
      </c>
      <c r="GG210" s="233" t="s">
        <v>6713</v>
      </c>
      <c r="GH210" s="233" t="s">
        <v>733</v>
      </c>
      <c r="GI210" s="233" t="s">
        <v>733</v>
      </c>
      <c r="GJ210" s="233" t="s">
        <v>733</v>
      </c>
      <c r="GK210" s="233" t="s">
        <v>733</v>
      </c>
      <c r="GL210" s="233" t="s">
        <v>733</v>
      </c>
      <c r="GM210" s="243" t="s">
        <v>5676</v>
      </c>
      <c r="GN210" s="233" t="s">
        <v>3320</v>
      </c>
      <c r="GO210" s="233" t="s">
        <v>733</v>
      </c>
      <c r="GP210" s="233" t="s">
        <v>5721</v>
      </c>
      <c r="GQ210" s="233" t="s">
        <v>733</v>
      </c>
      <c r="GR210" s="233" t="s">
        <v>5679</v>
      </c>
      <c r="GS210" s="233" t="s">
        <v>3320</v>
      </c>
      <c r="GT210" s="233" t="s">
        <v>3320</v>
      </c>
      <c r="GU210" s="232">
        <v>1</v>
      </c>
      <c r="GV210" s="233" t="s">
        <v>733</v>
      </c>
      <c r="GW210" s="233" t="s">
        <v>5679</v>
      </c>
      <c r="GX210" s="233" t="s">
        <v>9798</v>
      </c>
      <c r="GY210" s="233" t="s">
        <v>733</v>
      </c>
      <c r="GZ210" s="233" t="s">
        <v>3320</v>
      </c>
      <c r="HA210" s="233" t="s">
        <v>9799</v>
      </c>
      <c r="HB210" s="233" t="s">
        <v>9800</v>
      </c>
      <c r="HC210" s="233" t="s">
        <v>5952</v>
      </c>
      <c r="HD210" s="233" t="s">
        <v>5684</v>
      </c>
      <c r="HE210" s="233" t="s">
        <v>5684</v>
      </c>
      <c r="HF210" s="233" t="s">
        <v>5759</v>
      </c>
      <c r="HG210" s="233" t="s">
        <v>1214</v>
      </c>
      <c r="HH210" s="244">
        <v>46070.56454861111</v>
      </c>
      <c r="HI210" s="244">
        <v>46079.698113425926</v>
      </c>
      <c r="HJ210" s="233" t="s">
        <v>5685</v>
      </c>
      <c r="HK210" s="233" t="s">
        <v>3320</v>
      </c>
      <c r="HL210" s="233" t="s">
        <v>3320</v>
      </c>
      <c r="HM210" s="233" t="s">
        <v>3320</v>
      </c>
      <c r="HN210" s="233" t="s">
        <v>3320</v>
      </c>
      <c r="HO210" s="233" t="s">
        <v>3320</v>
      </c>
      <c r="HP210" s="233" t="s">
        <v>3320</v>
      </c>
      <c r="HQ210" s="233" t="s">
        <v>3320</v>
      </c>
      <c r="HR210" s="233" t="s">
        <v>3320</v>
      </c>
      <c r="HS210" s="233" t="s">
        <v>3320</v>
      </c>
      <c r="HT210" s="233" t="s">
        <v>3320</v>
      </c>
      <c r="HU210" s="233" t="s">
        <v>3320</v>
      </c>
      <c r="HV210" s="233" t="s">
        <v>3320</v>
      </c>
      <c r="HW210" s="233" t="s">
        <v>3320</v>
      </c>
      <c r="HX210" s="233" t="s">
        <v>3320</v>
      </c>
      <c r="HY210" s="233" t="s">
        <v>3320</v>
      </c>
      <c r="HZ210" s="233" t="s">
        <v>3320</v>
      </c>
      <c r="IA210" s="233" t="s">
        <v>3320</v>
      </c>
      <c r="IB210" s="233" t="s">
        <v>3320</v>
      </c>
      <c r="IC210" s="233" t="s">
        <v>3320</v>
      </c>
      <c r="ID210" s="233" t="s">
        <v>3320</v>
      </c>
      <c r="IE210" s="233" t="s">
        <v>3320</v>
      </c>
      <c r="IF210" s="233" t="s">
        <v>3320</v>
      </c>
      <c r="IG210" s="233" t="s">
        <v>3320</v>
      </c>
      <c r="IH210" s="233" t="s">
        <v>3320</v>
      </c>
      <c r="II210" s="233" t="s">
        <v>3320</v>
      </c>
      <c r="IJ210" s="233" t="s">
        <v>3320</v>
      </c>
      <c r="IK210" s="233" t="s">
        <v>3320</v>
      </c>
      <c r="IL210" s="233" t="s">
        <v>3320</v>
      </c>
      <c r="IM210" s="233" t="s">
        <v>3320</v>
      </c>
      <c r="IN210" s="233" t="s">
        <v>3320</v>
      </c>
      <c r="IO210" s="233" t="s">
        <v>3320</v>
      </c>
      <c r="IP210" s="233" t="s">
        <v>3320</v>
      </c>
      <c r="IQ210" s="233" t="s">
        <v>3320</v>
      </c>
      <c r="IR210" s="233" t="s">
        <v>3320</v>
      </c>
      <c r="IS210" s="233" t="s">
        <v>3320</v>
      </c>
      <c r="IT210" s="233" t="s">
        <v>3320</v>
      </c>
      <c r="IU210" s="233" t="s">
        <v>3320</v>
      </c>
      <c r="IV210" s="233" t="s">
        <v>3320</v>
      </c>
      <c r="IW210" s="235"/>
      <c r="IX210" s="235"/>
      <c r="IY210" s="235"/>
      <c r="IZ210" s="235"/>
      <c r="JA210" s="235"/>
      <c r="JB210" s="233"/>
      <c r="JC210" s="233"/>
      <c r="JD210" s="233"/>
      <c r="JE210" s="235"/>
      <c r="JF210" s="232" t="s">
        <v>3320</v>
      </c>
      <c r="JG210" s="232" t="s">
        <v>3320</v>
      </c>
      <c r="JH210" s="232" t="s">
        <v>3320</v>
      </c>
      <c r="JI210" s="232" t="s">
        <v>3320</v>
      </c>
      <c r="JJ210" s="232" t="s">
        <v>3320</v>
      </c>
      <c r="JK210" s="233" t="s">
        <v>202</v>
      </c>
      <c r="JL210" s="235"/>
      <c r="JM210" s="235"/>
      <c r="JN210" s="235"/>
      <c r="JO210" s="232">
        <v>1</v>
      </c>
      <c r="JP210" s="232">
        <v>0</v>
      </c>
      <c r="JQ210" s="233"/>
      <c r="JR210" s="233"/>
      <c r="JS210" s="233"/>
      <c r="JT210" s="233"/>
      <c r="JU210" s="233"/>
      <c r="JV210" s="233"/>
      <c r="JW210" s="233"/>
      <c r="JX210" s="233"/>
      <c r="JY210" s="233"/>
      <c r="JZ210" s="233"/>
      <c r="KA210" s="233"/>
      <c r="KB210" s="233"/>
      <c r="KC210" s="233"/>
      <c r="KD210" s="233"/>
      <c r="KE210" s="233"/>
      <c r="KF210" s="233"/>
      <c r="KG210" s="233"/>
      <c r="KH210" s="233"/>
      <c r="KI210" s="233"/>
      <c r="KJ210" s="233"/>
      <c r="KK210" s="233"/>
      <c r="KL210" s="233"/>
      <c r="KM210" s="233"/>
      <c r="KN210" s="232" t="s">
        <v>3320</v>
      </c>
      <c r="KO210" s="232" t="s">
        <v>3320</v>
      </c>
      <c r="KP210" s="232" t="s">
        <v>3320</v>
      </c>
      <c r="KQ210" s="235"/>
      <c r="KR210" s="235"/>
      <c r="KS210" s="235"/>
      <c r="KT210" s="233"/>
      <c r="KU210" s="235"/>
      <c r="KV210" s="235"/>
      <c r="KW210" s="235"/>
      <c r="KX210" s="233"/>
      <c r="KY210" s="232">
        <v>63</v>
      </c>
      <c r="KZ210" s="236">
        <v>0</v>
      </c>
      <c r="LA210" s="235"/>
      <c r="LB210" s="232">
        <v>0</v>
      </c>
      <c r="LC210" s="233"/>
      <c r="LD210" s="235"/>
      <c r="LE210" s="235"/>
      <c r="LF210" s="235"/>
    </row>
    <row r="211" spans="1:318" ht="49.5" customHeight="1" thickBot="1">
      <c r="A211" s="231" t="s">
        <v>5638</v>
      </c>
      <c r="B211" s="232">
        <v>432</v>
      </c>
      <c r="C211" s="233" t="s">
        <v>9801</v>
      </c>
      <c r="D211" s="233" t="s">
        <v>9802</v>
      </c>
      <c r="E211" s="232">
        <v>432</v>
      </c>
      <c r="F211" s="235"/>
      <c r="G211" s="233" t="s">
        <v>6687</v>
      </c>
      <c r="H211" s="233" t="s">
        <v>401</v>
      </c>
      <c r="I211" s="234">
        <v>4</v>
      </c>
      <c r="J211" s="235"/>
      <c r="K211" s="234" t="s">
        <v>202</v>
      </c>
      <c r="L211" s="235"/>
      <c r="M211" s="234">
        <v>4</v>
      </c>
      <c r="N211" s="235"/>
      <c r="O211" s="235"/>
      <c r="P211" s="235"/>
      <c r="Q211" s="235"/>
      <c r="R211" s="234" t="s">
        <v>202</v>
      </c>
      <c r="S211" s="235"/>
      <c r="T211" s="235"/>
      <c r="U211" s="235"/>
      <c r="V211" s="233" t="s">
        <v>9803</v>
      </c>
      <c r="W211" s="233" t="s">
        <v>5643</v>
      </c>
      <c r="X211" s="232">
        <v>1</v>
      </c>
      <c r="Y211" s="232">
        <v>115</v>
      </c>
      <c r="Z211" s="236">
        <v>0</v>
      </c>
      <c r="AA211" s="236">
        <v>0</v>
      </c>
      <c r="AB211" s="232">
        <v>1</v>
      </c>
      <c r="AC211" s="233" t="s">
        <v>6689</v>
      </c>
      <c r="AD211" s="233" t="s">
        <v>6690</v>
      </c>
      <c r="AE211" s="234" t="s">
        <v>5645</v>
      </c>
      <c r="AF211" s="233" t="s">
        <v>5646</v>
      </c>
      <c r="AG211" s="234" t="s">
        <v>5645</v>
      </c>
      <c r="AH211" s="233" t="s">
        <v>6689</v>
      </c>
      <c r="AI211" s="233" t="s">
        <v>5698</v>
      </c>
      <c r="AJ211" s="233" t="s">
        <v>6691</v>
      </c>
      <c r="AK211" s="233" t="s">
        <v>6692</v>
      </c>
      <c r="AL211" s="233" t="s">
        <v>6693</v>
      </c>
      <c r="AM211" s="235"/>
      <c r="AN211" s="233" t="s">
        <v>401</v>
      </c>
      <c r="AO211" s="233" t="s">
        <v>6694</v>
      </c>
      <c r="AP211" s="233" t="s">
        <v>6695</v>
      </c>
      <c r="AQ211" s="233" t="s">
        <v>6696</v>
      </c>
      <c r="AR211" s="233" t="s">
        <v>6697</v>
      </c>
      <c r="AS211" s="233" t="s">
        <v>6698</v>
      </c>
      <c r="AT211" s="233" t="s">
        <v>733</v>
      </c>
      <c r="AU211" s="233" t="s">
        <v>733</v>
      </c>
      <c r="AV211" s="233" t="s">
        <v>733</v>
      </c>
      <c r="AW211" s="233" t="s">
        <v>3320</v>
      </c>
      <c r="AX211" s="233" t="s">
        <v>6699</v>
      </c>
      <c r="AY211" s="233" t="s">
        <v>733</v>
      </c>
      <c r="AZ211" s="233" t="s">
        <v>6700</v>
      </c>
      <c r="BA211" s="233" t="s">
        <v>6701</v>
      </c>
      <c r="BB211" s="233" t="s">
        <v>6702</v>
      </c>
      <c r="BC211" s="233" t="s">
        <v>6703</v>
      </c>
      <c r="BD211" s="233" t="s">
        <v>6704</v>
      </c>
      <c r="BE211" s="233" t="s">
        <v>6705</v>
      </c>
      <c r="BF211" s="234" t="s">
        <v>1214</v>
      </c>
      <c r="BG211" s="233" t="s">
        <v>3320</v>
      </c>
      <c r="BH211" s="233" t="s">
        <v>5663</v>
      </c>
      <c r="BI211" s="233" t="s">
        <v>5663</v>
      </c>
      <c r="BJ211" s="233" t="s">
        <v>3585</v>
      </c>
      <c r="BK211" s="233" t="s">
        <v>9804</v>
      </c>
      <c r="BL211" s="234">
        <v>115</v>
      </c>
      <c r="BM211" s="233" t="s">
        <v>5665</v>
      </c>
      <c r="BN211" s="237">
        <v>47027</v>
      </c>
      <c r="BO211" s="232">
        <v>15</v>
      </c>
      <c r="BP211" s="232">
        <v>2028</v>
      </c>
      <c r="BQ211" s="232">
        <v>115</v>
      </c>
      <c r="BR211" s="234">
        <v>115</v>
      </c>
      <c r="BS211" s="233" t="s">
        <v>5666</v>
      </c>
      <c r="BT211" s="232">
        <v>126</v>
      </c>
      <c r="BU211" s="234">
        <v>366.85</v>
      </c>
      <c r="BV211" s="238">
        <v>0.36</v>
      </c>
      <c r="BW211" s="239" t="s">
        <v>202</v>
      </c>
      <c r="BX211" s="233" t="s">
        <v>733</v>
      </c>
      <c r="BY211" s="235"/>
      <c r="BZ211" s="232">
        <v>36.42</v>
      </c>
      <c r="CA211" s="233" t="s">
        <v>733</v>
      </c>
      <c r="CB211" s="232">
        <v>640</v>
      </c>
      <c r="CC211" s="233" t="s">
        <v>5713</v>
      </c>
      <c r="CD211" s="233" t="s">
        <v>5801</v>
      </c>
      <c r="CE211" s="233" t="s">
        <v>3320</v>
      </c>
      <c r="CF211" s="233" t="s">
        <v>733</v>
      </c>
      <c r="CG211" s="233" t="s">
        <v>733</v>
      </c>
      <c r="CH211" s="232">
        <v>2121.3000000000002</v>
      </c>
      <c r="CI211" s="232">
        <v>1958.2</v>
      </c>
      <c r="CJ211" s="233" t="s">
        <v>9805</v>
      </c>
      <c r="CK211" s="232">
        <v>365</v>
      </c>
      <c r="CL211" s="232">
        <v>85.36</v>
      </c>
      <c r="CM211" s="232">
        <v>98</v>
      </c>
      <c r="CN211" s="232">
        <v>35</v>
      </c>
      <c r="CO211" s="237">
        <v>46387</v>
      </c>
      <c r="CP211" s="232">
        <v>2026</v>
      </c>
      <c r="CQ211" s="232">
        <v>0.5</v>
      </c>
      <c r="CR211" s="232">
        <v>8</v>
      </c>
      <c r="CS211" s="233" t="s">
        <v>9806</v>
      </c>
      <c r="CT211" s="232">
        <v>4638000</v>
      </c>
      <c r="CU211" s="233" t="s">
        <v>3320</v>
      </c>
      <c r="CV211" s="233" t="s">
        <v>3320</v>
      </c>
      <c r="CW211" s="233" t="s">
        <v>3320</v>
      </c>
      <c r="CX211" s="233" t="s">
        <v>3320</v>
      </c>
      <c r="CY211" s="233" t="s">
        <v>3320</v>
      </c>
      <c r="CZ211" s="233" t="s">
        <v>3320</v>
      </c>
      <c r="DA211" s="233" t="s">
        <v>3320</v>
      </c>
      <c r="DB211" s="233" t="s">
        <v>3320</v>
      </c>
      <c r="DC211" s="233" t="s">
        <v>3320</v>
      </c>
      <c r="DD211" s="233" t="s">
        <v>3320</v>
      </c>
      <c r="DE211" s="235"/>
      <c r="DF211" s="233" t="s">
        <v>3320</v>
      </c>
      <c r="DG211" s="233" t="s">
        <v>3320</v>
      </c>
      <c r="DH211" s="233" t="s">
        <v>3320</v>
      </c>
      <c r="DI211" s="233" t="s">
        <v>3320</v>
      </c>
      <c r="DJ211" s="233" t="s">
        <v>3320</v>
      </c>
      <c r="DK211" s="233" t="s">
        <v>3320</v>
      </c>
      <c r="DL211" s="235"/>
      <c r="DM211" s="233" t="s">
        <v>3320</v>
      </c>
      <c r="DN211" s="233" t="s">
        <v>3320</v>
      </c>
      <c r="DO211" s="233" t="s">
        <v>3320</v>
      </c>
      <c r="DP211" s="235"/>
      <c r="DQ211" s="233" t="s">
        <v>3320</v>
      </c>
      <c r="DR211" s="233" t="s">
        <v>3320</v>
      </c>
      <c r="DS211" s="233" t="s">
        <v>3320</v>
      </c>
      <c r="DT211" s="233" t="s">
        <v>3320</v>
      </c>
      <c r="DU211" s="233" t="s">
        <v>3320</v>
      </c>
      <c r="DV211" s="233" t="s">
        <v>3320</v>
      </c>
      <c r="DW211" s="233" t="s">
        <v>3320</v>
      </c>
      <c r="DX211" s="233" t="s">
        <v>3320</v>
      </c>
      <c r="DY211" s="233" t="s">
        <v>3320</v>
      </c>
      <c r="DZ211" s="233" t="s">
        <v>3320</v>
      </c>
      <c r="EA211" s="233" t="s">
        <v>3320</v>
      </c>
      <c r="EB211" s="233" t="s">
        <v>3320</v>
      </c>
      <c r="EC211" s="233" t="s">
        <v>3320</v>
      </c>
      <c r="ED211" s="233" t="s">
        <v>3320</v>
      </c>
      <c r="EE211" s="233" t="s">
        <v>3320</v>
      </c>
      <c r="EF211" s="233" t="s">
        <v>3320</v>
      </c>
      <c r="EG211" s="233" t="s">
        <v>3320</v>
      </c>
      <c r="EH211" s="233" t="s">
        <v>3320</v>
      </c>
      <c r="EI211" s="233" t="s">
        <v>3320</v>
      </c>
      <c r="EJ211" s="233" t="s">
        <v>3320</v>
      </c>
      <c r="EK211" s="233" t="s">
        <v>3320</v>
      </c>
      <c r="EL211" s="233" t="s">
        <v>3320</v>
      </c>
      <c r="EM211" s="233" t="s">
        <v>3320</v>
      </c>
      <c r="EN211" s="233" t="s">
        <v>3320</v>
      </c>
      <c r="EO211" s="233" t="s">
        <v>3320</v>
      </c>
      <c r="EP211" s="233" t="s">
        <v>3320</v>
      </c>
      <c r="EQ211" s="233" t="s">
        <v>3320</v>
      </c>
      <c r="ER211" s="233" t="s">
        <v>3320</v>
      </c>
      <c r="ES211" s="233" t="s">
        <v>3320</v>
      </c>
      <c r="ET211" s="233" t="s">
        <v>3320</v>
      </c>
      <c r="EU211" s="233" t="s">
        <v>3320</v>
      </c>
      <c r="EV211" s="233" t="s">
        <v>3320</v>
      </c>
      <c r="EW211" s="233" t="s">
        <v>3320</v>
      </c>
      <c r="EX211" s="233" t="s">
        <v>3320</v>
      </c>
      <c r="EY211" s="233" t="s">
        <v>3320</v>
      </c>
      <c r="EZ211" s="233" t="s">
        <v>3320</v>
      </c>
      <c r="FA211" s="233" t="s">
        <v>3320</v>
      </c>
      <c r="FB211" s="233" t="s">
        <v>3320</v>
      </c>
      <c r="FC211" s="233" t="s">
        <v>3320</v>
      </c>
      <c r="FD211" s="233" t="s">
        <v>3320</v>
      </c>
      <c r="FE211" s="233" t="s">
        <v>3320</v>
      </c>
      <c r="FF211" s="233" t="s">
        <v>3320</v>
      </c>
      <c r="FG211" s="233" t="s">
        <v>3320</v>
      </c>
      <c r="FH211" s="233" t="s">
        <v>3320</v>
      </c>
      <c r="FI211" s="233" t="s">
        <v>3320</v>
      </c>
      <c r="FJ211" s="233" t="s">
        <v>3320</v>
      </c>
      <c r="FK211" s="233" t="s">
        <v>3320</v>
      </c>
      <c r="FL211" s="233" t="s">
        <v>3320</v>
      </c>
      <c r="FM211" s="233" t="s">
        <v>3320</v>
      </c>
      <c r="FN211" s="240">
        <v>163371298</v>
      </c>
      <c r="FO211" s="232">
        <v>163</v>
      </c>
      <c r="FP211" s="233" t="s">
        <v>733</v>
      </c>
      <c r="FQ211" s="233" t="s">
        <v>733</v>
      </c>
      <c r="FR211" s="233" t="s">
        <v>733</v>
      </c>
      <c r="FS211" s="233" t="s">
        <v>733</v>
      </c>
      <c r="FT211" s="233" t="s">
        <v>8585</v>
      </c>
      <c r="FU211" s="233" t="s">
        <v>9807</v>
      </c>
      <c r="FV211" s="233" t="s">
        <v>9808</v>
      </c>
      <c r="FW211" s="241" t="s">
        <v>9804</v>
      </c>
      <c r="FX211" s="242">
        <v>115</v>
      </c>
      <c r="FY211" s="233" t="s">
        <v>9809</v>
      </c>
      <c r="FZ211" s="240">
        <v>163371299</v>
      </c>
      <c r="GA211" s="240">
        <v>12127162</v>
      </c>
      <c r="GB211" s="240">
        <v>4027</v>
      </c>
      <c r="GC211" s="232">
        <v>109</v>
      </c>
      <c r="GD211" s="233" t="s">
        <v>6712</v>
      </c>
      <c r="GE211" s="233" t="s">
        <v>733</v>
      </c>
      <c r="GF211" s="233" t="s">
        <v>733</v>
      </c>
      <c r="GG211" s="233" t="s">
        <v>6713</v>
      </c>
      <c r="GH211" s="233" t="s">
        <v>733</v>
      </c>
      <c r="GI211" s="233" t="s">
        <v>733</v>
      </c>
      <c r="GJ211" s="233" t="s">
        <v>733</v>
      </c>
      <c r="GK211" s="233" t="s">
        <v>733</v>
      </c>
      <c r="GL211" s="233" t="s">
        <v>733</v>
      </c>
      <c r="GM211" s="243" t="s">
        <v>5676</v>
      </c>
      <c r="GN211" s="233" t="s">
        <v>3320</v>
      </c>
      <c r="GO211" s="233" t="s">
        <v>733</v>
      </c>
      <c r="GP211" s="233" t="s">
        <v>5721</v>
      </c>
      <c r="GQ211" s="233" t="s">
        <v>1214</v>
      </c>
      <c r="GR211" s="233" t="s">
        <v>1214</v>
      </c>
      <c r="GS211" s="233" t="s">
        <v>3320</v>
      </c>
      <c r="GT211" s="233" t="s">
        <v>3320</v>
      </c>
      <c r="GU211" s="232">
        <v>0</v>
      </c>
      <c r="GV211" s="233" t="s">
        <v>1214</v>
      </c>
      <c r="GW211" s="233" t="s">
        <v>1214</v>
      </c>
      <c r="GX211" s="233" t="s">
        <v>3320</v>
      </c>
      <c r="GY211" s="233" t="s">
        <v>733</v>
      </c>
      <c r="GZ211" s="233" t="s">
        <v>3320</v>
      </c>
      <c r="HA211" s="233" t="s">
        <v>9810</v>
      </c>
      <c r="HB211" s="233" t="s">
        <v>9811</v>
      </c>
      <c r="HC211" s="233" t="s">
        <v>5952</v>
      </c>
      <c r="HD211" s="233" t="s">
        <v>5684</v>
      </c>
      <c r="HE211" s="233" t="s">
        <v>5684</v>
      </c>
      <c r="HF211" s="233" t="s">
        <v>733</v>
      </c>
      <c r="HG211" s="233" t="s">
        <v>1214</v>
      </c>
      <c r="HH211" s="244">
        <v>46070.600891203707</v>
      </c>
      <c r="HI211" s="244">
        <v>46079.69902777778</v>
      </c>
      <c r="HJ211" s="233" t="s">
        <v>5685</v>
      </c>
      <c r="HK211" s="233" t="s">
        <v>3320</v>
      </c>
      <c r="HL211" s="233" t="s">
        <v>3320</v>
      </c>
      <c r="HM211" s="233" t="s">
        <v>3320</v>
      </c>
      <c r="HN211" s="233" t="s">
        <v>3320</v>
      </c>
      <c r="HO211" s="233" t="s">
        <v>3320</v>
      </c>
      <c r="HP211" s="233" t="s">
        <v>3320</v>
      </c>
      <c r="HQ211" s="233" t="s">
        <v>3320</v>
      </c>
      <c r="HR211" s="233" t="s">
        <v>3320</v>
      </c>
      <c r="HS211" s="233" t="s">
        <v>3320</v>
      </c>
      <c r="HT211" s="233" t="s">
        <v>3320</v>
      </c>
      <c r="HU211" s="233" t="s">
        <v>3320</v>
      </c>
      <c r="HV211" s="233" t="s">
        <v>3320</v>
      </c>
      <c r="HW211" s="233" t="s">
        <v>3320</v>
      </c>
      <c r="HX211" s="233" t="s">
        <v>3320</v>
      </c>
      <c r="HY211" s="233" t="s">
        <v>3320</v>
      </c>
      <c r="HZ211" s="233" t="s">
        <v>3320</v>
      </c>
      <c r="IA211" s="233" t="s">
        <v>3320</v>
      </c>
      <c r="IB211" s="233" t="s">
        <v>3320</v>
      </c>
      <c r="IC211" s="233" t="s">
        <v>3320</v>
      </c>
      <c r="ID211" s="233" t="s">
        <v>3320</v>
      </c>
      <c r="IE211" s="233" t="s">
        <v>3320</v>
      </c>
      <c r="IF211" s="233" t="s">
        <v>3320</v>
      </c>
      <c r="IG211" s="233" t="s">
        <v>3320</v>
      </c>
      <c r="IH211" s="233" t="s">
        <v>3320</v>
      </c>
      <c r="II211" s="233" t="s">
        <v>3320</v>
      </c>
      <c r="IJ211" s="233" t="s">
        <v>3320</v>
      </c>
      <c r="IK211" s="233" t="s">
        <v>3320</v>
      </c>
      <c r="IL211" s="233" t="s">
        <v>3320</v>
      </c>
      <c r="IM211" s="233" t="s">
        <v>3320</v>
      </c>
      <c r="IN211" s="233" t="s">
        <v>3320</v>
      </c>
      <c r="IO211" s="233" t="s">
        <v>3320</v>
      </c>
      <c r="IP211" s="233" t="s">
        <v>3320</v>
      </c>
      <c r="IQ211" s="233" t="s">
        <v>3320</v>
      </c>
      <c r="IR211" s="233" t="s">
        <v>3320</v>
      </c>
      <c r="IS211" s="233" t="s">
        <v>3320</v>
      </c>
      <c r="IT211" s="233" t="s">
        <v>3320</v>
      </c>
      <c r="IU211" s="233" t="s">
        <v>3320</v>
      </c>
      <c r="IV211" s="233" t="s">
        <v>3320</v>
      </c>
      <c r="IW211" s="235"/>
      <c r="IX211" s="235"/>
      <c r="IY211" s="235"/>
      <c r="IZ211" s="235"/>
      <c r="JA211" s="235"/>
      <c r="JB211" s="233"/>
      <c r="JC211" s="233"/>
      <c r="JD211" s="233"/>
      <c r="JE211" s="235"/>
      <c r="JF211" s="232" t="s">
        <v>3320</v>
      </c>
      <c r="JG211" s="232" t="s">
        <v>3320</v>
      </c>
      <c r="JH211" s="232" t="s">
        <v>3320</v>
      </c>
      <c r="JI211" s="232" t="s">
        <v>3320</v>
      </c>
      <c r="JJ211" s="232" t="s">
        <v>3320</v>
      </c>
      <c r="JK211" s="233" t="s">
        <v>202</v>
      </c>
      <c r="JL211" s="235"/>
      <c r="JM211" s="235"/>
      <c r="JN211" s="235"/>
      <c r="JO211" s="232">
        <v>5</v>
      </c>
      <c r="JP211" s="232">
        <v>0</v>
      </c>
      <c r="JQ211" s="233"/>
      <c r="JR211" s="233"/>
      <c r="JS211" s="233"/>
      <c r="JT211" s="233"/>
      <c r="JU211" s="233"/>
      <c r="JV211" s="233"/>
      <c r="JW211" s="233"/>
      <c r="JX211" s="233"/>
      <c r="JY211" s="233"/>
      <c r="JZ211" s="233"/>
      <c r="KA211" s="233"/>
      <c r="KB211" s="233"/>
      <c r="KC211" s="233"/>
      <c r="KD211" s="233"/>
      <c r="KE211" s="233"/>
      <c r="KF211" s="233"/>
      <c r="KG211" s="233"/>
      <c r="KH211" s="233"/>
      <c r="KI211" s="233"/>
      <c r="KJ211" s="233"/>
      <c r="KK211" s="233"/>
      <c r="KL211" s="233"/>
      <c r="KM211" s="233"/>
      <c r="KN211" s="232" t="s">
        <v>3320</v>
      </c>
      <c r="KO211" s="232" t="s">
        <v>3320</v>
      </c>
      <c r="KP211" s="232" t="s">
        <v>3320</v>
      </c>
      <c r="KQ211" s="235"/>
      <c r="KR211" s="235"/>
      <c r="KS211" s="235"/>
      <c r="KT211" s="233"/>
      <c r="KU211" s="235"/>
      <c r="KV211" s="235"/>
      <c r="KW211" s="235"/>
      <c r="KX211" s="233"/>
      <c r="KY211" s="232">
        <v>115</v>
      </c>
      <c r="KZ211" s="236">
        <v>0</v>
      </c>
      <c r="LA211" s="235"/>
      <c r="LB211" s="232">
        <v>0</v>
      </c>
      <c r="LC211" s="233"/>
      <c r="LD211" s="235"/>
      <c r="LE211" s="235"/>
      <c r="LF211" s="235"/>
    </row>
    <row r="212" spans="1:318" ht="49.5" customHeight="1" thickBot="1">
      <c r="A212" s="231" t="s">
        <v>5638</v>
      </c>
      <c r="B212" s="232">
        <v>426</v>
      </c>
      <c r="C212" s="233" t="s">
        <v>9812</v>
      </c>
      <c r="D212" s="233" t="s">
        <v>9813</v>
      </c>
      <c r="E212" s="232">
        <v>426</v>
      </c>
      <c r="F212" s="235"/>
      <c r="G212" s="233" t="s">
        <v>6687</v>
      </c>
      <c r="H212" s="233" t="s">
        <v>401</v>
      </c>
      <c r="I212" s="234">
        <v>4</v>
      </c>
      <c r="J212" s="235"/>
      <c r="K212" s="234" t="s">
        <v>202</v>
      </c>
      <c r="L212" s="235"/>
      <c r="M212" s="234">
        <v>4</v>
      </c>
      <c r="N212" s="235"/>
      <c r="O212" s="235"/>
      <c r="P212" s="235"/>
      <c r="Q212" s="235"/>
      <c r="R212" s="234" t="s">
        <v>202</v>
      </c>
      <c r="S212" s="235"/>
      <c r="T212" s="235"/>
      <c r="U212" s="235"/>
      <c r="V212" s="233" t="s">
        <v>9814</v>
      </c>
      <c r="W212" s="233" t="s">
        <v>5643</v>
      </c>
      <c r="X212" s="232">
        <v>1</v>
      </c>
      <c r="Y212" s="232">
        <v>285</v>
      </c>
      <c r="Z212" s="236">
        <v>0</v>
      </c>
      <c r="AA212" s="236">
        <v>0</v>
      </c>
      <c r="AB212" s="232">
        <v>1</v>
      </c>
      <c r="AC212" s="233" t="s">
        <v>6689</v>
      </c>
      <c r="AD212" s="233" t="s">
        <v>6690</v>
      </c>
      <c r="AE212" s="234" t="s">
        <v>5645</v>
      </c>
      <c r="AF212" s="233" t="s">
        <v>5646</v>
      </c>
      <c r="AG212" s="234" t="s">
        <v>5645</v>
      </c>
      <c r="AH212" s="233" t="s">
        <v>6689</v>
      </c>
      <c r="AI212" s="233" t="s">
        <v>5698</v>
      </c>
      <c r="AJ212" s="233" t="s">
        <v>6691</v>
      </c>
      <c r="AK212" s="233" t="s">
        <v>6692</v>
      </c>
      <c r="AL212" s="233" t="s">
        <v>6693</v>
      </c>
      <c r="AM212" s="235"/>
      <c r="AN212" s="233" t="s">
        <v>401</v>
      </c>
      <c r="AO212" s="233" t="s">
        <v>6694</v>
      </c>
      <c r="AP212" s="233" t="s">
        <v>6695</v>
      </c>
      <c r="AQ212" s="233" t="s">
        <v>6696</v>
      </c>
      <c r="AR212" s="233" t="s">
        <v>6697</v>
      </c>
      <c r="AS212" s="233" t="s">
        <v>6698</v>
      </c>
      <c r="AT212" s="233" t="s">
        <v>733</v>
      </c>
      <c r="AU212" s="233" t="s">
        <v>733</v>
      </c>
      <c r="AV212" s="233" t="s">
        <v>733</v>
      </c>
      <c r="AW212" s="233" t="s">
        <v>3320</v>
      </c>
      <c r="AX212" s="233" t="s">
        <v>6699</v>
      </c>
      <c r="AY212" s="233" t="s">
        <v>733</v>
      </c>
      <c r="AZ212" s="233" t="s">
        <v>6700</v>
      </c>
      <c r="BA212" s="233" t="s">
        <v>6701</v>
      </c>
      <c r="BB212" s="233" t="s">
        <v>6702</v>
      </c>
      <c r="BC212" s="233" t="s">
        <v>6703</v>
      </c>
      <c r="BD212" s="233" t="s">
        <v>6704</v>
      </c>
      <c r="BE212" s="233" t="s">
        <v>6705</v>
      </c>
      <c r="BF212" s="234" t="s">
        <v>1214</v>
      </c>
      <c r="BG212" s="233" t="s">
        <v>3320</v>
      </c>
      <c r="BH212" s="233" t="s">
        <v>5663</v>
      </c>
      <c r="BI212" s="233" t="s">
        <v>5663</v>
      </c>
      <c r="BJ212" s="233" t="s">
        <v>3569</v>
      </c>
      <c r="BK212" s="233" t="s">
        <v>9815</v>
      </c>
      <c r="BL212" s="234">
        <v>230</v>
      </c>
      <c r="BM212" s="233" t="s">
        <v>5712</v>
      </c>
      <c r="BN212" s="237">
        <v>47058</v>
      </c>
      <c r="BO212" s="232">
        <v>18</v>
      </c>
      <c r="BP212" s="232">
        <v>2028</v>
      </c>
      <c r="BQ212" s="232">
        <v>285</v>
      </c>
      <c r="BR212" s="234">
        <v>285</v>
      </c>
      <c r="BS212" s="233" t="s">
        <v>5666</v>
      </c>
      <c r="BT212" s="232">
        <v>324</v>
      </c>
      <c r="BU212" s="234">
        <v>878.83</v>
      </c>
      <c r="BV212" s="238">
        <v>0.35</v>
      </c>
      <c r="BW212" s="239" t="s">
        <v>910</v>
      </c>
      <c r="BX212" s="233" t="s">
        <v>733</v>
      </c>
      <c r="BY212" s="235"/>
      <c r="BZ212" s="232">
        <v>35.200000000000003</v>
      </c>
      <c r="CA212" s="233" t="s">
        <v>1214</v>
      </c>
      <c r="CB212" s="232">
        <v>640</v>
      </c>
      <c r="CC212" s="233" t="s">
        <v>5713</v>
      </c>
      <c r="CD212" s="233" t="s">
        <v>5801</v>
      </c>
      <c r="CE212" s="233" t="s">
        <v>3320</v>
      </c>
      <c r="CF212" s="233" t="s">
        <v>733</v>
      </c>
      <c r="CG212" s="233" t="s">
        <v>733</v>
      </c>
      <c r="CH212" s="232">
        <v>2055.3000000000002</v>
      </c>
      <c r="CI212" s="232">
        <v>1897.2</v>
      </c>
      <c r="CJ212" s="233" t="s">
        <v>9816</v>
      </c>
      <c r="CK212" s="232">
        <v>365</v>
      </c>
      <c r="CL212" s="232">
        <v>85.4</v>
      </c>
      <c r="CM212" s="232">
        <v>97.5</v>
      </c>
      <c r="CN212" s="232">
        <v>35</v>
      </c>
      <c r="CO212" s="237">
        <v>46326</v>
      </c>
      <c r="CP212" s="232">
        <v>2026</v>
      </c>
      <c r="CQ212" s="232">
        <v>0.5</v>
      </c>
      <c r="CR212" s="232">
        <v>8</v>
      </c>
      <c r="CS212" s="233" t="s">
        <v>9817</v>
      </c>
      <c r="CT212" s="232">
        <v>11916000</v>
      </c>
      <c r="CU212" s="233" t="s">
        <v>3320</v>
      </c>
      <c r="CV212" s="233" t="s">
        <v>3320</v>
      </c>
      <c r="CW212" s="233" t="s">
        <v>3320</v>
      </c>
      <c r="CX212" s="233" t="s">
        <v>3320</v>
      </c>
      <c r="CY212" s="233" t="s">
        <v>3320</v>
      </c>
      <c r="CZ212" s="233" t="s">
        <v>3320</v>
      </c>
      <c r="DA212" s="233" t="s">
        <v>3320</v>
      </c>
      <c r="DB212" s="233" t="s">
        <v>3320</v>
      </c>
      <c r="DC212" s="233" t="s">
        <v>3320</v>
      </c>
      <c r="DD212" s="233" t="s">
        <v>3320</v>
      </c>
      <c r="DE212" s="235"/>
      <c r="DF212" s="233" t="s">
        <v>3320</v>
      </c>
      <c r="DG212" s="233" t="s">
        <v>3320</v>
      </c>
      <c r="DH212" s="233" t="s">
        <v>3320</v>
      </c>
      <c r="DI212" s="233" t="s">
        <v>3320</v>
      </c>
      <c r="DJ212" s="233" t="s">
        <v>3320</v>
      </c>
      <c r="DK212" s="233" t="s">
        <v>3320</v>
      </c>
      <c r="DL212" s="235"/>
      <c r="DM212" s="233" t="s">
        <v>3320</v>
      </c>
      <c r="DN212" s="233" t="s">
        <v>3320</v>
      </c>
      <c r="DO212" s="233" t="s">
        <v>3320</v>
      </c>
      <c r="DP212" s="235"/>
      <c r="DQ212" s="233" t="s">
        <v>3320</v>
      </c>
      <c r="DR212" s="233" t="s">
        <v>3320</v>
      </c>
      <c r="DS212" s="233" t="s">
        <v>3320</v>
      </c>
      <c r="DT212" s="233" t="s">
        <v>3320</v>
      </c>
      <c r="DU212" s="233" t="s">
        <v>3320</v>
      </c>
      <c r="DV212" s="233" t="s">
        <v>3320</v>
      </c>
      <c r="DW212" s="233" t="s">
        <v>3320</v>
      </c>
      <c r="DX212" s="233" t="s">
        <v>3320</v>
      </c>
      <c r="DY212" s="233" t="s">
        <v>3320</v>
      </c>
      <c r="DZ212" s="233" t="s">
        <v>3320</v>
      </c>
      <c r="EA212" s="233" t="s">
        <v>3320</v>
      </c>
      <c r="EB212" s="233" t="s">
        <v>3320</v>
      </c>
      <c r="EC212" s="233" t="s">
        <v>3320</v>
      </c>
      <c r="ED212" s="233" t="s">
        <v>3320</v>
      </c>
      <c r="EE212" s="233" t="s">
        <v>3320</v>
      </c>
      <c r="EF212" s="233" t="s">
        <v>3320</v>
      </c>
      <c r="EG212" s="233" t="s">
        <v>3320</v>
      </c>
      <c r="EH212" s="233" t="s">
        <v>3320</v>
      </c>
      <c r="EI212" s="233" t="s">
        <v>3320</v>
      </c>
      <c r="EJ212" s="233" t="s">
        <v>3320</v>
      </c>
      <c r="EK212" s="233" t="s">
        <v>3320</v>
      </c>
      <c r="EL212" s="233" t="s">
        <v>3320</v>
      </c>
      <c r="EM212" s="233" t="s">
        <v>3320</v>
      </c>
      <c r="EN212" s="233" t="s">
        <v>3320</v>
      </c>
      <c r="EO212" s="233" t="s">
        <v>3320</v>
      </c>
      <c r="EP212" s="233" t="s">
        <v>3320</v>
      </c>
      <c r="EQ212" s="233" t="s">
        <v>3320</v>
      </c>
      <c r="ER212" s="233" t="s">
        <v>3320</v>
      </c>
      <c r="ES212" s="233" t="s">
        <v>3320</v>
      </c>
      <c r="ET212" s="233" t="s">
        <v>3320</v>
      </c>
      <c r="EU212" s="233" t="s">
        <v>3320</v>
      </c>
      <c r="EV212" s="233" t="s">
        <v>3320</v>
      </c>
      <c r="EW212" s="233" t="s">
        <v>3320</v>
      </c>
      <c r="EX212" s="233" t="s">
        <v>3320</v>
      </c>
      <c r="EY212" s="233" t="s">
        <v>3320</v>
      </c>
      <c r="EZ212" s="233" t="s">
        <v>3320</v>
      </c>
      <c r="FA212" s="233" t="s">
        <v>3320</v>
      </c>
      <c r="FB212" s="233" t="s">
        <v>3320</v>
      </c>
      <c r="FC212" s="233" t="s">
        <v>3320</v>
      </c>
      <c r="FD212" s="233" t="s">
        <v>3320</v>
      </c>
      <c r="FE212" s="233" t="s">
        <v>3320</v>
      </c>
      <c r="FF212" s="233" t="s">
        <v>3320</v>
      </c>
      <c r="FG212" s="233" t="s">
        <v>3320</v>
      </c>
      <c r="FH212" s="233" t="s">
        <v>3320</v>
      </c>
      <c r="FI212" s="233" t="s">
        <v>3320</v>
      </c>
      <c r="FJ212" s="233" t="s">
        <v>3320</v>
      </c>
      <c r="FK212" s="233" t="s">
        <v>3320</v>
      </c>
      <c r="FL212" s="233" t="s">
        <v>3320</v>
      </c>
      <c r="FM212" s="233" t="s">
        <v>3320</v>
      </c>
      <c r="FN212" s="240">
        <v>397484577</v>
      </c>
      <c r="FO212" s="232">
        <v>397</v>
      </c>
      <c r="FP212" s="233" t="s">
        <v>1214</v>
      </c>
      <c r="FQ212" s="233" t="s">
        <v>733</v>
      </c>
      <c r="FR212" s="233" t="s">
        <v>733</v>
      </c>
      <c r="FS212" s="233" t="s">
        <v>733</v>
      </c>
      <c r="FT212" s="233" t="s">
        <v>1374</v>
      </c>
      <c r="FU212" s="233" t="s">
        <v>9818</v>
      </c>
      <c r="FV212" s="233" t="s">
        <v>9819</v>
      </c>
      <c r="FW212" s="241" t="s">
        <v>9815</v>
      </c>
      <c r="FX212" s="242">
        <v>230</v>
      </c>
      <c r="FY212" s="233" t="s">
        <v>9820</v>
      </c>
      <c r="FZ212" s="240">
        <v>397484578</v>
      </c>
      <c r="GA212" s="240">
        <v>27911889</v>
      </c>
      <c r="GB212" s="240">
        <v>3221</v>
      </c>
      <c r="GC212" s="232">
        <v>58</v>
      </c>
      <c r="GD212" s="233" t="s">
        <v>6712</v>
      </c>
      <c r="GE212" s="233" t="s">
        <v>733</v>
      </c>
      <c r="GF212" s="233" t="s">
        <v>733</v>
      </c>
      <c r="GG212" s="233" t="s">
        <v>6713</v>
      </c>
      <c r="GH212" s="233" t="s">
        <v>733</v>
      </c>
      <c r="GI212" s="233" t="s">
        <v>733</v>
      </c>
      <c r="GJ212" s="233" t="s">
        <v>733</v>
      </c>
      <c r="GK212" s="233" t="s">
        <v>733</v>
      </c>
      <c r="GL212" s="233" t="s">
        <v>733</v>
      </c>
      <c r="GM212" s="243" t="s">
        <v>5676</v>
      </c>
      <c r="GN212" s="233" t="s">
        <v>3320</v>
      </c>
      <c r="GO212" s="233" t="s">
        <v>733</v>
      </c>
      <c r="GP212" s="233" t="s">
        <v>5721</v>
      </c>
      <c r="GQ212" s="233" t="s">
        <v>733</v>
      </c>
      <c r="GR212" s="233" t="s">
        <v>5679</v>
      </c>
      <c r="GS212" s="233" t="s">
        <v>3320</v>
      </c>
      <c r="GT212" s="233" t="s">
        <v>3320</v>
      </c>
      <c r="GU212" s="232">
        <v>1</v>
      </c>
      <c r="GV212" s="233" t="s">
        <v>733</v>
      </c>
      <c r="GW212" s="233" t="s">
        <v>5679</v>
      </c>
      <c r="GX212" s="233" t="s">
        <v>9821</v>
      </c>
      <c r="GY212" s="233" t="s">
        <v>733</v>
      </c>
      <c r="GZ212" s="233" t="s">
        <v>3320</v>
      </c>
      <c r="HA212" s="233" t="s">
        <v>9822</v>
      </c>
      <c r="HB212" s="233" t="s">
        <v>9823</v>
      </c>
      <c r="HC212" s="233" t="s">
        <v>6273</v>
      </c>
      <c r="HD212" s="233" t="s">
        <v>5684</v>
      </c>
      <c r="HE212" s="233" t="s">
        <v>5684</v>
      </c>
      <c r="HF212" s="233" t="s">
        <v>733</v>
      </c>
      <c r="HG212" s="233" t="s">
        <v>1214</v>
      </c>
      <c r="HH212" s="244">
        <v>46070.55028935185</v>
      </c>
      <c r="HI212" s="244">
        <v>46079.696712962963</v>
      </c>
      <c r="HJ212" s="233" t="s">
        <v>5685</v>
      </c>
      <c r="HK212" s="233" t="s">
        <v>3320</v>
      </c>
      <c r="HL212" s="233" t="s">
        <v>3320</v>
      </c>
      <c r="HM212" s="233" t="s">
        <v>3320</v>
      </c>
      <c r="HN212" s="233" t="s">
        <v>3320</v>
      </c>
      <c r="HO212" s="233" t="s">
        <v>3320</v>
      </c>
      <c r="HP212" s="233" t="s">
        <v>3320</v>
      </c>
      <c r="HQ212" s="233" t="s">
        <v>3320</v>
      </c>
      <c r="HR212" s="233" t="s">
        <v>3320</v>
      </c>
      <c r="HS212" s="233" t="s">
        <v>3320</v>
      </c>
      <c r="HT212" s="233" t="s">
        <v>3320</v>
      </c>
      <c r="HU212" s="233" t="s">
        <v>3320</v>
      </c>
      <c r="HV212" s="233" t="s">
        <v>3320</v>
      </c>
      <c r="HW212" s="233" t="s">
        <v>3320</v>
      </c>
      <c r="HX212" s="233" t="s">
        <v>3320</v>
      </c>
      <c r="HY212" s="233" t="s">
        <v>3320</v>
      </c>
      <c r="HZ212" s="233" t="s">
        <v>3320</v>
      </c>
      <c r="IA212" s="233" t="s">
        <v>3320</v>
      </c>
      <c r="IB212" s="233" t="s">
        <v>3320</v>
      </c>
      <c r="IC212" s="233" t="s">
        <v>3320</v>
      </c>
      <c r="ID212" s="233" t="s">
        <v>3320</v>
      </c>
      <c r="IE212" s="233" t="s">
        <v>3320</v>
      </c>
      <c r="IF212" s="233" t="s">
        <v>3320</v>
      </c>
      <c r="IG212" s="233" t="s">
        <v>3320</v>
      </c>
      <c r="IH212" s="233" t="s">
        <v>3320</v>
      </c>
      <c r="II212" s="233" t="s">
        <v>3320</v>
      </c>
      <c r="IJ212" s="233" t="s">
        <v>3320</v>
      </c>
      <c r="IK212" s="233" t="s">
        <v>3320</v>
      </c>
      <c r="IL212" s="233" t="s">
        <v>3320</v>
      </c>
      <c r="IM212" s="233" t="s">
        <v>3320</v>
      </c>
      <c r="IN212" s="233" t="s">
        <v>3320</v>
      </c>
      <c r="IO212" s="233" t="s">
        <v>3320</v>
      </c>
      <c r="IP212" s="233" t="s">
        <v>3320</v>
      </c>
      <c r="IQ212" s="233" t="s">
        <v>3320</v>
      </c>
      <c r="IR212" s="233" t="s">
        <v>3320</v>
      </c>
      <c r="IS212" s="233" t="s">
        <v>3320</v>
      </c>
      <c r="IT212" s="233" t="s">
        <v>3320</v>
      </c>
      <c r="IU212" s="233" t="s">
        <v>3320</v>
      </c>
      <c r="IV212" s="233" t="s">
        <v>3320</v>
      </c>
      <c r="IW212" s="235"/>
      <c r="IX212" s="235"/>
      <c r="IY212" s="235"/>
      <c r="IZ212" s="235"/>
      <c r="JA212" s="235"/>
      <c r="JB212" s="233"/>
      <c r="JC212" s="233"/>
      <c r="JD212" s="233"/>
      <c r="JE212" s="235"/>
      <c r="JF212" s="232" t="s">
        <v>3320</v>
      </c>
      <c r="JG212" s="232" t="s">
        <v>3320</v>
      </c>
      <c r="JH212" s="232" t="s">
        <v>3320</v>
      </c>
      <c r="JI212" s="232" t="s">
        <v>3320</v>
      </c>
      <c r="JJ212" s="232" t="s">
        <v>3320</v>
      </c>
      <c r="JK212" s="233" t="s">
        <v>202</v>
      </c>
      <c r="JL212" s="235"/>
      <c r="JM212" s="235"/>
      <c r="JN212" s="235"/>
      <c r="JO212" s="232">
        <v>7</v>
      </c>
      <c r="JP212" s="232">
        <v>0</v>
      </c>
      <c r="JQ212" s="233"/>
      <c r="JR212" s="233"/>
      <c r="JS212" s="233"/>
      <c r="JT212" s="233"/>
      <c r="JU212" s="233"/>
      <c r="JV212" s="233"/>
      <c r="JW212" s="233"/>
      <c r="JX212" s="233"/>
      <c r="JY212" s="233"/>
      <c r="JZ212" s="233"/>
      <c r="KA212" s="233"/>
      <c r="KB212" s="233"/>
      <c r="KC212" s="233"/>
      <c r="KD212" s="233"/>
      <c r="KE212" s="233"/>
      <c r="KF212" s="233"/>
      <c r="KG212" s="233"/>
      <c r="KH212" s="233"/>
      <c r="KI212" s="233"/>
      <c r="KJ212" s="233"/>
      <c r="KK212" s="233"/>
      <c r="KL212" s="233"/>
      <c r="KM212" s="233"/>
      <c r="KN212" s="232" t="s">
        <v>3320</v>
      </c>
      <c r="KO212" s="232" t="s">
        <v>3320</v>
      </c>
      <c r="KP212" s="232" t="s">
        <v>3320</v>
      </c>
      <c r="KQ212" s="235"/>
      <c r="KR212" s="235"/>
      <c r="KS212" s="235"/>
      <c r="KT212" s="233"/>
      <c r="KU212" s="235"/>
      <c r="KV212" s="235"/>
      <c r="KW212" s="235"/>
      <c r="KX212" s="233"/>
      <c r="KY212" s="232">
        <v>285</v>
      </c>
      <c r="KZ212" s="236">
        <v>0</v>
      </c>
      <c r="LA212" s="235"/>
      <c r="LB212" s="232">
        <v>0</v>
      </c>
      <c r="LC212" s="233"/>
      <c r="LD212" s="235"/>
      <c r="LE212" s="235"/>
      <c r="LF212" s="235"/>
    </row>
    <row r="213" spans="1:318" ht="49.5" customHeight="1" thickBot="1">
      <c r="A213" s="231" t="s">
        <v>5638</v>
      </c>
      <c r="B213" s="232">
        <v>576</v>
      </c>
      <c r="C213" s="233" t="s">
        <v>9824</v>
      </c>
      <c r="D213" s="233" t="s">
        <v>9825</v>
      </c>
      <c r="E213" s="232">
        <v>576</v>
      </c>
      <c r="F213" s="235"/>
      <c r="G213" s="233" t="s">
        <v>1242</v>
      </c>
      <c r="H213" s="233" t="s">
        <v>9826</v>
      </c>
      <c r="I213" s="234">
        <v>4</v>
      </c>
      <c r="J213" s="235"/>
      <c r="K213" s="234" t="s">
        <v>202</v>
      </c>
      <c r="L213" s="235"/>
      <c r="M213" s="234">
        <v>4</v>
      </c>
      <c r="N213" s="235"/>
      <c r="O213" s="235"/>
      <c r="P213" s="235"/>
      <c r="Q213" s="235"/>
      <c r="R213" s="234" t="s">
        <v>202</v>
      </c>
      <c r="S213" s="235"/>
      <c r="T213" s="235"/>
      <c r="U213" s="235"/>
      <c r="V213" s="233" t="s">
        <v>9827</v>
      </c>
      <c r="W213" s="233" t="s">
        <v>5643</v>
      </c>
      <c r="X213" s="232">
        <v>1</v>
      </c>
      <c r="Y213" s="232">
        <v>190</v>
      </c>
      <c r="Z213" s="236">
        <v>0</v>
      </c>
      <c r="AA213" s="236">
        <v>0</v>
      </c>
      <c r="AB213" s="232">
        <v>1</v>
      </c>
      <c r="AC213" s="233" t="s">
        <v>558</v>
      </c>
      <c r="AD213" s="233" t="s">
        <v>5973</v>
      </c>
      <c r="AE213" s="234" t="s">
        <v>5645</v>
      </c>
      <c r="AF213" s="233" t="s">
        <v>5646</v>
      </c>
      <c r="AG213" s="234" t="s">
        <v>5645</v>
      </c>
      <c r="AH213" s="231" t="s">
        <v>558</v>
      </c>
      <c r="AI213" s="233" t="s">
        <v>5974</v>
      </c>
      <c r="AJ213" s="233" t="s">
        <v>563</v>
      </c>
      <c r="AK213" s="233" t="s">
        <v>5698</v>
      </c>
      <c r="AL213" s="233" t="s">
        <v>7814</v>
      </c>
      <c r="AM213" s="233" t="s">
        <v>5976</v>
      </c>
      <c r="AN213" s="233" t="s">
        <v>3320</v>
      </c>
      <c r="AO213" s="233" t="s">
        <v>5977</v>
      </c>
      <c r="AP213" s="233" t="s">
        <v>5698</v>
      </c>
      <c r="AQ213" s="233" t="s">
        <v>5978</v>
      </c>
      <c r="AR213" s="233" t="s">
        <v>5979</v>
      </c>
      <c r="AS213" s="233" t="s">
        <v>5980</v>
      </c>
      <c r="AT213" s="233" t="s">
        <v>733</v>
      </c>
      <c r="AU213" s="233" t="s">
        <v>733</v>
      </c>
      <c r="AV213" s="233" t="s">
        <v>733</v>
      </c>
      <c r="AW213" s="233" t="s">
        <v>3320</v>
      </c>
      <c r="AX213" s="233" t="s">
        <v>5981</v>
      </c>
      <c r="AY213" s="233" t="s">
        <v>733</v>
      </c>
      <c r="AZ213" s="233" t="s">
        <v>5982</v>
      </c>
      <c r="BA213" s="233" t="s">
        <v>5983</v>
      </c>
      <c r="BB213" s="233" t="s">
        <v>5984</v>
      </c>
      <c r="BC213" s="233" t="s">
        <v>9828</v>
      </c>
      <c r="BD213" s="233" t="s">
        <v>9829</v>
      </c>
      <c r="BE213" s="233" t="s">
        <v>9830</v>
      </c>
      <c r="BF213" s="234" t="s">
        <v>1214</v>
      </c>
      <c r="BG213" s="233" t="s">
        <v>3320</v>
      </c>
      <c r="BH213" s="233" t="s">
        <v>5955</v>
      </c>
      <c r="BI213" s="233" t="s">
        <v>5955</v>
      </c>
      <c r="BJ213" s="233" t="s">
        <v>7984</v>
      </c>
      <c r="BK213" s="233" t="s">
        <v>9831</v>
      </c>
      <c r="BL213" s="234">
        <v>230</v>
      </c>
      <c r="BM213" s="233" t="s">
        <v>5712</v>
      </c>
      <c r="BN213" s="237">
        <v>47299</v>
      </c>
      <c r="BO213" s="232">
        <v>24</v>
      </c>
      <c r="BP213" s="232">
        <v>2029</v>
      </c>
      <c r="BQ213" s="232">
        <v>190</v>
      </c>
      <c r="BR213" s="234">
        <v>190</v>
      </c>
      <c r="BS213" s="233" t="s">
        <v>5666</v>
      </c>
      <c r="BT213" s="232">
        <v>366240</v>
      </c>
      <c r="BU213" s="234">
        <v>525.37</v>
      </c>
      <c r="BV213" s="238">
        <v>0.32</v>
      </c>
      <c r="BW213" s="239" t="s">
        <v>910</v>
      </c>
      <c r="BX213" s="233" t="s">
        <v>733</v>
      </c>
      <c r="BY213" s="235"/>
      <c r="BZ213" s="232">
        <v>31.6</v>
      </c>
      <c r="CA213" s="233" t="s">
        <v>733</v>
      </c>
      <c r="CB213" s="232">
        <v>710</v>
      </c>
      <c r="CC213" s="233" t="s">
        <v>5667</v>
      </c>
      <c r="CD213" s="233" t="s">
        <v>5801</v>
      </c>
      <c r="CE213" s="233" t="s">
        <v>3320</v>
      </c>
      <c r="CF213" s="233" t="s">
        <v>733</v>
      </c>
      <c r="CG213" s="233" t="s">
        <v>733</v>
      </c>
      <c r="CH213" s="232">
        <v>2127</v>
      </c>
      <c r="CI213" s="232">
        <v>1978</v>
      </c>
      <c r="CJ213" s="233" t="s">
        <v>9832</v>
      </c>
      <c r="CK213" s="232">
        <v>365</v>
      </c>
      <c r="CL213" s="232">
        <v>87</v>
      </c>
      <c r="CM213" s="232">
        <v>99</v>
      </c>
      <c r="CN213" s="232">
        <v>40</v>
      </c>
      <c r="CO213" s="237">
        <v>46568</v>
      </c>
      <c r="CP213" s="232">
        <v>2027</v>
      </c>
      <c r="CQ213" s="232">
        <v>0.4</v>
      </c>
      <c r="CR213" s="232">
        <v>8</v>
      </c>
      <c r="CS213" s="233" t="s">
        <v>9829</v>
      </c>
      <c r="CT213" s="232">
        <v>2200000</v>
      </c>
      <c r="CU213" s="233" t="s">
        <v>3320</v>
      </c>
      <c r="CV213" s="233" t="s">
        <v>3320</v>
      </c>
      <c r="CW213" s="233" t="s">
        <v>3320</v>
      </c>
      <c r="CX213" s="233" t="s">
        <v>3320</v>
      </c>
      <c r="CY213" s="233" t="s">
        <v>3320</v>
      </c>
      <c r="CZ213" s="233" t="s">
        <v>3320</v>
      </c>
      <c r="DA213" s="233" t="s">
        <v>3320</v>
      </c>
      <c r="DB213" s="233" t="s">
        <v>3320</v>
      </c>
      <c r="DC213" s="233" t="s">
        <v>3320</v>
      </c>
      <c r="DD213" s="233" t="s">
        <v>3320</v>
      </c>
      <c r="DE213" s="235"/>
      <c r="DF213" s="233" t="s">
        <v>3320</v>
      </c>
      <c r="DG213" s="233" t="s">
        <v>3320</v>
      </c>
      <c r="DH213" s="233" t="s">
        <v>3320</v>
      </c>
      <c r="DI213" s="233" t="s">
        <v>3320</v>
      </c>
      <c r="DJ213" s="233" t="s">
        <v>3320</v>
      </c>
      <c r="DK213" s="233" t="s">
        <v>3320</v>
      </c>
      <c r="DL213" s="235"/>
      <c r="DM213" s="233" t="s">
        <v>3320</v>
      </c>
      <c r="DN213" s="233" t="s">
        <v>3320</v>
      </c>
      <c r="DO213" s="233" t="s">
        <v>3320</v>
      </c>
      <c r="DP213" s="235"/>
      <c r="DQ213" s="233" t="s">
        <v>3320</v>
      </c>
      <c r="DR213" s="233" t="s">
        <v>3320</v>
      </c>
      <c r="DS213" s="233" t="s">
        <v>3320</v>
      </c>
      <c r="DT213" s="233" t="s">
        <v>3320</v>
      </c>
      <c r="DU213" s="233" t="s">
        <v>3320</v>
      </c>
      <c r="DV213" s="233" t="s">
        <v>3320</v>
      </c>
      <c r="DW213" s="233" t="s">
        <v>3320</v>
      </c>
      <c r="DX213" s="233" t="s">
        <v>3320</v>
      </c>
      <c r="DY213" s="233" t="s">
        <v>3320</v>
      </c>
      <c r="DZ213" s="233" t="s">
        <v>3320</v>
      </c>
      <c r="EA213" s="233" t="s">
        <v>3320</v>
      </c>
      <c r="EB213" s="233" t="s">
        <v>3320</v>
      </c>
      <c r="EC213" s="233" t="s">
        <v>3320</v>
      </c>
      <c r="ED213" s="233" t="s">
        <v>3320</v>
      </c>
      <c r="EE213" s="233" t="s">
        <v>3320</v>
      </c>
      <c r="EF213" s="233" t="s">
        <v>3320</v>
      </c>
      <c r="EG213" s="233" t="s">
        <v>3320</v>
      </c>
      <c r="EH213" s="233" t="s">
        <v>3320</v>
      </c>
      <c r="EI213" s="233" t="s">
        <v>3320</v>
      </c>
      <c r="EJ213" s="233" t="s">
        <v>3320</v>
      </c>
      <c r="EK213" s="233" t="s">
        <v>3320</v>
      </c>
      <c r="EL213" s="233" t="s">
        <v>3320</v>
      </c>
      <c r="EM213" s="233" t="s">
        <v>3320</v>
      </c>
      <c r="EN213" s="233" t="s">
        <v>3320</v>
      </c>
      <c r="EO213" s="233" t="s">
        <v>3320</v>
      </c>
      <c r="EP213" s="233" t="s">
        <v>3320</v>
      </c>
      <c r="EQ213" s="233" t="s">
        <v>3320</v>
      </c>
      <c r="ER213" s="233" t="s">
        <v>3320</v>
      </c>
      <c r="ES213" s="233" t="s">
        <v>3320</v>
      </c>
      <c r="ET213" s="233" t="s">
        <v>3320</v>
      </c>
      <c r="EU213" s="233" t="s">
        <v>3320</v>
      </c>
      <c r="EV213" s="233" t="s">
        <v>3320</v>
      </c>
      <c r="EW213" s="233" t="s">
        <v>3320</v>
      </c>
      <c r="EX213" s="233" t="s">
        <v>3320</v>
      </c>
      <c r="EY213" s="233" t="s">
        <v>3320</v>
      </c>
      <c r="EZ213" s="233" t="s">
        <v>3320</v>
      </c>
      <c r="FA213" s="233" t="s">
        <v>3320</v>
      </c>
      <c r="FB213" s="233" t="s">
        <v>3320</v>
      </c>
      <c r="FC213" s="233" t="s">
        <v>3320</v>
      </c>
      <c r="FD213" s="233" t="s">
        <v>3320</v>
      </c>
      <c r="FE213" s="233" t="s">
        <v>3320</v>
      </c>
      <c r="FF213" s="233" t="s">
        <v>3320</v>
      </c>
      <c r="FG213" s="233" t="s">
        <v>3320</v>
      </c>
      <c r="FH213" s="233" t="s">
        <v>3320</v>
      </c>
      <c r="FI213" s="233" t="s">
        <v>3320</v>
      </c>
      <c r="FJ213" s="233" t="s">
        <v>3320</v>
      </c>
      <c r="FK213" s="233" t="s">
        <v>3320</v>
      </c>
      <c r="FL213" s="233" t="s">
        <v>3320</v>
      </c>
      <c r="FM213" s="233" t="s">
        <v>3320</v>
      </c>
      <c r="FN213" s="240">
        <v>244968797</v>
      </c>
      <c r="FO213" s="232">
        <v>245</v>
      </c>
      <c r="FP213" s="233" t="s">
        <v>733</v>
      </c>
      <c r="FQ213" s="233" t="s">
        <v>733</v>
      </c>
      <c r="FR213" s="233" t="s">
        <v>733</v>
      </c>
      <c r="FS213" s="233" t="s">
        <v>733</v>
      </c>
      <c r="FT213" s="233" t="s">
        <v>1238</v>
      </c>
      <c r="FU213" s="233" t="s">
        <v>9833</v>
      </c>
      <c r="FV213" s="233" t="s">
        <v>9834</v>
      </c>
      <c r="FW213" s="241" t="s">
        <v>9831</v>
      </c>
      <c r="FX213" s="242">
        <v>230</v>
      </c>
      <c r="FY213" s="233" t="s">
        <v>9835</v>
      </c>
      <c r="FZ213" s="240">
        <v>244968797</v>
      </c>
      <c r="GA213" s="240">
        <v>51284589</v>
      </c>
      <c r="GB213" s="232">
        <v>14</v>
      </c>
      <c r="GC213" s="232">
        <v>2</v>
      </c>
      <c r="GD213" s="233" t="s">
        <v>5994</v>
      </c>
      <c r="GE213" s="233" t="s">
        <v>733</v>
      </c>
      <c r="GF213" s="233" t="s">
        <v>733</v>
      </c>
      <c r="GG213" s="233" t="s">
        <v>7153</v>
      </c>
      <c r="GH213" s="233" t="s">
        <v>733</v>
      </c>
      <c r="GI213" s="233" t="s">
        <v>733</v>
      </c>
      <c r="GJ213" s="233" t="s">
        <v>733</v>
      </c>
      <c r="GK213" s="233" t="s">
        <v>733</v>
      </c>
      <c r="GL213" s="233" t="s">
        <v>733</v>
      </c>
      <c r="GM213" s="243" t="s">
        <v>5676</v>
      </c>
      <c r="GN213" s="233" t="s">
        <v>3320</v>
      </c>
      <c r="GO213" s="233" t="s">
        <v>733</v>
      </c>
      <c r="GP213" s="233" t="s">
        <v>5721</v>
      </c>
      <c r="GQ213" s="233" t="s">
        <v>733</v>
      </c>
      <c r="GR213" s="233" t="s">
        <v>5679</v>
      </c>
      <c r="GS213" s="233" t="s">
        <v>3320</v>
      </c>
      <c r="GT213" s="233" t="s">
        <v>3320</v>
      </c>
      <c r="GU213" s="232">
        <v>0.36</v>
      </c>
      <c r="GV213" s="233" t="s">
        <v>733</v>
      </c>
      <c r="GW213" s="233" t="s">
        <v>5679</v>
      </c>
      <c r="GX213" s="233" t="s">
        <v>9836</v>
      </c>
      <c r="GY213" s="233" t="s">
        <v>733</v>
      </c>
      <c r="GZ213" s="233" t="s">
        <v>3320</v>
      </c>
      <c r="HA213" s="233" t="s">
        <v>9837</v>
      </c>
      <c r="HB213" s="233" t="s">
        <v>9838</v>
      </c>
      <c r="HC213" s="233" t="s">
        <v>5683</v>
      </c>
      <c r="HD213" s="233" t="s">
        <v>5683</v>
      </c>
      <c r="HE213" s="233" t="s">
        <v>5683</v>
      </c>
      <c r="HF213" s="233" t="s">
        <v>733</v>
      </c>
      <c r="HG213" s="233" t="s">
        <v>1214</v>
      </c>
      <c r="HH213" s="244">
        <v>46079.542164351849</v>
      </c>
      <c r="HI213" s="244">
        <v>46079.591180555559</v>
      </c>
      <c r="HJ213" s="233" t="s">
        <v>5685</v>
      </c>
      <c r="HK213" s="233" t="s">
        <v>3320</v>
      </c>
      <c r="HL213" s="233" t="s">
        <v>3320</v>
      </c>
      <c r="HM213" s="233" t="s">
        <v>3320</v>
      </c>
      <c r="HN213" s="233" t="s">
        <v>3320</v>
      </c>
      <c r="HO213" s="233" t="s">
        <v>3320</v>
      </c>
      <c r="HP213" s="233" t="s">
        <v>3320</v>
      </c>
      <c r="HQ213" s="233" t="s">
        <v>3320</v>
      </c>
      <c r="HR213" s="233" t="s">
        <v>3320</v>
      </c>
      <c r="HS213" s="233" t="s">
        <v>3320</v>
      </c>
      <c r="HT213" s="233" t="s">
        <v>3320</v>
      </c>
      <c r="HU213" s="233" t="s">
        <v>3320</v>
      </c>
      <c r="HV213" s="233" t="s">
        <v>3320</v>
      </c>
      <c r="HW213" s="233" t="s">
        <v>3320</v>
      </c>
      <c r="HX213" s="233" t="s">
        <v>3320</v>
      </c>
      <c r="HY213" s="233" t="s">
        <v>3320</v>
      </c>
      <c r="HZ213" s="233" t="s">
        <v>3320</v>
      </c>
      <c r="IA213" s="233" t="s">
        <v>3320</v>
      </c>
      <c r="IB213" s="233" t="s">
        <v>3320</v>
      </c>
      <c r="IC213" s="233" t="s">
        <v>3320</v>
      </c>
      <c r="ID213" s="233" t="s">
        <v>3320</v>
      </c>
      <c r="IE213" s="233" t="s">
        <v>3320</v>
      </c>
      <c r="IF213" s="233" t="s">
        <v>3320</v>
      </c>
      <c r="IG213" s="233" t="s">
        <v>3320</v>
      </c>
      <c r="IH213" s="233" t="s">
        <v>3320</v>
      </c>
      <c r="II213" s="233" t="s">
        <v>3320</v>
      </c>
      <c r="IJ213" s="233" t="s">
        <v>3320</v>
      </c>
      <c r="IK213" s="233" t="s">
        <v>3320</v>
      </c>
      <c r="IL213" s="233" t="s">
        <v>3320</v>
      </c>
      <c r="IM213" s="233" t="s">
        <v>3320</v>
      </c>
      <c r="IN213" s="233" t="s">
        <v>3320</v>
      </c>
      <c r="IO213" s="233" t="s">
        <v>3320</v>
      </c>
      <c r="IP213" s="233" t="s">
        <v>3320</v>
      </c>
      <c r="IQ213" s="233" t="s">
        <v>3320</v>
      </c>
      <c r="IR213" s="233" t="s">
        <v>3320</v>
      </c>
      <c r="IS213" s="233" t="s">
        <v>3320</v>
      </c>
      <c r="IT213" s="233" t="s">
        <v>3320</v>
      </c>
      <c r="IU213" s="233" t="s">
        <v>3320</v>
      </c>
      <c r="IV213" s="233" t="s">
        <v>3320</v>
      </c>
      <c r="IW213" s="249" t="s">
        <v>9839</v>
      </c>
      <c r="IX213" s="255">
        <v>45908</v>
      </c>
      <c r="IY213" s="250" t="s">
        <v>3320</v>
      </c>
      <c r="IZ213" s="249" t="s">
        <v>5967</v>
      </c>
      <c r="JA213" s="235"/>
      <c r="JB213" s="233"/>
      <c r="JC213" s="233"/>
      <c r="JD213" s="233"/>
      <c r="JE213" s="235"/>
      <c r="JF213" s="232" t="s">
        <v>3320</v>
      </c>
      <c r="JG213" s="232" t="s">
        <v>3320</v>
      </c>
      <c r="JH213" s="232" t="s">
        <v>3320</v>
      </c>
      <c r="JI213" s="232" t="s">
        <v>3320</v>
      </c>
      <c r="JJ213" s="232" t="s">
        <v>3320</v>
      </c>
      <c r="JK213" s="233" t="s">
        <v>202</v>
      </c>
      <c r="JL213" s="235"/>
      <c r="JM213" s="235"/>
      <c r="JN213" s="235"/>
      <c r="JO213" s="232">
        <v>6</v>
      </c>
      <c r="JP213" s="232">
        <v>0</v>
      </c>
      <c r="JQ213" s="233"/>
      <c r="JR213" s="233"/>
      <c r="JS213" s="233"/>
      <c r="JT213" s="233"/>
      <c r="JU213" s="233"/>
      <c r="JV213" s="233"/>
      <c r="JW213" s="233"/>
      <c r="JX213" s="233"/>
      <c r="JY213" s="233"/>
      <c r="JZ213" s="233"/>
      <c r="KA213" s="233"/>
      <c r="KB213" s="233"/>
      <c r="KC213" s="233"/>
      <c r="KD213" s="233"/>
      <c r="KE213" s="233"/>
      <c r="KF213" s="233"/>
      <c r="KG213" s="233"/>
      <c r="KH213" s="233"/>
      <c r="KI213" s="233"/>
      <c r="KJ213" s="233"/>
      <c r="KK213" s="233"/>
      <c r="KL213" s="233"/>
      <c r="KM213" s="233"/>
      <c r="KN213" s="232" t="s">
        <v>3320</v>
      </c>
      <c r="KO213" s="232" t="s">
        <v>3320</v>
      </c>
      <c r="KP213" s="232" t="s">
        <v>3320</v>
      </c>
      <c r="KQ213" s="235"/>
      <c r="KR213" s="235"/>
      <c r="KS213" s="235"/>
      <c r="KT213" s="233"/>
      <c r="KU213" s="235"/>
      <c r="KV213" s="235"/>
      <c r="KW213" s="235"/>
      <c r="KX213" s="233"/>
      <c r="KY213" s="232">
        <v>190</v>
      </c>
      <c r="KZ213" s="236">
        <v>0</v>
      </c>
      <c r="LA213" s="235"/>
      <c r="LB213" s="232">
        <v>0</v>
      </c>
      <c r="LC213" s="233"/>
      <c r="LD213" s="235"/>
      <c r="LE213" s="235"/>
      <c r="LF213" s="235"/>
    </row>
    <row r="214" spans="1:318" ht="49.5" customHeight="1" thickBot="1">
      <c r="A214" s="231" t="s">
        <v>5638</v>
      </c>
      <c r="B214" s="232">
        <v>714</v>
      </c>
      <c r="C214" s="233" t="s">
        <v>9840</v>
      </c>
      <c r="D214" s="233" t="s">
        <v>9841</v>
      </c>
      <c r="E214" s="232">
        <v>714</v>
      </c>
      <c r="F214" s="235"/>
      <c r="G214" s="233" t="s">
        <v>9842</v>
      </c>
      <c r="H214" s="233" t="s">
        <v>9843</v>
      </c>
      <c r="I214" s="234">
        <v>4</v>
      </c>
      <c r="J214" s="235"/>
      <c r="K214" s="234" t="s">
        <v>202</v>
      </c>
      <c r="L214" s="235"/>
      <c r="M214" s="234">
        <v>4</v>
      </c>
      <c r="N214" s="235"/>
      <c r="O214" s="235"/>
      <c r="P214" s="235"/>
      <c r="Q214" s="235"/>
      <c r="R214" s="234" t="s">
        <v>202</v>
      </c>
      <c r="S214" s="235"/>
      <c r="T214" s="235"/>
      <c r="U214" s="235"/>
      <c r="V214" s="233" t="s">
        <v>9844</v>
      </c>
      <c r="W214" s="233" t="s">
        <v>5643</v>
      </c>
      <c r="X214" s="232">
        <v>1</v>
      </c>
      <c r="Y214" s="232">
        <v>269.3</v>
      </c>
      <c r="Z214" s="236">
        <v>0</v>
      </c>
      <c r="AA214" s="236">
        <v>0</v>
      </c>
      <c r="AB214" s="232">
        <v>1</v>
      </c>
      <c r="AC214" s="233" t="s">
        <v>6310</v>
      </c>
      <c r="AD214" s="233" t="s">
        <v>4420</v>
      </c>
      <c r="AE214" s="234" t="s">
        <v>5645</v>
      </c>
      <c r="AF214" s="233" t="s">
        <v>5646</v>
      </c>
      <c r="AG214" s="234" t="s">
        <v>5645</v>
      </c>
      <c r="AH214" s="233" t="s">
        <v>6310</v>
      </c>
      <c r="AI214" s="233" t="s">
        <v>6311</v>
      </c>
      <c r="AJ214" s="233" t="s">
        <v>5698</v>
      </c>
      <c r="AK214" s="233" t="s">
        <v>5698</v>
      </c>
      <c r="AL214" s="233" t="s">
        <v>7336</v>
      </c>
      <c r="AM214" s="233" t="s">
        <v>6313</v>
      </c>
      <c r="AN214" s="233" t="s">
        <v>3320</v>
      </c>
      <c r="AO214" s="233" t="s">
        <v>6314</v>
      </c>
      <c r="AP214" s="233" t="s">
        <v>5698</v>
      </c>
      <c r="AQ214" s="233" t="s">
        <v>7524</v>
      </c>
      <c r="AR214" s="233" t="s">
        <v>7525</v>
      </c>
      <c r="AS214" s="233" t="s">
        <v>7526</v>
      </c>
      <c r="AT214" s="233" t="s">
        <v>733</v>
      </c>
      <c r="AU214" s="233" t="s">
        <v>733</v>
      </c>
      <c r="AV214" s="233" t="s">
        <v>733</v>
      </c>
      <c r="AW214" s="233" t="s">
        <v>3320</v>
      </c>
      <c r="AX214" s="233" t="s">
        <v>6318</v>
      </c>
      <c r="AY214" s="233" t="s">
        <v>733</v>
      </c>
      <c r="AZ214" s="233" t="s">
        <v>7527</v>
      </c>
      <c r="BA214" s="233" t="s">
        <v>6320</v>
      </c>
      <c r="BB214" s="233" t="s">
        <v>6321</v>
      </c>
      <c r="BC214" s="233" t="s">
        <v>6310</v>
      </c>
      <c r="BD214" s="233" t="s">
        <v>6322</v>
      </c>
      <c r="BE214" s="233" t="s">
        <v>7528</v>
      </c>
      <c r="BF214" s="234" t="s">
        <v>1214</v>
      </c>
      <c r="BG214" s="233" t="s">
        <v>3320</v>
      </c>
      <c r="BH214" s="233" t="s">
        <v>5663</v>
      </c>
      <c r="BI214" s="233" t="s">
        <v>5663</v>
      </c>
      <c r="BJ214" s="233" t="s">
        <v>3569</v>
      </c>
      <c r="BK214" s="233" t="s">
        <v>8194</v>
      </c>
      <c r="BL214" s="234">
        <v>230</v>
      </c>
      <c r="BM214" s="233" t="s">
        <v>5712</v>
      </c>
      <c r="BN214" s="237">
        <v>46934</v>
      </c>
      <c r="BO214" s="232">
        <v>21</v>
      </c>
      <c r="BP214" s="232">
        <v>2028</v>
      </c>
      <c r="BQ214" s="232">
        <v>269.3</v>
      </c>
      <c r="BR214" s="234">
        <v>269.3</v>
      </c>
      <c r="BS214" s="233" t="s">
        <v>5666</v>
      </c>
      <c r="BT214" s="232">
        <v>898</v>
      </c>
      <c r="BU214" s="234">
        <v>691</v>
      </c>
      <c r="BV214" s="238">
        <v>0.28999999999999998</v>
      </c>
      <c r="BW214" s="239" t="s">
        <v>910</v>
      </c>
      <c r="BX214" s="233" t="s">
        <v>733</v>
      </c>
      <c r="BY214" s="235"/>
      <c r="BZ214" s="232">
        <v>24.89</v>
      </c>
      <c r="CA214" s="233" t="s">
        <v>733</v>
      </c>
      <c r="CB214" s="232">
        <v>705</v>
      </c>
      <c r="CC214" s="233" t="s">
        <v>5713</v>
      </c>
      <c r="CD214" s="233" t="s">
        <v>5801</v>
      </c>
      <c r="CE214" s="233" t="s">
        <v>3320</v>
      </c>
      <c r="CF214" s="233" t="s">
        <v>733</v>
      </c>
      <c r="CG214" s="233" t="s">
        <v>733</v>
      </c>
      <c r="CH214" s="232">
        <v>2180</v>
      </c>
      <c r="CI214" s="232">
        <v>1962</v>
      </c>
      <c r="CJ214" s="233" t="s">
        <v>9845</v>
      </c>
      <c r="CK214" s="232">
        <v>365</v>
      </c>
      <c r="CL214" s="232">
        <v>84.61</v>
      </c>
      <c r="CM214" s="232">
        <v>99</v>
      </c>
      <c r="CN214" s="232">
        <v>35</v>
      </c>
      <c r="CO214" s="237">
        <v>46295</v>
      </c>
      <c r="CP214" s="232">
        <v>2026</v>
      </c>
      <c r="CQ214" s="232">
        <v>0.25</v>
      </c>
      <c r="CR214" s="232">
        <v>8</v>
      </c>
      <c r="CS214" s="233" t="s">
        <v>9846</v>
      </c>
      <c r="CT214" s="233" t="s">
        <v>3320</v>
      </c>
      <c r="CU214" s="233" t="s">
        <v>3320</v>
      </c>
      <c r="CV214" s="233" t="s">
        <v>3320</v>
      </c>
      <c r="CW214" s="233" t="s">
        <v>3320</v>
      </c>
      <c r="CX214" s="233" t="s">
        <v>3320</v>
      </c>
      <c r="CY214" s="233" t="s">
        <v>3320</v>
      </c>
      <c r="CZ214" s="233" t="s">
        <v>3320</v>
      </c>
      <c r="DA214" s="233" t="s">
        <v>3320</v>
      </c>
      <c r="DB214" s="233" t="s">
        <v>3320</v>
      </c>
      <c r="DC214" s="233" t="s">
        <v>3320</v>
      </c>
      <c r="DD214" s="233" t="s">
        <v>3320</v>
      </c>
      <c r="DE214" s="235"/>
      <c r="DF214" s="233" t="s">
        <v>3320</v>
      </c>
      <c r="DG214" s="233" t="s">
        <v>3320</v>
      </c>
      <c r="DH214" s="233" t="s">
        <v>3320</v>
      </c>
      <c r="DI214" s="233" t="s">
        <v>3320</v>
      </c>
      <c r="DJ214" s="233" t="s">
        <v>3320</v>
      </c>
      <c r="DK214" s="233" t="s">
        <v>3320</v>
      </c>
      <c r="DL214" s="235"/>
      <c r="DM214" s="233" t="s">
        <v>3320</v>
      </c>
      <c r="DN214" s="233" t="s">
        <v>3320</v>
      </c>
      <c r="DO214" s="233" t="s">
        <v>3320</v>
      </c>
      <c r="DP214" s="235"/>
      <c r="DQ214" s="233" t="s">
        <v>3320</v>
      </c>
      <c r="DR214" s="233" t="s">
        <v>3320</v>
      </c>
      <c r="DS214" s="233" t="s">
        <v>3320</v>
      </c>
      <c r="DT214" s="233" t="s">
        <v>3320</v>
      </c>
      <c r="DU214" s="233" t="s">
        <v>3320</v>
      </c>
      <c r="DV214" s="233" t="s">
        <v>3320</v>
      </c>
      <c r="DW214" s="233" t="s">
        <v>3320</v>
      </c>
      <c r="DX214" s="233" t="s">
        <v>3320</v>
      </c>
      <c r="DY214" s="233" t="s">
        <v>3320</v>
      </c>
      <c r="DZ214" s="233" t="s">
        <v>3320</v>
      </c>
      <c r="EA214" s="233" t="s">
        <v>3320</v>
      </c>
      <c r="EB214" s="233" t="s">
        <v>3320</v>
      </c>
      <c r="EC214" s="233" t="s">
        <v>3320</v>
      </c>
      <c r="ED214" s="233" t="s">
        <v>3320</v>
      </c>
      <c r="EE214" s="233" t="s">
        <v>3320</v>
      </c>
      <c r="EF214" s="233" t="s">
        <v>3320</v>
      </c>
      <c r="EG214" s="233" t="s">
        <v>3320</v>
      </c>
      <c r="EH214" s="233" t="s">
        <v>3320</v>
      </c>
      <c r="EI214" s="233" t="s">
        <v>3320</v>
      </c>
      <c r="EJ214" s="233" t="s">
        <v>3320</v>
      </c>
      <c r="EK214" s="233" t="s">
        <v>3320</v>
      </c>
      <c r="EL214" s="233" t="s">
        <v>3320</v>
      </c>
      <c r="EM214" s="233" t="s">
        <v>3320</v>
      </c>
      <c r="EN214" s="233" t="s">
        <v>3320</v>
      </c>
      <c r="EO214" s="233" t="s">
        <v>3320</v>
      </c>
      <c r="EP214" s="233" t="s">
        <v>3320</v>
      </c>
      <c r="EQ214" s="233" t="s">
        <v>3320</v>
      </c>
      <c r="ER214" s="233" t="s">
        <v>3320</v>
      </c>
      <c r="ES214" s="233" t="s">
        <v>3320</v>
      </c>
      <c r="ET214" s="233" t="s">
        <v>3320</v>
      </c>
      <c r="EU214" s="233" t="s">
        <v>3320</v>
      </c>
      <c r="EV214" s="233" t="s">
        <v>3320</v>
      </c>
      <c r="EW214" s="233" t="s">
        <v>3320</v>
      </c>
      <c r="EX214" s="233" t="s">
        <v>3320</v>
      </c>
      <c r="EY214" s="233" t="s">
        <v>3320</v>
      </c>
      <c r="EZ214" s="233" t="s">
        <v>3320</v>
      </c>
      <c r="FA214" s="233" t="s">
        <v>3320</v>
      </c>
      <c r="FB214" s="233" t="s">
        <v>3320</v>
      </c>
      <c r="FC214" s="233" t="s">
        <v>3320</v>
      </c>
      <c r="FD214" s="233" t="s">
        <v>3320</v>
      </c>
      <c r="FE214" s="233" t="s">
        <v>3320</v>
      </c>
      <c r="FF214" s="233" t="s">
        <v>3320</v>
      </c>
      <c r="FG214" s="233" t="s">
        <v>3320</v>
      </c>
      <c r="FH214" s="233" t="s">
        <v>3320</v>
      </c>
      <c r="FI214" s="233" t="s">
        <v>3320</v>
      </c>
      <c r="FJ214" s="233" t="s">
        <v>3320</v>
      </c>
      <c r="FK214" s="233" t="s">
        <v>3320</v>
      </c>
      <c r="FL214" s="233" t="s">
        <v>3320</v>
      </c>
      <c r="FM214" s="233" t="s">
        <v>3320</v>
      </c>
      <c r="FN214" s="240">
        <v>279254078</v>
      </c>
      <c r="FO214" s="232">
        <v>279</v>
      </c>
      <c r="FP214" s="233" t="s">
        <v>733</v>
      </c>
      <c r="FQ214" s="233" t="s">
        <v>733</v>
      </c>
      <c r="FR214" s="233" t="s">
        <v>733</v>
      </c>
      <c r="FS214" s="233" t="s">
        <v>733</v>
      </c>
      <c r="FT214" s="233" t="s">
        <v>1374</v>
      </c>
      <c r="FU214" s="233" t="s">
        <v>9847</v>
      </c>
      <c r="FV214" s="233" t="s">
        <v>9848</v>
      </c>
      <c r="FW214" s="241" t="s">
        <v>8194</v>
      </c>
      <c r="FX214" s="242">
        <v>230</v>
      </c>
      <c r="FY214" s="233" t="s">
        <v>9849</v>
      </c>
      <c r="FZ214" s="240">
        <v>279254078</v>
      </c>
      <c r="GA214" s="240">
        <v>44272920</v>
      </c>
      <c r="GB214" s="232">
        <v>851</v>
      </c>
      <c r="GC214" s="240">
        <v>1982</v>
      </c>
      <c r="GD214" s="233" t="s">
        <v>9850</v>
      </c>
      <c r="GE214" s="233" t="s">
        <v>733</v>
      </c>
      <c r="GF214" s="233" t="s">
        <v>733</v>
      </c>
      <c r="GG214" s="233" t="s">
        <v>6332</v>
      </c>
      <c r="GH214" s="233" t="s">
        <v>733</v>
      </c>
      <c r="GI214" s="233" t="s">
        <v>1214</v>
      </c>
      <c r="GJ214" s="233" t="s">
        <v>1214</v>
      </c>
      <c r="GK214" s="233" t="s">
        <v>733</v>
      </c>
      <c r="GL214" s="233" t="s">
        <v>733</v>
      </c>
      <c r="GM214" s="243" t="s">
        <v>5676</v>
      </c>
      <c r="GN214" s="233" t="s">
        <v>3320</v>
      </c>
      <c r="GO214" s="233" t="s">
        <v>733</v>
      </c>
      <c r="GP214" s="233" t="s">
        <v>6029</v>
      </c>
      <c r="GQ214" s="233" t="s">
        <v>733</v>
      </c>
      <c r="GR214" s="233" t="s">
        <v>5679</v>
      </c>
      <c r="GS214" s="233" t="s">
        <v>3320</v>
      </c>
      <c r="GT214" s="233" t="s">
        <v>3320</v>
      </c>
      <c r="GU214" s="232">
        <v>2</v>
      </c>
      <c r="GV214" s="233" t="s">
        <v>733</v>
      </c>
      <c r="GW214" s="233" t="s">
        <v>5679</v>
      </c>
      <c r="GX214" s="233" t="s">
        <v>9851</v>
      </c>
      <c r="GY214" s="233" t="s">
        <v>733</v>
      </c>
      <c r="GZ214" s="233" t="s">
        <v>3320</v>
      </c>
      <c r="HA214" s="233" t="s">
        <v>9852</v>
      </c>
      <c r="HB214" s="233" t="s">
        <v>9853</v>
      </c>
      <c r="HC214" s="233" t="s">
        <v>5683</v>
      </c>
      <c r="HD214" s="233" t="s">
        <v>5683</v>
      </c>
      <c r="HE214" s="233" t="s">
        <v>5952</v>
      </c>
      <c r="HF214" s="233" t="s">
        <v>733</v>
      </c>
      <c r="HG214" s="233" t="s">
        <v>1214</v>
      </c>
      <c r="HH214" s="244">
        <v>46077.2343287037</v>
      </c>
      <c r="HI214" s="244">
        <v>46079.668530092589</v>
      </c>
      <c r="HJ214" s="233" t="s">
        <v>5685</v>
      </c>
      <c r="HK214" s="233" t="s">
        <v>3320</v>
      </c>
      <c r="HL214" s="233" t="s">
        <v>3320</v>
      </c>
      <c r="HM214" s="233" t="s">
        <v>3320</v>
      </c>
      <c r="HN214" s="233" t="s">
        <v>3320</v>
      </c>
      <c r="HO214" s="233" t="s">
        <v>3320</v>
      </c>
      <c r="HP214" s="233" t="s">
        <v>3320</v>
      </c>
      <c r="HQ214" s="233" t="s">
        <v>3320</v>
      </c>
      <c r="HR214" s="233" t="s">
        <v>3320</v>
      </c>
      <c r="HS214" s="233" t="s">
        <v>3320</v>
      </c>
      <c r="HT214" s="233" t="s">
        <v>3320</v>
      </c>
      <c r="HU214" s="233" t="s">
        <v>3320</v>
      </c>
      <c r="HV214" s="233" t="s">
        <v>3320</v>
      </c>
      <c r="HW214" s="233" t="s">
        <v>3320</v>
      </c>
      <c r="HX214" s="233" t="s">
        <v>3320</v>
      </c>
      <c r="HY214" s="233" t="s">
        <v>3320</v>
      </c>
      <c r="HZ214" s="233" t="s">
        <v>3320</v>
      </c>
      <c r="IA214" s="233" t="s">
        <v>3320</v>
      </c>
      <c r="IB214" s="233" t="s">
        <v>3320</v>
      </c>
      <c r="IC214" s="233" t="s">
        <v>3320</v>
      </c>
      <c r="ID214" s="233" t="s">
        <v>3320</v>
      </c>
      <c r="IE214" s="233" t="s">
        <v>3320</v>
      </c>
      <c r="IF214" s="233" t="s">
        <v>3320</v>
      </c>
      <c r="IG214" s="233" t="s">
        <v>3320</v>
      </c>
      <c r="IH214" s="233" t="s">
        <v>3320</v>
      </c>
      <c r="II214" s="233" t="s">
        <v>3320</v>
      </c>
      <c r="IJ214" s="233" t="s">
        <v>3320</v>
      </c>
      <c r="IK214" s="233" t="s">
        <v>3320</v>
      </c>
      <c r="IL214" s="233" t="s">
        <v>3320</v>
      </c>
      <c r="IM214" s="233" t="s">
        <v>3320</v>
      </c>
      <c r="IN214" s="233" t="s">
        <v>3320</v>
      </c>
      <c r="IO214" s="233" t="s">
        <v>3320</v>
      </c>
      <c r="IP214" s="233" t="s">
        <v>3320</v>
      </c>
      <c r="IQ214" s="233" t="s">
        <v>3320</v>
      </c>
      <c r="IR214" s="233" t="s">
        <v>3320</v>
      </c>
      <c r="IS214" s="233" t="s">
        <v>3320</v>
      </c>
      <c r="IT214" s="233" t="s">
        <v>3320</v>
      </c>
      <c r="IU214" s="233" t="s">
        <v>3320</v>
      </c>
      <c r="IV214" s="233" t="s">
        <v>3320</v>
      </c>
      <c r="IW214" s="235"/>
      <c r="IX214" s="235"/>
      <c r="IY214" s="235"/>
      <c r="IZ214" s="235"/>
      <c r="JA214" s="235"/>
      <c r="JB214" s="233"/>
      <c r="JC214" s="233"/>
      <c r="JD214" s="233"/>
      <c r="JE214" s="235"/>
      <c r="JF214" s="232" t="s">
        <v>3320</v>
      </c>
      <c r="JG214" s="232" t="s">
        <v>3320</v>
      </c>
      <c r="JH214" s="232" t="s">
        <v>3320</v>
      </c>
      <c r="JI214" s="232" t="s">
        <v>3320</v>
      </c>
      <c r="JJ214" s="232" t="s">
        <v>3320</v>
      </c>
      <c r="JK214" s="233" t="s">
        <v>202</v>
      </c>
      <c r="JL214" s="235"/>
      <c r="JM214" s="235"/>
      <c r="JN214" s="235"/>
      <c r="JO214" s="232">
        <v>5</v>
      </c>
      <c r="JP214" s="232">
        <v>0</v>
      </c>
      <c r="JQ214" s="233"/>
      <c r="JR214" s="233"/>
      <c r="JS214" s="233"/>
      <c r="JT214" s="233"/>
      <c r="JU214" s="233"/>
      <c r="JV214" s="233"/>
      <c r="JW214" s="233"/>
      <c r="JX214" s="233"/>
      <c r="JY214" s="233"/>
      <c r="JZ214" s="233"/>
      <c r="KA214" s="233"/>
      <c r="KB214" s="233"/>
      <c r="KC214" s="233"/>
      <c r="KD214" s="233"/>
      <c r="KE214" s="233"/>
      <c r="KF214" s="233"/>
      <c r="KG214" s="233"/>
      <c r="KH214" s="233"/>
      <c r="KI214" s="233"/>
      <c r="KJ214" s="233"/>
      <c r="KK214" s="233"/>
      <c r="KL214" s="233"/>
      <c r="KM214" s="233"/>
      <c r="KN214" s="232" t="s">
        <v>3320</v>
      </c>
      <c r="KO214" s="232" t="s">
        <v>3320</v>
      </c>
      <c r="KP214" s="232" t="s">
        <v>3320</v>
      </c>
      <c r="KQ214" s="235"/>
      <c r="KR214" s="235"/>
      <c r="KS214" s="235"/>
      <c r="KT214" s="233"/>
      <c r="KU214" s="235"/>
      <c r="KV214" s="235"/>
      <c r="KW214" s="235"/>
      <c r="KX214" s="233"/>
      <c r="KY214" s="232">
        <v>269.3</v>
      </c>
      <c r="KZ214" s="236">
        <v>0</v>
      </c>
      <c r="LA214" s="235"/>
      <c r="LB214" s="232">
        <v>0</v>
      </c>
      <c r="LC214" s="233"/>
      <c r="LD214" s="235"/>
      <c r="LE214" s="235"/>
      <c r="LF214" s="235"/>
    </row>
    <row r="215" spans="1:318" ht="49.5" customHeight="1" thickBot="1">
      <c r="A215" s="231" t="s">
        <v>5638</v>
      </c>
      <c r="B215" s="232">
        <v>713</v>
      </c>
      <c r="C215" s="233" t="s">
        <v>9854</v>
      </c>
      <c r="D215" s="233" t="s">
        <v>9855</v>
      </c>
      <c r="E215" s="232">
        <v>713</v>
      </c>
      <c r="F215" s="235"/>
      <c r="G215" s="233" t="s">
        <v>1444</v>
      </c>
      <c r="H215" s="233" t="s">
        <v>1801</v>
      </c>
      <c r="I215" s="234" t="s">
        <v>5782</v>
      </c>
      <c r="J215" s="234">
        <v>1</v>
      </c>
      <c r="K215" s="234" t="s">
        <v>202</v>
      </c>
      <c r="L215" s="235"/>
      <c r="M215" s="234" t="s">
        <v>5782</v>
      </c>
      <c r="N215" s="235"/>
      <c r="O215" s="235"/>
      <c r="P215" s="235"/>
      <c r="Q215" s="235"/>
      <c r="R215" s="234" t="s">
        <v>202</v>
      </c>
      <c r="S215" s="235"/>
      <c r="T215" s="235"/>
      <c r="U215" s="235"/>
      <c r="V215" s="233" t="s">
        <v>9856</v>
      </c>
      <c r="W215" s="233" t="s">
        <v>5643</v>
      </c>
      <c r="X215" s="232">
        <v>1</v>
      </c>
      <c r="Y215" s="232">
        <v>410.59</v>
      </c>
      <c r="Z215" s="236">
        <v>0</v>
      </c>
      <c r="AA215" s="236">
        <v>0</v>
      </c>
      <c r="AB215" s="232">
        <v>1</v>
      </c>
      <c r="AC215" s="233" t="s">
        <v>6310</v>
      </c>
      <c r="AD215" s="233" t="s">
        <v>4420</v>
      </c>
      <c r="AE215" s="234" t="s">
        <v>5645</v>
      </c>
      <c r="AF215" s="233" t="s">
        <v>5646</v>
      </c>
      <c r="AG215" s="234" t="s">
        <v>5645</v>
      </c>
      <c r="AH215" s="233" t="s">
        <v>6310</v>
      </c>
      <c r="AI215" s="233" t="s">
        <v>6311</v>
      </c>
      <c r="AJ215" s="233" t="s">
        <v>5698</v>
      </c>
      <c r="AK215" s="233" t="s">
        <v>5698</v>
      </c>
      <c r="AL215" s="233" t="s">
        <v>9219</v>
      </c>
      <c r="AM215" s="233" t="s">
        <v>6313</v>
      </c>
      <c r="AN215" s="233" t="s">
        <v>3320</v>
      </c>
      <c r="AO215" s="233" t="s">
        <v>6314</v>
      </c>
      <c r="AP215" s="233" t="s">
        <v>5698</v>
      </c>
      <c r="AQ215" s="233" t="s">
        <v>6315</v>
      </c>
      <c r="AR215" s="233" t="s">
        <v>6316</v>
      </c>
      <c r="AS215" s="233" t="s">
        <v>6317</v>
      </c>
      <c r="AT215" s="233" t="s">
        <v>733</v>
      </c>
      <c r="AU215" s="233" t="s">
        <v>733</v>
      </c>
      <c r="AV215" s="233" t="s">
        <v>733</v>
      </c>
      <c r="AW215" s="233" t="s">
        <v>3320</v>
      </c>
      <c r="AX215" s="233" t="s">
        <v>6318</v>
      </c>
      <c r="AY215" s="233" t="s">
        <v>733</v>
      </c>
      <c r="AZ215" s="233" t="s">
        <v>6319</v>
      </c>
      <c r="BA215" s="233" t="s">
        <v>6320</v>
      </c>
      <c r="BB215" s="233" t="s">
        <v>6321</v>
      </c>
      <c r="BC215" s="233" t="s">
        <v>6310</v>
      </c>
      <c r="BD215" s="233" t="s">
        <v>9220</v>
      </c>
      <c r="BE215" s="233" t="s">
        <v>9221</v>
      </c>
      <c r="BF215" s="234" t="s">
        <v>1214</v>
      </c>
      <c r="BG215" s="233" t="s">
        <v>3320</v>
      </c>
      <c r="BH215" s="233" t="s">
        <v>5747</v>
      </c>
      <c r="BI215" s="233" t="s">
        <v>5747</v>
      </c>
      <c r="BJ215" s="233" t="s">
        <v>7146</v>
      </c>
      <c r="BK215" s="233" t="s">
        <v>9857</v>
      </c>
      <c r="BL215" s="234">
        <v>400</v>
      </c>
      <c r="BM215" s="233" t="s">
        <v>5936</v>
      </c>
      <c r="BN215" s="237">
        <v>47391</v>
      </c>
      <c r="BO215" s="232">
        <v>21</v>
      </c>
      <c r="BP215" s="232">
        <v>2029</v>
      </c>
      <c r="BQ215" s="232">
        <v>410.59</v>
      </c>
      <c r="BR215" s="234">
        <v>410.59</v>
      </c>
      <c r="BS215" s="233" t="s">
        <v>5666</v>
      </c>
      <c r="BT215" s="232">
        <v>1369</v>
      </c>
      <c r="BU215" s="234">
        <v>1017</v>
      </c>
      <c r="BV215" s="238">
        <v>0.28000000000000003</v>
      </c>
      <c r="BW215" s="239" t="s">
        <v>910</v>
      </c>
      <c r="BX215" s="233" t="s">
        <v>733</v>
      </c>
      <c r="BY215" s="235"/>
      <c r="BZ215" s="232">
        <v>25.91</v>
      </c>
      <c r="CA215" s="233" t="s">
        <v>733</v>
      </c>
      <c r="CB215" s="232">
        <v>705</v>
      </c>
      <c r="CC215" s="233" t="s">
        <v>5713</v>
      </c>
      <c r="CD215" s="233" t="s">
        <v>5801</v>
      </c>
      <c r="CE215" s="233" t="s">
        <v>3320</v>
      </c>
      <c r="CF215" s="233" t="s">
        <v>733</v>
      </c>
      <c r="CG215" s="233" t="s">
        <v>733</v>
      </c>
      <c r="CH215" s="232">
        <v>2270</v>
      </c>
      <c r="CI215" s="232">
        <v>2043</v>
      </c>
      <c r="CJ215" s="233" t="s">
        <v>9222</v>
      </c>
      <c r="CK215" s="232">
        <v>365</v>
      </c>
      <c r="CL215" s="232">
        <v>84.61</v>
      </c>
      <c r="CM215" s="232">
        <v>99</v>
      </c>
      <c r="CN215" s="232">
        <v>35</v>
      </c>
      <c r="CO215" s="237">
        <v>46752</v>
      </c>
      <c r="CP215" s="232">
        <v>2027</v>
      </c>
      <c r="CQ215" s="232">
        <v>0.25</v>
      </c>
      <c r="CR215" s="232">
        <v>8</v>
      </c>
      <c r="CS215" s="233" t="s">
        <v>9858</v>
      </c>
      <c r="CT215" s="233" t="s">
        <v>3320</v>
      </c>
      <c r="CU215" s="233" t="s">
        <v>3320</v>
      </c>
      <c r="CV215" s="233" t="s">
        <v>3320</v>
      </c>
      <c r="CW215" s="233" t="s">
        <v>3320</v>
      </c>
      <c r="CX215" s="233" t="s">
        <v>3320</v>
      </c>
      <c r="CY215" s="233" t="s">
        <v>3320</v>
      </c>
      <c r="CZ215" s="233" t="s">
        <v>3320</v>
      </c>
      <c r="DA215" s="233" t="s">
        <v>3320</v>
      </c>
      <c r="DB215" s="233" t="s">
        <v>3320</v>
      </c>
      <c r="DC215" s="233" t="s">
        <v>3320</v>
      </c>
      <c r="DD215" s="233" t="s">
        <v>3320</v>
      </c>
      <c r="DE215" s="235"/>
      <c r="DF215" s="233" t="s">
        <v>3320</v>
      </c>
      <c r="DG215" s="233" t="s">
        <v>3320</v>
      </c>
      <c r="DH215" s="233" t="s">
        <v>3320</v>
      </c>
      <c r="DI215" s="233" t="s">
        <v>3320</v>
      </c>
      <c r="DJ215" s="233" t="s">
        <v>3320</v>
      </c>
      <c r="DK215" s="233" t="s">
        <v>3320</v>
      </c>
      <c r="DL215" s="235"/>
      <c r="DM215" s="233" t="s">
        <v>3320</v>
      </c>
      <c r="DN215" s="233" t="s">
        <v>3320</v>
      </c>
      <c r="DO215" s="233" t="s">
        <v>3320</v>
      </c>
      <c r="DP215" s="235"/>
      <c r="DQ215" s="233" t="s">
        <v>3320</v>
      </c>
      <c r="DR215" s="233" t="s">
        <v>3320</v>
      </c>
      <c r="DS215" s="233" t="s">
        <v>3320</v>
      </c>
      <c r="DT215" s="233" t="s">
        <v>3320</v>
      </c>
      <c r="DU215" s="233" t="s">
        <v>3320</v>
      </c>
      <c r="DV215" s="233" t="s">
        <v>3320</v>
      </c>
      <c r="DW215" s="233" t="s">
        <v>3320</v>
      </c>
      <c r="DX215" s="233" t="s">
        <v>3320</v>
      </c>
      <c r="DY215" s="233" t="s">
        <v>3320</v>
      </c>
      <c r="DZ215" s="233" t="s">
        <v>3320</v>
      </c>
      <c r="EA215" s="233" t="s">
        <v>3320</v>
      </c>
      <c r="EB215" s="233" t="s">
        <v>3320</v>
      </c>
      <c r="EC215" s="233" t="s">
        <v>3320</v>
      </c>
      <c r="ED215" s="233" t="s">
        <v>3320</v>
      </c>
      <c r="EE215" s="233" t="s">
        <v>3320</v>
      </c>
      <c r="EF215" s="233" t="s">
        <v>3320</v>
      </c>
      <c r="EG215" s="233" t="s">
        <v>3320</v>
      </c>
      <c r="EH215" s="233" t="s">
        <v>3320</v>
      </c>
      <c r="EI215" s="233" t="s">
        <v>3320</v>
      </c>
      <c r="EJ215" s="233" t="s">
        <v>3320</v>
      </c>
      <c r="EK215" s="233" t="s">
        <v>3320</v>
      </c>
      <c r="EL215" s="233" t="s">
        <v>3320</v>
      </c>
      <c r="EM215" s="233" t="s">
        <v>3320</v>
      </c>
      <c r="EN215" s="233" t="s">
        <v>3320</v>
      </c>
      <c r="EO215" s="233" t="s">
        <v>3320</v>
      </c>
      <c r="EP215" s="233" t="s">
        <v>3320</v>
      </c>
      <c r="EQ215" s="233" t="s">
        <v>3320</v>
      </c>
      <c r="ER215" s="233" t="s">
        <v>3320</v>
      </c>
      <c r="ES215" s="233" t="s">
        <v>3320</v>
      </c>
      <c r="ET215" s="233" t="s">
        <v>3320</v>
      </c>
      <c r="EU215" s="233" t="s">
        <v>3320</v>
      </c>
      <c r="EV215" s="233" t="s">
        <v>3320</v>
      </c>
      <c r="EW215" s="233" t="s">
        <v>3320</v>
      </c>
      <c r="EX215" s="233" t="s">
        <v>3320</v>
      </c>
      <c r="EY215" s="233" t="s">
        <v>3320</v>
      </c>
      <c r="EZ215" s="233" t="s">
        <v>3320</v>
      </c>
      <c r="FA215" s="233" t="s">
        <v>3320</v>
      </c>
      <c r="FB215" s="233" t="s">
        <v>3320</v>
      </c>
      <c r="FC215" s="233" t="s">
        <v>3320</v>
      </c>
      <c r="FD215" s="233" t="s">
        <v>3320</v>
      </c>
      <c r="FE215" s="233" t="s">
        <v>3320</v>
      </c>
      <c r="FF215" s="233" t="s">
        <v>3320</v>
      </c>
      <c r="FG215" s="233" t="s">
        <v>3320</v>
      </c>
      <c r="FH215" s="233" t="s">
        <v>3320</v>
      </c>
      <c r="FI215" s="233" t="s">
        <v>3320</v>
      </c>
      <c r="FJ215" s="233" t="s">
        <v>3320</v>
      </c>
      <c r="FK215" s="233" t="s">
        <v>3320</v>
      </c>
      <c r="FL215" s="233" t="s">
        <v>3320</v>
      </c>
      <c r="FM215" s="233" t="s">
        <v>3320</v>
      </c>
      <c r="FN215" s="240">
        <v>396155692</v>
      </c>
      <c r="FO215" s="232">
        <v>396</v>
      </c>
      <c r="FP215" s="233" t="s">
        <v>733</v>
      </c>
      <c r="FQ215" s="233" t="s">
        <v>733</v>
      </c>
      <c r="FR215" s="233" t="s">
        <v>733</v>
      </c>
      <c r="FS215" s="233" t="s">
        <v>733</v>
      </c>
      <c r="FT215" s="233" t="s">
        <v>1723</v>
      </c>
      <c r="FU215" s="233" t="s">
        <v>9859</v>
      </c>
      <c r="FV215" s="233" t="s">
        <v>9860</v>
      </c>
      <c r="FW215" s="241" t="s">
        <v>9857</v>
      </c>
      <c r="FX215" s="242">
        <v>400</v>
      </c>
      <c r="FY215" s="233" t="s">
        <v>9861</v>
      </c>
      <c r="FZ215" s="240">
        <v>396155692</v>
      </c>
      <c r="GA215" s="240">
        <v>67500996</v>
      </c>
      <c r="GB215" s="232">
        <v>908</v>
      </c>
      <c r="GC215" s="240">
        <v>2008</v>
      </c>
      <c r="GD215" s="233" t="s">
        <v>9862</v>
      </c>
      <c r="GE215" s="233" t="s">
        <v>733</v>
      </c>
      <c r="GF215" s="233" t="s">
        <v>733</v>
      </c>
      <c r="GG215" s="233" t="s">
        <v>6332</v>
      </c>
      <c r="GH215" s="233" t="s">
        <v>733</v>
      </c>
      <c r="GI215" s="233" t="s">
        <v>1214</v>
      </c>
      <c r="GJ215" s="233" t="s">
        <v>1214</v>
      </c>
      <c r="GK215" s="233" t="s">
        <v>733</v>
      </c>
      <c r="GL215" s="233" t="s">
        <v>733</v>
      </c>
      <c r="GM215" s="243" t="s">
        <v>5676</v>
      </c>
      <c r="GN215" s="233" t="s">
        <v>3320</v>
      </c>
      <c r="GO215" s="233" t="s">
        <v>733</v>
      </c>
      <c r="GP215" s="233" t="s">
        <v>5721</v>
      </c>
      <c r="GQ215" s="233" t="s">
        <v>1214</v>
      </c>
      <c r="GR215" s="233" t="s">
        <v>1214</v>
      </c>
      <c r="GS215" s="233" t="s">
        <v>3320</v>
      </c>
      <c r="GT215" s="233" t="s">
        <v>3320</v>
      </c>
      <c r="GU215" s="233" t="s">
        <v>3320</v>
      </c>
      <c r="GV215" s="233" t="s">
        <v>1214</v>
      </c>
      <c r="GW215" s="233" t="s">
        <v>1214</v>
      </c>
      <c r="GX215" s="233" t="s">
        <v>3320</v>
      </c>
      <c r="GY215" s="233" t="s">
        <v>733</v>
      </c>
      <c r="GZ215" s="233" t="s">
        <v>3320</v>
      </c>
      <c r="HA215" s="233" t="s">
        <v>9863</v>
      </c>
      <c r="HB215" s="233" t="s">
        <v>9864</v>
      </c>
      <c r="HC215" s="233" t="s">
        <v>5683</v>
      </c>
      <c r="HD215" s="233" t="s">
        <v>5952</v>
      </c>
      <c r="HE215" s="233" t="s">
        <v>5684</v>
      </c>
      <c r="HF215" s="233" t="s">
        <v>5759</v>
      </c>
      <c r="HG215" s="233" t="s">
        <v>1214</v>
      </c>
      <c r="HH215" s="244">
        <v>46077.201064814813</v>
      </c>
      <c r="HI215" s="244">
        <v>46079.541805555556</v>
      </c>
      <c r="HJ215" s="233" t="s">
        <v>5685</v>
      </c>
      <c r="HK215" s="233" t="s">
        <v>3320</v>
      </c>
      <c r="HL215" s="233" t="s">
        <v>3320</v>
      </c>
      <c r="HM215" s="233" t="s">
        <v>3320</v>
      </c>
      <c r="HN215" s="233" t="s">
        <v>3320</v>
      </c>
      <c r="HO215" s="233" t="s">
        <v>3320</v>
      </c>
      <c r="HP215" s="233" t="s">
        <v>3320</v>
      </c>
      <c r="HQ215" s="233" t="s">
        <v>3320</v>
      </c>
      <c r="HR215" s="233" t="s">
        <v>3320</v>
      </c>
      <c r="HS215" s="233" t="s">
        <v>3320</v>
      </c>
      <c r="HT215" s="233" t="s">
        <v>3320</v>
      </c>
      <c r="HU215" s="233" t="s">
        <v>3320</v>
      </c>
      <c r="HV215" s="233" t="s">
        <v>3320</v>
      </c>
      <c r="HW215" s="233" t="s">
        <v>3320</v>
      </c>
      <c r="HX215" s="233" t="s">
        <v>3320</v>
      </c>
      <c r="HY215" s="233" t="s">
        <v>3320</v>
      </c>
      <c r="HZ215" s="233" t="s">
        <v>3320</v>
      </c>
      <c r="IA215" s="233" t="s">
        <v>3320</v>
      </c>
      <c r="IB215" s="233" t="s">
        <v>3320</v>
      </c>
      <c r="IC215" s="233" t="s">
        <v>3320</v>
      </c>
      <c r="ID215" s="233" t="s">
        <v>3320</v>
      </c>
      <c r="IE215" s="233" t="s">
        <v>3320</v>
      </c>
      <c r="IF215" s="233" t="s">
        <v>3320</v>
      </c>
      <c r="IG215" s="233" t="s">
        <v>3320</v>
      </c>
      <c r="IH215" s="233" t="s">
        <v>3320</v>
      </c>
      <c r="II215" s="233" t="s">
        <v>3320</v>
      </c>
      <c r="IJ215" s="233" t="s">
        <v>3320</v>
      </c>
      <c r="IK215" s="233" t="s">
        <v>3320</v>
      </c>
      <c r="IL215" s="233" t="s">
        <v>3320</v>
      </c>
      <c r="IM215" s="233" t="s">
        <v>3320</v>
      </c>
      <c r="IN215" s="233" t="s">
        <v>3320</v>
      </c>
      <c r="IO215" s="233" t="s">
        <v>3320</v>
      </c>
      <c r="IP215" s="233" t="s">
        <v>3320</v>
      </c>
      <c r="IQ215" s="233" t="s">
        <v>3320</v>
      </c>
      <c r="IR215" s="233" t="s">
        <v>3320</v>
      </c>
      <c r="IS215" s="233" t="s">
        <v>3320</v>
      </c>
      <c r="IT215" s="233" t="s">
        <v>3320</v>
      </c>
      <c r="IU215" s="233" t="s">
        <v>3320</v>
      </c>
      <c r="IV215" s="233" t="s">
        <v>3320</v>
      </c>
      <c r="IW215" s="235"/>
      <c r="IX215" s="235"/>
      <c r="IY215" s="235"/>
      <c r="IZ215" s="235"/>
      <c r="JA215" s="235"/>
      <c r="JB215" s="233"/>
      <c r="JC215" s="233"/>
      <c r="JD215" s="233"/>
      <c r="JE215" s="235"/>
      <c r="JF215" s="232" t="s">
        <v>3320</v>
      </c>
      <c r="JG215" s="232" t="s">
        <v>3320</v>
      </c>
      <c r="JH215" s="232" t="s">
        <v>3320</v>
      </c>
      <c r="JI215" s="232" t="s">
        <v>3320</v>
      </c>
      <c r="JJ215" s="232" t="s">
        <v>3320</v>
      </c>
      <c r="JK215" s="233" t="s">
        <v>910</v>
      </c>
      <c r="JL215" s="233" t="s">
        <v>910</v>
      </c>
      <c r="JM215" s="235"/>
      <c r="JN215" s="233" t="s">
        <v>910</v>
      </c>
      <c r="JO215" s="232">
        <v>7</v>
      </c>
      <c r="JP215" s="232">
        <v>1</v>
      </c>
      <c r="JQ215" s="233"/>
      <c r="JR215" s="233"/>
      <c r="JS215" s="233"/>
      <c r="JT215" s="233"/>
      <c r="JU215" s="233"/>
      <c r="JV215" s="233"/>
      <c r="JW215" s="233"/>
      <c r="JX215" s="233"/>
      <c r="JY215" s="233"/>
      <c r="JZ215" s="233"/>
      <c r="KA215" s="233"/>
      <c r="KB215" s="233"/>
      <c r="KC215" s="233"/>
      <c r="KD215" s="233"/>
      <c r="KE215" s="233"/>
      <c r="KF215" s="233"/>
      <c r="KG215" s="233"/>
      <c r="KH215" s="233"/>
      <c r="KI215" s="233"/>
      <c r="KJ215" s="233"/>
      <c r="KK215" s="233"/>
      <c r="KL215" s="233"/>
      <c r="KM215" s="233"/>
      <c r="KN215" s="232" t="s">
        <v>3320</v>
      </c>
      <c r="KO215" s="232" t="s">
        <v>3320</v>
      </c>
      <c r="KP215" s="232" t="s">
        <v>3320</v>
      </c>
      <c r="KQ215" s="235"/>
      <c r="KR215" s="235"/>
      <c r="KS215" s="235"/>
      <c r="KT215" s="233"/>
      <c r="KU215" s="235"/>
      <c r="KV215" s="235"/>
      <c r="KW215" s="235"/>
      <c r="KX215" s="233"/>
      <c r="KY215" s="232">
        <v>410.59</v>
      </c>
      <c r="KZ215" s="236">
        <v>0</v>
      </c>
      <c r="LA215" s="235"/>
      <c r="LB215" s="232">
        <v>0</v>
      </c>
      <c r="LC215" s="233"/>
      <c r="LD215" s="235"/>
      <c r="LE215" s="235"/>
      <c r="LF215" s="235"/>
    </row>
    <row r="216" spans="1:318" ht="49.5" customHeight="1" thickBot="1">
      <c r="A216" s="231" t="s">
        <v>5638</v>
      </c>
      <c r="B216" s="232">
        <v>773</v>
      </c>
      <c r="C216" s="233" t="s">
        <v>9865</v>
      </c>
      <c r="D216" s="233" t="s">
        <v>9866</v>
      </c>
      <c r="E216" s="232">
        <v>773</v>
      </c>
      <c r="F216" s="235"/>
      <c r="G216" s="233" t="s">
        <v>7427</v>
      </c>
      <c r="H216" s="233" t="s">
        <v>7428</v>
      </c>
      <c r="I216" s="234">
        <v>4</v>
      </c>
      <c r="J216" s="235"/>
      <c r="K216" s="234" t="s">
        <v>202</v>
      </c>
      <c r="L216" s="235"/>
      <c r="M216" s="234">
        <v>4</v>
      </c>
      <c r="N216" s="235"/>
      <c r="O216" s="235"/>
      <c r="P216" s="235"/>
      <c r="Q216" s="235"/>
      <c r="R216" s="234" t="s">
        <v>202</v>
      </c>
      <c r="S216" s="235"/>
      <c r="T216" s="235"/>
      <c r="U216" s="235"/>
      <c r="V216" s="233" t="s">
        <v>9867</v>
      </c>
      <c r="W216" s="233" t="s">
        <v>5643</v>
      </c>
      <c r="X216" s="232">
        <v>1</v>
      </c>
      <c r="Y216" s="232">
        <v>30</v>
      </c>
      <c r="Z216" s="236">
        <v>0</v>
      </c>
      <c r="AA216" s="236">
        <v>0</v>
      </c>
      <c r="AB216" s="232">
        <v>1</v>
      </c>
      <c r="AC216" s="233" t="s">
        <v>7430</v>
      </c>
      <c r="AD216" s="233" t="s">
        <v>7431</v>
      </c>
      <c r="AE216" s="234" t="s">
        <v>5645</v>
      </c>
      <c r="AF216" s="233" t="s">
        <v>5693</v>
      </c>
      <c r="AG216" s="234" t="s">
        <v>5645</v>
      </c>
      <c r="AH216" s="233" t="s">
        <v>7430</v>
      </c>
      <c r="AI216" s="233" t="s">
        <v>7432</v>
      </c>
      <c r="AJ216" s="233" t="s">
        <v>9690</v>
      </c>
      <c r="AK216" s="233" t="s">
        <v>9868</v>
      </c>
      <c r="AL216" s="233" t="s">
        <v>7434</v>
      </c>
      <c r="AM216" s="233" t="s">
        <v>7435</v>
      </c>
      <c r="AN216" s="233" t="s">
        <v>3320</v>
      </c>
      <c r="AO216" s="233" t="s">
        <v>7436</v>
      </c>
      <c r="AP216" s="233" t="s">
        <v>7437</v>
      </c>
      <c r="AQ216" s="233" t="s">
        <v>7438</v>
      </c>
      <c r="AR216" s="233" t="s">
        <v>7439</v>
      </c>
      <c r="AS216" s="233" t="s">
        <v>7440</v>
      </c>
      <c r="AT216" s="233" t="s">
        <v>733</v>
      </c>
      <c r="AU216" s="233" t="s">
        <v>733</v>
      </c>
      <c r="AV216" s="233" t="s">
        <v>733</v>
      </c>
      <c r="AW216" s="233" t="s">
        <v>3320</v>
      </c>
      <c r="AX216" s="233" t="s">
        <v>7441</v>
      </c>
      <c r="AY216" s="233" t="s">
        <v>733</v>
      </c>
      <c r="AZ216" s="233" t="s">
        <v>7442</v>
      </c>
      <c r="BA216" s="233" t="s">
        <v>7443</v>
      </c>
      <c r="BB216" s="233" t="s">
        <v>7444</v>
      </c>
      <c r="BC216" s="233" t="s">
        <v>7445</v>
      </c>
      <c r="BD216" s="233" t="s">
        <v>7446</v>
      </c>
      <c r="BE216" s="233" t="s">
        <v>7447</v>
      </c>
      <c r="BF216" s="234" t="s">
        <v>1214</v>
      </c>
      <c r="BG216" s="233" t="s">
        <v>3320</v>
      </c>
      <c r="BH216" s="233" t="s">
        <v>5709</v>
      </c>
      <c r="BI216" s="233" t="s">
        <v>5710</v>
      </c>
      <c r="BJ216" s="233" t="s">
        <v>5710</v>
      </c>
      <c r="BK216" s="233" t="s">
        <v>6739</v>
      </c>
      <c r="BL216" s="234">
        <v>115</v>
      </c>
      <c r="BM216" s="233" t="s">
        <v>5665</v>
      </c>
      <c r="BN216" s="237">
        <v>46996</v>
      </c>
      <c r="BO216" s="232">
        <v>13</v>
      </c>
      <c r="BP216" s="232">
        <v>2028</v>
      </c>
      <c r="BQ216" s="232">
        <v>30</v>
      </c>
      <c r="BR216" s="234">
        <v>30</v>
      </c>
      <c r="BS216" s="233" t="s">
        <v>5863</v>
      </c>
      <c r="BT216" s="232">
        <v>14</v>
      </c>
      <c r="BU216" s="234">
        <v>7.1</v>
      </c>
      <c r="BV216" s="238">
        <v>0.03</v>
      </c>
      <c r="BW216" s="239" t="s">
        <v>202</v>
      </c>
      <c r="BX216" s="233" t="s">
        <v>733</v>
      </c>
      <c r="BY216" s="235"/>
      <c r="BZ216" s="232">
        <v>26.99</v>
      </c>
      <c r="CA216" s="233" t="s">
        <v>733</v>
      </c>
      <c r="CB216" s="232">
        <v>650</v>
      </c>
      <c r="CC216" s="233" t="s">
        <v>5800</v>
      </c>
      <c r="CD216" s="233" t="s">
        <v>5801</v>
      </c>
      <c r="CE216" s="233" t="s">
        <v>3320</v>
      </c>
      <c r="CF216" s="233" t="s">
        <v>733</v>
      </c>
      <c r="CG216" s="233" t="s">
        <v>733</v>
      </c>
      <c r="CH216" s="232">
        <v>2364</v>
      </c>
      <c r="CI216" s="232">
        <v>2221</v>
      </c>
      <c r="CJ216" s="233" t="s">
        <v>9869</v>
      </c>
      <c r="CK216" s="232">
        <v>365</v>
      </c>
      <c r="CL216" s="232">
        <v>0.89</v>
      </c>
      <c r="CM216" s="232">
        <v>100</v>
      </c>
      <c r="CN216" s="232">
        <v>20</v>
      </c>
      <c r="CO216" s="237">
        <v>46721</v>
      </c>
      <c r="CP216" s="232">
        <v>2027</v>
      </c>
      <c r="CQ216" s="232">
        <v>1.1299999999999999</v>
      </c>
      <c r="CR216" s="232">
        <v>9</v>
      </c>
      <c r="CS216" s="233" t="s">
        <v>9870</v>
      </c>
      <c r="CT216" s="232">
        <v>192000000</v>
      </c>
      <c r="CU216" s="233" t="s">
        <v>3320</v>
      </c>
      <c r="CV216" s="233" t="s">
        <v>3320</v>
      </c>
      <c r="CW216" s="233" t="s">
        <v>3320</v>
      </c>
      <c r="CX216" s="233" t="s">
        <v>3320</v>
      </c>
      <c r="CY216" s="233" t="s">
        <v>3320</v>
      </c>
      <c r="CZ216" s="233" t="s">
        <v>3320</v>
      </c>
      <c r="DA216" s="233" t="s">
        <v>3320</v>
      </c>
      <c r="DB216" s="233" t="s">
        <v>3320</v>
      </c>
      <c r="DC216" s="233" t="s">
        <v>3320</v>
      </c>
      <c r="DD216" s="233" t="s">
        <v>3320</v>
      </c>
      <c r="DE216" s="235"/>
      <c r="DF216" s="233" t="s">
        <v>3320</v>
      </c>
      <c r="DG216" s="233" t="s">
        <v>3320</v>
      </c>
      <c r="DH216" s="233" t="s">
        <v>3320</v>
      </c>
      <c r="DI216" s="233" t="s">
        <v>3320</v>
      </c>
      <c r="DJ216" s="233" t="s">
        <v>3320</v>
      </c>
      <c r="DK216" s="233" t="s">
        <v>3320</v>
      </c>
      <c r="DL216" s="235"/>
      <c r="DM216" s="233" t="s">
        <v>3320</v>
      </c>
      <c r="DN216" s="233" t="s">
        <v>3320</v>
      </c>
      <c r="DO216" s="233" t="s">
        <v>3320</v>
      </c>
      <c r="DP216" s="235"/>
      <c r="DQ216" s="233" t="s">
        <v>3320</v>
      </c>
      <c r="DR216" s="233" t="s">
        <v>3320</v>
      </c>
      <c r="DS216" s="233" t="s">
        <v>3320</v>
      </c>
      <c r="DT216" s="233" t="s">
        <v>3320</v>
      </c>
      <c r="DU216" s="233" t="s">
        <v>3320</v>
      </c>
      <c r="DV216" s="233" t="s">
        <v>3320</v>
      </c>
      <c r="DW216" s="233" t="s">
        <v>3320</v>
      </c>
      <c r="DX216" s="233" t="s">
        <v>3320</v>
      </c>
      <c r="DY216" s="233" t="s">
        <v>3320</v>
      </c>
      <c r="DZ216" s="233" t="s">
        <v>3320</v>
      </c>
      <c r="EA216" s="233" t="s">
        <v>3320</v>
      </c>
      <c r="EB216" s="233" t="s">
        <v>3320</v>
      </c>
      <c r="EC216" s="233" t="s">
        <v>3320</v>
      </c>
      <c r="ED216" s="233" t="s">
        <v>3320</v>
      </c>
      <c r="EE216" s="233" t="s">
        <v>3320</v>
      </c>
      <c r="EF216" s="233" t="s">
        <v>3320</v>
      </c>
      <c r="EG216" s="233" t="s">
        <v>3320</v>
      </c>
      <c r="EH216" s="233" t="s">
        <v>3320</v>
      </c>
      <c r="EI216" s="233" t="s">
        <v>3320</v>
      </c>
      <c r="EJ216" s="233" t="s">
        <v>3320</v>
      </c>
      <c r="EK216" s="233" t="s">
        <v>3320</v>
      </c>
      <c r="EL216" s="233" t="s">
        <v>3320</v>
      </c>
      <c r="EM216" s="233" t="s">
        <v>3320</v>
      </c>
      <c r="EN216" s="233" t="s">
        <v>3320</v>
      </c>
      <c r="EO216" s="233" t="s">
        <v>3320</v>
      </c>
      <c r="EP216" s="233" t="s">
        <v>3320</v>
      </c>
      <c r="EQ216" s="233" t="s">
        <v>3320</v>
      </c>
      <c r="ER216" s="233" t="s">
        <v>3320</v>
      </c>
      <c r="ES216" s="233" t="s">
        <v>3320</v>
      </c>
      <c r="ET216" s="233" t="s">
        <v>3320</v>
      </c>
      <c r="EU216" s="233" t="s">
        <v>3320</v>
      </c>
      <c r="EV216" s="233" t="s">
        <v>3320</v>
      </c>
      <c r="EW216" s="233" t="s">
        <v>3320</v>
      </c>
      <c r="EX216" s="233" t="s">
        <v>3320</v>
      </c>
      <c r="EY216" s="233" t="s">
        <v>3320</v>
      </c>
      <c r="EZ216" s="233" t="s">
        <v>3320</v>
      </c>
      <c r="FA216" s="233" t="s">
        <v>3320</v>
      </c>
      <c r="FB216" s="233" t="s">
        <v>3320</v>
      </c>
      <c r="FC216" s="233" t="s">
        <v>3320</v>
      </c>
      <c r="FD216" s="233" t="s">
        <v>3320</v>
      </c>
      <c r="FE216" s="233" t="s">
        <v>3320</v>
      </c>
      <c r="FF216" s="233" t="s">
        <v>3320</v>
      </c>
      <c r="FG216" s="233" t="s">
        <v>3320</v>
      </c>
      <c r="FH216" s="233" t="s">
        <v>3320</v>
      </c>
      <c r="FI216" s="233" t="s">
        <v>3320</v>
      </c>
      <c r="FJ216" s="233" t="s">
        <v>3320</v>
      </c>
      <c r="FK216" s="233" t="s">
        <v>3320</v>
      </c>
      <c r="FL216" s="233" t="s">
        <v>3320</v>
      </c>
      <c r="FM216" s="233" t="s">
        <v>3320</v>
      </c>
      <c r="FN216" s="240">
        <v>217000000</v>
      </c>
      <c r="FO216" s="232">
        <v>217</v>
      </c>
      <c r="FP216" s="233" t="s">
        <v>733</v>
      </c>
      <c r="FQ216" s="233" t="s">
        <v>733</v>
      </c>
      <c r="FR216" s="233" t="s">
        <v>733</v>
      </c>
      <c r="FS216" s="233" t="s">
        <v>733</v>
      </c>
      <c r="FT216" s="233" t="s">
        <v>657</v>
      </c>
      <c r="FU216" s="233" t="s">
        <v>9871</v>
      </c>
      <c r="FV216" s="233" t="s">
        <v>9872</v>
      </c>
      <c r="FW216" s="241" t="s">
        <v>6739</v>
      </c>
      <c r="FX216" s="242">
        <v>115</v>
      </c>
      <c r="FY216" s="233" t="s">
        <v>9873</v>
      </c>
      <c r="FZ216" s="240">
        <v>276900000</v>
      </c>
      <c r="GA216" s="240">
        <v>113200000</v>
      </c>
      <c r="GB216" s="232">
        <v>799</v>
      </c>
      <c r="GC216" s="232">
        <v>643</v>
      </c>
      <c r="GD216" s="233" t="s">
        <v>7441</v>
      </c>
      <c r="GE216" s="233" t="s">
        <v>733</v>
      </c>
      <c r="GF216" s="233" t="s">
        <v>733</v>
      </c>
      <c r="GG216" s="233" t="s">
        <v>9874</v>
      </c>
      <c r="GH216" s="233" t="s">
        <v>733</v>
      </c>
      <c r="GI216" s="233" t="s">
        <v>1214</v>
      </c>
      <c r="GJ216" s="233" t="s">
        <v>733</v>
      </c>
      <c r="GK216" s="233" t="s">
        <v>733</v>
      </c>
      <c r="GL216" s="233" t="s">
        <v>733</v>
      </c>
      <c r="GM216" s="243" t="s">
        <v>5676</v>
      </c>
      <c r="GN216" s="233" t="s">
        <v>3320</v>
      </c>
      <c r="GO216" s="233" t="s">
        <v>733</v>
      </c>
      <c r="GP216" s="233" t="s">
        <v>5721</v>
      </c>
      <c r="GQ216" s="233" t="s">
        <v>1214</v>
      </c>
      <c r="GR216" s="233" t="s">
        <v>1214</v>
      </c>
      <c r="GS216" s="233" t="s">
        <v>3320</v>
      </c>
      <c r="GT216" s="233" t="s">
        <v>3320</v>
      </c>
      <c r="GU216" s="232">
        <v>0</v>
      </c>
      <c r="GV216" s="233" t="s">
        <v>1214</v>
      </c>
      <c r="GW216" s="233" t="s">
        <v>1214</v>
      </c>
      <c r="GX216" s="233" t="s">
        <v>3320</v>
      </c>
      <c r="GY216" s="233" t="s">
        <v>1214</v>
      </c>
      <c r="GZ216" s="233" t="s">
        <v>3320</v>
      </c>
      <c r="HA216" s="233" t="s">
        <v>3320</v>
      </c>
      <c r="HB216" s="233" t="s">
        <v>3320</v>
      </c>
      <c r="HC216" s="233" t="s">
        <v>3320</v>
      </c>
      <c r="HD216" s="233" t="s">
        <v>3320</v>
      </c>
      <c r="HE216" s="233" t="s">
        <v>3320</v>
      </c>
      <c r="HF216" s="233" t="s">
        <v>1214</v>
      </c>
      <c r="HG216" s="233" t="s">
        <v>1214</v>
      </c>
      <c r="HH216" s="244">
        <v>46078.523518518516</v>
      </c>
      <c r="HI216" s="244">
        <v>46079.49894675926</v>
      </c>
      <c r="HJ216" s="233" t="s">
        <v>5685</v>
      </c>
      <c r="HK216" s="233" t="s">
        <v>3320</v>
      </c>
      <c r="HL216" s="233" t="s">
        <v>3320</v>
      </c>
      <c r="HM216" s="233" t="s">
        <v>3320</v>
      </c>
      <c r="HN216" s="233" t="s">
        <v>3320</v>
      </c>
      <c r="HO216" s="233" t="s">
        <v>3320</v>
      </c>
      <c r="HP216" s="233" t="s">
        <v>3320</v>
      </c>
      <c r="HQ216" s="233" t="s">
        <v>3320</v>
      </c>
      <c r="HR216" s="233" t="s">
        <v>3320</v>
      </c>
      <c r="HS216" s="233" t="s">
        <v>3320</v>
      </c>
      <c r="HT216" s="233" t="s">
        <v>3320</v>
      </c>
      <c r="HU216" s="233" t="s">
        <v>3320</v>
      </c>
      <c r="HV216" s="233" t="s">
        <v>3320</v>
      </c>
      <c r="HW216" s="233" t="s">
        <v>3320</v>
      </c>
      <c r="HX216" s="233" t="s">
        <v>3320</v>
      </c>
      <c r="HY216" s="233" t="s">
        <v>3320</v>
      </c>
      <c r="HZ216" s="233" t="s">
        <v>3320</v>
      </c>
      <c r="IA216" s="233" t="s">
        <v>3320</v>
      </c>
      <c r="IB216" s="233" t="s">
        <v>3320</v>
      </c>
      <c r="IC216" s="233" t="s">
        <v>3320</v>
      </c>
      <c r="ID216" s="233" t="s">
        <v>3320</v>
      </c>
      <c r="IE216" s="233" t="s">
        <v>3320</v>
      </c>
      <c r="IF216" s="233" t="s">
        <v>3320</v>
      </c>
      <c r="IG216" s="233" t="s">
        <v>3320</v>
      </c>
      <c r="IH216" s="233" t="s">
        <v>3320</v>
      </c>
      <c r="II216" s="233" t="s">
        <v>3320</v>
      </c>
      <c r="IJ216" s="233" t="s">
        <v>3320</v>
      </c>
      <c r="IK216" s="233" t="s">
        <v>3320</v>
      </c>
      <c r="IL216" s="233" t="s">
        <v>3320</v>
      </c>
      <c r="IM216" s="233" t="s">
        <v>3320</v>
      </c>
      <c r="IN216" s="233" t="s">
        <v>3320</v>
      </c>
      <c r="IO216" s="233" t="s">
        <v>3320</v>
      </c>
      <c r="IP216" s="233" t="s">
        <v>3320</v>
      </c>
      <c r="IQ216" s="233" t="s">
        <v>3320</v>
      </c>
      <c r="IR216" s="233" t="s">
        <v>3320</v>
      </c>
      <c r="IS216" s="233" t="s">
        <v>3320</v>
      </c>
      <c r="IT216" s="233" t="s">
        <v>3320</v>
      </c>
      <c r="IU216" s="233" t="s">
        <v>3320</v>
      </c>
      <c r="IV216" s="233" t="s">
        <v>3320</v>
      </c>
      <c r="IW216" s="235"/>
      <c r="IX216" s="235"/>
      <c r="IY216" s="235"/>
      <c r="IZ216" s="235"/>
      <c r="JA216" s="235"/>
      <c r="JB216" s="233"/>
      <c r="JC216" s="233"/>
      <c r="JD216" s="233"/>
      <c r="JE216" s="235"/>
      <c r="JF216" s="232" t="s">
        <v>3320</v>
      </c>
      <c r="JG216" s="232" t="s">
        <v>3320</v>
      </c>
      <c r="JH216" s="232" t="s">
        <v>3320</v>
      </c>
      <c r="JI216" s="232" t="s">
        <v>3320</v>
      </c>
      <c r="JJ216" s="232" t="s">
        <v>3320</v>
      </c>
      <c r="JK216" s="233" t="s">
        <v>202</v>
      </c>
      <c r="JL216" s="235"/>
      <c r="JM216" s="235"/>
      <c r="JN216" s="235"/>
      <c r="JO216" s="232">
        <v>7</v>
      </c>
      <c r="JP216" s="232">
        <v>0</v>
      </c>
      <c r="JQ216" s="233"/>
      <c r="JR216" s="233"/>
      <c r="JS216" s="233"/>
      <c r="JT216" s="233"/>
      <c r="JU216" s="233"/>
      <c r="JV216" s="233"/>
      <c r="JW216" s="233"/>
      <c r="JX216" s="233"/>
      <c r="JY216" s="233"/>
      <c r="JZ216" s="233"/>
      <c r="KA216" s="233"/>
      <c r="KB216" s="233"/>
      <c r="KC216" s="233"/>
      <c r="KD216" s="233"/>
      <c r="KE216" s="233"/>
      <c r="KF216" s="233"/>
      <c r="KG216" s="233"/>
      <c r="KH216" s="233"/>
      <c r="KI216" s="233"/>
      <c r="KJ216" s="233"/>
      <c r="KK216" s="233"/>
      <c r="KL216" s="233"/>
      <c r="KM216" s="233"/>
      <c r="KN216" s="232" t="s">
        <v>3320</v>
      </c>
      <c r="KO216" s="232" t="s">
        <v>3320</v>
      </c>
      <c r="KP216" s="232" t="s">
        <v>3320</v>
      </c>
      <c r="KQ216" s="235"/>
      <c r="KR216" s="235"/>
      <c r="KS216" s="235"/>
      <c r="KT216" s="233"/>
      <c r="KU216" s="235"/>
      <c r="KV216" s="235"/>
      <c r="KW216" s="235"/>
      <c r="KX216" s="233"/>
      <c r="KY216" s="232">
        <v>30</v>
      </c>
      <c r="KZ216" s="236">
        <v>0</v>
      </c>
      <c r="LA216" s="235"/>
      <c r="LB216" s="232">
        <v>0</v>
      </c>
      <c r="LC216" s="233"/>
      <c r="LD216" s="235"/>
      <c r="LE216" s="235"/>
      <c r="LF216" s="235"/>
    </row>
    <row r="217" spans="1:318" ht="49.5" customHeight="1" thickBot="1">
      <c r="A217" s="231" t="s">
        <v>5638</v>
      </c>
      <c r="B217" s="232">
        <v>793</v>
      </c>
      <c r="C217" s="233" t="s">
        <v>9875</v>
      </c>
      <c r="D217" s="233" t="s">
        <v>9876</v>
      </c>
      <c r="E217" s="232">
        <v>793</v>
      </c>
      <c r="F217" s="235"/>
      <c r="G217" s="233" t="s">
        <v>7757</v>
      </c>
      <c r="H217" s="233" t="s">
        <v>7758</v>
      </c>
      <c r="I217" s="234">
        <v>4</v>
      </c>
      <c r="J217" s="235"/>
      <c r="K217" s="234" t="s">
        <v>202</v>
      </c>
      <c r="L217" s="235"/>
      <c r="M217" s="234">
        <v>4</v>
      </c>
      <c r="N217" s="235"/>
      <c r="O217" s="235"/>
      <c r="P217" s="235"/>
      <c r="Q217" s="235"/>
      <c r="R217" s="234" t="s">
        <v>202</v>
      </c>
      <c r="S217" s="235"/>
      <c r="T217" s="235"/>
      <c r="U217" s="235"/>
      <c r="V217" s="233" t="s">
        <v>9877</v>
      </c>
      <c r="W217" s="233" t="s">
        <v>5643</v>
      </c>
      <c r="X217" s="232">
        <v>1</v>
      </c>
      <c r="Y217" s="232">
        <v>90</v>
      </c>
      <c r="Z217" s="236">
        <v>0</v>
      </c>
      <c r="AA217" s="236">
        <v>0</v>
      </c>
      <c r="AB217" s="232">
        <v>1</v>
      </c>
      <c r="AC217" s="233" t="s">
        <v>7760</v>
      </c>
      <c r="AD217" s="233" t="s">
        <v>7761</v>
      </c>
      <c r="AE217" s="234" t="s">
        <v>5645</v>
      </c>
      <c r="AF217" s="233" t="s">
        <v>5646</v>
      </c>
      <c r="AG217" s="234" t="s">
        <v>5645</v>
      </c>
      <c r="AH217" s="233" t="s">
        <v>7760</v>
      </c>
      <c r="AI217" s="233" t="s">
        <v>5698</v>
      </c>
      <c r="AJ217" s="233" t="s">
        <v>5698</v>
      </c>
      <c r="AK217" s="233" t="s">
        <v>5698</v>
      </c>
      <c r="AL217" s="233" t="s">
        <v>7762</v>
      </c>
      <c r="AM217" s="233" t="s">
        <v>7763</v>
      </c>
      <c r="AN217" s="233" t="s">
        <v>7758</v>
      </c>
      <c r="AO217" s="233" t="s">
        <v>7764</v>
      </c>
      <c r="AP217" s="233" t="s">
        <v>7765</v>
      </c>
      <c r="AQ217" s="233" t="s">
        <v>7766</v>
      </c>
      <c r="AR217" s="233" t="s">
        <v>7767</v>
      </c>
      <c r="AS217" s="233" t="s">
        <v>7768</v>
      </c>
      <c r="AT217" s="233" t="s">
        <v>733</v>
      </c>
      <c r="AU217" s="233" t="s">
        <v>733</v>
      </c>
      <c r="AV217" s="233" t="s">
        <v>733</v>
      </c>
      <c r="AW217" s="233" t="s">
        <v>3320</v>
      </c>
      <c r="AX217" s="233" t="s">
        <v>7769</v>
      </c>
      <c r="AY217" s="233" t="s">
        <v>733</v>
      </c>
      <c r="AZ217" s="233" t="s">
        <v>7770</v>
      </c>
      <c r="BA217" s="233" t="s">
        <v>7771</v>
      </c>
      <c r="BB217" s="233" t="s">
        <v>7772</v>
      </c>
      <c r="BC217" s="233" t="s">
        <v>7773</v>
      </c>
      <c r="BD217" s="233" t="s">
        <v>7774</v>
      </c>
      <c r="BE217" s="233" t="s">
        <v>7775</v>
      </c>
      <c r="BF217" s="234" t="s">
        <v>1214</v>
      </c>
      <c r="BG217" s="233" t="s">
        <v>3320</v>
      </c>
      <c r="BH217" s="233" t="s">
        <v>5955</v>
      </c>
      <c r="BI217" s="233" t="s">
        <v>5955</v>
      </c>
      <c r="BJ217" s="233" t="s">
        <v>6991</v>
      </c>
      <c r="BK217" s="233" t="s">
        <v>9878</v>
      </c>
      <c r="BL217" s="234">
        <v>230</v>
      </c>
      <c r="BM217" s="233" t="s">
        <v>5712</v>
      </c>
      <c r="BN217" s="237">
        <v>47459</v>
      </c>
      <c r="BO217" s="232">
        <v>36</v>
      </c>
      <c r="BP217" s="232">
        <v>2029</v>
      </c>
      <c r="BQ217" s="232">
        <v>90</v>
      </c>
      <c r="BR217" s="234">
        <v>90</v>
      </c>
      <c r="BS217" s="233" t="s">
        <v>5666</v>
      </c>
      <c r="BT217" s="232">
        <v>155568</v>
      </c>
      <c r="BU217" s="234">
        <v>155568</v>
      </c>
      <c r="BV217" s="238">
        <v>0.2</v>
      </c>
      <c r="BW217" s="239" t="s">
        <v>202</v>
      </c>
      <c r="BX217" s="233" t="s">
        <v>733</v>
      </c>
      <c r="BY217" s="235"/>
      <c r="BZ217" s="232">
        <v>62</v>
      </c>
      <c r="CA217" s="233" t="s">
        <v>1214</v>
      </c>
      <c r="CB217" s="232">
        <v>720</v>
      </c>
      <c r="CC217" s="233" t="s">
        <v>5713</v>
      </c>
      <c r="CD217" s="233" t="s">
        <v>5801</v>
      </c>
      <c r="CE217" s="233" t="s">
        <v>3320</v>
      </c>
      <c r="CF217" s="233" t="s">
        <v>733</v>
      </c>
      <c r="CG217" s="233" t="s">
        <v>733</v>
      </c>
      <c r="CH217" s="232">
        <v>4348</v>
      </c>
      <c r="CI217" s="232">
        <v>4131</v>
      </c>
      <c r="CJ217" s="233" t="s">
        <v>6485</v>
      </c>
      <c r="CK217" s="232">
        <v>365</v>
      </c>
      <c r="CL217" s="232">
        <v>90</v>
      </c>
      <c r="CM217" s="232">
        <v>90</v>
      </c>
      <c r="CN217" s="232">
        <v>30</v>
      </c>
      <c r="CO217" s="237">
        <v>46843</v>
      </c>
      <c r="CP217" s="232">
        <v>2028</v>
      </c>
      <c r="CQ217" s="232">
        <v>0.5</v>
      </c>
      <c r="CR217" s="232">
        <v>20</v>
      </c>
      <c r="CS217" s="233" t="s">
        <v>7778</v>
      </c>
      <c r="CT217" s="232">
        <v>11179927</v>
      </c>
      <c r="CU217" s="233" t="s">
        <v>3320</v>
      </c>
      <c r="CV217" s="233" t="s">
        <v>3320</v>
      </c>
      <c r="CW217" s="233" t="s">
        <v>3320</v>
      </c>
      <c r="CX217" s="233" t="s">
        <v>3320</v>
      </c>
      <c r="CY217" s="233" t="s">
        <v>3320</v>
      </c>
      <c r="CZ217" s="233" t="s">
        <v>3320</v>
      </c>
      <c r="DA217" s="233" t="s">
        <v>3320</v>
      </c>
      <c r="DB217" s="233" t="s">
        <v>3320</v>
      </c>
      <c r="DC217" s="233" t="s">
        <v>3320</v>
      </c>
      <c r="DD217" s="233" t="s">
        <v>3320</v>
      </c>
      <c r="DE217" s="235"/>
      <c r="DF217" s="233" t="s">
        <v>3320</v>
      </c>
      <c r="DG217" s="233" t="s">
        <v>3320</v>
      </c>
      <c r="DH217" s="233" t="s">
        <v>3320</v>
      </c>
      <c r="DI217" s="233" t="s">
        <v>3320</v>
      </c>
      <c r="DJ217" s="233" t="s">
        <v>3320</v>
      </c>
      <c r="DK217" s="233" t="s">
        <v>3320</v>
      </c>
      <c r="DL217" s="235"/>
      <c r="DM217" s="233" t="s">
        <v>3320</v>
      </c>
      <c r="DN217" s="233" t="s">
        <v>3320</v>
      </c>
      <c r="DO217" s="233" t="s">
        <v>3320</v>
      </c>
      <c r="DP217" s="235"/>
      <c r="DQ217" s="233" t="s">
        <v>3320</v>
      </c>
      <c r="DR217" s="233" t="s">
        <v>3320</v>
      </c>
      <c r="DS217" s="233" t="s">
        <v>3320</v>
      </c>
      <c r="DT217" s="233" t="s">
        <v>3320</v>
      </c>
      <c r="DU217" s="233" t="s">
        <v>3320</v>
      </c>
      <c r="DV217" s="233" t="s">
        <v>3320</v>
      </c>
      <c r="DW217" s="233" t="s">
        <v>3320</v>
      </c>
      <c r="DX217" s="233" t="s">
        <v>3320</v>
      </c>
      <c r="DY217" s="233" t="s">
        <v>3320</v>
      </c>
      <c r="DZ217" s="233" t="s">
        <v>3320</v>
      </c>
      <c r="EA217" s="233" t="s">
        <v>3320</v>
      </c>
      <c r="EB217" s="233" t="s">
        <v>3320</v>
      </c>
      <c r="EC217" s="233" t="s">
        <v>3320</v>
      </c>
      <c r="ED217" s="233" t="s">
        <v>3320</v>
      </c>
      <c r="EE217" s="233" t="s">
        <v>3320</v>
      </c>
      <c r="EF217" s="233" t="s">
        <v>3320</v>
      </c>
      <c r="EG217" s="233" t="s">
        <v>3320</v>
      </c>
      <c r="EH217" s="233" t="s">
        <v>3320</v>
      </c>
      <c r="EI217" s="233" t="s">
        <v>3320</v>
      </c>
      <c r="EJ217" s="233" t="s">
        <v>3320</v>
      </c>
      <c r="EK217" s="233" t="s">
        <v>3320</v>
      </c>
      <c r="EL217" s="233" t="s">
        <v>3320</v>
      </c>
      <c r="EM217" s="233" t="s">
        <v>3320</v>
      </c>
      <c r="EN217" s="233" t="s">
        <v>3320</v>
      </c>
      <c r="EO217" s="233" t="s">
        <v>3320</v>
      </c>
      <c r="EP217" s="233" t="s">
        <v>3320</v>
      </c>
      <c r="EQ217" s="233" t="s">
        <v>3320</v>
      </c>
      <c r="ER217" s="233" t="s">
        <v>3320</v>
      </c>
      <c r="ES217" s="233" t="s">
        <v>3320</v>
      </c>
      <c r="ET217" s="233" t="s">
        <v>3320</v>
      </c>
      <c r="EU217" s="233" t="s">
        <v>3320</v>
      </c>
      <c r="EV217" s="233" t="s">
        <v>3320</v>
      </c>
      <c r="EW217" s="233" t="s">
        <v>3320</v>
      </c>
      <c r="EX217" s="233" t="s">
        <v>3320</v>
      </c>
      <c r="EY217" s="233" t="s">
        <v>3320</v>
      </c>
      <c r="EZ217" s="233" t="s">
        <v>3320</v>
      </c>
      <c r="FA217" s="233" t="s">
        <v>3320</v>
      </c>
      <c r="FB217" s="233" t="s">
        <v>3320</v>
      </c>
      <c r="FC217" s="233" t="s">
        <v>3320</v>
      </c>
      <c r="FD217" s="233" t="s">
        <v>3320</v>
      </c>
      <c r="FE217" s="233" t="s">
        <v>3320</v>
      </c>
      <c r="FF217" s="233" t="s">
        <v>3320</v>
      </c>
      <c r="FG217" s="233" t="s">
        <v>3320</v>
      </c>
      <c r="FH217" s="233" t="s">
        <v>3320</v>
      </c>
      <c r="FI217" s="233" t="s">
        <v>3320</v>
      </c>
      <c r="FJ217" s="233" t="s">
        <v>3320</v>
      </c>
      <c r="FK217" s="233" t="s">
        <v>3320</v>
      </c>
      <c r="FL217" s="233" t="s">
        <v>3320</v>
      </c>
      <c r="FM217" s="233" t="s">
        <v>3320</v>
      </c>
      <c r="FN217" s="240">
        <v>100929927</v>
      </c>
      <c r="FO217" s="232">
        <v>101</v>
      </c>
      <c r="FP217" s="233" t="s">
        <v>733</v>
      </c>
      <c r="FQ217" s="233" t="s">
        <v>733</v>
      </c>
      <c r="FR217" s="233" t="s">
        <v>733</v>
      </c>
      <c r="FS217" s="233" t="s">
        <v>733</v>
      </c>
      <c r="FT217" s="233" t="s">
        <v>4984</v>
      </c>
      <c r="FU217" s="233" t="s">
        <v>9879</v>
      </c>
      <c r="FV217" s="233" t="s">
        <v>9880</v>
      </c>
      <c r="FW217" s="241" t="s">
        <v>9878</v>
      </c>
      <c r="FX217" s="242">
        <v>230</v>
      </c>
      <c r="FY217" s="233" t="s">
        <v>9881</v>
      </c>
      <c r="FZ217" s="240">
        <v>100929927</v>
      </c>
      <c r="GA217" s="240">
        <v>33750000</v>
      </c>
      <c r="GB217" s="240">
        <v>4000</v>
      </c>
      <c r="GC217" s="240">
        <v>2000</v>
      </c>
      <c r="GD217" s="233" t="s">
        <v>7794</v>
      </c>
      <c r="GE217" s="233" t="s">
        <v>1214</v>
      </c>
      <c r="GF217" s="233" t="s">
        <v>1214</v>
      </c>
      <c r="GG217" s="233" t="s">
        <v>7784</v>
      </c>
      <c r="GH217" s="233" t="s">
        <v>1214</v>
      </c>
      <c r="GI217" s="233" t="s">
        <v>1214</v>
      </c>
      <c r="GJ217" s="233" t="s">
        <v>1214</v>
      </c>
      <c r="GK217" s="233" t="s">
        <v>1214</v>
      </c>
      <c r="GL217" s="233" t="s">
        <v>1214</v>
      </c>
      <c r="GM217" s="243" t="s">
        <v>5676</v>
      </c>
      <c r="GN217" s="233" t="s">
        <v>3320</v>
      </c>
      <c r="GO217" s="233" t="s">
        <v>733</v>
      </c>
      <c r="GP217" s="233" t="s">
        <v>5721</v>
      </c>
      <c r="GQ217" s="233" t="s">
        <v>1214</v>
      </c>
      <c r="GR217" s="233" t="s">
        <v>1214</v>
      </c>
      <c r="GS217" s="233" t="s">
        <v>3320</v>
      </c>
      <c r="GT217" s="233" t="s">
        <v>3320</v>
      </c>
      <c r="GU217" s="233" t="s">
        <v>3320</v>
      </c>
      <c r="GV217" s="233" t="s">
        <v>1214</v>
      </c>
      <c r="GW217" s="233" t="s">
        <v>1214</v>
      </c>
      <c r="GX217" s="233" t="s">
        <v>3320</v>
      </c>
      <c r="GY217" s="233" t="s">
        <v>733</v>
      </c>
      <c r="GZ217" s="233" t="s">
        <v>3320</v>
      </c>
      <c r="HA217" s="233" t="s">
        <v>3320</v>
      </c>
      <c r="HB217" s="233" t="s">
        <v>3320</v>
      </c>
      <c r="HC217" s="233" t="s">
        <v>5952</v>
      </c>
      <c r="HD217" s="233" t="s">
        <v>5684</v>
      </c>
      <c r="HE217" s="233" t="s">
        <v>5684</v>
      </c>
      <c r="HF217" s="233" t="s">
        <v>1214</v>
      </c>
      <c r="HG217" s="233" t="s">
        <v>1214</v>
      </c>
      <c r="HH217" s="244">
        <v>46078.709780092591</v>
      </c>
      <c r="HI217" s="244">
        <v>46078.744652777779</v>
      </c>
      <c r="HJ217" s="233" t="s">
        <v>5685</v>
      </c>
      <c r="HK217" s="233" t="s">
        <v>3320</v>
      </c>
      <c r="HL217" s="233" t="s">
        <v>3320</v>
      </c>
      <c r="HM217" s="233" t="s">
        <v>3320</v>
      </c>
      <c r="HN217" s="233" t="s">
        <v>3320</v>
      </c>
      <c r="HO217" s="233" t="s">
        <v>3320</v>
      </c>
      <c r="HP217" s="233" t="s">
        <v>3320</v>
      </c>
      <c r="HQ217" s="233" t="s">
        <v>3320</v>
      </c>
      <c r="HR217" s="233" t="s">
        <v>3320</v>
      </c>
      <c r="HS217" s="233" t="s">
        <v>3320</v>
      </c>
      <c r="HT217" s="233" t="s">
        <v>3320</v>
      </c>
      <c r="HU217" s="233" t="s">
        <v>3320</v>
      </c>
      <c r="HV217" s="233" t="s">
        <v>3320</v>
      </c>
      <c r="HW217" s="233" t="s">
        <v>3320</v>
      </c>
      <c r="HX217" s="233" t="s">
        <v>3320</v>
      </c>
      <c r="HY217" s="233" t="s">
        <v>3320</v>
      </c>
      <c r="HZ217" s="233" t="s">
        <v>3320</v>
      </c>
      <c r="IA217" s="233" t="s">
        <v>3320</v>
      </c>
      <c r="IB217" s="233" t="s">
        <v>3320</v>
      </c>
      <c r="IC217" s="233" t="s">
        <v>3320</v>
      </c>
      <c r="ID217" s="233" t="s">
        <v>3320</v>
      </c>
      <c r="IE217" s="233" t="s">
        <v>3320</v>
      </c>
      <c r="IF217" s="233" t="s">
        <v>3320</v>
      </c>
      <c r="IG217" s="233" t="s">
        <v>3320</v>
      </c>
      <c r="IH217" s="233" t="s">
        <v>3320</v>
      </c>
      <c r="II217" s="233" t="s">
        <v>3320</v>
      </c>
      <c r="IJ217" s="233" t="s">
        <v>3320</v>
      </c>
      <c r="IK217" s="233" t="s">
        <v>3320</v>
      </c>
      <c r="IL217" s="233" t="s">
        <v>3320</v>
      </c>
      <c r="IM217" s="233" t="s">
        <v>3320</v>
      </c>
      <c r="IN217" s="233" t="s">
        <v>3320</v>
      </c>
      <c r="IO217" s="233" t="s">
        <v>3320</v>
      </c>
      <c r="IP217" s="233" t="s">
        <v>3320</v>
      </c>
      <c r="IQ217" s="233" t="s">
        <v>3320</v>
      </c>
      <c r="IR217" s="233" t="s">
        <v>3320</v>
      </c>
      <c r="IS217" s="233" t="s">
        <v>3320</v>
      </c>
      <c r="IT217" s="233" t="s">
        <v>3320</v>
      </c>
      <c r="IU217" s="233" t="s">
        <v>3320</v>
      </c>
      <c r="IV217" s="233" t="s">
        <v>3320</v>
      </c>
      <c r="IW217" s="249" t="s">
        <v>5966</v>
      </c>
      <c r="IX217" s="250" t="s">
        <v>3320</v>
      </c>
      <c r="IY217" s="250" t="s">
        <v>3320</v>
      </c>
      <c r="IZ217" s="249" t="s">
        <v>5967</v>
      </c>
      <c r="JA217" s="235"/>
      <c r="JB217" s="233"/>
      <c r="JC217" s="233"/>
      <c r="JD217" s="233"/>
      <c r="JE217" s="235"/>
      <c r="JF217" s="232" t="s">
        <v>3320</v>
      </c>
      <c r="JG217" s="232" t="s">
        <v>3320</v>
      </c>
      <c r="JH217" s="232" t="s">
        <v>3320</v>
      </c>
      <c r="JI217" s="232" t="s">
        <v>3320</v>
      </c>
      <c r="JJ217" s="232" t="s">
        <v>3320</v>
      </c>
      <c r="JK217" s="233" t="s">
        <v>202</v>
      </c>
      <c r="JL217" s="235"/>
      <c r="JM217" s="235"/>
      <c r="JN217" s="235"/>
      <c r="JO217" s="232">
        <v>7</v>
      </c>
      <c r="JP217" s="232">
        <v>0</v>
      </c>
      <c r="JQ217" s="233"/>
      <c r="JR217" s="233"/>
      <c r="JS217" s="233"/>
      <c r="JT217" s="233"/>
      <c r="JU217" s="233"/>
      <c r="JV217" s="233"/>
      <c r="JW217" s="233"/>
      <c r="JX217" s="233"/>
      <c r="JY217" s="233"/>
      <c r="JZ217" s="233"/>
      <c r="KA217" s="233"/>
      <c r="KB217" s="233"/>
      <c r="KC217" s="233"/>
      <c r="KD217" s="233"/>
      <c r="KE217" s="233"/>
      <c r="KF217" s="233"/>
      <c r="KG217" s="233"/>
      <c r="KH217" s="233"/>
      <c r="KI217" s="233"/>
      <c r="KJ217" s="233"/>
      <c r="KK217" s="233"/>
      <c r="KL217" s="233"/>
      <c r="KM217" s="233"/>
      <c r="KN217" s="232" t="s">
        <v>3320</v>
      </c>
      <c r="KO217" s="232" t="s">
        <v>3320</v>
      </c>
      <c r="KP217" s="232" t="s">
        <v>3320</v>
      </c>
      <c r="KQ217" s="235"/>
      <c r="KR217" s="235"/>
      <c r="KS217" s="235"/>
      <c r="KT217" s="233"/>
      <c r="KU217" s="235"/>
      <c r="KV217" s="235"/>
      <c r="KW217" s="235"/>
      <c r="KX217" s="233"/>
      <c r="KY217" s="232">
        <v>90</v>
      </c>
      <c r="KZ217" s="236">
        <v>0</v>
      </c>
      <c r="LA217" s="235"/>
      <c r="LB217" s="232">
        <v>0</v>
      </c>
      <c r="LC217" s="233"/>
      <c r="LD217" s="235"/>
      <c r="LE217" s="235"/>
      <c r="LF217" s="235"/>
    </row>
    <row r="218" spans="1:318" ht="49.5" customHeight="1" thickBot="1">
      <c r="A218" s="231" t="s">
        <v>5638</v>
      </c>
      <c r="B218" s="232">
        <v>746</v>
      </c>
      <c r="C218" s="233" t="s">
        <v>9882</v>
      </c>
      <c r="D218" s="233" t="s">
        <v>9883</v>
      </c>
      <c r="E218" s="232">
        <v>746</v>
      </c>
      <c r="F218" s="235"/>
      <c r="G218" s="233" t="s">
        <v>7757</v>
      </c>
      <c r="H218" s="233" t="s">
        <v>7758</v>
      </c>
      <c r="I218" s="234">
        <v>4</v>
      </c>
      <c r="J218" s="235"/>
      <c r="K218" s="234" t="s">
        <v>202</v>
      </c>
      <c r="L218" s="235"/>
      <c r="M218" s="234">
        <v>4</v>
      </c>
      <c r="N218" s="235"/>
      <c r="O218" s="235"/>
      <c r="P218" s="235"/>
      <c r="Q218" s="235"/>
      <c r="R218" s="234" t="s">
        <v>202</v>
      </c>
      <c r="S218" s="235"/>
      <c r="T218" s="235"/>
      <c r="U218" s="235"/>
      <c r="V218" s="233" t="s">
        <v>9884</v>
      </c>
      <c r="W218" s="233" t="s">
        <v>5643</v>
      </c>
      <c r="X218" s="232">
        <v>1</v>
      </c>
      <c r="Y218" s="232">
        <v>90</v>
      </c>
      <c r="Z218" s="236">
        <v>0</v>
      </c>
      <c r="AA218" s="236">
        <v>0</v>
      </c>
      <c r="AB218" s="232">
        <v>1</v>
      </c>
      <c r="AC218" s="233" t="s">
        <v>7760</v>
      </c>
      <c r="AD218" s="233" t="s">
        <v>7761</v>
      </c>
      <c r="AE218" s="234" t="s">
        <v>5645</v>
      </c>
      <c r="AF218" s="233" t="s">
        <v>5646</v>
      </c>
      <c r="AG218" s="234" t="s">
        <v>5645</v>
      </c>
      <c r="AH218" s="233" t="s">
        <v>7760</v>
      </c>
      <c r="AI218" s="233" t="s">
        <v>5698</v>
      </c>
      <c r="AJ218" s="233" t="s">
        <v>5698</v>
      </c>
      <c r="AK218" s="233" t="s">
        <v>5698</v>
      </c>
      <c r="AL218" s="233" t="s">
        <v>7762</v>
      </c>
      <c r="AM218" s="233" t="s">
        <v>7763</v>
      </c>
      <c r="AN218" s="233" t="s">
        <v>7758</v>
      </c>
      <c r="AO218" s="233" t="s">
        <v>7764</v>
      </c>
      <c r="AP218" s="233" t="s">
        <v>7765</v>
      </c>
      <c r="AQ218" s="233" t="s">
        <v>7766</v>
      </c>
      <c r="AR218" s="233" t="s">
        <v>7767</v>
      </c>
      <c r="AS218" s="233" t="s">
        <v>7768</v>
      </c>
      <c r="AT218" s="233" t="s">
        <v>733</v>
      </c>
      <c r="AU218" s="233" t="s">
        <v>733</v>
      </c>
      <c r="AV218" s="233" t="s">
        <v>733</v>
      </c>
      <c r="AW218" s="233" t="s">
        <v>3320</v>
      </c>
      <c r="AX218" s="233" t="s">
        <v>7769</v>
      </c>
      <c r="AY218" s="233" t="s">
        <v>733</v>
      </c>
      <c r="AZ218" s="233" t="s">
        <v>7770</v>
      </c>
      <c r="BA218" s="233" t="s">
        <v>7771</v>
      </c>
      <c r="BB218" s="233" t="s">
        <v>7772</v>
      </c>
      <c r="BC218" s="233" t="s">
        <v>7773</v>
      </c>
      <c r="BD218" s="233" t="s">
        <v>7774</v>
      </c>
      <c r="BE218" s="233" t="s">
        <v>7775</v>
      </c>
      <c r="BF218" s="234" t="s">
        <v>1214</v>
      </c>
      <c r="BG218" s="233" t="s">
        <v>3320</v>
      </c>
      <c r="BH218" s="233" t="s">
        <v>5955</v>
      </c>
      <c r="BI218" s="233" t="s">
        <v>5955</v>
      </c>
      <c r="BJ218" s="233" t="s">
        <v>6991</v>
      </c>
      <c r="BK218" s="233" t="s">
        <v>9885</v>
      </c>
      <c r="BL218" s="234">
        <v>230</v>
      </c>
      <c r="BM218" s="233" t="s">
        <v>5712</v>
      </c>
      <c r="BN218" s="237">
        <v>47452</v>
      </c>
      <c r="BO218" s="232">
        <v>36</v>
      </c>
      <c r="BP218" s="232">
        <v>2029</v>
      </c>
      <c r="BQ218" s="232">
        <v>90</v>
      </c>
      <c r="BR218" s="234">
        <v>90</v>
      </c>
      <c r="BS218" s="233" t="s">
        <v>5666</v>
      </c>
      <c r="BT218" s="232">
        <v>155568</v>
      </c>
      <c r="BU218" s="234">
        <v>486994</v>
      </c>
      <c r="BV218" s="238">
        <v>0.62</v>
      </c>
      <c r="BW218" s="239" t="s">
        <v>202</v>
      </c>
      <c r="BX218" s="233" t="s">
        <v>733</v>
      </c>
      <c r="BY218" s="235"/>
      <c r="BZ218" s="232">
        <v>62</v>
      </c>
      <c r="CA218" s="233" t="s">
        <v>1214</v>
      </c>
      <c r="CB218" s="232">
        <v>720</v>
      </c>
      <c r="CC218" s="233" t="s">
        <v>5713</v>
      </c>
      <c r="CD218" s="233" t="s">
        <v>5801</v>
      </c>
      <c r="CE218" s="233" t="s">
        <v>3320</v>
      </c>
      <c r="CF218" s="233" t="s">
        <v>733</v>
      </c>
      <c r="CG218" s="233" t="s">
        <v>733</v>
      </c>
      <c r="CH218" s="232">
        <v>4348</v>
      </c>
      <c r="CI218" s="232">
        <v>4131</v>
      </c>
      <c r="CJ218" s="233" t="s">
        <v>6485</v>
      </c>
      <c r="CK218" s="232">
        <v>365</v>
      </c>
      <c r="CL218" s="232">
        <v>90</v>
      </c>
      <c r="CM218" s="232">
        <v>10</v>
      </c>
      <c r="CN218" s="232">
        <v>30</v>
      </c>
      <c r="CO218" s="237">
        <v>46843</v>
      </c>
      <c r="CP218" s="232">
        <v>2028</v>
      </c>
      <c r="CQ218" s="232">
        <v>0.5</v>
      </c>
      <c r="CR218" s="232">
        <v>20</v>
      </c>
      <c r="CS218" s="233" t="s">
        <v>7778</v>
      </c>
      <c r="CT218" s="232">
        <v>11179927</v>
      </c>
      <c r="CU218" s="233" t="s">
        <v>3320</v>
      </c>
      <c r="CV218" s="233" t="s">
        <v>3320</v>
      </c>
      <c r="CW218" s="233" t="s">
        <v>3320</v>
      </c>
      <c r="CX218" s="233" t="s">
        <v>3320</v>
      </c>
      <c r="CY218" s="233" t="s">
        <v>3320</v>
      </c>
      <c r="CZ218" s="233" t="s">
        <v>3320</v>
      </c>
      <c r="DA218" s="233" t="s">
        <v>3320</v>
      </c>
      <c r="DB218" s="233" t="s">
        <v>3320</v>
      </c>
      <c r="DC218" s="233" t="s">
        <v>3320</v>
      </c>
      <c r="DD218" s="233" t="s">
        <v>3320</v>
      </c>
      <c r="DE218" s="235"/>
      <c r="DF218" s="233" t="s">
        <v>3320</v>
      </c>
      <c r="DG218" s="233" t="s">
        <v>3320</v>
      </c>
      <c r="DH218" s="233" t="s">
        <v>3320</v>
      </c>
      <c r="DI218" s="233" t="s">
        <v>3320</v>
      </c>
      <c r="DJ218" s="233" t="s">
        <v>3320</v>
      </c>
      <c r="DK218" s="233" t="s">
        <v>3320</v>
      </c>
      <c r="DL218" s="235"/>
      <c r="DM218" s="233" t="s">
        <v>3320</v>
      </c>
      <c r="DN218" s="233" t="s">
        <v>3320</v>
      </c>
      <c r="DO218" s="233" t="s">
        <v>3320</v>
      </c>
      <c r="DP218" s="235"/>
      <c r="DQ218" s="233" t="s">
        <v>3320</v>
      </c>
      <c r="DR218" s="233" t="s">
        <v>3320</v>
      </c>
      <c r="DS218" s="233" t="s">
        <v>3320</v>
      </c>
      <c r="DT218" s="233" t="s">
        <v>3320</v>
      </c>
      <c r="DU218" s="233" t="s">
        <v>3320</v>
      </c>
      <c r="DV218" s="233" t="s">
        <v>3320</v>
      </c>
      <c r="DW218" s="233" t="s">
        <v>3320</v>
      </c>
      <c r="DX218" s="233" t="s">
        <v>3320</v>
      </c>
      <c r="DY218" s="233" t="s">
        <v>3320</v>
      </c>
      <c r="DZ218" s="233" t="s">
        <v>3320</v>
      </c>
      <c r="EA218" s="233" t="s">
        <v>3320</v>
      </c>
      <c r="EB218" s="233" t="s">
        <v>3320</v>
      </c>
      <c r="EC218" s="233" t="s">
        <v>3320</v>
      </c>
      <c r="ED218" s="233" t="s">
        <v>3320</v>
      </c>
      <c r="EE218" s="233" t="s">
        <v>3320</v>
      </c>
      <c r="EF218" s="233" t="s">
        <v>3320</v>
      </c>
      <c r="EG218" s="233" t="s">
        <v>3320</v>
      </c>
      <c r="EH218" s="233" t="s">
        <v>3320</v>
      </c>
      <c r="EI218" s="233" t="s">
        <v>3320</v>
      </c>
      <c r="EJ218" s="233" t="s">
        <v>3320</v>
      </c>
      <c r="EK218" s="233" t="s">
        <v>3320</v>
      </c>
      <c r="EL218" s="233" t="s">
        <v>3320</v>
      </c>
      <c r="EM218" s="233" t="s">
        <v>3320</v>
      </c>
      <c r="EN218" s="233" t="s">
        <v>3320</v>
      </c>
      <c r="EO218" s="233" t="s">
        <v>3320</v>
      </c>
      <c r="EP218" s="233" t="s">
        <v>3320</v>
      </c>
      <c r="EQ218" s="233" t="s">
        <v>3320</v>
      </c>
      <c r="ER218" s="233" t="s">
        <v>3320</v>
      </c>
      <c r="ES218" s="233" t="s">
        <v>3320</v>
      </c>
      <c r="ET218" s="233" t="s">
        <v>3320</v>
      </c>
      <c r="EU218" s="233" t="s">
        <v>3320</v>
      </c>
      <c r="EV218" s="233" t="s">
        <v>3320</v>
      </c>
      <c r="EW218" s="233" t="s">
        <v>3320</v>
      </c>
      <c r="EX218" s="233" t="s">
        <v>3320</v>
      </c>
      <c r="EY218" s="233" t="s">
        <v>3320</v>
      </c>
      <c r="EZ218" s="233" t="s">
        <v>3320</v>
      </c>
      <c r="FA218" s="233" t="s">
        <v>3320</v>
      </c>
      <c r="FB218" s="233" t="s">
        <v>3320</v>
      </c>
      <c r="FC218" s="233" t="s">
        <v>3320</v>
      </c>
      <c r="FD218" s="233" t="s">
        <v>3320</v>
      </c>
      <c r="FE218" s="233" t="s">
        <v>3320</v>
      </c>
      <c r="FF218" s="233" t="s">
        <v>3320</v>
      </c>
      <c r="FG218" s="233" t="s">
        <v>3320</v>
      </c>
      <c r="FH218" s="233" t="s">
        <v>3320</v>
      </c>
      <c r="FI218" s="233" t="s">
        <v>3320</v>
      </c>
      <c r="FJ218" s="233" t="s">
        <v>3320</v>
      </c>
      <c r="FK218" s="233" t="s">
        <v>3320</v>
      </c>
      <c r="FL218" s="233" t="s">
        <v>3320</v>
      </c>
      <c r="FM218" s="233" t="s">
        <v>3320</v>
      </c>
      <c r="FN218" s="240">
        <v>100929927</v>
      </c>
      <c r="FO218" s="232">
        <v>101</v>
      </c>
      <c r="FP218" s="233" t="s">
        <v>733</v>
      </c>
      <c r="FQ218" s="233" t="s">
        <v>733</v>
      </c>
      <c r="FR218" s="233" t="s">
        <v>733</v>
      </c>
      <c r="FS218" s="233" t="s">
        <v>733</v>
      </c>
      <c r="FT218" s="233" t="s">
        <v>5127</v>
      </c>
      <c r="FU218" s="233" t="s">
        <v>9886</v>
      </c>
      <c r="FV218" s="233" t="s">
        <v>9887</v>
      </c>
      <c r="FW218" s="241" t="s">
        <v>9885</v>
      </c>
      <c r="FX218" s="242">
        <v>230</v>
      </c>
      <c r="FY218" s="233" t="s">
        <v>9888</v>
      </c>
      <c r="FZ218" s="240">
        <v>100929927</v>
      </c>
      <c r="GA218" s="240">
        <v>33750000</v>
      </c>
      <c r="GB218" s="240">
        <v>4000</v>
      </c>
      <c r="GC218" s="240">
        <v>2000</v>
      </c>
      <c r="GD218" s="233" t="s">
        <v>7794</v>
      </c>
      <c r="GE218" s="233" t="s">
        <v>1214</v>
      </c>
      <c r="GF218" s="233" t="s">
        <v>1214</v>
      </c>
      <c r="GG218" s="233" t="s">
        <v>7778</v>
      </c>
      <c r="GH218" s="233" t="s">
        <v>1214</v>
      </c>
      <c r="GI218" s="233" t="s">
        <v>1214</v>
      </c>
      <c r="GJ218" s="233" t="s">
        <v>1214</v>
      </c>
      <c r="GK218" s="233" t="s">
        <v>1214</v>
      </c>
      <c r="GL218" s="233" t="s">
        <v>1214</v>
      </c>
      <c r="GM218" s="243" t="s">
        <v>5676</v>
      </c>
      <c r="GN218" s="233" t="s">
        <v>3320</v>
      </c>
      <c r="GO218" s="233" t="s">
        <v>733</v>
      </c>
      <c r="GP218" s="233" t="s">
        <v>5721</v>
      </c>
      <c r="GQ218" s="233" t="s">
        <v>1214</v>
      </c>
      <c r="GR218" s="233" t="s">
        <v>1214</v>
      </c>
      <c r="GS218" s="233" t="s">
        <v>3320</v>
      </c>
      <c r="GT218" s="233" t="s">
        <v>3320</v>
      </c>
      <c r="GU218" s="232">
        <v>0</v>
      </c>
      <c r="GV218" s="233" t="s">
        <v>1214</v>
      </c>
      <c r="GW218" s="233" t="s">
        <v>1214</v>
      </c>
      <c r="GX218" s="233" t="s">
        <v>3320</v>
      </c>
      <c r="GY218" s="233" t="s">
        <v>733</v>
      </c>
      <c r="GZ218" s="233" t="s">
        <v>3320</v>
      </c>
      <c r="HA218" s="233" t="s">
        <v>3320</v>
      </c>
      <c r="HB218" s="233" t="s">
        <v>3320</v>
      </c>
      <c r="HC218" s="233" t="s">
        <v>5952</v>
      </c>
      <c r="HD218" s="233" t="s">
        <v>5684</v>
      </c>
      <c r="HE218" s="233" t="s">
        <v>5684</v>
      </c>
      <c r="HF218" s="233" t="s">
        <v>1214</v>
      </c>
      <c r="HG218" s="233" t="s">
        <v>1214</v>
      </c>
      <c r="HH218" s="244">
        <v>46077.68041666667</v>
      </c>
      <c r="HI218" s="244">
        <v>46078.593969907408</v>
      </c>
      <c r="HJ218" s="233" t="s">
        <v>5685</v>
      </c>
      <c r="HK218" s="233" t="s">
        <v>3320</v>
      </c>
      <c r="HL218" s="233" t="s">
        <v>3320</v>
      </c>
      <c r="HM218" s="233" t="s">
        <v>3320</v>
      </c>
      <c r="HN218" s="233" t="s">
        <v>3320</v>
      </c>
      <c r="HO218" s="233" t="s">
        <v>3320</v>
      </c>
      <c r="HP218" s="233" t="s">
        <v>3320</v>
      </c>
      <c r="HQ218" s="233" t="s">
        <v>3320</v>
      </c>
      <c r="HR218" s="233" t="s">
        <v>3320</v>
      </c>
      <c r="HS218" s="233" t="s">
        <v>3320</v>
      </c>
      <c r="HT218" s="233" t="s">
        <v>3320</v>
      </c>
      <c r="HU218" s="233" t="s">
        <v>3320</v>
      </c>
      <c r="HV218" s="233" t="s">
        <v>3320</v>
      </c>
      <c r="HW218" s="233" t="s">
        <v>3320</v>
      </c>
      <c r="HX218" s="233" t="s">
        <v>3320</v>
      </c>
      <c r="HY218" s="233" t="s">
        <v>3320</v>
      </c>
      <c r="HZ218" s="233" t="s">
        <v>3320</v>
      </c>
      <c r="IA218" s="233" t="s">
        <v>3320</v>
      </c>
      <c r="IB218" s="233" t="s">
        <v>3320</v>
      </c>
      <c r="IC218" s="233" t="s">
        <v>3320</v>
      </c>
      <c r="ID218" s="233" t="s">
        <v>3320</v>
      </c>
      <c r="IE218" s="233" t="s">
        <v>3320</v>
      </c>
      <c r="IF218" s="233" t="s">
        <v>3320</v>
      </c>
      <c r="IG218" s="233" t="s">
        <v>3320</v>
      </c>
      <c r="IH218" s="233" t="s">
        <v>3320</v>
      </c>
      <c r="II218" s="233" t="s">
        <v>3320</v>
      </c>
      <c r="IJ218" s="233" t="s">
        <v>3320</v>
      </c>
      <c r="IK218" s="233" t="s">
        <v>3320</v>
      </c>
      <c r="IL218" s="233" t="s">
        <v>3320</v>
      </c>
      <c r="IM218" s="233" t="s">
        <v>3320</v>
      </c>
      <c r="IN218" s="233" t="s">
        <v>3320</v>
      </c>
      <c r="IO218" s="233" t="s">
        <v>3320</v>
      </c>
      <c r="IP218" s="233" t="s">
        <v>3320</v>
      </c>
      <c r="IQ218" s="233" t="s">
        <v>3320</v>
      </c>
      <c r="IR218" s="233" t="s">
        <v>3320</v>
      </c>
      <c r="IS218" s="233" t="s">
        <v>3320</v>
      </c>
      <c r="IT218" s="233" t="s">
        <v>3320</v>
      </c>
      <c r="IU218" s="233" t="s">
        <v>3320</v>
      </c>
      <c r="IV218" s="233" t="s">
        <v>3320</v>
      </c>
      <c r="IW218" s="249" t="s">
        <v>5966</v>
      </c>
      <c r="IX218" s="250" t="s">
        <v>3320</v>
      </c>
      <c r="IY218" s="250" t="s">
        <v>3320</v>
      </c>
      <c r="IZ218" s="249" t="s">
        <v>5967</v>
      </c>
      <c r="JA218" s="235"/>
      <c r="JB218" s="233"/>
      <c r="JC218" s="233"/>
      <c r="JD218" s="233"/>
      <c r="JE218" s="235"/>
      <c r="JF218" s="232" t="s">
        <v>3320</v>
      </c>
      <c r="JG218" s="232" t="s">
        <v>3320</v>
      </c>
      <c r="JH218" s="232" t="s">
        <v>3320</v>
      </c>
      <c r="JI218" s="232" t="s">
        <v>3320</v>
      </c>
      <c r="JJ218" s="232" t="s">
        <v>3320</v>
      </c>
      <c r="JK218" s="233" t="s">
        <v>202</v>
      </c>
      <c r="JL218" s="235"/>
      <c r="JM218" s="235"/>
      <c r="JN218" s="235"/>
      <c r="JO218" s="232">
        <v>5</v>
      </c>
      <c r="JP218" s="232">
        <v>0</v>
      </c>
      <c r="JQ218" s="233"/>
      <c r="JR218" s="233"/>
      <c r="JS218" s="233"/>
      <c r="JT218" s="233"/>
      <c r="JU218" s="233"/>
      <c r="JV218" s="233"/>
      <c r="JW218" s="233"/>
      <c r="JX218" s="233"/>
      <c r="JY218" s="233"/>
      <c r="JZ218" s="233"/>
      <c r="KA218" s="233"/>
      <c r="KB218" s="233"/>
      <c r="KC218" s="233"/>
      <c r="KD218" s="233"/>
      <c r="KE218" s="233"/>
      <c r="KF218" s="233"/>
      <c r="KG218" s="233"/>
      <c r="KH218" s="233"/>
      <c r="KI218" s="233"/>
      <c r="KJ218" s="233"/>
      <c r="KK218" s="233"/>
      <c r="KL218" s="233"/>
      <c r="KM218" s="233"/>
      <c r="KN218" s="232" t="s">
        <v>3320</v>
      </c>
      <c r="KO218" s="232" t="s">
        <v>3320</v>
      </c>
      <c r="KP218" s="232" t="s">
        <v>3320</v>
      </c>
      <c r="KQ218" s="235"/>
      <c r="KR218" s="235"/>
      <c r="KS218" s="235"/>
      <c r="KT218" s="233"/>
      <c r="KU218" s="235"/>
      <c r="KV218" s="235"/>
      <c r="KW218" s="235"/>
      <c r="KX218" s="233"/>
      <c r="KY218" s="232">
        <v>90</v>
      </c>
      <c r="KZ218" s="236">
        <v>0</v>
      </c>
      <c r="LA218" s="235"/>
      <c r="LB218" s="232">
        <v>0</v>
      </c>
      <c r="LC218" s="233"/>
      <c r="LD218" s="235"/>
      <c r="LE218" s="235"/>
      <c r="LF218" s="235"/>
    </row>
    <row r="219" spans="1:318" ht="49.5" customHeight="1" thickBot="1">
      <c r="A219" s="231" t="s">
        <v>5638</v>
      </c>
      <c r="B219" s="232">
        <v>1157</v>
      </c>
      <c r="C219" s="233" t="s">
        <v>9889</v>
      </c>
      <c r="D219" s="233" t="s">
        <v>9890</v>
      </c>
      <c r="E219" s="232">
        <v>1157</v>
      </c>
      <c r="F219" s="232">
        <v>9</v>
      </c>
      <c r="G219" s="233" t="s">
        <v>5727</v>
      </c>
      <c r="H219" s="233" t="s">
        <v>5728</v>
      </c>
      <c r="I219" s="234">
        <v>1</v>
      </c>
      <c r="J219" s="235"/>
      <c r="K219" s="234" t="s">
        <v>68</v>
      </c>
      <c r="L219" s="235"/>
      <c r="M219" s="234">
        <v>1</v>
      </c>
      <c r="N219" s="235"/>
      <c r="O219" s="235"/>
      <c r="P219" s="235"/>
      <c r="Q219" s="235"/>
      <c r="R219" s="234" t="s">
        <v>68</v>
      </c>
      <c r="S219" s="235"/>
      <c r="T219" s="235"/>
      <c r="U219" s="235"/>
      <c r="V219" s="233" t="s">
        <v>573</v>
      </c>
      <c r="W219" s="233" t="s">
        <v>5643</v>
      </c>
      <c r="X219" s="232">
        <v>1</v>
      </c>
      <c r="Y219" s="232">
        <v>30.1</v>
      </c>
      <c r="Z219" s="236">
        <v>0</v>
      </c>
      <c r="AA219" s="236">
        <v>0</v>
      </c>
      <c r="AB219" s="232">
        <v>1</v>
      </c>
      <c r="AC219" s="233" t="s">
        <v>5729</v>
      </c>
      <c r="AD219" s="233" t="s">
        <v>5730</v>
      </c>
      <c r="AE219" s="234" t="s">
        <v>5645</v>
      </c>
      <c r="AF219" s="233" t="s">
        <v>5693</v>
      </c>
      <c r="AG219" s="234" t="s">
        <v>5645</v>
      </c>
      <c r="AH219" s="233" t="s">
        <v>5729</v>
      </c>
      <c r="AI219" s="233" t="s">
        <v>5731</v>
      </c>
      <c r="AJ219" s="233" t="s">
        <v>5732</v>
      </c>
      <c r="AK219" s="233" t="s">
        <v>5733</v>
      </c>
      <c r="AL219" s="233" t="s">
        <v>5734</v>
      </c>
      <c r="AM219" s="233" t="s">
        <v>5735</v>
      </c>
      <c r="AN219" s="233" t="s">
        <v>3320</v>
      </c>
      <c r="AO219" s="233" t="s">
        <v>5736</v>
      </c>
      <c r="AP219" s="233" t="s">
        <v>5698</v>
      </c>
      <c r="AQ219" s="233" t="s">
        <v>5737</v>
      </c>
      <c r="AR219" s="233" t="s">
        <v>5738</v>
      </c>
      <c r="AS219" s="233" t="s">
        <v>5739</v>
      </c>
      <c r="AT219" s="233" t="s">
        <v>733</v>
      </c>
      <c r="AU219" s="233" t="s">
        <v>733</v>
      </c>
      <c r="AV219" s="233" t="s">
        <v>733</v>
      </c>
      <c r="AW219" s="233" t="s">
        <v>3320</v>
      </c>
      <c r="AX219" s="233" t="s">
        <v>5740</v>
      </c>
      <c r="AY219" s="233" t="s">
        <v>733</v>
      </c>
      <c r="AZ219" s="233" t="s">
        <v>5741</v>
      </c>
      <c r="BA219" s="233" t="s">
        <v>5742</v>
      </c>
      <c r="BB219" s="233" t="s">
        <v>5743</v>
      </c>
      <c r="BC219" s="233" t="s">
        <v>5744</v>
      </c>
      <c r="BD219" s="233" t="s">
        <v>5745</v>
      </c>
      <c r="BE219" s="233" t="s">
        <v>5746</v>
      </c>
      <c r="BF219" s="234" t="s">
        <v>1214</v>
      </c>
      <c r="BG219" s="233" t="s">
        <v>3320</v>
      </c>
      <c r="BH219" s="233" t="s">
        <v>5801</v>
      </c>
      <c r="BI219" s="233" t="s">
        <v>5801</v>
      </c>
      <c r="BJ219" s="233" t="s">
        <v>9022</v>
      </c>
      <c r="BK219" s="233" t="s">
        <v>9891</v>
      </c>
      <c r="BL219" s="234">
        <v>115</v>
      </c>
      <c r="BM219" s="233" t="s">
        <v>5665</v>
      </c>
      <c r="BN219" s="237">
        <v>46767</v>
      </c>
      <c r="BO219" s="232">
        <v>12</v>
      </c>
      <c r="BP219" s="232">
        <v>2028</v>
      </c>
      <c r="BQ219" s="232">
        <v>30.1</v>
      </c>
      <c r="BR219" s="234">
        <v>30.1</v>
      </c>
      <c r="BS219" s="233" t="s">
        <v>5666</v>
      </c>
      <c r="BT219" s="232">
        <v>172</v>
      </c>
      <c r="BU219" s="234">
        <v>77.34</v>
      </c>
      <c r="BV219" s="238">
        <v>0.28999999999999998</v>
      </c>
      <c r="BW219" s="239" t="s">
        <v>910</v>
      </c>
      <c r="BX219" s="233" t="s">
        <v>733</v>
      </c>
      <c r="BY219" s="233" t="s">
        <v>910</v>
      </c>
      <c r="BZ219" s="232">
        <v>29.33</v>
      </c>
      <c r="CA219" s="233" t="s">
        <v>733</v>
      </c>
      <c r="CB219" s="232">
        <v>715</v>
      </c>
      <c r="CC219" s="233" t="s">
        <v>5713</v>
      </c>
      <c r="CD219" s="233" t="s">
        <v>5668</v>
      </c>
      <c r="CE219" s="233" t="s">
        <v>3320</v>
      </c>
      <c r="CF219" s="233" t="s">
        <v>733</v>
      </c>
      <c r="CG219" s="233" t="s">
        <v>733</v>
      </c>
      <c r="CH219" s="232">
        <v>2131</v>
      </c>
      <c r="CI219" s="232">
        <v>2070</v>
      </c>
      <c r="CJ219" s="233" t="s">
        <v>7943</v>
      </c>
      <c r="CK219" s="232">
        <v>363</v>
      </c>
      <c r="CL219" s="232">
        <v>96</v>
      </c>
      <c r="CM219" s="232">
        <v>99</v>
      </c>
      <c r="CN219" s="232">
        <v>25</v>
      </c>
      <c r="CO219" s="237">
        <v>46327</v>
      </c>
      <c r="CP219" s="232">
        <v>2026</v>
      </c>
      <c r="CQ219" s="232">
        <v>0.4</v>
      </c>
      <c r="CR219" s="232">
        <v>8</v>
      </c>
      <c r="CS219" s="233" t="s">
        <v>5750</v>
      </c>
      <c r="CT219" s="232">
        <v>3674021</v>
      </c>
      <c r="CU219" s="233" t="s">
        <v>3320</v>
      </c>
      <c r="CV219" s="233" t="s">
        <v>3320</v>
      </c>
      <c r="CW219" s="233" t="s">
        <v>3320</v>
      </c>
      <c r="CX219" s="233" t="s">
        <v>3320</v>
      </c>
      <c r="CY219" s="233" t="s">
        <v>3320</v>
      </c>
      <c r="CZ219" s="233" t="s">
        <v>3320</v>
      </c>
      <c r="DA219" s="233" t="s">
        <v>3320</v>
      </c>
      <c r="DB219" s="233" t="s">
        <v>3320</v>
      </c>
      <c r="DC219" s="233" t="s">
        <v>3320</v>
      </c>
      <c r="DD219" s="233" t="s">
        <v>3320</v>
      </c>
      <c r="DE219" s="235"/>
      <c r="DF219" s="233" t="s">
        <v>3320</v>
      </c>
      <c r="DG219" s="233" t="s">
        <v>3320</v>
      </c>
      <c r="DH219" s="233" t="s">
        <v>3320</v>
      </c>
      <c r="DI219" s="233" t="s">
        <v>3320</v>
      </c>
      <c r="DJ219" s="233" t="s">
        <v>3320</v>
      </c>
      <c r="DK219" s="233" t="s">
        <v>3320</v>
      </c>
      <c r="DL219" s="235"/>
      <c r="DM219" s="233" t="s">
        <v>3320</v>
      </c>
      <c r="DN219" s="233" t="s">
        <v>3320</v>
      </c>
      <c r="DO219" s="233" t="s">
        <v>3320</v>
      </c>
      <c r="DP219" s="235"/>
      <c r="DQ219" s="233" t="s">
        <v>3320</v>
      </c>
      <c r="DR219" s="233" t="s">
        <v>3320</v>
      </c>
      <c r="DS219" s="233" t="s">
        <v>3320</v>
      </c>
      <c r="DT219" s="233" t="s">
        <v>3320</v>
      </c>
      <c r="DU219" s="233" t="s">
        <v>3320</v>
      </c>
      <c r="DV219" s="233" t="s">
        <v>3320</v>
      </c>
      <c r="DW219" s="233" t="s">
        <v>3320</v>
      </c>
      <c r="DX219" s="233" t="s">
        <v>3320</v>
      </c>
      <c r="DY219" s="233" t="s">
        <v>3320</v>
      </c>
      <c r="DZ219" s="233" t="s">
        <v>3320</v>
      </c>
      <c r="EA219" s="233" t="s">
        <v>3320</v>
      </c>
      <c r="EB219" s="233" t="s">
        <v>3320</v>
      </c>
      <c r="EC219" s="233" t="s">
        <v>3320</v>
      </c>
      <c r="ED219" s="233" t="s">
        <v>3320</v>
      </c>
      <c r="EE219" s="233" t="s">
        <v>3320</v>
      </c>
      <c r="EF219" s="233" t="s">
        <v>3320</v>
      </c>
      <c r="EG219" s="233" t="s">
        <v>3320</v>
      </c>
      <c r="EH219" s="233" t="s">
        <v>3320</v>
      </c>
      <c r="EI219" s="233" t="s">
        <v>3320</v>
      </c>
      <c r="EJ219" s="233" t="s">
        <v>3320</v>
      </c>
      <c r="EK219" s="233" t="s">
        <v>3320</v>
      </c>
      <c r="EL219" s="233" t="s">
        <v>3320</v>
      </c>
      <c r="EM219" s="233" t="s">
        <v>3320</v>
      </c>
      <c r="EN219" s="233" t="s">
        <v>3320</v>
      </c>
      <c r="EO219" s="233" t="s">
        <v>3320</v>
      </c>
      <c r="EP219" s="233" t="s">
        <v>3320</v>
      </c>
      <c r="EQ219" s="233" t="s">
        <v>3320</v>
      </c>
      <c r="ER219" s="233" t="s">
        <v>3320</v>
      </c>
      <c r="ES219" s="233" t="s">
        <v>3320</v>
      </c>
      <c r="ET219" s="233" t="s">
        <v>3320</v>
      </c>
      <c r="EU219" s="233" t="s">
        <v>3320</v>
      </c>
      <c r="EV219" s="233" t="s">
        <v>3320</v>
      </c>
      <c r="EW219" s="233" t="s">
        <v>3320</v>
      </c>
      <c r="EX219" s="233" t="s">
        <v>3320</v>
      </c>
      <c r="EY219" s="233" t="s">
        <v>3320</v>
      </c>
      <c r="EZ219" s="233" t="s">
        <v>3320</v>
      </c>
      <c r="FA219" s="233" t="s">
        <v>3320</v>
      </c>
      <c r="FB219" s="233" t="s">
        <v>3320</v>
      </c>
      <c r="FC219" s="233" t="s">
        <v>3320</v>
      </c>
      <c r="FD219" s="233" t="s">
        <v>3320</v>
      </c>
      <c r="FE219" s="233" t="s">
        <v>3320</v>
      </c>
      <c r="FF219" s="233" t="s">
        <v>3320</v>
      </c>
      <c r="FG219" s="233" t="s">
        <v>3320</v>
      </c>
      <c r="FH219" s="233" t="s">
        <v>3320</v>
      </c>
      <c r="FI219" s="233" t="s">
        <v>3320</v>
      </c>
      <c r="FJ219" s="233" t="s">
        <v>3320</v>
      </c>
      <c r="FK219" s="233" t="s">
        <v>3320</v>
      </c>
      <c r="FL219" s="233" t="s">
        <v>3320</v>
      </c>
      <c r="FM219" s="233" t="s">
        <v>3320</v>
      </c>
      <c r="FN219" s="240">
        <v>51801247</v>
      </c>
      <c r="FO219" s="232">
        <v>52</v>
      </c>
      <c r="FP219" s="233" t="s">
        <v>733</v>
      </c>
      <c r="FQ219" s="233" t="s">
        <v>733</v>
      </c>
      <c r="FR219" s="233" t="s">
        <v>733</v>
      </c>
      <c r="FS219" s="233" t="s">
        <v>733</v>
      </c>
      <c r="FT219" s="233" t="s">
        <v>573</v>
      </c>
      <c r="FU219" s="233" t="s">
        <v>9892</v>
      </c>
      <c r="FV219" s="233" t="s">
        <v>9893</v>
      </c>
      <c r="FW219" s="241" t="s">
        <v>9894</v>
      </c>
      <c r="FX219" s="242">
        <v>115</v>
      </c>
      <c r="FY219" s="233" t="s">
        <v>9895</v>
      </c>
      <c r="FZ219" s="240">
        <v>51801247</v>
      </c>
      <c r="GA219" s="240">
        <v>17799936</v>
      </c>
      <c r="GB219" s="240">
        <v>76148</v>
      </c>
      <c r="GC219" s="240">
        <v>36652</v>
      </c>
      <c r="GD219" s="233" t="s">
        <v>5962</v>
      </c>
      <c r="GE219" s="233" t="s">
        <v>733</v>
      </c>
      <c r="GF219" s="233" t="s">
        <v>733</v>
      </c>
      <c r="GG219" s="233" t="s">
        <v>5756</v>
      </c>
      <c r="GH219" s="233" t="s">
        <v>733</v>
      </c>
      <c r="GI219" s="233" t="s">
        <v>733</v>
      </c>
      <c r="GJ219" s="233" t="s">
        <v>733</v>
      </c>
      <c r="GK219" s="233" t="s">
        <v>733</v>
      </c>
      <c r="GL219" s="233" t="s">
        <v>733</v>
      </c>
      <c r="GM219" s="243" t="s">
        <v>5676</v>
      </c>
      <c r="GN219" s="233" t="s">
        <v>3320</v>
      </c>
      <c r="GO219" s="233" t="s">
        <v>733</v>
      </c>
      <c r="GP219" s="233" t="s">
        <v>5721</v>
      </c>
      <c r="GQ219" s="233" t="s">
        <v>1214</v>
      </c>
      <c r="GR219" s="233" t="s">
        <v>1214</v>
      </c>
      <c r="GS219" s="233" t="s">
        <v>3320</v>
      </c>
      <c r="GT219" s="233" t="s">
        <v>3320</v>
      </c>
      <c r="GU219" s="233" t="s">
        <v>3320</v>
      </c>
      <c r="GV219" s="233" t="s">
        <v>1214</v>
      </c>
      <c r="GW219" s="233" t="s">
        <v>1214</v>
      </c>
      <c r="GX219" s="233" t="s">
        <v>3320</v>
      </c>
      <c r="GY219" s="233" t="s">
        <v>1214</v>
      </c>
      <c r="GZ219" s="233" t="s">
        <v>3320</v>
      </c>
      <c r="HA219" s="233" t="s">
        <v>9896</v>
      </c>
      <c r="HB219" s="233" t="s">
        <v>9897</v>
      </c>
      <c r="HC219" s="233" t="s">
        <v>3320</v>
      </c>
      <c r="HD219" s="233" t="s">
        <v>3320</v>
      </c>
      <c r="HE219" s="233" t="s">
        <v>3320</v>
      </c>
      <c r="HF219" s="233" t="s">
        <v>5759</v>
      </c>
      <c r="HG219" s="233" t="s">
        <v>1214</v>
      </c>
      <c r="HH219" s="244">
        <v>46084.871562499997</v>
      </c>
      <c r="HI219" s="244">
        <v>46084.911180555559</v>
      </c>
      <c r="HJ219" s="233" t="s">
        <v>5685</v>
      </c>
      <c r="HK219" s="233" t="s">
        <v>3320</v>
      </c>
      <c r="HL219" s="233" t="s">
        <v>3320</v>
      </c>
      <c r="HM219" s="233" t="s">
        <v>3320</v>
      </c>
      <c r="HN219" s="233" t="s">
        <v>3320</v>
      </c>
      <c r="HO219" s="233" t="s">
        <v>3320</v>
      </c>
      <c r="HP219" s="233" t="s">
        <v>3320</v>
      </c>
      <c r="HQ219" s="233" t="s">
        <v>3320</v>
      </c>
      <c r="HR219" s="233" t="s">
        <v>3320</v>
      </c>
      <c r="HS219" s="233" t="s">
        <v>3320</v>
      </c>
      <c r="HT219" s="233" t="s">
        <v>3320</v>
      </c>
      <c r="HU219" s="233" t="s">
        <v>3320</v>
      </c>
      <c r="HV219" s="233" t="s">
        <v>3320</v>
      </c>
      <c r="HW219" s="233" t="s">
        <v>3320</v>
      </c>
      <c r="HX219" s="233" t="s">
        <v>3320</v>
      </c>
      <c r="HY219" s="233" t="s">
        <v>3320</v>
      </c>
      <c r="HZ219" s="233" t="s">
        <v>3320</v>
      </c>
      <c r="IA219" s="233" t="s">
        <v>3320</v>
      </c>
      <c r="IB219" s="233" t="s">
        <v>3320</v>
      </c>
      <c r="IC219" s="233" t="s">
        <v>3320</v>
      </c>
      <c r="ID219" s="233" t="s">
        <v>3320</v>
      </c>
      <c r="IE219" s="233" t="s">
        <v>3320</v>
      </c>
      <c r="IF219" s="233" t="s">
        <v>3320</v>
      </c>
      <c r="IG219" s="233" t="s">
        <v>3320</v>
      </c>
      <c r="IH219" s="233" t="s">
        <v>3320</v>
      </c>
      <c r="II219" s="233" t="s">
        <v>3320</v>
      </c>
      <c r="IJ219" s="233" t="s">
        <v>3320</v>
      </c>
      <c r="IK219" s="233" t="s">
        <v>3320</v>
      </c>
      <c r="IL219" s="233" t="s">
        <v>3320</v>
      </c>
      <c r="IM219" s="233" t="s">
        <v>3320</v>
      </c>
      <c r="IN219" s="233" t="s">
        <v>3320</v>
      </c>
      <c r="IO219" s="233" t="s">
        <v>3320</v>
      </c>
      <c r="IP219" s="233" t="s">
        <v>3320</v>
      </c>
      <c r="IQ219" s="233" t="s">
        <v>3320</v>
      </c>
      <c r="IR219" s="233" t="s">
        <v>3320</v>
      </c>
      <c r="IS219" s="233" t="s">
        <v>3320</v>
      </c>
      <c r="IT219" s="233" t="s">
        <v>3320</v>
      </c>
      <c r="IU219" s="233" t="s">
        <v>3320</v>
      </c>
      <c r="IV219" s="233" t="s">
        <v>3320</v>
      </c>
      <c r="IW219" s="233" t="s">
        <v>5773</v>
      </c>
      <c r="IX219" s="234" t="s">
        <v>5774</v>
      </c>
      <c r="IY219" s="234" t="s">
        <v>5774</v>
      </c>
      <c r="IZ219" s="235"/>
      <c r="JA219" s="235"/>
      <c r="JB219" s="233"/>
      <c r="JC219" s="233"/>
      <c r="JD219" s="233"/>
      <c r="JE219" s="235"/>
      <c r="JF219" s="232" t="s">
        <v>3320</v>
      </c>
      <c r="JG219" s="232" t="s">
        <v>3320</v>
      </c>
      <c r="JH219" s="232" t="s">
        <v>3320</v>
      </c>
      <c r="JI219" s="232" t="s">
        <v>3320</v>
      </c>
      <c r="JJ219" s="232" t="s">
        <v>3320</v>
      </c>
      <c r="JK219" s="233" t="s">
        <v>202</v>
      </c>
      <c r="JL219" s="235"/>
      <c r="JM219" s="235"/>
      <c r="JN219" s="233" t="s">
        <v>202</v>
      </c>
      <c r="JO219" s="232">
        <v>7</v>
      </c>
      <c r="JP219" s="232">
        <v>0</v>
      </c>
      <c r="JQ219" s="233"/>
      <c r="JR219" s="233"/>
      <c r="JS219" s="233"/>
      <c r="JT219" s="233"/>
      <c r="JU219" s="233"/>
      <c r="JV219" s="233"/>
      <c r="JW219" s="233"/>
      <c r="JX219" s="233"/>
      <c r="JY219" s="233"/>
      <c r="JZ219" s="233"/>
      <c r="KA219" s="233"/>
      <c r="KB219" s="233"/>
      <c r="KC219" s="233"/>
      <c r="KD219" s="233"/>
      <c r="KE219" s="233"/>
      <c r="KF219" s="233"/>
      <c r="KG219" s="233"/>
      <c r="KH219" s="233"/>
      <c r="KI219" s="233"/>
      <c r="KJ219" s="233"/>
      <c r="KK219" s="233"/>
      <c r="KL219" s="233"/>
      <c r="KM219" s="233"/>
      <c r="KN219" s="232" t="s">
        <v>3320</v>
      </c>
      <c r="KO219" s="232" t="s">
        <v>3320</v>
      </c>
      <c r="KP219" s="232" t="s">
        <v>3320</v>
      </c>
      <c r="KQ219" s="235"/>
      <c r="KR219" s="235"/>
      <c r="KS219" s="235"/>
      <c r="KT219" s="233"/>
      <c r="KU219" s="235"/>
      <c r="KV219" s="235"/>
      <c r="KW219" s="235"/>
      <c r="KX219" s="233"/>
      <c r="KY219" s="232">
        <v>30.1</v>
      </c>
      <c r="KZ219" s="236">
        <v>0</v>
      </c>
      <c r="LA219" s="235"/>
      <c r="LB219" s="232">
        <v>0</v>
      </c>
      <c r="LC219" s="233"/>
      <c r="LD219" s="235"/>
      <c r="LE219" s="235"/>
      <c r="LF219" s="235"/>
    </row>
    <row r="220" spans="1:318" ht="49.5" customHeight="1" thickBot="1">
      <c r="A220" s="233" t="s">
        <v>5638</v>
      </c>
      <c r="B220" s="232">
        <v>662</v>
      </c>
      <c r="C220" s="233" t="s">
        <v>9898</v>
      </c>
      <c r="D220" s="233" t="s">
        <v>9899</v>
      </c>
      <c r="E220" s="232">
        <v>662</v>
      </c>
      <c r="F220" s="235"/>
      <c r="G220" s="233" t="s">
        <v>7113</v>
      </c>
      <c r="H220" s="233" t="s">
        <v>7114</v>
      </c>
      <c r="I220" s="234">
        <v>4</v>
      </c>
      <c r="J220" s="235"/>
      <c r="K220" s="234" t="s">
        <v>202</v>
      </c>
      <c r="L220" s="235"/>
      <c r="M220" s="234">
        <v>4</v>
      </c>
      <c r="N220" s="235"/>
      <c r="O220" s="235"/>
      <c r="P220" s="235"/>
      <c r="Q220" s="235"/>
      <c r="R220" s="234" t="s">
        <v>202</v>
      </c>
      <c r="S220" s="235"/>
      <c r="T220" s="235"/>
      <c r="U220" s="235"/>
      <c r="V220" s="233" t="s">
        <v>9900</v>
      </c>
      <c r="W220" s="233" t="s">
        <v>5643</v>
      </c>
      <c r="X220" s="232">
        <v>1</v>
      </c>
      <c r="Y220" s="232">
        <v>400</v>
      </c>
      <c r="Z220" s="236">
        <v>0</v>
      </c>
      <c r="AA220" s="236">
        <v>0</v>
      </c>
      <c r="AB220" s="232">
        <v>1</v>
      </c>
      <c r="AC220" s="233" t="s">
        <v>7115</v>
      </c>
      <c r="AD220" s="233" t="s">
        <v>7116</v>
      </c>
      <c r="AE220" s="234" t="s">
        <v>5645</v>
      </c>
      <c r="AF220" s="233" t="s">
        <v>5693</v>
      </c>
      <c r="AG220" s="234" t="s">
        <v>5645</v>
      </c>
      <c r="AH220" s="233" t="s">
        <v>7115</v>
      </c>
      <c r="AI220" s="233" t="s">
        <v>7114</v>
      </c>
      <c r="AJ220" s="233" t="s">
        <v>5698</v>
      </c>
      <c r="AK220" s="233" t="s">
        <v>5698</v>
      </c>
      <c r="AL220" s="233" t="s">
        <v>7117</v>
      </c>
      <c r="AM220" s="233" t="s">
        <v>7118</v>
      </c>
      <c r="AN220" s="233" t="s">
        <v>7114</v>
      </c>
      <c r="AO220" s="233" t="s">
        <v>7119</v>
      </c>
      <c r="AP220" s="233" t="s">
        <v>5698</v>
      </c>
      <c r="AQ220" s="233" t="s">
        <v>7120</v>
      </c>
      <c r="AR220" s="233" t="s">
        <v>7120</v>
      </c>
      <c r="AS220" s="233" t="s">
        <v>7121</v>
      </c>
      <c r="AT220" s="233" t="s">
        <v>733</v>
      </c>
      <c r="AU220" s="233" t="s">
        <v>733</v>
      </c>
      <c r="AV220" s="233" t="s">
        <v>733</v>
      </c>
      <c r="AW220" s="233" t="s">
        <v>3320</v>
      </c>
      <c r="AX220" s="233" t="s">
        <v>7122</v>
      </c>
      <c r="AY220" s="233" t="s">
        <v>733</v>
      </c>
      <c r="AZ220" s="233" t="s">
        <v>7123</v>
      </c>
      <c r="BA220" s="233" t="s">
        <v>7124</v>
      </c>
      <c r="BB220" s="233" t="s">
        <v>7125</v>
      </c>
      <c r="BC220" s="233" t="s">
        <v>7126</v>
      </c>
      <c r="BD220" s="233" t="s">
        <v>7127</v>
      </c>
      <c r="BE220" s="233" t="s">
        <v>7128</v>
      </c>
      <c r="BF220" s="234" t="s">
        <v>1214</v>
      </c>
      <c r="BG220" s="233" t="s">
        <v>3320</v>
      </c>
      <c r="BH220" s="233" t="s">
        <v>2043</v>
      </c>
      <c r="BI220" s="233" t="s">
        <v>2043</v>
      </c>
      <c r="BJ220" s="233" t="s">
        <v>5798</v>
      </c>
      <c r="BK220" s="233" t="s">
        <v>9901</v>
      </c>
      <c r="BL220" s="234">
        <v>230</v>
      </c>
      <c r="BM220" s="233" t="s">
        <v>5712</v>
      </c>
      <c r="BN220" s="237">
        <v>47320</v>
      </c>
      <c r="BO220" s="232">
        <v>34</v>
      </c>
      <c r="BP220" s="232">
        <v>2029</v>
      </c>
      <c r="BQ220" s="232">
        <v>400</v>
      </c>
      <c r="BR220" s="234">
        <v>400</v>
      </c>
      <c r="BS220" s="233" t="s">
        <v>5863</v>
      </c>
      <c r="BT220" s="232">
        <v>1145</v>
      </c>
      <c r="BU220" s="234">
        <v>700</v>
      </c>
      <c r="BV220" s="238">
        <v>0.2</v>
      </c>
      <c r="BW220" s="239" t="s">
        <v>202</v>
      </c>
      <c r="BX220" s="233" t="s">
        <v>733</v>
      </c>
      <c r="BY220" s="235"/>
      <c r="BZ220" s="232">
        <v>25</v>
      </c>
      <c r="CA220" s="233" t="s">
        <v>1214</v>
      </c>
      <c r="CB220" s="232">
        <v>550</v>
      </c>
      <c r="CC220" s="233" t="s">
        <v>5713</v>
      </c>
      <c r="CD220" s="233" t="s">
        <v>5668</v>
      </c>
      <c r="CE220" s="233" t="s">
        <v>3320</v>
      </c>
      <c r="CF220" s="233" t="s">
        <v>733</v>
      </c>
      <c r="CG220" s="233" t="s">
        <v>733</v>
      </c>
      <c r="CH220" s="232">
        <v>349.18</v>
      </c>
      <c r="CI220" s="232">
        <v>322.29000000000002</v>
      </c>
      <c r="CJ220" s="233" t="s">
        <v>9082</v>
      </c>
      <c r="CK220" s="232">
        <v>365</v>
      </c>
      <c r="CL220" s="232">
        <v>86</v>
      </c>
      <c r="CM220" s="232">
        <v>98</v>
      </c>
      <c r="CN220" s="232">
        <v>25</v>
      </c>
      <c r="CO220" s="237">
        <v>46598</v>
      </c>
      <c r="CP220" s="232">
        <v>2027</v>
      </c>
      <c r="CQ220" s="232">
        <v>0.4</v>
      </c>
      <c r="CR220" s="232">
        <v>8</v>
      </c>
      <c r="CS220" s="233" t="s">
        <v>9902</v>
      </c>
      <c r="CT220" s="232">
        <v>80000000</v>
      </c>
      <c r="CU220" s="233" t="s">
        <v>3320</v>
      </c>
      <c r="CV220" s="233" t="s">
        <v>3320</v>
      </c>
      <c r="CW220" s="233" t="s">
        <v>3320</v>
      </c>
      <c r="CX220" s="233" t="s">
        <v>3320</v>
      </c>
      <c r="CY220" s="233" t="s">
        <v>3320</v>
      </c>
      <c r="CZ220" s="233" t="s">
        <v>3320</v>
      </c>
      <c r="DA220" s="233" t="s">
        <v>3320</v>
      </c>
      <c r="DB220" s="233" t="s">
        <v>3320</v>
      </c>
      <c r="DC220" s="233" t="s">
        <v>3320</v>
      </c>
      <c r="DD220" s="233" t="s">
        <v>3320</v>
      </c>
      <c r="DE220" s="235"/>
      <c r="DF220" s="233" t="s">
        <v>3320</v>
      </c>
      <c r="DG220" s="233" t="s">
        <v>3320</v>
      </c>
      <c r="DH220" s="233" t="s">
        <v>3320</v>
      </c>
      <c r="DI220" s="233" t="s">
        <v>3320</v>
      </c>
      <c r="DJ220" s="233" t="s">
        <v>3320</v>
      </c>
      <c r="DK220" s="233" t="s">
        <v>3320</v>
      </c>
      <c r="DL220" s="235"/>
      <c r="DM220" s="233" t="s">
        <v>3320</v>
      </c>
      <c r="DN220" s="233" t="s">
        <v>3320</v>
      </c>
      <c r="DO220" s="233" t="s">
        <v>3320</v>
      </c>
      <c r="DP220" s="235"/>
      <c r="DQ220" s="233" t="s">
        <v>3320</v>
      </c>
      <c r="DR220" s="233" t="s">
        <v>3320</v>
      </c>
      <c r="DS220" s="233" t="s">
        <v>3320</v>
      </c>
      <c r="DT220" s="233" t="s">
        <v>3320</v>
      </c>
      <c r="DU220" s="233" t="s">
        <v>3320</v>
      </c>
      <c r="DV220" s="233" t="s">
        <v>3320</v>
      </c>
      <c r="DW220" s="233" t="s">
        <v>3320</v>
      </c>
      <c r="DX220" s="233" t="s">
        <v>3320</v>
      </c>
      <c r="DY220" s="233" t="s">
        <v>3320</v>
      </c>
      <c r="DZ220" s="233" t="s">
        <v>3320</v>
      </c>
      <c r="EA220" s="233" t="s">
        <v>3320</v>
      </c>
      <c r="EB220" s="233" t="s">
        <v>3320</v>
      </c>
      <c r="EC220" s="233" t="s">
        <v>3320</v>
      </c>
      <c r="ED220" s="233" t="s">
        <v>3320</v>
      </c>
      <c r="EE220" s="233" t="s">
        <v>3320</v>
      </c>
      <c r="EF220" s="233" t="s">
        <v>3320</v>
      </c>
      <c r="EG220" s="233" t="s">
        <v>3320</v>
      </c>
      <c r="EH220" s="233" t="s">
        <v>3320</v>
      </c>
      <c r="EI220" s="233" t="s">
        <v>3320</v>
      </c>
      <c r="EJ220" s="233" t="s">
        <v>3320</v>
      </c>
      <c r="EK220" s="233" t="s">
        <v>3320</v>
      </c>
      <c r="EL220" s="233" t="s">
        <v>3320</v>
      </c>
      <c r="EM220" s="233" t="s">
        <v>3320</v>
      </c>
      <c r="EN220" s="233" t="s">
        <v>3320</v>
      </c>
      <c r="EO220" s="233" t="s">
        <v>3320</v>
      </c>
      <c r="EP220" s="233" t="s">
        <v>3320</v>
      </c>
      <c r="EQ220" s="233" t="s">
        <v>3320</v>
      </c>
      <c r="ER220" s="233" t="s">
        <v>3320</v>
      </c>
      <c r="ES220" s="233" t="s">
        <v>3320</v>
      </c>
      <c r="ET220" s="233" t="s">
        <v>3320</v>
      </c>
      <c r="EU220" s="233" t="s">
        <v>3320</v>
      </c>
      <c r="EV220" s="233" t="s">
        <v>3320</v>
      </c>
      <c r="EW220" s="233" t="s">
        <v>3320</v>
      </c>
      <c r="EX220" s="233" t="s">
        <v>3320</v>
      </c>
      <c r="EY220" s="233" t="s">
        <v>3320</v>
      </c>
      <c r="EZ220" s="233" t="s">
        <v>3320</v>
      </c>
      <c r="FA220" s="233" t="s">
        <v>3320</v>
      </c>
      <c r="FB220" s="233" t="s">
        <v>3320</v>
      </c>
      <c r="FC220" s="233" t="s">
        <v>3320</v>
      </c>
      <c r="FD220" s="233" t="s">
        <v>3320</v>
      </c>
      <c r="FE220" s="233" t="s">
        <v>3320</v>
      </c>
      <c r="FF220" s="233" t="s">
        <v>3320</v>
      </c>
      <c r="FG220" s="233" t="s">
        <v>3320</v>
      </c>
      <c r="FH220" s="233" t="s">
        <v>3320</v>
      </c>
      <c r="FI220" s="233" t="s">
        <v>3320</v>
      </c>
      <c r="FJ220" s="233" t="s">
        <v>3320</v>
      </c>
      <c r="FK220" s="233" t="s">
        <v>3320</v>
      </c>
      <c r="FL220" s="233" t="s">
        <v>3320</v>
      </c>
      <c r="FM220" s="233" t="s">
        <v>3320</v>
      </c>
      <c r="FN220" s="240">
        <v>320000000</v>
      </c>
      <c r="FO220" s="232">
        <v>320</v>
      </c>
      <c r="FP220" s="233" t="s">
        <v>733</v>
      </c>
      <c r="FQ220" s="233" t="s">
        <v>733</v>
      </c>
      <c r="FR220" s="233" t="s">
        <v>733</v>
      </c>
      <c r="FS220" s="233" t="s">
        <v>733</v>
      </c>
      <c r="FT220" s="233" t="s">
        <v>307</v>
      </c>
      <c r="FU220" s="233" t="s">
        <v>9903</v>
      </c>
      <c r="FV220" s="233" t="s">
        <v>9904</v>
      </c>
      <c r="FW220" s="241" t="s">
        <v>9901</v>
      </c>
      <c r="FX220" s="242">
        <v>230</v>
      </c>
      <c r="FY220" s="233" t="s">
        <v>9905</v>
      </c>
      <c r="FZ220" s="240">
        <v>270000000</v>
      </c>
      <c r="GA220" s="240">
        <v>50000000</v>
      </c>
      <c r="GB220" s="240">
        <v>10000</v>
      </c>
      <c r="GC220" s="240">
        <v>6000</v>
      </c>
      <c r="GD220" s="233" t="s">
        <v>9906</v>
      </c>
      <c r="GE220" s="233" t="s">
        <v>733</v>
      </c>
      <c r="GF220" s="233" t="s">
        <v>733</v>
      </c>
      <c r="GG220" s="233" t="s">
        <v>9907</v>
      </c>
      <c r="GH220" s="233" t="s">
        <v>733</v>
      </c>
      <c r="GI220" s="233" t="s">
        <v>733</v>
      </c>
      <c r="GJ220" s="233" t="s">
        <v>733</v>
      </c>
      <c r="GK220" s="233" t="s">
        <v>733</v>
      </c>
      <c r="GL220" s="233" t="s">
        <v>733</v>
      </c>
      <c r="GM220" s="243" t="s">
        <v>5676</v>
      </c>
      <c r="GN220" s="233" t="s">
        <v>3320</v>
      </c>
      <c r="GO220" s="233" t="s">
        <v>733</v>
      </c>
      <c r="GP220" s="233" t="s">
        <v>5721</v>
      </c>
      <c r="GQ220" s="233" t="s">
        <v>1214</v>
      </c>
      <c r="GR220" s="233" t="s">
        <v>1214</v>
      </c>
      <c r="GS220" s="233" t="s">
        <v>3320</v>
      </c>
      <c r="GT220" s="233" t="s">
        <v>3320</v>
      </c>
      <c r="GU220" s="233" t="s">
        <v>3320</v>
      </c>
      <c r="GV220" s="233" t="s">
        <v>1214</v>
      </c>
      <c r="GW220" s="233" t="s">
        <v>1214</v>
      </c>
      <c r="GX220" s="233" t="s">
        <v>3320</v>
      </c>
      <c r="GY220" s="233" t="s">
        <v>1214</v>
      </c>
      <c r="GZ220" s="233" t="s">
        <v>3320</v>
      </c>
      <c r="HA220" s="233" t="s">
        <v>9908</v>
      </c>
      <c r="HB220" s="233" t="s">
        <v>3320</v>
      </c>
      <c r="HC220" s="233" t="s">
        <v>3320</v>
      </c>
      <c r="HD220" s="233" t="s">
        <v>3320</v>
      </c>
      <c r="HE220" s="233" t="s">
        <v>3320</v>
      </c>
      <c r="HF220" s="233" t="s">
        <v>733</v>
      </c>
      <c r="HG220" s="233" t="s">
        <v>1214</v>
      </c>
      <c r="HH220" s="244">
        <v>46072.878622685188</v>
      </c>
      <c r="HI220" s="244">
        <v>46074.870659722219</v>
      </c>
      <c r="HJ220" s="233" t="s">
        <v>5685</v>
      </c>
      <c r="HK220" s="233" t="s">
        <v>3320</v>
      </c>
      <c r="HL220" s="233" t="s">
        <v>3320</v>
      </c>
      <c r="HM220" s="233" t="s">
        <v>3320</v>
      </c>
      <c r="HN220" s="233" t="s">
        <v>3320</v>
      </c>
      <c r="HO220" s="233" t="s">
        <v>3320</v>
      </c>
      <c r="HP220" s="233" t="s">
        <v>3320</v>
      </c>
      <c r="HQ220" s="233" t="s">
        <v>3320</v>
      </c>
      <c r="HR220" s="233" t="s">
        <v>3320</v>
      </c>
      <c r="HS220" s="233" t="s">
        <v>3320</v>
      </c>
      <c r="HT220" s="233" t="s">
        <v>3320</v>
      </c>
      <c r="HU220" s="233" t="s">
        <v>3320</v>
      </c>
      <c r="HV220" s="233" t="s">
        <v>3320</v>
      </c>
      <c r="HW220" s="233" t="s">
        <v>3320</v>
      </c>
      <c r="HX220" s="233" t="s">
        <v>3320</v>
      </c>
      <c r="HY220" s="233" t="s">
        <v>3320</v>
      </c>
      <c r="HZ220" s="233" t="s">
        <v>3320</v>
      </c>
      <c r="IA220" s="233" t="s">
        <v>3320</v>
      </c>
      <c r="IB220" s="233" t="s">
        <v>3320</v>
      </c>
      <c r="IC220" s="233" t="s">
        <v>3320</v>
      </c>
      <c r="ID220" s="233" t="s">
        <v>3320</v>
      </c>
      <c r="IE220" s="233" t="s">
        <v>3320</v>
      </c>
      <c r="IF220" s="233" t="s">
        <v>3320</v>
      </c>
      <c r="IG220" s="233" t="s">
        <v>3320</v>
      </c>
      <c r="IH220" s="233" t="s">
        <v>3320</v>
      </c>
      <c r="II220" s="233" t="s">
        <v>3320</v>
      </c>
      <c r="IJ220" s="233" t="s">
        <v>3320</v>
      </c>
      <c r="IK220" s="233" t="s">
        <v>3320</v>
      </c>
      <c r="IL220" s="233" t="s">
        <v>3320</v>
      </c>
      <c r="IM220" s="233" t="s">
        <v>3320</v>
      </c>
      <c r="IN220" s="233" t="s">
        <v>3320</v>
      </c>
      <c r="IO220" s="233" t="s">
        <v>3320</v>
      </c>
      <c r="IP220" s="233" t="s">
        <v>3320</v>
      </c>
      <c r="IQ220" s="233" t="s">
        <v>3320</v>
      </c>
      <c r="IR220" s="233" t="s">
        <v>3320</v>
      </c>
      <c r="IS220" s="233" t="s">
        <v>3320</v>
      </c>
      <c r="IT220" s="233" t="s">
        <v>3320</v>
      </c>
      <c r="IU220" s="233" t="s">
        <v>3320</v>
      </c>
      <c r="IV220" s="233" t="s">
        <v>3320</v>
      </c>
      <c r="IW220" s="233" t="s">
        <v>5773</v>
      </c>
      <c r="IX220" s="234" t="s">
        <v>5774</v>
      </c>
      <c r="IY220" s="234" t="s">
        <v>5774</v>
      </c>
      <c r="IZ220" s="233" t="s">
        <v>5775</v>
      </c>
      <c r="JA220" s="235"/>
      <c r="JB220" s="233"/>
      <c r="JC220" s="233"/>
      <c r="JD220" s="233"/>
      <c r="JE220" s="235"/>
      <c r="JF220" s="232" t="s">
        <v>3320</v>
      </c>
      <c r="JG220" s="232" t="s">
        <v>3320</v>
      </c>
      <c r="JH220" s="232" t="s">
        <v>3320</v>
      </c>
      <c r="JI220" s="232" t="s">
        <v>3320</v>
      </c>
      <c r="JJ220" s="232" t="s">
        <v>3320</v>
      </c>
      <c r="JK220" s="233" t="s">
        <v>202</v>
      </c>
      <c r="JL220" s="235"/>
      <c r="JM220" s="235"/>
      <c r="JN220" s="235"/>
      <c r="JO220" s="232">
        <v>7</v>
      </c>
      <c r="JP220" s="232">
        <v>0</v>
      </c>
      <c r="JQ220" s="233"/>
      <c r="JR220" s="233"/>
      <c r="JS220" s="233"/>
      <c r="JT220" s="233"/>
      <c r="JU220" s="233"/>
      <c r="JV220" s="233"/>
      <c r="JW220" s="233"/>
      <c r="JX220" s="233"/>
      <c r="JY220" s="233"/>
      <c r="JZ220" s="233"/>
      <c r="KA220" s="233"/>
      <c r="KB220" s="233"/>
      <c r="KC220" s="233"/>
      <c r="KD220" s="233"/>
      <c r="KE220" s="233"/>
      <c r="KF220" s="233"/>
      <c r="KG220" s="233"/>
      <c r="KH220" s="233"/>
      <c r="KI220" s="233"/>
      <c r="KJ220" s="233"/>
      <c r="KK220" s="233"/>
      <c r="KL220" s="233"/>
      <c r="KM220" s="233"/>
      <c r="KN220" s="232" t="s">
        <v>3320</v>
      </c>
      <c r="KO220" s="232" t="s">
        <v>3320</v>
      </c>
      <c r="KP220" s="232" t="s">
        <v>3320</v>
      </c>
      <c r="KQ220" s="235"/>
      <c r="KR220" s="235"/>
      <c r="KS220" s="235"/>
      <c r="KT220" s="233"/>
      <c r="KU220" s="235"/>
      <c r="KV220" s="235"/>
      <c r="KW220" s="235"/>
      <c r="KX220" s="233"/>
      <c r="KY220" s="232">
        <v>400</v>
      </c>
      <c r="KZ220" s="236">
        <v>0</v>
      </c>
      <c r="LA220" s="235"/>
      <c r="LB220" s="232">
        <v>0</v>
      </c>
      <c r="LC220" s="233"/>
      <c r="LD220" s="235"/>
      <c r="LE220" s="235"/>
      <c r="LF220" s="235"/>
    </row>
    <row r="221" spans="1:318" ht="49.5" customHeight="1" thickBot="1">
      <c r="A221" s="233" t="s">
        <v>5638</v>
      </c>
      <c r="B221" s="232">
        <v>342</v>
      </c>
      <c r="C221" s="233" t="s">
        <v>9909</v>
      </c>
      <c r="D221" s="233" t="s">
        <v>9910</v>
      </c>
      <c r="E221" s="232">
        <v>342</v>
      </c>
      <c r="F221" s="235"/>
      <c r="G221" s="233" t="s">
        <v>7113</v>
      </c>
      <c r="H221" s="233" t="s">
        <v>7114</v>
      </c>
      <c r="I221" s="234">
        <v>4</v>
      </c>
      <c r="J221" s="235"/>
      <c r="K221" s="234" t="s">
        <v>202</v>
      </c>
      <c r="L221" s="235"/>
      <c r="M221" s="234">
        <v>4</v>
      </c>
      <c r="N221" s="235"/>
      <c r="O221" s="235"/>
      <c r="P221" s="235"/>
      <c r="Q221" s="235"/>
      <c r="R221" s="234" t="s">
        <v>202</v>
      </c>
      <c r="S221" s="235"/>
      <c r="T221" s="235"/>
      <c r="U221" s="235"/>
      <c r="V221" s="233" t="s">
        <v>9911</v>
      </c>
      <c r="W221" s="233" t="s">
        <v>5916</v>
      </c>
      <c r="X221" s="232">
        <v>1.5</v>
      </c>
      <c r="Y221" s="232">
        <v>300</v>
      </c>
      <c r="Z221" s="236">
        <v>0</v>
      </c>
      <c r="AA221" s="236">
        <v>0</v>
      </c>
      <c r="AB221" s="232">
        <v>1</v>
      </c>
      <c r="AC221" s="233" t="s">
        <v>7115</v>
      </c>
      <c r="AD221" s="233" t="s">
        <v>7116</v>
      </c>
      <c r="AE221" s="234" t="s">
        <v>5645</v>
      </c>
      <c r="AF221" s="233" t="s">
        <v>5693</v>
      </c>
      <c r="AG221" s="234" t="s">
        <v>5645</v>
      </c>
      <c r="AH221" s="233" t="s">
        <v>7115</v>
      </c>
      <c r="AI221" s="233" t="s">
        <v>7114</v>
      </c>
      <c r="AJ221" s="233" t="s">
        <v>5698</v>
      </c>
      <c r="AK221" s="233" t="s">
        <v>5698</v>
      </c>
      <c r="AL221" s="233" t="s">
        <v>7117</v>
      </c>
      <c r="AM221" s="233" t="s">
        <v>7118</v>
      </c>
      <c r="AN221" s="233" t="s">
        <v>7114</v>
      </c>
      <c r="AO221" s="233" t="s">
        <v>7119</v>
      </c>
      <c r="AP221" s="233" t="s">
        <v>5698</v>
      </c>
      <c r="AQ221" s="233" t="s">
        <v>7120</v>
      </c>
      <c r="AR221" s="233" t="s">
        <v>7120</v>
      </c>
      <c r="AS221" s="233" t="s">
        <v>7121</v>
      </c>
      <c r="AT221" s="233" t="s">
        <v>733</v>
      </c>
      <c r="AU221" s="233" t="s">
        <v>733</v>
      </c>
      <c r="AV221" s="233" t="s">
        <v>733</v>
      </c>
      <c r="AW221" s="233" t="s">
        <v>3320</v>
      </c>
      <c r="AX221" s="233" t="s">
        <v>7122</v>
      </c>
      <c r="AY221" s="233" t="s">
        <v>733</v>
      </c>
      <c r="AZ221" s="233" t="s">
        <v>7123</v>
      </c>
      <c r="BA221" s="233" t="s">
        <v>7124</v>
      </c>
      <c r="BB221" s="233" t="s">
        <v>7125</v>
      </c>
      <c r="BC221" s="233" t="s">
        <v>7126</v>
      </c>
      <c r="BD221" s="233" t="s">
        <v>7127</v>
      </c>
      <c r="BE221" s="233" t="s">
        <v>7128</v>
      </c>
      <c r="BF221" s="234" t="s">
        <v>1214</v>
      </c>
      <c r="BG221" s="233" t="s">
        <v>3320</v>
      </c>
      <c r="BH221" s="233" t="s">
        <v>2043</v>
      </c>
      <c r="BI221" s="233" t="s">
        <v>2043</v>
      </c>
      <c r="BJ221" s="233" t="s">
        <v>5798</v>
      </c>
      <c r="BK221" s="233" t="s">
        <v>9912</v>
      </c>
      <c r="BL221" s="234">
        <v>230</v>
      </c>
      <c r="BM221" s="233" t="s">
        <v>5712</v>
      </c>
      <c r="BN221" s="237">
        <v>47483</v>
      </c>
      <c r="BO221" s="232">
        <v>34</v>
      </c>
      <c r="BP221" s="232">
        <v>2029</v>
      </c>
      <c r="BQ221" s="232">
        <v>200</v>
      </c>
      <c r="BR221" s="234">
        <v>200</v>
      </c>
      <c r="BS221" s="233" t="s">
        <v>5863</v>
      </c>
      <c r="BT221" s="232">
        <v>50</v>
      </c>
      <c r="BU221" s="234">
        <v>750</v>
      </c>
      <c r="BV221" s="238">
        <v>0.43</v>
      </c>
      <c r="BW221" s="239" t="s">
        <v>910</v>
      </c>
      <c r="BX221" s="233" t="s">
        <v>733</v>
      </c>
      <c r="BY221" s="235"/>
      <c r="BZ221" s="233" t="s">
        <v>3320</v>
      </c>
      <c r="CA221" s="233" t="s">
        <v>3320</v>
      </c>
      <c r="CB221" s="233" t="s">
        <v>3320</v>
      </c>
      <c r="CC221" s="233" t="s">
        <v>3320</v>
      </c>
      <c r="CD221" s="233" t="s">
        <v>3320</v>
      </c>
      <c r="CE221" s="233" t="s">
        <v>3320</v>
      </c>
      <c r="CF221" s="233" t="s">
        <v>3320</v>
      </c>
      <c r="CG221" s="233" t="s">
        <v>3320</v>
      </c>
      <c r="CH221" s="233" t="s">
        <v>3320</v>
      </c>
      <c r="CI221" s="233" t="s">
        <v>3320</v>
      </c>
      <c r="CJ221" s="235"/>
      <c r="CK221" s="233" t="s">
        <v>3320</v>
      </c>
      <c r="CL221" s="233" t="s">
        <v>3320</v>
      </c>
      <c r="CM221" s="233" t="s">
        <v>3320</v>
      </c>
      <c r="CN221" s="233" t="s">
        <v>3320</v>
      </c>
      <c r="CO221" s="233" t="s">
        <v>3320</v>
      </c>
      <c r="CP221" s="235"/>
      <c r="CQ221" s="233" t="s">
        <v>3320</v>
      </c>
      <c r="CR221" s="233" t="s">
        <v>3320</v>
      </c>
      <c r="CS221" s="233" t="s">
        <v>3320</v>
      </c>
      <c r="CT221" s="233" t="s">
        <v>3320</v>
      </c>
      <c r="CU221" s="232">
        <v>4</v>
      </c>
      <c r="CV221" s="232">
        <v>7.1</v>
      </c>
      <c r="CW221" s="233" t="s">
        <v>733</v>
      </c>
      <c r="CX221" s="233" t="s">
        <v>5937</v>
      </c>
      <c r="CY221" s="232">
        <v>5</v>
      </c>
      <c r="CZ221" s="233" t="s">
        <v>733</v>
      </c>
      <c r="DA221" s="233" t="s">
        <v>733</v>
      </c>
      <c r="DB221" s="233" t="s">
        <v>733</v>
      </c>
      <c r="DC221" s="232">
        <v>34.299999999999997</v>
      </c>
      <c r="DD221" s="232">
        <v>31.93</v>
      </c>
      <c r="DE221" s="233" t="s">
        <v>9913</v>
      </c>
      <c r="DF221" s="232">
        <v>365</v>
      </c>
      <c r="DG221" s="232">
        <v>90</v>
      </c>
      <c r="DH221" s="232">
        <v>98</v>
      </c>
      <c r="DI221" s="232">
        <v>25</v>
      </c>
      <c r="DJ221" s="237">
        <v>46386</v>
      </c>
      <c r="DK221" s="232">
        <v>0.5</v>
      </c>
      <c r="DL221" s="232">
        <v>2026</v>
      </c>
      <c r="DM221" s="232">
        <v>12</v>
      </c>
      <c r="DN221" s="233" t="s">
        <v>7127</v>
      </c>
      <c r="DO221" s="232">
        <v>60000000</v>
      </c>
      <c r="DP221" s="235"/>
      <c r="DQ221" s="233" t="s">
        <v>3320</v>
      </c>
      <c r="DR221" s="233" t="s">
        <v>3320</v>
      </c>
      <c r="DS221" s="233" t="s">
        <v>3320</v>
      </c>
      <c r="DT221" s="233" t="s">
        <v>3320</v>
      </c>
      <c r="DU221" s="233" t="s">
        <v>3320</v>
      </c>
      <c r="DV221" s="233" t="s">
        <v>3320</v>
      </c>
      <c r="DW221" s="233" t="s">
        <v>3320</v>
      </c>
      <c r="DX221" s="233" t="s">
        <v>3320</v>
      </c>
      <c r="DY221" s="233" t="s">
        <v>3320</v>
      </c>
      <c r="DZ221" s="233" t="s">
        <v>3320</v>
      </c>
      <c r="EA221" s="233" t="s">
        <v>3320</v>
      </c>
      <c r="EB221" s="233" t="s">
        <v>3320</v>
      </c>
      <c r="EC221" s="233" t="s">
        <v>3320</v>
      </c>
      <c r="ED221" s="233" t="s">
        <v>3320</v>
      </c>
      <c r="EE221" s="233" t="s">
        <v>3320</v>
      </c>
      <c r="EF221" s="233" t="s">
        <v>3320</v>
      </c>
      <c r="EG221" s="233" t="s">
        <v>3320</v>
      </c>
      <c r="EH221" s="233" t="s">
        <v>3320</v>
      </c>
      <c r="EI221" s="233" t="s">
        <v>3320</v>
      </c>
      <c r="EJ221" s="233" t="s">
        <v>3320</v>
      </c>
      <c r="EK221" s="233" t="s">
        <v>3320</v>
      </c>
      <c r="EL221" s="233" t="s">
        <v>3320</v>
      </c>
      <c r="EM221" s="233" t="s">
        <v>3320</v>
      </c>
      <c r="EN221" s="233" t="s">
        <v>3320</v>
      </c>
      <c r="EO221" s="233" t="s">
        <v>3320</v>
      </c>
      <c r="EP221" s="233" t="s">
        <v>3320</v>
      </c>
      <c r="EQ221" s="233" t="s">
        <v>3320</v>
      </c>
      <c r="ER221" s="233" t="s">
        <v>3320</v>
      </c>
      <c r="ES221" s="233" t="s">
        <v>3320</v>
      </c>
      <c r="ET221" s="233" t="s">
        <v>3320</v>
      </c>
      <c r="EU221" s="233" t="s">
        <v>3320</v>
      </c>
      <c r="EV221" s="233" t="s">
        <v>3320</v>
      </c>
      <c r="EW221" s="233" t="s">
        <v>3320</v>
      </c>
      <c r="EX221" s="233" t="s">
        <v>3320</v>
      </c>
      <c r="EY221" s="233" t="s">
        <v>3320</v>
      </c>
      <c r="EZ221" s="233" t="s">
        <v>3320</v>
      </c>
      <c r="FA221" s="233" t="s">
        <v>3320</v>
      </c>
      <c r="FB221" s="233" t="s">
        <v>3320</v>
      </c>
      <c r="FC221" s="233" t="s">
        <v>3320</v>
      </c>
      <c r="FD221" s="233" t="s">
        <v>3320</v>
      </c>
      <c r="FE221" s="233" t="s">
        <v>3320</v>
      </c>
      <c r="FF221" s="233" t="s">
        <v>3320</v>
      </c>
      <c r="FG221" s="233" t="s">
        <v>3320</v>
      </c>
      <c r="FH221" s="233" t="s">
        <v>3320</v>
      </c>
      <c r="FI221" s="233" t="s">
        <v>3320</v>
      </c>
      <c r="FJ221" s="233" t="s">
        <v>3320</v>
      </c>
      <c r="FK221" s="233" t="s">
        <v>3320</v>
      </c>
      <c r="FL221" s="233" t="s">
        <v>3320</v>
      </c>
      <c r="FM221" s="233" t="s">
        <v>3320</v>
      </c>
      <c r="FN221" s="240">
        <v>240000000</v>
      </c>
      <c r="FO221" s="232">
        <v>240</v>
      </c>
      <c r="FP221" s="233" t="s">
        <v>733</v>
      </c>
      <c r="FQ221" s="233" t="s">
        <v>733</v>
      </c>
      <c r="FR221" s="233" t="s">
        <v>733</v>
      </c>
      <c r="FS221" s="233" t="s">
        <v>733</v>
      </c>
      <c r="FT221" s="233" t="s">
        <v>307</v>
      </c>
      <c r="FU221" s="233" t="s">
        <v>9914</v>
      </c>
      <c r="FV221" s="233" t="s">
        <v>9915</v>
      </c>
      <c r="FW221" s="241" t="s">
        <v>9912</v>
      </c>
      <c r="FX221" s="242">
        <v>230</v>
      </c>
      <c r="FY221" s="233" t="s">
        <v>9916</v>
      </c>
      <c r="FZ221" s="240">
        <v>240000000</v>
      </c>
      <c r="GA221" s="240">
        <v>40000000</v>
      </c>
      <c r="GB221" s="240">
        <v>5000</v>
      </c>
      <c r="GC221" s="240">
        <v>3000</v>
      </c>
      <c r="GD221" s="233" t="s">
        <v>9917</v>
      </c>
      <c r="GE221" s="233" t="s">
        <v>733</v>
      </c>
      <c r="GF221" s="233" t="s">
        <v>733</v>
      </c>
      <c r="GG221" s="233" t="s">
        <v>9918</v>
      </c>
      <c r="GH221" s="233" t="s">
        <v>733</v>
      </c>
      <c r="GI221" s="233" t="s">
        <v>733</v>
      </c>
      <c r="GJ221" s="233" t="s">
        <v>733</v>
      </c>
      <c r="GK221" s="233" t="s">
        <v>733</v>
      </c>
      <c r="GL221" s="233" t="s">
        <v>733</v>
      </c>
      <c r="GM221" s="243" t="s">
        <v>5676</v>
      </c>
      <c r="GN221" s="233" t="s">
        <v>3320</v>
      </c>
      <c r="GO221" s="233" t="s">
        <v>733</v>
      </c>
      <c r="GP221" s="233" t="s">
        <v>5721</v>
      </c>
      <c r="GQ221" s="233" t="s">
        <v>1214</v>
      </c>
      <c r="GR221" s="233" t="s">
        <v>1214</v>
      </c>
      <c r="GS221" s="233" t="s">
        <v>3320</v>
      </c>
      <c r="GT221" s="233" t="s">
        <v>3320</v>
      </c>
      <c r="GU221" s="232">
        <v>0</v>
      </c>
      <c r="GV221" s="233" t="s">
        <v>1214</v>
      </c>
      <c r="GW221" s="233" t="s">
        <v>1214</v>
      </c>
      <c r="GX221" s="233" t="s">
        <v>3320</v>
      </c>
      <c r="GY221" s="233" t="s">
        <v>1214</v>
      </c>
      <c r="GZ221" s="233" t="s">
        <v>3320</v>
      </c>
      <c r="HA221" s="233" t="s">
        <v>9919</v>
      </c>
      <c r="HB221" s="233" t="s">
        <v>3320</v>
      </c>
      <c r="HC221" s="233" t="s">
        <v>3320</v>
      </c>
      <c r="HD221" s="233" t="s">
        <v>3320</v>
      </c>
      <c r="HE221" s="233" t="s">
        <v>3320</v>
      </c>
      <c r="HF221" s="233" t="s">
        <v>5759</v>
      </c>
      <c r="HG221" s="233" t="s">
        <v>1214</v>
      </c>
      <c r="HH221" s="244">
        <v>46069.730046296296</v>
      </c>
      <c r="HI221" s="244">
        <v>46074.810162037036</v>
      </c>
      <c r="HJ221" s="233" t="s">
        <v>5685</v>
      </c>
      <c r="HK221" s="233" t="s">
        <v>3320</v>
      </c>
      <c r="HL221" s="233" t="s">
        <v>3320</v>
      </c>
      <c r="HM221" s="233" t="s">
        <v>3320</v>
      </c>
      <c r="HN221" s="233" t="s">
        <v>3320</v>
      </c>
      <c r="HO221" s="233" t="s">
        <v>3320</v>
      </c>
      <c r="HP221" s="233" t="s">
        <v>3320</v>
      </c>
      <c r="HQ221" s="233" t="s">
        <v>3320</v>
      </c>
      <c r="HR221" s="233" t="s">
        <v>3320</v>
      </c>
      <c r="HS221" s="233" t="s">
        <v>3320</v>
      </c>
      <c r="HT221" s="233" t="s">
        <v>3320</v>
      </c>
      <c r="HU221" s="233" t="s">
        <v>3320</v>
      </c>
      <c r="HV221" s="233" t="s">
        <v>3320</v>
      </c>
      <c r="HW221" s="233" t="s">
        <v>3320</v>
      </c>
      <c r="HX221" s="233" t="s">
        <v>3320</v>
      </c>
      <c r="HY221" s="233" t="s">
        <v>3320</v>
      </c>
      <c r="HZ221" s="233" t="s">
        <v>3320</v>
      </c>
      <c r="IA221" s="233" t="s">
        <v>3320</v>
      </c>
      <c r="IB221" s="233" t="s">
        <v>3320</v>
      </c>
      <c r="IC221" s="233" t="s">
        <v>3320</v>
      </c>
      <c r="ID221" s="233" t="s">
        <v>3320</v>
      </c>
      <c r="IE221" s="233" t="s">
        <v>3320</v>
      </c>
      <c r="IF221" s="233" t="s">
        <v>3320</v>
      </c>
      <c r="IG221" s="233" t="s">
        <v>3320</v>
      </c>
      <c r="IH221" s="233" t="s">
        <v>3320</v>
      </c>
      <c r="II221" s="233" t="s">
        <v>3320</v>
      </c>
      <c r="IJ221" s="233" t="s">
        <v>3320</v>
      </c>
      <c r="IK221" s="233" t="s">
        <v>3320</v>
      </c>
      <c r="IL221" s="233" t="s">
        <v>3320</v>
      </c>
      <c r="IM221" s="233" t="s">
        <v>3320</v>
      </c>
      <c r="IN221" s="233" t="s">
        <v>3320</v>
      </c>
      <c r="IO221" s="233" t="s">
        <v>3320</v>
      </c>
      <c r="IP221" s="233" t="s">
        <v>3320</v>
      </c>
      <c r="IQ221" s="233" t="s">
        <v>3320</v>
      </c>
      <c r="IR221" s="233" t="s">
        <v>3320</v>
      </c>
      <c r="IS221" s="233" t="s">
        <v>3320</v>
      </c>
      <c r="IT221" s="233" t="s">
        <v>3320</v>
      </c>
      <c r="IU221" s="233" t="s">
        <v>3320</v>
      </c>
      <c r="IV221" s="233" t="s">
        <v>3320</v>
      </c>
      <c r="IW221" s="233" t="s">
        <v>5773</v>
      </c>
      <c r="IX221" s="234" t="s">
        <v>5774</v>
      </c>
      <c r="IY221" s="234" t="s">
        <v>5774</v>
      </c>
      <c r="IZ221" s="233" t="s">
        <v>5775</v>
      </c>
      <c r="JA221" s="235"/>
      <c r="JB221" s="233"/>
      <c r="JC221" s="233"/>
      <c r="JD221" s="233"/>
      <c r="JE221" s="235"/>
      <c r="JF221" s="232" t="s">
        <v>3320</v>
      </c>
      <c r="JG221" s="232" t="s">
        <v>3320</v>
      </c>
      <c r="JH221" s="232" t="s">
        <v>3320</v>
      </c>
      <c r="JI221" s="232" t="s">
        <v>3320</v>
      </c>
      <c r="JJ221" s="232" t="s">
        <v>3320</v>
      </c>
      <c r="JK221" s="233" t="s">
        <v>202</v>
      </c>
      <c r="JL221" s="235"/>
      <c r="JM221" s="235"/>
      <c r="JN221" s="235"/>
      <c r="JO221" s="232">
        <v>7</v>
      </c>
      <c r="JP221" s="232">
        <v>0</v>
      </c>
      <c r="JQ221" s="233"/>
      <c r="JR221" s="233"/>
      <c r="JS221" s="233"/>
      <c r="JT221" s="233"/>
      <c r="JU221" s="233"/>
      <c r="JV221" s="233"/>
      <c r="JW221" s="233"/>
      <c r="JX221" s="233"/>
      <c r="JY221" s="233"/>
      <c r="JZ221" s="233"/>
      <c r="KA221" s="233"/>
      <c r="KB221" s="233"/>
      <c r="KC221" s="233"/>
      <c r="KD221" s="233"/>
      <c r="KE221" s="233"/>
      <c r="KF221" s="233"/>
      <c r="KG221" s="233"/>
      <c r="KH221" s="233"/>
      <c r="KI221" s="233"/>
      <c r="KJ221" s="233"/>
      <c r="KK221" s="233"/>
      <c r="KL221" s="233"/>
      <c r="KM221" s="233"/>
      <c r="KN221" s="232" t="s">
        <v>3320</v>
      </c>
      <c r="KO221" s="232" t="s">
        <v>3320</v>
      </c>
      <c r="KP221" s="232" t="s">
        <v>3320</v>
      </c>
      <c r="KQ221" s="235"/>
      <c r="KR221" s="235"/>
      <c r="KS221" s="235"/>
      <c r="KT221" s="233"/>
      <c r="KU221" s="235"/>
      <c r="KV221" s="235"/>
      <c r="KW221" s="235"/>
      <c r="KX221" s="233"/>
      <c r="KY221" s="232">
        <v>300</v>
      </c>
      <c r="KZ221" s="236">
        <v>0</v>
      </c>
      <c r="LA221" s="235"/>
      <c r="LB221" s="232">
        <v>0</v>
      </c>
      <c r="LC221" s="233"/>
      <c r="LD221" s="235"/>
      <c r="LE221" s="235"/>
      <c r="LF221" s="235"/>
    </row>
    <row r="222" spans="1:318" ht="49.5" customHeight="1" thickBot="1">
      <c r="A222" s="233" t="s">
        <v>5638</v>
      </c>
      <c r="B222" s="232">
        <v>427</v>
      </c>
      <c r="C222" s="233" t="s">
        <v>9920</v>
      </c>
      <c r="D222" s="233" t="s">
        <v>9921</v>
      </c>
      <c r="E222" s="232">
        <v>427</v>
      </c>
      <c r="F222" s="235"/>
      <c r="G222" s="233" t="s">
        <v>7757</v>
      </c>
      <c r="H222" s="233" t="s">
        <v>7758</v>
      </c>
      <c r="I222" s="234">
        <v>4</v>
      </c>
      <c r="J222" s="235"/>
      <c r="K222" s="234" t="s">
        <v>202</v>
      </c>
      <c r="L222" s="235"/>
      <c r="M222" s="234">
        <v>4</v>
      </c>
      <c r="N222" s="235"/>
      <c r="O222" s="235"/>
      <c r="P222" s="235"/>
      <c r="Q222" s="235"/>
      <c r="R222" s="234" t="s">
        <v>202</v>
      </c>
      <c r="S222" s="235"/>
      <c r="T222" s="235"/>
      <c r="U222" s="235"/>
      <c r="V222" s="233" t="s">
        <v>2874</v>
      </c>
      <c r="W222" s="233" t="s">
        <v>5643</v>
      </c>
      <c r="X222" s="232">
        <v>1</v>
      </c>
      <c r="Y222" s="232">
        <v>180</v>
      </c>
      <c r="Z222" s="236">
        <v>0</v>
      </c>
      <c r="AA222" s="236">
        <v>0</v>
      </c>
      <c r="AB222" s="232">
        <v>1</v>
      </c>
      <c r="AC222" s="233" t="s">
        <v>7760</v>
      </c>
      <c r="AD222" s="233" t="s">
        <v>7761</v>
      </c>
      <c r="AE222" s="234" t="s">
        <v>5645</v>
      </c>
      <c r="AF222" s="233" t="s">
        <v>5646</v>
      </c>
      <c r="AG222" s="234" t="s">
        <v>5645</v>
      </c>
      <c r="AH222" s="233" t="s">
        <v>7760</v>
      </c>
      <c r="AI222" s="233" t="s">
        <v>5698</v>
      </c>
      <c r="AJ222" s="233" t="s">
        <v>5698</v>
      </c>
      <c r="AK222" s="233" t="s">
        <v>5698</v>
      </c>
      <c r="AL222" s="233" t="s">
        <v>7762</v>
      </c>
      <c r="AM222" s="233" t="s">
        <v>7763</v>
      </c>
      <c r="AN222" s="233" t="s">
        <v>7758</v>
      </c>
      <c r="AO222" s="233" t="s">
        <v>7764</v>
      </c>
      <c r="AP222" s="233" t="s">
        <v>7765</v>
      </c>
      <c r="AQ222" s="233" t="s">
        <v>7766</v>
      </c>
      <c r="AR222" s="233" t="s">
        <v>7767</v>
      </c>
      <c r="AS222" s="233" t="s">
        <v>7768</v>
      </c>
      <c r="AT222" s="233" t="s">
        <v>733</v>
      </c>
      <c r="AU222" s="233" t="s">
        <v>733</v>
      </c>
      <c r="AV222" s="233" t="s">
        <v>733</v>
      </c>
      <c r="AW222" s="233" t="s">
        <v>3320</v>
      </c>
      <c r="AX222" s="233" t="s">
        <v>7769</v>
      </c>
      <c r="AY222" s="233" t="s">
        <v>733</v>
      </c>
      <c r="AZ222" s="233" t="s">
        <v>7770</v>
      </c>
      <c r="BA222" s="233" t="s">
        <v>7771</v>
      </c>
      <c r="BB222" s="233" t="s">
        <v>7772</v>
      </c>
      <c r="BC222" s="233" t="s">
        <v>7773</v>
      </c>
      <c r="BD222" s="233" t="s">
        <v>7774</v>
      </c>
      <c r="BE222" s="233" t="s">
        <v>7775</v>
      </c>
      <c r="BF222" s="234" t="s">
        <v>1214</v>
      </c>
      <c r="BG222" s="233" t="s">
        <v>3320</v>
      </c>
      <c r="BH222" s="233" t="s">
        <v>5747</v>
      </c>
      <c r="BI222" s="233" t="s">
        <v>5747</v>
      </c>
      <c r="BJ222" s="233" t="s">
        <v>6646</v>
      </c>
      <c r="BK222" s="233" t="s">
        <v>9922</v>
      </c>
      <c r="BL222" s="234">
        <v>230</v>
      </c>
      <c r="BM222" s="233" t="s">
        <v>5712</v>
      </c>
      <c r="BN222" s="237">
        <v>47176</v>
      </c>
      <c r="BO222" s="232">
        <v>36</v>
      </c>
      <c r="BP222" s="232">
        <v>2029</v>
      </c>
      <c r="BQ222" s="232">
        <v>180</v>
      </c>
      <c r="BR222" s="234">
        <v>180</v>
      </c>
      <c r="BS222" s="233" t="s">
        <v>5666</v>
      </c>
      <c r="BT222" s="232">
        <v>302512</v>
      </c>
      <c r="BU222" s="234">
        <v>486994.11</v>
      </c>
      <c r="BV222" s="238">
        <v>0.31</v>
      </c>
      <c r="BW222" s="239" t="s">
        <v>910</v>
      </c>
      <c r="BX222" s="233" t="s">
        <v>733</v>
      </c>
      <c r="BY222" s="235"/>
      <c r="BZ222" s="232">
        <v>31</v>
      </c>
      <c r="CA222" s="233" t="s">
        <v>733</v>
      </c>
      <c r="CB222" s="232">
        <v>720</v>
      </c>
      <c r="CC222" s="233" t="s">
        <v>5713</v>
      </c>
      <c r="CD222" s="233" t="s">
        <v>5801</v>
      </c>
      <c r="CE222" s="233" t="s">
        <v>3320</v>
      </c>
      <c r="CF222" s="233" t="s">
        <v>733</v>
      </c>
      <c r="CG222" s="233" t="s">
        <v>733</v>
      </c>
      <c r="CH222" s="232">
        <v>2236</v>
      </c>
      <c r="CI222" s="232">
        <v>2124</v>
      </c>
      <c r="CJ222" s="233" t="s">
        <v>6451</v>
      </c>
      <c r="CK222" s="232">
        <v>365</v>
      </c>
      <c r="CL222" s="232">
        <v>10</v>
      </c>
      <c r="CM222" s="232">
        <v>90</v>
      </c>
      <c r="CN222" s="232">
        <v>30</v>
      </c>
      <c r="CO222" s="237">
        <v>46527</v>
      </c>
      <c r="CP222" s="232">
        <v>2027</v>
      </c>
      <c r="CQ222" s="232">
        <v>0.5</v>
      </c>
      <c r="CR222" s="232">
        <v>20</v>
      </c>
      <c r="CS222" s="233" t="s">
        <v>7778</v>
      </c>
      <c r="CT222" s="232">
        <v>11179927</v>
      </c>
      <c r="CU222" s="233" t="s">
        <v>3320</v>
      </c>
      <c r="CV222" s="233" t="s">
        <v>3320</v>
      </c>
      <c r="CW222" s="233" t="s">
        <v>3320</v>
      </c>
      <c r="CX222" s="233" t="s">
        <v>3320</v>
      </c>
      <c r="CY222" s="233" t="s">
        <v>3320</v>
      </c>
      <c r="CZ222" s="233" t="s">
        <v>3320</v>
      </c>
      <c r="DA222" s="233" t="s">
        <v>3320</v>
      </c>
      <c r="DB222" s="233" t="s">
        <v>3320</v>
      </c>
      <c r="DC222" s="233" t="s">
        <v>3320</v>
      </c>
      <c r="DD222" s="233" t="s">
        <v>3320</v>
      </c>
      <c r="DE222" s="235"/>
      <c r="DF222" s="233" t="s">
        <v>3320</v>
      </c>
      <c r="DG222" s="233" t="s">
        <v>3320</v>
      </c>
      <c r="DH222" s="233" t="s">
        <v>3320</v>
      </c>
      <c r="DI222" s="233" t="s">
        <v>3320</v>
      </c>
      <c r="DJ222" s="233" t="s">
        <v>3320</v>
      </c>
      <c r="DK222" s="233" t="s">
        <v>3320</v>
      </c>
      <c r="DL222" s="235"/>
      <c r="DM222" s="233" t="s">
        <v>3320</v>
      </c>
      <c r="DN222" s="233" t="s">
        <v>3320</v>
      </c>
      <c r="DO222" s="233" t="s">
        <v>3320</v>
      </c>
      <c r="DP222" s="235"/>
      <c r="DQ222" s="233" t="s">
        <v>3320</v>
      </c>
      <c r="DR222" s="233" t="s">
        <v>3320</v>
      </c>
      <c r="DS222" s="233" t="s">
        <v>3320</v>
      </c>
      <c r="DT222" s="233" t="s">
        <v>3320</v>
      </c>
      <c r="DU222" s="233" t="s">
        <v>3320</v>
      </c>
      <c r="DV222" s="233" t="s">
        <v>3320</v>
      </c>
      <c r="DW222" s="233" t="s">
        <v>3320</v>
      </c>
      <c r="DX222" s="233" t="s">
        <v>3320</v>
      </c>
      <c r="DY222" s="233" t="s">
        <v>3320</v>
      </c>
      <c r="DZ222" s="233" t="s">
        <v>3320</v>
      </c>
      <c r="EA222" s="233" t="s">
        <v>3320</v>
      </c>
      <c r="EB222" s="233" t="s">
        <v>3320</v>
      </c>
      <c r="EC222" s="233" t="s">
        <v>3320</v>
      </c>
      <c r="ED222" s="233" t="s">
        <v>3320</v>
      </c>
      <c r="EE222" s="233" t="s">
        <v>3320</v>
      </c>
      <c r="EF222" s="233" t="s">
        <v>3320</v>
      </c>
      <c r="EG222" s="233" t="s">
        <v>3320</v>
      </c>
      <c r="EH222" s="233" t="s">
        <v>3320</v>
      </c>
      <c r="EI222" s="233" t="s">
        <v>3320</v>
      </c>
      <c r="EJ222" s="233" t="s">
        <v>3320</v>
      </c>
      <c r="EK222" s="233" t="s">
        <v>3320</v>
      </c>
      <c r="EL222" s="233" t="s">
        <v>3320</v>
      </c>
      <c r="EM222" s="233" t="s">
        <v>3320</v>
      </c>
      <c r="EN222" s="233" t="s">
        <v>3320</v>
      </c>
      <c r="EO222" s="233" t="s">
        <v>3320</v>
      </c>
      <c r="EP222" s="233" t="s">
        <v>3320</v>
      </c>
      <c r="EQ222" s="233" t="s">
        <v>3320</v>
      </c>
      <c r="ER222" s="233" t="s">
        <v>3320</v>
      </c>
      <c r="ES222" s="233" t="s">
        <v>3320</v>
      </c>
      <c r="ET222" s="233" t="s">
        <v>3320</v>
      </c>
      <c r="EU222" s="233" t="s">
        <v>3320</v>
      </c>
      <c r="EV222" s="233" t="s">
        <v>3320</v>
      </c>
      <c r="EW222" s="233" t="s">
        <v>3320</v>
      </c>
      <c r="EX222" s="233" t="s">
        <v>3320</v>
      </c>
      <c r="EY222" s="233" t="s">
        <v>3320</v>
      </c>
      <c r="EZ222" s="233" t="s">
        <v>3320</v>
      </c>
      <c r="FA222" s="233" t="s">
        <v>3320</v>
      </c>
      <c r="FB222" s="233" t="s">
        <v>3320</v>
      </c>
      <c r="FC222" s="233" t="s">
        <v>3320</v>
      </c>
      <c r="FD222" s="233" t="s">
        <v>3320</v>
      </c>
      <c r="FE222" s="233" t="s">
        <v>3320</v>
      </c>
      <c r="FF222" s="233" t="s">
        <v>3320</v>
      </c>
      <c r="FG222" s="233" t="s">
        <v>3320</v>
      </c>
      <c r="FH222" s="233" t="s">
        <v>3320</v>
      </c>
      <c r="FI222" s="233" t="s">
        <v>3320</v>
      </c>
      <c r="FJ222" s="233" t="s">
        <v>3320</v>
      </c>
      <c r="FK222" s="233" t="s">
        <v>3320</v>
      </c>
      <c r="FL222" s="233" t="s">
        <v>3320</v>
      </c>
      <c r="FM222" s="233" t="s">
        <v>3320</v>
      </c>
      <c r="FN222" s="240">
        <v>187579927</v>
      </c>
      <c r="FO222" s="232">
        <v>188</v>
      </c>
      <c r="FP222" s="233" t="s">
        <v>733</v>
      </c>
      <c r="FQ222" s="233" t="s">
        <v>733</v>
      </c>
      <c r="FR222" s="233" t="s">
        <v>733</v>
      </c>
      <c r="FS222" s="233" t="s">
        <v>733</v>
      </c>
      <c r="FT222" s="233" t="s">
        <v>1896</v>
      </c>
      <c r="FU222" s="233" t="s">
        <v>9923</v>
      </c>
      <c r="FV222" s="233" t="s">
        <v>9924</v>
      </c>
      <c r="FW222" s="241" t="s">
        <v>9922</v>
      </c>
      <c r="FX222" s="242">
        <v>230</v>
      </c>
      <c r="FY222" s="233" t="s">
        <v>9925</v>
      </c>
      <c r="FZ222" s="240">
        <v>181257650</v>
      </c>
      <c r="GA222" s="240">
        <v>54377295</v>
      </c>
      <c r="GB222" s="240">
        <v>3700</v>
      </c>
      <c r="GC222" s="240">
        <v>2000</v>
      </c>
      <c r="GD222" s="233" t="s">
        <v>7794</v>
      </c>
      <c r="GE222" s="233" t="s">
        <v>1214</v>
      </c>
      <c r="GF222" s="233" t="s">
        <v>1214</v>
      </c>
      <c r="GG222" s="233" t="s">
        <v>7784</v>
      </c>
      <c r="GH222" s="233" t="s">
        <v>1214</v>
      </c>
      <c r="GI222" s="233" t="s">
        <v>1214</v>
      </c>
      <c r="GJ222" s="233" t="s">
        <v>1214</v>
      </c>
      <c r="GK222" s="233" t="s">
        <v>733</v>
      </c>
      <c r="GL222" s="233" t="s">
        <v>1214</v>
      </c>
      <c r="GM222" s="243" t="s">
        <v>5676</v>
      </c>
      <c r="GN222" s="233" t="s">
        <v>3320</v>
      </c>
      <c r="GO222" s="233" t="s">
        <v>733</v>
      </c>
      <c r="GP222" s="233" t="s">
        <v>5721</v>
      </c>
      <c r="GQ222" s="233" t="s">
        <v>1214</v>
      </c>
      <c r="GR222" s="233" t="s">
        <v>1214</v>
      </c>
      <c r="GS222" s="233" t="s">
        <v>3320</v>
      </c>
      <c r="GT222" s="233" t="s">
        <v>3320</v>
      </c>
      <c r="GU222" s="233" t="s">
        <v>3320</v>
      </c>
      <c r="GV222" s="233" t="s">
        <v>1214</v>
      </c>
      <c r="GW222" s="233" t="s">
        <v>1214</v>
      </c>
      <c r="GX222" s="233" t="s">
        <v>3320</v>
      </c>
      <c r="GY222" s="233" t="s">
        <v>733</v>
      </c>
      <c r="GZ222" s="233" t="s">
        <v>3320</v>
      </c>
      <c r="HA222" s="233" t="s">
        <v>3320</v>
      </c>
      <c r="HB222" s="233" t="s">
        <v>3320</v>
      </c>
      <c r="HC222" s="233" t="s">
        <v>5952</v>
      </c>
      <c r="HD222" s="233" t="s">
        <v>5684</v>
      </c>
      <c r="HE222" s="233" t="s">
        <v>5684</v>
      </c>
      <c r="HF222" s="233" t="s">
        <v>1214</v>
      </c>
      <c r="HG222" s="233" t="s">
        <v>1214</v>
      </c>
      <c r="HH222" s="244">
        <v>46070.551099537035</v>
      </c>
      <c r="HI222" s="244">
        <v>46072.514652777776</v>
      </c>
      <c r="HJ222" s="233" t="s">
        <v>5685</v>
      </c>
      <c r="HK222" s="233" t="s">
        <v>3320</v>
      </c>
      <c r="HL222" s="233" t="s">
        <v>3320</v>
      </c>
      <c r="HM222" s="233" t="s">
        <v>3320</v>
      </c>
      <c r="HN222" s="233" t="s">
        <v>3320</v>
      </c>
      <c r="HO222" s="233" t="s">
        <v>3320</v>
      </c>
      <c r="HP222" s="233" t="s">
        <v>3320</v>
      </c>
      <c r="HQ222" s="233" t="s">
        <v>3320</v>
      </c>
      <c r="HR222" s="233" t="s">
        <v>3320</v>
      </c>
      <c r="HS222" s="233" t="s">
        <v>3320</v>
      </c>
      <c r="HT222" s="233" t="s">
        <v>3320</v>
      </c>
      <c r="HU222" s="233" t="s">
        <v>3320</v>
      </c>
      <c r="HV222" s="233" t="s">
        <v>3320</v>
      </c>
      <c r="HW222" s="233" t="s">
        <v>3320</v>
      </c>
      <c r="HX222" s="233" t="s">
        <v>3320</v>
      </c>
      <c r="HY222" s="233" t="s">
        <v>3320</v>
      </c>
      <c r="HZ222" s="233" t="s">
        <v>3320</v>
      </c>
      <c r="IA222" s="233" t="s">
        <v>3320</v>
      </c>
      <c r="IB222" s="233" t="s">
        <v>3320</v>
      </c>
      <c r="IC222" s="233" t="s">
        <v>3320</v>
      </c>
      <c r="ID222" s="233" t="s">
        <v>3320</v>
      </c>
      <c r="IE222" s="233" t="s">
        <v>3320</v>
      </c>
      <c r="IF222" s="233" t="s">
        <v>3320</v>
      </c>
      <c r="IG222" s="233" t="s">
        <v>3320</v>
      </c>
      <c r="IH222" s="233" t="s">
        <v>3320</v>
      </c>
      <c r="II222" s="233" t="s">
        <v>3320</v>
      </c>
      <c r="IJ222" s="233" t="s">
        <v>3320</v>
      </c>
      <c r="IK222" s="233" t="s">
        <v>3320</v>
      </c>
      <c r="IL222" s="233" t="s">
        <v>3320</v>
      </c>
      <c r="IM222" s="233" t="s">
        <v>3320</v>
      </c>
      <c r="IN222" s="233" t="s">
        <v>3320</v>
      </c>
      <c r="IO222" s="233" t="s">
        <v>3320</v>
      </c>
      <c r="IP222" s="233" t="s">
        <v>3320</v>
      </c>
      <c r="IQ222" s="233" t="s">
        <v>3320</v>
      </c>
      <c r="IR222" s="233" t="s">
        <v>3320</v>
      </c>
      <c r="IS222" s="233" t="s">
        <v>3320</v>
      </c>
      <c r="IT222" s="233" t="s">
        <v>3320</v>
      </c>
      <c r="IU222" s="233" t="s">
        <v>3320</v>
      </c>
      <c r="IV222" s="233" t="s">
        <v>3320</v>
      </c>
      <c r="IW222" s="235"/>
      <c r="IX222" s="235"/>
      <c r="IY222" s="235"/>
      <c r="IZ222" s="235"/>
      <c r="JA222" s="235"/>
      <c r="JB222" s="233"/>
      <c r="JC222" s="233"/>
      <c r="JD222" s="233"/>
      <c r="JE222" s="235"/>
      <c r="JF222" s="232" t="s">
        <v>3320</v>
      </c>
      <c r="JG222" s="232" t="s">
        <v>3320</v>
      </c>
      <c r="JH222" s="232" t="s">
        <v>3320</v>
      </c>
      <c r="JI222" s="232" t="s">
        <v>3320</v>
      </c>
      <c r="JJ222" s="232" t="s">
        <v>3320</v>
      </c>
      <c r="JK222" s="233" t="s">
        <v>910</v>
      </c>
      <c r="JL222" s="235"/>
      <c r="JM222" s="235"/>
      <c r="JN222" s="235"/>
      <c r="JO222" s="232">
        <v>7</v>
      </c>
      <c r="JP222" s="232">
        <v>0</v>
      </c>
      <c r="JQ222" s="233"/>
      <c r="JR222" s="233"/>
      <c r="JS222" s="233"/>
      <c r="JT222" s="233"/>
      <c r="JU222" s="233"/>
      <c r="JV222" s="233"/>
      <c r="JW222" s="233"/>
      <c r="JX222" s="233"/>
      <c r="JY222" s="233"/>
      <c r="JZ222" s="233"/>
      <c r="KA222" s="233"/>
      <c r="KB222" s="233"/>
      <c r="KC222" s="233"/>
      <c r="KD222" s="233"/>
      <c r="KE222" s="233"/>
      <c r="KF222" s="233"/>
      <c r="KG222" s="233"/>
      <c r="KH222" s="233"/>
      <c r="KI222" s="233"/>
      <c r="KJ222" s="233"/>
      <c r="KK222" s="233"/>
      <c r="KL222" s="233"/>
      <c r="KM222" s="233"/>
      <c r="KN222" s="232" t="s">
        <v>3320</v>
      </c>
      <c r="KO222" s="232" t="s">
        <v>3320</v>
      </c>
      <c r="KP222" s="232" t="s">
        <v>3320</v>
      </c>
      <c r="KQ222" s="235"/>
      <c r="KR222" s="235"/>
      <c r="KS222" s="235"/>
      <c r="KT222" s="233"/>
      <c r="KU222" s="235"/>
      <c r="KV222" s="235"/>
      <c r="KW222" s="235"/>
      <c r="KX222" s="233"/>
      <c r="KY222" s="232">
        <v>180</v>
      </c>
      <c r="KZ222" s="236">
        <v>0</v>
      </c>
      <c r="LA222" s="235"/>
      <c r="LB222" s="232">
        <v>0</v>
      </c>
      <c r="LC222" s="233"/>
      <c r="LD222" s="235"/>
      <c r="LE222" s="235"/>
      <c r="LF222" s="235"/>
    </row>
    <row r="223" spans="1:318" ht="49.5" customHeight="1" thickBot="1">
      <c r="A223" s="233" t="s">
        <v>5638</v>
      </c>
      <c r="B223" s="232">
        <v>259</v>
      </c>
      <c r="C223" s="233" t="s">
        <v>9926</v>
      </c>
      <c r="D223" s="233" t="s">
        <v>9927</v>
      </c>
      <c r="E223" s="232">
        <v>259</v>
      </c>
      <c r="F223" s="235"/>
      <c r="G223" s="233" t="s">
        <v>9928</v>
      </c>
      <c r="H223" s="233" t="s">
        <v>9929</v>
      </c>
      <c r="I223" s="234">
        <v>4</v>
      </c>
      <c r="J223" s="235"/>
      <c r="K223" s="234" t="s">
        <v>202</v>
      </c>
      <c r="L223" s="235"/>
      <c r="M223" s="234">
        <v>4</v>
      </c>
      <c r="N223" s="235"/>
      <c r="O223" s="235"/>
      <c r="P223" s="235"/>
      <c r="Q223" s="235"/>
      <c r="R223" s="234" t="s">
        <v>202</v>
      </c>
      <c r="S223" s="235"/>
      <c r="T223" s="235"/>
      <c r="U223" s="235"/>
      <c r="V223" s="233" t="s">
        <v>9930</v>
      </c>
      <c r="W223" s="233" t="s">
        <v>5643</v>
      </c>
      <c r="X223" s="232">
        <v>1</v>
      </c>
      <c r="Y223" s="232">
        <v>50</v>
      </c>
      <c r="Z223" s="236">
        <v>0</v>
      </c>
      <c r="AA223" s="236">
        <v>0</v>
      </c>
      <c r="AB223" s="232">
        <v>1</v>
      </c>
      <c r="AC223" s="233" t="s">
        <v>9931</v>
      </c>
      <c r="AD223" s="233" t="s">
        <v>9932</v>
      </c>
      <c r="AE223" s="234" t="s">
        <v>5645</v>
      </c>
      <c r="AF223" s="233" t="s">
        <v>5693</v>
      </c>
      <c r="AG223" s="234" t="s">
        <v>5645</v>
      </c>
      <c r="AH223" s="233" t="s">
        <v>9931</v>
      </c>
      <c r="AI223" s="233" t="s">
        <v>9933</v>
      </c>
      <c r="AJ223" s="233" t="s">
        <v>5698</v>
      </c>
      <c r="AK223" s="233" t="s">
        <v>5698</v>
      </c>
      <c r="AL223" s="233" t="s">
        <v>9934</v>
      </c>
      <c r="AM223" s="235"/>
      <c r="AN223" s="233" t="s">
        <v>3320</v>
      </c>
      <c r="AO223" s="233" t="s">
        <v>9935</v>
      </c>
      <c r="AP223" s="233" t="s">
        <v>5698</v>
      </c>
      <c r="AQ223" s="233" t="s">
        <v>9936</v>
      </c>
      <c r="AR223" s="233" t="s">
        <v>9936</v>
      </c>
      <c r="AS223" s="233" t="s">
        <v>9937</v>
      </c>
      <c r="AT223" s="233" t="s">
        <v>733</v>
      </c>
      <c r="AU223" s="233" t="s">
        <v>733</v>
      </c>
      <c r="AV223" s="233" t="s">
        <v>733</v>
      </c>
      <c r="AW223" s="233" t="s">
        <v>3320</v>
      </c>
      <c r="AX223" s="233" t="s">
        <v>9938</v>
      </c>
      <c r="AY223" s="233" t="s">
        <v>733</v>
      </c>
      <c r="AZ223" s="233" t="s">
        <v>9939</v>
      </c>
      <c r="BA223" s="233" t="s">
        <v>9940</v>
      </c>
      <c r="BB223" s="233" t="s">
        <v>9941</v>
      </c>
      <c r="BC223" s="233" t="s">
        <v>9942</v>
      </c>
      <c r="BD223" s="233" t="s">
        <v>9943</v>
      </c>
      <c r="BE223" s="233" t="s">
        <v>9944</v>
      </c>
      <c r="BF223" s="234" t="s">
        <v>1214</v>
      </c>
      <c r="BG223" s="233" t="s">
        <v>3320</v>
      </c>
      <c r="BH223" s="233" t="s">
        <v>5709</v>
      </c>
      <c r="BI223" s="233" t="s">
        <v>5710</v>
      </c>
      <c r="BJ223" s="233" t="s">
        <v>5710</v>
      </c>
      <c r="BK223" s="233" t="s">
        <v>9945</v>
      </c>
      <c r="BL223" s="234">
        <v>115</v>
      </c>
      <c r="BM223" s="233" t="s">
        <v>5665</v>
      </c>
      <c r="BN223" s="237">
        <v>47038</v>
      </c>
      <c r="BO223" s="232">
        <v>7</v>
      </c>
      <c r="BP223" s="232">
        <v>2028</v>
      </c>
      <c r="BQ223" s="232">
        <v>50</v>
      </c>
      <c r="BR223" s="234">
        <v>50</v>
      </c>
      <c r="BS223" s="233" t="s">
        <v>5666</v>
      </c>
      <c r="BT223" s="232">
        <v>90909</v>
      </c>
      <c r="BU223" s="234">
        <v>144</v>
      </c>
      <c r="BV223" s="238">
        <v>0.33</v>
      </c>
      <c r="BW223" s="239" t="s">
        <v>910</v>
      </c>
      <c r="BX223" s="233" t="s">
        <v>733</v>
      </c>
      <c r="BY223" s="235"/>
      <c r="BZ223" s="232">
        <v>32.200000000000003</v>
      </c>
      <c r="CA223" s="233" t="s">
        <v>733</v>
      </c>
      <c r="CB223" s="232">
        <v>715</v>
      </c>
      <c r="CC223" s="233" t="s">
        <v>5713</v>
      </c>
      <c r="CD223" s="233" t="s">
        <v>5668</v>
      </c>
      <c r="CE223" s="233" t="s">
        <v>3320</v>
      </c>
      <c r="CF223" s="233" t="s">
        <v>733</v>
      </c>
      <c r="CG223" s="233" t="s">
        <v>733</v>
      </c>
      <c r="CH223" s="232">
        <v>2</v>
      </c>
      <c r="CI223" s="232">
        <v>2</v>
      </c>
      <c r="CJ223" s="233" t="s">
        <v>9946</v>
      </c>
      <c r="CK223" s="232">
        <v>330</v>
      </c>
      <c r="CL223" s="232">
        <v>87</v>
      </c>
      <c r="CM223" s="232">
        <v>97</v>
      </c>
      <c r="CN223" s="232">
        <v>25</v>
      </c>
      <c r="CO223" s="237">
        <v>46793</v>
      </c>
      <c r="CP223" s="232">
        <v>2028</v>
      </c>
      <c r="CQ223" s="232">
        <v>2</v>
      </c>
      <c r="CR223" s="232">
        <v>77</v>
      </c>
      <c r="CS223" s="233" t="s">
        <v>9947</v>
      </c>
      <c r="CT223" s="232">
        <v>42000000</v>
      </c>
      <c r="CU223" s="233" t="s">
        <v>3320</v>
      </c>
      <c r="CV223" s="233" t="s">
        <v>3320</v>
      </c>
      <c r="CW223" s="233" t="s">
        <v>3320</v>
      </c>
      <c r="CX223" s="233" t="s">
        <v>3320</v>
      </c>
      <c r="CY223" s="233" t="s">
        <v>3320</v>
      </c>
      <c r="CZ223" s="233" t="s">
        <v>3320</v>
      </c>
      <c r="DA223" s="233" t="s">
        <v>3320</v>
      </c>
      <c r="DB223" s="233" t="s">
        <v>3320</v>
      </c>
      <c r="DC223" s="233" t="s">
        <v>3320</v>
      </c>
      <c r="DD223" s="233" t="s">
        <v>3320</v>
      </c>
      <c r="DE223" s="235"/>
      <c r="DF223" s="233" t="s">
        <v>3320</v>
      </c>
      <c r="DG223" s="233" t="s">
        <v>3320</v>
      </c>
      <c r="DH223" s="233" t="s">
        <v>3320</v>
      </c>
      <c r="DI223" s="233" t="s">
        <v>3320</v>
      </c>
      <c r="DJ223" s="233" t="s">
        <v>3320</v>
      </c>
      <c r="DK223" s="233" t="s">
        <v>3320</v>
      </c>
      <c r="DL223" s="235"/>
      <c r="DM223" s="233" t="s">
        <v>3320</v>
      </c>
      <c r="DN223" s="233" t="s">
        <v>3320</v>
      </c>
      <c r="DO223" s="233" t="s">
        <v>3320</v>
      </c>
      <c r="DP223" s="235"/>
      <c r="DQ223" s="233" t="s">
        <v>3320</v>
      </c>
      <c r="DR223" s="233" t="s">
        <v>3320</v>
      </c>
      <c r="DS223" s="233" t="s">
        <v>3320</v>
      </c>
      <c r="DT223" s="233" t="s">
        <v>3320</v>
      </c>
      <c r="DU223" s="233" t="s">
        <v>3320</v>
      </c>
      <c r="DV223" s="233" t="s">
        <v>3320</v>
      </c>
      <c r="DW223" s="233" t="s">
        <v>3320</v>
      </c>
      <c r="DX223" s="233" t="s">
        <v>3320</v>
      </c>
      <c r="DY223" s="233" t="s">
        <v>3320</v>
      </c>
      <c r="DZ223" s="233" t="s">
        <v>3320</v>
      </c>
      <c r="EA223" s="233" t="s">
        <v>3320</v>
      </c>
      <c r="EB223" s="233" t="s">
        <v>3320</v>
      </c>
      <c r="EC223" s="233" t="s">
        <v>3320</v>
      </c>
      <c r="ED223" s="233" t="s">
        <v>3320</v>
      </c>
      <c r="EE223" s="233" t="s">
        <v>3320</v>
      </c>
      <c r="EF223" s="233" t="s">
        <v>3320</v>
      </c>
      <c r="EG223" s="233" t="s">
        <v>3320</v>
      </c>
      <c r="EH223" s="233" t="s">
        <v>3320</v>
      </c>
      <c r="EI223" s="233" t="s">
        <v>3320</v>
      </c>
      <c r="EJ223" s="233" t="s">
        <v>3320</v>
      </c>
      <c r="EK223" s="233" t="s">
        <v>3320</v>
      </c>
      <c r="EL223" s="233" t="s">
        <v>3320</v>
      </c>
      <c r="EM223" s="233" t="s">
        <v>3320</v>
      </c>
      <c r="EN223" s="233" t="s">
        <v>3320</v>
      </c>
      <c r="EO223" s="233" t="s">
        <v>3320</v>
      </c>
      <c r="EP223" s="233" t="s">
        <v>3320</v>
      </c>
      <c r="EQ223" s="233" t="s">
        <v>3320</v>
      </c>
      <c r="ER223" s="233" t="s">
        <v>3320</v>
      </c>
      <c r="ES223" s="233" t="s">
        <v>3320</v>
      </c>
      <c r="ET223" s="233" t="s">
        <v>3320</v>
      </c>
      <c r="EU223" s="233" t="s">
        <v>3320</v>
      </c>
      <c r="EV223" s="233" t="s">
        <v>3320</v>
      </c>
      <c r="EW223" s="233" t="s">
        <v>3320</v>
      </c>
      <c r="EX223" s="233" t="s">
        <v>3320</v>
      </c>
      <c r="EY223" s="233" t="s">
        <v>3320</v>
      </c>
      <c r="EZ223" s="233" t="s">
        <v>3320</v>
      </c>
      <c r="FA223" s="233" t="s">
        <v>3320</v>
      </c>
      <c r="FB223" s="233" t="s">
        <v>3320</v>
      </c>
      <c r="FC223" s="233" t="s">
        <v>3320</v>
      </c>
      <c r="FD223" s="233" t="s">
        <v>3320</v>
      </c>
      <c r="FE223" s="233" t="s">
        <v>3320</v>
      </c>
      <c r="FF223" s="233" t="s">
        <v>3320</v>
      </c>
      <c r="FG223" s="233" t="s">
        <v>3320</v>
      </c>
      <c r="FH223" s="233" t="s">
        <v>3320</v>
      </c>
      <c r="FI223" s="233" t="s">
        <v>3320</v>
      </c>
      <c r="FJ223" s="233" t="s">
        <v>3320</v>
      </c>
      <c r="FK223" s="233" t="s">
        <v>3320</v>
      </c>
      <c r="FL223" s="233" t="s">
        <v>3320</v>
      </c>
      <c r="FM223" s="233" t="s">
        <v>3320</v>
      </c>
      <c r="FN223" s="240">
        <v>46250000</v>
      </c>
      <c r="FO223" s="232">
        <v>46</v>
      </c>
      <c r="FP223" s="233" t="s">
        <v>733</v>
      </c>
      <c r="FQ223" s="233" t="s">
        <v>733</v>
      </c>
      <c r="FR223" s="233" t="s">
        <v>733</v>
      </c>
      <c r="FS223" s="233" t="s">
        <v>733</v>
      </c>
      <c r="FT223" s="233" t="s">
        <v>3838</v>
      </c>
      <c r="FU223" s="233" t="s">
        <v>9948</v>
      </c>
      <c r="FV223" s="233" t="s">
        <v>9949</v>
      </c>
      <c r="FW223" s="241" t="s">
        <v>9950</v>
      </c>
      <c r="FX223" s="242">
        <v>161</v>
      </c>
      <c r="FY223" s="233" t="s">
        <v>9951</v>
      </c>
      <c r="FZ223" s="240">
        <v>35750000</v>
      </c>
      <c r="GA223" s="240">
        <v>10500000</v>
      </c>
      <c r="GB223" s="232">
        <v>585</v>
      </c>
      <c r="GC223" s="232">
        <v>250</v>
      </c>
      <c r="GD223" s="233" t="s">
        <v>9952</v>
      </c>
      <c r="GE223" s="233" t="s">
        <v>733</v>
      </c>
      <c r="GF223" s="233" t="s">
        <v>733</v>
      </c>
      <c r="GG223" s="233" t="s">
        <v>9953</v>
      </c>
      <c r="GH223" s="233" t="s">
        <v>733</v>
      </c>
      <c r="GI223" s="233" t="s">
        <v>733</v>
      </c>
      <c r="GJ223" s="233" t="s">
        <v>733</v>
      </c>
      <c r="GK223" s="233" t="s">
        <v>733</v>
      </c>
      <c r="GL223" s="233" t="s">
        <v>733</v>
      </c>
      <c r="GM223" s="243" t="s">
        <v>5676</v>
      </c>
      <c r="GN223" s="233" t="s">
        <v>3320</v>
      </c>
      <c r="GO223" s="233" t="s">
        <v>733</v>
      </c>
      <c r="GP223" s="233" t="s">
        <v>5721</v>
      </c>
      <c r="GQ223" s="233" t="s">
        <v>733</v>
      </c>
      <c r="GR223" s="233" t="s">
        <v>5679</v>
      </c>
      <c r="GS223" s="233" t="s">
        <v>3320</v>
      </c>
      <c r="GT223" s="233" t="s">
        <v>3320</v>
      </c>
      <c r="GU223" s="232">
        <v>0.6</v>
      </c>
      <c r="GV223" s="233" t="s">
        <v>1214</v>
      </c>
      <c r="GW223" s="233" t="s">
        <v>1214</v>
      </c>
      <c r="GX223" s="233" t="s">
        <v>3320</v>
      </c>
      <c r="GY223" s="233" t="s">
        <v>1214</v>
      </c>
      <c r="GZ223" s="233" t="s">
        <v>3320</v>
      </c>
      <c r="HA223" s="233" t="s">
        <v>3320</v>
      </c>
      <c r="HB223" s="233" t="s">
        <v>3320</v>
      </c>
      <c r="HC223" s="233" t="s">
        <v>3320</v>
      </c>
      <c r="HD223" s="233" t="s">
        <v>3320</v>
      </c>
      <c r="HE223" s="233" t="s">
        <v>3320</v>
      </c>
      <c r="HF223" s="233" t="s">
        <v>5759</v>
      </c>
      <c r="HG223" s="233" t="s">
        <v>1214</v>
      </c>
      <c r="HH223" s="244">
        <v>46063.616805555554</v>
      </c>
      <c r="HI223" s="244">
        <v>46072.413194444445</v>
      </c>
      <c r="HJ223" s="233" t="s">
        <v>5685</v>
      </c>
      <c r="HK223" s="233" t="s">
        <v>3320</v>
      </c>
      <c r="HL223" s="233" t="s">
        <v>3320</v>
      </c>
      <c r="HM223" s="233" t="s">
        <v>3320</v>
      </c>
      <c r="HN223" s="233" t="s">
        <v>3320</v>
      </c>
      <c r="HO223" s="233" t="s">
        <v>3320</v>
      </c>
      <c r="HP223" s="233" t="s">
        <v>3320</v>
      </c>
      <c r="HQ223" s="233" t="s">
        <v>3320</v>
      </c>
      <c r="HR223" s="233" t="s">
        <v>3320</v>
      </c>
      <c r="HS223" s="233" t="s">
        <v>3320</v>
      </c>
      <c r="HT223" s="233" t="s">
        <v>3320</v>
      </c>
      <c r="HU223" s="233" t="s">
        <v>3320</v>
      </c>
      <c r="HV223" s="233" t="s">
        <v>3320</v>
      </c>
      <c r="HW223" s="233" t="s">
        <v>3320</v>
      </c>
      <c r="HX223" s="233" t="s">
        <v>3320</v>
      </c>
      <c r="HY223" s="233" t="s">
        <v>3320</v>
      </c>
      <c r="HZ223" s="233" t="s">
        <v>3320</v>
      </c>
      <c r="IA223" s="233" t="s">
        <v>3320</v>
      </c>
      <c r="IB223" s="233" t="s">
        <v>3320</v>
      </c>
      <c r="IC223" s="233" t="s">
        <v>3320</v>
      </c>
      <c r="ID223" s="233" t="s">
        <v>3320</v>
      </c>
      <c r="IE223" s="233" t="s">
        <v>3320</v>
      </c>
      <c r="IF223" s="233" t="s">
        <v>3320</v>
      </c>
      <c r="IG223" s="233" t="s">
        <v>3320</v>
      </c>
      <c r="IH223" s="233" t="s">
        <v>3320</v>
      </c>
      <c r="II223" s="233" t="s">
        <v>3320</v>
      </c>
      <c r="IJ223" s="233" t="s">
        <v>3320</v>
      </c>
      <c r="IK223" s="233" t="s">
        <v>3320</v>
      </c>
      <c r="IL223" s="233" t="s">
        <v>3320</v>
      </c>
      <c r="IM223" s="233" t="s">
        <v>3320</v>
      </c>
      <c r="IN223" s="233" t="s">
        <v>3320</v>
      </c>
      <c r="IO223" s="233" t="s">
        <v>3320</v>
      </c>
      <c r="IP223" s="233" t="s">
        <v>3320</v>
      </c>
      <c r="IQ223" s="233" t="s">
        <v>3320</v>
      </c>
      <c r="IR223" s="233" t="s">
        <v>3320</v>
      </c>
      <c r="IS223" s="233" t="s">
        <v>3320</v>
      </c>
      <c r="IT223" s="233" t="s">
        <v>3320</v>
      </c>
      <c r="IU223" s="233" t="s">
        <v>3320</v>
      </c>
      <c r="IV223" s="233" t="s">
        <v>3320</v>
      </c>
      <c r="IW223" s="231" t="s">
        <v>5773</v>
      </c>
      <c r="IX223" s="248" t="s">
        <v>5774</v>
      </c>
      <c r="IY223" s="248" t="s">
        <v>5774</v>
      </c>
      <c r="IZ223" s="231" t="s">
        <v>5775</v>
      </c>
      <c r="JA223" s="235"/>
      <c r="JB223" s="233"/>
      <c r="JC223" s="233"/>
      <c r="JD223" s="233"/>
      <c r="JE223" s="235"/>
      <c r="JF223" s="232" t="s">
        <v>3320</v>
      </c>
      <c r="JG223" s="232" t="s">
        <v>3320</v>
      </c>
      <c r="JH223" s="232" t="s">
        <v>3320</v>
      </c>
      <c r="JI223" s="232" t="s">
        <v>3320</v>
      </c>
      <c r="JJ223" s="232" t="s">
        <v>3320</v>
      </c>
      <c r="JK223" s="233" t="s">
        <v>202</v>
      </c>
      <c r="JL223" s="235"/>
      <c r="JM223" s="235"/>
      <c r="JN223" s="235"/>
      <c r="JO223" s="232">
        <v>7</v>
      </c>
      <c r="JP223" s="232">
        <v>0</v>
      </c>
      <c r="JQ223" s="233"/>
      <c r="JR223" s="233"/>
      <c r="JS223" s="233"/>
      <c r="JT223" s="233"/>
      <c r="JU223" s="233"/>
      <c r="JV223" s="233"/>
      <c r="JW223" s="233"/>
      <c r="JX223" s="233"/>
      <c r="JY223" s="233"/>
      <c r="JZ223" s="233"/>
      <c r="KA223" s="233"/>
      <c r="KB223" s="233"/>
      <c r="KC223" s="233"/>
      <c r="KD223" s="233"/>
      <c r="KE223" s="233"/>
      <c r="KF223" s="233"/>
      <c r="KG223" s="233"/>
      <c r="KH223" s="233"/>
      <c r="KI223" s="233"/>
      <c r="KJ223" s="233"/>
      <c r="KK223" s="233"/>
      <c r="KL223" s="233"/>
      <c r="KM223" s="233"/>
      <c r="KN223" s="232" t="s">
        <v>3320</v>
      </c>
      <c r="KO223" s="232" t="s">
        <v>3320</v>
      </c>
      <c r="KP223" s="232" t="s">
        <v>3320</v>
      </c>
      <c r="KQ223" s="235"/>
      <c r="KR223" s="235"/>
      <c r="KS223" s="235"/>
      <c r="KT223" s="233"/>
      <c r="KU223" s="235"/>
      <c r="KV223" s="235"/>
      <c r="KW223" s="235"/>
      <c r="KX223" s="233"/>
      <c r="KY223" s="232">
        <v>50</v>
      </c>
      <c r="KZ223" s="236">
        <v>0</v>
      </c>
      <c r="LA223" s="235"/>
      <c r="LB223" s="232">
        <v>0</v>
      </c>
      <c r="LC223" s="233"/>
      <c r="LD223" s="235"/>
      <c r="LE223" s="235"/>
      <c r="LF223" s="235"/>
    </row>
    <row r="224" spans="1:318" ht="49.5" customHeight="1" thickBot="1">
      <c r="A224" s="233" t="s">
        <v>5638</v>
      </c>
      <c r="B224" s="232">
        <v>290</v>
      </c>
      <c r="C224" s="233" t="s">
        <v>9954</v>
      </c>
      <c r="D224" s="233" t="s">
        <v>9955</v>
      </c>
      <c r="E224" s="232">
        <v>290</v>
      </c>
      <c r="F224" s="235"/>
      <c r="G224" s="233" t="s">
        <v>7732</v>
      </c>
      <c r="H224" s="233" t="s">
        <v>7733</v>
      </c>
      <c r="I224" s="234">
        <v>4</v>
      </c>
      <c r="J224" s="235"/>
      <c r="K224" s="234" t="s">
        <v>202</v>
      </c>
      <c r="L224" s="235"/>
      <c r="M224" s="234">
        <v>4</v>
      </c>
      <c r="N224" s="235"/>
      <c r="O224" s="235"/>
      <c r="P224" s="235"/>
      <c r="Q224" s="235"/>
      <c r="R224" s="234" t="s">
        <v>202</v>
      </c>
      <c r="S224" s="235"/>
      <c r="T224" s="235"/>
      <c r="U224" s="235"/>
      <c r="V224" s="233" t="s">
        <v>9956</v>
      </c>
      <c r="W224" s="233" t="s">
        <v>5643</v>
      </c>
      <c r="X224" s="232">
        <v>1</v>
      </c>
      <c r="Y224" s="232">
        <v>130</v>
      </c>
      <c r="Z224" s="236">
        <v>0</v>
      </c>
      <c r="AA224" s="236">
        <v>0</v>
      </c>
      <c r="AB224" s="232">
        <v>1</v>
      </c>
      <c r="AC224" s="233" t="s">
        <v>7735</v>
      </c>
      <c r="AD224" s="233" t="s">
        <v>7736</v>
      </c>
      <c r="AE224" s="234" t="s">
        <v>5645</v>
      </c>
      <c r="AF224" s="233" t="s">
        <v>5693</v>
      </c>
      <c r="AG224" s="234" t="s">
        <v>5645</v>
      </c>
      <c r="AH224" s="233" t="s">
        <v>7735</v>
      </c>
      <c r="AI224" s="233" t="s">
        <v>7737</v>
      </c>
      <c r="AJ224" s="233" t="s">
        <v>5698</v>
      </c>
      <c r="AK224" s="233" t="s">
        <v>5698</v>
      </c>
      <c r="AL224" s="233" t="s">
        <v>7739</v>
      </c>
      <c r="AM224" s="235"/>
      <c r="AN224" s="233" t="s">
        <v>3320</v>
      </c>
      <c r="AO224" s="233" t="s">
        <v>7740</v>
      </c>
      <c r="AP224" s="233" t="s">
        <v>5698</v>
      </c>
      <c r="AQ224" s="233" t="s">
        <v>7741</v>
      </c>
      <c r="AR224" s="233" t="s">
        <v>7741</v>
      </c>
      <c r="AS224" s="233" t="s">
        <v>7742</v>
      </c>
      <c r="AT224" s="233" t="s">
        <v>733</v>
      </c>
      <c r="AU224" s="233" t="s">
        <v>733</v>
      </c>
      <c r="AV224" s="233" t="s">
        <v>733</v>
      </c>
      <c r="AW224" s="233" t="s">
        <v>3320</v>
      </c>
      <c r="AX224" s="233" t="s">
        <v>5810</v>
      </c>
      <c r="AY224" s="233" t="s">
        <v>733</v>
      </c>
      <c r="AZ224" s="233" t="s">
        <v>7743</v>
      </c>
      <c r="BA224" s="233" t="s">
        <v>7124</v>
      </c>
      <c r="BB224" s="233" t="s">
        <v>7744</v>
      </c>
      <c r="BC224" s="233" t="s">
        <v>5810</v>
      </c>
      <c r="BD224" s="233" t="s">
        <v>7127</v>
      </c>
      <c r="BE224" s="233" t="s">
        <v>7745</v>
      </c>
      <c r="BF224" s="234" t="s">
        <v>1214</v>
      </c>
      <c r="BG224" s="233" t="s">
        <v>3320</v>
      </c>
      <c r="BH224" s="233" t="s">
        <v>5747</v>
      </c>
      <c r="BI224" s="233" t="s">
        <v>5747</v>
      </c>
      <c r="BJ224" s="233" t="s">
        <v>6646</v>
      </c>
      <c r="BK224" s="233" t="s">
        <v>9957</v>
      </c>
      <c r="BL224" s="234">
        <v>230</v>
      </c>
      <c r="BM224" s="233" t="s">
        <v>5712</v>
      </c>
      <c r="BN224" s="237">
        <v>47483</v>
      </c>
      <c r="BO224" s="232">
        <v>38</v>
      </c>
      <c r="BP224" s="232">
        <v>2029</v>
      </c>
      <c r="BQ224" s="232">
        <v>130</v>
      </c>
      <c r="BR224" s="234">
        <v>130</v>
      </c>
      <c r="BS224" s="233" t="s">
        <v>5666</v>
      </c>
      <c r="BT224" s="232">
        <v>30</v>
      </c>
      <c r="BU224" s="234">
        <v>305</v>
      </c>
      <c r="BV224" s="238">
        <v>0.27</v>
      </c>
      <c r="BW224" s="239" t="s">
        <v>910</v>
      </c>
      <c r="BX224" s="233" t="s">
        <v>733</v>
      </c>
      <c r="BY224" s="235"/>
      <c r="BZ224" s="232">
        <v>27</v>
      </c>
      <c r="CA224" s="233" t="s">
        <v>1214</v>
      </c>
      <c r="CB224" s="232">
        <v>655</v>
      </c>
      <c r="CC224" s="233" t="s">
        <v>5713</v>
      </c>
      <c r="CD224" s="233" t="s">
        <v>5801</v>
      </c>
      <c r="CE224" s="233" t="s">
        <v>3320</v>
      </c>
      <c r="CF224" s="233" t="s">
        <v>733</v>
      </c>
      <c r="CG224" s="233" t="s">
        <v>733</v>
      </c>
      <c r="CH224" s="232">
        <v>1900</v>
      </c>
      <c r="CI224" s="232">
        <v>1800</v>
      </c>
      <c r="CJ224" s="233" t="s">
        <v>9958</v>
      </c>
      <c r="CK224" s="232">
        <v>330</v>
      </c>
      <c r="CL224" s="232">
        <v>88</v>
      </c>
      <c r="CM224" s="232">
        <v>98</v>
      </c>
      <c r="CN224" s="232">
        <v>25</v>
      </c>
      <c r="CO224" s="237">
        <v>46934</v>
      </c>
      <c r="CP224" s="232">
        <v>2028</v>
      </c>
      <c r="CQ224" s="232">
        <v>0.5</v>
      </c>
      <c r="CR224" s="232">
        <v>27</v>
      </c>
      <c r="CS224" s="233" t="s">
        <v>9959</v>
      </c>
      <c r="CT224" s="232">
        <v>15000000</v>
      </c>
      <c r="CU224" s="233" t="s">
        <v>3320</v>
      </c>
      <c r="CV224" s="233" t="s">
        <v>3320</v>
      </c>
      <c r="CW224" s="233" t="s">
        <v>3320</v>
      </c>
      <c r="CX224" s="233" t="s">
        <v>3320</v>
      </c>
      <c r="CY224" s="233" t="s">
        <v>3320</v>
      </c>
      <c r="CZ224" s="233" t="s">
        <v>3320</v>
      </c>
      <c r="DA224" s="233" t="s">
        <v>3320</v>
      </c>
      <c r="DB224" s="233" t="s">
        <v>3320</v>
      </c>
      <c r="DC224" s="233" t="s">
        <v>3320</v>
      </c>
      <c r="DD224" s="233" t="s">
        <v>3320</v>
      </c>
      <c r="DE224" s="235"/>
      <c r="DF224" s="233" t="s">
        <v>3320</v>
      </c>
      <c r="DG224" s="233" t="s">
        <v>3320</v>
      </c>
      <c r="DH224" s="233" t="s">
        <v>3320</v>
      </c>
      <c r="DI224" s="233" t="s">
        <v>3320</v>
      </c>
      <c r="DJ224" s="233" t="s">
        <v>3320</v>
      </c>
      <c r="DK224" s="233" t="s">
        <v>3320</v>
      </c>
      <c r="DL224" s="235"/>
      <c r="DM224" s="233" t="s">
        <v>3320</v>
      </c>
      <c r="DN224" s="233" t="s">
        <v>3320</v>
      </c>
      <c r="DO224" s="233" t="s">
        <v>3320</v>
      </c>
      <c r="DP224" s="235"/>
      <c r="DQ224" s="233" t="s">
        <v>3320</v>
      </c>
      <c r="DR224" s="233" t="s">
        <v>3320</v>
      </c>
      <c r="DS224" s="233" t="s">
        <v>3320</v>
      </c>
      <c r="DT224" s="233" t="s">
        <v>3320</v>
      </c>
      <c r="DU224" s="233" t="s">
        <v>3320</v>
      </c>
      <c r="DV224" s="233" t="s">
        <v>3320</v>
      </c>
      <c r="DW224" s="233" t="s">
        <v>3320</v>
      </c>
      <c r="DX224" s="233" t="s">
        <v>3320</v>
      </c>
      <c r="DY224" s="233" t="s">
        <v>3320</v>
      </c>
      <c r="DZ224" s="233" t="s">
        <v>3320</v>
      </c>
      <c r="EA224" s="233" t="s">
        <v>3320</v>
      </c>
      <c r="EB224" s="233" t="s">
        <v>3320</v>
      </c>
      <c r="EC224" s="233" t="s">
        <v>3320</v>
      </c>
      <c r="ED224" s="233" t="s">
        <v>3320</v>
      </c>
      <c r="EE224" s="233" t="s">
        <v>3320</v>
      </c>
      <c r="EF224" s="233" t="s">
        <v>3320</v>
      </c>
      <c r="EG224" s="233" t="s">
        <v>3320</v>
      </c>
      <c r="EH224" s="233" t="s">
        <v>3320</v>
      </c>
      <c r="EI224" s="233" t="s">
        <v>3320</v>
      </c>
      <c r="EJ224" s="233" t="s">
        <v>3320</v>
      </c>
      <c r="EK224" s="233" t="s">
        <v>3320</v>
      </c>
      <c r="EL224" s="233" t="s">
        <v>3320</v>
      </c>
      <c r="EM224" s="233" t="s">
        <v>3320</v>
      </c>
      <c r="EN224" s="233" t="s">
        <v>3320</v>
      </c>
      <c r="EO224" s="233" t="s">
        <v>3320</v>
      </c>
      <c r="EP224" s="233" t="s">
        <v>3320</v>
      </c>
      <c r="EQ224" s="233" t="s">
        <v>3320</v>
      </c>
      <c r="ER224" s="233" t="s">
        <v>3320</v>
      </c>
      <c r="ES224" s="233" t="s">
        <v>3320</v>
      </c>
      <c r="ET224" s="233" t="s">
        <v>3320</v>
      </c>
      <c r="EU224" s="233" t="s">
        <v>3320</v>
      </c>
      <c r="EV224" s="233" t="s">
        <v>3320</v>
      </c>
      <c r="EW224" s="233" t="s">
        <v>3320</v>
      </c>
      <c r="EX224" s="233" t="s">
        <v>3320</v>
      </c>
      <c r="EY224" s="233" t="s">
        <v>3320</v>
      </c>
      <c r="EZ224" s="233" t="s">
        <v>3320</v>
      </c>
      <c r="FA224" s="233" t="s">
        <v>3320</v>
      </c>
      <c r="FB224" s="233" t="s">
        <v>3320</v>
      </c>
      <c r="FC224" s="233" t="s">
        <v>3320</v>
      </c>
      <c r="FD224" s="233" t="s">
        <v>3320</v>
      </c>
      <c r="FE224" s="233" t="s">
        <v>3320</v>
      </c>
      <c r="FF224" s="233" t="s">
        <v>3320</v>
      </c>
      <c r="FG224" s="233" t="s">
        <v>3320</v>
      </c>
      <c r="FH224" s="233" t="s">
        <v>3320</v>
      </c>
      <c r="FI224" s="233" t="s">
        <v>3320</v>
      </c>
      <c r="FJ224" s="233" t="s">
        <v>3320</v>
      </c>
      <c r="FK224" s="233" t="s">
        <v>3320</v>
      </c>
      <c r="FL224" s="233" t="s">
        <v>3320</v>
      </c>
      <c r="FM224" s="233" t="s">
        <v>3320</v>
      </c>
      <c r="FN224" s="240">
        <v>153000000</v>
      </c>
      <c r="FO224" s="232">
        <v>153</v>
      </c>
      <c r="FP224" s="233" t="s">
        <v>733</v>
      </c>
      <c r="FQ224" s="233" t="s">
        <v>733</v>
      </c>
      <c r="FR224" s="233" t="s">
        <v>733</v>
      </c>
      <c r="FS224" s="233" t="s">
        <v>733</v>
      </c>
      <c r="FT224" s="233" t="s">
        <v>2177</v>
      </c>
      <c r="FU224" s="233" t="s">
        <v>9960</v>
      </c>
      <c r="FV224" s="233" t="s">
        <v>9961</v>
      </c>
      <c r="FW224" s="241" t="s">
        <v>9957</v>
      </c>
      <c r="FX224" s="242">
        <v>230</v>
      </c>
      <c r="FY224" s="233" t="s">
        <v>9962</v>
      </c>
      <c r="FZ224" s="240">
        <v>153000000</v>
      </c>
      <c r="GA224" s="240">
        <v>47000000</v>
      </c>
      <c r="GB224" s="240">
        <v>1200</v>
      </c>
      <c r="GC224" s="232">
        <v>400</v>
      </c>
      <c r="GD224" s="233" t="s">
        <v>9963</v>
      </c>
      <c r="GE224" s="233" t="s">
        <v>733</v>
      </c>
      <c r="GF224" s="233" t="s">
        <v>733</v>
      </c>
      <c r="GG224" s="233" t="s">
        <v>9964</v>
      </c>
      <c r="GH224" s="233" t="s">
        <v>733</v>
      </c>
      <c r="GI224" s="233" t="s">
        <v>733</v>
      </c>
      <c r="GJ224" s="233" t="s">
        <v>733</v>
      </c>
      <c r="GK224" s="233" t="s">
        <v>733</v>
      </c>
      <c r="GL224" s="233" t="s">
        <v>733</v>
      </c>
      <c r="GM224" s="243" t="s">
        <v>5676</v>
      </c>
      <c r="GN224" s="233" t="s">
        <v>3320</v>
      </c>
      <c r="GO224" s="233" t="s">
        <v>733</v>
      </c>
      <c r="GP224" s="233" t="s">
        <v>5721</v>
      </c>
      <c r="GQ224" s="233" t="s">
        <v>1214</v>
      </c>
      <c r="GR224" s="233" t="s">
        <v>1214</v>
      </c>
      <c r="GS224" s="233" t="s">
        <v>3320</v>
      </c>
      <c r="GT224" s="233" t="s">
        <v>3320</v>
      </c>
      <c r="GU224" s="233" t="s">
        <v>3320</v>
      </c>
      <c r="GV224" s="233" t="s">
        <v>1214</v>
      </c>
      <c r="GW224" s="233" t="s">
        <v>1214</v>
      </c>
      <c r="GX224" s="233" t="s">
        <v>3320</v>
      </c>
      <c r="GY224" s="233" t="s">
        <v>1214</v>
      </c>
      <c r="GZ224" s="233" t="s">
        <v>3320</v>
      </c>
      <c r="HA224" s="233" t="s">
        <v>3320</v>
      </c>
      <c r="HB224" s="233" t="s">
        <v>3320</v>
      </c>
      <c r="HC224" s="233" t="s">
        <v>3320</v>
      </c>
      <c r="HD224" s="233" t="s">
        <v>3320</v>
      </c>
      <c r="HE224" s="233" t="s">
        <v>3320</v>
      </c>
      <c r="HF224" s="233" t="s">
        <v>5759</v>
      </c>
      <c r="HG224" s="233" t="s">
        <v>1214</v>
      </c>
      <c r="HH224" s="244">
        <v>46070.716574074075</v>
      </c>
      <c r="HI224" s="244">
        <v>46071.803912037038</v>
      </c>
      <c r="HJ224" s="233" t="s">
        <v>5685</v>
      </c>
      <c r="HK224" s="233" t="s">
        <v>3320</v>
      </c>
      <c r="HL224" s="233" t="s">
        <v>3320</v>
      </c>
      <c r="HM224" s="233" t="s">
        <v>3320</v>
      </c>
      <c r="HN224" s="233" t="s">
        <v>3320</v>
      </c>
      <c r="HO224" s="233" t="s">
        <v>3320</v>
      </c>
      <c r="HP224" s="233" t="s">
        <v>3320</v>
      </c>
      <c r="HQ224" s="233" t="s">
        <v>3320</v>
      </c>
      <c r="HR224" s="233" t="s">
        <v>3320</v>
      </c>
      <c r="HS224" s="233" t="s">
        <v>3320</v>
      </c>
      <c r="HT224" s="233" t="s">
        <v>3320</v>
      </c>
      <c r="HU224" s="233" t="s">
        <v>3320</v>
      </c>
      <c r="HV224" s="233" t="s">
        <v>3320</v>
      </c>
      <c r="HW224" s="233" t="s">
        <v>3320</v>
      </c>
      <c r="HX224" s="233" t="s">
        <v>3320</v>
      </c>
      <c r="HY224" s="233" t="s">
        <v>3320</v>
      </c>
      <c r="HZ224" s="233" t="s">
        <v>3320</v>
      </c>
      <c r="IA224" s="233" t="s">
        <v>3320</v>
      </c>
      <c r="IB224" s="233" t="s">
        <v>3320</v>
      </c>
      <c r="IC224" s="233" t="s">
        <v>3320</v>
      </c>
      <c r="ID224" s="233" t="s">
        <v>3320</v>
      </c>
      <c r="IE224" s="233" t="s">
        <v>3320</v>
      </c>
      <c r="IF224" s="233" t="s">
        <v>3320</v>
      </c>
      <c r="IG224" s="233" t="s">
        <v>3320</v>
      </c>
      <c r="IH224" s="233" t="s">
        <v>3320</v>
      </c>
      <c r="II224" s="233" t="s">
        <v>3320</v>
      </c>
      <c r="IJ224" s="233" t="s">
        <v>3320</v>
      </c>
      <c r="IK224" s="233" t="s">
        <v>3320</v>
      </c>
      <c r="IL224" s="233" t="s">
        <v>3320</v>
      </c>
      <c r="IM224" s="233" t="s">
        <v>3320</v>
      </c>
      <c r="IN224" s="233" t="s">
        <v>3320</v>
      </c>
      <c r="IO224" s="233" t="s">
        <v>3320</v>
      </c>
      <c r="IP224" s="233" t="s">
        <v>3320</v>
      </c>
      <c r="IQ224" s="233" t="s">
        <v>3320</v>
      </c>
      <c r="IR224" s="233" t="s">
        <v>3320</v>
      </c>
      <c r="IS224" s="233" t="s">
        <v>3320</v>
      </c>
      <c r="IT224" s="233" t="s">
        <v>3320</v>
      </c>
      <c r="IU224" s="233" t="s">
        <v>3320</v>
      </c>
      <c r="IV224" s="233" t="s">
        <v>3320</v>
      </c>
      <c r="IW224" s="235"/>
      <c r="IX224" s="235"/>
      <c r="IY224" s="235"/>
      <c r="IZ224" s="235"/>
      <c r="JA224" s="235"/>
      <c r="JB224" s="233"/>
      <c r="JC224" s="233"/>
      <c r="JD224" s="233"/>
      <c r="JE224" s="235"/>
      <c r="JF224" s="232" t="s">
        <v>3320</v>
      </c>
      <c r="JG224" s="232" t="s">
        <v>3320</v>
      </c>
      <c r="JH224" s="232" t="s">
        <v>3320</v>
      </c>
      <c r="JI224" s="232" t="s">
        <v>3320</v>
      </c>
      <c r="JJ224" s="232" t="s">
        <v>3320</v>
      </c>
      <c r="JK224" s="233" t="s">
        <v>202</v>
      </c>
      <c r="JL224" s="235"/>
      <c r="JM224" s="235"/>
      <c r="JN224" s="235"/>
      <c r="JO224" s="232">
        <v>7</v>
      </c>
      <c r="JP224" s="232">
        <v>0</v>
      </c>
      <c r="JQ224" s="233"/>
      <c r="JR224" s="233"/>
      <c r="JS224" s="233"/>
      <c r="JT224" s="233"/>
      <c r="JU224" s="233"/>
      <c r="JV224" s="233"/>
      <c r="JW224" s="233"/>
      <c r="JX224" s="233"/>
      <c r="JY224" s="233"/>
      <c r="JZ224" s="233"/>
      <c r="KA224" s="233"/>
      <c r="KB224" s="233"/>
      <c r="KC224" s="233"/>
      <c r="KD224" s="233"/>
      <c r="KE224" s="233"/>
      <c r="KF224" s="233"/>
      <c r="KG224" s="233"/>
      <c r="KH224" s="233"/>
      <c r="KI224" s="233"/>
      <c r="KJ224" s="233"/>
      <c r="KK224" s="233"/>
      <c r="KL224" s="233"/>
      <c r="KM224" s="233"/>
      <c r="KN224" s="232" t="s">
        <v>3320</v>
      </c>
      <c r="KO224" s="232" t="s">
        <v>3320</v>
      </c>
      <c r="KP224" s="232" t="s">
        <v>3320</v>
      </c>
      <c r="KQ224" s="235"/>
      <c r="KR224" s="235"/>
      <c r="KS224" s="235"/>
      <c r="KT224" s="233"/>
      <c r="KU224" s="235"/>
      <c r="KV224" s="235"/>
      <c r="KW224" s="235"/>
      <c r="KX224" s="233"/>
      <c r="KY224" s="232">
        <v>130</v>
      </c>
      <c r="KZ224" s="236">
        <v>0</v>
      </c>
      <c r="LA224" s="235"/>
      <c r="LB224" s="232">
        <v>0</v>
      </c>
      <c r="LC224" s="233"/>
      <c r="LD224" s="235"/>
      <c r="LE224" s="235"/>
      <c r="LF224" s="235"/>
    </row>
    <row r="225" spans="1:318" ht="49.5" customHeight="1" thickBot="1">
      <c r="A225" s="233" t="s">
        <v>5638</v>
      </c>
      <c r="B225" s="232">
        <v>316</v>
      </c>
      <c r="C225" s="233" t="s">
        <v>9965</v>
      </c>
      <c r="D225" s="233" t="s">
        <v>9966</v>
      </c>
      <c r="E225" s="232">
        <v>316</v>
      </c>
      <c r="F225" s="235"/>
      <c r="G225" s="233" t="s">
        <v>7757</v>
      </c>
      <c r="H225" s="233" t="s">
        <v>7758</v>
      </c>
      <c r="I225" s="234">
        <v>4</v>
      </c>
      <c r="J225" s="235"/>
      <c r="K225" s="234" t="s">
        <v>202</v>
      </c>
      <c r="L225" s="235"/>
      <c r="M225" s="234">
        <v>4</v>
      </c>
      <c r="N225" s="235"/>
      <c r="O225" s="235"/>
      <c r="P225" s="235"/>
      <c r="Q225" s="235"/>
      <c r="R225" s="234" t="s">
        <v>202</v>
      </c>
      <c r="S225" s="235"/>
      <c r="T225" s="235"/>
      <c r="U225" s="235"/>
      <c r="V225" s="233" t="s">
        <v>9967</v>
      </c>
      <c r="W225" s="233" t="s">
        <v>5643</v>
      </c>
      <c r="X225" s="232">
        <v>1</v>
      </c>
      <c r="Y225" s="232">
        <v>110</v>
      </c>
      <c r="Z225" s="236">
        <v>0</v>
      </c>
      <c r="AA225" s="236">
        <v>0</v>
      </c>
      <c r="AB225" s="232">
        <v>1</v>
      </c>
      <c r="AC225" s="233" t="s">
        <v>7760</v>
      </c>
      <c r="AD225" s="233" t="s">
        <v>7761</v>
      </c>
      <c r="AE225" s="234" t="s">
        <v>5645</v>
      </c>
      <c r="AF225" s="233" t="s">
        <v>5646</v>
      </c>
      <c r="AG225" s="234" t="s">
        <v>5645</v>
      </c>
      <c r="AH225" s="233" t="s">
        <v>7760</v>
      </c>
      <c r="AI225" s="233" t="s">
        <v>5698</v>
      </c>
      <c r="AJ225" s="233" t="s">
        <v>5698</v>
      </c>
      <c r="AK225" s="233" t="s">
        <v>5698</v>
      </c>
      <c r="AL225" s="233" t="s">
        <v>7762</v>
      </c>
      <c r="AM225" s="233" t="s">
        <v>7763</v>
      </c>
      <c r="AN225" s="233" t="s">
        <v>7758</v>
      </c>
      <c r="AO225" s="233" t="s">
        <v>7764</v>
      </c>
      <c r="AP225" s="233" t="s">
        <v>7765</v>
      </c>
      <c r="AQ225" s="233" t="s">
        <v>7766</v>
      </c>
      <c r="AR225" s="233" t="s">
        <v>7767</v>
      </c>
      <c r="AS225" s="233" t="s">
        <v>7768</v>
      </c>
      <c r="AT225" s="233" t="s">
        <v>733</v>
      </c>
      <c r="AU225" s="233" t="s">
        <v>733</v>
      </c>
      <c r="AV225" s="233" t="s">
        <v>733</v>
      </c>
      <c r="AW225" s="233" t="s">
        <v>3320</v>
      </c>
      <c r="AX225" s="233" t="s">
        <v>7769</v>
      </c>
      <c r="AY225" s="233" t="s">
        <v>733</v>
      </c>
      <c r="AZ225" s="233" t="s">
        <v>7770</v>
      </c>
      <c r="BA225" s="233" t="s">
        <v>7771</v>
      </c>
      <c r="BB225" s="233" t="s">
        <v>7772</v>
      </c>
      <c r="BC225" s="233" t="s">
        <v>7773</v>
      </c>
      <c r="BD225" s="233" t="s">
        <v>7774</v>
      </c>
      <c r="BE225" s="233" t="s">
        <v>7775</v>
      </c>
      <c r="BF225" s="234" t="s">
        <v>1214</v>
      </c>
      <c r="BG225" s="233" t="s">
        <v>3320</v>
      </c>
      <c r="BH225" s="233" t="s">
        <v>5955</v>
      </c>
      <c r="BI225" s="233" t="s">
        <v>5955</v>
      </c>
      <c r="BJ225" s="233" t="s">
        <v>7984</v>
      </c>
      <c r="BK225" s="233" t="s">
        <v>9968</v>
      </c>
      <c r="BL225" s="234">
        <v>230</v>
      </c>
      <c r="BM225" s="233" t="s">
        <v>5712</v>
      </c>
      <c r="BN225" s="237">
        <v>46843</v>
      </c>
      <c r="BO225" s="232">
        <v>36</v>
      </c>
      <c r="BP225" s="232">
        <v>2028</v>
      </c>
      <c r="BQ225" s="232">
        <v>110</v>
      </c>
      <c r="BR225" s="234">
        <v>110</v>
      </c>
      <c r="BS225" s="233" t="s">
        <v>5666</v>
      </c>
      <c r="BT225" s="232">
        <v>183344</v>
      </c>
      <c r="BU225" s="234">
        <v>306656.7</v>
      </c>
      <c r="BV225" s="238">
        <v>0.32</v>
      </c>
      <c r="BW225" s="239" t="s">
        <v>910</v>
      </c>
      <c r="BX225" s="233" t="s">
        <v>733</v>
      </c>
      <c r="BY225" s="235"/>
      <c r="BZ225" s="232">
        <v>32</v>
      </c>
      <c r="CA225" s="233" t="s">
        <v>733</v>
      </c>
      <c r="CB225" s="232">
        <v>720</v>
      </c>
      <c r="CC225" s="233" t="s">
        <v>5713</v>
      </c>
      <c r="CD225" s="233" t="s">
        <v>5668</v>
      </c>
      <c r="CE225" s="233" t="s">
        <v>3320</v>
      </c>
      <c r="CF225" s="233" t="s">
        <v>733</v>
      </c>
      <c r="CG225" s="233" t="s">
        <v>733</v>
      </c>
      <c r="CH225" s="232">
        <v>2323.15</v>
      </c>
      <c r="CI225" s="232">
        <v>2216</v>
      </c>
      <c r="CJ225" s="233" t="s">
        <v>9969</v>
      </c>
      <c r="CK225" s="232">
        <v>365</v>
      </c>
      <c r="CL225" s="232">
        <v>90</v>
      </c>
      <c r="CM225" s="232">
        <v>90</v>
      </c>
      <c r="CN225" s="232">
        <v>30</v>
      </c>
      <c r="CO225" s="237">
        <v>46899</v>
      </c>
      <c r="CP225" s="232">
        <v>2028</v>
      </c>
      <c r="CQ225" s="232">
        <v>2</v>
      </c>
      <c r="CR225" s="232">
        <v>20</v>
      </c>
      <c r="CS225" s="233" t="s">
        <v>7778</v>
      </c>
      <c r="CT225" s="232">
        <v>11180000</v>
      </c>
      <c r="CU225" s="233" t="s">
        <v>3320</v>
      </c>
      <c r="CV225" s="233" t="s">
        <v>3320</v>
      </c>
      <c r="CW225" s="233" t="s">
        <v>3320</v>
      </c>
      <c r="CX225" s="233" t="s">
        <v>3320</v>
      </c>
      <c r="CY225" s="233" t="s">
        <v>3320</v>
      </c>
      <c r="CZ225" s="233" t="s">
        <v>3320</v>
      </c>
      <c r="DA225" s="233" t="s">
        <v>3320</v>
      </c>
      <c r="DB225" s="233" t="s">
        <v>3320</v>
      </c>
      <c r="DC225" s="233" t="s">
        <v>3320</v>
      </c>
      <c r="DD225" s="233" t="s">
        <v>3320</v>
      </c>
      <c r="DE225" s="235"/>
      <c r="DF225" s="233" t="s">
        <v>3320</v>
      </c>
      <c r="DG225" s="233" t="s">
        <v>3320</v>
      </c>
      <c r="DH225" s="233" t="s">
        <v>3320</v>
      </c>
      <c r="DI225" s="233" t="s">
        <v>3320</v>
      </c>
      <c r="DJ225" s="233" t="s">
        <v>3320</v>
      </c>
      <c r="DK225" s="233" t="s">
        <v>3320</v>
      </c>
      <c r="DL225" s="235"/>
      <c r="DM225" s="233" t="s">
        <v>3320</v>
      </c>
      <c r="DN225" s="233" t="s">
        <v>3320</v>
      </c>
      <c r="DO225" s="233" t="s">
        <v>3320</v>
      </c>
      <c r="DP225" s="235"/>
      <c r="DQ225" s="233" t="s">
        <v>3320</v>
      </c>
      <c r="DR225" s="233" t="s">
        <v>3320</v>
      </c>
      <c r="DS225" s="233" t="s">
        <v>3320</v>
      </c>
      <c r="DT225" s="233" t="s">
        <v>3320</v>
      </c>
      <c r="DU225" s="233" t="s">
        <v>3320</v>
      </c>
      <c r="DV225" s="233" t="s">
        <v>3320</v>
      </c>
      <c r="DW225" s="233" t="s">
        <v>3320</v>
      </c>
      <c r="DX225" s="233" t="s">
        <v>3320</v>
      </c>
      <c r="DY225" s="233" t="s">
        <v>3320</v>
      </c>
      <c r="DZ225" s="233" t="s">
        <v>3320</v>
      </c>
      <c r="EA225" s="233" t="s">
        <v>3320</v>
      </c>
      <c r="EB225" s="233" t="s">
        <v>3320</v>
      </c>
      <c r="EC225" s="233" t="s">
        <v>3320</v>
      </c>
      <c r="ED225" s="233" t="s">
        <v>3320</v>
      </c>
      <c r="EE225" s="233" t="s">
        <v>3320</v>
      </c>
      <c r="EF225" s="233" t="s">
        <v>3320</v>
      </c>
      <c r="EG225" s="233" t="s">
        <v>3320</v>
      </c>
      <c r="EH225" s="233" t="s">
        <v>3320</v>
      </c>
      <c r="EI225" s="233" t="s">
        <v>3320</v>
      </c>
      <c r="EJ225" s="233" t="s">
        <v>3320</v>
      </c>
      <c r="EK225" s="233" t="s">
        <v>3320</v>
      </c>
      <c r="EL225" s="233" t="s">
        <v>3320</v>
      </c>
      <c r="EM225" s="233" t="s">
        <v>3320</v>
      </c>
      <c r="EN225" s="233" t="s">
        <v>3320</v>
      </c>
      <c r="EO225" s="233" t="s">
        <v>3320</v>
      </c>
      <c r="EP225" s="233" t="s">
        <v>3320</v>
      </c>
      <c r="EQ225" s="233" t="s">
        <v>3320</v>
      </c>
      <c r="ER225" s="233" t="s">
        <v>3320</v>
      </c>
      <c r="ES225" s="233" t="s">
        <v>3320</v>
      </c>
      <c r="ET225" s="233" t="s">
        <v>3320</v>
      </c>
      <c r="EU225" s="233" t="s">
        <v>3320</v>
      </c>
      <c r="EV225" s="233" t="s">
        <v>3320</v>
      </c>
      <c r="EW225" s="233" t="s">
        <v>3320</v>
      </c>
      <c r="EX225" s="233" t="s">
        <v>3320</v>
      </c>
      <c r="EY225" s="233" t="s">
        <v>3320</v>
      </c>
      <c r="EZ225" s="233" t="s">
        <v>3320</v>
      </c>
      <c r="FA225" s="233" t="s">
        <v>3320</v>
      </c>
      <c r="FB225" s="233" t="s">
        <v>3320</v>
      </c>
      <c r="FC225" s="233" t="s">
        <v>3320</v>
      </c>
      <c r="FD225" s="233" t="s">
        <v>3320</v>
      </c>
      <c r="FE225" s="233" t="s">
        <v>3320</v>
      </c>
      <c r="FF225" s="233" t="s">
        <v>3320</v>
      </c>
      <c r="FG225" s="233" t="s">
        <v>3320</v>
      </c>
      <c r="FH225" s="233" t="s">
        <v>3320</v>
      </c>
      <c r="FI225" s="233" t="s">
        <v>3320</v>
      </c>
      <c r="FJ225" s="233" t="s">
        <v>3320</v>
      </c>
      <c r="FK225" s="233" t="s">
        <v>3320</v>
      </c>
      <c r="FL225" s="233" t="s">
        <v>3320</v>
      </c>
      <c r="FM225" s="233" t="s">
        <v>3320</v>
      </c>
      <c r="FN225" s="240">
        <v>118429927</v>
      </c>
      <c r="FO225" s="232">
        <v>118</v>
      </c>
      <c r="FP225" s="233" t="s">
        <v>733</v>
      </c>
      <c r="FQ225" s="233" t="s">
        <v>733</v>
      </c>
      <c r="FR225" s="233" t="s">
        <v>733</v>
      </c>
      <c r="FS225" s="233" t="s">
        <v>733</v>
      </c>
      <c r="FT225" s="233" t="s">
        <v>1238</v>
      </c>
      <c r="FU225" s="233" t="s">
        <v>9970</v>
      </c>
      <c r="FV225" s="233" t="s">
        <v>9971</v>
      </c>
      <c r="FW225" s="241" t="s">
        <v>9968</v>
      </c>
      <c r="FX225" s="242">
        <v>230</v>
      </c>
      <c r="FY225" s="233" t="s">
        <v>9972</v>
      </c>
      <c r="FZ225" s="240">
        <v>118429</v>
      </c>
      <c r="GA225" s="232">
        <v>41</v>
      </c>
      <c r="GB225" s="240">
        <v>32500</v>
      </c>
      <c r="GC225" s="240">
        <v>2400</v>
      </c>
      <c r="GD225" s="233" t="s">
        <v>9973</v>
      </c>
      <c r="GE225" s="233" t="s">
        <v>1214</v>
      </c>
      <c r="GF225" s="233" t="s">
        <v>1214</v>
      </c>
      <c r="GG225" s="233" t="s">
        <v>7784</v>
      </c>
      <c r="GH225" s="233" t="s">
        <v>1214</v>
      </c>
      <c r="GI225" s="233" t="s">
        <v>1214</v>
      </c>
      <c r="GJ225" s="233" t="s">
        <v>1214</v>
      </c>
      <c r="GK225" s="233" t="s">
        <v>733</v>
      </c>
      <c r="GL225" s="233" t="s">
        <v>1214</v>
      </c>
      <c r="GM225" s="243" t="s">
        <v>5676</v>
      </c>
      <c r="GN225" s="233" t="s">
        <v>3320</v>
      </c>
      <c r="GO225" s="233" t="s">
        <v>733</v>
      </c>
      <c r="GP225" s="233" t="s">
        <v>5721</v>
      </c>
      <c r="GQ225" s="233" t="s">
        <v>1214</v>
      </c>
      <c r="GR225" s="233" t="s">
        <v>1214</v>
      </c>
      <c r="GS225" s="233" t="s">
        <v>3320</v>
      </c>
      <c r="GT225" s="233" t="s">
        <v>3320</v>
      </c>
      <c r="GU225" s="232">
        <v>0</v>
      </c>
      <c r="GV225" s="233" t="s">
        <v>1214</v>
      </c>
      <c r="GW225" s="233" t="s">
        <v>1214</v>
      </c>
      <c r="GX225" s="233" t="s">
        <v>3320</v>
      </c>
      <c r="GY225" s="233" t="s">
        <v>733</v>
      </c>
      <c r="GZ225" s="233" t="s">
        <v>3320</v>
      </c>
      <c r="HA225" s="233" t="s">
        <v>9974</v>
      </c>
      <c r="HB225" s="233" t="s">
        <v>3320</v>
      </c>
      <c r="HC225" s="233" t="s">
        <v>5952</v>
      </c>
      <c r="HD225" s="233" t="s">
        <v>5684</v>
      </c>
      <c r="HE225" s="233" t="s">
        <v>5684</v>
      </c>
      <c r="HF225" s="233" t="s">
        <v>5759</v>
      </c>
      <c r="HG225" s="233" t="s">
        <v>1214</v>
      </c>
      <c r="HH225" s="244">
        <v>46069.5465625</v>
      </c>
      <c r="HI225" s="244">
        <v>46071.608252314814</v>
      </c>
      <c r="HJ225" s="233" t="s">
        <v>5685</v>
      </c>
      <c r="HK225" s="233" t="s">
        <v>3320</v>
      </c>
      <c r="HL225" s="233" t="s">
        <v>3320</v>
      </c>
      <c r="HM225" s="233" t="s">
        <v>3320</v>
      </c>
      <c r="HN225" s="233" t="s">
        <v>3320</v>
      </c>
      <c r="HO225" s="233" t="s">
        <v>3320</v>
      </c>
      <c r="HP225" s="233" t="s">
        <v>3320</v>
      </c>
      <c r="HQ225" s="233" t="s">
        <v>3320</v>
      </c>
      <c r="HR225" s="233" t="s">
        <v>3320</v>
      </c>
      <c r="HS225" s="233" t="s">
        <v>3320</v>
      </c>
      <c r="HT225" s="233" t="s">
        <v>3320</v>
      </c>
      <c r="HU225" s="233" t="s">
        <v>3320</v>
      </c>
      <c r="HV225" s="233" t="s">
        <v>3320</v>
      </c>
      <c r="HW225" s="233" t="s">
        <v>3320</v>
      </c>
      <c r="HX225" s="233" t="s">
        <v>3320</v>
      </c>
      <c r="HY225" s="233" t="s">
        <v>3320</v>
      </c>
      <c r="HZ225" s="233" t="s">
        <v>3320</v>
      </c>
      <c r="IA225" s="233" t="s">
        <v>3320</v>
      </c>
      <c r="IB225" s="233" t="s">
        <v>3320</v>
      </c>
      <c r="IC225" s="233" t="s">
        <v>3320</v>
      </c>
      <c r="ID225" s="233" t="s">
        <v>3320</v>
      </c>
      <c r="IE225" s="233" t="s">
        <v>3320</v>
      </c>
      <c r="IF225" s="233" t="s">
        <v>3320</v>
      </c>
      <c r="IG225" s="233" t="s">
        <v>3320</v>
      </c>
      <c r="IH225" s="233" t="s">
        <v>3320</v>
      </c>
      <c r="II225" s="233" t="s">
        <v>3320</v>
      </c>
      <c r="IJ225" s="233" t="s">
        <v>3320</v>
      </c>
      <c r="IK225" s="233" t="s">
        <v>3320</v>
      </c>
      <c r="IL225" s="233" t="s">
        <v>3320</v>
      </c>
      <c r="IM225" s="233" t="s">
        <v>3320</v>
      </c>
      <c r="IN225" s="233" t="s">
        <v>3320</v>
      </c>
      <c r="IO225" s="233" t="s">
        <v>3320</v>
      </c>
      <c r="IP225" s="233" t="s">
        <v>3320</v>
      </c>
      <c r="IQ225" s="233" t="s">
        <v>3320</v>
      </c>
      <c r="IR225" s="233" t="s">
        <v>3320</v>
      </c>
      <c r="IS225" s="233" t="s">
        <v>3320</v>
      </c>
      <c r="IT225" s="233" t="s">
        <v>3320</v>
      </c>
      <c r="IU225" s="233" t="s">
        <v>3320</v>
      </c>
      <c r="IV225" s="233" t="s">
        <v>3320</v>
      </c>
      <c r="IW225" s="249" t="s">
        <v>9975</v>
      </c>
      <c r="IX225" s="250" t="s">
        <v>3320</v>
      </c>
      <c r="IY225" s="250" t="s">
        <v>3320</v>
      </c>
      <c r="IZ225" s="249" t="s">
        <v>5967</v>
      </c>
      <c r="JA225" s="235"/>
      <c r="JB225" s="233"/>
      <c r="JC225" s="233"/>
      <c r="JD225" s="233"/>
      <c r="JE225" s="235"/>
      <c r="JF225" s="232" t="s">
        <v>3320</v>
      </c>
      <c r="JG225" s="232" t="s">
        <v>3320</v>
      </c>
      <c r="JH225" s="232" t="s">
        <v>3320</v>
      </c>
      <c r="JI225" s="232" t="s">
        <v>3320</v>
      </c>
      <c r="JJ225" s="232" t="s">
        <v>3320</v>
      </c>
      <c r="JK225" s="233" t="s">
        <v>202</v>
      </c>
      <c r="JL225" s="235"/>
      <c r="JM225" s="235"/>
      <c r="JN225" s="235"/>
      <c r="JO225" s="232">
        <v>7</v>
      </c>
      <c r="JP225" s="232">
        <v>0</v>
      </c>
      <c r="JQ225" s="233"/>
      <c r="JR225" s="233"/>
      <c r="JS225" s="233"/>
      <c r="JT225" s="233"/>
      <c r="JU225" s="233"/>
      <c r="JV225" s="233"/>
      <c r="JW225" s="233"/>
      <c r="JX225" s="233"/>
      <c r="JY225" s="233"/>
      <c r="JZ225" s="233"/>
      <c r="KA225" s="233"/>
      <c r="KB225" s="233"/>
      <c r="KC225" s="233"/>
      <c r="KD225" s="233"/>
      <c r="KE225" s="233"/>
      <c r="KF225" s="233"/>
      <c r="KG225" s="233"/>
      <c r="KH225" s="233"/>
      <c r="KI225" s="233"/>
      <c r="KJ225" s="233"/>
      <c r="KK225" s="233"/>
      <c r="KL225" s="233"/>
      <c r="KM225" s="233"/>
      <c r="KN225" s="232" t="s">
        <v>3320</v>
      </c>
      <c r="KO225" s="232" t="s">
        <v>3320</v>
      </c>
      <c r="KP225" s="232" t="s">
        <v>3320</v>
      </c>
      <c r="KQ225" s="235"/>
      <c r="KR225" s="235"/>
      <c r="KS225" s="235"/>
      <c r="KT225" s="233"/>
      <c r="KU225" s="235"/>
      <c r="KV225" s="235"/>
      <c r="KW225" s="235"/>
      <c r="KX225" s="233"/>
      <c r="KY225" s="232">
        <v>110</v>
      </c>
      <c r="KZ225" s="236">
        <v>0</v>
      </c>
      <c r="LA225" s="235"/>
      <c r="LB225" s="232">
        <v>0</v>
      </c>
      <c r="LC225" s="233"/>
      <c r="LD225" s="235"/>
      <c r="LE225" s="235"/>
      <c r="LF225" s="235"/>
    </row>
  </sheetData>
  <mergeCells count="17">
    <mergeCell ref="FZ1:GC1"/>
    <mergeCell ref="GD1:GL1"/>
    <mergeCell ref="GN1:IV1"/>
    <mergeCell ref="IW1:IZ1"/>
    <mergeCell ref="JA1:JE1"/>
    <mergeCell ref="FT1:FY1"/>
    <mergeCell ref="D1:AG1"/>
    <mergeCell ref="AQ1:BE1"/>
    <mergeCell ref="BF1:BG1"/>
    <mergeCell ref="BI1:BK1"/>
    <mergeCell ref="BQ1:BV1"/>
    <mergeCell ref="BZ1:CT1"/>
    <mergeCell ref="CU1:DO1"/>
    <mergeCell ref="DP1:DW1"/>
    <mergeCell ref="DX1:EO1"/>
    <mergeCell ref="EP1:FM1"/>
    <mergeCell ref="FN1:FS1"/>
  </mergeCells>
  <hyperlinks>
    <hyperlink ref="GM3" r:id="rId1" display="https://ti.energia.gob.mx/api_documentos/public/api/v1/client-systems/NUrVsAShATUUqrsRXujwkIqhGx57yb/documents/public/1fe4049a-dbf5-4351-a62e-dfcde7e3f6a5" xr:uid="{DCF7D761-7943-4E90-939F-37F93F191272}"/>
    <hyperlink ref="GM4" r:id="rId2" display="https://ti.energia.gob.mx/api_documentos/public/api/v1/client-systems/NUrVsAShATUUqrsRXujwkIqhGx57yb/documents/public/f3c5fd89-cd65-494d-bd3c-038599c33f5c" xr:uid="{1D382055-1EF6-411F-9B9A-AAC32396D588}"/>
    <hyperlink ref="GM5" r:id="rId3" display="https://ti.energia.gob.mx/api_documentos/public/api/v1/client-systems/NUrVsAShATUUqrsRXujwkIqhGx57yb/documents/public/070f7212-cf26-4276-a7bc-4c3d783724e7" xr:uid="{52C3F564-5529-4B82-B0C9-53900865550E}"/>
    <hyperlink ref="GM6" r:id="rId4" display="https://ti.energia.gob.mx/api_documentos/public/api/v1/client-systems/NUrVsAShATUUqrsRXujwkIqhGx57yb/documents/public/60671282-31ae-4f92-b47a-967b0bd31d5d" xr:uid="{F370E231-F913-460D-A6A4-73C369D53596}"/>
    <hyperlink ref="GM7" r:id="rId5" display="https://ti.energia.gob.mx/api_documentos/public/api/v1/client-systems/NUrVsAShATUUqrsRXujwkIqhGx57yb/documents/public/864b24d6-7248-4177-a8df-a648215265d9" xr:uid="{EDAE4A2B-0B08-467B-A285-0C2383509FE0}"/>
    <hyperlink ref="GM8" r:id="rId6" display="https://ti.energia.gob.mx/api_documentos/public/api/v1/client-systems/NUrVsAShATUUqrsRXujwkIqhGx57yb/documents/public/56c1ee0b-c5bf-4765-adab-157b51806331" xr:uid="{0EC611D9-0732-41ED-840C-B446562882FC}"/>
    <hyperlink ref="GM9" r:id="rId7" display="https://ti.energia.gob.mx/api_documentos/public/api/v1/client-systems/NUrVsAShATUUqrsRXujwkIqhGx57yb/documents/public/7e46bf78-369f-4fde-b69a-532805500e5b" xr:uid="{1DB9FAAF-64CF-4897-A8D3-397D3CF1EE5C}"/>
    <hyperlink ref="GM10" r:id="rId8" display="https://ti.energia.gob.mx/api_documentos/public/api/v1/client-systems/NUrVsAShATUUqrsRXujwkIqhGx57yb/documents/public/eec5ad53-cc1f-4ab7-8844-8ef54f7ba7d5" xr:uid="{6A7A8976-C5F8-4764-B977-1612ECADC7AB}"/>
    <hyperlink ref="GM11" r:id="rId9" display="https://ti.energia.gob.mx/api_documentos/public/api/v1/client-systems/NUrVsAShATUUqrsRXujwkIqhGx57yb/documents/public/7d72e77d-f8ee-4bd2-8c78-84dace104922" xr:uid="{916B7D98-FD26-496A-A7DF-676B59DF3598}"/>
    <hyperlink ref="GM12" r:id="rId10" display="https://ti.energia.gob.mx/api_documentos/public/api/v1/client-systems/NUrVsAShATUUqrsRXujwkIqhGx57yb/documents/public/43c3c9c0-7ebc-4145-a59d-791677ef5473" xr:uid="{F0B47EF2-3BD9-4F49-8D28-5AEF1A2CFC16}"/>
    <hyperlink ref="GM13" r:id="rId11" display="https://ti.energia.gob.mx/api_documentos/public/api/v1/client-systems/NUrVsAShATUUqrsRXujwkIqhGx57yb/documents/public/5ad36a16-a0e6-42a4-85b5-351fd8f18a94" xr:uid="{511B4B29-6EB3-4F41-A2E1-E6E4049A1C3F}"/>
    <hyperlink ref="GM14" r:id="rId12" display="https://ti.energia.gob.mx/api_documentos/public/api/v1/client-systems/NUrVsAShATUUqrsRXujwkIqhGx57yb/documents/public/90f84ba8-7441-4611-a95b-1f0125e5b4e2" xr:uid="{8B0A1589-264C-4F07-9CE4-C8A093AA9DD2}"/>
    <hyperlink ref="GM15" r:id="rId13" display="https://ti.energia.gob.mx/api_documentos/public/api/v1/client-systems/NUrVsAShATUUqrsRXujwkIqhGx57yb/documents/public/d1fff49d-3815-4298-9ee6-9069c88f9383" xr:uid="{27A5B41E-424E-49DD-820F-C031C7BA2BDA}"/>
    <hyperlink ref="GM16" r:id="rId14" display="https://ti.energia.gob.mx/api_documentos/public/api/v1/client-systems/NUrVsAShATUUqrsRXujwkIqhGx57yb/documents/public/9c6727b3-db7f-4c53-a75d-8db0b278ec0e" xr:uid="{1530260B-5DB9-446F-88D1-2A710B5A3262}"/>
    <hyperlink ref="GM17" r:id="rId15" display="https://ti.energia.gob.mx/api_documentos/public/api/v1/client-systems/NUrVsAShATUUqrsRXujwkIqhGx57yb/documents/public/0e633476-393e-46ff-aeff-53e2f4c6b76e" xr:uid="{BD66A24D-F398-4716-9C63-AD7EC4678E2A}"/>
    <hyperlink ref="GM18" r:id="rId16" display="https://ti.energia.gob.mx/api_documentos/public/api/v1/client-systems/NUrVsAShATUUqrsRXujwkIqhGx57yb/documents/public/a9b03403-9b29-4ee5-89c8-c641523754a5" xr:uid="{492FE93C-763F-41AC-8223-000C3E56C7E1}"/>
    <hyperlink ref="GM19" r:id="rId17" display="https://ti.energia.gob.mx/api_documentos/public/api/v1/client-systems/NUrVsAShATUUqrsRXujwkIqhGx57yb/documents/public/15ee8630-3af5-4cc1-b790-1e849b321bf7" xr:uid="{09E57AA9-9D64-4BB7-A07F-4DC73C3BE989}"/>
    <hyperlink ref="GM20" r:id="rId18" display="https://ti.energia.gob.mx/api_documentos/public/api/v1/client-systems/NUrVsAShATUUqrsRXujwkIqhGx57yb/documents/public/52dc8043-a1b0-4c2c-9cb3-78d09b87f7d3" xr:uid="{BFB1B8B1-14D1-41BF-B5FC-441FC9CB9622}"/>
    <hyperlink ref="GM21" r:id="rId19" display="https://ti.energia.gob.mx/api_documentos/public/api/v1/client-systems/NUrVsAShATUUqrsRXujwkIqhGx57yb/documents/public/702f37c0-469c-4ace-9e84-8f5630c49699" xr:uid="{1BF8EA16-D516-4FD0-8914-30AF55714A9E}"/>
    <hyperlink ref="GM22" r:id="rId20" display="https://ti.energia.gob.mx/api_documentos/public/api/v1/client-systems/NUrVsAShATUUqrsRXujwkIqhGx57yb/documents/public/94aeeb32-ee8b-4872-a0e9-e37b1d7f1f4f" xr:uid="{AB56973D-5126-43FB-A7C3-71F45A15C96F}"/>
    <hyperlink ref="GM23" r:id="rId21" display="https://ti.energia.gob.mx/api_documentos/public/api/v1/client-systems/NUrVsAShATUUqrsRXujwkIqhGx57yb/documents/public/64a27079-947e-4342-97d3-30bc5d722d0e" xr:uid="{31F87AD1-B30B-4740-A170-17CAB6AECC45}"/>
    <hyperlink ref="GM24" r:id="rId22" display="https://ti.energia.gob.mx/api_documentos/public/api/v1/client-systems/NUrVsAShATUUqrsRXujwkIqhGx57yb/documents/public/5a98b855-5b0d-4e00-85e1-668f58ef95b3" xr:uid="{0885923E-E63D-4904-97A3-99E5F156BE85}"/>
    <hyperlink ref="GM25" r:id="rId23" display="https://ti.energia.gob.mx/api_documentos/public/api/v1/client-systems/NUrVsAShATUUqrsRXujwkIqhGx57yb/documents/public/fd66b45b-a60a-4a5d-bc91-9688997de7e9" xr:uid="{87316D56-75B2-4207-9FC2-2C5408C7B741}"/>
    <hyperlink ref="GM26" r:id="rId24" display="https://ti.energia.gob.mx/api_documentos/public/api/v1/client-systems/NUrVsAShATUUqrsRXujwkIqhGx57yb/documents/public/54e70821-d376-4703-8fdb-db45289e16c1" xr:uid="{FB48EFA4-A95F-46E0-82E9-101EC44E42D1}"/>
    <hyperlink ref="GM27" r:id="rId25" display="https://ti.energia.gob.mx/api_documentos/public/api/v1/client-systems/NUrVsAShATUUqrsRXujwkIqhGx57yb/documents/public/1fe8fef3-d8fc-4630-b0fb-a67316e5fc63" xr:uid="{3B108EFF-A681-45D3-94A4-F6A4F33430C7}"/>
    <hyperlink ref="GM28" r:id="rId26" display="https://ti.energia.gob.mx/api_documentos/public/api/v1/client-systems/NUrVsAShATUUqrsRXujwkIqhGx57yb/documents/public/b71d478f-8ff4-4dc7-b5bf-1ef73580714b" xr:uid="{4004B3F7-1589-41E9-BCF7-E62E22910639}"/>
    <hyperlink ref="GM29" r:id="rId27" display="https://ti.energia.gob.mx/api_documentos/public/api/v1/client-systems/NUrVsAShATUUqrsRXujwkIqhGx57yb/documents/public/5e2ec3ee-74e1-4a5f-b513-ae2229f44897" xr:uid="{77A2479B-88DD-47EB-B404-22595A82AA3D}"/>
    <hyperlink ref="GM30" r:id="rId28" display="https://ti.energia.gob.mx/api_documentos/public/api/v1/client-systems/NUrVsAShATUUqrsRXujwkIqhGx57yb/documents/public/c0052d3d-be26-49d4-bda7-3d5a94a45020" xr:uid="{4F9F3A4C-2D2E-45A3-B2C1-2771E5344D66}"/>
    <hyperlink ref="GM31" r:id="rId29" display="https://ti.energia.gob.mx/api_documentos/public/api/v1/client-systems/NUrVsAShATUUqrsRXujwkIqhGx57yb/documents/public/133d53d5-a143-4f22-9d2f-8bf58360cb4a" xr:uid="{2A655ECD-BA7E-419E-8B27-7F7A00EEFA9A}"/>
    <hyperlink ref="GM32" r:id="rId30" display="https://ti.energia.gob.mx/api_documentos/public/api/v1/client-systems/NUrVsAShATUUqrsRXujwkIqhGx57yb/documents/public/e7402563-6818-4f11-ac8a-c245ca1b3a57" xr:uid="{3FFF88E0-C615-4771-A598-D92C8970CB2C}"/>
    <hyperlink ref="GM33" r:id="rId31" display="https://ti.energia.gob.mx/api_documentos/public/api/v1/client-systems/NUrVsAShATUUqrsRXujwkIqhGx57yb/documents/public/88462d79-d7bd-43d9-992c-4f0f6a668ab2" xr:uid="{9342A0DC-31F1-491D-875F-2D7943BF5311}"/>
    <hyperlink ref="GM34" r:id="rId32" display="https://ti.energia.gob.mx/api_documentos/public/api/v1/client-systems/NUrVsAShATUUqrsRXujwkIqhGx57yb/documents/public/47615e8b-aaa7-45ed-9c7a-a3aa9547acf8" xr:uid="{5EAC8EE1-C562-4B3C-A9E1-91A34A70CA21}"/>
    <hyperlink ref="GM35" r:id="rId33" display="https://ti.energia.gob.mx/api_documentos/public/api/v1/client-systems/NUrVsAShATUUqrsRXujwkIqhGx57yb/documents/public/9c1404b7-4d99-4742-b163-e449eb5c92ac" xr:uid="{BB1FDC5A-8DD2-4C0A-A116-33A2BE75475A}"/>
    <hyperlink ref="GM36" r:id="rId34" display="https://ti.energia.gob.mx/api_documentos/public/api/v1/client-systems/NUrVsAShATUUqrsRXujwkIqhGx57yb/documents/public/dd0a4c6b-915f-4c00-8799-ce5b9069e6f9" xr:uid="{81B63EE2-704B-47C7-BF87-298EACD2E40F}"/>
    <hyperlink ref="GM37" r:id="rId35" display="https://ti.energia.gob.mx/api_documentos/public/api/v1/client-systems/NUrVsAShATUUqrsRXujwkIqhGx57yb/documents/public/0b10dc79-4a96-44df-a408-5fb9b6b0c317" xr:uid="{8DFCB231-6829-42C4-9791-051CD82B63B4}"/>
    <hyperlink ref="GM38" r:id="rId36" display="https://ti.energia.gob.mx/api_documentos/public/api/v1/client-systems/NUrVsAShATUUqrsRXujwkIqhGx57yb/documents/public/43997a36-e867-4593-9295-efd0eea155f2" xr:uid="{A88685F8-70DB-4E06-AC9B-C426099AC34C}"/>
    <hyperlink ref="GM39" r:id="rId37" display="https://ti.energia.gob.mx/api_documentos/public/api/v1/client-systems/NUrVsAShATUUqrsRXujwkIqhGx57yb/documents/public/a6f2ffad-72d5-496b-8699-afdfab6b7068" xr:uid="{2BF89351-A226-4EF7-8537-8993B4184A8E}"/>
    <hyperlink ref="GM40" r:id="rId38" display="https://ti.energia.gob.mx/api_documentos/public/api/v1/client-systems/NUrVsAShATUUqrsRXujwkIqhGx57yb/documents/public/92a0c941-ca7e-45b4-b698-eb8722ba7724" xr:uid="{7E0CAE82-BC81-4A84-9796-F337B177F0FD}"/>
    <hyperlink ref="GM41" r:id="rId39" display="https://ti.energia.gob.mx/api_documentos/public/api/v1/client-systems/NUrVsAShATUUqrsRXujwkIqhGx57yb/documents/public/ef6d27d9-453d-4ac1-aeef-df0b63b2db01" xr:uid="{6A1DDF09-BE12-42C3-8B7D-47365811FEBC}"/>
    <hyperlink ref="GM42" r:id="rId40" display="https://ti.energia.gob.mx/api_documentos/public/api/v1/client-systems/NUrVsAShATUUqrsRXujwkIqhGx57yb/documents/public/247abc14-61d0-4ebf-a46e-073bee2b9f60" xr:uid="{7A516BD3-DD2E-4358-9215-1B38A5A7A923}"/>
    <hyperlink ref="GM43" r:id="rId41" display="https://ti.energia.gob.mx/api_documentos/public/api/v1/client-systems/NUrVsAShATUUqrsRXujwkIqhGx57yb/documents/public/8e2c2955-26a0-4c83-8ee2-a36ac9c7d689" xr:uid="{455D5317-996D-440B-926B-F9FE7AB5ECBD}"/>
    <hyperlink ref="GM44" r:id="rId42" display="https://ti.energia.gob.mx/api_documentos/public/api/v1/client-systems/NUrVsAShATUUqrsRXujwkIqhGx57yb/documents/public/e00d8324-aecc-4cc6-9b71-bb4bc71fe94c" xr:uid="{9D9475DD-8F8D-48AA-8AED-3E7C87138501}"/>
    <hyperlink ref="GM45" r:id="rId43" display="https://ti.energia.gob.mx/api_documentos/public/api/v1/client-systems/NUrVsAShATUUqrsRXujwkIqhGx57yb/documents/public/90f274ee-195b-4b33-8e99-b207040f48b1" xr:uid="{410C9DBD-529E-4CCD-9B6F-F71886820779}"/>
    <hyperlink ref="GM46" r:id="rId44" display="https://ti.energia.gob.mx/api_documentos/public/api/v1/client-systems/NUrVsAShATUUqrsRXujwkIqhGx57yb/documents/public/ef92c21d-f556-4348-8c96-d2757fe6f053" xr:uid="{057FFF99-1D6C-40F0-A58E-3799313088EC}"/>
    <hyperlink ref="GM47" r:id="rId45" display="https://ti.energia.gob.mx/api_documentos/public/api/v1/client-systems/NUrVsAShATUUqrsRXujwkIqhGx57yb/documents/public/d941480f-5eaf-4fdd-ae95-2fbd78c268de" xr:uid="{5B23CF4C-8432-4A5B-897A-48C79D91884E}"/>
    <hyperlink ref="GM48" r:id="rId46" display="https://ti.energia.gob.mx/api_documentos/public/api/v1/client-systems/NUrVsAShATUUqrsRXujwkIqhGx57yb/documents/public/0320b875-9d8c-4469-a38a-fe0854777c20" xr:uid="{7FF3E53B-F82F-4237-8FFD-11B8EDDE6FAB}"/>
    <hyperlink ref="GM49" r:id="rId47" display="https://ti.energia.gob.mx/api_documentos/public/api/v1/client-systems/NUrVsAShATUUqrsRXujwkIqhGx57yb/documents/public/a8621fcc-3fc1-4272-ba34-b80303aee0b7" xr:uid="{ADE55713-27B4-4C02-B153-4100B63170FA}"/>
    <hyperlink ref="GM50" r:id="rId48" display="https://ti.energia.gob.mx/api_documentos/public/api/v1/client-systems/NUrVsAShATUUqrsRXujwkIqhGx57yb/documents/public/9e2bad1d-f758-4f87-892e-42e9e0168cb5" xr:uid="{E6DEE0A5-4F6A-4E1B-AA7E-B5192E34C5DE}"/>
    <hyperlink ref="GM51" r:id="rId49" display="https://ti.energia.gob.mx/api_documentos/public/api/v1/client-systems/NUrVsAShATUUqrsRXujwkIqhGx57yb/documents/public/0318d63c-3bb5-40e4-bcc9-c8ddea0a52cc" xr:uid="{E6F1D697-889C-4998-ABE4-DBBB476D7BC0}"/>
    <hyperlink ref="GM52" r:id="rId50" display="https://ti.energia.gob.mx/api_documentos/public/api/v1/client-systems/NUrVsAShATUUqrsRXujwkIqhGx57yb/documents/public/71cf5877-1806-4b03-8451-1c9091a72d57" xr:uid="{8744C077-9B56-4CAE-96CA-8A86043BA911}"/>
    <hyperlink ref="GM53" r:id="rId51" display="https://ti.energia.gob.mx/api_documentos/public/api/v1/client-systems/NUrVsAShATUUqrsRXujwkIqhGx57yb/documents/public/6eade135-2146-4afb-9879-d08d99dfd30a" xr:uid="{5DA40E06-DC99-48F1-A0B6-8B0120F889A8}"/>
    <hyperlink ref="GM54" r:id="rId52" display="https://ti.energia.gob.mx/api_documentos/public/api/v1/client-systems/NUrVsAShATUUqrsRXujwkIqhGx57yb/documents/public/a7a3075a-31a2-4576-b544-b5ebb7693be0" xr:uid="{A01E209D-8292-445A-B88A-6501ABB2A2FF}"/>
    <hyperlink ref="GM55" r:id="rId53" display="https://ti.energia.gob.mx/api_documentos/public/api/v1/client-systems/NUrVsAShATUUqrsRXujwkIqhGx57yb/documents/public/64a4f6f1-317d-412b-9b0e-d54bc5da0ae7" xr:uid="{596DB745-BD20-4524-8B93-4E0E2D42058A}"/>
    <hyperlink ref="GM56" r:id="rId54" display="https://ti.energia.gob.mx/api_documentos/public/api/v1/client-systems/NUrVsAShATUUqrsRXujwkIqhGx57yb/documents/public/af3ed2e0-22a4-4d81-9c3f-3d9f1ba7a12e" xr:uid="{19C29415-CE71-448D-8E3F-DCBCF5DB484F}"/>
    <hyperlink ref="GM57" r:id="rId55" display="https://ti.energia.gob.mx/api_documentos/public/api/v1/client-systems/NUrVsAShATUUqrsRXujwkIqhGx57yb/documents/public/fa071bb9-527b-48a5-9315-fcdeb5ca8d5d" xr:uid="{F1F2789E-2C1D-47E5-BDC4-00320B7AC039}"/>
    <hyperlink ref="GM58" r:id="rId56" display="https://ti.energia.gob.mx/api_documentos/public/api/v1/client-systems/NUrVsAShATUUqrsRXujwkIqhGx57yb/documents/public/9eb2f518-d55d-4ae0-9017-65cfc6666379" xr:uid="{A17FB13C-C2D4-40D0-B28F-6799E9B46EE3}"/>
    <hyperlink ref="GM59" r:id="rId57" display="https://ti.energia.gob.mx/api_documentos/public/api/v1/client-systems/NUrVsAShATUUqrsRXujwkIqhGx57yb/documents/public/6079db60-ca82-46b3-b4cb-c1a55f839de5" xr:uid="{27F6F66E-FC8F-429B-8424-F0F1B4E6E8BD}"/>
    <hyperlink ref="GM61" r:id="rId58" display="https://ti.energia.gob.mx/api_documentos/public/api/v1/client-systems/NUrVsAShATUUqrsRXujwkIqhGx57yb/documents/public/00f2b0ad-728a-4f42-9685-370d377aaf40" xr:uid="{D1D8BF4A-A913-4FDD-AB95-F4D1B0C76A4A}"/>
    <hyperlink ref="GM62" r:id="rId59" display="https://ti.energia.gob.mx/api_documentos/public/api/v1/client-systems/NUrVsAShATUUqrsRXujwkIqhGx57yb/documents/public/6bb46112-ec80-4ec0-a12c-813d3f643f05" xr:uid="{46598F0C-5FB7-48FE-8E3C-F673B7D3AC56}"/>
    <hyperlink ref="GM63" r:id="rId60" display="https://ti.energia.gob.mx/api_documentos/public/api/v1/client-systems/NUrVsAShATUUqrsRXujwkIqhGx57yb/documents/public/fd793cbe-49d8-4787-9653-04b789a9a680" xr:uid="{D8BED031-B5AB-4DCC-807D-E458AEDB07F6}"/>
    <hyperlink ref="GM64" r:id="rId61" display="https://ti.energia.gob.mx/api_documentos/public/api/v1/client-systems/NUrVsAShATUUqrsRXujwkIqhGx57yb/documents/public/b4e865d6-e279-4730-b86c-92e5551eac2e" xr:uid="{1042F2F3-8CAC-499A-A383-0F339109E502}"/>
    <hyperlink ref="GM65" r:id="rId62" display="https://ti.energia.gob.mx/api_documentos/public/api/v1/client-systems/NUrVsAShATUUqrsRXujwkIqhGx57yb/documents/public/0231fe10-1675-4f76-b7ed-a76872634725" xr:uid="{455FA5E3-9A4B-4912-8083-9654955437B8}"/>
    <hyperlink ref="GM66" r:id="rId63" display="https://ti.energia.gob.mx/api_documentos/public/api/v1/client-systems/NUrVsAShATUUqrsRXujwkIqhGx57yb/documents/public/1117ad1a-5502-4d44-8aed-c94e79b104d5" xr:uid="{44C744C7-EB04-456A-93E7-149C46CC1B55}"/>
    <hyperlink ref="GM67" r:id="rId64" display="https://ti.energia.gob.mx/api_documentos/public/api/v1/client-systems/NUrVsAShATUUqrsRXujwkIqhGx57yb/documents/public/8629e338-06f5-488a-840c-610ef0ff285d" xr:uid="{1E166439-DDB3-4E36-9639-FF5AE1C1603F}"/>
    <hyperlink ref="GM68" r:id="rId65" display="https://ti.energia.gob.mx/api_documentos/public/api/v1/client-systems/NUrVsAShATUUqrsRXujwkIqhGx57yb/documents/public/53aece3e-0941-4384-b8d7-4f34641fa503" xr:uid="{75277E97-DF9B-4838-B864-BFE95FBC7A33}"/>
    <hyperlink ref="GM69" r:id="rId66" display="https://ti.energia.gob.mx/api_documentos/public/api/v1/client-systems/NUrVsAShATUUqrsRXujwkIqhGx57yb/documents/public/37c55c2b-3e4a-48a8-a501-5b3a4f0bdba6" xr:uid="{C9D0AF6B-50BA-4B4F-A72C-1D78B82810F3}"/>
    <hyperlink ref="GM70" r:id="rId67" display="https://ti.energia.gob.mx/api_documentos/public/api/v1/client-systems/NUrVsAShATUUqrsRXujwkIqhGx57yb/documents/public/30d6b9a9-76df-4a10-9f87-620a19348ff4" xr:uid="{B6CCFB8B-6624-4CEE-9470-063F4D9AB09B}"/>
    <hyperlink ref="GM71" r:id="rId68" display="https://ti.energia.gob.mx/api_documentos/public/api/v1/client-systems/NUrVsAShATUUqrsRXujwkIqhGx57yb/documents/public/66c4e1ec-d047-4cdb-93dd-14947f7cd1bb" xr:uid="{0E6489D4-26D9-45EE-B53B-10A53BA0F120}"/>
    <hyperlink ref="GM72" r:id="rId69" display="https://ti.energia.gob.mx/api_documentos/public/api/v1/client-systems/NUrVsAShATUUqrsRXujwkIqhGx57yb/documents/public/407856c4-919a-4ced-b26e-bc5b4ce47d49" xr:uid="{E23FDC09-FF74-4E9D-AEDF-2CB0F0B5351E}"/>
    <hyperlink ref="GM73" r:id="rId70" display="https://ti.energia.gob.mx/api_documentos/public/api/v1/client-systems/NUrVsAShATUUqrsRXujwkIqhGx57yb/documents/public/e46fa1ba-aa57-4356-9e0c-f0d4a8d9ac33" xr:uid="{F1055CBC-4B99-46DB-91B5-4327C9297124}"/>
    <hyperlink ref="GM75" r:id="rId71" display="https://ti.energia.gob.mx/api_documentos/public/api/v1/client-systems/NUrVsAShATUUqrsRXujwkIqhGx57yb/documents/public/6030dfd2-5937-4002-9e6c-387cedd05701" xr:uid="{26A96394-D11B-4678-9E2B-039B0C17F59B}"/>
    <hyperlink ref="GM76" r:id="rId72" display="https://ti.energia.gob.mx/api_documentos/public/api/v1/client-systems/NUrVsAShATUUqrsRXujwkIqhGx57yb/documents/public/63b1f575-bfff-4372-b6d4-ed207c62defa" xr:uid="{362BF7E0-C1AC-4465-8F3A-82B3360ACA92}"/>
    <hyperlink ref="GM77" r:id="rId73" display="https://ti.energia.gob.mx/api_documentos/public/api/v1/client-systems/NUrVsAShATUUqrsRXujwkIqhGx57yb/documents/public/8da6e2bf-aa98-40c8-ac89-831a105fb192" xr:uid="{CB06E844-0785-4329-818C-7FBB566BCC42}"/>
    <hyperlink ref="GM78" r:id="rId74" display="https://ti.energia.gob.mx/api_documentos/public/api/v1/client-systems/NUrVsAShATUUqrsRXujwkIqhGx57yb/documents/public/3fdc2eac-ee26-468b-a343-f3d3417275c2" xr:uid="{E50A53A3-5B79-45C7-A4F7-5A570B96F0DB}"/>
    <hyperlink ref="GM79" r:id="rId75" display="https://ti.energia.gob.mx/api_documentos/public/api/v1/client-systems/NUrVsAShATUUqrsRXujwkIqhGx57yb/documents/public/71c1073d-7fe3-4ee5-abb3-aa2dd390c49b" xr:uid="{EB7C4E8D-0D5C-441F-B336-6F714E4EF3A7}"/>
    <hyperlink ref="GM80" r:id="rId76" display="https://ti.energia.gob.mx/api_documentos/public/api/v1/client-systems/NUrVsAShATUUqrsRXujwkIqhGx57yb/documents/public/6b4bc762-1822-4aaf-b93a-9730901bc26c" xr:uid="{F72EA5AC-3FDA-4F81-9415-14DC947003F7}"/>
    <hyperlink ref="GM81" r:id="rId77" display="https://ti.energia.gob.mx/api_documentos/public/api/v1/client-systems/NUrVsAShATUUqrsRXujwkIqhGx57yb/documents/public/9e81edc0-5480-413d-91cf-c6866fa3b949" xr:uid="{E0E0FEF8-ABB7-4138-ADD0-245146AAB6BD}"/>
    <hyperlink ref="GM82" r:id="rId78" display="https://ti.energia.gob.mx/api_documentos/public/api/v1/client-systems/NUrVsAShATUUqrsRXujwkIqhGx57yb/documents/public/10998012-482b-4a94-8d9e-585f7230eadb" xr:uid="{7EFBB9FA-835A-41D8-8A17-5A88A85DAEC7}"/>
    <hyperlink ref="GM83" r:id="rId79" display="https://ti.energia.gob.mx/api_documentos/public/api/v1/client-systems/NUrVsAShATUUqrsRXujwkIqhGx57yb/documents/public/10e43f03-104c-4093-887f-b115a30a8b9a" xr:uid="{10A995D6-30E4-4380-80C0-88D5D3688A54}"/>
    <hyperlink ref="GM84" r:id="rId80" display="https://ti.energia.gob.mx/api_documentos/public/api/v1/client-systems/NUrVsAShATUUqrsRXujwkIqhGx57yb/documents/public/6f59ef38-a495-4264-b46b-b2dc9a680463" xr:uid="{67929C78-7DAA-493F-8C59-13BE0CCA4607}"/>
    <hyperlink ref="GM85" r:id="rId81" display="https://ti.energia.gob.mx/api_documentos/public/api/v1/client-systems/NUrVsAShATUUqrsRXujwkIqhGx57yb/documents/public/7910934b-1948-4d4d-ad4e-ee69b7e23a3d" xr:uid="{80B79260-7029-41E4-8B8D-51C151464E4C}"/>
    <hyperlink ref="GM86" r:id="rId82" display="https://ti.energia.gob.mx/api_documentos/public/api/v1/client-systems/NUrVsAShATUUqrsRXujwkIqhGx57yb/documents/public/c478a499-1500-4c98-ab78-d70a33044098" xr:uid="{F8E76BE2-4BC6-4035-B2DB-5695405615F9}"/>
    <hyperlink ref="GM87" r:id="rId83" display="https://ti.energia.gob.mx/api_documentos/public/api/v1/client-systems/NUrVsAShATUUqrsRXujwkIqhGx57yb/documents/public/0997cd66-46c2-48af-9778-a5530002bb04" xr:uid="{F00108E1-6B31-47BF-B0B5-44B62651A676}"/>
    <hyperlink ref="GM88" r:id="rId84" display="https://ti.energia.gob.mx/api_documentos/public/api/v1/client-systems/NUrVsAShATUUqrsRXujwkIqhGx57yb/documents/public/2fb40a8d-78fd-445b-89f9-8c96526e6a04" xr:uid="{326A3411-5A97-4F0A-9B21-6CA40ACEAC43}"/>
    <hyperlink ref="GM89" r:id="rId85" display="https://ti.energia.gob.mx/api_documentos/public/api/v1/client-systems/NUrVsAShATUUqrsRXujwkIqhGx57yb/documents/public/85936ec5-ce90-4952-8e2e-fa64cbe57aa4" xr:uid="{61ED9888-43CB-49A6-A89E-33C4C7B494D7}"/>
    <hyperlink ref="GM90" r:id="rId86" display="https://ti.energia.gob.mx/api_documentos/public/api/v1/client-systems/NUrVsAShATUUqrsRXujwkIqhGx57yb/documents/public/b30f595a-eb59-4e71-990a-f08a40475690" xr:uid="{54AFFBAD-0514-4CA7-8C90-7B3B82DA74A7}"/>
    <hyperlink ref="GM91" r:id="rId87" display="https://ti.energia.gob.mx/api_documentos/public/api/v1/client-systems/NUrVsAShATUUqrsRXujwkIqhGx57yb/documents/public/80a7ebc7-1215-4a94-873f-36b3416536b4" xr:uid="{FC832D7F-0F49-4C28-BD70-29F6DEAD781F}"/>
    <hyperlink ref="GM92" r:id="rId88" display="https://ti.energia.gob.mx/api_documentos/public/api/v1/client-systems/NUrVsAShATUUqrsRXujwkIqhGx57yb/documents/public/7b2ea56d-77a9-49c8-a5c5-c02439b2426f" xr:uid="{C2D7A7AB-42FC-4366-928F-9667F9687D04}"/>
    <hyperlink ref="GM93" r:id="rId89" display="https://ti.energia.gob.mx/api_documentos/public/api/v1/client-systems/NUrVsAShATUUqrsRXujwkIqhGx57yb/documents/public/f045c513-6c17-4672-bbce-61a2144e1f0e" xr:uid="{5585AC13-F03B-4B75-B2DD-1D193ABA35A2}"/>
    <hyperlink ref="GM94" r:id="rId90" display="https://ti.energia.gob.mx/api_documentos/public/api/v1/client-systems/NUrVsAShATUUqrsRXujwkIqhGx57yb/documents/public/59b68672-29d5-49a7-a83f-42d2a462f339" xr:uid="{C4ED0434-6E59-4920-AE1D-8D0928B6CA4A}"/>
    <hyperlink ref="GM95" r:id="rId91" display="https://ti.energia.gob.mx/api_documentos/public/api/v1/client-systems/NUrVsAShATUUqrsRXujwkIqhGx57yb/documents/public/9b4d2193-f132-484e-a7f6-0ff96c4e4c5a" xr:uid="{23C0C639-2FF3-4611-9C03-0E543B5920C8}"/>
    <hyperlink ref="GM96" r:id="rId92" display="https://ti.energia.gob.mx/api_documentos/public/api/v1/client-systems/NUrVsAShATUUqrsRXujwkIqhGx57yb/documents/public/fee0cd42-d4ad-4efd-84eb-f84823f1d0b2" xr:uid="{5F156E16-4B03-4C60-90CF-6489928D5D24}"/>
    <hyperlink ref="GM97" r:id="rId93" display="https://ti.energia.gob.mx/api_documentos/public/api/v1/client-systems/NUrVsAShATUUqrsRXujwkIqhGx57yb/documents/public/c0d8db36-de20-4af7-9ea9-631b966bc2de" xr:uid="{3879B5F2-D146-4DF2-B24A-A4CA1DC7F7B5}"/>
    <hyperlink ref="GM98" r:id="rId94" display="https://ti.energia.gob.mx/api_documentos/public/api/v1/client-systems/NUrVsAShATUUqrsRXujwkIqhGx57yb/documents/public/5e4422b3-75f7-4126-92b6-645d966e6760" xr:uid="{26728902-65B9-4FB5-B29E-2000AD911E68}"/>
    <hyperlink ref="GM99" r:id="rId95" display="https://ti.energia.gob.mx/api_documentos/public/api/v1/client-systems/NUrVsAShATUUqrsRXujwkIqhGx57yb/documents/public/927a4d21-596b-48f7-9d77-b0369f0e2883" xr:uid="{0A9B6D70-251A-4083-BD85-93DF40B65765}"/>
    <hyperlink ref="GM100" r:id="rId96" display="https://ti.energia.gob.mx/api_documentos/public/api/v1/client-systems/NUrVsAShATUUqrsRXujwkIqhGx57yb/documents/public/cf0d1a00-0915-432a-810f-65006312b5d1" xr:uid="{4C9BEA09-AC99-4E5C-BC09-155392A9ECAB}"/>
    <hyperlink ref="GM101" r:id="rId97" display="https://ti.energia.gob.mx/api_documentos/public/api/v1/client-systems/NUrVsAShATUUqrsRXujwkIqhGx57yb/documents/public/4484bbc9-9a72-4238-8d89-73b3c8765ee2" xr:uid="{BC1EF2EB-5CA2-4EBA-B45D-DF6B586184D3}"/>
    <hyperlink ref="HB101" r:id="rId98" xr:uid="{8B45B401-ED73-42D1-AA9C-CE55AEA25A7B}"/>
    <hyperlink ref="GM102" r:id="rId99" display="https://ti.energia.gob.mx/api_documentos/public/api/v1/client-systems/NUrVsAShATUUqrsRXujwkIqhGx57yb/documents/public/c17c26b0-e4e6-4872-a91b-cb8b54c66a86" xr:uid="{8A731B43-7260-4F9D-84D8-3856B74BC0BF}"/>
    <hyperlink ref="GM103" r:id="rId100" display="https://ti.energia.gob.mx/api_documentos/public/api/v1/client-systems/NUrVsAShATUUqrsRXujwkIqhGx57yb/documents/public/1575d9f4-9bba-4736-94d7-e0fd40d4e3b4" xr:uid="{72A5796F-29C1-489F-AA75-0FB03884FF4A}"/>
    <hyperlink ref="GM104" r:id="rId101" display="https://ti.energia.gob.mx/api_documentos/public/api/v1/client-systems/NUrVsAShATUUqrsRXujwkIqhGx57yb/documents/public/7b710cbd-e8a2-43a2-8e85-d1659340b37a" xr:uid="{3BF14796-CF5D-427C-967C-531A6CA0F489}"/>
    <hyperlink ref="GM105" r:id="rId102" display="https://ti.energia.gob.mx/api_documentos/public/api/v1/client-systems/NUrVsAShATUUqrsRXujwkIqhGx57yb/documents/public/7d27056c-a901-41b7-9bb9-7eb3cce4539f" xr:uid="{95E68070-7547-4414-9CF6-13689563F91D}"/>
    <hyperlink ref="GM106" r:id="rId103" display="https://ti.energia.gob.mx/api_documentos/public/api/v1/client-systems/NUrVsAShATUUqrsRXujwkIqhGx57yb/documents/public/234a4043-ab78-4b18-960a-e2d7e4425e34" xr:uid="{2C9E96E6-5566-4F9C-A080-59FC20527CB5}"/>
    <hyperlink ref="GM107" r:id="rId104" display="https://ti.energia.gob.mx/api_documentos/public/api/v1/client-systems/NUrVsAShATUUqrsRXujwkIqhGx57yb/documents/public/ee755d58-110b-4e03-a487-1b0d5355c7bd" xr:uid="{5EB012B8-8F9E-4D62-A851-D15750005A3F}"/>
    <hyperlink ref="GM108" r:id="rId105" display="https://ti.energia.gob.mx/api_documentos/public/api/v1/client-systems/NUrVsAShATUUqrsRXujwkIqhGx57yb/documents/public/075d6295-518d-405d-aa21-0d0c23e7165b" xr:uid="{1373800F-8A7A-47D4-982E-678214E008A5}"/>
    <hyperlink ref="GM109" r:id="rId106" display="https://ti.energia.gob.mx/api_documentos/public/api/v1/client-systems/NUrVsAShATUUqrsRXujwkIqhGx57yb/documents/public/c91aa20d-1cdc-4dd6-8d2e-b795d2b9e411" xr:uid="{75721938-0797-4DDC-A658-0DFEF77416DA}"/>
    <hyperlink ref="GM110" r:id="rId107" display="https://ti.energia.gob.mx/api_documentos/public/api/v1/client-systems/NUrVsAShATUUqrsRXujwkIqhGx57yb/documents/public/75428a46-5526-495a-a3c3-d04f3f5c66d1" xr:uid="{2E3BF918-73BE-4AC1-AFFD-6466BB26595E}"/>
    <hyperlink ref="GM111" r:id="rId108" display="https://ti.energia.gob.mx/api_documentos/public/api/v1/client-systems/NUrVsAShATUUqrsRXujwkIqhGx57yb/documents/public/921385d3-ae11-4010-9428-dd660abd44dd" xr:uid="{C4E8A279-7A10-4FED-859E-5BE0FA6335F6}"/>
    <hyperlink ref="GM112" r:id="rId109" display="https://ti.energia.gob.mx/api_documentos/public/api/v1/client-systems/NUrVsAShATUUqrsRXujwkIqhGx57yb/documents/public/e0382bb7-88cb-4fa8-a35a-3081467c9526" xr:uid="{657371D6-2453-4AE5-8278-F3B4DB7C3CAA}"/>
    <hyperlink ref="GM113" r:id="rId110" display="https://ti.energia.gob.mx/api_documentos/public/api/v1/client-systems/NUrVsAShATUUqrsRXujwkIqhGx57yb/documents/public/ebbbefc4-eebf-4a61-9363-48e81eddce89" xr:uid="{04801256-9C81-4B9C-9A00-4F584989A5C3}"/>
    <hyperlink ref="GM114" r:id="rId111" display="https://ti.energia.gob.mx/api_documentos/public/api/v1/client-systems/NUrVsAShATUUqrsRXujwkIqhGx57yb/documents/public/7c9888e6-5e81-4a21-9fd4-a41542fcc0d5" xr:uid="{186AD06B-4374-47BA-B63D-1AED9817D7DA}"/>
    <hyperlink ref="GM115" r:id="rId112" display="https://ti.energia.gob.mx/api_documentos/public/api/v1/client-systems/NUrVsAShATUUqrsRXujwkIqhGx57yb/documents/public/5c897852-d619-4d4e-9e50-b09e513d29ee" xr:uid="{35E8EBF1-4724-4A4E-8AA3-C72265B3EEDE}"/>
    <hyperlink ref="GM116" r:id="rId113" display="https://ti.energia.gob.mx/api_documentos/public/api/v1/client-systems/NUrVsAShATUUqrsRXujwkIqhGx57yb/documents/public/ab39584f-b831-424f-a2d6-f28c2fd80003" xr:uid="{2B9CD240-02D6-42D1-9DF2-96E9583EFA51}"/>
    <hyperlink ref="GM117" r:id="rId114" display="https://ti.energia.gob.mx/api_documentos/public/api/v1/client-systems/NUrVsAShATUUqrsRXujwkIqhGx57yb/documents/public/069120dc-1458-4dc8-8a8b-2a1d61dbbebe" xr:uid="{6833537D-576F-47F3-AA99-3094922A8DF2}"/>
    <hyperlink ref="GM118" r:id="rId115" display="https://ti.energia.gob.mx/api_documentos/public/api/v1/client-systems/NUrVsAShATUUqrsRXujwkIqhGx57yb/documents/public/8f1b95c7-152a-40ab-8b8a-b1c48a4392f6" xr:uid="{CD4F36AA-7DDD-43F3-AF65-ABF924642321}"/>
    <hyperlink ref="GM119" r:id="rId116" display="https://ti.energia.gob.mx/api_documentos/public/api/v1/client-systems/NUrVsAShATUUqrsRXujwkIqhGx57yb/documents/public/a2cd7532-bd37-4870-bc7c-58db1097e60b" xr:uid="{CC2848EE-80B0-4291-B78F-4081D85A3558}"/>
    <hyperlink ref="GM120" r:id="rId117" display="https://ti.energia.gob.mx/api_documentos/public/api/v1/client-systems/NUrVsAShATUUqrsRXujwkIqhGx57yb/documents/public/cb3ef5c4-e890-40b4-bff7-635e05a8c72a" xr:uid="{535D115D-7974-4C52-A259-D2DDF6A52E4D}"/>
    <hyperlink ref="GM121" r:id="rId118" display="https://ti.energia.gob.mx/api_documentos/public/api/v1/client-systems/NUrVsAShATUUqrsRXujwkIqhGx57yb/documents/public/5071096c-d8c8-4833-8052-65645cdbb788" xr:uid="{D330CA5A-E93D-4525-9AE8-673AC0C94E09}"/>
    <hyperlink ref="GM122" r:id="rId119" display="https://ti.energia.gob.mx/api_documentos/public/api/v1/client-systems/NUrVsAShATUUqrsRXujwkIqhGx57yb/documents/public/3d3ea8c2-9aa8-4dc5-818f-2af3a30320e6" xr:uid="{519AB56E-9BEC-4FC0-AE6C-77113AA0F297}"/>
    <hyperlink ref="GM123" r:id="rId120" display="https://ti.energia.gob.mx/api_documentos/public/api/v1/client-systems/NUrVsAShATUUqrsRXujwkIqhGx57yb/documents/public/ff4bcc13-3cf5-4bac-8dad-5acb1122d8c3" xr:uid="{FFD02CE0-C486-4400-B537-B90A343E8ABD}"/>
    <hyperlink ref="GM124" r:id="rId121" display="https://ti.energia.gob.mx/api_documentos/public/api/v1/client-systems/NUrVsAShATUUqrsRXujwkIqhGx57yb/documents/public/4bb578fc-db0d-4b90-a71d-3dd5a9c2c5a8" xr:uid="{3F6E59B5-B2A7-4EE6-BFAF-C4244F0F5983}"/>
    <hyperlink ref="GM125" r:id="rId122" display="https://ti.energia.gob.mx/api_documentos/public/api/v1/client-systems/NUrVsAShATUUqrsRXujwkIqhGx57yb/documents/public/499eaba4-7e29-4ed6-92f0-3d76ea68e3a2" xr:uid="{CE69719A-4768-4F67-B6B1-4E233D19BA2D}"/>
    <hyperlink ref="GM126" r:id="rId123" display="https://ti.energia.gob.mx/api_documentos/public/api/v1/client-systems/NUrVsAShATUUqrsRXujwkIqhGx57yb/documents/public/df6f2217-e44d-4048-b388-a905f02f4644" xr:uid="{9CD73072-0FC0-4028-81D2-56910C3A3335}"/>
    <hyperlink ref="GM127" r:id="rId124" display="https://ti.energia.gob.mx/api_documentos/public/api/v1/client-systems/NUrVsAShATUUqrsRXujwkIqhGx57yb/documents/public/444c643d-0d56-4bce-824d-a631bc7d9d93" xr:uid="{6128D8BA-35E9-4BB1-A011-A280A605791F}"/>
    <hyperlink ref="GM128" r:id="rId125" display="https://ti.energia.gob.mx/api_documentos/public/api/v1/client-systems/NUrVsAShATUUqrsRXujwkIqhGx57yb/documents/public/b5aea7ca-e121-4f4f-8810-219a517c2b44" xr:uid="{55B8A8B0-1EE4-4539-99DF-FED854A02E6E}"/>
    <hyperlink ref="GM129" r:id="rId126" display="https://ti.energia.gob.mx/api_documentos/public/api/v1/client-systems/NUrVsAShATUUqrsRXujwkIqhGx57yb/documents/public/b243d914-347e-49c0-902e-8731f9e04cbd" xr:uid="{CA88AE06-2636-484F-8714-3D84A723F76C}"/>
    <hyperlink ref="GM130" r:id="rId127" display="https://ti.energia.gob.mx/api_documentos/public/api/v1/client-systems/NUrVsAShATUUqrsRXujwkIqhGx57yb/documents/public/95ba6cfc-9e39-45e1-9005-adb45367433d" xr:uid="{629D2F74-0F22-46D8-B18A-55C9FD242DE8}"/>
    <hyperlink ref="GM131" r:id="rId128" display="https://ti.energia.gob.mx/api_documentos/public/api/v1/client-systems/NUrVsAShATUUqrsRXujwkIqhGx57yb/documents/public/dfef8882-fd2f-4a17-9e58-374fdd3b3c24" xr:uid="{6BEBD82A-9ADF-46B6-B57A-C5B009066EE8}"/>
    <hyperlink ref="GM132" r:id="rId129" display="https://ti.energia.gob.mx/api_documentos/public/api/v1/client-systems/NUrVsAShATUUqrsRXujwkIqhGx57yb/documents/public/172e3d37-3a19-48d4-955a-2d6f0a2b7acc" xr:uid="{9D3661E7-503D-460F-8D02-A3570C19E081}"/>
    <hyperlink ref="GM133" r:id="rId130" display="https://ti.energia.gob.mx/api_documentos/public/api/v1/client-systems/NUrVsAShATUUqrsRXujwkIqhGx57yb/documents/public/74aa648a-2eb5-4602-954a-9c993736c7b5" xr:uid="{39AB6186-1774-4540-A4AB-509F11B1F9D5}"/>
    <hyperlink ref="GM134" r:id="rId131" display="https://ti.energia.gob.mx/api_documentos/public/api/v1/client-systems/NUrVsAShATUUqrsRXujwkIqhGx57yb/documents/public/f324a199-fbb3-4370-8998-3e20bb526fe1" xr:uid="{0FCFB1A8-BFC2-4A22-955C-4515370F14C2}"/>
    <hyperlink ref="GM135" r:id="rId132" display="https://ti.energia.gob.mx/api_documentos/public/api/v1/client-systems/NUrVsAShATUUqrsRXujwkIqhGx57yb/documents/public/21ff1c94-5454-4eb9-b3cb-e35c38819749" xr:uid="{3E7BA5AA-3A0E-48D0-9CD3-27D900726F0A}"/>
    <hyperlink ref="GM136" r:id="rId133" display="https://ti.energia.gob.mx/api_documentos/public/api/v1/client-systems/NUrVsAShATUUqrsRXujwkIqhGx57yb/documents/public/635a518a-2e3e-4df4-8eb1-13556e8fbf95" xr:uid="{E4257A96-3FB2-4C8A-AB1B-AA856F5F30F9}"/>
    <hyperlink ref="GM137" r:id="rId134" display="https://ti.energia.gob.mx/api_documentos/public/api/v1/client-systems/NUrVsAShATUUqrsRXujwkIqhGx57yb/documents/public/62f129ab-0e1a-4766-bb15-769c6a447649" xr:uid="{106A020E-9F43-4B30-A5B3-CA9880F9A37A}"/>
    <hyperlink ref="GM138" r:id="rId135" display="https://ti.energia.gob.mx/api_documentos/public/api/v1/client-systems/NUrVsAShATUUqrsRXujwkIqhGx57yb/documents/public/a6394945-934a-4c96-a70e-13ca7d344a0d" xr:uid="{C08CF4F7-4791-4AE0-9015-257C14ECBBCE}"/>
    <hyperlink ref="GM139" r:id="rId136" display="https://ti.energia.gob.mx/api_documentos/public/api/v1/client-systems/NUrVsAShATUUqrsRXujwkIqhGx57yb/documents/public/700994a6-056f-4cd1-9b66-2f02e5a175af" xr:uid="{00CDC058-9A1D-494D-A3DF-2CDF0694BC52}"/>
    <hyperlink ref="GM140" r:id="rId137" display="https://ti.energia.gob.mx/api_documentos/public/api/v1/client-systems/NUrVsAShATUUqrsRXujwkIqhGx57yb/documents/public/bdad9aff-be5c-4eed-a142-4fc83ab2ed15" xr:uid="{CC77C8FB-B3A2-4986-854A-92281AC37645}"/>
    <hyperlink ref="GM141" r:id="rId138" display="https://ti.energia.gob.mx/api_documentos/public/api/v1/client-systems/NUrVsAShATUUqrsRXujwkIqhGx57yb/documents/public/b2f78bbe-aef1-447a-b2a3-81cb4df7628a" xr:uid="{DC0C12AB-5AB2-4BF0-99AC-A01851C60DDC}"/>
    <hyperlink ref="GM142" r:id="rId139" display="https://ti.energia.gob.mx/api_documentos/public/api/v1/client-systems/NUrVsAShATUUqrsRXujwkIqhGx57yb/documents/public/9aa50398-f0c0-4d1c-af41-3701641a360c" xr:uid="{04CC79F8-F22F-4C5E-B662-A8C2973730E9}"/>
    <hyperlink ref="GM143" r:id="rId140" display="https://ti.energia.gob.mx/api_documentos/public/api/v1/client-systems/NUrVsAShATUUqrsRXujwkIqhGx57yb/documents/public/c64407c6-1b57-464e-9ee1-a171ff9a1e37" xr:uid="{EC157318-8314-4D41-85AF-93418E941FBA}"/>
    <hyperlink ref="GM144" r:id="rId141" display="https://ti.energia.gob.mx/api_documentos/public/api/v1/client-systems/NUrVsAShATUUqrsRXujwkIqhGx57yb/documents/public/822f1d36-da93-4711-abaf-72c11e52b83c" xr:uid="{FC37C5E0-91FE-4DA6-8D0F-739F82112045}"/>
    <hyperlink ref="GM145" r:id="rId142" display="https://ti.energia.gob.mx/api_documentos/public/api/v1/client-systems/NUrVsAShATUUqrsRXujwkIqhGx57yb/documents/public/cd6ef2e6-8be8-477c-90e4-f1e42f128056" xr:uid="{4B5A8BA4-0403-4076-8FC3-F579955B41C2}"/>
    <hyperlink ref="GM146" r:id="rId143" display="https://ti.energia.gob.mx/api_documentos/public/api/v1/client-systems/NUrVsAShATUUqrsRXujwkIqhGx57yb/documents/public/4defed86-8473-4bc0-88eb-10c742a906e1" xr:uid="{04884705-71F6-49D5-AD9E-7F77BEFED4F2}"/>
    <hyperlink ref="GM147" r:id="rId144" display="https://ti.energia.gob.mx/api_documentos/public/api/v1/client-systems/NUrVsAShATUUqrsRXujwkIqhGx57yb/documents/public/440ece52-a2dd-4f3a-9eea-116fe6d9d32d" xr:uid="{08A86706-84EC-4934-8D27-7CFD2EB2668B}"/>
    <hyperlink ref="GM148" r:id="rId145" display="https://ti.energia.gob.mx/api_documentos/public/api/v1/client-systems/NUrVsAShATUUqrsRXujwkIqhGx57yb/documents/public/f90010cd-3f9b-4972-a9a9-12191b73d3b6" xr:uid="{713C3DAC-341A-4C73-820B-9E4B713366D7}"/>
    <hyperlink ref="GM149" r:id="rId146" display="https://ti.energia.gob.mx/api_documentos/public/api/v1/client-systems/NUrVsAShATUUqrsRXujwkIqhGx57yb/documents/public/7b312711-7afb-42e3-b196-4c60bcc4a9fe" xr:uid="{765B3C18-E333-4AE0-85D2-DC587C0C541C}"/>
    <hyperlink ref="GM150" r:id="rId147" display="https://ti.energia.gob.mx/api_documentos/public/api/v1/client-systems/NUrVsAShATUUqrsRXujwkIqhGx57yb/documents/public/22fee0a2-746f-43d4-a859-51ced34d3556" xr:uid="{F0EA87D2-8740-49DB-8E77-6C59D68C4979}"/>
    <hyperlink ref="GM151" r:id="rId148" display="https://ti.energia.gob.mx/api_documentos/public/api/v1/client-systems/NUrVsAShATUUqrsRXujwkIqhGx57yb/documents/public/771395a7-af07-4e0d-9ce3-f84e2c659364" xr:uid="{A2AF7499-8B85-4DB6-8B0A-A60EA5DA40EB}"/>
    <hyperlink ref="GM152" r:id="rId149" display="https://ti.energia.gob.mx/api_documentos/public/api/v1/client-systems/NUrVsAShATUUqrsRXujwkIqhGx57yb/documents/public/b415c662-862d-4009-b60b-5deac1ce166d" xr:uid="{99045DA9-6433-4DEA-A4E3-B81CFF33E707}"/>
    <hyperlink ref="GM153" r:id="rId150" display="https://ti.energia.gob.mx/api_documentos/public/api/v1/client-systems/NUrVsAShATUUqrsRXujwkIqhGx57yb/documents/public/b08a9ad2-da36-4c44-8930-ba523daf690e" xr:uid="{D1D93745-A69F-469F-ACA3-84367CC85E47}"/>
    <hyperlink ref="GM154" r:id="rId151" display="https://ti.energia.gob.mx/api_documentos/public/api/v1/client-systems/NUrVsAShATUUqrsRXujwkIqhGx57yb/documents/public/81c6af6e-82a9-4de6-9665-19b0a9e6863c" xr:uid="{B8BFAAEC-6EAB-41F3-81EC-80B7DA62F3EA}"/>
    <hyperlink ref="GM155" r:id="rId152" display="https://ti.energia.gob.mx/api_documentos/public/api/v1/client-systems/NUrVsAShATUUqrsRXujwkIqhGx57yb/documents/public/862bdfa8-c090-421f-b9f5-4900b0704b41" xr:uid="{46224B78-C207-4628-852F-E24D1562909D}"/>
    <hyperlink ref="GM156" r:id="rId153" display="https://ti.energia.gob.mx/api_documentos/public/api/v1/client-systems/NUrVsAShATUUqrsRXujwkIqhGx57yb/documents/public/6e06e6bf-dadb-4391-95ad-4314074ce52f" xr:uid="{0F5603E1-4633-4FFE-969C-F96E87992E91}"/>
    <hyperlink ref="GM157" r:id="rId154" display="https://ti.energia.gob.mx/api_documentos/public/api/v1/client-systems/NUrVsAShATUUqrsRXujwkIqhGx57yb/documents/public/76044c90-bf86-4e35-9c95-426e4cbe1e21" xr:uid="{72FBE28C-4FAD-4878-97C9-F006C9FE18A4}"/>
    <hyperlink ref="GM158" r:id="rId155" display="https://ti.energia.gob.mx/api_documentos/public/api/v1/client-systems/NUrVsAShATUUqrsRXujwkIqhGx57yb/documents/public/785faea5-6434-48b3-a293-9bb52177358b" xr:uid="{63B88DFC-FF51-4DA7-ABE7-99E317ED6DBB}"/>
    <hyperlink ref="GM159" r:id="rId156" display="https://ti.energia.gob.mx/api_documentos/public/api/v1/client-systems/NUrVsAShATUUqrsRXujwkIqhGx57yb/documents/public/5fed898f-8a45-4141-85c2-58048fc92331" xr:uid="{F849AD35-EDCC-4315-A2DA-7DE70EA592F0}"/>
    <hyperlink ref="GM160" r:id="rId157" display="https://ti.energia.gob.mx/api_documentos/public/api/v1/client-systems/NUrVsAShATUUqrsRXujwkIqhGx57yb/documents/public/32934beb-1a57-490e-978a-0a90e13fbe45" xr:uid="{2625A4F3-E4F0-40FA-AF92-18EA7E72EBCF}"/>
    <hyperlink ref="GM161" r:id="rId158" display="https://ti.energia.gob.mx/api_documentos/public/api/v1/client-systems/NUrVsAShATUUqrsRXujwkIqhGx57yb/documents/public/42fdb354-619e-40e5-840a-665bb742a7db" xr:uid="{B027D19A-2876-4ED2-8B6E-A0D84BE8EE5B}"/>
    <hyperlink ref="GM162" r:id="rId159" display="https://ti.energia.gob.mx/api_documentos/public/api/v1/client-systems/NUrVsAShATUUqrsRXujwkIqhGx57yb/documents/public/2c552fa3-99fd-4973-8159-843515422009" xr:uid="{C59A2938-88C7-4601-BBB5-AEEA54529569}"/>
    <hyperlink ref="GM163" r:id="rId160" display="https://ti.energia.gob.mx/api_documentos/public/api/v1/client-systems/NUrVsAShATUUqrsRXujwkIqhGx57yb/documents/public/e36ffef6-29cd-46a7-884a-96c7729ac218" xr:uid="{BEDB07C5-238E-440C-A573-181FE839991B}"/>
    <hyperlink ref="GM164" r:id="rId161" display="https://ti.energia.gob.mx/api_documentos/public/api/v1/client-systems/NUrVsAShATUUqrsRXujwkIqhGx57yb/documents/public/92eda725-ef74-4724-9dbd-220e97d42740" xr:uid="{F065EF34-ED4D-4FEA-ADA4-B050FFBFC452}"/>
    <hyperlink ref="GM165" r:id="rId162" display="https://ti.energia.gob.mx/api_documentos/public/api/v1/client-systems/NUrVsAShATUUqrsRXujwkIqhGx57yb/documents/public/be34a58b-9da8-4385-b4ec-08ac44ce1b37" xr:uid="{97549A84-6F73-4770-959E-4EB5C0445659}"/>
    <hyperlink ref="GM166" r:id="rId163" display="https://ti.energia.gob.mx/api_documentos/public/api/v1/client-systems/NUrVsAShATUUqrsRXujwkIqhGx57yb/documents/public/07da5c8d-2270-44f1-87f9-17d0be5cd2d9" xr:uid="{67E51F6F-C9D7-4F0E-AEF4-0F6630DAA6E4}"/>
    <hyperlink ref="GM167" r:id="rId164" display="https://ti.energia.gob.mx/api_documentos/public/api/v1/client-systems/NUrVsAShATUUqrsRXujwkIqhGx57yb/documents/public/28a739b0-1453-458f-ad76-8ebeaf75f578" xr:uid="{5394E635-DF0E-4D76-8C5A-B575A4BD25CE}"/>
    <hyperlink ref="GM168" r:id="rId165" display="https://ti.energia.gob.mx/api_documentos/public/api/v1/client-systems/NUrVsAShATUUqrsRXujwkIqhGx57yb/documents/public/26f68269-f68a-4a1e-95ea-3eff898fdadf" xr:uid="{F697A676-24E4-4E3C-9ECD-F7E8762EB1B6}"/>
    <hyperlink ref="GM169" r:id="rId166" display="https://ti.energia.gob.mx/api_documentos/public/api/v1/client-systems/NUrVsAShATUUqrsRXujwkIqhGx57yb/documents/public/2c11c197-0362-4c46-8435-cfb9ab0fbce6" xr:uid="{BE23E4D2-60A5-4212-A9ED-FB0F93134F71}"/>
    <hyperlink ref="GM170" r:id="rId167" display="https://ti.energia.gob.mx/api_documentos/public/api/v1/client-systems/NUrVsAShATUUqrsRXujwkIqhGx57yb/documents/public/a57d973d-0b9c-431f-9d8f-e807ac4e9f42" xr:uid="{8F987C03-2F4B-444A-B52B-C70C2058767C}"/>
    <hyperlink ref="GM171" r:id="rId168" display="https://ti.energia.gob.mx/api_documentos/public/api/v1/client-systems/NUrVsAShATUUqrsRXujwkIqhGx57yb/documents/public/086f9f17-646f-44de-b2ee-09a3c576d103" xr:uid="{899E3322-FD0F-440F-8EB4-00C51153B957}"/>
    <hyperlink ref="GM172" r:id="rId169" display="https://ti.energia.gob.mx/api_documentos/public/api/v1/client-systems/NUrVsAShATUUqrsRXujwkIqhGx57yb/documents/public/f53f7e26-aca7-4f71-874b-34dc65a218e4" xr:uid="{F71269F6-0BFC-44C0-973F-008AFA412584}"/>
    <hyperlink ref="GM173" r:id="rId170" display="https://ti.energia.gob.mx/api_documentos/public/api/v1/client-systems/NUrVsAShATUUqrsRXujwkIqhGx57yb/documents/public/fbccd1b1-122f-4942-8b35-0ceb01caaf56" xr:uid="{7945A28D-B671-44FC-B203-57F20A59E1FD}"/>
    <hyperlink ref="GM174" r:id="rId171" display="https://ti.energia.gob.mx/api_documentos/public/api/v1/client-systems/NUrVsAShATUUqrsRXujwkIqhGx57yb/documents/public/af609b80-7534-46e1-b786-c48f1e590900" xr:uid="{693B2A53-E386-43C9-95C6-0CB11045F970}"/>
    <hyperlink ref="GM175" r:id="rId172" display="https://ti.energia.gob.mx/api_documentos/public/api/v1/client-systems/NUrVsAShATUUqrsRXujwkIqhGx57yb/documents/public/fd4b89ca-f1b0-4e7d-b08b-dad3a1f51deb" xr:uid="{82E3E47E-0BFA-4D35-8B9B-582DA308A8A9}"/>
    <hyperlink ref="GM176" r:id="rId173" display="https://ti.energia.gob.mx/api_documentos/public/api/v1/client-systems/NUrVsAShATUUqrsRXujwkIqhGx57yb/documents/public/9cadea49-2944-4bce-876b-b17becf9a349" xr:uid="{EC15D61F-B8F0-4850-AF91-28C005077DAF}"/>
    <hyperlink ref="GM177" r:id="rId174" display="https://ti.energia.gob.mx/api_documentos/public/api/v1/client-systems/NUrVsAShATUUqrsRXujwkIqhGx57yb/documents/public/1133320e-30ad-4544-a749-743c0df7d702" xr:uid="{12CB392B-6A62-413E-8B20-B2714519E74F}"/>
    <hyperlink ref="GM178" r:id="rId175" display="https://ti.energia.gob.mx/api_documentos/public/api/v1/client-systems/NUrVsAShATUUqrsRXujwkIqhGx57yb/documents/public/fa38e85d-d348-4ca2-9305-4160902add59" xr:uid="{F34C8ED7-D440-469C-B4C4-25B851AA6309}"/>
    <hyperlink ref="GM179" r:id="rId176" display="https://ti.energia.gob.mx/api_documentos/public/api/v1/client-systems/NUrVsAShATUUqrsRXujwkIqhGx57yb/documents/public/b428f71d-c5ec-418c-b501-f4f6d56b48f1" xr:uid="{D6754C26-0E13-499E-9E5C-398B7728A814}"/>
    <hyperlink ref="GM180" r:id="rId177" display="https://ti.energia.gob.mx/api_documentos/public/api/v1/client-systems/NUrVsAShATUUqrsRXujwkIqhGx57yb/documents/public/7805643b-7f0a-4d84-b5c0-fb4614a0220a" xr:uid="{EC76BB08-1810-43CC-856E-3A6A5EF22035}"/>
    <hyperlink ref="GM181" r:id="rId178" display="https://ti.energia.gob.mx/api_documentos/public/api/v1/client-systems/NUrVsAShATUUqrsRXujwkIqhGx57yb/documents/public/75ed0b75-5fba-4fdd-b0c7-545402cbf63a" xr:uid="{9E49C753-E193-4FEF-81CC-6FE099F3EA3E}"/>
    <hyperlink ref="GM182" r:id="rId179" display="https://ti.energia.gob.mx/api_documentos/public/api/v1/client-systems/NUrVsAShATUUqrsRXujwkIqhGx57yb/documents/public/8f9534e3-4020-44da-8c03-ffb8f2e84bf1" xr:uid="{6916894F-9FC3-46A2-B06A-6329F246449F}"/>
    <hyperlink ref="GM183" r:id="rId180" display="https://ti.energia.gob.mx/api_documentos/public/api/v1/client-systems/NUrVsAShATUUqrsRXujwkIqhGx57yb/documents/public/2a1a45ca-7f51-4551-8e4f-9d018a3398cb" xr:uid="{478BEEB8-0E69-4181-9B78-89C26BC37F80}"/>
    <hyperlink ref="GM184" r:id="rId181" display="https://ti.energia.gob.mx/api_documentos/public/api/v1/client-systems/NUrVsAShATUUqrsRXujwkIqhGx57yb/documents/public/88d9765e-7e59-45b1-aff3-af9c1a99aa4c" xr:uid="{A7643FC2-AD49-4D1A-88B9-90E94901AA08}"/>
    <hyperlink ref="GM185" r:id="rId182" display="https://ti.energia.gob.mx/api_documentos/public/api/v1/client-systems/NUrVsAShATUUqrsRXujwkIqhGx57yb/documents/public/8dae831f-5589-4669-80a6-6f87f237ab5e" xr:uid="{A5DEA414-CD9B-4899-87F5-997F93867133}"/>
    <hyperlink ref="GM186" r:id="rId183" display="https://ti.energia.gob.mx/api_documentos/public/api/v1/client-systems/NUrVsAShATUUqrsRXujwkIqhGx57yb/documents/public/d28fa32e-fa13-4ab8-80c5-aaa0d1663250" xr:uid="{6AFF7639-9DB5-4174-93B9-4D2F11237AFB}"/>
    <hyperlink ref="GM187" r:id="rId184" display="https://ti.energia.gob.mx/api_documentos/public/api/v1/client-systems/NUrVsAShATUUqrsRXujwkIqhGx57yb/documents/public/f95842b6-b2af-4cc5-8c68-e4b7d8481b97" xr:uid="{78B4B2AE-69CD-4880-8708-31358255ED5F}"/>
    <hyperlink ref="GM188" r:id="rId185" display="https://ti.energia.gob.mx/api_documentos/public/api/v1/client-systems/NUrVsAShATUUqrsRXujwkIqhGx57yb/documents/public/753916e4-ea18-4734-a3d7-075f23883453" xr:uid="{C51C03D2-8F9F-4D62-B5D3-C81363286136}"/>
    <hyperlink ref="GM189" r:id="rId186" display="https://ti.energia.gob.mx/api_documentos/public/api/v1/client-systems/NUrVsAShATUUqrsRXujwkIqhGx57yb/documents/public/e94d8d9b-88be-423f-8e45-327fc2479693" xr:uid="{AB79CF40-C6F6-46A1-BF1E-2A45CBD28895}"/>
    <hyperlink ref="GM190" r:id="rId187" display="https://ti.energia.gob.mx/api_documentos/public/api/v1/client-systems/NUrVsAShATUUqrsRXujwkIqhGx57yb/documents/public/9856de0f-1a42-4da4-b708-b317674850d0" xr:uid="{C721713D-55F1-4120-AB13-D27061BECDF4}"/>
    <hyperlink ref="GM191" r:id="rId188" display="https://ti.energia.gob.mx/api_documentos/public/api/v1/client-systems/NUrVsAShATUUqrsRXujwkIqhGx57yb/documents/public/7638c09a-ab32-4136-b596-e1d550418fe7" xr:uid="{DD36C48C-280F-4A83-A92D-16DE6683E539}"/>
    <hyperlink ref="GM192" r:id="rId189" display="https://ti.energia.gob.mx/api_documentos/public/api/v1/client-systems/NUrVsAShATUUqrsRXujwkIqhGx57yb/documents/public/077cfbd3-ba1a-46a6-8059-91e3bd5dcff0" xr:uid="{DC9BA0C4-80EC-4050-A422-C397C366EA00}"/>
    <hyperlink ref="GM193" r:id="rId190" display="https://ti.energia.gob.mx/api_documentos/public/api/v1/client-systems/NUrVsAShATUUqrsRXujwkIqhGx57yb/documents/public/5e2f3ae3-a816-48ae-8025-bb4d6a71bb13" xr:uid="{4AB93872-A979-4F9E-A920-47C56E0DF53A}"/>
    <hyperlink ref="GM194" r:id="rId191" display="https://ti.energia.gob.mx/api_documentos/public/api/v1/client-systems/NUrVsAShATUUqrsRXujwkIqhGx57yb/documents/public/148a76d7-0f6f-4ec5-ae1b-e7b4ad24eba4" xr:uid="{2DC14A4A-23AD-4678-ADD6-657A063B5C28}"/>
    <hyperlink ref="GM195" r:id="rId192" display="https://ti.energia.gob.mx/api_documentos/public/api/v1/client-systems/NUrVsAShATUUqrsRXujwkIqhGx57yb/documents/public/a1fa01cd-a220-440c-9994-477bd6faa5f0" xr:uid="{24EBBB99-24DB-4EC1-8313-49AE1F8136D0}"/>
    <hyperlink ref="GM196" r:id="rId193" display="https://ti.energia.gob.mx/api_documentos/public/api/v1/client-systems/NUrVsAShATUUqrsRXujwkIqhGx57yb/documents/public/0caecd2c-f829-42fe-8993-99bdd9e75c15" xr:uid="{29ACED02-A5EB-4E99-BE8A-3C3143DB9EF5}"/>
    <hyperlink ref="GM197" r:id="rId194" display="https://ti.energia.gob.mx/api_documentos/public/api/v1/client-systems/NUrVsAShATUUqrsRXujwkIqhGx57yb/documents/public/2bc230a1-208e-4ca9-83f7-eb77834598e6" xr:uid="{A09BACFE-219F-4147-B0DB-4B58DA6FB6D7}"/>
    <hyperlink ref="GM198" r:id="rId195" display="https://ti.energia.gob.mx/api_documentos/public/api/v1/client-systems/NUrVsAShATUUqrsRXujwkIqhGx57yb/documents/public/0453ca91-88d8-440d-9db1-c0b612a5d48c" xr:uid="{70F0F7A5-F7D3-425B-B6CF-D1D6925AEA84}"/>
    <hyperlink ref="GM199" r:id="rId196" display="https://ti.energia.gob.mx/api_documentos/public/api/v1/client-systems/NUrVsAShATUUqrsRXujwkIqhGx57yb/documents/public/33ffee5b-2d3d-4b55-ae73-219e98a88320" xr:uid="{F4D5EE78-A926-4BF9-8A23-9CA65DA971C5}"/>
    <hyperlink ref="GM200" r:id="rId197" display="https://ti.energia.gob.mx/api_documentos/public/api/v1/client-systems/NUrVsAShATUUqrsRXujwkIqhGx57yb/documents/public/ec6edbbc-e29a-4240-87d5-b16d52595792" xr:uid="{819E8E55-CA9D-4076-8B76-8F60C3870CD1}"/>
    <hyperlink ref="GM201" r:id="rId198" display="https://ti.energia.gob.mx/api_documentos/public/api/v1/client-systems/NUrVsAShATUUqrsRXujwkIqhGx57yb/documents/public/f932bee9-1ba8-455a-9fcc-70c6c0501ff3" xr:uid="{E833A28A-A5B2-443A-853B-5B238D35FE31}"/>
    <hyperlink ref="GM202" r:id="rId199" display="https://ti.energia.gob.mx/api_documentos/public/api/v1/client-systems/NUrVsAShATUUqrsRXujwkIqhGx57yb/documents/public/5599357b-20cf-42cf-8e5e-a118d4d23f7e" xr:uid="{DEB170C2-3AE8-4065-91F5-A4F6BEE71DD4}"/>
    <hyperlink ref="GM203" r:id="rId200" display="https://ti.energia.gob.mx/api_documentos/public/api/v1/client-systems/NUrVsAShATUUqrsRXujwkIqhGx57yb/documents/public/e38ea5ba-de73-4b99-ab8f-fa10177ad025" xr:uid="{67822C4C-4E19-4CCC-98BF-DF610500D445}"/>
    <hyperlink ref="GM204" r:id="rId201" display="https://ti.energia.gob.mx/api_documentos/public/api/v1/client-systems/NUrVsAShATUUqrsRXujwkIqhGx57yb/documents/public/9a88a118-2055-40e3-b18a-4df747194dae" xr:uid="{6049AA12-8D1D-4F82-B24B-B639CCC29042}"/>
    <hyperlink ref="GM205" r:id="rId202" display="https://ti.energia.gob.mx/api_documentos/public/api/v1/client-systems/NUrVsAShATUUqrsRXujwkIqhGx57yb/documents/public/7774a069-08e2-43a9-acae-dd4bc3ec5d49" xr:uid="{DABD27CA-E0B0-4294-A126-BC18B684192A}"/>
    <hyperlink ref="GM206" r:id="rId203" display="https://ti.energia.gob.mx/api_documentos/public/api/v1/client-systems/NUrVsAShATUUqrsRXujwkIqhGx57yb/documents/public/d4b2945d-5beb-4d99-88c2-c9427fec89ba" xr:uid="{C989678D-01B2-49AD-B7AD-D67CF94658B1}"/>
    <hyperlink ref="GM207" r:id="rId204" display="https://ti.energia.gob.mx/api_documentos/public/api/v1/client-systems/NUrVsAShATUUqrsRXujwkIqhGx57yb/documents/public/fd48d537-5cad-437e-baba-824485b87c09" xr:uid="{E184AE8E-42D5-4AA0-9CD2-94DA62658C31}"/>
    <hyperlink ref="GM208" r:id="rId205" display="https://ti.energia.gob.mx/api_documentos/public/api/v1/client-systems/NUrVsAShATUUqrsRXujwkIqhGx57yb/documents/public/61cf1a6e-f580-4955-a9e8-32f88cb7c0fa" xr:uid="{9A3DEB08-7076-492E-804D-D59C39381546}"/>
    <hyperlink ref="GM209" r:id="rId206" display="https://ti.energia.gob.mx/api_documentos/public/api/v1/client-systems/NUrVsAShATUUqrsRXujwkIqhGx57yb/documents/public/83a36307-7faf-4b00-972b-7685167e3db7" xr:uid="{17859121-2212-4D07-8341-F55D6109AB45}"/>
    <hyperlink ref="GM210" r:id="rId207" display="https://ti.energia.gob.mx/api_documentos/public/api/v1/client-systems/NUrVsAShATUUqrsRXujwkIqhGx57yb/documents/public/24c56cab-647d-4b88-a78c-ff146b7478a2" xr:uid="{3875A2EC-9A58-46AA-B4A1-ECD637C604A1}"/>
    <hyperlink ref="GM211" r:id="rId208" display="https://ti.energia.gob.mx/api_documentos/public/api/v1/client-systems/NUrVsAShATUUqrsRXujwkIqhGx57yb/documents/public/2cc00199-530c-4c22-bd6d-0f7eea3c2c50" xr:uid="{C3EEFB2B-4DF2-4810-A9FB-C6D7FC96CD5A}"/>
    <hyperlink ref="GM212" r:id="rId209" display="https://ti.energia.gob.mx/api_documentos/public/api/v1/client-systems/NUrVsAShATUUqrsRXujwkIqhGx57yb/documents/public/fa3d5d2f-5e1d-4722-adf6-fc6fba50902a" xr:uid="{F13D566A-4298-4AD4-8CF4-1056D07F90ED}"/>
    <hyperlink ref="GM213" r:id="rId210" display="https://ti.energia.gob.mx/api_documentos/public/api/v1/client-systems/NUrVsAShATUUqrsRXujwkIqhGx57yb/documents/public/e565c16e-32b5-44d5-97c9-4fb9f7a2d1fa" xr:uid="{52F85950-7C93-4FE8-839F-A2FAB411BA4F}"/>
    <hyperlink ref="GM214" r:id="rId211" display="https://ti.energia.gob.mx/api_documentos/public/api/v1/client-systems/NUrVsAShATUUqrsRXujwkIqhGx57yb/documents/public/054fc1ef-0bb1-4d0b-9e9f-6a54ab094a57" xr:uid="{F21321D5-654D-4BF4-8429-70D809A70C67}"/>
    <hyperlink ref="GM215" r:id="rId212" display="https://ti.energia.gob.mx/api_documentos/public/api/v1/client-systems/NUrVsAShATUUqrsRXujwkIqhGx57yb/documents/public/40ba21b9-4058-4244-b39f-d69ed77318a8" xr:uid="{E9CB1AD5-A8C2-4B5E-9361-2F3B99576E13}"/>
    <hyperlink ref="GM216" r:id="rId213" display="https://ti.energia.gob.mx/api_documentos/public/api/v1/client-systems/NUrVsAShATUUqrsRXujwkIqhGx57yb/documents/public/1f1d7642-6ad6-440a-8b94-ddeb5faeb31a" xr:uid="{B4568B24-F7F8-40B2-BD2E-D9DC2A95921E}"/>
    <hyperlink ref="GM217" r:id="rId214" display="https://ti.energia.gob.mx/api_documentos/public/api/v1/client-systems/NUrVsAShATUUqrsRXujwkIqhGx57yb/documents/public/57178ae4-421d-494f-b6b2-46fbbed5e459" xr:uid="{C3CB0BB2-3281-4AB4-978D-37783A1D4821}"/>
    <hyperlink ref="GM218" r:id="rId215" display="https://ti.energia.gob.mx/api_documentos/public/api/v1/client-systems/NUrVsAShATUUqrsRXujwkIqhGx57yb/documents/public/2b793cb5-80e8-4e8f-b088-10760c171b78" xr:uid="{118B3589-36F3-4C45-8632-0D2620460BB0}"/>
    <hyperlink ref="GM219" r:id="rId216" display="https://ti.energia.gob.mx/api_documentos/public/api/v1/client-systems/NUrVsAShATUUqrsRXujwkIqhGx57yb/documents/public/427436ff-40ff-484a-80b8-1095fa6dd8de" xr:uid="{B7E94BA6-90CE-4AC0-A22F-7A6BD42003D3}"/>
    <hyperlink ref="GM220" r:id="rId217" display="https://ti.energia.gob.mx/api_documentos/public/api/v1/client-systems/NUrVsAShATUUqrsRXujwkIqhGx57yb/documents/public/df3907a2-04f0-4e29-a4ed-31f3027f2981" xr:uid="{1A8F60CD-ED08-429D-8AF0-5863BEC86415}"/>
    <hyperlink ref="GM221" r:id="rId218" display="https://ti.energia.gob.mx/api_documentos/public/api/v1/client-systems/NUrVsAShATUUqrsRXujwkIqhGx57yb/documents/public/8219d30a-4a09-47bc-80f5-ce4913c750c5" xr:uid="{6D3A2F39-DE9D-4071-B44E-AA5B3EFDD9B9}"/>
    <hyperlink ref="GM222" r:id="rId219" display="https://ti.energia.gob.mx/api_documentos/public/api/v1/client-systems/NUrVsAShATUUqrsRXujwkIqhGx57yb/documents/public/5ac74352-3389-4243-8a23-68f198a9be22" xr:uid="{47316ACD-FEE9-44A1-978F-9714A91D649F}"/>
    <hyperlink ref="GM223" r:id="rId220" display="https://ti.energia.gob.mx/api_documentos/public/api/v1/client-systems/NUrVsAShATUUqrsRXujwkIqhGx57yb/documents/public/6d50790a-1f06-4c2f-a4c5-7ed0f50d1585" xr:uid="{6A5B5EB1-582A-4CFB-91D2-6862FFEB5570}"/>
    <hyperlink ref="GM224" r:id="rId221" display="https://ti.energia.gob.mx/api_documentos/public/api/v1/client-systems/NUrVsAShATUUqrsRXujwkIqhGx57yb/documents/public/bab2103d-5b0b-42d0-8961-f074afd8663c" xr:uid="{0CCDD005-902D-4C78-BD0E-62FD8A8A80A5}"/>
    <hyperlink ref="GM225" r:id="rId222" display="https://ti.energia.gob.mx/api_documentos/public/api/v1/client-systems/NUrVsAShATUUqrsRXujwkIqhGx57yb/documents/public/3ca1f0c1-edc0-4b91-b526-e086a5bac05b" xr:uid="{A855271D-63A8-4C6B-8927-1E1527239E4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3D25C-92CD-490E-A339-DE2E2FA5D12E}">
  <dimension ref="A1:Y285"/>
  <sheetViews>
    <sheetView workbookViewId="0">
      <selection sqref="A1:Y285"/>
    </sheetView>
  </sheetViews>
  <sheetFormatPr baseColWidth="10" defaultRowHeight="15"/>
  <sheetData>
    <row r="1" spans="1:25" ht="99">
      <c r="A1" s="272" t="s">
        <v>6</v>
      </c>
      <c r="B1" s="272" t="s">
        <v>10213</v>
      </c>
      <c r="C1" s="272" t="s">
        <v>10214</v>
      </c>
      <c r="D1" s="272" t="s">
        <v>10215</v>
      </c>
      <c r="E1" s="272" t="s">
        <v>10216</v>
      </c>
      <c r="F1" s="272" t="s">
        <v>10217</v>
      </c>
      <c r="G1" s="272" t="s">
        <v>10218</v>
      </c>
      <c r="H1" s="272" t="s">
        <v>10219</v>
      </c>
      <c r="I1" s="272" t="s">
        <v>10220</v>
      </c>
      <c r="J1" s="272" t="s">
        <v>10221</v>
      </c>
      <c r="K1" s="272" t="s">
        <v>10222</v>
      </c>
      <c r="L1" s="272" t="s">
        <v>10223</v>
      </c>
      <c r="M1" s="272" t="s">
        <v>10224</v>
      </c>
      <c r="N1" s="272" t="s">
        <v>10225</v>
      </c>
      <c r="O1" s="272" t="s">
        <v>10226</v>
      </c>
      <c r="P1" s="272" t="s">
        <v>10227</v>
      </c>
      <c r="Q1" s="272" t="s">
        <v>10228</v>
      </c>
      <c r="R1" s="272" t="s">
        <v>10229</v>
      </c>
      <c r="S1" s="273" t="s">
        <v>10230</v>
      </c>
      <c r="T1" s="273" t="s">
        <v>10231</v>
      </c>
      <c r="U1" s="273" t="s">
        <v>10232</v>
      </c>
      <c r="V1" s="273" t="s">
        <v>10233</v>
      </c>
      <c r="W1" s="274" t="s">
        <v>10234</v>
      </c>
      <c r="X1" s="274" t="s">
        <v>10235</v>
      </c>
      <c r="Y1" s="275" t="s">
        <v>10236</v>
      </c>
    </row>
    <row r="2" spans="1:25" ht="409.5">
      <c r="A2" s="276">
        <v>1</v>
      </c>
      <c r="B2" s="276">
        <v>1</v>
      </c>
      <c r="C2" s="276" t="s">
        <v>10237</v>
      </c>
      <c r="D2" s="277" t="s">
        <v>10238</v>
      </c>
      <c r="E2" s="278" t="s">
        <v>10239</v>
      </c>
      <c r="F2" s="279">
        <v>2015</v>
      </c>
      <c r="G2" s="280" t="s">
        <v>4185</v>
      </c>
      <c r="H2" s="281">
        <v>155.92599999999999</v>
      </c>
      <c r="I2" s="276" t="s">
        <v>10240</v>
      </c>
      <c r="J2" s="282">
        <v>45150</v>
      </c>
      <c r="K2" s="278">
        <v>43586</v>
      </c>
      <c r="L2" s="278">
        <v>45473</v>
      </c>
      <c r="M2" s="283">
        <v>1</v>
      </c>
      <c r="N2" s="284" t="s">
        <v>10241</v>
      </c>
      <c r="O2" s="284" t="s">
        <v>10241</v>
      </c>
      <c r="P2" s="285" t="s">
        <v>10242</v>
      </c>
      <c r="Q2" s="276" t="s">
        <v>10243</v>
      </c>
      <c r="R2" s="278" t="s">
        <v>10244</v>
      </c>
      <c r="S2" s="283" t="s">
        <v>10245</v>
      </c>
      <c r="T2" s="286"/>
      <c r="U2" s="286"/>
      <c r="V2" s="276"/>
      <c r="W2" s="287">
        <v>0</v>
      </c>
      <c r="X2" s="287">
        <v>173.1</v>
      </c>
      <c r="Y2" s="287">
        <v>0</v>
      </c>
    </row>
    <row r="3" spans="1:25" ht="409.5">
      <c r="A3" s="276">
        <v>2</v>
      </c>
      <c r="B3" s="276">
        <v>2</v>
      </c>
      <c r="C3" s="288" t="s">
        <v>10246</v>
      </c>
      <c r="D3" s="277" t="s">
        <v>10247</v>
      </c>
      <c r="E3" s="280" t="s">
        <v>10239</v>
      </c>
      <c r="F3" s="279">
        <v>2015</v>
      </c>
      <c r="G3" s="280" t="s">
        <v>10248</v>
      </c>
      <c r="H3" s="281">
        <v>194.87700000000001</v>
      </c>
      <c r="I3" s="276" t="s">
        <v>10249</v>
      </c>
      <c r="J3" s="280">
        <v>46028</v>
      </c>
      <c r="K3" s="278">
        <v>43586</v>
      </c>
      <c r="L3" s="280">
        <v>46568</v>
      </c>
      <c r="M3" s="283">
        <v>0</v>
      </c>
      <c r="N3" s="284" t="s">
        <v>10250</v>
      </c>
      <c r="O3" s="284" t="s">
        <v>10251</v>
      </c>
      <c r="P3" s="285" t="s">
        <v>10252</v>
      </c>
      <c r="Q3" s="276" t="s">
        <v>10243</v>
      </c>
      <c r="R3" s="278" t="s">
        <v>10253</v>
      </c>
      <c r="S3" s="283" t="s">
        <v>10254</v>
      </c>
      <c r="T3" s="286">
        <v>2025.4</v>
      </c>
      <c r="U3" s="286"/>
      <c r="V3" s="276" t="s">
        <v>68</v>
      </c>
      <c r="W3" s="287">
        <v>0</v>
      </c>
      <c r="X3" s="287">
        <v>124</v>
      </c>
      <c r="Y3" s="287">
        <v>0</v>
      </c>
    </row>
    <row r="4" spans="1:25" ht="409.5">
      <c r="A4" s="276">
        <v>3</v>
      </c>
      <c r="B4" s="276">
        <v>3</v>
      </c>
      <c r="C4" s="276" t="s">
        <v>10255</v>
      </c>
      <c r="D4" s="277" t="s">
        <v>10256</v>
      </c>
      <c r="E4" s="280" t="s">
        <v>10239</v>
      </c>
      <c r="F4" s="279">
        <v>2016</v>
      </c>
      <c r="G4" s="280" t="s">
        <v>10248</v>
      </c>
      <c r="H4" s="281">
        <v>1073.279</v>
      </c>
      <c r="I4" s="276" t="s">
        <v>10257</v>
      </c>
      <c r="J4" s="280">
        <v>46077</v>
      </c>
      <c r="K4" s="278">
        <v>43585</v>
      </c>
      <c r="L4" s="280">
        <v>46557</v>
      </c>
      <c r="M4" s="283">
        <v>0</v>
      </c>
      <c r="N4" s="284" t="s">
        <v>10258</v>
      </c>
      <c r="O4" s="284" t="s">
        <v>10259</v>
      </c>
      <c r="P4" s="285" t="s">
        <v>10260</v>
      </c>
      <c r="Q4" s="276" t="s">
        <v>10243</v>
      </c>
      <c r="R4" s="278" t="s">
        <v>10261</v>
      </c>
      <c r="S4" s="283" t="s">
        <v>10254</v>
      </c>
      <c r="T4" s="286">
        <v>2025.4</v>
      </c>
      <c r="U4" s="286"/>
      <c r="V4" s="276" t="s">
        <v>68</v>
      </c>
      <c r="W4" s="287">
        <v>300</v>
      </c>
      <c r="X4" s="287">
        <v>0</v>
      </c>
      <c r="Y4" s="287">
        <v>48.089999999999996</v>
      </c>
    </row>
    <row r="5" spans="1:25" ht="54">
      <c r="A5" s="276">
        <v>4</v>
      </c>
      <c r="B5" s="276">
        <v>4</v>
      </c>
      <c r="C5" s="276" t="s">
        <v>1214</v>
      </c>
      <c r="D5" s="289" t="s">
        <v>10262</v>
      </c>
      <c r="E5" s="276" t="s">
        <v>10239</v>
      </c>
      <c r="F5" s="276">
        <v>2017</v>
      </c>
      <c r="G5" s="280" t="s">
        <v>4185</v>
      </c>
      <c r="H5" s="281">
        <v>35.497</v>
      </c>
      <c r="I5" s="276" t="s">
        <v>10263</v>
      </c>
      <c r="J5" s="278">
        <v>43678</v>
      </c>
      <c r="K5" s="278">
        <v>43556</v>
      </c>
      <c r="L5" s="278">
        <v>43829</v>
      </c>
      <c r="M5" s="283">
        <v>1</v>
      </c>
      <c r="N5" s="284" t="s">
        <v>10241</v>
      </c>
      <c r="O5" s="284" t="s">
        <v>10241</v>
      </c>
      <c r="P5" s="285" t="s">
        <v>10264</v>
      </c>
      <c r="Q5" s="276" t="s">
        <v>10243</v>
      </c>
      <c r="R5" s="278" t="s">
        <v>10265</v>
      </c>
      <c r="S5" s="283" t="s">
        <v>10245</v>
      </c>
      <c r="T5" s="286"/>
      <c r="U5" s="286"/>
      <c r="V5" s="276"/>
      <c r="W5" s="287">
        <v>100</v>
      </c>
      <c r="X5" s="287">
        <v>0</v>
      </c>
      <c r="Y5" s="287">
        <v>0</v>
      </c>
    </row>
    <row r="6" spans="1:25" ht="108">
      <c r="A6" s="276">
        <v>5</v>
      </c>
      <c r="B6" s="276">
        <v>5</v>
      </c>
      <c r="C6" s="276" t="s">
        <v>10266</v>
      </c>
      <c r="D6" s="289" t="s">
        <v>10267</v>
      </c>
      <c r="E6" s="276" t="s">
        <v>10239</v>
      </c>
      <c r="F6" s="276">
        <v>2017</v>
      </c>
      <c r="G6" s="280" t="s">
        <v>4185</v>
      </c>
      <c r="H6" s="281">
        <v>74.852999999999994</v>
      </c>
      <c r="I6" s="276" t="s">
        <v>10268</v>
      </c>
      <c r="J6" s="278">
        <v>43647</v>
      </c>
      <c r="K6" s="278">
        <v>43556</v>
      </c>
      <c r="L6" s="278">
        <v>43874</v>
      </c>
      <c r="M6" s="283">
        <v>1</v>
      </c>
      <c r="N6" s="284" t="s">
        <v>10241</v>
      </c>
      <c r="O6" s="284" t="s">
        <v>10241</v>
      </c>
      <c r="P6" s="285" t="s">
        <v>10269</v>
      </c>
      <c r="Q6" s="276" t="s">
        <v>10243</v>
      </c>
      <c r="R6" s="278" t="s">
        <v>10270</v>
      </c>
      <c r="S6" s="283" t="s">
        <v>10245</v>
      </c>
      <c r="T6" s="286"/>
      <c r="U6" s="286"/>
      <c r="V6" s="276"/>
      <c r="W6" s="287">
        <v>100</v>
      </c>
      <c r="X6" s="287">
        <v>7.5</v>
      </c>
      <c r="Y6" s="287">
        <v>0</v>
      </c>
    </row>
    <row r="7" spans="1:25" ht="54">
      <c r="A7" s="276">
        <v>6</v>
      </c>
      <c r="B7" s="276">
        <v>6</v>
      </c>
      <c r="C7" s="276" t="s">
        <v>1214</v>
      </c>
      <c r="D7" s="289" t="s">
        <v>10271</v>
      </c>
      <c r="E7" s="276" t="s">
        <v>10239</v>
      </c>
      <c r="F7" s="276">
        <v>2017</v>
      </c>
      <c r="G7" s="280" t="s">
        <v>4185</v>
      </c>
      <c r="H7" s="281">
        <v>8.4109999999999996</v>
      </c>
      <c r="I7" s="276" t="s">
        <v>10272</v>
      </c>
      <c r="J7" s="278">
        <v>44044</v>
      </c>
      <c r="K7" s="278">
        <v>43556</v>
      </c>
      <c r="L7" s="278">
        <v>44547</v>
      </c>
      <c r="M7" s="283">
        <v>1</v>
      </c>
      <c r="N7" s="284" t="s">
        <v>10241</v>
      </c>
      <c r="O7" s="284" t="s">
        <v>10241</v>
      </c>
      <c r="P7" s="285" t="s">
        <v>10273</v>
      </c>
      <c r="Q7" s="276" t="s">
        <v>10243</v>
      </c>
      <c r="R7" s="278" t="s">
        <v>10274</v>
      </c>
      <c r="S7" s="283" t="s">
        <v>10245</v>
      </c>
      <c r="T7" s="286"/>
      <c r="U7" s="286"/>
      <c r="V7" s="276"/>
      <c r="W7" s="287">
        <v>0</v>
      </c>
      <c r="X7" s="287">
        <v>15</v>
      </c>
      <c r="Y7" s="287">
        <v>0</v>
      </c>
    </row>
    <row r="8" spans="1:25" ht="409.6">
      <c r="A8" s="276">
        <v>7</v>
      </c>
      <c r="B8" s="276">
        <v>7</v>
      </c>
      <c r="C8" s="276" t="s">
        <v>10275</v>
      </c>
      <c r="D8" s="290" t="s">
        <v>10276</v>
      </c>
      <c r="E8" s="280" t="s">
        <v>10239</v>
      </c>
      <c r="F8" s="276">
        <v>2017</v>
      </c>
      <c r="G8" s="278" t="s">
        <v>10277</v>
      </c>
      <c r="H8" s="291">
        <v>7080.3189999999995</v>
      </c>
      <c r="I8" s="292" t="s">
        <v>10278</v>
      </c>
      <c r="J8" s="278">
        <v>43675</v>
      </c>
      <c r="K8" s="278">
        <v>44531</v>
      </c>
      <c r="L8" s="280">
        <v>46387</v>
      </c>
      <c r="M8" s="293">
        <v>0.84</v>
      </c>
      <c r="N8" s="294" t="s">
        <v>10279</v>
      </c>
      <c r="O8" s="294" t="s">
        <v>10280</v>
      </c>
      <c r="P8" s="285" t="s">
        <v>10281</v>
      </c>
      <c r="Q8" s="276" t="s">
        <v>10243</v>
      </c>
      <c r="R8" s="278" t="s">
        <v>10282</v>
      </c>
      <c r="S8" s="283" t="s">
        <v>10277</v>
      </c>
      <c r="T8" s="286"/>
      <c r="U8" s="286"/>
      <c r="V8" s="276" t="s">
        <v>68</v>
      </c>
      <c r="W8" s="287">
        <v>0</v>
      </c>
      <c r="X8" s="287">
        <v>0</v>
      </c>
      <c r="Y8" s="287">
        <v>0</v>
      </c>
    </row>
    <row r="9" spans="1:25" ht="297">
      <c r="A9" s="276">
        <v>8</v>
      </c>
      <c r="B9" s="276">
        <v>8</v>
      </c>
      <c r="C9" s="276" t="s">
        <v>10255</v>
      </c>
      <c r="D9" s="290" t="s">
        <v>10283</v>
      </c>
      <c r="E9" s="278" t="s">
        <v>10239</v>
      </c>
      <c r="F9" s="276">
        <v>2017</v>
      </c>
      <c r="G9" s="280" t="s">
        <v>4185</v>
      </c>
      <c r="H9" s="281">
        <v>630.60140000000001</v>
      </c>
      <c r="I9" s="276" t="s">
        <v>10284</v>
      </c>
      <c r="J9" s="278">
        <v>43709</v>
      </c>
      <c r="K9" s="278">
        <v>43922</v>
      </c>
      <c r="L9" s="278">
        <v>45645</v>
      </c>
      <c r="M9" s="283">
        <v>1</v>
      </c>
      <c r="N9" s="284" t="s">
        <v>10241</v>
      </c>
      <c r="O9" s="284" t="s">
        <v>10241</v>
      </c>
      <c r="P9" s="285" t="s">
        <v>10285</v>
      </c>
      <c r="Q9" s="276" t="s">
        <v>10243</v>
      </c>
      <c r="R9" s="278" t="s">
        <v>10286</v>
      </c>
      <c r="S9" s="283" t="s">
        <v>10245</v>
      </c>
      <c r="T9" s="286"/>
      <c r="U9" s="286"/>
      <c r="V9" s="276"/>
      <c r="W9" s="287">
        <v>600</v>
      </c>
      <c r="X9" s="287">
        <v>0</v>
      </c>
      <c r="Y9" s="287">
        <v>46.4</v>
      </c>
    </row>
    <row r="10" spans="1:25" ht="342">
      <c r="A10" s="276">
        <v>9</v>
      </c>
      <c r="B10" s="276">
        <v>9</v>
      </c>
      <c r="C10" s="276" t="s">
        <v>10287</v>
      </c>
      <c r="D10" s="290" t="s">
        <v>10288</v>
      </c>
      <c r="E10" s="278" t="s">
        <v>10239</v>
      </c>
      <c r="F10" s="276">
        <v>2017</v>
      </c>
      <c r="G10" s="280" t="s">
        <v>10277</v>
      </c>
      <c r="H10" s="281">
        <v>161.86000000000001</v>
      </c>
      <c r="I10" s="292" t="s">
        <v>10289</v>
      </c>
      <c r="J10" s="278">
        <v>43800</v>
      </c>
      <c r="K10" s="278">
        <v>44926</v>
      </c>
      <c r="L10" s="280">
        <v>46021</v>
      </c>
      <c r="M10" s="293">
        <v>0.99399999999999999</v>
      </c>
      <c r="N10" s="295" t="s">
        <v>10290</v>
      </c>
      <c r="O10" s="295" t="s">
        <v>10291</v>
      </c>
      <c r="P10" s="285" t="s">
        <v>10292</v>
      </c>
      <c r="Q10" s="276" t="s">
        <v>10243</v>
      </c>
      <c r="R10" s="278" t="s">
        <v>10293</v>
      </c>
      <c r="S10" s="283" t="s">
        <v>10277</v>
      </c>
      <c r="T10" s="286"/>
      <c r="U10" s="286"/>
      <c r="V10" s="276" t="s">
        <v>68</v>
      </c>
      <c r="W10" s="287">
        <v>225</v>
      </c>
      <c r="X10" s="287">
        <v>0</v>
      </c>
      <c r="Y10" s="287">
        <v>0</v>
      </c>
    </row>
    <row r="11" spans="1:25" ht="135">
      <c r="A11" s="276">
        <v>10</v>
      </c>
      <c r="B11" s="276">
        <v>10</v>
      </c>
      <c r="C11" s="276" t="s">
        <v>10287</v>
      </c>
      <c r="D11" s="290" t="s">
        <v>10294</v>
      </c>
      <c r="E11" s="278" t="s">
        <v>10239</v>
      </c>
      <c r="F11" s="276">
        <v>2017</v>
      </c>
      <c r="G11" s="280" t="s">
        <v>4185</v>
      </c>
      <c r="H11" s="281">
        <v>58.43</v>
      </c>
      <c r="I11" s="276" t="s">
        <v>10295</v>
      </c>
      <c r="J11" s="278">
        <v>44044</v>
      </c>
      <c r="K11" s="278">
        <v>43800</v>
      </c>
      <c r="L11" s="278">
        <v>45422</v>
      </c>
      <c r="M11" s="283">
        <v>1</v>
      </c>
      <c r="N11" s="284" t="s">
        <v>10241</v>
      </c>
      <c r="O11" s="284" t="s">
        <v>10241</v>
      </c>
      <c r="P11" s="285" t="s">
        <v>10296</v>
      </c>
      <c r="Q11" s="276" t="s">
        <v>10243</v>
      </c>
      <c r="R11" s="278" t="s">
        <v>10297</v>
      </c>
      <c r="S11" s="283" t="s">
        <v>10245</v>
      </c>
      <c r="T11" s="286"/>
      <c r="U11" s="286"/>
      <c r="V11" s="276"/>
      <c r="W11" s="287">
        <v>0</v>
      </c>
      <c r="X11" s="287">
        <v>70</v>
      </c>
      <c r="Y11" s="287">
        <v>0</v>
      </c>
    </row>
    <row r="12" spans="1:25" ht="63">
      <c r="A12" s="276">
        <v>11</v>
      </c>
      <c r="B12" s="276">
        <v>11</v>
      </c>
      <c r="C12" s="276" t="s">
        <v>10298</v>
      </c>
      <c r="D12" s="290" t="s">
        <v>10299</v>
      </c>
      <c r="E12" s="276" t="s">
        <v>10239</v>
      </c>
      <c r="F12" s="276">
        <v>2017</v>
      </c>
      <c r="G12" s="280" t="s">
        <v>4185</v>
      </c>
      <c r="H12" s="281">
        <v>11.823</v>
      </c>
      <c r="I12" s="276" t="s">
        <v>10300</v>
      </c>
      <c r="J12" s="278">
        <v>44044</v>
      </c>
      <c r="K12" s="278">
        <v>43922</v>
      </c>
      <c r="L12" s="278">
        <v>45009</v>
      </c>
      <c r="M12" s="283">
        <v>1</v>
      </c>
      <c r="N12" s="284" t="s">
        <v>10241</v>
      </c>
      <c r="O12" s="284" t="s">
        <v>10241</v>
      </c>
      <c r="P12" s="285" t="s">
        <v>10301</v>
      </c>
      <c r="Q12" s="276" t="s">
        <v>10243</v>
      </c>
      <c r="R12" s="278" t="s">
        <v>10302</v>
      </c>
      <c r="S12" s="283" t="s">
        <v>10245</v>
      </c>
      <c r="T12" s="286"/>
      <c r="U12" s="286"/>
      <c r="V12" s="276"/>
      <c r="W12" s="287">
        <v>0</v>
      </c>
      <c r="X12" s="287">
        <v>7.5</v>
      </c>
      <c r="Y12" s="287">
        <v>0</v>
      </c>
    </row>
    <row r="13" spans="1:25" ht="225">
      <c r="A13" s="296">
        <v>12</v>
      </c>
      <c r="B13" s="691">
        <v>12</v>
      </c>
      <c r="C13" s="276" t="s">
        <v>10303</v>
      </c>
      <c r="D13" s="277" t="s">
        <v>10304</v>
      </c>
      <c r="E13" s="280" t="s">
        <v>10239</v>
      </c>
      <c r="F13" s="279">
        <v>2017</v>
      </c>
      <c r="G13" s="280" t="s">
        <v>10248</v>
      </c>
      <c r="H13" s="281">
        <v>737.33110000000011</v>
      </c>
      <c r="I13" s="276" t="s">
        <v>10305</v>
      </c>
      <c r="J13" s="280">
        <v>46078</v>
      </c>
      <c r="K13" s="278">
        <v>44287</v>
      </c>
      <c r="L13" s="280">
        <v>46465</v>
      </c>
      <c r="M13" s="283">
        <v>0</v>
      </c>
      <c r="N13" s="284" t="s">
        <v>10250</v>
      </c>
      <c r="O13" s="284" t="s">
        <v>10306</v>
      </c>
      <c r="P13" s="285" t="s">
        <v>10307</v>
      </c>
      <c r="Q13" s="276" t="s">
        <v>10243</v>
      </c>
      <c r="R13" s="278" t="s">
        <v>10308</v>
      </c>
      <c r="S13" s="283" t="s">
        <v>10254</v>
      </c>
      <c r="T13" s="286">
        <v>2025.4</v>
      </c>
      <c r="U13" s="286"/>
      <c r="V13" s="296" t="s">
        <v>68</v>
      </c>
      <c r="W13" s="287">
        <v>0</v>
      </c>
      <c r="X13" s="287">
        <v>21</v>
      </c>
      <c r="Y13" s="287">
        <v>152</v>
      </c>
    </row>
    <row r="14" spans="1:25" ht="189">
      <c r="A14" s="298" t="s">
        <v>10309</v>
      </c>
      <c r="B14" s="692"/>
      <c r="C14" s="276" t="s">
        <v>10298</v>
      </c>
      <c r="D14" s="300" t="s">
        <v>10310</v>
      </c>
      <c r="E14" s="278" t="s">
        <v>10239</v>
      </c>
      <c r="F14" s="279">
        <v>2017</v>
      </c>
      <c r="G14" s="278" t="s">
        <v>10311</v>
      </c>
      <c r="H14" s="281">
        <v>603.2709000000001</v>
      </c>
      <c r="I14" s="276" t="s">
        <v>10312</v>
      </c>
      <c r="J14" s="280">
        <v>46294</v>
      </c>
      <c r="K14" s="278">
        <v>44287</v>
      </c>
      <c r="L14" s="280">
        <v>46683</v>
      </c>
      <c r="M14" s="283">
        <v>0</v>
      </c>
      <c r="N14" s="284" t="s">
        <v>10313</v>
      </c>
      <c r="O14" s="284" t="s">
        <v>10314</v>
      </c>
      <c r="P14" s="285" t="s">
        <v>10315</v>
      </c>
      <c r="Q14" s="276" t="s">
        <v>10243</v>
      </c>
      <c r="R14" s="278" t="s">
        <v>10308</v>
      </c>
      <c r="S14" s="283" t="s">
        <v>10316</v>
      </c>
      <c r="T14" s="286"/>
      <c r="U14" s="286"/>
      <c r="V14" s="299"/>
      <c r="W14" s="287">
        <v>0</v>
      </c>
      <c r="X14" s="287">
        <v>0</v>
      </c>
      <c r="Y14" s="287">
        <v>77</v>
      </c>
    </row>
    <row r="15" spans="1:25" ht="135">
      <c r="A15" s="276">
        <v>13</v>
      </c>
      <c r="B15" s="276">
        <v>13</v>
      </c>
      <c r="C15" s="276" t="s">
        <v>1214</v>
      </c>
      <c r="D15" s="277" t="s">
        <v>10317</v>
      </c>
      <c r="E15" s="276" t="s">
        <v>10239</v>
      </c>
      <c r="F15" s="279">
        <v>2017</v>
      </c>
      <c r="G15" s="278" t="s">
        <v>4185</v>
      </c>
      <c r="H15" s="281">
        <v>300.779</v>
      </c>
      <c r="I15" s="276" t="s">
        <v>10318</v>
      </c>
      <c r="J15" s="282">
        <v>45334</v>
      </c>
      <c r="K15" s="278">
        <v>43556</v>
      </c>
      <c r="L15" s="278">
        <v>45751</v>
      </c>
      <c r="M15" s="293">
        <v>1</v>
      </c>
      <c r="N15" s="284" t="s">
        <v>10241</v>
      </c>
      <c r="O15" s="284" t="s">
        <v>10241</v>
      </c>
      <c r="P15" s="285" t="s">
        <v>10319</v>
      </c>
      <c r="Q15" s="276" t="s">
        <v>10243</v>
      </c>
      <c r="R15" s="278" t="s">
        <v>10320</v>
      </c>
      <c r="S15" s="283" t="s">
        <v>10245</v>
      </c>
      <c r="T15" s="286"/>
      <c r="U15" s="286"/>
      <c r="V15" s="276"/>
      <c r="W15" s="287">
        <v>0</v>
      </c>
      <c r="X15" s="287">
        <v>116.62</v>
      </c>
      <c r="Y15" s="287">
        <v>0</v>
      </c>
    </row>
    <row r="16" spans="1:25" ht="409.5">
      <c r="A16" s="276">
        <v>14</v>
      </c>
      <c r="B16" s="276">
        <v>14</v>
      </c>
      <c r="C16" s="276" t="s">
        <v>10266</v>
      </c>
      <c r="D16" s="277" t="s">
        <v>10321</v>
      </c>
      <c r="E16" s="276" t="s">
        <v>10239</v>
      </c>
      <c r="F16" s="279">
        <v>2017</v>
      </c>
      <c r="G16" s="280" t="s">
        <v>4185</v>
      </c>
      <c r="H16" s="281">
        <v>625.178</v>
      </c>
      <c r="I16" s="301" t="s">
        <v>10322</v>
      </c>
      <c r="J16" s="278">
        <v>45131</v>
      </c>
      <c r="K16" s="278">
        <v>45017</v>
      </c>
      <c r="L16" s="278">
        <v>45720</v>
      </c>
      <c r="M16" s="293">
        <v>1</v>
      </c>
      <c r="N16" s="284" t="s">
        <v>10241</v>
      </c>
      <c r="O16" s="284" t="s">
        <v>10241</v>
      </c>
      <c r="P16" s="285" t="s">
        <v>10323</v>
      </c>
      <c r="Q16" s="276" t="s">
        <v>10243</v>
      </c>
      <c r="R16" s="278" t="s">
        <v>10324</v>
      </c>
      <c r="S16" s="283" t="s">
        <v>10245</v>
      </c>
      <c r="T16" s="286"/>
      <c r="U16" s="286"/>
      <c r="V16" s="276"/>
      <c r="W16" s="287">
        <v>375</v>
      </c>
      <c r="X16" s="287">
        <v>0</v>
      </c>
      <c r="Y16" s="287">
        <v>48.000000000000007</v>
      </c>
    </row>
    <row r="17" spans="1:25" ht="153">
      <c r="A17" s="276">
        <v>15</v>
      </c>
      <c r="B17" s="276">
        <v>15</v>
      </c>
      <c r="C17" s="276" t="s">
        <v>10325</v>
      </c>
      <c r="D17" s="277" t="s">
        <v>10326</v>
      </c>
      <c r="E17" s="276" t="s">
        <v>10239</v>
      </c>
      <c r="F17" s="279">
        <v>2017</v>
      </c>
      <c r="G17" s="280" t="s">
        <v>10277</v>
      </c>
      <c r="H17" s="281">
        <v>1075.75</v>
      </c>
      <c r="I17" s="292" t="s">
        <v>10327</v>
      </c>
      <c r="J17" s="278">
        <v>45371</v>
      </c>
      <c r="K17" s="278">
        <v>43952</v>
      </c>
      <c r="L17" s="280">
        <v>46142</v>
      </c>
      <c r="M17" s="293">
        <v>0.97199999999999998</v>
      </c>
      <c r="N17" s="284" t="s">
        <v>10328</v>
      </c>
      <c r="O17" s="295" t="s">
        <v>10329</v>
      </c>
      <c r="P17" s="285" t="s">
        <v>10330</v>
      </c>
      <c r="Q17" s="276" t="s">
        <v>10243</v>
      </c>
      <c r="R17" s="278" t="s">
        <v>10331</v>
      </c>
      <c r="S17" s="283" t="s">
        <v>10277</v>
      </c>
      <c r="T17" s="286"/>
      <c r="U17" s="286"/>
      <c r="V17" s="276" t="s">
        <v>68</v>
      </c>
      <c r="W17" s="287">
        <v>300</v>
      </c>
      <c r="X17" s="287">
        <v>0</v>
      </c>
      <c r="Y17" s="302">
        <v>17.2</v>
      </c>
    </row>
    <row r="18" spans="1:25" ht="153">
      <c r="A18" s="276">
        <v>16</v>
      </c>
      <c r="B18" s="276">
        <v>16</v>
      </c>
      <c r="C18" s="276" t="s">
        <v>10332</v>
      </c>
      <c r="D18" s="303" t="s">
        <v>10333</v>
      </c>
      <c r="E18" s="276" t="s">
        <v>10334</v>
      </c>
      <c r="F18" s="279">
        <v>2017</v>
      </c>
      <c r="G18" s="278" t="s">
        <v>10335</v>
      </c>
      <c r="H18" s="281">
        <v>2764</v>
      </c>
      <c r="I18" s="301" t="s">
        <v>10336</v>
      </c>
      <c r="J18" s="278">
        <v>47092</v>
      </c>
      <c r="K18" s="278">
        <v>44166</v>
      </c>
      <c r="L18" s="278">
        <v>47601</v>
      </c>
      <c r="M18" s="283" t="s">
        <v>5810</v>
      </c>
      <c r="N18" s="284" t="s">
        <v>10337</v>
      </c>
      <c r="O18" s="284" t="s">
        <v>10337</v>
      </c>
      <c r="P18" s="285" t="s">
        <v>10338</v>
      </c>
      <c r="Q18" s="276" t="s">
        <v>10339</v>
      </c>
      <c r="R18" s="278" t="s">
        <v>10340</v>
      </c>
      <c r="S18" s="276" t="s">
        <v>10316</v>
      </c>
      <c r="T18" s="276"/>
      <c r="U18" s="276"/>
      <c r="V18" s="276" t="s">
        <v>68</v>
      </c>
      <c r="W18" s="287">
        <v>0</v>
      </c>
      <c r="X18" s="287">
        <v>0</v>
      </c>
      <c r="Y18" s="287">
        <v>0</v>
      </c>
    </row>
    <row r="19" spans="1:25" ht="409.5">
      <c r="A19" s="276">
        <v>17</v>
      </c>
      <c r="B19" s="276">
        <v>17</v>
      </c>
      <c r="C19" s="276" t="s">
        <v>4963</v>
      </c>
      <c r="D19" s="303" t="s">
        <v>10341</v>
      </c>
      <c r="E19" s="276" t="s">
        <v>10342</v>
      </c>
      <c r="F19" s="279">
        <v>2017</v>
      </c>
      <c r="G19" s="278" t="s">
        <v>10343</v>
      </c>
      <c r="H19" s="281">
        <v>2521.3629999999998</v>
      </c>
      <c r="I19" s="301" t="s">
        <v>10344</v>
      </c>
      <c r="J19" s="280">
        <v>46296</v>
      </c>
      <c r="K19" s="278">
        <v>44652</v>
      </c>
      <c r="L19" s="280">
        <v>46811</v>
      </c>
      <c r="M19" s="283" t="s">
        <v>5810</v>
      </c>
      <c r="N19" s="284" t="s">
        <v>10345</v>
      </c>
      <c r="O19" s="284" t="s">
        <v>10345</v>
      </c>
      <c r="P19" s="285" t="s">
        <v>10346</v>
      </c>
      <c r="Q19" s="276" t="s">
        <v>10347</v>
      </c>
      <c r="R19" s="280" t="s">
        <v>10348</v>
      </c>
      <c r="S19" s="286" t="s">
        <v>10254</v>
      </c>
      <c r="T19" s="286" t="s">
        <v>10349</v>
      </c>
      <c r="U19" s="286"/>
      <c r="V19" s="276" t="s">
        <v>68</v>
      </c>
      <c r="W19" s="302">
        <v>300</v>
      </c>
      <c r="X19" s="302">
        <v>0</v>
      </c>
      <c r="Y19" s="302">
        <v>285.56</v>
      </c>
    </row>
    <row r="20" spans="1:25" ht="409.5">
      <c r="A20" s="276">
        <v>18</v>
      </c>
      <c r="B20" s="276">
        <v>18</v>
      </c>
      <c r="C20" s="276" t="s">
        <v>10350</v>
      </c>
      <c r="D20" s="303" t="s">
        <v>10351</v>
      </c>
      <c r="E20" s="301" t="s">
        <v>10342</v>
      </c>
      <c r="F20" s="276">
        <v>2017</v>
      </c>
      <c r="G20" s="278" t="s">
        <v>10343</v>
      </c>
      <c r="H20" s="291">
        <v>3788.28</v>
      </c>
      <c r="I20" s="276" t="s">
        <v>10352</v>
      </c>
      <c r="J20" s="278">
        <v>46431</v>
      </c>
      <c r="K20" s="278">
        <v>43922</v>
      </c>
      <c r="L20" s="278">
        <v>46952</v>
      </c>
      <c r="M20" s="283" t="s">
        <v>5810</v>
      </c>
      <c r="N20" s="284" t="s">
        <v>10345</v>
      </c>
      <c r="O20" s="284" t="s">
        <v>10345</v>
      </c>
      <c r="P20" s="285" t="s">
        <v>10353</v>
      </c>
      <c r="Q20" s="276" t="s">
        <v>10347</v>
      </c>
      <c r="R20" s="280" t="s">
        <v>10354</v>
      </c>
      <c r="S20" s="286" t="s">
        <v>10254</v>
      </c>
      <c r="T20" s="286">
        <v>2026.1</v>
      </c>
      <c r="U20" s="286">
        <v>3.2</v>
      </c>
      <c r="V20" s="276" t="s">
        <v>68</v>
      </c>
      <c r="W20" s="302">
        <v>0</v>
      </c>
      <c r="X20" s="302">
        <v>2182.2000000000003</v>
      </c>
      <c r="Y20" s="302">
        <v>0</v>
      </c>
    </row>
    <row r="21" spans="1:25" ht="126">
      <c r="A21" s="276">
        <v>19</v>
      </c>
      <c r="B21" s="276">
        <v>19</v>
      </c>
      <c r="C21" s="276" t="s">
        <v>10355</v>
      </c>
      <c r="D21" s="304" t="s">
        <v>10356</v>
      </c>
      <c r="E21" s="276" t="s">
        <v>10357</v>
      </c>
      <c r="F21" s="279">
        <v>2017</v>
      </c>
      <c r="G21" s="278" t="s">
        <v>10358</v>
      </c>
      <c r="H21" s="281">
        <v>53</v>
      </c>
      <c r="I21" s="276" t="s">
        <v>10359</v>
      </c>
      <c r="J21" s="278">
        <v>46580</v>
      </c>
      <c r="K21" s="278">
        <v>43709</v>
      </c>
      <c r="L21" s="278">
        <v>47061</v>
      </c>
      <c r="M21" s="283" t="s">
        <v>5810</v>
      </c>
      <c r="N21" s="284" t="s">
        <v>10337</v>
      </c>
      <c r="O21" s="284" t="s">
        <v>10337</v>
      </c>
      <c r="P21" s="285" t="s">
        <v>10360</v>
      </c>
      <c r="Q21" s="276" t="s">
        <v>10361</v>
      </c>
      <c r="R21" s="278" t="s">
        <v>10362</v>
      </c>
      <c r="S21" s="276" t="s">
        <v>10316</v>
      </c>
      <c r="T21" s="276"/>
      <c r="U21" s="276"/>
      <c r="V21" s="276" t="s">
        <v>68</v>
      </c>
      <c r="W21" s="287">
        <v>0</v>
      </c>
      <c r="X21" s="287">
        <v>0</v>
      </c>
      <c r="Y21" s="287">
        <v>14.2</v>
      </c>
    </row>
    <row r="22" spans="1:25" ht="153">
      <c r="A22" s="276">
        <v>20</v>
      </c>
      <c r="B22" s="276">
        <v>20</v>
      </c>
      <c r="C22" s="276" t="s">
        <v>10298</v>
      </c>
      <c r="D22" s="304" t="s">
        <v>10363</v>
      </c>
      <c r="E22" s="276" t="s">
        <v>10334</v>
      </c>
      <c r="F22" s="279">
        <v>2017</v>
      </c>
      <c r="G22" s="278" t="s">
        <v>10335</v>
      </c>
      <c r="H22" s="281">
        <v>49</v>
      </c>
      <c r="I22" s="276" t="s">
        <v>10364</v>
      </c>
      <c r="J22" s="278">
        <v>46966</v>
      </c>
      <c r="K22" s="278">
        <v>43800</v>
      </c>
      <c r="L22" s="278">
        <v>47475</v>
      </c>
      <c r="M22" s="283" t="s">
        <v>5810</v>
      </c>
      <c r="N22" s="284" t="s">
        <v>10337</v>
      </c>
      <c r="O22" s="284" t="s">
        <v>10337</v>
      </c>
      <c r="P22" s="285" t="s">
        <v>10338</v>
      </c>
      <c r="Q22" s="276" t="s">
        <v>10339</v>
      </c>
      <c r="R22" s="278" t="s">
        <v>10365</v>
      </c>
      <c r="S22" s="276" t="s">
        <v>10316</v>
      </c>
      <c r="T22" s="276"/>
      <c r="U22" s="276"/>
      <c r="V22" s="276" t="s">
        <v>68</v>
      </c>
      <c r="W22" s="287">
        <v>0</v>
      </c>
      <c r="X22" s="287">
        <v>63.5</v>
      </c>
      <c r="Y22" s="287">
        <v>0</v>
      </c>
    </row>
    <row r="23" spans="1:25" ht="108">
      <c r="A23" s="276">
        <v>21</v>
      </c>
      <c r="B23" s="276">
        <v>21</v>
      </c>
      <c r="C23" s="276" t="s">
        <v>4963</v>
      </c>
      <c r="D23" s="305" t="s">
        <v>10366</v>
      </c>
      <c r="E23" s="276" t="s">
        <v>10342</v>
      </c>
      <c r="F23" s="279">
        <v>2017</v>
      </c>
      <c r="G23" s="278" t="s">
        <v>10367</v>
      </c>
      <c r="H23" s="281">
        <v>148.22937999999999</v>
      </c>
      <c r="I23" s="276" t="s">
        <v>10368</v>
      </c>
      <c r="J23" s="278">
        <v>47163</v>
      </c>
      <c r="K23" s="278">
        <v>43556</v>
      </c>
      <c r="L23" s="278">
        <v>47778</v>
      </c>
      <c r="M23" s="283" t="s">
        <v>5810</v>
      </c>
      <c r="N23" s="284" t="s">
        <v>10345</v>
      </c>
      <c r="O23" s="284" t="s">
        <v>10345</v>
      </c>
      <c r="P23" s="306" t="s">
        <v>10369</v>
      </c>
      <c r="Q23" s="276" t="s">
        <v>10347</v>
      </c>
      <c r="R23" s="280" t="s">
        <v>10370</v>
      </c>
      <c r="S23" s="286" t="s">
        <v>10371</v>
      </c>
      <c r="T23" s="286"/>
      <c r="U23" s="286"/>
      <c r="V23" s="276"/>
      <c r="W23" s="302">
        <v>0</v>
      </c>
      <c r="X23" s="302">
        <v>0</v>
      </c>
      <c r="Y23" s="302">
        <v>7</v>
      </c>
    </row>
    <row r="24" spans="1:25" ht="108">
      <c r="A24" s="276">
        <v>22</v>
      </c>
      <c r="B24" s="276">
        <v>22</v>
      </c>
      <c r="C24" s="276" t="s">
        <v>10287</v>
      </c>
      <c r="D24" s="304" t="s">
        <v>10372</v>
      </c>
      <c r="E24" s="278" t="s">
        <v>10334</v>
      </c>
      <c r="F24" s="279">
        <v>2017</v>
      </c>
      <c r="G24" s="278" t="s">
        <v>10335</v>
      </c>
      <c r="H24" s="281">
        <v>24</v>
      </c>
      <c r="I24" s="276" t="s">
        <v>10373</v>
      </c>
      <c r="J24" s="282">
        <v>46580</v>
      </c>
      <c r="K24" s="278">
        <v>44682</v>
      </c>
      <c r="L24" s="282">
        <v>47061</v>
      </c>
      <c r="M24" s="283" t="s">
        <v>5810</v>
      </c>
      <c r="N24" s="284" t="s">
        <v>10337</v>
      </c>
      <c r="O24" s="284" t="s">
        <v>10337</v>
      </c>
      <c r="P24" s="285" t="s">
        <v>10360</v>
      </c>
      <c r="Q24" s="276" t="s">
        <v>10361</v>
      </c>
      <c r="R24" s="278" t="s">
        <v>10374</v>
      </c>
      <c r="S24" s="276" t="s">
        <v>10316</v>
      </c>
      <c r="T24" s="276"/>
      <c r="U24" s="276"/>
      <c r="V24" s="276" t="s">
        <v>68</v>
      </c>
      <c r="W24" s="287">
        <v>0</v>
      </c>
      <c r="X24" s="287">
        <v>30</v>
      </c>
      <c r="Y24" s="287">
        <v>0</v>
      </c>
    </row>
    <row r="25" spans="1:25" ht="171">
      <c r="A25" s="276">
        <v>23</v>
      </c>
      <c r="B25" s="276">
        <v>23</v>
      </c>
      <c r="C25" s="276" t="s">
        <v>10375</v>
      </c>
      <c r="D25" s="303" t="s">
        <v>10376</v>
      </c>
      <c r="E25" s="276" t="s">
        <v>10342</v>
      </c>
      <c r="F25" s="279">
        <v>2017</v>
      </c>
      <c r="G25" s="278" t="s">
        <v>10343</v>
      </c>
      <c r="H25" s="281">
        <v>69.962000000000003</v>
      </c>
      <c r="I25" s="276" t="s">
        <v>10377</v>
      </c>
      <c r="J25" s="280">
        <v>46302</v>
      </c>
      <c r="K25" s="278">
        <v>43556</v>
      </c>
      <c r="L25" s="280">
        <v>46673</v>
      </c>
      <c r="M25" s="283" t="s">
        <v>5810</v>
      </c>
      <c r="N25" s="284" t="s">
        <v>10345</v>
      </c>
      <c r="O25" s="284" t="s">
        <v>10345</v>
      </c>
      <c r="P25" s="285" t="s">
        <v>10378</v>
      </c>
      <c r="Q25" s="276" t="s">
        <v>10347</v>
      </c>
      <c r="R25" s="280" t="s">
        <v>10379</v>
      </c>
      <c r="S25" s="286" t="s">
        <v>10254</v>
      </c>
      <c r="T25" s="286">
        <v>2026.1</v>
      </c>
      <c r="U25" s="286">
        <v>2.2000000000000002</v>
      </c>
      <c r="V25" s="276" t="s">
        <v>68</v>
      </c>
      <c r="W25" s="302">
        <v>0</v>
      </c>
      <c r="X25" s="302">
        <v>15</v>
      </c>
      <c r="Y25" s="302">
        <v>0</v>
      </c>
    </row>
    <row r="26" spans="1:25" ht="90">
      <c r="A26" s="276">
        <v>24</v>
      </c>
      <c r="B26" s="276">
        <v>24</v>
      </c>
      <c r="C26" s="276" t="s">
        <v>1214</v>
      </c>
      <c r="D26" s="304" t="s">
        <v>10380</v>
      </c>
      <c r="E26" s="278" t="s">
        <v>10334</v>
      </c>
      <c r="F26" s="279">
        <v>2017</v>
      </c>
      <c r="G26" s="278" t="s">
        <v>10335</v>
      </c>
      <c r="H26" s="281">
        <v>14.651</v>
      </c>
      <c r="I26" s="276" t="s">
        <v>10381</v>
      </c>
      <c r="J26" s="282">
        <v>46580</v>
      </c>
      <c r="K26" s="278">
        <v>43556</v>
      </c>
      <c r="L26" s="282">
        <v>47061</v>
      </c>
      <c r="M26" s="283" t="s">
        <v>5810</v>
      </c>
      <c r="N26" s="284" t="s">
        <v>10337</v>
      </c>
      <c r="O26" s="284" t="s">
        <v>10337</v>
      </c>
      <c r="P26" s="285" t="s">
        <v>10360</v>
      </c>
      <c r="Q26" s="276" t="s">
        <v>10361</v>
      </c>
      <c r="R26" s="278" t="s">
        <v>10382</v>
      </c>
      <c r="S26" s="276" t="s">
        <v>10316</v>
      </c>
      <c r="T26" s="276"/>
      <c r="U26" s="276"/>
      <c r="V26" s="276" t="s">
        <v>68</v>
      </c>
      <c r="W26" s="287">
        <v>0</v>
      </c>
      <c r="X26" s="287">
        <v>21</v>
      </c>
      <c r="Y26" s="287">
        <v>0</v>
      </c>
    </row>
    <row r="27" spans="1:25" ht="90">
      <c r="A27" s="276">
        <v>25</v>
      </c>
      <c r="B27" s="276">
        <v>25</v>
      </c>
      <c r="C27" s="276" t="s">
        <v>10375</v>
      </c>
      <c r="D27" s="304" t="s">
        <v>10383</v>
      </c>
      <c r="E27" s="278" t="s">
        <v>10334</v>
      </c>
      <c r="F27" s="279">
        <v>2017</v>
      </c>
      <c r="G27" s="278" t="s">
        <v>10335</v>
      </c>
      <c r="H27" s="281">
        <v>12</v>
      </c>
      <c r="I27" s="276" t="s">
        <v>10384</v>
      </c>
      <c r="J27" s="282">
        <v>46580</v>
      </c>
      <c r="K27" s="278">
        <v>43556</v>
      </c>
      <c r="L27" s="282">
        <v>47061</v>
      </c>
      <c r="M27" s="283" t="s">
        <v>5810</v>
      </c>
      <c r="N27" s="284" t="s">
        <v>10337</v>
      </c>
      <c r="O27" s="284" t="s">
        <v>10337</v>
      </c>
      <c r="P27" s="285" t="s">
        <v>10360</v>
      </c>
      <c r="Q27" s="276" t="s">
        <v>10361</v>
      </c>
      <c r="R27" s="278" t="s">
        <v>10385</v>
      </c>
      <c r="S27" s="276" t="s">
        <v>10316</v>
      </c>
      <c r="T27" s="276"/>
      <c r="U27" s="276"/>
      <c r="V27" s="276" t="s">
        <v>68</v>
      </c>
      <c r="W27" s="287">
        <v>0</v>
      </c>
      <c r="X27" s="287">
        <v>15</v>
      </c>
      <c r="Y27" s="287">
        <v>0</v>
      </c>
    </row>
    <row r="28" spans="1:25" ht="135">
      <c r="A28" s="276">
        <v>26</v>
      </c>
      <c r="B28" s="276">
        <v>26</v>
      </c>
      <c r="C28" s="276" t="s">
        <v>10287</v>
      </c>
      <c r="D28" s="303" t="s">
        <v>10386</v>
      </c>
      <c r="E28" s="276" t="s">
        <v>10342</v>
      </c>
      <c r="F28" s="279">
        <v>2017</v>
      </c>
      <c r="G28" s="278" t="s">
        <v>10343</v>
      </c>
      <c r="H28" s="281">
        <v>35.20982455</v>
      </c>
      <c r="I28" s="276" t="s">
        <v>10387</v>
      </c>
      <c r="J28" s="280">
        <v>46326</v>
      </c>
      <c r="K28" s="278">
        <v>43556</v>
      </c>
      <c r="L28" s="280">
        <v>46690</v>
      </c>
      <c r="M28" s="283" t="s">
        <v>5810</v>
      </c>
      <c r="N28" s="284" t="s">
        <v>10345</v>
      </c>
      <c r="O28" s="284" t="s">
        <v>10345</v>
      </c>
      <c r="P28" s="285" t="s">
        <v>10378</v>
      </c>
      <c r="Q28" s="276" t="s">
        <v>10347</v>
      </c>
      <c r="R28" s="280" t="s">
        <v>10388</v>
      </c>
      <c r="S28" s="286" t="s">
        <v>10254</v>
      </c>
      <c r="T28" s="286">
        <v>2026.1</v>
      </c>
      <c r="U28" s="286">
        <v>2.1</v>
      </c>
      <c r="V28" s="276" t="s">
        <v>68</v>
      </c>
      <c r="W28" s="302">
        <v>0</v>
      </c>
      <c r="X28" s="302">
        <v>12.5</v>
      </c>
      <c r="Y28" s="302">
        <v>0</v>
      </c>
    </row>
    <row r="29" spans="1:25" ht="409.5">
      <c r="A29" s="276">
        <v>27</v>
      </c>
      <c r="B29" s="276">
        <v>27</v>
      </c>
      <c r="C29" s="276" t="s">
        <v>4963</v>
      </c>
      <c r="D29" s="307" t="s">
        <v>10389</v>
      </c>
      <c r="E29" s="278" t="s">
        <v>10334</v>
      </c>
      <c r="F29" s="276">
        <v>2017</v>
      </c>
      <c r="G29" s="278" t="s">
        <v>10335</v>
      </c>
      <c r="H29" s="291">
        <v>31883.44959</v>
      </c>
      <c r="I29" s="276" t="s">
        <v>10390</v>
      </c>
      <c r="J29" s="278">
        <v>47444</v>
      </c>
      <c r="K29" s="282">
        <v>44348</v>
      </c>
      <c r="L29" s="278">
        <v>47924</v>
      </c>
      <c r="M29" s="283" t="s">
        <v>5810</v>
      </c>
      <c r="N29" s="284" t="s">
        <v>10337</v>
      </c>
      <c r="O29" s="284" t="s">
        <v>10337</v>
      </c>
      <c r="P29" s="306" t="s">
        <v>10391</v>
      </c>
      <c r="Q29" s="276" t="s">
        <v>10392</v>
      </c>
      <c r="R29" s="276" t="s">
        <v>10393</v>
      </c>
      <c r="S29" s="276" t="s">
        <v>10316</v>
      </c>
      <c r="T29" s="276"/>
      <c r="U29" s="276"/>
      <c r="V29" s="276" t="s">
        <v>68</v>
      </c>
      <c r="W29" s="287">
        <v>1273.32</v>
      </c>
      <c r="X29" s="287">
        <v>27.5</v>
      </c>
      <c r="Y29" s="287">
        <v>1179</v>
      </c>
    </row>
    <row r="30" spans="1:25" ht="63">
      <c r="A30" s="276">
        <v>28</v>
      </c>
      <c r="B30" s="276">
        <v>28</v>
      </c>
      <c r="C30" s="276" t="s">
        <v>4963</v>
      </c>
      <c r="D30" s="289" t="s">
        <v>10394</v>
      </c>
      <c r="E30" s="276" t="s">
        <v>10239</v>
      </c>
      <c r="F30" s="276">
        <v>2018</v>
      </c>
      <c r="G30" s="280" t="s">
        <v>4185</v>
      </c>
      <c r="H30" s="281">
        <v>5.1840000000000002</v>
      </c>
      <c r="I30" s="301" t="s">
        <v>10395</v>
      </c>
      <c r="J30" s="278">
        <v>44013</v>
      </c>
      <c r="K30" s="278">
        <v>43922</v>
      </c>
      <c r="L30" s="278">
        <v>44236</v>
      </c>
      <c r="M30" s="283">
        <v>1</v>
      </c>
      <c r="N30" s="284" t="s">
        <v>10241</v>
      </c>
      <c r="O30" s="284" t="s">
        <v>10241</v>
      </c>
      <c r="P30" s="285" t="s">
        <v>10396</v>
      </c>
      <c r="Q30" s="276" t="s">
        <v>10243</v>
      </c>
      <c r="R30" s="278" t="s">
        <v>10397</v>
      </c>
      <c r="S30" s="283" t="s">
        <v>10245</v>
      </c>
      <c r="T30" s="286"/>
      <c r="U30" s="286"/>
      <c r="V30" s="276"/>
      <c r="W30" s="287">
        <v>0</v>
      </c>
      <c r="X30" s="287">
        <v>12.5</v>
      </c>
      <c r="Y30" s="287">
        <v>0</v>
      </c>
    </row>
    <row r="31" spans="1:25" ht="54">
      <c r="A31" s="276">
        <v>29</v>
      </c>
      <c r="B31" s="276">
        <v>29</v>
      </c>
      <c r="C31" s="276" t="s">
        <v>4963</v>
      </c>
      <c r="D31" s="289" t="s">
        <v>10398</v>
      </c>
      <c r="E31" s="278" t="s">
        <v>10399</v>
      </c>
      <c r="F31" s="276">
        <v>2018</v>
      </c>
      <c r="G31" s="280" t="s">
        <v>4185</v>
      </c>
      <c r="H31" s="281">
        <v>1.2949999999999999</v>
      </c>
      <c r="I31" s="276" t="s">
        <v>10400</v>
      </c>
      <c r="J31" s="278">
        <v>44197</v>
      </c>
      <c r="K31" s="278">
        <v>43922</v>
      </c>
      <c r="L31" s="278">
        <v>44356</v>
      </c>
      <c r="M31" s="293">
        <v>1</v>
      </c>
      <c r="N31" s="284" t="s">
        <v>10241</v>
      </c>
      <c r="O31" s="284" t="s">
        <v>10241</v>
      </c>
      <c r="P31" s="285" t="s">
        <v>10401</v>
      </c>
      <c r="Q31" s="276" t="s">
        <v>10243</v>
      </c>
      <c r="R31" s="278" t="s">
        <v>10402</v>
      </c>
      <c r="S31" s="283" t="s">
        <v>10245</v>
      </c>
      <c r="T31" s="286"/>
      <c r="U31" s="286"/>
      <c r="V31" s="276"/>
      <c r="W31" s="287">
        <v>0</v>
      </c>
      <c r="X31" s="287">
        <v>0</v>
      </c>
      <c r="Y31" s="287">
        <v>0</v>
      </c>
    </row>
    <row r="32" spans="1:25" ht="54">
      <c r="A32" s="276">
        <v>30</v>
      </c>
      <c r="B32" s="276">
        <v>30</v>
      </c>
      <c r="C32" s="276" t="s">
        <v>4963</v>
      </c>
      <c r="D32" s="289" t="s">
        <v>10403</v>
      </c>
      <c r="E32" s="276" t="s">
        <v>10239</v>
      </c>
      <c r="F32" s="276">
        <v>2018</v>
      </c>
      <c r="G32" s="280" t="s">
        <v>4185</v>
      </c>
      <c r="H32" s="281">
        <v>18.872</v>
      </c>
      <c r="I32" s="276" t="s">
        <v>10404</v>
      </c>
      <c r="J32" s="278">
        <v>44044</v>
      </c>
      <c r="K32" s="278">
        <v>44287</v>
      </c>
      <c r="L32" s="278">
        <v>44552</v>
      </c>
      <c r="M32" s="283">
        <v>1</v>
      </c>
      <c r="N32" s="284" t="s">
        <v>10241</v>
      </c>
      <c r="O32" s="284" t="s">
        <v>10241</v>
      </c>
      <c r="P32" s="285" t="s">
        <v>10405</v>
      </c>
      <c r="Q32" s="276" t="s">
        <v>10243</v>
      </c>
      <c r="R32" s="278" t="s">
        <v>10406</v>
      </c>
      <c r="S32" s="283" t="s">
        <v>10245</v>
      </c>
      <c r="T32" s="286"/>
      <c r="U32" s="286"/>
      <c r="V32" s="276"/>
      <c r="W32" s="287">
        <v>0</v>
      </c>
      <c r="X32" s="287">
        <v>12.5</v>
      </c>
      <c r="Y32" s="287">
        <v>0</v>
      </c>
    </row>
    <row r="33" spans="1:25" ht="171">
      <c r="A33" s="276">
        <v>31</v>
      </c>
      <c r="B33" s="276">
        <v>31</v>
      </c>
      <c r="C33" s="276" t="s">
        <v>10407</v>
      </c>
      <c r="D33" s="289" t="s">
        <v>10408</v>
      </c>
      <c r="E33" s="276" t="s">
        <v>10239</v>
      </c>
      <c r="F33" s="276">
        <v>2018</v>
      </c>
      <c r="G33" s="280" t="s">
        <v>4185</v>
      </c>
      <c r="H33" s="281">
        <v>79.409000000000006</v>
      </c>
      <c r="I33" s="276" t="s">
        <v>10409</v>
      </c>
      <c r="J33" s="278">
        <v>44044</v>
      </c>
      <c r="K33" s="278">
        <v>43922</v>
      </c>
      <c r="L33" s="278">
        <v>44737</v>
      </c>
      <c r="M33" s="283">
        <v>1</v>
      </c>
      <c r="N33" s="284" t="s">
        <v>10241</v>
      </c>
      <c r="O33" s="284" t="s">
        <v>10241</v>
      </c>
      <c r="P33" s="285" t="s">
        <v>10410</v>
      </c>
      <c r="Q33" s="276" t="s">
        <v>10243</v>
      </c>
      <c r="R33" s="278" t="s">
        <v>10411</v>
      </c>
      <c r="S33" s="283" t="s">
        <v>10245</v>
      </c>
      <c r="T33" s="286"/>
      <c r="U33" s="286"/>
      <c r="V33" s="276"/>
      <c r="W33" s="287">
        <v>0</v>
      </c>
      <c r="X33" s="287">
        <v>15</v>
      </c>
      <c r="Y33" s="287">
        <v>0</v>
      </c>
    </row>
    <row r="34" spans="1:25" ht="409.5">
      <c r="A34" s="296" t="s">
        <v>10309</v>
      </c>
      <c r="B34" s="691">
        <v>32</v>
      </c>
      <c r="C34" s="276" t="s">
        <v>10275</v>
      </c>
      <c r="D34" s="290" t="s">
        <v>10412</v>
      </c>
      <c r="E34" s="276" t="s">
        <v>10239</v>
      </c>
      <c r="F34" s="279">
        <v>2018</v>
      </c>
      <c r="G34" s="278" t="s">
        <v>10413</v>
      </c>
      <c r="H34" s="281">
        <v>1538.1389999999999</v>
      </c>
      <c r="I34" s="276" t="s">
        <v>10414</v>
      </c>
      <c r="J34" s="308">
        <v>46052</v>
      </c>
      <c r="K34" s="278">
        <v>44926</v>
      </c>
      <c r="L34" s="280">
        <v>47483</v>
      </c>
      <c r="M34" s="283">
        <v>0</v>
      </c>
      <c r="N34" s="285" t="s">
        <v>10415</v>
      </c>
      <c r="O34" s="285" t="s">
        <v>10416</v>
      </c>
      <c r="P34" s="285" t="s">
        <v>10417</v>
      </c>
      <c r="Q34" s="276" t="s">
        <v>10243</v>
      </c>
      <c r="R34" s="278" t="s">
        <v>10418</v>
      </c>
      <c r="S34" s="283" t="s">
        <v>10254</v>
      </c>
      <c r="T34" s="286">
        <v>2025.4</v>
      </c>
      <c r="U34" s="286" t="s">
        <v>10419</v>
      </c>
      <c r="V34" s="297" t="s">
        <v>68</v>
      </c>
      <c r="W34" s="287">
        <v>0</v>
      </c>
      <c r="X34" s="287">
        <v>0</v>
      </c>
      <c r="Y34" s="287">
        <v>0</v>
      </c>
    </row>
    <row r="35" spans="1:25" ht="409.5">
      <c r="A35" s="298">
        <v>32</v>
      </c>
      <c r="B35" s="692"/>
      <c r="C35" s="276" t="s">
        <v>10375</v>
      </c>
      <c r="D35" s="290" t="s">
        <v>10420</v>
      </c>
      <c r="E35" s="276" t="s">
        <v>10239</v>
      </c>
      <c r="F35" s="279">
        <v>2018</v>
      </c>
      <c r="G35" s="278" t="s">
        <v>10311</v>
      </c>
      <c r="H35" s="281">
        <v>1192.22</v>
      </c>
      <c r="I35" s="276" t="s">
        <v>10421</v>
      </c>
      <c r="J35" s="308">
        <v>46052</v>
      </c>
      <c r="K35" s="278">
        <v>44926</v>
      </c>
      <c r="L35" s="280">
        <v>46752</v>
      </c>
      <c r="M35" s="283">
        <v>0</v>
      </c>
      <c r="N35" s="285" t="s">
        <v>10422</v>
      </c>
      <c r="O35" s="285" t="s">
        <v>10423</v>
      </c>
      <c r="P35" s="285" t="s">
        <v>10424</v>
      </c>
      <c r="Q35" s="276" t="s">
        <v>10243</v>
      </c>
      <c r="R35" s="278" t="s">
        <v>10418</v>
      </c>
      <c r="S35" s="283" t="s">
        <v>10316</v>
      </c>
      <c r="T35" s="286"/>
      <c r="U35" s="286"/>
      <c r="V35" s="298" t="s">
        <v>68</v>
      </c>
      <c r="W35" s="287">
        <v>0</v>
      </c>
      <c r="X35" s="287">
        <v>600</v>
      </c>
      <c r="Y35" s="287">
        <v>0</v>
      </c>
    </row>
    <row r="36" spans="1:25" ht="108">
      <c r="A36" s="276">
        <v>33</v>
      </c>
      <c r="B36" s="276">
        <v>33</v>
      </c>
      <c r="C36" s="276" t="s">
        <v>10266</v>
      </c>
      <c r="D36" s="290" t="s">
        <v>10425</v>
      </c>
      <c r="E36" s="278" t="s">
        <v>10239</v>
      </c>
      <c r="F36" s="276">
        <v>2018</v>
      </c>
      <c r="G36" s="280" t="s">
        <v>4185</v>
      </c>
      <c r="H36" s="281">
        <v>324.58300000000003</v>
      </c>
      <c r="I36" s="276" t="s">
        <v>10426</v>
      </c>
      <c r="J36" s="278">
        <v>45238</v>
      </c>
      <c r="K36" s="278">
        <v>44287</v>
      </c>
      <c r="L36" s="278">
        <v>45634</v>
      </c>
      <c r="M36" s="283">
        <v>1</v>
      </c>
      <c r="N36" s="284" t="s">
        <v>10241</v>
      </c>
      <c r="O36" s="284" t="s">
        <v>10241</v>
      </c>
      <c r="P36" s="285" t="s">
        <v>10427</v>
      </c>
      <c r="Q36" s="276" t="s">
        <v>10243</v>
      </c>
      <c r="R36" s="278" t="s">
        <v>10428</v>
      </c>
      <c r="S36" s="283" t="s">
        <v>10245</v>
      </c>
      <c r="T36" s="286"/>
      <c r="U36" s="286"/>
      <c r="V36" s="276"/>
      <c r="W36" s="287">
        <v>499.99900000000002</v>
      </c>
      <c r="X36" s="287">
        <v>0</v>
      </c>
      <c r="Y36" s="287">
        <v>0</v>
      </c>
    </row>
    <row r="37" spans="1:25" ht="135">
      <c r="A37" s="276">
        <v>34</v>
      </c>
      <c r="B37" s="276">
        <v>34</v>
      </c>
      <c r="C37" s="276" t="s">
        <v>4963</v>
      </c>
      <c r="D37" s="290" t="s">
        <v>10429</v>
      </c>
      <c r="E37" s="278" t="s">
        <v>10239</v>
      </c>
      <c r="F37" s="276">
        <v>2018</v>
      </c>
      <c r="G37" s="280" t="s">
        <v>10277</v>
      </c>
      <c r="H37" s="281">
        <v>198.15</v>
      </c>
      <c r="I37" s="292" t="s">
        <v>10430</v>
      </c>
      <c r="J37" s="278">
        <v>44531</v>
      </c>
      <c r="K37" s="278">
        <v>44652</v>
      </c>
      <c r="L37" s="280">
        <v>46022</v>
      </c>
      <c r="M37" s="293">
        <v>0.64500000000000002</v>
      </c>
      <c r="N37" s="295" t="s">
        <v>10290</v>
      </c>
      <c r="O37" s="295" t="s">
        <v>10291</v>
      </c>
      <c r="P37" s="285" t="s">
        <v>10431</v>
      </c>
      <c r="Q37" s="276" t="s">
        <v>10243</v>
      </c>
      <c r="R37" s="278" t="s">
        <v>10432</v>
      </c>
      <c r="S37" s="283" t="s">
        <v>10277</v>
      </c>
      <c r="T37" s="286"/>
      <c r="U37" s="286"/>
      <c r="V37" s="276" t="s">
        <v>68</v>
      </c>
      <c r="W37" s="287">
        <v>300</v>
      </c>
      <c r="X37" s="287">
        <v>0</v>
      </c>
      <c r="Y37" s="287">
        <v>0</v>
      </c>
    </row>
    <row r="38" spans="1:25" ht="144">
      <c r="A38" s="276">
        <v>35</v>
      </c>
      <c r="B38" s="276">
        <v>35</v>
      </c>
      <c r="C38" s="276" t="s">
        <v>10287</v>
      </c>
      <c r="D38" s="290" t="s">
        <v>10433</v>
      </c>
      <c r="E38" s="278" t="s">
        <v>10239</v>
      </c>
      <c r="F38" s="276">
        <v>2018</v>
      </c>
      <c r="G38" s="278" t="s">
        <v>4185</v>
      </c>
      <c r="H38" s="281">
        <v>198.297</v>
      </c>
      <c r="I38" s="276" t="s">
        <v>10434</v>
      </c>
      <c r="J38" s="278">
        <v>44044</v>
      </c>
      <c r="K38" s="278">
        <v>44287</v>
      </c>
      <c r="L38" s="278">
        <v>45556</v>
      </c>
      <c r="M38" s="283">
        <v>1</v>
      </c>
      <c r="N38" s="284" t="s">
        <v>10241</v>
      </c>
      <c r="O38" s="284" t="s">
        <v>10241</v>
      </c>
      <c r="P38" s="285" t="s">
        <v>10435</v>
      </c>
      <c r="Q38" s="276" t="s">
        <v>10243</v>
      </c>
      <c r="R38" s="278" t="s">
        <v>10436</v>
      </c>
      <c r="S38" s="283" t="s">
        <v>10245</v>
      </c>
      <c r="T38" s="286"/>
      <c r="U38" s="286"/>
      <c r="V38" s="276"/>
      <c r="W38" s="287">
        <v>0</v>
      </c>
      <c r="X38" s="287">
        <v>0</v>
      </c>
      <c r="Y38" s="287">
        <v>28</v>
      </c>
    </row>
    <row r="39" spans="1:25" ht="171">
      <c r="A39" s="276">
        <v>36</v>
      </c>
      <c r="B39" s="276">
        <v>36</v>
      </c>
      <c r="C39" s="276" t="s">
        <v>10375</v>
      </c>
      <c r="D39" s="290" t="s">
        <v>10437</v>
      </c>
      <c r="E39" s="278" t="s">
        <v>10239</v>
      </c>
      <c r="F39" s="276">
        <v>2018</v>
      </c>
      <c r="G39" s="280" t="s">
        <v>10277</v>
      </c>
      <c r="H39" s="281">
        <v>148.30199999999999</v>
      </c>
      <c r="I39" s="83" t="s">
        <v>10438</v>
      </c>
      <c r="J39" s="278">
        <v>44044</v>
      </c>
      <c r="K39" s="278">
        <v>45017</v>
      </c>
      <c r="L39" s="280">
        <v>46008</v>
      </c>
      <c r="M39" s="293">
        <v>0.88300000000000001</v>
      </c>
      <c r="N39" s="295" t="s">
        <v>10290</v>
      </c>
      <c r="O39" s="295" t="s">
        <v>10291</v>
      </c>
      <c r="P39" s="285" t="s">
        <v>10439</v>
      </c>
      <c r="Q39" s="276" t="s">
        <v>10243</v>
      </c>
      <c r="R39" s="278" t="s">
        <v>10440</v>
      </c>
      <c r="S39" s="283" t="s">
        <v>10277</v>
      </c>
      <c r="T39" s="286"/>
      <c r="U39" s="286"/>
      <c r="V39" s="276" t="s">
        <v>68</v>
      </c>
      <c r="W39" s="287">
        <v>0</v>
      </c>
      <c r="X39" s="287">
        <v>0</v>
      </c>
      <c r="Y39" s="287">
        <v>228</v>
      </c>
    </row>
    <row r="40" spans="1:25" ht="409.5">
      <c r="A40" s="276">
        <v>37</v>
      </c>
      <c r="B40" s="276">
        <v>37</v>
      </c>
      <c r="C40" s="276" t="s">
        <v>10255</v>
      </c>
      <c r="D40" s="290" t="s">
        <v>10441</v>
      </c>
      <c r="E40" s="278" t="s">
        <v>10239</v>
      </c>
      <c r="F40" s="276">
        <v>2018</v>
      </c>
      <c r="G40" s="278" t="s">
        <v>10277</v>
      </c>
      <c r="H40" s="281">
        <v>363.649</v>
      </c>
      <c r="I40" s="292" t="s">
        <v>10442</v>
      </c>
      <c r="J40" s="278">
        <v>44044</v>
      </c>
      <c r="K40" s="278">
        <v>44287</v>
      </c>
      <c r="L40" s="308">
        <v>46387</v>
      </c>
      <c r="M40" s="293">
        <v>0.75</v>
      </c>
      <c r="N40" s="295" t="s">
        <v>10443</v>
      </c>
      <c r="O40" s="295" t="s">
        <v>10444</v>
      </c>
      <c r="P40" s="285" t="s">
        <v>10445</v>
      </c>
      <c r="Q40" s="276" t="s">
        <v>10243</v>
      </c>
      <c r="R40" s="278" t="s">
        <v>10446</v>
      </c>
      <c r="S40" s="283" t="s">
        <v>10277</v>
      </c>
      <c r="T40" s="286"/>
      <c r="U40" s="286"/>
      <c r="V40" s="276" t="s">
        <v>68</v>
      </c>
      <c r="W40" s="287">
        <v>133.33199999999999</v>
      </c>
      <c r="X40" s="287">
        <v>0</v>
      </c>
      <c r="Y40" s="302">
        <v>20.6</v>
      </c>
    </row>
    <row r="41" spans="1:25" ht="342">
      <c r="A41" s="276">
        <v>38</v>
      </c>
      <c r="B41" s="276">
        <v>38</v>
      </c>
      <c r="C41" s="276" t="s">
        <v>10287</v>
      </c>
      <c r="D41" s="290" t="s">
        <v>10447</v>
      </c>
      <c r="E41" s="278" t="s">
        <v>10239</v>
      </c>
      <c r="F41" s="276">
        <v>2018</v>
      </c>
      <c r="G41" s="280" t="s">
        <v>4185</v>
      </c>
      <c r="H41" s="281">
        <v>88.492999999999995</v>
      </c>
      <c r="I41" s="301" t="s">
        <v>10448</v>
      </c>
      <c r="J41" s="278">
        <v>44044</v>
      </c>
      <c r="K41" s="278">
        <v>44287</v>
      </c>
      <c r="L41" s="278">
        <v>45291</v>
      </c>
      <c r="M41" s="283">
        <v>1</v>
      </c>
      <c r="N41" s="284" t="s">
        <v>10241</v>
      </c>
      <c r="O41" s="284" t="s">
        <v>10241</v>
      </c>
      <c r="P41" s="285" t="s">
        <v>10449</v>
      </c>
      <c r="Q41" s="276" t="s">
        <v>10243</v>
      </c>
      <c r="R41" s="278" t="s">
        <v>10450</v>
      </c>
      <c r="S41" s="283" t="s">
        <v>10245</v>
      </c>
      <c r="T41" s="286"/>
      <c r="U41" s="286"/>
      <c r="V41" s="276"/>
      <c r="W41" s="287">
        <v>0</v>
      </c>
      <c r="X41" s="287">
        <v>135</v>
      </c>
      <c r="Y41" s="287">
        <v>0</v>
      </c>
    </row>
    <row r="42" spans="1:25" ht="135">
      <c r="A42" s="276">
        <v>39</v>
      </c>
      <c r="B42" s="276">
        <v>39</v>
      </c>
      <c r="C42" s="276" t="s">
        <v>10255</v>
      </c>
      <c r="D42" s="290" t="s">
        <v>10451</v>
      </c>
      <c r="E42" s="278" t="s">
        <v>10239</v>
      </c>
      <c r="F42" s="276">
        <v>2018</v>
      </c>
      <c r="G42" s="280" t="s">
        <v>10277</v>
      </c>
      <c r="H42" s="281">
        <v>116.51600000000001</v>
      </c>
      <c r="I42" s="292" t="s">
        <v>10452</v>
      </c>
      <c r="J42" s="278">
        <v>44044</v>
      </c>
      <c r="K42" s="278">
        <v>43922</v>
      </c>
      <c r="L42" s="308">
        <v>45998</v>
      </c>
      <c r="M42" s="293">
        <v>0.872</v>
      </c>
      <c r="N42" s="295" t="s">
        <v>10290</v>
      </c>
      <c r="O42" s="295" t="s">
        <v>10291</v>
      </c>
      <c r="P42" s="285" t="s">
        <v>10330</v>
      </c>
      <c r="Q42" s="276" t="s">
        <v>10243</v>
      </c>
      <c r="R42" s="278" t="s">
        <v>10453</v>
      </c>
      <c r="S42" s="283" t="s">
        <v>10277</v>
      </c>
      <c r="T42" s="286"/>
      <c r="U42" s="286"/>
      <c r="V42" s="276" t="s">
        <v>68</v>
      </c>
      <c r="W42" s="287">
        <v>133.33199999999999</v>
      </c>
      <c r="X42" s="287">
        <v>0</v>
      </c>
      <c r="Y42" s="287">
        <v>0</v>
      </c>
    </row>
    <row r="43" spans="1:25" ht="63">
      <c r="A43" s="276">
        <v>40</v>
      </c>
      <c r="B43" s="276">
        <v>40</v>
      </c>
      <c r="C43" s="276" t="s">
        <v>1214</v>
      </c>
      <c r="D43" s="290" t="s">
        <v>10454</v>
      </c>
      <c r="E43" s="276" t="s">
        <v>10239</v>
      </c>
      <c r="F43" s="276">
        <v>2018</v>
      </c>
      <c r="G43" s="280" t="s">
        <v>4185</v>
      </c>
      <c r="H43" s="281">
        <v>22.684000000000001</v>
      </c>
      <c r="I43" s="276" t="s">
        <v>10455</v>
      </c>
      <c r="J43" s="278">
        <v>44044</v>
      </c>
      <c r="K43" s="278">
        <v>43922</v>
      </c>
      <c r="L43" s="278">
        <v>44915</v>
      </c>
      <c r="M43" s="283">
        <v>1</v>
      </c>
      <c r="N43" s="284" t="s">
        <v>10241</v>
      </c>
      <c r="O43" s="284" t="s">
        <v>10241</v>
      </c>
      <c r="P43" s="285" t="s">
        <v>10456</v>
      </c>
      <c r="Q43" s="276" t="s">
        <v>10243</v>
      </c>
      <c r="R43" s="278" t="s">
        <v>10457</v>
      </c>
      <c r="S43" s="283" t="s">
        <v>10245</v>
      </c>
      <c r="T43" s="286"/>
      <c r="U43" s="286"/>
      <c r="V43" s="276"/>
      <c r="W43" s="287">
        <v>0</v>
      </c>
      <c r="X43" s="287">
        <v>15</v>
      </c>
      <c r="Y43" s="287">
        <v>0</v>
      </c>
    </row>
    <row r="44" spans="1:25" ht="324">
      <c r="A44" s="276">
        <v>41</v>
      </c>
      <c r="B44" s="276">
        <v>41</v>
      </c>
      <c r="C44" s="276" t="s">
        <v>10287</v>
      </c>
      <c r="D44" s="277" t="s">
        <v>10458</v>
      </c>
      <c r="E44" s="301" t="s">
        <v>10239</v>
      </c>
      <c r="F44" s="279">
        <v>2018</v>
      </c>
      <c r="G44" s="280" t="s">
        <v>10248</v>
      </c>
      <c r="H44" s="281">
        <v>328.67</v>
      </c>
      <c r="I44" s="276" t="s">
        <v>10459</v>
      </c>
      <c r="J44" s="280">
        <v>46059</v>
      </c>
      <c r="K44" s="278">
        <v>43922</v>
      </c>
      <c r="L44" s="280">
        <v>46568</v>
      </c>
      <c r="M44" s="283">
        <v>0</v>
      </c>
      <c r="N44" s="284" t="s">
        <v>10460</v>
      </c>
      <c r="O44" s="284" t="s">
        <v>10461</v>
      </c>
      <c r="P44" s="285" t="s">
        <v>10462</v>
      </c>
      <c r="Q44" s="276" t="s">
        <v>10243</v>
      </c>
      <c r="R44" s="309" t="s">
        <v>10463</v>
      </c>
      <c r="S44" s="283" t="s">
        <v>10254</v>
      </c>
      <c r="T44" s="286">
        <v>2025.4</v>
      </c>
      <c r="U44" s="286"/>
      <c r="V44" s="276" t="s">
        <v>68</v>
      </c>
      <c r="W44" s="287">
        <v>0</v>
      </c>
      <c r="X44" s="287">
        <v>0</v>
      </c>
      <c r="Y44" s="287">
        <v>32.299999999999997</v>
      </c>
    </row>
    <row r="45" spans="1:25" ht="162">
      <c r="A45" s="276">
        <v>42</v>
      </c>
      <c r="B45" s="276">
        <v>42</v>
      </c>
      <c r="C45" s="276" t="s">
        <v>10407</v>
      </c>
      <c r="D45" s="277" t="s">
        <v>10464</v>
      </c>
      <c r="E45" s="276" t="s">
        <v>10239</v>
      </c>
      <c r="F45" s="279">
        <v>2018</v>
      </c>
      <c r="G45" s="280" t="s">
        <v>4185</v>
      </c>
      <c r="H45" s="281">
        <v>102.28700000000001</v>
      </c>
      <c r="I45" s="276" t="s">
        <v>10465</v>
      </c>
      <c r="J45" s="282">
        <v>45071</v>
      </c>
      <c r="K45" s="278">
        <v>43525</v>
      </c>
      <c r="L45" s="278">
        <v>45347</v>
      </c>
      <c r="M45" s="283">
        <v>1</v>
      </c>
      <c r="N45" s="284" t="s">
        <v>10241</v>
      </c>
      <c r="O45" s="284" t="s">
        <v>10241</v>
      </c>
      <c r="P45" s="285" t="s">
        <v>10466</v>
      </c>
      <c r="Q45" s="276" t="s">
        <v>10243</v>
      </c>
      <c r="R45" s="309" t="s">
        <v>10467</v>
      </c>
      <c r="S45" s="283" t="s">
        <v>10245</v>
      </c>
      <c r="T45" s="286"/>
      <c r="U45" s="286"/>
      <c r="V45" s="276"/>
      <c r="W45" s="287">
        <v>0</v>
      </c>
      <c r="X45" s="287">
        <v>125</v>
      </c>
      <c r="Y45" s="287">
        <v>0</v>
      </c>
    </row>
    <row r="46" spans="1:25" ht="108">
      <c r="A46" s="276">
        <v>43</v>
      </c>
      <c r="B46" s="276">
        <v>43</v>
      </c>
      <c r="C46" s="276" t="s">
        <v>10255</v>
      </c>
      <c r="D46" s="277" t="s">
        <v>10468</v>
      </c>
      <c r="E46" s="278" t="s">
        <v>10239</v>
      </c>
      <c r="F46" s="279">
        <v>2018</v>
      </c>
      <c r="G46" s="280" t="s">
        <v>4185</v>
      </c>
      <c r="H46" s="281">
        <v>18.295000000000002</v>
      </c>
      <c r="I46" s="276" t="s">
        <v>10469</v>
      </c>
      <c r="J46" s="278">
        <v>44693</v>
      </c>
      <c r="K46" s="278">
        <v>43556</v>
      </c>
      <c r="L46" s="278">
        <v>45040</v>
      </c>
      <c r="M46" s="283">
        <v>1</v>
      </c>
      <c r="N46" s="284" t="s">
        <v>10241</v>
      </c>
      <c r="O46" s="284" t="s">
        <v>10241</v>
      </c>
      <c r="P46" s="285" t="s">
        <v>10470</v>
      </c>
      <c r="Q46" s="276" t="s">
        <v>10243</v>
      </c>
      <c r="R46" s="278" t="s">
        <v>10471</v>
      </c>
      <c r="S46" s="283" t="s">
        <v>10245</v>
      </c>
      <c r="T46" s="286"/>
      <c r="U46" s="286"/>
      <c r="V46" s="276"/>
      <c r="W46" s="287">
        <v>0</v>
      </c>
      <c r="X46" s="287">
        <v>0</v>
      </c>
      <c r="Y46" s="287">
        <v>0</v>
      </c>
    </row>
    <row r="47" spans="1:25" ht="198">
      <c r="A47" s="276">
        <v>44</v>
      </c>
      <c r="B47" s="276">
        <v>44</v>
      </c>
      <c r="C47" s="276" t="s">
        <v>10325</v>
      </c>
      <c r="D47" s="277" t="s">
        <v>10472</v>
      </c>
      <c r="E47" s="278" t="s">
        <v>10239</v>
      </c>
      <c r="F47" s="279">
        <v>2018</v>
      </c>
      <c r="G47" s="280" t="s">
        <v>10277</v>
      </c>
      <c r="H47" s="281">
        <v>52.677999999999997</v>
      </c>
      <c r="I47" s="276" t="s">
        <v>10473</v>
      </c>
      <c r="J47" s="280">
        <v>45933</v>
      </c>
      <c r="K47" s="278">
        <v>44044</v>
      </c>
      <c r="L47" s="280">
        <v>46387</v>
      </c>
      <c r="M47" s="293">
        <v>0.09</v>
      </c>
      <c r="N47" s="284" t="s">
        <v>10460</v>
      </c>
      <c r="O47" s="284" t="s">
        <v>10474</v>
      </c>
      <c r="P47" s="285" t="s">
        <v>10475</v>
      </c>
      <c r="Q47" s="276" t="s">
        <v>10243</v>
      </c>
      <c r="R47" s="278" t="s">
        <v>10476</v>
      </c>
      <c r="S47" s="283" t="s">
        <v>10277</v>
      </c>
      <c r="T47" s="286"/>
      <c r="U47" s="286"/>
      <c r="V47" s="276" t="s">
        <v>68</v>
      </c>
      <c r="W47" s="287">
        <v>0</v>
      </c>
      <c r="X47" s="287">
        <v>0</v>
      </c>
      <c r="Y47" s="287">
        <v>0</v>
      </c>
    </row>
    <row r="48" spans="1:25" ht="126">
      <c r="A48" s="276">
        <v>45</v>
      </c>
      <c r="B48" s="276">
        <v>45</v>
      </c>
      <c r="C48" s="276" t="s">
        <v>10266</v>
      </c>
      <c r="D48" s="310" t="s">
        <v>10477</v>
      </c>
      <c r="E48" s="278" t="s">
        <v>10478</v>
      </c>
      <c r="F48" s="279">
        <v>2018</v>
      </c>
      <c r="G48" s="280" t="s">
        <v>4185</v>
      </c>
      <c r="H48" s="281">
        <v>180.84662687091</v>
      </c>
      <c r="I48" s="276" t="s">
        <v>10479</v>
      </c>
      <c r="J48" s="278">
        <v>44713</v>
      </c>
      <c r="K48" s="278">
        <v>44287</v>
      </c>
      <c r="L48" s="278">
        <v>45220</v>
      </c>
      <c r="M48" s="283">
        <v>1</v>
      </c>
      <c r="N48" s="284" t="s">
        <v>10241</v>
      </c>
      <c r="O48" s="284" t="s">
        <v>10241</v>
      </c>
      <c r="P48" s="285" t="s">
        <v>10480</v>
      </c>
      <c r="Q48" s="276" t="s">
        <v>10243</v>
      </c>
      <c r="R48" s="309" t="s">
        <v>10481</v>
      </c>
      <c r="S48" s="283" t="s">
        <v>10245</v>
      </c>
      <c r="T48" s="286"/>
      <c r="U48" s="286"/>
      <c r="V48" s="276"/>
      <c r="W48" s="287">
        <v>100</v>
      </c>
      <c r="X48" s="287">
        <v>30</v>
      </c>
      <c r="Y48" s="287">
        <v>0</v>
      </c>
    </row>
    <row r="49" spans="1:25" ht="135">
      <c r="A49" s="311" t="s">
        <v>10309</v>
      </c>
      <c r="B49" s="691">
        <v>46</v>
      </c>
      <c r="C49" s="276" t="s">
        <v>10287</v>
      </c>
      <c r="D49" s="300" t="s">
        <v>10482</v>
      </c>
      <c r="E49" s="278" t="s">
        <v>10478</v>
      </c>
      <c r="F49" s="279">
        <v>2018</v>
      </c>
      <c r="G49" s="280" t="s">
        <v>4185</v>
      </c>
      <c r="H49" s="281">
        <v>195.05067387145201</v>
      </c>
      <c r="I49" s="276" t="s">
        <v>10483</v>
      </c>
      <c r="J49" s="278">
        <v>45136</v>
      </c>
      <c r="K49" s="278">
        <v>44652</v>
      </c>
      <c r="L49" s="278">
        <v>45641</v>
      </c>
      <c r="M49" s="283">
        <v>1</v>
      </c>
      <c r="N49" s="284" t="s">
        <v>10241</v>
      </c>
      <c r="O49" s="284" t="s">
        <v>10241</v>
      </c>
      <c r="P49" s="285" t="s">
        <v>10484</v>
      </c>
      <c r="Q49" s="276" t="s">
        <v>10243</v>
      </c>
      <c r="R49" s="278" t="s">
        <v>10485</v>
      </c>
      <c r="S49" s="283" t="s">
        <v>10245</v>
      </c>
      <c r="T49" s="286"/>
      <c r="U49" s="286"/>
      <c r="V49" s="297"/>
      <c r="W49" s="287">
        <v>225</v>
      </c>
      <c r="X49" s="287">
        <v>0</v>
      </c>
      <c r="Y49" s="287">
        <v>0</v>
      </c>
    </row>
    <row r="50" spans="1:25" ht="333">
      <c r="A50" s="312">
        <v>46</v>
      </c>
      <c r="B50" s="692"/>
      <c r="C50" s="276" t="s">
        <v>10287</v>
      </c>
      <c r="D50" s="310" t="s">
        <v>10486</v>
      </c>
      <c r="E50" s="280" t="s">
        <v>10478</v>
      </c>
      <c r="F50" s="279">
        <v>2018</v>
      </c>
      <c r="G50" s="280" t="s">
        <v>10248</v>
      </c>
      <c r="H50" s="281">
        <v>50</v>
      </c>
      <c r="I50" s="301" t="s">
        <v>10487</v>
      </c>
      <c r="J50" s="280">
        <v>46323</v>
      </c>
      <c r="K50" s="278">
        <v>44652</v>
      </c>
      <c r="L50" s="280">
        <v>46623</v>
      </c>
      <c r="M50" s="283">
        <v>0</v>
      </c>
      <c r="N50" s="284" t="s">
        <v>10488</v>
      </c>
      <c r="O50" s="284" t="s">
        <v>10489</v>
      </c>
      <c r="P50" s="306" t="s">
        <v>10490</v>
      </c>
      <c r="Q50" s="276" t="s">
        <v>10243</v>
      </c>
      <c r="R50" s="278" t="s">
        <v>10485</v>
      </c>
      <c r="S50" s="283" t="s">
        <v>10254</v>
      </c>
      <c r="T50" s="286">
        <v>2025.4</v>
      </c>
      <c r="U50" s="286"/>
      <c r="V50" s="298" t="s">
        <v>68</v>
      </c>
      <c r="W50" s="287">
        <v>0</v>
      </c>
      <c r="X50" s="287">
        <v>0</v>
      </c>
      <c r="Y50" s="287">
        <v>0</v>
      </c>
    </row>
    <row r="51" spans="1:25" ht="409.5">
      <c r="A51" s="276">
        <v>47</v>
      </c>
      <c r="B51" s="276">
        <v>47</v>
      </c>
      <c r="C51" s="276" t="s">
        <v>10325</v>
      </c>
      <c r="D51" s="310" t="s">
        <v>10491</v>
      </c>
      <c r="E51" s="278" t="s">
        <v>10478</v>
      </c>
      <c r="F51" s="279">
        <v>2018</v>
      </c>
      <c r="G51" s="280" t="s">
        <v>10277</v>
      </c>
      <c r="H51" s="281">
        <v>1081.5749245778113</v>
      </c>
      <c r="I51" s="292" t="s">
        <v>10492</v>
      </c>
      <c r="J51" s="282">
        <v>45489</v>
      </c>
      <c r="K51" s="278">
        <v>44652</v>
      </c>
      <c r="L51" s="308">
        <v>46142</v>
      </c>
      <c r="M51" s="293">
        <v>0.81</v>
      </c>
      <c r="N51" s="284" t="s">
        <v>10328</v>
      </c>
      <c r="O51" s="295" t="s">
        <v>10329</v>
      </c>
      <c r="P51" s="285" t="s">
        <v>10330</v>
      </c>
      <c r="Q51" s="276" t="s">
        <v>10243</v>
      </c>
      <c r="R51" s="278" t="s">
        <v>10493</v>
      </c>
      <c r="S51" s="283" t="s">
        <v>10277</v>
      </c>
      <c r="T51" s="286"/>
      <c r="U51" s="286"/>
      <c r="V51" s="276" t="s">
        <v>68</v>
      </c>
      <c r="W51" s="287">
        <v>350</v>
      </c>
      <c r="X51" s="287">
        <v>0</v>
      </c>
      <c r="Y51" s="302">
        <v>110.22000000000001</v>
      </c>
    </row>
    <row r="52" spans="1:25" ht="315">
      <c r="A52" s="276">
        <v>48</v>
      </c>
      <c r="B52" s="276">
        <v>48</v>
      </c>
      <c r="C52" s="276" t="s">
        <v>10375</v>
      </c>
      <c r="D52" s="310" t="s">
        <v>10494</v>
      </c>
      <c r="E52" s="278" t="s">
        <v>10478</v>
      </c>
      <c r="F52" s="279">
        <v>2018</v>
      </c>
      <c r="G52" s="280" t="s">
        <v>10413</v>
      </c>
      <c r="H52" s="281">
        <v>886.48755649575014</v>
      </c>
      <c r="I52" s="276" t="s">
        <v>10495</v>
      </c>
      <c r="J52" s="308">
        <v>46057</v>
      </c>
      <c r="K52" s="278">
        <v>44652</v>
      </c>
      <c r="L52" s="280">
        <v>46627</v>
      </c>
      <c r="M52" s="283">
        <v>0</v>
      </c>
      <c r="N52" s="284" t="s">
        <v>10496</v>
      </c>
      <c r="O52" s="284" t="s">
        <v>10497</v>
      </c>
      <c r="P52" s="285" t="s">
        <v>10498</v>
      </c>
      <c r="Q52" s="276" t="s">
        <v>10243</v>
      </c>
      <c r="R52" s="309" t="s">
        <v>10499</v>
      </c>
      <c r="S52" s="283" t="s">
        <v>10254</v>
      </c>
      <c r="T52" s="286">
        <v>2025.4</v>
      </c>
      <c r="U52" s="286"/>
      <c r="V52" s="276" t="s">
        <v>68</v>
      </c>
      <c r="W52" s="287">
        <v>300</v>
      </c>
      <c r="X52" s="287">
        <v>0</v>
      </c>
      <c r="Y52" s="287">
        <v>68.2</v>
      </c>
    </row>
    <row r="53" spans="1:25" ht="409.5">
      <c r="A53" s="276">
        <v>49</v>
      </c>
      <c r="B53" s="276">
        <v>49</v>
      </c>
      <c r="C53" s="276" t="s">
        <v>10325</v>
      </c>
      <c r="D53" s="310" t="s">
        <v>10500</v>
      </c>
      <c r="E53" s="280" t="s">
        <v>10478</v>
      </c>
      <c r="F53" s="279">
        <v>2018</v>
      </c>
      <c r="G53" s="278" t="s">
        <v>10343</v>
      </c>
      <c r="H53" s="291">
        <v>3783.154</v>
      </c>
      <c r="I53" s="292" t="s">
        <v>10501</v>
      </c>
      <c r="J53" s="308">
        <v>46311</v>
      </c>
      <c r="K53" s="278">
        <v>45352</v>
      </c>
      <c r="L53" s="280">
        <v>46837</v>
      </c>
      <c r="M53" s="283">
        <v>0</v>
      </c>
      <c r="N53" s="284" t="s">
        <v>10502</v>
      </c>
      <c r="O53" s="284" t="s">
        <v>10503</v>
      </c>
      <c r="P53" s="285" t="s">
        <v>10504</v>
      </c>
      <c r="Q53" s="276" t="s">
        <v>10243</v>
      </c>
      <c r="R53" s="278" t="s">
        <v>10505</v>
      </c>
      <c r="S53" s="286" t="s">
        <v>10254</v>
      </c>
      <c r="T53" s="286">
        <v>2026.2</v>
      </c>
      <c r="U53" s="286">
        <v>6.1</v>
      </c>
      <c r="V53" s="276" t="s">
        <v>68</v>
      </c>
      <c r="W53" s="287">
        <v>0</v>
      </c>
      <c r="X53" s="287">
        <v>22.5</v>
      </c>
      <c r="Y53" s="287">
        <v>36.19</v>
      </c>
    </row>
    <row r="54" spans="1:25" ht="409.5">
      <c r="A54" s="276">
        <v>50</v>
      </c>
      <c r="B54" s="276">
        <v>50</v>
      </c>
      <c r="C54" s="276" t="s">
        <v>10375</v>
      </c>
      <c r="D54" s="310" t="s">
        <v>10506</v>
      </c>
      <c r="E54" s="280" t="s">
        <v>10478</v>
      </c>
      <c r="F54" s="279">
        <v>2018</v>
      </c>
      <c r="G54" s="280" t="s">
        <v>10248</v>
      </c>
      <c r="H54" s="291">
        <v>3077.76</v>
      </c>
      <c r="I54" s="276" t="s">
        <v>10507</v>
      </c>
      <c r="J54" s="308">
        <v>46079</v>
      </c>
      <c r="K54" s="278">
        <v>44652</v>
      </c>
      <c r="L54" s="280">
        <v>46600</v>
      </c>
      <c r="M54" s="283">
        <v>0</v>
      </c>
      <c r="N54" s="284" t="s">
        <v>10508</v>
      </c>
      <c r="O54" s="284" t="s">
        <v>10509</v>
      </c>
      <c r="P54" s="285" t="s">
        <v>10510</v>
      </c>
      <c r="Q54" s="276" t="s">
        <v>10243</v>
      </c>
      <c r="R54" s="278" t="s">
        <v>10511</v>
      </c>
      <c r="S54" s="283" t="s">
        <v>10254</v>
      </c>
      <c r="T54" s="286">
        <v>2025.4</v>
      </c>
      <c r="U54" s="286"/>
      <c r="V54" s="276" t="s">
        <v>68</v>
      </c>
      <c r="W54" s="287">
        <v>500</v>
      </c>
      <c r="X54" s="287">
        <v>0</v>
      </c>
      <c r="Y54" s="287">
        <v>276.2</v>
      </c>
    </row>
    <row r="55" spans="1:25" ht="360">
      <c r="A55" s="276">
        <v>51</v>
      </c>
      <c r="B55" s="276">
        <v>51</v>
      </c>
      <c r="C55" s="276" t="s">
        <v>10287</v>
      </c>
      <c r="D55" s="304" t="s">
        <v>10512</v>
      </c>
      <c r="E55" s="276" t="s">
        <v>10357</v>
      </c>
      <c r="F55" s="279">
        <v>2018</v>
      </c>
      <c r="G55" s="278" t="s">
        <v>10358</v>
      </c>
      <c r="H55" s="281">
        <v>233</v>
      </c>
      <c r="I55" s="276" t="s">
        <v>10513</v>
      </c>
      <c r="J55" s="278">
        <v>46713</v>
      </c>
      <c r="K55" s="278">
        <v>44287</v>
      </c>
      <c r="L55" s="278">
        <v>47194</v>
      </c>
      <c r="M55" s="283" t="s">
        <v>5810</v>
      </c>
      <c r="N55" s="284" t="s">
        <v>10337</v>
      </c>
      <c r="O55" s="284" t="s">
        <v>10337</v>
      </c>
      <c r="P55" s="285" t="s">
        <v>10514</v>
      </c>
      <c r="Q55" s="276" t="s">
        <v>10347</v>
      </c>
      <c r="R55" s="280" t="s">
        <v>10515</v>
      </c>
      <c r="S55" s="276" t="s">
        <v>10316</v>
      </c>
      <c r="T55" s="276"/>
      <c r="U55" s="276"/>
      <c r="V55" s="276" t="s">
        <v>68</v>
      </c>
      <c r="W55" s="287">
        <v>133.33320000000001</v>
      </c>
      <c r="X55" s="287">
        <v>30</v>
      </c>
      <c r="Y55" s="287">
        <v>3.4</v>
      </c>
    </row>
    <row r="56" spans="1:25" ht="198">
      <c r="A56" s="276">
        <v>52</v>
      </c>
      <c r="B56" s="276">
        <v>52</v>
      </c>
      <c r="C56" s="276" t="s">
        <v>10266</v>
      </c>
      <c r="D56" s="304" t="s">
        <v>10516</v>
      </c>
      <c r="E56" s="276" t="s">
        <v>10517</v>
      </c>
      <c r="F56" s="279">
        <v>2018</v>
      </c>
      <c r="G56" s="278" t="s">
        <v>10343</v>
      </c>
      <c r="H56" s="281">
        <v>391.04</v>
      </c>
      <c r="I56" s="276" t="s">
        <v>10518</v>
      </c>
      <c r="J56" s="280">
        <v>46388</v>
      </c>
      <c r="K56" s="278">
        <v>45017</v>
      </c>
      <c r="L56" s="280">
        <v>46873</v>
      </c>
      <c r="M56" s="283" t="s">
        <v>5810</v>
      </c>
      <c r="N56" s="284" t="s">
        <v>10337</v>
      </c>
      <c r="O56" s="284" t="s">
        <v>10337</v>
      </c>
      <c r="P56" s="285" t="s">
        <v>10519</v>
      </c>
      <c r="Q56" s="276" t="s">
        <v>10520</v>
      </c>
      <c r="R56" s="278" t="s">
        <v>10521</v>
      </c>
      <c r="S56" s="286" t="s">
        <v>10254</v>
      </c>
      <c r="T56" s="286">
        <v>2026.4</v>
      </c>
      <c r="U56" s="286">
        <v>12.1</v>
      </c>
      <c r="V56" s="276" t="s">
        <v>68</v>
      </c>
      <c r="W56" s="302">
        <v>99.999989999999997</v>
      </c>
      <c r="X56" s="302">
        <v>0</v>
      </c>
      <c r="Y56" s="302">
        <v>0</v>
      </c>
    </row>
    <row r="57" spans="1:25" ht="153">
      <c r="A57" s="276">
        <v>53</v>
      </c>
      <c r="B57" s="276">
        <v>53</v>
      </c>
      <c r="C57" s="276" t="s">
        <v>4963</v>
      </c>
      <c r="D57" s="304" t="s">
        <v>10522</v>
      </c>
      <c r="E57" s="276" t="s">
        <v>10334</v>
      </c>
      <c r="F57" s="279">
        <v>2018</v>
      </c>
      <c r="G57" s="278" t="s">
        <v>10335</v>
      </c>
      <c r="H57" s="281">
        <v>79</v>
      </c>
      <c r="I57" s="301" t="s">
        <v>10523</v>
      </c>
      <c r="J57" s="278">
        <v>46966</v>
      </c>
      <c r="K57" s="278">
        <v>44287</v>
      </c>
      <c r="L57" s="282">
        <v>47475</v>
      </c>
      <c r="M57" s="283" t="s">
        <v>5810</v>
      </c>
      <c r="N57" s="284" t="s">
        <v>10337</v>
      </c>
      <c r="O57" s="284" t="s">
        <v>10337</v>
      </c>
      <c r="P57" s="285" t="s">
        <v>10338</v>
      </c>
      <c r="Q57" s="276" t="s">
        <v>10339</v>
      </c>
      <c r="R57" s="278" t="s">
        <v>10524</v>
      </c>
      <c r="S57" s="276" t="s">
        <v>10316</v>
      </c>
      <c r="T57" s="276"/>
      <c r="U57" s="276"/>
      <c r="V57" s="276" t="s">
        <v>68</v>
      </c>
      <c r="W57" s="287">
        <v>0</v>
      </c>
      <c r="X57" s="287">
        <v>0</v>
      </c>
      <c r="Y57" s="287">
        <v>4</v>
      </c>
    </row>
    <row r="58" spans="1:25" ht="135">
      <c r="A58" s="276">
        <v>54</v>
      </c>
      <c r="B58" s="276">
        <v>54</v>
      </c>
      <c r="C58" s="276" t="s">
        <v>4963</v>
      </c>
      <c r="D58" s="303" t="s">
        <v>10525</v>
      </c>
      <c r="E58" s="276" t="s">
        <v>10342</v>
      </c>
      <c r="F58" s="279">
        <v>2018</v>
      </c>
      <c r="G58" s="278" t="s">
        <v>10343</v>
      </c>
      <c r="H58" s="281">
        <v>19.262</v>
      </c>
      <c r="I58" s="276" t="s">
        <v>10526</v>
      </c>
      <c r="J58" s="280">
        <v>46157</v>
      </c>
      <c r="K58" s="278">
        <v>44287</v>
      </c>
      <c r="L58" s="280">
        <v>46445</v>
      </c>
      <c r="M58" s="283" t="s">
        <v>5810</v>
      </c>
      <c r="N58" s="284" t="s">
        <v>10345</v>
      </c>
      <c r="O58" s="284" t="s">
        <v>10345</v>
      </c>
      <c r="P58" s="285" t="s">
        <v>10378</v>
      </c>
      <c r="Q58" s="276" t="s">
        <v>10347</v>
      </c>
      <c r="R58" s="280" t="s">
        <v>10527</v>
      </c>
      <c r="S58" s="286" t="s">
        <v>10254</v>
      </c>
      <c r="T58" s="286">
        <v>2026.1</v>
      </c>
      <c r="U58" s="286">
        <v>2.1</v>
      </c>
      <c r="V58" s="276" t="s">
        <v>68</v>
      </c>
      <c r="W58" s="302">
        <v>0</v>
      </c>
      <c r="X58" s="302">
        <v>7.5</v>
      </c>
      <c r="Y58" s="302">
        <v>0</v>
      </c>
    </row>
    <row r="59" spans="1:25" ht="162">
      <c r="A59" s="276">
        <v>55</v>
      </c>
      <c r="B59" s="276">
        <v>55</v>
      </c>
      <c r="C59" s="276" t="s">
        <v>4963</v>
      </c>
      <c r="D59" s="303" t="s">
        <v>10528</v>
      </c>
      <c r="E59" s="276" t="s">
        <v>10342</v>
      </c>
      <c r="F59" s="279">
        <v>2018</v>
      </c>
      <c r="G59" s="278" t="s">
        <v>10343</v>
      </c>
      <c r="H59" s="281">
        <v>241.24884069000001</v>
      </c>
      <c r="I59" s="83" t="s">
        <v>10529</v>
      </c>
      <c r="J59" s="280">
        <v>46188</v>
      </c>
      <c r="K59" s="278">
        <v>44287</v>
      </c>
      <c r="L59" s="280">
        <v>46474</v>
      </c>
      <c r="M59" s="283" t="s">
        <v>5810</v>
      </c>
      <c r="N59" s="284" t="s">
        <v>10345</v>
      </c>
      <c r="O59" s="284" t="s">
        <v>10345</v>
      </c>
      <c r="P59" s="285" t="s">
        <v>10378</v>
      </c>
      <c r="Q59" s="276" t="s">
        <v>10347</v>
      </c>
      <c r="R59" s="280" t="s">
        <v>10530</v>
      </c>
      <c r="S59" s="286" t="s">
        <v>10254</v>
      </c>
      <c r="T59" s="286">
        <v>2026.4</v>
      </c>
      <c r="U59" s="286">
        <v>11.2</v>
      </c>
      <c r="V59" s="276" t="s">
        <v>68</v>
      </c>
      <c r="W59" s="302">
        <v>0</v>
      </c>
      <c r="X59" s="302">
        <v>0</v>
      </c>
      <c r="Y59" s="302">
        <v>8.8000000000000007</v>
      </c>
    </row>
    <row r="60" spans="1:25" ht="198">
      <c r="A60" s="276">
        <v>56</v>
      </c>
      <c r="B60" s="276">
        <v>56</v>
      </c>
      <c r="C60" s="276" t="s">
        <v>4963</v>
      </c>
      <c r="D60" s="303" t="s">
        <v>10531</v>
      </c>
      <c r="E60" s="276" t="s">
        <v>10342</v>
      </c>
      <c r="F60" s="279">
        <v>2018</v>
      </c>
      <c r="G60" s="278" t="s">
        <v>10343</v>
      </c>
      <c r="H60" s="281">
        <v>236.52699999999999</v>
      </c>
      <c r="I60" s="276" t="s">
        <v>10532</v>
      </c>
      <c r="J60" s="280">
        <v>46203</v>
      </c>
      <c r="K60" s="278">
        <v>44287</v>
      </c>
      <c r="L60" s="280">
        <v>46419</v>
      </c>
      <c r="M60" s="283" t="s">
        <v>5810</v>
      </c>
      <c r="N60" s="284" t="s">
        <v>10345</v>
      </c>
      <c r="O60" s="284" t="s">
        <v>10345</v>
      </c>
      <c r="P60" s="285" t="s">
        <v>10378</v>
      </c>
      <c r="Q60" s="276" t="s">
        <v>10347</v>
      </c>
      <c r="R60" s="280" t="s">
        <v>10533</v>
      </c>
      <c r="S60" s="286" t="s">
        <v>10254</v>
      </c>
      <c r="T60" s="286">
        <v>2026.2</v>
      </c>
      <c r="U60" s="286">
        <v>5.0999999999999996</v>
      </c>
      <c r="V60" s="276" t="s">
        <v>68</v>
      </c>
      <c r="W60" s="302">
        <v>0</v>
      </c>
      <c r="X60" s="302">
        <v>0</v>
      </c>
      <c r="Y60" s="302">
        <v>6.6000000000000005</v>
      </c>
    </row>
    <row r="61" spans="1:25" ht="171">
      <c r="A61" s="276">
        <v>57</v>
      </c>
      <c r="B61" s="276">
        <v>57</v>
      </c>
      <c r="C61" s="276" t="s">
        <v>10255</v>
      </c>
      <c r="D61" s="304" t="s">
        <v>10534</v>
      </c>
      <c r="E61" s="276" t="s">
        <v>10334</v>
      </c>
      <c r="F61" s="313">
        <v>2018</v>
      </c>
      <c r="G61" s="278" t="s">
        <v>10335</v>
      </c>
      <c r="H61" s="281">
        <v>32</v>
      </c>
      <c r="I61" s="276" t="s">
        <v>10535</v>
      </c>
      <c r="J61" s="278">
        <v>46966</v>
      </c>
      <c r="K61" s="278">
        <v>44287</v>
      </c>
      <c r="L61" s="278">
        <v>47475</v>
      </c>
      <c r="M61" s="283" t="s">
        <v>5810</v>
      </c>
      <c r="N61" s="284" t="s">
        <v>10337</v>
      </c>
      <c r="O61" s="284" t="s">
        <v>10337</v>
      </c>
      <c r="P61" s="285" t="s">
        <v>10338</v>
      </c>
      <c r="Q61" s="276" t="s">
        <v>10339</v>
      </c>
      <c r="R61" s="278" t="s">
        <v>10536</v>
      </c>
      <c r="S61" s="276" t="s">
        <v>10316</v>
      </c>
      <c r="T61" s="276"/>
      <c r="U61" s="276"/>
      <c r="V61" s="276" t="s">
        <v>68</v>
      </c>
      <c r="W61" s="287">
        <v>0</v>
      </c>
      <c r="X61" s="287">
        <v>37.5</v>
      </c>
      <c r="Y61" s="287">
        <v>0</v>
      </c>
    </row>
    <row r="62" spans="1:25" ht="234">
      <c r="A62" s="276">
        <v>58</v>
      </c>
      <c r="B62" s="276">
        <v>58</v>
      </c>
      <c r="C62" s="276" t="s">
        <v>10355</v>
      </c>
      <c r="D62" s="304" t="s">
        <v>10537</v>
      </c>
      <c r="E62" s="276" t="s">
        <v>10357</v>
      </c>
      <c r="F62" s="279">
        <v>2018</v>
      </c>
      <c r="G62" s="278" t="s">
        <v>10358</v>
      </c>
      <c r="H62" s="281">
        <v>122</v>
      </c>
      <c r="I62" s="276" t="s">
        <v>10538</v>
      </c>
      <c r="J62" s="278">
        <v>46713</v>
      </c>
      <c r="K62" s="278">
        <v>44896</v>
      </c>
      <c r="L62" s="278">
        <v>47194</v>
      </c>
      <c r="M62" s="283" t="s">
        <v>5810</v>
      </c>
      <c r="N62" s="284" t="s">
        <v>10337</v>
      </c>
      <c r="O62" s="284" t="s">
        <v>10337</v>
      </c>
      <c r="P62" s="285" t="s">
        <v>10360</v>
      </c>
      <c r="Q62" s="276" t="s">
        <v>10361</v>
      </c>
      <c r="R62" s="278" t="s">
        <v>10539</v>
      </c>
      <c r="S62" s="276" t="s">
        <v>10316</v>
      </c>
      <c r="T62" s="276"/>
      <c r="U62" s="276"/>
      <c r="V62" s="276" t="s">
        <v>68</v>
      </c>
      <c r="W62" s="287">
        <v>0</v>
      </c>
      <c r="X62" s="287">
        <v>0</v>
      </c>
      <c r="Y62" s="287">
        <v>16</v>
      </c>
    </row>
    <row r="63" spans="1:25" ht="270">
      <c r="A63" s="276">
        <v>59</v>
      </c>
      <c r="B63" s="276">
        <v>59</v>
      </c>
      <c r="C63" s="276" t="s">
        <v>10255</v>
      </c>
      <c r="D63" s="303" t="s">
        <v>10540</v>
      </c>
      <c r="E63" s="276" t="s">
        <v>10342</v>
      </c>
      <c r="F63" s="279">
        <v>2018</v>
      </c>
      <c r="G63" s="278" t="s">
        <v>10343</v>
      </c>
      <c r="H63" s="281">
        <v>116.31736832999999</v>
      </c>
      <c r="I63" s="276" t="s">
        <v>10541</v>
      </c>
      <c r="J63" s="280">
        <v>46327</v>
      </c>
      <c r="K63" s="278">
        <v>44287</v>
      </c>
      <c r="L63" s="280">
        <v>46751</v>
      </c>
      <c r="M63" s="283" t="s">
        <v>5810</v>
      </c>
      <c r="N63" s="284" t="s">
        <v>10345</v>
      </c>
      <c r="O63" s="284" t="s">
        <v>10345</v>
      </c>
      <c r="P63" s="285" t="s">
        <v>10378</v>
      </c>
      <c r="Q63" s="276" t="s">
        <v>10347</v>
      </c>
      <c r="R63" s="280" t="s">
        <v>10542</v>
      </c>
      <c r="S63" s="286" t="s">
        <v>10254</v>
      </c>
      <c r="T63" s="286">
        <v>2026.4</v>
      </c>
      <c r="U63" s="286">
        <v>12.2</v>
      </c>
      <c r="V63" s="276" t="s">
        <v>68</v>
      </c>
      <c r="W63" s="302">
        <v>0</v>
      </c>
      <c r="X63" s="302">
        <v>32.5</v>
      </c>
      <c r="Y63" s="302">
        <v>3.3000000000000003</v>
      </c>
    </row>
    <row r="64" spans="1:25" ht="409.5">
      <c r="A64" s="276">
        <v>60</v>
      </c>
      <c r="B64" s="276">
        <v>60</v>
      </c>
      <c r="C64" s="276" t="s">
        <v>10255</v>
      </c>
      <c r="D64" s="303" t="s">
        <v>10543</v>
      </c>
      <c r="E64" s="301" t="s">
        <v>10342</v>
      </c>
      <c r="F64" s="279">
        <v>2018</v>
      </c>
      <c r="G64" s="280" t="s">
        <v>10248</v>
      </c>
      <c r="H64" s="281">
        <v>132.36245815999999</v>
      </c>
      <c r="I64" s="314" t="s">
        <v>10544</v>
      </c>
      <c r="J64" s="280">
        <v>46113</v>
      </c>
      <c r="K64" s="278">
        <v>44287</v>
      </c>
      <c r="L64" s="280">
        <v>46507</v>
      </c>
      <c r="M64" s="283" t="s">
        <v>5810</v>
      </c>
      <c r="N64" s="284" t="s">
        <v>10345</v>
      </c>
      <c r="O64" s="284" t="s">
        <v>10345</v>
      </c>
      <c r="P64" s="285" t="s">
        <v>10378</v>
      </c>
      <c r="Q64" s="276" t="s">
        <v>10347</v>
      </c>
      <c r="R64" s="280" t="s">
        <v>10545</v>
      </c>
      <c r="S64" s="283" t="s">
        <v>10254</v>
      </c>
      <c r="T64" s="286">
        <v>2025.4</v>
      </c>
      <c r="U64" s="286"/>
      <c r="V64" s="276" t="s">
        <v>68</v>
      </c>
      <c r="W64" s="302">
        <v>0</v>
      </c>
      <c r="X64" s="302">
        <v>122.1</v>
      </c>
      <c r="Y64" s="302">
        <v>0</v>
      </c>
    </row>
    <row r="65" spans="1:25" ht="198">
      <c r="A65" s="276">
        <v>61</v>
      </c>
      <c r="B65" s="276">
        <v>61</v>
      </c>
      <c r="C65" s="276" t="s">
        <v>10407</v>
      </c>
      <c r="D65" s="315" t="s">
        <v>10546</v>
      </c>
      <c r="E65" s="276" t="s">
        <v>10517</v>
      </c>
      <c r="F65" s="279">
        <v>2018</v>
      </c>
      <c r="G65" s="278" t="s">
        <v>10343</v>
      </c>
      <c r="H65" s="281">
        <v>390.2</v>
      </c>
      <c r="I65" s="276" t="s">
        <v>10547</v>
      </c>
      <c r="J65" s="280">
        <v>46419</v>
      </c>
      <c r="K65" s="278">
        <v>45017</v>
      </c>
      <c r="L65" s="280">
        <v>46873</v>
      </c>
      <c r="M65" s="283" t="s">
        <v>5810</v>
      </c>
      <c r="N65" s="284" t="s">
        <v>10337</v>
      </c>
      <c r="O65" s="284" t="s">
        <v>10337</v>
      </c>
      <c r="P65" s="285" t="s">
        <v>10519</v>
      </c>
      <c r="Q65" s="276" t="s">
        <v>10520</v>
      </c>
      <c r="R65" s="309" t="s">
        <v>10548</v>
      </c>
      <c r="S65" s="286" t="s">
        <v>10254</v>
      </c>
      <c r="T65" s="286">
        <v>2026.4</v>
      </c>
      <c r="U65" s="286">
        <v>11.2</v>
      </c>
      <c r="V65" s="276" t="s">
        <v>68</v>
      </c>
      <c r="W65" s="302">
        <v>99.998999999999995</v>
      </c>
      <c r="X65" s="302">
        <v>0</v>
      </c>
      <c r="Y65" s="302">
        <v>0</v>
      </c>
    </row>
    <row r="66" spans="1:25" ht="409.5">
      <c r="A66" s="276">
        <v>62</v>
      </c>
      <c r="B66" s="276">
        <v>62</v>
      </c>
      <c r="C66" s="276" t="s">
        <v>10255</v>
      </c>
      <c r="D66" s="307" t="s">
        <v>10549</v>
      </c>
      <c r="E66" s="276" t="s">
        <v>10342</v>
      </c>
      <c r="F66" s="279">
        <v>2018</v>
      </c>
      <c r="G66" s="278" t="s">
        <v>10343</v>
      </c>
      <c r="H66" s="281">
        <v>1653.22525187</v>
      </c>
      <c r="I66" s="276" t="s">
        <v>10550</v>
      </c>
      <c r="J66" s="280">
        <v>46631</v>
      </c>
      <c r="K66" s="278">
        <v>44652</v>
      </c>
      <c r="L66" s="280">
        <v>47112</v>
      </c>
      <c r="M66" s="283" t="s">
        <v>5810</v>
      </c>
      <c r="N66" s="284" t="s">
        <v>10345</v>
      </c>
      <c r="O66" s="284" t="s">
        <v>10345</v>
      </c>
      <c r="P66" s="285" t="s">
        <v>10378</v>
      </c>
      <c r="Q66" s="276" t="s">
        <v>10347</v>
      </c>
      <c r="R66" s="280" t="s">
        <v>10551</v>
      </c>
      <c r="S66" s="286" t="s">
        <v>10254</v>
      </c>
      <c r="T66" s="286" t="s">
        <v>10349</v>
      </c>
      <c r="U66" s="286"/>
      <c r="V66" s="276" t="s">
        <v>68</v>
      </c>
      <c r="W66" s="302">
        <v>530</v>
      </c>
      <c r="X66" s="302">
        <v>0</v>
      </c>
      <c r="Y66" s="302">
        <v>72.38000000000001</v>
      </c>
    </row>
    <row r="67" spans="1:25" ht="409.5">
      <c r="A67" s="276">
        <v>63</v>
      </c>
      <c r="B67" s="276">
        <v>63</v>
      </c>
      <c r="C67" s="276" t="s">
        <v>1214</v>
      </c>
      <c r="D67" s="307" t="s">
        <v>10552</v>
      </c>
      <c r="E67" s="276" t="s">
        <v>10342</v>
      </c>
      <c r="F67" s="279">
        <v>2018</v>
      </c>
      <c r="G67" s="278" t="s">
        <v>10343</v>
      </c>
      <c r="H67" s="281">
        <v>19.071999999999999</v>
      </c>
      <c r="I67" s="276" t="s">
        <v>10553</v>
      </c>
      <c r="J67" s="280">
        <v>46438</v>
      </c>
      <c r="K67" s="278">
        <v>44531</v>
      </c>
      <c r="L67" s="280">
        <v>46697</v>
      </c>
      <c r="M67" s="283" t="s">
        <v>5810</v>
      </c>
      <c r="N67" s="284" t="s">
        <v>10345</v>
      </c>
      <c r="O67" s="284" t="s">
        <v>10345</v>
      </c>
      <c r="P67" s="285" t="s">
        <v>10378</v>
      </c>
      <c r="Q67" s="276" t="s">
        <v>10347</v>
      </c>
      <c r="R67" s="280" t="s">
        <v>10554</v>
      </c>
      <c r="S67" s="286" t="s">
        <v>10254</v>
      </c>
      <c r="T67" s="286">
        <v>2026.1</v>
      </c>
      <c r="U67" s="286">
        <v>3.1</v>
      </c>
      <c r="V67" s="276" t="s">
        <v>68</v>
      </c>
      <c r="W67" s="302">
        <v>0</v>
      </c>
      <c r="X67" s="302">
        <v>0</v>
      </c>
      <c r="Y67" s="302">
        <v>0</v>
      </c>
    </row>
    <row r="68" spans="1:25" ht="409.5">
      <c r="A68" s="276">
        <v>64</v>
      </c>
      <c r="B68" s="276">
        <v>64</v>
      </c>
      <c r="C68" s="276" t="s">
        <v>10266</v>
      </c>
      <c r="D68" s="315" t="s">
        <v>10555</v>
      </c>
      <c r="E68" s="276" t="s">
        <v>10334</v>
      </c>
      <c r="F68" s="279">
        <v>2018</v>
      </c>
      <c r="G68" s="278" t="s">
        <v>10335</v>
      </c>
      <c r="H68" s="281">
        <v>19</v>
      </c>
      <c r="I68" s="301" t="s">
        <v>10556</v>
      </c>
      <c r="J68" s="278">
        <v>46946</v>
      </c>
      <c r="K68" s="278">
        <v>43983</v>
      </c>
      <c r="L68" s="282">
        <v>47426</v>
      </c>
      <c r="M68" s="283" t="s">
        <v>5810</v>
      </c>
      <c r="N68" s="284" t="s">
        <v>10337</v>
      </c>
      <c r="O68" s="284" t="s">
        <v>10337</v>
      </c>
      <c r="P68" s="285" t="s">
        <v>10338</v>
      </c>
      <c r="Q68" s="276" t="s">
        <v>10339</v>
      </c>
      <c r="R68" s="278" t="s">
        <v>10557</v>
      </c>
      <c r="S68" s="276" t="s">
        <v>10316</v>
      </c>
      <c r="T68" s="276"/>
      <c r="U68" s="276"/>
      <c r="V68" s="276" t="s">
        <v>68</v>
      </c>
      <c r="W68" s="287">
        <v>0</v>
      </c>
      <c r="X68" s="287">
        <v>0</v>
      </c>
      <c r="Y68" s="287">
        <v>0</v>
      </c>
    </row>
    <row r="69" spans="1:25" ht="225">
      <c r="A69" s="276">
        <v>65</v>
      </c>
      <c r="B69" s="276">
        <v>65</v>
      </c>
      <c r="C69" s="276" t="s">
        <v>10287</v>
      </c>
      <c r="D69" s="315" t="s">
        <v>10558</v>
      </c>
      <c r="E69" s="276" t="s">
        <v>10357</v>
      </c>
      <c r="F69" s="279">
        <v>2018</v>
      </c>
      <c r="G69" s="278" t="s">
        <v>10358</v>
      </c>
      <c r="H69" s="281">
        <v>500</v>
      </c>
      <c r="I69" s="276" t="s">
        <v>10559</v>
      </c>
      <c r="J69" s="278">
        <v>46713</v>
      </c>
      <c r="K69" s="278">
        <v>44531</v>
      </c>
      <c r="L69" s="278">
        <v>47194</v>
      </c>
      <c r="M69" s="283" t="s">
        <v>5810</v>
      </c>
      <c r="N69" s="284" t="s">
        <v>10337</v>
      </c>
      <c r="O69" s="284" t="s">
        <v>10337</v>
      </c>
      <c r="P69" s="285" t="s">
        <v>10514</v>
      </c>
      <c r="Q69" s="276" t="s">
        <v>10347</v>
      </c>
      <c r="R69" s="280" t="s">
        <v>10560</v>
      </c>
      <c r="S69" s="276" t="s">
        <v>10316</v>
      </c>
      <c r="T69" s="276"/>
      <c r="U69" s="276"/>
      <c r="V69" s="276" t="s">
        <v>68</v>
      </c>
      <c r="W69" s="302">
        <v>0</v>
      </c>
      <c r="X69" s="302">
        <v>0</v>
      </c>
      <c r="Y69" s="302">
        <v>24.5</v>
      </c>
    </row>
    <row r="70" spans="1:25" ht="180">
      <c r="A70" s="276">
        <v>66</v>
      </c>
      <c r="B70" s="276">
        <v>66</v>
      </c>
      <c r="C70" s="276" t="s">
        <v>10255</v>
      </c>
      <c r="D70" s="305" t="s">
        <v>10561</v>
      </c>
      <c r="E70" s="276" t="s">
        <v>10342</v>
      </c>
      <c r="F70" s="279">
        <v>2018</v>
      </c>
      <c r="G70" s="278" t="s">
        <v>10367</v>
      </c>
      <c r="H70" s="281">
        <v>508.233</v>
      </c>
      <c r="I70" s="276" t="s">
        <v>10562</v>
      </c>
      <c r="J70" s="278">
        <v>47163</v>
      </c>
      <c r="K70" s="278">
        <v>44652</v>
      </c>
      <c r="L70" s="278">
        <v>47778</v>
      </c>
      <c r="M70" s="283" t="s">
        <v>5810</v>
      </c>
      <c r="N70" s="284" t="s">
        <v>10345</v>
      </c>
      <c r="O70" s="284" t="s">
        <v>10345</v>
      </c>
      <c r="P70" s="306" t="s">
        <v>10563</v>
      </c>
      <c r="Q70" s="276" t="s">
        <v>10347</v>
      </c>
      <c r="R70" s="280" t="s">
        <v>10564</v>
      </c>
      <c r="S70" s="286" t="s">
        <v>10371</v>
      </c>
      <c r="T70" s="286"/>
      <c r="U70" s="286"/>
      <c r="V70" s="276"/>
      <c r="W70" s="302">
        <v>0</v>
      </c>
      <c r="X70" s="302">
        <v>0</v>
      </c>
      <c r="Y70" s="287">
        <v>15.4</v>
      </c>
    </row>
    <row r="71" spans="1:25" ht="409.5">
      <c r="A71" s="276">
        <v>67</v>
      </c>
      <c r="B71" s="276">
        <v>67</v>
      </c>
      <c r="C71" s="276" t="s">
        <v>10255</v>
      </c>
      <c r="D71" s="307" t="s">
        <v>10565</v>
      </c>
      <c r="E71" s="276" t="s">
        <v>10342</v>
      </c>
      <c r="F71" s="279">
        <v>2018</v>
      </c>
      <c r="G71" s="278" t="s">
        <v>10343</v>
      </c>
      <c r="H71" s="281">
        <v>1342.1980000000001</v>
      </c>
      <c r="I71" s="276" t="s">
        <v>10566</v>
      </c>
      <c r="J71" s="278">
        <v>46643</v>
      </c>
      <c r="K71" s="278">
        <v>44652</v>
      </c>
      <c r="L71" s="278">
        <v>47155</v>
      </c>
      <c r="M71" s="283" t="s">
        <v>5810</v>
      </c>
      <c r="N71" s="284" t="s">
        <v>10345</v>
      </c>
      <c r="O71" s="284" t="s">
        <v>10345</v>
      </c>
      <c r="P71" s="285" t="s">
        <v>10353</v>
      </c>
      <c r="Q71" s="276" t="s">
        <v>10347</v>
      </c>
      <c r="R71" s="280" t="s">
        <v>10567</v>
      </c>
      <c r="S71" s="286" t="s">
        <v>10254</v>
      </c>
      <c r="T71" s="286" t="s">
        <v>10349</v>
      </c>
      <c r="U71" s="286"/>
      <c r="V71" s="276" t="s">
        <v>68</v>
      </c>
      <c r="W71" s="287">
        <v>300</v>
      </c>
      <c r="X71" s="287">
        <v>0</v>
      </c>
      <c r="Y71" s="287">
        <v>59</v>
      </c>
    </row>
    <row r="72" spans="1:25" ht="135">
      <c r="A72" s="276">
        <v>68</v>
      </c>
      <c r="B72" s="276">
        <v>68</v>
      </c>
      <c r="C72" s="276" t="s">
        <v>4963</v>
      </c>
      <c r="D72" s="307" t="s">
        <v>10568</v>
      </c>
      <c r="E72" s="276" t="s">
        <v>10342</v>
      </c>
      <c r="F72" s="279">
        <v>2018</v>
      </c>
      <c r="G72" s="278" t="s">
        <v>10343</v>
      </c>
      <c r="H72" s="281">
        <v>17.728999999999999</v>
      </c>
      <c r="I72" s="276" t="s">
        <v>10569</v>
      </c>
      <c r="J72" s="280">
        <v>46162</v>
      </c>
      <c r="K72" s="278">
        <v>44287</v>
      </c>
      <c r="L72" s="280">
        <v>46445</v>
      </c>
      <c r="M72" s="283" t="s">
        <v>5810</v>
      </c>
      <c r="N72" s="284" t="s">
        <v>10345</v>
      </c>
      <c r="O72" s="284" t="s">
        <v>10345</v>
      </c>
      <c r="P72" s="285" t="s">
        <v>10378</v>
      </c>
      <c r="Q72" s="276" t="s">
        <v>10347</v>
      </c>
      <c r="R72" s="280" t="s">
        <v>10570</v>
      </c>
      <c r="S72" s="286" t="s">
        <v>10254</v>
      </c>
      <c r="T72" s="286">
        <v>2026.1</v>
      </c>
      <c r="U72" s="286">
        <v>2.1</v>
      </c>
      <c r="V72" s="276" t="s">
        <v>68</v>
      </c>
      <c r="W72" s="302">
        <v>0</v>
      </c>
      <c r="X72" s="302">
        <v>22.5</v>
      </c>
      <c r="Y72" s="302">
        <v>0</v>
      </c>
    </row>
    <row r="73" spans="1:25" ht="409.5">
      <c r="A73" s="276">
        <v>69</v>
      </c>
      <c r="B73" s="276">
        <v>69</v>
      </c>
      <c r="C73" s="276" t="s">
        <v>10298</v>
      </c>
      <c r="D73" s="307" t="s">
        <v>10571</v>
      </c>
      <c r="E73" s="276" t="s">
        <v>10342</v>
      </c>
      <c r="F73" s="279">
        <v>2018</v>
      </c>
      <c r="G73" s="278" t="s">
        <v>10343</v>
      </c>
      <c r="H73" s="281">
        <v>1432.72912754</v>
      </c>
      <c r="I73" s="83" t="s">
        <v>10572</v>
      </c>
      <c r="J73" s="280">
        <v>46296</v>
      </c>
      <c r="K73" s="278">
        <v>45261</v>
      </c>
      <c r="L73" s="280">
        <v>46811</v>
      </c>
      <c r="M73" s="283" t="s">
        <v>5810</v>
      </c>
      <c r="N73" s="284" t="s">
        <v>10345</v>
      </c>
      <c r="O73" s="284" t="s">
        <v>10345</v>
      </c>
      <c r="P73" s="285" t="s">
        <v>10378</v>
      </c>
      <c r="Q73" s="276" t="s">
        <v>10347</v>
      </c>
      <c r="R73" s="280" t="s">
        <v>10573</v>
      </c>
      <c r="S73" s="286" t="s">
        <v>10254</v>
      </c>
      <c r="T73" s="286" t="s">
        <v>10349</v>
      </c>
      <c r="U73" s="286"/>
      <c r="V73" s="276" t="s">
        <v>68</v>
      </c>
      <c r="W73" s="302">
        <v>0</v>
      </c>
      <c r="X73" s="302">
        <v>75</v>
      </c>
      <c r="Y73" s="302">
        <v>212.85000000000002</v>
      </c>
    </row>
    <row r="74" spans="1:25" ht="252">
      <c r="A74" s="276">
        <v>70</v>
      </c>
      <c r="B74" s="276">
        <v>70</v>
      </c>
      <c r="C74" s="276" t="s">
        <v>1214</v>
      </c>
      <c r="D74" s="315" t="s">
        <v>10574</v>
      </c>
      <c r="E74" s="278" t="s">
        <v>10334</v>
      </c>
      <c r="F74" s="279">
        <v>2018</v>
      </c>
      <c r="G74" s="278" t="s">
        <v>10335</v>
      </c>
      <c r="H74" s="281">
        <v>20</v>
      </c>
      <c r="I74" s="276" t="s">
        <v>10575</v>
      </c>
      <c r="J74" s="278">
        <v>46580</v>
      </c>
      <c r="K74" s="278">
        <v>44287</v>
      </c>
      <c r="L74" s="278">
        <v>47061</v>
      </c>
      <c r="M74" s="283" t="s">
        <v>5810</v>
      </c>
      <c r="N74" s="284" t="s">
        <v>10337</v>
      </c>
      <c r="O74" s="284" t="s">
        <v>10337</v>
      </c>
      <c r="P74" s="285" t="s">
        <v>10360</v>
      </c>
      <c r="Q74" s="276" t="s">
        <v>10361</v>
      </c>
      <c r="R74" s="278" t="s">
        <v>10576</v>
      </c>
      <c r="S74" s="276" t="s">
        <v>10316</v>
      </c>
      <c r="T74" s="276"/>
      <c r="U74" s="276"/>
      <c r="V74" s="276" t="s">
        <v>68</v>
      </c>
      <c r="W74" s="287">
        <v>0</v>
      </c>
      <c r="X74" s="287">
        <v>0</v>
      </c>
      <c r="Y74" s="287">
        <v>0</v>
      </c>
    </row>
    <row r="75" spans="1:25" ht="409.5">
      <c r="A75" s="276">
        <v>71</v>
      </c>
      <c r="B75" s="276">
        <v>71</v>
      </c>
      <c r="C75" s="276" t="s">
        <v>10407</v>
      </c>
      <c r="D75" s="307" t="s">
        <v>10577</v>
      </c>
      <c r="E75" s="278" t="s">
        <v>10334</v>
      </c>
      <c r="F75" s="276">
        <v>2018</v>
      </c>
      <c r="G75" s="278" t="s">
        <v>10335</v>
      </c>
      <c r="H75" s="291">
        <v>5922.5</v>
      </c>
      <c r="I75" s="276" t="s">
        <v>10578</v>
      </c>
      <c r="J75" s="278">
        <v>47403</v>
      </c>
      <c r="K75" s="278">
        <v>45017</v>
      </c>
      <c r="L75" s="278">
        <v>47883</v>
      </c>
      <c r="M75" s="283" t="s">
        <v>5810</v>
      </c>
      <c r="N75" s="284" t="s">
        <v>10337</v>
      </c>
      <c r="O75" s="284" t="s">
        <v>10337</v>
      </c>
      <c r="P75" s="306" t="s">
        <v>10579</v>
      </c>
      <c r="Q75" s="276" t="s">
        <v>10392</v>
      </c>
      <c r="R75" s="276" t="s">
        <v>10580</v>
      </c>
      <c r="S75" s="276" t="s">
        <v>10316</v>
      </c>
      <c r="T75" s="276"/>
      <c r="U75" s="276"/>
      <c r="V75" s="276" t="s">
        <v>68</v>
      </c>
      <c r="W75" s="287">
        <v>0</v>
      </c>
      <c r="X75" s="287">
        <v>200</v>
      </c>
      <c r="Y75" s="287">
        <v>305</v>
      </c>
    </row>
    <row r="76" spans="1:25" ht="90">
      <c r="A76" s="276">
        <v>72</v>
      </c>
      <c r="B76" s="276">
        <v>72</v>
      </c>
      <c r="C76" s="276" t="s">
        <v>10255</v>
      </c>
      <c r="D76" s="316" t="s">
        <v>10581</v>
      </c>
      <c r="E76" s="278" t="s">
        <v>10399</v>
      </c>
      <c r="F76" s="276">
        <v>2018</v>
      </c>
      <c r="G76" s="280" t="s">
        <v>4185</v>
      </c>
      <c r="H76" s="281">
        <v>17.332000000000001</v>
      </c>
      <c r="I76" s="301" t="s">
        <v>10582</v>
      </c>
      <c r="J76" s="278">
        <v>44713</v>
      </c>
      <c r="K76" s="278">
        <v>44105</v>
      </c>
      <c r="L76" s="278">
        <v>45218</v>
      </c>
      <c r="M76" s="293">
        <v>1</v>
      </c>
      <c r="N76" s="284" t="s">
        <v>10241</v>
      </c>
      <c r="O76" s="284" t="s">
        <v>10241</v>
      </c>
      <c r="P76" s="285" t="s">
        <v>10583</v>
      </c>
      <c r="Q76" s="276" t="s">
        <v>10243</v>
      </c>
      <c r="R76" s="278" t="s">
        <v>10584</v>
      </c>
      <c r="S76" s="283" t="s">
        <v>10245</v>
      </c>
      <c r="T76" s="286"/>
      <c r="U76" s="286"/>
      <c r="V76" s="276"/>
      <c r="W76" s="287">
        <v>0</v>
      </c>
      <c r="X76" s="287">
        <v>0</v>
      </c>
      <c r="Y76" s="287">
        <v>0.1</v>
      </c>
    </row>
    <row r="77" spans="1:25" ht="126">
      <c r="A77" s="276">
        <v>73</v>
      </c>
      <c r="B77" s="276">
        <v>73</v>
      </c>
      <c r="C77" s="276" t="s">
        <v>10266</v>
      </c>
      <c r="D77" s="316" t="s">
        <v>10585</v>
      </c>
      <c r="E77" s="278" t="s">
        <v>10399</v>
      </c>
      <c r="F77" s="276">
        <v>2018</v>
      </c>
      <c r="G77" s="280" t="s">
        <v>4185</v>
      </c>
      <c r="H77" s="281">
        <v>39.239576</v>
      </c>
      <c r="I77" s="301" t="s">
        <v>10586</v>
      </c>
      <c r="J77" s="278">
        <v>45078</v>
      </c>
      <c r="K77" s="278">
        <v>44287</v>
      </c>
      <c r="L77" s="278">
        <v>45622</v>
      </c>
      <c r="M77" s="293">
        <v>1</v>
      </c>
      <c r="N77" s="284" t="s">
        <v>10241</v>
      </c>
      <c r="O77" s="284" t="s">
        <v>10241</v>
      </c>
      <c r="P77" s="285" t="s">
        <v>10587</v>
      </c>
      <c r="Q77" s="276" t="s">
        <v>10243</v>
      </c>
      <c r="R77" s="278" t="s">
        <v>10588</v>
      </c>
      <c r="S77" s="283" t="s">
        <v>10245</v>
      </c>
      <c r="T77" s="286"/>
      <c r="U77" s="286"/>
      <c r="V77" s="276"/>
      <c r="W77" s="287">
        <v>0</v>
      </c>
      <c r="X77" s="287">
        <v>0</v>
      </c>
      <c r="Y77" s="287">
        <v>2.4</v>
      </c>
    </row>
    <row r="78" spans="1:25" ht="153">
      <c r="A78" s="276">
        <v>74</v>
      </c>
      <c r="B78" s="276">
        <v>74</v>
      </c>
      <c r="C78" s="276" t="s">
        <v>10325</v>
      </c>
      <c r="D78" s="316" t="s">
        <v>10589</v>
      </c>
      <c r="E78" s="278" t="s">
        <v>10399</v>
      </c>
      <c r="F78" s="276">
        <v>2018</v>
      </c>
      <c r="G78" s="280" t="s">
        <v>4185</v>
      </c>
      <c r="H78" s="281">
        <v>33.213000000000001</v>
      </c>
      <c r="I78" s="301" t="s">
        <v>10590</v>
      </c>
      <c r="J78" s="278">
        <v>45348</v>
      </c>
      <c r="K78" s="278">
        <v>45627</v>
      </c>
      <c r="L78" s="278">
        <v>45777</v>
      </c>
      <c r="M78" s="293">
        <v>1</v>
      </c>
      <c r="N78" s="284" t="s">
        <v>10241</v>
      </c>
      <c r="O78" s="284" t="s">
        <v>10241</v>
      </c>
      <c r="P78" s="285" t="s">
        <v>10591</v>
      </c>
      <c r="Q78" s="276" t="s">
        <v>10243</v>
      </c>
      <c r="R78" s="278" t="s">
        <v>10592</v>
      </c>
      <c r="S78" s="283" t="s">
        <v>10245</v>
      </c>
      <c r="T78" s="286"/>
      <c r="U78" s="286"/>
      <c r="V78" s="276"/>
      <c r="W78" s="287">
        <v>0</v>
      </c>
      <c r="X78" s="287">
        <v>0</v>
      </c>
      <c r="Y78" s="287">
        <v>1</v>
      </c>
    </row>
    <row r="79" spans="1:25" ht="387">
      <c r="A79" s="276">
        <v>75</v>
      </c>
      <c r="B79" s="276">
        <v>75</v>
      </c>
      <c r="C79" s="276" t="s">
        <v>10255</v>
      </c>
      <c r="D79" s="316" t="s">
        <v>10593</v>
      </c>
      <c r="E79" s="278" t="s">
        <v>10399</v>
      </c>
      <c r="F79" s="276">
        <v>2018</v>
      </c>
      <c r="G79" s="280" t="s">
        <v>10277</v>
      </c>
      <c r="H79" s="281">
        <v>165.67699999999999</v>
      </c>
      <c r="I79" s="276" t="s">
        <v>10594</v>
      </c>
      <c r="J79" s="280">
        <v>45348</v>
      </c>
      <c r="K79" s="278">
        <v>43922</v>
      </c>
      <c r="L79" s="280">
        <v>46052</v>
      </c>
      <c r="M79" s="293">
        <v>0.88</v>
      </c>
      <c r="N79" s="284" t="s">
        <v>10595</v>
      </c>
      <c r="O79" s="284" t="s">
        <v>10596</v>
      </c>
      <c r="P79" s="285" t="s">
        <v>10597</v>
      </c>
      <c r="Q79" s="276" t="s">
        <v>10243</v>
      </c>
      <c r="R79" s="278" t="s">
        <v>10598</v>
      </c>
      <c r="S79" s="283" t="s">
        <v>10277</v>
      </c>
      <c r="T79" s="286"/>
      <c r="U79" s="286"/>
      <c r="V79" s="276" t="s">
        <v>68</v>
      </c>
      <c r="W79" s="287">
        <v>0</v>
      </c>
      <c r="X79" s="287">
        <v>0</v>
      </c>
      <c r="Y79" s="287">
        <v>3.68</v>
      </c>
    </row>
    <row r="80" spans="1:25" ht="144">
      <c r="A80" s="276">
        <v>76</v>
      </c>
      <c r="B80" s="276">
        <v>76</v>
      </c>
      <c r="C80" s="276" t="s">
        <v>10266</v>
      </c>
      <c r="D80" s="316" t="s">
        <v>10599</v>
      </c>
      <c r="E80" s="278" t="s">
        <v>10399</v>
      </c>
      <c r="F80" s="276">
        <v>2018</v>
      </c>
      <c r="G80" s="280" t="s">
        <v>4185</v>
      </c>
      <c r="H80" s="281">
        <v>33.51</v>
      </c>
      <c r="I80" s="276" t="s">
        <v>10600</v>
      </c>
      <c r="J80" s="278">
        <v>45078</v>
      </c>
      <c r="K80" s="278">
        <v>43922</v>
      </c>
      <c r="L80" s="278">
        <v>45637</v>
      </c>
      <c r="M80" s="293">
        <v>1</v>
      </c>
      <c r="N80" s="284" t="s">
        <v>10241</v>
      </c>
      <c r="O80" s="284" t="s">
        <v>10241</v>
      </c>
      <c r="P80" s="285" t="s">
        <v>10601</v>
      </c>
      <c r="Q80" s="276" t="s">
        <v>10243</v>
      </c>
      <c r="R80" s="278" t="s">
        <v>10602</v>
      </c>
      <c r="S80" s="283" t="s">
        <v>10245</v>
      </c>
      <c r="T80" s="286"/>
      <c r="U80" s="286"/>
      <c r="V80" s="276"/>
      <c r="W80" s="287">
        <v>0</v>
      </c>
      <c r="X80" s="287">
        <v>0</v>
      </c>
      <c r="Y80" s="287">
        <v>2</v>
      </c>
    </row>
    <row r="81" spans="1:25" ht="153">
      <c r="A81" s="276">
        <v>77</v>
      </c>
      <c r="B81" s="276">
        <v>77</v>
      </c>
      <c r="C81" s="276" t="s">
        <v>10298</v>
      </c>
      <c r="D81" s="316" t="s">
        <v>10603</v>
      </c>
      <c r="E81" s="278" t="s">
        <v>10399</v>
      </c>
      <c r="F81" s="276">
        <v>2018</v>
      </c>
      <c r="G81" s="280" t="s">
        <v>4185</v>
      </c>
      <c r="H81" s="281">
        <v>36.35</v>
      </c>
      <c r="I81" s="276" t="s">
        <v>10604</v>
      </c>
      <c r="J81" s="280">
        <v>45383</v>
      </c>
      <c r="K81" s="278">
        <v>44166</v>
      </c>
      <c r="L81" s="280">
        <v>45867</v>
      </c>
      <c r="M81" s="293">
        <v>1</v>
      </c>
      <c r="N81" s="284" t="s">
        <v>10241</v>
      </c>
      <c r="O81" s="284" t="s">
        <v>10241</v>
      </c>
      <c r="P81" s="285" t="s">
        <v>10605</v>
      </c>
      <c r="Q81" s="276" t="s">
        <v>10243</v>
      </c>
      <c r="R81" s="278" t="s">
        <v>10606</v>
      </c>
      <c r="S81" s="283" t="s">
        <v>10245</v>
      </c>
      <c r="T81" s="286"/>
      <c r="U81" s="286"/>
      <c r="V81" s="276"/>
      <c r="W81" s="287">
        <v>0</v>
      </c>
      <c r="X81" s="287">
        <v>0</v>
      </c>
      <c r="Y81" s="287">
        <v>0.4</v>
      </c>
    </row>
    <row r="82" spans="1:25" ht="234">
      <c r="A82" s="276">
        <v>78</v>
      </c>
      <c r="B82" s="276">
        <v>78</v>
      </c>
      <c r="C82" s="276" t="s">
        <v>1214</v>
      </c>
      <c r="D82" s="316" t="s">
        <v>10607</v>
      </c>
      <c r="E82" s="278" t="s">
        <v>10399</v>
      </c>
      <c r="F82" s="276">
        <v>2018</v>
      </c>
      <c r="G82" s="278" t="s">
        <v>10311</v>
      </c>
      <c r="H82" s="281">
        <v>42.37</v>
      </c>
      <c r="I82" s="276" t="s">
        <v>10608</v>
      </c>
      <c r="J82" s="280">
        <v>45807</v>
      </c>
      <c r="K82" s="278">
        <v>43922</v>
      </c>
      <c r="L82" s="280">
        <v>46387</v>
      </c>
      <c r="M82" s="293">
        <v>0</v>
      </c>
      <c r="N82" s="284" t="s">
        <v>10609</v>
      </c>
      <c r="O82" s="284" t="s">
        <v>10596</v>
      </c>
      <c r="P82" s="285" t="s">
        <v>10610</v>
      </c>
      <c r="Q82" s="276" t="s">
        <v>10243</v>
      </c>
      <c r="R82" s="278" t="s">
        <v>10611</v>
      </c>
      <c r="S82" s="283" t="s">
        <v>10316</v>
      </c>
      <c r="T82" s="286"/>
      <c r="U82" s="286"/>
      <c r="V82" s="276" t="s">
        <v>68</v>
      </c>
      <c r="W82" s="287">
        <v>0</v>
      </c>
      <c r="X82" s="287">
        <v>0</v>
      </c>
      <c r="Y82" s="287">
        <v>1.04</v>
      </c>
    </row>
    <row r="83" spans="1:25" ht="315">
      <c r="A83" s="276">
        <v>79</v>
      </c>
      <c r="B83" s="276">
        <v>79</v>
      </c>
      <c r="C83" s="276" t="s">
        <v>10287</v>
      </c>
      <c r="D83" s="316" t="s">
        <v>10612</v>
      </c>
      <c r="E83" s="278" t="s">
        <v>10399</v>
      </c>
      <c r="F83" s="276">
        <v>2018</v>
      </c>
      <c r="G83" s="280" t="s">
        <v>10277</v>
      </c>
      <c r="H83" s="281">
        <v>111.789</v>
      </c>
      <c r="I83" s="276" t="s">
        <v>10613</v>
      </c>
      <c r="J83" s="280">
        <v>45336</v>
      </c>
      <c r="K83" s="278">
        <v>44166</v>
      </c>
      <c r="L83" s="280">
        <v>46052</v>
      </c>
      <c r="M83" s="293">
        <v>0.8</v>
      </c>
      <c r="N83" s="284" t="s">
        <v>10595</v>
      </c>
      <c r="O83" s="284" t="s">
        <v>10596</v>
      </c>
      <c r="P83" s="285" t="s">
        <v>10614</v>
      </c>
      <c r="Q83" s="276" t="s">
        <v>10243</v>
      </c>
      <c r="R83" s="278" t="s">
        <v>10615</v>
      </c>
      <c r="S83" s="283" t="s">
        <v>10277</v>
      </c>
      <c r="T83" s="286"/>
      <c r="U83" s="286"/>
      <c r="V83" s="276" t="s">
        <v>68</v>
      </c>
      <c r="W83" s="287">
        <v>0</v>
      </c>
      <c r="X83" s="287">
        <v>0</v>
      </c>
      <c r="Y83" s="287">
        <v>9</v>
      </c>
    </row>
    <row r="84" spans="1:25" ht="409.5">
      <c r="A84" s="276">
        <v>80</v>
      </c>
      <c r="B84" s="276">
        <v>80</v>
      </c>
      <c r="C84" s="276" t="s">
        <v>4963</v>
      </c>
      <c r="D84" s="316" t="s">
        <v>10616</v>
      </c>
      <c r="E84" s="278" t="s">
        <v>10399</v>
      </c>
      <c r="F84" s="276">
        <v>2018</v>
      </c>
      <c r="G84" s="280" t="s">
        <v>10277</v>
      </c>
      <c r="H84" s="281">
        <v>24.177</v>
      </c>
      <c r="I84" s="276" t="s">
        <v>10617</v>
      </c>
      <c r="J84" s="280">
        <v>45394</v>
      </c>
      <c r="K84" s="278">
        <v>44348</v>
      </c>
      <c r="L84" s="280">
        <v>46052</v>
      </c>
      <c r="M84" s="293">
        <v>0.85099999999999998</v>
      </c>
      <c r="N84" s="284" t="s">
        <v>10595</v>
      </c>
      <c r="O84" s="284" t="s">
        <v>10596</v>
      </c>
      <c r="P84" s="285" t="s">
        <v>10618</v>
      </c>
      <c r="Q84" s="276" t="s">
        <v>10243</v>
      </c>
      <c r="R84" s="278" t="s">
        <v>10619</v>
      </c>
      <c r="S84" s="283" t="s">
        <v>10277</v>
      </c>
      <c r="T84" s="286"/>
      <c r="U84" s="286"/>
      <c r="V84" s="276" t="s">
        <v>68</v>
      </c>
      <c r="W84" s="287">
        <v>0</v>
      </c>
      <c r="X84" s="287">
        <v>0</v>
      </c>
      <c r="Y84" s="287">
        <v>0.3</v>
      </c>
    </row>
    <row r="85" spans="1:25" ht="261">
      <c r="A85" s="276">
        <v>81</v>
      </c>
      <c r="B85" s="276">
        <v>81</v>
      </c>
      <c r="C85" s="276" t="s">
        <v>10266</v>
      </c>
      <c r="D85" s="316" t="s">
        <v>10620</v>
      </c>
      <c r="E85" s="278" t="s">
        <v>10399</v>
      </c>
      <c r="F85" s="276">
        <v>2018</v>
      </c>
      <c r="G85" s="280" t="s">
        <v>10277</v>
      </c>
      <c r="H85" s="281">
        <v>114.197609</v>
      </c>
      <c r="I85" s="276" t="s">
        <v>10621</v>
      </c>
      <c r="J85" s="280">
        <v>45330</v>
      </c>
      <c r="K85" s="278">
        <v>43922</v>
      </c>
      <c r="L85" s="280">
        <v>46387</v>
      </c>
      <c r="M85" s="293">
        <v>0.498</v>
      </c>
      <c r="N85" s="284" t="s">
        <v>10595</v>
      </c>
      <c r="O85" s="284" t="s">
        <v>10596</v>
      </c>
      <c r="P85" s="285" t="s">
        <v>10622</v>
      </c>
      <c r="Q85" s="276" t="s">
        <v>10243</v>
      </c>
      <c r="R85" s="278" t="s">
        <v>10623</v>
      </c>
      <c r="S85" s="283" t="s">
        <v>10277</v>
      </c>
      <c r="T85" s="286"/>
      <c r="U85" s="286"/>
      <c r="V85" s="276" t="s">
        <v>68</v>
      </c>
      <c r="W85" s="287">
        <v>0</v>
      </c>
      <c r="X85" s="287">
        <v>0</v>
      </c>
      <c r="Y85" s="287">
        <v>36</v>
      </c>
    </row>
    <row r="86" spans="1:25" ht="126">
      <c r="A86" s="276">
        <v>82</v>
      </c>
      <c r="B86" s="276">
        <v>82</v>
      </c>
      <c r="C86" s="276" t="s">
        <v>10266</v>
      </c>
      <c r="D86" s="316" t="s">
        <v>10624</v>
      </c>
      <c r="E86" s="278" t="s">
        <v>10399</v>
      </c>
      <c r="F86" s="276">
        <v>2018</v>
      </c>
      <c r="G86" s="280" t="s">
        <v>4185</v>
      </c>
      <c r="H86" s="281">
        <v>33.009176000000004</v>
      </c>
      <c r="I86" s="276" t="s">
        <v>10625</v>
      </c>
      <c r="J86" s="278">
        <v>45278</v>
      </c>
      <c r="K86" s="278">
        <v>44287</v>
      </c>
      <c r="L86" s="278">
        <v>45647</v>
      </c>
      <c r="M86" s="293">
        <v>1</v>
      </c>
      <c r="N86" s="284" t="s">
        <v>10241</v>
      </c>
      <c r="O86" s="284" t="s">
        <v>10241</v>
      </c>
      <c r="P86" s="285" t="s">
        <v>10626</v>
      </c>
      <c r="Q86" s="276" t="s">
        <v>10243</v>
      </c>
      <c r="R86" s="278" t="s">
        <v>10627</v>
      </c>
      <c r="S86" s="283" t="s">
        <v>10245</v>
      </c>
      <c r="T86" s="286"/>
      <c r="U86" s="286"/>
      <c r="V86" s="276"/>
      <c r="W86" s="287">
        <v>0</v>
      </c>
      <c r="X86" s="287">
        <v>0</v>
      </c>
      <c r="Y86" s="287">
        <v>1</v>
      </c>
    </row>
    <row r="87" spans="1:25" ht="342">
      <c r="A87" s="276">
        <v>83</v>
      </c>
      <c r="B87" s="276">
        <v>83</v>
      </c>
      <c r="C87" s="276" t="s">
        <v>10255</v>
      </c>
      <c r="D87" s="316" t="s">
        <v>10628</v>
      </c>
      <c r="E87" s="278" t="s">
        <v>10399</v>
      </c>
      <c r="F87" s="276">
        <v>2018</v>
      </c>
      <c r="G87" s="280" t="s">
        <v>10277</v>
      </c>
      <c r="H87" s="281">
        <v>36.414999999999999</v>
      </c>
      <c r="I87" s="276" t="s">
        <v>10629</v>
      </c>
      <c r="J87" s="280">
        <v>45336</v>
      </c>
      <c r="K87" s="278">
        <v>44287</v>
      </c>
      <c r="L87" s="280">
        <v>46052</v>
      </c>
      <c r="M87" s="293">
        <v>0.98</v>
      </c>
      <c r="N87" s="284" t="s">
        <v>10595</v>
      </c>
      <c r="O87" s="284" t="s">
        <v>10596</v>
      </c>
      <c r="P87" s="285" t="s">
        <v>10630</v>
      </c>
      <c r="Q87" s="276" t="s">
        <v>10243</v>
      </c>
      <c r="R87" s="278" t="s">
        <v>10631</v>
      </c>
      <c r="S87" s="283" t="s">
        <v>10277</v>
      </c>
      <c r="T87" s="286"/>
      <c r="U87" s="286"/>
      <c r="V87" s="276" t="s">
        <v>68</v>
      </c>
      <c r="W87" s="287">
        <v>0</v>
      </c>
      <c r="X87" s="287">
        <v>0</v>
      </c>
      <c r="Y87" s="287">
        <v>2.6</v>
      </c>
    </row>
    <row r="88" spans="1:25" ht="351">
      <c r="A88" s="276">
        <v>84</v>
      </c>
      <c r="B88" s="276">
        <v>84</v>
      </c>
      <c r="C88" s="276" t="s">
        <v>1214</v>
      </c>
      <c r="D88" s="316" t="s">
        <v>10632</v>
      </c>
      <c r="E88" s="278" t="s">
        <v>10399</v>
      </c>
      <c r="F88" s="276">
        <v>2018</v>
      </c>
      <c r="G88" s="280" t="s">
        <v>10277</v>
      </c>
      <c r="H88" s="281">
        <v>23.96</v>
      </c>
      <c r="I88" s="276" t="s">
        <v>10633</v>
      </c>
      <c r="J88" s="280">
        <v>45778</v>
      </c>
      <c r="K88" s="278">
        <v>43922</v>
      </c>
      <c r="L88" s="280">
        <v>46052</v>
      </c>
      <c r="M88" s="293">
        <v>0.98</v>
      </c>
      <c r="N88" s="284" t="s">
        <v>10328</v>
      </c>
      <c r="O88" s="284" t="s">
        <v>10596</v>
      </c>
      <c r="P88" s="285" t="s">
        <v>10634</v>
      </c>
      <c r="Q88" s="276" t="s">
        <v>10243</v>
      </c>
      <c r="R88" s="278" t="s">
        <v>10635</v>
      </c>
      <c r="S88" s="283" t="s">
        <v>10277</v>
      </c>
      <c r="T88" s="286"/>
      <c r="U88" s="286"/>
      <c r="V88" s="276" t="s">
        <v>68</v>
      </c>
      <c r="W88" s="287">
        <v>0</v>
      </c>
      <c r="X88" s="287">
        <v>0</v>
      </c>
      <c r="Y88" s="287">
        <v>0.6</v>
      </c>
    </row>
    <row r="89" spans="1:25" ht="387">
      <c r="A89" s="276">
        <v>85</v>
      </c>
      <c r="B89" s="276">
        <v>85</v>
      </c>
      <c r="C89" s="276" t="s">
        <v>10298</v>
      </c>
      <c r="D89" s="316" t="s">
        <v>10636</v>
      </c>
      <c r="E89" s="278" t="s">
        <v>10399</v>
      </c>
      <c r="F89" s="276">
        <v>2018</v>
      </c>
      <c r="G89" s="280" t="s">
        <v>10277</v>
      </c>
      <c r="H89" s="281">
        <v>126.95</v>
      </c>
      <c r="I89" s="276" t="s">
        <v>10637</v>
      </c>
      <c r="J89" s="280">
        <v>45434</v>
      </c>
      <c r="K89" s="278">
        <v>44166</v>
      </c>
      <c r="L89" s="278">
        <v>46201</v>
      </c>
      <c r="M89" s="293">
        <v>0.6</v>
      </c>
      <c r="N89" s="284" t="s">
        <v>10595</v>
      </c>
      <c r="O89" s="284" t="s">
        <v>10596</v>
      </c>
      <c r="P89" s="285" t="s">
        <v>10638</v>
      </c>
      <c r="Q89" s="276" t="s">
        <v>10243</v>
      </c>
      <c r="R89" s="278" t="s">
        <v>10639</v>
      </c>
      <c r="S89" s="283" t="s">
        <v>10277</v>
      </c>
      <c r="T89" s="286"/>
      <c r="U89" s="286"/>
      <c r="V89" s="276" t="s">
        <v>68</v>
      </c>
      <c r="W89" s="287">
        <v>0</v>
      </c>
      <c r="X89" s="287">
        <v>0</v>
      </c>
      <c r="Y89" s="287">
        <v>32</v>
      </c>
    </row>
    <row r="90" spans="1:25" ht="324">
      <c r="A90" s="276">
        <v>86</v>
      </c>
      <c r="B90" s="276">
        <v>86</v>
      </c>
      <c r="C90" s="276" t="s">
        <v>10325</v>
      </c>
      <c r="D90" s="316" t="s">
        <v>10640</v>
      </c>
      <c r="E90" s="278" t="s">
        <v>10399</v>
      </c>
      <c r="F90" s="276">
        <v>2018</v>
      </c>
      <c r="G90" s="280" t="s">
        <v>10277</v>
      </c>
      <c r="H90" s="281">
        <v>111.21599999999999</v>
      </c>
      <c r="I90" s="276" t="s">
        <v>10641</v>
      </c>
      <c r="J90" s="280">
        <v>45778</v>
      </c>
      <c r="K90" s="278">
        <v>44531</v>
      </c>
      <c r="L90" s="278">
        <v>46386</v>
      </c>
      <c r="M90" s="293">
        <v>0.20300000000000001</v>
      </c>
      <c r="N90" s="284" t="s">
        <v>10642</v>
      </c>
      <c r="O90" s="284" t="s">
        <v>10241</v>
      </c>
      <c r="P90" s="285" t="s">
        <v>10643</v>
      </c>
      <c r="Q90" s="276" t="s">
        <v>10243</v>
      </c>
      <c r="R90" s="278" t="s">
        <v>10644</v>
      </c>
      <c r="S90" s="283" t="s">
        <v>10277</v>
      </c>
      <c r="T90" s="286"/>
      <c r="U90" s="286"/>
      <c r="V90" s="276" t="s">
        <v>68</v>
      </c>
      <c r="W90" s="287">
        <v>0</v>
      </c>
      <c r="X90" s="287">
        <v>0</v>
      </c>
      <c r="Y90" s="287">
        <v>3.95</v>
      </c>
    </row>
    <row r="91" spans="1:25" ht="144">
      <c r="A91" s="276">
        <v>87</v>
      </c>
      <c r="B91" s="276">
        <v>87</v>
      </c>
      <c r="C91" s="276" t="s">
        <v>10298</v>
      </c>
      <c r="D91" s="316" t="s">
        <v>10645</v>
      </c>
      <c r="E91" s="278" t="s">
        <v>10399</v>
      </c>
      <c r="F91" s="276">
        <v>2018</v>
      </c>
      <c r="G91" s="280" t="s">
        <v>4185</v>
      </c>
      <c r="H91" s="281">
        <v>35.229999999999997</v>
      </c>
      <c r="I91" s="276" t="s">
        <v>10646</v>
      </c>
      <c r="J91" s="280">
        <v>45322</v>
      </c>
      <c r="K91" s="278">
        <v>44166</v>
      </c>
      <c r="L91" s="278">
        <v>45909</v>
      </c>
      <c r="M91" s="293">
        <v>1</v>
      </c>
      <c r="N91" s="284" t="s">
        <v>10241</v>
      </c>
      <c r="O91" s="284" t="s">
        <v>10241</v>
      </c>
      <c r="P91" s="285" t="s">
        <v>10647</v>
      </c>
      <c r="Q91" s="276" t="s">
        <v>10243</v>
      </c>
      <c r="R91" s="278" t="s">
        <v>10648</v>
      </c>
      <c r="S91" s="283" t="s">
        <v>10245</v>
      </c>
      <c r="T91" s="286"/>
      <c r="U91" s="286"/>
      <c r="V91" s="276"/>
      <c r="W91" s="287">
        <v>0</v>
      </c>
      <c r="X91" s="287">
        <v>0</v>
      </c>
      <c r="Y91" s="287">
        <v>2</v>
      </c>
    </row>
    <row r="92" spans="1:25" ht="180">
      <c r="A92" s="276">
        <v>88</v>
      </c>
      <c r="B92" s="276">
        <v>88</v>
      </c>
      <c r="C92" s="276" t="s">
        <v>4963</v>
      </c>
      <c r="D92" s="316" t="s">
        <v>10649</v>
      </c>
      <c r="E92" s="278" t="s">
        <v>10399</v>
      </c>
      <c r="F92" s="276">
        <v>2018</v>
      </c>
      <c r="G92" s="280" t="s">
        <v>10277</v>
      </c>
      <c r="H92" s="281">
        <v>24.067</v>
      </c>
      <c r="I92" s="276" t="s">
        <v>10650</v>
      </c>
      <c r="J92" s="280">
        <v>45372</v>
      </c>
      <c r="K92" s="278">
        <v>43922</v>
      </c>
      <c r="L92" s="280">
        <v>46021</v>
      </c>
      <c r="M92" s="293">
        <v>0.99</v>
      </c>
      <c r="N92" s="284" t="s">
        <v>10595</v>
      </c>
      <c r="O92" s="284" t="s">
        <v>10596</v>
      </c>
      <c r="P92" s="285" t="s">
        <v>10651</v>
      </c>
      <c r="Q92" s="276" t="s">
        <v>10243</v>
      </c>
      <c r="R92" s="278" t="s">
        <v>10652</v>
      </c>
      <c r="S92" s="283" t="s">
        <v>10277</v>
      </c>
      <c r="T92" s="286"/>
      <c r="U92" s="286"/>
      <c r="V92" s="276" t="s">
        <v>68</v>
      </c>
      <c r="W92" s="287">
        <v>0</v>
      </c>
      <c r="X92" s="287">
        <v>0</v>
      </c>
      <c r="Y92" s="287">
        <v>0.2</v>
      </c>
    </row>
    <row r="93" spans="1:25" ht="315">
      <c r="A93" s="276">
        <v>89</v>
      </c>
      <c r="B93" s="276">
        <v>89</v>
      </c>
      <c r="C93" s="276" t="s">
        <v>4963</v>
      </c>
      <c r="D93" s="316" t="s">
        <v>10653</v>
      </c>
      <c r="E93" s="278" t="s">
        <v>10399</v>
      </c>
      <c r="F93" s="276">
        <v>2018</v>
      </c>
      <c r="G93" s="280" t="s">
        <v>10277</v>
      </c>
      <c r="H93" s="281">
        <v>149.37700000000001</v>
      </c>
      <c r="I93" s="276" t="s">
        <v>10654</v>
      </c>
      <c r="J93" s="280">
        <v>45476</v>
      </c>
      <c r="K93" s="278">
        <v>44713</v>
      </c>
      <c r="L93" s="278">
        <v>46356</v>
      </c>
      <c r="M93" s="293">
        <v>0.62350000000000005</v>
      </c>
      <c r="N93" s="284" t="s">
        <v>10595</v>
      </c>
      <c r="O93" s="284" t="s">
        <v>10596</v>
      </c>
      <c r="P93" s="285" t="s">
        <v>10655</v>
      </c>
      <c r="Q93" s="276" t="s">
        <v>10243</v>
      </c>
      <c r="R93" s="278" t="s">
        <v>10656</v>
      </c>
      <c r="S93" s="283" t="s">
        <v>10277</v>
      </c>
      <c r="T93" s="286"/>
      <c r="U93" s="286"/>
      <c r="V93" s="276" t="s">
        <v>68</v>
      </c>
      <c r="W93" s="287">
        <v>0</v>
      </c>
      <c r="X93" s="287">
        <v>0</v>
      </c>
      <c r="Y93" s="287">
        <v>11</v>
      </c>
    </row>
    <row r="94" spans="1:25" ht="409.5">
      <c r="A94" s="276">
        <v>90</v>
      </c>
      <c r="B94" s="276">
        <v>90</v>
      </c>
      <c r="C94" s="276" t="s">
        <v>10255</v>
      </c>
      <c r="D94" s="316" t="s">
        <v>10657</v>
      </c>
      <c r="E94" s="278" t="s">
        <v>10399</v>
      </c>
      <c r="F94" s="276">
        <v>2018</v>
      </c>
      <c r="G94" s="280" t="s">
        <v>10277</v>
      </c>
      <c r="H94" s="281">
        <v>84.507999999999996</v>
      </c>
      <c r="I94" s="276" t="s">
        <v>10658</v>
      </c>
      <c r="J94" s="280">
        <v>45336</v>
      </c>
      <c r="K94" s="278">
        <v>43922</v>
      </c>
      <c r="L94" s="280">
        <v>46356</v>
      </c>
      <c r="M94" s="293">
        <v>0.7</v>
      </c>
      <c r="N94" s="284" t="s">
        <v>10595</v>
      </c>
      <c r="O94" s="284" t="s">
        <v>10596</v>
      </c>
      <c r="P94" s="285" t="s">
        <v>10659</v>
      </c>
      <c r="Q94" s="276" t="s">
        <v>10243</v>
      </c>
      <c r="R94" s="278" t="s">
        <v>10660</v>
      </c>
      <c r="S94" s="283" t="s">
        <v>10277</v>
      </c>
      <c r="T94" s="286"/>
      <c r="U94" s="286"/>
      <c r="V94" s="276" t="s">
        <v>68</v>
      </c>
      <c r="W94" s="287">
        <v>0</v>
      </c>
      <c r="X94" s="287">
        <v>0</v>
      </c>
      <c r="Y94" s="287">
        <v>6</v>
      </c>
    </row>
    <row r="95" spans="1:25" ht="180">
      <c r="A95" s="276">
        <v>91</v>
      </c>
      <c r="B95" s="276">
        <v>91</v>
      </c>
      <c r="C95" s="276" t="s">
        <v>10375</v>
      </c>
      <c r="D95" s="316" t="s">
        <v>10661</v>
      </c>
      <c r="E95" s="278" t="s">
        <v>10399</v>
      </c>
      <c r="F95" s="276">
        <v>2018</v>
      </c>
      <c r="G95" s="280" t="s">
        <v>10277</v>
      </c>
      <c r="H95" s="281">
        <v>66.947000000000003</v>
      </c>
      <c r="I95" s="276" t="s">
        <v>10662</v>
      </c>
      <c r="J95" s="280">
        <v>45362</v>
      </c>
      <c r="K95" s="278">
        <v>44531</v>
      </c>
      <c r="L95" s="280">
        <v>46021</v>
      </c>
      <c r="M95" s="293">
        <v>0.99</v>
      </c>
      <c r="N95" s="284" t="s">
        <v>10595</v>
      </c>
      <c r="O95" s="284" t="s">
        <v>10596</v>
      </c>
      <c r="P95" s="285" t="s">
        <v>10651</v>
      </c>
      <c r="Q95" s="276" t="s">
        <v>10243</v>
      </c>
      <c r="R95" s="278" t="s">
        <v>10663</v>
      </c>
      <c r="S95" s="283" t="s">
        <v>10277</v>
      </c>
      <c r="T95" s="286"/>
      <c r="U95" s="286"/>
      <c r="V95" s="276" t="s">
        <v>68</v>
      </c>
      <c r="W95" s="287">
        <v>0</v>
      </c>
      <c r="X95" s="287">
        <v>0</v>
      </c>
      <c r="Y95" s="287">
        <v>1</v>
      </c>
    </row>
    <row r="96" spans="1:25" ht="387">
      <c r="A96" s="276">
        <v>92</v>
      </c>
      <c r="B96" s="276">
        <v>92</v>
      </c>
      <c r="C96" s="276" t="s">
        <v>10266</v>
      </c>
      <c r="D96" s="316" t="s">
        <v>10664</v>
      </c>
      <c r="E96" s="278" t="s">
        <v>10399</v>
      </c>
      <c r="F96" s="276">
        <v>2018</v>
      </c>
      <c r="G96" s="280" t="s">
        <v>10277</v>
      </c>
      <c r="H96" s="281">
        <v>82.171009000000026</v>
      </c>
      <c r="I96" s="276" t="s">
        <v>10665</v>
      </c>
      <c r="J96" s="280">
        <v>45331</v>
      </c>
      <c r="K96" s="278">
        <v>44287</v>
      </c>
      <c r="L96" s="278">
        <v>46387</v>
      </c>
      <c r="M96" s="293">
        <v>0.4909</v>
      </c>
      <c r="N96" s="284" t="s">
        <v>10595</v>
      </c>
      <c r="O96" s="284" t="s">
        <v>10596</v>
      </c>
      <c r="P96" s="285" t="s">
        <v>10666</v>
      </c>
      <c r="Q96" s="276" t="s">
        <v>10243</v>
      </c>
      <c r="R96" s="278" t="s">
        <v>10667</v>
      </c>
      <c r="S96" s="283" t="s">
        <v>10277</v>
      </c>
      <c r="T96" s="286"/>
      <c r="U96" s="286"/>
      <c r="V96" s="276" t="s">
        <v>68</v>
      </c>
      <c r="W96" s="287">
        <v>0</v>
      </c>
      <c r="X96" s="287">
        <v>0</v>
      </c>
      <c r="Y96" s="287">
        <v>18.600000000000001</v>
      </c>
    </row>
    <row r="97" spans="1:25" ht="409.5">
      <c r="A97" s="276">
        <v>93</v>
      </c>
      <c r="B97" s="276">
        <v>93</v>
      </c>
      <c r="C97" s="276" t="s">
        <v>10266</v>
      </c>
      <c r="D97" s="316" t="s">
        <v>10668</v>
      </c>
      <c r="E97" s="278" t="s">
        <v>10399</v>
      </c>
      <c r="F97" s="276">
        <v>2018</v>
      </c>
      <c r="G97" s="280" t="s">
        <v>10277</v>
      </c>
      <c r="H97" s="281">
        <v>110.343253</v>
      </c>
      <c r="I97" s="276" t="s">
        <v>10669</v>
      </c>
      <c r="J97" s="280">
        <v>45331</v>
      </c>
      <c r="K97" s="278">
        <v>44287</v>
      </c>
      <c r="L97" s="278">
        <v>46387</v>
      </c>
      <c r="M97" s="293">
        <v>0.49009999999999998</v>
      </c>
      <c r="N97" s="284" t="s">
        <v>10595</v>
      </c>
      <c r="O97" s="284" t="s">
        <v>10596</v>
      </c>
      <c r="P97" s="285" t="s">
        <v>10670</v>
      </c>
      <c r="Q97" s="276" t="s">
        <v>10243</v>
      </c>
      <c r="R97" s="278" t="s">
        <v>10671</v>
      </c>
      <c r="S97" s="283" t="s">
        <v>10277</v>
      </c>
      <c r="T97" s="286"/>
      <c r="U97" s="286"/>
      <c r="V97" s="276" t="s">
        <v>68</v>
      </c>
      <c r="W97" s="287">
        <v>0</v>
      </c>
      <c r="X97" s="287">
        <v>0</v>
      </c>
      <c r="Y97" s="287">
        <v>33.5</v>
      </c>
    </row>
    <row r="98" spans="1:25" ht="324">
      <c r="A98" s="276">
        <v>94</v>
      </c>
      <c r="B98" s="276">
        <v>94</v>
      </c>
      <c r="C98" s="276" t="s">
        <v>10266</v>
      </c>
      <c r="D98" s="316" t="s">
        <v>10672</v>
      </c>
      <c r="E98" s="278" t="s">
        <v>10399</v>
      </c>
      <c r="F98" s="276">
        <v>2018</v>
      </c>
      <c r="G98" s="280" t="s">
        <v>10277</v>
      </c>
      <c r="H98" s="281">
        <v>84.513557942000062</v>
      </c>
      <c r="I98" s="276" t="s">
        <v>10673</v>
      </c>
      <c r="J98" s="280">
        <v>45332</v>
      </c>
      <c r="K98" s="278">
        <v>44287</v>
      </c>
      <c r="L98" s="278">
        <v>46387</v>
      </c>
      <c r="M98" s="293">
        <v>0.498</v>
      </c>
      <c r="N98" s="284" t="s">
        <v>10595</v>
      </c>
      <c r="O98" s="284" t="s">
        <v>10596</v>
      </c>
      <c r="P98" s="285" t="s">
        <v>10674</v>
      </c>
      <c r="Q98" s="276" t="s">
        <v>10243</v>
      </c>
      <c r="R98" s="278" t="s">
        <v>10675</v>
      </c>
      <c r="S98" s="283" t="s">
        <v>10277</v>
      </c>
      <c r="T98" s="286"/>
      <c r="U98" s="286"/>
      <c r="V98" s="276" t="s">
        <v>68</v>
      </c>
      <c r="W98" s="287">
        <v>0</v>
      </c>
      <c r="X98" s="287">
        <v>0</v>
      </c>
      <c r="Y98" s="287">
        <v>25</v>
      </c>
    </row>
    <row r="99" spans="1:25" ht="108">
      <c r="A99" s="276">
        <v>95</v>
      </c>
      <c r="B99" s="276">
        <v>95</v>
      </c>
      <c r="C99" s="276" t="s">
        <v>10676</v>
      </c>
      <c r="D99" s="277" t="s">
        <v>10677</v>
      </c>
      <c r="E99" s="278" t="s">
        <v>10239</v>
      </c>
      <c r="F99" s="279">
        <v>2019</v>
      </c>
      <c r="G99" s="280" t="s">
        <v>4185</v>
      </c>
      <c r="H99" s="281">
        <v>573.75</v>
      </c>
      <c r="I99" s="301" t="s">
        <v>10678</v>
      </c>
      <c r="J99" s="278">
        <v>45112</v>
      </c>
      <c r="K99" s="278">
        <v>44256</v>
      </c>
      <c r="L99" s="278">
        <v>45486</v>
      </c>
      <c r="M99" s="283">
        <v>1</v>
      </c>
      <c r="N99" s="284" t="s">
        <v>10241</v>
      </c>
      <c r="O99" s="284" t="s">
        <v>10241</v>
      </c>
      <c r="P99" s="285" t="s">
        <v>10679</v>
      </c>
      <c r="Q99" s="276" t="s">
        <v>10243</v>
      </c>
      <c r="R99" s="278" t="s">
        <v>10680</v>
      </c>
      <c r="S99" s="283" t="s">
        <v>10245</v>
      </c>
      <c r="T99" s="286"/>
      <c r="U99" s="286"/>
      <c r="V99" s="276"/>
      <c r="W99" s="287">
        <v>0</v>
      </c>
      <c r="X99" s="287">
        <v>160</v>
      </c>
      <c r="Y99" s="287">
        <v>0</v>
      </c>
    </row>
    <row r="100" spans="1:25" ht="315">
      <c r="A100" s="276">
        <v>96</v>
      </c>
      <c r="B100" s="276">
        <v>96</v>
      </c>
      <c r="C100" s="276" t="s">
        <v>10407</v>
      </c>
      <c r="D100" s="277" t="s">
        <v>10681</v>
      </c>
      <c r="E100" s="276" t="s">
        <v>10239</v>
      </c>
      <c r="F100" s="279">
        <v>2019</v>
      </c>
      <c r="G100" s="280" t="s">
        <v>10277</v>
      </c>
      <c r="H100" s="281">
        <v>2159.1280000000002</v>
      </c>
      <c r="I100" s="292" t="s">
        <v>10682</v>
      </c>
      <c r="J100" s="282">
        <v>45286</v>
      </c>
      <c r="K100" s="278">
        <v>45383</v>
      </c>
      <c r="L100" s="280">
        <v>46052</v>
      </c>
      <c r="M100" s="293">
        <v>0.93200000000000005</v>
      </c>
      <c r="N100" s="284" t="s">
        <v>10328</v>
      </c>
      <c r="O100" s="295" t="s">
        <v>10329</v>
      </c>
      <c r="P100" s="285" t="s">
        <v>10330</v>
      </c>
      <c r="Q100" s="276" t="s">
        <v>10243</v>
      </c>
      <c r="R100" s="309" t="s">
        <v>10683</v>
      </c>
      <c r="S100" s="283" t="s">
        <v>10277</v>
      </c>
      <c r="T100" s="286"/>
      <c r="U100" s="286"/>
      <c r="V100" s="276" t="s">
        <v>68</v>
      </c>
      <c r="W100" s="287">
        <v>500</v>
      </c>
      <c r="X100" s="287">
        <v>0</v>
      </c>
      <c r="Y100" s="287">
        <v>12.8</v>
      </c>
    </row>
    <row r="101" spans="1:25" ht="45">
      <c r="A101" s="276">
        <v>97</v>
      </c>
      <c r="B101" s="276">
        <v>97</v>
      </c>
      <c r="C101" s="288" t="s">
        <v>4963</v>
      </c>
      <c r="D101" s="277" t="s">
        <v>10684</v>
      </c>
      <c r="E101" s="278" t="s">
        <v>10239</v>
      </c>
      <c r="F101" s="279">
        <v>2019</v>
      </c>
      <c r="G101" s="280" t="s">
        <v>4185</v>
      </c>
      <c r="H101" s="281">
        <v>241.00200000000001</v>
      </c>
      <c r="I101" s="301" t="s">
        <v>10685</v>
      </c>
      <c r="J101" s="278">
        <v>45268</v>
      </c>
      <c r="K101" s="278">
        <v>45017</v>
      </c>
      <c r="L101" s="278">
        <v>45646</v>
      </c>
      <c r="M101" s="283">
        <v>1</v>
      </c>
      <c r="N101" s="284" t="s">
        <v>10241</v>
      </c>
      <c r="O101" s="284" t="s">
        <v>10241</v>
      </c>
      <c r="P101" s="285" t="s">
        <v>10686</v>
      </c>
      <c r="Q101" s="276" t="s">
        <v>10243</v>
      </c>
      <c r="R101" s="278" t="s">
        <v>10687</v>
      </c>
      <c r="S101" s="283" t="s">
        <v>10245</v>
      </c>
      <c r="T101" s="286"/>
      <c r="U101" s="286"/>
      <c r="V101" s="276"/>
      <c r="W101" s="287">
        <v>300</v>
      </c>
      <c r="X101" s="287">
        <v>0</v>
      </c>
      <c r="Y101" s="287">
        <v>0</v>
      </c>
    </row>
    <row r="102" spans="1:25" ht="81">
      <c r="A102" s="276">
        <v>98</v>
      </c>
      <c r="B102" s="276">
        <v>98</v>
      </c>
      <c r="C102" s="276" t="s">
        <v>1214</v>
      </c>
      <c r="D102" s="277" t="s">
        <v>10688</v>
      </c>
      <c r="E102" s="278" t="s">
        <v>10239</v>
      </c>
      <c r="F102" s="279">
        <v>2019</v>
      </c>
      <c r="G102" s="280" t="s">
        <v>4185</v>
      </c>
      <c r="H102" s="281">
        <v>82.337000000000003</v>
      </c>
      <c r="I102" s="276" t="s">
        <v>10689</v>
      </c>
      <c r="J102" s="278">
        <v>45203</v>
      </c>
      <c r="K102" s="278">
        <v>45017</v>
      </c>
      <c r="L102" s="278">
        <v>45502</v>
      </c>
      <c r="M102" s="283">
        <v>1</v>
      </c>
      <c r="N102" s="284" t="s">
        <v>10241</v>
      </c>
      <c r="O102" s="284" t="s">
        <v>10241</v>
      </c>
      <c r="P102" s="285" t="s">
        <v>10690</v>
      </c>
      <c r="Q102" s="276" t="s">
        <v>10243</v>
      </c>
      <c r="R102" s="278" t="s">
        <v>10691</v>
      </c>
      <c r="S102" s="283" t="s">
        <v>10245</v>
      </c>
      <c r="T102" s="286"/>
      <c r="U102" s="286"/>
      <c r="V102" s="276"/>
      <c r="W102" s="287">
        <v>0</v>
      </c>
      <c r="X102" s="287">
        <v>0</v>
      </c>
      <c r="Y102" s="287">
        <v>0.4</v>
      </c>
    </row>
    <row r="103" spans="1:25" ht="279">
      <c r="A103" s="276">
        <v>99</v>
      </c>
      <c r="B103" s="276">
        <v>99</v>
      </c>
      <c r="C103" s="276" t="s">
        <v>10237</v>
      </c>
      <c r="D103" s="277" t="s">
        <v>10692</v>
      </c>
      <c r="E103" s="278" t="s">
        <v>10239</v>
      </c>
      <c r="F103" s="279">
        <v>2019</v>
      </c>
      <c r="G103" s="280" t="s">
        <v>10277</v>
      </c>
      <c r="H103" s="281">
        <v>982.56200000000001</v>
      </c>
      <c r="I103" s="292" t="s">
        <v>10693</v>
      </c>
      <c r="J103" s="278">
        <v>45483</v>
      </c>
      <c r="K103" s="278">
        <v>45748</v>
      </c>
      <c r="L103" s="280">
        <v>46052</v>
      </c>
      <c r="M103" s="293">
        <v>0.95699999999999996</v>
      </c>
      <c r="N103" s="284" t="s">
        <v>10328</v>
      </c>
      <c r="O103" s="295" t="s">
        <v>10329</v>
      </c>
      <c r="P103" s="285" t="s">
        <v>10330</v>
      </c>
      <c r="Q103" s="276" t="s">
        <v>10243</v>
      </c>
      <c r="R103" s="278" t="s">
        <v>10694</v>
      </c>
      <c r="S103" s="283" t="s">
        <v>10277</v>
      </c>
      <c r="T103" s="286"/>
      <c r="U103" s="286"/>
      <c r="V103" s="276" t="s">
        <v>68</v>
      </c>
      <c r="W103" s="287">
        <v>0</v>
      </c>
      <c r="X103" s="287">
        <v>900</v>
      </c>
      <c r="Y103" s="287">
        <v>0</v>
      </c>
    </row>
    <row r="104" spans="1:25" ht="54">
      <c r="A104" s="276">
        <v>100</v>
      </c>
      <c r="B104" s="276">
        <v>100</v>
      </c>
      <c r="C104" s="276" t="s">
        <v>10407</v>
      </c>
      <c r="D104" s="277" t="s">
        <v>10695</v>
      </c>
      <c r="E104" s="278" t="s">
        <v>10239</v>
      </c>
      <c r="F104" s="279">
        <v>2019</v>
      </c>
      <c r="G104" s="280" t="s">
        <v>4185</v>
      </c>
      <c r="H104" s="281">
        <v>280.92700000000002</v>
      </c>
      <c r="I104" s="276" t="s">
        <v>10696</v>
      </c>
      <c r="J104" s="278">
        <v>45044</v>
      </c>
      <c r="K104" s="278">
        <v>45383</v>
      </c>
      <c r="L104" s="278">
        <v>45515</v>
      </c>
      <c r="M104" s="283">
        <v>1</v>
      </c>
      <c r="N104" s="284" t="s">
        <v>10241</v>
      </c>
      <c r="O104" s="284" t="s">
        <v>10241</v>
      </c>
      <c r="P104" s="285" t="s">
        <v>10697</v>
      </c>
      <c r="Q104" s="276" t="s">
        <v>10243</v>
      </c>
      <c r="R104" s="309" t="s">
        <v>10698</v>
      </c>
      <c r="S104" s="283" t="s">
        <v>10245</v>
      </c>
      <c r="T104" s="286"/>
      <c r="U104" s="286"/>
      <c r="V104" s="276"/>
      <c r="W104" s="287">
        <v>375</v>
      </c>
      <c r="X104" s="287">
        <v>0</v>
      </c>
      <c r="Y104" s="287">
        <v>0</v>
      </c>
    </row>
    <row r="105" spans="1:25" ht="45">
      <c r="A105" s="276">
        <v>101</v>
      </c>
      <c r="B105" s="276">
        <v>101</v>
      </c>
      <c r="C105" s="276" t="s">
        <v>10266</v>
      </c>
      <c r="D105" s="277" t="s">
        <v>10699</v>
      </c>
      <c r="E105" s="278" t="s">
        <v>10239</v>
      </c>
      <c r="F105" s="279">
        <v>2019</v>
      </c>
      <c r="G105" s="280" t="s">
        <v>4185</v>
      </c>
      <c r="H105" s="281">
        <v>149.31700000000001</v>
      </c>
      <c r="I105" s="276" t="s">
        <v>10700</v>
      </c>
      <c r="J105" s="278">
        <v>45050</v>
      </c>
      <c r="K105" s="278">
        <v>45383</v>
      </c>
      <c r="L105" s="278">
        <v>45628</v>
      </c>
      <c r="M105" s="283">
        <v>1</v>
      </c>
      <c r="N105" s="284" t="s">
        <v>10241</v>
      </c>
      <c r="O105" s="284" t="s">
        <v>10241</v>
      </c>
      <c r="P105" s="285" t="s">
        <v>10701</v>
      </c>
      <c r="Q105" s="276" t="s">
        <v>10243</v>
      </c>
      <c r="R105" s="278" t="s">
        <v>10702</v>
      </c>
      <c r="S105" s="283" t="s">
        <v>10245</v>
      </c>
      <c r="T105" s="286"/>
      <c r="U105" s="286"/>
      <c r="V105" s="276"/>
      <c r="W105" s="287">
        <v>300</v>
      </c>
      <c r="X105" s="287">
        <v>0</v>
      </c>
      <c r="Y105" s="287">
        <v>0</v>
      </c>
    </row>
    <row r="106" spans="1:25" ht="126">
      <c r="A106" s="276">
        <v>102</v>
      </c>
      <c r="B106" s="276">
        <v>102</v>
      </c>
      <c r="C106" s="276" t="s">
        <v>10407</v>
      </c>
      <c r="D106" s="277" t="s">
        <v>10703</v>
      </c>
      <c r="E106" s="276" t="s">
        <v>10239</v>
      </c>
      <c r="F106" s="279">
        <v>2019</v>
      </c>
      <c r="G106" s="280" t="s">
        <v>10277</v>
      </c>
      <c r="H106" s="281">
        <v>572.43700000000001</v>
      </c>
      <c r="I106" s="292" t="s">
        <v>10704</v>
      </c>
      <c r="J106" s="278">
        <v>45329</v>
      </c>
      <c r="K106" s="278">
        <v>45017</v>
      </c>
      <c r="L106" s="280">
        <v>46021</v>
      </c>
      <c r="M106" s="293">
        <v>0.98</v>
      </c>
      <c r="N106" s="284" t="s">
        <v>10328</v>
      </c>
      <c r="O106" s="295" t="s">
        <v>10329</v>
      </c>
      <c r="P106" s="285" t="s">
        <v>10330</v>
      </c>
      <c r="Q106" s="276" t="s">
        <v>10243</v>
      </c>
      <c r="R106" s="309" t="s">
        <v>10705</v>
      </c>
      <c r="S106" s="283" t="s">
        <v>10277</v>
      </c>
      <c r="T106" s="286"/>
      <c r="U106" s="286"/>
      <c r="V106" s="276" t="s">
        <v>68</v>
      </c>
      <c r="W106" s="287">
        <v>0</v>
      </c>
      <c r="X106" s="287">
        <v>75</v>
      </c>
      <c r="Y106" s="287">
        <v>6.4</v>
      </c>
    </row>
    <row r="107" spans="1:25" ht="288">
      <c r="A107" s="276">
        <v>103</v>
      </c>
      <c r="B107" s="276">
        <v>103</v>
      </c>
      <c r="C107" s="276" t="s">
        <v>10407</v>
      </c>
      <c r="D107" s="277" t="s">
        <v>10706</v>
      </c>
      <c r="E107" s="278" t="s">
        <v>10239</v>
      </c>
      <c r="F107" s="279">
        <v>2019</v>
      </c>
      <c r="G107" s="280" t="s">
        <v>4185</v>
      </c>
      <c r="H107" s="281">
        <v>707.75699999999995</v>
      </c>
      <c r="I107" s="292" t="s">
        <v>10707</v>
      </c>
      <c r="J107" s="278">
        <v>45341</v>
      </c>
      <c r="K107" s="278">
        <v>45017</v>
      </c>
      <c r="L107" s="280">
        <v>45963</v>
      </c>
      <c r="M107" s="293">
        <v>1</v>
      </c>
      <c r="N107" s="284" t="s">
        <v>10241</v>
      </c>
      <c r="O107" s="284" t="s">
        <v>10241</v>
      </c>
      <c r="P107" s="285" t="s">
        <v>10708</v>
      </c>
      <c r="Q107" s="276" t="s">
        <v>10243</v>
      </c>
      <c r="R107" s="278" t="s">
        <v>10709</v>
      </c>
      <c r="S107" s="283" t="s">
        <v>10245</v>
      </c>
      <c r="T107" s="286"/>
      <c r="U107" s="286"/>
      <c r="V107" s="276"/>
      <c r="W107" s="287">
        <v>0</v>
      </c>
      <c r="X107" s="287">
        <v>45</v>
      </c>
      <c r="Y107" s="287">
        <v>69.599999999999994</v>
      </c>
    </row>
    <row r="108" spans="1:25" ht="72">
      <c r="A108" s="276">
        <v>104</v>
      </c>
      <c r="B108" s="276">
        <v>104</v>
      </c>
      <c r="C108" s="276" t="s">
        <v>1214</v>
      </c>
      <c r="D108" s="277" t="s">
        <v>10710</v>
      </c>
      <c r="E108" s="278" t="s">
        <v>10239</v>
      </c>
      <c r="F108" s="279">
        <v>2019</v>
      </c>
      <c r="G108" s="280" t="s">
        <v>4185</v>
      </c>
      <c r="H108" s="281">
        <v>69.676000000000002</v>
      </c>
      <c r="I108" s="292" t="s">
        <v>10711</v>
      </c>
      <c r="J108" s="278">
        <v>45531</v>
      </c>
      <c r="K108" s="278">
        <v>45017</v>
      </c>
      <c r="L108" s="280">
        <v>45856</v>
      </c>
      <c r="M108" s="293">
        <v>1</v>
      </c>
      <c r="N108" s="284" t="s">
        <v>10241</v>
      </c>
      <c r="O108" s="284" t="s">
        <v>10241</v>
      </c>
      <c r="P108" s="285" t="s">
        <v>10712</v>
      </c>
      <c r="Q108" s="276" t="s">
        <v>10243</v>
      </c>
      <c r="R108" s="278" t="s">
        <v>10713</v>
      </c>
      <c r="S108" s="283" t="s">
        <v>10245</v>
      </c>
      <c r="T108" s="286"/>
      <c r="U108" s="286"/>
      <c r="V108" s="276"/>
      <c r="W108" s="287">
        <v>0</v>
      </c>
      <c r="X108" s="287">
        <v>0</v>
      </c>
      <c r="Y108" s="287">
        <v>0.6</v>
      </c>
    </row>
    <row r="109" spans="1:25" ht="288">
      <c r="A109" s="276">
        <v>105</v>
      </c>
      <c r="B109" s="276">
        <v>105</v>
      </c>
      <c r="C109" s="276" t="s">
        <v>1214</v>
      </c>
      <c r="D109" s="307" t="s">
        <v>10714</v>
      </c>
      <c r="E109" s="301" t="s">
        <v>10342</v>
      </c>
      <c r="F109" s="279">
        <v>2019</v>
      </c>
      <c r="G109" s="280" t="s">
        <v>10248</v>
      </c>
      <c r="H109" s="281">
        <v>17.949000000000002</v>
      </c>
      <c r="I109" s="276" t="s">
        <v>10715</v>
      </c>
      <c r="J109" s="280">
        <v>46070</v>
      </c>
      <c r="K109" s="278">
        <v>45017</v>
      </c>
      <c r="L109" s="280">
        <v>46584</v>
      </c>
      <c r="M109" s="283" t="s">
        <v>5810</v>
      </c>
      <c r="N109" s="284" t="s">
        <v>10345</v>
      </c>
      <c r="O109" s="284" t="s">
        <v>10345</v>
      </c>
      <c r="P109" s="285" t="s">
        <v>10716</v>
      </c>
      <c r="Q109" s="276" t="s">
        <v>10717</v>
      </c>
      <c r="R109" s="280" t="s">
        <v>10718</v>
      </c>
      <c r="S109" s="283" t="s">
        <v>10254</v>
      </c>
      <c r="T109" s="286">
        <v>2025.4</v>
      </c>
      <c r="U109" s="286"/>
      <c r="V109" s="276" t="s">
        <v>68</v>
      </c>
      <c r="W109" s="302">
        <v>0</v>
      </c>
      <c r="X109" s="302">
        <v>22.5</v>
      </c>
      <c r="Y109" s="302">
        <v>0</v>
      </c>
    </row>
    <row r="110" spans="1:25" ht="409.5">
      <c r="A110" s="296">
        <v>106</v>
      </c>
      <c r="B110" s="691">
        <v>106</v>
      </c>
      <c r="C110" s="276" t="s">
        <v>10719</v>
      </c>
      <c r="D110" s="315" t="s">
        <v>10720</v>
      </c>
      <c r="E110" s="276" t="s">
        <v>10334</v>
      </c>
      <c r="F110" s="279">
        <v>2019</v>
      </c>
      <c r="G110" s="278" t="s">
        <v>10335</v>
      </c>
      <c r="H110" s="281">
        <v>208.5</v>
      </c>
      <c r="I110" s="301" t="s">
        <v>10721</v>
      </c>
      <c r="J110" s="278">
        <v>47092</v>
      </c>
      <c r="K110" s="276" t="s">
        <v>10722</v>
      </c>
      <c r="L110" s="278">
        <v>47601</v>
      </c>
      <c r="M110" s="283" t="s">
        <v>5810</v>
      </c>
      <c r="N110" s="284" t="s">
        <v>10337</v>
      </c>
      <c r="O110" s="284" t="s">
        <v>10337</v>
      </c>
      <c r="P110" s="285" t="s">
        <v>10338</v>
      </c>
      <c r="Q110" s="276" t="s">
        <v>10339</v>
      </c>
      <c r="R110" s="278" t="s">
        <v>10723</v>
      </c>
      <c r="S110" s="276" t="s">
        <v>10316</v>
      </c>
      <c r="T110" s="276"/>
      <c r="U110" s="276"/>
      <c r="V110" s="296" t="s">
        <v>68</v>
      </c>
      <c r="W110" s="287">
        <v>0</v>
      </c>
      <c r="X110" s="287">
        <v>0</v>
      </c>
      <c r="Y110" s="287">
        <v>0</v>
      </c>
    </row>
    <row r="111" spans="1:25" ht="409.5">
      <c r="A111" s="298" t="s">
        <v>10309</v>
      </c>
      <c r="B111" s="692"/>
      <c r="C111" s="276" t="s">
        <v>10719</v>
      </c>
      <c r="D111" s="315" t="s">
        <v>10720</v>
      </c>
      <c r="E111" s="276" t="s">
        <v>10334</v>
      </c>
      <c r="F111" s="279">
        <v>2019</v>
      </c>
      <c r="G111" s="278" t="s">
        <v>10335</v>
      </c>
      <c r="H111" s="281"/>
      <c r="I111" s="301" t="s">
        <v>10724</v>
      </c>
      <c r="J111" s="278">
        <v>47092</v>
      </c>
      <c r="K111" s="276" t="s">
        <v>10722</v>
      </c>
      <c r="L111" s="278">
        <v>47601</v>
      </c>
      <c r="M111" s="283" t="s">
        <v>5810</v>
      </c>
      <c r="N111" s="284" t="s">
        <v>10337</v>
      </c>
      <c r="O111" s="284" t="s">
        <v>10337</v>
      </c>
      <c r="P111" s="285" t="s">
        <v>10338</v>
      </c>
      <c r="Q111" s="276" t="s">
        <v>10339</v>
      </c>
      <c r="R111" s="278" t="s">
        <v>10723</v>
      </c>
      <c r="S111" s="276" t="s">
        <v>10316</v>
      </c>
      <c r="T111" s="276"/>
      <c r="U111" s="276"/>
      <c r="V111" s="299"/>
      <c r="W111" s="287"/>
      <c r="X111" s="287"/>
      <c r="Y111" s="287"/>
    </row>
    <row r="112" spans="1:25" ht="409.5">
      <c r="A112" s="276">
        <v>107</v>
      </c>
      <c r="B112" s="276">
        <v>107</v>
      </c>
      <c r="C112" s="276" t="s">
        <v>10266</v>
      </c>
      <c r="D112" s="307" t="s">
        <v>10725</v>
      </c>
      <c r="E112" s="276" t="s">
        <v>10342</v>
      </c>
      <c r="F112" s="279">
        <v>2019</v>
      </c>
      <c r="G112" s="278" t="s">
        <v>10343</v>
      </c>
      <c r="H112" s="281">
        <v>316.43400000000003</v>
      </c>
      <c r="I112" s="276" t="s">
        <v>10726</v>
      </c>
      <c r="J112" s="280">
        <v>46128</v>
      </c>
      <c r="K112" s="278">
        <v>44531</v>
      </c>
      <c r="L112" s="280">
        <v>46434</v>
      </c>
      <c r="M112" s="283" t="s">
        <v>5810</v>
      </c>
      <c r="N112" s="284" t="s">
        <v>10345</v>
      </c>
      <c r="O112" s="284" t="s">
        <v>10345</v>
      </c>
      <c r="P112" s="285" t="s">
        <v>10378</v>
      </c>
      <c r="Q112" s="276" t="s">
        <v>10347</v>
      </c>
      <c r="R112" s="280" t="s">
        <v>10727</v>
      </c>
      <c r="S112" s="286" t="s">
        <v>10254</v>
      </c>
      <c r="T112" s="286">
        <v>2026.1</v>
      </c>
      <c r="U112" s="286">
        <v>3.2</v>
      </c>
      <c r="V112" s="276" t="s">
        <v>68</v>
      </c>
      <c r="W112" s="302">
        <v>0</v>
      </c>
      <c r="X112" s="302">
        <v>0</v>
      </c>
      <c r="Y112" s="302">
        <v>0</v>
      </c>
    </row>
    <row r="113" spans="1:25" ht="153">
      <c r="A113" s="276">
        <v>108</v>
      </c>
      <c r="B113" s="276">
        <v>108</v>
      </c>
      <c r="C113" s="276" t="s">
        <v>10375</v>
      </c>
      <c r="D113" s="315" t="s">
        <v>10728</v>
      </c>
      <c r="E113" s="276" t="s">
        <v>10334</v>
      </c>
      <c r="F113" s="279">
        <v>2019</v>
      </c>
      <c r="G113" s="278" t="s">
        <v>10335</v>
      </c>
      <c r="H113" s="281">
        <v>34</v>
      </c>
      <c r="I113" s="276" t="s">
        <v>10729</v>
      </c>
      <c r="J113" s="278">
        <v>46966</v>
      </c>
      <c r="K113" s="278">
        <v>44896</v>
      </c>
      <c r="L113" s="282">
        <v>47475</v>
      </c>
      <c r="M113" s="283" t="s">
        <v>5810</v>
      </c>
      <c r="N113" s="284" t="s">
        <v>10337</v>
      </c>
      <c r="O113" s="284" t="s">
        <v>10337</v>
      </c>
      <c r="P113" s="285" t="s">
        <v>10338</v>
      </c>
      <c r="Q113" s="276" t="s">
        <v>10339</v>
      </c>
      <c r="R113" s="278" t="s">
        <v>10730</v>
      </c>
      <c r="S113" s="276" t="s">
        <v>10316</v>
      </c>
      <c r="T113" s="276"/>
      <c r="U113" s="276"/>
      <c r="V113" s="276" t="s">
        <v>68</v>
      </c>
      <c r="W113" s="287">
        <v>106.6</v>
      </c>
      <c r="X113" s="287">
        <v>0</v>
      </c>
      <c r="Y113" s="287">
        <v>0</v>
      </c>
    </row>
    <row r="114" spans="1:25" ht="90">
      <c r="A114" s="276">
        <v>109</v>
      </c>
      <c r="B114" s="276">
        <v>109</v>
      </c>
      <c r="C114" s="276" t="s">
        <v>10287</v>
      </c>
      <c r="D114" s="315" t="s">
        <v>10731</v>
      </c>
      <c r="E114" s="278" t="s">
        <v>10334</v>
      </c>
      <c r="F114" s="279">
        <v>2019</v>
      </c>
      <c r="G114" s="278" t="s">
        <v>10335</v>
      </c>
      <c r="H114" s="281">
        <v>27</v>
      </c>
      <c r="I114" s="276" t="s">
        <v>10732</v>
      </c>
      <c r="J114" s="278">
        <v>46580</v>
      </c>
      <c r="K114" s="278">
        <v>43983</v>
      </c>
      <c r="L114" s="278">
        <v>47061</v>
      </c>
      <c r="M114" s="283" t="s">
        <v>5810</v>
      </c>
      <c r="N114" s="284" t="s">
        <v>10337</v>
      </c>
      <c r="O114" s="284" t="s">
        <v>10337</v>
      </c>
      <c r="P114" s="285" t="s">
        <v>10360</v>
      </c>
      <c r="Q114" s="276" t="s">
        <v>10361</v>
      </c>
      <c r="R114" s="278" t="s">
        <v>10733</v>
      </c>
      <c r="S114" s="276" t="s">
        <v>10316</v>
      </c>
      <c r="T114" s="276"/>
      <c r="U114" s="276"/>
      <c r="V114" s="276" t="s">
        <v>68</v>
      </c>
      <c r="W114" s="287">
        <v>0</v>
      </c>
      <c r="X114" s="287">
        <v>0</v>
      </c>
      <c r="Y114" s="287">
        <v>0.2</v>
      </c>
    </row>
    <row r="115" spans="1:25" ht="409.5">
      <c r="A115" s="276">
        <v>110</v>
      </c>
      <c r="B115" s="276">
        <v>110</v>
      </c>
      <c r="C115" s="276" t="s">
        <v>10287</v>
      </c>
      <c r="D115" s="307" t="s">
        <v>10734</v>
      </c>
      <c r="E115" s="276" t="s">
        <v>10342</v>
      </c>
      <c r="F115" s="279">
        <v>2019</v>
      </c>
      <c r="G115" s="278" t="s">
        <v>10343</v>
      </c>
      <c r="H115" s="281">
        <v>2701.07</v>
      </c>
      <c r="I115" s="276" t="s">
        <v>10735</v>
      </c>
      <c r="J115" s="280">
        <v>46235</v>
      </c>
      <c r="K115" s="278">
        <v>45383</v>
      </c>
      <c r="L115" s="280">
        <v>46690</v>
      </c>
      <c r="M115" s="283" t="s">
        <v>5810</v>
      </c>
      <c r="N115" s="284" t="s">
        <v>10345</v>
      </c>
      <c r="O115" s="284" t="s">
        <v>10345</v>
      </c>
      <c r="P115" s="285" t="s">
        <v>10378</v>
      </c>
      <c r="Q115" s="276" t="s">
        <v>10347</v>
      </c>
      <c r="R115" s="280" t="s">
        <v>10736</v>
      </c>
      <c r="S115" s="286" t="s">
        <v>10254</v>
      </c>
      <c r="T115" s="286" t="s">
        <v>10349</v>
      </c>
      <c r="U115" s="286"/>
      <c r="V115" s="276" t="s">
        <v>68</v>
      </c>
      <c r="W115" s="302">
        <v>300</v>
      </c>
      <c r="X115" s="302">
        <v>0</v>
      </c>
      <c r="Y115" s="302">
        <v>83.600000000000009</v>
      </c>
    </row>
    <row r="116" spans="1:25" ht="207">
      <c r="A116" s="276">
        <v>111</v>
      </c>
      <c r="B116" s="276">
        <v>111</v>
      </c>
      <c r="C116" s="276" t="s">
        <v>4963</v>
      </c>
      <c r="D116" s="315" t="s">
        <v>10737</v>
      </c>
      <c r="E116" s="276" t="s">
        <v>10334</v>
      </c>
      <c r="F116" s="279">
        <v>2019</v>
      </c>
      <c r="G116" s="278" t="s">
        <v>10335</v>
      </c>
      <c r="H116" s="281">
        <v>16</v>
      </c>
      <c r="I116" s="276" t="s">
        <v>10738</v>
      </c>
      <c r="J116" s="278">
        <v>46966</v>
      </c>
      <c r="K116" s="278">
        <v>44287</v>
      </c>
      <c r="L116" s="282">
        <v>47475</v>
      </c>
      <c r="M116" s="283" t="s">
        <v>5810</v>
      </c>
      <c r="N116" s="284" t="s">
        <v>10337</v>
      </c>
      <c r="O116" s="284" t="s">
        <v>10337</v>
      </c>
      <c r="P116" s="285" t="s">
        <v>10338</v>
      </c>
      <c r="Q116" s="276" t="s">
        <v>10339</v>
      </c>
      <c r="R116" s="278" t="s">
        <v>10739</v>
      </c>
      <c r="S116" s="276" t="s">
        <v>10316</v>
      </c>
      <c r="T116" s="276"/>
      <c r="U116" s="276"/>
      <c r="V116" s="276" t="s">
        <v>68</v>
      </c>
      <c r="W116" s="287">
        <v>0</v>
      </c>
      <c r="X116" s="287">
        <v>0</v>
      </c>
      <c r="Y116" s="287">
        <v>0</v>
      </c>
    </row>
    <row r="117" spans="1:25" ht="409.5">
      <c r="A117" s="276">
        <v>112</v>
      </c>
      <c r="B117" s="276">
        <v>112</v>
      </c>
      <c r="C117" s="276" t="s">
        <v>10266</v>
      </c>
      <c r="D117" s="307" t="s">
        <v>10740</v>
      </c>
      <c r="E117" s="276" t="s">
        <v>10342</v>
      </c>
      <c r="F117" s="279">
        <v>2019</v>
      </c>
      <c r="G117" s="278" t="s">
        <v>10343</v>
      </c>
      <c r="H117" s="281">
        <v>112.23699999999999</v>
      </c>
      <c r="I117" s="276" t="s">
        <v>10741</v>
      </c>
      <c r="J117" s="280">
        <v>46311</v>
      </c>
      <c r="K117" s="278">
        <v>44166</v>
      </c>
      <c r="L117" s="280">
        <v>46706</v>
      </c>
      <c r="M117" s="283" t="s">
        <v>5810</v>
      </c>
      <c r="N117" s="284" t="s">
        <v>10345</v>
      </c>
      <c r="O117" s="284" t="s">
        <v>10345</v>
      </c>
      <c r="P117" s="285" t="s">
        <v>10378</v>
      </c>
      <c r="Q117" s="276" t="s">
        <v>10347</v>
      </c>
      <c r="R117" s="280" t="s">
        <v>10742</v>
      </c>
      <c r="S117" s="286" t="s">
        <v>10254</v>
      </c>
      <c r="T117" s="286">
        <v>2026.1</v>
      </c>
      <c r="U117" s="286">
        <v>3.2</v>
      </c>
      <c r="V117" s="276" t="s">
        <v>68</v>
      </c>
      <c r="W117" s="302">
        <v>0</v>
      </c>
      <c r="X117" s="302">
        <v>0</v>
      </c>
      <c r="Y117" s="302">
        <v>0</v>
      </c>
    </row>
    <row r="118" spans="1:25" ht="288">
      <c r="A118" s="276">
        <v>113</v>
      </c>
      <c r="B118" s="276">
        <v>113</v>
      </c>
      <c r="C118" s="276" t="s">
        <v>10375</v>
      </c>
      <c r="D118" s="315" t="s">
        <v>10743</v>
      </c>
      <c r="E118" s="276" t="s">
        <v>10334</v>
      </c>
      <c r="F118" s="279">
        <v>2019</v>
      </c>
      <c r="G118" s="278" t="s">
        <v>10335</v>
      </c>
      <c r="H118" s="281">
        <v>59</v>
      </c>
      <c r="I118" s="301" t="s">
        <v>10744</v>
      </c>
      <c r="J118" s="278">
        <v>46966</v>
      </c>
      <c r="K118" s="278">
        <v>44713</v>
      </c>
      <c r="L118" s="282">
        <v>47475</v>
      </c>
      <c r="M118" s="283" t="s">
        <v>5810</v>
      </c>
      <c r="N118" s="284" t="s">
        <v>10337</v>
      </c>
      <c r="O118" s="284" t="s">
        <v>10337</v>
      </c>
      <c r="P118" s="285" t="s">
        <v>10338</v>
      </c>
      <c r="Q118" s="276" t="s">
        <v>10339</v>
      </c>
      <c r="R118" s="278" t="s">
        <v>10745</v>
      </c>
      <c r="S118" s="276" t="s">
        <v>10316</v>
      </c>
      <c r="T118" s="276"/>
      <c r="U118" s="276"/>
      <c r="V118" s="276" t="s">
        <v>68</v>
      </c>
      <c r="W118" s="287">
        <v>0</v>
      </c>
      <c r="X118" s="287">
        <v>0</v>
      </c>
      <c r="Y118" s="287">
        <v>16</v>
      </c>
    </row>
    <row r="119" spans="1:25" ht="409.5">
      <c r="A119" s="276">
        <v>114</v>
      </c>
      <c r="B119" s="276">
        <v>114</v>
      </c>
      <c r="C119" s="276" t="s">
        <v>1214</v>
      </c>
      <c r="D119" s="307" t="s">
        <v>10746</v>
      </c>
      <c r="E119" s="276" t="s">
        <v>10342</v>
      </c>
      <c r="F119" s="276">
        <v>2019</v>
      </c>
      <c r="G119" s="278" t="s">
        <v>10343</v>
      </c>
      <c r="H119" s="281">
        <v>2317.558</v>
      </c>
      <c r="I119" s="276" t="s">
        <v>10747</v>
      </c>
      <c r="J119" s="280">
        <v>46235</v>
      </c>
      <c r="K119" s="278">
        <v>45017</v>
      </c>
      <c r="L119" s="280">
        <v>46690</v>
      </c>
      <c r="M119" s="283" t="s">
        <v>5810</v>
      </c>
      <c r="N119" s="284" t="s">
        <v>10345</v>
      </c>
      <c r="O119" s="284" t="s">
        <v>10345</v>
      </c>
      <c r="P119" s="285" t="s">
        <v>10378</v>
      </c>
      <c r="Q119" s="276" t="s">
        <v>10347</v>
      </c>
      <c r="R119" s="280" t="s">
        <v>10748</v>
      </c>
      <c r="S119" s="286" t="s">
        <v>10254</v>
      </c>
      <c r="T119" s="286">
        <v>2026.3</v>
      </c>
      <c r="U119" s="286">
        <v>9.1999999999999993</v>
      </c>
      <c r="V119" s="276" t="s">
        <v>68</v>
      </c>
      <c r="W119" s="302">
        <v>0</v>
      </c>
      <c r="X119" s="302">
        <v>0</v>
      </c>
      <c r="Y119" s="302">
        <v>130.02330000000001</v>
      </c>
    </row>
    <row r="120" spans="1:25" ht="297">
      <c r="A120" s="276">
        <v>115</v>
      </c>
      <c r="B120" s="276">
        <v>115</v>
      </c>
      <c r="C120" s="276" t="s">
        <v>10287</v>
      </c>
      <c r="D120" s="310" t="s">
        <v>10749</v>
      </c>
      <c r="E120" s="278" t="s">
        <v>10478</v>
      </c>
      <c r="F120" s="279">
        <v>2019</v>
      </c>
      <c r="G120" s="280" t="s">
        <v>10277</v>
      </c>
      <c r="H120" s="281">
        <v>1926.8060000000005</v>
      </c>
      <c r="I120" s="292" t="s">
        <v>10750</v>
      </c>
      <c r="J120" s="317">
        <v>45608</v>
      </c>
      <c r="K120" s="278">
        <v>45748</v>
      </c>
      <c r="L120" s="280">
        <v>46207</v>
      </c>
      <c r="M120" s="293">
        <v>0.57799999999999996</v>
      </c>
      <c r="N120" s="284" t="s">
        <v>10328</v>
      </c>
      <c r="O120" s="295" t="s">
        <v>10329</v>
      </c>
      <c r="P120" s="285" t="s">
        <v>10330</v>
      </c>
      <c r="Q120" s="276" t="s">
        <v>10243</v>
      </c>
      <c r="R120" s="278" t="s">
        <v>10751</v>
      </c>
      <c r="S120" s="283" t="s">
        <v>10277</v>
      </c>
      <c r="T120" s="286"/>
      <c r="U120" s="286"/>
      <c r="V120" s="276" t="s">
        <v>68</v>
      </c>
      <c r="W120" s="287">
        <v>0</v>
      </c>
      <c r="X120" s="287">
        <v>0</v>
      </c>
      <c r="Y120" s="287">
        <v>189.20000000000002</v>
      </c>
    </row>
    <row r="121" spans="1:25" ht="409.5">
      <c r="A121" s="296">
        <v>116</v>
      </c>
      <c r="B121" s="691">
        <v>116</v>
      </c>
      <c r="C121" s="276" t="s">
        <v>10752</v>
      </c>
      <c r="D121" s="318" t="s">
        <v>10753</v>
      </c>
      <c r="E121" s="278" t="s">
        <v>10754</v>
      </c>
      <c r="F121" s="279">
        <v>2019</v>
      </c>
      <c r="G121" s="280" t="s">
        <v>10413</v>
      </c>
      <c r="H121" s="291">
        <v>2477.43039125</v>
      </c>
      <c r="I121" s="276" t="s">
        <v>10755</v>
      </c>
      <c r="J121" s="308">
        <v>46013</v>
      </c>
      <c r="K121" s="278">
        <v>45748</v>
      </c>
      <c r="L121" s="308">
        <v>46582</v>
      </c>
      <c r="M121" s="293">
        <v>0</v>
      </c>
      <c r="N121" s="284" t="s">
        <v>10756</v>
      </c>
      <c r="O121" s="284" t="s">
        <v>10757</v>
      </c>
      <c r="P121" s="285" t="s">
        <v>10758</v>
      </c>
      <c r="Q121" s="276" t="s">
        <v>10243</v>
      </c>
      <c r="R121" s="309" t="s">
        <v>10759</v>
      </c>
      <c r="S121" s="283" t="s">
        <v>10254</v>
      </c>
      <c r="T121" s="286">
        <v>2025.4</v>
      </c>
      <c r="U121" s="286"/>
      <c r="V121" s="296" t="s">
        <v>68</v>
      </c>
      <c r="W121" s="287">
        <v>875</v>
      </c>
      <c r="X121" s="287">
        <v>275</v>
      </c>
      <c r="Y121" s="287">
        <v>0</v>
      </c>
    </row>
    <row r="122" spans="1:25" ht="126">
      <c r="A122" s="319" t="s">
        <v>10309</v>
      </c>
      <c r="B122" s="693"/>
      <c r="C122" s="276" t="s">
        <v>10752</v>
      </c>
      <c r="D122" s="318" t="s">
        <v>10760</v>
      </c>
      <c r="E122" s="280" t="s">
        <v>10754</v>
      </c>
      <c r="F122" s="279">
        <v>2019</v>
      </c>
      <c r="G122" s="280" t="s">
        <v>10277</v>
      </c>
      <c r="H122" s="291">
        <v>6178.4356989999997</v>
      </c>
      <c r="I122" s="276" t="s">
        <v>10761</v>
      </c>
      <c r="J122" s="282">
        <v>45542</v>
      </c>
      <c r="K122" s="278">
        <v>45748</v>
      </c>
      <c r="L122" s="308">
        <v>46582</v>
      </c>
      <c r="M122" s="293">
        <v>0.53</v>
      </c>
      <c r="N122" s="284" t="s">
        <v>10328</v>
      </c>
      <c r="O122" s="295" t="s">
        <v>10329</v>
      </c>
      <c r="P122" s="285" t="s">
        <v>10330</v>
      </c>
      <c r="Q122" s="276" t="s">
        <v>10243</v>
      </c>
      <c r="R122" s="309" t="s">
        <v>10759</v>
      </c>
      <c r="S122" s="283" t="s">
        <v>10277</v>
      </c>
      <c r="T122" s="286"/>
      <c r="U122" s="286"/>
      <c r="V122" s="320"/>
      <c r="W122" s="287">
        <v>0</v>
      </c>
      <c r="X122" s="287">
        <v>0</v>
      </c>
      <c r="Y122" s="287">
        <v>468.6</v>
      </c>
    </row>
    <row r="123" spans="1:25" ht="387">
      <c r="A123" s="298" t="s">
        <v>10309</v>
      </c>
      <c r="B123" s="692"/>
      <c r="C123" s="276" t="s">
        <v>10762</v>
      </c>
      <c r="D123" s="318" t="s">
        <v>10763</v>
      </c>
      <c r="E123" s="280" t="s">
        <v>10754</v>
      </c>
      <c r="F123" s="279">
        <v>2019</v>
      </c>
      <c r="G123" s="280" t="s">
        <v>10277</v>
      </c>
      <c r="H123" s="291">
        <v>3421.1417891199999</v>
      </c>
      <c r="I123" s="301" t="s">
        <v>10764</v>
      </c>
      <c r="J123" s="282">
        <v>45429</v>
      </c>
      <c r="K123" s="278">
        <v>45748</v>
      </c>
      <c r="L123" s="308">
        <v>46582</v>
      </c>
      <c r="M123" s="293">
        <v>0.83899999999999997</v>
      </c>
      <c r="N123" s="284" t="s">
        <v>10328</v>
      </c>
      <c r="O123" s="295" t="s">
        <v>10329</v>
      </c>
      <c r="P123" s="285" t="s">
        <v>10330</v>
      </c>
      <c r="Q123" s="276" t="s">
        <v>10243</v>
      </c>
      <c r="R123" s="309" t="s">
        <v>10759</v>
      </c>
      <c r="S123" s="283" t="s">
        <v>10277</v>
      </c>
      <c r="T123" s="286"/>
      <c r="U123" s="286"/>
      <c r="V123" s="299"/>
      <c r="W123" s="287">
        <v>0</v>
      </c>
      <c r="X123" s="287">
        <v>0</v>
      </c>
      <c r="Y123" s="287">
        <v>262.90000000000003</v>
      </c>
    </row>
    <row r="124" spans="1:25" ht="409.5">
      <c r="A124" s="276">
        <v>117</v>
      </c>
      <c r="B124" s="276">
        <v>117</v>
      </c>
      <c r="C124" s="276" t="s">
        <v>10325</v>
      </c>
      <c r="D124" s="318" t="s">
        <v>10765</v>
      </c>
      <c r="E124" s="280" t="s">
        <v>10754</v>
      </c>
      <c r="F124" s="279">
        <v>2019</v>
      </c>
      <c r="G124" s="280" t="s">
        <v>10277</v>
      </c>
      <c r="H124" s="291">
        <v>3623.17</v>
      </c>
      <c r="I124" s="292" t="s">
        <v>10766</v>
      </c>
      <c r="J124" s="278">
        <v>45565</v>
      </c>
      <c r="K124" s="278">
        <v>44287</v>
      </c>
      <c r="L124" s="280">
        <v>46142</v>
      </c>
      <c r="M124" s="293">
        <v>0.58599999999999997</v>
      </c>
      <c r="N124" s="284" t="s">
        <v>10328</v>
      </c>
      <c r="O124" s="295" t="s">
        <v>10329</v>
      </c>
      <c r="P124" s="285" t="s">
        <v>10330</v>
      </c>
      <c r="Q124" s="276" t="s">
        <v>10243</v>
      </c>
      <c r="R124" s="278" t="s">
        <v>10767</v>
      </c>
      <c r="S124" s="283" t="s">
        <v>10277</v>
      </c>
      <c r="T124" s="286"/>
      <c r="U124" s="286"/>
      <c r="V124" s="276" t="s">
        <v>68</v>
      </c>
      <c r="W124" s="287">
        <v>500</v>
      </c>
      <c r="X124" s="287">
        <v>601.6</v>
      </c>
      <c r="Y124" s="287">
        <v>144.21</v>
      </c>
    </row>
    <row r="125" spans="1:25" ht="153">
      <c r="A125" s="276">
        <v>118</v>
      </c>
      <c r="B125" s="276">
        <v>118</v>
      </c>
      <c r="C125" s="276" t="s">
        <v>10298</v>
      </c>
      <c r="D125" s="321" t="s">
        <v>10768</v>
      </c>
      <c r="E125" s="278" t="s">
        <v>10399</v>
      </c>
      <c r="F125" s="276">
        <v>2019</v>
      </c>
      <c r="G125" s="280" t="s">
        <v>4185</v>
      </c>
      <c r="H125" s="281">
        <v>37.954000000000001</v>
      </c>
      <c r="I125" s="276" t="s">
        <v>10769</v>
      </c>
      <c r="J125" s="280">
        <v>45348</v>
      </c>
      <c r="K125" s="278">
        <v>45261</v>
      </c>
      <c r="L125" s="280">
        <v>45943</v>
      </c>
      <c r="M125" s="293">
        <v>1</v>
      </c>
      <c r="N125" s="284" t="s">
        <v>10241</v>
      </c>
      <c r="O125" s="284" t="s">
        <v>10241</v>
      </c>
      <c r="P125" s="285" t="s">
        <v>10770</v>
      </c>
      <c r="Q125" s="276" t="s">
        <v>10243</v>
      </c>
      <c r="R125" s="276" t="s">
        <v>10771</v>
      </c>
      <c r="S125" s="283" t="s">
        <v>10245</v>
      </c>
      <c r="T125" s="286"/>
      <c r="U125" s="286"/>
      <c r="V125" s="276"/>
      <c r="W125" s="287">
        <v>0</v>
      </c>
      <c r="X125" s="287">
        <v>0</v>
      </c>
      <c r="Y125" s="287">
        <v>2</v>
      </c>
    </row>
    <row r="126" spans="1:25" ht="180">
      <c r="A126" s="276">
        <v>119</v>
      </c>
      <c r="B126" s="276">
        <v>119</v>
      </c>
      <c r="C126" s="276" t="s">
        <v>10255</v>
      </c>
      <c r="D126" s="321" t="s">
        <v>10772</v>
      </c>
      <c r="E126" s="278" t="s">
        <v>10399</v>
      </c>
      <c r="F126" s="276">
        <v>2019</v>
      </c>
      <c r="G126" s="280" t="s">
        <v>10277</v>
      </c>
      <c r="H126" s="281">
        <v>101.1</v>
      </c>
      <c r="I126" s="276" t="s">
        <v>10773</v>
      </c>
      <c r="J126" s="280">
        <v>45348</v>
      </c>
      <c r="K126" s="278">
        <v>45231</v>
      </c>
      <c r="L126" s="280">
        <v>46006</v>
      </c>
      <c r="M126" s="293">
        <v>0.99</v>
      </c>
      <c r="N126" s="284" t="s">
        <v>10595</v>
      </c>
      <c r="O126" s="284" t="s">
        <v>10596</v>
      </c>
      <c r="P126" s="285" t="s">
        <v>10651</v>
      </c>
      <c r="Q126" s="276" t="s">
        <v>10243</v>
      </c>
      <c r="R126" s="276" t="s">
        <v>10774</v>
      </c>
      <c r="S126" s="283" t="s">
        <v>10277</v>
      </c>
      <c r="T126" s="286"/>
      <c r="U126" s="286"/>
      <c r="V126" s="276" t="s">
        <v>68</v>
      </c>
      <c r="W126" s="287">
        <v>0</v>
      </c>
      <c r="X126" s="287">
        <v>0</v>
      </c>
      <c r="Y126" s="287">
        <v>9</v>
      </c>
    </row>
    <row r="127" spans="1:25" ht="315">
      <c r="A127" s="276">
        <v>120</v>
      </c>
      <c r="B127" s="276">
        <v>120</v>
      </c>
      <c r="C127" s="276" t="s">
        <v>10255</v>
      </c>
      <c r="D127" s="321" t="s">
        <v>10775</v>
      </c>
      <c r="E127" s="278" t="s">
        <v>10399</v>
      </c>
      <c r="F127" s="276">
        <v>2019</v>
      </c>
      <c r="G127" s="280" t="s">
        <v>10277</v>
      </c>
      <c r="H127" s="281">
        <v>34.683</v>
      </c>
      <c r="I127" s="276" t="s">
        <v>10776</v>
      </c>
      <c r="J127" s="280">
        <v>45457</v>
      </c>
      <c r="K127" s="278">
        <v>45261</v>
      </c>
      <c r="L127" s="280">
        <v>46040</v>
      </c>
      <c r="M127" s="293">
        <v>0.99</v>
      </c>
      <c r="N127" s="284" t="s">
        <v>10595</v>
      </c>
      <c r="O127" s="284" t="s">
        <v>10596</v>
      </c>
      <c r="P127" s="285" t="s">
        <v>10777</v>
      </c>
      <c r="Q127" s="276" t="s">
        <v>10243</v>
      </c>
      <c r="R127" s="276" t="s">
        <v>10778</v>
      </c>
      <c r="S127" s="283" t="s">
        <v>10277</v>
      </c>
      <c r="T127" s="286"/>
      <c r="U127" s="286"/>
      <c r="V127" s="276" t="s">
        <v>68</v>
      </c>
      <c r="W127" s="287">
        <v>0</v>
      </c>
      <c r="X127" s="287">
        <v>0</v>
      </c>
      <c r="Y127" s="287">
        <v>1.9</v>
      </c>
    </row>
    <row r="128" spans="1:25" ht="135">
      <c r="A128" s="276">
        <v>121</v>
      </c>
      <c r="B128" s="276">
        <v>121</v>
      </c>
      <c r="C128" s="276" t="s">
        <v>10255</v>
      </c>
      <c r="D128" s="321" t="s">
        <v>10779</v>
      </c>
      <c r="E128" s="278" t="s">
        <v>10399</v>
      </c>
      <c r="F128" s="276">
        <v>2019</v>
      </c>
      <c r="G128" s="280" t="s">
        <v>4185</v>
      </c>
      <c r="H128" s="281">
        <v>31.335000000000001</v>
      </c>
      <c r="I128" s="276" t="s">
        <v>10780</v>
      </c>
      <c r="J128" s="280">
        <v>45348</v>
      </c>
      <c r="K128" s="278">
        <v>45017</v>
      </c>
      <c r="L128" s="280">
        <v>46021</v>
      </c>
      <c r="M128" s="293">
        <v>1</v>
      </c>
      <c r="N128" s="284" t="s">
        <v>10241</v>
      </c>
      <c r="O128" s="284" t="s">
        <v>10241</v>
      </c>
      <c r="P128" s="285" t="s">
        <v>10781</v>
      </c>
      <c r="Q128" s="276" t="s">
        <v>10243</v>
      </c>
      <c r="R128" s="276" t="s">
        <v>10782</v>
      </c>
      <c r="S128" s="283" t="s">
        <v>10245</v>
      </c>
      <c r="T128" s="286"/>
      <c r="U128" s="286"/>
      <c r="V128" s="276"/>
      <c r="W128" s="287">
        <v>0</v>
      </c>
      <c r="X128" s="287">
        <v>0</v>
      </c>
      <c r="Y128" s="287">
        <v>0.4</v>
      </c>
    </row>
    <row r="129" spans="1:25" ht="108">
      <c r="A129" s="276">
        <v>122</v>
      </c>
      <c r="B129" s="276">
        <v>122</v>
      </c>
      <c r="C129" s="276" t="s">
        <v>10255</v>
      </c>
      <c r="D129" s="321" t="s">
        <v>10783</v>
      </c>
      <c r="E129" s="278" t="s">
        <v>10399</v>
      </c>
      <c r="F129" s="276">
        <v>2019</v>
      </c>
      <c r="G129" s="280" t="s">
        <v>4185</v>
      </c>
      <c r="H129" s="281">
        <v>134.75299999999999</v>
      </c>
      <c r="I129" s="276" t="s">
        <v>10784</v>
      </c>
      <c r="J129" s="280">
        <v>45348</v>
      </c>
      <c r="K129" s="278">
        <v>45078</v>
      </c>
      <c r="L129" s="280">
        <v>45854</v>
      </c>
      <c r="M129" s="293">
        <v>1</v>
      </c>
      <c r="N129" s="284" t="s">
        <v>10241</v>
      </c>
      <c r="O129" s="284" t="s">
        <v>10241</v>
      </c>
      <c r="P129" s="285" t="s">
        <v>10785</v>
      </c>
      <c r="Q129" s="276" t="s">
        <v>10243</v>
      </c>
      <c r="R129" s="276" t="s">
        <v>10786</v>
      </c>
      <c r="S129" s="283" t="s">
        <v>10245</v>
      </c>
      <c r="T129" s="286"/>
      <c r="U129" s="286"/>
      <c r="V129" s="276"/>
      <c r="W129" s="287">
        <v>0</v>
      </c>
      <c r="X129" s="287">
        <v>0</v>
      </c>
      <c r="Y129" s="287">
        <v>13.6</v>
      </c>
    </row>
    <row r="130" spans="1:25" ht="243">
      <c r="A130" s="276">
        <v>123</v>
      </c>
      <c r="B130" s="276">
        <v>123</v>
      </c>
      <c r="C130" s="276" t="s">
        <v>10255</v>
      </c>
      <c r="D130" s="321" t="s">
        <v>10787</v>
      </c>
      <c r="E130" s="278" t="s">
        <v>10399</v>
      </c>
      <c r="F130" s="276">
        <v>2019</v>
      </c>
      <c r="G130" s="280" t="s">
        <v>10277</v>
      </c>
      <c r="H130" s="281">
        <v>96.95</v>
      </c>
      <c r="I130" s="276" t="s">
        <v>10788</v>
      </c>
      <c r="J130" s="280">
        <v>45348</v>
      </c>
      <c r="K130" s="278">
        <v>45017</v>
      </c>
      <c r="L130" s="280">
        <v>46057</v>
      </c>
      <c r="M130" s="293">
        <v>0.83399999999999996</v>
      </c>
      <c r="N130" s="284" t="s">
        <v>10595</v>
      </c>
      <c r="O130" s="284" t="s">
        <v>10596</v>
      </c>
      <c r="P130" s="285" t="s">
        <v>10789</v>
      </c>
      <c r="Q130" s="276" t="s">
        <v>10243</v>
      </c>
      <c r="R130" s="276" t="s">
        <v>10790</v>
      </c>
      <c r="S130" s="283" t="s">
        <v>10277</v>
      </c>
      <c r="T130" s="286"/>
      <c r="U130" s="286"/>
      <c r="V130" s="276" t="s">
        <v>68</v>
      </c>
      <c r="W130" s="287">
        <v>0</v>
      </c>
      <c r="X130" s="287">
        <v>0</v>
      </c>
      <c r="Y130" s="287">
        <v>22</v>
      </c>
    </row>
    <row r="131" spans="1:25" ht="234">
      <c r="A131" s="276">
        <v>124</v>
      </c>
      <c r="B131" s="276">
        <v>124</v>
      </c>
      <c r="C131" s="276" t="s">
        <v>10255</v>
      </c>
      <c r="D131" s="321" t="s">
        <v>10791</v>
      </c>
      <c r="E131" s="278" t="s">
        <v>10399</v>
      </c>
      <c r="F131" s="276">
        <v>2019</v>
      </c>
      <c r="G131" s="280" t="s">
        <v>10277</v>
      </c>
      <c r="H131" s="281">
        <v>51.701000000000001</v>
      </c>
      <c r="I131" s="276" t="s">
        <v>10792</v>
      </c>
      <c r="J131" s="280">
        <v>45484</v>
      </c>
      <c r="K131" s="278">
        <v>44713</v>
      </c>
      <c r="L131" s="280">
        <v>46229</v>
      </c>
      <c r="M131" s="293">
        <v>0.42</v>
      </c>
      <c r="N131" s="284" t="s">
        <v>10595</v>
      </c>
      <c r="O131" s="284" t="s">
        <v>10596</v>
      </c>
      <c r="P131" s="285" t="s">
        <v>10793</v>
      </c>
      <c r="Q131" s="276" t="s">
        <v>10243</v>
      </c>
      <c r="R131" s="276" t="s">
        <v>10794</v>
      </c>
      <c r="S131" s="283" t="s">
        <v>10277</v>
      </c>
      <c r="T131" s="286"/>
      <c r="U131" s="286"/>
      <c r="V131" s="276" t="s">
        <v>68</v>
      </c>
      <c r="W131" s="287">
        <v>0</v>
      </c>
      <c r="X131" s="287">
        <v>0</v>
      </c>
      <c r="Y131" s="287">
        <v>6</v>
      </c>
    </row>
    <row r="132" spans="1:25" ht="261">
      <c r="A132" s="276">
        <v>125</v>
      </c>
      <c r="B132" s="276">
        <v>125</v>
      </c>
      <c r="C132" s="276" t="s">
        <v>1214</v>
      </c>
      <c r="D132" s="321" t="s">
        <v>10795</v>
      </c>
      <c r="E132" s="278" t="s">
        <v>10399</v>
      </c>
      <c r="F132" s="276">
        <v>2019</v>
      </c>
      <c r="G132" s="280" t="s">
        <v>10277</v>
      </c>
      <c r="H132" s="281">
        <v>41.607999999999997</v>
      </c>
      <c r="I132" s="276" t="s">
        <v>10796</v>
      </c>
      <c r="J132" s="280">
        <v>45807</v>
      </c>
      <c r="K132" s="278">
        <v>45017</v>
      </c>
      <c r="L132" s="280">
        <v>46264</v>
      </c>
      <c r="M132" s="293">
        <v>0.17</v>
      </c>
      <c r="N132" s="295" t="s">
        <v>10797</v>
      </c>
      <c r="O132" s="295" t="s">
        <v>10596</v>
      </c>
      <c r="P132" s="285" t="s">
        <v>10798</v>
      </c>
      <c r="Q132" s="276" t="s">
        <v>10243</v>
      </c>
      <c r="R132" s="276" t="s">
        <v>10799</v>
      </c>
      <c r="S132" s="283" t="s">
        <v>10277</v>
      </c>
      <c r="T132" s="286"/>
      <c r="U132" s="286"/>
      <c r="V132" s="276" t="s">
        <v>68</v>
      </c>
      <c r="W132" s="287">
        <v>0</v>
      </c>
      <c r="X132" s="287">
        <v>0</v>
      </c>
      <c r="Y132" s="287">
        <v>3.9</v>
      </c>
    </row>
    <row r="133" spans="1:25" ht="243">
      <c r="A133" s="276">
        <v>126</v>
      </c>
      <c r="B133" s="276">
        <v>126</v>
      </c>
      <c r="C133" s="276" t="s">
        <v>1214</v>
      </c>
      <c r="D133" s="321" t="s">
        <v>10800</v>
      </c>
      <c r="E133" s="278" t="s">
        <v>10399</v>
      </c>
      <c r="F133" s="276">
        <v>2019</v>
      </c>
      <c r="G133" s="280" t="s">
        <v>10277</v>
      </c>
      <c r="H133" s="281">
        <v>63.76</v>
      </c>
      <c r="I133" s="276" t="s">
        <v>10801</v>
      </c>
      <c r="J133" s="280">
        <v>45589</v>
      </c>
      <c r="K133" s="278">
        <v>45047</v>
      </c>
      <c r="L133" s="280">
        <v>46172</v>
      </c>
      <c r="M133" s="293">
        <v>0.52800000000000002</v>
      </c>
      <c r="N133" s="284" t="s">
        <v>10595</v>
      </c>
      <c r="O133" s="284" t="s">
        <v>10596</v>
      </c>
      <c r="P133" s="285" t="s">
        <v>10802</v>
      </c>
      <c r="Q133" s="276" t="s">
        <v>10243</v>
      </c>
      <c r="R133" s="276" t="s">
        <v>10803</v>
      </c>
      <c r="S133" s="283" t="s">
        <v>10277</v>
      </c>
      <c r="T133" s="286"/>
      <c r="U133" s="286"/>
      <c r="V133" s="276" t="s">
        <v>68</v>
      </c>
      <c r="W133" s="287">
        <v>0</v>
      </c>
      <c r="X133" s="287">
        <v>0</v>
      </c>
      <c r="Y133" s="287">
        <v>12.32</v>
      </c>
    </row>
    <row r="134" spans="1:25" ht="324">
      <c r="A134" s="276">
        <v>127</v>
      </c>
      <c r="B134" s="276">
        <v>127</v>
      </c>
      <c r="C134" s="276" t="s">
        <v>1214</v>
      </c>
      <c r="D134" s="321" t="s">
        <v>10804</v>
      </c>
      <c r="E134" s="278" t="s">
        <v>10399</v>
      </c>
      <c r="F134" s="276">
        <v>2019</v>
      </c>
      <c r="G134" s="280" t="s">
        <v>10277</v>
      </c>
      <c r="H134" s="281">
        <v>33.868000000000002</v>
      </c>
      <c r="I134" s="276" t="s">
        <v>10805</v>
      </c>
      <c r="J134" s="280">
        <v>45318</v>
      </c>
      <c r="K134" s="278">
        <v>45047</v>
      </c>
      <c r="L134" s="280">
        <v>46052</v>
      </c>
      <c r="M134" s="293">
        <v>0.752</v>
      </c>
      <c r="N134" s="284" t="s">
        <v>10595</v>
      </c>
      <c r="O134" s="284" t="s">
        <v>10596</v>
      </c>
      <c r="P134" s="285" t="s">
        <v>10806</v>
      </c>
      <c r="Q134" s="276" t="s">
        <v>10243</v>
      </c>
      <c r="R134" s="276" t="s">
        <v>10807</v>
      </c>
      <c r="S134" s="283" t="s">
        <v>10277</v>
      </c>
      <c r="T134" s="286"/>
      <c r="U134" s="286"/>
      <c r="V134" s="276" t="s">
        <v>68</v>
      </c>
      <c r="W134" s="287">
        <v>0</v>
      </c>
      <c r="X134" s="287">
        <v>0</v>
      </c>
      <c r="Y134" s="287">
        <v>1.2</v>
      </c>
    </row>
    <row r="135" spans="1:25" ht="261">
      <c r="A135" s="276">
        <v>128</v>
      </c>
      <c r="B135" s="276">
        <v>128</v>
      </c>
      <c r="C135" s="276" t="s">
        <v>10808</v>
      </c>
      <c r="D135" s="321" t="s">
        <v>10809</v>
      </c>
      <c r="E135" s="278" t="s">
        <v>10399</v>
      </c>
      <c r="F135" s="276">
        <v>2019</v>
      </c>
      <c r="G135" s="280" t="s">
        <v>10413</v>
      </c>
      <c r="H135" s="281">
        <v>91.135000000000005</v>
      </c>
      <c r="I135" s="276" t="s">
        <v>10810</v>
      </c>
      <c r="J135" s="280">
        <v>45808</v>
      </c>
      <c r="K135" s="278">
        <v>45078</v>
      </c>
      <c r="L135" s="280">
        <v>46387</v>
      </c>
      <c r="M135" s="293">
        <v>0.161</v>
      </c>
      <c r="N135" s="295" t="s">
        <v>10609</v>
      </c>
      <c r="O135" s="295" t="s">
        <v>10596</v>
      </c>
      <c r="P135" s="285" t="s">
        <v>10811</v>
      </c>
      <c r="Q135" s="276" t="s">
        <v>10243</v>
      </c>
      <c r="R135" s="276" t="s">
        <v>10812</v>
      </c>
      <c r="S135" s="283" t="s">
        <v>10254</v>
      </c>
      <c r="T135" s="286">
        <v>2025.4</v>
      </c>
      <c r="U135" s="286"/>
      <c r="V135" s="276" t="s">
        <v>68</v>
      </c>
      <c r="W135" s="287">
        <v>0</v>
      </c>
      <c r="X135" s="287">
        <v>0</v>
      </c>
      <c r="Y135" s="287">
        <v>12</v>
      </c>
    </row>
    <row r="136" spans="1:25" ht="306">
      <c r="A136" s="276">
        <v>129</v>
      </c>
      <c r="B136" s="276">
        <v>129</v>
      </c>
      <c r="C136" s="276" t="s">
        <v>4963</v>
      </c>
      <c r="D136" s="321" t="s">
        <v>10813</v>
      </c>
      <c r="E136" s="278" t="s">
        <v>10399</v>
      </c>
      <c r="F136" s="276">
        <v>2019</v>
      </c>
      <c r="G136" s="278" t="s">
        <v>10311</v>
      </c>
      <c r="H136" s="281">
        <v>103.79</v>
      </c>
      <c r="I136" s="276" t="s">
        <v>10814</v>
      </c>
      <c r="J136" s="280">
        <v>45807</v>
      </c>
      <c r="K136" s="278">
        <v>44652</v>
      </c>
      <c r="L136" s="280">
        <v>46384</v>
      </c>
      <c r="M136" s="293">
        <v>0.09</v>
      </c>
      <c r="N136" s="295" t="s">
        <v>10609</v>
      </c>
      <c r="O136" s="295" t="s">
        <v>10596</v>
      </c>
      <c r="P136" s="285" t="s">
        <v>10815</v>
      </c>
      <c r="Q136" s="276" t="s">
        <v>10243</v>
      </c>
      <c r="R136" s="276" t="s">
        <v>10816</v>
      </c>
      <c r="S136" s="283" t="s">
        <v>10316</v>
      </c>
      <c r="T136" s="286"/>
      <c r="U136" s="286"/>
      <c r="V136" s="276" t="s">
        <v>68</v>
      </c>
      <c r="W136" s="287">
        <v>0</v>
      </c>
      <c r="X136" s="287">
        <v>0</v>
      </c>
      <c r="Y136" s="287">
        <v>0.4</v>
      </c>
    </row>
    <row r="137" spans="1:25" ht="54">
      <c r="A137" s="276">
        <v>130</v>
      </c>
      <c r="B137" s="276">
        <v>130</v>
      </c>
      <c r="C137" s="276" t="s">
        <v>4963</v>
      </c>
      <c r="D137" s="277" t="s">
        <v>10817</v>
      </c>
      <c r="E137" s="276" t="s">
        <v>10239</v>
      </c>
      <c r="F137" s="276">
        <v>2020</v>
      </c>
      <c r="G137" s="280" t="s">
        <v>4185</v>
      </c>
      <c r="H137" s="281">
        <v>135.285</v>
      </c>
      <c r="I137" s="276" t="s">
        <v>10818</v>
      </c>
      <c r="J137" s="278">
        <v>45303</v>
      </c>
      <c r="K137" s="278">
        <v>45291</v>
      </c>
      <c r="L137" s="278">
        <v>45643</v>
      </c>
      <c r="M137" s="283">
        <v>1</v>
      </c>
      <c r="N137" s="284" t="s">
        <v>10241</v>
      </c>
      <c r="O137" s="284" t="s">
        <v>10241</v>
      </c>
      <c r="P137" s="285" t="s">
        <v>10819</v>
      </c>
      <c r="Q137" s="276" t="s">
        <v>10243</v>
      </c>
      <c r="R137" s="278" t="s">
        <v>10820</v>
      </c>
      <c r="S137" s="283" t="s">
        <v>10245</v>
      </c>
      <c r="T137" s="286"/>
      <c r="U137" s="286"/>
      <c r="V137" s="276"/>
      <c r="W137" s="287">
        <v>100</v>
      </c>
      <c r="X137" s="287">
        <v>0</v>
      </c>
      <c r="Y137" s="287">
        <v>0</v>
      </c>
    </row>
    <row r="138" spans="1:25" ht="54">
      <c r="A138" s="276">
        <v>131</v>
      </c>
      <c r="B138" s="276">
        <v>131</v>
      </c>
      <c r="C138" s="276" t="s">
        <v>1214</v>
      </c>
      <c r="D138" s="277" t="s">
        <v>10821</v>
      </c>
      <c r="E138" s="278" t="s">
        <v>10239</v>
      </c>
      <c r="F138" s="279">
        <v>2020</v>
      </c>
      <c r="G138" s="280" t="s">
        <v>4185</v>
      </c>
      <c r="H138" s="281">
        <v>16.067</v>
      </c>
      <c r="I138" s="276" t="s">
        <v>10822</v>
      </c>
      <c r="J138" s="282">
        <v>45059</v>
      </c>
      <c r="K138" s="282">
        <v>45383</v>
      </c>
      <c r="L138" s="278">
        <v>45280</v>
      </c>
      <c r="M138" s="283">
        <v>1</v>
      </c>
      <c r="N138" s="284" t="s">
        <v>10241</v>
      </c>
      <c r="O138" s="284" t="s">
        <v>10241</v>
      </c>
      <c r="P138" s="285" t="s">
        <v>10823</v>
      </c>
      <c r="Q138" s="276" t="s">
        <v>10243</v>
      </c>
      <c r="R138" s="278" t="s">
        <v>10824</v>
      </c>
      <c r="S138" s="283" t="s">
        <v>10245</v>
      </c>
      <c r="T138" s="286"/>
      <c r="U138" s="286"/>
      <c r="V138" s="276"/>
      <c r="W138" s="287">
        <v>0</v>
      </c>
      <c r="X138" s="287">
        <v>22.5</v>
      </c>
      <c r="Y138" s="287">
        <v>0</v>
      </c>
    </row>
    <row r="139" spans="1:25" ht="54">
      <c r="A139" s="276">
        <v>132</v>
      </c>
      <c r="B139" s="276">
        <v>132</v>
      </c>
      <c r="C139" s="276" t="s">
        <v>1214</v>
      </c>
      <c r="D139" s="277" t="s">
        <v>10825</v>
      </c>
      <c r="E139" s="278" t="s">
        <v>10239</v>
      </c>
      <c r="F139" s="279">
        <v>2020</v>
      </c>
      <c r="G139" s="280" t="s">
        <v>4185</v>
      </c>
      <c r="H139" s="281">
        <v>22.74</v>
      </c>
      <c r="I139" s="276" t="s">
        <v>10826</v>
      </c>
      <c r="J139" s="278">
        <v>45439</v>
      </c>
      <c r="K139" s="282">
        <v>45383</v>
      </c>
      <c r="L139" s="278">
        <v>45714</v>
      </c>
      <c r="M139" s="293">
        <v>1</v>
      </c>
      <c r="N139" s="284" t="s">
        <v>10241</v>
      </c>
      <c r="O139" s="284" t="s">
        <v>10241</v>
      </c>
      <c r="P139" s="285" t="s">
        <v>10827</v>
      </c>
      <c r="Q139" s="276" t="s">
        <v>10243</v>
      </c>
      <c r="R139" s="278" t="s">
        <v>10828</v>
      </c>
      <c r="S139" s="283" t="s">
        <v>10245</v>
      </c>
      <c r="T139" s="286"/>
      <c r="U139" s="286"/>
      <c r="V139" s="276"/>
      <c r="W139" s="287">
        <v>0</v>
      </c>
      <c r="X139" s="287">
        <v>22.5</v>
      </c>
      <c r="Y139" s="287">
        <v>0</v>
      </c>
    </row>
    <row r="140" spans="1:25" ht="90">
      <c r="A140" s="276">
        <v>133</v>
      </c>
      <c r="B140" s="276">
        <v>133</v>
      </c>
      <c r="C140" s="322" t="s">
        <v>10375</v>
      </c>
      <c r="D140" s="307" t="s">
        <v>10829</v>
      </c>
      <c r="E140" s="278" t="s">
        <v>10334</v>
      </c>
      <c r="F140" s="279">
        <v>2020</v>
      </c>
      <c r="G140" s="278" t="s">
        <v>10335</v>
      </c>
      <c r="H140" s="281">
        <v>64.039999999999992</v>
      </c>
      <c r="I140" s="276" t="s">
        <v>10830</v>
      </c>
      <c r="J140" s="278">
        <v>46580</v>
      </c>
      <c r="K140" s="278">
        <v>45383</v>
      </c>
      <c r="L140" s="278">
        <v>47061</v>
      </c>
      <c r="M140" s="283" t="s">
        <v>5810</v>
      </c>
      <c r="N140" s="284" t="s">
        <v>10337</v>
      </c>
      <c r="O140" s="284" t="s">
        <v>10337</v>
      </c>
      <c r="P140" s="285" t="s">
        <v>10360</v>
      </c>
      <c r="Q140" s="276" t="s">
        <v>10361</v>
      </c>
      <c r="R140" s="278" t="s">
        <v>10831</v>
      </c>
      <c r="S140" s="276" t="s">
        <v>10316</v>
      </c>
      <c r="T140" s="276"/>
      <c r="U140" s="276"/>
      <c r="V140" s="276" t="s">
        <v>68</v>
      </c>
      <c r="W140" s="287">
        <v>0</v>
      </c>
      <c r="X140" s="287">
        <v>0</v>
      </c>
      <c r="Y140" s="287">
        <v>7.2</v>
      </c>
    </row>
    <row r="141" spans="1:25" ht="297">
      <c r="A141" s="276">
        <v>134</v>
      </c>
      <c r="B141" s="276">
        <v>134</v>
      </c>
      <c r="C141" s="322" t="s">
        <v>10298</v>
      </c>
      <c r="D141" s="307" t="s">
        <v>10832</v>
      </c>
      <c r="E141" s="276" t="s">
        <v>10342</v>
      </c>
      <c r="F141" s="279">
        <v>2020</v>
      </c>
      <c r="G141" s="278" t="s">
        <v>10343</v>
      </c>
      <c r="H141" s="281">
        <v>939.73500000000001</v>
      </c>
      <c r="I141" s="276" t="s">
        <v>10833</v>
      </c>
      <c r="J141" s="280">
        <v>46235</v>
      </c>
      <c r="K141" s="278">
        <v>45748</v>
      </c>
      <c r="L141" s="280">
        <v>46871</v>
      </c>
      <c r="M141" s="283" t="s">
        <v>5810</v>
      </c>
      <c r="N141" s="284" t="s">
        <v>10345</v>
      </c>
      <c r="O141" s="284" t="s">
        <v>10345</v>
      </c>
      <c r="P141" s="285" t="s">
        <v>10378</v>
      </c>
      <c r="Q141" s="276" t="s">
        <v>10347</v>
      </c>
      <c r="R141" s="280" t="s">
        <v>10834</v>
      </c>
      <c r="S141" s="286" t="s">
        <v>10254</v>
      </c>
      <c r="T141" s="286" t="s">
        <v>10349</v>
      </c>
      <c r="U141" s="286"/>
      <c r="V141" s="276" t="s">
        <v>68</v>
      </c>
      <c r="W141" s="302">
        <v>500</v>
      </c>
      <c r="X141" s="302">
        <v>0</v>
      </c>
      <c r="Y141" s="302">
        <v>71.5</v>
      </c>
    </row>
    <row r="142" spans="1:25" ht="409.5">
      <c r="A142" s="276">
        <v>135</v>
      </c>
      <c r="B142" s="276">
        <v>135</v>
      </c>
      <c r="C142" s="322" t="s">
        <v>10255</v>
      </c>
      <c r="D142" s="307" t="s">
        <v>10835</v>
      </c>
      <c r="E142" s="276" t="s">
        <v>10342</v>
      </c>
      <c r="F142" s="279">
        <v>2020</v>
      </c>
      <c r="G142" s="278" t="s">
        <v>10343</v>
      </c>
      <c r="H142" s="281">
        <v>459.91399999999999</v>
      </c>
      <c r="I142" s="301" t="s">
        <v>10836</v>
      </c>
      <c r="J142" s="280">
        <v>46143</v>
      </c>
      <c r="K142" s="278">
        <v>46113</v>
      </c>
      <c r="L142" s="280">
        <v>46629</v>
      </c>
      <c r="M142" s="283" t="s">
        <v>5810</v>
      </c>
      <c r="N142" s="284" t="s">
        <v>10345</v>
      </c>
      <c r="O142" s="284" t="s">
        <v>10345</v>
      </c>
      <c r="P142" s="285" t="s">
        <v>10378</v>
      </c>
      <c r="Q142" s="276" t="s">
        <v>10347</v>
      </c>
      <c r="R142" s="280" t="s">
        <v>10837</v>
      </c>
      <c r="S142" s="286" t="s">
        <v>10254</v>
      </c>
      <c r="T142" s="286">
        <v>2026.1</v>
      </c>
      <c r="U142" s="286">
        <v>2.2000000000000002</v>
      </c>
      <c r="V142" s="276" t="s">
        <v>68</v>
      </c>
      <c r="W142" s="302">
        <v>300</v>
      </c>
      <c r="X142" s="302">
        <v>0</v>
      </c>
      <c r="Y142" s="302">
        <v>0.1</v>
      </c>
    </row>
    <row r="143" spans="1:25" ht="409.5">
      <c r="A143" s="276">
        <v>136</v>
      </c>
      <c r="B143" s="276">
        <v>136</v>
      </c>
      <c r="C143" s="322" t="s">
        <v>10255</v>
      </c>
      <c r="D143" s="307" t="s">
        <v>10838</v>
      </c>
      <c r="E143" s="276" t="s">
        <v>10342</v>
      </c>
      <c r="F143" s="279">
        <v>2020</v>
      </c>
      <c r="G143" s="278" t="s">
        <v>10343</v>
      </c>
      <c r="H143" s="281">
        <v>1453.5160000000001</v>
      </c>
      <c r="I143" s="276" t="s">
        <v>10839</v>
      </c>
      <c r="J143" s="278">
        <v>46631</v>
      </c>
      <c r="K143" s="278">
        <v>46113</v>
      </c>
      <c r="L143" s="278">
        <v>47143</v>
      </c>
      <c r="M143" s="283" t="s">
        <v>5810</v>
      </c>
      <c r="N143" s="284" t="s">
        <v>10345</v>
      </c>
      <c r="O143" s="284" t="s">
        <v>10345</v>
      </c>
      <c r="P143" s="285" t="s">
        <v>10840</v>
      </c>
      <c r="Q143" s="276" t="s">
        <v>10347</v>
      </c>
      <c r="R143" s="280" t="s">
        <v>10841</v>
      </c>
      <c r="S143" s="286" t="s">
        <v>10254</v>
      </c>
      <c r="T143" s="286" t="s">
        <v>10349</v>
      </c>
      <c r="U143" s="286"/>
      <c r="V143" s="276" t="s">
        <v>68</v>
      </c>
      <c r="W143" s="302">
        <v>500</v>
      </c>
      <c r="X143" s="302">
        <v>130.5</v>
      </c>
      <c r="Y143" s="302">
        <v>80.7</v>
      </c>
    </row>
    <row r="144" spans="1:25" ht="409.5">
      <c r="A144" s="276">
        <v>137</v>
      </c>
      <c r="B144" s="276">
        <v>137</v>
      </c>
      <c r="C144" s="322" t="s">
        <v>10255</v>
      </c>
      <c r="D144" s="307" t="s">
        <v>10842</v>
      </c>
      <c r="E144" s="276" t="s">
        <v>10342</v>
      </c>
      <c r="F144" s="279">
        <v>2020</v>
      </c>
      <c r="G144" s="278" t="s">
        <v>10343</v>
      </c>
      <c r="H144" s="281">
        <v>494.74799999999999</v>
      </c>
      <c r="I144" s="301" t="s">
        <v>10843</v>
      </c>
      <c r="J144" s="280">
        <v>46266</v>
      </c>
      <c r="K144" s="278">
        <v>45748</v>
      </c>
      <c r="L144" s="280">
        <v>46751</v>
      </c>
      <c r="M144" s="283" t="s">
        <v>5810</v>
      </c>
      <c r="N144" s="284" t="s">
        <v>10345</v>
      </c>
      <c r="O144" s="284" t="s">
        <v>10345</v>
      </c>
      <c r="P144" s="285" t="s">
        <v>10378</v>
      </c>
      <c r="Q144" s="276" t="s">
        <v>10347</v>
      </c>
      <c r="R144" s="280" t="s">
        <v>10844</v>
      </c>
      <c r="S144" s="286" t="s">
        <v>10254</v>
      </c>
      <c r="T144" s="286">
        <v>2026.2</v>
      </c>
      <c r="U144" s="286">
        <v>5.0999999999999996</v>
      </c>
      <c r="V144" s="276" t="s">
        <v>68</v>
      </c>
      <c r="W144" s="302">
        <v>99.998999999999995</v>
      </c>
      <c r="X144" s="302">
        <v>0</v>
      </c>
      <c r="Y144" s="302">
        <v>25.300000000000004</v>
      </c>
    </row>
    <row r="145" spans="1:25" ht="409.5">
      <c r="A145" s="276">
        <v>138</v>
      </c>
      <c r="B145" s="276">
        <v>138</v>
      </c>
      <c r="C145" s="322" t="s">
        <v>10255</v>
      </c>
      <c r="D145" s="307" t="s">
        <v>10845</v>
      </c>
      <c r="E145" s="276" t="s">
        <v>10357</v>
      </c>
      <c r="F145" s="279">
        <v>2020</v>
      </c>
      <c r="G145" s="278" t="s">
        <v>10358</v>
      </c>
      <c r="H145" s="281">
        <v>587.08799999999997</v>
      </c>
      <c r="I145" s="276" t="s">
        <v>10846</v>
      </c>
      <c r="J145" s="278">
        <v>46727</v>
      </c>
      <c r="K145" s="278">
        <v>45748</v>
      </c>
      <c r="L145" s="278">
        <v>47236</v>
      </c>
      <c r="M145" s="283" t="s">
        <v>5810</v>
      </c>
      <c r="N145" s="284" t="s">
        <v>10337</v>
      </c>
      <c r="O145" s="284" t="s">
        <v>10337</v>
      </c>
      <c r="P145" s="285" t="s">
        <v>10514</v>
      </c>
      <c r="Q145" s="276" t="s">
        <v>10347</v>
      </c>
      <c r="R145" s="280" t="s">
        <v>10847</v>
      </c>
      <c r="S145" s="276" t="s">
        <v>10316</v>
      </c>
      <c r="T145" s="276"/>
      <c r="U145" s="276"/>
      <c r="V145" s="276" t="s">
        <v>68</v>
      </c>
      <c r="W145" s="302">
        <v>300</v>
      </c>
      <c r="X145" s="302">
        <v>0</v>
      </c>
      <c r="Y145" s="302">
        <v>27.049999999999997</v>
      </c>
    </row>
    <row r="146" spans="1:25" ht="409.5">
      <c r="A146" s="276">
        <v>139</v>
      </c>
      <c r="B146" s="276">
        <v>139</v>
      </c>
      <c r="C146" s="276" t="s">
        <v>10848</v>
      </c>
      <c r="D146" s="307" t="s">
        <v>10849</v>
      </c>
      <c r="E146" s="276" t="s">
        <v>10342</v>
      </c>
      <c r="F146" s="279">
        <v>2020</v>
      </c>
      <c r="G146" s="278" t="s">
        <v>10343</v>
      </c>
      <c r="H146" s="281">
        <v>520.48400000000004</v>
      </c>
      <c r="I146" s="276" t="s">
        <v>10850</v>
      </c>
      <c r="J146" s="280">
        <v>46086</v>
      </c>
      <c r="K146" s="278">
        <v>45383</v>
      </c>
      <c r="L146" s="280">
        <v>46900</v>
      </c>
      <c r="M146" s="283" t="s">
        <v>5810</v>
      </c>
      <c r="N146" s="284" t="s">
        <v>10345</v>
      </c>
      <c r="O146" s="284" t="s">
        <v>10345</v>
      </c>
      <c r="P146" s="285" t="s">
        <v>10378</v>
      </c>
      <c r="Q146" s="276" t="s">
        <v>10347</v>
      </c>
      <c r="R146" s="280" t="s">
        <v>10851</v>
      </c>
      <c r="S146" s="286" t="s">
        <v>10254</v>
      </c>
      <c r="T146" s="286">
        <v>2026.4</v>
      </c>
      <c r="U146" s="286">
        <v>12.2</v>
      </c>
      <c r="V146" s="276" t="s">
        <v>68</v>
      </c>
      <c r="W146" s="302">
        <v>300</v>
      </c>
      <c r="X146" s="302">
        <v>43.5</v>
      </c>
      <c r="Y146" s="302">
        <v>5.1700000000000008</v>
      </c>
    </row>
    <row r="147" spans="1:25" ht="409.5">
      <c r="A147" s="276">
        <v>140</v>
      </c>
      <c r="B147" s="276">
        <v>140</v>
      </c>
      <c r="C147" s="276" t="s">
        <v>1214</v>
      </c>
      <c r="D147" s="307" t="s">
        <v>10852</v>
      </c>
      <c r="E147" s="276" t="s">
        <v>10342</v>
      </c>
      <c r="F147" s="279">
        <v>2020</v>
      </c>
      <c r="G147" s="278" t="s">
        <v>10343</v>
      </c>
      <c r="H147" s="281">
        <v>467.28800000000001</v>
      </c>
      <c r="I147" s="276" t="s">
        <v>10853</v>
      </c>
      <c r="J147" s="280">
        <v>46204</v>
      </c>
      <c r="K147" s="278">
        <v>45383</v>
      </c>
      <c r="L147" s="280">
        <v>46721</v>
      </c>
      <c r="M147" s="283" t="s">
        <v>5810</v>
      </c>
      <c r="N147" s="284" t="s">
        <v>10345</v>
      </c>
      <c r="O147" s="284" t="s">
        <v>10345</v>
      </c>
      <c r="P147" s="285" t="s">
        <v>10378</v>
      </c>
      <c r="Q147" s="276" t="s">
        <v>10347</v>
      </c>
      <c r="R147" s="280" t="s">
        <v>10854</v>
      </c>
      <c r="S147" s="286" t="s">
        <v>10254</v>
      </c>
      <c r="T147" s="286" t="s">
        <v>10349</v>
      </c>
      <c r="U147" s="286"/>
      <c r="V147" s="276" t="s">
        <v>68</v>
      </c>
      <c r="W147" s="302">
        <v>225</v>
      </c>
      <c r="X147" s="302">
        <v>0</v>
      </c>
      <c r="Y147" s="302">
        <v>17.05</v>
      </c>
    </row>
    <row r="148" spans="1:25" ht="153">
      <c r="A148" s="276">
        <v>141</v>
      </c>
      <c r="B148" s="276">
        <v>141</v>
      </c>
      <c r="C148" s="276" t="s">
        <v>1214</v>
      </c>
      <c r="D148" s="307" t="s">
        <v>10855</v>
      </c>
      <c r="E148" s="276" t="s">
        <v>10357</v>
      </c>
      <c r="F148" s="279">
        <v>2020</v>
      </c>
      <c r="G148" s="278" t="s">
        <v>10358</v>
      </c>
      <c r="H148" s="281">
        <v>27.663</v>
      </c>
      <c r="I148" s="301" t="s">
        <v>10856</v>
      </c>
      <c r="J148" s="278">
        <v>46946</v>
      </c>
      <c r="K148" s="278">
        <v>45383</v>
      </c>
      <c r="L148" s="278">
        <v>47426</v>
      </c>
      <c r="M148" s="283" t="s">
        <v>5810</v>
      </c>
      <c r="N148" s="284" t="s">
        <v>10337</v>
      </c>
      <c r="O148" s="284" t="s">
        <v>10337</v>
      </c>
      <c r="P148" s="285" t="s">
        <v>10338</v>
      </c>
      <c r="Q148" s="276" t="s">
        <v>10339</v>
      </c>
      <c r="R148" s="278" t="s">
        <v>10857</v>
      </c>
      <c r="S148" s="276" t="s">
        <v>10316</v>
      </c>
      <c r="T148" s="276"/>
      <c r="U148" s="276"/>
      <c r="V148" s="276" t="s">
        <v>68</v>
      </c>
      <c r="W148" s="287">
        <v>0</v>
      </c>
      <c r="X148" s="287">
        <v>15</v>
      </c>
      <c r="Y148" s="287">
        <v>0</v>
      </c>
    </row>
    <row r="149" spans="1:25" ht="216">
      <c r="A149" s="276">
        <v>142</v>
      </c>
      <c r="B149" s="276">
        <v>142</v>
      </c>
      <c r="C149" s="276" t="s">
        <v>1214</v>
      </c>
      <c r="D149" s="307" t="s">
        <v>10858</v>
      </c>
      <c r="E149" s="276" t="s">
        <v>10342</v>
      </c>
      <c r="F149" s="279">
        <v>2020</v>
      </c>
      <c r="G149" s="278" t="s">
        <v>10343</v>
      </c>
      <c r="H149" s="281">
        <v>635.88499999999999</v>
      </c>
      <c r="I149" s="276" t="s">
        <v>10859</v>
      </c>
      <c r="J149" s="280">
        <v>46204</v>
      </c>
      <c r="K149" s="278">
        <v>45383</v>
      </c>
      <c r="L149" s="280">
        <v>46721</v>
      </c>
      <c r="M149" s="283" t="s">
        <v>5810</v>
      </c>
      <c r="N149" s="284" t="s">
        <v>10345</v>
      </c>
      <c r="O149" s="284" t="s">
        <v>10345</v>
      </c>
      <c r="P149" s="285" t="s">
        <v>10378</v>
      </c>
      <c r="Q149" s="276" t="s">
        <v>10347</v>
      </c>
      <c r="R149" s="280" t="s">
        <v>10860</v>
      </c>
      <c r="S149" s="286" t="s">
        <v>10254</v>
      </c>
      <c r="T149" s="286">
        <v>2026.1</v>
      </c>
      <c r="U149" s="286">
        <v>3.1</v>
      </c>
      <c r="V149" s="276" t="s">
        <v>68</v>
      </c>
      <c r="W149" s="302">
        <v>624.99900000000002</v>
      </c>
      <c r="X149" s="302">
        <v>130</v>
      </c>
      <c r="Y149" s="302">
        <v>0</v>
      </c>
    </row>
    <row r="150" spans="1:25" ht="409.5">
      <c r="A150" s="276">
        <v>143</v>
      </c>
      <c r="B150" s="276">
        <v>143</v>
      </c>
      <c r="C150" s="322" t="s">
        <v>1214</v>
      </c>
      <c r="D150" s="307" t="s">
        <v>10861</v>
      </c>
      <c r="E150" s="301" t="s">
        <v>10342</v>
      </c>
      <c r="F150" s="279">
        <v>2020</v>
      </c>
      <c r="G150" s="280" t="s">
        <v>10248</v>
      </c>
      <c r="H150" s="281">
        <v>872.96699999999998</v>
      </c>
      <c r="I150" s="276" t="s">
        <v>10862</v>
      </c>
      <c r="J150" s="280">
        <v>46070</v>
      </c>
      <c r="K150" s="278">
        <v>45383</v>
      </c>
      <c r="L150" s="280">
        <v>46688</v>
      </c>
      <c r="M150" s="283" t="s">
        <v>5810</v>
      </c>
      <c r="N150" s="284" t="s">
        <v>10345</v>
      </c>
      <c r="O150" s="284" t="s">
        <v>10345</v>
      </c>
      <c r="P150" s="285" t="s">
        <v>10863</v>
      </c>
      <c r="Q150" s="276" t="s">
        <v>10717</v>
      </c>
      <c r="R150" s="280" t="s">
        <v>10864</v>
      </c>
      <c r="S150" s="283" t="s">
        <v>10254</v>
      </c>
      <c r="T150" s="286">
        <v>2025.4</v>
      </c>
      <c r="U150" s="286"/>
      <c r="V150" s="276" t="s">
        <v>68</v>
      </c>
      <c r="W150" s="302">
        <v>0</v>
      </c>
      <c r="X150" s="302">
        <v>0</v>
      </c>
      <c r="Y150" s="302">
        <v>43.714000000000006</v>
      </c>
    </row>
    <row r="151" spans="1:25" ht="171">
      <c r="A151" s="276">
        <v>144</v>
      </c>
      <c r="B151" s="276">
        <v>144</v>
      </c>
      <c r="C151" s="322" t="s">
        <v>10266</v>
      </c>
      <c r="D151" s="307" t="s">
        <v>10865</v>
      </c>
      <c r="E151" s="301" t="s">
        <v>10342</v>
      </c>
      <c r="F151" s="279">
        <v>2020</v>
      </c>
      <c r="G151" s="280" t="s">
        <v>10248</v>
      </c>
      <c r="H151" s="281">
        <v>475.58</v>
      </c>
      <c r="I151" s="276" t="s">
        <v>10866</v>
      </c>
      <c r="J151" s="280">
        <v>46029</v>
      </c>
      <c r="K151" s="278">
        <v>45017</v>
      </c>
      <c r="L151" s="280">
        <v>46619</v>
      </c>
      <c r="M151" s="283" t="s">
        <v>5810</v>
      </c>
      <c r="N151" s="284" t="s">
        <v>10345</v>
      </c>
      <c r="O151" s="284" t="s">
        <v>10345</v>
      </c>
      <c r="P151" s="285" t="s">
        <v>10867</v>
      </c>
      <c r="Q151" s="276" t="s">
        <v>10717</v>
      </c>
      <c r="R151" s="280" t="s">
        <v>10868</v>
      </c>
      <c r="S151" s="283" t="s">
        <v>10254</v>
      </c>
      <c r="T151" s="286">
        <v>2025.4</v>
      </c>
      <c r="U151" s="286"/>
      <c r="V151" s="276" t="s">
        <v>68</v>
      </c>
      <c r="W151" s="302">
        <v>0</v>
      </c>
      <c r="X151" s="302">
        <v>125</v>
      </c>
      <c r="Y151" s="302">
        <v>0</v>
      </c>
    </row>
    <row r="152" spans="1:25" ht="409.5">
      <c r="A152" s="276">
        <v>145</v>
      </c>
      <c r="B152" s="276">
        <v>145</v>
      </c>
      <c r="C152" s="322" t="s">
        <v>10266</v>
      </c>
      <c r="D152" s="307" t="s">
        <v>10869</v>
      </c>
      <c r="E152" s="276" t="s">
        <v>10342</v>
      </c>
      <c r="F152" s="279">
        <v>2020</v>
      </c>
      <c r="G152" s="278" t="s">
        <v>10343</v>
      </c>
      <c r="H152" s="281">
        <v>881.82600000000002</v>
      </c>
      <c r="I152" s="276" t="s">
        <v>10870</v>
      </c>
      <c r="J152" s="280">
        <v>46231</v>
      </c>
      <c r="K152" s="278">
        <v>45017</v>
      </c>
      <c r="L152" s="280">
        <v>46873</v>
      </c>
      <c r="M152" s="283" t="s">
        <v>5810</v>
      </c>
      <c r="N152" s="284" t="s">
        <v>10345</v>
      </c>
      <c r="O152" s="284" t="s">
        <v>10345</v>
      </c>
      <c r="P152" s="285" t="s">
        <v>10378</v>
      </c>
      <c r="Q152" s="276" t="s">
        <v>10347</v>
      </c>
      <c r="R152" s="280" t="s">
        <v>10871</v>
      </c>
      <c r="S152" s="286" t="s">
        <v>10254</v>
      </c>
      <c r="T152" s="286" t="s">
        <v>10349</v>
      </c>
      <c r="U152" s="286"/>
      <c r="V152" s="276" t="s">
        <v>68</v>
      </c>
      <c r="W152" s="302">
        <v>300</v>
      </c>
      <c r="X152" s="302">
        <v>105</v>
      </c>
      <c r="Y152" s="302">
        <v>2</v>
      </c>
    </row>
    <row r="153" spans="1:25" ht="288">
      <c r="A153" s="276">
        <v>146</v>
      </c>
      <c r="B153" s="276">
        <v>146</v>
      </c>
      <c r="C153" s="322" t="s">
        <v>10407</v>
      </c>
      <c r="D153" s="307" t="s">
        <v>10872</v>
      </c>
      <c r="E153" s="301" t="s">
        <v>10342</v>
      </c>
      <c r="F153" s="279">
        <v>2020</v>
      </c>
      <c r="G153" s="280" t="s">
        <v>10248</v>
      </c>
      <c r="H153" s="281">
        <v>370.83800000000002</v>
      </c>
      <c r="I153" s="276" t="s">
        <v>10873</v>
      </c>
      <c r="J153" s="280">
        <v>46066</v>
      </c>
      <c r="K153" s="278">
        <v>45748</v>
      </c>
      <c r="L153" s="280">
        <v>46646</v>
      </c>
      <c r="M153" s="283" t="s">
        <v>5810</v>
      </c>
      <c r="N153" s="284" t="s">
        <v>10345</v>
      </c>
      <c r="O153" s="284" t="s">
        <v>10345</v>
      </c>
      <c r="P153" s="285" t="s">
        <v>10874</v>
      </c>
      <c r="Q153" s="276" t="s">
        <v>10717</v>
      </c>
      <c r="R153" s="280" t="s">
        <v>10875</v>
      </c>
      <c r="S153" s="283" t="s">
        <v>10254</v>
      </c>
      <c r="T153" s="286">
        <v>2025.4</v>
      </c>
      <c r="U153" s="286"/>
      <c r="V153" s="276" t="s">
        <v>68</v>
      </c>
      <c r="W153" s="302">
        <v>0</v>
      </c>
      <c r="X153" s="302">
        <v>268</v>
      </c>
      <c r="Y153" s="302">
        <v>0</v>
      </c>
    </row>
    <row r="154" spans="1:25" ht="409.5">
      <c r="A154" s="276">
        <v>147</v>
      </c>
      <c r="B154" s="276">
        <v>147</v>
      </c>
      <c r="C154" s="322" t="s">
        <v>10407</v>
      </c>
      <c r="D154" s="307" t="s">
        <v>10876</v>
      </c>
      <c r="E154" s="276" t="s">
        <v>10342</v>
      </c>
      <c r="F154" s="279">
        <v>2020</v>
      </c>
      <c r="G154" s="278" t="s">
        <v>10343</v>
      </c>
      <c r="H154" s="281">
        <v>1081.5260000000001</v>
      </c>
      <c r="I154" s="276" t="s">
        <v>10877</v>
      </c>
      <c r="J154" s="280">
        <v>46254</v>
      </c>
      <c r="K154" s="278">
        <v>45383</v>
      </c>
      <c r="L154" s="280">
        <v>46690</v>
      </c>
      <c r="M154" s="283" t="s">
        <v>5810</v>
      </c>
      <c r="N154" s="284" t="s">
        <v>10345</v>
      </c>
      <c r="O154" s="284" t="s">
        <v>10345</v>
      </c>
      <c r="P154" s="285" t="s">
        <v>10378</v>
      </c>
      <c r="Q154" s="276" t="s">
        <v>10347</v>
      </c>
      <c r="R154" s="323" t="s">
        <v>10878</v>
      </c>
      <c r="S154" s="286" t="s">
        <v>10254</v>
      </c>
      <c r="T154" s="286" t="s">
        <v>10349</v>
      </c>
      <c r="U154" s="286"/>
      <c r="V154" s="276" t="s">
        <v>68</v>
      </c>
      <c r="W154" s="302">
        <v>225</v>
      </c>
      <c r="X154" s="302">
        <v>18</v>
      </c>
      <c r="Y154" s="302">
        <v>41.800000000000004</v>
      </c>
    </row>
    <row r="155" spans="1:25" ht="180">
      <c r="A155" s="276">
        <v>148</v>
      </c>
      <c r="B155" s="276">
        <v>148</v>
      </c>
      <c r="C155" s="322" t="s">
        <v>10325</v>
      </c>
      <c r="D155" s="307" t="s">
        <v>10879</v>
      </c>
      <c r="E155" s="276" t="s">
        <v>10342</v>
      </c>
      <c r="F155" s="279">
        <v>2020</v>
      </c>
      <c r="G155" s="278" t="s">
        <v>10343</v>
      </c>
      <c r="H155" s="281">
        <v>93.362915479999998</v>
      </c>
      <c r="I155" s="276" t="s">
        <v>10880</v>
      </c>
      <c r="J155" s="280">
        <v>46359</v>
      </c>
      <c r="K155" s="278">
        <v>45748</v>
      </c>
      <c r="L155" s="280">
        <v>46721</v>
      </c>
      <c r="M155" s="283" t="s">
        <v>5810</v>
      </c>
      <c r="N155" s="284" t="s">
        <v>10345</v>
      </c>
      <c r="O155" s="284" t="s">
        <v>10345</v>
      </c>
      <c r="P155" s="285" t="s">
        <v>10378</v>
      </c>
      <c r="Q155" s="276" t="s">
        <v>10347</v>
      </c>
      <c r="R155" s="280" t="s">
        <v>10881</v>
      </c>
      <c r="S155" s="286" t="s">
        <v>10254</v>
      </c>
      <c r="T155" s="286" t="s">
        <v>10349</v>
      </c>
      <c r="U155" s="286"/>
      <c r="V155" s="276" t="s">
        <v>68</v>
      </c>
      <c r="W155" s="302">
        <v>0</v>
      </c>
      <c r="X155" s="302">
        <v>15</v>
      </c>
      <c r="Y155" s="302">
        <v>0.66</v>
      </c>
    </row>
    <row r="156" spans="1:25" ht="153">
      <c r="A156" s="276">
        <v>149</v>
      </c>
      <c r="B156" s="276">
        <v>149</v>
      </c>
      <c r="C156" s="322" t="s">
        <v>10325</v>
      </c>
      <c r="D156" s="307" t="s">
        <v>10882</v>
      </c>
      <c r="E156" s="276" t="s">
        <v>10334</v>
      </c>
      <c r="F156" s="279">
        <v>2020</v>
      </c>
      <c r="G156" s="278" t="s">
        <v>10335</v>
      </c>
      <c r="H156" s="281">
        <v>132.166</v>
      </c>
      <c r="I156" s="276" t="s">
        <v>10883</v>
      </c>
      <c r="J156" s="278">
        <v>47092</v>
      </c>
      <c r="K156" s="278">
        <v>45748</v>
      </c>
      <c r="L156" s="278">
        <v>47601</v>
      </c>
      <c r="M156" s="283" t="s">
        <v>5810</v>
      </c>
      <c r="N156" s="284" t="s">
        <v>10337</v>
      </c>
      <c r="O156" s="284" t="s">
        <v>10337</v>
      </c>
      <c r="P156" s="285" t="s">
        <v>10338</v>
      </c>
      <c r="Q156" s="276" t="s">
        <v>10339</v>
      </c>
      <c r="R156" s="278" t="s">
        <v>10884</v>
      </c>
      <c r="S156" s="276" t="s">
        <v>10316</v>
      </c>
      <c r="T156" s="276"/>
      <c r="U156" s="276"/>
      <c r="V156" s="276" t="s">
        <v>68</v>
      </c>
      <c r="W156" s="287">
        <v>0</v>
      </c>
      <c r="X156" s="287">
        <v>0</v>
      </c>
      <c r="Y156" s="287">
        <v>45</v>
      </c>
    </row>
    <row r="157" spans="1:25" ht="162">
      <c r="A157" s="276">
        <v>150</v>
      </c>
      <c r="B157" s="276">
        <v>150</v>
      </c>
      <c r="C157" s="276" t="s">
        <v>4963</v>
      </c>
      <c r="D157" s="307" t="s">
        <v>10885</v>
      </c>
      <c r="E157" s="301" t="s">
        <v>10342</v>
      </c>
      <c r="F157" s="279">
        <v>2020</v>
      </c>
      <c r="G157" s="280" t="s">
        <v>10248</v>
      </c>
      <c r="H157" s="281">
        <v>229.68</v>
      </c>
      <c r="I157" s="276" t="s">
        <v>10886</v>
      </c>
      <c r="J157" s="280">
        <v>46013</v>
      </c>
      <c r="K157" s="278">
        <v>45383</v>
      </c>
      <c r="L157" s="280">
        <v>46584</v>
      </c>
      <c r="M157" s="283" t="s">
        <v>5810</v>
      </c>
      <c r="N157" s="284" t="s">
        <v>10345</v>
      </c>
      <c r="O157" s="284" t="s">
        <v>10345</v>
      </c>
      <c r="P157" s="285" t="s">
        <v>10887</v>
      </c>
      <c r="Q157" s="276" t="s">
        <v>10717</v>
      </c>
      <c r="R157" s="280" t="s">
        <v>10888</v>
      </c>
      <c r="S157" s="283" t="s">
        <v>10254</v>
      </c>
      <c r="T157" s="286">
        <v>2025.4</v>
      </c>
      <c r="U157" s="286"/>
      <c r="V157" s="276" t="s">
        <v>68</v>
      </c>
      <c r="W157" s="302">
        <v>0</v>
      </c>
      <c r="X157" s="302">
        <v>60</v>
      </c>
      <c r="Y157" s="302">
        <v>0</v>
      </c>
    </row>
    <row r="158" spans="1:25" ht="135">
      <c r="A158" s="276">
        <v>151</v>
      </c>
      <c r="B158" s="276">
        <v>151</v>
      </c>
      <c r="C158" s="288" t="s">
        <v>4963</v>
      </c>
      <c r="D158" s="307" t="s">
        <v>10889</v>
      </c>
      <c r="E158" s="276" t="s">
        <v>10342</v>
      </c>
      <c r="F158" s="279">
        <v>2020</v>
      </c>
      <c r="G158" s="278" t="s">
        <v>10343</v>
      </c>
      <c r="H158" s="281">
        <v>33.402000000000001</v>
      </c>
      <c r="I158" s="276" t="s">
        <v>10890</v>
      </c>
      <c r="J158" s="280">
        <v>46143</v>
      </c>
      <c r="K158" s="278">
        <v>45383</v>
      </c>
      <c r="L158" s="280">
        <v>46445</v>
      </c>
      <c r="M158" s="283" t="s">
        <v>5810</v>
      </c>
      <c r="N158" s="284" t="s">
        <v>10345</v>
      </c>
      <c r="O158" s="284" t="s">
        <v>10345</v>
      </c>
      <c r="P158" s="285" t="s">
        <v>10378</v>
      </c>
      <c r="Q158" s="276" t="s">
        <v>10347</v>
      </c>
      <c r="R158" s="280" t="s">
        <v>10891</v>
      </c>
      <c r="S158" s="286" t="s">
        <v>10254</v>
      </c>
      <c r="T158" s="286">
        <v>2026.1</v>
      </c>
      <c r="U158" s="286">
        <v>2.1</v>
      </c>
      <c r="V158" s="276" t="s">
        <v>68</v>
      </c>
      <c r="W158" s="302">
        <v>0</v>
      </c>
      <c r="X158" s="302">
        <v>22.5</v>
      </c>
      <c r="Y158" s="302">
        <v>0</v>
      </c>
    </row>
    <row r="159" spans="1:25" ht="216">
      <c r="A159" s="276">
        <v>152</v>
      </c>
      <c r="B159" s="276">
        <v>152</v>
      </c>
      <c r="C159" s="288" t="s">
        <v>4963</v>
      </c>
      <c r="D159" s="307" t="s">
        <v>10892</v>
      </c>
      <c r="E159" s="276" t="s">
        <v>10342</v>
      </c>
      <c r="F159" s="279">
        <v>2020</v>
      </c>
      <c r="G159" s="278" t="s">
        <v>10343</v>
      </c>
      <c r="H159" s="281">
        <v>573.21795255999996</v>
      </c>
      <c r="I159" s="276" t="s">
        <v>10893</v>
      </c>
      <c r="J159" s="280">
        <v>46296</v>
      </c>
      <c r="K159" s="278">
        <v>45383</v>
      </c>
      <c r="L159" s="280">
        <v>46782</v>
      </c>
      <c r="M159" s="283" t="s">
        <v>5810</v>
      </c>
      <c r="N159" s="284" t="s">
        <v>10345</v>
      </c>
      <c r="O159" s="284" t="s">
        <v>10345</v>
      </c>
      <c r="P159" s="285" t="s">
        <v>10378</v>
      </c>
      <c r="Q159" s="276" t="s">
        <v>10347</v>
      </c>
      <c r="R159" s="280" t="s">
        <v>10894</v>
      </c>
      <c r="S159" s="286" t="s">
        <v>10254</v>
      </c>
      <c r="T159" s="286">
        <v>2026.3</v>
      </c>
      <c r="U159" s="286">
        <v>8.1</v>
      </c>
      <c r="V159" s="276" t="s">
        <v>68</v>
      </c>
      <c r="W159" s="302">
        <v>300</v>
      </c>
      <c r="X159" s="302">
        <v>0</v>
      </c>
      <c r="Y159" s="302">
        <v>16.830000000000002</v>
      </c>
    </row>
    <row r="160" spans="1:25" ht="90">
      <c r="A160" s="276">
        <v>153</v>
      </c>
      <c r="B160" s="276">
        <v>153</v>
      </c>
      <c r="C160" s="288" t="s">
        <v>4963</v>
      </c>
      <c r="D160" s="307" t="s">
        <v>10895</v>
      </c>
      <c r="E160" s="278" t="s">
        <v>10334</v>
      </c>
      <c r="F160" s="279">
        <v>2020</v>
      </c>
      <c r="G160" s="278" t="s">
        <v>10335</v>
      </c>
      <c r="H160" s="281">
        <v>10.673</v>
      </c>
      <c r="I160" s="276" t="s">
        <v>10896</v>
      </c>
      <c r="J160" s="282">
        <v>46580</v>
      </c>
      <c r="K160" s="278">
        <v>45383</v>
      </c>
      <c r="L160" s="282">
        <v>47061</v>
      </c>
      <c r="M160" s="283" t="s">
        <v>5810</v>
      </c>
      <c r="N160" s="284" t="s">
        <v>10337</v>
      </c>
      <c r="O160" s="284" t="s">
        <v>10337</v>
      </c>
      <c r="P160" s="285" t="s">
        <v>10360</v>
      </c>
      <c r="Q160" s="276" t="s">
        <v>10361</v>
      </c>
      <c r="R160" s="278" t="s">
        <v>10897</v>
      </c>
      <c r="S160" s="276" t="s">
        <v>10316</v>
      </c>
      <c r="T160" s="276"/>
      <c r="U160" s="276"/>
      <c r="V160" s="276" t="s">
        <v>68</v>
      </c>
      <c r="W160" s="287">
        <v>0</v>
      </c>
      <c r="X160" s="287">
        <v>100</v>
      </c>
      <c r="Y160" s="287">
        <v>0</v>
      </c>
    </row>
    <row r="161" spans="1:25" ht="153">
      <c r="A161" s="276">
        <v>154</v>
      </c>
      <c r="B161" s="276">
        <v>154</v>
      </c>
      <c r="C161" s="322" t="s">
        <v>10287</v>
      </c>
      <c r="D161" s="307" t="s">
        <v>10898</v>
      </c>
      <c r="E161" s="278" t="s">
        <v>10334</v>
      </c>
      <c r="F161" s="279">
        <v>2020</v>
      </c>
      <c r="G161" s="278" t="s">
        <v>10335</v>
      </c>
      <c r="H161" s="281">
        <v>263.87</v>
      </c>
      <c r="I161" s="276" t="s">
        <v>10899</v>
      </c>
      <c r="J161" s="282">
        <v>46600</v>
      </c>
      <c r="K161" s="278">
        <v>45444</v>
      </c>
      <c r="L161" s="282">
        <v>47110</v>
      </c>
      <c r="M161" s="283" t="s">
        <v>5810</v>
      </c>
      <c r="N161" s="284" t="s">
        <v>10337</v>
      </c>
      <c r="O161" s="284" t="s">
        <v>10337</v>
      </c>
      <c r="P161" s="285" t="s">
        <v>10360</v>
      </c>
      <c r="Q161" s="276" t="s">
        <v>10361</v>
      </c>
      <c r="R161" s="278" t="s">
        <v>10900</v>
      </c>
      <c r="S161" s="276" t="s">
        <v>10316</v>
      </c>
      <c r="T161" s="276"/>
      <c r="U161" s="276"/>
      <c r="V161" s="276" t="s">
        <v>68</v>
      </c>
      <c r="W161" s="287">
        <v>0</v>
      </c>
      <c r="X161" s="287">
        <v>0</v>
      </c>
      <c r="Y161" s="287">
        <v>0</v>
      </c>
    </row>
    <row r="162" spans="1:25" ht="288">
      <c r="A162" s="276">
        <v>155</v>
      </c>
      <c r="B162" s="276">
        <v>155</v>
      </c>
      <c r="C162" s="322" t="s">
        <v>10287</v>
      </c>
      <c r="D162" s="307" t="s">
        <v>10901</v>
      </c>
      <c r="E162" s="276" t="s">
        <v>10342</v>
      </c>
      <c r="F162" s="279">
        <v>2020</v>
      </c>
      <c r="G162" s="278" t="s">
        <v>10343</v>
      </c>
      <c r="H162" s="281">
        <v>277.93200000000002</v>
      </c>
      <c r="I162" s="83" t="s">
        <v>10902</v>
      </c>
      <c r="J162" s="280">
        <v>46363</v>
      </c>
      <c r="K162" s="278">
        <v>45992</v>
      </c>
      <c r="L162" s="280">
        <v>46677</v>
      </c>
      <c r="M162" s="283" t="s">
        <v>5810</v>
      </c>
      <c r="N162" s="284" t="s">
        <v>10345</v>
      </c>
      <c r="O162" s="284" t="s">
        <v>10345</v>
      </c>
      <c r="P162" s="285" t="s">
        <v>10378</v>
      </c>
      <c r="Q162" s="276" t="s">
        <v>10347</v>
      </c>
      <c r="R162" s="280" t="s">
        <v>10903</v>
      </c>
      <c r="S162" s="286" t="s">
        <v>10254</v>
      </c>
      <c r="T162" s="286">
        <v>2026.1</v>
      </c>
      <c r="U162" s="286">
        <v>3.1</v>
      </c>
      <c r="V162" s="276" t="s">
        <v>68</v>
      </c>
      <c r="W162" s="302">
        <v>0</v>
      </c>
      <c r="X162" s="302">
        <v>0</v>
      </c>
      <c r="Y162" s="302">
        <v>0</v>
      </c>
    </row>
    <row r="163" spans="1:25" ht="117">
      <c r="A163" s="276">
        <v>156</v>
      </c>
      <c r="B163" s="276">
        <v>156</v>
      </c>
      <c r="C163" s="322" t="s">
        <v>10375</v>
      </c>
      <c r="D163" s="307" t="s">
        <v>10904</v>
      </c>
      <c r="E163" s="278" t="s">
        <v>10334</v>
      </c>
      <c r="F163" s="279">
        <v>2020</v>
      </c>
      <c r="G163" s="278" t="s">
        <v>10335</v>
      </c>
      <c r="H163" s="281">
        <v>67.760000000000005</v>
      </c>
      <c r="I163" s="276" t="s">
        <v>10905</v>
      </c>
      <c r="J163" s="278">
        <v>46580</v>
      </c>
      <c r="K163" s="278">
        <v>45627</v>
      </c>
      <c r="L163" s="278">
        <v>47061</v>
      </c>
      <c r="M163" s="283" t="s">
        <v>5810</v>
      </c>
      <c r="N163" s="284" t="s">
        <v>10337</v>
      </c>
      <c r="O163" s="284" t="s">
        <v>10337</v>
      </c>
      <c r="P163" s="285" t="s">
        <v>10360</v>
      </c>
      <c r="Q163" s="276" t="s">
        <v>10361</v>
      </c>
      <c r="R163" s="278" t="s">
        <v>10906</v>
      </c>
      <c r="S163" s="276" t="s">
        <v>10316</v>
      </c>
      <c r="T163" s="276"/>
      <c r="U163" s="276"/>
      <c r="V163" s="276" t="s">
        <v>68</v>
      </c>
      <c r="W163" s="287">
        <v>0</v>
      </c>
      <c r="X163" s="287">
        <v>0</v>
      </c>
      <c r="Y163" s="287">
        <v>0</v>
      </c>
    </row>
    <row r="164" spans="1:25" ht="261">
      <c r="A164" s="276">
        <v>157</v>
      </c>
      <c r="B164" s="276">
        <v>157</v>
      </c>
      <c r="C164" s="276" t="s">
        <v>1214</v>
      </c>
      <c r="D164" s="305" t="s">
        <v>10907</v>
      </c>
      <c r="E164" s="276" t="s">
        <v>10334</v>
      </c>
      <c r="F164" s="279">
        <v>2020</v>
      </c>
      <c r="G164" s="278" t="s">
        <v>10367</v>
      </c>
      <c r="H164" s="281">
        <v>21.64</v>
      </c>
      <c r="I164" s="276" t="s">
        <v>10908</v>
      </c>
      <c r="J164" s="278">
        <v>46946</v>
      </c>
      <c r="K164" s="278">
        <v>45017</v>
      </c>
      <c r="L164" s="282">
        <v>47426</v>
      </c>
      <c r="M164" s="283" t="s">
        <v>5810</v>
      </c>
      <c r="N164" s="284" t="s">
        <v>10337</v>
      </c>
      <c r="O164" s="284" t="s">
        <v>10337</v>
      </c>
      <c r="P164" s="285" t="s">
        <v>10909</v>
      </c>
      <c r="Q164" s="276" t="s">
        <v>10339</v>
      </c>
      <c r="R164" s="278" t="s">
        <v>10910</v>
      </c>
      <c r="S164" s="286" t="s">
        <v>10371</v>
      </c>
      <c r="T164" s="286"/>
      <c r="U164" s="286"/>
      <c r="V164" s="276"/>
      <c r="W164" s="287">
        <v>0</v>
      </c>
      <c r="X164" s="287">
        <v>0</v>
      </c>
      <c r="Y164" s="287">
        <v>0.2</v>
      </c>
    </row>
    <row r="165" spans="1:25" ht="306">
      <c r="A165" s="276">
        <v>158</v>
      </c>
      <c r="B165" s="276">
        <v>158</v>
      </c>
      <c r="C165" s="276" t="s">
        <v>1214</v>
      </c>
      <c r="D165" s="307" t="s">
        <v>10911</v>
      </c>
      <c r="E165" s="276" t="s">
        <v>10334</v>
      </c>
      <c r="F165" s="279">
        <v>2020</v>
      </c>
      <c r="G165" s="278" t="s">
        <v>10335</v>
      </c>
      <c r="H165" s="281">
        <v>11.707000000000001</v>
      </c>
      <c r="I165" s="276" t="s">
        <v>10912</v>
      </c>
      <c r="J165" s="278">
        <v>46946</v>
      </c>
      <c r="K165" s="278">
        <v>45017</v>
      </c>
      <c r="L165" s="282">
        <v>47426</v>
      </c>
      <c r="M165" s="283" t="s">
        <v>5810</v>
      </c>
      <c r="N165" s="284" t="s">
        <v>10337</v>
      </c>
      <c r="O165" s="284" t="s">
        <v>10337</v>
      </c>
      <c r="P165" s="285" t="s">
        <v>10338</v>
      </c>
      <c r="Q165" s="276" t="s">
        <v>10339</v>
      </c>
      <c r="R165" s="278" t="s">
        <v>10913</v>
      </c>
      <c r="S165" s="276" t="s">
        <v>10316</v>
      </c>
      <c r="T165" s="276"/>
      <c r="U165" s="276"/>
      <c r="V165" s="276" t="s">
        <v>68</v>
      </c>
      <c r="W165" s="287">
        <v>0</v>
      </c>
      <c r="X165" s="287">
        <v>0</v>
      </c>
      <c r="Y165" s="287">
        <v>0</v>
      </c>
    </row>
    <row r="166" spans="1:25" ht="396">
      <c r="A166" s="276">
        <v>159</v>
      </c>
      <c r="B166" s="276">
        <v>159</v>
      </c>
      <c r="C166" s="276" t="s">
        <v>1214</v>
      </c>
      <c r="D166" s="307" t="s">
        <v>10914</v>
      </c>
      <c r="E166" s="276" t="s">
        <v>10334</v>
      </c>
      <c r="F166" s="279">
        <v>2020</v>
      </c>
      <c r="G166" s="278" t="s">
        <v>10335</v>
      </c>
      <c r="H166" s="281">
        <v>7.0839999999999996</v>
      </c>
      <c r="I166" s="276" t="s">
        <v>10915</v>
      </c>
      <c r="J166" s="278">
        <v>46946</v>
      </c>
      <c r="K166" s="278">
        <v>45017</v>
      </c>
      <c r="L166" s="282">
        <v>47426</v>
      </c>
      <c r="M166" s="283" t="s">
        <v>5810</v>
      </c>
      <c r="N166" s="284" t="s">
        <v>10337</v>
      </c>
      <c r="O166" s="284" t="s">
        <v>10337</v>
      </c>
      <c r="P166" s="285" t="s">
        <v>10338</v>
      </c>
      <c r="Q166" s="276" t="s">
        <v>10339</v>
      </c>
      <c r="R166" s="278" t="s">
        <v>10916</v>
      </c>
      <c r="S166" s="276" t="s">
        <v>10316</v>
      </c>
      <c r="T166" s="276"/>
      <c r="U166" s="276"/>
      <c r="V166" s="276" t="s">
        <v>68</v>
      </c>
      <c r="W166" s="287">
        <v>0</v>
      </c>
      <c r="X166" s="287">
        <v>0</v>
      </c>
      <c r="Y166" s="287">
        <v>0</v>
      </c>
    </row>
    <row r="167" spans="1:25" ht="324">
      <c r="A167" s="276">
        <v>160</v>
      </c>
      <c r="B167" s="276">
        <v>160</v>
      </c>
      <c r="C167" s="322" t="s">
        <v>10266</v>
      </c>
      <c r="D167" s="307" t="s">
        <v>10917</v>
      </c>
      <c r="E167" s="276" t="s">
        <v>10357</v>
      </c>
      <c r="F167" s="279">
        <v>2020</v>
      </c>
      <c r="G167" s="278" t="s">
        <v>10358</v>
      </c>
      <c r="H167" s="281">
        <v>111</v>
      </c>
      <c r="I167" s="276" t="s">
        <v>10918</v>
      </c>
      <c r="J167" s="278">
        <v>47079</v>
      </c>
      <c r="K167" s="278">
        <v>44287</v>
      </c>
      <c r="L167" s="282">
        <v>47559</v>
      </c>
      <c r="M167" s="283" t="s">
        <v>5810</v>
      </c>
      <c r="N167" s="284" t="s">
        <v>10337</v>
      </c>
      <c r="O167" s="284" t="s">
        <v>10337</v>
      </c>
      <c r="P167" s="285" t="s">
        <v>10338</v>
      </c>
      <c r="Q167" s="276" t="s">
        <v>10339</v>
      </c>
      <c r="R167" s="278" t="s">
        <v>10919</v>
      </c>
      <c r="S167" s="276" t="s">
        <v>10316</v>
      </c>
      <c r="T167" s="276"/>
      <c r="U167" s="276"/>
      <c r="V167" s="276" t="s">
        <v>68</v>
      </c>
      <c r="W167" s="287">
        <v>0</v>
      </c>
      <c r="X167" s="287">
        <v>0</v>
      </c>
      <c r="Y167" s="287">
        <v>0</v>
      </c>
    </row>
    <row r="168" spans="1:25" ht="207">
      <c r="A168" s="276">
        <v>161</v>
      </c>
      <c r="B168" s="276">
        <v>161</v>
      </c>
      <c r="C168" s="322" t="s">
        <v>10266</v>
      </c>
      <c r="D168" s="307" t="s">
        <v>10920</v>
      </c>
      <c r="E168" s="276" t="s">
        <v>10357</v>
      </c>
      <c r="F168" s="279">
        <v>2020</v>
      </c>
      <c r="G168" s="278" t="s">
        <v>10358</v>
      </c>
      <c r="H168" s="281">
        <v>211.86</v>
      </c>
      <c r="I168" s="276" t="s">
        <v>10921</v>
      </c>
      <c r="J168" s="278">
        <v>47092</v>
      </c>
      <c r="K168" s="278">
        <v>44651</v>
      </c>
      <c r="L168" s="278">
        <v>47601</v>
      </c>
      <c r="M168" s="283" t="s">
        <v>5810</v>
      </c>
      <c r="N168" s="284" t="s">
        <v>10337</v>
      </c>
      <c r="O168" s="284" t="s">
        <v>10337</v>
      </c>
      <c r="P168" s="285" t="s">
        <v>10338</v>
      </c>
      <c r="Q168" s="276" t="s">
        <v>10339</v>
      </c>
      <c r="R168" s="278" t="s">
        <v>10922</v>
      </c>
      <c r="S168" s="276" t="s">
        <v>10316</v>
      </c>
      <c r="T168" s="276"/>
      <c r="U168" s="276"/>
      <c r="V168" s="276" t="s">
        <v>68</v>
      </c>
      <c r="W168" s="287">
        <v>0</v>
      </c>
      <c r="X168" s="287">
        <v>0</v>
      </c>
      <c r="Y168" s="287">
        <v>54.6</v>
      </c>
    </row>
    <row r="169" spans="1:25" ht="409.5">
      <c r="A169" s="276">
        <v>162</v>
      </c>
      <c r="B169" s="276">
        <v>162</v>
      </c>
      <c r="C169" s="322" t="s">
        <v>10407</v>
      </c>
      <c r="D169" s="307" t="s">
        <v>10923</v>
      </c>
      <c r="E169" s="276" t="s">
        <v>10334</v>
      </c>
      <c r="F169" s="279">
        <v>2020</v>
      </c>
      <c r="G169" s="278" t="s">
        <v>10335</v>
      </c>
      <c r="H169" s="281">
        <v>68.873000000000005</v>
      </c>
      <c r="I169" s="276" t="s">
        <v>10924</v>
      </c>
      <c r="J169" s="278">
        <v>46946</v>
      </c>
      <c r="K169" s="278">
        <v>45017</v>
      </c>
      <c r="L169" s="282">
        <v>47426</v>
      </c>
      <c r="M169" s="283" t="s">
        <v>5810</v>
      </c>
      <c r="N169" s="284" t="s">
        <v>10337</v>
      </c>
      <c r="O169" s="284" t="s">
        <v>10337</v>
      </c>
      <c r="P169" s="285" t="s">
        <v>10338</v>
      </c>
      <c r="Q169" s="276" t="s">
        <v>10339</v>
      </c>
      <c r="R169" s="278" t="s">
        <v>10925</v>
      </c>
      <c r="S169" s="276" t="s">
        <v>10316</v>
      </c>
      <c r="T169" s="276"/>
      <c r="U169" s="276"/>
      <c r="V169" s="276" t="s">
        <v>68</v>
      </c>
      <c r="W169" s="287">
        <v>0</v>
      </c>
      <c r="X169" s="287">
        <v>0</v>
      </c>
      <c r="Y169" s="287">
        <v>0</v>
      </c>
    </row>
    <row r="170" spans="1:25" ht="409.5">
      <c r="A170" s="276">
        <v>163</v>
      </c>
      <c r="B170" s="276">
        <v>163</v>
      </c>
      <c r="C170" s="322" t="s">
        <v>10407</v>
      </c>
      <c r="D170" s="307" t="s">
        <v>10926</v>
      </c>
      <c r="E170" s="301" t="s">
        <v>10342</v>
      </c>
      <c r="F170" s="279">
        <v>2020</v>
      </c>
      <c r="G170" s="280" t="s">
        <v>10248</v>
      </c>
      <c r="H170" s="281">
        <v>1516.068</v>
      </c>
      <c r="I170" s="276" t="s">
        <v>10927</v>
      </c>
      <c r="J170" s="280">
        <v>46065</v>
      </c>
      <c r="K170" s="278">
        <v>46478</v>
      </c>
      <c r="L170" s="280">
        <v>46727</v>
      </c>
      <c r="M170" s="283" t="s">
        <v>5810</v>
      </c>
      <c r="N170" s="284" t="s">
        <v>10345</v>
      </c>
      <c r="O170" s="284" t="s">
        <v>10345</v>
      </c>
      <c r="P170" s="285" t="s">
        <v>10928</v>
      </c>
      <c r="Q170" s="276" t="s">
        <v>10717</v>
      </c>
      <c r="R170" s="280" t="s">
        <v>10929</v>
      </c>
      <c r="S170" s="283" t="s">
        <v>10254</v>
      </c>
      <c r="T170" s="286">
        <v>2025.4</v>
      </c>
      <c r="U170" s="286"/>
      <c r="V170" s="276" t="s">
        <v>68</v>
      </c>
      <c r="W170" s="302">
        <v>1635</v>
      </c>
      <c r="X170" s="302">
        <v>0</v>
      </c>
      <c r="Y170" s="302">
        <v>0</v>
      </c>
    </row>
    <row r="171" spans="1:25" ht="297">
      <c r="A171" s="276">
        <v>164</v>
      </c>
      <c r="B171" s="276">
        <v>164</v>
      </c>
      <c r="C171" s="276" t="s">
        <v>4963</v>
      </c>
      <c r="D171" s="307" t="s">
        <v>10930</v>
      </c>
      <c r="E171" s="276" t="s">
        <v>10334</v>
      </c>
      <c r="F171" s="279">
        <v>2020</v>
      </c>
      <c r="G171" s="278" t="s">
        <v>10335</v>
      </c>
      <c r="H171" s="281">
        <v>31.994</v>
      </c>
      <c r="I171" s="276" t="s">
        <v>10931</v>
      </c>
      <c r="J171" s="278">
        <v>46966</v>
      </c>
      <c r="K171" s="278">
        <v>44652</v>
      </c>
      <c r="L171" s="282">
        <v>47475</v>
      </c>
      <c r="M171" s="283" t="s">
        <v>5810</v>
      </c>
      <c r="N171" s="284" t="s">
        <v>10337</v>
      </c>
      <c r="O171" s="284" t="s">
        <v>10337</v>
      </c>
      <c r="P171" s="285" t="s">
        <v>10338</v>
      </c>
      <c r="Q171" s="276" t="s">
        <v>10339</v>
      </c>
      <c r="R171" s="278" t="s">
        <v>10932</v>
      </c>
      <c r="S171" s="276" t="s">
        <v>10316</v>
      </c>
      <c r="T171" s="276"/>
      <c r="U171" s="276"/>
      <c r="V171" s="276" t="s">
        <v>68</v>
      </c>
      <c r="W171" s="287">
        <v>0</v>
      </c>
      <c r="X171" s="287">
        <v>0</v>
      </c>
      <c r="Y171" s="287">
        <v>0</v>
      </c>
    </row>
    <row r="172" spans="1:25" ht="409.5">
      <c r="A172" s="276">
        <v>165</v>
      </c>
      <c r="B172" s="276">
        <v>165</v>
      </c>
      <c r="C172" s="276" t="s">
        <v>4963</v>
      </c>
      <c r="D172" s="307" t="s">
        <v>10933</v>
      </c>
      <c r="E172" s="276" t="s">
        <v>10517</v>
      </c>
      <c r="F172" s="279">
        <v>2020</v>
      </c>
      <c r="G172" s="278" t="s">
        <v>10343</v>
      </c>
      <c r="H172" s="281">
        <v>355.56</v>
      </c>
      <c r="I172" s="276" t="s">
        <v>10934</v>
      </c>
      <c r="J172" s="280">
        <v>46317</v>
      </c>
      <c r="K172" s="278">
        <v>44652</v>
      </c>
      <c r="L172" s="280">
        <v>46873</v>
      </c>
      <c r="M172" s="283" t="s">
        <v>5810</v>
      </c>
      <c r="N172" s="284" t="s">
        <v>10337</v>
      </c>
      <c r="O172" s="284" t="s">
        <v>10337</v>
      </c>
      <c r="P172" s="285" t="s">
        <v>10519</v>
      </c>
      <c r="Q172" s="276" t="s">
        <v>10935</v>
      </c>
      <c r="R172" s="278" t="s">
        <v>10936</v>
      </c>
      <c r="S172" s="286" t="s">
        <v>10254</v>
      </c>
      <c r="T172" s="286">
        <v>2026.3</v>
      </c>
      <c r="U172" s="286">
        <v>7.1</v>
      </c>
      <c r="V172" s="276" t="s">
        <v>68</v>
      </c>
      <c r="W172" s="302">
        <v>225</v>
      </c>
      <c r="X172" s="302">
        <v>0</v>
      </c>
      <c r="Y172" s="302">
        <v>0</v>
      </c>
    </row>
    <row r="173" spans="1:25" ht="409.5">
      <c r="A173" s="276">
        <v>166</v>
      </c>
      <c r="B173" s="276">
        <v>166</v>
      </c>
      <c r="C173" s="322" t="s">
        <v>10325</v>
      </c>
      <c r="D173" s="318" t="s">
        <v>10937</v>
      </c>
      <c r="E173" s="280" t="s">
        <v>10754</v>
      </c>
      <c r="F173" s="279">
        <v>2020</v>
      </c>
      <c r="G173" s="280" t="s">
        <v>10277</v>
      </c>
      <c r="H173" s="291">
        <v>3747.1750000000002</v>
      </c>
      <c r="I173" s="276" t="s">
        <v>10938</v>
      </c>
      <c r="J173" s="282">
        <v>45489</v>
      </c>
      <c r="K173" s="282">
        <v>45383</v>
      </c>
      <c r="L173" s="308">
        <v>46142</v>
      </c>
      <c r="M173" s="293">
        <v>0.69799999999999995</v>
      </c>
      <c r="N173" s="284" t="s">
        <v>10328</v>
      </c>
      <c r="O173" s="295" t="s">
        <v>10329</v>
      </c>
      <c r="P173" s="285" t="s">
        <v>10330</v>
      </c>
      <c r="Q173" s="276" t="s">
        <v>10243</v>
      </c>
      <c r="R173" s="278" t="s">
        <v>10939</v>
      </c>
      <c r="S173" s="283" t="s">
        <v>10277</v>
      </c>
      <c r="T173" s="286"/>
      <c r="U173" s="286"/>
      <c r="V173" s="276" t="s">
        <v>68</v>
      </c>
      <c r="W173" s="287">
        <v>500</v>
      </c>
      <c r="X173" s="287">
        <v>466.6</v>
      </c>
      <c r="Y173" s="287">
        <v>132.11000000000001</v>
      </c>
    </row>
    <row r="174" spans="1:25" ht="409.5">
      <c r="A174" s="276">
        <v>167</v>
      </c>
      <c r="B174" s="276">
        <v>167</v>
      </c>
      <c r="C174" s="276" t="s">
        <v>10375</v>
      </c>
      <c r="D174" s="324" t="s">
        <v>10940</v>
      </c>
      <c r="E174" s="276" t="s">
        <v>10239</v>
      </c>
      <c r="F174" s="276">
        <v>2020</v>
      </c>
      <c r="G174" s="280" t="s">
        <v>10277</v>
      </c>
      <c r="H174" s="281">
        <v>279.32799999999997</v>
      </c>
      <c r="I174" s="292" t="s">
        <v>10941</v>
      </c>
      <c r="J174" s="278">
        <v>45237</v>
      </c>
      <c r="K174" s="278">
        <v>45291</v>
      </c>
      <c r="L174" s="280">
        <v>46021</v>
      </c>
      <c r="M174" s="293">
        <v>0.95299999999999996</v>
      </c>
      <c r="N174" s="284" t="s">
        <v>10942</v>
      </c>
      <c r="O174" s="295" t="s">
        <v>10943</v>
      </c>
      <c r="P174" s="285" t="s">
        <v>10944</v>
      </c>
      <c r="Q174" s="276" t="s">
        <v>10243</v>
      </c>
      <c r="R174" s="278" t="s">
        <v>10945</v>
      </c>
      <c r="S174" s="283" t="s">
        <v>10277</v>
      </c>
      <c r="T174" s="286"/>
      <c r="U174" s="286"/>
      <c r="V174" s="276" t="s">
        <v>68</v>
      </c>
      <c r="W174" s="287">
        <v>0</v>
      </c>
      <c r="X174" s="287">
        <v>0</v>
      </c>
      <c r="Y174" s="287">
        <v>0</v>
      </c>
    </row>
    <row r="175" spans="1:25" ht="207">
      <c r="A175" s="276">
        <v>168</v>
      </c>
      <c r="B175" s="276">
        <v>168</v>
      </c>
      <c r="C175" s="276" t="s">
        <v>10325</v>
      </c>
      <c r="D175" s="324" t="s">
        <v>10946</v>
      </c>
      <c r="E175" s="276" t="s">
        <v>10239</v>
      </c>
      <c r="F175" s="276">
        <v>2020</v>
      </c>
      <c r="G175" s="280" t="s">
        <v>4185</v>
      </c>
      <c r="H175" s="281">
        <v>255.57</v>
      </c>
      <c r="I175" s="276" t="s">
        <v>10947</v>
      </c>
      <c r="J175" s="278">
        <v>45275</v>
      </c>
      <c r="K175" s="278">
        <v>45291</v>
      </c>
      <c r="L175" s="278">
        <v>45645</v>
      </c>
      <c r="M175" s="283">
        <v>1</v>
      </c>
      <c r="N175" s="284" t="s">
        <v>10241</v>
      </c>
      <c r="O175" s="284" t="s">
        <v>10241</v>
      </c>
      <c r="P175" s="285" t="s">
        <v>10948</v>
      </c>
      <c r="Q175" s="276" t="s">
        <v>10243</v>
      </c>
      <c r="R175" s="278" t="s">
        <v>10949</v>
      </c>
      <c r="S175" s="283" t="s">
        <v>10245</v>
      </c>
      <c r="T175" s="286"/>
      <c r="U175" s="286"/>
      <c r="V175" s="276"/>
      <c r="W175" s="287">
        <v>0</v>
      </c>
      <c r="X175" s="287">
        <v>133.19999999999999</v>
      </c>
      <c r="Y175" s="287">
        <v>0</v>
      </c>
    </row>
    <row r="176" spans="1:25" ht="409.5">
      <c r="A176" s="276">
        <v>169</v>
      </c>
      <c r="B176" s="276">
        <v>169</v>
      </c>
      <c r="C176" s="276" t="s">
        <v>10325</v>
      </c>
      <c r="D176" s="324" t="s">
        <v>10950</v>
      </c>
      <c r="E176" s="276" t="s">
        <v>10239</v>
      </c>
      <c r="F176" s="276">
        <v>2020</v>
      </c>
      <c r="G176" s="280" t="s">
        <v>4185</v>
      </c>
      <c r="H176" s="281">
        <v>461.05</v>
      </c>
      <c r="I176" s="276" t="s">
        <v>10951</v>
      </c>
      <c r="J176" s="278">
        <v>45301</v>
      </c>
      <c r="K176" s="278">
        <v>45291</v>
      </c>
      <c r="L176" s="278">
        <v>45721</v>
      </c>
      <c r="M176" s="293">
        <v>1</v>
      </c>
      <c r="N176" s="284" t="s">
        <v>10241</v>
      </c>
      <c r="O176" s="284" t="s">
        <v>10241</v>
      </c>
      <c r="P176" s="285" t="s">
        <v>10952</v>
      </c>
      <c r="Q176" s="276" t="s">
        <v>10243</v>
      </c>
      <c r="R176" s="278" t="s">
        <v>10953</v>
      </c>
      <c r="S176" s="283" t="s">
        <v>10245</v>
      </c>
      <c r="T176" s="286"/>
      <c r="U176" s="286"/>
      <c r="V176" s="276"/>
      <c r="W176" s="287">
        <v>0</v>
      </c>
      <c r="X176" s="287">
        <v>75</v>
      </c>
      <c r="Y176" s="287">
        <v>9.8000000000000007</v>
      </c>
    </row>
    <row r="177" spans="1:25" ht="409.5">
      <c r="A177" s="276">
        <v>170</v>
      </c>
      <c r="B177" s="276">
        <v>170</v>
      </c>
      <c r="C177" s="276" t="s">
        <v>4963</v>
      </c>
      <c r="D177" s="324" t="s">
        <v>10954</v>
      </c>
      <c r="E177" s="276" t="s">
        <v>10239</v>
      </c>
      <c r="F177" s="276">
        <v>2020</v>
      </c>
      <c r="G177" s="280" t="s">
        <v>10277</v>
      </c>
      <c r="H177" s="281">
        <v>1064.3399999999999</v>
      </c>
      <c r="I177" s="292" t="s">
        <v>10955</v>
      </c>
      <c r="J177" s="278">
        <v>45367</v>
      </c>
      <c r="K177" s="278">
        <v>45291</v>
      </c>
      <c r="L177" s="280">
        <v>46052</v>
      </c>
      <c r="M177" s="293">
        <v>0.96099999999999997</v>
      </c>
      <c r="N177" s="284" t="s">
        <v>10942</v>
      </c>
      <c r="O177" s="295" t="s">
        <v>10956</v>
      </c>
      <c r="P177" s="285" t="s">
        <v>10957</v>
      </c>
      <c r="Q177" s="276" t="s">
        <v>10243</v>
      </c>
      <c r="R177" s="278" t="s">
        <v>10958</v>
      </c>
      <c r="S177" s="283" t="s">
        <v>10277</v>
      </c>
      <c r="T177" s="286"/>
      <c r="U177" s="286"/>
      <c r="V177" s="276" t="s">
        <v>68</v>
      </c>
      <c r="W177" s="287">
        <v>525</v>
      </c>
      <c r="X177" s="287">
        <v>21</v>
      </c>
      <c r="Y177" s="287">
        <v>44</v>
      </c>
    </row>
    <row r="178" spans="1:25" ht="409.5">
      <c r="A178" s="276">
        <v>171</v>
      </c>
      <c r="B178" s="276">
        <v>171</v>
      </c>
      <c r="C178" s="276" t="s">
        <v>4963</v>
      </c>
      <c r="D178" s="324" t="s">
        <v>10959</v>
      </c>
      <c r="E178" s="301" t="s">
        <v>10239</v>
      </c>
      <c r="F178" s="276">
        <v>2020</v>
      </c>
      <c r="G178" s="280" t="s">
        <v>10277</v>
      </c>
      <c r="H178" s="291">
        <v>4022.152</v>
      </c>
      <c r="I178" s="292" t="s">
        <v>10960</v>
      </c>
      <c r="J178" s="278">
        <v>45467</v>
      </c>
      <c r="K178" s="278">
        <v>45291</v>
      </c>
      <c r="L178" s="280">
        <v>46052</v>
      </c>
      <c r="M178" s="293">
        <v>0.90300000000000002</v>
      </c>
      <c r="N178" s="284" t="s">
        <v>10328</v>
      </c>
      <c r="O178" s="295" t="s">
        <v>10329</v>
      </c>
      <c r="P178" s="285" t="s">
        <v>10330</v>
      </c>
      <c r="Q178" s="276" t="s">
        <v>10243</v>
      </c>
      <c r="R178" s="278" t="s">
        <v>10961</v>
      </c>
      <c r="S178" s="283" t="s">
        <v>10277</v>
      </c>
      <c r="T178" s="286"/>
      <c r="U178" s="286"/>
      <c r="V178" s="276" t="s">
        <v>68</v>
      </c>
      <c r="W178" s="287">
        <v>0</v>
      </c>
      <c r="X178" s="287">
        <v>0</v>
      </c>
      <c r="Y178" s="287">
        <v>258.16000000000003</v>
      </c>
    </row>
    <row r="179" spans="1:25" ht="279">
      <c r="A179" s="296">
        <v>172</v>
      </c>
      <c r="B179" s="691">
        <v>172</v>
      </c>
      <c r="C179" s="276" t="s">
        <v>10962</v>
      </c>
      <c r="D179" s="325" t="s">
        <v>10963</v>
      </c>
      <c r="E179" s="280" t="s">
        <v>10964</v>
      </c>
      <c r="F179" s="279">
        <v>2021</v>
      </c>
      <c r="G179" s="280" t="s">
        <v>10277</v>
      </c>
      <c r="H179" s="291">
        <v>4686.5739250000042</v>
      </c>
      <c r="I179" s="276" t="s">
        <v>10965</v>
      </c>
      <c r="J179" s="282">
        <v>45434</v>
      </c>
      <c r="K179" s="282">
        <v>45777</v>
      </c>
      <c r="L179" s="308">
        <v>46141</v>
      </c>
      <c r="M179" s="293">
        <v>0.97899999999999998</v>
      </c>
      <c r="N179" s="284" t="s">
        <v>10328</v>
      </c>
      <c r="O179" s="295" t="s">
        <v>10329</v>
      </c>
      <c r="P179" s="285" t="s">
        <v>10330</v>
      </c>
      <c r="Q179" s="276" t="s">
        <v>10243</v>
      </c>
      <c r="R179" s="278" t="s">
        <v>10966</v>
      </c>
      <c r="S179" s="283" t="s">
        <v>10277</v>
      </c>
      <c r="T179" s="286"/>
      <c r="U179" s="286"/>
      <c r="V179" s="296" t="s">
        <v>68</v>
      </c>
      <c r="W179" s="287">
        <v>0</v>
      </c>
      <c r="X179" s="287">
        <v>2200</v>
      </c>
      <c r="Y179" s="287">
        <v>0</v>
      </c>
    </row>
    <row r="180" spans="1:25" ht="234">
      <c r="A180" s="319" t="s">
        <v>10309</v>
      </c>
      <c r="B180" s="693"/>
      <c r="C180" s="276" t="s">
        <v>1214</v>
      </c>
      <c r="D180" s="325" t="s">
        <v>10967</v>
      </c>
      <c r="E180" s="280" t="s">
        <v>10964</v>
      </c>
      <c r="F180" s="279">
        <v>2021</v>
      </c>
      <c r="G180" s="280" t="s">
        <v>10277</v>
      </c>
      <c r="H180" s="291">
        <v>4118.6590437525492</v>
      </c>
      <c r="I180" s="276" t="s">
        <v>10968</v>
      </c>
      <c r="J180" s="282">
        <v>45516</v>
      </c>
      <c r="K180" s="282">
        <v>45777</v>
      </c>
      <c r="L180" s="308">
        <v>46141</v>
      </c>
      <c r="M180" s="293">
        <v>0.93</v>
      </c>
      <c r="N180" s="284" t="s">
        <v>10328</v>
      </c>
      <c r="O180" s="295" t="s">
        <v>10329</v>
      </c>
      <c r="P180" s="285" t="s">
        <v>10330</v>
      </c>
      <c r="Q180" s="276" t="s">
        <v>10243</v>
      </c>
      <c r="R180" s="278" t="s">
        <v>10966</v>
      </c>
      <c r="S180" s="283" t="s">
        <v>10277</v>
      </c>
      <c r="T180" s="286"/>
      <c r="U180" s="286"/>
      <c r="V180" s="320"/>
      <c r="W180" s="287">
        <v>0</v>
      </c>
      <c r="X180" s="287">
        <v>75</v>
      </c>
      <c r="Y180" s="287">
        <v>237.60000000000002</v>
      </c>
    </row>
    <row r="181" spans="1:25" ht="261">
      <c r="A181" s="319" t="s">
        <v>10309</v>
      </c>
      <c r="B181" s="693"/>
      <c r="C181" s="276" t="s">
        <v>1214</v>
      </c>
      <c r="D181" s="325" t="s">
        <v>10969</v>
      </c>
      <c r="E181" s="280" t="s">
        <v>10964</v>
      </c>
      <c r="F181" s="279">
        <v>2021</v>
      </c>
      <c r="G181" s="280" t="s">
        <v>10277</v>
      </c>
      <c r="H181" s="291">
        <v>4971.2298609744912</v>
      </c>
      <c r="I181" s="276" t="s">
        <v>10970</v>
      </c>
      <c r="J181" s="282">
        <v>45561</v>
      </c>
      <c r="K181" s="282">
        <v>45777</v>
      </c>
      <c r="L181" s="308">
        <v>46141</v>
      </c>
      <c r="M181" s="293">
        <v>0.81299999999999994</v>
      </c>
      <c r="N181" s="284" t="s">
        <v>10328</v>
      </c>
      <c r="O181" s="295" t="s">
        <v>10329</v>
      </c>
      <c r="P181" s="285" t="s">
        <v>10330</v>
      </c>
      <c r="Q181" s="276" t="s">
        <v>10243</v>
      </c>
      <c r="R181" s="278" t="s">
        <v>10966</v>
      </c>
      <c r="S181" s="283" t="s">
        <v>10277</v>
      </c>
      <c r="T181" s="286"/>
      <c r="U181" s="286"/>
      <c r="V181" s="320"/>
      <c r="W181" s="287">
        <v>0</v>
      </c>
      <c r="X181" s="287">
        <v>100</v>
      </c>
      <c r="Y181" s="287">
        <v>294.8</v>
      </c>
    </row>
    <row r="182" spans="1:25" ht="342">
      <c r="A182" s="298" t="s">
        <v>10309</v>
      </c>
      <c r="B182" s="692"/>
      <c r="C182" s="276" t="s">
        <v>10255</v>
      </c>
      <c r="D182" s="325" t="s">
        <v>10971</v>
      </c>
      <c r="E182" s="280" t="s">
        <v>10964</v>
      </c>
      <c r="F182" s="279">
        <v>2021</v>
      </c>
      <c r="G182" s="280" t="s">
        <v>10277</v>
      </c>
      <c r="H182" s="291">
        <v>5498.8371702729546</v>
      </c>
      <c r="I182" s="276" t="s">
        <v>10972</v>
      </c>
      <c r="J182" s="282">
        <v>45601</v>
      </c>
      <c r="K182" s="282">
        <v>45777</v>
      </c>
      <c r="L182" s="308">
        <v>46141</v>
      </c>
      <c r="M182" s="293"/>
      <c r="N182" s="284" t="s">
        <v>10328</v>
      </c>
      <c r="O182" s="295" t="s">
        <v>10329</v>
      </c>
      <c r="P182" s="285" t="s">
        <v>10330</v>
      </c>
      <c r="Q182" s="276" t="s">
        <v>10243</v>
      </c>
      <c r="R182" s="278" t="s">
        <v>10966</v>
      </c>
      <c r="S182" s="283" t="s">
        <v>10277</v>
      </c>
      <c r="T182" s="286"/>
      <c r="U182" s="286"/>
      <c r="V182" s="299"/>
      <c r="W182" s="287">
        <v>0</v>
      </c>
      <c r="X182" s="287">
        <v>75</v>
      </c>
      <c r="Y182" s="287">
        <v>327.80000000000007</v>
      </c>
    </row>
    <row r="183" spans="1:25" ht="225">
      <c r="A183" s="276">
        <v>173</v>
      </c>
      <c r="B183" s="276">
        <v>173</v>
      </c>
      <c r="C183" s="322" t="s">
        <v>10298</v>
      </c>
      <c r="D183" s="307" t="s">
        <v>10973</v>
      </c>
      <c r="E183" s="276" t="s">
        <v>10342</v>
      </c>
      <c r="F183" s="313">
        <v>2021</v>
      </c>
      <c r="G183" s="278" t="s">
        <v>10343</v>
      </c>
      <c r="H183" s="281">
        <v>557.65985445000001</v>
      </c>
      <c r="I183" s="83" t="s">
        <v>10974</v>
      </c>
      <c r="J183" s="308">
        <v>46407</v>
      </c>
      <c r="K183" s="278">
        <v>45383</v>
      </c>
      <c r="L183" s="308">
        <v>46873</v>
      </c>
      <c r="M183" s="283" t="s">
        <v>5810</v>
      </c>
      <c r="N183" s="284" t="s">
        <v>10345</v>
      </c>
      <c r="O183" s="284" t="s">
        <v>10345</v>
      </c>
      <c r="P183" s="285" t="s">
        <v>10378</v>
      </c>
      <c r="Q183" s="276" t="s">
        <v>10347</v>
      </c>
      <c r="R183" s="280" t="s">
        <v>10975</v>
      </c>
      <c r="S183" s="286" t="s">
        <v>10254</v>
      </c>
      <c r="T183" s="286">
        <v>2026.3</v>
      </c>
      <c r="U183" s="286">
        <v>9.1999999999999993</v>
      </c>
      <c r="V183" s="276" t="s">
        <v>68</v>
      </c>
      <c r="W183" s="302">
        <v>0</v>
      </c>
      <c r="X183" s="302">
        <v>200</v>
      </c>
      <c r="Y183" s="302">
        <v>0</v>
      </c>
    </row>
    <row r="184" spans="1:25" ht="153">
      <c r="A184" s="276">
        <v>174</v>
      </c>
      <c r="B184" s="276">
        <v>174</v>
      </c>
      <c r="C184" s="276" t="s">
        <v>1214</v>
      </c>
      <c r="D184" s="307" t="s">
        <v>10976</v>
      </c>
      <c r="E184" s="276" t="s">
        <v>10334</v>
      </c>
      <c r="F184" s="313">
        <v>2021</v>
      </c>
      <c r="G184" s="278" t="s">
        <v>10335</v>
      </c>
      <c r="H184" s="281">
        <v>15.9</v>
      </c>
      <c r="I184" s="301" t="s">
        <v>10977</v>
      </c>
      <c r="J184" s="278">
        <v>46946</v>
      </c>
      <c r="K184" s="278">
        <v>45748</v>
      </c>
      <c r="L184" s="278">
        <v>47426</v>
      </c>
      <c r="M184" s="283" t="s">
        <v>5810</v>
      </c>
      <c r="N184" s="284" t="s">
        <v>10337</v>
      </c>
      <c r="O184" s="284" t="s">
        <v>10337</v>
      </c>
      <c r="P184" s="285" t="s">
        <v>10338</v>
      </c>
      <c r="Q184" s="276" t="s">
        <v>10339</v>
      </c>
      <c r="R184" s="278" t="s">
        <v>10978</v>
      </c>
      <c r="S184" s="276" t="s">
        <v>10316</v>
      </c>
      <c r="T184" s="276"/>
      <c r="U184" s="276"/>
      <c r="V184" s="276" t="s">
        <v>68</v>
      </c>
      <c r="W184" s="287">
        <v>0</v>
      </c>
      <c r="X184" s="287">
        <v>15</v>
      </c>
      <c r="Y184" s="287">
        <v>0</v>
      </c>
    </row>
    <row r="185" spans="1:25" ht="153">
      <c r="A185" s="276">
        <v>175</v>
      </c>
      <c r="B185" s="276">
        <v>175</v>
      </c>
      <c r="C185" s="322" t="s">
        <v>1214</v>
      </c>
      <c r="D185" s="307" t="s">
        <v>10979</v>
      </c>
      <c r="E185" s="276" t="s">
        <v>10357</v>
      </c>
      <c r="F185" s="313">
        <v>2021</v>
      </c>
      <c r="G185" s="278" t="s">
        <v>10358</v>
      </c>
      <c r="H185" s="281">
        <v>14.35</v>
      </c>
      <c r="I185" s="276" t="s">
        <v>10980</v>
      </c>
      <c r="J185" s="278">
        <v>46946</v>
      </c>
      <c r="K185" s="278">
        <v>45748</v>
      </c>
      <c r="L185" s="278">
        <v>47426</v>
      </c>
      <c r="M185" s="283" t="s">
        <v>5810</v>
      </c>
      <c r="N185" s="284" t="s">
        <v>10337</v>
      </c>
      <c r="O185" s="284" t="s">
        <v>10337</v>
      </c>
      <c r="P185" s="285" t="s">
        <v>10338</v>
      </c>
      <c r="Q185" s="276" t="s">
        <v>10339</v>
      </c>
      <c r="R185" s="278" t="s">
        <v>10981</v>
      </c>
      <c r="S185" s="276" t="s">
        <v>10316</v>
      </c>
      <c r="T185" s="276"/>
      <c r="U185" s="276"/>
      <c r="V185" s="276" t="s">
        <v>68</v>
      </c>
      <c r="W185" s="287">
        <v>0</v>
      </c>
      <c r="X185" s="287">
        <v>15</v>
      </c>
      <c r="Y185" s="287">
        <v>0</v>
      </c>
    </row>
    <row r="186" spans="1:25" ht="153">
      <c r="A186" s="276">
        <v>176</v>
      </c>
      <c r="B186" s="276">
        <v>176</v>
      </c>
      <c r="C186" s="322" t="s">
        <v>10287</v>
      </c>
      <c r="D186" s="307" t="s">
        <v>10982</v>
      </c>
      <c r="E186" s="276" t="s">
        <v>10357</v>
      </c>
      <c r="F186" s="313">
        <v>2021</v>
      </c>
      <c r="G186" s="278" t="s">
        <v>10358</v>
      </c>
      <c r="H186" s="281">
        <v>133.5</v>
      </c>
      <c r="I186" s="276" t="s">
        <v>10983</v>
      </c>
      <c r="J186" s="278">
        <v>47092</v>
      </c>
      <c r="K186" s="278">
        <v>45992</v>
      </c>
      <c r="L186" s="278">
        <v>47601</v>
      </c>
      <c r="M186" s="283" t="s">
        <v>5810</v>
      </c>
      <c r="N186" s="284" t="s">
        <v>10337</v>
      </c>
      <c r="O186" s="284" t="s">
        <v>10337</v>
      </c>
      <c r="P186" s="285" t="s">
        <v>10338</v>
      </c>
      <c r="Q186" s="276" t="s">
        <v>10339</v>
      </c>
      <c r="R186" s="278" t="s">
        <v>10984</v>
      </c>
      <c r="S186" s="276" t="s">
        <v>10316</v>
      </c>
      <c r="T186" s="276"/>
      <c r="U186" s="276"/>
      <c r="V186" s="276" t="s">
        <v>68</v>
      </c>
      <c r="W186" s="287">
        <v>0</v>
      </c>
      <c r="X186" s="287">
        <v>0</v>
      </c>
      <c r="Y186" s="287">
        <v>32.14</v>
      </c>
    </row>
    <row r="187" spans="1:25" ht="409.5">
      <c r="A187" s="276">
        <v>177</v>
      </c>
      <c r="B187" s="276">
        <v>177</v>
      </c>
      <c r="C187" s="322" t="s">
        <v>10287</v>
      </c>
      <c r="D187" s="307" t="s">
        <v>10985</v>
      </c>
      <c r="E187" s="276" t="s">
        <v>10517</v>
      </c>
      <c r="F187" s="313">
        <v>2021</v>
      </c>
      <c r="G187" s="278" t="s">
        <v>10343</v>
      </c>
      <c r="H187" s="281">
        <v>1024.1500000000001</v>
      </c>
      <c r="I187" s="276" t="s">
        <v>10986</v>
      </c>
      <c r="J187" s="280">
        <v>46388</v>
      </c>
      <c r="K187" s="278">
        <v>45748</v>
      </c>
      <c r="L187" s="280">
        <v>46904</v>
      </c>
      <c r="M187" s="283" t="s">
        <v>5810</v>
      </c>
      <c r="N187" s="284" t="s">
        <v>10337</v>
      </c>
      <c r="O187" s="284" t="s">
        <v>10337</v>
      </c>
      <c r="P187" s="285" t="s">
        <v>10519</v>
      </c>
      <c r="Q187" s="276" t="s">
        <v>10935</v>
      </c>
      <c r="R187" s="278" t="s">
        <v>10987</v>
      </c>
      <c r="S187" s="286" t="s">
        <v>10254</v>
      </c>
      <c r="T187" s="286">
        <v>2026.3</v>
      </c>
      <c r="U187" s="286">
        <v>9.1999999999999993</v>
      </c>
      <c r="V187" s="276" t="s">
        <v>68</v>
      </c>
      <c r="W187" s="302">
        <v>500</v>
      </c>
      <c r="X187" s="302">
        <v>0</v>
      </c>
      <c r="Y187" s="302">
        <v>4.4000000000000004</v>
      </c>
    </row>
    <row r="188" spans="1:25" ht="153">
      <c r="A188" s="276">
        <v>178</v>
      </c>
      <c r="B188" s="276">
        <v>178</v>
      </c>
      <c r="C188" s="322" t="s">
        <v>10375</v>
      </c>
      <c r="D188" s="307" t="s">
        <v>10988</v>
      </c>
      <c r="E188" s="276" t="s">
        <v>10357</v>
      </c>
      <c r="F188" s="313">
        <v>2021</v>
      </c>
      <c r="G188" s="278" t="s">
        <v>10358</v>
      </c>
      <c r="H188" s="281">
        <v>75.099999999999994</v>
      </c>
      <c r="I188" s="276" t="s">
        <v>10989</v>
      </c>
      <c r="J188" s="278">
        <v>46966</v>
      </c>
      <c r="K188" s="278">
        <v>45748</v>
      </c>
      <c r="L188" s="282">
        <v>47475</v>
      </c>
      <c r="M188" s="283" t="s">
        <v>5810</v>
      </c>
      <c r="N188" s="284" t="s">
        <v>10337</v>
      </c>
      <c r="O188" s="284" t="s">
        <v>10337</v>
      </c>
      <c r="P188" s="285" t="s">
        <v>10338</v>
      </c>
      <c r="Q188" s="276" t="s">
        <v>10339</v>
      </c>
      <c r="R188" s="278" t="s">
        <v>10990</v>
      </c>
      <c r="S188" s="276" t="s">
        <v>10316</v>
      </c>
      <c r="T188" s="276"/>
      <c r="U188" s="276"/>
      <c r="V188" s="276" t="s">
        <v>68</v>
      </c>
      <c r="W188" s="287">
        <v>0</v>
      </c>
      <c r="X188" s="287">
        <v>0</v>
      </c>
      <c r="Y188" s="287">
        <v>36</v>
      </c>
    </row>
    <row r="189" spans="1:25" ht="225">
      <c r="A189" s="276">
        <v>179</v>
      </c>
      <c r="B189" s="276">
        <v>179</v>
      </c>
      <c r="C189" s="322" t="s">
        <v>10287</v>
      </c>
      <c r="D189" s="307" t="s">
        <v>10991</v>
      </c>
      <c r="E189" s="276" t="s">
        <v>10342</v>
      </c>
      <c r="F189" s="313">
        <v>2021</v>
      </c>
      <c r="G189" s="278" t="s">
        <v>10343</v>
      </c>
      <c r="H189" s="281">
        <v>240.77799999999999</v>
      </c>
      <c r="I189" s="276" t="s">
        <v>10992</v>
      </c>
      <c r="J189" s="278">
        <v>47027</v>
      </c>
      <c r="K189" s="282">
        <v>45017</v>
      </c>
      <c r="L189" s="278">
        <v>47603</v>
      </c>
      <c r="M189" s="283" t="s">
        <v>5810</v>
      </c>
      <c r="N189" s="284" t="s">
        <v>10345</v>
      </c>
      <c r="O189" s="284" t="s">
        <v>10345</v>
      </c>
      <c r="P189" s="285" t="s">
        <v>10840</v>
      </c>
      <c r="Q189" s="276" t="s">
        <v>10347</v>
      </c>
      <c r="R189" s="280" t="s">
        <v>10993</v>
      </c>
      <c r="S189" s="286" t="s">
        <v>10254</v>
      </c>
      <c r="T189" s="286">
        <v>2026.3</v>
      </c>
      <c r="U189" s="286">
        <v>8.1</v>
      </c>
      <c r="V189" s="276" t="s">
        <v>68</v>
      </c>
      <c r="W189" s="302">
        <v>0</v>
      </c>
      <c r="X189" s="302">
        <v>0</v>
      </c>
      <c r="Y189" s="302">
        <v>6.2</v>
      </c>
    </row>
    <row r="190" spans="1:25" ht="225">
      <c r="A190" s="276">
        <v>180</v>
      </c>
      <c r="B190" s="276">
        <v>180</v>
      </c>
      <c r="C190" s="322" t="s">
        <v>10255</v>
      </c>
      <c r="D190" s="307" t="s">
        <v>10994</v>
      </c>
      <c r="E190" s="276" t="s">
        <v>10357</v>
      </c>
      <c r="F190" s="313">
        <v>2021</v>
      </c>
      <c r="G190" s="278" t="s">
        <v>10358</v>
      </c>
      <c r="H190" s="281">
        <v>214.9</v>
      </c>
      <c r="I190" s="276" t="s">
        <v>10995</v>
      </c>
      <c r="J190" s="278">
        <v>46580</v>
      </c>
      <c r="K190" s="282">
        <v>45748</v>
      </c>
      <c r="L190" s="278">
        <v>47061</v>
      </c>
      <c r="M190" s="283" t="s">
        <v>5810</v>
      </c>
      <c r="N190" s="284" t="s">
        <v>10337</v>
      </c>
      <c r="O190" s="284" t="s">
        <v>10337</v>
      </c>
      <c r="P190" s="285" t="s">
        <v>10360</v>
      </c>
      <c r="Q190" s="276" t="s">
        <v>10361</v>
      </c>
      <c r="R190" s="278" t="s">
        <v>10996</v>
      </c>
      <c r="S190" s="276" t="s">
        <v>10316</v>
      </c>
      <c r="T190" s="276"/>
      <c r="U190" s="276"/>
      <c r="V190" s="276" t="s">
        <v>68</v>
      </c>
      <c r="W190" s="287">
        <v>225</v>
      </c>
      <c r="X190" s="287">
        <v>55.5</v>
      </c>
      <c r="Y190" s="287">
        <v>0</v>
      </c>
    </row>
    <row r="191" spans="1:25" ht="306">
      <c r="A191" s="276">
        <v>181</v>
      </c>
      <c r="B191" s="276">
        <v>181</v>
      </c>
      <c r="C191" s="322" t="s">
        <v>10255</v>
      </c>
      <c r="D191" s="307" t="s">
        <v>10997</v>
      </c>
      <c r="E191" s="278" t="s">
        <v>10334</v>
      </c>
      <c r="F191" s="313">
        <v>2021</v>
      </c>
      <c r="G191" s="278" t="s">
        <v>10335</v>
      </c>
      <c r="H191" s="281">
        <v>144.9</v>
      </c>
      <c r="I191" s="276" t="s">
        <v>10998</v>
      </c>
      <c r="J191" s="282">
        <v>46600</v>
      </c>
      <c r="K191" s="282">
        <v>45748</v>
      </c>
      <c r="L191" s="282">
        <v>47110</v>
      </c>
      <c r="M191" s="283" t="s">
        <v>5810</v>
      </c>
      <c r="N191" s="284" t="s">
        <v>10337</v>
      </c>
      <c r="O191" s="284" t="s">
        <v>10337</v>
      </c>
      <c r="P191" s="285" t="s">
        <v>10360</v>
      </c>
      <c r="Q191" s="276" t="s">
        <v>10361</v>
      </c>
      <c r="R191" s="278" t="s">
        <v>10999</v>
      </c>
      <c r="S191" s="276" t="s">
        <v>10316</v>
      </c>
      <c r="T191" s="276"/>
      <c r="U191" s="276"/>
      <c r="V191" s="276" t="s">
        <v>68</v>
      </c>
      <c r="W191" s="287">
        <v>0</v>
      </c>
      <c r="X191" s="287">
        <v>18.100000000000001</v>
      </c>
      <c r="Y191" s="287">
        <v>0.4</v>
      </c>
    </row>
    <row r="192" spans="1:25" ht="409.5">
      <c r="A192" s="276">
        <v>182</v>
      </c>
      <c r="B192" s="276">
        <v>182</v>
      </c>
      <c r="C192" s="322" t="s">
        <v>10287</v>
      </c>
      <c r="D192" s="307" t="s">
        <v>11000</v>
      </c>
      <c r="E192" s="276" t="s">
        <v>10517</v>
      </c>
      <c r="F192" s="313">
        <v>2021</v>
      </c>
      <c r="G192" s="278" t="s">
        <v>10343</v>
      </c>
      <c r="H192" s="281">
        <v>1795.788</v>
      </c>
      <c r="I192" s="276" t="s">
        <v>11001</v>
      </c>
      <c r="J192" s="280">
        <v>46388</v>
      </c>
      <c r="K192" s="278">
        <v>46113</v>
      </c>
      <c r="L192" s="280">
        <v>46934</v>
      </c>
      <c r="M192" s="283" t="s">
        <v>5810</v>
      </c>
      <c r="N192" s="284" t="s">
        <v>10337</v>
      </c>
      <c r="O192" s="284" t="s">
        <v>10337</v>
      </c>
      <c r="P192" s="285" t="s">
        <v>10519</v>
      </c>
      <c r="Q192" s="276" t="s">
        <v>10935</v>
      </c>
      <c r="R192" s="278" t="s">
        <v>11002</v>
      </c>
      <c r="S192" s="286" t="s">
        <v>10254</v>
      </c>
      <c r="T192" s="286">
        <v>2026.3</v>
      </c>
      <c r="U192" s="286">
        <v>9.1999999999999993</v>
      </c>
      <c r="V192" s="276" t="s">
        <v>68</v>
      </c>
      <c r="W192" s="302">
        <v>300</v>
      </c>
      <c r="X192" s="302">
        <v>30</v>
      </c>
      <c r="Y192" s="302">
        <v>56.7</v>
      </c>
    </row>
    <row r="193" spans="1:25" ht="252">
      <c r="A193" s="276">
        <v>183</v>
      </c>
      <c r="B193" s="276">
        <v>183</v>
      </c>
      <c r="C193" s="322" t="s">
        <v>10255</v>
      </c>
      <c r="D193" s="307" t="s">
        <v>11003</v>
      </c>
      <c r="E193" s="278" t="s">
        <v>10334</v>
      </c>
      <c r="F193" s="313">
        <v>2021</v>
      </c>
      <c r="G193" s="278" t="s">
        <v>10335</v>
      </c>
      <c r="H193" s="281">
        <v>98.3</v>
      </c>
      <c r="I193" s="276" t="s">
        <v>11004</v>
      </c>
      <c r="J193" s="278">
        <v>46600</v>
      </c>
      <c r="K193" s="278">
        <v>45748</v>
      </c>
      <c r="L193" s="278">
        <v>47110</v>
      </c>
      <c r="M193" s="283" t="s">
        <v>5810</v>
      </c>
      <c r="N193" s="284" t="s">
        <v>10337</v>
      </c>
      <c r="O193" s="284" t="s">
        <v>10337</v>
      </c>
      <c r="P193" s="285" t="s">
        <v>10360</v>
      </c>
      <c r="Q193" s="276" t="s">
        <v>10361</v>
      </c>
      <c r="R193" s="280" t="s">
        <v>11005</v>
      </c>
      <c r="S193" s="276" t="s">
        <v>10316</v>
      </c>
      <c r="T193" s="276"/>
      <c r="U193" s="276"/>
      <c r="V193" s="276" t="s">
        <v>68</v>
      </c>
      <c r="W193" s="287">
        <v>0</v>
      </c>
      <c r="X193" s="287">
        <v>15</v>
      </c>
      <c r="Y193" s="287">
        <v>6.1000000000000005</v>
      </c>
    </row>
    <row r="194" spans="1:25" ht="279">
      <c r="A194" s="276">
        <v>184</v>
      </c>
      <c r="B194" s="276">
        <v>184</v>
      </c>
      <c r="C194" s="276" t="s">
        <v>10255</v>
      </c>
      <c r="D194" s="307" t="s">
        <v>11006</v>
      </c>
      <c r="E194" s="276" t="s">
        <v>10357</v>
      </c>
      <c r="F194" s="313">
        <v>2021</v>
      </c>
      <c r="G194" s="278" t="s">
        <v>10358</v>
      </c>
      <c r="H194" s="281">
        <v>2123.1999999999998</v>
      </c>
      <c r="I194" s="276" t="s">
        <v>11007</v>
      </c>
      <c r="J194" s="278">
        <v>46726</v>
      </c>
      <c r="K194" s="278">
        <v>46113</v>
      </c>
      <c r="L194" s="278">
        <v>47236</v>
      </c>
      <c r="M194" s="283" t="s">
        <v>5810</v>
      </c>
      <c r="N194" s="284" t="s">
        <v>10337</v>
      </c>
      <c r="O194" s="284" t="s">
        <v>10337</v>
      </c>
      <c r="P194" s="285" t="s">
        <v>10360</v>
      </c>
      <c r="Q194" s="276" t="s">
        <v>10361</v>
      </c>
      <c r="R194" s="278" t="s">
        <v>11008</v>
      </c>
      <c r="S194" s="276" t="s">
        <v>10316</v>
      </c>
      <c r="T194" s="276"/>
      <c r="U194" s="276"/>
      <c r="V194" s="276" t="s">
        <v>68</v>
      </c>
      <c r="W194" s="287">
        <v>500</v>
      </c>
      <c r="X194" s="287">
        <v>66.7</v>
      </c>
      <c r="Y194" s="287">
        <v>130</v>
      </c>
    </row>
    <row r="195" spans="1:25" ht="153">
      <c r="A195" s="276">
        <v>185</v>
      </c>
      <c r="B195" s="276">
        <v>185</v>
      </c>
      <c r="C195" s="276" t="s">
        <v>1214</v>
      </c>
      <c r="D195" s="307" t="s">
        <v>11009</v>
      </c>
      <c r="E195" s="276" t="s">
        <v>10334</v>
      </c>
      <c r="F195" s="313">
        <v>2021</v>
      </c>
      <c r="G195" s="278" t="s">
        <v>10335</v>
      </c>
      <c r="H195" s="281">
        <v>15.9</v>
      </c>
      <c r="I195" s="276" t="s">
        <v>11010</v>
      </c>
      <c r="J195" s="278">
        <v>46946</v>
      </c>
      <c r="K195" s="278">
        <v>45383</v>
      </c>
      <c r="L195" s="282">
        <v>47426</v>
      </c>
      <c r="M195" s="283" t="s">
        <v>5810</v>
      </c>
      <c r="N195" s="284" t="s">
        <v>10337</v>
      </c>
      <c r="O195" s="284" t="s">
        <v>10337</v>
      </c>
      <c r="P195" s="285" t="s">
        <v>10338</v>
      </c>
      <c r="Q195" s="276" t="s">
        <v>10339</v>
      </c>
      <c r="R195" s="278" t="s">
        <v>11011</v>
      </c>
      <c r="S195" s="276" t="s">
        <v>10316</v>
      </c>
      <c r="T195" s="276"/>
      <c r="U195" s="276"/>
      <c r="V195" s="276" t="s">
        <v>68</v>
      </c>
      <c r="W195" s="287">
        <v>0</v>
      </c>
      <c r="X195" s="287">
        <v>0</v>
      </c>
      <c r="Y195" s="287">
        <v>1</v>
      </c>
    </row>
    <row r="196" spans="1:25" ht="234">
      <c r="A196" s="276">
        <v>186</v>
      </c>
      <c r="B196" s="276">
        <v>186</v>
      </c>
      <c r="C196" s="276" t="s">
        <v>1214</v>
      </c>
      <c r="D196" s="307" t="s">
        <v>11012</v>
      </c>
      <c r="E196" s="276" t="s">
        <v>10357</v>
      </c>
      <c r="F196" s="313">
        <v>2021</v>
      </c>
      <c r="G196" s="278" t="s">
        <v>10358</v>
      </c>
      <c r="H196" s="281">
        <v>100.47</v>
      </c>
      <c r="I196" s="276" t="s">
        <v>11013</v>
      </c>
      <c r="J196" s="280">
        <v>46317</v>
      </c>
      <c r="K196" s="278">
        <v>45748</v>
      </c>
      <c r="L196" s="308">
        <v>47057</v>
      </c>
      <c r="M196" s="283" t="s">
        <v>5810</v>
      </c>
      <c r="N196" s="284" t="s">
        <v>10337</v>
      </c>
      <c r="O196" s="284" t="s">
        <v>10337</v>
      </c>
      <c r="P196" s="285" t="s">
        <v>10519</v>
      </c>
      <c r="Q196" s="276" t="s">
        <v>10520</v>
      </c>
      <c r="R196" s="278" t="s">
        <v>11014</v>
      </c>
      <c r="S196" s="276" t="s">
        <v>10316</v>
      </c>
      <c r="T196" s="276"/>
      <c r="U196" s="276"/>
      <c r="V196" s="276" t="s">
        <v>68</v>
      </c>
      <c r="W196" s="302">
        <v>0</v>
      </c>
      <c r="X196" s="302">
        <v>0</v>
      </c>
      <c r="Y196" s="302">
        <v>7.26</v>
      </c>
    </row>
    <row r="197" spans="1:25" ht="153">
      <c r="A197" s="276">
        <v>187</v>
      </c>
      <c r="B197" s="276">
        <v>187</v>
      </c>
      <c r="C197" s="322" t="s">
        <v>10407</v>
      </c>
      <c r="D197" s="307" t="s">
        <v>11015</v>
      </c>
      <c r="E197" s="276" t="s">
        <v>10334</v>
      </c>
      <c r="F197" s="313">
        <v>2021</v>
      </c>
      <c r="G197" s="278" t="s">
        <v>10335</v>
      </c>
      <c r="H197" s="281">
        <v>235.6</v>
      </c>
      <c r="I197" s="276" t="s">
        <v>11016</v>
      </c>
      <c r="J197" s="278">
        <v>47092</v>
      </c>
      <c r="K197" s="282">
        <v>45383</v>
      </c>
      <c r="L197" s="278">
        <v>47601</v>
      </c>
      <c r="M197" s="283" t="s">
        <v>5810</v>
      </c>
      <c r="N197" s="284" t="s">
        <v>10337</v>
      </c>
      <c r="O197" s="284" t="s">
        <v>10337</v>
      </c>
      <c r="P197" s="285" t="s">
        <v>10338</v>
      </c>
      <c r="Q197" s="276" t="s">
        <v>10339</v>
      </c>
      <c r="R197" s="278" t="s">
        <v>11017</v>
      </c>
      <c r="S197" s="276" t="s">
        <v>10316</v>
      </c>
      <c r="T197" s="276"/>
      <c r="U197" s="276"/>
      <c r="V197" s="276" t="s">
        <v>68</v>
      </c>
      <c r="W197" s="287">
        <v>0</v>
      </c>
      <c r="X197" s="287">
        <v>0</v>
      </c>
      <c r="Y197" s="287">
        <v>33.5</v>
      </c>
    </row>
    <row r="198" spans="1:25" ht="90">
      <c r="A198" s="276">
        <v>188</v>
      </c>
      <c r="B198" s="276">
        <v>188</v>
      </c>
      <c r="C198" s="322" t="s">
        <v>10325</v>
      </c>
      <c r="D198" s="307" t="s">
        <v>11018</v>
      </c>
      <c r="E198" s="276" t="s">
        <v>10357</v>
      </c>
      <c r="F198" s="313">
        <v>2021</v>
      </c>
      <c r="G198" s="278" t="s">
        <v>10358</v>
      </c>
      <c r="H198" s="281">
        <v>174.6</v>
      </c>
      <c r="I198" s="301" t="s">
        <v>11019</v>
      </c>
      <c r="J198" s="278">
        <v>46600</v>
      </c>
      <c r="K198" s="278">
        <v>45748</v>
      </c>
      <c r="L198" s="278">
        <v>47110</v>
      </c>
      <c r="M198" s="283" t="s">
        <v>5810</v>
      </c>
      <c r="N198" s="284" t="s">
        <v>10337</v>
      </c>
      <c r="O198" s="284" t="s">
        <v>10337</v>
      </c>
      <c r="P198" s="285" t="s">
        <v>10360</v>
      </c>
      <c r="Q198" s="276" t="s">
        <v>10361</v>
      </c>
      <c r="R198" s="278" t="s">
        <v>11020</v>
      </c>
      <c r="S198" s="276" t="s">
        <v>10316</v>
      </c>
      <c r="T198" s="276"/>
      <c r="U198" s="276"/>
      <c r="V198" s="276" t="s">
        <v>68</v>
      </c>
      <c r="W198" s="287">
        <v>225</v>
      </c>
      <c r="X198" s="287">
        <v>0</v>
      </c>
      <c r="Y198" s="287">
        <v>0</v>
      </c>
    </row>
    <row r="199" spans="1:25" ht="198">
      <c r="A199" s="276">
        <v>189</v>
      </c>
      <c r="B199" s="276">
        <v>189</v>
      </c>
      <c r="C199" s="276" t="s">
        <v>4963</v>
      </c>
      <c r="D199" s="307" t="s">
        <v>11021</v>
      </c>
      <c r="E199" s="276" t="s">
        <v>10517</v>
      </c>
      <c r="F199" s="313">
        <v>2021</v>
      </c>
      <c r="G199" s="278" t="s">
        <v>10343</v>
      </c>
      <c r="H199" s="281">
        <v>323.85000000000002</v>
      </c>
      <c r="I199" s="276" t="s">
        <v>11022</v>
      </c>
      <c r="J199" s="280">
        <v>46378</v>
      </c>
      <c r="K199" s="278">
        <v>46113</v>
      </c>
      <c r="L199" s="280">
        <v>46873</v>
      </c>
      <c r="M199" s="283" t="s">
        <v>5810</v>
      </c>
      <c r="N199" s="284" t="s">
        <v>10337</v>
      </c>
      <c r="O199" s="284" t="s">
        <v>10337</v>
      </c>
      <c r="P199" s="285" t="s">
        <v>10519</v>
      </c>
      <c r="Q199" s="276" t="s">
        <v>10520</v>
      </c>
      <c r="R199" s="278" t="s">
        <v>11023</v>
      </c>
      <c r="S199" s="286" t="s">
        <v>10254</v>
      </c>
      <c r="T199" s="286">
        <v>2026.4</v>
      </c>
      <c r="U199" s="286">
        <v>10.1</v>
      </c>
      <c r="V199" s="276" t="s">
        <v>68</v>
      </c>
      <c r="W199" s="287">
        <v>300</v>
      </c>
      <c r="X199" s="287">
        <v>0</v>
      </c>
      <c r="Y199" s="287">
        <v>0</v>
      </c>
    </row>
    <row r="200" spans="1:25" ht="162">
      <c r="A200" s="276">
        <v>190</v>
      </c>
      <c r="B200" s="276">
        <v>190</v>
      </c>
      <c r="C200" s="276" t="s">
        <v>4963</v>
      </c>
      <c r="D200" s="307" t="s">
        <v>11024</v>
      </c>
      <c r="E200" s="301" t="s">
        <v>10342</v>
      </c>
      <c r="F200" s="313">
        <v>2021</v>
      </c>
      <c r="G200" s="280" t="s">
        <v>10248</v>
      </c>
      <c r="H200" s="281">
        <v>75.460999999999999</v>
      </c>
      <c r="I200" s="276" t="s">
        <v>11025</v>
      </c>
      <c r="J200" s="280">
        <v>46035</v>
      </c>
      <c r="K200" s="278">
        <v>45261</v>
      </c>
      <c r="L200" s="280">
        <v>46584</v>
      </c>
      <c r="M200" s="283" t="s">
        <v>5810</v>
      </c>
      <c r="N200" s="284" t="s">
        <v>10345</v>
      </c>
      <c r="O200" s="284" t="s">
        <v>10345</v>
      </c>
      <c r="P200" s="285" t="s">
        <v>11026</v>
      </c>
      <c r="Q200" s="276" t="s">
        <v>10717</v>
      </c>
      <c r="R200" s="280" t="s">
        <v>11027</v>
      </c>
      <c r="S200" s="283" t="s">
        <v>10254</v>
      </c>
      <c r="T200" s="286">
        <v>2025.4</v>
      </c>
      <c r="U200" s="286"/>
      <c r="V200" s="276" t="s">
        <v>68</v>
      </c>
      <c r="W200" s="302">
        <v>0</v>
      </c>
      <c r="X200" s="302">
        <v>30</v>
      </c>
      <c r="Y200" s="302">
        <v>0</v>
      </c>
    </row>
    <row r="201" spans="1:25" ht="90">
      <c r="A201" s="276">
        <v>191</v>
      </c>
      <c r="B201" s="276">
        <v>191</v>
      </c>
      <c r="C201" s="322" t="s">
        <v>10287</v>
      </c>
      <c r="D201" s="307" t="s">
        <v>11028</v>
      </c>
      <c r="E201" s="278" t="s">
        <v>10334</v>
      </c>
      <c r="F201" s="313">
        <v>2021</v>
      </c>
      <c r="G201" s="278" t="s">
        <v>10335</v>
      </c>
      <c r="H201" s="281">
        <v>195.9</v>
      </c>
      <c r="I201" s="301" t="s">
        <v>11029</v>
      </c>
      <c r="J201" s="278">
        <v>46600</v>
      </c>
      <c r="K201" s="278">
        <v>45170</v>
      </c>
      <c r="L201" s="278">
        <v>47110</v>
      </c>
      <c r="M201" s="283" t="s">
        <v>5810</v>
      </c>
      <c r="N201" s="284" t="s">
        <v>10337</v>
      </c>
      <c r="O201" s="284" t="s">
        <v>10337</v>
      </c>
      <c r="P201" s="285" t="s">
        <v>10360</v>
      </c>
      <c r="Q201" s="276" t="s">
        <v>10361</v>
      </c>
      <c r="R201" s="278" t="s">
        <v>11030</v>
      </c>
      <c r="S201" s="276" t="s">
        <v>10316</v>
      </c>
      <c r="T201" s="276"/>
      <c r="U201" s="276"/>
      <c r="V201" s="276" t="s">
        <v>68</v>
      </c>
      <c r="W201" s="287">
        <v>0</v>
      </c>
      <c r="X201" s="287">
        <v>0</v>
      </c>
      <c r="Y201" s="287">
        <v>0</v>
      </c>
    </row>
    <row r="202" spans="1:25" ht="162">
      <c r="A202" s="276">
        <v>192</v>
      </c>
      <c r="B202" s="276">
        <v>192</v>
      </c>
      <c r="C202" s="276" t="s">
        <v>10355</v>
      </c>
      <c r="D202" s="307" t="s">
        <v>11031</v>
      </c>
      <c r="E202" s="276" t="s">
        <v>10357</v>
      </c>
      <c r="F202" s="313">
        <v>2021</v>
      </c>
      <c r="G202" s="278" t="s">
        <v>10358</v>
      </c>
      <c r="H202" s="281">
        <v>154.5</v>
      </c>
      <c r="I202" s="276" t="s">
        <v>11032</v>
      </c>
      <c r="J202" s="278">
        <v>47079</v>
      </c>
      <c r="K202" s="278">
        <v>45261</v>
      </c>
      <c r="L202" s="282">
        <v>47559</v>
      </c>
      <c r="M202" s="283" t="s">
        <v>5810</v>
      </c>
      <c r="N202" s="284" t="s">
        <v>10337</v>
      </c>
      <c r="O202" s="284" t="s">
        <v>10337</v>
      </c>
      <c r="P202" s="285" t="s">
        <v>10338</v>
      </c>
      <c r="Q202" s="276" t="s">
        <v>10339</v>
      </c>
      <c r="R202" s="278" t="s">
        <v>11033</v>
      </c>
      <c r="S202" s="276" t="s">
        <v>10316</v>
      </c>
      <c r="T202" s="276"/>
      <c r="U202" s="276"/>
      <c r="V202" s="276" t="s">
        <v>68</v>
      </c>
      <c r="W202" s="287">
        <v>0</v>
      </c>
      <c r="X202" s="287">
        <v>0</v>
      </c>
      <c r="Y202" s="287">
        <v>1.1000000000000001</v>
      </c>
    </row>
    <row r="203" spans="1:25" ht="90">
      <c r="A203" s="276">
        <v>193</v>
      </c>
      <c r="B203" s="276">
        <v>193</v>
      </c>
      <c r="C203" s="322" t="s">
        <v>10287</v>
      </c>
      <c r="D203" s="307" t="s">
        <v>11034</v>
      </c>
      <c r="E203" s="278" t="s">
        <v>10334</v>
      </c>
      <c r="F203" s="313">
        <v>2021</v>
      </c>
      <c r="G203" s="278" t="s">
        <v>10335</v>
      </c>
      <c r="H203" s="281">
        <v>13.7</v>
      </c>
      <c r="I203" s="276" t="s">
        <v>11035</v>
      </c>
      <c r="J203" s="278">
        <v>46580</v>
      </c>
      <c r="K203" s="278">
        <v>45323</v>
      </c>
      <c r="L203" s="278">
        <v>47061</v>
      </c>
      <c r="M203" s="283" t="s">
        <v>5810</v>
      </c>
      <c r="N203" s="284" t="s">
        <v>10337</v>
      </c>
      <c r="O203" s="284" t="s">
        <v>10337</v>
      </c>
      <c r="P203" s="285" t="s">
        <v>10360</v>
      </c>
      <c r="Q203" s="276" t="s">
        <v>10361</v>
      </c>
      <c r="R203" s="278" t="s">
        <v>11036</v>
      </c>
      <c r="S203" s="276" t="s">
        <v>10316</v>
      </c>
      <c r="T203" s="276"/>
      <c r="U203" s="276"/>
      <c r="V203" s="276" t="s">
        <v>68</v>
      </c>
      <c r="W203" s="287">
        <v>0</v>
      </c>
      <c r="X203" s="287">
        <v>0</v>
      </c>
      <c r="Y203" s="287">
        <v>33.700000000000003</v>
      </c>
    </row>
    <row r="204" spans="1:25" ht="162">
      <c r="A204" s="276">
        <v>194</v>
      </c>
      <c r="B204" s="276">
        <v>194</v>
      </c>
      <c r="C204" s="322" t="s">
        <v>10375</v>
      </c>
      <c r="D204" s="307" t="s">
        <v>11037</v>
      </c>
      <c r="E204" s="276" t="s">
        <v>10334</v>
      </c>
      <c r="F204" s="313">
        <v>2021</v>
      </c>
      <c r="G204" s="278" t="s">
        <v>10335</v>
      </c>
      <c r="H204" s="281">
        <v>120.5</v>
      </c>
      <c r="I204" s="276" t="s">
        <v>11038</v>
      </c>
      <c r="J204" s="278">
        <v>47079</v>
      </c>
      <c r="K204" s="278">
        <v>46357</v>
      </c>
      <c r="L204" s="282">
        <v>47559</v>
      </c>
      <c r="M204" s="283" t="s">
        <v>5810</v>
      </c>
      <c r="N204" s="284" t="s">
        <v>10337</v>
      </c>
      <c r="O204" s="284" t="s">
        <v>10337</v>
      </c>
      <c r="P204" s="285" t="s">
        <v>10338</v>
      </c>
      <c r="Q204" s="276" t="s">
        <v>10339</v>
      </c>
      <c r="R204" s="278" t="s">
        <v>11039</v>
      </c>
      <c r="S204" s="276" t="s">
        <v>10316</v>
      </c>
      <c r="T204" s="276"/>
      <c r="U204" s="276"/>
      <c r="V204" s="276" t="s">
        <v>68</v>
      </c>
      <c r="W204" s="287">
        <v>0</v>
      </c>
      <c r="X204" s="287">
        <v>0</v>
      </c>
      <c r="Y204" s="287">
        <v>0</v>
      </c>
    </row>
    <row r="205" spans="1:25" ht="126">
      <c r="A205" s="276">
        <v>195</v>
      </c>
      <c r="B205" s="276">
        <v>195</v>
      </c>
      <c r="C205" s="322" t="s">
        <v>10375</v>
      </c>
      <c r="D205" s="307" t="s">
        <v>11040</v>
      </c>
      <c r="E205" s="278" t="s">
        <v>10334</v>
      </c>
      <c r="F205" s="313">
        <v>2021</v>
      </c>
      <c r="G205" s="278" t="s">
        <v>10335</v>
      </c>
      <c r="H205" s="281">
        <v>75.5</v>
      </c>
      <c r="I205" s="276" t="s">
        <v>11041</v>
      </c>
      <c r="J205" s="278">
        <v>46580</v>
      </c>
      <c r="K205" s="278">
        <v>46357</v>
      </c>
      <c r="L205" s="278">
        <v>47061</v>
      </c>
      <c r="M205" s="283" t="s">
        <v>5810</v>
      </c>
      <c r="N205" s="284" t="s">
        <v>10337</v>
      </c>
      <c r="O205" s="284" t="s">
        <v>10337</v>
      </c>
      <c r="P205" s="285" t="s">
        <v>10360</v>
      </c>
      <c r="Q205" s="276" t="s">
        <v>10361</v>
      </c>
      <c r="R205" s="278" t="s">
        <v>11042</v>
      </c>
      <c r="S205" s="276" t="s">
        <v>10316</v>
      </c>
      <c r="T205" s="276"/>
      <c r="U205" s="276"/>
      <c r="V205" s="276" t="s">
        <v>68</v>
      </c>
      <c r="W205" s="287">
        <v>0</v>
      </c>
      <c r="X205" s="287">
        <v>0</v>
      </c>
      <c r="Y205" s="287">
        <v>0</v>
      </c>
    </row>
    <row r="206" spans="1:25" ht="279">
      <c r="A206" s="276">
        <v>196</v>
      </c>
      <c r="B206" s="276">
        <v>196</v>
      </c>
      <c r="C206" s="276" t="s">
        <v>1214</v>
      </c>
      <c r="D206" s="307" t="s">
        <v>11043</v>
      </c>
      <c r="E206" s="276" t="s">
        <v>10334</v>
      </c>
      <c r="F206" s="313">
        <v>2021</v>
      </c>
      <c r="G206" s="278" t="s">
        <v>10335</v>
      </c>
      <c r="H206" s="281">
        <v>27.7</v>
      </c>
      <c r="I206" s="276" t="s">
        <v>11044</v>
      </c>
      <c r="J206" s="278">
        <v>46966</v>
      </c>
      <c r="K206" s="278">
        <v>45017</v>
      </c>
      <c r="L206" s="282">
        <v>47475</v>
      </c>
      <c r="M206" s="283" t="s">
        <v>5810</v>
      </c>
      <c r="N206" s="284" t="s">
        <v>10337</v>
      </c>
      <c r="O206" s="284" t="s">
        <v>10337</v>
      </c>
      <c r="P206" s="285" t="s">
        <v>10338</v>
      </c>
      <c r="Q206" s="276" t="s">
        <v>10339</v>
      </c>
      <c r="R206" s="278" t="s">
        <v>11045</v>
      </c>
      <c r="S206" s="276" t="s">
        <v>10316</v>
      </c>
      <c r="T206" s="276"/>
      <c r="U206" s="276"/>
      <c r="V206" s="276" t="s">
        <v>68</v>
      </c>
      <c r="W206" s="287">
        <v>0</v>
      </c>
      <c r="X206" s="287">
        <v>0</v>
      </c>
      <c r="Y206" s="287">
        <v>0</v>
      </c>
    </row>
    <row r="207" spans="1:25" ht="409.5">
      <c r="A207" s="276">
        <v>197</v>
      </c>
      <c r="B207" s="276">
        <v>197</v>
      </c>
      <c r="C207" s="322" t="s">
        <v>1214</v>
      </c>
      <c r="D207" s="307" t="s">
        <v>11046</v>
      </c>
      <c r="E207" s="276" t="s">
        <v>10334</v>
      </c>
      <c r="F207" s="313">
        <v>2021</v>
      </c>
      <c r="G207" s="278" t="s">
        <v>10335</v>
      </c>
      <c r="H207" s="281">
        <v>43.3</v>
      </c>
      <c r="I207" s="276" t="s">
        <v>11047</v>
      </c>
      <c r="J207" s="278">
        <v>47079</v>
      </c>
      <c r="K207" s="278">
        <v>45017</v>
      </c>
      <c r="L207" s="282">
        <v>47559</v>
      </c>
      <c r="M207" s="283" t="s">
        <v>5810</v>
      </c>
      <c r="N207" s="284" t="s">
        <v>10337</v>
      </c>
      <c r="O207" s="284" t="s">
        <v>10337</v>
      </c>
      <c r="P207" s="285" t="s">
        <v>10338</v>
      </c>
      <c r="Q207" s="276" t="s">
        <v>10339</v>
      </c>
      <c r="R207" s="278" t="s">
        <v>11048</v>
      </c>
      <c r="S207" s="276" t="s">
        <v>10316</v>
      </c>
      <c r="T207" s="276"/>
      <c r="U207" s="276"/>
      <c r="V207" s="276" t="s">
        <v>68</v>
      </c>
      <c r="W207" s="287">
        <v>0</v>
      </c>
      <c r="X207" s="287">
        <v>0</v>
      </c>
      <c r="Y207" s="287">
        <v>5.5</v>
      </c>
    </row>
    <row r="208" spans="1:25" ht="288">
      <c r="A208" s="276">
        <v>198</v>
      </c>
      <c r="B208" s="276">
        <v>198</v>
      </c>
      <c r="C208" s="276" t="s">
        <v>1214</v>
      </c>
      <c r="D208" s="307" t="s">
        <v>11049</v>
      </c>
      <c r="E208" s="276" t="s">
        <v>10334</v>
      </c>
      <c r="F208" s="313">
        <v>2021</v>
      </c>
      <c r="G208" s="278" t="s">
        <v>10335</v>
      </c>
      <c r="H208" s="281">
        <v>230.6</v>
      </c>
      <c r="I208" s="276" t="s">
        <v>11050</v>
      </c>
      <c r="J208" s="278">
        <v>47092</v>
      </c>
      <c r="K208" s="278">
        <v>45383</v>
      </c>
      <c r="L208" s="278">
        <v>47601</v>
      </c>
      <c r="M208" s="283" t="s">
        <v>5810</v>
      </c>
      <c r="N208" s="284" t="s">
        <v>10337</v>
      </c>
      <c r="O208" s="284" t="s">
        <v>10337</v>
      </c>
      <c r="P208" s="285" t="s">
        <v>10338</v>
      </c>
      <c r="Q208" s="276" t="s">
        <v>10339</v>
      </c>
      <c r="R208" s="278" t="s">
        <v>11051</v>
      </c>
      <c r="S208" s="276" t="s">
        <v>10316</v>
      </c>
      <c r="T208" s="276"/>
      <c r="U208" s="276"/>
      <c r="V208" s="276" t="s">
        <v>68</v>
      </c>
      <c r="W208" s="287">
        <v>0</v>
      </c>
      <c r="X208" s="287">
        <v>0</v>
      </c>
      <c r="Y208" s="287">
        <v>36</v>
      </c>
    </row>
    <row r="209" spans="1:25" ht="153">
      <c r="A209" s="276">
        <v>199</v>
      </c>
      <c r="B209" s="276">
        <v>199</v>
      </c>
      <c r="C209" s="322" t="s">
        <v>10266</v>
      </c>
      <c r="D209" s="307" t="s">
        <v>11052</v>
      </c>
      <c r="E209" s="276" t="s">
        <v>10357</v>
      </c>
      <c r="F209" s="313">
        <v>2021</v>
      </c>
      <c r="G209" s="278" t="s">
        <v>10358</v>
      </c>
      <c r="H209" s="281">
        <v>83.8</v>
      </c>
      <c r="I209" s="276" t="s">
        <v>11053</v>
      </c>
      <c r="J209" s="278">
        <v>47079</v>
      </c>
      <c r="K209" s="278">
        <v>44652</v>
      </c>
      <c r="L209" s="282">
        <v>47559</v>
      </c>
      <c r="M209" s="283" t="s">
        <v>5810</v>
      </c>
      <c r="N209" s="284" t="s">
        <v>10337</v>
      </c>
      <c r="O209" s="284" t="s">
        <v>10337</v>
      </c>
      <c r="P209" s="285" t="s">
        <v>10338</v>
      </c>
      <c r="Q209" s="276" t="s">
        <v>10339</v>
      </c>
      <c r="R209" s="278" t="s">
        <v>11054</v>
      </c>
      <c r="S209" s="276" t="s">
        <v>10316</v>
      </c>
      <c r="T209" s="276"/>
      <c r="U209" s="276"/>
      <c r="V209" s="276" t="s">
        <v>68</v>
      </c>
      <c r="W209" s="287">
        <v>0</v>
      </c>
      <c r="X209" s="287">
        <v>0</v>
      </c>
      <c r="Y209" s="287">
        <v>8.33</v>
      </c>
    </row>
    <row r="210" spans="1:25" ht="153">
      <c r="A210" s="276">
        <v>200</v>
      </c>
      <c r="B210" s="276">
        <v>200</v>
      </c>
      <c r="C210" s="322" t="s">
        <v>10407</v>
      </c>
      <c r="D210" s="307" t="s">
        <v>11055</v>
      </c>
      <c r="E210" s="276" t="s">
        <v>10334</v>
      </c>
      <c r="F210" s="313">
        <v>2021</v>
      </c>
      <c r="G210" s="278" t="s">
        <v>10335</v>
      </c>
      <c r="H210" s="281">
        <v>164.7</v>
      </c>
      <c r="I210" s="276" t="s">
        <v>11056</v>
      </c>
      <c r="J210" s="278">
        <v>47092</v>
      </c>
      <c r="K210" s="278">
        <v>45017</v>
      </c>
      <c r="L210" s="282">
        <v>47601</v>
      </c>
      <c r="M210" s="283" t="s">
        <v>5810</v>
      </c>
      <c r="N210" s="284" t="s">
        <v>10337</v>
      </c>
      <c r="O210" s="284" t="s">
        <v>10337</v>
      </c>
      <c r="P210" s="285" t="s">
        <v>10338</v>
      </c>
      <c r="Q210" s="276" t="s">
        <v>10339</v>
      </c>
      <c r="R210" s="278" t="s">
        <v>11057</v>
      </c>
      <c r="S210" s="276" t="s">
        <v>10316</v>
      </c>
      <c r="T210" s="276"/>
      <c r="U210" s="276"/>
      <c r="V210" s="276" t="s">
        <v>68</v>
      </c>
      <c r="W210" s="287">
        <v>0</v>
      </c>
      <c r="X210" s="287">
        <v>0</v>
      </c>
      <c r="Y210" s="287">
        <v>0</v>
      </c>
    </row>
    <row r="211" spans="1:25" ht="225">
      <c r="A211" s="276">
        <v>201</v>
      </c>
      <c r="B211" s="276">
        <v>201</v>
      </c>
      <c r="C211" s="276" t="s">
        <v>4963</v>
      </c>
      <c r="D211" s="307" t="s">
        <v>11058</v>
      </c>
      <c r="E211" s="276" t="s">
        <v>10334</v>
      </c>
      <c r="F211" s="313">
        <v>2021</v>
      </c>
      <c r="G211" s="278" t="s">
        <v>10335</v>
      </c>
      <c r="H211" s="281">
        <v>20.2</v>
      </c>
      <c r="I211" s="276" t="s">
        <v>11059</v>
      </c>
      <c r="J211" s="278">
        <v>46966</v>
      </c>
      <c r="K211" s="278">
        <v>45566</v>
      </c>
      <c r="L211" s="282">
        <v>47475</v>
      </c>
      <c r="M211" s="283" t="s">
        <v>5810</v>
      </c>
      <c r="N211" s="284" t="s">
        <v>10337</v>
      </c>
      <c r="O211" s="284" t="s">
        <v>10337</v>
      </c>
      <c r="P211" s="285" t="s">
        <v>10338</v>
      </c>
      <c r="Q211" s="276" t="s">
        <v>10339</v>
      </c>
      <c r="R211" s="278" t="s">
        <v>11060</v>
      </c>
      <c r="S211" s="276" t="s">
        <v>10316</v>
      </c>
      <c r="T211" s="276"/>
      <c r="U211" s="276"/>
      <c r="V211" s="276" t="s">
        <v>68</v>
      </c>
      <c r="W211" s="287">
        <v>0</v>
      </c>
      <c r="X211" s="287">
        <v>0</v>
      </c>
      <c r="Y211" s="287">
        <v>0</v>
      </c>
    </row>
    <row r="212" spans="1:25" ht="409.5">
      <c r="A212" s="276">
        <v>202</v>
      </c>
      <c r="B212" s="276">
        <v>202</v>
      </c>
      <c r="C212" s="301" t="s">
        <v>11061</v>
      </c>
      <c r="D212" s="307" t="s">
        <v>11062</v>
      </c>
      <c r="E212" s="276" t="s">
        <v>10342</v>
      </c>
      <c r="F212" s="313">
        <v>2021</v>
      </c>
      <c r="G212" s="278" t="s">
        <v>10343</v>
      </c>
      <c r="H212" s="281">
        <v>998.67899999999997</v>
      </c>
      <c r="I212" s="276" t="s">
        <v>11063</v>
      </c>
      <c r="J212" s="278">
        <v>46343</v>
      </c>
      <c r="K212" s="278"/>
      <c r="L212" s="278">
        <v>47234</v>
      </c>
      <c r="M212" s="283" t="s">
        <v>5810</v>
      </c>
      <c r="N212" s="284" t="s">
        <v>10345</v>
      </c>
      <c r="O212" s="284" t="s">
        <v>10345</v>
      </c>
      <c r="P212" s="285" t="s">
        <v>10353</v>
      </c>
      <c r="Q212" s="276" t="s">
        <v>10347</v>
      </c>
      <c r="R212" s="280" t="s">
        <v>11064</v>
      </c>
      <c r="S212" s="286" t="s">
        <v>10254</v>
      </c>
      <c r="T212" s="286">
        <v>2026.1</v>
      </c>
      <c r="U212" s="286">
        <v>3.1</v>
      </c>
      <c r="V212" s="276" t="s">
        <v>68</v>
      </c>
      <c r="W212" s="302">
        <v>0</v>
      </c>
      <c r="X212" s="302">
        <v>0</v>
      </c>
      <c r="Y212" s="302">
        <v>0</v>
      </c>
    </row>
    <row r="213" spans="1:25" ht="360">
      <c r="A213" s="276">
        <v>203</v>
      </c>
      <c r="B213" s="276">
        <v>203</v>
      </c>
      <c r="C213" s="276" t="s">
        <v>4963</v>
      </c>
      <c r="D213" s="307" t="s">
        <v>11065</v>
      </c>
      <c r="E213" s="276" t="s">
        <v>10334</v>
      </c>
      <c r="F213" s="313">
        <v>2021</v>
      </c>
      <c r="G213" s="278" t="s">
        <v>10335</v>
      </c>
      <c r="H213" s="281">
        <v>116.9</v>
      </c>
      <c r="I213" s="276" t="s">
        <v>11066</v>
      </c>
      <c r="J213" s="278">
        <v>47079</v>
      </c>
      <c r="K213" s="278"/>
      <c r="L213" s="282">
        <v>47559</v>
      </c>
      <c r="M213" s="283" t="s">
        <v>5810</v>
      </c>
      <c r="N213" s="284" t="s">
        <v>10337</v>
      </c>
      <c r="O213" s="284" t="s">
        <v>10337</v>
      </c>
      <c r="P213" s="285" t="s">
        <v>10338</v>
      </c>
      <c r="Q213" s="276" t="s">
        <v>10339</v>
      </c>
      <c r="R213" s="278" t="s">
        <v>11067</v>
      </c>
      <c r="S213" s="276" t="s">
        <v>10316</v>
      </c>
      <c r="T213" s="276"/>
      <c r="U213" s="276"/>
      <c r="V213" s="276" t="s">
        <v>68</v>
      </c>
      <c r="W213" s="287">
        <v>0</v>
      </c>
      <c r="X213" s="287">
        <v>0</v>
      </c>
      <c r="Y213" s="287">
        <v>0</v>
      </c>
    </row>
    <row r="214" spans="1:25" ht="360">
      <c r="A214" s="276">
        <v>204</v>
      </c>
      <c r="B214" s="276">
        <v>204</v>
      </c>
      <c r="C214" s="276" t="s">
        <v>4963</v>
      </c>
      <c r="D214" s="307" t="s">
        <v>11068</v>
      </c>
      <c r="E214" s="276" t="s">
        <v>10357</v>
      </c>
      <c r="F214" s="313">
        <v>2021</v>
      </c>
      <c r="G214" s="278" t="s">
        <v>10358</v>
      </c>
      <c r="H214" s="281">
        <v>34.799999999999997</v>
      </c>
      <c r="I214" s="276" t="s">
        <v>11069</v>
      </c>
      <c r="J214" s="278">
        <v>46966</v>
      </c>
      <c r="K214" s="278">
        <v>45383</v>
      </c>
      <c r="L214" s="278">
        <v>47475</v>
      </c>
      <c r="M214" s="283" t="s">
        <v>5810</v>
      </c>
      <c r="N214" s="284" t="s">
        <v>10337</v>
      </c>
      <c r="O214" s="284" t="s">
        <v>10337</v>
      </c>
      <c r="P214" s="285" t="s">
        <v>10338</v>
      </c>
      <c r="Q214" s="276" t="s">
        <v>10339</v>
      </c>
      <c r="R214" s="280" t="s">
        <v>11070</v>
      </c>
      <c r="S214" s="276" t="s">
        <v>10316</v>
      </c>
      <c r="T214" s="276"/>
      <c r="U214" s="276"/>
      <c r="V214" s="276" t="s">
        <v>68</v>
      </c>
      <c r="W214" s="287">
        <v>0</v>
      </c>
      <c r="X214" s="287">
        <v>67.5</v>
      </c>
      <c r="Y214" s="287">
        <v>0</v>
      </c>
    </row>
    <row r="215" spans="1:25" ht="315">
      <c r="A215" s="276">
        <v>205</v>
      </c>
      <c r="B215" s="276">
        <v>205</v>
      </c>
      <c r="C215" s="276" t="s">
        <v>10298</v>
      </c>
      <c r="D215" s="326" t="s">
        <v>11071</v>
      </c>
      <c r="E215" s="280" t="s">
        <v>11072</v>
      </c>
      <c r="F215" s="276">
        <v>2022</v>
      </c>
      <c r="G215" s="280" t="s">
        <v>10248</v>
      </c>
      <c r="H215" s="281">
        <v>268.49799999999999</v>
      </c>
      <c r="I215" s="276" t="s">
        <v>11073</v>
      </c>
      <c r="J215" s="280">
        <v>46094</v>
      </c>
      <c r="K215" s="278">
        <v>46113</v>
      </c>
      <c r="L215" s="280">
        <v>46485</v>
      </c>
      <c r="M215" s="283">
        <v>0</v>
      </c>
      <c r="N215" s="284" t="s">
        <v>11074</v>
      </c>
      <c r="O215" s="284" t="s">
        <v>11075</v>
      </c>
      <c r="P215" s="285" t="s">
        <v>11076</v>
      </c>
      <c r="Q215" s="276" t="s">
        <v>10243</v>
      </c>
      <c r="R215" s="278" t="s">
        <v>11077</v>
      </c>
      <c r="S215" s="283" t="s">
        <v>10254</v>
      </c>
      <c r="T215" s="286">
        <v>2025.4</v>
      </c>
      <c r="U215" s="286"/>
      <c r="V215" s="276" t="s">
        <v>68</v>
      </c>
      <c r="W215" s="287">
        <v>100</v>
      </c>
      <c r="X215" s="287">
        <v>7.5</v>
      </c>
      <c r="Y215" s="287">
        <v>0.2</v>
      </c>
    </row>
    <row r="216" spans="1:25" ht="409.5">
      <c r="A216" s="276">
        <v>206</v>
      </c>
      <c r="B216" s="276">
        <v>206</v>
      </c>
      <c r="C216" s="276" t="s">
        <v>10255</v>
      </c>
      <c r="D216" s="326" t="s">
        <v>11078</v>
      </c>
      <c r="E216" s="278" t="s">
        <v>11072</v>
      </c>
      <c r="F216" s="276">
        <v>2022</v>
      </c>
      <c r="G216" s="280" t="s">
        <v>10413</v>
      </c>
      <c r="H216" s="281">
        <v>221.57900000000001</v>
      </c>
      <c r="I216" s="276" t="s">
        <v>11079</v>
      </c>
      <c r="J216" s="280">
        <v>45981</v>
      </c>
      <c r="K216" s="278">
        <v>46113</v>
      </c>
      <c r="L216" s="280">
        <v>46458</v>
      </c>
      <c r="M216" s="283">
        <v>0</v>
      </c>
      <c r="N216" s="284" t="s">
        <v>11080</v>
      </c>
      <c r="O216" s="284" t="s">
        <v>11081</v>
      </c>
      <c r="P216" s="285" t="s">
        <v>11082</v>
      </c>
      <c r="Q216" s="276" t="s">
        <v>10243</v>
      </c>
      <c r="R216" s="278" t="s">
        <v>11083</v>
      </c>
      <c r="S216" s="283" t="s">
        <v>10254</v>
      </c>
      <c r="T216" s="286">
        <v>2025.4</v>
      </c>
      <c r="U216" s="286"/>
      <c r="V216" s="276" t="s">
        <v>68</v>
      </c>
      <c r="W216" s="287">
        <v>225</v>
      </c>
      <c r="X216" s="287">
        <v>0</v>
      </c>
      <c r="Y216" s="287">
        <v>0</v>
      </c>
    </row>
    <row r="217" spans="1:25" ht="297">
      <c r="A217" s="276">
        <v>207</v>
      </c>
      <c r="B217" s="276">
        <v>207</v>
      </c>
      <c r="C217" s="276" t="s">
        <v>10266</v>
      </c>
      <c r="D217" s="326" t="s">
        <v>11084</v>
      </c>
      <c r="E217" s="280" t="s">
        <v>11072</v>
      </c>
      <c r="F217" s="276">
        <v>2022</v>
      </c>
      <c r="G217" s="280" t="s">
        <v>10248</v>
      </c>
      <c r="H217" s="281">
        <v>340.23</v>
      </c>
      <c r="I217" s="276" t="s">
        <v>11085</v>
      </c>
      <c r="J217" s="280">
        <v>46063</v>
      </c>
      <c r="K217" s="278">
        <v>46113</v>
      </c>
      <c r="L217" s="280">
        <v>46513</v>
      </c>
      <c r="M217" s="283">
        <v>0</v>
      </c>
      <c r="N217" s="284" t="s">
        <v>11080</v>
      </c>
      <c r="O217" s="284" t="s">
        <v>11086</v>
      </c>
      <c r="P217" s="285" t="s">
        <v>11087</v>
      </c>
      <c r="Q217" s="276" t="s">
        <v>10243</v>
      </c>
      <c r="R217" s="278" t="s">
        <v>11088</v>
      </c>
      <c r="S217" s="283" t="s">
        <v>10254</v>
      </c>
      <c r="T217" s="286">
        <v>2025.4</v>
      </c>
      <c r="U217" s="286"/>
      <c r="V217" s="276" t="s">
        <v>68</v>
      </c>
      <c r="W217" s="287">
        <v>300</v>
      </c>
      <c r="X217" s="287">
        <v>105</v>
      </c>
      <c r="Y217" s="287">
        <v>0</v>
      </c>
    </row>
    <row r="218" spans="1:25" ht="234">
      <c r="A218" s="276">
        <v>208</v>
      </c>
      <c r="B218" s="276">
        <v>208</v>
      </c>
      <c r="C218" s="276" t="s">
        <v>10407</v>
      </c>
      <c r="D218" s="326" t="s">
        <v>11089</v>
      </c>
      <c r="E218" s="280" t="s">
        <v>11072</v>
      </c>
      <c r="F218" s="276">
        <v>2022</v>
      </c>
      <c r="G218" s="280" t="s">
        <v>10413</v>
      </c>
      <c r="H218" s="281">
        <v>217.3</v>
      </c>
      <c r="I218" s="276" t="s">
        <v>11090</v>
      </c>
      <c r="J218" s="280">
        <v>46063</v>
      </c>
      <c r="K218" s="278">
        <v>46113</v>
      </c>
      <c r="L218" s="280">
        <v>46451</v>
      </c>
      <c r="M218" s="283">
        <v>0</v>
      </c>
      <c r="N218" s="284" t="s">
        <v>11080</v>
      </c>
      <c r="O218" s="284" t="s">
        <v>11086</v>
      </c>
      <c r="P218" s="285" t="s">
        <v>11091</v>
      </c>
      <c r="Q218" s="276" t="s">
        <v>10243</v>
      </c>
      <c r="R218" s="309" t="s">
        <v>11092</v>
      </c>
      <c r="S218" s="283" t="s">
        <v>10254</v>
      </c>
      <c r="T218" s="286">
        <v>2025.4</v>
      </c>
      <c r="U218" s="286"/>
      <c r="V218" s="276" t="s">
        <v>68</v>
      </c>
      <c r="W218" s="287">
        <v>225</v>
      </c>
      <c r="X218" s="287">
        <v>0</v>
      </c>
      <c r="Y218" s="287">
        <v>0</v>
      </c>
    </row>
    <row r="219" spans="1:25" ht="153">
      <c r="A219" s="276">
        <v>209</v>
      </c>
      <c r="B219" s="276">
        <v>209</v>
      </c>
      <c r="C219" s="276" t="s">
        <v>10298</v>
      </c>
      <c r="D219" s="327" t="s">
        <v>11093</v>
      </c>
      <c r="E219" s="276" t="s">
        <v>10334</v>
      </c>
      <c r="F219" s="276">
        <v>2022</v>
      </c>
      <c r="G219" s="278" t="s">
        <v>10335</v>
      </c>
      <c r="H219" s="281">
        <v>34.747</v>
      </c>
      <c r="I219" s="292" t="s">
        <v>11094</v>
      </c>
      <c r="J219" s="278">
        <v>46966</v>
      </c>
      <c r="K219" s="278">
        <v>46478</v>
      </c>
      <c r="L219" s="278">
        <v>47475</v>
      </c>
      <c r="M219" s="283" t="s">
        <v>5810</v>
      </c>
      <c r="N219" s="284" t="s">
        <v>10337</v>
      </c>
      <c r="O219" s="284" t="s">
        <v>10337</v>
      </c>
      <c r="P219" s="285" t="s">
        <v>10338</v>
      </c>
      <c r="Q219" s="276" t="s">
        <v>10339</v>
      </c>
      <c r="R219" s="278" t="s">
        <v>11095</v>
      </c>
      <c r="S219" s="276" t="s">
        <v>10316</v>
      </c>
      <c r="T219" s="276"/>
      <c r="U219" s="276"/>
      <c r="V219" s="276" t="s">
        <v>68</v>
      </c>
      <c r="W219" s="287">
        <v>0</v>
      </c>
      <c r="X219" s="287">
        <v>15</v>
      </c>
      <c r="Y219" s="287">
        <v>0</v>
      </c>
    </row>
    <row r="220" spans="1:25" ht="198">
      <c r="A220" s="276">
        <v>210</v>
      </c>
      <c r="B220" s="276">
        <v>210</v>
      </c>
      <c r="C220" s="322" t="s">
        <v>10287</v>
      </c>
      <c r="D220" s="327" t="s">
        <v>11096</v>
      </c>
      <c r="E220" s="276" t="s">
        <v>10342</v>
      </c>
      <c r="F220" s="276">
        <v>2022</v>
      </c>
      <c r="G220" s="278" t="s">
        <v>10343</v>
      </c>
      <c r="H220" s="281">
        <v>45.387563950000001</v>
      </c>
      <c r="I220" s="276" t="s">
        <v>11097</v>
      </c>
      <c r="J220" s="280">
        <v>46266</v>
      </c>
      <c r="K220" s="278">
        <v>46478</v>
      </c>
      <c r="L220" s="280">
        <v>46568</v>
      </c>
      <c r="M220" s="283" t="s">
        <v>5810</v>
      </c>
      <c r="N220" s="284" t="s">
        <v>10345</v>
      </c>
      <c r="O220" s="284" t="s">
        <v>10345</v>
      </c>
      <c r="P220" s="285" t="s">
        <v>10378</v>
      </c>
      <c r="Q220" s="276" t="s">
        <v>10347</v>
      </c>
      <c r="R220" s="280" t="s">
        <v>11098</v>
      </c>
      <c r="S220" s="286" t="s">
        <v>10254</v>
      </c>
      <c r="T220" s="286">
        <v>2026.1</v>
      </c>
      <c r="U220" s="286">
        <v>2.1</v>
      </c>
      <c r="V220" s="276" t="s">
        <v>68</v>
      </c>
      <c r="W220" s="302">
        <v>0</v>
      </c>
      <c r="X220" s="302">
        <v>22.5</v>
      </c>
      <c r="Y220" s="302">
        <v>0</v>
      </c>
    </row>
    <row r="221" spans="1:25" ht="387">
      <c r="A221" s="276">
        <v>211</v>
      </c>
      <c r="B221" s="276">
        <v>211</v>
      </c>
      <c r="C221" s="276" t="s">
        <v>10255</v>
      </c>
      <c r="D221" s="327" t="s">
        <v>11099</v>
      </c>
      <c r="E221" s="276" t="s">
        <v>10342</v>
      </c>
      <c r="F221" s="276">
        <v>2022</v>
      </c>
      <c r="G221" s="278" t="s">
        <v>10343</v>
      </c>
      <c r="H221" s="281">
        <v>1418.3009999999999</v>
      </c>
      <c r="I221" s="276" t="s">
        <v>11100</v>
      </c>
      <c r="J221" s="278">
        <v>46634</v>
      </c>
      <c r="K221" s="278">
        <v>46478</v>
      </c>
      <c r="L221" s="278">
        <v>47115</v>
      </c>
      <c r="M221" s="283" t="s">
        <v>5810</v>
      </c>
      <c r="N221" s="284" t="s">
        <v>10345</v>
      </c>
      <c r="O221" s="284" t="s">
        <v>10345</v>
      </c>
      <c r="P221" s="285" t="s">
        <v>10840</v>
      </c>
      <c r="Q221" s="276" t="s">
        <v>10347</v>
      </c>
      <c r="R221" s="280" t="s">
        <v>11101</v>
      </c>
      <c r="S221" s="286" t="s">
        <v>10254</v>
      </c>
      <c r="T221" s="286" t="s">
        <v>10349</v>
      </c>
      <c r="U221" s="286"/>
      <c r="V221" s="276" t="s">
        <v>68</v>
      </c>
      <c r="W221" s="302">
        <v>375</v>
      </c>
      <c r="X221" s="302">
        <v>0</v>
      </c>
      <c r="Y221" s="302">
        <v>36.1</v>
      </c>
    </row>
    <row r="222" spans="1:25" ht="409.5">
      <c r="A222" s="276">
        <v>212</v>
      </c>
      <c r="B222" s="276">
        <v>212</v>
      </c>
      <c r="C222" s="276" t="s">
        <v>10255</v>
      </c>
      <c r="D222" s="327" t="s">
        <v>11102</v>
      </c>
      <c r="E222" s="276" t="s">
        <v>10342</v>
      </c>
      <c r="F222" s="276">
        <v>2022</v>
      </c>
      <c r="G222" s="278" t="s">
        <v>10343</v>
      </c>
      <c r="H222" s="281">
        <v>58.924845929999996</v>
      </c>
      <c r="I222" s="276" t="s">
        <v>11103</v>
      </c>
      <c r="J222" s="280">
        <v>46089</v>
      </c>
      <c r="K222" s="278">
        <v>46478</v>
      </c>
      <c r="L222" s="280">
        <v>46446</v>
      </c>
      <c r="M222" s="283" t="s">
        <v>5810</v>
      </c>
      <c r="N222" s="284" t="s">
        <v>10345</v>
      </c>
      <c r="O222" s="284" t="s">
        <v>10345</v>
      </c>
      <c r="P222" s="285" t="s">
        <v>10378</v>
      </c>
      <c r="Q222" s="276" t="s">
        <v>10347</v>
      </c>
      <c r="R222" s="280" t="s">
        <v>11104</v>
      </c>
      <c r="S222" s="286" t="s">
        <v>10254</v>
      </c>
      <c r="T222" s="286">
        <v>2026.1</v>
      </c>
      <c r="U222" s="286">
        <v>2.2000000000000002</v>
      </c>
      <c r="V222" s="276" t="s">
        <v>68</v>
      </c>
      <c r="W222" s="302">
        <v>0</v>
      </c>
      <c r="X222" s="302">
        <v>27</v>
      </c>
      <c r="Y222" s="302">
        <v>0</v>
      </c>
    </row>
    <row r="223" spans="1:25" ht="409.5">
      <c r="A223" s="276">
        <v>213</v>
      </c>
      <c r="B223" s="276">
        <v>213</v>
      </c>
      <c r="C223" s="276" t="s">
        <v>1214</v>
      </c>
      <c r="D223" s="327" t="s">
        <v>11105</v>
      </c>
      <c r="E223" s="276" t="s">
        <v>10517</v>
      </c>
      <c r="F223" s="276">
        <v>2022</v>
      </c>
      <c r="G223" s="278" t="s">
        <v>10343</v>
      </c>
      <c r="H223" s="281">
        <v>995.68700000000001</v>
      </c>
      <c r="I223" s="276" t="s">
        <v>11106</v>
      </c>
      <c r="J223" s="280">
        <v>46374</v>
      </c>
      <c r="K223" s="278">
        <v>46478</v>
      </c>
      <c r="L223" s="280">
        <v>46873</v>
      </c>
      <c r="M223" s="283" t="s">
        <v>5810</v>
      </c>
      <c r="N223" s="284" t="s">
        <v>10337</v>
      </c>
      <c r="O223" s="284" t="s">
        <v>10337</v>
      </c>
      <c r="P223" s="285" t="s">
        <v>10519</v>
      </c>
      <c r="Q223" s="276" t="s">
        <v>10935</v>
      </c>
      <c r="R223" s="278" t="s">
        <v>11107</v>
      </c>
      <c r="S223" s="286" t="s">
        <v>10254</v>
      </c>
      <c r="T223" s="286">
        <v>2026.3</v>
      </c>
      <c r="U223" s="286">
        <v>9.1999999999999993</v>
      </c>
      <c r="V223" s="276" t="s">
        <v>68</v>
      </c>
      <c r="W223" s="302">
        <v>300</v>
      </c>
      <c r="X223" s="302">
        <v>0</v>
      </c>
      <c r="Y223" s="302">
        <v>68.5</v>
      </c>
    </row>
    <row r="224" spans="1:25" ht="153">
      <c r="A224" s="276">
        <v>214</v>
      </c>
      <c r="B224" s="276">
        <v>214</v>
      </c>
      <c r="C224" s="276" t="s">
        <v>1214</v>
      </c>
      <c r="D224" s="327" t="s">
        <v>11108</v>
      </c>
      <c r="E224" s="276" t="s">
        <v>10334</v>
      </c>
      <c r="F224" s="276">
        <v>2022</v>
      </c>
      <c r="G224" s="278" t="s">
        <v>10335</v>
      </c>
      <c r="H224" s="281">
        <v>16.46</v>
      </c>
      <c r="I224" s="276" t="s">
        <v>11109</v>
      </c>
      <c r="J224" s="278">
        <v>46946</v>
      </c>
      <c r="K224" s="278">
        <v>46478</v>
      </c>
      <c r="L224" s="278">
        <v>47426</v>
      </c>
      <c r="M224" s="283" t="s">
        <v>5810</v>
      </c>
      <c r="N224" s="284" t="s">
        <v>10337</v>
      </c>
      <c r="O224" s="284" t="s">
        <v>10337</v>
      </c>
      <c r="P224" s="285" t="s">
        <v>10338</v>
      </c>
      <c r="Q224" s="276" t="s">
        <v>10339</v>
      </c>
      <c r="R224" s="278" t="s">
        <v>11110</v>
      </c>
      <c r="S224" s="276" t="s">
        <v>10316</v>
      </c>
      <c r="T224" s="276"/>
      <c r="U224" s="276"/>
      <c r="V224" s="276" t="s">
        <v>68</v>
      </c>
      <c r="W224" s="287">
        <v>0</v>
      </c>
      <c r="X224" s="287">
        <v>22.5</v>
      </c>
      <c r="Y224" s="287">
        <v>0</v>
      </c>
    </row>
    <row r="225" spans="1:25" ht="153">
      <c r="A225" s="276">
        <v>215</v>
      </c>
      <c r="B225" s="276">
        <v>215</v>
      </c>
      <c r="C225" s="276" t="s">
        <v>1214</v>
      </c>
      <c r="D225" s="327" t="s">
        <v>11111</v>
      </c>
      <c r="E225" s="276" t="s">
        <v>10357</v>
      </c>
      <c r="F225" s="276">
        <v>2022</v>
      </c>
      <c r="G225" s="278" t="s">
        <v>10358</v>
      </c>
      <c r="H225" s="281">
        <v>15.917999999999999</v>
      </c>
      <c r="I225" s="276" t="s">
        <v>11112</v>
      </c>
      <c r="J225" s="278">
        <v>46946</v>
      </c>
      <c r="K225" s="278">
        <v>46478</v>
      </c>
      <c r="L225" s="278">
        <v>47426</v>
      </c>
      <c r="M225" s="283" t="s">
        <v>5810</v>
      </c>
      <c r="N225" s="284" t="s">
        <v>10337</v>
      </c>
      <c r="O225" s="284" t="s">
        <v>10337</v>
      </c>
      <c r="P225" s="285" t="s">
        <v>10338</v>
      </c>
      <c r="Q225" s="276" t="s">
        <v>10339</v>
      </c>
      <c r="R225" s="278" t="s">
        <v>11113</v>
      </c>
      <c r="S225" s="276" t="s">
        <v>10316</v>
      </c>
      <c r="T225" s="276"/>
      <c r="U225" s="276"/>
      <c r="V225" s="276" t="s">
        <v>68</v>
      </c>
      <c r="W225" s="287">
        <v>0</v>
      </c>
      <c r="X225" s="287">
        <v>22.5</v>
      </c>
      <c r="Y225" s="287">
        <v>0</v>
      </c>
    </row>
    <row r="226" spans="1:25" ht="409.5">
      <c r="A226" s="276">
        <v>216</v>
      </c>
      <c r="B226" s="276">
        <v>216</v>
      </c>
      <c r="C226" s="322" t="s">
        <v>10266</v>
      </c>
      <c r="D226" s="327" t="s">
        <v>11114</v>
      </c>
      <c r="E226" s="276" t="s">
        <v>10342</v>
      </c>
      <c r="F226" s="276">
        <v>2022</v>
      </c>
      <c r="G226" s="278" t="s">
        <v>10343</v>
      </c>
      <c r="H226" s="281">
        <v>184.62857933000001</v>
      </c>
      <c r="I226" s="276" t="s">
        <v>11115</v>
      </c>
      <c r="J226" s="280">
        <v>46143</v>
      </c>
      <c r="K226" s="278">
        <v>46478</v>
      </c>
      <c r="L226" s="308">
        <v>46598</v>
      </c>
      <c r="M226" s="283" t="s">
        <v>5810</v>
      </c>
      <c r="N226" s="284" t="s">
        <v>10345</v>
      </c>
      <c r="O226" s="284" t="s">
        <v>10345</v>
      </c>
      <c r="P226" s="285" t="s">
        <v>10378</v>
      </c>
      <c r="Q226" s="276" t="s">
        <v>10347</v>
      </c>
      <c r="R226" s="280" t="s">
        <v>11116</v>
      </c>
      <c r="S226" s="286" t="s">
        <v>10254</v>
      </c>
      <c r="T226" s="286">
        <v>2026.1</v>
      </c>
      <c r="U226" s="286">
        <v>3.1</v>
      </c>
      <c r="V226" s="276" t="s">
        <v>68</v>
      </c>
      <c r="W226" s="302">
        <v>0</v>
      </c>
      <c r="X226" s="302">
        <v>205</v>
      </c>
      <c r="Y226" s="302">
        <v>0</v>
      </c>
    </row>
    <row r="227" spans="1:25" ht="306">
      <c r="A227" s="276">
        <v>217</v>
      </c>
      <c r="B227" s="276">
        <v>217</v>
      </c>
      <c r="C227" s="322" t="s">
        <v>10266</v>
      </c>
      <c r="D227" s="327" t="s">
        <v>11117</v>
      </c>
      <c r="E227" s="276" t="s">
        <v>10342</v>
      </c>
      <c r="F227" s="276">
        <v>2022</v>
      </c>
      <c r="G227" s="278" t="s">
        <v>10343</v>
      </c>
      <c r="H227" s="281">
        <v>118.42147066</v>
      </c>
      <c r="I227" s="276" t="s">
        <v>11118</v>
      </c>
      <c r="J227" s="280">
        <v>46089</v>
      </c>
      <c r="K227" s="278">
        <v>46478</v>
      </c>
      <c r="L227" s="308">
        <v>46537</v>
      </c>
      <c r="M227" s="283" t="s">
        <v>5810</v>
      </c>
      <c r="N227" s="284" t="s">
        <v>10345</v>
      </c>
      <c r="O227" s="284" t="s">
        <v>10345</v>
      </c>
      <c r="P227" s="285" t="s">
        <v>10378</v>
      </c>
      <c r="Q227" s="276" t="s">
        <v>10347</v>
      </c>
      <c r="R227" s="280" t="s">
        <v>11119</v>
      </c>
      <c r="S227" s="286" t="s">
        <v>10254</v>
      </c>
      <c r="T227" s="286">
        <v>2026.1</v>
      </c>
      <c r="U227" s="286">
        <v>2.2000000000000002</v>
      </c>
      <c r="V227" s="276" t="s">
        <v>68</v>
      </c>
      <c r="W227" s="302">
        <v>0</v>
      </c>
      <c r="X227" s="302">
        <v>80</v>
      </c>
      <c r="Y227" s="302">
        <v>0</v>
      </c>
    </row>
    <row r="228" spans="1:25" ht="270">
      <c r="A228" s="276">
        <v>218</v>
      </c>
      <c r="B228" s="276">
        <v>218</v>
      </c>
      <c r="C228" s="276" t="s">
        <v>4963</v>
      </c>
      <c r="D228" s="327" t="s">
        <v>11120</v>
      </c>
      <c r="E228" s="276" t="s">
        <v>10342</v>
      </c>
      <c r="F228" s="276">
        <v>2022</v>
      </c>
      <c r="G228" s="278" t="s">
        <v>10343</v>
      </c>
      <c r="H228" s="281">
        <v>82.213999999999999</v>
      </c>
      <c r="I228" s="276" t="s">
        <v>11121</v>
      </c>
      <c r="J228" s="280">
        <v>46143</v>
      </c>
      <c r="K228" s="278">
        <v>46478</v>
      </c>
      <c r="L228" s="280">
        <v>46537</v>
      </c>
      <c r="M228" s="283" t="s">
        <v>5810</v>
      </c>
      <c r="N228" s="284" t="s">
        <v>10345</v>
      </c>
      <c r="O228" s="284" t="s">
        <v>10345</v>
      </c>
      <c r="P228" s="285" t="s">
        <v>10378</v>
      </c>
      <c r="Q228" s="276" t="s">
        <v>10347</v>
      </c>
      <c r="R228" s="280" t="s">
        <v>11122</v>
      </c>
      <c r="S228" s="286" t="s">
        <v>10254</v>
      </c>
      <c r="T228" s="286">
        <v>2026.1</v>
      </c>
      <c r="U228" s="286">
        <v>3.2</v>
      </c>
      <c r="V228" s="276" t="s">
        <v>68</v>
      </c>
      <c r="W228" s="302">
        <v>0</v>
      </c>
      <c r="X228" s="302">
        <v>105.30000000000001</v>
      </c>
      <c r="Y228" s="302">
        <v>0</v>
      </c>
    </row>
    <row r="229" spans="1:25" ht="288">
      <c r="A229" s="276">
        <v>219</v>
      </c>
      <c r="B229" s="276">
        <v>219</v>
      </c>
      <c r="C229" s="276" t="s">
        <v>4963</v>
      </c>
      <c r="D229" s="327" t="s">
        <v>11123</v>
      </c>
      <c r="E229" s="301" t="s">
        <v>10342</v>
      </c>
      <c r="F229" s="276">
        <v>2022</v>
      </c>
      <c r="G229" s="280" t="s">
        <v>10248</v>
      </c>
      <c r="H229" s="281">
        <v>57.795000000000002</v>
      </c>
      <c r="I229" s="276" t="s">
        <v>11124</v>
      </c>
      <c r="J229" s="280">
        <v>46069</v>
      </c>
      <c r="K229" s="278">
        <v>46478</v>
      </c>
      <c r="L229" s="280">
        <v>46614</v>
      </c>
      <c r="M229" s="283" t="s">
        <v>5810</v>
      </c>
      <c r="N229" s="284" t="s">
        <v>10345</v>
      </c>
      <c r="O229" s="284" t="s">
        <v>10345</v>
      </c>
      <c r="P229" s="285" t="s">
        <v>11125</v>
      </c>
      <c r="Q229" s="276" t="s">
        <v>10717</v>
      </c>
      <c r="R229" s="280" t="s">
        <v>11126</v>
      </c>
      <c r="S229" s="283" t="s">
        <v>10254</v>
      </c>
      <c r="T229" s="286">
        <v>2025.4</v>
      </c>
      <c r="U229" s="286"/>
      <c r="V229" s="276" t="s">
        <v>68</v>
      </c>
      <c r="W229" s="302">
        <v>0</v>
      </c>
      <c r="X229" s="302">
        <v>52.5</v>
      </c>
      <c r="Y229" s="302">
        <v>0</v>
      </c>
    </row>
    <row r="230" spans="1:25" ht="216">
      <c r="A230" s="276">
        <v>220</v>
      </c>
      <c r="B230" s="276">
        <v>220</v>
      </c>
      <c r="C230" s="276" t="s">
        <v>1214</v>
      </c>
      <c r="D230" s="327" t="s">
        <v>11127</v>
      </c>
      <c r="E230" s="276" t="s">
        <v>10357</v>
      </c>
      <c r="F230" s="276">
        <v>2022</v>
      </c>
      <c r="G230" s="278" t="s">
        <v>10358</v>
      </c>
      <c r="H230" s="281">
        <v>164.45699999999999</v>
      </c>
      <c r="I230" s="292" t="s">
        <v>11128</v>
      </c>
      <c r="J230" s="278">
        <v>47092</v>
      </c>
      <c r="K230" s="278">
        <v>46478</v>
      </c>
      <c r="L230" s="282">
        <v>47601</v>
      </c>
      <c r="M230" s="283" t="s">
        <v>5810</v>
      </c>
      <c r="N230" s="284" t="s">
        <v>10337</v>
      </c>
      <c r="O230" s="284" t="s">
        <v>10337</v>
      </c>
      <c r="P230" s="285" t="s">
        <v>10338</v>
      </c>
      <c r="Q230" s="276" t="s">
        <v>10339</v>
      </c>
      <c r="R230" s="278" t="s">
        <v>11129</v>
      </c>
      <c r="S230" s="276" t="s">
        <v>10316</v>
      </c>
      <c r="T230" s="276"/>
      <c r="U230" s="276"/>
      <c r="V230" s="276" t="s">
        <v>68</v>
      </c>
      <c r="W230" s="287">
        <v>133.33199999999999</v>
      </c>
      <c r="X230" s="287">
        <v>0</v>
      </c>
      <c r="Y230" s="287">
        <v>2</v>
      </c>
    </row>
    <row r="231" spans="1:25" ht="369">
      <c r="A231" s="276">
        <v>221</v>
      </c>
      <c r="B231" s="276">
        <v>221</v>
      </c>
      <c r="C231" s="276" t="s">
        <v>4963</v>
      </c>
      <c r="D231" s="327" t="s">
        <v>11130</v>
      </c>
      <c r="E231" s="276" t="s">
        <v>10517</v>
      </c>
      <c r="F231" s="276">
        <v>2022</v>
      </c>
      <c r="G231" s="278" t="s">
        <v>10343</v>
      </c>
      <c r="H231" s="281">
        <v>263.78899999999999</v>
      </c>
      <c r="I231" s="276" t="s">
        <v>11131</v>
      </c>
      <c r="J231" s="280">
        <v>46378</v>
      </c>
      <c r="K231" s="278">
        <v>46478</v>
      </c>
      <c r="L231" s="280">
        <v>46843</v>
      </c>
      <c r="M231" s="283" t="s">
        <v>5810</v>
      </c>
      <c r="N231" s="284" t="s">
        <v>10337</v>
      </c>
      <c r="O231" s="284" t="s">
        <v>10337</v>
      </c>
      <c r="P231" s="285" t="s">
        <v>10519</v>
      </c>
      <c r="Q231" s="276" t="s">
        <v>10520</v>
      </c>
      <c r="R231" s="278" t="s">
        <v>11132</v>
      </c>
      <c r="S231" s="286" t="s">
        <v>10254</v>
      </c>
      <c r="T231" s="286">
        <v>2026.3</v>
      </c>
      <c r="U231" s="286">
        <v>9.1999999999999993</v>
      </c>
      <c r="V231" s="276" t="s">
        <v>68</v>
      </c>
      <c r="W231" s="302">
        <v>225</v>
      </c>
      <c r="X231" s="302">
        <v>0</v>
      </c>
      <c r="Y231" s="302">
        <v>0</v>
      </c>
    </row>
    <row r="232" spans="1:25" ht="409.5">
      <c r="A232" s="276">
        <v>222</v>
      </c>
      <c r="B232" s="276">
        <v>222</v>
      </c>
      <c r="C232" s="276" t="s">
        <v>10298</v>
      </c>
      <c r="D232" s="328" t="s">
        <v>11133</v>
      </c>
      <c r="E232" s="276" t="s">
        <v>10517</v>
      </c>
      <c r="F232" s="276">
        <v>2023</v>
      </c>
      <c r="G232" s="278" t="s">
        <v>10343</v>
      </c>
      <c r="H232" s="281">
        <v>998.43799999999999</v>
      </c>
      <c r="I232" s="276" t="s">
        <v>11134</v>
      </c>
      <c r="J232" s="280">
        <v>46763</v>
      </c>
      <c r="K232" s="278">
        <v>47483</v>
      </c>
      <c r="L232" s="280">
        <v>47330</v>
      </c>
      <c r="M232" s="283" t="s">
        <v>5810</v>
      </c>
      <c r="N232" s="284" t="s">
        <v>10337</v>
      </c>
      <c r="O232" s="284" t="s">
        <v>10337</v>
      </c>
      <c r="P232" s="285" t="s">
        <v>10519</v>
      </c>
      <c r="Q232" s="276" t="s">
        <v>10935</v>
      </c>
      <c r="R232" s="278" t="s">
        <v>11135</v>
      </c>
      <c r="S232" s="286" t="s">
        <v>10254</v>
      </c>
      <c r="T232" s="286" t="s">
        <v>10349</v>
      </c>
      <c r="U232" s="286"/>
      <c r="V232" s="276" t="s">
        <v>68</v>
      </c>
      <c r="W232" s="302">
        <v>300</v>
      </c>
      <c r="X232" s="302">
        <v>7.5</v>
      </c>
      <c r="Y232" s="302">
        <v>69.3</v>
      </c>
    </row>
    <row r="233" spans="1:25" ht="198">
      <c r="A233" s="276">
        <v>223</v>
      </c>
      <c r="B233" s="276">
        <v>223</v>
      </c>
      <c r="C233" s="276" t="s">
        <v>10255</v>
      </c>
      <c r="D233" s="328" t="s">
        <v>11136</v>
      </c>
      <c r="E233" s="276" t="s">
        <v>10334</v>
      </c>
      <c r="F233" s="276">
        <v>2023</v>
      </c>
      <c r="G233" s="278" t="s">
        <v>10335</v>
      </c>
      <c r="H233" s="281">
        <v>750.8</v>
      </c>
      <c r="I233" s="292" t="s">
        <v>11137</v>
      </c>
      <c r="J233" s="278">
        <v>47079</v>
      </c>
      <c r="K233" s="278">
        <v>46507</v>
      </c>
      <c r="L233" s="282">
        <v>47559</v>
      </c>
      <c r="M233" s="283" t="s">
        <v>5810</v>
      </c>
      <c r="N233" s="284" t="s">
        <v>10337</v>
      </c>
      <c r="O233" s="284" t="s">
        <v>10337</v>
      </c>
      <c r="P233" s="285" t="s">
        <v>10338</v>
      </c>
      <c r="Q233" s="276" t="s">
        <v>10339</v>
      </c>
      <c r="R233" s="278" t="s">
        <v>11138</v>
      </c>
      <c r="S233" s="276" t="s">
        <v>10316</v>
      </c>
      <c r="T233" s="276"/>
      <c r="U233" s="276"/>
      <c r="V233" s="276" t="s">
        <v>68</v>
      </c>
      <c r="W233" s="287">
        <v>0</v>
      </c>
      <c r="X233" s="287">
        <v>266.64</v>
      </c>
      <c r="Y233" s="287">
        <v>0</v>
      </c>
    </row>
    <row r="234" spans="1:25" ht="153">
      <c r="A234" s="276">
        <v>224</v>
      </c>
      <c r="B234" s="276">
        <v>224</v>
      </c>
      <c r="C234" s="276" t="s">
        <v>10255</v>
      </c>
      <c r="D234" s="328" t="s">
        <v>11139</v>
      </c>
      <c r="E234" s="276" t="s">
        <v>10334</v>
      </c>
      <c r="F234" s="276">
        <v>2023</v>
      </c>
      <c r="G234" s="278" t="s">
        <v>10335</v>
      </c>
      <c r="H234" s="281">
        <v>224.9</v>
      </c>
      <c r="I234" s="292" t="s">
        <v>11140</v>
      </c>
      <c r="J234" s="278">
        <v>47092</v>
      </c>
      <c r="K234" s="278">
        <v>46507</v>
      </c>
      <c r="L234" s="282">
        <v>47601</v>
      </c>
      <c r="M234" s="283" t="s">
        <v>5810</v>
      </c>
      <c r="N234" s="284" t="s">
        <v>10337</v>
      </c>
      <c r="O234" s="284" t="s">
        <v>10337</v>
      </c>
      <c r="P234" s="285" t="s">
        <v>10338</v>
      </c>
      <c r="Q234" s="276" t="s">
        <v>10339</v>
      </c>
      <c r="R234" s="278" t="s">
        <v>11141</v>
      </c>
      <c r="S234" s="276" t="s">
        <v>10316</v>
      </c>
      <c r="T234" s="276"/>
      <c r="U234" s="276"/>
      <c r="V234" s="276" t="s">
        <v>68</v>
      </c>
      <c r="W234" s="287">
        <v>200</v>
      </c>
      <c r="X234" s="287">
        <v>0</v>
      </c>
      <c r="Y234" s="287">
        <v>0</v>
      </c>
    </row>
    <row r="235" spans="1:25" ht="153">
      <c r="A235" s="276">
        <v>225</v>
      </c>
      <c r="B235" s="276">
        <v>225</v>
      </c>
      <c r="C235" s="276" t="s">
        <v>1214</v>
      </c>
      <c r="D235" s="328" t="s">
        <v>11142</v>
      </c>
      <c r="E235" s="276" t="s">
        <v>10334</v>
      </c>
      <c r="F235" s="276">
        <v>2023</v>
      </c>
      <c r="G235" s="278" t="s">
        <v>10335</v>
      </c>
      <c r="H235" s="281">
        <v>4.3499999999999996</v>
      </c>
      <c r="I235" s="292" t="s">
        <v>11143</v>
      </c>
      <c r="J235" s="278">
        <v>46946</v>
      </c>
      <c r="K235" s="278">
        <v>46873</v>
      </c>
      <c r="L235" s="282">
        <v>47426</v>
      </c>
      <c r="M235" s="283" t="s">
        <v>5810</v>
      </c>
      <c r="N235" s="284" t="s">
        <v>10337</v>
      </c>
      <c r="O235" s="284" t="s">
        <v>10337</v>
      </c>
      <c r="P235" s="285" t="s">
        <v>10338</v>
      </c>
      <c r="Q235" s="276" t="s">
        <v>10339</v>
      </c>
      <c r="R235" s="278" t="s">
        <v>11144</v>
      </c>
      <c r="S235" s="276" t="s">
        <v>10316</v>
      </c>
      <c r="T235" s="276"/>
      <c r="U235" s="276"/>
      <c r="V235" s="276" t="s">
        <v>68</v>
      </c>
      <c r="W235" s="287">
        <v>0</v>
      </c>
      <c r="X235" s="287">
        <v>0</v>
      </c>
      <c r="Y235" s="287">
        <v>0.8</v>
      </c>
    </row>
    <row r="236" spans="1:25" ht="153">
      <c r="A236" s="276">
        <v>226</v>
      </c>
      <c r="B236" s="276">
        <v>226</v>
      </c>
      <c r="C236" s="276" t="s">
        <v>1214</v>
      </c>
      <c r="D236" s="328" t="s">
        <v>11145</v>
      </c>
      <c r="E236" s="276" t="s">
        <v>10334</v>
      </c>
      <c r="F236" s="276">
        <v>2023</v>
      </c>
      <c r="G236" s="278" t="s">
        <v>10335</v>
      </c>
      <c r="H236" s="281">
        <v>54.34</v>
      </c>
      <c r="I236" s="292" t="s">
        <v>11146</v>
      </c>
      <c r="J236" s="278">
        <v>46946</v>
      </c>
      <c r="K236" s="278">
        <v>46873</v>
      </c>
      <c r="L236" s="282">
        <v>47426</v>
      </c>
      <c r="M236" s="283" t="s">
        <v>5810</v>
      </c>
      <c r="N236" s="284" t="s">
        <v>10337</v>
      </c>
      <c r="O236" s="284" t="s">
        <v>10337</v>
      </c>
      <c r="P236" s="285" t="s">
        <v>10338</v>
      </c>
      <c r="Q236" s="276" t="s">
        <v>10339</v>
      </c>
      <c r="R236" s="278" t="s">
        <v>11147</v>
      </c>
      <c r="S236" s="276" t="s">
        <v>10316</v>
      </c>
      <c r="T236" s="276"/>
      <c r="U236" s="276"/>
      <c r="V236" s="276" t="s">
        <v>68</v>
      </c>
      <c r="W236" s="287">
        <v>0</v>
      </c>
      <c r="X236" s="287">
        <v>0</v>
      </c>
      <c r="Y236" s="287">
        <v>11.1</v>
      </c>
    </row>
    <row r="237" spans="1:25" ht="409.5">
      <c r="A237" s="276">
        <v>227</v>
      </c>
      <c r="B237" s="276">
        <v>227</v>
      </c>
      <c r="C237" s="276" t="s">
        <v>11148</v>
      </c>
      <c r="D237" s="328" t="s">
        <v>11149</v>
      </c>
      <c r="E237" s="301" t="s">
        <v>10517</v>
      </c>
      <c r="F237" s="276">
        <v>2023</v>
      </c>
      <c r="G237" s="278" t="s">
        <v>10343</v>
      </c>
      <c r="H237" s="291">
        <v>24196.595000000001</v>
      </c>
      <c r="I237" s="301" t="s">
        <v>11150</v>
      </c>
      <c r="J237" s="280">
        <v>46894</v>
      </c>
      <c r="K237" s="278">
        <v>46873</v>
      </c>
      <c r="L237" s="280">
        <v>47483</v>
      </c>
      <c r="M237" s="283" t="s">
        <v>5810</v>
      </c>
      <c r="N237" s="284" t="s">
        <v>10337</v>
      </c>
      <c r="O237" s="284" t="s">
        <v>10337</v>
      </c>
      <c r="P237" s="285" t="s">
        <v>10519</v>
      </c>
      <c r="Q237" s="276" t="s">
        <v>10520</v>
      </c>
      <c r="R237" s="278" t="s">
        <v>11151</v>
      </c>
      <c r="S237" s="286" t="s">
        <v>10254</v>
      </c>
      <c r="T237" s="286" t="s">
        <v>10349</v>
      </c>
      <c r="U237" s="286"/>
      <c r="V237" s="276" t="s">
        <v>68</v>
      </c>
      <c r="W237" s="302">
        <v>1625</v>
      </c>
      <c r="X237" s="302">
        <v>666.66000000000008</v>
      </c>
      <c r="Y237" s="302">
        <v>1175.9000000000001</v>
      </c>
    </row>
    <row r="238" spans="1:25" ht="288">
      <c r="A238" s="276">
        <v>228</v>
      </c>
      <c r="B238" s="276">
        <v>228</v>
      </c>
      <c r="C238" s="276" t="s">
        <v>10266</v>
      </c>
      <c r="D238" s="328" t="s">
        <v>11152</v>
      </c>
      <c r="E238" s="276" t="s">
        <v>10517</v>
      </c>
      <c r="F238" s="276">
        <v>2023</v>
      </c>
      <c r="G238" s="278" t="s">
        <v>10343</v>
      </c>
      <c r="H238" s="281">
        <v>315.58999999999997</v>
      </c>
      <c r="I238" s="276" t="s">
        <v>11153</v>
      </c>
      <c r="J238" s="280">
        <v>46423</v>
      </c>
      <c r="K238" s="278">
        <v>46507</v>
      </c>
      <c r="L238" s="280">
        <v>46873</v>
      </c>
      <c r="M238" s="283" t="s">
        <v>5810</v>
      </c>
      <c r="N238" s="284" t="s">
        <v>10337</v>
      </c>
      <c r="O238" s="284" t="s">
        <v>10337</v>
      </c>
      <c r="P238" s="285" t="s">
        <v>10519</v>
      </c>
      <c r="Q238" s="276" t="s">
        <v>10935</v>
      </c>
      <c r="R238" s="278" t="s">
        <v>11154</v>
      </c>
      <c r="S238" s="286" t="s">
        <v>10254</v>
      </c>
      <c r="T238" s="286">
        <v>2026.4</v>
      </c>
      <c r="U238" s="286">
        <v>12.1</v>
      </c>
      <c r="V238" s="276" t="s">
        <v>68</v>
      </c>
      <c r="W238" s="302">
        <v>0</v>
      </c>
      <c r="X238" s="302">
        <v>75</v>
      </c>
      <c r="Y238" s="302">
        <v>0</v>
      </c>
    </row>
    <row r="239" spans="1:25" ht="234">
      <c r="A239" s="276">
        <v>229</v>
      </c>
      <c r="B239" s="276">
        <v>229</v>
      </c>
      <c r="C239" s="276" t="s">
        <v>10266</v>
      </c>
      <c r="D239" s="328" t="s">
        <v>11155</v>
      </c>
      <c r="E239" s="276" t="s">
        <v>10517</v>
      </c>
      <c r="F239" s="276">
        <v>2023</v>
      </c>
      <c r="G239" s="278" t="s">
        <v>10343</v>
      </c>
      <c r="H239" s="281">
        <v>249.744</v>
      </c>
      <c r="I239" s="276" t="s">
        <v>11156</v>
      </c>
      <c r="J239" s="280">
        <v>46423</v>
      </c>
      <c r="K239" s="278">
        <v>46507</v>
      </c>
      <c r="L239" s="280">
        <v>46873</v>
      </c>
      <c r="M239" s="283" t="s">
        <v>5810</v>
      </c>
      <c r="N239" s="284" t="s">
        <v>10337</v>
      </c>
      <c r="O239" s="284" t="s">
        <v>10337</v>
      </c>
      <c r="P239" s="285" t="s">
        <v>10519</v>
      </c>
      <c r="Q239" s="276" t="s">
        <v>10935</v>
      </c>
      <c r="R239" s="278" t="s">
        <v>11157</v>
      </c>
      <c r="S239" s="286" t="s">
        <v>10254</v>
      </c>
      <c r="T239" s="286">
        <v>2026.4</v>
      </c>
      <c r="U239" s="286">
        <v>11.2</v>
      </c>
      <c r="V239" s="276" t="s">
        <v>68</v>
      </c>
      <c r="W239" s="302">
        <v>0</v>
      </c>
      <c r="X239" s="302">
        <v>75</v>
      </c>
      <c r="Y239" s="302">
        <v>0</v>
      </c>
    </row>
    <row r="240" spans="1:25" ht="153">
      <c r="A240" s="276">
        <v>230</v>
      </c>
      <c r="B240" s="276">
        <v>230</v>
      </c>
      <c r="C240" s="276" t="s">
        <v>4963</v>
      </c>
      <c r="D240" s="328" t="s">
        <v>11158</v>
      </c>
      <c r="E240" s="276" t="s">
        <v>10334</v>
      </c>
      <c r="F240" s="276">
        <v>2023</v>
      </c>
      <c r="G240" s="278" t="s">
        <v>10335</v>
      </c>
      <c r="H240" s="281">
        <v>56.4</v>
      </c>
      <c r="I240" s="292" t="s">
        <v>11159</v>
      </c>
      <c r="J240" s="278">
        <v>47079</v>
      </c>
      <c r="K240" s="278">
        <v>46873</v>
      </c>
      <c r="L240" s="282">
        <v>47559</v>
      </c>
      <c r="M240" s="283" t="s">
        <v>5810</v>
      </c>
      <c r="N240" s="284" t="s">
        <v>10337</v>
      </c>
      <c r="O240" s="284" t="s">
        <v>10337</v>
      </c>
      <c r="P240" s="285" t="s">
        <v>10338</v>
      </c>
      <c r="Q240" s="276" t="s">
        <v>10339</v>
      </c>
      <c r="R240" s="278" t="s">
        <v>11160</v>
      </c>
      <c r="S240" s="276" t="s">
        <v>10316</v>
      </c>
      <c r="T240" s="276"/>
      <c r="U240" s="276"/>
      <c r="V240" s="276" t="s">
        <v>68</v>
      </c>
      <c r="W240" s="287">
        <v>0</v>
      </c>
      <c r="X240" s="287">
        <v>0</v>
      </c>
      <c r="Y240" s="287">
        <v>11</v>
      </c>
    </row>
    <row r="241" spans="1:25" ht="135">
      <c r="A241" s="276">
        <v>231</v>
      </c>
      <c r="B241" s="276">
        <v>231</v>
      </c>
      <c r="C241" s="276" t="s">
        <v>4963</v>
      </c>
      <c r="D241" s="328" t="s">
        <v>11161</v>
      </c>
      <c r="E241" s="276" t="s">
        <v>10342</v>
      </c>
      <c r="F241" s="276">
        <v>2023</v>
      </c>
      <c r="G241" s="278" t="s">
        <v>10343</v>
      </c>
      <c r="H241" s="281">
        <v>177.22300000000001</v>
      </c>
      <c r="I241" s="276" t="s">
        <v>11162</v>
      </c>
      <c r="J241" s="280">
        <v>46138</v>
      </c>
      <c r="K241" s="278">
        <v>46873</v>
      </c>
      <c r="L241" s="280">
        <v>46533</v>
      </c>
      <c r="M241" s="283" t="s">
        <v>5810</v>
      </c>
      <c r="N241" s="284" t="s">
        <v>10345</v>
      </c>
      <c r="O241" s="284" t="s">
        <v>10345</v>
      </c>
      <c r="P241" s="285" t="s">
        <v>10378</v>
      </c>
      <c r="Q241" s="276" t="s">
        <v>10347</v>
      </c>
      <c r="R241" s="280" t="s">
        <v>11163</v>
      </c>
      <c r="S241" s="286" t="s">
        <v>10254</v>
      </c>
      <c r="T241" s="286">
        <v>2026.3</v>
      </c>
      <c r="U241" s="286">
        <v>8.1999999999999993</v>
      </c>
      <c r="V241" s="276" t="s">
        <v>68</v>
      </c>
      <c r="W241" s="302">
        <v>100</v>
      </c>
      <c r="X241" s="302">
        <v>0</v>
      </c>
      <c r="Y241" s="302">
        <v>0</v>
      </c>
    </row>
    <row r="242" spans="1:25" ht="90">
      <c r="A242" s="276">
        <v>232</v>
      </c>
      <c r="B242" s="276">
        <v>232</v>
      </c>
      <c r="C242" s="276" t="s">
        <v>4963</v>
      </c>
      <c r="D242" s="328" t="s">
        <v>11164</v>
      </c>
      <c r="E242" s="278" t="s">
        <v>10334</v>
      </c>
      <c r="F242" s="276">
        <v>2023</v>
      </c>
      <c r="G242" s="278" t="s">
        <v>10335</v>
      </c>
      <c r="H242" s="281">
        <v>1826.2280000000001</v>
      </c>
      <c r="I242" s="276" t="s">
        <v>11165</v>
      </c>
      <c r="J242" s="278">
        <v>46600</v>
      </c>
      <c r="K242" s="278">
        <v>46873</v>
      </c>
      <c r="L242" s="278">
        <v>47110</v>
      </c>
      <c r="M242" s="283" t="s">
        <v>5810</v>
      </c>
      <c r="N242" s="284" t="s">
        <v>10337</v>
      </c>
      <c r="O242" s="284" t="s">
        <v>10337</v>
      </c>
      <c r="P242" s="285" t="s">
        <v>10360</v>
      </c>
      <c r="Q242" s="276" t="s">
        <v>10361</v>
      </c>
      <c r="R242" s="278" t="s">
        <v>11166</v>
      </c>
      <c r="S242" s="276" t="s">
        <v>10316</v>
      </c>
      <c r="T242" s="276"/>
      <c r="U242" s="276"/>
      <c r="V242" s="276" t="s">
        <v>68</v>
      </c>
      <c r="W242" s="287">
        <v>0</v>
      </c>
      <c r="X242" s="287">
        <v>0</v>
      </c>
      <c r="Y242" s="287">
        <v>11</v>
      </c>
    </row>
    <row r="243" spans="1:25" ht="90">
      <c r="A243" s="276">
        <v>233</v>
      </c>
      <c r="B243" s="276">
        <v>233</v>
      </c>
      <c r="C243" s="276" t="s">
        <v>10287</v>
      </c>
      <c r="D243" s="328" t="s">
        <v>11167</v>
      </c>
      <c r="E243" s="276" t="s">
        <v>10357</v>
      </c>
      <c r="F243" s="276">
        <v>2023</v>
      </c>
      <c r="G243" s="278" t="s">
        <v>10358</v>
      </c>
      <c r="H243" s="281">
        <v>204.09</v>
      </c>
      <c r="I243" s="276" t="s">
        <v>11168</v>
      </c>
      <c r="J243" s="282">
        <v>46600</v>
      </c>
      <c r="K243" s="278">
        <v>46721</v>
      </c>
      <c r="L243" s="282">
        <v>47110</v>
      </c>
      <c r="M243" s="283" t="s">
        <v>5810</v>
      </c>
      <c r="N243" s="284" t="s">
        <v>10337</v>
      </c>
      <c r="O243" s="284" t="s">
        <v>10337</v>
      </c>
      <c r="P243" s="285" t="s">
        <v>10360</v>
      </c>
      <c r="Q243" s="276" t="s">
        <v>10361</v>
      </c>
      <c r="R243" s="278" t="s">
        <v>11169</v>
      </c>
      <c r="S243" s="276" t="s">
        <v>10316</v>
      </c>
      <c r="T243" s="276"/>
      <c r="U243" s="276"/>
      <c r="V243" s="276" t="s">
        <v>68</v>
      </c>
      <c r="W243" s="287">
        <v>0</v>
      </c>
      <c r="X243" s="287">
        <v>0</v>
      </c>
      <c r="Y243" s="287">
        <v>0</v>
      </c>
    </row>
    <row r="244" spans="1:25" ht="409.5">
      <c r="A244" s="276">
        <v>234</v>
      </c>
      <c r="B244" s="276">
        <v>234</v>
      </c>
      <c r="C244" s="276" t="s">
        <v>10375</v>
      </c>
      <c r="D244" s="328" t="s">
        <v>11170</v>
      </c>
      <c r="E244" s="276" t="s">
        <v>10517</v>
      </c>
      <c r="F244" s="276">
        <v>2023</v>
      </c>
      <c r="G244" s="278" t="s">
        <v>10343</v>
      </c>
      <c r="H244" s="281">
        <v>775.19200000000001</v>
      </c>
      <c r="I244" s="276" t="s">
        <v>11171</v>
      </c>
      <c r="J244" s="280">
        <v>46327</v>
      </c>
      <c r="K244" s="278">
        <v>46752</v>
      </c>
      <c r="L244" s="280">
        <v>46843</v>
      </c>
      <c r="M244" s="283" t="s">
        <v>5810</v>
      </c>
      <c r="N244" s="284" t="s">
        <v>10337</v>
      </c>
      <c r="O244" s="284" t="s">
        <v>10337</v>
      </c>
      <c r="P244" s="285" t="s">
        <v>10519</v>
      </c>
      <c r="Q244" s="276" t="s">
        <v>10935</v>
      </c>
      <c r="R244" s="278" t="s">
        <v>11172</v>
      </c>
      <c r="S244" s="286" t="s">
        <v>10254</v>
      </c>
      <c r="T244" s="286">
        <v>2026.3</v>
      </c>
      <c r="U244" s="286">
        <v>8.1999999999999993</v>
      </c>
      <c r="V244" s="276" t="s">
        <v>68</v>
      </c>
      <c r="W244" s="302">
        <v>0</v>
      </c>
      <c r="X244" s="302">
        <v>0</v>
      </c>
      <c r="Y244" s="302">
        <v>11.781000000000002</v>
      </c>
    </row>
    <row r="245" spans="1:25" ht="315">
      <c r="A245" s="276">
        <v>235</v>
      </c>
      <c r="B245" s="276">
        <v>235</v>
      </c>
      <c r="C245" s="276" t="s">
        <v>4963</v>
      </c>
      <c r="D245" s="328" t="s">
        <v>11173</v>
      </c>
      <c r="E245" s="278" t="s">
        <v>10334</v>
      </c>
      <c r="F245" s="276">
        <v>2023</v>
      </c>
      <c r="G245" s="278" t="s">
        <v>10335</v>
      </c>
      <c r="H245" s="281">
        <v>49.226999999999997</v>
      </c>
      <c r="I245" s="301" t="s">
        <v>11174</v>
      </c>
      <c r="J245" s="278">
        <v>46580</v>
      </c>
      <c r="K245" s="278">
        <v>46873</v>
      </c>
      <c r="L245" s="278">
        <v>47061</v>
      </c>
      <c r="M245" s="283" t="s">
        <v>5810</v>
      </c>
      <c r="N245" s="284" t="s">
        <v>10337</v>
      </c>
      <c r="O245" s="284" t="s">
        <v>10337</v>
      </c>
      <c r="P245" s="285" t="s">
        <v>10360</v>
      </c>
      <c r="Q245" s="276" t="s">
        <v>10361</v>
      </c>
      <c r="R245" s="278" t="s">
        <v>11175</v>
      </c>
      <c r="S245" s="276" t="s">
        <v>10316</v>
      </c>
      <c r="T245" s="276"/>
      <c r="U245" s="276"/>
      <c r="V245" s="276" t="s">
        <v>68</v>
      </c>
      <c r="W245" s="287">
        <v>0</v>
      </c>
      <c r="X245" s="287">
        <v>0</v>
      </c>
      <c r="Y245" s="287">
        <v>0</v>
      </c>
    </row>
    <row r="246" spans="1:25" ht="225">
      <c r="A246" s="276">
        <v>236</v>
      </c>
      <c r="B246" s="276">
        <v>236</v>
      </c>
      <c r="C246" s="276" t="s">
        <v>10298</v>
      </c>
      <c r="D246" s="329" t="s">
        <v>11176</v>
      </c>
      <c r="E246" s="278" t="s">
        <v>10334</v>
      </c>
      <c r="F246" s="276">
        <v>2024</v>
      </c>
      <c r="G246" s="278" t="s">
        <v>10335</v>
      </c>
      <c r="H246" s="281">
        <v>101.804</v>
      </c>
      <c r="I246" s="292" t="s">
        <v>11177</v>
      </c>
      <c r="J246" s="278">
        <v>47331</v>
      </c>
      <c r="K246" s="278">
        <v>47238</v>
      </c>
      <c r="L246" s="278">
        <v>47840</v>
      </c>
      <c r="M246" s="283" t="s">
        <v>5810</v>
      </c>
      <c r="N246" s="284" t="s">
        <v>10337</v>
      </c>
      <c r="O246" s="284" t="s">
        <v>10337</v>
      </c>
      <c r="P246" s="306" t="s">
        <v>11178</v>
      </c>
      <c r="Q246" s="276" t="s">
        <v>10392</v>
      </c>
      <c r="R246" s="278" t="s">
        <v>11179</v>
      </c>
      <c r="S246" s="276" t="s">
        <v>10316</v>
      </c>
      <c r="T246" s="276"/>
      <c r="U246" s="276"/>
      <c r="V246" s="276" t="s">
        <v>68</v>
      </c>
      <c r="W246" s="287">
        <v>0</v>
      </c>
      <c r="X246" s="287">
        <v>30</v>
      </c>
      <c r="Y246" s="287">
        <v>0</v>
      </c>
    </row>
    <row r="247" spans="1:25" ht="405">
      <c r="A247" s="276">
        <v>237</v>
      </c>
      <c r="B247" s="276">
        <v>237</v>
      </c>
      <c r="C247" s="276" t="s">
        <v>10255</v>
      </c>
      <c r="D247" s="329" t="s">
        <v>11180</v>
      </c>
      <c r="E247" s="276" t="s">
        <v>10357</v>
      </c>
      <c r="F247" s="276">
        <v>2024</v>
      </c>
      <c r="G247" s="278" t="s">
        <v>10358</v>
      </c>
      <c r="H247" s="281">
        <v>478.2</v>
      </c>
      <c r="I247" s="292" t="s">
        <v>11181</v>
      </c>
      <c r="J247" s="278">
        <v>47311</v>
      </c>
      <c r="K247" s="278">
        <v>47238</v>
      </c>
      <c r="L247" s="278">
        <v>47791</v>
      </c>
      <c r="M247" s="283" t="s">
        <v>5810</v>
      </c>
      <c r="N247" s="284" t="s">
        <v>10337</v>
      </c>
      <c r="O247" s="284" t="s">
        <v>10337</v>
      </c>
      <c r="P247" s="306" t="s">
        <v>11178</v>
      </c>
      <c r="Q247" s="276" t="s">
        <v>10392</v>
      </c>
      <c r="R247" s="278" t="s">
        <v>11182</v>
      </c>
      <c r="S247" s="276" t="s">
        <v>10316</v>
      </c>
      <c r="T247" s="276"/>
      <c r="U247" s="276"/>
      <c r="V247" s="276" t="s">
        <v>68</v>
      </c>
      <c r="W247" s="287">
        <v>100</v>
      </c>
      <c r="X247" s="287">
        <v>61.5</v>
      </c>
      <c r="Y247" s="287">
        <v>18</v>
      </c>
    </row>
    <row r="248" spans="1:25" ht="409.5">
      <c r="A248" s="276">
        <v>238</v>
      </c>
      <c r="B248" s="276">
        <v>238</v>
      </c>
      <c r="C248" s="276" t="s">
        <v>10255</v>
      </c>
      <c r="D248" s="329" t="s">
        <v>11183</v>
      </c>
      <c r="E248" s="276" t="s">
        <v>10342</v>
      </c>
      <c r="F248" s="276">
        <v>2024</v>
      </c>
      <c r="G248" s="278" t="s">
        <v>10343</v>
      </c>
      <c r="H248" s="281">
        <v>1127.124</v>
      </c>
      <c r="I248" s="276" t="s">
        <v>11184</v>
      </c>
      <c r="J248" s="278">
        <v>46505</v>
      </c>
      <c r="K248" s="278">
        <v>47238</v>
      </c>
      <c r="L248" s="278">
        <v>47077</v>
      </c>
      <c r="M248" s="283" t="s">
        <v>5810</v>
      </c>
      <c r="N248" s="284" t="s">
        <v>10345</v>
      </c>
      <c r="O248" s="284" t="s">
        <v>10345</v>
      </c>
      <c r="P248" s="285" t="s">
        <v>10353</v>
      </c>
      <c r="Q248" s="276" t="s">
        <v>10347</v>
      </c>
      <c r="R248" s="280" t="s">
        <v>11185</v>
      </c>
      <c r="S248" s="286" t="s">
        <v>10254</v>
      </c>
      <c r="T248" s="286" t="s">
        <v>10349</v>
      </c>
      <c r="U248" s="286"/>
      <c r="V248" s="276" t="s">
        <v>68</v>
      </c>
      <c r="W248" s="302">
        <v>300</v>
      </c>
      <c r="X248" s="302">
        <v>0</v>
      </c>
      <c r="Y248" s="287">
        <v>26.8</v>
      </c>
    </row>
    <row r="249" spans="1:25" ht="409.5">
      <c r="A249" s="276">
        <v>239</v>
      </c>
      <c r="B249" s="276">
        <v>239</v>
      </c>
      <c r="C249" s="276" t="s">
        <v>10287</v>
      </c>
      <c r="D249" s="329" t="s">
        <v>11186</v>
      </c>
      <c r="E249" s="276" t="s">
        <v>10342</v>
      </c>
      <c r="F249" s="276">
        <v>2024</v>
      </c>
      <c r="G249" s="278" t="s">
        <v>10343</v>
      </c>
      <c r="H249" s="281">
        <v>2701.0749999999998</v>
      </c>
      <c r="I249" s="276" t="s">
        <v>11187</v>
      </c>
      <c r="J249" s="280">
        <v>46434</v>
      </c>
      <c r="K249" s="278" t="s">
        <v>11188</v>
      </c>
      <c r="L249" s="280">
        <v>46884</v>
      </c>
      <c r="M249" s="283" t="s">
        <v>5810</v>
      </c>
      <c r="N249" s="284" t="s">
        <v>10345</v>
      </c>
      <c r="O249" s="284" t="s">
        <v>10345</v>
      </c>
      <c r="P249" s="285" t="s">
        <v>10378</v>
      </c>
      <c r="Q249" s="276" t="s">
        <v>10347</v>
      </c>
      <c r="R249" s="280" t="s">
        <v>11189</v>
      </c>
      <c r="S249" s="286" t="s">
        <v>10254</v>
      </c>
      <c r="T249" s="286">
        <v>2026.4</v>
      </c>
      <c r="U249" s="286">
        <v>12.1</v>
      </c>
      <c r="V249" s="276" t="s">
        <v>68</v>
      </c>
      <c r="W249" s="302">
        <v>675</v>
      </c>
      <c r="X249" s="302">
        <v>645</v>
      </c>
      <c r="Y249" s="302">
        <v>56.320000000000007</v>
      </c>
    </row>
    <row r="250" spans="1:25" ht="162">
      <c r="A250" s="276">
        <v>240</v>
      </c>
      <c r="B250" s="276">
        <v>240</v>
      </c>
      <c r="C250" s="276" t="s">
        <v>1214</v>
      </c>
      <c r="D250" s="329" t="s">
        <v>11190</v>
      </c>
      <c r="E250" s="278" t="s">
        <v>10334</v>
      </c>
      <c r="F250" s="276">
        <v>2024</v>
      </c>
      <c r="G250" s="278" t="s">
        <v>10335</v>
      </c>
      <c r="H250" s="281">
        <v>62.805</v>
      </c>
      <c r="I250" s="292" t="s">
        <v>11191</v>
      </c>
      <c r="J250" s="278">
        <v>47311</v>
      </c>
      <c r="K250" s="278">
        <v>47238</v>
      </c>
      <c r="L250" s="278">
        <v>47791</v>
      </c>
      <c r="M250" s="283" t="s">
        <v>5810</v>
      </c>
      <c r="N250" s="284" t="s">
        <v>10337</v>
      </c>
      <c r="O250" s="284" t="s">
        <v>10337</v>
      </c>
      <c r="P250" s="306" t="s">
        <v>11178</v>
      </c>
      <c r="Q250" s="276" t="s">
        <v>10392</v>
      </c>
      <c r="R250" s="278" t="s">
        <v>11192</v>
      </c>
      <c r="S250" s="276" t="s">
        <v>10316</v>
      </c>
      <c r="T250" s="276"/>
      <c r="U250" s="276"/>
      <c r="V250" s="276" t="s">
        <v>68</v>
      </c>
      <c r="W250" s="287">
        <v>0</v>
      </c>
      <c r="X250" s="287">
        <v>0</v>
      </c>
      <c r="Y250" s="287">
        <v>8.1</v>
      </c>
    </row>
    <row r="251" spans="1:25" ht="144">
      <c r="A251" s="276">
        <v>241</v>
      </c>
      <c r="B251" s="276">
        <v>241</v>
      </c>
      <c r="C251" s="276" t="s">
        <v>1214</v>
      </c>
      <c r="D251" s="329" t="s">
        <v>11193</v>
      </c>
      <c r="E251" s="278" t="s">
        <v>10334</v>
      </c>
      <c r="F251" s="276">
        <v>2024</v>
      </c>
      <c r="G251" s="278" t="s">
        <v>10335</v>
      </c>
      <c r="H251" s="281">
        <v>118.666</v>
      </c>
      <c r="I251" s="292" t="s">
        <v>11194</v>
      </c>
      <c r="J251" s="278">
        <v>47331</v>
      </c>
      <c r="K251" s="278">
        <v>47238</v>
      </c>
      <c r="L251" s="278">
        <v>47840</v>
      </c>
      <c r="M251" s="283" t="s">
        <v>5810</v>
      </c>
      <c r="N251" s="284" t="s">
        <v>10337</v>
      </c>
      <c r="O251" s="284" t="s">
        <v>10337</v>
      </c>
      <c r="P251" s="306" t="s">
        <v>11178</v>
      </c>
      <c r="Q251" s="276" t="s">
        <v>10392</v>
      </c>
      <c r="R251" s="278" t="s">
        <v>11195</v>
      </c>
      <c r="S251" s="276" t="s">
        <v>10316</v>
      </c>
      <c r="T251" s="276"/>
      <c r="U251" s="276"/>
      <c r="V251" s="276" t="s">
        <v>68</v>
      </c>
      <c r="W251" s="287">
        <v>0</v>
      </c>
      <c r="X251" s="287">
        <v>0</v>
      </c>
      <c r="Y251" s="287">
        <v>13</v>
      </c>
    </row>
    <row r="252" spans="1:25" ht="409.5">
      <c r="A252" s="296">
        <v>242</v>
      </c>
      <c r="B252" s="691">
        <v>242</v>
      </c>
      <c r="C252" s="276" t="s">
        <v>1214</v>
      </c>
      <c r="D252" s="329" t="s">
        <v>11196</v>
      </c>
      <c r="E252" s="276" t="s">
        <v>10342</v>
      </c>
      <c r="F252" s="276">
        <v>2024</v>
      </c>
      <c r="G252" s="278" t="s">
        <v>10343</v>
      </c>
      <c r="H252" s="281">
        <v>727.43</v>
      </c>
      <c r="I252" s="276" t="s">
        <v>11197</v>
      </c>
      <c r="J252" s="278">
        <v>46508</v>
      </c>
      <c r="K252" s="278">
        <v>46507</v>
      </c>
      <c r="L252" s="278">
        <v>47013</v>
      </c>
      <c r="M252" s="283" t="s">
        <v>5810</v>
      </c>
      <c r="N252" s="284" t="s">
        <v>10345</v>
      </c>
      <c r="O252" s="284" t="s">
        <v>10345</v>
      </c>
      <c r="P252" s="285" t="s">
        <v>11198</v>
      </c>
      <c r="Q252" s="276" t="s">
        <v>10347</v>
      </c>
      <c r="R252" s="280" t="s">
        <v>11199</v>
      </c>
      <c r="S252" s="286" t="s">
        <v>10254</v>
      </c>
      <c r="T252" s="286" t="s">
        <v>10349</v>
      </c>
      <c r="U252" s="286"/>
      <c r="V252" s="296" t="s">
        <v>68</v>
      </c>
      <c r="W252" s="302">
        <v>300</v>
      </c>
      <c r="X252" s="302">
        <v>37.5</v>
      </c>
      <c r="Y252" s="302">
        <v>35.200000000000003</v>
      </c>
    </row>
    <row r="253" spans="1:25" ht="387">
      <c r="A253" s="298" t="s">
        <v>10309</v>
      </c>
      <c r="B253" s="692"/>
      <c r="C253" s="276" t="s">
        <v>1214</v>
      </c>
      <c r="D253" s="329" t="s">
        <v>11200</v>
      </c>
      <c r="E253" s="276" t="s">
        <v>10342</v>
      </c>
      <c r="F253" s="276">
        <v>2024</v>
      </c>
      <c r="G253" s="278" t="s">
        <v>10343</v>
      </c>
      <c r="H253" s="281">
        <v>209.62700000000001</v>
      </c>
      <c r="I253" s="276" t="s">
        <v>11201</v>
      </c>
      <c r="J253" s="278">
        <v>46508</v>
      </c>
      <c r="K253" s="278">
        <v>47603</v>
      </c>
      <c r="L253" s="278">
        <v>47013</v>
      </c>
      <c r="M253" s="283" t="s">
        <v>5810</v>
      </c>
      <c r="N253" s="284" t="s">
        <v>10345</v>
      </c>
      <c r="O253" s="284" t="s">
        <v>10345</v>
      </c>
      <c r="P253" s="285" t="s">
        <v>11198</v>
      </c>
      <c r="Q253" s="276" t="s">
        <v>10347</v>
      </c>
      <c r="R253" s="280" t="s">
        <v>11199</v>
      </c>
      <c r="S253" s="286" t="s">
        <v>10254</v>
      </c>
      <c r="T253" s="286" t="s">
        <v>10349</v>
      </c>
      <c r="U253" s="286"/>
      <c r="V253" s="299"/>
      <c r="W253" s="287">
        <v>0</v>
      </c>
      <c r="X253" s="287">
        <v>100</v>
      </c>
      <c r="Y253" s="287">
        <v>3</v>
      </c>
    </row>
    <row r="254" spans="1:25" ht="342">
      <c r="A254" s="276">
        <v>243</v>
      </c>
      <c r="B254" s="276">
        <v>243</v>
      </c>
      <c r="C254" s="276" t="s">
        <v>10266</v>
      </c>
      <c r="D254" s="329" t="s">
        <v>11202</v>
      </c>
      <c r="E254" s="276" t="s">
        <v>10517</v>
      </c>
      <c r="F254" s="276">
        <v>2024</v>
      </c>
      <c r="G254" s="278" t="s">
        <v>10343</v>
      </c>
      <c r="H254" s="281">
        <v>299.23</v>
      </c>
      <c r="I254" s="276" t="s">
        <v>11203</v>
      </c>
      <c r="J254" s="280">
        <v>46357</v>
      </c>
      <c r="K254" s="278">
        <v>46873</v>
      </c>
      <c r="L254" s="280">
        <v>46783</v>
      </c>
      <c r="M254" s="283" t="s">
        <v>5810</v>
      </c>
      <c r="N254" s="284" t="s">
        <v>10337</v>
      </c>
      <c r="O254" s="284" t="s">
        <v>10337</v>
      </c>
      <c r="P254" s="285" t="s">
        <v>10519</v>
      </c>
      <c r="Q254" s="276" t="s">
        <v>10520</v>
      </c>
      <c r="R254" s="278" t="s">
        <v>11204</v>
      </c>
      <c r="S254" s="286" t="s">
        <v>10254</v>
      </c>
      <c r="T254" s="286">
        <v>2026.4</v>
      </c>
      <c r="U254" s="286">
        <v>11.2</v>
      </c>
      <c r="V254" s="276" t="s">
        <v>68</v>
      </c>
      <c r="W254" s="302">
        <v>0</v>
      </c>
      <c r="X254" s="302">
        <v>0</v>
      </c>
      <c r="Y254" s="302">
        <v>27.500000000000004</v>
      </c>
    </row>
    <row r="255" spans="1:25" ht="117">
      <c r="A255" s="276">
        <v>244</v>
      </c>
      <c r="B255" s="276">
        <v>244</v>
      </c>
      <c r="C255" s="276" t="s">
        <v>10266</v>
      </c>
      <c r="D255" s="329" t="s">
        <v>11205</v>
      </c>
      <c r="E255" s="278" t="s">
        <v>10334</v>
      </c>
      <c r="F255" s="276">
        <v>2024</v>
      </c>
      <c r="G255" s="278" t="s">
        <v>10335</v>
      </c>
      <c r="H255" s="281">
        <v>242.17</v>
      </c>
      <c r="I255" s="292" t="s">
        <v>11206</v>
      </c>
      <c r="J255" s="278">
        <v>47331</v>
      </c>
      <c r="K255" s="278">
        <v>46873</v>
      </c>
      <c r="L255" s="278">
        <v>47840</v>
      </c>
      <c r="M255" s="283" t="s">
        <v>5810</v>
      </c>
      <c r="N255" s="284" t="s">
        <v>10337</v>
      </c>
      <c r="O255" s="284" t="s">
        <v>10337</v>
      </c>
      <c r="P255" s="306" t="s">
        <v>11178</v>
      </c>
      <c r="Q255" s="276" t="s">
        <v>10392</v>
      </c>
      <c r="R255" s="278" t="s">
        <v>11207</v>
      </c>
      <c r="S255" s="276" t="s">
        <v>10316</v>
      </c>
      <c r="T255" s="276"/>
      <c r="U255" s="276"/>
      <c r="V255" s="276" t="s">
        <v>68</v>
      </c>
      <c r="W255" s="287">
        <v>0</v>
      </c>
      <c r="X255" s="287">
        <v>0</v>
      </c>
      <c r="Y255" s="287">
        <v>22</v>
      </c>
    </row>
    <row r="256" spans="1:25" ht="409.5">
      <c r="A256" s="276">
        <v>245</v>
      </c>
      <c r="B256" s="276">
        <v>245</v>
      </c>
      <c r="C256" s="276" t="s">
        <v>10407</v>
      </c>
      <c r="D256" s="329" t="s">
        <v>11208</v>
      </c>
      <c r="E256" s="301" t="s">
        <v>10342</v>
      </c>
      <c r="F256" s="276">
        <v>2024</v>
      </c>
      <c r="G256" s="280" t="s">
        <v>10248</v>
      </c>
      <c r="H256" s="281">
        <v>1845.0150000000001</v>
      </c>
      <c r="I256" s="276" t="s">
        <v>11209</v>
      </c>
      <c r="J256" s="280">
        <v>46069</v>
      </c>
      <c r="K256" s="278">
        <v>46507</v>
      </c>
      <c r="L256" s="280">
        <v>46692</v>
      </c>
      <c r="M256" s="283" t="s">
        <v>5810</v>
      </c>
      <c r="N256" s="284" t="s">
        <v>10345</v>
      </c>
      <c r="O256" s="284" t="s">
        <v>10345</v>
      </c>
      <c r="P256" s="285" t="s">
        <v>11210</v>
      </c>
      <c r="Q256" s="276" t="s">
        <v>10717</v>
      </c>
      <c r="R256" s="323" t="s">
        <v>11211</v>
      </c>
      <c r="S256" s="283" t="s">
        <v>10254</v>
      </c>
      <c r="T256" s="286">
        <v>2025.4</v>
      </c>
      <c r="U256" s="286"/>
      <c r="V256" s="276" t="s">
        <v>68</v>
      </c>
      <c r="W256" s="302">
        <v>600</v>
      </c>
      <c r="X256" s="302">
        <v>97.5</v>
      </c>
      <c r="Y256" s="302">
        <v>15.290000000000001</v>
      </c>
    </row>
    <row r="257" spans="1:25" ht="72">
      <c r="A257" s="276">
        <v>246</v>
      </c>
      <c r="B257" s="276">
        <v>246</v>
      </c>
      <c r="C257" s="276" t="s">
        <v>4963</v>
      </c>
      <c r="D257" s="329" t="s">
        <v>11212</v>
      </c>
      <c r="E257" s="276" t="s">
        <v>10357</v>
      </c>
      <c r="F257" s="276">
        <v>2024</v>
      </c>
      <c r="G257" s="278" t="s">
        <v>10358</v>
      </c>
      <c r="H257" s="281">
        <v>494.02199999999999</v>
      </c>
      <c r="I257" s="292" t="s">
        <v>11213</v>
      </c>
      <c r="J257" s="278">
        <v>47311</v>
      </c>
      <c r="K257" s="278">
        <v>47238</v>
      </c>
      <c r="L257" s="278">
        <v>47791</v>
      </c>
      <c r="M257" s="283" t="s">
        <v>5810</v>
      </c>
      <c r="N257" s="284" t="s">
        <v>10337</v>
      </c>
      <c r="O257" s="284" t="s">
        <v>10337</v>
      </c>
      <c r="P257" s="306" t="s">
        <v>11178</v>
      </c>
      <c r="Q257" s="276" t="s">
        <v>10392</v>
      </c>
      <c r="R257" s="278" t="s">
        <v>11214</v>
      </c>
      <c r="S257" s="276" t="s">
        <v>10316</v>
      </c>
      <c r="T257" s="276"/>
      <c r="U257" s="276"/>
      <c r="V257" s="276" t="s">
        <v>68</v>
      </c>
      <c r="W257" s="287">
        <v>0</v>
      </c>
      <c r="X257" s="287">
        <v>0</v>
      </c>
      <c r="Y257" s="287">
        <v>70</v>
      </c>
    </row>
    <row r="258" spans="1:25" ht="81">
      <c r="A258" s="276">
        <v>247</v>
      </c>
      <c r="B258" s="276">
        <v>247</v>
      </c>
      <c r="C258" s="276" t="s">
        <v>4963</v>
      </c>
      <c r="D258" s="329" t="s">
        <v>11215</v>
      </c>
      <c r="E258" s="278" t="s">
        <v>10334</v>
      </c>
      <c r="F258" s="276">
        <v>2024</v>
      </c>
      <c r="G258" s="278" t="s">
        <v>10335</v>
      </c>
      <c r="H258" s="281">
        <v>117.87</v>
      </c>
      <c r="I258" s="292" t="s">
        <v>11216</v>
      </c>
      <c r="J258" s="278">
        <v>47331</v>
      </c>
      <c r="K258" s="278">
        <v>47238</v>
      </c>
      <c r="L258" s="278">
        <v>47840</v>
      </c>
      <c r="M258" s="283" t="s">
        <v>5810</v>
      </c>
      <c r="N258" s="284" t="s">
        <v>10337</v>
      </c>
      <c r="O258" s="284" t="s">
        <v>10337</v>
      </c>
      <c r="P258" s="306" t="s">
        <v>11178</v>
      </c>
      <c r="Q258" s="276" t="s">
        <v>10392</v>
      </c>
      <c r="R258" s="278" t="s">
        <v>11217</v>
      </c>
      <c r="S258" s="276" t="s">
        <v>10316</v>
      </c>
      <c r="T258" s="276"/>
      <c r="U258" s="276"/>
      <c r="V258" s="276" t="s">
        <v>68</v>
      </c>
      <c r="W258" s="287">
        <v>40</v>
      </c>
      <c r="X258" s="287">
        <v>16.2</v>
      </c>
      <c r="Y258" s="287">
        <v>0</v>
      </c>
    </row>
    <row r="259" spans="1:25" ht="81">
      <c r="A259" s="276">
        <v>248</v>
      </c>
      <c r="B259" s="276">
        <v>248</v>
      </c>
      <c r="C259" s="276" t="s">
        <v>10287</v>
      </c>
      <c r="D259" s="329" t="s">
        <v>11218</v>
      </c>
      <c r="E259" s="276" t="s">
        <v>10357</v>
      </c>
      <c r="F259" s="276">
        <v>2024</v>
      </c>
      <c r="G259" s="278" t="s">
        <v>10358</v>
      </c>
      <c r="H259" s="281">
        <v>54.36</v>
      </c>
      <c r="I259" s="292" t="s">
        <v>11219</v>
      </c>
      <c r="J259" s="278">
        <v>47331</v>
      </c>
      <c r="K259" s="278">
        <v>47391</v>
      </c>
      <c r="L259" s="278">
        <v>47840</v>
      </c>
      <c r="M259" s="283" t="s">
        <v>5810</v>
      </c>
      <c r="N259" s="284" t="s">
        <v>10337</v>
      </c>
      <c r="O259" s="284" t="s">
        <v>10337</v>
      </c>
      <c r="P259" s="306" t="s">
        <v>11178</v>
      </c>
      <c r="Q259" s="276" t="s">
        <v>10392</v>
      </c>
      <c r="R259" s="278" t="s">
        <v>11220</v>
      </c>
      <c r="S259" s="276" t="s">
        <v>10316</v>
      </c>
      <c r="T259" s="276"/>
      <c r="U259" s="276"/>
      <c r="V259" s="276" t="s">
        <v>68</v>
      </c>
      <c r="W259" s="287">
        <v>0</v>
      </c>
      <c r="X259" s="287">
        <v>0</v>
      </c>
      <c r="Y259" s="287">
        <v>0</v>
      </c>
    </row>
    <row r="260" spans="1:25" ht="171">
      <c r="A260" s="276">
        <v>249</v>
      </c>
      <c r="B260" s="276">
        <v>249</v>
      </c>
      <c r="C260" s="276" t="s">
        <v>4963</v>
      </c>
      <c r="D260" s="329" t="s">
        <v>11221</v>
      </c>
      <c r="E260" s="278" t="s">
        <v>10334</v>
      </c>
      <c r="F260" s="276">
        <v>2024</v>
      </c>
      <c r="G260" s="278" t="s">
        <v>10335</v>
      </c>
      <c r="H260" s="281">
        <v>93.271000000000001</v>
      </c>
      <c r="I260" s="292" t="s">
        <v>11222</v>
      </c>
      <c r="J260" s="278">
        <v>47311</v>
      </c>
      <c r="K260" s="278">
        <v>47238</v>
      </c>
      <c r="L260" s="278">
        <v>47791</v>
      </c>
      <c r="M260" s="283" t="s">
        <v>5810</v>
      </c>
      <c r="N260" s="284" t="s">
        <v>10337</v>
      </c>
      <c r="O260" s="284" t="s">
        <v>10337</v>
      </c>
      <c r="P260" s="306" t="s">
        <v>11178</v>
      </c>
      <c r="Q260" s="276" t="s">
        <v>10392</v>
      </c>
      <c r="R260" s="278" t="s">
        <v>11223</v>
      </c>
      <c r="S260" s="276" t="s">
        <v>10316</v>
      </c>
      <c r="T260" s="276"/>
      <c r="U260" s="276"/>
      <c r="V260" s="276" t="s">
        <v>68</v>
      </c>
      <c r="W260" s="287">
        <v>0</v>
      </c>
      <c r="X260" s="287">
        <v>0</v>
      </c>
      <c r="Y260" s="287">
        <v>0</v>
      </c>
    </row>
    <row r="261" spans="1:25" ht="333">
      <c r="A261" s="276">
        <v>250</v>
      </c>
      <c r="B261" s="276">
        <v>250</v>
      </c>
      <c r="C261" s="276" t="s">
        <v>10375</v>
      </c>
      <c r="D261" s="330" t="s">
        <v>11224</v>
      </c>
      <c r="E261" s="278" t="s">
        <v>11225</v>
      </c>
      <c r="F261" s="276">
        <v>2024</v>
      </c>
      <c r="G261" s="280" t="s">
        <v>10413</v>
      </c>
      <c r="H261" s="281">
        <v>1609.0170000000001</v>
      </c>
      <c r="I261" s="276" t="s">
        <v>11226</v>
      </c>
      <c r="J261" s="280">
        <v>46008</v>
      </c>
      <c r="K261" s="278">
        <v>45991</v>
      </c>
      <c r="L261" s="280">
        <v>46555</v>
      </c>
      <c r="M261" s="283" t="s">
        <v>5810</v>
      </c>
      <c r="N261" s="284" t="s">
        <v>10345</v>
      </c>
      <c r="O261" s="284" t="s">
        <v>10345</v>
      </c>
      <c r="P261" s="285" t="s">
        <v>11227</v>
      </c>
      <c r="Q261" s="276" t="s">
        <v>10347</v>
      </c>
      <c r="R261" s="278" t="s">
        <v>11228</v>
      </c>
      <c r="S261" s="283" t="s">
        <v>10254</v>
      </c>
      <c r="T261" s="286">
        <v>2025.4</v>
      </c>
      <c r="U261" s="286"/>
      <c r="V261" s="276" t="s">
        <v>68</v>
      </c>
      <c r="W261" s="302">
        <v>550</v>
      </c>
      <c r="X261" s="302">
        <v>0</v>
      </c>
      <c r="Y261" s="302">
        <v>0</v>
      </c>
    </row>
    <row r="262" spans="1:25" ht="54">
      <c r="A262" s="276">
        <v>251</v>
      </c>
      <c r="B262" s="276">
        <v>251</v>
      </c>
      <c r="C262" s="276" t="s">
        <v>10298</v>
      </c>
      <c r="D262" s="331" t="s">
        <v>11229</v>
      </c>
      <c r="E262" s="276" t="s">
        <v>11230</v>
      </c>
      <c r="F262" s="276">
        <v>2025</v>
      </c>
      <c r="G262" s="278" t="s">
        <v>11231</v>
      </c>
      <c r="H262" s="281">
        <v>932.89400000000001</v>
      </c>
      <c r="I262" s="276"/>
      <c r="J262" s="278"/>
      <c r="K262" s="278">
        <v>45412</v>
      </c>
      <c r="L262" s="278">
        <v>47756</v>
      </c>
      <c r="M262" s="283"/>
      <c r="N262" s="284"/>
      <c r="O262" s="284"/>
      <c r="P262" s="285"/>
      <c r="Q262" s="276" t="s">
        <v>11232</v>
      </c>
      <c r="R262" s="278" t="s">
        <v>11233</v>
      </c>
      <c r="S262" s="276" t="s">
        <v>10316</v>
      </c>
      <c r="T262" s="276"/>
      <c r="U262" s="276"/>
      <c r="V262" s="276" t="s">
        <v>68</v>
      </c>
      <c r="W262" s="287">
        <v>450</v>
      </c>
      <c r="X262" s="287">
        <v>300</v>
      </c>
      <c r="Y262" s="287">
        <v>0</v>
      </c>
    </row>
    <row r="263" spans="1:25" ht="45">
      <c r="A263" s="276">
        <v>252</v>
      </c>
      <c r="B263" s="276">
        <v>252</v>
      </c>
      <c r="C263" s="276" t="s">
        <v>10298</v>
      </c>
      <c r="D263" s="331" t="s">
        <v>11234</v>
      </c>
      <c r="E263" s="278" t="s">
        <v>10334</v>
      </c>
      <c r="F263" s="276">
        <v>2025</v>
      </c>
      <c r="G263" s="278" t="s">
        <v>11231</v>
      </c>
      <c r="H263" s="281">
        <v>185.774</v>
      </c>
      <c r="I263" s="276"/>
      <c r="J263" s="278"/>
      <c r="K263" s="278">
        <v>47238</v>
      </c>
      <c r="L263" s="278">
        <v>47756</v>
      </c>
      <c r="M263" s="283"/>
      <c r="N263" s="284"/>
      <c r="O263" s="284"/>
      <c r="P263" s="285"/>
      <c r="Q263" s="276" t="s">
        <v>11232</v>
      </c>
      <c r="R263" s="278" t="s">
        <v>11235</v>
      </c>
      <c r="S263" s="276" t="s">
        <v>10316</v>
      </c>
      <c r="T263" s="276"/>
      <c r="U263" s="276"/>
      <c r="V263" s="276" t="s">
        <v>68</v>
      </c>
      <c r="W263" s="287">
        <v>0</v>
      </c>
      <c r="X263" s="287">
        <v>22.5</v>
      </c>
      <c r="Y263" s="287">
        <v>65</v>
      </c>
    </row>
    <row r="264" spans="1:25" ht="36">
      <c r="A264" s="276">
        <v>253</v>
      </c>
      <c r="B264" s="276">
        <v>253</v>
      </c>
      <c r="C264" s="276" t="s">
        <v>10298</v>
      </c>
      <c r="D264" s="331" t="s">
        <v>11236</v>
      </c>
      <c r="E264" s="278" t="s">
        <v>10334</v>
      </c>
      <c r="F264" s="276">
        <v>2025</v>
      </c>
      <c r="G264" s="278" t="s">
        <v>11231</v>
      </c>
      <c r="H264" s="281">
        <v>305.88200000000001</v>
      </c>
      <c r="I264" s="276"/>
      <c r="J264" s="278"/>
      <c r="K264" s="278">
        <v>47848</v>
      </c>
      <c r="L264" s="278">
        <v>47848</v>
      </c>
      <c r="M264" s="283"/>
      <c r="N264" s="284"/>
      <c r="O264" s="284"/>
      <c r="P264" s="285"/>
      <c r="Q264" s="276" t="s">
        <v>11232</v>
      </c>
      <c r="R264" s="278" t="s">
        <v>11237</v>
      </c>
      <c r="S264" s="276" t="s">
        <v>10316</v>
      </c>
      <c r="T264" s="276"/>
      <c r="U264" s="276"/>
      <c r="V264" s="276" t="s">
        <v>68</v>
      </c>
      <c r="W264" s="287">
        <v>100</v>
      </c>
      <c r="X264" s="287">
        <v>0</v>
      </c>
      <c r="Y264" s="287">
        <v>5</v>
      </c>
    </row>
    <row r="265" spans="1:25" ht="27">
      <c r="A265" s="276">
        <v>254</v>
      </c>
      <c r="B265" s="276">
        <v>254</v>
      </c>
      <c r="C265" s="276" t="s">
        <v>10255</v>
      </c>
      <c r="D265" s="331" t="s">
        <v>11238</v>
      </c>
      <c r="E265" s="278" t="s">
        <v>10334</v>
      </c>
      <c r="F265" s="276">
        <v>2025</v>
      </c>
      <c r="G265" s="278" t="s">
        <v>11231</v>
      </c>
      <c r="H265" s="281">
        <v>107.9</v>
      </c>
      <c r="I265" s="276"/>
      <c r="J265" s="278"/>
      <c r="K265" s="278">
        <v>47603</v>
      </c>
      <c r="L265" s="278">
        <v>47756</v>
      </c>
      <c r="M265" s="283"/>
      <c r="N265" s="284"/>
      <c r="O265" s="284"/>
      <c r="P265" s="285"/>
      <c r="Q265" s="276" t="s">
        <v>11232</v>
      </c>
      <c r="R265" s="278" t="s">
        <v>11239</v>
      </c>
      <c r="S265" s="276" t="s">
        <v>10316</v>
      </c>
      <c r="T265" s="276"/>
      <c r="U265" s="276"/>
      <c r="V265" s="276" t="s">
        <v>68</v>
      </c>
      <c r="W265" s="287">
        <v>0</v>
      </c>
      <c r="X265" s="287">
        <v>0</v>
      </c>
      <c r="Y265" s="287">
        <v>96</v>
      </c>
    </row>
    <row r="266" spans="1:25" ht="36">
      <c r="A266" s="276">
        <v>255</v>
      </c>
      <c r="B266" s="276">
        <v>255</v>
      </c>
      <c r="C266" s="276" t="s">
        <v>10255</v>
      </c>
      <c r="D266" s="331" t="s">
        <v>11240</v>
      </c>
      <c r="E266" s="278" t="s">
        <v>10334</v>
      </c>
      <c r="F266" s="276">
        <v>2025</v>
      </c>
      <c r="G266" s="278" t="s">
        <v>11231</v>
      </c>
      <c r="H266" s="281">
        <v>181.93</v>
      </c>
      <c r="I266" s="276"/>
      <c r="J266" s="278"/>
      <c r="K266" s="278">
        <v>47603</v>
      </c>
      <c r="L266" s="278">
        <v>47756</v>
      </c>
      <c r="M266" s="283"/>
      <c r="N266" s="284"/>
      <c r="O266" s="284"/>
      <c r="P266" s="285"/>
      <c r="Q266" s="276" t="s">
        <v>11232</v>
      </c>
      <c r="R266" s="278" t="s">
        <v>11241</v>
      </c>
      <c r="S266" s="276" t="s">
        <v>10316</v>
      </c>
      <c r="T266" s="276"/>
      <c r="U266" s="276"/>
      <c r="V266" s="276" t="s">
        <v>68</v>
      </c>
      <c r="W266" s="287">
        <v>100</v>
      </c>
      <c r="X266" s="287">
        <v>30</v>
      </c>
      <c r="Y266" s="287">
        <v>0</v>
      </c>
    </row>
    <row r="267" spans="1:25" ht="27">
      <c r="A267" s="276">
        <v>256</v>
      </c>
      <c r="B267" s="276">
        <v>256</v>
      </c>
      <c r="C267" s="276" t="s">
        <v>10255</v>
      </c>
      <c r="D267" s="331" t="s">
        <v>11242</v>
      </c>
      <c r="E267" s="278" t="s">
        <v>10334</v>
      </c>
      <c r="F267" s="276">
        <v>2025</v>
      </c>
      <c r="G267" s="278" t="s">
        <v>11231</v>
      </c>
      <c r="H267" s="281">
        <v>520.85</v>
      </c>
      <c r="I267" s="276"/>
      <c r="J267" s="278"/>
      <c r="K267" s="278">
        <v>47603</v>
      </c>
      <c r="L267" s="278">
        <v>47756</v>
      </c>
      <c r="M267" s="283"/>
      <c r="N267" s="284"/>
      <c r="O267" s="284"/>
      <c r="P267" s="285"/>
      <c r="Q267" s="276" t="s">
        <v>11232</v>
      </c>
      <c r="R267" s="278" t="s">
        <v>11243</v>
      </c>
      <c r="S267" s="276" t="s">
        <v>10316</v>
      </c>
      <c r="T267" s="276"/>
      <c r="U267" s="276"/>
      <c r="V267" s="276" t="s">
        <v>68</v>
      </c>
      <c r="W267" s="287">
        <v>525</v>
      </c>
      <c r="X267" s="287">
        <v>0</v>
      </c>
      <c r="Y267" s="287">
        <v>0</v>
      </c>
    </row>
    <row r="268" spans="1:25" ht="45">
      <c r="A268" s="276">
        <v>257</v>
      </c>
      <c r="B268" s="276">
        <v>257</v>
      </c>
      <c r="C268" s="276" t="s">
        <v>1214</v>
      </c>
      <c r="D268" s="331" t="s">
        <v>11244</v>
      </c>
      <c r="E268" s="278" t="s">
        <v>10334</v>
      </c>
      <c r="F268" s="276">
        <v>2025</v>
      </c>
      <c r="G268" s="278" t="s">
        <v>11231</v>
      </c>
      <c r="H268" s="281">
        <v>275.58800000000002</v>
      </c>
      <c r="I268" s="276"/>
      <c r="J268" s="278"/>
      <c r="K268" s="278">
        <v>47603</v>
      </c>
      <c r="L268" s="278">
        <v>47756</v>
      </c>
      <c r="M268" s="283"/>
      <c r="N268" s="284"/>
      <c r="O268" s="284"/>
      <c r="P268" s="285"/>
      <c r="Q268" s="276" t="s">
        <v>11232</v>
      </c>
      <c r="R268" s="278" t="s">
        <v>11245</v>
      </c>
      <c r="S268" s="276" t="s">
        <v>10316</v>
      </c>
      <c r="T268" s="276"/>
      <c r="U268" s="276"/>
      <c r="V268" s="276" t="s">
        <v>68</v>
      </c>
      <c r="W268" s="287">
        <v>758</v>
      </c>
      <c r="X268" s="287">
        <v>0</v>
      </c>
      <c r="Y268" s="287">
        <v>0</v>
      </c>
    </row>
    <row r="269" spans="1:25" ht="63">
      <c r="A269" s="276">
        <v>258</v>
      </c>
      <c r="B269" s="276">
        <v>258</v>
      </c>
      <c r="C269" s="276" t="s">
        <v>1214</v>
      </c>
      <c r="D269" s="331" t="s">
        <v>11246</v>
      </c>
      <c r="E269" s="278" t="s">
        <v>10334</v>
      </c>
      <c r="F269" s="276">
        <v>2025</v>
      </c>
      <c r="G269" s="278" t="s">
        <v>11231</v>
      </c>
      <c r="H269" s="281">
        <v>11.468999999999999</v>
      </c>
      <c r="I269" s="276"/>
      <c r="J269" s="278"/>
      <c r="K269" s="278">
        <v>47603</v>
      </c>
      <c r="L269" s="278">
        <v>47756</v>
      </c>
      <c r="M269" s="283"/>
      <c r="N269" s="284"/>
      <c r="O269" s="284"/>
      <c r="P269" s="285"/>
      <c r="Q269" s="276" t="s">
        <v>11232</v>
      </c>
      <c r="R269" s="278" t="s">
        <v>11247</v>
      </c>
      <c r="S269" s="276" t="s">
        <v>10316</v>
      </c>
      <c r="T269" s="276"/>
      <c r="U269" s="276"/>
      <c r="V269" s="276" t="s">
        <v>68</v>
      </c>
      <c r="W269" s="287">
        <v>0</v>
      </c>
      <c r="X269" s="287">
        <v>0</v>
      </c>
      <c r="Y269" s="287">
        <v>0.97</v>
      </c>
    </row>
    <row r="270" spans="1:25" ht="27">
      <c r="A270" s="276">
        <v>259</v>
      </c>
      <c r="B270" s="276">
        <v>259</v>
      </c>
      <c r="C270" s="276" t="s">
        <v>10266</v>
      </c>
      <c r="D270" s="331" t="s">
        <v>11248</v>
      </c>
      <c r="E270" s="278" t="s">
        <v>10334</v>
      </c>
      <c r="F270" s="276">
        <v>2025</v>
      </c>
      <c r="G270" s="278" t="s">
        <v>11231</v>
      </c>
      <c r="H270" s="281">
        <v>796.7</v>
      </c>
      <c r="I270" s="276"/>
      <c r="J270" s="278"/>
      <c r="K270" s="278">
        <v>47238</v>
      </c>
      <c r="L270" s="278">
        <v>47756</v>
      </c>
      <c r="M270" s="283"/>
      <c r="N270" s="284"/>
      <c r="O270" s="284"/>
      <c r="P270" s="285"/>
      <c r="Q270" s="276" t="s">
        <v>11232</v>
      </c>
      <c r="R270" s="278" t="s">
        <v>11249</v>
      </c>
      <c r="S270" s="276" t="s">
        <v>10316</v>
      </c>
      <c r="T270" s="276"/>
      <c r="U270" s="276"/>
      <c r="V270" s="276" t="s">
        <v>68</v>
      </c>
      <c r="W270" s="287">
        <v>533.29999999999995</v>
      </c>
      <c r="X270" s="287">
        <v>45</v>
      </c>
      <c r="Y270" s="287">
        <v>5.16</v>
      </c>
    </row>
    <row r="271" spans="1:25" ht="36">
      <c r="A271" s="276">
        <v>260</v>
      </c>
      <c r="B271" s="276">
        <v>260</v>
      </c>
      <c r="C271" s="276" t="s">
        <v>10266</v>
      </c>
      <c r="D271" s="331" t="s">
        <v>11250</v>
      </c>
      <c r="E271" s="278" t="s">
        <v>10334</v>
      </c>
      <c r="F271" s="276">
        <v>2025</v>
      </c>
      <c r="G271" s="278" t="s">
        <v>11231</v>
      </c>
      <c r="H271" s="281">
        <v>278.66000000000003</v>
      </c>
      <c r="I271" s="276"/>
      <c r="J271" s="278"/>
      <c r="K271" s="278">
        <v>47968</v>
      </c>
      <c r="L271" s="278">
        <v>47968</v>
      </c>
      <c r="M271" s="283"/>
      <c r="N271" s="284"/>
      <c r="O271" s="284"/>
      <c r="P271" s="285"/>
      <c r="Q271" s="276" t="s">
        <v>11232</v>
      </c>
      <c r="R271" s="278" t="s">
        <v>11251</v>
      </c>
      <c r="S271" s="276" t="s">
        <v>10316</v>
      </c>
      <c r="T271" s="276"/>
      <c r="U271" s="276"/>
      <c r="V271" s="276" t="s">
        <v>68</v>
      </c>
      <c r="W271" s="287">
        <v>100</v>
      </c>
      <c r="X271" s="287">
        <v>45</v>
      </c>
      <c r="Y271" s="287">
        <v>0</v>
      </c>
    </row>
    <row r="272" spans="1:25" ht="36">
      <c r="A272" s="276">
        <v>261</v>
      </c>
      <c r="B272" s="276">
        <v>261</v>
      </c>
      <c r="C272" s="276" t="s">
        <v>10266</v>
      </c>
      <c r="D272" s="331" t="s">
        <v>11252</v>
      </c>
      <c r="E272" s="278" t="s">
        <v>10334</v>
      </c>
      <c r="F272" s="276">
        <v>2025</v>
      </c>
      <c r="G272" s="278" t="s">
        <v>11231</v>
      </c>
      <c r="H272" s="281">
        <v>463.79</v>
      </c>
      <c r="I272" s="276"/>
      <c r="J272" s="278"/>
      <c r="K272" s="278">
        <v>47603</v>
      </c>
      <c r="L272" s="278">
        <v>47756</v>
      </c>
      <c r="M272" s="283"/>
      <c r="N272" s="284"/>
      <c r="O272" s="284"/>
      <c r="P272" s="285"/>
      <c r="Q272" s="276" t="s">
        <v>11232</v>
      </c>
      <c r="R272" s="278" t="s">
        <v>11253</v>
      </c>
      <c r="S272" s="276" t="s">
        <v>10316</v>
      </c>
      <c r="T272" s="276"/>
      <c r="U272" s="276"/>
      <c r="V272" s="276" t="s">
        <v>68</v>
      </c>
      <c r="W272" s="287">
        <v>0</v>
      </c>
      <c r="X272" s="287">
        <v>305</v>
      </c>
      <c r="Y272" s="287">
        <v>0</v>
      </c>
    </row>
    <row r="273" spans="1:25" ht="45">
      <c r="A273" s="276">
        <v>262</v>
      </c>
      <c r="B273" s="276">
        <v>262</v>
      </c>
      <c r="C273" s="276" t="s">
        <v>10407</v>
      </c>
      <c r="D273" s="331" t="s">
        <v>11254</v>
      </c>
      <c r="E273" s="278" t="s">
        <v>10334</v>
      </c>
      <c r="F273" s="276">
        <v>2025</v>
      </c>
      <c r="G273" s="278" t="s">
        <v>11231</v>
      </c>
      <c r="H273" s="281">
        <v>201.06800000000001</v>
      </c>
      <c r="I273" s="276"/>
      <c r="J273" s="278"/>
      <c r="K273" s="278">
        <v>45777</v>
      </c>
      <c r="L273" s="278">
        <v>47756</v>
      </c>
      <c r="M273" s="283"/>
      <c r="N273" s="284"/>
      <c r="O273" s="284"/>
      <c r="P273" s="285"/>
      <c r="Q273" s="276" t="s">
        <v>11232</v>
      </c>
      <c r="R273" s="278" t="s">
        <v>11255</v>
      </c>
      <c r="S273" s="276" t="s">
        <v>10316</v>
      </c>
      <c r="T273" s="276"/>
      <c r="U273" s="276"/>
      <c r="V273" s="276" t="s">
        <v>68</v>
      </c>
      <c r="W273" s="287">
        <v>100</v>
      </c>
      <c r="X273" s="287">
        <v>30</v>
      </c>
      <c r="Y273" s="287">
        <v>0</v>
      </c>
    </row>
    <row r="274" spans="1:25" ht="63">
      <c r="A274" s="276">
        <v>263</v>
      </c>
      <c r="B274" s="276">
        <v>263</v>
      </c>
      <c r="C274" s="276" t="s">
        <v>10407</v>
      </c>
      <c r="D274" s="331" t="s">
        <v>11256</v>
      </c>
      <c r="E274" s="276" t="s">
        <v>11230</v>
      </c>
      <c r="F274" s="276">
        <v>2025</v>
      </c>
      <c r="G274" s="278" t="s">
        <v>11231</v>
      </c>
      <c r="H274" s="281">
        <v>1471.722</v>
      </c>
      <c r="I274" s="276"/>
      <c r="J274" s="278"/>
      <c r="K274" s="278">
        <v>45777</v>
      </c>
      <c r="L274" s="278">
        <v>47756</v>
      </c>
      <c r="M274" s="283"/>
      <c r="N274" s="284"/>
      <c r="O274" s="284"/>
      <c r="P274" s="285"/>
      <c r="Q274" s="276" t="s">
        <v>11232</v>
      </c>
      <c r="R274" s="278" t="s">
        <v>11257</v>
      </c>
      <c r="S274" s="276" t="s">
        <v>10316</v>
      </c>
      <c r="T274" s="276"/>
      <c r="U274" s="276"/>
      <c r="V274" s="276" t="s">
        <v>68</v>
      </c>
      <c r="W274" s="287">
        <v>750</v>
      </c>
      <c r="X274" s="287">
        <v>697.5</v>
      </c>
      <c r="Y274" s="287">
        <v>1.75</v>
      </c>
    </row>
    <row r="275" spans="1:25" ht="36">
      <c r="A275" s="276">
        <v>264</v>
      </c>
      <c r="B275" s="276">
        <v>264</v>
      </c>
      <c r="C275" s="276" t="s">
        <v>4963</v>
      </c>
      <c r="D275" s="331" t="s">
        <v>11258</v>
      </c>
      <c r="E275" s="278" t="s">
        <v>10334</v>
      </c>
      <c r="F275" s="276">
        <v>2025</v>
      </c>
      <c r="G275" s="278" t="s">
        <v>11231</v>
      </c>
      <c r="H275" s="281">
        <v>306.08800000000002</v>
      </c>
      <c r="I275" s="276"/>
      <c r="J275" s="278"/>
      <c r="K275" s="278">
        <v>47603</v>
      </c>
      <c r="L275" s="278">
        <v>47756</v>
      </c>
      <c r="M275" s="283"/>
      <c r="N275" s="284"/>
      <c r="O275" s="284"/>
      <c r="P275" s="285"/>
      <c r="Q275" s="276" t="s">
        <v>11232</v>
      </c>
      <c r="R275" s="278" t="s">
        <v>11259</v>
      </c>
      <c r="S275" s="276" t="s">
        <v>10316</v>
      </c>
      <c r="T275" s="276"/>
      <c r="U275" s="276"/>
      <c r="V275" s="276" t="s">
        <v>68</v>
      </c>
      <c r="W275" s="287">
        <v>225</v>
      </c>
      <c r="X275" s="287">
        <v>0</v>
      </c>
      <c r="Y275" s="287">
        <v>0</v>
      </c>
    </row>
    <row r="276" spans="1:25" ht="63">
      <c r="A276" s="276">
        <v>265</v>
      </c>
      <c r="B276" s="276">
        <v>265</v>
      </c>
      <c r="C276" s="276" t="s">
        <v>4963</v>
      </c>
      <c r="D276" s="331" t="s">
        <v>11260</v>
      </c>
      <c r="E276" s="278" t="s">
        <v>10334</v>
      </c>
      <c r="F276" s="276">
        <v>2025</v>
      </c>
      <c r="G276" s="278" t="s">
        <v>11231</v>
      </c>
      <c r="H276" s="281">
        <v>4801.55</v>
      </c>
      <c r="I276" s="276"/>
      <c r="J276" s="278"/>
      <c r="K276" s="278">
        <v>47603</v>
      </c>
      <c r="L276" s="278">
        <v>47756</v>
      </c>
      <c r="M276" s="283"/>
      <c r="N276" s="284"/>
      <c r="O276" s="284"/>
      <c r="P276" s="285"/>
      <c r="Q276" s="276" t="s">
        <v>11232</v>
      </c>
      <c r="R276" s="278" t="s">
        <v>11261</v>
      </c>
      <c r="S276" s="276" t="s">
        <v>10316</v>
      </c>
      <c r="T276" s="276"/>
      <c r="U276" s="276"/>
      <c r="V276" s="276" t="s">
        <v>68</v>
      </c>
      <c r="W276" s="287">
        <v>260</v>
      </c>
      <c r="X276" s="287">
        <v>30</v>
      </c>
      <c r="Y276" s="287">
        <v>12.2</v>
      </c>
    </row>
    <row r="277" spans="1:25" ht="54">
      <c r="A277" s="276">
        <v>266</v>
      </c>
      <c r="B277" s="276">
        <v>266</v>
      </c>
      <c r="C277" s="276" t="s">
        <v>10355</v>
      </c>
      <c r="D277" s="331" t="s">
        <v>11262</v>
      </c>
      <c r="E277" s="278" t="s">
        <v>10334</v>
      </c>
      <c r="F277" s="276">
        <v>2025</v>
      </c>
      <c r="G277" s="278" t="s">
        <v>11231</v>
      </c>
      <c r="H277" s="281">
        <v>1131.8</v>
      </c>
      <c r="I277" s="276"/>
      <c r="J277" s="278"/>
      <c r="K277" s="278">
        <v>46752</v>
      </c>
      <c r="L277" s="278">
        <v>47756</v>
      </c>
      <c r="M277" s="283"/>
      <c r="N277" s="284"/>
      <c r="O277" s="284"/>
      <c r="P277" s="285"/>
      <c r="Q277" s="276" t="s">
        <v>11232</v>
      </c>
      <c r="R277" s="278" t="s">
        <v>11263</v>
      </c>
      <c r="S277" s="276" t="s">
        <v>10316</v>
      </c>
      <c r="T277" s="276"/>
      <c r="U277" s="276"/>
      <c r="V277" s="276" t="s">
        <v>68</v>
      </c>
      <c r="W277" s="287">
        <v>0</v>
      </c>
      <c r="X277" s="287">
        <v>0</v>
      </c>
      <c r="Y277" s="287">
        <v>0</v>
      </c>
    </row>
    <row r="278" spans="1:25" ht="36">
      <c r="A278" s="276">
        <v>267</v>
      </c>
      <c r="B278" s="276">
        <v>267</v>
      </c>
      <c r="C278" s="276" t="s">
        <v>10325</v>
      </c>
      <c r="D278" s="331" t="s">
        <v>11264</v>
      </c>
      <c r="E278" s="278" t="s">
        <v>10334</v>
      </c>
      <c r="F278" s="276">
        <v>2025</v>
      </c>
      <c r="G278" s="278" t="s">
        <v>11231</v>
      </c>
      <c r="H278" s="281">
        <v>252.19</v>
      </c>
      <c r="I278" s="276"/>
      <c r="J278" s="278"/>
      <c r="K278" s="278">
        <v>47848</v>
      </c>
      <c r="L278" s="278">
        <v>47848</v>
      </c>
      <c r="M278" s="283"/>
      <c r="N278" s="284"/>
      <c r="O278" s="284"/>
      <c r="P278" s="285"/>
      <c r="Q278" s="276" t="s">
        <v>11232</v>
      </c>
      <c r="R278" s="278" t="s">
        <v>11265</v>
      </c>
      <c r="S278" s="276" t="s">
        <v>10316</v>
      </c>
      <c r="T278" s="276"/>
      <c r="U278" s="276"/>
      <c r="V278" s="276" t="s">
        <v>68</v>
      </c>
      <c r="W278" s="287">
        <v>300</v>
      </c>
      <c r="X278" s="287">
        <v>0</v>
      </c>
      <c r="Y278" s="287">
        <v>0</v>
      </c>
    </row>
    <row r="279" spans="1:25" ht="243">
      <c r="A279" s="276">
        <v>268</v>
      </c>
      <c r="B279" s="276">
        <v>268</v>
      </c>
      <c r="C279" s="276" t="s">
        <v>10355</v>
      </c>
      <c r="D279" s="331" t="s">
        <v>11266</v>
      </c>
      <c r="E279" s="278" t="s">
        <v>10342</v>
      </c>
      <c r="F279" s="276">
        <v>2025</v>
      </c>
      <c r="G279" s="278" t="s">
        <v>11231</v>
      </c>
      <c r="H279" s="281">
        <v>72.891999999999996</v>
      </c>
      <c r="I279" s="276" t="s">
        <v>11267</v>
      </c>
      <c r="J279" s="278">
        <v>46296</v>
      </c>
      <c r="K279" s="278">
        <v>46752</v>
      </c>
      <c r="L279" s="278">
        <v>46873</v>
      </c>
      <c r="M279" s="283" t="s">
        <v>5810</v>
      </c>
      <c r="N279" s="284" t="s">
        <v>10345</v>
      </c>
      <c r="O279" s="284" t="s">
        <v>10345</v>
      </c>
      <c r="P279" s="285" t="s">
        <v>11268</v>
      </c>
      <c r="Q279" s="276" t="s">
        <v>10347</v>
      </c>
      <c r="R279" s="332" t="s">
        <v>11269</v>
      </c>
      <c r="S279" s="286" t="s">
        <v>10254</v>
      </c>
      <c r="T279" s="286">
        <v>2026.1</v>
      </c>
      <c r="U279" s="286">
        <v>2.2000000000000002</v>
      </c>
      <c r="V279" s="276" t="s">
        <v>68</v>
      </c>
      <c r="W279" s="302">
        <v>0</v>
      </c>
      <c r="X279" s="302">
        <v>0</v>
      </c>
      <c r="Y279" s="287">
        <v>23.3</v>
      </c>
    </row>
    <row r="280" spans="1:25" ht="409.5">
      <c r="A280" s="276">
        <v>269</v>
      </c>
      <c r="B280" s="276">
        <v>269</v>
      </c>
      <c r="C280" s="276" t="s">
        <v>10287</v>
      </c>
      <c r="D280" s="331" t="s">
        <v>11270</v>
      </c>
      <c r="E280" s="278" t="s">
        <v>10342</v>
      </c>
      <c r="F280" s="276">
        <v>2025</v>
      </c>
      <c r="G280" s="278" t="s">
        <v>11231</v>
      </c>
      <c r="H280" s="281">
        <v>582.20000000000005</v>
      </c>
      <c r="I280" s="276" t="s">
        <v>11271</v>
      </c>
      <c r="J280" s="278">
        <v>46296</v>
      </c>
      <c r="K280" s="278">
        <v>46752</v>
      </c>
      <c r="L280" s="278">
        <v>46873</v>
      </c>
      <c r="M280" s="283" t="s">
        <v>5810</v>
      </c>
      <c r="N280" s="284" t="s">
        <v>10345</v>
      </c>
      <c r="O280" s="284" t="s">
        <v>10345</v>
      </c>
      <c r="P280" s="285" t="s">
        <v>11272</v>
      </c>
      <c r="Q280" s="276" t="s">
        <v>10347</v>
      </c>
      <c r="R280" s="332" t="s">
        <v>11273</v>
      </c>
      <c r="S280" s="286" t="s">
        <v>10254</v>
      </c>
      <c r="T280" s="286">
        <v>2026.1</v>
      </c>
      <c r="U280" s="286">
        <v>3.1</v>
      </c>
      <c r="V280" s="276" t="s">
        <v>68</v>
      </c>
      <c r="W280" s="302">
        <v>0</v>
      </c>
      <c r="X280" s="302">
        <v>0</v>
      </c>
      <c r="Y280" s="302">
        <v>5.93</v>
      </c>
    </row>
    <row r="281" spans="1:25" ht="81">
      <c r="A281" s="276">
        <v>270</v>
      </c>
      <c r="B281" s="276">
        <v>270</v>
      </c>
      <c r="C281" s="276" t="s">
        <v>4963</v>
      </c>
      <c r="D281" s="333" t="s">
        <v>11274</v>
      </c>
      <c r="E281" s="280" t="s">
        <v>10964</v>
      </c>
      <c r="F281" s="276">
        <v>2025</v>
      </c>
      <c r="G281" s="278" t="s">
        <v>11231</v>
      </c>
      <c r="H281" s="291">
        <v>7474.56</v>
      </c>
      <c r="I281" s="276" t="s">
        <v>11275</v>
      </c>
      <c r="J281" s="278"/>
      <c r="K281" s="278"/>
      <c r="L281" s="280">
        <v>46568</v>
      </c>
      <c r="M281" s="283">
        <v>1</v>
      </c>
      <c r="N281" s="284"/>
      <c r="O281" s="284"/>
      <c r="P281" s="285" t="s">
        <v>11276</v>
      </c>
      <c r="Q281" s="276">
        <v>1</v>
      </c>
      <c r="R281" s="278"/>
      <c r="S281" s="276" t="s">
        <v>10316</v>
      </c>
      <c r="T281" s="276"/>
      <c r="U281" s="276"/>
      <c r="V281" s="276" t="s">
        <v>68</v>
      </c>
      <c r="W281" s="302">
        <v>2375</v>
      </c>
      <c r="X281" s="302">
        <v>1350</v>
      </c>
      <c r="Y281" s="287">
        <v>350</v>
      </c>
    </row>
    <row r="282" spans="1:25" ht="243">
      <c r="A282" s="276">
        <v>271</v>
      </c>
      <c r="B282" s="276">
        <v>271</v>
      </c>
      <c r="C282" s="276" t="s">
        <v>11277</v>
      </c>
      <c r="D282" s="334" t="s">
        <v>11278</v>
      </c>
      <c r="E282" s="280" t="s">
        <v>11279</v>
      </c>
      <c r="F282" s="276">
        <v>2010</v>
      </c>
      <c r="G282" s="278" t="s">
        <v>10277</v>
      </c>
      <c r="H282" s="291">
        <v>3253.3085621700002</v>
      </c>
      <c r="I282" s="276" t="s">
        <v>11280</v>
      </c>
      <c r="J282" s="280">
        <v>45745</v>
      </c>
      <c r="K282" s="278" t="s">
        <v>5810</v>
      </c>
      <c r="L282" s="280">
        <v>46225</v>
      </c>
      <c r="M282" s="293">
        <v>0.39200000000000002</v>
      </c>
      <c r="N282" s="284"/>
      <c r="O282" s="284"/>
      <c r="P282" s="285" t="s">
        <v>11281</v>
      </c>
      <c r="Q282" s="276"/>
      <c r="R282" s="278" t="s">
        <v>11282</v>
      </c>
      <c r="S282" s="283" t="s">
        <v>10277</v>
      </c>
      <c r="T282" s="286"/>
      <c r="U282" s="286"/>
      <c r="V282" s="276" t="s">
        <v>68</v>
      </c>
      <c r="W282" s="287">
        <v>0</v>
      </c>
      <c r="X282" s="287">
        <v>195</v>
      </c>
      <c r="Y282" s="287">
        <v>441.8</v>
      </c>
    </row>
    <row r="283" spans="1:25" ht="36">
      <c r="A283" s="276">
        <v>272</v>
      </c>
      <c r="B283" s="276">
        <v>272</v>
      </c>
      <c r="C283" s="276" t="s">
        <v>10325</v>
      </c>
      <c r="D283" s="334" t="s">
        <v>11283</v>
      </c>
      <c r="E283" s="278" t="s">
        <v>11284</v>
      </c>
      <c r="F283" s="276">
        <v>2025</v>
      </c>
      <c r="G283" s="278" t="s">
        <v>11231</v>
      </c>
      <c r="H283" s="281">
        <v>495.22899999999998</v>
      </c>
      <c r="I283" s="276" t="s">
        <v>11285</v>
      </c>
      <c r="J283" s="278"/>
      <c r="K283" s="278" t="s">
        <v>5810</v>
      </c>
      <c r="L283" s="278">
        <v>46112</v>
      </c>
      <c r="M283" s="283"/>
      <c r="N283" s="284"/>
      <c r="O283" s="284"/>
      <c r="P283" s="285" t="s">
        <v>11286</v>
      </c>
      <c r="Q283" s="276"/>
      <c r="R283" s="278" t="s">
        <v>11282</v>
      </c>
      <c r="S283" s="276" t="s">
        <v>10316</v>
      </c>
      <c r="T283" s="276"/>
      <c r="U283" s="276"/>
      <c r="V283" s="276" t="s">
        <v>68</v>
      </c>
      <c r="W283" s="287">
        <v>0</v>
      </c>
      <c r="X283" s="287">
        <v>0</v>
      </c>
      <c r="Y283" s="287">
        <v>47.3</v>
      </c>
    </row>
    <row r="284" spans="1:25" ht="81">
      <c r="A284" s="276">
        <v>273</v>
      </c>
      <c r="B284" s="276">
        <v>273</v>
      </c>
      <c r="C284" s="276" t="s">
        <v>1214</v>
      </c>
      <c r="D284" s="334" t="s">
        <v>11287</v>
      </c>
      <c r="E284" s="278" t="s">
        <v>11225</v>
      </c>
      <c r="F284" s="276">
        <v>2023</v>
      </c>
      <c r="G284" s="278" t="s">
        <v>11231</v>
      </c>
      <c r="H284" s="281">
        <v>219.73287955999999</v>
      </c>
      <c r="I284" s="276" t="s">
        <v>11288</v>
      </c>
      <c r="J284" s="280">
        <v>45212</v>
      </c>
      <c r="K284" s="278" t="s">
        <v>5810</v>
      </c>
      <c r="L284" s="280">
        <v>45991</v>
      </c>
      <c r="M284" s="283">
        <v>0.99</v>
      </c>
      <c r="N284" s="284"/>
      <c r="O284" s="284"/>
      <c r="P284" s="285" t="s">
        <v>11286</v>
      </c>
      <c r="Q284" s="276"/>
      <c r="R284" s="278" t="s">
        <v>11282</v>
      </c>
      <c r="S284" s="276" t="s">
        <v>10316</v>
      </c>
      <c r="T284" s="276"/>
      <c r="U284" s="276"/>
      <c r="V284" s="276" t="s">
        <v>68</v>
      </c>
      <c r="W284" s="287">
        <v>0</v>
      </c>
      <c r="X284" s="287">
        <v>0</v>
      </c>
      <c r="Y284" s="287">
        <v>25</v>
      </c>
    </row>
    <row r="285" spans="1:25" ht="45">
      <c r="A285" s="276">
        <v>274</v>
      </c>
      <c r="B285" s="276">
        <v>274</v>
      </c>
      <c r="C285" s="276" t="s">
        <v>10298</v>
      </c>
      <c r="D285" s="334" t="s">
        <v>11289</v>
      </c>
      <c r="E285" s="278" t="s">
        <v>11279</v>
      </c>
      <c r="F285" s="276">
        <v>2012</v>
      </c>
      <c r="G285" s="278" t="s">
        <v>11231</v>
      </c>
      <c r="H285" s="281">
        <v>137.81899999999999</v>
      </c>
      <c r="I285" s="276" t="s">
        <v>11290</v>
      </c>
      <c r="J285" s="278">
        <v>45962</v>
      </c>
      <c r="K285" s="278" t="s">
        <v>5810</v>
      </c>
      <c r="L285" s="278">
        <v>46112</v>
      </c>
      <c r="M285" s="283">
        <v>0</v>
      </c>
      <c r="N285" s="284"/>
      <c r="O285" s="284"/>
      <c r="P285" s="285" t="s">
        <v>11286</v>
      </c>
      <c r="Q285" s="276"/>
      <c r="R285" s="278" t="s">
        <v>11282</v>
      </c>
      <c r="S285" s="276" t="s">
        <v>10316</v>
      </c>
      <c r="T285" s="276"/>
      <c r="U285" s="276"/>
      <c r="V285" s="276" t="s">
        <v>68</v>
      </c>
      <c r="W285" s="287">
        <v>0</v>
      </c>
      <c r="X285" s="287">
        <v>0</v>
      </c>
      <c r="Y285" s="287">
        <v>8.1</v>
      </c>
    </row>
  </sheetData>
  <mergeCells count="7">
    <mergeCell ref="B252:B253"/>
    <mergeCell ref="B13:B14"/>
    <mergeCell ref="B34:B35"/>
    <mergeCell ref="B49:B50"/>
    <mergeCell ref="B110:B111"/>
    <mergeCell ref="B121:B123"/>
    <mergeCell ref="B179:B182"/>
  </mergeCells>
  <conditionalFormatting sqref="R2:R285">
    <cfRule type="duplicateValues" dxfId="1" priority="1"/>
  </conditionalFormatting>
  <conditionalFormatting sqref="R3:R280">
    <cfRule type="duplicateValues" dxfId="0" priority="2"/>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DE153-C6AF-4727-9DC0-5CB44CB08D96}">
  <dimension ref="A1:HL396"/>
  <sheetViews>
    <sheetView zoomScale="98" zoomScaleNormal="98" workbookViewId="0">
      <selection activeCell="A3" sqref="A3:A396"/>
    </sheetView>
  </sheetViews>
  <sheetFormatPr baseColWidth="10" defaultRowHeight="15"/>
  <cols>
    <col min="2" max="2" width="11.5703125" bestFit="1" customWidth="1"/>
    <col min="5" max="5" width="11.5703125" bestFit="1" customWidth="1"/>
    <col min="8" max="8" width="11.5703125" bestFit="1" customWidth="1"/>
    <col min="15" max="15" width="13.28515625" bestFit="1" customWidth="1"/>
    <col min="26" max="26" width="11.5703125" bestFit="1" customWidth="1"/>
    <col min="29" max="32" width="11.5703125" bestFit="1" customWidth="1"/>
    <col min="39" max="39" width="13.28515625" bestFit="1" customWidth="1"/>
    <col min="40" max="41" width="11.5703125" bestFit="1" customWidth="1"/>
    <col min="43" max="43" width="12.85546875" bestFit="1" customWidth="1"/>
    <col min="44" max="44" width="11.7109375" bestFit="1" customWidth="1"/>
    <col min="46" max="46" width="11.5703125" bestFit="1" customWidth="1"/>
    <col min="48" max="48" width="11.5703125" bestFit="1" customWidth="1"/>
    <col min="54" max="55" width="11.5703125" bestFit="1" customWidth="1"/>
    <col min="57" max="60" width="11.5703125" bestFit="1" customWidth="1"/>
    <col min="61" max="61" width="13.28515625" bestFit="1" customWidth="1"/>
    <col min="62" max="64" width="11.5703125" bestFit="1" customWidth="1"/>
    <col min="65" max="65" width="13.28515625" bestFit="1" customWidth="1"/>
    <col min="66" max="67" width="11.5703125" bestFit="1" customWidth="1"/>
    <col min="70" max="70" width="11.5703125" bestFit="1" customWidth="1"/>
    <col min="74" max="75" width="14" bestFit="1" customWidth="1"/>
    <col min="77" max="80" width="11.5703125" bestFit="1" customWidth="1"/>
    <col min="81" max="81" width="13.28515625" bestFit="1" customWidth="1"/>
    <col min="82" max="83" width="11.5703125" bestFit="1" customWidth="1"/>
    <col min="85" max="85" width="12.140625" bestFit="1" customWidth="1"/>
    <col min="87" max="87" width="11.5703125" bestFit="1" customWidth="1"/>
    <col min="99" max="99" width="11.5703125" bestFit="1" customWidth="1"/>
    <col min="102" max="104" width="11.5703125" bestFit="1" customWidth="1"/>
    <col min="109" max="111" width="11.5703125" bestFit="1" customWidth="1"/>
    <col min="120" max="120" width="11.5703125" bestFit="1" customWidth="1"/>
    <col min="130" max="132" width="11.5703125" bestFit="1" customWidth="1"/>
    <col min="136" max="136" width="14.42578125" bestFit="1" customWidth="1"/>
    <col min="143" max="143" width="11.5703125" bestFit="1" customWidth="1"/>
    <col min="146" max="148" width="14" bestFit="1" customWidth="1"/>
    <col min="149" max="149" width="13.7109375" bestFit="1" customWidth="1"/>
    <col min="150" max="150" width="11.5703125" bestFit="1" customWidth="1"/>
    <col min="153" max="153" width="11.5703125" bestFit="1" customWidth="1"/>
    <col min="165" max="165" width="11.5703125" bestFit="1" customWidth="1"/>
    <col min="167" max="167" width="11.5703125" bestFit="1" customWidth="1"/>
    <col min="170" max="170" width="11.5703125" bestFit="1" customWidth="1"/>
    <col min="172" max="172" width="11.5703125" bestFit="1" customWidth="1"/>
    <col min="180" max="181" width="19.42578125" bestFit="1" customWidth="1"/>
  </cols>
  <sheetData>
    <row r="1" spans="1:220" ht="120" customHeight="1" thickBot="1">
      <c r="A1" s="335"/>
      <c r="B1" s="697" t="s">
        <v>5319</v>
      </c>
      <c r="C1" s="698"/>
      <c r="D1" s="698"/>
      <c r="E1" s="698"/>
      <c r="F1" s="698"/>
      <c r="G1" s="698"/>
      <c r="H1" s="698"/>
      <c r="I1" s="698"/>
      <c r="J1" s="698"/>
      <c r="K1" s="698"/>
      <c r="L1" s="698"/>
      <c r="M1" s="698"/>
      <c r="N1" s="698"/>
      <c r="O1" s="698"/>
      <c r="P1" s="698"/>
      <c r="Q1" s="698"/>
      <c r="R1" s="699"/>
      <c r="S1" s="694" t="s">
        <v>5321</v>
      </c>
      <c r="T1" s="695"/>
      <c r="U1" s="695"/>
      <c r="V1" s="695"/>
      <c r="W1" s="695"/>
      <c r="X1" s="695"/>
      <c r="Y1" s="695"/>
      <c r="Z1" s="695"/>
      <c r="AA1" s="695"/>
      <c r="AB1" s="695"/>
      <c r="AC1" s="695"/>
      <c r="AD1" s="695"/>
      <c r="AE1" s="695"/>
      <c r="AF1" s="695"/>
      <c r="AG1" s="696"/>
      <c r="AH1" s="700"/>
      <c r="AI1" s="701"/>
      <c r="AJ1" s="702"/>
      <c r="AK1" s="703"/>
      <c r="AL1" s="703"/>
      <c r="AM1" s="703"/>
      <c r="AN1" s="703"/>
      <c r="AO1" s="703"/>
      <c r="AP1" s="703"/>
      <c r="AQ1" s="703"/>
      <c r="AR1" s="703"/>
      <c r="AS1" s="704"/>
      <c r="AT1" s="705" t="s">
        <v>5323</v>
      </c>
      <c r="AU1" s="706"/>
      <c r="AV1" s="706"/>
      <c r="AW1" s="706"/>
      <c r="AX1" s="706"/>
      <c r="AY1" s="706"/>
      <c r="AZ1" s="706"/>
      <c r="BA1" s="706"/>
      <c r="BB1" s="706"/>
      <c r="BC1" s="706"/>
      <c r="BD1" s="706"/>
      <c r="BE1" s="706"/>
      <c r="BF1" s="706"/>
      <c r="BG1" s="706"/>
      <c r="BH1" s="706"/>
      <c r="BI1" s="706"/>
      <c r="BJ1" s="706"/>
      <c r="BK1" s="706"/>
      <c r="BL1" s="706"/>
      <c r="BM1" s="707"/>
      <c r="BN1" s="694" t="s">
        <v>5324</v>
      </c>
      <c r="BO1" s="695"/>
      <c r="BP1" s="695"/>
      <c r="BQ1" s="695"/>
      <c r="BR1" s="695"/>
      <c r="BS1" s="695"/>
      <c r="BT1" s="695"/>
      <c r="BU1" s="695"/>
      <c r="BV1" s="695"/>
      <c r="BW1" s="695"/>
      <c r="BX1" s="695"/>
      <c r="BY1" s="695"/>
      <c r="BZ1" s="695"/>
      <c r="CA1" s="695"/>
      <c r="CB1" s="695"/>
      <c r="CC1" s="695"/>
      <c r="CD1" s="695"/>
      <c r="CE1" s="695"/>
      <c r="CF1" s="695"/>
      <c r="CG1" s="696"/>
      <c r="CH1" s="705" t="s">
        <v>5325</v>
      </c>
      <c r="CI1" s="706"/>
      <c r="CJ1" s="706"/>
      <c r="CK1" s="706"/>
      <c r="CL1" s="706"/>
      <c r="CM1" s="706"/>
      <c r="CN1" s="706"/>
      <c r="CO1" s="707"/>
      <c r="CP1" s="697" t="s">
        <v>5326</v>
      </c>
      <c r="CQ1" s="698"/>
      <c r="CR1" s="698"/>
      <c r="CS1" s="698"/>
      <c r="CT1" s="698"/>
      <c r="CU1" s="698"/>
      <c r="CV1" s="698"/>
      <c r="CW1" s="698"/>
      <c r="CX1" s="698"/>
      <c r="CY1" s="698"/>
      <c r="CZ1" s="698"/>
      <c r="DA1" s="698"/>
      <c r="DB1" s="698"/>
      <c r="DC1" s="698"/>
      <c r="DD1" s="698"/>
      <c r="DE1" s="698"/>
      <c r="DF1" s="698"/>
      <c r="DG1" s="699"/>
      <c r="DH1" s="694" t="s">
        <v>5327</v>
      </c>
      <c r="DI1" s="695"/>
      <c r="DJ1" s="695"/>
      <c r="DK1" s="695"/>
      <c r="DL1" s="695"/>
      <c r="DM1" s="695"/>
      <c r="DN1" s="695"/>
      <c r="DO1" s="695"/>
      <c r="DP1" s="695"/>
      <c r="DQ1" s="695"/>
      <c r="DR1" s="695"/>
      <c r="DS1" s="695"/>
      <c r="DT1" s="695"/>
      <c r="DU1" s="695"/>
      <c r="DV1" s="695"/>
      <c r="DW1" s="695"/>
      <c r="DX1" s="695"/>
      <c r="DY1" s="695"/>
      <c r="DZ1" s="695"/>
      <c r="EA1" s="695"/>
      <c r="EB1" s="695"/>
      <c r="EC1" s="695"/>
      <c r="ED1" s="695"/>
      <c r="EE1" s="696"/>
      <c r="EF1" s="708" t="s">
        <v>5328</v>
      </c>
      <c r="EG1" s="709"/>
      <c r="EH1" s="709"/>
      <c r="EI1" s="709"/>
      <c r="EJ1" s="710"/>
      <c r="EK1" s="697" t="s">
        <v>5329</v>
      </c>
      <c r="EL1" s="698"/>
      <c r="EM1" s="698"/>
      <c r="EN1" s="698"/>
      <c r="EO1" s="699"/>
      <c r="EP1" s="711" t="s">
        <v>5330</v>
      </c>
      <c r="EQ1" s="712"/>
      <c r="ER1" s="712"/>
      <c r="ES1" s="713"/>
      <c r="ET1" s="694" t="s">
        <v>5331</v>
      </c>
      <c r="EU1" s="695"/>
      <c r="EV1" s="695"/>
      <c r="EW1" s="695"/>
      <c r="EX1" s="695"/>
      <c r="EY1" s="695"/>
      <c r="EZ1" s="695"/>
      <c r="FA1" s="695"/>
      <c r="FB1" s="696"/>
      <c r="FC1" s="336"/>
      <c r="FD1" s="702"/>
      <c r="FE1" s="703"/>
      <c r="FF1" s="703"/>
      <c r="FG1" s="703"/>
      <c r="FH1" s="703"/>
      <c r="FI1" s="703"/>
      <c r="FJ1" s="703"/>
      <c r="FK1" s="703"/>
      <c r="FL1" s="703"/>
      <c r="FM1" s="703"/>
      <c r="FN1" s="703"/>
      <c r="FO1" s="703"/>
      <c r="FP1" s="703"/>
      <c r="FQ1" s="703"/>
      <c r="FR1" s="703"/>
      <c r="FS1" s="703"/>
      <c r="FT1" s="703"/>
      <c r="FU1" s="703"/>
      <c r="FV1" s="703"/>
      <c r="FW1" s="703"/>
      <c r="FX1" s="703"/>
      <c r="FY1" s="703"/>
      <c r="FZ1" s="703"/>
      <c r="GA1" s="703"/>
      <c r="GB1" s="703"/>
      <c r="GC1" s="703"/>
      <c r="GD1" s="703"/>
      <c r="GE1" s="703"/>
      <c r="GF1" s="703"/>
      <c r="GG1" s="703"/>
      <c r="GH1" s="703"/>
      <c r="GI1" s="703"/>
      <c r="GJ1" s="703"/>
      <c r="GK1" s="703"/>
      <c r="GL1" s="703"/>
      <c r="GM1" s="703"/>
      <c r="GN1" s="703"/>
      <c r="GO1" s="703"/>
      <c r="GP1" s="703"/>
      <c r="GQ1" s="703"/>
      <c r="GR1" s="703"/>
      <c r="GS1" s="703"/>
      <c r="GT1" s="703"/>
      <c r="GU1" s="703"/>
      <c r="GV1" s="703"/>
      <c r="GW1" s="703"/>
      <c r="GX1" s="703"/>
      <c r="GY1" s="703"/>
      <c r="GZ1" s="703"/>
      <c r="HA1" s="703"/>
      <c r="HB1" s="703"/>
      <c r="HC1" s="703"/>
      <c r="HD1" s="703"/>
      <c r="HE1" s="703"/>
      <c r="HF1" s="703"/>
      <c r="HG1" s="703"/>
      <c r="HH1" s="703"/>
      <c r="HI1" s="703"/>
      <c r="HJ1" s="703"/>
      <c r="HK1" s="703"/>
      <c r="HL1" s="704"/>
    </row>
    <row r="2" spans="1:220" ht="15.75" thickBot="1">
      <c r="A2" s="337" t="s">
        <v>5335</v>
      </c>
      <c r="B2" s="338" t="s">
        <v>3289</v>
      </c>
      <c r="C2" s="338" t="s">
        <v>5336</v>
      </c>
      <c r="D2" s="338" t="s">
        <v>5337</v>
      </c>
      <c r="E2" s="338" t="s">
        <v>3289</v>
      </c>
      <c r="F2" s="339" t="s">
        <v>721</v>
      </c>
      <c r="G2" s="338" t="s">
        <v>5339</v>
      </c>
      <c r="H2" s="338" t="s">
        <v>5350</v>
      </c>
      <c r="I2" s="338" t="s">
        <v>5351</v>
      </c>
      <c r="J2" s="338" t="s">
        <v>5362</v>
      </c>
      <c r="K2" s="338" t="s">
        <v>5363</v>
      </c>
      <c r="L2" s="338" t="s">
        <v>5364</v>
      </c>
      <c r="M2" s="338" t="s">
        <v>5365</v>
      </c>
      <c r="N2" s="338" t="s">
        <v>5366</v>
      </c>
      <c r="O2" s="338" t="s">
        <v>57</v>
      </c>
      <c r="P2" s="338" t="s">
        <v>5367</v>
      </c>
      <c r="Q2" s="338" t="s">
        <v>5368</v>
      </c>
      <c r="R2" s="338" t="s">
        <v>5369</v>
      </c>
      <c r="S2" s="340" t="s">
        <v>5370</v>
      </c>
      <c r="T2" s="340" t="s">
        <v>5371</v>
      </c>
      <c r="U2" s="340" t="s">
        <v>5372</v>
      </c>
      <c r="V2" s="340" t="s">
        <v>5373</v>
      </c>
      <c r="W2" s="340" t="s">
        <v>5374</v>
      </c>
      <c r="X2" s="340" t="s">
        <v>5375</v>
      </c>
      <c r="Y2" s="340" t="s">
        <v>5376</v>
      </c>
      <c r="Z2" s="340" t="s">
        <v>5377</v>
      </c>
      <c r="AA2" s="340" t="s">
        <v>5378</v>
      </c>
      <c r="AB2" s="340" t="s">
        <v>5379</v>
      </c>
      <c r="AC2" s="340" t="s">
        <v>5380</v>
      </c>
      <c r="AD2" s="340" t="s">
        <v>5381</v>
      </c>
      <c r="AE2" s="340" t="s">
        <v>5382</v>
      </c>
      <c r="AF2" s="340" t="s">
        <v>5383</v>
      </c>
      <c r="AG2" s="340" t="s">
        <v>5384</v>
      </c>
      <c r="AH2" s="341" t="s">
        <v>5385</v>
      </c>
      <c r="AI2" s="341" t="s">
        <v>5386</v>
      </c>
      <c r="AJ2" s="338" t="s">
        <v>9</v>
      </c>
      <c r="AK2" s="338" t="s">
        <v>24</v>
      </c>
      <c r="AL2" s="341" t="s">
        <v>5390</v>
      </c>
      <c r="AM2" s="338" t="s">
        <v>11291</v>
      </c>
      <c r="AN2" s="341" t="s">
        <v>5392</v>
      </c>
      <c r="AO2" s="338" t="s">
        <v>11292</v>
      </c>
      <c r="AP2" s="341" t="s">
        <v>5396</v>
      </c>
      <c r="AQ2" s="338" t="s">
        <v>5397</v>
      </c>
      <c r="AR2" s="338" t="s">
        <v>5398</v>
      </c>
      <c r="AS2" s="341" t="s">
        <v>5401</v>
      </c>
      <c r="AT2" s="341" t="s">
        <v>5403</v>
      </c>
      <c r="AU2" s="341" t="s">
        <v>5404</v>
      </c>
      <c r="AV2" s="341" t="s">
        <v>5405</v>
      </c>
      <c r="AW2" s="341" t="s">
        <v>5406</v>
      </c>
      <c r="AX2" s="341" t="s">
        <v>5407</v>
      </c>
      <c r="AY2" s="341" t="s">
        <v>5408</v>
      </c>
      <c r="AZ2" s="341" t="s">
        <v>5409</v>
      </c>
      <c r="BA2" s="341" t="s">
        <v>5410</v>
      </c>
      <c r="BB2" s="341" t="s">
        <v>5411</v>
      </c>
      <c r="BC2" s="341" t="s">
        <v>5412</v>
      </c>
      <c r="BD2" s="341" t="s">
        <v>5413</v>
      </c>
      <c r="BE2" s="341" t="s">
        <v>5414</v>
      </c>
      <c r="BF2" s="341" t="s">
        <v>5415</v>
      </c>
      <c r="BG2" s="341" t="s">
        <v>5416</v>
      </c>
      <c r="BH2" s="341" t="s">
        <v>5417</v>
      </c>
      <c r="BI2" s="341" t="s">
        <v>5418</v>
      </c>
      <c r="BJ2" s="341" t="s">
        <v>5420</v>
      </c>
      <c r="BK2" s="341" t="s">
        <v>5421</v>
      </c>
      <c r="BL2" s="341" t="s">
        <v>5422</v>
      </c>
      <c r="BM2" s="341" t="s">
        <v>5423</v>
      </c>
      <c r="BN2" s="340" t="s">
        <v>5424</v>
      </c>
      <c r="BO2" s="340" t="s">
        <v>5425</v>
      </c>
      <c r="BP2" s="340" t="s">
        <v>5426</v>
      </c>
      <c r="BQ2" s="340" t="s">
        <v>5427</v>
      </c>
      <c r="BR2" s="340" t="s">
        <v>5403</v>
      </c>
      <c r="BS2" s="340" t="s">
        <v>5428</v>
      </c>
      <c r="BT2" s="340" t="s">
        <v>5429</v>
      </c>
      <c r="BU2" s="340" t="s">
        <v>5430</v>
      </c>
      <c r="BV2" s="340" t="s">
        <v>5431</v>
      </c>
      <c r="BW2" s="340" t="s">
        <v>5432</v>
      </c>
      <c r="BX2" s="340" t="s">
        <v>5433</v>
      </c>
      <c r="BY2" s="340" t="s">
        <v>5434</v>
      </c>
      <c r="BZ2" s="340" t="s">
        <v>5415</v>
      </c>
      <c r="CA2" s="340" t="s">
        <v>5435</v>
      </c>
      <c r="CB2" s="340" t="s">
        <v>5436</v>
      </c>
      <c r="CC2" s="340" t="s">
        <v>5437</v>
      </c>
      <c r="CD2" s="340" t="s">
        <v>5438</v>
      </c>
      <c r="CE2" s="340" t="s">
        <v>5440</v>
      </c>
      <c r="CF2" s="340" t="s">
        <v>5441</v>
      </c>
      <c r="CG2" s="340" t="s">
        <v>5442</v>
      </c>
      <c r="CH2" s="341" t="s">
        <v>5443</v>
      </c>
      <c r="CI2" s="341" t="s">
        <v>5444</v>
      </c>
      <c r="CJ2" s="341" t="s">
        <v>5445</v>
      </c>
      <c r="CK2" s="341" t="s">
        <v>5446</v>
      </c>
      <c r="CL2" s="341" t="s">
        <v>5447</v>
      </c>
      <c r="CM2" s="341" t="s">
        <v>5448</v>
      </c>
      <c r="CN2" s="341" t="s">
        <v>5449</v>
      </c>
      <c r="CO2" s="341" t="s">
        <v>5450</v>
      </c>
      <c r="CP2" s="338" t="s">
        <v>5451</v>
      </c>
      <c r="CQ2" s="338" t="s">
        <v>5452</v>
      </c>
      <c r="CR2" s="338" t="s">
        <v>5453</v>
      </c>
      <c r="CS2" s="338" t="s">
        <v>5454</v>
      </c>
      <c r="CT2" s="338" t="s">
        <v>5455</v>
      </c>
      <c r="CU2" s="338" t="s">
        <v>5456</v>
      </c>
      <c r="CV2" s="338" t="s">
        <v>5457</v>
      </c>
      <c r="CW2" s="338" t="s">
        <v>5458</v>
      </c>
      <c r="CX2" s="338" t="s">
        <v>5459</v>
      </c>
      <c r="CY2" s="338" t="s">
        <v>5460</v>
      </c>
      <c r="CZ2" s="338" t="s">
        <v>5461</v>
      </c>
      <c r="DA2" s="338" t="s">
        <v>5462</v>
      </c>
      <c r="DB2" s="338" t="s">
        <v>5463</v>
      </c>
      <c r="DC2" s="338" t="s">
        <v>5464</v>
      </c>
      <c r="DD2" s="338" t="s">
        <v>5465</v>
      </c>
      <c r="DE2" s="338" t="s">
        <v>5466</v>
      </c>
      <c r="DF2" s="338" t="s">
        <v>5467</v>
      </c>
      <c r="DG2" s="338" t="s">
        <v>5468</v>
      </c>
      <c r="DH2" s="340" t="s">
        <v>5469</v>
      </c>
      <c r="DI2" s="340" t="s">
        <v>5470</v>
      </c>
      <c r="DJ2" s="340" t="s">
        <v>5471</v>
      </c>
      <c r="DK2" s="340" t="s">
        <v>5472</v>
      </c>
      <c r="DL2" s="340" t="s">
        <v>5473</v>
      </c>
      <c r="DM2" s="340" t="s">
        <v>5474</v>
      </c>
      <c r="DN2" s="340" t="s">
        <v>5475</v>
      </c>
      <c r="DO2" s="340" t="s">
        <v>5476</v>
      </c>
      <c r="DP2" s="340" t="s">
        <v>5477</v>
      </c>
      <c r="DQ2" s="340" t="s">
        <v>5478</v>
      </c>
      <c r="DR2" s="340" t="s">
        <v>5479</v>
      </c>
      <c r="DS2" s="340" t="s">
        <v>5480</v>
      </c>
      <c r="DT2" s="340" t="s">
        <v>5481</v>
      </c>
      <c r="DU2" s="340" t="s">
        <v>5482</v>
      </c>
      <c r="DV2" s="340" t="s">
        <v>5483</v>
      </c>
      <c r="DW2" s="340" t="s">
        <v>5484</v>
      </c>
      <c r="DX2" s="340" t="s">
        <v>5485</v>
      </c>
      <c r="DY2" s="340" t="s">
        <v>5486</v>
      </c>
      <c r="DZ2" s="340" t="s">
        <v>5487</v>
      </c>
      <c r="EA2" s="340" t="s">
        <v>5488</v>
      </c>
      <c r="EB2" s="340" t="s">
        <v>5489</v>
      </c>
      <c r="EC2" s="340" t="s">
        <v>5490</v>
      </c>
      <c r="ED2" s="340" t="s">
        <v>5491</v>
      </c>
      <c r="EE2" s="340" t="s">
        <v>5492</v>
      </c>
      <c r="EF2" s="342" t="s">
        <v>5493</v>
      </c>
      <c r="EG2" s="342" t="s">
        <v>5495</v>
      </c>
      <c r="EH2" s="342" t="s">
        <v>5496</v>
      </c>
      <c r="EI2" s="342" t="s">
        <v>5497</v>
      </c>
      <c r="EJ2" s="342" t="s">
        <v>5498</v>
      </c>
      <c r="EK2" s="338" t="s">
        <v>5499</v>
      </c>
      <c r="EL2" s="338" t="s">
        <v>5500</v>
      </c>
      <c r="EM2" s="338" t="s">
        <v>5501</v>
      </c>
      <c r="EN2" s="338" t="s">
        <v>11293</v>
      </c>
      <c r="EO2" s="338" t="s">
        <v>5504</v>
      </c>
      <c r="EP2" s="343" t="s">
        <v>5505</v>
      </c>
      <c r="EQ2" s="343" t="s">
        <v>5506</v>
      </c>
      <c r="ER2" s="343" t="s">
        <v>5507</v>
      </c>
      <c r="ES2" s="343" t="s">
        <v>5508</v>
      </c>
      <c r="ET2" s="340" t="s">
        <v>5509</v>
      </c>
      <c r="EU2" s="340" t="s">
        <v>5510</v>
      </c>
      <c r="EV2" s="340" t="s">
        <v>5511</v>
      </c>
      <c r="EW2" s="340" t="s">
        <v>5512</v>
      </c>
      <c r="EX2" s="340" t="s">
        <v>5513</v>
      </c>
      <c r="EY2" s="340" t="s">
        <v>5514</v>
      </c>
      <c r="EZ2" s="340" t="s">
        <v>5515</v>
      </c>
      <c r="FA2" s="340" t="s">
        <v>5516</v>
      </c>
      <c r="FB2" s="340" t="s">
        <v>5517</v>
      </c>
      <c r="FC2" s="341" t="s">
        <v>5518</v>
      </c>
      <c r="FD2" s="338" t="s">
        <v>5519</v>
      </c>
      <c r="FE2" s="338" t="s">
        <v>5520</v>
      </c>
      <c r="FF2" s="338" t="s">
        <v>5521</v>
      </c>
      <c r="FG2" s="338" t="s">
        <v>5522</v>
      </c>
      <c r="FH2" s="338" t="s">
        <v>5523</v>
      </c>
      <c r="FI2" s="338" t="s">
        <v>5524</v>
      </c>
      <c r="FJ2" s="338" t="s">
        <v>5525</v>
      </c>
      <c r="FK2" s="338" t="s">
        <v>5526</v>
      </c>
      <c r="FL2" s="338" t="s">
        <v>5527</v>
      </c>
      <c r="FM2" s="338" t="s">
        <v>5528</v>
      </c>
      <c r="FN2" s="338" t="s">
        <v>5529</v>
      </c>
      <c r="FO2" s="338" t="s">
        <v>5530</v>
      </c>
      <c r="FP2" s="338" t="s">
        <v>5531</v>
      </c>
      <c r="FQ2" s="338" t="s">
        <v>5532</v>
      </c>
      <c r="FR2" s="338" t="s">
        <v>5533</v>
      </c>
      <c r="FS2" s="338" t="s">
        <v>5534</v>
      </c>
      <c r="FT2" s="338" t="s">
        <v>5535</v>
      </c>
      <c r="FU2" s="338" t="s">
        <v>5536</v>
      </c>
      <c r="FV2" s="338" t="s">
        <v>5537</v>
      </c>
      <c r="FW2" s="338" t="s">
        <v>5538</v>
      </c>
      <c r="FX2" s="338" t="s">
        <v>5539</v>
      </c>
      <c r="FY2" s="338" t="s">
        <v>5540</v>
      </c>
      <c r="FZ2" s="338" t="s">
        <v>5541</v>
      </c>
      <c r="GA2" s="338" t="s">
        <v>5542</v>
      </c>
      <c r="GB2" s="338" t="s">
        <v>5543</v>
      </c>
      <c r="GC2" s="338" t="s">
        <v>5544</v>
      </c>
      <c r="GD2" s="338" t="s">
        <v>5545</v>
      </c>
      <c r="GE2" s="338" t="s">
        <v>5546</v>
      </c>
      <c r="GF2" s="338" t="s">
        <v>5547</v>
      </c>
      <c r="GG2" s="338" t="s">
        <v>5548</v>
      </c>
      <c r="GH2" s="338" t="s">
        <v>5549</v>
      </c>
      <c r="GI2" s="338" t="s">
        <v>5550</v>
      </c>
      <c r="GJ2" s="338" t="s">
        <v>5551</v>
      </c>
      <c r="GK2" s="338" t="s">
        <v>5552</v>
      </c>
      <c r="GL2" s="338" t="s">
        <v>5553</v>
      </c>
      <c r="GM2" s="338" t="s">
        <v>5554</v>
      </c>
      <c r="GN2" s="338" t="s">
        <v>5555</v>
      </c>
      <c r="GO2" s="338" t="s">
        <v>5556</v>
      </c>
      <c r="GP2" s="338" t="s">
        <v>5557</v>
      </c>
      <c r="GQ2" s="338" t="s">
        <v>5558</v>
      </c>
      <c r="GR2" s="338" t="s">
        <v>5559</v>
      </c>
      <c r="GS2" s="338" t="s">
        <v>5560</v>
      </c>
      <c r="GT2" s="338" t="s">
        <v>5561</v>
      </c>
      <c r="GU2" s="338" t="s">
        <v>5562</v>
      </c>
      <c r="GV2" s="338" t="s">
        <v>5563</v>
      </c>
      <c r="GW2" s="338" t="s">
        <v>5564</v>
      </c>
      <c r="GX2" s="338" t="s">
        <v>5565</v>
      </c>
      <c r="GY2" s="338" t="s">
        <v>5566</v>
      </c>
      <c r="GZ2" s="338" t="s">
        <v>5567</v>
      </c>
      <c r="HA2" s="338" t="s">
        <v>5568</v>
      </c>
      <c r="HB2" s="338" t="s">
        <v>5569</v>
      </c>
      <c r="HC2" s="338" t="s">
        <v>5570</v>
      </c>
      <c r="HD2" s="338" t="s">
        <v>5571</v>
      </c>
      <c r="HE2" s="338" t="s">
        <v>5572</v>
      </c>
      <c r="HF2" s="338" t="s">
        <v>5573</v>
      </c>
      <c r="HG2" s="338" t="s">
        <v>5574</v>
      </c>
      <c r="HH2" s="338" t="s">
        <v>5575</v>
      </c>
      <c r="HI2" s="338" t="s">
        <v>5576</v>
      </c>
      <c r="HJ2" s="338" t="s">
        <v>5577</v>
      </c>
      <c r="HK2" s="338" t="s">
        <v>5578</v>
      </c>
      <c r="HL2" s="338" t="s">
        <v>5579</v>
      </c>
    </row>
    <row r="3" spans="1:220" ht="15.75" thickBot="1">
      <c r="A3" s="344" t="s">
        <v>5638</v>
      </c>
      <c r="B3" s="345">
        <v>1173</v>
      </c>
      <c r="C3" s="346" t="s">
        <v>8046</v>
      </c>
      <c r="D3" s="346" t="s">
        <v>8047</v>
      </c>
      <c r="E3" s="345">
        <v>1173</v>
      </c>
      <c r="F3" s="346" t="s">
        <v>8048</v>
      </c>
      <c r="G3" s="346" t="s">
        <v>8049</v>
      </c>
      <c r="H3" s="346" t="s">
        <v>8050</v>
      </c>
      <c r="I3" s="346" t="s">
        <v>5643</v>
      </c>
      <c r="J3" s="344" t="s">
        <v>5691</v>
      </c>
      <c r="K3" s="346" t="s">
        <v>5694</v>
      </c>
      <c r="L3" s="346" t="s">
        <v>5694</v>
      </c>
      <c r="M3" s="346" t="s">
        <v>5694</v>
      </c>
      <c r="N3" s="346" t="s">
        <v>8051</v>
      </c>
      <c r="O3" s="346" t="s">
        <v>5696</v>
      </c>
      <c r="P3" s="346" t="s">
        <v>3320</v>
      </c>
      <c r="Q3" s="346" t="s">
        <v>5697</v>
      </c>
      <c r="R3" s="346" t="s">
        <v>5698</v>
      </c>
      <c r="S3" s="346" t="s">
        <v>5699</v>
      </c>
      <c r="T3" s="346" t="s">
        <v>5700</v>
      </c>
      <c r="U3" s="346" t="s">
        <v>5701</v>
      </c>
      <c r="V3" s="346" t="s">
        <v>733</v>
      </c>
      <c r="W3" s="346" t="s">
        <v>733</v>
      </c>
      <c r="X3" s="346" t="s">
        <v>733</v>
      </c>
      <c r="Y3" s="346" t="s">
        <v>3320</v>
      </c>
      <c r="Z3" s="346" t="s">
        <v>5702</v>
      </c>
      <c r="AA3" s="346" t="s">
        <v>733</v>
      </c>
      <c r="AB3" s="346" t="s">
        <v>5703</v>
      </c>
      <c r="AC3" s="346" t="s">
        <v>5704</v>
      </c>
      <c r="AD3" s="346" t="s">
        <v>5705</v>
      </c>
      <c r="AE3" s="346" t="s">
        <v>8052</v>
      </c>
      <c r="AF3" s="346" t="s">
        <v>8053</v>
      </c>
      <c r="AG3" s="346" t="s">
        <v>8054</v>
      </c>
      <c r="AH3" s="346" t="s">
        <v>1214</v>
      </c>
      <c r="AI3" s="346" t="s">
        <v>3320</v>
      </c>
      <c r="AJ3" s="346" t="s">
        <v>5663</v>
      </c>
      <c r="AK3" s="346" t="s">
        <v>6324</v>
      </c>
      <c r="AL3" s="346" t="s">
        <v>5712</v>
      </c>
      <c r="AM3" s="347">
        <v>47299</v>
      </c>
      <c r="AN3" s="345">
        <v>24</v>
      </c>
      <c r="AO3" s="345">
        <v>198</v>
      </c>
      <c r="AP3" s="346" t="s">
        <v>5666</v>
      </c>
      <c r="AQ3" s="345">
        <v>508</v>
      </c>
      <c r="AR3" s="345">
        <v>660</v>
      </c>
      <c r="AS3" s="346" t="s">
        <v>733</v>
      </c>
      <c r="AT3" s="345">
        <v>0.28999999999999998</v>
      </c>
      <c r="AU3" s="346" t="s">
        <v>733</v>
      </c>
      <c r="AV3" s="345">
        <v>720</v>
      </c>
      <c r="AW3" s="346" t="s">
        <v>5713</v>
      </c>
      <c r="AX3" s="346" t="s">
        <v>5668</v>
      </c>
      <c r="AY3" s="346" t="s">
        <v>3320</v>
      </c>
      <c r="AZ3" s="346" t="s">
        <v>733</v>
      </c>
      <c r="BA3" s="346" t="s">
        <v>733</v>
      </c>
      <c r="BB3" s="345">
        <v>2169</v>
      </c>
      <c r="BC3" s="345">
        <v>2048</v>
      </c>
      <c r="BD3" s="346" t="s">
        <v>8056</v>
      </c>
      <c r="BE3" s="345">
        <v>365</v>
      </c>
      <c r="BF3" s="345">
        <v>85</v>
      </c>
      <c r="BG3" s="345">
        <v>98</v>
      </c>
      <c r="BH3" s="345">
        <v>40</v>
      </c>
      <c r="BI3" s="347">
        <v>46568</v>
      </c>
      <c r="BJ3" s="345">
        <v>0.61</v>
      </c>
      <c r="BK3" s="345">
        <v>8</v>
      </c>
      <c r="BL3" s="346" t="s">
        <v>8057</v>
      </c>
      <c r="BM3" s="345">
        <v>17709285</v>
      </c>
      <c r="BN3" s="346" t="s">
        <v>3320</v>
      </c>
      <c r="BO3" s="346" t="s">
        <v>3320</v>
      </c>
      <c r="BP3" s="346" t="s">
        <v>3320</v>
      </c>
      <c r="BQ3" s="346" t="s">
        <v>3320</v>
      </c>
      <c r="BR3" s="346" t="s">
        <v>3320</v>
      </c>
      <c r="BS3" s="346" t="s">
        <v>3320</v>
      </c>
      <c r="BT3" s="346" t="s">
        <v>3320</v>
      </c>
      <c r="BU3" s="346" t="s">
        <v>3320</v>
      </c>
      <c r="BV3" s="346" t="s">
        <v>3320</v>
      </c>
      <c r="BW3" s="346" t="s">
        <v>3320</v>
      </c>
      <c r="BX3" s="348"/>
      <c r="BY3" s="346" t="s">
        <v>3320</v>
      </c>
      <c r="BZ3" s="346" t="s">
        <v>3320</v>
      </c>
      <c r="CA3" s="346" t="s">
        <v>3320</v>
      </c>
      <c r="CB3" s="346" t="s">
        <v>3320</v>
      </c>
      <c r="CC3" s="346" t="s">
        <v>3320</v>
      </c>
      <c r="CD3" s="346" t="s">
        <v>3320</v>
      </c>
      <c r="CE3" s="346" t="s">
        <v>3320</v>
      </c>
      <c r="CF3" s="346" t="s">
        <v>3320</v>
      </c>
      <c r="CG3" s="346" t="s">
        <v>3320</v>
      </c>
      <c r="CH3" s="348"/>
      <c r="CI3" s="346" t="s">
        <v>3320</v>
      </c>
      <c r="CJ3" s="346" t="s">
        <v>3320</v>
      </c>
      <c r="CK3" s="346" t="s">
        <v>3320</v>
      </c>
      <c r="CL3" s="346" t="s">
        <v>3320</v>
      </c>
      <c r="CM3" s="346" t="s">
        <v>3320</v>
      </c>
      <c r="CN3" s="346" t="s">
        <v>3320</v>
      </c>
      <c r="CO3" s="346" t="s">
        <v>3320</v>
      </c>
      <c r="CP3" s="346" t="s">
        <v>3320</v>
      </c>
      <c r="CQ3" s="346" t="s">
        <v>3320</v>
      </c>
      <c r="CR3" s="346" t="s">
        <v>3320</v>
      </c>
      <c r="CS3" s="346" t="s">
        <v>3320</v>
      </c>
      <c r="CT3" s="346" t="s">
        <v>3320</v>
      </c>
      <c r="CU3" s="346" t="s">
        <v>3320</v>
      </c>
      <c r="CV3" s="346" t="s">
        <v>3320</v>
      </c>
      <c r="CW3" s="346" t="s">
        <v>3320</v>
      </c>
      <c r="CX3" s="346" t="s">
        <v>3320</v>
      </c>
      <c r="CY3" s="346" t="s">
        <v>3320</v>
      </c>
      <c r="CZ3" s="346" t="s">
        <v>3320</v>
      </c>
      <c r="DA3" s="346" t="s">
        <v>3320</v>
      </c>
      <c r="DB3" s="346" t="s">
        <v>3320</v>
      </c>
      <c r="DC3" s="346" t="s">
        <v>3320</v>
      </c>
      <c r="DD3" s="346" t="s">
        <v>3320</v>
      </c>
      <c r="DE3" s="346" t="s">
        <v>3320</v>
      </c>
      <c r="DF3" s="346" t="s">
        <v>3320</v>
      </c>
      <c r="DG3" s="346" t="s">
        <v>3320</v>
      </c>
      <c r="DH3" s="346" t="s">
        <v>3320</v>
      </c>
      <c r="DI3" s="346" t="s">
        <v>3320</v>
      </c>
      <c r="DJ3" s="346" t="s">
        <v>3320</v>
      </c>
      <c r="DK3" s="346" t="s">
        <v>3320</v>
      </c>
      <c r="DL3" s="346" t="s">
        <v>3320</v>
      </c>
      <c r="DM3" s="346" t="s">
        <v>3320</v>
      </c>
      <c r="DN3" s="346" t="s">
        <v>3320</v>
      </c>
      <c r="DO3" s="346" t="s">
        <v>3320</v>
      </c>
      <c r="DP3" s="346" t="s">
        <v>3320</v>
      </c>
      <c r="DQ3" s="346" t="s">
        <v>3320</v>
      </c>
      <c r="DR3" s="346" t="s">
        <v>3320</v>
      </c>
      <c r="DS3" s="346" t="s">
        <v>3320</v>
      </c>
      <c r="DT3" s="346" t="s">
        <v>3320</v>
      </c>
      <c r="DU3" s="346" t="s">
        <v>3320</v>
      </c>
      <c r="DV3" s="346" t="s">
        <v>3320</v>
      </c>
      <c r="DW3" s="346" t="s">
        <v>3320</v>
      </c>
      <c r="DX3" s="346" t="s">
        <v>3320</v>
      </c>
      <c r="DY3" s="346" t="s">
        <v>3320</v>
      </c>
      <c r="DZ3" s="346" t="s">
        <v>3320</v>
      </c>
      <c r="EA3" s="346" t="s">
        <v>3320</v>
      </c>
      <c r="EB3" s="346" t="s">
        <v>3320</v>
      </c>
      <c r="EC3" s="346" t="s">
        <v>3320</v>
      </c>
      <c r="ED3" s="346" t="s">
        <v>3320</v>
      </c>
      <c r="EE3" s="346" t="s">
        <v>3320</v>
      </c>
      <c r="EF3" s="345">
        <v>313268473</v>
      </c>
      <c r="EG3" s="346" t="s">
        <v>733</v>
      </c>
      <c r="EH3" s="346" t="s">
        <v>733</v>
      </c>
      <c r="EI3" s="346" t="s">
        <v>733</v>
      </c>
      <c r="EJ3" s="346" t="s">
        <v>733</v>
      </c>
      <c r="EK3" s="346" t="s">
        <v>8058</v>
      </c>
      <c r="EL3" s="346" t="s">
        <v>8059</v>
      </c>
      <c r="EM3" s="346" t="s">
        <v>8060</v>
      </c>
      <c r="EN3" s="344" t="s">
        <v>11294</v>
      </c>
      <c r="EO3" s="346" t="s">
        <v>8061</v>
      </c>
      <c r="EP3" s="345">
        <v>276877891</v>
      </c>
      <c r="EQ3" s="345">
        <v>36630000</v>
      </c>
      <c r="ER3" s="345">
        <v>2877</v>
      </c>
      <c r="ES3" s="345">
        <v>964</v>
      </c>
      <c r="ET3" s="346" t="s">
        <v>5719</v>
      </c>
      <c r="EU3" s="346" t="s">
        <v>733</v>
      </c>
      <c r="EV3" s="346" t="s">
        <v>733</v>
      </c>
      <c r="EW3" s="346" t="s">
        <v>8062</v>
      </c>
      <c r="EX3" s="346" t="s">
        <v>733</v>
      </c>
      <c r="EY3" s="346" t="s">
        <v>733</v>
      </c>
      <c r="EZ3" s="346" t="s">
        <v>733</v>
      </c>
      <c r="FA3" s="346" t="s">
        <v>733</v>
      </c>
      <c r="FB3" s="346" t="s">
        <v>733</v>
      </c>
      <c r="FC3" s="349" t="s">
        <v>5676</v>
      </c>
      <c r="FD3" s="346" t="s">
        <v>3320</v>
      </c>
      <c r="FE3" s="346" t="s">
        <v>733</v>
      </c>
      <c r="FF3" s="346" t="s">
        <v>5677</v>
      </c>
      <c r="FG3" s="346" t="s">
        <v>733</v>
      </c>
      <c r="FH3" s="346" t="s">
        <v>5679</v>
      </c>
      <c r="FI3" s="346" t="s">
        <v>3320</v>
      </c>
      <c r="FJ3" s="346" t="s">
        <v>3320</v>
      </c>
      <c r="FK3" s="345">
        <v>1.19</v>
      </c>
      <c r="FL3" s="346" t="s">
        <v>733</v>
      </c>
      <c r="FM3" s="346" t="s">
        <v>5679</v>
      </c>
      <c r="FN3" s="346" t="s">
        <v>8063</v>
      </c>
      <c r="FO3" s="346" t="s">
        <v>1214</v>
      </c>
      <c r="FP3" s="346" t="s">
        <v>3320</v>
      </c>
      <c r="FQ3" s="346" t="s">
        <v>8064</v>
      </c>
      <c r="FR3" s="346" t="s">
        <v>8065</v>
      </c>
      <c r="FS3" s="346" t="s">
        <v>3320</v>
      </c>
      <c r="FT3" s="346" t="s">
        <v>3320</v>
      </c>
      <c r="FU3" s="346" t="s">
        <v>3320</v>
      </c>
      <c r="FV3" s="346" t="s">
        <v>733</v>
      </c>
      <c r="FW3" s="346" t="s">
        <v>1214</v>
      </c>
      <c r="FX3" s="350">
        <v>46084.980520833335</v>
      </c>
      <c r="FY3" s="350">
        <v>46084.998460648145</v>
      </c>
      <c r="FZ3" s="346" t="s">
        <v>5685</v>
      </c>
      <c r="GA3" s="346" t="s">
        <v>3320</v>
      </c>
      <c r="GB3" s="346" t="s">
        <v>3320</v>
      </c>
      <c r="GC3" s="346" t="s">
        <v>3320</v>
      </c>
      <c r="GD3" s="346" t="s">
        <v>3320</v>
      </c>
      <c r="GE3" s="346" t="s">
        <v>3320</v>
      </c>
      <c r="GF3" s="346" t="s">
        <v>3320</v>
      </c>
      <c r="GG3" s="346" t="s">
        <v>3320</v>
      </c>
      <c r="GH3" s="346" t="s">
        <v>3320</v>
      </c>
      <c r="GI3" s="346" t="s">
        <v>3320</v>
      </c>
      <c r="GJ3" s="346" t="s">
        <v>3320</v>
      </c>
      <c r="GK3" s="346" t="s">
        <v>3320</v>
      </c>
      <c r="GL3" s="346" t="s">
        <v>3320</v>
      </c>
      <c r="GM3" s="346" t="s">
        <v>3320</v>
      </c>
      <c r="GN3" s="346" t="s">
        <v>3320</v>
      </c>
      <c r="GO3" s="346" t="s">
        <v>3320</v>
      </c>
      <c r="GP3" s="346" t="s">
        <v>3320</v>
      </c>
      <c r="GQ3" s="346" t="s">
        <v>3320</v>
      </c>
      <c r="GR3" s="346" t="s">
        <v>3320</v>
      </c>
      <c r="GS3" s="346" t="s">
        <v>3320</v>
      </c>
      <c r="GT3" s="346" t="s">
        <v>3320</v>
      </c>
      <c r="GU3" s="346" t="s">
        <v>3320</v>
      </c>
      <c r="GV3" s="346" t="s">
        <v>3320</v>
      </c>
      <c r="GW3" s="346" t="s">
        <v>3320</v>
      </c>
      <c r="GX3" s="346" t="s">
        <v>3320</v>
      </c>
      <c r="GY3" s="346" t="s">
        <v>3320</v>
      </c>
      <c r="GZ3" s="346" t="s">
        <v>3320</v>
      </c>
      <c r="HA3" s="346" t="s">
        <v>3320</v>
      </c>
      <c r="HB3" s="346" t="s">
        <v>3320</v>
      </c>
      <c r="HC3" s="346" t="s">
        <v>3320</v>
      </c>
      <c r="HD3" s="346" t="s">
        <v>3320</v>
      </c>
      <c r="HE3" s="346" t="s">
        <v>3320</v>
      </c>
      <c r="HF3" s="346" t="s">
        <v>3320</v>
      </c>
      <c r="HG3" s="346" t="s">
        <v>3320</v>
      </c>
      <c r="HH3" s="346" t="s">
        <v>3320</v>
      </c>
      <c r="HI3" s="346" t="s">
        <v>3320</v>
      </c>
      <c r="HJ3" s="346" t="s">
        <v>3320</v>
      </c>
      <c r="HK3" s="346" t="s">
        <v>3320</v>
      </c>
      <c r="HL3" s="346" t="s">
        <v>3320</v>
      </c>
    </row>
    <row r="4" spans="1:220" ht="15.75" thickBot="1">
      <c r="A4" s="344" t="s">
        <v>5638</v>
      </c>
      <c r="B4" s="345">
        <v>1135</v>
      </c>
      <c r="C4" s="346" t="s">
        <v>8066</v>
      </c>
      <c r="D4" s="346" t="s">
        <v>8067</v>
      </c>
      <c r="E4" s="345">
        <v>1135</v>
      </c>
      <c r="F4" s="346" t="s">
        <v>7113</v>
      </c>
      <c r="G4" s="346" t="s">
        <v>7114</v>
      </c>
      <c r="H4" s="346" t="s">
        <v>8068</v>
      </c>
      <c r="I4" s="346" t="s">
        <v>5916</v>
      </c>
      <c r="J4" s="346" t="s">
        <v>7115</v>
      </c>
      <c r="K4" s="346" t="s">
        <v>7114</v>
      </c>
      <c r="L4" s="346" t="s">
        <v>5698</v>
      </c>
      <c r="M4" s="346" t="s">
        <v>5698</v>
      </c>
      <c r="N4" s="346" t="s">
        <v>7117</v>
      </c>
      <c r="O4" s="346" t="s">
        <v>7118</v>
      </c>
      <c r="P4" s="346" t="s">
        <v>7114</v>
      </c>
      <c r="Q4" s="346" t="s">
        <v>7119</v>
      </c>
      <c r="R4" s="346" t="s">
        <v>5698</v>
      </c>
      <c r="S4" s="346" t="s">
        <v>7120</v>
      </c>
      <c r="T4" s="346" t="s">
        <v>7120</v>
      </c>
      <c r="U4" s="346" t="s">
        <v>7121</v>
      </c>
      <c r="V4" s="346" t="s">
        <v>733</v>
      </c>
      <c r="W4" s="346" t="s">
        <v>733</v>
      </c>
      <c r="X4" s="346" t="s">
        <v>733</v>
      </c>
      <c r="Y4" s="346" t="s">
        <v>3320</v>
      </c>
      <c r="Z4" s="346" t="s">
        <v>7122</v>
      </c>
      <c r="AA4" s="346" t="s">
        <v>733</v>
      </c>
      <c r="AB4" s="346" t="s">
        <v>7123</v>
      </c>
      <c r="AC4" s="346" t="s">
        <v>7124</v>
      </c>
      <c r="AD4" s="346" t="s">
        <v>7125</v>
      </c>
      <c r="AE4" s="346" t="s">
        <v>7126</v>
      </c>
      <c r="AF4" s="346" t="s">
        <v>7127</v>
      </c>
      <c r="AG4" s="346" t="s">
        <v>7128</v>
      </c>
      <c r="AH4" s="346" t="s">
        <v>1214</v>
      </c>
      <c r="AI4" s="346" t="s">
        <v>3320</v>
      </c>
      <c r="AJ4" s="346" t="s">
        <v>5663</v>
      </c>
      <c r="AK4" s="346" t="s">
        <v>6324</v>
      </c>
      <c r="AL4" s="346" t="s">
        <v>5665</v>
      </c>
      <c r="AM4" s="347">
        <v>47453</v>
      </c>
      <c r="AN4" s="345">
        <v>34</v>
      </c>
      <c r="AO4" s="345">
        <v>120</v>
      </c>
      <c r="AP4" s="346" t="s">
        <v>5666</v>
      </c>
      <c r="AQ4" s="345">
        <v>15</v>
      </c>
      <c r="AR4" s="345">
        <v>450</v>
      </c>
      <c r="AS4" s="346" t="s">
        <v>733</v>
      </c>
      <c r="AT4" s="346" t="s">
        <v>3320</v>
      </c>
      <c r="AU4" s="346" t="s">
        <v>3320</v>
      </c>
      <c r="AV4" s="346" t="s">
        <v>3320</v>
      </c>
      <c r="AW4" s="346" t="s">
        <v>3320</v>
      </c>
      <c r="AX4" s="346" t="s">
        <v>3320</v>
      </c>
      <c r="AY4" s="346" t="s">
        <v>3320</v>
      </c>
      <c r="AZ4" s="346" t="s">
        <v>3320</v>
      </c>
      <c r="BA4" s="346" t="s">
        <v>3320</v>
      </c>
      <c r="BB4" s="346" t="s">
        <v>3320</v>
      </c>
      <c r="BC4" s="346" t="s">
        <v>3320</v>
      </c>
      <c r="BD4" s="348"/>
      <c r="BE4" s="346" t="s">
        <v>3320</v>
      </c>
      <c r="BF4" s="346" t="s">
        <v>3320</v>
      </c>
      <c r="BG4" s="346" t="s">
        <v>3320</v>
      </c>
      <c r="BH4" s="346" t="s">
        <v>3320</v>
      </c>
      <c r="BI4" s="346" t="s">
        <v>3320</v>
      </c>
      <c r="BJ4" s="346" t="s">
        <v>3320</v>
      </c>
      <c r="BK4" s="346" t="s">
        <v>3320</v>
      </c>
      <c r="BL4" s="346" t="s">
        <v>3320</v>
      </c>
      <c r="BM4" s="346" t="s">
        <v>3320</v>
      </c>
      <c r="BN4" s="345">
        <v>5</v>
      </c>
      <c r="BO4" s="345">
        <v>15</v>
      </c>
      <c r="BP4" s="346" t="s">
        <v>733</v>
      </c>
      <c r="BQ4" s="346" t="s">
        <v>5937</v>
      </c>
      <c r="BR4" s="345">
        <v>5</v>
      </c>
      <c r="BS4" s="346" t="s">
        <v>733</v>
      </c>
      <c r="BT4" s="346" t="s">
        <v>733</v>
      </c>
      <c r="BU4" s="346" t="s">
        <v>733</v>
      </c>
      <c r="BV4" s="345">
        <v>34</v>
      </c>
      <c r="BW4" s="345">
        <v>39</v>
      </c>
      <c r="BX4" s="346" t="s">
        <v>7130</v>
      </c>
      <c r="BY4" s="345">
        <v>365</v>
      </c>
      <c r="BZ4" s="345">
        <v>85</v>
      </c>
      <c r="CA4" s="345">
        <v>99</v>
      </c>
      <c r="CB4" s="345">
        <v>25</v>
      </c>
      <c r="CC4" s="347">
        <v>46367</v>
      </c>
      <c r="CD4" s="345">
        <v>0.2</v>
      </c>
      <c r="CE4" s="345">
        <v>9</v>
      </c>
      <c r="CF4" s="346" t="s">
        <v>8070</v>
      </c>
      <c r="CG4" s="345">
        <v>30000000</v>
      </c>
      <c r="CH4" s="348"/>
      <c r="CI4" s="346" t="s">
        <v>3320</v>
      </c>
      <c r="CJ4" s="346" t="s">
        <v>3320</v>
      </c>
      <c r="CK4" s="346" t="s">
        <v>3320</v>
      </c>
      <c r="CL4" s="346" t="s">
        <v>3320</v>
      </c>
      <c r="CM4" s="346" t="s">
        <v>3320</v>
      </c>
      <c r="CN4" s="346" t="s">
        <v>3320</v>
      </c>
      <c r="CO4" s="346" t="s">
        <v>3320</v>
      </c>
      <c r="CP4" s="346" t="s">
        <v>3320</v>
      </c>
      <c r="CQ4" s="346" t="s">
        <v>3320</v>
      </c>
      <c r="CR4" s="346" t="s">
        <v>3320</v>
      </c>
      <c r="CS4" s="346" t="s">
        <v>3320</v>
      </c>
      <c r="CT4" s="346" t="s">
        <v>3320</v>
      </c>
      <c r="CU4" s="346" t="s">
        <v>3320</v>
      </c>
      <c r="CV4" s="346" t="s">
        <v>3320</v>
      </c>
      <c r="CW4" s="346" t="s">
        <v>3320</v>
      </c>
      <c r="CX4" s="346" t="s">
        <v>3320</v>
      </c>
      <c r="CY4" s="346" t="s">
        <v>3320</v>
      </c>
      <c r="CZ4" s="346" t="s">
        <v>3320</v>
      </c>
      <c r="DA4" s="346" t="s">
        <v>3320</v>
      </c>
      <c r="DB4" s="346" t="s">
        <v>3320</v>
      </c>
      <c r="DC4" s="346" t="s">
        <v>3320</v>
      </c>
      <c r="DD4" s="346" t="s">
        <v>3320</v>
      </c>
      <c r="DE4" s="346" t="s">
        <v>3320</v>
      </c>
      <c r="DF4" s="346" t="s">
        <v>3320</v>
      </c>
      <c r="DG4" s="346" t="s">
        <v>3320</v>
      </c>
      <c r="DH4" s="346" t="s">
        <v>3320</v>
      </c>
      <c r="DI4" s="346" t="s">
        <v>3320</v>
      </c>
      <c r="DJ4" s="346" t="s">
        <v>3320</v>
      </c>
      <c r="DK4" s="346" t="s">
        <v>3320</v>
      </c>
      <c r="DL4" s="346" t="s">
        <v>3320</v>
      </c>
      <c r="DM4" s="346" t="s">
        <v>3320</v>
      </c>
      <c r="DN4" s="346" t="s">
        <v>3320</v>
      </c>
      <c r="DO4" s="346" t="s">
        <v>3320</v>
      </c>
      <c r="DP4" s="346" t="s">
        <v>3320</v>
      </c>
      <c r="DQ4" s="346" t="s">
        <v>3320</v>
      </c>
      <c r="DR4" s="346" t="s">
        <v>3320</v>
      </c>
      <c r="DS4" s="346" t="s">
        <v>3320</v>
      </c>
      <c r="DT4" s="346" t="s">
        <v>3320</v>
      </c>
      <c r="DU4" s="346" t="s">
        <v>3320</v>
      </c>
      <c r="DV4" s="346" t="s">
        <v>3320</v>
      </c>
      <c r="DW4" s="346" t="s">
        <v>3320</v>
      </c>
      <c r="DX4" s="346" t="s">
        <v>3320</v>
      </c>
      <c r="DY4" s="346" t="s">
        <v>3320</v>
      </c>
      <c r="DZ4" s="346" t="s">
        <v>3320</v>
      </c>
      <c r="EA4" s="346" t="s">
        <v>3320</v>
      </c>
      <c r="EB4" s="346" t="s">
        <v>3320</v>
      </c>
      <c r="EC4" s="346" t="s">
        <v>3320</v>
      </c>
      <c r="ED4" s="346" t="s">
        <v>3320</v>
      </c>
      <c r="EE4" s="346" t="s">
        <v>3320</v>
      </c>
      <c r="EF4" s="345">
        <v>197000000</v>
      </c>
      <c r="EG4" s="346" t="s">
        <v>733</v>
      </c>
      <c r="EH4" s="346" t="s">
        <v>733</v>
      </c>
      <c r="EI4" s="346" t="s">
        <v>733</v>
      </c>
      <c r="EJ4" s="346" t="s">
        <v>733</v>
      </c>
      <c r="EK4" s="346" t="s">
        <v>241</v>
      </c>
      <c r="EL4" s="346" t="s">
        <v>8071</v>
      </c>
      <c r="EM4" s="344" t="s">
        <v>8072</v>
      </c>
      <c r="EN4" s="346" t="s">
        <v>11295</v>
      </c>
      <c r="EO4" s="346" t="s">
        <v>8073</v>
      </c>
      <c r="EP4" s="345">
        <v>197220000</v>
      </c>
      <c r="EQ4" s="345">
        <v>10800000</v>
      </c>
      <c r="ER4" s="345">
        <v>8520000</v>
      </c>
      <c r="ES4" s="345">
        <v>3500000</v>
      </c>
      <c r="ET4" s="346" t="s">
        <v>8074</v>
      </c>
      <c r="EU4" s="346" t="s">
        <v>733</v>
      </c>
      <c r="EV4" s="346" t="s">
        <v>733</v>
      </c>
      <c r="EW4" s="346" t="s">
        <v>8075</v>
      </c>
      <c r="EX4" s="346" t="s">
        <v>733</v>
      </c>
      <c r="EY4" s="346" t="s">
        <v>733</v>
      </c>
      <c r="EZ4" s="346" t="s">
        <v>733</v>
      </c>
      <c r="FA4" s="346" t="s">
        <v>733</v>
      </c>
      <c r="FB4" s="346" t="s">
        <v>733</v>
      </c>
      <c r="FC4" s="349" t="s">
        <v>5676</v>
      </c>
      <c r="FD4" s="346" t="s">
        <v>3320</v>
      </c>
      <c r="FE4" s="346" t="s">
        <v>733</v>
      </c>
      <c r="FF4" s="346" t="s">
        <v>5872</v>
      </c>
      <c r="FG4" s="346" t="s">
        <v>733</v>
      </c>
      <c r="FH4" s="346" t="s">
        <v>5679</v>
      </c>
      <c r="FI4" s="346" t="s">
        <v>3320</v>
      </c>
      <c r="FJ4" s="346" t="s">
        <v>3320</v>
      </c>
      <c r="FK4" s="345">
        <v>0.5</v>
      </c>
      <c r="FL4" s="346" t="s">
        <v>733</v>
      </c>
      <c r="FM4" s="346" t="s">
        <v>5679</v>
      </c>
      <c r="FN4" s="346" t="s">
        <v>8076</v>
      </c>
      <c r="FO4" s="346" t="s">
        <v>733</v>
      </c>
      <c r="FP4" s="346" t="s">
        <v>3320</v>
      </c>
      <c r="FQ4" s="346" t="s">
        <v>8077</v>
      </c>
      <c r="FR4" s="346" t="s">
        <v>3320</v>
      </c>
      <c r="FS4" s="346" t="s">
        <v>5683</v>
      </c>
      <c r="FT4" s="346" t="s">
        <v>5683</v>
      </c>
      <c r="FU4" s="346" t="s">
        <v>5683</v>
      </c>
      <c r="FV4" s="346" t="s">
        <v>1214</v>
      </c>
      <c r="FW4" s="346" t="s">
        <v>1214</v>
      </c>
      <c r="FX4" s="350">
        <v>46084.967662037037</v>
      </c>
      <c r="FY4" s="350">
        <v>46084.994537037041</v>
      </c>
      <c r="FZ4" s="346" t="s">
        <v>5685</v>
      </c>
      <c r="GA4" s="346" t="s">
        <v>3320</v>
      </c>
      <c r="GB4" s="346" t="s">
        <v>3320</v>
      </c>
      <c r="GC4" s="346" t="s">
        <v>3320</v>
      </c>
      <c r="GD4" s="346" t="s">
        <v>3320</v>
      </c>
      <c r="GE4" s="346" t="s">
        <v>3320</v>
      </c>
      <c r="GF4" s="346" t="s">
        <v>3320</v>
      </c>
      <c r="GG4" s="346" t="s">
        <v>3320</v>
      </c>
      <c r="GH4" s="346" t="s">
        <v>3320</v>
      </c>
      <c r="GI4" s="346" t="s">
        <v>3320</v>
      </c>
      <c r="GJ4" s="346" t="s">
        <v>3320</v>
      </c>
      <c r="GK4" s="346" t="s">
        <v>3320</v>
      </c>
      <c r="GL4" s="346" t="s">
        <v>3320</v>
      </c>
      <c r="GM4" s="346" t="s">
        <v>3320</v>
      </c>
      <c r="GN4" s="346" t="s">
        <v>3320</v>
      </c>
      <c r="GO4" s="346" t="s">
        <v>3320</v>
      </c>
      <c r="GP4" s="346" t="s">
        <v>3320</v>
      </c>
      <c r="GQ4" s="346" t="s">
        <v>3320</v>
      </c>
      <c r="GR4" s="346" t="s">
        <v>3320</v>
      </c>
      <c r="GS4" s="346" t="s">
        <v>3320</v>
      </c>
      <c r="GT4" s="346" t="s">
        <v>3320</v>
      </c>
      <c r="GU4" s="346" t="s">
        <v>3320</v>
      </c>
      <c r="GV4" s="346" t="s">
        <v>3320</v>
      </c>
      <c r="GW4" s="346" t="s">
        <v>3320</v>
      </c>
      <c r="GX4" s="346" t="s">
        <v>3320</v>
      </c>
      <c r="GY4" s="346" t="s">
        <v>3320</v>
      </c>
      <c r="GZ4" s="346" t="s">
        <v>3320</v>
      </c>
      <c r="HA4" s="346" t="s">
        <v>3320</v>
      </c>
      <c r="HB4" s="346" t="s">
        <v>3320</v>
      </c>
      <c r="HC4" s="346" t="s">
        <v>3320</v>
      </c>
      <c r="HD4" s="346" t="s">
        <v>3320</v>
      </c>
      <c r="HE4" s="346" t="s">
        <v>3320</v>
      </c>
      <c r="HF4" s="346" t="s">
        <v>3320</v>
      </c>
      <c r="HG4" s="346" t="s">
        <v>3320</v>
      </c>
      <c r="HH4" s="346" t="s">
        <v>3320</v>
      </c>
      <c r="HI4" s="346" t="s">
        <v>3320</v>
      </c>
      <c r="HJ4" s="346" t="s">
        <v>3320</v>
      </c>
      <c r="HK4" s="346" t="s">
        <v>3320</v>
      </c>
      <c r="HL4" s="346" t="s">
        <v>3320</v>
      </c>
    </row>
    <row r="5" spans="1:220" ht="15.75" thickBot="1">
      <c r="A5" s="344" t="s">
        <v>5638</v>
      </c>
      <c r="B5" s="345">
        <v>1105</v>
      </c>
      <c r="C5" s="346" t="s">
        <v>7809</v>
      </c>
      <c r="D5" s="346" t="s">
        <v>7810</v>
      </c>
      <c r="E5" s="345">
        <v>1105</v>
      </c>
      <c r="F5" s="346" t="s">
        <v>7811</v>
      </c>
      <c r="G5" s="346" t="s">
        <v>7812</v>
      </c>
      <c r="H5" s="346" t="s">
        <v>7813</v>
      </c>
      <c r="I5" s="346" t="s">
        <v>5643</v>
      </c>
      <c r="J5" s="344" t="s">
        <v>558</v>
      </c>
      <c r="K5" s="346" t="s">
        <v>5974</v>
      </c>
      <c r="L5" s="346" t="s">
        <v>563</v>
      </c>
      <c r="M5" s="346" t="s">
        <v>5698</v>
      </c>
      <c r="N5" s="346" t="s">
        <v>7814</v>
      </c>
      <c r="O5" s="346" t="s">
        <v>5976</v>
      </c>
      <c r="P5" s="346" t="s">
        <v>3320</v>
      </c>
      <c r="Q5" s="346" t="s">
        <v>7815</v>
      </c>
      <c r="R5" s="346" t="s">
        <v>5698</v>
      </c>
      <c r="S5" s="346" t="s">
        <v>5978</v>
      </c>
      <c r="T5" s="346" t="s">
        <v>5979</v>
      </c>
      <c r="U5" s="346" t="s">
        <v>5980</v>
      </c>
      <c r="V5" s="346" t="s">
        <v>733</v>
      </c>
      <c r="W5" s="346" t="s">
        <v>733</v>
      </c>
      <c r="X5" s="346" t="s">
        <v>733</v>
      </c>
      <c r="Y5" s="346" t="s">
        <v>3320</v>
      </c>
      <c r="Z5" s="346" t="s">
        <v>5981</v>
      </c>
      <c r="AA5" s="346" t="s">
        <v>733</v>
      </c>
      <c r="AB5" s="346" t="s">
        <v>5982</v>
      </c>
      <c r="AC5" s="346" t="s">
        <v>5983</v>
      </c>
      <c r="AD5" s="346" t="s">
        <v>5984</v>
      </c>
      <c r="AE5" s="346" t="s">
        <v>7816</v>
      </c>
      <c r="AF5" s="346" t="s">
        <v>7817</v>
      </c>
      <c r="AG5" s="346" t="s">
        <v>7818</v>
      </c>
      <c r="AH5" s="346" t="s">
        <v>1214</v>
      </c>
      <c r="AI5" s="346" t="s">
        <v>3320</v>
      </c>
      <c r="AJ5" s="346" t="s">
        <v>2043</v>
      </c>
      <c r="AK5" s="346" t="s">
        <v>7819</v>
      </c>
      <c r="AL5" s="346" t="s">
        <v>5665</v>
      </c>
      <c r="AM5" s="347">
        <v>47179</v>
      </c>
      <c r="AN5" s="345">
        <v>24</v>
      </c>
      <c r="AO5" s="345">
        <v>100</v>
      </c>
      <c r="AP5" s="346" t="s">
        <v>5666</v>
      </c>
      <c r="AQ5" s="345">
        <v>191250</v>
      </c>
      <c r="AR5" s="345">
        <v>258417</v>
      </c>
      <c r="AS5" s="346" t="s">
        <v>733</v>
      </c>
      <c r="AT5" s="345">
        <v>29.5</v>
      </c>
      <c r="AU5" s="346" t="s">
        <v>1214</v>
      </c>
      <c r="AV5" s="345">
        <v>710</v>
      </c>
      <c r="AW5" s="346" t="s">
        <v>5667</v>
      </c>
      <c r="AX5" s="346" t="s">
        <v>5801</v>
      </c>
      <c r="AY5" s="346" t="s">
        <v>3320</v>
      </c>
      <c r="AZ5" s="346" t="s">
        <v>733</v>
      </c>
      <c r="BA5" s="346" t="s">
        <v>733</v>
      </c>
      <c r="BB5" s="345">
        <v>1990</v>
      </c>
      <c r="BC5" s="345">
        <v>1891</v>
      </c>
      <c r="BD5" s="346" t="s">
        <v>5989</v>
      </c>
      <c r="BE5" s="345">
        <v>365</v>
      </c>
      <c r="BF5" s="345">
        <v>87</v>
      </c>
      <c r="BG5" s="345">
        <v>99</v>
      </c>
      <c r="BH5" s="345">
        <v>40</v>
      </c>
      <c r="BI5" s="347">
        <v>46478</v>
      </c>
      <c r="BJ5" s="345">
        <v>0.4</v>
      </c>
      <c r="BK5" s="345">
        <v>8</v>
      </c>
      <c r="BL5" s="346" t="s">
        <v>7817</v>
      </c>
      <c r="BM5" s="345">
        <v>8000000</v>
      </c>
      <c r="BN5" s="346" t="s">
        <v>3320</v>
      </c>
      <c r="BO5" s="346" t="s">
        <v>3320</v>
      </c>
      <c r="BP5" s="346" t="s">
        <v>3320</v>
      </c>
      <c r="BQ5" s="346" t="s">
        <v>3320</v>
      </c>
      <c r="BR5" s="346" t="s">
        <v>3320</v>
      </c>
      <c r="BS5" s="346" t="s">
        <v>3320</v>
      </c>
      <c r="BT5" s="346" t="s">
        <v>3320</v>
      </c>
      <c r="BU5" s="346" t="s">
        <v>3320</v>
      </c>
      <c r="BV5" s="346" t="s">
        <v>3320</v>
      </c>
      <c r="BW5" s="346" t="s">
        <v>3320</v>
      </c>
      <c r="BX5" s="348"/>
      <c r="BY5" s="346" t="s">
        <v>3320</v>
      </c>
      <c r="BZ5" s="346" t="s">
        <v>3320</v>
      </c>
      <c r="CA5" s="346" t="s">
        <v>3320</v>
      </c>
      <c r="CB5" s="346" t="s">
        <v>3320</v>
      </c>
      <c r="CC5" s="346" t="s">
        <v>3320</v>
      </c>
      <c r="CD5" s="346" t="s">
        <v>3320</v>
      </c>
      <c r="CE5" s="346" t="s">
        <v>3320</v>
      </c>
      <c r="CF5" s="346" t="s">
        <v>3320</v>
      </c>
      <c r="CG5" s="346" t="s">
        <v>3320</v>
      </c>
      <c r="CH5" s="348"/>
      <c r="CI5" s="346" t="s">
        <v>3320</v>
      </c>
      <c r="CJ5" s="346" t="s">
        <v>3320</v>
      </c>
      <c r="CK5" s="346" t="s">
        <v>3320</v>
      </c>
      <c r="CL5" s="346" t="s">
        <v>3320</v>
      </c>
      <c r="CM5" s="346" t="s">
        <v>3320</v>
      </c>
      <c r="CN5" s="346" t="s">
        <v>3320</v>
      </c>
      <c r="CO5" s="346" t="s">
        <v>3320</v>
      </c>
      <c r="CP5" s="346" t="s">
        <v>3320</v>
      </c>
      <c r="CQ5" s="346" t="s">
        <v>3320</v>
      </c>
      <c r="CR5" s="346" t="s">
        <v>3320</v>
      </c>
      <c r="CS5" s="346" t="s">
        <v>3320</v>
      </c>
      <c r="CT5" s="346" t="s">
        <v>3320</v>
      </c>
      <c r="CU5" s="346" t="s">
        <v>3320</v>
      </c>
      <c r="CV5" s="346" t="s">
        <v>3320</v>
      </c>
      <c r="CW5" s="346" t="s">
        <v>3320</v>
      </c>
      <c r="CX5" s="346" t="s">
        <v>3320</v>
      </c>
      <c r="CY5" s="346" t="s">
        <v>3320</v>
      </c>
      <c r="CZ5" s="346" t="s">
        <v>3320</v>
      </c>
      <c r="DA5" s="346" t="s">
        <v>3320</v>
      </c>
      <c r="DB5" s="346" t="s">
        <v>3320</v>
      </c>
      <c r="DC5" s="346" t="s">
        <v>3320</v>
      </c>
      <c r="DD5" s="346" t="s">
        <v>3320</v>
      </c>
      <c r="DE5" s="346" t="s">
        <v>3320</v>
      </c>
      <c r="DF5" s="346" t="s">
        <v>3320</v>
      </c>
      <c r="DG5" s="346" t="s">
        <v>3320</v>
      </c>
      <c r="DH5" s="346" t="s">
        <v>3320</v>
      </c>
      <c r="DI5" s="346" t="s">
        <v>3320</v>
      </c>
      <c r="DJ5" s="346" t="s">
        <v>3320</v>
      </c>
      <c r="DK5" s="346" t="s">
        <v>3320</v>
      </c>
      <c r="DL5" s="346" t="s">
        <v>3320</v>
      </c>
      <c r="DM5" s="346" t="s">
        <v>3320</v>
      </c>
      <c r="DN5" s="346" t="s">
        <v>3320</v>
      </c>
      <c r="DO5" s="346" t="s">
        <v>3320</v>
      </c>
      <c r="DP5" s="346" t="s">
        <v>3320</v>
      </c>
      <c r="DQ5" s="346" t="s">
        <v>3320</v>
      </c>
      <c r="DR5" s="346" t="s">
        <v>3320</v>
      </c>
      <c r="DS5" s="346" t="s">
        <v>3320</v>
      </c>
      <c r="DT5" s="346" t="s">
        <v>3320</v>
      </c>
      <c r="DU5" s="346" t="s">
        <v>3320</v>
      </c>
      <c r="DV5" s="346" t="s">
        <v>3320</v>
      </c>
      <c r="DW5" s="346" t="s">
        <v>3320</v>
      </c>
      <c r="DX5" s="346" t="s">
        <v>3320</v>
      </c>
      <c r="DY5" s="346" t="s">
        <v>3320</v>
      </c>
      <c r="DZ5" s="346" t="s">
        <v>3320</v>
      </c>
      <c r="EA5" s="346" t="s">
        <v>3320</v>
      </c>
      <c r="EB5" s="346" t="s">
        <v>3320</v>
      </c>
      <c r="EC5" s="346" t="s">
        <v>3320</v>
      </c>
      <c r="ED5" s="346" t="s">
        <v>3320</v>
      </c>
      <c r="EE5" s="346" t="s">
        <v>3320</v>
      </c>
      <c r="EF5" s="345">
        <v>122484398</v>
      </c>
      <c r="EG5" s="346" t="s">
        <v>733</v>
      </c>
      <c r="EH5" s="346" t="s">
        <v>733</v>
      </c>
      <c r="EI5" s="346" t="s">
        <v>733</v>
      </c>
      <c r="EJ5" s="346" t="s">
        <v>733</v>
      </c>
      <c r="EK5" s="346" t="s">
        <v>4086</v>
      </c>
      <c r="EL5" s="346" t="s">
        <v>7821</v>
      </c>
      <c r="EM5" s="344" t="s">
        <v>7822</v>
      </c>
      <c r="EN5" s="344" t="s">
        <v>11296</v>
      </c>
      <c r="EO5" s="346" t="s">
        <v>7823</v>
      </c>
      <c r="EP5" s="345">
        <v>122484398</v>
      </c>
      <c r="EQ5" s="345">
        <v>2564249</v>
      </c>
      <c r="ER5" s="345">
        <v>14.34</v>
      </c>
      <c r="ES5" s="345">
        <v>1.67</v>
      </c>
      <c r="ET5" s="346" t="s">
        <v>7824</v>
      </c>
      <c r="EU5" s="346" t="s">
        <v>733</v>
      </c>
      <c r="EV5" s="346" t="s">
        <v>733</v>
      </c>
      <c r="EW5" s="346" t="s">
        <v>7153</v>
      </c>
      <c r="EX5" s="346" t="s">
        <v>733</v>
      </c>
      <c r="EY5" s="346" t="s">
        <v>733</v>
      </c>
      <c r="EZ5" s="346" t="s">
        <v>733</v>
      </c>
      <c r="FA5" s="346" t="s">
        <v>733</v>
      </c>
      <c r="FB5" s="346" t="s">
        <v>733</v>
      </c>
      <c r="FC5" s="349" t="s">
        <v>5676</v>
      </c>
      <c r="FD5" s="346" t="s">
        <v>3320</v>
      </c>
      <c r="FE5" s="346" t="s">
        <v>733</v>
      </c>
      <c r="FF5" s="346" t="s">
        <v>5721</v>
      </c>
      <c r="FG5" s="346" t="s">
        <v>1214</v>
      </c>
      <c r="FH5" s="346" t="s">
        <v>1214</v>
      </c>
      <c r="FI5" s="346" t="s">
        <v>3320</v>
      </c>
      <c r="FJ5" s="346" t="s">
        <v>3320</v>
      </c>
      <c r="FK5" s="346" t="s">
        <v>3320</v>
      </c>
      <c r="FL5" s="346" t="s">
        <v>1214</v>
      </c>
      <c r="FM5" s="346" t="s">
        <v>1214</v>
      </c>
      <c r="FN5" s="346" t="s">
        <v>3320</v>
      </c>
      <c r="FO5" s="346" t="s">
        <v>733</v>
      </c>
      <c r="FP5" s="346" t="s">
        <v>3320</v>
      </c>
      <c r="FQ5" s="346" t="s">
        <v>7825</v>
      </c>
      <c r="FR5" s="346" t="s">
        <v>7826</v>
      </c>
      <c r="FS5" s="346" t="s">
        <v>5683</v>
      </c>
      <c r="FT5" s="346" t="s">
        <v>5952</v>
      </c>
      <c r="FU5" s="346" t="s">
        <v>5684</v>
      </c>
      <c r="FV5" s="346" t="s">
        <v>733</v>
      </c>
      <c r="FW5" s="346" t="s">
        <v>1214</v>
      </c>
      <c r="FX5" s="350">
        <v>46084.921134259261</v>
      </c>
      <c r="FY5" s="350">
        <v>46084.990995370368</v>
      </c>
      <c r="FZ5" s="346" t="s">
        <v>5685</v>
      </c>
      <c r="GA5" s="346" t="s">
        <v>3320</v>
      </c>
      <c r="GB5" s="346" t="s">
        <v>3320</v>
      </c>
      <c r="GC5" s="346" t="s">
        <v>3320</v>
      </c>
      <c r="GD5" s="346" t="s">
        <v>3320</v>
      </c>
      <c r="GE5" s="346" t="s">
        <v>3320</v>
      </c>
      <c r="GF5" s="346" t="s">
        <v>3320</v>
      </c>
      <c r="GG5" s="346" t="s">
        <v>3320</v>
      </c>
      <c r="GH5" s="346" t="s">
        <v>3320</v>
      </c>
      <c r="GI5" s="346" t="s">
        <v>3320</v>
      </c>
      <c r="GJ5" s="346" t="s">
        <v>3320</v>
      </c>
      <c r="GK5" s="346" t="s">
        <v>3320</v>
      </c>
      <c r="GL5" s="346" t="s">
        <v>3320</v>
      </c>
      <c r="GM5" s="346" t="s">
        <v>3320</v>
      </c>
      <c r="GN5" s="346" t="s">
        <v>3320</v>
      </c>
      <c r="GO5" s="346" t="s">
        <v>3320</v>
      </c>
      <c r="GP5" s="346" t="s">
        <v>3320</v>
      </c>
      <c r="GQ5" s="346" t="s">
        <v>3320</v>
      </c>
      <c r="GR5" s="346" t="s">
        <v>3320</v>
      </c>
      <c r="GS5" s="346" t="s">
        <v>3320</v>
      </c>
      <c r="GT5" s="346" t="s">
        <v>3320</v>
      </c>
      <c r="GU5" s="346" t="s">
        <v>3320</v>
      </c>
      <c r="GV5" s="346" t="s">
        <v>3320</v>
      </c>
      <c r="GW5" s="346" t="s">
        <v>3320</v>
      </c>
      <c r="GX5" s="346" t="s">
        <v>3320</v>
      </c>
      <c r="GY5" s="346" t="s">
        <v>3320</v>
      </c>
      <c r="GZ5" s="346" t="s">
        <v>3320</v>
      </c>
      <c r="HA5" s="346" t="s">
        <v>3320</v>
      </c>
      <c r="HB5" s="346" t="s">
        <v>3320</v>
      </c>
      <c r="HC5" s="346" t="s">
        <v>3320</v>
      </c>
      <c r="HD5" s="346" t="s">
        <v>3320</v>
      </c>
      <c r="HE5" s="346" t="s">
        <v>3320</v>
      </c>
      <c r="HF5" s="346" t="s">
        <v>3320</v>
      </c>
      <c r="HG5" s="346" t="s">
        <v>3320</v>
      </c>
      <c r="HH5" s="346" t="s">
        <v>3320</v>
      </c>
      <c r="HI5" s="346" t="s">
        <v>3320</v>
      </c>
      <c r="HJ5" s="346" t="s">
        <v>3320</v>
      </c>
      <c r="HK5" s="346" t="s">
        <v>3320</v>
      </c>
      <c r="HL5" s="346" t="s">
        <v>3320</v>
      </c>
    </row>
    <row r="6" spans="1:220" ht="15.75" thickBot="1">
      <c r="A6" s="344" t="s">
        <v>5638</v>
      </c>
      <c r="B6" s="345">
        <v>1152</v>
      </c>
      <c r="C6" s="346" t="s">
        <v>7827</v>
      </c>
      <c r="D6" s="346" t="s">
        <v>7828</v>
      </c>
      <c r="E6" s="345">
        <v>1152</v>
      </c>
      <c r="F6" s="346" t="s">
        <v>1536</v>
      </c>
      <c r="G6" s="346" t="s">
        <v>7829</v>
      </c>
      <c r="H6" s="346" t="s">
        <v>7830</v>
      </c>
      <c r="I6" s="346" t="s">
        <v>5643</v>
      </c>
      <c r="J6" s="346" t="s">
        <v>7831</v>
      </c>
      <c r="K6" s="346" t="s">
        <v>7832</v>
      </c>
      <c r="L6" s="346" t="s">
        <v>7833</v>
      </c>
      <c r="M6" s="346" t="s">
        <v>7834</v>
      </c>
      <c r="N6" s="346" t="s">
        <v>7835</v>
      </c>
      <c r="O6" s="346" t="s">
        <v>7836</v>
      </c>
      <c r="P6" s="346" t="s">
        <v>3320</v>
      </c>
      <c r="Q6" s="346" t="s">
        <v>7837</v>
      </c>
      <c r="R6" s="346" t="s">
        <v>5698</v>
      </c>
      <c r="S6" s="346" t="s">
        <v>7838</v>
      </c>
      <c r="T6" s="346" t="s">
        <v>7839</v>
      </c>
      <c r="U6" s="346" t="s">
        <v>7840</v>
      </c>
      <c r="V6" s="346" t="s">
        <v>733</v>
      </c>
      <c r="W6" s="346" t="s">
        <v>733</v>
      </c>
      <c r="X6" s="346" t="s">
        <v>733</v>
      </c>
      <c r="Y6" s="346" t="s">
        <v>3320</v>
      </c>
      <c r="Z6" s="346" t="s">
        <v>7841</v>
      </c>
      <c r="AA6" s="346" t="s">
        <v>733</v>
      </c>
      <c r="AB6" s="346" t="s">
        <v>7842</v>
      </c>
      <c r="AC6" s="346" t="s">
        <v>7843</v>
      </c>
      <c r="AD6" s="346" t="s">
        <v>7844</v>
      </c>
      <c r="AE6" s="346" t="s">
        <v>7845</v>
      </c>
      <c r="AF6" s="346" t="s">
        <v>7846</v>
      </c>
      <c r="AG6" s="346" t="s">
        <v>7847</v>
      </c>
      <c r="AH6" s="346" t="s">
        <v>1214</v>
      </c>
      <c r="AI6" s="346" t="s">
        <v>3320</v>
      </c>
      <c r="AJ6" s="346" t="s">
        <v>5955</v>
      </c>
      <c r="AK6" s="346" t="s">
        <v>7848</v>
      </c>
      <c r="AL6" s="346" t="s">
        <v>5712</v>
      </c>
      <c r="AM6" s="347">
        <v>47208</v>
      </c>
      <c r="AN6" s="345">
        <v>18</v>
      </c>
      <c r="AO6" s="345">
        <v>100</v>
      </c>
      <c r="AP6" s="346" t="s">
        <v>5666</v>
      </c>
      <c r="AQ6" s="345">
        <v>1045</v>
      </c>
      <c r="AR6" s="345">
        <v>284.25</v>
      </c>
      <c r="AS6" s="346" t="s">
        <v>733</v>
      </c>
      <c r="AT6" s="345">
        <v>16.2</v>
      </c>
      <c r="AU6" s="346" t="s">
        <v>1214</v>
      </c>
      <c r="AV6" s="345">
        <v>350</v>
      </c>
      <c r="AW6" s="346" t="s">
        <v>5667</v>
      </c>
      <c r="AX6" s="346" t="s">
        <v>5801</v>
      </c>
      <c r="AY6" s="346" t="s">
        <v>3320</v>
      </c>
      <c r="AZ6" s="346" t="s">
        <v>733</v>
      </c>
      <c r="BA6" s="346" t="s">
        <v>733</v>
      </c>
      <c r="BB6" s="345">
        <v>2313</v>
      </c>
      <c r="BC6" s="345">
        <v>2165</v>
      </c>
      <c r="BD6" s="346" t="s">
        <v>6441</v>
      </c>
      <c r="BE6" s="345">
        <v>365</v>
      </c>
      <c r="BF6" s="345">
        <v>90</v>
      </c>
      <c r="BG6" s="345">
        <v>99</v>
      </c>
      <c r="BH6" s="345">
        <v>30</v>
      </c>
      <c r="BI6" s="347">
        <v>46660</v>
      </c>
      <c r="BJ6" s="345">
        <v>0.4</v>
      </c>
      <c r="BK6" s="345">
        <v>25</v>
      </c>
      <c r="BL6" s="346" t="s">
        <v>7850</v>
      </c>
      <c r="BM6" s="345">
        <v>8000000</v>
      </c>
      <c r="BN6" s="346" t="s">
        <v>3320</v>
      </c>
      <c r="BO6" s="346" t="s">
        <v>3320</v>
      </c>
      <c r="BP6" s="346" t="s">
        <v>3320</v>
      </c>
      <c r="BQ6" s="346" t="s">
        <v>3320</v>
      </c>
      <c r="BR6" s="346" t="s">
        <v>3320</v>
      </c>
      <c r="BS6" s="346" t="s">
        <v>3320</v>
      </c>
      <c r="BT6" s="346" t="s">
        <v>3320</v>
      </c>
      <c r="BU6" s="346" t="s">
        <v>3320</v>
      </c>
      <c r="BV6" s="346" t="s">
        <v>3320</v>
      </c>
      <c r="BW6" s="346" t="s">
        <v>3320</v>
      </c>
      <c r="BX6" s="348"/>
      <c r="BY6" s="346" t="s">
        <v>3320</v>
      </c>
      <c r="BZ6" s="346" t="s">
        <v>3320</v>
      </c>
      <c r="CA6" s="346" t="s">
        <v>3320</v>
      </c>
      <c r="CB6" s="346" t="s">
        <v>3320</v>
      </c>
      <c r="CC6" s="346" t="s">
        <v>3320</v>
      </c>
      <c r="CD6" s="346" t="s">
        <v>3320</v>
      </c>
      <c r="CE6" s="346" t="s">
        <v>3320</v>
      </c>
      <c r="CF6" s="346" t="s">
        <v>3320</v>
      </c>
      <c r="CG6" s="346" t="s">
        <v>3320</v>
      </c>
      <c r="CH6" s="348"/>
      <c r="CI6" s="346" t="s">
        <v>3320</v>
      </c>
      <c r="CJ6" s="346" t="s">
        <v>3320</v>
      </c>
      <c r="CK6" s="346" t="s">
        <v>3320</v>
      </c>
      <c r="CL6" s="346" t="s">
        <v>3320</v>
      </c>
      <c r="CM6" s="346" t="s">
        <v>3320</v>
      </c>
      <c r="CN6" s="346" t="s">
        <v>3320</v>
      </c>
      <c r="CO6" s="346" t="s">
        <v>3320</v>
      </c>
      <c r="CP6" s="346" t="s">
        <v>3320</v>
      </c>
      <c r="CQ6" s="346" t="s">
        <v>3320</v>
      </c>
      <c r="CR6" s="346" t="s">
        <v>3320</v>
      </c>
      <c r="CS6" s="346" t="s">
        <v>3320</v>
      </c>
      <c r="CT6" s="346" t="s">
        <v>3320</v>
      </c>
      <c r="CU6" s="346" t="s">
        <v>3320</v>
      </c>
      <c r="CV6" s="346" t="s">
        <v>3320</v>
      </c>
      <c r="CW6" s="346" t="s">
        <v>3320</v>
      </c>
      <c r="CX6" s="346" t="s">
        <v>3320</v>
      </c>
      <c r="CY6" s="346" t="s">
        <v>3320</v>
      </c>
      <c r="CZ6" s="346" t="s">
        <v>3320</v>
      </c>
      <c r="DA6" s="346" t="s">
        <v>3320</v>
      </c>
      <c r="DB6" s="346" t="s">
        <v>3320</v>
      </c>
      <c r="DC6" s="346" t="s">
        <v>3320</v>
      </c>
      <c r="DD6" s="346" t="s">
        <v>3320</v>
      </c>
      <c r="DE6" s="346" t="s">
        <v>3320</v>
      </c>
      <c r="DF6" s="346" t="s">
        <v>3320</v>
      </c>
      <c r="DG6" s="346" t="s">
        <v>3320</v>
      </c>
      <c r="DH6" s="346" t="s">
        <v>3320</v>
      </c>
      <c r="DI6" s="346" t="s">
        <v>3320</v>
      </c>
      <c r="DJ6" s="346" t="s">
        <v>3320</v>
      </c>
      <c r="DK6" s="346" t="s">
        <v>3320</v>
      </c>
      <c r="DL6" s="346" t="s">
        <v>3320</v>
      </c>
      <c r="DM6" s="346" t="s">
        <v>3320</v>
      </c>
      <c r="DN6" s="346" t="s">
        <v>3320</v>
      </c>
      <c r="DO6" s="346" t="s">
        <v>3320</v>
      </c>
      <c r="DP6" s="346" t="s">
        <v>3320</v>
      </c>
      <c r="DQ6" s="346" t="s">
        <v>3320</v>
      </c>
      <c r="DR6" s="346" t="s">
        <v>3320</v>
      </c>
      <c r="DS6" s="346" t="s">
        <v>3320</v>
      </c>
      <c r="DT6" s="346" t="s">
        <v>3320</v>
      </c>
      <c r="DU6" s="346" t="s">
        <v>3320</v>
      </c>
      <c r="DV6" s="346" t="s">
        <v>3320</v>
      </c>
      <c r="DW6" s="346" t="s">
        <v>3320</v>
      </c>
      <c r="DX6" s="346" t="s">
        <v>3320</v>
      </c>
      <c r="DY6" s="346" t="s">
        <v>3320</v>
      </c>
      <c r="DZ6" s="346" t="s">
        <v>3320</v>
      </c>
      <c r="EA6" s="346" t="s">
        <v>3320</v>
      </c>
      <c r="EB6" s="346" t="s">
        <v>3320</v>
      </c>
      <c r="EC6" s="346" t="s">
        <v>3320</v>
      </c>
      <c r="ED6" s="346" t="s">
        <v>3320</v>
      </c>
      <c r="EE6" s="346" t="s">
        <v>3320</v>
      </c>
      <c r="EF6" s="345">
        <v>136223603</v>
      </c>
      <c r="EG6" s="346" t="s">
        <v>733</v>
      </c>
      <c r="EH6" s="346" t="s">
        <v>733</v>
      </c>
      <c r="EI6" s="346" t="s">
        <v>733</v>
      </c>
      <c r="EJ6" s="346" t="s">
        <v>733</v>
      </c>
      <c r="EK6" s="346" t="s">
        <v>488</v>
      </c>
      <c r="EL6" s="346" t="s">
        <v>7851</v>
      </c>
      <c r="EM6" s="346" t="s">
        <v>7852</v>
      </c>
      <c r="EN6" s="344" t="s">
        <v>11294</v>
      </c>
      <c r="EO6" s="346" t="s">
        <v>7853</v>
      </c>
      <c r="EP6" s="345">
        <v>113978796</v>
      </c>
      <c r="EQ6" s="345">
        <v>18532114</v>
      </c>
      <c r="ER6" s="345">
        <v>1744.56</v>
      </c>
      <c r="ES6" s="345">
        <v>339.05</v>
      </c>
      <c r="ET6" s="346" t="s">
        <v>7854</v>
      </c>
      <c r="EU6" s="346" t="s">
        <v>733</v>
      </c>
      <c r="EV6" s="346" t="s">
        <v>733</v>
      </c>
      <c r="EW6" s="346" t="s">
        <v>7855</v>
      </c>
      <c r="EX6" s="346" t="s">
        <v>733</v>
      </c>
      <c r="EY6" s="346" t="s">
        <v>733</v>
      </c>
      <c r="EZ6" s="346" t="s">
        <v>733</v>
      </c>
      <c r="FA6" s="346" t="s">
        <v>733</v>
      </c>
      <c r="FB6" s="346" t="s">
        <v>733</v>
      </c>
      <c r="FC6" s="349" t="s">
        <v>5676</v>
      </c>
      <c r="FD6" s="346" t="s">
        <v>3320</v>
      </c>
      <c r="FE6" s="346" t="s">
        <v>733</v>
      </c>
      <c r="FF6" s="346" t="s">
        <v>5872</v>
      </c>
      <c r="FG6" s="346" t="s">
        <v>733</v>
      </c>
      <c r="FH6" s="346" t="s">
        <v>5679</v>
      </c>
      <c r="FI6" s="346" t="s">
        <v>3320</v>
      </c>
      <c r="FJ6" s="346" t="s">
        <v>3320</v>
      </c>
      <c r="FK6" s="345">
        <v>2</v>
      </c>
      <c r="FL6" s="346" t="s">
        <v>733</v>
      </c>
      <c r="FM6" s="346" t="s">
        <v>5873</v>
      </c>
      <c r="FN6" s="346" t="s">
        <v>7856</v>
      </c>
      <c r="FO6" s="346" t="s">
        <v>733</v>
      </c>
      <c r="FP6" s="346" t="s">
        <v>3320</v>
      </c>
      <c r="FQ6" s="346" t="s">
        <v>7857</v>
      </c>
      <c r="FR6" s="346" t="s">
        <v>7858</v>
      </c>
      <c r="FS6" s="346" t="s">
        <v>5683</v>
      </c>
      <c r="FT6" s="346" t="s">
        <v>5683</v>
      </c>
      <c r="FU6" s="346" t="s">
        <v>5683</v>
      </c>
      <c r="FV6" s="346" t="s">
        <v>733</v>
      </c>
      <c r="FW6" s="346" t="s">
        <v>1214</v>
      </c>
      <c r="FX6" s="350">
        <v>46084.838935185187</v>
      </c>
      <c r="FY6" s="350">
        <v>46084.984907407408</v>
      </c>
      <c r="FZ6" s="346" t="s">
        <v>5685</v>
      </c>
      <c r="GA6" s="346" t="s">
        <v>3320</v>
      </c>
      <c r="GB6" s="346" t="s">
        <v>3320</v>
      </c>
      <c r="GC6" s="346" t="s">
        <v>3320</v>
      </c>
      <c r="GD6" s="346" t="s">
        <v>3320</v>
      </c>
      <c r="GE6" s="346" t="s">
        <v>3320</v>
      </c>
      <c r="GF6" s="346" t="s">
        <v>3320</v>
      </c>
      <c r="GG6" s="346" t="s">
        <v>3320</v>
      </c>
      <c r="GH6" s="346" t="s">
        <v>3320</v>
      </c>
      <c r="GI6" s="346" t="s">
        <v>3320</v>
      </c>
      <c r="GJ6" s="346" t="s">
        <v>3320</v>
      </c>
      <c r="GK6" s="346" t="s">
        <v>3320</v>
      </c>
      <c r="GL6" s="346" t="s">
        <v>3320</v>
      </c>
      <c r="GM6" s="346" t="s">
        <v>3320</v>
      </c>
      <c r="GN6" s="346" t="s">
        <v>3320</v>
      </c>
      <c r="GO6" s="346" t="s">
        <v>3320</v>
      </c>
      <c r="GP6" s="346" t="s">
        <v>3320</v>
      </c>
      <c r="GQ6" s="346" t="s">
        <v>3320</v>
      </c>
      <c r="GR6" s="346" t="s">
        <v>3320</v>
      </c>
      <c r="GS6" s="346" t="s">
        <v>3320</v>
      </c>
      <c r="GT6" s="346" t="s">
        <v>3320</v>
      </c>
      <c r="GU6" s="346" t="s">
        <v>3320</v>
      </c>
      <c r="GV6" s="346" t="s">
        <v>3320</v>
      </c>
      <c r="GW6" s="346" t="s">
        <v>3320</v>
      </c>
      <c r="GX6" s="346" t="s">
        <v>3320</v>
      </c>
      <c r="GY6" s="346" t="s">
        <v>3320</v>
      </c>
      <c r="GZ6" s="346" t="s">
        <v>3320</v>
      </c>
      <c r="HA6" s="346" t="s">
        <v>3320</v>
      </c>
      <c r="HB6" s="346" t="s">
        <v>3320</v>
      </c>
      <c r="HC6" s="346" t="s">
        <v>3320</v>
      </c>
      <c r="HD6" s="346" t="s">
        <v>3320</v>
      </c>
      <c r="HE6" s="346" t="s">
        <v>3320</v>
      </c>
      <c r="HF6" s="346" t="s">
        <v>3320</v>
      </c>
      <c r="HG6" s="346" t="s">
        <v>3320</v>
      </c>
      <c r="HH6" s="346" t="s">
        <v>3320</v>
      </c>
      <c r="HI6" s="346" t="s">
        <v>3320</v>
      </c>
      <c r="HJ6" s="346" t="s">
        <v>3320</v>
      </c>
      <c r="HK6" s="346" t="s">
        <v>3320</v>
      </c>
      <c r="HL6" s="346" t="s">
        <v>3320</v>
      </c>
    </row>
    <row r="7" spans="1:220" ht="15.75" thickBot="1">
      <c r="A7" s="344" t="s">
        <v>5638</v>
      </c>
      <c r="B7" s="345">
        <v>797</v>
      </c>
      <c r="C7" s="346" t="s">
        <v>7861</v>
      </c>
      <c r="D7" s="346" t="s">
        <v>7862</v>
      </c>
      <c r="E7" s="345">
        <v>797</v>
      </c>
      <c r="F7" s="346" t="s">
        <v>7863</v>
      </c>
      <c r="G7" s="346" t="s">
        <v>7864</v>
      </c>
      <c r="H7" s="346" t="s">
        <v>307</v>
      </c>
      <c r="I7" s="346" t="s">
        <v>5643</v>
      </c>
      <c r="J7" s="346" t="s">
        <v>7865</v>
      </c>
      <c r="K7" s="346" t="s">
        <v>7867</v>
      </c>
      <c r="L7" s="346" t="s">
        <v>7868</v>
      </c>
      <c r="M7" s="346" t="s">
        <v>7869</v>
      </c>
      <c r="N7" s="346" t="s">
        <v>7870</v>
      </c>
      <c r="O7" s="346" t="s">
        <v>7871</v>
      </c>
      <c r="P7" s="346" t="s">
        <v>3320</v>
      </c>
      <c r="Q7" s="346" t="s">
        <v>7872</v>
      </c>
      <c r="R7" s="346" t="s">
        <v>5698</v>
      </c>
      <c r="S7" s="346" t="s">
        <v>7873</v>
      </c>
      <c r="T7" s="346" t="s">
        <v>7874</v>
      </c>
      <c r="U7" s="346" t="s">
        <v>7875</v>
      </c>
      <c r="V7" s="346" t="s">
        <v>733</v>
      </c>
      <c r="W7" s="346" t="s">
        <v>733</v>
      </c>
      <c r="X7" s="346" t="s">
        <v>733</v>
      </c>
      <c r="Y7" s="346" t="s">
        <v>3320</v>
      </c>
      <c r="Z7" s="346" t="s">
        <v>7876</v>
      </c>
      <c r="AA7" s="346" t="s">
        <v>733</v>
      </c>
      <c r="AB7" s="346" t="s">
        <v>7877</v>
      </c>
      <c r="AC7" s="346" t="s">
        <v>7878</v>
      </c>
      <c r="AD7" s="346" t="s">
        <v>7879</v>
      </c>
      <c r="AE7" s="346" t="s">
        <v>7880</v>
      </c>
      <c r="AF7" s="346" t="s">
        <v>7881</v>
      </c>
      <c r="AG7" s="346" t="s">
        <v>7882</v>
      </c>
      <c r="AH7" s="346" t="s">
        <v>1214</v>
      </c>
      <c r="AI7" s="346" t="s">
        <v>3320</v>
      </c>
      <c r="AJ7" s="346" t="s">
        <v>7206</v>
      </c>
      <c r="AK7" s="346" t="s">
        <v>5798</v>
      </c>
      <c r="AL7" s="346" t="s">
        <v>5712</v>
      </c>
      <c r="AM7" s="347">
        <v>46935</v>
      </c>
      <c r="AN7" s="345">
        <v>18</v>
      </c>
      <c r="AO7" s="345">
        <v>153</v>
      </c>
      <c r="AP7" s="346" t="s">
        <v>5666</v>
      </c>
      <c r="AQ7" s="345">
        <v>250695</v>
      </c>
      <c r="AR7" s="345">
        <v>441.2</v>
      </c>
      <c r="AS7" s="346" t="s">
        <v>733</v>
      </c>
      <c r="AT7" s="345">
        <v>0.95</v>
      </c>
      <c r="AU7" s="346" t="s">
        <v>1214</v>
      </c>
      <c r="AV7" s="345">
        <v>730</v>
      </c>
      <c r="AW7" s="346" t="s">
        <v>5713</v>
      </c>
      <c r="AX7" s="346" t="s">
        <v>5801</v>
      </c>
      <c r="AY7" s="346" t="s">
        <v>3320</v>
      </c>
      <c r="AZ7" s="346" t="s">
        <v>733</v>
      </c>
      <c r="BA7" s="346" t="s">
        <v>733</v>
      </c>
      <c r="BB7" s="345">
        <v>2411</v>
      </c>
      <c r="BC7" s="345">
        <v>2311</v>
      </c>
      <c r="BD7" s="346" t="s">
        <v>7884</v>
      </c>
      <c r="BE7" s="345">
        <v>364</v>
      </c>
      <c r="BF7" s="345">
        <v>87</v>
      </c>
      <c r="BG7" s="345">
        <v>87</v>
      </c>
      <c r="BH7" s="345">
        <v>24</v>
      </c>
      <c r="BI7" s="347">
        <v>46053</v>
      </c>
      <c r="BJ7" s="345">
        <v>1.57</v>
      </c>
      <c r="BK7" s="345">
        <v>24</v>
      </c>
      <c r="BL7" s="346" t="s">
        <v>7885</v>
      </c>
      <c r="BM7" s="345">
        <v>31000000</v>
      </c>
      <c r="BN7" s="346" t="s">
        <v>3320</v>
      </c>
      <c r="BO7" s="346" t="s">
        <v>3320</v>
      </c>
      <c r="BP7" s="346" t="s">
        <v>3320</v>
      </c>
      <c r="BQ7" s="346" t="s">
        <v>3320</v>
      </c>
      <c r="BR7" s="346" t="s">
        <v>3320</v>
      </c>
      <c r="BS7" s="346" t="s">
        <v>3320</v>
      </c>
      <c r="BT7" s="346" t="s">
        <v>3320</v>
      </c>
      <c r="BU7" s="346" t="s">
        <v>3320</v>
      </c>
      <c r="BV7" s="346" t="s">
        <v>3320</v>
      </c>
      <c r="BW7" s="346" t="s">
        <v>3320</v>
      </c>
      <c r="BX7" s="348"/>
      <c r="BY7" s="346" t="s">
        <v>3320</v>
      </c>
      <c r="BZ7" s="346" t="s">
        <v>3320</v>
      </c>
      <c r="CA7" s="346" t="s">
        <v>3320</v>
      </c>
      <c r="CB7" s="346" t="s">
        <v>3320</v>
      </c>
      <c r="CC7" s="346" t="s">
        <v>3320</v>
      </c>
      <c r="CD7" s="346" t="s">
        <v>3320</v>
      </c>
      <c r="CE7" s="346" t="s">
        <v>3320</v>
      </c>
      <c r="CF7" s="346" t="s">
        <v>3320</v>
      </c>
      <c r="CG7" s="346" t="s">
        <v>3320</v>
      </c>
      <c r="CH7" s="348"/>
      <c r="CI7" s="346" t="s">
        <v>3320</v>
      </c>
      <c r="CJ7" s="346" t="s">
        <v>3320</v>
      </c>
      <c r="CK7" s="346" t="s">
        <v>3320</v>
      </c>
      <c r="CL7" s="346" t="s">
        <v>3320</v>
      </c>
      <c r="CM7" s="346" t="s">
        <v>3320</v>
      </c>
      <c r="CN7" s="346" t="s">
        <v>3320</v>
      </c>
      <c r="CO7" s="346" t="s">
        <v>3320</v>
      </c>
      <c r="CP7" s="346" t="s">
        <v>3320</v>
      </c>
      <c r="CQ7" s="346" t="s">
        <v>3320</v>
      </c>
      <c r="CR7" s="346" t="s">
        <v>3320</v>
      </c>
      <c r="CS7" s="346" t="s">
        <v>3320</v>
      </c>
      <c r="CT7" s="346" t="s">
        <v>3320</v>
      </c>
      <c r="CU7" s="346" t="s">
        <v>3320</v>
      </c>
      <c r="CV7" s="346" t="s">
        <v>3320</v>
      </c>
      <c r="CW7" s="346" t="s">
        <v>3320</v>
      </c>
      <c r="CX7" s="346" t="s">
        <v>3320</v>
      </c>
      <c r="CY7" s="346" t="s">
        <v>3320</v>
      </c>
      <c r="CZ7" s="346" t="s">
        <v>3320</v>
      </c>
      <c r="DA7" s="346" t="s">
        <v>3320</v>
      </c>
      <c r="DB7" s="346" t="s">
        <v>3320</v>
      </c>
      <c r="DC7" s="346" t="s">
        <v>3320</v>
      </c>
      <c r="DD7" s="346" t="s">
        <v>3320</v>
      </c>
      <c r="DE7" s="346" t="s">
        <v>3320</v>
      </c>
      <c r="DF7" s="346" t="s">
        <v>3320</v>
      </c>
      <c r="DG7" s="346" t="s">
        <v>3320</v>
      </c>
      <c r="DH7" s="346" t="s">
        <v>3320</v>
      </c>
      <c r="DI7" s="346" t="s">
        <v>3320</v>
      </c>
      <c r="DJ7" s="346" t="s">
        <v>3320</v>
      </c>
      <c r="DK7" s="346" t="s">
        <v>3320</v>
      </c>
      <c r="DL7" s="346" t="s">
        <v>3320</v>
      </c>
      <c r="DM7" s="346" t="s">
        <v>3320</v>
      </c>
      <c r="DN7" s="346" t="s">
        <v>3320</v>
      </c>
      <c r="DO7" s="346" t="s">
        <v>3320</v>
      </c>
      <c r="DP7" s="346" t="s">
        <v>3320</v>
      </c>
      <c r="DQ7" s="346" t="s">
        <v>3320</v>
      </c>
      <c r="DR7" s="346" t="s">
        <v>3320</v>
      </c>
      <c r="DS7" s="346" t="s">
        <v>3320</v>
      </c>
      <c r="DT7" s="346" t="s">
        <v>3320</v>
      </c>
      <c r="DU7" s="346" t="s">
        <v>3320</v>
      </c>
      <c r="DV7" s="346" t="s">
        <v>3320</v>
      </c>
      <c r="DW7" s="346" t="s">
        <v>3320</v>
      </c>
      <c r="DX7" s="346" t="s">
        <v>3320</v>
      </c>
      <c r="DY7" s="346" t="s">
        <v>3320</v>
      </c>
      <c r="DZ7" s="346" t="s">
        <v>3320</v>
      </c>
      <c r="EA7" s="346" t="s">
        <v>3320</v>
      </c>
      <c r="EB7" s="346" t="s">
        <v>3320</v>
      </c>
      <c r="EC7" s="346" t="s">
        <v>3320</v>
      </c>
      <c r="ED7" s="346" t="s">
        <v>3320</v>
      </c>
      <c r="EE7" s="346" t="s">
        <v>3320</v>
      </c>
      <c r="EF7" s="345">
        <v>195831000</v>
      </c>
      <c r="EG7" s="346" t="s">
        <v>733</v>
      </c>
      <c r="EH7" s="346" t="s">
        <v>733</v>
      </c>
      <c r="EI7" s="346" t="s">
        <v>733</v>
      </c>
      <c r="EJ7" s="346" t="s">
        <v>733</v>
      </c>
      <c r="EK7" s="346" t="s">
        <v>307</v>
      </c>
      <c r="EL7" s="346" t="s">
        <v>7886</v>
      </c>
      <c r="EM7" s="344" t="s">
        <v>7887</v>
      </c>
      <c r="EN7" s="344" t="s">
        <v>11294</v>
      </c>
      <c r="EO7" s="346" t="s">
        <v>7889</v>
      </c>
      <c r="EP7" s="345">
        <v>142516000</v>
      </c>
      <c r="EQ7" s="345">
        <v>36000000</v>
      </c>
      <c r="ER7" s="345">
        <v>2100</v>
      </c>
      <c r="ES7" s="345">
        <v>800</v>
      </c>
      <c r="ET7" s="346" t="s">
        <v>7890</v>
      </c>
      <c r="EU7" s="346" t="s">
        <v>733</v>
      </c>
      <c r="EV7" s="346" t="s">
        <v>1214</v>
      </c>
      <c r="EW7" s="346" t="s">
        <v>7891</v>
      </c>
      <c r="EX7" s="346" t="s">
        <v>733</v>
      </c>
      <c r="EY7" s="346" t="s">
        <v>733</v>
      </c>
      <c r="EZ7" s="346" t="s">
        <v>733</v>
      </c>
      <c r="FA7" s="346" t="s">
        <v>733</v>
      </c>
      <c r="FB7" s="346" t="s">
        <v>733</v>
      </c>
      <c r="FC7" s="349" t="s">
        <v>5676</v>
      </c>
      <c r="FD7" s="346" t="s">
        <v>3320</v>
      </c>
      <c r="FE7" s="346" t="s">
        <v>733</v>
      </c>
      <c r="FF7" s="346" t="s">
        <v>5721</v>
      </c>
      <c r="FG7" s="346" t="s">
        <v>733</v>
      </c>
      <c r="FH7" s="346" t="s">
        <v>5679</v>
      </c>
      <c r="FI7" s="346" t="s">
        <v>3320</v>
      </c>
      <c r="FJ7" s="346" t="s">
        <v>3320</v>
      </c>
      <c r="FK7" s="345">
        <v>0.5</v>
      </c>
      <c r="FL7" s="346" t="s">
        <v>733</v>
      </c>
      <c r="FM7" s="346" t="s">
        <v>5948</v>
      </c>
      <c r="FN7" s="346" t="s">
        <v>7892</v>
      </c>
      <c r="FO7" s="346" t="s">
        <v>1214</v>
      </c>
      <c r="FP7" s="346" t="s">
        <v>3320</v>
      </c>
      <c r="FQ7" s="346" t="s">
        <v>7893</v>
      </c>
      <c r="FR7" s="346" t="s">
        <v>3320</v>
      </c>
      <c r="FS7" s="346" t="s">
        <v>3320</v>
      </c>
      <c r="FT7" s="346" t="s">
        <v>3320</v>
      </c>
      <c r="FU7" s="346" t="s">
        <v>3320</v>
      </c>
      <c r="FV7" s="346" t="s">
        <v>733</v>
      </c>
      <c r="FW7" s="346" t="s">
        <v>1214</v>
      </c>
      <c r="FX7" s="350">
        <v>46084.851122685184</v>
      </c>
      <c r="FY7" s="350">
        <v>46084.980729166666</v>
      </c>
      <c r="FZ7" s="346" t="s">
        <v>5685</v>
      </c>
      <c r="GA7" s="346" t="s">
        <v>3320</v>
      </c>
      <c r="GB7" s="346" t="s">
        <v>3320</v>
      </c>
      <c r="GC7" s="346" t="s">
        <v>3320</v>
      </c>
      <c r="GD7" s="346" t="s">
        <v>3320</v>
      </c>
      <c r="GE7" s="346" t="s">
        <v>3320</v>
      </c>
      <c r="GF7" s="346" t="s">
        <v>3320</v>
      </c>
      <c r="GG7" s="346" t="s">
        <v>3320</v>
      </c>
      <c r="GH7" s="346" t="s">
        <v>3320</v>
      </c>
      <c r="GI7" s="346" t="s">
        <v>3320</v>
      </c>
      <c r="GJ7" s="346" t="s">
        <v>3320</v>
      </c>
      <c r="GK7" s="346" t="s">
        <v>3320</v>
      </c>
      <c r="GL7" s="346" t="s">
        <v>3320</v>
      </c>
      <c r="GM7" s="346" t="s">
        <v>3320</v>
      </c>
      <c r="GN7" s="346" t="s">
        <v>3320</v>
      </c>
      <c r="GO7" s="346" t="s">
        <v>3320</v>
      </c>
      <c r="GP7" s="346" t="s">
        <v>3320</v>
      </c>
      <c r="GQ7" s="346" t="s">
        <v>3320</v>
      </c>
      <c r="GR7" s="346" t="s">
        <v>3320</v>
      </c>
      <c r="GS7" s="346" t="s">
        <v>3320</v>
      </c>
      <c r="GT7" s="346" t="s">
        <v>3320</v>
      </c>
      <c r="GU7" s="346" t="s">
        <v>3320</v>
      </c>
      <c r="GV7" s="346" t="s">
        <v>3320</v>
      </c>
      <c r="GW7" s="346" t="s">
        <v>3320</v>
      </c>
      <c r="GX7" s="346" t="s">
        <v>3320</v>
      </c>
      <c r="GY7" s="346" t="s">
        <v>3320</v>
      </c>
      <c r="GZ7" s="346" t="s">
        <v>3320</v>
      </c>
      <c r="HA7" s="346" t="s">
        <v>3320</v>
      </c>
      <c r="HB7" s="346" t="s">
        <v>3320</v>
      </c>
      <c r="HC7" s="346" t="s">
        <v>3320</v>
      </c>
      <c r="HD7" s="346" t="s">
        <v>3320</v>
      </c>
      <c r="HE7" s="346" t="s">
        <v>3320</v>
      </c>
      <c r="HF7" s="346" t="s">
        <v>3320</v>
      </c>
      <c r="HG7" s="346" t="s">
        <v>3320</v>
      </c>
      <c r="HH7" s="346" t="s">
        <v>3320</v>
      </c>
      <c r="HI7" s="346" t="s">
        <v>3320</v>
      </c>
      <c r="HJ7" s="346" t="s">
        <v>3320</v>
      </c>
      <c r="HK7" s="346" t="s">
        <v>3320</v>
      </c>
      <c r="HL7" s="346" t="s">
        <v>3320</v>
      </c>
    </row>
    <row r="8" spans="1:220" ht="15.75" thickBot="1">
      <c r="A8" s="344" t="s">
        <v>5638</v>
      </c>
      <c r="B8" s="345">
        <v>1162</v>
      </c>
      <c r="C8" s="346" t="s">
        <v>5687</v>
      </c>
      <c r="D8" s="346" t="s">
        <v>5688</v>
      </c>
      <c r="E8" s="345">
        <v>1162</v>
      </c>
      <c r="F8" s="346" t="s">
        <v>5689</v>
      </c>
      <c r="G8" s="346" t="s">
        <v>5690</v>
      </c>
      <c r="H8" s="346" t="s">
        <v>5098</v>
      </c>
      <c r="I8" s="346" t="s">
        <v>5643</v>
      </c>
      <c r="J8" s="344" t="s">
        <v>5691</v>
      </c>
      <c r="K8" s="346" t="s">
        <v>5694</v>
      </c>
      <c r="L8" s="346" t="s">
        <v>5694</v>
      </c>
      <c r="M8" s="346" t="s">
        <v>5694</v>
      </c>
      <c r="N8" s="346" t="s">
        <v>5695</v>
      </c>
      <c r="O8" s="346" t="s">
        <v>5696</v>
      </c>
      <c r="P8" s="346" t="s">
        <v>3320</v>
      </c>
      <c r="Q8" s="346" t="s">
        <v>5697</v>
      </c>
      <c r="R8" s="346" t="s">
        <v>5698</v>
      </c>
      <c r="S8" s="346" t="s">
        <v>5699</v>
      </c>
      <c r="T8" s="346" t="s">
        <v>5700</v>
      </c>
      <c r="U8" s="346" t="s">
        <v>5701</v>
      </c>
      <c r="V8" s="346" t="s">
        <v>733</v>
      </c>
      <c r="W8" s="346" t="s">
        <v>733</v>
      </c>
      <c r="X8" s="346" t="s">
        <v>733</v>
      </c>
      <c r="Y8" s="346" t="s">
        <v>3320</v>
      </c>
      <c r="Z8" s="346" t="s">
        <v>5702</v>
      </c>
      <c r="AA8" s="346" t="s">
        <v>733</v>
      </c>
      <c r="AB8" s="346" t="s">
        <v>5703</v>
      </c>
      <c r="AC8" s="346" t="s">
        <v>5704</v>
      </c>
      <c r="AD8" s="346" t="s">
        <v>5705</v>
      </c>
      <c r="AE8" s="346" t="s">
        <v>5706</v>
      </c>
      <c r="AF8" s="346" t="s">
        <v>5707</v>
      </c>
      <c r="AG8" s="346" t="s">
        <v>5708</v>
      </c>
      <c r="AH8" s="346" t="s">
        <v>1214</v>
      </c>
      <c r="AI8" s="346" t="s">
        <v>3320</v>
      </c>
      <c r="AJ8" s="346" t="s">
        <v>5709</v>
      </c>
      <c r="AK8" s="346" t="s">
        <v>5710</v>
      </c>
      <c r="AL8" s="346" t="s">
        <v>5712</v>
      </c>
      <c r="AM8" s="347">
        <v>47117</v>
      </c>
      <c r="AN8" s="345">
        <v>18</v>
      </c>
      <c r="AO8" s="345">
        <v>90</v>
      </c>
      <c r="AP8" s="346" t="s">
        <v>5666</v>
      </c>
      <c r="AQ8" s="345">
        <v>300</v>
      </c>
      <c r="AR8" s="345">
        <v>2412</v>
      </c>
      <c r="AS8" s="346" t="s">
        <v>733</v>
      </c>
      <c r="AT8" s="345">
        <v>0.33</v>
      </c>
      <c r="AU8" s="346" t="s">
        <v>733</v>
      </c>
      <c r="AV8" s="345">
        <v>720</v>
      </c>
      <c r="AW8" s="346" t="s">
        <v>5713</v>
      </c>
      <c r="AX8" s="346" t="s">
        <v>5668</v>
      </c>
      <c r="AY8" s="346" t="s">
        <v>3320</v>
      </c>
      <c r="AZ8" s="346" t="s">
        <v>733</v>
      </c>
      <c r="BA8" s="346" t="s">
        <v>733</v>
      </c>
      <c r="BB8" s="345">
        <v>2412</v>
      </c>
      <c r="BC8" s="345">
        <v>2246</v>
      </c>
      <c r="BD8" s="346" t="s">
        <v>5714</v>
      </c>
      <c r="BE8" s="345">
        <v>365</v>
      </c>
      <c r="BF8" s="345">
        <v>85</v>
      </c>
      <c r="BG8" s="345">
        <v>98.1</v>
      </c>
      <c r="BH8" s="345">
        <v>40</v>
      </c>
      <c r="BI8" s="347">
        <v>46568</v>
      </c>
      <c r="BJ8" s="345">
        <v>0.71</v>
      </c>
      <c r="BK8" s="345">
        <v>8</v>
      </c>
      <c r="BL8" s="346" t="s">
        <v>5715</v>
      </c>
      <c r="BM8" s="345">
        <v>9384675</v>
      </c>
      <c r="BN8" s="346" t="s">
        <v>3320</v>
      </c>
      <c r="BO8" s="346" t="s">
        <v>3320</v>
      </c>
      <c r="BP8" s="346" t="s">
        <v>3320</v>
      </c>
      <c r="BQ8" s="346" t="s">
        <v>3320</v>
      </c>
      <c r="BR8" s="346" t="s">
        <v>3320</v>
      </c>
      <c r="BS8" s="346" t="s">
        <v>3320</v>
      </c>
      <c r="BT8" s="346" t="s">
        <v>3320</v>
      </c>
      <c r="BU8" s="346" t="s">
        <v>3320</v>
      </c>
      <c r="BV8" s="346" t="s">
        <v>3320</v>
      </c>
      <c r="BW8" s="346" t="s">
        <v>3320</v>
      </c>
      <c r="BX8" s="348"/>
      <c r="BY8" s="346" t="s">
        <v>3320</v>
      </c>
      <c r="BZ8" s="346" t="s">
        <v>3320</v>
      </c>
      <c r="CA8" s="346" t="s">
        <v>3320</v>
      </c>
      <c r="CB8" s="346" t="s">
        <v>3320</v>
      </c>
      <c r="CC8" s="346" t="s">
        <v>3320</v>
      </c>
      <c r="CD8" s="346" t="s">
        <v>3320</v>
      </c>
      <c r="CE8" s="346" t="s">
        <v>3320</v>
      </c>
      <c r="CF8" s="346" t="s">
        <v>3320</v>
      </c>
      <c r="CG8" s="346" t="s">
        <v>3320</v>
      </c>
      <c r="CH8" s="348"/>
      <c r="CI8" s="346" t="s">
        <v>3320</v>
      </c>
      <c r="CJ8" s="346" t="s">
        <v>3320</v>
      </c>
      <c r="CK8" s="346" t="s">
        <v>3320</v>
      </c>
      <c r="CL8" s="346" t="s">
        <v>3320</v>
      </c>
      <c r="CM8" s="346" t="s">
        <v>3320</v>
      </c>
      <c r="CN8" s="346" t="s">
        <v>3320</v>
      </c>
      <c r="CO8" s="346" t="s">
        <v>3320</v>
      </c>
      <c r="CP8" s="346" t="s">
        <v>3320</v>
      </c>
      <c r="CQ8" s="346" t="s">
        <v>3320</v>
      </c>
      <c r="CR8" s="346" t="s">
        <v>3320</v>
      </c>
      <c r="CS8" s="346" t="s">
        <v>3320</v>
      </c>
      <c r="CT8" s="346" t="s">
        <v>3320</v>
      </c>
      <c r="CU8" s="346" t="s">
        <v>3320</v>
      </c>
      <c r="CV8" s="346" t="s">
        <v>3320</v>
      </c>
      <c r="CW8" s="346" t="s">
        <v>3320</v>
      </c>
      <c r="CX8" s="346" t="s">
        <v>3320</v>
      </c>
      <c r="CY8" s="346" t="s">
        <v>3320</v>
      </c>
      <c r="CZ8" s="346" t="s">
        <v>3320</v>
      </c>
      <c r="DA8" s="346" t="s">
        <v>3320</v>
      </c>
      <c r="DB8" s="346" t="s">
        <v>3320</v>
      </c>
      <c r="DC8" s="346" t="s">
        <v>3320</v>
      </c>
      <c r="DD8" s="346" t="s">
        <v>3320</v>
      </c>
      <c r="DE8" s="346" t="s">
        <v>3320</v>
      </c>
      <c r="DF8" s="346" t="s">
        <v>3320</v>
      </c>
      <c r="DG8" s="346" t="s">
        <v>3320</v>
      </c>
      <c r="DH8" s="346" t="s">
        <v>3320</v>
      </c>
      <c r="DI8" s="346" t="s">
        <v>3320</v>
      </c>
      <c r="DJ8" s="346" t="s">
        <v>3320</v>
      </c>
      <c r="DK8" s="346" t="s">
        <v>3320</v>
      </c>
      <c r="DL8" s="346" t="s">
        <v>3320</v>
      </c>
      <c r="DM8" s="346" t="s">
        <v>3320</v>
      </c>
      <c r="DN8" s="346" t="s">
        <v>3320</v>
      </c>
      <c r="DO8" s="346" t="s">
        <v>3320</v>
      </c>
      <c r="DP8" s="346" t="s">
        <v>3320</v>
      </c>
      <c r="DQ8" s="346" t="s">
        <v>3320</v>
      </c>
      <c r="DR8" s="346" t="s">
        <v>3320</v>
      </c>
      <c r="DS8" s="346" t="s">
        <v>3320</v>
      </c>
      <c r="DT8" s="346" t="s">
        <v>3320</v>
      </c>
      <c r="DU8" s="346" t="s">
        <v>3320</v>
      </c>
      <c r="DV8" s="346" t="s">
        <v>3320</v>
      </c>
      <c r="DW8" s="346" t="s">
        <v>3320</v>
      </c>
      <c r="DX8" s="346" t="s">
        <v>3320</v>
      </c>
      <c r="DY8" s="346" t="s">
        <v>3320</v>
      </c>
      <c r="DZ8" s="346" t="s">
        <v>3320</v>
      </c>
      <c r="EA8" s="346" t="s">
        <v>3320</v>
      </c>
      <c r="EB8" s="346" t="s">
        <v>3320</v>
      </c>
      <c r="EC8" s="346" t="s">
        <v>3320</v>
      </c>
      <c r="ED8" s="346" t="s">
        <v>3320</v>
      </c>
      <c r="EE8" s="346" t="s">
        <v>3320</v>
      </c>
      <c r="EF8" s="345">
        <v>188384416</v>
      </c>
      <c r="EG8" s="346" t="s">
        <v>733</v>
      </c>
      <c r="EH8" s="346" t="s">
        <v>733</v>
      </c>
      <c r="EI8" s="346" t="s">
        <v>733</v>
      </c>
      <c r="EJ8" s="346" t="s">
        <v>733</v>
      </c>
      <c r="EK8" s="346" t="s">
        <v>3838</v>
      </c>
      <c r="EL8" s="346" t="s">
        <v>5716</v>
      </c>
      <c r="EM8" s="346" t="s">
        <v>5717</v>
      </c>
      <c r="EN8" s="344" t="s">
        <v>11294</v>
      </c>
      <c r="EO8" s="346" t="s">
        <v>5718</v>
      </c>
      <c r="EP8" s="345">
        <v>158384416</v>
      </c>
      <c r="EQ8" s="345">
        <v>30000000</v>
      </c>
      <c r="ER8" s="345">
        <v>3113</v>
      </c>
      <c r="ES8" s="345">
        <v>1304</v>
      </c>
      <c r="ET8" s="346" t="s">
        <v>5719</v>
      </c>
      <c r="EU8" s="346" t="s">
        <v>733</v>
      </c>
      <c r="EV8" s="346" t="s">
        <v>733</v>
      </c>
      <c r="EW8" s="346" t="s">
        <v>5720</v>
      </c>
      <c r="EX8" s="346" t="s">
        <v>733</v>
      </c>
      <c r="EY8" s="346" t="s">
        <v>733</v>
      </c>
      <c r="EZ8" s="346" t="s">
        <v>733</v>
      </c>
      <c r="FA8" s="346" t="s">
        <v>733</v>
      </c>
      <c r="FB8" s="346" t="s">
        <v>733</v>
      </c>
      <c r="FC8" s="349" t="s">
        <v>5676</v>
      </c>
      <c r="FD8" s="346" t="s">
        <v>3320</v>
      </c>
      <c r="FE8" s="346" t="s">
        <v>733</v>
      </c>
      <c r="FF8" s="346" t="s">
        <v>5721</v>
      </c>
      <c r="FG8" s="346" t="s">
        <v>733</v>
      </c>
      <c r="FH8" s="346" t="s">
        <v>5679</v>
      </c>
      <c r="FI8" s="346" t="s">
        <v>3320</v>
      </c>
      <c r="FJ8" s="346" t="s">
        <v>3320</v>
      </c>
      <c r="FK8" s="345">
        <v>1.1499999999999999</v>
      </c>
      <c r="FL8" s="346" t="s">
        <v>733</v>
      </c>
      <c r="FM8" s="346" t="s">
        <v>5679</v>
      </c>
      <c r="FN8" s="346" t="s">
        <v>5722</v>
      </c>
      <c r="FO8" s="346" t="s">
        <v>1214</v>
      </c>
      <c r="FP8" s="346" t="s">
        <v>3320</v>
      </c>
      <c r="FQ8" s="346" t="s">
        <v>5723</v>
      </c>
      <c r="FR8" s="346" t="s">
        <v>5724</v>
      </c>
      <c r="FS8" s="346" t="s">
        <v>3320</v>
      </c>
      <c r="FT8" s="346" t="s">
        <v>3320</v>
      </c>
      <c r="FU8" s="346" t="s">
        <v>3320</v>
      </c>
      <c r="FV8" s="346" t="s">
        <v>733</v>
      </c>
      <c r="FW8" s="346" t="s">
        <v>1214</v>
      </c>
      <c r="FX8" s="350">
        <v>46084.895509259259</v>
      </c>
      <c r="FY8" s="350">
        <v>46084.977453703701</v>
      </c>
      <c r="FZ8" s="346" t="s">
        <v>5685</v>
      </c>
      <c r="GA8" s="346" t="s">
        <v>3320</v>
      </c>
      <c r="GB8" s="346" t="s">
        <v>3320</v>
      </c>
      <c r="GC8" s="346" t="s">
        <v>3320</v>
      </c>
      <c r="GD8" s="346" t="s">
        <v>3320</v>
      </c>
      <c r="GE8" s="346" t="s">
        <v>3320</v>
      </c>
      <c r="GF8" s="346" t="s">
        <v>3320</v>
      </c>
      <c r="GG8" s="346" t="s">
        <v>3320</v>
      </c>
      <c r="GH8" s="346" t="s">
        <v>3320</v>
      </c>
      <c r="GI8" s="346" t="s">
        <v>3320</v>
      </c>
      <c r="GJ8" s="346" t="s">
        <v>3320</v>
      </c>
      <c r="GK8" s="346" t="s">
        <v>3320</v>
      </c>
      <c r="GL8" s="346" t="s">
        <v>3320</v>
      </c>
      <c r="GM8" s="346" t="s">
        <v>3320</v>
      </c>
      <c r="GN8" s="346" t="s">
        <v>3320</v>
      </c>
      <c r="GO8" s="346" t="s">
        <v>3320</v>
      </c>
      <c r="GP8" s="346" t="s">
        <v>3320</v>
      </c>
      <c r="GQ8" s="346" t="s">
        <v>3320</v>
      </c>
      <c r="GR8" s="346" t="s">
        <v>3320</v>
      </c>
      <c r="GS8" s="346" t="s">
        <v>3320</v>
      </c>
      <c r="GT8" s="346" t="s">
        <v>3320</v>
      </c>
      <c r="GU8" s="346" t="s">
        <v>3320</v>
      </c>
      <c r="GV8" s="346" t="s">
        <v>3320</v>
      </c>
      <c r="GW8" s="346" t="s">
        <v>3320</v>
      </c>
      <c r="GX8" s="346" t="s">
        <v>3320</v>
      </c>
      <c r="GY8" s="346" t="s">
        <v>3320</v>
      </c>
      <c r="GZ8" s="346" t="s">
        <v>3320</v>
      </c>
      <c r="HA8" s="346" t="s">
        <v>3320</v>
      </c>
      <c r="HB8" s="346" t="s">
        <v>3320</v>
      </c>
      <c r="HC8" s="346" t="s">
        <v>3320</v>
      </c>
      <c r="HD8" s="346" t="s">
        <v>3320</v>
      </c>
      <c r="HE8" s="346" t="s">
        <v>3320</v>
      </c>
      <c r="HF8" s="346" t="s">
        <v>3320</v>
      </c>
      <c r="HG8" s="346" t="s">
        <v>3320</v>
      </c>
      <c r="HH8" s="346" t="s">
        <v>3320</v>
      </c>
      <c r="HI8" s="346" t="s">
        <v>3320</v>
      </c>
      <c r="HJ8" s="346" t="s">
        <v>3320</v>
      </c>
      <c r="HK8" s="346" t="s">
        <v>3320</v>
      </c>
      <c r="HL8" s="346" t="s">
        <v>3320</v>
      </c>
    </row>
    <row r="9" spans="1:220" ht="15.75" thickBot="1">
      <c r="A9" s="344" t="s">
        <v>5638</v>
      </c>
      <c r="B9" s="345">
        <v>1072</v>
      </c>
      <c r="C9" s="346" t="s">
        <v>8130</v>
      </c>
      <c r="D9" s="346" t="s">
        <v>8131</v>
      </c>
      <c r="E9" s="345">
        <v>1072</v>
      </c>
      <c r="F9" s="346" t="s">
        <v>1206</v>
      </c>
      <c r="G9" s="346" t="s">
        <v>8132</v>
      </c>
      <c r="H9" s="346" t="s">
        <v>8133</v>
      </c>
      <c r="I9" s="346" t="s">
        <v>5643</v>
      </c>
      <c r="J9" s="346" t="s">
        <v>4745</v>
      </c>
      <c r="K9" s="346" t="s">
        <v>8135</v>
      </c>
      <c r="L9" s="346" t="s">
        <v>8136</v>
      </c>
      <c r="M9" s="346" t="s">
        <v>5698</v>
      </c>
      <c r="N9" s="346" t="s">
        <v>8137</v>
      </c>
      <c r="O9" s="346" t="s">
        <v>8138</v>
      </c>
      <c r="P9" s="346" t="s">
        <v>3320</v>
      </c>
      <c r="Q9" s="346" t="s">
        <v>8139</v>
      </c>
      <c r="R9" s="346" t="s">
        <v>5698</v>
      </c>
      <c r="S9" s="346" t="s">
        <v>8140</v>
      </c>
      <c r="T9" s="346" t="s">
        <v>8141</v>
      </c>
      <c r="U9" s="346" t="s">
        <v>8142</v>
      </c>
      <c r="V9" s="346" t="s">
        <v>733</v>
      </c>
      <c r="W9" s="346" t="s">
        <v>733</v>
      </c>
      <c r="X9" s="346" t="s">
        <v>733</v>
      </c>
      <c r="Y9" s="346" t="s">
        <v>3320</v>
      </c>
      <c r="Z9" s="346" t="s">
        <v>8143</v>
      </c>
      <c r="AA9" s="346" t="s">
        <v>733</v>
      </c>
      <c r="AB9" s="346" t="s">
        <v>8144</v>
      </c>
      <c r="AC9" s="346" t="s">
        <v>8145</v>
      </c>
      <c r="AD9" s="346" t="s">
        <v>8146</v>
      </c>
      <c r="AE9" s="346" t="s">
        <v>8147</v>
      </c>
      <c r="AF9" s="346" t="s">
        <v>8148</v>
      </c>
      <c r="AG9" s="346" t="s">
        <v>8149</v>
      </c>
      <c r="AH9" s="346" t="s">
        <v>1214</v>
      </c>
      <c r="AI9" s="346" t="s">
        <v>3320</v>
      </c>
      <c r="AJ9" s="346" t="s">
        <v>5663</v>
      </c>
      <c r="AK9" s="346" t="s">
        <v>3585</v>
      </c>
      <c r="AL9" s="346" t="s">
        <v>5712</v>
      </c>
      <c r="AM9" s="347">
        <v>47299</v>
      </c>
      <c r="AN9" s="345">
        <v>24</v>
      </c>
      <c r="AO9" s="345">
        <v>150</v>
      </c>
      <c r="AP9" s="346" t="s">
        <v>5666</v>
      </c>
      <c r="AQ9" s="345">
        <v>1</v>
      </c>
      <c r="AR9" s="345">
        <v>375</v>
      </c>
      <c r="AS9" s="346" t="s">
        <v>733</v>
      </c>
      <c r="AT9" s="345">
        <v>32</v>
      </c>
      <c r="AU9" s="346" t="s">
        <v>1214</v>
      </c>
      <c r="AV9" s="345">
        <v>630</v>
      </c>
      <c r="AW9" s="346" t="s">
        <v>5800</v>
      </c>
      <c r="AX9" s="346" t="s">
        <v>5668</v>
      </c>
      <c r="AY9" s="346" t="s">
        <v>3320</v>
      </c>
      <c r="AZ9" s="346" t="s">
        <v>733</v>
      </c>
      <c r="BA9" s="346" t="s">
        <v>733</v>
      </c>
      <c r="BB9" s="345">
        <v>2029</v>
      </c>
      <c r="BC9" s="345">
        <v>1966</v>
      </c>
      <c r="BD9" s="346" t="s">
        <v>8151</v>
      </c>
      <c r="BE9" s="345">
        <v>365</v>
      </c>
      <c r="BF9" s="345">
        <v>93</v>
      </c>
      <c r="BG9" s="345">
        <v>96</v>
      </c>
      <c r="BH9" s="345">
        <v>30</v>
      </c>
      <c r="BI9" s="347">
        <v>47299</v>
      </c>
      <c r="BJ9" s="345">
        <v>0.7</v>
      </c>
      <c r="BK9" s="345">
        <v>8</v>
      </c>
      <c r="BL9" s="346" t="s">
        <v>8152</v>
      </c>
      <c r="BM9" s="345">
        <v>27000000</v>
      </c>
      <c r="BN9" s="346" t="s">
        <v>3320</v>
      </c>
      <c r="BO9" s="346" t="s">
        <v>3320</v>
      </c>
      <c r="BP9" s="346" t="s">
        <v>3320</v>
      </c>
      <c r="BQ9" s="346" t="s">
        <v>3320</v>
      </c>
      <c r="BR9" s="346" t="s">
        <v>3320</v>
      </c>
      <c r="BS9" s="346" t="s">
        <v>3320</v>
      </c>
      <c r="BT9" s="346" t="s">
        <v>3320</v>
      </c>
      <c r="BU9" s="346" t="s">
        <v>3320</v>
      </c>
      <c r="BV9" s="346" t="s">
        <v>3320</v>
      </c>
      <c r="BW9" s="346" t="s">
        <v>3320</v>
      </c>
      <c r="BX9" s="348"/>
      <c r="BY9" s="346" t="s">
        <v>3320</v>
      </c>
      <c r="BZ9" s="346" t="s">
        <v>3320</v>
      </c>
      <c r="CA9" s="346" t="s">
        <v>3320</v>
      </c>
      <c r="CB9" s="346" t="s">
        <v>3320</v>
      </c>
      <c r="CC9" s="346" t="s">
        <v>3320</v>
      </c>
      <c r="CD9" s="346" t="s">
        <v>3320</v>
      </c>
      <c r="CE9" s="346" t="s">
        <v>3320</v>
      </c>
      <c r="CF9" s="346" t="s">
        <v>3320</v>
      </c>
      <c r="CG9" s="346" t="s">
        <v>3320</v>
      </c>
      <c r="CH9" s="348"/>
      <c r="CI9" s="346" t="s">
        <v>3320</v>
      </c>
      <c r="CJ9" s="346" t="s">
        <v>3320</v>
      </c>
      <c r="CK9" s="346" t="s">
        <v>3320</v>
      </c>
      <c r="CL9" s="346" t="s">
        <v>3320</v>
      </c>
      <c r="CM9" s="346" t="s">
        <v>3320</v>
      </c>
      <c r="CN9" s="346" t="s">
        <v>3320</v>
      </c>
      <c r="CO9" s="346" t="s">
        <v>3320</v>
      </c>
      <c r="CP9" s="346" t="s">
        <v>3320</v>
      </c>
      <c r="CQ9" s="346" t="s">
        <v>3320</v>
      </c>
      <c r="CR9" s="346" t="s">
        <v>3320</v>
      </c>
      <c r="CS9" s="346" t="s">
        <v>3320</v>
      </c>
      <c r="CT9" s="346" t="s">
        <v>3320</v>
      </c>
      <c r="CU9" s="346" t="s">
        <v>3320</v>
      </c>
      <c r="CV9" s="346" t="s">
        <v>3320</v>
      </c>
      <c r="CW9" s="346" t="s">
        <v>3320</v>
      </c>
      <c r="CX9" s="346" t="s">
        <v>3320</v>
      </c>
      <c r="CY9" s="346" t="s">
        <v>3320</v>
      </c>
      <c r="CZ9" s="346" t="s">
        <v>3320</v>
      </c>
      <c r="DA9" s="346" t="s">
        <v>3320</v>
      </c>
      <c r="DB9" s="346" t="s">
        <v>3320</v>
      </c>
      <c r="DC9" s="346" t="s">
        <v>3320</v>
      </c>
      <c r="DD9" s="346" t="s">
        <v>3320</v>
      </c>
      <c r="DE9" s="346" t="s">
        <v>3320</v>
      </c>
      <c r="DF9" s="346" t="s">
        <v>3320</v>
      </c>
      <c r="DG9" s="346" t="s">
        <v>3320</v>
      </c>
      <c r="DH9" s="346" t="s">
        <v>3320</v>
      </c>
      <c r="DI9" s="346" t="s">
        <v>3320</v>
      </c>
      <c r="DJ9" s="346" t="s">
        <v>3320</v>
      </c>
      <c r="DK9" s="346" t="s">
        <v>3320</v>
      </c>
      <c r="DL9" s="346" t="s">
        <v>3320</v>
      </c>
      <c r="DM9" s="346" t="s">
        <v>3320</v>
      </c>
      <c r="DN9" s="346" t="s">
        <v>3320</v>
      </c>
      <c r="DO9" s="346" t="s">
        <v>3320</v>
      </c>
      <c r="DP9" s="346" t="s">
        <v>3320</v>
      </c>
      <c r="DQ9" s="346" t="s">
        <v>3320</v>
      </c>
      <c r="DR9" s="346" t="s">
        <v>3320</v>
      </c>
      <c r="DS9" s="346" t="s">
        <v>3320</v>
      </c>
      <c r="DT9" s="346" t="s">
        <v>3320</v>
      </c>
      <c r="DU9" s="346" t="s">
        <v>3320</v>
      </c>
      <c r="DV9" s="346" t="s">
        <v>3320</v>
      </c>
      <c r="DW9" s="346" t="s">
        <v>3320</v>
      </c>
      <c r="DX9" s="346" t="s">
        <v>3320</v>
      </c>
      <c r="DY9" s="346" t="s">
        <v>3320</v>
      </c>
      <c r="DZ9" s="346" t="s">
        <v>3320</v>
      </c>
      <c r="EA9" s="346" t="s">
        <v>3320</v>
      </c>
      <c r="EB9" s="346" t="s">
        <v>3320</v>
      </c>
      <c r="EC9" s="346" t="s">
        <v>3320</v>
      </c>
      <c r="ED9" s="346" t="s">
        <v>3320</v>
      </c>
      <c r="EE9" s="346" t="s">
        <v>3320</v>
      </c>
      <c r="EF9" s="345">
        <v>162132068</v>
      </c>
      <c r="EG9" s="346" t="s">
        <v>1214</v>
      </c>
      <c r="EH9" s="346" t="s">
        <v>1214</v>
      </c>
      <c r="EI9" s="346" t="s">
        <v>1214</v>
      </c>
      <c r="EJ9" s="346" t="s">
        <v>1214</v>
      </c>
      <c r="EK9" s="346" t="s">
        <v>8058</v>
      </c>
      <c r="EL9" s="346" t="s">
        <v>8153</v>
      </c>
      <c r="EM9" s="344" t="s">
        <v>8154</v>
      </c>
      <c r="EN9" s="346" t="s">
        <v>11297</v>
      </c>
      <c r="EO9" s="346" t="s">
        <v>8155</v>
      </c>
      <c r="EP9" s="345">
        <v>162132068.40000001</v>
      </c>
      <c r="EQ9" s="345">
        <v>19318500</v>
      </c>
      <c r="ER9" s="345">
        <v>2031</v>
      </c>
      <c r="ES9" s="345">
        <v>278</v>
      </c>
      <c r="ET9" s="346" t="s">
        <v>8156</v>
      </c>
      <c r="EU9" s="346" t="s">
        <v>733</v>
      </c>
      <c r="EV9" s="346" t="s">
        <v>733</v>
      </c>
      <c r="EW9" s="346" t="s">
        <v>8157</v>
      </c>
      <c r="EX9" s="346" t="s">
        <v>1214</v>
      </c>
      <c r="EY9" s="346" t="s">
        <v>1214</v>
      </c>
      <c r="EZ9" s="346" t="s">
        <v>733</v>
      </c>
      <c r="FA9" s="346" t="s">
        <v>1214</v>
      </c>
      <c r="FB9" s="346" t="s">
        <v>1214</v>
      </c>
      <c r="FC9" s="349" t="s">
        <v>5676</v>
      </c>
      <c r="FD9" s="346" t="s">
        <v>3320</v>
      </c>
      <c r="FE9" s="346" t="s">
        <v>733</v>
      </c>
      <c r="FF9" s="346" t="s">
        <v>5721</v>
      </c>
      <c r="FG9" s="346" t="s">
        <v>1214</v>
      </c>
      <c r="FH9" s="346" t="s">
        <v>1214</v>
      </c>
      <c r="FI9" s="346" t="s">
        <v>3320</v>
      </c>
      <c r="FJ9" s="346" t="s">
        <v>3320</v>
      </c>
      <c r="FK9" s="345">
        <v>0</v>
      </c>
      <c r="FL9" s="346" t="s">
        <v>1214</v>
      </c>
      <c r="FM9" s="346" t="s">
        <v>1214</v>
      </c>
      <c r="FN9" s="346" t="s">
        <v>3320</v>
      </c>
      <c r="FO9" s="346" t="s">
        <v>1214</v>
      </c>
      <c r="FP9" s="346" t="s">
        <v>3320</v>
      </c>
      <c r="FQ9" s="346" t="s">
        <v>8158</v>
      </c>
      <c r="FR9" s="346" t="s">
        <v>3320</v>
      </c>
      <c r="FS9" s="346" t="s">
        <v>3320</v>
      </c>
      <c r="FT9" s="346" t="s">
        <v>3320</v>
      </c>
      <c r="FU9" s="346" t="s">
        <v>3320</v>
      </c>
      <c r="FV9" s="346" t="s">
        <v>1214</v>
      </c>
      <c r="FW9" s="346" t="s">
        <v>1214</v>
      </c>
      <c r="FX9" s="350">
        <v>46083.803182870368</v>
      </c>
      <c r="FY9" s="350">
        <v>46084.97452546296</v>
      </c>
      <c r="FZ9" s="346" t="s">
        <v>5685</v>
      </c>
      <c r="GA9" s="346" t="s">
        <v>3320</v>
      </c>
      <c r="GB9" s="346" t="s">
        <v>3320</v>
      </c>
      <c r="GC9" s="346" t="s">
        <v>3320</v>
      </c>
      <c r="GD9" s="346" t="s">
        <v>3320</v>
      </c>
      <c r="GE9" s="346" t="s">
        <v>3320</v>
      </c>
      <c r="GF9" s="346" t="s">
        <v>3320</v>
      </c>
      <c r="GG9" s="346" t="s">
        <v>3320</v>
      </c>
      <c r="GH9" s="346" t="s">
        <v>3320</v>
      </c>
      <c r="GI9" s="346" t="s">
        <v>3320</v>
      </c>
      <c r="GJ9" s="346" t="s">
        <v>3320</v>
      </c>
      <c r="GK9" s="346" t="s">
        <v>3320</v>
      </c>
      <c r="GL9" s="346" t="s">
        <v>3320</v>
      </c>
      <c r="GM9" s="346" t="s">
        <v>3320</v>
      </c>
      <c r="GN9" s="346" t="s">
        <v>3320</v>
      </c>
      <c r="GO9" s="346" t="s">
        <v>3320</v>
      </c>
      <c r="GP9" s="346" t="s">
        <v>3320</v>
      </c>
      <c r="GQ9" s="346" t="s">
        <v>3320</v>
      </c>
      <c r="GR9" s="346" t="s">
        <v>3320</v>
      </c>
      <c r="GS9" s="346" t="s">
        <v>3320</v>
      </c>
      <c r="GT9" s="346" t="s">
        <v>3320</v>
      </c>
      <c r="GU9" s="346" t="s">
        <v>3320</v>
      </c>
      <c r="GV9" s="346" t="s">
        <v>3320</v>
      </c>
      <c r="GW9" s="346" t="s">
        <v>3320</v>
      </c>
      <c r="GX9" s="346" t="s">
        <v>3320</v>
      </c>
      <c r="GY9" s="346" t="s">
        <v>3320</v>
      </c>
      <c r="GZ9" s="346" t="s">
        <v>3320</v>
      </c>
      <c r="HA9" s="346" t="s">
        <v>3320</v>
      </c>
      <c r="HB9" s="346" t="s">
        <v>3320</v>
      </c>
      <c r="HC9" s="346" t="s">
        <v>3320</v>
      </c>
      <c r="HD9" s="346" t="s">
        <v>3320</v>
      </c>
      <c r="HE9" s="346" t="s">
        <v>3320</v>
      </c>
      <c r="HF9" s="346" t="s">
        <v>3320</v>
      </c>
      <c r="HG9" s="346" t="s">
        <v>3320</v>
      </c>
      <c r="HH9" s="346" t="s">
        <v>3320</v>
      </c>
      <c r="HI9" s="346" t="s">
        <v>3320</v>
      </c>
      <c r="HJ9" s="346" t="s">
        <v>3320</v>
      </c>
      <c r="HK9" s="346" t="s">
        <v>3320</v>
      </c>
      <c r="HL9" s="346" t="s">
        <v>3320</v>
      </c>
    </row>
    <row r="10" spans="1:220" ht="15.75" thickBot="1">
      <c r="A10" s="344" t="s">
        <v>5638</v>
      </c>
      <c r="B10" s="345">
        <v>738</v>
      </c>
      <c r="C10" s="346" t="s">
        <v>7906</v>
      </c>
      <c r="D10" s="346" t="s">
        <v>7907</v>
      </c>
      <c r="E10" s="345">
        <v>738</v>
      </c>
      <c r="F10" s="346" t="s">
        <v>7908</v>
      </c>
      <c r="G10" s="346" t="s">
        <v>7909</v>
      </c>
      <c r="H10" s="346" t="s">
        <v>1943</v>
      </c>
      <c r="I10" s="346" t="s">
        <v>5643</v>
      </c>
      <c r="J10" s="346" t="s">
        <v>7910</v>
      </c>
      <c r="K10" s="346" t="s">
        <v>7912</v>
      </c>
      <c r="L10" s="346" t="s">
        <v>7913</v>
      </c>
      <c r="M10" s="346" t="s">
        <v>7869</v>
      </c>
      <c r="N10" s="346" t="s">
        <v>7914</v>
      </c>
      <c r="O10" s="346" t="s">
        <v>7915</v>
      </c>
      <c r="P10" s="346" t="s">
        <v>3320</v>
      </c>
      <c r="Q10" s="346" t="s">
        <v>7916</v>
      </c>
      <c r="R10" s="346" t="s">
        <v>7917</v>
      </c>
      <c r="S10" s="346" t="s">
        <v>7918</v>
      </c>
      <c r="T10" s="346" t="s">
        <v>7919</v>
      </c>
      <c r="U10" s="346" t="s">
        <v>7920</v>
      </c>
      <c r="V10" s="346" t="s">
        <v>733</v>
      </c>
      <c r="W10" s="346" t="s">
        <v>733</v>
      </c>
      <c r="X10" s="346" t="s">
        <v>733</v>
      </c>
      <c r="Y10" s="346" t="s">
        <v>3320</v>
      </c>
      <c r="Z10" s="346" t="s">
        <v>7921</v>
      </c>
      <c r="AA10" s="346" t="s">
        <v>733</v>
      </c>
      <c r="AB10" s="346" t="s">
        <v>7922</v>
      </c>
      <c r="AC10" s="346" t="s">
        <v>7923</v>
      </c>
      <c r="AD10" s="346" t="s">
        <v>7924</v>
      </c>
      <c r="AE10" s="346" t="s">
        <v>7925</v>
      </c>
      <c r="AF10" s="346" t="s">
        <v>7926</v>
      </c>
      <c r="AG10" s="346" t="s">
        <v>7927</v>
      </c>
      <c r="AH10" s="346" t="s">
        <v>1214</v>
      </c>
      <c r="AI10" s="346" t="s">
        <v>3320</v>
      </c>
      <c r="AJ10" s="346" t="s">
        <v>5955</v>
      </c>
      <c r="AK10" s="346" t="s">
        <v>3623</v>
      </c>
      <c r="AL10" s="346" t="s">
        <v>5936</v>
      </c>
      <c r="AM10" s="347">
        <v>46935</v>
      </c>
      <c r="AN10" s="345">
        <v>18</v>
      </c>
      <c r="AO10" s="345">
        <v>297</v>
      </c>
      <c r="AP10" s="346" t="s">
        <v>5666</v>
      </c>
      <c r="AQ10" s="345">
        <v>487674</v>
      </c>
      <c r="AR10" s="345">
        <v>866</v>
      </c>
      <c r="AS10" s="346" t="s">
        <v>733</v>
      </c>
      <c r="AT10" s="345">
        <v>1</v>
      </c>
      <c r="AU10" s="346" t="s">
        <v>1214</v>
      </c>
      <c r="AV10" s="345">
        <v>730</v>
      </c>
      <c r="AW10" s="346" t="s">
        <v>5713</v>
      </c>
      <c r="AX10" s="346" t="s">
        <v>5801</v>
      </c>
      <c r="AY10" s="346" t="s">
        <v>3320</v>
      </c>
      <c r="AZ10" s="346" t="s">
        <v>733</v>
      </c>
      <c r="BA10" s="346" t="s">
        <v>733</v>
      </c>
      <c r="BB10" s="345">
        <v>2432</v>
      </c>
      <c r="BC10" s="345">
        <v>2331</v>
      </c>
      <c r="BD10" s="346" t="s">
        <v>7929</v>
      </c>
      <c r="BE10" s="345">
        <v>365</v>
      </c>
      <c r="BF10" s="345">
        <v>0.87</v>
      </c>
      <c r="BG10" s="345">
        <v>99</v>
      </c>
      <c r="BH10" s="345">
        <v>20</v>
      </c>
      <c r="BI10" s="347">
        <v>46387</v>
      </c>
      <c r="BJ10" s="345">
        <v>1.6</v>
      </c>
      <c r="BK10" s="345">
        <v>100</v>
      </c>
      <c r="BL10" s="346" t="s">
        <v>7930</v>
      </c>
      <c r="BM10" s="345">
        <v>50000000</v>
      </c>
      <c r="BN10" s="346" t="s">
        <v>3320</v>
      </c>
      <c r="BO10" s="346" t="s">
        <v>3320</v>
      </c>
      <c r="BP10" s="346" t="s">
        <v>3320</v>
      </c>
      <c r="BQ10" s="346" t="s">
        <v>3320</v>
      </c>
      <c r="BR10" s="346" t="s">
        <v>3320</v>
      </c>
      <c r="BS10" s="346" t="s">
        <v>3320</v>
      </c>
      <c r="BT10" s="346" t="s">
        <v>3320</v>
      </c>
      <c r="BU10" s="346" t="s">
        <v>3320</v>
      </c>
      <c r="BV10" s="346" t="s">
        <v>3320</v>
      </c>
      <c r="BW10" s="346" t="s">
        <v>3320</v>
      </c>
      <c r="BX10" s="348"/>
      <c r="BY10" s="346" t="s">
        <v>3320</v>
      </c>
      <c r="BZ10" s="346" t="s">
        <v>3320</v>
      </c>
      <c r="CA10" s="346" t="s">
        <v>3320</v>
      </c>
      <c r="CB10" s="346" t="s">
        <v>3320</v>
      </c>
      <c r="CC10" s="346" t="s">
        <v>3320</v>
      </c>
      <c r="CD10" s="346" t="s">
        <v>3320</v>
      </c>
      <c r="CE10" s="346" t="s">
        <v>3320</v>
      </c>
      <c r="CF10" s="346" t="s">
        <v>3320</v>
      </c>
      <c r="CG10" s="346" t="s">
        <v>3320</v>
      </c>
      <c r="CH10" s="348"/>
      <c r="CI10" s="346" t="s">
        <v>3320</v>
      </c>
      <c r="CJ10" s="346" t="s">
        <v>3320</v>
      </c>
      <c r="CK10" s="346" t="s">
        <v>3320</v>
      </c>
      <c r="CL10" s="346" t="s">
        <v>3320</v>
      </c>
      <c r="CM10" s="346" t="s">
        <v>3320</v>
      </c>
      <c r="CN10" s="346" t="s">
        <v>3320</v>
      </c>
      <c r="CO10" s="346" t="s">
        <v>3320</v>
      </c>
      <c r="CP10" s="346" t="s">
        <v>3320</v>
      </c>
      <c r="CQ10" s="346" t="s">
        <v>3320</v>
      </c>
      <c r="CR10" s="346" t="s">
        <v>3320</v>
      </c>
      <c r="CS10" s="346" t="s">
        <v>3320</v>
      </c>
      <c r="CT10" s="346" t="s">
        <v>3320</v>
      </c>
      <c r="CU10" s="346" t="s">
        <v>3320</v>
      </c>
      <c r="CV10" s="346" t="s">
        <v>3320</v>
      </c>
      <c r="CW10" s="346" t="s">
        <v>3320</v>
      </c>
      <c r="CX10" s="346" t="s">
        <v>3320</v>
      </c>
      <c r="CY10" s="346" t="s">
        <v>3320</v>
      </c>
      <c r="CZ10" s="346" t="s">
        <v>3320</v>
      </c>
      <c r="DA10" s="346" t="s">
        <v>3320</v>
      </c>
      <c r="DB10" s="346" t="s">
        <v>3320</v>
      </c>
      <c r="DC10" s="346" t="s">
        <v>3320</v>
      </c>
      <c r="DD10" s="346" t="s">
        <v>3320</v>
      </c>
      <c r="DE10" s="346" t="s">
        <v>3320</v>
      </c>
      <c r="DF10" s="346" t="s">
        <v>3320</v>
      </c>
      <c r="DG10" s="346" t="s">
        <v>3320</v>
      </c>
      <c r="DH10" s="346" t="s">
        <v>3320</v>
      </c>
      <c r="DI10" s="346" t="s">
        <v>3320</v>
      </c>
      <c r="DJ10" s="346" t="s">
        <v>3320</v>
      </c>
      <c r="DK10" s="346" t="s">
        <v>3320</v>
      </c>
      <c r="DL10" s="346" t="s">
        <v>3320</v>
      </c>
      <c r="DM10" s="346" t="s">
        <v>3320</v>
      </c>
      <c r="DN10" s="346" t="s">
        <v>3320</v>
      </c>
      <c r="DO10" s="346" t="s">
        <v>3320</v>
      </c>
      <c r="DP10" s="346" t="s">
        <v>3320</v>
      </c>
      <c r="DQ10" s="346" t="s">
        <v>3320</v>
      </c>
      <c r="DR10" s="346" t="s">
        <v>3320</v>
      </c>
      <c r="DS10" s="346" t="s">
        <v>3320</v>
      </c>
      <c r="DT10" s="346" t="s">
        <v>3320</v>
      </c>
      <c r="DU10" s="346" t="s">
        <v>3320</v>
      </c>
      <c r="DV10" s="346" t="s">
        <v>3320</v>
      </c>
      <c r="DW10" s="346" t="s">
        <v>3320</v>
      </c>
      <c r="DX10" s="346" t="s">
        <v>3320</v>
      </c>
      <c r="DY10" s="346" t="s">
        <v>3320</v>
      </c>
      <c r="DZ10" s="346" t="s">
        <v>3320</v>
      </c>
      <c r="EA10" s="346" t="s">
        <v>3320</v>
      </c>
      <c r="EB10" s="346" t="s">
        <v>3320</v>
      </c>
      <c r="EC10" s="346" t="s">
        <v>3320</v>
      </c>
      <c r="ED10" s="346" t="s">
        <v>3320</v>
      </c>
      <c r="EE10" s="346" t="s">
        <v>3320</v>
      </c>
      <c r="EF10" s="345">
        <v>453134500</v>
      </c>
      <c r="EG10" s="346" t="s">
        <v>733</v>
      </c>
      <c r="EH10" s="346" t="s">
        <v>733</v>
      </c>
      <c r="EI10" s="346" t="s">
        <v>733</v>
      </c>
      <c r="EJ10" s="346" t="s">
        <v>733</v>
      </c>
      <c r="EK10" s="346" t="s">
        <v>7931</v>
      </c>
      <c r="EL10" s="346" t="s">
        <v>7932</v>
      </c>
      <c r="EM10" s="346" t="s">
        <v>7933</v>
      </c>
      <c r="EN10" s="344" t="s">
        <v>11294</v>
      </c>
      <c r="EO10" s="346" t="s">
        <v>7934</v>
      </c>
      <c r="EP10" s="345">
        <v>340040000</v>
      </c>
      <c r="EQ10" s="345">
        <v>72000000</v>
      </c>
      <c r="ER10" s="345">
        <v>1250</v>
      </c>
      <c r="ES10" s="345">
        <v>600</v>
      </c>
      <c r="ET10" s="346" t="s">
        <v>7890</v>
      </c>
      <c r="EU10" s="346" t="s">
        <v>733</v>
      </c>
      <c r="EV10" s="346" t="s">
        <v>1214</v>
      </c>
      <c r="EW10" s="346" t="s">
        <v>7891</v>
      </c>
      <c r="EX10" s="346" t="s">
        <v>733</v>
      </c>
      <c r="EY10" s="346" t="s">
        <v>733</v>
      </c>
      <c r="EZ10" s="346" t="s">
        <v>733</v>
      </c>
      <c r="FA10" s="346" t="s">
        <v>733</v>
      </c>
      <c r="FB10" s="346" t="s">
        <v>733</v>
      </c>
      <c r="FC10" s="349" t="s">
        <v>5676</v>
      </c>
      <c r="FD10" s="346" t="s">
        <v>3320</v>
      </c>
      <c r="FE10" s="346" t="s">
        <v>733</v>
      </c>
      <c r="FF10" s="346" t="s">
        <v>5721</v>
      </c>
      <c r="FG10" s="346" t="s">
        <v>733</v>
      </c>
      <c r="FH10" s="346" t="s">
        <v>6069</v>
      </c>
      <c r="FI10" s="346" t="s">
        <v>7935</v>
      </c>
      <c r="FJ10" s="346" t="s">
        <v>3320</v>
      </c>
      <c r="FK10" s="345">
        <v>0.5</v>
      </c>
      <c r="FL10" s="346" t="s">
        <v>733</v>
      </c>
      <c r="FM10" s="346" t="s">
        <v>5679</v>
      </c>
      <c r="FN10" s="346" t="s">
        <v>7936</v>
      </c>
      <c r="FO10" s="346" t="s">
        <v>1214</v>
      </c>
      <c r="FP10" s="346" t="s">
        <v>3320</v>
      </c>
      <c r="FQ10" s="346" t="s">
        <v>7937</v>
      </c>
      <c r="FR10" s="346" t="s">
        <v>3320</v>
      </c>
      <c r="FS10" s="346" t="s">
        <v>3320</v>
      </c>
      <c r="FT10" s="346" t="s">
        <v>3320</v>
      </c>
      <c r="FU10" s="346" t="s">
        <v>3320</v>
      </c>
      <c r="FV10" s="346" t="s">
        <v>5759</v>
      </c>
      <c r="FW10" s="346" t="s">
        <v>1214</v>
      </c>
      <c r="FX10" s="350">
        <v>46077.580543981479</v>
      </c>
      <c r="FY10" s="350">
        <v>46084.970462962963</v>
      </c>
      <c r="FZ10" s="346" t="s">
        <v>5685</v>
      </c>
      <c r="GA10" s="346" t="s">
        <v>3320</v>
      </c>
      <c r="GB10" s="346" t="s">
        <v>3320</v>
      </c>
      <c r="GC10" s="346" t="s">
        <v>3320</v>
      </c>
      <c r="GD10" s="346" t="s">
        <v>3320</v>
      </c>
      <c r="GE10" s="346" t="s">
        <v>3320</v>
      </c>
      <c r="GF10" s="346" t="s">
        <v>3320</v>
      </c>
      <c r="GG10" s="346" t="s">
        <v>3320</v>
      </c>
      <c r="GH10" s="346" t="s">
        <v>3320</v>
      </c>
      <c r="GI10" s="346" t="s">
        <v>3320</v>
      </c>
      <c r="GJ10" s="346" t="s">
        <v>3320</v>
      </c>
      <c r="GK10" s="346" t="s">
        <v>3320</v>
      </c>
      <c r="GL10" s="346" t="s">
        <v>3320</v>
      </c>
      <c r="GM10" s="346" t="s">
        <v>3320</v>
      </c>
      <c r="GN10" s="346" t="s">
        <v>3320</v>
      </c>
      <c r="GO10" s="346" t="s">
        <v>3320</v>
      </c>
      <c r="GP10" s="346" t="s">
        <v>3320</v>
      </c>
      <c r="GQ10" s="346" t="s">
        <v>3320</v>
      </c>
      <c r="GR10" s="346" t="s">
        <v>3320</v>
      </c>
      <c r="GS10" s="346" t="s">
        <v>3320</v>
      </c>
      <c r="GT10" s="346" t="s">
        <v>3320</v>
      </c>
      <c r="GU10" s="346" t="s">
        <v>3320</v>
      </c>
      <c r="GV10" s="346" t="s">
        <v>3320</v>
      </c>
      <c r="GW10" s="346" t="s">
        <v>3320</v>
      </c>
      <c r="GX10" s="346" t="s">
        <v>3320</v>
      </c>
      <c r="GY10" s="346" t="s">
        <v>3320</v>
      </c>
      <c r="GZ10" s="346" t="s">
        <v>3320</v>
      </c>
      <c r="HA10" s="346" t="s">
        <v>3320</v>
      </c>
      <c r="HB10" s="346" t="s">
        <v>3320</v>
      </c>
      <c r="HC10" s="346" t="s">
        <v>3320</v>
      </c>
      <c r="HD10" s="346" t="s">
        <v>3320</v>
      </c>
      <c r="HE10" s="346" t="s">
        <v>3320</v>
      </c>
      <c r="HF10" s="346" t="s">
        <v>3320</v>
      </c>
      <c r="HG10" s="346" t="s">
        <v>3320</v>
      </c>
      <c r="HH10" s="346" t="s">
        <v>3320</v>
      </c>
      <c r="HI10" s="346" t="s">
        <v>3320</v>
      </c>
      <c r="HJ10" s="346" t="s">
        <v>3320</v>
      </c>
      <c r="HK10" s="346" t="s">
        <v>3320</v>
      </c>
      <c r="HL10" s="346" t="s">
        <v>3320</v>
      </c>
    </row>
    <row r="11" spans="1:220" ht="15.75" thickBot="1">
      <c r="A11" s="344" t="s">
        <v>5638</v>
      </c>
      <c r="B11" s="345">
        <v>1172</v>
      </c>
      <c r="C11" s="346" t="s">
        <v>7394</v>
      </c>
      <c r="D11" s="346" t="s">
        <v>7395</v>
      </c>
      <c r="E11" s="345">
        <v>1172</v>
      </c>
      <c r="F11" s="346" t="s">
        <v>5727</v>
      </c>
      <c r="G11" s="346" t="s">
        <v>5728</v>
      </c>
      <c r="H11" s="346" t="s">
        <v>5110</v>
      </c>
      <c r="I11" s="346" t="s">
        <v>5643</v>
      </c>
      <c r="J11" s="346" t="s">
        <v>5729</v>
      </c>
      <c r="K11" s="346" t="s">
        <v>5731</v>
      </c>
      <c r="L11" s="346" t="s">
        <v>5732</v>
      </c>
      <c r="M11" s="346" t="s">
        <v>5733</v>
      </c>
      <c r="N11" s="346" t="s">
        <v>5734</v>
      </c>
      <c r="O11" s="346" t="s">
        <v>5735</v>
      </c>
      <c r="P11" s="346" t="s">
        <v>3320</v>
      </c>
      <c r="Q11" s="346" t="s">
        <v>5736</v>
      </c>
      <c r="R11" s="346" t="s">
        <v>5698</v>
      </c>
      <c r="S11" s="346" t="s">
        <v>5737</v>
      </c>
      <c r="T11" s="346" t="s">
        <v>5738</v>
      </c>
      <c r="U11" s="346" t="s">
        <v>5739</v>
      </c>
      <c r="V11" s="346" t="s">
        <v>733</v>
      </c>
      <c r="W11" s="346" t="s">
        <v>733</v>
      </c>
      <c r="X11" s="346" t="s">
        <v>733</v>
      </c>
      <c r="Y11" s="346" t="s">
        <v>3320</v>
      </c>
      <c r="Z11" s="346" t="s">
        <v>5740</v>
      </c>
      <c r="AA11" s="346" t="s">
        <v>733</v>
      </c>
      <c r="AB11" s="346" t="s">
        <v>5741</v>
      </c>
      <c r="AC11" s="346" t="s">
        <v>5742</v>
      </c>
      <c r="AD11" s="346" t="s">
        <v>5743</v>
      </c>
      <c r="AE11" s="346" t="s">
        <v>5744</v>
      </c>
      <c r="AF11" s="346" t="s">
        <v>5745</v>
      </c>
      <c r="AG11" s="346" t="s">
        <v>5746</v>
      </c>
      <c r="AH11" s="346" t="s">
        <v>1214</v>
      </c>
      <c r="AI11" s="346" t="s">
        <v>3320</v>
      </c>
      <c r="AJ11" s="346" t="s">
        <v>5955</v>
      </c>
      <c r="AK11" s="346" t="s">
        <v>3596</v>
      </c>
      <c r="AL11" s="346" t="s">
        <v>5665</v>
      </c>
      <c r="AM11" s="347">
        <v>46767</v>
      </c>
      <c r="AN11" s="345">
        <v>12</v>
      </c>
      <c r="AO11" s="345">
        <v>40.43</v>
      </c>
      <c r="AP11" s="346" t="s">
        <v>5666</v>
      </c>
      <c r="AQ11" s="345">
        <v>231</v>
      </c>
      <c r="AR11" s="345">
        <v>114.95</v>
      </c>
      <c r="AS11" s="346" t="s">
        <v>733</v>
      </c>
      <c r="AT11" s="345">
        <v>32.46</v>
      </c>
      <c r="AU11" s="346" t="s">
        <v>733</v>
      </c>
      <c r="AV11" s="345">
        <v>715</v>
      </c>
      <c r="AW11" s="346" t="s">
        <v>5713</v>
      </c>
      <c r="AX11" s="346" t="s">
        <v>5668</v>
      </c>
      <c r="AY11" s="346" t="s">
        <v>3320</v>
      </c>
      <c r="AZ11" s="346" t="s">
        <v>733</v>
      </c>
      <c r="BA11" s="346" t="s">
        <v>733</v>
      </c>
      <c r="BB11" s="345">
        <v>2299</v>
      </c>
      <c r="BC11" s="345">
        <v>2156</v>
      </c>
      <c r="BD11" s="346" t="s">
        <v>5989</v>
      </c>
      <c r="BE11" s="345">
        <v>363</v>
      </c>
      <c r="BF11" s="345">
        <v>96</v>
      </c>
      <c r="BG11" s="345">
        <v>99</v>
      </c>
      <c r="BH11" s="345">
        <v>25</v>
      </c>
      <c r="BI11" s="347">
        <v>46327</v>
      </c>
      <c r="BJ11" s="345">
        <v>0.4</v>
      </c>
      <c r="BK11" s="345">
        <v>8</v>
      </c>
      <c r="BL11" s="346" t="s">
        <v>5745</v>
      </c>
      <c r="BM11" s="345">
        <v>4737503</v>
      </c>
      <c r="BN11" s="346" t="s">
        <v>3320</v>
      </c>
      <c r="BO11" s="346" t="s">
        <v>3320</v>
      </c>
      <c r="BP11" s="346" t="s">
        <v>3320</v>
      </c>
      <c r="BQ11" s="346" t="s">
        <v>3320</v>
      </c>
      <c r="BR11" s="346" t="s">
        <v>3320</v>
      </c>
      <c r="BS11" s="346" t="s">
        <v>3320</v>
      </c>
      <c r="BT11" s="346" t="s">
        <v>3320</v>
      </c>
      <c r="BU11" s="346" t="s">
        <v>3320</v>
      </c>
      <c r="BV11" s="346" t="s">
        <v>3320</v>
      </c>
      <c r="BW11" s="346" t="s">
        <v>3320</v>
      </c>
      <c r="BX11" s="348"/>
      <c r="BY11" s="346" t="s">
        <v>3320</v>
      </c>
      <c r="BZ11" s="346" t="s">
        <v>3320</v>
      </c>
      <c r="CA11" s="346" t="s">
        <v>3320</v>
      </c>
      <c r="CB11" s="346" t="s">
        <v>3320</v>
      </c>
      <c r="CC11" s="346" t="s">
        <v>3320</v>
      </c>
      <c r="CD11" s="346" t="s">
        <v>3320</v>
      </c>
      <c r="CE11" s="346" t="s">
        <v>3320</v>
      </c>
      <c r="CF11" s="346" t="s">
        <v>3320</v>
      </c>
      <c r="CG11" s="346" t="s">
        <v>3320</v>
      </c>
      <c r="CH11" s="348"/>
      <c r="CI11" s="346" t="s">
        <v>3320</v>
      </c>
      <c r="CJ11" s="346" t="s">
        <v>3320</v>
      </c>
      <c r="CK11" s="346" t="s">
        <v>3320</v>
      </c>
      <c r="CL11" s="346" t="s">
        <v>3320</v>
      </c>
      <c r="CM11" s="346" t="s">
        <v>3320</v>
      </c>
      <c r="CN11" s="346" t="s">
        <v>3320</v>
      </c>
      <c r="CO11" s="346" t="s">
        <v>3320</v>
      </c>
      <c r="CP11" s="346" t="s">
        <v>3320</v>
      </c>
      <c r="CQ11" s="346" t="s">
        <v>3320</v>
      </c>
      <c r="CR11" s="346" t="s">
        <v>3320</v>
      </c>
      <c r="CS11" s="346" t="s">
        <v>3320</v>
      </c>
      <c r="CT11" s="346" t="s">
        <v>3320</v>
      </c>
      <c r="CU11" s="346" t="s">
        <v>3320</v>
      </c>
      <c r="CV11" s="346" t="s">
        <v>3320</v>
      </c>
      <c r="CW11" s="346" t="s">
        <v>3320</v>
      </c>
      <c r="CX11" s="346" t="s">
        <v>3320</v>
      </c>
      <c r="CY11" s="346" t="s">
        <v>3320</v>
      </c>
      <c r="CZ11" s="346" t="s">
        <v>3320</v>
      </c>
      <c r="DA11" s="346" t="s">
        <v>3320</v>
      </c>
      <c r="DB11" s="346" t="s">
        <v>3320</v>
      </c>
      <c r="DC11" s="346" t="s">
        <v>3320</v>
      </c>
      <c r="DD11" s="346" t="s">
        <v>3320</v>
      </c>
      <c r="DE11" s="346" t="s">
        <v>3320</v>
      </c>
      <c r="DF11" s="346" t="s">
        <v>3320</v>
      </c>
      <c r="DG11" s="346" t="s">
        <v>3320</v>
      </c>
      <c r="DH11" s="346" t="s">
        <v>3320</v>
      </c>
      <c r="DI11" s="346" t="s">
        <v>3320</v>
      </c>
      <c r="DJ11" s="346" t="s">
        <v>3320</v>
      </c>
      <c r="DK11" s="346" t="s">
        <v>3320</v>
      </c>
      <c r="DL11" s="346" t="s">
        <v>3320</v>
      </c>
      <c r="DM11" s="346" t="s">
        <v>3320</v>
      </c>
      <c r="DN11" s="346" t="s">
        <v>3320</v>
      </c>
      <c r="DO11" s="346" t="s">
        <v>3320</v>
      </c>
      <c r="DP11" s="346" t="s">
        <v>3320</v>
      </c>
      <c r="DQ11" s="346" t="s">
        <v>3320</v>
      </c>
      <c r="DR11" s="346" t="s">
        <v>3320</v>
      </c>
      <c r="DS11" s="346" t="s">
        <v>3320</v>
      </c>
      <c r="DT11" s="346" t="s">
        <v>3320</v>
      </c>
      <c r="DU11" s="346" t="s">
        <v>3320</v>
      </c>
      <c r="DV11" s="346" t="s">
        <v>3320</v>
      </c>
      <c r="DW11" s="346" t="s">
        <v>3320</v>
      </c>
      <c r="DX11" s="346" t="s">
        <v>3320</v>
      </c>
      <c r="DY11" s="346" t="s">
        <v>3320</v>
      </c>
      <c r="DZ11" s="346" t="s">
        <v>3320</v>
      </c>
      <c r="EA11" s="346" t="s">
        <v>3320</v>
      </c>
      <c r="EB11" s="346" t="s">
        <v>3320</v>
      </c>
      <c r="EC11" s="346" t="s">
        <v>3320</v>
      </c>
      <c r="ED11" s="346" t="s">
        <v>3320</v>
      </c>
      <c r="EE11" s="346" t="s">
        <v>3320</v>
      </c>
      <c r="EF11" s="345">
        <v>69355337</v>
      </c>
      <c r="EG11" s="346" t="s">
        <v>733</v>
      </c>
      <c r="EH11" s="346" t="s">
        <v>733</v>
      </c>
      <c r="EI11" s="346" t="s">
        <v>733</v>
      </c>
      <c r="EJ11" s="346" t="s">
        <v>733</v>
      </c>
      <c r="EK11" s="346" t="s">
        <v>5111</v>
      </c>
      <c r="EL11" s="346" t="s">
        <v>7397</v>
      </c>
      <c r="EM11" s="179" t="s">
        <v>7398</v>
      </c>
      <c r="EN11" s="348"/>
      <c r="EO11" s="346" t="s">
        <v>7399</v>
      </c>
      <c r="EP11" s="345">
        <v>69355337</v>
      </c>
      <c r="EQ11" s="345">
        <v>22713251</v>
      </c>
      <c r="ER11" s="345">
        <v>95757</v>
      </c>
      <c r="ES11" s="345">
        <v>49154</v>
      </c>
      <c r="ET11" s="346" t="s">
        <v>7400</v>
      </c>
      <c r="EU11" s="346" t="s">
        <v>733</v>
      </c>
      <c r="EV11" s="346" t="s">
        <v>733</v>
      </c>
      <c r="EW11" s="346" t="s">
        <v>5756</v>
      </c>
      <c r="EX11" s="346" t="s">
        <v>733</v>
      </c>
      <c r="EY11" s="346" t="s">
        <v>733</v>
      </c>
      <c r="EZ11" s="346" t="s">
        <v>733</v>
      </c>
      <c r="FA11" s="346" t="s">
        <v>733</v>
      </c>
      <c r="FB11" s="346" t="s">
        <v>733</v>
      </c>
      <c r="FC11" s="349" t="s">
        <v>5676</v>
      </c>
      <c r="FD11" s="346" t="s">
        <v>3320</v>
      </c>
      <c r="FE11" s="346" t="s">
        <v>733</v>
      </c>
      <c r="FF11" s="346" t="s">
        <v>5721</v>
      </c>
      <c r="FG11" s="346" t="s">
        <v>1214</v>
      </c>
      <c r="FH11" s="346" t="s">
        <v>1214</v>
      </c>
      <c r="FI11" s="346" t="s">
        <v>3320</v>
      </c>
      <c r="FJ11" s="346" t="s">
        <v>3320</v>
      </c>
      <c r="FK11" s="346" t="s">
        <v>3320</v>
      </c>
      <c r="FL11" s="346" t="s">
        <v>1214</v>
      </c>
      <c r="FM11" s="346" t="s">
        <v>1214</v>
      </c>
      <c r="FN11" s="346" t="s">
        <v>3320</v>
      </c>
      <c r="FO11" s="346" t="s">
        <v>1214</v>
      </c>
      <c r="FP11" s="346" t="s">
        <v>3320</v>
      </c>
      <c r="FQ11" s="346" t="s">
        <v>3320</v>
      </c>
      <c r="FR11" s="346" t="s">
        <v>7401</v>
      </c>
      <c r="FS11" s="346" t="s">
        <v>3320</v>
      </c>
      <c r="FT11" s="346" t="s">
        <v>3320</v>
      </c>
      <c r="FU11" s="346" t="s">
        <v>3320</v>
      </c>
      <c r="FV11" s="346" t="s">
        <v>1214</v>
      </c>
      <c r="FW11" s="346" t="s">
        <v>1214</v>
      </c>
      <c r="FX11" s="350">
        <v>46084.95</v>
      </c>
      <c r="FY11" s="350">
        <v>46084.963148148148</v>
      </c>
      <c r="FZ11" s="346" t="s">
        <v>5685</v>
      </c>
      <c r="GA11" s="346" t="s">
        <v>3320</v>
      </c>
      <c r="GB11" s="346" t="s">
        <v>3320</v>
      </c>
      <c r="GC11" s="346" t="s">
        <v>3320</v>
      </c>
      <c r="GD11" s="346" t="s">
        <v>3320</v>
      </c>
      <c r="GE11" s="346" t="s">
        <v>3320</v>
      </c>
      <c r="GF11" s="346" t="s">
        <v>3320</v>
      </c>
      <c r="GG11" s="346" t="s">
        <v>3320</v>
      </c>
      <c r="GH11" s="346" t="s">
        <v>3320</v>
      </c>
      <c r="GI11" s="346" t="s">
        <v>3320</v>
      </c>
      <c r="GJ11" s="346" t="s">
        <v>3320</v>
      </c>
      <c r="GK11" s="346" t="s">
        <v>3320</v>
      </c>
      <c r="GL11" s="346" t="s">
        <v>3320</v>
      </c>
      <c r="GM11" s="346" t="s">
        <v>3320</v>
      </c>
      <c r="GN11" s="346" t="s">
        <v>3320</v>
      </c>
      <c r="GO11" s="346" t="s">
        <v>3320</v>
      </c>
      <c r="GP11" s="346" t="s">
        <v>3320</v>
      </c>
      <c r="GQ11" s="346" t="s">
        <v>3320</v>
      </c>
      <c r="GR11" s="346" t="s">
        <v>3320</v>
      </c>
      <c r="GS11" s="346" t="s">
        <v>3320</v>
      </c>
      <c r="GT11" s="346" t="s">
        <v>3320</v>
      </c>
      <c r="GU11" s="346" t="s">
        <v>3320</v>
      </c>
      <c r="GV11" s="346" t="s">
        <v>3320</v>
      </c>
      <c r="GW11" s="346" t="s">
        <v>3320</v>
      </c>
      <c r="GX11" s="346" t="s">
        <v>3320</v>
      </c>
      <c r="GY11" s="346" t="s">
        <v>3320</v>
      </c>
      <c r="GZ11" s="346" t="s">
        <v>3320</v>
      </c>
      <c r="HA11" s="346" t="s">
        <v>3320</v>
      </c>
      <c r="HB11" s="346" t="s">
        <v>3320</v>
      </c>
      <c r="HC11" s="346" t="s">
        <v>3320</v>
      </c>
      <c r="HD11" s="346" t="s">
        <v>3320</v>
      </c>
      <c r="HE11" s="346" t="s">
        <v>3320</v>
      </c>
      <c r="HF11" s="346" t="s">
        <v>3320</v>
      </c>
      <c r="HG11" s="346" t="s">
        <v>3320</v>
      </c>
      <c r="HH11" s="346" t="s">
        <v>3320</v>
      </c>
      <c r="HI11" s="346" t="s">
        <v>3320</v>
      </c>
      <c r="HJ11" s="346" t="s">
        <v>3320</v>
      </c>
      <c r="HK11" s="346" t="s">
        <v>3320</v>
      </c>
      <c r="HL11" s="346" t="s">
        <v>3320</v>
      </c>
    </row>
    <row r="12" spans="1:220" ht="15.75" thickBot="1">
      <c r="A12" s="344" t="s">
        <v>5638</v>
      </c>
      <c r="B12" s="345">
        <v>1164</v>
      </c>
      <c r="C12" s="346" t="s">
        <v>7938</v>
      </c>
      <c r="D12" s="346" t="s">
        <v>7939</v>
      </c>
      <c r="E12" s="345">
        <v>1164</v>
      </c>
      <c r="F12" s="346" t="s">
        <v>5780</v>
      </c>
      <c r="G12" s="346" t="s">
        <v>5781</v>
      </c>
      <c r="H12" s="346" t="s">
        <v>7940</v>
      </c>
      <c r="I12" s="346" t="s">
        <v>5643</v>
      </c>
      <c r="J12" s="344" t="s">
        <v>4657</v>
      </c>
      <c r="K12" s="346" t="s">
        <v>7941</v>
      </c>
      <c r="L12" s="346" t="s">
        <v>5784</v>
      </c>
      <c r="M12" s="346" t="s">
        <v>5785</v>
      </c>
      <c r="N12" s="346" t="s">
        <v>5786</v>
      </c>
      <c r="O12" s="346" t="s">
        <v>5787</v>
      </c>
      <c r="P12" s="346" t="s">
        <v>3320</v>
      </c>
      <c r="Q12" s="346" t="s">
        <v>5788</v>
      </c>
      <c r="R12" s="346" t="s">
        <v>5698</v>
      </c>
      <c r="S12" s="346" t="s">
        <v>5789</v>
      </c>
      <c r="T12" s="346" t="s">
        <v>5790</v>
      </c>
      <c r="U12" s="346" t="s">
        <v>5791</v>
      </c>
      <c r="V12" s="346" t="s">
        <v>733</v>
      </c>
      <c r="W12" s="346" t="s">
        <v>733</v>
      </c>
      <c r="X12" s="346" t="s">
        <v>733</v>
      </c>
      <c r="Y12" s="346" t="s">
        <v>3320</v>
      </c>
      <c r="Z12" s="346" t="s">
        <v>5792</v>
      </c>
      <c r="AA12" s="346" t="s">
        <v>733</v>
      </c>
      <c r="AB12" s="346" t="s">
        <v>5793</v>
      </c>
      <c r="AC12" s="346" t="s">
        <v>5794</v>
      </c>
      <c r="AD12" s="346" t="s">
        <v>5659</v>
      </c>
      <c r="AE12" s="346" t="s">
        <v>5795</v>
      </c>
      <c r="AF12" s="346" t="s">
        <v>5796</v>
      </c>
      <c r="AG12" s="346" t="s">
        <v>5797</v>
      </c>
      <c r="AH12" s="346" t="s">
        <v>1214</v>
      </c>
      <c r="AI12" s="346" t="s">
        <v>3320</v>
      </c>
      <c r="AJ12" s="346" t="s">
        <v>2043</v>
      </c>
      <c r="AK12" s="346" t="s">
        <v>3589</v>
      </c>
      <c r="AL12" s="346" t="s">
        <v>6612</v>
      </c>
      <c r="AM12" s="347">
        <v>47027</v>
      </c>
      <c r="AN12" s="345">
        <v>30</v>
      </c>
      <c r="AO12" s="345">
        <v>100</v>
      </c>
      <c r="AP12" s="346" t="s">
        <v>5666</v>
      </c>
      <c r="AQ12" s="345">
        <v>172376</v>
      </c>
      <c r="AR12" s="345">
        <v>189</v>
      </c>
      <c r="AS12" s="346" t="s">
        <v>733</v>
      </c>
      <c r="AT12" s="345">
        <v>22.3</v>
      </c>
      <c r="AU12" s="346" t="s">
        <v>1214</v>
      </c>
      <c r="AV12" s="345">
        <v>650</v>
      </c>
      <c r="AW12" s="346" t="s">
        <v>5800</v>
      </c>
      <c r="AX12" s="346" t="s">
        <v>5801</v>
      </c>
      <c r="AY12" s="346" t="s">
        <v>3320</v>
      </c>
      <c r="AZ12" s="346" t="s">
        <v>733</v>
      </c>
      <c r="BA12" s="346" t="s">
        <v>733</v>
      </c>
      <c r="BB12" s="345">
        <v>1.56</v>
      </c>
      <c r="BC12" s="345">
        <v>1.05</v>
      </c>
      <c r="BD12" s="346" t="s">
        <v>7943</v>
      </c>
      <c r="BE12" s="345">
        <v>365</v>
      </c>
      <c r="BF12" s="345">
        <v>87</v>
      </c>
      <c r="BG12" s="345">
        <v>95</v>
      </c>
      <c r="BH12" s="345">
        <v>25</v>
      </c>
      <c r="BI12" s="347">
        <v>46327</v>
      </c>
      <c r="BJ12" s="345">
        <v>0.2</v>
      </c>
      <c r="BK12" s="345">
        <v>8</v>
      </c>
      <c r="BL12" s="346" t="s">
        <v>5796</v>
      </c>
      <c r="BM12" s="346" t="s">
        <v>3320</v>
      </c>
      <c r="BN12" s="346" t="s">
        <v>3320</v>
      </c>
      <c r="BO12" s="346" t="s">
        <v>3320</v>
      </c>
      <c r="BP12" s="346" t="s">
        <v>3320</v>
      </c>
      <c r="BQ12" s="346" t="s">
        <v>3320</v>
      </c>
      <c r="BR12" s="346" t="s">
        <v>3320</v>
      </c>
      <c r="BS12" s="346" t="s">
        <v>3320</v>
      </c>
      <c r="BT12" s="346" t="s">
        <v>3320</v>
      </c>
      <c r="BU12" s="346" t="s">
        <v>3320</v>
      </c>
      <c r="BV12" s="346" t="s">
        <v>3320</v>
      </c>
      <c r="BW12" s="346" t="s">
        <v>3320</v>
      </c>
      <c r="BX12" s="348"/>
      <c r="BY12" s="346" t="s">
        <v>3320</v>
      </c>
      <c r="BZ12" s="346" t="s">
        <v>3320</v>
      </c>
      <c r="CA12" s="346" t="s">
        <v>3320</v>
      </c>
      <c r="CB12" s="346" t="s">
        <v>3320</v>
      </c>
      <c r="CC12" s="346" t="s">
        <v>3320</v>
      </c>
      <c r="CD12" s="346" t="s">
        <v>3320</v>
      </c>
      <c r="CE12" s="346" t="s">
        <v>3320</v>
      </c>
      <c r="CF12" s="346" t="s">
        <v>3320</v>
      </c>
      <c r="CG12" s="346" t="s">
        <v>3320</v>
      </c>
      <c r="CH12" s="348"/>
      <c r="CI12" s="346" t="s">
        <v>3320</v>
      </c>
      <c r="CJ12" s="346" t="s">
        <v>3320</v>
      </c>
      <c r="CK12" s="346" t="s">
        <v>3320</v>
      </c>
      <c r="CL12" s="346" t="s">
        <v>3320</v>
      </c>
      <c r="CM12" s="346" t="s">
        <v>3320</v>
      </c>
      <c r="CN12" s="346" t="s">
        <v>3320</v>
      </c>
      <c r="CO12" s="346" t="s">
        <v>3320</v>
      </c>
      <c r="CP12" s="346" t="s">
        <v>3320</v>
      </c>
      <c r="CQ12" s="346" t="s">
        <v>3320</v>
      </c>
      <c r="CR12" s="346" t="s">
        <v>3320</v>
      </c>
      <c r="CS12" s="346" t="s">
        <v>3320</v>
      </c>
      <c r="CT12" s="346" t="s">
        <v>3320</v>
      </c>
      <c r="CU12" s="346" t="s">
        <v>3320</v>
      </c>
      <c r="CV12" s="346" t="s">
        <v>3320</v>
      </c>
      <c r="CW12" s="346" t="s">
        <v>3320</v>
      </c>
      <c r="CX12" s="346" t="s">
        <v>3320</v>
      </c>
      <c r="CY12" s="346" t="s">
        <v>3320</v>
      </c>
      <c r="CZ12" s="346" t="s">
        <v>3320</v>
      </c>
      <c r="DA12" s="346" t="s">
        <v>3320</v>
      </c>
      <c r="DB12" s="346" t="s">
        <v>3320</v>
      </c>
      <c r="DC12" s="346" t="s">
        <v>3320</v>
      </c>
      <c r="DD12" s="346" t="s">
        <v>3320</v>
      </c>
      <c r="DE12" s="346" t="s">
        <v>3320</v>
      </c>
      <c r="DF12" s="346" t="s">
        <v>3320</v>
      </c>
      <c r="DG12" s="346" t="s">
        <v>3320</v>
      </c>
      <c r="DH12" s="346" t="s">
        <v>3320</v>
      </c>
      <c r="DI12" s="346" t="s">
        <v>3320</v>
      </c>
      <c r="DJ12" s="346" t="s">
        <v>3320</v>
      </c>
      <c r="DK12" s="346" t="s">
        <v>3320</v>
      </c>
      <c r="DL12" s="346" t="s">
        <v>3320</v>
      </c>
      <c r="DM12" s="346" t="s">
        <v>3320</v>
      </c>
      <c r="DN12" s="346" t="s">
        <v>3320</v>
      </c>
      <c r="DO12" s="346" t="s">
        <v>3320</v>
      </c>
      <c r="DP12" s="346" t="s">
        <v>3320</v>
      </c>
      <c r="DQ12" s="346" t="s">
        <v>3320</v>
      </c>
      <c r="DR12" s="346" t="s">
        <v>3320</v>
      </c>
      <c r="DS12" s="346" t="s">
        <v>3320</v>
      </c>
      <c r="DT12" s="346" t="s">
        <v>3320</v>
      </c>
      <c r="DU12" s="346" t="s">
        <v>3320</v>
      </c>
      <c r="DV12" s="346" t="s">
        <v>3320</v>
      </c>
      <c r="DW12" s="346" t="s">
        <v>3320</v>
      </c>
      <c r="DX12" s="346" t="s">
        <v>3320</v>
      </c>
      <c r="DY12" s="346" t="s">
        <v>3320</v>
      </c>
      <c r="DZ12" s="346" t="s">
        <v>3320</v>
      </c>
      <c r="EA12" s="346" t="s">
        <v>3320</v>
      </c>
      <c r="EB12" s="346" t="s">
        <v>3320</v>
      </c>
      <c r="EC12" s="346" t="s">
        <v>3320</v>
      </c>
      <c r="ED12" s="346" t="s">
        <v>3320</v>
      </c>
      <c r="EE12" s="346" t="s">
        <v>3320</v>
      </c>
      <c r="EF12" s="345">
        <v>165691977</v>
      </c>
      <c r="EG12" s="346" t="s">
        <v>733</v>
      </c>
      <c r="EH12" s="346" t="s">
        <v>733</v>
      </c>
      <c r="EI12" s="346" t="s">
        <v>733</v>
      </c>
      <c r="EJ12" s="346" t="s">
        <v>733</v>
      </c>
      <c r="EK12" s="346" t="s">
        <v>7944</v>
      </c>
      <c r="EL12" s="346" t="s">
        <v>7945</v>
      </c>
      <c r="EM12" s="346" t="s">
        <v>7946</v>
      </c>
      <c r="EN12" s="344" t="s">
        <v>11294</v>
      </c>
      <c r="EO12" s="346" t="s">
        <v>7947</v>
      </c>
      <c r="EP12" s="345">
        <v>118366200</v>
      </c>
      <c r="EQ12" s="345">
        <v>21811091</v>
      </c>
      <c r="ER12" s="345">
        <v>1.33</v>
      </c>
      <c r="ES12" s="345">
        <v>0.27</v>
      </c>
      <c r="ET12" s="346" t="s">
        <v>7948</v>
      </c>
      <c r="EU12" s="346" t="s">
        <v>733</v>
      </c>
      <c r="EV12" s="346" t="s">
        <v>733</v>
      </c>
      <c r="EW12" s="346" t="s">
        <v>7030</v>
      </c>
      <c r="EX12" s="346" t="s">
        <v>733</v>
      </c>
      <c r="EY12" s="346" t="s">
        <v>1214</v>
      </c>
      <c r="EZ12" s="346" t="s">
        <v>733</v>
      </c>
      <c r="FA12" s="346" t="s">
        <v>733</v>
      </c>
      <c r="FB12" s="346" t="s">
        <v>733</v>
      </c>
      <c r="FC12" s="349" t="s">
        <v>5676</v>
      </c>
      <c r="FD12" s="346" t="s">
        <v>3320</v>
      </c>
      <c r="FE12" s="346" t="s">
        <v>733</v>
      </c>
      <c r="FF12" s="346" t="s">
        <v>5721</v>
      </c>
      <c r="FG12" s="346" t="s">
        <v>1214</v>
      </c>
      <c r="FH12" s="346" t="s">
        <v>1214</v>
      </c>
      <c r="FI12" s="346" t="s">
        <v>3320</v>
      </c>
      <c r="FJ12" s="346" t="s">
        <v>3320</v>
      </c>
      <c r="FK12" s="346" t="s">
        <v>3320</v>
      </c>
      <c r="FL12" s="346" t="s">
        <v>1214</v>
      </c>
      <c r="FM12" s="346" t="s">
        <v>1214</v>
      </c>
      <c r="FN12" s="346" t="s">
        <v>3320</v>
      </c>
      <c r="FO12" s="346" t="s">
        <v>1214</v>
      </c>
      <c r="FP12" s="346" t="s">
        <v>3320</v>
      </c>
      <c r="FQ12" s="346" t="s">
        <v>7949</v>
      </c>
      <c r="FR12" s="346" t="s">
        <v>7950</v>
      </c>
      <c r="FS12" s="346" t="s">
        <v>3320</v>
      </c>
      <c r="FT12" s="346" t="s">
        <v>3320</v>
      </c>
      <c r="FU12" s="346" t="s">
        <v>3320</v>
      </c>
      <c r="FV12" s="346" t="s">
        <v>733</v>
      </c>
      <c r="FW12" s="346" t="s">
        <v>1214</v>
      </c>
      <c r="FX12" s="350">
        <v>46084.905069444445</v>
      </c>
      <c r="FY12" s="350">
        <v>46084.951898148145</v>
      </c>
      <c r="FZ12" s="346" t="s">
        <v>5685</v>
      </c>
      <c r="GA12" s="346" t="s">
        <v>3320</v>
      </c>
      <c r="GB12" s="346" t="s">
        <v>3320</v>
      </c>
      <c r="GC12" s="346" t="s">
        <v>3320</v>
      </c>
      <c r="GD12" s="346" t="s">
        <v>3320</v>
      </c>
      <c r="GE12" s="346" t="s">
        <v>3320</v>
      </c>
      <c r="GF12" s="346" t="s">
        <v>3320</v>
      </c>
      <c r="GG12" s="346" t="s">
        <v>3320</v>
      </c>
      <c r="GH12" s="346" t="s">
        <v>3320</v>
      </c>
      <c r="GI12" s="346" t="s">
        <v>3320</v>
      </c>
      <c r="GJ12" s="346" t="s">
        <v>3320</v>
      </c>
      <c r="GK12" s="346" t="s">
        <v>3320</v>
      </c>
      <c r="GL12" s="346" t="s">
        <v>3320</v>
      </c>
      <c r="GM12" s="346" t="s">
        <v>3320</v>
      </c>
      <c r="GN12" s="346" t="s">
        <v>3320</v>
      </c>
      <c r="GO12" s="346" t="s">
        <v>3320</v>
      </c>
      <c r="GP12" s="346" t="s">
        <v>3320</v>
      </c>
      <c r="GQ12" s="346" t="s">
        <v>3320</v>
      </c>
      <c r="GR12" s="346" t="s">
        <v>3320</v>
      </c>
      <c r="GS12" s="346" t="s">
        <v>3320</v>
      </c>
      <c r="GT12" s="346" t="s">
        <v>3320</v>
      </c>
      <c r="GU12" s="346" t="s">
        <v>3320</v>
      </c>
      <c r="GV12" s="346" t="s">
        <v>3320</v>
      </c>
      <c r="GW12" s="346" t="s">
        <v>3320</v>
      </c>
      <c r="GX12" s="346" t="s">
        <v>3320</v>
      </c>
      <c r="GY12" s="346" t="s">
        <v>3320</v>
      </c>
      <c r="GZ12" s="346" t="s">
        <v>3320</v>
      </c>
      <c r="HA12" s="346" t="s">
        <v>3320</v>
      </c>
      <c r="HB12" s="346" t="s">
        <v>3320</v>
      </c>
      <c r="HC12" s="346" t="s">
        <v>3320</v>
      </c>
      <c r="HD12" s="346" t="s">
        <v>3320</v>
      </c>
      <c r="HE12" s="346" t="s">
        <v>3320</v>
      </c>
      <c r="HF12" s="346" t="s">
        <v>3320</v>
      </c>
      <c r="HG12" s="346" t="s">
        <v>3320</v>
      </c>
      <c r="HH12" s="346" t="s">
        <v>3320</v>
      </c>
      <c r="HI12" s="346" t="s">
        <v>3320</v>
      </c>
      <c r="HJ12" s="346" t="s">
        <v>3320</v>
      </c>
      <c r="HK12" s="346" t="s">
        <v>3320</v>
      </c>
      <c r="HL12" s="346" t="s">
        <v>3320</v>
      </c>
    </row>
    <row r="13" spans="1:220" ht="15.75" thickBot="1">
      <c r="A13" s="344" t="s">
        <v>5638</v>
      </c>
      <c r="B13" s="345">
        <v>1170</v>
      </c>
      <c r="C13" s="346" t="s">
        <v>5763</v>
      </c>
      <c r="D13" s="346" t="s">
        <v>5764</v>
      </c>
      <c r="E13" s="345">
        <v>1170</v>
      </c>
      <c r="F13" s="346" t="s">
        <v>5727</v>
      </c>
      <c r="G13" s="346" t="s">
        <v>5728</v>
      </c>
      <c r="H13" s="346" t="s">
        <v>65</v>
      </c>
      <c r="I13" s="346" t="s">
        <v>5643</v>
      </c>
      <c r="J13" s="346" t="s">
        <v>5729</v>
      </c>
      <c r="K13" s="346" t="s">
        <v>5731</v>
      </c>
      <c r="L13" s="346" t="s">
        <v>5732</v>
      </c>
      <c r="M13" s="346" t="s">
        <v>5733</v>
      </c>
      <c r="N13" s="346" t="s">
        <v>5734</v>
      </c>
      <c r="O13" s="346" t="s">
        <v>5735</v>
      </c>
      <c r="P13" s="346" t="s">
        <v>3320</v>
      </c>
      <c r="Q13" s="346" t="s">
        <v>5736</v>
      </c>
      <c r="R13" s="346" t="s">
        <v>5698</v>
      </c>
      <c r="S13" s="346" t="s">
        <v>5737</v>
      </c>
      <c r="T13" s="346" t="s">
        <v>5738</v>
      </c>
      <c r="U13" s="346" t="s">
        <v>5739</v>
      </c>
      <c r="V13" s="346" t="s">
        <v>733</v>
      </c>
      <c r="W13" s="346" t="s">
        <v>733</v>
      </c>
      <c r="X13" s="346" t="s">
        <v>733</v>
      </c>
      <c r="Y13" s="346" t="s">
        <v>3320</v>
      </c>
      <c r="Z13" s="346" t="s">
        <v>5740</v>
      </c>
      <c r="AA13" s="346" t="s">
        <v>733</v>
      </c>
      <c r="AB13" s="346" t="s">
        <v>5741</v>
      </c>
      <c r="AC13" s="346" t="s">
        <v>5742</v>
      </c>
      <c r="AD13" s="346" t="s">
        <v>5743</v>
      </c>
      <c r="AE13" s="346" t="s">
        <v>5744</v>
      </c>
      <c r="AF13" s="346" t="s">
        <v>5745</v>
      </c>
      <c r="AG13" s="346" t="s">
        <v>5746</v>
      </c>
      <c r="AH13" s="346" t="s">
        <v>1214</v>
      </c>
      <c r="AI13" s="346" t="s">
        <v>3320</v>
      </c>
      <c r="AJ13" s="346" t="s">
        <v>2043</v>
      </c>
      <c r="AK13" s="346" t="s">
        <v>3589</v>
      </c>
      <c r="AL13" s="346" t="s">
        <v>5665</v>
      </c>
      <c r="AM13" s="347">
        <v>46767</v>
      </c>
      <c r="AN13" s="345">
        <v>12</v>
      </c>
      <c r="AO13" s="345">
        <v>70</v>
      </c>
      <c r="AP13" s="346" t="s">
        <v>5666</v>
      </c>
      <c r="AQ13" s="345">
        <v>400</v>
      </c>
      <c r="AR13" s="345">
        <v>129.63999999999999</v>
      </c>
      <c r="AS13" s="346" t="s">
        <v>733</v>
      </c>
      <c r="AT13" s="345">
        <v>21.14</v>
      </c>
      <c r="AU13" s="346" t="s">
        <v>733</v>
      </c>
      <c r="AV13" s="345">
        <v>715</v>
      </c>
      <c r="AW13" s="346" t="s">
        <v>5713</v>
      </c>
      <c r="AX13" s="346" t="s">
        <v>5668</v>
      </c>
      <c r="AY13" s="346" t="s">
        <v>3320</v>
      </c>
      <c r="AZ13" s="346" t="s">
        <v>733</v>
      </c>
      <c r="BA13" s="346" t="s">
        <v>733</v>
      </c>
      <c r="BB13" s="345">
        <v>1852</v>
      </c>
      <c r="BC13" s="345">
        <v>1803</v>
      </c>
      <c r="BD13" s="346" t="s">
        <v>5766</v>
      </c>
      <c r="BE13" s="345">
        <v>363</v>
      </c>
      <c r="BF13" s="345">
        <v>96</v>
      </c>
      <c r="BG13" s="345">
        <v>99</v>
      </c>
      <c r="BH13" s="345">
        <v>25</v>
      </c>
      <c r="BI13" s="347">
        <v>46327</v>
      </c>
      <c r="BJ13" s="345">
        <v>0.4</v>
      </c>
      <c r="BK13" s="345">
        <v>8</v>
      </c>
      <c r="BL13" s="346" t="s">
        <v>5745</v>
      </c>
      <c r="BM13" s="345">
        <v>7941363</v>
      </c>
      <c r="BN13" s="346" t="s">
        <v>3320</v>
      </c>
      <c r="BO13" s="346" t="s">
        <v>3320</v>
      </c>
      <c r="BP13" s="346" t="s">
        <v>3320</v>
      </c>
      <c r="BQ13" s="346" t="s">
        <v>3320</v>
      </c>
      <c r="BR13" s="346" t="s">
        <v>3320</v>
      </c>
      <c r="BS13" s="346" t="s">
        <v>3320</v>
      </c>
      <c r="BT13" s="346" t="s">
        <v>3320</v>
      </c>
      <c r="BU13" s="346" t="s">
        <v>3320</v>
      </c>
      <c r="BV13" s="346" t="s">
        <v>3320</v>
      </c>
      <c r="BW13" s="346" t="s">
        <v>3320</v>
      </c>
      <c r="BX13" s="348"/>
      <c r="BY13" s="346" t="s">
        <v>3320</v>
      </c>
      <c r="BZ13" s="346" t="s">
        <v>3320</v>
      </c>
      <c r="CA13" s="346" t="s">
        <v>3320</v>
      </c>
      <c r="CB13" s="346" t="s">
        <v>3320</v>
      </c>
      <c r="CC13" s="346" t="s">
        <v>3320</v>
      </c>
      <c r="CD13" s="346" t="s">
        <v>3320</v>
      </c>
      <c r="CE13" s="346" t="s">
        <v>3320</v>
      </c>
      <c r="CF13" s="346" t="s">
        <v>3320</v>
      </c>
      <c r="CG13" s="346" t="s">
        <v>3320</v>
      </c>
      <c r="CH13" s="348"/>
      <c r="CI13" s="346" t="s">
        <v>3320</v>
      </c>
      <c r="CJ13" s="346" t="s">
        <v>3320</v>
      </c>
      <c r="CK13" s="346" t="s">
        <v>3320</v>
      </c>
      <c r="CL13" s="346" t="s">
        <v>3320</v>
      </c>
      <c r="CM13" s="346" t="s">
        <v>3320</v>
      </c>
      <c r="CN13" s="346" t="s">
        <v>3320</v>
      </c>
      <c r="CO13" s="346" t="s">
        <v>3320</v>
      </c>
      <c r="CP13" s="346" t="s">
        <v>3320</v>
      </c>
      <c r="CQ13" s="346" t="s">
        <v>3320</v>
      </c>
      <c r="CR13" s="346" t="s">
        <v>3320</v>
      </c>
      <c r="CS13" s="346" t="s">
        <v>3320</v>
      </c>
      <c r="CT13" s="346" t="s">
        <v>3320</v>
      </c>
      <c r="CU13" s="346" t="s">
        <v>3320</v>
      </c>
      <c r="CV13" s="346" t="s">
        <v>3320</v>
      </c>
      <c r="CW13" s="346" t="s">
        <v>3320</v>
      </c>
      <c r="CX13" s="346" t="s">
        <v>3320</v>
      </c>
      <c r="CY13" s="346" t="s">
        <v>3320</v>
      </c>
      <c r="CZ13" s="346" t="s">
        <v>3320</v>
      </c>
      <c r="DA13" s="346" t="s">
        <v>3320</v>
      </c>
      <c r="DB13" s="346" t="s">
        <v>3320</v>
      </c>
      <c r="DC13" s="346" t="s">
        <v>3320</v>
      </c>
      <c r="DD13" s="346" t="s">
        <v>3320</v>
      </c>
      <c r="DE13" s="346" t="s">
        <v>3320</v>
      </c>
      <c r="DF13" s="346" t="s">
        <v>3320</v>
      </c>
      <c r="DG13" s="346" t="s">
        <v>3320</v>
      </c>
      <c r="DH13" s="346" t="s">
        <v>3320</v>
      </c>
      <c r="DI13" s="346" t="s">
        <v>3320</v>
      </c>
      <c r="DJ13" s="346" t="s">
        <v>3320</v>
      </c>
      <c r="DK13" s="346" t="s">
        <v>3320</v>
      </c>
      <c r="DL13" s="346" t="s">
        <v>3320</v>
      </c>
      <c r="DM13" s="346" t="s">
        <v>3320</v>
      </c>
      <c r="DN13" s="346" t="s">
        <v>3320</v>
      </c>
      <c r="DO13" s="346" t="s">
        <v>3320</v>
      </c>
      <c r="DP13" s="346" t="s">
        <v>3320</v>
      </c>
      <c r="DQ13" s="346" t="s">
        <v>3320</v>
      </c>
      <c r="DR13" s="346" t="s">
        <v>3320</v>
      </c>
      <c r="DS13" s="346" t="s">
        <v>3320</v>
      </c>
      <c r="DT13" s="346" t="s">
        <v>3320</v>
      </c>
      <c r="DU13" s="346" t="s">
        <v>3320</v>
      </c>
      <c r="DV13" s="346" t="s">
        <v>3320</v>
      </c>
      <c r="DW13" s="346" t="s">
        <v>3320</v>
      </c>
      <c r="DX13" s="346" t="s">
        <v>3320</v>
      </c>
      <c r="DY13" s="346" t="s">
        <v>3320</v>
      </c>
      <c r="DZ13" s="346" t="s">
        <v>3320</v>
      </c>
      <c r="EA13" s="346" t="s">
        <v>3320</v>
      </c>
      <c r="EB13" s="346" t="s">
        <v>3320</v>
      </c>
      <c r="EC13" s="346" t="s">
        <v>3320</v>
      </c>
      <c r="ED13" s="346" t="s">
        <v>3320</v>
      </c>
      <c r="EE13" s="346" t="s">
        <v>3320</v>
      </c>
      <c r="EF13" s="345">
        <v>103428850</v>
      </c>
      <c r="EG13" s="346" t="s">
        <v>733</v>
      </c>
      <c r="EH13" s="346" t="s">
        <v>733</v>
      </c>
      <c r="EI13" s="346" t="s">
        <v>733</v>
      </c>
      <c r="EJ13" s="346" t="s">
        <v>733</v>
      </c>
      <c r="EK13" s="346" t="s">
        <v>1253</v>
      </c>
      <c r="EL13" s="346" t="s">
        <v>5767</v>
      </c>
      <c r="EM13" s="346" t="s">
        <v>5768</v>
      </c>
      <c r="EN13" s="344" t="s">
        <v>11294</v>
      </c>
      <c r="EO13" s="346" t="s">
        <v>5769</v>
      </c>
      <c r="EP13" s="345">
        <v>103428850</v>
      </c>
      <c r="EQ13" s="345">
        <v>43395200</v>
      </c>
      <c r="ER13" s="345">
        <v>128739</v>
      </c>
      <c r="ES13" s="345">
        <v>73036</v>
      </c>
      <c r="ET13" s="346" t="s">
        <v>5770</v>
      </c>
      <c r="EU13" s="346" t="s">
        <v>733</v>
      </c>
      <c r="EV13" s="346" t="s">
        <v>733</v>
      </c>
      <c r="EW13" s="346" t="s">
        <v>5756</v>
      </c>
      <c r="EX13" s="346" t="s">
        <v>733</v>
      </c>
      <c r="EY13" s="346" t="s">
        <v>733</v>
      </c>
      <c r="EZ13" s="346" t="s">
        <v>733</v>
      </c>
      <c r="FA13" s="346" t="s">
        <v>733</v>
      </c>
      <c r="FB13" s="346" t="s">
        <v>733</v>
      </c>
      <c r="FC13" s="349" t="s">
        <v>5676</v>
      </c>
      <c r="FD13" s="346" t="s">
        <v>3320</v>
      </c>
      <c r="FE13" s="346" t="s">
        <v>733</v>
      </c>
      <c r="FF13" s="346" t="s">
        <v>5721</v>
      </c>
      <c r="FG13" s="346" t="s">
        <v>1214</v>
      </c>
      <c r="FH13" s="346" t="s">
        <v>1214</v>
      </c>
      <c r="FI13" s="346" t="s">
        <v>3320</v>
      </c>
      <c r="FJ13" s="346" t="s">
        <v>3320</v>
      </c>
      <c r="FK13" s="346" t="s">
        <v>3320</v>
      </c>
      <c r="FL13" s="346" t="s">
        <v>1214</v>
      </c>
      <c r="FM13" s="346" t="s">
        <v>1214</v>
      </c>
      <c r="FN13" s="346" t="s">
        <v>3320</v>
      </c>
      <c r="FO13" s="346" t="s">
        <v>1214</v>
      </c>
      <c r="FP13" s="346" t="s">
        <v>3320</v>
      </c>
      <c r="FQ13" s="346" t="s">
        <v>5771</v>
      </c>
      <c r="FR13" s="346" t="s">
        <v>5772</v>
      </c>
      <c r="FS13" s="346" t="s">
        <v>3320</v>
      </c>
      <c r="FT13" s="346" t="s">
        <v>3320</v>
      </c>
      <c r="FU13" s="346" t="s">
        <v>3320</v>
      </c>
      <c r="FV13" s="346" t="s">
        <v>5759</v>
      </c>
      <c r="FW13" s="346" t="s">
        <v>1214</v>
      </c>
      <c r="FX13" s="350">
        <v>46084.934363425928</v>
      </c>
      <c r="FY13" s="350">
        <v>46084.948483796295</v>
      </c>
      <c r="FZ13" s="346" t="s">
        <v>5685</v>
      </c>
      <c r="GA13" s="346" t="s">
        <v>3320</v>
      </c>
      <c r="GB13" s="346" t="s">
        <v>3320</v>
      </c>
      <c r="GC13" s="346" t="s">
        <v>3320</v>
      </c>
      <c r="GD13" s="346" t="s">
        <v>3320</v>
      </c>
      <c r="GE13" s="346" t="s">
        <v>3320</v>
      </c>
      <c r="GF13" s="346" t="s">
        <v>3320</v>
      </c>
      <c r="GG13" s="346" t="s">
        <v>3320</v>
      </c>
      <c r="GH13" s="346" t="s">
        <v>3320</v>
      </c>
      <c r="GI13" s="346" t="s">
        <v>3320</v>
      </c>
      <c r="GJ13" s="346" t="s">
        <v>3320</v>
      </c>
      <c r="GK13" s="346" t="s">
        <v>3320</v>
      </c>
      <c r="GL13" s="346" t="s">
        <v>3320</v>
      </c>
      <c r="GM13" s="346" t="s">
        <v>3320</v>
      </c>
      <c r="GN13" s="346" t="s">
        <v>3320</v>
      </c>
      <c r="GO13" s="346" t="s">
        <v>3320</v>
      </c>
      <c r="GP13" s="346" t="s">
        <v>3320</v>
      </c>
      <c r="GQ13" s="346" t="s">
        <v>3320</v>
      </c>
      <c r="GR13" s="346" t="s">
        <v>3320</v>
      </c>
      <c r="GS13" s="346" t="s">
        <v>3320</v>
      </c>
      <c r="GT13" s="346" t="s">
        <v>3320</v>
      </c>
      <c r="GU13" s="346" t="s">
        <v>3320</v>
      </c>
      <c r="GV13" s="346" t="s">
        <v>3320</v>
      </c>
      <c r="GW13" s="346" t="s">
        <v>3320</v>
      </c>
      <c r="GX13" s="346" t="s">
        <v>3320</v>
      </c>
      <c r="GY13" s="346" t="s">
        <v>3320</v>
      </c>
      <c r="GZ13" s="346" t="s">
        <v>3320</v>
      </c>
      <c r="HA13" s="346" t="s">
        <v>3320</v>
      </c>
      <c r="HB13" s="346" t="s">
        <v>3320</v>
      </c>
      <c r="HC13" s="346" t="s">
        <v>3320</v>
      </c>
      <c r="HD13" s="346" t="s">
        <v>3320</v>
      </c>
      <c r="HE13" s="346" t="s">
        <v>3320</v>
      </c>
      <c r="HF13" s="346" t="s">
        <v>3320</v>
      </c>
      <c r="HG13" s="346" t="s">
        <v>3320</v>
      </c>
      <c r="HH13" s="346" t="s">
        <v>3320</v>
      </c>
      <c r="HI13" s="346" t="s">
        <v>3320</v>
      </c>
      <c r="HJ13" s="346" t="s">
        <v>3320</v>
      </c>
      <c r="HK13" s="346" t="s">
        <v>3320</v>
      </c>
      <c r="HL13" s="346" t="s">
        <v>3320</v>
      </c>
    </row>
    <row r="14" spans="1:220" ht="15.75" thickBot="1">
      <c r="A14" s="344" t="s">
        <v>5638</v>
      </c>
      <c r="B14" s="345">
        <v>1166</v>
      </c>
      <c r="C14" s="346" t="s">
        <v>5778</v>
      </c>
      <c r="D14" s="346" t="s">
        <v>5779</v>
      </c>
      <c r="E14" s="345">
        <v>1166</v>
      </c>
      <c r="F14" s="346" t="s">
        <v>5780</v>
      </c>
      <c r="G14" s="346" t="s">
        <v>5781</v>
      </c>
      <c r="H14" s="346" t="s">
        <v>5103</v>
      </c>
      <c r="I14" s="346" t="s">
        <v>5643</v>
      </c>
      <c r="J14" s="344" t="s">
        <v>4657</v>
      </c>
      <c r="K14" s="346" t="s">
        <v>5783</v>
      </c>
      <c r="L14" s="346" t="s">
        <v>5784</v>
      </c>
      <c r="M14" s="346" t="s">
        <v>5785</v>
      </c>
      <c r="N14" s="346" t="s">
        <v>5786</v>
      </c>
      <c r="O14" s="346" t="s">
        <v>5787</v>
      </c>
      <c r="P14" s="346" t="s">
        <v>3320</v>
      </c>
      <c r="Q14" s="346" t="s">
        <v>5788</v>
      </c>
      <c r="R14" s="346" t="s">
        <v>5698</v>
      </c>
      <c r="S14" s="346" t="s">
        <v>5789</v>
      </c>
      <c r="T14" s="346" t="s">
        <v>5790</v>
      </c>
      <c r="U14" s="346" t="s">
        <v>5791</v>
      </c>
      <c r="V14" s="346" t="s">
        <v>733</v>
      </c>
      <c r="W14" s="346" t="s">
        <v>733</v>
      </c>
      <c r="X14" s="346" t="s">
        <v>733</v>
      </c>
      <c r="Y14" s="346" t="s">
        <v>3320</v>
      </c>
      <c r="Z14" s="346" t="s">
        <v>5792</v>
      </c>
      <c r="AA14" s="346" t="s">
        <v>733</v>
      </c>
      <c r="AB14" s="346" t="s">
        <v>5793</v>
      </c>
      <c r="AC14" s="346" t="s">
        <v>5794</v>
      </c>
      <c r="AD14" s="346" t="s">
        <v>5659</v>
      </c>
      <c r="AE14" s="346" t="s">
        <v>5795</v>
      </c>
      <c r="AF14" s="346" t="s">
        <v>5796</v>
      </c>
      <c r="AG14" s="346" t="s">
        <v>5797</v>
      </c>
      <c r="AH14" s="346" t="s">
        <v>1214</v>
      </c>
      <c r="AI14" s="346" t="s">
        <v>3320</v>
      </c>
      <c r="AJ14" s="346" t="s">
        <v>7206</v>
      </c>
      <c r="AK14" s="346" t="s">
        <v>5798</v>
      </c>
      <c r="AL14" s="346" t="s">
        <v>5665</v>
      </c>
      <c r="AM14" s="347">
        <v>46991</v>
      </c>
      <c r="AN14" s="345">
        <v>30</v>
      </c>
      <c r="AO14" s="345">
        <v>200</v>
      </c>
      <c r="AP14" s="346" t="s">
        <v>5666</v>
      </c>
      <c r="AQ14" s="345">
        <v>344752</v>
      </c>
      <c r="AR14" s="345">
        <v>414</v>
      </c>
      <c r="AS14" s="346" t="s">
        <v>733</v>
      </c>
      <c r="AT14" s="345">
        <v>25.66</v>
      </c>
      <c r="AU14" s="346" t="s">
        <v>1214</v>
      </c>
      <c r="AV14" s="345">
        <v>650</v>
      </c>
      <c r="AW14" s="346" t="s">
        <v>5800</v>
      </c>
      <c r="AX14" s="346" t="s">
        <v>5801</v>
      </c>
      <c r="AY14" s="346" t="s">
        <v>3320</v>
      </c>
      <c r="AZ14" s="346" t="s">
        <v>733</v>
      </c>
      <c r="BA14" s="346" t="s">
        <v>733</v>
      </c>
      <c r="BB14" s="345">
        <v>1847.5</v>
      </c>
      <c r="BC14" s="345">
        <v>1513.53</v>
      </c>
      <c r="BD14" s="346" t="s">
        <v>5802</v>
      </c>
      <c r="BE14" s="345">
        <v>365</v>
      </c>
      <c r="BF14" s="345">
        <v>87</v>
      </c>
      <c r="BG14" s="345">
        <v>95</v>
      </c>
      <c r="BH14" s="345">
        <v>25</v>
      </c>
      <c r="BI14" s="347">
        <v>46327</v>
      </c>
      <c r="BJ14" s="345">
        <v>0.2</v>
      </c>
      <c r="BK14" s="345">
        <v>8</v>
      </c>
      <c r="BL14" s="346" t="s">
        <v>5796</v>
      </c>
      <c r="BM14" s="346" t="s">
        <v>3320</v>
      </c>
      <c r="BN14" s="346" t="s">
        <v>3320</v>
      </c>
      <c r="BO14" s="346" t="s">
        <v>3320</v>
      </c>
      <c r="BP14" s="346" t="s">
        <v>3320</v>
      </c>
      <c r="BQ14" s="346" t="s">
        <v>3320</v>
      </c>
      <c r="BR14" s="346" t="s">
        <v>3320</v>
      </c>
      <c r="BS14" s="346" t="s">
        <v>3320</v>
      </c>
      <c r="BT14" s="346" t="s">
        <v>3320</v>
      </c>
      <c r="BU14" s="346" t="s">
        <v>3320</v>
      </c>
      <c r="BV14" s="346" t="s">
        <v>3320</v>
      </c>
      <c r="BW14" s="346" t="s">
        <v>3320</v>
      </c>
      <c r="BX14" s="348"/>
      <c r="BY14" s="346" t="s">
        <v>3320</v>
      </c>
      <c r="BZ14" s="346" t="s">
        <v>3320</v>
      </c>
      <c r="CA14" s="346" t="s">
        <v>3320</v>
      </c>
      <c r="CB14" s="346" t="s">
        <v>3320</v>
      </c>
      <c r="CC14" s="346" t="s">
        <v>3320</v>
      </c>
      <c r="CD14" s="346" t="s">
        <v>3320</v>
      </c>
      <c r="CE14" s="346" t="s">
        <v>3320</v>
      </c>
      <c r="CF14" s="346" t="s">
        <v>3320</v>
      </c>
      <c r="CG14" s="346" t="s">
        <v>3320</v>
      </c>
      <c r="CH14" s="348"/>
      <c r="CI14" s="346" t="s">
        <v>3320</v>
      </c>
      <c r="CJ14" s="346" t="s">
        <v>3320</v>
      </c>
      <c r="CK14" s="346" t="s">
        <v>3320</v>
      </c>
      <c r="CL14" s="346" t="s">
        <v>3320</v>
      </c>
      <c r="CM14" s="346" t="s">
        <v>3320</v>
      </c>
      <c r="CN14" s="346" t="s">
        <v>3320</v>
      </c>
      <c r="CO14" s="346" t="s">
        <v>3320</v>
      </c>
      <c r="CP14" s="346" t="s">
        <v>3320</v>
      </c>
      <c r="CQ14" s="346" t="s">
        <v>3320</v>
      </c>
      <c r="CR14" s="346" t="s">
        <v>3320</v>
      </c>
      <c r="CS14" s="346" t="s">
        <v>3320</v>
      </c>
      <c r="CT14" s="346" t="s">
        <v>3320</v>
      </c>
      <c r="CU14" s="346" t="s">
        <v>3320</v>
      </c>
      <c r="CV14" s="346" t="s">
        <v>3320</v>
      </c>
      <c r="CW14" s="346" t="s">
        <v>3320</v>
      </c>
      <c r="CX14" s="346" t="s">
        <v>3320</v>
      </c>
      <c r="CY14" s="346" t="s">
        <v>3320</v>
      </c>
      <c r="CZ14" s="346" t="s">
        <v>3320</v>
      </c>
      <c r="DA14" s="346" t="s">
        <v>3320</v>
      </c>
      <c r="DB14" s="346" t="s">
        <v>3320</v>
      </c>
      <c r="DC14" s="346" t="s">
        <v>3320</v>
      </c>
      <c r="DD14" s="346" t="s">
        <v>3320</v>
      </c>
      <c r="DE14" s="346" t="s">
        <v>3320</v>
      </c>
      <c r="DF14" s="346" t="s">
        <v>3320</v>
      </c>
      <c r="DG14" s="346" t="s">
        <v>3320</v>
      </c>
      <c r="DH14" s="346" t="s">
        <v>3320</v>
      </c>
      <c r="DI14" s="346" t="s">
        <v>3320</v>
      </c>
      <c r="DJ14" s="346" t="s">
        <v>3320</v>
      </c>
      <c r="DK14" s="346" t="s">
        <v>3320</v>
      </c>
      <c r="DL14" s="346" t="s">
        <v>3320</v>
      </c>
      <c r="DM14" s="346" t="s">
        <v>3320</v>
      </c>
      <c r="DN14" s="346" t="s">
        <v>3320</v>
      </c>
      <c r="DO14" s="346" t="s">
        <v>3320</v>
      </c>
      <c r="DP14" s="346" t="s">
        <v>3320</v>
      </c>
      <c r="DQ14" s="346" t="s">
        <v>3320</v>
      </c>
      <c r="DR14" s="346" t="s">
        <v>3320</v>
      </c>
      <c r="DS14" s="346" t="s">
        <v>3320</v>
      </c>
      <c r="DT14" s="346" t="s">
        <v>3320</v>
      </c>
      <c r="DU14" s="346" t="s">
        <v>3320</v>
      </c>
      <c r="DV14" s="346" t="s">
        <v>3320</v>
      </c>
      <c r="DW14" s="346" t="s">
        <v>3320</v>
      </c>
      <c r="DX14" s="346" t="s">
        <v>3320</v>
      </c>
      <c r="DY14" s="346" t="s">
        <v>3320</v>
      </c>
      <c r="DZ14" s="346" t="s">
        <v>3320</v>
      </c>
      <c r="EA14" s="346" t="s">
        <v>3320</v>
      </c>
      <c r="EB14" s="346" t="s">
        <v>3320</v>
      </c>
      <c r="EC14" s="346" t="s">
        <v>3320</v>
      </c>
      <c r="ED14" s="346" t="s">
        <v>3320</v>
      </c>
      <c r="EE14" s="346" t="s">
        <v>3320</v>
      </c>
      <c r="EF14" s="345">
        <v>426636361</v>
      </c>
      <c r="EG14" s="346" t="s">
        <v>1214</v>
      </c>
      <c r="EH14" s="346" t="s">
        <v>733</v>
      </c>
      <c r="EI14" s="346" t="s">
        <v>733</v>
      </c>
      <c r="EJ14" s="346" t="s">
        <v>733</v>
      </c>
      <c r="EK14" s="346" t="s">
        <v>4184</v>
      </c>
      <c r="EL14" s="346" t="s">
        <v>5803</v>
      </c>
      <c r="EM14" s="346" t="s">
        <v>5804</v>
      </c>
      <c r="EN14" s="344" t="s">
        <v>11294</v>
      </c>
      <c r="EO14" s="346" t="s">
        <v>5805</v>
      </c>
      <c r="EP14" s="345">
        <v>306577176</v>
      </c>
      <c r="EQ14" s="345">
        <v>47257364</v>
      </c>
      <c r="ER14" s="345">
        <v>108768395</v>
      </c>
      <c r="ES14" s="345">
        <v>21753679</v>
      </c>
      <c r="ET14" s="346" t="s">
        <v>5806</v>
      </c>
      <c r="EU14" s="346" t="s">
        <v>733</v>
      </c>
      <c r="EV14" s="346" t="s">
        <v>733</v>
      </c>
      <c r="EW14" s="346" t="s">
        <v>5807</v>
      </c>
      <c r="EX14" s="346" t="s">
        <v>733</v>
      </c>
      <c r="EY14" s="346" t="s">
        <v>1214</v>
      </c>
      <c r="EZ14" s="346" t="s">
        <v>1214</v>
      </c>
      <c r="FA14" s="346" t="s">
        <v>1214</v>
      </c>
      <c r="FB14" s="346" t="s">
        <v>733</v>
      </c>
      <c r="FC14" s="349" t="s">
        <v>5676</v>
      </c>
      <c r="FD14" s="346" t="s">
        <v>3320</v>
      </c>
      <c r="FE14" s="346" t="s">
        <v>733</v>
      </c>
      <c r="FF14" s="346" t="s">
        <v>5721</v>
      </c>
      <c r="FG14" s="346" t="s">
        <v>1214</v>
      </c>
      <c r="FH14" s="346" t="s">
        <v>1214</v>
      </c>
      <c r="FI14" s="346" t="s">
        <v>3320</v>
      </c>
      <c r="FJ14" s="346" t="s">
        <v>3320</v>
      </c>
      <c r="FK14" s="346" t="s">
        <v>3320</v>
      </c>
      <c r="FL14" s="346" t="s">
        <v>1214</v>
      </c>
      <c r="FM14" s="346" t="s">
        <v>1214</v>
      </c>
      <c r="FN14" s="346" t="s">
        <v>3320</v>
      </c>
      <c r="FO14" s="346" t="s">
        <v>1214</v>
      </c>
      <c r="FP14" s="346" t="s">
        <v>3320</v>
      </c>
      <c r="FQ14" s="346" t="s">
        <v>5808</v>
      </c>
      <c r="FR14" s="346" t="s">
        <v>5809</v>
      </c>
      <c r="FS14" s="346" t="s">
        <v>3320</v>
      </c>
      <c r="FT14" s="346" t="s">
        <v>3320</v>
      </c>
      <c r="FU14" s="346" t="s">
        <v>3320</v>
      </c>
      <c r="FV14" s="346" t="s">
        <v>1214</v>
      </c>
      <c r="FW14" s="346" t="s">
        <v>1214</v>
      </c>
      <c r="FX14" s="350">
        <v>46084.921261574076</v>
      </c>
      <c r="FY14" s="350">
        <v>46084.94636574074</v>
      </c>
      <c r="FZ14" s="346" t="s">
        <v>5685</v>
      </c>
      <c r="GA14" s="346" t="s">
        <v>3320</v>
      </c>
      <c r="GB14" s="346" t="s">
        <v>3320</v>
      </c>
      <c r="GC14" s="346" t="s">
        <v>3320</v>
      </c>
      <c r="GD14" s="346" t="s">
        <v>3320</v>
      </c>
      <c r="GE14" s="346" t="s">
        <v>3320</v>
      </c>
      <c r="GF14" s="346" t="s">
        <v>3320</v>
      </c>
      <c r="GG14" s="346" t="s">
        <v>3320</v>
      </c>
      <c r="GH14" s="346" t="s">
        <v>3320</v>
      </c>
      <c r="GI14" s="346" t="s">
        <v>3320</v>
      </c>
      <c r="GJ14" s="346" t="s">
        <v>3320</v>
      </c>
      <c r="GK14" s="346" t="s">
        <v>3320</v>
      </c>
      <c r="GL14" s="346" t="s">
        <v>3320</v>
      </c>
      <c r="GM14" s="346" t="s">
        <v>3320</v>
      </c>
      <c r="GN14" s="346" t="s">
        <v>3320</v>
      </c>
      <c r="GO14" s="346" t="s">
        <v>3320</v>
      </c>
      <c r="GP14" s="346" t="s">
        <v>3320</v>
      </c>
      <c r="GQ14" s="346" t="s">
        <v>3320</v>
      </c>
      <c r="GR14" s="346" t="s">
        <v>3320</v>
      </c>
      <c r="GS14" s="346" t="s">
        <v>3320</v>
      </c>
      <c r="GT14" s="346" t="s">
        <v>3320</v>
      </c>
      <c r="GU14" s="346" t="s">
        <v>3320</v>
      </c>
      <c r="GV14" s="346" t="s">
        <v>3320</v>
      </c>
      <c r="GW14" s="346" t="s">
        <v>3320</v>
      </c>
      <c r="GX14" s="346" t="s">
        <v>3320</v>
      </c>
      <c r="GY14" s="346" t="s">
        <v>3320</v>
      </c>
      <c r="GZ14" s="346" t="s">
        <v>3320</v>
      </c>
      <c r="HA14" s="346" t="s">
        <v>3320</v>
      </c>
      <c r="HB14" s="346" t="s">
        <v>3320</v>
      </c>
      <c r="HC14" s="346" t="s">
        <v>3320</v>
      </c>
      <c r="HD14" s="346" t="s">
        <v>3320</v>
      </c>
      <c r="HE14" s="346" t="s">
        <v>3320</v>
      </c>
      <c r="HF14" s="346" t="s">
        <v>3320</v>
      </c>
      <c r="HG14" s="346" t="s">
        <v>3320</v>
      </c>
      <c r="HH14" s="346" t="s">
        <v>3320</v>
      </c>
      <c r="HI14" s="346" t="s">
        <v>3320</v>
      </c>
      <c r="HJ14" s="346" t="s">
        <v>3320</v>
      </c>
      <c r="HK14" s="346" t="s">
        <v>3320</v>
      </c>
      <c r="HL14" s="346" t="s">
        <v>3320</v>
      </c>
    </row>
    <row r="15" spans="1:220" ht="15.75" thickBot="1">
      <c r="A15" s="344" t="s">
        <v>5638</v>
      </c>
      <c r="B15" s="345">
        <v>1169</v>
      </c>
      <c r="C15" s="346" t="s">
        <v>11298</v>
      </c>
      <c r="D15" s="346" t="s">
        <v>11299</v>
      </c>
      <c r="E15" s="345">
        <v>1169</v>
      </c>
      <c r="F15" s="346" t="s">
        <v>11300</v>
      </c>
      <c r="G15" s="346" t="s">
        <v>11301</v>
      </c>
      <c r="H15" s="346" t="s">
        <v>11302</v>
      </c>
      <c r="I15" s="346" t="s">
        <v>5643</v>
      </c>
      <c r="J15" s="344" t="s">
        <v>6604</v>
      </c>
      <c r="K15" s="346" t="s">
        <v>11303</v>
      </c>
      <c r="L15" s="346" t="s">
        <v>5698</v>
      </c>
      <c r="M15" s="346" t="s">
        <v>5698</v>
      </c>
      <c r="N15" s="346" t="s">
        <v>11304</v>
      </c>
      <c r="O15" s="346" t="s">
        <v>11305</v>
      </c>
      <c r="P15" s="346" t="s">
        <v>3320</v>
      </c>
      <c r="Q15" s="346" t="s">
        <v>11306</v>
      </c>
      <c r="R15" s="346" t="s">
        <v>5698</v>
      </c>
      <c r="S15" s="346" t="s">
        <v>11307</v>
      </c>
      <c r="T15" s="346" t="s">
        <v>11308</v>
      </c>
      <c r="U15" s="346" t="s">
        <v>11309</v>
      </c>
      <c r="V15" s="346" t="s">
        <v>733</v>
      </c>
      <c r="W15" s="346" t="s">
        <v>733</v>
      </c>
      <c r="X15" s="346" t="s">
        <v>733</v>
      </c>
      <c r="Y15" s="346" t="s">
        <v>3320</v>
      </c>
      <c r="Z15" s="346" t="s">
        <v>11310</v>
      </c>
      <c r="AA15" s="346" t="s">
        <v>733</v>
      </c>
      <c r="AB15" s="346" t="s">
        <v>11311</v>
      </c>
      <c r="AC15" s="346" t="s">
        <v>6569</v>
      </c>
      <c r="AD15" s="346" t="s">
        <v>11312</v>
      </c>
      <c r="AE15" s="346" t="s">
        <v>6608</v>
      </c>
      <c r="AF15" s="346" t="s">
        <v>3320</v>
      </c>
      <c r="AG15" s="348"/>
      <c r="AH15" s="346" t="s">
        <v>733</v>
      </c>
      <c r="AI15" s="346" t="s">
        <v>11302</v>
      </c>
      <c r="AJ15" s="346" t="s">
        <v>3320</v>
      </c>
      <c r="AK15" s="346" t="s">
        <v>3320</v>
      </c>
      <c r="AL15" s="346" t="s">
        <v>3320</v>
      </c>
      <c r="AM15" s="346" t="s">
        <v>3320</v>
      </c>
      <c r="AN15" s="346" t="s">
        <v>3320</v>
      </c>
      <c r="AO15" s="346" t="s">
        <v>3320</v>
      </c>
      <c r="AP15" s="346" t="s">
        <v>3320</v>
      </c>
      <c r="AQ15" s="346" t="s">
        <v>3320</v>
      </c>
      <c r="AR15" s="346" t="s">
        <v>3320</v>
      </c>
      <c r="AS15" s="346" t="s">
        <v>3320</v>
      </c>
      <c r="AT15" s="346" t="s">
        <v>3320</v>
      </c>
      <c r="AU15" s="346" t="s">
        <v>3320</v>
      </c>
      <c r="AV15" s="346" t="s">
        <v>3320</v>
      </c>
      <c r="AW15" s="346" t="s">
        <v>3320</v>
      </c>
      <c r="AX15" s="346" t="s">
        <v>3320</v>
      </c>
      <c r="AY15" s="346" t="s">
        <v>3320</v>
      </c>
      <c r="AZ15" s="346" t="s">
        <v>3320</v>
      </c>
      <c r="BA15" s="346" t="s">
        <v>3320</v>
      </c>
      <c r="BB15" s="346" t="s">
        <v>3320</v>
      </c>
      <c r="BC15" s="346" t="s">
        <v>3320</v>
      </c>
      <c r="BD15" s="348"/>
      <c r="BE15" s="346" t="s">
        <v>3320</v>
      </c>
      <c r="BF15" s="346" t="s">
        <v>3320</v>
      </c>
      <c r="BG15" s="346" t="s">
        <v>3320</v>
      </c>
      <c r="BH15" s="346" t="s">
        <v>3320</v>
      </c>
      <c r="BI15" s="346" t="s">
        <v>3320</v>
      </c>
      <c r="BJ15" s="346" t="s">
        <v>3320</v>
      </c>
      <c r="BK15" s="346" t="s">
        <v>3320</v>
      </c>
      <c r="BL15" s="346" t="s">
        <v>3320</v>
      </c>
      <c r="BM15" s="346" t="s">
        <v>3320</v>
      </c>
      <c r="BN15" s="346" t="s">
        <v>3320</v>
      </c>
      <c r="BO15" s="346" t="s">
        <v>3320</v>
      </c>
      <c r="BP15" s="346" t="s">
        <v>3320</v>
      </c>
      <c r="BQ15" s="346" t="s">
        <v>3320</v>
      </c>
      <c r="BR15" s="346" t="s">
        <v>3320</v>
      </c>
      <c r="BS15" s="346" t="s">
        <v>3320</v>
      </c>
      <c r="BT15" s="346" t="s">
        <v>3320</v>
      </c>
      <c r="BU15" s="346" t="s">
        <v>3320</v>
      </c>
      <c r="BV15" s="346" t="s">
        <v>3320</v>
      </c>
      <c r="BW15" s="346" t="s">
        <v>3320</v>
      </c>
      <c r="BX15" s="348"/>
      <c r="BY15" s="346" t="s">
        <v>3320</v>
      </c>
      <c r="BZ15" s="346" t="s">
        <v>3320</v>
      </c>
      <c r="CA15" s="346" t="s">
        <v>3320</v>
      </c>
      <c r="CB15" s="346" t="s">
        <v>3320</v>
      </c>
      <c r="CC15" s="346" t="s">
        <v>3320</v>
      </c>
      <c r="CD15" s="346" t="s">
        <v>3320</v>
      </c>
      <c r="CE15" s="346" t="s">
        <v>3320</v>
      </c>
      <c r="CF15" s="346" t="s">
        <v>3320</v>
      </c>
      <c r="CG15" s="346" t="s">
        <v>3320</v>
      </c>
      <c r="CH15" s="348"/>
      <c r="CI15" s="346" t="s">
        <v>3320</v>
      </c>
      <c r="CJ15" s="346" t="s">
        <v>3320</v>
      </c>
      <c r="CK15" s="346" t="s">
        <v>3320</v>
      </c>
      <c r="CL15" s="346" t="s">
        <v>3320</v>
      </c>
      <c r="CM15" s="346" t="s">
        <v>3320</v>
      </c>
      <c r="CN15" s="346" t="s">
        <v>3320</v>
      </c>
      <c r="CO15" s="346" t="s">
        <v>3320</v>
      </c>
      <c r="CP15" s="346" t="s">
        <v>3320</v>
      </c>
      <c r="CQ15" s="346" t="s">
        <v>3320</v>
      </c>
      <c r="CR15" s="346" t="s">
        <v>3320</v>
      </c>
      <c r="CS15" s="346" t="s">
        <v>3320</v>
      </c>
      <c r="CT15" s="346" t="s">
        <v>3320</v>
      </c>
      <c r="CU15" s="346" t="s">
        <v>3320</v>
      </c>
      <c r="CV15" s="346" t="s">
        <v>3320</v>
      </c>
      <c r="CW15" s="346" t="s">
        <v>3320</v>
      </c>
      <c r="CX15" s="346" t="s">
        <v>3320</v>
      </c>
      <c r="CY15" s="346" t="s">
        <v>3320</v>
      </c>
      <c r="CZ15" s="346" t="s">
        <v>3320</v>
      </c>
      <c r="DA15" s="346" t="s">
        <v>3320</v>
      </c>
      <c r="DB15" s="346" t="s">
        <v>3320</v>
      </c>
      <c r="DC15" s="346" t="s">
        <v>3320</v>
      </c>
      <c r="DD15" s="346" t="s">
        <v>3320</v>
      </c>
      <c r="DE15" s="346" t="s">
        <v>3320</v>
      </c>
      <c r="DF15" s="346" t="s">
        <v>3320</v>
      </c>
      <c r="DG15" s="346" t="s">
        <v>3320</v>
      </c>
      <c r="DH15" s="346" t="s">
        <v>3320</v>
      </c>
      <c r="DI15" s="346" t="s">
        <v>3320</v>
      </c>
      <c r="DJ15" s="346" t="s">
        <v>3320</v>
      </c>
      <c r="DK15" s="346" t="s">
        <v>3320</v>
      </c>
      <c r="DL15" s="346" t="s">
        <v>3320</v>
      </c>
      <c r="DM15" s="346" t="s">
        <v>3320</v>
      </c>
      <c r="DN15" s="346" t="s">
        <v>3320</v>
      </c>
      <c r="DO15" s="346" t="s">
        <v>3320</v>
      </c>
      <c r="DP15" s="346" t="s">
        <v>3320</v>
      </c>
      <c r="DQ15" s="346" t="s">
        <v>3320</v>
      </c>
      <c r="DR15" s="346" t="s">
        <v>3320</v>
      </c>
      <c r="DS15" s="346" t="s">
        <v>3320</v>
      </c>
      <c r="DT15" s="346" t="s">
        <v>3320</v>
      </c>
      <c r="DU15" s="346" t="s">
        <v>3320</v>
      </c>
      <c r="DV15" s="346" t="s">
        <v>3320</v>
      </c>
      <c r="DW15" s="346" t="s">
        <v>3320</v>
      </c>
      <c r="DX15" s="346" t="s">
        <v>3320</v>
      </c>
      <c r="DY15" s="346" t="s">
        <v>3320</v>
      </c>
      <c r="DZ15" s="346" t="s">
        <v>3320</v>
      </c>
      <c r="EA15" s="346" t="s">
        <v>3320</v>
      </c>
      <c r="EB15" s="346" t="s">
        <v>3320</v>
      </c>
      <c r="EC15" s="346" t="s">
        <v>3320</v>
      </c>
      <c r="ED15" s="346" t="s">
        <v>3320</v>
      </c>
      <c r="EE15" s="346" t="s">
        <v>3320</v>
      </c>
      <c r="EF15" s="345">
        <v>220000000</v>
      </c>
      <c r="EG15" s="346" t="s">
        <v>733</v>
      </c>
      <c r="EH15" s="346" t="s">
        <v>733</v>
      </c>
      <c r="EI15" s="346" t="s">
        <v>733</v>
      </c>
      <c r="EJ15" s="346" t="s">
        <v>733</v>
      </c>
      <c r="EK15" s="346" t="s">
        <v>3320</v>
      </c>
      <c r="EL15" s="346" t="s">
        <v>11313</v>
      </c>
      <c r="EM15" s="346" t="s">
        <v>3320</v>
      </c>
      <c r="EN15" s="348"/>
      <c r="EO15" s="346" t="s">
        <v>3320</v>
      </c>
      <c r="EP15" s="345">
        <v>197</v>
      </c>
      <c r="EQ15" s="345">
        <v>23.2</v>
      </c>
      <c r="ER15" s="345">
        <v>730</v>
      </c>
      <c r="ES15" s="345">
        <v>622</v>
      </c>
      <c r="ET15" s="346" t="s">
        <v>9976</v>
      </c>
      <c r="EU15" s="346" t="s">
        <v>733</v>
      </c>
      <c r="EV15" s="346" t="s">
        <v>733</v>
      </c>
      <c r="EW15" s="346" t="s">
        <v>9977</v>
      </c>
      <c r="EX15" s="346" t="s">
        <v>733</v>
      </c>
      <c r="EY15" s="346" t="s">
        <v>733</v>
      </c>
      <c r="EZ15" s="346" t="s">
        <v>733</v>
      </c>
      <c r="FA15" s="346" t="s">
        <v>733</v>
      </c>
      <c r="FB15" s="346" t="s">
        <v>733</v>
      </c>
      <c r="FC15" s="349" t="s">
        <v>5676</v>
      </c>
      <c r="FD15" s="346" t="s">
        <v>3320</v>
      </c>
      <c r="FE15" s="346" t="s">
        <v>1214</v>
      </c>
      <c r="FF15" s="346" t="s">
        <v>3320</v>
      </c>
      <c r="FG15" s="346" t="s">
        <v>1214</v>
      </c>
      <c r="FH15" s="346" t="s">
        <v>3320</v>
      </c>
      <c r="FI15" s="346" t="s">
        <v>3320</v>
      </c>
      <c r="FJ15" s="346" t="s">
        <v>3320</v>
      </c>
      <c r="FK15" s="346" t="s">
        <v>3320</v>
      </c>
      <c r="FL15" s="346" t="s">
        <v>1214</v>
      </c>
      <c r="FM15" s="346" t="s">
        <v>3320</v>
      </c>
      <c r="FN15" s="346" t="s">
        <v>3320</v>
      </c>
      <c r="FO15" s="346" t="s">
        <v>1214</v>
      </c>
      <c r="FP15" s="346" t="s">
        <v>3320</v>
      </c>
      <c r="FQ15" s="346" t="s">
        <v>3320</v>
      </c>
      <c r="FR15" s="346" t="s">
        <v>3320</v>
      </c>
      <c r="FS15" s="346" t="s">
        <v>3320</v>
      </c>
      <c r="FT15" s="346" t="s">
        <v>3320</v>
      </c>
      <c r="FU15" s="346" t="s">
        <v>3320</v>
      </c>
      <c r="FV15" s="346" t="s">
        <v>3320</v>
      </c>
      <c r="FW15" s="346" t="s">
        <v>3320</v>
      </c>
      <c r="FX15" s="350">
        <v>46084.93922453704</v>
      </c>
      <c r="FY15" s="350">
        <v>46084.944641203707</v>
      </c>
      <c r="FZ15" s="346" t="s">
        <v>5685</v>
      </c>
      <c r="GA15" s="346" t="s">
        <v>3320</v>
      </c>
      <c r="GB15" s="346" t="s">
        <v>3320</v>
      </c>
      <c r="GC15" s="346" t="s">
        <v>3320</v>
      </c>
      <c r="GD15" s="346" t="s">
        <v>3320</v>
      </c>
      <c r="GE15" s="346" t="s">
        <v>3320</v>
      </c>
      <c r="GF15" s="346" t="s">
        <v>3320</v>
      </c>
      <c r="GG15" s="346" t="s">
        <v>3320</v>
      </c>
      <c r="GH15" s="346" t="s">
        <v>3320</v>
      </c>
      <c r="GI15" s="346" t="s">
        <v>3320</v>
      </c>
      <c r="GJ15" s="346" t="s">
        <v>3320</v>
      </c>
      <c r="GK15" s="346" t="s">
        <v>3320</v>
      </c>
      <c r="GL15" s="346" t="s">
        <v>3320</v>
      </c>
      <c r="GM15" s="346" t="s">
        <v>3320</v>
      </c>
      <c r="GN15" s="346" t="s">
        <v>3320</v>
      </c>
      <c r="GO15" s="346" t="s">
        <v>3320</v>
      </c>
      <c r="GP15" s="346" t="s">
        <v>3320</v>
      </c>
      <c r="GQ15" s="346" t="s">
        <v>3320</v>
      </c>
      <c r="GR15" s="346" t="s">
        <v>3320</v>
      </c>
      <c r="GS15" s="346" t="s">
        <v>3320</v>
      </c>
      <c r="GT15" s="346" t="s">
        <v>3320</v>
      </c>
      <c r="GU15" s="346" t="s">
        <v>3320</v>
      </c>
      <c r="GV15" s="346" t="s">
        <v>3320</v>
      </c>
      <c r="GW15" s="346" t="s">
        <v>3320</v>
      </c>
      <c r="GX15" s="346" t="s">
        <v>3320</v>
      </c>
      <c r="GY15" s="346" t="s">
        <v>3320</v>
      </c>
      <c r="GZ15" s="346" t="s">
        <v>3320</v>
      </c>
      <c r="HA15" s="346" t="s">
        <v>3320</v>
      </c>
      <c r="HB15" s="346" t="s">
        <v>3320</v>
      </c>
      <c r="HC15" s="346" t="s">
        <v>3320</v>
      </c>
      <c r="HD15" s="346" t="s">
        <v>3320</v>
      </c>
      <c r="HE15" s="346" t="s">
        <v>3320</v>
      </c>
      <c r="HF15" s="346" t="s">
        <v>3320</v>
      </c>
      <c r="HG15" s="346" t="s">
        <v>3320</v>
      </c>
      <c r="HH15" s="346" t="s">
        <v>3320</v>
      </c>
      <c r="HI15" s="346" t="s">
        <v>3320</v>
      </c>
      <c r="HJ15" s="346" t="s">
        <v>3320</v>
      </c>
      <c r="HK15" s="346" t="s">
        <v>3320</v>
      </c>
      <c r="HL15" s="346" t="s">
        <v>3320</v>
      </c>
    </row>
    <row r="16" spans="1:220" ht="15.75" thickBot="1">
      <c r="A16" s="344" t="s">
        <v>5638</v>
      </c>
      <c r="B16" s="345">
        <v>1156</v>
      </c>
      <c r="C16" s="346" t="s">
        <v>5811</v>
      </c>
      <c r="D16" s="346" t="s">
        <v>5812</v>
      </c>
      <c r="E16" s="345">
        <v>1156</v>
      </c>
      <c r="F16" s="346" t="s">
        <v>5813</v>
      </c>
      <c r="G16" s="346" t="s">
        <v>5814</v>
      </c>
      <c r="H16" s="346" t="s">
        <v>4999</v>
      </c>
      <c r="I16" s="346" t="s">
        <v>5643</v>
      </c>
      <c r="J16" s="344" t="s">
        <v>5815</v>
      </c>
      <c r="K16" s="346" t="s">
        <v>5817</v>
      </c>
      <c r="L16" s="346" t="s">
        <v>5818</v>
      </c>
      <c r="M16" s="346" t="s">
        <v>5698</v>
      </c>
      <c r="N16" s="346" t="s">
        <v>5819</v>
      </c>
      <c r="O16" s="346" t="s">
        <v>5820</v>
      </c>
      <c r="P16" s="346" t="s">
        <v>3320</v>
      </c>
      <c r="Q16" s="346" t="s">
        <v>5821</v>
      </c>
      <c r="R16" s="346" t="s">
        <v>5822</v>
      </c>
      <c r="S16" s="346" t="s">
        <v>5823</v>
      </c>
      <c r="T16" s="346" t="s">
        <v>5824</v>
      </c>
      <c r="U16" s="346" t="s">
        <v>5825</v>
      </c>
      <c r="V16" s="346" t="s">
        <v>733</v>
      </c>
      <c r="W16" s="346" t="s">
        <v>733</v>
      </c>
      <c r="X16" s="346" t="s">
        <v>733</v>
      </c>
      <c r="Y16" s="346" t="s">
        <v>3320</v>
      </c>
      <c r="Z16" s="346" t="s">
        <v>5826</v>
      </c>
      <c r="AA16" s="346" t="s">
        <v>733</v>
      </c>
      <c r="AB16" s="346" t="s">
        <v>5827</v>
      </c>
      <c r="AC16" s="346" t="s">
        <v>5828</v>
      </c>
      <c r="AD16" s="346" t="s">
        <v>5829</v>
      </c>
      <c r="AE16" s="346" t="s">
        <v>5830</v>
      </c>
      <c r="AF16" s="346" t="s">
        <v>5831</v>
      </c>
      <c r="AG16" s="346" t="s">
        <v>5832</v>
      </c>
      <c r="AH16" s="346" t="s">
        <v>1214</v>
      </c>
      <c r="AI16" s="346" t="s">
        <v>3320</v>
      </c>
      <c r="AJ16" s="346" t="s">
        <v>5833</v>
      </c>
      <c r="AK16" s="346" t="s">
        <v>5834</v>
      </c>
      <c r="AL16" s="346" t="s">
        <v>5665</v>
      </c>
      <c r="AM16" s="347">
        <v>46750</v>
      </c>
      <c r="AN16" s="345">
        <v>22</v>
      </c>
      <c r="AO16" s="345">
        <v>19.2</v>
      </c>
      <c r="AP16" s="346" t="s">
        <v>5666</v>
      </c>
      <c r="AQ16" s="345">
        <v>66</v>
      </c>
      <c r="AR16" s="345">
        <v>54.54</v>
      </c>
      <c r="AS16" s="346" t="s">
        <v>733</v>
      </c>
      <c r="AT16" s="345">
        <v>31.45</v>
      </c>
      <c r="AU16" s="346" t="s">
        <v>733</v>
      </c>
      <c r="AV16" s="345">
        <v>660</v>
      </c>
      <c r="AW16" s="346" t="s">
        <v>5800</v>
      </c>
      <c r="AX16" s="346" t="s">
        <v>5668</v>
      </c>
      <c r="AY16" s="346" t="s">
        <v>3320</v>
      </c>
      <c r="AZ16" s="346" t="s">
        <v>733</v>
      </c>
      <c r="BA16" s="346" t="s">
        <v>1214</v>
      </c>
      <c r="BB16" s="345">
        <v>2159</v>
      </c>
      <c r="BC16" s="345">
        <v>2025</v>
      </c>
      <c r="BD16" s="346" t="s">
        <v>5836</v>
      </c>
      <c r="BE16" s="345">
        <v>354</v>
      </c>
      <c r="BF16" s="345">
        <v>85</v>
      </c>
      <c r="BG16" s="345">
        <v>97</v>
      </c>
      <c r="BH16" s="345">
        <v>24</v>
      </c>
      <c r="BI16" s="347">
        <v>46325</v>
      </c>
      <c r="BJ16" s="345">
        <v>0.06</v>
      </c>
      <c r="BK16" s="345">
        <v>8</v>
      </c>
      <c r="BL16" s="346" t="s">
        <v>5837</v>
      </c>
      <c r="BM16" s="345">
        <v>1500000</v>
      </c>
      <c r="BN16" s="346" t="s">
        <v>3320</v>
      </c>
      <c r="BO16" s="346" t="s">
        <v>3320</v>
      </c>
      <c r="BP16" s="346" t="s">
        <v>3320</v>
      </c>
      <c r="BQ16" s="346" t="s">
        <v>3320</v>
      </c>
      <c r="BR16" s="346" t="s">
        <v>3320</v>
      </c>
      <c r="BS16" s="346" t="s">
        <v>3320</v>
      </c>
      <c r="BT16" s="346" t="s">
        <v>3320</v>
      </c>
      <c r="BU16" s="346" t="s">
        <v>3320</v>
      </c>
      <c r="BV16" s="346" t="s">
        <v>3320</v>
      </c>
      <c r="BW16" s="346" t="s">
        <v>3320</v>
      </c>
      <c r="BX16" s="348"/>
      <c r="BY16" s="346" t="s">
        <v>3320</v>
      </c>
      <c r="BZ16" s="346" t="s">
        <v>3320</v>
      </c>
      <c r="CA16" s="346" t="s">
        <v>3320</v>
      </c>
      <c r="CB16" s="346" t="s">
        <v>3320</v>
      </c>
      <c r="CC16" s="346" t="s">
        <v>3320</v>
      </c>
      <c r="CD16" s="346" t="s">
        <v>3320</v>
      </c>
      <c r="CE16" s="346" t="s">
        <v>3320</v>
      </c>
      <c r="CF16" s="346" t="s">
        <v>3320</v>
      </c>
      <c r="CG16" s="346" t="s">
        <v>3320</v>
      </c>
      <c r="CH16" s="348"/>
      <c r="CI16" s="346" t="s">
        <v>3320</v>
      </c>
      <c r="CJ16" s="346" t="s">
        <v>3320</v>
      </c>
      <c r="CK16" s="346" t="s">
        <v>3320</v>
      </c>
      <c r="CL16" s="346" t="s">
        <v>3320</v>
      </c>
      <c r="CM16" s="346" t="s">
        <v>3320</v>
      </c>
      <c r="CN16" s="346" t="s">
        <v>3320</v>
      </c>
      <c r="CO16" s="346" t="s">
        <v>3320</v>
      </c>
      <c r="CP16" s="346" t="s">
        <v>3320</v>
      </c>
      <c r="CQ16" s="346" t="s">
        <v>3320</v>
      </c>
      <c r="CR16" s="346" t="s">
        <v>3320</v>
      </c>
      <c r="CS16" s="346" t="s">
        <v>3320</v>
      </c>
      <c r="CT16" s="346" t="s">
        <v>3320</v>
      </c>
      <c r="CU16" s="346" t="s">
        <v>3320</v>
      </c>
      <c r="CV16" s="346" t="s">
        <v>3320</v>
      </c>
      <c r="CW16" s="346" t="s">
        <v>3320</v>
      </c>
      <c r="CX16" s="346" t="s">
        <v>3320</v>
      </c>
      <c r="CY16" s="346" t="s">
        <v>3320</v>
      </c>
      <c r="CZ16" s="346" t="s">
        <v>3320</v>
      </c>
      <c r="DA16" s="346" t="s">
        <v>3320</v>
      </c>
      <c r="DB16" s="346" t="s">
        <v>3320</v>
      </c>
      <c r="DC16" s="346" t="s">
        <v>3320</v>
      </c>
      <c r="DD16" s="346" t="s">
        <v>3320</v>
      </c>
      <c r="DE16" s="346" t="s">
        <v>3320</v>
      </c>
      <c r="DF16" s="346" t="s">
        <v>3320</v>
      </c>
      <c r="DG16" s="346" t="s">
        <v>3320</v>
      </c>
      <c r="DH16" s="346" t="s">
        <v>3320</v>
      </c>
      <c r="DI16" s="346" t="s">
        <v>3320</v>
      </c>
      <c r="DJ16" s="346" t="s">
        <v>3320</v>
      </c>
      <c r="DK16" s="346" t="s">
        <v>3320</v>
      </c>
      <c r="DL16" s="346" t="s">
        <v>3320</v>
      </c>
      <c r="DM16" s="346" t="s">
        <v>3320</v>
      </c>
      <c r="DN16" s="346" t="s">
        <v>3320</v>
      </c>
      <c r="DO16" s="346" t="s">
        <v>3320</v>
      </c>
      <c r="DP16" s="346" t="s">
        <v>3320</v>
      </c>
      <c r="DQ16" s="346" t="s">
        <v>3320</v>
      </c>
      <c r="DR16" s="346" t="s">
        <v>3320</v>
      </c>
      <c r="DS16" s="346" t="s">
        <v>3320</v>
      </c>
      <c r="DT16" s="346" t="s">
        <v>3320</v>
      </c>
      <c r="DU16" s="346" t="s">
        <v>3320</v>
      </c>
      <c r="DV16" s="346" t="s">
        <v>3320</v>
      </c>
      <c r="DW16" s="346" t="s">
        <v>3320</v>
      </c>
      <c r="DX16" s="346" t="s">
        <v>3320</v>
      </c>
      <c r="DY16" s="346" t="s">
        <v>3320</v>
      </c>
      <c r="DZ16" s="346" t="s">
        <v>3320</v>
      </c>
      <c r="EA16" s="346" t="s">
        <v>3320</v>
      </c>
      <c r="EB16" s="346" t="s">
        <v>3320</v>
      </c>
      <c r="EC16" s="346" t="s">
        <v>3320</v>
      </c>
      <c r="ED16" s="346" t="s">
        <v>3320</v>
      </c>
      <c r="EE16" s="346" t="s">
        <v>3320</v>
      </c>
      <c r="EF16" s="345">
        <v>25877572</v>
      </c>
      <c r="EG16" s="346" t="s">
        <v>1214</v>
      </c>
      <c r="EH16" s="346" t="s">
        <v>733</v>
      </c>
      <c r="EI16" s="346" t="s">
        <v>733</v>
      </c>
      <c r="EJ16" s="346" t="s">
        <v>733</v>
      </c>
      <c r="EK16" s="346" t="s">
        <v>5000</v>
      </c>
      <c r="EL16" s="346" t="s">
        <v>5838</v>
      </c>
      <c r="EM16" s="346" t="s">
        <v>5839</v>
      </c>
      <c r="EN16" s="344" t="s">
        <v>11294</v>
      </c>
      <c r="EO16" s="346" t="s">
        <v>5840</v>
      </c>
      <c r="EP16" s="345">
        <v>25877572.07</v>
      </c>
      <c r="EQ16" s="345">
        <v>3653856.8</v>
      </c>
      <c r="ER16" s="345">
        <v>26704.05</v>
      </c>
      <c r="ES16" s="345">
        <v>0</v>
      </c>
      <c r="ET16" s="346" t="s">
        <v>5841</v>
      </c>
      <c r="EU16" s="346" t="s">
        <v>733</v>
      </c>
      <c r="EV16" s="346" t="s">
        <v>733</v>
      </c>
      <c r="EW16" s="346" t="s">
        <v>5842</v>
      </c>
      <c r="EX16" s="346" t="s">
        <v>733</v>
      </c>
      <c r="EY16" s="346" t="s">
        <v>1214</v>
      </c>
      <c r="EZ16" s="346" t="s">
        <v>733</v>
      </c>
      <c r="FA16" s="346" t="s">
        <v>733</v>
      </c>
      <c r="FB16" s="346" t="s">
        <v>1214</v>
      </c>
      <c r="FC16" s="349" t="s">
        <v>5676</v>
      </c>
      <c r="FD16" s="346" t="s">
        <v>3320</v>
      </c>
      <c r="FE16" s="346" t="s">
        <v>733</v>
      </c>
      <c r="FF16" s="346" t="s">
        <v>5677</v>
      </c>
      <c r="FG16" s="346" t="s">
        <v>733</v>
      </c>
      <c r="FH16" s="346" t="s">
        <v>5679</v>
      </c>
      <c r="FI16" s="346" t="s">
        <v>3320</v>
      </c>
      <c r="FJ16" s="346" t="s">
        <v>3320</v>
      </c>
      <c r="FK16" s="345">
        <v>4.99</v>
      </c>
      <c r="FL16" s="346" t="s">
        <v>1214</v>
      </c>
      <c r="FM16" s="346" t="s">
        <v>1214</v>
      </c>
      <c r="FN16" s="346" t="s">
        <v>3320</v>
      </c>
      <c r="FO16" s="346" t="s">
        <v>733</v>
      </c>
      <c r="FP16" s="346" t="s">
        <v>3320</v>
      </c>
      <c r="FQ16" s="346" t="s">
        <v>5843</v>
      </c>
      <c r="FR16" s="346" t="s">
        <v>5844</v>
      </c>
      <c r="FS16" s="346" t="s">
        <v>5683</v>
      </c>
      <c r="FT16" s="346" t="s">
        <v>5683</v>
      </c>
      <c r="FU16" s="346" t="s">
        <v>5683</v>
      </c>
      <c r="FV16" s="346" t="s">
        <v>733</v>
      </c>
      <c r="FW16" s="346" t="s">
        <v>1214</v>
      </c>
      <c r="FX16" s="350">
        <v>46084.876284722224</v>
      </c>
      <c r="FY16" s="350">
        <v>46084.943287037036</v>
      </c>
      <c r="FZ16" s="346" t="s">
        <v>5685</v>
      </c>
      <c r="GA16" s="346" t="s">
        <v>3320</v>
      </c>
      <c r="GB16" s="346" t="s">
        <v>3320</v>
      </c>
      <c r="GC16" s="346" t="s">
        <v>3320</v>
      </c>
      <c r="GD16" s="346" t="s">
        <v>3320</v>
      </c>
      <c r="GE16" s="346" t="s">
        <v>3320</v>
      </c>
      <c r="GF16" s="346" t="s">
        <v>3320</v>
      </c>
      <c r="GG16" s="346" t="s">
        <v>3320</v>
      </c>
      <c r="GH16" s="346" t="s">
        <v>3320</v>
      </c>
      <c r="GI16" s="346" t="s">
        <v>3320</v>
      </c>
      <c r="GJ16" s="346" t="s">
        <v>3320</v>
      </c>
      <c r="GK16" s="346" t="s">
        <v>3320</v>
      </c>
      <c r="GL16" s="346" t="s">
        <v>3320</v>
      </c>
      <c r="GM16" s="346" t="s">
        <v>3320</v>
      </c>
      <c r="GN16" s="346" t="s">
        <v>3320</v>
      </c>
      <c r="GO16" s="346" t="s">
        <v>3320</v>
      </c>
      <c r="GP16" s="346" t="s">
        <v>3320</v>
      </c>
      <c r="GQ16" s="346" t="s">
        <v>3320</v>
      </c>
      <c r="GR16" s="346" t="s">
        <v>3320</v>
      </c>
      <c r="GS16" s="346" t="s">
        <v>3320</v>
      </c>
      <c r="GT16" s="346" t="s">
        <v>3320</v>
      </c>
      <c r="GU16" s="346" t="s">
        <v>3320</v>
      </c>
      <c r="GV16" s="346" t="s">
        <v>3320</v>
      </c>
      <c r="GW16" s="346" t="s">
        <v>3320</v>
      </c>
      <c r="GX16" s="346" t="s">
        <v>3320</v>
      </c>
      <c r="GY16" s="346" t="s">
        <v>3320</v>
      </c>
      <c r="GZ16" s="346" t="s">
        <v>3320</v>
      </c>
      <c r="HA16" s="346" t="s">
        <v>3320</v>
      </c>
      <c r="HB16" s="346" t="s">
        <v>3320</v>
      </c>
      <c r="HC16" s="346" t="s">
        <v>3320</v>
      </c>
      <c r="HD16" s="346" t="s">
        <v>3320</v>
      </c>
      <c r="HE16" s="346" t="s">
        <v>3320</v>
      </c>
      <c r="HF16" s="346" t="s">
        <v>3320</v>
      </c>
      <c r="HG16" s="346" t="s">
        <v>3320</v>
      </c>
      <c r="HH16" s="346" t="s">
        <v>3320</v>
      </c>
      <c r="HI16" s="346" t="s">
        <v>3320</v>
      </c>
      <c r="HJ16" s="346" t="s">
        <v>3320</v>
      </c>
      <c r="HK16" s="346" t="s">
        <v>3320</v>
      </c>
      <c r="HL16" s="346" t="s">
        <v>3320</v>
      </c>
    </row>
    <row r="17" spans="1:220" ht="15.75" thickBot="1">
      <c r="A17" s="344" t="s">
        <v>5638</v>
      </c>
      <c r="B17" s="345">
        <v>727</v>
      </c>
      <c r="C17" s="346" t="s">
        <v>5845</v>
      </c>
      <c r="D17" s="346" t="s">
        <v>5846</v>
      </c>
      <c r="E17" s="345">
        <v>727</v>
      </c>
      <c r="F17" s="346" t="s">
        <v>980</v>
      </c>
      <c r="G17" s="346" t="s">
        <v>5847</v>
      </c>
      <c r="H17" s="346" t="s">
        <v>5848</v>
      </c>
      <c r="I17" s="346" t="s">
        <v>5643</v>
      </c>
      <c r="J17" s="346" t="s">
        <v>5849</v>
      </c>
      <c r="K17" s="346" t="s">
        <v>5850</v>
      </c>
      <c r="L17" s="346" t="s">
        <v>5851</v>
      </c>
      <c r="M17" s="346" t="s">
        <v>5698</v>
      </c>
      <c r="N17" s="346" t="s">
        <v>5852</v>
      </c>
      <c r="O17" s="346" t="s">
        <v>5853</v>
      </c>
      <c r="P17" s="346" t="s">
        <v>3320</v>
      </c>
      <c r="Q17" s="346" t="s">
        <v>5854</v>
      </c>
      <c r="R17" s="346" t="s">
        <v>5698</v>
      </c>
      <c r="S17" s="346" t="s">
        <v>5855</v>
      </c>
      <c r="T17" s="346" t="s">
        <v>5856</v>
      </c>
      <c r="U17" s="346" t="s">
        <v>5857</v>
      </c>
      <c r="V17" s="346" t="s">
        <v>733</v>
      </c>
      <c r="W17" s="346" t="s">
        <v>733</v>
      </c>
      <c r="X17" s="346" t="s">
        <v>733</v>
      </c>
      <c r="Y17" s="346" t="s">
        <v>3320</v>
      </c>
      <c r="Z17" s="346" t="s">
        <v>5656</v>
      </c>
      <c r="AA17" s="346" t="s">
        <v>733</v>
      </c>
      <c r="AB17" s="346" t="s">
        <v>5858</v>
      </c>
      <c r="AC17" s="346" t="s">
        <v>5859</v>
      </c>
      <c r="AD17" s="346" t="s">
        <v>5659</v>
      </c>
      <c r="AE17" s="346" t="s">
        <v>5660</v>
      </c>
      <c r="AF17" s="346" t="s">
        <v>5860</v>
      </c>
      <c r="AG17" s="346" t="s">
        <v>5861</v>
      </c>
      <c r="AH17" s="346" t="s">
        <v>1214</v>
      </c>
      <c r="AI17" s="346" t="s">
        <v>3320</v>
      </c>
      <c r="AJ17" s="346" t="s">
        <v>2043</v>
      </c>
      <c r="AK17" s="346" t="s">
        <v>5798</v>
      </c>
      <c r="AL17" s="346" t="s">
        <v>5665</v>
      </c>
      <c r="AM17" s="347">
        <v>47118</v>
      </c>
      <c r="AN17" s="345">
        <v>25</v>
      </c>
      <c r="AO17" s="345">
        <v>120</v>
      </c>
      <c r="AP17" s="346" t="s">
        <v>5863</v>
      </c>
      <c r="AQ17" s="345">
        <v>433</v>
      </c>
      <c r="AR17" s="345">
        <v>297.93</v>
      </c>
      <c r="AS17" s="346" t="s">
        <v>733</v>
      </c>
      <c r="AT17" s="345">
        <v>27.8</v>
      </c>
      <c r="AU17" s="346" t="s">
        <v>1214</v>
      </c>
      <c r="AV17" s="345">
        <v>665</v>
      </c>
      <c r="AW17" s="346" t="s">
        <v>5800</v>
      </c>
      <c r="AX17" s="346" t="s">
        <v>5668</v>
      </c>
      <c r="AY17" s="346" t="s">
        <v>3320</v>
      </c>
      <c r="AZ17" s="346" t="s">
        <v>733</v>
      </c>
      <c r="BA17" s="346" t="s">
        <v>733</v>
      </c>
      <c r="BB17" s="345">
        <v>2232</v>
      </c>
      <c r="BC17" s="345">
        <v>2069</v>
      </c>
      <c r="BD17" s="346" t="s">
        <v>5864</v>
      </c>
      <c r="BE17" s="345">
        <v>365</v>
      </c>
      <c r="BF17" s="345">
        <v>87.2</v>
      </c>
      <c r="BG17" s="345">
        <v>98</v>
      </c>
      <c r="BH17" s="345">
        <v>20</v>
      </c>
      <c r="BI17" s="347">
        <v>46568</v>
      </c>
      <c r="BJ17" s="345">
        <v>0.95</v>
      </c>
      <c r="BK17" s="345">
        <v>8</v>
      </c>
      <c r="BL17" s="346" t="s">
        <v>5865</v>
      </c>
      <c r="BM17" s="345">
        <v>2700000</v>
      </c>
      <c r="BN17" s="346" t="s">
        <v>3320</v>
      </c>
      <c r="BO17" s="346" t="s">
        <v>3320</v>
      </c>
      <c r="BP17" s="346" t="s">
        <v>3320</v>
      </c>
      <c r="BQ17" s="346" t="s">
        <v>3320</v>
      </c>
      <c r="BR17" s="346" t="s">
        <v>3320</v>
      </c>
      <c r="BS17" s="346" t="s">
        <v>3320</v>
      </c>
      <c r="BT17" s="346" t="s">
        <v>3320</v>
      </c>
      <c r="BU17" s="346" t="s">
        <v>3320</v>
      </c>
      <c r="BV17" s="346" t="s">
        <v>3320</v>
      </c>
      <c r="BW17" s="346" t="s">
        <v>3320</v>
      </c>
      <c r="BX17" s="348"/>
      <c r="BY17" s="346" t="s">
        <v>3320</v>
      </c>
      <c r="BZ17" s="346" t="s">
        <v>3320</v>
      </c>
      <c r="CA17" s="346" t="s">
        <v>3320</v>
      </c>
      <c r="CB17" s="346" t="s">
        <v>3320</v>
      </c>
      <c r="CC17" s="346" t="s">
        <v>3320</v>
      </c>
      <c r="CD17" s="346" t="s">
        <v>3320</v>
      </c>
      <c r="CE17" s="346" t="s">
        <v>3320</v>
      </c>
      <c r="CF17" s="346" t="s">
        <v>3320</v>
      </c>
      <c r="CG17" s="346" t="s">
        <v>3320</v>
      </c>
      <c r="CH17" s="348"/>
      <c r="CI17" s="346" t="s">
        <v>3320</v>
      </c>
      <c r="CJ17" s="346" t="s">
        <v>3320</v>
      </c>
      <c r="CK17" s="346" t="s">
        <v>3320</v>
      </c>
      <c r="CL17" s="346" t="s">
        <v>3320</v>
      </c>
      <c r="CM17" s="346" t="s">
        <v>3320</v>
      </c>
      <c r="CN17" s="346" t="s">
        <v>3320</v>
      </c>
      <c r="CO17" s="346" t="s">
        <v>3320</v>
      </c>
      <c r="CP17" s="346" t="s">
        <v>3320</v>
      </c>
      <c r="CQ17" s="346" t="s">
        <v>3320</v>
      </c>
      <c r="CR17" s="346" t="s">
        <v>3320</v>
      </c>
      <c r="CS17" s="346" t="s">
        <v>3320</v>
      </c>
      <c r="CT17" s="346" t="s">
        <v>3320</v>
      </c>
      <c r="CU17" s="346" t="s">
        <v>3320</v>
      </c>
      <c r="CV17" s="346" t="s">
        <v>3320</v>
      </c>
      <c r="CW17" s="346" t="s">
        <v>3320</v>
      </c>
      <c r="CX17" s="346" t="s">
        <v>3320</v>
      </c>
      <c r="CY17" s="346" t="s">
        <v>3320</v>
      </c>
      <c r="CZ17" s="346" t="s">
        <v>3320</v>
      </c>
      <c r="DA17" s="346" t="s">
        <v>3320</v>
      </c>
      <c r="DB17" s="346" t="s">
        <v>3320</v>
      </c>
      <c r="DC17" s="346" t="s">
        <v>3320</v>
      </c>
      <c r="DD17" s="346" t="s">
        <v>3320</v>
      </c>
      <c r="DE17" s="346" t="s">
        <v>3320</v>
      </c>
      <c r="DF17" s="346" t="s">
        <v>3320</v>
      </c>
      <c r="DG17" s="346" t="s">
        <v>3320</v>
      </c>
      <c r="DH17" s="346" t="s">
        <v>3320</v>
      </c>
      <c r="DI17" s="346" t="s">
        <v>3320</v>
      </c>
      <c r="DJ17" s="346" t="s">
        <v>3320</v>
      </c>
      <c r="DK17" s="346" t="s">
        <v>3320</v>
      </c>
      <c r="DL17" s="346" t="s">
        <v>3320</v>
      </c>
      <c r="DM17" s="346" t="s">
        <v>3320</v>
      </c>
      <c r="DN17" s="346" t="s">
        <v>3320</v>
      </c>
      <c r="DO17" s="346" t="s">
        <v>3320</v>
      </c>
      <c r="DP17" s="346" t="s">
        <v>3320</v>
      </c>
      <c r="DQ17" s="346" t="s">
        <v>3320</v>
      </c>
      <c r="DR17" s="346" t="s">
        <v>3320</v>
      </c>
      <c r="DS17" s="346" t="s">
        <v>3320</v>
      </c>
      <c r="DT17" s="346" t="s">
        <v>3320</v>
      </c>
      <c r="DU17" s="346" t="s">
        <v>3320</v>
      </c>
      <c r="DV17" s="346" t="s">
        <v>3320</v>
      </c>
      <c r="DW17" s="346" t="s">
        <v>3320</v>
      </c>
      <c r="DX17" s="346" t="s">
        <v>3320</v>
      </c>
      <c r="DY17" s="346" t="s">
        <v>3320</v>
      </c>
      <c r="DZ17" s="346" t="s">
        <v>3320</v>
      </c>
      <c r="EA17" s="346" t="s">
        <v>3320</v>
      </c>
      <c r="EB17" s="346" t="s">
        <v>3320</v>
      </c>
      <c r="EC17" s="346" t="s">
        <v>3320</v>
      </c>
      <c r="ED17" s="346" t="s">
        <v>3320</v>
      </c>
      <c r="EE17" s="346" t="s">
        <v>3320</v>
      </c>
      <c r="EF17" s="345">
        <v>111600000</v>
      </c>
      <c r="EG17" s="346" t="s">
        <v>1214</v>
      </c>
      <c r="EH17" s="346" t="s">
        <v>733</v>
      </c>
      <c r="EI17" s="346" t="s">
        <v>733</v>
      </c>
      <c r="EJ17" s="346" t="s">
        <v>733</v>
      </c>
      <c r="EK17" s="346" t="s">
        <v>971</v>
      </c>
      <c r="EL17" s="346" t="s">
        <v>5866</v>
      </c>
      <c r="EM17" s="344" t="s">
        <v>5867</v>
      </c>
      <c r="EN17" s="344" t="s">
        <v>11314</v>
      </c>
      <c r="EO17" s="346" t="s">
        <v>5869</v>
      </c>
      <c r="EP17" s="345">
        <v>114500000</v>
      </c>
      <c r="EQ17" s="345">
        <v>13500000</v>
      </c>
      <c r="ER17" s="345">
        <v>1100</v>
      </c>
      <c r="ES17" s="345">
        <v>458</v>
      </c>
      <c r="ET17" s="346" t="s">
        <v>5870</v>
      </c>
      <c r="EU17" s="346" t="s">
        <v>733</v>
      </c>
      <c r="EV17" s="346" t="s">
        <v>733</v>
      </c>
      <c r="EW17" s="346" t="s">
        <v>5871</v>
      </c>
      <c r="EX17" s="346" t="s">
        <v>733</v>
      </c>
      <c r="EY17" s="346" t="s">
        <v>733</v>
      </c>
      <c r="EZ17" s="346" t="s">
        <v>1214</v>
      </c>
      <c r="FA17" s="346" t="s">
        <v>733</v>
      </c>
      <c r="FB17" s="346" t="s">
        <v>733</v>
      </c>
      <c r="FC17" s="349" t="s">
        <v>5676</v>
      </c>
      <c r="FD17" s="346" t="s">
        <v>3320</v>
      </c>
      <c r="FE17" s="346" t="s">
        <v>733</v>
      </c>
      <c r="FF17" s="346" t="s">
        <v>5872</v>
      </c>
      <c r="FG17" s="346" t="s">
        <v>733</v>
      </c>
      <c r="FH17" s="346" t="s">
        <v>5679</v>
      </c>
      <c r="FI17" s="346" t="s">
        <v>3320</v>
      </c>
      <c r="FJ17" s="346" t="s">
        <v>3320</v>
      </c>
      <c r="FK17" s="345">
        <v>0.5</v>
      </c>
      <c r="FL17" s="346" t="s">
        <v>733</v>
      </c>
      <c r="FM17" s="346" t="s">
        <v>5873</v>
      </c>
      <c r="FN17" s="346" t="s">
        <v>5874</v>
      </c>
      <c r="FO17" s="346" t="s">
        <v>733</v>
      </c>
      <c r="FP17" s="346" t="s">
        <v>3320</v>
      </c>
      <c r="FQ17" s="346" t="s">
        <v>5875</v>
      </c>
      <c r="FR17" s="346" t="s">
        <v>5876</v>
      </c>
      <c r="FS17" s="346" t="s">
        <v>5683</v>
      </c>
      <c r="FT17" s="346" t="s">
        <v>5683</v>
      </c>
      <c r="FU17" s="346" t="s">
        <v>5683</v>
      </c>
      <c r="FV17" s="346" t="s">
        <v>733</v>
      </c>
      <c r="FW17" s="346" t="s">
        <v>1214</v>
      </c>
      <c r="FX17" s="350">
        <v>46084.777083333334</v>
      </c>
      <c r="FY17" s="350">
        <v>46084.939687500002</v>
      </c>
      <c r="FZ17" s="346" t="s">
        <v>5685</v>
      </c>
      <c r="GA17" s="346" t="s">
        <v>3320</v>
      </c>
      <c r="GB17" s="346" t="s">
        <v>3320</v>
      </c>
      <c r="GC17" s="346" t="s">
        <v>3320</v>
      </c>
      <c r="GD17" s="346" t="s">
        <v>3320</v>
      </c>
      <c r="GE17" s="346" t="s">
        <v>3320</v>
      </c>
      <c r="GF17" s="346" t="s">
        <v>3320</v>
      </c>
      <c r="GG17" s="346" t="s">
        <v>3320</v>
      </c>
      <c r="GH17" s="346" t="s">
        <v>3320</v>
      </c>
      <c r="GI17" s="346" t="s">
        <v>3320</v>
      </c>
      <c r="GJ17" s="346" t="s">
        <v>3320</v>
      </c>
      <c r="GK17" s="346" t="s">
        <v>3320</v>
      </c>
      <c r="GL17" s="346" t="s">
        <v>3320</v>
      </c>
      <c r="GM17" s="346" t="s">
        <v>3320</v>
      </c>
      <c r="GN17" s="346" t="s">
        <v>3320</v>
      </c>
      <c r="GO17" s="346" t="s">
        <v>3320</v>
      </c>
      <c r="GP17" s="346" t="s">
        <v>3320</v>
      </c>
      <c r="GQ17" s="346" t="s">
        <v>3320</v>
      </c>
      <c r="GR17" s="346" t="s">
        <v>3320</v>
      </c>
      <c r="GS17" s="346" t="s">
        <v>3320</v>
      </c>
      <c r="GT17" s="346" t="s">
        <v>3320</v>
      </c>
      <c r="GU17" s="346" t="s">
        <v>3320</v>
      </c>
      <c r="GV17" s="346" t="s">
        <v>3320</v>
      </c>
      <c r="GW17" s="346" t="s">
        <v>3320</v>
      </c>
      <c r="GX17" s="346" t="s">
        <v>3320</v>
      </c>
      <c r="GY17" s="346" t="s">
        <v>3320</v>
      </c>
      <c r="GZ17" s="346" t="s">
        <v>3320</v>
      </c>
      <c r="HA17" s="346" t="s">
        <v>3320</v>
      </c>
      <c r="HB17" s="346" t="s">
        <v>3320</v>
      </c>
      <c r="HC17" s="346" t="s">
        <v>3320</v>
      </c>
      <c r="HD17" s="346" t="s">
        <v>3320</v>
      </c>
      <c r="HE17" s="346" t="s">
        <v>3320</v>
      </c>
      <c r="HF17" s="346" t="s">
        <v>3320</v>
      </c>
      <c r="HG17" s="346" t="s">
        <v>3320</v>
      </c>
      <c r="HH17" s="346" t="s">
        <v>3320</v>
      </c>
      <c r="HI17" s="346" t="s">
        <v>3320</v>
      </c>
      <c r="HJ17" s="346" t="s">
        <v>3320</v>
      </c>
      <c r="HK17" s="346" t="s">
        <v>3320</v>
      </c>
      <c r="HL17" s="346" t="s">
        <v>3320</v>
      </c>
    </row>
    <row r="18" spans="1:220" ht="15.75" thickBot="1">
      <c r="A18" s="344" t="s">
        <v>5638</v>
      </c>
      <c r="B18" s="345">
        <v>1155</v>
      </c>
      <c r="C18" s="346" t="s">
        <v>7951</v>
      </c>
      <c r="D18" s="346" t="s">
        <v>7952</v>
      </c>
      <c r="E18" s="345">
        <v>1155</v>
      </c>
      <c r="F18" s="346" t="s">
        <v>7953</v>
      </c>
      <c r="G18" s="346" t="s">
        <v>7954</v>
      </c>
      <c r="H18" s="346" t="s">
        <v>7955</v>
      </c>
      <c r="I18" s="346" t="s">
        <v>5643</v>
      </c>
      <c r="J18" s="344" t="s">
        <v>5815</v>
      </c>
      <c r="K18" s="346" t="s">
        <v>7956</v>
      </c>
      <c r="L18" s="346" t="s">
        <v>5818</v>
      </c>
      <c r="M18" s="346" t="s">
        <v>5698</v>
      </c>
      <c r="N18" s="346" t="s">
        <v>7957</v>
      </c>
      <c r="O18" s="346" t="s">
        <v>7958</v>
      </c>
      <c r="P18" s="346" t="s">
        <v>3320</v>
      </c>
      <c r="Q18" s="346" t="s">
        <v>7959</v>
      </c>
      <c r="R18" s="346" t="s">
        <v>7960</v>
      </c>
      <c r="S18" s="346" t="s">
        <v>7961</v>
      </c>
      <c r="T18" s="346" t="s">
        <v>5824</v>
      </c>
      <c r="U18" s="346" t="s">
        <v>7962</v>
      </c>
      <c r="V18" s="346" t="s">
        <v>733</v>
      </c>
      <c r="W18" s="346" t="s">
        <v>733</v>
      </c>
      <c r="X18" s="346" t="s">
        <v>733</v>
      </c>
      <c r="Y18" s="346" t="s">
        <v>3320</v>
      </c>
      <c r="Z18" s="346" t="s">
        <v>5826</v>
      </c>
      <c r="AA18" s="346" t="s">
        <v>733</v>
      </c>
      <c r="AB18" s="346" t="s">
        <v>5827</v>
      </c>
      <c r="AC18" s="346" t="s">
        <v>7963</v>
      </c>
      <c r="AD18" s="346" t="s">
        <v>5829</v>
      </c>
      <c r="AE18" s="346" t="s">
        <v>5830</v>
      </c>
      <c r="AF18" s="346" t="s">
        <v>5837</v>
      </c>
      <c r="AG18" s="346" t="s">
        <v>7964</v>
      </c>
      <c r="AH18" s="346" t="s">
        <v>1214</v>
      </c>
      <c r="AI18" s="346" t="s">
        <v>3320</v>
      </c>
      <c r="AJ18" s="346" t="s">
        <v>2043</v>
      </c>
      <c r="AK18" s="346" t="s">
        <v>7819</v>
      </c>
      <c r="AL18" s="346" t="s">
        <v>5936</v>
      </c>
      <c r="AM18" s="347">
        <v>46750</v>
      </c>
      <c r="AN18" s="345">
        <v>22</v>
      </c>
      <c r="AO18" s="345">
        <v>365.4</v>
      </c>
      <c r="AP18" s="346" t="s">
        <v>5666</v>
      </c>
      <c r="AQ18" s="345">
        <v>748748</v>
      </c>
      <c r="AR18" s="345">
        <v>943.06</v>
      </c>
      <c r="AS18" s="346" t="s">
        <v>733</v>
      </c>
      <c r="AT18" s="345">
        <v>27.41</v>
      </c>
      <c r="AU18" s="346" t="s">
        <v>733</v>
      </c>
      <c r="AV18" s="345">
        <v>650</v>
      </c>
      <c r="AW18" s="346" t="s">
        <v>5800</v>
      </c>
      <c r="AX18" s="346" t="s">
        <v>5668</v>
      </c>
      <c r="AY18" s="346" t="s">
        <v>3320</v>
      </c>
      <c r="AZ18" s="346" t="s">
        <v>733</v>
      </c>
      <c r="BA18" s="346" t="s">
        <v>733</v>
      </c>
      <c r="BB18" s="345">
        <v>1938</v>
      </c>
      <c r="BC18" s="345">
        <v>1817</v>
      </c>
      <c r="BD18" s="346" t="s">
        <v>7966</v>
      </c>
      <c r="BE18" s="345">
        <v>354</v>
      </c>
      <c r="BF18" s="345">
        <v>85</v>
      </c>
      <c r="BG18" s="345">
        <v>97</v>
      </c>
      <c r="BH18" s="345">
        <v>25</v>
      </c>
      <c r="BI18" s="347">
        <v>46325</v>
      </c>
      <c r="BJ18" s="345">
        <v>0.67</v>
      </c>
      <c r="BK18" s="345">
        <v>8</v>
      </c>
      <c r="BL18" s="346" t="s">
        <v>5837</v>
      </c>
      <c r="BM18" s="345">
        <v>12000000</v>
      </c>
      <c r="BN18" s="346" t="s">
        <v>3320</v>
      </c>
      <c r="BO18" s="346" t="s">
        <v>3320</v>
      </c>
      <c r="BP18" s="346" t="s">
        <v>3320</v>
      </c>
      <c r="BQ18" s="346" t="s">
        <v>3320</v>
      </c>
      <c r="BR18" s="346" t="s">
        <v>3320</v>
      </c>
      <c r="BS18" s="346" t="s">
        <v>3320</v>
      </c>
      <c r="BT18" s="346" t="s">
        <v>3320</v>
      </c>
      <c r="BU18" s="346" t="s">
        <v>3320</v>
      </c>
      <c r="BV18" s="346" t="s">
        <v>3320</v>
      </c>
      <c r="BW18" s="346" t="s">
        <v>3320</v>
      </c>
      <c r="BX18" s="348"/>
      <c r="BY18" s="346" t="s">
        <v>3320</v>
      </c>
      <c r="BZ18" s="346" t="s">
        <v>3320</v>
      </c>
      <c r="CA18" s="346" t="s">
        <v>3320</v>
      </c>
      <c r="CB18" s="346" t="s">
        <v>3320</v>
      </c>
      <c r="CC18" s="346" t="s">
        <v>3320</v>
      </c>
      <c r="CD18" s="346" t="s">
        <v>3320</v>
      </c>
      <c r="CE18" s="346" t="s">
        <v>3320</v>
      </c>
      <c r="CF18" s="346" t="s">
        <v>3320</v>
      </c>
      <c r="CG18" s="346" t="s">
        <v>3320</v>
      </c>
      <c r="CH18" s="348"/>
      <c r="CI18" s="346" t="s">
        <v>3320</v>
      </c>
      <c r="CJ18" s="346" t="s">
        <v>3320</v>
      </c>
      <c r="CK18" s="346" t="s">
        <v>3320</v>
      </c>
      <c r="CL18" s="346" t="s">
        <v>3320</v>
      </c>
      <c r="CM18" s="346" t="s">
        <v>3320</v>
      </c>
      <c r="CN18" s="346" t="s">
        <v>3320</v>
      </c>
      <c r="CO18" s="346" t="s">
        <v>3320</v>
      </c>
      <c r="CP18" s="346" t="s">
        <v>3320</v>
      </c>
      <c r="CQ18" s="346" t="s">
        <v>3320</v>
      </c>
      <c r="CR18" s="346" t="s">
        <v>3320</v>
      </c>
      <c r="CS18" s="346" t="s">
        <v>3320</v>
      </c>
      <c r="CT18" s="346" t="s">
        <v>3320</v>
      </c>
      <c r="CU18" s="346" t="s">
        <v>3320</v>
      </c>
      <c r="CV18" s="346" t="s">
        <v>3320</v>
      </c>
      <c r="CW18" s="346" t="s">
        <v>3320</v>
      </c>
      <c r="CX18" s="346" t="s">
        <v>3320</v>
      </c>
      <c r="CY18" s="346" t="s">
        <v>3320</v>
      </c>
      <c r="CZ18" s="346" t="s">
        <v>3320</v>
      </c>
      <c r="DA18" s="346" t="s">
        <v>3320</v>
      </c>
      <c r="DB18" s="346" t="s">
        <v>3320</v>
      </c>
      <c r="DC18" s="346" t="s">
        <v>3320</v>
      </c>
      <c r="DD18" s="346" t="s">
        <v>3320</v>
      </c>
      <c r="DE18" s="346" t="s">
        <v>3320</v>
      </c>
      <c r="DF18" s="346" t="s">
        <v>3320</v>
      </c>
      <c r="DG18" s="346" t="s">
        <v>3320</v>
      </c>
      <c r="DH18" s="346" t="s">
        <v>3320</v>
      </c>
      <c r="DI18" s="346" t="s">
        <v>3320</v>
      </c>
      <c r="DJ18" s="346" t="s">
        <v>3320</v>
      </c>
      <c r="DK18" s="346" t="s">
        <v>3320</v>
      </c>
      <c r="DL18" s="346" t="s">
        <v>3320</v>
      </c>
      <c r="DM18" s="346" t="s">
        <v>3320</v>
      </c>
      <c r="DN18" s="346" t="s">
        <v>3320</v>
      </c>
      <c r="DO18" s="346" t="s">
        <v>3320</v>
      </c>
      <c r="DP18" s="346" t="s">
        <v>3320</v>
      </c>
      <c r="DQ18" s="346" t="s">
        <v>3320</v>
      </c>
      <c r="DR18" s="346" t="s">
        <v>3320</v>
      </c>
      <c r="DS18" s="346" t="s">
        <v>3320</v>
      </c>
      <c r="DT18" s="346" t="s">
        <v>3320</v>
      </c>
      <c r="DU18" s="346" t="s">
        <v>3320</v>
      </c>
      <c r="DV18" s="346" t="s">
        <v>3320</v>
      </c>
      <c r="DW18" s="346" t="s">
        <v>3320</v>
      </c>
      <c r="DX18" s="346" t="s">
        <v>3320</v>
      </c>
      <c r="DY18" s="346" t="s">
        <v>3320</v>
      </c>
      <c r="DZ18" s="346" t="s">
        <v>3320</v>
      </c>
      <c r="EA18" s="346" t="s">
        <v>3320</v>
      </c>
      <c r="EB18" s="346" t="s">
        <v>3320</v>
      </c>
      <c r="EC18" s="346" t="s">
        <v>3320</v>
      </c>
      <c r="ED18" s="346" t="s">
        <v>3320</v>
      </c>
      <c r="EE18" s="346" t="s">
        <v>3320</v>
      </c>
      <c r="EF18" s="345">
        <v>421950274</v>
      </c>
      <c r="EG18" s="346" t="s">
        <v>733</v>
      </c>
      <c r="EH18" s="346" t="s">
        <v>733</v>
      </c>
      <c r="EI18" s="346" t="s">
        <v>733</v>
      </c>
      <c r="EJ18" s="346" t="s">
        <v>733</v>
      </c>
      <c r="EK18" s="346" t="s">
        <v>4086</v>
      </c>
      <c r="EL18" s="346" t="s">
        <v>7967</v>
      </c>
      <c r="EM18" s="346" t="s">
        <v>7968</v>
      </c>
      <c r="EN18" s="344" t="s">
        <v>11294</v>
      </c>
      <c r="EO18" s="346" t="s">
        <v>7969</v>
      </c>
      <c r="EP18" s="345">
        <v>421950274</v>
      </c>
      <c r="EQ18" s="345">
        <v>64573396</v>
      </c>
      <c r="ER18" s="345">
        <v>514429</v>
      </c>
      <c r="ES18" s="345">
        <v>351625</v>
      </c>
      <c r="ET18" s="346" t="s">
        <v>5841</v>
      </c>
      <c r="EU18" s="346" t="s">
        <v>733</v>
      </c>
      <c r="EV18" s="346" t="s">
        <v>733</v>
      </c>
      <c r="EW18" s="346" t="s">
        <v>7970</v>
      </c>
      <c r="EX18" s="346" t="s">
        <v>733</v>
      </c>
      <c r="EY18" s="346" t="s">
        <v>1214</v>
      </c>
      <c r="EZ18" s="346" t="s">
        <v>733</v>
      </c>
      <c r="FA18" s="346" t="s">
        <v>733</v>
      </c>
      <c r="FB18" s="346" t="s">
        <v>1214</v>
      </c>
      <c r="FC18" s="349" t="s">
        <v>5676</v>
      </c>
      <c r="FD18" s="346" t="s">
        <v>3320</v>
      </c>
      <c r="FE18" s="346" t="s">
        <v>733</v>
      </c>
      <c r="FF18" s="346" t="s">
        <v>5677</v>
      </c>
      <c r="FG18" s="346" t="s">
        <v>733</v>
      </c>
      <c r="FH18" s="346" t="s">
        <v>5679</v>
      </c>
      <c r="FI18" s="346" t="s">
        <v>3320</v>
      </c>
      <c r="FJ18" s="346" t="s">
        <v>3320</v>
      </c>
      <c r="FK18" s="345">
        <v>2.2200000000000002</v>
      </c>
      <c r="FL18" s="346" t="s">
        <v>733</v>
      </c>
      <c r="FM18" s="346" t="s">
        <v>5948</v>
      </c>
      <c r="FN18" s="346" t="s">
        <v>7971</v>
      </c>
      <c r="FO18" s="346" t="s">
        <v>733</v>
      </c>
      <c r="FP18" s="346" t="s">
        <v>3320</v>
      </c>
      <c r="FQ18" s="346" t="s">
        <v>7972</v>
      </c>
      <c r="FR18" s="346" t="s">
        <v>7973</v>
      </c>
      <c r="FS18" s="346" t="s">
        <v>6273</v>
      </c>
      <c r="FT18" s="346" t="s">
        <v>5684</v>
      </c>
      <c r="FU18" s="346" t="s">
        <v>5684</v>
      </c>
      <c r="FV18" s="346" t="s">
        <v>5759</v>
      </c>
      <c r="FW18" s="346" t="s">
        <v>1214</v>
      </c>
      <c r="FX18" s="350">
        <v>46084.895694444444</v>
      </c>
      <c r="FY18" s="350">
        <v>46084.939525462964</v>
      </c>
      <c r="FZ18" s="346" t="s">
        <v>5685</v>
      </c>
      <c r="GA18" s="346" t="s">
        <v>3320</v>
      </c>
      <c r="GB18" s="346" t="s">
        <v>3320</v>
      </c>
      <c r="GC18" s="346" t="s">
        <v>3320</v>
      </c>
      <c r="GD18" s="346" t="s">
        <v>3320</v>
      </c>
      <c r="GE18" s="346" t="s">
        <v>3320</v>
      </c>
      <c r="GF18" s="346" t="s">
        <v>3320</v>
      </c>
      <c r="GG18" s="346" t="s">
        <v>3320</v>
      </c>
      <c r="GH18" s="346" t="s">
        <v>3320</v>
      </c>
      <c r="GI18" s="346" t="s">
        <v>3320</v>
      </c>
      <c r="GJ18" s="346" t="s">
        <v>3320</v>
      </c>
      <c r="GK18" s="346" t="s">
        <v>3320</v>
      </c>
      <c r="GL18" s="346" t="s">
        <v>3320</v>
      </c>
      <c r="GM18" s="346" t="s">
        <v>3320</v>
      </c>
      <c r="GN18" s="346" t="s">
        <v>3320</v>
      </c>
      <c r="GO18" s="346" t="s">
        <v>3320</v>
      </c>
      <c r="GP18" s="346" t="s">
        <v>3320</v>
      </c>
      <c r="GQ18" s="346" t="s">
        <v>3320</v>
      </c>
      <c r="GR18" s="346" t="s">
        <v>3320</v>
      </c>
      <c r="GS18" s="346" t="s">
        <v>3320</v>
      </c>
      <c r="GT18" s="346" t="s">
        <v>3320</v>
      </c>
      <c r="GU18" s="346" t="s">
        <v>3320</v>
      </c>
      <c r="GV18" s="346" t="s">
        <v>3320</v>
      </c>
      <c r="GW18" s="346" t="s">
        <v>3320</v>
      </c>
      <c r="GX18" s="346" t="s">
        <v>3320</v>
      </c>
      <c r="GY18" s="346" t="s">
        <v>3320</v>
      </c>
      <c r="GZ18" s="346" t="s">
        <v>3320</v>
      </c>
      <c r="HA18" s="346" t="s">
        <v>3320</v>
      </c>
      <c r="HB18" s="346" t="s">
        <v>3320</v>
      </c>
      <c r="HC18" s="346" t="s">
        <v>3320</v>
      </c>
      <c r="HD18" s="346" t="s">
        <v>3320</v>
      </c>
      <c r="HE18" s="346" t="s">
        <v>3320</v>
      </c>
      <c r="HF18" s="346" t="s">
        <v>3320</v>
      </c>
      <c r="HG18" s="346" t="s">
        <v>3320</v>
      </c>
      <c r="HH18" s="346" t="s">
        <v>3320</v>
      </c>
      <c r="HI18" s="346" t="s">
        <v>3320</v>
      </c>
      <c r="HJ18" s="346" t="s">
        <v>3320</v>
      </c>
      <c r="HK18" s="346" t="s">
        <v>3320</v>
      </c>
      <c r="HL18" s="346" t="s">
        <v>3320</v>
      </c>
    </row>
    <row r="19" spans="1:220" ht="15.75" thickBot="1">
      <c r="A19" s="344" t="s">
        <v>5638</v>
      </c>
      <c r="B19" s="345">
        <v>1163</v>
      </c>
      <c r="C19" s="346" t="s">
        <v>7233</v>
      </c>
      <c r="D19" s="346" t="s">
        <v>7234</v>
      </c>
      <c r="E19" s="345">
        <v>1163</v>
      </c>
      <c r="F19" s="346" t="s">
        <v>5780</v>
      </c>
      <c r="G19" s="346" t="s">
        <v>5781</v>
      </c>
      <c r="H19" s="346" t="s">
        <v>5088</v>
      </c>
      <c r="I19" s="346" t="s">
        <v>5643</v>
      </c>
      <c r="J19" s="344" t="s">
        <v>4657</v>
      </c>
      <c r="K19" s="346" t="s">
        <v>5783</v>
      </c>
      <c r="L19" s="346" t="s">
        <v>5784</v>
      </c>
      <c r="M19" s="346" t="s">
        <v>5785</v>
      </c>
      <c r="N19" s="346" t="s">
        <v>5786</v>
      </c>
      <c r="O19" s="346" t="s">
        <v>5787</v>
      </c>
      <c r="P19" s="346" t="s">
        <v>3320</v>
      </c>
      <c r="Q19" s="346" t="s">
        <v>5788</v>
      </c>
      <c r="R19" s="346" t="s">
        <v>5698</v>
      </c>
      <c r="S19" s="346" t="s">
        <v>5789</v>
      </c>
      <c r="T19" s="346" t="s">
        <v>5790</v>
      </c>
      <c r="U19" s="346" t="s">
        <v>5791</v>
      </c>
      <c r="V19" s="346" t="s">
        <v>733</v>
      </c>
      <c r="W19" s="346" t="s">
        <v>733</v>
      </c>
      <c r="X19" s="346" t="s">
        <v>733</v>
      </c>
      <c r="Y19" s="346" t="s">
        <v>3320</v>
      </c>
      <c r="Z19" s="346" t="s">
        <v>5792</v>
      </c>
      <c r="AA19" s="346" t="s">
        <v>733</v>
      </c>
      <c r="AB19" s="346" t="s">
        <v>5793</v>
      </c>
      <c r="AC19" s="346" t="s">
        <v>5794</v>
      </c>
      <c r="AD19" s="346" t="s">
        <v>5659</v>
      </c>
      <c r="AE19" s="346" t="s">
        <v>5795</v>
      </c>
      <c r="AF19" s="346" t="s">
        <v>5796</v>
      </c>
      <c r="AG19" s="346" t="s">
        <v>5797</v>
      </c>
      <c r="AH19" s="346" t="s">
        <v>1214</v>
      </c>
      <c r="AI19" s="346" t="s">
        <v>3320</v>
      </c>
      <c r="AJ19" s="346" t="s">
        <v>5709</v>
      </c>
      <c r="AK19" s="346" t="s">
        <v>5709</v>
      </c>
      <c r="AL19" s="346" t="s">
        <v>5665</v>
      </c>
      <c r="AM19" s="347">
        <v>47027</v>
      </c>
      <c r="AN19" s="345">
        <v>30</v>
      </c>
      <c r="AO19" s="345">
        <v>120</v>
      </c>
      <c r="AP19" s="346" t="s">
        <v>5666</v>
      </c>
      <c r="AQ19" s="345">
        <v>206852</v>
      </c>
      <c r="AR19" s="345">
        <v>279</v>
      </c>
      <c r="AS19" s="346" t="s">
        <v>733</v>
      </c>
      <c r="AT19" s="345">
        <v>26.51</v>
      </c>
      <c r="AU19" s="346" t="s">
        <v>1214</v>
      </c>
      <c r="AV19" s="345">
        <v>650</v>
      </c>
      <c r="AW19" s="346" t="s">
        <v>5800</v>
      </c>
      <c r="AX19" s="346" t="s">
        <v>5801</v>
      </c>
      <c r="AY19" s="346" t="s">
        <v>3320</v>
      </c>
      <c r="AZ19" s="346" t="s">
        <v>733</v>
      </c>
      <c r="BA19" s="346" t="s">
        <v>733</v>
      </c>
      <c r="BB19" s="345">
        <v>1.85</v>
      </c>
      <c r="BC19" s="345">
        <v>1.64</v>
      </c>
      <c r="BD19" s="346" t="s">
        <v>5989</v>
      </c>
      <c r="BE19" s="345">
        <v>365</v>
      </c>
      <c r="BF19" s="345">
        <v>87</v>
      </c>
      <c r="BG19" s="345">
        <v>95</v>
      </c>
      <c r="BH19" s="345">
        <v>25</v>
      </c>
      <c r="BI19" s="347">
        <v>46327</v>
      </c>
      <c r="BJ19" s="345">
        <v>0.2</v>
      </c>
      <c r="BK19" s="345">
        <v>8</v>
      </c>
      <c r="BL19" s="346" t="s">
        <v>5796</v>
      </c>
      <c r="BM19" s="346" t="s">
        <v>3320</v>
      </c>
      <c r="BN19" s="346" t="s">
        <v>3320</v>
      </c>
      <c r="BO19" s="346" t="s">
        <v>3320</v>
      </c>
      <c r="BP19" s="346" t="s">
        <v>3320</v>
      </c>
      <c r="BQ19" s="346" t="s">
        <v>3320</v>
      </c>
      <c r="BR19" s="346" t="s">
        <v>3320</v>
      </c>
      <c r="BS19" s="346" t="s">
        <v>3320</v>
      </c>
      <c r="BT19" s="346" t="s">
        <v>3320</v>
      </c>
      <c r="BU19" s="346" t="s">
        <v>3320</v>
      </c>
      <c r="BV19" s="346" t="s">
        <v>3320</v>
      </c>
      <c r="BW19" s="346" t="s">
        <v>3320</v>
      </c>
      <c r="BX19" s="348"/>
      <c r="BY19" s="346" t="s">
        <v>3320</v>
      </c>
      <c r="BZ19" s="346" t="s">
        <v>3320</v>
      </c>
      <c r="CA19" s="346" t="s">
        <v>3320</v>
      </c>
      <c r="CB19" s="346" t="s">
        <v>3320</v>
      </c>
      <c r="CC19" s="346" t="s">
        <v>3320</v>
      </c>
      <c r="CD19" s="346" t="s">
        <v>3320</v>
      </c>
      <c r="CE19" s="346" t="s">
        <v>3320</v>
      </c>
      <c r="CF19" s="346" t="s">
        <v>3320</v>
      </c>
      <c r="CG19" s="346" t="s">
        <v>3320</v>
      </c>
      <c r="CH19" s="348"/>
      <c r="CI19" s="346" t="s">
        <v>3320</v>
      </c>
      <c r="CJ19" s="346" t="s">
        <v>3320</v>
      </c>
      <c r="CK19" s="346" t="s">
        <v>3320</v>
      </c>
      <c r="CL19" s="346" t="s">
        <v>3320</v>
      </c>
      <c r="CM19" s="346" t="s">
        <v>3320</v>
      </c>
      <c r="CN19" s="346" t="s">
        <v>3320</v>
      </c>
      <c r="CO19" s="346" t="s">
        <v>3320</v>
      </c>
      <c r="CP19" s="346" t="s">
        <v>3320</v>
      </c>
      <c r="CQ19" s="346" t="s">
        <v>3320</v>
      </c>
      <c r="CR19" s="346" t="s">
        <v>3320</v>
      </c>
      <c r="CS19" s="346" t="s">
        <v>3320</v>
      </c>
      <c r="CT19" s="346" t="s">
        <v>3320</v>
      </c>
      <c r="CU19" s="346" t="s">
        <v>3320</v>
      </c>
      <c r="CV19" s="346" t="s">
        <v>3320</v>
      </c>
      <c r="CW19" s="346" t="s">
        <v>3320</v>
      </c>
      <c r="CX19" s="346" t="s">
        <v>3320</v>
      </c>
      <c r="CY19" s="346" t="s">
        <v>3320</v>
      </c>
      <c r="CZ19" s="346" t="s">
        <v>3320</v>
      </c>
      <c r="DA19" s="346" t="s">
        <v>3320</v>
      </c>
      <c r="DB19" s="346" t="s">
        <v>3320</v>
      </c>
      <c r="DC19" s="346" t="s">
        <v>3320</v>
      </c>
      <c r="DD19" s="346" t="s">
        <v>3320</v>
      </c>
      <c r="DE19" s="346" t="s">
        <v>3320</v>
      </c>
      <c r="DF19" s="346" t="s">
        <v>3320</v>
      </c>
      <c r="DG19" s="346" t="s">
        <v>3320</v>
      </c>
      <c r="DH19" s="346" t="s">
        <v>3320</v>
      </c>
      <c r="DI19" s="346" t="s">
        <v>3320</v>
      </c>
      <c r="DJ19" s="346" t="s">
        <v>3320</v>
      </c>
      <c r="DK19" s="346" t="s">
        <v>3320</v>
      </c>
      <c r="DL19" s="346" t="s">
        <v>3320</v>
      </c>
      <c r="DM19" s="346" t="s">
        <v>3320</v>
      </c>
      <c r="DN19" s="346" t="s">
        <v>3320</v>
      </c>
      <c r="DO19" s="346" t="s">
        <v>3320</v>
      </c>
      <c r="DP19" s="346" t="s">
        <v>3320</v>
      </c>
      <c r="DQ19" s="346" t="s">
        <v>3320</v>
      </c>
      <c r="DR19" s="346" t="s">
        <v>3320</v>
      </c>
      <c r="DS19" s="346" t="s">
        <v>3320</v>
      </c>
      <c r="DT19" s="346" t="s">
        <v>3320</v>
      </c>
      <c r="DU19" s="346" t="s">
        <v>3320</v>
      </c>
      <c r="DV19" s="346" t="s">
        <v>3320</v>
      </c>
      <c r="DW19" s="346" t="s">
        <v>3320</v>
      </c>
      <c r="DX19" s="346" t="s">
        <v>3320</v>
      </c>
      <c r="DY19" s="346" t="s">
        <v>3320</v>
      </c>
      <c r="DZ19" s="346" t="s">
        <v>3320</v>
      </c>
      <c r="EA19" s="346" t="s">
        <v>3320</v>
      </c>
      <c r="EB19" s="346" t="s">
        <v>3320</v>
      </c>
      <c r="EC19" s="346" t="s">
        <v>3320</v>
      </c>
      <c r="ED19" s="346" t="s">
        <v>3320</v>
      </c>
      <c r="EE19" s="346" t="s">
        <v>3320</v>
      </c>
      <c r="EF19" s="345">
        <v>213603915</v>
      </c>
      <c r="EG19" s="346" t="s">
        <v>733</v>
      </c>
      <c r="EH19" s="346" t="s">
        <v>733</v>
      </c>
      <c r="EI19" s="346" t="s">
        <v>733</v>
      </c>
      <c r="EJ19" s="346" t="s">
        <v>733</v>
      </c>
      <c r="EK19" s="346" t="s">
        <v>2888</v>
      </c>
      <c r="EL19" s="346" t="s">
        <v>7236</v>
      </c>
      <c r="EM19" s="346" t="s">
        <v>7237</v>
      </c>
      <c r="EN19" s="344" t="s">
        <v>11294</v>
      </c>
      <c r="EO19" s="346" t="s">
        <v>7239</v>
      </c>
      <c r="EP19" s="345">
        <v>152968400</v>
      </c>
      <c r="EQ19" s="345">
        <v>29081455</v>
      </c>
      <c r="ER19" s="345">
        <v>1.33</v>
      </c>
      <c r="ES19" s="345">
        <v>0.27</v>
      </c>
      <c r="ET19" s="346" t="s">
        <v>5806</v>
      </c>
      <c r="EU19" s="346" t="s">
        <v>733</v>
      </c>
      <c r="EV19" s="346" t="s">
        <v>733</v>
      </c>
      <c r="EW19" s="346" t="s">
        <v>5807</v>
      </c>
      <c r="EX19" s="346" t="s">
        <v>733</v>
      </c>
      <c r="EY19" s="346" t="s">
        <v>1214</v>
      </c>
      <c r="EZ19" s="346" t="s">
        <v>733</v>
      </c>
      <c r="FA19" s="346" t="s">
        <v>733</v>
      </c>
      <c r="FB19" s="346" t="s">
        <v>733</v>
      </c>
      <c r="FC19" s="349" t="s">
        <v>5676</v>
      </c>
      <c r="FD19" s="346" t="s">
        <v>3320</v>
      </c>
      <c r="FE19" s="346" t="s">
        <v>733</v>
      </c>
      <c r="FF19" s="346" t="s">
        <v>5721</v>
      </c>
      <c r="FG19" s="346" t="s">
        <v>1214</v>
      </c>
      <c r="FH19" s="346" t="s">
        <v>1214</v>
      </c>
      <c r="FI19" s="346" t="s">
        <v>3320</v>
      </c>
      <c r="FJ19" s="346" t="s">
        <v>3320</v>
      </c>
      <c r="FK19" s="346" t="s">
        <v>3320</v>
      </c>
      <c r="FL19" s="346" t="s">
        <v>1214</v>
      </c>
      <c r="FM19" s="346" t="s">
        <v>1214</v>
      </c>
      <c r="FN19" s="346" t="s">
        <v>3320</v>
      </c>
      <c r="FO19" s="346" t="s">
        <v>1214</v>
      </c>
      <c r="FP19" s="346" t="s">
        <v>3320</v>
      </c>
      <c r="FQ19" s="346" t="s">
        <v>7240</v>
      </c>
      <c r="FR19" s="346" t="s">
        <v>7241</v>
      </c>
      <c r="FS19" s="346" t="s">
        <v>3320</v>
      </c>
      <c r="FT19" s="346" t="s">
        <v>3320</v>
      </c>
      <c r="FU19" s="346" t="s">
        <v>3320</v>
      </c>
      <c r="FV19" s="346" t="s">
        <v>733</v>
      </c>
      <c r="FW19" s="346" t="s">
        <v>1214</v>
      </c>
      <c r="FX19" s="350">
        <v>46084.898923611108</v>
      </c>
      <c r="FY19" s="350">
        <v>46084.93849537037</v>
      </c>
      <c r="FZ19" s="346" t="s">
        <v>5685</v>
      </c>
      <c r="GA19" s="346" t="s">
        <v>3320</v>
      </c>
      <c r="GB19" s="346" t="s">
        <v>3320</v>
      </c>
      <c r="GC19" s="346" t="s">
        <v>3320</v>
      </c>
      <c r="GD19" s="346" t="s">
        <v>3320</v>
      </c>
      <c r="GE19" s="346" t="s">
        <v>3320</v>
      </c>
      <c r="GF19" s="346" t="s">
        <v>3320</v>
      </c>
      <c r="GG19" s="346" t="s">
        <v>3320</v>
      </c>
      <c r="GH19" s="346" t="s">
        <v>3320</v>
      </c>
      <c r="GI19" s="346" t="s">
        <v>3320</v>
      </c>
      <c r="GJ19" s="346" t="s">
        <v>3320</v>
      </c>
      <c r="GK19" s="346" t="s">
        <v>3320</v>
      </c>
      <c r="GL19" s="346" t="s">
        <v>3320</v>
      </c>
      <c r="GM19" s="346" t="s">
        <v>3320</v>
      </c>
      <c r="GN19" s="346" t="s">
        <v>3320</v>
      </c>
      <c r="GO19" s="346" t="s">
        <v>3320</v>
      </c>
      <c r="GP19" s="346" t="s">
        <v>3320</v>
      </c>
      <c r="GQ19" s="346" t="s">
        <v>3320</v>
      </c>
      <c r="GR19" s="346" t="s">
        <v>3320</v>
      </c>
      <c r="GS19" s="346" t="s">
        <v>3320</v>
      </c>
      <c r="GT19" s="346" t="s">
        <v>3320</v>
      </c>
      <c r="GU19" s="346" t="s">
        <v>3320</v>
      </c>
      <c r="GV19" s="346" t="s">
        <v>3320</v>
      </c>
      <c r="GW19" s="346" t="s">
        <v>3320</v>
      </c>
      <c r="GX19" s="346" t="s">
        <v>3320</v>
      </c>
      <c r="GY19" s="346" t="s">
        <v>3320</v>
      </c>
      <c r="GZ19" s="346" t="s">
        <v>3320</v>
      </c>
      <c r="HA19" s="346" t="s">
        <v>3320</v>
      </c>
      <c r="HB19" s="346" t="s">
        <v>3320</v>
      </c>
      <c r="HC19" s="346" t="s">
        <v>3320</v>
      </c>
      <c r="HD19" s="346" t="s">
        <v>3320</v>
      </c>
      <c r="HE19" s="346" t="s">
        <v>3320</v>
      </c>
      <c r="HF19" s="346" t="s">
        <v>3320</v>
      </c>
      <c r="HG19" s="346" t="s">
        <v>3320</v>
      </c>
      <c r="HH19" s="346" t="s">
        <v>3320</v>
      </c>
      <c r="HI19" s="346" t="s">
        <v>3320</v>
      </c>
      <c r="HJ19" s="346" t="s">
        <v>3320</v>
      </c>
      <c r="HK19" s="346" t="s">
        <v>3320</v>
      </c>
      <c r="HL19" s="346" t="s">
        <v>3320</v>
      </c>
    </row>
    <row r="20" spans="1:220" ht="15.75" thickBot="1">
      <c r="A20" s="344" t="s">
        <v>5638</v>
      </c>
      <c r="B20" s="345">
        <v>728</v>
      </c>
      <c r="C20" s="346" t="s">
        <v>7974</v>
      </c>
      <c r="D20" s="346" t="s">
        <v>7975</v>
      </c>
      <c r="E20" s="345">
        <v>728</v>
      </c>
      <c r="F20" s="346" t="s">
        <v>1798</v>
      </c>
      <c r="G20" s="346" t="s">
        <v>7976</v>
      </c>
      <c r="H20" s="344" t="s">
        <v>5105</v>
      </c>
      <c r="I20" s="346" t="s">
        <v>5643</v>
      </c>
      <c r="J20" s="346" t="s">
        <v>5849</v>
      </c>
      <c r="K20" s="346" t="s">
        <v>5850</v>
      </c>
      <c r="L20" s="346" t="s">
        <v>7977</v>
      </c>
      <c r="M20" s="346" t="s">
        <v>5698</v>
      </c>
      <c r="N20" s="346" t="s">
        <v>7978</v>
      </c>
      <c r="O20" s="346" t="s">
        <v>7979</v>
      </c>
      <c r="P20" s="346" t="s">
        <v>3320</v>
      </c>
      <c r="Q20" s="346" t="s">
        <v>7980</v>
      </c>
      <c r="R20" s="346" t="s">
        <v>5698</v>
      </c>
      <c r="S20" s="346" t="s">
        <v>7670</v>
      </c>
      <c r="T20" s="346" t="s">
        <v>7609</v>
      </c>
      <c r="U20" s="346" t="s">
        <v>7610</v>
      </c>
      <c r="V20" s="346" t="s">
        <v>733</v>
      </c>
      <c r="W20" s="346" t="s">
        <v>733</v>
      </c>
      <c r="X20" s="346" t="s">
        <v>733</v>
      </c>
      <c r="Y20" s="346" t="s">
        <v>3320</v>
      </c>
      <c r="Z20" s="346" t="s">
        <v>5656</v>
      </c>
      <c r="AA20" s="346" t="s">
        <v>733</v>
      </c>
      <c r="AB20" s="346" t="s">
        <v>7981</v>
      </c>
      <c r="AC20" s="346" t="s">
        <v>5859</v>
      </c>
      <c r="AD20" s="346" t="s">
        <v>5659</v>
      </c>
      <c r="AE20" s="346" t="s">
        <v>5660</v>
      </c>
      <c r="AF20" s="346" t="s">
        <v>7982</v>
      </c>
      <c r="AG20" s="346" t="s">
        <v>7983</v>
      </c>
      <c r="AH20" s="346" t="s">
        <v>1214</v>
      </c>
      <c r="AI20" s="346" t="s">
        <v>3320</v>
      </c>
      <c r="AJ20" s="346" t="s">
        <v>5955</v>
      </c>
      <c r="AK20" s="346" t="s">
        <v>7984</v>
      </c>
      <c r="AL20" s="346" t="s">
        <v>5712</v>
      </c>
      <c r="AM20" s="347">
        <v>47118</v>
      </c>
      <c r="AN20" s="345">
        <v>25</v>
      </c>
      <c r="AO20" s="345">
        <v>100</v>
      </c>
      <c r="AP20" s="346" t="s">
        <v>5666</v>
      </c>
      <c r="AQ20" s="345">
        <v>376</v>
      </c>
      <c r="AR20" s="345">
        <v>300.81</v>
      </c>
      <c r="AS20" s="346" t="s">
        <v>733</v>
      </c>
      <c r="AT20" s="345">
        <v>30.8</v>
      </c>
      <c r="AU20" s="346" t="s">
        <v>1214</v>
      </c>
      <c r="AV20" s="345">
        <v>665</v>
      </c>
      <c r="AW20" s="346" t="s">
        <v>5800</v>
      </c>
      <c r="AX20" s="346" t="s">
        <v>5668</v>
      </c>
      <c r="AY20" s="346" t="s">
        <v>3320</v>
      </c>
      <c r="AZ20" s="346" t="s">
        <v>733</v>
      </c>
      <c r="BA20" s="346" t="s">
        <v>733</v>
      </c>
      <c r="BB20" s="345">
        <v>2443</v>
      </c>
      <c r="BC20" s="345">
        <v>2268</v>
      </c>
      <c r="BD20" s="346" t="s">
        <v>6441</v>
      </c>
      <c r="BE20" s="345">
        <v>365</v>
      </c>
      <c r="BF20" s="345">
        <v>87.2</v>
      </c>
      <c r="BG20" s="345">
        <v>98</v>
      </c>
      <c r="BH20" s="345">
        <v>20</v>
      </c>
      <c r="BI20" s="347">
        <v>47118</v>
      </c>
      <c r="BJ20" s="345">
        <v>0.95</v>
      </c>
      <c r="BK20" s="345">
        <v>8</v>
      </c>
      <c r="BL20" s="346" t="s">
        <v>7986</v>
      </c>
      <c r="BM20" s="345">
        <v>2700000</v>
      </c>
      <c r="BN20" s="346" t="s">
        <v>3320</v>
      </c>
      <c r="BO20" s="346" t="s">
        <v>3320</v>
      </c>
      <c r="BP20" s="346" t="s">
        <v>3320</v>
      </c>
      <c r="BQ20" s="346" t="s">
        <v>3320</v>
      </c>
      <c r="BR20" s="346" t="s">
        <v>3320</v>
      </c>
      <c r="BS20" s="346" t="s">
        <v>3320</v>
      </c>
      <c r="BT20" s="346" t="s">
        <v>3320</v>
      </c>
      <c r="BU20" s="346" t="s">
        <v>3320</v>
      </c>
      <c r="BV20" s="346" t="s">
        <v>3320</v>
      </c>
      <c r="BW20" s="346" t="s">
        <v>3320</v>
      </c>
      <c r="BX20" s="348"/>
      <c r="BY20" s="346" t="s">
        <v>3320</v>
      </c>
      <c r="BZ20" s="346" t="s">
        <v>3320</v>
      </c>
      <c r="CA20" s="346" t="s">
        <v>3320</v>
      </c>
      <c r="CB20" s="346" t="s">
        <v>3320</v>
      </c>
      <c r="CC20" s="346" t="s">
        <v>3320</v>
      </c>
      <c r="CD20" s="346" t="s">
        <v>3320</v>
      </c>
      <c r="CE20" s="346" t="s">
        <v>3320</v>
      </c>
      <c r="CF20" s="346" t="s">
        <v>3320</v>
      </c>
      <c r="CG20" s="346" t="s">
        <v>3320</v>
      </c>
      <c r="CH20" s="348"/>
      <c r="CI20" s="346" t="s">
        <v>3320</v>
      </c>
      <c r="CJ20" s="346" t="s">
        <v>3320</v>
      </c>
      <c r="CK20" s="346" t="s">
        <v>3320</v>
      </c>
      <c r="CL20" s="346" t="s">
        <v>3320</v>
      </c>
      <c r="CM20" s="346" t="s">
        <v>3320</v>
      </c>
      <c r="CN20" s="346" t="s">
        <v>3320</v>
      </c>
      <c r="CO20" s="346" t="s">
        <v>3320</v>
      </c>
      <c r="CP20" s="346" t="s">
        <v>3320</v>
      </c>
      <c r="CQ20" s="346" t="s">
        <v>3320</v>
      </c>
      <c r="CR20" s="346" t="s">
        <v>3320</v>
      </c>
      <c r="CS20" s="346" t="s">
        <v>3320</v>
      </c>
      <c r="CT20" s="346" t="s">
        <v>3320</v>
      </c>
      <c r="CU20" s="346" t="s">
        <v>3320</v>
      </c>
      <c r="CV20" s="346" t="s">
        <v>3320</v>
      </c>
      <c r="CW20" s="346" t="s">
        <v>3320</v>
      </c>
      <c r="CX20" s="346" t="s">
        <v>3320</v>
      </c>
      <c r="CY20" s="346" t="s">
        <v>3320</v>
      </c>
      <c r="CZ20" s="346" t="s">
        <v>3320</v>
      </c>
      <c r="DA20" s="346" t="s">
        <v>3320</v>
      </c>
      <c r="DB20" s="346" t="s">
        <v>3320</v>
      </c>
      <c r="DC20" s="346" t="s">
        <v>3320</v>
      </c>
      <c r="DD20" s="346" t="s">
        <v>3320</v>
      </c>
      <c r="DE20" s="346" t="s">
        <v>3320</v>
      </c>
      <c r="DF20" s="346" t="s">
        <v>3320</v>
      </c>
      <c r="DG20" s="346" t="s">
        <v>3320</v>
      </c>
      <c r="DH20" s="346" t="s">
        <v>3320</v>
      </c>
      <c r="DI20" s="346" t="s">
        <v>3320</v>
      </c>
      <c r="DJ20" s="346" t="s">
        <v>3320</v>
      </c>
      <c r="DK20" s="346" t="s">
        <v>3320</v>
      </c>
      <c r="DL20" s="346" t="s">
        <v>3320</v>
      </c>
      <c r="DM20" s="346" t="s">
        <v>3320</v>
      </c>
      <c r="DN20" s="346" t="s">
        <v>3320</v>
      </c>
      <c r="DO20" s="346" t="s">
        <v>3320</v>
      </c>
      <c r="DP20" s="346" t="s">
        <v>3320</v>
      </c>
      <c r="DQ20" s="346" t="s">
        <v>3320</v>
      </c>
      <c r="DR20" s="346" t="s">
        <v>3320</v>
      </c>
      <c r="DS20" s="346" t="s">
        <v>3320</v>
      </c>
      <c r="DT20" s="346" t="s">
        <v>3320</v>
      </c>
      <c r="DU20" s="346" t="s">
        <v>3320</v>
      </c>
      <c r="DV20" s="346" t="s">
        <v>3320</v>
      </c>
      <c r="DW20" s="346" t="s">
        <v>3320</v>
      </c>
      <c r="DX20" s="346" t="s">
        <v>3320</v>
      </c>
      <c r="DY20" s="346" t="s">
        <v>3320</v>
      </c>
      <c r="DZ20" s="346" t="s">
        <v>3320</v>
      </c>
      <c r="EA20" s="346" t="s">
        <v>3320</v>
      </c>
      <c r="EB20" s="346" t="s">
        <v>3320</v>
      </c>
      <c r="EC20" s="346" t="s">
        <v>3320</v>
      </c>
      <c r="ED20" s="346" t="s">
        <v>3320</v>
      </c>
      <c r="EE20" s="346" t="s">
        <v>3320</v>
      </c>
      <c r="EF20" s="345">
        <v>109300000</v>
      </c>
      <c r="EG20" s="346" t="s">
        <v>1214</v>
      </c>
      <c r="EH20" s="346" t="s">
        <v>733</v>
      </c>
      <c r="EI20" s="346" t="s">
        <v>733</v>
      </c>
      <c r="EJ20" s="346" t="s">
        <v>733</v>
      </c>
      <c r="EK20" s="346" t="s">
        <v>1238</v>
      </c>
      <c r="EL20" s="346" t="s">
        <v>7987</v>
      </c>
      <c r="EM20" s="346" t="s">
        <v>7988</v>
      </c>
      <c r="EN20" s="344" t="s">
        <v>11294</v>
      </c>
      <c r="EO20" s="346" t="s">
        <v>7989</v>
      </c>
      <c r="EP20" s="345">
        <v>98000000</v>
      </c>
      <c r="EQ20" s="345">
        <v>11300000</v>
      </c>
      <c r="ER20" s="345">
        <v>1100</v>
      </c>
      <c r="ES20" s="345">
        <v>458</v>
      </c>
      <c r="ET20" s="346" t="s">
        <v>5870</v>
      </c>
      <c r="EU20" s="346" t="s">
        <v>733</v>
      </c>
      <c r="EV20" s="346" t="s">
        <v>733</v>
      </c>
      <c r="EW20" s="346" t="s">
        <v>5871</v>
      </c>
      <c r="EX20" s="346" t="s">
        <v>733</v>
      </c>
      <c r="EY20" s="346" t="s">
        <v>733</v>
      </c>
      <c r="EZ20" s="346" t="s">
        <v>1214</v>
      </c>
      <c r="FA20" s="346" t="s">
        <v>733</v>
      </c>
      <c r="FB20" s="346" t="s">
        <v>733</v>
      </c>
      <c r="FC20" s="349" t="s">
        <v>5676</v>
      </c>
      <c r="FD20" s="346" t="s">
        <v>3320</v>
      </c>
      <c r="FE20" s="346" t="s">
        <v>733</v>
      </c>
      <c r="FF20" s="346" t="s">
        <v>5872</v>
      </c>
      <c r="FG20" s="346" t="s">
        <v>733</v>
      </c>
      <c r="FH20" s="346" t="s">
        <v>5679</v>
      </c>
      <c r="FI20" s="346" t="s">
        <v>3320</v>
      </c>
      <c r="FJ20" s="346" t="s">
        <v>3320</v>
      </c>
      <c r="FK20" s="345">
        <v>0.5</v>
      </c>
      <c r="FL20" s="346" t="s">
        <v>733</v>
      </c>
      <c r="FM20" s="346" t="s">
        <v>5873</v>
      </c>
      <c r="FN20" s="346" t="s">
        <v>7990</v>
      </c>
      <c r="FO20" s="346" t="s">
        <v>733</v>
      </c>
      <c r="FP20" s="346" t="s">
        <v>3320</v>
      </c>
      <c r="FQ20" s="346" t="s">
        <v>7991</v>
      </c>
      <c r="FR20" s="346" t="s">
        <v>7992</v>
      </c>
      <c r="FS20" s="346" t="s">
        <v>5683</v>
      </c>
      <c r="FT20" s="346" t="s">
        <v>5683</v>
      </c>
      <c r="FU20" s="346" t="s">
        <v>5683</v>
      </c>
      <c r="FV20" s="346" t="s">
        <v>733</v>
      </c>
      <c r="FW20" s="346" t="s">
        <v>1214</v>
      </c>
      <c r="FX20" s="350">
        <v>46080.655439814815</v>
      </c>
      <c r="FY20" s="350">
        <v>46084.938310185185</v>
      </c>
      <c r="FZ20" s="346" t="s">
        <v>5685</v>
      </c>
      <c r="GA20" s="346" t="s">
        <v>3320</v>
      </c>
      <c r="GB20" s="346" t="s">
        <v>3320</v>
      </c>
      <c r="GC20" s="346" t="s">
        <v>3320</v>
      </c>
      <c r="GD20" s="346" t="s">
        <v>3320</v>
      </c>
      <c r="GE20" s="346" t="s">
        <v>3320</v>
      </c>
      <c r="GF20" s="346" t="s">
        <v>3320</v>
      </c>
      <c r="GG20" s="346" t="s">
        <v>3320</v>
      </c>
      <c r="GH20" s="346" t="s">
        <v>3320</v>
      </c>
      <c r="GI20" s="346" t="s">
        <v>3320</v>
      </c>
      <c r="GJ20" s="346" t="s">
        <v>3320</v>
      </c>
      <c r="GK20" s="346" t="s">
        <v>3320</v>
      </c>
      <c r="GL20" s="346" t="s">
        <v>3320</v>
      </c>
      <c r="GM20" s="346" t="s">
        <v>3320</v>
      </c>
      <c r="GN20" s="346" t="s">
        <v>3320</v>
      </c>
      <c r="GO20" s="346" t="s">
        <v>3320</v>
      </c>
      <c r="GP20" s="346" t="s">
        <v>3320</v>
      </c>
      <c r="GQ20" s="346" t="s">
        <v>3320</v>
      </c>
      <c r="GR20" s="346" t="s">
        <v>3320</v>
      </c>
      <c r="GS20" s="346" t="s">
        <v>3320</v>
      </c>
      <c r="GT20" s="346" t="s">
        <v>3320</v>
      </c>
      <c r="GU20" s="346" t="s">
        <v>3320</v>
      </c>
      <c r="GV20" s="346" t="s">
        <v>3320</v>
      </c>
      <c r="GW20" s="346" t="s">
        <v>3320</v>
      </c>
      <c r="GX20" s="346" t="s">
        <v>3320</v>
      </c>
      <c r="GY20" s="346" t="s">
        <v>3320</v>
      </c>
      <c r="GZ20" s="346" t="s">
        <v>3320</v>
      </c>
      <c r="HA20" s="346" t="s">
        <v>3320</v>
      </c>
      <c r="HB20" s="346" t="s">
        <v>3320</v>
      </c>
      <c r="HC20" s="346" t="s">
        <v>3320</v>
      </c>
      <c r="HD20" s="346" t="s">
        <v>3320</v>
      </c>
      <c r="HE20" s="346" t="s">
        <v>3320</v>
      </c>
      <c r="HF20" s="346" t="s">
        <v>3320</v>
      </c>
      <c r="HG20" s="346" t="s">
        <v>3320</v>
      </c>
      <c r="HH20" s="346" t="s">
        <v>3320</v>
      </c>
      <c r="HI20" s="346" t="s">
        <v>3320</v>
      </c>
      <c r="HJ20" s="346" t="s">
        <v>3320</v>
      </c>
      <c r="HK20" s="346" t="s">
        <v>3320</v>
      </c>
      <c r="HL20" s="346" t="s">
        <v>3320</v>
      </c>
    </row>
    <row r="21" spans="1:220" ht="15.75" thickBot="1">
      <c r="A21" s="344" t="s">
        <v>5638</v>
      </c>
      <c r="B21" s="345">
        <v>1165</v>
      </c>
      <c r="C21" s="346" t="s">
        <v>7994</v>
      </c>
      <c r="D21" s="346" t="s">
        <v>7995</v>
      </c>
      <c r="E21" s="345">
        <v>1165</v>
      </c>
      <c r="F21" s="346" t="s">
        <v>5780</v>
      </c>
      <c r="G21" s="346" t="s">
        <v>5781</v>
      </c>
      <c r="H21" s="346" t="s">
        <v>7996</v>
      </c>
      <c r="I21" s="346" t="s">
        <v>5643</v>
      </c>
      <c r="J21" s="344" t="s">
        <v>4657</v>
      </c>
      <c r="K21" s="346" t="s">
        <v>7997</v>
      </c>
      <c r="L21" s="346" t="s">
        <v>5784</v>
      </c>
      <c r="M21" s="346" t="s">
        <v>5785</v>
      </c>
      <c r="N21" s="346" t="s">
        <v>5786</v>
      </c>
      <c r="O21" s="346" t="s">
        <v>5787</v>
      </c>
      <c r="P21" s="346" t="s">
        <v>3320</v>
      </c>
      <c r="Q21" s="346" t="s">
        <v>5788</v>
      </c>
      <c r="R21" s="346" t="s">
        <v>5698</v>
      </c>
      <c r="S21" s="346" t="s">
        <v>5789</v>
      </c>
      <c r="T21" s="346" t="s">
        <v>5790</v>
      </c>
      <c r="U21" s="346" t="s">
        <v>5791</v>
      </c>
      <c r="V21" s="346" t="s">
        <v>733</v>
      </c>
      <c r="W21" s="346" t="s">
        <v>733</v>
      </c>
      <c r="X21" s="346" t="s">
        <v>733</v>
      </c>
      <c r="Y21" s="346" t="s">
        <v>3320</v>
      </c>
      <c r="Z21" s="346" t="s">
        <v>5792</v>
      </c>
      <c r="AA21" s="346" t="s">
        <v>733</v>
      </c>
      <c r="AB21" s="346" t="s">
        <v>5793</v>
      </c>
      <c r="AC21" s="346" t="s">
        <v>5794</v>
      </c>
      <c r="AD21" s="346" t="s">
        <v>5659</v>
      </c>
      <c r="AE21" s="346" t="s">
        <v>5795</v>
      </c>
      <c r="AF21" s="346" t="s">
        <v>5796</v>
      </c>
      <c r="AG21" s="346" t="s">
        <v>5797</v>
      </c>
      <c r="AH21" s="346" t="s">
        <v>1214</v>
      </c>
      <c r="AI21" s="346" t="s">
        <v>3320</v>
      </c>
      <c r="AJ21" s="346" t="s">
        <v>5709</v>
      </c>
      <c r="AK21" s="346" t="s">
        <v>5709</v>
      </c>
      <c r="AL21" s="346" t="s">
        <v>5712</v>
      </c>
      <c r="AM21" s="347">
        <v>46991</v>
      </c>
      <c r="AN21" s="345">
        <v>30</v>
      </c>
      <c r="AO21" s="345">
        <v>200</v>
      </c>
      <c r="AP21" s="346" t="s">
        <v>5666</v>
      </c>
      <c r="AQ21" s="345">
        <v>344752</v>
      </c>
      <c r="AR21" s="345">
        <v>438</v>
      </c>
      <c r="AS21" s="346" t="s">
        <v>733</v>
      </c>
      <c r="AT21" s="345">
        <v>27.47</v>
      </c>
      <c r="AU21" s="346" t="s">
        <v>1214</v>
      </c>
      <c r="AV21" s="345">
        <v>650</v>
      </c>
      <c r="AW21" s="346" t="s">
        <v>5800</v>
      </c>
      <c r="AX21" s="346" t="s">
        <v>5801</v>
      </c>
      <c r="AY21" s="346" t="s">
        <v>3320</v>
      </c>
      <c r="AZ21" s="346" t="s">
        <v>733</v>
      </c>
      <c r="BA21" s="346" t="s">
        <v>733</v>
      </c>
      <c r="BB21" s="345">
        <v>1925.68</v>
      </c>
      <c r="BC21" s="345">
        <v>1851.07</v>
      </c>
      <c r="BD21" s="346" t="s">
        <v>5802</v>
      </c>
      <c r="BE21" s="345">
        <v>365</v>
      </c>
      <c r="BF21" s="345">
        <v>87</v>
      </c>
      <c r="BG21" s="345">
        <v>95</v>
      </c>
      <c r="BH21" s="345">
        <v>25</v>
      </c>
      <c r="BI21" s="347">
        <v>46327</v>
      </c>
      <c r="BJ21" s="345">
        <v>0.2</v>
      </c>
      <c r="BK21" s="345">
        <v>8</v>
      </c>
      <c r="BL21" s="346" t="s">
        <v>5796</v>
      </c>
      <c r="BM21" s="346" t="s">
        <v>3320</v>
      </c>
      <c r="BN21" s="346" t="s">
        <v>3320</v>
      </c>
      <c r="BO21" s="346" t="s">
        <v>3320</v>
      </c>
      <c r="BP21" s="346" t="s">
        <v>3320</v>
      </c>
      <c r="BQ21" s="346" t="s">
        <v>3320</v>
      </c>
      <c r="BR21" s="346" t="s">
        <v>3320</v>
      </c>
      <c r="BS21" s="346" t="s">
        <v>3320</v>
      </c>
      <c r="BT21" s="346" t="s">
        <v>3320</v>
      </c>
      <c r="BU21" s="346" t="s">
        <v>3320</v>
      </c>
      <c r="BV21" s="346" t="s">
        <v>3320</v>
      </c>
      <c r="BW21" s="346" t="s">
        <v>3320</v>
      </c>
      <c r="BX21" s="348"/>
      <c r="BY21" s="346" t="s">
        <v>3320</v>
      </c>
      <c r="BZ21" s="346" t="s">
        <v>3320</v>
      </c>
      <c r="CA21" s="346" t="s">
        <v>3320</v>
      </c>
      <c r="CB21" s="346" t="s">
        <v>3320</v>
      </c>
      <c r="CC21" s="346" t="s">
        <v>3320</v>
      </c>
      <c r="CD21" s="346" t="s">
        <v>3320</v>
      </c>
      <c r="CE21" s="346" t="s">
        <v>3320</v>
      </c>
      <c r="CF21" s="346" t="s">
        <v>3320</v>
      </c>
      <c r="CG21" s="346" t="s">
        <v>3320</v>
      </c>
      <c r="CH21" s="348"/>
      <c r="CI21" s="346" t="s">
        <v>3320</v>
      </c>
      <c r="CJ21" s="346" t="s">
        <v>3320</v>
      </c>
      <c r="CK21" s="346" t="s">
        <v>3320</v>
      </c>
      <c r="CL21" s="346" t="s">
        <v>3320</v>
      </c>
      <c r="CM21" s="346" t="s">
        <v>3320</v>
      </c>
      <c r="CN21" s="346" t="s">
        <v>3320</v>
      </c>
      <c r="CO21" s="346" t="s">
        <v>3320</v>
      </c>
      <c r="CP21" s="346" t="s">
        <v>3320</v>
      </c>
      <c r="CQ21" s="346" t="s">
        <v>3320</v>
      </c>
      <c r="CR21" s="346" t="s">
        <v>3320</v>
      </c>
      <c r="CS21" s="346" t="s">
        <v>3320</v>
      </c>
      <c r="CT21" s="346" t="s">
        <v>3320</v>
      </c>
      <c r="CU21" s="346" t="s">
        <v>3320</v>
      </c>
      <c r="CV21" s="346" t="s">
        <v>3320</v>
      </c>
      <c r="CW21" s="346" t="s">
        <v>3320</v>
      </c>
      <c r="CX21" s="346" t="s">
        <v>3320</v>
      </c>
      <c r="CY21" s="346" t="s">
        <v>3320</v>
      </c>
      <c r="CZ21" s="346" t="s">
        <v>3320</v>
      </c>
      <c r="DA21" s="346" t="s">
        <v>3320</v>
      </c>
      <c r="DB21" s="346" t="s">
        <v>3320</v>
      </c>
      <c r="DC21" s="346" t="s">
        <v>3320</v>
      </c>
      <c r="DD21" s="346" t="s">
        <v>3320</v>
      </c>
      <c r="DE21" s="346" t="s">
        <v>3320</v>
      </c>
      <c r="DF21" s="346" t="s">
        <v>3320</v>
      </c>
      <c r="DG21" s="346" t="s">
        <v>3320</v>
      </c>
      <c r="DH21" s="346" t="s">
        <v>3320</v>
      </c>
      <c r="DI21" s="346" t="s">
        <v>3320</v>
      </c>
      <c r="DJ21" s="346" t="s">
        <v>3320</v>
      </c>
      <c r="DK21" s="346" t="s">
        <v>3320</v>
      </c>
      <c r="DL21" s="346" t="s">
        <v>3320</v>
      </c>
      <c r="DM21" s="346" t="s">
        <v>3320</v>
      </c>
      <c r="DN21" s="346" t="s">
        <v>3320</v>
      </c>
      <c r="DO21" s="346" t="s">
        <v>3320</v>
      </c>
      <c r="DP21" s="346" t="s">
        <v>3320</v>
      </c>
      <c r="DQ21" s="346" t="s">
        <v>3320</v>
      </c>
      <c r="DR21" s="346" t="s">
        <v>3320</v>
      </c>
      <c r="DS21" s="346" t="s">
        <v>3320</v>
      </c>
      <c r="DT21" s="346" t="s">
        <v>3320</v>
      </c>
      <c r="DU21" s="346" t="s">
        <v>3320</v>
      </c>
      <c r="DV21" s="346" t="s">
        <v>3320</v>
      </c>
      <c r="DW21" s="346" t="s">
        <v>3320</v>
      </c>
      <c r="DX21" s="346" t="s">
        <v>3320</v>
      </c>
      <c r="DY21" s="346" t="s">
        <v>3320</v>
      </c>
      <c r="DZ21" s="346" t="s">
        <v>3320</v>
      </c>
      <c r="EA21" s="346" t="s">
        <v>3320</v>
      </c>
      <c r="EB21" s="346" t="s">
        <v>3320</v>
      </c>
      <c r="EC21" s="346" t="s">
        <v>3320</v>
      </c>
      <c r="ED21" s="346" t="s">
        <v>3320</v>
      </c>
      <c r="EE21" s="346" t="s">
        <v>3320</v>
      </c>
      <c r="EF21" s="345">
        <v>344151679</v>
      </c>
      <c r="EG21" s="346" t="s">
        <v>733</v>
      </c>
      <c r="EH21" s="346" t="s">
        <v>733</v>
      </c>
      <c r="EI21" s="346" t="s">
        <v>733</v>
      </c>
      <c r="EJ21" s="346" t="s">
        <v>733</v>
      </c>
      <c r="EK21" s="346" t="s">
        <v>1816</v>
      </c>
      <c r="EL21" s="346" t="s">
        <v>7999</v>
      </c>
      <c r="EM21" s="346" t="s">
        <v>8000</v>
      </c>
      <c r="EN21" s="344" t="s">
        <v>11294</v>
      </c>
      <c r="EO21" s="346" t="s">
        <v>8001</v>
      </c>
      <c r="EP21" s="345">
        <v>246881100</v>
      </c>
      <c r="EQ21" s="345">
        <v>47257364</v>
      </c>
      <c r="ER21" s="345">
        <v>108768395</v>
      </c>
      <c r="ES21" s="345">
        <v>21753679</v>
      </c>
      <c r="ET21" s="346" t="s">
        <v>5806</v>
      </c>
      <c r="EU21" s="346" t="s">
        <v>733</v>
      </c>
      <c r="EV21" s="346" t="s">
        <v>733</v>
      </c>
      <c r="EW21" s="346" t="s">
        <v>5807</v>
      </c>
      <c r="EX21" s="346" t="s">
        <v>733</v>
      </c>
      <c r="EY21" s="346" t="s">
        <v>1214</v>
      </c>
      <c r="EZ21" s="346" t="s">
        <v>733</v>
      </c>
      <c r="FA21" s="346" t="s">
        <v>733</v>
      </c>
      <c r="FB21" s="346" t="s">
        <v>733</v>
      </c>
      <c r="FC21" s="349" t="s">
        <v>5676</v>
      </c>
      <c r="FD21" s="346" t="s">
        <v>3320</v>
      </c>
      <c r="FE21" s="346" t="s">
        <v>733</v>
      </c>
      <c r="FF21" s="346" t="s">
        <v>5721</v>
      </c>
      <c r="FG21" s="346" t="s">
        <v>1214</v>
      </c>
      <c r="FH21" s="346" t="s">
        <v>1214</v>
      </c>
      <c r="FI21" s="346" t="s">
        <v>3320</v>
      </c>
      <c r="FJ21" s="346" t="s">
        <v>3320</v>
      </c>
      <c r="FK21" s="346" t="s">
        <v>3320</v>
      </c>
      <c r="FL21" s="346" t="s">
        <v>1214</v>
      </c>
      <c r="FM21" s="346" t="s">
        <v>1214</v>
      </c>
      <c r="FN21" s="346" t="s">
        <v>3320</v>
      </c>
      <c r="FO21" s="346" t="s">
        <v>1214</v>
      </c>
      <c r="FP21" s="346" t="s">
        <v>3320</v>
      </c>
      <c r="FQ21" s="346" t="s">
        <v>8002</v>
      </c>
      <c r="FR21" s="346" t="s">
        <v>8003</v>
      </c>
      <c r="FS21" s="346" t="s">
        <v>3320</v>
      </c>
      <c r="FT21" s="346" t="s">
        <v>3320</v>
      </c>
      <c r="FU21" s="346" t="s">
        <v>3320</v>
      </c>
      <c r="FV21" s="346" t="s">
        <v>1214</v>
      </c>
      <c r="FW21" s="346" t="s">
        <v>1214</v>
      </c>
      <c r="FX21" s="350">
        <v>46084.910092592596</v>
      </c>
      <c r="FY21" s="350">
        <v>46084.937210648146</v>
      </c>
      <c r="FZ21" s="346" t="s">
        <v>5685</v>
      </c>
      <c r="GA21" s="346" t="s">
        <v>3320</v>
      </c>
      <c r="GB21" s="346" t="s">
        <v>3320</v>
      </c>
      <c r="GC21" s="346" t="s">
        <v>3320</v>
      </c>
      <c r="GD21" s="346" t="s">
        <v>3320</v>
      </c>
      <c r="GE21" s="346" t="s">
        <v>3320</v>
      </c>
      <c r="GF21" s="346" t="s">
        <v>3320</v>
      </c>
      <c r="GG21" s="346" t="s">
        <v>3320</v>
      </c>
      <c r="GH21" s="346" t="s">
        <v>3320</v>
      </c>
      <c r="GI21" s="346" t="s">
        <v>3320</v>
      </c>
      <c r="GJ21" s="346" t="s">
        <v>3320</v>
      </c>
      <c r="GK21" s="346" t="s">
        <v>3320</v>
      </c>
      <c r="GL21" s="346" t="s">
        <v>3320</v>
      </c>
      <c r="GM21" s="346" t="s">
        <v>3320</v>
      </c>
      <c r="GN21" s="346" t="s">
        <v>3320</v>
      </c>
      <c r="GO21" s="346" t="s">
        <v>3320</v>
      </c>
      <c r="GP21" s="346" t="s">
        <v>3320</v>
      </c>
      <c r="GQ21" s="346" t="s">
        <v>3320</v>
      </c>
      <c r="GR21" s="346" t="s">
        <v>3320</v>
      </c>
      <c r="GS21" s="346" t="s">
        <v>3320</v>
      </c>
      <c r="GT21" s="346" t="s">
        <v>3320</v>
      </c>
      <c r="GU21" s="346" t="s">
        <v>3320</v>
      </c>
      <c r="GV21" s="346" t="s">
        <v>3320</v>
      </c>
      <c r="GW21" s="346" t="s">
        <v>3320</v>
      </c>
      <c r="GX21" s="346" t="s">
        <v>3320</v>
      </c>
      <c r="GY21" s="346" t="s">
        <v>3320</v>
      </c>
      <c r="GZ21" s="346" t="s">
        <v>3320</v>
      </c>
      <c r="HA21" s="346" t="s">
        <v>3320</v>
      </c>
      <c r="HB21" s="346" t="s">
        <v>3320</v>
      </c>
      <c r="HC21" s="346" t="s">
        <v>3320</v>
      </c>
      <c r="HD21" s="346" t="s">
        <v>3320</v>
      </c>
      <c r="HE21" s="346" t="s">
        <v>3320</v>
      </c>
      <c r="HF21" s="346" t="s">
        <v>3320</v>
      </c>
      <c r="HG21" s="346" t="s">
        <v>3320</v>
      </c>
      <c r="HH21" s="346" t="s">
        <v>3320</v>
      </c>
      <c r="HI21" s="346" t="s">
        <v>3320</v>
      </c>
      <c r="HJ21" s="346" t="s">
        <v>3320</v>
      </c>
      <c r="HK21" s="346" t="s">
        <v>3320</v>
      </c>
      <c r="HL21" s="346" t="s">
        <v>3320</v>
      </c>
    </row>
    <row r="22" spans="1:220" ht="15.75" thickBot="1">
      <c r="A22" s="344" t="s">
        <v>5638</v>
      </c>
      <c r="B22" s="345">
        <v>1127</v>
      </c>
      <c r="C22" s="346" t="s">
        <v>5912</v>
      </c>
      <c r="D22" s="346" t="s">
        <v>5913</v>
      </c>
      <c r="E22" s="345">
        <v>1127</v>
      </c>
      <c r="F22" s="346" t="s">
        <v>813</v>
      </c>
      <c r="G22" s="346" t="s">
        <v>5914</v>
      </c>
      <c r="H22" s="346" t="s">
        <v>5915</v>
      </c>
      <c r="I22" s="346" t="s">
        <v>5916</v>
      </c>
      <c r="J22" s="344" t="s">
        <v>5918</v>
      </c>
      <c r="K22" s="346" t="s">
        <v>5919</v>
      </c>
      <c r="L22" s="346" t="s">
        <v>5920</v>
      </c>
      <c r="M22" s="346" t="s">
        <v>5698</v>
      </c>
      <c r="N22" s="346" t="s">
        <v>5921</v>
      </c>
      <c r="O22" s="346" t="s">
        <v>5922</v>
      </c>
      <c r="P22" s="346" t="s">
        <v>3320</v>
      </c>
      <c r="Q22" s="346" t="s">
        <v>5923</v>
      </c>
      <c r="R22" s="346" t="s">
        <v>5698</v>
      </c>
      <c r="S22" s="346" t="s">
        <v>5924</v>
      </c>
      <c r="T22" s="346" t="s">
        <v>5925</v>
      </c>
      <c r="U22" s="346" t="s">
        <v>5926</v>
      </c>
      <c r="V22" s="346" t="s">
        <v>733</v>
      </c>
      <c r="W22" s="346" t="s">
        <v>733</v>
      </c>
      <c r="X22" s="346" t="s">
        <v>733</v>
      </c>
      <c r="Y22" s="346" t="s">
        <v>3320</v>
      </c>
      <c r="Z22" s="346" t="s">
        <v>5927</v>
      </c>
      <c r="AA22" s="346" t="s">
        <v>733</v>
      </c>
      <c r="AB22" s="346" t="s">
        <v>5928</v>
      </c>
      <c r="AC22" s="346" t="s">
        <v>5929</v>
      </c>
      <c r="AD22" s="346" t="s">
        <v>5930</v>
      </c>
      <c r="AE22" s="346" t="s">
        <v>5931</v>
      </c>
      <c r="AF22" s="346" t="s">
        <v>5932</v>
      </c>
      <c r="AG22" s="346" t="s">
        <v>5933</v>
      </c>
      <c r="AH22" s="346" t="s">
        <v>1214</v>
      </c>
      <c r="AI22" s="346" t="s">
        <v>3320</v>
      </c>
      <c r="AJ22" s="346" t="s">
        <v>2043</v>
      </c>
      <c r="AK22" s="346" t="s">
        <v>5934</v>
      </c>
      <c r="AL22" s="346" t="s">
        <v>5936</v>
      </c>
      <c r="AM22" s="347">
        <v>47234</v>
      </c>
      <c r="AN22" s="345">
        <v>24</v>
      </c>
      <c r="AO22" s="345">
        <v>259</v>
      </c>
      <c r="AP22" s="346" t="s">
        <v>5666</v>
      </c>
      <c r="AQ22" s="345">
        <v>37</v>
      </c>
      <c r="AR22" s="345">
        <v>930.22</v>
      </c>
      <c r="AS22" s="346" t="s">
        <v>733</v>
      </c>
      <c r="AT22" s="346" t="s">
        <v>3320</v>
      </c>
      <c r="AU22" s="346" t="s">
        <v>3320</v>
      </c>
      <c r="AV22" s="346" t="s">
        <v>3320</v>
      </c>
      <c r="AW22" s="346" t="s">
        <v>3320</v>
      </c>
      <c r="AX22" s="346" t="s">
        <v>3320</v>
      </c>
      <c r="AY22" s="346" t="s">
        <v>3320</v>
      </c>
      <c r="AZ22" s="346" t="s">
        <v>3320</v>
      </c>
      <c r="BA22" s="346" t="s">
        <v>3320</v>
      </c>
      <c r="BB22" s="346" t="s">
        <v>3320</v>
      </c>
      <c r="BC22" s="346" t="s">
        <v>3320</v>
      </c>
      <c r="BD22" s="348"/>
      <c r="BE22" s="346" t="s">
        <v>3320</v>
      </c>
      <c r="BF22" s="346" t="s">
        <v>3320</v>
      </c>
      <c r="BG22" s="346" t="s">
        <v>3320</v>
      </c>
      <c r="BH22" s="346" t="s">
        <v>3320</v>
      </c>
      <c r="BI22" s="346" t="s">
        <v>3320</v>
      </c>
      <c r="BJ22" s="346" t="s">
        <v>3320</v>
      </c>
      <c r="BK22" s="346" t="s">
        <v>3320</v>
      </c>
      <c r="BL22" s="346" t="s">
        <v>3320</v>
      </c>
      <c r="BM22" s="346" t="s">
        <v>3320</v>
      </c>
      <c r="BN22" s="345">
        <v>7</v>
      </c>
      <c r="BO22" s="345">
        <v>12.5</v>
      </c>
      <c r="BP22" s="346" t="s">
        <v>733</v>
      </c>
      <c r="BQ22" s="346" t="s">
        <v>5937</v>
      </c>
      <c r="BR22" s="345">
        <v>41</v>
      </c>
      <c r="BS22" s="346" t="s">
        <v>1214</v>
      </c>
      <c r="BT22" s="346" t="s">
        <v>733</v>
      </c>
      <c r="BU22" s="346" t="s">
        <v>733</v>
      </c>
      <c r="BV22" s="345">
        <v>3591.6</v>
      </c>
      <c r="BW22" s="345">
        <v>2976.88</v>
      </c>
      <c r="BX22" s="346" t="s">
        <v>5938</v>
      </c>
      <c r="BY22" s="345">
        <v>365</v>
      </c>
      <c r="BZ22" s="345">
        <v>82.2</v>
      </c>
      <c r="CA22" s="345">
        <v>98</v>
      </c>
      <c r="CB22" s="345">
        <v>25</v>
      </c>
      <c r="CC22" s="347">
        <v>46265</v>
      </c>
      <c r="CD22" s="345">
        <v>1.31</v>
      </c>
      <c r="CE22" s="345">
        <v>59</v>
      </c>
      <c r="CF22" s="346" t="s">
        <v>5939</v>
      </c>
      <c r="CG22" s="345">
        <v>11493000</v>
      </c>
      <c r="CH22" s="348"/>
      <c r="CI22" s="346" t="s">
        <v>3320</v>
      </c>
      <c r="CJ22" s="346" t="s">
        <v>3320</v>
      </c>
      <c r="CK22" s="346" t="s">
        <v>3320</v>
      </c>
      <c r="CL22" s="346" t="s">
        <v>3320</v>
      </c>
      <c r="CM22" s="346" t="s">
        <v>3320</v>
      </c>
      <c r="CN22" s="346" t="s">
        <v>3320</v>
      </c>
      <c r="CO22" s="346" t="s">
        <v>3320</v>
      </c>
      <c r="CP22" s="346" t="s">
        <v>3320</v>
      </c>
      <c r="CQ22" s="346" t="s">
        <v>3320</v>
      </c>
      <c r="CR22" s="346" t="s">
        <v>3320</v>
      </c>
      <c r="CS22" s="346" t="s">
        <v>3320</v>
      </c>
      <c r="CT22" s="346" t="s">
        <v>3320</v>
      </c>
      <c r="CU22" s="346" t="s">
        <v>3320</v>
      </c>
      <c r="CV22" s="346" t="s">
        <v>3320</v>
      </c>
      <c r="CW22" s="346" t="s">
        <v>3320</v>
      </c>
      <c r="CX22" s="346" t="s">
        <v>3320</v>
      </c>
      <c r="CY22" s="346" t="s">
        <v>3320</v>
      </c>
      <c r="CZ22" s="346" t="s">
        <v>3320</v>
      </c>
      <c r="DA22" s="346" t="s">
        <v>3320</v>
      </c>
      <c r="DB22" s="346" t="s">
        <v>3320</v>
      </c>
      <c r="DC22" s="346" t="s">
        <v>3320</v>
      </c>
      <c r="DD22" s="346" t="s">
        <v>3320</v>
      </c>
      <c r="DE22" s="346" t="s">
        <v>3320</v>
      </c>
      <c r="DF22" s="346" t="s">
        <v>3320</v>
      </c>
      <c r="DG22" s="346" t="s">
        <v>3320</v>
      </c>
      <c r="DH22" s="346" t="s">
        <v>3320</v>
      </c>
      <c r="DI22" s="346" t="s">
        <v>3320</v>
      </c>
      <c r="DJ22" s="346" t="s">
        <v>3320</v>
      </c>
      <c r="DK22" s="346" t="s">
        <v>3320</v>
      </c>
      <c r="DL22" s="346" t="s">
        <v>3320</v>
      </c>
      <c r="DM22" s="346" t="s">
        <v>3320</v>
      </c>
      <c r="DN22" s="346" t="s">
        <v>3320</v>
      </c>
      <c r="DO22" s="346" t="s">
        <v>3320</v>
      </c>
      <c r="DP22" s="346" t="s">
        <v>3320</v>
      </c>
      <c r="DQ22" s="346" t="s">
        <v>3320</v>
      </c>
      <c r="DR22" s="346" t="s">
        <v>3320</v>
      </c>
      <c r="DS22" s="346" t="s">
        <v>3320</v>
      </c>
      <c r="DT22" s="346" t="s">
        <v>3320</v>
      </c>
      <c r="DU22" s="346" t="s">
        <v>3320</v>
      </c>
      <c r="DV22" s="346" t="s">
        <v>3320</v>
      </c>
      <c r="DW22" s="346" t="s">
        <v>3320</v>
      </c>
      <c r="DX22" s="346" t="s">
        <v>3320</v>
      </c>
      <c r="DY22" s="346" t="s">
        <v>3320</v>
      </c>
      <c r="DZ22" s="346" t="s">
        <v>3320</v>
      </c>
      <c r="EA22" s="346" t="s">
        <v>3320</v>
      </c>
      <c r="EB22" s="346" t="s">
        <v>3320</v>
      </c>
      <c r="EC22" s="346" t="s">
        <v>3320</v>
      </c>
      <c r="ED22" s="346" t="s">
        <v>3320</v>
      </c>
      <c r="EE22" s="346" t="s">
        <v>3320</v>
      </c>
      <c r="EF22" s="345">
        <v>404456071</v>
      </c>
      <c r="EG22" s="346" t="s">
        <v>1214</v>
      </c>
      <c r="EH22" s="346" t="s">
        <v>733</v>
      </c>
      <c r="EI22" s="346" t="s">
        <v>733</v>
      </c>
      <c r="EJ22" s="346" t="s">
        <v>733</v>
      </c>
      <c r="EK22" s="346" t="s">
        <v>791</v>
      </c>
      <c r="EL22" s="346" t="s">
        <v>5940</v>
      </c>
      <c r="EM22" s="346" t="s">
        <v>5941</v>
      </c>
      <c r="EN22" s="344" t="s">
        <v>11294</v>
      </c>
      <c r="EO22" s="346" t="s">
        <v>5943</v>
      </c>
      <c r="EP22" s="345">
        <v>374263721.39999998</v>
      </c>
      <c r="EQ22" s="345">
        <v>30192349.93</v>
      </c>
      <c r="ER22" s="345">
        <v>1674.58</v>
      </c>
      <c r="ES22" s="345">
        <v>964</v>
      </c>
      <c r="ET22" s="346" t="s">
        <v>5944</v>
      </c>
      <c r="EU22" s="346" t="s">
        <v>733</v>
      </c>
      <c r="EV22" s="346" t="s">
        <v>733</v>
      </c>
      <c r="EW22" s="346" t="s">
        <v>5945</v>
      </c>
      <c r="EX22" s="346" t="s">
        <v>733</v>
      </c>
      <c r="EY22" s="346" t="s">
        <v>1214</v>
      </c>
      <c r="EZ22" s="346" t="s">
        <v>733</v>
      </c>
      <c r="FA22" s="346" t="s">
        <v>733</v>
      </c>
      <c r="FB22" s="346" t="s">
        <v>733</v>
      </c>
      <c r="FC22" s="349" t="s">
        <v>5676</v>
      </c>
      <c r="FD22" s="346" t="s">
        <v>3320</v>
      </c>
      <c r="FE22" s="346" t="s">
        <v>733</v>
      </c>
      <c r="FF22" s="346" t="s">
        <v>5721</v>
      </c>
      <c r="FG22" s="346" t="s">
        <v>733</v>
      </c>
      <c r="FH22" s="346" t="s">
        <v>5946</v>
      </c>
      <c r="FI22" s="346" t="s">
        <v>5947</v>
      </c>
      <c r="FJ22" s="346" t="s">
        <v>3320</v>
      </c>
      <c r="FK22" s="345">
        <v>0.1</v>
      </c>
      <c r="FL22" s="346" t="s">
        <v>733</v>
      </c>
      <c r="FM22" s="346" t="s">
        <v>5948</v>
      </c>
      <c r="FN22" s="346" t="s">
        <v>5949</v>
      </c>
      <c r="FO22" s="346" t="s">
        <v>733</v>
      </c>
      <c r="FP22" s="346" t="s">
        <v>3320</v>
      </c>
      <c r="FQ22" s="346" t="s">
        <v>5950</v>
      </c>
      <c r="FR22" s="346" t="s">
        <v>5951</v>
      </c>
      <c r="FS22" s="346" t="s">
        <v>5952</v>
      </c>
      <c r="FT22" s="346" t="s">
        <v>5684</v>
      </c>
      <c r="FU22" s="346" t="s">
        <v>5684</v>
      </c>
      <c r="FV22" s="346" t="s">
        <v>733</v>
      </c>
      <c r="FW22" s="346" t="s">
        <v>1214</v>
      </c>
      <c r="FX22" s="350">
        <v>46084.792939814812</v>
      </c>
      <c r="FY22" s="350">
        <v>46084.932881944442</v>
      </c>
      <c r="FZ22" s="346" t="s">
        <v>5685</v>
      </c>
      <c r="GA22" s="346" t="s">
        <v>3320</v>
      </c>
      <c r="GB22" s="346" t="s">
        <v>3320</v>
      </c>
      <c r="GC22" s="346" t="s">
        <v>3320</v>
      </c>
      <c r="GD22" s="346" t="s">
        <v>3320</v>
      </c>
      <c r="GE22" s="346" t="s">
        <v>3320</v>
      </c>
      <c r="GF22" s="346" t="s">
        <v>3320</v>
      </c>
      <c r="GG22" s="346" t="s">
        <v>3320</v>
      </c>
      <c r="GH22" s="346" t="s">
        <v>3320</v>
      </c>
      <c r="GI22" s="346" t="s">
        <v>3320</v>
      </c>
      <c r="GJ22" s="346" t="s">
        <v>3320</v>
      </c>
      <c r="GK22" s="346" t="s">
        <v>3320</v>
      </c>
      <c r="GL22" s="346" t="s">
        <v>3320</v>
      </c>
      <c r="GM22" s="346" t="s">
        <v>3320</v>
      </c>
      <c r="GN22" s="346" t="s">
        <v>3320</v>
      </c>
      <c r="GO22" s="346" t="s">
        <v>3320</v>
      </c>
      <c r="GP22" s="346" t="s">
        <v>3320</v>
      </c>
      <c r="GQ22" s="346" t="s">
        <v>3320</v>
      </c>
      <c r="GR22" s="346" t="s">
        <v>3320</v>
      </c>
      <c r="GS22" s="346" t="s">
        <v>3320</v>
      </c>
      <c r="GT22" s="346" t="s">
        <v>3320</v>
      </c>
      <c r="GU22" s="346" t="s">
        <v>3320</v>
      </c>
      <c r="GV22" s="346" t="s">
        <v>3320</v>
      </c>
      <c r="GW22" s="346" t="s">
        <v>3320</v>
      </c>
      <c r="GX22" s="346" t="s">
        <v>3320</v>
      </c>
      <c r="GY22" s="346" t="s">
        <v>3320</v>
      </c>
      <c r="GZ22" s="346" t="s">
        <v>3320</v>
      </c>
      <c r="HA22" s="346" t="s">
        <v>3320</v>
      </c>
      <c r="HB22" s="346" t="s">
        <v>3320</v>
      </c>
      <c r="HC22" s="346" t="s">
        <v>3320</v>
      </c>
      <c r="HD22" s="346" t="s">
        <v>3320</v>
      </c>
      <c r="HE22" s="346" t="s">
        <v>3320</v>
      </c>
      <c r="HF22" s="346" t="s">
        <v>3320</v>
      </c>
      <c r="HG22" s="346" t="s">
        <v>3320</v>
      </c>
      <c r="HH22" s="346" t="s">
        <v>3320</v>
      </c>
      <c r="HI22" s="346" t="s">
        <v>3320</v>
      </c>
      <c r="HJ22" s="346" t="s">
        <v>3320</v>
      </c>
      <c r="HK22" s="346" t="s">
        <v>3320</v>
      </c>
      <c r="HL22" s="346" t="s">
        <v>3320</v>
      </c>
    </row>
    <row r="23" spans="1:220" ht="15.75" thickBot="1">
      <c r="A23" s="344" t="s">
        <v>5638</v>
      </c>
      <c r="B23" s="345">
        <v>1167</v>
      </c>
      <c r="C23" s="346" t="s">
        <v>8191</v>
      </c>
      <c r="D23" s="346" t="s">
        <v>8192</v>
      </c>
      <c r="E23" s="345">
        <v>1167</v>
      </c>
      <c r="F23" s="346" t="s">
        <v>5727</v>
      </c>
      <c r="G23" s="346" t="s">
        <v>5728</v>
      </c>
      <c r="H23" s="346" t="s">
        <v>8193</v>
      </c>
      <c r="I23" s="346" t="s">
        <v>5643</v>
      </c>
      <c r="J23" s="346" t="s">
        <v>5729</v>
      </c>
      <c r="K23" s="346" t="s">
        <v>5731</v>
      </c>
      <c r="L23" s="346" t="s">
        <v>5732</v>
      </c>
      <c r="M23" s="346" t="s">
        <v>5733</v>
      </c>
      <c r="N23" s="346" t="s">
        <v>5734</v>
      </c>
      <c r="O23" s="346" t="s">
        <v>5735</v>
      </c>
      <c r="P23" s="346" t="s">
        <v>3320</v>
      </c>
      <c r="Q23" s="346" t="s">
        <v>5736</v>
      </c>
      <c r="R23" s="346" t="s">
        <v>5698</v>
      </c>
      <c r="S23" s="346" t="s">
        <v>5737</v>
      </c>
      <c r="T23" s="346" t="s">
        <v>5738</v>
      </c>
      <c r="U23" s="346" t="s">
        <v>5739</v>
      </c>
      <c r="V23" s="346" t="s">
        <v>733</v>
      </c>
      <c r="W23" s="346" t="s">
        <v>733</v>
      </c>
      <c r="X23" s="346" t="s">
        <v>733</v>
      </c>
      <c r="Y23" s="346" t="s">
        <v>3320</v>
      </c>
      <c r="Z23" s="346" t="s">
        <v>5740</v>
      </c>
      <c r="AA23" s="346" t="s">
        <v>733</v>
      </c>
      <c r="AB23" s="346" t="s">
        <v>5741</v>
      </c>
      <c r="AC23" s="346" t="s">
        <v>5742</v>
      </c>
      <c r="AD23" s="346" t="s">
        <v>5743</v>
      </c>
      <c r="AE23" s="346" t="s">
        <v>5744</v>
      </c>
      <c r="AF23" s="346" t="s">
        <v>5745</v>
      </c>
      <c r="AG23" s="346" t="s">
        <v>5746</v>
      </c>
      <c r="AH23" s="346" t="s">
        <v>1214</v>
      </c>
      <c r="AI23" s="346" t="s">
        <v>3320</v>
      </c>
      <c r="AJ23" s="346" t="s">
        <v>5663</v>
      </c>
      <c r="AK23" s="346" t="s">
        <v>3569</v>
      </c>
      <c r="AL23" s="346" t="s">
        <v>5712</v>
      </c>
      <c r="AM23" s="347">
        <v>46767</v>
      </c>
      <c r="AN23" s="345">
        <v>12</v>
      </c>
      <c r="AO23" s="345">
        <v>100.1</v>
      </c>
      <c r="AP23" s="346" t="s">
        <v>5666</v>
      </c>
      <c r="AQ23" s="345">
        <v>572</v>
      </c>
      <c r="AR23" s="345">
        <v>280.55</v>
      </c>
      <c r="AS23" s="346" t="s">
        <v>733</v>
      </c>
      <c r="AT23" s="345">
        <v>31.99</v>
      </c>
      <c r="AU23" s="346" t="s">
        <v>733</v>
      </c>
      <c r="AV23" s="345">
        <v>715</v>
      </c>
      <c r="AW23" s="346" t="s">
        <v>5713</v>
      </c>
      <c r="AX23" s="346" t="s">
        <v>5668</v>
      </c>
      <c r="AY23" s="346" t="s">
        <v>3320</v>
      </c>
      <c r="AZ23" s="346" t="s">
        <v>733</v>
      </c>
      <c r="BA23" s="346" t="s">
        <v>733</v>
      </c>
      <c r="BB23" s="345">
        <v>2158</v>
      </c>
      <c r="BC23" s="345">
        <v>2087</v>
      </c>
      <c r="BD23" s="346" t="s">
        <v>8195</v>
      </c>
      <c r="BE23" s="345">
        <v>363</v>
      </c>
      <c r="BF23" s="345">
        <v>96</v>
      </c>
      <c r="BG23" s="345">
        <v>99</v>
      </c>
      <c r="BH23" s="345">
        <v>25</v>
      </c>
      <c r="BI23" s="347">
        <v>46327</v>
      </c>
      <c r="BJ23" s="345">
        <v>0.4</v>
      </c>
      <c r="BK23" s="345">
        <v>8</v>
      </c>
      <c r="BL23" s="346" t="s">
        <v>5750</v>
      </c>
      <c r="BM23" s="345">
        <v>12606329</v>
      </c>
      <c r="BN23" s="346" t="s">
        <v>3320</v>
      </c>
      <c r="BO23" s="346" t="s">
        <v>3320</v>
      </c>
      <c r="BP23" s="346" t="s">
        <v>3320</v>
      </c>
      <c r="BQ23" s="346" t="s">
        <v>3320</v>
      </c>
      <c r="BR23" s="346" t="s">
        <v>3320</v>
      </c>
      <c r="BS23" s="346" t="s">
        <v>3320</v>
      </c>
      <c r="BT23" s="346" t="s">
        <v>3320</v>
      </c>
      <c r="BU23" s="346" t="s">
        <v>3320</v>
      </c>
      <c r="BV23" s="346" t="s">
        <v>3320</v>
      </c>
      <c r="BW23" s="346" t="s">
        <v>3320</v>
      </c>
      <c r="BX23" s="348"/>
      <c r="BY23" s="346" t="s">
        <v>3320</v>
      </c>
      <c r="BZ23" s="346" t="s">
        <v>3320</v>
      </c>
      <c r="CA23" s="346" t="s">
        <v>3320</v>
      </c>
      <c r="CB23" s="346" t="s">
        <v>3320</v>
      </c>
      <c r="CC23" s="346" t="s">
        <v>3320</v>
      </c>
      <c r="CD23" s="346" t="s">
        <v>3320</v>
      </c>
      <c r="CE23" s="346" t="s">
        <v>3320</v>
      </c>
      <c r="CF23" s="346" t="s">
        <v>3320</v>
      </c>
      <c r="CG23" s="346" t="s">
        <v>3320</v>
      </c>
      <c r="CH23" s="348"/>
      <c r="CI23" s="346" t="s">
        <v>3320</v>
      </c>
      <c r="CJ23" s="346" t="s">
        <v>3320</v>
      </c>
      <c r="CK23" s="346" t="s">
        <v>3320</v>
      </c>
      <c r="CL23" s="346" t="s">
        <v>3320</v>
      </c>
      <c r="CM23" s="346" t="s">
        <v>3320</v>
      </c>
      <c r="CN23" s="346" t="s">
        <v>3320</v>
      </c>
      <c r="CO23" s="346" t="s">
        <v>3320</v>
      </c>
      <c r="CP23" s="346" t="s">
        <v>3320</v>
      </c>
      <c r="CQ23" s="346" t="s">
        <v>3320</v>
      </c>
      <c r="CR23" s="346" t="s">
        <v>3320</v>
      </c>
      <c r="CS23" s="346" t="s">
        <v>3320</v>
      </c>
      <c r="CT23" s="346" t="s">
        <v>3320</v>
      </c>
      <c r="CU23" s="346" t="s">
        <v>3320</v>
      </c>
      <c r="CV23" s="346" t="s">
        <v>3320</v>
      </c>
      <c r="CW23" s="346" t="s">
        <v>3320</v>
      </c>
      <c r="CX23" s="346" t="s">
        <v>3320</v>
      </c>
      <c r="CY23" s="346" t="s">
        <v>3320</v>
      </c>
      <c r="CZ23" s="346" t="s">
        <v>3320</v>
      </c>
      <c r="DA23" s="346" t="s">
        <v>3320</v>
      </c>
      <c r="DB23" s="346" t="s">
        <v>3320</v>
      </c>
      <c r="DC23" s="346" t="s">
        <v>3320</v>
      </c>
      <c r="DD23" s="346" t="s">
        <v>3320</v>
      </c>
      <c r="DE23" s="346" t="s">
        <v>3320</v>
      </c>
      <c r="DF23" s="346" t="s">
        <v>3320</v>
      </c>
      <c r="DG23" s="346" t="s">
        <v>3320</v>
      </c>
      <c r="DH23" s="346" t="s">
        <v>3320</v>
      </c>
      <c r="DI23" s="346" t="s">
        <v>3320</v>
      </c>
      <c r="DJ23" s="346" t="s">
        <v>3320</v>
      </c>
      <c r="DK23" s="346" t="s">
        <v>3320</v>
      </c>
      <c r="DL23" s="346" t="s">
        <v>3320</v>
      </c>
      <c r="DM23" s="346" t="s">
        <v>3320</v>
      </c>
      <c r="DN23" s="346" t="s">
        <v>3320</v>
      </c>
      <c r="DO23" s="346" t="s">
        <v>3320</v>
      </c>
      <c r="DP23" s="346" t="s">
        <v>3320</v>
      </c>
      <c r="DQ23" s="346" t="s">
        <v>3320</v>
      </c>
      <c r="DR23" s="346" t="s">
        <v>3320</v>
      </c>
      <c r="DS23" s="346" t="s">
        <v>3320</v>
      </c>
      <c r="DT23" s="346" t="s">
        <v>3320</v>
      </c>
      <c r="DU23" s="346" t="s">
        <v>3320</v>
      </c>
      <c r="DV23" s="346" t="s">
        <v>3320</v>
      </c>
      <c r="DW23" s="346" t="s">
        <v>3320</v>
      </c>
      <c r="DX23" s="346" t="s">
        <v>3320</v>
      </c>
      <c r="DY23" s="346" t="s">
        <v>3320</v>
      </c>
      <c r="DZ23" s="346" t="s">
        <v>3320</v>
      </c>
      <c r="EA23" s="346" t="s">
        <v>3320</v>
      </c>
      <c r="EB23" s="346" t="s">
        <v>3320</v>
      </c>
      <c r="EC23" s="346" t="s">
        <v>3320</v>
      </c>
      <c r="ED23" s="346" t="s">
        <v>3320</v>
      </c>
      <c r="EE23" s="346" t="s">
        <v>3320</v>
      </c>
      <c r="EF23" s="345">
        <v>164291095</v>
      </c>
      <c r="EG23" s="346" t="s">
        <v>733</v>
      </c>
      <c r="EH23" s="346" t="s">
        <v>733</v>
      </c>
      <c r="EI23" s="346" t="s">
        <v>733</v>
      </c>
      <c r="EJ23" s="346" t="s">
        <v>733</v>
      </c>
      <c r="EK23" s="346" t="s">
        <v>1366</v>
      </c>
      <c r="EL23" s="346" t="s">
        <v>8196</v>
      </c>
      <c r="EM23" s="179" t="s">
        <v>8197</v>
      </c>
      <c r="EN23" s="348"/>
      <c r="EO23" s="346" t="s">
        <v>8198</v>
      </c>
      <c r="EP23" s="345">
        <v>164291095</v>
      </c>
      <c r="EQ23" s="345">
        <v>59195136</v>
      </c>
      <c r="ER23" s="345">
        <v>226772</v>
      </c>
      <c r="ES23" s="345">
        <v>117110</v>
      </c>
      <c r="ET23" s="346" t="s">
        <v>5770</v>
      </c>
      <c r="EU23" s="346" t="s">
        <v>733</v>
      </c>
      <c r="EV23" s="346" t="s">
        <v>733</v>
      </c>
      <c r="EW23" s="346" t="s">
        <v>5756</v>
      </c>
      <c r="EX23" s="346" t="s">
        <v>733</v>
      </c>
      <c r="EY23" s="346" t="s">
        <v>733</v>
      </c>
      <c r="EZ23" s="346" t="s">
        <v>733</v>
      </c>
      <c r="FA23" s="346" t="s">
        <v>733</v>
      </c>
      <c r="FB23" s="346" t="s">
        <v>733</v>
      </c>
      <c r="FC23" s="349" t="s">
        <v>5676</v>
      </c>
      <c r="FD23" s="346" t="s">
        <v>3320</v>
      </c>
      <c r="FE23" s="346" t="s">
        <v>733</v>
      </c>
      <c r="FF23" s="346" t="s">
        <v>5721</v>
      </c>
      <c r="FG23" s="346" t="s">
        <v>1214</v>
      </c>
      <c r="FH23" s="346" t="s">
        <v>1214</v>
      </c>
      <c r="FI23" s="346" t="s">
        <v>3320</v>
      </c>
      <c r="FJ23" s="346" t="s">
        <v>3320</v>
      </c>
      <c r="FK23" s="345">
        <v>0</v>
      </c>
      <c r="FL23" s="346" t="s">
        <v>1214</v>
      </c>
      <c r="FM23" s="346" t="s">
        <v>1214</v>
      </c>
      <c r="FN23" s="346" t="s">
        <v>3320</v>
      </c>
      <c r="FO23" s="346" t="s">
        <v>1214</v>
      </c>
      <c r="FP23" s="346" t="s">
        <v>3320</v>
      </c>
      <c r="FQ23" s="346" t="s">
        <v>8199</v>
      </c>
      <c r="FR23" s="346" t="s">
        <v>8200</v>
      </c>
      <c r="FS23" s="346" t="s">
        <v>3320</v>
      </c>
      <c r="FT23" s="346" t="s">
        <v>3320</v>
      </c>
      <c r="FU23" s="346" t="s">
        <v>3320</v>
      </c>
      <c r="FV23" s="346" t="s">
        <v>5759</v>
      </c>
      <c r="FW23" s="346" t="s">
        <v>1214</v>
      </c>
      <c r="FX23" s="350">
        <v>46084.917013888888</v>
      </c>
      <c r="FY23" s="350">
        <v>46084.932615740741</v>
      </c>
      <c r="FZ23" s="346" t="s">
        <v>5685</v>
      </c>
      <c r="GA23" s="346" t="s">
        <v>3320</v>
      </c>
      <c r="GB23" s="346" t="s">
        <v>3320</v>
      </c>
      <c r="GC23" s="346" t="s">
        <v>3320</v>
      </c>
      <c r="GD23" s="346" t="s">
        <v>3320</v>
      </c>
      <c r="GE23" s="346" t="s">
        <v>3320</v>
      </c>
      <c r="GF23" s="346" t="s">
        <v>3320</v>
      </c>
      <c r="GG23" s="346" t="s">
        <v>3320</v>
      </c>
      <c r="GH23" s="346" t="s">
        <v>3320</v>
      </c>
      <c r="GI23" s="346" t="s">
        <v>3320</v>
      </c>
      <c r="GJ23" s="346" t="s">
        <v>3320</v>
      </c>
      <c r="GK23" s="346" t="s">
        <v>3320</v>
      </c>
      <c r="GL23" s="346" t="s">
        <v>3320</v>
      </c>
      <c r="GM23" s="346" t="s">
        <v>3320</v>
      </c>
      <c r="GN23" s="346" t="s">
        <v>3320</v>
      </c>
      <c r="GO23" s="346" t="s">
        <v>3320</v>
      </c>
      <c r="GP23" s="346" t="s">
        <v>3320</v>
      </c>
      <c r="GQ23" s="346" t="s">
        <v>3320</v>
      </c>
      <c r="GR23" s="346" t="s">
        <v>3320</v>
      </c>
      <c r="GS23" s="346" t="s">
        <v>3320</v>
      </c>
      <c r="GT23" s="346" t="s">
        <v>3320</v>
      </c>
      <c r="GU23" s="346" t="s">
        <v>3320</v>
      </c>
      <c r="GV23" s="346" t="s">
        <v>3320</v>
      </c>
      <c r="GW23" s="346" t="s">
        <v>3320</v>
      </c>
      <c r="GX23" s="346" t="s">
        <v>3320</v>
      </c>
      <c r="GY23" s="346" t="s">
        <v>3320</v>
      </c>
      <c r="GZ23" s="346" t="s">
        <v>3320</v>
      </c>
      <c r="HA23" s="346" t="s">
        <v>3320</v>
      </c>
      <c r="HB23" s="346" t="s">
        <v>3320</v>
      </c>
      <c r="HC23" s="346" t="s">
        <v>3320</v>
      </c>
      <c r="HD23" s="346" t="s">
        <v>3320</v>
      </c>
      <c r="HE23" s="346" t="s">
        <v>3320</v>
      </c>
      <c r="HF23" s="346" t="s">
        <v>3320</v>
      </c>
      <c r="HG23" s="346" t="s">
        <v>3320</v>
      </c>
      <c r="HH23" s="346" t="s">
        <v>3320</v>
      </c>
      <c r="HI23" s="346" t="s">
        <v>3320</v>
      </c>
      <c r="HJ23" s="346" t="s">
        <v>3320</v>
      </c>
      <c r="HK23" s="346" t="s">
        <v>3320</v>
      </c>
      <c r="HL23" s="346" t="s">
        <v>3320</v>
      </c>
    </row>
    <row r="24" spans="1:220" ht="15.75" thickBot="1">
      <c r="A24" s="344" t="s">
        <v>5638</v>
      </c>
      <c r="B24" s="345">
        <v>699</v>
      </c>
      <c r="C24" s="346" t="s">
        <v>8228</v>
      </c>
      <c r="D24" s="346" t="s">
        <v>8229</v>
      </c>
      <c r="E24" s="345">
        <v>699</v>
      </c>
      <c r="F24" s="346" t="s">
        <v>8230</v>
      </c>
      <c r="G24" s="346" t="s">
        <v>8231</v>
      </c>
      <c r="H24" s="346" t="s">
        <v>4352</v>
      </c>
      <c r="I24" s="346" t="s">
        <v>5916</v>
      </c>
      <c r="J24" s="346" t="s">
        <v>6041</v>
      </c>
      <c r="K24" s="346" t="s">
        <v>6043</v>
      </c>
      <c r="L24" s="346" t="s">
        <v>6044</v>
      </c>
      <c r="M24" s="346" t="s">
        <v>8232</v>
      </c>
      <c r="N24" s="346" t="s">
        <v>6046</v>
      </c>
      <c r="O24" s="346" t="s">
        <v>8233</v>
      </c>
      <c r="P24" s="346" t="s">
        <v>3320</v>
      </c>
      <c r="Q24" s="346" t="s">
        <v>6048</v>
      </c>
      <c r="R24" s="346" t="s">
        <v>6049</v>
      </c>
      <c r="S24" s="346" t="s">
        <v>6050</v>
      </c>
      <c r="T24" s="346" t="s">
        <v>6051</v>
      </c>
      <c r="U24" s="346" t="s">
        <v>6052</v>
      </c>
      <c r="V24" s="346" t="s">
        <v>733</v>
      </c>
      <c r="W24" s="346" t="s">
        <v>733</v>
      </c>
      <c r="X24" s="346" t="s">
        <v>733</v>
      </c>
      <c r="Y24" s="346" t="s">
        <v>3320</v>
      </c>
      <c r="Z24" s="346" t="s">
        <v>6053</v>
      </c>
      <c r="AA24" s="346" t="s">
        <v>733</v>
      </c>
      <c r="AB24" s="346" t="s">
        <v>6054</v>
      </c>
      <c r="AC24" s="346" t="s">
        <v>6055</v>
      </c>
      <c r="AD24" s="346" t="s">
        <v>8234</v>
      </c>
      <c r="AE24" s="346" t="s">
        <v>6057</v>
      </c>
      <c r="AF24" s="346" t="s">
        <v>8235</v>
      </c>
      <c r="AG24" s="346" t="s">
        <v>8236</v>
      </c>
      <c r="AH24" s="346" t="s">
        <v>1214</v>
      </c>
      <c r="AI24" s="346" t="s">
        <v>3320</v>
      </c>
      <c r="AJ24" s="346" t="s">
        <v>5663</v>
      </c>
      <c r="AK24" s="346" t="s">
        <v>3569</v>
      </c>
      <c r="AL24" s="346" t="s">
        <v>5936</v>
      </c>
      <c r="AM24" s="347">
        <v>47469</v>
      </c>
      <c r="AN24" s="345">
        <v>24</v>
      </c>
      <c r="AO24" s="345">
        <v>400.5</v>
      </c>
      <c r="AP24" s="346" t="s">
        <v>5666</v>
      </c>
      <c r="AQ24" s="345">
        <v>89</v>
      </c>
      <c r="AR24" s="345">
        <v>1254.5</v>
      </c>
      <c r="AS24" s="346" t="s">
        <v>733</v>
      </c>
      <c r="AT24" s="346" t="s">
        <v>3320</v>
      </c>
      <c r="AU24" s="346" t="s">
        <v>3320</v>
      </c>
      <c r="AV24" s="346" t="s">
        <v>3320</v>
      </c>
      <c r="AW24" s="346" t="s">
        <v>3320</v>
      </c>
      <c r="AX24" s="346" t="s">
        <v>3320</v>
      </c>
      <c r="AY24" s="346" t="s">
        <v>3320</v>
      </c>
      <c r="AZ24" s="346" t="s">
        <v>3320</v>
      </c>
      <c r="BA24" s="346" t="s">
        <v>3320</v>
      </c>
      <c r="BB24" s="346" t="s">
        <v>3320</v>
      </c>
      <c r="BC24" s="346" t="s">
        <v>3320</v>
      </c>
      <c r="BD24" s="348"/>
      <c r="BE24" s="346" t="s">
        <v>3320</v>
      </c>
      <c r="BF24" s="346" t="s">
        <v>3320</v>
      </c>
      <c r="BG24" s="346" t="s">
        <v>3320</v>
      </c>
      <c r="BH24" s="346" t="s">
        <v>3320</v>
      </c>
      <c r="BI24" s="346" t="s">
        <v>3320</v>
      </c>
      <c r="BJ24" s="346" t="s">
        <v>3320</v>
      </c>
      <c r="BK24" s="346" t="s">
        <v>3320</v>
      </c>
      <c r="BL24" s="346" t="s">
        <v>3320</v>
      </c>
      <c r="BM24" s="346" t="s">
        <v>3320</v>
      </c>
      <c r="BN24" s="345">
        <v>4.5</v>
      </c>
      <c r="BO24" s="345">
        <v>12.5</v>
      </c>
      <c r="BP24" s="346" t="s">
        <v>733</v>
      </c>
      <c r="BQ24" s="346" t="s">
        <v>6061</v>
      </c>
      <c r="BR24" s="345">
        <v>35.9</v>
      </c>
      <c r="BS24" s="346" t="s">
        <v>1214</v>
      </c>
      <c r="BT24" s="346" t="s">
        <v>733</v>
      </c>
      <c r="BU24" s="346" t="s">
        <v>733</v>
      </c>
      <c r="BV24" s="345">
        <v>3132.33</v>
      </c>
      <c r="BW24" s="345">
        <v>2566.79</v>
      </c>
      <c r="BX24" s="346" t="s">
        <v>8238</v>
      </c>
      <c r="BY24" s="345">
        <v>1</v>
      </c>
      <c r="BZ24" s="345">
        <v>94.4</v>
      </c>
      <c r="CA24" s="345">
        <v>97</v>
      </c>
      <c r="CB24" s="345">
        <v>25</v>
      </c>
      <c r="CC24" s="347">
        <v>46689</v>
      </c>
      <c r="CD24" s="345">
        <v>1.37</v>
      </c>
      <c r="CE24" s="345">
        <v>9</v>
      </c>
      <c r="CF24" s="346" t="s">
        <v>8239</v>
      </c>
      <c r="CG24" s="345">
        <v>396000000</v>
      </c>
      <c r="CH24" s="348"/>
      <c r="CI24" s="346" t="s">
        <v>3320</v>
      </c>
      <c r="CJ24" s="346" t="s">
        <v>3320</v>
      </c>
      <c r="CK24" s="346" t="s">
        <v>3320</v>
      </c>
      <c r="CL24" s="346" t="s">
        <v>3320</v>
      </c>
      <c r="CM24" s="346" t="s">
        <v>3320</v>
      </c>
      <c r="CN24" s="346" t="s">
        <v>3320</v>
      </c>
      <c r="CO24" s="346" t="s">
        <v>3320</v>
      </c>
      <c r="CP24" s="346" t="s">
        <v>3320</v>
      </c>
      <c r="CQ24" s="346" t="s">
        <v>3320</v>
      </c>
      <c r="CR24" s="346" t="s">
        <v>3320</v>
      </c>
      <c r="CS24" s="346" t="s">
        <v>3320</v>
      </c>
      <c r="CT24" s="346" t="s">
        <v>3320</v>
      </c>
      <c r="CU24" s="346" t="s">
        <v>3320</v>
      </c>
      <c r="CV24" s="346" t="s">
        <v>3320</v>
      </c>
      <c r="CW24" s="346" t="s">
        <v>3320</v>
      </c>
      <c r="CX24" s="346" t="s">
        <v>3320</v>
      </c>
      <c r="CY24" s="346" t="s">
        <v>3320</v>
      </c>
      <c r="CZ24" s="346" t="s">
        <v>3320</v>
      </c>
      <c r="DA24" s="346" t="s">
        <v>3320</v>
      </c>
      <c r="DB24" s="346" t="s">
        <v>3320</v>
      </c>
      <c r="DC24" s="346" t="s">
        <v>3320</v>
      </c>
      <c r="DD24" s="346" t="s">
        <v>3320</v>
      </c>
      <c r="DE24" s="346" t="s">
        <v>3320</v>
      </c>
      <c r="DF24" s="346" t="s">
        <v>3320</v>
      </c>
      <c r="DG24" s="346" t="s">
        <v>3320</v>
      </c>
      <c r="DH24" s="346" t="s">
        <v>3320</v>
      </c>
      <c r="DI24" s="346" t="s">
        <v>3320</v>
      </c>
      <c r="DJ24" s="346" t="s">
        <v>3320</v>
      </c>
      <c r="DK24" s="346" t="s">
        <v>3320</v>
      </c>
      <c r="DL24" s="346" t="s">
        <v>3320</v>
      </c>
      <c r="DM24" s="346" t="s">
        <v>3320</v>
      </c>
      <c r="DN24" s="346" t="s">
        <v>3320</v>
      </c>
      <c r="DO24" s="346" t="s">
        <v>3320</v>
      </c>
      <c r="DP24" s="346" t="s">
        <v>3320</v>
      </c>
      <c r="DQ24" s="346" t="s">
        <v>3320</v>
      </c>
      <c r="DR24" s="346" t="s">
        <v>3320</v>
      </c>
      <c r="DS24" s="346" t="s">
        <v>3320</v>
      </c>
      <c r="DT24" s="346" t="s">
        <v>3320</v>
      </c>
      <c r="DU24" s="346" t="s">
        <v>3320</v>
      </c>
      <c r="DV24" s="346" t="s">
        <v>3320</v>
      </c>
      <c r="DW24" s="346" t="s">
        <v>3320</v>
      </c>
      <c r="DX24" s="346" t="s">
        <v>3320</v>
      </c>
      <c r="DY24" s="346" t="s">
        <v>3320</v>
      </c>
      <c r="DZ24" s="346" t="s">
        <v>3320</v>
      </c>
      <c r="EA24" s="346" t="s">
        <v>3320</v>
      </c>
      <c r="EB24" s="346" t="s">
        <v>3320</v>
      </c>
      <c r="EC24" s="346" t="s">
        <v>3320</v>
      </c>
      <c r="ED24" s="346" t="s">
        <v>3320</v>
      </c>
      <c r="EE24" s="346" t="s">
        <v>3320</v>
      </c>
      <c r="EF24" s="345">
        <v>525920000</v>
      </c>
      <c r="EG24" s="346" t="s">
        <v>733</v>
      </c>
      <c r="EH24" s="346" t="s">
        <v>733</v>
      </c>
      <c r="EI24" s="346" t="s">
        <v>733</v>
      </c>
      <c r="EJ24" s="346" t="s">
        <v>733</v>
      </c>
      <c r="EK24" s="346" t="s">
        <v>86</v>
      </c>
      <c r="EL24" s="346" t="s">
        <v>8240</v>
      </c>
      <c r="EM24" s="344" t="s">
        <v>8241</v>
      </c>
      <c r="EN24" s="346" t="s">
        <v>11315</v>
      </c>
      <c r="EO24" s="346" t="s">
        <v>8242</v>
      </c>
      <c r="EP24" s="345">
        <v>527900000</v>
      </c>
      <c r="EQ24" s="345">
        <v>63024000</v>
      </c>
      <c r="ER24" s="345">
        <v>337.42</v>
      </c>
      <c r="ES24" s="345">
        <v>81.83</v>
      </c>
      <c r="ET24" s="346" t="s">
        <v>8243</v>
      </c>
      <c r="EU24" s="346" t="s">
        <v>733</v>
      </c>
      <c r="EV24" s="346" t="s">
        <v>733</v>
      </c>
      <c r="EW24" s="346" t="s">
        <v>8244</v>
      </c>
      <c r="EX24" s="346" t="s">
        <v>733</v>
      </c>
      <c r="EY24" s="346" t="s">
        <v>1214</v>
      </c>
      <c r="EZ24" s="346" t="s">
        <v>1214</v>
      </c>
      <c r="FA24" s="346" t="s">
        <v>733</v>
      </c>
      <c r="FB24" s="346" t="s">
        <v>733</v>
      </c>
      <c r="FC24" s="349" t="s">
        <v>5676</v>
      </c>
      <c r="FD24" s="346" t="s">
        <v>3320</v>
      </c>
      <c r="FE24" s="346" t="s">
        <v>733</v>
      </c>
      <c r="FF24" s="346" t="s">
        <v>5721</v>
      </c>
      <c r="FG24" s="346" t="s">
        <v>733</v>
      </c>
      <c r="FH24" s="346" t="s">
        <v>5679</v>
      </c>
      <c r="FI24" s="346" t="s">
        <v>3320</v>
      </c>
      <c r="FJ24" s="346" t="s">
        <v>3320</v>
      </c>
      <c r="FK24" s="345">
        <v>1.54</v>
      </c>
      <c r="FL24" s="346" t="s">
        <v>733</v>
      </c>
      <c r="FM24" s="346" t="s">
        <v>5679</v>
      </c>
      <c r="FN24" s="346" t="s">
        <v>8245</v>
      </c>
      <c r="FO24" s="346" t="s">
        <v>1214</v>
      </c>
      <c r="FP24" s="346" t="s">
        <v>3320</v>
      </c>
      <c r="FQ24" s="346" t="s">
        <v>8246</v>
      </c>
      <c r="FR24" s="346" t="s">
        <v>8247</v>
      </c>
      <c r="FS24" s="346" t="s">
        <v>3320</v>
      </c>
      <c r="FT24" s="346" t="s">
        <v>3320</v>
      </c>
      <c r="FU24" s="346" t="s">
        <v>3320</v>
      </c>
      <c r="FV24" s="346" t="s">
        <v>733</v>
      </c>
      <c r="FW24" s="346" t="s">
        <v>1214</v>
      </c>
      <c r="FX24" s="350">
        <v>46076.737372685187</v>
      </c>
      <c r="FY24" s="350">
        <v>46084.932523148149</v>
      </c>
      <c r="FZ24" s="346" t="s">
        <v>5685</v>
      </c>
      <c r="GA24" s="346" t="s">
        <v>3320</v>
      </c>
      <c r="GB24" s="346" t="s">
        <v>3320</v>
      </c>
      <c r="GC24" s="346" t="s">
        <v>3320</v>
      </c>
      <c r="GD24" s="346" t="s">
        <v>3320</v>
      </c>
      <c r="GE24" s="346" t="s">
        <v>3320</v>
      </c>
      <c r="GF24" s="346" t="s">
        <v>3320</v>
      </c>
      <c r="GG24" s="346" t="s">
        <v>3320</v>
      </c>
      <c r="GH24" s="346" t="s">
        <v>3320</v>
      </c>
      <c r="GI24" s="346" t="s">
        <v>3320</v>
      </c>
      <c r="GJ24" s="346" t="s">
        <v>3320</v>
      </c>
      <c r="GK24" s="346" t="s">
        <v>3320</v>
      </c>
      <c r="GL24" s="346" t="s">
        <v>3320</v>
      </c>
      <c r="GM24" s="346" t="s">
        <v>3320</v>
      </c>
      <c r="GN24" s="346" t="s">
        <v>3320</v>
      </c>
      <c r="GO24" s="346" t="s">
        <v>3320</v>
      </c>
      <c r="GP24" s="346" t="s">
        <v>3320</v>
      </c>
      <c r="GQ24" s="346" t="s">
        <v>3320</v>
      </c>
      <c r="GR24" s="346" t="s">
        <v>3320</v>
      </c>
      <c r="GS24" s="346" t="s">
        <v>3320</v>
      </c>
      <c r="GT24" s="346" t="s">
        <v>3320</v>
      </c>
      <c r="GU24" s="346" t="s">
        <v>3320</v>
      </c>
      <c r="GV24" s="346" t="s">
        <v>3320</v>
      </c>
      <c r="GW24" s="346" t="s">
        <v>3320</v>
      </c>
      <c r="GX24" s="346" t="s">
        <v>3320</v>
      </c>
      <c r="GY24" s="346" t="s">
        <v>3320</v>
      </c>
      <c r="GZ24" s="346" t="s">
        <v>3320</v>
      </c>
      <c r="HA24" s="346" t="s">
        <v>3320</v>
      </c>
      <c r="HB24" s="346" t="s">
        <v>3320</v>
      </c>
      <c r="HC24" s="346" t="s">
        <v>3320</v>
      </c>
      <c r="HD24" s="346" t="s">
        <v>3320</v>
      </c>
      <c r="HE24" s="346" t="s">
        <v>3320</v>
      </c>
      <c r="HF24" s="346" t="s">
        <v>3320</v>
      </c>
      <c r="HG24" s="346" t="s">
        <v>3320</v>
      </c>
      <c r="HH24" s="346" t="s">
        <v>3320</v>
      </c>
      <c r="HI24" s="346" t="s">
        <v>3320</v>
      </c>
      <c r="HJ24" s="346" t="s">
        <v>3320</v>
      </c>
      <c r="HK24" s="346" t="s">
        <v>3320</v>
      </c>
      <c r="HL24" s="346" t="s">
        <v>3320</v>
      </c>
    </row>
    <row r="25" spans="1:220" ht="15.75" thickBot="1">
      <c r="A25" s="344" t="s">
        <v>5638</v>
      </c>
      <c r="B25" s="345">
        <v>845</v>
      </c>
      <c r="C25" s="346" t="s">
        <v>11316</v>
      </c>
      <c r="D25" s="346" t="s">
        <v>11317</v>
      </c>
      <c r="E25" s="345">
        <v>845</v>
      </c>
      <c r="F25" s="346" t="s">
        <v>11300</v>
      </c>
      <c r="G25" s="346" t="s">
        <v>11301</v>
      </c>
      <c r="H25" s="346" t="s">
        <v>11318</v>
      </c>
      <c r="I25" s="346" t="s">
        <v>5643</v>
      </c>
      <c r="J25" s="346" t="s">
        <v>6604</v>
      </c>
      <c r="K25" s="346" t="s">
        <v>5698</v>
      </c>
      <c r="L25" s="346" t="s">
        <v>5698</v>
      </c>
      <c r="M25" s="346" t="s">
        <v>5698</v>
      </c>
      <c r="N25" s="346" t="s">
        <v>11304</v>
      </c>
      <c r="O25" s="346" t="s">
        <v>11305</v>
      </c>
      <c r="P25" s="346" t="s">
        <v>3320</v>
      </c>
      <c r="Q25" s="346" t="s">
        <v>11306</v>
      </c>
      <c r="R25" s="346" t="s">
        <v>5698</v>
      </c>
      <c r="S25" s="346" t="s">
        <v>11307</v>
      </c>
      <c r="T25" s="346" t="s">
        <v>11308</v>
      </c>
      <c r="U25" s="346" t="s">
        <v>11309</v>
      </c>
      <c r="V25" s="346" t="s">
        <v>733</v>
      </c>
      <c r="W25" s="346" t="s">
        <v>733</v>
      </c>
      <c r="X25" s="346" t="s">
        <v>733</v>
      </c>
      <c r="Y25" s="346" t="s">
        <v>3320</v>
      </c>
      <c r="Z25" s="346" t="s">
        <v>11310</v>
      </c>
      <c r="AA25" s="346" t="s">
        <v>733</v>
      </c>
      <c r="AB25" s="346" t="s">
        <v>11311</v>
      </c>
      <c r="AC25" s="346" t="s">
        <v>6569</v>
      </c>
      <c r="AD25" s="346" t="s">
        <v>11312</v>
      </c>
      <c r="AE25" s="346" t="s">
        <v>6608</v>
      </c>
      <c r="AF25" s="346" t="s">
        <v>3320</v>
      </c>
      <c r="AG25" s="348"/>
      <c r="AH25" s="346" t="s">
        <v>733</v>
      </c>
      <c r="AI25" s="346" t="s">
        <v>11319</v>
      </c>
      <c r="AJ25" s="346" t="s">
        <v>3320</v>
      </c>
      <c r="AK25" s="346" t="s">
        <v>3320</v>
      </c>
      <c r="AL25" s="346" t="s">
        <v>3320</v>
      </c>
      <c r="AM25" s="346" t="s">
        <v>3320</v>
      </c>
      <c r="AN25" s="346" t="s">
        <v>3320</v>
      </c>
      <c r="AO25" s="346" t="s">
        <v>3320</v>
      </c>
      <c r="AP25" s="346" t="s">
        <v>3320</v>
      </c>
      <c r="AQ25" s="346" t="s">
        <v>3320</v>
      </c>
      <c r="AR25" s="346" t="s">
        <v>3320</v>
      </c>
      <c r="AS25" s="346" t="s">
        <v>3320</v>
      </c>
      <c r="AT25" s="346" t="s">
        <v>3320</v>
      </c>
      <c r="AU25" s="346" t="s">
        <v>3320</v>
      </c>
      <c r="AV25" s="346" t="s">
        <v>3320</v>
      </c>
      <c r="AW25" s="346" t="s">
        <v>3320</v>
      </c>
      <c r="AX25" s="346" t="s">
        <v>3320</v>
      </c>
      <c r="AY25" s="346" t="s">
        <v>3320</v>
      </c>
      <c r="AZ25" s="346" t="s">
        <v>3320</v>
      </c>
      <c r="BA25" s="346" t="s">
        <v>3320</v>
      </c>
      <c r="BB25" s="346" t="s">
        <v>3320</v>
      </c>
      <c r="BC25" s="346" t="s">
        <v>3320</v>
      </c>
      <c r="BD25" s="348"/>
      <c r="BE25" s="346" t="s">
        <v>3320</v>
      </c>
      <c r="BF25" s="346" t="s">
        <v>3320</v>
      </c>
      <c r="BG25" s="346" t="s">
        <v>3320</v>
      </c>
      <c r="BH25" s="346" t="s">
        <v>3320</v>
      </c>
      <c r="BI25" s="346" t="s">
        <v>3320</v>
      </c>
      <c r="BJ25" s="346" t="s">
        <v>3320</v>
      </c>
      <c r="BK25" s="346" t="s">
        <v>3320</v>
      </c>
      <c r="BL25" s="346" t="s">
        <v>3320</v>
      </c>
      <c r="BM25" s="346" t="s">
        <v>3320</v>
      </c>
      <c r="BN25" s="346" t="s">
        <v>3320</v>
      </c>
      <c r="BO25" s="346" t="s">
        <v>3320</v>
      </c>
      <c r="BP25" s="346" t="s">
        <v>3320</v>
      </c>
      <c r="BQ25" s="346" t="s">
        <v>3320</v>
      </c>
      <c r="BR25" s="346" t="s">
        <v>3320</v>
      </c>
      <c r="BS25" s="346" t="s">
        <v>3320</v>
      </c>
      <c r="BT25" s="346" t="s">
        <v>3320</v>
      </c>
      <c r="BU25" s="346" t="s">
        <v>3320</v>
      </c>
      <c r="BV25" s="346" t="s">
        <v>3320</v>
      </c>
      <c r="BW25" s="346" t="s">
        <v>3320</v>
      </c>
      <c r="BX25" s="348"/>
      <c r="BY25" s="346" t="s">
        <v>3320</v>
      </c>
      <c r="BZ25" s="346" t="s">
        <v>3320</v>
      </c>
      <c r="CA25" s="346" t="s">
        <v>3320</v>
      </c>
      <c r="CB25" s="346" t="s">
        <v>3320</v>
      </c>
      <c r="CC25" s="346" t="s">
        <v>3320</v>
      </c>
      <c r="CD25" s="346" t="s">
        <v>3320</v>
      </c>
      <c r="CE25" s="346" t="s">
        <v>3320</v>
      </c>
      <c r="CF25" s="346" t="s">
        <v>3320</v>
      </c>
      <c r="CG25" s="346" t="s">
        <v>3320</v>
      </c>
      <c r="CH25" s="348"/>
      <c r="CI25" s="346" t="s">
        <v>3320</v>
      </c>
      <c r="CJ25" s="346" t="s">
        <v>3320</v>
      </c>
      <c r="CK25" s="346" t="s">
        <v>3320</v>
      </c>
      <c r="CL25" s="346" t="s">
        <v>3320</v>
      </c>
      <c r="CM25" s="346" t="s">
        <v>3320</v>
      </c>
      <c r="CN25" s="346" t="s">
        <v>3320</v>
      </c>
      <c r="CO25" s="346" t="s">
        <v>3320</v>
      </c>
      <c r="CP25" s="346" t="s">
        <v>3320</v>
      </c>
      <c r="CQ25" s="346" t="s">
        <v>3320</v>
      </c>
      <c r="CR25" s="346" t="s">
        <v>3320</v>
      </c>
      <c r="CS25" s="346" t="s">
        <v>3320</v>
      </c>
      <c r="CT25" s="346" t="s">
        <v>3320</v>
      </c>
      <c r="CU25" s="346" t="s">
        <v>3320</v>
      </c>
      <c r="CV25" s="346" t="s">
        <v>3320</v>
      </c>
      <c r="CW25" s="346" t="s">
        <v>3320</v>
      </c>
      <c r="CX25" s="346" t="s">
        <v>3320</v>
      </c>
      <c r="CY25" s="346" t="s">
        <v>3320</v>
      </c>
      <c r="CZ25" s="346" t="s">
        <v>3320</v>
      </c>
      <c r="DA25" s="346" t="s">
        <v>3320</v>
      </c>
      <c r="DB25" s="346" t="s">
        <v>3320</v>
      </c>
      <c r="DC25" s="346" t="s">
        <v>3320</v>
      </c>
      <c r="DD25" s="346" t="s">
        <v>3320</v>
      </c>
      <c r="DE25" s="346" t="s">
        <v>3320</v>
      </c>
      <c r="DF25" s="346" t="s">
        <v>3320</v>
      </c>
      <c r="DG25" s="346" t="s">
        <v>3320</v>
      </c>
      <c r="DH25" s="346" t="s">
        <v>3320</v>
      </c>
      <c r="DI25" s="346" t="s">
        <v>3320</v>
      </c>
      <c r="DJ25" s="346" t="s">
        <v>3320</v>
      </c>
      <c r="DK25" s="346" t="s">
        <v>3320</v>
      </c>
      <c r="DL25" s="346" t="s">
        <v>3320</v>
      </c>
      <c r="DM25" s="346" t="s">
        <v>3320</v>
      </c>
      <c r="DN25" s="346" t="s">
        <v>3320</v>
      </c>
      <c r="DO25" s="346" t="s">
        <v>3320</v>
      </c>
      <c r="DP25" s="346" t="s">
        <v>3320</v>
      </c>
      <c r="DQ25" s="346" t="s">
        <v>3320</v>
      </c>
      <c r="DR25" s="346" t="s">
        <v>3320</v>
      </c>
      <c r="DS25" s="346" t="s">
        <v>3320</v>
      </c>
      <c r="DT25" s="346" t="s">
        <v>3320</v>
      </c>
      <c r="DU25" s="346" t="s">
        <v>3320</v>
      </c>
      <c r="DV25" s="346" t="s">
        <v>3320</v>
      </c>
      <c r="DW25" s="346" t="s">
        <v>3320</v>
      </c>
      <c r="DX25" s="346" t="s">
        <v>3320</v>
      </c>
      <c r="DY25" s="346" t="s">
        <v>3320</v>
      </c>
      <c r="DZ25" s="346" t="s">
        <v>3320</v>
      </c>
      <c r="EA25" s="346" t="s">
        <v>3320</v>
      </c>
      <c r="EB25" s="346" t="s">
        <v>3320</v>
      </c>
      <c r="EC25" s="346" t="s">
        <v>3320</v>
      </c>
      <c r="ED25" s="346" t="s">
        <v>3320</v>
      </c>
      <c r="EE25" s="346" t="s">
        <v>3320</v>
      </c>
      <c r="EF25" s="345">
        <v>850</v>
      </c>
      <c r="EG25" s="346" t="s">
        <v>733</v>
      </c>
      <c r="EH25" s="346" t="s">
        <v>733</v>
      </c>
      <c r="EI25" s="346" t="s">
        <v>733</v>
      </c>
      <c r="EJ25" s="346" t="s">
        <v>733</v>
      </c>
      <c r="EK25" s="346" t="s">
        <v>3320</v>
      </c>
      <c r="EL25" s="346" t="s">
        <v>11313</v>
      </c>
      <c r="EM25" s="346" t="s">
        <v>3320</v>
      </c>
      <c r="EN25" s="348"/>
      <c r="EO25" s="346" t="s">
        <v>3320</v>
      </c>
      <c r="EP25" s="345">
        <v>333</v>
      </c>
      <c r="EQ25" s="345">
        <v>44</v>
      </c>
      <c r="ER25" s="345">
        <v>852</v>
      </c>
      <c r="ES25" s="345">
        <v>780</v>
      </c>
      <c r="ET25" s="346" t="s">
        <v>9976</v>
      </c>
      <c r="EU25" s="346" t="s">
        <v>733</v>
      </c>
      <c r="EV25" s="346" t="s">
        <v>733</v>
      </c>
      <c r="EW25" s="346" t="s">
        <v>9977</v>
      </c>
      <c r="EX25" s="346" t="s">
        <v>733</v>
      </c>
      <c r="EY25" s="346" t="s">
        <v>733</v>
      </c>
      <c r="EZ25" s="346" t="s">
        <v>733</v>
      </c>
      <c r="FA25" s="346" t="s">
        <v>733</v>
      </c>
      <c r="FB25" s="346" t="s">
        <v>733</v>
      </c>
      <c r="FC25" s="349" t="s">
        <v>5676</v>
      </c>
      <c r="FD25" s="346" t="s">
        <v>3320</v>
      </c>
      <c r="FE25" s="346" t="s">
        <v>1214</v>
      </c>
      <c r="FF25" s="346" t="s">
        <v>3320</v>
      </c>
      <c r="FG25" s="346" t="s">
        <v>1214</v>
      </c>
      <c r="FH25" s="346" t="s">
        <v>3320</v>
      </c>
      <c r="FI25" s="346" t="s">
        <v>3320</v>
      </c>
      <c r="FJ25" s="346" t="s">
        <v>3320</v>
      </c>
      <c r="FK25" s="346" t="s">
        <v>3320</v>
      </c>
      <c r="FL25" s="346" t="s">
        <v>1214</v>
      </c>
      <c r="FM25" s="346" t="s">
        <v>3320</v>
      </c>
      <c r="FN25" s="346" t="s">
        <v>3320</v>
      </c>
      <c r="FO25" s="346" t="s">
        <v>1214</v>
      </c>
      <c r="FP25" s="346" t="s">
        <v>3320</v>
      </c>
      <c r="FQ25" s="346" t="s">
        <v>3320</v>
      </c>
      <c r="FR25" s="346" t="s">
        <v>3320</v>
      </c>
      <c r="FS25" s="346" t="s">
        <v>3320</v>
      </c>
      <c r="FT25" s="346" t="s">
        <v>3320</v>
      </c>
      <c r="FU25" s="346" t="s">
        <v>3320</v>
      </c>
      <c r="FV25" s="346" t="s">
        <v>3320</v>
      </c>
      <c r="FW25" s="346" t="s">
        <v>3320</v>
      </c>
      <c r="FX25" s="350">
        <v>46079.703692129631</v>
      </c>
      <c r="FY25" s="350">
        <v>46084.920069444444</v>
      </c>
      <c r="FZ25" s="346" t="s">
        <v>5685</v>
      </c>
      <c r="GA25" s="346" t="s">
        <v>3320</v>
      </c>
      <c r="GB25" s="346" t="s">
        <v>3320</v>
      </c>
      <c r="GC25" s="346" t="s">
        <v>3320</v>
      </c>
      <c r="GD25" s="346" t="s">
        <v>3320</v>
      </c>
      <c r="GE25" s="346" t="s">
        <v>3320</v>
      </c>
      <c r="GF25" s="346" t="s">
        <v>3320</v>
      </c>
      <c r="GG25" s="346" t="s">
        <v>3320</v>
      </c>
      <c r="GH25" s="346" t="s">
        <v>3320</v>
      </c>
      <c r="GI25" s="346" t="s">
        <v>3320</v>
      </c>
      <c r="GJ25" s="346" t="s">
        <v>3320</v>
      </c>
      <c r="GK25" s="346" t="s">
        <v>3320</v>
      </c>
      <c r="GL25" s="346" t="s">
        <v>3320</v>
      </c>
      <c r="GM25" s="346" t="s">
        <v>3320</v>
      </c>
      <c r="GN25" s="346" t="s">
        <v>3320</v>
      </c>
      <c r="GO25" s="346" t="s">
        <v>3320</v>
      </c>
      <c r="GP25" s="346" t="s">
        <v>3320</v>
      </c>
      <c r="GQ25" s="346" t="s">
        <v>3320</v>
      </c>
      <c r="GR25" s="346" t="s">
        <v>3320</v>
      </c>
      <c r="GS25" s="346" t="s">
        <v>3320</v>
      </c>
      <c r="GT25" s="346" t="s">
        <v>3320</v>
      </c>
      <c r="GU25" s="346" t="s">
        <v>3320</v>
      </c>
      <c r="GV25" s="346" t="s">
        <v>3320</v>
      </c>
      <c r="GW25" s="346" t="s">
        <v>3320</v>
      </c>
      <c r="GX25" s="346" t="s">
        <v>3320</v>
      </c>
      <c r="GY25" s="346" t="s">
        <v>3320</v>
      </c>
      <c r="GZ25" s="346" t="s">
        <v>3320</v>
      </c>
      <c r="HA25" s="346" t="s">
        <v>3320</v>
      </c>
      <c r="HB25" s="346" t="s">
        <v>3320</v>
      </c>
      <c r="HC25" s="346" t="s">
        <v>3320</v>
      </c>
      <c r="HD25" s="346" t="s">
        <v>3320</v>
      </c>
      <c r="HE25" s="346" t="s">
        <v>3320</v>
      </c>
      <c r="HF25" s="346" t="s">
        <v>3320</v>
      </c>
      <c r="HG25" s="346" t="s">
        <v>3320</v>
      </c>
      <c r="HH25" s="346" t="s">
        <v>3320</v>
      </c>
      <c r="HI25" s="346" t="s">
        <v>3320</v>
      </c>
      <c r="HJ25" s="346" t="s">
        <v>3320</v>
      </c>
      <c r="HK25" s="346" t="s">
        <v>3320</v>
      </c>
      <c r="HL25" s="346" t="s">
        <v>3320</v>
      </c>
    </row>
    <row r="26" spans="1:220" ht="15.75" thickBot="1">
      <c r="A26" s="344" t="s">
        <v>5638</v>
      </c>
      <c r="B26" s="345">
        <v>1137</v>
      </c>
      <c r="C26" s="346" t="s">
        <v>7551</v>
      </c>
      <c r="D26" s="346" t="s">
        <v>7552</v>
      </c>
      <c r="E26" s="345">
        <v>1137</v>
      </c>
      <c r="F26" s="346" t="s">
        <v>821</v>
      </c>
      <c r="G26" s="346" t="s">
        <v>7553</v>
      </c>
      <c r="H26" s="346" t="s">
        <v>7554</v>
      </c>
      <c r="I26" s="346" t="s">
        <v>5916</v>
      </c>
      <c r="J26" s="344" t="s">
        <v>5918</v>
      </c>
      <c r="K26" s="346" t="s">
        <v>5919</v>
      </c>
      <c r="L26" s="346" t="s">
        <v>5920</v>
      </c>
      <c r="M26" s="346" t="s">
        <v>5698</v>
      </c>
      <c r="N26" s="346" t="s">
        <v>5921</v>
      </c>
      <c r="O26" s="346" t="s">
        <v>5922</v>
      </c>
      <c r="P26" s="346" t="s">
        <v>3320</v>
      </c>
      <c r="Q26" s="346" t="s">
        <v>7555</v>
      </c>
      <c r="R26" s="346" t="s">
        <v>5698</v>
      </c>
      <c r="S26" s="346" t="s">
        <v>7556</v>
      </c>
      <c r="T26" s="346" t="s">
        <v>5925</v>
      </c>
      <c r="U26" s="346" t="s">
        <v>7557</v>
      </c>
      <c r="V26" s="346" t="s">
        <v>733</v>
      </c>
      <c r="W26" s="346" t="s">
        <v>733</v>
      </c>
      <c r="X26" s="346" t="s">
        <v>733</v>
      </c>
      <c r="Y26" s="346" t="s">
        <v>3320</v>
      </c>
      <c r="Z26" s="346" t="s">
        <v>5927</v>
      </c>
      <c r="AA26" s="346" t="s">
        <v>733</v>
      </c>
      <c r="AB26" s="346" t="s">
        <v>5928</v>
      </c>
      <c r="AC26" s="346" t="s">
        <v>5929</v>
      </c>
      <c r="AD26" s="346" t="s">
        <v>5930</v>
      </c>
      <c r="AE26" s="346" t="s">
        <v>7558</v>
      </c>
      <c r="AF26" s="346" t="s">
        <v>7559</v>
      </c>
      <c r="AG26" s="346" t="s">
        <v>5933</v>
      </c>
      <c r="AH26" s="346" t="s">
        <v>1214</v>
      </c>
      <c r="AI26" s="346" t="s">
        <v>3320</v>
      </c>
      <c r="AJ26" s="346" t="s">
        <v>2043</v>
      </c>
      <c r="AK26" s="346" t="s">
        <v>5934</v>
      </c>
      <c r="AL26" s="346" t="s">
        <v>5936</v>
      </c>
      <c r="AM26" s="347">
        <v>47295</v>
      </c>
      <c r="AN26" s="345">
        <v>24</v>
      </c>
      <c r="AO26" s="345">
        <v>140</v>
      </c>
      <c r="AP26" s="346" t="s">
        <v>5666</v>
      </c>
      <c r="AQ26" s="345">
        <v>20</v>
      </c>
      <c r="AR26" s="345">
        <v>493.24</v>
      </c>
      <c r="AS26" s="346" t="s">
        <v>733</v>
      </c>
      <c r="AT26" s="346" t="s">
        <v>3320</v>
      </c>
      <c r="AU26" s="346" t="s">
        <v>3320</v>
      </c>
      <c r="AV26" s="346" t="s">
        <v>3320</v>
      </c>
      <c r="AW26" s="346" t="s">
        <v>3320</v>
      </c>
      <c r="AX26" s="346" t="s">
        <v>3320</v>
      </c>
      <c r="AY26" s="346" t="s">
        <v>3320</v>
      </c>
      <c r="AZ26" s="346" t="s">
        <v>3320</v>
      </c>
      <c r="BA26" s="346" t="s">
        <v>3320</v>
      </c>
      <c r="BB26" s="346" t="s">
        <v>3320</v>
      </c>
      <c r="BC26" s="346" t="s">
        <v>3320</v>
      </c>
      <c r="BD26" s="348"/>
      <c r="BE26" s="346" t="s">
        <v>3320</v>
      </c>
      <c r="BF26" s="346" t="s">
        <v>3320</v>
      </c>
      <c r="BG26" s="346" t="s">
        <v>3320</v>
      </c>
      <c r="BH26" s="346" t="s">
        <v>3320</v>
      </c>
      <c r="BI26" s="346" t="s">
        <v>3320</v>
      </c>
      <c r="BJ26" s="346" t="s">
        <v>3320</v>
      </c>
      <c r="BK26" s="346" t="s">
        <v>3320</v>
      </c>
      <c r="BL26" s="346" t="s">
        <v>3320</v>
      </c>
      <c r="BM26" s="346" t="s">
        <v>3320</v>
      </c>
      <c r="BN26" s="345">
        <v>7</v>
      </c>
      <c r="BO26" s="345">
        <v>12.5</v>
      </c>
      <c r="BP26" s="346" t="s">
        <v>733</v>
      </c>
      <c r="BQ26" s="346" t="s">
        <v>5937</v>
      </c>
      <c r="BR26" s="345">
        <v>40.22</v>
      </c>
      <c r="BS26" s="346" t="s">
        <v>1214</v>
      </c>
      <c r="BT26" s="346" t="s">
        <v>733</v>
      </c>
      <c r="BU26" s="346" t="s">
        <v>733</v>
      </c>
      <c r="BV26" s="345">
        <v>3523.15</v>
      </c>
      <c r="BW26" s="345">
        <v>2975.23</v>
      </c>
      <c r="BX26" s="346" t="s">
        <v>7560</v>
      </c>
      <c r="BY26" s="345">
        <v>365</v>
      </c>
      <c r="BZ26" s="345">
        <v>82.2</v>
      </c>
      <c r="CA26" s="345">
        <v>98</v>
      </c>
      <c r="CB26" s="345">
        <v>25</v>
      </c>
      <c r="CC26" s="347">
        <v>46265</v>
      </c>
      <c r="CD26" s="345">
        <v>1.31</v>
      </c>
      <c r="CE26" s="345">
        <v>59</v>
      </c>
      <c r="CF26" s="346" t="s">
        <v>7561</v>
      </c>
      <c r="CG26" s="345">
        <v>6252000</v>
      </c>
      <c r="CH26" s="348"/>
      <c r="CI26" s="346" t="s">
        <v>3320</v>
      </c>
      <c r="CJ26" s="346" t="s">
        <v>3320</v>
      </c>
      <c r="CK26" s="346" t="s">
        <v>3320</v>
      </c>
      <c r="CL26" s="346" t="s">
        <v>3320</v>
      </c>
      <c r="CM26" s="346" t="s">
        <v>3320</v>
      </c>
      <c r="CN26" s="346" t="s">
        <v>3320</v>
      </c>
      <c r="CO26" s="346" t="s">
        <v>3320</v>
      </c>
      <c r="CP26" s="346" t="s">
        <v>3320</v>
      </c>
      <c r="CQ26" s="346" t="s">
        <v>3320</v>
      </c>
      <c r="CR26" s="346" t="s">
        <v>3320</v>
      </c>
      <c r="CS26" s="346" t="s">
        <v>3320</v>
      </c>
      <c r="CT26" s="346" t="s">
        <v>3320</v>
      </c>
      <c r="CU26" s="346" t="s">
        <v>3320</v>
      </c>
      <c r="CV26" s="346" t="s">
        <v>3320</v>
      </c>
      <c r="CW26" s="346" t="s">
        <v>3320</v>
      </c>
      <c r="CX26" s="346" t="s">
        <v>3320</v>
      </c>
      <c r="CY26" s="346" t="s">
        <v>3320</v>
      </c>
      <c r="CZ26" s="346" t="s">
        <v>3320</v>
      </c>
      <c r="DA26" s="346" t="s">
        <v>3320</v>
      </c>
      <c r="DB26" s="346" t="s">
        <v>3320</v>
      </c>
      <c r="DC26" s="346" t="s">
        <v>3320</v>
      </c>
      <c r="DD26" s="346" t="s">
        <v>3320</v>
      </c>
      <c r="DE26" s="346" t="s">
        <v>3320</v>
      </c>
      <c r="DF26" s="346" t="s">
        <v>3320</v>
      </c>
      <c r="DG26" s="346" t="s">
        <v>3320</v>
      </c>
      <c r="DH26" s="346" t="s">
        <v>3320</v>
      </c>
      <c r="DI26" s="346" t="s">
        <v>3320</v>
      </c>
      <c r="DJ26" s="346" t="s">
        <v>3320</v>
      </c>
      <c r="DK26" s="346" t="s">
        <v>3320</v>
      </c>
      <c r="DL26" s="346" t="s">
        <v>3320</v>
      </c>
      <c r="DM26" s="346" t="s">
        <v>3320</v>
      </c>
      <c r="DN26" s="346" t="s">
        <v>3320</v>
      </c>
      <c r="DO26" s="346" t="s">
        <v>3320</v>
      </c>
      <c r="DP26" s="346" t="s">
        <v>3320</v>
      </c>
      <c r="DQ26" s="346" t="s">
        <v>3320</v>
      </c>
      <c r="DR26" s="346" t="s">
        <v>3320</v>
      </c>
      <c r="DS26" s="346" t="s">
        <v>3320</v>
      </c>
      <c r="DT26" s="346" t="s">
        <v>3320</v>
      </c>
      <c r="DU26" s="346" t="s">
        <v>3320</v>
      </c>
      <c r="DV26" s="346" t="s">
        <v>3320</v>
      </c>
      <c r="DW26" s="346" t="s">
        <v>3320</v>
      </c>
      <c r="DX26" s="346" t="s">
        <v>3320</v>
      </c>
      <c r="DY26" s="346" t="s">
        <v>3320</v>
      </c>
      <c r="DZ26" s="346" t="s">
        <v>3320</v>
      </c>
      <c r="EA26" s="346" t="s">
        <v>3320</v>
      </c>
      <c r="EB26" s="346" t="s">
        <v>3320</v>
      </c>
      <c r="EC26" s="346" t="s">
        <v>3320</v>
      </c>
      <c r="ED26" s="346" t="s">
        <v>3320</v>
      </c>
      <c r="EE26" s="346" t="s">
        <v>3320</v>
      </c>
      <c r="EF26" s="345">
        <v>223606834</v>
      </c>
      <c r="EG26" s="346" t="s">
        <v>1214</v>
      </c>
      <c r="EH26" s="346" t="s">
        <v>733</v>
      </c>
      <c r="EI26" s="346" t="s">
        <v>733</v>
      </c>
      <c r="EJ26" s="346" t="s">
        <v>733</v>
      </c>
      <c r="EK26" s="346" t="s">
        <v>791</v>
      </c>
      <c r="EL26" s="346" t="s">
        <v>7562</v>
      </c>
      <c r="EM26" s="179" t="s">
        <v>7563</v>
      </c>
      <c r="EN26" s="348"/>
      <c r="EO26" s="346" t="s">
        <v>7564</v>
      </c>
      <c r="EP26" s="345">
        <v>206305223</v>
      </c>
      <c r="EQ26" s="345">
        <v>17301611.18</v>
      </c>
      <c r="ER26" s="345">
        <v>1592.83</v>
      </c>
      <c r="ES26" s="345">
        <v>977.41</v>
      </c>
      <c r="ET26" s="346" t="s">
        <v>5944</v>
      </c>
      <c r="EU26" s="346" t="s">
        <v>733</v>
      </c>
      <c r="EV26" s="346" t="s">
        <v>733</v>
      </c>
      <c r="EW26" s="346" t="s">
        <v>5945</v>
      </c>
      <c r="EX26" s="346" t="s">
        <v>733</v>
      </c>
      <c r="EY26" s="346" t="s">
        <v>1214</v>
      </c>
      <c r="EZ26" s="346" t="s">
        <v>733</v>
      </c>
      <c r="FA26" s="346" t="s">
        <v>733</v>
      </c>
      <c r="FB26" s="346" t="s">
        <v>1214</v>
      </c>
      <c r="FC26" s="349" t="s">
        <v>5676</v>
      </c>
      <c r="FD26" s="346" t="s">
        <v>3320</v>
      </c>
      <c r="FE26" s="346" t="s">
        <v>733</v>
      </c>
      <c r="FF26" s="346" t="s">
        <v>5721</v>
      </c>
      <c r="FG26" s="346" t="s">
        <v>733</v>
      </c>
      <c r="FH26" s="346" t="s">
        <v>5946</v>
      </c>
      <c r="FI26" s="346" t="s">
        <v>7565</v>
      </c>
      <c r="FJ26" s="346" t="s">
        <v>3320</v>
      </c>
      <c r="FK26" s="345">
        <v>0.1</v>
      </c>
      <c r="FL26" s="346" t="s">
        <v>733</v>
      </c>
      <c r="FM26" s="346" t="s">
        <v>5948</v>
      </c>
      <c r="FN26" s="346" t="s">
        <v>5949</v>
      </c>
      <c r="FO26" s="346" t="s">
        <v>733</v>
      </c>
      <c r="FP26" s="346" t="s">
        <v>3320</v>
      </c>
      <c r="FQ26" s="346" t="s">
        <v>7566</v>
      </c>
      <c r="FR26" s="346" t="s">
        <v>7567</v>
      </c>
      <c r="FS26" s="346" t="s">
        <v>5952</v>
      </c>
      <c r="FT26" s="346" t="s">
        <v>5684</v>
      </c>
      <c r="FU26" s="346" t="s">
        <v>5684</v>
      </c>
      <c r="FV26" s="346" t="s">
        <v>733</v>
      </c>
      <c r="FW26" s="346" t="s">
        <v>1214</v>
      </c>
      <c r="FX26" s="350">
        <v>46084.830046296294</v>
      </c>
      <c r="FY26" s="350">
        <v>46084.916701388887</v>
      </c>
      <c r="FZ26" s="346" t="s">
        <v>5685</v>
      </c>
      <c r="GA26" s="346" t="s">
        <v>3320</v>
      </c>
      <c r="GB26" s="346" t="s">
        <v>3320</v>
      </c>
      <c r="GC26" s="346" t="s">
        <v>3320</v>
      </c>
      <c r="GD26" s="346" t="s">
        <v>3320</v>
      </c>
      <c r="GE26" s="346" t="s">
        <v>3320</v>
      </c>
      <c r="GF26" s="346" t="s">
        <v>3320</v>
      </c>
      <c r="GG26" s="346" t="s">
        <v>3320</v>
      </c>
      <c r="GH26" s="346" t="s">
        <v>3320</v>
      </c>
      <c r="GI26" s="346" t="s">
        <v>3320</v>
      </c>
      <c r="GJ26" s="346" t="s">
        <v>3320</v>
      </c>
      <c r="GK26" s="346" t="s">
        <v>3320</v>
      </c>
      <c r="GL26" s="346" t="s">
        <v>3320</v>
      </c>
      <c r="GM26" s="346" t="s">
        <v>3320</v>
      </c>
      <c r="GN26" s="346" t="s">
        <v>3320</v>
      </c>
      <c r="GO26" s="346" t="s">
        <v>3320</v>
      </c>
      <c r="GP26" s="346" t="s">
        <v>3320</v>
      </c>
      <c r="GQ26" s="346" t="s">
        <v>3320</v>
      </c>
      <c r="GR26" s="346" t="s">
        <v>3320</v>
      </c>
      <c r="GS26" s="346" t="s">
        <v>3320</v>
      </c>
      <c r="GT26" s="346" t="s">
        <v>3320</v>
      </c>
      <c r="GU26" s="346" t="s">
        <v>3320</v>
      </c>
      <c r="GV26" s="346" t="s">
        <v>3320</v>
      </c>
      <c r="GW26" s="346" t="s">
        <v>3320</v>
      </c>
      <c r="GX26" s="346" t="s">
        <v>3320</v>
      </c>
      <c r="GY26" s="346" t="s">
        <v>3320</v>
      </c>
      <c r="GZ26" s="346" t="s">
        <v>3320</v>
      </c>
      <c r="HA26" s="346" t="s">
        <v>3320</v>
      </c>
      <c r="HB26" s="346" t="s">
        <v>3320</v>
      </c>
      <c r="HC26" s="346" t="s">
        <v>3320</v>
      </c>
      <c r="HD26" s="346" t="s">
        <v>3320</v>
      </c>
      <c r="HE26" s="346" t="s">
        <v>3320</v>
      </c>
      <c r="HF26" s="346" t="s">
        <v>3320</v>
      </c>
      <c r="HG26" s="346" t="s">
        <v>3320</v>
      </c>
      <c r="HH26" s="346" t="s">
        <v>3320</v>
      </c>
      <c r="HI26" s="346" t="s">
        <v>3320</v>
      </c>
      <c r="HJ26" s="346" t="s">
        <v>3320</v>
      </c>
      <c r="HK26" s="346" t="s">
        <v>3320</v>
      </c>
      <c r="HL26" s="346" t="s">
        <v>3320</v>
      </c>
    </row>
    <row r="27" spans="1:220" ht="15.75" thickBot="1">
      <c r="A27" s="344" t="s">
        <v>5638</v>
      </c>
      <c r="B27" s="345">
        <v>1157</v>
      </c>
      <c r="C27" s="346" t="s">
        <v>9889</v>
      </c>
      <c r="D27" s="346" t="s">
        <v>9890</v>
      </c>
      <c r="E27" s="345">
        <v>1157</v>
      </c>
      <c r="F27" s="346" t="s">
        <v>5727</v>
      </c>
      <c r="G27" s="346" t="s">
        <v>5728</v>
      </c>
      <c r="H27" s="346" t="s">
        <v>573</v>
      </c>
      <c r="I27" s="346" t="s">
        <v>5643</v>
      </c>
      <c r="J27" s="346" t="s">
        <v>5729</v>
      </c>
      <c r="K27" s="346" t="s">
        <v>5731</v>
      </c>
      <c r="L27" s="346" t="s">
        <v>5732</v>
      </c>
      <c r="M27" s="346" t="s">
        <v>5733</v>
      </c>
      <c r="N27" s="346" t="s">
        <v>5734</v>
      </c>
      <c r="O27" s="346" t="s">
        <v>5735</v>
      </c>
      <c r="P27" s="346" t="s">
        <v>3320</v>
      </c>
      <c r="Q27" s="346" t="s">
        <v>5736</v>
      </c>
      <c r="R27" s="346" t="s">
        <v>5698</v>
      </c>
      <c r="S27" s="346" t="s">
        <v>5737</v>
      </c>
      <c r="T27" s="346" t="s">
        <v>5738</v>
      </c>
      <c r="U27" s="346" t="s">
        <v>5739</v>
      </c>
      <c r="V27" s="346" t="s">
        <v>733</v>
      </c>
      <c r="W27" s="346" t="s">
        <v>733</v>
      </c>
      <c r="X27" s="346" t="s">
        <v>733</v>
      </c>
      <c r="Y27" s="346" t="s">
        <v>3320</v>
      </c>
      <c r="Z27" s="346" t="s">
        <v>5740</v>
      </c>
      <c r="AA27" s="346" t="s">
        <v>733</v>
      </c>
      <c r="AB27" s="346" t="s">
        <v>5741</v>
      </c>
      <c r="AC27" s="346" t="s">
        <v>5742</v>
      </c>
      <c r="AD27" s="346" t="s">
        <v>5743</v>
      </c>
      <c r="AE27" s="346" t="s">
        <v>5744</v>
      </c>
      <c r="AF27" s="346" t="s">
        <v>5745</v>
      </c>
      <c r="AG27" s="346" t="s">
        <v>5746</v>
      </c>
      <c r="AH27" s="346" t="s">
        <v>1214</v>
      </c>
      <c r="AI27" s="346" t="s">
        <v>3320</v>
      </c>
      <c r="AJ27" s="346" t="s">
        <v>5801</v>
      </c>
      <c r="AK27" s="346" t="s">
        <v>9022</v>
      </c>
      <c r="AL27" s="346" t="s">
        <v>5665</v>
      </c>
      <c r="AM27" s="347">
        <v>46767</v>
      </c>
      <c r="AN27" s="345">
        <v>12</v>
      </c>
      <c r="AO27" s="345">
        <v>30.1</v>
      </c>
      <c r="AP27" s="346" t="s">
        <v>5666</v>
      </c>
      <c r="AQ27" s="345">
        <v>172</v>
      </c>
      <c r="AR27" s="345">
        <v>77.34</v>
      </c>
      <c r="AS27" s="346" t="s">
        <v>733</v>
      </c>
      <c r="AT27" s="345">
        <v>29.33</v>
      </c>
      <c r="AU27" s="346" t="s">
        <v>733</v>
      </c>
      <c r="AV27" s="345">
        <v>715</v>
      </c>
      <c r="AW27" s="346" t="s">
        <v>5713</v>
      </c>
      <c r="AX27" s="346" t="s">
        <v>5668</v>
      </c>
      <c r="AY27" s="346" t="s">
        <v>3320</v>
      </c>
      <c r="AZ27" s="346" t="s">
        <v>733</v>
      </c>
      <c r="BA27" s="346" t="s">
        <v>733</v>
      </c>
      <c r="BB27" s="345">
        <v>2131</v>
      </c>
      <c r="BC27" s="345">
        <v>2070</v>
      </c>
      <c r="BD27" s="346" t="s">
        <v>7943</v>
      </c>
      <c r="BE27" s="345">
        <v>363</v>
      </c>
      <c r="BF27" s="345">
        <v>96</v>
      </c>
      <c r="BG27" s="345">
        <v>99</v>
      </c>
      <c r="BH27" s="345">
        <v>25</v>
      </c>
      <c r="BI27" s="347">
        <v>46327</v>
      </c>
      <c r="BJ27" s="345">
        <v>0.4</v>
      </c>
      <c r="BK27" s="345">
        <v>8</v>
      </c>
      <c r="BL27" s="346" t="s">
        <v>5750</v>
      </c>
      <c r="BM27" s="345">
        <v>3674021</v>
      </c>
      <c r="BN27" s="346" t="s">
        <v>3320</v>
      </c>
      <c r="BO27" s="346" t="s">
        <v>3320</v>
      </c>
      <c r="BP27" s="346" t="s">
        <v>3320</v>
      </c>
      <c r="BQ27" s="346" t="s">
        <v>3320</v>
      </c>
      <c r="BR27" s="346" t="s">
        <v>3320</v>
      </c>
      <c r="BS27" s="346" t="s">
        <v>3320</v>
      </c>
      <c r="BT27" s="346" t="s">
        <v>3320</v>
      </c>
      <c r="BU27" s="346" t="s">
        <v>3320</v>
      </c>
      <c r="BV27" s="346" t="s">
        <v>3320</v>
      </c>
      <c r="BW27" s="346" t="s">
        <v>3320</v>
      </c>
      <c r="BX27" s="348"/>
      <c r="BY27" s="346" t="s">
        <v>3320</v>
      </c>
      <c r="BZ27" s="346" t="s">
        <v>3320</v>
      </c>
      <c r="CA27" s="346" t="s">
        <v>3320</v>
      </c>
      <c r="CB27" s="346" t="s">
        <v>3320</v>
      </c>
      <c r="CC27" s="346" t="s">
        <v>3320</v>
      </c>
      <c r="CD27" s="346" t="s">
        <v>3320</v>
      </c>
      <c r="CE27" s="346" t="s">
        <v>3320</v>
      </c>
      <c r="CF27" s="346" t="s">
        <v>3320</v>
      </c>
      <c r="CG27" s="346" t="s">
        <v>3320</v>
      </c>
      <c r="CH27" s="348"/>
      <c r="CI27" s="346" t="s">
        <v>3320</v>
      </c>
      <c r="CJ27" s="346" t="s">
        <v>3320</v>
      </c>
      <c r="CK27" s="346" t="s">
        <v>3320</v>
      </c>
      <c r="CL27" s="346" t="s">
        <v>3320</v>
      </c>
      <c r="CM27" s="346" t="s">
        <v>3320</v>
      </c>
      <c r="CN27" s="346" t="s">
        <v>3320</v>
      </c>
      <c r="CO27" s="346" t="s">
        <v>3320</v>
      </c>
      <c r="CP27" s="346" t="s">
        <v>3320</v>
      </c>
      <c r="CQ27" s="346" t="s">
        <v>3320</v>
      </c>
      <c r="CR27" s="346" t="s">
        <v>3320</v>
      </c>
      <c r="CS27" s="346" t="s">
        <v>3320</v>
      </c>
      <c r="CT27" s="346" t="s">
        <v>3320</v>
      </c>
      <c r="CU27" s="346" t="s">
        <v>3320</v>
      </c>
      <c r="CV27" s="346" t="s">
        <v>3320</v>
      </c>
      <c r="CW27" s="346" t="s">
        <v>3320</v>
      </c>
      <c r="CX27" s="346" t="s">
        <v>3320</v>
      </c>
      <c r="CY27" s="346" t="s">
        <v>3320</v>
      </c>
      <c r="CZ27" s="346" t="s">
        <v>3320</v>
      </c>
      <c r="DA27" s="346" t="s">
        <v>3320</v>
      </c>
      <c r="DB27" s="346" t="s">
        <v>3320</v>
      </c>
      <c r="DC27" s="346" t="s">
        <v>3320</v>
      </c>
      <c r="DD27" s="346" t="s">
        <v>3320</v>
      </c>
      <c r="DE27" s="346" t="s">
        <v>3320</v>
      </c>
      <c r="DF27" s="346" t="s">
        <v>3320</v>
      </c>
      <c r="DG27" s="346" t="s">
        <v>3320</v>
      </c>
      <c r="DH27" s="346" t="s">
        <v>3320</v>
      </c>
      <c r="DI27" s="346" t="s">
        <v>3320</v>
      </c>
      <c r="DJ27" s="346" t="s">
        <v>3320</v>
      </c>
      <c r="DK27" s="346" t="s">
        <v>3320</v>
      </c>
      <c r="DL27" s="346" t="s">
        <v>3320</v>
      </c>
      <c r="DM27" s="346" t="s">
        <v>3320</v>
      </c>
      <c r="DN27" s="346" t="s">
        <v>3320</v>
      </c>
      <c r="DO27" s="346" t="s">
        <v>3320</v>
      </c>
      <c r="DP27" s="346" t="s">
        <v>3320</v>
      </c>
      <c r="DQ27" s="346" t="s">
        <v>3320</v>
      </c>
      <c r="DR27" s="346" t="s">
        <v>3320</v>
      </c>
      <c r="DS27" s="346" t="s">
        <v>3320</v>
      </c>
      <c r="DT27" s="346" t="s">
        <v>3320</v>
      </c>
      <c r="DU27" s="346" t="s">
        <v>3320</v>
      </c>
      <c r="DV27" s="346" t="s">
        <v>3320</v>
      </c>
      <c r="DW27" s="346" t="s">
        <v>3320</v>
      </c>
      <c r="DX27" s="346" t="s">
        <v>3320</v>
      </c>
      <c r="DY27" s="346" t="s">
        <v>3320</v>
      </c>
      <c r="DZ27" s="346" t="s">
        <v>3320</v>
      </c>
      <c r="EA27" s="346" t="s">
        <v>3320</v>
      </c>
      <c r="EB27" s="346" t="s">
        <v>3320</v>
      </c>
      <c r="EC27" s="346" t="s">
        <v>3320</v>
      </c>
      <c r="ED27" s="346" t="s">
        <v>3320</v>
      </c>
      <c r="EE27" s="346" t="s">
        <v>3320</v>
      </c>
      <c r="EF27" s="345">
        <v>51801247</v>
      </c>
      <c r="EG27" s="346" t="s">
        <v>733</v>
      </c>
      <c r="EH27" s="346" t="s">
        <v>733</v>
      </c>
      <c r="EI27" s="346" t="s">
        <v>733</v>
      </c>
      <c r="EJ27" s="346" t="s">
        <v>733</v>
      </c>
      <c r="EK27" s="346" t="s">
        <v>573</v>
      </c>
      <c r="EL27" s="346" t="s">
        <v>9892</v>
      </c>
      <c r="EM27" s="179" t="s">
        <v>9893</v>
      </c>
      <c r="EN27" s="348"/>
      <c r="EO27" s="346" t="s">
        <v>9895</v>
      </c>
      <c r="EP27" s="345">
        <v>51801247</v>
      </c>
      <c r="EQ27" s="345">
        <v>17799936</v>
      </c>
      <c r="ER27" s="345">
        <v>76148</v>
      </c>
      <c r="ES27" s="345">
        <v>36652</v>
      </c>
      <c r="ET27" s="346" t="s">
        <v>5962</v>
      </c>
      <c r="EU27" s="346" t="s">
        <v>733</v>
      </c>
      <c r="EV27" s="346" t="s">
        <v>733</v>
      </c>
      <c r="EW27" s="346" t="s">
        <v>5756</v>
      </c>
      <c r="EX27" s="346" t="s">
        <v>733</v>
      </c>
      <c r="EY27" s="346" t="s">
        <v>733</v>
      </c>
      <c r="EZ27" s="346" t="s">
        <v>733</v>
      </c>
      <c r="FA27" s="346" t="s">
        <v>733</v>
      </c>
      <c r="FB27" s="346" t="s">
        <v>733</v>
      </c>
      <c r="FC27" s="349" t="s">
        <v>5676</v>
      </c>
      <c r="FD27" s="346" t="s">
        <v>3320</v>
      </c>
      <c r="FE27" s="346" t="s">
        <v>733</v>
      </c>
      <c r="FF27" s="346" t="s">
        <v>5721</v>
      </c>
      <c r="FG27" s="346" t="s">
        <v>1214</v>
      </c>
      <c r="FH27" s="346" t="s">
        <v>1214</v>
      </c>
      <c r="FI27" s="346" t="s">
        <v>3320</v>
      </c>
      <c r="FJ27" s="346" t="s">
        <v>3320</v>
      </c>
      <c r="FK27" s="346" t="s">
        <v>3320</v>
      </c>
      <c r="FL27" s="346" t="s">
        <v>1214</v>
      </c>
      <c r="FM27" s="346" t="s">
        <v>1214</v>
      </c>
      <c r="FN27" s="346" t="s">
        <v>3320</v>
      </c>
      <c r="FO27" s="346" t="s">
        <v>1214</v>
      </c>
      <c r="FP27" s="346" t="s">
        <v>3320</v>
      </c>
      <c r="FQ27" s="346" t="s">
        <v>9896</v>
      </c>
      <c r="FR27" s="346" t="s">
        <v>9897</v>
      </c>
      <c r="FS27" s="346" t="s">
        <v>3320</v>
      </c>
      <c r="FT27" s="346" t="s">
        <v>3320</v>
      </c>
      <c r="FU27" s="346" t="s">
        <v>3320</v>
      </c>
      <c r="FV27" s="346" t="s">
        <v>5759</v>
      </c>
      <c r="FW27" s="346" t="s">
        <v>1214</v>
      </c>
      <c r="FX27" s="350">
        <v>46084.871562499997</v>
      </c>
      <c r="FY27" s="350">
        <v>46084.911180555559</v>
      </c>
      <c r="FZ27" s="346" t="s">
        <v>5685</v>
      </c>
      <c r="GA27" s="346" t="s">
        <v>3320</v>
      </c>
      <c r="GB27" s="346" t="s">
        <v>3320</v>
      </c>
      <c r="GC27" s="346" t="s">
        <v>3320</v>
      </c>
      <c r="GD27" s="346" t="s">
        <v>3320</v>
      </c>
      <c r="GE27" s="346" t="s">
        <v>3320</v>
      </c>
      <c r="GF27" s="346" t="s">
        <v>3320</v>
      </c>
      <c r="GG27" s="346" t="s">
        <v>3320</v>
      </c>
      <c r="GH27" s="346" t="s">
        <v>3320</v>
      </c>
      <c r="GI27" s="346" t="s">
        <v>3320</v>
      </c>
      <c r="GJ27" s="346" t="s">
        <v>3320</v>
      </c>
      <c r="GK27" s="346" t="s">
        <v>3320</v>
      </c>
      <c r="GL27" s="346" t="s">
        <v>3320</v>
      </c>
      <c r="GM27" s="346" t="s">
        <v>3320</v>
      </c>
      <c r="GN27" s="346" t="s">
        <v>3320</v>
      </c>
      <c r="GO27" s="346" t="s">
        <v>3320</v>
      </c>
      <c r="GP27" s="346" t="s">
        <v>3320</v>
      </c>
      <c r="GQ27" s="346" t="s">
        <v>3320</v>
      </c>
      <c r="GR27" s="346" t="s">
        <v>3320</v>
      </c>
      <c r="GS27" s="346" t="s">
        <v>3320</v>
      </c>
      <c r="GT27" s="346" t="s">
        <v>3320</v>
      </c>
      <c r="GU27" s="346" t="s">
        <v>3320</v>
      </c>
      <c r="GV27" s="346" t="s">
        <v>3320</v>
      </c>
      <c r="GW27" s="346" t="s">
        <v>3320</v>
      </c>
      <c r="GX27" s="346" t="s">
        <v>3320</v>
      </c>
      <c r="GY27" s="346" t="s">
        <v>3320</v>
      </c>
      <c r="GZ27" s="346" t="s">
        <v>3320</v>
      </c>
      <c r="HA27" s="346" t="s">
        <v>3320</v>
      </c>
      <c r="HB27" s="346" t="s">
        <v>3320</v>
      </c>
      <c r="HC27" s="346" t="s">
        <v>3320</v>
      </c>
      <c r="HD27" s="346" t="s">
        <v>3320</v>
      </c>
      <c r="HE27" s="346" t="s">
        <v>3320</v>
      </c>
      <c r="HF27" s="346" t="s">
        <v>3320</v>
      </c>
      <c r="HG27" s="346" t="s">
        <v>3320</v>
      </c>
      <c r="HH27" s="346" t="s">
        <v>3320</v>
      </c>
      <c r="HI27" s="346" t="s">
        <v>3320</v>
      </c>
      <c r="HJ27" s="346" t="s">
        <v>3320</v>
      </c>
      <c r="HK27" s="346" t="s">
        <v>3320</v>
      </c>
      <c r="HL27" s="346" t="s">
        <v>3320</v>
      </c>
    </row>
    <row r="28" spans="1:220" ht="15.75" thickBot="1">
      <c r="A28" s="344" t="s">
        <v>5638</v>
      </c>
      <c r="B28" s="345">
        <v>346</v>
      </c>
      <c r="C28" s="346" t="s">
        <v>8004</v>
      </c>
      <c r="D28" s="346" t="s">
        <v>8005</v>
      </c>
      <c r="E28" s="345">
        <v>346</v>
      </c>
      <c r="F28" s="346" t="s">
        <v>8006</v>
      </c>
      <c r="G28" s="346" t="s">
        <v>8007</v>
      </c>
      <c r="H28" s="346" t="s">
        <v>8008</v>
      </c>
      <c r="I28" s="346" t="s">
        <v>5643</v>
      </c>
      <c r="J28" s="346" t="s">
        <v>8009</v>
      </c>
      <c r="K28" s="346" t="s">
        <v>8010</v>
      </c>
      <c r="L28" s="346" t="s">
        <v>8011</v>
      </c>
      <c r="M28" s="346" t="s">
        <v>5698</v>
      </c>
      <c r="N28" s="346" t="s">
        <v>8012</v>
      </c>
      <c r="O28" s="346" t="s">
        <v>8013</v>
      </c>
      <c r="P28" s="346" t="s">
        <v>3320</v>
      </c>
      <c r="Q28" s="346" t="s">
        <v>8014</v>
      </c>
      <c r="R28" s="346" t="s">
        <v>5698</v>
      </c>
      <c r="S28" s="346" t="s">
        <v>8015</v>
      </c>
      <c r="T28" s="346" t="s">
        <v>8016</v>
      </c>
      <c r="U28" s="346" t="s">
        <v>8017</v>
      </c>
      <c r="V28" s="346" t="s">
        <v>733</v>
      </c>
      <c r="W28" s="346" t="s">
        <v>733</v>
      </c>
      <c r="X28" s="346" t="s">
        <v>733</v>
      </c>
      <c r="Y28" s="346" t="s">
        <v>3320</v>
      </c>
      <c r="Z28" s="346" t="s">
        <v>8018</v>
      </c>
      <c r="AA28" s="346" t="s">
        <v>733</v>
      </c>
      <c r="AB28" s="346" t="s">
        <v>8019</v>
      </c>
      <c r="AC28" s="346" t="s">
        <v>8020</v>
      </c>
      <c r="AD28" s="346" t="s">
        <v>8021</v>
      </c>
      <c r="AE28" s="346" t="s">
        <v>8022</v>
      </c>
      <c r="AF28" s="346" t="s">
        <v>8023</v>
      </c>
      <c r="AG28" s="346" t="s">
        <v>8024</v>
      </c>
      <c r="AH28" s="346" t="s">
        <v>1214</v>
      </c>
      <c r="AI28" s="346" t="s">
        <v>3320</v>
      </c>
      <c r="AJ28" s="346" t="s">
        <v>5709</v>
      </c>
      <c r="AK28" s="346" t="s">
        <v>5709</v>
      </c>
      <c r="AL28" s="346" t="s">
        <v>5712</v>
      </c>
      <c r="AM28" s="347">
        <v>47058</v>
      </c>
      <c r="AN28" s="345">
        <v>31</v>
      </c>
      <c r="AO28" s="345">
        <v>132</v>
      </c>
      <c r="AP28" s="346" t="s">
        <v>5666</v>
      </c>
      <c r="AQ28" s="345">
        <v>486720</v>
      </c>
      <c r="AR28" s="345">
        <v>669.1</v>
      </c>
      <c r="AS28" s="346" t="s">
        <v>733</v>
      </c>
      <c r="AT28" s="345">
        <v>26.41</v>
      </c>
      <c r="AU28" s="346" t="s">
        <v>733</v>
      </c>
      <c r="AV28" s="345">
        <v>710</v>
      </c>
      <c r="AW28" s="346" t="s">
        <v>5667</v>
      </c>
      <c r="AX28" s="346" t="s">
        <v>5668</v>
      </c>
      <c r="AY28" s="346" t="s">
        <v>3320</v>
      </c>
      <c r="AZ28" s="346" t="s">
        <v>1214</v>
      </c>
      <c r="BA28" s="346" t="s">
        <v>733</v>
      </c>
      <c r="BB28" s="345">
        <v>669100</v>
      </c>
      <c r="BC28" s="345">
        <v>642600</v>
      </c>
      <c r="BD28" s="346" t="s">
        <v>8026</v>
      </c>
      <c r="BE28" s="345">
        <v>365</v>
      </c>
      <c r="BF28" s="345">
        <v>96</v>
      </c>
      <c r="BG28" s="345">
        <v>98</v>
      </c>
      <c r="BH28" s="345">
        <v>25</v>
      </c>
      <c r="BI28" s="347">
        <v>46326</v>
      </c>
      <c r="BJ28" s="345">
        <v>0.7</v>
      </c>
      <c r="BK28" s="345">
        <v>39</v>
      </c>
      <c r="BL28" s="346" t="s">
        <v>8027</v>
      </c>
      <c r="BM28" s="345">
        <v>7000000</v>
      </c>
      <c r="BN28" s="346" t="s">
        <v>3320</v>
      </c>
      <c r="BO28" s="346" t="s">
        <v>3320</v>
      </c>
      <c r="BP28" s="346" t="s">
        <v>3320</v>
      </c>
      <c r="BQ28" s="346" t="s">
        <v>3320</v>
      </c>
      <c r="BR28" s="346" t="s">
        <v>3320</v>
      </c>
      <c r="BS28" s="346" t="s">
        <v>3320</v>
      </c>
      <c r="BT28" s="346" t="s">
        <v>3320</v>
      </c>
      <c r="BU28" s="346" t="s">
        <v>3320</v>
      </c>
      <c r="BV28" s="346" t="s">
        <v>3320</v>
      </c>
      <c r="BW28" s="346" t="s">
        <v>3320</v>
      </c>
      <c r="BX28" s="348"/>
      <c r="BY28" s="346" t="s">
        <v>3320</v>
      </c>
      <c r="BZ28" s="346" t="s">
        <v>3320</v>
      </c>
      <c r="CA28" s="346" t="s">
        <v>3320</v>
      </c>
      <c r="CB28" s="346" t="s">
        <v>3320</v>
      </c>
      <c r="CC28" s="346" t="s">
        <v>3320</v>
      </c>
      <c r="CD28" s="346" t="s">
        <v>3320</v>
      </c>
      <c r="CE28" s="346" t="s">
        <v>3320</v>
      </c>
      <c r="CF28" s="346" t="s">
        <v>3320</v>
      </c>
      <c r="CG28" s="346" t="s">
        <v>3320</v>
      </c>
      <c r="CH28" s="348"/>
      <c r="CI28" s="346" t="s">
        <v>3320</v>
      </c>
      <c r="CJ28" s="346" t="s">
        <v>3320</v>
      </c>
      <c r="CK28" s="346" t="s">
        <v>3320</v>
      </c>
      <c r="CL28" s="346" t="s">
        <v>3320</v>
      </c>
      <c r="CM28" s="346" t="s">
        <v>3320</v>
      </c>
      <c r="CN28" s="346" t="s">
        <v>3320</v>
      </c>
      <c r="CO28" s="346" t="s">
        <v>3320</v>
      </c>
      <c r="CP28" s="346" t="s">
        <v>3320</v>
      </c>
      <c r="CQ28" s="346" t="s">
        <v>3320</v>
      </c>
      <c r="CR28" s="346" t="s">
        <v>3320</v>
      </c>
      <c r="CS28" s="346" t="s">
        <v>3320</v>
      </c>
      <c r="CT28" s="346" t="s">
        <v>3320</v>
      </c>
      <c r="CU28" s="346" t="s">
        <v>3320</v>
      </c>
      <c r="CV28" s="346" t="s">
        <v>3320</v>
      </c>
      <c r="CW28" s="346" t="s">
        <v>3320</v>
      </c>
      <c r="CX28" s="346" t="s">
        <v>3320</v>
      </c>
      <c r="CY28" s="346" t="s">
        <v>3320</v>
      </c>
      <c r="CZ28" s="346" t="s">
        <v>3320</v>
      </c>
      <c r="DA28" s="346" t="s">
        <v>3320</v>
      </c>
      <c r="DB28" s="346" t="s">
        <v>3320</v>
      </c>
      <c r="DC28" s="346" t="s">
        <v>3320</v>
      </c>
      <c r="DD28" s="346" t="s">
        <v>3320</v>
      </c>
      <c r="DE28" s="346" t="s">
        <v>3320</v>
      </c>
      <c r="DF28" s="346" t="s">
        <v>3320</v>
      </c>
      <c r="DG28" s="346" t="s">
        <v>3320</v>
      </c>
      <c r="DH28" s="346" t="s">
        <v>3320</v>
      </c>
      <c r="DI28" s="346" t="s">
        <v>3320</v>
      </c>
      <c r="DJ28" s="346" t="s">
        <v>3320</v>
      </c>
      <c r="DK28" s="346" t="s">
        <v>3320</v>
      </c>
      <c r="DL28" s="346" t="s">
        <v>3320</v>
      </c>
      <c r="DM28" s="346" t="s">
        <v>3320</v>
      </c>
      <c r="DN28" s="346" t="s">
        <v>3320</v>
      </c>
      <c r="DO28" s="346" t="s">
        <v>3320</v>
      </c>
      <c r="DP28" s="346" t="s">
        <v>3320</v>
      </c>
      <c r="DQ28" s="346" t="s">
        <v>3320</v>
      </c>
      <c r="DR28" s="346" t="s">
        <v>3320</v>
      </c>
      <c r="DS28" s="346" t="s">
        <v>3320</v>
      </c>
      <c r="DT28" s="346" t="s">
        <v>3320</v>
      </c>
      <c r="DU28" s="346" t="s">
        <v>3320</v>
      </c>
      <c r="DV28" s="346" t="s">
        <v>3320</v>
      </c>
      <c r="DW28" s="346" t="s">
        <v>3320</v>
      </c>
      <c r="DX28" s="346" t="s">
        <v>3320</v>
      </c>
      <c r="DY28" s="346" t="s">
        <v>3320</v>
      </c>
      <c r="DZ28" s="346" t="s">
        <v>3320</v>
      </c>
      <c r="EA28" s="346" t="s">
        <v>3320</v>
      </c>
      <c r="EB28" s="346" t="s">
        <v>3320</v>
      </c>
      <c r="EC28" s="346" t="s">
        <v>3320</v>
      </c>
      <c r="ED28" s="346" t="s">
        <v>3320</v>
      </c>
      <c r="EE28" s="346" t="s">
        <v>3320</v>
      </c>
      <c r="EF28" s="345">
        <v>655412301</v>
      </c>
      <c r="EG28" s="346" t="s">
        <v>733</v>
      </c>
      <c r="EH28" s="346" t="s">
        <v>733</v>
      </c>
      <c r="EI28" s="346" t="s">
        <v>733</v>
      </c>
      <c r="EJ28" s="346" t="s">
        <v>733</v>
      </c>
      <c r="EK28" s="346" t="s">
        <v>1347</v>
      </c>
      <c r="EL28" s="346" t="s">
        <v>8028</v>
      </c>
      <c r="EM28" s="179" t="s">
        <v>8029</v>
      </c>
      <c r="EN28" s="348"/>
      <c r="EO28" s="346" t="s">
        <v>8030</v>
      </c>
      <c r="EP28" s="345">
        <v>495445375</v>
      </c>
      <c r="EQ28" s="345">
        <v>87776620</v>
      </c>
      <c r="ER28" s="345">
        <v>1013005.06</v>
      </c>
      <c r="ES28" s="345">
        <v>56888.05</v>
      </c>
      <c r="ET28" s="346" t="s">
        <v>8031</v>
      </c>
      <c r="EU28" s="346" t="s">
        <v>733</v>
      </c>
      <c r="EV28" s="346" t="s">
        <v>733</v>
      </c>
      <c r="EW28" s="346" t="s">
        <v>8032</v>
      </c>
      <c r="EX28" s="346" t="s">
        <v>733</v>
      </c>
      <c r="EY28" s="346" t="s">
        <v>733</v>
      </c>
      <c r="EZ28" s="346" t="s">
        <v>733</v>
      </c>
      <c r="FA28" s="346" t="s">
        <v>733</v>
      </c>
      <c r="FB28" s="346" t="s">
        <v>733</v>
      </c>
      <c r="FC28" s="349" t="s">
        <v>5676</v>
      </c>
      <c r="FD28" s="346" t="s">
        <v>3320</v>
      </c>
      <c r="FE28" s="346" t="s">
        <v>733</v>
      </c>
      <c r="FF28" s="346" t="s">
        <v>5721</v>
      </c>
      <c r="FG28" s="346" t="s">
        <v>1214</v>
      </c>
      <c r="FH28" s="346" t="s">
        <v>1214</v>
      </c>
      <c r="FI28" s="346" t="s">
        <v>3320</v>
      </c>
      <c r="FJ28" s="346" t="s">
        <v>3320</v>
      </c>
      <c r="FK28" s="345">
        <v>0</v>
      </c>
      <c r="FL28" s="346" t="s">
        <v>1214</v>
      </c>
      <c r="FM28" s="346" t="s">
        <v>1214</v>
      </c>
      <c r="FN28" s="346" t="s">
        <v>3320</v>
      </c>
      <c r="FO28" s="346" t="s">
        <v>733</v>
      </c>
      <c r="FP28" s="346" t="s">
        <v>3320</v>
      </c>
      <c r="FQ28" s="346" t="s">
        <v>3320</v>
      </c>
      <c r="FR28" s="346" t="s">
        <v>3320</v>
      </c>
      <c r="FS28" s="346" t="s">
        <v>5683</v>
      </c>
      <c r="FT28" s="346" t="s">
        <v>5683</v>
      </c>
      <c r="FU28" s="346" t="s">
        <v>5684</v>
      </c>
      <c r="FV28" s="346" t="s">
        <v>5759</v>
      </c>
      <c r="FW28" s="346" t="s">
        <v>1214</v>
      </c>
      <c r="FX28" s="350">
        <v>46069.839016203703</v>
      </c>
      <c r="FY28" s="350">
        <v>46084.907835648148</v>
      </c>
      <c r="FZ28" s="346" t="s">
        <v>5685</v>
      </c>
      <c r="GA28" s="346" t="s">
        <v>3320</v>
      </c>
      <c r="GB28" s="346" t="s">
        <v>3320</v>
      </c>
      <c r="GC28" s="346" t="s">
        <v>3320</v>
      </c>
      <c r="GD28" s="346" t="s">
        <v>3320</v>
      </c>
      <c r="GE28" s="346" t="s">
        <v>3320</v>
      </c>
      <c r="GF28" s="346" t="s">
        <v>3320</v>
      </c>
      <c r="GG28" s="346" t="s">
        <v>3320</v>
      </c>
      <c r="GH28" s="346" t="s">
        <v>3320</v>
      </c>
      <c r="GI28" s="346" t="s">
        <v>3320</v>
      </c>
      <c r="GJ28" s="346" t="s">
        <v>3320</v>
      </c>
      <c r="GK28" s="346" t="s">
        <v>3320</v>
      </c>
      <c r="GL28" s="346" t="s">
        <v>3320</v>
      </c>
      <c r="GM28" s="346" t="s">
        <v>3320</v>
      </c>
      <c r="GN28" s="346" t="s">
        <v>3320</v>
      </c>
      <c r="GO28" s="346" t="s">
        <v>3320</v>
      </c>
      <c r="GP28" s="346" t="s">
        <v>3320</v>
      </c>
      <c r="GQ28" s="346" t="s">
        <v>3320</v>
      </c>
      <c r="GR28" s="346" t="s">
        <v>3320</v>
      </c>
      <c r="GS28" s="346" t="s">
        <v>3320</v>
      </c>
      <c r="GT28" s="346" t="s">
        <v>3320</v>
      </c>
      <c r="GU28" s="346" t="s">
        <v>3320</v>
      </c>
      <c r="GV28" s="346" t="s">
        <v>3320</v>
      </c>
      <c r="GW28" s="346" t="s">
        <v>3320</v>
      </c>
      <c r="GX28" s="346" t="s">
        <v>3320</v>
      </c>
      <c r="GY28" s="346" t="s">
        <v>3320</v>
      </c>
      <c r="GZ28" s="346" t="s">
        <v>3320</v>
      </c>
      <c r="HA28" s="346" t="s">
        <v>3320</v>
      </c>
      <c r="HB28" s="346" t="s">
        <v>3320</v>
      </c>
      <c r="HC28" s="346" t="s">
        <v>3320</v>
      </c>
      <c r="HD28" s="346" t="s">
        <v>3320</v>
      </c>
      <c r="HE28" s="346" t="s">
        <v>3320</v>
      </c>
      <c r="HF28" s="346" t="s">
        <v>3320</v>
      </c>
      <c r="HG28" s="346" t="s">
        <v>3320</v>
      </c>
      <c r="HH28" s="346" t="s">
        <v>3320</v>
      </c>
      <c r="HI28" s="346" t="s">
        <v>3320</v>
      </c>
      <c r="HJ28" s="346" t="s">
        <v>3320</v>
      </c>
      <c r="HK28" s="346" t="s">
        <v>3320</v>
      </c>
      <c r="HL28" s="346" t="s">
        <v>3320</v>
      </c>
    </row>
    <row r="29" spans="1:220" ht="15.75" thickBot="1">
      <c r="A29" s="344" t="s">
        <v>5638</v>
      </c>
      <c r="B29" s="345">
        <v>864</v>
      </c>
      <c r="C29" s="346" t="s">
        <v>8033</v>
      </c>
      <c r="D29" s="346" t="s">
        <v>8034</v>
      </c>
      <c r="E29" s="345">
        <v>864</v>
      </c>
      <c r="F29" s="346" t="s">
        <v>2070</v>
      </c>
      <c r="G29" s="346" t="s">
        <v>8035</v>
      </c>
      <c r="H29" s="346" t="s">
        <v>8036</v>
      </c>
      <c r="I29" s="346" t="s">
        <v>5643</v>
      </c>
      <c r="J29" s="344" t="s">
        <v>558</v>
      </c>
      <c r="K29" s="346" t="s">
        <v>5974</v>
      </c>
      <c r="L29" s="346" t="s">
        <v>563</v>
      </c>
      <c r="M29" s="346" t="s">
        <v>5698</v>
      </c>
      <c r="N29" s="346" t="s">
        <v>7814</v>
      </c>
      <c r="O29" s="346" t="s">
        <v>5976</v>
      </c>
      <c r="P29" s="346" t="s">
        <v>3320</v>
      </c>
      <c r="Q29" s="346" t="s">
        <v>5977</v>
      </c>
      <c r="R29" s="346" t="s">
        <v>5698</v>
      </c>
      <c r="S29" s="346" t="s">
        <v>5978</v>
      </c>
      <c r="T29" s="346" t="s">
        <v>5979</v>
      </c>
      <c r="U29" s="346" t="s">
        <v>5980</v>
      </c>
      <c r="V29" s="346" t="s">
        <v>733</v>
      </c>
      <c r="W29" s="346" t="s">
        <v>733</v>
      </c>
      <c r="X29" s="346" t="s">
        <v>733</v>
      </c>
      <c r="Y29" s="346" t="s">
        <v>3320</v>
      </c>
      <c r="Z29" s="346" t="s">
        <v>5981</v>
      </c>
      <c r="AA29" s="346" t="s">
        <v>733</v>
      </c>
      <c r="AB29" s="346" t="s">
        <v>8037</v>
      </c>
      <c r="AC29" s="346" t="s">
        <v>5983</v>
      </c>
      <c r="AD29" s="346" t="s">
        <v>5984</v>
      </c>
      <c r="AE29" s="346" t="s">
        <v>8038</v>
      </c>
      <c r="AF29" s="346" t="s">
        <v>8039</v>
      </c>
      <c r="AG29" s="346" t="s">
        <v>8040</v>
      </c>
      <c r="AH29" s="346" t="s">
        <v>1214</v>
      </c>
      <c r="AI29" s="346" t="s">
        <v>3320</v>
      </c>
      <c r="AJ29" s="346" t="s">
        <v>2043</v>
      </c>
      <c r="AK29" s="346" t="s">
        <v>7819</v>
      </c>
      <c r="AL29" s="346" t="s">
        <v>5665</v>
      </c>
      <c r="AM29" s="347">
        <v>47146</v>
      </c>
      <c r="AN29" s="345">
        <v>24</v>
      </c>
      <c r="AO29" s="345">
        <v>100</v>
      </c>
      <c r="AP29" s="346" t="s">
        <v>5666</v>
      </c>
      <c r="AQ29" s="345">
        <v>191250</v>
      </c>
      <c r="AR29" s="345">
        <v>258417</v>
      </c>
      <c r="AS29" s="346" t="s">
        <v>733</v>
      </c>
      <c r="AT29" s="345">
        <v>29.5</v>
      </c>
      <c r="AU29" s="346" t="s">
        <v>1214</v>
      </c>
      <c r="AV29" s="345">
        <v>680</v>
      </c>
      <c r="AW29" s="346" t="s">
        <v>5667</v>
      </c>
      <c r="AX29" s="346" t="s">
        <v>5801</v>
      </c>
      <c r="AY29" s="346" t="s">
        <v>3320</v>
      </c>
      <c r="AZ29" s="346" t="s">
        <v>733</v>
      </c>
      <c r="BA29" s="346" t="s">
        <v>733</v>
      </c>
      <c r="BB29" s="345">
        <v>1986</v>
      </c>
      <c r="BC29" s="345">
        <v>1827</v>
      </c>
      <c r="BD29" s="346" t="s">
        <v>7943</v>
      </c>
      <c r="BE29" s="345">
        <v>365</v>
      </c>
      <c r="BF29" s="345">
        <v>87</v>
      </c>
      <c r="BG29" s="345">
        <v>99</v>
      </c>
      <c r="BH29" s="345">
        <v>40</v>
      </c>
      <c r="BI29" s="347">
        <v>42763</v>
      </c>
      <c r="BJ29" s="345">
        <v>0.4</v>
      </c>
      <c r="BK29" s="345">
        <v>8</v>
      </c>
      <c r="BL29" s="346" t="s">
        <v>7817</v>
      </c>
      <c r="BM29" s="345">
        <v>1600000</v>
      </c>
      <c r="BN29" s="346" t="s">
        <v>3320</v>
      </c>
      <c r="BO29" s="346" t="s">
        <v>3320</v>
      </c>
      <c r="BP29" s="346" t="s">
        <v>3320</v>
      </c>
      <c r="BQ29" s="346" t="s">
        <v>3320</v>
      </c>
      <c r="BR29" s="346" t="s">
        <v>3320</v>
      </c>
      <c r="BS29" s="346" t="s">
        <v>3320</v>
      </c>
      <c r="BT29" s="346" t="s">
        <v>3320</v>
      </c>
      <c r="BU29" s="346" t="s">
        <v>3320</v>
      </c>
      <c r="BV29" s="346" t="s">
        <v>3320</v>
      </c>
      <c r="BW29" s="346" t="s">
        <v>3320</v>
      </c>
      <c r="BX29" s="348"/>
      <c r="BY29" s="346" t="s">
        <v>3320</v>
      </c>
      <c r="BZ29" s="346" t="s">
        <v>3320</v>
      </c>
      <c r="CA29" s="346" t="s">
        <v>3320</v>
      </c>
      <c r="CB29" s="346" t="s">
        <v>3320</v>
      </c>
      <c r="CC29" s="346" t="s">
        <v>3320</v>
      </c>
      <c r="CD29" s="346" t="s">
        <v>3320</v>
      </c>
      <c r="CE29" s="346" t="s">
        <v>3320</v>
      </c>
      <c r="CF29" s="346" t="s">
        <v>3320</v>
      </c>
      <c r="CG29" s="346" t="s">
        <v>3320</v>
      </c>
      <c r="CH29" s="348"/>
      <c r="CI29" s="346" t="s">
        <v>3320</v>
      </c>
      <c r="CJ29" s="346" t="s">
        <v>3320</v>
      </c>
      <c r="CK29" s="346" t="s">
        <v>3320</v>
      </c>
      <c r="CL29" s="346" t="s">
        <v>3320</v>
      </c>
      <c r="CM29" s="346" t="s">
        <v>3320</v>
      </c>
      <c r="CN29" s="346" t="s">
        <v>3320</v>
      </c>
      <c r="CO29" s="346" t="s">
        <v>3320</v>
      </c>
      <c r="CP29" s="346" t="s">
        <v>3320</v>
      </c>
      <c r="CQ29" s="346" t="s">
        <v>3320</v>
      </c>
      <c r="CR29" s="346" t="s">
        <v>3320</v>
      </c>
      <c r="CS29" s="346" t="s">
        <v>3320</v>
      </c>
      <c r="CT29" s="346" t="s">
        <v>3320</v>
      </c>
      <c r="CU29" s="346" t="s">
        <v>3320</v>
      </c>
      <c r="CV29" s="346" t="s">
        <v>3320</v>
      </c>
      <c r="CW29" s="346" t="s">
        <v>3320</v>
      </c>
      <c r="CX29" s="346" t="s">
        <v>3320</v>
      </c>
      <c r="CY29" s="346" t="s">
        <v>3320</v>
      </c>
      <c r="CZ29" s="346" t="s">
        <v>3320</v>
      </c>
      <c r="DA29" s="346" t="s">
        <v>3320</v>
      </c>
      <c r="DB29" s="346" t="s">
        <v>3320</v>
      </c>
      <c r="DC29" s="346" t="s">
        <v>3320</v>
      </c>
      <c r="DD29" s="346" t="s">
        <v>3320</v>
      </c>
      <c r="DE29" s="346" t="s">
        <v>3320</v>
      </c>
      <c r="DF29" s="346" t="s">
        <v>3320</v>
      </c>
      <c r="DG29" s="346" t="s">
        <v>3320</v>
      </c>
      <c r="DH29" s="346" t="s">
        <v>3320</v>
      </c>
      <c r="DI29" s="346" t="s">
        <v>3320</v>
      </c>
      <c r="DJ29" s="346" t="s">
        <v>3320</v>
      </c>
      <c r="DK29" s="346" t="s">
        <v>3320</v>
      </c>
      <c r="DL29" s="346" t="s">
        <v>3320</v>
      </c>
      <c r="DM29" s="346" t="s">
        <v>3320</v>
      </c>
      <c r="DN29" s="346" t="s">
        <v>3320</v>
      </c>
      <c r="DO29" s="346" t="s">
        <v>3320</v>
      </c>
      <c r="DP29" s="346" t="s">
        <v>3320</v>
      </c>
      <c r="DQ29" s="346" t="s">
        <v>3320</v>
      </c>
      <c r="DR29" s="346" t="s">
        <v>3320</v>
      </c>
      <c r="DS29" s="346" t="s">
        <v>3320</v>
      </c>
      <c r="DT29" s="346" t="s">
        <v>3320</v>
      </c>
      <c r="DU29" s="346" t="s">
        <v>3320</v>
      </c>
      <c r="DV29" s="346" t="s">
        <v>3320</v>
      </c>
      <c r="DW29" s="346" t="s">
        <v>3320</v>
      </c>
      <c r="DX29" s="346" t="s">
        <v>3320</v>
      </c>
      <c r="DY29" s="346" t="s">
        <v>3320</v>
      </c>
      <c r="DZ29" s="346" t="s">
        <v>3320</v>
      </c>
      <c r="EA29" s="346" t="s">
        <v>3320</v>
      </c>
      <c r="EB29" s="346" t="s">
        <v>3320</v>
      </c>
      <c r="EC29" s="346" t="s">
        <v>3320</v>
      </c>
      <c r="ED29" s="346" t="s">
        <v>3320</v>
      </c>
      <c r="EE29" s="346" t="s">
        <v>3320</v>
      </c>
      <c r="EF29" s="345">
        <v>122484398</v>
      </c>
      <c r="EG29" s="346" t="s">
        <v>733</v>
      </c>
      <c r="EH29" s="346" t="s">
        <v>733</v>
      </c>
      <c r="EI29" s="346" t="s">
        <v>733</v>
      </c>
      <c r="EJ29" s="346" t="s">
        <v>733</v>
      </c>
      <c r="EK29" s="346" t="s">
        <v>4086</v>
      </c>
      <c r="EL29" s="346" t="s">
        <v>7821</v>
      </c>
      <c r="EM29" s="179" t="s">
        <v>8041</v>
      </c>
      <c r="EN29" s="348"/>
      <c r="EO29" s="346" t="s">
        <v>8042</v>
      </c>
      <c r="EP29" s="345">
        <v>122484398</v>
      </c>
      <c r="EQ29" s="345">
        <v>2564249</v>
      </c>
      <c r="ER29" s="345">
        <v>14.34</v>
      </c>
      <c r="ES29" s="345">
        <v>1.67</v>
      </c>
      <c r="ET29" s="346" t="s">
        <v>7824</v>
      </c>
      <c r="EU29" s="346" t="s">
        <v>733</v>
      </c>
      <c r="EV29" s="346" t="s">
        <v>733</v>
      </c>
      <c r="EW29" s="346" t="s">
        <v>7153</v>
      </c>
      <c r="EX29" s="346" t="s">
        <v>733</v>
      </c>
      <c r="EY29" s="346" t="s">
        <v>733</v>
      </c>
      <c r="EZ29" s="346" t="s">
        <v>733</v>
      </c>
      <c r="FA29" s="346" t="s">
        <v>733</v>
      </c>
      <c r="FB29" s="346" t="s">
        <v>733</v>
      </c>
      <c r="FC29" s="349" t="s">
        <v>5676</v>
      </c>
      <c r="FD29" s="346" t="s">
        <v>3320</v>
      </c>
      <c r="FE29" s="346" t="s">
        <v>733</v>
      </c>
      <c r="FF29" s="346" t="s">
        <v>5721</v>
      </c>
      <c r="FG29" s="346" t="s">
        <v>1214</v>
      </c>
      <c r="FH29" s="346" t="s">
        <v>1214</v>
      </c>
      <c r="FI29" s="346" t="s">
        <v>3320</v>
      </c>
      <c r="FJ29" s="346" t="s">
        <v>3320</v>
      </c>
      <c r="FK29" s="346" t="s">
        <v>3320</v>
      </c>
      <c r="FL29" s="346" t="s">
        <v>1214</v>
      </c>
      <c r="FM29" s="346" t="s">
        <v>1214</v>
      </c>
      <c r="FN29" s="346" t="s">
        <v>3320</v>
      </c>
      <c r="FO29" s="346" t="s">
        <v>733</v>
      </c>
      <c r="FP29" s="346" t="s">
        <v>3320</v>
      </c>
      <c r="FQ29" s="346" t="s">
        <v>8043</v>
      </c>
      <c r="FR29" s="346" t="s">
        <v>8044</v>
      </c>
      <c r="FS29" s="346" t="s">
        <v>5683</v>
      </c>
      <c r="FT29" s="346" t="s">
        <v>5952</v>
      </c>
      <c r="FU29" s="346" t="s">
        <v>5684</v>
      </c>
      <c r="FV29" s="346" t="s">
        <v>1214</v>
      </c>
      <c r="FW29" s="346" t="s">
        <v>1214</v>
      </c>
      <c r="FX29" s="350">
        <v>46084.811238425929</v>
      </c>
      <c r="FY29" s="350">
        <v>46084.903900462959</v>
      </c>
      <c r="FZ29" s="346" t="s">
        <v>5685</v>
      </c>
      <c r="GA29" s="346" t="s">
        <v>3320</v>
      </c>
      <c r="GB29" s="346" t="s">
        <v>3320</v>
      </c>
      <c r="GC29" s="346" t="s">
        <v>3320</v>
      </c>
      <c r="GD29" s="346" t="s">
        <v>3320</v>
      </c>
      <c r="GE29" s="346" t="s">
        <v>3320</v>
      </c>
      <c r="GF29" s="346" t="s">
        <v>3320</v>
      </c>
      <c r="GG29" s="346" t="s">
        <v>3320</v>
      </c>
      <c r="GH29" s="346" t="s">
        <v>3320</v>
      </c>
      <c r="GI29" s="346" t="s">
        <v>3320</v>
      </c>
      <c r="GJ29" s="346" t="s">
        <v>3320</v>
      </c>
      <c r="GK29" s="346" t="s">
        <v>3320</v>
      </c>
      <c r="GL29" s="346" t="s">
        <v>3320</v>
      </c>
      <c r="GM29" s="346" t="s">
        <v>3320</v>
      </c>
      <c r="GN29" s="346" t="s">
        <v>3320</v>
      </c>
      <c r="GO29" s="346" t="s">
        <v>3320</v>
      </c>
      <c r="GP29" s="346" t="s">
        <v>3320</v>
      </c>
      <c r="GQ29" s="346" t="s">
        <v>3320</v>
      </c>
      <c r="GR29" s="346" t="s">
        <v>3320</v>
      </c>
      <c r="GS29" s="346" t="s">
        <v>3320</v>
      </c>
      <c r="GT29" s="346" t="s">
        <v>3320</v>
      </c>
      <c r="GU29" s="346" t="s">
        <v>3320</v>
      </c>
      <c r="GV29" s="346" t="s">
        <v>3320</v>
      </c>
      <c r="GW29" s="346" t="s">
        <v>3320</v>
      </c>
      <c r="GX29" s="346" t="s">
        <v>3320</v>
      </c>
      <c r="GY29" s="346" t="s">
        <v>3320</v>
      </c>
      <c r="GZ29" s="346" t="s">
        <v>3320</v>
      </c>
      <c r="HA29" s="346" t="s">
        <v>3320</v>
      </c>
      <c r="HB29" s="346" t="s">
        <v>3320</v>
      </c>
      <c r="HC29" s="346" t="s">
        <v>3320</v>
      </c>
      <c r="HD29" s="346" t="s">
        <v>3320</v>
      </c>
      <c r="HE29" s="346" t="s">
        <v>3320</v>
      </c>
      <c r="HF29" s="346" t="s">
        <v>3320</v>
      </c>
      <c r="HG29" s="346" t="s">
        <v>3320</v>
      </c>
      <c r="HH29" s="346" t="s">
        <v>3320</v>
      </c>
      <c r="HI29" s="346" t="s">
        <v>3320</v>
      </c>
      <c r="HJ29" s="346" t="s">
        <v>3320</v>
      </c>
      <c r="HK29" s="346" t="s">
        <v>3320</v>
      </c>
      <c r="HL29" s="346" t="s">
        <v>3320</v>
      </c>
    </row>
    <row r="30" spans="1:220" ht="15.75" thickBot="1">
      <c r="A30" s="344" t="s">
        <v>5638</v>
      </c>
      <c r="B30" s="345">
        <v>361</v>
      </c>
      <c r="C30" s="346" t="s">
        <v>8348</v>
      </c>
      <c r="D30" s="346" t="s">
        <v>8349</v>
      </c>
      <c r="E30" s="345">
        <v>361</v>
      </c>
      <c r="F30" s="346" t="s">
        <v>8350</v>
      </c>
      <c r="G30" s="346" t="s">
        <v>8351</v>
      </c>
      <c r="H30" s="346" t="s">
        <v>8352</v>
      </c>
      <c r="I30" s="346" t="s">
        <v>5643</v>
      </c>
      <c r="J30" s="346" t="s">
        <v>4745</v>
      </c>
      <c r="K30" s="346" t="s">
        <v>8135</v>
      </c>
      <c r="L30" s="346" t="s">
        <v>8136</v>
      </c>
      <c r="M30" s="346" t="s">
        <v>5698</v>
      </c>
      <c r="N30" s="346" t="s">
        <v>8353</v>
      </c>
      <c r="O30" s="346" t="s">
        <v>8354</v>
      </c>
      <c r="P30" s="346" t="s">
        <v>3320</v>
      </c>
      <c r="Q30" s="346" t="s">
        <v>8139</v>
      </c>
      <c r="R30" s="346" t="s">
        <v>5698</v>
      </c>
      <c r="S30" s="346" t="s">
        <v>8355</v>
      </c>
      <c r="T30" s="346" t="s">
        <v>8356</v>
      </c>
      <c r="U30" s="346" t="s">
        <v>8357</v>
      </c>
      <c r="V30" s="346" t="s">
        <v>733</v>
      </c>
      <c r="W30" s="346" t="s">
        <v>733</v>
      </c>
      <c r="X30" s="346" t="s">
        <v>733</v>
      </c>
      <c r="Y30" s="346" t="s">
        <v>3320</v>
      </c>
      <c r="Z30" s="346" t="s">
        <v>8358</v>
      </c>
      <c r="AA30" s="346" t="s">
        <v>733</v>
      </c>
      <c r="AB30" s="346" t="s">
        <v>8359</v>
      </c>
      <c r="AC30" s="346" t="s">
        <v>8360</v>
      </c>
      <c r="AD30" s="346" t="s">
        <v>8361</v>
      </c>
      <c r="AE30" s="346" t="s">
        <v>8362</v>
      </c>
      <c r="AF30" s="346" t="s">
        <v>8363</v>
      </c>
      <c r="AG30" s="346" t="s">
        <v>8364</v>
      </c>
      <c r="AH30" s="346" t="s">
        <v>1214</v>
      </c>
      <c r="AI30" s="346" t="s">
        <v>3320</v>
      </c>
      <c r="AJ30" s="346" t="s">
        <v>5663</v>
      </c>
      <c r="AK30" s="346" t="s">
        <v>6324</v>
      </c>
      <c r="AL30" s="346" t="s">
        <v>5665</v>
      </c>
      <c r="AM30" s="347">
        <v>47178</v>
      </c>
      <c r="AN30" s="345">
        <v>24</v>
      </c>
      <c r="AO30" s="345">
        <v>50</v>
      </c>
      <c r="AP30" s="346" t="s">
        <v>5666</v>
      </c>
      <c r="AQ30" s="345">
        <v>1</v>
      </c>
      <c r="AR30" s="345">
        <v>125</v>
      </c>
      <c r="AS30" s="346" t="s">
        <v>733</v>
      </c>
      <c r="AT30" s="345">
        <v>28</v>
      </c>
      <c r="AU30" s="346" t="s">
        <v>1214</v>
      </c>
      <c r="AV30" s="345">
        <v>630</v>
      </c>
      <c r="AW30" s="346" t="s">
        <v>5800</v>
      </c>
      <c r="AX30" s="346" t="s">
        <v>5668</v>
      </c>
      <c r="AY30" s="346" t="s">
        <v>3320</v>
      </c>
      <c r="AZ30" s="346" t="s">
        <v>733</v>
      </c>
      <c r="BA30" s="346" t="s">
        <v>733</v>
      </c>
      <c r="BB30" s="345">
        <v>2029</v>
      </c>
      <c r="BC30" s="345">
        <v>1918</v>
      </c>
      <c r="BD30" s="346" t="s">
        <v>6626</v>
      </c>
      <c r="BE30" s="345">
        <v>365</v>
      </c>
      <c r="BF30" s="345">
        <v>93</v>
      </c>
      <c r="BG30" s="345">
        <v>96</v>
      </c>
      <c r="BH30" s="345">
        <v>30</v>
      </c>
      <c r="BI30" s="347">
        <v>47178</v>
      </c>
      <c r="BJ30" s="345">
        <v>7.0000000000000007E-2</v>
      </c>
      <c r="BK30" s="345">
        <v>8</v>
      </c>
      <c r="BL30" s="346" t="s">
        <v>8363</v>
      </c>
      <c r="BM30" s="345">
        <v>7500000</v>
      </c>
      <c r="BN30" s="346" t="s">
        <v>3320</v>
      </c>
      <c r="BO30" s="346" t="s">
        <v>3320</v>
      </c>
      <c r="BP30" s="346" t="s">
        <v>3320</v>
      </c>
      <c r="BQ30" s="346" t="s">
        <v>3320</v>
      </c>
      <c r="BR30" s="346" t="s">
        <v>3320</v>
      </c>
      <c r="BS30" s="346" t="s">
        <v>3320</v>
      </c>
      <c r="BT30" s="346" t="s">
        <v>3320</v>
      </c>
      <c r="BU30" s="346" t="s">
        <v>3320</v>
      </c>
      <c r="BV30" s="346" t="s">
        <v>3320</v>
      </c>
      <c r="BW30" s="346" t="s">
        <v>3320</v>
      </c>
      <c r="BX30" s="348"/>
      <c r="BY30" s="346" t="s">
        <v>3320</v>
      </c>
      <c r="BZ30" s="346" t="s">
        <v>3320</v>
      </c>
      <c r="CA30" s="346" t="s">
        <v>3320</v>
      </c>
      <c r="CB30" s="346" t="s">
        <v>3320</v>
      </c>
      <c r="CC30" s="346" t="s">
        <v>3320</v>
      </c>
      <c r="CD30" s="346" t="s">
        <v>3320</v>
      </c>
      <c r="CE30" s="346" t="s">
        <v>3320</v>
      </c>
      <c r="CF30" s="346" t="s">
        <v>3320</v>
      </c>
      <c r="CG30" s="346" t="s">
        <v>3320</v>
      </c>
      <c r="CH30" s="348"/>
      <c r="CI30" s="346" t="s">
        <v>3320</v>
      </c>
      <c r="CJ30" s="346" t="s">
        <v>3320</v>
      </c>
      <c r="CK30" s="346" t="s">
        <v>3320</v>
      </c>
      <c r="CL30" s="346" t="s">
        <v>3320</v>
      </c>
      <c r="CM30" s="346" t="s">
        <v>3320</v>
      </c>
      <c r="CN30" s="346" t="s">
        <v>3320</v>
      </c>
      <c r="CO30" s="346" t="s">
        <v>3320</v>
      </c>
      <c r="CP30" s="346" t="s">
        <v>3320</v>
      </c>
      <c r="CQ30" s="346" t="s">
        <v>3320</v>
      </c>
      <c r="CR30" s="346" t="s">
        <v>3320</v>
      </c>
      <c r="CS30" s="346" t="s">
        <v>3320</v>
      </c>
      <c r="CT30" s="346" t="s">
        <v>3320</v>
      </c>
      <c r="CU30" s="346" t="s">
        <v>3320</v>
      </c>
      <c r="CV30" s="346" t="s">
        <v>3320</v>
      </c>
      <c r="CW30" s="346" t="s">
        <v>3320</v>
      </c>
      <c r="CX30" s="346" t="s">
        <v>3320</v>
      </c>
      <c r="CY30" s="346" t="s">
        <v>3320</v>
      </c>
      <c r="CZ30" s="346" t="s">
        <v>3320</v>
      </c>
      <c r="DA30" s="346" t="s">
        <v>3320</v>
      </c>
      <c r="DB30" s="346" t="s">
        <v>3320</v>
      </c>
      <c r="DC30" s="346" t="s">
        <v>3320</v>
      </c>
      <c r="DD30" s="346" t="s">
        <v>3320</v>
      </c>
      <c r="DE30" s="346" t="s">
        <v>3320</v>
      </c>
      <c r="DF30" s="346" t="s">
        <v>3320</v>
      </c>
      <c r="DG30" s="346" t="s">
        <v>3320</v>
      </c>
      <c r="DH30" s="346" t="s">
        <v>3320</v>
      </c>
      <c r="DI30" s="346" t="s">
        <v>3320</v>
      </c>
      <c r="DJ30" s="346" t="s">
        <v>3320</v>
      </c>
      <c r="DK30" s="346" t="s">
        <v>3320</v>
      </c>
      <c r="DL30" s="346" t="s">
        <v>3320</v>
      </c>
      <c r="DM30" s="346" t="s">
        <v>3320</v>
      </c>
      <c r="DN30" s="346" t="s">
        <v>3320</v>
      </c>
      <c r="DO30" s="346" t="s">
        <v>3320</v>
      </c>
      <c r="DP30" s="346" t="s">
        <v>3320</v>
      </c>
      <c r="DQ30" s="346" t="s">
        <v>3320</v>
      </c>
      <c r="DR30" s="346" t="s">
        <v>3320</v>
      </c>
      <c r="DS30" s="346" t="s">
        <v>3320</v>
      </c>
      <c r="DT30" s="346" t="s">
        <v>3320</v>
      </c>
      <c r="DU30" s="346" t="s">
        <v>3320</v>
      </c>
      <c r="DV30" s="346" t="s">
        <v>3320</v>
      </c>
      <c r="DW30" s="346" t="s">
        <v>3320</v>
      </c>
      <c r="DX30" s="346" t="s">
        <v>3320</v>
      </c>
      <c r="DY30" s="346" t="s">
        <v>3320</v>
      </c>
      <c r="DZ30" s="346" t="s">
        <v>3320</v>
      </c>
      <c r="EA30" s="346" t="s">
        <v>3320</v>
      </c>
      <c r="EB30" s="346" t="s">
        <v>3320</v>
      </c>
      <c r="EC30" s="346" t="s">
        <v>3320</v>
      </c>
      <c r="ED30" s="346" t="s">
        <v>3320</v>
      </c>
      <c r="EE30" s="346" t="s">
        <v>3320</v>
      </c>
      <c r="EF30" s="345">
        <v>62000000</v>
      </c>
      <c r="EG30" s="346" t="s">
        <v>1214</v>
      </c>
      <c r="EH30" s="346" t="s">
        <v>1214</v>
      </c>
      <c r="EI30" s="346" t="s">
        <v>733</v>
      </c>
      <c r="EJ30" s="346" t="s">
        <v>733</v>
      </c>
      <c r="EK30" s="346" t="s">
        <v>1460</v>
      </c>
      <c r="EL30" s="346" t="s">
        <v>8365</v>
      </c>
      <c r="EM30" s="179" t="s">
        <v>8366</v>
      </c>
      <c r="EN30" s="348"/>
      <c r="EO30" s="346" t="s">
        <v>8367</v>
      </c>
      <c r="EP30" s="345">
        <v>53462694.82</v>
      </c>
      <c r="EQ30" s="345">
        <v>6439500</v>
      </c>
      <c r="ER30" s="345">
        <v>2098</v>
      </c>
      <c r="ES30" s="345">
        <v>590</v>
      </c>
      <c r="ET30" s="346" t="s">
        <v>8342</v>
      </c>
      <c r="EU30" s="346" t="s">
        <v>733</v>
      </c>
      <c r="EV30" s="346" t="s">
        <v>733</v>
      </c>
      <c r="EW30" s="346" t="s">
        <v>8368</v>
      </c>
      <c r="EX30" s="346" t="s">
        <v>733</v>
      </c>
      <c r="EY30" s="346" t="s">
        <v>1214</v>
      </c>
      <c r="EZ30" s="346" t="s">
        <v>1214</v>
      </c>
      <c r="FA30" s="346" t="s">
        <v>733</v>
      </c>
      <c r="FB30" s="346" t="s">
        <v>1214</v>
      </c>
      <c r="FC30" s="349" t="s">
        <v>5676</v>
      </c>
      <c r="FD30" s="346" t="s">
        <v>3320</v>
      </c>
      <c r="FE30" s="346" t="s">
        <v>733</v>
      </c>
      <c r="FF30" s="346" t="s">
        <v>5721</v>
      </c>
      <c r="FG30" s="346" t="s">
        <v>1214</v>
      </c>
      <c r="FH30" s="346" t="s">
        <v>1214</v>
      </c>
      <c r="FI30" s="346" t="s">
        <v>3320</v>
      </c>
      <c r="FJ30" s="346" t="s">
        <v>3320</v>
      </c>
      <c r="FK30" s="345">
        <v>0</v>
      </c>
      <c r="FL30" s="346" t="s">
        <v>1214</v>
      </c>
      <c r="FM30" s="346" t="s">
        <v>1214</v>
      </c>
      <c r="FN30" s="346" t="s">
        <v>3320</v>
      </c>
      <c r="FO30" s="346" t="s">
        <v>1214</v>
      </c>
      <c r="FP30" s="346" t="s">
        <v>3320</v>
      </c>
      <c r="FQ30" s="346" t="s">
        <v>8369</v>
      </c>
      <c r="FR30" s="346" t="s">
        <v>3320</v>
      </c>
      <c r="FS30" s="346" t="s">
        <v>3320</v>
      </c>
      <c r="FT30" s="346" t="s">
        <v>3320</v>
      </c>
      <c r="FU30" s="346" t="s">
        <v>3320</v>
      </c>
      <c r="FV30" s="346" t="s">
        <v>1214</v>
      </c>
      <c r="FW30" s="346" t="s">
        <v>733</v>
      </c>
      <c r="FX30" s="350">
        <v>46071.541087962964</v>
      </c>
      <c r="FY30" s="350">
        <v>46084.894189814811</v>
      </c>
      <c r="FZ30" s="346" t="s">
        <v>5685</v>
      </c>
      <c r="GA30" s="346" t="s">
        <v>3320</v>
      </c>
      <c r="GB30" s="346" t="s">
        <v>3320</v>
      </c>
      <c r="GC30" s="346" t="s">
        <v>3320</v>
      </c>
      <c r="GD30" s="346" t="s">
        <v>3320</v>
      </c>
      <c r="GE30" s="346" t="s">
        <v>3320</v>
      </c>
      <c r="GF30" s="346" t="s">
        <v>3320</v>
      </c>
      <c r="GG30" s="346" t="s">
        <v>3320</v>
      </c>
      <c r="GH30" s="346" t="s">
        <v>3320</v>
      </c>
      <c r="GI30" s="346" t="s">
        <v>3320</v>
      </c>
      <c r="GJ30" s="346" t="s">
        <v>3320</v>
      </c>
      <c r="GK30" s="346" t="s">
        <v>3320</v>
      </c>
      <c r="GL30" s="346" t="s">
        <v>3320</v>
      </c>
      <c r="GM30" s="346" t="s">
        <v>3320</v>
      </c>
      <c r="GN30" s="346" t="s">
        <v>3320</v>
      </c>
      <c r="GO30" s="346" t="s">
        <v>3320</v>
      </c>
      <c r="GP30" s="346" t="s">
        <v>3320</v>
      </c>
      <c r="GQ30" s="346" t="s">
        <v>3320</v>
      </c>
      <c r="GR30" s="346" t="s">
        <v>3320</v>
      </c>
      <c r="GS30" s="346" t="s">
        <v>3320</v>
      </c>
      <c r="GT30" s="346" t="s">
        <v>3320</v>
      </c>
      <c r="GU30" s="346" t="s">
        <v>3320</v>
      </c>
      <c r="GV30" s="346" t="s">
        <v>3320</v>
      </c>
      <c r="GW30" s="346" t="s">
        <v>3320</v>
      </c>
      <c r="GX30" s="346" t="s">
        <v>3320</v>
      </c>
      <c r="GY30" s="346" t="s">
        <v>3320</v>
      </c>
      <c r="GZ30" s="346" t="s">
        <v>3320</v>
      </c>
      <c r="HA30" s="346" t="s">
        <v>3320</v>
      </c>
      <c r="HB30" s="346" t="s">
        <v>3320</v>
      </c>
      <c r="HC30" s="346" t="s">
        <v>3320</v>
      </c>
      <c r="HD30" s="346" t="s">
        <v>3320</v>
      </c>
      <c r="HE30" s="346" t="s">
        <v>3320</v>
      </c>
      <c r="HF30" s="346" t="s">
        <v>3320</v>
      </c>
      <c r="HG30" s="346" t="s">
        <v>3320</v>
      </c>
      <c r="HH30" s="346" t="s">
        <v>3320</v>
      </c>
      <c r="HI30" s="346" t="s">
        <v>3320</v>
      </c>
      <c r="HJ30" s="346" t="s">
        <v>3320</v>
      </c>
      <c r="HK30" s="346" t="s">
        <v>3320</v>
      </c>
      <c r="HL30" s="346" t="s">
        <v>3320</v>
      </c>
    </row>
    <row r="31" spans="1:220" ht="15.75" thickBot="1">
      <c r="A31" s="344" t="s">
        <v>5638</v>
      </c>
      <c r="B31" s="345">
        <v>1159</v>
      </c>
      <c r="C31" s="346" t="s">
        <v>11320</v>
      </c>
      <c r="D31" s="346" t="s">
        <v>11321</v>
      </c>
      <c r="E31" s="345">
        <v>1159</v>
      </c>
      <c r="F31" s="346" t="s">
        <v>5780</v>
      </c>
      <c r="G31" s="346" t="s">
        <v>5781</v>
      </c>
      <c r="H31" s="344" t="s">
        <v>11322</v>
      </c>
      <c r="I31" s="346" t="s">
        <v>5643</v>
      </c>
      <c r="J31" s="344" t="s">
        <v>4657</v>
      </c>
      <c r="K31" s="346" t="s">
        <v>5783</v>
      </c>
      <c r="L31" s="346" t="s">
        <v>5784</v>
      </c>
      <c r="M31" s="346" t="s">
        <v>5785</v>
      </c>
      <c r="N31" s="346" t="s">
        <v>5786</v>
      </c>
      <c r="O31" s="346" t="s">
        <v>5787</v>
      </c>
      <c r="P31" s="346" t="s">
        <v>3320</v>
      </c>
      <c r="Q31" s="346" t="s">
        <v>5788</v>
      </c>
      <c r="R31" s="346" t="s">
        <v>5698</v>
      </c>
      <c r="S31" s="346" t="s">
        <v>5789</v>
      </c>
      <c r="T31" s="346" t="s">
        <v>5790</v>
      </c>
      <c r="U31" s="346" t="s">
        <v>5791</v>
      </c>
      <c r="V31" s="346" t="s">
        <v>733</v>
      </c>
      <c r="W31" s="346" t="s">
        <v>733</v>
      </c>
      <c r="X31" s="346" t="s">
        <v>733</v>
      </c>
      <c r="Y31" s="346" t="s">
        <v>3320</v>
      </c>
      <c r="Z31" s="346" t="s">
        <v>5792</v>
      </c>
      <c r="AA31" s="346" t="s">
        <v>733</v>
      </c>
      <c r="AB31" s="346" t="s">
        <v>5793</v>
      </c>
      <c r="AC31" s="346" t="s">
        <v>5794</v>
      </c>
      <c r="AD31" s="346" t="s">
        <v>5659</v>
      </c>
      <c r="AE31" s="346" t="s">
        <v>5795</v>
      </c>
      <c r="AF31" s="346" t="s">
        <v>5796</v>
      </c>
      <c r="AG31" s="346" t="s">
        <v>5797</v>
      </c>
      <c r="AH31" s="346" t="s">
        <v>733</v>
      </c>
      <c r="AI31" s="346" t="s">
        <v>11323</v>
      </c>
      <c r="AJ31" s="346" t="s">
        <v>3320</v>
      </c>
      <c r="AK31" s="346" t="s">
        <v>3320</v>
      </c>
      <c r="AL31" s="346" t="s">
        <v>3320</v>
      </c>
      <c r="AM31" s="346" t="s">
        <v>3320</v>
      </c>
      <c r="AN31" s="346" t="s">
        <v>3320</v>
      </c>
      <c r="AO31" s="346" t="s">
        <v>3320</v>
      </c>
      <c r="AP31" s="346" t="s">
        <v>3320</v>
      </c>
      <c r="AQ31" s="346" t="s">
        <v>3320</v>
      </c>
      <c r="AR31" s="346" t="s">
        <v>3320</v>
      </c>
      <c r="AS31" s="346" t="s">
        <v>3320</v>
      </c>
      <c r="AT31" s="346" t="s">
        <v>3320</v>
      </c>
      <c r="AU31" s="346" t="s">
        <v>3320</v>
      </c>
      <c r="AV31" s="346" t="s">
        <v>3320</v>
      </c>
      <c r="AW31" s="346" t="s">
        <v>3320</v>
      </c>
      <c r="AX31" s="346" t="s">
        <v>3320</v>
      </c>
      <c r="AY31" s="346" t="s">
        <v>3320</v>
      </c>
      <c r="AZ31" s="346" t="s">
        <v>3320</v>
      </c>
      <c r="BA31" s="346" t="s">
        <v>3320</v>
      </c>
      <c r="BB31" s="346" t="s">
        <v>3320</v>
      </c>
      <c r="BC31" s="346" t="s">
        <v>3320</v>
      </c>
      <c r="BD31" s="348"/>
      <c r="BE31" s="346" t="s">
        <v>3320</v>
      </c>
      <c r="BF31" s="346" t="s">
        <v>3320</v>
      </c>
      <c r="BG31" s="346" t="s">
        <v>3320</v>
      </c>
      <c r="BH31" s="346" t="s">
        <v>3320</v>
      </c>
      <c r="BI31" s="346" t="s">
        <v>3320</v>
      </c>
      <c r="BJ31" s="346" t="s">
        <v>3320</v>
      </c>
      <c r="BK31" s="346" t="s">
        <v>3320</v>
      </c>
      <c r="BL31" s="346" t="s">
        <v>3320</v>
      </c>
      <c r="BM31" s="346" t="s">
        <v>3320</v>
      </c>
      <c r="BN31" s="346" t="s">
        <v>3320</v>
      </c>
      <c r="BO31" s="346" t="s">
        <v>3320</v>
      </c>
      <c r="BP31" s="346" t="s">
        <v>3320</v>
      </c>
      <c r="BQ31" s="346" t="s">
        <v>3320</v>
      </c>
      <c r="BR31" s="346" t="s">
        <v>3320</v>
      </c>
      <c r="BS31" s="346" t="s">
        <v>3320</v>
      </c>
      <c r="BT31" s="346" t="s">
        <v>3320</v>
      </c>
      <c r="BU31" s="346" t="s">
        <v>3320</v>
      </c>
      <c r="BV31" s="346" t="s">
        <v>3320</v>
      </c>
      <c r="BW31" s="346" t="s">
        <v>3320</v>
      </c>
      <c r="BX31" s="348"/>
      <c r="BY31" s="346" t="s">
        <v>3320</v>
      </c>
      <c r="BZ31" s="346" t="s">
        <v>3320</v>
      </c>
      <c r="CA31" s="346" t="s">
        <v>3320</v>
      </c>
      <c r="CB31" s="346" t="s">
        <v>3320</v>
      </c>
      <c r="CC31" s="346" t="s">
        <v>3320</v>
      </c>
      <c r="CD31" s="346" t="s">
        <v>3320</v>
      </c>
      <c r="CE31" s="346" t="s">
        <v>3320</v>
      </c>
      <c r="CF31" s="346" t="s">
        <v>3320</v>
      </c>
      <c r="CG31" s="346" t="s">
        <v>3320</v>
      </c>
      <c r="CH31" s="348"/>
      <c r="CI31" s="346" t="s">
        <v>3320</v>
      </c>
      <c r="CJ31" s="346" t="s">
        <v>3320</v>
      </c>
      <c r="CK31" s="346" t="s">
        <v>3320</v>
      </c>
      <c r="CL31" s="346" t="s">
        <v>3320</v>
      </c>
      <c r="CM31" s="346" t="s">
        <v>3320</v>
      </c>
      <c r="CN31" s="346" t="s">
        <v>3320</v>
      </c>
      <c r="CO31" s="346" t="s">
        <v>3320</v>
      </c>
      <c r="CP31" s="346" t="s">
        <v>3320</v>
      </c>
      <c r="CQ31" s="346" t="s">
        <v>3320</v>
      </c>
      <c r="CR31" s="346" t="s">
        <v>3320</v>
      </c>
      <c r="CS31" s="346" t="s">
        <v>3320</v>
      </c>
      <c r="CT31" s="346" t="s">
        <v>3320</v>
      </c>
      <c r="CU31" s="346" t="s">
        <v>3320</v>
      </c>
      <c r="CV31" s="346" t="s">
        <v>3320</v>
      </c>
      <c r="CW31" s="346" t="s">
        <v>3320</v>
      </c>
      <c r="CX31" s="346" t="s">
        <v>3320</v>
      </c>
      <c r="CY31" s="346" t="s">
        <v>3320</v>
      </c>
      <c r="CZ31" s="346" t="s">
        <v>3320</v>
      </c>
      <c r="DA31" s="346" t="s">
        <v>3320</v>
      </c>
      <c r="DB31" s="346" t="s">
        <v>3320</v>
      </c>
      <c r="DC31" s="346" t="s">
        <v>3320</v>
      </c>
      <c r="DD31" s="346" t="s">
        <v>3320</v>
      </c>
      <c r="DE31" s="346" t="s">
        <v>3320</v>
      </c>
      <c r="DF31" s="346" t="s">
        <v>3320</v>
      </c>
      <c r="DG31" s="346" t="s">
        <v>3320</v>
      </c>
      <c r="DH31" s="346" t="s">
        <v>3320</v>
      </c>
      <c r="DI31" s="346" t="s">
        <v>3320</v>
      </c>
      <c r="DJ31" s="346" t="s">
        <v>3320</v>
      </c>
      <c r="DK31" s="346" t="s">
        <v>3320</v>
      </c>
      <c r="DL31" s="346" t="s">
        <v>3320</v>
      </c>
      <c r="DM31" s="346" t="s">
        <v>3320</v>
      </c>
      <c r="DN31" s="346" t="s">
        <v>3320</v>
      </c>
      <c r="DO31" s="346" t="s">
        <v>3320</v>
      </c>
      <c r="DP31" s="346" t="s">
        <v>3320</v>
      </c>
      <c r="DQ31" s="346" t="s">
        <v>3320</v>
      </c>
      <c r="DR31" s="346" t="s">
        <v>3320</v>
      </c>
      <c r="DS31" s="346" t="s">
        <v>3320</v>
      </c>
      <c r="DT31" s="346" t="s">
        <v>3320</v>
      </c>
      <c r="DU31" s="346" t="s">
        <v>3320</v>
      </c>
      <c r="DV31" s="346" t="s">
        <v>3320</v>
      </c>
      <c r="DW31" s="346" t="s">
        <v>3320</v>
      </c>
      <c r="DX31" s="346" t="s">
        <v>3320</v>
      </c>
      <c r="DY31" s="346" t="s">
        <v>3320</v>
      </c>
      <c r="DZ31" s="346" t="s">
        <v>3320</v>
      </c>
      <c r="EA31" s="346" t="s">
        <v>3320</v>
      </c>
      <c r="EB31" s="346" t="s">
        <v>3320</v>
      </c>
      <c r="EC31" s="346" t="s">
        <v>3320</v>
      </c>
      <c r="ED31" s="346" t="s">
        <v>3320</v>
      </c>
      <c r="EE31" s="346" t="s">
        <v>3320</v>
      </c>
      <c r="EF31" s="345">
        <v>378008734</v>
      </c>
      <c r="EG31" s="346" t="s">
        <v>733</v>
      </c>
      <c r="EH31" s="346" t="s">
        <v>733</v>
      </c>
      <c r="EI31" s="346" t="s">
        <v>733</v>
      </c>
      <c r="EJ31" s="346" t="s">
        <v>733</v>
      </c>
      <c r="EK31" s="346" t="s">
        <v>3320</v>
      </c>
      <c r="EL31" s="346" t="s">
        <v>11313</v>
      </c>
      <c r="EM31" s="346" t="s">
        <v>3320</v>
      </c>
      <c r="EN31" s="348"/>
      <c r="EO31" s="346" t="s">
        <v>3320</v>
      </c>
      <c r="EP31" s="345">
        <v>269376488</v>
      </c>
      <c r="EQ31" s="345">
        <v>53800691</v>
      </c>
      <c r="ER31" s="345">
        <v>134437737</v>
      </c>
      <c r="ES31" s="345">
        <v>26887547</v>
      </c>
      <c r="ET31" s="346" t="s">
        <v>9978</v>
      </c>
      <c r="EU31" s="346" t="s">
        <v>733</v>
      </c>
      <c r="EV31" s="346" t="s">
        <v>733</v>
      </c>
      <c r="EW31" s="346" t="s">
        <v>7031</v>
      </c>
      <c r="EX31" s="346" t="s">
        <v>733</v>
      </c>
      <c r="EY31" s="346" t="s">
        <v>1214</v>
      </c>
      <c r="EZ31" s="346" t="s">
        <v>733</v>
      </c>
      <c r="FA31" s="346" t="s">
        <v>733</v>
      </c>
      <c r="FB31" s="346" t="s">
        <v>733</v>
      </c>
      <c r="FC31" s="349" t="s">
        <v>5676</v>
      </c>
      <c r="FD31" s="346" t="s">
        <v>3320</v>
      </c>
      <c r="FE31" s="346" t="s">
        <v>1214</v>
      </c>
      <c r="FF31" s="346" t="s">
        <v>3320</v>
      </c>
      <c r="FG31" s="346" t="s">
        <v>1214</v>
      </c>
      <c r="FH31" s="346" t="s">
        <v>3320</v>
      </c>
      <c r="FI31" s="346" t="s">
        <v>3320</v>
      </c>
      <c r="FJ31" s="346" t="s">
        <v>3320</v>
      </c>
      <c r="FK31" s="346" t="s">
        <v>3320</v>
      </c>
      <c r="FL31" s="346" t="s">
        <v>1214</v>
      </c>
      <c r="FM31" s="346" t="s">
        <v>3320</v>
      </c>
      <c r="FN31" s="346" t="s">
        <v>3320</v>
      </c>
      <c r="FO31" s="346" t="s">
        <v>1214</v>
      </c>
      <c r="FP31" s="346" t="s">
        <v>3320</v>
      </c>
      <c r="FQ31" s="346" t="s">
        <v>3320</v>
      </c>
      <c r="FR31" s="346" t="s">
        <v>3320</v>
      </c>
      <c r="FS31" s="346" t="s">
        <v>3320</v>
      </c>
      <c r="FT31" s="346" t="s">
        <v>3320</v>
      </c>
      <c r="FU31" s="346" t="s">
        <v>3320</v>
      </c>
      <c r="FV31" s="346" t="s">
        <v>3320</v>
      </c>
      <c r="FW31" s="346" t="s">
        <v>3320</v>
      </c>
      <c r="FX31" s="350">
        <v>46084.889722222222</v>
      </c>
      <c r="FY31" s="350">
        <v>46084.893622685187</v>
      </c>
      <c r="FZ31" s="346" t="s">
        <v>5685</v>
      </c>
      <c r="GA31" s="346" t="s">
        <v>3320</v>
      </c>
      <c r="GB31" s="346" t="s">
        <v>3320</v>
      </c>
      <c r="GC31" s="346" t="s">
        <v>3320</v>
      </c>
      <c r="GD31" s="346" t="s">
        <v>3320</v>
      </c>
      <c r="GE31" s="346" t="s">
        <v>3320</v>
      </c>
      <c r="GF31" s="346" t="s">
        <v>3320</v>
      </c>
      <c r="GG31" s="346" t="s">
        <v>3320</v>
      </c>
      <c r="GH31" s="346" t="s">
        <v>3320</v>
      </c>
      <c r="GI31" s="346" t="s">
        <v>3320</v>
      </c>
      <c r="GJ31" s="346" t="s">
        <v>3320</v>
      </c>
      <c r="GK31" s="346" t="s">
        <v>3320</v>
      </c>
      <c r="GL31" s="346" t="s">
        <v>3320</v>
      </c>
      <c r="GM31" s="346" t="s">
        <v>3320</v>
      </c>
      <c r="GN31" s="346" t="s">
        <v>3320</v>
      </c>
      <c r="GO31" s="346" t="s">
        <v>3320</v>
      </c>
      <c r="GP31" s="346" t="s">
        <v>3320</v>
      </c>
      <c r="GQ31" s="346" t="s">
        <v>3320</v>
      </c>
      <c r="GR31" s="346" t="s">
        <v>3320</v>
      </c>
      <c r="GS31" s="346" t="s">
        <v>3320</v>
      </c>
      <c r="GT31" s="346" t="s">
        <v>3320</v>
      </c>
      <c r="GU31" s="346" t="s">
        <v>3320</v>
      </c>
      <c r="GV31" s="346" t="s">
        <v>3320</v>
      </c>
      <c r="GW31" s="346" t="s">
        <v>3320</v>
      </c>
      <c r="GX31" s="346" t="s">
        <v>3320</v>
      </c>
      <c r="GY31" s="346" t="s">
        <v>3320</v>
      </c>
      <c r="GZ31" s="346" t="s">
        <v>3320</v>
      </c>
      <c r="HA31" s="346" t="s">
        <v>3320</v>
      </c>
      <c r="HB31" s="346" t="s">
        <v>3320</v>
      </c>
      <c r="HC31" s="346" t="s">
        <v>3320</v>
      </c>
      <c r="HD31" s="346" t="s">
        <v>3320</v>
      </c>
      <c r="HE31" s="346" t="s">
        <v>3320</v>
      </c>
      <c r="HF31" s="346" t="s">
        <v>3320</v>
      </c>
      <c r="HG31" s="346" t="s">
        <v>3320</v>
      </c>
      <c r="HH31" s="346" t="s">
        <v>3320</v>
      </c>
      <c r="HI31" s="346" t="s">
        <v>3320</v>
      </c>
      <c r="HJ31" s="346" t="s">
        <v>3320</v>
      </c>
      <c r="HK31" s="346" t="s">
        <v>3320</v>
      </c>
      <c r="HL31" s="346" t="s">
        <v>3320</v>
      </c>
    </row>
    <row r="32" spans="1:220" ht="15.75" thickBot="1">
      <c r="A32" s="344" t="s">
        <v>5638</v>
      </c>
      <c r="B32" s="345">
        <v>1113</v>
      </c>
      <c r="C32" s="346" t="s">
        <v>11324</v>
      </c>
      <c r="D32" s="346" t="s">
        <v>11325</v>
      </c>
      <c r="E32" s="345">
        <v>1113</v>
      </c>
      <c r="F32" s="346" t="s">
        <v>8743</v>
      </c>
      <c r="G32" s="346" t="s">
        <v>7432</v>
      </c>
      <c r="H32" s="346" t="s">
        <v>11302</v>
      </c>
      <c r="I32" s="346" t="s">
        <v>6342</v>
      </c>
      <c r="J32" s="346" t="s">
        <v>8745</v>
      </c>
      <c r="K32" s="346" t="s">
        <v>5698</v>
      </c>
      <c r="L32" s="346" t="s">
        <v>8765</v>
      </c>
      <c r="M32" s="346" t="s">
        <v>11326</v>
      </c>
      <c r="N32" s="346" t="s">
        <v>8748</v>
      </c>
      <c r="O32" s="346" t="s">
        <v>8749</v>
      </c>
      <c r="P32" s="346" t="s">
        <v>7432</v>
      </c>
      <c r="Q32" s="346" t="s">
        <v>8750</v>
      </c>
      <c r="R32" s="346" t="s">
        <v>8751</v>
      </c>
      <c r="S32" s="346" t="s">
        <v>7438</v>
      </c>
      <c r="T32" s="346" t="s">
        <v>7439</v>
      </c>
      <c r="U32" s="346" t="s">
        <v>7440</v>
      </c>
      <c r="V32" s="346" t="s">
        <v>733</v>
      </c>
      <c r="W32" s="346" t="s">
        <v>733</v>
      </c>
      <c r="X32" s="346" t="s">
        <v>733</v>
      </c>
      <c r="Y32" s="346" t="s">
        <v>3320</v>
      </c>
      <c r="Z32" s="346" t="s">
        <v>7441</v>
      </c>
      <c r="AA32" s="346" t="s">
        <v>733</v>
      </c>
      <c r="AB32" s="346" t="s">
        <v>8752</v>
      </c>
      <c r="AC32" s="346" t="s">
        <v>7443</v>
      </c>
      <c r="AD32" s="346" t="s">
        <v>7444</v>
      </c>
      <c r="AE32" s="346" t="s">
        <v>7445</v>
      </c>
      <c r="AF32" s="346" t="s">
        <v>8753</v>
      </c>
      <c r="AG32" s="346" t="s">
        <v>8754</v>
      </c>
      <c r="AH32" s="346" t="s">
        <v>733</v>
      </c>
      <c r="AI32" s="346" t="s">
        <v>11302</v>
      </c>
      <c r="AJ32" s="346" t="s">
        <v>2043</v>
      </c>
      <c r="AK32" s="346" t="s">
        <v>3589</v>
      </c>
      <c r="AL32" s="346" t="s">
        <v>5936</v>
      </c>
      <c r="AM32" s="347">
        <v>47316</v>
      </c>
      <c r="AN32" s="345">
        <v>18</v>
      </c>
      <c r="AO32" s="345">
        <v>667.5</v>
      </c>
      <c r="AP32" s="346" t="s">
        <v>5666</v>
      </c>
      <c r="AQ32" s="345">
        <v>300110</v>
      </c>
      <c r="AR32" s="345">
        <v>2195.94</v>
      </c>
      <c r="AS32" s="346" t="s">
        <v>733</v>
      </c>
      <c r="AT32" s="346" t="s">
        <v>3320</v>
      </c>
      <c r="AU32" s="346" t="s">
        <v>3320</v>
      </c>
      <c r="AV32" s="346" t="s">
        <v>3320</v>
      </c>
      <c r="AW32" s="346" t="s">
        <v>3320</v>
      </c>
      <c r="AX32" s="346" t="s">
        <v>3320</v>
      </c>
      <c r="AY32" s="346" t="s">
        <v>3320</v>
      </c>
      <c r="AZ32" s="346" t="s">
        <v>3320</v>
      </c>
      <c r="BA32" s="346" t="s">
        <v>3320</v>
      </c>
      <c r="BB32" s="346" t="s">
        <v>3320</v>
      </c>
      <c r="BC32" s="346" t="s">
        <v>3320</v>
      </c>
      <c r="BD32" s="348"/>
      <c r="BE32" s="346" t="s">
        <v>3320</v>
      </c>
      <c r="BF32" s="346" t="s">
        <v>3320</v>
      </c>
      <c r="BG32" s="346" t="s">
        <v>3320</v>
      </c>
      <c r="BH32" s="346" t="s">
        <v>3320</v>
      </c>
      <c r="BI32" s="346" t="s">
        <v>3320</v>
      </c>
      <c r="BJ32" s="346" t="s">
        <v>3320</v>
      </c>
      <c r="BK32" s="346" t="s">
        <v>3320</v>
      </c>
      <c r="BL32" s="346" t="s">
        <v>3320</v>
      </c>
      <c r="BM32" s="346" t="s">
        <v>3320</v>
      </c>
      <c r="BN32" s="346" t="s">
        <v>3320</v>
      </c>
      <c r="BO32" s="346" t="s">
        <v>3320</v>
      </c>
      <c r="BP32" s="346" t="s">
        <v>3320</v>
      </c>
      <c r="BQ32" s="346" t="s">
        <v>3320</v>
      </c>
      <c r="BR32" s="346" t="s">
        <v>3320</v>
      </c>
      <c r="BS32" s="346" t="s">
        <v>3320</v>
      </c>
      <c r="BT32" s="346" t="s">
        <v>3320</v>
      </c>
      <c r="BU32" s="346" t="s">
        <v>3320</v>
      </c>
      <c r="BV32" s="346" t="s">
        <v>3320</v>
      </c>
      <c r="BW32" s="346" t="s">
        <v>3320</v>
      </c>
      <c r="BX32" s="348"/>
      <c r="BY32" s="346" t="s">
        <v>3320</v>
      </c>
      <c r="BZ32" s="346" t="s">
        <v>3320</v>
      </c>
      <c r="CA32" s="346" t="s">
        <v>3320</v>
      </c>
      <c r="CB32" s="346" t="s">
        <v>3320</v>
      </c>
      <c r="CC32" s="346" t="s">
        <v>3320</v>
      </c>
      <c r="CD32" s="346" t="s">
        <v>3320</v>
      </c>
      <c r="CE32" s="346" t="s">
        <v>3320</v>
      </c>
      <c r="CF32" s="346" t="s">
        <v>3320</v>
      </c>
      <c r="CG32" s="346" t="s">
        <v>3320</v>
      </c>
      <c r="CH32" s="348"/>
      <c r="CI32" s="346" t="s">
        <v>3320</v>
      </c>
      <c r="CJ32" s="346" t="s">
        <v>3320</v>
      </c>
      <c r="CK32" s="346" t="s">
        <v>3320</v>
      </c>
      <c r="CL32" s="346" t="s">
        <v>3320</v>
      </c>
      <c r="CM32" s="346" t="s">
        <v>3320</v>
      </c>
      <c r="CN32" s="346" t="s">
        <v>3320</v>
      </c>
      <c r="CO32" s="346" t="s">
        <v>3320</v>
      </c>
      <c r="CP32" s="346" t="s">
        <v>11327</v>
      </c>
      <c r="CQ32" s="346" t="s">
        <v>6362</v>
      </c>
      <c r="CR32" s="346" t="s">
        <v>11328</v>
      </c>
      <c r="CS32" s="346" t="s">
        <v>11329</v>
      </c>
      <c r="CT32" s="346" t="s">
        <v>11330</v>
      </c>
      <c r="CU32" s="346" t="s">
        <v>11331</v>
      </c>
      <c r="CV32" s="346" t="s">
        <v>733</v>
      </c>
      <c r="CW32" s="346" t="s">
        <v>733</v>
      </c>
      <c r="CX32" s="346" t="s">
        <v>11332</v>
      </c>
      <c r="CY32" s="345">
        <v>216</v>
      </c>
      <c r="CZ32" s="345">
        <v>9</v>
      </c>
      <c r="DA32" s="346" t="s">
        <v>11333</v>
      </c>
      <c r="DB32" s="346" t="s">
        <v>7718</v>
      </c>
      <c r="DC32" s="346" t="s">
        <v>6370</v>
      </c>
      <c r="DD32" s="346" t="s">
        <v>11334</v>
      </c>
      <c r="DE32" s="346" t="s">
        <v>11335</v>
      </c>
      <c r="DF32" s="346" t="s">
        <v>11336</v>
      </c>
      <c r="DG32" s="346" t="s">
        <v>11337</v>
      </c>
      <c r="DH32" s="346" t="s">
        <v>3320</v>
      </c>
      <c r="DI32" s="346" t="s">
        <v>3320</v>
      </c>
      <c r="DJ32" s="346" t="s">
        <v>3320</v>
      </c>
      <c r="DK32" s="346" t="s">
        <v>3320</v>
      </c>
      <c r="DL32" s="346" t="s">
        <v>3320</v>
      </c>
      <c r="DM32" s="346" t="s">
        <v>3320</v>
      </c>
      <c r="DN32" s="346" t="s">
        <v>3320</v>
      </c>
      <c r="DO32" s="346" t="s">
        <v>3320</v>
      </c>
      <c r="DP32" s="346" t="s">
        <v>3320</v>
      </c>
      <c r="DQ32" s="346" t="s">
        <v>3320</v>
      </c>
      <c r="DR32" s="346" t="s">
        <v>3320</v>
      </c>
      <c r="DS32" s="346" t="s">
        <v>3320</v>
      </c>
      <c r="DT32" s="346" t="s">
        <v>3320</v>
      </c>
      <c r="DU32" s="346" t="s">
        <v>3320</v>
      </c>
      <c r="DV32" s="346" t="s">
        <v>3320</v>
      </c>
      <c r="DW32" s="346" t="s">
        <v>3320</v>
      </c>
      <c r="DX32" s="346" t="s">
        <v>3320</v>
      </c>
      <c r="DY32" s="346" t="s">
        <v>3320</v>
      </c>
      <c r="DZ32" s="346" t="s">
        <v>3320</v>
      </c>
      <c r="EA32" s="346" t="s">
        <v>3320</v>
      </c>
      <c r="EB32" s="346" t="s">
        <v>3320</v>
      </c>
      <c r="EC32" s="346" t="s">
        <v>3320</v>
      </c>
      <c r="ED32" s="346" t="s">
        <v>3320</v>
      </c>
      <c r="EE32" s="346" t="s">
        <v>3320</v>
      </c>
      <c r="EF32" s="345">
        <v>1399200000</v>
      </c>
      <c r="EG32" s="346" t="s">
        <v>733</v>
      </c>
      <c r="EH32" s="346" t="s">
        <v>733</v>
      </c>
      <c r="EI32" s="346" t="s">
        <v>733</v>
      </c>
      <c r="EJ32" s="346" t="s">
        <v>733</v>
      </c>
      <c r="EK32" s="346" t="s">
        <v>100</v>
      </c>
      <c r="EL32" s="346" t="s">
        <v>11338</v>
      </c>
      <c r="EM32" s="179" t="s">
        <v>11339</v>
      </c>
      <c r="EN32" s="348"/>
      <c r="EO32" s="346" t="s">
        <v>9979</v>
      </c>
      <c r="EP32" s="345">
        <v>1587000000</v>
      </c>
      <c r="EQ32" s="345">
        <v>558000000</v>
      </c>
      <c r="ER32" s="345">
        <v>1407</v>
      </c>
      <c r="ES32" s="345">
        <v>2204</v>
      </c>
      <c r="ET32" s="346" t="s">
        <v>9980</v>
      </c>
      <c r="EU32" s="346" t="s">
        <v>733</v>
      </c>
      <c r="EV32" s="346" t="s">
        <v>733</v>
      </c>
      <c r="EW32" s="346" t="s">
        <v>9981</v>
      </c>
      <c r="EX32" s="346" t="s">
        <v>733</v>
      </c>
      <c r="EY32" s="346" t="s">
        <v>733</v>
      </c>
      <c r="EZ32" s="346" t="s">
        <v>733</v>
      </c>
      <c r="FA32" s="346" t="s">
        <v>733</v>
      </c>
      <c r="FB32" s="346" t="s">
        <v>733</v>
      </c>
      <c r="FC32" s="349" t="s">
        <v>5676</v>
      </c>
      <c r="FD32" s="346" t="s">
        <v>3320</v>
      </c>
      <c r="FE32" s="346" t="s">
        <v>733</v>
      </c>
      <c r="FF32" s="346" t="s">
        <v>5721</v>
      </c>
      <c r="FG32" s="346" t="s">
        <v>1214</v>
      </c>
      <c r="FH32" s="346" t="s">
        <v>1214</v>
      </c>
      <c r="FI32" s="346" t="s">
        <v>3320</v>
      </c>
      <c r="FJ32" s="346" t="s">
        <v>3320</v>
      </c>
      <c r="FK32" s="346" t="s">
        <v>3320</v>
      </c>
      <c r="FL32" s="346" t="s">
        <v>1214</v>
      </c>
      <c r="FM32" s="346" t="s">
        <v>1214</v>
      </c>
      <c r="FN32" s="346" t="s">
        <v>3320</v>
      </c>
      <c r="FO32" s="346" t="s">
        <v>1214</v>
      </c>
      <c r="FP32" s="346" t="s">
        <v>3320</v>
      </c>
      <c r="FQ32" s="346" t="s">
        <v>3320</v>
      </c>
      <c r="FR32" s="346" t="s">
        <v>3320</v>
      </c>
      <c r="FS32" s="346" t="s">
        <v>3320</v>
      </c>
      <c r="FT32" s="346" t="s">
        <v>3320</v>
      </c>
      <c r="FU32" s="346" t="s">
        <v>3320</v>
      </c>
      <c r="FV32" s="346" t="s">
        <v>3825</v>
      </c>
      <c r="FW32" s="346" t="s">
        <v>1214</v>
      </c>
      <c r="FX32" s="350">
        <v>46084.55296296296</v>
      </c>
      <c r="FY32" s="350">
        <v>46084.891828703701</v>
      </c>
      <c r="FZ32" s="346" t="s">
        <v>5685</v>
      </c>
      <c r="GA32" s="346" t="s">
        <v>3320</v>
      </c>
      <c r="GB32" s="346" t="s">
        <v>3320</v>
      </c>
      <c r="GC32" s="346" t="s">
        <v>3320</v>
      </c>
      <c r="GD32" s="346" t="s">
        <v>3320</v>
      </c>
      <c r="GE32" s="346" t="s">
        <v>3320</v>
      </c>
      <c r="GF32" s="346" t="s">
        <v>3320</v>
      </c>
      <c r="GG32" s="346" t="s">
        <v>3320</v>
      </c>
      <c r="GH32" s="346" t="s">
        <v>3320</v>
      </c>
      <c r="GI32" s="346" t="s">
        <v>3320</v>
      </c>
      <c r="GJ32" s="346" t="s">
        <v>3320</v>
      </c>
      <c r="GK32" s="346" t="s">
        <v>3320</v>
      </c>
      <c r="GL32" s="346" t="s">
        <v>3320</v>
      </c>
      <c r="GM32" s="346" t="s">
        <v>3320</v>
      </c>
      <c r="GN32" s="346" t="s">
        <v>3320</v>
      </c>
      <c r="GO32" s="346" t="s">
        <v>3320</v>
      </c>
      <c r="GP32" s="346" t="s">
        <v>3320</v>
      </c>
      <c r="GQ32" s="346" t="s">
        <v>3320</v>
      </c>
      <c r="GR32" s="346" t="s">
        <v>3320</v>
      </c>
      <c r="GS32" s="346" t="s">
        <v>3320</v>
      </c>
      <c r="GT32" s="346" t="s">
        <v>3320</v>
      </c>
      <c r="GU32" s="346" t="s">
        <v>3320</v>
      </c>
      <c r="GV32" s="346" t="s">
        <v>3320</v>
      </c>
      <c r="GW32" s="346" t="s">
        <v>3320</v>
      </c>
      <c r="GX32" s="346" t="s">
        <v>3320</v>
      </c>
      <c r="GY32" s="346" t="s">
        <v>3320</v>
      </c>
      <c r="GZ32" s="346" t="s">
        <v>3320</v>
      </c>
      <c r="HA32" s="346" t="s">
        <v>3320</v>
      </c>
      <c r="HB32" s="346" t="s">
        <v>3320</v>
      </c>
      <c r="HC32" s="346" t="s">
        <v>3320</v>
      </c>
      <c r="HD32" s="346" t="s">
        <v>3320</v>
      </c>
      <c r="HE32" s="346" t="s">
        <v>3320</v>
      </c>
      <c r="HF32" s="346" t="s">
        <v>3320</v>
      </c>
      <c r="HG32" s="346" t="s">
        <v>3320</v>
      </c>
      <c r="HH32" s="346" t="s">
        <v>3320</v>
      </c>
      <c r="HI32" s="346" t="s">
        <v>3320</v>
      </c>
      <c r="HJ32" s="346" t="s">
        <v>3320</v>
      </c>
      <c r="HK32" s="346" t="s">
        <v>3320</v>
      </c>
      <c r="HL32" s="346" t="s">
        <v>3320</v>
      </c>
    </row>
    <row r="33" spans="1:220" ht="15.75" thickBot="1">
      <c r="A33" s="344" t="s">
        <v>5638</v>
      </c>
      <c r="B33" s="345">
        <v>1144</v>
      </c>
      <c r="C33" s="346" t="s">
        <v>8413</v>
      </c>
      <c r="D33" s="346" t="s">
        <v>8414</v>
      </c>
      <c r="E33" s="345">
        <v>1144</v>
      </c>
      <c r="F33" s="346" t="s">
        <v>8048</v>
      </c>
      <c r="G33" s="346" t="s">
        <v>8049</v>
      </c>
      <c r="H33" s="346" t="s">
        <v>8050</v>
      </c>
      <c r="I33" s="346" t="s">
        <v>5643</v>
      </c>
      <c r="J33" s="344" t="s">
        <v>5691</v>
      </c>
      <c r="K33" s="346" t="s">
        <v>5694</v>
      </c>
      <c r="L33" s="346" t="s">
        <v>5694</v>
      </c>
      <c r="M33" s="346" t="s">
        <v>5694</v>
      </c>
      <c r="N33" s="346" t="s">
        <v>8051</v>
      </c>
      <c r="O33" s="346" t="s">
        <v>5696</v>
      </c>
      <c r="P33" s="346" t="s">
        <v>3320</v>
      </c>
      <c r="Q33" s="346" t="s">
        <v>5697</v>
      </c>
      <c r="R33" s="346" t="s">
        <v>5698</v>
      </c>
      <c r="S33" s="346" t="s">
        <v>5699</v>
      </c>
      <c r="T33" s="346" t="s">
        <v>5700</v>
      </c>
      <c r="U33" s="346" t="s">
        <v>5701</v>
      </c>
      <c r="V33" s="346" t="s">
        <v>733</v>
      </c>
      <c r="W33" s="346" t="s">
        <v>733</v>
      </c>
      <c r="X33" s="346" t="s">
        <v>733</v>
      </c>
      <c r="Y33" s="346" t="s">
        <v>3320</v>
      </c>
      <c r="Z33" s="346" t="s">
        <v>5702</v>
      </c>
      <c r="AA33" s="346" t="s">
        <v>733</v>
      </c>
      <c r="AB33" s="346" t="s">
        <v>5703</v>
      </c>
      <c r="AC33" s="346" t="s">
        <v>5704</v>
      </c>
      <c r="AD33" s="346" t="s">
        <v>5705</v>
      </c>
      <c r="AE33" s="346" t="s">
        <v>8052</v>
      </c>
      <c r="AF33" s="346" t="s">
        <v>8053</v>
      </c>
      <c r="AG33" s="346" t="s">
        <v>8054</v>
      </c>
      <c r="AH33" s="346" t="s">
        <v>1214</v>
      </c>
      <c r="AI33" s="346" t="s">
        <v>3320</v>
      </c>
      <c r="AJ33" s="346" t="s">
        <v>5663</v>
      </c>
      <c r="AK33" s="346" t="s">
        <v>3585</v>
      </c>
      <c r="AL33" s="346" t="s">
        <v>5712</v>
      </c>
      <c r="AM33" s="347">
        <v>47299</v>
      </c>
      <c r="AN33" s="345">
        <v>24</v>
      </c>
      <c r="AO33" s="345">
        <v>198</v>
      </c>
      <c r="AP33" s="346" t="s">
        <v>5666</v>
      </c>
      <c r="AQ33" s="345">
        <v>660</v>
      </c>
      <c r="AR33" s="345">
        <v>508.22</v>
      </c>
      <c r="AS33" s="346" t="s">
        <v>733</v>
      </c>
      <c r="AT33" s="345">
        <v>0.28999999999999998</v>
      </c>
      <c r="AU33" s="346" t="s">
        <v>733</v>
      </c>
      <c r="AV33" s="345">
        <v>720</v>
      </c>
      <c r="AW33" s="346" t="s">
        <v>5713</v>
      </c>
      <c r="AX33" s="346" t="s">
        <v>5668</v>
      </c>
      <c r="AY33" s="346" t="s">
        <v>3320</v>
      </c>
      <c r="AZ33" s="346" t="s">
        <v>733</v>
      </c>
      <c r="BA33" s="346" t="s">
        <v>733</v>
      </c>
      <c r="BB33" s="345">
        <v>2169.1</v>
      </c>
      <c r="BC33" s="345">
        <v>2047.77</v>
      </c>
      <c r="BD33" s="346" t="s">
        <v>8056</v>
      </c>
      <c r="BE33" s="345">
        <v>365</v>
      </c>
      <c r="BF33" s="345">
        <v>85</v>
      </c>
      <c r="BG33" s="345">
        <v>98.01</v>
      </c>
      <c r="BH33" s="345">
        <v>40</v>
      </c>
      <c r="BI33" s="347">
        <v>46568</v>
      </c>
      <c r="BJ33" s="345">
        <v>0.61</v>
      </c>
      <c r="BK33" s="345">
        <v>8</v>
      </c>
      <c r="BL33" s="346" t="s">
        <v>8415</v>
      </c>
      <c r="BM33" s="345">
        <v>17709285</v>
      </c>
      <c r="BN33" s="346" t="s">
        <v>3320</v>
      </c>
      <c r="BO33" s="346" t="s">
        <v>3320</v>
      </c>
      <c r="BP33" s="346" t="s">
        <v>3320</v>
      </c>
      <c r="BQ33" s="346" t="s">
        <v>3320</v>
      </c>
      <c r="BR33" s="346" t="s">
        <v>3320</v>
      </c>
      <c r="BS33" s="346" t="s">
        <v>3320</v>
      </c>
      <c r="BT33" s="346" t="s">
        <v>3320</v>
      </c>
      <c r="BU33" s="346" t="s">
        <v>3320</v>
      </c>
      <c r="BV33" s="346" t="s">
        <v>3320</v>
      </c>
      <c r="BW33" s="346" t="s">
        <v>3320</v>
      </c>
      <c r="BX33" s="348"/>
      <c r="BY33" s="346" t="s">
        <v>3320</v>
      </c>
      <c r="BZ33" s="346" t="s">
        <v>3320</v>
      </c>
      <c r="CA33" s="346" t="s">
        <v>3320</v>
      </c>
      <c r="CB33" s="346" t="s">
        <v>3320</v>
      </c>
      <c r="CC33" s="346" t="s">
        <v>3320</v>
      </c>
      <c r="CD33" s="346" t="s">
        <v>3320</v>
      </c>
      <c r="CE33" s="346" t="s">
        <v>3320</v>
      </c>
      <c r="CF33" s="346" t="s">
        <v>3320</v>
      </c>
      <c r="CG33" s="346" t="s">
        <v>3320</v>
      </c>
      <c r="CH33" s="348"/>
      <c r="CI33" s="346" t="s">
        <v>3320</v>
      </c>
      <c r="CJ33" s="346" t="s">
        <v>3320</v>
      </c>
      <c r="CK33" s="346" t="s">
        <v>3320</v>
      </c>
      <c r="CL33" s="346" t="s">
        <v>3320</v>
      </c>
      <c r="CM33" s="346" t="s">
        <v>3320</v>
      </c>
      <c r="CN33" s="346" t="s">
        <v>3320</v>
      </c>
      <c r="CO33" s="346" t="s">
        <v>3320</v>
      </c>
      <c r="CP33" s="346" t="s">
        <v>3320</v>
      </c>
      <c r="CQ33" s="346" t="s">
        <v>3320</v>
      </c>
      <c r="CR33" s="346" t="s">
        <v>3320</v>
      </c>
      <c r="CS33" s="346" t="s">
        <v>3320</v>
      </c>
      <c r="CT33" s="346" t="s">
        <v>3320</v>
      </c>
      <c r="CU33" s="346" t="s">
        <v>3320</v>
      </c>
      <c r="CV33" s="346" t="s">
        <v>3320</v>
      </c>
      <c r="CW33" s="346" t="s">
        <v>3320</v>
      </c>
      <c r="CX33" s="346" t="s">
        <v>3320</v>
      </c>
      <c r="CY33" s="346" t="s">
        <v>3320</v>
      </c>
      <c r="CZ33" s="346" t="s">
        <v>3320</v>
      </c>
      <c r="DA33" s="346" t="s">
        <v>3320</v>
      </c>
      <c r="DB33" s="346" t="s">
        <v>3320</v>
      </c>
      <c r="DC33" s="346" t="s">
        <v>3320</v>
      </c>
      <c r="DD33" s="346" t="s">
        <v>3320</v>
      </c>
      <c r="DE33" s="346" t="s">
        <v>3320</v>
      </c>
      <c r="DF33" s="346" t="s">
        <v>3320</v>
      </c>
      <c r="DG33" s="346" t="s">
        <v>3320</v>
      </c>
      <c r="DH33" s="346" t="s">
        <v>3320</v>
      </c>
      <c r="DI33" s="346" t="s">
        <v>3320</v>
      </c>
      <c r="DJ33" s="346" t="s">
        <v>3320</v>
      </c>
      <c r="DK33" s="346" t="s">
        <v>3320</v>
      </c>
      <c r="DL33" s="346" t="s">
        <v>3320</v>
      </c>
      <c r="DM33" s="346" t="s">
        <v>3320</v>
      </c>
      <c r="DN33" s="346" t="s">
        <v>3320</v>
      </c>
      <c r="DO33" s="346" t="s">
        <v>3320</v>
      </c>
      <c r="DP33" s="346" t="s">
        <v>3320</v>
      </c>
      <c r="DQ33" s="346" t="s">
        <v>3320</v>
      </c>
      <c r="DR33" s="346" t="s">
        <v>3320</v>
      </c>
      <c r="DS33" s="346" t="s">
        <v>3320</v>
      </c>
      <c r="DT33" s="346" t="s">
        <v>3320</v>
      </c>
      <c r="DU33" s="346" t="s">
        <v>3320</v>
      </c>
      <c r="DV33" s="346" t="s">
        <v>3320</v>
      </c>
      <c r="DW33" s="346" t="s">
        <v>3320</v>
      </c>
      <c r="DX33" s="346" t="s">
        <v>3320</v>
      </c>
      <c r="DY33" s="346" t="s">
        <v>3320</v>
      </c>
      <c r="DZ33" s="346" t="s">
        <v>3320</v>
      </c>
      <c r="EA33" s="346" t="s">
        <v>3320</v>
      </c>
      <c r="EB33" s="346" t="s">
        <v>3320</v>
      </c>
      <c r="EC33" s="346" t="s">
        <v>3320</v>
      </c>
      <c r="ED33" s="346" t="s">
        <v>3320</v>
      </c>
      <c r="EE33" s="346" t="s">
        <v>3320</v>
      </c>
      <c r="EF33" s="345">
        <v>313512224</v>
      </c>
      <c r="EG33" s="346" t="s">
        <v>733</v>
      </c>
      <c r="EH33" s="346" t="s">
        <v>733</v>
      </c>
      <c r="EI33" s="346" t="s">
        <v>733</v>
      </c>
      <c r="EJ33" s="346" t="s">
        <v>733</v>
      </c>
      <c r="EK33" s="346" t="s">
        <v>8058</v>
      </c>
      <c r="EL33" s="346" t="s">
        <v>8416</v>
      </c>
      <c r="EM33" s="179" t="s">
        <v>8417</v>
      </c>
      <c r="EN33" s="348"/>
      <c r="EO33" s="346" t="s">
        <v>8418</v>
      </c>
      <c r="EP33" s="345">
        <v>276882224</v>
      </c>
      <c r="EQ33" s="345">
        <v>36630000</v>
      </c>
      <c r="ER33" s="345">
        <v>2877</v>
      </c>
      <c r="ES33" s="345">
        <v>964</v>
      </c>
      <c r="ET33" s="346" t="s">
        <v>5719</v>
      </c>
      <c r="EU33" s="346" t="s">
        <v>733</v>
      </c>
      <c r="EV33" s="346" t="s">
        <v>733</v>
      </c>
      <c r="EW33" s="346" t="s">
        <v>8419</v>
      </c>
      <c r="EX33" s="346" t="s">
        <v>733</v>
      </c>
      <c r="EY33" s="346" t="s">
        <v>733</v>
      </c>
      <c r="EZ33" s="346" t="s">
        <v>733</v>
      </c>
      <c r="FA33" s="346" t="s">
        <v>733</v>
      </c>
      <c r="FB33" s="346" t="s">
        <v>733</v>
      </c>
      <c r="FC33" s="349" t="s">
        <v>5676</v>
      </c>
      <c r="FD33" s="346" t="s">
        <v>3320</v>
      </c>
      <c r="FE33" s="346" t="s">
        <v>733</v>
      </c>
      <c r="FF33" s="346" t="s">
        <v>5721</v>
      </c>
      <c r="FG33" s="346" t="s">
        <v>733</v>
      </c>
      <c r="FH33" s="346" t="s">
        <v>5679</v>
      </c>
      <c r="FI33" s="346" t="s">
        <v>3320</v>
      </c>
      <c r="FJ33" s="346" t="s">
        <v>3320</v>
      </c>
      <c r="FK33" s="345">
        <v>1.19</v>
      </c>
      <c r="FL33" s="346" t="s">
        <v>733</v>
      </c>
      <c r="FM33" s="346" t="s">
        <v>5679</v>
      </c>
      <c r="FN33" s="346" t="s">
        <v>8063</v>
      </c>
      <c r="FO33" s="346" t="s">
        <v>733</v>
      </c>
      <c r="FP33" s="346" t="s">
        <v>3320</v>
      </c>
      <c r="FQ33" s="346" t="s">
        <v>8420</v>
      </c>
      <c r="FR33" s="346" t="s">
        <v>8421</v>
      </c>
      <c r="FS33" s="346" t="s">
        <v>5952</v>
      </c>
      <c r="FT33" s="346" t="s">
        <v>5684</v>
      </c>
      <c r="FU33" s="346" t="s">
        <v>5684</v>
      </c>
      <c r="FV33" s="346" t="s">
        <v>733</v>
      </c>
      <c r="FW33" s="346" t="s">
        <v>1214</v>
      </c>
      <c r="FX33" s="350">
        <v>46084.79550925926</v>
      </c>
      <c r="FY33" s="350">
        <v>46084.888379629629</v>
      </c>
      <c r="FZ33" s="346" t="s">
        <v>5685</v>
      </c>
      <c r="GA33" s="346" t="s">
        <v>3320</v>
      </c>
      <c r="GB33" s="346" t="s">
        <v>3320</v>
      </c>
      <c r="GC33" s="346" t="s">
        <v>3320</v>
      </c>
      <c r="GD33" s="346" t="s">
        <v>3320</v>
      </c>
      <c r="GE33" s="346" t="s">
        <v>3320</v>
      </c>
      <c r="GF33" s="346" t="s">
        <v>3320</v>
      </c>
      <c r="GG33" s="346" t="s">
        <v>3320</v>
      </c>
      <c r="GH33" s="346" t="s">
        <v>3320</v>
      </c>
      <c r="GI33" s="346" t="s">
        <v>3320</v>
      </c>
      <c r="GJ33" s="346" t="s">
        <v>3320</v>
      </c>
      <c r="GK33" s="346" t="s">
        <v>3320</v>
      </c>
      <c r="GL33" s="346" t="s">
        <v>3320</v>
      </c>
      <c r="GM33" s="346" t="s">
        <v>3320</v>
      </c>
      <c r="GN33" s="346" t="s">
        <v>3320</v>
      </c>
      <c r="GO33" s="346" t="s">
        <v>3320</v>
      </c>
      <c r="GP33" s="346" t="s">
        <v>3320</v>
      </c>
      <c r="GQ33" s="346" t="s">
        <v>3320</v>
      </c>
      <c r="GR33" s="346" t="s">
        <v>3320</v>
      </c>
      <c r="GS33" s="346" t="s">
        <v>3320</v>
      </c>
      <c r="GT33" s="346" t="s">
        <v>3320</v>
      </c>
      <c r="GU33" s="346" t="s">
        <v>3320</v>
      </c>
      <c r="GV33" s="346" t="s">
        <v>3320</v>
      </c>
      <c r="GW33" s="346" t="s">
        <v>3320</v>
      </c>
      <c r="GX33" s="346" t="s">
        <v>3320</v>
      </c>
      <c r="GY33" s="346" t="s">
        <v>3320</v>
      </c>
      <c r="GZ33" s="346" t="s">
        <v>3320</v>
      </c>
      <c r="HA33" s="346" t="s">
        <v>3320</v>
      </c>
      <c r="HB33" s="346" t="s">
        <v>3320</v>
      </c>
      <c r="HC33" s="346" t="s">
        <v>3320</v>
      </c>
      <c r="HD33" s="346" t="s">
        <v>3320</v>
      </c>
      <c r="HE33" s="346" t="s">
        <v>3320</v>
      </c>
      <c r="HF33" s="346" t="s">
        <v>3320</v>
      </c>
      <c r="HG33" s="346" t="s">
        <v>3320</v>
      </c>
      <c r="HH33" s="346" t="s">
        <v>3320</v>
      </c>
      <c r="HI33" s="346" t="s">
        <v>3320</v>
      </c>
      <c r="HJ33" s="346" t="s">
        <v>3320</v>
      </c>
      <c r="HK33" s="346" t="s">
        <v>3320</v>
      </c>
      <c r="HL33" s="346" t="s">
        <v>3320</v>
      </c>
    </row>
    <row r="34" spans="1:220" ht="15.75" thickBot="1">
      <c r="A34" s="344" t="s">
        <v>5638</v>
      </c>
      <c r="B34" s="345">
        <v>1158</v>
      </c>
      <c r="C34" s="346" t="s">
        <v>11340</v>
      </c>
      <c r="D34" s="346" t="s">
        <v>11341</v>
      </c>
      <c r="E34" s="345">
        <v>1158</v>
      </c>
      <c r="F34" s="346" t="s">
        <v>5780</v>
      </c>
      <c r="G34" s="346" t="s">
        <v>5781</v>
      </c>
      <c r="H34" s="346" t="s">
        <v>11302</v>
      </c>
      <c r="I34" s="346" t="s">
        <v>5643</v>
      </c>
      <c r="J34" s="344" t="s">
        <v>4657</v>
      </c>
      <c r="K34" s="346" t="s">
        <v>11342</v>
      </c>
      <c r="L34" s="346" t="s">
        <v>5784</v>
      </c>
      <c r="M34" s="346" t="s">
        <v>5785</v>
      </c>
      <c r="N34" s="346" t="s">
        <v>5786</v>
      </c>
      <c r="O34" s="346" t="s">
        <v>5787</v>
      </c>
      <c r="P34" s="346" t="s">
        <v>3320</v>
      </c>
      <c r="Q34" s="346" t="s">
        <v>5788</v>
      </c>
      <c r="R34" s="346" t="s">
        <v>5698</v>
      </c>
      <c r="S34" s="346" t="s">
        <v>5789</v>
      </c>
      <c r="T34" s="346" t="s">
        <v>5790</v>
      </c>
      <c r="U34" s="346" t="s">
        <v>5791</v>
      </c>
      <c r="V34" s="346" t="s">
        <v>733</v>
      </c>
      <c r="W34" s="346" t="s">
        <v>733</v>
      </c>
      <c r="X34" s="346" t="s">
        <v>733</v>
      </c>
      <c r="Y34" s="346" t="s">
        <v>3320</v>
      </c>
      <c r="Z34" s="346" t="s">
        <v>5792</v>
      </c>
      <c r="AA34" s="346" t="s">
        <v>733</v>
      </c>
      <c r="AB34" s="346" t="s">
        <v>5793</v>
      </c>
      <c r="AC34" s="346" t="s">
        <v>5794</v>
      </c>
      <c r="AD34" s="346" t="s">
        <v>5659</v>
      </c>
      <c r="AE34" s="346" t="s">
        <v>5795</v>
      </c>
      <c r="AF34" s="346" t="s">
        <v>5796</v>
      </c>
      <c r="AG34" s="346" t="s">
        <v>11343</v>
      </c>
      <c r="AH34" s="346" t="s">
        <v>733</v>
      </c>
      <c r="AI34" s="346" t="s">
        <v>11302</v>
      </c>
      <c r="AJ34" s="346" t="s">
        <v>3320</v>
      </c>
      <c r="AK34" s="346" t="s">
        <v>3320</v>
      </c>
      <c r="AL34" s="346" t="s">
        <v>3320</v>
      </c>
      <c r="AM34" s="346" t="s">
        <v>3320</v>
      </c>
      <c r="AN34" s="346" t="s">
        <v>3320</v>
      </c>
      <c r="AO34" s="346" t="s">
        <v>3320</v>
      </c>
      <c r="AP34" s="346" t="s">
        <v>3320</v>
      </c>
      <c r="AQ34" s="346" t="s">
        <v>3320</v>
      </c>
      <c r="AR34" s="346" t="s">
        <v>3320</v>
      </c>
      <c r="AS34" s="346" t="s">
        <v>3320</v>
      </c>
      <c r="AT34" s="346" t="s">
        <v>3320</v>
      </c>
      <c r="AU34" s="346" t="s">
        <v>3320</v>
      </c>
      <c r="AV34" s="346" t="s">
        <v>3320</v>
      </c>
      <c r="AW34" s="346" t="s">
        <v>3320</v>
      </c>
      <c r="AX34" s="346" t="s">
        <v>3320</v>
      </c>
      <c r="AY34" s="346" t="s">
        <v>3320</v>
      </c>
      <c r="AZ34" s="346" t="s">
        <v>3320</v>
      </c>
      <c r="BA34" s="346" t="s">
        <v>3320</v>
      </c>
      <c r="BB34" s="346" t="s">
        <v>3320</v>
      </c>
      <c r="BC34" s="346" t="s">
        <v>3320</v>
      </c>
      <c r="BD34" s="348"/>
      <c r="BE34" s="346" t="s">
        <v>3320</v>
      </c>
      <c r="BF34" s="346" t="s">
        <v>3320</v>
      </c>
      <c r="BG34" s="346" t="s">
        <v>3320</v>
      </c>
      <c r="BH34" s="346" t="s">
        <v>3320</v>
      </c>
      <c r="BI34" s="346" t="s">
        <v>3320</v>
      </c>
      <c r="BJ34" s="346" t="s">
        <v>3320</v>
      </c>
      <c r="BK34" s="346" t="s">
        <v>3320</v>
      </c>
      <c r="BL34" s="346" t="s">
        <v>3320</v>
      </c>
      <c r="BM34" s="346" t="s">
        <v>3320</v>
      </c>
      <c r="BN34" s="346" t="s">
        <v>3320</v>
      </c>
      <c r="BO34" s="346" t="s">
        <v>3320</v>
      </c>
      <c r="BP34" s="346" t="s">
        <v>3320</v>
      </c>
      <c r="BQ34" s="346" t="s">
        <v>3320</v>
      </c>
      <c r="BR34" s="346" t="s">
        <v>3320</v>
      </c>
      <c r="BS34" s="346" t="s">
        <v>3320</v>
      </c>
      <c r="BT34" s="346" t="s">
        <v>3320</v>
      </c>
      <c r="BU34" s="346" t="s">
        <v>3320</v>
      </c>
      <c r="BV34" s="346" t="s">
        <v>3320</v>
      </c>
      <c r="BW34" s="346" t="s">
        <v>3320</v>
      </c>
      <c r="BX34" s="348"/>
      <c r="BY34" s="346" t="s">
        <v>3320</v>
      </c>
      <c r="BZ34" s="346" t="s">
        <v>3320</v>
      </c>
      <c r="CA34" s="346" t="s">
        <v>3320</v>
      </c>
      <c r="CB34" s="346" t="s">
        <v>3320</v>
      </c>
      <c r="CC34" s="346" t="s">
        <v>3320</v>
      </c>
      <c r="CD34" s="346" t="s">
        <v>3320</v>
      </c>
      <c r="CE34" s="346" t="s">
        <v>3320</v>
      </c>
      <c r="CF34" s="346" t="s">
        <v>3320</v>
      </c>
      <c r="CG34" s="346" t="s">
        <v>3320</v>
      </c>
      <c r="CH34" s="348"/>
      <c r="CI34" s="346" t="s">
        <v>3320</v>
      </c>
      <c r="CJ34" s="346" t="s">
        <v>3320</v>
      </c>
      <c r="CK34" s="346" t="s">
        <v>3320</v>
      </c>
      <c r="CL34" s="346" t="s">
        <v>3320</v>
      </c>
      <c r="CM34" s="346" t="s">
        <v>3320</v>
      </c>
      <c r="CN34" s="346" t="s">
        <v>3320</v>
      </c>
      <c r="CO34" s="346" t="s">
        <v>3320</v>
      </c>
      <c r="CP34" s="346" t="s">
        <v>3320</v>
      </c>
      <c r="CQ34" s="346" t="s">
        <v>3320</v>
      </c>
      <c r="CR34" s="346" t="s">
        <v>3320</v>
      </c>
      <c r="CS34" s="346" t="s">
        <v>3320</v>
      </c>
      <c r="CT34" s="346" t="s">
        <v>3320</v>
      </c>
      <c r="CU34" s="346" t="s">
        <v>3320</v>
      </c>
      <c r="CV34" s="346" t="s">
        <v>3320</v>
      </c>
      <c r="CW34" s="346" t="s">
        <v>3320</v>
      </c>
      <c r="CX34" s="346" t="s">
        <v>3320</v>
      </c>
      <c r="CY34" s="346" t="s">
        <v>3320</v>
      </c>
      <c r="CZ34" s="346" t="s">
        <v>3320</v>
      </c>
      <c r="DA34" s="346" t="s">
        <v>3320</v>
      </c>
      <c r="DB34" s="346" t="s">
        <v>3320</v>
      </c>
      <c r="DC34" s="346" t="s">
        <v>3320</v>
      </c>
      <c r="DD34" s="346" t="s">
        <v>3320</v>
      </c>
      <c r="DE34" s="346" t="s">
        <v>3320</v>
      </c>
      <c r="DF34" s="346" t="s">
        <v>3320</v>
      </c>
      <c r="DG34" s="346" t="s">
        <v>3320</v>
      </c>
      <c r="DH34" s="346" t="s">
        <v>3320</v>
      </c>
      <c r="DI34" s="346" t="s">
        <v>3320</v>
      </c>
      <c r="DJ34" s="346" t="s">
        <v>3320</v>
      </c>
      <c r="DK34" s="346" t="s">
        <v>3320</v>
      </c>
      <c r="DL34" s="346" t="s">
        <v>3320</v>
      </c>
      <c r="DM34" s="346" t="s">
        <v>3320</v>
      </c>
      <c r="DN34" s="346" t="s">
        <v>3320</v>
      </c>
      <c r="DO34" s="346" t="s">
        <v>3320</v>
      </c>
      <c r="DP34" s="346" t="s">
        <v>3320</v>
      </c>
      <c r="DQ34" s="346" t="s">
        <v>3320</v>
      </c>
      <c r="DR34" s="346" t="s">
        <v>3320</v>
      </c>
      <c r="DS34" s="346" t="s">
        <v>3320</v>
      </c>
      <c r="DT34" s="346" t="s">
        <v>3320</v>
      </c>
      <c r="DU34" s="346" t="s">
        <v>3320</v>
      </c>
      <c r="DV34" s="346" t="s">
        <v>3320</v>
      </c>
      <c r="DW34" s="346" t="s">
        <v>3320</v>
      </c>
      <c r="DX34" s="346" t="s">
        <v>3320</v>
      </c>
      <c r="DY34" s="346" t="s">
        <v>3320</v>
      </c>
      <c r="DZ34" s="346" t="s">
        <v>3320</v>
      </c>
      <c r="EA34" s="346" t="s">
        <v>3320</v>
      </c>
      <c r="EB34" s="346" t="s">
        <v>3320</v>
      </c>
      <c r="EC34" s="346" t="s">
        <v>3320</v>
      </c>
      <c r="ED34" s="346" t="s">
        <v>3320</v>
      </c>
      <c r="EE34" s="346" t="s">
        <v>3320</v>
      </c>
      <c r="EF34" s="345">
        <v>364025055</v>
      </c>
      <c r="EG34" s="346" t="s">
        <v>1214</v>
      </c>
      <c r="EH34" s="346" t="s">
        <v>733</v>
      </c>
      <c r="EI34" s="346" t="s">
        <v>733</v>
      </c>
      <c r="EJ34" s="346" t="s">
        <v>733</v>
      </c>
      <c r="EK34" s="346" t="s">
        <v>3320</v>
      </c>
      <c r="EL34" s="346" t="s">
        <v>11313</v>
      </c>
      <c r="EM34" s="346" t="s">
        <v>3320</v>
      </c>
      <c r="EN34" s="348"/>
      <c r="EO34" s="346" t="s">
        <v>3320</v>
      </c>
      <c r="EP34" s="345">
        <v>259548135</v>
      </c>
      <c r="EQ34" s="345">
        <v>43622182</v>
      </c>
      <c r="ER34" s="345">
        <v>109323114</v>
      </c>
      <c r="ES34" s="345">
        <v>21864623</v>
      </c>
      <c r="ET34" s="346" t="s">
        <v>9978</v>
      </c>
      <c r="EU34" s="346" t="s">
        <v>733</v>
      </c>
      <c r="EV34" s="346" t="s">
        <v>733</v>
      </c>
      <c r="EW34" s="346" t="s">
        <v>7031</v>
      </c>
      <c r="EX34" s="346" t="s">
        <v>733</v>
      </c>
      <c r="EY34" s="346" t="s">
        <v>1214</v>
      </c>
      <c r="EZ34" s="346" t="s">
        <v>733</v>
      </c>
      <c r="FA34" s="346" t="s">
        <v>733</v>
      </c>
      <c r="FB34" s="346" t="s">
        <v>733</v>
      </c>
      <c r="FC34" s="349" t="s">
        <v>5676</v>
      </c>
      <c r="FD34" s="346" t="s">
        <v>3320</v>
      </c>
      <c r="FE34" s="346" t="s">
        <v>1214</v>
      </c>
      <c r="FF34" s="346" t="s">
        <v>3320</v>
      </c>
      <c r="FG34" s="346" t="s">
        <v>1214</v>
      </c>
      <c r="FH34" s="346" t="s">
        <v>3320</v>
      </c>
      <c r="FI34" s="346" t="s">
        <v>3320</v>
      </c>
      <c r="FJ34" s="346" t="s">
        <v>3320</v>
      </c>
      <c r="FK34" s="346" t="s">
        <v>3320</v>
      </c>
      <c r="FL34" s="346" t="s">
        <v>1214</v>
      </c>
      <c r="FM34" s="346" t="s">
        <v>3320</v>
      </c>
      <c r="FN34" s="346" t="s">
        <v>3320</v>
      </c>
      <c r="FO34" s="346" t="s">
        <v>1214</v>
      </c>
      <c r="FP34" s="346" t="s">
        <v>3320</v>
      </c>
      <c r="FQ34" s="346" t="s">
        <v>3320</v>
      </c>
      <c r="FR34" s="346" t="s">
        <v>3320</v>
      </c>
      <c r="FS34" s="346" t="s">
        <v>3320</v>
      </c>
      <c r="FT34" s="346" t="s">
        <v>3320</v>
      </c>
      <c r="FU34" s="346" t="s">
        <v>3320</v>
      </c>
      <c r="FV34" s="346" t="s">
        <v>3320</v>
      </c>
      <c r="FW34" s="346" t="s">
        <v>3320</v>
      </c>
      <c r="FX34" s="350">
        <v>46084.877395833333</v>
      </c>
      <c r="FY34" s="350">
        <v>46084.884166666663</v>
      </c>
      <c r="FZ34" s="346" t="s">
        <v>5685</v>
      </c>
      <c r="GA34" s="346" t="s">
        <v>3320</v>
      </c>
      <c r="GB34" s="346" t="s">
        <v>3320</v>
      </c>
      <c r="GC34" s="346" t="s">
        <v>3320</v>
      </c>
      <c r="GD34" s="346" t="s">
        <v>3320</v>
      </c>
      <c r="GE34" s="346" t="s">
        <v>3320</v>
      </c>
      <c r="GF34" s="346" t="s">
        <v>3320</v>
      </c>
      <c r="GG34" s="346" t="s">
        <v>3320</v>
      </c>
      <c r="GH34" s="346" t="s">
        <v>3320</v>
      </c>
      <c r="GI34" s="346" t="s">
        <v>3320</v>
      </c>
      <c r="GJ34" s="346" t="s">
        <v>3320</v>
      </c>
      <c r="GK34" s="346" t="s">
        <v>3320</v>
      </c>
      <c r="GL34" s="346" t="s">
        <v>3320</v>
      </c>
      <c r="GM34" s="346" t="s">
        <v>3320</v>
      </c>
      <c r="GN34" s="346" t="s">
        <v>3320</v>
      </c>
      <c r="GO34" s="346" t="s">
        <v>3320</v>
      </c>
      <c r="GP34" s="346" t="s">
        <v>3320</v>
      </c>
      <c r="GQ34" s="346" t="s">
        <v>3320</v>
      </c>
      <c r="GR34" s="346" t="s">
        <v>3320</v>
      </c>
      <c r="GS34" s="346" t="s">
        <v>3320</v>
      </c>
      <c r="GT34" s="346" t="s">
        <v>3320</v>
      </c>
      <c r="GU34" s="346" t="s">
        <v>3320</v>
      </c>
      <c r="GV34" s="346" t="s">
        <v>3320</v>
      </c>
      <c r="GW34" s="346" t="s">
        <v>3320</v>
      </c>
      <c r="GX34" s="346" t="s">
        <v>3320</v>
      </c>
      <c r="GY34" s="346" t="s">
        <v>3320</v>
      </c>
      <c r="GZ34" s="346" t="s">
        <v>3320</v>
      </c>
      <c r="HA34" s="346" t="s">
        <v>3320</v>
      </c>
      <c r="HB34" s="346" t="s">
        <v>3320</v>
      </c>
      <c r="HC34" s="346" t="s">
        <v>3320</v>
      </c>
      <c r="HD34" s="346" t="s">
        <v>3320</v>
      </c>
      <c r="HE34" s="346" t="s">
        <v>3320</v>
      </c>
      <c r="HF34" s="346" t="s">
        <v>3320</v>
      </c>
      <c r="HG34" s="346" t="s">
        <v>3320</v>
      </c>
      <c r="HH34" s="346" t="s">
        <v>3320</v>
      </c>
      <c r="HI34" s="346" t="s">
        <v>3320</v>
      </c>
      <c r="HJ34" s="346" t="s">
        <v>3320</v>
      </c>
      <c r="HK34" s="346" t="s">
        <v>3320</v>
      </c>
      <c r="HL34" s="346" t="s">
        <v>3320</v>
      </c>
    </row>
    <row r="35" spans="1:220" ht="15.75" thickBot="1">
      <c r="A35" s="344" t="s">
        <v>5638</v>
      </c>
      <c r="B35" s="345">
        <v>1154</v>
      </c>
      <c r="C35" s="346" t="s">
        <v>5725</v>
      </c>
      <c r="D35" s="346" t="s">
        <v>5726</v>
      </c>
      <c r="E35" s="345">
        <v>1154</v>
      </c>
      <c r="F35" s="346" t="s">
        <v>5727</v>
      </c>
      <c r="G35" s="346" t="s">
        <v>5728</v>
      </c>
      <c r="H35" s="346" t="s">
        <v>5135</v>
      </c>
      <c r="I35" s="346" t="s">
        <v>5643</v>
      </c>
      <c r="J35" s="346" t="s">
        <v>5729</v>
      </c>
      <c r="K35" s="346" t="s">
        <v>5731</v>
      </c>
      <c r="L35" s="346" t="s">
        <v>5732</v>
      </c>
      <c r="M35" s="346" t="s">
        <v>5733</v>
      </c>
      <c r="N35" s="346" t="s">
        <v>5734</v>
      </c>
      <c r="O35" s="346" t="s">
        <v>5735</v>
      </c>
      <c r="P35" s="346" t="s">
        <v>3320</v>
      </c>
      <c r="Q35" s="346" t="s">
        <v>5736</v>
      </c>
      <c r="R35" s="346" t="s">
        <v>5698</v>
      </c>
      <c r="S35" s="346" t="s">
        <v>5737</v>
      </c>
      <c r="T35" s="346" t="s">
        <v>5738</v>
      </c>
      <c r="U35" s="346" t="s">
        <v>5739</v>
      </c>
      <c r="V35" s="346" t="s">
        <v>733</v>
      </c>
      <c r="W35" s="346" t="s">
        <v>733</v>
      </c>
      <c r="X35" s="346" t="s">
        <v>733</v>
      </c>
      <c r="Y35" s="346" t="s">
        <v>3320</v>
      </c>
      <c r="Z35" s="346" t="s">
        <v>5740</v>
      </c>
      <c r="AA35" s="346" t="s">
        <v>733</v>
      </c>
      <c r="AB35" s="346" t="s">
        <v>5741</v>
      </c>
      <c r="AC35" s="346" t="s">
        <v>5742</v>
      </c>
      <c r="AD35" s="346" t="s">
        <v>5743</v>
      </c>
      <c r="AE35" s="346" t="s">
        <v>5744</v>
      </c>
      <c r="AF35" s="346" t="s">
        <v>5745</v>
      </c>
      <c r="AG35" s="346" t="s">
        <v>5746</v>
      </c>
      <c r="AH35" s="346" t="s">
        <v>1214</v>
      </c>
      <c r="AI35" s="346" t="s">
        <v>3320</v>
      </c>
      <c r="AJ35" s="346" t="s">
        <v>5747</v>
      </c>
      <c r="AK35" s="346" t="s">
        <v>1264</v>
      </c>
      <c r="AL35" s="346" t="s">
        <v>5665</v>
      </c>
      <c r="AM35" s="347">
        <v>46919</v>
      </c>
      <c r="AN35" s="345">
        <v>17</v>
      </c>
      <c r="AO35" s="345">
        <v>299.08</v>
      </c>
      <c r="AP35" s="346" t="s">
        <v>5666</v>
      </c>
      <c r="AQ35" s="345">
        <v>1709</v>
      </c>
      <c r="AR35" s="345">
        <v>779.79</v>
      </c>
      <c r="AS35" s="346" t="s">
        <v>733</v>
      </c>
      <c r="AT35" s="345">
        <v>29.76</v>
      </c>
      <c r="AU35" s="346" t="s">
        <v>733</v>
      </c>
      <c r="AV35" s="345">
        <v>715</v>
      </c>
      <c r="AW35" s="346" t="s">
        <v>5713</v>
      </c>
      <c r="AX35" s="346" t="s">
        <v>5668</v>
      </c>
      <c r="AY35" s="346" t="s">
        <v>3320</v>
      </c>
      <c r="AZ35" s="346" t="s">
        <v>733</v>
      </c>
      <c r="BA35" s="346" t="s">
        <v>733</v>
      </c>
      <c r="BB35" s="345">
        <v>1950</v>
      </c>
      <c r="BC35" s="345">
        <v>1829</v>
      </c>
      <c r="BD35" s="346" t="s">
        <v>5749</v>
      </c>
      <c r="BE35" s="345">
        <v>363</v>
      </c>
      <c r="BF35" s="345">
        <v>96</v>
      </c>
      <c r="BG35" s="345">
        <v>99</v>
      </c>
      <c r="BH35" s="345">
        <v>25</v>
      </c>
      <c r="BI35" s="347">
        <v>46327</v>
      </c>
      <c r="BJ35" s="345">
        <v>0.4</v>
      </c>
      <c r="BK35" s="345">
        <v>8</v>
      </c>
      <c r="BL35" s="346" t="s">
        <v>5750</v>
      </c>
      <c r="BM35" s="345">
        <v>40974310</v>
      </c>
      <c r="BN35" s="346" t="s">
        <v>3320</v>
      </c>
      <c r="BO35" s="346" t="s">
        <v>3320</v>
      </c>
      <c r="BP35" s="346" t="s">
        <v>3320</v>
      </c>
      <c r="BQ35" s="346" t="s">
        <v>3320</v>
      </c>
      <c r="BR35" s="346" t="s">
        <v>3320</v>
      </c>
      <c r="BS35" s="346" t="s">
        <v>3320</v>
      </c>
      <c r="BT35" s="346" t="s">
        <v>3320</v>
      </c>
      <c r="BU35" s="346" t="s">
        <v>3320</v>
      </c>
      <c r="BV35" s="346" t="s">
        <v>3320</v>
      </c>
      <c r="BW35" s="346" t="s">
        <v>3320</v>
      </c>
      <c r="BX35" s="348"/>
      <c r="BY35" s="346" t="s">
        <v>3320</v>
      </c>
      <c r="BZ35" s="346" t="s">
        <v>3320</v>
      </c>
      <c r="CA35" s="346" t="s">
        <v>3320</v>
      </c>
      <c r="CB35" s="346" t="s">
        <v>3320</v>
      </c>
      <c r="CC35" s="346" t="s">
        <v>3320</v>
      </c>
      <c r="CD35" s="346" t="s">
        <v>3320</v>
      </c>
      <c r="CE35" s="346" t="s">
        <v>3320</v>
      </c>
      <c r="CF35" s="346" t="s">
        <v>3320</v>
      </c>
      <c r="CG35" s="346" t="s">
        <v>3320</v>
      </c>
      <c r="CH35" s="348"/>
      <c r="CI35" s="346" t="s">
        <v>3320</v>
      </c>
      <c r="CJ35" s="346" t="s">
        <v>3320</v>
      </c>
      <c r="CK35" s="346" t="s">
        <v>3320</v>
      </c>
      <c r="CL35" s="346" t="s">
        <v>3320</v>
      </c>
      <c r="CM35" s="346" t="s">
        <v>3320</v>
      </c>
      <c r="CN35" s="346" t="s">
        <v>3320</v>
      </c>
      <c r="CO35" s="346" t="s">
        <v>3320</v>
      </c>
      <c r="CP35" s="346" t="s">
        <v>3320</v>
      </c>
      <c r="CQ35" s="346" t="s">
        <v>3320</v>
      </c>
      <c r="CR35" s="346" t="s">
        <v>3320</v>
      </c>
      <c r="CS35" s="346" t="s">
        <v>3320</v>
      </c>
      <c r="CT35" s="346" t="s">
        <v>3320</v>
      </c>
      <c r="CU35" s="346" t="s">
        <v>3320</v>
      </c>
      <c r="CV35" s="346" t="s">
        <v>3320</v>
      </c>
      <c r="CW35" s="346" t="s">
        <v>3320</v>
      </c>
      <c r="CX35" s="346" t="s">
        <v>3320</v>
      </c>
      <c r="CY35" s="346" t="s">
        <v>3320</v>
      </c>
      <c r="CZ35" s="346" t="s">
        <v>3320</v>
      </c>
      <c r="DA35" s="346" t="s">
        <v>3320</v>
      </c>
      <c r="DB35" s="346" t="s">
        <v>3320</v>
      </c>
      <c r="DC35" s="346" t="s">
        <v>3320</v>
      </c>
      <c r="DD35" s="346" t="s">
        <v>3320</v>
      </c>
      <c r="DE35" s="346" t="s">
        <v>3320</v>
      </c>
      <c r="DF35" s="346" t="s">
        <v>3320</v>
      </c>
      <c r="DG35" s="346" t="s">
        <v>3320</v>
      </c>
      <c r="DH35" s="346" t="s">
        <v>3320</v>
      </c>
      <c r="DI35" s="346" t="s">
        <v>3320</v>
      </c>
      <c r="DJ35" s="346" t="s">
        <v>3320</v>
      </c>
      <c r="DK35" s="346" t="s">
        <v>3320</v>
      </c>
      <c r="DL35" s="346" t="s">
        <v>3320</v>
      </c>
      <c r="DM35" s="346" t="s">
        <v>3320</v>
      </c>
      <c r="DN35" s="346" t="s">
        <v>3320</v>
      </c>
      <c r="DO35" s="346" t="s">
        <v>3320</v>
      </c>
      <c r="DP35" s="346" t="s">
        <v>3320</v>
      </c>
      <c r="DQ35" s="346" t="s">
        <v>3320</v>
      </c>
      <c r="DR35" s="346" t="s">
        <v>3320</v>
      </c>
      <c r="DS35" s="346" t="s">
        <v>3320</v>
      </c>
      <c r="DT35" s="346" t="s">
        <v>3320</v>
      </c>
      <c r="DU35" s="346" t="s">
        <v>3320</v>
      </c>
      <c r="DV35" s="346" t="s">
        <v>3320</v>
      </c>
      <c r="DW35" s="346" t="s">
        <v>3320</v>
      </c>
      <c r="DX35" s="346" t="s">
        <v>3320</v>
      </c>
      <c r="DY35" s="346" t="s">
        <v>3320</v>
      </c>
      <c r="DZ35" s="346" t="s">
        <v>3320</v>
      </c>
      <c r="EA35" s="346" t="s">
        <v>3320</v>
      </c>
      <c r="EB35" s="346" t="s">
        <v>3320</v>
      </c>
      <c r="EC35" s="346" t="s">
        <v>3320</v>
      </c>
      <c r="ED35" s="346" t="s">
        <v>3320</v>
      </c>
      <c r="EE35" s="346" t="s">
        <v>3320</v>
      </c>
      <c r="EF35" s="345">
        <v>1202196000</v>
      </c>
      <c r="EG35" s="346" t="s">
        <v>733</v>
      </c>
      <c r="EH35" s="346" t="s">
        <v>733</v>
      </c>
      <c r="EI35" s="346" t="s">
        <v>733</v>
      </c>
      <c r="EJ35" s="346" t="s">
        <v>733</v>
      </c>
      <c r="EK35" s="346" t="s">
        <v>3428</v>
      </c>
      <c r="EL35" s="346" t="s">
        <v>5751</v>
      </c>
      <c r="EM35" s="179" t="s">
        <v>5752</v>
      </c>
      <c r="EN35" s="348"/>
      <c r="EO35" s="346" t="s">
        <v>5754</v>
      </c>
      <c r="EP35" s="345">
        <v>483270585</v>
      </c>
      <c r="EQ35" s="345">
        <v>168017942</v>
      </c>
      <c r="ER35" s="345">
        <v>656700</v>
      </c>
      <c r="ES35" s="345">
        <v>341620</v>
      </c>
      <c r="ET35" s="346" t="s">
        <v>5755</v>
      </c>
      <c r="EU35" s="346" t="s">
        <v>733</v>
      </c>
      <c r="EV35" s="346" t="s">
        <v>733</v>
      </c>
      <c r="EW35" s="346" t="s">
        <v>5756</v>
      </c>
      <c r="EX35" s="346" t="s">
        <v>733</v>
      </c>
      <c r="EY35" s="346" t="s">
        <v>733</v>
      </c>
      <c r="EZ35" s="346" t="s">
        <v>733</v>
      </c>
      <c r="FA35" s="346" t="s">
        <v>733</v>
      </c>
      <c r="FB35" s="346" t="s">
        <v>733</v>
      </c>
      <c r="FC35" s="349" t="s">
        <v>5676</v>
      </c>
      <c r="FD35" s="346" t="s">
        <v>3320</v>
      </c>
      <c r="FE35" s="346" t="s">
        <v>733</v>
      </c>
      <c r="FF35" s="346" t="s">
        <v>5721</v>
      </c>
      <c r="FG35" s="346" t="s">
        <v>1214</v>
      </c>
      <c r="FH35" s="346" t="s">
        <v>1214</v>
      </c>
      <c r="FI35" s="346" t="s">
        <v>3320</v>
      </c>
      <c r="FJ35" s="346" t="s">
        <v>3320</v>
      </c>
      <c r="FK35" s="346" t="s">
        <v>3320</v>
      </c>
      <c r="FL35" s="346" t="s">
        <v>1214</v>
      </c>
      <c r="FM35" s="346" t="s">
        <v>1214</v>
      </c>
      <c r="FN35" s="346" t="s">
        <v>3320</v>
      </c>
      <c r="FO35" s="346" t="s">
        <v>1214</v>
      </c>
      <c r="FP35" s="346" t="s">
        <v>3320</v>
      </c>
      <c r="FQ35" s="346" t="s">
        <v>5757</v>
      </c>
      <c r="FR35" s="346" t="s">
        <v>5758</v>
      </c>
      <c r="FS35" s="346" t="s">
        <v>3320</v>
      </c>
      <c r="FT35" s="346" t="s">
        <v>3320</v>
      </c>
      <c r="FU35" s="346" t="s">
        <v>3320</v>
      </c>
      <c r="FV35" s="346" t="s">
        <v>5759</v>
      </c>
      <c r="FW35" s="346" t="s">
        <v>1214</v>
      </c>
      <c r="FX35" s="350">
        <v>46084.852986111109</v>
      </c>
      <c r="FY35" s="350">
        <v>46084.864571759259</v>
      </c>
      <c r="FZ35" s="346" t="s">
        <v>5685</v>
      </c>
      <c r="GA35" s="346" t="s">
        <v>3320</v>
      </c>
      <c r="GB35" s="346" t="s">
        <v>3320</v>
      </c>
      <c r="GC35" s="346" t="s">
        <v>3320</v>
      </c>
      <c r="GD35" s="346" t="s">
        <v>3320</v>
      </c>
      <c r="GE35" s="346" t="s">
        <v>3320</v>
      </c>
      <c r="GF35" s="346" t="s">
        <v>3320</v>
      </c>
      <c r="GG35" s="346" t="s">
        <v>3320</v>
      </c>
      <c r="GH35" s="346" t="s">
        <v>3320</v>
      </c>
      <c r="GI35" s="346" t="s">
        <v>3320</v>
      </c>
      <c r="GJ35" s="346" t="s">
        <v>3320</v>
      </c>
      <c r="GK35" s="346" t="s">
        <v>3320</v>
      </c>
      <c r="GL35" s="346" t="s">
        <v>3320</v>
      </c>
      <c r="GM35" s="346" t="s">
        <v>3320</v>
      </c>
      <c r="GN35" s="346" t="s">
        <v>3320</v>
      </c>
      <c r="GO35" s="346" t="s">
        <v>3320</v>
      </c>
      <c r="GP35" s="346" t="s">
        <v>3320</v>
      </c>
      <c r="GQ35" s="346" t="s">
        <v>3320</v>
      </c>
      <c r="GR35" s="346" t="s">
        <v>3320</v>
      </c>
      <c r="GS35" s="346" t="s">
        <v>3320</v>
      </c>
      <c r="GT35" s="346" t="s">
        <v>3320</v>
      </c>
      <c r="GU35" s="346" t="s">
        <v>3320</v>
      </c>
      <c r="GV35" s="346" t="s">
        <v>3320</v>
      </c>
      <c r="GW35" s="346" t="s">
        <v>3320</v>
      </c>
      <c r="GX35" s="346" t="s">
        <v>3320</v>
      </c>
      <c r="GY35" s="346" t="s">
        <v>3320</v>
      </c>
      <c r="GZ35" s="346" t="s">
        <v>3320</v>
      </c>
      <c r="HA35" s="346" t="s">
        <v>3320</v>
      </c>
      <c r="HB35" s="346" t="s">
        <v>3320</v>
      </c>
      <c r="HC35" s="346" t="s">
        <v>3320</v>
      </c>
      <c r="HD35" s="346" t="s">
        <v>3320</v>
      </c>
      <c r="HE35" s="346" t="s">
        <v>3320</v>
      </c>
      <c r="HF35" s="346" t="s">
        <v>3320</v>
      </c>
      <c r="HG35" s="346" t="s">
        <v>3320</v>
      </c>
      <c r="HH35" s="346" t="s">
        <v>3320</v>
      </c>
      <c r="HI35" s="346" t="s">
        <v>3320</v>
      </c>
      <c r="HJ35" s="346" t="s">
        <v>3320</v>
      </c>
      <c r="HK35" s="346" t="s">
        <v>3320</v>
      </c>
      <c r="HL35" s="346" t="s">
        <v>3320</v>
      </c>
    </row>
    <row r="36" spans="1:220" ht="15.75" thickBot="1">
      <c r="A36" s="344" t="s">
        <v>5638</v>
      </c>
      <c r="B36" s="345">
        <v>1063</v>
      </c>
      <c r="C36" s="346" t="s">
        <v>8078</v>
      </c>
      <c r="D36" s="346" t="s">
        <v>8079</v>
      </c>
      <c r="E36" s="345">
        <v>1063</v>
      </c>
      <c r="F36" s="346" t="s">
        <v>8080</v>
      </c>
      <c r="G36" s="346" t="s">
        <v>8081</v>
      </c>
      <c r="H36" s="346" t="s">
        <v>8082</v>
      </c>
      <c r="I36" s="346" t="s">
        <v>5643</v>
      </c>
      <c r="J36" s="344" t="s">
        <v>8083</v>
      </c>
      <c r="K36" s="346" t="s">
        <v>8081</v>
      </c>
      <c r="L36" s="346" t="s">
        <v>5698</v>
      </c>
      <c r="M36" s="346" t="s">
        <v>5698</v>
      </c>
      <c r="N36" s="346" t="s">
        <v>8085</v>
      </c>
      <c r="O36" s="346" t="s">
        <v>8086</v>
      </c>
      <c r="P36" s="346" t="s">
        <v>8081</v>
      </c>
      <c r="Q36" s="346" t="s">
        <v>8087</v>
      </c>
      <c r="R36" s="346" t="s">
        <v>5698</v>
      </c>
      <c r="S36" s="346" t="s">
        <v>8088</v>
      </c>
      <c r="T36" s="346" t="s">
        <v>8089</v>
      </c>
      <c r="U36" s="346" t="s">
        <v>8090</v>
      </c>
      <c r="V36" s="346" t="s">
        <v>733</v>
      </c>
      <c r="W36" s="346" t="s">
        <v>1214</v>
      </c>
      <c r="X36" s="346" t="s">
        <v>1214</v>
      </c>
      <c r="Y36" s="346" t="s">
        <v>8091</v>
      </c>
      <c r="Z36" s="346" t="s">
        <v>8092</v>
      </c>
      <c r="AA36" s="346" t="s">
        <v>733</v>
      </c>
      <c r="AB36" s="346" t="s">
        <v>8093</v>
      </c>
      <c r="AC36" s="346" t="s">
        <v>8094</v>
      </c>
      <c r="AD36" s="346" t="s">
        <v>8095</v>
      </c>
      <c r="AE36" s="346" t="s">
        <v>8096</v>
      </c>
      <c r="AF36" s="346" t="s">
        <v>8097</v>
      </c>
      <c r="AG36" s="346" t="s">
        <v>8098</v>
      </c>
      <c r="AH36" s="346" t="s">
        <v>1214</v>
      </c>
      <c r="AI36" s="346" t="s">
        <v>3320</v>
      </c>
      <c r="AJ36" s="346" t="s">
        <v>2043</v>
      </c>
      <c r="AK36" s="346" t="s">
        <v>1264</v>
      </c>
      <c r="AL36" s="346" t="s">
        <v>5665</v>
      </c>
      <c r="AM36" s="347">
        <v>47298</v>
      </c>
      <c r="AN36" s="345">
        <v>18</v>
      </c>
      <c r="AO36" s="345">
        <v>90</v>
      </c>
      <c r="AP36" s="346" t="s">
        <v>5666</v>
      </c>
      <c r="AQ36" s="345">
        <v>182817</v>
      </c>
      <c r="AR36" s="345">
        <v>226.24</v>
      </c>
      <c r="AS36" s="346" t="s">
        <v>733</v>
      </c>
      <c r="AT36" s="345">
        <v>22.07</v>
      </c>
      <c r="AU36" s="346" t="s">
        <v>1214</v>
      </c>
      <c r="AV36" s="345">
        <v>660</v>
      </c>
      <c r="AW36" s="346" t="s">
        <v>5713</v>
      </c>
      <c r="AX36" s="346" t="s">
        <v>5668</v>
      </c>
      <c r="AY36" s="346" t="s">
        <v>3320</v>
      </c>
      <c r="AZ36" s="346" t="s">
        <v>733</v>
      </c>
      <c r="BA36" s="346" t="s">
        <v>733</v>
      </c>
      <c r="BB36" s="345">
        <v>1934</v>
      </c>
      <c r="BC36" s="345">
        <v>1857</v>
      </c>
      <c r="BD36" s="346" t="s">
        <v>8100</v>
      </c>
      <c r="BE36" s="345">
        <v>365</v>
      </c>
      <c r="BF36" s="345">
        <v>88</v>
      </c>
      <c r="BG36" s="345">
        <v>98</v>
      </c>
      <c r="BH36" s="345">
        <v>30</v>
      </c>
      <c r="BI36" s="347">
        <v>46689</v>
      </c>
      <c r="BJ36" s="345">
        <v>0.3</v>
      </c>
      <c r="BK36" s="345">
        <v>23</v>
      </c>
      <c r="BL36" s="346" t="s">
        <v>8101</v>
      </c>
      <c r="BM36" s="345">
        <v>9000000</v>
      </c>
      <c r="BN36" s="346" t="s">
        <v>3320</v>
      </c>
      <c r="BO36" s="346" t="s">
        <v>3320</v>
      </c>
      <c r="BP36" s="346" t="s">
        <v>3320</v>
      </c>
      <c r="BQ36" s="346" t="s">
        <v>3320</v>
      </c>
      <c r="BR36" s="346" t="s">
        <v>3320</v>
      </c>
      <c r="BS36" s="346" t="s">
        <v>3320</v>
      </c>
      <c r="BT36" s="346" t="s">
        <v>3320</v>
      </c>
      <c r="BU36" s="346" t="s">
        <v>3320</v>
      </c>
      <c r="BV36" s="346" t="s">
        <v>3320</v>
      </c>
      <c r="BW36" s="346" t="s">
        <v>3320</v>
      </c>
      <c r="BX36" s="348"/>
      <c r="BY36" s="346" t="s">
        <v>3320</v>
      </c>
      <c r="BZ36" s="346" t="s">
        <v>3320</v>
      </c>
      <c r="CA36" s="346" t="s">
        <v>3320</v>
      </c>
      <c r="CB36" s="346" t="s">
        <v>3320</v>
      </c>
      <c r="CC36" s="346" t="s">
        <v>3320</v>
      </c>
      <c r="CD36" s="346" t="s">
        <v>3320</v>
      </c>
      <c r="CE36" s="346" t="s">
        <v>3320</v>
      </c>
      <c r="CF36" s="346" t="s">
        <v>3320</v>
      </c>
      <c r="CG36" s="346" t="s">
        <v>3320</v>
      </c>
      <c r="CH36" s="348"/>
      <c r="CI36" s="346" t="s">
        <v>3320</v>
      </c>
      <c r="CJ36" s="346" t="s">
        <v>3320</v>
      </c>
      <c r="CK36" s="346" t="s">
        <v>3320</v>
      </c>
      <c r="CL36" s="346" t="s">
        <v>3320</v>
      </c>
      <c r="CM36" s="346" t="s">
        <v>3320</v>
      </c>
      <c r="CN36" s="346" t="s">
        <v>3320</v>
      </c>
      <c r="CO36" s="346" t="s">
        <v>3320</v>
      </c>
      <c r="CP36" s="346" t="s">
        <v>3320</v>
      </c>
      <c r="CQ36" s="346" t="s">
        <v>3320</v>
      </c>
      <c r="CR36" s="346" t="s">
        <v>3320</v>
      </c>
      <c r="CS36" s="346" t="s">
        <v>3320</v>
      </c>
      <c r="CT36" s="346" t="s">
        <v>3320</v>
      </c>
      <c r="CU36" s="346" t="s">
        <v>3320</v>
      </c>
      <c r="CV36" s="346" t="s">
        <v>3320</v>
      </c>
      <c r="CW36" s="346" t="s">
        <v>3320</v>
      </c>
      <c r="CX36" s="346" t="s">
        <v>3320</v>
      </c>
      <c r="CY36" s="346" t="s">
        <v>3320</v>
      </c>
      <c r="CZ36" s="346" t="s">
        <v>3320</v>
      </c>
      <c r="DA36" s="346" t="s">
        <v>3320</v>
      </c>
      <c r="DB36" s="346" t="s">
        <v>3320</v>
      </c>
      <c r="DC36" s="346" t="s">
        <v>3320</v>
      </c>
      <c r="DD36" s="346" t="s">
        <v>3320</v>
      </c>
      <c r="DE36" s="346" t="s">
        <v>3320</v>
      </c>
      <c r="DF36" s="346" t="s">
        <v>3320</v>
      </c>
      <c r="DG36" s="346" t="s">
        <v>3320</v>
      </c>
      <c r="DH36" s="346" t="s">
        <v>3320</v>
      </c>
      <c r="DI36" s="346" t="s">
        <v>3320</v>
      </c>
      <c r="DJ36" s="346" t="s">
        <v>3320</v>
      </c>
      <c r="DK36" s="346" t="s">
        <v>3320</v>
      </c>
      <c r="DL36" s="346" t="s">
        <v>3320</v>
      </c>
      <c r="DM36" s="346" t="s">
        <v>3320</v>
      </c>
      <c r="DN36" s="346" t="s">
        <v>3320</v>
      </c>
      <c r="DO36" s="346" t="s">
        <v>3320</v>
      </c>
      <c r="DP36" s="346" t="s">
        <v>3320</v>
      </c>
      <c r="DQ36" s="346" t="s">
        <v>3320</v>
      </c>
      <c r="DR36" s="346" t="s">
        <v>3320</v>
      </c>
      <c r="DS36" s="346" t="s">
        <v>3320</v>
      </c>
      <c r="DT36" s="346" t="s">
        <v>3320</v>
      </c>
      <c r="DU36" s="346" t="s">
        <v>3320</v>
      </c>
      <c r="DV36" s="346" t="s">
        <v>3320</v>
      </c>
      <c r="DW36" s="346" t="s">
        <v>3320</v>
      </c>
      <c r="DX36" s="346" t="s">
        <v>3320</v>
      </c>
      <c r="DY36" s="346" t="s">
        <v>3320</v>
      </c>
      <c r="DZ36" s="346" t="s">
        <v>3320</v>
      </c>
      <c r="EA36" s="346" t="s">
        <v>3320</v>
      </c>
      <c r="EB36" s="346" t="s">
        <v>3320</v>
      </c>
      <c r="EC36" s="346" t="s">
        <v>3320</v>
      </c>
      <c r="ED36" s="346" t="s">
        <v>3320</v>
      </c>
      <c r="EE36" s="346" t="s">
        <v>3320</v>
      </c>
      <c r="EF36" s="345">
        <v>96425700</v>
      </c>
      <c r="EG36" s="346" t="s">
        <v>1214</v>
      </c>
      <c r="EH36" s="346" t="s">
        <v>733</v>
      </c>
      <c r="EI36" s="346" t="s">
        <v>733</v>
      </c>
      <c r="EJ36" s="346" t="s">
        <v>733</v>
      </c>
      <c r="EK36" s="346" t="s">
        <v>8102</v>
      </c>
      <c r="EL36" s="346" t="s">
        <v>8103</v>
      </c>
      <c r="EM36" s="179" t="s">
        <v>8104</v>
      </c>
      <c r="EN36" s="348"/>
      <c r="EO36" s="346" t="s">
        <v>8105</v>
      </c>
      <c r="EP36" s="345">
        <v>96425700</v>
      </c>
      <c r="EQ36" s="345">
        <v>14000000</v>
      </c>
      <c r="ER36" s="345">
        <v>500</v>
      </c>
      <c r="ES36" s="345">
        <v>1200</v>
      </c>
      <c r="ET36" s="346" t="s">
        <v>8106</v>
      </c>
      <c r="EU36" s="346" t="s">
        <v>733</v>
      </c>
      <c r="EV36" s="346" t="s">
        <v>733</v>
      </c>
      <c r="EW36" s="346" t="s">
        <v>8107</v>
      </c>
      <c r="EX36" s="346" t="s">
        <v>733</v>
      </c>
      <c r="EY36" s="346" t="s">
        <v>733</v>
      </c>
      <c r="EZ36" s="346" t="s">
        <v>733</v>
      </c>
      <c r="FA36" s="346" t="s">
        <v>733</v>
      </c>
      <c r="FB36" s="346" t="s">
        <v>733</v>
      </c>
      <c r="FC36" s="349" t="s">
        <v>5676</v>
      </c>
      <c r="FD36" s="346" t="s">
        <v>3320</v>
      </c>
      <c r="FE36" s="346" t="s">
        <v>733</v>
      </c>
      <c r="FF36" s="346" t="s">
        <v>5721</v>
      </c>
      <c r="FG36" s="346" t="s">
        <v>1214</v>
      </c>
      <c r="FH36" s="346" t="s">
        <v>1214</v>
      </c>
      <c r="FI36" s="346" t="s">
        <v>3320</v>
      </c>
      <c r="FJ36" s="346" t="s">
        <v>3320</v>
      </c>
      <c r="FK36" s="346" t="s">
        <v>3320</v>
      </c>
      <c r="FL36" s="346" t="s">
        <v>1214</v>
      </c>
      <c r="FM36" s="346" t="s">
        <v>1214</v>
      </c>
      <c r="FN36" s="346" t="s">
        <v>3320</v>
      </c>
      <c r="FO36" s="346" t="s">
        <v>1214</v>
      </c>
      <c r="FP36" s="346" t="s">
        <v>3320</v>
      </c>
      <c r="FQ36" s="346" t="s">
        <v>8108</v>
      </c>
      <c r="FR36" s="346" t="s">
        <v>8109</v>
      </c>
      <c r="FS36" s="346" t="s">
        <v>3320</v>
      </c>
      <c r="FT36" s="346" t="s">
        <v>3320</v>
      </c>
      <c r="FU36" s="346" t="s">
        <v>3320</v>
      </c>
      <c r="FV36" s="346" t="s">
        <v>733</v>
      </c>
      <c r="FW36" s="346" t="s">
        <v>1214</v>
      </c>
      <c r="FX36" s="350">
        <v>46083.715486111112</v>
      </c>
      <c r="FY36" s="350">
        <v>46084.864247685182</v>
      </c>
      <c r="FZ36" s="346" t="s">
        <v>5685</v>
      </c>
      <c r="GA36" s="346" t="s">
        <v>3320</v>
      </c>
      <c r="GB36" s="346" t="s">
        <v>3320</v>
      </c>
      <c r="GC36" s="346" t="s">
        <v>3320</v>
      </c>
      <c r="GD36" s="346" t="s">
        <v>3320</v>
      </c>
      <c r="GE36" s="346" t="s">
        <v>3320</v>
      </c>
      <c r="GF36" s="346" t="s">
        <v>3320</v>
      </c>
      <c r="GG36" s="346" t="s">
        <v>3320</v>
      </c>
      <c r="GH36" s="346" t="s">
        <v>3320</v>
      </c>
      <c r="GI36" s="346" t="s">
        <v>3320</v>
      </c>
      <c r="GJ36" s="346" t="s">
        <v>3320</v>
      </c>
      <c r="GK36" s="346" t="s">
        <v>3320</v>
      </c>
      <c r="GL36" s="346" t="s">
        <v>3320</v>
      </c>
      <c r="GM36" s="346" t="s">
        <v>3320</v>
      </c>
      <c r="GN36" s="346" t="s">
        <v>3320</v>
      </c>
      <c r="GO36" s="346" t="s">
        <v>3320</v>
      </c>
      <c r="GP36" s="346" t="s">
        <v>3320</v>
      </c>
      <c r="GQ36" s="346" t="s">
        <v>3320</v>
      </c>
      <c r="GR36" s="346" t="s">
        <v>3320</v>
      </c>
      <c r="GS36" s="346" t="s">
        <v>3320</v>
      </c>
      <c r="GT36" s="346" t="s">
        <v>3320</v>
      </c>
      <c r="GU36" s="346" t="s">
        <v>3320</v>
      </c>
      <c r="GV36" s="346" t="s">
        <v>3320</v>
      </c>
      <c r="GW36" s="346" t="s">
        <v>3320</v>
      </c>
      <c r="GX36" s="346" t="s">
        <v>3320</v>
      </c>
      <c r="GY36" s="346" t="s">
        <v>3320</v>
      </c>
      <c r="GZ36" s="346" t="s">
        <v>3320</v>
      </c>
      <c r="HA36" s="346" t="s">
        <v>3320</v>
      </c>
      <c r="HB36" s="346" t="s">
        <v>3320</v>
      </c>
      <c r="HC36" s="346" t="s">
        <v>3320</v>
      </c>
      <c r="HD36" s="346" t="s">
        <v>3320</v>
      </c>
      <c r="HE36" s="346" t="s">
        <v>3320</v>
      </c>
      <c r="HF36" s="346" t="s">
        <v>3320</v>
      </c>
      <c r="HG36" s="346" t="s">
        <v>3320</v>
      </c>
      <c r="HH36" s="346" t="s">
        <v>3320</v>
      </c>
      <c r="HI36" s="346" t="s">
        <v>3320</v>
      </c>
      <c r="HJ36" s="346" t="s">
        <v>3320</v>
      </c>
      <c r="HK36" s="346" t="s">
        <v>3320</v>
      </c>
      <c r="HL36" s="346" t="s">
        <v>3320</v>
      </c>
    </row>
    <row r="37" spans="1:220" ht="15.75" thickBot="1">
      <c r="A37" s="344" t="s">
        <v>5638</v>
      </c>
      <c r="B37" s="345">
        <v>1140</v>
      </c>
      <c r="C37" s="346" t="s">
        <v>6075</v>
      </c>
      <c r="D37" s="346" t="s">
        <v>6076</v>
      </c>
      <c r="E37" s="345">
        <v>1140</v>
      </c>
      <c r="F37" s="346" t="s">
        <v>6077</v>
      </c>
      <c r="G37" s="346" t="s">
        <v>6078</v>
      </c>
      <c r="H37" s="346" t="s">
        <v>5217</v>
      </c>
      <c r="I37" s="346" t="s">
        <v>5916</v>
      </c>
      <c r="J37" s="344" t="s">
        <v>6080</v>
      </c>
      <c r="K37" s="346" t="s">
        <v>6081</v>
      </c>
      <c r="L37" s="346" t="s">
        <v>5698</v>
      </c>
      <c r="M37" s="346" t="s">
        <v>5698</v>
      </c>
      <c r="N37" s="346" t="s">
        <v>6082</v>
      </c>
      <c r="O37" s="346" t="s">
        <v>6083</v>
      </c>
      <c r="P37" s="346" t="s">
        <v>3320</v>
      </c>
      <c r="Q37" s="346" t="s">
        <v>6084</v>
      </c>
      <c r="R37" s="346" t="s">
        <v>5698</v>
      </c>
      <c r="S37" s="346" t="s">
        <v>6085</v>
      </c>
      <c r="T37" s="346" t="s">
        <v>6086</v>
      </c>
      <c r="U37" s="346" t="s">
        <v>6087</v>
      </c>
      <c r="V37" s="346" t="s">
        <v>733</v>
      </c>
      <c r="W37" s="346" t="s">
        <v>733</v>
      </c>
      <c r="X37" s="346" t="s">
        <v>1214</v>
      </c>
      <c r="Y37" s="346" t="s">
        <v>5810</v>
      </c>
      <c r="Z37" s="346" t="s">
        <v>6088</v>
      </c>
      <c r="AA37" s="346" t="s">
        <v>733</v>
      </c>
      <c r="AB37" s="346" t="s">
        <v>6089</v>
      </c>
      <c r="AC37" s="346" t="s">
        <v>6090</v>
      </c>
      <c r="AD37" s="346" t="s">
        <v>6091</v>
      </c>
      <c r="AE37" s="346" t="s">
        <v>6092</v>
      </c>
      <c r="AF37" s="346" t="s">
        <v>6093</v>
      </c>
      <c r="AG37" s="346" t="s">
        <v>6094</v>
      </c>
      <c r="AH37" s="346" t="s">
        <v>1214</v>
      </c>
      <c r="AI37" s="346" t="s">
        <v>3320</v>
      </c>
      <c r="AJ37" s="346" t="s">
        <v>2043</v>
      </c>
      <c r="AK37" s="346" t="s">
        <v>3589</v>
      </c>
      <c r="AL37" s="346" t="s">
        <v>5936</v>
      </c>
      <c r="AM37" s="347">
        <v>47362</v>
      </c>
      <c r="AN37" s="345">
        <v>24</v>
      </c>
      <c r="AO37" s="345">
        <v>580</v>
      </c>
      <c r="AP37" s="346" t="s">
        <v>5666</v>
      </c>
      <c r="AQ37" s="345">
        <v>94</v>
      </c>
      <c r="AR37" s="345">
        <v>2140</v>
      </c>
      <c r="AS37" s="346" t="s">
        <v>733</v>
      </c>
      <c r="AT37" s="346" t="s">
        <v>3320</v>
      </c>
      <c r="AU37" s="346" t="s">
        <v>3320</v>
      </c>
      <c r="AV37" s="346" t="s">
        <v>3320</v>
      </c>
      <c r="AW37" s="346" t="s">
        <v>3320</v>
      </c>
      <c r="AX37" s="346" t="s">
        <v>3320</v>
      </c>
      <c r="AY37" s="346" t="s">
        <v>3320</v>
      </c>
      <c r="AZ37" s="346" t="s">
        <v>3320</v>
      </c>
      <c r="BA37" s="346" t="s">
        <v>3320</v>
      </c>
      <c r="BB37" s="346" t="s">
        <v>3320</v>
      </c>
      <c r="BC37" s="346" t="s">
        <v>3320</v>
      </c>
      <c r="BD37" s="348"/>
      <c r="BE37" s="346" t="s">
        <v>3320</v>
      </c>
      <c r="BF37" s="346" t="s">
        <v>3320</v>
      </c>
      <c r="BG37" s="346" t="s">
        <v>3320</v>
      </c>
      <c r="BH37" s="346" t="s">
        <v>3320</v>
      </c>
      <c r="BI37" s="346" t="s">
        <v>3320</v>
      </c>
      <c r="BJ37" s="346" t="s">
        <v>3320</v>
      </c>
      <c r="BK37" s="346" t="s">
        <v>3320</v>
      </c>
      <c r="BL37" s="346" t="s">
        <v>3320</v>
      </c>
      <c r="BM37" s="346" t="s">
        <v>3320</v>
      </c>
      <c r="BN37" s="345">
        <v>6.2</v>
      </c>
      <c r="BO37" s="345">
        <v>12.5</v>
      </c>
      <c r="BP37" s="346" t="s">
        <v>733</v>
      </c>
      <c r="BQ37" s="346" t="s">
        <v>6061</v>
      </c>
      <c r="BR37" s="345">
        <v>41.9</v>
      </c>
      <c r="BS37" s="346" t="s">
        <v>733</v>
      </c>
      <c r="BT37" s="346" t="s">
        <v>733</v>
      </c>
      <c r="BU37" s="346" t="s">
        <v>733</v>
      </c>
      <c r="BV37" s="345">
        <v>3672</v>
      </c>
      <c r="BW37" s="345">
        <v>3195</v>
      </c>
      <c r="BX37" s="346" t="s">
        <v>6096</v>
      </c>
      <c r="BY37" s="345">
        <v>365</v>
      </c>
      <c r="BZ37" s="345">
        <v>90</v>
      </c>
      <c r="CA37" s="345">
        <v>97</v>
      </c>
      <c r="CB37" s="345">
        <v>35</v>
      </c>
      <c r="CC37" s="347">
        <v>46631</v>
      </c>
      <c r="CD37" s="345">
        <v>2</v>
      </c>
      <c r="CE37" s="345">
        <v>20</v>
      </c>
      <c r="CF37" s="346" t="s">
        <v>6097</v>
      </c>
      <c r="CG37" s="346" t="s">
        <v>3320</v>
      </c>
      <c r="CH37" s="348"/>
      <c r="CI37" s="346" t="s">
        <v>3320</v>
      </c>
      <c r="CJ37" s="346" t="s">
        <v>3320</v>
      </c>
      <c r="CK37" s="346" t="s">
        <v>3320</v>
      </c>
      <c r="CL37" s="346" t="s">
        <v>3320</v>
      </c>
      <c r="CM37" s="346" t="s">
        <v>3320</v>
      </c>
      <c r="CN37" s="346" t="s">
        <v>3320</v>
      </c>
      <c r="CO37" s="346" t="s">
        <v>3320</v>
      </c>
      <c r="CP37" s="346" t="s">
        <v>3320</v>
      </c>
      <c r="CQ37" s="346" t="s">
        <v>3320</v>
      </c>
      <c r="CR37" s="346" t="s">
        <v>3320</v>
      </c>
      <c r="CS37" s="346" t="s">
        <v>3320</v>
      </c>
      <c r="CT37" s="346" t="s">
        <v>3320</v>
      </c>
      <c r="CU37" s="346" t="s">
        <v>3320</v>
      </c>
      <c r="CV37" s="346" t="s">
        <v>3320</v>
      </c>
      <c r="CW37" s="346" t="s">
        <v>3320</v>
      </c>
      <c r="CX37" s="346" t="s">
        <v>3320</v>
      </c>
      <c r="CY37" s="346" t="s">
        <v>3320</v>
      </c>
      <c r="CZ37" s="346" t="s">
        <v>3320</v>
      </c>
      <c r="DA37" s="346" t="s">
        <v>3320</v>
      </c>
      <c r="DB37" s="346" t="s">
        <v>3320</v>
      </c>
      <c r="DC37" s="346" t="s">
        <v>3320</v>
      </c>
      <c r="DD37" s="346" t="s">
        <v>3320</v>
      </c>
      <c r="DE37" s="346" t="s">
        <v>3320</v>
      </c>
      <c r="DF37" s="346" t="s">
        <v>3320</v>
      </c>
      <c r="DG37" s="346" t="s">
        <v>3320</v>
      </c>
      <c r="DH37" s="346" t="s">
        <v>3320</v>
      </c>
      <c r="DI37" s="346" t="s">
        <v>3320</v>
      </c>
      <c r="DJ37" s="346" t="s">
        <v>3320</v>
      </c>
      <c r="DK37" s="346" t="s">
        <v>3320</v>
      </c>
      <c r="DL37" s="346" t="s">
        <v>3320</v>
      </c>
      <c r="DM37" s="346" t="s">
        <v>3320</v>
      </c>
      <c r="DN37" s="346" t="s">
        <v>3320</v>
      </c>
      <c r="DO37" s="346" t="s">
        <v>3320</v>
      </c>
      <c r="DP37" s="346" t="s">
        <v>3320</v>
      </c>
      <c r="DQ37" s="346" t="s">
        <v>3320</v>
      </c>
      <c r="DR37" s="346" t="s">
        <v>3320</v>
      </c>
      <c r="DS37" s="346" t="s">
        <v>3320</v>
      </c>
      <c r="DT37" s="346" t="s">
        <v>3320</v>
      </c>
      <c r="DU37" s="346" t="s">
        <v>3320</v>
      </c>
      <c r="DV37" s="346" t="s">
        <v>3320</v>
      </c>
      <c r="DW37" s="346" t="s">
        <v>3320</v>
      </c>
      <c r="DX37" s="346" t="s">
        <v>3320</v>
      </c>
      <c r="DY37" s="346" t="s">
        <v>3320</v>
      </c>
      <c r="DZ37" s="346" t="s">
        <v>3320</v>
      </c>
      <c r="EA37" s="346" t="s">
        <v>3320</v>
      </c>
      <c r="EB37" s="346" t="s">
        <v>3320</v>
      </c>
      <c r="EC37" s="346" t="s">
        <v>3320</v>
      </c>
      <c r="ED37" s="346" t="s">
        <v>3320</v>
      </c>
      <c r="EE37" s="346" t="s">
        <v>3320</v>
      </c>
      <c r="EF37" s="345">
        <v>974000000</v>
      </c>
      <c r="EG37" s="346" t="s">
        <v>1214</v>
      </c>
      <c r="EH37" s="346" t="s">
        <v>733</v>
      </c>
      <c r="EI37" s="346" t="s">
        <v>733</v>
      </c>
      <c r="EJ37" s="346" t="s">
        <v>733</v>
      </c>
      <c r="EK37" s="346" t="s">
        <v>5218</v>
      </c>
      <c r="EL37" s="346" t="s">
        <v>6098</v>
      </c>
      <c r="EM37" s="179" t="s">
        <v>6099</v>
      </c>
      <c r="EN37" s="348"/>
      <c r="EO37" s="346" t="s">
        <v>6100</v>
      </c>
      <c r="EP37" s="345">
        <v>974000000</v>
      </c>
      <c r="EQ37" s="345">
        <v>139000</v>
      </c>
      <c r="ER37" s="345">
        <v>13</v>
      </c>
      <c r="ES37" s="345">
        <v>1</v>
      </c>
      <c r="ET37" s="346" t="s">
        <v>6101</v>
      </c>
      <c r="EU37" s="346" t="s">
        <v>733</v>
      </c>
      <c r="EV37" s="346" t="s">
        <v>733</v>
      </c>
      <c r="EW37" s="346" t="s">
        <v>6102</v>
      </c>
      <c r="EX37" s="346" t="s">
        <v>1214</v>
      </c>
      <c r="EY37" s="346" t="s">
        <v>1214</v>
      </c>
      <c r="EZ37" s="346" t="s">
        <v>1214</v>
      </c>
      <c r="FA37" s="346" t="s">
        <v>1214</v>
      </c>
      <c r="FB37" s="346" t="s">
        <v>1214</v>
      </c>
      <c r="FC37" s="349" t="s">
        <v>5676</v>
      </c>
      <c r="FD37" s="346" t="s">
        <v>3320</v>
      </c>
      <c r="FE37" s="346" t="s">
        <v>733</v>
      </c>
      <c r="FF37" s="346" t="s">
        <v>5721</v>
      </c>
      <c r="FG37" s="346" t="s">
        <v>1214</v>
      </c>
      <c r="FH37" s="346" t="s">
        <v>1214</v>
      </c>
      <c r="FI37" s="346" t="s">
        <v>3320</v>
      </c>
      <c r="FJ37" s="346" t="s">
        <v>3320</v>
      </c>
      <c r="FK37" s="346" t="s">
        <v>3320</v>
      </c>
      <c r="FL37" s="346" t="s">
        <v>1214</v>
      </c>
      <c r="FM37" s="346" t="s">
        <v>1214</v>
      </c>
      <c r="FN37" s="346" t="s">
        <v>3320</v>
      </c>
      <c r="FO37" s="346" t="s">
        <v>733</v>
      </c>
      <c r="FP37" s="346" t="s">
        <v>3320</v>
      </c>
      <c r="FQ37" s="346" t="s">
        <v>3320</v>
      </c>
      <c r="FR37" s="346" t="s">
        <v>6103</v>
      </c>
      <c r="FS37" s="346" t="s">
        <v>5683</v>
      </c>
      <c r="FT37" s="346" t="s">
        <v>5684</v>
      </c>
      <c r="FU37" s="346" t="s">
        <v>5684</v>
      </c>
      <c r="FV37" s="346" t="s">
        <v>733</v>
      </c>
      <c r="FW37" s="346" t="s">
        <v>1214</v>
      </c>
      <c r="FX37" s="350">
        <v>46084.791446759256</v>
      </c>
      <c r="FY37" s="350">
        <v>46084.863240740742</v>
      </c>
      <c r="FZ37" s="346" t="s">
        <v>5685</v>
      </c>
      <c r="GA37" s="346" t="s">
        <v>3320</v>
      </c>
      <c r="GB37" s="346" t="s">
        <v>3320</v>
      </c>
      <c r="GC37" s="346" t="s">
        <v>3320</v>
      </c>
      <c r="GD37" s="346" t="s">
        <v>3320</v>
      </c>
      <c r="GE37" s="346" t="s">
        <v>3320</v>
      </c>
      <c r="GF37" s="346" t="s">
        <v>3320</v>
      </c>
      <c r="GG37" s="346" t="s">
        <v>3320</v>
      </c>
      <c r="GH37" s="346" t="s">
        <v>3320</v>
      </c>
      <c r="GI37" s="346" t="s">
        <v>3320</v>
      </c>
      <c r="GJ37" s="346" t="s">
        <v>3320</v>
      </c>
      <c r="GK37" s="346" t="s">
        <v>3320</v>
      </c>
      <c r="GL37" s="346" t="s">
        <v>3320</v>
      </c>
      <c r="GM37" s="346" t="s">
        <v>3320</v>
      </c>
      <c r="GN37" s="346" t="s">
        <v>3320</v>
      </c>
      <c r="GO37" s="346" t="s">
        <v>3320</v>
      </c>
      <c r="GP37" s="346" t="s">
        <v>3320</v>
      </c>
      <c r="GQ37" s="346" t="s">
        <v>3320</v>
      </c>
      <c r="GR37" s="346" t="s">
        <v>3320</v>
      </c>
      <c r="GS37" s="346" t="s">
        <v>3320</v>
      </c>
      <c r="GT37" s="346" t="s">
        <v>3320</v>
      </c>
      <c r="GU37" s="346" t="s">
        <v>3320</v>
      </c>
      <c r="GV37" s="346" t="s">
        <v>3320</v>
      </c>
      <c r="GW37" s="346" t="s">
        <v>3320</v>
      </c>
      <c r="GX37" s="346" t="s">
        <v>3320</v>
      </c>
      <c r="GY37" s="346" t="s">
        <v>3320</v>
      </c>
      <c r="GZ37" s="346" t="s">
        <v>3320</v>
      </c>
      <c r="HA37" s="346" t="s">
        <v>3320</v>
      </c>
      <c r="HB37" s="346" t="s">
        <v>3320</v>
      </c>
      <c r="HC37" s="346" t="s">
        <v>3320</v>
      </c>
      <c r="HD37" s="346" t="s">
        <v>3320</v>
      </c>
      <c r="HE37" s="346" t="s">
        <v>3320</v>
      </c>
      <c r="HF37" s="346" t="s">
        <v>3320</v>
      </c>
      <c r="HG37" s="346" t="s">
        <v>3320</v>
      </c>
      <c r="HH37" s="346" t="s">
        <v>3320</v>
      </c>
      <c r="HI37" s="346" t="s">
        <v>3320</v>
      </c>
      <c r="HJ37" s="346" t="s">
        <v>3320</v>
      </c>
      <c r="HK37" s="346" t="s">
        <v>3320</v>
      </c>
      <c r="HL37" s="346" t="s">
        <v>3320</v>
      </c>
    </row>
    <row r="38" spans="1:220" ht="15.75" thickBot="1">
      <c r="A38" s="344" t="s">
        <v>11344</v>
      </c>
      <c r="B38" s="345">
        <v>1153</v>
      </c>
      <c r="C38" s="346" t="s">
        <v>11345</v>
      </c>
      <c r="D38" s="346" t="s">
        <v>11346</v>
      </c>
      <c r="E38" s="345">
        <v>1153</v>
      </c>
      <c r="F38" s="346" t="s">
        <v>5780</v>
      </c>
      <c r="G38" s="346" t="s">
        <v>5781</v>
      </c>
      <c r="H38" s="346" t="s">
        <v>5103</v>
      </c>
      <c r="I38" s="346" t="s">
        <v>5643</v>
      </c>
      <c r="J38" s="344" t="s">
        <v>4657</v>
      </c>
      <c r="K38" s="346" t="s">
        <v>11347</v>
      </c>
      <c r="L38" s="346" t="s">
        <v>5784</v>
      </c>
      <c r="M38" s="346" t="s">
        <v>5785</v>
      </c>
      <c r="N38" s="346" t="s">
        <v>5786</v>
      </c>
      <c r="O38" s="346" t="s">
        <v>5787</v>
      </c>
      <c r="P38" s="346" t="s">
        <v>3320</v>
      </c>
      <c r="Q38" s="346" t="s">
        <v>5788</v>
      </c>
      <c r="R38" s="346" t="s">
        <v>5698</v>
      </c>
      <c r="S38" s="346" t="s">
        <v>5789</v>
      </c>
      <c r="T38" s="346" t="s">
        <v>5790</v>
      </c>
      <c r="U38" s="346" t="s">
        <v>5791</v>
      </c>
      <c r="V38" s="346" t="s">
        <v>733</v>
      </c>
      <c r="W38" s="346" t="s">
        <v>733</v>
      </c>
      <c r="X38" s="346" t="s">
        <v>733</v>
      </c>
      <c r="Y38" s="346" t="s">
        <v>3320</v>
      </c>
      <c r="Z38" s="346" t="s">
        <v>5792</v>
      </c>
      <c r="AA38" s="346" t="s">
        <v>733</v>
      </c>
      <c r="AB38" s="346" t="s">
        <v>5793</v>
      </c>
      <c r="AC38" s="346" t="s">
        <v>5794</v>
      </c>
      <c r="AD38" s="346" t="s">
        <v>5659</v>
      </c>
      <c r="AE38" s="346" t="s">
        <v>5795</v>
      </c>
      <c r="AF38" s="346" t="s">
        <v>5796</v>
      </c>
      <c r="AG38" s="346" t="s">
        <v>5797</v>
      </c>
      <c r="AH38" s="346" t="s">
        <v>1214</v>
      </c>
      <c r="AI38" s="346" t="s">
        <v>3320</v>
      </c>
      <c r="AJ38" s="346" t="s">
        <v>2043</v>
      </c>
      <c r="AK38" s="346" t="s">
        <v>5798</v>
      </c>
      <c r="AL38" s="346" t="s">
        <v>5665</v>
      </c>
      <c r="AM38" s="347">
        <v>46991</v>
      </c>
      <c r="AN38" s="345">
        <v>30</v>
      </c>
      <c r="AO38" s="345">
        <v>200</v>
      </c>
      <c r="AP38" s="346" t="s">
        <v>5666</v>
      </c>
      <c r="AQ38" s="345">
        <v>344752</v>
      </c>
      <c r="AR38" s="345">
        <v>414</v>
      </c>
      <c r="AS38" s="346" t="s">
        <v>733</v>
      </c>
      <c r="AT38" s="345">
        <v>25.66</v>
      </c>
      <c r="AU38" s="346" t="s">
        <v>1214</v>
      </c>
      <c r="AV38" s="345">
        <v>650</v>
      </c>
      <c r="AW38" s="346" t="s">
        <v>5800</v>
      </c>
      <c r="AX38" s="346" t="s">
        <v>5801</v>
      </c>
      <c r="AY38" s="346" t="s">
        <v>3320</v>
      </c>
      <c r="AZ38" s="346" t="s">
        <v>733</v>
      </c>
      <c r="BA38" s="346" t="s">
        <v>733</v>
      </c>
      <c r="BB38" s="345">
        <v>1847.5</v>
      </c>
      <c r="BC38" s="345">
        <v>1513.53</v>
      </c>
      <c r="BD38" s="346" t="s">
        <v>5802</v>
      </c>
      <c r="BE38" s="345">
        <v>365</v>
      </c>
      <c r="BF38" s="345">
        <v>87</v>
      </c>
      <c r="BG38" s="345">
        <v>95</v>
      </c>
      <c r="BH38" s="345">
        <v>25</v>
      </c>
      <c r="BI38" s="347">
        <v>46327</v>
      </c>
      <c r="BJ38" s="345">
        <v>0.2</v>
      </c>
      <c r="BK38" s="345">
        <v>33</v>
      </c>
      <c r="BL38" s="346" t="s">
        <v>5796</v>
      </c>
      <c r="BM38" s="346" t="s">
        <v>3320</v>
      </c>
      <c r="BN38" s="346" t="s">
        <v>3320</v>
      </c>
      <c r="BO38" s="346" t="s">
        <v>3320</v>
      </c>
      <c r="BP38" s="346" t="s">
        <v>3320</v>
      </c>
      <c r="BQ38" s="346" t="s">
        <v>3320</v>
      </c>
      <c r="BR38" s="346" t="s">
        <v>3320</v>
      </c>
      <c r="BS38" s="346" t="s">
        <v>3320</v>
      </c>
      <c r="BT38" s="346" t="s">
        <v>3320</v>
      </c>
      <c r="BU38" s="346" t="s">
        <v>3320</v>
      </c>
      <c r="BV38" s="346" t="s">
        <v>3320</v>
      </c>
      <c r="BW38" s="346" t="s">
        <v>3320</v>
      </c>
      <c r="BX38" s="348"/>
      <c r="BY38" s="346" t="s">
        <v>3320</v>
      </c>
      <c r="BZ38" s="346" t="s">
        <v>3320</v>
      </c>
      <c r="CA38" s="346" t="s">
        <v>3320</v>
      </c>
      <c r="CB38" s="346" t="s">
        <v>3320</v>
      </c>
      <c r="CC38" s="346" t="s">
        <v>3320</v>
      </c>
      <c r="CD38" s="346" t="s">
        <v>3320</v>
      </c>
      <c r="CE38" s="346" t="s">
        <v>3320</v>
      </c>
      <c r="CF38" s="346" t="s">
        <v>3320</v>
      </c>
      <c r="CG38" s="346" t="s">
        <v>3320</v>
      </c>
      <c r="CH38" s="348"/>
      <c r="CI38" s="346" t="s">
        <v>3320</v>
      </c>
      <c r="CJ38" s="346" t="s">
        <v>3320</v>
      </c>
      <c r="CK38" s="346" t="s">
        <v>3320</v>
      </c>
      <c r="CL38" s="346" t="s">
        <v>3320</v>
      </c>
      <c r="CM38" s="346" t="s">
        <v>3320</v>
      </c>
      <c r="CN38" s="346" t="s">
        <v>3320</v>
      </c>
      <c r="CO38" s="346" t="s">
        <v>3320</v>
      </c>
      <c r="CP38" s="346" t="s">
        <v>3320</v>
      </c>
      <c r="CQ38" s="346" t="s">
        <v>3320</v>
      </c>
      <c r="CR38" s="346" t="s">
        <v>3320</v>
      </c>
      <c r="CS38" s="346" t="s">
        <v>3320</v>
      </c>
      <c r="CT38" s="346" t="s">
        <v>3320</v>
      </c>
      <c r="CU38" s="346" t="s">
        <v>3320</v>
      </c>
      <c r="CV38" s="346" t="s">
        <v>3320</v>
      </c>
      <c r="CW38" s="346" t="s">
        <v>3320</v>
      </c>
      <c r="CX38" s="346" t="s">
        <v>3320</v>
      </c>
      <c r="CY38" s="346" t="s">
        <v>3320</v>
      </c>
      <c r="CZ38" s="346" t="s">
        <v>3320</v>
      </c>
      <c r="DA38" s="346" t="s">
        <v>3320</v>
      </c>
      <c r="DB38" s="346" t="s">
        <v>3320</v>
      </c>
      <c r="DC38" s="346" t="s">
        <v>3320</v>
      </c>
      <c r="DD38" s="346" t="s">
        <v>3320</v>
      </c>
      <c r="DE38" s="346" t="s">
        <v>3320</v>
      </c>
      <c r="DF38" s="346" t="s">
        <v>3320</v>
      </c>
      <c r="DG38" s="346" t="s">
        <v>3320</v>
      </c>
      <c r="DH38" s="346" t="s">
        <v>3320</v>
      </c>
      <c r="DI38" s="346" t="s">
        <v>3320</v>
      </c>
      <c r="DJ38" s="346" t="s">
        <v>3320</v>
      </c>
      <c r="DK38" s="346" t="s">
        <v>3320</v>
      </c>
      <c r="DL38" s="346" t="s">
        <v>3320</v>
      </c>
      <c r="DM38" s="346" t="s">
        <v>3320</v>
      </c>
      <c r="DN38" s="346" t="s">
        <v>3320</v>
      </c>
      <c r="DO38" s="346" t="s">
        <v>3320</v>
      </c>
      <c r="DP38" s="346" t="s">
        <v>3320</v>
      </c>
      <c r="DQ38" s="346" t="s">
        <v>3320</v>
      </c>
      <c r="DR38" s="346" t="s">
        <v>3320</v>
      </c>
      <c r="DS38" s="346" t="s">
        <v>3320</v>
      </c>
      <c r="DT38" s="346" t="s">
        <v>3320</v>
      </c>
      <c r="DU38" s="346" t="s">
        <v>3320</v>
      </c>
      <c r="DV38" s="346" t="s">
        <v>3320</v>
      </c>
      <c r="DW38" s="346" t="s">
        <v>3320</v>
      </c>
      <c r="DX38" s="346" t="s">
        <v>3320</v>
      </c>
      <c r="DY38" s="346" t="s">
        <v>3320</v>
      </c>
      <c r="DZ38" s="346" t="s">
        <v>3320</v>
      </c>
      <c r="EA38" s="346" t="s">
        <v>3320</v>
      </c>
      <c r="EB38" s="346" t="s">
        <v>3320</v>
      </c>
      <c r="EC38" s="346" t="s">
        <v>3320</v>
      </c>
      <c r="ED38" s="346" t="s">
        <v>3320</v>
      </c>
      <c r="EE38" s="346" t="s">
        <v>3320</v>
      </c>
      <c r="EF38" s="345">
        <v>426636361</v>
      </c>
      <c r="EG38" s="346" t="s">
        <v>1214</v>
      </c>
      <c r="EH38" s="346" t="s">
        <v>733</v>
      </c>
      <c r="EI38" s="346" t="s">
        <v>733</v>
      </c>
      <c r="EJ38" s="346" t="s">
        <v>733</v>
      </c>
      <c r="EK38" s="346" t="s">
        <v>4184</v>
      </c>
      <c r="EL38" s="346" t="s">
        <v>11348</v>
      </c>
      <c r="EM38" s="179" t="s">
        <v>11349</v>
      </c>
      <c r="EN38" s="348"/>
      <c r="EO38" s="346" t="s">
        <v>9982</v>
      </c>
      <c r="EP38" s="345">
        <v>306577176</v>
      </c>
      <c r="EQ38" s="345">
        <v>47257364</v>
      </c>
      <c r="ER38" s="345">
        <v>108768395</v>
      </c>
      <c r="ES38" s="345">
        <v>21753679</v>
      </c>
      <c r="ET38" s="346" t="s">
        <v>5806</v>
      </c>
      <c r="EU38" s="346" t="s">
        <v>733</v>
      </c>
      <c r="EV38" s="346" t="s">
        <v>733</v>
      </c>
      <c r="EW38" s="346" t="s">
        <v>5807</v>
      </c>
      <c r="EX38" s="346" t="s">
        <v>733</v>
      </c>
      <c r="EY38" s="346" t="s">
        <v>1214</v>
      </c>
      <c r="EZ38" s="346" t="s">
        <v>1214</v>
      </c>
      <c r="FA38" s="346" t="s">
        <v>1214</v>
      </c>
      <c r="FB38" s="346" t="s">
        <v>733</v>
      </c>
      <c r="FC38" s="349" t="s">
        <v>5676</v>
      </c>
      <c r="FD38" s="346" t="s">
        <v>3320</v>
      </c>
      <c r="FE38" s="346" t="s">
        <v>733</v>
      </c>
      <c r="FF38" s="346" t="s">
        <v>5721</v>
      </c>
      <c r="FG38" s="346" t="s">
        <v>1214</v>
      </c>
      <c r="FH38" s="346" t="s">
        <v>1214</v>
      </c>
      <c r="FI38" s="346" t="s">
        <v>3320</v>
      </c>
      <c r="FJ38" s="346" t="s">
        <v>3320</v>
      </c>
      <c r="FK38" s="346" t="s">
        <v>3320</v>
      </c>
      <c r="FL38" s="346" t="s">
        <v>1214</v>
      </c>
      <c r="FM38" s="346" t="s">
        <v>1214</v>
      </c>
      <c r="FN38" s="346" t="s">
        <v>3320</v>
      </c>
      <c r="FO38" s="346" t="s">
        <v>1214</v>
      </c>
      <c r="FP38" s="346" t="s">
        <v>3320</v>
      </c>
      <c r="FQ38" s="346" t="s">
        <v>9983</v>
      </c>
      <c r="FR38" s="346" t="s">
        <v>9984</v>
      </c>
      <c r="FS38" s="346" t="s">
        <v>3320</v>
      </c>
      <c r="FT38" s="346" t="s">
        <v>3320</v>
      </c>
      <c r="FU38" s="346" t="s">
        <v>3320</v>
      </c>
      <c r="FV38" s="346" t="s">
        <v>1214</v>
      </c>
      <c r="FW38" s="346" t="s">
        <v>1214</v>
      </c>
      <c r="FX38" s="350">
        <v>46084.848796296297</v>
      </c>
      <c r="FY38" s="350">
        <v>46084.860844907409</v>
      </c>
      <c r="FZ38" s="346" t="s">
        <v>5685</v>
      </c>
      <c r="GA38" s="346" t="s">
        <v>3320</v>
      </c>
      <c r="GB38" s="346" t="s">
        <v>3320</v>
      </c>
      <c r="GC38" s="346" t="s">
        <v>3320</v>
      </c>
      <c r="GD38" s="346" t="s">
        <v>3320</v>
      </c>
      <c r="GE38" s="346" t="s">
        <v>3320</v>
      </c>
      <c r="GF38" s="346" t="s">
        <v>3320</v>
      </c>
      <c r="GG38" s="346" t="s">
        <v>3320</v>
      </c>
      <c r="GH38" s="346" t="s">
        <v>3320</v>
      </c>
      <c r="GI38" s="346" t="s">
        <v>3320</v>
      </c>
      <c r="GJ38" s="346" t="s">
        <v>3320</v>
      </c>
      <c r="GK38" s="346" t="s">
        <v>3320</v>
      </c>
      <c r="GL38" s="346" t="s">
        <v>3320</v>
      </c>
      <c r="GM38" s="346" t="s">
        <v>3320</v>
      </c>
      <c r="GN38" s="346" t="s">
        <v>3320</v>
      </c>
      <c r="GO38" s="346" t="s">
        <v>3320</v>
      </c>
      <c r="GP38" s="346" t="s">
        <v>3320</v>
      </c>
      <c r="GQ38" s="346" t="s">
        <v>3320</v>
      </c>
      <c r="GR38" s="346" t="s">
        <v>3320</v>
      </c>
      <c r="GS38" s="346" t="s">
        <v>3320</v>
      </c>
      <c r="GT38" s="346" t="s">
        <v>3320</v>
      </c>
      <c r="GU38" s="346" t="s">
        <v>3320</v>
      </c>
      <c r="GV38" s="346" t="s">
        <v>3320</v>
      </c>
      <c r="GW38" s="346" t="s">
        <v>3320</v>
      </c>
      <c r="GX38" s="346" t="s">
        <v>3320</v>
      </c>
      <c r="GY38" s="346" t="s">
        <v>3320</v>
      </c>
      <c r="GZ38" s="346" t="s">
        <v>3320</v>
      </c>
      <c r="HA38" s="346" t="s">
        <v>3320</v>
      </c>
      <c r="HB38" s="346" t="s">
        <v>3320</v>
      </c>
      <c r="HC38" s="346" t="s">
        <v>3320</v>
      </c>
      <c r="HD38" s="346" t="s">
        <v>3320</v>
      </c>
      <c r="HE38" s="346" t="s">
        <v>3320</v>
      </c>
      <c r="HF38" s="346" t="s">
        <v>3320</v>
      </c>
      <c r="HG38" s="346" t="s">
        <v>3320</v>
      </c>
      <c r="HH38" s="346" t="s">
        <v>3320</v>
      </c>
      <c r="HI38" s="346" t="s">
        <v>3320</v>
      </c>
      <c r="HJ38" s="346" t="s">
        <v>3320</v>
      </c>
      <c r="HK38" s="346" t="s">
        <v>3320</v>
      </c>
      <c r="HL38" s="346" t="s">
        <v>3320</v>
      </c>
    </row>
    <row r="39" spans="1:220" ht="15.75" thickBot="1">
      <c r="A39" s="344" t="s">
        <v>5638</v>
      </c>
      <c r="B39" s="345">
        <v>1150</v>
      </c>
      <c r="C39" s="346" t="s">
        <v>7402</v>
      </c>
      <c r="D39" s="346" t="s">
        <v>7403</v>
      </c>
      <c r="E39" s="345">
        <v>1150</v>
      </c>
      <c r="F39" s="346" t="s">
        <v>5727</v>
      </c>
      <c r="G39" s="346" t="s">
        <v>5728</v>
      </c>
      <c r="H39" s="346" t="s">
        <v>5113</v>
      </c>
      <c r="I39" s="346" t="s">
        <v>5643</v>
      </c>
      <c r="J39" s="346" t="s">
        <v>5729</v>
      </c>
      <c r="K39" s="346" t="s">
        <v>5731</v>
      </c>
      <c r="L39" s="346" t="s">
        <v>5732</v>
      </c>
      <c r="M39" s="346" t="s">
        <v>5733</v>
      </c>
      <c r="N39" s="346" t="s">
        <v>5734</v>
      </c>
      <c r="O39" s="346" t="s">
        <v>5735</v>
      </c>
      <c r="P39" s="346" t="s">
        <v>3320</v>
      </c>
      <c r="Q39" s="346" t="s">
        <v>5736</v>
      </c>
      <c r="R39" s="346" t="s">
        <v>5698</v>
      </c>
      <c r="S39" s="346" t="s">
        <v>5737</v>
      </c>
      <c r="T39" s="346" t="s">
        <v>5738</v>
      </c>
      <c r="U39" s="346" t="s">
        <v>5739</v>
      </c>
      <c r="V39" s="346" t="s">
        <v>733</v>
      </c>
      <c r="W39" s="346" t="s">
        <v>733</v>
      </c>
      <c r="X39" s="346" t="s">
        <v>733</v>
      </c>
      <c r="Y39" s="346" t="s">
        <v>3320</v>
      </c>
      <c r="Z39" s="346" t="s">
        <v>5740</v>
      </c>
      <c r="AA39" s="346" t="s">
        <v>733</v>
      </c>
      <c r="AB39" s="346" t="s">
        <v>5741</v>
      </c>
      <c r="AC39" s="346" t="s">
        <v>5742</v>
      </c>
      <c r="AD39" s="346" t="s">
        <v>5743</v>
      </c>
      <c r="AE39" s="346" t="s">
        <v>5744</v>
      </c>
      <c r="AF39" s="346" t="s">
        <v>5745</v>
      </c>
      <c r="AG39" s="346" t="s">
        <v>5746</v>
      </c>
      <c r="AH39" s="346" t="s">
        <v>1214</v>
      </c>
      <c r="AI39" s="346" t="s">
        <v>3320</v>
      </c>
      <c r="AJ39" s="346" t="s">
        <v>5955</v>
      </c>
      <c r="AK39" s="346" t="s">
        <v>3596</v>
      </c>
      <c r="AL39" s="346" t="s">
        <v>5665</v>
      </c>
      <c r="AM39" s="347">
        <v>46767</v>
      </c>
      <c r="AN39" s="345">
        <v>12</v>
      </c>
      <c r="AO39" s="345">
        <v>17.850000000000001</v>
      </c>
      <c r="AP39" s="346" t="s">
        <v>5666</v>
      </c>
      <c r="AQ39" s="345">
        <v>102</v>
      </c>
      <c r="AR39" s="345">
        <v>52.74</v>
      </c>
      <c r="AS39" s="346" t="s">
        <v>733</v>
      </c>
      <c r="AT39" s="345">
        <v>32.15</v>
      </c>
      <c r="AU39" s="346" t="s">
        <v>733</v>
      </c>
      <c r="AV39" s="345">
        <v>715</v>
      </c>
      <c r="AW39" s="346" t="s">
        <v>5713</v>
      </c>
      <c r="AX39" s="346" t="s">
        <v>5668</v>
      </c>
      <c r="AY39" s="346" t="s">
        <v>3320</v>
      </c>
      <c r="AZ39" s="346" t="s">
        <v>733</v>
      </c>
      <c r="BA39" s="346" t="s">
        <v>733</v>
      </c>
      <c r="BB39" s="345">
        <v>2293</v>
      </c>
      <c r="BC39" s="345">
        <v>2150</v>
      </c>
      <c r="BD39" s="346" t="s">
        <v>7405</v>
      </c>
      <c r="BE39" s="345">
        <v>363</v>
      </c>
      <c r="BF39" s="345">
        <v>96</v>
      </c>
      <c r="BG39" s="345">
        <v>99</v>
      </c>
      <c r="BH39" s="345">
        <v>25</v>
      </c>
      <c r="BI39" s="347">
        <v>46327</v>
      </c>
      <c r="BJ39" s="345">
        <v>0.4</v>
      </c>
      <c r="BK39" s="345">
        <v>8</v>
      </c>
      <c r="BL39" s="346" t="s">
        <v>5750</v>
      </c>
      <c r="BM39" s="345">
        <v>3049680</v>
      </c>
      <c r="BN39" s="346" t="s">
        <v>3320</v>
      </c>
      <c r="BO39" s="346" t="s">
        <v>3320</v>
      </c>
      <c r="BP39" s="346" t="s">
        <v>3320</v>
      </c>
      <c r="BQ39" s="346" t="s">
        <v>3320</v>
      </c>
      <c r="BR39" s="346" t="s">
        <v>3320</v>
      </c>
      <c r="BS39" s="346" t="s">
        <v>3320</v>
      </c>
      <c r="BT39" s="346" t="s">
        <v>3320</v>
      </c>
      <c r="BU39" s="346" t="s">
        <v>3320</v>
      </c>
      <c r="BV39" s="346" t="s">
        <v>3320</v>
      </c>
      <c r="BW39" s="346" t="s">
        <v>3320</v>
      </c>
      <c r="BX39" s="348"/>
      <c r="BY39" s="346" t="s">
        <v>3320</v>
      </c>
      <c r="BZ39" s="346" t="s">
        <v>3320</v>
      </c>
      <c r="CA39" s="346" t="s">
        <v>3320</v>
      </c>
      <c r="CB39" s="346" t="s">
        <v>3320</v>
      </c>
      <c r="CC39" s="346" t="s">
        <v>3320</v>
      </c>
      <c r="CD39" s="346" t="s">
        <v>3320</v>
      </c>
      <c r="CE39" s="346" t="s">
        <v>3320</v>
      </c>
      <c r="CF39" s="346" t="s">
        <v>3320</v>
      </c>
      <c r="CG39" s="346" t="s">
        <v>3320</v>
      </c>
      <c r="CH39" s="348"/>
      <c r="CI39" s="346" t="s">
        <v>3320</v>
      </c>
      <c r="CJ39" s="346" t="s">
        <v>3320</v>
      </c>
      <c r="CK39" s="346" t="s">
        <v>3320</v>
      </c>
      <c r="CL39" s="346" t="s">
        <v>3320</v>
      </c>
      <c r="CM39" s="346" t="s">
        <v>3320</v>
      </c>
      <c r="CN39" s="346" t="s">
        <v>3320</v>
      </c>
      <c r="CO39" s="346" t="s">
        <v>3320</v>
      </c>
      <c r="CP39" s="346" t="s">
        <v>3320</v>
      </c>
      <c r="CQ39" s="346" t="s">
        <v>3320</v>
      </c>
      <c r="CR39" s="346" t="s">
        <v>3320</v>
      </c>
      <c r="CS39" s="346" t="s">
        <v>3320</v>
      </c>
      <c r="CT39" s="346" t="s">
        <v>3320</v>
      </c>
      <c r="CU39" s="346" t="s">
        <v>3320</v>
      </c>
      <c r="CV39" s="346" t="s">
        <v>3320</v>
      </c>
      <c r="CW39" s="346" t="s">
        <v>3320</v>
      </c>
      <c r="CX39" s="346" t="s">
        <v>3320</v>
      </c>
      <c r="CY39" s="346" t="s">
        <v>3320</v>
      </c>
      <c r="CZ39" s="346" t="s">
        <v>3320</v>
      </c>
      <c r="DA39" s="346" t="s">
        <v>3320</v>
      </c>
      <c r="DB39" s="346" t="s">
        <v>3320</v>
      </c>
      <c r="DC39" s="346" t="s">
        <v>3320</v>
      </c>
      <c r="DD39" s="346" t="s">
        <v>3320</v>
      </c>
      <c r="DE39" s="346" t="s">
        <v>3320</v>
      </c>
      <c r="DF39" s="346" t="s">
        <v>3320</v>
      </c>
      <c r="DG39" s="346" t="s">
        <v>3320</v>
      </c>
      <c r="DH39" s="346" t="s">
        <v>3320</v>
      </c>
      <c r="DI39" s="346" t="s">
        <v>3320</v>
      </c>
      <c r="DJ39" s="346" t="s">
        <v>3320</v>
      </c>
      <c r="DK39" s="346" t="s">
        <v>3320</v>
      </c>
      <c r="DL39" s="346" t="s">
        <v>3320</v>
      </c>
      <c r="DM39" s="346" t="s">
        <v>3320</v>
      </c>
      <c r="DN39" s="346" t="s">
        <v>3320</v>
      </c>
      <c r="DO39" s="346" t="s">
        <v>3320</v>
      </c>
      <c r="DP39" s="346" t="s">
        <v>3320</v>
      </c>
      <c r="DQ39" s="346" t="s">
        <v>3320</v>
      </c>
      <c r="DR39" s="346" t="s">
        <v>3320</v>
      </c>
      <c r="DS39" s="346" t="s">
        <v>3320</v>
      </c>
      <c r="DT39" s="346" t="s">
        <v>3320</v>
      </c>
      <c r="DU39" s="346" t="s">
        <v>3320</v>
      </c>
      <c r="DV39" s="346" t="s">
        <v>3320</v>
      </c>
      <c r="DW39" s="346" t="s">
        <v>3320</v>
      </c>
      <c r="DX39" s="346" t="s">
        <v>3320</v>
      </c>
      <c r="DY39" s="346" t="s">
        <v>3320</v>
      </c>
      <c r="DZ39" s="346" t="s">
        <v>3320</v>
      </c>
      <c r="EA39" s="346" t="s">
        <v>3320</v>
      </c>
      <c r="EB39" s="346" t="s">
        <v>3320</v>
      </c>
      <c r="EC39" s="346" t="s">
        <v>3320</v>
      </c>
      <c r="ED39" s="346" t="s">
        <v>3320</v>
      </c>
      <c r="EE39" s="346" t="s">
        <v>3320</v>
      </c>
      <c r="EF39" s="345">
        <v>82865810</v>
      </c>
      <c r="EG39" s="346" t="s">
        <v>733</v>
      </c>
      <c r="EH39" s="346" t="s">
        <v>733</v>
      </c>
      <c r="EI39" s="346" t="s">
        <v>733</v>
      </c>
      <c r="EJ39" s="346" t="s">
        <v>733</v>
      </c>
      <c r="EK39" s="346" t="s">
        <v>5114</v>
      </c>
      <c r="EL39" s="346" t="s">
        <v>7406</v>
      </c>
      <c r="EM39" s="179" t="s">
        <v>7407</v>
      </c>
      <c r="EN39" s="348"/>
      <c r="EO39" s="346" t="s">
        <v>7409</v>
      </c>
      <c r="EP39" s="345">
        <v>34000882</v>
      </c>
      <c r="EQ39" s="345">
        <v>10555800</v>
      </c>
      <c r="ER39" s="345">
        <v>45520</v>
      </c>
      <c r="ES39" s="345">
        <v>24010</v>
      </c>
      <c r="ET39" s="346" t="s">
        <v>5962</v>
      </c>
      <c r="EU39" s="346" t="s">
        <v>733</v>
      </c>
      <c r="EV39" s="346" t="s">
        <v>733</v>
      </c>
      <c r="EW39" s="346" t="s">
        <v>5756</v>
      </c>
      <c r="EX39" s="346" t="s">
        <v>733</v>
      </c>
      <c r="EY39" s="346" t="s">
        <v>733</v>
      </c>
      <c r="EZ39" s="346" t="s">
        <v>733</v>
      </c>
      <c r="FA39" s="346" t="s">
        <v>733</v>
      </c>
      <c r="FB39" s="346" t="s">
        <v>733</v>
      </c>
      <c r="FC39" s="349" t="s">
        <v>5676</v>
      </c>
      <c r="FD39" s="346" t="s">
        <v>3320</v>
      </c>
      <c r="FE39" s="346" t="s">
        <v>733</v>
      </c>
      <c r="FF39" s="346" t="s">
        <v>5721</v>
      </c>
      <c r="FG39" s="346" t="s">
        <v>1214</v>
      </c>
      <c r="FH39" s="346" t="s">
        <v>1214</v>
      </c>
      <c r="FI39" s="346" t="s">
        <v>3320</v>
      </c>
      <c r="FJ39" s="346" t="s">
        <v>3320</v>
      </c>
      <c r="FK39" s="346" t="s">
        <v>3320</v>
      </c>
      <c r="FL39" s="346" t="s">
        <v>1214</v>
      </c>
      <c r="FM39" s="346" t="s">
        <v>1214</v>
      </c>
      <c r="FN39" s="346" t="s">
        <v>3320</v>
      </c>
      <c r="FO39" s="346" t="s">
        <v>1214</v>
      </c>
      <c r="FP39" s="346" t="s">
        <v>3320</v>
      </c>
      <c r="FQ39" s="346" t="s">
        <v>7410</v>
      </c>
      <c r="FR39" s="346" t="s">
        <v>7411</v>
      </c>
      <c r="FS39" s="346" t="s">
        <v>3320</v>
      </c>
      <c r="FT39" s="346" t="s">
        <v>3320</v>
      </c>
      <c r="FU39" s="346" t="s">
        <v>3320</v>
      </c>
      <c r="FV39" s="346" t="s">
        <v>5759</v>
      </c>
      <c r="FW39" s="346" t="s">
        <v>1214</v>
      </c>
      <c r="FX39" s="350">
        <v>46084.835381944446</v>
      </c>
      <c r="FY39" s="350">
        <v>46084.848668981482</v>
      </c>
      <c r="FZ39" s="346" t="s">
        <v>5685</v>
      </c>
      <c r="GA39" s="346" t="s">
        <v>3320</v>
      </c>
      <c r="GB39" s="346" t="s">
        <v>3320</v>
      </c>
      <c r="GC39" s="346" t="s">
        <v>3320</v>
      </c>
      <c r="GD39" s="346" t="s">
        <v>3320</v>
      </c>
      <c r="GE39" s="346" t="s">
        <v>3320</v>
      </c>
      <c r="GF39" s="346" t="s">
        <v>3320</v>
      </c>
      <c r="GG39" s="346" t="s">
        <v>3320</v>
      </c>
      <c r="GH39" s="346" t="s">
        <v>3320</v>
      </c>
      <c r="GI39" s="346" t="s">
        <v>3320</v>
      </c>
      <c r="GJ39" s="346" t="s">
        <v>3320</v>
      </c>
      <c r="GK39" s="346" t="s">
        <v>3320</v>
      </c>
      <c r="GL39" s="346" t="s">
        <v>3320</v>
      </c>
      <c r="GM39" s="346" t="s">
        <v>3320</v>
      </c>
      <c r="GN39" s="346" t="s">
        <v>3320</v>
      </c>
      <c r="GO39" s="346" t="s">
        <v>3320</v>
      </c>
      <c r="GP39" s="346" t="s">
        <v>3320</v>
      </c>
      <c r="GQ39" s="346" t="s">
        <v>3320</v>
      </c>
      <c r="GR39" s="346" t="s">
        <v>3320</v>
      </c>
      <c r="GS39" s="346" t="s">
        <v>3320</v>
      </c>
      <c r="GT39" s="346" t="s">
        <v>3320</v>
      </c>
      <c r="GU39" s="346" t="s">
        <v>3320</v>
      </c>
      <c r="GV39" s="346" t="s">
        <v>3320</v>
      </c>
      <c r="GW39" s="346" t="s">
        <v>3320</v>
      </c>
      <c r="GX39" s="346" t="s">
        <v>3320</v>
      </c>
      <c r="GY39" s="346" t="s">
        <v>3320</v>
      </c>
      <c r="GZ39" s="346" t="s">
        <v>3320</v>
      </c>
      <c r="HA39" s="346" t="s">
        <v>3320</v>
      </c>
      <c r="HB39" s="346" t="s">
        <v>3320</v>
      </c>
      <c r="HC39" s="346" t="s">
        <v>3320</v>
      </c>
      <c r="HD39" s="346" t="s">
        <v>3320</v>
      </c>
      <c r="HE39" s="346" t="s">
        <v>3320</v>
      </c>
      <c r="HF39" s="346" t="s">
        <v>3320</v>
      </c>
      <c r="HG39" s="346" t="s">
        <v>3320</v>
      </c>
      <c r="HH39" s="346" t="s">
        <v>3320</v>
      </c>
      <c r="HI39" s="346" t="s">
        <v>3320</v>
      </c>
      <c r="HJ39" s="346" t="s">
        <v>3320</v>
      </c>
      <c r="HK39" s="346" t="s">
        <v>3320</v>
      </c>
      <c r="HL39" s="346" t="s">
        <v>3320</v>
      </c>
    </row>
    <row r="40" spans="1:220" ht="15.75" thickBot="1">
      <c r="A40" s="344" t="s">
        <v>5638</v>
      </c>
      <c r="B40" s="345">
        <v>688</v>
      </c>
      <c r="C40" s="346" t="s">
        <v>6036</v>
      </c>
      <c r="D40" s="346" t="s">
        <v>6037</v>
      </c>
      <c r="E40" s="345">
        <v>688</v>
      </c>
      <c r="F40" s="346" t="s">
        <v>6038</v>
      </c>
      <c r="G40" s="346" t="s">
        <v>6039</v>
      </c>
      <c r="H40" s="346" t="s">
        <v>6040</v>
      </c>
      <c r="I40" s="346" t="s">
        <v>5916</v>
      </c>
      <c r="J40" s="346" t="s">
        <v>6041</v>
      </c>
      <c r="K40" s="346" t="s">
        <v>6043</v>
      </c>
      <c r="L40" s="346" t="s">
        <v>6044</v>
      </c>
      <c r="M40" s="346" t="s">
        <v>6045</v>
      </c>
      <c r="N40" s="346" t="s">
        <v>6046</v>
      </c>
      <c r="O40" s="346" t="s">
        <v>6047</v>
      </c>
      <c r="P40" s="346" t="s">
        <v>3320</v>
      </c>
      <c r="Q40" s="346" t="s">
        <v>6048</v>
      </c>
      <c r="R40" s="346" t="s">
        <v>6049</v>
      </c>
      <c r="S40" s="346" t="s">
        <v>6050</v>
      </c>
      <c r="T40" s="346" t="s">
        <v>6051</v>
      </c>
      <c r="U40" s="346" t="s">
        <v>6052</v>
      </c>
      <c r="V40" s="346" t="s">
        <v>733</v>
      </c>
      <c r="W40" s="346" t="s">
        <v>733</v>
      </c>
      <c r="X40" s="346" t="s">
        <v>733</v>
      </c>
      <c r="Y40" s="346" t="s">
        <v>3320</v>
      </c>
      <c r="Z40" s="346" t="s">
        <v>6053</v>
      </c>
      <c r="AA40" s="346" t="s">
        <v>733</v>
      </c>
      <c r="AB40" s="346" t="s">
        <v>6054</v>
      </c>
      <c r="AC40" s="346" t="s">
        <v>6055</v>
      </c>
      <c r="AD40" s="346" t="s">
        <v>6056</v>
      </c>
      <c r="AE40" s="346" t="s">
        <v>6057</v>
      </c>
      <c r="AF40" s="346" t="s">
        <v>6058</v>
      </c>
      <c r="AG40" s="346" t="s">
        <v>6059</v>
      </c>
      <c r="AH40" s="346" t="s">
        <v>1214</v>
      </c>
      <c r="AI40" s="346" t="s">
        <v>3320</v>
      </c>
      <c r="AJ40" s="346" t="s">
        <v>5955</v>
      </c>
      <c r="AK40" s="346" t="s">
        <v>3603</v>
      </c>
      <c r="AL40" s="346" t="s">
        <v>5665</v>
      </c>
      <c r="AM40" s="347">
        <v>47028</v>
      </c>
      <c r="AN40" s="345">
        <v>18</v>
      </c>
      <c r="AO40" s="345">
        <v>63</v>
      </c>
      <c r="AP40" s="346" t="s">
        <v>5666</v>
      </c>
      <c r="AQ40" s="345">
        <v>14</v>
      </c>
      <c r="AR40" s="345">
        <v>201.69</v>
      </c>
      <c r="AS40" s="346" t="s">
        <v>733</v>
      </c>
      <c r="AT40" s="346" t="s">
        <v>3320</v>
      </c>
      <c r="AU40" s="346" t="s">
        <v>3320</v>
      </c>
      <c r="AV40" s="346" t="s">
        <v>3320</v>
      </c>
      <c r="AW40" s="346" t="s">
        <v>3320</v>
      </c>
      <c r="AX40" s="346" t="s">
        <v>3320</v>
      </c>
      <c r="AY40" s="346" t="s">
        <v>3320</v>
      </c>
      <c r="AZ40" s="346" t="s">
        <v>3320</v>
      </c>
      <c r="BA40" s="346" t="s">
        <v>3320</v>
      </c>
      <c r="BB40" s="346" t="s">
        <v>3320</v>
      </c>
      <c r="BC40" s="346" t="s">
        <v>3320</v>
      </c>
      <c r="BD40" s="348"/>
      <c r="BE40" s="346" t="s">
        <v>3320</v>
      </c>
      <c r="BF40" s="346" t="s">
        <v>3320</v>
      </c>
      <c r="BG40" s="346" t="s">
        <v>3320</v>
      </c>
      <c r="BH40" s="346" t="s">
        <v>3320</v>
      </c>
      <c r="BI40" s="346" t="s">
        <v>3320</v>
      </c>
      <c r="BJ40" s="346" t="s">
        <v>3320</v>
      </c>
      <c r="BK40" s="346" t="s">
        <v>3320</v>
      </c>
      <c r="BL40" s="346" t="s">
        <v>3320</v>
      </c>
      <c r="BM40" s="346" t="s">
        <v>3320</v>
      </c>
      <c r="BN40" s="345">
        <v>4.5</v>
      </c>
      <c r="BO40" s="345">
        <v>12.5</v>
      </c>
      <c r="BP40" s="346" t="s">
        <v>733</v>
      </c>
      <c r="BQ40" s="346" t="s">
        <v>6061</v>
      </c>
      <c r="BR40" s="345">
        <v>36.520000000000003</v>
      </c>
      <c r="BS40" s="346" t="s">
        <v>1214</v>
      </c>
      <c r="BT40" s="346" t="s">
        <v>733</v>
      </c>
      <c r="BU40" s="346" t="s">
        <v>733</v>
      </c>
      <c r="BV40" s="345">
        <v>3201.43</v>
      </c>
      <c r="BW40" s="345">
        <v>2642.38</v>
      </c>
      <c r="BX40" s="346" t="s">
        <v>6062</v>
      </c>
      <c r="BY40" s="345">
        <v>1</v>
      </c>
      <c r="BZ40" s="345">
        <v>94.4</v>
      </c>
      <c r="CA40" s="345">
        <v>97</v>
      </c>
      <c r="CB40" s="345">
        <v>25</v>
      </c>
      <c r="CC40" s="347">
        <v>46444</v>
      </c>
      <c r="CD40" s="345">
        <v>1.37</v>
      </c>
      <c r="CE40" s="345">
        <v>9</v>
      </c>
      <c r="CF40" s="346" t="s">
        <v>6063</v>
      </c>
      <c r="CG40" s="345">
        <v>62000000</v>
      </c>
      <c r="CH40" s="348"/>
      <c r="CI40" s="346" t="s">
        <v>3320</v>
      </c>
      <c r="CJ40" s="346" t="s">
        <v>3320</v>
      </c>
      <c r="CK40" s="346" t="s">
        <v>3320</v>
      </c>
      <c r="CL40" s="346" t="s">
        <v>3320</v>
      </c>
      <c r="CM40" s="346" t="s">
        <v>3320</v>
      </c>
      <c r="CN40" s="346" t="s">
        <v>3320</v>
      </c>
      <c r="CO40" s="346" t="s">
        <v>3320</v>
      </c>
      <c r="CP40" s="346" t="s">
        <v>3320</v>
      </c>
      <c r="CQ40" s="346" t="s">
        <v>3320</v>
      </c>
      <c r="CR40" s="346" t="s">
        <v>3320</v>
      </c>
      <c r="CS40" s="346" t="s">
        <v>3320</v>
      </c>
      <c r="CT40" s="346" t="s">
        <v>3320</v>
      </c>
      <c r="CU40" s="346" t="s">
        <v>3320</v>
      </c>
      <c r="CV40" s="346" t="s">
        <v>3320</v>
      </c>
      <c r="CW40" s="346" t="s">
        <v>3320</v>
      </c>
      <c r="CX40" s="346" t="s">
        <v>3320</v>
      </c>
      <c r="CY40" s="346" t="s">
        <v>3320</v>
      </c>
      <c r="CZ40" s="346" t="s">
        <v>3320</v>
      </c>
      <c r="DA40" s="346" t="s">
        <v>3320</v>
      </c>
      <c r="DB40" s="346" t="s">
        <v>3320</v>
      </c>
      <c r="DC40" s="346" t="s">
        <v>3320</v>
      </c>
      <c r="DD40" s="346" t="s">
        <v>3320</v>
      </c>
      <c r="DE40" s="346" t="s">
        <v>3320</v>
      </c>
      <c r="DF40" s="346" t="s">
        <v>3320</v>
      </c>
      <c r="DG40" s="346" t="s">
        <v>3320</v>
      </c>
      <c r="DH40" s="346" t="s">
        <v>3320</v>
      </c>
      <c r="DI40" s="346" t="s">
        <v>3320</v>
      </c>
      <c r="DJ40" s="346" t="s">
        <v>3320</v>
      </c>
      <c r="DK40" s="346" t="s">
        <v>3320</v>
      </c>
      <c r="DL40" s="346" t="s">
        <v>3320</v>
      </c>
      <c r="DM40" s="346" t="s">
        <v>3320</v>
      </c>
      <c r="DN40" s="346" t="s">
        <v>3320</v>
      </c>
      <c r="DO40" s="346" t="s">
        <v>3320</v>
      </c>
      <c r="DP40" s="346" t="s">
        <v>3320</v>
      </c>
      <c r="DQ40" s="346" t="s">
        <v>3320</v>
      </c>
      <c r="DR40" s="346" t="s">
        <v>3320</v>
      </c>
      <c r="DS40" s="346" t="s">
        <v>3320</v>
      </c>
      <c r="DT40" s="346" t="s">
        <v>3320</v>
      </c>
      <c r="DU40" s="346" t="s">
        <v>3320</v>
      </c>
      <c r="DV40" s="346" t="s">
        <v>3320</v>
      </c>
      <c r="DW40" s="346" t="s">
        <v>3320</v>
      </c>
      <c r="DX40" s="346" t="s">
        <v>3320</v>
      </c>
      <c r="DY40" s="346" t="s">
        <v>3320</v>
      </c>
      <c r="DZ40" s="346" t="s">
        <v>3320</v>
      </c>
      <c r="EA40" s="346" t="s">
        <v>3320</v>
      </c>
      <c r="EB40" s="346" t="s">
        <v>3320</v>
      </c>
      <c r="EC40" s="346" t="s">
        <v>3320</v>
      </c>
      <c r="ED40" s="346" t="s">
        <v>3320</v>
      </c>
      <c r="EE40" s="346" t="s">
        <v>3320</v>
      </c>
      <c r="EF40" s="345">
        <v>106340000</v>
      </c>
      <c r="EG40" s="346" t="s">
        <v>733</v>
      </c>
      <c r="EH40" s="346" t="s">
        <v>733</v>
      </c>
      <c r="EI40" s="346" t="s">
        <v>733</v>
      </c>
      <c r="EJ40" s="346" t="s">
        <v>733</v>
      </c>
      <c r="EK40" s="346" t="s">
        <v>1661</v>
      </c>
      <c r="EL40" s="346" t="s">
        <v>6064</v>
      </c>
      <c r="EM40" s="179" t="s">
        <v>6065</v>
      </c>
      <c r="EN40" s="348"/>
      <c r="EO40" s="346" t="s">
        <v>6066</v>
      </c>
      <c r="EP40" s="345">
        <v>106340000</v>
      </c>
      <c r="EQ40" s="345">
        <v>10240000</v>
      </c>
      <c r="ER40" s="345">
        <v>8437.8799999999992</v>
      </c>
      <c r="ES40" s="345">
        <v>2882.53</v>
      </c>
      <c r="ET40" s="346" t="s">
        <v>6067</v>
      </c>
      <c r="EU40" s="346" t="s">
        <v>733</v>
      </c>
      <c r="EV40" s="346" t="s">
        <v>733</v>
      </c>
      <c r="EW40" s="346" t="s">
        <v>6068</v>
      </c>
      <c r="EX40" s="346" t="s">
        <v>733</v>
      </c>
      <c r="EY40" s="346" t="s">
        <v>1214</v>
      </c>
      <c r="EZ40" s="346" t="s">
        <v>1214</v>
      </c>
      <c r="FA40" s="346" t="s">
        <v>733</v>
      </c>
      <c r="FB40" s="346" t="s">
        <v>733</v>
      </c>
      <c r="FC40" s="349" t="s">
        <v>5676</v>
      </c>
      <c r="FD40" s="346" t="s">
        <v>3320</v>
      </c>
      <c r="FE40" s="346" t="s">
        <v>733</v>
      </c>
      <c r="FF40" s="346" t="s">
        <v>5721</v>
      </c>
      <c r="FG40" s="346" t="s">
        <v>733</v>
      </c>
      <c r="FH40" s="346" t="s">
        <v>6069</v>
      </c>
      <c r="FI40" s="346" t="s">
        <v>6070</v>
      </c>
      <c r="FJ40" s="346" t="s">
        <v>3320</v>
      </c>
      <c r="FK40" s="345">
        <v>1.2</v>
      </c>
      <c r="FL40" s="346" t="s">
        <v>733</v>
      </c>
      <c r="FM40" s="346" t="s">
        <v>5948</v>
      </c>
      <c r="FN40" s="346" t="s">
        <v>6071</v>
      </c>
      <c r="FO40" s="346" t="s">
        <v>1214</v>
      </c>
      <c r="FP40" s="346" t="s">
        <v>3320</v>
      </c>
      <c r="FQ40" s="346" t="s">
        <v>6072</v>
      </c>
      <c r="FR40" s="346" t="s">
        <v>6073</v>
      </c>
      <c r="FS40" s="346" t="s">
        <v>3320</v>
      </c>
      <c r="FT40" s="346" t="s">
        <v>3320</v>
      </c>
      <c r="FU40" s="346" t="s">
        <v>3320</v>
      </c>
      <c r="FV40" s="346" t="s">
        <v>733</v>
      </c>
      <c r="FW40" s="346" t="s">
        <v>1214</v>
      </c>
      <c r="FX40" s="350">
        <v>46076.654363425929</v>
      </c>
      <c r="FY40" s="350">
        <v>46084.845717592594</v>
      </c>
      <c r="FZ40" s="346" t="s">
        <v>5685</v>
      </c>
      <c r="GA40" s="346" t="s">
        <v>3320</v>
      </c>
      <c r="GB40" s="346" t="s">
        <v>3320</v>
      </c>
      <c r="GC40" s="346" t="s">
        <v>3320</v>
      </c>
      <c r="GD40" s="346" t="s">
        <v>3320</v>
      </c>
      <c r="GE40" s="346" t="s">
        <v>3320</v>
      </c>
      <c r="GF40" s="346" t="s">
        <v>3320</v>
      </c>
      <c r="GG40" s="346" t="s">
        <v>3320</v>
      </c>
      <c r="GH40" s="346" t="s">
        <v>3320</v>
      </c>
      <c r="GI40" s="346" t="s">
        <v>3320</v>
      </c>
      <c r="GJ40" s="346" t="s">
        <v>3320</v>
      </c>
      <c r="GK40" s="346" t="s">
        <v>3320</v>
      </c>
      <c r="GL40" s="346" t="s">
        <v>3320</v>
      </c>
      <c r="GM40" s="346" t="s">
        <v>3320</v>
      </c>
      <c r="GN40" s="346" t="s">
        <v>3320</v>
      </c>
      <c r="GO40" s="346" t="s">
        <v>3320</v>
      </c>
      <c r="GP40" s="346" t="s">
        <v>3320</v>
      </c>
      <c r="GQ40" s="346" t="s">
        <v>3320</v>
      </c>
      <c r="GR40" s="346" t="s">
        <v>3320</v>
      </c>
      <c r="GS40" s="346" t="s">
        <v>3320</v>
      </c>
      <c r="GT40" s="346" t="s">
        <v>3320</v>
      </c>
      <c r="GU40" s="346" t="s">
        <v>3320</v>
      </c>
      <c r="GV40" s="346" t="s">
        <v>3320</v>
      </c>
      <c r="GW40" s="346" t="s">
        <v>3320</v>
      </c>
      <c r="GX40" s="346" t="s">
        <v>3320</v>
      </c>
      <c r="GY40" s="346" t="s">
        <v>3320</v>
      </c>
      <c r="GZ40" s="346" t="s">
        <v>3320</v>
      </c>
      <c r="HA40" s="346" t="s">
        <v>3320</v>
      </c>
      <c r="HB40" s="346" t="s">
        <v>3320</v>
      </c>
      <c r="HC40" s="346" t="s">
        <v>3320</v>
      </c>
      <c r="HD40" s="346" t="s">
        <v>3320</v>
      </c>
      <c r="HE40" s="346" t="s">
        <v>3320</v>
      </c>
      <c r="HF40" s="346" t="s">
        <v>3320</v>
      </c>
      <c r="HG40" s="346" t="s">
        <v>3320</v>
      </c>
      <c r="HH40" s="346" t="s">
        <v>3320</v>
      </c>
      <c r="HI40" s="346" t="s">
        <v>3320</v>
      </c>
      <c r="HJ40" s="346" t="s">
        <v>3320</v>
      </c>
      <c r="HK40" s="346" t="s">
        <v>3320</v>
      </c>
      <c r="HL40" s="346" t="s">
        <v>3320</v>
      </c>
    </row>
    <row r="41" spans="1:220" ht="15.75" thickBot="1">
      <c r="A41" s="344" t="s">
        <v>11344</v>
      </c>
      <c r="B41" s="345">
        <v>1148</v>
      </c>
      <c r="C41" s="346" t="s">
        <v>11350</v>
      </c>
      <c r="D41" s="346" t="s">
        <v>11351</v>
      </c>
      <c r="E41" s="345">
        <v>1148</v>
      </c>
      <c r="F41" s="346" t="s">
        <v>5780</v>
      </c>
      <c r="G41" s="346" t="s">
        <v>5781</v>
      </c>
      <c r="H41" s="346" t="s">
        <v>7996</v>
      </c>
      <c r="I41" s="346" t="s">
        <v>5643</v>
      </c>
      <c r="J41" s="344" t="s">
        <v>4657</v>
      </c>
      <c r="K41" s="346" t="s">
        <v>11352</v>
      </c>
      <c r="L41" s="346" t="s">
        <v>5784</v>
      </c>
      <c r="M41" s="346" t="s">
        <v>5785</v>
      </c>
      <c r="N41" s="346" t="s">
        <v>5786</v>
      </c>
      <c r="O41" s="346" t="s">
        <v>11353</v>
      </c>
      <c r="P41" s="346" t="s">
        <v>3320</v>
      </c>
      <c r="Q41" s="346" t="s">
        <v>5788</v>
      </c>
      <c r="R41" s="346" t="s">
        <v>5698</v>
      </c>
      <c r="S41" s="346" t="s">
        <v>5789</v>
      </c>
      <c r="T41" s="346" t="s">
        <v>5790</v>
      </c>
      <c r="U41" s="346" t="s">
        <v>5791</v>
      </c>
      <c r="V41" s="346" t="s">
        <v>733</v>
      </c>
      <c r="W41" s="346" t="s">
        <v>733</v>
      </c>
      <c r="X41" s="346" t="s">
        <v>733</v>
      </c>
      <c r="Y41" s="346" t="s">
        <v>3320</v>
      </c>
      <c r="Z41" s="346" t="s">
        <v>5792</v>
      </c>
      <c r="AA41" s="346" t="s">
        <v>733</v>
      </c>
      <c r="AB41" s="346" t="s">
        <v>5793</v>
      </c>
      <c r="AC41" s="346" t="s">
        <v>5794</v>
      </c>
      <c r="AD41" s="346" t="s">
        <v>5659</v>
      </c>
      <c r="AE41" s="346" t="s">
        <v>5795</v>
      </c>
      <c r="AF41" s="346" t="s">
        <v>5796</v>
      </c>
      <c r="AG41" s="346" t="s">
        <v>5797</v>
      </c>
      <c r="AH41" s="346" t="s">
        <v>1214</v>
      </c>
      <c r="AI41" s="346" t="s">
        <v>3320</v>
      </c>
      <c r="AJ41" s="346" t="s">
        <v>5709</v>
      </c>
      <c r="AK41" s="346" t="s">
        <v>5709</v>
      </c>
      <c r="AL41" s="346" t="s">
        <v>5712</v>
      </c>
      <c r="AM41" s="347">
        <v>46991</v>
      </c>
      <c r="AN41" s="345">
        <v>30</v>
      </c>
      <c r="AO41" s="345">
        <v>200</v>
      </c>
      <c r="AP41" s="346" t="s">
        <v>5666</v>
      </c>
      <c r="AQ41" s="345">
        <v>344752</v>
      </c>
      <c r="AR41" s="345">
        <v>438</v>
      </c>
      <c r="AS41" s="346" t="s">
        <v>733</v>
      </c>
      <c r="AT41" s="345">
        <v>27.47</v>
      </c>
      <c r="AU41" s="346" t="s">
        <v>1214</v>
      </c>
      <c r="AV41" s="345">
        <v>650</v>
      </c>
      <c r="AW41" s="346" t="s">
        <v>5800</v>
      </c>
      <c r="AX41" s="346" t="s">
        <v>5801</v>
      </c>
      <c r="AY41" s="346" t="s">
        <v>3320</v>
      </c>
      <c r="AZ41" s="346" t="s">
        <v>733</v>
      </c>
      <c r="BA41" s="346" t="s">
        <v>733</v>
      </c>
      <c r="BB41" s="345">
        <v>1925.68</v>
      </c>
      <c r="BC41" s="345">
        <v>1851.07</v>
      </c>
      <c r="BD41" s="346" t="s">
        <v>5802</v>
      </c>
      <c r="BE41" s="345">
        <v>365</v>
      </c>
      <c r="BF41" s="345">
        <v>87</v>
      </c>
      <c r="BG41" s="345">
        <v>95</v>
      </c>
      <c r="BH41" s="345">
        <v>25</v>
      </c>
      <c r="BI41" s="347">
        <v>46327</v>
      </c>
      <c r="BJ41" s="345">
        <v>0.2</v>
      </c>
      <c r="BK41" s="345">
        <v>8</v>
      </c>
      <c r="BL41" s="346" t="s">
        <v>5796</v>
      </c>
      <c r="BM41" s="346" t="s">
        <v>3320</v>
      </c>
      <c r="BN41" s="346" t="s">
        <v>3320</v>
      </c>
      <c r="BO41" s="346" t="s">
        <v>3320</v>
      </c>
      <c r="BP41" s="346" t="s">
        <v>3320</v>
      </c>
      <c r="BQ41" s="346" t="s">
        <v>3320</v>
      </c>
      <c r="BR41" s="346" t="s">
        <v>3320</v>
      </c>
      <c r="BS41" s="346" t="s">
        <v>3320</v>
      </c>
      <c r="BT41" s="346" t="s">
        <v>3320</v>
      </c>
      <c r="BU41" s="346" t="s">
        <v>3320</v>
      </c>
      <c r="BV41" s="346" t="s">
        <v>3320</v>
      </c>
      <c r="BW41" s="346" t="s">
        <v>3320</v>
      </c>
      <c r="BX41" s="348"/>
      <c r="BY41" s="346" t="s">
        <v>3320</v>
      </c>
      <c r="BZ41" s="346" t="s">
        <v>3320</v>
      </c>
      <c r="CA41" s="346" t="s">
        <v>3320</v>
      </c>
      <c r="CB41" s="346" t="s">
        <v>3320</v>
      </c>
      <c r="CC41" s="346" t="s">
        <v>3320</v>
      </c>
      <c r="CD41" s="346" t="s">
        <v>3320</v>
      </c>
      <c r="CE41" s="346" t="s">
        <v>3320</v>
      </c>
      <c r="CF41" s="346" t="s">
        <v>3320</v>
      </c>
      <c r="CG41" s="346" t="s">
        <v>3320</v>
      </c>
      <c r="CH41" s="348"/>
      <c r="CI41" s="346" t="s">
        <v>3320</v>
      </c>
      <c r="CJ41" s="346" t="s">
        <v>3320</v>
      </c>
      <c r="CK41" s="346" t="s">
        <v>3320</v>
      </c>
      <c r="CL41" s="346" t="s">
        <v>3320</v>
      </c>
      <c r="CM41" s="346" t="s">
        <v>3320</v>
      </c>
      <c r="CN41" s="346" t="s">
        <v>3320</v>
      </c>
      <c r="CO41" s="346" t="s">
        <v>3320</v>
      </c>
      <c r="CP41" s="346" t="s">
        <v>3320</v>
      </c>
      <c r="CQ41" s="346" t="s">
        <v>3320</v>
      </c>
      <c r="CR41" s="346" t="s">
        <v>3320</v>
      </c>
      <c r="CS41" s="346" t="s">
        <v>3320</v>
      </c>
      <c r="CT41" s="346" t="s">
        <v>3320</v>
      </c>
      <c r="CU41" s="346" t="s">
        <v>3320</v>
      </c>
      <c r="CV41" s="346" t="s">
        <v>3320</v>
      </c>
      <c r="CW41" s="346" t="s">
        <v>3320</v>
      </c>
      <c r="CX41" s="346" t="s">
        <v>3320</v>
      </c>
      <c r="CY41" s="346" t="s">
        <v>3320</v>
      </c>
      <c r="CZ41" s="346" t="s">
        <v>3320</v>
      </c>
      <c r="DA41" s="346" t="s">
        <v>3320</v>
      </c>
      <c r="DB41" s="346" t="s">
        <v>3320</v>
      </c>
      <c r="DC41" s="346" t="s">
        <v>3320</v>
      </c>
      <c r="DD41" s="346" t="s">
        <v>3320</v>
      </c>
      <c r="DE41" s="346" t="s">
        <v>3320</v>
      </c>
      <c r="DF41" s="346" t="s">
        <v>3320</v>
      </c>
      <c r="DG41" s="346" t="s">
        <v>3320</v>
      </c>
      <c r="DH41" s="346" t="s">
        <v>3320</v>
      </c>
      <c r="DI41" s="346" t="s">
        <v>3320</v>
      </c>
      <c r="DJ41" s="346" t="s">
        <v>3320</v>
      </c>
      <c r="DK41" s="346" t="s">
        <v>3320</v>
      </c>
      <c r="DL41" s="346" t="s">
        <v>3320</v>
      </c>
      <c r="DM41" s="346" t="s">
        <v>3320</v>
      </c>
      <c r="DN41" s="346" t="s">
        <v>3320</v>
      </c>
      <c r="DO41" s="346" t="s">
        <v>3320</v>
      </c>
      <c r="DP41" s="346" t="s">
        <v>3320</v>
      </c>
      <c r="DQ41" s="346" t="s">
        <v>3320</v>
      </c>
      <c r="DR41" s="346" t="s">
        <v>3320</v>
      </c>
      <c r="DS41" s="346" t="s">
        <v>3320</v>
      </c>
      <c r="DT41" s="346" t="s">
        <v>3320</v>
      </c>
      <c r="DU41" s="346" t="s">
        <v>3320</v>
      </c>
      <c r="DV41" s="346" t="s">
        <v>3320</v>
      </c>
      <c r="DW41" s="346" t="s">
        <v>3320</v>
      </c>
      <c r="DX41" s="346" t="s">
        <v>3320</v>
      </c>
      <c r="DY41" s="346" t="s">
        <v>3320</v>
      </c>
      <c r="DZ41" s="346" t="s">
        <v>3320</v>
      </c>
      <c r="EA41" s="346" t="s">
        <v>3320</v>
      </c>
      <c r="EB41" s="346" t="s">
        <v>3320</v>
      </c>
      <c r="EC41" s="346" t="s">
        <v>3320</v>
      </c>
      <c r="ED41" s="346" t="s">
        <v>3320</v>
      </c>
      <c r="EE41" s="346" t="s">
        <v>3320</v>
      </c>
      <c r="EF41" s="345">
        <v>344151679</v>
      </c>
      <c r="EG41" s="346" t="s">
        <v>733</v>
      </c>
      <c r="EH41" s="346" t="s">
        <v>733</v>
      </c>
      <c r="EI41" s="346" t="s">
        <v>733</v>
      </c>
      <c r="EJ41" s="346" t="s">
        <v>733</v>
      </c>
      <c r="EK41" s="346" t="s">
        <v>1816</v>
      </c>
      <c r="EL41" s="346" t="s">
        <v>11354</v>
      </c>
      <c r="EM41" s="179" t="s">
        <v>11355</v>
      </c>
      <c r="EN41" s="348"/>
      <c r="EO41" s="346" t="s">
        <v>9985</v>
      </c>
      <c r="EP41" s="345">
        <v>24688100</v>
      </c>
      <c r="EQ41" s="345">
        <v>47257364</v>
      </c>
      <c r="ER41" s="345">
        <v>108768395</v>
      </c>
      <c r="ES41" s="345">
        <v>21753679</v>
      </c>
      <c r="ET41" s="346" t="s">
        <v>5806</v>
      </c>
      <c r="EU41" s="346" t="s">
        <v>733</v>
      </c>
      <c r="EV41" s="346" t="s">
        <v>733</v>
      </c>
      <c r="EW41" s="346" t="s">
        <v>5807</v>
      </c>
      <c r="EX41" s="346" t="s">
        <v>733</v>
      </c>
      <c r="EY41" s="346" t="s">
        <v>1214</v>
      </c>
      <c r="EZ41" s="346" t="s">
        <v>733</v>
      </c>
      <c r="FA41" s="346" t="s">
        <v>733</v>
      </c>
      <c r="FB41" s="346" t="s">
        <v>733</v>
      </c>
      <c r="FC41" s="349" t="s">
        <v>5676</v>
      </c>
      <c r="FD41" s="346" t="s">
        <v>3320</v>
      </c>
      <c r="FE41" s="346" t="s">
        <v>733</v>
      </c>
      <c r="FF41" s="346" t="s">
        <v>5721</v>
      </c>
      <c r="FG41" s="346" t="s">
        <v>1214</v>
      </c>
      <c r="FH41" s="346" t="s">
        <v>1214</v>
      </c>
      <c r="FI41" s="346" t="s">
        <v>3320</v>
      </c>
      <c r="FJ41" s="346" t="s">
        <v>3320</v>
      </c>
      <c r="FK41" s="346" t="s">
        <v>3320</v>
      </c>
      <c r="FL41" s="346" t="s">
        <v>1214</v>
      </c>
      <c r="FM41" s="346" t="s">
        <v>1214</v>
      </c>
      <c r="FN41" s="346" t="s">
        <v>3320</v>
      </c>
      <c r="FO41" s="346" t="s">
        <v>1214</v>
      </c>
      <c r="FP41" s="346" t="s">
        <v>3320</v>
      </c>
      <c r="FQ41" s="346" t="s">
        <v>9986</v>
      </c>
      <c r="FR41" s="346" t="s">
        <v>9987</v>
      </c>
      <c r="FS41" s="346" t="s">
        <v>3320</v>
      </c>
      <c r="FT41" s="346" t="s">
        <v>3320</v>
      </c>
      <c r="FU41" s="346" t="s">
        <v>3320</v>
      </c>
      <c r="FV41" s="346" t="s">
        <v>1214</v>
      </c>
      <c r="FW41" s="346" t="s">
        <v>1214</v>
      </c>
      <c r="FX41" s="350">
        <v>46084.829259259262</v>
      </c>
      <c r="FY41" s="350">
        <v>46084.843761574077</v>
      </c>
      <c r="FZ41" s="346" t="s">
        <v>5685</v>
      </c>
      <c r="GA41" s="346" t="s">
        <v>3320</v>
      </c>
      <c r="GB41" s="346" t="s">
        <v>3320</v>
      </c>
      <c r="GC41" s="346" t="s">
        <v>3320</v>
      </c>
      <c r="GD41" s="346" t="s">
        <v>3320</v>
      </c>
      <c r="GE41" s="346" t="s">
        <v>3320</v>
      </c>
      <c r="GF41" s="346" t="s">
        <v>3320</v>
      </c>
      <c r="GG41" s="346" t="s">
        <v>3320</v>
      </c>
      <c r="GH41" s="346" t="s">
        <v>3320</v>
      </c>
      <c r="GI41" s="346" t="s">
        <v>3320</v>
      </c>
      <c r="GJ41" s="346" t="s">
        <v>3320</v>
      </c>
      <c r="GK41" s="346" t="s">
        <v>3320</v>
      </c>
      <c r="GL41" s="346" t="s">
        <v>3320</v>
      </c>
      <c r="GM41" s="346" t="s">
        <v>3320</v>
      </c>
      <c r="GN41" s="346" t="s">
        <v>3320</v>
      </c>
      <c r="GO41" s="346" t="s">
        <v>3320</v>
      </c>
      <c r="GP41" s="346" t="s">
        <v>3320</v>
      </c>
      <c r="GQ41" s="346" t="s">
        <v>3320</v>
      </c>
      <c r="GR41" s="346" t="s">
        <v>3320</v>
      </c>
      <c r="GS41" s="346" t="s">
        <v>3320</v>
      </c>
      <c r="GT41" s="346" t="s">
        <v>3320</v>
      </c>
      <c r="GU41" s="346" t="s">
        <v>3320</v>
      </c>
      <c r="GV41" s="346" t="s">
        <v>3320</v>
      </c>
      <c r="GW41" s="346" t="s">
        <v>3320</v>
      </c>
      <c r="GX41" s="346" t="s">
        <v>3320</v>
      </c>
      <c r="GY41" s="346" t="s">
        <v>3320</v>
      </c>
      <c r="GZ41" s="346" t="s">
        <v>3320</v>
      </c>
      <c r="HA41" s="346" t="s">
        <v>3320</v>
      </c>
      <c r="HB41" s="346" t="s">
        <v>3320</v>
      </c>
      <c r="HC41" s="346" t="s">
        <v>3320</v>
      </c>
      <c r="HD41" s="346" t="s">
        <v>3320</v>
      </c>
      <c r="HE41" s="346" t="s">
        <v>3320</v>
      </c>
      <c r="HF41" s="346" t="s">
        <v>3320</v>
      </c>
      <c r="HG41" s="346" t="s">
        <v>3320</v>
      </c>
      <c r="HH41" s="346" t="s">
        <v>3320</v>
      </c>
      <c r="HI41" s="346" t="s">
        <v>3320</v>
      </c>
      <c r="HJ41" s="346" t="s">
        <v>3320</v>
      </c>
      <c r="HK41" s="346" t="s">
        <v>3320</v>
      </c>
      <c r="HL41" s="346" t="s">
        <v>3320</v>
      </c>
    </row>
    <row r="42" spans="1:220" ht="15.75" thickBot="1">
      <c r="A42" s="344" t="s">
        <v>5638</v>
      </c>
      <c r="B42" s="345">
        <v>1149</v>
      </c>
      <c r="C42" s="346" t="s">
        <v>6169</v>
      </c>
      <c r="D42" s="346" t="s">
        <v>6170</v>
      </c>
      <c r="E42" s="345">
        <v>1149</v>
      </c>
      <c r="F42" s="346" t="s">
        <v>5727</v>
      </c>
      <c r="G42" s="346" t="s">
        <v>5728</v>
      </c>
      <c r="H42" s="346" t="s">
        <v>5116</v>
      </c>
      <c r="I42" s="346" t="s">
        <v>5643</v>
      </c>
      <c r="J42" s="346" t="s">
        <v>5729</v>
      </c>
      <c r="K42" s="346" t="s">
        <v>5731</v>
      </c>
      <c r="L42" s="346" t="s">
        <v>5732</v>
      </c>
      <c r="M42" s="346" t="s">
        <v>5733</v>
      </c>
      <c r="N42" s="346" t="s">
        <v>5734</v>
      </c>
      <c r="O42" s="346" t="s">
        <v>5735</v>
      </c>
      <c r="P42" s="346" t="s">
        <v>3320</v>
      </c>
      <c r="Q42" s="346" t="s">
        <v>5736</v>
      </c>
      <c r="R42" s="346" t="s">
        <v>5698</v>
      </c>
      <c r="S42" s="346" t="s">
        <v>5737</v>
      </c>
      <c r="T42" s="346" t="s">
        <v>5738</v>
      </c>
      <c r="U42" s="346" t="s">
        <v>5739</v>
      </c>
      <c r="V42" s="346" t="s">
        <v>733</v>
      </c>
      <c r="W42" s="346" t="s">
        <v>733</v>
      </c>
      <c r="X42" s="346" t="s">
        <v>733</v>
      </c>
      <c r="Y42" s="346" t="s">
        <v>3320</v>
      </c>
      <c r="Z42" s="346" t="s">
        <v>5740</v>
      </c>
      <c r="AA42" s="346" t="s">
        <v>733</v>
      </c>
      <c r="AB42" s="346" t="s">
        <v>5741</v>
      </c>
      <c r="AC42" s="346" t="s">
        <v>5742</v>
      </c>
      <c r="AD42" s="346" t="s">
        <v>5743</v>
      </c>
      <c r="AE42" s="346" t="s">
        <v>5744</v>
      </c>
      <c r="AF42" s="346" t="s">
        <v>5745</v>
      </c>
      <c r="AG42" s="346" t="s">
        <v>5746</v>
      </c>
      <c r="AH42" s="346" t="s">
        <v>1214</v>
      </c>
      <c r="AI42" s="346" t="s">
        <v>3320</v>
      </c>
      <c r="AJ42" s="346" t="s">
        <v>5955</v>
      </c>
      <c r="AK42" s="346" t="s">
        <v>3596</v>
      </c>
      <c r="AL42" s="346" t="s">
        <v>5712</v>
      </c>
      <c r="AM42" s="347">
        <v>46767</v>
      </c>
      <c r="AN42" s="345">
        <v>12</v>
      </c>
      <c r="AO42" s="345">
        <v>20.65</v>
      </c>
      <c r="AP42" s="346" t="s">
        <v>5666</v>
      </c>
      <c r="AQ42" s="345">
        <v>118</v>
      </c>
      <c r="AR42" s="345">
        <v>46.9</v>
      </c>
      <c r="AS42" s="346" t="s">
        <v>733</v>
      </c>
      <c r="AT42" s="345">
        <v>25.93</v>
      </c>
      <c r="AU42" s="346" t="s">
        <v>733</v>
      </c>
      <c r="AV42" s="345">
        <v>715</v>
      </c>
      <c r="AW42" s="346" t="s">
        <v>5713</v>
      </c>
      <c r="AX42" s="346" t="s">
        <v>5668</v>
      </c>
      <c r="AY42" s="346" t="s">
        <v>3320</v>
      </c>
      <c r="AZ42" s="346" t="s">
        <v>1214</v>
      </c>
      <c r="BA42" s="346" t="s">
        <v>733</v>
      </c>
      <c r="BB42" s="345">
        <v>1786</v>
      </c>
      <c r="BC42" s="345">
        <v>1675</v>
      </c>
      <c r="BD42" s="346" t="s">
        <v>6172</v>
      </c>
      <c r="BE42" s="345">
        <v>363</v>
      </c>
      <c r="BF42" s="345">
        <v>96</v>
      </c>
      <c r="BG42" s="345">
        <v>99</v>
      </c>
      <c r="BH42" s="345">
        <v>25</v>
      </c>
      <c r="BI42" s="347">
        <v>46327</v>
      </c>
      <c r="BJ42" s="345">
        <v>0.4</v>
      </c>
      <c r="BK42" s="345">
        <v>8</v>
      </c>
      <c r="BL42" s="346" t="s">
        <v>5750</v>
      </c>
      <c r="BM42" s="345">
        <v>2959650</v>
      </c>
      <c r="BN42" s="346" t="s">
        <v>3320</v>
      </c>
      <c r="BO42" s="346" t="s">
        <v>3320</v>
      </c>
      <c r="BP42" s="346" t="s">
        <v>3320</v>
      </c>
      <c r="BQ42" s="346" t="s">
        <v>3320</v>
      </c>
      <c r="BR42" s="346" t="s">
        <v>3320</v>
      </c>
      <c r="BS42" s="346" t="s">
        <v>3320</v>
      </c>
      <c r="BT42" s="346" t="s">
        <v>3320</v>
      </c>
      <c r="BU42" s="346" t="s">
        <v>3320</v>
      </c>
      <c r="BV42" s="346" t="s">
        <v>3320</v>
      </c>
      <c r="BW42" s="346" t="s">
        <v>3320</v>
      </c>
      <c r="BX42" s="348"/>
      <c r="BY42" s="346" t="s">
        <v>3320</v>
      </c>
      <c r="BZ42" s="346" t="s">
        <v>3320</v>
      </c>
      <c r="CA42" s="346" t="s">
        <v>3320</v>
      </c>
      <c r="CB42" s="346" t="s">
        <v>3320</v>
      </c>
      <c r="CC42" s="346" t="s">
        <v>3320</v>
      </c>
      <c r="CD42" s="346" t="s">
        <v>3320</v>
      </c>
      <c r="CE42" s="346" t="s">
        <v>3320</v>
      </c>
      <c r="CF42" s="346" t="s">
        <v>3320</v>
      </c>
      <c r="CG42" s="346" t="s">
        <v>3320</v>
      </c>
      <c r="CH42" s="348"/>
      <c r="CI42" s="346" t="s">
        <v>3320</v>
      </c>
      <c r="CJ42" s="346" t="s">
        <v>3320</v>
      </c>
      <c r="CK42" s="346" t="s">
        <v>3320</v>
      </c>
      <c r="CL42" s="346" t="s">
        <v>3320</v>
      </c>
      <c r="CM42" s="346" t="s">
        <v>3320</v>
      </c>
      <c r="CN42" s="346" t="s">
        <v>3320</v>
      </c>
      <c r="CO42" s="346" t="s">
        <v>3320</v>
      </c>
      <c r="CP42" s="346" t="s">
        <v>3320</v>
      </c>
      <c r="CQ42" s="346" t="s">
        <v>3320</v>
      </c>
      <c r="CR42" s="346" t="s">
        <v>3320</v>
      </c>
      <c r="CS42" s="346" t="s">
        <v>3320</v>
      </c>
      <c r="CT42" s="346" t="s">
        <v>3320</v>
      </c>
      <c r="CU42" s="346" t="s">
        <v>3320</v>
      </c>
      <c r="CV42" s="346" t="s">
        <v>3320</v>
      </c>
      <c r="CW42" s="346" t="s">
        <v>3320</v>
      </c>
      <c r="CX42" s="346" t="s">
        <v>3320</v>
      </c>
      <c r="CY42" s="346" t="s">
        <v>3320</v>
      </c>
      <c r="CZ42" s="346" t="s">
        <v>3320</v>
      </c>
      <c r="DA42" s="346" t="s">
        <v>3320</v>
      </c>
      <c r="DB42" s="346" t="s">
        <v>3320</v>
      </c>
      <c r="DC42" s="346" t="s">
        <v>3320</v>
      </c>
      <c r="DD42" s="346" t="s">
        <v>3320</v>
      </c>
      <c r="DE42" s="346" t="s">
        <v>3320</v>
      </c>
      <c r="DF42" s="346" t="s">
        <v>3320</v>
      </c>
      <c r="DG42" s="346" t="s">
        <v>3320</v>
      </c>
      <c r="DH42" s="346" t="s">
        <v>3320</v>
      </c>
      <c r="DI42" s="346" t="s">
        <v>3320</v>
      </c>
      <c r="DJ42" s="346" t="s">
        <v>3320</v>
      </c>
      <c r="DK42" s="346" t="s">
        <v>3320</v>
      </c>
      <c r="DL42" s="346" t="s">
        <v>3320</v>
      </c>
      <c r="DM42" s="346" t="s">
        <v>3320</v>
      </c>
      <c r="DN42" s="346" t="s">
        <v>3320</v>
      </c>
      <c r="DO42" s="346" t="s">
        <v>3320</v>
      </c>
      <c r="DP42" s="346" t="s">
        <v>3320</v>
      </c>
      <c r="DQ42" s="346" t="s">
        <v>3320</v>
      </c>
      <c r="DR42" s="346" t="s">
        <v>3320</v>
      </c>
      <c r="DS42" s="346" t="s">
        <v>3320</v>
      </c>
      <c r="DT42" s="346" t="s">
        <v>3320</v>
      </c>
      <c r="DU42" s="346" t="s">
        <v>3320</v>
      </c>
      <c r="DV42" s="346" t="s">
        <v>3320</v>
      </c>
      <c r="DW42" s="346" t="s">
        <v>3320</v>
      </c>
      <c r="DX42" s="346" t="s">
        <v>3320</v>
      </c>
      <c r="DY42" s="346" t="s">
        <v>3320</v>
      </c>
      <c r="DZ42" s="346" t="s">
        <v>3320</v>
      </c>
      <c r="EA42" s="346" t="s">
        <v>3320</v>
      </c>
      <c r="EB42" s="346" t="s">
        <v>3320</v>
      </c>
      <c r="EC42" s="346" t="s">
        <v>3320</v>
      </c>
      <c r="ED42" s="346" t="s">
        <v>3320</v>
      </c>
      <c r="EE42" s="346" t="s">
        <v>3320</v>
      </c>
      <c r="EF42" s="345">
        <v>33540694</v>
      </c>
      <c r="EG42" s="346" t="s">
        <v>733</v>
      </c>
      <c r="EH42" s="346" t="s">
        <v>733</v>
      </c>
      <c r="EI42" s="346" t="s">
        <v>733</v>
      </c>
      <c r="EJ42" s="346" t="s">
        <v>733</v>
      </c>
      <c r="EK42" s="346" t="s">
        <v>5117</v>
      </c>
      <c r="EL42" s="346" t="s">
        <v>6173</v>
      </c>
      <c r="EM42" s="179" t="s">
        <v>6174</v>
      </c>
      <c r="EN42" s="348"/>
      <c r="EO42" s="346" t="s">
        <v>6175</v>
      </c>
      <c r="EP42" s="345">
        <v>33540694</v>
      </c>
      <c r="EQ42" s="345">
        <v>12211600</v>
      </c>
      <c r="ER42" s="345">
        <v>50120</v>
      </c>
      <c r="ES42" s="345">
        <v>23960</v>
      </c>
      <c r="ET42" s="346" t="s">
        <v>5962</v>
      </c>
      <c r="EU42" s="346" t="s">
        <v>733</v>
      </c>
      <c r="EV42" s="346" t="s">
        <v>733</v>
      </c>
      <c r="EW42" s="346" t="s">
        <v>5756</v>
      </c>
      <c r="EX42" s="346" t="s">
        <v>733</v>
      </c>
      <c r="EY42" s="346" t="s">
        <v>733</v>
      </c>
      <c r="EZ42" s="346" t="s">
        <v>733</v>
      </c>
      <c r="FA42" s="346" t="s">
        <v>733</v>
      </c>
      <c r="FB42" s="346" t="s">
        <v>733</v>
      </c>
      <c r="FC42" s="349" t="s">
        <v>5676</v>
      </c>
      <c r="FD42" s="346" t="s">
        <v>3320</v>
      </c>
      <c r="FE42" s="346" t="s">
        <v>733</v>
      </c>
      <c r="FF42" s="346" t="s">
        <v>5721</v>
      </c>
      <c r="FG42" s="346" t="s">
        <v>733</v>
      </c>
      <c r="FH42" s="346" t="s">
        <v>5679</v>
      </c>
      <c r="FI42" s="346" t="s">
        <v>3320</v>
      </c>
      <c r="FJ42" s="346" t="s">
        <v>3320</v>
      </c>
      <c r="FK42" s="345">
        <v>2</v>
      </c>
      <c r="FL42" s="346" t="s">
        <v>733</v>
      </c>
      <c r="FM42" s="346" t="s">
        <v>5679</v>
      </c>
      <c r="FN42" s="346" t="s">
        <v>6176</v>
      </c>
      <c r="FO42" s="346" t="s">
        <v>1214</v>
      </c>
      <c r="FP42" s="346" t="s">
        <v>3320</v>
      </c>
      <c r="FQ42" s="346" t="s">
        <v>6177</v>
      </c>
      <c r="FR42" s="346" t="s">
        <v>6178</v>
      </c>
      <c r="FS42" s="346" t="s">
        <v>3320</v>
      </c>
      <c r="FT42" s="346" t="s">
        <v>3320</v>
      </c>
      <c r="FU42" s="346" t="s">
        <v>3320</v>
      </c>
      <c r="FV42" s="346" t="s">
        <v>733</v>
      </c>
      <c r="FW42" s="346" t="s">
        <v>1214</v>
      </c>
      <c r="FX42" s="350">
        <v>46084.825486111113</v>
      </c>
      <c r="FY42" s="350">
        <v>46084.839409722219</v>
      </c>
      <c r="FZ42" s="346" t="s">
        <v>5685</v>
      </c>
      <c r="GA42" s="346" t="s">
        <v>3320</v>
      </c>
      <c r="GB42" s="346" t="s">
        <v>3320</v>
      </c>
      <c r="GC42" s="346" t="s">
        <v>3320</v>
      </c>
      <c r="GD42" s="346" t="s">
        <v>3320</v>
      </c>
      <c r="GE42" s="346" t="s">
        <v>3320</v>
      </c>
      <c r="GF42" s="346" t="s">
        <v>3320</v>
      </c>
      <c r="GG42" s="346" t="s">
        <v>3320</v>
      </c>
      <c r="GH42" s="346" t="s">
        <v>3320</v>
      </c>
      <c r="GI42" s="346" t="s">
        <v>3320</v>
      </c>
      <c r="GJ42" s="346" t="s">
        <v>3320</v>
      </c>
      <c r="GK42" s="346" t="s">
        <v>3320</v>
      </c>
      <c r="GL42" s="346" t="s">
        <v>3320</v>
      </c>
      <c r="GM42" s="346" t="s">
        <v>3320</v>
      </c>
      <c r="GN42" s="346" t="s">
        <v>3320</v>
      </c>
      <c r="GO42" s="346" t="s">
        <v>3320</v>
      </c>
      <c r="GP42" s="346" t="s">
        <v>3320</v>
      </c>
      <c r="GQ42" s="346" t="s">
        <v>3320</v>
      </c>
      <c r="GR42" s="346" t="s">
        <v>3320</v>
      </c>
      <c r="GS42" s="346" t="s">
        <v>3320</v>
      </c>
      <c r="GT42" s="346" t="s">
        <v>3320</v>
      </c>
      <c r="GU42" s="346" t="s">
        <v>3320</v>
      </c>
      <c r="GV42" s="346" t="s">
        <v>3320</v>
      </c>
      <c r="GW42" s="346" t="s">
        <v>3320</v>
      </c>
      <c r="GX42" s="346" t="s">
        <v>3320</v>
      </c>
      <c r="GY42" s="346" t="s">
        <v>3320</v>
      </c>
      <c r="GZ42" s="346" t="s">
        <v>3320</v>
      </c>
      <c r="HA42" s="346" t="s">
        <v>3320</v>
      </c>
      <c r="HB42" s="346" t="s">
        <v>3320</v>
      </c>
      <c r="HC42" s="346" t="s">
        <v>3320</v>
      </c>
      <c r="HD42" s="346" t="s">
        <v>3320</v>
      </c>
      <c r="HE42" s="346" t="s">
        <v>3320</v>
      </c>
      <c r="HF42" s="346" t="s">
        <v>3320</v>
      </c>
      <c r="HG42" s="346" t="s">
        <v>3320</v>
      </c>
      <c r="HH42" s="346" t="s">
        <v>3320</v>
      </c>
      <c r="HI42" s="346" t="s">
        <v>3320</v>
      </c>
      <c r="HJ42" s="346" t="s">
        <v>3320</v>
      </c>
      <c r="HK42" s="346" t="s">
        <v>3320</v>
      </c>
      <c r="HL42" s="346" t="s">
        <v>3320</v>
      </c>
    </row>
    <row r="43" spans="1:220" ht="15.75" thickBot="1">
      <c r="A43" s="344" t="s">
        <v>5638</v>
      </c>
      <c r="B43" s="345">
        <v>901</v>
      </c>
      <c r="C43" s="346" t="s">
        <v>8110</v>
      </c>
      <c r="D43" s="346" t="s">
        <v>8111</v>
      </c>
      <c r="E43" s="345">
        <v>901</v>
      </c>
      <c r="F43" s="346" t="s">
        <v>6806</v>
      </c>
      <c r="G43" s="346" t="s">
        <v>6807</v>
      </c>
      <c r="H43" s="346" t="s">
        <v>1816</v>
      </c>
      <c r="I43" s="346" t="s">
        <v>5643</v>
      </c>
      <c r="J43" s="346" t="s">
        <v>6660</v>
      </c>
      <c r="K43" s="346" t="s">
        <v>6662</v>
      </c>
      <c r="L43" s="346" t="s">
        <v>6808</v>
      </c>
      <c r="M43" s="346" t="s">
        <v>6809</v>
      </c>
      <c r="N43" s="346" t="s">
        <v>6810</v>
      </c>
      <c r="O43" s="346" t="s">
        <v>6811</v>
      </c>
      <c r="P43" s="346" t="s">
        <v>3320</v>
      </c>
      <c r="Q43" s="346" t="s">
        <v>6812</v>
      </c>
      <c r="R43" s="346" t="s">
        <v>6666</v>
      </c>
      <c r="S43" s="346" t="s">
        <v>6667</v>
      </c>
      <c r="T43" s="346" t="s">
        <v>6668</v>
      </c>
      <c r="U43" s="346" t="s">
        <v>6669</v>
      </c>
      <c r="V43" s="346" t="s">
        <v>733</v>
      </c>
      <c r="W43" s="346" t="s">
        <v>733</v>
      </c>
      <c r="X43" s="346" t="s">
        <v>733</v>
      </c>
      <c r="Y43" s="346" t="s">
        <v>3320</v>
      </c>
      <c r="Z43" s="346" t="s">
        <v>6670</v>
      </c>
      <c r="AA43" s="346" t="s">
        <v>733</v>
      </c>
      <c r="AB43" s="346" t="s">
        <v>6813</v>
      </c>
      <c r="AC43" s="346" t="s">
        <v>6672</v>
      </c>
      <c r="AD43" s="346" t="s">
        <v>6673</v>
      </c>
      <c r="AE43" s="346" t="s">
        <v>6674</v>
      </c>
      <c r="AF43" s="179" t="s">
        <v>6814</v>
      </c>
      <c r="AG43" s="348"/>
      <c r="AH43" s="346" t="s">
        <v>1214</v>
      </c>
      <c r="AI43" s="346" t="s">
        <v>3320</v>
      </c>
      <c r="AJ43" s="346" t="s">
        <v>5833</v>
      </c>
      <c r="AK43" s="346" t="s">
        <v>6483</v>
      </c>
      <c r="AL43" s="346" t="s">
        <v>5712</v>
      </c>
      <c r="AM43" s="347">
        <v>47087</v>
      </c>
      <c r="AN43" s="345">
        <v>24</v>
      </c>
      <c r="AO43" s="345">
        <v>200</v>
      </c>
      <c r="AP43" s="346" t="s">
        <v>5666</v>
      </c>
      <c r="AQ43" s="345">
        <v>55</v>
      </c>
      <c r="AR43" s="345">
        <v>677.54</v>
      </c>
      <c r="AS43" s="346" t="s">
        <v>733</v>
      </c>
      <c r="AT43" s="345">
        <v>26.44</v>
      </c>
      <c r="AU43" s="346" t="s">
        <v>733</v>
      </c>
      <c r="AV43" s="345">
        <v>600</v>
      </c>
      <c r="AW43" s="346" t="s">
        <v>5713</v>
      </c>
      <c r="AX43" s="346" t="s">
        <v>5801</v>
      </c>
      <c r="AY43" s="346" t="s">
        <v>3320</v>
      </c>
      <c r="AZ43" s="346" t="s">
        <v>733</v>
      </c>
      <c r="BA43" s="346" t="s">
        <v>1214</v>
      </c>
      <c r="BB43" s="345">
        <v>2317</v>
      </c>
      <c r="BC43" s="346" t="s">
        <v>3320</v>
      </c>
      <c r="BD43" s="346" t="s">
        <v>8112</v>
      </c>
      <c r="BE43" s="345">
        <v>365</v>
      </c>
      <c r="BF43" s="345">
        <v>94.5</v>
      </c>
      <c r="BG43" s="345">
        <v>98</v>
      </c>
      <c r="BH43" s="345">
        <v>25</v>
      </c>
      <c r="BI43" s="347">
        <v>46356</v>
      </c>
      <c r="BJ43" s="345">
        <v>1.45</v>
      </c>
      <c r="BK43" s="345">
        <v>8</v>
      </c>
      <c r="BL43" s="346" t="s">
        <v>8113</v>
      </c>
      <c r="BM43" s="345">
        <v>15000000</v>
      </c>
      <c r="BN43" s="346" t="s">
        <v>3320</v>
      </c>
      <c r="BO43" s="346" t="s">
        <v>3320</v>
      </c>
      <c r="BP43" s="346" t="s">
        <v>3320</v>
      </c>
      <c r="BQ43" s="346" t="s">
        <v>3320</v>
      </c>
      <c r="BR43" s="346" t="s">
        <v>3320</v>
      </c>
      <c r="BS43" s="346" t="s">
        <v>3320</v>
      </c>
      <c r="BT43" s="346" t="s">
        <v>3320</v>
      </c>
      <c r="BU43" s="346" t="s">
        <v>3320</v>
      </c>
      <c r="BV43" s="346" t="s">
        <v>3320</v>
      </c>
      <c r="BW43" s="346" t="s">
        <v>3320</v>
      </c>
      <c r="BX43" s="348"/>
      <c r="BY43" s="346" t="s">
        <v>3320</v>
      </c>
      <c r="BZ43" s="346" t="s">
        <v>3320</v>
      </c>
      <c r="CA43" s="346" t="s">
        <v>3320</v>
      </c>
      <c r="CB43" s="346" t="s">
        <v>3320</v>
      </c>
      <c r="CC43" s="346" t="s">
        <v>3320</v>
      </c>
      <c r="CD43" s="346" t="s">
        <v>3320</v>
      </c>
      <c r="CE43" s="346" t="s">
        <v>3320</v>
      </c>
      <c r="CF43" s="346" t="s">
        <v>3320</v>
      </c>
      <c r="CG43" s="346" t="s">
        <v>3320</v>
      </c>
      <c r="CH43" s="348"/>
      <c r="CI43" s="346" t="s">
        <v>3320</v>
      </c>
      <c r="CJ43" s="346" t="s">
        <v>3320</v>
      </c>
      <c r="CK43" s="346" t="s">
        <v>3320</v>
      </c>
      <c r="CL43" s="346" t="s">
        <v>3320</v>
      </c>
      <c r="CM43" s="346" t="s">
        <v>3320</v>
      </c>
      <c r="CN43" s="346" t="s">
        <v>3320</v>
      </c>
      <c r="CO43" s="346" t="s">
        <v>3320</v>
      </c>
      <c r="CP43" s="346" t="s">
        <v>3320</v>
      </c>
      <c r="CQ43" s="346" t="s">
        <v>3320</v>
      </c>
      <c r="CR43" s="346" t="s">
        <v>3320</v>
      </c>
      <c r="CS43" s="346" t="s">
        <v>3320</v>
      </c>
      <c r="CT43" s="346" t="s">
        <v>3320</v>
      </c>
      <c r="CU43" s="346" t="s">
        <v>3320</v>
      </c>
      <c r="CV43" s="346" t="s">
        <v>3320</v>
      </c>
      <c r="CW43" s="346" t="s">
        <v>3320</v>
      </c>
      <c r="CX43" s="346" t="s">
        <v>3320</v>
      </c>
      <c r="CY43" s="346" t="s">
        <v>3320</v>
      </c>
      <c r="CZ43" s="346" t="s">
        <v>3320</v>
      </c>
      <c r="DA43" s="346" t="s">
        <v>3320</v>
      </c>
      <c r="DB43" s="346" t="s">
        <v>3320</v>
      </c>
      <c r="DC43" s="346" t="s">
        <v>3320</v>
      </c>
      <c r="DD43" s="346" t="s">
        <v>3320</v>
      </c>
      <c r="DE43" s="346" t="s">
        <v>3320</v>
      </c>
      <c r="DF43" s="346" t="s">
        <v>3320</v>
      </c>
      <c r="DG43" s="346" t="s">
        <v>3320</v>
      </c>
      <c r="DH43" s="346" t="s">
        <v>3320</v>
      </c>
      <c r="DI43" s="346" t="s">
        <v>3320</v>
      </c>
      <c r="DJ43" s="346" t="s">
        <v>3320</v>
      </c>
      <c r="DK43" s="346" t="s">
        <v>3320</v>
      </c>
      <c r="DL43" s="346" t="s">
        <v>3320</v>
      </c>
      <c r="DM43" s="346" t="s">
        <v>3320</v>
      </c>
      <c r="DN43" s="346" t="s">
        <v>3320</v>
      </c>
      <c r="DO43" s="346" t="s">
        <v>3320</v>
      </c>
      <c r="DP43" s="346" t="s">
        <v>3320</v>
      </c>
      <c r="DQ43" s="346" t="s">
        <v>3320</v>
      </c>
      <c r="DR43" s="346" t="s">
        <v>3320</v>
      </c>
      <c r="DS43" s="346" t="s">
        <v>3320</v>
      </c>
      <c r="DT43" s="346" t="s">
        <v>3320</v>
      </c>
      <c r="DU43" s="346" t="s">
        <v>3320</v>
      </c>
      <c r="DV43" s="346" t="s">
        <v>3320</v>
      </c>
      <c r="DW43" s="346" t="s">
        <v>3320</v>
      </c>
      <c r="DX43" s="346" t="s">
        <v>3320</v>
      </c>
      <c r="DY43" s="346" t="s">
        <v>3320</v>
      </c>
      <c r="DZ43" s="346" t="s">
        <v>3320</v>
      </c>
      <c r="EA43" s="346" t="s">
        <v>3320</v>
      </c>
      <c r="EB43" s="346" t="s">
        <v>3320</v>
      </c>
      <c r="EC43" s="346" t="s">
        <v>3320</v>
      </c>
      <c r="ED43" s="346" t="s">
        <v>3320</v>
      </c>
      <c r="EE43" s="346" t="s">
        <v>3320</v>
      </c>
      <c r="EF43" s="345">
        <v>285500000</v>
      </c>
      <c r="EG43" s="346" t="s">
        <v>733</v>
      </c>
      <c r="EH43" s="346" t="s">
        <v>733</v>
      </c>
      <c r="EI43" s="346" t="s">
        <v>733</v>
      </c>
      <c r="EJ43" s="346" t="s">
        <v>733</v>
      </c>
      <c r="EK43" s="346" t="s">
        <v>1816</v>
      </c>
      <c r="EL43" s="346" t="s">
        <v>8114</v>
      </c>
      <c r="EM43" s="179" t="s">
        <v>8115</v>
      </c>
      <c r="EN43" s="348"/>
      <c r="EO43" s="346" t="s">
        <v>8116</v>
      </c>
      <c r="EP43" s="345">
        <v>1615970</v>
      </c>
      <c r="EQ43" s="345">
        <v>56000000</v>
      </c>
      <c r="ER43" s="345">
        <v>331.91</v>
      </c>
      <c r="ES43" s="345">
        <v>452.24</v>
      </c>
      <c r="ET43" s="346" t="s">
        <v>8117</v>
      </c>
      <c r="EU43" s="346" t="s">
        <v>733</v>
      </c>
      <c r="EV43" s="346" t="s">
        <v>733</v>
      </c>
      <c r="EW43" s="346" t="s">
        <v>6683</v>
      </c>
      <c r="EX43" s="346" t="s">
        <v>733</v>
      </c>
      <c r="EY43" s="346" t="s">
        <v>733</v>
      </c>
      <c r="EZ43" s="346" t="s">
        <v>733</v>
      </c>
      <c r="FA43" s="346" t="s">
        <v>733</v>
      </c>
      <c r="FB43" s="346" t="s">
        <v>733</v>
      </c>
      <c r="FC43" s="349" t="s">
        <v>5676</v>
      </c>
      <c r="FD43" s="346" t="s">
        <v>3320</v>
      </c>
      <c r="FE43" s="346" t="s">
        <v>733</v>
      </c>
      <c r="FF43" s="346" t="s">
        <v>5721</v>
      </c>
      <c r="FG43" s="346" t="s">
        <v>1214</v>
      </c>
      <c r="FH43" s="346" t="s">
        <v>1214</v>
      </c>
      <c r="FI43" s="346" t="s">
        <v>3320</v>
      </c>
      <c r="FJ43" s="346" t="s">
        <v>3320</v>
      </c>
      <c r="FK43" s="345">
        <v>0</v>
      </c>
      <c r="FL43" s="346" t="s">
        <v>1214</v>
      </c>
      <c r="FM43" s="346" t="s">
        <v>1214</v>
      </c>
      <c r="FN43" s="346" t="s">
        <v>3320</v>
      </c>
      <c r="FO43" s="346" t="s">
        <v>1214</v>
      </c>
      <c r="FP43" s="346" t="s">
        <v>3320</v>
      </c>
      <c r="FQ43" s="346" t="s">
        <v>3320</v>
      </c>
      <c r="FR43" s="346" t="s">
        <v>3320</v>
      </c>
      <c r="FS43" s="346" t="s">
        <v>3320</v>
      </c>
      <c r="FT43" s="346" t="s">
        <v>3320</v>
      </c>
      <c r="FU43" s="346" t="s">
        <v>3320</v>
      </c>
      <c r="FV43" s="346" t="s">
        <v>733</v>
      </c>
      <c r="FW43" s="346" t="s">
        <v>1214</v>
      </c>
      <c r="FX43" s="350">
        <v>46079.852905092594</v>
      </c>
      <c r="FY43" s="350">
        <v>46084.829074074078</v>
      </c>
      <c r="FZ43" s="346" t="s">
        <v>5685</v>
      </c>
      <c r="GA43" s="346" t="s">
        <v>3320</v>
      </c>
      <c r="GB43" s="346" t="s">
        <v>3320</v>
      </c>
      <c r="GC43" s="346" t="s">
        <v>3320</v>
      </c>
      <c r="GD43" s="346" t="s">
        <v>3320</v>
      </c>
      <c r="GE43" s="346" t="s">
        <v>3320</v>
      </c>
      <c r="GF43" s="346" t="s">
        <v>3320</v>
      </c>
      <c r="GG43" s="346" t="s">
        <v>3320</v>
      </c>
      <c r="GH43" s="346" t="s">
        <v>3320</v>
      </c>
      <c r="GI43" s="346" t="s">
        <v>3320</v>
      </c>
      <c r="GJ43" s="346" t="s">
        <v>3320</v>
      </c>
      <c r="GK43" s="346" t="s">
        <v>3320</v>
      </c>
      <c r="GL43" s="346" t="s">
        <v>3320</v>
      </c>
      <c r="GM43" s="346" t="s">
        <v>3320</v>
      </c>
      <c r="GN43" s="346" t="s">
        <v>3320</v>
      </c>
      <c r="GO43" s="346" t="s">
        <v>3320</v>
      </c>
      <c r="GP43" s="346" t="s">
        <v>3320</v>
      </c>
      <c r="GQ43" s="346" t="s">
        <v>3320</v>
      </c>
      <c r="GR43" s="346" t="s">
        <v>3320</v>
      </c>
      <c r="GS43" s="346" t="s">
        <v>3320</v>
      </c>
      <c r="GT43" s="346" t="s">
        <v>3320</v>
      </c>
      <c r="GU43" s="346" t="s">
        <v>3320</v>
      </c>
      <c r="GV43" s="346" t="s">
        <v>3320</v>
      </c>
      <c r="GW43" s="346" t="s">
        <v>3320</v>
      </c>
      <c r="GX43" s="346" t="s">
        <v>3320</v>
      </c>
      <c r="GY43" s="346" t="s">
        <v>3320</v>
      </c>
      <c r="GZ43" s="346" t="s">
        <v>3320</v>
      </c>
      <c r="HA43" s="346" t="s">
        <v>3320</v>
      </c>
      <c r="HB43" s="346" t="s">
        <v>3320</v>
      </c>
      <c r="HC43" s="346" t="s">
        <v>3320</v>
      </c>
      <c r="HD43" s="346" t="s">
        <v>3320</v>
      </c>
      <c r="HE43" s="346" t="s">
        <v>3320</v>
      </c>
      <c r="HF43" s="346" t="s">
        <v>3320</v>
      </c>
      <c r="HG43" s="346" t="s">
        <v>3320</v>
      </c>
      <c r="HH43" s="346" t="s">
        <v>3320</v>
      </c>
      <c r="HI43" s="346" t="s">
        <v>3320</v>
      </c>
      <c r="HJ43" s="346" t="s">
        <v>3320</v>
      </c>
      <c r="HK43" s="346" t="s">
        <v>3320</v>
      </c>
      <c r="HL43" s="346" t="s">
        <v>3320</v>
      </c>
    </row>
    <row r="44" spans="1:220" ht="15.75" thickBot="1">
      <c r="A44" s="344" t="s">
        <v>5638</v>
      </c>
      <c r="B44" s="345">
        <v>920</v>
      </c>
      <c r="C44" s="346" t="s">
        <v>11356</v>
      </c>
      <c r="D44" s="346" t="s">
        <v>11357</v>
      </c>
      <c r="E44" s="345">
        <v>920</v>
      </c>
      <c r="F44" s="346" t="s">
        <v>1386</v>
      </c>
      <c r="G44" s="346" t="s">
        <v>8203</v>
      </c>
      <c r="H44" s="346" t="s">
        <v>11318</v>
      </c>
      <c r="I44" s="346" t="s">
        <v>5643</v>
      </c>
      <c r="J44" s="346" t="s">
        <v>8205</v>
      </c>
      <c r="K44" s="346" t="s">
        <v>617</v>
      </c>
      <c r="L44" s="346" t="s">
        <v>8206</v>
      </c>
      <c r="M44" s="346" t="s">
        <v>8206</v>
      </c>
      <c r="N44" s="179" t="s">
        <v>8207</v>
      </c>
      <c r="O44" s="348"/>
      <c r="P44" s="346" t="s">
        <v>3320</v>
      </c>
      <c r="Q44" s="346" t="s">
        <v>8208</v>
      </c>
      <c r="R44" s="346" t="s">
        <v>5698</v>
      </c>
      <c r="S44" s="346" t="s">
        <v>8209</v>
      </c>
      <c r="T44" s="346" t="s">
        <v>8210</v>
      </c>
      <c r="U44" s="346" t="s">
        <v>8211</v>
      </c>
      <c r="V44" s="346" t="s">
        <v>733</v>
      </c>
      <c r="W44" s="346" t="s">
        <v>733</v>
      </c>
      <c r="X44" s="346" t="s">
        <v>733</v>
      </c>
      <c r="Y44" s="346" t="s">
        <v>3320</v>
      </c>
      <c r="Z44" s="346" t="s">
        <v>8212</v>
      </c>
      <c r="AA44" s="346" t="s">
        <v>733</v>
      </c>
      <c r="AB44" s="346" t="s">
        <v>8213</v>
      </c>
      <c r="AC44" s="346" t="s">
        <v>8214</v>
      </c>
      <c r="AD44" s="346" t="s">
        <v>8215</v>
      </c>
      <c r="AE44" s="346" t="s">
        <v>8205</v>
      </c>
      <c r="AF44" s="346" t="s">
        <v>8216</v>
      </c>
      <c r="AG44" s="346" t="s">
        <v>8217</v>
      </c>
      <c r="AH44" s="346" t="s">
        <v>733</v>
      </c>
      <c r="AI44" s="346" t="s">
        <v>11319</v>
      </c>
      <c r="AJ44" s="346" t="s">
        <v>3320</v>
      </c>
      <c r="AK44" s="346" t="s">
        <v>3320</v>
      </c>
      <c r="AL44" s="346" t="s">
        <v>3320</v>
      </c>
      <c r="AM44" s="346" t="s">
        <v>3320</v>
      </c>
      <c r="AN44" s="346" t="s">
        <v>3320</v>
      </c>
      <c r="AO44" s="346" t="s">
        <v>3320</v>
      </c>
      <c r="AP44" s="346" t="s">
        <v>3320</v>
      </c>
      <c r="AQ44" s="346" t="s">
        <v>3320</v>
      </c>
      <c r="AR44" s="346" t="s">
        <v>3320</v>
      </c>
      <c r="AS44" s="346" t="s">
        <v>3320</v>
      </c>
      <c r="AT44" s="346" t="s">
        <v>3320</v>
      </c>
      <c r="AU44" s="346" t="s">
        <v>3320</v>
      </c>
      <c r="AV44" s="346" t="s">
        <v>3320</v>
      </c>
      <c r="AW44" s="346" t="s">
        <v>3320</v>
      </c>
      <c r="AX44" s="346" t="s">
        <v>3320</v>
      </c>
      <c r="AY44" s="346" t="s">
        <v>3320</v>
      </c>
      <c r="AZ44" s="346" t="s">
        <v>3320</v>
      </c>
      <c r="BA44" s="346" t="s">
        <v>3320</v>
      </c>
      <c r="BB44" s="346" t="s">
        <v>3320</v>
      </c>
      <c r="BC44" s="346" t="s">
        <v>3320</v>
      </c>
      <c r="BD44" s="348"/>
      <c r="BE44" s="346" t="s">
        <v>3320</v>
      </c>
      <c r="BF44" s="346" t="s">
        <v>3320</v>
      </c>
      <c r="BG44" s="346" t="s">
        <v>3320</v>
      </c>
      <c r="BH44" s="346" t="s">
        <v>3320</v>
      </c>
      <c r="BI44" s="346" t="s">
        <v>3320</v>
      </c>
      <c r="BJ44" s="346" t="s">
        <v>3320</v>
      </c>
      <c r="BK44" s="346" t="s">
        <v>3320</v>
      </c>
      <c r="BL44" s="346" t="s">
        <v>3320</v>
      </c>
      <c r="BM44" s="346" t="s">
        <v>3320</v>
      </c>
      <c r="BN44" s="346" t="s">
        <v>3320</v>
      </c>
      <c r="BO44" s="346" t="s">
        <v>3320</v>
      </c>
      <c r="BP44" s="346" t="s">
        <v>3320</v>
      </c>
      <c r="BQ44" s="346" t="s">
        <v>3320</v>
      </c>
      <c r="BR44" s="346" t="s">
        <v>3320</v>
      </c>
      <c r="BS44" s="346" t="s">
        <v>3320</v>
      </c>
      <c r="BT44" s="346" t="s">
        <v>3320</v>
      </c>
      <c r="BU44" s="346" t="s">
        <v>3320</v>
      </c>
      <c r="BV44" s="346" t="s">
        <v>3320</v>
      </c>
      <c r="BW44" s="346" t="s">
        <v>3320</v>
      </c>
      <c r="BX44" s="348"/>
      <c r="BY44" s="346" t="s">
        <v>3320</v>
      </c>
      <c r="BZ44" s="346" t="s">
        <v>3320</v>
      </c>
      <c r="CA44" s="346" t="s">
        <v>3320</v>
      </c>
      <c r="CB44" s="346" t="s">
        <v>3320</v>
      </c>
      <c r="CC44" s="346" t="s">
        <v>3320</v>
      </c>
      <c r="CD44" s="346" t="s">
        <v>3320</v>
      </c>
      <c r="CE44" s="346" t="s">
        <v>3320</v>
      </c>
      <c r="CF44" s="346" t="s">
        <v>3320</v>
      </c>
      <c r="CG44" s="346" t="s">
        <v>3320</v>
      </c>
      <c r="CH44" s="348"/>
      <c r="CI44" s="346" t="s">
        <v>3320</v>
      </c>
      <c r="CJ44" s="346" t="s">
        <v>3320</v>
      </c>
      <c r="CK44" s="346" t="s">
        <v>3320</v>
      </c>
      <c r="CL44" s="346" t="s">
        <v>3320</v>
      </c>
      <c r="CM44" s="346" t="s">
        <v>3320</v>
      </c>
      <c r="CN44" s="346" t="s">
        <v>3320</v>
      </c>
      <c r="CO44" s="346" t="s">
        <v>3320</v>
      </c>
      <c r="CP44" s="346" t="s">
        <v>3320</v>
      </c>
      <c r="CQ44" s="346" t="s">
        <v>3320</v>
      </c>
      <c r="CR44" s="346" t="s">
        <v>3320</v>
      </c>
      <c r="CS44" s="346" t="s">
        <v>3320</v>
      </c>
      <c r="CT44" s="346" t="s">
        <v>3320</v>
      </c>
      <c r="CU44" s="346" t="s">
        <v>3320</v>
      </c>
      <c r="CV44" s="346" t="s">
        <v>3320</v>
      </c>
      <c r="CW44" s="346" t="s">
        <v>3320</v>
      </c>
      <c r="CX44" s="346" t="s">
        <v>3320</v>
      </c>
      <c r="CY44" s="346" t="s">
        <v>3320</v>
      </c>
      <c r="CZ44" s="346" t="s">
        <v>3320</v>
      </c>
      <c r="DA44" s="346" t="s">
        <v>3320</v>
      </c>
      <c r="DB44" s="346" t="s">
        <v>3320</v>
      </c>
      <c r="DC44" s="346" t="s">
        <v>3320</v>
      </c>
      <c r="DD44" s="346" t="s">
        <v>3320</v>
      </c>
      <c r="DE44" s="346" t="s">
        <v>3320</v>
      </c>
      <c r="DF44" s="346" t="s">
        <v>3320</v>
      </c>
      <c r="DG44" s="346" t="s">
        <v>3320</v>
      </c>
      <c r="DH44" s="346" t="s">
        <v>3320</v>
      </c>
      <c r="DI44" s="346" t="s">
        <v>3320</v>
      </c>
      <c r="DJ44" s="346" t="s">
        <v>3320</v>
      </c>
      <c r="DK44" s="346" t="s">
        <v>3320</v>
      </c>
      <c r="DL44" s="346" t="s">
        <v>3320</v>
      </c>
      <c r="DM44" s="346" t="s">
        <v>3320</v>
      </c>
      <c r="DN44" s="346" t="s">
        <v>3320</v>
      </c>
      <c r="DO44" s="346" t="s">
        <v>3320</v>
      </c>
      <c r="DP44" s="346" t="s">
        <v>3320</v>
      </c>
      <c r="DQ44" s="346" t="s">
        <v>3320</v>
      </c>
      <c r="DR44" s="346" t="s">
        <v>3320</v>
      </c>
      <c r="DS44" s="346" t="s">
        <v>3320</v>
      </c>
      <c r="DT44" s="346" t="s">
        <v>3320</v>
      </c>
      <c r="DU44" s="346" t="s">
        <v>3320</v>
      </c>
      <c r="DV44" s="346" t="s">
        <v>3320</v>
      </c>
      <c r="DW44" s="346" t="s">
        <v>3320</v>
      </c>
      <c r="DX44" s="346" t="s">
        <v>3320</v>
      </c>
      <c r="DY44" s="346" t="s">
        <v>3320</v>
      </c>
      <c r="DZ44" s="346" t="s">
        <v>3320</v>
      </c>
      <c r="EA44" s="346" t="s">
        <v>3320</v>
      </c>
      <c r="EB44" s="346" t="s">
        <v>3320</v>
      </c>
      <c r="EC44" s="346" t="s">
        <v>3320</v>
      </c>
      <c r="ED44" s="346" t="s">
        <v>3320</v>
      </c>
      <c r="EE44" s="346" t="s">
        <v>3320</v>
      </c>
      <c r="EF44" s="345">
        <v>936227084</v>
      </c>
      <c r="EG44" s="346" t="s">
        <v>733</v>
      </c>
      <c r="EH44" s="346" t="s">
        <v>733</v>
      </c>
      <c r="EI44" s="346" t="s">
        <v>733</v>
      </c>
      <c r="EJ44" s="346" t="s">
        <v>733</v>
      </c>
      <c r="EK44" s="346" t="s">
        <v>3320</v>
      </c>
      <c r="EL44" s="346" t="s">
        <v>11313</v>
      </c>
      <c r="EM44" s="346" t="s">
        <v>3320</v>
      </c>
      <c r="EN44" s="348"/>
      <c r="EO44" s="346" t="s">
        <v>3320</v>
      </c>
      <c r="EP44" s="345">
        <v>840253334</v>
      </c>
      <c r="EQ44" s="345">
        <v>95973750</v>
      </c>
      <c r="ER44" s="345">
        <v>24556</v>
      </c>
      <c r="ES44" s="345">
        <v>3257</v>
      </c>
      <c r="ET44" s="346" t="s">
        <v>8223</v>
      </c>
      <c r="EU44" s="346" t="s">
        <v>733</v>
      </c>
      <c r="EV44" s="346" t="s">
        <v>733</v>
      </c>
      <c r="EW44" s="346" t="s">
        <v>8224</v>
      </c>
      <c r="EX44" s="346" t="s">
        <v>733</v>
      </c>
      <c r="EY44" s="346" t="s">
        <v>1214</v>
      </c>
      <c r="EZ44" s="346" t="s">
        <v>1214</v>
      </c>
      <c r="FA44" s="346" t="s">
        <v>733</v>
      </c>
      <c r="FB44" s="346" t="s">
        <v>733</v>
      </c>
      <c r="FC44" s="349" t="s">
        <v>5676</v>
      </c>
      <c r="FD44" s="346" t="s">
        <v>3320</v>
      </c>
      <c r="FE44" s="346" t="s">
        <v>1214</v>
      </c>
      <c r="FF44" s="346" t="s">
        <v>3320</v>
      </c>
      <c r="FG44" s="346" t="s">
        <v>1214</v>
      </c>
      <c r="FH44" s="346" t="s">
        <v>3320</v>
      </c>
      <c r="FI44" s="346" t="s">
        <v>3320</v>
      </c>
      <c r="FJ44" s="346" t="s">
        <v>3320</v>
      </c>
      <c r="FK44" s="346" t="s">
        <v>3320</v>
      </c>
      <c r="FL44" s="346" t="s">
        <v>1214</v>
      </c>
      <c r="FM44" s="346" t="s">
        <v>3320</v>
      </c>
      <c r="FN44" s="346" t="s">
        <v>3320</v>
      </c>
      <c r="FO44" s="346" t="s">
        <v>1214</v>
      </c>
      <c r="FP44" s="346" t="s">
        <v>3320</v>
      </c>
      <c r="FQ44" s="346" t="s">
        <v>3320</v>
      </c>
      <c r="FR44" s="346" t="s">
        <v>3320</v>
      </c>
      <c r="FS44" s="346" t="s">
        <v>3320</v>
      </c>
      <c r="FT44" s="346" t="s">
        <v>3320</v>
      </c>
      <c r="FU44" s="346" t="s">
        <v>3320</v>
      </c>
      <c r="FV44" s="346" t="s">
        <v>3320</v>
      </c>
      <c r="FW44" s="346" t="s">
        <v>3320</v>
      </c>
      <c r="FX44" s="350">
        <v>46079.94803240741</v>
      </c>
      <c r="FY44" s="350">
        <v>46084.826319444444</v>
      </c>
      <c r="FZ44" s="346" t="s">
        <v>5685</v>
      </c>
      <c r="GA44" s="346" t="s">
        <v>3320</v>
      </c>
      <c r="GB44" s="346" t="s">
        <v>3320</v>
      </c>
      <c r="GC44" s="346" t="s">
        <v>3320</v>
      </c>
      <c r="GD44" s="346" t="s">
        <v>3320</v>
      </c>
      <c r="GE44" s="346" t="s">
        <v>3320</v>
      </c>
      <c r="GF44" s="346" t="s">
        <v>3320</v>
      </c>
      <c r="GG44" s="346" t="s">
        <v>3320</v>
      </c>
      <c r="GH44" s="346" t="s">
        <v>3320</v>
      </c>
      <c r="GI44" s="346" t="s">
        <v>3320</v>
      </c>
      <c r="GJ44" s="346" t="s">
        <v>3320</v>
      </c>
      <c r="GK44" s="346" t="s">
        <v>3320</v>
      </c>
      <c r="GL44" s="346" t="s">
        <v>3320</v>
      </c>
      <c r="GM44" s="346" t="s">
        <v>3320</v>
      </c>
      <c r="GN44" s="346" t="s">
        <v>3320</v>
      </c>
      <c r="GO44" s="346" t="s">
        <v>3320</v>
      </c>
      <c r="GP44" s="346" t="s">
        <v>3320</v>
      </c>
      <c r="GQ44" s="346" t="s">
        <v>3320</v>
      </c>
      <c r="GR44" s="346" t="s">
        <v>3320</v>
      </c>
      <c r="GS44" s="346" t="s">
        <v>3320</v>
      </c>
      <c r="GT44" s="346" t="s">
        <v>3320</v>
      </c>
      <c r="GU44" s="346" t="s">
        <v>3320</v>
      </c>
      <c r="GV44" s="346" t="s">
        <v>3320</v>
      </c>
      <c r="GW44" s="346" t="s">
        <v>3320</v>
      </c>
      <c r="GX44" s="346" t="s">
        <v>3320</v>
      </c>
      <c r="GY44" s="346" t="s">
        <v>3320</v>
      </c>
      <c r="GZ44" s="346" t="s">
        <v>3320</v>
      </c>
      <c r="HA44" s="346" t="s">
        <v>3320</v>
      </c>
      <c r="HB44" s="346" t="s">
        <v>3320</v>
      </c>
      <c r="HC44" s="346" t="s">
        <v>3320</v>
      </c>
      <c r="HD44" s="346" t="s">
        <v>3320</v>
      </c>
      <c r="HE44" s="346" t="s">
        <v>3320</v>
      </c>
      <c r="HF44" s="346" t="s">
        <v>3320</v>
      </c>
      <c r="HG44" s="346" t="s">
        <v>3320</v>
      </c>
      <c r="HH44" s="346" t="s">
        <v>3320</v>
      </c>
      <c r="HI44" s="346" t="s">
        <v>3320</v>
      </c>
      <c r="HJ44" s="346" t="s">
        <v>3320</v>
      </c>
      <c r="HK44" s="346" t="s">
        <v>3320</v>
      </c>
      <c r="HL44" s="346" t="s">
        <v>3320</v>
      </c>
    </row>
    <row r="45" spans="1:220" ht="15.75" thickBot="1">
      <c r="A45" s="344" t="s">
        <v>11344</v>
      </c>
      <c r="B45" s="345">
        <v>1147</v>
      </c>
      <c r="C45" s="346" t="s">
        <v>11358</v>
      </c>
      <c r="D45" s="346" t="s">
        <v>11359</v>
      </c>
      <c r="E45" s="345">
        <v>1147</v>
      </c>
      <c r="F45" s="346" t="s">
        <v>5727</v>
      </c>
      <c r="G45" s="346" t="s">
        <v>5728</v>
      </c>
      <c r="H45" s="346" t="s">
        <v>8182</v>
      </c>
      <c r="I45" s="346" t="s">
        <v>5643</v>
      </c>
      <c r="J45" s="346" t="s">
        <v>5729</v>
      </c>
      <c r="K45" s="346" t="s">
        <v>5731</v>
      </c>
      <c r="L45" s="346" t="s">
        <v>5732</v>
      </c>
      <c r="M45" s="346" t="s">
        <v>5733</v>
      </c>
      <c r="N45" s="346" t="s">
        <v>5734</v>
      </c>
      <c r="O45" s="346" t="s">
        <v>5735</v>
      </c>
      <c r="P45" s="346" t="s">
        <v>3320</v>
      </c>
      <c r="Q45" s="346" t="s">
        <v>5736</v>
      </c>
      <c r="R45" s="346" t="s">
        <v>5698</v>
      </c>
      <c r="S45" s="346" t="s">
        <v>5737</v>
      </c>
      <c r="T45" s="346" t="s">
        <v>5738</v>
      </c>
      <c r="U45" s="346" t="s">
        <v>5739</v>
      </c>
      <c r="V45" s="346" t="s">
        <v>733</v>
      </c>
      <c r="W45" s="346" t="s">
        <v>733</v>
      </c>
      <c r="X45" s="346" t="s">
        <v>733</v>
      </c>
      <c r="Y45" s="346" t="s">
        <v>3320</v>
      </c>
      <c r="Z45" s="346" t="s">
        <v>5740</v>
      </c>
      <c r="AA45" s="346" t="s">
        <v>733</v>
      </c>
      <c r="AB45" s="346" t="s">
        <v>5741</v>
      </c>
      <c r="AC45" s="346" t="s">
        <v>5742</v>
      </c>
      <c r="AD45" s="346" t="s">
        <v>5743</v>
      </c>
      <c r="AE45" s="346" t="s">
        <v>5744</v>
      </c>
      <c r="AF45" s="346" t="s">
        <v>5745</v>
      </c>
      <c r="AG45" s="346" t="s">
        <v>5746</v>
      </c>
      <c r="AH45" s="346" t="s">
        <v>1214</v>
      </c>
      <c r="AI45" s="346" t="s">
        <v>3320</v>
      </c>
      <c r="AJ45" s="346" t="s">
        <v>5955</v>
      </c>
      <c r="AK45" s="346" t="s">
        <v>3596</v>
      </c>
      <c r="AL45" s="346" t="s">
        <v>5936</v>
      </c>
      <c r="AM45" s="347">
        <v>46919</v>
      </c>
      <c r="AN45" s="345">
        <v>17</v>
      </c>
      <c r="AO45" s="345">
        <v>302.8</v>
      </c>
      <c r="AP45" s="346" t="s">
        <v>5666</v>
      </c>
      <c r="AQ45" s="345">
        <v>1730</v>
      </c>
      <c r="AR45" s="345">
        <v>830.27</v>
      </c>
      <c r="AS45" s="346" t="s">
        <v>733</v>
      </c>
      <c r="AT45" s="345">
        <v>31.32</v>
      </c>
      <c r="AU45" s="346" t="s">
        <v>733</v>
      </c>
      <c r="AV45" s="345">
        <v>715</v>
      </c>
      <c r="AW45" s="346" t="s">
        <v>5713</v>
      </c>
      <c r="AX45" s="346" t="s">
        <v>5668</v>
      </c>
      <c r="AY45" s="346" t="s">
        <v>3320</v>
      </c>
      <c r="AZ45" s="346" t="s">
        <v>733</v>
      </c>
      <c r="BA45" s="346" t="s">
        <v>733</v>
      </c>
      <c r="BB45" s="345">
        <v>2306</v>
      </c>
      <c r="BC45" s="345">
        <v>2163</v>
      </c>
      <c r="BD45" s="346" t="s">
        <v>8184</v>
      </c>
      <c r="BE45" s="345">
        <v>363</v>
      </c>
      <c r="BF45" s="345">
        <v>96</v>
      </c>
      <c r="BG45" s="345">
        <v>99</v>
      </c>
      <c r="BH45" s="345">
        <v>25</v>
      </c>
      <c r="BI45" s="347">
        <v>46327</v>
      </c>
      <c r="BJ45" s="345">
        <v>0.4</v>
      </c>
      <c r="BK45" s="345">
        <v>8</v>
      </c>
      <c r="BL45" s="346" t="s">
        <v>5750</v>
      </c>
      <c r="BM45" s="345">
        <v>41008700</v>
      </c>
      <c r="BN45" s="346" t="s">
        <v>3320</v>
      </c>
      <c r="BO45" s="346" t="s">
        <v>3320</v>
      </c>
      <c r="BP45" s="346" t="s">
        <v>3320</v>
      </c>
      <c r="BQ45" s="346" t="s">
        <v>3320</v>
      </c>
      <c r="BR45" s="346" t="s">
        <v>3320</v>
      </c>
      <c r="BS45" s="346" t="s">
        <v>3320</v>
      </c>
      <c r="BT45" s="346" t="s">
        <v>3320</v>
      </c>
      <c r="BU45" s="346" t="s">
        <v>3320</v>
      </c>
      <c r="BV45" s="346" t="s">
        <v>3320</v>
      </c>
      <c r="BW45" s="346" t="s">
        <v>3320</v>
      </c>
      <c r="BX45" s="348"/>
      <c r="BY45" s="346" t="s">
        <v>3320</v>
      </c>
      <c r="BZ45" s="346" t="s">
        <v>3320</v>
      </c>
      <c r="CA45" s="346" t="s">
        <v>3320</v>
      </c>
      <c r="CB45" s="346" t="s">
        <v>3320</v>
      </c>
      <c r="CC45" s="346" t="s">
        <v>3320</v>
      </c>
      <c r="CD45" s="346" t="s">
        <v>3320</v>
      </c>
      <c r="CE45" s="346" t="s">
        <v>3320</v>
      </c>
      <c r="CF45" s="346" t="s">
        <v>3320</v>
      </c>
      <c r="CG45" s="346" t="s">
        <v>3320</v>
      </c>
      <c r="CH45" s="348"/>
      <c r="CI45" s="346" t="s">
        <v>3320</v>
      </c>
      <c r="CJ45" s="346" t="s">
        <v>3320</v>
      </c>
      <c r="CK45" s="346" t="s">
        <v>3320</v>
      </c>
      <c r="CL45" s="346" t="s">
        <v>3320</v>
      </c>
      <c r="CM45" s="346" t="s">
        <v>3320</v>
      </c>
      <c r="CN45" s="346" t="s">
        <v>3320</v>
      </c>
      <c r="CO45" s="346" t="s">
        <v>3320</v>
      </c>
      <c r="CP45" s="346" t="s">
        <v>3320</v>
      </c>
      <c r="CQ45" s="346" t="s">
        <v>3320</v>
      </c>
      <c r="CR45" s="346" t="s">
        <v>3320</v>
      </c>
      <c r="CS45" s="346" t="s">
        <v>3320</v>
      </c>
      <c r="CT45" s="346" t="s">
        <v>3320</v>
      </c>
      <c r="CU45" s="346" t="s">
        <v>3320</v>
      </c>
      <c r="CV45" s="346" t="s">
        <v>3320</v>
      </c>
      <c r="CW45" s="346" t="s">
        <v>3320</v>
      </c>
      <c r="CX45" s="346" t="s">
        <v>3320</v>
      </c>
      <c r="CY45" s="346" t="s">
        <v>3320</v>
      </c>
      <c r="CZ45" s="346" t="s">
        <v>3320</v>
      </c>
      <c r="DA45" s="346" t="s">
        <v>3320</v>
      </c>
      <c r="DB45" s="346" t="s">
        <v>3320</v>
      </c>
      <c r="DC45" s="346" t="s">
        <v>3320</v>
      </c>
      <c r="DD45" s="346" t="s">
        <v>3320</v>
      </c>
      <c r="DE45" s="346" t="s">
        <v>3320</v>
      </c>
      <c r="DF45" s="346" t="s">
        <v>3320</v>
      </c>
      <c r="DG45" s="346" t="s">
        <v>3320</v>
      </c>
      <c r="DH45" s="346" t="s">
        <v>3320</v>
      </c>
      <c r="DI45" s="346" t="s">
        <v>3320</v>
      </c>
      <c r="DJ45" s="346" t="s">
        <v>3320</v>
      </c>
      <c r="DK45" s="346" t="s">
        <v>3320</v>
      </c>
      <c r="DL45" s="346" t="s">
        <v>3320</v>
      </c>
      <c r="DM45" s="346" t="s">
        <v>3320</v>
      </c>
      <c r="DN45" s="346" t="s">
        <v>3320</v>
      </c>
      <c r="DO45" s="346" t="s">
        <v>3320</v>
      </c>
      <c r="DP45" s="346" t="s">
        <v>3320</v>
      </c>
      <c r="DQ45" s="346" t="s">
        <v>3320</v>
      </c>
      <c r="DR45" s="346" t="s">
        <v>3320</v>
      </c>
      <c r="DS45" s="346" t="s">
        <v>3320</v>
      </c>
      <c r="DT45" s="346" t="s">
        <v>3320</v>
      </c>
      <c r="DU45" s="346" t="s">
        <v>3320</v>
      </c>
      <c r="DV45" s="346" t="s">
        <v>3320</v>
      </c>
      <c r="DW45" s="346" t="s">
        <v>3320</v>
      </c>
      <c r="DX45" s="346" t="s">
        <v>3320</v>
      </c>
      <c r="DY45" s="346" t="s">
        <v>3320</v>
      </c>
      <c r="DZ45" s="346" t="s">
        <v>3320</v>
      </c>
      <c r="EA45" s="346" t="s">
        <v>3320</v>
      </c>
      <c r="EB45" s="346" t="s">
        <v>3320</v>
      </c>
      <c r="EC45" s="346" t="s">
        <v>3320</v>
      </c>
      <c r="ED45" s="346" t="s">
        <v>3320</v>
      </c>
      <c r="EE45" s="346" t="s">
        <v>3320</v>
      </c>
      <c r="EF45" s="345">
        <v>1198501740</v>
      </c>
      <c r="EG45" s="346" t="s">
        <v>733</v>
      </c>
      <c r="EH45" s="346" t="s">
        <v>733</v>
      </c>
      <c r="EI45" s="346" t="s">
        <v>733</v>
      </c>
      <c r="EJ45" s="346" t="s">
        <v>733</v>
      </c>
      <c r="EK45" s="346" t="s">
        <v>8185</v>
      </c>
      <c r="EL45" s="346" t="s">
        <v>11360</v>
      </c>
      <c r="EM45" s="179" t="s">
        <v>8187</v>
      </c>
      <c r="EN45" s="348"/>
      <c r="EO45" s="346" t="s">
        <v>9988</v>
      </c>
      <c r="EP45" s="345">
        <v>471462812</v>
      </c>
      <c r="EQ45" s="345">
        <v>179063808</v>
      </c>
      <c r="ER45" s="345">
        <v>679170</v>
      </c>
      <c r="ES45" s="345">
        <v>335310</v>
      </c>
      <c r="ET45" s="346" t="s">
        <v>5755</v>
      </c>
      <c r="EU45" s="346" t="s">
        <v>733</v>
      </c>
      <c r="EV45" s="346" t="s">
        <v>733</v>
      </c>
      <c r="EW45" s="346" t="s">
        <v>5756</v>
      </c>
      <c r="EX45" s="346" t="s">
        <v>733</v>
      </c>
      <c r="EY45" s="346" t="s">
        <v>733</v>
      </c>
      <c r="EZ45" s="346" t="s">
        <v>733</v>
      </c>
      <c r="FA45" s="346" t="s">
        <v>733</v>
      </c>
      <c r="FB45" s="346" t="s">
        <v>733</v>
      </c>
      <c r="FC45" s="349" t="s">
        <v>5676</v>
      </c>
      <c r="FD45" s="346" t="s">
        <v>3320</v>
      </c>
      <c r="FE45" s="346" t="s">
        <v>733</v>
      </c>
      <c r="FF45" s="346" t="s">
        <v>5721</v>
      </c>
      <c r="FG45" s="346" t="s">
        <v>1214</v>
      </c>
      <c r="FH45" s="346" t="s">
        <v>1214</v>
      </c>
      <c r="FI45" s="346" t="s">
        <v>3320</v>
      </c>
      <c r="FJ45" s="346" t="s">
        <v>3320</v>
      </c>
      <c r="FK45" s="346" t="s">
        <v>3320</v>
      </c>
      <c r="FL45" s="346" t="s">
        <v>1214</v>
      </c>
      <c r="FM45" s="346" t="s">
        <v>1214</v>
      </c>
      <c r="FN45" s="346" t="s">
        <v>3320</v>
      </c>
      <c r="FO45" s="346" t="s">
        <v>1214</v>
      </c>
      <c r="FP45" s="346" t="s">
        <v>3320</v>
      </c>
      <c r="FQ45" s="346" t="s">
        <v>9989</v>
      </c>
      <c r="FR45" s="346" t="s">
        <v>9990</v>
      </c>
      <c r="FS45" s="346" t="s">
        <v>3320</v>
      </c>
      <c r="FT45" s="346" t="s">
        <v>3320</v>
      </c>
      <c r="FU45" s="346" t="s">
        <v>3320</v>
      </c>
      <c r="FV45" s="346" t="s">
        <v>5759</v>
      </c>
      <c r="FW45" s="346" t="s">
        <v>1214</v>
      </c>
      <c r="FX45" s="350">
        <v>46084.813831018517</v>
      </c>
      <c r="FY45" s="350">
        <v>46084.82508101852</v>
      </c>
      <c r="FZ45" s="346" t="s">
        <v>5685</v>
      </c>
      <c r="GA45" s="346" t="s">
        <v>3320</v>
      </c>
      <c r="GB45" s="346" t="s">
        <v>3320</v>
      </c>
      <c r="GC45" s="346" t="s">
        <v>3320</v>
      </c>
      <c r="GD45" s="346" t="s">
        <v>3320</v>
      </c>
      <c r="GE45" s="346" t="s">
        <v>3320</v>
      </c>
      <c r="GF45" s="346" t="s">
        <v>3320</v>
      </c>
      <c r="GG45" s="346" t="s">
        <v>3320</v>
      </c>
      <c r="GH45" s="346" t="s">
        <v>3320</v>
      </c>
      <c r="GI45" s="346" t="s">
        <v>3320</v>
      </c>
      <c r="GJ45" s="346" t="s">
        <v>3320</v>
      </c>
      <c r="GK45" s="346" t="s">
        <v>3320</v>
      </c>
      <c r="GL45" s="346" t="s">
        <v>3320</v>
      </c>
      <c r="GM45" s="346" t="s">
        <v>3320</v>
      </c>
      <c r="GN45" s="346" t="s">
        <v>3320</v>
      </c>
      <c r="GO45" s="346" t="s">
        <v>3320</v>
      </c>
      <c r="GP45" s="346" t="s">
        <v>3320</v>
      </c>
      <c r="GQ45" s="346" t="s">
        <v>3320</v>
      </c>
      <c r="GR45" s="346" t="s">
        <v>3320</v>
      </c>
      <c r="GS45" s="346" t="s">
        <v>3320</v>
      </c>
      <c r="GT45" s="346" t="s">
        <v>3320</v>
      </c>
      <c r="GU45" s="346" t="s">
        <v>3320</v>
      </c>
      <c r="GV45" s="346" t="s">
        <v>3320</v>
      </c>
      <c r="GW45" s="346" t="s">
        <v>3320</v>
      </c>
      <c r="GX45" s="346" t="s">
        <v>3320</v>
      </c>
      <c r="GY45" s="346" t="s">
        <v>3320</v>
      </c>
      <c r="GZ45" s="346" t="s">
        <v>3320</v>
      </c>
      <c r="HA45" s="346" t="s">
        <v>3320</v>
      </c>
      <c r="HB45" s="346" t="s">
        <v>3320</v>
      </c>
      <c r="HC45" s="346" t="s">
        <v>3320</v>
      </c>
      <c r="HD45" s="346" t="s">
        <v>3320</v>
      </c>
      <c r="HE45" s="346" t="s">
        <v>3320</v>
      </c>
      <c r="HF45" s="346" t="s">
        <v>3320</v>
      </c>
      <c r="HG45" s="346" t="s">
        <v>3320</v>
      </c>
      <c r="HH45" s="346" t="s">
        <v>3320</v>
      </c>
      <c r="HI45" s="346" t="s">
        <v>3320</v>
      </c>
      <c r="HJ45" s="346" t="s">
        <v>3320</v>
      </c>
      <c r="HK45" s="346" t="s">
        <v>3320</v>
      </c>
      <c r="HL45" s="346" t="s">
        <v>3320</v>
      </c>
    </row>
    <row r="46" spans="1:220" ht="15.75" thickBot="1">
      <c r="A46" s="344" t="s">
        <v>5638</v>
      </c>
      <c r="B46" s="345">
        <v>1145</v>
      </c>
      <c r="C46" s="346" t="s">
        <v>8118</v>
      </c>
      <c r="D46" s="346" t="s">
        <v>8119</v>
      </c>
      <c r="E46" s="345">
        <v>1145</v>
      </c>
      <c r="F46" s="346" t="s">
        <v>5727</v>
      </c>
      <c r="G46" s="346" t="s">
        <v>5728</v>
      </c>
      <c r="H46" s="346" t="s">
        <v>8120</v>
      </c>
      <c r="I46" s="346" t="s">
        <v>5643</v>
      </c>
      <c r="J46" s="346" t="s">
        <v>5729</v>
      </c>
      <c r="K46" s="346" t="s">
        <v>5731</v>
      </c>
      <c r="L46" s="346" t="s">
        <v>5732</v>
      </c>
      <c r="M46" s="346" t="s">
        <v>5733</v>
      </c>
      <c r="N46" s="346" t="s">
        <v>5734</v>
      </c>
      <c r="O46" s="346" t="s">
        <v>5735</v>
      </c>
      <c r="P46" s="346" t="s">
        <v>3320</v>
      </c>
      <c r="Q46" s="346" t="s">
        <v>5736</v>
      </c>
      <c r="R46" s="346" t="s">
        <v>5698</v>
      </c>
      <c r="S46" s="346" t="s">
        <v>5737</v>
      </c>
      <c r="T46" s="346" t="s">
        <v>5738</v>
      </c>
      <c r="U46" s="346" t="s">
        <v>5739</v>
      </c>
      <c r="V46" s="346" t="s">
        <v>733</v>
      </c>
      <c r="W46" s="346" t="s">
        <v>733</v>
      </c>
      <c r="X46" s="346" t="s">
        <v>733</v>
      </c>
      <c r="Y46" s="346" t="s">
        <v>3320</v>
      </c>
      <c r="Z46" s="346" t="s">
        <v>5740</v>
      </c>
      <c r="AA46" s="346" t="s">
        <v>733</v>
      </c>
      <c r="AB46" s="346" t="s">
        <v>5741</v>
      </c>
      <c r="AC46" s="346" t="s">
        <v>5742</v>
      </c>
      <c r="AD46" s="346" t="s">
        <v>5743</v>
      </c>
      <c r="AE46" s="346" t="s">
        <v>5744</v>
      </c>
      <c r="AF46" s="346" t="s">
        <v>5745</v>
      </c>
      <c r="AG46" s="346" t="s">
        <v>5746</v>
      </c>
      <c r="AH46" s="346" t="s">
        <v>1214</v>
      </c>
      <c r="AI46" s="346" t="s">
        <v>3320</v>
      </c>
      <c r="AJ46" s="346" t="s">
        <v>5955</v>
      </c>
      <c r="AK46" s="346" t="s">
        <v>3623</v>
      </c>
      <c r="AL46" s="346" t="s">
        <v>5936</v>
      </c>
      <c r="AM46" s="347">
        <v>46767</v>
      </c>
      <c r="AN46" s="345">
        <v>12</v>
      </c>
      <c r="AO46" s="345">
        <v>86</v>
      </c>
      <c r="AP46" s="346" t="s">
        <v>5666</v>
      </c>
      <c r="AQ46" s="345">
        <v>491</v>
      </c>
      <c r="AR46" s="345">
        <v>242.98</v>
      </c>
      <c r="AS46" s="346" t="s">
        <v>733</v>
      </c>
      <c r="AT46" s="345">
        <v>32.28</v>
      </c>
      <c r="AU46" s="346" t="s">
        <v>733</v>
      </c>
      <c r="AV46" s="345">
        <v>715</v>
      </c>
      <c r="AW46" s="346" t="s">
        <v>5713</v>
      </c>
      <c r="AX46" s="346" t="s">
        <v>5668</v>
      </c>
      <c r="AY46" s="346" t="s">
        <v>3320</v>
      </c>
      <c r="AZ46" s="346" t="s">
        <v>733</v>
      </c>
      <c r="BA46" s="346" t="s">
        <v>733</v>
      </c>
      <c r="BB46" s="345">
        <v>2430</v>
      </c>
      <c r="BC46" s="345">
        <v>2282</v>
      </c>
      <c r="BD46" s="346" t="s">
        <v>8122</v>
      </c>
      <c r="BE46" s="345">
        <v>363</v>
      </c>
      <c r="BF46" s="345">
        <v>96</v>
      </c>
      <c r="BG46" s="345">
        <v>99</v>
      </c>
      <c r="BH46" s="345">
        <v>25</v>
      </c>
      <c r="BI46" s="347">
        <v>46327</v>
      </c>
      <c r="BJ46" s="345">
        <v>0.4</v>
      </c>
      <c r="BK46" s="345">
        <v>8</v>
      </c>
      <c r="BL46" s="346" t="s">
        <v>5750</v>
      </c>
      <c r="BM46" s="345">
        <v>12121800</v>
      </c>
      <c r="BN46" s="346" t="s">
        <v>3320</v>
      </c>
      <c r="BO46" s="346" t="s">
        <v>3320</v>
      </c>
      <c r="BP46" s="346" t="s">
        <v>3320</v>
      </c>
      <c r="BQ46" s="346" t="s">
        <v>3320</v>
      </c>
      <c r="BR46" s="346" t="s">
        <v>3320</v>
      </c>
      <c r="BS46" s="346" t="s">
        <v>3320</v>
      </c>
      <c r="BT46" s="346" t="s">
        <v>3320</v>
      </c>
      <c r="BU46" s="346" t="s">
        <v>3320</v>
      </c>
      <c r="BV46" s="346" t="s">
        <v>3320</v>
      </c>
      <c r="BW46" s="346" t="s">
        <v>3320</v>
      </c>
      <c r="BX46" s="348"/>
      <c r="BY46" s="346" t="s">
        <v>3320</v>
      </c>
      <c r="BZ46" s="346" t="s">
        <v>3320</v>
      </c>
      <c r="CA46" s="346" t="s">
        <v>3320</v>
      </c>
      <c r="CB46" s="346" t="s">
        <v>3320</v>
      </c>
      <c r="CC46" s="346" t="s">
        <v>3320</v>
      </c>
      <c r="CD46" s="346" t="s">
        <v>3320</v>
      </c>
      <c r="CE46" s="346" t="s">
        <v>3320</v>
      </c>
      <c r="CF46" s="346" t="s">
        <v>3320</v>
      </c>
      <c r="CG46" s="346" t="s">
        <v>3320</v>
      </c>
      <c r="CH46" s="348"/>
      <c r="CI46" s="346" t="s">
        <v>3320</v>
      </c>
      <c r="CJ46" s="346" t="s">
        <v>3320</v>
      </c>
      <c r="CK46" s="346" t="s">
        <v>3320</v>
      </c>
      <c r="CL46" s="346" t="s">
        <v>3320</v>
      </c>
      <c r="CM46" s="346" t="s">
        <v>3320</v>
      </c>
      <c r="CN46" s="346" t="s">
        <v>3320</v>
      </c>
      <c r="CO46" s="346" t="s">
        <v>3320</v>
      </c>
      <c r="CP46" s="346" t="s">
        <v>3320</v>
      </c>
      <c r="CQ46" s="346" t="s">
        <v>3320</v>
      </c>
      <c r="CR46" s="346" t="s">
        <v>3320</v>
      </c>
      <c r="CS46" s="346" t="s">
        <v>3320</v>
      </c>
      <c r="CT46" s="346" t="s">
        <v>3320</v>
      </c>
      <c r="CU46" s="346" t="s">
        <v>3320</v>
      </c>
      <c r="CV46" s="346" t="s">
        <v>3320</v>
      </c>
      <c r="CW46" s="346" t="s">
        <v>3320</v>
      </c>
      <c r="CX46" s="346" t="s">
        <v>3320</v>
      </c>
      <c r="CY46" s="346" t="s">
        <v>3320</v>
      </c>
      <c r="CZ46" s="346" t="s">
        <v>3320</v>
      </c>
      <c r="DA46" s="346" t="s">
        <v>3320</v>
      </c>
      <c r="DB46" s="346" t="s">
        <v>3320</v>
      </c>
      <c r="DC46" s="346" t="s">
        <v>3320</v>
      </c>
      <c r="DD46" s="346" t="s">
        <v>3320</v>
      </c>
      <c r="DE46" s="346" t="s">
        <v>3320</v>
      </c>
      <c r="DF46" s="346" t="s">
        <v>3320</v>
      </c>
      <c r="DG46" s="346" t="s">
        <v>3320</v>
      </c>
      <c r="DH46" s="346" t="s">
        <v>3320</v>
      </c>
      <c r="DI46" s="346" t="s">
        <v>3320</v>
      </c>
      <c r="DJ46" s="346" t="s">
        <v>3320</v>
      </c>
      <c r="DK46" s="346" t="s">
        <v>3320</v>
      </c>
      <c r="DL46" s="346" t="s">
        <v>3320</v>
      </c>
      <c r="DM46" s="346" t="s">
        <v>3320</v>
      </c>
      <c r="DN46" s="346" t="s">
        <v>3320</v>
      </c>
      <c r="DO46" s="346" t="s">
        <v>3320</v>
      </c>
      <c r="DP46" s="346" t="s">
        <v>3320</v>
      </c>
      <c r="DQ46" s="346" t="s">
        <v>3320</v>
      </c>
      <c r="DR46" s="346" t="s">
        <v>3320</v>
      </c>
      <c r="DS46" s="346" t="s">
        <v>3320</v>
      </c>
      <c r="DT46" s="346" t="s">
        <v>3320</v>
      </c>
      <c r="DU46" s="346" t="s">
        <v>3320</v>
      </c>
      <c r="DV46" s="346" t="s">
        <v>3320</v>
      </c>
      <c r="DW46" s="346" t="s">
        <v>3320</v>
      </c>
      <c r="DX46" s="346" t="s">
        <v>3320</v>
      </c>
      <c r="DY46" s="346" t="s">
        <v>3320</v>
      </c>
      <c r="DZ46" s="346" t="s">
        <v>3320</v>
      </c>
      <c r="EA46" s="346" t="s">
        <v>3320</v>
      </c>
      <c r="EB46" s="346" t="s">
        <v>3320</v>
      </c>
      <c r="EC46" s="346" t="s">
        <v>3320</v>
      </c>
      <c r="ED46" s="346" t="s">
        <v>3320</v>
      </c>
      <c r="EE46" s="346" t="s">
        <v>3320</v>
      </c>
      <c r="EF46" s="345">
        <v>12121800</v>
      </c>
      <c r="EG46" s="346" t="s">
        <v>733</v>
      </c>
      <c r="EH46" s="346" t="s">
        <v>733</v>
      </c>
      <c r="EI46" s="346" t="s">
        <v>733</v>
      </c>
      <c r="EJ46" s="346" t="s">
        <v>733</v>
      </c>
      <c r="EK46" s="346" t="s">
        <v>2947</v>
      </c>
      <c r="EL46" s="346" t="s">
        <v>8123</v>
      </c>
      <c r="EM46" s="179" t="s">
        <v>8124</v>
      </c>
      <c r="EN46" s="348"/>
      <c r="EO46" s="346" t="s">
        <v>8125</v>
      </c>
      <c r="EP46" s="345">
        <v>142409248</v>
      </c>
      <c r="EQ46" s="345">
        <v>50856960</v>
      </c>
      <c r="ER46" s="345">
        <v>175080</v>
      </c>
      <c r="ES46" s="345">
        <v>100770</v>
      </c>
      <c r="ET46" s="346" t="s">
        <v>5962</v>
      </c>
      <c r="EU46" s="346" t="s">
        <v>733</v>
      </c>
      <c r="EV46" s="346" t="s">
        <v>733</v>
      </c>
      <c r="EW46" s="346" t="s">
        <v>5756</v>
      </c>
      <c r="EX46" s="346" t="s">
        <v>733</v>
      </c>
      <c r="EY46" s="346" t="s">
        <v>733</v>
      </c>
      <c r="EZ46" s="346" t="s">
        <v>733</v>
      </c>
      <c r="FA46" s="346" t="s">
        <v>733</v>
      </c>
      <c r="FB46" s="346" t="s">
        <v>733</v>
      </c>
      <c r="FC46" s="349" t="s">
        <v>5676</v>
      </c>
      <c r="FD46" s="346" t="s">
        <v>3320</v>
      </c>
      <c r="FE46" s="346" t="s">
        <v>733</v>
      </c>
      <c r="FF46" s="346" t="s">
        <v>5872</v>
      </c>
      <c r="FG46" s="346" t="s">
        <v>733</v>
      </c>
      <c r="FH46" s="346" t="s">
        <v>5946</v>
      </c>
      <c r="FI46" s="346" t="s">
        <v>8126</v>
      </c>
      <c r="FJ46" s="346" t="s">
        <v>3320</v>
      </c>
      <c r="FK46" s="345">
        <v>2</v>
      </c>
      <c r="FL46" s="346" t="s">
        <v>733</v>
      </c>
      <c r="FM46" s="346" t="s">
        <v>5873</v>
      </c>
      <c r="FN46" s="346" t="s">
        <v>8127</v>
      </c>
      <c r="FO46" s="346" t="s">
        <v>733</v>
      </c>
      <c r="FP46" s="346" t="s">
        <v>3320</v>
      </c>
      <c r="FQ46" s="346" t="s">
        <v>8128</v>
      </c>
      <c r="FR46" s="346" t="s">
        <v>8129</v>
      </c>
      <c r="FS46" s="346" t="s">
        <v>5683</v>
      </c>
      <c r="FT46" s="346" t="s">
        <v>5683</v>
      </c>
      <c r="FU46" s="346" t="s">
        <v>5683</v>
      </c>
      <c r="FV46" s="346" t="s">
        <v>733</v>
      </c>
      <c r="FW46" s="346" t="s">
        <v>1214</v>
      </c>
      <c r="FX46" s="350">
        <v>46084.795046296298</v>
      </c>
      <c r="FY46" s="350">
        <v>46084.82371527778</v>
      </c>
      <c r="FZ46" s="346" t="s">
        <v>5685</v>
      </c>
      <c r="GA46" s="346" t="s">
        <v>3320</v>
      </c>
      <c r="GB46" s="346" t="s">
        <v>3320</v>
      </c>
      <c r="GC46" s="346" t="s">
        <v>3320</v>
      </c>
      <c r="GD46" s="346" t="s">
        <v>3320</v>
      </c>
      <c r="GE46" s="346" t="s">
        <v>3320</v>
      </c>
      <c r="GF46" s="346" t="s">
        <v>3320</v>
      </c>
      <c r="GG46" s="346" t="s">
        <v>3320</v>
      </c>
      <c r="GH46" s="346" t="s">
        <v>3320</v>
      </c>
      <c r="GI46" s="346" t="s">
        <v>3320</v>
      </c>
      <c r="GJ46" s="346" t="s">
        <v>3320</v>
      </c>
      <c r="GK46" s="346" t="s">
        <v>3320</v>
      </c>
      <c r="GL46" s="346" t="s">
        <v>3320</v>
      </c>
      <c r="GM46" s="346" t="s">
        <v>3320</v>
      </c>
      <c r="GN46" s="346" t="s">
        <v>3320</v>
      </c>
      <c r="GO46" s="346" t="s">
        <v>3320</v>
      </c>
      <c r="GP46" s="346" t="s">
        <v>3320</v>
      </c>
      <c r="GQ46" s="346" t="s">
        <v>3320</v>
      </c>
      <c r="GR46" s="346" t="s">
        <v>3320</v>
      </c>
      <c r="GS46" s="346" t="s">
        <v>3320</v>
      </c>
      <c r="GT46" s="346" t="s">
        <v>3320</v>
      </c>
      <c r="GU46" s="346" t="s">
        <v>3320</v>
      </c>
      <c r="GV46" s="346" t="s">
        <v>3320</v>
      </c>
      <c r="GW46" s="346" t="s">
        <v>3320</v>
      </c>
      <c r="GX46" s="346" t="s">
        <v>3320</v>
      </c>
      <c r="GY46" s="346" t="s">
        <v>3320</v>
      </c>
      <c r="GZ46" s="346" t="s">
        <v>3320</v>
      </c>
      <c r="HA46" s="346" t="s">
        <v>3320</v>
      </c>
      <c r="HB46" s="346" t="s">
        <v>3320</v>
      </c>
      <c r="HC46" s="346" t="s">
        <v>3320</v>
      </c>
      <c r="HD46" s="346" t="s">
        <v>3320</v>
      </c>
      <c r="HE46" s="346" t="s">
        <v>3320</v>
      </c>
      <c r="HF46" s="346" t="s">
        <v>3320</v>
      </c>
      <c r="HG46" s="346" t="s">
        <v>3320</v>
      </c>
      <c r="HH46" s="346" t="s">
        <v>3320</v>
      </c>
      <c r="HI46" s="346" t="s">
        <v>3320</v>
      </c>
      <c r="HJ46" s="346" t="s">
        <v>3320</v>
      </c>
      <c r="HK46" s="346" t="s">
        <v>3320</v>
      </c>
      <c r="HL46" s="346" t="s">
        <v>3320</v>
      </c>
    </row>
    <row r="47" spans="1:220" ht="15.75" thickBot="1">
      <c r="A47" s="344" t="s">
        <v>11344</v>
      </c>
      <c r="B47" s="345">
        <v>1139</v>
      </c>
      <c r="C47" s="346" t="s">
        <v>11361</v>
      </c>
      <c r="D47" s="346" t="s">
        <v>11362</v>
      </c>
      <c r="E47" s="345">
        <v>1139</v>
      </c>
      <c r="F47" s="346" t="s">
        <v>5780</v>
      </c>
      <c r="G47" s="346" t="s">
        <v>5781</v>
      </c>
      <c r="H47" s="346" t="s">
        <v>7940</v>
      </c>
      <c r="I47" s="346" t="s">
        <v>5643</v>
      </c>
      <c r="J47" s="344" t="s">
        <v>4657</v>
      </c>
      <c r="K47" s="346" t="s">
        <v>11363</v>
      </c>
      <c r="L47" s="346" t="s">
        <v>5784</v>
      </c>
      <c r="M47" s="346" t="s">
        <v>5785</v>
      </c>
      <c r="N47" s="346" t="s">
        <v>5786</v>
      </c>
      <c r="O47" s="346" t="s">
        <v>11364</v>
      </c>
      <c r="P47" s="346" t="s">
        <v>3320</v>
      </c>
      <c r="Q47" s="346" t="s">
        <v>5788</v>
      </c>
      <c r="R47" s="346" t="s">
        <v>5698</v>
      </c>
      <c r="S47" s="346" t="s">
        <v>5789</v>
      </c>
      <c r="T47" s="346" t="s">
        <v>5790</v>
      </c>
      <c r="U47" s="346" t="s">
        <v>5791</v>
      </c>
      <c r="V47" s="346" t="s">
        <v>733</v>
      </c>
      <c r="W47" s="346" t="s">
        <v>733</v>
      </c>
      <c r="X47" s="346" t="s">
        <v>733</v>
      </c>
      <c r="Y47" s="346" t="s">
        <v>3320</v>
      </c>
      <c r="Z47" s="346" t="s">
        <v>5792</v>
      </c>
      <c r="AA47" s="346" t="s">
        <v>733</v>
      </c>
      <c r="AB47" s="346" t="s">
        <v>5793</v>
      </c>
      <c r="AC47" s="346" t="s">
        <v>5794</v>
      </c>
      <c r="AD47" s="346" t="s">
        <v>5659</v>
      </c>
      <c r="AE47" s="346" t="s">
        <v>5795</v>
      </c>
      <c r="AF47" s="346" t="s">
        <v>5796</v>
      </c>
      <c r="AG47" s="346" t="s">
        <v>5797</v>
      </c>
      <c r="AH47" s="346" t="s">
        <v>1214</v>
      </c>
      <c r="AI47" s="346" t="s">
        <v>3320</v>
      </c>
      <c r="AJ47" s="346" t="s">
        <v>2043</v>
      </c>
      <c r="AK47" s="346" t="s">
        <v>3589</v>
      </c>
      <c r="AL47" s="346" t="s">
        <v>6612</v>
      </c>
      <c r="AM47" s="347">
        <v>46991</v>
      </c>
      <c r="AN47" s="345">
        <v>30</v>
      </c>
      <c r="AO47" s="345">
        <v>100</v>
      </c>
      <c r="AP47" s="346" t="s">
        <v>5666</v>
      </c>
      <c r="AQ47" s="345">
        <v>172376</v>
      </c>
      <c r="AR47" s="345">
        <v>189</v>
      </c>
      <c r="AS47" s="346" t="s">
        <v>733</v>
      </c>
      <c r="AT47" s="345">
        <v>22.3</v>
      </c>
      <c r="AU47" s="346" t="s">
        <v>1214</v>
      </c>
      <c r="AV47" s="345">
        <v>650</v>
      </c>
      <c r="AW47" s="346" t="s">
        <v>5800</v>
      </c>
      <c r="AX47" s="346" t="s">
        <v>5801</v>
      </c>
      <c r="AY47" s="346" t="s">
        <v>3320</v>
      </c>
      <c r="AZ47" s="346" t="s">
        <v>733</v>
      </c>
      <c r="BA47" s="346" t="s">
        <v>733</v>
      </c>
      <c r="BB47" s="345">
        <v>1563.28</v>
      </c>
      <c r="BC47" s="345">
        <v>1054.5</v>
      </c>
      <c r="BD47" s="346" t="s">
        <v>7943</v>
      </c>
      <c r="BE47" s="345">
        <v>365</v>
      </c>
      <c r="BF47" s="345">
        <v>87</v>
      </c>
      <c r="BG47" s="345">
        <v>95</v>
      </c>
      <c r="BH47" s="345">
        <v>25</v>
      </c>
      <c r="BI47" s="347">
        <v>46327</v>
      </c>
      <c r="BJ47" s="345">
        <v>0.2</v>
      </c>
      <c r="BK47" s="345">
        <v>8</v>
      </c>
      <c r="BL47" s="346" t="s">
        <v>5796</v>
      </c>
      <c r="BM47" s="346" t="s">
        <v>3320</v>
      </c>
      <c r="BN47" s="346" t="s">
        <v>3320</v>
      </c>
      <c r="BO47" s="346" t="s">
        <v>3320</v>
      </c>
      <c r="BP47" s="346" t="s">
        <v>3320</v>
      </c>
      <c r="BQ47" s="346" t="s">
        <v>3320</v>
      </c>
      <c r="BR47" s="346" t="s">
        <v>3320</v>
      </c>
      <c r="BS47" s="346" t="s">
        <v>3320</v>
      </c>
      <c r="BT47" s="346" t="s">
        <v>3320</v>
      </c>
      <c r="BU47" s="346" t="s">
        <v>3320</v>
      </c>
      <c r="BV47" s="346" t="s">
        <v>3320</v>
      </c>
      <c r="BW47" s="346" t="s">
        <v>3320</v>
      </c>
      <c r="BX47" s="348"/>
      <c r="BY47" s="346" t="s">
        <v>3320</v>
      </c>
      <c r="BZ47" s="346" t="s">
        <v>3320</v>
      </c>
      <c r="CA47" s="346" t="s">
        <v>3320</v>
      </c>
      <c r="CB47" s="346" t="s">
        <v>3320</v>
      </c>
      <c r="CC47" s="346" t="s">
        <v>3320</v>
      </c>
      <c r="CD47" s="346" t="s">
        <v>3320</v>
      </c>
      <c r="CE47" s="346" t="s">
        <v>3320</v>
      </c>
      <c r="CF47" s="346" t="s">
        <v>3320</v>
      </c>
      <c r="CG47" s="346" t="s">
        <v>3320</v>
      </c>
      <c r="CH47" s="348"/>
      <c r="CI47" s="346" t="s">
        <v>3320</v>
      </c>
      <c r="CJ47" s="346" t="s">
        <v>3320</v>
      </c>
      <c r="CK47" s="346" t="s">
        <v>3320</v>
      </c>
      <c r="CL47" s="346" t="s">
        <v>3320</v>
      </c>
      <c r="CM47" s="346" t="s">
        <v>3320</v>
      </c>
      <c r="CN47" s="346" t="s">
        <v>3320</v>
      </c>
      <c r="CO47" s="346" t="s">
        <v>3320</v>
      </c>
      <c r="CP47" s="346" t="s">
        <v>3320</v>
      </c>
      <c r="CQ47" s="346" t="s">
        <v>3320</v>
      </c>
      <c r="CR47" s="346" t="s">
        <v>3320</v>
      </c>
      <c r="CS47" s="346" t="s">
        <v>3320</v>
      </c>
      <c r="CT47" s="346" t="s">
        <v>3320</v>
      </c>
      <c r="CU47" s="346" t="s">
        <v>3320</v>
      </c>
      <c r="CV47" s="346" t="s">
        <v>3320</v>
      </c>
      <c r="CW47" s="346" t="s">
        <v>3320</v>
      </c>
      <c r="CX47" s="346" t="s">
        <v>3320</v>
      </c>
      <c r="CY47" s="346" t="s">
        <v>3320</v>
      </c>
      <c r="CZ47" s="346" t="s">
        <v>3320</v>
      </c>
      <c r="DA47" s="346" t="s">
        <v>3320</v>
      </c>
      <c r="DB47" s="346" t="s">
        <v>3320</v>
      </c>
      <c r="DC47" s="346" t="s">
        <v>3320</v>
      </c>
      <c r="DD47" s="346" t="s">
        <v>3320</v>
      </c>
      <c r="DE47" s="346" t="s">
        <v>3320</v>
      </c>
      <c r="DF47" s="346" t="s">
        <v>3320</v>
      </c>
      <c r="DG47" s="346" t="s">
        <v>3320</v>
      </c>
      <c r="DH47" s="346" t="s">
        <v>3320</v>
      </c>
      <c r="DI47" s="346" t="s">
        <v>3320</v>
      </c>
      <c r="DJ47" s="346" t="s">
        <v>3320</v>
      </c>
      <c r="DK47" s="346" t="s">
        <v>3320</v>
      </c>
      <c r="DL47" s="346" t="s">
        <v>3320</v>
      </c>
      <c r="DM47" s="346" t="s">
        <v>3320</v>
      </c>
      <c r="DN47" s="346" t="s">
        <v>3320</v>
      </c>
      <c r="DO47" s="346" t="s">
        <v>3320</v>
      </c>
      <c r="DP47" s="346" t="s">
        <v>3320</v>
      </c>
      <c r="DQ47" s="346" t="s">
        <v>3320</v>
      </c>
      <c r="DR47" s="346" t="s">
        <v>3320</v>
      </c>
      <c r="DS47" s="346" t="s">
        <v>3320</v>
      </c>
      <c r="DT47" s="346" t="s">
        <v>3320</v>
      </c>
      <c r="DU47" s="346" t="s">
        <v>3320</v>
      </c>
      <c r="DV47" s="346" t="s">
        <v>3320</v>
      </c>
      <c r="DW47" s="346" t="s">
        <v>3320</v>
      </c>
      <c r="DX47" s="346" t="s">
        <v>3320</v>
      </c>
      <c r="DY47" s="346" t="s">
        <v>3320</v>
      </c>
      <c r="DZ47" s="346" t="s">
        <v>3320</v>
      </c>
      <c r="EA47" s="346" t="s">
        <v>3320</v>
      </c>
      <c r="EB47" s="346" t="s">
        <v>3320</v>
      </c>
      <c r="EC47" s="346" t="s">
        <v>3320</v>
      </c>
      <c r="ED47" s="346" t="s">
        <v>3320</v>
      </c>
      <c r="EE47" s="346" t="s">
        <v>3320</v>
      </c>
      <c r="EF47" s="345">
        <v>165691977</v>
      </c>
      <c r="EG47" s="346" t="s">
        <v>733</v>
      </c>
      <c r="EH47" s="346" t="s">
        <v>733</v>
      </c>
      <c r="EI47" s="346" t="s">
        <v>733</v>
      </c>
      <c r="EJ47" s="346" t="s">
        <v>733</v>
      </c>
      <c r="EK47" s="346" t="s">
        <v>7944</v>
      </c>
      <c r="EL47" s="346" t="s">
        <v>11365</v>
      </c>
      <c r="EM47" s="179" t="s">
        <v>11366</v>
      </c>
      <c r="EN47" s="348"/>
      <c r="EO47" s="346" t="s">
        <v>9991</v>
      </c>
      <c r="EP47" s="345">
        <v>118366200</v>
      </c>
      <c r="EQ47" s="345">
        <v>21811091</v>
      </c>
      <c r="ER47" s="345">
        <v>54384198</v>
      </c>
      <c r="ES47" s="345">
        <v>10876840</v>
      </c>
      <c r="ET47" s="346" t="s">
        <v>5806</v>
      </c>
      <c r="EU47" s="346" t="s">
        <v>733</v>
      </c>
      <c r="EV47" s="346" t="s">
        <v>733</v>
      </c>
      <c r="EW47" s="346" t="s">
        <v>5807</v>
      </c>
      <c r="EX47" s="346" t="s">
        <v>733</v>
      </c>
      <c r="EY47" s="346" t="s">
        <v>1214</v>
      </c>
      <c r="EZ47" s="346" t="s">
        <v>733</v>
      </c>
      <c r="FA47" s="346" t="s">
        <v>733</v>
      </c>
      <c r="FB47" s="346" t="s">
        <v>733</v>
      </c>
      <c r="FC47" s="349" t="s">
        <v>5676</v>
      </c>
      <c r="FD47" s="346" t="s">
        <v>3320</v>
      </c>
      <c r="FE47" s="346" t="s">
        <v>733</v>
      </c>
      <c r="FF47" s="346" t="s">
        <v>5721</v>
      </c>
      <c r="FG47" s="346" t="s">
        <v>1214</v>
      </c>
      <c r="FH47" s="346" t="s">
        <v>1214</v>
      </c>
      <c r="FI47" s="346" t="s">
        <v>3320</v>
      </c>
      <c r="FJ47" s="346" t="s">
        <v>3320</v>
      </c>
      <c r="FK47" s="346" t="s">
        <v>3320</v>
      </c>
      <c r="FL47" s="346" t="s">
        <v>1214</v>
      </c>
      <c r="FM47" s="346" t="s">
        <v>1214</v>
      </c>
      <c r="FN47" s="346" t="s">
        <v>3320</v>
      </c>
      <c r="FO47" s="346" t="s">
        <v>1214</v>
      </c>
      <c r="FP47" s="346" t="s">
        <v>3320</v>
      </c>
      <c r="FQ47" s="346" t="s">
        <v>9992</v>
      </c>
      <c r="FR47" s="346" t="s">
        <v>9993</v>
      </c>
      <c r="FS47" s="346" t="s">
        <v>3320</v>
      </c>
      <c r="FT47" s="346" t="s">
        <v>3320</v>
      </c>
      <c r="FU47" s="346" t="s">
        <v>3320</v>
      </c>
      <c r="FV47" s="346" t="s">
        <v>733</v>
      </c>
      <c r="FW47" s="346" t="s">
        <v>1214</v>
      </c>
      <c r="FX47" s="350">
        <v>46084.801574074074</v>
      </c>
      <c r="FY47" s="350">
        <v>46084.820717592593</v>
      </c>
      <c r="FZ47" s="346" t="s">
        <v>5685</v>
      </c>
      <c r="GA47" s="346" t="s">
        <v>3320</v>
      </c>
      <c r="GB47" s="346" t="s">
        <v>3320</v>
      </c>
      <c r="GC47" s="346" t="s">
        <v>3320</v>
      </c>
      <c r="GD47" s="346" t="s">
        <v>3320</v>
      </c>
      <c r="GE47" s="346" t="s">
        <v>3320</v>
      </c>
      <c r="GF47" s="346" t="s">
        <v>3320</v>
      </c>
      <c r="GG47" s="346" t="s">
        <v>3320</v>
      </c>
      <c r="GH47" s="346" t="s">
        <v>3320</v>
      </c>
      <c r="GI47" s="346" t="s">
        <v>3320</v>
      </c>
      <c r="GJ47" s="346" t="s">
        <v>3320</v>
      </c>
      <c r="GK47" s="346" t="s">
        <v>3320</v>
      </c>
      <c r="GL47" s="346" t="s">
        <v>3320</v>
      </c>
      <c r="GM47" s="346" t="s">
        <v>3320</v>
      </c>
      <c r="GN47" s="346" t="s">
        <v>3320</v>
      </c>
      <c r="GO47" s="346" t="s">
        <v>3320</v>
      </c>
      <c r="GP47" s="346" t="s">
        <v>3320</v>
      </c>
      <c r="GQ47" s="346" t="s">
        <v>3320</v>
      </c>
      <c r="GR47" s="346" t="s">
        <v>3320</v>
      </c>
      <c r="GS47" s="346" t="s">
        <v>3320</v>
      </c>
      <c r="GT47" s="346" t="s">
        <v>3320</v>
      </c>
      <c r="GU47" s="346" t="s">
        <v>3320</v>
      </c>
      <c r="GV47" s="346" t="s">
        <v>3320</v>
      </c>
      <c r="GW47" s="346" t="s">
        <v>3320</v>
      </c>
      <c r="GX47" s="346" t="s">
        <v>3320</v>
      </c>
      <c r="GY47" s="346" t="s">
        <v>3320</v>
      </c>
      <c r="GZ47" s="346" t="s">
        <v>3320</v>
      </c>
      <c r="HA47" s="346" t="s">
        <v>3320</v>
      </c>
      <c r="HB47" s="346" t="s">
        <v>3320</v>
      </c>
      <c r="HC47" s="346" t="s">
        <v>3320</v>
      </c>
      <c r="HD47" s="346" t="s">
        <v>3320</v>
      </c>
      <c r="HE47" s="346" t="s">
        <v>3320</v>
      </c>
      <c r="HF47" s="346" t="s">
        <v>3320</v>
      </c>
      <c r="HG47" s="346" t="s">
        <v>3320</v>
      </c>
      <c r="HH47" s="346" t="s">
        <v>3320</v>
      </c>
      <c r="HI47" s="346" t="s">
        <v>3320</v>
      </c>
      <c r="HJ47" s="346" t="s">
        <v>3320</v>
      </c>
      <c r="HK47" s="346" t="s">
        <v>3320</v>
      </c>
      <c r="HL47" s="346" t="s">
        <v>3320</v>
      </c>
    </row>
    <row r="48" spans="1:220" ht="15.75" thickBot="1">
      <c r="A48" s="344" t="s">
        <v>5638</v>
      </c>
      <c r="B48" s="345">
        <v>1124</v>
      </c>
      <c r="C48" s="346" t="s">
        <v>6179</v>
      </c>
      <c r="D48" s="346" t="s">
        <v>6180</v>
      </c>
      <c r="E48" s="345">
        <v>1124</v>
      </c>
      <c r="F48" s="346" t="s">
        <v>6181</v>
      </c>
      <c r="G48" s="346" t="s">
        <v>6182</v>
      </c>
      <c r="H48" s="346" t="s">
        <v>5211</v>
      </c>
      <c r="I48" s="346" t="s">
        <v>5916</v>
      </c>
      <c r="J48" s="344" t="s">
        <v>67</v>
      </c>
      <c r="K48" s="346" t="s">
        <v>6183</v>
      </c>
      <c r="L48" s="346" t="s">
        <v>5698</v>
      </c>
      <c r="M48" s="346" t="s">
        <v>5698</v>
      </c>
      <c r="N48" s="346" t="s">
        <v>6184</v>
      </c>
      <c r="O48" s="346" t="s">
        <v>6185</v>
      </c>
      <c r="P48" s="346" t="s">
        <v>3320</v>
      </c>
      <c r="Q48" s="346" t="s">
        <v>6186</v>
      </c>
      <c r="R48" s="346" t="s">
        <v>5698</v>
      </c>
      <c r="S48" s="346" t="s">
        <v>6187</v>
      </c>
      <c r="T48" s="346" t="s">
        <v>6188</v>
      </c>
      <c r="U48" s="346" t="s">
        <v>6189</v>
      </c>
      <c r="V48" s="346" t="s">
        <v>733</v>
      </c>
      <c r="W48" s="346" t="s">
        <v>733</v>
      </c>
      <c r="X48" s="346" t="s">
        <v>733</v>
      </c>
      <c r="Y48" s="346" t="s">
        <v>3320</v>
      </c>
      <c r="Z48" s="346" t="s">
        <v>6190</v>
      </c>
      <c r="AA48" s="346" t="s">
        <v>733</v>
      </c>
      <c r="AB48" s="346" t="s">
        <v>6191</v>
      </c>
      <c r="AC48" s="346" t="s">
        <v>6192</v>
      </c>
      <c r="AD48" s="346" t="s">
        <v>6193</v>
      </c>
      <c r="AE48" s="346" t="s">
        <v>6194</v>
      </c>
      <c r="AF48" s="346" t="s">
        <v>6195</v>
      </c>
      <c r="AG48" s="346" t="s">
        <v>6196</v>
      </c>
      <c r="AH48" s="346" t="s">
        <v>1214</v>
      </c>
      <c r="AI48" s="346" t="s">
        <v>3320</v>
      </c>
      <c r="AJ48" s="346" t="s">
        <v>2043</v>
      </c>
      <c r="AK48" s="346" t="s">
        <v>3589</v>
      </c>
      <c r="AL48" s="346" t="s">
        <v>5936</v>
      </c>
      <c r="AM48" s="347">
        <v>47453</v>
      </c>
      <c r="AN48" s="345">
        <v>24</v>
      </c>
      <c r="AO48" s="345">
        <v>468</v>
      </c>
      <c r="AP48" s="346" t="s">
        <v>5666</v>
      </c>
      <c r="AQ48" s="345">
        <v>68</v>
      </c>
      <c r="AR48" s="345">
        <v>1401</v>
      </c>
      <c r="AS48" s="346" t="s">
        <v>733</v>
      </c>
      <c r="AT48" s="346" t="s">
        <v>3320</v>
      </c>
      <c r="AU48" s="346" t="s">
        <v>3320</v>
      </c>
      <c r="AV48" s="346" t="s">
        <v>3320</v>
      </c>
      <c r="AW48" s="346" t="s">
        <v>3320</v>
      </c>
      <c r="AX48" s="346" t="s">
        <v>3320</v>
      </c>
      <c r="AY48" s="346" t="s">
        <v>3320</v>
      </c>
      <c r="AZ48" s="346" t="s">
        <v>3320</v>
      </c>
      <c r="BA48" s="346" t="s">
        <v>3320</v>
      </c>
      <c r="BB48" s="346" t="s">
        <v>3320</v>
      </c>
      <c r="BC48" s="346" t="s">
        <v>3320</v>
      </c>
      <c r="BD48" s="348"/>
      <c r="BE48" s="346" t="s">
        <v>3320</v>
      </c>
      <c r="BF48" s="346" t="s">
        <v>3320</v>
      </c>
      <c r="BG48" s="346" t="s">
        <v>3320</v>
      </c>
      <c r="BH48" s="346" t="s">
        <v>3320</v>
      </c>
      <c r="BI48" s="346" t="s">
        <v>3320</v>
      </c>
      <c r="BJ48" s="346" t="s">
        <v>3320</v>
      </c>
      <c r="BK48" s="346" t="s">
        <v>3320</v>
      </c>
      <c r="BL48" s="346" t="s">
        <v>3320</v>
      </c>
      <c r="BM48" s="346" t="s">
        <v>3320</v>
      </c>
      <c r="BN48" s="345">
        <v>6.8</v>
      </c>
      <c r="BO48" s="345">
        <v>7.9</v>
      </c>
      <c r="BP48" s="346" t="s">
        <v>733</v>
      </c>
      <c r="BQ48" s="346" t="s">
        <v>6061</v>
      </c>
      <c r="BR48" s="345">
        <v>37.9</v>
      </c>
      <c r="BS48" s="346" t="s">
        <v>733</v>
      </c>
      <c r="BT48" s="346" t="s">
        <v>733</v>
      </c>
      <c r="BU48" s="346" t="s">
        <v>733</v>
      </c>
      <c r="BV48" s="345">
        <v>3300</v>
      </c>
      <c r="BW48" s="345">
        <v>2781</v>
      </c>
      <c r="BX48" s="346" t="s">
        <v>6197</v>
      </c>
      <c r="BY48" s="345">
        <v>365</v>
      </c>
      <c r="BZ48" s="345">
        <v>94.16</v>
      </c>
      <c r="CA48" s="345">
        <v>97</v>
      </c>
      <c r="CB48" s="345">
        <v>25</v>
      </c>
      <c r="CC48" s="347">
        <v>46692</v>
      </c>
      <c r="CD48" s="345">
        <v>1.75</v>
      </c>
      <c r="CE48" s="345">
        <v>12</v>
      </c>
      <c r="CF48" s="346" t="s">
        <v>6195</v>
      </c>
      <c r="CG48" s="345">
        <v>40000000</v>
      </c>
      <c r="CH48" s="348"/>
      <c r="CI48" s="346" t="s">
        <v>3320</v>
      </c>
      <c r="CJ48" s="346" t="s">
        <v>3320</v>
      </c>
      <c r="CK48" s="346" t="s">
        <v>3320</v>
      </c>
      <c r="CL48" s="346" t="s">
        <v>3320</v>
      </c>
      <c r="CM48" s="346" t="s">
        <v>3320</v>
      </c>
      <c r="CN48" s="346" t="s">
        <v>3320</v>
      </c>
      <c r="CO48" s="346" t="s">
        <v>3320</v>
      </c>
      <c r="CP48" s="346" t="s">
        <v>3320</v>
      </c>
      <c r="CQ48" s="346" t="s">
        <v>3320</v>
      </c>
      <c r="CR48" s="346" t="s">
        <v>3320</v>
      </c>
      <c r="CS48" s="346" t="s">
        <v>3320</v>
      </c>
      <c r="CT48" s="346" t="s">
        <v>3320</v>
      </c>
      <c r="CU48" s="346" t="s">
        <v>3320</v>
      </c>
      <c r="CV48" s="346" t="s">
        <v>3320</v>
      </c>
      <c r="CW48" s="346" t="s">
        <v>3320</v>
      </c>
      <c r="CX48" s="346" t="s">
        <v>3320</v>
      </c>
      <c r="CY48" s="346" t="s">
        <v>3320</v>
      </c>
      <c r="CZ48" s="346" t="s">
        <v>3320</v>
      </c>
      <c r="DA48" s="346" t="s">
        <v>3320</v>
      </c>
      <c r="DB48" s="346" t="s">
        <v>3320</v>
      </c>
      <c r="DC48" s="346" t="s">
        <v>3320</v>
      </c>
      <c r="DD48" s="346" t="s">
        <v>3320</v>
      </c>
      <c r="DE48" s="346" t="s">
        <v>3320</v>
      </c>
      <c r="DF48" s="346" t="s">
        <v>3320</v>
      </c>
      <c r="DG48" s="346" t="s">
        <v>3320</v>
      </c>
      <c r="DH48" s="346" t="s">
        <v>3320</v>
      </c>
      <c r="DI48" s="346" t="s">
        <v>3320</v>
      </c>
      <c r="DJ48" s="346" t="s">
        <v>3320</v>
      </c>
      <c r="DK48" s="346" t="s">
        <v>3320</v>
      </c>
      <c r="DL48" s="346" t="s">
        <v>3320</v>
      </c>
      <c r="DM48" s="346" t="s">
        <v>3320</v>
      </c>
      <c r="DN48" s="346" t="s">
        <v>3320</v>
      </c>
      <c r="DO48" s="346" t="s">
        <v>3320</v>
      </c>
      <c r="DP48" s="346" t="s">
        <v>3320</v>
      </c>
      <c r="DQ48" s="346" t="s">
        <v>3320</v>
      </c>
      <c r="DR48" s="346" t="s">
        <v>3320</v>
      </c>
      <c r="DS48" s="346" t="s">
        <v>3320</v>
      </c>
      <c r="DT48" s="346" t="s">
        <v>3320</v>
      </c>
      <c r="DU48" s="346" t="s">
        <v>3320</v>
      </c>
      <c r="DV48" s="346" t="s">
        <v>3320</v>
      </c>
      <c r="DW48" s="346" t="s">
        <v>3320</v>
      </c>
      <c r="DX48" s="346" t="s">
        <v>3320</v>
      </c>
      <c r="DY48" s="346" t="s">
        <v>3320</v>
      </c>
      <c r="DZ48" s="346" t="s">
        <v>3320</v>
      </c>
      <c r="EA48" s="346" t="s">
        <v>3320</v>
      </c>
      <c r="EB48" s="346" t="s">
        <v>3320</v>
      </c>
      <c r="EC48" s="346" t="s">
        <v>3320</v>
      </c>
      <c r="ED48" s="346" t="s">
        <v>3320</v>
      </c>
      <c r="EE48" s="346" t="s">
        <v>3320</v>
      </c>
      <c r="EF48" s="345">
        <v>1074938000</v>
      </c>
      <c r="EG48" s="346" t="s">
        <v>733</v>
      </c>
      <c r="EH48" s="346" t="s">
        <v>733</v>
      </c>
      <c r="EI48" s="346" t="s">
        <v>733</v>
      </c>
      <c r="EJ48" s="346" t="s">
        <v>733</v>
      </c>
      <c r="EK48" s="346" t="s">
        <v>100</v>
      </c>
      <c r="EL48" s="346" t="s">
        <v>6198</v>
      </c>
      <c r="EM48" s="179" t="s">
        <v>6199</v>
      </c>
      <c r="EN48" s="348"/>
      <c r="EO48" s="346" t="s">
        <v>6200</v>
      </c>
      <c r="EP48" s="345">
        <v>1074938000</v>
      </c>
      <c r="EQ48" s="345">
        <v>112320000</v>
      </c>
      <c r="ER48" s="345">
        <v>5019.12</v>
      </c>
      <c r="ES48" s="345">
        <v>907.66</v>
      </c>
      <c r="ET48" s="346" t="s">
        <v>6201</v>
      </c>
      <c r="EU48" s="346" t="s">
        <v>733</v>
      </c>
      <c r="EV48" s="346" t="s">
        <v>1214</v>
      </c>
      <c r="EW48" s="346" t="s">
        <v>6202</v>
      </c>
      <c r="EX48" s="346" t="s">
        <v>733</v>
      </c>
      <c r="EY48" s="346" t="s">
        <v>1214</v>
      </c>
      <c r="EZ48" s="346" t="s">
        <v>733</v>
      </c>
      <c r="FA48" s="346" t="s">
        <v>733</v>
      </c>
      <c r="FB48" s="346" t="s">
        <v>1214</v>
      </c>
      <c r="FC48" s="349" t="s">
        <v>5676</v>
      </c>
      <c r="FD48" s="346" t="s">
        <v>3320</v>
      </c>
      <c r="FE48" s="346" t="s">
        <v>733</v>
      </c>
      <c r="FF48" s="346" t="s">
        <v>5721</v>
      </c>
      <c r="FG48" s="346" t="s">
        <v>1214</v>
      </c>
      <c r="FH48" s="346" t="s">
        <v>1214</v>
      </c>
      <c r="FI48" s="346" t="s">
        <v>3320</v>
      </c>
      <c r="FJ48" s="346" t="s">
        <v>3320</v>
      </c>
      <c r="FK48" s="345">
        <v>0</v>
      </c>
      <c r="FL48" s="346" t="s">
        <v>733</v>
      </c>
      <c r="FM48" s="346" t="s">
        <v>5679</v>
      </c>
      <c r="FN48" s="346" t="s">
        <v>3961</v>
      </c>
      <c r="FO48" s="346" t="s">
        <v>1214</v>
      </c>
      <c r="FP48" s="346" t="s">
        <v>3320</v>
      </c>
      <c r="FQ48" s="346" t="s">
        <v>3320</v>
      </c>
      <c r="FR48" s="346" t="s">
        <v>3320</v>
      </c>
      <c r="FS48" s="346" t="s">
        <v>3320</v>
      </c>
      <c r="FT48" s="346" t="s">
        <v>3320</v>
      </c>
      <c r="FU48" s="346" t="s">
        <v>3320</v>
      </c>
      <c r="FV48" s="346" t="s">
        <v>5759</v>
      </c>
      <c r="FW48" s="346" t="s">
        <v>1214</v>
      </c>
      <c r="FX48" s="350">
        <v>46084.595833333333</v>
      </c>
      <c r="FY48" s="350">
        <v>46084.816863425927</v>
      </c>
      <c r="FZ48" s="346" t="s">
        <v>5685</v>
      </c>
      <c r="GA48" s="346" t="s">
        <v>3320</v>
      </c>
      <c r="GB48" s="346" t="s">
        <v>3320</v>
      </c>
      <c r="GC48" s="346" t="s">
        <v>3320</v>
      </c>
      <c r="GD48" s="346" t="s">
        <v>3320</v>
      </c>
      <c r="GE48" s="346" t="s">
        <v>3320</v>
      </c>
      <c r="GF48" s="346" t="s">
        <v>3320</v>
      </c>
      <c r="GG48" s="346" t="s">
        <v>3320</v>
      </c>
      <c r="GH48" s="346" t="s">
        <v>3320</v>
      </c>
      <c r="GI48" s="346" t="s">
        <v>3320</v>
      </c>
      <c r="GJ48" s="346" t="s">
        <v>3320</v>
      </c>
      <c r="GK48" s="346" t="s">
        <v>3320</v>
      </c>
      <c r="GL48" s="346" t="s">
        <v>3320</v>
      </c>
      <c r="GM48" s="346" t="s">
        <v>3320</v>
      </c>
      <c r="GN48" s="346" t="s">
        <v>3320</v>
      </c>
      <c r="GO48" s="346" t="s">
        <v>3320</v>
      </c>
      <c r="GP48" s="346" t="s">
        <v>3320</v>
      </c>
      <c r="GQ48" s="346" t="s">
        <v>3320</v>
      </c>
      <c r="GR48" s="346" t="s">
        <v>3320</v>
      </c>
      <c r="GS48" s="346" t="s">
        <v>3320</v>
      </c>
      <c r="GT48" s="346" t="s">
        <v>3320</v>
      </c>
      <c r="GU48" s="346" t="s">
        <v>3320</v>
      </c>
      <c r="GV48" s="346" t="s">
        <v>3320</v>
      </c>
      <c r="GW48" s="346" t="s">
        <v>3320</v>
      </c>
      <c r="GX48" s="346" t="s">
        <v>3320</v>
      </c>
      <c r="GY48" s="346" t="s">
        <v>3320</v>
      </c>
      <c r="GZ48" s="346" t="s">
        <v>3320</v>
      </c>
      <c r="HA48" s="346" t="s">
        <v>3320</v>
      </c>
      <c r="HB48" s="346" t="s">
        <v>3320</v>
      </c>
      <c r="HC48" s="346" t="s">
        <v>3320</v>
      </c>
      <c r="HD48" s="346" t="s">
        <v>3320</v>
      </c>
      <c r="HE48" s="346" t="s">
        <v>3320</v>
      </c>
      <c r="HF48" s="346" t="s">
        <v>3320</v>
      </c>
      <c r="HG48" s="346" t="s">
        <v>3320</v>
      </c>
      <c r="HH48" s="346" t="s">
        <v>3320</v>
      </c>
      <c r="HI48" s="346" t="s">
        <v>3320</v>
      </c>
      <c r="HJ48" s="346" t="s">
        <v>3320</v>
      </c>
      <c r="HK48" s="346" t="s">
        <v>3320</v>
      </c>
      <c r="HL48" s="346" t="s">
        <v>3320</v>
      </c>
    </row>
    <row r="49" spans="1:220" ht="15.75" thickBot="1">
      <c r="A49" s="344" t="s">
        <v>5638</v>
      </c>
      <c r="B49" s="345">
        <v>1107</v>
      </c>
      <c r="C49" s="346" t="s">
        <v>6203</v>
      </c>
      <c r="D49" s="346" t="s">
        <v>6204</v>
      </c>
      <c r="E49" s="345">
        <v>1107</v>
      </c>
      <c r="F49" s="346" t="s">
        <v>6181</v>
      </c>
      <c r="G49" s="346" t="s">
        <v>6182</v>
      </c>
      <c r="H49" s="346" t="s">
        <v>5213</v>
      </c>
      <c r="I49" s="346" t="s">
        <v>5916</v>
      </c>
      <c r="J49" s="344" t="s">
        <v>67</v>
      </c>
      <c r="K49" s="346" t="s">
        <v>6183</v>
      </c>
      <c r="L49" s="346" t="s">
        <v>5698</v>
      </c>
      <c r="M49" s="346" t="s">
        <v>5698</v>
      </c>
      <c r="N49" s="346" t="s">
        <v>6184</v>
      </c>
      <c r="O49" s="346" t="s">
        <v>6185</v>
      </c>
      <c r="P49" s="346" t="s">
        <v>3320</v>
      </c>
      <c r="Q49" s="346" t="s">
        <v>6186</v>
      </c>
      <c r="R49" s="346" t="s">
        <v>5698</v>
      </c>
      <c r="S49" s="346" t="s">
        <v>6187</v>
      </c>
      <c r="T49" s="346" t="s">
        <v>6188</v>
      </c>
      <c r="U49" s="346" t="s">
        <v>6189</v>
      </c>
      <c r="V49" s="346" t="s">
        <v>733</v>
      </c>
      <c r="W49" s="346" t="s">
        <v>733</v>
      </c>
      <c r="X49" s="346" t="s">
        <v>733</v>
      </c>
      <c r="Y49" s="346" t="s">
        <v>3320</v>
      </c>
      <c r="Z49" s="346" t="s">
        <v>6190</v>
      </c>
      <c r="AA49" s="346" t="s">
        <v>733</v>
      </c>
      <c r="AB49" s="346" t="s">
        <v>6191</v>
      </c>
      <c r="AC49" s="346" t="s">
        <v>6192</v>
      </c>
      <c r="AD49" s="346" t="s">
        <v>6193</v>
      </c>
      <c r="AE49" s="346" t="s">
        <v>6194</v>
      </c>
      <c r="AF49" s="346" t="s">
        <v>6195</v>
      </c>
      <c r="AG49" s="346" t="s">
        <v>6196</v>
      </c>
      <c r="AH49" s="346" t="s">
        <v>1214</v>
      </c>
      <c r="AI49" s="346" t="s">
        <v>3320</v>
      </c>
      <c r="AJ49" s="346" t="s">
        <v>2043</v>
      </c>
      <c r="AK49" s="346" t="s">
        <v>3589</v>
      </c>
      <c r="AL49" s="346" t="s">
        <v>5936</v>
      </c>
      <c r="AM49" s="347">
        <v>47453</v>
      </c>
      <c r="AN49" s="345">
        <v>24</v>
      </c>
      <c r="AO49" s="345">
        <v>503</v>
      </c>
      <c r="AP49" s="346" t="s">
        <v>5666</v>
      </c>
      <c r="AQ49" s="345">
        <v>74</v>
      </c>
      <c r="AR49" s="345">
        <v>1670</v>
      </c>
      <c r="AS49" s="346" t="s">
        <v>733</v>
      </c>
      <c r="AT49" s="346" t="s">
        <v>3320</v>
      </c>
      <c r="AU49" s="346" t="s">
        <v>3320</v>
      </c>
      <c r="AV49" s="346" t="s">
        <v>3320</v>
      </c>
      <c r="AW49" s="346" t="s">
        <v>3320</v>
      </c>
      <c r="AX49" s="346" t="s">
        <v>3320</v>
      </c>
      <c r="AY49" s="346" t="s">
        <v>3320</v>
      </c>
      <c r="AZ49" s="346" t="s">
        <v>3320</v>
      </c>
      <c r="BA49" s="346" t="s">
        <v>3320</v>
      </c>
      <c r="BB49" s="346" t="s">
        <v>3320</v>
      </c>
      <c r="BC49" s="346" t="s">
        <v>3320</v>
      </c>
      <c r="BD49" s="348"/>
      <c r="BE49" s="346" t="s">
        <v>3320</v>
      </c>
      <c r="BF49" s="346" t="s">
        <v>3320</v>
      </c>
      <c r="BG49" s="346" t="s">
        <v>3320</v>
      </c>
      <c r="BH49" s="346" t="s">
        <v>3320</v>
      </c>
      <c r="BI49" s="346" t="s">
        <v>3320</v>
      </c>
      <c r="BJ49" s="346" t="s">
        <v>3320</v>
      </c>
      <c r="BK49" s="346" t="s">
        <v>3320</v>
      </c>
      <c r="BL49" s="346" t="s">
        <v>3320</v>
      </c>
      <c r="BM49" s="346" t="s">
        <v>3320</v>
      </c>
      <c r="BN49" s="345">
        <v>6.8</v>
      </c>
      <c r="BO49" s="345">
        <v>7.9</v>
      </c>
      <c r="BP49" s="346" t="s">
        <v>733</v>
      </c>
      <c r="BQ49" s="346" t="s">
        <v>6061</v>
      </c>
      <c r="BR49" s="345">
        <v>37.9</v>
      </c>
      <c r="BS49" s="346" t="s">
        <v>733</v>
      </c>
      <c r="BT49" s="346" t="s">
        <v>733</v>
      </c>
      <c r="BU49" s="346" t="s">
        <v>733</v>
      </c>
      <c r="BV49" s="345">
        <v>3300</v>
      </c>
      <c r="BW49" s="345">
        <v>2781</v>
      </c>
      <c r="BX49" s="346" t="s">
        <v>6205</v>
      </c>
      <c r="BY49" s="345">
        <v>365</v>
      </c>
      <c r="BZ49" s="345">
        <v>94.16</v>
      </c>
      <c r="CA49" s="345">
        <v>97</v>
      </c>
      <c r="CB49" s="345">
        <v>25</v>
      </c>
      <c r="CC49" s="347">
        <v>46692</v>
      </c>
      <c r="CD49" s="345">
        <v>1.75</v>
      </c>
      <c r="CE49" s="345">
        <v>12</v>
      </c>
      <c r="CF49" s="346" t="s">
        <v>6195</v>
      </c>
      <c r="CG49" s="345">
        <v>40000000</v>
      </c>
      <c r="CH49" s="348"/>
      <c r="CI49" s="346" t="s">
        <v>3320</v>
      </c>
      <c r="CJ49" s="346" t="s">
        <v>3320</v>
      </c>
      <c r="CK49" s="346" t="s">
        <v>3320</v>
      </c>
      <c r="CL49" s="346" t="s">
        <v>3320</v>
      </c>
      <c r="CM49" s="346" t="s">
        <v>3320</v>
      </c>
      <c r="CN49" s="346" t="s">
        <v>3320</v>
      </c>
      <c r="CO49" s="346" t="s">
        <v>3320</v>
      </c>
      <c r="CP49" s="346" t="s">
        <v>3320</v>
      </c>
      <c r="CQ49" s="346" t="s">
        <v>3320</v>
      </c>
      <c r="CR49" s="346" t="s">
        <v>3320</v>
      </c>
      <c r="CS49" s="346" t="s">
        <v>3320</v>
      </c>
      <c r="CT49" s="346" t="s">
        <v>3320</v>
      </c>
      <c r="CU49" s="346" t="s">
        <v>3320</v>
      </c>
      <c r="CV49" s="346" t="s">
        <v>3320</v>
      </c>
      <c r="CW49" s="346" t="s">
        <v>3320</v>
      </c>
      <c r="CX49" s="346" t="s">
        <v>3320</v>
      </c>
      <c r="CY49" s="346" t="s">
        <v>3320</v>
      </c>
      <c r="CZ49" s="346" t="s">
        <v>3320</v>
      </c>
      <c r="DA49" s="346" t="s">
        <v>3320</v>
      </c>
      <c r="DB49" s="346" t="s">
        <v>3320</v>
      </c>
      <c r="DC49" s="346" t="s">
        <v>3320</v>
      </c>
      <c r="DD49" s="346" t="s">
        <v>3320</v>
      </c>
      <c r="DE49" s="346" t="s">
        <v>3320</v>
      </c>
      <c r="DF49" s="346" t="s">
        <v>3320</v>
      </c>
      <c r="DG49" s="346" t="s">
        <v>3320</v>
      </c>
      <c r="DH49" s="346" t="s">
        <v>3320</v>
      </c>
      <c r="DI49" s="346" t="s">
        <v>3320</v>
      </c>
      <c r="DJ49" s="346" t="s">
        <v>3320</v>
      </c>
      <c r="DK49" s="346" t="s">
        <v>3320</v>
      </c>
      <c r="DL49" s="346" t="s">
        <v>3320</v>
      </c>
      <c r="DM49" s="346" t="s">
        <v>3320</v>
      </c>
      <c r="DN49" s="346" t="s">
        <v>3320</v>
      </c>
      <c r="DO49" s="346" t="s">
        <v>3320</v>
      </c>
      <c r="DP49" s="346" t="s">
        <v>3320</v>
      </c>
      <c r="DQ49" s="346" t="s">
        <v>3320</v>
      </c>
      <c r="DR49" s="346" t="s">
        <v>3320</v>
      </c>
      <c r="DS49" s="346" t="s">
        <v>3320</v>
      </c>
      <c r="DT49" s="346" t="s">
        <v>3320</v>
      </c>
      <c r="DU49" s="346" t="s">
        <v>3320</v>
      </c>
      <c r="DV49" s="346" t="s">
        <v>3320</v>
      </c>
      <c r="DW49" s="346" t="s">
        <v>3320</v>
      </c>
      <c r="DX49" s="346" t="s">
        <v>3320</v>
      </c>
      <c r="DY49" s="346" t="s">
        <v>3320</v>
      </c>
      <c r="DZ49" s="346" t="s">
        <v>3320</v>
      </c>
      <c r="EA49" s="346" t="s">
        <v>3320</v>
      </c>
      <c r="EB49" s="346" t="s">
        <v>3320</v>
      </c>
      <c r="EC49" s="346" t="s">
        <v>3320</v>
      </c>
      <c r="ED49" s="346" t="s">
        <v>3320</v>
      </c>
      <c r="EE49" s="346" t="s">
        <v>3320</v>
      </c>
      <c r="EF49" s="345">
        <v>1146258000</v>
      </c>
      <c r="EG49" s="346" t="s">
        <v>733</v>
      </c>
      <c r="EH49" s="346" t="s">
        <v>733</v>
      </c>
      <c r="EI49" s="346" t="s">
        <v>733</v>
      </c>
      <c r="EJ49" s="346" t="s">
        <v>733</v>
      </c>
      <c r="EK49" s="346" t="s">
        <v>854</v>
      </c>
      <c r="EL49" s="346" t="s">
        <v>6206</v>
      </c>
      <c r="EM49" s="179" t="s">
        <v>6207</v>
      </c>
      <c r="EN49" s="348"/>
      <c r="EO49" s="346" t="s">
        <v>6208</v>
      </c>
      <c r="EP49" s="345">
        <v>1146258000</v>
      </c>
      <c r="EQ49" s="345">
        <v>120720000</v>
      </c>
      <c r="ER49" s="345">
        <v>5019.12</v>
      </c>
      <c r="ES49" s="345">
        <v>907.66</v>
      </c>
      <c r="ET49" s="346" t="s">
        <v>6209</v>
      </c>
      <c r="EU49" s="346" t="s">
        <v>733</v>
      </c>
      <c r="EV49" s="346" t="s">
        <v>1214</v>
      </c>
      <c r="EW49" s="346" t="s">
        <v>6210</v>
      </c>
      <c r="EX49" s="346" t="s">
        <v>733</v>
      </c>
      <c r="EY49" s="346" t="s">
        <v>1214</v>
      </c>
      <c r="EZ49" s="346" t="s">
        <v>733</v>
      </c>
      <c r="FA49" s="346" t="s">
        <v>733</v>
      </c>
      <c r="FB49" s="346" t="s">
        <v>1214</v>
      </c>
      <c r="FC49" s="349" t="s">
        <v>5676</v>
      </c>
      <c r="FD49" s="346" t="s">
        <v>3320</v>
      </c>
      <c r="FE49" s="346" t="s">
        <v>733</v>
      </c>
      <c r="FF49" s="346" t="s">
        <v>5721</v>
      </c>
      <c r="FG49" s="346" t="s">
        <v>1214</v>
      </c>
      <c r="FH49" s="346" t="s">
        <v>1214</v>
      </c>
      <c r="FI49" s="346" t="s">
        <v>3320</v>
      </c>
      <c r="FJ49" s="346" t="s">
        <v>3320</v>
      </c>
      <c r="FK49" s="345">
        <v>0</v>
      </c>
      <c r="FL49" s="346" t="s">
        <v>733</v>
      </c>
      <c r="FM49" s="346" t="s">
        <v>5679</v>
      </c>
      <c r="FN49" s="346" t="s">
        <v>3961</v>
      </c>
      <c r="FO49" s="346" t="s">
        <v>733</v>
      </c>
      <c r="FP49" s="346" t="s">
        <v>3320</v>
      </c>
      <c r="FQ49" s="346" t="s">
        <v>6211</v>
      </c>
      <c r="FR49" s="346" t="s">
        <v>3320</v>
      </c>
      <c r="FS49" s="346" t="s">
        <v>5952</v>
      </c>
      <c r="FT49" s="346" t="s">
        <v>5684</v>
      </c>
      <c r="FU49" s="346" t="s">
        <v>5684</v>
      </c>
      <c r="FV49" s="346" t="s">
        <v>5759</v>
      </c>
      <c r="FW49" s="346" t="s">
        <v>1214</v>
      </c>
      <c r="FX49" s="350">
        <v>46084.520069444443</v>
      </c>
      <c r="FY49" s="350">
        <v>46084.815497685187</v>
      </c>
      <c r="FZ49" s="346" t="s">
        <v>5685</v>
      </c>
      <c r="GA49" s="346" t="s">
        <v>3320</v>
      </c>
      <c r="GB49" s="346" t="s">
        <v>3320</v>
      </c>
      <c r="GC49" s="346" t="s">
        <v>3320</v>
      </c>
      <c r="GD49" s="346" t="s">
        <v>3320</v>
      </c>
      <c r="GE49" s="346" t="s">
        <v>3320</v>
      </c>
      <c r="GF49" s="346" t="s">
        <v>3320</v>
      </c>
      <c r="GG49" s="346" t="s">
        <v>3320</v>
      </c>
      <c r="GH49" s="346" t="s">
        <v>3320</v>
      </c>
      <c r="GI49" s="346" t="s">
        <v>3320</v>
      </c>
      <c r="GJ49" s="346" t="s">
        <v>3320</v>
      </c>
      <c r="GK49" s="346" t="s">
        <v>3320</v>
      </c>
      <c r="GL49" s="346" t="s">
        <v>3320</v>
      </c>
      <c r="GM49" s="346" t="s">
        <v>3320</v>
      </c>
      <c r="GN49" s="346" t="s">
        <v>3320</v>
      </c>
      <c r="GO49" s="346" t="s">
        <v>3320</v>
      </c>
      <c r="GP49" s="346" t="s">
        <v>3320</v>
      </c>
      <c r="GQ49" s="346" t="s">
        <v>3320</v>
      </c>
      <c r="GR49" s="346" t="s">
        <v>3320</v>
      </c>
      <c r="GS49" s="346" t="s">
        <v>3320</v>
      </c>
      <c r="GT49" s="346" t="s">
        <v>3320</v>
      </c>
      <c r="GU49" s="346" t="s">
        <v>3320</v>
      </c>
      <c r="GV49" s="346" t="s">
        <v>3320</v>
      </c>
      <c r="GW49" s="346" t="s">
        <v>3320</v>
      </c>
      <c r="GX49" s="346" t="s">
        <v>3320</v>
      </c>
      <c r="GY49" s="346" t="s">
        <v>3320</v>
      </c>
      <c r="GZ49" s="346" t="s">
        <v>3320</v>
      </c>
      <c r="HA49" s="346" t="s">
        <v>3320</v>
      </c>
      <c r="HB49" s="346" t="s">
        <v>3320</v>
      </c>
      <c r="HC49" s="346" t="s">
        <v>3320</v>
      </c>
      <c r="HD49" s="346" t="s">
        <v>3320</v>
      </c>
      <c r="HE49" s="346" t="s">
        <v>3320</v>
      </c>
      <c r="HF49" s="346" t="s">
        <v>3320</v>
      </c>
      <c r="HG49" s="346" t="s">
        <v>3320</v>
      </c>
      <c r="HH49" s="346" t="s">
        <v>3320</v>
      </c>
      <c r="HI49" s="346" t="s">
        <v>3320</v>
      </c>
      <c r="HJ49" s="346" t="s">
        <v>3320</v>
      </c>
      <c r="HK49" s="346" t="s">
        <v>3320</v>
      </c>
      <c r="HL49" s="346" t="s">
        <v>3320</v>
      </c>
    </row>
    <row r="50" spans="1:220" ht="15.75" thickBot="1">
      <c r="A50" s="344" t="s">
        <v>5638</v>
      </c>
      <c r="B50" s="345">
        <v>1061</v>
      </c>
      <c r="C50" s="346" t="s">
        <v>8422</v>
      </c>
      <c r="D50" s="346" t="s">
        <v>8423</v>
      </c>
      <c r="E50" s="345">
        <v>1061</v>
      </c>
      <c r="F50" s="346" t="s">
        <v>8424</v>
      </c>
      <c r="G50" s="346" t="s">
        <v>8425</v>
      </c>
      <c r="H50" s="346" t="s">
        <v>8426</v>
      </c>
      <c r="I50" s="346" t="s">
        <v>5643</v>
      </c>
      <c r="J50" s="346" t="s">
        <v>8427</v>
      </c>
      <c r="K50" s="346" t="s">
        <v>8429</v>
      </c>
      <c r="L50" s="346" t="s">
        <v>8430</v>
      </c>
      <c r="M50" s="346" t="s">
        <v>8431</v>
      </c>
      <c r="N50" s="346" t="s">
        <v>8432</v>
      </c>
      <c r="O50" s="346" t="s">
        <v>8433</v>
      </c>
      <c r="P50" s="346" t="s">
        <v>3320</v>
      </c>
      <c r="Q50" s="346" t="s">
        <v>8434</v>
      </c>
      <c r="R50" s="346" t="s">
        <v>5698</v>
      </c>
      <c r="S50" s="346" t="s">
        <v>8435</v>
      </c>
      <c r="T50" s="346" t="s">
        <v>8436</v>
      </c>
      <c r="U50" s="346" t="s">
        <v>8437</v>
      </c>
      <c r="V50" s="346" t="s">
        <v>733</v>
      </c>
      <c r="W50" s="346" t="s">
        <v>733</v>
      </c>
      <c r="X50" s="346" t="s">
        <v>733</v>
      </c>
      <c r="Y50" s="346" t="s">
        <v>3320</v>
      </c>
      <c r="Z50" s="346" t="s">
        <v>8438</v>
      </c>
      <c r="AA50" s="346" t="s">
        <v>733</v>
      </c>
      <c r="AB50" s="346" t="s">
        <v>8439</v>
      </c>
      <c r="AC50" s="346" t="s">
        <v>8440</v>
      </c>
      <c r="AD50" s="346" t="s">
        <v>8441</v>
      </c>
      <c r="AE50" s="346" t="s">
        <v>8442</v>
      </c>
      <c r="AF50" s="346" t="s">
        <v>8443</v>
      </c>
      <c r="AG50" s="346" t="s">
        <v>8444</v>
      </c>
      <c r="AH50" s="346" t="s">
        <v>1214</v>
      </c>
      <c r="AI50" s="346" t="s">
        <v>3320</v>
      </c>
      <c r="AJ50" s="346" t="s">
        <v>5663</v>
      </c>
      <c r="AK50" s="346" t="s">
        <v>3585</v>
      </c>
      <c r="AL50" s="346" t="s">
        <v>5712</v>
      </c>
      <c r="AM50" s="347">
        <v>47178</v>
      </c>
      <c r="AN50" s="345">
        <v>36</v>
      </c>
      <c r="AO50" s="345">
        <v>100</v>
      </c>
      <c r="AP50" s="346" t="s">
        <v>5666</v>
      </c>
      <c r="AQ50" s="345">
        <v>228</v>
      </c>
      <c r="AR50" s="345">
        <v>177</v>
      </c>
      <c r="AS50" s="346" t="s">
        <v>733</v>
      </c>
      <c r="AT50" s="345">
        <v>26.6</v>
      </c>
      <c r="AU50" s="346" t="s">
        <v>733</v>
      </c>
      <c r="AV50" s="345">
        <v>740</v>
      </c>
      <c r="AW50" s="346" t="s">
        <v>5800</v>
      </c>
      <c r="AX50" s="346" t="s">
        <v>5668</v>
      </c>
      <c r="AY50" s="346" t="s">
        <v>3320</v>
      </c>
      <c r="AZ50" s="346" t="s">
        <v>733</v>
      </c>
      <c r="BA50" s="346" t="s">
        <v>733</v>
      </c>
      <c r="BB50" s="345">
        <v>1790</v>
      </c>
      <c r="BC50" s="345">
        <v>1650</v>
      </c>
      <c r="BD50" s="346" t="s">
        <v>6441</v>
      </c>
      <c r="BE50" s="345">
        <v>300</v>
      </c>
      <c r="BF50" s="345">
        <v>85</v>
      </c>
      <c r="BG50" s="345">
        <v>98.5</v>
      </c>
      <c r="BH50" s="345">
        <v>30</v>
      </c>
      <c r="BI50" s="347">
        <v>46660</v>
      </c>
      <c r="BJ50" s="345">
        <v>0.4</v>
      </c>
      <c r="BK50" s="345">
        <v>8</v>
      </c>
      <c r="BL50" s="346" t="s">
        <v>8446</v>
      </c>
      <c r="BM50" s="345">
        <v>15000000</v>
      </c>
      <c r="BN50" s="346" t="s">
        <v>3320</v>
      </c>
      <c r="BO50" s="346" t="s">
        <v>3320</v>
      </c>
      <c r="BP50" s="346" t="s">
        <v>3320</v>
      </c>
      <c r="BQ50" s="346" t="s">
        <v>3320</v>
      </c>
      <c r="BR50" s="346" t="s">
        <v>3320</v>
      </c>
      <c r="BS50" s="346" t="s">
        <v>3320</v>
      </c>
      <c r="BT50" s="346" t="s">
        <v>3320</v>
      </c>
      <c r="BU50" s="346" t="s">
        <v>3320</v>
      </c>
      <c r="BV50" s="346" t="s">
        <v>3320</v>
      </c>
      <c r="BW50" s="346" t="s">
        <v>3320</v>
      </c>
      <c r="BX50" s="348"/>
      <c r="BY50" s="346" t="s">
        <v>3320</v>
      </c>
      <c r="BZ50" s="346" t="s">
        <v>3320</v>
      </c>
      <c r="CA50" s="346" t="s">
        <v>3320</v>
      </c>
      <c r="CB50" s="346" t="s">
        <v>3320</v>
      </c>
      <c r="CC50" s="346" t="s">
        <v>3320</v>
      </c>
      <c r="CD50" s="346" t="s">
        <v>3320</v>
      </c>
      <c r="CE50" s="346" t="s">
        <v>3320</v>
      </c>
      <c r="CF50" s="346" t="s">
        <v>3320</v>
      </c>
      <c r="CG50" s="346" t="s">
        <v>3320</v>
      </c>
      <c r="CH50" s="348"/>
      <c r="CI50" s="346" t="s">
        <v>3320</v>
      </c>
      <c r="CJ50" s="346" t="s">
        <v>3320</v>
      </c>
      <c r="CK50" s="346" t="s">
        <v>3320</v>
      </c>
      <c r="CL50" s="346" t="s">
        <v>3320</v>
      </c>
      <c r="CM50" s="346" t="s">
        <v>3320</v>
      </c>
      <c r="CN50" s="346" t="s">
        <v>3320</v>
      </c>
      <c r="CO50" s="346" t="s">
        <v>3320</v>
      </c>
      <c r="CP50" s="346" t="s">
        <v>3320</v>
      </c>
      <c r="CQ50" s="346" t="s">
        <v>3320</v>
      </c>
      <c r="CR50" s="346" t="s">
        <v>3320</v>
      </c>
      <c r="CS50" s="346" t="s">
        <v>3320</v>
      </c>
      <c r="CT50" s="346" t="s">
        <v>3320</v>
      </c>
      <c r="CU50" s="346" t="s">
        <v>3320</v>
      </c>
      <c r="CV50" s="346" t="s">
        <v>3320</v>
      </c>
      <c r="CW50" s="346" t="s">
        <v>3320</v>
      </c>
      <c r="CX50" s="346" t="s">
        <v>3320</v>
      </c>
      <c r="CY50" s="346" t="s">
        <v>3320</v>
      </c>
      <c r="CZ50" s="346" t="s">
        <v>3320</v>
      </c>
      <c r="DA50" s="346" t="s">
        <v>3320</v>
      </c>
      <c r="DB50" s="346" t="s">
        <v>3320</v>
      </c>
      <c r="DC50" s="346" t="s">
        <v>3320</v>
      </c>
      <c r="DD50" s="346" t="s">
        <v>3320</v>
      </c>
      <c r="DE50" s="346" t="s">
        <v>3320</v>
      </c>
      <c r="DF50" s="346" t="s">
        <v>3320</v>
      </c>
      <c r="DG50" s="346" t="s">
        <v>3320</v>
      </c>
      <c r="DH50" s="346" t="s">
        <v>3320</v>
      </c>
      <c r="DI50" s="346" t="s">
        <v>3320</v>
      </c>
      <c r="DJ50" s="346" t="s">
        <v>3320</v>
      </c>
      <c r="DK50" s="346" t="s">
        <v>3320</v>
      </c>
      <c r="DL50" s="346" t="s">
        <v>3320</v>
      </c>
      <c r="DM50" s="346" t="s">
        <v>3320</v>
      </c>
      <c r="DN50" s="346" t="s">
        <v>3320</v>
      </c>
      <c r="DO50" s="346" t="s">
        <v>3320</v>
      </c>
      <c r="DP50" s="346" t="s">
        <v>3320</v>
      </c>
      <c r="DQ50" s="346" t="s">
        <v>3320</v>
      </c>
      <c r="DR50" s="346" t="s">
        <v>3320</v>
      </c>
      <c r="DS50" s="346" t="s">
        <v>3320</v>
      </c>
      <c r="DT50" s="346" t="s">
        <v>3320</v>
      </c>
      <c r="DU50" s="346" t="s">
        <v>3320</v>
      </c>
      <c r="DV50" s="346" t="s">
        <v>3320</v>
      </c>
      <c r="DW50" s="346" t="s">
        <v>3320</v>
      </c>
      <c r="DX50" s="346" t="s">
        <v>3320</v>
      </c>
      <c r="DY50" s="346" t="s">
        <v>3320</v>
      </c>
      <c r="DZ50" s="346" t="s">
        <v>3320</v>
      </c>
      <c r="EA50" s="346" t="s">
        <v>3320</v>
      </c>
      <c r="EB50" s="346" t="s">
        <v>3320</v>
      </c>
      <c r="EC50" s="346" t="s">
        <v>3320</v>
      </c>
      <c r="ED50" s="346" t="s">
        <v>3320</v>
      </c>
      <c r="EE50" s="346" t="s">
        <v>3320</v>
      </c>
      <c r="EF50" s="345">
        <v>132000000</v>
      </c>
      <c r="EG50" s="346" t="s">
        <v>733</v>
      </c>
      <c r="EH50" s="346" t="s">
        <v>733</v>
      </c>
      <c r="EI50" s="346" t="s">
        <v>733</v>
      </c>
      <c r="EJ50" s="346" t="s">
        <v>733</v>
      </c>
      <c r="EK50" s="346" t="s">
        <v>8447</v>
      </c>
      <c r="EL50" s="346" t="s">
        <v>8448</v>
      </c>
      <c r="EM50" s="179" t="s">
        <v>8449</v>
      </c>
      <c r="EN50" s="348"/>
      <c r="EO50" s="346" t="s">
        <v>8450</v>
      </c>
      <c r="EP50" s="345">
        <v>94.3</v>
      </c>
      <c r="EQ50" s="345">
        <v>9.7200000000000006</v>
      </c>
      <c r="ER50" s="345">
        <v>5000</v>
      </c>
      <c r="ES50" s="345">
        <v>1830</v>
      </c>
      <c r="ET50" s="346" t="s">
        <v>8451</v>
      </c>
      <c r="EU50" s="346" t="s">
        <v>733</v>
      </c>
      <c r="EV50" s="346" t="s">
        <v>733</v>
      </c>
      <c r="EW50" s="346" t="s">
        <v>8452</v>
      </c>
      <c r="EX50" s="346" t="s">
        <v>733</v>
      </c>
      <c r="EY50" s="346" t="s">
        <v>733</v>
      </c>
      <c r="EZ50" s="346" t="s">
        <v>733</v>
      </c>
      <c r="FA50" s="346" t="s">
        <v>733</v>
      </c>
      <c r="FB50" s="346" t="s">
        <v>733</v>
      </c>
      <c r="FC50" s="349" t="s">
        <v>5676</v>
      </c>
      <c r="FD50" s="346" t="s">
        <v>3320</v>
      </c>
      <c r="FE50" s="346" t="s">
        <v>733</v>
      </c>
      <c r="FF50" s="346" t="s">
        <v>5721</v>
      </c>
      <c r="FG50" s="346" t="s">
        <v>1214</v>
      </c>
      <c r="FH50" s="346" t="s">
        <v>1214</v>
      </c>
      <c r="FI50" s="346" t="s">
        <v>3320</v>
      </c>
      <c r="FJ50" s="346" t="s">
        <v>3320</v>
      </c>
      <c r="FK50" s="346" t="s">
        <v>3320</v>
      </c>
      <c r="FL50" s="346" t="s">
        <v>1214</v>
      </c>
      <c r="FM50" s="346" t="s">
        <v>1214</v>
      </c>
      <c r="FN50" s="346" t="s">
        <v>3320</v>
      </c>
      <c r="FO50" s="346" t="s">
        <v>1214</v>
      </c>
      <c r="FP50" s="346" t="s">
        <v>3320</v>
      </c>
      <c r="FQ50" s="346" t="s">
        <v>8453</v>
      </c>
      <c r="FR50" s="346" t="s">
        <v>8454</v>
      </c>
      <c r="FS50" s="346" t="s">
        <v>3320</v>
      </c>
      <c r="FT50" s="346" t="s">
        <v>3320</v>
      </c>
      <c r="FU50" s="346" t="s">
        <v>3320</v>
      </c>
      <c r="FV50" s="346" t="s">
        <v>5759</v>
      </c>
      <c r="FW50" s="346" t="s">
        <v>1214</v>
      </c>
      <c r="FX50" s="350">
        <v>46083.737974537034</v>
      </c>
      <c r="FY50" s="350">
        <v>46084.815208333333</v>
      </c>
      <c r="FZ50" s="346" t="s">
        <v>5685</v>
      </c>
      <c r="GA50" s="346" t="s">
        <v>3320</v>
      </c>
      <c r="GB50" s="346" t="s">
        <v>3320</v>
      </c>
      <c r="GC50" s="346" t="s">
        <v>3320</v>
      </c>
      <c r="GD50" s="346" t="s">
        <v>3320</v>
      </c>
      <c r="GE50" s="346" t="s">
        <v>3320</v>
      </c>
      <c r="GF50" s="346" t="s">
        <v>3320</v>
      </c>
      <c r="GG50" s="346" t="s">
        <v>3320</v>
      </c>
      <c r="GH50" s="346" t="s">
        <v>3320</v>
      </c>
      <c r="GI50" s="346" t="s">
        <v>3320</v>
      </c>
      <c r="GJ50" s="346" t="s">
        <v>3320</v>
      </c>
      <c r="GK50" s="346" t="s">
        <v>3320</v>
      </c>
      <c r="GL50" s="346" t="s">
        <v>3320</v>
      </c>
      <c r="GM50" s="346" t="s">
        <v>3320</v>
      </c>
      <c r="GN50" s="346" t="s">
        <v>3320</v>
      </c>
      <c r="GO50" s="346" t="s">
        <v>3320</v>
      </c>
      <c r="GP50" s="346" t="s">
        <v>3320</v>
      </c>
      <c r="GQ50" s="346" t="s">
        <v>3320</v>
      </c>
      <c r="GR50" s="346" t="s">
        <v>3320</v>
      </c>
      <c r="GS50" s="346" t="s">
        <v>3320</v>
      </c>
      <c r="GT50" s="346" t="s">
        <v>3320</v>
      </c>
      <c r="GU50" s="346" t="s">
        <v>3320</v>
      </c>
      <c r="GV50" s="346" t="s">
        <v>3320</v>
      </c>
      <c r="GW50" s="346" t="s">
        <v>3320</v>
      </c>
      <c r="GX50" s="346" t="s">
        <v>3320</v>
      </c>
      <c r="GY50" s="346" t="s">
        <v>3320</v>
      </c>
      <c r="GZ50" s="346" t="s">
        <v>3320</v>
      </c>
      <c r="HA50" s="346" t="s">
        <v>3320</v>
      </c>
      <c r="HB50" s="346" t="s">
        <v>3320</v>
      </c>
      <c r="HC50" s="346" t="s">
        <v>3320</v>
      </c>
      <c r="HD50" s="346" t="s">
        <v>3320</v>
      </c>
      <c r="HE50" s="346" t="s">
        <v>3320</v>
      </c>
      <c r="HF50" s="346" t="s">
        <v>3320</v>
      </c>
      <c r="HG50" s="346" t="s">
        <v>3320</v>
      </c>
      <c r="HH50" s="346" t="s">
        <v>3320</v>
      </c>
      <c r="HI50" s="346" t="s">
        <v>3320</v>
      </c>
      <c r="HJ50" s="346" t="s">
        <v>3320</v>
      </c>
      <c r="HK50" s="346" t="s">
        <v>3320</v>
      </c>
      <c r="HL50" s="346" t="s">
        <v>3320</v>
      </c>
    </row>
    <row r="51" spans="1:220" ht="15.75" thickBot="1">
      <c r="A51" s="344" t="s">
        <v>5638</v>
      </c>
      <c r="B51" s="345">
        <v>1133</v>
      </c>
      <c r="C51" s="346" t="s">
        <v>6215</v>
      </c>
      <c r="D51" s="346" t="s">
        <v>6216</v>
      </c>
      <c r="E51" s="345">
        <v>1133</v>
      </c>
      <c r="F51" s="346" t="s">
        <v>5727</v>
      </c>
      <c r="G51" s="346" t="s">
        <v>5728</v>
      </c>
      <c r="H51" s="346" t="s">
        <v>5119</v>
      </c>
      <c r="I51" s="346" t="s">
        <v>5643</v>
      </c>
      <c r="J51" s="346" t="s">
        <v>5729</v>
      </c>
      <c r="K51" s="346" t="s">
        <v>5731</v>
      </c>
      <c r="L51" s="346" t="s">
        <v>5732</v>
      </c>
      <c r="M51" s="346" t="s">
        <v>5733</v>
      </c>
      <c r="N51" s="346" t="s">
        <v>5734</v>
      </c>
      <c r="O51" s="346" t="s">
        <v>5735</v>
      </c>
      <c r="P51" s="346" t="s">
        <v>3320</v>
      </c>
      <c r="Q51" s="346" t="s">
        <v>5736</v>
      </c>
      <c r="R51" s="346" t="s">
        <v>5698</v>
      </c>
      <c r="S51" s="346" t="s">
        <v>5737</v>
      </c>
      <c r="T51" s="346" t="s">
        <v>5738</v>
      </c>
      <c r="U51" s="346" t="s">
        <v>5739</v>
      </c>
      <c r="V51" s="346" t="s">
        <v>733</v>
      </c>
      <c r="W51" s="346" t="s">
        <v>733</v>
      </c>
      <c r="X51" s="346" t="s">
        <v>733</v>
      </c>
      <c r="Y51" s="346" t="s">
        <v>3320</v>
      </c>
      <c r="Z51" s="346" t="s">
        <v>5740</v>
      </c>
      <c r="AA51" s="346" t="s">
        <v>733</v>
      </c>
      <c r="AB51" s="346" t="s">
        <v>5741</v>
      </c>
      <c r="AC51" s="346" t="s">
        <v>5742</v>
      </c>
      <c r="AD51" s="346" t="s">
        <v>5743</v>
      </c>
      <c r="AE51" s="346" t="s">
        <v>5744</v>
      </c>
      <c r="AF51" s="346" t="s">
        <v>5745</v>
      </c>
      <c r="AG51" s="346" t="s">
        <v>5746</v>
      </c>
      <c r="AH51" s="346" t="s">
        <v>1214</v>
      </c>
      <c r="AI51" s="346" t="s">
        <v>3320</v>
      </c>
      <c r="AJ51" s="346" t="s">
        <v>5955</v>
      </c>
      <c r="AK51" s="346" t="s">
        <v>3596</v>
      </c>
      <c r="AL51" s="346" t="s">
        <v>5665</v>
      </c>
      <c r="AM51" s="347">
        <v>46767</v>
      </c>
      <c r="AN51" s="345">
        <v>12</v>
      </c>
      <c r="AO51" s="345">
        <v>170.45</v>
      </c>
      <c r="AP51" s="346" t="s">
        <v>5666</v>
      </c>
      <c r="AQ51" s="345">
        <v>974</v>
      </c>
      <c r="AR51" s="345">
        <v>471.1</v>
      </c>
      <c r="AS51" s="346" t="s">
        <v>733</v>
      </c>
      <c r="AT51" s="345">
        <v>31.55</v>
      </c>
      <c r="AU51" s="346" t="s">
        <v>733</v>
      </c>
      <c r="AV51" s="345">
        <v>715</v>
      </c>
      <c r="AW51" s="346" t="s">
        <v>5713</v>
      </c>
      <c r="AX51" s="346" t="s">
        <v>5668</v>
      </c>
      <c r="AY51" s="346" t="s">
        <v>3320</v>
      </c>
      <c r="AZ51" s="346" t="s">
        <v>733</v>
      </c>
      <c r="BA51" s="346" t="s">
        <v>733</v>
      </c>
      <c r="BB51" s="345">
        <v>2355</v>
      </c>
      <c r="BC51" s="345">
        <v>2209</v>
      </c>
      <c r="BD51" s="346" t="s">
        <v>6218</v>
      </c>
      <c r="BE51" s="345">
        <v>363</v>
      </c>
      <c r="BF51" s="345">
        <v>96</v>
      </c>
      <c r="BG51" s="345">
        <v>99</v>
      </c>
      <c r="BH51" s="345">
        <v>25</v>
      </c>
      <c r="BI51" s="347">
        <v>46327</v>
      </c>
      <c r="BJ51" s="345">
        <v>0.4</v>
      </c>
      <c r="BK51" s="345">
        <v>8</v>
      </c>
      <c r="BL51" s="346" t="s">
        <v>5750</v>
      </c>
      <c r="BM51" s="345">
        <v>23852000</v>
      </c>
      <c r="BN51" s="346" t="s">
        <v>3320</v>
      </c>
      <c r="BO51" s="346" t="s">
        <v>3320</v>
      </c>
      <c r="BP51" s="346" t="s">
        <v>3320</v>
      </c>
      <c r="BQ51" s="346" t="s">
        <v>3320</v>
      </c>
      <c r="BR51" s="346" t="s">
        <v>3320</v>
      </c>
      <c r="BS51" s="346" t="s">
        <v>3320</v>
      </c>
      <c r="BT51" s="346" t="s">
        <v>3320</v>
      </c>
      <c r="BU51" s="346" t="s">
        <v>3320</v>
      </c>
      <c r="BV51" s="346" t="s">
        <v>3320</v>
      </c>
      <c r="BW51" s="346" t="s">
        <v>3320</v>
      </c>
      <c r="BX51" s="348"/>
      <c r="BY51" s="346" t="s">
        <v>3320</v>
      </c>
      <c r="BZ51" s="346" t="s">
        <v>3320</v>
      </c>
      <c r="CA51" s="346" t="s">
        <v>3320</v>
      </c>
      <c r="CB51" s="346" t="s">
        <v>3320</v>
      </c>
      <c r="CC51" s="346" t="s">
        <v>3320</v>
      </c>
      <c r="CD51" s="346" t="s">
        <v>3320</v>
      </c>
      <c r="CE51" s="346" t="s">
        <v>3320</v>
      </c>
      <c r="CF51" s="346" t="s">
        <v>3320</v>
      </c>
      <c r="CG51" s="346" t="s">
        <v>3320</v>
      </c>
      <c r="CH51" s="348"/>
      <c r="CI51" s="346" t="s">
        <v>3320</v>
      </c>
      <c r="CJ51" s="346" t="s">
        <v>3320</v>
      </c>
      <c r="CK51" s="346" t="s">
        <v>3320</v>
      </c>
      <c r="CL51" s="346" t="s">
        <v>3320</v>
      </c>
      <c r="CM51" s="346" t="s">
        <v>3320</v>
      </c>
      <c r="CN51" s="346" t="s">
        <v>3320</v>
      </c>
      <c r="CO51" s="346" t="s">
        <v>3320</v>
      </c>
      <c r="CP51" s="346" t="s">
        <v>3320</v>
      </c>
      <c r="CQ51" s="346" t="s">
        <v>3320</v>
      </c>
      <c r="CR51" s="346" t="s">
        <v>3320</v>
      </c>
      <c r="CS51" s="346" t="s">
        <v>3320</v>
      </c>
      <c r="CT51" s="346" t="s">
        <v>3320</v>
      </c>
      <c r="CU51" s="346" t="s">
        <v>3320</v>
      </c>
      <c r="CV51" s="346" t="s">
        <v>3320</v>
      </c>
      <c r="CW51" s="346" t="s">
        <v>3320</v>
      </c>
      <c r="CX51" s="346" t="s">
        <v>3320</v>
      </c>
      <c r="CY51" s="346" t="s">
        <v>3320</v>
      </c>
      <c r="CZ51" s="346" t="s">
        <v>3320</v>
      </c>
      <c r="DA51" s="346" t="s">
        <v>3320</v>
      </c>
      <c r="DB51" s="346" t="s">
        <v>3320</v>
      </c>
      <c r="DC51" s="346" t="s">
        <v>3320</v>
      </c>
      <c r="DD51" s="346" t="s">
        <v>3320</v>
      </c>
      <c r="DE51" s="346" t="s">
        <v>3320</v>
      </c>
      <c r="DF51" s="346" t="s">
        <v>3320</v>
      </c>
      <c r="DG51" s="346" t="s">
        <v>3320</v>
      </c>
      <c r="DH51" s="346" t="s">
        <v>3320</v>
      </c>
      <c r="DI51" s="346" t="s">
        <v>3320</v>
      </c>
      <c r="DJ51" s="346" t="s">
        <v>3320</v>
      </c>
      <c r="DK51" s="346" t="s">
        <v>3320</v>
      </c>
      <c r="DL51" s="346" t="s">
        <v>3320</v>
      </c>
      <c r="DM51" s="346" t="s">
        <v>3320</v>
      </c>
      <c r="DN51" s="346" t="s">
        <v>3320</v>
      </c>
      <c r="DO51" s="346" t="s">
        <v>3320</v>
      </c>
      <c r="DP51" s="346" t="s">
        <v>3320</v>
      </c>
      <c r="DQ51" s="346" t="s">
        <v>3320</v>
      </c>
      <c r="DR51" s="346" t="s">
        <v>3320</v>
      </c>
      <c r="DS51" s="346" t="s">
        <v>3320</v>
      </c>
      <c r="DT51" s="346" t="s">
        <v>3320</v>
      </c>
      <c r="DU51" s="346" t="s">
        <v>3320</v>
      </c>
      <c r="DV51" s="346" t="s">
        <v>3320</v>
      </c>
      <c r="DW51" s="346" t="s">
        <v>3320</v>
      </c>
      <c r="DX51" s="346" t="s">
        <v>3320</v>
      </c>
      <c r="DY51" s="346" t="s">
        <v>3320</v>
      </c>
      <c r="DZ51" s="346" t="s">
        <v>3320</v>
      </c>
      <c r="EA51" s="346" t="s">
        <v>3320</v>
      </c>
      <c r="EB51" s="346" t="s">
        <v>3320</v>
      </c>
      <c r="EC51" s="346" t="s">
        <v>3320</v>
      </c>
      <c r="ED51" s="346" t="s">
        <v>3320</v>
      </c>
      <c r="EE51" s="346" t="s">
        <v>3320</v>
      </c>
      <c r="EF51" s="345">
        <v>673271560</v>
      </c>
      <c r="EG51" s="346" t="s">
        <v>733</v>
      </c>
      <c r="EH51" s="346" t="s">
        <v>733</v>
      </c>
      <c r="EI51" s="346" t="s">
        <v>733</v>
      </c>
      <c r="EJ51" s="346" t="s">
        <v>733</v>
      </c>
      <c r="EK51" s="346" t="s">
        <v>546</v>
      </c>
      <c r="EL51" s="346" t="s">
        <v>6219</v>
      </c>
      <c r="EM51" s="179" t="s">
        <v>6220</v>
      </c>
      <c r="EN51" s="348"/>
      <c r="EO51" s="346" t="s">
        <v>6223</v>
      </c>
      <c r="EP51" s="345">
        <v>274217300</v>
      </c>
      <c r="EQ51" s="345">
        <v>100797312</v>
      </c>
      <c r="ER51" s="345">
        <v>378770</v>
      </c>
      <c r="ES51" s="345">
        <v>194480</v>
      </c>
      <c r="ET51" s="346" t="s">
        <v>5755</v>
      </c>
      <c r="EU51" s="346" t="s">
        <v>733</v>
      </c>
      <c r="EV51" s="346" t="s">
        <v>733</v>
      </c>
      <c r="EW51" s="346" t="s">
        <v>5756</v>
      </c>
      <c r="EX51" s="346" t="s">
        <v>733</v>
      </c>
      <c r="EY51" s="346" t="s">
        <v>733</v>
      </c>
      <c r="EZ51" s="346" t="s">
        <v>733</v>
      </c>
      <c r="FA51" s="346" t="s">
        <v>733</v>
      </c>
      <c r="FB51" s="346" t="s">
        <v>733</v>
      </c>
      <c r="FC51" s="349" t="s">
        <v>5676</v>
      </c>
      <c r="FD51" s="346" t="s">
        <v>3320</v>
      </c>
      <c r="FE51" s="346" t="s">
        <v>733</v>
      </c>
      <c r="FF51" s="346" t="s">
        <v>5721</v>
      </c>
      <c r="FG51" s="346" t="s">
        <v>1214</v>
      </c>
      <c r="FH51" s="346" t="s">
        <v>1214</v>
      </c>
      <c r="FI51" s="346" t="s">
        <v>3320</v>
      </c>
      <c r="FJ51" s="346" t="s">
        <v>3320</v>
      </c>
      <c r="FK51" s="346" t="s">
        <v>3320</v>
      </c>
      <c r="FL51" s="346" t="s">
        <v>1214</v>
      </c>
      <c r="FM51" s="346" t="s">
        <v>1214</v>
      </c>
      <c r="FN51" s="346" t="s">
        <v>3320</v>
      </c>
      <c r="FO51" s="346" t="s">
        <v>1214</v>
      </c>
      <c r="FP51" s="346" t="s">
        <v>3320</v>
      </c>
      <c r="FQ51" s="346" t="s">
        <v>6224</v>
      </c>
      <c r="FR51" s="346" t="s">
        <v>6225</v>
      </c>
      <c r="FS51" s="346" t="s">
        <v>3320</v>
      </c>
      <c r="FT51" s="346" t="s">
        <v>3320</v>
      </c>
      <c r="FU51" s="346" t="s">
        <v>3320</v>
      </c>
      <c r="FV51" s="346" t="s">
        <v>5759</v>
      </c>
      <c r="FW51" s="346" t="s">
        <v>1214</v>
      </c>
      <c r="FX51" s="350">
        <v>46084.801631944443</v>
      </c>
      <c r="FY51" s="350">
        <v>46084.812523148146</v>
      </c>
      <c r="FZ51" s="346" t="s">
        <v>5685</v>
      </c>
      <c r="GA51" s="346" t="s">
        <v>3320</v>
      </c>
      <c r="GB51" s="346" t="s">
        <v>3320</v>
      </c>
      <c r="GC51" s="346" t="s">
        <v>3320</v>
      </c>
      <c r="GD51" s="346" t="s">
        <v>3320</v>
      </c>
      <c r="GE51" s="346" t="s">
        <v>3320</v>
      </c>
      <c r="GF51" s="346" t="s">
        <v>3320</v>
      </c>
      <c r="GG51" s="346" t="s">
        <v>3320</v>
      </c>
      <c r="GH51" s="346" t="s">
        <v>3320</v>
      </c>
      <c r="GI51" s="346" t="s">
        <v>3320</v>
      </c>
      <c r="GJ51" s="346" t="s">
        <v>3320</v>
      </c>
      <c r="GK51" s="346" t="s">
        <v>3320</v>
      </c>
      <c r="GL51" s="346" t="s">
        <v>3320</v>
      </c>
      <c r="GM51" s="346" t="s">
        <v>3320</v>
      </c>
      <c r="GN51" s="346" t="s">
        <v>3320</v>
      </c>
      <c r="GO51" s="346" t="s">
        <v>3320</v>
      </c>
      <c r="GP51" s="346" t="s">
        <v>3320</v>
      </c>
      <c r="GQ51" s="346" t="s">
        <v>3320</v>
      </c>
      <c r="GR51" s="346" t="s">
        <v>3320</v>
      </c>
      <c r="GS51" s="346" t="s">
        <v>3320</v>
      </c>
      <c r="GT51" s="346" t="s">
        <v>3320</v>
      </c>
      <c r="GU51" s="346" t="s">
        <v>3320</v>
      </c>
      <c r="GV51" s="346" t="s">
        <v>3320</v>
      </c>
      <c r="GW51" s="346" t="s">
        <v>3320</v>
      </c>
      <c r="GX51" s="346" t="s">
        <v>3320</v>
      </c>
      <c r="GY51" s="346" t="s">
        <v>3320</v>
      </c>
      <c r="GZ51" s="346" t="s">
        <v>3320</v>
      </c>
      <c r="HA51" s="346" t="s">
        <v>3320</v>
      </c>
      <c r="HB51" s="346" t="s">
        <v>3320</v>
      </c>
      <c r="HC51" s="346" t="s">
        <v>3320</v>
      </c>
      <c r="HD51" s="346" t="s">
        <v>3320</v>
      </c>
      <c r="HE51" s="346" t="s">
        <v>3320</v>
      </c>
      <c r="HF51" s="346" t="s">
        <v>3320</v>
      </c>
      <c r="HG51" s="346" t="s">
        <v>3320</v>
      </c>
      <c r="HH51" s="346" t="s">
        <v>3320</v>
      </c>
      <c r="HI51" s="346" t="s">
        <v>3320</v>
      </c>
      <c r="HJ51" s="346" t="s">
        <v>3320</v>
      </c>
      <c r="HK51" s="346" t="s">
        <v>3320</v>
      </c>
      <c r="HL51" s="346" t="s">
        <v>3320</v>
      </c>
    </row>
    <row r="52" spans="1:220" ht="15.75" thickBot="1">
      <c r="A52" s="344" t="s">
        <v>5638</v>
      </c>
      <c r="B52" s="345">
        <v>1136</v>
      </c>
      <c r="C52" s="346" t="s">
        <v>8159</v>
      </c>
      <c r="D52" s="346" t="s">
        <v>8160</v>
      </c>
      <c r="E52" s="345">
        <v>1136</v>
      </c>
      <c r="F52" s="346" t="s">
        <v>8161</v>
      </c>
      <c r="G52" s="346" t="s">
        <v>8162</v>
      </c>
      <c r="H52" s="346" t="s">
        <v>8163</v>
      </c>
      <c r="I52" s="346" t="s">
        <v>5643</v>
      </c>
      <c r="J52" s="344" t="s">
        <v>5815</v>
      </c>
      <c r="K52" s="346" t="s">
        <v>8164</v>
      </c>
      <c r="L52" s="346" t="s">
        <v>5818</v>
      </c>
      <c r="M52" s="346" t="s">
        <v>5698</v>
      </c>
      <c r="N52" s="346" t="s">
        <v>8165</v>
      </c>
      <c r="O52" s="346" t="s">
        <v>5820</v>
      </c>
      <c r="P52" s="346" t="s">
        <v>3320</v>
      </c>
      <c r="Q52" s="346" t="s">
        <v>8166</v>
      </c>
      <c r="R52" s="346" t="s">
        <v>8167</v>
      </c>
      <c r="S52" s="346" t="s">
        <v>8168</v>
      </c>
      <c r="T52" s="346" t="s">
        <v>8169</v>
      </c>
      <c r="U52" s="346" t="s">
        <v>5825</v>
      </c>
      <c r="V52" s="346" t="s">
        <v>733</v>
      </c>
      <c r="W52" s="346" t="s">
        <v>733</v>
      </c>
      <c r="X52" s="346" t="s">
        <v>733</v>
      </c>
      <c r="Y52" s="346" t="s">
        <v>3320</v>
      </c>
      <c r="Z52" s="346" t="s">
        <v>5826</v>
      </c>
      <c r="AA52" s="346" t="s">
        <v>733</v>
      </c>
      <c r="AB52" s="346" t="s">
        <v>8170</v>
      </c>
      <c r="AC52" s="346" t="s">
        <v>5828</v>
      </c>
      <c r="AD52" s="346" t="s">
        <v>5829</v>
      </c>
      <c r="AE52" s="346" t="s">
        <v>8171</v>
      </c>
      <c r="AF52" s="346" t="s">
        <v>5837</v>
      </c>
      <c r="AG52" s="346" t="s">
        <v>8172</v>
      </c>
      <c r="AH52" s="346" t="s">
        <v>1214</v>
      </c>
      <c r="AI52" s="346" t="s">
        <v>3320</v>
      </c>
      <c r="AJ52" s="346" t="s">
        <v>5833</v>
      </c>
      <c r="AK52" s="346" t="s">
        <v>5834</v>
      </c>
      <c r="AL52" s="346" t="s">
        <v>5712</v>
      </c>
      <c r="AM52" s="347">
        <v>46750</v>
      </c>
      <c r="AN52" s="345">
        <v>22</v>
      </c>
      <c r="AO52" s="345">
        <v>200</v>
      </c>
      <c r="AP52" s="346" t="s">
        <v>5666</v>
      </c>
      <c r="AQ52" s="345">
        <v>200</v>
      </c>
      <c r="AR52" s="345">
        <v>226.98</v>
      </c>
      <c r="AS52" s="346" t="s">
        <v>733</v>
      </c>
      <c r="AT52" s="345">
        <v>0</v>
      </c>
      <c r="AU52" s="346" t="s">
        <v>733</v>
      </c>
      <c r="AV52" s="345">
        <v>0</v>
      </c>
      <c r="AW52" s="346" t="s">
        <v>5800</v>
      </c>
      <c r="AX52" s="346" t="s">
        <v>5668</v>
      </c>
      <c r="AY52" s="346" t="s">
        <v>3320</v>
      </c>
      <c r="AZ52" s="346" t="s">
        <v>733</v>
      </c>
      <c r="BA52" s="346" t="s">
        <v>733</v>
      </c>
      <c r="BB52" s="345">
        <v>0</v>
      </c>
      <c r="BC52" s="345">
        <v>0</v>
      </c>
      <c r="BD52" s="346" t="s">
        <v>8174</v>
      </c>
      <c r="BE52" s="345">
        <v>365</v>
      </c>
      <c r="BF52" s="345">
        <v>85</v>
      </c>
      <c r="BG52" s="345">
        <v>98</v>
      </c>
      <c r="BH52" s="345">
        <v>25</v>
      </c>
      <c r="BI52" s="347">
        <v>45961</v>
      </c>
      <c r="BJ52" s="345">
        <v>3</v>
      </c>
      <c r="BK52" s="345">
        <v>8</v>
      </c>
      <c r="BL52" s="346" t="s">
        <v>8175</v>
      </c>
      <c r="BM52" s="345">
        <v>8600000</v>
      </c>
      <c r="BN52" s="346" t="s">
        <v>3320</v>
      </c>
      <c r="BO52" s="346" t="s">
        <v>3320</v>
      </c>
      <c r="BP52" s="346" t="s">
        <v>3320</v>
      </c>
      <c r="BQ52" s="346" t="s">
        <v>3320</v>
      </c>
      <c r="BR52" s="346" t="s">
        <v>3320</v>
      </c>
      <c r="BS52" s="346" t="s">
        <v>3320</v>
      </c>
      <c r="BT52" s="346" t="s">
        <v>3320</v>
      </c>
      <c r="BU52" s="346" t="s">
        <v>3320</v>
      </c>
      <c r="BV52" s="346" t="s">
        <v>3320</v>
      </c>
      <c r="BW52" s="346" t="s">
        <v>3320</v>
      </c>
      <c r="BX52" s="348"/>
      <c r="BY52" s="346" t="s">
        <v>3320</v>
      </c>
      <c r="BZ52" s="346" t="s">
        <v>3320</v>
      </c>
      <c r="CA52" s="346" t="s">
        <v>3320</v>
      </c>
      <c r="CB52" s="346" t="s">
        <v>3320</v>
      </c>
      <c r="CC52" s="346" t="s">
        <v>3320</v>
      </c>
      <c r="CD52" s="346" t="s">
        <v>3320</v>
      </c>
      <c r="CE52" s="346" t="s">
        <v>3320</v>
      </c>
      <c r="CF52" s="346" t="s">
        <v>3320</v>
      </c>
      <c r="CG52" s="346" t="s">
        <v>3320</v>
      </c>
      <c r="CH52" s="348"/>
      <c r="CI52" s="346" t="s">
        <v>3320</v>
      </c>
      <c r="CJ52" s="346" t="s">
        <v>3320</v>
      </c>
      <c r="CK52" s="346" t="s">
        <v>3320</v>
      </c>
      <c r="CL52" s="346" t="s">
        <v>3320</v>
      </c>
      <c r="CM52" s="346" t="s">
        <v>3320</v>
      </c>
      <c r="CN52" s="346" t="s">
        <v>3320</v>
      </c>
      <c r="CO52" s="346" t="s">
        <v>3320</v>
      </c>
      <c r="CP52" s="346" t="s">
        <v>3320</v>
      </c>
      <c r="CQ52" s="346" t="s">
        <v>3320</v>
      </c>
      <c r="CR52" s="346" t="s">
        <v>3320</v>
      </c>
      <c r="CS52" s="346" t="s">
        <v>3320</v>
      </c>
      <c r="CT52" s="346" t="s">
        <v>3320</v>
      </c>
      <c r="CU52" s="346" t="s">
        <v>3320</v>
      </c>
      <c r="CV52" s="346" t="s">
        <v>3320</v>
      </c>
      <c r="CW52" s="346" t="s">
        <v>3320</v>
      </c>
      <c r="CX52" s="346" t="s">
        <v>3320</v>
      </c>
      <c r="CY52" s="346" t="s">
        <v>3320</v>
      </c>
      <c r="CZ52" s="346" t="s">
        <v>3320</v>
      </c>
      <c r="DA52" s="346" t="s">
        <v>3320</v>
      </c>
      <c r="DB52" s="346" t="s">
        <v>3320</v>
      </c>
      <c r="DC52" s="346" t="s">
        <v>3320</v>
      </c>
      <c r="DD52" s="346" t="s">
        <v>3320</v>
      </c>
      <c r="DE52" s="346" t="s">
        <v>3320</v>
      </c>
      <c r="DF52" s="346" t="s">
        <v>3320</v>
      </c>
      <c r="DG52" s="346" t="s">
        <v>3320</v>
      </c>
      <c r="DH52" s="346" t="s">
        <v>3320</v>
      </c>
      <c r="DI52" s="346" t="s">
        <v>3320</v>
      </c>
      <c r="DJ52" s="346" t="s">
        <v>3320</v>
      </c>
      <c r="DK52" s="346" t="s">
        <v>3320</v>
      </c>
      <c r="DL52" s="346" t="s">
        <v>3320</v>
      </c>
      <c r="DM52" s="346" t="s">
        <v>3320</v>
      </c>
      <c r="DN52" s="346" t="s">
        <v>3320</v>
      </c>
      <c r="DO52" s="346" t="s">
        <v>3320</v>
      </c>
      <c r="DP52" s="346" t="s">
        <v>3320</v>
      </c>
      <c r="DQ52" s="346" t="s">
        <v>3320</v>
      </c>
      <c r="DR52" s="346" t="s">
        <v>3320</v>
      </c>
      <c r="DS52" s="346" t="s">
        <v>3320</v>
      </c>
      <c r="DT52" s="346" t="s">
        <v>3320</v>
      </c>
      <c r="DU52" s="346" t="s">
        <v>3320</v>
      </c>
      <c r="DV52" s="346" t="s">
        <v>3320</v>
      </c>
      <c r="DW52" s="346" t="s">
        <v>3320</v>
      </c>
      <c r="DX52" s="346" t="s">
        <v>3320</v>
      </c>
      <c r="DY52" s="346" t="s">
        <v>3320</v>
      </c>
      <c r="DZ52" s="346" t="s">
        <v>3320</v>
      </c>
      <c r="EA52" s="346" t="s">
        <v>3320</v>
      </c>
      <c r="EB52" s="346" t="s">
        <v>3320</v>
      </c>
      <c r="EC52" s="346" t="s">
        <v>3320</v>
      </c>
      <c r="ED52" s="346" t="s">
        <v>3320</v>
      </c>
      <c r="EE52" s="346" t="s">
        <v>3320</v>
      </c>
      <c r="EF52" s="345">
        <v>171657062</v>
      </c>
      <c r="EG52" s="346" t="s">
        <v>733</v>
      </c>
      <c r="EH52" s="346" t="s">
        <v>733</v>
      </c>
      <c r="EI52" s="346" t="s">
        <v>733</v>
      </c>
      <c r="EJ52" s="346" t="s">
        <v>733</v>
      </c>
      <c r="EK52" s="346" t="s">
        <v>2254</v>
      </c>
      <c r="EL52" s="346" t="s">
        <v>8176</v>
      </c>
      <c r="EM52" s="179" t="s">
        <v>8177</v>
      </c>
      <c r="EN52" s="348"/>
      <c r="EO52" s="346" t="s">
        <v>8178</v>
      </c>
      <c r="EP52" s="345">
        <v>171657062</v>
      </c>
      <c r="EQ52" s="345">
        <v>171657062</v>
      </c>
      <c r="ER52" s="346" t="s">
        <v>3320</v>
      </c>
      <c r="ES52" s="346" t="s">
        <v>3320</v>
      </c>
      <c r="ET52" s="346" t="s">
        <v>5841</v>
      </c>
      <c r="EU52" s="346" t="s">
        <v>733</v>
      </c>
      <c r="EV52" s="346" t="s">
        <v>733</v>
      </c>
      <c r="EW52" s="346" t="s">
        <v>8179</v>
      </c>
      <c r="EX52" s="346" t="s">
        <v>733</v>
      </c>
      <c r="EY52" s="346" t="s">
        <v>1214</v>
      </c>
      <c r="EZ52" s="346" t="s">
        <v>1214</v>
      </c>
      <c r="FA52" s="346" t="s">
        <v>733</v>
      </c>
      <c r="FB52" s="346" t="s">
        <v>1214</v>
      </c>
      <c r="FC52" s="349" t="s">
        <v>5676</v>
      </c>
      <c r="FD52" s="346" t="s">
        <v>3320</v>
      </c>
      <c r="FE52" s="346" t="s">
        <v>733</v>
      </c>
      <c r="FF52" s="346" t="s">
        <v>5721</v>
      </c>
      <c r="FG52" s="346" t="s">
        <v>1214</v>
      </c>
      <c r="FH52" s="346" t="s">
        <v>1214</v>
      </c>
      <c r="FI52" s="346" t="s">
        <v>3320</v>
      </c>
      <c r="FJ52" s="346" t="s">
        <v>3320</v>
      </c>
      <c r="FK52" s="346" t="s">
        <v>3320</v>
      </c>
      <c r="FL52" s="346" t="s">
        <v>1214</v>
      </c>
      <c r="FM52" s="346" t="s">
        <v>1214</v>
      </c>
      <c r="FN52" s="346" t="s">
        <v>3320</v>
      </c>
      <c r="FO52" s="346" t="s">
        <v>1214</v>
      </c>
      <c r="FP52" s="346" t="s">
        <v>3320</v>
      </c>
      <c r="FQ52" s="346" t="s">
        <v>3320</v>
      </c>
      <c r="FR52" s="346" t="s">
        <v>3320</v>
      </c>
      <c r="FS52" s="346" t="s">
        <v>3320</v>
      </c>
      <c r="FT52" s="346" t="s">
        <v>3320</v>
      </c>
      <c r="FU52" s="346" t="s">
        <v>3320</v>
      </c>
      <c r="FV52" s="346" t="s">
        <v>5759</v>
      </c>
      <c r="FW52" s="346" t="s">
        <v>1214</v>
      </c>
      <c r="FX52" s="350">
        <v>46084.777175925927</v>
      </c>
      <c r="FY52" s="350">
        <v>46084.80804398148</v>
      </c>
      <c r="FZ52" s="346" t="s">
        <v>5685</v>
      </c>
      <c r="GA52" s="346" t="s">
        <v>3320</v>
      </c>
      <c r="GB52" s="346" t="s">
        <v>3320</v>
      </c>
      <c r="GC52" s="346" t="s">
        <v>3320</v>
      </c>
      <c r="GD52" s="346" t="s">
        <v>3320</v>
      </c>
      <c r="GE52" s="346" t="s">
        <v>3320</v>
      </c>
      <c r="GF52" s="346" t="s">
        <v>3320</v>
      </c>
      <c r="GG52" s="346" t="s">
        <v>3320</v>
      </c>
      <c r="GH52" s="346" t="s">
        <v>3320</v>
      </c>
      <c r="GI52" s="346" t="s">
        <v>3320</v>
      </c>
      <c r="GJ52" s="346" t="s">
        <v>3320</v>
      </c>
      <c r="GK52" s="346" t="s">
        <v>3320</v>
      </c>
      <c r="GL52" s="346" t="s">
        <v>3320</v>
      </c>
      <c r="GM52" s="346" t="s">
        <v>3320</v>
      </c>
      <c r="GN52" s="346" t="s">
        <v>3320</v>
      </c>
      <c r="GO52" s="346" t="s">
        <v>3320</v>
      </c>
      <c r="GP52" s="346" t="s">
        <v>3320</v>
      </c>
      <c r="GQ52" s="346" t="s">
        <v>3320</v>
      </c>
      <c r="GR52" s="346" t="s">
        <v>3320</v>
      </c>
      <c r="GS52" s="346" t="s">
        <v>3320</v>
      </c>
      <c r="GT52" s="346" t="s">
        <v>3320</v>
      </c>
      <c r="GU52" s="346" t="s">
        <v>3320</v>
      </c>
      <c r="GV52" s="346" t="s">
        <v>3320</v>
      </c>
      <c r="GW52" s="346" t="s">
        <v>3320</v>
      </c>
      <c r="GX52" s="346" t="s">
        <v>3320</v>
      </c>
      <c r="GY52" s="346" t="s">
        <v>3320</v>
      </c>
      <c r="GZ52" s="346" t="s">
        <v>3320</v>
      </c>
      <c r="HA52" s="346" t="s">
        <v>3320</v>
      </c>
      <c r="HB52" s="346" t="s">
        <v>3320</v>
      </c>
      <c r="HC52" s="346" t="s">
        <v>3320</v>
      </c>
      <c r="HD52" s="346" t="s">
        <v>3320</v>
      </c>
      <c r="HE52" s="346" t="s">
        <v>3320</v>
      </c>
      <c r="HF52" s="346" t="s">
        <v>3320</v>
      </c>
      <c r="HG52" s="346" t="s">
        <v>3320</v>
      </c>
      <c r="HH52" s="346" t="s">
        <v>3320</v>
      </c>
      <c r="HI52" s="346" t="s">
        <v>3320</v>
      </c>
      <c r="HJ52" s="346" t="s">
        <v>3320</v>
      </c>
      <c r="HK52" s="346" t="s">
        <v>3320</v>
      </c>
      <c r="HL52" s="346" t="s">
        <v>3320</v>
      </c>
    </row>
    <row r="53" spans="1:220" ht="15.75" thickBot="1">
      <c r="A53" s="344" t="s">
        <v>5638</v>
      </c>
      <c r="B53" s="345">
        <v>1138</v>
      </c>
      <c r="C53" s="351" t="s">
        <v>8180</v>
      </c>
      <c r="D53" s="346" t="s">
        <v>8181</v>
      </c>
      <c r="E53" s="345">
        <v>1138</v>
      </c>
      <c r="F53" s="346" t="s">
        <v>5727</v>
      </c>
      <c r="G53" s="346" t="s">
        <v>5728</v>
      </c>
      <c r="H53" s="346" t="s">
        <v>8182</v>
      </c>
      <c r="I53" s="346" t="s">
        <v>5643</v>
      </c>
      <c r="J53" s="346" t="s">
        <v>5729</v>
      </c>
      <c r="K53" s="346" t="s">
        <v>5731</v>
      </c>
      <c r="L53" s="346" t="s">
        <v>5732</v>
      </c>
      <c r="M53" s="346" t="s">
        <v>5733</v>
      </c>
      <c r="N53" s="346" t="s">
        <v>5734</v>
      </c>
      <c r="O53" s="346" t="s">
        <v>5735</v>
      </c>
      <c r="P53" s="346" t="s">
        <v>3320</v>
      </c>
      <c r="Q53" s="346" t="s">
        <v>5736</v>
      </c>
      <c r="R53" s="346" t="s">
        <v>5698</v>
      </c>
      <c r="S53" s="346" t="s">
        <v>5737</v>
      </c>
      <c r="T53" s="346" t="s">
        <v>5738</v>
      </c>
      <c r="U53" s="346" t="s">
        <v>5739</v>
      </c>
      <c r="V53" s="346" t="s">
        <v>733</v>
      </c>
      <c r="W53" s="346" t="s">
        <v>733</v>
      </c>
      <c r="X53" s="346" t="s">
        <v>733</v>
      </c>
      <c r="Y53" s="346" t="s">
        <v>3320</v>
      </c>
      <c r="Z53" s="346" t="s">
        <v>5740</v>
      </c>
      <c r="AA53" s="346" t="s">
        <v>733</v>
      </c>
      <c r="AB53" s="346" t="s">
        <v>5741</v>
      </c>
      <c r="AC53" s="346" t="s">
        <v>5742</v>
      </c>
      <c r="AD53" s="346" t="s">
        <v>5743</v>
      </c>
      <c r="AE53" s="346" t="s">
        <v>5744</v>
      </c>
      <c r="AF53" s="346" t="s">
        <v>5745</v>
      </c>
      <c r="AG53" s="346" t="s">
        <v>5746</v>
      </c>
      <c r="AH53" s="346" t="s">
        <v>1214</v>
      </c>
      <c r="AI53" s="346" t="s">
        <v>3320</v>
      </c>
      <c r="AJ53" s="346" t="s">
        <v>5955</v>
      </c>
      <c r="AK53" s="346" t="s">
        <v>3596</v>
      </c>
      <c r="AL53" s="346" t="s">
        <v>5936</v>
      </c>
      <c r="AM53" s="347">
        <v>46919</v>
      </c>
      <c r="AN53" s="345">
        <v>17</v>
      </c>
      <c r="AO53" s="345">
        <v>302.8</v>
      </c>
      <c r="AP53" s="346" t="s">
        <v>5666</v>
      </c>
      <c r="AQ53" s="345">
        <v>1730</v>
      </c>
      <c r="AR53" s="345">
        <v>830.27</v>
      </c>
      <c r="AS53" s="346" t="s">
        <v>733</v>
      </c>
      <c r="AT53" s="345">
        <v>31.32</v>
      </c>
      <c r="AU53" s="346" t="s">
        <v>733</v>
      </c>
      <c r="AV53" s="345">
        <v>715</v>
      </c>
      <c r="AW53" s="346" t="s">
        <v>5713</v>
      </c>
      <c r="AX53" s="346" t="s">
        <v>5668</v>
      </c>
      <c r="AY53" s="346" t="s">
        <v>3320</v>
      </c>
      <c r="AZ53" s="346" t="s">
        <v>733</v>
      </c>
      <c r="BA53" s="346" t="s">
        <v>733</v>
      </c>
      <c r="BB53" s="345">
        <v>2306</v>
      </c>
      <c r="BC53" s="345">
        <v>2163</v>
      </c>
      <c r="BD53" s="346" t="s">
        <v>8184</v>
      </c>
      <c r="BE53" s="345">
        <v>363</v>
      </c>
      <c r="BF53" s="345">
        <v>96</v>
      </c>
      <c r="BG53" s="345">
        <v>99</v>
      </c>
      <c r="BH53" s="345">
        <v>25</v>
      </c>
      <c r="BI53" s="347">
        <v>46327</v>
      </c>
      <c r="BJ53" s="345">
        <v>0.4</v>
      </c>
      <c r="BK53" s="345">
        <v>8</v>
      </c>
      <c r="BL53" s="346" t="s">
        <v>5750</v>
      </c>
      <c r="BM53" s="345">
        <v>41008700</v>
      </c>
      <c r="BN53" s="346" t="s">
        <v>3320</v>
      </c>
      <c r="BO53" s="346" t="s">
        <v>3320</v>
      </c>
      <c r="BP53" s="346" t="s">
        <v>3320</v>
      </c>
      <c r="BQ53" s="346" t="s">
        <v>3320</v>
      </c>
      <c r="BR53" s="346" t="s">
        <v>3320</v>
      </c>
      <c r="BS53" s="346" t="s">
        <v>3320</v>
      </c>
      <c r="BT53" s="346" t="s">
        <v>3320</v>
      </c>
      <c r="BU53" s="346" t="s">
        <v>3320</v>
      </c>
      <c r="BV53" s="346" t="s">
        <v>3320</v>
      </c>
      <c r="BW53" s="346" t="s">
        <v>3320</v>
      </c>
      <c r="BX53" s="348"/>
      <c r="BY53" s="346" t="s">
        <v>3320</v>
      </c>
      <c r="BZ53" s="346" t="s">
        <v>3320</v>
      </c>
      <c r="CA53" s="346" t="s">
        <v>3320</v>
      </c>
      <c r="CB53" s="346" t="s">
        <v>3320</v>
      </c>
      <c r="CC53" s="346" t="s">
        <v>3320</v>
      </c>
      <c r="CD53" s="346" t="s">
        <v>3320</v>
      </c>
      <c r="CE53" s="346" t="s">
        <v>3320</v>
      </c>
      <c r="CF53" s="346" t="s">
        <v>3320</v>
      </c>
      <c r="CG53" s="346" t="s">
        <v>3320</v>
      </c>
      <c r="CH53" s="348"/>
      <c r="CI53" s="346" t="s">
        <v>3320</v>
      </c>
      <c r="CJ53" s="346" t="s">
        <v>3320</v>
      </c>
      <c r="CK53" s="346" t="s">
        <v>3320</v>
      </c>
      <c r="CL53" s="346" t="s">
        <v>3320</v>
      </c>
      <c r="CM53" s="346" t="s">
        <v>3320</v>
      </c>
      <c r="CN53" s="346" t="s">
        <v>3320</v>
      </c>
      <c r="CO53" s="346" t="s">
        <v>3320</v>
      </c>
      <c r="CP53" s="346" t="s">
        <v>3320</v>
      </c>
      <c r="CQ53" s="346" t="s">
        <v>3320</v>
      </c>
      <c r="CR53" s="346" t="s">
        <v>3320</v>
      </c>
      <c r="CS53" s="346" t="s">
        <v>3320</v>
      </c>
      <c r="CT53" s="346" t="s">
        <v>3320</v>
      </c>
      <c r="CU53" s="346" t="s">
        <v>3320</v>
      </c>
      <c r="CV53" s="346" t="s">
        <v>3320</v>
      </c>
      <c r="CW53" s="346" t="s">
        <v>3320</v>
      </c>
      <c r="CX53" s="346" t="s">
        <v>3320</v>
      </c>
      <c r="CY53" s="346" t="s">
        <v>3320</v>
      </c>
      <c r="CZ53" s="346" t="s">
        <v>3320</v>
      </c>
      <c r="DA53" s="346" t="s">
        <v>3320</v>
      </c>
      <c r="DB53" s="346" t="s">
        <v>3320</v>
      </c>
      <c r="DC53" s="346" t="s">
        <v>3320</v>
      </c>
      <c r="DD53" s="346" t="s">
        <v>3320</v>
      </c>
      <c r="DE53" s="346" t="s">
        <v>3320</v>
      </c>
      <c r="DF53" s="346" t="s">
        <v>3320</v>
      </c>
      <c r="DG53" s="346" t="s">
        <v>3320</v>
      </c>
      <c r="DH53" s="346" t="s">
        <v>3320</v>
      </c>
      <c r="DI53" s="346" t="s">
        <v>3320</v>
      </c>
      <c r="DJ53" s="346" t="s">
        <v>3320</v>
      </c>
      <c r="DK53" s="346" t="s">
        <v>3320</v>
      </c>
      <c r="DL53" s="346" t="s">
        <v>3320</v>
      </c>
      <c r="DM53" s="346" t="s">
        <v>3320</v>
      </c>
      <c r="DN53" s="346" t="s">
        <v>3320</v>
      </c>
      <c r="DO53" s="346" t="s">
        <v>3320</v>
      </c>
      <c r="DP53" s="346" t="s">
        <v>3320</v>
      </c>
      <c r="DQ53" s="346" t="s">
        <v>3320</v>
      </c>
      <c r="DR53" s="346" t="s">
        <v>3320</v>
      </c>
      <c r="DS53" s="346" t="s">
        <v>3320</v>
      </c>
      <c r="DT53" s="346" t="s">
        <v>3320</v>
      </c>
      <c r="DU53" s="346" t="s">
        <v>3320</v>
      </c>
      <c r="DV53" s="346" t="s">
        <v>3320</v>
      </c>
      <c r="DW53" s="346" t="s">
        <v>3320</v>
      </c>
      <c r="DX53" s="346" t="s">
        <v>3320</v>
      </c>
      <c r="DY53" s="346" t="s">
        <v>3320</v>
      </c>
      <c r="DZ53" s="346" t="s">
        <v>3320</v>
      </c>
      <c r="EA53" s="346" t="s">
        <v>3320</v>
      </c>
      <c r="EB53" s="346" t="s">
        <v>3320</v>
      </c>
      <c r="EC53" s="346" t="s">
        <v>3320</v>
      </c>
      <c r="ED53" s="346" t="s">
        <v>3320</v>
      </c>
      <c r="EE53" s="346" t="s">
        <v>3320</v>
      </c>
      <c r="EF53" s="345">
        <v>1198501740</v>
      </c>
      <c r="EG53" s="346" t="s">
        <v>733</v>
      </c>
      <c r="EH53" s="346" t="s">
        <v>733</v>
      </c>
      <c r="EI53" s="346" t="s">
        <v>733</v>
      </c>
      <c r="EJ53" s="346" t="s">
        <v>733</v>
      </c>
      <c r="EK53" s="346" t="s">
        <v>8185</v>
      </c>
      <c r="EL53" s="346" t="s">
        <v>8186</v>
      </c>
      <c r="EM53" s="179" t="s">
        <v>8187</v>
      </c>
      <c r="EN53" s="348"/>
      <c r="EO53" s="346" t="s">
        <v>8188</v>
      </c>
      <c r="EP53" s="345">
        <v>471462812</v>
      </c>
      <c r="EQ53" s="345">
        <v>179063808</v>
      </c>
      <c r="ER53" s="345">
        <v>679170</v>
      </c>
      <c r="ES53" s="345">
        <v>335310</v>
      </c>
      <c r="ET53" s="346" t="s">
        <v>5755</v>
      </c>
      <c r="EU53" s="346" t="s">
        <v>733</v>
      </c>
      <c r="EV53" s="346" t="s">
        <v>733</v>
      </c>
      <c r="EW53" s="346" t="s">
        <v>5756</v>
      </c>
      <c r="EX53" s="346" t="s">
        <v>733</v>
      </c>
      <c r="EY53" s="346" t="s">
        <v>733</v>
      </c>
      <c r="EZ53" s="346" t="s">
        <v>733</v>
      </c>
      <c r="FA53" s="346" t="s">
        <v>733</v>
      </c>
      <c r="FB53" s="346" t="s">
        <v>733</v>
      </c>
      <c r="FC53" s="349" t="s">
        <v>5676</v>
      </c>
      <c r="FD53" s="346" t="s">
        <v>3320</v>
      </c>
      <c r="FE53" s="346" t="s">
        <v>733</v>
      </c>
      <c r="FF53" s="346" t="s">
        <v>5721</v>
      </c>
      <c r="FG53" s="346" t="s">
        <v>1214</v>
      </c>
      <c r="FH53" s="346" t="s">
        <v>1214</v>
      </c>
      <c r="FI53" s="346" t="s">
        <v>3320</v>
      </c>
      <c r="FJ53" s="346" t="s">
        <v>3320</v>
      </c>
      <c r="FK53" s="346" t="s">
        <v>3320</v>
      </c>
      <c r="FL53" s="346" t="s">
        <v>1214</v>
      </c>
      <c r="FM53" s="346" t="s">
        <v>1214</v>
      </c>
      <c r="FN53" s="346" t="s">
        <v>3320</v>
      </c>
      <c r="FO53" s="346" t="s">
        <v>1214</v>
      </c>
      <c r="FP53" s="346" t="s">
        <v>3320</v>
      </c>
      <c r="FQ53" s="346" t="s">
        <v>8189</v>
      </c>
      <c r="FR53" s="346" t="s">
        <v>8190</v>
      </c>
      <c r="FS53" s="346" t="s">
        <v>3320</v>
      </c>
      <c r="FT53" s="346" t="s">
        <v>3320</v>
      </c>
      <c r="FU53" s="346" t="s">
        <v>3320</v>
      </c>
      <c r="FV53" s="346" t="s">
        <v>5759</v>
      </c>
      <c r="FW53" s="346" t="s">
        <v>1214</v>
      </c>
      <c r="FX53" s="350">
        <v>46084.779745370368</v>
      </c>
      <c r="FY53" s="350">
        <v>46084.798692129632</v>
      </c>
      <c r="FZ53" s="346" t="s">
        <v>5685</v>
      </c>
      <c r="GA53" s="346" t="s">
        <v>3320</v>
      </c>
      <c r="GB53" s="346" t="s">
        <v>3320</v>
      </c>
      <c r="GC53" s="346" t="s">
        <v>3320</v>
      </c>
      <c r="GD53" s="346" t="s">
        <v>3320</v>
      </c>
      <c r="GE53" s="346" t="s">
        <v>3320</v>
      </c>
      <c r="GF53" s="346" t="s">
        <v>3320</v>
      </c>
      <c r="GG53" s="346" t="s">
        <v>3320</v>
      </c>
      <c r="GH53" s="346" t="s">
        <v>3320</v>
      </c>
      <c r="GI53" s="346" t="s">
        <v>3320</v>
      </c>
      <c r="GJ53" s="346" t="s">
        <v>3320</v>
      </c>
      <c r="GK53" s="346" t="s">
        <v>3320</v>
      </c>
      <c r="GL53" s="346" t="s">
        <v>3320</v>
      </c>
      <c r="GM53" s="346" t="s">
        <v>3320</v>
      </c>
      <c r="GN53" s="346" t="s">
        <v>3320</v>
      </c>
      <c r="GO53" s="346" t="s">
        <v>3320</v>
      </c>
      <c r="GP53" s="346" t="s">
        <v>3320</v>
      </c>
      <c r="GQ53" s="346" t="s">
        <v>3320</v>
      </c>
      <c r="GR53" s="346" t="s">
        <v>3320</v>
      </c>
      <c r="GS53" s="346" t="s">
        <v>3320</v>
      </c>
      <c r="GT53" s="346" t="s">
        <v>3320</v>
      </c>
      <c r="GU53" s="346" t="s">
        <v>3320</v>
      </c>
      <c r="GV53" s="346" t="s">
        <v>3320</v>
      </c>
      <c r="GW53" s="346" t="s">
        <v>3320</v>
      </c>
      <c r="GX53" s="346" t="s">
        <v>3320</v>
      </c>
      <c r="GY53" s="346" t="s">
        <v>3320</v>
      </c>
      <c r="GZ53" s="346" t="s">
        <v>3320</v>
      </c>
      <c r="HA53" s="346" t="s">
        <v>3320</v>
      </c>
      <c r="HB53" s="346" t="s">
        <v>3320</v>
      </c>
      <c r="HC53" s="346" t="s">
        <v>3320</v>
      </c>
      <c r="HD53" s="346" t="s">
        <v>3320</v>
      </c>
      <c r="HE53" s="346" t="s">
        <v>3320</v>
      </c>
      <c r="HF53" s="346" t="s">
        <v>3320</v>
      </c>
      <c r="HG53" s="346" t="s">
        <v>3320</v>
      </c>
      <c r="HH53" s="346" t="s">
        <v>3320</v>
      </c>
      <c r="HI53" s="346" t="s">
        <v>3320</v>
      </c>
      <c r="HJ53" s="346" t="s">
        <v>3320</v>
      </c>
      <c r="HK53" s="346" t="s">
        <v>3320</v>
      </c>
      <c r="HL53" s="346" t="s">
        <v>3320</v>
      </c>
    </row>
    <row r="54" spans="1:220" ht="15.75" thickBot="1">
      <c r="A54" s="344" t="s">
        <v>5638</v>
      </c>
      <c r="B54" s="345">
        <v>309</v>
      </c>
      <c r="C54" s="346" t="s">
        <v>6226</v>
      </c>
      <c r="D54" s="346" t="s">
        <v>6227</v>
      </c>
      <c r="E54" s="345">
        <v>309</v>
      </c>
      <c r="F54" s="346" t="s">
        <v>6228</v>
      </c>
      <c r="G54" s="346" t="s">
        <v>6229</v>
      </c>
      <c r="H54" s="346" t="s">
        <v>6230</v>
      </c>
      <c r="I54" s="346" t="s">
        <v>5643</v>
      </c>
      <c r="J54" s="346" t="s">
        <v>6231</v>
      </c>
      <c r="K54" s="346" t="s">
        <v>5698</v>
      </c>
      <c r="L54" s="346" t="s">
        <v>6233</v>
      </c>
      <c r="M54" s="346" t="s">
        <v>6234</v>
      </c>
      <c r="N54" s="346" t="s">
        <v>6235</v>
      </c>
      <c r="O54" s="346" t="s">
        <v>6236</v>
      </c>
      <c r="P54" s="346" t="s">
        <v>6229</v>
      </c>
      <c r="Q54" s="346" t="s">
        <v>6237</v>
      </c>
      <c r="R54" s="346" t="s">
        <v>5698</v>
      </c>
      <c r="S54" s="346" t="s">
        <v>6238</v>
      </c>
      <c r="T54" s="346" t="s">
        <v>6239</v>
      </c>
      <c r="U54" s="346" t="s">
        <v>6240</v>
      </c>
      <c r="V54" s="346" t="s">
        <v>733</v>
      </c>
      <c r="W54" s="346" t="s">
        <v>1214</v>
      </c>
      <c r="X54" s="346" t="s">
        <v>733</v>
      </c>
      <c r="Y54" s="346" t="s">
        <v>3320</v>
      </c>
      <c r="Z54" s="346" t="s">
        <v>6241</v>
      </c>
      <c r="AA54" s="346" t="s">
        <v>733</v>
      </c>
      <c r="AB54" s="346" t="s">
        <v>6242</v>
      </c>
      <c r="AC54" s="346" t="s">
        <v>6243</v>
      </c>
      <c r="AD54" s="346" t="s">
        <v>6244</v>
      </c>
      <c r="AE54" s="346" t="s">
        <v>6245</v>
      </c>
      <c r="AF54" s="346" t="s">
        <v>6246</v>
      </c>
      <c r="AG54" s="346" t="s">
        <v>6247</v>
      </c>
      <c r="AH54" s="346" t="s">
        <v>1214</v>
      </c>
      <c r="AI54" s="346" t="s">
        <v>3320</v>
      </c>
      <c r="AJ54" s="346" t="s">
        <v>5955</v>
      </c>
      <c r="AK54" s="346" t="s">
        <v>3603</v>
      </c>
      <c r="AL54" s="346" t="s">
        <v>5665</v>
      </c>
      <c r="AM54" s="347">
        <v>46995</v>
      </c>
      <c r="AN54" s="345">
        <v>18</v>
      </c>
      <c r="AO54" s="345">
        <v>90</v>
      </c>
      <c r="AP54" s="346" t="s">
        <v>5666</v>
      </c>
      <c r="AQ54" s="345">
        <v>300</v>
      </c>
      <c r="AR54" s="345">
        <v>283.2</v>
      </c>
      <c r="AS54" s="346" t="s">
        <v>733</v>
      </c>
      <c r="AT54" s="345">
        <v>35.909999999999997</v>
      </c>
      <c r="AU54" s="346" t="s">
        <v>1214</v>
      </c>
      <c r="AV54" s="345">
        <v>670</v>
      </c>
      <c r="AW54" s="346" t="s">
        <v>5800</v>
      </c>
      <c r="AX54" s="346" t="s">
        <v>5668</v>
      </c>
      <c r="AY54" s="346" t="s">
        <v>3320</v>
      </c>
      <c r="AZ54" s="346" t="s">
        <v>733</v>
      </c>
      <c r="BA54" s="346" t="s">
        <v>733</v>
      </c>
      <c r="BB54" s="345">
        <v>2420</v>
      </c>
      <c r="BC54" s="345">
        <v>2324</v>
      </c>
      <c r="BD54" s="346" t="s">
        <v>6249</v>
      </c>
      <c r="BE54" s="345">
        <v>365</v>
      </c>
      <c r="BF54" s="345">
        <v>93.05</v>
      </c>
      <c r="BG54" s="345">
        <v>99</v>
      </c>
      <c r="BH54" s="345">
        <v>25</v>
      </c>
      <c r="BI54" s="347">
        <v>46265</v>
      </c>
      <c r="BJ54" s="345">
        <v>0.77</v>
      </c>
      <c r="BK54" s="345">
        <v>8</v>
      </c>
      <c r="BL54" s="346" t="s">
        <v>6250</v>
      </c>
      <c r="BM54" s="345" t="s">
        <v>6251</v>
      </c>
      <c r="BN54" s="346" t="s">
        <v>3320</v>
      </c>
      <c r="BO54" s="346" t="s">
        <v>3320</v>
      </c>
      <c r="BP54" s="346" t="s">
        <v>3320</v>
      </c>
      <c r="BQ54" s="346" t="s">
        <v>3320</v>
      </c>
      <c r="BR54" s="346" t="s">
        <v>3320</v>
      </c>
      <c r="BS54" s="346" t="s">
        <v>3320</v>
      </c>
      <c r="BT54" s="346" t="s">
        <v>3320</v>
      </c>
      <c r="BU54" s="346" t="s">
        <v>3320</v>
      </c>
      <c r="BV54" s="346" t="s">
        <v>3320</v>
      </c>
      <c r="BW54" s="346" t="s">
        <v>3320</v>
      </c>
      <c r="BX54" s="348"/>
      <c r="BY54" s="346" t="s">
        <v>3320</v>
      </c>
      <c r="BZ54" s="346" t="s">
        <v>3320</v>
      </c>
      <c r="CA54" s="346" t="s">
        <v>3320</v>
      </c>
      <c r="CB54" s="346" t="s">
        <v>3320</v>
      </c>
      <c r="CC54" s="346" t="s">
        <v>3320</v>
      </c>
      <c r="CD54" s="346" t="s">
        <v>3320</v>
      </c>
      <c r="CE54" s="346" t="s">
        <v>3320</v>
      </c>
      <c r="CF54" s="346" t="s">
        <v>3320</v>
      </c>
      <c r="CG54" s="346" t="s">
        <v>3320</v>
      </c>
      <c r="CH54" s="348"/>
      <c r="CI54" s="346" t="s">
        <v>3320</v>
      </c>
      <c r="CJ54" s="346" t="s">
        <v>3320</v>
      </c>
      <c r="CK54" s="346" t="s">
        <v>3320</v>
      </c>
      <c r="CL54" s="346" t="s">
        <v>3320</v>
      </c>
      <c r="CM54" s="346" t="s">
        <v>3320</v>
      </c>
      <c r="CN54" s="346" t="s">
        <v>3320</v>
      </c>
      <c r="CO54" s="346" t="s">
        <v>3320</v>
      </c>
      <c r="CP54" s="346" t="s">
        <v>3320</v>
      </c>
      <c r="CQ54" s="346" t="s">
        <v>3320</v>
      </c>
      <c r="CR54" s="346" t="s">
        <v>3320</v>
      </c>
      <c r="CS54" s="346" t="s">
        <v>3320</v>
      </c>
      <c r="CT54" s="346" t="s">
        <v>3320</v>
      </c>
      <c r="CU54" s="346" t="s">
        <v>3320</v>
      </c>
      <c r="CV54" s="346" t="s">
        <v>3320</v>
      </c>
      <c r="CW54" s="346" t="s">
        <v>3320</v>
      </c>
      <c r="CX54" s="346" t="s">
        <v>3320</v>
      </c>
      <c r="CY54" s="346" t="s">
        <v>3320</v>
      </c>
      <c r="CZ54" s="346" t="s">
        <v>3320</v>
      </c>
      <c r="DA54" s="346" t="s">
        <v>3320</v>
      </c>
      <c r="DB54" s="346" t="s">
        <v>3320</v>
      </c>
      <c r="DC54" s="346" t="s">
        <v>3320</v>
      </c>
      <c r="DD54" s="346" t="s">
        <v>3320</v>
      </c>
      <c r="DE54" s="346" t="s">
        <v>3320</v>
      </c>
      <c r="DF54" s="346" t="s">
        <v>3320</v>
      </c>
      <c r="DG54" s="346" t="s">
        <v>3320</v>
      </c>
      <c r="DH54" s="346" t="s">
        <v>3320</v>
      </c>
      <c r="DI54" s="346" t="s">
        <v>3320</v>
      </c>
      <c r="DJ54" s="346" t="s">
        <v>3320</v>
      </c>
      <c r="DK54" s="346" t="s">
        <v>3320</v>
      </c>
      <c r="DL54" s="346" t="s">
        <v>3320</v>
      </c>
      <c r="DM54" s="346" t="s">
        <v>3320</v>
      </c>
      <c r="DN54" s="346" t="s">
        <v>3320</v>
      </c>
      <c r="DO54" s="346" t="s">
        <v>3320</v>
      </c>
      <c r="DP54" s="346" t="s">
        <v>3320</v>
      </c>
      <c r="DQ54" s="346" t="s">
        <v>3320</v>
      </c>
      <c r="DR54" s="346" t="s">
        <v>3320</v>
      </c>
      <c r="DS54" s="346" t="s">
        <v>3320</v>
      </c>
      <c r="DT54" s="346" t="s">
        <v>3320</v>
      </c>
      <c r="DU54" s="346" t="s">
        <v>3320</v>
      </c>
      <c r="DV54" s="346" t="s">
        <v>3320</v>
      </c>
      <c r="DW54" s="346" t="s">
        <v>3320</v>
      </c>
      <c r="DX54" s="346" t="s">
        <v>3320</v>
      </c>
      <c r="DY54" s="346" t="s">
        <v>3320</v>
      </c>
      <c r="DZ54" s="346" t="s">
        <v>3320</v>
      </c>
      <c r="EA54" s="346" t="s">
        <v>3320</v>
      </c>
      <c r="EB54" s="346" t="s">
        <v>3320</v>
      </c>
      <c r="EC54" s="346" t="s">
        <v>3320</v>
      </c>
      <c r="ED54" s="346" t="s">
        <v>3320</v>
      </c>
      <c r="EE54" s="346" t="s">
        <v>3320</v>
      </c>
      <c r="EF54" s="345">
        <v>103393000</v>
      </c>
      <c r="EG54" s="346" t="s">
        <v>1214</v>
      </c>
      <c r="EH54" s="346" t="s">
        <v>733</v>
      </c>
      <c r="EI54" s="346" t="s">
        <v>733</v>
      </c>
      <c r="EJ54" s="346" t="s">
        <v>733</v>
      </c>
      <c r="EK54" s="346" t="s">
        <v>477</v>
      </c>
      <c r="EL54" s="346" t="s">
        <v>6252</v>
      </c>
      <c r="EM54" s="179" t="s">
        <v>6253</v>
      </c>
      <c r="EN54" s="348"/>
      <c r="EO54" s="346" t="s">
        <v>6254</v>
      </c>
      <c r="EP54" s="345">
        <v>107500000</v>
      </c>
      <c r="EQ54" s="345">
        <v>14400000</v>
      </c>
      <c r="ER54" s="345">
        <v>2043</v>
      </c>
      <c r="ES54" s="345">
        <v>650</v>
      </c>
      <c r="ET54" s="346" t="s">
        <v>6255</v>
      </c>
      <c r="EU54" s="346" t="s">
        <v>733</v>
      </c>
      <c r="EV54" s="346" t="s">
        <v>733</v>
      </c>
      <c r="EW54" s="346" t="s">
        <v>6256</v>
      </c>
      <c r="EX54" s="346" t="s">
        <v>733</v>
      </c>
      <c r="EY54" s="346" t="s">
        <v>733</v>
      </c>
      <c r="EZ54" s="346" t="s">
        <v>733</v>
      </c>
      <c r="FA54" s="346" t="s">
        <v>733</v>
      </c>
      <c r="FB54" s="346" t="s">
        <v>733</v>
      </c>
      <c r="FC54" s="349" t="s">
        <v>5676</v>
      </c>
      <c r="FD54" s="346" t="s">
        <v>3320</v>
      </c>
      <c r="FE54" s="346" t="s">
        <v>733</v>
      </c>
      <c r="FF54" s="346" t="s">
        <v>6029</v>
      </c>
      <c r="FG54" s="346" t="s">
        <v>733</v>
      </c>
      <c r="FH54" s="346" t="s">
        <v>5678</v>
      </c>
      <c r="FI54" s="346" t="s">
        <v>3320</v>
      </c>
      <c r="FJ54" s="346" t="s">
        <v>3320</v>
      </c>
      <c r="FK54" s="345">
        <v>0.5</v>
      </c>
      <c r="FL54" s="346" t="s">
        <v>733</v>
      </c>
      <c r="FM54" s="346" t="s">
        <v>5948</v>
      </c>
      <c r="FN54" s="346" t="s">
        <v>6257</v>
      </c>
      <c r="FO54" s="346" t="s">
        <v>733</v>
      </c>
      <c r="FP54" s="346" t="s">
        <v>3320</v>
      </c>
      <c r="FQ54" s="346" t="s">
        <v>6258</v>
      </c>
      <c r="FR54" s="346" t="s">
        <v>6259</v>
      </c>
      <c r="FS54" s="346" t="s">
        <v>5683</v>
      </c>
      <c r="FT54" s="346" t="s">
        <v>5683</v>
      </c>
      <c r="FU54" s="346" t="s">
        <v>5683</v>
      </c>
      <c r="FV54" s="346" t="s">
        <v>733</v>
      </c>
      <c r="FW54" s="346" t="s">
        <v>1214</v>
      </c>
      <c r="FX54" s="350">
        <v>46071.749675925923</v>
      </c>
      <c r="FY54" s="350">
        <v>46084.795046296298</v>
      </c>
      <c r="FZ54" s="346" t="s">
        <v>5685</v>
      </c>
      <c r="GA54" s="346" t="s">
        <v>3320</v>
      </c>
      <c r="GB54" s="346" t="s">
        <v>3320</v>
      </c>
      <c r="GC54" s="346" t="s">
        <v>3320</v>
      </c>
      <c r="GD54" s="346" t="s">
        <v>3320</v>
      </c>
      <c r="GE54" s="346" t="s">
        <v>3320</v>
      </c>
      <c r="GF54" s="346" t="s">
        <v>3320</v>
      </c>
      <c r="GG54" s="346" t="s">
        <v>3320</v>
      </c>
      <c r="GH54" s="346" t="s">
        <v>3320</v>
      </c>
      <c r="GI54" s="346" t="s">
        <v>3320</v>
      </c>
      <c r="GJ54" s="346" t="s">
        <v>3320</v>
      </c>
      <c r="GK54" s="346" t="s">
        <v>3320</v>
      </c>
      <c r="GL54" s="346" t="s">
        <v>3320</v>
      </c>
      <c r="GM54" s="346" t="s">
        <v>3320</v>
      </c>
      <c r="GN54" s="346" t="s">
        <v>3320</v>
      </c>
      <c r="GO54" s="346" t="s">
        <v>3320</v>
      </c>
      <c r="GP54" s="346" t="s">
        <v>3320</v>
      </c>
      <c r="GQ54" s="346" t="s">
        <v>3320</v>
      </c>
      <c r="GR54" s="346" t="s">
        <v>3320</v>
      </c>
      <c r="GS54" s="346" t="s">
        <v>3320</v>
      </c>
      <c r="GT54" s="346" t="s">
        <v>3320</v>
      </c>
      <c r="GU54" s="346" t="s">
        <v>3320</v>
      </c>
      <c r="GV54" s="346" t="s">
        <v>3320</v>
      </c>
      <c r="GW54" s="346" t="s">
        <v>3320</v>
      </c>
      <c r="GX54" s="346" t="s">
        <v>3320</v>
      </c>
      <c r="GY54" s="346" t="s">
        <v>3320</v>
      </c>
      <c r="GZ54" s="346" t="s">
        <v>3320</v>
      </c>
      <c r="HA54" s="346" t="s">
        <v>3320</v>
      </c>
      <c r="HB54" s="346" t="s">
        <v>3320</v>
      </c>
      <c r="HC54" s="346" t="s">
        <v>3320</v>
      </c>
      <c r="HD54" s="346" t="s">
        <v>3320</v>
      </c>
      <c r="HE54" s="346" t="s">
        <v>3320</v>
      </c>
      <c r="HF54" s="346" t="s">
        <v>3320</v>
      </c>
      <c r="HG54" s="346" t="s">
        <v>3320</v>
      </c>
      <c r="HH54" s="346" t="s">
        <v>3320</v>
      </c>
      <c r="HI54" s="346" t="s">
        <v>3320</v>
      </c>
      <c r="HJ54" s="346" t="s">
        <v>3320</v>
      </c>
      <c r="HK54" s="346" t="s">
        <v>3320</v>
      </c>
      <c r="HL54" s="346" t="s">
        <v>3320</v>
      </c>
    </row>
    <row r="55" spans="1:220" ht="15.75" thickBot="1">
      <c r="A55" s="344" t="s">
        <v>5638</v>
      </c>
      <c r="B55" s="345">
        <v>244</v>
      </c>
      <c r="C55" s="346" t="s">
        <v>8455</v>
      </c>
      <c r="D55" s="346" t="s">
        <v>8456</v>
      </c>
      <c r="E55" s="345">
        <v>244</v>
      </c>
      <c r="F55" s="346" t="s">
        <v>310</v>
      </c>
      <c r="G55" s="346" t="s">
        <v>8457</v>
      </c>
      <c r="H55" s="346" t="s">
        <v>8458</v>
      </c>
      <c r="I55" s="346" t="s">
        <v>5643</v>
      </c>
      <c r="J55" s="344" t="s">
        <v>4576</v>
      </c>
      <c r="K55" s="346" t="s">
        <v>627</v>
      </c>
      <c r="L55" s="346" t="s">
        <v>8460</v>
      </c>
      <c r="M55" s="346" t="s">
        <v>5698</v>
      </c>
      <c r="N55" s="179" t="s">
        <v>8461</v>
      </c>
      <c r="O55" s="348"/>
      <c r="P55" s="346" t="s">
        <v>3320</v>
      </c>
      <c r="Q55" s="346" t="s">
        <v>8462</v>
      </c>
      <c r="R55" s="346" t="s">
        <v>5698</v>
      </c>
      <c r="S55" s="346" t="s">
        <v>8463</v>
      </c>
      <c r="T55" s="346" t="s">
        <v>8464</v>
      </c>
      <c r="U55" s="346" t="s">
        <v>8465</v>
      </c>
      <c r="V55" s="346" t="s">
        <v>733</v>
      </c>
      <c r="W55" s="346" t="s">
        <v>733</v>
      </c>
      <c r="X55" s="346" t="s">
        <v>733</v>
      </c>
      <c r="Y55" s="346" t="s">
        <v>3320</v>
      </c>
      <c r="Z55" s="346" t="s">
        <v>8466</v>
      </c>
      <c r="AA55" s="346" t="s">
        <v>733</v>
      </c>
      <c r="AB55" s="346" t="s">
        <v>8467</v>
      </c>
      <c r="AC55" s="346" t="s">
        <v>8468</v>
      </c>
      <c r="AD55" s="346" t="s">
        <v>8469</v>
      </c>
      <c r="AE55" s="346" t="s">
        <v>8470</v>
      </c>
      <c r="AF55" s="346" t="s">
        <v>8471</v>
      </c>
      <c r="AG55" s="346" t="s">
        <v>8472</v>
      </c>
      <c r="AH55" s="346" t="s">
        <v>1214</v>
      </c>
      <c r="AI55" s="346" t="s">
        <v>3320</v>
      </c>
      <c r="AJ55" s="346" t="s">
        <v>5663</v>
      </c>
      <c r="AK55" s="346" t="s">
        <v>3569</v>
      </c>
      <c r="AL55" s="346" t="s">
        <v>5665</v>
      </c>
      <c r="AM55" s="347">
        <v>47848</v>
      </c>
      <c r="AN55" s="345">
        <v>59</v>
      </c>
      <c r="AO55" s="345">
        <v>120</v>
      </c>
      <c r="AP55" s="346" t="s">
        <v>5666</v>
      </c>
      <c r="AQ55" s="345">
        <v>260000</v>
      </c>
      <c r="AR55" s="345">
        <v>332.99</v>
      </c>
      <c r="AS55" s="346" t="s">
        <v>733</v>
      </c>
      <c r="AT55" s="345">
        <v>31.68</v>
      </c>
      <c r="AU55" s="346" t="s">
        <v>733</v>
      </c>
      <c r="AV55" s="345">
        <v>600</v>
      </c>
      <c r="AW55" s="346" t="s">
        <v>5667</v>
      </c>
      <c r="AX55" s="346" t="s">
        <v>5801</v>
      </c>
      <c r="AY55" s="346" t="s">
        <v>3320</v>
      </c>
      <c r="AZ55" s="346" t="s">
        <v>733</v>
      </c>
      <c r="BA55" s="346" t="s">
        <v>733</v>
      </c>
      <c r="BB55" s="345">
        <v>2151.3000000000002</v>
      </c>
      <c r="BC55" s="345">
        <v>1909</v>
      </c>
      <c r="BD55" s="346" t="s">
        <v>7468</v>
      </c>
      <c r="BE55" s="345">
        <v>365</v>
      </c>
      <c r="BF55" s="345">
        <v>85</v>
      </c>
      <c r="BG55" s="345">
        <v>97</v>
      </c>
      <c r="BH55" s="345">
        <v>35</v>
      </c>
      <c r="BI55" s="347">
        <v>47118</v>
      </c>
      <c r="BJ55" s="345">
        <v>0.5</v>
      </c>
      <c r="BK55" s="345">
        <v>8</v>
      </c>
      <c r="BL55" s="346" t="s">
        <v>8474</v>
      </c>
      <c r="BM55" s="346" t="s">
        <v>3320</v>
      </c>
      <c r="BN55" s="346" t="s">
        <v>3320</v>
      </c>
      <c r="BO55" s="346" t="s">
        <v>3320</v>
      </c>
      <c r="BP55" s="346" t="s">
        <v>3320</v>
      </c>
      <c r="BQ55" s="346" t="s">
        <v>3320</v>
      </c>
      <c r="BR55" s="346" t="s">
        <v>3320</v>
      </c>
      <c r="BS55" s="346" t="s">
        <v>3320</v>
      </c>
      <c r="BT55" s="346" t="s">
        <v>3320</v>
      </c>
      <c r="BU55" s="346" t="s">
        <v>3320</v>
      </c>
      <c r="BV55" s="346" t="s">
        <v>3320</v>
      </c>
      <c r="BW55" s="346" t="s">
        <v>3320</v>
      </c>
      <c r="BX55" s="348"/>
      <c r="BY55" s="346" t="s">
        <v>3320</v>
      </c>
      <c r="BZ55" s="346" t="s">
        <v>3320</v>
      </c>
      <c r="CA55" s="346" t="s">
        <v>3320</v>
      </c>
      <c r="CB55" s="346" t="s">
        <v>3320</v>
      </c>
      <c r="CC55" s="346" t="s">
        <v>3320</v>
      </c>
      <c r="CD55" s="346" t="s">
        <v>3320</v>
      </c>
      <c r="CE55" s="346" t="s">
        <v>3320</v>
      </c>
      <c r="CF55" s="346" t="s">
        <v>3320</v>
      </c>
      <c r="CG55" s="346" t="s">
        <v>3320</v>
      </c>
      <c r="CH55" s="348"/>
      <c r="CI55" s="346" t="s">
        <v>3320</v>
      </c>
      <c r="CJ55" s="346" t="s">
        <v>3320</v>
      </c>
      <c r="CK55" s="346" t="s">
        <v>3320</v>
      </c>
      <c r="CL55" s="346" t="s">
        <v>3320</v>
      </c>
      <c r="CM55" s="346" t="s">
        <v>3320</v>
      </c>
      <c r="CN55" s="346" t="s">
        <v>3320</v>
      </c>
      <c r="CO55" s="346" t="s">
        <v>3320</v>
      </c>
      <c r="CP55" s="346" t="s">
        <v>3320</v>
      </c>
      <c r="CQ55" s="346" t="s">
        <v>3320</v>
      </c>
      <c r="CR55" s="346" t="s">
        <v>3320</v>
      </c>
      <c r="CS55" s="346" t="s">
        <v>3320</v>
      </c>
      <c r="CT55" s="346" t="s">
        <v>3320</v>
      </c>
      <c r="CU55" s="346" t="s">
        <v>3320</v>
      </c>
      <c r="CV55" s="346" t="s">
        <v>3320</v>
      </c>
      <c r="CW55" s="346" t="s">
        <v>3320</v>
      </c>
      <c r="CX55" s="346" t="s">
        <v>3320</v>
      </c>
      <c r="CY55" s="346" t="s">
        <v>3320</v>
      </c>
      <c r="CZ55" s="346" t="s">
        <v>3320</v>
      </c>
      <c r="DA55" s="346" t="s">
        <v>3320</v>
      </c>
      <c r="DB55" s="346" t="s">
        <v>3320</v>
      </c>
      <c r="DC55" s="346" t="s">
        <v>3320</v>
      </c>
      <c r="DD55" s="346" t="s">
        <v>3320</v>
      </c>
      <c r="DE55" s="346" t="s">
        <v>3320</v>
      </c>
      <c r="DF55" s="346" t="s">
        <v>3320</v>
      </c>
      <c r="DG55" s="346" t="s">
        <v>3320</v>
      </c>
      <c r="DH55" s="346" t="s">
        <v>3320</v>
      </c>
      <c r="DI55" s="346" t="s">
        <v>3320</v>
      </c>
      <c r="DJ55" s="346" t="s">
        <v>3320</v>
      </c>
      <c r="DK55" s="346" t="s">
        <v>3320</v>
      </c>
      <c r="DL55" s="346" t="s">
        <v>3320</v>
      </c>
      <c r="DM55" s="346" t="s">
        <v>3320</v>
      </c>
      <c r="DN55" s="346" t="s">
        <v>3320</v>
      </c>
      <c r="DO55" s="346" t="s">
        <v>3320</v>
      </c>
      <c r="DP55" s="346" t="s">
        <v>3320</v>
      </c>
      <c r="DQ55" s="346" t="s">
        <v>3320</v>
      </c>
      <c r="DR55" s="346" t="s">
        <v>3320</v>
      </c>
      <c r="DS55" s="346" t="s">
        <v>3320</v>
      </c>
      <c r="DT55" s="346" t="s">
        <v>3320</v>
      </c>
      <c r="DU55" s="346" t="s">
        <v>3320</v>
      </c>
      <c r="DV55" s="346" t="s">
        <v>3320</v>
      </c>
      <c r="DW55" s="346" t="s">
        <v>3320</v>
      </c>
      <c r="DX55" s="346" t="s">
        <v>3320</v>
      </c>
      <c r="DY55" s="346" t="s">
        <v>3320</v>
      </c>
      <c r="DZ55" s="346" t="s">
        <v>3320</v>
      </c>
      <c r="EA55" s="346" t="s">
        <v>3320</v>
      </c>
      <c r="EB55" s="346" t="s">
        <v>3320</v>
      </c>
      <c r="EC55" s="346" t="s">
        <v>3320</v>
      </c>
      <c r="ED55" s="346" t="s">
        <v>3320</v>
      </c>
      <c r="EE55" s="346" t="s">
        <v>3320</v>
      </c>
      <c r="EF55" s="345">
        <v>150000000</v>
      </c>
      <c r="EG55" s="346" t="s">
        <v>1214</v>
      </c>
      <c r="EH55" s="346" t="s">
        <v>733</v>
      </c>
      <c r="EI55" s="346" t="s">
        <v>733</v>
      </c>
      <c r="EJ55" s="346" t="s">
        <v>733</v>
      </c>
      <c r="EK55" s="346" t="s">
        <v>1374</v>
      </c>
      <c r="EL55" s="346" t="s">
        <v>8475</v>
      </c>
      <c r="EM55" s="179" t="s">
        <v>8476</v>
      </c>
      <c r="EN55" s="348"/>
      <c r="EO55" s="346" t="s">
        <v>8477</v>
      </c>
      <c r="EP55" s="345">
        <v>150000000</v>
      </c>
      <c r="EQ55" s="346" t="s">
        <v>3320</v>
      </c>
      <c r="ER55" s="346" t="s">
        <v>3320</v>
      </c>
      <c r="ES55" s="346" t="s">
        <v>3320</v>
      </c>
      <c r="ET55" s="346" t="s">
        <v>8478</v>
      </c>
      <c r="EU55" s="346" t="s">
        <v>733</v>
      </c>
      <c r="EV55" s="346" t="s">
        <v>733</v>
      </c>
      <c r="EW55" s="346" t="s">
        <v>5807</v>
      </c>
      <c r="EX55" s="346" t="s">
        <v>733</v>
      </c>
      <c r="EY55" s="346" t="s">
        <v>1214</v>
      </c>
      <c r="EZ55" s="346" t="s">
        <v>1214</v>
      </c>
      <c r="FA55" s="346" t="s">
        <v>733</v>
      </c>
      <c r="FB55" s="346" t="s">
        <v>733</v>
      </c>
      <c r="FC55" s="349" t="s">
        <v>5676</v>
      </c>
      <c r="FD55" s="346" t="s">
        <v>3320</v>
      </c>
      <c r="FE55" s="346" t="s">
        <v>733</v>
      </c>
      <c r="FF55" s="346" t="s">
        <v>5721</v>
      </c>
      <c r="FG55" s="346" t="s">
        <v>733</v>
      </c>
      <c r="FH55" s="346" t="s">
        <v>5679</v>
      </c>
      <c r="FI55" s="346" t="s">
        <v>3320</v>
      </c>
      <c r="FJ55" s="346" t="s">
        <v>3320</v>
      </c>
      <c r="FK55" s="345">
        <v>0.6</v>
      </c>
      <c r="FL55" s="346" t="s">
        <v>1214</v>
      </c>
      <c r="FM55" s="346" t="s">
        <v>1214</v>
      </c>
      <c r="FN55" s="346" t="s">
        <v>3320</v>
      </c>
      <c r="FO55" s="346" t="s">
        <v>1214</v>
      </c>
      <c r="FP55" s="346" t="s">
        <v>3320</v>
      </c>
      <c r="FQ55" s="346" t="s">
        <v>3320</v>
      </c>
      <c r="FR55" s="346" t="s">
        <v>3320</v>
      </c>
      <c r="FS55" s="346" t="s">
        <v>3320</v>
      </c>
      <c r="FT55" s="346" t="s">
        <v>3320</v>
      </c>
      <c r="FU55" s="346" t="s">
        <v>3320</v>
      </c>
      <c r="FV55" s="346" t="s">
        <v>733</v>
      </c>
      <c r="FW55" s="346" t="s">
        <v>1214</v>
      </c>
      <c r="FX55" s="350">
        <v>46084.582708333335</v>
      </c>
      <c r="FY55" s="350">
        <v>46084.793622685182</v>
      </c>
      <c r="FZ55" s="346" t="s">
        <v>5685</v>
      </c>
      <c r="GA55" s="346" t="s">
        <v>3320</v>
      </c>
      <c r="GB55" s="346" t="s">
        <v>3320</v>
      </c>
      <c r="GC55" s="346" t="s">
        <v>3320</v>
      </c>
      <c r="GD55" s="346" t="s">
        <v>3320</v>
      </c>
      <c r="GE55" s="346" t="s">
        <v>3320</v>
      </c>
      <c r="GF55" s="346" t="s">
        <v>3320</v>
      </c>
      <c r="GG55" s="346" t="s">
        <v>3320</v>
      </c>
      <c r="GH55" s="346" t="s">
        <v>3320</v>
      </c>
      <c r="GI55" s="346" t="s">
        <v>3320</v>
      </c>
      <c r="GJ55" s="346" t="s">
        <v>3320</v>
      </c>
      <c r="GK55" s="346" t="s">
        <v>3320</v>
      </c>
      <c r="GL55" s="346" t="s">
        <v>3320</v>
      </c>
      <c r="GM55" s="346" t="s">
        <v>3320</v>
      </c>
      <c r="GN55" s="346" t="s">
        <v>3320</v>
      </c>
      <c r="GO55" s="346" t="s">
        <v>3320</v>
      </c>
      <c r="GP55" s="346" t="s">
        <v>3320</v>
      </c>
      <c r="GQ55" s="346" t="s">
        <v>3320</v>
      </c>
      <c r="GR55" s="346" t="s">
        <v>3320</v>
      </c>
      <c r="GS55" s="346" t="s">
        <v>3320</v>
      </c>
      <c r="GT55" s="346" t="s">
        <v>3320</v>
      </c>
      <c r="GU55" s="346" t="s">
        <v>3320</v>
      </c>
      <c r="GV55" s="346" t="s">
        <v>3320</v>
      </c>
      <c r="GW55" s="346" t="s">
        <v>3320</v>
      </c>
      <c r="GX55" s="346" t="s">
        <v>3320</v>
      </c>
      <c r="GY55" s="346" t="s">
        <v>3320</v>
      </c>
      <c r="GZ55" s="346" t="s">
        <v>3320</v>
      </c>
      <c r="HA55" s="346" t="s">
        <v>3320</v>
      </c>
      <c r="HB55" s="346" t="s">
        <v>3320</v>
      </c>
      <c r="HC55" s="346" t="s">
        <v>3320</v>
      </c>
      <c r="HD55" s="346" t="s">
        <v>3320</v>
      </c>
      <c r="HE55" s="346" t="s">
        <v>3320</v>
      </c>
      <c r="HF55" s="346" t="s">
        <v>3320</v>
      </c>
      <c r="HG55" s="346" t="s">
        <v>3320</v>
      </c>
      <c r="HH55" s="346" t="s">
        <v>3320</v>
      </c>
      <c r="HI55" s="346" t="s">
        <v>3320</v>
      </c>
      <c r="HJ55" s="346" t="s">
        <v>3320</v>
      </c>
      <c r="HK55" s="346" t="s">
        <v>3320</v>
      </c>
      <c r="HL55" s="346" t="s">
        <v>3320</v>
      </c>
    </row>
    <row r="56" spans="1:220" ht="15.75" thickBot="1">
      <c r="A56" s="344" t="s">
        <v>5638</v>
      </c>
      <c r="B56" s="345">
        <v>1118</v>
      </c>
      <c r="C56" s="346" t="s">
        <v>7568</v>
      </c>
      <c r="D56" s="346" t="s">
        <v>7569</v>
      </c>
      <c r="E56" s="345">
        <v>1118</v>
      </c>
      <c r="F56" s="346" t="s">
        <v>1632</v>
      </c>
      <c r="G56" s="346" t="s">
        <v>7570</v>
      </c>
      <c r="H56" s="346" t="s">
        <v>7571</v>
      </c>
      <c r="I56" s="346" t="s">
        <v>5643</v>
      </c>
      <c r="J56" s="344" t="s">
        <v>5918</v>
      </c>
      <c r="K56" s="346" t="s">
        <v>7572</v>
      </c>
      <c r="L56" s="346" t="s">
        <v>7573</v>
      </c>
      <c r="M56" s="346" t="s">
        <v>5698</v>
      </c>
      <c r="N56" s="346" t="s">
        <v>7574</v>
      </c>
      <c r="O56" s="346" t="s">
        <v>7575</v>
      </c>
      <c r="P56" s="346" t="s">
        <v>3320</v>
      </c>
      <c r="Q56" s="346" t="s">
        <v>7576</v>
      </c>
      <c r="R56" s="346" t="s">
        <v>5698</v>
      </c>
      <c r="S56" s="346" t="s">
        <v>7577</v>
      </c>
      <c r="T56" s="346" t="s">
        <v>7578</v>
      </c>
      <c r="U56" s="346" t="s">
        <v>7579</v>
      </c>
      <c r="V56" s="346" t="s">
        <v>733</v>
      </c>
      <c r="W56" s="346" t="s">
        <v>733</v>
      </c>
      <c r="X56" s="346" t="s">
        <v>733</v>
      </c>
      <c r="Y56" s="346" t="s">
        <v>3320</v>
      </c>
      <c r="Z56" s="346" t="s">
        <v>7580</v>
      </c>
      <c r="AA56" s="346" t="s">
        <v>733</v>
      </c>
      <c r="AB56" s="346" t="s">
        <v>7581</v>
      </c>
      <c r="AC56" s="346" t="s">
        <v>7582</v>
      </c>
      <c r="AD56" s="346" t="s">
        <v>7583</v>
      </c>
      <c r="AE56" s="346" t="s">
        <v>7584</v>
      </c>
      <c r="AF56" s="346" t="s">
        <v>7585</v>
      </c>
      <c r="AG56" s="346" t="s">
        <v>7586</v>
      </c>
      <c r="AH56" s="346" t="s">
        <v>1214</v>
      </c>
      <c r="AI56" s="346" t="s">
        <v>3320</v>
      </c>
      <c r="AJ56" s="346" t="s">
        <v>7206</v>
      </c>
      <c r="AK56" s="346" t="s">
        <v>3630</v>
      </c>
      <c r="AL56" s="346" t="s">
        <v>5712</v>
      </c>
      <c r="AM56" s="347">
        <v>47238</v>
      </c>
      <c r="AN56" s="345">
        <v>24</v>
      </c>
      <c r="AO56" s="345">
        <v>270</v>
      </c>
      <c r="AP56" s="346" t="s">
        <v>5666</v>
      </c>
      <c r="AQ56" s="345">
        <v>527128</v>
      </c>
      <c r="AR56" s="345">
        <v>778.39</v>
      </c>
      <c r="AS56" s="346" t="s">
        <v>733</v>
      </c>
      <c r="AT56" s="345">
        <v>0.33</v>
      </c>
      <c r="AU56" s="346" t="s">
        <v>1214</v>
      </c>
      <c r="AV56" s="345">
        <v>660</v>
      </c>
      <c r="AW56" s="346" t="s">
        <v>5800</v>
      </c>
      <c r="AX56" s="346" t="s">
        <v>5801</v>
      </c>
      <c r="AY56" s="346" t="s">
        <v>3320</v>
      </c>
      <c r="AZ56" s="346" t="s">
        <v>733</v>
      </c>
      <c r="BA56" s="346" t="s">
        <v>733</v>
      </c>
      <c r="BB56" s="345">
        <v>2237.14</v>
      </c>
      <c r="BC56" s="345">
        <v>2050.1</v>
      </c>
      <c r="BD56" s="346" t="s">
        <v>7208</v>
      </c>
      <c r="BE56" s="345">
        <v>365</v>
      </c>
      <c r="BF56" s="345">
        <v>82.2</v>
      </c>
      <c r="BG56" s="345">
        <v>97</v>
      </c>
      <c r="BH56" s="345">
        <v>25</v>
      </c>
      <c r="BI56" s="347">
        <v>46265</v>
      </c>
      <c r="BJ56" s="345">
        <v>1</v>
      </c>
      <c r="BK56" s="345">
        <v>58</v>
      </c>
      <c r="BL56" s="346" t="s">
        <v>7588</v>
      </c>
      <c r="BM56" s="345">
        <v>4840020</v>
      </c>
      <c r="BN56" s="346" t="s">
        <v>3320</v>
      </c>
      <c r="BO56" s="346" t="s">
        <v>3320</v>
      </c>
      <c r="BP56" s="346" t="s">
        <v>3320</v>
      </c>
      <c r="BQ56" s="346" t="s">
        <v>3320</v>
      </c>
      <c r="BR56" s="346" t="s">
        <v>3320</v>
      </c>
      <c r="BS56" s="346" t="s">
        <v>3320</v>
      </c>
      <c r="BT56" s="346" t="s">
        <v>3320</v>
      </c>
      <c r="BU56" s="346" t="s">
        <v>3320</v>
      </c>
      <c r="BV56" s="346" t="s">
        <v>3320</v>
      </c>
      <c r="BW56" s="346" t="s">
        <v>3320</v>
      </c>
      <c r="BX56" s="348"/>
      <c r="BY56" s="346" t="s">
        <v>3320</v>
      </c>
      <c r="BZ56" s="346" t="s">
        <v>3320</v>
      </c>
      <c r="CA56" s="346" t="s">
        <v>3320</v>
      </c>
      <c r="CB56" s="346" t="s">
        <v>3320</v>
      </c>
      <c r="CC56" s="346" t="s">
        <v>3320</v>
      </c>
      <c r="CD56" s="346" t="s">
        <v>3320</v>
      </c>
      <c r="CE56" s="346" t="s">
        <v>3320</v>
      </c>
      <c r="CF56" s="346" t="s">
        <v>3320</v>
      </c>
      <c r="CG56" s="346" t="s">
        <v>3320</v>
      </c>
      <c r="CH56" s="348"/>
      <c r="CI56" s="346" t="s">
        <v>3320</v>
      </c>
      <c r="CJ56" s="346" t="s">
        <v>3320</v>
      </c>
      <c r="CK56" s="346" t="s">
        <v>3320</v>
      </c>
      <c r="CL56" s="346" t="s">
        <v>3320</v>
      </c>
      <c r="CM56" s="346" t="s">
        <v>3320</v>
      </c>
      <c r="CN56" s="346" t="s">
        <v>3320</v>
      </c>
      <c r="CO56" s="346" t="s">
        <v>3320</v>
      </c>
      <c r="CP56" s="346" t="s">
        <v>3320</v>
      </c>
      <c r="CQ56" s="346" t="s">
        <v>3320</v>
      </c>
      <c r="CR56" s="346" t="s">
        <v>3320</v>
      </c>
      <c r="CS56" s="346" t="s">
        <v>3320</v>
      </c>
      <c r="CT56" s="346" t="s">
        <v>3320</v>
      </c>
      <c r="CU56" s="346" t="s">
        <v>3320</v>
      </c>
      <c r="CV56" s="346" t="s">
        <v>3320</v>
      </c>
      <c r="CW56" s="346" t="s">
        <v>3320</v>
      </c>
      <c r="CX56" s="346" t="s">
        <v>3320</v>
      </c>
      <c r="CY56" s="346" t="s">
        <v>3320</v>
      </c>
      <c r="CZ56" s="346" t="s">
        <v>3320</v>
      </c>
      <c r="DA56" s="346" t="s">
        <v>3320</v>
      </c>
      <c r="DB56" s="346" t="s">
        <v>3320</v>
      </c>
      <c r="DC56" s="346" t="s">
        <v>3320</v>
      </c>
      <c r="DD56" s="346" t="s">
        <v>3320</v>
      </c>
      <c r="DE56" s="346" t="s">
        <v>3320</v>
      </c>
      <c r="DF56" s="346" t="s">
        <v>3320</v>
      </c>
      <c r="DG56" s="346" t="s">
        <v>3320</v>
      </c>
      <c r="DH56" s="346" t="s">
        <v>3320</v>
      </c>
      <c r="DI56" s="346" t="s">
        <v>3320</v>
      </c>
      <c r="DJ56" s="346" t="s">
        <v>3320</v>
      </c>
      <c r="DK56" s="346" t="s">
        <v>3320</v>
      </c>
      <c r="DL56" s="346" t="s">
        <v>3320</v>
      </c>
      <c r="DM56" s="346" t="s">
        <v>3320</v>
      </c>
      <c r="DN56" s="346" t="s">
        <v>3320</v>
      </c>
      <c r="DO56" s="346" t="s">
        <v>3320</v>
      </c>
      <c r="DP56" s="346" t="s">
        <v>3320</v>
      </c>
      <c r="DQ56" s="346" t="s">
        <v>3320</v>
      </c>
      <c r="DR56" s="346" t="s">
        <v>3320</v>
      </c>
      <c r="DS56" s="346" t="s">
        <v>3320</v>
      </c>
      <c r="DT56" s="346" t="s">
        <v>3320</v>
      </c>
      <c r="DU56" s="346" t="s">
        <v>3320</v>
      </c>
      <c r="DV56" s="346" t="s">
        <v>3320</v>
      </c>
      <c r="DW56" s="346" t="s">
        <v>3320</v>
      </c>
      <c r="DX56" s="346" t="s">
        <v>3320</v>
      </c>
      <c r="DY56" s="346" t="s">
        <v>3320</v>
      </c>
      <c r="DZ56" s="346" t="s">
        <v>3320</v>
      </c>
      <c r="EA56" s="346" t="s">
        <v>3320</v>
      </c>
      <c r="EB56" s="346" t="s">
        <v>3320</v>
      </c>
      <c r="EC56" s="346" t="s">
        <v>3320</v>
      </c>
      <c r="ED56" s="346" t="s">
        <v>3320</v>
      </c>
      <c r="EE56" s="346" t="s">
        <v>3320</v>
      </c>
      <c r="EF56" s="345">
        <v>227287462</v>
      </c>
      <c r="EG56" s="346" t="s">
        <v>1214</v>
      </c>
      <c r="EH56" s="346" t="s">
        <v>733</v>
      </c>
      <c r="EI56" s="346" t="s">
        <v>733</v>
      </c>
      <c r="EJ56" s="346" t="s">
        <v>733</v>
      </c>
      <c r="EK56" s="346" t="s">
        <v>1612</v>
      </c>
      <c r="EL56" s="346" t="s">
        <v>7589</v>
      </c>
      <c r="EM56" s="179" t="s">
        <v>7590</v>
      </c>
      <c r="EN56" s="348"/>
      <c r="EO56" s="346" t="s">
        <v>7591</v>
      </c>
      <c r="EP56" s="345">
        <v>197736500.09999999</v>
      </c>
      <c r="EQ56" s="345">
        <v>29550961.870000001</v>
      </c>
      <c r="ER56" s="345">
        <v>1143.08</v>
      </c>
      <c r="ES56" s="345">
        <v>1168.83</v>
      </c>
      <c r="ET56" s="346" t="s">
        <v>7592</v>
      </c>
      <c r="EU56" s="346" t="s">
        <v>733</v>
      </c>
      <c r="EV56" s="346" t="s">
        <v>733</v>
      </c>
      <c r="EW56" s="346" t="s">
        <v>7593</v>
      </c>
      <c r="EX56" s="346" t="s">
        <v>1214</v>
      </c>
      <c r="EY56" s="346" t="s">
        <v>1214</v>
      </c>
      <c r="EZ56" s="346" t="s">
        <v>733</v>
      </c>
      <c r="FA56" s="346" t="s">
        <v>733</v>
      </c>
      <c r="FB56" s="346" t="s">
        <v>1214</v>
      </c>
      <c r="FC56" s="349" t="s">
        <v>5676</v>
      </c>
      <c r="FD56" s="346" t="s">
        <v>3320</v>
      </c>
      <c r="FE56" s="346" t="s">
        <v>733</v>
      </c>
      <c r="FF56" s="346" t="s">
        <v>5721</v>
      </c>
      <c r="FG56" s="346" t="s">
        <v>733</v>
      </c>
      <c r="FH56" s="346" t="s">
        <v>5679</v>
      </c>
      <c r="FI56" s="346" t="s">
        <v>3320</v>
      </c>
      <c r="FJ56" s="346" t="s">
        <v>3320</v>
      </c>
      <c r="FK56" s="345">
        <v>1</v>
      </c>
      <c r="FL56" s="346" t="s">
        <v>733</v>
      </c>
      <c r="FM56" s="346" t="s">
        <v>5679</v>
      </c>
      <c r="FN56" s="346" t="s">
        <v>7594</v>
      </c>
      <c r="FO56" s="346" t="s">
        <v>733</v>
      </c>
      <c r="FP56" s="346" t="s">
        <v>3320</v>
      </c>
      <c r="FQ56" s="346" t="s">
        <v>7595</v>
      </c>
      <c r="FR56" s="346" t="s">
        <v>7596</v>
      </c>
      <c r="FS56" s="346" t="s">
        <v>5952</v>
      </c>
      <c r="FT56" s="346" t="s">
        <v>5684</v>
      </c>
      <c r="FU56" s="346" t="s">
        <v>5684</v>
      </c>
      <c r="FV56" s="346" t="s">
        <v>733</v>
      </c>
      <c r="FW56" s="346" t="s">
        <v>1214</v>
      </c>
      <c r="FX56" s="350">
        <v>46084.540844907409</v>
      </c>
      <c r="FY56" s="350">
        <v>46084.792812500003</v>
      </c>
      <c r="FZ56" s="346" t="s">
        <v>5685</v>
      </c>
      <c r="GA56" s="346" t="s">
        <v>3320</v>
      </c>
      <c r="GB56" s="346" t="s">
        <v>3320</v>
      </c>
      <c r="GC56" s="346" t="s">
        <v>3320</v>
      </c>
      <c r="GD56" s="346" t="s">
        <v>3320</v>
      </c>
      <c r="GE56" s="346" t="s">
        <v>3320</v>
      </c>
      <c r="GF56" s="346" t="s">
        <v>3320</v>
      </c>
      <c r="GG56" s="346" t="s">
        <v>3320</v>
      </c>
      <c r="GH56" s="346" t="s">
        <v>3320</v>
      </c>
      <c r="GI56" s="346" t="s">
        <v>3320</v>
      </c>
      <c r="GJ56" s="346" t="s">
        <v>3320</v>
      </c>
      <c r="GK56" s="346" t="s">
        <v>3320</v>
      </c>
      <c r="GL56" s="346" t="s">
        <v>3320</v>
      </c>
      <c r="GM56" s="346" t="s">
        <v>3320</v>
      </c>
      <c r="GN56" s="346" t="s">
        <v>3320</v>
      </c>
      <c r="GO56" s="346" t="s">
        <v>3320</v>
      </c>
      <c r="GP56" s="346" t="s">
        <v>3320</v>
      </c>
      <c r="GQ56" s="346" t="s">
        <v>3320</v>
      </c>
      <c r="GR56" s="346" t="s">
        <v>3320</v>
      </c>
      <c r="GS56" s="346" t="s">
        <v>3320</v>
      </c>
      <c r="GT56" s="346" t="s">
        <v>3320</v>
      </c>
      <c r="GU56" s="346" t="s">
        <v>3320</v>
      </c>
      <c r="GV56" s="346" t="s">
        <v>3320</v>
      </c>
      <c r="GW56" s="346" t="s">
        <v>3320</v>
      </c>
      <c r="GX56" s="346" t="s">
        <v>3320</v>
      </c>
      <c r="GY56" s="346" t="s">
        <v>3320</v>
      </c>
      <c r="GZ56" s="346" t="s">
        <v>3320</v>
      </c>
      <c r="HA56" s="346" t="s">
        <v>3320</v>
      </c>
      <c r="HB56" s="346" t="s">
        <v>3320</v>
      </c>
      <c r="HC56" s="346" t="s">
        <v>3320</v>
      </c>
      <c r="HD56" s="346" t="s">
        <v>3320</v>
      </c>
      <c r="HE56" s="346" t="s">
        <v>3320</v>
      </c>
      <c r="HF56" s="346" t="s">
        <v>3320</v>
      </c>
      <c r="HG56" s="346" t="s">
        <v>3320</v>
      </c>
      <c r="HH56" s="346" t="s">
        <v>3320</v>
      </c>
      <c r="HI56" s="346" t="s">
        <v>3320</v>
      </c>
      <c r="HJ56" s="346" t="s">
        <v>3320</v>
      </c>
      <c r="HK56" s="346" t="s">
        <v>3320</v>
      </c>
      <c r="HL56" s="346" t="s">
        <v>3320</v>
      </c>
    </row>
    <row r="57" spans="1:220" ht="15.75" thickBot="1">
      <c r="A57" s="344" t="s">
        <v>5638</v>
      </c>
      <c r="B57" s="345">
        <v>661</v>
      </c>
      <c r="C57" s="346" t="s">
        <v>6261</v>
      </c>
      <c r="D57" s="346" t="s">
        <v>6262</v>
      </c>
      <c r="E57" s="345">
        <v>661</v>
      </c>
      <c r="F57" s="346" t="s">
        <v>6077</v>
      </c>
      <c r="G57" s="346" t="s">
        <v>6078</v>
      </c>
      <c r="H57" s="344" t="s">
        <v>5105</v>
      </c>
      <c r="I57" s="346" t="s">
        <v>5916</v>
      </c>
      <c r="J57" s="346" t="s">
        <v>6080</v>
      </c>
      <c r="K57" s="346" t="s">
        <v>6081</v>
      </c>
      <c r="L57" s="346" t="s">
        <v>6081</v>
      </c>
      <c r="M57" s="346" t="s">
        <v>5698</v>
      </c>
      <c r="N57" s="346" t="s">
        <v>6082</v>
      </c>
      <c r="O57" s="346" t="s">
        <v>6083</v>
      </c>
      <c r="P57" s="346" t="s">
        <v>3320</v>
      </c>
      <c r="Q57" s="346" t="s">
        <v>6084</v>
      </c>
      <c r="R57" s="346" t="s">
        <v>5698</v>
      </c>
      <c r="S57" s="346" t="s">
        <v>6085</v>
      </c>
      <c r="T57" s="346" t="s">
        <v>6086</v>
      </c>
      <c r="U57" s="346" t="s">
        <v>6087</v>
      </c>
      <c r="V57" s="346" t="s">
        <v>733</v>
      </c>
      <c r="W57" s="346" t="s">
        <v>733</v>
      </c>
      <c r="X57" s="346" t="s">
        <v>1214</v>
      </c>
      <c r="Y57" s="346" t="s">
        <v>5810</v>
      </c>
      <c r="Z57" s="346" t="s">
        <v>6088</v>
      </c>
      <c r="AA57" s="346" t="s">
        <v>733</v>
      </c>
      <c r="AB57" s="346" t="s">
        <v>6089</v>
      </c>
      <c r="AC57" s="346" t="s">
        <v>6090</v>
      </c>
      <c r="AD57" s="346" t="s">
        <v>6091</v>
      </c>
      <c r="AE57" s="346" t="s">
        <v>6092</v>
      </c>
      <c r="AF57" s="346" t="s">
        <v>6093</v>
      </c>
      <c r="AG57" s="346" t="s">
        <v>6094</v>
      </c>
      <c r="AH57" s="346" t="s">
        <v>1214</v>
      </c>
      <c r="AI57" s="346" t="s">
        <v>3320</v>
      </c>
      <c r="AJ57" s="346" t="s">
        <v>2043</v>
      </c>
      <c r="AK57" s="346" t="s">
        <v>5798</v>
      </c>
      <c r="AL57" s="346" t="s">
        <v>5936</v>
      </c>
      <c r="AM57" s="347">
        <v>46904</v>
      </c>
      <c r="AN57" s="345">
        <v>18</v>
      </c>
      <c r="AO57" s="345">
        <v>300</v>
      </c>
      <c r="AP57" s="346" t="s">
        <v>5666</v>
      </c>
      <c r="AQ57" s="345">
        <v>67</v>
      </c>
      <c r="AR57" s="345">
        <v>1125</v>
      </c>
      <c r="AS57" s="346" t="s">
        <v>733</v>
      </c>
      <c r="AT57" s="346" t="s">
        <v>3320</v>
      </c>
      <c r="AU57" s="346" t="s">
        <v>3320</v>
      </c>
      <c r="AV57" s="346" t="s">
        <v>3320</v>
      </c>
      <c r="AW57" s="346" t="s">
        <v>3320</v>
      </c>
      <c r="AX57" s="346" t="s">
        <v>3320</v>
      </c>
      <c r="AY57" s="346" t="s">
        <v>3320</v>
      </c>
      <c r="AZ57" s="346" t="s">
        <v>3320</v>
      </c>
      <c r="BA57" s="346" t="s">
        <v>3320</v>
      </c>
      <c r="BB57" s="346" t="s">
        <v>3320</v>
      </c>
      <c r="BC57" s="346" t="s">
        <v>3320</v>
      </c>
      <c r="BD57" s="348"/>
      <c r="BE57" s="346" t="s">
        <v>3320</v>
      </c>
      <c r="BF57" s="346" t="s">
        <v>3320</v>
      </c>
      <c r="BG57" s="346" t="s">
        <v>3320</v>
      </c>
      <c r="BH57" s="346" t="s">
        <v>3320</v>
      </c>
      <c r="BI57" s="346" t="s">
        <v>3320</v>
      </c>
      <c r="BJ57" s="346" t="s">
        <v>3320</v>
      </c>
      <c r="BK57" s="346" t="s">
        <v>3320</v>
      </c>
      <c r="BL57" s="346" t="s">
        <v>3320</v>
      </c>
      <c r="BM57" s="346" t="s">
        <v>3320</v>
      </c>
      <c r="BN57" s="345">
        <v>4.3</v>
      </c>
      <c r="BO57" s="345">
        <v>10.5</v>
      </c>
      <c r="BP57" s="346" t="s">
        <v>733</v>
      </c>
      <c r="BQ57" s="346" t="s">
        <v>5937</v>
      </c>
      <c r="BR57" s="345">
        <v>42.8</v>
      </c>
      <c r="BS57" s="346" t="s">
        <v>733</v>
      </c>
      <c r="BT57" s="346" t="s">
        <v>733</v>
      </c>
      <c r="BU57" s="346" t="s">
        <v>733</v>
      </c>
      <c r="BV57" s="345">
        <v>3749</v>
      </c>
      <c r="BW57" s="345">
        <v>3262</v>
      </c>
      <c r="BX57" s="346" t="s">
        <v>6264</v>
      </c>
      <c r="BY57" s="345">
        <v>365</v>
      </c>
      <c r="BZ57" s="345">
        <v>90</v>
      </c>
      <c r="CA57" s="345">
        <v>98.5</v>
      </c>
      <c r="CB57" s="345">
        <v>35</v>
      </c>
      <c r="CC57" s="347">
        <v>46418</v>
      </c>
      <c r="CD57" s="345">
        <v>2</v>
      </c>
      <c r="CE57" s="345">
        <v>27</v>
      </c>
      <c r="CF57" s="346" t="s">
        <v>6265</v>
      </c>
      <c r="CG57" s="345">
        <v>5093</v>
      </c>
      <c r="CH57" s="348"/>
      <c r="CI57" s="346" t="s">
        <v>3320</v>
      </c>
      <c r="CJ57" s="346" t="s">
        <v>3320</v>
      </c>
      <c r="CK57" s="346" t="s">
        <v>3320</v>
      </c>
      <c r="CL57" s="346" t="s">
        <v>3320</v>
      </c>
      <c r="CM57" s="346" t="s">
        <v>3320</v>
      </c>
      <c r="CN57" s="346" t="s">
        <v>3320</v>
      </c>
      <c r="CO57" s="346" t="s">
        <v>3320</v>
      </c>
      <c r="CP57" s="346" t="s">
        <v>3320</v>
      </c>
      <c r="CQ57" s="346" t="s">
        <v>3320</v>
      </c>
      <c r="CR57" s="346" t="s">
        <v>3320</v>
      </c>
      <c r="CS57" s="346" t="s">
        <v>3320</v>
      </c>
      <c r="CT57" s="346" t="s">
        <v>3320</v>
      </c>
      <c r="CU57" s="346" t="s">
        <v>3320</v>
      </c>
      <c r="CV57" s="346" t="s">
        <v>3320</v>
      </c>
      <c r="CW57" s="346" t="s">
        <v>3320</v>
      </c>
      <c r="CX57" s="346" t="s">
        <v>3320</v>
      </c>
      <c r="CY57" s="346" t="s">
        <v>3320</v>
      </c>
      <c r="CZ57" s="346" t="s">
        <v>3320</v>
      </c>
      <c r="DA57" s="346" t="s">
        <v>3320</v>
      </c>
      <c r="DB57" s="346" t="s">
        <v>3320</v>
      </c>
      <c r="DC57" s="346" t="s">
        <v>3320</v>
      </c>
      <c r="DD57" s="346" t="s">
        <v>3320</v>
      </c>
      <c r="DE57" s="346" t="s">
        <v>3320</v>
      </c>
      <c r="DF57" s="346" t="s">
        <v>3320</v>
      </c>
      <c r="DG57" s="346" t="s">
        <v>3320</v>
      </c>
      <c r="DH57" s="346" t="s">
        <v>3320</v>
      </c>
      <c r="DI57" s="346" t="s">
        <v>3320</v>
      </c>
      <c r="DJ57" s="346" t="s">
        <v>3320</v>
      </c>
      <c r="DK57" s="346" t="s">
        <v>3320</v>
      </c>
      <c r="DL57" s="346" t="s">
        <v>3320</v>
      </c>
      <c r="DM57" s="346" t="s">
        <v>3320</v>
      </c>
      <c r="DN57" s="346" t="s">
        <v>3320</v>
      </c>
      <c r="DO57" s="346" t="s">
        <v>3320</v>
      </c>
      <c r="DP57" s="346" t="s">
        <v>3320</v>
      </c>
      <c r="DQ57" s="346" t="s">
        <v>3320</v>
      </c>
      <c r="DR57" s="346" t="s">
        <v>3320</v>
      </c>
      <c r="DS57" s="346" t="s">
        <v>3320</v>
      </c>
      <c r="DT57" s="346" t="s">
        <v>3320</v>
      </c>
      <c r="DU57" s="346" t="s">
        <v>3320</v>
      </c>
      <c r="DV57" s="346" t="s">
        <v>3320</v>
      </c>
      <c r="DW57" s="346" t="s">
        <v>3320</v>
      </c>
      <c r="DX57" s="346" t="s">
        <v>3320</v>
      </c>
      <c r="DY57" s="346" t="s">
        <v>3320</v>
      </c>
      <c r="DZ57" s="346" t="s">
        <v>3320</v>
      </c>
      <c r="EA57" s="346" t="s">
        <v>3320</v>
      </c>
      <c r="EB57" s="346" t="s">
        <v>3320</v>
      </c>
      <c r="EC57" s="346" t="s">
        <v>3320</v>
      </c>
      <c r="ED57" s="346" t="s">
        <v>3320</v>
      </c>
      <c r="EE57" s="346" t="s">
        <v>3320</v>
      </c>
      <c r="EF57" s="345">
        <v>542000000</v>
      </c>
      <c r="EG57" s="346" t="s">
        <v>733</v>
      </c>
      <c r="EH57" s="346" t="s">
        <v>733</v>
      </c>
      <c r="EI57" s="346" t="s">
        <v>733</v>
      </c>
      <c r="EJ57" s="346" t="s">
        <v>733</v>
      </c>
      <c r="EK57" s="346" t="s">
        <v>5106</v>
      </c>
      <c r="EL57" s="346" t="s">
        <v>6266</v>
      </c>
      <c r="EM57" s="179" t="s">
        <v>6267</v>
      </c>
      <c r="EN57" s="348"/>
      <c r="EO57" s="346" t="s">
        <v>6268</v>
      </c>
      <c r="EP57" s="345">
        <v>542.41</v>
      </c>
      <c r="EQ57" s="345">
        <v>30.98</v>
      </c>
      <c r="ER57" s="345">
        <v>13.02</v>
      </c>
      <c r="ES57" s="345">
        <v>0.97</v>
      </c>
      <c r="ET57" s="346" t="s">
        <v>6269</v>
      </c>
      <c r="EU57" s="346" t="s">
        <v>733</v>
      </c>
      <c r="EV57" s="346" t="s">
        <v>733</v>
      </c>
      <c r="EW57" s="346" t="s">
        <v>6270</v>
      </c>
      <c r="EX57" s="346" t="s">
        <v>733</v>
      </c>
      <c r="EY57" s="346" t="s">
        <v>733</v>
      </c>
      <c r="EZ57" s="346" t="s">
        <v>733</v>
      </c>
      <c r="FA57" s="346" t="s">
        <v>733</v>
      </c>
      <c r="FB57" s="346" t="s">
        <v>733</v>
      </c>
      <c r="FC57" s="349" t="s">
        <v>5676</v>
      </c>
      <c r="FD57" s="346" t="s">
        <v>3320</v>
      </c>
      <c r="FE57" s="346" t="s">
        <v>733</v>
      </c>
      <c r="FF57" s="346" t="s">
        <v>5721</v>
      </c>
      <c r="FG57" s="346" t="s">
        <v>733</v>
      </c>
      <c r="FH57" s="346" t="s">
        <v>5679</v>
      </c>
      <c r="FI57" s="346" t="s">
        <v>3320</v>
      </c>
      <c r="FJ57" s="346" t="s">
        <v>3320</v>
      </c>
      <c r="FK57" s="345">
        <v>1</v>
      </c>
      <c r="FL57" s="346" t="s">
        <v>1214</v>
      </c>
      <c r="FM57" s="346" t="s">
        <v>1214</v>
      </c>
      <c r="FN57" s="346" t="s">
        <v>3320</v>
      </c>
      <c r="FO57" s="346" t="s">
        <v>733</v>
      </c>
      <c r="FP57" s="346" t="s">
        <v>3320</v>
      </c>
      <c r="FQ57" s="346" t="s">
        <v>6271</v>
      </c>
      <c r="FR57" s="346" t="s">
        <v>6272</v>
      </c>
      <c r="FS57" s="346" t="s">
        <v>6273</v>
      </c>
      <c r="FT57" s="346" t="s">
        <v>6273</v>
      </c>
      <c r="FU57" s="346" t="s">
        <v>5684</v>
      </c>
      <c r="FV57" s="346" t="s">
        <v>733</v>
      </c>
      <c r="FW57" s="346" t="s">
        <v>1214</v>
      </c>
      <c r="FX57" s="350">
        <v>46081.334074074075</v>
      </c>
      <c r="FY57" s="350">
        <v>46084.787939814814</v>
      </c>
      <c r="FZ57" s="346" t="s">
        <v>5685</v>
      </c>
      <c r="GA57" s="346" t="s">
        <v>3320</v>
      </c>
      <c r="GB57" s="346" t="s">
        <v>3320</v>
      </c>
      <c r="GC57" s="346" t="s">
        <v>3320</v>
      </c>
      <c r="GD57" s="346" t="s">
        <v>3320</v>
      </c>
      <c r="GE57" s="346" t="s">
        <v>3320</v>
      </c>
      <c r="GF57" s="346" t="s">
        <v>3320</v>
      </c>
      <c r="GG57" s="346" t="s">
        <v>3320</v>
      </c>
      <c r="GH57" s="346" t="s">
        <v>3320</v>
      </c>
      <c r="GI57" s="346" t="s">
        <v>3320</v>
      </c>
      <c r="GJ57" s="346" t="s">
        <v>3320</v>
      </c>
      <c r="GK57" s="346" t="s">
        <v>3320</v>
      </c>
      <c r="GL57" s="346" t="s">
        <v>3320</v>
      </c>
      <c r="GM57" s="346" t="s">
        <v>3320</v>
      </c>
      <c r="GN57" s="346" t="s">
        <v>3320</v>
      </c>
      <c r="GO57" s="346" t="s">
        <v>3320</v>
      </c>
      <c r="GP57" s="346" t="s">
        <v>3320</v>
      </c>
      <c r="GQ57" s="346" t="s">
        <v>3320</v>
      </c>
      <c r="GR57" s="346" t="s">
        <v>3320</v>
      </c>
      <c r="GS57" s="346" t="s">
        <v>3320</v>
      </c>
      <c r="GT57" s="346" t="s">
        <v>3320</v>
      </c>
      <c r="GU57" s="346" t="s">
        <v>3320</v>
      </c>
      <c r="GV57" s="346" t="s">
        <v>3320</v>
      </c>
      <c r="GW57" s="346" t="s">
        <v>3320</v>
      </c>
      <c r="GX57" s="346" t="s">
        <v>3320</v>
      </c>
      <c r="GY57" s="346" t="s">
        <v>3320</v>
      </c>
      <c r="GZ57" s="346" t="s">
        <v>3320</v>
      </c>
      <c r="HA57" s="346" t="s">
        <v>3320</v>
      </c>
      <c r="HB57" s="346" t="s">
        <v>3320</v>
      </c>
      <c r="HC57" s="346" t="s">
        <v>3320</v>
      </c>
      <c r="HD57" s="346" t="s">
        <v>3320</v>
      </c>
      <c r="HE57" s="346" t="s">
        <v>3320</v>
      </c>
      <c r="HF57" s="346" t="s">
        <v>3320</v>
      </c>
      <c r="HG57" s="346" t="s">
        <v>3320</v>
      </c>
      <c r="HH57" s="346" t="s">
        <v>3320</v>
      </c>
      <c r="HI57" s="346" t="s">
        <v>3320</v>
      </c>
      <c r="HJ57" s="346" t="s">
        <v>3320</v>
      </c>
      <c r="HK57" s="346" t="s">
        <v>3320</v>
      </c>
      <c r="HL57" s="346" t="s">
        <v>3320</v>
      </c>
    </row>
    <row r="58" spans="1:220" ht="15.75" thickBot="1">
      <c r="A58" s="344" t="s">
        <v>5638</v>
      </c>
      <c r="B58" s="345">
        <v>781</v>
      </c>
      <c r="C58" s="346" t="s">
        <v>8201</v>
      </c>
      <c r="D58" s="346" t="s">
        <v>8202</v>
      </c>
      <c r="E58" s="345">
        <v>781</v>
      </c>
      <c r="F58" s="346" t="s">
        <v>1386</v>
      </c>
      <c r="G58" s="346" t="s">
        <v>8203</v>
      </c>
      <c r="H58" s="346" t="s">
        <v>8204</v>
      </c>
      <c r="I58" s="346" t="s">
        <v>5643</v>
      </c>
      <c r="J58" s="346" t="s">
        <v>8205</v>
      </c>
      <c r="K58" s="346" t="s">
        <v>617</v>
      </c>
      <c r="L58" s="346" t="s">
        <v>8206</v>
      </c>
      <c r="M58" s="346" t="s">
        <v>8206</v>
      </c>
      <c r="N58" s="179" t="s">
        <v>8207</v>
      </c>
      <c r="O58" s="348"/>
      <c r="P58" s="346" t="s">
        <v>3320</v>
      </c>
      <c r="Q58" s="346" t="s">
        <v>8208</v>
      </c>
      <c r="R58" s="346" t="s">
        <v>5698</v>
      </c>
      <c r="S58" s="346" t="s">
        <v>8209</v>
      </c>
      <c r="T58" s="346" t="s">
        <v>8210</v>
      </c>
      <c r="U58" s="346" t="s">
        <v>8211</v>
      </c>
      <c r="V58" s="346" t="s">
        <v>733</v>
      </c>
      <c r="W58" s="346" t="s">
        <v>733</v>
      </c>
      <c r="X58" s="346" t="s">
        <v>733</v>
      </c>
      <c r="Y58" s="346" t="s">
        <v>3320</v>
      </c>
      <c r="Z58" s="346" t="s">
        <v>8212</v>
      </c>
      <c r="AA58" s="346" t="s">
        <v>733</v>
      </c>
      <c r="AB58" s="346" t="s">
        <v>8213</v>
      </c>
      <c r="AC58" s="346" t="s">
        <v>8214</v>
      </c>
      <c r="AD58" s="346" t="s">
        <v>8215</v>
      </c>
      <c r="AE58" s="346" t="s">
        <v>8205</v>
      </c>
      <c r="AF58" s="346" t="s">
        <v>8216</v>
      </c>
      <c r="AG58" s="346" t="s">
        <v>8217</v>
      </c>
      <c r="AH58" s="346" t="s">
        <v>1214</v>
      </c>
      <c r="AI58" s="346" t="s">
        <v>3320</v>
      </c>
      <c r="AJ58" s="346" t="s">
        <v>2043</v>
      </c>
      <c r="AK58" s="346" t="s">
        <v>5798</v>
      </c>
      <c r="AL58" s="346" t="s">
        <v>6612</v>
      </c>
      <c r="AM58" s="347">
        <v>47118</v>
      </c>
      <c r="AN58" s="345">
        <v>22</v>
      </c>
      <c r="AO58" s="345">
        <v>200</v>
      </c>
      <c r="AP58" s="346" t="s">
        <v>5666</v>
      </c>
      <c r="AQ58" s="345">
        <v>404320</v>
      </c>
      <c r="AR58" s="345">
        <v>501</v>
      </c>
      <c r="AS58" s="346" t="s">
        <v>733</v>
      </c>
      <c r="AT58" s="345">
        <v>27.41</v>
      </c>
      <c r="AU58" s="346" t="s">
        <v>733</v>
      </c>
      <c r="AV58" s="345">
        <v>630</v>
      </c>
      <c r="AW58" s="346" t="s">
        <v>5713</v>
      </c>
      <c r="AX58" s="346" t="s">
        <v>5801</v>
      </c>
      <c r="AY58" s="346" t="s">
        <v>3320</v>
      </c>
      <c r="AZ58" s="346" t="s">
        <v>733</v>
      </c>
      <c r="BA58" s="346" t="s">
        <v>733</v>
      </c>
      <c r="BB58" s="345">
        <v>1970</v>
      </c>
      <c r="BC58" s="345">
        <v>1750</v>
      </c>
      <c r="BD58" s="346" t="s">
        <v>6451</v>
      </c>
      <c r="BE58" s="345">
        <v>365</v>
      </c>
      <c r="BF58" s="345">
        <v>81.09</v>
      </c>
      <c r="BG58" s="345">
        <v>98</v>
      </c>
      <c r="BH58" s="345">
        <v>35</v>
      </c>
      <c r="BI58" s="347">
        <v>46419</v>
      </c>
      <c r="BJ58" s="345">
        <v>0.4</v>
      </c>
      <c r="BK58" s="345">
        <v>8</v>
      </c>
      <c r="BL58" s="346" t="s">
        <v>8219</v>
      </c>
      <c r="BM58" s="346" t="s">
        <v>3320</v>
      </c>
      <c r="BN58" s="346" t="s">
        <v>3320</v>
      </c>
      <c r="BO58" s="346" t="s">
        <v>3320</v>
      </c>
      <c r="BP58" s="346" t="s">
        <v>3320</v>
      </c>
      <c r="BQ58" s="346" t="s">
        <v>3320</v>
      </c>
      <c r="BR58" s="346" t="s">
        <v>3320</v>
      </c>
      <c r="BS58" s="346" t="s">
        <v>3320</v>
      </c>
      <c r="BT58" s="346" t="s">
        <v>3320</v>
      </c>
      <c r="BU58" s="346" t="s">
        <v>3320</v>
      </c>
      <c r="BV58" s="346" t="s">
        <v>3320</v>
      </c>
      <c r="BW58" s="346" t="s">
        <v>3320</v>
      </c>
      <c r="BX58" s="348"/>
      <c r="BY58" s="346" t="s">
        <v>3320</v>
      </c>
      <c r="BZ58" s="346" t="s">
        <v>3320</v>
      </c>
      <c r="CA58" s="346" t="s">
        <v>3320</v>
      </c>
      <c r="CB58" s="346" t="s">
        <v>3320</v>
      </c>
      <c r="CC58" s="346" t="s">
        <v>3320</v>
      </c>
      <c r="CD58" s="346" t="s">
        <v>3320</v>
      </c>
      <c r="CE58" s="346" t="s">
        <v>3320</v>
      </c>
      <c r="CF58" s="346" t="s">
        <v>3320</v>
      </c>
      <c r="CG58" s="346" t="s">
        <v>3320</v>
      </c>
      <c r="CH58" s="348"/>
      <c r="CI58" s="346" t="s">
        <v>3320</v>
      </c>
      <c r="CJ58" s="346" t="s">
        <v>3320</v>
      </c>
      <c r="CK58" s="346" t="s">
        <v>3320</v>
      </c>
      <c r="CL58" s="346" t="s">
        <v>3320</v>
      </c>
      <c r="CM58" s="346" t="s">
        <v>3320</v>
      </c>
      <c r="CN58" s="346" t="s">
        <v>3320</v>
      </c>
      <c r="CO58" s="346" t="s">
        <v>3320</v>
      </c>
      <c r="CP58" s="346" t="s">
        <v>3320</v>
      </c>
      <c r="CQ58" s="346" t="s">
        <v>3320</v>
      </c>
      <c r="CR58" s="346" t="s">
        <v>3320</v>
      </c>
      <c r="CS58" s="346" t="s">
        <v>3320</v>
      </c>
      <c r="CT58" s="346" t="s">
        <v>3320</v>
      </c>
      <c r="CU58" s="346" t="s">
        <v>3320</v>
      </c>
      <c r="CV58" s="346" t="s">
        <v>3320</v>
      </c>
      <c r="CW58" s="346" t="s">
        <v>3320</v>
      </c>
      <c r="CX58" s="346" t="s">
        <v>3320</v>
      </c>
      <c r="CY58" s="346" t="s">
        <v>3320</v>
      </c>
      <c r="CZ58" s="346" t="s">
        <v>3320</v>
      </c>
      <c r="DA58" s="346" t="s">
        <v>3320</v>
      </c>
      <c r="DB58" s="346" t="s">
        <v>3320</v>
      </c>
      <c r="DC58" s="346" t="s">
        <v>3320</v>
      </c>
      <c r="DD58" s="346" t="s">
        <v>3320</v>
      </c>
      <c r="DE58" s="346" t="s">
        <v>3320</v>
      </c>
      <c r="DF58" s="346" t="s">
        <v>3320</v>
      </c>
      <c r="DG58" s="346" t="s">
        <v>3320</v>
      </c>
      <c r="DH58" s="346" t="s">
        <v>3320</v>
      </c>
      <c r="DI58" s="346" t="s">
        <v>3320</v>
      </c>
      <c r="DJ58" s="346" t="s">
        <v>3320</v>
      </c>
      <c r="DK58" s="346" t="s">
        <v>3320</v>
      </c>
      <c r="DL58" s="346" t="s">
        <v>3320</v>
      </c>
      <c r="DM58" s="346" t="s">
        <v>3320</v>
      </c>
      <c r="DN58" s="346" t="s">
        <v>3320</v>
      </c>
      <c r="DO58" s="346" t="s">
        <v>3320</v>
      </c>
      <c r="DP58" s="346" t="s">
        <v>3320</v>
      </c>
      <c r="DQ58" s="346" t="s">
        <v>3320</v>
      </c>
      <c r="DR58" s="346" t="s">
        <v>3320</v>
      </c>
      <c r="DS58" s="346" t="s">
        <v>3320</v>
      </c>
      <c r="DT58" s="346" t="s">
        <v>3320</v>
      </c>
      <c r="DU58" s="346" t="s">
        <v>3320</v>
      </c>
      <c r="DV58" s="346" t="s">
        <v>3320</v>
      </c>
      <c r="DW58" s="346" t="s">
        <v>3320</v>
      </c>
      <c r="DX58" s="346" t="s">
        <v>3320</v>
      </c>
      <c r="DY58" s="346" t="s">
        <v>3320</v>
      </c>
      <c r="DZ58" s="346" t="s">
        <v>3320</v>
      </c>
      <c r="EA58" s="346" t="s">
        <v>3320</v>
      </c>
      <c r="EB58" s="346" t="s">
        <v>3320</v>
      </c>
      <c r="EC58" s="346" t="s">
        <v>3320</v>
      </c>
      <c r="ED58" s="346" t="s">
        <v>3320</v>
      </c>
      <c r="EE58" s="346" t="s">
        <v>3320</v>
      </c>
      <c r="EF58" s="345">
        <v>244632112</v>
      </c>
      <c r="EG58" s="346" t="s">
        <v>733</v>
      </c>
      <c r="EH58" s="346" t="s">
        <v>733</v>
      </c>
      <c r="EI58" s="346" t="s">
        <v>733</v>
      </c>
      <c r="EJ58" s="346" t="s">
        <v>733</v>
      </c>
      <c r="EK58" s="346" t="s">
        <v>2647</v>
      </c>
      <c r="EL58" s="346" t="s">
        <v>8220</v>
      </c>
      <c r="EM58" s="179" t="s">
        <v>8221</v>
      </c>
      <c r="EN58" s="348"/>
      <c r="EO58" s="346" t="s">
        <v>8222</v>
      </c>
      <c r="EP58" s="345">
        <v>218125912</v>
      </c>
      <c r="EQ58" s="345">
        <v>26506200</v>
      </c>
      <c r="ER58" s="345">
        <v>28915</v>
      </c>
      <c r="ES58" s="345">
        <v>4399</v>
      </c>
      <c r="ET58" s="346" t="s">
        <v>8223</v>
      </c>
      <c r="EU58" s="346" t="s">
        <v>733</v>
      </c>
      <c r="EV58" s="346" t="s">
        <v>733</v>
      </c>
      <c r="EW58" s="346" t="s">
        <v>8224</v>
      </c>
      <c r="EX58" s="346" t="s">
        <v>733</v>
      </c>
      <c r="EY58" s="346" t="s">
        <v>1214</v>
      </c>
      <c r="EZ58" s="346" t="s">
        <v>1214</v>
      </c>
      <c r="FA58" s="346" t="s">
        <v>733</v>
      </c>
      <c r="FB58" s="346" t="s">
        <v>733</v>
      </c>
      <c r="FC58" s="349" t="s">
        <v>5676</v>
      </c>
      <c r="FD58" s="346" t="s">
        <v>3320</v>
      </c>
      <c r="FE58" s="346" t="s">
        <v>733</v>
      </c>
      <c r="FF58" s="346" t="s">
        <v>5721</v>
      </c>
      <c r="FG58" s="346" t="s">
        <v>1214</v>
      </c>
      <c r="FH58" s="346" t="s">
        <v>1214</v>
      </c>
      <c r="FI58" s="346" t="s">
        <v>3320</v>
      </c>
      <c r="FJ58" s="346" t="s">
        <v>3320</v>
      </c>
      <c r="FK58" s="345">
        <v>0</v>
      </c>
      <c r="FL58" s="346" t="s">
        <v>1214</v>
      </c>
      <c r="FM58" s="346" t="s">
        <v>1214</v>
      </c>
      <c r="FN58" s="346" t="s">
        <v>3320</v>
      </c>
      <c r="FO58" s="346" t="s">
        <v>733</v>
      </c>
      <c r="FP58" s="346" t="s">
        <v>3320</v>
      </c>
      <c r="FQ58" s="346" t="s">
        <v>8225</v>
      </c>
      <c r="FR58" s="346" t="s">
        <v>8226</v>
      </c>
      <c r="FS58" s="346" t="s">
        <v>5952</v>
      </c>
      <c r="FT58" s="346" t="s">
        <v>5684</v>
      </c>
      <c r="FU58" s="346" t="s">
        <v>5684</v>
      </c>
      <c r="FV58" s="346" t="s">
        <v>733</v>
      </c>
      <c r="FW58" s="346" t="s">
        <v>1214</v>
      </c>
      <c r="FX58" s="350">
        <v>46078.543726851851</v>
      </c>
      <c r="FY58" s="350">
        <v>46084.787615740737</v>
      </c>
      <c r="FZ58" s="346" t="s">
        <v>5685</v>
      </c>
      <c r="GA58" s="346" t="s">
        <v>3320</v>
      </c>
      <c r="GB58" s="346" t="s">
        <v>3320</v>
      </c>
      <c r="GC58" s="346" t="s">
        <v>3320</v>
      </c>
      <c r="GD58" s="346" t="s">
        <v>3320</v>
      </c>
      <c r="GE58" s="346" t="s">
        <v>3320</v>
      </c>
      <c r="GF58" s="346" t="s">
        <v>3320</v>
      </c>
      <c r="GG58" s="346" t="s">
        <v>3320</v>
      </c>
      <c r="GH58" s="346" t="s">
        <v>3320</v>
      </c>
      <c r="GI58" s="346" t="s">
        <v>3320</v>
      </c>
      <c r="GJ58" s="346" t="s">
        <v>3320</v>
      </c>
      <c r="GK58" s="346" t="s">
        <v>3320</v>
      </c>
      <c r="GL58" s="346" t="s">
        <v>3320</v>
      </c>
      <c r="GM58" s="346" t="s">
        <v>3320</v>
      </c>
      <c r="GN58" s="346" t="s">
        <v>3320</v>
      </c>
      <c r="GO58" s="346" t="s">
        <v>3320</v>
      </c>
      <c r="GP58" s="346" t="s">
        <v>3320</v>
      </c>
      <c r="GQ58" s="346" t="s">
        <v>3320</v>
      </c>
      <c r="GR58" s="346" t="s">
        <v>3320</v>
      </c>
      <c r="GS58" s="346" t="s">
        <v>3320</v>
      </c>
      <c r="GT58" s="346" t="s">
        <v>3320</v>
      </c>
      <c r="GU58" s="346" t="s">
        <v>3320</v>
      </c>
      <c r="GV58" s="346" t="s">
        <v>3320</v>
      </c>
      <c r="GW58" s="346" t="s">
        <v>3320</v>
      </c>
      <c r="GX58" s="346" t="s">
        <v>3320</v>
      </c>
      <c r="GY58" s="346" t="s">
        <v>3320</v>
      </c>
      <c r="GZ58" s="346" t="s">
        <v>3320</v>
      </c>
      <c r="HA58" s="346" t="s">
        <v>3320</v>
      </c>
      <c r="HB58" s="346" t="s">
        <v>3320</v>
      </c>
      <c r="HC58" s="346" t="s">
        <v>3320</v>
      </c>
      <c r="HD58" s="346" t="s">
        <v>3320</v>
      </c>
      <c r="HE58" s="346" t="s">
        <v>3320</v>
      </c>
      <c r="HF58" s="346" t="s">
        <v>3320</v>
      </c>
      <c r="HG58" s="346" t="s">
        <v>3320</v>
      </c>
      <c r="HH58" s="346" t="s">
        <v>3320</v>
      </c>
      <c r="HI58" s="346" t="s">
        <v>3320</v>
      </c>
      <c r="HJ58" s="346" t="s">
        <v>3320</v>
      </c>
      <c r="HK58" s="346" t="s">
        <v>3320</v>
      </c>
      <c r="HL58" s="346" t="s">
        <v>3320</v>
      </c>
    </row>
    <row r="59" spans="1:220" ht="15.75" thickBot="1">
      <c r="A59" s="344" t="s">
        <v>11344</v>
      </c>
      <c r="B59" s="345">
        <v>1115</v>
      </c>
      <c r="C59" s="346" t="s">
        <v>11367</v>
      </c>
      <c r="D59" s="346" t="s">
        <v>11368</v>
      </c>
      <c r="E59" s="345">
        <v>1115</v>
      </c>
      <c r="F59" s="346" t="s">
        <v>5780</v>
      </c>
      <c r="G59" s="346" t="s">
        <v>5781</v>
      </c>
      <c r="H59" s="346" t="s">
        <v>11369</v>
      </c>
      <c r="I59" s="346" t="s">
        <v>5643</v>
      </c>
      <c r="J59" s="344" t="s">
        <v>4657</v>
      </c>
      <c r="K59" s="346" t="s">
        <v>11370</v>
      </c>
      <c r="L59" s="346" t="s">
        <v>5784</v>
      </c>
      <c r="M59" s="346" t="s">
        <v>5785</v>
      </c>
      <c r="N59" s="346" t="s">
        <v>5786</v>
      </c>
      <c r="O59" s="346" t="s">
        <v>11353</v>
      </c>
      <c r="P59" s="346" t="s">
        <v>3320</v>
      </c>
      <c r="Q59" s="346" t="s">
        <v>5788</v>
      </c>
      <c r="R59" s="346" t="s">
        <v>5698</v>
      </c>
      <c r="S59" s="346" t="s">
        <v>5789</v>
      </c>
      <c r="T59" s="346" t="s">
        <v>5790</v>
      </c>
      <c r="U59" s="346" t="s">
        <v>5791</v>
      </c>
      <c r="V59" s="346" t="s">
        <v>733</v>
      </c>
      <c r="W59" s="346" t="s">
        <v>733</v>
      </c>
      <c r="X59" s="346" t="s">
        <v>733</v>
      </c>
      <c r="Y59" s="346" t="s">
        <v>3320</v>
      </c>
      <c r="Z59" s="346" t="s">
        <v>5792</v>
      </c>
      <c r="AA59" s="346" t="s">
        <v>733</v>
      </c>
      <c r="AB59" s="346" t="s">
        <v>5793</v>
      </c>
      <c r="AC59" s="346" t="s">
        <v>5794</v>
      </c>
      <c r="AD59" s="346" t="s">
        <v>5659</v>
      </c>
      <c r="AE59" s="346" t="s">
        <v>5795</v>
      </c>
      <c r="AF59" s="346" t="s">
        <v>5796</v>
      </c>
      <c r="AG59" s="346" t="s">
        <v>5797</v>
      </c>
      <c r="AH59" s="346" t="s">
        <v>1214</v>
      </c>
      <c r="AI59" s="346" t="s">
        <v>3320</v>
      </c>
      <c r="AJ59" s="346" t="s">
        <v>5709</v>
      </c>
      <c r="AK59" s="346" t="s">
        <v>5709</v>
      </c>
      <c r="AL59" s="346" t="s">
        <v>5665</v>
      </c>
      <c r="AM59" s="347">
        <v>46991</v>
      </c>
      <c r="AN59" s="345">
        <v>30</v>
      </c>
      <c r="AO59" s="345">
        <v>120</v>
      </c>
      <c r="AP59" s="346" t="s">
        <v>5666</v>
      </c>
      <c r="AQ59" s="345">
        <v>206852</v>
      </c>
      <c r="AR59" s="345">
        <v>279</v>
      </c>
      <c r="AS59" s="346" t="s">
        <v>733</v>
      </c>
      <c r="AT59" s="345">
        <v>26.51</v>
      </c>
      <c r="AU59" s="346" t="s">
        <v>1214</v>
      </c>
      <c r="AV59" s="345">
        <v>650</v>
      </c>
      <c r="AW59" s="346" t="s">
        <v>5800</v>
      </c>
      <c r="AX59" s="346" t="s">
        <v>5801</v>
      </c>
      <c r="AY59" s="346" t="s">
        <v>3320</v>
      </c>
      <c r="AZ59" s="346" t="s">
        <v>733</v>
      </c>
      <c r="BA59" s="346" t="s">
        <v>733</v>
      </c>
      <c r="BB59" s="345">
        <v>1858</v>
      </c>
      <c r="BC59" s="345">
        <v>1684</v>
      </c>
      <c r="BD59" s="346" t="s">
        <v>5989</v>
      </c>
      <c r="BE59" s="345">
        <v>365</v>
      </c>
      <c r="BF59" s="345">
        <v>87</v>
      </c>
      <c r="BG59" s="345">
        <v>95</v>
      </c>
      <c r="BH59" s="345">
        <v>25</v>
      </c>
      <c r="BI59" s="347">
        <v>46327</v>
      </c>
      <c r="BJ59" s="345">
        <v>0.2</v>
      </c>
      <c r="BK59" s="345">
        <v>8</v>
      </c>
      <c r="BL59" s="346" t="s">
        <v>5796</v>
      </c>
      <c r="BM59" s="346" t="s">
        <v>3320</v>
      </c>
      <c r="BN59" s="346" t="s">
        <v>3320</v>
      </c>
      <c r="BO59" s="346" t="s">
        <v>3320</v>
      </c>
      <c r="BP59" s="346" t="s">
        <v>3320</v>
      </c>
      <c r="BQ59" s="346" t="s">
        <v>3320</v>
      </c>
      <c r="BR59" s="346" t="s">
        <v>3320</v>
      </c>
      <c r="BS59" s="346" t="s">
        <v>3320</v>
      </c>
      <c r="BT59" s="346" t="s">
        <v>3320</v>
      </c>
      <c r="BU59" s="346" t="s">
        <v>3320</v>
      </c>
      <c r="BV59" s="346" t="s">
        <v>3320</v>
      </c>
      <c r="BW59" s="346" t="s">
        <v>3320</v>
      </c>
      <c r="BX59" s="348"/>
      <c r="BY59" s="346" t="s">
        <v>3320</v>
      </c>
      <c r="BZ59" s="346" t="s">
        <v>3320</v>
      </c>
      <c r="CA59" s="346" t="s">
        <v>3320</v>
      </c>
      <c r="CB59" s="346" t="s">
        <v>3320</v>
      </c>
      <c r="CC59" s="346" t="s">
        <v>3320</v>
      </c>
      <c r="CD59" s="346" t="s">
        <v>3320</v>
      </c>
      <c r="CE59" s="346" t="s">
        <v>3320</v>
      </c>
      <c r="CF59" s="346" t="s">
        <v>3320</v>
      </c>
      <c r="CG59" s="346" t="s">
        <v>3320</v>
      </c>
      <c r="CH59" s="348"/>
      <c r="CI59" s="346" t="s">
        <v>3320</v>
      </c>
      <c r="CJ59" s="346" t="s">
        <v>3320</v>
      </c>
      <c r="CK59" s="346" t="s">
        <v>3320</v>
      </c>
      <c r="CL59" s="346" t="s">
        <v>3320</v>
      </c>
      <c r="CM59" s="346" t="s">
        <v>3320</v>
      </c>
      <c r="CN59" s="346" t="s">
        <v>3320</v>
      </c>
      <c r="CO59" s="346" t="s">
        <v>3320</v>
      </c>
      <c r="CP59" s="346" t="s">
        <v>3320</v>
      </c>
      <c r="CQ59" s="346" t="s">
        <v>3320</v>
      </c>
      <c r="CR59" s="346" t="s">
        <v>3320</v>
      </c>
      <c r="CS59" s="346" t="s">
        <v>3320</v>
      </c>
      <c r="CT59" s="346" t="s">
        <v>3320</v>
      </c>
      <c r="CU59" s="346" t="s">
        <v>3320</v>
      </c>
      <c r="CV59" s="346" t="s">
        <v>3320</v>
      </c>
      <c r="CW59" s="346" t="s">
        <v>3320</v>
      </c>
      <c r="CX59" s="346" t="s">
        <v>3320</v>
      </c>
      <c r="CY59" s="346" t="s">
        <v>3320</v>
      </c>
      <c r="CZ59" s="346" t="s">
        <v>3320</v>
      </c>
      <c r="DA59" s="346" t="s">
        <v>3320</v>
      </c>
      <c r="DB59" s="346" t="s">
        <v>3320</v>
      </c>
      <c r="DC59" s="346" t="s">
        <v>3320</v>
      </c>
      <c r="DD59" s="346" t="s">
        <v>3320</v>
      </c>
      <c r="DE59" s="346" t="s">
        <v>3320</v>
      </c>
      <c r="DF59" s="346" t="s">
        <v>3320</v>
      </c>
      <c r="DG59" s="346" t="s">
        <v>3320</v>
      </c>
      <c r="DH59" s="346" t="s">
        <v>3320</v>
      </c>
      <c r="DI59" s="346" t="s">
        <v>3320</v>
      </c>
      <c r="DJ59" s="346" t="s">
        <v>3320</v>
      </c>
      <c r="DK59" s="346" t="s">
        <v>3320</v>
      </c>
      <c r="DL59" s="346" t="s">
        <v>3320</v>
      </c>
      <c r="DM59" s="346" t="s">
        <v>3320</v>
      </c>
      <c r="DN59" s="346" t="s">
        <v>3320</v>
      </c>
      <c r="DO59" s="346" t="s">
        <v>3320</v>
      </c>
      <c r="DP59" s="346" t="s">
        <v>3320</v>
      </c>
      <c r="DQ59" s="346" t="s">
        <v>3320</v>
      </c>
      <c r="DR59" s="346" t="s">
        <v>3320</v>
      </c>
      <c r="DS59" s="346" t="s">
        <v>3320</v>
      </c>
      <c r="DT59" s="346" t="s">
        <v>3320</v>
      </c>
      <c r="DU59" s="346" t="s">
        <v>3320</v>
      </c>
      <c r="DV59" s="346" t="s">
        <v>3320</v>
      </c>
      <c r="DW59" s="346" t="s">
        <v>3320</v>
      </c>
      <c r="DX59" s="346" t="s">
        <v>3320</v>
      </c>
      <c r="DY59" s="346" t="s">
        <v>3320</v>
      </c>
      <c r="DZ59" s="346" t="s">
        <v>3320</v>
      </c>
      <c r="EA59" s="346" t="s">
        <v>3320</v>
      </c>
      <c r="EB59" s="346" t="s">
        <v>3320</v>
      </c>
      <c r="EC59" s="346" t="s">
        <v>3320</v>
      </c>
      <c r="ED59" s="346" t="s">
        <v>3320</v>
      </c>
      <c r="EE59" s="346" t="s">
        <v>3320</v>
      </c>
      <c r="EF59" s="345">
        <v>213603915</v>
      </c>
      <c r="EG59" s="346" t="s">
        <v>733</v>
      </c>
      <c r="EH59" s="346" t="s">
        <v>733</v>
      </c>
      <c r="EI59" s="346" t="s">
        <v>733</v>
      </c>
      <c r="EJ59" s="346" t="s">
        <v>733</v>
      </c>
      <c r="EK59" s="346" t="s">
        <v>2888</v>
      </c>
      <c r="EL59" s="346" t="s">
        <v>11371</v>
      </c>
      <c r="EM59" s="179" t="s">
        <v>11372</v>
      </c>
      <c r="EN59" s="348"/>
      <c r="EO59" s="346" t="s">
        <v>9994</v>
      </c>
      <c r="EP59" s="345">
        <v>152968400</v>
      </c>
      <c r="EQ59" s="345">
        <v>29081455</v>
      </c>
      <c r="ER59" s="345">
        <v>65261037</v>
      </c>
      <c r="ES59" s="345">
        <v>13052207</v>
      </c>
      <c r="ET59" s="346" t="s">
        <v>9978</v>
      </c>
      <c r="EU59" s="346" t="s">
        <v>733</v>
      </c>
      <c r="EV59" s="346" t="s">
        <v>733</v>
      </c>
      <c r="EW59" s="346" t="s">
        <v>7031</v>
      </c>
      <c r="EX59" s="346" t="s">
        <v>733</v>
      </c>
      <c r="EY59" s="346" t="s">
        <v>1214</v>
      </c>
      <c r="EZ59" s="346" t="s">
        <v>733</v>
      </c>
      <c r="FA59" s="346" t="s">
        <v>733</v>
      </c>
      <c r="FB59" s="346" t="s">
        <v>733</v>
      </c>
      <c r="FC59" s="349" t="s">
        <v>5676</v>
      </c>
      <c r="FD59" s="346" t="s">
        <v>3320</v>
      </c>
      <c r="FE59" s="346" t="s">
        <v>733</v>
      </c>
      <c r="FF59" s="346" t="s">
        <v>5721</v>
      </c>
      <c r="FG59" s="346" t="s">
        <v>1214</v>
      </c>
      <c r="FH59" s="346" t="s">
        <v>1214</v>
      </c>
      <c r="FI59" s="346" t="s">
        <v>3320</v>
      </c>
      <c r="FJ59" s="346" t="s">
        <v>3320</v>
      </c>
      <c r="FK59" s="345">
        <v>0</v>
      </c>
      <c r="FL59" s="346" t="s">
        <v>1214</v>
      </c>
      <c r="FM59" s="346" t="s">
        <v>1214</v>
      </c>
      <c r="FN59" s="346" t="s">
        <v>3320</v>
      </c>
      <c r="FO59" s="346" t="s">
        <v>1214</v>
      </c>
      <c r="FP59" s="346" t="s">
        <v>3320</v>
      </c>
      <c r="FQ59" s="346" t="s">
        <v>9995</v>
      </c>
      <c r="FR59" s="346" t="s">
        <v>9996</v>
      </c>
      <c r="FS59" s="346" t="s">
        <v>3320</v>
      </c>
      <c r="FT59" s="346" t="s">
        <v>3320</v>
      </c>
      <c r="FU59" s="346" t="s">
        <v>3320</v>
      </c>
      <c r="FV59" s="346" t="s">
        <v>733</v>
      </c>
      <c r="FW59" s="346" t="s">
        <v>1214</v>
      </c>
      <c r="FX59" s="350">
        <v>46084.55332175926</v>
      </c>
      <c r="FY59" s="350">
        <v>46084.783425925925</v>
      </c>
      <c r="FZ59" s="346" t="s">
        <v>5685</v>
      </c>
      <c r="GA59" s="346" t="s">
        <v>3320</v>
      </c>
      <c r="GB59" s="346" t="s">
        <v>3320</v>
      </c>
      <c r="GC59" s="346" t="s">
        <v>3320</v>
      </c>
      <c r="GD59" s="346" t="s">
        <v>3320</v>
      </c>
      <c r="GE59" s="346" t="s">
        <v>3320</v>
      </c>
      <c r="GF59" s="346" t="s">
        <v>3320</v>
      </c>
      <c r="GG59" s="346" t="s">
        <v>3320</v>
      </c>
      <c r="GH59" s="346" t="s">
        <v>3320</v>
      </c>
      <c r="GI59" s="346" t="s">
        <v>3320</v>
      </c>
      <c r="GJ59" s="346" t="s">
        <v>3320</v>
      </c>
      <c r="GK59" s="346" t="s">
        <v>3320</v>
      </c>
      <c r="GL59" s="346" t="s">
        <v>3320</v>
      </c>
      <c r="GM59" s="346" t="s">
        <v>3320</v>
      </c>
      <c r="GN59" s="346" t="s">
        <v>3320</v>
      </c>
      <c r="GO59" s="346" t="s">
        <v>3320</v>
      </c>
      <c r="GP59" s="346" t="s">
        <v>3320</v>
      </c>
      <c r="GQ59" s="346" t="s">
        <v>3320</v>
      </c>
      <c r="GR59" s="346" t="s">
        <v>3320</v>
      </c>
      <c r="GS59" s="346" t="s">
        <v>3320</v>
      </c>
      <c r="GT59" s="346" t="s">
        <v>3320</v>
      </c>
      <c r="GU59" s="346" t="s">
        <v>3320</v>
      </c>
      <c r="GV59" s="346" t="s">
        <v>3320</v>
      </c>
      <c r="GW59" s="346" t="s">
        <v>3320</v>
      </c>
      <c r="GX59" s="346" t="s">
        <v>3320</v>
      </c>
      <c r="GY59" s="346" t="s">
        <v>3320</v>
      </c>
      <c r="GZ59" s="346" t="s">
        <v>3320</v>
      </c>
      <c r="HA59" s="346" t="s">
        <v>3320</v>
      </c>
      <c r="HB59" s="346" t="s">
        <v>3320</v>
      </c>
      <c r="HC59" s="346" t="s">
        <v>3320</v>
      </c>
      <c r="HD59" s="346" t="s">
        <v>3320</v>
      </c>
      <c r="HE59" s="346" t="s">
        <v>3320</v>
      </c>
      <c r="HF59" s="346" t="s">
        <v>3320</v>
      </c>
      <c r="HG59" s="346" t="s">
        <v>3320</v>
      </c>
      <c r="HH59" s="346" t="s">
        <v>3320</v>
      </c>
      <c r="HI59" s="346" t="s">
        <v>3320</v>
      </c>
      <c r="HJ59" s="346" t="s">
        <v>3320</v>
      </c>
      <c r="HK59" s="346" t="s">
        <v>3320</v>
      </c>
      <c r="HL59" s="346" t="s">
        <v>3320</v>
      </c>
    </row>
    <row r="60" spans="1:220" ht="15.75" thickBot="1">
      <c r="A60" s="344" t="s">
        <v>5638</v>
      </c>
      <c r="B60" s="345">
        <v>761</v>
      </c>
      <c r="C60" s="346" t="s">
        <v>8493</v>
      </c>
      <c r="D60" s="346" t="s">
        <v>8494</v>
      </c>
      <c r="E60" s="345">
        <v>761</v>
      </c>
      <c r="F60" s="346" t="s">
        <v>1386</v>
      </c>
      <c r="G60" s="346" t="s">
        <v>8203</v>
      </c>
      <c r="H60" s="346" t="s">
        <v>1383</v>
      </c>
      <c r="I60" s="346" t="s">
        <v>5643</v>
      </c>
      <c r="J60" s="346" t="s">
        <v>8205</v>
      </c>
      <c r="K60" s="346" t="s">
        <v>617</v>
      </c>
      <c r="L60" s="346" t="s">
        <v>8206</v>
      </c>
      <c r="M60" s="346" t="s">
        <v>8206</v>
      </c>
      <c r="N60" s="179" t="s">
        <v>8207</v>
      </c>
      <c r="O60" s="348"/>
      <c r="P60" s="346" t="s">
        <v>3320</v>
      </c>
      <c r="Q60" s="346" t="s">
        <v>8208</v>
      </c>
      <c r="R60" s="346" t="s">
        <v>5698</v>
      </c>
      <c r="S60" s="346" t="s">
        <v>8209</v>
      </c>
      <c r="T60" s="346" t="s">
        <v>8210</v>
      </c>
      <c r="U60" s="346" t="s">
        <v>8211</v>
      </c>
      <c r="V60" s="346" t="s">
        <v>733</v>
      </c>
      <c r="W60" s="346" t="s">
        <v>733</v>
      </c>
      <c r="X60" s="346" t="s">
        <v>733</v>
      </c>
      <c r="Y60" s="346" t="s">
        <v>3320</v>
      </c>
      <c r="Z60" s="346" t="s">
        <v>8212</v>
      </c>
      <c r="AA60" s="346" t="s">
        <v>733</v>
      </c>
      <c r="AB60" s="346" t="s">
        <v>8213</v>
      </c>
      <c r="AC60" s="346" t="s">
        <v>8214</v>
      </c>
      <c r="AD60" s="346" t="s">
        <v>8215</v>
      </c>
      <c r="AE60" s="346" t="s">
        <v>8205</v>
      </c>
      <c r="AF60" s="346" t="s">
        <v>8216</v>
      </c>
      <c r="AG60" s="346" t="s">
        <v>8217</v>
      </c>
      <c r="AH60" s="346" t="s">
        <v>1214</v>
      </c>
      <c r="AI60" s="346" t="s">
        <v>3320</v>
      </c>
      <c r="AJ60" s="346" t="s">
        <v>5663</v>
      </c>
      <c r="AK60" s="346" t="s">
        <v>3569</v>
      </c>
      <c r="AL60" s="346" t="s">
        <v>5712</v>
      </c>
      <c r="AM60" s="347">
        <v>47088</v>
      </c>
      <c r="AN60" s="345">
        <v>22</v>
      </c>
      <c r="AO60" s="345">
        <v>200</v>
      </c>
      <c r="AP60" s="346" t="s">
        <v>5666</v>
      </c>
      <c r="AQ60" s="345">
        <v>420964</v>
      </c>
      <c r="AR60" s="345">
        <v>535.19000000000005</v>
      </c>
      <c r="AS60" s="346" t="s">
        <v>733</v>
      </c>
      <c r="AT60" s="345">
        <v>29.08</v>
      </c>
      <c r="AU60" s="346" t="s">
        <v>733</v>
      </c>
      <c r="AV60" s="345">
        <v>630</v>
      </c>
      <c r="AW60" s="346" t="s">
        <v>5713</v>
      </c>
      <c r="AX60" s="346" t="s">
        <v>5801</v>
      </c>
      <c r="AY60" s="346" t="s">
        <v>3320</v>
      </c>
      <c r="AZ60" s="346" t="s">
        <v>733</v>
      </c>
      <c r="BA60" s="346" t="s">
        <v>733</v>
      </c>
      <c r="BB60" s="345">
        <v>2018</v>
      </c>
      <c r="BC60" s="345">
        <v>1796</v>
      </c>
      <c r="BD60" s="346" t="s">
        <v>6451</v>
      </c>
      <c r="BE60" s="345">
        <v>365</v>
      </c>
      <c r="BF60" s="345">
        <v>81.66</v>
      </c>
      <c r="BG60" s="345">
        <v>98</v>
      </c>
      <c r="BH60" s="345">
        <v>35</v>
      </c>
      <c r="BI60" s="347">
        <v>46419</v>
      </c>
      <c r="BJ60" s="345">
        <v>0.4</v>
      </c>
      <c r="BK60" s="345">
        <v>8</v>
      </c>
      <c r="BL60" s="346" t="s">
        <v>8219</v>
      </c>
      <c r="BM60" s="346" t="s">
        <v>3320</v>
      </c>
      <c r="BN60" s="346" t="s">
        <v>3320</v>
      </c>
      <c r="BO60" s="346" t="s">
        <v>3320</v>
      </c>
      <c r="BP60" s="346" t="s">
        <v>3320</v>
      </c>
      <c r="BQ60" s="346" t="s">
        <v>3320</v>
      </c>
      <c r="BR60" s="346" t="s">
        <v>3320</v>
      </c>
      <c r="BS60" s="346" t="s">
        <v>3320</v>
      </c>
      <c r="BT60" s="346" t="s">
        <v>3320</v>
      </c>
      <c r="BU60" s="346" t="s">
        <v>3320</v>
      </c>
      <c r="BV60" s="346" t="s">
        <v>3320</v>
      </c>
      <c r="BW60" s="346" t="s">
        <v>3320</v>
      </c>
      <c r="BX60" s="348"/>
      <c r="BY60" s="346" t="s">
        <v>3320</v>
      </c>
      <c r="BZ60" s="346" t="s">
        <v>3320</v>
      </c>
      <c r="CA60" s="346" t="s">
        <v>3320</v>
      </c>
      <c r="CB60" s="346" t="s">
        <v>3320</v>
      </c>
      <c r="CC60" s="346" t="s">
        <v>3320</v>
      </c>
      <c r="CD60" s="346" t="s">
        <v>3320</v>
      </c>
      <c r="CE60" s="346" t="s">
        <v>3320</v>
      </c>
      <c r="CF60" s="346" t="s">
        <v>3320</v>
      </c>
      <c r="CG60" s="346" t="s">
        <v>3320</v>
      </c>
      <c r="CH60" s="348"/>
      <c r="CI60" s="346" t="s">
        <v>3320</v>
      </c>
      <c r="CJ60" s="346" t="s">
        <v>3320</v>
      </c>
      <c r="CK60" s="346" t="s">
        <v>3320</v>
      </c>
      <c r="CL60" s="346" t="s">
        <v>3320</v>
      </c>
      <c r="CM60" s="346" t="s">
        <v>3320</v>
      </c>
      <c r="CN60" s="346" t="s">
        <v>3320</v>
      </c>
      <c r="CO60" s="346" t="s">
        <v>3320</v>
      </c>
      <c r="CP60" s="346" t="s">
        <v>3320</v>
      </c>
      <c r="CQ60" s="346" t="s">
        <v>3320</v>
      </c>
      <c r="CR60" s="346" t="s">
        <v>3320</v>
      </c>
      <c r="CS60" s="346" t="s">
        <v>3320</v>
      </c>
      <c r="CT60" s="346" t="s">
        <v>3320</v>
      </c>
      <c r="CU60" s="346" t="s">
        <v>3320</v>
      </c>
      <c r="CV60" s="346" t="s">
        <v>3320</v>
      </c>
      <c r="CW60" s="346" t="s">
        <v>3320</v>
      </c>
      <c r="CX60" s="346" t="s">
        <v>3320</v>
      </c>
      <c r="CY60" s="346" t="s">
        <v>3320</v>
      </c>
      <c r="CZ60" s="346" t="s">
        <v>3320</v>
      </c>
      <c r="DA60" s="346" t="s">
        <v>3320</v>
      </c>
      <c r="DB60" s="346" t="s">
        <v>3320</v>
      </c>
      <c r="DC60" s="346" t="s">
        <v>3320</v>
      </c>
      <c r="DD60" s="346" t="s">
        <v>3320</v>
      </c>
      <c r="DE60" s="346" t="s">
        <v>3320</v>
      </c>
      <c r="DF60" s="346" t="s">
        <v>3320</v>
      </c>
      <c r="DG60" s="346" t="s">
        <v>3320</v>
      </c>
      <c r="DH60" s="346" t="s">
        <v>3320</v>
      </c>
      <c r="DI60" s="346" t="s">
        <v>3320</v>
      </c>
      <c r="DJ60" s="346" t="s">
        <v>3320</v>
      </c>
      <c r="DK60" s="346" t="s">
        <v>3320</v>
      </c>
      <c r="DL60" s="346" t="s">
        <v>3320</v>
      </c>
      <c r="DM60" s="346" t="s">
        <v>3320</v>
      </c>
      <c r="DN60" s="346" t="s">
        <v>3320</v>
      </c>
      <c r="DO60" s="346" t="s">
        <v>3320</v>
      </c>
      <c r="DP60" s="346" t="s">
        <v>3320</v>
      </c>
      <c r="DQ60" s="346" t="s">
        <v>3320</v>
      </c>
      <c r="DR60" s="346" t="s">
        <v>3320</v>
      </c>
      <c r="DS60" s="346" t="s">
        <v>3320</v>
      </c>
      <c r="DT60" s="346" t="s">
        <v>3320</v>
      </c>
      <c r="DU60" s="346" t="s">
        <v>3320</v>
      </c>
      <c r="DV60" s="346" t="s">
        <v>3320</v>
      </c>
      <c r="DW60" s="346" t="s">
        <v>3320</v>
      </c>
      <c r="DX60" s="346" t="s">
        <v>3320</v>
      </c>
      <c r="DY60" s="346" t="s">
        <v>3320</v>
      </c>
      <c r="DZ60" s="346" t="s">
        <v>3320</v>
      </c>
      <c r="EA60" s="346" t="s">
        <v>3320</v>
      </c>
      <c r="EB60" s="346" t="s">
        <v>3320</v>
      </c>
      <c r="EC60" s="346" t="s">
        <v>3320</v>
      </c>
      <c r="ED60" s="346" t="s">
        <v>3320</v>
      </c>
      <c r="EE60" s="346" t="s">
        <v>3320</v>
      </c>
      <c r="EF60" s="345">
        <v>262335518</v>
      </c>
      <c r="EG60" s="346" t="s">
        <v>1214</v>
      </c>
      <c r="EH60" s="346" t="s">
        <v>733</v>
      </c>
      <c r="EI60" s="346" t="s">
        <v>733</v>
      </c>
      <c r="EJ60" s="346" t="s">
        <v>733</v>
      </c>
      <c r="EK60" s="346" t="s">
        <v>225</v>
      </c>
      <c r="EL60" s="346" t="s">
        <v>8495</v>
      </c>
      <c r="EM60" s="179" t="s">
        <v>8496</v>
      </c>
      <c r="EN60" s="348"/>
      <c r="EO60" s="346" t="s">
        <v>8497</v>
      </c>
      <c r="EP60" s="345">
        <v>235560218</v>
      </c>
      <c r="EQ60" s="345">
        <v>26775300</v>
      </c>
      <c r="ER60" s="345">
        <v>23857</v>
      </c>
      <c r="ES60" s="345">
        <v>4494</v>
      </c>
      <c r="ET60" s="346" t="s">
        <v>8223</v>
      </c>
      <c r="EU60" s="346" t="s">
        <v>733</v>
      </c>
      <c r="EV60" s="346" t="s">
        <v>733</v>
      </c>
      <c r="EW60" s="346" t="s">
        <v>8224</v>
      </c>
      <c r="EX60" s="346" t="s">
        <v>733</v>
      </c>
      <c r="EY60" s="346" t="s">
        <v>733</v>
      </c>
      <c r="EZ60" s="346" t="s">
        <v>733</v>
      </c>
      <c r="FA60" s="346" t="s">
        <v>733</v>
      </c>
      <c r="FB60" s="346" t="s">
        <v>733</v>
      </c>
      <c r="FC60" s="349" t="s">
        <v>5676</v>
      </c>
      <c r="FD60" s="346" t="s">
        <v>3320</v>
      </c>
      <c r="FE60" s="346" t="s">
        <v>733</v>
      </c>
      <c r="FF60" s="346" t="s">
        <v>5721</v>
      </c>
      <c r="FG60" s="346" t="s">
        <v>733</v>
      </c>
      <c r="FH60" s="346" t="s">
        <v>5679</v>
      </c>
      <c r="FI60" s="346" t="s">
        <v>3320</v>
      </c>
      <c r="FJ60" s="346" t="s">
        <v>3320</v>
      </c>
      <c r="FK60" s="345">
        <v>0.8</v>
      </c>
      <c r="FL60" s="346" t="s">
        <v>733</v>
      </c>
      <c r="FM60" s="346" t="s">
        <v>5679</v>
      </c>
      <c r="FN60" s="346" t="s">
        <v>8498</v>
      </c>
      <c r="FO60" s="346" t="s">
        <v>733</v>
      </c>
      <c r="FP60" s="346" t="s">
        <v>3320</v>
      </c>
      <c r="FQ60" s="346" t="s">
        <v>8499</v>
      </c>
      <c r="FR60" s="346" t="s">
        <v>8500</v>
      </c>
      <c r="FS60" s="346" t="s">
        <v>5683</v>
      </c>
      <c r="FT60" s="346" t="s">
        <v>5683</v>
      </c>
      <c r="FU60" s="346" t="s">
        <v>5684</v>
      </c>
      <c r="FV60" s="346" t="s">
        <v>733</v>
      </c>
      <c r="FW60" s="346" t="s">
        <v>1214</v>
      </c>
      <c r="FX60" s="350">
        <v>46078.409201388888</v>
      </c>
      <c r="FY60" s="350">
        <v>46084.77784722222</v>
      </c>
      <c r="FZ60" s="346" t="s">
        <v>5685</v>
      </c>
      <c r="GA60" s="346" t="s">
        <v>3320</v>
      </c>
      <c r="GB60" s="346" t="s">
        <v>3320</v>
      </c>
      <c r="GC60" s="346" t="s">
        <v>3320</v>
      </c>
      <c r="GD60" s="346" t="s">
        <v>3320</v>
      </c>
      <c r="GE60" s="346" t="s">
        <v>3320</v>
      </c>
      <c r="GF60" s="346" t="s">
        <v>3320</v>
      </c>
      <c r="GG60" s="346" t="s">
        <v>3320</v>
      </c>
      <c r="GH60" s="346" t="s">
        <v>3320</v>
      </c>
      <c r="GI60" s="346" t="s">
        <v>3320</v>
      </c>
      <c r="GJ60" s="346" t="s">
        <v>3320</v>
      </c>
      <c r="GK60" s="346" t="s">
        <v>3320</v>
      </c>
      <c r="GL60" s="346" t="s">
        <v>3320</v>
      </c>
      <c r="GM60" s="346" t="s">
        <v>3320</v>
      </c>
      <c r="GN60" s="346" t="s">
        <v>3320</v>
      </c>
      <c r="GO60" s="346" t="s">
        <v>3320</v>
      </c>
      <c r="GP60" s="346" t="s">
        <v>3320</v>
      </c>
      <c r="GQ60" s="346" t="s">
        <v>3320</v>
      </c>
      <c r="GR60" s="346" t="s">
        <v>3320</v>
      </c>
      <c r="GS60" s="346" t="s">
        <v>3320</v>
      </c>
      <c r="GT60" s="346" t="s">
        <v>3320</v>
      </c>
      <c r="GU60" s="346" t="s">
        <v>3320</v>
      </c>
      <c r="GV60" s="346" t="s">
        <v>3320</v>
      </c>
      <c r="GW60" s="346" t="s">
        <v>3320</v>
      </c>
      <c r="GX60" s="346" t="s">
        <v>3320</v>
      </c>
      <c r="GY60" s="346" t="s">
        <v>3320</v>
      </c>
      <c r="GZ60" s="346" t="s">
        <v>3320</v>
      </c>
      <c r="HA60" s="346" t="s">
        <v>3320</v>
      </c>
      <c r="HB60" s="346" t="s">
        <v>3320</v>
      </c>
      <c r="HC60" s="346" t="s">
        <v>3320</v>
      </c>
      <c r="HD60" s="346" t="s">
        <v>3320</v>
      </c>
      <c r="HE60" s="346" t="s">
        <v>3320</v>
      </c>
      <c r="HF60" s="346" t="s">
        <v>3320</v>
      </c>
      <c r="HG60" s="346" t="s">
        <v>3320</v>
      </c>
      <c r="HH60" s="346" t="s">
        <v>3320</v>
      </c>
      <c r="HI60" s="346" t="s">
        <v>3320</v>
      </c>
      <c r="HJ60" s="346" t="s">
        <v>3320</v>
      </c>
      <c r="HK60" s="346" t="s">
        <v>3320</v>
      </c>
      <c r="HL60" s="346" t="s">
        <v>3320</v>
      </c>
    </row>
    <row r="61" spans="1:220" ht="15.75" thickBot="1">
      <c r="A61" s="344" t="s">
        <v>5638</v>
      </c>
      <c r="B61" s="345">
        <v>1117</v>
      </c>
      <c r="C61" s="346" t="s">
        <v>7597</v>
      </c>
      <c r="D61" s="346" t="s">
        <v>7598</v>
      </c>
      <c r="E61" s="345">
        <v>1117</v>
      </c>
      <c r="F61" s="346" t="s">
        <v>7599</v>
      </c>
      <c r="G61" s="346" t="s">
        <v>7600</v>
      </c>
      <c r="H61" s="346" t="s">
        <v>7601</v>
      </c>
      <c r="I61" s="346" t="s">
        <v>5916</v>
      </c>
      <c r="J61" s="346" t="s">
        <v>7602</v>
      </c>
      <c r="K61" s="346" t="s">
        <v>7603</v>
      </c>
      <c r="L61" s="346" t="s">
        <v>7604</v>
      </c>
      <c r="M61" s="346" t="s">
        <v>5698</v>
      </c>
      <c r="N61" s="346" t="s">
        <v>7605</v>
      </c>
      <c r="O61" s="346" t="s">
        <v>7606</v>
      </c>
      <c r="P61" s="346" t="s">
        <v>3320</v>
      </c>
      <c r="Q61" s="346" t="s">
        <v>7607</v>
      </c>
      <c r="R61" s="346" t="s">
        <v>5698</v>
      </c>
      <c r="S61" s="346" t="s">
        <v>7608</v>
      </c>
      <c r="T61" s="346" t="s">
        <v>7609</v>
      </c>
      <c r="U61" s="346" t="s">
        <v>7610</v>
      </c>
      <c r="V61" s="346" t="s">
        <v>733</v>
      </c>
      <c r="W61" s="346" t="s">
        <v>733</v>
      </c>
      <c r="X61" s="346" t="s">
        <v>733</v>
      </c>
      <c r="Y61" s="346" t="s">
        <v>3320</v>
      </c>
      <c r="Z61" s="346" t="s">
        <v>5656</v>
      </c>
      <c r="AA61" s="346" t="s">
        <v>733</v>
      </c>
      <c r="AB61" s="346" t="s">
        <v>7611</v>
      </c>
      <c r="AC61" s="346" t="s">
        <v>5859</v>
      </c>
      <c r="AD61" s="346" t="s">
        <v>7612</v>
      </c>
      <c r="AE61" s="346" t="s">
        <v>5660</v>
      </c>
      <c r="AF61" s="346" t="s">
        <v>7613</v>
      </c>
      <c r="AG61" s="346" t="s">
        <v>7614</v>
      </c>
      <c r="AH61" s="346" t="s">
        <v>1214</v>
      </c>
      <c r="AI61" s="346" t="s">
        <v>3320</v>
      </c>
      <c r="AJ61" s="346" t="s">
        <v>2043</v>
      </c>
      <c r="AK61" s="346" t="s">
        <v>5934</v>
      </c>
      <c r="AL61" s="346" t="s">
        <v>5936</v>
      </c>
      <c r="AM61" s="347">
        <v>47844</v>
      </c>
      <c r="AN61" s="345">
        <v>24</v>
      </c>
      <c r="AO61" s="345">
        <v>400</v>
      </c>
      <c r="AP61" s="346" t="s">
        <v>5666</v>
      </c>
      <c r="AQ61" s="345">
        <v>89</v>
      </c>
      <c r="AR61" s="345">
        <v>1585.55</v>
      </c>
      <c r="AS61" s="346" t="s">
        <v>733</v>
      </c>
      <c r="AT61" s="346" t="s">
        <v>3320</v>
      </c>
      <c r="AU61" s="346" t="s">
        <v>3320</v>
      </c>
      <c r="AV61" s="346" t="s">
        <v>3320</v>
      </c>
      <c r="AW61" s="346" t="s">
        <v>3320</v>
      </c>
      <c r="AX61" s="346" t="s">
        <v>3320</v>
      </c>
      <c r="AY61" s="346" t="s">
        <v>3320</v>
      </c>
      <c r="AZ61" s="346" t="s">
        <v>3320</v>
      </c>
      <c r="BA61" s="346" t="s">
        <v>3320</v>
      </c>
      <c r="BB61" s="346" t="s">
        <v>3320</v>
      </c>
      <c r="BC61" s="346" t="s">
        <v>3320</v>
      </c>
      <c r="BD61" s="348"/>
      <c r="BE61" s="346" t="s">
        <v>3320</v>
      </c>
      <c r="BF61" s="346" t="s">
        <v>3320</v>
      </c>
      <c r="BG61" s="346" t="s">
        <v>3320</v>
      </c>
      <c r="BH61" s="346" t="s">
        <v>3320</v>
      </c>
      <c r="BI61" s="346" t="s">
        <v>3320</v>
      </c>
      <c r="BJ61" s="346" t="s">
        <v>3320</v>
      </c>
      <c r="BK61" s="346" t="s">
        <v>3320</v>
      </c>
      <c r="BL61" s="346" t="s">
        <v>3320</v>
      </c>
      <c r="BM61" s="346" t="s">
        <v>3320</v>
      </c>
      <c r="BN61" s="345">
        <v>4.5</v>
      </c>
      <c r="BO61" s="345">
        <v>3</v>
      </c>
      <c r="BP61" s="346" t="s">
        <v>733</v>
      </c>
      <c r="BQ61" s="346" t="s">
        <v>5937</v>
      </c>
      <c r="BR61" s="345">
        <v>0.43</v>
      </c>
      <c r="BS61" s="346" t="s">
        <v>1214</v>
      </c>
      <c r="BT61" s="346" t="s">
        <v>733</v>
      </c>
      <c r="BU61" s="346" t="s">
        <v>733</v>
      </c>
      <c r="BV61" s="345">
        <v>1585551</v>
      </c>
      <c r="BW61" s="345">
        <v>1270842</v>
      </c>
      <c r="BX61" s="346" t="s">
        <v>7615</v>
      </c>
      <c r="BY61" s="345">
        <v>365</v>
      </c>
      <c r="BZ61" s="345">
        <v>93.9</v>
      </c>
      <c r="CA61" s="345">
        <v>97</v>
      </c>
      <c r="CB61" s="345">
        <v>25</v>
      </c>
      <c r="CC61" s="347">
        <v>47084</v>
      </c>
      <c r="CD61" s="345">
        <v>4.3499999999999996</v>
      </c>
      <c r="CE61" s="345">
        <v>8</v>
      </c>
      <c r="CF61" s="346" t="s">
        <v>7616</v>
      </c>
      <c r="CG61" s="345">
        <v>20600000</v>
      </c>
      <c r="CH61" s="348"/>
      <c r="CI61" s="346" t="s">
        <v>3320</v>
      </c>
      <c r="CJ61" s="346" t="s">
        <v>3320</v>
      </c>
      <c r="CK61" s="346" t="s">
        <v>3320</v>
      </c>
      <c r="CL61" s="346" t="s">
        <v>3320</v>
      </c>
      <c r="CM61" s="346" t="s">
        <v>3320</v>
      </c>
      <c r="CN61" s="346" t="s">
        <v>3320</v>
      </c>
      <c r="CO61" s="346" t="s">
        <v>3320</v>
      </c>
      <c r="CP61" s="346" t="s">
        <v>3320</v>
      </c>
      <c r="CQ61" s="346" t="s">
        <v>3320</v>
      </c>
      <c r="CR61" s="346" t="s">
        <v>3320</v>
      </c>
      <c r="CS61" s="346" t="s">
        <v>3320</v>
      </c>
      <c r="CT61" s="346" t="s">
        <v>3320</v>
      </c>
      <c r="CU61" s="346" t="s">
        <v>3320</v>
      </c>
      <c r="CV61" s="346" t="s">
        <v>3320</v>
      </c>
      <c r="CW61" s="346" t="s">
        <v>3320</v>
      </c>
      <c r="CX61" s="346" t="s">
        <v>3320</v>
      </c>
      <c r="CY61" s="346" t="s">
        <v>3320</v>
      </c>
      <c r="CZ61" s="346" t="s">
        <v>3320</v>
      </c>
      <c r="DA61" s="346" t="s">
        <v>3320</v>
      </c>
      <c r="DB61" s="346" t="s">
        <v>3320</v>
      </c>
      <c r="DC61" s="346" t="s">
        <v>3320</v>
      </c>
      <c r="DD61" s="346" t="s">
        <v>3320</v>
      </c>
      <c r="DE61" s="346" t="s">
        <v>3320</v>
      </c>
      <c r="DF61" s="346" t="s">
        <v>3320</v>
      </c>
      <c r="DG61" s="346" t="s">
        <v>3320</v>
      </c>
      <c r="DH61" s="346" t="s">
        <v>3320</v>
      </c>
      <c r="DI61" s="346" t="s">
        <v>3320</v>
      </c>
      <c r="DJ61" s="346" t="s">
        <v>3320</v>
      </c>
      <c r="DK61" s="346" t="s">
        <v>3320</v>
      </c>
      <c r="DL61" s="346" t="s">
        <v>3320</v>
      </c>
      <c r="DM61" s="346" t="s">
        <v>3320</v>
      </c>
      <c r="DN61" s="346" t="s">
        <v>3320</v>
      </c>
      <c r="DO61" s="346" t="s">
        <v>3320</v>
      </c>
      <c r="DP61" s="346" t="s">
        <v>3320</v>
      </c>
      <c r="DQ61" s="346" t="s">
        <v>3320</v>
      </c>
      <c r="DR61" s="346" t="s">
        <v>3320</v>
      </c>
      <c r="DS61" s="346" t="s">
        <v>3320</v>
      </c>
      <c r="DT61" s="346" t="s">
        <v>3320</v>
      </c>
      <c r="DU61" s="346" t="s">
        <v>3320</v>
      </c>
      <c r="DV61" s="346" t="s">
        <v>3320</v>
      </c>
      <c r="DW61" s="346" t="s">
        <v>3320</v>
      </c>
      <c r="DX61" s="346" t="s">
        <v>3320</v>
      </c>
      <c r="DY61" s="346" t="s">
        <v>3320</v>
      </c>
      <c r="DZ61" s="346" t="s">
        <v>3320</v>
      </c>
      <c r="EA61" s="346" t="s">
        <v>3320</v>
      </c>
      <c r="EB61" s="346" t="s">
        <v>3320</v>
      </c>
      <c r="EC61" s="346" t="s">
        <v>3320</v>
      </c>
      <c r="ED61" s="346" t="s">
        <v>3320</v>
      </c>
      <c r="EE61" s="346" t="s">
        <v>3320</v>
      </c>
      <c r="EF61" s="345">
        <v>647900000</v>
      </c>
      <c r="EG61" s="346" t="s">
        <v>733</v>
      </c>
      <c r="EH61" s="346" t="s">
        <v>733</v>
      </c>
      <c r="EI61" s="346" t="s">
        <v>733</v>
      </c>
      <c r="EJ61" s="346" t="s">
        <v>733</v>
      </c>
      <c r="EK61" s="346" t="s">
        <v>424</v>
      </c>
      <c r="EL61" s="346" t="s">
        <v>7617</v>
      </c>
      <c r="EM61" s="179" t="s">
        <v>7618</v>
      </c>
      <c r="EN61" s="348"/>
      <c r="EO61" s="346" t="s">
        <v>7619</v>
      </c>
      <c r="EP61" s="345">
        <v>647900000</v>
      </c>
      <c r="EQ61" s="345">
        <v>43200000</v>
      </c>
      <c r="ER61" s="345">
        <v>39000</v>
      </c>
      <c r="ES61" s="345">
        <v>417</v>
      </c>
      <c r="ET61" s="346" t="s">
        <v>7620</v>
      </c>
      <c r="EU61" s="346" t="s">
        <v>733</v>
      </c>
      <c r="EV61" s="346" t="s">
        <v>733</v>
      </c>
      <c r="EW61" s="346" t="s">
        <v>7621</v>
      </c>
      <c r="EX61" s="346" t="s">
        <v>733</v>
      </c>
      <c r="EY61" s="346" t="s">
        <v>733</v>
      </c>
      <c r="EZ61" s="346" t="s">
        <v>1214</v>
      </c>
      <c r="FA61" s="346" t="s">
        <v>733</v>
      </c>
      <c r="FB61" s="346" t="s">
        <v>733</v>
      </c>
      <c r="FC61" s="349" t="s">
        <v>5676</v>
      </c>
      <c r="FD61" s="346" t="s">
        <v>3320</v>
      </c>
      <c r="FE61" s="346" t="s">
        <v>733</v>
      </c>
      <c r="FF61" s="346" t="s">
        <v>5721</v>
      </c>
      <c r="FG61" s="346" t="s">
        <v>1214</v>
      </c>
      <c r="FH61" s="346" t="s">
        <v>1214</v>
      </c>
      <c r="FI61" s="346" t="s">
        <v>3320</v>
      </c>
      <c r="FJ61" s="346" t="s">
        <v>3320</v>
      </c>
      <c r="FK61" s="346" t="s">
        <v>3320</v>
      </c>
      <c r="FL61" s="346" t="s">
        <v>1214</v>
      </c>
      <c r="FM61" s="346" t="s">
        <v>1214</v>
      </c>
      <c r="FN61" s="346" t="s">
        <v>3320</v>
      </c>
      <c r="FO61" s="346" t="s">
        <v>1214</v>
      </c>
      <c r="FP61" s="346" t="s">
        <v>3320</v>
      </c>
      <c r="FQ61" s="346" t="s">
        <v>7622</v>
      </c>
      <c r="FR61" s="346" t="s">
        <v>7623</v>
      </c>
      <c r="FS61" s="346" t="s">
        <v>3320</v>
      </c>
      <c r="FT61" s="346" t="s">
        <v>3320</v>
      </c>
      <c r="FU61" s="346" t="s">
        <v>3320</v>
      </c>
      <c r="FV61" s="346" t="s">
        <v>733</v>
      </c>
      <c r="FW61" s="346" t="s">
        <v>1214</v>
      </c>
      <c r="FX61" s="350">
        <v>46084.546886574077</v>
      </c>
      <c r="FY61" s="350">
        <v>46084.777002314811</v>
      </c>
      <c r="FZ61" s="346" t="s">
        <v>5685</v>
      </c>
      <c r="GA61" s="346" t="s">
        <v>3320</v>
      </c>
      <c r="GB61" s="346" t="s">
        <v>3320</v>
      </c>
      <c r="GC61" s="346" t="s">
        <v>3320</v>
      </c>
      <c r="GD61" s="346" t="s">
        <v>3320</v>
      </c>
      <c r="GE61" s="346" t="s">
        <v>3320</v>
      </c>
      <c r="GF61" s="346" t="s">
        <v>3320</v>
      </c>
      <c r="GG61" s="346" t="s">
        <v>3320</v>
      </c>
      <c r="GH61" s="346" t="s">
        <v>3320</v>
      </c>
      <c r="GI61" s="346" t="s">
        <v>3320</v>
      </c>
      <c r="GJ61" s="346" t="s">
        <v>3320</v>
      </c>
      <c r="GK61" s="346" t="s">
        <v>3320</v>
      </c>
      <c r="GL61" s="346" t="s">
        <v>3320</v>
      </c>
      <c r="GM61" s="346" t="s">
        <v>3320</v>
      </c>
      <c r="GN61" s="346" t="s">
        <v>3320</v>
      </c>
      <c r="GO61" s="346" t="s">
        <v>3320</v>
      </c>
      <c r="GP61" s="346" t="s">
        <v>3320</v>
      </c>
      <c r="GQ61" s="346" t="s">
        <v>3320</v>
      </c>
      <c r="GR61" s="346" t="s">
        <v>3320</v>
      </c>
      <c r="GS61" s="346" t="s">
        <v>3320</v>
      </c>
      <c r="GT61" s="346" t="s">
        <v>3320</v>
      </c>
      <c r="GU61" s="346" t="s">
        <v>3320</v>
      </c>
      <c r="GV61" s="346" t="s">
        <v>3320</v>
      </c>
      <c r="GW61" s="346" t="s">
        <v>3320</v>
      </c>
      <c r="GX61" s="346" t="s">
        <v>3320</v>
      </c>
      <c r="GY61" s="346" t="s">
        <v>3320</v>
      </c>
      <c r="GZ61" s="346" t="s">
        <v>3320</v>
      </c>
      <c r="HA61" s="346" t="s">
        <v>3320</v>
      </c>
      <c r="HB61" s="346" t="s">
        <v>3320</v>
      </c>
      <c r="HC61" s="346" t="s">
        <v>3320</v>
      </c>
      <c r="HD61" s="346" t="s">
        <v>3320</v>
      </c>
      <c r="HE61" s="346" t="s">
        <v>3320</v>
      </c>
      <c r="HF61" s="346" t="s">
        <v>3320</v>
      </c>
      <c r="HG61" s="346" t="s">
        <v>3320</v>
      </c>
      <c r="HH61" s="346" t="s">
        <v>3320</v>
      </c>
      <c r="HI61" s="346" t="s">
        <v>3320</v>
      </c>
      <c r="HJ61" s="346" t="s">
        <v>3320</v>
      </c>
      <c r="HK61" s="346" t="s">
        <v>3320</v>
      </c>
      <c r="HL61" s="346" t="s">
        <v>3320</v>
      </c>
    </row>
    <row r="62" spans="1:220" ht="15.75" thickBot="1">
      <c r="A62" s="344" t="s">
        <v>5638</v>
      </c>
      <c r="B62" s="345">
        <v>856</v>
      </c>
      <c r="C62" s="346" t="s">
        <v>6274</v>
      </c>
      <c r="D62" s="346" t="s">
        <v>6275</v>
      </c>
      <c r="E62" s="345">
        <v>856</v>
      </c>
      <c r="F62" s="346" t="s">
        <v>6276</v>
      </c>
      <c r="G62" s="346" t="s">
        <v>6277</v>
      </c>
      <c r="H62" s="346" t="s">
        <v>5231</v>
      </c>
      <c r="I62" s="346" t="s">
        <v>5643</v>
      </c>
      <c r="J62" s="346" t="s">
        <v>6278</v>
      </c>
      <c r="K62" s="346" t="s">
        <v>5698</v>
      </c>
      <c r="L62" s="346" t="s">
        <v>6280</v>
      </c>
      <c r="M62" s="346" t="s">
        <v>6281</v>
      </c>
      <c r="N62" s="346" t="s">
        <v>6282</v>
      </c>
      <c r="O62" s="346" t="s">
        <v>6283</v>
      </c>
      <c r="P62" s="346" t="s">
        <v>3320</v>
      </c>
      <c r="Q62" s="346" t="s">
        <v>6284</v>
      </c>
      <c r="R62" s="346" t="s">
        <v>6285</v>
      </c>
      <c r="S62" s="346" t="s">
        <v>6286</v>
      </c>
      <c r="T62" s="346" t="s">
        <v>6287</v>
      </c>
      <c r="U62" s="346" t="s">
        <v>6288</v>
      </c>
      <c r="V62" s="346" t="s">
        <v>733</v>
      </c>
      <c r="W62" s="346" t="s">
        <v>733</v>
      </c>
      <c r="X62" s="346" t="s">
        <v>733</v>
      </c>
      <c r="Y62" s="346" t="s">
        <v>3320</v>
      </c>
      <c r="Z62" s="346" t="s">
        <v>6289</v>
      </c>
      <c r="AA62" s="346" t="s">
        <v>733</v>
      </c>
      <c r="AB62" s="346" t="s">
        <v>6290</v>
      </c>
      <c r="AC62" s="346" t="s">
        <v>6291</v>
      </c>
      <c r="AD62" s="346" t="s">
        <v>6292</v>
      </c>
      <c r="AE62" s="346" t="s">
        <v>6293</v>
      </c>
      <c r="AF62" s="346" t="s">
        <v>6294</v>
      </c>
      <c r="AG62" s="346" t="s">
        <v>6295</v>
      </c>
      <c r="AH62" s="346" t="s">
        <v>1214</v>
      </c>
      <c r="AI62" s="346" t="s">
        <v>3320</v>
      </c>
      <c r="AJ62" s="346" t="s">
        <v>5955</v>
      </c>
      <c r="AK62" s="346" t="s">
        <v>3623</v>
      </c>
      <c r="AL62" s="346" t="s">
        <v>5712</v>
      </c>
      <c r="AM62" s="347">
        <v>47449</v>
      </c>
      <c r="AN62" s="345">
        <v>45</v>
      </c>
      <c r="AO62" s="345">
        <v>88</v>
      </c>
      <c r="AP62" s="346" t="s">
        <v>5666</v>
      </c>
      <c r="AQ62" s="345">
        <v>173250</v>
      </c>
      <c r="AR62" s="345">
        <v>282.36</v>
      </c>
      <c r="AS62" s="346" t="s">
        <v>733</v>
      </c>
      <c r="AT62" s="345">
        <v>26.77</v>
      </c>
      <c r="AU62" s="346" t="s">
        <v>733</v>
      </c>
      <c r="AV62" s="345">
        <v>695</v>
      </c>
      <c r="AW62" s="346" t="s">
        <v>5667</v>
      </c>
      <c r="AX62" s="346" t="s">
        <v>5668</v>
      </c>
      <c r="AY62" s="346" t="s">
        <v>3320</v>
      </c>
      <c r="AZ62" s="346" t="s">
        <v>733</v>
      </c>
      <c r="BA62" s="346" t="s">
        <v>1214</v>
      </c>
      <c r="BB62" s="345">
        <v>2345</v>
      </c>
      <c r="BC62" s="345">
        <v>2345</v>
      </c>
      <c r="BD62" s="346" t="s">
        <v>6297</v>
      </c>
      <c r="BE62" s="345">
        <v>365</v>
      </c>
      <c r="BF62" s="345">
        <v>85.98</v>
      </c>
      <c r="BG62" s="345">
        <v>97</v>
      </c>
      <c r="BH62" s="345">
        <v>35</v>
      </c>
      <c r="BI62" s="347">
        <v>46966</v>
      </c>
      <c r="BJ62" s="345">
        <v>1.83</v>
      </c>
      <c r="BK62" s="345">
        <v>8</v>
      </c>
      <c r="BL62" s="346" t="s">
        <v>6298</v>
      </c>
      <c r="BM62" s="345">
        <v>762478</v>
      </c>
      <c r="BN62" s="346" t="s">
        <v>3320</v>
      </c>
      <c r="BO62" s="346" t="s">
        <v>3320</v>
      </c>
      <c r="BP62" s="346" t="s">
        <v>3320</v>
      </c>
      <c r="BQ62" s="346" t="s">
        <v>3320</v>
      </c>
      <c r="BR62" s="346" t="s">
        <v>3320</v>
      </c>
      <c r="BS62" s="346" t="s">
        <v>3320</v>
      </c>
      <c r="BT62" s="346" t="s">
        <v>3320</v>
      </c>
      <c r="BU62" s="346" t="s">
        <v>3320</v>
      </c>
      <c r="BV62" s="346" t="s">
        <v>3320</v>
      </c>
      <c r="BW62" s="346" t="s">
        <v>3320</v>
      </c>
      <c r="BX62" s="348"/>
      <c r="BY62" s="346" t="s">
        <v>3320</v>
      </c>
      <c r="BZ62" s="346" t="s">
        <v>3320</v>
      </c>
      <c r="CA62" s="346" t="s">
        <v>3320</v>
      </c>
      <c r="CB62" s="346" t="s">
        <v>3320</v>
      </c>
      <c r="CC62" s="346" t="s">
        <v>3320</v>
      </c>
      <c r="CD62" s="346" t="s">
        <v>3320</v>
      </c>
      <c r="CE62" s="346" t="s">
        <v>3320</v>
      </c>
      <c r="CF62" s="346" t="s">
        <v>3320</v>
      </c>
      <c r="CG62" s="346" t="s">
        <v>3320</v>
      </c>
      <c r="CH62" s="348"/>
      <c r="CI62" s="346" t="s">
        <v>3320</v>
      </c>
      <c r="CJ62" s="346" t="s">
        <v>3320</v>
      </c>
      <c r="CK62" s="346" t="s">
        <v>3320</v>
      </c>
      <c r="CL62" s="346" t="s">
        <v>3320</v>
      </c>
      <c r="CM62" s="346" t="s">
        <v>3320</v>
      </c>
      <c r="CN62" s="346" t="s">
        <v>3320</v>
      </c>
      <c r="CO62" s="346" t="s">
        <v>3320</v>
      </c>
      <c r="CP62" s="346" t="s">
        <v>3320</v>
      </c>
      <c r="CQ62" s="346" t="s">
        <v>3320</v>
      </c>
      <c r="CR62" s="346" t="s">
        <v>3320</v>
      </c>
      <c r="CS62" s="346" t="s">
        <v>3320</v>
      </c>
      <c r="CT62" s="346" t="s">
        <v>3320</v>
      </c>
      <c r="CU62" s="346" t="s">
        <v>3320</v>
      </c>
      <c r="CV62" s="346" t="s">
        <v>3320</v>
      </c>
      <c r="CW62" s="346" t="s">
        <v>3320</v>
      </c>
      <c r="CX62" s="346" t="s">
        <v>3320</v>
      </c>
      <c r="CY62" s="346" t="s">
        <v>3320</v>
      </c>
      <c r="CZ62" s="346" t="s">
        <v>3320</v>
      </c>
      <c r="DA62" s="346" t="s">
        <v>3320</v>
      </c>
      <c r="DB62" s="346" t="s">
        <v>3320</v>
      </c>
      <c r="DC62" s="346" t="s">
        <v>3320</v>
      </c>
      <c r="DD62" s="346" t="s">
        <v>3320</v>
      </c>
      <c r="DE62" s="346" t="s">
        <v>3320</v>
      </c>
      <c r="DF62" s="346" t="s">
        <v>3320</v>
      </c>
      <c r="DG62" s="346" t="s">
        <v>3320</v>
      </c>
      <c r="DH62" s="346" t="s">
        <v>3320</v>
      </c>
      <c r="DI62" s="346" t="s">
        <v>3320</v>
      </c>
      <c r="DJ62" s="346" t="s">
        <v>3320</v>
      </c>
      <c r="DK62" s="346" t="s">
        <v>3320</v>
      </c>
      <c r="DL62" s="346" t="s">
        <v>3320</v>
      </c>
      <c r="DM62" s="346" t="s">
        <v>3320</v>
      </c>
      <c r="DN62" s="346" t="s">
        <v>3320</v>
      </c>
      <c r="DO62" s="346" t="s">
        <v>3320</v>
      </c>
      <c r="DP62" s="346" t="s">
        <v>3320</v>
      </c>
      <c r="DQ62" s="346" t="s">
        <v>3320</v>
      </c>
      <c r="DR62" s="346" t="s">
        <v>3320</v>
      </c>
      <c r="DS62" s="346" t="s">
        <v>3320</v>
      </c>
      <c r="DT62" s="346" t="s">
        <v>3320</v>
      </c>
      <c r="DU62" s="346" t="s">
        <v>3320</v>
      </c>
      <c r="DV62" s="346" t="s">
        <v>3320</v>
      </c>
      <c r="DW62" s="346" t="s">
        <v>3320</v>
      </c>
      <c r="DX62" s="346" t="s">
        <v>3320</v>
      </c>
      <c r="DY62" s="346" t="s">
        <v>3320</v>
      </c>
      <c r="DZ62" s="346" t="s">
        <v>3320</v>
      </c>
      <c r="EA62" s="346" t="s">
        <v>3320</v>
      </c>
      <c r="EB62" s="346" t="s">
        <v>3320</v>
      </c>
      <c r="EC62" s="346" t="s">
        <v>3320</v>
      </c>
      <c r="ED62" s="346" t="s">
        <v>3320</v>
      </c>
      <c r="EE62" s="346" t="s">
        <v>3320</v>
      </c>
      <c r="EF62" s="345">
        <v>96366419</v>
      </c>
      <c r="EG62" s="346" t="s">
        <v>1214</v>
      </c>
      <c r="EH62" s="346" t="s">
        <v>733</v>
      </c>
      <c r="EI62" s="346" t="s">
        <v>733</v>
      </c>
      <c r="EJ62" s="346" t="s">
        <v>733</v>
      </c>
      <c r="EK62" s="346" t="s">
        <v>5232</v>
      </c>
      <c r="EL62" s="346" t="s">
        <v>6299</v>
      </c>
      <c r="EM62" s="179" t="s">
        <v>6300</v>
      </c>
      <c r="EN62" s="348"/>
      <c r="EO62" s="346" t="s">
        <v>6301</v>
      </c>
      <c r="EP62" s="345">
        <v>96366418.75</v>
      </c>
      <c r="EQ62" s="345">
        <v>10560000</v>
      </c>
      <c r="ER62" s="345">
        <v>2570.14</v>
      </c>
      <c r="ES62" s="345">
        <v>771.12</v>
      </c>
      <c r="ET62" s="346" t="s">
        <v>6302</v>
      </c>
      <c r="EU62" s="346" t="s">
        <v>1214</v>
      </c>
      <c r="EV62" s="346" t="s">
        <v>1214</v>
      </c>
      <c r="EW62" s="346" t="s">
        <v>6303</v>
      </c>
      <c r="EX62" s="346" t="s">
        <v>1214</v>
      </c>
      <c r="EY62" s="346" t="s">
        <v>1214</v>
      </c>
      <c r="EZ62" s="346" t="s">
        <v>1214</v>
      </c>
      <c r="FA62" s="346" t="s">
        <v>733</v>
      </c>
      <c r="FB62" s="346" t="s">
        <v>1214</v>
      </c>
      <c r="FC62" s="349" t="s">
        <v>5676</v>
      </c>
      <c r="FD62" s="346" t="s">
        <v>3320</v>
      </c>
      <c r="FE62" s="346" t="s">
        <v>733</v>
      </c>
      <c r="FF62" s="346" t="s">
        <v>5721</v>
      </c>
      <c r="FG62" s="346" t="s">
        <v>1214</v>
      </c>
      <c r="FH62" s="346" t="s">
        <v>1214</v>
      </c>
      <c r="FI62" s="346" t="s">
        <v>3320</v>
      </c>
      <c r="FJ62" s="346" t="s">
        <v>3320</v>
      </c>
      <c r="FK62" s="345">
        <v>0</v>
      </c>
      <c r="FL62" s="346" t="s">
        <v>1214</v>
      </c>
      <c r="FM62" s="346" t="s">
        <v>1214</v>
      </c>
      <c r="FN62" s="346" t="s">
        <v>3320</v>
      </c>
      <c r="FO62" s="346" t="s">
        <v>733</v>
      </c>
      <c r="FP62" s="346" t="s">
        <v>3320</v>
      </c>
      <c r="FQ62" s="346" t="s">
        <v>6304</v>
      </c>
      <c r="FR62" s="346" t="s">
        <v>6305</v>
      </c>
      <c r="FS62" s="346" t="s">
        <v>5683</v>
      </c>
      <c r="FT62" s="346" t="s">
        <v>5684</v>
      </c>
      <c r="FU62" s="346" t="s">
        <v>5684</v>
      </c>
      <c r="FV62" s="346" t="s">
        <v>733</v>
      </c>
      <c r="FW62" s="346" t="s">
        <v>1214</v>
      </c>
      <c r="FX62" s="350">
        <v>46080.683738425927</v>
      </c>
      <c r="FY62" s="350">
        <v>46084.776944444442</v>
      </c>
      <c r="FZ62" s="346" t="s">
        <v>5685</v>
      </c>
      <c r="GA62" s="346" t="s">
        <v>3320</v>
      </c>
      <c r="GB62" s="346" t="s">
        <v>3320</v>
      </c>
      <c r="GC62" s="346" t="s">
        <v>3320</v>
      </c>
      <c r="GD62" s="346" t="s">
        <v>3320</v>
      </c>
      <c r="GE62" s="346" t="s">
        <v>3320</v>
      </c>
      <c r="GF62" s="346" t="s">
        <v>3320</v>
      </c>
      <c r="GG62" s="346" t="s">
        <v>3320</v>
      </c>
      <c r="GH62" s="346" t="s">
        <v>3320</v>
      </c>
      <c r="GI62" s="346" t="s">
        <v>3320</v>
      </c>
      <c r="GJ62" s="346" t="s">
        <v>3320</v>
      </c>
      <c r="GK62" s="346" t="s">
        <v>3320</v>
      </c>
      <c r="GL62" s="346" t="s">
        <v>3320</v>
      </c>
      <c r="GM62" s="346" t="s">
        <v>3320</v>
      </c>
      <c r="GN62" s="346" t="s">
        <v>3320</v>
      </c>
      <c r="GO62" s="346" t="s">
        <v>3320</v>
      </c>
      <c r="GP62" s="346" t="s">
        <v>3320</v>
      </c>
      <c r="GQ62" s="346" t="s">
        <v>3320</v>
      </c>
      <c r="GR62" s="346" t="s">
        <v>3320</v>
      </c>
      <c r="GS62" s="346" t="s">
        <v>3320</v>
      </c>
      <c r="GT62" s="346" t="s">
        <v>3320</v>
      </c>
      <c r="GU62" s="346" t="s">
        <v>3320</v>
      </c>
      <c r="GV62" s="346" t="s">
        <v>3320</v>
      </c>
      <c r="GW62" s="346" t="s">
        <v>3320</v>
      </c>
      <c r="GX62" s="346" t="s">
        <v>3320</v>
      </c>
      <c r="GY62" s="346" t="s">
        <v>3320</v>
      </c>
      <c r="GZ62" s="346" t="s">
        <v>3320</v>
      </c>
      <c r="HA62" s="346" t="s">
        <v>3320</v>
      </c>
      <c r="HB62" s="346" t="s">
        <v>3320</v>
      </c>
      <c r="HC62" s="346" t="s">
        <v>3320</v>
      </c>
      <c r="HD62" s="346" t="s">
        <v>3320</v>
      </c>
      <c r="HE62" s="346" t="s">
        <v>3320</v>
      </c>
      <c r="HF62" s="346" t="s">
        <v>3320</v>
      </c>
      <c r="HG62" s="346" t="s">
        <v>3320</v>
      </c>
      <c r="HH62" s="346" t="s">
        <v>3320</v>
      </c>
      <c r="HI62" s="346" t="s">
        <v>3320</v>
      </c>
      <c r="HJ62" s="346" t="s">
        <v>3320</v>
      </c>
      <c r="HK62" s="346" t="s">
        <v>3320</v>
      </c>
      <c r="HL62" s="346" t="s">
        <v>3320</v>
      </c>
    </row>
    <row r="63" spans="1:220" ht="15.75" thickBot="1">
      <c r="A63" s="344" t="s">
        <v>5638</v>
      </c>
      <c r="B63" s="345">
        <v>1123</v>
      </c>
      <c r="C63" s="346" t="s">
        <v>8248</v>
      </c>
      <c r="D63" s="346" t="s">
        <v>8249</v>
      </c>
      <c r="E63" s="345">
        <v>1123</v>
      </c>
      <c r="F63" s="346" t="s">
        <v>8161</v>
      </c>
      <c r="G63" s="346" t="s">
        <v>8162</v>
      </c>
      <c r="H63" s="346" t="s">
        <v>8250</v>
      </c>
      <c r="I63" s="346" t="s">
        <v>5643</v>
      </c>
      <c r="J63" s="344" t="s">
        <v>5815</v>
      </c>
      <c r="K63" s="346" t="s">
        <v>8164</v>
      </c>
      <c r="L63" s="346" t="s">
        <v>5818</v>
      </c>
      <c r="M63" s="346" t="s">
        <v>5698</v>
      </c>
      <c r="N63" s="346" t="s">
        <v>8165</v>
      </c>
      <c r="O63" s="346" t="s">
        <v>5820</v>
      </c>
      <c r="P63" s="346" t="s">
        <v>3320</v>
      </c>
      <c r="Q63" s="346" t="s">
        <v>8166</v>
      </c>
      <c r="R63" s="346" t="s">
        <v>8167</v>
      </c>
      <c r="S63" s="346" t="s">
        <v>8168</v>
      </c>
      <c r="T63" s="346" t="s">
        <v>8169</v>
      </c>
      <c r="U63" s="346" t="s">
        <v>5825</v>
      </c>
      <c r="V63" s="346" t="s">
        <v>733</v>
      </c>
      <c r="W63" s="346" t="s">
        <v>733</v>
      </c>
      <c r="X63" s="346" t="s">
        <v>733</v>
      </c>
      <c r="Y63" s="346" t="s">
        <v>3320</v>
      </c>
      <c r="Z63" s="346" t="s">
        <v>5826</v>
      </c>
      <c r="AA63" s="346" t="s">
        <v>733</v>
      </c>
      <c r="AB63" s="346" t="s">
        <v>8170</v>
      </c>
      <c r="AC63" s="346" t="s">
        <v>5828</v>
      </c>
      <c r="AD63" s="346" t="s">
        <v>5829</v>
      </c>
      <c r="AE63" s="346" t="s">
        <v>8171</v>
      </c>
      <c r="AF63" s="346" t="s">
        <v>5837</v>
      </c>
      <c r="AG63" s="346" t="s">
        <v>8172</v>
      </c>
      <c r="AH63" s="346" t="s">
        <v>1214</v>
      </c>
      <c r="AI63" s="346" t="s">
        <v>3320</v>
      </c>
      <c r="AJ63" s="346" t="s">
        <v>5833</v>
      </c>
      <c r="AK63" s="346" t="s">
        <v>5834</v>
      </c>
      <c r="AL63" s="346" t="s">
        <v>5712</v>
      </c>
      <c r="AM63" s="347">
        <v>46750</v>
      </c>
      <c r="AN63" s="345">
        <v>22</v>
      </c>
      <c r="AO63" s="345">
        <v>194.4</v>
      </c>
      <c r="AP63" s="346" t="s">
        <v>5666</v>
      </c>
      <c r="AQ63" s="345">
        <v>669</v>
      </c>
      <c r="AR63" s="345">
        <v>535.97</v>
      </c>
      <c r="AS63" s="346" t="s">
        <v>733</v>
      </c>
      <c r="AT63" s="345">
        <v>30.49</v>
      </c>
      <c r="AU63" s="346" t="s">
        <v>733</v>
      </c>
      <c r="AV63" s="345">
        <v>660</v>
      </c>
      <c r="AW63" s="346" t="s">
        <v>5800</v>
      </c>
      <c r="AX63" s="346" t="s">
        <v>5668</v>
      </c>
      <c r="AY63" s="346" t="s">
        <v>3320</v>
      </c>
      <c r="AZ63" s="346" t="s">
        <v>733</v>
      </c>
      <c r="BA63" s="346" t="s">
        <v>733</v>
      </c>
      <c r="BB63" s="345">
        <v>2093</v>
      </c>
      <c r="BC63" s="345">
        <v>1963</v>
      </c>
      <c r="BD63" s="346" t="s">
        <v>8251</v>
      </c>
      <c r="BE63" s="345">
        <v>354</v>
      </c>
      <c r="BF63" s="345">
        <v>85</v>
      </c>
      <c r="BG63" s="345">
        <v>97</v>
      </c>
      <c r="BH63" s="345">
        <v>30</v>
      </c>
      <c r="BI63" s="347">
        <v>46325</v>
      </c>
      <c r="BJ63" s="345">
        <v>0.68</v>
      </c>
      <c r="BK63" s="345">
        <v>8</v>
      </c>
      <c r="BL63" s="346" t="s">
        <v>8252</v>
      </c>
      <c r="BM63" s="345">
        <v>4874000</v>
      </c>
      <c r="BN63" s="346" t="s">
        <v>3320</v>
      </c>
      <c r="BO63" s="346" t="s">
        <v>3320</v>
      </c>
      <c r="BP63" s="346" t="s">
        <v>3320</v>
      </c>
      <c r="BQ63" s="346" t="s">
        <v>3320</v>
      </c>
      <c r="BR63" s="346" t="s">
        <v>3320</v>
      </c>
      <c r="BS63" s="346" t="s">
        <v>3320</v>
      </c>
      <c r="BT63" s="346" t="s">
        <v>3320</v>
      </c>
      <c r="BU63" s="346" t="s">
        <v>3320</v>
      </c>
      <c r="BV63" s="346" t="s">
        <v>3320</v>
      </c>
      <c r="BW63" s="346" t="s">
        <v>3320</v>
      </c>
      <c r="BX63" s="348"/>
      <c r="BY63" s="346" t="s">
        <v>3320</v>
      </c>
      <c r="BZ63" s="346" t="s">
        <v>3320</v>
      </c>
      <c r="CA63" s="346" t="s">
        <v>3320</v>
      </c>
      <c r="CB63" s="346" t="s">
        <v>3320</v>
      </c>
      <c r="CC63" s="346" t="s">
        <v>3320</v>
      </c>
      <c r="CD63" s="346" t="s">
        <v>3320</v>
      </c>
      <c r="CE63" s="346" t="s">
        <v>3320</v>
      </c>
      <c r="CF63" s="346" t="s">
        <v>3320</v>
      </c>
      <c r="CG63" s="346" t="s">
        <v>3320</v>
      </c>
      <c r="CH63" s="348"/>
      <c r="CI63" s="346" t="s">
        <v>3320</v>
      </c>
      <c r="CJ63" s="346" t="s">
        <v>3320</v>
      </c>
      <c r="CK63" s="346" t="s">
        <v>3320</v>
      </c>
      <c r="CL63" s="346" t="s">
        <v>3320</v>
      </c>
      <c r="CM63" s="346" t="s">
        <v>3320</v>
      </c>
      <c r="CN63" s="346" t="s">
        <v>3320</v>
      </c>
      <c r="CO63" s="346" t="s">
        <v>3320</v>
      </c>
      <c r="CP63" s="346" t="s">
        <v>3320</v>
      </c>
      <c r="CQ63" s="346" t="s">
        <v>3320</v>
      </c>
      <c r="CR63" s="346" t="s">
        <v>3320</v>
      </c>
      <c r="CS63" s="346" t="s">
        <v>3320</v>
      </c>
      <c r="CT63" s="346" t="s">
        <v>3320</v>
      </c>
      <c r="CU63" s="346" t="s">
        <v>3320</v>
      </c>
      <c r="CV63" s="346" t="s">
        <v>3320</v>
      </c>
      <c r="CW63" s="346" t="s">
        <v>3320</v>
      </c>
      <c r="CX63" s="346" t="s">
        <v>3320</v>
      </c>
      <c r="CY63" s="346" t="s">
        <v>3320</v>
      </c>
      <c r="CZ63" s="346" t="s">
        <v>3320</v>
      </c>
      <c r="DA63" s="346" t="s">
        <v>3320</v>
      </c>
      <c r="DB63" s="346" t="s">
        <v>3320</v>
      </c>
      <c r="DC63" s="346" t="s">
        <v>3320</v>
      </c>
      <c r="DD63" s="346" t="s">
        <v>3320</v>
      </c>
      <c r="DE63" s="346" t="s">
        <v>3320</v>
      </c>
      <c r="DF63" s="346" t="s">
        <v>3320</v>
      </c>
      <c r="DG63" s="346" t="s">
        <v>3320</v>
      </c>
      <c r="DH63" s="346" t="s">
        <v>3320</v>
      </c>
      <c r="DI63" s="346" t="s">
        <v>3320</v>
      </c>
      <c r="DJ63" s="346" t="s">
        <v>3320</v>
      </c>
      <c r="DK63" s="346" t="s">
        <v>3320</v>
      </c>
      <c r="DL63" s="346" t="s">
        <v>3320</v>
      </c>
      <c r="DM63" s="346" t="s">
        <v>3320</v>
      </c>
      <c r="DN63" s="346" t="s">
        <v>3320</v>
      </c>
      <c r="DO63" s="346" t="s">
        <v>3320</v>
      </c>
      <c r="DP63" s="346" t="s">
        <v>3320</v>
      </c>
      <c r="DQ63" s="346" t="s">
        <v>3320</v>
      </c>
      <c r="DR63" s="346" t="s">
        <v>3320</v>
      </c>
      <c r="DS63" s="346" t="s">
        <v>3320</v>
      </c>
      <c r="DT63" s="346" t="s">
        <v>3320</v>
      </c>
      <c r="DU63" s="346" t="s">
        <v>3320</v>
      </c>
      <c r="DV63" s="346" t="s">
        <v>3320</v>
      </c>
      <c r="DW63" s="346" t="s">
        <v>3320</v>
      </c>
      <c r="DX63" s="346" t="s">
        <v>3320</v>
      </c>
      <c r="DY63" s="346" t="s">
        <v>3320</v>
      </c>
      <c r="DZ63" s="346" t="s">
        <v>3320</v>
      </c>
      <c r="EA63" s="346" t="s">
        <v>3320</v>
      </c>
      <c r="EB63" s="346" t="s">
        <v>3320</v>
      </c>
      <c r="EC63" s="346" t="s">
        <v>3320</v>
      </c>
      <c r="ED63" s="346" t="s">
        <v>3320</v>
      </c>
      <c r="EE63" s="346" t="s">
        <v>3320</v>
      </c>
      <c r="EF63" s="345">
        <v>219278663</v>
      </c>
      <c r="EG63" s="346" t="s">
        <v>1214</v>
      </c>
      <c r="EH63" s="346" t="s">
        <v>733</v>
      </c>
      <c r="EI63" s="346" t="s">
        <v>733</v>
      </c>
      <c r="EJ63" s="346" t="s">
        <v>733</v>
      </c>
      <c r="EK63" s="346" t="s">
        <v>2254</v>
      </c>
      <c r="EL63" s="346" t="s">
        <v>8253</v>
      </c>
      <c r="EM63" s="179" t="s">
        <v>8254</v>
      </c>
      <c r="EN63" s="348"/>
      <c r="EO63" s="346" t="s">
        <v>8255</v>
      </c>
      <c r="EP63" s="345">
        <v>219278263</v>
      </c>
      <c r="EQ63" s="345">
        <v>34945778</v>
      </c>
      <c r="ER63" s="345">
        <v>241242</v>
      </c>
      <c r="ES63" s="345">
        <v>182732</v>
      </c>
      <c r="ET63" s="346" t="s">
        <v>5841</v>
      </c>
      <c r="EU63" s="346" t="s">
        <v>733</v>
      </c>
      <c r="EV63" s="346" t="s">
        <v>733</v>
      </c>
      <c r="EW63" s="346" t="s">
        <v>8256</v>
      </c>
      <c r="EX63" s="346" t="s">
        <v>733</v>
      </c>
      <c r="EY63" s="346" t="s">
        <v>1214</v>
      </c>
      <c r="EZ63" s="346" t="s">
        <v>733</v>
      </c>
      <c r="FA63" s="346" t="s">
        <v>733</v>
      </c>
      <c r="FB63" s="346" t="s">
        <v>1214</v>
      </c>
      <c r="FC63" s="349" t="s">
        <v>5676</v>
      </c>
      <c r="FD63" s="346" t="s">
        <v>3320</v>
      </c>
      <c r="FE63" s="346" t="s">
        <v>733</v>
      </c>
      <c r="FF63" s="346" t="s">
        <v>5677</v>
      </c>
      <c r="FG63" s="346" t="s">
        <v>733</v>
      </c>
      <c r="FH63" s="346" t="s">
        <v>5946</v>
      </c>
      <c r="FI63" s="346" t="s">
        <v>8257</v>
      </c>
      <c r="FJ63" s="346" t="s">
        <v>3320</v>
      </c>
      <c r="FK63" s="345">
        <v>1.19</v>
      </c>
      <c r="FL63" s="346" t="s">
        <v>733</v>
      </c>
      <c r="FM63" s="346" t="s">
        <v>5948</v>
      </c>
      <c r="FN63" s="346" t="s">
        <v>8258</v>
      </c>
      <c r="FO63" s="346" t="s">
        <v>733</v>
      </c>
      <c r="FP63" s="346" t="s">
        <v>3320</v>
      </c>
      <c r="FQ63" s="346" t="s">
        <v>8259</v>
      </c>
      <c r="FR63" s="346" t="s">
        <v>8260</v>
      </c>
      <c r="FS63" s="346" t="s">
        <v>5683</v>
      </c>
      <c r="FT63" s="346" t="s">
        <v>5683</v>
      </c>
      <c r="FU63" s="346" t="s">
        <v>5683</v>
      </c>
      <c r="FV63" s="346" t="s">
        <v>733</v>
      </c>
      <c r="FW63" s="346" t="s">
        <v>1214</v>
      </c>
      <c r="FX63" s="350">
        <v>46084.61482638889</v>
      </c>
      <c r="FY63" s="350">
        <v>46084.776886574073</v>
      </c>
      <c r="FZ63" s="346" t="s">
        <v>5685</v>
      </c>
      <c r="GA63" s="346" t="s">
        <v>3320</v>
      </c>
      <c r="GB63" s="346" t="s">
        <v>3320</v>
      </c>
      <c r="GC63" s="346" t="s">
        <v>3320</v>
      </c>
      <c r="GD63" s="346" t="s">
        <v>3320</v>
      </c>
      <c r="GE63" s="346" t="s">
        <v>3320</v>
      </c>
      <c r="GF63" s="346" t="s">
        <v>3320</v>
      </c>
      <c r="GG63" s="346" t="s">
        <v>3320</v>
      </c>
      <c r="GH63" s="346" t="s">
        <v>3320</v>
      </c>
      <c r="GI63" s="346" t="s">
        <v>3320</v>
      </c>
      <c r="GJ63" s="346" t="s">
        <v>3320</v>
      </c>
      <c r="GK63" s="346" t="s">
        <v>3320</v>
      </c>
      <c r="GL63" s="346" t="s">
        <v>3320</v>
      </c>
      <c r="GM63" s="346" t="s">
        <v>3320</v>
      </c>
      <c r="GN63" s="346" t="s">
        <v>3320</v>
      </c>
      <c r="GO63" s="346" t="s">
        <v>3320</v>
      </c>
      <c r="GP63" s="346" t="s">
        <v>3320</v>
      </c>
      <c r="GQ63" s="346" t="s">
        <v>3320</v>
      </c>
      <c r="GR63" s="346" t="s">
        <v>3320</v>
      </c>
      <c r="GS63" s="346" t="s">
        <v>3320</v>
      </c>
      <c r="GT63" s="346" t="s">
        <v>3320</v>
      </c>
      <c r="GU63" s="346" t="s">
        <v>3320</v>
      </c>
      <c r="GV63" s="346" t="s">
        <v>3320</v>
      </c>
      <c r="GW63" s="346" t="s">
        <v>3320</v>
      </c>
      <c r="GX63" s="346" t="s">
        <v>3320</v>
      </c>
      <c r="GY63" s="346" t="s">
        <v>3320</v>
      </c>
      <c r="GZ63" s="346" t="s">
        <v>3320</v>
      </c>
      <c r="HA63" s="346" t="s">
        <v>3320</v>
      </c>
      <c r="HB63" s="346" t="s">
        <v>3320</v>
      </c>
      <c r="HC63" s="346" t="s">
        <v>3320</v>
      </c>
      <c r="HD63" s="346" t="s">
        <v>3320</v>
      </c>
      <c r="HE63" s="346" t="s">
        <v>3320</v>
      </c>
      <c r="HF63" s="346" t="s">
        <v>3320</v>
      </c>
      <c r="HG63" s="346" t="s">
        <v>3320</v>
      </c>
      <c r="HH63" s="346" t="s">
        <v>3320</v>
      </c>
      <c r="HI63" s="346" t="s">
        <v>3320</v>
      </c>
      <c r="HJ63" s="346" t="s">
        <v>3320</v>
      </c>
      <c r="HK63" s="346" t="s">
        <v>3320</v>
      </c>
      <c r="HL63" s="346" t="s">
        <v>3320</v>
      </c>
    </row>
    <row r="64" spans="1:220" ht="15.75" thickBot="1">
      <c r="A64" s="344" t="s">
        <v>5638</v>
      </c>
      <c r="B64" s="345">
        <v>1125</v>
      </c>
      <c r="C64" s="346" t="s">
        <v>8261</v>
      </c>
      <c r="D64" s="346" t="s">
        <v>8262</v>
      </c>
      <c r="E64" s="345">
        <v>1125</v>
      </c>
      <c r="F64" s="346" t="s">
        <v>5727</v>
      </c>
      <c r="G64" s="346" t="s">
        <v>5728</v>
      </c>
      <c r="H64" s="346" t="s">
        <v>8263</v>
      </c>
      <c r="I64" s="346" t="s">
        <v>5643</v>
      </c>
      <c r="J64" s="346" t="s">
        <v>5729</v>
      </c>
      <c r="K64" s="346" t="s">
        <v>5731</v>
      </c>
      <c r="L64" s="346" t="s">
        <v>5732</v>
      </c>
      <c r="M64" s="346" t="s">
        <v>5733</v>
      </c>
      <c r="N64" s="346" t="s">
        <v>5734</v>
      </c>
      <c r="O64" s="346" t="s">
        <v>5735</v>
      </c>
      <c r="P64" s="346" t="s">
        <v>3320</v>
      </c>
      <c r="Q64" s="346" t="s">
        <v>5736</v>
      </c>
      <c r="R64" s="346" t="s">
        <v>5698</v>
      </c>
      <c r="S64" s="346" t="s">
        <v>5737</v>
      </c>
      <c r="T64" s="346" t="s">
        <v>5738</v>
      </c>
      <c r="U64" s="346" t="s">
        <v>5739</v>
      </c>
      <c r="V64" s="346" t="s">
        <v>733</v>
      </c>
      <c r="W64" s="346" t="s">
        <v>733</v>
      </c>
      <c r="X64" s="346" t="s">
        <v>733</v>
      </c>
      <c r="Y64" s="346" t="s">
        <v>3320</v>
      </c>
      <c r="Z64" s="346" t="s">
        <v>5740</v>
      </c>
      <c r="AA64" s="346" t="s">
        <v>733</v>
      </c>
      <c r="AB64" s="346" t="s">
        <v>5741</v>
      </c>
      <c r="AC64" s="346" t="s">
        <v>5742</v>
      </c>
      <c r="AD64" s="346" t="s">
        <v>5743</v>
      </c>
      <c r="AE64" s="346" t="s">
        <v>5744</v>
      </c>
      <c r="AF64" s="346" t="s">
        <v>5745</v>
      </c>
      <c r="AG64" s="346" t="s">
        <v>5746</v>
      </c>
      <c r="AH64" s="346" t="s">
        <v>1214</v>
      </c>
      <c r="AI64" s="346" t="s">
        <v>3320</v>
      </c>
      <c r="AJ64" s="346" t="s">
        <v>5955</v>
      </c>
      <c r="AK64" s="346" t="s">
        <v>3623</v>
      </c>
      <c r="AL64" s="346" t="s">
        <v>5936</v>
      </c>
      <c r="AM64" s="347">
        <v>46919</v>
      </c>
      <c r="AN64" s="345">
        <v>17</v>
      </c>
      <c r="AO64" s="345">
        <v>343.53</v>
      </c>
      <c r="AP64" s="346" t="s">
        <v>5666</v>
      </c>
      <c r="AQ64" s="345">
        <v>1963</v>
      </c>
      <c r="AR64" s="345">
        <v>965.64</v>
      </c>
      <c r="AS64" s="346" t="s">
        <v>733</v>
      </c>
      <c r="AT64" s="345">
        <v>32.090000000000003</v>
      </c>
      <c r="AU64" s="346" t="s">
        <v>733</v>
      </c>
      <c r="AV64" s="345">
        <v>715</v>
      </c>
      <c r="AW64" s="346" t="s">
        <v>5713</v>
      </c>
      <c r="AX64" s="346" t="s">
        <v>5668</v>
      </c>
      <c r="AY64" s="346" t="s">
        <v>3320</v>
      </c>
      <c r="AZ64" s="346" t="s">
        <v>733</v>
      </c>
      <c r="BA64" s="346" t="s">
        <v>733</v>
      </c>
      <c r="BB64" s="345">
        <v>2414</v>
      </c>
      <c r="BC64" s="345">
        <v>2267</v>
      </c>
      <c r="BD64" s="346" t="s">
        <v>8264</v>
      </c>
      <c r="BE64" s="345">
        <v>363</v>
      </c>
      <c r="BF64" s="345">
        <v>96</v>
      </c>
      <c r="BG64" s="345">
        <v>99</v>
      </c>
      <c r="BH64" s="345">
        <v>25</v>
      </c>
      <c r="BI64" s="347">
        <v>46327</v>
      </c>
      <c r="BJ64" s="345">
        <v>0.4</v>
      </c>
      <c r="BK64" s="345">
        <v>8</v>
      </c>
      <c r="BL64" s="346" t="s">
        <v>5750</v>
      </c>
      <c r="BM64" s="345">
        <v>47959600</v>
      </c>
      <c r="BN64" s="346" t="s">
        <v>3320</v>
      </c>
      <c r="BO64" s="346" t="s">
        <v>3320</v>
      </c>
      <c r="BP64" s="346" t="s">
        <v>3320</v>
      </c>
      <c r="BQ64" s="346" t="s">
        <v>3320</v>
      </c>
      <c r="BR64" s="346" t="s">
        <v>3320</v>
      </c>
      <c r="BS64" s="346" t="s">
        <v>3320</v>
      </c>
      <c r="BT64" s="346" t="s">
        <v>3320</v>
      </c>
      <c r="BU64" s="346" t="s">
        <v>3320</v>
      </c>
      <c r="BV64" s="346" t="s">
        <v>3320</v>
      </c>
      <c r="BW64" s="346" t="s">
        <v>3320</v>
      </c>
      <c r="BX64" s="348"/>
      <c r="BY64" s="346" t="s">
        <v>3320</v>
      </c>
      <c r="BZ64" s="346" t="s">
        <v>3320</v>
      </c>
      <c r="CA64" s="346" t="s">
        <v>3320</v>
      </c>
      <c r="CB64" s="346" t="s">
        <v>3320</v>
      </c>
      <c r="CC64" s="346" t="s">
        <v>3320</v>
      </c>
      <c r="CD64" s="346" t="s">
        <v>3320</v>
      </c>
      <c r="CE64" s="346" t="s">
        <v>3320</v>
      </c>
      <c r="CF64" s="346" t="s">
        <v>3320</v>
      </c>
      <c r="CG64" s="346" t="s">
        <v>3320</v>
      </c>
      <c r="CH64" s="348"/>
      <c r="CI64" s="346" t="s">
        <v>3320</v>
      </c>
      <c r="CJ64" s="346" t="s">
        <v>3320</v>
      </c>
      <c r="CK64" s="346" t="s">
        <v>3320</v>
      </c>
      <c r="CL64" s="346" t="s">
        <v>3320</v>
      </c>
      <c r="CM64" s="346" t="s">
        <v>3320</v>
      </c>
      <c r="CN64" s="346" t="s">
        <v>3320</v>
      </c>
      <c r="CO64" s="346" t="s">
        <v>3320</v>
      </c>
      <c r="CP64" s="346" t="s">
        <v>3320</v>
      </c>
      <c r="CQ64" s="346" t="s">
        <v>3320</v>
      </c>
      <c r="CR64" s="346" t="s">
        <v>3320</v>
      </c>
      <c r="CS64" s="346" t="s">
        <v>3320</v>
      </c>
      <c r="CT64" s="346" t="s">
        <v>3320</v>
      </c>
      <c r="CU64" s="346" t="s">
        <v>3320</v>
      </c>
      <c r="CV64" s="346" t="s">
        <v>3320</v>
      </c>
      <c r="CW64" s="346" t="s">
        <v>3320</v>
      </c>
      <c r="CX64" s="346" t="s">
        <v>3320</v>
      </c>
      <c r="CY64" s="346" t="s">
        <v>3320</v>
      </c>
      <c r="CZ64" s="346" t="s">
        <v>3320</v>
      </c>
      <c r="DA64" s="346" t="s">
        <v>3320</v>
      </c>
      <c r="DB64" s="346" t="s">
        <v>3320</v>
      </c>
      <c r="DC64" s="346" t="s">
        <v>3320</v>
      </c>
      <c r="DD64" s="346" t="s">
        <v>3320</v>
      </c>
      <c r="DE64" s="346" t="s">
        <v>3320</v>
      </c>
      <c r="DF64" s="346" t="s">
        <v>3320</v>
      </c>
      <c r="DG64" s="346" t="s">
        <v>3320</v>
      </c>
      <c r="DH64" s="346" t="s">
        <v>3320</v>
      </c>
      <c r="DI64" s="346" t="s">
        <v>3320</v>
      </c>
      <c r="DJ64" s="346" t="s">
        <v>3320</v>
      </c>
      <c r="DK64" s="346" t="s">
        <v>3320</v>
      </c>
      <c r="DL64" s="346" t="s">
        <v>3320</v>
      </c>
      <c r="DM64" s="346" t="s">
        <v>3320</v>
      </c>
      <c r="DN64" s="346" t="s">
        <v>3320</v>
      </c>
      <c r="DO64" s="346" t="s">
        <v>3320</v>
      </c>
      <c r="DP64" s="346" t="s">
        <v>3320</v>
      </c>
      <c r="DQ64" s="346" t="s">
        <v>3320</v>
      </c>
      <c r="DR64" s="346" t="s">
        <v>3320</v>
      </c>
      <c r="DS64" s="346" t="s">
        <v>3320</v>
      </c>
      <c r="DT64" s="346" t="s">
        <v>3320</v>
      </c>
      <c r="DU64" s="346" t="s">
        <v>3320</v>
      </c>
      <c r="DV64" s="346" t="s">
        <v>3320</v>
      </c>
      <c r="DW64" s="346" t="s">
        <v>3320</v>
      </c>
      <c r="DX64" s="346" t="s">
        <v>3320</v>
      </c>
      <c r="DY64" s="346" t="s">
        <v>3320</v>
      </c>
      <c r="DZ64" s="346" t="s">
        <v>3320</v>
      </c>
      <c r="EA64" s="346" t="s">
        <v>3320</v>
      </c>
      <c r="EB64" s="346" t="s">
        <v>3320</v>
      </c>
      <c r="EC64" s="346" t="s">
        <v>3320</v>
      </c>
      <c r="ED64" s="346" t="s">
        <v>3320</v>
      </c>
      <c r="EE64" s="346" t="s">
        <v>3320</v>
      </c>
      <c r="EF64" s="345">
        <v>539366900</v>
      </c>
      <c r="EG64" s="346" t="s">
        <v>733</v>
      </c>
      <c r="EH64" s="346" t="s">
        <v>733</v>
      </c>
      <c r="EI64" s="346" t="s">
        <v>733</v>
      </c>
      <c r="EJ64" s="346" t="s">
        <v>733</v>
      </c>
      <c r="EK64" s="346" t="s">
        <v>2947</v>
      </c>
      <c r="EL64" s="346" t="s">
        <v>8265</v>
      </c>
      <c r="EM64" s="179" t="s">
        <v>8266</v>
      </c>
      <c r="EN64" s="348"/>
      <c r="EO64" s="346" t="s">
        <v>8267</v>
      </c>
      <c r="EP64" s="345">
        <v>539366900</v>
      </c>
      <c r="EQ64" s="345">
        <v>203149901</v>
      </c>
      <c r="ER64" s="345">
        <v>647830</v>
      </c>
      <c r="ES64" s="345">
        <v>382910</v>
      </c>
      <c r="ET64" s="346" t="s">
        <v>5755</v>
      </c>
      <c r="EU64" s="346" t="s">
        <v>733</v>
      </c>
      <c r="EV64" s="346" t="s">
        <v>733</v>
      </c>
      <c r="EW64" s="346" t="s">
        <v>5756</v>
      </c>
      <c r="EX64" s="346" t="s">
        <v>733</v>
      </c>
      <c r="EY64" s="346" t="s">
        <v>733</v>
      </c>
      <c r="EZ64" s="346" t="s">
        <v>733</v>
      </c>
      <c r="FA64" s="346" t="s">
        <v>733</v>
      </c>
      <c r="FB64" s="346" t="s">
        <v>733</v>
      </c>
      <c r="FC64" s="349" t="s">
        <v>5676</v>
      </c>
      <c r="FD64" s="346" t="s">
        <v>3320</v>
      </c>
      <c r="FE64" s="346" t="s">
        <v>733</v>
      </c>
      <c r="FF64" s="346" t="s">
        <v>5721</v>
      </c>
      <c r="FG64" s="346" t="s">
        <v>1214</v>
      </c>
      <c r="FH64" s="346" t="s">
        <v>1214</v>
      </c>
      <c r="FI64" s="346" t="s">
        <v>3320</v>
      </c>
      <c r="FJ64" s="346" t="s">
        <v>3320</v>
      </c>
      <c r="FK64" s="346" t="s">
        <v>3320</v>
      </c>
      <c r="FL64" s="346" t="s">
        <v>1214</v>
      </c>
      <c r="FM64" s="346" t="s">
        <v>1214</v>
      </c>
      <c r="FN64" s="346" t="s">
        <v>3320</v>
      </c>
      <c r="FO64" s="346" t="s">
        <v>1214</v>
      </c>
      <c r="FP64" s="346" t="s">
        <v>3320</v>
      </c>
      <c r="FQ64" s="346" t="s">
        <v>8268</v>
      </c>
      <c r="FR64" s="346" t="s">
        <v>8269</v>
      </c>
      <c r="FS64" s="346" t="s">
        <v>3320</v>
      </c>
      <c r="FT64" s="346" t="s">
        <v>3320</v>
      </c>
      <c r="FU64" s="346" t="s">
        <v>3320</v>
      </c>
      <c r="FV64" s="346" t="s">
        <v>5759</v>
      </c>
      <c r="FW64" s="346" t="s">
        <v>1214</v>
      </c>
      <c r="FX64" s="350">
        <v>46084.613368055558</v>
      </c>
      <c r="FY64" s="350">
        <v>46084.775567129633</v>
      </c>
      <c r="FZ64" s="346" t="s">
        <v>5685</v>
      </c>
      <c r="GA64" s="346" t="s">
        <v>3320</v>
      </c>
      <c r="GB64" s="346" t="s">
        <v>3320</v>
      </c>
      <c r="GC64" s="346" t="s">
        <v>3320</v>
      </c>
      <c r="GD64" s="346" t="s">
        <v>3320</v>
      </c>
      <c r="GE64" s="346" t="s">
        <v>3320</v>
      </c>
      <c r="GF64" s="346" t="s">
        <v>3320</v>
      </c>
      <c r="GG64" s="346" t="s">
        <v>3320</v>
      </c>
      <c r="GH64" s="346" t="s">
        <v>3320</v>
      </c>
      <c r="GI64" s="346" t="s">
        <v>3320</v>
      </c>
      <c r="GJ64" s="346" t="s">
        <v>3320</v>
      </c>
      <c r="GK64" s="346" t="s">
        <v>3320</v>
      </c>
      <c r="GL64" s="346" t="s">
        <v>3320</v>
      </c>
      <c r="GM64" s="346" t="s">
        <v>3320</v>
      </c>
      <c r="GN64" s="346" t="s">
        <v>3320</v>
      </c>
      <c r="GO64" s="346" t="s">
        <v>3320</v>
      </c>
      <c r="GP64" s="346" t="s">
        <v>3320</v>
      </c>
      <c r="GQ64" s="346" t="s">
        <v>3320</v>
      </c>
      <c r="GR64" s="346" t="s">
        <v>3320</v>
      </c>
      <c r="GS64" s="346" t="s">
        <v>3320</v>
      </c>
      <c r="GT64" s="346" t="s">
        <v>3320</v>
      </c>
      <c r="GU64" s="346" t="s">
        <v>3320</v>
      </c>
      <c r="GV64" s="346" t="s">
        <v>3320</v>
      </c>
      <c r="GW64" s="346" t="s">
        <v>3320</v>
      </c>
      <c r="GX64" s="346" t="s">
        <v>3320</v>
      </c>
      <c r="GY64" s="346" t="s">
        <v>3320</v>
      </c>
      <c r="GZ64" s="346" t="s">
        <v>3320</v>
      </c>
      <c r="HA64" s="346" t="s">
        <v>3320</v>
      </c>
      <c r="HB64" s="346" t="s">
        <v>3320</v>
      </c>
      <c r="HC64" s="346" t="s">
        <v>3320</v>
      </c>
      <c r="HD64" s="346" t="s">
        <v>3320</v>
      </c>
      <c r="HE64" s="346" t="s">
        <v>3320</v>
      </c>
      <c r="HF64" s="346" t="s">
        <v>3320</v>
      </c>
      <c r="HG64" s="346" t="s">
        <v>3320</v>
      </c>
      <c r="HH64" s="346" t="s">
        <v>3320</v>
      </c>
      <c r="HI64" s="346" t="s">
        <v>3320</v>
      </c>
      <c r="HJ64" s="346" t="s">
        <v>3320</v>
      </c>
      <c r="HK64" s="346" t="s">
        <v>3320</v>
      </c>
      <c r="HL64" s="346" t="s">
        <v>3320</v>
      </c>
    </row>
    <row r="65" spans="1:220" ht="15.75" thickBot="1">
      <c r="A65" s="344" t="s">
        <v>5638</v>
      </c>
      <c r="B65" s="345">
        <v>1119</v>
      </c>
      <c r="C65" s="346" t="s">
        <v>8270</v>
      </c>
      <c r="D65" s="346" t="s">
        <v>8271</v>
      </c>
      <c r="E65" s="345">
        <v>1119</v>
      </c>
      <c r="F65" s="346" t="s">
        <v>1881</v>
      </c>
      <c r="G65" s="346" t="s">
        <v>8272</v>
      </c>
      <c r="H65" s="346" t="s">
        <v>1873</v>
      </c>
      <c r="I65" s="346" t="s">
        <v>5643</v>
      </c>
      <c r="J65" s="344" t="s">
        <v>5815</v>
      </c>
      <c r="K65" s="346" t="s">
        <v>8273</v>
      </c>
      <c r="L65" s="346" t="s">
        <v>5818</v>
      </c>
      <c r="M65" s="346" t="s">
        <v>5698</v>
      </c>
      <c r="N65" s="346" t="s">
        <v>8274</v>
      </c>
      <c r="O65" s="346" t="s">
        <v>5820</v>
      </c>
      <c r="P65" s="346" t="s">
        <v>3320</v>
      </c>
      <c r="Q65" s="346" t="s">
        <v>8275</v>
      </c>
      <c r="R65" s="346" t="s">
        <v>8276</v>
      </c>
      <c r="S65" s="346" t="s">
        <v>8277</v>
      </c>
      <c r="T65" s="346" t="s">
        <v>5824</v>
      </c>
      <c r="U65" s="346" t="s">
        <v>5825</v>
      </c>
      <c r="V65" s="346" t="s">
        <v>733</v>
      </c>
      <c r="W65" s="346" t="s">
        <v>733</v>
      </c>
      <c r="X65" s="346" t="s">
        <v>733</v>
      </c>
      <c r="Y65" s="346" t="s">
        <v>3320</v>
      </c>
      <c r="Z65" s="346" t="s">
        <v>5826</v>
      </c>
      <c r="AA65" s="346" t="s">
        <v>733</v>
      </c>
      <c r="AB65" s="346" t="s">
        <v>5827</v>
      </c>
      <c r="AC65" s="346" t="s">
        <v>7963</v>
      </c>
      <c r="AD65" s="346" t="s">
        <v>5829</v>
      </c>
      <c r="AE65" s="346" t="s">
        <v>5830</v>
      </c>
      <c r="AF65" s="346" t="s">
        <v>5837</v>
      </c>
      <c r="AG65" s="346" t="s">
        <v>8278</v>
      </c>
      <c r="AH65" s="346" t="s">
        <v>1214</v>
      </c>
      <c r="AI65" s="346" t="s">
        <v>3320</v>
      </c>
      <c r="AJ65" s="346" t="s">
        <v>5747</v>
      </c>
      <c r="AK65" s="346" t="s">
        <v>6646</v>
      </c>
      <c r="AL65" s="346" t="s">
        <v>5712</v>
      </c>
      <c r="AM65" s="347">
        <v>46750</v>
      </c>
      <c r="AN65" s="345">
        <v>22</v>
      </c>
      <c r="AO65" s="345">
        <v>90</v>
      </c>
      <c r="AP65" s="346" t="s">
        <v>5666</v>
      </c>
      <c r="AQ65" s="345">
        <v>184756</v>
      </c>
      <c r="AR65" s="345">
        <v>264.3</v>
      </c>
      <c r="AS65" s="346" t="s">
        <v>733</v>
      </c>
      <c r="AT65" s="345">
        <v>31.13</v>
      </c>
      <c r="AU65" s="346" t="s">
        <v>733</v>
      </c>
      <c r="AV65" s="345">
        <v>650</v>
      </c>
      <c r="AW65" s="346" t="s">
        <v>5800</v>
      </c>
      <c r="AX65" s="346" t="s">
        <v>5668</v>
      </c>
      <c r="AY65" s="346" t="s">
        <v>3320</v>
      </c>
      <c r="AZ65" s="346" t="s">
        <v>733</v>
      </c>
      <c r="BA65" s="346" t="s">
        <v>733</v>
      </c>
      <c r="BB65" s="345">
        <v>2201</v>
      </c>
      <c r="BC65" s="345">
        <v>2064</v>
      </c>
      <c r="BD65" s="346" t="s">
        <v>8100</v>
      </c>
      <c r="BE65" s="345">
        <v>354</v>
      </c>
      <c r="BF65" s="345">
        <v>85</v>
      </c>
      <c r="BG65" s="345">
        <v>97</v>
      </c>
      <c r="BH65" s="345">
        <v>30</v>
      </c>
      <c r="BI65" s="347">
        <v>46325</v>
      </c>
      <c r="BJ65" s="345">
        <v>3</v>
      </c>
      <c r="BK65" s="345">
        <v>8</v>
      </c>
      <c r="BL65" s="346" t="s">
        <v>5837</v>
      </c>
      <c r="BM65" s="345">
        <v>4000000</v>
      </c>
      <c r="BN65" s="346" t="s">
        <v>3320</v>
      </c>
      <c r="BO65" s="346" t="s">
        <v>3320</v>
      </c>
      <c r="BP65" s="346" t="s">
        <v>3320</v>
      </c>
      <c r="BQ65" s="346" t="s">
        <v>3320</v>
      </c>
      <c r="BR65" s="346" t="s">
        <v>3320</v>
      </c>
      <c r="BS65" s="346" t="s">
        <v>3320</v>
      </c>
      <c r="BT65" s="346" t="s">
        <v>3320</v>
      </c>
      <c r="BU65" s="346" t="s">
        <v>3320</v>
      </c>
      <c r="BV65" s="346" t="s">
        <v>3320</v>
      </c>
      <c r="BW65" s="346" t="s">
        <v>3320</v>
      </c>
      <c r="BX65" s="348"/>
      <c r="BY65" s="346" t="s">
        <v>3320</v>
      </c>
      <c r="BZ65" s="346" t="s">
        <v>3320</v>
      </c>
      <c r="CA65" s="346" t="s">
        <v>3320</v>
      </c>
      <c r="CB65" s="346" t="s">
        <v>3320</v>
      </c>
      <c r="CC65" s="346" t="s">
        <v>3320</v>
      </c>
      <c r="CD65" s="346" t="s">
        <v>3320</v>
      </c>
      <c r="CE65" s="346" t="s">
        <v>3320</v>
      </c>
      <c r="CF65" s="346" t="s">
        <v>3320</v>
      </c>
      <c r="CG65" s="346" t="s">
        <v>3320</v>
      </c>
      <c r="CH65" s="348"/>
      <c r="CI65" s="346" t="s">
        <v>3320</v>
      </c>
      <c r="CJ65" s="346" t="s">
        <v>3320</v>
      </c>
      <c r="CK65" s="346" t="s">
        <v>3320</v>
      </c>
      <c r="CL65" s="346" t="s">
        <v>3320</v>
      </c>
      <c r="CM65" s="346" t="s">
        <v>3320</v>
      </c>
      <c r="CN65" s="346" t="s">
        <v>3320</v>
      </c>
      <c r="CO65" s="346" t="s">
        <v>3320</v>
      </c>
      <c r="CP65" s="346" t="s">
        <v>3320</v>
      </c>
      <c r="CQ65" s="346" t="s">
        <v>3320</v>
      </c>
      <c r="CR65" s="346" t="s">
        <v>3320</v>
      </c>
      <c r="CS65" s="346" t="s">
        <v>3320</v>
      </c>
      <c r="CT65" s="346" t="s">
        <v>3320</v>
      </c>
      <c r="CU65" s="346" t="s">
        <v>3320</v>
      </c>
      <c r="CV65" s="346" t="s">
        <v>3320</v>
      </c>
      <c r="CW65" s="346" t="s">
        <v>3320</v>
      </c>
      <c r="CX65" s="346" t="s">
        <v>3320</v>
      </c>
      <c r="CY65" s="346" t="s">
        <v>3320</v>
      </c>
      <c r="CZ65" s="346" t="s">
        <v>3320</v>
      </c>
      <c r="DA65" s="346" t="s">
        <v>3320</v>
      </c>
      <c r="DB65" s="346" t="s">
        <v>3320</v>
      </c>
      <c r="DC65" s="346" t="s">
        <v>3320</v>
      </c>
      <c r="DD65" s="346" t="s">
        <v>3320</v>
      </c>
      <c r="DE65" s="346" t="s">
        <v>3320</v>
      </c>
      <c r="DF65" s="346" t="s">
        <v>3320</v>
      </c>
      <c r="DG65" s="346" t="s">
        <v>3320</v>
      </c>
      <c r="DH65" s="346" t="s">
        <v>3320</v>
      </c>
      <c r="DI65" s="346" t="s">
        <v>3320</v>
      </c>
      <c r="DJ65" s="346" t="s">
        <v>3320</v>
      </c>
      <c r="DK65" s="346" t="s">
        <v>3320</v>
      </c>
      <c r="DL65" s="346" t="s">
        <v>3320</v>
      </c>
      <c r="DM65" s="346" t="s">
        <v>3320</v>
      </c>
      <c r="DN65" s="346" t="s">
        <v>3320</v>
      </c>
      <c r="DO65" s="346" t="s">
        <v>3320</v>
      </c>
      <c r="DP65" s="346" t="s">
        <v>3320</v>
      </c>
      <c r="DQ65" s="346" t="s">
        <v>3320</v>
      </c>
      <c r="DR65" s="346" t="s">
        <v>3320</v>
      </c>
      <c r="DS65" s="346" t="s">
        <v>3320</v>
      </c>
      <c r="DT65" s="346" t="s">
        <v>3320</v>
      </c>
      <c r="DU65" s="346" t="s">
        <v>3320</v>
      </c>
      <c r="DV65" s="346" t="s">
        <v>3320</v>
      </c>
      <c r="DW65" s="346" t="s">
        <v>3320</v>
      </c>
      <c r="DX65" s="346" t="s">
        <v>3320</v>
      </c>
      <c r="DY65" s="346" t="s">
        <v>3320</v>
      </c>
      <c r="DZ65" s="346" t="s">
        <v>3320</v>
      </c>
      <c r="EA65" s="346" t="s">
        <v>3320</v>
      </c>
      <c r="EB65" s="346" t="s">
        <v>3320</v>
      </c>
      <c r="EC65" s="346" t="s">
        <v>3320</v>
      </c>
      <c r="ED65" s="346" t="s">
        <v>3320</v>
      </c>
      <c r="EE65" s="346" t="s">
        <v>3320</v>
      </c>
      <c r="EF65" s="345">
        <v>116038600</v>
      </c>
      <c r="EG65" s="346" t="s">
        <v>733</v>
      </c>
      <c r="EH65" s="346" t="s">
        <v>733</v>
      </c>
      <c r="EI65" s="346" t="s">
        <v>733</v>
      </c>
      <c r="EJ65" s="346" t="s">
        <v>733</v>
      </c>
      <c r="EK65" s="346" t="s">
        <v>1875</v>
      </c>
      <c r="EL65" s="346" t="s">
        <v>8280</v>
      </c>
      <c r="EM65" s="179" t="s">
        <v>8281</v>
      </c>
      <c r="EN65" s="348"/>
      <c r="EO65" s="346" t="s">
        <v>8282</v>
      </c>
      <c r="EP65" s="345">
        <v>107554005</v>
      </c>
      <c r="EQ65" s="345">
        <v>16030482</v>
      </c>
      <c r="ER65" s="345">
        <v>126940</v>
      </c>
      <c r="ES65" s="345">
        <v>40767</v>
      </c>
      <c r="ET65" s="346" t="s">
        <v>5841</v>
      </c>
      <c r="EU65" s="346" t="s">
        <v>733</v>
      </c>
      <c r="EV65" s="346" t="s">
        <v>733</v>
      </c>
      <c r="EW65" s="346" t="s">
        <v>8283</v>
      </c>
      <c r="EX65" s="346" t="s">
        <v>733</v>
      </c>
      <c r="EY65" s="346" t="s">
        <v>1214</v>
      </c>
      <c r="EZ65" s="346" t="s">
        <v>733</v>
      </c>
      <c r="FA65" s="346" t="s">
        <v>733</v>
      </c>
      <c r="FB65" s="346" t="s">
        <v>1214</v>
      </c>
      <c r="FC65" s="349" t="s">
        <v>5676</v>
      </c>
      <c r="FD65" s="346" t="s">
        <v>3320</v>
      </c>
      <c r="FE65" s="346" t="s">
        <v>733</v>
      </c>
      <c r="FF65" s="346" t="s">
        <v>5721</v>
      </c>
      <c r="FG65" s="346" t="s">
        <v>733</v>
      </c>
      <c r="FH65" s="346" t="s">
        <v>5946</v>
      </c>
      <c r="FI65" s="346" t="s">
        <v>8284</v>
      </c>
      <c r="FJ65" s="346" t="s">
        <v>3320</v>
      </c>
      <c r="FK65" s="345">
        <v>1.03</v>
      </c>
      <c r="FL65" s="346" t="s">
        <v>733</v>
      </c>
      <c r="FM65" s="346" t="s">
        <v>5948</v>
      </c>
      <c r="FN65" s="346" t="s">
        <v>8285</v>
      </c>
      <c r="FO65" s="346" t="s">
        <v>733</v>
      </c>
      <c r="FP65" s="346" t="s">
        <v>3320</v>
      </c>
      <c r="FQ65" s="346" t="s">
        <v>8286</v>
      </c>
      <c r="FR65" s="346" t="s">
        <v>8287</v>
      </c>
      <c r="FS65" s="346" t="s">
        <v>5952</v>
      </c>
      <c r="FT65" s="346" t="s">
        <v>5684</v>
      </c>
      <c r="FU65" s="346" t="s">
        <v>5684</v>
      </c>
      <c r="FV65" s="346" t="s">
        <v>733</v>
      </c>
      <c r="FW65" s="346" t="s">
        <v>1214</v>
      </c>
      <c r="FX65" s="350">
        <v>46084.595763888887</v>
      </c>
      <c r="FY65" s="350">
        <v>46084.774548611109</v>
      </c>
      <c r="FZ65" s="346" t="s">
        <v>5685</v>
      </c>
      <c r="GA65" s="346" t="s">
        <v>3320</v>
      </c>
      <c r="GB65" s="346" t="s">
        <v>3320</v>
      </c>
      <c r="GC65" s="346" t="s">
        <v>3320</v>
      </c>
      <c r="GD65" s="346" t="s">
        <v>3320</v>
      </c>
      <c r="GE65" s="346" t="s">
        <v>3320</v>
      </c>
      <c r="GF65" s="346" t="s">
        <v>3320</v>
      </c>
      <c r="GG65" s="346" t="s">
        <v>3320</v>
      </c>
      <c r="GH65" s="346" t="s">
        <v>3320</v>
      </c>
      <c r="GI65" s="346" t="s">
        <v>3320</v>
      </c>
      <c r="GJ65" s="346" t="s">
        <v>3320</v>
      </c>
      <c r="GK65" s="346" t="s">
        <v>3320</v>
      </c>
      <c r="GL65" s="346" t="s">
        <v>3320</v>
      </c>
      <c r="GM65" s="346" t="s">
        <v>3320</v>
      </c>
      <c r="GN65" s="346" t="s">
        <v>3320</v>
      </c>
      <c r="GO65" s="346" t="s">
        <v>3320</v>
      </c>
      <c r="GP65" s="346" t="s">
        <v>3320</v>
      </c>
      <c r="GQ65" s="346" t="s">
        <v>3320</v>
      </c>
      <c r="GR65" s="346" t="s">
        <v>3320</v>
      </c>
      <c r="GS65" s="346" t="s">
        <v>3320</v>
      </c>
      <c r="GT65" s="346" t="s">
        <v>3320</v>
      </c>
      <c r="GU65" s="346" t="s">
        <v>3320</v>
      </c>
      <c r="GV65" s="346" t="s">
        <v>3320</v>
      </c>
      <c r="GW65" s="346" t="s">
        <v>3320</v>
      </c>
      <c r="GX65" s="346" t="s">
        <v>3320</v>
      </c>
      <c r="GY65" s="346" t="s">
        <v>3320</v>
      </c>
      <c r="GZ65" s="346" t="s">
        <v>3320</v>
      </c>
      <c r="HA65" s="346" t="s">
        <v>3320</v>
      </c>
      <c r="HB65" s="346" t="s">
        <v>3320</v>
      </c>
      <c r="HC65" s="346" t="s">
        <v>3320</v>
      </c>
      <c r="HD65" s="346" t="s">
        <v>3320</v>
      </c>
      <c r="HE65" s="346" t="s">
        <v>3320</v>
      </c>
      <c r="HF65" s="346" t="s">
        <v>3320</v>
      </c>
      <c r="HG65" s="346" t="s">
        <v>3320</v>
      </c>
      <c r="HH65" s="346" t="s">
        <v>3320</v>
      </c>
      <c r="HI65" s="346" t="s">
        <v>3320</v>
      </c>
      <c r="HJ65" s="346" t="s">
        <v>3320</v>
      </c>
      <c r="HK65" s="346" t="s">
        <v>3320</v>
      </c>
      <c r="HL65" s="346" t="s">
        <v>3320</v>
      </c>
    </row>
    <row r="66" spans="1:220" ht="15.75" thickBot="1">
      <c r="A66" s="344" t="s">
        <v>5638</v>
      </c>
      <c r="B66" s="345">
        <v>594</v>
      </c>
      <c r="C66" s="346" t="s">
        <v>8288</v>
      </c>
      <c r="D66" s="346" t="s">
        <v>8289</v>
      </c>
      <c r="E66" s="345">
        <v>594</v>
      </c>
      <c r="F66" s="346" t="s">
        <v>8290</v>
      </c>
      <c r="G66" s="346" t="s">
        <v>8291</v>
      </c>
      <c r="H66" s="346" t="s">
        <v>4242</v>
      </c>
      <c r="I66" s="346" t="s">
        <v>5643</v>
      </c>
      <c r="J66" s="346" t="s">
        <v>8292</v>
      </c>
      <c r="K66" s="346" t="s">
        <v>8294</v>
      </c>
      <c r="L66" s="346" t="s">
        <v>7912</v>
      </c>
      <c r="M66" s="346" t="s">
        <v>7912</v>
      </c>
      <c r="N66" s="346" t="s">
        <v>8295</v>
      </c>
      <c r="O66" s="346" t="s">
        <v>8296</v>
      </c>
      <c r="P66" s="346" t="s">
        <v>3320</v>
      </c>
      <c r="Q66" s="346" t="s">
        <v>8297</v>
      </c>
      <c r="R66" s="346" t="s">
        <v>8298</v>
      </c>
      <c r="S66" s="346" t="s">
        <v>8299</v>
      </c>
      <c r="T66" s="346" t="s">
        <v>8300</v>
      </c>
      <c r="U66" s="346" t="s">
        <v>8301</v>
      </c>
      <c r="V66" s="346" t="s">
        <v>733</v>
      </c>
      <c r="W66" s="346" t="s">
        <v>733</v>
      </c>
      <c r="X66" s="346" t="s">
        <v>1214</v>
      </c>
      <c r="Y66" s="346" t="s">
        <v>8302</v>
      </c>
      <c r="Z66" s="346" t="s">
        <v>8303</v>
      </c>
      <c r="AA66" s="346" t="s">
        <v>733</v>
      </c>
      <c r="AB66" s="346" t="s">
        <v>8304</v>
      </c>
      <c r="AC66" s="346" t="s">
        <v>8305</v>
      </c>
      <c r="AD66" s="346" t="s">
        <v>8306</v>
      </c>
      <c r="AE66" s="346" t="s">
        <v>8307</v>
      </c>
      <c r="AF66" s="346" t="s">
        <v>8308</v>
      </c>
      <c r="AG66" s="346" t="s">
        <v>8309</v>
      </c>
      <c r="AH66" s="346" t="s">
        <v>1214</v>
      </c>
      <c r="AI66" s="346" t="s">
        <v>3320</v>
      </c>
      <c r="AJ66" s="346" t="s">
        <v>2043</v>
      </c>
      <c r="AK66" s="346" t="s">
        <v>5798</v>
      </c>
      <c r="AL66" s="346" t="s">
        <v>5665</v>
      </c>
      <c r="AM66" s="347">
        <v>46934</v>
      </c>
      <c r="AN66" s="345">
        <v>24</v>
      </c>
      <c r="AO66" s="345">
        <v>65</v>
      </c>
      <c r="AP66" s="346" t="s">
        <v>5666</v>
      </c>
      <c r="AQ66" s="345">
        <v>65</v>
      </c>
      <c r="AR66" s="345">
        <v>167.6</v>
      </c>
      <c r="AS66" s="346" t="s">
        <v>733</v>
      </c>
      <c r="AT66" s="345">
        <v>23</v>
      </c>
      <c r="AU66" s="346" t="s">
        <v>733</v>
      </c>
      <c r="AV66" s="345">
        <v>250</v>
      </c>
      <c r="AW66" s="346" t="s">
        <v>5667</v>
      </c>
      <c r="AX66" s="346" t="s">
        <v>5801</v>
      </c>
      <c r="AY66" s="346" t="s">
        <v>3320</v>
      </c>
      <c r="AZ66" s="346" t="s">
        <v>733</v>
      </c>
      <c r="BA66" s="346" t="s">
        <v>733</v>
      </c>
      <c r="BB66" s="345">
        <v>2004</v>
      </c>
      <c r="BC66" s="345">
        <v>1980</v>
      </c>
      <c r="BD66" s="346" t="s">
        <v>6172</v>
      </c>
      <c r="BE66" s="345">
        <v>365</v>
      </c>
      <c r="BF66" s="345">
        <v>87</v>
      </c>
      <c r="BG66" s="345">
        <v>98.1</v>
      </c>
      <c r="BH66" s="345">
        <v>25</v>
      </c>
      <c r="BI66" s="347">
        <v>46388</v>
      </c>
      <c r="BJ66" s="345">
        <v>0.4</v>
      </c>
      <c r="BK66" s="345">
        <v>10</v>
      </c>
      <c r="BL66" s="346" t="s">
        <v>8310</v>
      </c>
      <c r="BM66" s="345">
        <v>7100000</v>
      </c>
      <c r="BN66" s="346" t="s">
        <v>3320</v>
      </c>
      <c r="BO66" s="346" t="s">
        <v>3320</v>
      </c>
      <c r="BP66" s="346" t="s">
        <v>3320</v>
      </c>
      <c r="BQ66" s="346" t="s">
        <v>3320</v>
      </c>
      <c r="BR66" s="346" t="s">
        <v>3320</v>
      </c>
      <c r="BS66" s="346" t="s">
        <v>3320</v>
      </c>
      <c r="BT66" s="346" t="s">
        <v>3320</v>
      </c>
      <c r="BU66" s="346" t="s">
        <v>3320</v>
      </c>
      <c r="BV66" s="346" t="s">
        <v>3320</v>
      </c>
      <c r="BW66" s="346" t="s">
        <v>3320</v>
      </c>
      <c r="BX66" s="348"/>
      <c r="BY66" s="346" t="s">
        <v>3320</v>
      </c>
      <c r="BZ66" s="346" t="s">
        <v>3320</v>
      </c>
      <c r="CA66" s="346" t="s">
        <v>3320</v>
      </c>
      <c r="CB66" s="346" t="s">
        <v>3320</v>
      </c>
      <c r="CC66" s="346" t="s">
        <v>3320</v>
      </c>
      <c r="CD66" s="346" t="s">
        <v>3320</v>
      </c>
      <c r="CE66" s="346" t="s">
        <v>3320</v>
      </c>
      <c r="CF66" s="346" t="s">
        <v>3320</v>
      </c>
      <c r="CG66" s="346" t="s">
        <v>3320</v>
      </c>
      <c r="CH66" s="348"/>
      <c r="CI66" s="346" t="s">
        <v>3320</v>
      </c>
      <c r="CJ66" s="346" t="s">
        <v>3320</v>
      </c>
      <c r="CK66" s="346" t="s">
        <v>3320</v>
      </c>
      <c r="CL66" s="346" t="s">
        <v>3320</v>
      </c>
      <c r="CM66" s="346" t="s">
        <v>3320</v>
      </c>
      <c r="CN66" s="346" t="s">
        <v>3320</v>
      </c>
      <c r="CO66" s="346" t="s">
        <v>3320</v>
      </c>
      <c r="CP66" s="346" t="s">
        <v>3320</v>
      </c>
      <c r="CQ66" s="346" t="s">
        <v>3320</v>
      </c>
      <c r="CR66" s="346" t="s">
        <v>3320</v>
      </c>
      <c r="CS66" s="346" t="s">
        <v>3320</v>
      </c>
      <c r="CT66" s="346" t="s">
        <v>3320</v>
      </c>
      <c r="CU66" s="346" t="s">
        <v>3320</v>
      </c>
      <c r="CV66" s="346" t="s">
        <v>3320</v>
      </c>
      <c r="CW66" s="346" t="s">
        <v>3320</v>
      </c>
      <c r="CX66" s="346" t="s">
        <v>3320</v>
      </c>
      <c r="CY66" s="346" t="s">
        <v>3320</v>
      </c>
      <c r="CZ66" s="346" t="s">
        <v>3320</v>
      </c>
      <c r="DA66" s="346" t="s">
        <v>3320</v>
      </c>
      <c r="DB66" s="346" t="s">
        <v>3320</v>
      </c>
      <c r="DC66" s="346" t="s">
        <v>3320</v>
      </c>
      <c r="DD66" s="346" t="s">
        <v>3320</v>
      </c>
      <c r="DE66" s="346" t="s">
        <v>3320</v>
      </c>
      <c r="DF66" s="346" t="s">
        <v>3320</v>
      </c>
      <c r="DG66" s="346" t="s">
        <v>3320</v>
      </c>
      <c r="DH66" s="346" t="s">
        <v>3320</v>
      </c>
      <c r="DI66" s="346" t="s">
        <v>3320</v>
      </c>
      <c r="DJ66" s="346" t="s">
        <v>3320</v>
      </c>
      <c r="DK66" s="346" t="s">
        <v>3320</v>
      </c>
      <c r="DL66" s="346" t="s">
        <v>3320</v>
      </c>
      <c r="DM66" s="346" t="s">
        <v>3320</v>
      </c>
      <c r="DN66" s="346" t="s">
        <v>3320</v>
      </c>
      <c r="DO66" s="346" t="s">
        <v>3320</v>
      </c>
      <c r="DP66" s="346" t="s">
        <v>3320</v>
      </c>
      <c r="DQ66" s="346" t="s">
        <v>3320</v>
      </c>
      <c r="DR66" s="346" t="s">
        <v>3320</v>
      </c>
      <c r="DS66" s="346" t="s">
        <v>3320</v>
      </c>
      <c r="DT66" s="346" t="s">
        <v>3320</v>
      </c>
      <c r="DU66" s="346" t="s">
        <v>3320</v>
      </c>
      <c r="DV66" s="346" t="s">
        <v>3320</v>
      </c>
      <c r="DW66" s="346" t="s">
        <v>3320</v>
      </c>
      <c r="DX66" s="346" t="s">
        <v>3320</v>
      </c>
      <c r="DY66" s="346" t="s">
        <v>3320</v>
      </c>
      <c r="DZ66" s="346" t="s">
        <v>3320</v>
      </c>
      <c r="EA66" s="346" t="s">
        <v>3320</v>
      </c>
      <c r="EB66" s="346" t="s">
        <v>3320</v>
      </c>
      <c r="EC66" s="346" t="s">
        <v>3320</v>
      </c>
      <c r="ED66" s="346" t="s">
        <v>3320</v>
      </c>
      <c r="EE66" s="346" t="s">
        <v>3320</v>
      </c>
      <c r="EF66" s="345">
        <v>129685000</v>
      </c>
      <c r="EG66" s="346" t="s">
        <v>733</v>
      </c>
      <c r="EH66" s="346" t="s">
        <v>733</v>
      </c>
      <c r="EI66" s="346" t="s">
        <v>733</v>
      </c>
      <c r="EJ66" s="346" t="s">
        <v>733</v>
      </c>
      <c r="EK66" s="346" t="s">
        <v>4244</v>
      </c>
      <c r="EL66" s="346" t="s">
        <v>8311</v>
      </c>
      <c r="EM66" s="179" t="s">
        <v>8312</v>
      </c>
      <c r="EN66" s="348"/>
      <c r="EO66" s="346" t="s">
        <v>8313</v>
      </c>
      <c r="EP66" s="345">
        <v>552500000</v>
      </c>
      <c r="EQ66" s="345">
        <v>18000000</v>
      </c>
      <c r="ER66" s="345">
        <v>30000</v>
      </c>
      <c r="ES66" s="345">
        <v>6000</v>
      </c>
      <c r="ET66" s="346" t="s">
        <v>8314</v>
      </c>
      <c r="EU66" s="346" t="s">
        <v>733</v>
      </c>
      <c r="EV66" s="346" t="s">
        <v>733</v>
      </c>
      <c r="EW66" s="346" t="s">
        <v>8315</v>
      </c>
      <c r="EX66" s="346" t="s">
        <v>733</v>
      </c>
      <c r="EY66" s="346" t="s">
        <v>733</v>
      </c>
      <c r="EZ66" s="346" t="s">
        <v>1214</v>
      </c>
      <c r="FA66" s="346" t="s">
        <v>733</v>
      </c>
      <c r="FB66" s="346" t="s">
        <v>733</v>
      </c>
      <c r="FC66" s="349" t="s">
        <v>5676</v>
      </c>
      <c r="FD66" s="346" t="s">
        <v>3320</v>
      </c>
      <c r="FE66" s="346" t="s">
        <v>733</v>
      </c>
      <c r="FF66" s="346" t="s">
        <v>5872</v>
      </c>
      <c r="FG66" s="346" t="s">
        <v>733</v>
      </c>
      <c r="FH66" s="346" t="s">
        <v>6069</v>
      </c>
      <c r="FI66" s="346" t="s">
        <v>8316</v>
      </c>
      <c r="FJ66" s="346" t="s">
        <v>3320</v>
      </c>
      <c r="FK66" s="345">
        <v>0</v>
      </c>
      <c r="FL66" s="346" t="s">
        <v>733</v>
      </c>
      <c r="FM66" s="346" t="s">
        <v>5948</v>
      </c>
      <c r="FN66" s="346" t="s">
        <v>8317</v>
      </c>
      <c r="FO66" s="346" t="s">
        <v>733</v>
      </c>
      <c r="FP66" s="346" t="s">
        <v>3320</v>
      </c>
      <c r="FQ66" s="346" t="s">
        <v>8318</v>
      </c>
      <c r="FR66" s="346" t="s">
        <v>8319</v>
      </c>
      <c r="FS66" s="346" t="s">
        <v>5683</v>
      </c>
      <c r="FT66" s="346" t="s">
        <v>5683</v>
      </c>
      <c r="FU66" s="346" t="s">
        <v>5683</v>
      </c>
      <c r="FV66" s="346" t="s">
        <v>733</v>
      </c>
      <c r="FW66" s="346" t="s">
        <v>1214</v>
      </c>
      <c r="FX66" s="350">
        <v>46071.621608796297</v>
      </c>
      <c r="FY66" s="350">
        <v>46084.774270833332</v>
      </c>
      <c r="FZ66" s="346" t="s">
        <v>5685</v>
      </c>
      <c r="GA66" s="346" t="s">
        <v>3320</v>
      </c>
      <c r="GB66" s="346" t="s">
        <v>3320</v>
      </c>
      <c r="GC66" s="346" t="s">
        <v>3320</v>
      </c>
      <c r="GD66" s="346" t="s">
        <v>3320</v>
      </c>
      <c r="GE66" s="346" t="s">
        <v>3320</v>
      </c>
      <c r="GF66" s="346" t="s">
        <v>3320</v>
      </c>
      <c r="GG66" s="346" t="s">
        <v>3320</v>
      </c>
      <c r="GH66" s="346" t="s">
        <v>3320</v>
      </c>
      <c r="GI66" s="346" t="s">
        <v>3320</v>
      </c>
      <c r="GJ66" s="346" t="s">
        <v>3320</v>
      </c>
      <c r="GK66" s="346" t="s">
        <v>3320</v>
      </c>
      <c r="GL66" s="346" t="s">
        <v>3320</v>
      </c>
      <c r="GM66" s="346" t="s">
        <v>3320</v>
      </c>
      <c r="GN66" s="346" t="s">
        <v>3320</v>
      </c>
      <c r="GO66" s="346" t="s">
        <v>3320</v>
      </c>
      <c r="GP66" s="346" t="s">
        <v>3320</v>
      </c>
      <c r="GQ66" s="346" t="s">
        <v>3320</v>
      </c>
      <c r="GR66" s="346" t="s">
        <v>3320</v>
      </c>
      <c r="GS66" s="346" t="s">
        <v>3320</v>
      </c>
      <c r="GT66" s="346" t="s">
        <v>3320</v>
      </c>
      <c r="GU66" s="346" t="s">
        <v>3320</v>
      </c>
      <c r="GV66" s="346" t="s">
        <v>3320</v>
      </c>
      <c r="GW66" s="346" t="s">
        <v>3320</v>
      </c>
      <c r="GX66" s="346" t="s">
        <v>3320</v>
      </c>
      <c r="GY66" s="346" t="s">
        <v>3320</v>
      </c>
      <c r="GZ66" s="346" t="s">
        <v>3320</v>
      </c>
      <c r="HA66" s="346" t="s">
        <v>3320</v>
      </c>
      <c r="HB66" s="346" t="s">
        <v>3320</v>
      </c>
      <c r="HC66" s="346" t="s">
        <v>3320</v>
      </c>
      <c r="HD66" s="346" t="s">
        <v>3320</v>
      </c>
      <c r="HE66" s="346" t="s">
        <v>3320</v>
      </c>
      <c r="HF66" s="346" t="s">
        <v>3320</v>
      </c>
      <c r="HG66" s="346" t="s">
        <v>3320</v>
      </c>
      <c r="HH66" s="346" t="s">
        <v>3320</v>
      </c>
      <c r="HI66" s="346" t="s">
        <v>3320</v>
      </c>
      <c r="HJ66" s="346" t="s">
        <v>3320</v>
      </c>
      <c r="HK66" s="346" t="s">
        <v>3320</v>
      </c>
      <c r="HL66" s="346" t="s">
        <v>3320</v>
      </c>
    </row>
    <row r="67" spans="1:220" ht="15.75" thickBot="1">
      <c r="A67" s="344" t="s">
        <v>5638</v>
      </c>
      <c r="B67" s="345">
        <v>251</v>
      </c>
      <c r="C67" s="346" t="s">
        <v>8320</v>
      </c>
      <c r="D67" s="346" t="s">
        <v>8321</v>
      </c>
      <c r="E67" s="345">
        <v>251</v>
      </c>
      <c r="F67" s="346" t="s">
        <v>8322</v>
      </c>
      <c r="G67" s="346" t="s">
        <v>8323</v>
      </c>
      <c r="H67" s="346" t="s">
        <v>8324</v>
      </c>
      <c r="I67" s="346" t="s">
        <v>5643</v>
      </c>
      <c r="J67" s="346" t="s">
        <v>4745</v>
      </c>
      <c r="K67" s="346" t="s">
        <v>8135</v>
      </c>
      <c r="L67" s="346" t="s">
        <v>8136</v>
      </c>
      <c r="M67" s="346" t="s">
        <v>8136</v>
      </c>
      <c r="N67" s="346" t="s">
        <v>8325</v>
      </c>
      <c r="O67" s="346" t="s">
        <v>8326</v>
      </c>
      <c r="P67" s="346" t="s">
        <v>3320</v>
      </c>
      <c r="Q67" s="346" t="s">
        <v>8327</v>
      </c>
      <c r="R67" s="346" t="s">
        <v>5698</v>
      </c>
      <c r="S67" s="346" t="s">
        <v>8328</v>
      </c>
      <c r="T67" s="346" t="s">
        <v>8329</v>
      </c>
      <c r="U67" s="346" t="s">
        <v>8330</v>
      </c>
      <c r="V67" s="346" t="s">
        <v>733</v>
      </c>
      <c r="W67" s="346" t="s">
        <v>733</v>
      </c>
      <c r="X67" s="346" t="s">
        <v>733</v>
      </c>
      <c r="Y67" s="346" t="s">
        <v>3320</v>
      </c>
      <c r="Z67" s="346" t="s">
        <v>8331</v>
      </c>
      <c r="AA67" s="346" t="s">
        <v>733</v>
      </c>
      <c r="AB67" s="346" t="s">
        <v>8332</v>
      </c>
      <c r="AC67" s="346" t="s">
        <v>8333</v>
      </c>
      <c r="AD67" s="346" t="s">
        <v>8334</v>
      </c>
      <c r="AE67" s="346" t="s">
        <v>8134</v>
      </c>
      <c r="AF67" s="346" t="s">
        <v>8335</v>
      </c>
      <c r="AG67" s="346" t="s">
        <v>8336</v>
      </c>
      <c r="AH67" s="346" t="s">
        <v>1214</v>
      </c>
      <c r="AI67" s="346" t="s">
        <v>3320</v>
      </c>
      <c r="AJ67" s="346" t="s">
        <v>2043</v>
      </c>
      <c r="AK67" s="346" t="s">
        <v>5934</v>
      </c>
      <c r="AL67" s="346" t="s">
        <v>5665</v>
      </c>
      <c r="AM67" s="347">
        <v>47149</v>
      </c>
      <c r="AN67" s="345">
        <v>24</v>
      </c>
      <c r="AO67" s="345">
        <v>58</v>
      </c>
      <c r="AP67" s="346" t="s">
        <v>5666</v>
      </c>
      <c r="AQ67" s="345">
        <v>1</v>
      </c>
      <c r="AR67" s="345">
        <v>158</v>
      </c>
      <c r="AS67" s="346" t="s">
        <v>733</v>
      </c>
      <c r="AT67" s="345">
        <v>32</v>
      </c>
      <c r="AU67" s="346" t="s">
        <v>1214</v>
      </c>
      <c r="AV67" s="345">
        <v>660</v>
      </c>
      <c r="AW67" s="346" t="s">
        <v>5800</v>
      </c>
      <c r="AX67" s="346" t="s">
        <v>5668</v>
      </c>
      <c r="AY67" s="346" t="s">
        <v>3320</v>
      </c>
      <c r="AZ67" s="346" t="s">
        <v>733</v>
      </c>
      <c r="BA67" s="346" t="s">
        <v>733</v>
      </c>
      <c r="BB67" s="345">
        <v>2332</v>
      </c>
      <c r="BC67" s="345">
        <v>2164</v>
      </c>
      <c r="BD67" s="346" t="s">
        <v>7367</v>
      </c>
      <c r="BE67" s="345">
        <v>365</v>
      </c>
      <c r="BF67" s="345">
        <v>93</v>
      </c>
      <c r="BG67" s="345">
        <v>96</v>
      </c>
      <c r="BH67" s="345">
        <v>30</v>
      </c>
      <c r="BI67" s="347">
        <v>47149</v>
      </c>
      <c r="BJ67" s="345">
        <v>0.7</v>
      </c>
      <c r="BK67" s="345">
        <v>8</v>
      </c>
      <c r="BL67" s="346" t="s">
        <v>8338</v>
      </c>
      <c r="BM67" s="345">
        <v>9000000</v>
      </c>
      <c r="BN67" s="346" t="s">
        <v>3320</v>
      </c>
      <c r="BO67" s="346" t="s">
        <v>3320</v>
      </c>
      <c r="BP67" s="346" t="s">
        <v>3320</v>
      </c>
      <c r="BQ67" s="346" t="s">
        <v>3320</v>
      </c>
      <c r="BR67" s="346" t="s">
        <v>3320</v>
      </c>
      <c r="BS67" s="346" t="s">
        <v>3320</v>
      </c>
      <c r="BT67" s="346" t="s">
        <v>3320</v>
      </c>
      <c r="BU67" s="346" t="s">
        <v>3320</v>
      </c>
      <c r="BV67" s="346" t="s">
        <v>3320</v>
      </c>
      <c r="BW67" s="346" t="s">
        <v>3320</v>
      </c>
      <c r="BX67" s="348"/>
      <c r="BY67" s="346" t="s">
        <v>3320</v>
      </c>
      <c r="BZ67" s="346" t="s">
        <v>3320</v>
      </c>
      <c r="CA67" s="346" t="s">
        <v>3320</v>
      </c>
      <c r="CB67" s="346" t="s">
        <v>3320</v>
      </c>
      <c r="CC67" s="346" t="s">
        <v>3320</v>
      </c>
      <c r="CD67" s="346" t="s">
        <v>3320</v>
      </c>
      <c r="CE67" s="346" t="s">
        <v>3320</v>
      </c>
      <c r="CF67" s="346" t="s">
        <v>3320</v>
      </c>
      <c r="CG67" s="346" t="s">
        <v>3320</v>
      </c>
      <c r="CH67" s="348"/>
      <c r="CI67" s="346" t="s">
        <v>3320</v>
      </c>
      <c r="CJ67" s="346" t="s">
        <v>3320</v>
      </c>
      <c r="CK67" s="346" t="s">
        <v>3320</v>
      </c>
      <c r="CL67" s="346" t="s">
        <v>3320</v>
      </c>
      <c r="CM67" s="346" t="s">
        <v>3320</v>
      </c>
      <c r="CN67" s="346" t="s">
        <v>3320</v>
      </c>
      <c r="CO67" s="346" t="s">
        <v>3320</v>
      </c>
      <c r="CP67" s="346" t="s">
        <v>3320</v>
      </c>
      <c r="CQ67" s="346" t="s">
        <v>3320</v>
      </c>
      <c r="CR67" s="346" t="s">
        <v>3320</v>
      </c>
      <c r="CS67" s="346" t="s">
        <v>3320</v>
      </c>
      <c r="CT67" s="346" t="s">
        <v>3320</v>
      </c>
      <c r="CU67" s="346" t="s">
        <v>3320</v>
      </c>
      <c r="CV67" s="346" t="s">
        <v>3320</v>
      </c>
      <c r="CW67" s="346" t="s">
        <v>3320</v>
      </c>
      <c r="CX67" s="346" t="s">
        <v>3320</v>
      </c>
      <c r="CY67" s="346" t="s">
        <v>3320</v>
      </c>
      <c r="CZ67" s="346" t="s">
        <v>3320</v>
      </c>
      <c r="DA67" s="346" t="s">
        <v>3320</v>
      </c>
      <c r="DB67" s="346" t="s">
        <v>3320</v>
      </c>
      <c r="DC67" s="346" t="s">
        <v>3320</v>
      </c>
      <c r="DD67" s="346" t="s">
        <v>3320</v>
      </c>
      <c r="DE67" s="346" t="s">
        <v>3320</v>
      </c>
      <c r="DF67" s="346" t="s">
        <v>3320</v>
      </c>
      <c r="DG67" s="346" t="s">
        <v>3320</v>
      </c>
      <c r="DH67" s="346" t="s">
        <v>3320</v>
      </c>
      <c r="DI67" s="346" t="s">
        <v>3320</v>
      </c>
      <c r="DJ67" s="346" t="s">
        <v>3320</v>
      </c>
      <c r="DK67" s="346" t="s">
        <v>3320</v>
      </c>
      <c r="DL67" s="346" t="s">
        <v>3320</v>
      </c>
      <c r="DM67" s="346" t="s">
        <v>3320</v>
      </c>
      <c r="DN67" s="346" t="s">
        <v>3320</v>
      </c>
      <c r="DO67" s="346" t="s">
        <v>3320</v>
      </c>
      <c r="DP67" s="346" t="s">
        <v>3320</v>
      </c>
      <c r="DQ67" s="346" t="s">
        <v>3320</v>
      </c>
      <c r="DR67" s="346" t="s">
        <v>3320</v>
      </c>
      <c r="DS67" s="346" t="s">
        <v>3320</v>
      </c>
      <c r="DT67" s="346" t="s">
        <v>3320</v>
      </c>
      <c r="DU67" s="346" t="s">
        <v>3320</v>
      </c>
      <c r="DV67" s="346" t="s">
        <v>3320</v>
      </c>
      <c r="DW67" s="346" t="s">
        <v>3320</v>
      </c>
      <c r="DX67" s="346" t="s">
        <v>3320</v>
      </c>
      <c r="DY67" s="346" t="s">
        <v>3320</v>
      </c>
      <c r="DZ67" s="346" t="s">
        <v>3320</v>
      </c>
      <c r="EA67" s="346" t="s">
        <v>3320</v>
      </c>
      <c r="EB67" s="346" t="s">
        <v>3320</v>
      </c>
      <c r="EC67" s="346" t="s">
        <v>3320</v>
      </c>
      <c r="ED67" s="346" t="s">
        <v>3320</v>
      </c>
      <c r="EE67" s="346" t="s">
        <v>3320</v>
      </c>
      <c r="EF67" s="345">
        <v>68000000</v>
      </c>
      <c r="EG67" s="346" t="s">
        <v>1214</v>
      </c>
      <c r="EH67" s="346" t="s">
        <v>1214</v>
      </c>
      <c r="EI67" s="346" t="s">
        <v>733</v>
      </c>
      <c r="EJ67" s="346" t="s">
        <v>733</v>
      </c>
      <c r="EK67" s="346" t="s">
        <v>1201</v>
      </c>
      <c r="EL67" s="346" t="s">
        <v>8339</v>
      </c>
      <c r="EM67" s="179" t="s">
        <v>8340</v>
      </c>
      <c r="EN67" s="348"/>
      <c r="EO67" s="346" t="s">
        <v>8341</v>
      </c>
      <c r="EP67" s="345">
        <v>56809544</v>
      </c>
      <c r="EQ67" s="345">
        <v>7584300</v>
      </c>
      <c r="ER67" s="345">
        <v>1648</v>
      </c>
      <c r="ES67" s="345">
        <v>540</v>
      </c>
      <c r="ET67" s="346" t="s">
        <v>8342</v>
      </c>
      <c r="EU67" s="346" t="s">
        <v>733</v>
      </c>
      <c r="EV67" s="346" t="s">
        <v>733</v>
      </c>
      <c r="EW67" s="346" t="s">
        <v>8343</v>
      </c>
      <c r="EX67" s="346" t="s">
        <v>1214</v>
      </c>
      <c r="EY67" s="346" t="s">
        <v>1214</v>
      </c>
      <c r="EZ67" s="346" t="s">
        <v>1214</v>
      </c>
      <c r="FA67" s="346" t="s">
        <v>733</v>
      </c>
      <c r="FB67" s="346" t="s">
        <v>1214</v>
      </c>
      <c r="FC67" s="349" t="s">
        <v>5676</v>
      </c>
      <c r="FD67" s="346" t="s">
        <v>3320</v>
      </c>
      <c r="FE67" s="346" t="s">
        <v>733</v>
      </c>
      <c r="FF67" s="346" t="s">
        <v>5721</v>
      </c>
      <c r="FG67" s="346" t="s">
        <v>733</v>
      </c>
      <c r="FH67" s="346" t="s">
        <v>5946</v>
      </c>
      <c r="FI67" s="346" t="s">
        <v>8344</v>
      </c>
      <c r="FJ67" s="346" t="s">
        <v>3320</v>
      </c>
      <c r="FK67" s="345">
        <v>0.5</v>
      </c>
      <c r="FL67" s="346" t="s">
        <v>733</v>
      </c>
      <c r="FM67" s="346" t="s">
        <v>5679</v>
      </c>
      <c r="FN67" s="346" t="s">
        <v>8345</v>
      </c>
      <c r="FO67" s="346" t="s">
        <v>733</v>
      </c>
      <c r="FP67" s="346" t="s">
        <v>3320</v>
      </c>
      <c r="FQ67" s="346" t="s">
        <v>8346</v>
      </c>
      <c r="FR67" s="346" t="s">
        <v>8347</v>
      </c>
      <c r="FS67" s="346" t="s">
        <v>6273</v>
      </c>
      <c r="FT67" s="346" t="s">
        <v>5684</v>
      </c>
      <c r="FU67" s="346" t="s">
        <v>5684</v>
      </c>
      <c r="FV67" s="346" t="s">
        <v>733</v>
      </c>
      <c r="FW67" s="346" t="s">
        <v>1214</v>
      </c>
      <c r="FX67" s="350">
        <v>46063.633738425924</v>
      </c>
      <c r="FY67" s="350">
        <v>46084.77244212963</v>
      </c>
      <c r="FZ67" s="346" t="s">
        <v>5685</v>
      </c>
      <c r="GA67" s="346" t="s">
        <v>3320</v>
      </c>
      <c r="GB67" s="346" t="s">
        <v>3320</v>
      </c>
      <c r="GC67" s="346" t="s">
        <v>3320</v>
      </c>
      <c r="GD67" s="346" t="s">
        <v>3320</v>
      </c>
      <c r="GE67" s="346" t="s">
        <v>3320</v>
      </c>
      <c r="GF67" s="346" t="s">
        <v>3320</v>
      </c>
      <c r="GG67" s="346" t="s">
        <v>3320</v>
      </c>
      <c r="GH67" s="346" t="s">
        <v>3320</v>
      </c>
      <c r="GI67" s="346" t="s">
        <v>3320</v>
      </c>
      <c r="GJ67" s="346" t="s">
        <v>3320</v>
      </c>
      <c r="GK67" s="346" t="s">
        <v>3320</v>
      </c>
      <c r="GL67" s="346" t="s">
        <v>3320</v>
      </c>
      <c r="GM67" s="346" t="s">
        <v>3320</v>
      </c>
      <c r="GN67" s="346" t="s">
        <v>3320</v>
      </c>
      <c r="GO67" s="346" t="s">
        <v>3320</v>
      </c>
      <c r="GP67" s="346" t="s">
        <v>3320</v>
      </c>
      <c r="GQ67" s="346" t="s">
        <v>3320</v>
      </c>
      <c r="GR67" s="346" t="s">
        <v>3320</v>
      </c>
      <c r="GS67" s="346" t="s">
        <v>3320</v>
      </c>
      <c r="GT67" s="346" t="s">
        <v>3320</v>
      </c>
      <c r="GU67" s="346" t="s">
        <v>3320</v>
      </c>
      <c r="GV67" s="346" t="s">
        <v>3320</v>
      </c>
      <c r="GW67" s="346" t="s">
        <v>3320</v>
      </c>
      <c r="GX67" s="346" t="s">
        <v>3320</v>
      </c>
      <c r="GY67" s="346" t="s">
        <v>3320</v>
      </c>
      <c r="GZ67" s="346" t="s">
        <v>3320</v>
      </c>
      <c r="HA67" s="346" t="s">
        <v>3320</v>
      </c>
      <c r="HB67" s="346" t="s">
        <v>3320</v>
      </c>
      <c r="HC67" s="346" t="s">
        <v>3320</v>
      </c>
      <c r="HD67" s="346" t="s">
        <v>3320</v>
      </c>
      <c r="HE67" s="346" t="s">
        <v>3320</v>
      </c>
      <c r="HF67" s="346" t="s">
        <v>3320</v>
      </c>
      <c r="HG67" s="346" t="s">
        <v>3320</v>
      </c>
      <c r="HH67" s="346" t="s">
        <v>3320</v>
      </c>
      <c r="HI67" s="346" t="s">
        <v>3320</v>
      </c>
      <c r="HJ67" s="346" t="s">
        <v>3320</v>
      </c>
      <c r="HK67" s="346" t="s">
        <v>3320</v>
      </c>
      <c r="HL67" s="346" t="s">
        <v>3320</v>
      </c>
    </row>
    <row r="68" spans="1:220" ht="15.75" thickBot="1">
      <c r="A68" s="344" t="s">
        <v>5638</v>
      </c>
      <c r="B68" s="345">
        <v>1094</v>
      </c>
      <c r="C68" s="346" t="s">
        <v>8553</v>
      </c>
      <c r="D68" s="346" t="s">
        <v>8554</v>
      </c>
      <c r="E68" s="345">
        <v>1094</v>
      </c>
      <c r="F68" s="346" t="s">
        <v>8555</v>
      </c>
      <c r="G68" s="346" t="s">
        <v>8556</v>
      </c>
      <c r="H68" s="346" t="s">
        <v>11373</v>
      </c>
      <c r="I68" s="346" t="s">
        <v>5643</v>
      </c>
      <c r="J68" s="344" t="s">
        <v>8558</v>
      </c>
      <c r="K68" s="346" t="s">
        <v>8559</v>
      </c>
      <c r="L68" s="346" t="s">
        <v>6727</v>
      </c>
      <c r="M68" s="346" t="s">
        <v>6727</v>
      </c>
      <c r="N68" s="346" t="s">
        <v>8560</v>
      </c>
      <c r="O68" s="346" t="s">
        <v>8561</v>
      </c>
      <c r="P68" s="346" t="s">
        <v>3320</v>
      </c>
      <c r="Q68" s="346" t="s">
        <v>8562</v>
      </c>
      <c r="R68" s="346" t="s">
        <v>5698</v>
      </c>
      <c r="S68" s="346" t="s">
        <v>8563</v>
      </c>
      <c r="T68" s="346" t="s">
        <v>8564</v>
      </c>
      <c r="U68" s="346" t="s">
        <v>8565</v>
      </c>
      <c r="V68" s="346" t="s">
        <v>733</v>
      </c>
      <c r="W68" s="346" t="s">
        <v>733</v>
      </c>
      <c r="X68" s="346" t="s">
        <v>733</v>
      </c>
      <c r="Y68" s="346" t="s">
        <v>3320</v>
      </c>
      <c r="Z68" s="346" t="s">
        <v>8566</v>
      </c>
      <c r="AA68" s="346" t="s">
        <v>733</v>
      </c>
      <c r="AB68" s="346" t="s">
        <v>6735</v>
      </c>
      <c r="AC68" s="346" t="s">
        <v>6736</v>
      </c>
      <c r="AD68" s="346" t="s">
        <v>6091</v>
      </c>
      <c r="AE68" s="346" t="s">
        <v>6092</v>
      </c>
      <c r="AF68" s="346" t="s">
        <v>8567</v>
      </c>
      <c r="AG68" s="346" t="s">
        <v>8568</v>
      </c>
      <c r="AH68" s="346" t="s">
        <v>1214</v>
      </c>
      <c r="AI68" s="346" t="s">
        <v>3320</v>
      </c>
      <c r="AJ68" s="346" t="s">
        <v>5663</v>
      </c>
      <c r="AK68" s="346" t="s">
        <v>3569</v>
      </c>
      <c r="AL68" s="346" t="s">
        <v>5936</v>
      </c>
      <c r="AM68" s="347">
        <v>46904</v>
      </c>
      <c r="AN68" s="345">
        <v>18</v>
      </c>
      <c r="AO68" s="345">
        <v>493</v>
      </c>
      <c r="AP68" s="346" t="s">
        <v>5863</v>
      </c>
      <c r="AQ68" s="345">
        <v>882960</v>
      </c>
      <c r="AR68" s="345">
        <v>1240.97</v>
      </c>
      <c r="AS68" s="346" t="s">
        <v>733</v>
      </c>
      <c r="AT68" s="345">
        <v>22.28</v>
      </c>
      <c r="AU68" s="346" t="s">
        <v>1214</v>
      </c>
      <c r="AV68" s="345">
        <v>720</v>
      </c>
      <c r="AW68" s="346" t="s">
        <v>5713</v>
      </c>
      <c r="AX68" s="346" t="s">
        <v>5801</v>
      </c>
      <c r="AY68" s="346" t="s">
        <v>3320</v>
      </c>
      <c r="AZ68" s="346" t="s">
        <v>733</v>
      </c>
      <c r="BA68" s="346" t="s">
        <v>733</v>
      </c>
      <c r="BB68" s="345">
        <v>2107.9</v>
      </c>
      <c r="BC68" s="345">
        <v>1869.9</v>
      </c>
      <c r="BD68" s="346" t="s">
        <v>8570</v>
      </c>
      <c r="BE68" s="345">
        <v>365</v>
      </c>
      <c r="BF68" s="345">
        <v>85</v>
      </c>
      <c r="BG68" s="345">
        <v>98.5</v>
      </c>
      <c r="BH68" s="345">
        <v>35</v>
      </c>
      <c r="BI68" s="347">
        <v>46266</v>
      </c>
      <c r="BJ68" s="345">
        <v>1.94</v>
      </c>
      <c r="BK68" s="345">
        <v>19</v>
      </c>
      <c r="BL68" s="346" t="s">
        <v>8571</v>
      </c>
      <c r="BM68" s="345">
        <v>2549837</v>
      </c>
      <c r="BN68" s="346" t="s">
        <v>3320</v>
      </c>
      <c r="BO68" s="346" t="s">
        <v>3320</v>
      </c>
      <c r="BP68" s="346" t="s">
        <v>3320</v>
      </c>
      <c r="BQ68" s="346" t="s">
        <v>3320</v>
      </c>
      <c r="BR68" s="346" t="s">
        <v>3320</v>
      </c>
      <c r="BS68" s="346" t="s">
        <v>3320</v>
      </c>
      <c r="BT68" s="346" t="s">
        <v>3320</v>
      </c>
      <c r="BU68" s="346" t="s">
        <v>3320</v>
      </c>
      <c r="BV68" s="346" t="s">
        <v>3320</v>
      </c>
      <c r="BW68" s="346" t="s">
        <v>3320</v>
      </c>
      <c r="BX68" s="348"/>
      <c r="BY68" s="346" t="s">
        <v>3320</v>
      </c>
      <c r="BZ68" s="346" t="s">
        <v>3320</v>
      </c>
      <c r="CA68" s="346" t="s">
        <v>3320</v>
      </c>
      <c r="CB68" s="346" t="s">
        <v>3320</v>
      </c>
      <c r="CC68" s="346" t="s">
        <v>3320</v>
      </c>
      <c r="CD68" s="346" t="s">
        <v>3320</v>
      </c>
      <c r="CE68" s="346" t="s">
        <v>3320</v>
      </c>
      <c r="CF68" s="346" t="s">
        <v>3320</v>
      </c>
      <c r="CG68" s="346" t="s">
        <v>3320</v>
      </c>
      <c r="CH68" s="348"/>
      <c r="CI68" s="346" t="s">
        <v>3320</v>
      </c>
      <c r="CJ68" s="346" t="s">
        <v>3320</v>
      </c>
      <c r="CK68" s="346" t="s">
        <v>3320</v>
      </c>
      <c r="CL68" s="346" t="s">
        <v>3320</v>
      </c>
      <c r="CM68" s="346" t="s">
        <v>3320</v>
      </c>
      <c r="CN68" s="346" t="s">
        <v>3320</v>
      </c>
      <c r="CO68" s="346" t="s">
        <v>3320</v>
      </c>
      <c r="CP68" s="346" t="s">
        <v>3320</v>
      </c>
      <c r="CQ68" s="346" t="s">
        <v>3320</v>
      </c>
      <c r="CR68" s="346" t="s">
        <v>3320</v>
      </c>
      <c r="CS68" s="346" t="s">
        <v>3320</v>
      </c>
      <c r="CT68" s="346" t="s">
        <v>3320</v>
      </c>
      <c r="CU68" s="346" t="s">
        <v>3320</v>
      </c>
      <c r="CV68" s="346" t="s">
        <v>3320</v>
      </c>
      <c r="CW68" s="346" t="s">
        <v>3320</v>
      </c>
      <c r="CX68" s="346" t="s">
        <v>3320</v>
      </c>
      <c r="CY68" s="346" t="s">
        <v>3320</v>
      </c>
      <c r="CZ68" s="346" t="s">
        <v>3320</v>
      </c>
      <c r="DA68" s="346" t="s">
        <v>3320</v>
      </c>
      <c r="DB68" s="346" t="s">
        <v>3320</v>
      </c>
      <c r="DC68" s="346" t="s">
        <v>3320</v>
      </c>
      <c r="DD68" s="346" t="s">
        <v>3320</v>
      </c>
      <c r="DE68" s="346" t="s">
        <v>3320</v>
      </c>
      <c r="DF68" s="346" t="s">
        <v>3320</v>
      </c>
      <c r="DG68" s="346" t="s">
        <v>3320</v>
      </c>
      <c r="DH68" s="346" t="s">
        <v>3320</v>
      </c>
      <c r="DI68" s="346" t="s">
        <v>3320</v>
      </c>
      <c r="DJ68" s="346" t="s">
        <v>3320</v>
      </c>
      <c r="DK68" s="346" t="s">
        <v>3320</v>
      </c>
      <c r="DL68" s="346" t="s">
        <v>3320</v>
      </c>
      <c r="DM68" s="346" t="s">
        <v>3320</v>
      </c>
      <c r="DN68" s="346" t="s">
        <v>3320</v>
      </c>
      <c r="DO68" s="346" t="s">
        <v>3320</v>
      </c>
      <c r="DP68" s="346" t="s">
        <v>3320</v>
      </c>
      <c r="DQ68" s="346" t="s">
        <v>3320</v>
      </c>
      <c r="DR68" s="346" t="s">
        <v>3320</v>
      </c>
      <c r="DS68" s="346" t="s">
        <v>3320</v>
      </c>
      <c r="DT68" s="346" t="s">
        <v>3320</v>
      </c>
      <c r="DU68" s="346" t="s">
        <v>3320</v>
      </c>
      <c r="DV68" s="346" t="s">
        <v>3320</v>
      </c>
      <c r="DW68" s="346" t="s">
        <v>3320</v>
      </c>
      <c r="DX68" s="346" t="s">
        <v>3320</v>
      </c>
      <c r="DY68" s="346" t="s">
        <v>3320</v>
      </c>
      <c r="DZ68" s="346" t="s">
        <v>3320</v>
      </c>
      <c r="EA68" s="346" t="s">
        <v>3320</v>
      </c>
      <c r="EB68" s="346" t="s">
        <v>3320</v>
      </c>
      <c r="EC68" s="346" t="s">
        <v>3320</v>
      </c>
      <c r="ED68" s="346" t="s">
        <v>3320</v>
      </c>
      <c r="EE68" s="346" t="s">
        <v>3320</v>
      </c>
      <c r="EF68" s="345">
        <v>537446800</v>
      </c>
      <c r="EG68" s="346" t="s">
        <v>733</v>
      </c>
      <c r="EH68" s="346" t="s">
        <v>733</v>
      </c>
      <c r="EI68" s="346" t="s">
        <v>733</v>
      </c>
      <c r="EJ68" s="346" t="s">
        <v>733</v>
      </c>
      <c r="EK68" s="346" t="s">
        <v>1374</v>
      </c>
      <c r="EL68" s="346" t="s">
        <v>8572</v>
      </c>
      <c r="EM68" s="179" t="s">
        <v>8573</v>
      </c>
      <c r="EN68" s="348"/>
      <c r="EO68" s="346" t="s">
        <v>8574</v>
      </c>
      <c r="EP68" s="345">
        <v>537446800</v>
      </c>
      <c r="EQ68" s="345">
        <v>60928800</v>
      </c>
      <c r="ER68" s="345">
        <v>8.32</v>
      </c>
      <c r="ES68" s="345">
        <v>1.02</v>
      </c>
      <c r="ET68" s="346" t="s">
        <v>8575</v>
      </c>
      <c r="EU68" s="346" t="s">
        <v>733</v>
      </c>
      <c r="EV68" s="346" t="s">
        <v>733</v>
      </c>
      <c r="EW68" s="346" t="s">
        <v>8576</v>
      </c>
      <c r="EX68" s="346" t="s">
        <v>733</v>
      </c>
      <c r="EY68" s="346" t="s">
        <v>733</v>
      </c>
      <c r="EZ68" s="346" t="s">
        <v>733</v>
      </c>
      <c r="FA68" s="346" t="s">
        <v>733</v>
      </c>
      <c r="FB68" s="346" t="s">
        <v>733</v>
      </c>
      <c r="FC68" s="349" t="s">
        <v>5676</v>
      </c>
      <c r="FD68" s="346" t="s">
        <v>3320</v>
      </c>
      <c r="FE68" s="346" t="s">
        <v>733</v>
      </c>
      <c r="FF68" s="346" t="s">
        <v>5721</v>
      </c>
      <c r="FG68" s="346" t="s">
        <v>1214</v>
      </c>
      <c r="FH68" s="346" t="s">
        <v>1214</v>
      </c>
      <c r="FI68" s="346" t="s">
        <v>3320</v>
      </c>
      <c r="FJ68" s="346" t="s">
        <v>3320</v>
      </c>
      <c r="FK68" s="346" t="s">
        <v>3320</v>
      </c>
      <c r="FL68" s="346" t="s">
        <v>1214</v>
      </c>
      <c r="FM68" s="346" t="s">
        <v>1214</v>
      </c>
      <c r="FN68" s="346" t="s">
        <v>3320</v>
      </c>
      <c r="FO68" s="346" t="s">
        <v>1214</v>
      </c>
      <c r="FP68" s="346" t="s">
        <v>3320</v>
      </c>
      <c r="FQ68" s="346" t="s">
        <v>8577</v>
      </c>
      <c r="FR68" s="346" t="s">
        <v>8578</v>
      </c>
      <c r="FS68" s="346" t="s">
        <v>3320</v>
      </c>
      <c r="FT68" s="346" t="s">
        <v>3320</v>
      </c>
      <c r="FU68" s="346" t="s">
        <v>3320</v>
      </c>
      <c r="FV68" s="346" t="s">
        <v>733</v>
      </c>
      <c r="FW68" s="346" t="s">
        <v>1214</v>
      </c>
      <c r="FX68" s="350">
        <v>46084.397407407407</v>
      </c>
      <c r="FY68" s="350">
        <v>46084.771898148145</v>
      </c>
      <c r="FZ68" s="346" t="s">
        <v>5685</v>
      </c>
      <c r="GA68" s="346" t="s">
        <v>3320</v>
      </c>
      <c r="GB68" s="346" t="s">
        <v>3320</v>
      </c>
      <c r="GC68" s="346" t="s">
        <v>3320</v>
      </c>
      <c r="GD68" s="346" t="s">
        <v>3320</v>
      </c>
      <c r="GE68" s="346" t="s">
        <v>3320</v>
      </c>
      <c r="GF68" s="346" t="s">
        <v>3320</v>
      </c>
      <c r="GG68" s="346" t="s">
        <v>3320</v>
      </c>
      <c r="GH68" s="346" t="s">
        <v>3320</v>
      </c>
      <c r="GI68" s="346" t="s">
        <v>3320</v>
      </c>
      <c r="GJ68" s="346" t="s">
        <v>3320</v>
      </c>
      <c r="GK68" s="346" t="s">
        <v>3320</v>
      </c>
      <c r="GL68" s="346" t="s">
        <v>3320</v>
      </c>
      <c r="GM68" s="346" t="s">
        <v>3320</v>
      </c>
      <c r="GN68" s="346" t="s">
        <v>3320</v>
      </c>
      <c r="GO68" s="346" t="s">
        <v>3320</v>
      </c>
      <c r="GP68" s="346" t="s">
        <v>3320</v>
      </c>
      <c r="GQ68" s="346" t="s">
        <v>3320</v>
      </c>
      <c r="GR68" s="346" t="s">
        <v>3320</v>
      </c>
      <c r="GS68" s="346" t="s">
        <v>3320</v>
      </c>
      <c r="GT68" s="346" t="s">
        <v>3320</v>
      </c>
      <c r="GU68" s="346" t="s">
        <v>3320</v>
      </c>
      <c r="GV68" s="346" t="s">
        <v>3320</v>
      </c>
      <c r="GW68" s="346" t="s">
        <v>3320</v>
      </c>
      <c r="GX68" s="346" t="s">
        <v>3320</v>
      </c>
      <c r="GY68" s="346" t="s">
        <v>3320</v>
      </c>
      <c r="GZ68" s="346" t="s">
        <v>3320</v>
      </c>
      <c r="HA68" s="346" t="s">
        <v>3320</v>
      </c>
      <c r="HB68" s="346" t="s">
        <v>3320</v>
      </c>
      <c r="HC68" s="346" t="s">
        <v>3320</v>
      </c>
      <c r="HD68" s="346" t="s">
        <v>3320</v>
      </c>
      <c r="HE68" s="346" t="s">
        <v>3320</v>
      </c>
      <c r="HF68" s="346" t="s">
        <v>3320</v>
      </c>
      <c r="HG68" s="346" t="s">
        <v>3320</v>
      </c>
      <c r="HH68" s="346" t="s">
        <v>3320</v>
      </c>
      <c r="HI68" s="346" t="s">
        <v>3320</v>
      </c>
      <c r="HJ68" s="346" t="s">
        <v>3320</v>
      </c>
      <c r="HK68" s="346" t="s">
        <v>3320</v>
      </c>
      <c r="HL68" s="346" t="s">
        <v>3320</v>
      </c>
    </row>
    <row r="69" spans="1:220" ht="15.75" thickBot="1">
      <c r="A69" s="344" t="s">
        <v>5638</v>
      </c>
      <c r="B69" s="345">
        <v>1122</v>
      </c>
      <c r="C69" s="346" t="s">
        <v>5953</v>
      </c>
      <c r="D69" s="346" t="s">
        <v>5954</v>
      </c>
      <c r="E69" s="345">
        <v>1122</v>
      </c>
      <c r="F69" s="346" t="s">
        <v>5727</v>
      </c>
      <c r="G69" s="346" t="s">
        <v>5728</v>
      </c>
      <c r="H69" s="346" t="s">
        <v>5121</v>
      </c>
      <c r="I69" s="346" t="s">
        <v>5643</v>
      </c>
      <c r="J69" s="346" t="s">
        <v>5729</v>
      </c>
      <c r="K69" s="346" t="s">
        <v>5731</v>
      </c>
      <c r="L69" s="346" t="s">
        <v>5732</v>
      </c>
      <c r="M69" s="346" t="s">
        <v>5733</v>
      </c>
      <c r="N69" s="346" t="s">
        <v>5734</v>
      </c>
      <c r="O69" s="346" t="s">
        <v>5735</v>
      </c>
      <c r="P69" s="346" t="s">
        <v>3320</v>
      </c>
      <c r="Q69" s="346" t="s">
        <v>5736</v>
      </c>
      <c r="R69" s="346" t="s">
        <v>5698</v>
      </c>
      <c r="S69" s="346" t="s">
        <v>5737</v>
      </c>
      <c r="T69" s="346" t="s">
        <v>5738</v>
      </c>
      <c r="U69" s="346" t="s">
        <v>5739</v>
      </c>
      <c r="V69" s="346" t="s">
        <v>733</v>
      </c>
      <c r="W69" s="346" t="s">
        <v>733</v>
      </c>
      <c r="X69" s="346" t="s">
        <v>733</v>
      </c>
      <c r="Y69" s="346" t="s">
        <v>3320</v>
      </c>
      <c r="Z69" s="346" t="s">
        <v>5740</v>
      </c>
      <c r="AA69" s="346" t="s">
        <v>733</v>
      </c>
      <c r="AB69" s="346" t="s">
        <v>5741</v>
      </c>
      <c r="AC69" s="346" t="s">
        <v>5742</v>
      </c>
      <c r="AD69" s="346" t="s">
        <v>5743</v>
      </c>
      <c r="AE69" s="346" t="s">
        <v>5744</v>
      </c>
      <c r="AF69" s="346" t="s">
        <v>5745</v>
      </c>
      <c r="AG69" s="346" t="s">
        <v>5746</v>
      </c>
      <c r="AH69" s="346" t="s">
        <v>1214</v>
      </c>
      <c r="AI69" s="346" t="s">
        <v>3320</v>
      </c>
      <c r="AJ69" s="346" t="s">
        <v>5955</v>
      </c>
      <c r="AK69" s="346" t="s">
        <v>3596</v>
      </c>
      <c r="AL69" s="346" t="s">
        <v>5712</v>
      </c>
      <c r="AM69" s="347">
        <v>46767</v>
      </c>
      <c r="AN69" s="345">
        <v>12</v>
      </c>
      <c r="AO69" s="345">
        <v>118.48</v>
      </c>
      <c r="AP69" s="346" t="s">
        <v>5666</v>
      </c>
      <c r="AQ69" s="345">
        <v>677</v>
      </c>
      <c r="AR69" s="345">
        <v>328.74</v>
      </c>
      <c r="AS69" s="346" t="s">
        <v>733</v>
      </c>
      <c r="AT69" s="345">
        <v>31.68</v>
      </c>
      <c r="AU69" s="346" t="s">
        <v>733</v>
      </c>
      <c r="AV69" s="345">
        <v>715</v>
      </c>
      <c r="AW69" s="346" t="s">
        <v>5713</v>
      </c>
      <c r="AX69" s="346" t="s">
        <v>5668</v>
      </c>
      <c r="AY69" s="346" t="s">
        <v>3320</v>
      </c>
      <c r="AZ69" s="346" t="s">
        <v>733</v>
      </c>
      <c r="BA69" s="346" t="s">
        <v>733</v>
      </c>
      <c r="BB69" s="345">
        <v>2348</v>
      </c>
      <c r="BC69" s="345">
        <v>2202</v>
      </c>
      <c r="BD69" s="346" t="s">
        <v>5957</v>
      </c>
      <c r="BE69" s="345">
        <v>363</v>
      </c>
      <c r="BF69" s="345">
        <v>96</v>
      </c>
      <c r="BG69" s="345">
        <v>99</v>
      </c>
      <c r="BH69" s="345">
        <v>25</v>
      </c>
      <c r="BI69" s="347">
        <v>46327</v>
      </c>
      <c r="BJ69" s="345">
        <v>0.4</v>
      </c>
      <c r="BK69" s="345">
        <v>8</v>
      </c>
      <c r="BL69" s="346" t="s">
        <v>5750</v>
      </c>
      <c r="BM69" s="345">
        <v>16399446</v>
      </c>
      <c r="BN69" s="346" t="s">
        <v>3320</v>
      </c>
      <c r="BO69" s="346" t="s">
        <v>3320</v>
      </c>
      <c r="BP69" s="346" t="s">
        <v>3320</v>
      </c>
      <c r="BQ69" s="346" t="s">
        <v>3320</v>
      </c>
      <c r="BR69" s="346" t="s">
        <v>3320</v>
      </c>
      <c r="BS69" s="346" t="s">
        <v>3320</v>
      </c>
      <c r="BT69" s="346" t="s">
        <v>3320</v>
      </c>
      <c r="BU69" s="346" t="s">
        <v>3320</v>
      </c>
      <c r="BV69" s="346" t="s">
        <v>3320</v>
      </c>
      <c r="BW69" s="346" t="s">
        <v>3320</v>
      </c>
      <c r="BX69" s="348"/>
      <c r="BY69" s="346" t="s">
        <v>3320</v>
      </c>
      <c r="BZ69" s="346" t="s">
        <v>3320</v>
      </c>
      <c r="CA69" s="346" t="s">
        <v>3320</v>
      </c>
      <c r="CB69" s="346" t="s">
        <v>3320</v>
      </c>
      <c r="CC69" s="346" t="s">
        <v>3320</v>
      </c>
      <c r="CD69" s="346" t="s">
        <v>3320</v>
      </c>
      <c r="CE69" s="346" t="s">
        <v>3320</v>
      </c>
      <c r="CF69" s="346" t="s">
        <v>3320</v>
      </c>
      <c r="CG69" s="346" t="s">
        <v>3320</v>
      </c>
      <c r="CH69" s="348"/>
      <c r="CI69" s="346" t="s">
        <v>3320</v>
      </c>
      <c r="CJ69" s="346" t="s">
        <v>3320</v>
      </c>
      <c r="CK69" s="346" t="s">
        <v>3320</v>
      </c>
      <c r="CL69" s="346" t="s">
        <v>3320</v>
      </c>
      <c r="CM69" s="346" t="s">
        <v>3320</v>
      </c>
      <c r="CN69" s="346" t="s">
        <v>3320</v>
      </c>
      <c r="CO69" s="346" t="s">
        <v>3320</v>
      </c>
      <c r="CP69" s="346" t="s">
        <v>3320</v>
      </c>
      <c r="CQ69" s="346" t="s">
        <v>3320</v>
      </c>
      <c r="CR69" s="346" t="s">
        <v>3320</v>
      </c>
      <c r="CS69" s="346" t="s">
        <v>3320</v>
      </c>
      <c r="CT69" s="346" t="s">
        <v>3320</v>
      </c>
      <c r="CU69" s="346" t="s">
        <v>3320</v>
      </c>
      <c r="CV69" s="346" t="s">
        <v>3320</v>
      </c>
      <c r="CW69" s="346" t="s">
        <v>3320</v>
      </c>
      <c r="CX69" s="346" t="s">
        <v>3320</v>
      </c>
      <c r="CY69" s="346" t="s">
        <v>3320</v>
      </c>
      <c r="CZ69" s="346" t="s">
        <v>3320</v>
      </c>
      <c r="DA69" s="346" t="s">
        <v>3320</v>
      </c>
      <c r="DB69" s="346" t="s">
        <v>3320</v>
      </c>
      <c r="DC69" s="346" t="s">
        <v>3320</v>
      </c>
      <c r="DD69" s="346" t="s">
        <v>3320</v>
      </c>
      <c r="DE69" s="346" t="s">
        <v>3320</v>
      </c>
      <c r="DF69" s="346" t="s">
        <v>3320</v>
      </c>
      <c r="DG69" s="346" t="s">
        <v>3320</v>
      </c>
      <c r="DH69" s="346" t="s">
        <v>3320</v>
      </c>
      <c r="DI69" s="346" t="s">
        <v>3320</v>
      </c>
      <c r="DJ69" s="346" t="s">
        <v>3320</v>
      </c>
      <c r="DK69" s="346" t="s">
        <v>3320</v>
      </c>
      <c r="DL69" s="346" t="s">
        <v>3320</v>
      </c>
      <c r="DM69" s="346" t="s">
        <v>3320</v>
      </c>
      <c r="DN69" s="346" t="s">
        <v>3320</v>
      </c>
      <c r="DO69" s="346" t="s">
        <v>3320</v>
      </c>
      <c r="DP69" s="346" t="s">
        <v>3320</v>
      </c>
      <c r="DQ69" s="346" t="s">
        <v>3320</v>
      </c>
      <c r="DR69" s="346" t="s">
        <v>3320</v>
      </c>
      <c r="DS69" s="346" t="s">
        <v>3320</v>
      </c>
      <c r="DT69" s="346" t="s">
        <v>3320</v>
      </c>
      <c r="DU69" s="346" t="s">
        <v>3320</v>
      </c>
      <c r="DV69" s="346" t="s">
        <v>3320</v>
      </c>
      <c r="DW69" s="346" t="s">
        <v>3320</v>
      </c>
      <c r="DX69" s="346" t="s">
        <v>3320</v>
      </c>
      <c r="DY69" s="346" t="s">
        <v>3320</v>
      </c>
      <c r="DZ69" s="346" t="s">
        <v>3320</v>
      </c>
      <c r="EA69" s="346" t="s">
        <v>3320</v>
      </c>
      <c r="EB69" s="346" t="s">
        <v>3320</v>
      </c>
      <c r="EC69" s="346" t="s">
        <v>3320</v>
      </c>
      <c r="ED69" s="346" t="s">
        <v>3320</v>
      </c>
      <c r="EE69" s="346" t="s">
        <v>3320</v>
      </c>
      <c r="EF69" s="345">
        <v>189895931</v>
      </c>
      <c r="EG69" s="346" t="s">
        <v>733</v>
      </c>
      <c r="EH69" s="346" t="s">
        <v>733</v>
      </c>
      <c r="EI69" s="346" t="s">
        <v>733</v>
      </c>
      <c r="EJ69" s="346" t="s">
        <v>733</v>
      </c>
      <c r="EK69" s="346" t="s">
        <v>5122</v>
      </c>
      <c r="EL69" s="346" t="s">
        <v>5958</v>
      </c>
      <c r="EM69" s="179" t="s">
        <v>5959</v>
      </c>
      <c r="EN69" s="348"/>
      <c r="EO69" s="346" t="s">
        <v>5961</v>
      </c>
      <c r="EP69" s="345">
        <v>189895931</v>
      </c>
      <c r="EQ69" s="345">
        <v>70064332</v>
      </c>
      <c r="ER69" s="345">
        <v>274279</v>
      </c>
      <c r="ES69" s="345">
        <v>134764</v>
      </c>
      <c r="ET69" s="346" t="s">
        <v>5962</v>
      </c>
      <c r="EU69" s="346" t="s">
        <v>733</v>
      </c>
      <c r="EV69" s="346" t="s">
        <v>733</v>
      </c>
      <c r="EW69" s="346" t="s">
        <v>5756</v>
      </c>
      <c r="EX69" s="346" t="s">
        <v>733</v>
      </c>
      <c r="EY69" s="346" t="s">
        <v>733</v>
      </c>
      <c r="EZ69" s="346" t="s">
        <v>733</v>
      </c>
      <c r="FA69" s="346" t="s">
        <v>733</v>
      </c>
      <c r="FB69" s="346" t="s">
        <v>733</v>
      </c>
      <c r="FC69" s="349" t="s">
        <v>5676</v>
      </c>
      <c r="FD69" s="346" t="s">
        <v>3320</v>
      </c>
      <c r="FE69" s="346" t="s">
        <v>733</v>
      </c>
      <c r="FF69" s="346" t="s">
        <v>5721</v>
      </c>
      <c r="FG69" s="346" t="s">
        <v>1214</v>
      </c>
      <c r="FH69" s="346" t="s">
        <v>1214</v>
      </c>
      <c r="FI69" s="346" t="s">
        <v>3320</v>
      </c>
      <c r="FJ69" s="346" t="s">
        <v>3320</v>
      </c>
      <c r="FK69" s="346" t="s">
        <v>3320</v>
      </c>
      <c r="FL69" s="346" t="s">
        <v>1214</v>
      </c>
      <c r="FM69" s="346" t="s">
        <v>1214</v>
      </c>
      <c r="FN69" s="346" t="s">
        <v>3320</v>
      </c>
      <c r="FO69" s="346" t="s">
        <v>1214</v>
      </c>
      <c r="FP69" s="346" t="s">
        <v>3320</v>
      </c>
      <c r="FQ69" s="346" t="s">
        <v>5963</v>
      </c>
      <c r="FR69" s="346" t="s">
        <v>5964</v>
      </c>
      <c r="FS69" s="346" t="s">
        <v>3320</v>
      </c>
      <c r="FT69" s="346" t="s">
        <v>3320</v>
      </c>
      <c r="FU69" s="346" t="s">
        <v>3320</v>
      </c>
      <c r="FV69" s="346" t="s">
        <v>5759</v>
      </c>
      <c r="FW69" s="346" t="s">
        <v>1214</v>
      </c>
      <c r="FX69" s="350">
        <v>46084.581863425927</v>
      </c>
      <c r="FY69" s="350">
        <v>46084.608796296299</v>
      </c>
      <c r="FZ69" s="346" t="s">
        <v>5685</v>
      </c>
      <c r="GA69" s="346" t="s">
        <v>3320</v>
      </c>
      <c r="GB69" s="346" t="s">
        <v>3320</v>
      </c>
      <c r="GC69" s="346" t="s">
        <v>3320</v>
      </c>
      <c r="GD69" s="346" t="s">
        <v>3320</v>
      </c>
      <c r="GE69" s="346" t="s">
        <v>3320</v>
      </c>
      <c r="GF69" s="346" t="s">
        <v>3320</v>
      </c>
      <c r="GG69" s="346" t="s">
        <v>3320</v>
      </c>
      <c r="GH69" s="346" t="s">
        <v>3320</v>
      </c>
      <c r="GI69" s="346" t="s">
        <v>3320</v>
      </c>
      <c r="GJ69" s="346" t="s">
        <v>3320</v>
      </c>
      <c r="GK69" s="346" t="s">
        <v>3320</v>
      </c>
      <c r="GL69" s="346" t="s">
        <v>3320</v>
      </c>
      <c r="GM69" s="346" t="s">
        <v>3320</v>
      </c>
      <c r="GN69" s="346" t="s">
        <v>3320</v>
      </c>
      <c r="GO69" s="346" t="s">
        <v>3320</v>
      </c>
      <c r="GP69" s="346" t="s">
        <v>3320</v>
      </c>
      <c r="GQ69" s="346" t="s">
        <v>3320</v>
      </c>
      <c r="GR69" s="346" t="s">
        <v>3320</v>
      </c>
      <c r="GS69" s="346" t="s">
        <v>3320</v>
      </c>
      <c r="GT69" s="346" t="s">
        <v>3320</v>
      </c>
      <c r="GU69" s="346" t="s">
        <v>3320</v>
      </c>
      <c r="GV69" s="346" t="s">
        <v>3320</v>
      </c>
      <c r="GW69" s="346" t="s">
        <v>3320</v>
      </c>
      <c r="GX69" s="346" t="s">
        <v>3320</v>
      </c>
      <c r="GY69" s="346" t="s">
        <v>3320</v>
      </c>
      <c r="GZ69" s="346" t="s">
        <v>3320</v>
      </c>
      <c r="HA69" s="346" t="s">
        <v>3320</v>
      </c>
      <c r="HB69" s="346" t="s">
        <v>3320</v>
      </c>
      <c r="HC69" s="346" t="s">
        <v>3320</v>
      </c>
      <c r="HD69" s="346" t="s">
        <v>3320</v>
      </c>
      <c r="HE69" s="346" t="s">
        <v>3320</v>
      </c>
      <c r="HF69" s="346" t="s">
        <v>3320</v>
      </c>
      <c r="HG69" s="346" t="s">
        <v>3320</v>
      </c>
      <c r="HH69" s="346" t="s">
        <v>3320</v>
      </c>
      <c r="HI69" s="346" t="s">
        <v>3320</v>
      </c>
      <c r="HJ69" s="346" t="s">
        <v>3320</v>
      </c>
      <c r="HK69" s="346" t="s">
        <v>3320</v>
      </c>
      <c r="HL69" s="346" t="s">
        <v>3320</v>
      </c>
    </row>
    <row r="70" spans="1:220" ht="15.75" thickBot="1">
      <c r="A70" s="344" t="s">
        <v>5638</v>
      </c>
      <c r="B70" s="345">
        <v>748</v>
      </c>
      <c r="C70" s="346" t="s">
        <v>6338</v>
      </c>
      <c r="D70" s="346" t="s">
        <v>6339</v>
      </c>
      <c r="E70" s="345">
        <v>748</v>
      </c>
      <c r="F70" s="346" t="s">
        <v>6340</v>
      </c>
      <c r="G70" s="346" t="s">
        <v>6341</v>
      </c>
      <c r="H70" s="344" t="s">
        <v>5105</v>
      </c>
      <c r="I70" s="346" t="s">
        <v>6342</v>
      </c>
      <c r="J70" s="346" t="s">
        <v>6343</v>
      </c>
      <c r="K70" s="346" t="s">
        <v>6345</v>
      </c>
      <c r="L70" s="346" t="s">
        <v>6346</v>
      </c>
      <c r="M70" s="346" t="s">
        <v>6346</v>
      </c>
      <c r="N70" s="346" t="s">
        <v>6347</v>
      </c>
      <c r="O70" s="346" t="s">
        <v>6348</v>
      </c>
      <c r="P70" s="346" t="s">
        <v>3320</v>
      </c>
      <c r="Q70" s="346" t="s">
        <v>6349</v>
      </c>
      <c r="R70" s="346" t="s">
        <v>5698</v>
      </c>
      <c r="S70" s="346" t="s">
        <v>6350</v>
      </c>
      <c r="T70" s="346" t="s">
        <v>6351</v>
      </c>
      <c r="U70" s="346" t="s">
        <v>6352</v>
      </c>
      <c r="V70" s="346" t="s">
        <v>733</v>
      </c>
      <c r="W70" s="346" t="s">
        <v>733</v>
      </c>
      <c r="X70" s="346" t="s">
        <v>733</v>
      </c>
      <c r="Y70" s="346" t="s">
        <v>3320</v>
      </c>
      <c r="Z70" s="346" t="s">
        <v>6353</v>
      </c>
      <c r="AA70" s="346" t="s">
        <v>733</v>
      </c>
      <c r="AB70" s="346" t="s">
        <v>6354</v>
      </c>
      <c r="AC70" s="346" t="s">
        <v>6355</v>
      </c>
      <c r="AD70" s="346" t="s">
        <v>6356</v>
      </c>
      <c r="AE70" s="346" t="s">
        <v>6357</v>
      </c>
      <c r="AF70" s="346" t="s">
        <v>6358</v>
      </c>
      <c r="AG70" s="346" t="s">
        <v>6359</v>
      </c>
      <c r="AH70" s="346" t="s">
        <v>1214</v>
      </c>
      <c r="AI70" s="346" t="s">
        <v>3320</v>
      </c>
      <c r="AJ70" s="346" t="s">
        <v>5709</v>
      </c>
      <c r="AK70" s="346" t="s">
        <v>5710</v>
      </c>
      <c r="AL70" s="346" t="s">
        <v>5665</v>
      </c>
      <c r="AM70" s="347">
        <v>47253</v>
      </c>
      <c r="AN70" s="345">
        <v>24</v>
      </c>
      <c r="AO70" s="345">
        <v>20</v>
      </c>
      <c r="AP70" s="346" t="s">
        <v>5863</v>
      </c>
      <c r="AQ70" s="345">
        <v>20</v>
      </c>
      <c r="AR70" s="345">
        <v>100.2</v>
      </c>
      <c r="AS70" s="346" t="s">
        <v>733</v>
      </c>
      <c r="AT70" s="346" t="s">
        <v>3320</v>
      </c>
      <c r="AU70" s="346" t="s">
        <v>3320</v>
      </c>
      <c r="AV70" s="346" t="s">
        <v>3320</v>
      </c>
      <c r="AW70" s="346" t="s">
        <v>3320</v>
      </c>
      <c r="AX70" s="346" t="s">
        <v>3320</v>
      </c>
      <c r="AY70" s="346" t="s">
        <v>3320</v>
      </c>
      <c r="AZ70" s="346" t="s">
        <v>3320</v>
      </c>
      <c r="BA70" s="346" t="s">
        <v>3320</v>
      </c>
      <c r="BB70" s="346" t="s">
        <v>3320</v>
      </c>
      <c r="BC70" s="346" t="s">
        <v>3320</v>
      </c>
      <c r="BD70" s="348"/>
      <c r="BE70" s="346" t="s">
        <v>3320</v>
      </c>
      <c r="BF70" s="346" t="s">
        <v>3320</v>
      </c>
      <c r="BG70" s="346" t="s">
        <v>3320</v>
      </c>
      <c r="BH70" s="346" t="s">
        <v>3320</v>
      </c>
      <c r="BI70" s="346" t="s">
        <v>3320</v>
      </c>
      <c r="BJ70" s="346" t="s">
        <v>3320</v>
      </c>
      <c r="BK70" s="346" t="s">
        <v>3320</v>
      </c>
      <c r="BL70" s="346" t="s">
        <v>3320</v>
      </c>
      <c r="BM70" s="346" t="s">
        <v>3320</v>
      </c>
      <c r="BN70" s="346" t="s">
        <v>3320</v>
      </c>
      <c r="BO70" s="346" t="s">
        <v>3320</v>
      </c>
      <c r="BP70" s="346" t="s">
        <v>3320</v>
      </c>
      <c r="BQ70" s="346" t="s">
        <v>3320</v>
      </c>
      <c r="BR70" s="346" t="s">
        <v>3320</v>
      </c>
      <c r="BS70" s="346" t="s">
        <v>3320</v>
      </c>
      <c r="BT70" s="346" t="s">
        <v>3320</v>
      </c>
      <c r="BU70" s="346" t="s">
        <v>3320</v>
      </c>
      <c r="BV70" s="346" t="s">
        <v>3320</v>
      </c>
      <c r="BW70" s="346" t="s">
        <v>3320</v>
      </c>
      <c r="BX70" s="348"/>
      <c r="BY70" s="346" t="s">
        <v>3320</v>
      </c>
      <c r="BZ70" s="346" t="s">
        <v>3320</v>
      </c>
      <c r="CA70" s="346" t="s">
        <v>3320</v>
      </c>
      <c r="CB70" s="346" t="s">
        <v>3320</v>
      </c>
      <c r="CC70" s="346" t="s">
        <v>3320</v>
      </c>
      <c r="CD70" s="346" t="s">
        <v>3320</v>
      </c>
      <c r="CE70" s="346" t="s">
        <v>3320</v>
      </c>
      <c r="CF70" s="346" t="s">
        <v>3320</v>
      </c>
      <c r="CG70" s="346" t="s">
        <v>3320</v>
      </c>
      <c r="CH70" s="348"/>
      <c r="CI70" s="346" t="s">
        <v>3320</v>
      </c>
      <c r="CJ70" s="346" t="s">
        <v>3320</v>
      </c>
      <c r="CK70" s="346" t="s">
        <v>3320</v>
      </c>
      <c r="CL70" s="346" t="s">
        <v>3320</v>
      </c>
      <c r="CM70" s="346" t="s">
        <v>3320</v>
      </c>
      <c r="CN70" s="346" t="s">
        <v>3320</v>
      </c>
      <c r="CO70" s="346" t="s">
        <v>3320</v>
      </c>
      <c r="CP70" s="346" t="s">
        <v>6361</v>
      </c>
      <c r="CQ70" s="346" t="s">
        <v>6362</v>
      </c>
      <c r="CR70" s="346" t="s">
        <v>6363</v>
      </c>
      <c r="CS70" s="346" t="s">
        <v>6364</v>
      </c>
      <c r="CT70" s="346" t="s">
        <v>6365</v>
      </c>
      <c r="CU70" s="346" t="s">
        <v>6366</v>
      </c>
      <c r="CV70" s="346" t="s">
        <v>733</v>
      </c>
      <c r="CW70" s="346" t="s">
        <v>733</v>
      </c>
      <c r="CX70" s="346" t="s">
        <v>6367</v>
      </c>
      <c r="CY70" s="345">
        <v>188</v>
      </c>
      <c r="CZ70" s="345">
        <v>2</v>
      </c>
      <c r="DA70" s="346" t="s">
        <v>6368</v>
      </c>
      <c r="DB70" s="346" t="s">
        <v>6369</v>
      </c>
      <c r="DC70" s="346" t="s">
        <v>6370</v>
      </c>
      <c r="DD70" s="348"/>
      <c r="DE70" s="346" t="s">
        <v>6371</v>
      </c>
      <c r="DF70" s="346" t="s">
        <v>6372</v>
      </c>
      <c r="DG70" s="346" t="s">
        <v>6373</v>
      </c>
      <c r="DH70" s="346" t="s">
        <v>3320</v>
      </c>
      <c r="DI70" s="346" t="s">
        <v>3320</v>
      </c>
      <c r="DJ70" s="346" t="s">
        <v>3320</v>
      </c>
      <c r="DK70" s="346" t="s">
        <v>3320</v>
      </c>
      <c r="DL70" s="346" t="s">
        <v>3320</v>
      </c>
      <c r="DM70" s="346" t="s">
        <v>3320</v>
      </c>
      <c r="DN70" s="346" t="s">
        <v>3320</v>
      </c>
      <c r="DO70" s="346" t="s">
        <v>3320</v>
      </c>
      <c r="DP70" s="346" t="s">
        <v>3320</v>
      </c>
      <c r="DQ70" s="346" t="s">
        <v>3320</v>
      </c>
      <c r="DR70" s="346" t="s">
        <v>3320</v>
      </c>
      <c r="DS70" s="346" t="s">
        <v>3320</v>
      </c>
      <c r="DT70" s="346" t="s">
        <v>3320</v>
      </c>
      <c r="DU70" s="346" t="s">
        <v>3320</v>
      </c>
      <c r="DV70" s="346" t="s">
        <v>3320</v>
      </c>
      <c r="DW70" s="346" t="s">
        <v>3320</v>
      </c>
      <c r="DX70" s="346" t="s">
        <v>3320</v>
      </c>
      <c r="DY70" s="346" t="s">
        <v>3320</v>
      </c>
      <c r="DZ70" s="346" t="s">
        <v>3320</v>
      </c>
      <c r="EA70" s="346" t="s">
        <v>3320</v>
      </c>
      <c r="EB70" s="346" t="s">
        <v>3320</v>
      </c>
      <c r="EC70" s="346" t="s">
        <v>3320</v>
      </c>
      <c r="ED70" s="346" t="s">
        <v>3320</v>
      </c>
      <c r="EE70" s="346" t="s">
        <v>3320</v>
      </c>
      <c r="EF70" s="345">
        <v>216500000</v>
      </c>
      <c r="EG70" s="346" t="s">
        <v>733</v>
      </c>
      <c r="EH70" s="346" t="s">
        <v>733</v>
      </c>
      <c r="EI70" s="346" t="s">
        <v>733</v>
      </c>
      <c r="EJ70" s="346" t="s">
        <v>733</v>
      </c>
      <c r="EK70" s="346" t="s">
        <v>5248</v>
      </c>
      <c r="EL70" s="346" t="s">
        <v>6374</v>
      </c>
      <c r="EM70" s="179" t="s">
        <v>6375</v>
      </c>
      <c r="EN70" s="348"/>
      <c r="EO70" s="346" t="s">
        <v>6376</v>
      </c>
      <c r="EP70" s="345">
        <v>216500000</v>
      </c>
      <c r="EQ70" s="345">
        <v>54343</v>
      </c>
      <c r="ER70" s="345">
        <v>2.7</v>
      </c>
      <c r="ES70" s="345">
        <v>5.6</v>
      </c>
      <c r="ET70" s="346" t="s">
        <v>6377</v>
      </c>
      <c r="EU70" s="346" t="s">
        <v>733</v>
      </c>
      <c r="EV70" s="346" t="s">
        <v>733</v>
      </c>
      <c r="EW70" s="346" t="s">
        <v>6378</v>
      </c>
      <c r="EX70" s="346" t="s">
        <v>733</v>
      </c>
      <c r="EY70" s="346" t="s">
        <v>1214</v>
      </c>
      <c r="EZ70" s="346" t="s">
        <v>733</v>
      </c>
      <c r="FA70" s="346" t="s">
        <v>733</v>
      </c>
      <c r="FB70" s="346" t="s">
        <v>733</v>
      </c>
      <c r="FC70" s="349" t="s">
        <v>5676</v>
      </c>
      <c r="FD70" s="346" t="s">
        <v>3320</v>
      </c>
      <c r="FE70" s="346" t="s">
        <v>733</v>
      </c>
      <c r="FF70" s="346" t="s">
        <v>5721</v>
      </c>
      <c r="FG70" s="346" t="s">
        <v>1214</v>
      </c>
      <c r="FH70" s="346" t="s">
        <v>1214</v>
      </c>
      <c r="FI70" s="346" t="s">
        <v>3320</v>
      </c>
      <c r="FJ70" s="346" t="s">
        <v>3320</v>
      </c>
      <c r="FK70" s="345">
        <v>0</v>
      </c>
      <c r="FL70" s="346" t="s">
        <v>1214</v>
      </c>
      <c r="FM70" s="346" t="s">
        <v>1214</v>
      </c>
      <c r="FN70" s="346" t="s">
        <v>3320</v>
      </c>
      <c r="FO70" s="346" t="s">
        <v>1214</v>
      </c>
      <c r="FP70" s="346" t="s">
        <v>3320</v>
      </c>
      <c r="FQ70" s="346" t="s">
        <v>3320</v>
      </c>
      <c r="FR70" s="346" t="s">
        <v>3320</v>
      </c>
      <c r="FS70" s="346" t="s">
        <v>3320</v>
      </c>
      <c r="FT70" s="346" t="s">
        <v>3320</v>
      </c>
      <c r="FU70" s="346" t="s">
        <v>3320</v>
      </c>
      <c r="FV70" s="346" t="s">
        <v>1214</v>
      </c>
      <c r="FW70" s="346" t="s">
        <v>1214</v>
      </c>
      <c r="FX70" s="350">
        <v>46079.59815972222</v>
      </c>
      <c r="FY70" s="350">
        <v>46084.577476851853</v>
      </c>
      <c r="FZ70" s="346" t="s">
        <v>5685</v>
      </c>
      <c r="GA70" s="346" t="s">
        <v>3320</v>
      </c>
      <c r="GB70" s="346" t="s">
        <v>3320</v>
      </c>
      <c r="GC70" s="346" t="s">
        <v>3320</v>
      </c>
      <c r="GD70" s="346" t="s">
        <v>3320</v>
      </c>
      <c r="GE70" s="346" t="s">
        <v>3320</v>
      </c>
      <c r="GF70" s="346" t="s">
        <v>3320</v>
      </c>
      <c r="GG70" s="346" t="s">
        <v>3320</v>
      </c>
      <c r="GH70" s="346" t="s">
        <v>3320</v>
      </c>
      <c r="GI70" s="346" t="s">
        <v>3320</v>
      </c>
      <c r="GJ70" s="346" t="s">
        <v>3320</v>
      </c>
      <c r="GK70" s="346" t="s">
        <v>3320</v>
      </c>
      <c r="GL70" s="346" t="s">
        <v>3320</v>
      </c>
      <c r="GM70" s="346" t="s">
        <v>3320</v>
      </c>
      <c r="GN70" s="346" t="s">
        <v>3320</v>
      </c>
      <c r="GO70" s="346" t="s">
        <v>3320</v>
      </c>
      <c r="GP70" s="346" t="s">
        <v>3320</v>
      </c>
      <c r="GQ70" s="346" t="s">
        <v>3320</v>
      </c>
      <c r="GR70" s="346" t="s">
        <v>3320</v>
      </c>
      <c r="GS70" s="346" t="s">
        <v>3320</v>
      </c>
      <c r="GT70" s="346" t="s">
        <v>3320</v>
      </c>
      <c r="GU70" s="346" t="s">
        <v>3320</v>
      </c>
      <c r="GV70" s="346" t="s">
        <v>3320</v>
      </c>
      <c r="GW70" s="346" t="s">
        <v>3320</v>
      </c>
      <c r="GX70" s="346" t="s">
        <v>3320</v>
      </c>
      <c r="GY70" s="346" t="s">
        <v>3320</v>
      </c>
      <c r="GZ70" s="346" t="s">
        <v>3320</v>
      </c>
      <c r="HA70" s="346" t="s">
        <v>3320</v>
      </c>
      <c r="HB70" s="346" t="s">
        <v>3320</v>
      </c>
      <c r="HC70" s="346" t="s">
        <v>3320</v>
      </c>
      <c r="HD70" s="346" t="s">
        <v>3320</v>
      </c>
      <c r="HE70" s="346" t="s">
        <v>3320</v>
      </c>
      <c r="HF70" s="346" t="s">
        <v>3320</v>
      </c>
      <c r="HG70" s="346" t="s">
        <v>3320</v>
      </c>
      <c r="HH70" s="346" t="s">
        <v>3320</v>
      </c>
      <c r="HI70" s="346" t="s">
        <v>3320</v>
      </c>
      <c r="HJ70" s="346" t="s">
        <v>3320</v>
      </c>
      <c r="HK70" s="346" t="s">
        <v>3320</v>
      </c>
      <c r="HL70" s="346" t="s">
        <v>3320</v>
      </c>
    </row>
    <row r="71" spans="1:220" ht="15.75" thickBot="1">
      <c r="A71" s="344" t="s">
        <v>5638</v>
      </c>
      <c r="B71" s="345">
        <v>906</v>
      </c>
      <c r="C71" s="346" t="s">
        <v>8370</v>
      </c>
      <c r="D71" s="346" t="s">
        <v>8371</v>
      </c>
      <c r="E71" s="345">
        <v>906</v>
      </c>
      <c r="F71" s="346" t="s">
        <v>2478</v>
      </c>
      <c r="G71" s="346" t="s">
        <v>8372</v>
      </c>
      <c r="H71" s="346" t="s">
        <v>8373</v>
      </c>
      <c r="I71" s="346" t="s">
        <v>5643</v>
      </c>
      <c r="J71" s="346" t="s">
        <v>5849</v>
      </c>
      <c r="K71" s="346" t="s">
        <v>5850</v>
      </c>
      <c r="L71" s="346" t="s">
        <v>7977</v>
      </c>
      <c r="M71" s="346" t="s">
        <v>5698</v>
      </c>
      <c r="N71" s="346" t="s">
        <v>8374</v>
      </c>
      <c r="O71" s="346" t="s">
        <v>8375</v>
      </c>
      <c r="P71" s="346" t="s">
        <v>3320</v>
      </c>
      <c r="Q71" s="346" t="s">
        <v>8376</v>
      </c>
      <c r="R71" s="346" t="s">
        <v>8377</v>
      </c>
      <c r="S71" s="346" t="s">
        <v>7608</v>
      </c>
      <c r="T71" s="346" t="s">
        <v>7609</v>
      </c>
      <c r="U71" s="346" t="s">
        <v>8378</v>
      </c>
      <c r="V71" s="346" t="s">
        <v>733</v>
      </c>
      <c r="W71" s="346" t="s">
        <v>733</v>
      </c>
      <c r="X71" s="346" t="s">
        <v>733</v>
      </c>
      <c r="Y71" s="346" t="s">
        <v>3320</v>
      </c>
      <c r="Z71" s="346" t="s">
        <v>5656</v>
      </c>
      <c r="AA71" s="346" t="s">
        <v>733</v>
      </c>
      <c r="AB71" s="346" t="s">
        <v>8379</v>
      </c>
      <c r="AC71" s="346" t="s">
        <v>5859</v>
      </c>
      <c r="AD71" s="346" t="s">
        <v>5659</v>
      </c>
      <c r="AE71" s="346" t="s">
        <v>5660</v>
      </c>
      <c r="AF71" s="346" t="s">
        <v>8380</v>
      </c>
      <c r="AG71" s="346" t="s">
        <v>8381</v>
      </c>
      <c r="AH71" s="346" t="s">
        <v>1214</v>
      </c>
      <c r="AI71" s="346" t="s">
        <v>3320</v>
      </c>
      <c r="AJ71" s="346" t="s">
        <v>7206</v>
      </c>
      <c r="AK71" s="346" t="s">
        <v>8382</v>
      </c>
      <c r="AL71" s="346" t="s">
        <v>5712</v>
      </c>
      <c r="AM71" s="347">
        <v>47118</v>
      </c>
      <c r="AN71" s="345">
        <v>25</v>
      </c>
      <c r="AO71" s="345">
        <v>180</v>
      </c>
      <c r="AP71" s="346" t="s">
        <v>5863</v>
      </c>
      <c r="AQ71" s="345">
        <v>698</v>
      </c>
      <c r="AR71" s="345">
        <v>524.91999999999996</v>
      </c>
      <c r="AS71" s="346" t="s">
        <v>733</v>
      </c>
      <c r="AT71" s="345">
        <v>33.299999999999997</v>
      </c>
      <c r="AU71" s="346" t="s">
        <v>1214</v>
      </c>
      <c r="AV71" s="345">
        <v>665</v>
      </c>
      <c r="AW71" s="346" t="s">
        <v>5800</v>
      </c>
      <c r="AX71" s="346" t="s">
        <v>5668</v>
      </c>
      <c r="AY71" s="346" t="s">
        <v>3320</v>
      </c>
      <c r="AZ71" s="346" t="s">
        <v>733</v>
      </c>
      <c r="BA71" s="346" t="s">
        <v>733</v>
      </c>
      <c r="BB71" s="345">
        <v>2565.84</v>
      </c>
      <c r="BC71" s="345">
        <v>2396.87</v>
      </c>
      <c r="BD71" s="346" t="s">
        <v>8384</v>
      </c>
      <c r="BE71" s="345">
        <v>365</v>
      </c>
      <c r="BF71" s="345">
        <v>87.2</v>
      </c>
      <c r="BG71" s="345">
        <v>98</v>
      </c>
      <c r="BH71" s="345">
        <v>20</v>
      </c>
      <c r="BI71" s="347">
        <v>46327</v>
      </c>
      <c r="BJ71" s="345">
        <v>0.95</v>
      </c>
      <c r="BK71" s="345">
        <v>8</v>
      </c>
      <c r="BL71" s="346" t="s">
        <v>7986</v>
      </c>
      <c r="BM71" s="345">
        <v>2700000</v>
      </c>
      <c r="BN71" s="346" t="s">
        <v>3320</v>
      </c>
      <c r="BO71" s="346" t="s">
        <v>3320</v>
      </c>
      <c r="BP71" s="346" t="s">
        <v>3320</v>
      </c>
      <c r="BQ71" s="346" t="s">
        <v>3320</v>
      </c>
      <c r="BR71" s="346" t="s">
        <v>3320</v>
      </c>
      <c r="BS71" s="346" t="s">
        <v>3320</v>
      </c>
      <c r="BT71" s="346" t="s">
        <v>3320</v>
      </c>
      <c r="BU71" s="346" t="s">
        <v>3320</v>
      </c>
      <c r="BV71" s="346" t="s">
        <v>3320</v>
      </c>
      <c r="BW71" s="346" t="s">
        <v>3320</v>
      </c>
      <c r="BX71" s="348"/>
      <c r="BY71" s="346" t="s">
        <v>3320</v>
      </c>
      <c r="BZ71" s="346" t="s">
        <v>3320</v>
      </c>
      <c r="CA71" s="346" t="s">
        <v>3320</v>
      </c>
      <c r="CB71" s="346" t="s">
        <v>3320</v>
      </c>
      <c r="CC71" s="346" t="s">
        <v>3320</v>
      </c>
      <c r="CD71" s="346" t="s">
        <v>3320</v>
      </c>
      <c r="CE71" s="346" t="s">
        <v>3320</v>
      </c>
      <c r="CF71" s="346" t="s">
        <v>3320</v>
      </c>
      <c r="CG71" s="346" t="s">
        <v>3320</v>
      </c>
      <c r="CH71" s="348"/>
      <c r="CI71" s="346" t="s">
        <v>3320</v>
      </c>
      <c r="CJ71" s="346" t="s">
        <v>3320</v>
      </c>
      <c r="CK71" s="346" t="s">
        <v>3320</v>
      </c>
      <c r="CL71" s="346" t="s">
        <v>3320</v>
      </c>
      <c r="CM71" s="346" t="s">
        <v>3320</v>
      </c>
      <c r="CN71" s="346" t="s">
        <v>3320</v>
      </c>
      <c r="CO71" s="346" t="s">
        <v>3320</v>
      </c>
      <c r="CP71" s="346" t="s">
        <v>3320</v>
      </c>
      <c r="CQ71" s="346" t="s">
        <v>3320</v>
      </c>
      <c r="CR71" s="346" t="s">
        <v>3320</v>
      </c>
      <c r="CS71" s="346" t="s">
        <v>3320</v>
      </c>
      <c r="CT71" s="346" t="s">
        <v>3320</v>
      </c>
      <c r="CU71" s="346" t="s">
        <v>3320</v>
      </c>
      <c r="CV71" s="346" t="s">
        <v>3320</v>
      </c>
      <c r="CW71" s="346" t="s">
        <v>3320</v>
      </c>
      <c r="CX71" s="346" t="s">
        <v>3320</v>
      </c>
      <c r="CY71" s="346" t="s">
        <v>3320</v>
      </c>
      <c r="CZ71" s="346" t="s">
        <v>3320</v>
      </c>
      <c r="DA71" s="346" t="s">
        <v>3320</v>
      </c>
      <c r="DB71" s="346" t="s">
        <v>3320</v>
      </c>
      <c r="DC71" s="346" t="s">
        <v>3320</v>
      </c>
      <c r="DD71" s="346" t="s">
        <v>3320</v>
      </c>
      <c r="DE71" s="346" t="s">
        <v>3320</v>
      </c>
      <c r="DF71" s="346" t="s">
        <v>3320</v>
      </c>
      <c r="DG71" s="346" t="s">
        <v>3320</v>
      </c>
      <c r="DH71" s="346" t="s">
        <v>3320</v>
      </c>
      <c r="DI71" s="346" t="s">
        <v>3320</v>
      </c>
      <c r="DJ71" s="346" t="s">
        <v>3320</v>
      </c>
      <c r="DK71" s="346" t="s">
        <v>3320</v>
      </c>
      <c r="DL71" s="346" t="s">
        <v>3320</v>
      </c>
      <c r="DM71" s="346" t="s">
        <v>3320</v>
      </c>
      <c r="DN71" s="346" t="s">
        <v>3320</v>
      </c>
      <c r="DO71" s="346" t="s">
        <v>3320</v>
      </c>
      <c r="DP71" s="346" t="s">
        <v>3320</v>
      </c>
      <c r="DQ71" s="346" t="s">
        <v>3320</v>
      </c>
      <c r="DR71" s="346" t="s">
        <v>3320</v>
      </c>
      <c r="DS71" s="346" t="s">
        <v>3320</v>
      </c>
      <c r="DT71" s="346" t="s">
        <v>3320</v>
      </c>
      <c r="DU71" s="346" t="s">
        <v>3320</v>
      </c>
      <c r="DV71" s="346" t="s">
        <v>3320</v>
      </c>
      <c r="DW71" s="346" t="s">
        <v>3320</v>
      </c>
      <c r="DX71" s="346" t="s">
        <v>3320</v>
      </c>
      <c r="DY71" s="346" t="s">
        <v>3320</v>
      </c>
      <c r="DZ71" s="346" t="s">
        <v>3320</v>
      </c>
      <c r="EA71" s="346" t="s">
        <v>3320</v>
      </c>
      <c r="EB71" s="346" t="s">
        <v>3320</v>
      </c>
      <c r="EC71" s="346" t="s">
        <v>3320</v>
      </c>
      <c r="ED71" s="346" t="s">
        <v>3320</v>
      </c>
      <c r="EE71" s="346" t="s">
        <v>3320</v>
      </c>
      <c r="EF71" s="345">
        <v>169800000</v>
      </c>
      <c r="EG71" s="346" t="s">
        <v>1214</v>
      </c>
      <c r="EH71" s="346" t="s">
        <v>733</v>
      </c>
      <c r="EI71" s="346" t="s">
        <v>733</v>
      </c>
      <c r="EJ71" s="346" t="s">
        <v>733</v>
      </c>
      <c r="EK71" s="346" t="s">
        <v>1014</v>
      </c>
      <c r="EL71" s="346" t="s">
        <v>8385</v>
      </c>
      <c r="EM71" s="179" t="s">
        <v>8386</v>
      </c>
      <c r="EN71" s="348"/>
      <c r="EO71" s="346" t="s">
        <v>8387</v>
      </c>
      <c r="EP71" s="345">
        <v>149500000</v>
      </c>
      <c r="EQ71" s="345">
        <v>20300000</v>
      </c>
      <c r="ER71" s="345">
        <v>400</v>
      </c>
      <c r="ES71" s="345">
        <v>100</v>
      </c>
      <c r="ET71" s="346" t="s">
        <v>8388</v>
      </c>
      <c r="EU71" s="346" t="s">
        <v>733</v>
      </c>
      <c r="EV71" s="346" t="s">
        <v>733</v>
      </c>
      <c r="EW71" s="346" t="s">
        <v>5871</v>
      </c>
      <c r="EX71" s="346" t="s">
        <v>733</v>
      </c>
      <c r="EY71" s="346" t="s">
        <v>733</v>
      </c>
      <c r="EZ71" s="346" t="s">
        <v>733</v>
      </c>
      <c r="FA71" s="346" t="s">
        <v>733</v>
      </c>
      <c r="FB71" s="346" t="s">
        <v>733</v>
      </c>
      <c r="FC71" s="349" t="s">
        <v>5676</v>
      </c>
      <c r="FD71" s="346" t="s">
        <v>3320</v>
      </c>
      <c r="FE71" s="346" t="s">
        <v>733</v>
      </c>
      <c r="FF71" s="346" t="s">
        <v>5872</v>
      </c>
      <c r="FG71" s="346" t="s">
        <v>733</v>
      </c>
      <c r="FH71" s="346" t="s">
        <v>5679</v>
      </c>
      <c r="FI71" s="346" t="s">
        <v>3320</v>
      </c>
      <c r="FJ71" s="346" t="s">
        <v>3320</v>
      </c>
      <c r="FK71" s="345">
        <v>0.5</v>
      </c>
      <c r="FL71" s="346" t="s">
        <v>733</v>
      </c>
      <c r="FM71" s="346" t="s">
        <v>5873</v>
      </c>
      <c r="FN71" s="346" t="s">
        <v>8389</v>
      </c>
      <c r="FO71" s="346" t="s">
        <v>733</v>
      </c>
      <c r="FP71" s="346" t="s">
        <v>3320</v>
      </c>
      <c r="FQ71" s="346" t="s">
        <v>8390</v>
      </c>
      <c r="FR71" s="346" t="s">
        <v>8391</v>
      </c>
      <c r="FS71" s="346" t="s">
        <v>5683</v>
      </c>
      <c r="FT71" s="346" t="s">
        <v>5683</v>
      </c>
      <c r="FU71" s="346" t="s">
        <v>5683</v>
      </c>
      <c r="FV71" s="346" t="s">
        <v>733</v>
      </c>
      <c r="FW71" s="346" t="s">
        <v>1214</v>
      </c>
      <c r="FX71" s="350">
        <v>46080.656400462962</v>
      </c>
      <c r="FY71" s="350">
        <v>46084.569976851853</v>
      </c>
      <c r="FZ71" s="346" t="s">
        <v>5685</v>
      </c>
      <c r="GA71" s="346" t="s">
        <v>3320</v>
      </c>
      <c r="GB71" s="346" t="s">
        <v>3320</v>
      </c>
      <c r="GC71" s="346" t="s">
        <v>3320</v>
      </c>
      <c r="GD71" s="346" t="s">
        <v>3320</v>
      </c>
      <c r="GE71" s="346" t="s">
        <v>3320</v>
      </c>
      <c r="GF71" s="346" t="s">
        <v>3320</v>
      </c>
      <c r="GG71" s="346" t="s">
        <v>3320</v>
      </c>
      <c r="GH71" s="346" t="s">
        <v>3320</v>
      </c>
      <c r="GI71" s="346" t="s">
        <v>3320</v>
      </c>
      <c r="GJ71" s="346" t="s">
        <v>3320</v>
      </c>
      <c r="GK71" s="346" t="s">
        <v>3320</v>
      </c>
      <c r="GL71" s="346" t="s">
        <v>3320</v>
      </c>
      <c r="GM71" s="346" t="s">
        <v>3320</v>
      </c>
      <c r="GN71" s="346" t="s">
        <v>3320</v>
      </c>
      <c r="GO71" s="346" t="s">
        <v>3320</v>
      </c>
      <c r="GP71" s="346" t="s">
        <v>3320</v>
      </c>
      <c r="GQ71" s="346" t="s">
        <v>3320</v>
      </c>
      <c r="GR71" s="346" t="s">
        <v>3320</v>
      </c>
      <c r="GS71" s="346" t="s">
        <v>3320</v>
      </c>
      <c r="GT71" s="346" t="s">
        <v>3320</v>
      </c>
      <c r="GU71" s="346" t="s">
        <v>3320</v>
      </c>
      <c r="GV71" s="346" t="s">
        <v>3320</v>
      </c>
      <c r="GW71" s="346" t="s">
        <v>3320</v>
      </c>
      <c r="GX71" s="346" t="s">
        <v>3320</v>
      </c>
      <c r="GY71" s="346" t="s">
        <v>3320</v>
      </c>
      <c r="GZ71" s="346" t="s">
        <v>3320</v>
      </c>
      <c r="HA71" s="346" t="s">
        <v>3320</v>
      </c>
      <c r="HB71" s="346" t="s">
        <v>3320</v>
      </c>
      <c r="HC71" s="346" t="s">
        <v>3320</v>
      </c>
      <c r="HD71" s="346" t="s">
        <v>3320</v>
      </c>
      <c r="HE71" s="346" t="s">
        <v>3320</v>
      </c>
      <c r="HF71" s="346" t="s">
        <v>3320</v>
      </c>
      <c r="HG71" s="346" t="s">
        <v>3320</v>
      </c>
      <c r="HH71" s="346" t="s">
        <v>3320</v>
      </c>
      <c r="HI71" s="346" t="s">
        <v>3320</v>
      </c>
      <c r="HJ71" s="346" t="s">
        <v>3320</v>
      </c>
      <c r="HK71" s="346" t="s">
        <v>3320</v>
      </c>
      <c r="HL71" s="346" t="s">
        <v>3320</v>
      </c>
    </row>
    <row r="72" spans="1:220" ht="15.75" thickBot="1">
      <c r="A72" s="344" t="s">
        <v>11344</v>
      </c>
      <c r="B72" s="345">
        <v>787</v>
      </c>
      <c r="C72" s="346" t="s">
        <v>11374</v>
      </c>
      <c r="D72" s="346" t="s">
        <v>11375</v>
      </c>
      <c r="E72" s="345">
        <v>787</v>
      </c>
      <c r="F72" s="346" t="s">
        <v>8048</v>
      </c>
      <c r="G72" s="346" t="s">
        <v>8049</v>
      </c>
      <c r="H72" s="346" t="s">
        <v>8050</v>
      </c>
      <c r="I72" s="346" t="s">
        <v>5643</v>
      </c>
      <c r="J72" s="346" t="s">
        <v>5691</v>
      </c>
      <c r="K72" s="346" t="s">
        <v>11376</v>
      </c>
      <c r="L72" s="346" t="s">
        <v>5694</v>
      </c>
      <c r="M72" s="346" t="s">
        <v>5694</v>
      </c>
      <c r="N72" s="346" t="s">
        <v>8051</v>
      </c>
      <c r="O72" s="346" t="s">
        <v>11377</v>
      </c>
      <c r="P72" s="346" t="s">
        <v>3320</v>
      </c>
      <c r="Q72" s="346" t="s">
        <v>5697</v>
      </c>
      <c r="R72" s="346" t="s">
        <v>5698</v>
      </c>
      <c r="S72" s="346" t="s">
        <v>5699</v>
      </c>
      <c r="T72" s="346" t="s">
        <v>5700</v>
      </c>
      <c r="U72" s="346" t="s">
        <v>5701</v>
      </c>
      <c r="V72" s="346" t="s">
        <v>733</v>
      </c>
      <c r="W72" s="346" t="s">
        <v>733</v>
      </c>
      <c r="X72" s="346" t="s">
        <v>733</v>
      </c>
      <c r="Y72" s="346" t="s">
        <v>3320</v>
      </c>
      <c r="Z72" s="346" t="s">
        <v>5702</v>
      </c>
      <c r="AA72" s="346" t="s">
        <v>733</v>
      </c>
      <c r="AB72" s="346" t="s">
        <v>5703</v>
      </c>
      <c r="AC72" s="346" t="s">
        <v>5704</v>
      </c>
      <c r="AD72" s="346" t="s">
        <v>5705</v>
      </c>
      <c r="AE72" s="346" t="s">
        <v>8052</v>
      </c>
      <c r="AF72" s="346" t="s">
        <v>8053</v>
      </c>
      <c r="AG72" s="346" t="s">
        <v>8054</v>
      </c>
      <c r="AH72" s="346" t="s">
        <v>1214</v>
      </c>
      <c r="AI72" s="346" t="s">
        <v>3320</v>
      </c>
      <c r="AJ72" s="346" t="s">
        <v>5663</v>
      </c>
      <c r="AK72" s="346" t="s">
        <v>3585</v>
      </c>
      <c r="AL72" s="346" t="s">
        <v>5712</v>
      </c>
      <c r="AM72" s="347">
        <v>47299</v>
      </c>
      <c r="AN72" s="345">
        <v>24</v>
      </c>
      <c r="AO72" s="345">
        <v>198</v>
      </c>
      <c r="AP72" s="346" t="s">
        <v>5666</v>
      </c>
      <c r="AQ72" s="345">
        <v>660</v>
      </c>
      <c r="AR72" s="345">
        <v>508.22</v>
      </c>
      <c r="AS72" s="346" t="s">
        <v>733</v>
      </c>
      <c r="AT72" s="345">
        <v>0.28999999999999998</v>
      </c>
      <c r="AU72" s="346" t="s">
        <v>733</v>
      </c>
      <c r="AV72" s="345">
        <v>720</v>
      </c>
      <c r="AW72" s="346" t="s">
        <v>5713</v>
      </c>
      <c r="AX72" s="346" t="s">
        <v>5668</v>
      </c>
      <c r="AY72" s="346" t="s">
        <v>3320</v>
      </c>
      <c r="AZ72" s="346" t="s">
        <v>733</v>
      </c>
      <c r="BA72" s="346" t="s">
        <v>733</v>
      </c>
      <c r="BB72" s="345">
        <v>2169.1</v>
      </c>
      <c r="BC72" s="345">
        <v>2047.77</v>
      </c>
      <c r="BD72" s="346" t="s">
        <v>8056</v>
      </c>
      <c r="BE72" s="345">
        <v>365</v>
      </c>
      <c r="BF72" s="345">
        <v>85</v>
      </c>
      <c r="BG72" s="345">
        <v>98.01</v>
      </c>
      <c r="BH72" s="345">
        <v>40</v>
      </c>
      <c r="BI72" s="347">
        <v>46568</v>
      </c>
      <c r="BJ72" s="345">
        <v>0.61</v>
      </c>
      <c r="BK72" s="345">
        <v>8</v>
      </c>
      <c r="BL72" s="346" t="s">
        <v>11378</v>
      </c>
      <c r="BM72" s="345">
        <v>17709285</v>
      </c>
      <c r="BN72" s="346" t="s">
        <v>3320</v>
      </c>
      <c r="BO72" s="346" t="s">
        <v>3320</v>
      </c>
      <c r="BP72" s="346" t="s">
        <v>3320</v>
      </c>
      <c r="BQ72" s="346" t="s">
        <v>3320</v>
      </c>
      <c r="BR72" s="346" t="s">
        <v>3320</v>
      </c>
      <c r="BS72" s="346" t="s">
        <v>3320</v>
      </c>
      <c r="BT72" s="346" t="s">
        <v>3320</v>
      </c>
      <c r="BU72" s="346" t="s">
        <v>3320</v>
      </c>
      <c r="BV72" s="346" t="s">
        <v>3320</v>
      </c>
      <c r="BW72" s="346" t="s">
        <v>3320</v>
      </c>
      <c r="BX72" s="348"/>
      <c r="BY72" s="346" t="s">
        <v>3320</v>
      </c>
      <c r="BZ72" s="346" t="s">
        <v>3320</v>
      </c>
      <c r="CA72" s="346" t="s">
        <v>3320</v>
      </c>
      <c r="CB72" s="346" t="s">
        <v>3320</v>
      </c>
      <c r="CC72" s="346" t="s">
        <v>3320</v>
      </c>
      <c r="CD72" s="346" t="s">
        <v>3320</v>
      </c>
      <c r="CE72" s="346" t="s">
        <v>3320</v>
      </c>
      <c r="CF72" s="346" t="s">
        <v>3320</v>
      </c>
      <c r="CG72" s="346" t="s">
        <v>3320</v>
      </c>
      <c r="CH72" s="348"/>
      <c r="CI72" s="346" t="s">
        <v>3320</v>
      </c>
      <c r="CJ72" s="346" t="s">
        <v>3320</v>
      </c>
      <c r="CK72" s="346" t="s">
        <v>3320</v>
      </c>
      <c r="CL72" s="346" t="s">
        <v>3320</v>
      </c>
      <c r="CM72" s="346" t="s">
        <v>3320</v>
      </c>
      <c r="CN72" s="346" t="s">
        <v>3320</v>
      </c>
      <c r="CO72" s="346" t="s">
        <v>3320</v>
      </c>
      <c r="CP72" s="346" t="s">
        <v>3320</v>
      </c>
      <c r="CQ72" s="346" t="s">
        <v>3320</v>
      </c>
      <c r="CR72" s="346" t="s">
        <v>3320</v>
      </c>
      <c r="CS72" s="346" t="s">
        <v>3320</v>
      </c>
      <c r="CT72" s="346" t="s">
        <v>3320</v>
      </c>
      <c r="CU72" s="346" t="s">
        <v>3320</v>
      </c>
      <c r="CV72" s="346" t="s">
        <v>3320</v>
      </c>
      <c r="CW72" s="346" t="s">
        <v>3320</v>
      </c>
      <c r="CX72" s="346" t="s">
        <v>3320</v>
      </c>
      <c r="CY72" s="346" t="s">
        <v>3320</v>
      </c>
      <c r="CZ72" s="346" t="s">
        <v>3320</v>
      </c>
      <c r="DA72" s="346" t="s">
        <v>3320</v>
      </c>
      <c r="DB72" s="346" t="s">
        <v>3320</v>
      </c>
      <c r="DC72" s="346" t="s">
        <v>3320</v>
      </c>
      <c r="DD72" s="346" t="s">
        <v>3320</v>
      </c>
      <c r="DE72" s="346" t="s">
        <v>3320</v>
      </c>
      <c r="DF72" s="346" t="s">
        <v>3320</v>
      </c>
      <c r="DG72" s="346" t="s">
        <v>3320</v>
      </c>
      <c r="DH72" s="346" t="s">
        <v>3320</v>
      </c>
      <c r="DI72" s="346" t="s">
        <v>3320</v>
      </c>
      <c r="DJ72" s="346" t="s">
        <v>3320</v>
      </c>
      <c r="DK72" s="346" t="s">
        <v>3320</v>
      </c>
      <c r="DL72" s="346" t="s">
        <v>3320</v>
      </c>
      <c r="DM72" s="346" t="s">
        <v>3320</v>
      </c>
      <c r="DN72" s="346" t="s">
        <v>3320</v>
      </c>
      <c r="DO72" s="346" t="s">
        <v>3320</v>
      </c>
      <c r="DP72" s="346" t="s">
        <v>3320</v>
      </c>
      <c r="DQ72" s="346" t="s">
        <v>3320</v>
      </c>
      <c r="DR72" s="346" t="s">
        <v>3320</v>
      </c>
      <c r="DS72" s="346" t="s">
        <v>3320</v>
      </c>
      <c r="DT72" s="346" t="s">
        <v>3320</v>
      </c>
      <c r="DU72" s="346" t="s">
        <v>3320</v>
      </c>
      <c r="DV72" s="346" t="s">
        <v>3320</v>
      </c>
      <c r="DW72" s="346" t="s">
        <v>3320</v>
      </c>
      <c r="DX72" s="346" t="s">
        <v>3320</v>
      </c>
      <c r="DY72" s="346" t="s">
        <v>3320</v>
      </c>
      <c r="DZ72" s="346" t="s">
        <v>3320</v>
      </c>
      <c r="EA72" s="346" t="s">
        <v>3320</v>
      </c>
      <c r="EB72" s="346" t="s">
        <v>3320</v>
      </c>
      <c r="EC72" s="346" t="s">
        <v>3320</v>
      </c>
      <c r="ED72" s="346" t="s">
        <v>3320</v>
      </c>
      <c r="EE72" s="346" t="s">
        <v>3320</v>
      </c>
      <c r="EF72" s="345">
        <v>313045226</v>
      </c>
      <c r="EG72" s="346" t="s">
        <v>733</v>
      </c>
      <c r="EH72" s="346" t="s">
        <v>733</v>
      </c>
      <c r="EI72" s="346" t="s">
        <v>733</v>
      </c>
      <c r="EJ72" s="346" t="s">
        <v>733</v>
      </c>
      <c r="EK72" s="346" t="s">
        <v>8058</v>
      </c>
      <c r="EL72" s="346" t="s">
        <v>8416</v>
      </c>
      <c r="EM72" s="179" t="s">
        <v>11379</v>
      </c>
      <c r="EN72" s="348"/>
      <c r="EO72" s="346" t="s">
        <v>9997</v>
      </c>
      <c r="EP72" s="345">
        <v>276415226</v>
      </c>
      <c r="EQ72" s="345">
        <v>36630000</v>
      </c>
      <c r="ER72" s="345">
        <v>2875</v>
      </c>
      <c r="ES72" s="345">
        <v>920</v>
      </c>
      <c r="ET72" s="346" t="s">
        <v>9998</v>
      </c>
      <c r="EU72" s="346" t="s">
        <v>733</v>
      </c>
      <c r="EV72" s="346" t="s">
        <v>733</v>
      </c>
      <c r="EW72" s="346" t="s">
        <v>9999</v>
      </c>
      <c r="EX72" s="346" t="s">
        <v>733</v>
      </c>
      <c r="EY72" s="346" t="s">
        <v>733</v>
      </c>
      <c r="EZ72" s="346" t="s">
        <v>733</v>
      </c>
      <c r="FA72" s="346" t="s">
        <v>733</v>
      </c>
      <c r="FB72" s="346" t="s">
        <v>733</v>
      </c>
      <c r="FC72" s="349" t="s">
        <v>5676</v>
      </c>
      <c r="FD72" s="346" t="s">
        <v>3320</v>
      </c>
      <c r="FE72" s="346" t="s">
        <v>733</v>
      </c>
      <c r="FF72" s="346" t="s">
        <v>5721</v>
      </c>
      <c r="FG72" s="346" t="s">
        <v>733</v>
      </c>
      <c r="FH72" s="346" t="s">
        <v>5679</v>
      </c>
      <c r="FI72" s="346" t="s">
        <v>3320</v>
      </c>
      <c r="FJ72" s="346" t="s">
        <v>3320</v>
      </c>
      <c r="FK72" s="345">
        <v>1.08</v>
      </c>
      <c r="FL72" s="346" t="s">
        <v>733</v>
      </c>
      <c r="FM72" s="346" t="s">
        <v>5679</v>
      </c>
      <c r="FN72" s="346" t="s">
        <v>8063</v>
      </c>
      <c r="FO72" s="346" t="s">
        <v>733</v>
      </c>
      <c r="FP72" s="346" t="s">
        <v>3320</v>
      </c>
      <c r="FQ72" s="346" t="s">
        <v>10000</v>
      </c>
      <c r="FR72" s="346" t="s">
        <v>10001</v>
      </c>
      <c r="FS72" s="346" t="s">
        <v>5952</v>
      </c>
      <c r="FT72" s="346" t="s">
        <v>5684</v>
      </c>
      <c r="FU72" s="346" t="s">
        <v>5684</v>
      </c>
      <c r="FV72" s="346" t="s">
        <v>733</v>
      </c>
      <c r="FW72" s="346" t="s">
        <v>1214</v>
      </c>
      <c r="FX72" s="350">
        <v>46078.654328703706</v>
      </c>
      <c r="FY72" s="350">
        <v>46084.564212962963</v>
      </c>
      <c r="FZ72" s="346" t="s">
        <v>5685</v>
      </c>
      <c r="GA72" s="346" t="s">
        <v>3320</v>
      </c>
      <c r="GB72" s="346" t="s">
        <v>3320</v>
      </c>
      <c r="GC72" s="346" t="s">
        <v>3320</v>
      </c>
      <c r="GD72" s="346" t="s">
        <v>3320</v>
      </c>
      <c r="GE72" s="346" t="s">
        <v>3320</v>
      </c>
      <c r="GF72" s="346" t="s">
        <v>3320</v>
      </c>
      <c r="GG72" s="346" t="s">
        <v>3320</v>
      </c>
      <c r="GH72" s="346" t="s">
        <v>3320</v>
      </c>
      <c r="GI72" s="346" t="s">
        <v>3320</v>
      </c>
      <c r="GJ72" s="346" t="s">
        <v>3320</v>
      </c>
      <c r="GK72" s="346" t="s">
        <v>3320</v>
      </c>
      <c r="GL72" s="346" t="s">
        <v>3320</v>
      </c>
      <c r="GM72" s="346" t="s">
        <v>3320</v>
      </c>
      <c r="GN72" s="346" t="s">
        <v>3320</v>
      </c>
      <c r="GO72" s="346" t="s">
        <v>3320</v>
      </c>
      <c r="GP72" s="346" t="s">
        <v>3320</v>
      </c>
      <c r="GQ72" s="346" t="s">
        <v>3320</v>
      </c>
      <c r="GR72" s="346" t="s">
        <v>3320</v>
      </c>
      <c r="GS72" s="346" t="s">
        <v>3320</v>
      </c>
      <c r="GT72" s="346" t="s">
        <v>3320</v>
      </c>
      <c r="GU72" s="346" t="s">
        <v>3320</v>
      </c>
      <c r="GV72" s="346" t="s">
        <v>3320</v>
      </c>
      <c r="GW72" s="346" t="s">
        <v>3320</v>
      </c>
      <c r="GX72" s="346" t="s">
        <v>3320</v>
      </c>
      <c r="GY72" s="346" t="s">
        <v>3320</v>
      </c>
      <c r="GZ72" s="346" t="s">
        <v>3320</v>
      </c>
      <c r="HA72" s="346" t="s">
        <v>3320</v>
      </c>
      <c r="HB72" s="346" t="s">
        <v>3320</v>
      </c>
      <c r="HC72" s="346" t="s">
        <v>3320</v>
      </c>
      <c r="HD72" s="346" t="s">
        <v>3320</v>
      </c>
      <c r="HE72" s="346" t="s">
        <v>3320</v>
      </c>
      <c r="HF72" s="346" t="s">
        <v>3320</v>
      </c>
      <c r="HG72" s="346" t="s">
        <v>3320</v>
      </c>
      <c r="HH72" s="346" t="s">
        <v>3320</v>
      </c>
      <c r="HI72" s="346" t="s">
        <v>3320</v>
      </c>
      <c r="HJ72" s="346" t="s">
        <v>3320</v>
      </c>
      <c r="HK72" s="346" t="s">
        <v>3320</v>
      </c>
      <c r="HL72" s="346" t="s">
        <v>3320</v>
      </c>
    </row>
    <row r="73" spans="1:220" ht="15.75" thickBot="1">
      <c r="A73" s="344" t="s">
        <v>5638</v>
      </c>
      <c r="B73" s="345">
        <v>1080</v>
      </c>
      <c r="C73" s="346" t="s">
        <v>8393</v>
      </c>
      <c r="D73" s="346" t="s">
        <v>8394</v>
      </c>
      <c r="E73" s="345">
        <v>1080</v>
      </c>
      <c r="F73" s="346" t="s">
        <v>8395</v>
      </c>
      <c r="G73" s="346" t="s">
        <v>8396</v>
      </c>
      <c r="H73" s="346" t="s">
        <v>8397</v>
      </c>
      <c r="I73" s="346" t="s">
        <v>5643</v>
      </c>
      <c r="J73" s="346" t="s">
        <v>8398</v>
      </c>
      <c r="K73" s="346" t="s">
        <v>6662</v>
      </c>
      <c r="L73" s="346" t="s">
        <v>8400</v>
      </c>
      <c r="M73" s="346" t="s">
        <v>5698</v>
      </c>
      <c r="N73" s="346" t="s">
        <v>8401</v>
      </c>
      <c r="O73" s="346" t="s">
        <v>6665</v>
      </c>
      <c r="P73" s="346" t="s">
        <v>3320</v>
      </c>
      <c r="Q73" s="346" t="s">
        <v>8402</v>
      </c>
      <c r="R73" s="346" t="s">
        <v>5698</v>
      </c>
      <c r="S73" s="346" t="s">
        <v>8403</v>
      </c>
      <c r="T73" s="346" t="s">
        <v>6668</v>
      </c>
      <c r="U73" s="346" t="s">
        <v>6669</v>
      </c>
      <c r="V73" s="346" t="s">
        <v>733</v>
      </c>
      <c r="W73" s="346" t="s">
        <v>733</v>
      </c>
      <c r="X73" s="346" t="s">
        <v>733</v>
      </c>
      <c r="Y73" s="346" t="s">
        <v>3320</v>
      </c>
      <c r="Z73" s="346" t="s">
        <v>6670</v>
      </c>
      <c r="AA73" s="346" t="s">
        <v>733</v>
      </c>
      <c r="AB73" s="346" t="s">
        <v>6671</v>
      </c>
      <c r="AC73" s="346" t="s">
        <v>6672</v>
      </c>
      <c r="AD73" s="346" t="s">
        <v>6673</v>
      </c>
      <c r="AE73" s="346" t="s">
        <v>6674</v>
      </c>
      <c r="AF73" s="346" t="s">
        <v>6814</v>
      </c>
      <c r="AG73" s="346" t="s">
        <v>8404</v>
      </c>
      <c r="AH73" s="346" t="s">
        <v>1214</v>
      </c>
      <c r="AI73" s="346" t="s">
        <v>3320</v>
      </c>
      <c r="AJ73" s="346" t="s">
        <v>5955</v>
      </c>
      <c r="AK73" s="346" t="s">
        <v>3623</v>
      </c>
      <c r="AL73" s="346" t="s">
        <v>5665</v>
      </c>
      <c r="AM73" s="347">
        <v>47087</v>
      </c>
      <c r="AN73" s="345">
        <v>24</v>
      </c>
      <c r="AO73" s="345">
        <v>90</v>
      </c>
      <c r="AP73" s="346" t="s">
        <v>5666</v>
      </c>
      <c r="AQ73" s="345">
        <v>24</v>
      </c>
      <c r="AR73" s="345">
        <v>256022818</v>
      </c>
      <c r="AS73" s="346" t="s">
        <v>733</v>
      </c>
      <c r="AT73" s="345">
        <v>24.38</v>
      </c>
      <c r="AU73" s="346" t="s">
        <v>733</v>
      </c>
      <c r="AV73" s="345">
        <v>700</v>
      </c>
      <c r="AW73" s="346" t="s">
        <v>5667</v>
      </c>
      <c r="AX73" s="346" t="s">
        <v>5801</v>
      </c>
      <c r="AY73" s="346" t="s">
        <v>3320</v>
      </c>
      <c r="AZ73" s="346" t="s">
        <v>733</v>
      </c>
      <c r="BA73" s="346" t="s">
        <v>1214</v>
      </c>
      <c r="BB73" s="345">
        <v>2136</v>
      </c>
      <c r="BC73" s="346" t="s">
        <v>3320</v>
      </c>
      <c r="BD73" s="346" t="s">
        <v>7747</v>
      </c>
      <c r="BE73" s="345">
        <v>364</v>
      </c>
      <c r="BF73" s="345">
        <v>94.5</v>
      </c>
      <c r="BG73" s="345">
        <v>98</v>
      </c>
      <c r="BH73" s="345">
        <v>25</v>
      </c>
      <c r="BI73" s="347">
        <v>46356</v>
      </c>
      <c r="BJ73" s="345">
        <v>1.45</v>
      </c>
      <c r="BK73" s="345">
        <v>8</v>
      </c>
      <c r="BL73" s="346" t="s">
        <v>6678</v>
      </c>
      <c r="BM73" s="345">
        <v>2500000</v>
      </c>
      <c r="BN73" s="346" t="s">
        <v>3320</v>
      </c>
      <c r="BO73" s="346" t="s">
        <v>3320</v>
      </c>
      <c r="BP73" s="346" t="s">
        <v>3320</v>
      </c>
      <c r="BQ73" s="346" t="s">
        <v>3320</v>
      </c>
      <c r="BR73" s="346" t="s">
        <v>3320</v>
      </c>
      <c r="BS73" s="346" t="s">
        <v>3320</v>
      </c>
      <c r="BT73" s="346" t="s">
        <v>3320</v>
      </c>
      <c r="BU73" s="346" t="s">
        <v>3320</v>
      </c>
      <c r="BV73" s="346" t="s">
        <v>3320</v>
      </c>
      <c r="BW73" s="346" t="s">
        <v>3320</v>
      </c>
      <c r="BX73" s="348"/>
      <c r="BY73" s="346" t="s">
        <v>3320</v>
      </c>
      <c r="BZ73" s="346" t="s">
        <v>3320</v>
      </c>
      <c r="CA73" s="346" t="s">
        <v>3320</v>
      </c>
      <c r="CB73" s="346" t="s">
        <v>3320</v>
      </c>
      <c r="CC73" s="346" t="s">
        <v>3320</v>
      </c>
      <c r="CD73" s="346" t="s">
        <v>3320</v>
      </c>
      <c r="CE73" s="346" t="s">
        <v>3320</v>
      </c>
      <c r="CF73" s="346" t="s">
        <v>3320</v>
      </c>
      <c r="CG73" s="346" t="s">
        <v>3320</v>
      </c>
      <c r="CH73" s="348"/>
      <c r="CI73" s="346" t="s">
        <v>3320</v>
      </c>
      <c r="CJ73" s="346" t="s">
        <v>3320</v>
      </c>
      <c r="CK73" s="346" t="s">
        <v>3320</v>
      </c>
      <c r="CL73" s="346" t="s">
        <v>3320</v>
      </c>
      <c r="CM73" s="346" t="s">
        <v>3320</v>
      </c>
      <c r="CN73" s="346" t="s">
        <v>3320</v>
      </c>
      <c r="CO73" s="346" t="s">
        <v>3320</v>
      </c>
      <c r="CP73" s="346" t="s">
        <v>3320</v>
      </c>
      <c r="CQ73" s="346" t="s">
        <v>3320</v>
      </c>
      <c r="CR73" s="346" t="s">
        <v>3320</v>
      </c>
      <c r="CS73" s="346" t="s">
        <v>3320</v>
      </c>
      <c r="CT73" s="346" t="s">
        <v>3320</v>
      </c>
      <c r="CU73" s="346" t="s">
        <v>3320</v>
      </c>
      <c r="CV73" s="346" t="s">
        <v>3320</v>
      </c>
      <c r="CW73" s="346" t="s">
        <v>3320</v>
      </c>
      <c r="CX73" s="346" t="s">
        <v>3320</v>
      </c>
      <c r="CY73" s="346" t="s">
        <v>3320</v>
      </c>
      <c r="CZ73" s="346" t="s">
        <v>3320</v>
      </c>
      <c r="DA73" s="346" t="s">
        <v>3320</v>
      </c>
      <c r="DB73" s="346" t="s">
        <v>3320</v>
      </c>
      <c r="DC73" s="346" t="s">
        <v>3320</v>
      </c>
      <c r="DD73" s="346" t="s">
        <v>3320</v>
      </c>
      <c r="DE73" s="346" t="s">
        <v>3320</v>
      </c>
      <c r="DF73" s="346" t="s">
        <v>3320</v>
      </c>
      <c r="DG73" s="346" t="s">
        <v>3320</v>
      </c>
      <c r="DH73" s="346" t="s">
        <v>3320</v>
      </c>
      <c r="DI73" s="346" t="s">
        <v>3320</v>
      </c>
      <c r="DJ73" s="346" t="s">
        <v>3320</v>
      </c>
      <c r="DK73" s="346" t="s">
        <v>3320</v>
      </c>
      <c r="DL73" s="346" t="s">
        <v>3320</v>
      </c>
      <c r="DM73" s="346" t="s">
        <v>3320</v>
      </c>
      <c r="DN73" s="346" t="s">
        <v>3320</v>
      </c>
      <c r="DO73" s="346" t="s">
        <v>3320</v>
      </c>
      <c r="DP73" s="346" t="s">
        <v>3320</v>
      </c>
      <c r="DQ73" s="346" t="s">
        <v>3320</v>
      </c>
      <c r="DR73" s="346" t="s">
        <v>3320</v>
      </c>
      <c r="DS73" s="346" t="s">
        <v>3320</v>
      </c>
      <c r="DT73" s="346" t="s">
        <v>3320</v>
      </c>
      <c r="DU73" s="346" t="s">
        <v>3320</v>
      </c>
      <c r="DV73" s="346" t="s">
        <v>3320</v>
      </c>
      <c r="DW73" s="346" t="s">
        <v>3320</v>
      </c>
      <c r="DX73" s="346" t="s">
        <v>3320</v>
      </c>
      <c r="DY73" s="346" t="s">
        <v>3320</v>
      </c>
      <c r="DZ73" s="346" t="s">
        <v>3320</v>
      </c>
      <c r="EA73" s="346" t="s">
        <v>3320</v>
      </c>
      <c r="EB73" s="346" t="s">
        <v>3320</v>
      </c>
      <c r="EC73" s="346" t="s">
        <v>3320</v>
      </c>
      <c r="ED73" s="346" t="s">
        <v>3320</v>
      </c>
      <c r="EE73" s="346" t="s">
        <v>3320</v>
      </c>
      <c r="EF73" s="345">
        <v>82082000</v>
      </c>
      <c r="EG73" s="346" t="s">
        <v>1214</v>
      </c>
      <c r="EH73" s="346" t="s">
        <v>733</v>
      </c>
      <c r="EI73" s="346" t="s">
        <v>733</v>
      </c>
      <c r="EJ73" s="346" t="s">
        <v>733</v>
      </c>
      <c r="EK73" s="346" t="s">
        <v>5228</v>
      </c>
      <c r="EL73" s="346" t="s">
        <v>8406</v>
      </c>
      <c r="EM73" s="179" t="s">
        <v>8407</v>
      </c>
      <c r="EN73" s="348"/>
      <c r="EO73" s="346" t="s">
        <v>8408</v>
      </c>
      <c r="EP73" s="345">
        <v>82082196</v>
      </c>
      <c r="EQ73" s="345">
        <v>25200000</v>
      </c>
      <c r="ER73" s="345">
        <v>263.39999999999998</v>
      </c>
      <c r="ES73" s="345">
        <v>528.73</v>
      </c>
      <c r="ET73" s="346" t="s">
        <v>8409</v>
      </c>
      <c r="EU73" s="346" t="s">
        <v>733</v>
      </c>
      <c r="EV73" s="346" t="s">
        <v>733</v>
      </c>
      <c r="EW73" s="346" t="s">
        <v>8410</v>
      </c>
      <c r="EX73" s="346" t="s">
        <v>1214</v>
      </c>
      <c r="EY73" s="346" t="s">
        <v>1214</v>
      </c>
      <c r="EZ73" s="346" t="s">
        <v>1214</v>
      </c>
      <c r="FA73" s="346" t="s">
        <v>733</v>
      </c>
      <c r="FB73" s="346" t="s">
        <v>733</v>
      </c>
      <c r="FC73" s="349" t="s">
        <v>5676</v>
      </c>
      <c r="FD73" s="346" t="s">
        <v>3320</v>
      </c>
      <c r="FE73" s="346" t="s">
        <v>733</v>
      </c>
      <c r="FF73" s="346" t="s">
        <v>5721</v>
      </c>
      <c r="FG73" s="346" t="s">
        <v>733</v>
      </c>
      <c r="FH73" s="346" t="s">
        <v>5679</v>
      </c>
      <c r="FI73" s="346" t="s">
        <v>3320</v>
      </c>
      <c r="FJ73" s="346" t="s">
        <v>3320</v>
      </c>
      <c r="FK73" s="345">
        <v>0.5</v>
      </c>
      <c r="FL73" s="346" t="s">
        <v>733</v>
      </c>
      <c r="FM73" s="346" t="s">
        <v>5679</v>
      </c>
      <c r="FN73" s="346" t="s">
        <v>8411</v>
      </c>
      <c r="FO73" s="346" t="s">
        <v>1214</v>
      </c>
      <c r="FP73" s="346" t="s">
        <v>3320</v>
      </c>
      <c r="FQ73" s="346" t="s">
        <v>8412</v>
      </c>
      <c r="FR73" s="346" t="s">
        <v>3320</v>
      </c>
      <c r="FS73" s="346" t="s">
        <v>3320</v>
      </c>
      <c r="FT73" s="346" t="s">
        <v>3320</v>
      </c>
      <c r="FU73" s="346" t="s">
        <v>3320</v>
      </c>
      <c r="FV73" s="346" t="s">
        <v>733</v>
      </c>
      <c r="FW73" s="346" t="s">
        <v>1214</v>
      </c>
      <c r="FX73" s="350">
        <v>46083.967476851853</v>
      </c>
      <c r="FY73" s="350">
        <v>46084.553888888891</v>
      </c>
      <c r="FZ73" s="346" t="s">
        <v>5685</v>
      </c>
      <c r="GA73" s="346" t="s">
        <v>3320</v>
      </c>
      <c r="GB73" s="346" t="s">
        <v>3320</v>
      </c>
      <c r="GC73" s="346" t="s">
        <v>3320</v>
      </c>
      <c r="GD73" s="346" t="s">
        <v>3320</v>
      </c>
      <c r="GE73" s="346" t="s">
        <v>3320</v>
      </c>
      <c r="GF73" s="346" t="s">
        <v>3320</v>
      </c>
      <c r="GG73" s="346" t="s">
        <v>3320</v>
      </c>
      <c r="GH73" s="346" t="s">
        <v>3320</v>
      </c>
      <c r="GI73" s="346" t="s">
        <v>3320</v>
      </c>
      <c r="GJ73" s="346" t="s">
        <v>3320</v>
      </c>
      <c r="GK73" s="346" t="s">
        <v>3320</v>
      </c>
      <c r="GL73" s="346" t="s">
        <v>3320</v>
      </c>
      <c r="GM73" s="346" t="s">
        <v>3320</v>
      </c>
      <c r="GN73" s="346" t="s">
        <v>3320</v>
      </c>
      <c r="GO73" s="346" t="s">
        <v>3320</v>
      </c>
      <c r="GP73" s="346" t="s">
        <v>3320</v>
      </c>
      <c r="GQ73" s="346" t="s">
        <v>3320</v>
      </c>
      <c r="GR73" s="346" t="s">
        <v>3320</v>
      </c>
      <c r="GS73" s="346" t="s">
        <v>3320</v>
      </c>
      <c r="GT73" s="346" t="s">
        <v>3320</v>
      </c>
      <c r="GU73" s="346" t="s">
        <v>3320</v>
      </c>
      <c r="GV73" s="346" t="s">
        <v>3320</v>
      </c>
      <c r="GW73" s="346" t="s">
        <v>3320</v>
      </c>
      <c r="GX73" s="346" t="s">
        <v>3320</v>
      </c>
      <c r="GY73" s="346" t="s">
        <v>3320</v>
      </c>
      <c r="GZ73" s="346" t="s">
        <v>3320</v>
      </c>
      <c r="HA73" s="346" t="s">
        <v>3320</v>
      </c>
      <c r="HB73" s="346" t="s">
        <v>3320</v>
      </c>
      <c r="HC73" s="346" t="s">
        <v>3320</v>
      </c>
      <c r="HD73" s="346" t="s">
        <v>3320</v>
      </c>
      <c r="HE73" s="346" t="s">
        <v>3320</v>
      </c>
      <c r="HF73" s="346" t="s">
        <v>3320</v>
      </c>
      <c r="HG73" s="346" t="s">
        <v>3320</v>
      </c>
      <c r="HH73" s="346" t="s">
        <v>3320</v>
      </c>
      <c r="HI73" s="346" t="s">
        <v>3320</v>
      </c>
      <c r="HJ73" s="346" t="s">
        <v>3320</v>
      </c>
      <c r="HK73" s="346" t="s">
        <v>3320</v>
      </c>
      <c r="HL73" s="346" t="s">
        <v>3320</v>
      </c>
    </row>
    <row r="74" spans="1:220" ht="15.75" thickBot="1">
      <c r="A74" s="344" t="s">
        <v>5638</v>
      </c>
      <c r="B74" s="345">
        <v>1102</v>
      </c>
      <c r="C74" s="346" t="s">
        <v>8579</v>
      </c>
      <c r="D74" s="346" t="s">
        <v>8580</v>
      </c>
      <c r="E74" s="345">
        <v>1102</v>
      </c>
      <c r="F74" s="346" t="s">
        <v>6806</v>
      </c>
      <c r="G74" s="346" t="s">
        <v>6807</v>
      </c>
      <c r="H74" s="346" t="s">
        <v>8581</v>
      </c>
      <c r="I74" s="346" t="s">
        <v>5643</v>
      </c>
      <c r="J74" s="346" t="s">
        <v>8582</v>
      </c>
      <c r="K74" s="346" t="s">
        <v>6662</v>
      </c>
      <c r="L74" s="346" t="s">
        <v>6808</v>
      </c>
      <c r="M74" s="346" t="s">
        <v>6809</v>
      </c>
      <c r="N74" s="346" t="s">
        <v>6810</v>
      </c>
      <c r="O74" s="346" t="s">
        <v>6811</v>
      </c>
      <c r="P74" s="346" t="s">
        <v>3320</v>
      </c>
      <c r="Q74" s="346" t="s">
        <v>6812</v>
      </c>
      <c r="R74" s="346" t="s">
        <v>6666</v>
      </c>
      <c r="S74" s="346" t="s">
        <v>6667</v>
      </c>
      <c r="T74" s="346" t="s">
        <v>6668</v>
      </c>
      <c r="U74" s="346" t="s">
        <v>6669</v>
      </c>
      <c r="V74" s="346" t="s">
        <v>733</v>
      </c>
      <c r="W74" s="346" t="s">
        <v>733</v>
      </c>
      <c r="X74" s="346" t="s">
        <v>733</v>
      </c>
      <c r="Y74" s="346" t="s">
        <v>3320</v>
      </c>
      <c r="Z74" s="346" t="s">
        <v>6670</v>
      </c>
      <c r="AA74" s="346" t="s">
        <v>733</v>
      </c>
      <c r="AB74" s="346" t="s">
        <v>6813</v>
      </c>
      <c r="AC74" s="346" t="s">
        <v>6672</v>
      </c>
      <c r="AD74" s="346" t="s">
        <v>6673</v>
      </c>
      <c r="AE74" s="346" t="s">
        <v>6674</v>
      </c>
      <c r="AF74" s="179" t="s">
        <v>6814</v>
      </c>
      <c r="AG74" s="348"/>
      <c r="AH74" s="346" t="s">
        <v>1214</v>
      </c>
      <c r="AI74" s="346" t="s">
        <v>3320</v>
      </c>
      <c r="AJ74" s="346" t="s">
        <v>5663</v>
      </c>
      <c r="AK74" s="346" t="s">
        <v>3585</v>
      </c>
      <c r="AL74" s="346" t="s">
        <v>5665</v>
      </c>
      <c r="AM74" s="347">
        <v>47087</v>
      </c>
      <c r="AN74" s="345">
        <v>24</v>
      </c>
      <c r="AO74" s="345">
        <v>100</v>
      </c>
      <c r="AP74" s="346" t="s">
        <v>5666</v>
      </c>
      <c r="AQ74" s="345">
        <v>27</v>
      </c>
      <c r="AR74" s="345">
        <v>262.22000000000003</v>
      </c>
      <c r="AS74" s="346" t="s">
        <v>733</v>
      </c>
      <c r="AT74" s="345">
        <v>23.02</v>
      </c>
      <c r="AU74" s="346" t="s">
        <v>733</v>
      </c>
      <c r="AV74" s="345">
        <v>700</v>
      </c>
      <c r="AW74" s="346" t="s">
        <v>5667</v>
      </c>
      <c r="AX74" s="346" t="s">
        <v>5801</v>
      </c>
      <c r="AY74" s="346" t="s">
        <v>3320</v>
      </c>
      <c r="AZ74" s="346" t="s">
        <v>733</v>
      </c>
      <c r="BA74" s="346" t="s">
        <v>733</v>
      </c>
      <c r="BB74" s="345">
        <v>2017</v>
      </c>
      <c r="BC74" s="346" t="s">
        <v>3320</v>
      </c>
      <c r="BD74" s="346" t="s">
        <v>5989</v>
      </c>
      <c r="BE74" s="345">
        <v>365</v>
      </c>
      <c r="BF74" s="345">
        <v>94.5</v>
      </c>
      <c r="BG74" s="345">
        <v>98</v>
      </c>
      <c r="BH74" s="345">
        <v>25</v>
      </c>
      <c r="BI74" s="347">
        <v>46356</v>
      </c>
      <c r="BJ74" s="345">
        <v>1.45</v>
      </c>
      <c r="BK74" s="345">
        <v>8</v>
      </c>
      <c r="BL74" s="346" t="s">
        <v>8113</v>
      </c>
      <c r="BM74" s="345">
        <v>3620982</v>
      </c>
      <c r="BN74" s="346" t="s">
        <v>3320</v>
      </c>
      <c r="BO74" s="346" t="s">
        <v>3320</v>
      </c>
      <c r="BP74" s="346" t="s">
        <v>3320</v>
      </c>
      <c r="BQ74" s="346" t="s">
        <v>3320</v>
      </c>
      <c r="BR74" s="346" t="s">
        <v>3320</v>
      </c>
      <c r="BS74" s="346" t="s">
        <v>3320</v>
      </c>
      <c r="BT74" s="346" t="s">
        <v>3320</v>
      </c>
      <c r="BU74" s="346" t="s">
        <v>3320</v>
      </c>
      <c r="BV74" s="346" t="s">
        <v>3320</v>
      </c>
      <c r="BW74" s="346" t="s">
        <v>3320</v>
      </c>
      <c r="BX74" s="348"/>
      <c r="BY74" s="346" t="s">
        <v>3320</v>
      </c>
      <c r="BZ74" s="346" t="s">
        <v>3320</v>
      </c>
      <c r="CA74" s="346" t="s">
        <v>3320</v>
      </c>
      <c r="CB74" s="346" t="s">
        <v>3320</v>
      </c>
      <c r="CC74" s="346" t="s">
        <v>3320</v>
      </c>
      <c r="CD74" s="346" t="s">
        <v>3320</v>
      </c>
      <c r="CE74" s="346" t="s">
        <v>3320</v>
      </c>
      <c r="CF74" s="346" t="s">
        <v>3320</v>
      </c>
      <c r="CG74" s="346" t="s">
        <v>3320</v>
      </c>
      <c r="CH74" s="348"/>
      <c r="CI74" s="346" t="s">
        <v>3320</v>
      </c>
      <c r="CJ74" s="346" t="s">
        <v>3320</v>
      </c>
      <c r="CK74" s="346" t="s">
        <v>3320</v>
      </c>
      <c r="CL74" s="346" t="s">
        <v>3320</v>
      </c>
      <c r="CM74" s="346" t="s">
        <v>3320</v>
      </c>
      <c r="CN74" s="346" t="s">
        <v>3320</v>
      </c>
      <c r="CO74" s="346" t="s">
        <v>3320</v>
      </c>
      <c r="CP74" s="346" t="s">
        <v>3320</v>
      </c>
      <c r="CQ74" s="346" t="s">
        <v>3320</v>
      </c>
      <c r="CR74" s="346" t="s">
        <v>3320</v>
      </c>
      <c r="CS74" s="346" t="s">
        <v>3320</v>
      </c>
      <c r="CT74" s="346" t="s">
        <v>3320</v>
      </c>
      <c r="CU74" s="346" t="s">
        <v>3320</v>
      </c>
      <c r="CV74" s="346" t="s">
        <v>3320</v>
      </c>
      <c r="CW74" s="346" t="s">
        <v>3320</v>
      </c>
      <c r="CX74" s="346" t="s">
        <v>3320</v>
      </c>
      <c r="CY74" s="346" t="s">
        <v>3320</v>
      </c>
      <c r="CZ74" s="346" t="s">
        <v>3320</v>
      </c>
      <c r="DA74" s="346" t="s">
        <v>3320</v>
      </c>
      <c r="DB74" s="346" t="s">
        <v>3320</v>
      </c>
      <c r="DC74" s="346" t="s">
        <v>3320</v>
      </c>
      <c r="DD74" s="346" t="s">
        <v>3320</v>
      </c>
      <c r="DE74" s="346" t="s">
        <v>3320</v>
      </c>
      <c r="DF74" s="346" t="s">
        <v>3320</v>
      </c>
      <c r="DG74" s="346" t="s">
        <v>3320</v>
      </c>
      <c r="DH74" s="346" t="s">
        <v>3320</v>
      </c>
      <c r="DI74" s="346" t="s">
        <v>3320</v>
      </c>
      <c r="DJ74" s="346" t="s">
        <v>3320</v>
      </c>
      <c r="DK74" s="346" t="s">
        <v>3320</v>
      </c>
      <c r="DL74" s="346" t="s">
        <v>3320</v>
      </c>
      <c r="DM74" s="346" t="s">
        <v>3320</v>
      </c>
      <c r="DN74" s="346" t="s">
        <v>3320</v>
      </c>
      <c r="DO74" s="346" t="s">
        <v>3320</v>
      </c>
      <c r="DP74" s="346" t="s">
        <v>3320</v>
      </c>
      <c r="DQ74" s="346" t="s">
        <v>3320</v>
      </c>
      <c r="DR74" s="346" t="s">
        <v>3320</v>
      </c>
      <c r="DS74" s="346" t="s">
        <v>3320</v>
      </c>
      <c r="DT74" s="346" t="s">
        <v>3320</v>
      </c>
      <c r="DU74" s="346" t="s">
        <v>3320</v>
      </c>
      <c r="DV74" s="346" t="s">
        <v>3320</v>
      </c>
      <c r="DW74" s="346" t="s">
        <v>3320</v>
      </c>
      <c r="DX74" s="346" t="s">
        <v>3320</v>
      </c>
      <c r="DY74" s="346" t="s">
        <v>3320</v>
      </c>
      <c r="DZ74" s="346" t="s">
        <v>3320</v>
      </c>
      <c r="EA74" s="346" t="s">
        <v>3320</v>
      </c>
      <c r="EB74" s="346" t="s">
        <v>3320</v>
      </c>
      <c r="EC74" s="346" t="s">
        <v>3320</v>
      </c>
      <c r="ED74" s="346" t="s">
        <v>3320</v>
      </c>
      <c r="EE74" s="346" t="s">
        <v>3320</v>
      </c>
      <c r="EF74" s="345">
        <v>120699400</v>
      </c>
      <c r="EG74" s="346" t="s">
        <v>733</v>
      </c>
      <c r="EH74" s="346" t="s">
        <v>733</v>
      </c>
      <c r="EI74" s="346" t="s">
        <v>733</v>
      </c>
      <c r="EJ74" s="346" t="s">
        <v>733</v>
      </c>
      <c r="EK74" s="346" t="s">
        <v>8585</v>
      </c>
      <c r="EL74" s="346" t="s">
        <v>8586</v>
      </c>
      <c r="EM74" s="179" t="s">
        <v>8587</v>
      </c>
      <c r="EN74" s="348"/>
      <c r="EO74" s="346" t="s">
        <v>8588</v>
      </c>
      <c r="EP74" s="345">
        <v>120699400</v>
      </c>
      <c r="EQ74" s="345">
        <v>28000000</v>
      </c>
      <c r="ER74" s="345">
        <v>342.98</v>
      </c>
      <c r="ES74" s="345">
        <v>575.41999999999996</v>
      </c>
      <c r="ET74" s="346" t="s">
        <v>8117</v>
      </c>
      <c r="EU74" s="346" t="s">
        <v>733</v>
      </c>
      <c r="EV74" s="346" t="s">
        <v>733</v>
      </c>
      <c r="EW74" s="346" t="s">
        <v>8589</v>
      </c>
      <c r="EX74" s="346" t="s">
        <v>733</v>
      </c>
      <c r="EY74" s="346" t="s">
        <v>733</v>
      </c>
      <c r="EZ74" s="346" t="s">
        <v>733</v>
      </c>
      <c r="FA74" s="346" t="s">
        <v>733</v>
      </c>
      <c r="FB74" s="346" t="s">
        <v>733</v>
      </c>
      <c r="FC74" s="349" t="s">
        <v>5676</v>
      </c>
      <c r="FD74" s="346" t="s">
        <v>3320</v>
      </c>
      <c r="FE74" s="346" t="s">
        <v>733</v>
      </c>
      <c r="FF74" s="346" t="s">
        <v>5721</v>
      </c>
      <c r="FG74" s="346" t="s">
        <v>1214</v>
      </c>
      <c r="FH74" s="346" t="s">
        <v>1214</v>
      </c>
      <c r="FI74" s="346" t="s">
        <v>3320</v>
      </c>
      <c r="FJ74" s="346" t="s">
        <v>3320</v>
      </c>
      <c r="FK74" s="346" t="s">
        <v>3320</v>
      </c>
      <c r="FL74" s="346" t="s">
        <v>1214</v>
      </c>
      <c r="FM74" s="346" t="s">
        <v>1214</v>
      </c>
      <c r="FN74" s="346" t="s">
        <v>3320</v>
      </c>
      <c r="FO74" s="346" t="s">
        <v>1214</v>
      </c>
      <c r="FP74" s="346" t="s">
        <v>3320</v>
      </c>
      <c r="FQ74" s="346" t="s">
        <v>3320</v>
      </c>
      <c r="FR74" s="346" t="s">
        <v>3320</v>
      </c>
      <c r="FS74" s="346" t="s">
        <v>3320</v>
      </c>
      <c r="FT74" s="346" t="s">
        <v>3320</v>
      </c>
      <c r="FU74" s="346" t="s">
        <v>3320</v>
      </c>
      <c r="FV74" s="346" t="s">
        <v>733</v>
      </c>
      <c r="FW74" s="346" t="s">
        <v>1214</v>
      </c>
      <c r="FX74" s="350">
        <v>46084.433645833335</v>
      </c>
      <c r="FY74" s="350">
        <v>46084.532337962963</v>
      </c>
      <c r="FZ74" s="346" t="s">
        <v>5685</v>
      </c>
      <c r="GA74" s="346" t="s">
        <v>3320</v>
      </c>
      <c r="GB74" s="346" t="s">
        <v>3320</v>
      </c>
      <c r="GC74" s="346" t="s">
        <v>3320</v>
      </c>
      <c r="GD74" s="346" t="s">
        <v>3320</v>
      </c>
      <c r="GE74" s="346" t="s">
        <v>3320</v>
      </c>
      <c r="GF74" s="346" t="s">
        <v>3320</v>
      </c>
      <c r="GG74" s="346" t="s">
        <v>3320</v>
      </c>
      <c r="GH74" s="346" t="s">
        <v>3320</v>
      </c>
      <c r="GI74" s="346" t="s">
        <v>3320</v>
      </c>
      <c r="GJ74" s="346" t="s">
        <v>3320</v>
      </c>
      <c r="GK74" s="346" t="s">
        <v>3320</v>
      </c>
      <c r="GL74" s="346" t="s">
        <v>3320</v>
      </c>
      <c r="GM74" s="346" t="s">
        <v>3320</v>
      </c>
      <c r="GN74" s="346" t="s">
        <v>3320</v>
      </c>
      <c r="GO74" s="346" t="s">
        <v>3320</v>
      </c>
      <c r="GP74" s="346" t="s">
        <v>3320</v>
      </c>
      <c r="GQ74" s="346" t="s">
        <v>3320</v>
      </c>
      <c r="GR74" s="346" t="s">
        <v>3320</v>
      </c>
      <c r="GS74" s="346" t="s">
        <v>3320</v>
      </c>
      <c r="GT74" s="346" t="s">
        <v>3320</v>
      </c>
      <c r="GU74" s="346" t="s">
        <v>3320</v>
      </c>
      <c r="GV74" s="346" t="s">
        <v>3320</v>
      </c>
      <c r="GW74" s="346" t="s">
        <v>3320</v>
      </c>
      <c r="GX74" s="346" t="s">
        <v>3320</v>
      </c>
      <c r="GY74" s="346" t="s">
        <v>3320</v>
      </c>
      <c r="GZ74" s="346" t="s">
        <v>3320</v>
      </c>
      <c r="HA74" s="346" t="s">
        <v>3320</v>
      </c>
      <c r="HB74" s="346" t="s">
        <v>3320</v>
      </c>
      <c r="HC74" s="346" t="s">
        <v>3320</v>
      </c>
      <c r="HD74" s="346" t="s">
        <v>3320</v>
      </c>
      <c r="HE74" s="346" t="s">
        <v>3320</v>
      </c>
      <c r="HF74" s="346" t="s">
        <v>3320</v>
      </c>
      <c r="HG74" s="346" t="s">
        <v>3320</v>
      </c>
      <c r="HH74" s="346" t="s">
        <v>3320</v>
      </c>
      <c r="HI74" s="346" t="s">
        <v>3320</v>
      </c>
      <c r="HJ74" s="346" t="s">
        <v>3320</v>
      </c>
      <c r="HK74" s="346" t="s">
        <v>3320</v>
      </c>
      <c r="HL74" s="346" t="s">
        <v>3320</v>
      </c>
    </row>
    <row r="75" spans="1:220" ht="15.75" thickBot="1">
      <c r="A75" s="344" t="s">
        <v>5638</v>
      </c>
      <c r="B75" s="345">
        <v>1078</v>
      </c>
      <c r="C75" s="346" t="s">
        <v>7624</v>
      </c>
      <c r="D75" s="346" t="s">
        <v>7625</v>
      </c>
      <c r="E75" s="345">
        <v>1078</v>
      </c>
      <c r="F75" s="346" t="s">
        <v>7599</v>
      </c>
      <c r="G75" s="346" t="s">
        <v>7600</v>
      </c>
      <c r="H75" s="346" t="s">
        <v>7626</v>
      </c>
      <c r="I75" s="346" t="s">
        <v>5916</v>
      </c>
      <c r="J75" s="346" t="s">
        <v>7602</v>
      </c>
      <c r="K75" s="346" t="s">
        <v>7603</v>
      </c>
      <c r="L75" s="346" t="s">
        <v>7627</v>
      </c>
      <c r="M75" s="346" t="s">
        <v>5698</v>
      </c>
      <c r="N75" s="346" t="s">
        <v>7605</v>
      </c>
      <c r="O75" s="346" t="s">
        <v>7606</v>
      </c>
      <c r="P75" s="346" t="s">
        <v>3320</v>
      </c>
      <c r="Q75" s="346" t="s">
        <v>7607</v>
      </c>
      <c r="R75" s="346" t="s">
        <v>5698</v>
      </c>
      <c r="S75" s="346" t="s">
        <v>7608</v>
      </c>
      <c r="T75" s="346" t="s">
        <v>7609</v>
      </c>
      <c r="U75" s="346" t="s">
        <v>7610</v>
      </c>
      <c r="V75" s="346" t="s">
        <v>733</v>
      </c>
      <c r="W75" s="346" t="s">
        <v>733</v>
      </c>
      <c r="X75" s="346" t="s">
        <v>733</v>
      </c>
      <c r="Y75" s="346" t="s">
        <v>3320</v>
      </c>
      <c r="Z75" s="346" t="s">
        <v>5656</v>
      </c>
      <c r="AA75" s="346" t="s">
        <v>733</v>
      </c>
      <c r="AB75" s="346" t="s">
        <v>7611</v>
      </c>
      <c r="AC75" s="346" t="s">
        <v>5859</v>
      </c>
      <c r="AD75" s="346" t="s">
        <v>7612</v>
      </c>
      <c r="AE75" s="346" t="s">
        <v>5660</v>
      </c>
      <c r="AF75" s="346" t="s">
        <v>7613</v>
      </c>
      <c r="AG75" s="346" t="s">
        <v>7614</v>
      </c>
      <c r="AH75" s="346" t="s">
        <v>1214</v>
      </c>
      <c r="AI75" s="346" t="s">
        <v>3320</v>
      </c>
      <c r="AJ75" s="346" t="s">
        <v>2043</v>
      </c>
      <c r="AK75" s="346" t="s">
        <v>5934</v>
      </c>
      <c r="AL75" s="346" t="s">
        <v>5936</v>
      </c>
      <c r="AM75" s="347">
        <v>47844</v>
      </c>
      <c r="AN75" s="345">
        <v>24</v>
      </c>
      <c r="AO75" s="345">
        <v>400</v>
      </c>
      <c r="AP75" s="346" t="s">
        <v>5666</v>
      </c>
      <c r="AQ75" s="345">
        <v>89</v>
      </c>
      <c r="AR75" s="345">
        <v>1502</v>
      </c>
      <c r="AS75" s="346" t="s">
        <v>733</v>
      </c>
      <c r="AT75" s="346" t="s">
        <v>3320</v>
      </c>
      <c r="AU75" s="346" t="s">
        <v>3320</v>
      </c>
      <c r="AV75" s="346" t="s">
        <v>3320</v>
      </c>
      <c r="AW75" s="346" t="s">
        <v>3320</v>
      </c>
      <c r="AX75" s="346" t="s">
        <v>3320</v>
      </c>
      <c r="AY75" s="346" t="s">
        <v>3320</v>
      </c>
      <c r="AZ75" s="346" t="s">
        <v>3320</v>
      </c>
      <c r="BA75" s="346" t="s">
        <v>3320</v>
      </c>
      <c r="BB75" s="346" t="s">
        <v>3320</v>
      </c>
      <c r="BC75" s="346" t="s">
        <v>3320</v>
      </c>
      <c r="BD75" s="348"/>
      <c r="BE75" s="346" t="s">
        <v>3320</v>
      </c>
      <c r="BF75" s="346" t="s">
        <v>3320</v>
      </c>
      <c r="BG75" s="346" t="s">
        <v>3320</v>
      </c>
      <c r="BH75" s="346" t="s">
        <v>3320</v>
      </c>
      <c r="BI75" s="346" t="s">
        <v>3320</v>
      </c>
      <c r="BJ75" s="346" t="s">
        <v>3320</v>
      </c>
      <c r="BK75" s="346" t="s">
        <v>3320</v>
      </c>
      <c r="BL75" s="346" t="s">
        <v>3320</v>
      </c>
      <c r="BM75" s="346" t="s">
        <v>3320</v>
      </c>
      <c r="BN75" s="345">
        <v>4.5</v>
      </c>
      <c r="BO75" s="345">
        <v>3</v>
      </c>
      <c r="BP75" s="346" t="s">
        <v>733</v>
      </c>
      <c r="BQ75" s="346" t="s">
        <v>5937</v>
      </c>
      <c r="BR75" s="345">
        <v>0.43</v>
      </c>
      <c r="BS75" s="346" t="s">
        <v>1214</v>
      </c>
      <c r="BT75" s="346" t="s">
        <v>733</v>
      </c>
      <c r="BU75" s="346" t="s">
        <v>733</v>
      </c>
      <c r="BV75" s="345">
        <v>1501772</v>
      </c>
      <c r="BW75" s="345">
        <v>1231566</v>
      </c>
      <c r="BX75" s="346" t="s">
        <v>7628</v>
      </c>
      <c r="BY75" s="345">
        <v>365</v>
      </c>
      <c r="BZ75" s="345">
        <v>93.9</v>
      </c>
      <c r="CA75" s="345">
        <v>97</v>
      </c>
      <c r="CB75" s="345">
        <v>25</v>
      </c>
      <c r="CC75" s="347">
        <v>46717</v>
      </c>
      <c r="CD75" s="345">
        <v>4.3499999999999996</v>
      </c>
      <c r="CE75" s="345">
        <v>8</v>
      </c>
      <c r="CF75" s="346" t="s">
        <v>7616</v>
      </c>
      <c r="CG75" s="345">
        <v>20600000</v>
      </c>
      <c r="CH75" s="348"/>
      <c r="CI75" s="346" t="s">
        <v>3320</v>
      </c>
      <c r="CJ75" s="346" t="s">
        <v>3320</v>
      </c>
      <c r="CK75" s="346" t="s">
        <v>3320</v>
      </c>
      <c r="CL75" s="346" t="s">
        <v>3320</v>
      </c>
      <c r="CM75" s="346" t="s">
        <v>3320</v>
      </c>
      <c r="CN75" s="346" t="s">
        <v>3320</v>
      </c>
      <c r="CO75" s="346" t="s">
        <v>3320</v>
      </c>
      <c r="CP75" s="346" t="s">
        <v>3320</v>
      </c>
      <c r="CQ75" s="346" t="s">
        <v>3320</v>
      </c>
      <c r="CR75" s="346" t="s">
        <v>3320</v>
      </c>
      <c r="CS75" s="346" t="s">
        <v>3320</v>
      </c>
      <c r="CT75" s="346" t="s">
        <v>3320</v>
      </c>
      <c r="CU75" s="346" t="s">
        <v>3320</v>
      </c>
      <c r="CV75" s="346" t="s">
        <v>3320</v>
      </c>
      <c r="CW75" s="346" t="s">
        <v>3320</v>
      </c>
      <c r="CX75" s="346" t="s">
        <v>3320</v>
      </c>
      <c r="CY75" s="346" t="s">
        <v>3320</v>
      </c>
      <c r="CZ75" s="346" t="s">
        <v>3320</v>
      </c>
      <c r="DA75" s="346" t="s">
        <v>3320</v>
      </c>
      <c r="DB75" s="346" t="s">
        <v>3320</v>
      </c>
      <c r="DC75" s="346" t="s">
        <v>3320</v>
      </c>
      <c r="DD75" s="346" t="s">
        <v>3320</v>
      </c>
      <c r="DE75" s="346" t="s">
        <v>3320</v>
      </c>
      <c r="DF75" s="346" t="s">
        <v>3320</v>
      </c>
      <c r="DG75" s="346" t="s">
        <v>3320</v>
      </c>
      <c r="DH75" s="346" t="s">
        <v>3320</v>
      </c>
      <c r="DI75" s="346" t="s">
        <v>3320</v>
      </c>
      <c r="DJ75" s="346" t="s">
        <v>3320</v>
      </c>
      <c r="DK75" s="346" t="s">
        <v>3320</v>
      </c>
      <c r="DL75" s="346" t="s">
        <v>3320</v>
      </c>
      <c r="DM75" s="346" t="s">
        <v>3320</v>
      </c>
      <c r="DN75" s="346" t="s">
        <v>3320</v>
      </c>
      <c r="DO75" s="346" t="s">
        <v>3320</v>
      </c>
      <c r="DP75" s="346" t="s">
        <v>3320</v>
      </c>
      <c r="DQ75" s="346" t="s">
        <v>3320</v>
      </c>
      <c r="DR75" s="346" t="s">
        <v>3320</v>
      </c>
      <c r="DS75" s="346" t="s">
        <v>3320</v>
      </c>
      <c r="DT75" s="346" t="s">
        <v>3320</v>
      </c>
      <c r="DU75" s="346" t="s">
        <v>3320</v>
      </c>
      <c r="DV75" s="346" t="s">
        <v>3320</v>
      </c>
      <c r="DW75" s="346" t="s">
        <v>3320</v>
      </c>
      <c r="DX75" s="346" t="s">
        <v>3320</v>
      </c>
      <c r="DY75" s="346" t="s">
        <v>3320</v>
      </c>
      <c r="DZ75" s="346" t="s">
        <v>3320</v>
      </c>
      <c r="EA75" s="346" t="s">
        <v>3320</v>
      </c>
      <c r="EB75" s="346" t="s">
        <v>3320</v>
      </c>
      <c r="EC75" s="346" t="s">
        <v>3320</v>
      </c>
      <c r="ED75" s="346" t="s">
        <v>3320</v>
      </c>
      <c r="EE75" s="346" t="s">
        <v>3320</v>
      </c>
      <c r="EF75" s="345">
        <v>688700000</v>
      </c>
      <c r="EG75" s="346" t="s">
        <v>733</v>
      </c>
      <c r="EH75" s="346" t="s">
        <v>733</v>
      </c>
      <c r="EI75" s="346" t="s">
        <v>733</v>
      </c>
      <c r="EJ75" s="346" t="s">
        <v>733</v>
      </c>
      <c r="EK75" s="346" t="s">
        <v>424</v>
      </c>
      <c r="EL75" s="346" t="s">
        <v>7617</v>
      </c>
      <c r="EM75" s="179" t="s">
        <v>7629</v>
      </c>
      <c r="EN75" s="348"/>
      <c r="EO75" s="346" t="s">
        <v>7630</v>
      </c>
      <c r="EP75" s="345">
        <v>688700000</v>
      </c>
      <c r="EQ75" s="345">
        <v>43200000</v>
      </c>
      <c r="ER75" s="345">
        <v>40000</v>
      </c>
      <c r="ES75" s="345">
        <v>417</v>
      </c>
      <c r="ET75" s="346" t="s">
        <v>7631</v>
      </c>
      <c r="EU75" s="346" t="s">
        <v>733</v>
      </c>
      <c r="EV75" s="346" t="s">
        <v>733</v>
      </c>
      <c r="EW75" s="346" t="s">
        <v>7632</v>
      </c>
      <c r="EX75" s="346" t="s">
        <v>733</v>
      </c>
      <c r="EY75" s="346" t="s">
        <v>733</v>
      </c>
      <c r="EZ75" s="346" t="s">
        <v>1214</v>
      </c>
      <c r="FA75" s="346" t="s">
        <v>733</v>
      </c>
      <c r="FB75" s="346" t="s">
        <v>733</v>
      </c>
      <c r="FC75" s="349" t="s">
        <v>5676</v>
      </c>
      <c r="FD75" s="346" t="s">
        <v>3320</v>
      </c>
      <c r="FE75" s="346" t="s">
        <v>733</v>
      </c>
      <c r="FF75" s="346" t="s">
        <v>5721</v>
      </c>
      <c r="FG75" s="346" t="s">
        <v>733</v>
      </c>
      <c r="FH75" s="346" t="s">
        <v>5679</v>
      </c>
      <c r="FI75" s="346" t="s">
        <v>3320</v>
      </c>
      <c r="FJ75" s="346" t="s">
        <v>3320</v>
      </c>
      <c r="FK75" s="345">
        <v>0.5</v>
      </c>
      <c r="FL75" s="346" t="s">
        <v>733</v>
      </c>
      <c r="FM75" s="346" t="s">
        <v>5679</v>
      </c>
      <c r="FN75" s="346" t="s">
        <v>7633</v>
      </c>
      <c r="FO75" s="346" t="s">
        <v>1214</v>
      </c>
      <c r="FP75" s="346" t="s">
        <v>3320</v>
      </c>
      <c r="FQ75" s="346" t="s">
        <v>7634</v>
      </c>
      <c r="FR75" s="346" t="s">
        <v>7635</v>
      </c>
      <c r="FS75" s="346" t="s">
        <v>3320</v>
      </c>
      <c r="FT75" s="346" t="s">
        <v>3320</v>
      </c>
      <c r="FU75" s="346" t="s">
        <v>3320</v>
      </c>
      <c r="FV75" s="346" t="s">
        <v>733</v>
      </c>
      <c r="FW75" s="346" t="s">
        <v>1214</v>
      </c>
      <c r="FX75" s="350">
        <v>46083.958749999998</v>
      </c>
      <c r="FY75" s="350">
        <v>46084.518819444442</v>
      </c>
      <c r="FZ75" s="346" t="s">
        <v>5685</v>
      </c>
      <c r="GA75" s="346" t="s">
        <v>3320</v>
      </c>
      <c r="GB75" s="346" t="s">
        <v>3320</v>
      </c>
      <c r="GC75" s="346" t="s">
        <v>3320</v>
      </c>
      <c r="GD75" s="346" t="s">
        <v>3320</v>
      </c>
      <c r="GE75" s="346" t="s">
        <v>3320</v>
      </c>
      <c r="GF75" s="346" t="s">
        <v>3320</v>
      </c>
      <c r="GG75" s="346" t="s">
        <v>3320</v>
      </c>
      <c r="GH75" s="346" t="s">
        <v>3320</v>
      </c>
      <c r="GI75" s="346" t="s">
        <v>3320</v>
      </c>
      <c r="GJ75" s="346" t="s">
        <v>3320</v>
      </c>
      <c r="GK75" s="346" t="s">
        <v>3320</v>
      </c>
      <c r="GL75" s="346" t="s">
        <v>3320</v>
      </c>
      <c r="GM75" s="346" t="s">
        <v>3320</v>
      </c>
      <c r="GN75" s="346" t="s">
        <v>3320</v>
      </c>
      <c r="GO75" s="346" t="s">
        <v>3320</v>
      </c>
      <c r="GP75" s="346" t="s">
        <v>3320</v>
      </c>
      <c r="GQ75" s="346" t="s">
        <v>3320</v>
      </c>
      <c r="GR75" s="346" t="s">
        <v>3320</v>
      </c>
      <c r="GS75" s="346" t="s">
        <v>3320</v>
      </c>
      <c r="GT75" s="346" t="s">
        <v>3320</v>
      </c>
      <c r="GU75" s="346" t="s">
        <v>3320</v>
      </c>
      <c r="GV75" s="346" t="s">
        <v>3320</v>
      </c>
      <c r="GW75" s="346" t="s">
        <v>3320</v>
      </c>
      <c r="GX75" s="346" t="s">
        <v>3320</v>
      </c>
      <c r="GY75" s="346" t="s">
        <v>3320</v>
      </c>
      <c r="GZ75" s="346" t="s">
        <v>3320</v>
      </c>
      <c r="HA75" s="346" t="s">
        <v>3320</v>
      </c>
      <c r="HB75" s="346" t="s">
        <v>3320</v>
      </c>
      <c r="HC75" s="346" t="s">
        <v>3320</v>
      </c>
      <c r="HD75" s="346" t="s">
        <v>3320</v>
      </c>
      <c r="HE75" s="346" t="s">
        <v>3320</v>
      </c>
      <c r="HF75" s="346" t="s">
        <v>3320</v>
      </c>
      <c r="HG75" s="346" t="s">
        <v>3320</v>
      </c>
      <c r="HH75" s="346" t="s">
        <v>3320</v>
      </c>
      <c r="HI75" s="346" t="s">
        <v>3320</v>
      </c>
      <c r="HJ75" s="346" t="s">
        <v>3320</v>
      </c>
      <c r="HK75" s="346" t="s">
        <v>3320</v>
      </c>
      <c r="HL75" s="346" t="s">
        <v>3320</v>
      </c>
    </row>
    <row r="76" spans="1:220" ht="15.75" thickBot="1">
      <c r="A76" s="344" t="s">
        <v>5638</v>
      </c>
      <c r="B76" s="345">
        <v>628</v>
      </c>
      <c r="C76" s="346" t="s">
        <v>8590</v>
      </c>
      <c r="D76" s="346" t="s">
        <v>8591</v>
      </c>
      <c r="E76" s="345">
        <v>628</v>
      </c>
      <c r="F76" s="346" t="s">
        <v>8592</v>
      </c>
      <c r="G76" s="346" t="s">
        <v>8593</v>
      </c>
      <c r="H76" s="346" t="s">
        <v>8594</v>
      </c>
      <c r="I76" s="346" t="s">
        <v>5643</v>
      </c>
      <c r="J76" s="346" t="s">
        <v>6983</v>
      </c>
      <c r="K76" s="346" t="s">
        <v>6985</v>
      </c>
      <c r="L76" s="346" t="s">
        <v>6986</v>
      </c>
      <c r="M76" s="346" t="s">
        <v>5698</v>
      </c>
      <c r="N76" s="346" t="s">
        <v>6987</v>
      </c>
      <c r="O76" s="346" t="s">
        <v>6988</v>
      </c>
      <c r="P76" s="346" t="s">
        <v>3320</v>
      </c>
      <c r="Q76" s="346" t="s">
        <v>8595</v>
      </c>
      <c r="R76" s="346" t="s">
        <v>5698</v>
      </c>
      <c r="S76" s="346" t="s">
        <v>6990</v>
      </c>
      <c r="T76" s="346" t="s">
        <v>6990</v>
      </c>
      <c r="U76" s="348"/>
      <c r="V76" s="346" t="s">
        <v>3320</v>
      </c>
      <c r="W76" s="346" t="s">
        <v>3320</v>
      </c>
      <c r="X76" s="346" t="s">
        <v>3320</v>
      </c>
      <c r="Y76" s="346" t="s">
        <v>3320</v>
      </c>
      <c r="Z76" s="346" t="s">
        <v>3320</v>
      </c>
      <c r="AA76" s="346" t="s">
        <v>3320</v>
      </c>
      <c r="AB76" s="348"/>
      <c r="AC76" s="346" t="s">
        <v>3320</v>
      </c>
      <c r="AD76" s="346" t="s">
        <v>3320</v>
      </c>
      <c r="AE76" s="346" t="s">
        <v>3320</v>
      </c>
      <c r="AF76" s="346" t="s">
        <v>3320</v>
      </c>
      <c r="AG76" s="348"/>
      <c r="AH76" s="346" t="s">
        <v>1214</v>
      </c>
      <c r="AI76" s="346" t="s">
        <v>3320</v>
      </c>
      <c r="AJ76" s="346" t="s">
        <v>5663</v>
      </c>
      <c r="AK76" s="346" t="s">
        <v>6324</v>
      </c>
      <c r="AL76" s="346" t="s">
        <v>5665</v>
      </c>
      <c r="AM76" s="347">
        <v>46843</v>
      </c>
      <c r="AN76" s="345">
        <v>19</v>
      </c>
      <c r="AO76" s="345">
        <v>148</v>
      </c>
      <c r="AP76" s="346" t="s">
        <v>5666</v>
      </c>
      <c r="AQ76" s="345">
        <v>212625</v>
      </c>
      <c r="AR76" s="345">
        <v>322</v>
      </c>
      <c r="AS76" s="346" t="s">
        <v>733</v>
      </c>
      <c r="AT76" s="345">
        <v>27</v>
      </c>
      <c r="AU76" s="346" t="s">
        <v>733</v>
      </c>
      <c r="AV76" s="345">
        <v>550</v>
      </c>
      <c r="AW76" s="346" t="s">
        <v>5667</v>
      </c>
      <c r="AX76" s="346" t="s">
        <v>5668</v>
      </c>
      <c r="AY76" s="346" t="s">
        <v>3320</v>
      </c>
      <c r="AZ76" s="346" t="s">
        <v>733</v>
      </c>
      <c r="BA76" s="346" t="s">
        <v>733</v>
      </c>
      <c r="BB76" s="345">
        <v>2176</v>
      </c>
      <c r="BC76" s="345">
        <v>1975</v>
      </c>
      <c r="BD76" s="346" t="s">
        <v>7747</v>
      </c>
      <c r="BE76" s="345">
        <v>110</v>
      </c>
      <c r="BF76" s="345">
        <v>86</v>
      </c>
      <c r="BG76" s="345">
        <v>98</v>
      </c>
      <c r="BH76" s="345">
        <v>30</v>
      </c>
      <c r="BI76" s="347">
        <v>46325</v>
      </c>
      <c r="BJ76" s="345">
        <v>1.46</v>
      </c>
      <c r="BK76" s="345">
        <v>8</v>
      </c>
      <c r="BL76" s="346" t="s">
        <v>8597</v>
      </c>
      <c r="BM76" s="345">
        <v>16080000</v>
      </c>
      <c r="BN76" s="346" t="s">
        <v>3320</v>
      </c>
      <c r="BO76" s="346" t="s">
        <v>3320</v>
      </c>
      <c r="BP76" s="346" t="s">
        <v>3320</v>
      </c>
      <c r="BQ76" s="346" t="s">
        <v>3320</v>
      </c>
      <c r="BR76" s="346" t="s">
        <v>3320</v>
      </c>
      <c r="BS76" s="346" t="s">
        <v>3320</v>
      </c>
      <c r="BT76" s="346" t="s">
        <v>3320</v>
      </c>
      <c r="BU76" s="346" t="s">
        <v>3320</v>
      </c>
      <c r="BV76" s="346" t="s">
        <v>3320</v>
      </c>
      <c r="BW76" s="346" t="s">
        <v>3320</v>
      </c>
      <c r="BX76" s="348"/>
      <c r="BY76" s="346" t="s">
        <v>3320</v>
      </c>
      <c r="BZ76" s="346" t="s">
        <v>3320</v>
      </c>
      <c r="CA76" s="346" t="s">
        <v>3320</v>
      </c>
      <c r="CB76" s="346" t="s">
        <v>3320</v>
      </c>
      <c r="CC76" s="346" t="s">
        <v>3320</v>
      </c>
      <c r="CD76" s="346" t="s">
        <v>3320</v>
      </c>
      <c r="CE76" s="346" t="s">
        <v>3320</v>
      </c>
      <c r="CF76" s="346" t="s">
        <v>3320</v>
      </c>
      <c r="CG76" s="346" t="s">
        <v>3320</v>
      </c>
      <c r="CH76" s="348"/>
      <c r="CI76" s="346" t="s">
        <v>3320</v>
      </c>
      <c r="CJ76" s="346" t="s">
        <v>3320</v>
      </c>
      <c r="CK76" s="346" t="s">
        <v>3320</v>
      </c>
      <c r="CL76" s="346" t="s">
        <v>3320</v>
      </c>
      <c r="CM76" s="346" t="s">
        <v>3320</v>
      </c>
      <c r="CN76" s="346" t="s">
        <v>3320</v>
      </c>
      <c r="CO76" s="346" t="s">
        <v>3320</v>
      </c>
      <c r="CP76" s="346" t="s">
        <v>3320</v>
      </c>
      <c r="CQ76" s="346" t="s">
        <v>3320</v>
      </c>
      <c r="CR76" s="346" t="s">
        <v>3320</v>
      </c>
      <c r="CS76" s="346" t="s">
        <v>3320</v>
      </c>
      <c r="CT76" s="346" t="s">
        <v>3320</v>
      </c>
      <c r="CU76" s="346" t="s">
        <v>3320</v>
      </c>
      <c r="CV76" s="346" t="s">
        <v>3320</v>
      </c>
      <c r="CW76" s="346" t="s">
        <v>3320</v>
      </c>
      <c r="CX76" s="346" t="s">
        <v>3320</v>
      </c>
      <c r="CY76" s="346" t="s">
        <v>3320</v>
      </c>
      <c r="CZ76" s="346" t="s">
        <v>3320</v>
      </c>
      <c r="DA76" s="346" t="s">
        <v>3320</v>
      </c>
      <c r="DB76" s="346" t="s">
        <v>3320</v>
      </c>
      <c r="DC76" s="346" t="s">
        <v>3320</v>
      </c>
      <c r="DD76" s="346" t="s">
        <v>3320</v>
      </c>
      <c r="DE76" s="346" t="s">
        <v>3320</v>
      </c>
      <c r="DF76" s="346" t="s">
        <v>3320</v>
      </c>
      <c r="DG76" s="346" t="s">
        <v>3320</v>
      </c>
      <c r="DH76" s="346" t="s">
        <v>3320</v>
      </c>
      <c r="DI76" s="346" t="s">
        <v>3320</v>
      </c>
      <c r="DJ76" s="346" t="s">
        <v>3320</v>
      </c>
      <c r="DK76" s="346" t="s">
        <v>3320</v>
      </c>
      <c r="DL76" s="346" t="s">
        <v>3320</v>
      </c>
      <c r="DM76" s="346" t="s">
        <v>3320</v>
      </c>
      <c r="DN76" s="346" t="s">
        <v>3320</v>
      </c>
      <c r="DO76" s="346" t="s">
        <v>3320</v>
      </c>
      <c r="DP76" s="346" t="s">
        <v>3320</v>
      </c>
      <c r="DQ76" s="346" t="s">
        <v>3320</v>
      </c>
      <c r="DR76" s="346" t="s">
        <v>3320</v>
      </c>
      <c r="DS76" s="346" t="s">
        <v>3320</v>
      </c>
      <c r="DT76" s="346" t="s">
        <v>3320</v>
      </c>
      <c r="DU76" s="346" t="s">
        <v>3320</v>
      </c>
      <c r="DV76" s="346" t="s">
        <v>3320</v>
      </c>
      <c r="DW76" s="346" t="s">
        <v>3320</v>
      </c>
      <c r="DX76" s="346" t="s">
        <v>3320</v>
      </c>
      <c r="DY76" s="346" t="s">
        <v>3320</v>
      </c>
      <c r="DZ76" s="346" t="s">
        <v>3320</v>
      </c>
      <c r="EA76" s="346" t="s">
        <v>3320</v>
      </c>
      <c r="EB76" s="346" t="s">
        <v>3320</v>
      </c>
      <c r="EC76" s="346" t="s">
        <v>3320</v>
      </c>
      <c r="ED76" s="346" t="s">
        <v>3320</v>
      </c>
      <c r="EE76" s="346" t="s">
        <v>3320</v>
      </c>
      <c r="EF76" s="345">
        <v>180270000</v>
      </c>
      <c r="EG76" s="346" t="s">
        <v>733</v>
      </c>
      <c r="EH76" s="346" t="s">
        <v>733</v>
      </c>
      <c r="EI76" s="346" t="s">
        <v>733</v>
      </c>
      <c r="EJ76" s="346" t="s">
        <v>733</v>
      </c>
      <c r="EK76" s="346" t="s">
        <v>4132</v>
      </c>
      <c r="EL76" s="346" t="s">
        <v>8598</v>
      </c>
      <c r="EM76" s="179" t="s">
        <v>8599</v>
      </c>
      <c r="EN76" s="348"/>
      <c r="EO76" s="346" t="s">
        <v>8600</v>
      </c>
      <c r="EP76" s="345">
        <v>175300000</v>
      </c>
      <c r="EQ76" s="345">
        <v>33200000</v>
      </c>
      <c r="ER76" s="345">
        <v>1342.5</v>
      </c>
      <c r="ES76" s="345">
        <v>583</v>
      </c>
      <c r="ET76" s="346" t="s">
        <v>8601</v>
      </c>
      <c r="EU76" s="346" t="s">
        <v>733</v>
      </c>
      <c r="EV76" s="346" t="s">
        <v>733</v>
      </c>
      <c r="EW76" s="346" t="s">
        <v>8602</v>
      </c>
      <c r="EX76" s="346" t="s">
        <v>733</v>
      </c>
      <c r="EY76" s="346" t="s">
        <v>1214</v>
      </c>
      <c r="EZ76" s="346" t="s">
        <v>1214</v>
      </c>
      <c r="FA76" s="346" t="s">
        <v>733</v>
      </c>
      <c r="FB76" s="346" t="s">
        <v>733</v>
      </c>
      <c r="FC76" s="349" t="s">
        <v>5676</v>
      </c>
      <c r="FD76" s="346" t="s">
        <v>3320</v>
      </c>
      <c r="FE76" s="346" t="s">
        <v>733</v>
      </c>
      <c r="FF76" s="346" t="s">
        <v>5721</v>
      </c>
      <c r="FG76" s="346" t="s">
        <v>733</v>
      </c>
      <c r="FH76" s="346" t="s">
        <v>5679</v>
      </c>
      <c r="FI76" s="346" t="s">
        <v>3320</v>
      </c>
      <c r="FJ76" s="346" t="s">
        <v>3320</v>
      </c>
      <c r="FK76" s="345">
        <v>1.5</v>
      </c>
      <c r="FL76" s="346" t="s">
        <v>733</v>
      </c>
      <c r="FM76" s="346" t="s">
        <v>5679</v>
      </c>
      <c r="FN76" s="346" t="s">
        <v>8603</v>
      </c>
      <c r="FO76" s="346" t="s">
        <v>1214</v>
      </c>
      <c r="FP76" s="346" t="s">
        <v>3320</v>
      </c>
      <c r="FQ76" s="346" t="s">
        <v>8604</v>
      </c>
      <c r="FR76" s="346" t="s">
        <v>8605</v>
      </c>
      <c r="FS76" s="346" t="s">
        <v>3320</v>
      </c>
      <c r="FT76" s="346" t="s">
        <v>3320</v>
      </c>
      <c r="FU76" s="346" t="s">
        <v>3320</v>
      </c>
      <c r="FV76" s="346" t="s">
        <v>733</v>
      </c>
      <c r="FW76" s="346" t="s">
        <v>1214</v>
      </c>
      <c r="FX76" s="350">
        <v>46079.691990740743</v>
      </c>
      <c r="FY76" s="350">
        <v>46084.517685185187</v>
      </c>
      <c r="FZ76" s="346" t="s">
        <v>5685</v>
      </c>
      <c r="GA76" s="346" t="s">
        <v>3320</v>
      </c>
      <c r="GB76" s="346" t="s">
        <v>3320</v>
      </c>
      <c r="GC76" s="346" t="s">
        <v>3320</v>
      </c>
      <c r="GD76" s="346" t="s">
        <v>3320</v>
      </c>
      <c r="GE76" s="346" t="s">
        <v>3320</v>
      </c>
      <c r="GF76" s="346" t="s">
        <v>3320</v>
      </c>
      <c r="GG76" s="346" t="s">
        <v>3320</v>
      </c>
      <c r="GH76" s="346" t="s">
        <v>3320</v>
      </c>
      <c r="GI76" s="346" t="s">
        <v>3320</v>
      </c>
      <c r="GJ76" s="346" t="s">
        <v>3320</v>
      </c>
      <c r="GK76" s="346" t="s">
        <v>3320</v>
      </c>
      <c r="GL76" s="346" t="s">
        <v>3320</v>
      </c>
      <c r="GM76" s="346" t="s">
        <v>3320</v>
      </c>
      <c r="GN76" s="346" t="s">
        <v>3320</v>
      </c>
      <c r="GO76" s="346" t="s">
        <v>3320</v>
      </c>
      <c r="GP76" s="346" t="s">
        <v>3320</v>
      </c>
      <c r="GQ76" s="346" t="s">
        <v>3320</v>
      </c>
      <c r="GR76" s="346" t="s">
        <v>3320</v>
      </c>
      <c r="GS76" s="346" t="s">
        <v>3320</v>
      </c>
      <c r="GT76" s="346" t="s">
        <v>3320</v>
      </c>
      <c r="GU76" s="346" t="s">
        <v>3320</v>
      </c>
      <c r="GV76" s="346" t="s">
        <v>3320</v>
      </c>
      <c r="GW76" s="346" t="s">
        <v>3320</v>
      </c>
      <c r="GX76" s="346" t="s">
        <v>3320</v>
      </c>
      <c r="GY76" s="346" t="s">
        <v>3320</v>
      </c>
      <c r="GZ76" s="346" t="s">
        <v>3320</v>
      </c>
      <c r="HA76" s="346" t="s">
        <v>3320</v>
      </c>
      <c r="HB76" s="346" t="s">
        <v>3320</v>
      </c>
      <c r="HC76" s="346" t="s">
        <v>3320</v>
      </c>
      <c r="HD76" s="346" t="s">
        <v>3320</v>
      </c>
      <c r="HE76" s="346" t="s">
        <v>3320</v>
      </c>
      <c r="HF76" s="346" t="s">
        <v>3320</v>
      </c>
      <c r="HG76" s="346" t="s">
        <v>3320</v>
      </c>
      <c r="HH76" s="346" t="s">
        <v>3320</v>
      </c>
      <c r="HI76" s="346" t="s">
        <v>3320</v>
      </c>
      <c r="HJ76" s="346" t="s">
        <v>3320</v>
      </c>
      <c r="HK76" s="346" t="s">
        <v>3320</v>
      </c>
      <c r="HL76" s="346" t="s">
        <v>3320</v>
      </c>
    </row>
    <row r="77" spans="1:220" ht="15.75" thickBot="1">
      <c r="A77" s="344" t="s">
        <v>5638</v>
      </c>
      <c r="B77" s="345">
        <v>989</v>
      </c>
      <c r="C77" s="346" t="s">
        <v>8710</v>
      </c>
      <c r="D77" s="346" t="s">
        <v>8711</v>
      </c>
      <c r="E77" s="345">
        <v>989</v>
      </c>
      <c r="F77" s="346" t="s">
        <v>6003</v>
      </c>
      <c r="G77" s="346" t="s">
        <v>6004</v>
      </c>
      <c r="H77" s="346" t="s">
        <v>8712</v>
      </c>
      <c r="I77" s="346" t="s">
        <v>5643</v>
      </c>
      <c r="J77" s="346" t="s">
        <v>6005</v>
      </c>
      <c r="K77" s="346" t="s">
        <v>6006</v>
      </c>
      <c r="L77" s="346" t="s">
        <v>6007</v>
      </c>
      <c r="M77" s="346" t="s">
        <v>5698</v>
      </c>
      <c r="N77" s="346" t="s">
        <v>6008</v>
      </c>
      <c r="O77" s="346" t="s">
        <v>6009</v>
      </c>
      <c r="P77" s="346" t="s">
        <v>3320</v>
      </c>
      <c r="Q77" s="346" t="s">
        <v>6010</v>
      </c>
      <c r="R77" s="346" t="s">
        <v>5698</v>
      </c>
      <c r="S77" s="346" t="s">
        <v>6011</v>
      </c>
      <c r="T77" s="346" t="s">
        <v>6012</v>
      </c>
      <c r="U77" s="346" t="s">
        <v>6013</v>
      </c>
      <c r="V77" s="346" t="s">
        <v>733</v>
      </c>
      <c r="W77" s="346" t="s">
        <v>733</v>
      </c>
      <c r="X77" s="346" t="s">
        <v>733</v>
      </c>
      <c r="Y77" s="346" t="s">
        <v>3320</v>
      </c>
      <c r="Z77" s="346" t="s">
        <v>6014</v>
      </c>
      <c r="AA77" s="346" t="s">
        <v>733</v>
      </c>
      <c r="AB77" s="346" t="s">
        <v>6015</v>
      </c>
      <c r="AC77" s="346" t="s">
        <v>6016</v>
      </c>
      <c r="AD77" s="346" t="s">
        <v>6017</v>
      </c>
      <c r="AE77" s="346" t="s">
        <v>6018</v>
      </c>
      <c r="AF77" s="346" t="s">
        <v>6019</v>
      </c>
      <c r="AG77" s="346" t="s">
        <v>6020</v>
      </c>
      <c r="AH77" s="346" t="s">
        <v>1214</v>
      </c>
      <c r="AI77" s="346" t="s">
        <v>3320</v>
      </c>
      <c r="AJ77" s="346" t="s">
        <v>5663</v>
      </c>
      <c r="AK77" s="346" t="s">
        <v>6324</v>
      </c>
      <c r="AL77" s="346" t="s">
        <v>5665</v>
      </c>
      <c r="AM77" s="347">
        <v>46934</v>
      </c>
      <c r="AN77" s="345">
        <v>18</v>
      </c>
      <c r="AO77" s="345">
        <v>79.2</v>
      </c>
      <c r="AP77" s="346" t="s">
        <v>5666</v>
      </c>
      <c r="AQ77" s="345">
        <v>18</v>
      </c>
      <c r="AR77" s="345">
        <v>188.35</v>
      </c>
      <c r="AS77" s="346" t="s">
        <v>733</v>
      </c>
      <c r="AT77" s="345">
        <v>24.93</v>
      </c>
      <c r="AU77" s="346" t="s">
        <v>1214</v>
      </c>
      <c r="AV77" s="345">
        <v>650</v>
      </c>
      <c r="AW77" s="346" t="s">
        <v>5800</v>
      </c>
      <c r="AX77" s="346" t="s">
        <v>5801</v>
      </c>
      <c r="AY77" s="346" t="s">
        <v>3320</v>
      </c>
      <c r="AZ77" s="346" t="s">
        <v>733</v>
      </c>
      <c r="BA77" s="346" t="s">
        <v>733</v>
      </c>
      <c r="BB77" s="345">
        <v>2.1800000000000002</v>
      </c>
      <c r="BC77" s="345">
        <v>2.0099999999999998</v>
      </c>
      <c r="BD77" s="346" t="s">
        <v>8484</v>
      </c>
      <c r="BE77" s="345">
        <v>365</v>
      </c>
      <c r="BF77" s="345">
        <v>90</v>
      </c>
      <c r="BG77" s="345">
        <v>98</v>
      </c>
      <c r="BH77" s="345">
        <v>25</v>
      </c>
      <c r="BI77" s="347">
        <v>46363</v>
      </c>
      <c r="BJ77" s="345">
        <v>1.8</v>
      </c>
      <c r="BK77" s="345">
        <v>11</v>
      </c>
      <c r="BL77" s="346" t="s">
        <v>6019</v>
      </c>
      <c r="BM77" s="345">
        <v>169821.91</v>
      </c>
      <c r="BN77" s="346" t="s">
        <v>3320</v>
      </c>
      <c r="BO77" s="346" t="s">
        <v>3320</v>
      </c>
      <c r="BP77" s="346" t="s">
        <v>3320</v>
      </c>
      <c r="BQ77" s="346" t="s">
        <v>3320</v>
      </c>
      <c r="BR77" s="346" t="s">
        <v>3320</v>
      </c>
      <c r="BS77" s="346" t="s">
        <v>3320</v>
      </c>
      <c r="BT77" s="346" t="s">
        <v>3320</v>
      </c>
      <c r="BU77" s="346" t="s">
        <v>3320</v>
      </c>
      <c r="BV77" s="346" t="s">
        <v>3320</v>
      </c>
      <c r="BW77" s="346" t="s">
        <v>3320</v>
      </c>
      <c r="BX77" s="348"/>
      <c r="BY77" s="346" t="s">
        <v>3320</v>
      </c>
      <c r="BZ77" s="346" t="s">
        <v>3320</v>
      </c>
      <c r="CA77" s="346" t="s">
        <v>3320</v>
      </c>
      <c r="CB77" s="346" t="s">
        <v>3320</v>
      </c>
      <c r="CC77" s="346" t="s">
        <v>3320</v>
      </c>
      <c r="CD77" s="346" t="s">
        <v>3320</v>
      </c>
      <c r="CE77" s="346" t="s">
        <v>3320</v>
      </c>
      <c r="CF77" s="346" t="s">
        <v>3320</v>
      </c>
      <c r="CG77" s="346" t="s">
        <v>3320</v>
      </c>
      <c r="CH77" s="348"/>
      <c r="CI77" s="346" t="s">
        <v>3320</v>
      </c>
      <c r="CJ77" s="346" t="s">
        <v>3320</v>
      </c>
      <c r="CK77" s="346" t="s">
        <v>3320</v>
      </c>
      <c r="CL77" s="346" t="s">
        <v>3320</v>
      </c>
      <c r="CM77" s="346" t="s">
        <v>3320</v>
      </c>
      <c r="CN77" s="346" t="s">
        <v>3320</v>
      </c>
      <c r="CO77" s="346" t="s">
        <v>3320</v>
      </c>
      <c r="CP77" s="346" t="s">
        <v>3320</v>
      </c>
      <c r="CQ77" s="346" t="s">
        <v>3320</v>
      </c>
      <c r="CR77" s="346" t="s">
        <v>3320</v>
      </c>
      <c r="CS77" s="346" t="s">
        <v>3320</v>
      </c>
      <c r="CT77" s="346" t="s">
        <v>3320</v>
      </c>
      <c r="CU77" s="346" t="s">
        <v>3320</v>
      </c>
      <c r="CV77" s="346" t="s">
        <v>3320</v>
      </c>
      <c r="CW77" s="346" t="s">
        <v>3320</v>
      </c>
      <c r="CX77" s="346" t="s">
        <v>3320</v>
      </c>
      <c r="CY77" s="346" t="s">
        <v>3320</v>
      </c>
      <c r="CZ77" s="346" t="s">
        <v>3320</v>
      </c>
      <c r="DA77" s="346" t="s">
        <v>3320</v>
      </c>
      <c r="DB77" s="346" t="s">
        <v>3320</v>
      </c>
      <c r="DC77" s="346" t="s">
        <v>3320</v>
      </c>
      <c r="DD77" s="346" t="s">
        <v>3320</v>
      </c>
      <c r="DE77" s="346" t="s">
        <v>3320</v>
      </c>
      <c r="DF77" s="346" t="s">
        <v>3320</v>
      </c>
      <c r="DG77" s="346" t="s">
        <v>3320</v>
      </c>
      <c r="DH77" s="346" t="s">
        <v>3320</v>
      </c>
      <c r="DI77" s="346" t="s">
        <v>3320</v>
      </c>
      <c r="DJ77" s="346" t="s">
        <v>3320</v>
      </c>
      <c r="DK77" s="346" t="s">
        <v>3320</v>
      </c>
      <c r="DL77" s="346" t="s">
        <v>3320</v>
      </c>
      <c r="DM77" s="346" t="s">
        <v>3320</v>
      </c>
      <c r="DN77" s="346" t="s">
        <v>3320</v>
      </c>
      <c r="DO77" s="346" t="s">
        <v>3320</v>
      </c>
      <c r="DP77" s="346" t="s">
        <v>3320</v>
      </c>
      <c r="DQ77" s="346" t="s">
        <v>3320</v>
      </c>
      <c r="DR77" s="346" t="s">
        <v>3320</v>
      </c>
      <c r="DS77" s="346" t="s">
        <v>3320</v>
      </c>
      <c r="DT77" s="346" t="s">
        <v>3320</v>
      </c>
      <c r="DU77" s="346" t="s">
        <v>3320</v>
      </c>
      <c r="DV77" s="346" t="s">
        <v>3320</v>
      </c>
      <c r="DW77" s="346" t="s">
        <v>3320</v>
      </c>
      <c r="DX77" s="346" t="s">
        <v>3320</v>
      </c>
      <c r="DY77" s="346" t="s">
        <v>3320</v>
      </c>
      <c r="DZ77" s="346" t="s">
        <v>3320</v>
      </c>
      <c r="EA77" s="346" t="s">
        <v>3320</v>
      </c>
      <c r="EB77" s="346" t="s">
        <v>3320</v>
      </c>
      <c r="EC77" s="346" t="s">
        <v>3320</v>
      </c>
      <c r="ED77" s="346" t="s">
        <v>3320</v>
      </c>
      <c r="EE77" s="346" t="s">
        <v>3320</v>
      </c>
      <c r="EF77" s="345">
        <v>109807246</v>
      </c>
      <c r="EG77" s="346" t="s">
        <v>733</v>
      </c>
      <c r="EH77" s="346" t="s">
        <v>733</v>
      </c>
      <c r="EI77" s="346" t="s">
        <v>733</v>
      </c>
      <c r="EJ77" s="346" t="s">
        <v>733</v>
      </c>
      <c r="EK77" s="346" t="s">
        <v>8714</v>
      </c>
      <c r="EL77" s="346" t="s">
        <v>8715</v>
      </c>
      <c r="EM77" s="179" t="s">
        <v>8716</v>
      </c>
      <c r="EN77" s="348"/>
      <c r="EO77" s="346" t="s">
        <v>8717</v>
      </c>
      <c r="EP77" s="345">
        <v>101780649</v>
      </c>
      <c r="EQ77" s="345">
        <v>13680000</v>
      </c>
      <c r="ER77" s="345">
        <v>2313</v>
      </c>
      <c r="ES77" s="345">
        <v>862</v>
      </c>
      <c r="ET77" s="346" t="s">
        <v>6027</v>
      </c>
      <c r="EU77" s="346" t="s">
        <v>733</v>
      </c>
      <c r="EV77" s="346" t="s">
        <v>733</v>
      </c>
      <c r="EW77" s="346" t="s">
        <v>6445</v>
      </c>
      <c r="EX77" s="346" t="s">
        <v>733</v>
      </c>
      <c r="EY77" s="346" t="s">
        <v>733</v>
      </c>
      <c r="EZ77" s="346" t="s">
        <v>733</v>
      </c>
      <c r="FA77" s="346" t="s">
        <v>733</v>
      </c>
      <c r="FB77" s="346" t="s">
        <v>733</v>
      </c>
      <c r="FC77" s="349" t="s">
        <v>5676</v>
      </c>
      <c r="FD77" s="346" t="s">
        <v>3320</v>
      </c>
      <c r="FE77" s="346" t="s">
        <v>733</v>
      </c>
      <c r="FF77" s="346" t="s">
        <v>5721</v>
      </c>
      <c r="FG77" s="346" t="s">
        <v>1214</v>
      </c>
      <c r="FH77" s="346" t="s">
        <v>1214</v>
      </c>
      <c r="FI77" s="346" t="s">
        <v>3320</v>
      </c>
      <c r="FJ77" s="346" t="s">
        <v>3320</v>
      </c>
      <c r="FK77" s="345">
        <v>0</v>
      </c>
      <c r="FL77" s="346" t="s">
        <v>1214</v>
      </c>
      <c r="FM77" s="346" t="s">
        <v>1214</v>
      </c>
      <c r="FN77" s="346" t="s">
        <v>3320</v>
      </c>
      <c r="FO77" s="346" t="s">
        <v>1214</v>
      </c>
      <c r="FP77" s="345">
        <v>50</v>
      </c>
      <c r="FQ77" s="346" t="s">
        <v>8718</v>
      </c>
      <c r="FR77" s="346" t="s">
        <v>8719</v>
      </c>
      <c r="FS77" s="346" t="s">
        <v>3320</v>
      </c>
      <c r="FT77" s="346" t="s">
        <v>3320</v>
      </c>
      <c r="FU77" s="346" t="s">
        <v>3320</v>
      </c>
      <c r="FV77" s="346" t="s">
        <v>733</v>
      </c>
      <c r="FW77" s="346" t="s">
        <v>1214</v>
      </c>
      <c r="FX77" s="350">
        <v>46080.808182870373</v>
      </c>
      <c r="FY77" s="350">
        <v>46084.507465277777</v>
      </c>
      <c r="FZ77" s="346" t="s">
        <v>5685</v>
      </c>
      <c r="GA77" s="346" t="s">
        <v>3320</v>
      </c>
      <c r="GB77" s="346" t="s">
        <v>3320</v>
      </c>
      <c r="GC77" s="346" t="s">
        <v>3320</v>
      </c>
      <c r="GD77" s="346" t="s">
        <v>3320</v>
      </c>
      <c r="GE77" s="346" t="s">
        <v>3320</v>
      </c>
      <c r="GF77" s="346" t="s">
        <v>3320</v>
      </c>
      <c r="GG77" s="346" t="s">
        <v>3320</v>
      </c>
      <c r="GH77" s="346" t="s">
        <v>3320</v>
      </c>
      <c r="GI77" s="346" t="s">
        <v>3320</v>
      </c>
      <c r="GJ77" s="346" t="s">
        <v>3320</v>
      </c>
      <c r="GK77" s="346" t="s">
        <v>3320</v>
      </c>
      <c r="GL77" s="346" t="s">
        <v>3320</v>
      </c>
      <c r="GM77" s="346" t="s">
        <v>3320</v>
      </c>
      <c r="GN77" s="346" t="s">
        <v>3320</v>
      </c>
      <c r="GO77" s="346" t="s">
        <v>3320</v>
      </c>
      <c r="GP77" s="346" t="s">
        <v>3320</v>
      </c>
      <c r="GQ77" s="346" t="s">
        <v>3320</v>
      </c>
      <c r="GR77" s="346" t="s">
        <v>3320</v>
      </c>
      <c r="GS77" s="346" t="s">
        <v>3320</v>
      </c>
      <c r="GT77" s="346" t="s">
        <v>3320</v>
      </c>
      <c r="GU77" s="346" t="s">
        <v>3320</v>
      </c>
      <c r="GV77" s="346" t="s">
        <v>3320</v>
      </c>
      <c r="GW77" s="346" t="s">
        <v>3320</v>
      </c>
      <c r="GX77" s="346" t="s">
        <v>3320</v>
      </c>
      <c r="GY77" s="346" t="s">
        <v>3320</v>
      </c>
      <c r="GZ77" s="346" t="s">
        <v>3320</v>
      </c>
      <c r="HA77" s="346" t="s">
        <v>3320</v>
      </c>
      <c r="HB77" s="346" t="s">
        <v>3320</v>
      </c>
      <c r="HC77" s="346" t="s">
        <v>3320</v>
      </c>
      <c r="HD77" s="346" t="s">
        <v>3320</v>
      </c>
      <c r="HE77" s="346" t="s">
        <v>3320</v>
      </c>
      <c r="HF77" s="346" t="s">
        <v>3320</v>
      </c>
      <c r="HG77" s="346" t="s">
        <v>3320</v>
      </c>
      <c r="HH77" s="346" t="s">
        <v>3320</v>
      </c>
      <c r="HI77" s="346" t="s">
        <v>3320</v>
      </c>
      <c r="HJ77" s="346" t="s">
        <v>3320</v>
      </c>
      <c r="HK77" s="346" t="s">
        <v>3320</v>
      </c>
      <c r="HL77" s="346" t="s">
        <v>3320</v>
      </c>
    </row>
    <row r="78" spans="1:220" ht="15.75" thickBot="1">
      <c r="A78" s="344" t="s">
        <v>5638</v>
      </c>
      <c r="B78" s="345">
        <v>940</v>
      </c>
      <c r="C78" s="346" t="s">
        <v>8479</v>
      </c>
      <c r="D78" s="346" t="s">
        <v>8480</v>
      </c>
      <c r="E78" s="345">
        <v>940</v>
      </c>
      <c r="F78" s="346" t="s">
        <v>5641</v>
      </c>
      <c r="G78" s="346" t="s">
        <v>525</v>
      </c>
      <c r="H78" s="346" t="s">
        <v>8481</v>
      </c>
      <c r="I78" s="346" t="s">
        <v>5643</v>
      </c>
      <c r="J78" s="346" t="s">
        <v>8482</v>
      </c>
      <c r="K78" s="346" t="s">
        <v>525</v>
      </c>
      <c r="L78" s="346" t="s">
        <v>7542</v>
      </c>
      <c r="M78" s="346" t="s">
        <v>5648</v>
      </c>
      <c r="N78" s="346" t="s">
        <v>5649</v>
      </c>
      <c r="O78" s="346" t="s">
        <v>5650</v>
      </c>
      <c r="P78" s="346" t="s">
        <v>525</v>
      </c>
      <c r="Q78" s="346" t="s">
        <v>5651</v>
      </c>
      <c r="R78" s="346" t="s">
        <v>5652</v>
      </c>
      <c r="S78" s="346" t="s">
        <v>5653</v>
      </c>
      <c r="T78" s="346" t="s">
        <v>5654</v>
      </c>
      <c r="U78" s="346" t="s">
        <v>5655</v>
      </c>
      <c r="V78" s="346" t="s">
        <v>733</v>
      </c>
      <c r="W78" s="346" t="s">
        <v>733</v>
      </c>
      <c r="X78" s="346" t="s">
        <v>733</v>
      </c>
      <c r="Y78" s="346" t="s">
        <v>3320</v>
      </c>
      <c r="Z78" s="346" t="s">
        <v>5656</v>
      </c>
      <c r="AA78" s="346" t="s">
        <v>733</v>
      </c>
      <c r="AB78" s="346" t="s">
        <v>5657</v>
      </c>
      <c r="AC78" s="346" t="s">
        <v>5658</v>
      </c>
      <c r="AD78" s="346" t="s">
        <v>5659</v>
      </c>
      <c r="AE78" s="346" t="s">
        <v>5660</v>
      </c>
      <c r="AF78" s="346" t="s">
        <v>5661</v>
      </c>
      <c r="AG78" s="346" t="s">
        <v>5662</v>
      </c>
      <c r="AH78" s="346" t="s">
        <v>1214</v>
      </c>
      <c r="AI78" s="346" t="s">
        <v>3320</v>
      </c>
      <c r="AJ78" s="346" t="s">
        <v>2043</v>
      </c>
      <c r="AK78" s="346" t="s">
        <v>3589</v>
      </c>
      <c r="AL78" s="346" t="s">
        <v>5665</v>
      </c>
      <c r="AM78" s="347">
        <v>47209</v>
      </c>
      <c r="AN78" s="345">
        <v>18</v>
      </c>
      <c r="AO78" s="345">
        <v>62</v>
      </c>
      <c r="AP78" s="346" t="s">
        <v>5666</v>
      </c>
      <c r="AQ78" s="345">
        <v>374</v>
      </c>
      <c r="AR78" s="345">
        <v>190</v>
      </c>
      <c r="AS78" s="346" t="s">
        <v>733</v>
      </c>
      <c r="AT78" s="345">
        <v>26.98</v>
      </c>
      <c r="AU78" s="346" t="s">
        <v>1214</v>
      </c>
      <c r="AV78" s="345">
        <v>650</v>
      </c>
      <c r="AW78" s="346" t="s">
        <v>5667</v>
      </c>
      <c r="AX78" s="346" t="s">
        <v>5668</v>
      </c>
      <c r="AY78" s="346" t="s">
        <v>3320</v>
      </c>
      <c r="AZ78" s="346" t="s">
        <v>733</v>
      </c>
      <c r="BA78" s="346" t="s">
        <v>1214</v>
      </c>
      <c r="BB78" s="345">
        <v>1889</v>
      </c>
      <c r="BC78" s="345">
        <v>1756.8</v>
      </c>
      <c r="BD78" s="346" t="s">
        <v>8484</v>
      </c>
      <c r="BE78" s="345">
        <v>365</v>
      </c>
      <c r="BF78" s="345">
        <v>90</v>
      </c>
      <c r="BG78" s="345">
        <v>98</v>
      </c>
      <c r="BH78" s="345">
        <v>25</v>
      </c>
      <c r="BI78" s="347">
        <v>46640</v>
      </c>
      <c r="BJ78" s="345">
        <v>0.4</v>
      </c>
      <c r="BK78" s="345">
        <v>8</v>
      </c>
      <c r="BL78" s="346" t="s">
        <v>8485</v>
      </c>
      <c r="BM78" s="345">
        <v>769360</v>
      </c>
      <c r="BN78" s="346" t="s">
        <v>3320</v>
      </c>
      <c r="BO78" s="346" t="s">
        <v>3320</v>
      </c>
      <c r="BP78" s="346" t="s">
        <v>3320</v>
      </c>
      <c r="BQ78" s="346" t="s">
        <v>3320</v>
      </c>
      <c r="BR78" s="346" t="s">
        <v>3320</v>
      </c>
      <c r="BS78" s="346" t="s">
        <v>3320</v>
      </c>
      <c r="BT78" s="346" t="s">
        <v>3320</v>
      </c>
      <c r="BU78" s="346" t="s">
        <v>3320</v>
      </c>
      <c r="BV78" s="346" t="s">
        <v>3320</v>
      </c>
      <c r="BW78" s="346" t="s">
        <v>3320</v>
      </c>
      <c r="BX78" s="348"/>
      <c r="BY78" s="346" t="s">
        <v>3320</v>
      </c>
      <c r="BZ78" s="346" t="s">
        <v>3320</v>
      </c>
      <c r="CA78" s="346" t="s">
        <v>3320</v>
      </c>
      <c r="CB78" s="346" t="s">
        <v>3320</v>
      </c>
      <c r="CC78" s="346" t="s">
        <v>3320</v>
      </c>
      <c r="CD78" s="346" t="s">
        <v>3320</v>
      </c>
      <c r="CE78" s="346" t="s">
        <v>3320</v>
      </c>
      <c r="CF78" s="346" t="s">
        <v>3320</v>
      </c>
      <c r="CG78" s="346" t="s">
        <v>3320</v>
      </c>
      <c r="CH78" s="348"/>
      <c r="CI78" s="346" t="s">
        <v>3320</v>
      </c>
      <c r="CJ78" s="346" t="s">
        <v>3320</v>
      </c>
      <c r="CK78" s="346" t="s">
        <v>3320</v>
      </c>
      <c r="CL78" s="346" t="s">
        <v>3320</v>
      </c>
      <c r="CM78" s="346" t="s">
        <v>3320</v>
      </c>
      <c r="CN78" s="346" t="s">
        <v>3320</v>
      </c>
      <c r="CO78" s="346" t="s">
        <v>3320</v>
      </c>
      <c r="CP78" s="346" t="s">
        <v>3320</v>
      </c>
      <c r="CQ78" s="346" t="s">
        <v>3320</v>
      </c>
      <c r="CR78" s="346" t="s">
        <v>3320</v>
      </c>
      <c r="CS78" s="346" t="s">
        <v>3320</v>
      </c>
      <c r="CT78" s="346" t="s">
        <v>3320</v>
      </c>
      <c r="CU78" s="346" t="s">
        <v>3320</v>
      </c>
      <c r="CV78" s="346" t="s">
        <v>3320</v>
      </c>
      <c r="CW78" s="346" t="s">
        <v>3320</v>
      </c>
      <c r="CX78" s="346" t="s">
        <v>3320</v>
      </c>
      <c r="CY78" s="346" t="s">
        <v>3320</v>
      </c>
      <c r="CZ78" s="346" t="s">
        <v>3320</v>
      </c>
      <c r="DA78" s="346" t="s">
        <v>3320</v>
      </c>
      <c r="DB78" s="346" t="s">
        <v>3320</v>
      </c>
      <c r="DC78" s="346" t="s">
        <v>3320</v>
      </c>
      <c r="DD78" s="346" t="s">
        <v>3320</v>
      </c>
      <c r="DE78" s="346" t="s">
        <v>3320</v>
      </c>
      <c r="DF78" s="346" t="s">
        <v>3320</v>
      </c>
      <c r="DG78" s="346" t="s">
        <v>3320</v>
      </c>
      <c r="DH78" s="346" t="s">
        <v>3320</v>
      </c>
      <c r="DI78" s="346" t="s">
        <v>3320</v>
      </c>
      <c r="DJ78" s="346" t="s">
        <v>3320</v>
      </c>
      <c r="DK78" s="346" t="s">
        <v>3320</v>
      </c>
      <c r="DL78" s="346" t="s">
        <v>3320</v>
      </c>
      <c r="DM78" s="346" t="s">
        <v>3320</v>
      </c>
      <c r="DN78" s="346" t="s">
        <v>3320</v>
      </c>
      <c r="DO78" s="346" t="s">
        <v>3320</v>
      </c>
      <c r="DP78" s="346" t="s">
        <v>3320</v>
      </c>
      <c r="DQ78" s="346" t="s">
        <v>3320</v>
      </c>
      <c r="DR78" s="346" t="s">
        <v>3320</v>
      </c>
      <c r="DS78" s="346" t="s">
        <v>3320</v>
      </c>
      <c r="DT78" s="346" t="s">
        <v>3320</v>
      </c>
      <c r="DU78" s="346" t="s">
        <v>3320</v>
      </c>
      <c r="DV78" s="346" t="s">
        <v>3320</v>
      </c>
      <c r="DW78" s="346" t="s">
        <v>3320</v>
      </c>
      <c r="DX78" s="346" t="s">
        <v>3320</v>
      </c>
      <c r="DY78" s="346" t="s">
        <v>3320</v>
      </c>
      <c r="DZ78" s="346" t="s">
        <v>3320</v>
      </c>
      <c r="EA78" s="346" t="s">
        <v>3320</v>
      </c>
      <c r="EB78" s="346" t="s">
        <v>3320</v>
      </c>
      <c r="EC78" s="346" t="s">
        <v>3320</v>
      </c>
      <c r="ED78" s="346" t="s">
        <v>3320</v>
      </c>
      <c r="EE78" s="346" t="s">
        <v>3320</v>
      </c>
      <c r="EF78" s="345">
        <v>76936000</v>
      </c>
      <c r="EG78" s="346" t="s">
        <v>1214</v>
      </c>
      <c r="EH78" s="346" t="s">
        <v>733</v>
      </c>
      <c r="EI78" s="346" t="s">
        <v>733</v>
      </c>
      <c r="EJ78" s="346" t="s">
        <v>733</v>
      </c>
      <c r="EK78" s="346" t="s">
        <v>519</v>
      </c>
      <c r="EL78" s="346" t="s">
        <v>8486</v>
      </c>
      <c r="EM78" s="179" t="s">
        <v>8487</v>
      </c>
      <c r="EN78" s="348"/>
      <c r="EO78" s="346" t="s">
        <v>8488</v>
      </c>
      <c r="EP78" s="345">
        <v>76936000</v>
      </c>
      <c r="EQ78" s="345">
        <v>9000000</v>
      </c>
      <c r="ER78" s="345">
        <v>1433.33</v>
      </c>
      <c r="ES78" s="345">
        <v>40208.33</v>
      </c>
      <c r="ET78" s="346" t="s">
        <v>8489</v>
      </c>
      <c r="EU78" s="346" t="s">
        <v>1214</v>
      </c>
      <c r="EV78" s="346" t="s">
        <v>1214</v>
      </c>
      <c r="EW78" s="346" t="s">
        <v>5675</v>
      </c>
      <c r="EX78" s="346" t="s">
        <v>1214</v>
      </c>
      <c r="EY78" s="346" t="s">
        <v>1214</v>
      </c>
      <c r="EZ78" s="346" t="s">
        <v>1214</v>
      </c>
      <c r="FA78" s="346" t="s">
        <v>733</v>
      </c>
      <c r="FB78" s="346" t="s">
        <v>1214</v>
      </c>
      <c r="FC78" s="349" t="s">
        <v>5676</v>
      </c>
      <c r="FD78" s="346" t="s">
        <v>3320</v>
      </c>
      <c r="FE78" s="346" t="s">
        <v>733</v>
      </c>
      <c r="FF78" s="346" t="s">
        <v>5721</v>
      </c>
      <c r="FG78" s="346" t="s">
        <v>733</v>
      </c>
      <c r="FH78" s="346" t="s">
        <v>5679</v>
      </c>
      <c r="FI78" s="346" t="s">
        <v>3320</v>
      </c>
      <c r="FJ78" s="346" t="s">
        <v>3320</v>
      </c>
      <c r="FK78" s="345">
        <v>0.6</v>
      </c>
      <c r="FL78" s="346" t="s">
        <v>733</v>
      </c>
      <c r="FM78" s="346" t="s">
        <v>5679</v>
      </c>
      <c r="FN78" s="346" t="s">
        <v>8490</v>
      </c>
      <c r="FO78" s="346" t="s">
        <v>733</v>
      </c>
      <c r="FP78" s="346" t="s">
        <v>3320</v>
      </c>
      <c r="FQ78" s="346" t="s">
        <v>8491</v>
      </c>
      <c r="FR78" s="346" t="s">
        <v>8492</v>
      </c>
      <c r="FS78" s="346" t="s">
        <v>6273</v>
      </c>
      <c r="FT78" s="346" t="s">
        <v>5684</v>
      </c>
      <c r="FU78" s="346" t="s">
        <v>5684</v>
      </c>
      <c r="FV78" s="346" t="s">
        <v>733</v>
      </c>
      <c r="FW78" s="346" t="s">
        <v>733</v>
      </c>
      <c r="FX78" s="350">
        <v>46080.50409722222</v>
      </c>
      <c r="FY78" s="350">
        <v>46084.505972222221</v>
      </c>
      <c r="FZ78" s="346" t="s">
        <v>5685</v>
      </c>
      <c r="GA78" s="346" t="s">
        <v>3320</v>
      </c>
      <c r="GB78" s="346" t="s">
        <v>3320</v>
      </c>
      <c r="GC78" s="346" t="s">
        <v>3320</v>
      </c>
      <c r="GD78" s="346" t="s">
        <v>3320</v>
      </c>
      <c r="GE78" s="346" t="s">
        <v>3320</v>
      </c>
      <c r="GF78" s="346" t="s">
        <v>3320</v>
      </c>
      <c r="GG78" s="346" t="s">
        <v>3320</v>
      </c>
      <c r="GH78" s="346" t="s">
        <v>3320</v>
      </c>
      <c r="GI78" s="346" t="s">
        <v>3320</v>
      </c>
      <c r="GJ78" s="346" t="s">
        <v>3320</v>
      </c>
      <c r="GK78" s="346" t="s">
        <v>3320</v>
      </c>
      <c r="GL78" s="346" t="s">
        <v>3320</v>
      </c>
      <c r="GM78" s="346" t="s">
        <v>3320</v>
      </c>
      <c r="GN78" s="346" t="s">
        <v>3320</v>
      </c>
      <c r="GO78" s="346" t="s">
        <v>3320</v>
      </c>
      <c r="GP78" s="346" t="s">
        <v>3320</v>
      </c>
      <c r="GQ78" s="346" t="s">
        <v>3320</v>
      </c>
      <c r="GR78" s="346" t="s">
        <v>3320</v>
      </c>
      <c r="GS78" s="346" t="s">
        <v>3320</v>
      </c>
      <c r="GT78" s="346" t="s">
        <v>3320</v>
      </c>
      <c r="GU78" s="346" t="s">
        <v>3320</v>
      </c>
      <c r="GV78" s="346" t="s">
        <v>3320</v>
      </c>
      <c r="GW78" s="346" t="s">
        <v>3320</v>
      </c>
      <c r="GX78" s="346" t="s">
        <v>3320</v>
      </c>
      <c r="GY78" s="346" t="s">
        <v>3320</v>
      </c>
      <c r="GZ78" s="346" t="s">
        <v>3320</v>
      </c>
      <c r="HA78" s="346" t="s">
        <v>3320</v>
      </c>
      <c r="HB78" s="346" t="s">
        <v>3320</v>
      </c>
      <c r="HC78" s="346" t="s">
        <v>3320</v>
      </c>
      <c r="HD78" s="346" t="s">
        <v>3320</v>
      </c>
      <c r="HE78" s="346" t="s">
        <v>3320</v>
      </c>
      <c r="HF78" s="346" t="s">
        <v>3320</v>
      </c>
      <c r="HG78" s="346" t="s">
        <v>3320</v>
      </c>
      <c r="HH78" s="346" t="s">
        <v>3320</v>
      </c>
      <c r="HI78" s="346" t="s">
        <v>3320</v>
      </c>
      <c r="HJ78" s="346" t="s">
        <v>3320</v>
      </c>
      <c r="HK78" s="346" t="s">
        <v>3320</v>
      </c>
      <c r="HL78" s="346" t="s">
        <v>3320</v>
      </c>
    </row>
    <row r="79" spans="1:220" ht="15.75" thickBot="1">
      <c r="A79" s="344" t="s">
        <v>5638</v>
      </c>
      <c r="B79" s="345">
        <v>625</v>
      </c>
      <c r="C79" s="346" t="s">
        <v>7158</v>
      </c>
      <c r="D79" s="346" t="s">
        <v>7159</v>
      </c>
      <c r="E79" s="345">
        <v>625</v>
      </c>
      <c r="F79" s="346" t="s">
        <v>7160</v>
      </c>
      <c r="G79" s="346" t="s">
        <v>7161</v>
      </c>
      <c r="H79" s="344" t="s">
        <v>5105</v>
      </c>
      <c r="I79" s="346" t="s">
        <v>6342</v>
      </c>
      <c r="J79" s="346" t="s">
        <v>6343</v>
      </c>
      <c r="K79" s="346" t="s">
        <v>6345</v>
      </c>
      <c r="L79" s="346" t="s">
        <v>6346</v>
      </c>
      <c r="M79" s="346" t="s">
        <v>6346</v>
      </c>
      <c r="N79" s="346" t="s">
        <v>6347</v>
      </c>
      <c r="O79" s="346" t="s">
        <v>6348</v>
      </c>
      <c r="P79" s="346" t="s">
        <v>3320</v>
      </c>
      <c r="Q79" s="346" t="s">
        <v>6349</v>
      </c>
      <c r="R79" s="346" t="s">
        <v>5698</v>
      </c>
      <c r="S79" s="346" t="s">
        <v>6350</v>
      </c>
      <c r="T79" s="346" t="s">
        <v>6351</v>
      </c>
      <c r="U79" s="346" t="s">
        <v>6352</v>
      </c>
      <c r="V79" s="346" t="s">
        <v>733</v>
      </c>
      <c r="W79" s="346" t="s">
        <v>733</v>
      </c>
      <c r="X79" s="346" t="s">
        <v>733</v>
      </c>
      <c r="Y79" s="346" t="s">
        <v>3320</v>
      </c>
      <c r="Z79" s="346" t="s">
        <v>6353</v>
      </c>
      <c r="AA79" s="346" t="s">
        <v>733</v>
      </c>
      <c r="AB79" s="346" t="s">
        <v>6354</v>
      </c>
      <c r="AC79" s="346" t="s">
        <v>6355</v>
      </c>
      <c r="AD79" s="346" t="s">
        <v>7162</v>
      </c>
      <c r="AE79" s="346" t="s">
        <v>7163</v>
      </c>
      <c r="AF79" s="346" t="s">
        <v>7164</v>
      </c>
      <c r="AG79" s="346" t="s">
        <v>6359</v>
      </c>
      <c r="AH79" s="346" t="s">
        <v>1214</v>
      </c>
      <c r="AI79" s="346" t="s">
        <v>3320</v>
      </c>
      <c r="AJ79" s="346" t="s">
        <v>5709</v>
      </c>
      <c r="AK79" s="346" t="s">
        <v>5710</v>
      </c>
      <c r="AL79" s="346" t="s">
        <v>5665</v>
      </c>
      <c r="AM79" s="347">
        <v>47254</v>
      </c>
      <c r="AN79" s="345">
        <v>24</v>
      </c>
      <c r="AO79" s="345">
        <v>13</v>
      </c>
      <c r="AP79" s="346" t="s">
        <v>5863</v>
      </c>
      <c r="AQ79" s="345">
        <v>14</v>
      </c>
      <c r="AR79" s="345">
        <v>63</v>
      </c>
      <c r="AS79" s="346" t="s">
        <v>733</v>
      </c>
      <c r="AT79" s="346" t="s">
        <v>3320</v>
      </c>
      <c r="AU79" s="346" t="s">
        <v>3320</v>
      </c>
      <c r="AV79" s="346" t="s">
        <v>3320</v>
      </c>
      <c r="AW79" s="346" t="s">
        <v>3320</v>
      </c>
      <c r="AX79" s="346" t="s">
        <v>3320</v>
      </c>
      <c r="AY79" s="346" t="s">
        <v>3320</v>
      </c>
      <c r="AZ79" s="346" t="s">
        <v>3320</v>
      </c>
      <c r="BA79" s="346" t="s">
        <v>3320</v>
      </c>
      <c r="BB79" s="346" t="s">
        <v>3320</v>
      </c>
      <c r="BC79" s="346" t="s">
        <v>3320</v>
      </c>
      <c r="BD79" s="348"/>
      <c r="BE79" s="346" t="s">
        <v>3320</v>
      </c>
      <c r="BF79" s="346" t="s">
        <v>3320</v>
      </c>
      <c r="BG79" s="346" t="s">
        <v>3320</v>
      </c>
      <c r="BH79" s="346" t="s">
        <v>3320</v>
      </c>
      <c r="BI79" s="346" t="s">
        <v>3320</v>
      </c>
      <c r="BJ79" s="346" t="s">
        <v>3320</v>
      </c>
      <c r="BK79" s="346" t="s">
        <v>3320</v>
      </c>
      <c r="BL79" s="346" t="s">
        <v>3320</v>
      </c>
      <c r="BM79" s="346" t="s">
        <v>3320</v>
      </c>
      <c r="BN79" s="346" t="s">
        <v>3320</v>
      </c>
      <c r="BO79" s="346" t="s">
        <v>3320</v>
      </c>
      <c r="BP79" s="346" t="s">
        <v>3320</v>
      </c>
      <c r="BQ79" s="346" t="s">
        <v>3320</v>
      </c>
      <c r="BR79" s="346" t="s">
        <v>3320</v>
      </c>
      <c r="BS79" s="346" t="s">
        <v>3320</v>
      </c>
      <c r="BT79" s="346" t="s">
        <v>3320</v>
      </c>
      <c r="BU79" s="346" t="s">
        <v>3320</v>
      </c>
      <c r="BV79" s="346" t="s">
        <v>3320</v>
      </c>
      <c r="BW79" s="346" t="s">
        <v>3320</v>
      </c>
      <c r="BX79" s="348"/>
      <c r="BY79" s="346" t="s">
        <v>3320</v>
      </c>
      <c r="BZ79" s="346" t="s">
        <v>3320</v>
      </c>
      <c r="CA79" s="346" t="s">
        <v>3320</v>
      </c>
      <c r="CB79" s="346" t="s">
        <v>3320</v>
      </c>
      <c r="CC79" s="346" t="s">
        <v>3320</v>
      </c>
      <c r="CD79" s="346" t="s">
        <v>3320</v>
      </c>
      <c r="CE79" s="346" t="s">
        <v>3320</v>
      </c>
      <c r="CF79" s="346" t="s">
        <v>3320</v>
      </c>
      <c r="CG79" s="346" t="s">
        <v>3320</v>
      </c>
      <c r="CH79" s="348"/>
      <c r="CI79" s="346" t="s">
        <v>3320</v>
      </c>
      <c r="CJ79" s="346" t="s">
        <v>3320</v>
      </c>
      <c r="CK79" s="346" t="s">
        <v>3320</v>
      </c>
      <c r="CL79" s="346" t="s">
        <v>3320</v>
      </c>
      <c r="CM79" s="346" t="s">
        <v>3320</v>
      </c>
      <c r="CN79" s="346" t="s">
        <v>3320</v>
      </c>
      <c r="CO79" s="346" t="s">
        <v>3320</v>
      </c>
      <c r="CP79" s="346" t="s">
        <v>6577</v>
      </c>
      <c r="CQ79" s="346" t="s">
        <v>6362</v>
      </c>
      <c r="CR79" s="346" t="s">
        <v>7166</v>
      </c>
      <c r="CS79" s="346" t="s">
        <v>7167</v>
      </c>
      <c r="CT79" s="346" t="s">
        <v>7168</v>
      </c>
      <c r="CU79" s="346" t="s">
        <v>7169</v>
      </c>
      <c r="CV79" s="346" t="s">
        <v>733</v>
      </c>
      <c r="CW79" s="346" t="s">
        <v>733</v>
      </c>
      <c r="CX79" s="346" t="s">
        <v>7170</v>
      </c>
      <c r="CY79" s="345">
        <v>106</v>
      </c>
      <c r="CZ79" s="345">
        <v>1.38</v>
      </c>
      <c r="DA79" s="346" t="s">
        <v>7171</v>
      </c>
      <c r="DB79" s="346" t="s">
        <v>6369</v>
      </c>
      <c r="DC79" s="346" t="s">
        <v>6370</v>
      </c>
      <c r="DD79" s="348"/>
      <c r="DE79" s="346" t="s">
        <v>7172</v>
      </c>
      <c r="DF79" s="346" t="s">
        <v>7173</v>
      </c>
      <c r="DG79" s="346" t="s">
        <v>7174</v>
      </c>
      <c r="DH79" s="346" t="s">
        <v>3320</v>
      </c>
      <c r="DI79" s="346" t="s">
        <v>3320</v>
      </c>
      <c r="DJ79" s="346" t="s">
        <v>3320</v>
      </c>
      <c r="DK79" s="346" t="s">
        <v>3320</v>
      </c>
      <c r="DL79" s="346" t="s">
        <v>3320</v>
      </c>
      <c r="DM79" s="346" t="s">
        <v>3320</v>
      </c>
      <c r="DN79" s="346" t="s">
        <v>3320</v>
      </c>
      <c r="DO79" s="346" t="s">
        <v>3320</v>
      </c>
      <c r="DP79" s="346" t="s">
        <v>3320</v>
      </c>
      <c r="DQ79" s="346" t="s">
        <v>3320</v>
      </c>
      <c r="DR79" s="346" t="s">
        <v>3320</v>
      </c>
      <c r="DS79" s="346" t="s">
        <v>3320</v>
      </c>
      <c r="DT79" s="346" t="s">
        <v>3320</v>
      </c>
      <c r="DU79" s="346" t="s">
        <v>3320</v>
      </c>
      <c r="DV79" s="346" t="s">
        <v>3320</v>
      </c>
      <c r="DW79" s="346" t="s">
        <v>3320</v>
      </c>
      <c r="DX79" s="346" t="s">
        <v>3320</v>
      </c>
      <c r="DY79" s="346" t="s">
        <v>3320</v>
      </c>
      <c r="DZ79" s="346" t="s">
        <v>3320</v>
      </c>
      <c r="EA79" s="346" t="s">
        <v>3320</v>
      </c>
      <c r="EB79" s="346" t="s">
        <v>3320</v>
      </c>
      <c r="EC79" s="346" t="s">
        <v>3320</v>
      </c>
      <c r="ED79" s="346" t="s">
        <v>3320</v>
      </c>
      <c r="EE79" s="346" t="s">
        <v>3320</v>
      </c>
      <c r="EF79" s="345">
        <v>123500000</v>
      </c>
      <c r="EG79" s="346" t="s">
        <v>733</v>
      </c>
      <c r="EH79" s="346" t="s">
        <v>733</v>
      </c>
      <c r="EI79" s="346" t="s">
        <v>733</v>
      </c>
      <c r="EJ79" s="346" t="s">
        <v>733</v>
      </c>
      <c r="EK79" s="346" t="s">
        <v>657</v>
      </c>
      <c r="EL79" s="346" t="s">
        <v>7175</v>
      </c>
      <c r="EM79" s="179" t="s">
        <v>7176</v>
      </c>
      <c r="EN79" s="348"/>
      <c r="EO79" s="346" t="s">
        <v>7177</v>
      </c>
      <c r="EP79" s="345">
        <v>123500000</v>
      </c>
      <c r="EQ79" s="345">
        <v>34800000</v>
      </c>
      <c r="ER79" s="345">
        <v>3.3</v>
      </c>
      <c r="ES79" s="345">
        <v>5.6</v>
      </c>
      <c r="ET79" s="346" t="s">
        <v>6353</v>
      </c>
      <c r="EU79" s="346" t="s">
        <v>733</v>
      </c>
      <c r="EV79" s="346" t="s">
        <v>733</v>
      </c>
      <c r="EW79" s="346" t="s">
        <v>7178</v>
      </c>
      <c r="EX79" s="346" t="s">
        <v>733</v>
      </c>
      <c r="EY79" s="346" t="s">
        <v>1214</v>
      </c>
      <c r="EZ79" s="346" t="s">
        <v>733</v>
      </c>
      <c r="FA79" s="346" t="s">
        <v>733</v>
      </c>
      <c r="FB79" s="346" t="s">
        <v>733</v>
      </c>
      <c r="FC79" s="349" t="s">
        <v>5676</v>
      </c>
      <c r="FD79" s="346" t="s">
        <v>3320</v>
      </c>
      <c r="FE79" s="346" t="s">
        <v>733</v>
      </c>
      <c r="FF79" s="346" t="s">
        <v>5721</v>
      </c>
      <c r="FG79" s="346" t="s">
        <v>733</v>
      </c>
      <c r="FH79" s="346" t="s">
        <v>5679</v>
      </c>
      <c r="FI79" s="346" t="s">
        <v>3320</v>
      </c>
      <c r="FJ79" s="346" t="s">
        <v>3320</v>
      </c>
      <c r="FK79" s="345">
        <v>0.5</v>
      </c>
      <c r="FL79" s="346" t="s">
        <v>733</v>
      </c>
      <c r="FM79" s="346" t="s">
        <v>5948</v>
      </c>
      <c r="FN79" s="346" t="s">
        <v>7179</v>
      </c>
      <c r="FO79" s="346" t="s">
        <v>1214</v>
      </c>
      <c r="FP79" s="346" t="s">
        <v>3320</v>
      </c>
      <c r="FQ79" s="346" t="s">
        <v>7180</v>
      </c>
      <c r="FR79" s="346" t="s">
        <v>7181</v>
      </c>
      <c r="FS79" s="346" t="s">
        <v>3320</v>
      </c>
      <c r="FT79" s="346" t="s">
        <v>3320</v>
      </c>
      <c r="FU79" s="346" t="s">
        <v>3320</v>
      </c>
      <c r="FV79" s="346" t="s">
        <v>733</v>
      </c>
      <c r="FW79" s="346" t="s">
        <v>1214</v>
      </c>
      <c r="FX79" s="350">
        <v>46079.599930555552</v>
      </c>
      <c r="FY79" s="350">
        <v>46084.503287037034</v>
      </c>
      <c r="FZ79" s="346" t="s">
        <v>5685</v>
      </c>
      <c r="GA79" s="346" t="s">
        <v>3320</v>
      </c>
      <c r="GB79" s="346" t="s">
        <v>3320</v>
      </c>
      <c r="GC79" s="346" t="s">
        <v>3320</v>
      </c>
      <c r="GD79" s="346" t="s">
        <v>3320</v>
      </c>
      <c r="GE79" s="346" t="s">
        <v>3320</v>
      </c>
      <c r="GF79" s="346" t="s">
        <v>3320</v>
      </c>
      <c r="GG79" s="346" t="s">
        <v>3320</v>
      </c>
      <c r="GH79" s="346" t="s">
        <v>3320</v>
      </c>
      <c r="GI79" s="346" t="s">
        <v>3320</v>
      </c>
      <c r="GJ79" s="346" t="s">
        <v>3320</v>
      </c>
      <c r="GK79" s="346" t="s">
        <v>3320</v>
      </c>
      <c r="GL79" s="346" t="s">
        <v>3320</v>
      </c>
      <c r="GM79" s="346" t="s">
        <v>3320</v>
      </c>
      <c r="GN79" s="346" t="s">
        <v>3320</v>
      </c>
      <c r="GO79" s="346" t="s">
        <v>3320</v>
      </c>
      <c r="GP79" s="346" t="s">
        <v>3320</v>
      </c>
      <c r="GQ79" s="346" t="s">
        <v>3320</v>
      </c>
      <c r="GR79" s="346" t="s">
        <v>3320</v>
      </c>
      <c r="GS79" s="346" t="s">
        <v>3320</v>
      </c>
      <c r="GT79" s="346" t="s">
        <v>3320</v>
      </c>
      <c r="GU79" s="346" t="s">
        <v>3320</v>
      </c>
      <c r="GV79" s="346" t="s">
        <v>3320</v>
      </c>
      <c r="GW79" s="346" t="s">
        <v>3320</v>
      </c>
      <c r="GX79" s="346" t="s">
        <v>3320</v>
      </c>
      <c r="GY79" s="346" t="s">
        <v>3320</v>
      </c>
      <c r="GZ79" s="346" t="s">
        <v>3320</v>
      </c>
      <c r="HA79" s="346" t="s">
        <v>3320</v>
      </c>
      <c r="HB79" s="346" t="s">
        <v>3320</v>
      </c>
      <c r="HC79" s="346" t="s">
        <v>3320</v>
      </c>
      <c r="HD79" s="346" t="s">
        <v>3320</v>
      </c>
      <c r="HE79" s="346" t="s">
        <v>3320</v>
      </c>
      <c r="HF79" s="346" t="s">
        <v>3320</v>
      </c>
      <c r="HG79" s="346" t="s">
        <v>3320</v>
      </c>
      <c r="HH79" s="346" t="s">
        <v>3320</v>
      </c>
      <c r="HI79" s="346" t="s">
        <v>3320</v>
      </c>
      <c r="HJ79" s="346" t="s">
        <v>3320</v>
      </c>
      <c r="HK79" s="346" t="s">
        <v>3320</v>
      </c>
      <c r="HL79" s="346" t="s">
        <v>3320</v>
      </c>
    </row>
    <row r="80" spans="1:220" ht="15.75" thickBot="1">
      <c r="A80" s="344" t="s">
        <v>5638</v>
      </c>
      <c r="B80" s="345">
        <v>1103</v>
      </c>
      <c r="C80" s="346" t="s">
        <v>8762</v>
      </c>
      <c r="D80" s="346" t="s">
        <v>8763</v>
      </c>
      <c r="E80" s="345">
        <v>1103</v>
      </c>
      <c r="F80" s="346" t="s">
        <v>8743</v>
      </c>
      <c r="G80" s="346" t="s">
        <v>7432</v>
      </c>
      <c r="H80" s="346" t="s">
        <v>8764</v>
      </c>
      <c r="I80" s="346" t="s">
        <v>5916</v>
      </c>
      <c r="J80" s="346" t="s">
        <v>8745</v>
      </c>
      <c r="K80" s="346" t="s">
        <v>5698</v>
      </c>
      <c r="L80" s="346" t="s">
        <v>8765</v>
      </c>
      <c r="M80" s="346" t="s">
        <v>7433</v>
      </c>
      <c r="N80" s="346" t="s">
        <v>8748</v>
      </c>
      <c r="O80" s="346" t="s">
        <v>8749</v>
      </c>
      <c r="P80" s="346" t="s">
        <v>7432</v>
      </c>
      <c r="Q80" s="346" t="s">
        <v>8750</v>
      </c>
      <c r="R80" s="346" t="s">
        <v>8751</v>
      </c>
      <c r="S80" s="346" t="s">
        <v>7438</v>
      </c>
      <c r="T80" s="346" t="s">
        <v>7439</v>
      </c>
      <c r="U80" s="346" t="s">
        <v>7440</v>
      </c>
      <c r="V80" s="346" t="s">
        <v>733</v>
      </c>
      <c r="W80" s="346" t="s">
        <v>733</v>
      </c>
      <c r="X80" s="346" t="s">
        <v>733</v>
      </c>
      <c r="Y80" s="346" t="s">
        <v>3320</v>
      </c>
      <c r="Z80" s="346" t="s">
        <v>7441</v>
      </c>
      <c r="AA80" s="346" t="s">
        <v>733</v>
      </c>
      <c r="AB80" s="346" t="s">
        <v>8752</v>
      </c>
      <c r="AC80" s="346" t="s">
        <v>7443</v>
      </c>
      <c r="AD80" s="346" t="s">
        <v>7444</v>
      </c>
      <c r="AE80" s="346" t="s">
        <v>7445</v>
      </c>
      <c r="AF80" s="346" t="s">
        <v>8753</v>
      </c>
      <c r="AG80" s="346" t="s">
        <v>8754</v>
      </c>
      <c r="AH80" s="346" t="s">
        <v>1214</v>
      </c>
      <c r="AI80" s="346" t="s">
        <v>3320</v>
      </c>
      <c r="AJ80" s="346" t="s">
        <v>5663</v>
      </c>
      <c r="AK80" s="346" t="s">
        <v>3585</v>
      </c>
      <c r="AL80" s="346" t="s">
        <v>5665</v>
      </c>
      <c r="AM80" s="347">
        <v>46834</v>
      </c>
      <c r="AN80" s="345">
        <v>13</v>
      </c>
      <c r="AO80" s="345">
        <v>81</v>
      </c>
      <c r="AP80" s="346" t="s">
        <v>5666</v>
      </c>
      <c r="AQ80" s="345">
        <v>18</v>
      </c>
      <c r="AR80" s="345">
        <v>294.5</v>
      </c>
      <c r="AS80" s="346" t="s">
        <v>733</v>
      </c>
      <c r="AT80" s="346" t="s">
        <v>3320</v>
      </c>
      <c r="AU80" s="346" t="s">
        <v>3320</v>
      </c>
      <c r="AV80" s="346" t="s">
        <v>3320</v>
      </c>
      <c r="AW80" s="346" t="s">
        <v>3320</v>
      </c>
      <c r="AX80" s="346" t="s">
        <v>3320</v>
      </c>
      <c r="AY80" s="346" t="s">
        <v>3320</v>
      </c>
      <c r="AZ80" s="346" t="s">
        <v>3320</v>
      </c>
      <c r="BA80" s="346" t="s">
        <v>3320</v>
      </c>
      <c r="BB80" s="346" t="s">
        <v>3320</v>
      </c>
      <c r="BC80" s="346" t="s">
        <v>3320</v>
      </c>
      <c r="BD80" s="348"/>
      <c r="BE80" s="346" t="s">
        <v>3320</v>
      </c>
      <c r="BF80" s="346" t="s">
        <v>3320</v>
      </c>
      <c r="BG80" s="346" t="s">
        <v>3320</v>
      </c>
      <c r="BH80" s="346" t="s">
        <v>3320</v>
      </c>
      <c r="BI80" s="346" t="s">
        <v>3320</v>
      </c>
      <c r="BJ80" s="346" t="s">
        <v>3320</v>
      </c>
      <c r="BK80" s="346" t="s">
        <v>3320</v>
      </c>
      <c r="BL80" s="346" t="s">
        <v>3320</v>
      </c>
      <c r="BM80" s="346" t="s">
        <v>3320</v>
      </c>
      <c r="BN80" s="345">
        <v>4.5</v>
      </c>
      <c r="BO80" s="345">
        <v>10.5</v>
      </c>
      <c r="BP80" s="346" t="s">
        <v>733</v>
      </c>
      <c r="BQ80" s="346" t="s">
        <v>5937</v>
      </c>
      <c r="BR80" s="345">
        <v>41.5</v>
      </c>
      <c r="BS80" s="346" t="s">
        <v>733</v>
      </c>
      <c r="BT80" s="346" t="s">
        <v>733</v>
      </c>
      <c r="BU80" s="346" t="s">
        <v>733</v>
      </c>
      <c r="BV80" s="345">
        <v>3635</v>
      </c>
      <c r="BW80" s="345">
        <v>3232</v>
      </c>
      <c r="BX80" s="346" t="s">
        <v>8767</v>
      </c>
      <c r="BY80" s="345">
        <v>340</v>
      </c>
      <c r="BZ80" s="345">
        <v>83</v>
      </c>
      <c r="CA80" s="345">
        <v>97</v>
      </c>
      <c r="CB80" s="345">
        <v>20</v>
      </c>
      <c r="CC80" s="347">
        <v>46352</v>
      </c>
      <c r="CD80" s="345">
        <v>1.9</v>
      </c>
      <c r="CE80" s="345">
        <v>100</v>
      </c>
      <c r="CF80" s="346" t="s">
        <v>8768</v>
      </c>
      <c r="CG80" s="345">
        <v>1250000</v>
      </c>
      <c r="CH80" s="348"/>
      <c r="CI80" s="346" t="s">
        <v>3320</v>
      </c>
      <c r="CJ80" s="346" t="s">
        <v>3320</v>
      </c>
      <c r="CK80" s="346" t="s">
        <v>3320</v>
      </c>
      <c r="CL80" s="346" t="s">
        <v>3320</v>
      </c>
      <c r="CM80" s="346" t="s">
        <v>3320</v>
      </c>
      <c r="CN80" s="346" t="s">
        <v>3320</v>
      </c>
      <c r="CO80" s="346" t="s">
        <v>3320</v>
      </c>
      <c r="CP80" s="346" t="s">
        <v>3320</v>
      </c>
      <c r="CQ80" s="346" t="s">
        <v>3320</v>
      </c>
      <c r="CR80" s="346" t="s">
        <v>3320</v>
      </c>
      <c r="CS80" s="346" t="s">
        <v>3320</v>
      </c>
      <c r="CT80" s="346" t="s">
        <v>3320</v>
      </c>
      <c r="CU80" s="346" t="s">
        <v>3320</v>
      </c>
      <c r="CV80" s="346" t="s">
        <v>3320</v>
      </c>
      <c r="CW80" s="346" t="s">
        <v>3320</v>
      </c>
      <c r="CX80" s="346" t="s">
        <v>3320</v>
      </c>
      <c r="CY80" s="346" t="s">
        <v>3320</v>
      </c>
      <c r="CZ80" s="346" t="s">
        <v>3320</v>
      </c>
      <c r="DA80" s="346" t="s">
        <v>3320</v>
      </c>
      <c r="DB80" s="346" t="s">
        <v>3320</v>
      </c>
      <c r="DC80" s="346" t="s">
        <v>3320</v>
      </c>
      <c r="DD80" s="346" t="s">
        <v>3320</v>
      </c>
      <c r="DE80" s="346" t="s">
        <v>3320</v>
      </c>
      <c r="DF80" s="346" t="s">
        <v>3320</v>
      </c>
      <c r="DG80" s="346" t="s">
        <v>3320</v>
      </c>
      <c r="DH80" s="346" t="s">
        <v>3320</v>
      </c>
      <c r="DI80" s="346" t="s">
        <v>3320</v>
      </c>
      <c r="DJ80" s="346" t="s">
        <v>3320</v>
      </c>
      <c r="DK80" s="346" t="s">
        <v>3320</v>
      </c>
      <c r="DL80" s="346" t="s">
        <v>3320</v>
      </c>
      <c r="DM80" s="346" t="s">
        <v>3320</v>
      </c>
      <c r="DN80" s="346" t="s">
        <v>3320</v>
      </c>
      <c r="DO80" s="346" t="s">
        <v>3320</v>
      </c>
      <c r="DP80" s="346" t="s">
        <v>3320</v>
      </c>
      <c r="DQ80" s="346" t="s">
        <v>3320</v>
      </c>
      <c r="DR80" s="346" t="s">
        <v>3320</v>
      </c>
      <c r="DS80" s="346" t="s">
        <v>3320</v>
      </c>
      <c r="DT80" s="346" t="s">
        <v>3320</v>
      </c>
      <c r="DU80" s="346" t="s">
        <v>3320</v>
      </c>
      <c r="DV80" s="346" t="s">
        <v>3320</v>
      </c>
      <c r="DW80" s="346" t="s">
        <v>3320</v>
      </c>
      <c r="DX80" s="346" t="s">
        <v>3320</v>
      </c>
      <c r="DY80" s="346" t="s">
        <v>3320</v>
      </c>
      <c r="DZ80" s="346" t="s">
        <v>3320</v>
      </c>
      <c r="EA80" s="346" t="s">
        <v>3320</v>
      </c>
      <c r="EB80" s="346" t="s">
        <v>3320</v>
      </c>
      <c r="EC80" s="346" t="s">
        <v>3320</v>
      </c>
      <c r="ED80" s="346" t="s">
        <v>3320</v>
      </c>
      <c r="EE80" s="346" t="s">
        <v>3320</v>
      </c>
      <c r="EF80" s="345">
        <v>192500000</v>
      </c>
      <c r="EG80" s="346" t="s">
        <v>733</v>
      </c>
      <c r="EH80" s="346" t="s">
        <v>733</v>
      </c>
      <c r="EI80" s="346" t="s">
        <v>733</v>
      </c>
      <c r="EJ80" s="346" t="s">
        <v>733</v>
      </c>
      <c r="EK80" s="346" t="s">
        <v>8769</v>
      </c>
      <c r="EL80" s="346" t="s">
        <v>8770</v>
      </c>
      <c r="EM80" s="179" t="s">
        <v>8771</v>
      </c>
      <c r="EN80" s="348"/>
      <c r="EO80" s="346" t="s">
        <v>8772</v>
      </c>
      <c r="EP80" s="345">
        <v>192000000</v>
      </c>
      <c r="EQ80" s="345">
        <v>14000000</v>
      </c>
      <c r="ER80" s="345">
        <v>1925</v>
      </c>
      <c r="ES80" s="345">
        <v>3117</v>
      </c>
      <c r="ET80" s="346" t="s">
        <v>8773</v>
      </c>
      <c r="EU80" s="346" t="s">
        <v>733</v>
      </c>
      <c r="EV80" s="346" t="s">
        <v>733</v>
      </c>
      <c r="EW80" s="346" t="s">
        <v>8774</v>
      </c>
      <c r="EX80" s="346" t="s">
        <v>733</v>
      </c>
      <c r="EY80" s="346" t="s">
        <v>733</v>
      </c>
      <c r="EZ80" s="346" t="s">
        <v>733</v>
      </c>
      <c r="FA80" s="346" t="s">
        <v>733</v>
      </c>
      <c r="FB80" s="346" t="s">
        <v>733</v>
      </c>
      <c r="FC80" s="349" t="s">
        <v>5676</v>
      </c>
      <c r="FD80" s="346" t="s">
        <v>3320</v>
      </c>
      <c r="FE80" s="346" t="s">
        <v>733</v>
      </c>
      <c r="FF80" s="346" t="s">
        <v>5721</v>
      </c>
      <c r="FG80" s="346" t="s">
        <v>1214</v>
      </c>
      <c r="FH80" s="346" t="s">
        <v>1214</v>
      </c>
      <c r="FI80" s="346" t="s">
        <v>3320</v>
      </c>
      <c r="FJ80" s="346" t="s">
        <v>3320</v>
      </c>
      <c r="FK80" s="346" t="s">
        <v>3320</v>
      </c>
      <c r="FL80" s="346" t="s">
        <v>1214</v>
      </c>
      <c r="FM80" s="346" t="s">
        <v>1214</v>
      </c>
      <c r="FN80" s="346" t="s">
        <v>3320</v>
      </c>
      <c r="FO80" s="346" t="s">
        <v>1214</v>
      </c>
      <c r="FP80" s="346" t="s">
        <v>3320</v>
      </c>
      <c r="FQ80" s="346" t="s">
        <v>3320</v>
      </c>
      <c r="FR80" s="346" t="s">
        <v>3320</v>
      </c>
      <c r="FS80" s="346" t="s">
        <v>3320</v>
      </c>
      <c r="FT80" s="346" t="s">
        <v>3320</v>
      </c>
      <c r="FU80" s="346" t="s">
        <v>3320</v>
      </c>
      <c r="FV80" s="346" t="s">
        <v>733</v>
      </c>
      <c r="FW80" s="346" t="s">
        <v>1214</v>
      </c>
      <c r="FX80" s="350">
        <v>46084.434745370374</v>
      </c>
      <c r="FY80" s="350">
        <v>46084.495370370372</v>
      </c>
      <c r="FZ80" s="346" t="s">
        <v>5685</v>
      </c>
      <c r="GA80" s="346" t="s">
        <v>3320</v>
      </c>
      <c r="GB80" s="346" t="s">
        <v>3320</v>
      </c>
      <c r="GC80" s="346" t="s">
        <v>3320</v>
      </c>
      <c r="GD80" s="346" t="s">
        <v>3320</v>
      </c>
      <c r="GE80" s="346" t="s">
        <v>3320</v>
      </c>
      <c r="GF80" s="346" t="s">
        <v>3320</v>
      </c>
      <c r="GG80" s="346" t="s">
        <v>3320</v>
      </c>
      <c r="GH80" s="346" t="s">
        <v>3320</v>
      </c>
      <c r="GI80" s="346" t="s">
        <v>3320</v>
      </c>
      <c r="GJ80" s="346" t="s">
        <v>3320</v>
      </c>
      <c r="GK80" s="346" t="s">
        <v>3320</v>
      </c>
      <c r="GL80" s="346" t="s">
        <v>3320</v>
      </c>
      <c r="GM80" s="346" t="s">
        <v>3320</v>
      </c>
      <c r="GN80" s="346" t="s">
        <v>3320</v>
      </c>
      <c r="GO80" s="346" t="s">
        <v>3320</v>
      </c>
      <c r="GP80" s="346" t="s">
        <v>3320</v>
      </c>
      <c r="GQ80" s="346" t="s">
        <v>3320</v>
      </c>
      <c r="GR80" s="346" t="s">
        <v>3320</v>
      </c>
      <c r="GS80" s="346" t="s">
        <v>3320</v>
      </c>
      <c r="GT80" s="346" t="s">
        <v>3320</v>
      </c>
      <c r="GU80" s="346" t="s">
        <v>3320</v>
      </c>
      <c r="GV80" s="346" t="s">
        <v>3320</v>
      </c>
      <c r="GW80" s="346" t="s">
        <v>3320</v>
      </c>
      <c r="GX80" s="346" t="s">
        <v>3320</v>
      </c>
      <c r="GY80" s="346" t="s">
        <v>3320</v>
      </c>
      <c r="GZ80" s="346" t="s">
        <v>3320</v>
      </c>
      <c r="HA80" s="346" t="s">
        <v>3320</v>
      </c>
      <c r="HB80" s="346" t="s">
        <v>3320</v>
      </c>
      <c r="HC80" s="346" t="s">
        <v>3320</v>
      </c>
      <c r="HD80" s="346" t="s">
        <v>3320</v>
      </c>
      <c r="HE80" s="346" t="s">
        <v>3320</v>
      </c>
      <c r="HF80" s="346" t="s">
        <v>3320</v>
      </c>
      <c r="HG80" s="346" t="s">
        <v>3320</v>
      </c>
      <c r="HH80" s="346" t="s">
        <v>3320</v>
      </c>
      <c r="HI80" s="346" t="s">
        <v>3320</v>
      </c>
      <c r="HJ80" s="346" t="s">
        <v>3320</v>
      </c>
      <c r="HK80" s="346" t="s">
        <v>3320</v>
      </c>
      <c r="HL80" s="346" t="s">
        <v>3320</v>
      </c>
    </row>
    <row r="81" spans="1:220" ht="15.75" thickBot="1">
      <c r="A81" s="344" t="s">
        <v>5638</v>
      </c>
      <c r="B81" s="345">
        <v>1110</v>
      </c>
      <c r="C81" s="346" t="s">
        <v>11380</v>
      </c>
      <c r="D81" s="346" t="s">
        <v>11381</v>
      </c>
      <c r="E81" s="345">
        <v>1110</v>
      </c>
      <c r="F81" s="346" t="s">
        <v>1343</v>
      </c>
      <c r="G81" s="346" t="s">
        <v>6775</v>
      </c>
      <c r="H81" s="346" t="s">
        <v>11302</v>
      </c>
      <c r="I81" s="346" t="s">
        <v>5643</v>
      </c>
      <c r="J81" s="346" t="s">
        <v>6416</v>
      </c>
      <c r="K81" s="346" t="s">
        <v>6417</v>
      </c>
      <c r="L81" s="346" t="s">
        <v>6777</v>
      </c>
      <c r="M81" s="346" t="s">
        <v>6419</v>
      </c>
      <c r="N81" s="346" t="s">
        <v>6778</v>
      </c>
      <c r="O81" s="346" t="s">
        <v>6779</v>
      </c>
      <c r="P81" s="346" t="s">
        <v>3320</v>
      </c>
      <c r="Q81" s="346" t="s">
        <v>6780</v>
      </c>
      <c r="R81" s="346" t="s">
        <v>5698</v>
      </c>
      <c r="S81" s="346" t="s">
        <v>6781</v>
      </c>
      <c r="T81" s="346" t="s">
        <v>6782</v>
      </c>
      <c r="U81" s="346" t="s">
        <v>6425</v>
      </c>
      <c r="V81" s="346" t="s">
        <v>733</v>
      </c>
      <c r="W81" s="346" t="s">
        <v>733</v>
      </c>
      <c r="X81" s="346" t="s">
        <v>733</v>
      </c>
      <c r="Y81" s="346" t="s">
        <v>3320</v>
      </c>
      <c r="Z81" s="346" t="s">
        <v>6783</v>
      </c>
      <c r="AA81" s="346" t="s">
        <v>733</v>
      </c>
      <c r="AB81" s="346" t="s">
        <v>6784</v>
      </c>
      <c r="AC81" s="346" t="s">
        <v>6428</v>
      </c>
      <c r="AD81" s="346" t="s">
        <v>6429</v>
      </c>
      <c r="AE81" s="346" t="s">
        <v>6430</v>
      </c>
      <c r="AF81" s="346" t="s">
        <v>6785</v>
      </c>
      <c r="AG81" s="346" t="s">
        <v>6786</v>
      </c>
      <c r="AH81" s="346" t="s">
        <v>733</v>
      </c>
      <c r="AI81" s="346" t="s">
        <v>11302</v>
      </c>
      <c r="AJ81" s="346" t="s">
        <v>3320</v>
      </c>
      <c r="AK81" s="346" t="s">
        <v>3320</v>
      </c>
      <c r="AL81" s="346" t="s">
        <v>3320</v>
      </c>
      <c r="AM81" s="346" t="s">
        <v>3320</v>
      </c>
      <c r="AN81" s="346" t="s">
        <v>3320</v>
      </c>
      <c r="AO81" s="346" t="s">
        <v>3320</v>
      </c>
      <c r="AP81" s="346" t="s">
        <v>3320</v>
      </c>
      <c r="AQ81" s="346" t="s">
        <v>3320</v>
      </c>
      <c r="AR81" s="346" t="s">
        <v>3320</v>
      </c>
      <c r="AS81" s="346" t="s">
        <v>3320</v>
      </c>
      <c r="AT81" s="346" t="s">
        <v>3320</v>
      </c>
      <c r="AU81" s="346" t="s">
        <v>3320</v>
      </c>
      <c r="AV81" s="346" t="s">
        <v>3320</v>
      </c>
      <c r="AW81" s="346" t="s">
        <v>3320</v>
      </c>
      <c r="AX81" s="346" t="s">
        <v>3320</v>
      </c>
      <c r="AY81" s="346" t="s">
        <v>3320</v>
      </c>
      <c r="AZ81" s="346" t="s">
        <v>3320</v>
      </c>
      <c r="BA81" s="346" t="s">
        <v>3320</v>
      </c>
      <c r="BB81" s="346" t="s">
        <v>3320</v>
      </c>
      <c r="BC81" s="346" t="s">
        <v>3320</v>
      </c>
      <c r="BD81" s="348"/>
      <c r="BE81" s="346" t="s">
        <v>3320</v>
      </c>
      <c r="BF81" s="346" t="s">
        <v>3320</v>
      </c>
      <c r="BG81" s="346" t="s">
        <v>3320</v>
      </c>
      <c r="BH81" s="346" t="s">
        <v>3320</v>
      </c>
      <c r="BI81" s="346" t="s">
        <v>3320</v>
      </c>
      <c r="BJ81" s="346" t="s">
        <v>3320</v>
      </c>
      <c r="BK81" s="346" t="s">
        <v>3320</v>
      </c>
      <c r="BL81" s="346" t="s">
        <v>3320</v>
      </c>
      <c r="BM81" s="346" t="s">
        <v>3320</v>
      </c>
      <c r="BN81" s="346" t="s">
        <v>3320</v>
      </c>
      <c r="BO81" s="346" t="s">
        <v>3320</v>
      </c>
      <c r="BP81" s="346" t="s">
        <v>3320</v>
      </c>
      <c r="BQ81" s="346" t="s">
        <v>3320</v>
      </c>
      <c r="BR81" s="346" t="s">
        <v>3320</v>
      </c>
      <c r="BS81" s="346" t="s">
        <v>3320</v>
      </c>
      <c r="BT81" s="346" t="s">
        <v>3320</v>
      </c>
      <c r="BU81" s="346" t="s">
        <v>3320</v>
      </c>
      <c r="BV81" s="346" t="s">
        <v>3320</v>
      </c>
      <c r="BW81" s="346" t="s">
        <v>3320</v>
      </c>
      <c r="BX81" s="348"/>
      <c r="BY81" s="346" t="s">
        <v>3320</v>
      </c>
      <c r="BZ81" s="346" t="s">
        <v>3320</v>
      </c>
      <c r="CA81" s="346" t="s">
        <v>3320</v>
      </c>
      <c r="CB81" s="346" t="s">
        <v>3320</v>
      </c>
      <c r="CC81" s="346" t="s">
        <v>3320</v>
      </c>
      <c r="CD81" s="346" t="s">
        <v>3320</v>
      </c>
      <c r="CE81" s="346" t="s">
        <v>3320</v>
      </c>
      <c r="CF81" s="346" t="s">
        <v>3320</v>
      </c>
      <c r="CG81" s="346" t="s">
        <v>3320</v>
      </c>
      <c r="CH81" s="348"/>
      <c r="CI81" s="346" t="s">
        <v>3320</v>
      </c>
      <c r="CJ81" s="346" t="s">
        <v>3320</v>
      </c>
      <c r="CK81" s="346" t="s">
        <v>3320</v>
      </c>
      <c r="CL81" s="346" t="s">
        <v>3320</v>
      </c>
      <c r="CM81" s="346" t="s">
        <v>3320</v>
      </c>
      <c r="CN81" s="346" t="s">
        <v>3320</v>
      </c>
      <c r="CO81" s="346" t="s">
        <v>3320</v>
      </c>
      <c r="CP81" s="346" t="s">
        <v>3320</v>
      </c>
      <c r="CQ81" s="346" t="s">
        <v>3320</v>
      </c>
      <c r="CR81" s="346" t="s">
        <v>3320</v>
      </c>
      <c r="CS81" s="346" t="s">
        <v>3320</v>
      </c>
      <c r="CT81" s="346" t="s">
        <v>3320</v>
      </c>
      <c r="CU81" s="346" t="s">
        <v>3320</v>
      </c>
      <c r="CV81" s="346" t="s">
        <v>3320</v>
      </c>
      <c r="CW81" s="346" t="s">
        <v>3320</v>
      </c>
      <c r="CX81" s="346" t="s">
        <v>3320</v>
      </c>
      <c r="CY81" s="346" t="s">
        <v>3320</v>
      </c>
      <c r="CZ81" s="346" t="s">
        <v>3320</v>
      </c>
      <c r="DA81" s="346" t="s">
        <v>3320</v>
      </c>
      <c r="DB81" s="346" t="s">
        <v>3320</v>
      </c>
      <c r="DC81" s="346" t="s">
        <v>3320</v>
      </c>
      <c r="DD81" s="346" t="s">
        <v>3320</v>
      </c>
      <c r="DE81" s="346" t="s">
        <v>3320</v>
      </c>
      <c r="DF81" s="346" t="s">
        <v>3320</v>
      </c>
      <c r="DG81" s="346" t="s">
        <v>3320</v>
      </c>
      <c r="DH81" s="346" t="s">
        <v>3320</v>
      </c>
      <c r="DI81" s="346" t="s">
        <v>3320</v>
      </c>
      <c r="DJ81" s="346" t="s">
        <v>3320</v>
      </c>
      <c r="DK81" s="346" t="s">
        <v>3320</v>
      </c>
      <c r="DL81" s="346" t="s">
        <v>3320</v>
      </c>
      <c r="DM81" s="346" t="s">
        <v>3320</v>
      </c>
      <c r="DN81" s="346" t="s">
        <v>3320</v>
      </c>
      <c r="DO81" s="346" t="s">
        <v>3320</v>
      </c>
      <c r="DP81" s="346" t="s">
        <v>3320</v>
      </c>
      <c r="DQ81" s="346" t="s">
        <v>3320</v>
      </c>
      <c r="DR81" s="346" t="s">
        <v>3320</v>
      </c>
      <c r="DS81" s="346" t="s">
        <v>3320</v>
      </c>
      <c r="DT81" s="346" t="s">
        <v>3320</v>
      </c>
      <c r="DU81" s="346" t="s">
        <v>3320</v>
      </c>
      <c r="DV81" s="346" t="s">
        <v>3320</v>
      </c>
      <c r="DW81" s="346" t="s">
        <v>3320</v>
      </c>
      <c r="DX81" s="346" t="s">
        <v>3320</v>
      </c>
      <c r="DY81" s="346" t="s">
        <v>3320</v>
      </c>
      <c r="DZ81" s="346" t="s">
        <v>3320</v>
      </c>
      <c r="EA81" s="346" t="s">
        <v>3320</v>
      </c>
      <c r="EB81" s="346" t="s">
        <v>3320</v>
      </c>
      <c r="EC81" s="346" t="s">
        <v>3320</v>
      </c>
      <c r="ED81" s="346" t="s">
        <v>3320</v>
      </c>
      <c r="EE81" s="346" t="s">
        <v>3320</v>
      </c>
      <c r="EF81" s="345">
        <v>1</v>
      </c>
      <c r="EG81" s="346" t="s">
        <v>733</v>
      </c>
      <c r="EH81" s="346" t="s">
        <v>733</v>
      </c>
      <c r="EI81" s="346" t="s">
        <v>733</v>
      </c>
      <c r="EJ81" s="346" t="s">
        <v>733</v>
      </c>
      <c r="EK81" s="346" t="s">
        <v>3320</v>
      </c>
      <c r="EL81" s="346" t="s">
        <v>11313</v>
      </c>
      <c r="EM81" s="346" t="s">
        <v>3320</v>
      </c>
      <c r="EN81" s="348"/>
      <c r="EO81" s="346" t="s">
        <v>3320</v>
      </c>
      <c r="EP81" s="345">
        <v>0.01</v>
      </c>
      <c r="EQ81" s="345">
        <v>0.01</v>
      </c>
      <c r="ER81" s="345">
        <v>0.01</v>
      </c>
      <c r="ES81" s="345">
        <v>0.01</v>
      </c>
      <c r="ET81" s="346" t="s">
        <v>6785</v>
      </c>
      <c r="EU81" s="346" t="s">
        <v>733</v>
      </c>
      <c r="EV81" s="346" t="s">
        <v>733</v>
      </c>
      <c r="EW81" s="346" t="s">
        <v>6785</v>
      </c>
      <c r="EX81" s="346" t="s">
        <v>733</v>
      </c>
      <c r="EY81" s="346" t="s">
        <v>733</v>
      </c>
      <c r="EZ81" s="346" t="s">
        <v>733</v>
      </c>
      <c r="FA81" s="346" t="s">
        <v>733</v>
      </c>
      <c r="FB81" s="346" t="s">
        <v>733</v>
      </c>
      <c r="FC81" s="349" t="s">
        <v>5676</v>
      </c>
      <c r="FD81" s="346" t="s">
        <v>3320</v>
      </c>
      <c r="FE81" s="346" t="s">
        <v>1214</v>
      </c>
      <c r="FF81" s="346" t="s">
        <v>3320</v>
      </c>
      <c r="FG81" s="346" t="s">
        <v>1214</v>
      </c>
      <c r="FH81" s="346" t="s">
        <v>3320</v>
      </c>
      <c r="FI81" s="346" t="s">
        <v>3320</v>
      </c>
      <c r="FJ81" s="346" t="s">
        <v>3320</v>
      </c>
      <c r="FK81" s="346" t="s">
        <v>3320</v>
      </c>
      <c r="FL81" s="346" t="s">
        <v>1214</v>
      </c>
      <c r="FM81" s="346" t="s">
        <v>3320</v>
      </c>
      <c r="FN81" s="346" t="s">
        <v>3320</v>
      </c>
      <c r="FO81" s="346" t="s">
        <v>1214</v>
      </c>
      <c r="FP81" s="346" t="s">
        <v>3320</v>
      </c>
      <c r="FQ81" s="346" t="s">
        <v>3320</v>
      </c>
      <c r="FR81" s="346" t="s">
        <v>3320</v>
      </c>
      <c r="FS81" s="346" t="s">
        <v>3320</v>
      </c>
      <c r="FT81" s="346" t="s">
        <v>3320</v>
      </c>
      <c r="FU81" s="346" t="s">
        <v>3320</v>
      </c>
      <c r="FV81" s="346" t="s">
        <v>3320</v>
      </c>
      <c r="FW81" s="346" t="s">
        <v>3320</v>
      </c>
      <c r="FX81" s="350">
        <v>46084.492060185185</v>
      </c>
      <c r="FY81" s="350">
        <v>46084.495115740741</v>
      </c>
      <c r="FZ81" s="346" t="s">
        <v>5685</v>
      </c>
      <c r="GA81" s="346" t="s">
        <v>3320</v>
      </c>
      <c r="GB81" s="346" t="s">
        <v>3320</v>
      </c>
      <c r="GC81" s="346" t="s">
        <v>3320</v>
      </c>
      <c r="GD81" s="346" t="s">
        <v>3320</v>
      </c>
      <c r="GE81" s="346" t="s">
        <v>3320</v>
      </c>
      <c r="GF81" s="346" t="s">
        <v>3320</v>
      </c>
      <c r="GG81" s="346" t="s">
        <v>3320</v>
      </c>
      <c r="GH81" s="346" t="s">
        <v>3320</v>
      </c>
      <c r="GI81" s="346" t="s">
        <v>3320</v>
      </c>
      <c r="GJ81" s="346" t="s">
        <v>3320</v>
      </c>
      <c r="GK81" s="346" t="s">
        <v>3320</v>
      </c>
      <c r="GL81" s="346" t="s">
        <v>3320</v>
      </c>
      <c r="GM81" s="346" t="s">
        <v>3320</v>
      </c>
      <c r="GN81" s="346" t="s">
        <v>3320</v>
      </c>
      <c r="GO81" s="346" t="s">
        <v>3320</v>
      </c>
      <c r="GP81" s="346" t="s">
        <v>3320</v>
      </c>
      <c r="GQ81" s="346" t="s">
        <v>3320</v>
      </c>
      <c r="GR81" s="346" t="s">
        <v>3320</v>
      </c>
      <c r="GS81" s="346" t="s">
        <v>3320</v>
      </c>
      <c r="GT81" s="346" t="s">
        <v>3320</v>
      </c>
      <c r="GU81" s="346" t="s">
        <v>3320</v>
      </c>
      <c r="GV81" s="346" t="s">
        <v>3320</v>
      </c>
      <c r="GW81" s="346" t="s">
        <v>3320</v>
      </c>
      <c r="GX81" s="346" t="s">
        <v>3320</v>
      </c>
      <c r="GY81" s="346" t="s">
        <v>3320</v>
      </c>
      <c r="GZ81" s="346" t="s">
        <v>3320</v>
      </c>
      <c r="HA81" s="346" t="s">
        <v>3320</v>
      </c>
      <c r="HB81" s="346" t="s">
        <v>3320</v>
      </c>
      <c r="HC81" s="346" t="s">
        <v>3320</v>
      </c>
      <c r="HD81" s="346" t="s">
        <v>3320</v>
      </c>
      <c r="HE81" s="346" t="s">
        <v>3320</v>
      </c>
      <c r="HF81" s="346" t="s">
        <v>3320</v>
      </c>
      <c r="HG81" s="346" t="s">
        <v>3320</v>
      </c>
      <c r="HH81" s="346" t="s">
        <v>3320</v>
      </c>
      <c r="HI81" s="346" t="s">
        <v>3320</v>
      </c>
      <c r="HJ81" s="346" t="s">
        <v>3320</v>
      </c>
      <c r="HK81" s="346" t="s">
        <v>3320</v>
      </c>
      <c r="HL81" s="346" t="s">
        <v>3320</v>
      </c>
    </row>
    <row r="82" spans="1:220" ht="15.75" thickBot="1">
      <c r="A82" s="344" t="s">
        <v>5638</v>
      </c>
      <c r="B82" s="345">
        <v>1106</v>
      </c>
      <c r="C82" s="346" t="s">
        <v>6411</v>
      </c>
      <c r="D82" s="346" t="s">
        <v>6412</v>
      </c>
      <c r="E82" s="345">
        <v>1106</v>
      </c>
      <c r="F82" s="346" t="s">
        <v>6413</v>
      </c>
      <c r="G82" s="346" t="s">
        <v>6414</v>
      </c>
      <c r="H82" s="346" t="s">
        <v>6415</v>
      </c>
      <c r="I82" s="346" t="s">
        <v>5916</v>
      </c>
      <c r="J82" s="346" t="s">
        <v>6416</v>
      </c>
      <c r="K82" s="346" t="s">
        <v>6417</v>
      </c>
      <c r="L82" s="346" t="s">
        <v>6418</v>
      </c>
      <c r="M82" s="346" t="s">
        <v>6419</v>
      </c>
      <c r="N82" s="346" t="s">
        <v>6420</v>
      </c>
      <c r="O82" s="346" t="s">
        <v>6421</v>
      </c>
      <c r="P82" s="346" t="s">
        <v>3320</v>
      </c>
      <c r="Q82" s="346" t="s">
        <v>6422</v>
      </c>
      <c r="R82" s="346" t="s">
        <v>5698</v>
      </c>
      <c r="S82" s="346" t="s">
        <v>6423</v>
      </c>
      <c r="T82" s="346" t="s">
        <v>6424</v>
      </c>
      <c r="U82" s="346" t="s">
        <v>6425</v>
      </c>
      <c r="V82" s="346" t="s">
        <v>733</v>
      </c>
      <c r="W82" s="346" t="s">
        <v>733</v>
      </c>
      <c r="X82" s="346" t="s">
        <v>733</v>
      </c>
      <c r="Y82" s="346" t="s">
        <v>3320</v>
      </c>
      <c r="Z82" s="346" t="s">
        <v>6426</v>
      </c>
      <c r="AA82" s="346" t="s">
        <v>733</v>
      </c>
      <c r="AB82" s="346" t="s">
        <v>6427</v>
      </c>
      <c r="AC82" s="346" t="s">
        <v>6428</v>
      </c>
      <c r="AD82" s="346" t="s">
        <v>6429</v>
      </c>
      <c r="AE82" s="346" t="s">
        <v>6430</v>
      </c>
      <c r="AF82" s="346" t="s">
        <v>6431</v>
      </c>
      <c r="AG82" s="346" t="s">
        <v>6432</v>
      </c>
      <c r="AH82" s="346" t="s">
        <v>1214</v>
      </c>
      <c r="AI82" s="346" t="s">
        <v>3320</v>
      </c>
      <c r="AJ82" s="346" t="s">
        <v>2043</v>
      </c>
      <c r="AK82" s="346" t="s">
        <v>5934</v>
      </c>
      <c r="AL82" s="346" t="s">
        <v>5712</v>
      </c>
      <c r="AM82" s="347">
        <v>47391</v>
      </c>
      <c r="AN82" s="345">
        <v>28</v>
      </c>
      <c r="AO82" s="345">
        <v>400.5</v>
      </c>
      <c r="AP82" s="346" t="s">
        <v>5666</v>
      </c>
      <c r="AQ82" s="345">
        <v>89</v>
      </c>
      <c r="AR82" s="345">
        <v>1562.17</v>
      </c>
      <c r="AS82" s="346" t="s">
        <v>733</v>
      </c>
      <c r="AT82" s="346" t="s">
        <v>3320</v>
      </c>
      <c r="AU82" s="346" t="s">
        <v>3320</v>
      </c>
      <c r="AV82" s="346" t="s">
        <v>3320</v>
      </c>
      <c r="AW82" s="346" t="s">
        <v>3320</v>
      </c>
      <c r="AX82" s="346" t="s">
        <v>3320</v>
      </c>
      <c r="AY82" s="346" t="s">
        <v>3320</v>
      </c>
      <c r="AZ82" s="346" t="s">
        <v>3320</v>
      </c>
      <c r="BA82" s="346" t="s">
        <v>3320</v>
      </c>
      <c r="BB82" s="346" t="s">
        <v>3320</v>
      </c>
      <c r="BC82" s="346" t="s">
        <v>3320</v>
      </c>
      <c r="BD82" s="348"/>
      <c r="BE82" s="346" t="s">
        <v>3320</v>
      </c>
      <c r="BF82" s="346" t="s">
        <v>3320</v>
      </c>
      <c r="BG82" s="346" t="s">
        <v>3320</v>
      </c>
      <c r="BH82" s="346" t="s">
        <v>3320</v>
      </c>
      <c r="BI82" s="346" t="s">
        <v>3320</v>
      </c>
      <c r="BJ82" s="346" t="s">
        <v>3320</v>
      </c>
      <c r="BK82" s="346" t="s">
        <v>3320</v>
      </c>
      <c r="BL82" s="346" t="s">
        <v>3320</v>
      </c>
      <c r="BM82" s="346" t="s">
        <v>3320</v>
      </c>
      <c r="BN82" s="345">
        <v>4.5</v>
      </c>
      <c r="BO82" s="345">
        <v>7.5</v>
      </c>
      <c r="BP82" s="346" t="s">
        <v>733</v>
      </c>
      <c r="BQ82" s="346" t="s">
        <v>5937</v>
      </c>
      <c r="BR82" s="345">
        <v>44.6</v>
      </c>
      <c r="BS82" s="346" t="s">
        <v>733</v>
      </c>
      <c r="BT82" s="346" t="s">
        <v>733</v>
      </c>
      <c r="BU82" s="346" t="s">
        <v>1214</v>
      </c>
      <c r="BV82" s="345">
        <v>3900.57</v>
      </c>
      <c r="BW82" s="345">
        <v>3375.64</v>
      </c>
      <c r="BX82" s="346" t="s">
        <v>6433</v>
      </c>
      <c r="BY82" s="345">
        <v>365</v>
      </c>
      <c r="BZ82" s="345">
        <v>86</v>
      </c>
      <c r="CA82" s="345">
        <v>98</v>
      </c>
      <c r="CB82" s="345">
        <v>30</v>
      </c>
      <c r="CC82" s="347">
        <v>46507</v>
      </c>
      <c r="CD82" s="345">
        <v>0.5</v>
      </c>
      <c r="CE82" s="345">
        <v>9</v>
      </c>
      <c r="CF82" s="344" t="s">
        <v>6431</v>
      </c>
      <c r="CG82" s="346" t="s">
        <v>3320</v>
      </c>
      <c r="CH82" s="348"/>
      <c r="CI82" s="346" t="s">
        <v>3320</v>
      </c>
      <c r="CJ82" s="346" t="s">
        <v>3320</v>
      </c>
      <c r="CK82" s="346" t="s">
        <v>3320</v>
      </c>
      <c r="CL82" s="346" t="s">
        <v>3320</v>
      </c>
      <c r="CM82" s="346" t="s">
        <v>3320</v>
      </c>
      <c r="CN82" s="346" t="s">
        <v>3320</v>
      </c>
      <c r="CO82" s="346" t="s">
        <v>3320</v>
      </c>
      <c r="CP82" s="346" t="s">
        <v>3320</v>
      </c>
      <c r="CQ82" s="346" t="s">
        <v>3320</v>
      </c>
      <c r="CR82" s="346" t="s">
        <v>3320</v>
      </c>
      <c r="CS82" s="346" t="s">
        <v>3320</v>
      </c>
      <c r="CT82" s="346" t="s">
        <v>3320</v>
      </c>
      <c r="CU82" s="346" t="s">
        <v>3320</v>
      </c>
      <c r="CV82" s="346" t="s">
        <v>3320</v>
      </c>
      <c r="CW82" s="346" t="s">
        <v>3320</v>
      </c>
      <c r="CX82" s="346" t="s">
        <v>3320</v>
      </c>
      <c r="CY82" s="346" t="s">
        <v>3320</v>
      </c>
      <c r="CZ82" s="346" t="s">
        <v>3320</v>
      </c>
      <c r="DA82" s="346" t="s">
        <v>3320</v>
      </c>
      <c r="DB82" s="346" t="s">
        <v>3320</v>
      </c>
      <c r="DC82" s="346" t="s">
        <v>3320</v>
      </c>
      <c r="DD82" s="346" t="s">
        <v>3320</v>
      </c>
      <c r="DE82" s="346" t="s">
        <v>3320</v>
      </c>
      <c r="DF82" s="346" t="s">
        <v>3320</v>
      </c>
      <c r="DG82" s="346" t="s">
        <v>3320</v>
      </c>
      <c r="DH82" s="346" t="s">
        <v>3320</v>
      </c>
      <c r="DI82" s="346" t="s">
        <v>3320</v>
      </c>
      <c r="DJ82" s="346" t="s">
        <v>3320</v>
      </c>
      <c r="DK82" s="346" t="s">
        <v>3320</v>
      </c>
      <c r="DL82" s="346" t="s">
        <v>3320</v>
      </c>
      <c r="DM82" s="346" t="s">
        <v>3320</v>
      </c>
      <c r="DN82" s="346" t="s">
        <v>3320</v>
      </c>
      <c r="DO82" s="346" t="s">
        <v>3320</v>
      </c>
      <c r="DP82" s="346" t="s">
        <v>3320</v>
      </c>
      <c r="DQ82" s="346" t="s">
        <v>3320</v>
      </c>
      <c r="DR82" s="346" t="s">
        <v>3320</v>
      </c>
      <c r="DS82" s="346" t="s">
        <v>3320</v>
      </c>
      <c r="DT82" s="346" t="s">
        <v>3320</v>
      </c>
      <c r="DU82" s="346" t="s">
        <v>3320</v>
      </c>
      <c r="DV82" s="346" t="s">
        <v>3320</v>
      </c>
      <c r="DW82" s="346" t="s">
        <v>3320</v>
      </c>
      <c r="DX82" s="346" t="s">
        <v>3320</v>
      </c>
      <c r="DY82" s="346" t="s">
        <v>3320</v>
      </c>
      <c r="DZ82" s="346" t="s">
        <v>3320</v>
      </c>
      <c r="EA82" s="346" t="s">
        <v>3320</v>
      </c>
      <c r="EB82" s="346" t="s">
        <v>3320</v>
      </c>
      <c r="EC82" s="346" t="s">
        <v>3320</v>
      </c>
      <c r="ED82" s="346" t="s">
        <v>3320</v>
      </c>
      <c r="EE82" s="346" t="s">
        <v>3320</v>
      </c>
      <c r="EF82" s="345">
        <v>936195366</v>
      </c>
      <c r="EG82" s="346" t="s">
        <v>1214</v>
      </c>
      <c r="EH82" s="346" t="s">
        <v>733</v>
      </c>
      <c r="EI82" s="346" t="s">
        <v>733</v>
      </c>
      <c r="EJ82" s="346" t="s">
        <v>733</v>
      </c>
      <c r="EK82" s="346" t="s">
        <v>424</v>
      </c>
      <c r="EL82" s="346" t="s">
        <v>6434</v>
      </c>
      <c r="EM82" s="179" t="s">
        <v>6435</v>
      </c>
      <c r="EN82" s="348"/>
      <c r="EO82" s="346" t="s">
        <v>6436</v>
      </c>
      <c r="EP82" s="345">
        <v>936195366</v>
      </c>
      <c r="EQ82" s="345">
        <v>94215280</v>
      </c>
      <c r="ER82" s="345">
        <v>8.85</v>
      </c>
      <c r="ES82" s="345">
        <v>6.58</v>
      </c>
      <c r="ET82" s="346" t="s">
        <v>6437</v>
      </c>
      <c r="EU82" s="346" t="s">
        <v>733</v>
      </c>
      <c r="EV82" s="346" t="s">
        <v>733</v>
      </c>
      <c r="EW82" s="346" t="s">
        <v>6438</v>
      </c>
      <c r="EX82" s="346" t="s">
        <v>733</v>
      </c>
      <c r="EY82" s="346" t="s">
        <v>733</v>
      </c>
      <c r="EZ82" s="346" t="s">
        <v>733</v>
      </c>
      <c r="FA82" s="346" t="s">
        <v>733</v>
      </c>
      <c r="FB82" s="346" t="s">
        <v>733</v>
      </c>
      <c r="FC82" s="349" t="s">
        <v>5676</v>
      </c>
      <c r="FD82" s="346" t="s">
        <v>3320</v>
      </c>
      <c r="FE82" s="346" t="s">
        <v>733</v>
      </c>
      <c r="FF82" s="346" t="s">
        <v>5721</v>
      </c>
      <c r="FG82" s="346" t="s">
        <v>1214</v>
      </c>
      <c r="FH82" s="346" t="s">
        <v>1214</v>
      </c>
      <c r="FI82" s="346" t="s">
        <v>3320</v>
      </c>
      <c r="FJ82" s="346" t="s">
        <v>3320</v>
      </c>
      <c r="FK82" s="346" t="s">
        <v>3320</v>
      </c>
      <c r="FL82" s="346" t="s">
        <v>1214</v>
      </c>
      <c r="FM82" s="346" t="s">
        <v>1214</v>
      </c>
      <c r="FN82" s="346" t="s">
        <v>3320</v>
      </c>
      <c r="FO82" s="346" t="s">
        <v>1214</v>
      </c>
      <c r="FP82" s="346" t="s">
        <v>3320</v>
      </c>
      <c r="FQ82" s="346" t="s">
        <v>3320</v>
      </c>
      <c r="FR82" s="346" t="s">
        <v>3320</v>
      </c>
      <c r="FS82" s="346" t="s">
        <v>3320</v>
      </c>
      <c r="FT82" s="346" t="s">
        <v>3320</v>
      </c>
      <c r="FU82" s="346" t="s">
        <v>3320</v>
      </c>
      <c r="FV82" s="346" t="s">
        <v>733</v>
      </c>
      <c r="FW82" s="346" t="s">
        <v>1214</v>
      </c>
      <c r="FX82" s="350">
        <v>46084.465092592596</v>
      </c>
      <c r="FY82" s="350">
        <v>46084.490104166667</v>
      </c>
      <c r="FZ82" s="346" t="s">
        <v>5685</v>
      </c>
      <c r="GA82" s="346" t="s">
        <v>3320</v>
      </c>
      <c r="GB82" s="346" t="s">
        <v>3320</v>
      </c>
      <c r="GC82" s="346" t="s">
        <v>3320</v>
      </c>
      <c r="GD82" s="346" t="s">
        <v>3320</v>
      </c>
      <c r="GE82" s="346" t="s">
        <v>3320</v>
      </c>
      <c r="GF82" s="346" t="s">
        <v>3320</v>
      </c>
      <c r="GG82" s="346" t="s">
        <v>3320</v>
      </c>
      <c r="GH82" s="346" t="s">
        <v>3320</v>
      </c>
      <c r="GI82" s="346" t="s">
        <v>3320</v>
      </c>
      <c r="GJ82" s="346" t="s">
        <v>3320</v>
      </c>
      <c r="GK82" s="346" t="s">
        <v>3320</v>
      </c>
      <c r="GL82" s="346" t="s">
        <v>3320</v>
      </c>
      <c r="GM82" s="346" t="s">
        <v>3320</v>
      </c>
      <c r="GN82" s="346" t="s">
        <v>3320</v>
      </c>
      <c r="GO82" s="346" t="s">
        <v>3320</v>
      </c>
      <c r="GP82" s="346" t="s">
        <v>3320</v>
      </c>
      <c r="GQ82" s="346" t="s">
        <v>3320</v>
      </c>
      <c r="GR82" s="346" t="s">
        <v>3320</v>
      </c>
      <c r="GS82" s="346" t="s">
        <v>3320</v>
      </c>
      <c r="GT82" s="346" t="s">
        <v>3320</v>
      </c>
      <c r="GU82" s="346" t="s">
        <v>3320</v>
      </c>
      <c r="GV82" s="346" t="s">
        <v>3320</v>
      </c>
      <c r="GW82" s="346" t="s">
        <v>3320</v>
      </c>
      <c r="GX82" s="346" t="s">
        <v>3320</v>
      </c>
      <c r="GY82" s="346" t="s">
        <v>3320</v>
      </c>
      <c r="GZ82" s="346" t="s">
        <v>3320</v>
      </c>
      <c r="HA82" s="346" t="s">
        <v>3320</v>
      </c>
      <c r="HB82" s="346" t="s">
        <v>3320</v>
      </c>
      <c r="HC82" s="346" t="s">
        <v>3320</v>
      </c>
      <c r="HD82" s="346" t="s">
        <v>3320</v>
      </c>
      <c r="HE82" s="346" t="s">
        <v>3320</v>
      </c>
      <c r="HF82" s="346" t="s">
        <v>3320</v>
      </c>
      <c r="HG82" s="346" t="s">
        <v>3320</v>
      </c>
      <c r="HH82" s="346" t="s">
        <v>3320</v>
      </c>
      <c r="HI82" s="346" t="s">
        <v>3320</v>
      </c>
      <c r="HJ82" s="346" t="s">
        <v>3320</v>
      </c>
      <c r="HK82" s="346" t="s">
        <v>3320</v>
      </c>
      <c r="HL82" s="346" t="s">
        <v>3320</v>
      </c>
    </row>
    <row r="83" spans="1:220" ht="15.75" thickBot="1">
      <c r="A83" s="344" t="s">
        <v>5638</v>
      </c>
      <c r="B83" s="345">
        <v>921</v>
      </c>
      <c r="C83" s="346" t="s">
        <v>8501</v>
      </c>
      <c r="D83" s="346" t="s">
        <v>8502</v>
      </c>
      <c r="E83" s="345">
        <v>921</v>
      </c>
      <c r="F83" s="346" t="s">
        <v>5641</v>
      </c>
      <c r="G83" s="346" t="s">
        <v>525</v>
      </c>
      <c r="H83" s="346" t="s">
        <v>8503</v>
      </c>
      <c r="I83" s="346" t="s">
        <v>5643</v>
      </c>
      <c r="J83" s="346" t="s">
        <v>520</v>
      </c>
      <c r="K83" s="346" t="s">
        <v>525</v>
      </c>
      <c r="L83" s="346" t="s">
        <v>7542</v>
      </c>
      <c r="M83" s="346" t="s">
        <v>5648</v>
      </c>
      <c r="N83" s="346" t="s">
        <v>5649</v>
      </c>
      <c r="O83" s="346" t="s">
        <v>5650</v>
      </c>
      <c r="P83" s="346" t="s">
        <v>525</v>
      </c>
      <c r="Q83" s="346" t="s">
        <v>5651</v>
      </c>
      <c r="R83" s="346" t="s">
        <v>5652</v>
      </c>
      <c r="S83" s="346" t="s">
        <v>5653</v>
      </c>
      <c r="T83" s="346" t="s">
        <v>5654</v>
      </c>
      <c r="U83" s="346" t="s">
        <v>5655</v>
      </c>
      <c r="V83" s="346" t="s">
        <v>733</v>
      </c>
      <c r="W83" s="346" t="s">
        <v>733</v>
      </c>
      <c r="X83" s="346" t="s">
        <v>733</v>
      </c>
      <c r="Y83" s="346" t="s">
        <v>3320</v>
      </c>
      <c r="Z83" s="346" t="s">
        <v>5656</v>
      </c>
      <c r="AA83" s="346" t="s">
        <v>733</v>
      </c>
      <c r="AB83" s="346" t="s">
        <v>5657</v>
      </c>
      <c r="AC83" s="346" t="s">
        <v>5658</v>
      </c>
      <c r="AD83" s="346" t="s">
        <v>5659</v>
      </c>
      <c r="AE83" s="346" t="s">
        <v>5660</v>
      </c>
      <c r="AF83" s="346" t="s">
        <v>5661</v>
      </c>
      <c r="AG83" s="346" t="s">
        <v>5662</v>
      </c>
      <c r="AH83" s="346" t="s">
        <v>1214</v>
      </c>
      <c r="AI83" s="346" t="s">
        <v>3320</v>
      </c>
      <c r="AJ83" s="346" t="s">
        <v>2043</v>
      </c>
      <c r="AK83" s="346" t="s">
        <v>3589</v>
      </c>
      <c r="AL83" s="346" t="s">
        <v>5665</v>
      </c>
      <c r="AM83" s="347">
        <v>47300</v>
      </c>
      <c r="AN83" s="345">
        <v>19</v>
      </c>
      <c r="AO83" s="345">
        <v>50</v>
      </c>
      <c r="AP83" s="346" t="s">
        <v>5666</v>
      </c>
      <c r="AQ83" s="345">
        <v>291</v>
      </c>
      <c r="AR83" s="345">
        <v>136</v>
      </c>
      <c r="AS83" s="346" t="s">
        <v>733</v>
      </c>
      <c r="AT83" s="345">
        <v>24.8</v>
      </c>
      <c r="AU83" s="346" t="s">
        <v>1214</v>
      </c>
      <c r="AV83" s="345">
        <v>650</v>
      </c>
      <c r="AW83" s="346" t="s">
        <v>5667</v>
      </c>
      <c r="AX83" s="346" t="s">
        <v>5668</v>
      </c>
      <c r="AY83" s="346" t="s">
        <v>3320</v>
      </c>
      <c r="AZ83" s="346" t="s">
        <v>733</v>
      </c>
      <c r="BA83" s="346" t="s">
        <v>1214</v>
      </c>
      <c r="BB83" s="345">
        <v>1813</v>
      </c>
      <c r="BC83" s="345">
        <v>1686.1</v>
      </c>
      <c r="BD83" s="346" t="s">
        <v>6124</v>
      </c>
      <c r="BE83" s="345">
        <v>365</v>
      </c>
      <c r="BF83" s="345">
        <v>93</v>
      </c>
      <c r="BG83" s="345">
        <v>90</v>
      </c>
      <c r="BH83" s="345">
        <v>25</v>
      </c>
      <c r="BI83" s="347">
        <v>46721</v>
      </c>
      <c r="BJ83" s="345">
        <v>2</v>
      </c>
      <c r="BK83" s="345">
        <v>8</v>
      </c>
      <c r="BL83" s="346" t="s">
        <v>8504</v>
      </c>
      <c r="BM83" s="345">
        <v>625740</v>
      </c>
      <c r="BN83" s="346" t="s">
        <v>3320</v>
      </c>
      <c r="BO83" s="346" t="s">
        <v>3320</v>
      </c>
      <c r="BP83" s="346" t="s">
        <v>3320</v>
      </c>
      <c r="BQ83" s="346" t="s">
        <v>3320</v>
      </c>
      <c r="BR83" s="346" t="s">
        <v>3320</v>
      </c>
      <c r="BS83" s="346" t="s">
        <v>3320</v>
      </c>
      <c r="BT83" s="346" t="s">
        <v>3320</v>
      </c>
      <c r="BU83" s="346" t="s">
        <v>3320</v>
      </c>
      <c r="BV83" s="346" t="s">
        <v>3320</v>
      </c>
      <c r="BW83" s="346" t="s">
        <v>3320</v>
      </c>
      <c r="BX83" s="348"/>
      <c r="BY83" s="346" t="s">
        <v>3320</v>
      </c>
      <c r="BZ83" s="346" t="s">
        <v>3320</v>
      </c>
      <c r="CA83" s="346" t="s">
        <v>3320</v>
      </c>
      <c r="CB83" s="346" t="s">
        <v>3320</v>
      </c>
      <c r="CC83" s="346" t="s">
        <v>3320</v>
      </c>
      <c r="CD83" s="346" t="s">
        <v>3320</v>
      </c>
      <c r="CE83" s="346" t="s">
        <v>3320</v>
      </c>
      <c r="CF83" s="346" t="s">
        <v>3320</v>
      </c>
      <c r="CG83" s="346" t="s">
        <v>3320</v>
      </c>
      <c r="CH83" s="348"/>
      <c r="CI83" s="346" t="s">
        <v>3320</v>
      </c>
      <c r="CJ83" s="346" t="s">
        <v>3320</v>
      </c>
      <c r="CK83" s="346" t="s">
        <v>3320</v>
      </c>
      <c r="CL83" s="346" t="s">
        <v>3320</v>
      </c>
      <c r="CM83" s="346" t="s">
        <v>3320</v>
      </c>
      <c r="CN83" s="346" t="s">
        <v>3320</v>
      </c>
      <c r="CO83" s="346" t="s">
        <v>3320</v>
      </c>
      <c r="CP83" s="346" t="s">
        <v>3320</v>
      </c>
      <c r="CQ83" s="346" t="s">
        <v>3320</v>
      </c>
      <c r="CR83" s="346" t="s">
        <v>3320</v>
      </c>
      <c r="CS83" s="346" t="s">
        <v>3320</v>
      </c>
      <c r="CT83" s="346" t="s">
        <v>3320</v>
      </c>
      <c r="CU83" s="346" t="s">
        <v>3320</v>
      </c>
      <c r="CV83" s="346" t="s">
        <v>3320</v>
      </c>
      <c r="CW83" s="346" t="s">
        <v>3320</v>
      </c>
      <c r="CX83" s="346" t="s">
        <v>3320</v>
      </c>
      <c r="CY83" s="346" t="s">
        <v>3320</v>
      </c>
      <c r="CZ83" s="346" t="s">
        <v>3320</v>
      </c>
      <c r="DA83" s="346" t="s">
        <v>3320</v>
      </c>
      <c r="DB83" s="346" t="s">
        <v>3320</v>
      </c>
      <c r="DC83" s="346" t="s">
        <v>3320</v>
      </c>
      <c r="DD83" s="346" t="s">
        <v>3320</v>
      </c>
      <c r="DE83" s="346" t="s">
        <v>3320</v>
      </c>
      <c r="DF83" s="346" t="s">
        <v>3320</v>
      </c>
      <c r="DG83" s="346" t="s">
        <v>3320</v>
      </c>
      <c r="DH83" s="346" t="s">
        <v>3320</v>
      </c>
      <c r="DI83" s="346" t="s">
        <v>3320</v>
      </c>
      <c r="DJ83" s="346" t="s">
        <v>3320</v>
      </c>
      <c r="DK83" s="346" t="s">
        <v>3320</v>
      </c>
      <c r="DL83" s="346" t="s">
        <v>3320</v>
      </c>
      <c r="DM83" s="346" t="s">
        <v>3320</v>
      </c>
      <c r="DN83" s="346" t="s">
        <v>3320</v>
      </c>
      <c r="DO83" s="346" t="s">
        <v>3320</v>
      </c>
      <c r="DP83" s="346" t="s">
        <v>3320</v>
      </c>
      <c r="DQ83" s="346" t="s">
        <v>3320</v>
      </c>
      <c r="DR83" s="346" t="s">
        <v>3320</v>
      </c>
      <c r="DS83" s="346" t="s">
        <v>3320</v>
      </c>
      <c r="DT83" s="346" t="s">
        <v>3320</v>
      </c>
      <c r="DU83" s="346" t="s">
        <v>3320</v>
      </c>
      <c r="DV83" s="346" t="s">
        <v>3320</v>
      </c>
      <c r="DW83" s="346" t="s">
        <v>3320</v>
      </c>
      <c r="DX83" s="346" t="s">
        <v>3320</v>
      </c>
      <c r="DY83" s="346" t="s">
        <v>3320</v>
      </c>
      <c r="DZ83" s="346" t="s">
        <v>3320</v>
      </c>
      <c r="EA83" s="346" t="s">
        <v>3320</v>
      </c>
      <c r="EB83" s="346" t="s">
        <v>3320</v>
      </c>
      <c r="EC83" s="346" t="s">
        <v>3320</v>
      </c>
      <c r="ED83" s="346" t="s">
        <v>3320</v>
      </c>
      <c r="EE83" s="346" t="s">
        <v>3320</v>
      </c>
      <c r="EF83" s="345">
        <v>62574000</v>
      </c>
      <c r="EG83" s="346" t="s">
        <v>1214</v>
      </c>
      <c r="EH83" s="346" t="s">
        <v>733</v>
      </c>
      <c r="EI83" s="346" t="s">
        <v>733</v>
      </c>
      <c r="EJ83" s="346" t="s">
        <v>733</v>
      </c>
      <c r="EK83" s="346" t="s">
        <v>8102</v>
      </c>
      <c r="EL83" s="346" t="s">
        <v>8505</v>
      </c>
      <c r="EM83" s="179" t="s">
        <v>8506</v>
      </c>
      <c r="EN83" s="348"/>
      <c r="EO83" s="346" t="s">
        <v>8507</v>
      </c>
      <c r="EP83" s="345">
        <v>62574000</v>
      </c>
      <c r="EQ83" s="345">
        <v>7000000</v>
      </c>
      <c r="ER83" s="345">
        <v>1458.33</v>
      </c>
      <c r="ES83" s="345">
        <v>31291.67</v>
      </c>
      <c r="ET83" s="346" t="s">
        <v>5674</v>
      </c>
      <c r="EU83" s="346" t="s">
        <v>1214</v>
      </c>
      <c r="EV83" s="346" t="s">
        <v>1214</v>
      </c>
      <c r="EW83" s="346" t="s">
        <v>5675</v>
      </c>
      <c r="EX83" s="346" t="s">
        <v>1214</v>
      </c>
      <c r="EY83" s="346" t="s">
        <v>1214</v>
      </c>
      <c r="EZ83" s="346" t="s">
        <v>1214</v>
      </c>
      <c r="FA83" s="346" t="s">
        <v>733</v>
      </c>
      <c r="FB83" s="346" t="s">
        <v>1214</v>
      </c>
      <c r="FC83" s="349" t="s">
        <v>5676</v>
      </c>
      <c r="FD83" s="346" t="s">
        <v>3320</v>
      </c>
      <c r="FE83" s="346" t="s">
        <v>733</v>
      </c>
      <c r="FF83" s="346" t="s">
        <v>5721</v>
      </c>
      <c r="FG83" s="346" t="s">
        <v>733</v>
      </c>
      <c r="FH83" s="346" t="s">
        <v>5679</v>
      </c>
      <c r="FI83" s="346" t="s">
        <v>3320</v>
      </c>
      <c r="FJ83" s="346" t="s">
        <v>3320</v>
      </c>
      <c r="FK83" s="345">
        <v>0.6</v>
      </c>
      <c r="FL83" s="346" t="s">
        <v>733</v>
      </c>
      <c r="FM83" s="346" t="s">
        <v>5679</v>
      </c>
      <c r="FN83" s="346" t="s">
        <v>8508</v>
      </c>
      <c r="FO83" s="346" t="s">
        <v>733</v>
      </c>
      <c r="FP83" s="346" t="s">
        <v>3320</v>
      </c>
      <c r="FQ83" s="346" t="s">
        <v>8509</v>
      </c>
      <c r="FR83" s="346" t="s">
        <v>8510</v>
      </c>
      <c r="FS83" s="346" t="s">
        <v>5952</v>
      </c>
      <c r="FT83" s="346" t="s">
        <v>5684</v>
      </c>
      <c r="FU83" s="346" t="s">
        <v>5684</v>
      </c>
      <c r="FV83" s="346" t="s">
        <v>733</v>
      </c>
      <c r="FW83" s="346" t="s">
        <v>733</v>
      </c>
      <c r="FX83" s="350">
        <v>46079.953194444446</v>
      </c>
      <c r="FY83" s="350">
        <v>46084.487199074072</v>
      </c>
      <c r="FZ83" s="346" t="s">
        <v>5685</v>
      </c>
      <c r="GA83" s="346" t="s">
        <v>3320</v>
      </c>
      <c r="GB83" s="346" t="s">
        <v>3320</v>
      </c>
      <c r="GC83" s="346" t="s">
        <v>3320</v>
      </c>
      <c r="GD83" s="346" t="s">
        <v>3320</v>
      </c>
      <c r="GE83" s="346" t="s">
        <v>3320</v>
      </c>
      <c r="GF83" s="346" t="s">
        <v>3320</v>
      </c>
      <c r="GG83" s="346" t="s">
        <v>3320</v>
      </c>
      <c r="GH83" s="346" t="s">
        <v>3320</v>
      </c>
      <c r="GI83" s="346" t="s">
        <v>3320</v>
      </c>
      <c r="GJ83" s="346" t="s">
        <v>3320</v>
      </c>
      <c r="GK83" s="346" t="s">
        <v>3320</v>
      </c>
      <c r="GL83" s="346" t="s">
        <v>3320</v>
      </c>
      <c r="GM83" s="346" t="s">
        <v>3320</v>
      </c>
      <c r="GN83" s="346" t="s">
        <v>3320</v>
      </c>
      <c r="GO83" s="346" t="s">
        <v>3320</v>
      </c>
      <c r="GP83" s="346" t="s">
        <v>3320</v>
      </c>
      <c r="GQ83" s="346" t="s">
        <v>3320</v>
      </c>
      <c r="GR83" s="346" t="s">
        <v>3320</v>
      </c>
      <c r="GS83" s="346" t="s">
        <v>3320</v>
      </c>
      <c r="GT83" s="346" t="s">
        <v>3320</v>
      </c>
      <c r="GU83" s="346" t="s">
        <v>3320</v>
      </c>
      <c r="GV83" s="346" t="s">
        <v>3320</v>
      </c>
      <c r="GW83" s="346" t="s">
        <v>3320</v>
      </c>
      <c r="GX83" s="346" t="s">
        <v>3320</v>
      </c>
      <c r="GY83" s="346" t="s">
        <v>3320</v>
      </c>
      <c r="GZ83" s="346" t="s">
        <v>3320</v>
      </c>
      <c r="HA83" s="346" t="s">
        <v>3320</v>
      </c>
      <c r="HB83" s="346" t="s">
        <v>3320</v>
      </c>
      <c r="HC83" s="346" t="s">
        <v>3320</v>
      </c>
      <c r="HD83" s="346" t="s">
        <v>3320</v>
      </c>
      <c r="HE83" s="346" t="s">
        <v>3320</v>
      </c>
      <c r="HF83" s="346" t="s">
        <v>3320</v>
      </c>
      <c r="HG83" s="346" t="s">
        <v>3320</v>
      </c>
      <c r="HH83" s="346" t="s">
        <v>3320</v>
      </c>
      <c r="HI83" s="346" t="s">
        <v>3320</v>
      </c>
      <c r="HJ83" s="346" t="s">
        <v>3320</v>
      </c>
      <c r="HK83" s="346" t="s">
        <v>3320</v>
      </c>
      <c r="HL83" s="346" t="s">
        <v>3320</v>
      </c>
    </row>
    <row r="84" spans="1:220" ht="15.75" thickBot="1">
      <c r="A84" s="344" t="s">
        <v>5638</v>
      </c>
      <c r="B84" s="345">
        <v>850</v>
      </c>
      <c r="C84" s="346" t="s">
        <v>8511</v>
      </c>
      <c r="D84" s="346" t="s">
        <v>8512</v>
      </c>
      <c r="E84" s="345">
        <v>850</v>
      </c>
      <c r="F84" s="346" t="s">
        <v>8513</v>
      </c>
      <c r="G84" s="346" t="s">
        <v>8514</v>
      </c>
      <c r="H84" s="346" t="s">
        <v>1754</v>
      </c>
      <c r="I84" s="346" t="s">
        <v>5643</v>
      </c>
      <c r="J84" s="344" t="s">
        <v>8515</v>
      </c>
      <c r="K84" s="346" t="s">
        <v>8516</v>
      </c>
      <c r="L84" s="346" t="s">
        <v>7604</v>
      </c>
      <c r="M84" s="346" t="s">
        <v>8517</v>
      </c>
      <c r="N84" s="346" t="s">
        <v>8518</v>
      </c>
      <c r="O84" s="346" t="s">
        <v>8519</v>
      </c>
      <c r="P84" s="346" t="s">
        <v>3320</v>
      </c>
      <c r="Q84" s="346" t="s">
        <v>8520</v>
      </c>
      <c r="R84" s="346" t="s">
        <v>5698</v>
      </c>
      <c r="S84" s="346" t="s">
        <v>8521</v>
      </c>
      <c r="T84" s="346" t="s">
        <v>8522</v>
      </c>
      <c r="U84" s="346" t="s">
        <v>8523</v>
      </c>
      <c r="V84" s="346" t="s">
        <v>733</v>
      </c>
      <c r="W84" s="346" t="s">
        <v>733</v>
      </c>
      <c r="X84" s="346" t="s">
        <v>733</v>
      </c>
      <c r="Y84" s="346" t="s">
        <v>3320</v>
      </c>
      <c r="Z84" s="346" t="s">
        <v>8524</v>
      </c>
      <c r="AA84" s="346" t="s">
        <v>733</v>
      </c>
      <c r="AB84" s="346" t="s">
        <v>8525</v>
      </c>
      <c r="AC84" s="346" t="s">
        <v>8526</v>
      </c>
      <c r="AD84" s="346" t="s">
        <v>8527</v>
      </c>
      <c r="AE84" s="346" t="s">
        <v>8528</v>
      </c>
      <c r="AF84" s="346" t="s">
        <v>8529</v>
      </c>
      <c r="AG84" s="346" t="s">
        <v>8530</v>
      </c>
      <c r="AH84" s="346" t="s">
        <v>1214</v>
      </c>
      <c r="AI84" s="346" t="s">
        <v>3320</v>
      </c>
      <c r="AJ84" s="346" t="s">
        <v>5747</v>
      </c>
      <c r="AK84" s="346" t="s">
        <v>7146</v>
      </c>
      <c r="AL84" s="346" t="s">
        <v>5712</v>
      </c>
      <c r="AM84" s="347">
        <v>47177</v>
      </c>
      <c r="AN84" s="345">
        <v>24</v>
      </c>
      <c r="AO84" s="345">
        <v>125</v>
      </c>
      <c r="AP84" s="346" t="s">
        <v>5666</v>
      </c>
      <c r="AQ84" s="345">
        <v>128</v>
      </c>
      <c r="AR84" s="345">
        <v>338.53</v>
      </c>
      <c r="AS84" s="346" t="s">
        <v>733</v>
      </c>
      <c r="AT84" s="345">
        <v>27.45</v>
      </c>
      <c r="AU84" s="346" t="s">
        <v>1214</v>
      </c>
      <c r="AV84" s="345">
        <v>715</v>
      </c>
      <c r="AW84" s="346" t="s">
        <v>5713</v>
      </c>
      <c r="AX84" s="346" t="s">
        <v>5801</v>
      </c>
      <c r="AY84" s="346" t="s">
        <v>3320</v>
      </c>
      <c r="AZ84" s="346" t="s">
        <v>733</v>
      </c>
      <c r="BA84" s="346" t="s">
        <v>733</v>
      </c>
      <c r="BB84" s="345">
        <v>2256</v>
      </c>
      <c r="BC84" s="345">
        <v>2115</v>
      </c>
      <c r="BD84" s="346" t="s">
        <v>8532</v>
      </c>
      <c r="BE84" s="345">
        <v>365</v>
      </c>
      <c r="BF84" s="345">
        <v>85</v>
      </c>
      <c r="BG84" s="345">
        <v>99</v>
      </c>
      <c r="BH84" s="345">
        <v>40</v>
      </c>
      <c r="BI84" s="347">
        <v>46356</v>
      </c>
      <c r="BJ84" s="345">
        <v>0.5</v>
      </c>
      <c r="BK84" s="345">
        <v>100</v>
      </c>
      <c r="BL84" s="346" t="s">
        <v>8533</v>
      </c>
      <c r="BM84" s="345">
        <v>12104568</v>
      </c>
      <c r="BN84" s="346" t="s">
        <v>3320</v>
      </c>
      <c r="BO84" s="346" t="s">
        <v>3320</v>
      </c>
      <c r="BP84" s="346" t="s">
        <v>3320</v>
      </c>
      <c r="BQ84" s="346" t="s">
        <v>3320</v>
      </c>
      <c r="BR84" s="346" t="s">
        <v>3320</v>
      </c>
      <c r="BS84" s="346" t="s">
        <v>3320</v>
      </c>
      <c r="BT84" s="346" t="s">
        <v>3320</v>
      </c>
      <c r="BU84" s="346" t="s">
        <v>3320</v>
      </c>
      <c r="BV84" s="346" t="s">
        <v>3320</v>
      </c>
      <c r="BW84" s="346" t="s">
        <v>3320</v>
      </c>
      <c r="BX84" s="348"/>
      <c r="BY84" s="346" t="s">
        <v>3320</v>
      </c>
      <c r="BZ84" s="346" t="s">
        <v>3320</v>
      </c>
      <c r="CA84" s="346" t="s">
        <v>3320</v>
      </c>
      <c r="CB84" s="346" t="s">
        <v>3320</v>
      </c>
      <c r="CC84" s="346" t="s">
        <v>3320</v>
      </c>
      <c r="CD84" s="346" t="s">
        <v>3320</v>
      </c>
      <c r="CE84" s="346" t="s">
        <v>3320</v>
      </c>
      <c r="CF84" s="346" t="s">
        <v>3320</v>
      </c>
      <c r="CG84" s="346" t="s">
        <v>3320</v>
      </c>
      <c r="CH84" s="348"/>
      <c r="CI84" s="346" t="s">
        <v>3320</v>
      </c>
      <c r="CJ84" s="346" t="s">
        <v>3320</v>
      </c>
      <c r="CK84" s="346" t="s">
        <v>3320</v>
      </c>
      <c r="CL84" s="346" t="s">
        <v>3320</v>
      </c>
      <c r="CM84" s="346" t="s">
        <v>3320</v>
      </c>
      <c r="CN84" s="346" t="s">
        <v>3320</v>
      </c>
      <c r="CO84" s="346" t="s">
        <v>3320</v>
      </c>
      <c r="CP84" s="346" t="s">
        <v>3320</v>
      </c>
      <c r="CQ84" s="346" t="s">
        <v>3320</v>
      </c>
      <c r="CR84" s="346" t="s">
        <v>3320</v>
      </c>
      <c r="CS84" s="346" t="s">
        <v>3320</v>
      </c>
      <c r="CT84" s="346" t="s">
        <v>3320</v>
      </c>
      <c r="CU84" s="346" t="s">
        <v>3320</v>
      </c>
      <c r="CV84" s="346" t="s">
        <v>3320</v>
      </c>
      <c r="CW84" s="346" t="s">
        <v>3320</v>
      </c>
      <c r="CX84" s="346" t="s">
        <v>3320</v>
      </c>
      <c r="CY84" s="346" t="s">
        <v>3320</v>
      </c>
      <c r="CZ84" s="346" t="s">
        <v>3320</v>
      </c>
      <c r="DA84" s="346" t="s">
        <v>3320</v>
      </c>
      <c r="DB84" s="346" t="s">
        <v>3320</v>
      </c>
      <c r="DC84" s="346" t="s">
        <v>3320</v>
      </c>
      <c r="DD84" s="346" t="s">
        <v>3320</v>
      </c>
      <c r="DE84" s="346" t="s">
        <v>3320</v>
      </c>
      <c r="DF84" s="346" t="s">
        <v>3320</v>
      </c>
      <c r="DG84" s="346" t="s">
        <v>3320</v>
      </c>
      <c r="DH84" s="346" t="s">
        <v>3320</v>
      </c>
      <c r="DI84" s="346" t="s">
        <v>3320</v>
      </c>
      <c r="DJ84" s="346" t="s">
        <v>3320</v>
      </c>
      <c r="DK84" s="346" t="s">
        <v>3320</v>
      </c>
      <c r="DL84" s="346" t="s">
        <v>3320</v>
      </c>
      <c r="DM84" s="346" t="s">
        <v>3320</v>
      </c>
      <c r="DN84" s="346" t="s">
        <v>3320</v>
      </c>
      <c r="DO84" s="346" t="s">
        <v>3320</v>
      </c>
      <c r="DP84" s="346" t="s">
        <v>3320</v>
      </c>
      <c r="DQ84" s="346" t="s">
        <v>3320</v>
      </c>
      <c r="DR84" s="346" t="s">
        <v>3320</v>
      </c>
      <c r="DS84" s="346" t="s">
        <v>3320</v>
      </c>
      <c r="DT84" s="346" t="s">
        <v>3320</v>
      </c>
      <c r="DU84" s="346" t="s">
        <v>3320</v>
      </c>
      <c r="DV84" s="346" t="s">
        <v>3320</v>
      </c>
      <c r="DW84" s="346" t="s">
        <v>3320</v>
      </c>
      <c r="DX84" s="346" t="s">
        <v>3320</v>
      </c>
      <c r="DY84" s="346" t="s">
        <v>3320</v>
      </c>
      <c r="DZ84" s="346" t="s">
        <v>3320</v>
      </c>
      <c r="EA84" s="346" t="s">
        <v>3320</v>
      </c>
      <c r="EB84" s="346" t="s">
        <v>3320</v>
      </c>
      <c r="EC84" s="346" t="s">
        <v>3320</v>
      </c>
      <c r="ED84" s="346" t="s">
        <v>3320</v>
      </c>
      <c r="EE84" s="346" t="s">
        <v>3320</v>
      </c>
      <c r="EF84" s="345">
        <v>138065198</v>
      </c>
      <c r="EG84" s="346" t="s">
        <v>1214</v>
      </c>
      <c r="EH84" s="346" t="s">
        <v>733</v>
      </c>
      <c r="EI84" s="346" t="s">
        <v>733</v>
      </c>
      <c r="EJ84" s="346" t="s">
        <v>733</v>
      </c>
      <c r="EK84" s="346" t="s">
        <v>1744</v>
      </c>
      <c r="EL84" s="346" t="s">
        <v>8534</v>
      </c>
      <c r="EM84" s="179" t="s">
        <v>8535</v>
      </c>
      <c r="EN84" s="348"/>
      <c r="EO84" s="346" t="s">
        <v>8536</v>
      </c>
      <c r="EP84" s="345">
        <v>129060398</v>
      </c>
      <c r="EQ84" s="345">
        <v>17232365</v>
      </c>
      <c r="ER84" s="345">
        <v>2255</v>
      </c>
      <c r="ES84" s="345">
        <v>208</v>
      </c>
      <c r="ET84" s="346" t="s">
        <v>8537</v>
      </c>
      <c r="EU84" s="346" t="s">
        <v>733</v>
      </c>
      <c r="EV84" s="346" t="s">
        <v>733</v>
      </c>
      <c r="EW84" s="346" t="s">
        <v>8538</v>
      </c>
      <c r="EX84" s="346" t="s">
        <v>733</v>
      </c>
      <c r="EY84" s="346" t="s">
        <v>1214</v>
      </c>
      <c r="EZ84" s="346" t="s">
        <v>733</v>
      </c>
      <c r="FA84" s="346" t="s">
        <v>733</v>
      </c>
      <c r="FB84" s="346" t="s">
        <v>1214</v>
      </c>
      <c r="FC84" s="349" t="s">
        <v>5676</v>
      </c>
      <c r="FD84" s="346" t="s">
        <v>3320</v>
      </c>
      <c r="FE84" s="346" t="s">
        <v>733</v>
      </c>
      <c r="FF84" s="346" t="s">
        <v>5721</v>
      </c>
      <c r="FG84" s="346" t="s">
        <v>733</v>
      </c>
      <c r="FH84" s="346" t="s">
        <v>5679</v>
      </c>
      <c r="FI84" s="346" t="s">
        <v>3320</v>
      </c>
      <c r="FJ84" s="346" t="s">
        <v>3320</v>
      </c>
      <c r="FK84" s="345">
        <v>0.7</v>
      </c>
      <c r="FL84" s="346" t="s">
        <v>1214</v>
      </c>
      <c r="FM84" s="346" t="s">
        <v>1214</v>
      </c>
      <c r="FN84" s="346" t="s">
        <v>3320</v>
      </c>
      <c r="FO84" s="346" t="s">
        <v>733</v>
      </c>
      <c r="FP84" s="346" t="s">
        <v>3320</v>
      </c>
      <c r="FQ84" s="346" t="s">
        <v>8539</v>
      </c>
      <c r="FR84" s="346" t="s">
        <v>3320</v>
      </c>
      <c r="FS84" s="346" t="s">
        <v>5683</v>
      </c>
      <c r="FT84" s="346" t="s">
        <v>5684</v>
      </c>
      <c r="FU84" s="346" t="s">
        <v>5684</v>
      </c>
      <c r="FV84" s="346" t="s">
        <v>733</v>
      </c>
      <c r="FW84" s="346" t="s">
        <v>1214</v>
      </c>
      <c r="FX84" s="350">
        <v>46079.733310185184</v>
      </c>
      <c r="FY84" s="350">
        <v>46084.486018518517</v>
      </c>
      <c r="FZ84" s="346" t="s">
        <v>5685</v>
      </c>
      <c r="GA84" s="346" t="s">
        <v>3320</v>
      </c>
      <c r="GB84" s="346" t="s">
        <v>3320</v>
      </c>
      <c r="GC84" s="346" t="s">
        <v>3320</v>
      </c>
      <c r="GD84" s="346" t="s">
        <v>3320</v>
      </c>
      <c r="GE84" s="346" t="s">
        <v>3320</v>
      </c>
      <c r="GF84" s="346" t="s">
        <v>3320</v>
      </c>
      <c r="GG84" s="346" t="s">
        <v>3320</v>
      </c>
      <c r="GH84" s="346" t="s">
        <v>3320</v>
      </c>
      <c r="GI84" s="346" t="s">
        <v>3320</v>
      </c>
      <c r="GJ84" s="346" t="s">
        <v>3320</v>
      </c>
      <c r="GK84" s="346" t="s">
        <v>3320</v>
      </c>
      <c r="GL84" s="346" t="s">
        <v>3320</v>
      </c>
      <c r="GM84" s="346" t="s">
        <v>3320</v>
      </c>
      <c r="GN84" s="346" t="s">
        <v>3320</v>
      </c>
      <c r="GO84" s="346" t="s">
        <v>3320</v>
      </c>
      <c r="GP84" s="346" t="s">
        <v>3320</v>
      </c>
      <c r="GQ84" s="346" t="s">
        <v>3320</v>
      </c>
      <c r="GR84" s="346" t="s">
        <v>3320</v>
      </c>
      <c r="GS84" s="346" t="s">
        <v>3320</v>
      </c>
      <c r="GT84" s="346" t="s">
        <v>3320</v>
      </c>
      <c r="GU84" s="346" t="s">
        <v>3320</v>
      </c>
      <c r="GV84" s="346" t="s">
        <v>3320</v>
      </c>
      <c r="GW84" s="346" t="s">
        <v>3320</v>
      </c>
      <c r="GX84" s="346" t="s">
        <v>3320</v>
      </c>
      <c r="GY84" s="346" t="s">
        <v>3320</v>
      </c>
      <c r="GZ84" s="346" t="s">
        <v>3320</v>
      </c>
      <c r="HA84" s="346" t="s">
        <v>3320</v>
      </c>
      <c r="HB84" s="346" t="s">
        <v>3320</v>
      </c>
      <c r="HC84" s="346" t="s">
        <v>3320</v>
      </c>
      <c r="HD84" s="346" t="s">
        <v>3320</v>
      </c>
      <c r="HE84" s="346" t="s">
        <v>3320</v>
      </c>
      <c r="HF84" s="346" t="s">
        <v>3320</v>
      </c>
      <c r="HG84" s="346" t="s">
        <v>3320</v>
      </c>
      <c r="HH84" s="346" t="s">
        <v>3320</v>
      </c>
      <c r="HI84" s="346" t="s">
        <v>3320</v>
      </c>
      <c r="HJ84" s="346" t="s">
        <v>3320</v>
      </c>
      <c r="HK84" s="346" t="s">
        <v>3320</v>
      </c>
      <c r="HL84" s="346" t="s">
        <v>3320</v>
      </c>
    </row>
    <row r="85" spans="1:220" ht="15.75" thickBot="1">
      <c r="A85" s="344" t="s">
        <v>5638</v>
      </c>
      <c r="B85" s="345">
        <v>303</v>
      </c>
      <c r="C85" s="346" t="s">
        <v>11382</v>
      </c>
      <c r="D85" s="346" t="s">
        <v>11383</v>
      </c>
      <c r="E85" s="345">
        <v>303</v>
      </c>
      <c r="F85" s="346" t="s">
        <v>1343</v>
      </c>
      <c r="G85" s="346" t="s">
        <v>6775</v>
      </c>
      <c r="H85" s="346" t="s">
        <v>11318</v>
      </c>
      <c r="I85" s="346" t="s">
        <v>5643</v>
      </c>
      <c r="J85" s="346" t="s">
        <v>6416</v>
      </c>
      <c r="K85" s="346" t="s">
        <v>6417</v>
      </c>
      <c r="L85" s="346" t="s">
        <v>6777</v>
      </c>
      <c r="M85" s="346" t="s">
        <v>6419</v>
      </c>
      <c r="N85" s="346" t="s">
        <v>6778</v>
      </c>
      <c r="O85" s="346" t="s">
        <v>6779</v>
      </c>
      <c r="P85" s="346" t="s">
        <v>3320</v>
      </c>
      <c r="Q85" s="346" t="s">
        <v>6780</v>
      </c>
      <c r="R85" s="346" t="s">
        <v>5698</v>
      </c>
      <c r="S85" s="346" t="s">
        <v>6781</v>
      </c>
      <c r="T85" s="346" t="s">
        <v>6782</v>
      </c>
      <c r="U85" s="346" t="s">
        <v>6425</v>
      </c>
      <c r="V85" s="346" t="s">
        <v>733</v>
      </c>
      <c r="W85" s="346" t="s">
        <v>733</v>
      </c>
      <c r="X85" s="346" t="s">
        <v>733</v>
      </c>
      <c r="Y85" s="346" t="s">
        <v>3320</v>
      </c>
      <c r="Z85" s="346" t="s">
        <v>6783</v>
      </c>
      <c r="AA85" s="346" t="s">
        <v>733</v>
      </c>
      <c r="AB85" s="346" t="s">
        <v>6784</v>
      </c>
      <c r="AC85" s="346" t="s">
        <v>6428</v>
      </c>
      <c r="AD85" s="346" t="s">
        <v>6429</v>
      </c>
      <c r="AE85" s="346" t="s">
        <v>6430</v>
      </c>
      <c r="AF85" s="346" t="s">
        <v>6785</v>
      </c>
      <c r="AG85" s="346" t="s">
        <v>6786</v>
      </c>
      <c r="AH85" s="346" t="s">
        <v>733</v>
      </c>
      <c r="AI85" s="346" t="s">
        <v>11319</v>
      </c>
      <c r="AJ85" s="346" t="s">
        <v>3320</v>
      </c>
      <c r="AK85" s="346" t="s">
        <v>3320</v>
      </c>
      <c r="AL85" s="346" t="s">
        <v>3320</v>
      </c>
      <c r="AM85" s="346" t="s">
        <v>3320</v>
      </c>
      <c r="AN85" s="346" t="s">
        <v>3320</v>
      </c>
      <c r="AO85" s="346" t="s">
        <v>3320</v>
      </c>
      <c r="AP85" s="346" t="s">
        <v>3320</v>
      </c>
      <c r="AQ85" s="346" t="s">
        <v>3320</v>
      </c>
      <c r="AR85" s="346" t="s">
        <v>3320</v>
      </c>
      <c r="AS85" s="346" t="s">
        <v>3320</v>
      </c>
      <c r="AT85" s="346" t="s">
        <v>3320</v>
      </c>
      <c r="AU85" s="346" t="s">
        <v>3320</v>
      </c>
      <c r="AV85" s="346" t="s">
        <v>3320</v>
      </c>
      <c r="AW85" s="346" t="s">
        <v>3320</v>
      </c>
      <c r="AX85" s="346" t="s">
        <v>3320</v>
      </c>
      <c r="AY85" s="346" t="s">
        <v>3320</v>
      </c>
      <c r="AZ85" s="346" t="s">
        <v>3320</v>
      </c>
      <c r="BA85" s="346" t="s">
        <v>3320</v>
      </c>
      <c r="BB85" s="346" t="s">
        <v>3320</v>
      </c>
      <c r="BC85" s="346" t="s">
        <v>3320</v>
      </c>
      <c r="BD85" s="348"/>
      <c r="BE85" s="346" t="s">
        <v>3320</v>
      </c>
      <c r="BF85" s="346" t="s">
        <v>3320</v>
      </c>
      <c r="BG85" s="346" t="s">
        <v>3320</v>
      </c>
      <c r="BH85" s="346" t="s">
        <v>3320</v>
      </c>
      <c r="BI85" s="346" t="s">
        <v>3320</v>
      </c>
      <c r="BJ85" s="346" t="s">
        <v>3320</v>
      </c>
      <c r="BK85" s="346" t="s">
        <v>3320</v>
      </c>
      <c r="BL85" s="346" t="s">
        <v>3320</v>
      </c>
      <c r="BM85" s="346" t="s">
        <v>3320</v>
      </c>
      <c r="BN85" s="346" t="s">
        <v>3320</v>
      </c>
      <c r="BO85" s="346" t="s">
        <v>3320</v>
      </c>
      <c r="BP85" s="346" t="s">
        <v>3320</v>
      </c>
      <c r="BQ85" s="346" t="s">
        <v>3320</v>
      </c>
      <c r="BR85" s="346" t="s">
        <v>3320</v>
      </c>
      <c r="BS85" s="346" t="s">
        <v>3320</v>
      </c>
      <c r="BT85" s="346" t="s">
        <v>3320</v>
      </c>
      <c r="BU85" s="346" t="s">
        <v>3320</v>
      </c>
      <c r="BV85" s="346" t="s">
        <v>3320</v>
      </c>
      <c r="BW85" s="346" t="s">
        <v>3320</v>
      </c>
      <c r="BX85" s="348"/>
      <c r="BY85" s="346" t="s">
        <v>3320</v>
      </c>
      <c r="BZ85" s="346" t="s">
        <v>3320</v>
      </c>
      <c r="CA85" s="346" t="s">
        <v>3320</v>
      </c>
      <c r="CB85" s="346" t="s">
        <v>3320</v>
      </c>
      <c r="CC85" s="346" t="s">
        <v>3320</v>
      </c>
      <c r="CD85" s="346" t="s">
        <v>3320</v>
      </c>
      <c r="CE85" s="346" t="s">
        <v>3320</v>
      </c>
      <c r="CF85" s="346" t="s">
        <v>3320</v>
      </c>
      <c r="CG85" s="346" t="s">
        <v>3320</v>
      </c>
      <c r="CH85" s="348"/>
      <c r="CI85" s="346" t="s">
        <v>3320</v>
      </c>
      <c r="CJ85" s="346" t="s">
        <v>3320</v>
      </c>
      <c r="CK85" s="346" t="s">
        <v>3320</v>
      </c>
      <c r="CL85" s="346" t="s">
        <v>3320</v>
      </c>
      <c r="CM85" s="346" t="s">
        <v>3320</v>
      </c>
      <c r="CN85" s="346" t="s">
        <v>3320</v>
      </c>
      <c r="CO85" s="346" t="s">
        <v>3320</v>
      </c>
      <c r="CP85" s="346" t="s">
        <v>3320</v>
      </c>
      <c r="CQ85" s="346" t="s">
        <v>3320</v>
      </c>
      <c r="CR85" s="346" t="s">
        <v>3320</v>
      </c>
      <c r="CS85" s="346" t="s">
        <v>3320</v>
      </c>
      <c r="CT85" s="346" t="s">
        <v>3320</v>
      </c>
      <c r="CU85" s="346" t="s">
        <v>3320</v>
      </c>
      <c r="CV85" s="346" t="s">
        <v>3320</v>
      </c>
      <c r="CW85" s="346" t="s">
        <v>3320</v>
      </c>
      <c r="CX85" s="346" t="s">
        <v>3320</v>
      </c>
      <c r="CY85" s="346" t="s">
        <v>3320</v>
      </c>
      <c r="CZ85" s="346" t="s">
        <v>3320</v>
      </c>
      <c r="DA85" s="346" t="s">
        <v>3320</v>
      </c>
      <c r="DB85" s="346" t="s">
        <v>3320</v>
      </c>
      <c r="DC85" s="346" t="s">
        <v>3320</v>
      </c>
      <c r="DD85" s="346" t="s">
        <v>3320</v>
      </c>
      <c r="DE85" s="346" t="s">
        <v>3320</v>
      </c>
      <c r="DF85" s="346" t="s">
        <v>3320</v>
      </c>
      <c r="DG85" s="346" t="s">
        <v>3320</v>
      </c>
      <c r="DH85" s="346" t="s">
        <v>3320</v>
      </c>
      <c r="DI85" s="346" t="s">
        <v>3320</v>
      </c>
      <c r="DJ85" s="346" t="s">
        <v>3320</v>
      </c>
      <c r="DK85" s="346" t="s">
        <v>3320</v>
      </c>
      <c r="DL85" s="346" t="s">
        <v>3320</v>
      </c>
      <c r="DM85" s="346" t="s">
        <v>3320</v>
      </c>
      <c r="DN85" s="346" t="s">
        <v>3320</v>
      </c>
      <c r="DO85" s="346" t="s">
        <v>3320</v>
      </c>
      <c r="DP85" s="346" t="s">
        <v>3320</v>
      </c>
      <c r="DQ85" s="346" t="s">
        <v>3320</v>
      </c>
      <c r="DR85" s="346" t="s">
        <v>3320</v>
      </c>
      <c r="DS85" s="346" t="s">
        <v>3320</v>
      </c>
      <c r="DT85" s="346" t="s">
        <v>3320</v>
      </c>
      <c r="DU85" s="346" t="s">
        <v>3320</v>
      </c>
      <c r="DV85" s="346" t="s">
        <v>3320</v>
      </c>
      <c r="DW85" s="346" t="s">
        <v>3320</v>
      </c>
      <c r="DX85" s="346" t="s">
        <v>3320</v>
      </c>
      <c r="DY85" s="346" t="s">
        <v>3320</v>
      </c>
      <c r="DZ85" s="346" t="s">
        <v>3320</v>
      </c>
      <c r="EA85" s="346" t="s">
        <v>3320</v>
      </c>
      <c r="EB85" s="346" t="s">
        <v>3320</v>
      </c>
      <c r="EC85" s="346" t="s">
        <v>3320</v>
      </c>
      <c r="ED85" s="346" t="s">
        <v>3320</v>
      </c>
      <c r="EE85" s="346" t="s">
        <v>3320</v>
      </c>
      <c r="EF85" s="345">
        <v>1</v>
      </c>
      <c r="EG85" s="346" t="s">
        <v>733</v>
      </c>
      <c r="EH85" s="346" t="s">
        <v>733</v>
      </c>
      <c r="EI85" s="346" t="s">
        <v>733</v>
      </c>
      <c r="EJ85" s="346" t="s">
        <v>733</v>
      </c>
      <c r="EK85" s="346" t="s">
        <v>3320</v>
      </c>
      <c r="EL85" s="346" t="s">
        <v>11313</v>
      </c>
      <c r="EM85" s="346" t="s">
        <v>3320</v>
      </c>
      <c r="EN85" s="348"/>
      <c r="EO85" s="346" t="s">
        <v>3320</v>
      </c>
      <c r="EP85" s="345">
        <v>0.01</v>
      </c>
      <c r="EQ85" s="345">
        <v>0.01</v>
      </c>
      <c r="ER85" s="345">
        <v>0.01</v>
      </c>
      <c r="ES85" s="345">
        <v>0.01</v>
      </c>
      <c r="ET85" s="346" t="s">
        <v>6785</v>
      </c>
      <c r="EU85" s="346" t="s">
        <v>733</v>
      </c>
      <c r="EV85" s="346" t="s">
        <v>733</v>
      </c>
      <c r="EW85" s="346" t="s">
        <v>6785</v>
      </c>
      <c r="EX85" s="346" t="s">
        <v>733</v>
      </c>
      <c r="EY85" s="346" t="s">
        <v>733</v>
      </c>
      <c r="EZ85" s="346" t="s">
        <v>733</v>
      </c>
      <c r="FA85" s="346" t="s">
        <v>733</v>
      </c>
      <c r="FB85" s="346" t="s">
        <v>733</v>
      </c>
      <c r="FC85" s="349" t="s">
        <v>5676</v>
      </c>
      <c r="FD85" s="346" t="s">
        <v>3320</v>
      </c>
      <c r="FE85" s="346" t="s">
        <v>1214</v>
      </c>
      <c r="FF85" s="346" t="s">
        <v>3320</v>
      </c>
      <c r="FG85" s="346" t="s">
        <v>1214</v>
      </c>
      <c r="FH85" s="346" t="s">
        <v>3320</v>
      </c>
      <c r="FI85" s="346" t="s">
        <v>3320</v>
      </c>
      <c r="FJ85" s="346" t="s">
        <v>3320</v>
      </c>
      <c r="FK85" s="346" t="s">
        <v>3320</v>
      </c>
      <c r="FL85" s="346" t="s">
        <v>1214</v>
      </c>
      <c r="FM85" s="346" t="s">
        <v>3320</v>
      </c>
      <c r="FN85" s="346" t="s">
        <v>3320</v>
      </c>
      <c r="FO85" s="346" t="s">
        <v>1214</v>
      </c>
      <c r="FP85" s="346" t="s">
        <v>3320</v>
      </c>
      <c r="FQ85" s="346" t="s">
        <v>3320</v>
      </c>
      <c r="FR85" s="346" t="s">
        <v>3320</v>
      </c>
      <c r="FS85" s="346" t="s">
        <v>3320</v>
      </c>
      <c r="FT85" s="346" t="s">
        <v>3320</v>
      </c>
      <c r="FU85" s="346" t="s">
        <v>3320</v>
      </c>
      <c r="FV85" s="346" t="s">
        <v>3320</v>
      </c>
      <c r="FW85" s="346" t="s">
        <v>3320</v>
      </c>
      <c r="FX85" s="350">
        <v>46066.524224537039</v>
      </c>
      <c r="FY85" s="350">
        <v>46084.460729166669</v>
      </c>
      <c r="FZ85" s="346" t="s">
        <v>5685</v>
      </c>
      <c r="GA85" s="346" t="s">
        <v>3320</v>
      </c>
      <c r="GB85" s="346" t="s">
        <v>3320</v>
      </c>
      <c r="GC85" s="346" t="s">
        <v>3320</v>
      </c>
      <c r="GD85" s="346" t="s">
        <v>3320</v>
      </c>
      <c r="GE85" s="346" t="s">
        <v>3320</v>
      </c>
      <c r="GF85" s="346" t="s">
        <v>3320</v>
      </c>
      <c r="GG85" s="346" t="s">
        <v>3320</v>
      </c>
      <c r="GH85" s="346" t="s">
        <v>3320</v>
      </c>
      <c r="GI85" s="346" t="s">
        <v>3320</v>
      </c>
      <c r="GJ85" s="346" t="s">
        <v>3320</v>
      </c>
      <c r="GK85" s="346" t="s">
        <v>3320</v>
      </c>
      <c r="GL85" s="346" t="s">
        <v>3320</v>
      </c>
      <c r="GM85" s="346" t="s">
        <v>3320</v>
      </c>
      <c r="GN85" s="346" t="s">
        <v>3320</v>
      </c>
      <c r="GO85" s="346" t="s">
        <v>3320</v>
      </c>
      <c r="GP85" s="346" t="s">
        <v>3320</v>
      </c>
      <c r="GQ85" s="346" t="s">
        <v>3320</v>
      </c>
      <c r="GR85" s="346" t="s">
        <v>3320</v>
      </c>
      <c r="GS85" s="346" t="s">
        <v>3320</v>
      </c>
      <c r="GT85" s="346" t="s">
        <v>3320</v>
      </c>
      <c r="GU85" s="346" t="s">
        <v>3320</v>
      </c>
      <c r="GV85" s="346" t="s">
        <v>3320</v>
      </c>
      <c r="GW85" s="346" t="s">
        <v>3320</v>
      </c>
      <c r="GX85" s="346" t="s">
        <v>3320</v>
      </c>
      <c r="GY85" s="346" t="s">
        <v>3320</v>
      </c>
      <c r="GZ85" s="346" t="s">
        <v>3320</v>
      </c>
      <c r="HA85" s="346" t="s">
        <v>3320</v>
      </c>
      <c r="HB85" s="346" t="s">
        <v>3320</v>
      </c>
      <c r="HC85" s="346" t="s">
        <v>3320</v>
      </c>
      <c r="HD85" s="346" t="s">
        <v>3320</v>
      </c>
      <c r="HE85" s="346" t="s">
        <v>3320</v>
      </c>
      <c r="HF85" s="346" t="s">
        <v>3320</v>
      </c>
      <c r="HG85" s="346" t="s">
        <v>3320</v>
      </c>
      <c r="HH85" s="346" t="s">
        <v>3320</v>
      </c>
      <c r="HI85" s="346" t="s">
        <v>3320</v>
      </c>
      <c r="HJ85" s="346" t="s">
        <v>3320</v>
      </c>
      <c r="HK85" s="346" t="s">
        <v>3320</v>
      </c>
      <c r="HL85" s="346" t="s">
        <v>3320</v>
      </c>
    </row>
    <row r="86" spans="1:220" ht="15.75" thickBot="1">
      <c r="A86" s="344" t="s">
        <v>5638</v>
      </c>
      <c r="B86" s="345">
        <v>1067</v>
      </c>
      <c r="C86" s="346" t="s">
        <v>8540</v>
      </c>
      <c r="D86" s="346" t="s">
        <v>8541</v>
      </c>
      <c r="E86" s="345">
        <v>1067</v>
      </c>
      <c r="F86" s="346" t="s">
        <v>5641</v>
      </c>
      <c r="G86" s="346" t="s">
        <v>525</v>
      </c>
      <c r="H86" s="346" t="s">
        <v>8542</v>
      </c>
      <c r="I86" s="346" t="s">
        <v>5643</v>
      </c>
      <c r="J86" s="344" t="s">
        <v>520</v>
      </c>
      <c r="K86" s="346" t="s">
        <v>525</v>
      </c>
      <c r="L86" s="346" t="s">
        <v>8543</v>
      </c>
      <c r="M86" s="346" t="s">
        <v>5648</v>
      </c>
      <c r="N86" s="346" t="s">
        <v>5649</v>
      </c>
      <c r="O86" s="346" t="s">
        <v>5650</v>
      </c>
      <c r="P86" s="346" t="s">
        <v>525</v>
      </c>
      <c r="Q86" s="346" t="s">
        <v>5651</v>
      </c>
      <c r="R86" s="346" t="s">
        <v>5652</v>
      </c>
      <c r="S86" s="346" t="s">
        <v>5653</v>
      </c>
      <c r="T86" s="346" t="s">
        <v>5654</v>
      </c>
      <c r="U86" s="346" t="s">
        <v>5655</v>
      </c>
      <c r="V86" s="346" t="s">
        <v>733</v>
      </c>
      <c r="W86" s="346" t="s">
        <v>733</v>
      </c>
      <c r="X86" s="346" t="s">
        <v>733</v>
      </c>
      <c r="Y86" s="346" t="s">
        <v>3320</v>
      </c>
      <c r="Z86" s="346" t="s">
        <v>5656</v>
      </c>
      <c r="AA86" s="346" t="s">
        <v>733</v>
      </c>
      <c r="AB86" s="346" t="s">
        <v>5657</v>
      </c>
      <c r="AC86" s="346" t="s">
        <v>5658</v>
      </c>
      <c r="AD86" s="346" t="s">
        <v>5659</v>
      </c>
      <c r="AE86" s="346" t="s">
        <v>5660</v>
      </c>
      <c r="AF86" s="346" t="s">
        <v>5661</v>
      </c>
      <c r="AG86" s="346" t="s">
        <v>5662</v>
      </c>
      <c r="AH86" s="346" t="s">
        <v>1214</v>
      </c>
      <c r="AI86" s="346" t="s">
        <v>3320</v>
      </c>
      <c r="AJ86" s="346" t="s">
        <v>7206</v>
      </c>
      <c r="AK86" s="346" t="s">
        <v>8382</v>
      </c>
      <c r="AL86" s="346" t="s">
        <v>5665</v>
      </c>
      <c r="AM86" s="347">
        <v>47483</v>
      </c>
      <c r="AN86" s="345">
        <v>18</v>
      </c>
      <c r="AO86" s="345">
        <v>132</v>
      </c>
      <c r="AP86" s="346" t="s">
        <v>5666</v>
      </c>
      <c r="AQ86" s="345">
        <v>773</v>
      </c>
      <c r="AR86" s="345">
        <v>457.6</v>
      </c>
      <c r="AS86" s="346" t="s">
        <v>733</v>
      </c>
      <c r="AT86" s="345">
        <v>31.43</v>
      </c>
      <c r="AU86" s="346" t="s">
        <v>733</v>
      </c>
      <c r="AV86" s="345">
        <v>650</v>
      </c>
      <c r="AW86" s="346" t="s">
        <v>5667</v>
      </c>
      <c r="AX86" s="346" t="s">
        <v>5668</v>
      </c>
      <c r="AY86" s="346" t="s">
        <v>3320</v>
      </c>
      <c r="AZ86" s="346" t="s">
        <v>733</v>
      </c>
      <c r="BA86" s="346" t="s">
        <v>1214</v>
      </c>
      <c r="BB86" s="345">
        <v>2287</v>
      </c>
      <c r="BC86" s="345">
        <v>2126.9</v>
      </c>
      <c r="BD86" s="346" t="s">
        <v>5900</v>
      </c>
      <c r="BE86" s="345">
        <v>365</v>
      </c>
      <c r="BF86" s="345">
        <v>90</v>
      </c>
      <c r="BG86" s="345">
        <v>98</v>
      </c>
      <c r="BH86" s="345">
        <v>25</v>
      </c>
      <c r="BI86" s="347">
        <v>46973</v>
      </c>
      <c r="BJ86" s="345">
        <v>0.4</v>
      </c>
      <c r="BK86" s="345">
        <v>8</v>
      </c>
      <c r="BL86" s="346" t="s">
        <v>8545</v>
      </c>
      <c r="BM86" s="345">
        <v>1401346</v>
      </c>
      <c r="BN86" s="346" t="s">
        <v>3320</v>
      </c>
      <c r="BO86" s="346" t="s">
        <v>3320</v>
      </c>
      <c r="BP86" s="346" t="s">
        <v>3320</v>
      </c>
      <c r="BQ86" s="346" t="s">
        <v>3320</v>
      </c>
      <c r="BR86" s="346" t="s">
        <v>3320</v>
      </c>
      <c r="BS86" s="346" t="s">
        <v>3320</v>
      </c>
      <c r="BT86" s="346" t="s">
        <v>3320</v>
      </c>
      <c r="BU86" s="346" t="s">
        <v>3320</v>
      </c>
      <c r="BV86" s="346" t="s">
        <v>3320</v>
      </c>
      <c r="BW86" s="346" t="s">
        <v>3320</v>
      </c>
      <c r="BX86" s="348"/>
      <c r="BY86" s="346" t="s">
        <v>3320</v>
      </c>
      <c r="BZ86" s="346" t="s">
        <v>3320</v>
      </c>
      <c r="CA86" s="346" t="s">
        <v>3320</v>
      </c>
      <c r="CB86" s="346" t="s">
        <v>3320</v>
      </c>
      <c r="CC86" s="346" t="s">
        <v>3320</v>
      </c>
      <c r="CD86" s="346" t="s">
        <v>3320</v>
      </c>
      <c r="CE86" s="346" t="s">
        <v>3320</v>
      </c>
      <c r="CF86" s="346" t="s">
        <v>3320</v>
      </c>
      <c r="CG86" s="346" t="s">
        <v>3320</v>
      </c>
      <c r="CH86" s="348"/>
      <c r="CI86" s="346" t="s">
        <v>3320</v>
      </c>
      <c r="CJ86" s="346" t="s">
        <v>3320</v>
      </c>
      <c r="CK86" s="346" t="s">
        <v>3320</v>
      </c>
      <c r="CL86" s="346" t="s">
        <v>3320</v>
      </c>
      <c r="CM86" s="346" t="s">
        <v>3320</v>
      </c>
      <c r="CN86" s="346" t="s">
        <v>3320</v>
      </c>
      <c r="CO86" s="346" t="s">
        <v>3320</v>
      </c>
      <c r="CP86" s="346" t="s">
        <v>3320</v>
      </c>
      <c r="CQ86" s="346" t="s">
        <v>3320</v>
      </c>
      <c r="CR86" s="346" t="s">
        <v>3320</v>
      </c>
      <c r="CS86" s="346" t="s">
        <v>3320</v>
      </c>
      <c r="CT86" s="346" t="s">
        <v>3320</v>
      </c>
      <c r="CU86" s="346" t="s">
        <v>3320</v>
      </c>
      <c r="CV86" s="346" t="s">
        <v>3320</v>
      </c>
      <c r="CW86" s="346" t="s">
        <v>3320</v>
      </c>
      <c r="CX86" s="346" t="s">
        <v>3320</v>
      </c>
      <c r="CY86" s="346" t="s">
        <v>3320</v>
      </c>
      <c r="CZ86" s="346" t="s">
        <v>3320</v>
      </c>
      <c r="DA86" s="346" t="s">
        <v>3320</v>
      </c>
      <c r="DB86" s="346" t="s">
        <v>3320</v>
      </c>
      <c r="DC86" s="346" t="s">
        <v>3320</v>
      </c>
      <c r="DD86" s="346" t="s">
        <v>3320</v>
      </c>
      <c r="DE86" s="346" t="s">
        <v>3320</v>
      </c>
      <c r="DF86" s="346" t="s">
        <v>3320</v>
      </c>
      <c r="DG86" s="346" t="s">
        <v>3320</v>
      </c>
      <c r="DH86" s="346" t="s">
        <v>3320</v>
      </c>
      <c r="DI86" s="346" t="s">
        <v>3320</v>
      </c>
      <c r="DJ86" s="346" t="s">
        <v>3320</v>
      </c>
      <c r="DK86" s="346" t="s">
        <v>3320</v>
      </c>
      <c r="DL86" s="346" t="s">
        <v>3320</v>
      </c>
      <c r="DM86" s="346" t="s">
        <v>3320</v>
      </c>
      <c r="DN86" s="346" t="s">
        <v>3320</v>
      </c>
      <c r="DO86" s="346" t="s">
        <v>3320</v>
      </c>
      <c r="DP86" s="346" t="s">
        <v>3320</v>
      </c>
      <c r="DQ86" s="346" t="s">
        <v>3320</v>
      </c>
      <c r="DR86" s="346" t="s">
        <v>3320</v>
      </c>
      <c r="DS86" s="346" t="s">
        <v>3320</v>
      </c>
      <c r="DT86" s="346" t="s">
        <v>3320</v>
      </c>
      <c r="DU86" s="346" t="s">
        <v>3320</v>
      </c>
      <c r="DV86" s="346" t="s">
        <v>3320</v>
      </c>
      <c r="DW86" s="346" t="s">
        <v>3320</v>
      </c>
      <c r="DX86" s="346" t="s">
        <v>3320</v>
      </c>
      <c r="DY86" s="346" t="s">
        <v>3320</v>
      </c>
      <c r="DZ86" s="346" t="s">
        <v>3320</v>
      </c>
      <c r="EA86" s="346" t="s">
        <v>3320</v>
      </c>
      <c r="EB86" s="346" t="s">
        <v>3320</v>
      </c>
      <c r="EC86" s="346" t="s">
        <v>3320</v>
      </c>
      <c r="ED86" s="346" t="s">
        <v>3320</v>
      </c>
      <c r="EE86" s="346" t="s">
        <v>3320</v>
      </c>
      <c r="EF86" s="345">
        <v>140134600</v>
      </c>
      <c r="EG86" s="346" t="s">
        <v>733</v>
      </c>
      <c r="EH86" s="346" t="s">
        <v>733</v>
      </c>
      <c r="EI86" s="346" t="s">
        <v>733</v>
      </c>
      <c r="EJ86" s="346" t="s">
        <v>733</v>
      </c>
      <c r="EK86" s="346" t="s">
        <v>8546</v>
      </c>
      <c r="EL86" s="346" t="s">
        <v>8547</v>
      </c>
      <c r="EM86" s="179" t="s">
        <v>8548</v>
      </c>
      <c r="EN86" s="348"/>
      <c r="EO86" s="346" t="s">
        <v>8549</v>
      </c>
      <c r="EP86" s="345">
        <v>140134600</v>
      </c>
      <c r="EQ86" s="345">
        <v>18700000</v>
      </c>
      <c r="ER86" s="345">
        <v>1333.33</v>
      </c>
      <c r="ES86" s="345">
        <v>83083.33</v>
      </c>
      <c r="ET86" s="346" t="s">
        <v>5674</v>
      </c>
      <c r="EU86" s="346" t="s">
        <v>1214</v>
      </c>
      <c r="EV86" s="346" t="s">
        <v>1214</v>
      </c>
      <c r="EW86" s="346" t="s">
        <v>5675</v>
      </c>
      <c r="EX86" s="346" t="s">
        <v>1214</v>
      </c>
      <c r="EY86" s="346" t="s">
        <v>1214</v>
      </c>
      <c r="EZ86" s="346" t="s">
        <v>1214</v>
      </c>
      <c r="FA86" s="346" t="s">
        <v>1214</v>
      </c>
      <c r="FB86" s="346" t="s">
        <v>1214</v>
      </c>
      <c r="FC86" s="349" t="s">
        <v>5676</v>
      </c>
      <c r="FD86" s="346" t="s">
        <v>3320</v>
      </c>
      <c r="FE86" s="346" t="s">
        <v>733</v>
      </c>
      <c r="FF86" s="346" t="s">
        <v>5721</v>
      </c>
      <c r="FG86" s="346" t="s">
        <v>733</v>
      </c>
      <c r="FH86" s="346" t="s">
        <v>5679</v>
      </c>
      <c r="FI86" s="346" t="s">
        <v>3320</v>
      </c>
      <c r="FJ86" s="346" t="s">
        <v>3320</v>
      </c>
      <c r="FK86" s="345">
        <v>0.6</v>
      </c>
      <c r="FL86" s="346" t="s">
        <v>1214</v>
      </c>
      <c r="FM86" s="346" t="s">
        <v>1214</v>
      </c>
      <c r="FN86" s="346" t="s">
        <v>3320</v>
      </c>
      <c r="FO86" s="346" t="s">
        <v>733</v>
      </c>
      <c r="FP86" s="346" t="s">
        <v>3320</v>
      </c>
      <c r="FQ86" s="346" t="s">
        <v>8550</v>
      </c>
      <c r="FR86" s="346" t="s">
        <v>8551</v>
      </c>
      <c r="FS86" s="346" t="s">
        <v>6273</v>
      </c>
      <c r="FT86" s="346" t="s">
        <v>5684</v>
      </c>
      <c r="FU86" s="346" t="s">
        <v>5684</v>
      </c>
      <c r="FV86" s="346" t="s">
        <v>733</v>
      </c>
      <c r="FW86" s="346" t="s">
        <v>1214</v>
      </c>
      <c r="FX86" s="350">
        <v>46083.74690972222</v>
      </c>
      <c r="FY86" s="350">
        <v>46084.454143518517</v>
      </c>
      <c r="FZ86" s="346" t="s">
        <v>5685</v>
      </c>
      <c r="GA86" s="346" t="s">
        <v>3320</v>
      </c>
      <c r="GB86" s="346" t="s">
        <v>3320</v>
      </c>
      <c r="GC86" s="346" t="s">
        <v>3320</v>
      </c>
      <c r="GD86" s="346" t="s">
        <v>3320</v>
      </c>
      <c r="GE86" s="346" t="s">
        <v>3320</v>
      </c>
      <c r="GF86" s="346" t="s">
        <v>3320</v>
      </c>
      <c r="GG86" s="346" t="s">
        <v>3320</v>
      </c>
      <c r="GH86" s="346" t="s">
        <v>3320</v>
      </c>
      <c r="GI86" s="346" t="s">
        <v>3320</v>
      </c>
      <c r="GJ86" s="346" t="s">
        <v>3320</v>
      </c>
      <c r="GK86" s="346" t="s">
        <v>3320</v>
      </c>
      <c r="GL86" s="346" t="s">
        <v>3320</v>
      </c>
      <c r="GM86" s="346" t="s">
        <v>3320</v>
      </c>
      <c r="GN86" s="346" t="s">
        <v>3320</v>
      </c>
      <c r="GO86" s="346" t="s">
        <v>3320</v>
      </c>
      <c r="GP86" s="346" t="s">
        <v>3320</v>
      </c>
      <c r="GQ86" s="346" t="s">
        <v>3320</v>
      </c>
      <c r="GR86" s="346" t="s">
        <v>3320</v>
      </c>
      <c r="GS86" s="346" t="s">
        <v>3320</v>
      </c>
      <c r="GT86" s="346" t="s">
        <v>3320</v>
      </c>
      <c r="GU86" s="346" t="s">
        <v>3320</v>
      </c>
      <c r="GV86" s="346" t="s">
        <v>3320</v>
      </c>
      <c r="GW86" s="346" t="s">
        <v>3320</v>
      </c>
      <c r="GX86" s="346" t="s">
        <v>3320</v>
      </c>
      <c r="GY86" s="346" t="s">
        <v>3320</v>
      </c>
      <c r="GZ86" s="346" t="s">
        <v>3320</v>
      </c>
      <c r="HA86" s="346" t="s">
        <v>3320</v>
      </c>
      <c r="HB86" s="346" t="s">
        <v>3320</v>
      </c>
      <c r="HC86" s="346" t="s">
        <v>3320</v>
      </c>
      <c r="HD86" s="346" t="s">
        <v>3320</v>
      </c>
      <c r="HE86" s="346" t="s">
        <v>3320</v>
      </c>
      <c r="HF86" s="346" t="s">
        <v>3320</v>
      </c>
      <c r="HG86" s="346" t="s">
        <v>3320</v>
      </c>
      <c r="HH86" s="346" t="s">
        <v>3320</v>
      </c>
      <c r="HI86" s="346" t="s">
        <v>3320</v>
      </c>
      <c r="HJ86" s="346" t="s">
        <v>3320</v>
      </c>
      <c r="HK86" s="346" t="s">
        <v>3320</v>
      </c>
      <c r="HL86" s="346" t="s">
        <v>3320</v>
      </c>
    </row>
    <row r="87" spans="1:220" ht="15.75" thickBot="1">
      <c r="A87" s="344" t="s">
        <v>5638</v>
      </c>
      <c r="B87" s="345">
        <v>988</v>
      </c>
      <c r="C87" s="346" t="s">
        <v>6439</v>
      </c>
      <c r="D87" s="346" t="s">
        <v>6440</v>
      </c>
      <c r="E87" s="345">
        <v>988</v>
      </c>
      <c r="F87" s="346" t="s">
        <v>6003</v>
      </c>
      <c r="G87" s="346" t="s">
        <v>6004</v>
      </c>
      <c r="H87" s="346" t="s">
        <v>5090</v>
      </c>
      <c r="I87" s="346" t="s">
        <v>5643</v>
      </c>
      <c r="J87" s="346" t="s">
        <v>6005</v>
      </c>
      <c r="K87" s="346" t="s">
        <v>6006</v>
      </c>
      <c r="L87" s="346" t="s">
        <v>6007</v>
      </c>
      <c r="M87" s="346" t="s">
        <v>5698</v>
      </c>
      <c r="N87" s="346" t="s">
        <v>6008</v>
      </c>
      <c r="O87" s="346" t="s">
        <v>6009</v>
      </c>
      <c r="P87" s="346" t="s">
        <v>3320</v>
      </c>
      <c r="Q87" s="346" t="s">
        <v>6010</v>
      </c>
      <c r="R87" s="346" t="s">
        <v>5698</v>
      </c>
      <c r="S87" s="346" t="s">
        <v>6011</v>
      </c>
      <c r="T87" s="346" t="s">
        <v>6012</v>
      </c>
      <c r="U87" s="346" t="s">
        <v>6013</v>
      </c>
      <c r="V87" s="346" t="s">
        <v>733</v>
      </c>
      <c r="W87" s="346" t="s">
        <v>733</v>
      </c>
      <c r="X87" s="346" t="s">
        <v>733</v>
      </c>
      <c r="Y87" s="346" t="s">
        <v>3320</v>
      </c>
      <c r="Z87" s="346" t="s">
        <v>6014</v>
      </c>
      <c r="AA87" s="346" t="s">
        <v>733</v>
      </c>
      <c r="AB87" s="346" t="s">
        <v>6015</v>
      </c>
      <c r="AC87" s="346" t="s">
        <v>6016</v>
      </c>
      <c r="AD87" s="346" t="s">
        <v>6017</v>
      </c>
      <c r="AE87" s="346" t="s">
        <v>6018</v>
      </c>
      <c r="AF87" s="346" t="s">
        <v>6019</v>
      </c>
      <c r="AG87" s="346" t="s">
        <v>6020</v>
      </c>
      <c r="AH87" s="346" t="s">
        <v>1214</v>
      </c>
      <c r="AI87" s="346" t="s">
        <v>3320</v>
      </c>
      <c r="AJ87" s="346" t="s">
        <v>5709</v>
      </c>
      <c r="AK87" s="346" t="s">
        <v>5710</v>
      </c>
      <c r="AL87" s="346" t="s">
        <v>5665</v>
      </c>
      <c r="AM87" s="347">
        <v>46934</v>
      </c>
      <c r="AN87" s="345">
        <v>18</v>
      </c>
      <c r="AO87" s="345">
        <v>66</v>
      </c>
      <c r="AP87" s="346" t="s">
        <v>5666</v>
      </c>
      <c r="AQ87" s="345">
        <v>15</v>
      </c>
      <c r="AR87" s="345">
        <v>194.89</v>
      </c>
      <c r="AS87" s="346" t="s">
        <v>733</v>
      </c>
      <c r="AT87" s="345">
        <v>27.74</v>
      </c>
      <c r="AU87" s="346" t="s">
        <v>1214</v>
      </c>
      <c r="AV87" s="345">
        <v>650</v>
      </c>
      <c r="AW87" s="346" t="s">
        <v>5800</v>
      </c>
      <c r="AX87" s="346" t="s">
        <v>5801</v>
      </c>
      <c r="AY87" s="346" t="s">
        <v>3320</v>
      </c>
      <c r="AZ87" s="346" t="s">
        <v>733</v>
      </c>
      <c r="BA87" s="346" t="s">
        <v>733</v>
      </c>
      <c r="BB87" s="345">
        <v>2.4300000000000002</v>
      </c>
      <c r="BC87" s="345">
        <v>2.2400000000000002</v>
      </c>
      <c r="BD87" s="346" t="s">
        <v>6441</v>
      </c>
      <c r="BE87" s="345">
        <v>365</v>
      </c>
      <c r="BF87" s="345">
        <v>90</v>
      </c>
      <c r="BG87" s="345">
        <v>98</v>
      </c>
      <c r="BH87" s="345">
        <v>25</v>
      </c>
      <c r="BI87" s="347">
        <v>46363</v>
      </c>
      <c r="BJ87" s="345">
        <v>1.78</v>
      </c>
      <c r="BK87" s="345">
        <v>10</v>
      </c>
      <c r="BL87" s="346" t="s">
        <v>6023</v>
      </c>
      <c r="BM87" s="345">
        <v>157935.95000000001</v>
      </c>
      <c r="BN87" s="346" t="s">
        <v>3320</v>
      </c>
      <c r="BO87" s="346" t="s">
        <v>3320</v>
      </c>
      <c r="BP87" s="346" t="s">
        <v>3320</v>
      </c>
      <c r="BQ87" s="346" t="s">
        <v>3320</v>
      </c>
      <c r="BR87" s="346" t="s">
        <v>3320</v>
      </c>
      <c r="BS87" s="346" t="s">
        <v>3320</v>
      </c>
      <c r="BT87" s="346" t="s">
        <v>3320</v>
      </c>
      <c r="BU87" s="346" t="s">
        <v>3320</v>
      </c>
      <c r="BV87" s="346" t="s">
        <v>3320</v>
      </c>
      <c r="BW87" s="346" t="s">
        <v>3320</v>
      </c>
      <c r="BX87" s="348"/>
      <c r="BY87" s="346" t="s">
        <v>3320</v>
      </c>
      <c r="BZ87" s="346" t="s">
        <v>3320</v>
      </c>
      <c r="CA87" s="346" t="s">
        <v>3320</v>
      </c>
      <c r="CB87" s="346" t="s">
        <v>3320</v>
      </c>
      <c r="CC87" s="346" t="s">
        <v>3320</v>
      </c>
      <c r="CD87" s="346" t="s">
        <v>3320</v>
      </c>
      <c r="CE87" s="346" t="s">
        <v>3320</v>
      </c>
      <c r="CF87" s="346" t="s">
        <v>3320</v>
      </c>
      <c r="CG87" s="346" t="s">
        <v>3320</v>
      </c>
      <c r="CH87" s="348"/>
      <c r="CI87" s="346" t="s">
        <v>3320</v>
      </c>
      <c r="CJ87" s="346" t="s">
        <v>3320</v>
      </c>
      <c r="CK87" s="346" t="s">
        <v>3320</v>
      </c>
      <c r="CL87" s="346" t="s">
        <v>3320</v>
      </c>
      <c r="CM87" s="346" t="s">
        <v>3320</v>
      </c>
      <c r="CN87" s="346" t="s">
        <v>3320</v>
      </c>
      <c r="CO87" s="346" t="s">
        <v>3320</v>
      </c>
      <c r="CP87" s="346" t="s">
        <v>3320</v>
      </c>
      <c r="CQ87" s="346" t="s">
        <v>3320</v>
      </c>
      <c r="CR87" s="346" t="s">
        <v>3320</v>
      </c>
      <c r="CS87" s="346" t="s">
        <v>3320</v>
      </c>
      <c r="CT87" s="346" t="s">
        <v>3320</v>
      </c>
      <c r="CU87" s="346" t="s">
        <v>3320</v>
      </c>
      <c r="CV87" s="346" t="s">
        <v>3320</v>
      </c>
      <c r="CW87" s="346" t="s">
        <v>3320</v>
      </c>
      <c r="CX87" s="346" t="s">
        <v>3320</v>
      </c>
      <c r="CY87" s="346" t="s">
        <v>3320</v>
      </c>
      <c r="CZ87" s="346" t="s">
        <v>3320</v>
      </c>
      <c r="DA87" s="346" t="s">
        <v>3320</v>
      </c>
      <c r="DB87" s="346" t="s">
        <v>3320</v>
      </c>
      <c r="DC87" s="346" t="s">
        <v>3320</v>
      </c>
      <c r="DD87" s="346" t="s">
        <v>3320</v>
      </c>
      <c r="DE87" s="346" t="s">
        <v>3320</v>
      </c>
      <c r="DF87" s="346" t="s">
        <v>3320</v>
      </c>
      <c r="DG87" s="346" t="s">
        <v>3320</v>
      </c>
      <c r="DH87" s="346" t="s">
        <v>3320</v>
      </c>
      <c r="DI87" s="346" t="s">
        <v>3320</v>
      </c>
      <c r="DJ87" s="346" t="s">
        <v>3320</v>
      </c>
      <c r="DK87" s="346" t="s">
        <v>3320</v>
      </c>
      <c r="DL87" s="346" t="s">
        <v>3320</v>
      </c>
      <c r="DM87" s="346" t="s">
        <v>3320</v>
      </c>
      <c r="DN87" s="346" t="s">
        <v>3320</v>
      </c>
      <c r="DO87" s="346" t="s">
        <v>3320</v>
      </c>
      <c r="DP87" s="346" t="s">
        <v>3320</v>
      </c>
      <c r="DQ87" s="346" t="s">
        <v>3320</v>
      </c>
      <c r="DR87" s="346" t="s">
        <v>3320</v>
      </c>
      <c r="DS87" s="346" t="s">
        <v>3320</v>
      </c>
      <c r="DT87" s="346" t="s">
        <v>3320</v>
      </c>
      <c r="DU87" s="346" t="s">
        <v>3320</v>
      </c>
      <c r="DV87" s="346" t="s">
        <v>3320</v>
      </c>
      <c r="DW87" s="346" t="s">
        <v>3320</v>
      </c>
      <c r="DX87" s="346" t="s">
        <v>3320</v>
      </c>
      <c r="DY87" s="346" t="s">
        <v>3320</v>
      </c>
      <c r="DZ87" s="346" t="s">
        <v>3320</v>
      </c>
      <c r="EA87" s="346" t="s">
        <v>3320</v>
      </c>
      <c r="EB87" s="346" t="s">
        <v>3320</v>
      </c>
      <c r="EC87" s="346" t="s">
        <v>3320</v>
      </c>
      <c r="ED87" s="346" t="s">
        <v>3320</v>
      </c>
      <c r="EE87" s="346" t="s">
        <v>3320</v>
      </c>
      <c r="EF87" s="345">
        <v>110915623</v>
      </c>
      <c r="EG87" s="346" t="s">
        <v>733</v>
      </c>
      <c r="EH87" s="346" t="s">
        <v>733</v>
      </c>
      <c r="EI87" s="346" t="s">
        <v>733</v>
      </c>
      <c r="EJ87" s="346" t="s">
        <v>733</v>
      </c>
      <c r="EK87" s="346" t="s">
        <v>3838</v>
      </c>
      <c r="EL87" s="346" t="s">
        <v>6442</v>
      </c>
      <c r="EM87" s="179" t="s">
        <v>6443</v>
      </c>
      <c r="EN87" s="348"/>
      <c r="EO87" s="346" t="s">
        <v>6444</v>
      </c>
      <c r="EP87" s="345">
        <v>101983372</v>
      </c>
      <c r="EQ87" s="345">
        <v>17100000</v>
      </c>
      <c r="ER87" s="345">
        <v>2625</v>
      </c>
      <c r="ES87" s="345">
        <v>955</v>
      </c>
      <c r="ET87" s="346" t="s">
        <v>6027</v>
      </c>
      <c r="EU87" s="346" t="s">
        <v>733</v>
      </c>
      <c r="EV87" s="346" t="s">
        <v>733</v>
      </c>
      <c r="EW87" s="346" t="s">
        <v>6445</v>
      </c>
      <c r="EX87" s="346" t="s">
        <v>733</v>
      </c>
      <c r="EY87" s="346" t="s">
        <v>733</v>
      </c>
      <c r="EZ87" s="346" t="s">
        <v>733</v>
      </c>
      <c r="FA87" s="346" t="s">
        <v>733</v>
      </c>
      <c r="FB87" s="346" t="s">
        <v>733</v>
      </c>
      <c r="FC87" s="349" t="s">
        <v>5676</v>
      </c>
      <c r="FD87" s="346" t="s">
        <v>3320</v>
      </c>
      <c r="FE87" s="346" t="s">
        <v>733</v>
      </c>
      <c r="FF87" s="346" t="s">
        <v>5721</v>
      </c>
      <c r="FG87" s="346" t="s">
        <v>1214</v>
      </c>
      <c r="FH87" s="346" t="s">
        <v>1214</v>
      </c>
      <c r="FI87" s="346" t="s">
        <v>3320</v>
      </c>
      <c r="FJ87" s="346" t="s">
        <v>3320</v>
      </c>
      <c r="FK87" s="345">
        <v>0</v>
      </c>
      <c r="FL87" s="346" t="s">
        <v>1214</v>
      </c>
      <c r="FM87" s="346" t="s">
        <v>1214</v>
      </c>
      <c r="FN87" s="346" t="s">
        <v>3320</v>
      </c>
      <c r="FO87" s="346" t="s">
        <v>1214</v>
      </c>
      <c r="FP87" s="346" t="s">
        <v>3320</v>
      </c>
      <c r="FQ87" s="346" t="s">
        <v>6446</v>
      </c>
      <c r="FR87" s="346" t="s">
        <v>6447</v>
      </c>
      <c r="FS87" s="346" t="s">
        <v>3320</v>
      </c>
      <c r="FT87" s="346" t="s">
        <v>3320</v>
      </c>
      <c r="FU87" s="346" t="s">
        <v>3320</v>
      </c>
      <c r="FV87" s="346" t="s">
        <v>733</v>
      </c>
      <c r="FW87" s="346" t="s">
        <v>1214</v>
      </c>
      <c r="FX87" s="350">
        <v>46080.797083333331</v>
      </c>
      <c r="FY87" s="350">
        <v>46084.441979166666</v>
      </c>
      <c r="FZ87" s="346" t="s">
        <v>5685</v>
      </c>
      <c r="GA87" s="346" t="s">
        <v>3320</v>
      </c>
      <c r="GB87" s="346" t="s">
        <v>3320</v>
      </c>
      <c r="GC87" s="346" t="s">
        <v>3320</v>
      </c>
      <c r="GD87" s="346" t="s">
        <v>3320</v>
      </c>
      <c r="GE87" s="346" t="s">
        <v>3320</v>
      </c>
      <c r="GF87" s="346" t="s">
        <v>3320</v>
      </c>
      <c r="GG87" s="346" t="s">
        <v>3320</v>
      </c>
      <c r="GH87" s="346" t="s">
        <v>3320</v>
      </c>
      <c r="GI87" s="346" t="s">
        <v>3320</v>
      </c>
      <c r="GJ87" s="346" t="s">
        <v>3320</v>
      </c>
      <c r="GK87" s="346" t="s">
        <v>3320</v>
      </c>
      <c r="GL87" s="346" t="s">
        <v>3320</v>
      </c>
      <c r="GM87" s="346" t="s">
        <v>3320</v>
      </c>
      <c r="GN87" s="346" t="s">
        <v>3320</v>
      </c>
      <c r="GO87" s="346" t="s">
        <v>3320</v>
      </c>
      <c r="GP87" s="346" t="s">
        <v>3320</v>
      </c>
      <c r="GQ87" s="346" t="s">
        <v>3320</v>
      </c>
      <c r="GR87" s="346" t="s">
        <v>3320</v>
      </c>
      <c r="GS87" s="346" t="s">
        <v>3320</v>
      </c>
      <c r="GT87" s="346" t="s">
        <v>3320</v>
      </c>
      <c r="GU87" s="346" t="s">
        <v>3320</v>
      </c>
      <c r="GV87" s="346" t="s">
        <v>3320</v>
      </c>
      <c r="GW87" s="346" t="s">
        <v>3320</v>
      </c>
      <c r="GX87" s="346" t="s">
        <v>3320</v>
      </c>
      <c r="GY87" s="346" t="s">
        <v>3320</v>
      </c>
      <c r="GZ87" s="346" t="s">
        <v>3320</v>
      </c>
      <c r="HA87" s="346" t="s">
        <v>3320</v>
      </c>
      <c r="HB87" s="346" t="s">
        <v>3320</v>
      </c>
      <c r="HC87" s="346" t="s">
        <v>3320</v>
      </c>
      <c r="HD87" s="346" t="s">
        <v>3320</v>
      </c>
      <c r="HE87" s="346" t="s">
        <v>3320</v>
      </c>
      <c r="HF87" s="346" t="s">
        <v>3320</v>
      </c>
      <c r="HG87" s="346" t="s">
        <v>3320</v>
      </c>
      <c r="HH87" s="346" t="s">
        <v>3320</v>
      </c>
      <c r="HI87" s="346" t="s">
        <v>3320</v>
      </c>
      <c r="HJ87" s="346" t="s">
        <v>3320</v>
      </c>
      <c r="HK87" s="346" t="s">
        <v>3320</v>
      </c>
      <c r="HL87" s="346" t="s">
        <v>3320</v>
      </c>
    </row>
    <row r="88" spans="1:220" ht="15.75" thickBot="1">
      <c r="A88" s="344" t="s">
        <v>5638</v>
      </c>
      <c r="B88" s="345">
        <v>846</v>
      </c>
      <c r="C88" s="346" t="s">
        <v>6448</v>
      </c>
      <c r="D88" s="346" t="s">
        <v>6449</v>
      </c>
      <c r="E88" s="345">
        <v>846</v>
      </c>
      <c r="F88" s="346" t="s">
        <v>6003</v>
      </c>
      <c r="G88" s="346" t="s">
        <v>6004</v>
      </c>
      <c r="H88" s="346" t="s">
        <v>3455</v>
      </c>
      <c r="I88" s="346" t="s">
        <v>5643</v>
      </c>
      <c r="J88" s="346" t="s">
        <v>6005</v>
      </c>
      <c r="K88" s="346" t="s">
        <v>6006</v>
      </c>
      <c r="L88" s="346" t="s">
        <v>6007</v>
      </c>
      <c r="M88" s="346" t="s">
        <v>5698</v>
      </c>
      <c r="N88" s="346" t="s">
        <v>6008</v>
      </c>
      <c r="O88" s="346" t="s">
        <v>6009</v>
      </c>
      <c r="P88" s="346" t="s">
        <v>3320</v>
      </c>
      <c r="Q88" s="346" t="s">
        <v>6010</v>
      </c>
      <c r="R88" s="346" t="s">
        <v>5698</v>
      </c>
      <c r="S88" s="346" t="s">
        <v>6011</v>
      </c>
      <c r="T88" s="346" t="s">
        <v>6012</v>
      </c>
      <c r="U88" s="346" t="s">
        <v>6013</v>
      </c>
      <c r="V88" s="346" t="s">
        <v>733</v>
      </c>
      <c r="W88" s="346" t="s">
        <v>733</v>
      </c>
      <c r="X88" s="346" t="s">
        <v>733</v>
      </c>
      <c r="Y88" s="346" t="s">
        <v>3320</v>
      </c>
      <c r="Z88" s="346" t="s">
        <v>6014</v>
      </c>
      <c r="AA88" s="346" t="s">
        <v>733</v>
      </c>
      <c r="AB88" s="346" t="s">
        <v>6015</v>
      </c>
      <c r="AC88" s="346" t="s">
        <v>6016</v>
      </c>
      <c r="AD88" s="346" t="s">
        <v>6017</v>
      </c>
      <c r="AE88" s="346" t="s">
        <v>6018</v>
      </c>
      <c r="AF88" s="346" t="s">
        <v>6019</v>
      </c>
      <c r="AG88" s="346" t="s">
        <v>6020</v>
      </c>
      <c r="AH88" s="346" t="s">
        <v>1214</v>
      </c>
      <c r="AI88" s="346" t="s">
        <v>3320</v>
      </c>
      <c r="AJ88" s="346" t="s">
        <v>5709</v>
      </c>
      <c r="AK88" s="346" t="s">
        <v>5710</v>
      </c>
      <c r="AL88" s="346" t="s">
        <v>5712</v>
      </c>
      <c r="AM88" s="347">
        <v>47116</v>
      </c>
      <c r="AN88" s="345">
        <v>24</v>
      </c>
      <c r="AO88" s="345">
        <v>105.6</v>
      </c>
      <c r="AP88" s="346" t="s">
        <v>5666</v>
      </c>
      <c r="AQ88" s="345">
        <v>24</v>
      </c>
      <c r="AR88" s="345">
        <v>328.41</v>
      </c>
      <c r="AS88" s="346" t="s">
        <v>733</v>
      </c>
      <c r="AT88" s="345">
        <v>28.83</v>
      </c>
      <c r="AU88" s="346" t="s">
        <v>1214</v>
      </c>
      <c r="AV88" s="345">
        <v>650</v>
      </c>
      <c r="AW88" s="346" t="s">
        <v>5800</v>
      </c>
      <c r="AX88" s="346" t="s">
        <v>5801</v>
      </c>
      <c r="AY88" s="346" t="s">
        <v>3320</v>
      </c>
      <c r="AZ88" s="346" t="s">
        <v>733</v>
      </c>
      <c r="BA88" s="346" t="s">
        <v>733</v>
      </c>
      <c r="BB88" s="345">
        <v>2.52</v>
      </c>
      <c r="BC88" s="345">
        <v>2.33</v>
      </c>
      <c r="BD88" s="346" t="s">
        <v>6451</v>
      </c>
      <c r="BE88" s="345">
        <v>365</v>
      </c>
      <c r="BF88" s="345">
        <v>90</v>
      </c>
      <c r="BG88" s="345">
        <v>98</v>
      </c>
      <c r="BH88" s="345">
        <v>25</v>
      </c>
      <c r="BI88" s="347">
        <v>46363</v>
      </c>
      <c r="BJ88" s="345">
        <v>1.8</v>
      </c>
      <c r="BK88" s="345">
        <v>11</v>
      </c>
      <c r="BL88" s="346" t="s">
        <v>6452</v>
      </c>
      <c r="BM88" s="345">
        <v>256012.84</v>
      </c>
      <c r="BN88" s="346" t="s">
        <v>3320</v>
      </c>
      <c r="BO88" s="346" t="s">
        <v>3320</v>
      </c>
      <c r="BP88" s="346" t="s">
        <v>3320</v>
      </c>
      <c r="BQ88" s="346" t="s">
        <v>3320</v>
      </c>
      <c r="BR88" s="346" t="s">
        <v>3320</v>
      </c>
      <c r="BS88" s="346" t="s">
        <v>3320</v>
      </c>
      <c r="BT88" s="346" t="s">
        <v>3320</v>
      </c>
      <c r="BU88" s="346" t="s">
        <v>3320</v>
      </c>
      <c r="BV88" s="346" t="s">
        <v>3320</v>
      </c>
      <c r="BW88" s="346" t="s">
        <v>3320</v>
      </c>
      <c r="BX88" s="348"/>
      <c r="BY88" s="346" t="s">
        <v>3320</v>
      </c>
      <c r="BZ88" s="346" t="s">
        <v>3320</v>
      </c>
      <c r="CA88" s="346" t="s">
        <v>3320</v>
      </c>
      <c r="CB88" s="346" t="s">
        <v>3320</v>
      </c>
      <c r="CC88" s="346" t="s">
        <v>3320</v>
      </c>
      <c r="CD88" s="346" t="s">
        <v>3320</v>
      </c>
      <c r="CE88" s="346" t="s">
        <v>3320</v>
      </c>
      <c r="CF88" s="346" t="s">
        <v>3320</v>
      </c>
      <c r="CG88" s="346" t="s">
        <v>3320</v>
      </c>
      <c r="CH88" s="348"/>
      <c r="CI88" s="346" t="s">
        <v>3320</v>
      </c>
      <c r="CJ88" s="346" t="s">
        <v>3320</v>
      </c>
      <c r="CK88" s="346" t="s">
        <v>3320</v>
      </c>
      <c r="CL88" s="346" t="s">
        <v>3320</v>
      </c>
      <c r="CM88" s="346" t="s">
        <v>3320</v>
      </c>
      <c r="CN88" s="346" t="s">
        <v>3320</v>
      </c>
      <c r="CO88" s="346" t="s">
        <v>3320</v>
      </c>
      <c r="CP88" s="346" t="s">
        <v>3320</v>
      </c>
      <c r="CQ88" s="346" t="s">
        <v>3320</v>
      </c>
      <c r="CR88" s="346" t="s">
        <v>3320</v>
      </c>
      <c r="CS88" s="346" t="s">
        <v>3320</v>
      </c>
      <c r="CT88" s="346" t="s">
        <v>3320</v>
      </c>
      <c r="CU88" s="346" t="s">
        <v>3320</v>
      </c>
      <c r="CV88" s="346" t="s">
        <v>3320</v>
      </c>
      <c r="CW88" s="346" t="s">
        <v>3320</v>
      </c>
      <c r="CX88" s="346" t="s">
        <v>3320</v>
      </c>
      <c r="CY88" s="346" t="s">
        <v>3320</v>
      </c>
      <c r="CZ88" s="346" t="s">
        <v>3320</v>
      </c>
      <c r="DA88" s="346" t="s">
        <v>3320</v>
      </c>
      <c r="DB88" s="346" t="s">
        <v>3320</v>
      </c>
      <c r="DC88" s="346" t="s">
        <v>3320</v>
      </c>
      <c r="DD88" s="346" t="s">
        <v>3320</v>
      </c>
      <c r="DE88" s="346" t="s">
        <v>3320</v>
      </c>
      <c r="DF88" s="346" t="s">
        <v>3320</v>
      </c>
      <c r="DG88" s="346" t="s">
        <v>3320</v>
      </c>
      <c r="DH88" s="346" t="s">
        <v>3320</v>
      </c>
      <c r="DI88" s="346" t="s">
        <v>3320</v>
      </c>
      <c r="DJ88" s="346" t="s">
        <v>3320</v>
      </c>
      <c r="DK88" s="346" t="s">
        <v>3320</v>
      </c>
      <c r="DL88" s="346" t="s">
        <v>3320</v>
      </c>
      <c r="DM88" s="346" t="s">
        <v>3320</v>
      </c>
      <c r="DN88" s="346" t="s">
        <v>3320</v>
      </c>
      <c r="DO88" s="346" t="s">
        <v>3320</v>
      </c>
      <c r="DP88" s="346" t="s">
        <v>3320</v>
      </c>
      <c r="DQ88" s="346" t="s">
        <v>3320</v>
      </c>
      <c r="DR88" s="346" t="s">
        <v>3320</v>
      </c>
      <c r="DS88" s="346" t="s">
        <v>3320</v>
      </c>
      <c r="DT88" s="346" t="s">
        <v>3320</v>
      </c>
      <c r="DU88" s="346" t="s">
        <v>3320</v>
      </c>
      <c r="DV88" s="346" t="s">
        <v>3320</v>
      </c>
      <c r="DW88" s="346" t="s">
        <v>3320</v>
      </c>
      <c r="DX88" s="346" t="s">
        <v>3320</v>
      </c>
      <c r="DY88" s="346" t="s">
        <v>3320</v>
      </c>
      <c r="DZ88" s="346" t="s">
        <v>3320</v>
      </c>
      <c r="EA88" s="346" t="s">
        <v>3320</v>
      </c>
      <c r="EB88" s="346" t="s">
        <v>3320</v>
      </c>
      <c r="EC88" s="346" t="s">
        <v>3320</v>
      </c>
      <c r="ED88" s="346" t="s">
        <v>3320</v>
      </c>
      <c r="EE88" s="346" t="s">
        <v>3320</v>
      </c>
      <c r="EF88" s="345">
        <v>185845965</v>
      </c>
      <c r="EG88" s="346" t="s">
        <v>733</v>
      </c>
      <c r="EH88" s="346" t="s">
        <v>733</v>
      </c>
      <c r="EI88" s="346" t="s">
        <v>733</v>
      </c>
      <c r="EJ88" s="346" t="s">
        <v>733</v>
      </c>
      <c r="EK88" s="346" t="s">
        <v>657</v>
      </c>
      <c r="EL88" s="346" t="s">
        <v>6453</v>
      </c>
      <c r="EM88" s="179" t="s">
        <v>6454</v>
      </c>
      <c r="EN88" s="348"/>
      <c r="EO88" s="346" t="s">
        <v>6455</v>
      </c>
      <c r="EP88" s="345">
        <v>171996057</v>
      </c>
      <c r="EQ88" s="345">
        <v>34200000</v>
      </c>
      <c r="ER88" s="345">
        <v>3110</v>
      </c>
      <c r="ES88" s="345">
        <v>1002</v>
      </c>
      <c r="ET88" s="346" t="s">
        <v>6027</v>
      </c>
      <c r="EU88" s="346" t="s">
        <v>733</v>
      </c>
      <c r="EV88" s="346" t="s">
        <v>733</v>
      </c>
      <c r="EW88" s="346" t="s">
        <v>6456</v>
      </c>
      <c r="EX88" s="346" t="s">
        <v>733</v>
      </c>
      <c r="EY88" s="346" t="s">
        <v>733</v>
      </c>
      <c r="EZ88" s="346" t="s">
        <v>733</v>
      </c>
      <c r="FA88" s="346" t="s">
        <v>733</v>
      </c>
      <c r="FB88" s="346" t="s">
        <v>733</v>
      </c>
      <c r="FC88" s="349" t="s">
        <v>5676</v>
      </c>
      <c r="FD88" s="346" t="s">
        <v>3320</v>
      </c>
      <c r="FE88" s="346" t="s">
        <v>733</v>
      </c>
      <c r="FF88" s="346" t="s">
        <v>5721</v>
      </c>
      <c r="FG88" s="346" t="s">
        <v>1214</v>
      </c>
      <c r="FH88" s="346" t="s">
        <v>1214</v>
      </c>
      <c r="FI88" s="346" t="s">
        <v>3320</v>
      </c>
      <c r="FJ88" s="346" t="s">
        <v>3320</v>
      </c>
      <c r="FK88" s="345">
        <v>0</v>
      </c>
      <c r="FL88" s="346" t="s">
        <v>1214</v>
      </c>
      <c r="FM88" s="346" t="s">
        <v>1214</v>
      </c>
      <c r="FN88" s="346" t="s">
        <v>3320</v>
      </c>
      <c r="FO88" s="346" t="s">
        <v>1214</v>
      </c>
      <c r="FP88" s="346" t="s">
        <v>3320</v>
      </c>
      <c r="FQ88" s="346" t="s">
        <v>6457</v>
      </c>
      <c r="FR88" s="346" t="s">
        <v>6458</v>
      </c>
      <c r="FS88" s="346" t="s">
        <v>3320</v>
      </c>
      <c r="FT88" s="346" t="s">
        <v>3320</v>
      </c>
      <c r="FU88" s="346" t="s">
        <v>3320</v>
      </c>
      <c r="FV88" s="346" t="s">
        <v>733</v>
      </c>
      <c r="FW88" s="346" t="s">
        <v>1214</v>
      </c>
      <c r="FX88" s="350">
        <v>46079.747511574074</v>
      </c>
      <c r="FY88" s="350">
        <v>46084.437372685185</v>
      </c>
      <c r="FZ88" s="346" t="s">
        <v>5685</v>
      </c>
      <c r="GA88" s="346" t="s">
        <v>3320</v>
      </c>
      <c r="GB88" s="346" t="s">
        <v>3320</v>
      </c>
      <c r="GC88" s="346" t="s">
        <v>3320</v>
      </c>
      <c r="GD88" s="346" t="s">
        <v>3320</v>
      </c>
      <c r="GE88" s="346" t="s">
        <v>3320</v>
      </c>
      <c r="GF88" s="346" t="s">
        <v>3320</v>
      </c>
      <c r="GG88" s="346" t="s">
        <v>3320</v>
      </c>
      <c r="GH88" s="346" t="s">
        <v>3320</v>
      </c>
      <c r="GI88" s="346" t="s">
        <v>3320</v>
      </c>
      <c r="GJ88" s="346" t="s">
        <v>3320</v>
      </c>
      <c r="GK88" s="346" t="s">
        <v>3320</v>
      </c>
      <c r="GL88" s="346" t="s">
        <v>3320</v>
      </c>
      <c r="GM88" s="346" t="s">
        <v>3320</v>
      </c>
      <c r="GN88" s="346" t="s">
        <v>3320</v>
      </c>
      <c r="GO88" s="346" t="s">
        <v>3320</v>
      </c>
      <c r="GP88" s="346" t="s">
        <v>3320</v>
      </c>
      <c r="GQ88" s="346" t="s">
        <v>3320</v>
      </c>
      <c r="GR88" s="346" t="s">
        <v>3320</v>
      </c>
      <c r="GS88" s="346" t="s">
        <v>3320</v>
      </c>
      <c r="GT88" s="346" t="s">
        <v>3320</v>
      </c>
      <c r="GU88" s="346" t="s">
        <v>3320</v>
      </c>
      <c r="GV88" s="346" t="s">
        <v>3320</v>
      </c>
      <c r="GW88" s="346" t="s">
        <v>3320</v>
      </c>
      <c r="GX88" s="346" t="s">
        <v>3320</v>
      </c>
      <c r="GY88" s="346" t="s">
        <v>3320</v>
      </c>
      <c r="GZ88" s="346" t="s">
        <v>3320</v>
      </c>
      <c r="HA88" s="346" t="s">
        <v>3320</v>
      </c>
      <c r="HB88" s="346" t="s">
        <v>3320</v>
      </c>
      <c r="HC88" s="346" t="s">
        <v>3320</v>
      </c>
      <c r="HD88" s="346" t="s">
        <v>3320</v>
      </c>
      <c r="HE88" s="346" t="s">
        <v>3320</v>
      </c>
      <c r="HF88" s="346" t="s">
        <v>3320</v>
      </c>
      <c r="HG88" s="346" t="s">
        <v>3320</v>
      </c>
      <c r="HH88" s="346" t="s">
        <v>3320</v>
      </c>
      <c r="HI88" s="346" t="s">
        <v>3320</v>
      </c>
      <c r="HJ88" s="346" t="s">
        <v>3320</v>
      </c>
      <c r="HK88" s="346" t="s">
        <v>3320</v>
      </c>
      <c r="HL88" s="346" t="s">
        <v>3320</v>
      </c>
    </row>
    <row r="89" spans="1:220" ht="15.75" thickBot="1">
      <c r="A89" s="344" t="s">
        <v>5638</v>
      </c>
      <c r="B89" s="345">
        <v>579</v>
      </c>
      <c r="C89" s="346" t="s">
        <v>8843</v>
      </c>
      <c r="D89" s="346" t="s">
        <v>8844</v>
      </c>
      <c r="E89" s="345">
        <v>579</v>
      </c>
      <c r="F89" s="346" t="s">
        <v>8845</v>
      </c>
      <c r="G89" s="346" t="s">
        <v>8846</v>
      </c>
      <c r="H89" s="346" t="s">
        <v>8193</v>
      </c>
      <c r="I89" s="346" t="s">
        <v>5643</v>
      </c>
      <c r="J89" s="346" t="s">
        <v>7910</v>
      </c>
      <c r="K89" s="346" t="s">
        <v>8847</v>
      </c>
      <c r="L89" s="346" t="s">
        <v>5698</v>
      </c>
      <c r="M89" s="346" t="s">
        <v>5698</v>
      </c>
      <c r="N89" s="346" t="s">
        <v>8848</v>
      </c>
      <c r="O89" s="346" t="s">
        <v>8849</v>
      </c>
      <c r="P89" s="346" t="s">
        <v>3320</v>
      </c>
      <c r="Q89" s="346" t="s">
        <v>8298</v>
      </c>
      <c r="R89" s="346" t="s">
        <v>5698</v>
      </c>
      <c r="S89" s="346" t="s">
        <v>8850</v>
      </c>
      <c r="T89" s="346" t="s">
        <v>8850</v>
      </c>
      <c r="U89" s="346" t="s">
        <v>8851</v>
      </c>
      <c r="V89" s="346" t="s">
        <v>733</v>
      </c>
      <c r="W89" s="346" t="s">
        <v>733</v>
      </c>
      <c r="X89" s="346" t="s">
        <v>733</v>
      </c>
      <c r="Y89" s="346" t="s">
        <v>3320</v>
      </c>
      <c r="Z89" s="346" t="s">
        <v>8852</v>
      </c>
      <c r="AA89" s="346" t="s">
        <v>733</v>
      </c>
      <c r="AB89" s="346" t="s">
        <v>8853</v>
      </c>
      <c r="AC89" s="346" t="s">
        <v>8305</v>
      </c>
      <c r="AD89" s="346" t="s">
        <v>8854</v>
      </c>
      <c r="AE89" s="346" t="s">
        <v>8855</v>
      </c>
      <c r="AF89" s="346" t="s">
        <v>8856</v>
      </c>
      <c r="AG89" s="346" t="s">
        <v>8857</v>
      </c>
      <c r="AH89" s="346" t="s">
        <v>1214</v>
      </c>
      <c r="AI89" s="346" t="s">
        <v>3320</v>
      </c>
      <c r="AJ89" s="346" t="s">
        <v>5663</v>
      </c>
      <c r="AK89" s="346" t="s">
        <v>3569</v>
      </c>
      <c r="AL89" s="346" t="s">
        <v>5712</v>
      </c>
      <c r="AM89" s="347">
        <v>46934</v>
      </c>
      <c r="AN89" s="345">
        <v>24</v>
      </c>
      <c r="AO89" s="345">
        <v>198</v>
      </c>
      <c r="AP89" s="346" t="s">
        <v>5666</v>
      </c>
      <c r="AQ89" s="345">
        <v>88</v>
      </c>
      <c r="AR89" s="345">
        <v>504</v>
      </c>
      <c r="AS89" s="346" t="s">
        <v>733</v>
      </c>
      <c r="AT89" s="345">
        <v>23</v>
      </c>
      <c r="AU89" s="346" t="s">
        <v>733</v>
      </c>
      <c r="AV89" s="345">
        <v>365</v>
      </c>
      <c r="AW89" s="346" t="s">
        <v>5667</v>
      </c>
      <c r="AX89" s="346" t="s">
        <v>5801</v>
      </c>
      <c r="AY89" s="346" t="s">
        <v>3320</v>
      </c>
      <c r="AZ89" s="346" t="s">
        <v>733</v>
      </c>
      <c r="BA89" s="346" t="s">
        <v>733</v>
      </c>
      <c r="BB89" s="345">
        <v>504500</v>
      </c>
      <c r="BC89" s="345">
        <v>469185</v>
      </c>
      <c r="BD89" s="346" t="s">
        <v>5714</v>
      </c>
      <c r="BE89" s="345">
        <v>365</v>
      </c>
      <c r="BF89" s="345">
        <v>87</v>
      </c>
      <c r="BG89" s="345">
        <v>98.1</v>
      </c>
      <c r="BH89" s="345">
        <v>25</v>
      </c>
      <c r="BI89" s="347">
        <v>46387</v>
      </c>
      <c r="BJ89" s="345">
        <v>0.4</v>
      </c>
      <c r="BK89" s="345">
        <v>10</v>
      </c>
      <c r="BL89" s="346" t="s">
        <v>8859</v>
      </c>
      <c r="BM89" s="345">
        <v>21212500</v>
      </c>
      <c r="BN89" s="346" t="s">
        <v>3320</v>
      </c>
      <c r="BO89" s="346" t="s">
        <v>3320</v>
      </c>
      <c r="BP89" s="346" t="s">
        <v>3320</v>
      </c>
      <c r="BQ89" s="346" t="s">
        <v>3320</v>
      </c>
      <c r="BR89" s="346" t="s">
        <v>3320</v>
      </c>
      <c r="BS89" s="346" t="s">
        <v>3320</v>
      </c>
      <c r="BT89" s="346" t="s">
        <v>3320</v>
      </c>
      <c r="BU89" s="346" t="s">
        <v>3320</v>
      </c>
      <c r="BV89" s="346" t="s">
        <v>3320</v>
      </c>
      <c r="BW89" s="346" t="s">
        <v>3320</v>
      </c>
      <c r="BX89" s="348"/>
      <c r="BY89" s="346" t="s">
        <v>3320</v>
      </c>
      <c r="BZ89" s="346" t="s">
        <v>3320</v>
      </c>
      <c r="CA89" s="346" t="s">
        <v>3320</v>
      </c>
      <c r="CB89" s="346" t="s">
        <v>3320</v>
      </c>
      <c r="CC89" s="346" t="s">
        <v>3320</v>
      </c>
      <c r="CD89" s="346" t="s">
        <v>3320</v>
      </c>
      <c r="CE89" s="346" t="s">
        <v>3320</v>
      </c>
      <c r="CF89" s="346" t="s">
        <v>3320</v>
      </c>
      <c r="CG89" s="346" t="s">
        <v>3320</v>
      </c>
      <c r="CH89" s="348"/>
      <c r="CI89" s="346" t="s">
        <v>3320</v>
      </c>
      <c r="CJ89" s="346" t="s">
        <v>3320</v>
      </c>
      <c r="CK89" s="346" t="s">
        <v>3320</v>
      </c>
      <c r="CL89" s="346" t="s">
        <v>3320</v>
      </c>
      <c r="CM89" s="346" t="s">
        <v>3320</v>
      </c>
      <c r="CN89" s="346" t="s">
        <v>3320</v>
      </c>
      <c r="CO89" s="346" t="s">
        <v>3320</v>
      </c>
      <c r="CP89" s="346" t="s">
        <v>3320</v>
      </c>
      <c r="CQ89" s="346" t="s">
        <v>3320</v>
      </c>
      <c r="CR89" s="346" t="s">
        <v>3320</v>
      </c>
      <c r="CS89" s="346" t="s">
        <v>3320</v>
      </c>
      <c r="CT89" s="346" t="s">
        <v>3320</v>
      </c>
      <c r="CU89" s="346" t="s">
        <v>3320</v>
      </c>
      <c r="CV89" s="346" t="s">
        <v>3320</v>
      </c>
      <c r="CW89" s="346" t="s">
        <v>3320</v>
      </c>
      <c r="CX89" s="346" t="s">
        <v>3320</v>
      </c>
      <c r="CY89" s="346" t="s">
        <v>3320</v>
      </c>
      <c r="CZ89" s="346" t="s">
        <v>3320</v>
      </c>
      <c r="DA89" s="346" t="s">
        <v>3320</v>
      </c>
      <c r="DB89" s="346" t="s">
        <v>3320</v>
      </c>
      <c r="DC89" s="346" t="s">
        <v>3320</v>
      </c>
      <c r="DD89" s="346" t="s">
        <v>3320</v>
      </c>
      <c r="DE89" s="346" t="s">
        <v>3320</v>
      </c>
      <c r="DF89" s="346" t="s">
        <v>3320</v>
      </c>
      <c r="DG89" s="346" t="s">
        <v>3320</v>
      </c>
      <c r="DH89" s="346" t="s">
        <v>3320</v>
      </c>
      <c r="DI89" s="346" t="s">
        <v>3320</v>
      </c>
      <c r="DJ89" s="346" t="s">
        <v>3320</v>
      </c>
      <c r="DK89" s="346" t="s">
        <v>3320</v>
      </c>
      <c r="DL89" s="346" t="s">
        <v>3320</v>
      </c>
      <c r="DM89" s="346" t="s">
        <v>3320</v>
      </c>
      <c r="DN89" s="346" t="s">
        <v>3320</v>
      </c>
      <c r="DO89" s="346" t="s">
        <v>3320</v>
      </c>
      <c r="DP89" s="346" t="s">
        <v>3320</v>
      </c>
      <c r="DQ89" s="346" t="s">
        <v>3320</v>
      </c>
      <c r="DR89" s="346" t="s">
        <v>3320</v>
      </c>
      <c r="DS89" s="346" t="s">
        <v>3320</v>
      </c>
      <c r="DT89" s="346" t="s">
        <v>3320</v>
      </c>
      <c r="DU89" s="346" t="s">
        <v>3320</v>
      </c>
      <c r="DV89" s="346" t="s">
        <v>3320</v>
      </c>
      <c r="DW89" s="346" t="s">
        <v>3320</v>
      </c>
      <c r="DX89" s="346" t="s">
        <v>3320</v>
      </c>
      <c r="DY89" s="346" t="s">
        <v>3320</v>
      </c>
      <c r="DZ89" s="346" t="s">
        <v>3320</v>
      </c>
      <c r="EA89" s="346" t="s">
        <v>3320</v>
      </c>
      <c r="EB89" s="346" t="s">
        <v>3320</v>
      </c>
      <c r="EC89" s="346" t="s">
        <v>3320</v>
      </c>
      <c r="ED89" s="346" t="s">
        <v>3320</v>
      </c>
      <c r="EE89" s="346" t="s">
        <v>3320</v>
      </c>
      <c r="EF89" s="345">
        <v>298577000</v>
      </c>
      <c r="EG89" s="346" t="s">
        <v>1214</v>
      </c>
      <c r="EH89" s="346" t="s">
        <v>733</v>
      </c>
      <c r="EI89" s="346" t="s">
        <v>733</v>
      </c>
      <c r="EJ89" s="346" t="s">
        <v>733</v>
      </c>
      <c r="EK89" s="346" t="s">
        <v>1374</v>
      </c>
      <c r="EL89" s="346" t="s">
        <v>8860</v>
      </c>
      <c r="EM89" s="179" t="s">
        <v>8861</v>
      </c>
      <c r="EN89" s="348"/>
      <c r="EO89" s="346" t="s">
        <v>8862</v>
      </c>
      <c r="EP89" s="345">
        <v>298577000</v>
      </c>
      <c r="EQ89" s="345">
        <v>48000000</v>
      </c>
      <c r="ER89" s="345">
        <v>104000</v>
      </c>
      <c r="ES89" s="345">
        <v>15000</v>
      </c>
      <c r="ET89" s="346" t="s">
        <v>8863</v>
      </c>
      <c r="EU89" s="346" t="s">
        <v>733</v>
      </c>
      <c r="EV89" s="346" t="s">
        <v>733</v>
      </c>
      <c r="EW89" s="346" t="s">
        <v>8864</v>
      </c>
      <c r="EX89" s="346" t="s">
        <v>733</v>
      </c>
      <c r="EY89" s="346" t="s">
        <v>733</v>
      </c>
      <c r="EZ89" s="346" t="s">
        <v>1214</v>
      </c>
      <c r="FA89" s="346" t="s">
        <v>733</v>
      </c>
      <c r="FB89" s="346" t="s">
        <v>733</v>
      </c>
      <c r="FC89" s="349" t="s">
        <v>5676</v>
      </c>
      <c r="FD89" s="346" t="s">
        <v>3320</v>
      </c>
      <c r="FE89" s="346" t="s">
        <v>733</v>
      </c>
      <c r="FF89" s="346" t="s">
        <v>5721</v>
      </c>
      <c r="FG89" s="346" t="s">
        <v>733</v>
      </c>
      <c r="FH89" s="346" t="s">
        <v>5679</v>
      </c>
      <c r="FI89" s="346" t="s">
        <v>3320</v>
      </c>
      <c r="FJ89" s="346" t="s">
        <v>3320</v>
      </c>
      <c r="FK89" s="345">
        <v>0</v>
      </c>
      <c r="FL89" s="346" t="s">
        <v>733</v>
      </c>
      <c r="FM89" s="346" t="s">
        <v>5679</v>
      </c>
      <c r="FN89" s="346" t="s">
        <v>8865</v>
      </c>
      <c r="FO89" s="346" t="s">
        <v>733</v>
      </c>
      <c r="FP89" s="346" t="s">
        <v>3320</v>
      </c>
      <c r="FQ89" s="346" t="s">
        <v>8866</v>
      </c>
      <c r="FR89" s="346" t="s">
        <v>8867</v>
      </c>
      <c r="FS89" s="346" t="s">
        <v>5683</v>
      </c>
      <c r="FT89" s="346" t="s">
        <v>5683</v>
      </c>
      <c r="FU89" s="346" t="s">
        <v>5683</v>
      </c>
      <c r="FV89" s="346" t="s">
        <v>5759</v>
      </c>
      <c r="FW89" s="346" t="s">
        <v>1214</v>
      </c>
      <c r="FX89" s="350">
        <v>46077.436782407407</v>
      </c>
      <c r="FY89" s="350">
        <v>46084.417893518519</v>
      </c>
      <c r="FZ89" s="346" t="s">
        <v>5685</v>
      </c>
      <c r="GA89" s="346" t="s">
        <v>3320</v>
      </c>
      <c r="GB89" s="346" t="s">
        <v>3320</v>
      </c>
      <c r="GC89" s="346" t="s">
        <v>3320</v>
      </c>
      <c r="GD89" s="346" t="s">
        <v>3320</v>
      </c>
      <c r="GE89" s="346" t="s">
        <v>3320</v>
      </c>
      <c r="GF89" s="346" t="s">
        <v>3320</v>
      </c>
      <c r="GG89" s="346" t="s">
        <v>3320</v>
      </c>
      <c r="GH89" s="346" t="s">
        <v>3320</v>
      </c>
      <c r="GI89" s="346" t="s">
        <v>3320</v>
      </c>
      <c r="GJ89" s="346" t="s">
        <v>3320</v>
      </c>
      <c r="GK89" s="346" t="s">
        <v>3320</v>
      </c>
      <c r="GL89" s="346" t="s">
        <v>3320</v>
      </c>
      <c r="GM89" s="346" t="s">
        <v>3320</v>
      </c>
      <c r="GN89" s="346" t="s">
        <v>3320</v>
      </c>
      <c r="GO89" s="346" t="s">
        <v>3320</v>
      </c>
      <c r="GP89" s="346" t="s">
        <v>3320</v>
      </c>
      <c r="GQ89" s="346" t="s">
        <v>3320</v>
      </c>
      <c r="GR89" s="346" t="s">
        <v>3320</v>
      </c>
      <c r="GS89" s="346" t="s">
        <v>3320</v>
      </c>
      <c r="GT89" s="346" t="s">
        <v>3320</v>
      </c>
      <c r="GU89" s="346" t="s">
        <v>3320</v>
      </c>
      <c r="GV89" s="346" t="s">
        <v>3320</v>
      </c>
      <c r="GW89" s="346" t="s">
        <v>3320</v>
      </c>
      <c r="GX89" s="346" t="s">
        <v>3320</v>
      </c>
      <c r="GY89" s="346" t="s">
        <v>3320</v>
      </c>
      <c r="GZ89" s="346" t="s">
        <v>3320</v>
      </c>
      <c r="HA89" s="346" t="s">
        <v>3320</v>
      </c>
      <c r="HB89" s="346" t="s">
        <v>3320</v>
      </c>
      <c r="HC89" s="346" t="s">
        <v>3320</v>
      </c>
      <c r="HD89" s="346" t="s">
        <v>3320</v>
      </c>
      <c r="HE89" s="346" t="s">
        <v>3320</v>
      </c>
      <c r="HF89" s="346" t="s">
        <v>3320</v>
      </c>
      <c r="HG89" s="346" t="s">
        <v>3320</v>
      </c>
      <c r="HH89" s="346" t="s">
        <v>3320</v>
      </c>
      <c r="HI89" s="346" t="s">
        <v>3320</v>
      </c>
      <c r="HJ89" s="346" t="s">
        <v>3320</v>
      </c>
      <c r="HK89" s="346" t="s">
        <v>3320</v>
      </c>
      <c r="HL89" s="346" t="s">
        <v>3320</v>
      </c>
    </row>
    <row r="90" spans="1:220" ht="15.75" thickBot="1">
      <c r="A90" s="344" t="s">
        <v>5638</v>
      </c>
      <c r="B90" s="345">
        <v>1077</v>
      </c>
      <c r="C90" s="346" t="s">
        <v>8911</v>
      </c>
      <c r="D90" s="346" t="s">
        <v>8912</v>
      </c>
      <c r="E90" s="345">
        <v>1077</v>
      </c>
      <c r="F90" s="346" t="s">
        <v>1438</v>
      </c>
      <c r="G90" s="346" t="s">
        <v>8913</v>
      </c>
      <c r="H90" s="346" t="s">
        <v>8914</v>
      </c>
      <c r="I90" s="346" t="s">
        <v>5643</v>
      </c>
      <c r="J90" s="344" t="s">
        <v>8915</v>
      </c>
      <c r="K90" s="346" t="s">
        <v>8916</v>
      </c>
      <c r="L90" s="346" t="s">
        <v>563</v>
      </c>
      <c r="M90" s="346" t="s">
        <v>5698</v>
      </c>
      <c r="N90" s="346" t="s">
        <v>8917</v>
      </c>
      <c r="O90" s="346" t="s">
        <v>8918</v>
      </c>
      <c r="P90" s="346" t="s">
        <v>3320</v>
      </c>
      <c r="Q90" s="346" t="s">
        <v>8919</v>
      </c>
      <c r="R90" s="346" t="s">
        <v>5698</v>
      </c>
      <c r="S90" s="346" t="s">
        <v>5978</v>
      </c>
      <c r="T90" s="346" t="s">
        <v>5979</v>
      </c>
      <c r="U90" s="346" t="s">
        <v>5980</v>
      </c>
      <c r="V90" s="346" t="s">
        <v>733</v>
      </c>
      <c r="W90" s="346" t="s">
        <v>733</v>
      </c>
      <c r="X90" s="346" t="s">
        <v>733</v>
      </c>
      <c r="Y90" s="346" t="s">
        <v>3320</v>
      </c>
      <c r="Z90" s="346" t="s">
        <v>5981</v>
      </c>
      <c r="AA90" s="346" t="s">
        <v>733</v>
      </c>
      <c r="AB90" s="346" t="s">
        <v>8037</v>
      </c>
      <c r="AC90" s="346" t="s">
        <v>5983</v>
      </c>
      <c r="AD90" s="346" t="s">
        <v>5984</v>
      </c>
      <c r="AE90" s="346" t="s">
        <v>8920</v>
      </c>
      <c r="AF90" s="346" t="s">
        <v>8921</v>
      </c>
      <c r="AG90" s="346" t="s">
        <v>8922</v>
      </c>
      <c r="AH90" s="346" t="s">
        <v>1214</v>
      </c>
      <c r="AI90" s="346" t="s">
        <v>3320</v>
      </c>
      <c r="AJ90" s="346" t="s">
        <v>5663</v>
      </c>
      <c r="AK90" s="346" t="s">
        <v>3569</v>
      </c>
      <c r="AL90" s="346" t="s">
        <v>5712</v>
      </c>
      <c r="AM90" s="347">
        <v>47473</v>
      </c>
      <c r="AN90" s="345">
        <v>24</v>
      </c>
      <c r="AO90" s="345">
        <v>251</v>
      </c>
      <c r="AP90" s="346" t="s">
        <v>5666</v>
      </c>
      <c r="AQ90" s="345">
        <v>500130</v>
      </c>
      <c r="AR90" s="345">
        <v>680</v>
      </c>
      <c r="AS90" s="346" t="s">
        <v>733</v>
      </c>
      <c r="AT90" s="345">
        <v>35.6</v>
      </c>
      <c r="AU90" s="346" t="s">
        <v>1214</v>
      </c>
      <c r="AV90" s="345">
        <v>620</v>
      </c>
      <c r="AW90" s="346" t="s">
        <v>5667</v>
      </c>
      <c r="AX90" s="346" t="s">
        <v>5668</v>
      </c>
      <c r="AY90" s="346" t="s">
        <v>3320</v>
      </c>
      <c r="AZ90" s="346" t="s">
        <v>733</v>
      </c>
      <c r="BA90" s="346" t="s">
        <v>733</v>
      </c>
      <c r="BB90" s="345">
        <v>2102</v>
      </c>
      <c r="BC90" s="345">
        <v>2060</v>
      </c>
      <c r="BD90" s="346" t="s">
        <v>8112</v>
      </c>
      <c r="BE90" s="345">
        <v>365</v>
      </c>
      <c r="BF90" s="345">
        <v>87</v>
      </c>
      <c r="BG90" s="345">
        <v>99</v>
      </c>
      <c r="BH90" s="345">
        <v>40</v>
      </c>
      <c r="BI90" s="347">
        <v>46742</v>
      </c>
      <c r="BJ90" s="345">
        <v>0.4</v>
      </c>
      <c r="BK90" s="345">
        <v>8</v>
      </c>
      <c r="BL90" s="346" t="s">
        <v>8923</v>
      </c>
      <c r="BM90" s="345">
        <v>8000000</v>
      </c>
      <c r="BN90" s="346" t="s">
        <v>3320</v>
      </c>
      <c r="BO90" s="346" t="s">
        <v>3320</v>
      </c>
      <c r="BP90" s="346" t="s">
        <v>3320</v>
      </c>
      <c r="BQ90" s="346" t="s">
        <v>3320</v>
      </c>
      <c r="BR90" s="346" t="s">
        <v>3320</v>
      </c>
      <c r="BS90" s="346" t="s">
        <v>3320</v>
      </c>
      <c r="BT90" s="346" t="s">
        <v>3320</v>
      </c>
      <c r="BU90" s="346" t="s">
        <v>3320</v>
      </c>
      <c r="BV90" s="346" t="s">
        <v>3320</v>
      </c>
      <c r="BW90" s="346" t="s">
        <v>3320</v>
      </c>
      <c r="BX90" s="348"/>
      <c r="BY90" s="346" t="s">
        <v>3320</v>
      </c>
      <c r="BZ90" s="346" t="s">
        <v>3320</v>
      </c>
      <c r="CA90" s="346" t="s">
        <v>3320</v>
      </c>
      <c r="CB90" s="346" t="s">
        <v>3320</v>
      </c>
      <c r="CC90" s="346" t="s">
        <v>3320</v>
      </c>
      <c r="CD90" s="346" t="s">
        <v>3320</v>
      </c>
      <c r="CE90" s="346" t="s">
        <v>3320</v>
      </c>
      <c r="CF90" s="346" t="s">
        <v>3320</v>
      </c>
      <c r="CG90" s="346" t="s">
        <v>3320</v>
      </c>
      <c r="CH90" s="348"/>
      <c r="CI90" s="346" t="s">
        <v>3320</v>
      </c>
      <c r="CJ90" s="346" t="s">
        <v>3320</v>
      </c>
      <c r="CK90" s="346" t="s">
        <v>3320</v>
      </c>
      <c r="CL90" s="346" t="s">
        <v>3320</v>
      </c>
      <c r="CM90" s="346" t="s">
        <v>3320</v>
      </c>
      <c r="CN90" s="346" t="s">
        <v>3320</v>
      </c>
      <c r="CO90" s="346" t="s">
        <v>3320</v>
      </c>
      <c r="CP90" s="346" t="s">
        <v>3320</v>
      </c>
      <c r="CQ90" s="346" t="s">
        <v>3320</v>
      </c>
      <c r="CR90" s="346" t="s">
        <v>3320</v>
      </c>
      <c r="CS90" s="346" t="s">
        <v>3320</v>
      </c>
      <c r="CT90" s="346" t="s">
        <v>3320</v>
      </c>
      <c r="CU90" s="346" t="s">
        <v>3320</v>
      </c>
      <c r="CV90" s="346" t="s">
        <v>3320</v>
      </c>
      <c r="CW90" s="346" t="s">
        <v>3320</v>
      </c>
      <c r="CX90" s="346" t="s">
        <v>3320</v>
      </c>
      <c r="CY90" s="346" t="s">
        <v>3320</v>
      </c>
      <c r="CZ90" s="346" t="s">
        <v>3320</v>
      </c>
      <c r="DA90" s="346" t="s">
        <v>3320</v>
      </c>
      <c r="DB90" s="346" t="s">
        <v>3320</v>
      </c>
      <c r="DC90" s="346" t="s">
        <v>3320</v>
      </c>
      <c r="DD90" s="346" t="s">
        <v>3320</v>
      </c>
      <c r="DE90" s="346" t="s">
        <v>3320</v>
      </c>
      <c r="DF90" s="346" t="s">
        <v>3320</v>
      </c>
      <c r="DG90" s="346" t="s">
        <v>3320</v>
      </c>
      <c r="DH90" s="346" t="s">
        <v>3320</v>
      </c>
      <c r="DI90" s="346" t="s">
        <v>3320</v>
      </c>
      <c r="DJ90" s="346" t="s">
        <v>3320</v>
      </c>
      <c r="DK90" s="346" t="s">
        <v>3320</v>
      </c>
      <c r="DL90" s="346" t="s">
        <v>3320</v>
      </c>
      <c r="DM90" s="346" t="s">
        <v>3320</v>
      </c>
      <c r="DN90" s="346" t="s">
        <v>3320</v>
      </c>
      <c r="DO90" s="346" t="s">
        <v>3320</v>
      </c>
      <c r="DP90" s="346" t="s">
        <v>3320</v>
      </c>
      <c r="DQ90" s="346" t="s">
        <v>3320</v>
      </c>
      <c r="DR90" s="346" t="s">
        <v>3320</v>
      </c>
      <c r="DS90" s="346" t="s">
        <v>3320</v>
      </c>
      <c r="DT90" s="346" t="s">
        <v>3320</v>
      </c>
      <c r="DU90" s="346" t="s">
        <v>3320</v>
      </c>
      <c r="DV90" s="346" t="s">
        <v>3320</v>
      </c>
      <c r="DW90" s="346" t="s">
        <v>3320</v>
      </c>
      <c r="DX90" s="346" t="s">
        <v>3320</v>
      </c>
      <c r="DY90" s="346" t="s">
        <v>3320</v>
      </c>
      <c r="DZ90" s="346" t="s">
        <v>3320</v>
      </c>
      <c r="EA90" s="346" t="s">
        <v>3320</v>
      </c>
      <c r="EB90" s="346" t="s">
        <v>3320</v>
      </c>
      <c r="EC90" s="346" t="s">
        <v>3320</v>
      </c>
      <c r="ED90" s="346" t="s">
        <v>3320</v>
      </c>
      <c r="EE90" s="346" t="s">
        <v>3320</v>
      </c>
      <c r="EF90" s="345">
        <v>266330770</v>
      </c>
      <c r="EG90" s="346" t="s">
        <v>733</v>
      </c>
      <c r="EH90" s="346" t="s">
        <v>733</v>
      </c>
      <c r="EI90" s="346" t="s">
        <v>733</v>
      </c>
      <c r="EJ90" s="346" t="s">
        <v>733</v>
      </c>
      <c r="EK90" s="346" t="s">
        <v>1374</v>
      </c>
      <c r="EL90" s="346" t="s">
        <v>8924</v>
      </c>
      <c r="EM90" s="179" t="s">
        <v>8925</v>
      </c>
      <c r="EN90" s="348"/>
      <c r="EO90" s="346" t="s">
        <v>8926</v>
      </c>
      <c r="EP90" s="345">
        <v>266330770</v>
      </c>
      <c r="EQ90" s="345">
        <v>67447395</v>
      </c>
      <c r="ER90" s="345">
        <v>12.95</v>
      </c>
      <c r="ES90" s="345">
        <v>1.61</v>
      </c>
      <c r="ET90" s="346" t="s">
        <v>5994</v>
      </c>
      <c r="EU90" s="346" t="s">
        <v>733</v>
      </c>
      <c r="EV90" s="346" t="s">
        <v>733</v>
      </c>
      <c r="EW90" s="346" t="s">
        <v>8927</v>
      </c>
      <c r="EX90" s="346" t="s">
        <v>733</v>
      </c>
      <c r="EY90" s="346" t="s">
        <v>733</v>
      </c>
      <c r="EZ90" s="346" t="s">
        <v>733</v>
      </c>
      <c r="FA90" s="346" t="s">
        <v>733</v>
      </c>
      <c r="FB90" s="346" t="s">
        <v>733</v>
      </c>
      <c r="FC90" s="349" t="s">
        <v>5676</v>
      </c>
      <c r="FD90" s="346" t="s">
        <v>3320</v>
      </c>
      <c r="FE90" s="346" t="s">
        <v>733</v>
      </c>
      <c r="FF90" s="346" t="s">
        <v>5721</v>
      </c>
      <c r="FG90" s="346" t="s">
        <v>1214</v>
      </c>
      <c r="FH90" s="346" t="s">
        <v>1214</v>
      </c>
      <c r="FI90" s="346" t="s">
        <v>3320</v>
      </c>
      <c r="FJ90" s="346" t="s">
        <v>3320</v>
      </c>
      <c r="FK90" s="346" t="s">
        <v>3320</v>
      </c>
      <c r="FL90" s="346" t="s">
        <v>1214</v>
      </c>
      <c r="FM90" s="346" t="s">
        <v>1214</v>
      </c>
      <c r="FN90" s="346" t="s">
        <v>3320</v>
      </c>
      <c r="FO90" s="346" t="s">
        <v>733</v>
      </c>
      <c r="FP90" s="346" t="s">
        <v>3320</v>
      </c>
      <c r="FQ90" s="346" t="s">
        <v>8928</v>
      </c>
      <c r="FR90" s="346" t="s">
        <v>8929</v>
      </c>
      <c r="FS90" s="346" t="s">
        <v>5683</v>
      </c>
      <c r="FT90" s="346" t="s">
        <v>5683</v>
      </c>
      <c r="FU90" s="346" t="s">
        <v>5684</v>
      </c>
      <c r="FV90" s="346" t="s">
        <v>733</v>
      </c>
      <c r="FW90" s="346" t="s">
        <v>1214</v>
      </c>
      <c r="FX90" s="350">
        <v>46084.366342592592</v>
      </c>
      <c r="FY90" s="350">
        <v>46084.415752314817</v>
      </c>
      <c r="FZ90" s="346" t="s">
        <v>5685</v>
      </c>
      <c r="GA90" s="346" t="s">
        <v>3320</v>
      </c>
      <c r="GB90" s="346" t="s">
        <v>3320</v>
      </c>
      <c r="GC90" s="346" t="s">
        <v>3320</v>
      </c>
      <c r="GD90" s="346" t="s">
        <v>3320</v>
      </c>
      <c r="GE90" s="346" t="s">
        <v>3320</v>
      </c>
      <c r="GF90" s="346" t="s">
        <v>3320</v>
      </c>
      <c r="GG90" s="346" t="s">
        <v>3320</v>
      </c>
      <c r="GH90" s="346" t="s">
        <v>3320</v>
      </c>
      <c r="GI90" s="346" t="s">
        <v>3320</v>
      </c>
      <c r="GJ90" s="346" t="s">
        <v>3320</v>
      </c>
      <c r="GK90" s="346" t="s">
        <v>3320</v>
      </c>
      <c r="GL90" s="346" t="s">
        <v>3320</v>
      </c>
      <c r="GM90" s="346" t="s">
        <v>3320</v>
      </c>
      <c r="GN90" s="346" t="s">
        <v>3320</v>
      </c>
      <c r="GO90" s="346" t="s">
        <v>3320</v>
      </c>
      <c r="GP90" s="346" t="s">
        <v>3320</v>
      </c>
      <c r="GQ90" s="346" t="s">
        <v>3320</v>
      </c>
      <c r="GR90" s="346" t="s">
        <v>3320</v>
      </c>
      <c r="GS90" s="346" t="s">
        <v>3320</v>
      </c>
      <c r="GT90" s="346" t="s">
        <v>3320</v>
      </c>
      <c r="GU90" s="346" t="s">
        <v>3320</v>
      </c>
      <c r="GV90" s="346" t="s">
        <v>3320</v>
      </c>
      <c r="GW90" s="346" t="s">
        <v>3320</v>
      </c>
      <c r="GX90" s="346" t="s">
        <v>3320</v>
      </c>
      <c r="GY90" s="346" t="s">
        <v>3320</v>
      </c>
      <c r="GZ90" s="346" t="s">
        <v>3320</v>
      </c>
      <c r="HA90" s="346" t="s">
        <v>3320</v>
      </c>
      <c r="HB90" s="346" t="s">
        <v>3320</v>
      </c>
      <c r="HC90" s="346" t="s">
        <v>3320</v>
      </c>
      <c r="HD90" s="346" t="s">
        <v>3320</v>
      </c>
      <c r="HE90" s="346" t="s">
        <v>3320</v>
      </c>
      <c r="HF90" s="346" t="s">
        <v>3320</v>
      </c>
      <c r="HG90" s="346" t="s">
        <v>3320</v>
      </c>
      <c r="HH90" s="346" t="s">
        <v>3320</v>
      </c>
      <c r="HI90" s="346" t="s">
        <v>3320</v>
      </c>
      <c r="HJ90" s="346" t="s">
        <v>3320</v>
      </c>
      <c r="HK90" s="346" t="s">
        <v>3320</v>
      </c>
      <c r="HL90" s="346" t="s">
        <v>3320</v>
      </c>
    </row>
    <row r="91" spans="1:220" ht="15.75" thickBot="1">
      <c r="A91" s="344" t="s">
        <v>5638</v>
      </c>
      <c r="B91" s="345">
        <v>1062</v>
      </c>
      <c r="C91" s="346" t="s">
        <v>6749</v>
      </c>
      <c r="D91" s="346" t="s">
        <v>6750</v>
      </c>
      <c r="E91" s="345">
        <v>1062</v>
      </c>
      <c r="F91" s="346" t="s">
        <v>5641</v>
      </c>
      <c r="G91" s="346" t="s">
        <v>525</v>
      </c>
      <c r="H91" s="346" t="s">
        <v>6751</v>
      </c>
      <c r="I91" s="346" t="s">
        <v>5643</v>
      </c>
      <c r="J91" s="344" t="s">
        <v>520</v>
      </c>
      <c r="K91" s="346" t="s">
        <v>525</v>
      </c>
      <c r="L91" s="346" t="s">
        <v>6752</v>
      </c>
      <c r="M91" s="346" t="s">
        <v>5648</v>
      </c>
      <c r="N91" s="346" t="s">
        <v>5649</v>
      </c>
      <c r="O91" s="346" t="s">
        <v>5650</v>
      </c>
      <c r="P91" s="346" t="s">
        <v>525</v>
      </c>
      <c r="Q91" s="346" t="s">
        <v>5651</v>
      </c>
      <c r="R91" s="346" t="s">
        <v>5652</v>
      </c>
      <c r="S91" s="346" t="s">
        <v>5653</v>
      </c>
      <c r="T91" s="346" t="s">
        <v>5654</v>
      </c>
      <c r="U91" s="346" t="s">
        <v>5655</v>
      </c>
      <c r="V91" s="346" t="s">
        <v>733</v>
      </c>
      <c r="W91" s="346" t="s">
        <v>733</v>
      </c>
      <c r="X91" s="346" t="s">
        <v>733</v>
      </c>
      <c r="Y91" s="346" t="s">
        <v>3320</v>
      </c>
      <c r="Z91" s="346" t="s">
        <v>5656</v>
      </c>
      <c r="AA91" s="346" t="s">
        <v>733</v>
      </c>
      <c r="AB91" s="346" t="s">
        <v>5657</v>
      </c>
      <c r="AC91" s="346" t="s">
        <v>5658</v>
      </c>
      <c r="AD91" s="346" t="s">
        <v>5659</v>
      </c>
      <c r="AE91" s="346" t="s">
        <v>5660</v>
      </c>
      <c r="AF91" s="346" t="s">
        <v>5661</v>
      </c>
      <c r="AG91" s="346" t="s">
        <v>5662</v>
      </c>
      <c r="AH91" s="346" t="s">
        <v>1214</v>
      </c>
      <c r="AI91" s="346" t="s">
        <v>3320</v>
      </c>
      <c r="AJ91" s="346" t="s">
        <v>5663</v>
      </c>
      <c r="AK91" s="346" t="s">
        <v>3569</v>
      </c>
      <c r="AL91" s="346" t="s">
        <v>5665</v>
      </c>
      <c r="AM91" s="347">
        <v>47300</v>
      </c>
      <c r="AN91" s="345">
        <v>18</v>
      </c>
      <c r="AO91" s="345">
        <v>54</v>
      </c>
      <c r="AP91" s="346" t="s">
        <v>5666</v>
      </c>
      <c r="AQ91" s="345">
        <v>312</v>
      </c>
      <c r="AR91" s="345">
        <v>163</v>
      </c>
      <c r="AS91" s="346" t="s">
        <v>733</v>
      </c>
      <c r="AT91" s="345">
        <v>28</v>
      </c>
      <c r="AU91" s="346" t="s">
        <v>1214</v>
      </c>
      <c r="AV91" s="345">
        <v>650</v>
      </c>
      <c r="AW91" s="346" t="s">
        <v>5667</v>
      </c>
      <c r="AX91" s="346" t="s">
        <v>5668</v>
      </c>
      <c r="AY91" s="346" t="s">
        <v>3320</v>
      </c>
      <c r="AZ91" s="346" t="s">
        <v>733</v>
      </c>
      <c r="BA91" s="346" t="s">
        <v>1214</v>
      </c>
      <c r="BB91" s="345">
        <v>2055</v>
      </c>
      <c r="BC91" s="345">
        <v>1911.2</v>
      </c>
      <c r="BD91" s="346" t="s">
        <v>6754</v>
      </c>
      <c r="BE91" s="345">
        <v>365</v>
      </c>
      <c r="BF91" s="345">
        <v>90</v>
      </c>
      <c r="BG91" s="345">
        <v>98</v>
      </c>
      <c r="BH91" s="345">
        <v>25</v>
      </c>
      <c r="BI91" s="347">
        <v>46653</v>
      </c>
      <c r="BJ91" s="345">
        <v>0.4</v>
      </c>
      <c r="BK91" s="345">
        <v>8</v>
      </c>
      <c r="BL91" s="346" t="s">
        <v>6755</v>
      </c>
      <c r="BM91" s="345">
        <v>653795</v>
      </c>
      <c r="BN91" s="346" t="s">
        <v>3320</v>
      </c>
      <c r="BO91" s="346" t="s">
        <v>3320</v>
      </c>
      <c r="BP91" s="346" t="s">
        <v>3320</v>
      </c>
      <c r="BQ91" s="346" t="s">
        <v>3320</v>
      </c>
      <c r="BR91" s="346" t="s">
        <v>3320</v>
      </c>
      <c r="BS91" s="346" t="s">
        <v>3320</v>
      </c>
      <c r="BT91" s="346" t="s">
        <v>3320</v>
      </c>
      <c r="BU91" s="346" t="s">
        <v>3320</v>
      </c>
      <c r="BV91" s="346" t="s">
        <v>3320</v>
      </c>
      <c r="BW91" s="346" t="s">
        <v>3320</v>
      </c>
      <c r="BX91" s="348"/>
      <c r="BY91" s="346" t="s">
        <v>3320</v>
      </c>
      <c r="BZ91" s="346" t="s">
        <v>3320</v>
      </c>
      <c r="CA91" s="346" t="s">
        <v>3320</v>
      </c>
      <c r="CB91" s="346" t="s">
        <v>3320</v>
      </c>
      <c r="CC91" s="346" t="s">
        <v>3320</v>
      </c>
      <c r="CD91" s="346" t="s">
        <v>3320</v>
      </c>
      <c r="CE91" s="346" t="s">
        <v>3320</v>
      </c>
      <c r="CF91" s="346" t="s">
        <v>3320</v>
      </c>
      <c r="CG91" s="346" t="s">
        <v>3320</v>
      </c>
      <c r="CH91" s="348"/>
      <c r="CI91" s="346" t="s">
        <v>3320</v>
      </c>
      <c r="CJ91" s="346" t="s">
        <v>3320</v>
      </c>
      <c r="CK91" s="346" t="s">
        <v>3320</v>
      </c>
      <c r="CL91" s="346" t="s">
        <v>3320</v>
      </c>
      <c r="CM91" s="346" t="s">
        <v>3320</v>
      </c>
      <c r="CN91" s="346" t="s">
        <v>3320</v>
      </c>
      <c r="CO91" s="346" t="s">
        <v>3320</v>
      </c>
      <c r="CP91" s="346" t="s">
        <v>3320</v>
      </c>
      <c r="CQ91" s="346" t="s">
        <v>3320</v>
      </c>
      <c r="CR91" s="346" t="s">
        <v>3320</v>
      </c>
      <c r="CS91" s="346" t="s">
        <v>3320</v>
      </c>
      <c r="CT91" s="346" t="s">
        <v>3320</v>
      </c>
      <c r="CU91" s="346" t="s">
        <v>3320</v>
      </c>
      <c r="CV91" s="346" t="s">
        <v>3320</v>
      </c>
      <c r="CW91" s="346" t="s">
        <v>3320</v>
      </c>
      <c r="CX91" s="346" t="s">
        <v>3320</v>
      </c>
      <c r="CY91" s="346" t="s">
        <v>3320</v>
      </c>
      <c r="CZ91" s="346" t="s">
        <v>3320</v>
      </c>
      <c r="DA91" s="346" t="s">
        <v>3320</v>
      </c>
      <c r="DB91" s="346" t="s">
        <v>3320</v>
      </c>
      <c r="DC91" s="346" t="s">
        <v>3320</v>
      </c>
      <c r="DD91" s="346" t="s">
        <v>3320</v>
      </c>
      <c r="DE91" s="346" t="s">
        <v>3320</v>
      </c>
      <c r="DF91" s="346" t="s">
        <v>3320</v>
      </c>
      <c r="DG91" s="346" t="s">
        <v>3320</v>
      </c>
      <c r="DH91" s="346" t="s">
        <v>3320</v>
      </c>
      <c r="DI91" s="346" t="s">
        <v>3320</v>
      </c>
      <c r="DJ91" s="346" t="s">
        <v>3320</v>
      </c>
      <c r="DK91" s="346" t="s">
        <v>3320</v>
      </c>
      <c r="DL91" s="346" t="s">
        <v>3320</v>
      </c>
      <c r="DM91" s="346" t="s">
        <v>3320</v>
      </c>
      <c r="DN91" s="346" t="s">
        <v>3320</v>
      </c>
      <c r="DO91" s="346" t="s">
        <v>3320</v>
      </c>
      <c r="DP91" s="346" t="s">
        <v>3320</v>
      </c>
      <c r="DQ91" s="346" t="s">
        <v>3320</v>
      </c>
      <c r="DR91" s="346" t="s">
        <v>3320</v>
      </c>
      <c r="DS91" s="346" t="s">
        <v>3320</v>
      </c>
      <c r="DT91" s="346" t="s">
        <v>3320</v>
      </c>
      <c r="DU91" s="346" t="s">
        <v>3320</v>
      </c>
      <c r="DV91" s="346" t="s">
        <v>3320</v>
      </c>
      <c r="DW91" s="346" t="s">
        <v>3320</v>
      </c>
      <c r="DX91" s="346" t="s">
        <v>3320</v>
      </c>
      <c r="DY91" s="346" t="s">
        <v>3320</v>
      </c>
      <c r="DZ91" s="346" t="s">
        <v>3320</v>
      </c>
      <c r="EA91" s="346" t="s">
        <v>3320</v>
      </c>
      <c r="EB91" s="346" t="s">
        <v>3320</v>
      </c>
      <c r="EC91" s="346" t="s">
        <v>3320</v>
      </c>
      <c r="ED91" s="346" t="s">
        <v>3320</v>
      </c>
      <c r="EE91" s="346" t="s">
        <v>3320</v>
      </c>
      <c r="EF91" s="345">
        <v>65379500</v>
      </c>
      <c r="EG91" s="346" t="s">
        <v>1214</v>
      </c>
      <c r="EH91" s="346" t="s">
        <v>733</v>
      </c>
      <c r="EI91" s="346" t="s">
        <v>733</v>
      </c>
      <c r="EJ91" s="346" t="s">
        <v>733</v>
      </c>
      <c r="EK91" s="346" t="s">
        <v>1380</v>
      </c>
      <c r="EL91" s="346" t="s">
        <v>6756</v>
      </c>
      <c r="EM91" s="179" t="s">
        <v>6757</v>
      </c>
      <c r="EN91" s="348"/>
      <c r="EO91" s="346" t="s">
        <v>6758</v>
      </c>
      <c r="EP91" s="345">
        <v>65379500</v>
      </c>
      <c r="EQ91" s="345">
        <v>7500000</v>
      </c>
      <c r="ER91" s="345">
        <v>1391.67</v>
      </c>
      <c r="ES91" s="345">
        <v>33541.67</v>
      </c>
      <c r="ET91" s="346" t="s">
        <v>5674</v>
      </c>
      <c r="EU91" s="346" t="s">
        <v>1214</v>
      </c>
      <c r="EV91" s="346" t="s">
        <v>1214</v>
      </c>
      <c r="EW91" s="346" t="s">
        <v>5675</v>
      </c>
      <c r="EX91" s="346" t="s">
        <v>1214</v>
      </c>
      <c r="EY91" s="346" t="s">
        <v>1214</v>
      </c>
      <c r="EZ91" s="346" t="s">
        <v>1214</v>
      </c>
      <c r="FA91" s="346" t="s">
        <v>1214</v>
      </c>
      <c r="FB91" s="346" t="s">
        <v>1214</v>
      </c>
      <c r="FC91" s="349" t="s">
        <v>5676</v>
      </c>
      <c r="FD91" s="346" t="s">
        <v>3320</v>
      </c>
      <c r="FE91" s="346" t="s">
        <v>733</v>
      </c>
      <c r="FF91" s="346" t="s">
        <v>5721</v>
      </c>
      <c r="FG91" s="346" t="s">
        <v>733</v>
      </c>
      <c r="FH91" s="346" t="s">
        <v>5679</v>
      </c>
      <c r="FI91" s="346" t="s">
        <v>3320</v>
      </c>
      <c r="FJ91" s="346" t="s">
        <v>3320</v>
      </c>
      <c r="FK91" s="345">
        <v>0.6</v>
      </c>
      <c r="FL91" s="346" t="s">
        <v>1214</v>
      </c>
      <c r="FM91" s="346" t="s">
        <v>1214</v>
      </c>
      <c r="FN91" s="346" t="s">
        <v>3320</v>
      </c>
      <c r="FO91" s="346" t="s">
        <v>733</v>
      </c>
      <c r="FP91" s="346" t="s">
        <v>3320</v>
      </c>
      <c r="FQ91" s="346" t="s">
        <v>6759</v>
      </c>
      <c r="FR91" s="346" t="s">
        <v>6760</v>
      </c>
      <c r="FS91" s="346" t="s">
        <v>5683</v>
      </c>
      <c r="FT91" s="346" t="s">
        <v>5683</v>
      </c>
      <c r="FU91" s="346" t="s">
        <v>5683</v>
      </c>
      <c r="FV91" s="346" t="s">
        <v>733</v>
      </c>
      <c r="FW91" s="346" t="s">
        <v>1214</v>
      </c>
      <c r="FX91" s="350">
        <v>46083.714201388888</v>
      </c>
      <c r="FY91" s="350">
        <v>46084.38212962963</v>
      </c>
      <c r="FZ91" s="346" t="s">
        <v>5685</v>
      </c>
      <c r="GA91" s="346" t="s">
        <v>3320</v>
      </c>
      <c r="GB91" s="346" t="s">
        <v>3320</v>
      </c>
      <c r="GC91" s="346" t="s">
        <v>3320</v>
      </c>
      <c r="GD91" s="346" t="s">
        <v>3320</v>
      </c>
      <c r="GE91" s="346" t="s">
        <v>3320</v>
      </c>
      <c r="GF91" s="346" t="s">
        <v>3320</v>
      </c>
      <c r="GG91" s="346" t="s">
        <v>3320</v>
      </c>
      <c r="GH91" s="346" t="s">
        <v>3320</v>
      </c>
      <c r="GI91" s="346" t="s">
        <v>3320</v>
      </c>
      <c r="GJ91" s="346" t="s">
        <v>3320</v>
      </c>
      <c r="GK91" s="346" t="s">
        <v>3320</v>
      </c>
      <c r="GL91" s="346" t="s">
        <v>3320</v>
      </c>
      <c r="GM91" s="346" t="s">
        <v>3320</v>
      </c>
      <c r="GN91" s="346" t="s">
        <v>3320</v>
      </c>
      <c r="GO91" s="346" t="s">
        <v>3320</v>
      </c>
      <c r="GP91" s="346" t="s">
        <v>3320</v>
      </c>
      <c r="GQ91" s="346" t="s">
        <v>3320</v>
      </c>
      <c r="GR91" s="346" t="s">
        <v>3320</v>
      </c>
      <c r="GS91" s="346" t="s">
        <v>3320</v>
      </c>
      <c r="GT91" s="346" t="s">
        <v>3320</v>
      </c>
      <c r="GU91" s="346" t="s">
        <v>3320</v>
      </c>
      <c r="GV91" s="346" t="s">
        <v>3320</v>
      </c>
      <c r="GW91" s="346" t="s">
        <v>3320</v>
      </c>
      <c r="GX91" s="346" t="s">
        <v>3320</v>
      </c>
      <c r="GY91" s="346" t="s">
        <v>3320</v>
      </c>
      <c r="GZ91" s="346" t="s">
        <v>3320</v>
      </c>
      <c r="HA91" s="346" t="s">
        <v>3320</v>
      </c>
      <c r="HB91" s="346" t="s">
        <v>3320</v>
      </c>
      <c r="HC91" s="346" t="s">
        <v>3320</v>
      </c>
      <c r="HD91" s="346" t="s">
        <v>3320</v>
      </c>
      <c r="HE91" s="346" t="s">
        <v>3320</v>
      </c>
      <c r="HF91" s="346" t="s">
        <v>3320</v>
      </c>
      <c r="HG91" s="346" t="s">
        <v>3320</v>
      </c>
      <c r="HH91" s="346" t="s">
        <v>3320</v>
      </c>
      <c r="HI91" s="346" t="s">
        <v>3320</v>
      </c>
      <c r="HJ91" s="346" t="s">
        <v>3320</v>
      </c>
      <c r="HK91" s="346" t="s">
        <v>3320</v>
      </c>
      <c r="HL91" s="346" t="s">
        <v>3320</v>
      </c>
    </row>
    <row r="92" spans="1:220" ht="15.75" thickBot="1">
      <c r="A92" s="344" t="s">
        <v>5638</v>
      </c>
      <c r="B92" s="345">
        <v>915</v>
      </c>
      <c r="C92" s="346" t="s">
        <v>8606</v>
      </c>
      <c r="D92" s="346" t="s">
        <v>8607</v>
      </c>
      <c r="E92" s="345">
        <v>915</v>
      </c>
      <c r="F92" s="346" t="s">
        <v>5641</v>
      </c>
      <c r="G92" s="346" t="s">
        <v>525</v>
      </c>
      <c r="H92" s="346" t="s">
        <v>8608</v>
      </c>
      <c r="I92" s="346" t="s">
        <v>5643</v>
      </c>
      <c r="J92" s="346" t="s">
        <v>520</v>
      </c>
      <c r="K92" s="346" t="s">
        <v>525</v>
      </c>
      <c r="L92" s="346" t="s">
        <v>8609</v>
      </c>
      <c r="M92" s="346" t="s">
        <v>5648</v>
      </c>
      <c r="N92" s="346" t="s">
        <v>5649</v>
      </c>
      <c r="O92" s="346" t="s">
        <v>5650</v>
      </c>
      <c r="P92" s="346" t="s">
        <v>525</v>
      </c>
      <c r="Q92" s="346" t="s">
        <v>5651</v>
      </c>
      <c r="R92" s="346" t="s">
        <v>5652</v>
      </c>
      <c r="S92" s="346" t="s">
        <v>5653</v>
      </c>
      <c r="T92" s="346" t="s">
        <v>5654</v>
      </c>
      <c r="U92" s="346" t="s">
        <v>5655</v>
      </c>
      <c r="V92" s="346" t="s">
        <v>733</v>
      </c>
      <c r="W92" s="346" t="s">
        <v>733</v>
      </c>
      <c r="X92" s="346" t="s">
        <v>733</v>
      </c>
      <c r="Y92" s="346" t="s">
        <v>3320</v>
      </c>
      <c r="Z92" s="346" t="s">
        <v>5656</v>
      </c>
      <c r="AA92" s="346" t="s">
        <v>733</v>
      </c>
      <c r="AB92" s="346" t="s">
        <v>5657</v>
      </c>
      <c r="AC92" s="346" t="s">
        <v>5658</v>
      </c>
      <c r="AD92" s="346" t="s">
        <v>5659</v>
      </c>
      <c r="AE92" s="346" t="s">
        <v>5660</v>
      </c>
      <c r="AF92" s="346" t="s">
        <v>5661</v>
      </c>
      <c r="AG92" s="346" t="s">
        <v>5662</v>
      </c>
      <c r="AH92" s="346" t="s">
        <v>1214</v>
      </c>
      <c r="AI92" s="346" t="s">
        <v>3320</v>
      </c>
      <c r="AJ92" s="346" t="s">
        <v>7206</v>
      </c>
      <c r="AK92" s="346" t="s">
        <v>8382</v>
      </c>
      <c r="AL92" s="346" t="s">
        <v>5665</v>
      </c>
      <c r="AM92" s="347">
        <v>47392</v>
      </c>
      <c r="AN92" s="345">
        <v>18</v>
      </c>
      <c r="AO92" s="345">
        <v>138.81</v>
      </c>
      <c r="AP92" s="346" t="s">
        <v>5666</v>
      </c>
      <c r="AQ92" s="345">
        <v>505</v>
      </c>
      <c r="AR92" s="345">
        <v>465</v>
      </c>
      <c r="AS92" s="346" t="s">
        <v>733</v>
      </c>
      <c r="AT92" s="345">
        <v>31.85</v>
      </c>
      <c r="AU92" s="346" t="s">
        <v>1214</v>
      </c>
      <c r="AV92" s="345">
        <v>650</v>
      </c>
      <c r="AW92" s="346" t="s">
        <v>5667</v>
      </c>
      <c r="AX92" s="346" t="s">
        <v>5668</v>
      </c>
      <c r="AY92" s="346" t="s">
        <v>3320</v>
      </c>
      <c r="AZ92" s="346" t="s">
        <v>733</v>
      </c>
      <c r="BA92" s="346" t="s">
        <v>1214</v>
      </c>
      <c r="BB92" s="345">
        <v>2387</v>
      </c>
      <c r="BC92" s="345">
        <v>2219.9</v>
      </c>
      <c r="BD92" s="346" t="s">
        <v>5900</v>
      </c>
      <c r="BE92" s="345">
        <v>365</v>
      </c>
      <c r="BF92" s="345">
        <v>90</v>
      </c>
      <c r="BG92" s="345">
        <v>98</v>
      </c>
      <c r="BH92" s="345">
        <v>25</v>
      </c>
      <c r="BI92" s="347">
        <v>46873</v>
      </c>
      <c r="BJ92" s="345">
        <v>0.4</v>
      </c>
      <c r="BK92" s="345">
        <v>8</v>
      </c>
      <c r="BL92" s="346" t="s">
        <v>8611</v>
      </c>
      <c r="BM92" s="345">
        <v>1450873.6</v>
      </c>
      <c r="BN92" s="346" t="s">
        <v>3320</v>
      </c>
      <c r="BO92" s="346" t="s">
        <v>3320</v>
      </c>
      <c r="BP92" s="346" t="s">
        <v>3320</v>
      </c>
      <c r="BQ92" s="346" t="s">
        <v>3320</v>
      </c>
      <c r="BR92" s="346" t="s">
        <v>3320</v>
      </c>
      <c r="BS92" s="346" t="s">
        <v>3320</v>
      </c>
      <c r="BT92" s="346" t="s">
        <v>3320</v>
      </c>
      <c r="BU92" s="346" t="s">
        <v>3320</v>
      </c>
      <c r="BV92" s="346" t="s">
        <v>3320</v>
      </c>
      <c r="BW92" s="346" t="s">
        <v>3320</v>
      </c>
      <c r="BX92" s="348"/>
      <c r="BY92" s="346" t="s">
        <v>3320</v>
      </c>
      <c r="BZ92" s="346" t="s">
        <v>3320</v>
      </c>
      <c r="CA92" s="346" t="s">
        <v>3320</v>
      </c>
      <c r="CB92" s="346" t="s">
        <v>3320</v>
      </c>
      <c r="CC92" s="346" t="s">
        <v>3320</v>
      </c>
      <c r="CD92" s="346" t="s">
        <v>3320</v>
      </c>
      <c r="CE92" s="346" t="s">
        <v>3320</v>
      </c>
      <c r="CF92" s="346" t="s">
        <v>3320</v>
      </c>
      <c r="CG92" s="346" t="s">
        <v>3320</v>
      </c>
      <c r="CH92" s="348"/>
      <c r="CI92" s="346" t="s">
        <v>3320</v>
      </c>
      <c r="CJ92" s="346" t="s">
        <v>3320</v>
      </c>
      <c r="CK92" s="346" t="s">
        <v>3320</v>
      </c>
      <c r="CL92" s="346" t="s">
        <v>3320</v>
      </c>
      <c r="CM92" s="346" t="s">
        <v>3320</v>
      </c>
      <c r="CN92" s="346" t="s">
        <v>3320</v>
      </c>
      <c r="CO92" s="346" t="s">
        <v>3320</v>
      </c>
      <c r="CP92" s="346" t="s">
        <v>3320</v>
      </c>
      <c r="CQ92" s="346" t="s">
        <v>3320</v>
      </c>
      <c r="CR92" s="346" t="s">
        <v>3320</v>
      </c>
      <c r="CS92" s="346" t="s">
        <v>3320</v>
      </c>
      <c r="CT92" s="346" t="s">
        <v>3320</v>
      </c>
      <c r="CU92" s="346" t="s">
        <v>3320</v>
      </c>
      <c r="CV92" s="346" t="s">
        <v>3320</v>
      </c>
      <c r="CW92" s="346" t="s">
        <v>3320</v>
      </c>
      <c r="CX92" s="346" t="s">
        <v>3320</v>
      </c>
      <c r="CY92" s="346" t="s">
        <v>3320</v>
      </c>
      <c r="CZ92" s="346" t="s">
        <v>3320</v>
      </c>
      <c r="DA92" s="346" t="s">
        <v>3320</v>
      </c>
      <c r="DB92" s="346" t="s">
        <v>3320</v>
      </c>
      <c r="DC92" s="346" t="s">
        <v>3320</v>
      </c>
      <c r="DD92" s="346" t="s">
        <v>3320</v>
      </c>
      <c r="DE92" s="346" t="s">
        <v>3320</v>
      </c>
      <c r="DF92" s="346" t="s">
        <v>3320</v>
      </c>
      <c r="DG92" s="346" t="s">
        <v>3320</v>
      </c>
      <c r="DH92" s="346" t="s">
        <v>3320</v>
      </c>
      <c r="DI92" s="346" t="s">
        <v>3320</v>
      </c>
      <c r="DJ92" s="346" t="s">
        <v>3320</v>
      </c>
      <c r="DK92" s="346" t="s">
        <v>3320</v>
      </c>
      <c r="DL92" s="346" t="s">
        <v>3320</v>
      </c>
      <c r="DM92" s="346" t="s">
        <v>3320</v>
      </c>
      <c r="DN92" s="346" t="s">
        <v>3320</v>
      </c>
      <c r="DO92" s="346" t="s">
        <v>3320</v>
      </c>
      <c r="DP92" s="346" t="s">
        <v>3320</v>
      </c>
      <c r="DQ92" s="346" t="s">
        <v>3320</v>
      </c>
      <c r="DR92" s="346" t="s">
        <v>3320</v>
      </c>
      <c r="DS92" s="346" t="s">
        <v>3320</v>
      </c>
      <c r="DT92" s="346" t="s">
        <v>3320</v>
      </c>
      <c r="DU92" s="346" t="s">
        <v>3320</v>
      </c>
      <c r="DV92" s="346" t="s">
        <v>3320</v>
      </c>
      <c r="DW92" s="346" t="s">
        <v>3320</v>
      </c>
      <c r="DX92" s="346" t="s">
        <v>3320</v>
      </c>
      <c r="DY92" s="346" t="s">
        <v>3320</v>
      </c>
      <c r="DZ92" s="346" t="s">
        <v>3320</v>
      </c>
      <c r="EA92" s="346" t="s">
        <v>3320</v>
      </c>
      <c r="EB92" s="346" t="s">
        <v>3320</v>
      </c>
      <c r="EC92" s="346" t="s">
        <v>3320</v>
      </c>
      <c r="ED92" s="346" t="s">
        <v>3320</v>
      </c>
      <c r="EE92" s="346" t="s">
        <v>3320</v>
      </c>
      <c r="EF92" s="345">
        <v>145087360</v>
      </c>
      <c r="EG92" s="346" t="s">
        <v>733</v>
      </c>
      <c r="EH92" s="346" t="s">
        <v>733</v>
      </c>
      <c r="EI92" s="346" t="s">
        <v>733</v>
      </c>
      <c r="EJ92" s="346" t="s">
        <v>733</v>
      </c>
      <c r="EK92" s="346" t="s">
        <v>2325</v>
      </c>
      <c r="EL92" s="346" t="s">
        <v>8612</v>
      </c>
      <c r="EM92" s="179" t="s">
        <v>8613</v>
      </c>
      <c r="EN92" s="348"/>
      <c r="EO92" s="346" t="s">
        <v>8614</v>
      </c>
      <c r="EP92" s="345">
        <v>145087360</v>
      </c>
      <c r="EQ92" s="345">
        <v>18700000</v>
      </c>
      <c r="ER92" s="345">
        <v>1275</v>
      </c>
      <c r="ES92" s="345">
        <v>83325</v>
      </c>
      <c r="ET92" s="346" t="s">
        <v>8489</v>
      </c>
      <c r="EU92" s="346" t="s">
        <v>1214</v>
      </c>
      <c r="EV92" s="346" t="s">
        <v>1214</v>
      </c>
      <c r="EW92" s="346" t="s">
        <v>8615</v>
      </c>
      <c r="EX92" s="346" t="s">
        <v>1214</v>
      </c>
      <c r="EY92" s="346" t="s">
        <v>1214</v>
      </c>
      <c r="EZ92" s="346" t="s">
        <v>1214</v>
      </c>
      <c r="FA92" s="346" t="s">
        <v>1214</v>
      </c>
      <c r="FB92" s="346" t="s">
        <v>1214</v>
      </c>
      <c r="FC92" s="349" t="s">
        <v>5676</v>
      </c>
      <c r="FD92" s="346" t="s">
        <v>3320</v>
      </c>
      <c r="FE92" s="346" t="s">
        <v>733</v>
      </c>
      <c r="FF92" s="346" t="s">
        <v>5721</v>
      </c>
      <c r="FG92" s="346" t="s">
        <v>733</v>
      </c>
      <c r="FH92" s="346" t="s">
        <v>5679</v>
      </c>
      <c r="FI92" s="346" t="s">
        <v>3320</v>
      </c>
      <c r="FJ92" s="346" t="s">
        <v>3320</v>
      </c>
      <c r="FK92" s="345">
        <v>0.6</v>
      </c>
      <c r="FL92" s="346" t="s">
        <v>733</v>
      </c>
      <c r="FM92" s="346" t="s">
        <v>5679</v>
      </c>
      <c r="FN92" s="346" t="s">
        <v>8616</v>
      </c>
      <c r="FO92" s="346" t="s">
        <v>733</v>
      </c>
      <c r="FP92" s="346" t="s">
        <v>3320</v>
      </c>
      <c r="FQ92" s="346" t="s">
        <v>8617</v>
      </c>
      <c r="FR92" s="346" t="s">
        <v>8618</v>
      </c>
      <c r="FS92" s="346" t="s">
        <v>6273</v>
      </c>
      <c r="FT92" s="346" t="s">
        <v>5684</v>
      </c>
      <c r="FU92" s="346" t="s">
        <v>5684</v>
      </c>
      <c r="FV92" s="346" t="s">
        <v>733</v>
      </c>
      <c r="FW92" s="346" t="s">
        <v>1214</v>
      </c>
      <c r="FX92" s="350">
        <v>46079.929178240738</v>
      </c>
      <c r="FY92" s="350">
        <v>46084.100601851853</v>
      </c>
      <c r="FZ92" s="346" t="s">
        <v>5685</v>
      </c>
      <c r="GA92" s="346" t="s">
        <v>3320</v>
      </c>
      <c r="GB92" s="346" t="s">
        <v>3320</v>
      </c>
      <c r="GC92" s="346" t="s">
        <v>3320</v>
      </c>
      <c r="GD92" s="346" t="s">
        <v>3320</v>
      </c>
      <c r="GE92" s="346" t="s">
        <v>3320</v>
      </c>
      <c r="GF92" s="346" t="s">
        <v>3320</v>
      </c>
      <c r="GG92" s="346" t="s">
        <v>3320</v>
      </c>
      <c r="GH92" s="346" t="s">
        <v>3320</v>
      </c>
      <c r="GI92" s="346" t="s">
        <v>3320</v>
      </c>
      <c r="GJ92" s="346" t="s">
        <v>3320</v>
      </c>
      <c r="GK92" s="346" t="s">
        <v>3320</v>
      </c>
      <c r="GL92" s="346" t="s">
        <v>3320</v>
      </c>
      <c r="GM92" s="346" t="s">
        <v>3320</v>
      </c>
      <c r="GN92" s="346" t="s">
        <v>3320</v>
      </c>
      <c r="GO92" s="346" t="s">
        <v>3320</v>
      </c>
      <c r="GP92" s="346" t="s">
        <v>3320</v>
      </c>
      <c r="GQ92" s="346" t="s">
        <v>3320</v>
      </c>
      <c r="GR92" s="346" t="s">
        <v>3320</v>
      </c>
      <c r="GS92" s="346" t="s">
        <v>3320</v>
      </c>
      <c r="GT92" s="346" t="s">
        <v>3320</v>
      </c>
      <c r="GU92" s="346" t="s">
        <v>3320</v>
      </c>
      <c r="GV92" s="346" t="s">
        <v>3320</v>
      </c>
      <c r="GW92" s="346" t="s">
        <v>3320</v>
      </c>
      <c r="GX92" s="346" t="s">
        <v>3320</v>
      </c>
      <c r="GY92" s="346" t="s">
        <v>3320</v>
      </c>
      <c r="GZ92" s="346" t="s">
        <v>3320</v>
      </c>
      <c r="HA92" s="346" t="s">
        <v>3320</v>
      </c>
      <c r="HB92" s="346" t="s">
        <v>3320</v>
      </c>
      <c r="HC92" s="346" t="s">
        <v>3320</v>
      </c>
      <c r="HD92" s="346" t="s">
        <v>3320</v>
      </c>
      <c r="HE92" s="346" t="s">
        <v>3320</v>
      </c>
      <c r="HF92" s="346" t="s">
        <v>3320</v>
      </c>
      <c r="HG92" s="346" t="s">
        <v>3320</v>
      </c>
      <c r="HH92" s="346" t="s">
        <v>3320</v>
      </c>
      <c r="HI92" s="346" t="s">
        <v>3320</v>
      </c>
      <c r="HJ92" s="346" t="s">
        <v>3320</v>
      </c>
      <c r="HK92" s="346" t="s">
        <v>3320</v>
      </c>
      <c r="HL92" s="346" t="s">
        <v>3320</v>
      </c>
    </row>
    <row r="93" spans="1:220" ht="15.75" thickBot="1">
      <c r="A93" s="344" t="s">
        <v>5638</v>
      </c>
      <c r="B93" s="345">
        <v>602</v>
      </c>
      <c r="C93" s="346" t="s">
        <v>6460</v>
      </c>
      <c r="D93" s="346" t="s">
        <v>6461</v>
      </c>
      <c r="E93" s="345">
        <v>602</v>
      </c>
      <c r="F93" s="346" t="s">
        <v>6462</v>
      </c>
      <c r="G93" s="346" t="s">
        <v>6463</v>
      </c>
      <c r="H93" s="346" t="s">
        <v>6464</v>
      </c>
      <c r="I93" s="346" t="s">
        <v>5643</v>
      </c>
      <c r="J93" s="344" t="s">
        <v>6465</v>
      </c>
      <c r="K93" s="346" t="s">
        <v>6467</v>
      </c>
      <c r="L93" s="346" t="s">
        <v>6468</v>
      </c>
      <c r="M93" s="346" t="s">
        <v>6469</v>
      </c>
      <c r="N93" s="346" t="s">
        <v>6470</v>
      </c>
      <c r="O93" s="346" t="s">
        <v>6471</v>
      </c>
      <c r="P93" s="346" t="s">
        <v>3320</v>
      </c>
      <c r="Q93" s="346" t="s">
        <v>6472</v>
      </c>
      <c r="R93" s="346" t="s">
        <v>5698</v>
      </c>
      <c r="S93" s="346" t="s">
        <v>6473</v>
      </c>
      <c r="T93" s="346" t="s">
        <v>6474</v>
      </c>
      <c r="U93" s="346" t="s">
        <v>6475</v>
      </c>
      <c r="V93" s="346" t="s">
        <v>733</v>
      </c>
      <c r="W93" s="346" t="s">
        <v>733</v>
      </c>
      <c r="X93" s="346" t="s">
        <v>733</v>
      </c>
      <c r="Y93" s="346" t="s">
        <v>3320</v>
      </c>
      <c r="Z93" s="346" t="s">
        <v>6476</v>
      </c>
      <c r="AA93" s="346" t="s">
        <v>733</v>
      </c>
      <c r="AB93" s="346" t="s">
        <v>6477</v>
      </c>
      <c r="AC93" s="346" t="s">
        <v>6478</v>
      </c>
      <c r="AD93" s="346" t="s">
        <v>6479</v>
      </c>
      <c r="AE93" s="346" t="s">
        <v>6480</v>
      </c>
      <c r="AF93" s="346" t="s">
        <v>6481</v>
      </c>
      <c r="AG93" s="346" t="s">
        <v>6482</v>
      </c>
      <c r="AH93" s="346" t="s">
        <v>1214</v>
      </c>
      <c r="AI93" s="346" t="s">
        <v>3320</v>
      </c>
      <c r="AJ93" s="346" t="s">
        <v>5833</v>
      </c>
      <c r="AK93" s="346" t="s">
        <v>6483</v>
      </c>
      <c r="AL93" s="346" t="s">
        <v>5936</v>
      </c>
      <c r="AM93" s="347">
        <v>47482</v>
      </c>
      <c r="AN93" s="345">
        <v>25</v>
      </c>
      <c r="AO93" s="345">
        <v>300</v>
      </c>
      <c r="AP93" s="346" t="s">
        <v>5666</v>
      </c>
      <c r="AQ93" s="345">
        <v>582400</v>
      </c>
      <c r="AR93" s="345">
        <v>943.83</v>
      </c>
      <c r="AS93" s="346" t="s">
        <v>733</v>
      </c>
      <c r="AT93" s="345">
        <v>35.9</v>
      </c>
      <c r="AU93" s="346" t="s">
        <v>733</v>
      </c>
      <c r="AV93" s="345">
        <v>655</v>
      </c>
      <c r="AW93" s="346" t="s">
        <v>5800</v>
      </c>
      <c r="AX93" s="346" t="s">
        <v>5668</v>
      </c>
      <c r="AY93" s="346" t="s">
        <v>3320</v>
      </c>
      <c r="AZ93" s="346" t="s">
        <v>733</v>
      </c>
      <c r="BA93" s="346" t="s">
        <v>733</v>
      </c>
      <c r="BB93" s="345">
        <v>2420</v>
      </c>
      <c r="BC93" s="345">
        <v>2324</v>
      </c>
      <c r="BD93" s="346" t="s">
        <v>6485</v>
      </c>
      <c r="BE93" s="345">
        <v>365</v>
      </c>
      <c r="BF93" s="345">
        <v>88</v>
      </c>
      <c r="BG93" s="345">
        <v>98</v>
      </c>
      <c r="BH93" s="345">
        <v>25</v>
      </c>
      <c r="BI93" s="347">
        <v>46477</v>
      </c>
      <c r="BJ93" s="345">
        <v>0.45</v>
      </c>
      <c r="BK93" s="345">
        <v>10</v>
      </c>
      <c r="BL93" s="346" t="s">
        <v>6486</v>
      </c>
      <c r="BM93" s="345">
        <v>39000000</v>
      </c>
      <c r="BN93" s="346" t="s">
        <v>3320</v>
      </c>
      <c r="BO93" s="346" t="s">
        <v>3320</v>
      </c>
      <c r="BP93" s="346" t="s">
        <v>3320</v>
      </c>
      <c r="BQ93" s="346" t="s">
        <v>3320</v>
      </c>
      <c r="BR93" s="346" t="s">
        <v>3320</v>
      </c>
      <c r="BS93" s="346" t="s">
        <v>3320</v>
      </c>
      <c r="BT93" s="346" t="s">
        <v>3320</v>
      </c>
      <c r="BU93" s="346" t="s">
        <v>3320</v>
      </c>
      <c r="BV93" s="346" t="s">
        <v>3320</v>
      </c>
      <c r="BW93" s="346" t="s">
        <v>3320</v>
      </c>
      <c r="BX93" s="348"/>
      <c r="BY93" s="346" t="s">
        <v>3320</v>
      </c>
      <c r="BZ93" s="346" t="s">
        <v>3320</v>
      </c>
      <c r="CA93" s="346" t="s">
        <v>3320</v>
      </c>
      <c r="CB93" s="346" t="s">
        <v>3320</v>
      </c>
      <c r="CC93" s="346" t="s">
        <v>3320</v>
      </c>
      <c r="CD93" s="346" t="s">
        <v>3320</v>
      </c>
      <c r="CE93" s="346" t="s">
        <v>3320</v>
      </c>
      <c r="CF93" s="346" t="s">
        <v>3320</v>
      </c>
      <c r="CG93" s="346" t="s">
        <v>3320</v>
      </c>
      <c r="CH93" s="348"/>
      <c r="CI93" s="346" t="s">
        <v>3320</v>
      </c>
      <c r="CJ93" s="346" t="s">
        <v>3320</v>
      </c>
      <c r="CK93" s="346" t="s">
        <v>3320</v>
      </c>
      <c r="CL93" s="346" t="s">
        <v>3320</v>
      </c>
      <c r="CM93" s="346" t="s">
        <v>3320</v>
      </c>
      <c r="CN93" s="346" t="s">
        <v>3320</v>
      </c>
      <c r="CO93" s="346" t="s">
        <v>3320</v>
      </c>
      <c r="CP93" s="346" t="s">
        <v>3320</v>
      </c>
      <c r="CQ93" s="346" t="s">
        <v>3320</v>
      </c>
      <c r="CR93" s="346" t="s">
        <v>3320</v>
      </c>
      <c r="CS93" s="346" t="s">
        <v>3320</v>
      </c>
      <c r="CT93" s="346" t="s">
        <v>3320</v>
      </c>
      <c r="CU93" s="346" t="s">
        <v>3320</v>
      </c>
      <c r="CV93" s="346" t="s">
        <v>3320</v>
      </c>
      <c r="CW93" s="346" t="s">
        <v>3320</v>
      </c>
      <c r="CX93" s="346" t="s">
        <v>3320</v>
      </c>
      <c r="CY93" s="346" t="s">
        <v>3320</v>
      </c>
      <c r="CZ93" s="346" t="s">
        <v>3320</v>
      </c>
      <c r="DA93" s="346" t="s">
        <v>3320</v>
      </c>
      <c r="DB93" s="346" t="s">
        <v>3320</v>
      </c>
      <c r="DC93" s="346" t="s">
        <v>3320</v>
      </c>
      <c r="DD93" s="346" t="s">
        <v>3320</v>
      </c>
      <c r="DE93" s="346" t="s">
        <v>3320</v>
      </c>
      <c r="DF93" s="346" t="s">
        <v>3320</v>
      </c>
      <c r="DG93" s="346" t="s">
        <v>3320</v>
      </c>
      <c r="DH93" s="346" t="s">
        <v>3320</v>
      </c>
      <c r="DI93" s="346" t="s">
        <v>3320</v>
      </c>
      <c r="DJ93" s="346" t="s">
        <v>3320</v>
      </c>
      <c r="DK93" s="346" t="s">
        <v>3320</v>
      </c>
      <c r="DL93" s="346" t="s">
        <v>3320</v>
      </c>
      <c r="DM93" s="346" t="s">
        <v>3320</v>
      </c>
      <c r="DN93" s="346" t="s">
        <v>3320</v>
      </c>
      <c r="DO93" s="346" t="s">
        <v>3320</v>
      </c>
      <c r="DP93" s="346" t="s">
        <v>3320</v>
      </c>
      <c r="DQ93" s="346" t="s">
        <v>3320</v>
      </c>
      <c r="DR93" s="346" t="s">
        <v>3320</v>
      </c>
      <c r="DS93" s="346" t="s">
        <v>3320</v>
      </c>
      <c r="DT93" s="346" t="s">
        <v>3320</v>
      </c>
      <c r="DU93" s="346" t="s">
        <v>3320</v>
      </c>
      <c r="DV93" s="346" t="s">
        <v>3320</v>
      </c>
      <c r="DW93" s="346" t="s">
        <v>3320</v>
      </c>
      <c r="DX93" s="346" t="s">
        <v>3320</v>
      </c>
      <c r="DY93" s="346" t="s">
        <v>3320</v>
      </c>
      <c r="DZ93" s="346" t="s">
        <v>3320</v>
      </c>
      <c r="EA93" s="346" t="s">
        <v>3320</v>
      </c>
      <c r="EB93" s="346" t="s">
        <v>3320</v>
      </c>
      <c r="EC93" s="346" t="s">
        <v>3320</v>
      </c>
      <c r="ED93" s="346" t="s">
        <v>3320</v>
      </c>
      <c r="EE93" s="346" t="s">
        <v>3320</v>
      </c>
      <c r="EF93" s="345">
        <v>417804000</v>
      </c>
      <c r="EG93" s="346" t="s">
        <v>733</v>
      </c>
      <c r="EH93" s="346" t="s">
        <v>733</v>
      </c>
      <c r="EI93" s="346" t="s">
        <v>733</v>
      </c>
      <c r="EJ93" s="346" t="s">
        <v>733</v>
      </c>
      <c r="EK93" s="346" t="s">
        <v>2240</v>
      </c>
      <c r="EL93" s="346" t="s">
        <v>6487</v>
      </c>
      <c r="EM93" s="179" t="s">
        <v>6488</v>
      </c>
      <c r="EN93" s="348"/>
      <c r="EO93" s="346" t="s">
        <v>6489</v>
      </c>
      <c r="EP93" s="345">
        <v>417804000</v>
      </c>
      <c r="EQ93" s="345">
        <v>66578705</v>
      </c>
      <c r="ER93" s="345">
        <v>2378</v>
      </c>
      <c r="ES93" s="345">
        <v>278</v>
      </c>
      <c r="ET93" s="346" t="s">
        <v>6490</v>
      </c>
      <c r="EU93" s="346" t="s">
        <v>733</v>
      </c>
      <c r="EV93" s="346" t="s">
        <v>733</v>
      </c>
      <c r="EW93" s="346" t="s">
        <v>6491</v>
      </c>
      <c r="EX93" s="346" t="s">
        <v>733</v>
      </c>
      <c r="EY93" s="346" t="s">
        <v>733</v>
      </c>
      <c r="EZ93" s="346" t="s">
        <v>733</v>
      </c>
      <c r="FA93" s="346" t="s">
        <v>733</v>
      </c>
      <c r="FB93" s="346" t="s">
        <v>733</v>
      </c>
      <c r="FC93" s="349" t="s">
        <v>5676</v>
      </c>
      <c r="FD93" s="346" t="s">
        <v>3320</v>
      </c>
      <c r="FE93" s="346" t="s">
        <v>733</v>
      </c>
      <c r="FF93" s="346" t="s">
        <v>5721</v>
      </c>
      <c r="FG93" s="346" t="s">
        <v>1214</v>
      </c>
      <c r="FH93" s="346" t="s">
        <v>1214</v>
      </c>
      <c r="FI93" s="346" t="s">
        <v>3320</v>
      </c>
      <c r="FJ93" s="346" t="s">
        <v>3320</v>
      </c>
      <c r="FK93" s="346" t="s">
        <v>3320</v>
      </c>
      <c r="FL93" s="346" t="s">
        <v>1214</v>
      </c>
      <c r="FM93" s="346" t="s">
        <v>1214</v>
      </c>
      <c r="FN93" s="346" t="s">
        <v>3320</v>
      </c>
      <c r="FO93" s="346" t="s">
        <v>1214</v>
      </c>
      <c r="FP93" s="346" t="s">
        <v>3320</v>
      </c>
      <c r="FQ93" s="346" t="s">
        <v>6492</v>
      </c>
      <c r="FR93" s="346" t="s">
        <v>6493</v>
      </c>
      <c r="FS93" s="346" t="s">
        <v>3320</v>
      </c>
      <c r="FT93" s="346" t="s">
        <v>3320</v>
      </c>
      <c r="FU93" s="346" t="s">
        <v>3320</v>
      </c>
      <c r="FV93" s="346" t="s">
        <v>5759</v>
      </c>
      <c r="FW93" s="346" t="s">
        <v>1214</v>
      </c>
      <c r="FX93" s="350">
        <v>46084.039490740739</v>
      </c>
      <c r="FY93" s="350">
        <v>46084.084409722222</v>
      </c>
      <c r="FZ93" s="346" t="s">
        <v>5685</v>
      </c>
      <c r="GA93" s="346" t="s">
        <v>3320</v>
      </c>
      <c r="GB93" s="346" t="s">
        <v>3320</v>
      </c>
      <c r="GC93" s="346" t="s">
        <v>3320</v>
      </c>
      <c r="GD93" s="346" t="s">
        <v>3320</v>
      </c>
      <c r="GE93" s="346" t="s">
        <v>3320</v>
      </c>
      <c r="GF93" s="346" t="s">
        <v>3320</v>
      </c>
      <c r="GG93" s="346" t="s">
        <v>3320</v>
      </c>
      <c r="GH93" s="346" t="s">
        <v>3320</v>
      </c>
      <c r="GI93" s="346" t="s">
        <v>3320</v>
      </c>
      <c r="GJ93" s="346" t="s">
        <v>3320</v>
      </c>
      <c r="GK93" s="346" t="s">
        <v>3320</v>
      </c>
      <c r="GL93" s="346" t="s">
        <v>3320</v>
      </c>
      <c r="GM93" s="346" t="s">
        <v>3320</v>
      </c>
      <c r="GN93" s="346" t="s">
        <v>3320</v>
      </c>
      <c r="GO93" s="346" t="s">
        <v>3320</v>
      </c>
      <c r="GP93" s="346" t="s">
        <v>3320</v>
      </c>
      <c r="GQ93" s="346" t="s">
        <v>3320</v>
      </c>
      <c r="GR93" s="346" t="s">
        <v>3320</v>
      </c>
      <c r="GS93" s="346" t="s">
        <v>3320</v>
      </c>
      <c r="GT93" s="346" t="s">
        <v>3320</v>
      </c>
      <c r="GU93" s="346" t="s">
        <v>3320</v>
      </c>
      <c r="GV93" s="346" t="s">
        <v>3320</v>
      </c>
      <c r="GW93" s="346" t="s">
        <v>3320</v>
      </c>
      <c r="GX93" s="346" t="s">
        <v>3320</v>
      </c>
      <c r="GY93" s="346" t="s">
        <v>3320</v>
      </c>
      <c r="GZ93" s="346" t="s">
        <v>3320</v>
      </c>
      <c r="HA93" s="346" t="s">
        <v>3320</v>
      </c>
      <c r="HB93" s="346" t="s">
        <v>3320</v>
      </c>
      <c r="HC93" s="346" t="s">
        <v>3320</v>
      </c>
      <c r="HD93" s="346" t="s">
        <v>3320</v>
      </c>
      <c r="HE93" s="346" t="s">
        <v>3320</v>
      </c>
      <c r="HF93" s="346" t="s">
        <v>3320</v>
      </c>
      <c r="HG93" s="346" t="s">
        <v>3320</v>
      </c>
      <c r="HH93" s="346" t="s">
        <v>3320</v>
      </c>
      <c r="HI93" s="346" t="s">
        <v>3320</v>
      </c>
      <c r="HJ93" s="346" t="s">
        <v>3320</v>
      </c>
      <c r="HK93" s="346" t="s">
        <v>3320</v>
      </c>
      <c r="HL93" s="346" t="s">
        <v>3320</v>
      </c>
    </row>
    <row r="94" spans="1:220" ht="15.75" thickBot="1">
      <c r="A94" s="344" t="s">
        <v>5638</v>
      </c>
      <c r="B94" s="345">
        <v>919</v>
      </c>
      <c r="C94" s="346" t="s">
        <v>7636</v>
      </c>
      <c r="D94" s="346" t="s">
        <v>7637</v>
      </c>
      <c r="E94" s="345">
        <v>919</v>
      </c>
      <c r="F94" s="346" t="s">
        <v>5641</v>
      </c>
      <c r="G94" s="346" t="s">
        <v>525</v>
      </c>
      <c r="H94" s="346" t="s">
        <v>7638</v>
      </c>
      <c r="I94" s="346" t="s">
        <v>5643</v>
      </c>
      <c r="J94" s="346" t="s">
        <v>520</v>
      </c>
      <c r="K94" s="346" t="s">
        <v>525</v>
      </c>
      <c r="L94" s="346" t="s">
        <v>7639</v>
      </c>
      <c r="M94" s="346" t="s">
        <v>5648</v>
      </c>
      <c r="N94" s="346" t="s">
        <v>5649</v>
      </c>
      <c r="O94" s="346" t="s">
        <v>5650</v>
      </c>
      <c r="P94" s="346" t="s">
        <v>525</v>
      </c>
      <c r="Q94" s="346" t="s">
        <v>5651</v>
      </c>
      <c r="R94" s="346" t="s">
        <v>5652</v>
      </c>
      <c r="S94" s="346" t="s">
        <v>5653</v>
      </c>
      <c r="T94" s="346" t="s">
        <v>5654</v>
      </c>
      <c r="U94" s="346" t="s">
        <v>5655</v>
      </c>
      <c r="V94" s="346" t="s">
        <v>733</v>
      </c>
      <c r="W94" s="346" t="s">
        <v>733</v>
      </c>
      <c r="X94" s="346" t="s">
        <v>733</v>
      </c>
      <c r="Y94" s="346" t="s">
        <v>3320</v>
      </c>
      <c r="Z94" s="346" t="s">
        <v>5656</v>
      </c>
      <c r="AA94" s="346" t="s">
        <v>733</v>
      </c>
      <c r="AB94" s="346" t="s">
        <v>5657</v>
      </c>
      <c r="AC94" s="346" t="s">
        <v>5658</v>
      </c>
      <c r="AD94" s="346" t="s">
        <v>5659</v>
      </c>
      <c r="AE94" s="346" t="s">
        <v>5660</v>
      </c>
      <c r="AF94" s="346" t="s">
        <v>5661</v>
      </c>
      <c r="AG94" s="346" t="s">
        <v>5662</v>
      </c>
      <c r="AH94" s="346" t="s">
        <v>1214</v>
      </c>
      <c r="AI94" s="346" t="s">
        <v>3320</v>
      </c>
      <c r="AJ94" s="346" t="s">
        <v>5747</v>
      </c>
      <c r="AK94" s="346" t="s">
        <v>7640</v>
      </c>
      <c r="AL94" s="346" t="s">
        <v>5665</v>
      </c>
      <c r="AM94" s="347">
        <v>47209</v>
      </c>
      <c r="AN94" s="345">
        <v>18</v>
      </c>
      <c r="AO94" s="345">
        <v>72</v>
      </c>
      <c r="AP94" s="346" t="s">
        <v>5666</v>
      </c>
      <c r="AQ94" s="345">
        <v>384</v>
      </c>
      <c r="AR94" s="345">
        <v>219.7</v>
      </c>
      <c r="AS94" s="346" t="s">
        <v>733</v>
      </c>
      <c r="AT94" s="345">
        <v>30.36</v>
      </c>
      <c r="AU94" s="346" t="s">
        <v>1214</v>
      </c>
      <c r="AV94" s="345">
        <v>650</v>
      </c>
      <c r="AW94" s="346" t="s">
        <v>5667</v>
      </c>
      <c r="AX94" s="346" t="s">
        <v>5668</v>
      </c>
      <c r="AY94" s="346" t="s">
        <v>3320</v>
      </c>
      <c r="AZ94" s="346" t="s">
        <v>733</v>
      </c>
      <c r="BA94" s="346" t="s">
        <v>733</v>
      </c>
      <c r="BB94" s="345">
        <v>2172.5</v>
      </c>
      <c r="BC94" s="345">
        <v>2020.4</v>
      </c>
      <c r="BD94" s="346" t="s">
        <v>6589</v>
      </c>
      <c r="BE94" s="345">
        <v>365</v>
      </c>
      <c r="BF94" s="345">
        <v>93</v>
      </c>
      <c r="BG94" s="345">
        <v>90</v>
      </c>
      <c r="BH94" s="345">
        <v>25</v>
      </c>
      <c r="BI94" s="347">
        <v>46660</v>
      </c>
      <c r="BJ94" s="345">
        <v>2</v>
      </c>
      <c r="BK94" s="345">
        <v>8</v>
      </c>
      <c r="BL94" s="346" t="s">
        <v>7642</v>
      </c>
      <c r="BM94" s="345">
        <v>795477.2</v>
      </c>
      <c r="BN94" s="346" t="s">
        <v>3320</v>
      </c>
      <c r="BO94" s="346" t="s">
        <v>3320</v>
      </c>
      <c r="BP94" s="346" t="s">
        <v>3320</v>
      </c>
      <c r="BQ94" s="346" t="s">
        <v>3320</v>
      </c>
      <c r="BR94" s="346" t="s">
        <v>3320</v>
      </c>
      <c r="BS94" s="346" t="s">
        <v>3320</v>
      </c>
      <c r="BT94" s="346" t="s">
        <v>3320</v>
      </c>
      <c r="BU94" s="346" t="s">
        <v>3320</v>
      </c>
      <c r="BV94" s="346" t="s">
        <v>3320</v>
      </c>
      <c r="BW94" s="346" t="s">
        <v>3320</v>
      </c>
      <c r="BX94" s="348"/>
      <c r="BY94" s="346" t="s">
        <v>3320</v>
      </c>
      <c r="BZ94" s="346" t="s">
        <v>3320</v>
      </c>
      <c r="CA94" s="346" t="s">
        <v>3320</v>
      </c>
      <c r="CB94" s="346" t="s">
        <v>3320</v>
      </c>
      <c r="CC94" s="346" t="s">
        <v>3320</v>
      </c>
      <c r="CD94" s="346" t="s">
        <v>3320</v>
      </c>
      <c r="CE94" s="346" t="s">
        <v>3320</v>
      </c>
      <c r="CF94" s="346" t="s">
        <v>3320</v>
      </c>
      <c r="CG94" s="346" t="s">
        <v>3320</v>
      </c>
      <c r="CH94" s="348"/>
      <c r="CI94" s="346" t="s">
        <v>3320</v>
      </c>
      <c r="CJ94" s="346" t="s">
        <v>3320</v>
      </c>
      <c r="CK94" s="346" t="s">
        <v>3320</v>
      </c>
      <c r="CL94" s="346" t="s">
        <v>3320</v>
      </c>
      <c r="CM94" s="346" t="s">
        <v>3320</v>
      </c>
      <c r="CN94" s="346" t="s">
        <v>3320</v>
      </c>
      <c r="CO94" s="346" t="s">
        <v>3320</v>
      </c>
      <c r="CP94" s="346" t="s">
        <v>3320</v>
      </c>
      <c r="CQ94" s="346" t="s">
        <v>3320</v>
      </c>
      <c r="CR94" s="346" t="s">
        <v>3320</v>
      </c>
      <c r="CS94" s="346" t="s">
        <v>3320</v>
      </c>
      <c r="CT94" s="346" t="s">
        <v>3320</v>
      </c>
      <c r="CU94" s="346" t="s">
        <v>3320</v>
      </c>
      <c r="CV94" s="346" t="s">
        <v>3320</v>
      </c>
      <c r="CW94" s="346" t="s">
        <v>3320</v>
      </c>
      <c r="CX94" s="346" t="s">
        <v>3320</v>
      </c>
      <c r="CY94" s="346" t="s">
        <v>3320</v>
      </c>
      <c r="CZ94" s="346" t="s">
        <v>3320</v>
      </c>
      <c r="DA94" s="346" t="s">
        <v>3320</v>
      </c>
      <c r="DB94" s="346" t="s">
        <v>3320</v>
      </c>
      <c r="DC94" s="346" t="s">
        <v>3320</v>
      </c>
      <c r="DD94" s="346" t="s">
        <v>3320</v>
      </c>
      <c r="DE94" s="346" t="s">
        <v>3320</v>
      </c>
      <c r="DF94" s="346" t="s">
        <v>3320</v>
      </c>
      <c r="DG94" s="346" t="s">
        <v>3320</v>
      </c>
      <c r="DH94" s="346" t="s">
        <v>3320</v>
      </c>
      <c r="DI94" s="346" t="s">
        <v>3320</v>
      </c>
      <c r="DJ94" s="346" t="s">
        <v>3320</v>
      </c>
      <c r="DK94" s="346" t="s">
        <v>3320</v>
      </c>
      <c r="DL94" s="346" t="s">
        <v>3320</v>
      </c>
      <c r="DM94" s="346" t="s">
        <v>3320</v>
      </c>
      <c r="DN94" s="346" t="s">
        <v>3320</v>
      </c>
      <c r="DO94" s="346" t="s">
        <v>3320</v>
      </c>
      <c r="DP94" s="346" t="s">
        <v>3320</v>
      </c>
      <c r="DQ94" s="346" t="s">
        <v>3320</v>
      </c>
      <c r="DR94" s="346" t="s">
        <v>3320</v>
      </c>
      <c r="DS94" s="346" t="s">
        <v>3320</v>
      </c>
      <c r="DT94" s="346" t="s">
        <v>3320</v>
      </c>
      <c r="DU94" s="346" t="s">
        <v>3320</v>
      </c>
      <c r="DV94" s="346" t="s">
        <v>3320</v>
      </c>
      <c r="DW94" s="346" t="s">
        <v>3320</v>
      </c>
      <c r="DX94" s="346" t="s">
        <v>3320</v>
      </c>
      <c r="DY94" s="346" t="s">
        <v>3320</v>
      </c>
      <c r="DZ94" s="346" t="s">
        <v>3320</v>
      </c>
      <c r="EA94" s="346" t="s">
        <v>3320</v>
      </c>
      <c r="EB94" s="346" t="s">
        <v>3320</v>
      </c>
      <c r="EC94" s="346" t="s">
        <v>3320</v>
      </c>
      <c r="ED94" s="346" t="s">
        <v>3320</v>
      </c>
      <c r="EE94" s="346" t="s">
        <v>3320</v>
      </c>
      <c r="EF94" s="345">
        <v>79547720</v>
      </c>
      <c r="EG94" s="346" t="s">
        <v>1214</v>
      </c>
      <c r="EH94" s="346" t="s">
        <v>733</v>
      </c>
      <c r="EI94" s="346" t="s">
        <v>733</v>
      </c>
      <c r="EJ94" s="346" t="s">
        <v>733</v>
      </c>
      <c r="EK94" s="346" t="s">
        <v>1005</v>
      </c>
      <c r="EL94" s="346" t="s">
        <v>7643</v>
      </c>
      <c r="EM94" s="179" t="s">
        <v>7644</v>
      </c>
      <c r="EN94" s="348"/>
      <c r="EO94" s="346" t="s">
        <v>7645</v>
      </c>
      <c r="EP94" s="345">
        <v>79547720</v>
      </c>
      <c r="EQ94" s="345">
        <v>9300000</v>
      </c>
      <c r="ER94" s="345">
        <v>1391.67</v>
      </c>
      <c r="ES94" s="345">
        <v>41283.33</v>
      </c>
      <c r="ET94" s="346" t="s">
        <v>7646</v>
      </c>
      <c r="EU94" s="346" t="s">
        <v>1214</v>
      </c>
      <c r="EV94" s="346" t="s">
        <v>1214</v>
      </c>
      <c r="EW94" s="346" t="s">
        <v>7647</v>
      </c>
      <c r="EX94" s="346" t="s">
        <v>1214</v>
      </c>
      <c r="EY94" s="346" t="s">
        <v>1214</v>
      </c>
      <c r="EZ94" s="346" t="s">
        <v>1214</v>
      </c>
      <c r="FA94" s="346" t="s">
        <v>733</v>
      </c>
      <c r="FB94" s="346" t="s">
        <v>1214</v>
      </c>
      <c r="FC94" s="349" t="s">
        <v>5676</v>
      </c>
      <c r="FD94" s="346" t="s">
        <v>3320</v>
      </c>
      <c r="FE94" s="346" t="s">
        <v>733</v>
      </c>
      <c r="FF94" s="346" t="s">
        <v>5721</v>
      </c>
      <c r="FG94" s="346" t="s">
        <v>733</v>
      </c>
      <c r="FH94" s="346" t="s">
        <v>5679</v>
      </c>
      <c r="FI94" s="346" t="s">
        <v>3320</v>
      </c>
      <c r="FJ94" s="346" t="s">
        <v>3320</v>
      </c>
      <c r="FK94" s="345">
        <v>0.6</v>
      </c>
      <c r="FL94" s="346" t="s">
        <v>733</v>
      </c>
      <c r="FM94" s="346" t="s">
        <v>5679</v>
      </c>
      <c r="FN94" s="346" t="s">
        <v>7648</v>
      </c>
      <c r="FO94" s="346" t="s">
        <v>733</v>
      </c>
      <c r="FP94" s="346" t="s">
        <v>3320</v>
      </c>
      <c r="FQ94" s="346" t="s">
        <v>7649</v>
      </c>
      <c r="FR94" s="346" t="s">
        <v>7650</v>
      </c>
      <c r="FS94" s="346" t="s">
        <v>5683</v>
      </c>
      <c r="FT94" s="346" t="s">
        <v>5683</v>
      </c>
      <c r="FU94" s="346" t="s">
        <v>5684</v>
      </c>
      <c r="FV94" s="346" t="s">
        <v>733</v>
      </c>
      <c r="FW94" s="346" t="s">
        <v>733</v>
      </c>
      <c r="FX94" s="350">
        <v>46079.93608796296</v>
      </c>
      <c r="FY94" s="350">
        <v>46084.040358796294</v>
      </c>
      <c r="FZ94" s="346" t="s">
        <v>5685</v>
      </c>
      <c r="GA94" s="346" t="s">
        <v>3320</v>
      </c>
      <c r="GB94" s="346" t="s">
        <v>3320</v>
      </c>
      <c r="GC94" s="346" t="s">
        <v>3320</v>
      </c>
      <c r="GD94" s="346" t="s">
        <v>3320</v>
      </c>
      <c r="GE94" s="346" t="s">
        <v>3320</v>
      </c>
      <c r="GF94" s="346" t="s">
        <v>3320</v>
      </c>
      <c r="GG94" s="346" t="s">
        <v>3320</v>
      </c>
      <c r="GH94" s="346" t="s">
        <v>3320</v>
      </c>
      <c r="GI94" s="346" t="s">
        <v>3320</v>
      </c>
      <c r="GJ94" s="346" t="s">
        <v>3320</v>
      </c>
      <c r="GK94" s="346" t="s">
        <v>3320</v>
      </c>
      <c r="GL94" s="346" t="s">
        <v>3320</v>
      </c>
      <c r="GM94" s="346" t="s">
        <v>3320</v>
      </c>
      <c r="GN94" s="346" t="s">
        <v>3320</v>
      </c>
      <c r="GO94" s="346" t="s">
        <v>3320</v>
      </c>
      <c r="GP94" s="346" t="s">
        <v>3320</v>
      </c>
      <c r="GQ94" s="346" t="s">
        <v>3320</v>
      </c>
      <c r="GR94" s="346" t="s">
        <v>3320</v>
      </c>
      <c r="GS94" s="346" t="s">
        <v>3320</v>
      </c>
      <c r="GT94" s="346" t="s">
        <v>3320</v>
      </c>
      <c r="GU94" s="346" t="s">
        <v>3320</v>
      </c>
      <c r="GV94" s="346" t="s">
        <v>3320</v>
      </c>
      <c r="GW94" s="346" t="s">
        <v>3320</v>
      </c>
      <c r="GX94" s="346" t="s">
        <v>3320</v>
      </c>
      <c r="GY94" s="346" t="s">
        <v>3320</v>
      </c>
      <c r="GZ94" s="346" t="s">
        <v>3320</v>
      </c>
      <c r="HA94" s="346" t="s">
        <v>3320</v>
      </c>
      <c r="HB94" s="346" t="s">
        <v>3320</v>
      </c>
      <c r="HC94" s="346" t="s">
        <v>3320</v>
      </c>
      <c r="HD94" s="346" t="s">
        <v>3320</v>
      </c>
      <c r="HE94" s="346" t="s">
        <v>3320</v>
      </c>
      <c r="HF94" s="346" t="s">
        <v>3320</v>
      </c>
      <c r="HG94" s="346" t="s">
        <v>3320</v>
      </c>
      <c r="HH94" s="346" t="s">
        <v>3320</v>
      </c>
      <c r="HI94" s="346" t="s">
        <v>3320</v>
      </c>
      <c r="HJ94" s="346" t="s">
        <v>3320</v>
      </c>
      <c r="HK94" s="346" t="s">
        <v>3320</v>
      </c>
      <c r="HL94" s="346" t="s">
        <v>3320</v>
      </c>
    </row>
    <row r="95" spans="1:220" ht="15.75" thickBot="1">
      <c r="A95" s="344" t="s">
        <v>5638</v>
      </c>
      <c r="B95" s="345">
        <v>937</v>
      </c>
      <c r="C95" s="346" t="s">
        <v>8619</v>
      </c>
      <c r="D95" s="346" t="s">
        <v>8620</v>
      </c>
      <c r="E95" s="345">
        <v>937</v>
      </c>
      <c r="F95" s="346" t="s">
        <v>8621</v>
      </c>
      <c r="G95" s="346" t="s">
        <v>8622</v>
      </c>
      <c r="H95" s="346" t="s">
        <v>8623</v>
      </c>
      <c r="I95" s="346" t="s">
        <v>5643</v>
      </c>
      <c r="J95" s="346" t="s">
        <v>8624</v>
      </c>
      <c r="K95" s="346" t="s">
        <v>5698</v>
      </c>
      <c r="L95" s="346" t="s">
        <v>8626</v>
      </c>
      <c r="M95" s="346" t="s">
        <v>8626</v>
      </c>
      <c r="N95" s="346" t="s">
        <v>8627</v>
      </c>
      <c r="O95" s="346" t="s">
        <v>8628</v>
      </c>
      <c r="P95" s="346" t="s">
        <v>8622</v>
      </c>
      <c r="Q95" s="346" t="s">
        <v>8629</v>
      </c>
      <c r="R95" s="346" t="s">
        <v>5698</v>
      </c>
      <c r="S95" s="346" t="s">
        <v>8630</v>
      </c>
      <c r="T95" s="346" t="s">
        <v>8631</v>
      </c>
      <c r="U95" s="346" t="s">
        <v>8632</v>
      </c>
      <c r="V95" s="346" t="s">
        <v>733</v>
      </c>
      <c r="W95" s="346" t="s">
        <v>733</v>
      </c>
      <c r="X95" s="346" t="s">
        <v>1214</v>
      </c>
      <c r="Y95" s="346" t="s">
        <v>8633</v>
      </c>
      <c r="Z95" s="346" t="s">
        <v>8634</v>
      </c>
      <c r="AA95" s="346" t="s">
        <v>733</v>
      </c>
      <c r="AB95" s="346" t="s">
        <v>8635</v>
      </c>
      <c r="AC95" s="346" t="s">
        <v>8636</v>
      </c>
      <c r="AD95" s="346" t="s">
        <v>8637</v>
      </c>
      <c r="AE95" s="346" t="s">
        <v>8638</v>
      </c>
      <c r="AF95" s="346" t="s">
        <v>8639</v>
      </c>
      <c r="AG95" s="346" t="s">
        <v>8640</v>
      </c>
      <c r="AH95" s="346" t="s">
        <v>1214</v>
      </c>
      <c r="AI95" s="346" t="s">
        <v>3320</v>
      </c>
      <c r="AJ95" s="346" t="s">
        <v>5955</v>
      </c>
      <c r="AK95" s="346" t="s">
        <v>3623</v>
      </c>
      <c r="AL95" s="346" t="s">
        <v>5936</v>
      </c>
      <c r="AM95" s="347">
        <v>46755</v>
      </c>
      <c r="AN95" s="345">
        <v>18</v>
      </c>
      <c r="AO95" s="345">
        <v>330</v>
      </c>
      <c r="AP95" s="346" t="s">
        <v>5666</v>
      </c>
      <c r="AQ95" s="345">
        <v>328</v>
      </c>
      <c r="AR95" s="345">
        <v>760</v>
      </c>
      <c r="AS95" s="346" t="s">
        <v>733</v>
      </c>
      <c r="AT95" s="345">
        <v>26.3</v>
      </c>
      <c r="AU95" s="346" t="s">
        <v>733</v>
      </c>
      <c r="AV95" s="345">
        <v>655</v>
      </c>
      <c r="AW95" s="346" t="s">
        <v>5800</v>
      </c>
      <c r="AX95" s="346" t="s">
        <v>5801</v>
      </c>
      <c r="AY95" s="346" t="s">
        <v>3320</v>
      </c>
      <c r="AZ95" s="346" t="s">
        <v>733</v>
      </c>
      <c r="BA95" s="346" t="s">
        <v>733</v>
      </c>
      <c r="BB95" s="345">
        <v>2387</v>
      </c>
      <c r="BC95" s="345">
        <v>2252</v>
      </c>
      <c r="BD95" s="346" t="s">
        <v>8641</v>
      </c>
      <c r="BE95" s="345">
        <v>365</v>
      </c>
      <c r="BF95" s="345">
        <v>88</v>
      </c>
      <c r="BG95" s="345">
        <v>98</v>
      </c>
      <c r="BH95" s="345">
        <v>40</v>
      </c>
      <c r="BI95" s="347">
        <v>46510</v>
      </c>
      <c r="BJ95" s="345">
        <v>0.5</v>
      </c>
      <c r="BK95" s="345">
        <v>10</v>
      </c>
      <c r="BL95" s="346" t="s">
        <v>8642</v>
      </c>
      <c r="BM95" s="345">
        <v>26000000</v>
      </c>
      <c r="BN95" s="346" t="s">
        <v>3320</v>
      </c>
      <c r="BO95" s="346" t="s">
        <v>3320</v>
      </c>
      <c r="BP95" s="346" t="s">
        <v>3320</v>
      </c>
      <c r="BQ95" s="346" t="s">
        <v>3320</v>
      </c>
      <c r="BR95" s="346" t="s">
        <v>3320</v>
      </c>
      <c r="BS95" s="346" t="s">
        <v>3320</v>
      </c>
      <c r="BT95" s="346" t="s">
        <v>3320</v>
      </c>
      <c r="BU95" s="346" t="s">
        <v>3320</v>
      </c>
      <c r="BV95" s="346" t="s">
        <v>3320</v>
      </c>
      <c r="BW95" s="346" t="s">
        <v>3320</v>
      </c>
      <c r="BX95" s="348"/>
      <c r="BY95" s="346" t="s">
        <v>3320</v>
      </c>
      <c r="BZ95" s="346" t="s">
        <v>3320</v>
      </c>
      <c r="CA95" s="346" t="s">
        <v>3320</v>
      </c>
      <c r="CB95" s="346" t="s">
        <v>3320</v>
      </c>
      <c r="CC95" s="346" t="s">
        <v>3320</v>
      </c>
      <c r="CD95" s="346" t="s">
        <v>3320</v>
      </c>
      <c r="CE95" s="346" t="s">
        <v>3320</v>
      </c>
      <c r="CF95" s="346" t="s">
        <v>3320</v>
      </c>
      <c r="CG95" s="346" t="s">
        <v>3320</v>
      </c>
      <c r="CH95" s="348"/>
      <c r="CI95" s="346" t="s">
        <v>3320</v>
      </c>
      <c r="CJ95" s="346" t="s">
        <v>3320</v>
      </c>
      <c r="CK95" s="346" t="s">
        <v>3320</v>
      </c>
      <c r="CL95" s="346" t="s">
        <v>3320</v>
      </c>
      <c r="CM95" s="346" t="s">
        <v>3320</v>
      </c>
      <c r="CN95" s="346" t="s">
        <v>3320</v>
      </c>
      <c r="CO95" s="346" t="s">
        <v>3320</v>
      </c>
      <c r="CP95" s="346" t="s">
        <v>3320</v>
      </c>
      <c r="CQ95" s="346" t="s">
        <v>3320</v>
      </c>
      <c r="CR95" s="346" t="s">
        <v>3320</v>
      </c>
      <c r="CS95" s="346" t="s">
        <v>3320</v>
      </c>
      <c r="CT95" s="346" t="s">
        <v>3320</v>
      </c>
      <c r="CU95" s="346" t="s">
        <v>3320</v>
      </c>
      <c r="CV95" s="346" t="s">
        <v>3320</v>
      </c>
      <c r="CW95" s="346" t="s">
        <v>3320</v>
      </c>
      <c r="CX95" s="346" t="s">
        <v>3320</v>
      </c>
      <c r="CY95" s="346" t="s">
        <v>3320</v>
      </c>
      <c r="CZ95" s="346" t="s">
        <v>3320</v>
      </c>
      <c r="DA95" s="346" t="s">
        <v>3320</v>
      </c>
      <c r="DB95" s="346" t="s">
        <v>3320</v>
      </c>
      <c r="DC95" s="346" t="s">
        <v>3320</v>
      </c>
      <c r="DD95" s="346" t="s">
        <v>3320</v>
      </c>
      <c r="DE95" s="346" t="s">
        <v>3320</v>
      </c>
      <c r="DF95" s="346" t="s">
        <v>3320</v>
      </c>
      <c r="DG95" s="346" t="s">
        <v>3320</v>
      </c>
      <c r="DH95" s="346" t="s">
        <v>3320</v>
      </c>
      <c r="DI95" s="346" t="s">
        <v>3320</v>
      </c>
      <c r="DJ95" s="346" t="s">
        <v>3320</v>
      </c>
      <c r="DK95" s="346" t="s">
        <v>3320</v>
      </c>
      <c r="DL95" s="346" t="s">
        <v>3320</v>
      </c>
      <c r="DM95" s="346" t="s">
        <v>3320</v>
      </c>
      <c r="DN95" s="346" t="s">
        <v>3320</v>
      </c>
      <c r="DO95" s="346" t="s">
        <v>3320</v>
      </c>
      <c r="DP95" s="346" t="s">
        <v>3320</v>
      </c>
      <c r="DQ95" s="346" t="s">
        <v>3320</v>
      </c>
      <c r="DR95" s="346" t="s">
        <v>3320</v>
      </c>
      <c r="DS95" s="346" t="s">
        <v>3320</v>
      </c>
      <c r="DT95" s="346" t="s">
        <v>3320</v>
      </c>
      <c r="DU95" s="346" t="s">
        <v>3320</v>
      </c>
      <c r="DV95" s="346" t="s">
        <v>3320</v>
      </c>
      <c r="DW95" s="346" t="s">
        <v>3320</v>
      </c>
      <c r="DX95" s="346" t="s">
        <v>3320</v>
      </c>
      <c r="DY95" s="346" t="s">
        <v>3320</v>
      </c>
      <c r="DZ95" s="346" t="s">
        <v>3320</v>
      </c>
      <c r="EA95" s="346" t="s">
        <v>3320</v>
      </c>
      <c r="EB95" s="346" t="s">
        <v>3320</v>
      </c>
      <c r="EC95" s="346" t="s">
        <v>3320</v>
      </c>
      <c r="ED95" s="346" t="s">
        <v>3320</v>
      </c>
      <c r="EE95" s="346" t="s">
        <v>3320</v>
      </c>
      <c r="EF95" s="345">
        <v>260000000</v>
      </c>
      <c r="EG95" s="346" t="s">
        <v>733</v>
      </c>
      <c r="EH95" s="346" t="s">
        <v>733</v>
      </c>
      <c r="EI95" s="346" t="s">
        <v>733</v>
      </c>
      <c r="EJ95" s="346" t="s">
        <v>733</v>
      </c>
      <c r="EK95" s="346" t="s">
        <v>2947</v>
      </c>
      <c r="EL95" s="346" t="s">
        <v>8643</v>
      </c>
      <c r="EM95" s="179" t="s">
        <v>8644</v>
      </c>
      <c r="EN95" s="348"/>
      <c r="EO95" s="346" t="s">
        <v>8645</v>
      </c>
      <c r="EP95" s="345">
        <v>260000000</v>
      </c>
      <c r="EQ95" s="345">
        <v>50000000</v>
      </c>
      <c r="ER95" s="345">
        <v>850</v>
      </c>
      <c r="ES95" s="345">
        <v>250</v>
      </c>
      <c r="ET95" s="346" t="s">
        <v>8646</v>
      </c>
      <c r="EU95" s="346" t="s">
        <v>733</v>
      </c>
      <c r="EV95" s="346" t="s">
        <v>733</v>
      </c>
      <c r="EW95" s="346" t="s">
        <v>8647</v>
      </c>
      <c r="EX95" s="346" t="s">
        <v>733</v>
      </c>
      <c r="EY95" s="346" t="s">
        <v>733</v>
      </c>
      <c r="EZ95" s="346" t="s">
        <v>733</v>
      </c>
      <c r="FA95" s="346" t="s">
        <v>733</v>
      </c>
      <c r="FB95" s="346" t="s">
        <v>733</v>
      </c>
      <c r="FC95" s="349" t="s">
        <v>5676</v>
      </c>
      <c r="FD95" s="346" t="s">
        <v>3320</v>
      </c>
      <c r="FE95" s="346" t="s">
        <v>733</v>
      </c>
      <c r="FF95" s="346" t="s">
        <v>5721</v>
      </c>
      <c r="FG95" s="346" t="s">
        <v>733</v>
      </c>
      <c r="FH95" s="346" t="s">
        <v>5946</v>
      </c>
      <c r="FI95" s="346" t="s">
        <v>8648</v>
      </c>
      <c r="FJ95" s="346" t="s">
        <v>3320</v>
      </c>
      <c r="FK95" s="345">
        <v>0.5</v>
      </c>
      <c r="FL95" s="346" t="s">
        <v>733</v>
      </c>
      <c r="FM95" s="346" t="s">
        <v>5679</v>
      </c>
      <c r="FN95" s="346" t="s">
        <v>8649</v>
      </c>
      <c r="FO95" s="346" t="s">
        <v>733</v>
      </c>
      <c r="FP95" s="346" t="s">
        <v>3320</v>
      </c>
      <c r="FQ95" s="346" t="s">
        <v>8650</v>
      </c>
      <c r="FR95" s="346" t="s">
        <v>8651</v>
      </c>
      <c r="FS95" s="346" t="s">
        <v>6273</v>
      </c>
      <c r="FT95" s="346" t="s">
        <v>5684</v>
      </c>
      <c r="FU95" s="346" t="s">
        <v>5684</v>
      </c>
      <c r="FV95" s="346" t="s">
        <v>733</v>
      </c>
      <c r="FW95" s="346" t="s">
        <v>1214</v>
      </c>
      <c r="FX95" s="350">
        <v>46080.592847222222</v>
      </c>
      <c r="FY95" s="350">
        <v>46084.016342592593</v>
      </c>
      <c r="FZ95" s="346" t="s">
        <v>5685</v>
      </c>
      <c r="GA95" s="346" t="s">
        <v>3320</v>
      </c>
      <c r="GB95" s="346" t="s">
        <v>3320</v>
      </c>
      <c r="GC95" s="346" t="s">
        <v>3320</v>
      </c>
      <c r="GD95" s="346" t="s">
        <v>3320</v>
      </c>
      <c r="GE95" s="346" t="s">
        <v>3320</v>
      </c>
      <c r="GF95" s="346" t="s">
        <v>3320</v>
      </c>
      <c r="GG95" s="346" t="s">
        <v>3320</v>
      </c>
      <c r="GH95" s="346" t="s">
        <v>3320</v>
      </c>
      <c r="GI95" s="346" t="s">
        <v>3320</v>
      </c>
      <c r="GJ95" s="346" t="s">
        <v>3320</v>
      </c>
      <c r="GK95" s="346" t="s">
        <v>3320</v>
      </c>
      <c r="GL95" s="346" t="s">
        <v>3320</v>
      </c>
      <c r="GM95" s="346" t="s">
        <v>3320</v>
      </c>
      <c r="GN95" s="346" t="s">
        <v>3320</v>
      </c>
      <c r="GO95" s="346" t="s">
        <v>3320</v>
      </c>
      <c r="GP95" s="346" t="s">
        <v>3320</v>
      </c>
      <c r="GQ95" s="346" t="s">
        <v>3320</v>
      </c>
      <c r="GR95" s="346" t="s">
        <v>3320</v>
      </c>
      <c r="GS95" s="346" t="s">
        <v>3320</v>
      </c>
      <c r="GT95" s="346" t="s">
        <v>3320</v>
      </c>
      <c r="GU95" s="346" t="s">
        <v>3320</v>
      </c>
      <c r="GV95" s="346" t="s">
        <v>3320</v>
      </c>
      <c r="GW95" s="346" t="s">
        <v>3320</v>
      </c>
      <c r="GX95" s="346" t="s">
        <v>3320</v>
      </c>
      <c r="GY95" s="346" t="s">
        <v>3320</v>
      </c>
      <c r="GZ95" s="346" t="s">
        <v>3320</v>
      </c>
      <c r="HA95" s="346" t="s">
        <v>3320</v>
      </c>
      <c r="HB95" s="346" t="s">
        <v>3320</v>
      </c>
      <c r="HC95" s="346" t="s">
        <v>3320</v>
      </c>
      <c r="HD95" s="346" t="s">
        <v>3320</v>
      </c>
      <c r="HE95" s="346" t="s">
        <v>3320</v>
      </c>
      <c r="HF95" s="346" t="s">
        <v>3320</v>
      </c>
      <c r="HG95" s="346" t="s">
        <v>3320</v>
      </c>
      <c r="HH95" s="346" t="s">
        <v>3320</v>
      </c>
      <c r="HI95" s="346" t="s">
        <v>3320</v>
      </c>
      <c r="HJ95" s="346" t="s">
        <v>3320</v>
      </c>
      <c r="HK95" s="346" t="s">
        <v>3320</v>
      </c>
      <c r="HL95" s="346" t="s">
        <v>3320</v>
      </c>
    </row>
    <row r="96" spans="1:220" ht="15.75" thickBot="1">
      <c r="A96" s="344" t="s">
        <v>5638</v>
      </c>
      <c r="B96" s="345">
        <v>858</v>
      </c>
      <c r="C96" s="346" t="s">
        <v>11384</v>
      </c>
      <c r="D96" s="346" t="s">
        <v>11385</v>
      </c>
      <c r="E96" s="345">
        <v>858</v>
      </c>
      <c r="F96" s="346" t="s">
        <v>6806</v>
      </c>
      <c r="G96" s="346" t="s">
        <v>6807</v>
      </c>
      <c r="H96" s="346" t="s">
        <v>11318</v>
      </c>
      <c r="I96" s="346" t="s">
        <v>5643</v>
      </c>
      <c r="J96" s="346" t="s">
        <v>6660</v>
      </c>
      <c r="K96" s="346" t="s">
        <v>6662</v>
      </c>
      <c r="L96" s="346" t="s">
        <v>6808</v>
      </c>
      <c r="M96" s="346" t="s">
        <v>6809</v>
      </c>
      <c r="N96" s="346" t="s">
        <v>6810</v>
      </c>
      <c r="O96" s="346" t="s">
        <v>6811</v>
      </c>
      <c r="P96" s="346" t="s">
        <v>3320</v>
      </c>
      <c r="Q96" s="346" t="s">
        <v>6812</v>
      </c>
      <c r="R96" s="346" t="s">
        <v>6666</v>
      </c>
      <c r="S96" s="346" t="s">
        <v>6667</v>
      </c>
      <c r="T96" s="346" t="s">
        <v>6668</v>
      </c>
      <c r="U96" s="346" t="s">
        <v>6669</v>
      </c>
      <c r="V96" s="346" t="s">
        <v>733</v>
      </c>
      <c r="W96" s="346" t="s">
        <v>733</v>
      </c>
      <c r="X96" s="346" t="s">
        <v>733</v>
      </c>
      <c r="Y96" s="346" t="s">
        <v>3320</v>
      </c>
      <c r="Z96" s="346" t="s">
        <v>6670</v>
      </c>
      <c r="AA96" s="346" t="s">
        <v>733</v>
      </c>
      <c r="AB96" s="346" t="s">
        <v>6813</v>
      </c>
      <c r="AC96" s="346" t="s">
        <v>6672</v>
      </c>
      <c r="AD96" s="346" t="s">
        <v>6673</v>
      </c>
      <c r="AE96" s="346" t="s">
        <v>6674</v>
      </c>
      <c r="AF96" s="179" t="s">
        <v>6814</v>
      </c>
      <c r="AG96" s="348"/>
      <c r="AH96" s="346" t="s">
        <v>733</v>
      </c>
      <c r="AI96" s="346" t="s">
        <v>11319</v>
      </c>
      <c r="AJ96" s="346" t="s">
        <v>3320</v>
      </c>
      <c r="AK96" s="346" t="s">
        <v>3320</v>
      </c>
      <c r="AL96" s="346" t="s">
        <v>3320</v>
      </c>
      <c r="AM96" s="346" t="s">
        <v>3320</v>
      </c>
      <c r="AN96" s="346" t="s">
        <v>3320</v>
      </c>
      <c r="AO96" s="346" t="s">
        <v>3320</v>
      </c>
      <c r="AP96" s="346" t="s">
        <v>3320</v>
      </c>
      <c r="AQ96" s="346" t="s">
        <v>3320</v>
      </c>
      <c r="AR96" s="346" t="s">
        <v>3320</v>
      </c>
      <c r="AS96" s="346" t="s">
        <v>3320</v>
      </c>
      <c r="AT96" s="346" t="s">
        <v>3320</v>
      </c>
      <c r="AU96" s="346" t="s">
        <v>3320</v>
      </c>
      <c r="AV96" s="346" t="s">
        <v>3320</v>
      </c>
      <c r="AW96" s="346" t="s">
        <v>3320</v>
      </c>
      <c r="AX96" s="346" t="s">
        <v>3320</v>
      </c>
      <c r="AY96" s="346" t="s">
        <v>3320</v>
      </c>
      <c r="AZ96" s="346" t="s">
        <v>3320</v>
      </c>
      <c r="BA96" s="346" t="s">
        <v>3320</v>
      </c>
      <c r="BB96" s="346" t="s">
        <v>3320</v>
      </c>
      <c r="BC96" s="346" t="s">
        <v>3320</v>
      </c>
      <c r="BD96" s="348"/>
      <c r="BE96" s="346" t="s">
        <v>3320</v>
      </c>
      <c r="BF96" s="346" t="s">
        <v>3320</v>
      </c>
      <c r="BG96" s="346" t="s">
        <v>3320</v>
      </c>
      <c r="BH96" s="346" t="s">
        <v>3320</v>
      </c>
      <c r="BI96" s="346" t="s">
        <v>3320</v>
      </c>
      <c r="BJ96" s="346" t="s">
        <v>3320</v>
      </c>
      <c r="BK96" s="346" t="s">
        <v>3320</v>
      </c>
      <c r="BL96" s="346" t="s">
        <v>3320</v>
      </c>
      <c r="BM96" s="346" t="s">
        <v>3320</v>
      </c>
      <c r="BN96" s="346" t="s">
        <v>3320</v>
      </c>
      <c r="BO96" s="346" t="s">
        <v>3320</v>
      </c>
      <c r="BP96" s="346" t="s">
        <v>3320</v>
      </c>
      <c r="BQ96" s="346" t="s">
        <v>3320</v>
      </c>
      <c r="BR96" s="346" t="s">
        <v>3320</v>
      </c>
      <c r="BS96" s="346" t="s">
        <v>3320</v>
      </c>
      <c r="BT96" s="346" t="s">
        <v>3320</v>
      </c>
      <c r="BU96" s="346" t="s">
        <v>3320</v>
      </c>
      <c r="BV96" s="346" t="s">
        <v>3320</v>
      </c>
      <c r="BW96" s="346" t="s">
        <v>3320</v>
      </c>
      <c r="BX96" s="348"/>
      <c r="BY96" s="346" t="s">
        <v>3320</v>
      </c>
      <c r="BZ96" s="346" t="s">
        <v>3320</v>
      </c>
      <c r="CA96" s="346" t="s">
        <v>3320</v>
      </c>
      <c r="CB96" s="346" t="s">
        <v>3320</v>
      </c>
      <c r="CC96" s="346" t="s">
        <v>3320</v>
      </c>
      <c r="CD96" s="346" t="s">
        <v>3320</v>
      </c>
      <c r="CE96" s="346" t="s">
        <v>3320</v>
      </c>
      <c r="CF96" s="346" t="s">
        <v>3320</v>
      </c>
      <c r="CG96" s="346" t="s">
        <v>3320</v>
      </c>
      <c r="CH96" s="348"/>
      <c r="CI96" s="346" t="s">
        <v>3320</v>
      </c>
      <c r="CJ96" s="346" t="s">
        <v>3320</v>
      </c>
      <c r="CK96" s="346" t="s">
        <v>3320</v>
      </c>
      <c r="CL96" s="346" t="s">
        <v>3320</v>
      </c>
      <c r="CM96" s="346" t="s">
        <v>3320</v>
      </c>
      <c r="CN96" s="346" t="s">
        <v>3320</v>
      </c>
      <c r="CO96" s="346" t="s">
        <v>3320</v>
      </c>
      <c r="CP96" s="346" t="s">
        <v>3320</v>
      </c>
      <c r="CQ96" s="346" t="s">
        <v>3320</v>
      </c>
      <c r="CR96" s="346" t="s">
        <v>3320</v>
      </c>
      <c r="CS96" s="346" t="s">
        <v>3320</v>
      </c>
      <c r="CT96" s="346" t="s">
        <v>3320</v>
      </c>
      <c r="CU96" s="346" t="s">
        <v>3320</v>
      </c>
      <c r="CV96" s="346" t="s">
        <v>3320</v>
      </c>
      <c r="CW96" s="346" t="s">
        <v>3320</v>
      </c>
      <c r="CX96" s="346" t="s">
        <v>3320</v>
      </c>
      <c r="CY96" s="346" t="s">
        <v>3320</v>
      </c>
      <c r="CZ96" s="346" t="s">
        <v>3320</v>
      </c>
      <c r="DA96" s="346" t="s">
        <v>3320</v>
      </c>
      <c r="DB96" s="346" t="s">
        <v>3320</v>
      </c>
      <c r="DC96" s="346" t="s">
        <v>3320</v>
      </c>
      <c r="DD96" s="346" t="s">
        <v>3320</v>
      </c>
      <c r="DE96" s="346" t="s">
        <v>3320</v>
      </c>
      <c r="DF96" s="346" t="s">
        <v>3320</v>
      </c>
      <c r="DG96" s="346" t="s">
        <v>3320</v>
      </c>
      <c r="DH96" s="346" t="s">
        <v>3320</v>
      </c>
      <c r="DI96" s="346" t="s">
        <v>3320</v>
      </c>
      <c r="DJ96" s="346" t="s">
        <v>3320</v>
      </c>
      <c r="DK96" s="346" t="s">
        <v>3320</v>
      </c>
      <c r="DL96" s="346" t="s">
        <v>3320</v>
      </c>
      <c r="DM96" s="346" t="s">
        <v>3320</v>
      </c>
      <c r="DN96" s="346" t="s">
        <v>3320</v>
      </c>
      <c r="DO96" s="346" t="s">
        <v>3320</v>
      </c>
      <c r="DP96" s="346" t="s">
        <v>3320</v>
      </c>
      <c r="DQ96" s="346" t="s">
        <v>3320</v>
      </c>
      <c r="DR96" s="346" t="s">
        <v>3320</v>
      </c>
      <c r="DS96" s="346" t="s">
        <v>3320</v>
      </c>
      <c r="DT96" s="346" t="s">
        <v>3320</v>
      </c>
      <c r="DU96" s="346" t="s">
        <v>3320</v>
      </c>
      <c r="DV96" s="346" t="s">
        <v>3320</v>
      </c>
      <c r="DW96" s="346" t="s">
        <v>3320</v>
      </c>
      <c r="DX96" s="346" t="s">
        <v>3320</v>
      </c>
      <c r="DY96" s="346" t="s">
        <v>3320</v>
      </c>
      <c r="DZ96" s="346" t="s">
        <v>3320</v>
      </c>
      <c r="EA96" s="346" t="s">
        <v>3320</v>
      </c>
      <c r="EB96" s="346" t="s">
        <v>3320</v>
      </c>
      <c r="EC96" s="346" t="s">
        <v>3320</v>
      </c>
      <c r="ED96" s="346" t="s">
        <v>3320</v>
      </c>
      <c r="EE96" s="346" t="s">
        <v>3320</v>
      </c>
      <c r="EF96" s="345">
        <v>1012440000</v>
      </c>
      <c r="EG96" s="346" t="s">
        <v>733</v>
      </c>
      <c r="EH96" s="346" t="s">
        <v>733</v>
      </c>
      <c r="EI96" s="346" t="s">
        <v>733</v>
      </c>
      <c r="EJ96" s="346" t="s">
        <v>733</v>
      </c>
      <c r="EK96" s="346" t="s">
        <v>3320</v>
      </c>
      <c r="EL96" s="346" t="s">
        <v>11313</v>
      </c>
      <c r="EM96" s="346" t="s">
        <v>3320</v>
      </c>
      <c r="EN96" s="348"/>
      <c r="EO96" s="346" t="s">
        <v>3320</v>
      </c>
      <c r="EP96" s="345">
        <v>815611413</v>
      </c>
      <c r="EQ96" s="345">
        <v>240240000</v>
      </c>
      <c r="ER96" s="345">
        <v>2348.84</v>
      </c>
      <c r="ES96" s="345">
        <v>2230.89</v>
      </c>
      <c r="ET96" s="346" t="s">
        <v>10002</v>
      </c>
      <c r="EU96" s="346" t="s">
        <v>733</v>
      </c>
      <c r="EV96" s="346" t="s">
        <v>733</v>
      </c>
      <c r="EW96" s="346" t="s">
        <v>6683</v>
      </c>
      <c r="EX96" s="346" t="s">
        <v>733</v>
      </c>
      <c r="EY96" s="346" t="s">
        <v>1214</v>
      </c>
      <c r="EZ96" s="346" t="s">
        <v>1214</v>
      </c>
      <c r="FA96" s="346" t="s">
        <v>1214</v>
      </c>
      <c r="FB96" s="346" t="s">
        <v>733</v>
      </c>
      <c r="FC96" s="349" t="s">
        <v>5676</v>
      </c>
      <c r="FD96" s="346" t="s">
        <v>3320</v>
      </c>
      <c r="FE96" s="346" t="s">
        <v>1214</v>
      </c>
      <c r="FF96" s="346" t="s">
        <v>3320</v>
      </c>
      <c r="FG96" s="346" t="s">
        <v>1214</v>
      </c>
      <c r="FH96" s="346" t="s">
        <v>3320</v>
      </c>
      <c r="FI96" s="346" t="s">
        <v>3320</v>
      </c>
      <c r="FJ96" s="346" t="s">
        <v>3320</v>
      </c>
      <c r="FK96" s="346" t="s">
        <v>3320</v>
      </c>
      <c r="FL96" s="346" t="s">
        <v>1214</v>
      </c>
      <c r="FM96" s="346" t="s">
        <v>3320</v>
      </c>
      <c r="FN96" s="346" t="s">
        <v>3320</v>
      </c>
      <c r="FO96" s="346" t="s">
        <v>1214</v>
      </c>
      <c r="FP96" s="346" t="s">
        <v>3320</v>
      </c>
      <c r="FQ96" s="346" t="s">
        <v>3320</v>
      </c>
      <c r="FR96" s="346" t="s">
        <v>3320</v>
      </c>
      <c r="FS96" s="346" t="s">
        <v>3320</v>
      </c>
      <c r="FT96" s="346" t="s">
        <v>3320</v>
      </c>
      <c r="FU96" s="346" t="s">
        <v>3320</v>
      </c>
      <c r="FV96" s="346" t="s">
        <v>3320</v>
      </c>
      <c r="FW96" s="346" t="s">
        <v>3320</v>
      </c>
      <c r="FX96" s="350">
        <v>46079.740636574075</v>
      </c>
      <c r="FY96" s="350">
        <v>46084.012060185189</v>
      </c>
      <c r="FZ96" s="346" t="s">
        <v>5685</v>
      </c>
      <c r="GA96" s="346" t="s">
        <v>3320</v>
      </c>
      <c r="GB96" s="346" t="s">
        <v>3320</v>
      </c>
      <c r="GC96" s="346" t="s">
        <v>3320</v>
      </c>
      <c r="GD96" s="346" t="s">
        <v>3320</v>
      </c>
      <c r="GE96" s="346" t="s">
        <v>3320</v>
      </c>
      <c r="GF96" s="346" t="s">
        <v>3320</v>
      </c>
      <c r="GG96" s="346" t="s">
        <v>3320</v>
      </c>
      <c r="GH96" s="346" t="s">
        <v>3320</v>
      </c>
      <c r="GI96" s="346" t="s">
        <v>3320</v>
      </c>
      <c r="GJ96" s="346" t="s">
        <v>3320</v>
      </c>
      <c r="GK96" s="346" t="s">
        <v>3320</v>
      </c>
      <c r="GL96" s="346" t="s">
        <v>3320</v>
      </c>
      <c r="GM96" s="346" t="s">
        <v>3320</v>
      </c>
      <c r="GN96" s="346" t="s">
        <v>3320</v>
      </c>
      <c r="GO96" s="346" t="s">
        <v>3320</v>
      </c>
      <c r="GP96" s="346" t="s">
        <v>3320</v>
      </c>
      <c r="GQ96" s="346" t="s">
        <v>3320</v>
      </c>
      <c r="GR96" s="346" t="s">
        <v>3320</v>
      </c>
      <c r="GS96" s="346" t="s">
        <v>3320</v>
      </c>
      <c r="GT96" s="346" t="s">
        <v>3320</v>
      </c>
      <c r="GU96" s="346" t="s">
        <v>3320</v>
      </c>
      <c r="GV96" s="346" t="s">
        <v>3320</v>
      </c>
      <c r="GW96" s="346" t="s">
        <v>3320</v>
      </c>
      <c r="GX96" s="346" t="s">
        <v>3320</v>
      </c>
      <c r="GY96" s="346" t="s">
        <v>3320</v>
      </c>
      <c r="GZ96" s="346" t="s">
        <v>3320</v>
      </c>
      <c r="HA96" s="346" t="s">
        <v>3320</v>
      </c>
      <c r="HB96" s="346" t="s">
        <v>3320</v>
      </c>
      <c r="HC96" s="346" t="s">
        <v>3320</v>
      </c>
      <c r="HD96" s="346" t="s">
        <v>3320</v>
      </c>
      <c r="HE96" s="346" t="s">
        <v>3320</v>
      </c>
      <c r="HF96" s="346" t="s">
        <v>3320</v>
      </c>
      <c r="HG96" s="346" t="s">
        <v>3320</v>
      </c>
      <c r="HH96" s="346" t="s">
        <v>3320</v>
      </c>
      <c r="HI96" s="346" t="s">
        <v>3320</v>
      </c>
      <c r="HJ96" s="346" t="s">
        <v>3320</v>
      </c>
      <c r="HK96" s="346" t="s">
        <v>3320</v>
      </c>
      <c r="HL96" s="346" t="s">
        <v>3320</v>
      </c>
    </row>
    <row r="97" spans="1:220" ht="15.75" thickBot="1">
      <c r="A97" s="344" t="s">
        <v>5638</v>
      </c>
      <c r="B97" s="345">
        <v>1039</v>
      </c>
      <c r="C97" s="346" t="s">
        <v>7651</v>
      </c>
      <c r="D97" s="346" t="s">
        <v>7652</v>
      </c>
      <c r="E97" s="345">
        <v>1039</v>
      </c>
      <c r="F97" s="346" t="s">
        <v>5641</v>
      </c>
      <c r="G97" s="346" t="s">
        <v>525</v>
      </c>
      <c r="H97" s="346" t="s">
        <v>7653</v>
      </c>
      <c r="I97" s="346" t="s">
        <v>5643</v>
      </c>
      <c r="J97" s="346" t="s">
        <v>520</v>
      </c>
      <c r="K97" s="346" t="s">
        <v>525</v>
      </c>
      <c r="L97" s="346" t="s">
        <v>7542</v>
      </c>
      <c r="M97" s="346" t="s">
        <v>5648</v>
      </c>
      <c r="N97" s="346" t="s">
        <v>5649</v>
      </c>
      <c r="O97" s="346" t="s">
        <v>5650</v>
      </c>
      <c r="P97" s="346" t="s">
        <v>525</v>
      </c>
      <c r="Q97" s="346" t="s">
        <v>5651</v>
      </c>
      <c r="R97" s="346" t="s">
        <v>5652</v>
      </c>
      <c r="S97" s="346" t="s">
        <v>5653</v>
      </c>
      <c r="T97" s="346" t="s">
        <v>5654</v>
      </c>
      <c r="U97" s="346" t="s">
        <v>5655</v>
      </c>
      <c r="V97" s="346" t="s">
        <v>733</v>
      </c>
      <c r="W97" s="346" t="s">
        <v>733</v>
      </c>
      <c r="X97" s="346" t="s">
        <v>733</v>
      </c>
      <c r="Y97" s="346" t="s">
        <v>3320</v>
      </c>
      <c r="Z97" s="346" t="s">
        <v>5656</v>
      </c>
      <c r="AA97" s="346" t="s">
        <v>733</v>
      </c>
      <c r="AB97" s="346" t="s">
        <v>5657</v>
      </c>
      <c r="AC97" s="346" t="s">
        <v>5658</v>
      </c>
      <c r="AD97" s="346" t="s">
        <v>5659</v>
      </c>
      <c r="AE97" s="346" t="s">
        <v>5660</v>
      </c>
      <c r="AF97" s="346" t="s">
        <v>5661</v>
      </c>
      <c r="AG97" s="346" t="s">
        <v>5662</v>
      </c>
      <c r="AH97" s="346" t="s">
        <v>1214</v>
      </c>
      <c r="AI97" s="346" t="s">
        <v>3320</v>
      </c>
      <c r="AJ97" s="346" t="s">
        <v>5747</v>
      </c>
      <c r="AK97" s="346" t="s">
        <v>7640</v>
      </c>
      <c r="AL97" s="346" t="s">
        <v>5665</v>
      </c>
      <c r="AM97" s="347">
        <v>46935</v>
      </c>
      <c r="AN97" s="345">
        <v>18</v>
      </c>
      <c r="AO97" s="345">
        <v>47</v>
      </c>
      <c r="AP97" s="346" t="s">
        <v>5666</v>
      </c>
      <c r="AQ97" s="345">
        <v>268</v>
      </c>
      <c r="AR97" s="345">
        <v>140</v>
      </c>
      <c r="AS97" s="346" t="s">
        <v>733</v>
      </c>
      <c r="AT97" s="345">
        <v>27.75</v>
      </c>
      <c r="AU97" s="346" t="s">
        <v>1214</v>
      </c>
      <c r="AV97" s="345">
        <v>650</v>
      </c>
      <c r="AW97" s="346" t="s">
        <v>5667</v>
      </c>
      <c r="AX97" s="346" t="s">
        <v>5668</v>
      </c>
      <c r="AY97" s="346" t="s">
        <v>3320</v>
      </c>
      <c r="AZ97" s="346" t="s">
        <v>733</v>
      </c>
      <c r="BA97" s="346" t="s">
        <v>1214</v>
      </c>
      <c r="BB97" s="345">
        <v>2026.5</v>
      </c>
      <c r="BC97" s="345">
        <v>1884.6</v>
      </c>
      <c r="BD97" s="346" t="s">
        <v>7378</v>
      </c>
      <c r="BE97" s="345">
        <v>365</v>
      </c>
      <c r="BF97" s="345">
        <v>93</v>
      </c>
      <c r="BG97" s="345">
        <v>90</v>
      </c>
      <c r="BH97" s="345">
        <v>25</v>
      </c>
      <c r="BI97" s="347">
        <v>46387</v>
      </c>
      <c r="BJ97" s="345">
        <v>2</v>
      </c>
      <c r="BK97" s="345">
        <v>8</v>
      </c>
      <c r="BL97" s="346" t="s">
        <v>7655</v>
      </c>
      <c r="BM97" s="345">
        <v>570812</v>
      </c>
      <c r="BN97" s="346" t="s">
        <v>3320</v>
      </c>
      <c r="BO97" s="346" t="s">
        <v>3320</v>
      </c>
      <c r="BP97" s="346" t="s">
        <v>3320</v>
      </c>
      <c r="BQ97" s="346" t="s">
        <v>3320</v>
      </c>
      <c r="BR97" s="346" t="s">
        <v>3320</v>
      </c>
      <c r="BS97" s="346" t="s">
        <v>3320</v>
      </c>
      <c r="BT97" s="346" t="s">
        <v>3320</v>
      </c>
      <c r="BU97" s="346" t="s">
        <v>3320</v>
      </c>
      <c r="BV97" s="346" t="s">
        <v>3320</v>
      </c>
      <c r="BW97" s="346" t="s">
        <v>3320</v>
      </c>
      <c r="BX97" s="348"/>
      <c r="BY97" s="346" t="s">
        <v>3320</v>
      </c>
      <c r="BZ97" s="346" t="s">
        <v>3320</v>
      </c>
      <c r="CA97" s="346" t="s">
        <v>3320</v>
      </c>
      <c r="CB97" s="346" t="s">
        <v>3320</v>
      </c>
      <c r="CC97" s="346" t="s">
        <v>3320</v>
      </c>
      <c r="CD97" s="346" t="s">
        <v>3320</v>
      </c>
      <c r="CE97" s="346" t="s">
        <v>3320</v>
      </c>
      <c r="CF97" s="346" t="s">
        <v>3320</v>
      </c>
      <c r="CG97" s="346" t="s">
        <v>3320</v>
      </c>
      <c r="CH97" s="348"/>
      <c r="CI97" s="346" t="s">
        <v>3320</v>
      </c>
      <c r="CJ97" s="346" t="s">
        <v>3320</v>
      </c>
      <c r="CK97" s="346" t="s">
        <v>3320</v>
      </c>
      <c r="CL97" s="346" t="s">
        <v>3320</v>
      </c>
      <c r="CM97" s="346" t="s">
        <v>3320</v>
      </c>
      <c r="CN97" s="346" t="s">
        <v>3320</v>
      </c>
      <c r="CO97" s="346" t="s">
        <v>3320</v>
      </c>
      <c r="CP97" s="346" t="s">
        <v>3320</v>
      </c>
      <c r="CQ97" s="346" t="s">
        <v>3320</v>
      </c>
      <c r="CR97" s="346" t="s">
        <v>3320</v>
      </c>
      <c r="CS97" s="346" t="s">
        <v>3320</v>
      </c>
      <c r="CT97" s="346" t="s">
        <v>3320</v>
      </c>
      <c r="CU97" s="346" t="s">
        <v>3320</v>
      </c>
      <c r="CV97" s="346" t="s">
        <v>3320</v>
      </c>
      <c r="CW97" s="346" t="s">
        <v>3320</v>
      </c>
      <c r="CX97" s="346" t="s">
        <v>3320</v>
      </c>
      <c r="CY97" s="346" t="s">
        <v>3320</v>
      </c>
      <c r="CZ97" s="346" t="s">
        <v>3320</v>
      </c>
      <c r="DA97" s="346" t="s">
        <v>3320</v>
      </c>
      <c r="DB97" s="346" t="s">
        <v>3320</v>
      </c>
      <c r="DC97" s="346" t="s">
        <v>3320</v>
      </c>
      <c r="DD97" s="346" t="s">
        <v>3320</v>
      </c>
      <c r="DE97" s="346" t="s">
        <v>3320</v>
      </c>
      <c r="DF97" s="346" t="s">
        <v>3320</v>
      </c>
      <c r="DG97" s="346" t="s">
        <v>3320</v>
      </c>
      <c r="DH97" s="346" t="s">
        <v>3320</v>
      </c>
      <c r="DI97" s="346" t="s">
        <v>3320</v>
      </c>
      <c r="DJ97" s="346" t="s">
        <v>3320</v>
      </c>
      <c r="DK97" s="346" t="s">
        <v>3320</v>
      </c>
      <c r="DL97" s="346" t="s">
        <v>3320</v>
      </c>
      <c r="DM97" s="346" t="s">
        <v>3320</v>
      </c>
      <c r="DN97" s="346" t="s">
        <v>3320</v>
      </c>
      <c r="DO97" s="346" t="s">
        <v>3320</v>
      </c>
      <c r="DP97" s="346" t="s">
        <v>3320</v>
      </c>
      <c r="DQ97" s="346" t="s">
        <v>3320</v>
      </c>
      <c r="DR97" s="346" t="s">
        <v>3320</v>
      </c>
      <c r="DS97" s="346" t="s">
        <v>3320</v>
      </c>
      <c r="DT97" s="346" t="s">
        <v>3320</v>
      </c>
      <c r="DU97" s="346" t="s">
        <v>3320</v>
      </c>
      <c r="DV97" s="346" t="s">
        <v>3320</v>
      </c>
      <c r="DW97" s="346" t="s">
        <v>3320</v>
      </c>
      <c r="DX97" s="346" t="s">
        <v>3320</v>
      </c>
      <c r="DY97" s="346" t="s">
        <v>3320</v>
      </c>
      <c r="DZ97" s="346" t="s">
        <v>3320</v>
      </c>
      <c r="EA97" s="346" t="s">
        <v>3320</v>
      </c>
      <c r="EB97" s="346" t="s">
        <v>3320</v>
      </c>
      <c r="EC97" s="346" t="s">
        <v>3320</v>
      </c>
      <c r="ED97" s="346" t="s">
        <v>3320</v>
      </c>
      <c r="EE97" s="346" t="s">
        <v>3320</v>
      </c>
      <c r="EF97" s="345">
        <v>57081200</v>
      </c>
      <c r="EG97" s="346" t="s">
        <v>1214</v>
      </c>
      <c r="EH97" s="346" t="s">
        <v>733</v>
      </c>
      <c r="EI97" s="346" t="s">
        <v>733</v>
      </c>
      <c r="EJ97" s="346" t="s">
        <v>733</v>
      </c>
      <c r="EK97" s="346" t="s">
        <v>431</v>
      </c>
      <c r="EL97" s="346" t="s">
        <v>7656</v>
      </c>
      <c r="EM97" s="179" t="s">
        <v>7657</v>
      </c>
      <c r="EN97" s="348"/>
      <c r="EO97" s="346" t="s">
        <v>7658</v>
      </c>
      <c r="EP97" s="345">
        <v>57081200</v>
      </c>
      <c r="EQ97" s="345">
        <v>6500000</v>
      </c>
      <c r="ER97" s="345">
        <v>1425</v>
      </c>
      <c r="ES97" s="345">
        <v>28791.67</v>
      </c>
      <c r="ET97" s="346" t="s">
        <v>5674</v>
      </c>
      <c r="EU97" s="346" t="s">
        <v>1214</v>
      </c>
      <c r="EV97" s="346" t="s">
        <v>1214</v>
      </c>
      <c r="EW97" s="346" t="s">
        <v>5675</v>
      </c>
      <c r="EX97" s="346" t="s">
        <v>1214</v>
      </c>
      <c r="EY97" s="346" t="s">
        <v>1214</v>
      </c>
      <c r="EZ97" s="346" t="s">
        <v>1214</v>
      </c>
      <c r="FA97" s="346" t="s">
        <v>733</v>
      </c>
      <c r="FB97" s="346" t="s">
        <v>1214</v>
      </c>
      <c r="FC97" s="349" t="s">
        <v>5676</v>
      </c>
      <c r="FD97" s="346" t="s">
        <v>3320</v>
      </c>
      <c r="FE97" s="346" t="s">
        <v>733</v>
      </c>
      <c r="FF97" s="346" t="s">
        <v>5721</v>
      </c>
      <c r="FG97" s="346" t="s">
        <v>733</v>
      </c>
      <c r="FH97" s="346" t="s">
        <v>5679</v>
      </c>
      <c r="FI97" s="346" t="s">
        <v>3320</v>
      </c>
      <c r="FJ97" s="346" t="s">
        <v>3320</v>
      </c>
      <c r="FK97" s="345">
        <v>0.6</v>
      </c>
      <c r="FL97" s="346" t="s">
        <v>733</v>
      </c>
      <c r="FM97" s="346" t="s">
        <v>5679</v>
      </c>
      <c r="FN97" s="346" t="s">
        <v>7659</v>
      </c>
      <c r="FO97" s="346" t="s">
        <v>733</v>
      </c>
      <c r="FP97" s="346" t="s">
        <v>3320</v>
      </c>
      <c r="FQ97" s="346" t="s">
        <v>7660</v>
      </c>
      <c r="FR97" s="346" t="s">
        <v>7661</v>
      </c>
      <c r="FS97" s="346" t="s">
        <v>5683</v>
      </c>
      <c r="FT97" s="346" t="s">
        <v>6273</v>
      </c>
      <c r="FU97" s="346" t="s">
        <v>5684</v>
      </c>
      <c r="FV97" s="346" t="s">
        <v>733</v>
      </c>
      <c r="FW97" s="346" t="s">
        <v>1214</v>
      </c>
      <c r="FX97" s="350">
        <v>46083.417881944442</v>
      </c>
      <c r="FY97" s="350">
        <v>46084.008206018516</v>
      </c>
      <c r="FZ97" s="346" t="s">
        <v>5685</v>
      </c>
      <c r="GA97" s="346" t="s">
        <v>3320</v>
      </c>
      <c r="GB97" s="346" t="s">
        <v>3320</v>
      </c>
      <c r="GC97" s="346" t="s">
        <v>3320</v>
      </c>
      <c r="GD97" s="346" t="s">
        <v>3320</v>
      </c>
      <c r="GE97" s="346" t="s">
        <v>3320</v>
      </c>
      <c r="GF97" s="346" t="s">
        <v>3320</v>
      </c>
      <c r="GG97" s="346" t="s">
        <v>3320</v>
      </c>
      <c r="GH97" s="346" t="s">
        <v>3320</v>
      </c>
      <c r="GI97" s="346" t="s">
        <v>3320</v>
      </c>
      <c r="GJ97" s="346" t="s">
        <v>3320</v>
      </c>
      <c r="GK97" s="346" t="s">
        <v>3320</v>
      </c>
      <c r="GL97" s="346" t="s">
        <v>3320</v>
      </c>
      <c r="GM97" s="346" t="s">
        <v>3320</v>
      </c>
      <c r="GN97" s="346" t="s">
        <v>3320</v>
      </c>
      <c r="GO97" s="346" t="s">
        <v>3320</v>
      </c>
      <c r="GP97" s="346" t="s">
        <v>3320</v>
      </c>
      <c r="GQ97" s="346" t="s">
        <v>3320</v>
      </c>
      <c r="GR97" s="346" t="s">
        <v>3320</v>
      </c>
      <c r="GS97" s="346" t="s">
        <v>3320</v>
      </c>
      <c r="GT97" s="346" t="s">
        <v>3320</v>
      </c>
      <c r="GU97" s="346" t="s">
        <v>3320</v>
      </c>
      <c r="GV97" s="346" t="s">
        <v>3320</v>
      </c>
      <c r="GW97" s="346" t="s">
        <v>3320</v>
      </c>
      <c r="GX97" s="346" t="s">
        <v>3320</v>
      </c>
      <c r="GY97" s="346" t="s">
        <v>3320</v>
      </c>
      <c r="GZ97" s="346" t="s">
        <v>3320</v>
      </c>
      <c r="HA97" s="346" t="s">
        <v>3320</v>
      </c>
      <c r="HB97" s="346" t="s">
        <v>3320</v>
      </c>
      <c r="HC97" s="346" t="s">
        <v>3320</v>
      </c>
      <c r="HD97" s="346" t="s">
        <v>3320</v>
      </c>
      <c r="HE97" s="346" t="s">
        <v>3320</v>
      </c>
      <c r="HF97" s="346" t="s">
        <v>3320</v>
      </c>
      <c r="HG97" s="346" t="s">
        <v>3320</v>
      </c>
      <c r="HH97" s="346" t="s">
        <v>3320</v>
      </c>
      <c r="HI97" s="346" t="s">
        <v>3320</v>
      </c>
      <c r="HJ97" s="346" t="s">
        <v>3320</v>
      </c>
      <c r="HK97" s="346" t="s">
        <v>3320</v>
      </c>
      <c r="HL97" s="346" t="s">
        <v>3320</v>
      </c>
    </row>
    <row r="98" spans="1:220" ht="15.75" thickBot="1">
      <c r="A98" s="344" t="s">
        <v>5638</v>
      </c>
      <c r="B98" s="345">
        <v>866</v>
      </c>
      <c r="C98" s="346" t="s">
        <v>11386</v>
      </c>
      <c r="D98" s="346" t="s">
        <v>11387</v>
      </c>
      <c r="E98" s="345">
        <v>866</v>
      </c>
      <c r="F98" s="346" t="s">
        <v>6806</v>
      </c>
      <c r="G98" s="346" t="s">
        <v>6807</v>
      </c>
      <c r="H98" s="346" t="s">
        <v>11388</v>
      </c>
      <c r="I98" s="346" t="s">
        <v>5643</v>
      </c>
      <c r="J98" s="346" t="s">
        <v>6660</v>
      </c>
      <c r="K98" s="346" t="s">
        <v>6662</v>
      </c>
      <c r="L98" s="346" t="s">
        <v>6808</v>
      </c>
      <c r="M98" s="346" t="s">
        <v>6809</v>
      </c>
      <c r="N98" s="346" t="s">
        <v>6810</v>
      </c>
      <c r="O98" s="346" t="s">
        <v>6811</v>
      </c>
      <c r="P98" s="346" t="s">
        <v>3320</v>
      </c>
      <c r="Q98" s="346" t="s">
        <v>6812</v>
      </c>
      <c r="R98" s="346" t="s">
        <v>6666</v>
      </c>
      <c r="S98" s="346" t="s">
        <v>6667</v>
      </c>
      <c r="T98" s="346" t="s">
        <v>6668</v>
      </c>
      <c r="U98" s="346" t="s">
        <v>6669</v>
      </c>
      <c r="V98" s="346" t="s">
        <v>733</v>
      </c>
      <c r="W98" s="346" t="s">
        <v>733</v>
      </c>
      <c r="X98" s="346" t="s">
        <v>733</v>
      </c>
      <c r="Y98" s="346" t="s">
        <v>3320</v>
      </c>
      <c r="Z98" s="346" t="s">
        <v>6670</v>
      </c>
      <c r="AA98" s="346" t="s">
        <v>733</v>
      </c>
      <c r="AB98" s="346" t="s">
        <v>6813</v>
      </c>
      <c r="AC98" s="346" t="s">
        <v>6672</v>
      </c>
      <c r="AD98" s="346" t="s">
        <v>6673</v>
      </c>
      <c r="AE98" s="346" t="s">
        <v>6674</v>
      </c>
      <c r="AF98" s="179" t="s">
        <v>6814</v>
      </c>
      <c r="AG98" s="348"/>
      <c r="AH98" s="346" t="s">
        <v>733</v>
      </c>
      <c r="AI98" s="346" t="s">
        <v>11302</v>
      </c>
      <c r="AJ98" s="346" t="s">
        <v>3320</v>
      </c>
      <c r="AK98" s="346" t="s">
        <v>3320</v>
      </c>
      <c r="AL98" s="346" t="s">
        <v>3320</v>
      </c>
      <c r="AM98" s="346" t="s">
        <v>3320</v>
      </c>
      <c r="AN98" s="346" t="s">
        <v>3320</v>
      </c>
      <c r="AO98" s="346" t="s">
        <v>3320</v>
      </c>
      <c r="AP98" s="346" t="s">
        <v>3320</v>
      </c>
      <c r="AQ98" s="346" t="s">
        <v>3320</v>
      </c>
      <c r="AR98" s="346" t="s">
        <v>3320</v>
      </c>
      <c r="AS98" s="346" t="s">
        <v>3320</v>
      </c>
      <c r="AT98" s="346" t="s">
        <v>3320</v>
      </c>
      <c r="AU98" s="346" t="s">
        <v>3320</v>
      </c>
      <c r="AV98" s="346" t="s">
        <v>3320</v>
      </c>
      <c r="AW98" s="346" t="s">
        <v>3320</v>
      </c>
      <c r="AX98" s="346" t="s">
        <v>3320</v>
      </c>
      <c r="AY98" s="346" t="s">
        <v>3320</v>
      </c>
      <c r="AZ98" s="346" t="s">
        <v>3320</v>
      </c>
      <c r="BA98" s="346" t="s">
        <v>3320</v>
      </c>
      <c r="BB98" s="346" t="s">
        <v>3320</v>
      </c>
      <c r="BC98" s="346" t="s">
        <v>3320</v>
      </c>
      <c r="BD98" s="348"/>
      <c r="BE98" s="346" t="s">
        <v>3320</v>
      </c>
      <c r="BF98" s="346" t="s">
        <v>3320</v>
      </c>
      <c r="BG98" s="346" t="s">
        <v>3320</v>
      </c>
      <c r="BH98" s="346" t="s">
        <v>3320</v>
      </c>
      <c r="BI98" s="346" t="s">
        <v>3320</v>
      </c>
      <c r="BJ98" s="346" t="s">
        <v>3320</v>
      </c>
      <c r="BK98" s="346" t="s">
        <v>3320</v>
      </c>
      <c r="BL98" s="346" t="s">
        <v>3320</v>
      </c>
      <c r="BM98" s="346" t="s">
        <v>3320</v>
      </c>
      <c r="BN98" s="346" t="s">
        <v>3320</v>
      </c>
      <c r="BO98" s="346" t="s">
        <v>3320</v>
      </c>
      <c r="BP98" s="346" t="s">
        <v>3320</v>
      </c>
      <c r="BQ98" s="346" t="s">
        <v>3320</v>
      </c>
      <c r="BR98" s="346" t="s">
        <v>3320</v>
      </c>
      <c r="BS98" s="346" t="s">
        <v>3320</v>
      </c>
      <c r="BT98" s="346" t="s">
        <v>3320</v>
      </c>
      <c r="BU98" s="346" t="s">
        <v>3320</v>
      </c>
      <c r="BV98" s="346" t="s">
        <v>3320</v>
      </c>
      <c r="BW98" s="346" t="s">
        <v>3320</v>
      </c>
      <c r="BX98" s="348"/>
      <c r="BY98" s="346" t="s">
        <v>3320</v>
      </c>
      <c r="BZ98" s="346" t="s">
        <v>3320</v>
      </c>
      <c r="CA98" s="346" t="s">
        <v>3320</v>
      </c>
      <c r="CB98" s="346" t="s">
        <v>3320</v>
      </c>
      <c r="CC98" s="346" t="s">
        <v>3320</v>
      </c>
      <c r="CD98" s="346" t="s">
        <v>3320</v>
      </c>
      <c r="CE98" s="346" t="s">
        <v>3320</v>
      </c>
      <c r="CF98" s="346" t="s">
        <v>3320</v>
      </c>
      <c r="CG98" s="346" t="s">
        <v>3320</v>
      </c>
      <c r="CH98" s="348"/>
      <c r="CI98" s="346" t="s">
        <v>3320</v>
      </c>
      <c r="CJ98" s="346" t="s">
        <v>3320</v>
      </c>
      <c r="CK98" s="346" t="s">
        <v>3320</v>
      </c>
      <c r="CL98" s="346" t="s">
        <v>3320</v>
      </c>
      <c r="CM98" s="346" t="s">
        <v>3320</v>
      </c>
      <c r="CN98" s="346" t="s">
        <v>3320</v>
      </c>
      <c r="CO98" s="346" t="s">
        <v>3320</v>
      </c>
      <c r="CP98" s="346" t="s">
        <v>3320</v>
      </c>
      <c r="CQ98" s="346" t="s">
        <v>3320</v>
      </c>
      <c r="CR98" s="346" t="s">
        <v>3320</v>
      </c>
      <c r="CS98" s="346" t="s">
        <v>3320</v>
      </c>
      <c r="CT98" s="346" t="s">
        <v>3320</v>
      </c>
      <c r="CU98" s="346" t="s">
        <v>3320</v>
      </c>
      <c r="CV98" s="346" t="s">
        <v>3320</v>
      </c>
      <c r="CW98" s="346" t="s">
        <v>3320</v>
      </c>
      <c r="CX98" s="346" t="s">
        <v>3320</v>
      </c>
      <c r="CY98" s="346" t="s">
        <v>3320</v>
      </c>
      <c r="CZ98" s="346" t="s">
        <v>3320</v>
      </c>
      <c r="DA98" s="346" t="s">
        <v>3320</v>
      </c>
      <c r="DB98" s="346" t="s">
        <v>3320</v>
      </c>
      <c r="DC98" s="346" t="s">
        <v>3320</v>
      </c>
      <c r="DD98" s="346" t="s">
        <v>3320</v>
      </c>
      <c r="DE98" s="346" t="s">
        <v>3320</v>
      </c>
      <c r="DF98" s="346" t="s">
        <v>3320</v>
      </c>
      <c r="DG98" s="346" t="s">
        <v>3320</v>
      </c>
      <c r="DH98" s="346" t="s">
        <v>3320</v>
      </c>
      <c r="DI98" s="346" t="s">
        <v>3320</v>
      </c>
      <c r="DJ98" s="346" t="s">
        <v>3320</v>
      </c>
      <c r="DK98" s="346" t="s">
        <v>3320</v>
      </c>
      <c r="DL98" s="346" t="s">
        <v>3320</v>
      </c>
      <c r="DM98" s="346" t="s">
        <v>3320</v>
      </c>
      <c r="DN98" s="346" t="s">
        <v>3320</v>
      </c>
      <c r="DO98" s="346" t="s">
        <v>3320</v>
      </c>
      <c r="DP98" s="346" t="s">
        <v>3320</v>
      </c>
      <c r="DQ98" s="346" t="s">
        <v>3320</v>
      </c>
      <c r="DR98" s="346" t="s">
        <v>3320</v>
      </c>
      <c r="DS98" s="346" t="s">
        <v>3320</v>
      </c>
      <c r="DT98" s="346" t="s">
        <v>3320</v>
      </c>
      <c r="DU98" s="346" t="s">
        <v>3320</v>
      </c>
      <c r="DV98" s="346" t="s">
        <v>3320</v>
      </c>
      <c r="DW98" s="346" t="s">
        <v>3320</v>
      </c>
      <c r="DX98" s="346" t="s">
        <v>3320</v>
      </c>
      <c r="DY98" s="346" t="s">
        <v>3320</v>
      </c>
      <c r="DZ98" s="346" t="s">
        <v>3320</v>
      </c>
      <c r="EA98" s="346" t="s">
        <v>3320</v>
      </c>
      <c r="EB98" s="346" t="s">
        <v>3320</v>
      </c>
      <c r="EC98" s="346" t="s">
        <v>3320</v>
      </c>
      <c r="ED98" s="346" t="s">
        <v>3320</v>
      </c>
      <c r="EE98" s="346" t="s">
        <v>3320</v>
      </c>
      <c r="EF98" s="345">
        <v>299593659</v>
      </c>
      <c r="EG98" s="346" t="s">
        <v>1214</v>
      </c>
      <c r="EH98" s="346" t="s">
        <v>733</v>
      </c>
      <c r="EI98" s="346" t="s">
        <v>733</v>
      </c>
      <c r="EJ98" s="346" t="s">
        <v>733</v>
      </c>
      <c r="EK98" s="346" t="s">
        <v>3320</v>
      </c>
      <c r="EL98" s="346" t="s">
        <v>11313</v>
      </c>
      <c r="EM98" s="346" t="s">
        <v>3320</v>
      </c>
      <c r="EN98" s="348"/>
      <c r="EO98" s="346" t="s">
        <v>3320</v>
      </c>
      <c r="EP98" s="345">
        <v>201080471</v>
      </c>
      <c r="EQ98" s="345">
        <v>60200000</v>
      </c>
      <c r="ER98" s="345">
        <v>209.62</v>
      </c>
      <c r="ES98" s="345">
        <v>473.44</v>
      </c>
      <c r="ET98" s="346" t="s">
        <v>8117</v>
      </c>
      <c r="EU98" s="346" t="s">
        <v>733</v>
      </c>
      <c r="EV98" s="346" t="s">
        <v>733</v>
      </c>
      <c r="EW98" s="346" t="s">
        <v>8410</v>
      </c>
      <c r="EX98" s="346" t="s">
        <v>733</v>
      </c>
      <c r="EY98" s="346" t="s">
        <v>1214</v>
      </c>
      <c r="EZ98" s="346" t="s">
        <v>1214</v>
      </c>
      <c r="FA98" s="346" t="s">
        <v>1214</v>
      </c>
      <c r="FB98" s="346" t="s">
        <v>733</v>
      </c>
      <c r="FC98" s="349" t="s">
        <v>5676</v>
      </c>
      <c r="FD98" s="346" t="s">
        <v>3320</v>
      </c>
      <c r="FE98" s="346" t="s">
        <v>1214</v>
      </c>
      <c r="FF98" s="346" t="s">
        <v>3320</v>
      </c>
      <c r="FG98" s="346" t="s">
        <v>1214</v>
      </c>
      <c r="FH98" s="346" t="s">
        <v>3320</v>
      </c>
      <c r="FI98" s="346" t="s">
        <v>3320</v>
      </c>
      <c r="FJ98" s="346" t="s">
        <v>3320</v>
      </c>
      <c r="FK98" s="346" t="s">
        <v>3320</v>
      </c>
      <c r="FL98" s="346" t="s">
        <v>1214</v>
      </c>
      <c r="FM98" s="346" t="s">
        <v>3320</v>
      </c>
      <c r="FN98" s="346" t="s">
        <v>3320</v>
      </c>
      <c r="FO98" s="346" t="s">
        <v>1214</v>
      </c>
      <c r="FP98" s="346" t="s">
        <v>3320</v>
      </c>
      <c r="FQ98" s="346" t="s">
        <v>3320</v>
      </c>
      <c r="FR98" s="346" t="s">
        <v>3320</v>
      </c>
      <c r="FS98" s="346" t="s">
        <v>3320</v>
      </c>
      <c r="FT98" s="346" t="s">
        <v>3320</v>
      </c>
      <c r="FU98" s="346" t="s">
        <v>3320</v>
      </c>
      <c r="FV98" s="346" t="s">
        <v>3320</v>
      </c>
      <c r="FW98" s="346" t="s">
        <v>3320</v>
      </c>
      <c r="FX98" s="350">
        <v>46079.750185185185</v>
      </c>
      <c r="FY98" s="350">
        <v>46084.001134259262</v>
      </c>
      <c r="FZ98" s="346" t="s">
        <v>5685</v>
      </c>
      <c r="GA98" s="346" t="s">
        <v>3320</v>
      </c>
      <c r="GB98" s="346" t="s">
        <v>3320</v>
      </c>
      <c r="GC98" s="346" t="s">
        <v>3320</v>
      </c>
      <c r="GD98" s="346" t="s">
        <v>3320</v>
      </c>
      <c r="GE98" s="346" t="s">
        <v>3320</v>
      </c>
      <c r="GF98" s="346" t="s">
        <v>3320</v>
      </c>
      <c r="GG98" s="346" t="s">
        <v>3320</v>
      </c>
      <c r="GH98" s="346" t="s">
        <v>3320</v>
      </c>
      <c r="GI98" s="346" t="s">
        <v>3320</v>
      </c>
      <c r="GJ98" s="346" t="s">
        <v>3320</v>
      </c>
      <c r="GK98" s="346" t="s">
        <v>3320</v>
      </c>
      <c r="GL98" s="346" t="s">
        <v>3320</v>
      </c>
      <c r="GM98" s="346" t="s">
        <v>3320</v>
      </c>
      <c r="GN98" s="346" t="s">
        <v>3320</v>
      </c>
      <c r="GO98" s="346" t="s">
        <v>3320</v>
      </c>
      <c r="GP98" s="346" t="s">
        <v>3320</v>
      </c>
      <c r="GQ98" s="346" t="s">
        <v>3320</v>
      </c>
      <c r="GR98" s="346" t="s">
        <v>3320</v>
      </c>
      <c r="GS98" s="346" t="s">
        <v>3320</v>
      </c>
      <c r="GT98" s="346" t="s">
        <v>3320</v>
      </c>
      <c r="GU98" s="346" t="s">
        <v>3320</v>
      </c>
      <c r="GV98" s="346" t="s">
        <v>3320</v>
      </c>
      <c r="GW98" s="346" t="s">
        <v>3320</v>
      </c>
      <c r="GX98" s="346" t="s">
        <v>3320</v>
      </c>
      <c r="GY98" s="346" t="s">
        <v>3320</v>
      </c>
      <c r="GZ98" s="346" t="s">
        <v>3320</v>
      </c>
      <c r="HA98" s="346" t="s">
        <v>3320</v>
      </c>
      <c r="HB98" s="346" t="s">
        <v>3320</v>
      </c>
      <c r="HC98" s="346" t="s">
        <v>3320</v>
      </c>
      <c r="HD98" s="346" t="s">
        <v>3320</v>
      </c>
      <c r="HE98" s="346" t="s">
        <v>3320</v>
      </c>
      <c r="HF98" s="346" t="s">
        <v>3320</v>
      </c>
      <c r="HG98" s="346" t="s">
        <v>3320</v>
      </c>
      <c r="HH98" s="346" t="s">
        <v>3320</v>
      </c>
      <c r="HI98" s="346" t="s">
        <v>3320</v>
      </c>
      <c r="HJ98" s="346" t="s">
        <v>3320</v>
      </c>
      <c r="HK98" s="346" t="s">
        <v>3320</v>
      </c>
      <c r="HL98" s="346" t="s">
        <v>3320</v>
      </c>
    </row>
    <row r="99" spans="1:220" ht="15.75" thickBot="1">
      <c r="A99" s="344" t="s">
        <v>5638</v>
      </c>
      <c r="B99" s="345">
        <v>226</v>
      </c>
      <c r="C99" s="346" t="s">
        <v>8653</v>
      </c>
      <c r="D99" s="346" t="s">
        <v>8654</v>
      </c>
      <c r="E99" s="345">
        <v>226</v>
      </c>
      <c r="F99" s="346" t="s">
        <v>8655</v>
      </c>
      <c r="G99" s="346" t="s">
        <v>8656</v>
      </c>
      <c r="H99" s="346" t="s">
        <v>8657</v>
      </c>
      <c r="I99" s="346" t="s">
        <v>8658</v>
      </c>
      <c r="J99" s="346" t="s">
        <v>668</v>
      </c>
      <c r="K99" s="346" t="s">
        <v>8660</v>
      </c>
      <c r="L99" s="346" t="s">
        <v>8660</v>
      </c>
      <c r="M99" s="346" t="s">
        <v>8661</v>
      </c>
      <c r="N99" s="346" t="s">
        <v>8662</v>
      </c>
      <c r="O99" s="346" t="s">
        <v>8663</v>
      </c>
      <c r="P99" s="346" t="s">
        <v>3320</v>
      </c>
      <c r="Q99" s="346" t="s">
        <v>8664</v>
      </c>
      <c r="R99" s="346" t="s">
        <v>5698</v>
      </c>
      <c r="S99" s="346" t="s">
        <v>8665</v>
      </c>
      <c r="T99" s="346" t="s">
        <v>8666</v>
      </c>
      <c r="U99" s="346" t="s">
        <v>8667</v>
      </c>
      <c r="V99" s="346" t="s">
        <v>733</v>
      </c>
      <c r="W99" s="346" t="s">
        <v>733</v>
      </c>
      <c r="X99" s="346" t="s">
        <v>733</v>
      </c>
      <c r="Y99" s="346" t="s">
        <v>3320</v>
      </c>
      <c r="Z99" s="346" t="s">
        <v>8668</v>
      </c>
      <c r="AA99" s="346" t="s">
        <v>733</v>
      </c>
      <c r="AB99" s="346" t="s">
        <v>8669</v>
      </c>
      <c r="AC99" s="346" t="s">
        <v>8670</v>
      </c>
      <c r="AD99" s="346" t="s">
        <v>8671</v>
      </c>
      <c r="AE99" s="346" t="s">
        <v>8672</v>
      </c>
      <c r="AF99" s="346" t="s">
        <v>8673</v>
      </c>
      <c r="AG99" s="346" t="s">
        <v>8674</v>
      </c>
      <c r="AH99" s="346" t="s">
        <v>1214</v>
      </c>
      <c r="AI99" s="346" t="s">
        <v>3320</v>
      </c>
      <c r="AJ99" s="346" t="s">
        <v>5801</v>
      </c>
      <c r="AK99" s="346" t="s">
        <v>7146</v>
      </c>
      <c r="AL99" s="346" t="s">
        <v>5936</v>
      </c>
      <c r="AM99" s="347">
        <v>47634</v>
      </c>
      <c r="AN99" s="345">
        <v>48</v>
      </c>
      <c r="AO99" s="345">
        <v>900</v>
      </c>
      <c r="AP99" s="346" t="s">
        <v>5666</v>
      </c>
      <c r="AQ99" s="345">
        <v>5</v>
      </c>
      <c r="AR99" s="345">
        <v>1840</v>
      </c>
      <c r="AS99" s="346" t="s">
        <v>733</v>
      </c>
      <c r="AT99" s="346" t="s">
        <v>3320</v>
      </c>
      <c r="AU99" s="346" t="s">
        <v>3320</v>
      </c>
      <c r="AV99" s="346" t="s">
        <v>3320</v>
      </c>
      <c r="AW99" s="346" t="s">
        <v>3320</v>
      </c>
      <c r="AX99" s="346" t="s">
        <v>3320</v>
      </c>
      <c r="AY99" s="346" t="s">
        <v>3320</v>
      </c>
      <c r="AZ99" s="346" t="s">
        <v>3320</v>
      </c>
      <c r="BA99" s="346" t="s">
        <v>3320</v>
      </c>
      <c r="BB99" s="346" t="s">
        <v>3320</v>
      </c>
      <c r="BC99" s="346" t="s">
        <v>3320</v>
      </c>
      <c r="BD99" s="348"/>
      <c r="BE99" s="346" t="s">
        <v>3320</v>
      </c>
      <c r="BF99" s="346" t="s">
        <v>3320</v>
      </c>
      <c r="BG99" s="346" t="s">
        <v>3320</v>
      </c>
      <c r="BH99" s="346" t="s">
        <v>3320</v>
      </c>
      <c r="BI99" s="346" t="s">
        <v>3320</v>
      </c>
      <c r="BJ99" s="346" t="s">
        <v>3320</v>
      </c>
      <c r="BK99" s="346" t="s">
        <v>3320</v>
      </c>
      <c r="BL99" s="346" t="s">
        <v>3320</v>
      </c>
      <c r="BM99" s="346" t="s">
        <v>3320</v>
      </c>
      <c r="BN99" s="346" t="s">
        <v>3320</v>
      </c>
      <c r="BO99" s="346" t="s">
        <v>3320</v>
      </c>
      <c r="BP99" s="346" t="s">
        <v>3320</v>
      </c>
      <c r="BQ99" s="346" t="s">
        <v>3320</v>
      </c>
      <c r="BR99" s="346" t="s">
        <v>3320</v>
      </c>
      <c r="BS99" s="346" t="s">
        <v>3320</v>
      </c>
      <c r="BT99" s="346" t="s">
        <v>3320</v>
      </c>
      <c r="BU99" s="346" t="s">
        <v>3320</v>
      </c>
      <c r="BV99" s="346" t="s">
        <v>3320</v>
      </c>
      <c r="BW99" s="346" t="s">
        <v>3320</v>
      </c>
      <c r="BX99" s="348"/>
      <c r="BY99" s="346" t="s">
        <v>3320</v>
      </c>
      <c r="BZ99" s="346" t="s">
        <v>3320</v>
      </c>
      <c r="CA99" s="346" t="s">
        <v>3320</v>
      </c>
      <c r="CB99" s="346" t="s">
        <v>3320</v>
      </c>
      <c r="CC99" s="346" t="s">
        <v>3320</v>
      </c>
      <c r="CD99" s="346" t="s">
        <v>3320</v>
      </c>
      <c r="CE99" s="346" t="s">
        <v>3320</v>
      </c>
      <c r="CF99" s="346" t="s">
        <v>3320</v>
      </c>
      <c r="CG99" s="346" t="s">
        <v>3320</v>
      </c>
      <c r="CH99" s="346" t="s">
        <v>8676</v>
      </c>
      <c r="CI99" s="345">
        <v>45</v>
      </c>
      <c r="CJ99" s="346" t="s">
        <v>8677</v>
      </c>
      <c r="CK99" s="346" t="s">
        <v>3320</v>
      </c>
      <c r="CL99" s="346" t="s">
        <v>8678</v>
      </c>
      <c r="CM99" s="346" t="s">
        <v>8678</v>
      </c>
      <c r="CN99" s="346" t="s">
        <v>733</v>
      </c>
      <c r="CO99" s="346" t="s">
        <v>733</v>
      </c>
      <c r="CP99" s="346" t="s">
        <v>3320</v>
      </c>
      <c r="CQ99" s="346" t="s">
        <v>3320</v>
      </c>
      <c r="CR99" s="346" t="s">
        <v>3320</v>
      </c>
      <c r="CS99" s="346" t="s">
        <v>3320</v>
      </c>
      <c r="CT99" s="346" t="s">
        <v>3320</v>
      </c>
      <c r="CU99" s="346" t="s">
        <v>3320</v>
      </c>
      <c r="CV99" s="346" t="s">
        <v>3320</v>
      </c>
      <c r="CW99" s="346" t="s">
        <v>3320</v>
      </c>
      <c r="CX99" s="346" t="s">
        <v>3320</v>
      </c>
      <c r="CY99" s="346" t="s">
        <v>3320</v>
      </c>
      <c r="CZ99" s="346" t="s">
        <v>3320</v>
      </c>
      <c r="DA99" s="346" t="s">
        <v>3320</v>
      </c>
      <c r="DB99" s="346" t="s">
        <v>3320</v>
      </c>
      <c r="DC99" s="346" t="s">
        <v>3320</v>
      </c>
      <c r="DD99" s="346" t="s">
        <v>3320</v>
      </c>
      <c r="DE99" s="346" t="s">
        <v>3320</v>
      </c>
      <c r="DF99" s="346" t="s">
        <v>3320</v>
      </c>
      <c r="DG99" s="346" t="s">
        <v>3320</v>
      </c>
      <c r="DH99" s="346" t="s">
        <v>5801</v>
      </c>
      <c r="DI99" s="346" t="s">
        <v>5936</v>
      </c>
      <c r="DJ99" s="346" t="s">
        <v>3320</v>
      </c>
      <c r="DK99" s="346" t="s">
        <v>8679</v>
      </c>
      <c r="DL99" s="346" t="s">
        <v>8680</v>
      </c>
      <c r="DM99" s="346" t="s">
        <v>8681</v>
      </c>
      <c r="DN99" s="346" t="s">
        <v>8682</v>
      </c>
      <c r="DO99" s="346" t="s">
        <v>8683</v>
      </c>
      <c r="DP99" s="345">
        <v>45</v>
      </c>
      <c r="DQ99" s="346" t="s">
        <v>8684</v>
      </c>
      <c r="DR99" s="346" t="s">
        <v>8685</v>
      </c>
      <c r="DS99" s="346" t="s">
        <v>8686</v>
      </c>
      <c r="DT99" s="346" t="s">
        <v>3320</v>
      </c>
      <c r="DU99" s="346" t="s">
        <v>8687</v>
      </c>
      <c r="DV99" s="346" t="s">
        <v>8688</v>
      </c>
      <c r="DW99" s="346" t="s">
        <v>8689</v>
      </c>
      <c r="DX99" s="346" t="s">
        <v>8683</v>
      </c>
      <c r="DY99" s="346" t="s">
        <v>8690</v>
      </c>
      <c r="DZ99" s="345">
        <v>1338</v>
      </c>
      <c r="EA99" s="345">
        <v>2165</v>
      </c>
      <c r="EB99" s="345">
        <v>2161</v>
      </c>
      <c r="EC99" s="346" t="s">
        <v>3320</v>
      </c>
      <c r="ED99" s="346" t="s">
        <v>3320</v>
      </c>
      <c r="EE99" s="346" t="s">
        <v>8691</v>
      </c>
      <c r="EF99" s="345">
        <v>2010000000</v>
      </c>
      <c r="EG99" s="346" t="s">
        <v>1214</v>
      </c>
      <c r="EH99" s="346" t="s">
        <v>733</v>
      </c>
      <c r="EI99" s="346" t="s">
        <v>733</v>
      </c>
      <c r="EJ99" s="346" t="s">
        <v>1214</v>
      </c>
      <c r="EK99" s="346" t="s">
        <v>2613</v>
      </c>
      <c r="EL99" s="346" t="s">
        <v>8692</v>
      </c>
      <c r="EM99" s="179" t="s">
        <v>8693</v>
      </c>
      <c r="EN99" s="348"/>
      <c r="EO99" s="346" t="s">
        <v>8694</v>
      </c>
      <c r="EP99" s="345">
        <v>2010000000</v>
      </c>
      <c r="EQ99" s="345">
        <v>2010000000</v>
      </c>
      <c r="ER99" s="345">
        <v>3131.44</v>
      </c>
      <c r="ES99" s="345">
        <v>158.93</v>
      </c>
      <c r="ET99" s="346" t="s">
        <v>8695</v>
      </c>
      <c r="EU99" s="346" t="s">
        <v>733</v>
      </c>
      <c r="EV99" s="346" t="s">
        <v>733</v>
      </c>
      <c r="EW99" s="346" t="s">
        <v>8696</v>
      </c>
      <c r="EX99" s="346" t="s">
        <v>733</v>
      </c>
      <c r="EY99" s="346" t="s">
        <v>733</v>
      </c>
      <c r="EZ99" s="346" t="s">
        <v>733</v>
      </c>
      <c r="FA99" s="346" t="s">
        <v>733</v>
      </c>
      <c r="FB99" s="346" t="s">
        <v>733</v>
      </c>
      <c r="FC99" s="349" t="s">
        <v>5676</v>
      </c>
      <c r="FD99" s="346" t="s">
        <v>3320</v>
      </c>
      <c r="FE99" s="346" t="s">
        <v>733</v>
      </c>
      <c r="FF99" s="346" t="s">
        <v>5721</v>
      </c>
      <c r="FG99" s="346" t="s">
        <v>1214</v>
      </c>
      <c r="FH99" s="346" t="s">
        <v>1214</v>
      </c>
      <c r="FI99" s="346" t="s">
        <v>3320</v>
      </c>
      <c r="FJ99" s="346" t="s">
        <v>3320</v>
      </c>
      <c r="FK99" s="345">
        <v>0</v>
      </c>
      <c r="FL99" s="346" t="s">
        <v>1214</v>
      </c>
      <c r="FM99" s="346" t="s">
        <v>1214</v>
      </c>
      <c r="FN99" s="346" t="s">
        <v>3320</v>
      </c>
      <c r="FO99" s="346" t="s">
        <v>733</v>
      </c>
      <c r="FP99" s="346" t="s">
        <v>3320</v>
      </c>
      <c r="FQ99" s="346" t="s">
        <v>8697</v>
      </c>
      <c r="FR99" s="346" t="s">
        <v>8698</v>
      </c>
      <c r="FS99" s="346" t="s">
        <v>5683</v>
      </c>
      <c r="FT99" s="346" t="s">
        <v>5683</v>
      </c>
      <c r="FU99" s="346" t="s">
        <v>5683</v>
      </c>
      <c r="FV99" s="346" t="s">
        <v>3825</v>
      </c>
      <c r="FW99" s="346" t="s">
        <v>1214</v>
      </c>
      <c r="FX99" s="350">
        <v>46071.506099537037</v>
      </c>
      <c r="FY99" s="350">
        <v>46083.998865740738</v>
      </c>
      <c r="FZ99" s="346" t="s">
        <v>5685</v>
      </c>
      <c r="GA99" s="346" t="s">
        <v>3320</v>
      </c>
      <c r="GB99" s="346" t="s">
        <v>3320</v>
      </c>
      <c r="GC99" s="346" t="s">
        <v>3320</v>
      </c>
      <c r="GD99" s="346" t="s">
        <v>3320</v>
      </c>
      <c r="GE99" s="346" t="s">
        <v>3320</v>
      </c>
      <c r="GF99" s="346" t="s">
        <v>3320</v>
      </c>
      <c r="GG99" s="346" t="s">
        <v>3320</v>
      </c>
      <c r="GH99" s="346" t="s">
        <v>3320</v>
      </c>
      <c r="GI99" s="346" t="s">
        <v>3320</v>
      </c>
      <c r="GJ99" s="346" t="s">
        <v>3320</v>
      </c>
      <c r="GK99" s="346" t="s">
        <v>3320</v>
      </c>
      <c r="GL99" s="346" t="s">
        <v>3320</v>
      </c>
      <c r="GM99" s="346" t="s">
        <v>3320</v>
      </c>
      <c r="GN99" s="346" t="s">
        <v>3320</v>
      </c>
      <c r="GO99" s="346" t="s">
        <v>3320</v>
      </c>
      <c r="GP99" s="346" t="s">
        <v>3320</v>
      </c>
      <c r="GQ99" s="346" t="s">
        <v>3320</v>
      </c>
      <c r="GR99" s="346" t="s">
        <v>3320</v>
      </c>
      <c r="GS99" s="346" t="s">
        <v>3320</v>
      </c>
      <c r="GT99" s="346" t="s">
        <v>3320</v>
      </c>
      <c r="GU99" s="346" t="s">
        <v>3320</v>
      </c>
      <c r="GV99" s="346" t="s">
        <v>3320</v>
      </c>
      <c r="GW99" s="346" t="s">
        <v>3320</v>
      </c>
      <c r="GX99" s="346" t="s">
        <v>3320</v>
      </c>
      <c r="GY99" s="346" t="s">
        <v>3320</v>
      </c>
      <c r="GZ99" s="346" t="s">
        <v>3320</v>
      </c>
      <c r="HA99" s="346" t="s">
        <v>3320</v>
      </c>
      <c r="HB99" s="346" t="s">
        <v>3320</v>
      </c>
      <c r="HC99" s="346" t="s">
        <v>3320</v>
      </c>
      <c r="HD99" s="346" t="s">
        <v>3320</v>
      </c>
      <c r="HE99" s="346" t="s">
        <v>3320</v>
      </c>
      <c r="HF99" s="346" t="s">
        <v>3320</v>
      </c>
      <c r="HG99" s="346" t="s">
        <v>3320</v>
      </c>
      <c r="HH99" s="346" t="s">
        <v>3320</v>
      </c>
      <c r="HI99" s="346" t="s">
        <v>3320</v>
      </c>
      <c r="HJ99" s="346" t="s">
        <v>3320</v>
      </c>
      <c r="HK99" s="346" t="s">
        <v>3320</v>
      </c>
      <c r="HL99" s="346" t="s">
        <v>3320</v>
      </c>
    </row>
    <row r="100" spans="1:220" ht="15.75" thickBot="1">
      <c r="A100" s="344" t="s">
        <v>5638</v>
      </c>
      <c r="B100" s="345">
        <v>1079</v>
      </c>
      <c r="C100" s="346" t="s">
        <v>8701</v>
      </c>
      <c r="D100" s="346" t="s">
        <v>8702</v>
      </c>
      <c r="E100" s="345">
        <v>1079</v>
      </c>
      <c r="F100" s="346" t="s">
        <v>7664</v>
      </c>
      <c r="G100" s="346" t="s">
        <v>7665</v>
      </c>
      <c r="H100" s="346" t="s">
        <v>8703</v>
      </c>
      <c r="I100" s="346" t="s">
        <v>5643</v>
      </c>
      <c r="J100" s="346" t="s">
        <v>262</v>
      </c>
      <c r="K100" s="346" t="s">
        <v>270</v>
      </c>
      <c r="L100" s="346" t="s">
        <v>7604</v>
      </c>
      <c r="M100" s="346" t="s">
        <v>5698</v>
      </c>
      <c r="N100" s="346" t="s">
        <v>673</v>
      </c>
      <c r="O100" s="346" t="s">
        <v>7667</v>
      </c>
      <c r="P100" s="346" t="s">
        <v>3320</v>
      </c>
      <c r="Q100" s="346" t="s">
        <v>7668</v>
      </c>
      <c r="R100" s="346" t="s">
        <v>7669</v>
      </c>
      <c r="S100" s="346" t="s">
        <v>7670</v>
      </c>
      <c r="T100" s="346" t="s">
        <v>7609</v>
      </c>
      <c r="U100" s="346" t="s">
        <v>7671</v>
      </c>
      <c r="V100" s="346" t="s">
        <v>733</v>
      </c>
      <c r="W100" s="346" t="s">
        <v>733</v>
      </c>
      <c r="X100" s="346" t="s">
        <v>733</v>
      </c>
      <c r="Y100" s="346" t="s">
        <v>3320</v>
      </c>
      <c r="Z100" s="346" t="s">
        <v>5656</v>
      </c>
      <c r="AA100" s="346" t="s">
        <v>733</v>
      </c>
      <c r="AB100" s="346" t="s">
        <v>5657</v>
      </c>
      <c r="AC100" s="346" t="s">
        <v>5859</v>
      </c>
      <c r="AD100" s="346" t="s">
        <v>7612</v>
      </c>
      <c r="AE100" s="346" t="s">
        <v>5660</v>
      </c>
      <c r="AF100" s="346" t="s">
        <v>7672</v>
      </c>
      <c r="AG100" s="346" t="s">
        <v>7673</v>
      </c>
      <c r="AH100" s="346" t="s">
        <v>1214</v>
      </c>
      <c r="AI100" s="346" t="s">
        <v>3320</v>
      </c>
      <c r="AJ100" s="346" t="s">
        <v>5955</v>
      </c>
      <c r="AK100" s="346" t="s">
        <v>3603</v>
      </c>
      <c r="AL100" s="346" t="s">
        <v>5712</v>
      </c>
      <c r="AM100" s="347">
        <v>47483</v>
      </c>
      <c r="AN100" s="345">
        <v>18</v>
      </c>
      <c r="AO100" s="345">
        <v>30</v>
      </c>
      <c r="AP100" s="346" t="s">
        <v>5666</v>
      </c>
      <c r="AQ100" s="345">
        <v>132</v>
      </c>
      <c r="AR100" s="345">
        <v>79.02</v>
      </c>
      <c r="AS100" s="346" t="s">
        <v>733</v>
      </c>
      <c r="AT100" s="345">
        <v>31</v>
      </c>
      <c r="AU100" s="346" t="s">
        <v>1214</v>
      </c>
      <c r="AV100" s="345">
        <v>725</v>
      </c>
      <c r="AW100" s="346" t="s">
        <v>5713</v>
      </c>
      <c r="AX100" s="346" t="s">
        <v>5668</v>
      </c>
      <c r="AY100" s="346" t="s">
        <v>3320</v>
      </c>
      <c r="AZ100" s="346" t="s">
        <v>733</v>
      </c>
      <c r="BA100" s="346" t="s">
        <v>733</v>
      </c>
      <c r="BB100" s="345">
        <v>2372</v>
      </c>
      <c r="BC100" s="345">
        <v>2273</v>
      </c>
      <c r="BD100" s="346" t="s">
        <v>7045</v>
      </c>
      <c r="BE100" s="345">
        <v>365</v>
      </c>
      <c r="BF100" s="345">
        <v>88</v>
      </c>
      <c r="BG100" s="345">
        <v>98</v>
      </c>
      <c r="BH100" s="345">
        <v>35</v>
      </c>
      <c r="BI100" s="347">
        <v>46568</v>
      </c>
      <c r="BJ100" s="345">
        <v>0.4</v>
      </c>
      <c r="BK100" s="345">
        <v>9</v>
      </c>
      <c r="BL100" s="346" t="s">
        <v>7672</v>
      </c>
      <c r="BM100" s="345">
        <v>93600</v>
      </c>
      <c r="BN100" s="346" t="s">
        <v>3320</v>
      </c>
      <c r="BO100" s="346" t="s">
        <v>3320</v>
      </c>
      <c r="BP100" s="346" t="s">
        <v>3320</v>
      </c>
      <c r="BQ100" s="346" t="s">
        <v>3320</v>
      </c>
      <c r="BR100" s="346" t="s">
        <v>3320</v>
      </c>
      <c r="BS100" s="346" t="s">
        <v>3320</v>
      </c>
      <c r="BT100" s="346" t="s">
        <v>3320</v>
      </c>
      <c r="BU100" s="346" t="s">
        <v>3320</v>
      </c>
      <c r="BV100" s="346" t="s">
        <v>3320</v>
      </c>
      <c r="BW100" s="346" t="s">
        <v>3320</v>
      </c>
      <c r="BX100" s="348"/>
      <c r="BY100" s="346" t="s">
        <v>3320</v>
      </c>
      <c r="BZ100" s="346" t="s">
        <v>3320</v>
      </c>
      <c r="CA100" s="346" t="s">
        <v>3320</v>
      </c>
      <c r="CB100" s="346" t="s">
        <v>3320</v>
      </c>
      <c r="CC100" s="346" t="s">
        <v>3320</v>
      </c>
      <c r="CD100" s="346" t="s">
        <v>3320</v>
      </c>
      <c r="CE100" s="346" t="s">
        <v>3320</v>
      </c>
      <c r="CF100" s="346" t="s">
        <v>3320</v>
      </c>
      <c r="CG100" s="346" t="s">
        <v>3320</v>
      </c>
      <c r="CH100" s="348"/>
      <c r="CI100" s="346" t="s">
        <v>3320</v>
      </c>
      <c r="CJ100" s="346" t="s">
        <v>3320</v>
      </c>
      <c r="CK100" s="346" t="s">
        <v>3320</v>
      </c>
      <c r="CL100" s="346" t="s">
        <v>3320</v>
      </c>
      <c r="CM100" s="346" t="s">
        <v>3320</v>
      </c>
      <c r="CN100" s="346" t="s">
        <v>3320</v>
      </c>
      <c r="CO100" s="346" t="s">
        <v>3320</v>
      </c>
      <c r="CP100" s="346" t="s">
        <v>3320</v>
      </c>
      <c r="CQ100" s="346" t="s">
        <v>3320</v>
      </c>
      <c r="CR100" s="346" t="s">
        <v>3320</v>
      </c>
      <c r="CS100" s="346" t="s">
        <v>3320</v>
      </c>
      <c r="CT100" s="346" t="s">
        <v>3320</v>
      </c>
      <c r="CU100" s="346" t="s">
        <v>3320</v>
      </c>
      <c r="CV100" s="346" t="s">
        <v>3320</v>
      </c>
      <c r="CW100" s="346" t="s">
        <v>3320</v>
      </c>
      <c r="CX100" s="346" t="s">
        <v>3320</v>
      </c>
      <c r="CY100" s="346" t="s">
        <v>3320</v>
      </c>
      <c r="CZ100" s="346" t="s">
        <v>3320</v>
      </c>
      <c r="DA100" s="346" t="s">
        <v>3320</v>
      </c>
      <c r="DB100" s="346" t="s">
        <v>3320</v>
      </c>
      <c r="DC100" s="346" t="s">
        <v>3320</v>
      </c>
      <c r="DD100" s="346" t="s">
        <v>3320</v>
      </c>
      <c r="DE100" s="346" t="s">
        <v>3320</v>
      </c>
      <c r="DF100" s="346" t="s">
        <v>3320</v>
      </c>
      <c r="DG100" s="346" t="s">
        <v>3320</v>
      </c>
      <c r="DH100" s="346" t="s">
        <v>3320</v>
      </c>
      <c r="DI100" s="346" t="s">
        <v>3320</v>
      </c>
      <c r="DJ100" s="346" t="s">
        <v>3320</v>
      </c>
      <c r="DK100" s="346" t="s">
        <v>3320</v>
      </c>
      <c r="DL100" s="346" t="s">
        <v>3320</v>
      </c>
      <c r="DM100" s="346" t="s">
        <v>3320</v>
      </c>
      <c r="DN100" s="346" t="s">
        <v>3320</v>
      </c>
      <c r="DO100" s="346" t="s">
        <v>3320</v>
      </c>
      <c r="DP100" s="346" t="s">
        <v>3320</v>
      </c>
      <c r="DQ100" s="346" t="s">
        <v>3320</v>
      </c>
      <c r="DR100" s="346" t="s">
        <v>3320</v>
      </c>
      <c r="DS100" s="346" t="s">
        <v>3320</v>
      </c>
      <c r="DT100" s="346" t="s">
        <v>3320</v>
      </c>
      <c r="DU100" s="346" t="s">
        <v>3320</v>
      </c>
      <c r="DV100" s="346" t="s">
        <v>3320</v>
      </c>
      <c r="DW100" s="346" t="s">
        <v>3320</v>
      </c>
      <c r="DX100" s="346" t="s">
        <v>3320</v>
      </c>
      <c r="DY100" s="346" t="s">
        <v>3320</v>
      </c>
      <c r="DZ100" s="346" t="s">
        <v>3320</v>
      </c>
      <c r="EA100" s="346" t="s">
        <v>3320</v>
      </c>
      <c r="EB100" s="346" t="s">
        <v>3320</v>
      </c>
      <c r="EC100" s="346" t="s">
        <v>3320</v>
      </c>
      <c r="ED100" s="346" t="s">
        <v>3320</v>
      </c>
      <c r="EE100" s="346" t="s">
        <v>3320</v>
      </c>
      <c r="EF100" s="345">
        <v>35200000</v>
      </c>
      <c r="EG100" s="346" t="s">
        <v>733</v>
      </c>
      <c r="EH100" s="346" t="s">
        <v>733</v>
      </c>
      <c r="EI100" s="346" t="s">
        <v>733</v>
      </c>
      <c r="EJ100" s="346" t="s">
        <v>733</v>
      </c>
      <c r="EK100" s="346" t="s">
        <v>1661</v>
      </c>
      <c r="EL100" s="346" t="s">
        <v>8705</v>
      </c>
      <c r="EM100" s="179" t="s">
        <v>7675</v>
      </c>
      <c r="EN100" s="348"/>
      <c r="EO100" s="346" t="s">
        <v>8706</v>
      </c>
      <c r="EP100" s="345">
        <v>35200000</v>
      </c>
      <c r="EQ100" s="345">
        <v>3400000</v>
      </c>
      <c r="ER100" s="345">
        <v>76700</v>
      </c>
      <c r="ES100" s="345">
        <v>16250</v>
      </c>
      <c r="ET100" s="346" t="s">
        <v>7672</v>
      </c>
      <c r="EU100" s="346" t="s">
        <v>733</v>
      </c>
      <c r="EV100" s="346" t="s">
        <v>733</v>
      </c>
      <c r="EW100" s="346" t="s">
        <v>7672</v>
      </c>
      <c r="EX100" s="346" t="s">
        <v>733</v>
      </c>
      <c r="EY100" s="346" t="s">
        <v>733</v>
      </c>
      <c r="EZ100" s="346" t="s">
        <v>733</v>
      </c>
      <c r="FA100" s="346" t="s">
        <v>733</v>
      </c>
      <c r="FB100" s="346" t="s">
        <v>733</v>
      </c>
      <c r="FC100" s="349" t="s">
        <v>5676</v>
      </c>
      <c r="FD100" s="346" t="s">
        <v>3320</v>
      </c>
      <c r="FE100" s="346" t="s">
        <v>733</v>
      </c>
      <c r="FF100" s="346" t="s">
        <v>5721</v>
      </c>
      <c r="FG100" s="346" t="s">
        <v>733</v>
      </c>
      <c r="FH100" s="346" t="s">
        <v>5679</v>
      </c>
      <c r="FI100" s="346" t="s">
        <v>3320</v>
      </c>
      <c r="FJ100" s="346" t="s">
        <v>3320</v>
      </c>
      <c r="FK100" s="345">
        <v>1</v>
      </c>
      <c r="FL100" s="346" t="s">
        <v>733</v>
      </c>
      <c r="FM100" s="346" t="s">
        <v>5679</v>
      </c>
      <c r="FN100" s="346" t="s">
        <v>8707</v>
      </c>
      <c r="FO100" s="346" t="s">
        <v>1214</v>
      </c>
      <c r="FP100" s="346" t="s">
        <v>3320</v>
      </c>
      <c r="FQ100" s="346" t="s">
        <v>8708</v>
      </c>
      <c r="FR100" s="346" t="s">
        <v>8709</v>
      </c>
      <c r="FS100" s="346" t="s">
        <v>3320</v>
      </c>
      <c r="FT100" s="346" t="s">
        <v>3320</v>
      </c>
      <c r="FU100" s="346" t="s">
        <v>3320</v>
      </c>
      <c r="FV100" s="346" t="s">
        <v>733</v>
      </c>
      <c r="FW100" s="346" t="s">
        <v>1214</v>
      </c>
      <c r="FX100" s="350">
        <v>46083.963078703702</v>
      </c>
      <c r="FY100" s="350">
        <v>46083.993692129632</v>
      </c>
      <c r="FZ100" s="346" t="s">
        <v>5685</v>
      </c>
      <c r="GA100" s="346" t="s">
        <v>3320</v>
      </c>
      <c r="GB100" s="346" t="s">
        <v>3320</v>
      </c>
      <c r="GC100" s="346" t="s">
        <v>3320</v>
      </c>
      <c r="GD100" s="346" t="s">
        <v>3320</v>
      </c>
      <c r="GE100" s="346" t="s">
        <v>3320</v>
      </c>
      <c r="GF100" s="346" t="s">
        <v>3320</v>
      </c>
      <c r="GG100" s="346" t="s">
        <v>3320</v>
      </c>
      <c r="GH100" s="346" t="s">
        <v>3320</v>
      </c>
      <c r="GI100" s="346" t="s">
        <v>3320</v>
      </c>
      <c r="GJ100" s="346" t="s">
        <v>3320</v>
      </c>
      <c r="GK100" s="346" t="s">
        <v>3320</v>
      </c>
      <c r="GL100" s="346" t="s">
        <v>3320</v>
      </c>
      <c r="GM100" s="346" t="s">
        <v>3320</v>
      </c>
      <c r="GN100" s="346" t="s">
        <v>3320</v>
      </c>
      <c r="GO100" s="346" t="s">
        <v>3320</v>
      </c>
      <c r="GP100" s="346" t="s">
        <v>3320</v>
      </c>
      <c r="GQ100" s="346" t="s">
        <v>3320</v>
      </c>
      <c r="GR100" s="346" t="s">
        <v>3320</v>
      </c>
      <c r="GS100" s="346" t="s">
        <v>3320</v>
      </c>
      <c r="GT100" s="346" t="s">
        <v>3320</v>
      </c>
      <c r="GU100" s="346" t="s">
        <v>3320</v>
      </c>
      <c r="GV100" s="346" t="s">
        <v>3320</v>
      </c>
      <c r="GW100" s="346" t="s">
        <v>3320</v>
      </c>
      <c r="GX100" s="346" t="s">
        <v>3320</v>
      </c>
      <c r="GY100" s="346" t="s">
        <v>3320</v>
      </c>
      <c r="GZ100" s="346" t="s">
        <v>3320</v>
      </c>
      <c r="HA100" s="346" t="s">
        <v>3320</v>
      </c>
      <c r="HB100" s="346" t="s">
        <v>3320</v>
      </c>
      <c r="HC100" s="346" t="s">
        <v>3320</v>
      </c>
      <c r="HD100" s="346" t="s">
        <v>3320</v>
      </c>
      <c r="HE100" s="346" t="s">
        <v>3320</v>
      </c>
      <c r="HF100" s="346" t="s">
        <v>3320</v>
      </c>
      <c r="HG100" s="346" t="s">
        <v>3320</v>
      </c>
      <c r="HH100" s="346" t="s">
        <v>3320</v>
      </c>
      <c r="HI100" s="346" t="s">
        <v>3320</v>
      </c>
      <c r="HJ100" s="346" t="s">
        <v>3320</v>
      </c>
      <c r="HK100" s="346" t="s">
        <v>3320</v>
      </c>
      <c r="HL100" s="346" t="s">
        <v>3320</v>
      </c>
    </row>
    <row r="101" spans="1:220" ht="15.75" thickBot="1">
      <c r="A101" s="344" t="s">
        <v>5638</v>
      </c>
      <c r="B101" s="345">
        <v>828</v>
      </c>
      <c r="C101" s="346" t="s">
        <v>6804</v>
      </c>
      <c r="D101" s="346" t="s">
        <v>6805</v>
      </c>
      <c r="E101" s="345">
        <v>828</v>
      </c>
      <c r="F101" s="346" t="s">
        <v>6806</v>
      </c>
      <c r="G101" s="346" t="s">
        <v>6807</v>
      </c>
      <c r="H101" s="346" t="s">
        <v>5143</v>
      </c>
      <c r="I101" s="346" t="s">
        <v>5643</v>
      </c>
      <c r="J101" s="346" t="s">
        <v>6660</v>
      </c>
      <c r="K101" s="346" t="s">
        <v>6662</v>
      </c>
      <c r="L101" s="346" t="s">
        <v>6808</v>
      </c>
      <c r="M101" s="346" t="s">
        <v>6809</v>
      </c>
      <c r="N101" s="346" t="s">
        <v>6810</v>
      </c>
      <c r="O101" s="346" t="s">
        <v>6811</v>
      </c>
      <c r="P101" s="346" t="s">
        <v>3320</v>
      </c>
      <c r="Q101" s="346" t="s">
        <v>6812</v>
      </c>
      <c r="R101" s="346" t="s">
        <v>6666</v>
      </c>
      <c r="S101" s="346" t="s">
        <v>6667</v>
      </c>
      <c r="T101" s="346" t="s">
        <v>6668</v>
      </c>
      <c r="U101" s="346" t="s">
        <v>6669</v>
      </c>
      <c r="V101" s="346" t="s">
        <v>733</v>
      </c>
      <c r="W101" s="346" t="s">
        <v>733</v>
      </c>
      <c r="X101" s="346" t="s">
        <v>733</v>
      </c>
      <c r="Y101" s="346" t="s">
        <v>3320</v>
      </c>
      <c r="Z101" s="346" t="s">
        <v>6670</v>
      </c>
      <c r="AA101" s="346" t="s">
        <v>733</v>
      </c>
      <c r="AB101" s="346" t="s">
        <v>6813</v>
      </c>
      <c r="AC101" s="346" t="s">
        <v>6672</v>
      </c>
      <c r="AD101" s="346" t="s">
        <v>6673</v>
      </c>
      <c r="AE101" s="346" t="s">
        <v>6674</v>
      </c>
      <c r="AF101" s="179" t="s">
        <v>6814</v>
      </c>
      <c r="AG101" s="348"/>
      <c r="AH101" s="346" t="s">
        <v>1214</v>
      </c>
      <c r="AI101" s="346" t="s">
        <v>3320</v>
      </c>
      <c r="AJ101" s="346" t="s">
        <v>5663</v>
      </c>
      <c r="AK101" s="346" t="s">
        <v>3585</v>
      </c>
      <c r="AL101" s="346" t="s">
        <v>5665</v>
      </c>
      <c r="AM101" s="347">
        <v>47087</v>
      </c>
      <c r="AN101" s="345">
        <v>24</v>
      </c>
      <c r="AO101" s="345">
        <v>150</v>
      </c>
      <c r="AP101" s="346" t="s">
        <v>5666</v>
      </c>
      <c r="AQ101" s="345">
        <v>39</v>
      </c>
      <c r="AR101" s="345">
        <v>381.85</v>
      </c>
      <c r="AS101" s="346" t="s">
        <v>733</v>
      </c>
      <c r="AT101" s="345">
        <v>22.36</v>
      </c>
      <c r="AU101" s="346" t="s">
        <v>733</v>
      </c>
      <c r="AV101" s="345">
        <v>700</v>
      </c>
      <c r="AW101" s="346" t="s">
        <v>5667</v>
      </c>
      <c r="AX101" s="346" t="s">
        <v>5801</v>
      </c>
      <c r="AY101" s="346" t="s">
        <v>3320</v>
      </c>
      <c r="AZ101" s="346" t="s">
        <v>733</v>
      </c>
      <c r="BA101" s="346" t="s">
        <v>1214</v>
      </c>
      <c r="BB101" s="345">
        <v>1959</v>
      </c>
      <c r="BC101" s="346" t="s">
        <v>3320</v>
      </c>
      <c r="BD101" s="346" t="s">
        <v>5714</v>
      </c>
      <c r="BE101" s="345">
        <v>365</v>
      </c>
      <c r="BF101" s="345">
        <v>94.5</v>
      </c>
      <c r="BG101" s="345">
        <v>98</v>
      </c>
      <c r="BH101" s="345">
        <v>25</v>
      </c>
      <c r="BI101" s="347">
        <v>46356</v>
      </c>
      <c r="BJ101" s="345">
        <v>1.45</v>
      </c>
      <c r="BK101" s="345">
        <v>8</v>
      </c>
      <c r="BL101" s="346" t="s">
        <v>6678</v>
      </c>
      <c r="BM101" s="345">
        <v>15000000</v>
      </c>
      <c r="BN101" s="346" t="s">
        <v>3320</v>
      </c>
      <c r="BO101" s="346" t="s">
        <v>3320</v>
      </c>
      <c r="BP101" s="346" t="s">
        <v>3320</v>
      </c>
      <c r="BQ101" s="346" t="s">
        <v>3320</v>
      </c>
      <c r="BR101" s="346" t="s">
        <v>3320</v>
      </c>
      <c r="BS101" s="346" t="s">
        <v>3320</v>
      </c>
      <c r="BT101" s="346" t="s">
        <v>3320</v>
      </c>
      <c r="BU101" s="346" t="s">
        <v>3320</v>
      </c>
      <c r="BV101" s="346" t="s">
        <v>3320</v>
      </c>
      <c r="BW101" s="346" t="s">
        <v>3320</v>
      </c>
      <c r="BX101" s="348"/>
      <c r="BY101" s="346" t="s">
        <v>3320</v>
      </c>
      <c r="BZ101" s="346" t="s">
        <v>3320</v>
      </c>
      <c r="CA101" s="346" t="s">
        <v>3320</v>
      </c>
      <c r="CB101" s="346" t="s">
        <v>3320</v>
      </c>
      <c r="CC101" s="346" t="s">
        <v>3320</v>
      </c>
      <c r="CD101" s="346" t="s">
        <v>3320</v>
      </c>
      <c r="CE101" s="346" t="s">
        <v>3320</v>
      </c>
      <c r="CF101" s="346" t="s">
        <v>3320</v>
      </c>
      <c r="CG101" s="346" t="s">
        <v>3320</v>
      </c>
      <c r="CH101" s="348"/>
      <c r="CI101" s="346" t="s">
        <v>3320</v>
      </c>
      <c r="CJ101" s="346" t="s">
        <v>3320</v>
      </c>
      <c r="CK101" s="346" t="s">
        <v>3320</v>
      </c>
      <c r="CL101" s="346" t="s">
        <v>3320</v>
      </c>
      <c r="CM101" s="346" t="s">
        <v>3320</v>
      </c>
      <c r="CN101" s="346" t="s">
        <v>3320</v>
      </c>
      <c r="CO101" s="346" t="s">
        <v>3320</v>
      </c>
      <c r="CP101" s="346" t="s">
        <v>3320</v>
      </c>
      <c r="CQ101" s="346" t="s">
        <v>3320</v>
      </c>
      <c r="CR101" s="346" t="s">
        <v>3320</v>
      </c>
      <c r="CS101" s="346" t="s">
        <v>3320</v>
      </c>
      <c r="CT101" s="346" t="s">
        <v>3320</v>
      </c>
      <c r="CU101" s="346" t="s">
        <v>3320</v>
      </c>
      <c r="CV101" s="346" t="s">
        <v>3320</v>
      </c>
      <c r="CW101" s="346" t="s">
        <v>3320</v>
      </c>
      <c r="CX101" s="346" t="s">
        <v>3320</v>
      </c>
      <c r="CY101" s="346" t="s">
        <v>3320</v>
      </c>
      <c r="CZ101" s="346" t="s">
        <v>3320</v>
      </c>
      <c r="DA101" s="346" t="s">
        <v>3320</v>
      </c>
      <c r="DB101" s="346" t="s">
        <v>3320</v>
      </c>
      <c r="DC101" s="346" t="s">
        <v>3320</v>
      </c>
      <c r="DD101" s="346" t="s">
        <v>3320</v>
      </c>
      <c r="DE101" s="346" t="s">
        <v>3320</v>
      </c>
      <c r="DF101" s="346" t="s">
        <v>3320</v>
      </c>
      <c r="DG101" s="346" t="s">
        <v>3320</v>
      </c>
      <c r="DH101" s="346" t="s">
        <v>3320</v>
      </c>
      <c r="DI101" s="346" t="s">
        <v>3320</v>
      </c>
      <c r="DJ101" s="346" t="s">
        <v>3320</v>
      </c>
      <c r="DK101" s="346" t="s">
        <v>3320</v>
      </c>
      <c r="DL101" s="346" t="s">
        <v>3320</v>
      </c>
      <c r="DM101" s="346" t="s">
        <v>3320</v>
      </c>
      <c r="DN101" s="346" t="s">
        <v>3320</v>
      </c>
      <c r="DO101" s="346" t="s">
        <v>3320</v>
      </c>
      <c r="DP101" s="346" t="s">
        <v>3320</v>
      </c>
      <c r="DQ101" s="346" t="s">
        <v>3320</v>
      </c>
      <c r="DR101" s="346" t="s">
        <v>3320</v>
      </c>
      <c r="DS101" s="346" t="s">
        <v>3320</v>
      </c>
      <c r="DT101" s="346" t="s">
        <v>3320</v>
      </c>
      <c r="DU101" s="346" t="s">
        <v>3320</v>
      </c>
      <c r="DV101" s="346" t="s">
        <v>3320</v>
      </c>
      <c r="DW101" s="346" t="s">
        <v>3320</v>
      </c>
      <c r="DX101" s="346" t="s">
        <v>3320</v>
      </c>
      <c r="DY101" s="346" t="s">
        <v>3320</v>
      </c>
      <c r="DZ101" s="346" t="s">
        <v>3320</v>
      </c>
      <c r="EA101" s="346" t="s">
        <v>3320</v>
      </c>
      <c r="EB101" s="346" t="s">
        <v>3320</v>
      </c>
      <c r="EC101" s="346" t="s">
        <v>3320</v>
      </c>
      <c r="ED101" s="346" t="s">
        <v>3320</v>
      </c>
      <c r="EE101" s="346" t="s">
        <v>3320</v>
      </c>
      <c r="EF101" s="345">
        <v>212000</v>
      </c>
      <c r="EG101" s="346" t="s">
        <v>733</v>
      </c>
      <c r="EH101" s="346" t="s">
        <v>733</v>
      </c>
      <c r="EI101" s="346" t="s">
        <v>733</v>
      </c>
      <c r="EJ101" s="346" t="s">
        <v>733</v>
      </c>
      <c r="EK101" s="346" t="s">
        <v>5145</v>
      </c>
      <c r="EL101" s="346" t="s">
        <v>6816</v>
      </c>
      <c r="EM101" s="179" t="s">
        <v>6817</v>
      </c>
      <c r="EN101" s="348"/>
      <c r="EO101" s="346" t="s">
        <v>6819</v>
      </c>
      <c r="EP101" s="345">
        <v>3150457</v>
      </c>
      <c r="EQ101" s="345">
        <v>42000000</v>
      </c>
      <c r="ER101" s="345">
        <v>557.53</v>
      </c>
      <c r="ES101" s="345">
        <v>520.41</v>
      </c>
      <c r="ET101" s="346" t="s">
        <v>6682</v>
      </c>
      <c r="EU101" s="346" t="s">
        <v>733</v>
      </c>
      <c r="EV101" s="346" t="s">
        <v>733</v>
      </c>
      <c r="EW101" s="346" t="s">
        <v>6683</v>
      </c>
      <c r="EX101" s="346" t="s">
        <v>733</v>
      </c>
      <c r="EY101" s="346" t="s">
        <v>733</v>
      </c>
      <c r="EZ101" s="346" t="s">
        <v>733</v>
      </c>
      <c r="FA101" s="346" t="s">
        <v>733</v>
      </c>
      <c r="FB101" s="346" t="s">
        <v>733</v>
      </c>
      <c r="FC101" s="349" t="s">
        <v>5676</v>
      </c>
      <c r="FD101" s="346" t="s">
        <v>3320</v>
      </c>
      <c r="FE101" s="346" t="s">
        <v>733</v>
      </c>
      <c r="FF101" s="346" t="s">
        <v>5721</v>
      </c>
      <c r="FG101" s="346" t="s">
        <v>1214</v>
      </c>
      <c r="FH101" s="346" t="s">
        <v>1214</v>
      </c>
      <c r="FI101" s="346" t="s">
        <v>3320</v>
      </c>
      <c r="FJ101" s="346" t="s">
        <v>3320</v>
      </c>
      <c r="FK101" s="345">
        <v>0</v>
      </c>
      <c r="FL101" s="346" t="s">
        <v>1214</v>
      </c>
      <c r="FM101" s="346" t="s">
        <v>1214</v>
      </c>
      <c r="FN101" s="346" t="s">
        <v>3320</v>
      </c>
      <c r="FO101" s="346" t="s">
        <v>1214</v>
      </c>
      <c r="FP101" s="346" t="s">
        <v>3320</v>
      </c>
      <c r="FQ101" s="346" t="s">
        <v>3320</v>
      </c>
      <c r="FR101" s="346" t="s">
        <v>3320</v>
      </c>
      <c r="FS101" s="346" t="s">
        <v>3320</v>
      </c>
      <c r="FT101" s="346" t="s">
        <v>3320</v>
      </c>
      <c r="FU101" s="346" t="s">
        <v>3320</v>
      </c>
      <c r="FV101" s="346" t="s">
        <v>733</v>
      </c>
      <c r="FW101" s="346" t="s">
        <v>1214</v>
      </c>
      <c r="FX101" s="350">
        <v>46079.511817129627</v>
      </c>
      <c r="FY101" s="350">
        <v>46083.990370370368</v>
      </c>
      <c r="FZ101" s="346" t="s">
        <v>5685</v>
      </c>
      <c r="GA101" s="346" t="s">
        <v>3320</v>
      </c>
      <c r="GB101" s="346" t="s">
        <v>3320</v>
      </c>
      <c r="GC101" s="346" t="s">
        <v>3320</v>
      </c>
      <c r="GD101" s="346" t="s">
        <v>3320</v>
      </c>
      <c r="GE101" s="346" t="s">
        <v>3320</v>
      </c>
      <c r="GF101" s="346" t="s">
        <v>3320</v>
      </c>
      <c r="GG101" s="346" t="s">
        <v>3320</v>
      </c>
      <c r="GH101" s="346" t="s">
        <v>3320</v>
      </c>
      <c r="GI101" s="346" t="s">
        <v>3320</v>
      </c>
      <c r="GJ101" s="346" t="s">
        <v>3320</v>
      </c>
      <c r="GK101" s="346" t="s">
        <v>3320</v>
      </c>
      <c r="GL101" s="346" t="s">
        <v>3320</v>
      </c>
      <c r="GM101" s="346" t="s">
        <v>3320</v>
      </c>
      <c r="GN101" s="346" t="s">
        <v>3320</v>
      </c>
      <c r="GO101" s="346" t="s">
        <v>3320</v>
      </c>
      <c r="GP101" s="346" t="s">
        <v>3320</v>
      </c>
      <c r="GQ101" s="346" t="s">
        <v>3320</v>
      </c>
      <c r="GR101" s="346" t="s">
        <v>3320</v>
      </c>
      <c r="GS101" s="346" t="s">
        <v>3320</v>
      </c>
      <c r="GT101" s="346" t="s">
        <v>3320</v>
      </c>
      <c r="GU101" s="346" t="s">
        <v>3320</v>
      </c>
      <c r="GV101" s="346" t="s">
        <v>3320</v>
      </c>
      <c r="GW101" s="346" t="s">
        <v>3320</v>
      </c>
      <c r="GX101" s="346" t="s">
        <v>3320</v>
      </c>
      <c r="GY101" s="346" t="s">
        <v>3320</v>
      </c>
      <c r="GZ101" s="346" t="s">
        <v>3320</v>
      </c>
      <c r="HA101" s="346" t="s">
        <v>3320</v>
      </c>
      <c r="HB101" s="346" t="s">
        <v>3320</v>
      </c>
      <c r="HC101" s="346" t="s">
        <v>3320</v>
      </c>
      <c r="HD101" s="346" t="s">
        <v>3320</v>
      </c>
      <c r="HE101" s="346" t="s">
        <v>3320</v>
      </c>
      <c r="HF101" s="346" t="s">
        <v>3320</v>
      </c>
      <c r="HG101" s="346" t="s">
        <v>3320</v>
      </c>
      <c r="HH101" s="346" t="s">
        <v>3320</v>
      </c>
      <c r="HI101" s="346" t="s">
        <v>3320</v>
      </c>
      <c r="HJ101" s="346" t="s">
        <v>3320</v>
      </c>
      <c r="HK101" s="346" t="s">
        <v>3320</v>
      </c>
      <c r="HL101" s="346" t="s">
        <v>3320</v>
      </c>
    </row>
    <row r="102" spans="1:220" ht="15.75" thickBot="1">
      <c r="A102" s="344" t="s">
        <v>5638</v>
      </c>
      <c r="B102" s="345">
        <v>411</v>
      </c>
      <c r="C102" s="346" t="s">
        <v>6495</v>
      </c>
      <c r="D102" s="346" t="s">
        <v>6496</v>
      </c>
      <c r="E102" s="345">
        <v>411</v>
      </c>
      <c r="F102" s="346" t="s">
        <v>6497</v>
      </c>
      <c r="G102" s="346" t="s">
        <v>6498</v>
      </c>
      <c r="H102" s="346" t="s">
        <v>6499</v>
      </c>
      <c r="I102" s="346" t="s">
        <v>5916</v>
      </c>
      <c r="J102" s="346" t="s">
        <v>489</v>
      </c>
      <c r="K102" s="346" t="s">
        <v>6501</v>
      </c>
      <c r="L102" s="346" t="s">
        <v>6502</v>
      </c>
      <c r="M102" s="346" t="s">
        <v>6502</v>
      </c>
      <c r="N102" s="346" t="s">
        <v>6503</v>
      </c>
      <c r="O102" s="346" t="s">
        <v>6504</v>
      </c>
      <c r="P102" s="346" t="s">
        <v>3320</v>
      </c>
      <c r="Q102" s="346" t="s">
        <v>6505</v>
      </c>
      <c r="R102" s="346" t="s">
        <v>5698</v>
      </c>
      <c r="S102" s="346" t="s">
        <v>6506</v>
      </c>
      <c r="T102" s="346" t="s">
        <v>6507</v>
      </c>
      <c r="U102" s="346" t="s">
        <v>6508</v>
      </c>
      <c r="V102" s="346" t="s">
        <v>733</v>
      </c>
      <c r="W102" s="346" t="s">
        <v>733</v>
      </c>
      <c r="X102" s="346" t="s">
        <v>733</v>
      </c>
      <c r="Y102" s="346" t="s">
        <v>3320</v>
      </c>
      <c r="Z102" s="346" t="s">
        <v>6509</v>
      </c>
      <c r="AA102" s="346" t="s">
        <v>1214</v>
      </c>
      <c r="AB102" s="346" t="s">
        <v>6510</v>
      </c>
      <c r="AC102" s="346" t="s">
        <v>6511</v>
      </c>
      <c r="AD102" s="346" t="s">
        <v>6512</v>
      </c>
      <c r="AE102" s="346" t="s">
        <v>6513</v>
      </c>
      <c r="AF102" s="346" t="s">
        <v>6514</v>
      </c>
      <c r="AG102" s="346" t="s">
        <v>6515</v>
      </c>
      <c r="AH102" s="346" t="s">
        <v>1214</v>
      </c>
      <c r="AI102" s="346" t="s">
        <v>3320</v>
      </c>
      <c r="AJ102" s="346" t="s">
        <v>2043</v>
      </c>
      <c r="AK102" s="346" t="s">
        <v>5798</v>
      </c>
      <c r="AL102" s="346" t="s">
        <v>5712</v>
      </c>
      <c r="AM102" s="347">
        <v>47482</v>
      </c>
      <c r="AN102" s="345">
        <v>24</v>
      </c>
      <c r="AO102" s="345">
        <v>117</v>
      </c>
      <c r="AP102" s="346" t="s">
        <v>5666</v>
      </c>
      <c r="AQ102" s="345">
        <v>26</v>
      </c>
      <c r="AR102" s="345">
        <v>453.01</v>
      </c>
      <c r="AS102" s="346" t="s">
        <v>733</v>
      </c>
      <c r="AT102" s="346" t="s">
        <v>3320</v>
      </c>
      <c r="AU102" s="346" t="s">
        <v>3320</v>
      </c>
      <c r="AV102" s="346" t="s">
        <v>3320</v>
      </c>
      <c r="AW102" s="346" t="s">
        <v>3320</v>
      </c>
      <c r="AX102" s="346" t="s">
        <v>3320</v>
      </c>
      <c r="AY102" s="346" t="s">
        <v>3320</v>
      </c>
      <c r="AZ102" s="346" t="s">
        <v>3320</v>
      </c>
      <c r="BA102" s="346" t="s">
        <v>3320</v>
      </c>
      <c r="BB102" s="346" t="s">
        <v>3320</v>
      </c>
      <c r="BC102" s="346" t="s">
        <v>3320</v>
      </c>
      <c r="BD102" s="348"/>
      <c r="BE102" s="346" t="s">
        <v>3320</v>
      </c>
      <c r="BF102" s="346" t="s">
        <v>3320</v>
      </c>
      <c r="BG102" s="346" t="s">
        <v>3320</v>
      </c>
      <c r="BH102" s="346" t="s">
        <v>3320</v>
      </c>
      <c r="BI102" s="346" t="s">
        <v>3320</v>
      </c>
      <c r="BJ102" s="346" t="s">
        <v>3320</v>
      </c>
      <c r="BK102" s="346" t="s">
        <v>3320</v>
      </c>
      <c r="BL102" s="346" t="s">
        <v>3320</v>
      </c>
      <c r="BM102" s="346" t="s">
        <v>3320</v>
      </c>
      <c r="BN102" s="345">
        <v>4.5</v>
      </c>
      <c r="BO102" s="345">
        <v>12</v>
      </c>
      <c r="BP102" s="346" t="s">
        <v>733</v>
      </c>
      <c r="BQ102" s="346" t="s">
        <v>6061</v>
      </c>
      <c r="BR102" s="345">
        <v>44.2</v>
      </c>
      <c r="BS102" s="346" t="s">
        <v>1214</v>
      </c>
      <c r="BT102" s="346" t="s">
        <v>733</v>
      </c>
      <c r="BU102" s="346" t="s">
        <v>733</v>
      </c>
      <c r="BV102" s="345">
        <v>3871.9</v>
      </c>
      <c r="BW102" s="345">
        <v>3387.5</v>
      </c>
      <c r="BX102" s="346" t="s">
        <v>6517</v>
      </c>
      <c r="BY102" s="345">
        <v>365</v>
      </c>
      <c r="BZ102" s="345">
        <v>92</v>
      </c>
      <c r="CA102" s="345">
        <v>99</v>
      </c>
      <c r="CB102" s="345">
        <v>30</v>
      </c>
      <c r="CC102" s="347">
        <v>46751</v>
      </c>
      <c r="CD102" s="345">
        <v>0.5</v>
      </c>
      <c r="CE102" s="345">
        <v>100</v>
      </c>
      <c r="CF102" s="346" t="s">
        <v>6518</v>
      </c>
      <c r="CG102" s="345">
        <v>4290858</v>
      </c>
      <c r="CH102" s="348"/>
      <c r="CI102" s="346" t="s">
        <v>3320</v>
      </c>
      <c r="CJ102" s="346" t="s">
        <v>3320</v>
      </c>
      <c r="CK102" s="346" t="s">
        <v>3320</v>
      </c>
      <c r="CL102" s="346" t="s">
        <v>3320</v>
      </c>
      <c r="CM102" s="346" t="s">
        <v>3320</v>
      </c>
      <c r="CN102" s="346" t="s">
        <v>3320</v>
      </c>
      <c r="CO102" s="346" t="s">
        <v>3320</v>
      </c>
      <c r="CP102" s="346" t="s">
        <v>3320</v>
      </c>
      <c r="CQ102" s="346" t="s">
        <v>3320</v>
      </c>
      <c r="CR102" s="346" t="s">
        <v>3320</v>
      </c>
      <c r="CS102" s="346" t="s">
        <v>3320</v>
      </c>
      <c r="CT102" s="346" t="s">
        <v>3320</v>
      </c>
      <c r="CU102" s="346" t="s">
        <v>3320</v>
      </c>
      <c r="CV102" s="346" t="s">
        <v>3320</v>
      </c>
      <c r="CW102" s="346" t="s">
        <v>3320</v>
      </c>
      <c r="CX102" s="346" t="s">
        <v>3320</v>
      </c>
      <c r="CY102" s="346" t="s">
        <v>3320</v>
      </c>
      <c r="CZ102" s="346" t="s">
        <v>3320</v>
      </c>
      <c r="DA102" s="346" t="s">
        <v>3320</v>
      </c>
      <c r="DB102" s="346" t="s">
        <v>3320</v>
      </c>
      <c r="DC102" s="346" t="s">
        <v>3320</v>
      </c>
      <c r="DD102" s="346" t="s">
        <v>3320</v>
      </c>
      <c r="DE102" s="346" t="s">
        <v>3320</v>
      </c>
      <c r="DF102" s="346" t="s">
        <v>3320</v>
      </c>
      <c r="DG102" s="346" t="s">
        <v>3320</v>
      </c>
      <c r="DH102" s="346" t="s">
        <v>3320</v>
      </c>
      <c r="DI102" s="346" t="s">
        <v>3320</v>
      </c>
      <c r="DJ102" s="346" t="s">
        <v>3320</v>
      </c>
      <c r="DK102" s="346" t="s">
        <v>3320</v>
      </c>
      <c r="DL102" s="346" t="s">
        <v>3320</v>
      </c>
      <c r="DM102" s="346" t="s">
        <v>3320</v>
      </c>
      <c r="DN102" s="346" t="s">
        <v>3320</v>
      </c>
      <c r="DO102" s="346" t="s">
        <v>3320</v>
      </c>
      <c r="DP102" s="346" t="s">
        <v>3320</v>
      </c>
      <c r="DQ102" s="346" t="s">
        <v>3320</v>
      </c>
      <c r="DR102" s="346" t="s">
        <v>3320</v>
      </c>
      <c r="DS102" s="346" t="s">
        <v>3320</v>
      </c>
      <c r="DT102" s="346" t="s">
        <v>3320</v>
      </c>
      <c r="DU102" s="346" t="s">
        <v>3320</v>
      </c>
      <c r="DV102" s="346" t="s">
        <v>3320</v>
      </c>
      <c r="DW102" s="346" t="s">
        <v>3320</v>
      </c>
      <c r="DX102" s="346" t="s">
        <v>3320</v>
      </c>
      <c r="DY102" s="346" t="s">
        <v>3320</v>
      </c>
      <c r="DZ102" s="346" t="s">
        <v>3320</v>
      </c>
      <c r="EA102" s="346" t="s">
        <v>3320</v>
      </c>
      <c r="EB102" s="346" t="s">
        <v>3320</v>
      </c>
      <c r="EC102" s="346" t="s">
        <v>3320</v>
      </c>
      <c r="ED102" s="346" t="s">
        <v>3320</v>
      </c>
      <c r="EE102" s="346" t="s">
        <v>3320</v>
      </c>
      <c r="EF102" s="345">
        <v>137387680</v>
      </c>
      <c r="EG102" s="346" t="s">
        <v>733</v>
      </c>
      <c r="EH102" s="346" t="s">
        <v>733</v>
      </c>
      <c r="EI102" s="346" t="s">
        <v>733</v>
      </c>
      <c r="EJ102" s="346" t="s">
        <v>733</v>
      </c>
      <c r="EK102" s="346" t="s">
        <v>5106</v>
      </c>
      <c r="EL102" s="346" t="s">
        <v>6519</v>
      </c>
      <c r="EM102" s="179" t="s">
        <v>6520</v>
      </c>
      <c r="EN102" s="348"/>
      <c r="EO102" s="346" t="s">
        <v>6521</v>
      </c>
      <c r="EP102" s="345">
        <v>132429710</v>
      </c>
      <c r="EQ102" s="345">
        <v>12741300</v>
      </c>
      <c r="ER102" s="345">
        <v>3398</v>
      </c>
      <c r="ES102" s="345">
        <v>850</v>
      </c>
      <c r="ET102" s="346" t="s">
        <v>6522</v>
      </c>
      <c r="EU102" s="346" t="s">
        <v>733</v>
      </c>
      <c r="EV102" s="346" t="s">
        <v>1214</v>
      </c>
      <c r="EW102" s="346" t="s">
        <v>6523</v>
      </c>
      <c r="EX102" s="346" t="s">
        <v>1214</v>
      </c>
      <c r="EY102" s="346" t="s">
        <v>1214</v>
      </c>
      <c r="EZ102" s="346" t="s">
        <v>1214</v>
      </c>
      <c r="FA102" s="346" t="s">
        <v>733</v>
      </c>
      <c r="FB102" s="346" t="s">
        <v>1214</v>
      </c>
      <c r="FC102" s="349" t="s">
        <v>5676</v>
      </c>
      <c r="FD102" s="346" t="s">
        <v>3320</v>
      </c>
      <c r="FE102" s="346" t="s">
        <v>733</v>
      </c>
      <c r="FF102" s="346" t="s">
        <v>5721</v>
      </c>
      <c r="FG102" s="346" t="s">
        <v>1214</v>
      </c>
      <c r="FH102" s="346" t="s">
        <v>1214</v>
      </c>
      <c r="FI102" s="346" t="s">
        <v>3320</v>
      </c>
      <c r="FJ102" s="346" t="s">
        <v>3320</v>
      </c>
      <c r="FK102" s="345">
        <v>0</v>
      </c>
      <c r="FL102" s="346" t="s">
        <v>1214</v>
      </c>
      <c r="FM102" s="346" t="s">
        <v>1214</v>
      </c>
      <c r="FN102" s="346" t="s">
        <v>3320</v>
      </c>
      <c r="FO102" s="346" t="s">
        <v>1214</v>
      </c>
      <c r="FP102" s="346" t="s">
        <v>3320</v>
      </c>
      <c r="FQ102" s="346" t="s">
        <v>6524</v>
      </c>
      <c r="FR102" s="346" t="s">
        <v>6525</v>
      </c>
      <c r="FS102" s="346" t="s">
        <v>3320</v>
      </c>
      <c r="FT102" s="346" t="s">
        <v>3320</v>
      </c>
      <c r="FU102" s="346" t="s">
        <v>3320</v>
      </c>
      <c r="FV102" s="346" t="s">
        <v>733</v>
      </c>
      <c r="FW102" s="346" t="s">
        <v>1214</v>
      </c>
      <c r="FX102" s="350">
        <v>46079.447453703702</v>
      </c>
      <c r="FY102" s="350">
        <v>46083.988078703704</v>
      </c>
      <c r="FZ102" s="346" t="s">
        <v>5685</v>
      </c>
      <c r="GA102" s="346" t="s">
        <v>3320</v>
      </c>
      <c r="GB102" s="346" t="s">
        <v>3320</v>
      </c>
      <c r="GC102" s="346" t="s">
        <v>3320</v>
      </c>
      <c r="GD102" s="346" t="s">
        <v>3320</v>
      </c>
      <c r="GE102" s="346" t="s">
        <v>3320</v>
      </c>
      <c r="GF102" s="346" t="s">
        <v>3320</v>
      </c>
      <c r="GG102" s="346" t="s">
        <v>3320</v>
      </c>
      <c r="GH102" s="346" t="s">
        <v>3320</v>
      </c>
      <c r="GI102" s="346" t="s">
        <v>3320</v>
      </c>
      <c r="GJ102" s="346" t="s">
        <v>3320</v>
      </c>
      <c r="GK102" s="346" t="s">
        <v>3320</v>
      </c>
      <c r="GL102" s="346" t="s">
        <v>3320</v>
      </c>
      <c r="GM102" s="346" t="s">
        <v>3320</v>
      </c>
      <c r="GN102" s="346" t="s">
        <v>3320</v>
      </c>
      <c r="GO102" s="346" t="s">
        <v>3320</v>
      </c>
      <c r="GP102" s="346" t="s">
        <v>3320</v>
      </c>
      <c r="GQ102" s="346" t="s">
        <v>3320</v>
      </c>
      <c r="GR102" s="346" t="s">
        <v>3320</v>
      </c>
      <c r="GS102" s="346" t="s">
        <v>3320</v>
      </c>
      <c r="GT102" s="346" t="s">
        <v>3320</v>
      </c>
      <c r="GU102" s="346" t="s">
        <v>3320</v>
      </c>
      <c r="GV102" s="346" t="s">
        <v>3320</v>
      </c>
      <c r="GW102" s="346" t="s">
        <v>3320</v>
      </c>
      <c r="GX102" s="346" t="s">
        <v>3320</v>
      </c>
      <c r="GY102" s="346" t="s">
        <v>3320</v>
      </c>
      <c r="GZ102" s="346" t="s">
        <v>3320</v>
      </c>
      <c r="HA102" s="346" t="s">
        <v>3320</v>
      </c>
      <c r="HB102" s="346" t="s">
        <v>3320</v>
      </c>
      <c r="HC102" s="346" t="s">
        <v>3320</v>
      </c>
      <c r="HD102" s="346" t="s">
        <v>3320</v>
      </c>
      <c r="HE102" s="346" t="s">
        <v>3320</v>
      </c>
      <c r="HF102" s="346" t="s">
        <v>3320</v>
      </c>
      <c r="HG102" s="346" t="s">
        <v>3320</v>
      </c>
      <c r="HH102" s="346" t="s">
        <v>3320</v>
      </c>
      <c r="HI102" s="346" t="s">
        <v>3320</v>
      </c>
      <c r="HJ102" s="346" t="s">
        <v>3320</v>
      </c>
      <c r="HK102" s="346" t="s">
        <v>3320</v>
      </c>
      <c r="HL102" s="346" t="s">
        <v>3320</v>
      </c>
    </row>
    <row r="103" spans="1:220" ht="15.75" thickBot="1">
      <c r="A103" s="344" t="s">
        <v>5638</v>
      </c>
      <c r="B103" s="345">
        <v>369</v>
      </c>
      <c r="C103" s="346" t="s">
        <v>6526</v>
      </c>
      <c r="D103" s="346" t="s">
        <v>6527</v>
      </c>
      <c r="E103" s="345">
        <v>369</v>
      </c>
      <c r="F103" s="346" t="s">
        <v>6528</v>
      </c>
      <c r="G103" s="346" t="s">
        <v>6529</v>
      </c>
      <c r="H103" s="346" t="s">
        <v>6530</v>
      </c>
      <c r="I103" s="346" t="s">
        <v>5643</v>
      </c>
      <c r="J103" s="346" t="s">
        <v>6465</v>
      </c>
      <c r="K103" s="346" t="s">
        <v>6531</v>
      </c>
      <c r="L103" s="346" t="s">
        <v>6532</v>
      </c>
      <c r="M103" s="346" t="s">
        <v>6469</v>
      </c>
      <c r="N103" s="346" t="s">
        <v>6533</v>
      </c>
      <c r="O103" s="346" t="s">
        <v>6471</v>
      </c>
      <c r="P103" s="346" t="s">
        <v>3320</v>
      </c>
      <c r="Q103" s="346" t="s">
        <v>6534</v>
      </c>
      <c r="R103" s="346" t="s">
        <v>5698</v>
      </c>
      <c r="S103" s="346" t="s">
        <v>6535</v>
      </c>
      <c r="T103" s="346" t="s">
        <v>6536</v>
      </c>
      <c r="U103" s="346" t="s">
        <v>6537</v>
      </c>
      <c r="V103" s="346" t="s">
        <v>733</v>
      </c>
      <c r="W103" s="346" t="s">
        <v>733</v>
      </c>
      <c r="X103" s="346" t="s">
        <v>733</v>
      </c>
      <c r="Y103" s="346" t="s">
        <v>3320</v>
      </c>
      <c r="Z103" s="346" t="s">
        <v>6538</v>
      </c>
      <c r="AA103" s="346" t="s">
        <v>733</v>
      </c>
      <c r="AB103" s="346" t="s">
        <v>6539</v>
      </c>
      <c r="AC103" s="346" t="s">
        <v>6478</v>
      </c>
      <c r="AD103" s="346" t="s">
        <v>6540</v>
      </c>
      <c r="AE103" s="346" t="s">
        <v>6480</v>
      </c>
      <c r="AF103" s="346" t="s">
        <v>6541</v>
      </c>
      <c r="AG103" s="346" t="s">
        <v>6542</v>
      </c>
      <c r="AH103" s="346" t="s">
        <v>1214</v>
      </c>
      <c r="AI103" s="346" t="s">
        <v>3320</v>
      </c>
      <c r="AJ103" s="346" t="s">
        <v>5833</v>
      </c>
      <c r="AK103" s="346" t="s">
        <v>6483</v>
      </c>
      <c r="AL103" s="346" t="s">
        <v>5936</v>
      </c>
      <c r="AM103" s="347">
        <v>47360</v>
      </c>
      <c r="AN103" s="345">
        <v>24</v>
      </c>
      <c r="AO103" s="345">
        <v>300</v>
      </c>
      <c r="AP103" s="346" t="s">
        <v>5666</v>
      </c>
      <c r="AQ103" s="345">
        <v>582400</v>
      </c>
      <c r="AR103" s="345">
        <v>943.83</v>
      </c>
      <c r="AS103" s="346" t="s">
        <v>733</v>
      </c>
      <c r="AT103" s="345">
        <v>35.9</v>
      </c>
      <c r="AU103" s="346" t="s">
        <v>733</v>
      </c>
      <c r="AV103" s="345">
        <v>655</v>
      </c>
      <c r="AW103" s="346" t="s">
        <v>5800</v>
      </c>
      <c r="AX103" s="346" t="s">
        <v>5668</v>
      </c>
      <c r="AY103" s="346" t="s">
        <v>3320</v>
      </c>
      <c r="AZ103" s="346" t="s">
        <v>733</v>
      </c>
      <c r="BA103" s="346" t="s">
        <v>733</v>
      </c>
      <c r="BB103" s="345">
        <v>2420</v>
      </c>
      <c r="BC103" s="345">
        <v>2324</v>
      </c>
      <c r="BD103" s="346" t="s">
        <v>6485</v>
      </c>
      <c r="BE103" s="345">
        <v>365</v>
      </c>
      <c r="BF103" s="345">
        <v>88</v>
      </c>
      <c r="BG103" s="345">
        <v>98</v>
      </c>
      <c r="BH103" s="345">
        <v>25</v>
      </c>
      <c r="BI103" s="347">
        <v>46295</v>
      </c>
      <c r="BJ103" s="345">
        <v>0.45</v>
      </c>
      <c r="BK103" s="345">
        <v>10</v>
      </c>
      <c r="BL103" s="346" t="s">
        <v>6543</v>
      </c>
      <c r="BM103" s="345">
        <v>38800000</v>
      </c>
      <c r="BN103" s="346" t="s">
        <v>3320</v>
      </c>
      <c r="BO103" s="346" t="s">
        <v>3320</v>
      </c>
      <c r="BP103" s="346" t="s">
        <v>3320</v>
      </c>
      <c r="BQ103" s="346" t="s">
        <v>3320</v>
      </c>
      <c r="BR103" s="346" t="s">
        <v>3320</v>
      </c>
      <c r="BS103" s="346" t="s">
        <v>3320</v>
      </c>
      <c r="BT103" s="346" t="s">
        <v>3320</v>
      </c>
      <c r="BU103" s="346" t="s">
        <v>3320</v>
      </c>
      <c r="BV103" s="346" t="s">
        <v>3320</v>
      </c>
      <c r="BW103" s="346" t="s">
        <v>3320</v>
      </c>
      <c r="BX103" s="348"/>
      <c r="BY103" s="346" t="s">
        <v>3320</v>
      </c>
      <c r="BZ103" s="346" t="s">
        <v>3320</v>
      </c>
      <c r="CA103" s="346" t="s">
        <v>3320</v>
      </c>
      <c r="CB103" s="346" t="s">
        <v>3320</v>
      </c>
      <c r="CC103" s="346" t="s">
        <v>3320</v>
      </c>
      <c r="CD103" s="346" t="s">
        <v>3320</v>
      </c>
      <c r="CE103" s="346" t="s">
        <v>3320</v>
      </c>
      <c r="CF103" s="346" t="s">
        <v>3320</v>
      </c>
      <c r="CG103" s="346" t="s">
        <v>3320</v>
      </c>
      <c r="CH103" s="348"/>
      <c r="CI103" s="346" t="s">
        <v>3320</v>
      </c>
      <c r="CJ103" s="346" t="s">
        <v>3320</v>
      </c>
      <c r="CK103" s="346" t="s">
        <v>3320</v>
      </c>
      <c r="CL103" s="346" t="s">
        <v>3320</v>
      </c>
      <c r="CM103" s="346" t="s">
        <v>3320</v>
      </c>
      <c r="CN103" s="346" t="s">
        <v>3320</v>
      </c>
      <c r="CO103" s="346" t="s">
        <v>3320</v>
      </c>
      <c r="CP103" s="346" t="s">
        <v>3320</v>
      </c>
      <c r="CQ103" s="346" t="s">
        <v>3320</v>
      </c>
      <c r="CR103" s="346" t="s">
        <v>3320</v>
      </c>
      <c r="CS103" s="346" t="s">
        <v>3320</v>
      </c>
      <c r="CT103" s="346" t="s">
        <v>3320</v>
      </c>
      <c r="CU103" s="346" t="s">
        <v>3320</v>
      </c>
      <c r="CV103" s="346" t="s">
        <v>3320</v>
      </c>
      <c r="CW103" s="346" t="s">
        <v>3320</v>
      </c>
      <c r="CX103" s="346" t="s">
        <v>3320</v>
      </c>
      <c r="CY103" s="346" t="s">
        <v>3320</v>
      </c>
      <c r="CZ103" s="346" t="s">
        <v>3320</v>
      </c>
      <c r="DA103" s="346" t="s">
        <v>3320</v>
      </c>
      <c r="DB103" s="346" t="s">
        <v>3320</v>
      </c>
      <c r="DC103" s="346" t="s">
        <v>3320</v>
      </c>
      <c r="DD103" s="346" t="s">
        <v>3320</v>
      </c>
      <c r="DE103" s="346" t="s">
        <v>3320</v>
      </c>
      <c r="DF103" s="346" t="s">
        <v>3320</v>
      </c>
      <c r="DG103" s="346" t="s">
        <v>3320</v>
      </c>
      <c r="DH103" s="346" t="s">
        <v>3320</v>
      </c>
      <c r="DI103" s="346" t="s">
        <v>3320</v>
      </c>
      <c r="DJ103" s="346" t="s">
        <v>3320</v>
      </c>
      <c r="DK103" s="346" t="s">
        <v>3320</v>
      </c>
      <c r="DL103" s="346" t="s">
        <v>3320</v>
      </c>
      <c r="DM103" s="346" t="s">
        <v>3320</v>
      </c>
      <c r="DN103" s="346" t="s">
        <v>3320</v>
      </c>
      <c r="DO103" s="346" t="s">
        <v>3320</v>
      </c>
      <c r="DP103" s="346" t="s">
        <v>3320</v>
      </c>
      <c r="DQ103" s="346" t="s">
        <v>3320</v>
      </c>
      <c r="DR103" s="346" t="s">
        <v>3320</v>
      </c>
      <c r="DS103" s="346" t="s">
        <v>3320</v>
      </c>
      <c r="DT103" s="346" t="s">
        <v>3320</v>
      </c>
      <c r="DU103" s="346" t="s">
        <v>3320</v>
      </c>
      <c r="DV103" s="346" t="s">
        <v>3320</v>
      </c>
      <c r="DW103" s="346" t="s">
        <v>3320</v>
      </c>
      <c r="DX103" s="346" t="s">
        <v>3320</v>
      </c>
      <c r="DY103" s="346" t="s">
        <v>3320</v>
      </c>
      <c r="DZ103" s="346" t="s">
        <v>3320</v>
      </c>
      <c r="EA103" s="346" t="s">
        <v>3320</v>
      </c>
      <c r="EB103" s="346" t="s">
        <v>3320</v>
      </c>
      <c r="EC103" s="346" t="s">
        <v>3320</v>
      </c>
      <c r="ED103" s="346" t="s">
        <v>3320</v>
      </c>
      <c r="EE103" s="346" t="s">
        <v>3320</v>
      </c>
      <c r="EF103" s="345">
        <v>409800000</v>
      </c>
      <c r="EG103" s="346" t="s">
        <v>733</v>
      </c>
      <c r="EH103" s="346" t="s">
        <v>733</v>
      </c>
      <c r="EI103" s="346" t="s">
        <v>733</v>
      </c>
      <c r="EJ103" s="346" t="s">
        <v>733</v>
      </c>
      <c r="EK103" s="346" t="s">
        <v>2240</v>
      </c>
      <c r="EL103" s="346" t="s">
        <v>6544</v>
      </c>
      <c r="EM103" s="179" t="s">
        <v>6545</v>
      </c>
      <c r="EN103" s="348"/>
      <c r="EO103" s="346" t="s">
        <v>6546</v>
      </c>
      <c r="EP103" s="345">
        <v>409800000</v>
      </c>
      <c r="EQ103" s="345">
        <v>66600000</v>
      </c>
      <c r="ER103" s="345">
        <v>2378</v>
      </c>
      <c r="ES103" s="345">
        <v>222</v>
      </c>
      <c r="ET103" s="346" t="s">
        <v>6547</v>
      </c>
      <c r="EU103" s="346" t="s">
        <v>733</v>
      </c>
      <c r="EV103" s="346" t="s">
        <v>733</v>
      </c>
      <c r="EW103" s="346" t="s">
        <v>6548</v>
      </c>
      <c r="EX103" s="346" t="s">
        <v>733</v>
      </c>
      <c r="EY103" s="346" t="s">
        <v>733</v>
      </c>
      <c r="EZ103" s="346" t="s">
        <v>733</v>
      </c>
      <c r="FA103" s="346" t="s">
        <v>733</v>
      </c>
      <c r="FB103" s="346" t="s">
        <v>733</v>
      </c>
      <c r="FC103" s="349" t="s">
        <v>5676</v>
      </c>
      <c r="FD103" s="346" t="s">
        <v>3320</v>
      </c>
      <c r="FE103" s="346" t="s">
        <v>733</v>
      </c>
      <c r="FF103" s="346" t="s">
        <v>5721</v>
      </c>
      <c r="FG103" s="346" t="s">
        <v>733</v>
      </c>
      <c r="FH103" s="346" t="s">
        <v>5946</v>
      </c>
      <c r="FI103" s="346" t="s">
        <v>6549</v>
      </c>
      <c r="FJ103" s="346" t="s">
        <v>3320</v>
      </c>
      <c r="FK103" s="345">
        <v>1</v>
      </c>
      <c r="FL103" s="346" t="s">
        <v>733</v>
      </c>
      <c r="FM103" s="346" t="s">
        <v>5873</v>
      </c>
      <c r="FN103" s="346" t="s">
        <v>6550</v>
      </c>
      <c r="FO103" s="346" t="s">
        <v>1214</v>
      </c>
      <c r="FP103" s="346" t="s">
        <v>3320</v>
      </c>
      <c r="FQ103" s="346" t="s">
        <v>6551</v>
      </c>
      <c r="FR103" s="346" t="s">
        <v>6552</v>
      </c>
      <c r="FS103" s="346" t="s">
        <v>3320</v>
      </c>
      <c r="FT103" s="346" t="s">
        <v>3320</v>
      </c>
      <c r="FU103" s="346" t="s">
        <v>3320</v>
      </c>
      <c r="FV103" s="346" t="s">
        <v>733</v>
      </c>
      <c r="FW103" s="346" t="s">
        <v>1214</v>
      </c>
      <c r="FX103" s="350">
        <v>46079.568171296298</v>
      </c>
      <c r="FY103" s="350">
        <v>46083.983495370368</v>
      </c>
      <c r="FZ103" s="346" t="s">
        <v>5685</v>
      </c>
      <c r="GA103" s="346" t="s">
        <v>3320</v>
      </c>
      <c r="GB103" s="346" t="s">
        <v>3320</v>
      </c>
      <c r="GC103" s="346" t="s">
        <v>3320</v>
      </c>
      <c r="GD103" s="346" t="s">
        <v>3320</v>
      </c>
      <c r="GE103" s="346" t="s">
        <v>3320</v>
      </c>
      <c r="GF103" s="346" t="s">
        <v>3320</v>
      </c>
      <c r="GG103" s="346" t="s">
        <v>3320</v>
      </c>
      <c r="GH103" s="346" t="s">
        <v>3320</v>
      </c>
      <c r="GI103" s="346" t="s">
        <v>3320</v>
      </c>
      <c r="GJ103" s="346" t="s">
        <v>3320</v>
      </c>
      <c r="GK103" s="346" t="s">
        <v>3320</v>
      </c>
      <c r="GL103" s="346" t="s">
        <v>3320</v>
      </c>
      <c r="GM103" s="346" t="s">
        <v>3320</v>
      </c>
      <c r="GN103" s="346" t="s">
        <v>3320</v>
      </c>
      <c r="GO103" s="346" t="s">
        <v>3320</v>
      </c>
      <c r="GP103" s="346" t="s">
        <v>3320</v>
      </c>
      <c r="GQ103" s="346" t="s">
        <v>3320</v>
      </c>
      <c r="GR103" s="346" t="s">
        <v>3320</v>
      </c>
      <c r="GS103" s="346" t="s">
        <v>3320</v>
      </c>
      <c r="GT103" s="346" t="s">
        <v>3320</v>
      </c>
      <c r="GU103" s="346" t="s">
        <v>3320</v>
      </c>
      <c r="GV103" s="346" t="s">
        <v>3320</v>
      </c>
      <c r="GW103" s="346" t="s">
        <v>3320</v>
      </c>
      <c r="GX103" s="346" t="s">
        <v>3320</v>
      </c>
      <c r="GY103" s="346" t="s">
        <v>3320</v>
      </c>
      <c r="GZ103" s="346" t="s">
        <v>3320</v>
      </c>
      <c r="HA103" s="346" t="s">
        <v>3320</v>
      </c>
      <c r="HB103" s="346" t="s">
        <v>3320</v>
      </c>
      <c r="HC103" s="346" t="s">
        <v>3320</v>
      </c>
      <c r="HD103" s="346" t="s">
        <v>3320</v>
      </c>
      <c r="HE103" s="346" t="s">
        <v>3320</v>
      </c>
      <c r="HF103" s="346" t="s">
        <v>3320</v>
      </c>
      <c r="HG103" s="346" t="s">
        <v>3320</v>
      </c>
      <c r="HH103" s="346" t="s">
        <v>3320</v>
      </c>
      <c r="HI103" s="346" t="s">
        <v>3320</v>
      </c>
      <c r="HJ103" s="346" t="s">
        <v>3320</v>
      </c>
      <c r="HK103" s="346" t="s">
        <v>3320</v>
      </c>
      <c r="HL103" s="346" t="s">
        <v>3320</v>
      </c>
    </row>
    <row r="104" spans="1:220" ht="15.75" thickBot="1">
      <c r="A104" s="344" t="s">
        <v>5638</v>
      </c>
      <c r="B104" s="345">
        <v>862</v>
      </c>
      <c r="C104" s="346" t="s">
        <v>6554</v>
      </c>
      <c r="D104" s="346" t="s">
        <v>6555</v>
      </c>
      <c r="E104" s="345">
        <v>862</v>
      </c>
      <c r="F104" s="346" t="s">
        <v>1831</v>
      </c>
      <c r="G104" s="346" t="s">
        <v>6556</v>
      </c>
      <c r="H104" s="346" t="s">
        <v>5086</v>
      </c>
      <c r="I104" s="346" t="s">
        <v>5643</v>
      </c>
      <c r="J104" s="344" t="s">
        <v>6557</v>
      </c>
      <c r="K104" s="346" t="s">
        <v>6558</v>
      </c>
      <c r="L104" s="346" t="s">
        <v>6559</v>
      </c>
      <c r="M104" s="346" t="s">
        <v>6560</v>
      </c>
      <c r="N104" s="346" t="s">
        <v>6561</v>
      </c>
      <c r="O104" s="346" t="s">
        <v>6562</v>
      </c>
      <c r="P104" s="346" t="s">
        <v>3320</v>
      </c>
      <c r="Q104" s="346" t="s">
        <v>6563</v>
      </c>
      <c r="R104" s="346" t="s">
        <v>5698</v>
      </c>
      <c r="S104" s="346" t="s">
        <v>6564</v>
      </c>
      <c r="T104" s="346" t="s">
        <v>6565</v>
      </c>
      <c r="U104" s="346" t="s">
        <v>6566</v>
      </c>
      <c r="V104" s="346" t="s">
        <v>733</v>
      </c>
      <c r="W104" s="346" t="s">
        <v>733</v>
      </c>
      <c r="X104" s="346" t="s">
        <v>733</v>
      </c>
      <c r="Y104" s="346" t="s">
        <v>3320</v>
      </c>
      <c r="Z104" s="346" t="s">
        <v>6567</v>
      </c>
      <c r="AA104" s="346" t="s">
        <v>733</v>
      </c>
      <c r="AB104" s="346" t="s">
        <v>6568</v>
      </c>
      <c r="AC104" s="346" t="s">
        <v>6569</v>
      </c>
      <c r="AD104" s="346" t="s">
        <v>6570</v>
      </c>
      <c r="AE104" s="346" t="s">
        <v>6571</v>
      </c>
      <c r="AF104" s="346" t="s">
        <v>6572</v>
      </c>
      <c r="AG104" s="346" t="s">
        <v>6573</v>
      </c>
      <c r="AH104" s="346" t="s">
        <v>1214</v>
      </c>
      <c r="AI104" s="346" t="s">
        <v>3320</v>
      </c>
      <c r="AJ104" s="346" t="s">
        <v>5709</v>
      </c>
      <c r="AK104" s="346" t="s">
        <v>5709</v>
      </c>
      <c r="AL104" s="346" t="s">
        <v>5712</v>
      </c>
      <c r="AM104" s="347">
        <v>46955</v>
      </c>
      <c r="AN104" s="345">
        <v>18</v>
      </c>
      <c r="AO104" s="345">
        <v>100</v>
      </c>
      <c r="AP104" s="346" t="s">
        <v>5666</v>
      </c>
      <c r="AQ104" s="345">
        <v>206976</v>
      </c>
      <c r="AR104" s="345">
        <v>373.88</v>
      </c>
      <c r="AS104" s="346" t="s">
        <v>733</v>
      </c>
      <c r="AT104" s="345">
        <v>42.7</v>
      </c>
      <c r="AU104" s="346" t="s">
        <v>1214</v>
      </c>
      <c r="AV104" s="345">
        <v>730</v>
      </c>
      <c r="AW104" s="346" t="s">
        <v>5713</v>
      </c>
      <c r="AX104" s="346" t="s">
        <v>5801</v>
      </c>
      <c r="AY104" s="346" t="s">
        <v>3320</v>
      </c>
      <c r="AZ104" s="346" t="s">
        <v>733</v>
      </c>
      <c r="BA104" s="346" t="s">
        <v>733</v>
      </c>
      <c r="BB104" s="345">
        <v>2474</v>
      </c>
      <c r="BC104" s="345">
        <v>2329</v>
      </c>
      <c r="BD104" s="346" t="s">
        <v>6575</v>
      </c>
      <c r="BE104" s="345">
        <v>365</v>
      </c>
      <c r="BF104" s="345">
        <v>97</v>
      </c>
      <c r="BG104" s="345">
        <v>99</v>
      </c>
      <c r="BH104" s="345">
        <v>40</v>
      </c>
      <c r="BI104" s="347">
        <v>46326</v>
      </c>
      <c r="BJ104" s="345">
        <v>0.35</v>
      </c>
      <c r="BK104" s="345">
        <v>8</v>
      </c>
      <c r="BL104" s="346" t="s">
        <v>6576</v>
      </c>
      <c r="BM104" s="345">
        <v>26000000</v>
      </c>
      <c r="BN104" s="346" t="s">
        <v>3320</v>
      </c>
      <c r="BO104" s="346" t="s">
        <v>3320</v>
      </c>
      <c r="BP104" s="346" t="s">
        <v>3320</v>
      </c>
      <c r="BQ104" s="346" t="s">
        <v>3320</v>
      </c>
      <c r="BR104" s="346" t="s">
        <v>3320</v>
      </c>
      <c r="BS104" s="346" t="s">
        <v>3320</v>
      </c>
      <c r="BT104" s="346" t="s">
        <v>3320</v>
      </c>
      <c r="BU104" s="346" t="s">
        <v>3320</v>
      </c>
      <c r="BV104" s="346" t="s">
        <v>3320</v>
      </c>
      <c r="BW104" s="346" t="s">
        <v>3320</v>
      </c>
      <c r="BX104" s="348"/>
      <c r="BY104" s="346" t="s">
        <v>3320</v>
      </c>
      <c r="BZ104" s="346" t="s">
        <v>3320</v>
      </c>
      <c r="CA104" s="346" t="s">
        <v>3320</v>
      </c>
      <c r="CB104" s="346" t="s">
        <v>3320</v>
      </c>
      <c r="CC104" s="346" t="s">
        <v>3320</v>
      </c>
      <c r="CD104" s="346" t="s">
        <v>3320</v>
      </c>
      <c r="CE104" s="346" t="s">
        <v>3320</v>
      </c>
      <c r="CF104" s="346" t="s">
        <v>3320</v>
      </c>
      <c r="CG104" s="346" t="s">
        <v>3320</v>
      </c>
      <c r="CH104" s="348"/>
      <c r="CI104" s="346" t="s">
        <v>3320</v>
      </c>
      <c r="CJ104" s="346" t="s">
        <v>3320</v>
      </c>
      <c r="CK104" s="346" t="s">
        <v>3320</v>
      </c>
      <c r="CL104" s="346" t="s">
        <v>3320</v>
      </c>
      <c r="CM104" s="346" t="s">
        <v>3320</v>
      </c>
      <c r="CN104" s="346" t="s">
        <v>3320</v>
      </c>
      <c r="CO104" s="346" t="s">
        <v>3320</v>
      </c>
      <c r="CP104" s="346" t="s">
        <v>6577</v>
      </c>
      <c r="CQ104" s="346" t="s">
        <v>3320</v>
      </c>
      <c r="CR104" s="346" t="s">
        <v>3320</v>
      </c>
      <c r="CS104" s="346" t="s">
        <v>3320</v>
      </c>
      <c r="CT104" s="348"/>
      <c r="CU104" s="346" t="s">
        <v>3320</v>
      </c>
      <c r="CV104" s="346" t="s">
        <v>3320</v>
      </c>
      <c r="CW104" s="346" t="s">
        <v>3320</v>
      </c>
      <c r="CX104" s="346" t="s">
        <v>3320</v>
      </c>
      <c r="CY104" s="346" t="s">
        <v>3320</v>
      </c>
      <c r="CZ104" s="346" t="s">
        <v>3320</v>
      </c>
      <c r="DA104" s="348"/>
      <c r="DB104" s="346" t="s">
        <v>3320</v>
      </c>
      <c r="DC104" s="346" t="s">
        <v>3320</v>
      </c>
      <c r="DD104" s="348"/>
      <c r="DE104" s="346" t="s">
        <v>3320</v>
      </c>
      <c r="DF104" s="346" t="s">
        <v>3320</v>
      </c>
      <c r="DG104" s="346" t="s">
        <v>3320</v>
      </c>
      <c r="DH104" s="346" t="s">
        <v>3320</v>
      </c>
      <c r="DI104" s="346" t="s">
        <v>3320</v>
      </c>
      <c r="DJ104" s="346" t="s">
        <v>3320</v>
      </c>
      <c r="DK104" s="346" t="s">
        <v>3320</v>
      </c>
      <c r="DL104" s="346" t="s">
        <v>3320</v>
      </c>
      <c r="DM104" s="346" t="s">
        <v>3320</v>
      </c>
      <c r="DN104" s="346" t="s">
        <v>3320</v>
      </c>
      <c r="DO104" s="346" t="s">
        <v>3320</v>
      </c>
      <c r="DP104" s="346" t="s">
        <v>3320</v>
      </c>
      <c r="DQ104" s="346" t="s">
        <v>3320</v>
      </c>
      <c r="DR104" s="346" t="s">
        <v>3320</v>
      </c>
      <c r="DS104" s="346" t="s">
        <v>3320</v>
      </c>
      <c r="DT104" s="346" t="s">
        <v>3320</v>
      </c>
      <c r="DU104" s="346" t="s">
        <v>3320</v>
      </c>
      <c r="DV104" s="346" t="s">
        <v>3320</v>
      </c>
      <c r="DW104" s="346" t="s">
        <v>3320</v>
      </c>
      <c r="DX104" s="346" t="s">
        <v>3320</v>
      </c>
      <c r="DY104" s="346" t="s">
        <v>3320</v>
      </c>
      <c r="DZ104" s="346" t="s">
        <v>3320</v>
      </c>
      <c r="EA104" s="346" t="s">
        <v>3320</v>
      </c>
      <c r="EB104" s="346" t="s">
        <v>3320</v>
      </c>
      <c r="EC104" s="346" t="s">
        <v>3320</v>
      </c>
      <c r="ED104" s="346" t="s">
        <v>3320</v>
      </c>
      <c r="EE104" s="346" t="s">
        <v>3320</v>
      </c>
      <c r="EF104" s="345">
        <v>128000000</v>
      </c>
      <c r="EG104" s="346" t="s">
        <v>733</v>
      </c>
      <c r="EH104" s="346" t="s">
        <v>733</v>
      </c>
      <c r="EI104" s="346" t="s">
        <v>733</v>
      </c>
      <c r="EJ104" s="346" t="s">
        <v>733</v>
      </c>
      <c r="EK104" s="346" t="s">
        <v>1816</v>
      </c>
      <c r="EL104" s="346" t="s">
        <v>6578</v>
      </c>
      <c r="EM104" s="179" t="s">
        <v>6579</v>
      </c>
      <c r="EN104" s="348"/>
      <c r="EO104" s="346" t="s">
        <v>6580</v>
      </c>
      <c r="EP104" s="345">
        <v>114000000</v>
      </c>
      <c r="EQ104" s="345">
        <v>14000000</v>
      </c>
      <c r="ER104" s="345">
        <v>1760</v>
      </c>
      <c r="ES104" s="345">
        <v>940</v>
      </c>
      <c r="ET104" s="346" t="s">
        <v>6581</v>
      </c>
      <c r="EU104" s="346" t="s">
        <v>733</v>
      </c>
      <c r="EV104" s="346" t="s">
        <v>733</v>
      </c>
      <c r="EW104" s="346" t="s">
        <v>6582</v>
      </c>
      <c r="EX104" s="346" t="s">
        <v>733</v>
      </c>
      <c r="EY104" s="346" t="s">
        <v>1214</v>
      </c>
      <c r="EZ104" s="346" t="s">
        <v>733</v>
      </c>
      <c r="FA104" s="346" t="s">
        <v>1214</v>
      </c>
      <c r="FB104" s="346" t="s">
        <v>733</v>
      </c>
      <c r="FC104" s="349" t="s">
        <v>5676</v>
      </c>
      <c r="FD104" s="346" t="s">
        <v>3320</v>
      </c>
      <c r="FE104" s="346" t="s">
        <v>733</v>
      </c>
      <c r="FF104" s="346" t="s">
        <v>5721</v>
      </c>
      <c r="FG104" s="346" t="s">
        <v>733</v>
      </c>
      <c r="FH104" s="346" t="s">
        <v>5679</v>
      </c>
      <c r="FI104" s="346" t="s">
        <v>3320</v>
      </c>
      <c r="FJ104" s="346" t="s">
        <v>3320</v>
      </c>
      <c r="FK104" s="345">
        <v>0.1</v>
      </c>
      <c r="FL104" s="346" t="s">
        <v>733</v>
      </c>
      <c r="FM104" s="346" t="s">
        <v>5679</v>
      </c>
      <c r="FN104" s="346" t="s">
        <v>6583</v>
      </c>
      <c r="FO104" s="346" t="s">
        <v>733</v>
      </c>
      <c r="FP104" s="346" t="s">
        <v>3320</v>
      </c>
      <c r="FQ104" s="346" t="s">
        <v>3320</v>
      </c>
      <c r="FR104" s="346" t="s">
        <v>3320</v>
      </c>
      <c r="FS104" s="346" t="s">
        <v>5683</v>
      </c>
      <c r="FT104" s="346" t="s">
        <v>5683</v>
      </c>
      <c r="FU104" s="346" t="s">
        <v>5683</v>
      </c>
      <c r="FV104" s="346" t="s">
        <v>733</v>
      </c>
      <c r="FW104" s="346" t="s">
        <v>1214</v>
      </c>
      <c r="FX104" s="350">
        <v>46079.834641203706</v>
      </c>
      <c r="FY104" s="350">
        <v>46083.982951388891</v>
      </c>
      <c r="FZ104" s="346" t="s">
        <v>5685</v>
      </c>
      <c r="GA104" s="346" t="s">
        <v>3320</v>
      </c>
      <c r="GB104" s="346" t="s">
        <v>3320</v>
      </c>
      <c r="GC104" s="346" t="s">
        <v>3320</v>
      </c>
      <c r="GD104" s="346" t="s">
        <v>3320</v>
      </c>
      <c r="GE104" s="346" t="s">
        <v>3320</v>
      </c>
      <c r="GF104" s="346" t="s">
        <v>3320</v>
      </c>
      <c r="GG104" s="346" t="s">
        <v>3320</v>
      </c>
      <c r="GH104" s="346" t="s">
        <v>3320</v>
      </c>
      <c r="GI104" s="346" t="s">
        <v>3320</v>
      </c>
      <c r="GJ104" s="346" t="s">
        <v>3320</v>
      </c>
      <c r="GK104" s="346" t="s">
        <v>3320</v>
      </c>
      <c r="GL104" s="346" t="s">
        <v>3320</v>
      </c>
      <c r="GM104" s="346" t="s">
        <v>3320</v>
      </c>
      <c r="GN104" s="346" t="s">
        <v>3320</v>
      </c>
      <c r="GO104" s="346" t="s">
        <v>3320</v>
      </c>
      <c r="GP104" s="346" t="s">
        <v>3320</v>
      </c>
      <c r="GQ104" s="346" t="s">
        <v>3320</v>
      </c>
      <c r="GR104" s="346" t="s">
        <v>3320</v>
      </c>
      <c r="GS104" s="346" t="s">
        <v>3320</v>
      </c>
      <c r="GT104" s="346" t="s">
        <v>3320</v>
      </c>
      <c r="GU104" s="346" t="s">
        <v>3320</v>
      </c>
      <c r="GV104" s="346" t="s">
        <v>3320</v>
      </c>
      <c r="GW104" s="346" t="s">
        <v>3320</v>
      </c>
      <c r="GX104" s="346" t="s">
        <v>3320</v>
      </c>
      <c r="GY104" s="346" t="s">
        <v>3320</v>
      </c>
      <c r="GZ104" s="346" t="s">
        <v>3320</v>
      </c>
      <c r="HA104" s="346" t="s">
        <v>3320</v>
      </c>
      <c r="HB104" s="346" t="s">
        <v>3320</v>
      </c>
      <c r="HC104" s="346" t="s">
        <v>3320</v>
      </c>
      <c r="HD104" s="346" t="s">
        <v>3320</v>
      </c>
      <c r="HE104" s="346" t="s">
        <v>3320</v>
      </c>
      <c r="HF104" s="346" t="s">
        <v>3320</v>
      </c>
      <c r="HG104" s="346" t="s">
        <v>3320</v>
      </c>
      <c r="HH104" s="346" t="s">
        <v>3320</v>
      </c>
      <c r="HI104" s="346" t="s">
        <v>3320</v>
      </c>
      <c r="HJ104" s="346" t="s">
        <v>3320</v>
      </c>
      <c r="HK104" s="346" t="s">
        <v>3320</v>
      </c>
      <c r="HL104" s="346" t="s">
        <v>3320</v>
      </c>
    </row>
    <row r="105" spans="1:220" ht="15.75" thickBot="1">
      <c r="A105" s="344" t="s">
        <v>5638</v>
      </c>
      <c r="B105" s="345">
        <v>819</v>
      </c>
      <c r="C105" s="346" t="s">
        <v>8720</v>
      </c>
      <c r="D105" s="346" t="s">
        <v>8721</v>
      </c>
      <c r="E105" s="345">
        <v>819</v>
      </c>
      <c r="F105" s="346" t="s">
        <v>8722</v>
      </c>
      <c r="G105" s="346" t="s">
        <v>8723</v>
      </c>
      <c r="H105" s="346" t="s">
        <v>8724</v>
      </c>
      <c r="I105" s="346" t="s">
        <v>5643</v>
      </c>
      <c r="J105" s="346" t="s">
        <v>6660</v>
      </c>
      <c r="K105" s="346" t="s">
        <v>6662</v>
      </c>
      <c r="L105" s="346" t="s">
        <v>8725</v>
      </c>
      <c r="M105" s="346" t="s">
        <v>5698</v>
      </c>
      <c r="N105" s="346" t="s">
        <v>8726</v>
      </c>
      <c r="O105" s="346" t="s">
        <v>8727</v>
      </c>
      <c r="P105" s="346" t="s">
        <v>3320</v>
      </c>
      <c r="Q105" s="346" t="s">
        <v>8728</v>
      </c>
      <c r="R105" s="346" t="s">
        <v>5698</v>
      </c>
      <c r="S105" s="346" t="s">
        <v>8729</v>
      </c>
      <c r="T105" s="346" t="s">
        <v>8730</v>
      </c>
      <c r="U105" s="346" t="s">
        <v>6669</v>
      </c>
      <c r="V105" s="346" t="s">
        <v>733</v>
      </c>
      <c r="W105" s="346" t="s">
        <v>733</v>
      </c>
      <c r="X105" s="346" t="s">
        <v>733</v>
      </c>
      <c r="Y105" s="346" t="s">
        <v>3320</v>
      </c>
      <c r="Z105" s="346" t="s">
        <v>6670</v>
      </c>
      <c r="AA105" s="346" t="s">
        <v>733</v>
      </c>
      <c r="AB105" s="346" t="s">
        <v>8731</v>
      </c>
      <c r="AC105" s="346" t="s">
        <v>6672</v>
      </c>
      <c r="AD105" s="346" t="s">
        <v>6673</v>
      </c>
      <c r="AE105" s="346" t="s">
        <v>6674</v>
      </c>
      <c r="AF105" s="346" t="s">
        <v>6814</v>
      </c>
      <c r="AG105" s="346" t="s">
        <v>8732</v>
      </c>
      <c r="AH105" s="346" t="s">
        <v>1214</v>
      </c>
      <c r="AI105" s="346" t="s">
        <v>3320</v>
      </c>
      <c r="AJ105" s="346" t="s">
        <v>5955</v>
      </c>
      <c r="AK105" s="346" t="s">
        <v>6587</v>
      </c>
      <c r="AL105" s="346" t="s">
        <v>5712</v>
      </c>
      <c r="AM105" s="347">
        <v>47087</v>
      </c>
      <c r="AN105" s="345">
        <v>24</v>
      </c>
      <c r="AO105" s="345">
        <v>200</v>
      </c>
      <c r="AP105" s="346" t="s">
        <v>5666</v>
      </c>
      <c r="AQ105" s="345">
        <v>51</v>
      </c>
      <c r="AR105" s="345">
        <v>547.04</v>
      </c>
      <c r="AS105" s="346" t="s">
        <v>733</v>
      </c>
      <c r="AT105" s="345">
        <v>23.99</v>
      </c>
      <c r="AU105" s="346" t="s">
        <v>733</v>
      </c>
      <c r="AV105" s="345">
        <v>700</v>
      </c>
      <c r="AW105" s="346" t="s">
        <v>5667</v>
      </c>
      <c r="AX105" s="346" t="s">
        <v>5801</v>
      </c>
      <c r="AY105" s="346" t="s">
        <v>3320</v>
      </c>
      <c r="AZ105" s="346" t="s">
        <v>733</v>
      </c>
      <c r="BA105" s="346" t="s">
        <v>1214</v>
      </c>
      <c r="BB105" s="345">
        <v>2102</v>
      </c>
      <c r="BC105" s="346" t="s">
        <v>3320</v>
      </c>
      <c r="BD105" s="346" t="s">
        <v>8112</v>
      </c>
      <c r="BE105" s="345">
        <v>365</v>
      </c>
      <c r="BF105" s="345">
        <v>94.5</v>
      </c>
      <c r="BG105" s="345">
        <v>99</v>
      </c>
      <c r="BH105" s="345">
        <v>30</v>
      </c>
      <c r="BI105" s="347">
        <v>46356</v>
      </c>
      <c r="BJ105" s="345">
        <v>1.45</v>
      </c>
      <c r="BK105" s="345">
        <v>8</v>
      </c>
      <c r="BL105" s="346" t="s">
        <v>8113</v>
      </c>
      <c r="BM105" s="345">
        <v>2700000</v>
      </c>
      <c r="BN105" s="346" t="s">
        <v>3320</v>
      </c>
      <c r="BO105" s="346" t="s">
        <v>3320</v>
      </c>
      <c r="BP105" s="346" t="s">
        <v>3320</v>
      </c>
      <c r="BQ105" s="346" t="s">
        <v>3320</v>
      </c>
      <c r="BR105" s="346" t="s">
        <v>3320</v>
      </c>
      <c r="BS105" s="346" t="s">
        <v>3320</v>
      </c>
      <c r="BT105" s="346" t="s">
        <v>3320</v>
      </c>
      <c r="BU105" s="346" t="s">
        <v>3320</v>
      </c>
      <c r="BV105" s="346" t="s">
        <v>3320</v>
      </c>
      <c r="BW105" s="346" t="s">
        <v>3320</v>
      </c>
      <c r="BX105" s="348"/>
      <c r="BY105" s="346" t="s">
        <v>3320</v>
      </c>
      <c r="BZ105" s="346" t="s">
        <v>3320</v>
      </c>
      <c r="CA105" s="346" t="s">
        <v>3320</v>
      </c>
      <c r="CB105" s="346" t="s">
        <v>3320</v>
      </c>
      <c r="CC105" s="346" t="s">
        <v>3320</v>
      </c>
      <c r="CD105" s="346" t="s">
        <v>3320</v>
      </c>
      <c r="CE105" s="346" t="s">
        <v>3320</v>
      </c>
      <c r="CF105" s="346" t="s">
        <v>3320</v>
      </c>
      <c r="CG105" s="346" t="s">
        <v>3320</v>
      </c>
      <c r="CH105" s="348"/>
      <c r="CI105" s="346" t="s">
        <v>3320</v>
      </c>
      <c r="CJ105" s="346" t="s">
        <v>3320</v>
      </c>
      <c r="CK105" s="346" t="s">
        <v>3320</v>
      </c>
      <c r="CL105" s="346" t="s">
        <v>3320</v>
      </c>
      <c r="CM105" s="346" t="s">
        <v>3320</v>
      </c>
      <c r="CN105" s="346" t="s">
        <v>3320</v>
      </c>
      <c r="CO105" s="346" t="s">
        <v>3320</v>
      </c>
      <c r="CP105" s="346" t="s">
        <v>3320</v>
      </c>
      <c r="CQ105" s="346" t="s">
        <v>3320</v>
      </c>
      <c r="CR105" s="346" t="s">
        <v>3320</v>
      </c>
      <c r="CS105" s="346" t="s">
        <v>3320</v>
      </c>
      <c r="CT105" s="346" t="s">
        <v>3320</v>
      </c>
      <c r="CU105" s="346" t="s">
        <v>3320</v>
      </c>
      <c r="CV105" s="346" t="s">
        <v>3320</v>
      </c>
      <c r="CW105" s="346" t="s">
        <v>3320</v>
      </c>
      <c r="CX105" s="346" t="s">
        <v>3320</v>
      </c>
      <c r="CY105" s="346" t="s">
        <v>3320</v>
      </c>
      <c r="CZ105" s="346" t="s">
        <v>3320</v>
      </c>
      <c r="DA105" s="346" t="s">
        <v>3320</v>
      </c>
      <c r="DB105" s="346" t="s">
        <v>3320</v>
      </c>
      <c r="DC105" s="346" t="s">
        <v>3320</v>
      </c>
      <c r="DD105" s="346" t="s">
        <v>3320</v>
      </c>
      <c r="DE105" s="346" t="s">
        <v>3320</v>
      </c>
      <c r="DF105" s="346" t="s">
        <v>3320</v>
      </c>
      <c r="DG105" s="346" t="s">
        <v>3320</v>
      </c>
      <c r="DH105" s="346" t="s">
        <v>3320</v>
      </c>
      <c r="DI105" s="346" t="s">
        <v>3320</v>
      </c>
      <c r="DJ105" s="346" t="s">
        <v>3320</v>
      </c>
      <c r="DK105" s="346" t="s">
        <v>3320</v>
      </c>
      <c r="DL105" s="346" t="s">
        <v>3320</v>
      </c>
      <c r="DM105" s="346" t="s">
        <v>3320</v>
      </c>
      <c r="DN105" s="346" t="s">
        <v>3320</v>
      </c>
      <c r="DO105" s="346" t="s">
        <v>3320</v>
      </c>
      <c r="DP105" s="346" t="s">
        <v>3320</v>
      </c>
      <c r="DQ105" s="346" t="s">
        <v>3320</v>
      </c>
      <c r="DR105" s="346" t="s">
        <v>3320</v>
      </c>
      <c r="DS105" s="346" t="s">
        <v>3320</v>
      </c>
      <c r="DT105" s="346" t="s">
        <v>3320</v>
      </c>
      <c r="DU105" s="346" t="s">
        <v>3320</v>
      </c>
      <c r="DV105" s="346" t="s">
        <v>3320</v>
      </c>
      <c r="DW105" s="346" t="s">
        <v>3320</v>
      </c>
      <c r="DX105" s="346" t="s">
        <v>3320</v>
      </c>
      <c r="DY105" s="346" t="s">
        <v>3320</v>
      </c>
      <c r="DZ105" s="346" t="s">
        <v>3320</v>
      </c>
      <c r="EA105" s="346" t="s">
        <v>3320</v>
      </c>
      <c r="EB105" s="346" t="s">
        <v>3320</v>
      </c>
      <c r="EC105" s="346" t="s">
        <v>3320</v>
      </c>
      <c r="ED105" s="346" t="s">
        <v>3320</v>
      </c>
      <c r="EE105" s="346" t="s">
        <v>3320</v>
      </c>
      <c r="EF105" s="345">
        <v>280300000</v>
      </c>
      <c r="EG105" s="346" t="s">
        <v>1214</v>
      </c>
      <c r="EH105" s="346" t="s">
        <v>733</v>
      </c>
      <c r="EI105" s="346" t="s">
        <v>733</v>
      </c>
      <c r="EJ105" s="346" t="s">
        <v>733</v>
      </c>
      <c r="EK105" s="346" t="s">
        <v>1126</v>
      </c>
      <c r="EL105" s="346" t="s">
        <v>8734</v>
      </c>
      <c r="EM105" s="179" t="s">
        <v>8735</v>
      </c>
      <c r="EN105" s="348"/>
      <c r="EO105" s="346" t="s">
        <v>8736</v>
      </c>
      <c r="EP105" s="345">
        <v>219469000</v>
      </c>
      <c r="EQ105" s="345">
        <v>56000000</v>
      </c>
      <c r="ER105" s="345">
        <v>372.41</v>
      </c>
      <c r="ES105" s="345">
        <v>488.98</v>
      </c>
      <c r="ET105" s="346" t="s">
        <v>8737</v>
      </c>
      <c r="EU105" s="346" t="s">
        <v>733</v>
      </c>
      <c r="EV105" s="346" t="s">
        <v>733</v>
      </c>
      <c r="EW105" s="346" t="s">
        <v>8738</v>
      </c>
      <c r="EX105" s="346" t="s">
        <v>733</v>
      </c>
      <c r="EY105" s="346" t="s">
        <v>733</v>
      </c>
      <c r="EZ105" s="346" t="s">
        <v>733</v>
      </c>
      <c r="FA105" s="346" t="s">
        <v>733</v>
      </c>
      <c r="FB105" s="346" t="s">
        <v>733</v>
      </c>
      <c r="FC105" s="349" t="s">
        <v>5676</v>
      </c>
      <c r="FD105" s="346" t="s">
        <v>3320</v>
      </c>
      <c r="FE105" s="346" t="s">
        <v>733</v>
      </c>
      <c r="FF105" s="346" t="s">
        <v>5721</v>
      </c>
      <c r="FG105" s="346" t="s">
        <v>733</v>
      </c>
      <c r="FH105" s="346" t="s">
        <v>5679</v>
      </c>
      <c r="FI105" s="346" t="s">
        <v>3320</v>
      </c>
      <c r="FJ105" s="346" t="s">
        <v>3320</v>
      </c>
      <c r="FK105" s="345">
        <v>1.1000000000000001</v>
      </c>
      <c r="FL105" s="346" t="s">
        <v>1214</v>
      </c>
      <c r="FM105" s="346" t="s">
        <v>1214</v>
      </c>
      <c r="FN105" s="346" t="s">
        <v>3320</v>
      </c>
      <c r="FO105" s="346" t="s">
        <v>733</v>
      </c>
      <c r="FP105" s="346" t="s">
        <v>3320</v>
      </c>
      <c r="FQ105" s="346" t="s">
        <v>8739</v>
      </c>
      <c r="FR105" s="346" t="s">
        <v>8740</v>
      </c>
      <c r="FS105" s="346" t="s">
        <v>5952</v>
      </c>
      <c r="FT105" s="346" t="s">
        <v>5684</v>
      </c>
      <c r="FU105" s="346" t="s">
        <v>5684</v>
      </c>
      <c r="FV105" s="346" t="s">
        <v>733</v>
      </c>
      <c r="FW105" s="346" t="s">
        <v>1214</v>
      </c>
      <c r="FX105" s="350">
        <v>46079.466747685183</v>
      </c>
      <c r="FY105" s="350">
        <v>46083.982905092591</v>
      </c>
      <c r="FZ105" s="346" t="s">
        <v>5685</v>
      </c>
      <c r="GA105" s="346" t="s">
        <v>3320</v>
      </c>
      <c r="GB105" s="346" t="s">
        <v>3320</v>
      </c>
      <c r="GC105" s="346" t="s">
        <v>3320</v>
      </c>
      <c r="GD105" s="346" t="s">
        <v>3320</v>
      </c>
      <c r="GE105" s="346" t="s">
        <v>3320</v>
      </c>
      <c r="GF105" s="346" t="s">
        <v>3320</v>
      </c>
      <c r="GG105" s="346" t="s">
        <v>3320</v>
      </c>
      <c r="GH105" s="346" t="s">
        <v>3320</v>
      </c>
      <c r="GI105" s="346" t="s">
        <v>3320</v>
      </c>
      <c r="GJ105" s="346" t="s">
        <v>3320</v>
      </c>
      <c r="GK105" s="346" t="s">
        <v>3320</v>
      </c>
      <c r="GL105" s="346" t="s">
        <v>3320</v>
      </c>
      <c r="GM105" s="346" t="s">
        <v>3320</v>
      </c>
      <c r="GN105" s="346" t="s">
        <v>3320</v>
      </c>
      <c r="GO105" s="346" t="s">
        <v>3320</v>
      </c>
      <c r="GP105" s="346" t="s">
        <v>3320</v>
      </c>
      <c r="GQ105" s="346" t="s">
        <v>3320</v>
      </c>
      <c r="GR105" s="346" t="s">
        <v>3320</v>
      </c>
      <c r="GS105" s="346" t="s">
        <v>3320</v>
      </c>
      <c r="GT105" s="346" t="s">
        <v>3320</v>
      </c>
      <c r="GU105" s="346" t="s">
        <v>3320</v>
      </c>
      <c r="GV105" s="346" t="s">
        <v>3320</v>
      </c>
      <c r="GW105" s="346" t="s">
        <v>3320</v>
      </c>
      <c r="GX105" s="346" t="s">
        <v>3320</v>
      </c>
      <c r="GY105" s="346" t="s">
        <v>3320</v>
      </c>
      <c r="GZ105" s="346" t="s">
        <v>3320</v>
      </c>
      <c r="HA105" s="346" t="s">
        <v>3320</v>
      </c>
      <c r="HB105" s="346" t="s">
        <v>3320</v>
      </c>
      <c r="HC105" s="346" t="s">
        <v>3320</v>
      </c>
      <c r="HD105" s="346" t="s">
        <v>3320</v>
      </c>
      <c r="HE105" s="346" t="s">
        <v>3320</v>
      </c>
      <c r="HF105" s="346" t="s">
        <v>3320</v>
      </c>
      <c r="HG105" s="346" t="s">
        <v>3320</v>
      </c>
      <c r="HH105" s="346" t="s">
        <v>3320</v>
      </c>
      <c r="HI105" s="346" t="s">
        <v>3320</v>
      </c>
      <c r="HJ105" s="346" t="s">
        <v>3320</v>
      </c>
      <c r="HK105" s="346" t="s">
        <v>3320</v>
      </c>
      <c r="HL105" s="346" t="s">
        <v>3320</v>
      </c>
    </row>
    <row r="106" spans="1:220" ht="15.75" thickBot="1">
      <c r="A106" s="344" t="s">
        <v>5638</v>
      </c>
      <c r="B106" s="345">
        <v>1023</v>
      </c>
      <c r="C106" s="346" t="s">
        <v>6001</v>
      </c>
      <c r="D106" s="346" t="s">
        <v>6002</v>
      </c>
      <c r="E106" s="345">
        <v>1023</v>
      </c>
      <c r="F106" s="346" t="s">
        <v>6003</v>
      </c>
      <c r="G106" s="346" t="s">
        <v>6004</v>
      </c>
      <c r="H106" s="346" t="s">
        <v>1975</v>
      </c>
      <c r="I106" s="346" t="s">
        <v>5643</v>
      </c>
      <c r="J106" s="346" t="s">
        <v>6005</v>
      </c>
      <c r="K106" s="346" t="s">
        <v>6006</v>
      </c>
      <c r="L106" s="346" t="s">
        <v>6007</v>
      </c>
      <c r="M106" s="346" t="s">
        <v>5698</v>
      </c>
      <c r="N106" s="346" t="s">
        <v>6008</v>
      </c>
      <c r="O106" s="346" t="s">
        <v>6009</v>
      </c>
      <c r="P106" s="346" t="s">
        <v>3320</v>
      </c>
      <c r="Q106" s="346" t="s">
        <v>6010</v>
      </c>
      <c r="R106" s="346" t="s">
        <v>5698</v>
      </c>
      <c r="S106" s="346" t="s">
        <v>6011</v>
      </c>
      <c r="T106" s="346" t="s">
        <v>6012</v>
      </c>
      <c r="U106" s="346" t="s">
        <v>6013</v>
      </c>
      <c r="V106" s="346" t="s">
        <v>733</v>
      </c>
      <c r="W106" s="346" t="s">
        <v>733</v>
      </c>
      <c r="X106" s="346" t="s">
        <v>733</v>
      </c>
      <c r="Y106" s="346" t="s">
        <v>3320</v>
      </c>
      <c r="Z106" s="346" t="s">
        <v>6014</v>
      </c>
      <c r="AA106" s="346" t="s">
        <v>733</v>
      </c>
      <c r="AB106" s="346" t="s">
        <v>6015</v>
      </c>
      <c r="AC106" s="346" t="s">
        <v>6016</v>
      </c>
      <c r="AD106" s="346" t="s">
        <v>6017</v>
      </c>
      <c r="AE106" s="346" t="s">
        <v>6018</v>
      </c>
      <c r="AF106" s="346" t="s">
        <v>6019</v>
      </c>
      <c r="AG106" s="346" t="s">
        <v>6020</v>
      </c>
      <c r="AH106" s="346" t="s">
        <v>1214</v>
      </c>
      <c r="AI106" s="346" t="s">
        <v>3320</v>
      </c>
      <c r="AJ106" s="346" t="s">
        <v>5955</v>
      </c>
      <c r="AK106" s="346" t="s">
        <v>3603</v>
      </c>
      <c r="AL106" s="346" t="s">
        <v>5665</v>
      </c>
      <c r="AM106" s="347">
        <v>46934</v>
      </c>
      <c r="AN106" s="345">
        <v>18</v>
      </c>
      <c r="AO106" s="345">
        <v>105.6</v>
      </c>
      <c r="AP106" s="346" t="s">
        <v>5666</v>
      </c>
      <c r="AQ106" s="345">
        <v>24</v>
      </c>
      <c r="AR106" s="345">
        <v>261.57</v>
      </c>
      <c r="AS106" s="346" t="s">
        <v>733</v>
      </c>
      <c r="AT106" s="345">
        <v>26.25</v>
      </c>
      <c r="AU106" s="346" t="s">
        <v>1214</v>
      </c>
      <c r="AV106" s="345">
        <v>650</v>
      </c>
      <c r="AW106" s="346" t="s">
        <v>5800</v>
      </c>
      <c r="AX106" s="346" t="s">
        <v>5801</v>
      </c>
      <c r="AY106" s="346" t="s">
        <v>3320</v>
      </c>
      <c r="AZ106" s="346" t="s">
        <v>733</v>
      </c>
      <c r="BA106" s="346" t="s">
        <v>733</v>
      </c>
      <c r="BB106" s="345">
        <v>2.2999999999999998</v>
      </c>
      <c r="BC106" s="345">
        <v>2.12</v>
      </c>
      <c r="BD106" s="346" t="s">
        <v>6022</v>
      </c>
      <c r="BE106" s="345">
        <v>365</v>
      </c>
      <c r="BF106" s="345">
        <v>90</v>
      </c>
      <c r="BG106" s="345">
        <v>98</v>
      </c>
      <c r="BH106" s="345">
        <v>25</v>
      </c>
      <c r="BI106" s="347">
        <v>46363</v>
      </c>
      <c r="BJ106" s="345">
        <v>1.8</v>
      </c>
      <c r="BK106" s="345">
        <v>11</v>
      </c>
      <c r="BL106" s="346" t="s">
        <v>6023</v>
      </c>
      <c r="BM106" s="345">
        <v>223934.93</v>
      </c>
      <c r="BN106" s="346" t="s">
        <v>3320</v>
      </c>
      <c r="BO106" s="346" t="s">
        <v>3320</v>
      </c>
      <c r="BP106" s="346" t="s">
        <v>3320</v>
      </c>
      <c r="BQ106" s="346" t="s">
        <v>3320</v>
      </c>
      <c r="BR106" s="346" t="s">
        <v>3320</v>
      </c>
      <c r="BS106" s="346" t="s">
        <v>3320</v>
      </c>
      <c r="BT106" s="346" t="s">
        <v>3320</v>
      </c>
      <c r="BU106" s="346" t="s">
        <v>3320</v>
      </c>
      <c r="BV106" s="346" t="s">
        <v>3320</v>
      </c>
      <c r="BW106" s="346" t="s">
        <v>3320</v>
      </c>
      <c r="BX106" s="348"/>
      <c r="BY106" s="346" t="s">
        <v>3320</v>
      </c>
      <c r="BZ106" s="346" t="s">
        <v>3320</v>
      </c>
      <c r="CA106" s="346" t="s">
        <v>3320</v>
      </c>
      <c r="CB106" s="346" t="s">
        <v>3320</v>
      </c>
      <c r="CC106" s="346" t="s">
        <v>3320</v>
      </c>
      <c r="CD106" s="346" t="s">
        <v>3320</v>
      </c>
      <c r="CE106" s="346" t="s">
        <v>3320</v>
      </c>
      <c r="CF106" s="346" t="s">
        <v>3320</v>
      </c>
      <c r="CG106" s="346" t="s">
        <v>3320</v>
      </c>
      <c r="CH106" s="348"/>
      <c r="CI106" s="346" t="s">
        <v>3320</v>
      </c>
      <c r="CJ106" s="346" t="s">
        <v>3320</v>
      </c>
      <c r="CK106" s="346" t="s">
        <v>3320</v>
      </c>
      <c r="CL106" s="346" t="s">
        <v>3320</v>
      </c>
      <c r="CM106" s="346" t="s">
        <v>3320</v>
      </c>
      <c r="CN106" s="346" t="s">
        <v>3320</v>
      </c>
      <c r="CO106" s="346" t="s">
        <v>3320</v>
      </c>
      <c r="CP106" s="346" t="s">
        <v>3320</v>
      </c>
      <c r="CQ106" s="346" t="s">
        <v>3320</v>
      </c>
      <c r="CR106" s="346" t="s">
        <v>3320</v>
      </c>
      <c r="CS106" s="346" t="s">
        <v>3320</v>
      </c>
      <c r="CT106" s="346" t="s">
        <v>3320</v>
      </c>
      <c r="CU106" s="346" t="s">
        <v>3320</v>
      </c>
      <c r="CV106" s="346" t="s">
        <v>3320</v>
      </c>
      <c r="CW106" s="346" t="s">
        <v>3320</v>
      </c>
      <c r="CX106" s="346" t="s">
        <v>3320</v>
      </c>
      <c r="CY106" s="346" t="s">
        <v>3320</v>
      </c>
      <c r="CZ106" s="346" t="s">
        <v>3320</v>
      </c>
      <c r="DA106" s="346" t="s">
        <v>3320</v>
      </c>
      <c r="DB106" s="346" t="s">
        <v>3320</v>
      </c>
      <c r="DC106" s="346" t="s">
        <v>3320</v>
      </c>
      <c r="DD106" s="346" t="s">
        <v>3320</v>
      </c>
      <c r="DE106" s="346" t="s">
        <v>3320</v>
      </c>
      <c r="DF106" s="346" t="s">
        <v>3320</v>
      </c>
      <c r="DG106" s="346" t="s">
        <v>3320</v>
      </c>
      <c r="DH106" s="346" t="s">
        <v>3320</v>
      </c>
      <c r="DI106" s="346" t="s">
        <v>3320</v>
      </c>
      <c r="DJ106" s="346" t="s">
        <v>3320</v>
      </c>
      <c r="DK106" s="346" t="s">
        <v>3320</v>
      </c>
      <c r="DL106" s="346" t="s">
        <v>3320</v>
      </c>
      <c r="DM106" s="346" t="s">
        <v>3320</v>
      </c>
      <c r="DN106" s="346" t="s">
        <v>3320</v>
      </c>
      <c r="DO106" s="346" t="s">
        <v>3320</v>
      </c>
      <c r="DP106" s="346" t="s">
        <v>3320</v>
      </c>
      <c r="DQ106" s="346" t="s">
        <v>3320</v>
      </c>
      <c r="DR106" s="346" t="s">
        <v>3320</v>
      </c>
      <c r="DS106" s="346" t="s">
        <v>3320</v>
      </c>
      <c r="DT106" s="346" t="s">
        <v>3320</v>
      </c>
      <c r="DU106" s="346" t="s">
        <v>3320</v>
      </c>
      <c r="DV106" s="346" t="s">
        <v>3320</v>
      </c>
      <c r="DW106" s="346" t="s">
        <v>3320</v>
      </c>
      <c r="DX106" s="346" t="s">
        <v>3320</v>
      </c>
      <c r="DY106" s="346" t="s">
        <v>3320</v>
      </c>
      <c r="DZ106" s="346" t="s">
        <v>3320</v>
      </c>
      <c r="EA106" s="346" t="s">
        <v>3320</v>
      </c>
      <c r="EB106" s="346" t="s">
        <v>3320</v>
      </c>
      <c r="EC106" s="346" t="s">
        <v>3320</v>
      </c>
      <c r="ED106" s="346" t="s">
        <v>3320</v>
      </c>
      <c r="EE106" s="346" t="s">
        <v>3320</v>
      </c>
      <c r="EF106" s="345">
        <v>135759187</v>
      </c>
      <c r="EG106" s="346" t="s">
        <v>733</v>
      </c>
      <c r="EH106" s="346" t="s">
        <v>733</v>
      </c>
      <c r="EI106" s="346" t="s">
        <v>733</v>
      </c>
      <c r="EJ106" s="346" t="s">
        <v>733</v>
      </c>
      <c r="EK106" s="346" t="s">
        <v>2851</v>
      </c>
      <c r="EL106" s="346" t="s">
        <v>6024</v>
      </c>
      <c r="EM106" s="179" t="s">
        <v>6025</v>
      </c>
      <c r="EN106" s="348"/>
      <c r="EO106" s="346" t="s">
        <v>6026</v>
      </c>
      <c r="EP106" s="345">
        <v>126013745</v>
      </c>
      <c r="EQ106" s="345">
        <v>18240000</v>
      </c>
      <c r="ER106" s="345">
        <v>2253</v>
      </c>
      <c r="ES106" s="345">
        <v>667.99</v>
      </c>
      <c r="ET106" s="346" t="s">
        <v>6027</v>
      </c>
      <c r="EU106" s="346" t="s">
        <v>733</v>
      </c>
      <c r="EV106" s="346" t="s">
        <v>733</v>
      </c>
      <c r="EW106" s="346" t="s">
        <v>6028</v>
      </c>
      <c r="EX106" s="346" t="s">
        <v>733</v>
      </c>
      <c r="EY106" s="346" t="s">
        <v>733</v>
      </c>
      <c r="EZ106" s="346" t="s">
        <v>733</v>
      </c>
      <c r="FA106" s="346" t="s">
        <v>733</v>
      </c>
      <c r="FB106" s="346" t="s">
        <v>733</v>
      </c>
      <c r="FC106" s="349" t="s">
        <v>5676</v>
      </c>
      <c r="FD106" s="346" t="s">
        <v>3320</v>
      </c>
      <c r="FE106" s="346" t="s">
        <v>733</v>
      </c>
      <c r="FF106" s="346" t="s">
        <v>6029</v>
      </c>
      <c r="FG106" s="346" t="s">
        <v>1214</v>
      </c>
      <c r="FH106" s="346" t="s">
        <v>1214</v>
      </c>
      <c r="FI106" s="346" t="s">
        <v>3320</v>
      </c>
      <c r="FJ106" s="346" t="s">
        <v>3320</v>
      </c>
      <c r="FK106" s="345">
        <v>0</v>
      </c>
      <c r="FL106" s="346" t="s">
        <v>733</v>
      </c>
      <c r="FM106" s="346" t="s">
        <v>5679</v>
      </c>
      <c r="FN106" s="346" t="s">
        <v>6030</v>
      </c>
      <c r="FO106" s="346" t="s">
        <v>733</v>
      </c>
      <c r="FP106" s="346" t="s">
        <v>3320</v>
      </c>
      <c r="FQ106" s="346" t="s">
        <v>6031</v>
      </c>
      <c r="FR106" s="346" t="s">
        <v>6032</v>
      </c>
      <c r="FS106" s="346" t="s">
        <v>5683</v>
      </c>
      <c r="FT106" s="346" t="s">
        <v>5683</v>
      </c>
      <c r="FU106" s="346" t="s">
        <v>5683</v>
      </c>
      <c r="FV106" s="346" t="s">
        <v>733</v>
      </c>
      <c r="FW106" s="346" t="s">
        <v>1214</v>
      </c>
      <c r="FX106" s="350">
        <v>46080.891145833331</v>
      </c>
      <c r="FY106" s="350">
        <v>46083.980578703704</v>
      </c>
      <c r="FZ106" s="346" t="s">
        <v>5685</v>
      </c>
      <c r="GA106" s="346" t="s">
        <v>3320</v>
      </c>
      <c r="GB106" s="346" t="s">
        <v>3320</v>
      </c>
      <c r="GC106" s="346" t="s">
        <v>3320</v>
      </c>
      <c r="GD106" s="346" t="s">
        <v>3320</v>
      </c>
      <c r="GE106" s="346" t="s">
        <v>3320</v>
      </c>
      <c r="GF106" s="346" t="s">
        <v>3320</v>
      </c>
      <c r="GG106" s="346" t="s">
        <v>3320</v>
      </c>
      <c r="GH106" s="346" t="s">
        <v>3320</v>
      </c>
      <c r="GI106" s="346" t="s">
        <v>3320</v>
      </c>
      <c r="GJ106" s="346" t="s">
        <v>3320</v>
      </c>
      <c r="GK106" s="346" t="s">
        <v>3320</v>
      </c>
      <c r="GL106" s="346" t="s">
        <v>3320</v>
      </c>
      <c r="GM106" s="346" t="s">
        <v>3320</v>
      </c>
      <c r="GN106" s="346" t="s">
        <v>3320</v>
      </c>
      <c r="GO106" s="346" t="s">
        <v>3320</v>
      </c>
      <c r="GP106" s="346" t="s">
        <v>3320</v>
      </c>
      <c r="GQ106" s="346" t="s">
        <v>3320</v>
      </c>
      <c r="GR106" s="346" t="s">
        <v>3320</v>
      </c>
      <c r="GS106" s="346" t="s">
        <v>3320</v>
      </c>
      <c r="GT106" s="346" t="s">
        <v>3320</v>
      </c>
      <c r="GU106" s="346" t="s">
        <v>3320</v>
      </c>
      <c r="GV106" s="346" t="s">
        <v>3320</v>
      </c>
      <c r="GW106" s="346" t="s">
        <v>3320</v>
      </c>
      <c r="GX106" s="346" t="s">
        <v>3320</v>
      </c>
      <c r="GY106" s="346" t="s">
        <v>3320</v>
      </c>
      <c r="GZ106" s="346" t="s">
        <v>3320</v>
      </c>
      <c r="HA106" s="346" t="s">
        <v>3320</v>
      </c>
      <c r="HB106" s="346" t="s">
        <v>3320</v>
      </c>
      <c r="HC106" s="346" t="s">
        <v>3320</v>
      </c>
      <c r="HD106" s="346" t="s">
        <v>3320</v>
      </c>
      <c r="HE106" s="346" t="s">
        <v>3320</v>
      </c>
      <c r="HF106" s="346" t="s">
        <v>3320</v>
      </c>
      <c r="HG106" s="346" t="s">
        <v>3320</v>
      </c>
      <c r="HH106" s="346" t="s">
        <v>3320</v>
      </c>
      <c r="HI106" s="346" t="s">
        <v>3320</v>
      </c>
      <c r="HJ106" s="346" t="s">
        <v>3320</v>
      </c>
      <c r="HK106" s="346" t="s">
        <v>3320</v>
      </c>
      <c r="HL106" s="346" t="s">
        <v>3320</v>
      </c>
    </row>
    <row r="107" spans="1:220" ht="15.75" thickBot="1">
      <c r="A107" s="344" t="s">
        <v>5638</v>
      </c>
      <c r="B107" s="345">
        <v>1065</v>
      </c>
      <c r="C107" s="346" t="s">
        <v>8741</v>
      </c>
      <c r="D107" s="346" t="s">
        <v>8742</v>
      </c>
      <c r="E107" s="345">
        <v>1065</v>
      </c>
      <c r="F107" s="346" t="s">
        <v>8743</v>
      </c>
      <c r="G107" s="346" t="s">
        <v>7432</v>
      </c>
      <c r="H107" s="346" t="s">
        <v>8744</v>
      </c>
      <c r="I107" s="346" t="s">
        <v>5916</v>
      </c>
      <c r="J107" s="346" t="s">
        <v>8745</v>
      </c>
      <c r="K107" s="346" t="s">
        <v>5698</v>
      </c>
      <c r="L107" s="346" t="s">
        <v>8747</v>
      </c>
      <c r="M107" s="346" t="s">
        <v>7433</v>
      </c>
      <c r="N107" s="346" t="s">
        <v>8748</v>
      </c>
      <c r="O107" s="346" t="s">
        <v>8749</v>
      </c>
      <c r="P107" s="346" t="s">
        <v>7432</v>
      </c>
      <c r="Q107" s="346" t="s">
        <v>8750</v>
      </c>
      <c r="R107" s="346" t="s">
        <v>8751</v>
      </c>
      <c r="S107" s="346" t="s">
        <v>7438</v>
      </c>
      <c r="T107" s="346" t="s">
        <v>7439</v>
      </c>
      <c r="U107" s="346" t="s">
        <v>7440</v>
      </c>
      <c r="V107" s="346" t="s">
        <v>733</v>
      </c>
      <c r="W107" s="346" t="s">
        <v>733</v>
      </c>
      <c r="X107" s="346" t="s">
        <v>733</v>
      </c>
      <c r="Y107" s="346" t="s">
        <v>3320</v>
      </c>
      <c r="Z107" s="346" t="s">
        <v>7441</v>
      </c>
      <c r="AA107" s="346" t="s">
        <v>733</v>
      </c>
      <c r="AB107" s="346" t="s">
        <v>8752</v>
      </c>
      <c r="AC107" s="346" t="s">
        <v>7443</v>
      </c>
      <c r="AD107" s="346" t="s">
        <v>7444</v>
      </c>
      <c r="AE107" s="346" t="s">
        <v>7445</v>
      </c>
      <c r="AF107" s="346" t="s">
        <v>8753</v>
      </c>
      <c r="AG107" s="346" t="s">
        <v>8754</v>
      </c>
      <c r="AH107" s="346" t="s">
        <v>1214</v>
      </c>
      <c r="AI107" s="346" t="s">
        <v>3320</v>
      </c>
      <c r="AJ107" s="346" t="s">
        <v>2043</v>
      </c>
      <c r="AK107" s="346" t="s">
        <v>3589</v>
      </c>
      <c r="AL107" s="346" t="s">
        <v>6612</v>
      </c>
      <c r="AM107" s="347">
        <v>46910</v>
      </c>
      <c r="AN107" s="345">
        <v>14</v>
      </c>
      <c r="AO107" s="345">
        <v>157.13999999999999</v>
      </c>
      <c r="AP107" s="346" t="s">
        <v>5666</v>
      </c>
      <c r="AQ107" s="345">
        <v>35</v>
      </c>
      <c r="AR107" s="345">
        <v>560.5</v>
      </c>
      <c r="AS107" s="346" t="s">
        <v>733</v>
      </c>
      <c r="AT107" s="346" t="s">
        <v>3320</v>
      </c>
      <c r="AU107" s="346" t="s">
        <v>3320</v>
      </c>
      <c r="AV107" s="346" t="s">
        <v>3320</v>
      </c>
      <c r="AW107" s="346" t="s">
        <v>3320</v>
      </c>
      <c r="AX107" s="346" t="s">
        <v>3320</v>
      </c>
      <c r="AY107" s="346" t="s">
        <v>3320</v>
      </c>
      <c r="AZ107" s="346" t="s">
        <v>3320</v>
      </c>
      <c r="BA107" s="346" t="s">
        <v>3320</v>
      </c>
      <c r="BB107" s="346" t="s">
        <v>3320</v>
      </c>
      <c r="BC107" s="346" t="s">
        <v>3320</v>
      </c>
      <c r="BD107" s="348"/>
      <c r="BE107" s="346" t="s">
        <v>3320</v>
      </c>
      <c r="BF107" s="346" t="s">
        <v>3320</v>
      </c>
      <c r="BG107" s="346" t="s">
        <v>3320</v>
      </c>
      <c r="BH107" s="346" t="s">
        <v>3320</v>
      </c>
      <c r="BI107" s="346" t="s">
        <v>3320</v>
      </c>
      <c r="BJ107" s="346" t="s">
        <v>3320</v>
      </c>
      <c r="BK107" s="346" t="s">
        <v>3320</v>
      </c>
      <c r="BL107" s="346" t="s">
        <v>3320</v>
      </c>
      <c r="BM107" s="346" t="s">
        <v>3320</v>
      </c>
      <c r="BN107" s="345">
        <v>4.5</v>
      </c>
      <c r="BO107" s="345">
        <v>10.5</v>
      </c>
      <c r="BP107" s="346" t="s">
        <v>733</v>
      </c>
      <c r="BQ107" s="346" t="s">
        <v>5937</v>
      </c>
      <c r="BR107" s="345">
        <v>39.5</v>
      </c>
      <c r="BS107" s="346" t="s">
        <v>733</v>
      </c>
      <c r="BT107" s="346" t="s">
        <v>733</v>
      </c>
      <c r="BU107" s="346" t="s">
        <v>733</v>
      </c>
      <c r="BV107" s="345">
        <v>3460</v>
      </c>
      <c r="BW107" s="345">
        <v>3105</v>
      </c>
      <c r="BX107" s="346" t="s">
        <v>8756</v>
      </c>
      <c r="BY107" s="345">
        <v>365</v>
      </c>
      <c r="BZ107" s="345">
        <v>91.8</v>
      </c>
      <c r="CA107" s="345">
        <v>98</v>
      </c>
      <c r="CB107" s="345">
        <v>20</v>
      </c>
      <c r="CC107" s="347">
        <v>46373</v>
      </c>
      <c r="CD107" s="345">
        <v>0.05</v>
      </c>
      <c r="CE107" s="345">
        <v>7</v>
      </c>
      <c r="CF107" s="346" t="s">
        <v>8757</v>
      </c>
      <c r="CG107" s="345">
        <v>260.3</v>
      </c>
      <c r="CH107" s="348"/>
      <c r="CI107" s="346" t="s">
        <v>3320</v>
      </c>
      <c r="CJ107" s="346" t="s">
        <v>3320</v>
      </c>
      <c r="CK107" s="346" t="s">
        <v>3320</v>
      </c>
      <c r="CL107" s="346" t="s">
        <v>3320</v>
      </c>
      <c r="CM107" s="346" t="s">
        <v>3320</v>
      </c>
      <c r="CN107" s="346" t="s">
        <v>3320</v>
      </c>
      <c r="CO107" s="346" t="s">
        <v>3320</v>
      </c>
      <c r="CP107" s="346" t="s">
        <v>3320</v>
      </c>
      <c r="CQ107" s="346" t="s">
        <v>3320</v>
      </c>
      <c r="CR107" s="346" t="s">
        <v>3320</v>
      </c>
      <c r="CS107" s="346" t="s">
        <v>3320</v>
      </c>
      <c r="CT107" s="346" t="s">
        <v>3320</v>
      </c>
      <c r="CU107" s="346" t="s">
        <v>3320</v>
      </c>
      <c r="CV107" s="346" t="s">
        <v>3320</v>
      </c>
      <c r="CW107" s="346" t="s">
        <v>3320</v>
      </c>
      <c r="CX107" s="346" t="s">
        <v>3320</v>
      </c>
      <c r="CY107" s="346" t="s">
        <v>3320</v>
      </c>
      <c r="CZ107" s="346" t="s">
        <v>3320</v>
      </c>
      <c r="DA107" s="346" t="s">
        <v>3320</v>
      </c>
      <c r="DB107" s="346" t="s">
        <v>3320</v>
      </c>
      <c r="DC107" s="346" t="s">
        <v>3320</v>
      </c>
      <c r="DD107" s="346" t="s">
        <v>3320</v>
      </c>
      <c r="DE107" s="346" t="s">
        <v>3320</v>
      </c>
      <c r="DF107" s="346" t="s">
        <v>3320</v>
      </c>
      <c r="DG107" s="346" t="s">
        <v>3320</v>
      </c>
      <c r="DH107" s="346" t="s">
        <v>3320</v>
      </c>
      <c r="DI107" s="346" t="s">
        <v>3320</v>
      </c>
      <c r="DJ107" s="346" t="s">
        <v>3320</v>
      </c>
      <c r="DK107" s="346" t="s">
        <v>3320</v>
      </c>
      <c r="DL107" s="346" t="s">
        <v>3320</v>
      </c>
      <c r="DM107" s="346" t="s">
        <v>3320</v>
      </c>
      <c r="DN107" s="346" t="s">
        <v>3320</v>
      </c>
      <c r="DO107" s="346" t="s">
        <v>3320</v>
      </c>
      <c r="DP107" s="346" t="s">
        <v>3320</v>
      </c>
      <c r="DQ107" s="346" t="s">
        <v>3320</v>
      </c>
      <c r="DR107" s="346" t="s">
        <v>3320</v>
      </c>
      <c r="DS107" s="346" t="s">
        <v>3320</v>
      </c>
      <c r="DT107" s="346" t="s">
        <v>3320</v>
      </c>
      <c r="DU107" s="346" t="s">
        <v>3320</v>
      </c>
      <c r="DV107" s="346" t="s">
        <v>3320</v>
      </c>
      <c r="DW107" s="346" t="s">
        <v>3320</v>
      </c>
      <c r="DX107" s="346" t="s">
        <v>3320</v>
      </c>
      <c r="DY107" s="346" t="s">
        <v>3320</v>
      </c>
      <c r="DZ107" s="346" t="s">
        <v>3320</v>
      </c>
      <c r="EA107" s="346" t="s">
        <v>3320</v>
      </c>
      <c r="EB107" s="346" t="s">
        <v>3320</v>
      </c>
      <c r="EC107" s="346" t="s">
        <v>3320</v>
      </c>
      <c r="ED107" s="346" t="s">
        <v>3320</v>
      </c>
      <c r="EE107" s="346" t="s">
        <v>3320</v>
      </c>
      <c r="EF107" s="345">
        <v>346800000</v>
      </c>
      <c r="EG107" s="346" t="s">
        <v>733</v>
      </c>
      <c r="EH107" s="346" t="s">
        <v>733</v>
      </c>
      <c r="EI107" s="346" t="s">
        <v>733</v>
      </c>
      <c r="EJ107" s="346" t="s">
        <v>733</v>
      </c>
      <c r="EK107" s="346" t="s">
        <v>5218</v>
      </c>
      <c r="EL107" s="346" t="s">
        <v>8758</v>
      </c>
      <c r="EM107" s="179" t="s">
        <v>8759</v>
      </c>
      <c r="EN107" s="348"/>
      <c r="EO107" s="346" t="s">
        <v>8760</v>
      </c>
      <c r="EP107" s="345">
        <v>346800000</v>
      </c>
      <c r="EQ107" s="345">
        <v>124800000</v>
      </c>
      <c r="ER107" s="345">
        <v>1391</v>
      </c>
      <c r="ES107" s="345">
        <v>2617</v>
      </c>
      <c r="ET107" s="346" t="s">
        <v>7441</v>
      </c>
      <c r="EU107" s="346" t="s">
        <v>733</v>
      </c>
      <c r="EV107" s="346" t="s">
        <v>733</v>
      </c>
      <c r="EW107" s="346" t="s">
        <v>8761</v>
      </c>
      <c r="EX107" s="346" t="s">
        <v>733</v>
      </c>
      <c r="EY107" s="346" t="s">
        <v>733</v>
      </c>
      <c r="EZ107" s="346" t="s">
        <v>733</v>
      </c>
      <c r="FA107" s="346" t="s">
        <v>733</v>
      </c>
      <c r="FB107" s="346" t="s">
        <v>733</v>
      </c>
      <c r="FC107" s="349" t="s">
        <v>5676</v>
      </c>
      <c r="FD107" s="346" t="s">
        <v>3320</v>
      </c>
      <c r="FE107" s="346" t="s">
        <v>733</v>
      </c>
      <c r="FF107" s="346" t="s">
        <v>5721</v>
      </c>
      <c r="FG107" s="346" t="s">
        <v>1214</v>
      </c>
      <c r="FH107" s="346" t="s">
        <v>1214</v>
      </c>
      <c r="FI107" s="346" t="s">
        <v>3320</v>
      </c>
      <c r="FJ107" s="346" t="s">
        <v>3320</v>
      </c>
      <c r="FK107" s="345">
        <v>0</v>
      </c>
      <c r="FL107" s="346" t="s">
        <v>1214</v>
      </c>
      <c r="FM107" s="346" t="s">
        <v>1214</v>
      </c>
      <c r="FN107" s="346" t="s">
        <v>3320</v>
      </c>
      <c r="FO107" s="346" t="s">
        <v>1214</v>
      </c>
      <c r="FP107" s="346" t="s">
        <v>3320</v>
      </c>
      <c r="FQ107" s="346" t="s">
        <v>3320</v>
      </c>
      <c r="FR107" s="346" t="s">
        <v>3320</v>
      </c>
      <c r="FS107" s="346" t="s">
        <v>3320</v>
      </c>
      <c r="FT107" s="346" t="s">
        <v>3320</v>
      </c>
      <c r="FU107" s="346" t="s">
        <v>3320</v>
      </c>
      <c r="FV107" s="346" t="s">
        <v>1214</v>
      </c>
      <c r="FW107" s="346" t="s">
        <v>1214</v>
      </c>
      <c r="FX107" s="350">
        <v>46083.76898148148</v>
      </c>
      <c r="FY107" s="350">
        <v>46083.969629629632</v>
      </c>
      <c r="FZ107" s="346" t="s">
        <v>5685</v>
      </c>
      <c r="GA107" s="346" t="s">
        <v>3320</v>
      </c>
      <c r="GB107" s="346" t="s">
        <v>3320</v>
      </c>
      <c r="GC107" s="346" t="s">
        <v>3320</v>
      </c>
      <c r="GD107" s="346" t="s">
        <v>3320</v>
      </c>
      <c r="GE107" s="346" t="s">
        <v>3320</v>
      </c>
      <c r="GF107" s="346" t="s">
        <v>3320</v>
      </c>
      <c r="GG107" s="346" t="s">
        <v>3320</v>
      </c>
      <c r="GH107" s="346" t="s">
        <v>3320</v>
      </c>
      <c r="GI107" s="346" t="s">
        <v>3320</v>
      </c>
      <c r="GJ107" s="346" t="s">
        <v>3320</v>
      </c>
      <c r="GK107" s="346" t="s">
        <v>3320</v>
      </c>
      <c r="GL107" s="346" t="s">
        <v>3320</v>
      </c>
      <c r="GM107" s="346" t="s">
        <v>3320</v>
      </c>
      <c r="GN107" s="346" t="s">
        <v>3320</v>
      </c>
      <c r="GO107" s="346" t="s">
        <v>3320</v>
      </c>
      <c r="GP107" s="346" t="s">
        <v>3320</v>
      </c>
      <c r="GQ107" s="346" t="s">
        <v>3320</v>
      </c>
      <c r="GR107" s="346" t="s">
        <v>3320</v>
      </c>
      <c r="GS107" s="346" t="s">
        <v>3320</v>
      </c>
      <c r="GT107" s="346" t="s">
        <v>3320</v>
      </c>
      <c r="GU107" s="346" t="s">
        <v>3320</v>
      </c>
      <c r="GV107" s="346" t="s">
        <v>3320</v>
      </c>
      <c r="GW107" s="346" t="s">
        <v>3320</v>
      </c>
      <c r="GX107" s="346" t="s">
        <v>3320</v>
      </c>
      <c r="GY107" s="346" t="s">
        <v>3320</v>
      </c>
      <c r="GZ107" s="346" t="s">
        <v>3320</v>
      </c>
      <c r="HA107" s="346" t="s">
        <v>3320</v>
      </c>
      <c r="HB107" s="346" t="s">
        <v>3320</v>
      </c>
      <c r="HC107" s="346" t="s">
        <v>3320</v>
      </c>
      <c r="HD107" s="346" t="s">
        <v>3320</v>
      </c>
      <c r="HE107" s="346" t="s">
        <v>3320</v>
      </c>
      <c r="HF107" s="346" t="s">
        <v>3320</v>
      </c>
      <c r="HG107" s="346" t="s">
        <v>3320</v>
      </c>
      <c r="HH107" s="346" t="s">
        <v>3320</v>
      </c>
      <c r="HI107" s="346" t="s">
        <v>3320</v>
      </c>
      <c r="HJ107" s="346" t="s">
        <v>3320</v>
      </c>
      <c r="HK107" s="346" t="s">
        <v>3320</v>
      </c>
      <c r="HL107" s="346" t="s">
        <v>3320</v>
      </c>
    </row>
    <row r="108" spans="1:220" ht="15.75" thickBot="1">
      <c r="A108" s="344" t="s">
        <v>5638</v>
      </c>
      <c r="B108" s="345">
        <v>905</v>
      </c>
      <c r="C108" s="346" t="s">
        <v>6601</v>
      </c>
      <c r="D108" s="346" t="s">
        <v>6602</v>
      </c>
      <c r="E108" s="345">
        <v>905</v>
      </c>
      <c r="F108" s="346" t="s">
        <v>1819</v>
      </c>
      <c r="G108" s="346" t="s">
        <v>6603</v>
      </c>
      <c r="H108" s="346" t="s">
        <v>5084</v>
      </c>
      <c r="I108" s="346" t="s">
        <v>5643</v>
      </c>
      <c r="J108" s="346" t="s">
        <v>6604</v>
      </c>
      <c r="K108" s="346" t="s">
        <v>6558</v>
      </c>
      <c r="L108" s="346" t="s">
        <v>6559</v>
      </c>
      <c r="M108" s="346" t="s">
        <v>6560</v>
      </c>
      <c r="N108" s="346" t="s">
        <v>6605</v>
      </c>
      <c r="O108" s="346" t="s">
        <v>6562</v>
      </c>
      <c r="P108" s="346" t="s">
        <v>3320</v>
      </c>
      <c r="Q108" s="346" t="s">
        <v>6563</v>
      </c>
      <c r="R108" s="346" t="s">
        <v>5698</v>
      </c>
      <c r="S108" s="346" t="s">
        <v>6564</v>
      </c>
      <c r="T108" s="346" t="s">
        <v>6565</v>
      </c>
      <c r="U108" s="346" t="s">
        <v>6566</v>
      </c>
      <c r="V108" s="346" t="s">
        <v>733</v>
      </c>
      <c r="W108" s="346" t="s">
        <v>733</v>
      </c>
      <c r="X108" s="346" t="s">
        <v>733</v>
      </c>
      <c r="Y108" s="346" t="s">
        <v>3320</v>
      </c>
      <c r="Z108" s="346" t="s">
        <v>6567</v>
      </c>
      <c r="AA108" s="346" t="s">
        <v>733</v>
      </c>
      <c r="AB108" s="346" t="s">
        <v>6606</v>
      </c>
      <c r="AC108" s="346" t="s">
        <v>6569</v>
      </c>
      <c r="AD108" s="346" t="s">
        <v>6607</v>
      </c>
      <c r="AE108" s="346" t="s">
        <v>6608</v>
      </c>
      <c r="AF108" s="346" t="s">
        <v>6609</v>
      </c>
      <c r="AG108" s="346" t="s">
        <v>6610</v>
      </c>
      <c r="AH108" s="346" t="s">
        <v>1214</v>
      </c>
      <c r="AI108" s="346" t="s">
        <v>3320</v>
      </c>
      <c r="AJ108" s="346" t="s">
        <v>5709</v>
      </c>
      <c r="AK108" s="346" t="s">
        <v>5709</v>
      </c>
      <c r="AL108" s="346" t="s">
        <v>6612</v>
      </c>
      <c r="AM108" s="347">
        <v>46864</v>
      </c>
      <c r="AN108" s="345">
        <v>15</v>
      </c>
      <c r="AO108" s="345">
        <v>200</v>
      </c>
      <c r="AP108" s="346" t="s">
        <v>5666</v>
      </c>
      <c r="AQ108" s="345">
        <v>413952</v>
      </c>
      <c r="AR108" s="345">
        <v>746.84</v>
      </c>
      <c r="AS108" s="346" t="s">
        <v>733</v>
      </c>
      <c r="AT108" s="345">
        <v>42.63</v>
      </c>
      <c r="AU108" s="346" t="s">
        <v>1214</v>
      </c>
      <c r="AV108" s="345">
        <v>730</v>
      </c>
      <c r="AW108" s="346" t="s">
        <v>5713</v>
      </c>
      <c r="AX108" s="346" t="s">
        <v>5801</v>
      </c>
      <c r="AY108" s="346" t="s">
        <v>3320</v>
      </c>
      <c r="AZ108" s="346" t="s">
        <v>733</v>
      </c>
      <c r="BA108" s="346" t="s">
        <v>733</v>
      </c>
      <c r="BB108" s="345">
        <v>2471</v>
      </c>
      <c r="BC108" s="345">
        <v>2374</v>
      </c>
      <c r="BD108" s="346" t="s">
        <v>6613</v>
      </c>
      <c r="BE108" s="345">
        <v>365</v>
      </c>
      <c r="BF108" s="345">
        <v>97</v>
      </c>
      <c r="BG108" s="345">
        <v>99</v>
      </c>
      <c r="BH108" s="345">
        <v>40</v>
      </c>
      <c r="BI108" s="347">
        <v>46327</v>
      </c>
      <c r="BJ108" s="345">
        <v>0.35</v>
      </c>
      <c r="BK108" s="345">
        <v>8</v>
      </c>
      <c r="BL108" s="346" t="s">
        <v>6614</v>
      </c>
      <c r="BM108" s="345">
        <v>50000000</v>
      </c>
      <c r="BN108" s="346" t="s">
        <v>3320</v>
      </c>
      <c r="BO108" s="346" t="s">
        <v>3320</v>
      </c>
      <c r="BP108" s="346" t="s">
        <v>3320</v>
      </c>
      <c r="BQ108" s="346" t="s">
        <v>3320</v>
      </c>
      <c r="BR108" s="346" t="s">
        <v>3320</v>
      </c>
      <c r="BS108" s="346" t="s">
        <v>3320</v>
      </c>
      <c r="BT108" s="346" t="s">
        <v>3320</v>
      </c>
      <c r="BU108" s="346" t="s">
        <v>3320</v>
      </c>
      <c r="BV108" s="346" t="s">
        <v>3320</v>
      </c>
      <c r="BW108" s="346" t="s">
        <v>3320</v>
      </c>
      <c r="BX108" s="348"/>
      <c r="BY108" s="346" t="s">
        <v>3320</v>
      </c>
      <c r="BZ108" s="346" t="s">
        <v>3320</v>
      </c>
      <c r="CA108" s="346" t="s">
        <v>3320</v>
      </c>
      <c r="CB108" s="346" t="s">
        <v>3320</v>
      </c>
      <c r="CC108" s="346" t="s">
        <v>3320</v>
      </c>
      <c r="CD108" s="346" t="s">
        <v>3320</v>
      </c>
      <c r="CE108" s="346" t="s">
        <v>3320</v>
      </c>
      <c r="CF108" s="346" t="s">
        <v>3320</v>
      </c>
      <c r="CG108" s="346" t="s">
        <v>3320</v>
      </c>
      <c r="CH108" s="348"/>
      <c r="CI108" s="346" t="s">
        <v>3320</v>
      </c>
      <c r="CJ108" s="346" t="s">
        <v>3320</v>
      </c>
      <c r="CK108" s="346" t="s">
        <v>3320</v>
      </c>
      <c r="CL108" s="346" t="s">
        <v>3320</v>
      </c>
      <c r="CM108" s="346" t="s">
        <v>3320</v>
      </c>
      <c r="CN108" s="346" t="s">
        <v>3320</v>
      </c>
      <c r="CO108" s="346" t="s">
        <v>3320</v>
      </c>
      <c r="CP108" s="346" t="s">
        <v>3320</v>
      </c>
      <c r="CQ108" s="346" t="s">
        <v>3320</v>
      </c>
      <c r="CR108" s="346" t="s">
        <v>3320</v>
      </c>
      <c r="CS108" s="346" t="s">
        <v>3320</v>
      </c>
      <c r="CT108" s="346" t="s">
        <v>3320</v>
      </c>
      <c r="CU108" s="346" t="s">
        <v>3320</v>
      </c>
      <c r="CV108" s="346" t="s">
        <v>3320</v>
      </c>
      <c r="CW108" s="346" t="s">
        <v>3320</v>
      </c>
      <c r="CX108" s="346" t="s">
        <v>3320</v>
      </c>
      <c r="CY108" s="346" t="s">
        <v>3320</v>
      </c>
      <c r="CZ108" s="346" t="s">
        <v>3320</v>
      </c>
      <c r="DA108" s="346" t="s">
        <v>3320</v>
      </c>
      <c r="DB108" s="346" t="s">
        <v>3320</v>
      </c>
      <c r="DC108" s="346" t="s">
        <v>3320</v>
      </c>
      <c r="DD108" s="346" t="s">
        <v>3320</v>
      </c>
      <c r="DE108" s="346" t="s">
        <v>3320</v>
      </c>
      <c r="DF108" s="346" t="s">
        <v>3320</v>
      </c>
      <c r="DG108" s="346" t="s">
        <v>3320</v>
      </c>
      <c r="DH108" s="346" t="s">
        <v>3320</v>
      </c>
      <c r="DI108" s="346" t="s">
        <v>3320</v>
      </c>
      <c r="DJ108" s="346" t="s">
        <v>3320</v>
      </c>
      <c r="DK108" s="346" t="s">
        <v>3320</v>
      </c>
      <c r="DL108" s="346" t="s">
        <v>3320</v>
      </c>
      <c r="DM108" s="346" t="s">
        <v>3320</v>
      </c>
      <c r="DN108" s="346" t="s">
        <v>3320</v>
      </c>
      <c r="DO108" s="346" t="s">
        <v>3320</v>
      </c>
      <c r="DP108" s="346" t="s">
        <v>3320</v>
      </c>
      <c r="DQ108" s="346" t="s">
        <v>3320</v>
      </c>
      <c r="DR108" s="346" t="s">
        <v>3320</v>
      </c>
      <c r="DS108" s="346" t="s">
        <v>3320</v>
      </c>
      <c r="DT108" s="346" t="s">
        <v>3320</v>
      </c>
      <c r="DU108" s="346" t="s">
        <v>3320</v>
      </c>
      <c r="DV108" s="346" t="s">
        <v>3320</v>
      </c>
      <c r="DW108" s="346" t="s">
        <v>3320</v>
      </c>
      <c r="DX108" s="346" t="s">
        <v>3320</v>
      </c>
      <c r="DY108" s="346" t="s">
        <v>3320</v>
      </c>
      <c r="DZ108" s="346" t="s">
        <v>3320</v>
      </c>
      <c r="EA108" s="346" t="s">
        <v>3320</v>
      </c>
      <c r="EB108" s="346" t="s">
        <v>3320</v>
      </c>
      <c r="EC108" s="346" t="s">
        <v>3320</v>
      </c>
      <c r="ED108" s="346" t="s">
        <v>3320</v>
      </c>
      <c r="EE108" s="346" t="s">
        <v>3320</v>
      </c>
      <c r="EF108" s="345">
        <v>250000000</v>
      </c>
      <c r="EG108" s="346" t="s">
        <v>733</v>
      </c>
      <c r="EH108" s="346" t="s">
        <v>733</v>
      </c>
      <c r="EI108" s="346" t="s">
        <v>733</v>
      </c>
      <c r="EJ108" s="346" t="s">
        <v>733</v>
      </c>
      <c r="EK108" s="346" t="s">
        <v>1816</v>
      </c>
      <c r="EL108" s="346" t="s">
        <v>6615</v>
      </c>
      <c r="EM108" s="179" t="s">
        <v>6616</v>
      </c>
      <c r="EN108" s="348"/>
      <c r="EO108" s="346" t="s">
        <v>6617</v>
      </c>
      <c r="EP108" s="345">
        <v>223000000</v>
      </c>
      <c r="EQ108" s="345">
        <v>27000000</v>
      </c>
      <c r="ER108" s="345">
        <v>1180</v>
      </c>
      <c r="ES108" s="345">
        <v>510</v>
      </c>
      <c r="ET108" s="346" t="s">
        <v>6581</v>
      </c>
      <c r="EU108" s="346" t="s">
        <v>733</v>
      </c>
      <c r="EV108" s="346" t="s">
        <v>733</v>
      </c>
      <c r="EW108" s="346" t="s">
        <v>6582</v>
      </c>
      <c r="EX108" s="346" t="s">
        <v>733</v>
      </c>
      <c r="EY108" s="346" t="s">
        <v>1214</v>
      </c>
      <c r="EZ108" s="346" t="s">
        <v>733</v>
      </c>
      <c r="FA108" s="346" t="s">
        <v>1214</v>
      </c>
      <c r="FB108" s="346" t="s">
        <v>733</v>
      </c>
      <c r="FC108" s="349" t="s">
        <v>5676</v>
      </c>
      <c r="FD108" s="346" t="s">
        <v>3320</v>
      </c>
      <c r="FE108" s="346" t="s">
        <v>733</v>
      </c>
      <c r="FF108" s="346" t="s">
        <v>5721</v>
      </c>
      <c r="FG108" s="346" t="s">
        <v>733</v>
      </c>
      <c r="FH108" s="346" t="s">
        <v>5679</v>
      </c>
      <c r="FI108" s="346" t="s">
        <v>3320</v>
      </c>
      <c r="FJ108" s="346" t="s">
        <v>3320</v>
      </c>
      <c r="FK108" s="345">
        <v>0.1</v>
      </c>
      <c r="FL108" s="346" t="s">
        <v>733</v>
      </c>
      <c r="FM108" s="346" t="s">
        <v>5679</v>
      </c>
      <c r="FN108" s="346" t="s">
        <v>6618</v>
      </c>
      <c r="FO108" s="346" t="s">
        <v>733</v>
      </c>
      <c r="FP108" s="346" t="s">
        <v>3320</v>
      </c>
      <c r="FQ108" s="346" t="s">
        <v>3320</v>
      </c>
      <c r="FR108" s="346" t="s">
        <v>3320</v>
      </c>
      <c r="FS108" s="346" t="s">
        <v>5683</v>
      </c>
      <c r="FT108" s="346" t="s">
        <v>5683</v>
      </c>
      <c r="FU108" s="346" t="s">
        <v>5683</v>
      </c>
      <c r="FV108" s="346" t="s">
        <v>733</v>
      </c>
      <c r="FW108" s="346" t="s">
        <v>1214</v>
      </c>
      <c r="FX108" s="350">
        <v>46080.527013888888</v>
      </c>
      <c r="FY108" s="350">
        <v>46083.968923611108</v>
      </c>
      <c r="FZ108" s="346" t="s">
        <v>5685</v>
      </c>
      <c r="GA108" s="346" t="s">
        <v>3320</v>
      </c>
      <c r="GB108" s="346" t="s">
        <v>3320</v>
      </c>
      <c r="GC108" s="346" t="s">
        <v>3320</v>
      </c>
      <c r="GD108" s="346" t="s">
        <v>3320</v>
      </c>
      <c r="GE108" s="346" t="s">
        <v>3320</v>
      </c>
      <c r="GF108" s="346" t="s">
        <v>3320</v>
      </c>
      <c r="GG108" s="346" t="s">
        <v>3320</v>
      </c>
      <c r="GH108" s="346" t="s">
        <v>3320</v>
      </c>
      <c r="GI108" s="346" t="s">
        <v>3320</v>
      </c>
      <c r="GJ108" s="346" t="s">
        <v>3320</v>
      </c>
      <c r="GK108" s="346" t="s">
        <v>3320</v>
      </c>
      <c r="GL108" s="346" t="s">
        <v>3320</v>
      </c>
      <c r="GM108" s="346" t="s">
        <v>3320</v>
      </c>
      <c r="GN108" s="346" t="s">
        <v>3320</v>
      </c>
      <c r="GO108" s="346" t="s">
        <v>3320</v>
      </c>
      <c r="GP108" s="346" t="s">
        <v>3320</v>
      </c>
      <c r="GQ108" s="346" t="s">
        <v>3320</v>
      </c>
      <c r="GR108" s="346" t="s">
        <v>3320</v>
      </c>
      <c r="GS108" s="346" t="s">
        <v>3320</v>
      </c>
      <c r="GT108" s="346" t="s">
        <v>3320</v>
      </c>
      <c r="GU108" s="346" t="s">
        <v>3320</v>
      </c>
      <c r="GV108" s="346" t="s">
        <v>3320</v>
      </c>
      <c r="GW108" s="346" t="s">
        <v>3320</v>
      </c>
      <c r="GX108" s="346" t="s">
        <v>3320</v>
      </c>
      <c r="GY108" s="346" t="s">
        <v>3320</v>
      </c>
      <c r="GZ108" s="346" t="s">
        <v>3320</v>
      </c>
      <c r="HA108" s="346" t="s">
        <v>3320</v>
      </c>
      <c r="HB108" s="346" t="s">
        <v>3320</v>
      </c>
      <c r="HC108" s="346" t="s">
        <v>3320</v>
      </c>
      <c r="HD108" s="346" t="s">
        <v>3320</v>
      </c>
      <c r="HE108" s="346" t="s">
        <v>3320</v>
      </c>
      <c r="HF108" s="346" t="s">
        <v>3320</v>
      </c>
      <c r="HG108" s="346" t="s">
        <v>3320</v>
      </c>
      <c r="HH108" s="346" t="s">
        <v>3320</v>
      </c>
      <c r="HI108" s="346" t="s">
        <v>3320</v>
      </c>
      <c r="HJ108" s="346" t="s">
        <v>3320</v>
      </c>
      <c r="HK108" s="346" t="s">
        <v>3320</v>
      </c>
      <c r="HL108" s="346" t="s">
        <v>3320</v>
      </c>
    </row>
    <row r="109" spans="1:220" ht="15.75" thickBot="1">
      <c r="A109" s="344" t="s">
        <v>5638</v>
      </c>
      <c r="B109" s="345">
        <v>987</v>
      </c>
      <c r="C109" s="346" t="s">
        <v>6796</v>
      </c>
      <c r="D109" s="346" t="s">
        <v>6797</v>
      </c>
      <c r="E109" s="345">
        <v>987</v>
      </c>
      <c r="F109" s="346" t="s">
        <v>6003</v>
      </c>
      <c r="G109" s="346" t="s">
        <v>6004</v>
      </c>
      <c r="H109" s="346" t="s">
        <v>5154</v>
      </c>
      <c r="I109" s="346" t="s">
        <v>5643</v>
      </c>
      <c r="J109" s="346" t="s">
        <v>6005</v>
      </c>
      <c r="K109" s="346" t="s">
        <v>6006</v>
      </c>
      <c r="L109" s="346" t="s">
        <v>6007</v>
      </c>
      <c r="M109" s="346" t="s">
        <v>5698</v>
      </c>
      <c r="N109" s="346" t="s">
        <v>6008</v>
      </c>
      <c r="O109" s="346" t="s">
        <v>6009</v>
      </c>
      <c r="P109" s="346" t="s">
        <v>3320</v>
      </c>
      <c r="Q109" s="346" t="s">
        <v>6010</v>
      </c>
      <c r="R109" s="346" t="s">
        <v>5698</v>
      </c>
      <c r="S109" s="346" t="s">
        <v>6011</v>
      </c>
      <c r="T109" s="346" t="s">
        <v>6012</v>
      </c>
      <c r="U109" s="346" t="s">
        <v>6013</v>
      </c>
      <c r="V109" s="346" t="s">
        <v>733</v>
      </c>
      <c r="W109" s="346" t="s">
        <v>733</v>
      </c>
      <c r="X109" s="346" t="s">
        <v>733</v>
      </c>
      <c r="Y109" s="346" t="s">
        <v>3320</v>
      </c>
      <c r="Z109" s="346" t="s">
        <v>6014</v>
      </c>
      <c r="AA109" s="346" t="s">
        <v>733</v>
      </c>
      <c r="AB109" s="346" t="s">
        <v>6015</v>
      </c>
      <c r="AC109" s="346" t="s">
        <v>6016</v>
      </c>
      <c r="AD109" s="346" t="s">
        <v>6017</v>
      </c>
      <c r="AE109" s="346" t="s">
        <v>6018</v>
      </c>
      <c r="AF109" s="346" t="s">
        <v>6019</v>
      </c>
      <c r="AG109" s="346" t="s">
        <v>6020</v>
      </c>
      <c r="AH109" s="346" t="s">
        <v>1214</v>
      </c>
      <c r="AI109" s="346" t="s">
        <v>3320</v>
      </c>
      <c r="AJ109" s="346" t="s">
        <v>5663</v>
      </c>
      <c r="AK109" s="346" t="s">
        <v>3569</v>
      </c>
      <c r="AL109" s="346" t="s">
        <v>5712</v>
      </c>
      <c r="AM109" s="347">
        <v>47116</v>
      </c>
      <c r="AN109" s="345">
        <v>24</v>
      </c>
      <c r="AO109" s="345">
        <v>193.6</v>
      </c>
      <c r="AP109" s="346" t="s">
        <v>5666</v>
      </c>
      <c r="AQ109" s="345">
        <v>44</v>
      </c>
      <c r="AR109" s="345">
        <v>456.03</v>
      </c>
      <c r="AS109" s="346" t="s">
        <v>733</v>
      </c>
      <c r="AT109" s="345">
        <v>26.38</v>
      </c>
      <c r="AU109" s="346" t="s">
        <v>1214</v>
      </c>
      <c r="AV109" s="345">
        <v>650</v>
      </c>
      <c r="AW109" s="346" t="s">
        <v>5800</v>
      </c>
      <c r="AX109" s="346" t="s">
        <v>5801</v>
      </c>
      <c r="AY109" s="346" t="s">
        <v>3320</v>
      </c>
      <c r="AZ109" s="346" t="s">
        <v>733</v>
      </c>
      <c r="BA109" s="346" t="s">
        <v>733</v>
      </c>
      <c r="BB109" s="345">
        <v>2.31</v>
      </c>
      <c r="BC109" s="345">
        <v>2.25</v>
      </c>
      <c r="BD109" s="346" t="s">
        <v>6451</v>
      </c>
      <c r="BE109" s="345">
        <v>365</v>
      </c>
      <c r="BF109" s="345">
        <v>90</v>
      </c>
      <c r="BG109" s="345">
        <v>97.99</v>
      </c>
      <c r="BH109" s="345">
        <v>24</v>
      </c>
      <c r="BI109" s="347">
        <v>46363</v>
      </c>
      <c r="BJ109" s="345">
        <v>1.79</v>
      </c>
      <c r="BK109" s="345">
        <v>11</v>
      </c>
      <c r="BL109" s="346" t="s">
        <v>6452</v>
      </c>
      <c r="BM109" s="345">
        <v>388577.91</v>
      </c>
      <c r="BN109" s="346" t="s">
        <v>3320</v>
      </c>
      <c r="BO109" s="346" t="s">
        <v>3320</v>
      </c>
      <c r="BP109" s="346" t="s">
        <v>3320</v>
      </c>
      <c r="BQ109" s="346" t="s">
        <v>3320</v>
      </c>
      <c r="BR109" s="346" t="s">
        <v>3320</v>
      </c>
      <c r="BS109" s="346" t="s">
        <v>3320</v>
      </c>
      <c r="BT109" s="346" t="s">
        <v>3320</v>
      </c>
      <c r="BU109" s="346" t="s">
        <v>3320</v>
      </c>
      <c r="BV109" s="346" t="s">
        <v>3320</v>
      </c>
      <c r="BW109" s="346" t="s">
        <v>3320</v>
      </c>
      <c r="BX109" s="348"/>
      <c r="BY109" s="346" t="s">
        <v>3320</v>
      </c>
      <c r="BZ109" s="346" t="s">
        <v>3320</v>
      </c>
      <c r="CA109" s="346" t="s">
        <v>3320</v>
      </c>
      <c r="CB109" s="346" t="s">
        <v>3320</v>
      </c>
      <c r="CC109" s="346" t="s">
        <v>3320</v>
      </c>
      <c r="CD109" s="346" t="s">
        <v>3320</v>
      </c>
      <c r="CE109" s="346" t="s">
        <v>3320</v>
      </c>
      <c r="CF109" s="346" t="s">
        <v>3320</v>
      </c>
      <c r="CG109" s="346" t="s">
        <v>3320</v>
      </c>
      <c r="CH109" s="348"/>
      <c r="CI109" s="346" t="s">
        <v>3320</v>
      </c>
      <c r="CJ109" s="346" t="s">
        <v>3320</v>
      </c>
      <c r="CK109" s="346" t="s">
        <v>3320</v>
      </c>
      <c r="CL109" s="346" t="s">
        <v>3320</v>
      </c>
      <c r="CM109" s="346" t="s">
        <v>3320</v>
      </c>
      <c r="CN109" s="346" t="s">
        <v>3320</v>
      </c>
      <c r="CO109" s="346" t="s">
        <v>3320</v>
      </c>
      <c r="CP109" s="346" t="s">
        <v>3320</v>
      </c>
      <c r="CQ109" s="346" t="s">
        <v>3320</v>
      </c>
      <c r="CR109" s="346" t="s">
        <v>3320</v>
      </c>
      <c r="CS109" s="346" t="s">
        <v>3320</v>
      </c>
      <c r="CT109" s="346" t="s">
        <v>3320</v>
      </c>
      <c r="CU109" s="346" t="s">
        <v>3320</v>
      </c>
      <c r="CV109" s="346" t="s">
        <v>3320</v>
      </c>
      <c r="CW109" s="346" t="s">
        <v>3320</v>
      </c>
      <c r="CX109" s="346" t="s">
        <v>3320</v>
      </c>
      <c r="CY109" s="346" t="s">
        <v>3320</v>
      </c>
      <c r="CZ109" s="346" t="s">
        <v>3320</v>
      </c>
      <c r="DA109" s="346" t="s">
        <v>3320</v>
      </c>
      <c r="DB109" s="346" t="s">
        <v>3320</v>
      </c>
      <c r="DC109" s="346" t="s">
        <v>3320</v>
      </c>
      <c r="DD109" s="346" t="s">
        <v>3320</v>
      </c>
      <c r="DE109" s="346" t="s">
        <v>3320</v>
      </c>
      <c r="DF109" s="346" t="s">
        <v>3320</v>
      </c>
      <c r="DG109" s="346" t="s">
        <v>3320</v>
      </c>
      <c r="DH109" s="346" t="s">
        <v>3320</v>
      </c>
      <c r="DI109" s="346" t="s">
        <v>3320</v>
      </c>
      <c r="DJ109" s="346" t="s">
        <v>3320</v>
      </c>
      <c r="DK109" s="346" t="s">
        <v>3320</v>
      </c>
      <c r="DL109" s="346" t="s">
        <v>3320</v>
      </c>
      <c r="DM109" s="346" t="s">
        <v>3320</v>
      </c>
      <c r="DN109" s="346" t="s">
        <v>3320</v>
      </c>
      <c r="DO109" s="346" t="s">
        <v>3320</v>
      </c>
      <c r="DP109" s="346" t="s">
        <v>3320</v>
      </c>
      <c r="DQ109" s="346" t="s">
        <v>3320</v>
      </c>
      <c r="DR109" s="346" t="s">
        <v>3320</v>
      </c>
      <c r="DS109" s="346" t="s">
        <v>3320</v>
      </c>
      <c r="DT109" s="346" t="s">
        <v>3320</v>
      </c>
      <c r="DU109" s="346" t="s">
        <v>3320</v>
      </c>
      <c r="DV109" s="346" t="s">
        <v>3320</v>
      </c>
      <c r="DW109" s="346" t="s">
        <v>3320</v>
      </c>
      <c r="DX109" s="346" t="s">
        <v>3320</v>
      </c>
      <c r="DY109" s="346" t="s">
        <v>3320</v>
      </c>
      <c r="DZ109" s="346" t="s">
        <v>3320</v>
      </c>
      <c r="EA109" s="346" t="s">
        <v>3320</v>
      </c>
      <c r="EB109" s="346" t="s">
        <v>3320</v>
      </c>
      <c r="EC109" s="346" t="s">
        <v>3320</v>
      </c>
      <c r="ED109" s="346" t="s">
        <v>3320</v>
      </c>
      <c r="EE109" s="346" t="s">
        <v>3320</v>
      </c>
      <c r="EF109" s="345">
        <v>255205128</v>
      </c>
      <c r="EG109" s="346" t="s">
        <v>733</v>
      </c>
      <c r="EH109" s="346" t="s">
        <v>733</v>
      </c>
      <c r="EI109" s="346" t="s">
        <v>733</v>
      </c>
      <c r="EJ109" s="346" t="s">
        <v>733</v>
      </c>
      <c r="EK109" s="346" t="s">
        <v>86</v>
      </c>
      <c r="EL109" s="346" t="s">
        <v>6799</v>
      </c>
      <c r="EM109" s="179" t="s">
        <v>6800</v>
      </c>
      <c r="EN109" s="348"/>
      <c r="EO109" s="346" t="s">
        <v>6801</v>
      </c>
      <c r="EP109" s="345">
        <v>239465258</v>
      </c>
      <c r="EQ109" s="345">
        <v>34200000</v>
      </c>
      <c r="ER109" s="345">
        <v>1813</v>
      </c>
      <c r="ES109" s="345">
        <v>864</v>
      </c>
      <c r="ET109" s="346" t="s">
        <v>6027</v>
      </c>
      <c r="EU109" s="346" t="s">
        <v>733</v>
      </c>
      <c r="EV109" s="346" t="s">
        <v>733</v>
      </c>
      <c r="EW109" s="346" t="s">
        <v>6445</v>
      </c>
      <c r="EX109" s="346" t="s">
        <v>733</v>
      </c>
      <c r="EY109" s="346" t="s">
        <v>733</v>
      </c>
      <c r="EZ109" s="346" t="s">
        <v>733</v>
      </c>
      <c r="FA109" s="346" t="s">
        <v>733</v>
      </c>
      <c r="FB109" s="346" t="s">
        <v>733</v>
      </c>
      <c r="FC109" s="349" t="s">
        <v>5676</v>
      </c>
      <c r="FD109" s="346" t="s">
        <v>3320</v>
      </c>
      <c r="FE109" s="346" t="s">
        <v>733</v>
      </c>
      <c r="FF109" s="346" t="s">
        <v>5721</v>
      </c>
      <c r="FG109" s="346" t="s">
        <v>1214</v>
      </c>
      <c r="FH109" s="346" t="s">
        <v>1214</v>
      </c>
      <c r="FI109" s="346" t="s">
        <v>3320</v>
      </c>
      <c r="FJ109" s="346" t="s">
        <v>3320</v>
      </c>
      <c r="FK109" s="345">
        <v>0</v>
      </c>
      <c r="FL109" s="346" t="s">
        <v>1214</v>
      </c>
      <c r="FM109" s="346" t="s">
        <v>1214</v>
      </c>
      <c r="FN109" s="346" t="s">
        <v>3320</v>
      </c>
      <c r="FO109" s="346" t="s">
        <v>1214</v>
      </c>
      <c r="FP109" s="346" t="s">
        <v>3320</v>
      </c>
      <c r="FQ109" s="346" t="s">
        <v>6802</v>
      </c>
      <c r="FR109" s="346" t="s">
        <v>6803</v>
      </c>
      <c r="FS109" s="346" t="s">
        <v>3320</v>
      </c>
      <c r="FT109" s="346" t="s">
        <v>3320</v>
      </c>
      <c r="FU109" s="346" t="s">
        <v>3320</v>
      </c>
      <c r="FV109" s="346" t="s">
        <v>733</v>
      </c>
      <c r="FW109" s="346" t="s">
        <v>1214</v>
      </c>
      <c r="FX109" s="350">
        <v>46080.783750000002</v>
      </c>
      <c r="FY109" s="350">
        <v>46083.965462962966</v>
      </c>
      <c r="FZ109" s="346" t="s">
        <v>5685</v>
      </c>
      <c r="GA109" s="346" t="s">
        <v>3320</v>
      </c>
      <c r="GB109" s="346" t="s">
        <v>3320</v>
      </c>
      <c r="GC109" s="346" t="s">
        <v>3320</v>
      </c>
      <c r="GD109" s="346" t="s">
        <v>3320</v>
      </c>
      <c r="GE109" s="346" t="s">
        <v>3320</v>
      </c>
      <c r="GF109" s="346" t="s">
        <v>3320</v>
      </c>
      <c r="GG109" s="346" t="s">
        <v>3320</v>
      </c>
      <c r="GH109" s="346" t="s">
        <v>3320</v>
      </c>
      <c r="GI109" s="346" t="s">
        <v>3320</v>
      </c>
      <c r="GJ109" s="346" t="s">
        <v>3320</v>
      </c>
      <c r="GK109" s="346" t="s">
        <v>3320</v>
      </c>
      <c r="GL109" s="346" t="s">
        <v>3320</v>
      </c>
      <c r="GM109" s="346" t="s">
        <v>3320</v>
      </c>
      <c r="GN109" s="346" t="s">
        <v>3320</v>
      </c>
      <c r="GO109" s="346" t="s">
        <v>3320</v>
      </c>
      <c r="GP109" s="346" t="s">
        <v>3320</v>
      </c>
      <c r="GQ109" s="346" t="s">
        <v>3320</v>
      </c>
      <c r="GR109" s="346" t="s">
        <v>3320</v>
      </c>
      <c r="GS109" s="346" t="s">
        <v>3320</v>
      </c>
      <c r="GT109" s="346" t="s">
        <v>3320</v>
      </c>
      <c r="GU109" s="346" t="s">
        <v>3320</v>
      </c>
      <c r="GV109" s="346" t="s">
        <v>3320</v>
      </c>
      <c r="GW109" s="346" t="s">
        <v>3320</v>
      </c>
      <c r="GX109" s="346" t="s">
        <v>3320</v>
      </c>
      <c r="GY109" s="346" t="s">
        <v>3320</v>
      </c>
      <c r="GZ109" s="346" t="s">
        <v>3320</v>
      </c>
      <c r="HA109" s="346" t="s">
        <v>3320</v>
      </c>
      <c r="HB109" s="346" t="s">
        <v>3320</v>
      </c>
      <c r="HC109" s="346" t="s">
        <v>3320</v>
      </c>
      <c r="HD109" s="346" t="s">
        <v>3320</v>
      </c>
      <c r="HE109" s="346" t="s">
        <v>3320</v>
      </c>
      <c r="HF109" s="346" t="s">
        <v>3320</v>
      </c>
      <c r="HG109" s="346" t="s">
        <v>3320</v>
      </c>
      <c r="HH109" s="346" t="s">
        <v>3320</v>
      </c>
      <c r="HI109" s="346" t="s">
        <v>3320</v>
      </c>
      <c r="HJ109" s="346" t="s">
        <v>3320</v>
      </c>
      <c r="HK109" s="346" t="s">
        <v>3320</v>
      </c>
      <c r="HL109" s="346" t="s">
        <v>3320</v>
      </c>
    </row>
    <row r="110" spans="1:220" ht="15.75" thickBot="1">
      <c r="A110" s="344" t="s">
        <v>5638</v>
      </c>
      <c r="B110" s="345">
        <v>434</v>
      </c>
      <c r="C110" s="346" t="s">
        <v>8775</v>
      </c>
      <c r="D110" s="346" t="s">
        <v>8776</v>
      </c>
      <c r="E110" s="345">
        <v>434</v>
      </c>
      <c r="F110" s="346" t="s">
        <v>8777</v>
      </c>
      <c r="G110" s="346" t="s">
        <v>8778</v>
      </c>
      <c r="H110" s="346" t="s">
        <v>8779</v>
      </c>
      <c r="I110" s="346" t="s">
        <v>5643</v>
      </c>
      <c r="J110" s="346" t="s">
        <v>489</v>
      </c>
      <c r="K110" s="346" t="s">
        <v>6501</v>
      </c>
      <c r="L110" s="346" t="s">
        <v>6502</v>
      </c>
      <c r="M110" s="346" t="s">
        <v>6502</v>
      </c>
      <c r="N110" s="346" t="s">
        <v>6503</v>
      </c>
      <c r="O110" s="346" t="s">
        <v>6504</v>
      </c>
      <c r="P110" s="346" t="s">
        <v>3320</v>
      </c>
      <c r="Q110" s="346" t="s">
        <v>6505</v>
      </c>
      <c r="R110" s="346" t="s">
        <v>5698</v>
      </c>
      <c r="S110" s="346" t="s">
        <v>6506</v>
      </c>
      <c r="T110" s="346" t="s">
        <v>6507</v>
      </c>
      <c r="U110" s="346" t="s">
        <v>6508</v>
      </c>
      <c r="V110" s="346" t="s">
        <v>733</v>
      </c>
      <c r="W110" s="346" t="s">
        <v>733</v>
      </c>
      <c r="X110" s="346" t="s">
        <v>733</v>
      </c>
      <c r="Y110" s="346" t="s">
        <v>3320</v>
      </c>
      <c r="Z110" s="346" t="s">
        <v>6509</v>
      </c>
      <c r="AA110" s="346" t="s">
        <v>1214</v>
      </c>
      <c r="AB110" s="346" t="s">
        <v>6510</v>
      </c>
      <c r="AC110" s="346" t="s">
        <v>6511</v>
      </c>
      <c r="AD110" s="346" t="s">
        <v>6512</v>
      </c>
      <c r="AE110" s="346" t="s">
        <v>6513</v>
      </c>
      <c r="AF110" s="346" t="s">
        <v>8780</v>
      </c>
      <c r="AG110" s="346" t="s">
        <v>8781</v>
      </c>
      <c r="AH110" s="346" t="s">
        <v>1214</v>
      </c>
      <c r="AI110" s="346" t="s">
        <v>3320</v>
      </c>
      <c r="AJ110" s="346" t="s">
        <v>5833</v>
      </c>
      <c r="AK110" s="346" t="s">
        <v>6483</v>
      </c>
      <c r="AL110" s="346" t="s">
        <v>5665</v>
      </c>
      <c r="AM110" s="347">
        <v>47482</v>
      </c>
      <c r="AN110" s="345">
        <v>18</v>
      </c>
      <c r="AO110" s="345">
        <v>30</v>
      </c>
      <c r="AP110" s="346" t="s">
        <v>5666</v>
      </c>
      <c r="AQ110" s="345">
        <v>8</v>
      </c>
      <c r="AR110" s="345">
        <v>74.11</v>
      </c>
      <c r="AS110" s="346" t="s">
        <v>733</v>
      </c>
      <c r="AT110" s="345">
        <v>24.17</v>
      </c>
      <c r="AU110" s="346" t="s">
        <v>1214</v>
      </c>
      <c r="AV110" s="345">
        <v>610</v>
      </c>
      <c r="AW110" s="346" t="s">
        <v>5667</v>
      </c>
      <c r="AX110" s="346" t="s">
        <v>5801</v>
      </c>
      <c r="AY110" s="346" t="s">
        <v>3320</v>
      </c>
      <c r="AZ110" s="346" t="s">
        <v>733</v>
      </c>
      <c r="BA110" s="346" t="s">
        <v>733</v>
      </c>
      <c r="BB110" s="345">
        <v>2117.29</v>
      </c>
      <c r="BC110" s="345">
        <v>2011.3</v>
      </c>
      <c r="BD110" s="346" t="s">
        <v>7045</v>
      </c>
      <c r="BE110" s="345">
        <v>365</v>
      </c>
      <c r="BF110" s="345">
        <v>90</v>
      </c>
      <c r="BG110" s="345">
        <v>99</v>
      </c>
      <c r="BH110" s="345">
        <v>30</v>
      </c>
      <c r="BI110" s="347">
        <v>46934</v>
      </c>
      <c r="BJ110" s="345">
        <v>0.5</v>
      </c>
      <c r="BK110" s="345">
        <v>100</v>
      </c>
      <c r="BL110" s="346" t="s">
        <v>8783</v>
      </c>
      <c r="BM110" s="345">
        <v>1333307</v>
      </c>
      <c r="BN110" s="346" t="s">
        <v>3320</v>
      </c>
      <c r="BO110" s="346" t="s">
        <v>3320</v>
      </c>
      <c r="BP110" s="346" t="s">
        <v>3320</v>
      </c>
      <c r="BQ110" s="346" t="s">
        <v>3320</v>
      </c>
      <c r="BR110" s="346" t="s">
        <v>3320</v>
      </c>
      <c r="BS110" s="346" t="s">
        <v>3320</v>
      </c>
      <c r="BT110" s="346" t="s">
        <v>3320</v>
      </c>
      <c r="BU110" s="346" t="s">
        <v>3320</v>
      </c>
      <c r="BV110" s="346" t="s">
        <v>3320</v>
      </c>
      <c r="BW110" s="346" t="s">
        <v>3320</v>
      </c>
      <c r="BX110" s="348"/>
      <c r="BY110" s="346" t="s">
        <v>3320</v>
      </c>
      <c r="BZ110" s="346" t="s">
        <v>3320</v>
      </c>
      <c r="CA110" s="346" t="s">
        <v>3320</v>
      </c>
      <c r="CB110" s="346" t="s">
        <v>3320</v>
      </c>
      <c r="CC110" s="346" t="s">
        <v>3320</v>
      </c>
      <c r="CD110" s="346" t="s">
        <v>3320</v>
      </c>
      <c r="CE110" s="346" t="s">
        <v>3320</v>
      </c>
      <c r="CF110" s="346" t="s">
        <v>3320</v>
      </c>
      <c r="CG110" s="346" t="s">
        <v>3320</v>
      </c>
      <c r="CH110" s="348"/>
      <c r="CI110" s="346" t="s">
        <v>3320</v>
      </c>
      <c r="CJ110" s="346" t="s">
        <v>3320</v>
      </c>
      <c r="CK110" s="346" t="s">
        <v>3320</v>
      </c>
      <c r="CL110" s="346" t="s">
        <v>3320</v>
      </c>
      <c r="CM110" s="346" t="s">
        <v>3320</v>
      </c>
      <c r="CN110" s="346" t="s">
        <v>3320</v>
      </c>
      <c r="CO110" s="346" t="s">
        <v>3320</v>
      </c>
      <c r="CP110" s="346" t="s">
        <v>3320</v>
      </c>
      <c r="CQ110" s="346" t="s">
        <v>3320</v>
      </c>
      <c r="CR110" s="346" t="s">
        <v>3320</v>
      </c>
      <c r="CS110" s="346" t="s">
        <v>3320</v>
      </c>
      <c r="CT110" s="346" t="s">
        <v>3320</v>
      </c>
      <c r="CU110" s="346" t="s">
        <v>3320</v>
      </c>
      <c r="CV110" s="346" t="s">
        <v>3320</v>
      </c>
      <c r="CW110" s="346" t="s">
        <v>3320</v>
      </c>
      <c r="CX110" s="346" t="s">
        <v>3320</v>
      </c>
      <c r="CY110" s="346" t="s">
        <v>3320</v>
      </c>
      <c r="CZ110" s="346" t="s">
        <v>3320</v>
      </c>
      <c r="DA110" s="346" t="s">
        <v>3320</v>
      </c>
      <c r="DB110" s="346" t="s">
        <v>3320</v>
      </c>
      <c r="DC110" s="346" t="s">
        <v>3320</v>
      </c>
      <c r="DD110" s="346" t="s">
        <v>3320</v>
      </c>
      <c r="DE110" s="346" t="s">
        <v>3320</v>
      </c>
      <c r="DF110" s="346" t="s">
        <v>3320</v>
      </c>
      <c r="DG110" s="346" t="s">
        <v>3320</v>
      </c>
      <c r="DH110" s="346" t="s">
        <v>3320</v>
      </c>
      <c r="DI110" s="346" t="s">
        <v>3320</v>
      </c>
      <c r="DJ110" s="346" t="s">
        <v>3320</v>
      </c>
      <c r="DK110" s="346" t="s">
        <v>3320</v>
      </c>
      <c r="DL110" s="346" t="s">
        <v>3320</v>
      </c>
      <c r="DM110" s="346" t="s">
        <v>3320</v>
      </c>
      <c r="DN110" s="346" t="s">
        <v>3320</v>
      </c>
      <c r="DO110" s="346" t="s">
        <v>3320</v>
      </c>
      <c r="DP110" s="346" t="s">
        <v>3320</v>
      </c>
      <c r="DQ110" s="346" t="s">
        <v>3320</v>
      </c>
      <c r="DR110" s="346" t="s">
        <v>3320</v>
      </c>
      <c r="DS110" s="346" t="s">
        <v>3320</v>
      </c>
      <c r="DT110" s="346" t="s">
        <v>3320</v>
      </c>
      <c r="DU110" s="346" t="s">
        <v>3320</v>
      </c>
      <c r="DV110" s="346" t="s">
        <v>3320</v>
      </c>
      <c r="DW110" s="346" t="s">
        <v>3320</v>
      </c>
      <c r="DX110" s="346" t="s">
        <v>3320</v>
      </c>
      <c r="DY110" s="346" t="s">
        <v>3320</v>
      </c>
      <c r="DZ110" s="346" t="s">
        <v>3320</v>
      </c>
      <c r="EA110" s="346" t="s">
        <v>3320</v>
      </c>
      <c r="EB110" s="346" t="s">
        <v>3320</v>
      </c>
      <c r="EC110" s="346" t="s">
        <v>3320</v>
      </c>
      <c r="ED110" s="346" t="s">
        <v>3320</v>
      </c>
      <c r="EE110" s="346" t="s">
        <v>3320</v>
      </c>
      <c r="EF110" s="345">
        <v>26329620</v>
      </c>
      <c r="EG110" s="346" t="s">
        <v>733</v>
      </c>
      <c r="EH110" s="346" t="s">
        <v>733</v>
      </c>
      <c r="EI110" s="346" t="s">
        <v>733</v>
      </c>
      <c r="EJ110" s="346" t="s">
        <v>733</v>
      </c>
      <c r="EK110" s="346" t="s">
        <v>8784</v>
      </c>
      <c r="EL110" s="346" t="s">
        <v>8785</v>
      </c>
      <c r="EM110" s="179" t="s">
        <v>8786</v>
      </c>
      <c r="EN110" s="348"/>
      <c r="EO110" s="346" t="s">
        <v>8787</v>
      </c>
      <c r="EP110" s="345">
        <v>25854110</v>
      </c>
      <c r="EQ110" s="345">
        <v>3267000</v>
      </c>
      <c r="ER110" s="345">
        <v>2715</v>
      </c>
      <c r="ES110" s="345">
        <v>850</v>
      </c>
      <c r="ET110" s="346" t="s">
        <v>6631</v>
      </c>
      <c r="EU110" s="346" t="s">
        <v>733</v>
      </c>
      <c r="EV110" s="346" t="s">
        <v>1214</v>
      </c>
      <c r="EW110" s="346" t="s">
        <v>8788</v>
      </c>
      <c r="EX110" s="346" t="s">
        <v>1214</v>
      </c>
      <c r="EY110" s="346" t="s">
        <v>1214</v>
      </c>
      <c r="EZ110" s="346" t="s">
        <v>1214</v>
      </c>
      <c r="FA110" s="346" t="s">
        <v>733</v>
      </c>
      <c r="FB110" s="346" t="s">
        <v>1214</v>
      </c>
      <c r="FC110" s="349" t="s">
        <v>5676</v>
      </c>
      <c r="FD110" s="346" t="s">
        <v>3320</v>
      </c>
      <c r="FE110" s="346" t="s">
        <v>733</v>
      </c>
      <c r="FF110" s="346" t="s">
        <v>5721</v>
      </c>
      <c r="FG110" s="346" t="s">
        <v>1214</v>
      </c>
      <c r="FH110" s="346" t="s">
        <v>1214</v>
      </c>
      <c r="FI110" s="346" t="s">
        <v>3320</v>
      </c>
      <c r="FJ110" s="346" t="s">
        <v>3320</v>
      </c>
      <c r="FK110" s="345">
        <v>0</v>
      </c>
      <c r="FL110" s="346" t="s">
        <v>1214</v>
      </c>
      <c r="FM110" s="346" t="s">
        <v>1214</v>
      </c>
      <c r="FN110" s="346" t="s">
        <v>3320</v>
      </c>
      <c r="FO110" s="346" t="s">
        <v>1214</v>
      </c>
      <c r="FP110" s="346" t="s">
        <v>3320</v>
      </c>
      <c r="FQ110" s="346" t="s">
        <v>8789</v>
      </c>
      <c r="FR110" s="346" t="s">
        <v>8790</v>
      </c>
      <c r="FS110" s="346" t="s">
        <v>3320</v>
      </c>
      <c r="FT110" s="346" t="s">
        <v>3320</v>
      </c>
      <c r="FU110" s="346" t="s">
        <v>3320</v>
      </c>
      <c r="FV110" s="346" t="s">
        <v>733</v>
      </c>
      <c r="FW110" s="346" t="s">
        <v>1214</v>
      </c>
      <c r="FX110" s="350">
        <v>46079.454004629632</v>
      </c>
      <c r="FY110" s="350">
        <v>46083.957812499997</v>
      </c>
      <c r="FZ110" s="346" t="s">
        <v>5685</v>
      </c>
      <c r="GA110" s="346" t="s">
        <v>3320</v>
      </c>
      <c r="GB110" s="346" t="s">
        <v>3320</v>
      </c>
      <c r="GC110" s="346" t="s">
        <v>3320</v>
      </c>
      <c r="GD110" s="346" t="s">
        <v>3320</v>
      </c>
      <c r="GE110" s="346" t="s">
        <v>3320</v>
      </c>
      <c r="GF110" s="346" t="s">
        <v>3320</v>
      </c>
      <c r="GG110" s="346" t="s">
        <v>3320</v>
      </c>
      <c r="GH110" s="346" t="s">
        <v>3320</v>
      </c>
      <c r="GI110" s="346" t="s">
        <v>3320</v>
      </c>
      <c r="GJ110" s="346" t="s">
        <v>3320</v>
      </c>
      <c r="GK110" s="346" t="s">
        <v>3320</v>
      </c>
      <c r="GL110" s="346" t="s">
        <v>3320</v>
      </c>
      <c r="GM110" s="346" t="s">
        <v>3320</v>
      </c>
      <c r="GN110" s="346" t="s">
        <v>3320</v>
      </c>
      <c r="GO110" s="346" t="s">
        <v>3320</v>
      </c>
      <c r="GP110" s="346" t="s">
        <v>3320</v>
      </c>
      <c r="GQ110" s="346" t="s">
        <v>3320</v>
      </c>
      <c r="GR110" s="346" t="s">
        <v>3320</v>
      </c>
      <c r="GS110" s="346" t="s">
        <v>3320</v>
      </c>
      <c r="GT110" s="346" t="s">
        <v>3320</v>
      </c>
      <c r="GU110" s="346" t="s">
        <v>3320</v>
      </c>
      <c r="GV110" s="346" t="s">
        <v>3320</v>
      </c>
      <c r="GW110" s="346" t="s">
        <v>3320</v>
      </c>
      <c r="GX110" s="346" t="s">
        <v>3320</v>
      </c>
      <c r="GY110" s="346" t="s">
        <v>3320</v>
      </c>
      <c r="GZ110" s="346" t="s">
        <v>3320</v>
      </c>
      <c r="HA110" s="346" t="s">
        <v>3320</v>
      </c>
      <c r="HB110" s="346" t="s">
        <v>3320</v>
      </c>
      <c r="HC110" s="346" t="s">
        <v>3320</v>
      </c>
      <c r="HD110" s="346" t="s">
        <v>3320</v>
      </c>
      <c r="HE110" s="346" t="s">
        <v>3320</v>
      </c>
      <c r="HF110" s="346" t="s">
        <v>3320</v>
      </c>
      <c r="HG110" s="346" t="s">
        <v>3320</v>
      </c>
      <c r="HH110" s="346" t="s">
        <v>3320</v>
      </c>
      <c r="HI110" s="346" t="s">
        <v>3320</v>
      </c>
      <c r="HJ110" s="346" t="s">
        <v>3320</v>
      </c>
      <c r="HK110" s="346" t="s">
        <v>3320</v>
      </c>
      <c r="HL110" s="346" t="s">
        <v>3320</v>
      </c>
    </row>
    <row r="111" spans="1:220" ht="15.75" thickBot="1">
      <c r="A111" s="344" t="s">
        <v>5638</v>
      </c>
      <c r="B111" s="345">
        <v>1028</v>
      </c>
      <c r="C111" s="346" t="s">
        <v>7662</v>
      </c>
      <c r="D111" s="346" t="s">
        <v>7663</v>
      </c>
      <c r="E111" s="345">
        <v>1028</v>
      </c>
      <c r="F111" s="346" t="s">
        <v>7664</v>
      </c>
      <c r="G111" s="346" t="s">
        <v>7665</v>
      </c>
      <c r="H111" s="346" t="s">
        <v>7666</v>
      </c>
      <c r="I111" s="346" t="s">
        <v>5643</v>
      </c>
      <c r="J111" s="346" t="s">
        <v>262</v>
      </c>
      <c r="K111" s="346" t="s">
        <v>270</v>
      </c>
      <c r="L111" s="346" t="s">
        <v>7604</v>
      </c>
      <c r="M111" s="346" t="s">
        <v>5698</v>
      </c>
      <c r="N111" s="346" t="s">
        <v>673</v>
      </c>
      <c r="O111" s="346" t="s">
        <v>7667</v>
      </c>
      <c r="P111" s="346" t="s">
        <v>3320</v>
      </c>
      <c r="Q111" s="346" t="s">
        <v>7668</v>
      </c>
      <c r="R111" s="346" t="s">
        <v>7669</v>
      </c>
      <c r="S111" s="346" t="s">
        <v>7670</v>
      </c>
      <c r="T111" s="346" t="s">
        <v>7609</v>
      </c>
      <c r="U111" s="346" t="s">
        <v>7671</v>
      </c>
      <c r="V111" s="346" t="s">
        <v>733</v>
      </c>
      <c r="W111" s="346" t="s">
        <v>733</v>
      </c>
      <c r="X111" s="346" t="s">
        <v>733</v>
      </c>
      <c r="Y111" s="346" t="s">
        <v>3320</v>
      </c>
      <c r="Z111" s="346" t="s">
        <v>5656</v>
      </c>
      <c r="AA111" s="346" t="s">
        <v>733</v>
      </c>
      <c r="AB111" s="346" t="s">
        <v>5657</v>
      </c>
      <c r="AC111" s="346" t="s">
        <v>5859</v>
      </c>
      <c r="AD111" s="346" t="s">
        <v>7612</v>
      </c>
      <c r="AE111" s="346" t="s">
        <v>5660</v>
      </c>
      <c r="AF111" s="346" t="s">
        <v>7672</v>
      </c>
      <c r="AG111" s="346" t="s">
        <v>7673</v>
      </c>
      <c r="AH111" s="346" t="s">
        <v>1214</v>
      </c>
      <c r="AI111" s="346" t="s">
        <v>3320</v>
      </c>
      <c r="AJ111" s="346" t="s">
        <v>5955</v>
      </c>
      <c r="AK111" s="346" t="s">
        <v>3603</v>
      </c>
      <c r="AL111" s="346" t="s">
        <v>5712</v>
      </c>
      <c r="AM111" s="347">
        <v>47118</v>
      </c>
      <c r="AN111" s="345">
        <v>18</v>
      </c>
      <c r="AO111" s="345">
        <v>30</v>
      </c>
      <c r="AP111" s="346" t="s">
        <v>5666</v>
      </c>
      <c r="AQ111" s="345">
        <v>132</v>
      </c>
      <c r="AR111" s="345">
        <v>79.02</v>
      </c>
      <c r="AS111" s="346" t="s">
        <v>733</v>
      </c>
      <c r="AT111" s="345">
        <v>31</v>
      </c>
      <c r="AU111" s="346" t="s">
        <v>1214</v>
      </c>
      <c r="AV111" s="345">
        <v>725</v>
      </c>
      <c r="AW111" s="346" t="s">
        <v>5713</v>
      </c>
      <c r="AX111" s="346" t="s">
        <v>5668</v>
      </c>
      <c r="AY111" s="346" t="s">
        <v>3320</v>
      </c>
      <c r="AZ111" s="346" t="s">
        <v>733</v>
      </c>
      <c r="BA111" s="346" t="s">
        <v>733</v>
      </c>
      <c r="BB111" s="345">
        <v>2372</v>
      </c>
      <c r="BC111" s="345">
        <v>2273</v>
      </c>
      <c r="BD111" s="346" t="s">
        <v>7045</v>
      </c>
      <c r="BE111" s="345">
        <v>365</v>
      </c>
      <c r="BF111" s="345">
        <v>88</v>
      </c>
      <c r="BG111" s="345">
        <v>98</v>
      </c>
      <c r="BH111" s="345">
        <v>35</v>
      </c>
      <c r="BI111" s="347">
        <v>46356</v>
      </c>
      <c r="BJ111" s="345">
        <v>0.4</v>
      </c>
      <c r="BK111" s="345">
        <v>9</v>
      </c>
      <c r="BL111" s="346" t="s">
        <v>7672</v>
      </c>
      <c r="BM111" s="345">
        <v>93600</v>
      </c>
      <c r="BN111" s="346" t="s">
        <v>3320</v>
      </c>
      <c r="BO111" s="346" t="s">
        <v>3320</v>
      </c>
      <c r="BP111" s="346" t="s">
        <v>3320</v>
      </c>
      <c r="BQ111" s="346" t="s">
        <v>3320</v>
      </c>
      <c r="BR111" s="346" t="s">
        <v>3320</v>
      </c>
      <c r="BS111" s="346" t="s">
        <v>3320</v>
      </c>
      <c r="BT111" s="346" t="s">
        <v>3320</v>
      </c>
      <c r="BU111" s="346" t="s">
        <v>3320</v>
      </c>
      <c r="BV111" s="346" t="s">
        <v>3320</v>
      </c>
      <c r="BW111" s="346" t="s">
        <v>3320</v>
      </c>
      <c r="BX111" s="348"/>
      <c r="BY111" s="346" t="s">
        <v>3320</v>
      </c>
      <c r="BZ111" s="346" t="s">
        <v>3320</v>
      </c>
      <c r="CA111" s="346" t="s">
        <v>3320</v>
      </c>
      <c r="CB111" s="346" t="s">
        <v>3320</v>
      </c>
      <c r="CC111" s="346" t="s">
        <v>3320</v>
      </c>
      <c r="CD111" s="346" t="s">
        <v>3320</v>
      </c>
      <c r="CE111" s="346" t="s">
        <v>3320</v>
      </c>
      <c r="CF111" s="346" t="s">
        <v>3320</v>
      </c>
      <c r="CG111" s="346" t="s">
        <v>3320</v>
      </c>
      <c r="CH111" s="348"/>
      <c r="CI111" s="346" t="s">
        <v>3320</v>
      </c>
      <c r="CJ111" s="346" t="s">
        <v>3320</v>
      </c>
      <c r="CK111" s="346" t="s">
        <v>3320</v>
      </c>
      <c r="CL111" s="346" t="s">
        <v>3320</v>
      </c>
      <c r="CM111" s="346" t="s">
        <v>3320</v>
      </c>
      <c r="CN111" s="346" t="s">
        <v>3320</v>
      </c>
      <c r="CO111" s="346" t="s">
        <v>3320</v>
      </c>
      <c r="CP111" s="346" t="s">
        <v>3320</v>
      </c>
      <c r="CQ111" s="346" t="s">
        <v>3320</v>
      </c>
      <c r="CR111" s="346" t="s">
        <v>3320</v>
      </c>
      <c r="CS111" s="346" t="s">
        <v>3320</v>
      </c>
      <c r="CT111" s="346" t="s">
        <v>3320</v>
      </c>
      <c r="CU111" s="346" t="s">
        <v>3320</v>
      </c>
      <c r="CV111" s="346" t="s">
        <v>3320</v>
      </c>
      <c r="CW111" s="346" t="s">
        <v>3320</v>
      </c>
      <c r="CX111" s="346" t="s">
        <v>3320</v>
      </c>
      <c r="CY111" s="346" t="s">
        <v>3320</v>
      </c>
      <c r="CZ111" s="346" t="s">
        <v>3320</v>
      </c>
      <c r="DA111" s="346" t="s">
        <v>3320</v>
      </c>
      <c r="DB111" s="346" t="s">
        <v>3320</v>
      </c>
      <c r="DC111" s="346" t="s">
        <v>3320</v>
      </c>
      <c r="DD111" s="346" t="s">
        <v>3320</v>
      </c>
      <c r="DE111" s="346" t="s">
        <v>3320</v>
      </c>
      <c r="DF111" s="346" t="s">
        <v>3320</v>
      </c>
      <c r="DG111" s="346" t="s">
        <v>3320</v>
      </c>
      <c r="DH111" s="346" t="s">
        <v>3320</v>
      </c>
      <c r="DI111" s="346" t="s">
        <v>3320</v>
      </c>
      <c r="DJ111" s="346" t="s">
        <v>3320</v>
      </c>
      <c r="DK111" s="346" t="s">
        <v>3320</v>
      </c>
      <c r="DL111" s="346" t="s">
        <v>3320</v>
      </c>
      <c r="DM111" s="346" t="s">
        <v>3320</v>
      </c>
      <c r="DN111" s="346" t="s">
        <v>3320</v>
      </c>
      <c r="DO111" s="346" t="s">
        <v>3320</v>
      </c>
      <c r="DP111" s="346" t="s">
        <v>3320</v>
      </c>
      <c r="DQ111" s="346" t="s">
        <v>3320</v>
      </c>
      <c r="DR111" s="346" t="s">
        <v>3320</v>
      </c>
      <c r="DS111" s="346" t="s">
        <v>3320</v>
      </c>
      <c r="DT111" s="346" t="s">
        <v>3320</v>
      </c>
      <c r="DU111" s="346" t="s">
        <v>3320</v>
      </c>
      <c r="DV111" s="346" t="s">
        <v>3320</v>
      </c>
      <c r="DW111" s="346" t="s">
        <v>3320</v>
      </c>
      <c r="DX111" s="346" t="s">
        <v>3320</v>
      </c>
      <c r="DY111" s="346" t="s">
        <v>3320</v>
      </c>
      <c r="DZ111" s="346" t="s">
        <v>3320</v>
      </c>
      <c r="EA111" s="346" t="s">
        <v>3320</v>
      </c>
      <c r="EB111" s="346" t="s">
        <v>3320</v>
      </c>
      <c r="EC111" s="346" t="s">
        <v>3320</v>
      </c>
      <c r="ED111" s="346" t="s">
        <v>3320</v>
      </c>
      <c r="EE111" s="346" t="s">
        <v>3320</v>
      </c>
      <c r="EF111" s="345">
        <v>35200000</v>
      </c>
      <c r="EG111" s="346" t="s">
        <v>733</v>
      </c>
      <c r="EH111" s="346" t="s">
        <v>733</v>
      </c>
      <c r="EI111" s="346" t="s">
        <v>733</v>
      </c>
      <c r="EJ111" s="346" t="s">
        <v>733</v>
      </c>
      <c r="EK111" s="346" t="s">
        <v>1661</v>
      </c>
      <c r="EL111" s="346" t="s">
        <v>7674</v>
      </c>
      <c r="EM111" s="179" t="s">
        <v>7675</v>
      </c>
      <c r="EN111" s="348"/>
      <c r="EO111" s="346" t="s">
        <v>7676</v>
      </c>
      <c r="EP111" s="345">
        <v>35200000</v>
      </c>
      <c r="EQ111" s="345">
        <v>3400000</v>
      </c>
      <c r="ER111" s="345">
        <v>76700</v>
      </c>
      <c r="ES111" s="345">
        <v>16250</v>
      </c>
      <c r="ET111" s="346" t="s">
        <v>7672</v>
      </c>
      <c r="EU111" s="346" t="s">
        <v>733</v>
      </c>
      <c r="EV111" s="346" t="s">
        <v>733</v>
      </c>
      <c r="EW111" s="346" t="s">
        <v>7672</v>
      </c>
      <c r="EX111" s="346" t="s">
        <v>733</v>
      </c>
      <c r="EY111" s="346" t="s">
        <v>733</v>
      </c>
      <c r="EZ111" s="346" t="s">
        <v>733</v>
      </c>
      <c r="FA111" s="346" t="s">
        <v>733</v>
      </c>
      <c r="FB111" s="346" t="s">
        <v>733</v>
      </c>
      <c r="FC111" s="349" t="s">
        <v>5676</v>
      </c>
      <c r="FD111" s="346" t="s">
        <v>3320</v>
      </c>
      <c r="FE111" s="346" t="s">
        <v>733</v>
      </c>
      <c r="FF111" s="346" t="s">
        <v>5872</v>
      </c>
      <c r="FG111" s="346" t="s">
        <v>733</v>
      </c>
      <c r="FH111" s="346" t="s">
        <v>5679</v>
      </c>
      <c r="FI111" s="346" t="s">
        <v>3320</v>
      </c>
      <c r="FJ111" s="346" t="s">
        <v>3320</v>
      </c>
      <c r="FK111" s="345">
        <v>1</v>
      </c>
      <c r="FL111" s="346" t="s">
        <v>733</v>
      </c>
      <c r="FM111" s="346" t="s">
        <v>5679</v>
      </c>
      <c r="FN111" s="346" t="s">
        <v>7677</v>
      </c>
      <c r="FO111" s="346" t="s">
        <v>1214</v>
      </c>
      <c r="FP111" s="346" t="s">
        <v>3320</v>
      </c>
      <c r="FQ111" s="346" t="s">
        <v>7678</v>
      </c>
      <c r="FR111" s="346" t="s">
        <v>7679</v>
      </c>
      <c r="FS111" s="346" t="s">
        <v>3320</v>
      </c>
      <c r="FT111" s="346" t="s">
        <v>3320</v>
      </c>
      <c r="FU111" s="346" t="s">
        <v>3320</v>
      </c>
      <c r="FV111" s="346" t="s">
        <v>733</v>
      </c>
      <c r="FW111" s="346" t="s">
        <v>1214</v>
      </c>
      <c r="FX111" s="350">
        <v>46081.945127314815</v>
      </c>
      <c r="FY111" s="350">
        <v>46083.957743055558</v>
      </c>
      <c r="FZ111" s="346" t="s">
        <v>5685</v>
      </c>
      <c r="GA111" s="346" t="s">
        <v>3320</v>
      </c>
      <c r="GB111" s="346" t="s">
        <v>3320</v>
      </c>
      <c r="GC111" s="346" t="s">
        <v>3320</v>
      </c>
      <c r="GD111" s="346" t="s">
        <v>3320</v>
      </c>
      <c r="GE111" s="346" t="s">
        <v>3320</v>
      </c>
      <c r="GF111" s="346" t="s">
        <v>3320</v>
      </c>
      <c r="GG111" s="346" t="s">
        <v>3320</v>
      </c>
      <c r="GH111" s="346" t="s">
        <v>3320</v>
      </c>
      <c r="GI111" s="346" t="s">
        <v>3320</v>
      </c>
      <c r="GJ111" s="346" t="s">
        <v>3320</v>
      </c>
      <c r="GK111" s="346" t="s">
        <v>3320</v>
      </c>
      <c r="GL111" s="346" t="s">
        <v>3320</v>
      </c>
      <c r="GM111" s="346" t="s">
        <v>3320</v>
      </c>
      <c r="GN111" s="346" t="s">
        <v>3320</v>
      </c>
      <c r="GO111" s="346" t="s">
        <v>3320</v>
      </c>
      <c r="GP111" s="346" t="s">
        <v>3320</v>
      </c>
      <c r="GQ111" s="346" t="s">
        <v>3320</v>
      </c>
      <c r="GR111" s="346" t="s">
        <v>3320</v>
      </c>
      <c r="GS111" s="346" t="s">
        <v>3320</v>
      </c>
      <c r="GT111" s="346" t="s">
        <v>3320</v>
      </c>
      <c r="GU111" s="346" t="s">
        <v>3320</v>
      </c>
      <c r="GV111" s="346" t="s">
        <v>3320</v>
      </c>
      <c r="GW111" s="346" t="s">
        <v>3320</v>
      </c>
      <c r="GX111" s="346" t="s">
        <v>3320</v>
      </c>
      <c r="GY111" s="346" t="s">
        <v>3320</v>
      </c>
      <c r="GZ111" s="346" t="s">
        <v>3320</v>
      </c>
      <c r="HA111" s="346" t="s">
        <v>3320</v>
      </c>
      <c r="HB111" s="346" t="s">
        <v>3320</v>
      </c>
      <c r="HC111" s="346" t="s">
        <v>3320</v>
      </c>
      <c r="HD111" s="346" t="s">
        <v>3320</v>
      </c>
      <c r="HE111" s="346" t="s">
        <v>3320</v>
      </c>
      <c r="HF111" s="346" t="s">
        <v>3320</v>
      </c>
      <c r="HG111" s="346" t="s">
        <v>3320</v>
      </c>
      <c r="HH111" s="346" t="s">
        <v>3320</v>
      </c>
      <c r="HI111" s="346" t="s">
        <v>3320</v>
      </c>
      <c r="HJ111" s="346" t="s">
        <v>3320</v>
      </c>
      <c r="HK111" s="346" t="s">
        <v>3320</v>
      </c>
      <c r="HL111" s="346" t="s">
        <v>3320</v>
      </c>
    </row>
    <row r="112" spans="1:220" ht="15.75" thickBot="1">
      <c r="A112" s="344" t="s">
        <v>5638</v>
      </c>
      <c r="B112" s="345">
        <v>415</v>
      </c>
      <c r="C112" s="346" t="s">
        <v>6619</v>
      </c>
      <c r="D112" s="346" t="s">
        <v>6620</v>
      </c>
      <c r="E112" s="345">
        <v>415</v>
      </c>
      <c r="F112" s="346" t="s">
        <v>1197</v>
      </c>
      <c r="G112" s="346" t="s">
        <v>6621</v>
      </c>
      <c r="H112" s="346" t="s">
        <v>5196</v>
      </c>
      <c r="I112" s="346" t="s">
        <v>5643</v>
      </c>
      <c r="J112" s="346" t="s">
        <v>489</v>
      </c>
      <c r="K112" s="346" t="s">
        <v>6501</v>
      </c>
      <c r="L112" s="346" t="s">
        <v>6502</v>
      </c>
      <c r="M112" s="346" t="s">
        <v>6622</v>
      </c>
      <c r="N112" s="346" t="s">
        <v>6503</v>
      </c>
      <c r="O112" s="346" t="s">
        <v>6504</v>
      </c>
      <c r="P112" s="346" t="s">
        <v>3320</v>
      </c>
      <c r="Q112" s="346" t="s">
        <v>6505</v>
      </c>
      <c r="R112" s="346" t="s">
        <v>5698</v>
      </c>
      <c r="S112" s="346" t="s">
        <v>6506</v>
      </c>
      <c r="T112" s="346" t="s">
        <v>6507</v>
      </c>
      <c r="U112" s="346" t="s">
        <v>6508</v>
      </c>
      <c r="V112" s="346" t="s">
        <v>733</v>
      </c>
      <c r="W112" s="346" t="s">
        <v>733</v>
      </c>
      <c r="X112" s="346" t="s">
        <v>733</v>
      </c>
      <c r="Y112" s="346" t="s">
        <v>3320</v>
      </c>
      <c r="Z112" s="346" t="s">
        <v>6509</v>
      </c>
      <c r="AA112" s="346" t="s">
        <v>1214</v>
      </c>
      <c r="AB112" s="346" t="s">
        <v>6510</v>
      </c>
      <c r="AC112" s="346" t="s">
        <v>6511</v>
      </c>
      <c r="AD112" s="346" t="s">
        <v>6512</v>
      </c>
      <c r="AE112" s="346" t="s">
        <v>6513</v>
      </c>
      <c r="AF112" s="346" t="s">
        <v>6623</v>
      </c>
      <c r="AG112" s="346" t="s">
        <v>6624</v>
      </c>
      <c r="AH112" s="346" t="s">
        <v>1214</v>
      </c>
      <c r="AI112" s="346" t="s">
        <v>3320</v>
      </c>
      <c r="AJ112" s="346" t="s">
        <v>5747</v>
      </c>
      <c r="AK112" s="346" t="s">
        <v>1264</v>
      </c>
      <c r="AL112" s="346" t="s">
        <v>5665</v>
      </c>
      <c r="AM112" s="347">
        <v>47207</v>
      </c>
      <c r="AN112" s="345">
        <v>18</v>
      </c>
      <c r="AO112" s="345">
        <v>50</v>
      </c>
      <c r="AP112" s="346" t="s">
        <v>5666</v>
      </c>
      <c r="AQ112" s="345">
        <v>13</v>
      </c>
      <c r="AR112" s="345">
        <v>171.59</v>
      </c>
      <c r="AS112" s="346" t="s">
        <v>733</v>
      </c>
      <c r="AT112" s="345">
        <v>26.56</v>
      </c>
      <c r="AU112" s="346" t="s">
        <v>1214</v>
      </c>
      <c r="AV112" s="345">
        <v>610</v>
      </c>
      <c r="AW112" s="346" t="s">
        <v>5667</v>
      </c>
      <c r="AX112" s="346" t="s">
        <v>5801</v>
      </c>
      <c r="AY112" s="346" t="s">
        <v>3320</v>
      </c>
      <c r="AZ112" s="346" t="s">
        <v>733</v>
      </c>
      <c r="BA112" s="346" t="s">
        <v>733</v>
      </c>
      <c r="BB112" s="345">
        <v>2326.66</v>
      </c>
      <c r="BC112" s="345">
        <v>2234.6799999999998</v>
      </c>
      <c r="BD112" s="346" t="s">
        <v>6626</v>
      </c>
      <c r="BE112" s="345">
        <v>365</v>
      </c>
      <c r="BF112" s="345">
        <v>90</v>
      </c>
      <c r="BG112" s="345">
        <v>99</v>
      </c>
      <c r="BH112" s="345">
        <v>30</v>
      </c>
      <c r="BI112" s="347">
        <v>46660</v>
      </c>
      <c r="BJ112" s="345">
        <v>0.5</v>
      </c>
      <c r="BK112" s="345">
        <v>100</v>
      </c>
      <c r="BL112" s="346" t="s">
        <v>6627</v>
      </c>
      <c r="BM112" s="345">
        <v>2446044</v>
      </c>
      <c r="BN112" s="346" t="s">
        <v>3320</v>
      </c>
      <c r="BO112" s="346" t="s">
        <v>3320</v>
      </c>
      <c r="BP112" s="346" t="s">
        <v>3320</v>
      </c>
      <c r="BQ112" s="346" t="s">
        <v>3320</v>
      </c>
      <c r="BR112" s="346" t="s">
        <v>3320</v>
      </c>
      <c r="BS112" s="346" t="s">
        <v>3320</v>
      </c>
      <c r="BT112" s="346" t="s">
        <v>3320</v>
      </c>
      <c r="BU112" s="346" t="s">
        <v>3320</v>
      </c>
      <c r="BV112" s="346" t="s">
        <v>3320</v>
      </c>
      <c r="BW112" s="346" t="s">
        <v>3320</v>
      </c>
      <c r="BX112" s="348"/>
      <c r="BY112" s="346" t="s">
        <v>3320</v>
      </c>
      <c r="BZ112" s="346" t="s">
        <v>3320</v>
      </c>
      <c r="CA112" s="346" t="s">
        <v>3320</v>
      </c>
      <c r="CB112" s="346" t="s">
        <v>3320</v>
      </c>
      <c r="CC112" s="346" t="s">
        <v>3320</v>
      </c>
      <c r="CD112" s="346" t="s">
        <v>3320</v>
      </c>
      <c r="CE112" s="346" t="s">
        <v>3320</v>
      </c>
      <c r="CF112" s="346" t="s">
        <v>3320</v>
      </c>
      <c r="CG112" s="346" t="s">
        <v>3320</v>
      </c>
      <c r="CH112" s="348"/>
      <c r="CI112" s="346" t="s">
        <v>3320</v>
      </c>
      <c r="CJ112" s="346" t="s">
        <v>3320</v>
      </c>
      <c r="CK112" s="346" t="s">
        <v>3320</v>
      </c>
      <c r="CL112" s="346" t="s">
        <v>3320</v>
      </c>
      <c r="CM112" s="346" t="s">
        <v>3320</v>
      </c>
      <c r="CN112" s="346" t="s">
        <v>3320</v>
      </c>
      <c r="CO112" s="346" t="s">
        <v>3320</v>
      </c>
      <c r="CP112" s="346" t="s">
        <v>3320</v>
      </c>
      <c r="CQ112" s="346" t="s">
        <v>3320</v>
      </c>
      <c r="CR112" s="346" t="s">
        <v>3320</v>
      </c>
      <c r="CS112" s="346" t="s">
        <v>3320</v>
      </c>
      <c r="CT112" s="346" t="s">
        <v>3320</v>
      </c>
      <c r="CU112" s="346" t="s">
        <v>3320</v>
      </c>
      <c r="CV112" s="346" t="s">
        <v>3320</v>
      </c>
      <c r="CW112" s="346" t="s">
        <v>3320</v>
      </c>
      <c r="CX112" s="346" t="s">
        <v>3320</v>
      </c>
      <c r="CY112" s="346" t="s">
        <v>3320</v>
      </c>
      <c r="CZ112" s="346" t="s">
        <v>3320</v>
      </c>
      <c r="DA112" s="346" t="s">
        <v>3320</v>
      </c>
      <c r="DB112" s="346" t="s">
        <v>3320</v>
      </c>
      <c r="DC112" s="346" t="s">
        <v>3320</v>
      </c>
      <c r="DD112" s="346" t="s">
        <v>3320</v>
      </c>
      <c r="DE112" s="346" t="s">
        <v>3320</v>
      </c>
      <c r="DF112" s="346" t="s">
        <v>3320</v>
      </c>
      <c r="DG112" s="346" t="s">
        <v>3320</v>
      </c>
      <c r="DH112" s="346" t="s">
        <v>3320</v>
      </c>
      <c r="DI112" s="346" t="s">
        <v>3320</v>
      </c>
      <c r="DJ112" s="346" t="s">
        <v>3320</v>
      </c>
      <c r="DK112" s="346" t="s">
        <v>3320</v>
      </c>
      <c r="DL112" s="346" t="s">
        <v>3320</v>
      </c>
      <c r="DM112" s="346" t="s">
        <v>3320</v>
      </c>
      <c r="DN112" s="346" t="s">
        <v>3320</v>
      </c>
      <c r="DO112" s="346" t="s">
        <v>3320</v>
      </c>
      <c r="DP112" s="346" t="s">
        <v>3320</v>
      </c>
      <c r="DQ112" s="346" t="s">
        <v>3320</v>
      </c>
      <c r="DR112" s="346" t="s">
        <v>3320</v>
      </c>
      <c r="DS112" s="346" t="s">
        <v>3320</v>
      </c>
      <c r="DT112" s="346" t="s">
        <v>3320</v>
      </c>
      <c r="DU112" s="346" t="s">
        <v>3320</v>
      </c>
      <c r="DV112" s="346" t="s">
        <v>3320</v>
      </c>
      <c r="DW112" s="346" t="s">
        <v>3320</v>
      </c>
      <c r="DX112" s="346" t="s">
        <v>3320</v>
      </c>
      <c r="DY112" s="346" t="s">
        <v>3320</v>
      </c>
      <c r="DZ112" s="346" t="s">
        <v>3320</v>
      </c>
      <c r="EA112" s="346" t="s">
        <v>3320</v>
      </c>
      <c r="EB112" s="346" t="s">
        <v>3320</v>
      </c>
      <c r="EC112" s="346" t="s">
        <v>3320</v>
      </c>
      <c r="ED112" s="346" t="s">
        <v>3320</v>
      </c>
      <c r="EE112" s="346" t="s">
        <v>3320</v>
      </c>
      <c r="EF112" s="345">
        <v>49808880</v>
      </c>
      <c r="EG112" s="346" t="s">
        <v>733</v>
      </c>
      <c r="EH112" s="346" t="s">
        <v>733</v>
      </c>
      <c r="EI112" s="346" t="s">
        <v>1214</v>
      </c>
      <c r="EJ112" s="346" t="s">
        <v>733</v>
      </c>
      <c r="EK112" s="346" t="s">
        <v>2132</v>
      </c>
      <c r="EL112" s="346" t="s">
        <v>6628</v>
      </c>
      <c r="EM112" s="179" t="s">
        <v>6629</v>
      </c>
      <c r="EN112" s="348"/>
      <c r="EO112" s="346" t="s">
        <v>6630</v>
      </c>
      <c r="EP112" s="345">
        <v>48813000</v>
      </c>
      <c r="EQ112" s="345">
        <v>5445000</v>
      </c>
      <c r="ER112" s="345">
        <v>2715</v>
      </c>
      <c r="ES112" s="345">
        <v>850</v>
      </c>
      <c r="ET112" s="346" t="s">
        <v>6631</v>
      </c>
      <c r="EU112" s="346" t="s">
        <v>733</v>
      </c>
      <c r="EV112" s="346" t="s">
        <v>1214</v>
      </c>
      <c r="EW112" s="346" t="s">
        <v>6632</v>
      </c>
      <c r="EX112" s="346" t="s">
        <v>1214</v>
      </c>
      <c r="EY112" s="346" t="s">
        <v>1214</v>
      </c>
      <c r="EZ112" s="346" t="s">
        <v>1214</v>
      </c>
      <c r="FA112" s="346" t="s">
        <v>733</v>
      </c>
      <c r="FB112" s="346" t="s">
        <v>1214</v>
      </c>
      <c r="FC112" s="349" t="s">
        <v>5676</v>
      </c>
      <c r="FD112" s="346" t="s">
        <v>3320</v>
      </c>
      <c r="FE112" s="346" t="s">
        <v>733</v>
      </c>
      <c r="FF112" s="346" t="s">
        <v>5721</v>
      </c>
      <c r="FG112" s="346" t="s">
        <v>1214</v>
      </c>
      <c r="FH112" s="346" t="s">
        <v>1214</v>
      </c>
      <c r="FI112" s="346" t="s">
        <v>3320</v>
      </c>
      <c r="FJ112" s="346" t="s">
        <v>3320</v>
      </c>
      <c r="FK112" s="345">
        <v>0</v>
      </c>
      <c r="FL112" s="346" t="s">
        <v>1214</v>
      </c>
      <c r="FM112" s="346" t="s">
        <v>1214</v>
      </c>
      <c r="FN112" s="346" t="s">
        <v>3320</v>
      </c>
      <c r="FO112" s="346" t="s">
        <v>733</v>
      </c>
      <c r="FP112" s="346" t="s">
        <v>3320</v>
      </c>
      <c r="FQ112" s="346" t="s">
        <v>6633</v>
      </c>
      <c r="FR112" s="346" t="s">
        <v>6634</v>
      </c>
      <c r="FS112" s="346" t="s">
        <v>5952</v>
      </c>
      <c r="FT112" s="346" t="s">
        <v>5684</v>
      </c>
      <c r="FU112" s="346" t="s">
        <v>5684</v>
      </c>
      <c r="FV112" s="346" t="s">
        <v>733</v>
      </c>
      <c r="FW112" s="346" t="s">
        <v>1214</v>
      </c>
      <c r="FX112" s="350">
        <v>46079.438113425924</v>
      </c>
      <c r="FY112" s="350">
        <v>46083.948298611111</v>
      </c>
      <c r="FZ112" s="346" t="s">
        <v>5685</v>
      </c>
      <c r="GA112" s="346" t="s">
        <v>3320</v>
      </c>
      <c r="GB112" s="346" t="s">
        <v>3320</v>
      </c>
      <c r="GC112" s="346" t="s">
        <v>3320</v>
      </c>
      <c r="GD112" s="346" t="s">
        <v>3320</v>
      </c>
      <c r="GE112" s="346" t="s">
        <v>3320</v>
      </c>
      <c r="GF112" s="346" t="s">
        <v>3320</v>
      </c>
      <c r="GG112" s="346" t="s">
        <v>3320</v>
      </c>
      <c r="GH112" s="346" t="s">
        <v>3320</v>
      </c>
      <c r="GI112" s="346" t="s">
        <v>3320</v>
      </c>
      <c r="GJ112" s="346" t="s">
        <v>3320</v>
      </c>
      <c r="GK112" s="346" t="s">
        <v>3320</v>
      </c>
      <c r="GL112" s="346" t="s">
        <v>3320</v>
      </c>
      <c r="GM112" s="346" t="s">
        <v>3320</v>
      </c>
      <c r="GN112" s="346" t="s">
        <v>3320</v>
      </c>
      <c r="GO112" s="346" t="s">
        <v>3320</v>
      </c>
      <c r="GP112" s="346" t="s">
        <v>3320</v>
      </c>
      <c r="GQ112" s="346" t="s">
        <v>3320</v>
      </c>
      <c r="GR112" s="346" t="s">
        <v>3320</v>
      </c>
      <c r="GS112" s="346" t="s">
        <v>3320</v>
      </c>
      <c r="GT112" s="346" t="s">
        <v>3320</v>
      </c>
      <c r="GU112" s="346" t="s">
        <v>3320</v>
      </c>
      <c r="GV112" s="346" t="s">
        <v>3320</v>
      </c>
      <c r="GW112" s="346" t="s">
        <v>3320</v>
      </c>
      <c r="GX112" s="346" t="s">
        <v>3320</v>
      </c>
      <c r="GY112" s="346" t="s">
        <v>3320</v>
      </c>
      <c r="GZ112" s="346" t="s">
        <v>3320</v>
      </c>
      <c r="HA112" s="346" t="s">
        <v>3320</v>
      </c>
      <c r="HB112" s="346" t="s">
        <v>3320</v>
      </c>
      <c r="HC112" s="346" t="s">
        <v>3320</v>
      </c>
      <c r="HD112" s="346" t="s">
        <v>3320</v>
      </c>
      <c r="HE112" s="346" t="s">
        <v>3320</v>
      </c>
      <c r="HF112" s="346" t="s">
        <v>3320</v>
      </c>
      <c r="HG112" s="346" t="s">
        <v>3320</v>
      </c>
      <c r="HH112" s="346" t="s">
        <v>3320</v>
      </c>
      <c r="HI112" s="346" t="s">
        <v>3320</v>
      </c>
      <c r="HJ112" s="346" t="s">
        <v>3320</v>
      </c>
      <c r="HK112" s="346" t="s">
        <v>3320</v>
      </c>
      <c r="HL112" s="346" t="s">
        <v>3320</v>
      </c>
    </row>
    <row r="113" spans="1:220" ht="15.75" thickBot="1">
      <c r="A113" s="344" t="s">
        <v>5638</v>
      </c>
      <c r="B113" s="345">
        <v>1026</v>
      </c>
      <c r="C113" s="346" t="s">
        <v>8791</v>
      </c>
      <c r="D113" s="346" t="s">
        <v>8792</v>
      </c>
      <c r="E113" s="345">
        <v>1026</v>
      </c>
      <c r="F113" s="346" t="s">
        <v>8793</v>
      </c>
      <c r="G113" s="346" t="s">
        <v>8794</v>
      </c>
      <c r="H113" s="346" t="s">
        <v>1849</v>
      </c>
      <c r="I113" s="346" t="s">
        <v>5643</v>
      </c>
      <c r="J113" s="346" t="s">
        <v>262</v>
      </c>
      <c r="K113" s="346" t="s">
        <v>270</v>
      </c>
      <c r="L113" s="346" t="s">
        <v>7604</v>
      </c>
      <c r="M113" s="346" t="s">
        <v>5698</v>
      </c>
      <c r="N113" s="346" t="s">
        <v>8795</v>
      </c>
      <c r="O113" s="346" t="s">
        <v>7667</v>
      </c>
      <c r="P113" s="346" t="s">
        <v>3320</v>
      </c>
      <c r="Q113" s="346" t="s">
        <v>7668</v>
      </c>
      <c r="R113" s="346" t="s">
        <v>7669</v>
      </c>
      <c r="S113" s="346" t="s">
        <v>5855</v>
      </c>
      <c r="T113" s="346" t="s">
        <v>5856</v>
      </c>
      <c r="U113" s="346" t="s">
        <v>8796</v>
      </c>
      <c r="V113" s="346" t="s">
        <v>733</v>
      </c>
      <c r="W113" s="346" t="s">
        <v>733</v>
      </c>
      <c r="X113" s="346" t="s">
        <v>733</v>
      </c>
      <c r="Y113" s="346" t="s">
        <v>3320</v>
      </c>
      <c r="Z113" s="346" t="s">
        <v>5656</v>
      </c>
      <c r="AA113" s="346" t="s">
        <v>733</v>
      </c>
      <c r="AB113" s="346" t="s">
        <v>8797</v>
      </c>
      <c r="AC113" s="346" t="s">
        <v>5859</v>
      </c>
      <c r="AD113" s="346" t="s">
        <v>7612</v>
      </c>
      <c r="AE113" s="346" t="s">
        <v>5660</v>
      </c>
      <c r="AF113" s="346" t="s">
        <v>7672</v>
      </c>
      <c r="AG113" s="346" t="s">
        <v>7673</v>
      </c>
      <c r="AH113" s="346" t="s">
        <v>1214</v>
      </c>
      <c r="AI113" s="346" t="s">
        <v>3320</v>
      </c>
      <c r="AJ113" s="346" t="s">
        <v>5747</v>
      </c>
      <c r="AK113" s="346" t="s">
        <v>6646</v>
      </c>
      <c r="AL113" s="346" t="s">
        <v>5665</v>
      </c>
      <c r="AM113" s="347">
        <v>47299</v>
      </c>
      <c r="AN113" s="345">
        <v>18</v>
      </c>
      <c r="AO113" s="345">
        <v>100</v>
      </c>
      <c r="AP113" s="346" t="s">
        <v>5666</v>
      </c>
      <c r="AQ113" s="345">
        <v>372</v>
      </c>
      <c r="AR113" s="345">
        <v>270.27999999999997</v>
      </c>
      <c r="AS113" s="346" t="s">
        <v>733</v>
      </c>
      <c r="AT113" s="345">
        <v>31.8</v>
      </c>
      <c r="AU113" s="346" t="s">
        <v>1214</v>
      </c>
      <c r="AV113" s="345">
        <v>725</v>
      </c>
      <c r="AW113" s="346" t="s">
        <v>5713</v>
      </c>
      <c r="AX113" s="346" t="s">
        <v>5668</v>
      </c>
      <c r="AY113" s="346" t="s">
        <v>3320</v>
      </c>
      <c r="AZ113" s="346" t="s">
        <v>733</v>
      </c>
      <c r="BA113" s="346" t="s">
        <v>733</v>
      </c>
      <c r="BB113" s="345">
        <v>2322</v>
      </c>
      <c r="BC113" s="345">
        <v>2225</v>
      </c>
      <c r="BD113" s="346" t="s">
        <v>7069</v>
      </c>
      <c r="BE113" s="345">
        <v>365</v>
      </c>
      <c r="BF113" s="345">
        <v>88</v>
      </c>
      <c r="BG113" s="345">
        <v>98</v>
      </c>
      <c r="BH113" s="345">
        <v>35</v>
      </c>
      <c r="BI113" s="347">
        <v>46568</v>
      </c>
      <c r="BJ113" s="345">
        <v>0.4</v>
      </c>
      <c r="BK113" s="345">
        <v>9</v>
      </c>
      <c r="BL113" s="346" t="s">
        <v>7672</v>
      </c>
      <c r="BM113" s="345">
        <v>252000</v>
      </c>
      <c r="BN113" s="346" t="s">
        <v>3320</v>
      </c>
      <c r="BO113" s="346" t="s">
        <v>3320</v>
      </c>
      <c r="BP113" s="346" t="s">
        <v>3320</v>
      </c>
      <c r="BQ113" s="346" t="s">
        <v>3320</v>
      </c>
      <c r="BR113" s="346" t="s">
        <v>3320</v>
      </c>
      <c r="BS113" s="346" t="s">
        <v>3320</v>
      </c>
      <c r="BT113" s="346" t="s">
        <v>3320</v>
      </c>
      <c r="BU113" s="346" t="s">
        <v>3320</v>
      </c>
      <c r="BV113" s="346" t="s">
        <v>3320</v>
      </c>
      <c r="BW113" s="346" t="s">
        <v>3320</v>
      </c>
      <c r="BX113" s="348"/>
      <c r="BY113" s="346" t="s">
        <v>3320</v>
      </c>
      <c r="BZ113" s="346" t="s">
        <v>3320</v>
      </c>
      <c r="CA113" s="346" t="s">
        <v>3320</v>
      </c>
      <c r="CB113" s="346" t="s">
        <v>3320</v>
      </c>
      <c r="CC113" s="346" t="s">
        <v>3320</v>
      </c>
      <c r="CD113" s="346" t="s">
        <v>3320</v>
      </c>
      <c r="CE113" s="346" t="s">
        <v>3320</v>
      </c>
      <c r="CF113" s="346" t="s">
        <v>3320</v>
      </c>
      <c r="CG113" s="346" t="s">
        <v>3320</v>
      </c>
      <c r="CH113" s="348"/>
      <c r="CI113" s="346" t="s">
        <v>3320</v>
      </c>
      <c r="CJ113" s="346" t="s">
        <v>3320</v>
      </c>
      <c r="CK113" s="346" t="s">
        <v>3320</v>
      </c>
      <c r="CL113" s="346" t="s">
        <v>3320</v>
      </c>
      <c r="CM113" s="346" t="s">
        <v>3320</v>
      </c>
      <c r="CN113" s="346" t="s">
        <v>3320</v>
      </c>
      <c r="CO113" s="346" t="s">
        <v>3320</v>
      </c>
      <c r="CP113" s="346" t="s">
        <v>3320</v>
      </c>
      <c r="CQ113" s="346" t="s">
        <v>3320</v>
      </c>
      <c r="CR113" s="346" t="s">
        <v>3320</v>
      </c>
      <c r="CS113" s="346" t="s">
        <v>3320</v>
      </c>
      <c r="CT113" s="346" t="s">
        <v>3320</v>
      </c>
      <c r="CU113" s="346" t="s">
        <v>3320</v>
      </c>
      <c r="CV113" s="346" t="s">
        <v>3320</v>
      </c>
      <c r="CW113" s="346" t="s">
        <v>3320</v>
      </c>
      <c r="CX113" s="346" t="s">
        <v>3320</v>
      </c>
      <c r="CY113" s="346" t="s">
        <v>3320</v>
      </c>
      <c r="CZ113" s="346" t="s">
        <v>3320</v>
      </c>
      <c r="DA113" s="346" t="s">
        <v>3320</v>
      </c>
      <c r="DB113" s="346" t="s">
        <v>3320</v>
      </c>
      <c r="DC113" s="346" t="s">
        <v>3320</v>
      </c>
      <c r="DD113" s="346" t="s">
        <v>3320</v>
      </c>
      <c r="DE113" s="346" t="s">
        <v>3320</v>
      </c>
      <c r="DF113" s="346" t="s">
        <v>3320</v>
      </c>
      <c r="DG113" s="346" t="s">
        <v>3320</v>
      </c>
      <c r="DH113" s="346" t="s">
        <v>3320</v>
      </c>
      <c r="DI113" s="346" t="s">
        <v>3320</v>
      </c>
      <c r="DJ113" s="346" t="s">
        <v>3320</v>
      </c>
      <c r="DK113" s="346" t="s">
        <v>3320</v>
      </c>
      <c r="DL113" s="346" t="s">
        <v>3320</v>
      </c>
      <c r="DM113" s="346" t="s">
        <v>3320</v>
      </c>
      <c r="DN113" s="346" t="s">
        <v>3320</v>
      </c>
      <c r="DO113" s="346" t="s">
        <v>3320</v>
      </c>
      <c r="DP113" s="346" t="s">
        <v>3320</v>
      </c>
      <c r="DQ113" s="346" t="s">
        <v>3320</v>
      </c>
      <c r="DR113" s="346" t="s">
        <v>3320</v>
      </c>
      <c r="DS113" s="346" t="s">
        <v>3320</v>
      </c>
      <c r="DT113" s="346" t="s">
        <v>3320</v>
      </c>
      <c r="DU113" s="346" t="s">
        <v>3320</v>
      </c>
      <c r="DV113" s="346" t="s">
        <v>3320</v>
      </c>
      <c r="DW113" s="346" t="s">
        <v>3320</v>
      </c>
      <c r="DX113" s="346" t="s">
        <v>3320</v>
      </c>
      <c r="DY113" s="346" t="s">
        <v>3320</v>
      </c>
      <c r="DZ113" s="346" t="s">
        <v>3320</v>
      </c>
      <c r="EA113" s="346" t="s">
        <v>3320</v>
      </c>
      <c r="EB113" s="346" t="s">
        <v>3320</v>
      </c>
      <c r="EC113" s="346" t="s">
        <v>3320</v>
      </c>
      <c r="ED113" s="346" t="s">
        <v>3320</v>
      </c>
      <c r="EE113" s="346" t="s">
        <v>3320</v>
      </c>
      <c r="EF113" s="345">
        <v>101600000</v>
      </c>
      <c r="EG113" s="346" t="s">
        <v>733</v>
      </c>
      <c r="EH113" s="346" t="s">
        <v>733</v>
      </c>
      <c r="EI113" s="346" t="s">
        <v>733</v>
      </c>
      <c r="EJ113" s="346" t="s">
        <v>733</v>
      </c>
      <c r="EK113" s="346" t="s">
        <v>1846</v>
      </c>
      <c r="EL113" s="346" t="s">
        <v>8798</v>
      </c>
      <c r="EM113" s="179" t="s">
        <v>7675</v>
      </c>
      <c r="EN113" s="348"/>
      <c r="EO113" s="346" t="s">
        <v>8799</v>
      </c>
      <c r="EP113" s="345">
        <v>101600000</v>
      </c>
      <c r="EQ113" s="345">
        <v>12400000</v>
      </c>
      <c r="ER113" s="345">
        <v>188000</v>
      </c>
      <c r="ES113" s="345">
        <v>50000</v>
      </c>
      <c r="ET113" s="346" t="s">
        <v>7672</v>
      </c>
      <c r="EU113" s="346" t="s">
        <v>733</v>
      </c>
      <c r="EV113" s="346" t="s">
        <v>733</v>
      </c>
      <c r="EW113" s="346" t="s">
        <v>7672</v>
      </c>
      <c r="EX113" s="346" t="s">
        <v>733</v>
      </c>
      <c r="EY113" s="346" t="s">
        <v>733</v>
      </c>
      <c r="EZ113" s="346" t="s">
        <v>733</v>
      </c>
      <c r="FA113" s="346" t="s">
        <v>733</v>
      </c>
      <c r="FB113" s="346" t="s">
        <v>733</v>
      </c>
      <c r="FC113" s="349" t="s">
        <v>5676</v>
      </c>
      <c r="FD113" s="346" t="s">
        <v>3320</v>
      </c>
      <c r="FE113" s="346" t="s">
        <v>733</v>
      </c>
      <c r="FF113" s="346" t="s">
        <v>5677</v>
      </c>
      <c r="FG113" s="346" t="s">
        <v>733</v>
      </c>
      <c r="FH113" s="346" t="s">
        <v>5679</v>
      </c>
      <c r="FI113" s="346" t="s">
        <v>3320</v>
      </c>
      <c r="FJ113" s="346" t="s">
        <v>3320</v>
      </c>
      <c r="FK113" s="345">
        <v>1</v>
      </c>
      <c r="FL113" s="346" t="s">
        <v>733</v>
      </c>
      <c r="FM113" s="346" t="s">
        <v>5679</v>
      </c>
      <c r="FN113" s="346" t="s">
        <v>8800</v>
      </c>
      <c r="FO113" s="346" t="s">
        <v>733</v>
      </c>
      <c r="FP113" s="346" t="s">
        <v>3320</v>
      </c>
      <c r="FQ113" s="346" t="s">
        <v>8801</v>
      </c>
      <c r="FR113" s="346" t="s">
        <v>8802</v>
      </c>
      <c r="FS113" s="346" t="s">
        <v>5683</v>
      </c>
      <c r="FT113" s="346" t="s">
        <v>5683</v>
      </c>
      <c r="FU113" s="346" t="s">
        <v>5684</v>
      </c>
      <c r="FV113" s="346" t="s">
        <v>733</v>
      </c>
      <c r="FW113" s="346" t="s">
        <v>1214</v>
      </c>
      <c r="FX113" s="350">
        <v>46081.816377314812</v>
      </c>
      <c r="FY113" s="350">
        <v>46083.935960648145</v>
      </c>
      <c r="FZ113" s="346" t="s">
        <v>5685</v>
      </c>
      <c r="GA113" s="346" t="s">
        <v>3320</v>
      </c>
      <c r="GB113" s="346" t="s">
        <v>3320</v>
      </c>
      <c r="GC113" s="346" t="s">
        <v>3320</v>
      </c>
      <c r="GD113" s="346" t="s">
        <v>3320</v>
      </c>
      <c r="GE113" s="346" t="s">
        <v>3320</v>
      </c>
      <c r="GF113" s="346" t="s">
        <v>3320</v>
      </c>
      <c r="GG113" s="346" t="s">
        <v>3320</v>
      </c>
      <c r="GH113" s="346" t="s">
        <v>3320</v>
      </c>
      <c r="GI113" s="346" t="s">
        <v>3320</v>
      </c>
      <c r="GJ113" s="346" t="s">
        <v>3320</v>
      </c>
      <c r="GK113" s="346" t="s">
        <v>3320</v>
      </c>
      <c r="GL113" s="346" t="s">
        <v>3320</v>
      </c>
      <c r="GM113" s="346" t="s">
        <v>3320</v>
      </c>
      <c r="GN113" s="346" t="s">
        <v>3320</v>
      </c>
      <c r="GO113" s="346" t="s">
        <v>3320</v>
      </c>
      <c r="GP113" s="346" t="s">
        <v>3320</v>
      </c>
      <c r="GQ113" s="346" t="s">
        <v>3320</v>
      </c>
      <c r="GR113" s="346" t="s">
        <v>3320</v>
      </c>
      <c r="GS113" s="346" t="s">
        <v>3320</v>
      </c>
      <c r="GT113" s="346" t="s">
        <v>3320</v>
      </c>
      <c r="GU113" s="346" t="s">
        <v>3320</v>
      </c>
      <c r="GV113" s="346" t="s">
        <v>3320</v>
      </c>
      <c r="GW113" s="346" t="s">
        <v>3320</v>
      </c>
      <c r="GX113" s="346" t="s">
        <v>3320</v>
      </c>
      <c r="GY113" s="346" t="s">
        <v>3320</v>
      </c>
      <c r="GZ113" s="346" t="s">
        <v>3320</v>
      </c>
      <c r="HA113" s="346" t="s">
        <v>3320</v>
      </c>
      <c r="HB113" s="346" t="s">
        <v>3320</v>
      </c>
      <c r="HC113" s="346" t="s">
        <v>3320</v>
      </c>
      <c r="HD113" s="346" t="s">
        <v>3320</v>
      </c>
      <c r="HE113" s="346" t="s">
        <v>3320</v>
      </c>
      <c r="HF113" s="346" t="s">
        <v>3320</v>
      </c>
      <c r="HG113" s="346" t="s">
        <v>3320</v>
      </c>
      <c r="HH113" s="346" t="s">
        <v>3320</v>
      </c>
      <c r="HI113" s="346" t="s">
        <v>3320</v>
      </c>
      <c r="HJ113" s="346" t="s">
        <v>3320</v>
      </c>
      <c r="HK113" s="346" t="s">
        <v>3320</v>
      </c>
      <c r="HL113" s="346" t="s">
        <v>3320</v>
      </c>
    </row>
    <row r="114" spans="1:220" ht="15.75" thickBot="1">
      <c r="A114" s="344" t="s">
        <v>5638</v>
      </c>
      <c r="B114" s="345">
        <v>400</v>
      </c>
      <c r="C114" s="346" t="s">
        <v>8803</v>
      </c>
      <c r="D114" s="346" t="s">
        <v>8804</v>
      </c>
      <c r="E114" s="345">
        <v>400</v>
      </c>
      <c r="F114" s="346" t="s">
        <v>1857</v>
      </c>
      <c r="G114" s="346" t="s">
        <v>8805</v>
      </c>
      <c r="H114" s="346" t="s">
        <v>8806</v>
      </c>
      <c r="I114" s="346" t="s">
        <v>5643</v>
      </c>
      <c r="J114" s="346" t="s">
        <v>489</v>
      </c>
      <c r="K114" s="346" t="s">
        <v>6501</v>
      </c>
      <c r="L114" s="346" t="s">
        <v>6501</v>
      </c>
      <c r="M114" s="346" t="s">
        <v>6502</v>
      </c>
      <c r="N114" s="346" t="s">
        <v>6503</v>
      </c>
      <c r="O114" s="346" t="s">
        <v>6504</v>
      </c>
      <c r="P114" s="346" t="s">
        <v>3320</v>
      </c>
      <c r="Q114" s="346" t="s">
        <v>6505</v>
      </c>
      <c r="R114" s="346" t="s">
        <v>5698</v>
      </c>
      <c r="S114" s="346" t="s">
        <v>6641</v>
      </c>
      <c r="T114" s="346" t="s">
        <v>6642</v>
      </c>
      <c r="U114" s="346" t="s">
        <v>6508</v>
      </c>
      <c r="V114" s="346" t="s">
        <v>733</v>
      </c>
      <c r="W114" s="346" t="s">
        <v>733</v>
      </c>
      <c r="X114" s="346" t="s">
        <v>733</v>
      </c>
      <c r="Y114" s="346" t="s">
        <v>3320</v>
      </c>
      <c r="Z114" s="346" t="s">
        <v>6509</v>
      </c>
      <c r="AA114" s="346" t="s">
        <v>1214</v>
      </c>
      <c r="AB114" s="346" t="s">
        <v>8807</v>
      </c>
      <c r="AC114" s="346" t="s">
        <v>6511</v>
      </c>
      <c r="AD114" s="346" t="s">
        <v>6512</v>
      </c>
      <c r="AE114" s="346" t="s">
        <v>6513</v>
      </c>
      <c r="AF114" s="346" t="s">
        <v>6644</v>
      </c>
      <c r="AG114" s="346" t="s">
        <v>6645</v>
      </c>
      <c r="AH114" s="346" t="s">
        <v>1214</v>
      </c>
      <c r="AI114" s="346" t="s">
        <v>3320</v>
      </c>
      <c r="AJ114" s="346" t="s">
        <v>5747</v>
      </c>
      <c r="AK114" s="346" t="s">
        <v>6646</v>
      </c>
      <c r="AL114" s="346" t="s">
        <v>5665</v>
      </c>
      <c r="AM114" s="347">
        <v>47469</v>
      </c>
      <c r="AN114" s="345">
        <v>24</v>
      </c>
      <c r="AO114" s="345">
        <v>99.9</v>
      </c>
      <c r="AP114" s="346" t="s">
        <v>5666</v>
      </c>
      <c r="AQ114" s="345">
        <v>27</v>
      </c>
      <c r="AR114" s="345">
        <v>282.94</v>
      </c>
      <c r="AS114" s="346" t="s">
        <v>733</v>
      </c>
      <c r="AT114" s="345">
        <v>27.25</v>
      </c>
      <c r="AU114" s="346" t="s">
        <v>1214</v>
      </c>
      <c r="AV114" s="345">
        <v>600</v>
      </c>
      <c r="AW114" s="346" t="s">
        <v>5667</v>
      </c>
      <c r="AX114" s="346" t="s">
        <v>5801</v>
      </c>
      <c r="AY114" s="346" t="s">
        <v>3320</v>
      </c>
      <c r="AZ114" s="346" t="s">
        <v>733</v>
      </c>
      <c r="BA114" s="346" t="s">
        <v>733</v>
      </c>
      <c r="BB114" s="345">
        <v>2387.1</v>
      </c>
      <c r="BC114" s="345">
        <v>2263.58</v>
      </c>
      <c r="BD114" s="346" t="s">
        <v>6441</v>
      </c>
      <c r="BE114" s="345">
        <v>365</v>
      </c>
      <c r="BF114" s="345">
        <v>90</v>
      </c>
      <c r="BG114" s="345">
        <v>99</v>
      </c>
      <c r="BH114" s="345">
        <v>30</v>
      </c>
      <c r="BI114" s="347">
        <v>46738</v>
      </c>
      <c r="BJ114" s="345">
        <v>0.5</v>
      </c>
      <c r="BK114" s="345">
        <v>100</v>
      </c>
      <c r="BL114" s="346" t="s">
        <v>6648</v>
      </c>
      <c r="BM114" s="345">
        <v>4402960</v>
      </c>
      <c r="BN114" s="346" t="s">
        <v>3320</v>
      </c>
      <c r="BO114" s="346" t="s">
        <v>3320</v>
      </c>
      <c r="BP114" s="346" t="s">
        <v>3320</v>
      </c>
      <c r="BQ114" s="346" t="s">
        <v>3320</v>
      </c>
      <c r="BR114" s="346" t="s">
        <v>3320</v>
      </c>
      <c r="BS114" s="346" t="s">
        <v>3320</v>
      </c>
      <c r="BT114" s="346" t="s">
        <v>3320</v>
      </c>
      <c r="BU114" s="346" t="s">
        <v>3320</v>
      </c>
      <c r="BV114" s="346" t="s">
        <v>3320</v>
      </c>
      <c r="BW114" s="346" t="s">
        <v>3320</v>
      </c>
      <c r="BX114" s="348"/>
      <c r="BY114" s="346" t="s">
        <v>3320</v>
      </c>
      <c r="BZ114" s="346" t="s">
        <v>3320</v>
      </c>
      <c r="CA114" s="346" t="s">
        <v>3320</v>
      </c>
      <c r="CB114" s="346" t="s">
        <v>3320</v>
      </c>
      <c r="CC114" s="346" t="s">
        <v>3320</v>
      </c>
      <c r="CD114" s="346" t="s">
        <v>3320</v>
      </c>
      <c r="CE114" s="346" t="s">
        <v>3320</v>
      </c>
      <c r="CF114" s="346" t="s">
        <v>3320</v>
      </c>
      <c r="CG114" s="346" t="s">
        <v>3320</v>
      </c>
      <c r="CH114" s="348"/>
      <c r="CI114" s="346" t="s">
        <v>3320</v>
      </c>
      <c r="CJ114" s="346" t="s">
        <v>3320</v>
      </c>
      <c r="CK114" s="346" t="s">
        <v>3320</v>
      </c>
      <c r="CL114" s="346" t="s">
        <v>3320</v>
      </c>
      <c r="CM114" s="346" t="s">
        <v>3320</v>
      </c>
      <c r="CN114" s="346" t="s">
        <v>3320</v>
      </c>
      <c r="CO114" s="346" t="s">
        <v>3320</v>
      </c>
      <c r="CP114" s="346" t="s">
        <v>3320</v>
      </c>
      <c r="CQ114" s="346" t="s">
        <v>3320</v>
      </c>
      <c r="CR114" s="346" t="s">
        <v>3320</v>
      </c>
      <c r="CS114" s="346" t="s">
        <v>3320</v>
      </c>
      <c r="CT114" s="346" t="s">
        <v>3320</v>
      </c>
      <c r="CU114" s="346" t="s">
        <v>3320</v>
      </c>
      <c r="CV114" s="346" t="s">
        <v>3320</v>
      </c>
      <c r="CW114" s="346" t="s">
        <v>3320</v>
      </c>
      <c r="CX114" s="346" t="s">
        <v>3320</v>
      </c>
      <c r="CY114" s="346" t="s">
        <v>3320</v>
      </c>
      <c r="CZ114" s="346" t="s">
        <v>3320</v>
      </c>
      <c r="DA114" s="346" t="s">
        <v>3320</v>
      </c>
      <c r="DB114" s="346" t="s">
        <v>3320</v>
      </c>
      <c r="DC114" s="346" t="s">
        <v>3320</v>
      </c>
      <c r="DD114" s="346" t="s">
        <v>3320</v>
      </c>
      <c r="DE114" s="346" t="s">
        <v>3320</v>
      </c>
      <c r="DF114" s="346" t="s">
        <v>3320</v>
      </c>
      <c r="DG114" s="346" t="s">
        <v>3320</v>
      </c>
      <c r="DH114" s="346" t="s">
        <v>3320</v>
      </c>
      <c r="DI114" s="346" t="s">
        <v>3320</v>
      </c>
      <c r="DJ114" s="346" t="s">
        <v>3320</v>
      </c>
      <c r="DK114" s="346" t="s">
        <v>3320</v>
      </c>
      <c r="DL114" s="346" t="s">
        <v>3320</v>
      </c>
      <c r="DM114" s="346" t="s">
        <v>3320</v>
      </c>
      <c r="DN114" s="346" t="s">
        <v>3320</v>
      </c>
      <c r="DO114" s="346" t="s">
        <v>3320</v>
      </c>
      <c r="DP114" s="346" t="s">
        <v>3320</v>
      </c>
      <c r="DQ114" s="346" t="s">
        <v>3320</v>
      </c>
      <c r="DR114" s="346" t="s">
        <v>3320</v>
      </c>
      <c r="DS114" s="346" t="s">
        <v>3320</v>
      </c>
      <c r="DT114" s="346" t="s">
        <v>3320</v>
      </c>
      <c r="DU114" s="346" t="s">
        <v>3320</v>
      </c>
      <c r="DV114" s="346" t="s">
        <v>3320</v>
      </c>
      <c r="DW114" s="346" t="s">
        <v>3320</v>
      </c>
      <c r="DX114" s="346" t="s">
        <v>3320</v>
      </c>
      <c r="DY114" s="346" t="s">
        <v>3320</v>
      </c>
      <c r="DZ114" s="346" t="s">
        <v>3320</v>
      </c>
      <c r="EA114" s="346" t="s">
        <v>3320</v>
      </c>
      <c r="EB114" s="346" t="s">
        <v>3320</v>
      </c>
      <c r="EC114" s="346" t="s">
        <v>3320</v>
      </c>
      <c r="ED114" s="346" t="s">
        <v>3320</v>
      </c>
      <c r="EE114" s="346" t="s">
        <v>3320</v>
      </c>
      <c r="EF114" s="345">
        <v>86230280</v>
      </c>
      <c r="EG114" s="346" t="s">
        <v>1214</v>
      </c>
      <c r="EH114" s="346" t="s">
        <v>733</v>
      </c>
      <c r="EI114" s="346" t="s">
        <v>733</v>
      </c>
      <c r="EJ114" s="346" t="s">
        <v>733</v>
      </c>
      <c r="EK114" s="346" t="s">
        <v>1856</v>
      </c>
      <c r="EL114" s="346" t="s">
        <v>8808</v>
      </c>
      <c r="EM114" s="179" t="s">
        <v>8809</v>
      </c>
      <c r="EN114" s="348"/>
      <c r="EO114" s="346" t="s">
        <v>8810</v>
      </c>
      <c r="EP114" s="345">
        <v>83233100</v>
      </c>
      <c r="EQ114" s="345">
        <v>10879110</v>
      </c>
      <c r="ER114" s="345">
        <v>2715</v>
      </c>
      <c r="ES114" s="345">
        <v>850</v>
      </c>
      <c r="ET114" s="346" t="s">
        <v>8811</v>
      </c>
      <c r="EU114" s="346" t="s">
        <v>733</v>
      </c>
      <c r="EV114" s="346" t="s">
        <v>1214</v>
      </c>
      <c r="EW114" s="346" t="s">
        <v>8812</v>
      </c>
      <c r="EX114" s="346" t="s">
        <v>1214</v>
      </c>
      <c r="EY114" s="346" t="s">
        <v>1214</v>
      </c>
      <c r="EZ114" s="346" t="s">
        <v>1214</v>
      </c>
      <c r="FA114" s="346" t="s">
        <v>733</v>
      </c>
      <c r="FB114" s="346" t="s">
        <v>733</v>
      </c>
      <c r="FC114" s="349" t="s">
        <v>5676</v>
      </c>
      <c r="FD114" s="346" t="s">
        <v>3320</v>
      </c>
      <c r="FE114" s="346" t="s">
        <v>733</v>
      </c>
      <c r="FF114" s="346" t="s">
        <v>5721</v>
      </c>
      <c r="FG114" s="346" t="s">
        <v>1214</v>
      </c>
      <c r="FH114" s="346" t="s">
        <v>1214</v>
      </c>
      <c r="FI114" s="346" t="s">
        <v>3320</v>
      </c>
      <c r="FJ114" s="346" t="s">
        <v>3320</v>
      </c>
      <c r="FK114" s="345">
        <v>0</v>
      </c>
      <c r="FL114" s="346" t="s">
        <v>1214</v>
      </c>
      <c r="FM114" s="346" t="s">
        <v>1214</v>
      </c>
      <c r="FN114" s="346" t="s">
        <v>3320</v>
      </c>
      <c r="FO114" s="346" t="s">
        <v>733</v>
      </c>
      <c r="FP114" s="346" t="s">
        <v>3320</v>
      </c>
      <c r="FQ114" s="346" t="s">
        <v>8813</v>
      </c>
      <c r="FR114" s="346" t="s">
        <v>8814</v>
      </c>
      <c r="FS114" s="346" t="s">
        <v>5683</v>
      </c>
      <c r="FT114" s="346" t="s">
        <v>5952</v>
      </c>
      <c r="FU114" s="346" t="s">
        <v>5684</v>
      </c>
      <c r="FV114" s="346" t="s">
        <v>733</v>
      </c>
      <c r="FW114" s="346" t="s">
        <v>1214</v>
      </c>
      <c r="FX114" s="350">
        <v>46079.425300925926</v>
      </c>
      <c r="FY114" s="350">
        <v>46083.931284722225</v>
      </c>
      <c r="FZ114" s="346" t="s">
        <v>5685</v>
      </c>
      <c r="GA114" s="346" t="s">
        <v>3320</v>
      </c>
      <c r="GB114" s="346" t="s">
        <v>3320</v>
      </c>
      <c r="GC114" s="346" t="s">
        <v>3320</v>
      </c>
      <c r="GD114" s="346" t="s">
        <v>3320</v>
      </c>
      <c r="GE114" s="346" t="s">
        <v>3320</v>
      </c>
      <c r="GF114" s="346" t="s">
        <v>3320</v>
      </c>
      <c r="GG114" s="346" t="s">
        <v>3320</v>
      </c>
      <c r="GH114" s="346" t="s">
        <v>3320</v>
      </c>
      <c r="GI114" s="346" t="s">
        <v>3320</v>
      </c>
      <c r="GJ114" s="346" t="s">
        <v>3320</v>
      </c>
      <c r="GK114" s="346" t="s">
        <v>3320</v>
      </c>
      <c r="GL114" s="346" t="s">
        <v>3320</v>
      </c>
      <c r="GM114" s="346" t="s">
        <v>3320</v>
      </c>
      <c r="GN114" s="346" t="s">
        <v>3320</v>
      </c>
      <c r="GO114" s="346" t="s">
        <v>3320</v>
      </c>
      <c r="GP114" s="346" t="s">
        <v>3320</v>
      </c>
      <c r="GQ114" s="346" t="s">
        <v>3320</v>
      </c>
      <c r="GR114" s="346" t="s">
        <v>3320</v>
      </c>
      <c r="GS114" s="346" t="s">
        <v>3320</v>
      </c>
      <c r="GT114" s="346" t="s">
        <v>3320</v>
      </c>
      <c r="GU114" s="346" t="s">
        <v>3320</v>
      </c>
      <c r="GV114" s="346" t="s">
        <v>3320</v>
      </c>
      <c r="GW114" s="346" t="s">
        <v>3320</v>
      </c>
      <c r="GX114" s="346" t="s">
        <v>3320</v>
      </c>
      <c r="GY114" s="346" t="s">
        <v>3320</v>
      </c>
      <c r="GZ114" s="346" t="s">
        <v>3320</v>
      </c>
      <c r="HA114" s="346" t="s">
        <v>3320</v>
      </c>
      <c r="HB114" s="346" t="s">
        <v>3320</v>
      </c>
      <c r="HC114" s="346" t="s">
        <v>3320</v>
      </c>
      <c r="HD114" s="346" t="s">
        <v>3320</v>
      </c>
      <c r="HE114" s="346" t="s">
        <v>3320</v>
      </c>
      <c r="HF114" s="346" t="s">
        <v>3320</v>
      </c>
      <c r="HG114" s="346" t="s">
        <v>3320</v>
      </c>
      <c r="HH114" s="346" t="s">
        <v>3320</v>
      </c>
      <c r="HI114" s="346" t="s">
        <v>3320</v>
      </c>
      <c r="HJ114" s="346" t="s">
        <v>3320</v>
      </c>
      <c r="HK114" s="346" t="s">
        <v>3320</v>
      </c>
      <c r="HL114" s="346" t="s">
        <v>3320</v>
      </c>
    </row>
    <row r="115" spans="1:220" ht="15.75" thickBot="1">
      <c r="A115" s="344" t="s">
        <v>5638</v>
      </c>
      <c r="B115" s="345">
        <v>918</v>
      </c>
      <c r="C115" s="346" t="s">
        <v>8815</v>
      </c>
      <c r="D115" s="346" t="s">
        <v>8816</v>
      </c>
      <c r="E115" s="345">
        <v>918</v>
      </c>
      <c r="F115" s="346" t="s">
        <v>8817</v>
      </c>
      <c r="G115" s="346" t="s">
        <v>8818</v>
      </c>
      <c r="H115" s="346" t="s">
        <v>1888</v>
      </c>
      <c r="I115" s="346" t="s">
        <v>5643</v>
      </c>
      <c r="J115" s="346" t="s">
        <v>262</v>
      </c>
      <c r="K115" s="346" t="s">
        <v>270</v>
      </c>
      <c r="L115" s="346" t="s">
        <v>7604</v>
      </c>
      <c r="M115" s="346" t="s">
        <v>5698</v>
      </c>
      <c r="N115" s="346" t="s">
        <v>8819</v>
      </c>
      <c r="O115" s="346" t="s">
        <v>7667</v>
      </c>
      <c r="P115" s="346" t="s">
        <v>3320</v>
      </c>
      <c r="Q115" s="346" t="s">
        <v>7668</v>
      </c>
      <c r="R115" s="346" t="s">
        <v>7669</v>
      </c>
      <c r="S115" s="346" t="s">
        <v>5855</v>
      </c>
      <c r="T115" s="346" t="s">
        <v>5856</v>
      </c>
      <c r="U115" s="346" t="s">
        <v>8796</v>
      </c>
      <c r="V115" s="346" t="s">
        <v>733</v>
      </c>
      <c r="W115" s="346" t="s">
        <v>733</v>
      </c>
      <c r="X115" s="346" t="s">
        <v>733</v>
      </c>
      <c r="Y115" s="346" t="s">
        <v>3320</v>
      </c>
      <c r="Z115" s="346" t="s">
        <v>5656</v>
      </c>
      <c r="AA115" s="346" t="s">
        <v>733</v>
      </c>
      <c r="AB115" s="346" t="s">
        <v>8797</v>
      </c>
      <c r="AC115" s="346" t="s">
        <v>5859</v>
      </c>
      <c r="AD115" s="346" t="s">
        <v>7612</v>
      </c>
      <c r="AE115" s="346" t="s">
        <v>5660</v>
      </c>
      <c r="AF115" s="346" t="s">
        <v>7672</v>
      </c>
      <c r="AG115" s="346" t="s">
        <v>8820</v>
      </c>
      <c r="AH115" s="346" t="s">
        <v>1214</v>
      </c>
      <c r="AI115" s="346" t="s">
        <v>3320</v>
      </c>
      <c r="AJ115" s="346" t="s">
        <v>5747</v>
      </c>
      <c r="AK115" s="346" t="s">
        <v>6646</v>
      </c>
      <c r="AL115" s="346" t="s">
        <v>5712</v>
      </c>
      <c r="AM115" s="347">
        <v>47299</v>
      </c>
      <c r="AN115" s="345">
        <v>18</v>
      </c>
      <c r="AO115" s="345">
        <v>150</v>
      </c>
      <c r="AP115" s="346" t="s">
        <v>5666</v>
      </c>
      <c r="AQ115" s="345">
        <v>519</v>
      </c>
      <c r="AR115" s="345">
        <v>405.42</v>
      </c>
      <c r="AS115" s="346" t="s">
        <v>733</v>
      </c>
      <c r="AT115" s="345">
        <v>31.8</v>
      </c>
      <c r="AU115" s="346" t="s">
        <v>1214</v>
      </c>
      <c r="AV115" s="345">
        <v>725</v>
      </c>
      <c r="AW115" s="346" t="s">
        <v>5713</v>
      </c>
      <c r="AX115" s="346" t="s">
        <v>5668</v>
      </c>
      <c r="AY115" s="346" t="s">
        <v>3320</v>
      </c>
      <c r="AZ115" s="346" t="s">
        <v>733</v>
      </c>
      <c r="BA115" s="346" t="s">
        <v>733</v>
      </c>
      <c r="BB115" s="345">
        <v>2322</v>
      </c>
      <c r="BC115" s="345">
        <v>2225</v>
      </c>
      <c r="BD115" s="346" t="s">
        <v>8821</v>
      </c>
      <c r="BE115" s="345">
        <v>365</v>
      </c>
      <c r="BF115" s="345">
        <v>88</v>
      </c>
      <c r="BG115" s="345">
        <v>98</v>
      </c>
      <c r="BH115" s="345">
        <v>35</v>
      </c>
      <c r="BI115" s="347">
        <v>46568</v>
      </c>
      <c r="BJ115" s="345">
        <v>0.4</v>
      </c>
      <c r="BK115" s="345">
        <v>9</v>
      </c>
      <c r="BL115" s="346" t="s">
        <v>7672</v>
      </c>
      <c r="BM115" s="345">
        <v>396000</v>
      </c>
      <c r="BN115" s="346" t="s">
        <v>3320</v>
      </c>
      <c r="BO115" s="346" t="s">
        <v>3320</v>
      </c>
      <c r="BP115" s="346" t="s">
        <v>3320</v>
      </c>
      <c r="BQ115" s="346" t="s">
        <v>3320</v>
      </c>
      <c r="BR115" s="346" t="s">
        <v>3320</v>
      </c>
      <c r="BS115" s="346" t="s">
        <v>3320</v>
      </c>
      <c r="BT115" s="346" t="s">
        <v>3320</v>
      </c>
      <c r="BU115" s="346" t="s">
        <v>3320</v>
      </c>
      <c r="BV115" s="346" t="s">
        <v>3320</v>
      </c>
      <c r="BW115" s="346" t="s">
        <v>3320</v>
      </c>
      <c r="BX115" s="348"/>
      <c r="BY115" s="346" t="s">
        <v>3320</v>
      </c>
      <c r="BZ115" s="346" t="s">
        <v>3320</v>
      </c>
      <c r="CA115" s="346" t="s">
        <v>3320</v>
      </c>
      <c r="CB115" s="346" t="s">
        <v>3320</v>
      </c>
      <c r="CC115" s="346" t="s">
        <v>3320</v>
      </c>
      <c r="CD115" s="346" t="s">
        <v>3320</v>
      </c>
      <c r="CE115" s="346" t="s">
        <v>3320</v>
      </c>
      <c r="CF115" s="346" t="s">
        <v>3320</v>
      </c>
      <c r="CG115" s="346" t="s">
        <v>3320</v>
      </c>
      <c r="CH115" s="348"/>
      <c r="CI115" s="346" t="s">
        <v>3320</v>
      </c>
      <c r="CJ115" s="346" t="s">
        <v>3320</v>
      </c>
      <c r="CK115" s="346" t="s">
        <v>3320</v>
      </c>
      <c r="CL115" s="346" t="s">
        <v>3320</v>
      </c>
      <c r="CM115" s="346" t="s">
        <v>3320</v>
      </c>
      <c r="CN115" s="346" t="s">
        <v>3320</v>
      </c>
      <c r="CO115" s="346" t="s">
        <v>3320</v>
      </c>
      <c r="CP115" s="346" t="s">
        <v>3320</v>
      </c>
      <c r="CQ115" s="346" t="s">
        <v>3320</v>
      </c>
      <c r="CR115" s="346" t="s">
        <v>3320</v>
      </c>
      <c r="CS115" s="346" t="s">
        <v>3320</v>
      </c>
      <c r="CT115" s="346" t="s">
        <v>3320</v>
      </c>
      <c r="CU115" s="346" t="s">
        <v>3320</v>
      </c>
      <c r="CV115" s="346" t="s">
        <v>3320</v>
      </c>
      <c r="CW115" s="346" t="s">
        <v>3320</v>
      </c>
      <c r="CX115" s="346" t="s">
        <v>3320</v>
      </c>
      <c r="CY115" s="346" t="s">
        <v>3320</v>
      </c>
      <c r="CZ115" s="346" t="s">
        <v>3320</v>
      </c>
      <c r="DA115" s="346" t="s">
        <v>3320</v>
      </c>
      <c r="DB115" s="346" t="s">
        <v>3320</v>
      </c>
      <c r="DC115" s="346" t="s">
        <v>3320</v>
      </c>
      <c r="DD115" s="346" t="s">
        <v>3320</v>
      </c>
      <c r="DE115" s="346" t="s">
        <v>3320</v>
      </c>
      <c r="DF115" s="346" t="s">
        <v>3320</v>
      </c>
      <c r="DG115" s="346" t="s">
        <v>3320</v>
      </c>
      <c r="DH115" s="346" t="s">
        <v>3320</v>
      </c>
      <c r="DI115" s="346" t="s">
        <v>3320</v>
      </c>
      <c r="DJ115" s="346" t="s">
        <v>3320</v>
      </c>
      <c r="DK115" s="346" t="s">
        <v>3320</v>
      </c>
      <c r="DL115" s="346" t="s">
        <v>3320</v>
      </c>
      <c r="DM115" s="346" t="s">
        <v>3320</v>
      </c>
      <c r="DN115" s="346" t="s">
        <v>3320</v>
      </c>
      <c r="DO115" s="346" t="s">
        <v>3320</v>
      </c>
      <c r="DP115" s="346" t="s">
        <v>3320</v>
      </c>
      <c r="DQ115" s="346" t="s">
        <v>3320</v>
      </c>
      <c r="DR115" s="346" t="s">
        <v>3320</v>
      </c>
      <c r="DS115" s="346" t="s">
        <v>3320</v>
      </c>
      <c r="DT115" s="346" t="s">
        <v>3320</v>
      </c>
      <c r="DU115" s="346" t="s">
        <v>3320</v>
      </c>
      <c r="DV115" s="346" t="s">
        <v>3320</v>
      </c>
      <c r="DW115" s="346" t="s">
        <v>3320</v>
      </c>
      <c r="DX115" s="346" t="s">
        <v>3320</v>
      </c>
      <c r="DY115" s="346" t="s">
        <v>3320</v>
      </c>
      <c r="DZ115" s="346" t="s">
        <v>3320</v>
      </c>
      <c r="EA115" s="346" t="s">
        <v>3320</v>
      </c>
      <c r="EB115" s="346" t="s">
        <v>3320</v>
      </c>
      <c r="EC115" s="346" t="s">
        <v>3320</v>
      </c>
      <c r="ED115" s="346" t="s">
        <v>3320</v>
      </c>
      <c r="EE115" s="346" t="s">
        <v>3320</v>
      </c>
      <c r="EF115" s="345">
        <v>152600000</v>
      </c>
      <c r="EG115" s="346" t="s">
        <v>733</v>
      </c>
      <c r="EH115" s="346" t="s">
        <v>733</v>
      </c>
      <c r="EI115" s="346" t="s">
        <v>733</v>
      </c>
      <c r="EJ115" s="346" t="s">
        <v>733</v>
      </c>
      <c r="EK115" s="346" t="s">
        <v>1846</v>
      </c>
      <c r="EL115" s="346" t="s">
        <v>8822</v>
      </c>
      <c r="EM115" s="179" t="s">
        <v>7675</v>
      </c>
      <c r="EN115" s="348"/>
      <c r="EO115" s="346" t="s">
        <v>8823</v>
      </c>
      <c r="EP115" s="345">
        <v>152600000</v>
      </c>
      <c r="EQ115" s="345">
        <v>18700000</v>
      </c>
      <c r="ER115" s="345">
        <v>343500</v>
      </c>
      <c r="ES115" s="345">
        <v>75000</v>
      </c>
      <c r="ET115" s="346" t="s">
        <v>7672</v>
      </c>
      <c r="EU115" s="346" t="s">
        <v>733</v>
      </c>
      <c r="EV115" s="346" t="s">
        <v>733</v>
      </c>
      <c r="EW115" s="346" t="s">
        <v>7672</v>
      </c>
      <c r="EX115" s="346" t="s">
        <v>733</v>
      </c>
      <c r="EY115" s="346" t="s">
        <v>733</v>
      </c>
      <c r="EZ115" s="346" t="s">
        <v>733</v>
      </c>
      <c r="FA115" s="346" t="s">
        <v>733</v>
      </c>
      <c r="FB115" s="346" t="s">
        <v>733</v>
      </c>
      <c r="FC115" s="349" t="s">
        <v>5676</v>
      </c>
      <c r="FD115" s="346" t="s">
        <v>3320</v>
      </c>
      <c r="FE115" s="346" t="s">
        <v>733</v>
      </c>
      <c r="FF115" s="346" t="s">
        <v>5872</v>
      </c>
      <c r="FG115" s="346" t="s">
        <v>733</v>
      </c>
      <c r="FH115" s="346" t="s">
        <v>5679</v>
      </c>
      <c r="FI115" s="346" t="s">
        <v>3320</v>
      </c>
      <c r="FJ115" s="346" t="s">
        <v>3320</v>
      </c>
      <c r="FK115" s="345">
        <v>1</v>
      </c>
      <c r="FL115" s="346" t="s">
        <v>733</v>
      </c>
      <c r="FM115" s="346" t="s">
        <v>5948</v>
      </c>
      <c r="FN115" s="346" t="s">
        <v>8824</v>
      </c>
      <c r="FO115" s="346" t="s">
        <v>733</v>
      </c>
      <c r="FP115" s="346" t="s">
        <v>3320</v>
      </c>
      <c r="FQ115" s="346" t="s">
        <v>8825</v>
      </c>
      <c r="FR115" s="346" t="s">
        <v>8826</v>
      </c>
      <c r="FS115" s="346" t="s">
        <v>5952</v>
      </c>
      <c r="FT115" s="346" t="s">
        <v>5684</v>
      </c>
      <c r="FU115" s="346" t="s">
        <v>5684</v>
      </c>
      <c r="FV115" s="346" t="s">
        <v>733</v>
      </c>
      <c r="FW115" s="346" t="s">
        <v>1214</v>
      </c>
      <c r="FX115" s="350">
        <v>46080.807314814818</v>
      </c>
      <c r="FY115" s="350">
        <v>46083.917662037034</v>
      </c>
      <c r="FZ115" s="346" t="s">
        <v>5685</v>
      </c>
      <c r="GA115" s="346" t="s">
        <v>3320</v>
      </c>
      <c r="GB115" s="346" t="s">
        <v>3320</v>
      </c>
      <c r="GC115" s="346" t="s">
        <v>3320</v>
      </c>
      <c r="GD115" s="346" t="s">
        <v>3320</v>
      </c>
      <c r="GE115" s="346" t="s">
        <v>3320</v>
      </c>
      <c r="GF115" s="346" t="s">
        <v>3320</v>
      </c>
      <c r="GG115" s="346" t="s">
        <v>3320</v>
      </c>
      <c r="GH115" s="346" t="s">
        <v>3320</v>
      </c>
      <c r="GI115" s="346" t="s">
        <v>3320</v>
      </c>
      <c r="GJ115" s="346" t="s">
        <v>3320</v>
      </c>
      <c r="GK115" s="346" t="s">
        <v>3320</v>
      </c>
      <c r="GL115" s="346" t="s">
        <v>3320</v>
      </c>
      <c r="GM115" s="346" t="s">
        <v>3320</v>
      </c>
      <c r="GN115" s="346" t="s">
        <v>3320</v>
      </c>
      <c r="GO115" s="346" t="s">
        <v>3320</v>
      </c>
      <c r="GP115" s="346" t="s">
        <v>3320</v>
      </c>
      <c r="GQ115" s="346" t="s">
        <v>3320</v>
      </c>
      <c r="GR115" s="346" t="s">
        <v>3320</v>
      </c>
      <c r="GS115" s="346" t="s">
        <v>3320</v>
      </c>
      <c r="GT115" s="346" t="s">
        <v>3320</v>
      </c>
      <c r="GU115" s="346" t="s">
        <v>3320</v>
      </c>
      <c r="GV115" s="346" t="s">
        <v>3320</v>
      </c>
      <c r="GW115" s="346" t="s">
        <v>3320</v>
      </c>
      <c r="GX115" s="346" t="s">
        <v>3320</v>
      </c>
      <c r="GY115" s="346" t="s">
        <v>3320</v>
      </c>
      <c r="GZ115" s="346" t="s">
        <v>3320</v>
      </c>
      <c r="HA115" s="346" t="s">
        <v>3320</v>
      </c>
      <c r="HB115" s="346" t="s">
        <v>3320</v>
      </c>
      <c r="HC115" s="346" t="s">
        <v>3320</v>
      </c>
      <c r="HD115" s="346" t="s">
        <v>3320</v>
      </c>
      <c r="HE115" s="346" t="s">
        <v>3320</v>
      </c>
      <c r="HF115" s="346" t="s">
        <v>3320</v>
      </c>
      <c r="HG115" s="346" t="s">
        <v>3320</v>
      </c>
      <c r="HH115" s="346" t="s">
        <v>3320</v>
      </c>
      <c r="HI115" s="346" t="s">
        <v>3320</v>
      </c>
      <c r="HJ115" s="346" t="s">
        <v>3320</v>
      </c>
      <c r="HK115" s="346" t="s">
        <v>3320</v>
      </c>
      <c r="HL115" s="346" t="s">
        <v>3320</v>
      </c>
    </row>
    <row r="116" spans="1:220" ht="15.75" thickBot="1">
      <c r="A116" s="344" t="s">
        <v>5638</v>
      </c>
      <c r="B116" s="345">
        <v>409</v>
      </c>
      <c r="C116" s="346" t="s">
        <v>6637</v>
      </c>
      <c r="D116" s="346" t="s">
        <v>6638</v>
      </c>
      <c r="E116" s="345">
        <v>409</v>
      </c>
      <c r="F116" s="346" t="s">
        <v>1867</v>
      </c>
      <c r="G116" s="346" t="s">
        <v>6639</v>
      </c>
      <c r="H116" s="346" t="s">
        <v>5240</v>
      </c>
      <c r="I116" s="346" t="s">
        <v>5643</v>
      </c>
      <c r="J116" s="346" t="s">
        <v>489</v>
      </c>
      <c r="K116" s="346" t="s">
        <v>6501</v>
      </c>
      <c r="L116" s="346" t="s">
        <v>6640</v>
      </c>
      <c r="M116" s="346" t="s">
        <v>6502</v>
      </c>
      <c r="N116" s="346" t="s">
        <v>6503</v>
      </c>
      <c r="O116" s="346" t="s">
        <v>6504</v>
      </c>
      <c r="P116" s="346" t="s">
        <v>3320</v>
      </c>
      <c r="Q116" s="346" t="s">
        <v>6505</v>
      </c>
      <c r="R116" s="346" t="s">
        <v>5698</v>
      </c>
      <c r="S116" s="346" t="s">
        <v>6641</v>
      </c>
      <c r="T116" s="346" t="s">
        <v>6642</v>
      </c>
      <c r="U116" s="346" t="s">
        <v>6508</v>
      </c>
      <c r="V116" s="346" t="s">
        <v>733</v>
      </c>
      <c r="W116" s="346" t="s">
        <v>733</v>
      </c>
      <c r="X116" s="346" t="s">
        <v>733</v>
      </c>
      <c r="Y116" s="346" t="s">
        <v>3320</v>
      </c>
      <c r="Z116" s="346" t="s">
        <v>6509</v>
      </c>
      <c r="AA116" s="346" t="s">
        <v>1214</v>
      </c>
      <c r="AB116" s="346" t="s">
        <v>6643</v>
      </c>
      <c r="AC116" s="346" t="s">
        <v>6511</v>
      </c>
      <c r="AD116" s="346" t="s">
        <v>6512</v>
      </c>
      <c r="AE116" s="346" t="s">
        <v>6513</v>
      </c>
      <c r="AF116" s="346" t="s">
        <v>6644</v>
      </c>
      <c r="AG116" s="346" t="s">
        <v>6645</v>
      </c>
      <c r="AH116" s="346" t="s">
        <v>1214</v>
      </c>
      <c r="AI116" s="346" t="s">
        <v>3320</v>
      </c>
      <c r="AJ116" s="346" t="s">
        <v>5747</v>
      </c>
      <c r="AK116" s="346" t="s">
        <v>6646</v>
      </c>
      <c r="AL116" s="346" t="s">
        <v>5665</v>
      </c>
      <c r="AM116" s="347">
        <v>47469</v>
      </c>
      <c r="AN116" s="345">
        <v>24</v>
      </c>
      <c r="AO116" s="345">
        <v>99.9</v>
      </c>
      <c r="AP116" s="346" t="s">
        <v>5666</v>
      </c>
      <c r="AQ116" s="345">
        <v>27</v>
      </c>
      <c r="AR116" s="345">
        <v>275.77999999999997</v>
      </c>
      <c r="AS116" s="346" t="s">
        <v>733</v>
      </c>
      <c r="AT116" s="345">
        <v>26.56</v>
      </c>
      <c r="AU116" s="346" t="s">
        <v>1214</v>
      </c>
      <c r="AV116" s="345">
        <v>600</v>
      </c>
      <c r="AW116" s="346" t="s">
        <v>5667</v>
      </c>
      <c r="AX116" s="346" t="s">
        <v>5801</v>
      </c>
      <c r="AY116" s="346" t="s">
        <v>3320</v>
      </c>
      <c r="AZ116" s="346" t="s">
        <v>733</v>
      </c>
      <c r="BA116" s="346" t="s">
        <v>733</v>
      </c>
      <c r="BB116" s="345">
        <v>2326.66</v>
      </c>
      <c r="BC116" s="345">
        <v>2234.6799999999998</v>
      </c>
      <c r="BD116" s="346" t="s">
        <v>6441</v>
      </c>
      <c r="BE116" s="345">
        <v>365</v>
      </c>
      <c r="BF116" s="345">
        <v>90</v>
      </c>
      <c r="BG116" s="345">
        <v>99</v>
      </c>
      <c r="BH116" s="345">
        <v>30</v>
      </c>
      <c r="BI116" s="347">
        <v>46738</v>
      </c>
      <c r="BJ116" s="345">
        <v>0.5</v>
      </c>
      <c r="BK116" s="345">
        <v>100</v>
      </c>
      <c r="BL116" s="346" t="s">
        <v>6648</v>
      </c>
      <c r="BM116" s="345">
        <v>4402959.88</v>
      </c>
      <c r="BN116" s="346" t="s">
        <v>3320</v>
      </c>
      <c r="BO116" s="346" t="s">
        <v>3320</v>
      </c>
      <c r="BP116" s="346" t="s">
        <v>3320</v>
      </c>
      <c r="BQ116" s="346" t="s">
        <v>3320</v>
      </c>
      <c r="BR116" s="346" t="s">
        <v>3320</v>
      </c>
      <c r="BS116" s="346" t="s">
        <v>3320</v>
      </c>
      <c r="BT116" s="346" t="s">
        <v>3320</v>
      </c>
      <c r="BU116" s="346" t="s">
        <v>3320</v>
      </c>
      <c r="BV116" s="346" t="s">
        <v>3320</v>
      </c>
      <c r="BW116" s="346" t="s">
        <v>3320</v>
      </c>
      <c r="BX116" s="348"/>
      <c r="BY116" s="346" t="s">
        <v>3320</v>
      </c>
      <c r="BZ116" s="346" t="s">
        <v>3320</v>
      </c>
      <c r="CA116" s="346" t="s">
        <v>3320</v>
      </c>
      <c r="CB116" s="346" t="s">
        <v>3320</v>
      </c>
      <c r="CC116" s="346" t="s">
        <v>3320</v>
      </c>
      <c r="CD116" s="346" t="s">
        <v>3320</v>
      </c>
      <c r="CE116" s="346" t="s">
        <v>3320</v>
      </c>
      <c r="CF116" s="346" t="s">
        <v>3320</v>
      </c>
      <c r="CG116" s="346" t="s">
        <v>3320</v>
      </c>
      <c r="CH116" s="348"/>
      <c r="CI116" s="346" t="s">
        <v>3320</v>
      </c>
      <c r="CJ116" s="346" t="s">
        <v>3320</v>
      </c>
      <c r="CK116" s="346" t="s">
        <v>3320</v>
      </c>
      <c r="CL116" s="346" t="s">
        <v>3320</v>
      </c>
      <c r="CM116" s="346" t="s">
        <v>3320</v>
      </c>
      <c r="CN116" s="346" t="s">
        <v>3320</v>
      </c>
      <c r="CO116" s="346" t="s">
        <v>3320</v>
      </c>
      <c r="CP116" s="346" t="s">
        <v>3320</v>
      </c>
      <c r="CQ116" s="346" t="s">
        <v>3320</v>
      </c>
      <c r="CR116" s="346" t="s">
        <v>3320</v>
      </c>
      <c r="CS116" s="346" t="s">
        <v>3320</v>
      </c>
      <c r="CT116" s="346" t="s">
        <v>3320</v>
      </c>
      <c r="CU116" s="346" t="s">
        <v>3320</v>
      </c>
      <c r="CV116" s="346" t="s">
        <v>3320</v>
      </c>
      <c r="CW116" s="346" t="s">
        <v>3320</v>
      </c>
      <c r="CX116" s="346" t="s">
        <v>3320</v>
      </c>
      <c r="CY116" s="346" t="s">
        <v>3320</v>
      </c>
      <c r="CZ116" s="346" t="s">
        <v>3320</v>
      </c>
      <c r="DA116" s="346" t="s">
        <v>3320</v>
      </c>
      <c r="DB116" s="346" t="s">
        <v>3320</v>
      </c>
      <c r="DC116" s="346" t="s">
        <v>3320</v>
      </c>
      <c r="DD116" s="346" t="s">
        <v>3320</v>
      </c>
      <c r="DE116" s="346" t="s">
        <v>3320</v>
      </c>
      <c r="DF116" s="346" t="s">
        <v>3320</v>
      </c>
      <c r="DG116" s="346" t="s">
        <v>3320</v>
      </c>
      <c r="DH116" s="346" t="s">
        <v>3320</v>
      </c>
      <c r="DI116" s="346" t="s">
        <v>3320</v>
      </c>
      <c r="DJ116" s="346" t="s">
        <v>3320</v>
      </c>
      <c r="DK116" s="346" t="s">
        <v>3320</v>
      </c>
      <c r="DL116" s="346" t="s">
        <v>3320</v>
      </c>
      <c r="DM116" s="346" t="s">
        <v>3320</v>
      </c>
      <c r="DN116" s="346" t="s">
        <v>3320</v>
      </c>
      <c r="DO116" s="346" t="s">
        <v>3320</v>
      </c>
      <c r="DP116" s="346" t="s">
        <v>3320</v>
      </c>
      <c r="DQ116" s="346" t="s">
        <v>3320</v>
      </c>
      <c r="DR116" s="346" t="s">
        <v>3320</v>
      </c>
      <c r="DS116" s="346" t="s">
        <v>3320</v>
      </c>
      <c r="DT116" s="346" t="s">
        <v>3320</v>
      </c>
      <c r="DU116" s="346" t="s">
        <v>3320</v>
      </c>
      <c r="DV116" s="346" t="s">
        <v>3320</v>
      </c>
      <c r="DW116" s="346" t="s">
        <v>3320</v>
      </c>
      <c r="DX116" s="346" t="s">
        <v>3320</v>
      </c>
      <c r="DY116" s="346" t="s">
        <v>3320</v>
      </c>
      <c r="DZ116" s="346" t="s">
        <v>3320</v>
      </c>
      <c r="EA116" s="346" t="s">
        <v>3320</v>
      </c>
      <c r="EB116" s="346" t="s">
        <v>3320</v>
      </c>
      <c r="EC116" s="346" t="s">
        <v>3320</v>
      </c>
      <c r="ED116" s="346" t="s">
        <v>3320</v>
      </c>
      <c r="EE116" s="346" t="s">
        <v>3320</v>
      </c>
      <c r="EF116" s="345">
        <v>89341740</v>
      </c>
      <c r="EG116" s="346" t="s">
        <v>1214</v>
      </c>
      <c r="EH116" s="346" t="s">
        <v>733</v>
      </c>
      <c r="EI116" s="346" t="s">
        <v>733</v>
      </c>
      <c r="EJ116" s="346" t="s">
        <v>733</v>
      </c>
      <c r="EK116" s="346" t="s">
        <v>1866</v>
      </c>
      <c r="EL116" s="346" t="s">
        <v>6649</v>
      </c>
      <c r="EM116" s="179" t="s">
        <v>6650</v>
      </c>
      <c r="EN116" s="348"/>
      <c r="EO116" s="346" t="s">
        <v>6651</v>
      </c>
      <c r="EP116" s="345">
        <v>83233100</v>
      </c>
      <c r="EQ116" s="345">
        <v>10879110</v>
      </c>
      <c r="ER116" s="345">
        <v>2715</v>
      </c>
      <c r="ES116" s="345">
        <v>850</v>
      </c>
      <c r="ET116" s="346" t="s">
        <v>6522</v>
      </c>
      <c r="EU116" s="346" t="s">
        <v>733</v>
      </c>
      <c r="EV116" s="346" t="s">
        <v>1214</v>
      </c>
      <c r="EW116" s="346" t="s">
        <v>6652</v>
      </c>
      <c r="EX116" s="346" t="s">
        <v>1214</v>
      </c>
      <c r="EY116" s="346" t="s">
        <v>1214</v>
      </c>
      <c r="EZ116" s="346" t="s">
        <v>1214</v>
      </c>
      <c r="FA116" s="346" t="s">
        <v>733</v>
      </c>
      <c r="FB116" s="346" t="s">
        <v>1214</v>
      </c>
      <c r="FC116" s="349" t="s">
        <v>5676</v>
      </c>
      <c r="FD116" s="346" t="s">
        <v>3320</v>
      </c>
      <c r="FE116" s="346" t="s">
        <v>733</v>
      </c>
      <c r="FF116" s="346" t="s">
        <v>5721</v>
      </c>
      <c r="FG116" s="346" t="s">
        <v>1214</v>
      </c>
      <c r="FH116" s="346" t="s">
        <v>1214</v>
      </c>
      <c r="FI116" s="346" t="s">
        <v>3320</v>
      </c>
      <c r="FJ116" s="346" t="s">
        <v>3320</v>
      </c>
      <c r="FK116" s="345">
        <v>0</v>
      </c>
      <c r="FL116" s="346" t="s">
        <v>1214</v>
      </c>
      <c r="FM116" s="346" t="s">
        <v>1214</v>
      </c>
      <c r="FN116" s="346" t="s">
        <v>3320</v>
      </c>
      <c r="FO116" s="346" t="s">
        <v>733</v>
      </c>
      <c r="FP116" s="346" t="s">
        <v>3320</v>
      </c>
      <c r="FQ116" s="346" t="s">
        <v>6653</v>
      </c>
      <c r="FR116" s="346" t="s">
        <v>6654</v>
      </c>
      <c r="FS116" s="346" t="s">
        <v>5683</v>
      </c>
      <c r="FT116" s="346" t="s">
        <v>5952</v>
      </c>
      <c r="FU116" s="346" t="s">
        <v>5684</v>
      </c>
      <c r="FV116" s="346" t="s">
        <v>733</v>
      </c>
      <c r="FW116" s="346" t="s">
        <v>1214</v>
      </c>
      <c r="FX116" s="350">
        <v>46079.429467592592</v>
      </c>
      <c r="FY116" s="350">
        <v>46083.90902777778</v>
      </c>
      <c r="FZ116" s="346" t="s">
        <v>5685</v>
      </c>
      <c r="GA116" s="346" t="s">
        <v>3320</v>
      </c>
      <c r="GB116" s="346" t="s">
        <v>3320</v>
      </c>
      <c r="GC116" s="346" t="s">
        <v>3320</v>
      </c>
      <c r="GD116" s="346" t="s">
        <v>3320</v>
      </c>
      <c r="GE116" s="346" t="s">
        <v>3320</v>
      </c>
      <c r="GF116" s="346" t="s">
        <v>3320</v>
      </c>
      <c r="GG116" s="346" t="s">
        <v>3320</v>
      </c>
      <c r="GH116" s="346" t="s">
        <v>3320</v>
      </c>
      <c r="GI116" s="346" t="s">
        <v>3320</v>
      </c>
      <c r="GJ116" s="346" t="s">
        <v>3320</v>
      </c>
      <c r="GK116" s="346" t="s">
        <v>3320</v>
      </c>
      <c r="GL116" s="346" t="s">
        <v>3320</v>
      </c>
      <c r="GM116" s="346" t="s">
        <v>3320</v>
      </c>
      <c r="GN116" s="346" t="s">
        <v>3320</v>
      </c>
      <c r="GO116" s="346" t="s">
        <v>3320</v>
      </c>
      <c r="GP116" s="346" t="s">
        <v>3320</v>
      </c>
      <c r="GQ116" s="346" t="s">
        <v>3320</v>
      </c>
      <c r="GR116" s="346" t="s">
        <v>3320</v>
      </c>
      <c r="GS116" s="346" t="s">
        <v>3320</v>
      </c>
      <c r="GT116" s="346" t="s">
        <v>3320</v>
      </c>
      <c r="GU116" s="346" t="s">
        <v>3320</v>
      </c>
      <c r="GV116" s="346" t="s">
        <v>3320</v>
      </c>
      <c r="GW116" s="346" t="s">
        <v>3320</v>
      </c>
      <c r="GX116" s="346" t="s">
        <v>3320</v>
      </c>
      <c r="GY116" s="346" t="s">
        <v>3320</v>
      </c>
      <c r="GZ116" s="346" t="s">
        <v>3320</v>
      </c>
      <c r="HA116" s="346" t="s">
        <v>3320</v>
      </c>
      <c r="HB116" s="346" t="s">
        <v>3320</v>
      </c>
      <c r="HC116" s="346" t="s">
        <v>3320</v>
      </c>
      <c r="HD116" s="346" t="s">
        <v>3320</v>
      </c>
      <c r="HE116" s="346" t="s">
        <v>3320</v>
      </c>
      <c r="HF116" s="346" t="s">
        <v>3320</v>
      </c>
      <c r="HG116" s="346" t="s">
        <v>3320</v>
      </c>
      <c r="HH116" s="346" t="s">
        <v>3320</v>
      </c>
      <c r="HI116" s="346" t="s">
        <v>3320</v>
      </c>
      <c r="HJ116" s="346" t="s">
        <v>3320</v>
      </c>
      <c r="HK116" s="346" t="s">
        <v>3320</v>
      </c>
      <c r="HL116" s="346" t="s">
        <v>3320</v>
      </c>
    </row>
    <row r="117" spans="1:220" ht="15.75" thickBot="1">
      <c r="A117" s="344" t="s">
        <v>5638</v>
      </c>
      <c r="B117" s="345">
        <v>304</v>
      </c>
      <c r="C117" s="346" t="s">
        <v>8827</v>
      </c>
      <c r="D117" s="346" t="s">
        <v>8828</v>
      </c>
      <c r="E117" s="345">
        <v>304</v>
      </c>
      <c r="F117" s="346" t="s">
        <v>1862</v>
      </c>
      <c r="G117" s="346" t="s">
        <v>8829</v>
      </c>
      <c r="H117" s="346" t="s">
        <v>8830</v>
      </c>
      <c r="I117" s="346" t="s">
        <v>5643</v>
      </c>
      <c r="J117" s="346" t="s">
        <v>489</v>
      </c>
      <c r="K117" s="346" t="s">
        <v>6501</v>
      </c>
      <c r="L117" s="346" t="s">
        <v>6622</v>
      </c>
      <c r="M117" s="346" t="s">
        <v>8831</v>
      </c>
      <c r="N117" s="346" t="s">
        <v>6503</v>
      </c>
      <c r="O117" s="346" t="s">
        <v>6504</v>
      </c>
      <c r="P117" s="346" t="s">
        <v>3320</v>
      </c>
      <c r="Q117" s="346" t="s">
        <v>6505</v>
      </c>
      <c r="R117" s="346" t="s">
        <v>5698</v>
      </c>
      <c r="S117" s="346" t="s">
        <v>6641</v>
      </c>
      <c r="T117" s="346" t="s">
        <v>6642</v>
      </c>
      <c r="U117" s="346" t="s">
        <v>6508</v>
      </c>
      <c r="V117" s="346" t="s">
        <v>733</v>
      </c>
      <c r="W117" s="346" t="s">
        <v>733</v>
      </c>
      <c r="X117" s="346" t="s">
        <v>733</v>
      </c>
      <c r="Y117" s="346" t="s">
        <v>3320</v>
      </c>
      <c r="Z117" s="346" t="s">
        <v>6509</v>
      </c>
      <c r="AA117" s="346" t="s">
        <v>1214</v>
      </c>
      <c r="AB117" s="346" t="s">
        <v>8807</v>
      </c>
      <c r="AC117" s="346" t="s">
        <v>6511</v>
      </c>
      <c r="AD117" s="346" t="s">
        <v>6512</v>
      </c>
      <c r="AE117" s="346" t="s">
        <v>6513</v>
      </c>
      <c r="AF117" s="346" t="s">
        <v>8832</v>
      </c>
      <c r="AG117" s="346" t="s">
        <v>8833</v>
      </c>
      <c r="AH117" s="346" t="s">
        <v>1214</v>
      </c>
      <c r="AI117" s="346" t="s">
        <v>3320</v>
      </c>
      <c r="AJ117" s="346" t="s">
        <v>5955</v>
      </c>
      <c r="AK117" s="346" t="s">
        <v>7848</v>
      </c>
      <c r="AL117" s="346" t="s">
        <v>5712</v>
      </c>
      <c r="AM117" s="347">
        <v>47466</v>
      </c>
      <c r="AN117" s="345">
        <v>28</v>
      </c>
      <c r="AO117" s="345">
        <v>150</v>
      </c>
      <c r="AP117" s="346" t="s">
        <v>5666</v>
      </c>
      <c r="AQ117" s="345">
        <v>40</v>
      </c>
      <c r="AR117" s="345">
        <v>545.16</v>
      </c>
      <c r="AS117" s="346" t="s">
        <v>733</v>
      </c>
      <c r="AT117" s="345">
        <v>27.44</v>
      </c>
      <c r="AU117" s="346" t="s">
        <v>1214</v>
      </c>
      <c r="AV117" s="345">
        <v>610</v>
      </c>
      <c r="AW117" s="346" t="s">
        <v>5667</v>
      </c>
      <c r="AX117" s="346" t="s">
        <v>5801</v>
      </c>
      <c r="AY117" s="346" t="s">
        <v>3320</v>
      </c>
      <c r="AZ117" s="346" t="s">
        <v>733</v>
      </c>
      <c r="BA117" s="346" t="s">
        <v>733</v>
      </c>
      <c r="BB117" s="345">
        <v>2403.7399999999998</v>
      </c>
      <c r="BC117" s="345">
        <v>2240.81</v>
      </c>
      <c r="BD117" s="346" t="s">
        <v>8151</v>
      </c>
      <c r="BE117" s="345">
        <v>365</v>
      </c>
      <c r="BF117" s="345">
        <v>90</v>
      </c>
      <c r="BG117" s="345">
        <v>99</v>
      </c>
      <c r="BH117" s="345">
        <v>30</v>
      </c>
      <c r="BI117" s="347">
        <v>46613</v>
      </c>
      <c r="BJ117" s="345">
        <v>0.5</v>
      </c>
      <c r="BK117" s="345">
        <v>100</v>
      </c>
      <c r="BL117" s="346" t="s">
        <v>8835</v>
      </c>
      <c r="BM117" s="345">
        <v>7481259.6299999999</v>
      </c>
      <c r="BN117" s="346" t="s">
        <v>3320</v>
      </c>
      <c r="BO117" s="346" t="s">
        <v>3320</v>
      </c>
      <c r="BP117" s="346" t="s">
        <v>3320</v>
      </c>
      <c r="BQ117" s="346" t="s">
        <v>3320</v>
      </c>
      <c r="BR117" s="346" t="s">
        <v>3320</v>
      </c>
      <c r="BS117" s="346" t="s">
        <v>3320</v>
      </c>
      <c r="BT117" s="346" t="s">
        <v>3320</v>
      </c>
      <c r="BU117" s="346" t="s">
        <v>3320</v>
      </c>
      <c r="BV117" s="346" t="s">
        <v>3320</v>
      </c>
      <c r="BW117" s="346" t="s">
        <v>3320</v>
      </c>
      <c r="BX117" s="348"/>
      <c r="BY117" s="346" t="s">
        <v>3320</v>
      </c>
      <c r="BZ117" s="346" t="s">
        <v>3320</v>
      </c>
      <c r="CA117" s="346" t="s">
        <v>3320</v>
      </c>
      <c r="CB117" s="346" t="s">
        <v>3320</v>
      </c>
      <c r="CC117" s="346" t="s">
        <v>3320</v>
      </c>
      <c r="CD117" s="346" t="s">
        <v>3320</v>
      </c>
      <c r="CE117" s="346" t="s">
        <v>3320</v>
      </c>
      <c r="CF117" s="346" t="s">
        <v>3320</v>
      </c>
      <c r="CG117" s="346" t="s">
        <v>3320</v>
      </c>
      <c r="CH117" s="348"/>
      <c r="CI117" s="346" t="s">
        <v>3320</v>
      </c>
      <c r="CJ117" s="346" t="s">
        <v>3320</v>
      </c>
      <c r="CK117" s="346" t="s">
        <v>3320</v>
      </c>
      <c r="CL117" s="346" t="s">
        <v>3320</v>
      </c>
      <c r="CM117" s="346" t="s">
        <v>3320</v>
      </c>
      <c r="CN117" s="346" t="s">
        <v>3320</v>
      </c>
      <c r="CO117" s="346" t="s">
        <v>3320</v>
      </c>
      <c r="CP117" s="346" t="s">
        <v>3320</v>
      </c>
      <c r="CQ117" s="346" t="s">
        <v>3320</v>
      </c>
      <c r="CR117" s="346" t="s">
        <v>3320</v>
      </c>
      <c r="CS117" s="346" t="s">
        <v>3320</v>
      </c>
      <c r="CT117" s="346" t="s">
        <v>3320</v>
      </c>
      <c r="CU117" s="346" t="s">
        <v>3320</v>
      </c>
      <c r="CV117" s="346" t="s">
        <v>3320</v>
      </c>
      <c r="CW117" s="346" t="s">
        <v>3320</v>
      </c>
      <c r="CX117" s="346" t="s">
        <v>3320</v>
      </c>
      <c r="CY117" s="346" t="s">
        <v>3320</v>
      </c>
      <c r="CZ117" s="346" t="s">
        <v>3320</v>
      </c>
      <c r="DA117" s="346" t="s">
        <v>3320</v>
      </c>
      <c r="DB117" s="346" t="s">
        <v>3320</v>
      </c>
      <c r="DC117" s="346" t="s">
        <v>3320</v>
      </c>
      <c r="DD117" s="346" t="s">
        <v>3320</v>
      </c>
      <c r="DE117" s="346" t="s">
        <v>3320</v>
      </c>
      <c r="DF117" s="346" t="s">
        <v>3320</v>
      </c>
      <c r="DG117" s="346" t="s">
        <v>3320</v>
      </c>
      <c r="DH117" s="346" t="s">
        <v>3320</v>
      </c>
      <c r="DI117" s="346" t="s">
        <v>3320</v>
      </c>
      <c r="DJ117" s="346" t="s">
        <v>3320</v>
      </c>
      <c r="DK117" s="346" t="s">
        <v>3320</v>
      </c>
      <c r="DL117" s="346" t="s">
        <v>3320</v>
      </c>
      <c r="DM117" s="346" t="s">
        <v>3320</v>
      </c>
      <c r="DN117" s="346" t="s">
        <v>3320</v>
      </c>
      <c r="DO117" s="346" t="s">
        <v>3320</v>
      </c>
      <c r="DP117" s="346" t="s">
        <v>3320</v>
      </c>
      <c r="DQ117" s="346" t="s">
        <v>3320</v>
      </c>
      <c r="DR117" s="346" t="s">
        <v>3320</v>
      </c>
      <c r="DS117" s="346" t="s">
        <v>3320</v>
      </c>
      <c r="DT117" s="346" t="s">
        <v>3320</v>
      </c>
      <c r="DU117" s="346" t="s">
        <v>3320</v>
      </c>
      <c r="DV117" s="346" t="s">
        <v>3320</v>
      </c>
      <c r="DW117" s="346" t="s">
        <v>3320</v>
      </c>
      <c r="DX117" s="346" t="s">
        <v>3320</v>
      </c>
      <c r="DY117" s="346" t="s">
        <v>3320</v>
      </c>
      <c r="DZ117" s="346" t="s">
        <v>3320</v>
      </c>
      <c r="EA117" s="346" t="s">
        <v>3320</v>
      </c>
      <c r="EB117" s="346" t="s">
        <v>3320</v>
      </c>
      <c r="EC117" s="346" t="s">
        <v>3320</v>
      </c>
      <c r="ED117" s="346" t="s">
        <v>3320</v>
      </c>
      <c r="EE117" s="346" t="s">
        <v>3320</v>
      </c>
      <c r="EF117" s="345">
        <v>150752990</v>
      </c>
      <c r="EG117" s="346" t="s">
        <v>733</v>
      </c>
      <c r="EH117" s="346" t="s">
        <v>1214</v>
      </c>
      <c r="EI117" s="346" t="s">
        <v>733</v>
      </c>
      <c r="EJ117" s="346" t="s">
        <v>733</v>
      </c>
      <c r="EK117" s="346" t="s">
        <v>488</v>
      </c>
      <c r="EL117" s="346" t="s">
        <v>8836</v>
      </c>
      <c r="EM117" s="179" t="s">
        <v>8837</v>
      </c>
      <c r="EN117" s="348"/>
      <c r="EO117" s="346" t="s">
        <v>8838</v>
      </c>
      <c r="EP117" s="345">
        <v>143249220</v>
      </c>
      <c r="EQ117" s="345">
        <v>16335000</v>
      </c>
      <c r="ER117" s="345">
        <v>2715.24</v>
      </c>
      <c r="ES117" s="345">
        <v>850</v>
      </c>
      <c r="ET117" s="346" t="s">
        <v>6631</v>
      </c>
      <c r="EU117" s="346" t="s">
        <v>733</v>
      </c>
      <c r="EV117" s="346" t="s">
        <v>1214</v>
      </c>
      <c r="EW117" s="346" t="s">
        <v>8839</v>
      </c>
      <c r="EX117" s="346" t="s">
        <v>1214</v>
      </c>
      <c r="EY117" s="346" t="s">
        <v>1214</v>
      </c>
      <c r="EZ117" s="346" t="s">
        <v>1214</v>
      </c>
      <c r="FA117" s="346" t="s">
        <v>733</v>
      </c>
      <c r="FB117" s="346" t="s">
        <v>1214</v>
      </c>
      <c r="FC117" s="349" t="s">
        <v>5676</v>
      </c>
      <c r="FD117" s="346" t="s">
        <v>3320</v>
      </c>
      <c r="FE117" s="346" t="s">
        <v>733</v>
      </c>
      <c r="FF117" s="346" t="s">
        <v>5721</v>
      </c>
      <c r="FG117" s="346" t="s">
        <v>733</v>
      </c>
      <c r="FH117" s="346" t="s">
        <v>5679</v>
      </c>
      <c r="FI117" s="346" t="s">
        <v>3320</v>
      </c>
      <c r="FJ117" s="346" t="s">
        <v>3320</v>
      </c>
      <c r="FK117" s="345">
        <v>0.8</v>
      </c>
      <c r="FL117" s="346" t="s">
        <v>733</v>
      </c>
      <c r="FM117" s="346" t="s">
        <v>5679</v>
      </c>
      <c r="FN117" s="346" t="s">
        <v>8840</v>
      </c>
      <c r="FO117" s="346" t="s">
        <v>733</v>
      </c>
      <c r="FP117" s="346" t="s">
        <v>3320</v>
      </c>
      <c r="FQ117" s="346" t="s">
        <v>8841</v>
      </c>
      <c r="FR117" s="346" t="s">
        <v>8842</v>
      </c>
      <c r="FS117" s="346" t="s">
        <v>5952</v>
      </c>
      <c r="FT117" s="346" t="s">
        <v>5684</v>
      </c>
      <c r="FU117" s="346" t="s">
        <v>5684</v>
      </c>
      <c r="FV117" s="346" t="s">
        <v>733</v>
      </c>
      <c r="FW117" s="346" t="s">
        <v>1214</v>
      </c>
      <c r="FX117" s="350">
        <v>46079.415405092594</v>
      </c>
      <c r="FY117" s="350">
        <v>46083.894386574073</v>
      </c>
      <c r="FZ117" s="346" t="s">
        <v>5685</v>
      </c>
      <c r="GA117" s="346" t="s">
        <v>3320</v>
      </c>
      <c r="GB117" s="346" t="s">
        <v>3320</v>
      </c>
      <c r="GC117" s="346" t="s">
        <v>3320</v>
      </c>
      <c r="GD117" s="346" t="s">
        <v>3320</v>
      </c>
      <c r="GE117" s="346" t="s">
        <v>3320</v>
      </c>
      <c r="GF117" s="346" t="s">
        <v>3320</v>
      </c>
      <c r="GG117" s="346" t="s">
        <v>3320</v>
      </c>
      <c r="GH117" s="346" t="s">
        <v>3320</v>
      </c>
      <c r="GI117" s="346" t="s">
        <v>3320</v>
      </c>
      <c r="GJ117" s="346" t="s">
        <v>3320</v>
      </c>
      <c r="GK117" s="346" t="s">
        <v>3320</v>
      </c>
      <c r="GL117" s="346" t="s">
        <v>3320</v>
      </c>
      <c r="GM117" s="346" t="s">
        <v>3320</v>
      </c>
      <c r="GN117" s="346" t="s">
        <v>3320</v>
      </c>
      <c r="GO117" s="346" t="s">
        <v>3320</v>
      </c>
      <c r="GP117" s="346" t="s">
        <v>3320</v>
      </c>
      <c r="GQ117" s="346" t="s">
        <v>3320</v>
      </c>
      <c r="GR117" s="346" t="s">
        <v>3320</v>
      </c>
      <c r="GS117" s="346" t="s">
        <v>3320</v>
      </c>
      <c r="GT117" s="346" t="s">
        <v>3320</v>
      </c>
      <c r="GU117" s="346" t="s">
        <v>3320</v>
      </c>
      <c r="GV117" s="346" t="s">
        <v>3320</v>
      </c>
      <c r="GW117" s="346" t="s">
        <v>3320</v>
      </c>
      <c r="GX117" s="346" t="s">
        <v>3320</v>
      </c>
      <c r="GY117" s="346" t="s">
        <v>3320</v>
      </c>
      <c r="GZ117" s="346" t="s">
        <v>3320</v>
      </c>
      <c r="HA117" s="346" t="s">
        <v>3320</v>
      </c>
      <c r="HB117" s="346" t="s">
        <v>3320</v>
      </c>
      <c r="HC117" s="346" t="s">
        <v>3320</v>
      </c>
      <c r="HD117" s="346" t="s">
        <v>3320</v>
      </c>
      <c r="HE117" s="346" t="s">
        <v>3320</v>
      </c>
      <c r="HF117" s="346" t="s">
        <v>3320</v>
      </c>
      <c r="HG117" s="346" t="s">
        <v>3320</v>
      </c>
      <c r="HH117" s="346" t="s">
        <v>3320</v>
      </c>
      <c r="HI117" s="346" t="s">
        <v>3320</v>
      </c>
      <c r="HJ117" s="346" t="s">
        <v>3320</v>
      </c>
      <c r="HK117" s="346" t="s">
        <v>3320</v>
      </c>
      <c r="HL117" s="346" t="s">
        <v>3320</v>
      </c>
    </row>
    <row r="118" spans="1:220" ht="15.75" thickBot="1">
      <c r="A118" s="344" t="s">
        <v>5638</v>
      </c>
      <c r="B118" s="345">
        <v>796</v>
      </c>
      <c r="C118" s="346" t="s">
        <v>9079</v>
      </c>
      <c r="D118" s="346" t="s">
        <v>9080</v>
      </c>
      <c r="E118" s="345">
        <v>796</v>
      </c>
      <c r="F118" s="346" t="s">
        <v>6806</v>
      </c>
      <c r="G118" s="346" t="s">
        <v>6807</v>
      </c>
      <c r="H118" s="346" t="s">
        <v>9081</v>
      </c>
      <c r="I118" s="346" t="s">
        <v>5643</v>
      </c>
      <c r="J118" s="346" t="s">
        <v>6660</v>
      </c>
      <c r="K118" s="346" t="s">
        <v>6662</v>
      </c>
      <c r="L118" s="346" t="s">
        <v>6808</v>
      </c>
      <c r="M118" s="346" t="s">
        <v>6809</v>
      </c>
      <c r="N118" s="346" t="s">
        <v>6810</v>
      </c>
      <c r="O118" s="346" t="s">
        <v>6811</v>
      </c>
      <c r="P118" s="346" t="s">
        <v>3320</v>
      </c>
      <c r="Q118" s="346" t="s">
        <v>6812</v>
      </c>
      <c r="R118" s="346" t="s">
        <v>6666</v>
      </c>
      <c r="S118" s="346" t="s">
        <v>6667</v>
      </c>
      <c r="T118" s="346" t="s">
        <v>6668</v>
      </c>
      <c r="U118" s="346" t="s">
        <v>6669</v>
      </c>
      <c r="V118" s="346" t="s">
        <v>733</v>
      </c>
      <c r="W118" s="346" t="s">
        <v>733</v>
      </c>
      <c r="X118" s="346" t="s">
        <v>733</v>
      </c>
      <c r="Y118" s="346" t="s">
        <v>3320</v>
      </c>
      <c r="Z118" s="346" t="s">
        <v>6670</v>
      </c>
      <c r="AA118" s="346" t="s">
        <v>733</v>
      </c>
      <c r="AB118" s="346" t="s">
        <v>6813</v>
      </c>
      <c r="AC118" s="346" t="s">
        <v>6672</v>
      </c>
      <c r="AD118" s="346" t="s">
        <v>6673</v>
      </c>
      <c r="AE118" s="346" t="s">
        <v>6674</v>
      </c>
      <c r="AF118" s="179" t="s">
        <v>6814</v>
      </c>
      <c r="AG118" s="348"/>
      <c r="AH118" s="346" t="s">
        <v>1214</v>
      </c>
      <c r="AI118" s="346" t="s">
        <v>3320</v>
      </c>
      <c r="AJ118" s="346" t="s">
        <v>5663</v>
      </c>
      <c r="AK118" s="346" t="s">
        <v>3569</v>
      </c>
      <c r="AL118" s="346" t="s">
        <v>5936</v>
      </c>
      <c r="AM118" s="347">
        <v>47087</v>
      </c>
      <c r="AN118" s="345">
        <v>24</v>
      </c>
      <c r="AO118" s="345">
        <v>300</v>
      </c>
      <c r="AP118" s="346" t="s">
        <v>5666</v>
      </c>
      <c r="AQ118" s="345">
        <v>74</v>
      </c>
      <c r="AR118" s="345">
        <v>826.7</v>
      </c>
      <c r="AS118" s="346" t="s">
        <v>733</v>
      </c>
      <c r="AT118" s="345">
        <v>24.13</v>
      </c>
      <c r="AU118" s="346" t="s">
        <v>733</v>
      </c>
      <c r="AV118" s="345">
        <v>600</v>
      </c>
      <c r="AW118" s="346" t="s">
        <v>5713</v>
      </c>
      <c r="AX118" s="346" t="s">
        <v>5801</v>
      </c>
      <c r="AY118" s="346" t="s">
        <v>3320</v>
      </c>
      <c r="AZ118" s="346" t="s">
        <v>733</v>
      </c>
      <c r="BA118" s="346" t="s">
        <v>733</v>
      </c>
      <c r="BB118" s="345">
        <v>2114</v>
      </c>
      <c r="BC118" s="346" t="s">
        <v>3320</v>
      </c>
      <c r="BD118" s="346" t="s">
        <v>9082</v>
      </c>
      <c r="BE118" s="345">
        <v>365</v>
      </c>
      <c r="BF118" s="345">
        <v>94.5</v>
      </c>
      <c r="BG118" s="345">
        <v>98</v>
      </c>
      <c r="BH118" s="345">
        <v>25</v>
      </c>
      <c r="BI118" s="347">
        <v>46356</v>
      </c>
      <c r="BJ118" s="345">
        <v>1.45</v>
      </c>
      <c r="BK118" s="345">
        <v>8</v>
      </c>
      <c r="BL118" s="346" t="s">
        <v>8113</v>
      </c>
      <c r="BM118" s="345">
        <v>40000000</v>
      </c>
      <c r="BN118" s="346" t="s">
        <v>3320</v>
      </c>
      <c r="BO118" s="346" t="s">
        <v>3320</v>
      </c>
      <c r="BP118" s="346" t="s">
        <v>3320</v>
      </c>
      <c r="BQ118" s="346" t="s">
        <v>3320</v>
      </c>
      <c r="BR118" s="346" t="s">
        <v>3320</v>
      </c>
      <c r="BS118" s="346" t="s">
        <v>3320</v>
      </c>
      <c r="BT118" s="346" t="s">
        <v>3320</v>
      </c>
      <c r="BU118" s="346" t="s">
        <v>3320</v>
      </c>
      <c r="BV118" s="346" t="s">
        <v>3320</v>
      </c>
      <c r="BW118" s="346" t="s">
        <v>3320</v>
      </c>
      <c r="BX118" s="348"/>
      <c r="BY118" s="346" t="s">
        <v>3320</v>
      </c>
      <c r="BZ118" s="346" t="s">
        <v>3320</v>
      </c>
      <c r="CA118" s="346" t="s">
        <v>3320</v>
      </c>
      <c r="CB118" s="346" t="s">
        <v>3320</v>
      </c>
      <c r="CC118" s="346" t="s">
        <v>3320</v>
      </c>
      <c r="CD118" s="346" t="s">
        <v>3320</v>
      </c>
      <c r="CE118" s="346" t="s">
        <v>3320</v>
      </c>
      <c r="CF118" s="346" t="s">
        <v>3320</v>
      </c>
      <c r="CG118" s="346" t="s">
        <v>3320</v>
      </c>
      <c r="CH118" s="348"/>
      <c r="CI118" s="346" t="s">
        <v>3320</v>
      </c>
      <c r="CJ118" s="346" t="s">
        <v>3320</v>
      </c>
      <c r="CK118" s="346" t="s">
        <v>3320</v>
      </c>
      <c r="CL118" s="346" t="s">
        <v>3320</v>
      </c>
      <c r="CM118" s="346" t="s">
        <v>3320</v>
      </c>
      <c r="CN118" s="346" t="s">
        <v>3320</v>
      </c>
      <c r="CO118" s="346" t="s">
        <v>3320</v>
      </c>
      <c r="CP118" s="346" t="s">
        <v>3320</v>
      </c>
      <c r="CQ118" s="346" t="s">
        <v>3320</v>
      </c>
      <c r="CR118" s="346" t="s">
        <v>3320</v>
      </c>
      <c r="CS118" s="346" t="s">
        <v>3320</v>
      </c>
      <c r="CT118" s="346" t="s">
        <v>3320</v>
      </c>
      <c r="CU118" s="346" t="s">
        <v>3320</v>
      </c>
      <c r="CV118" s="346" t="s">
        <v>3320</v>
      </c>
      <c r="CW118" s="346" t="s">
        <v>3320</v>
      </c>
      <c r="CX118" s="346" t="s">
        <v>3320</v>
      </c>
      <c r="CY118" s="346" t="s">
        <v>3320</v>
      </c>
      <c r="CZ118" s="346" t="s">
        <v>3320</v>
      </c>
      <c r="DA118" s="346" t="s">
        <v>3320</v>
      </c>
      <c r="DB118" s="346" t="s">
        <v>3320</v>
      </c>
      <c r="DC118" s="346" t="s">
        <v>3320</v>
      </c>
      <c r="DD118" s="346" t="s">
        <v>3320</v>
      </c>
      <c r="DE118" s="346" t="s">
        <v>3320</v>
      </c>
      <c r="DF118" s="346" t="s">
        <v>3320</v>
      </c>
      <c r="DG118" s="346" t="s">
        <v>3320</v>
      </c>
      <c r="DH118" s="346" t="s">
        <v>3320</v>
      </c>
      <c r="DI118" s="346" t="s">
        <v>3320</v>
      </c>
      <c r="DJ118" s="346" t="s">
        <v>3320</v>
      </c>
      <c r="DK118" s="346" t="s">
        <v>3320</v>
      </c>
      <c r="DL118" s="346" t="s">
        <v>3320</v>
      </c>
      <c r="DM118" s="346" t="s">
        <v>3320</v>
      </c>
      <c r="DN118" s="346" t="s">
        <v>3320</v>
      </c>
      <c r="DO118" s="346" t="s">
        <v>3320</v>
      </c>
      <c r="DP118" s="346" t="s">
        <v>3320</v>
      </c>
      <c r="DQ118" s="346" t="s">
        <v>3320</v>
      </c>
      <c r="DR118" s="346" t="s">
        <v>3320</v>
      </c>
      <c r="DS118" s="346" t="s">
        <v>3320</v>
      </c>
      <c r="DT118" s="346" t="s">
        <v>3320</v>
      </c>
      <c r="DU118" s="346" t="s">
        <v>3320</v>
      </c>
      <c r="DV118" s="346" t="s">
        <v>3320</v>
      </c>
      <c r="DW118" s="346" t="s">
        <v>3320</v>
      </c>
      <c r="DX118" s="346" t="s">
        <v>3320</v>
      </c>
      <c r="DY118" s="346" t="s">
        <v>3320</v>
      </c>
      <c r="DZ118" s="346" t="s">
        <v>3320</v>
      </c>
      <c r="EA118" s="346" t="s">
        <v>3320</v>
      </c>
      <c r="EB118" s="346" t="s">
        <v>3320</v>
      </c>
      <c r="EC118" s="346" t="s">
        <v>3320</v>
      </c>
      <c r="ED118" s="346" t="s">
        <v>3320</v>
      </c>
      <c r="EE118" s="346" t="s">
        <v>3320</v>
      </c>
      <c r="EF118" s="345">
        <v>431000000</v>
      </c>
      <c r="EG118" s="346" t="s">
        <v>733</v>
      </c>
      <c r="EH118" s="346" t="s">
        <v>733</v>
      </c>
      <c r="EI118" s="346" t="s">
        <v>733</v>
      </c>
      <c r="EJ118" s="346" t="s">
        <v>733</v>
      </c>
      <c r="EK118" s="346" t="s">
        <v>1374</v>
      </c>
      <c r="EL118" s="346" t="s">
        <v>9083</v>
      </c>
      <c r="EM118" s="179" t="s">
        <v>9084</v>
      </c>
      <c r="EN118" s="348"/>
      <c r="EO118" s="346" t="s">
        <v>9085</v>
      </c>
      <c r="EP118" s="345">
        <v>5599622</v>
      </c>
      <c r="EQ118" s="345">
        <v>84000000</v>
      </c>
      <c r="ER118" s="345">
        <v>314.3</v>
      </c>
      <c r="ES118" s="345">
        <v>468.73</v>
      </c>
      <c r="ET118" s="346" t="s">
        <v>6682</v>
      </c>
      <c r="EU118" s="346" t="s">
        <v>733</v>
      </c>
      <c r="EV118" s="346" t="s">
        <v>733</v>
      </c>
      <c r="EW118" s="346" t="s">
        <v>6683</v>
      </c>
      <c r="EX118" s="346" t="s">
        <v>733</v>
      </c>
      <c r="EY118" s="346" t="s">
        <v>733</v>
      </c>
      <c r="EZ118" s="346" t="s">
        <v>733</v>
      </c>
      <c r="FA118" s="346" t="s">
        <v>733</v>
      </c>
      <c r="FB118" s="346" t="s">
        <v>733</v>
      </c>
      <c r="FC118" s="349" t="s">
        <v>5676</v>
      </c>
      <c r="FD118" s="346" t="s">
        <v>3320</v>
      </c>
      <c r="FE118" s="346" t="s">
        <v>733</v>
      </c>
      <c r="FF118" s="346" t="s">
        <v>5721</v>
      </c>
      <c r="FG118" s="346" t="s">
        <v>1214</v>
      </c>
      <c r="FH118" s="346" t="s">
        <v>1214</v>
      </c>
      <c r="FI118" s="346" t="s">
        <v>3320</v>
      </c>
      <c r="FJ118" s="346" t="s">
        <v>3320</v>
      </c>
      <c r="FK118" s="345">
        <v>0</v>
      </c>
      <c r="FL118" s="346" t="s">
        <v>1214</v>
      </c>
      <c r="FM118" s="346" t="s">
        <v>1214</v>
      </c>
      <c r="FN118" s="346" t="s">
        <v>3320</v>
      </c>
      <c r="FO118" s="346" t="s">
        <v>1214</v>
      </c>
      <c r="FP118" s="346" t="s">
        <v>3320</v>
      </c>
      <c r="FQ118" s="346" t="s">
        <v>9086</v>
      </c>
      <c r="FR118" s="346" t="s">
        <v>9087</v>
      </c>
      <c r="FS118" s="346" t="s">
        <v>3320</v>
      </c>
      <c r="FT118" s="346" t="s">
        <v>3320</v>
      </c>
      <c r="FU118" s="346" t="s">
        <v>3320</v>
      </c>
      <c r="FV118" s="346" t="s">
        <v>733</v>
      </c>
      <c r="FW118" s="346" t="s">
        <v>1214</v>
      </c>
      <c r="FX118" s="350">
        <v>46078.79347222222</v>
      </c>
      <c r="FY118" s="350">
        <v>46083.894131944442</v>
      </c>
      <c r="FZ118" s="346" t="s">
        <v>5685</v>
      </c>
      <c r="GA118" s="346" t="s">
        <v>3320</v>
      </c>
      <c r="GB118" s="346" t="s">
        <v>3320</v>
      </c>
      <c r="GC118" s="346" t="s">
        <v>3320</v>
      </c>
      <c r="GD118" s="346" t="s">
        <v>3320</v>
      </c>
      <c r="GE118" s="346" t="s">
        <v>3320</v>
      </c>
      <c r="GF118" s="346" t="s">
        <v>3320</v>
      </c>
      <c r="GG118" s="346" t="s">
        <v>3320</v>
      </c>
      <c r="GH118" s="346" t="s">
        <v>3320</v>
      </c>
      <c r="GI118" s="346" t="s">
        <v>3320</v>
      </c>
      <c r="GJ118" s="346" t="s">
        <v>3320</v>
      </c>
      <c r="GK118" s="346" t="s">
        <v>3320</v>
      </c>
      <c r="GL118" s="346" t="s">
        <v>3320</v>
      </c>
      <c r="GM118" s="346" t="s">
        <v>3320</v>
      </c>
      <c r="GN118" s="346" t="s">
        <v>3320</v>
      </c>
      <c r="GO118" s="346" t="s">
        <v>3320</v>
      </c>
      <c r="GP118" s="346" t="s">
        <v>3320</v>
      </c>
      <c r="GQ118" s="346" t="s">
        <v>3320</v>
      </c>
      <c r="GR118" s="346" t="s">
        <v>3320</v>
      </c>
      <c r="GS118" s="346" t="s">
        <v>3320</v>
      </c>
      <c r="GT118" s="346" t="s">
        <v>3320</v>
      </c>
      <c r="GU118" s="346" t="s">
        <v>3320</v>
      </c>
      <c r="GV118" s="346" t="s">
        <v>3320</v>
      </c>
      <c r="GW118" s="346" t="s">
        <v>3320</v>
      </c>
      <c r="GX118" s="346" t="s">
        <v>3320</v>
      </c>
      <c r="GY118" s="346" t="s">
        <v>3320</v>
      </c>
      <c r="GZ118" s="346" t="s">
        <v>3320</v>
      </c>
      <c r="HA118" s="346" t="s">
        <v>3320</v>
      </c>
      <c r="HB118" s="346" t="s">
        <v>3320</v>
      </c>
      <c r="HC118" s="346" t="s">
        <v>3320</v>
      </c>
      <c r="HD118" s="346" t="s">
        <v>3320</v>
      </c>
      <c r="HE118" s="346" t="s">
        <v>3320</v>
      </c>
      <c r="HF118" s="346" t="s">
        <v>3320</v>
      </c>
      <c r="HG118" s="346" t="s">
        <v>3320</v>
      </c>
      <c r="HH118" s="346" t="s">
        <v>3320</v>
      </c>
      <c r="HI118" s="346" t="s">
        <v>3320</v>
      </c>
      <c r="HJ118" s="346" t="s">
        <v>3320</v>
      </c>
      <c r="HK118" s="346" t="s">
        <v>3320</v>
      </c>
      <c r="HL118" s="346" t="s">
        <v>3320</v>
      </c>
    </row>
    <row r="119" spans="1:220" ht="15.75" thickBot="1">
      <c r="A119" s="344" t="s">
        <v>5638</v>
      </c>
      <c r="B119" s="345">
        <v>435</v>
      </c>
      <c r="C119" s="346" t="s">
        <v>8868</v>
      </c>
      <c r="D119" s="346" t="s">
        <v>8869</v>
      </c>
      <c r="E119" s="345">
        <v>435</v>
      </c>
      <c r="F119" s="346" t="s">
        <v>8870</v>
      </c>
      <c r="G119" s="346" t="s">
        <v>8871</v>
      </c>
      <c r="H119" s="346" t="s">
        <v>8872</v>
      </c>
      <c r="I119" s="346" t="s">
        <v>5643</v>
      </c>
      <c r="J119" s="346" t="s">
        <v>6660</v>
      </c>
      <c r="K119" s="346" t="s">
        <v>6662</v>
      </c>
      <c r="L119" s="346" t="s">
        <v>6808</v>
      </c>
      <c r="M119" s="346" t="s">
        <v>6808</v>
      </c>
      <c r="N119" s="346" t="s">
        <v>6810</v>
      </c>
      <c r="O119" s="346" t="s">
        <v>6811</v>
      </c>
      <c r="P119" s="346" t="s">
        <v>3320</v>
      </c>
      <c r="Q119" s="346" t="s">
        <v>8873</v>
      </c>
      <c r="R119" s="346" t="s">
        <v>5698</v>
      </c>
      <c r="S119" s="346" t="s">
        <v>8729</v>
      </c>
      <c r="T119" s="346" t="s">
        <v>8730</v>
      </c>
      <c r="U119" s="346" t="s">
        <v>6669</v>
      </c>
      <c r="V119" s="346" t="s">
        <v>733</v>
      </c>
      <c r="W119" s="346" t="s">
        <v>733</v>
      </c>
      <c r="X119" s="346" t="s">
        <v>733</v>
      </c>
      <c r="Y119" s="346" t="s">
        <v>3320</v>
      </c>
      <c r="Z119" s="346" t="s">
        <v>6670</v>
      </c>
      <c r="AA119" s="346" t="s">
        <v>733</v>
      </c>
      <c r="AB119" s="346" t="s">
        <v>8874</v>
      </c>
      <c r="AC119" s="346" t="s">
        <v>6672</v>
      </c>
      <c r="AD119" s="346" t="s">
        <v>6673</v>
      </c>
      <c r="AE119" s="346" t="s">
        <v>6674</v>
      </c>
      <c r="AF119" s="346" t="s">
        <v>6814</v>
      </c>
      <c r="AG119" s="346" t="s">
        <v>8875</v>
      </c>
      <c r="AH119" s="346" t="s">
        <v>1214</v>
      </c>
      <c r="AI119" s="346" t="s">
        <v>3320</v>
      </c>
      <c r="AJ119" s="346" t="s">
        <v>7206</v>
      </c>
      <c r="AK119" s="346" t="s">
        <v>8382</v>
      </c>
      <c r="AL119" s="346" t="s">
        <v>5712</v>
      </c>
      <c r="AM119" s="347">
        <v>47087</v>
      </c>
      <c r="AN119" s="345">
        <v>24</v>
      </c>
      <c r="AO119" s="345">
        <v>115</v>
      </c>
      <c r="AP119" s="346" t="s">
        <v>5666</v>
      </c>
      <c r="AQ119" s="345">
        <v>128</v>
      </c>
      <c r="AR119" s="345">
        <v>344.13</v>
      </c>
      <c r="AS119" s="346" t="s">
        <v>733</v>
      </c>
      <c r="AT119" s="345">
        <v>23.88</v>
      </c>
      <c r="AU119" s="346" t="s">
        <v>733</v>
      </c>
      <c r="AV119" s="345">
        <v>600</v>
      </c>
      <c r="AW119" s="346" t="s">
        <v>5713</v>
      </c>
      <c r="AX119" s="346" t="s">
        <v>5801</v>
      </c>
      <c r="AY119" s="346" t="s">
        <v>3320</v>
      </c>
      <c r="AZ119" s="346" t="s">
        <v>733</v>
      </c>
      <c r="BA119" s="346" t="s">
        <v>1214</v>
      </c>
      <c r="BB119" s="345">
        <v>2092</v>
      </c>
      <c r="BC119" s="346" t="s">
        <v>3320</v>
      </c>
      <c r="BD119" s="346" t="s">
        <v>8877</v>
      </c>
      <c r="BE119" s="345">
        <v>365</v>
      </c>
      <c r="BF119" s="345">
        <v>94.5</v>
      </c>
      <c r="BG119" s="345">
        <v>98</v>
      </c>
      <c r="BH119" s="345">
        <v>25</v>
      </c>
      <c r="BI119" s="347">
        <v>47087</v>
      </c>
      <c r="BJ119" s="345">
        <v>1.45</v>
      </c>
      <c r="BK119" s="345">
        <v>8</v>
      </c>
      <c r="BL119" s="346" t="s">
        <v>8113</v>
      </c>
      <c r="BM119" s="345">
        <v>15000000</v>
      </c>
      <c r="BN119" s="346" t="s">
        <v>3320</v>
      </c>
      <c r="BO119" s="346" t="s">
        <v>3320</v>
      </c>
      <c r="BP119" s="346" t="s">
        <v>3320</v>
      </c>
      <c r="BQ119" s="346" t="s">
        <v>3320</v>
      </c>
      <c r="BR119" s="346" t="s">
        <v>3320</v>
      </c>
      <c r="BS119" s="346" t="s">
        <v>3320</v>
      </c>
      <c r="BT119" s="346" t="s">
        <v>3320</v>
      </c>
      <c r="BU119" s="346" t="s">
        <v>3320</v>
      </c>
      <c r="BV119" s="346" t="s">
        <v>3320</v>
      </c>
      <c r="BW119" s="346" t="s">
        <v>3320</v>
      </c>
      <c r="BX119" s="348"/>
      <c r="BY119" s="346" t="s">
        <v>3320</v>
      </c>
      <c r="BZ119" s="346" t="s">
        <v>3320</v>
      </c>
      <c r="CA119" s="346" t="s">
        <v>3320</v>
      </c>
      <c r="CB119" s="346" t="s">
        <v>3320</v>
      </c>
      <c r="CC119" s="346" t="s">
        <v>3320</v>
      </c>
      <c r="CD119" s="346" t="s">
        <v>3320</v>
      </c>
      <c r="CE119" s="346" t="s">
        <v>3320</v>
      </c>
      <c r="CF119" s="346" t="s">
        <v>3320</v>
      </c>
      <c r="CG119" s="346" t="s">
        <v>3320</v>
      </c>
      <c r="CH119" s="348"/>
      <c r="CI119" s="346" t="s">
        <v>3320</v>
      </c>
      <c r="CJ119" s="346" t="s">
        <v>3320</v>
      </c>
      <c r="CK119" s="346" t="s">
        <v>3320</v>
      </c>
      <c r="CL119" s="346" t="s">
        <v>3320</v>
      </c>
      <c r="CM119" s="346" t="s">
        <v>3320</v>
      </c>
      <c r="CN119" s="346" t="s">
        <v>3320</v>
      </c>
      <c r="CO119" s="346" t="s">
        <v>3320</v>
      </c>
      <c r="CP119" s="346" t="s">
        <v>3320</v>
      </c>
      <c r="CQ119" s="346" t="s">
        <v>3320</v>
      </c>
      <c r="CR119" s="346" t="s">
        <v>3320</v>
      </c>
      <c r="CS119" s="346" t="s">
        <v>3320</v>
      </c>
      <c r="CT119" s="346" t="s">
        <v>3320</v>
      </c>
      <c r="CU119" s="346" t="s">
        <v>3320</v>
      </c>
      <c r="CV119" s="346" t="s">
        <v>3320</v>
      </c>
      <c r="CW119" s="346" t="s">
        <v>3320</v>
      </c>
      <c r="CX119" s="346" t="s">
        <v>3320</v>
      </c>
      <c r="CY119" s="346" t="s">
        <v>3320</v>
      </c>
      <c r="CZ119" s="346" t="s">
        <v>3320</v>
      </c>
      <c r="DA119" s="346" t="s">
        <v>3320</v>
      </c>
      <c r="DB119" s="346" t="s">
        <v>3320</v>
      </c>
      <c r="DC119" s="346" t="s">
        <v>3320</v>
      </c>
      <c r="DD119" s="346" t="s">
        <v>3320</v>
      </c>
      <c r="DE119" s="346" t="s">
        <v>3320</v>
      </c>
      <c r="DF119" s="346" t="s">
        <v>3320</v>
      </c>
      <c r="DG119" s="346" t="s">
        <v>3320</v>
      </c>
      <c r="DH119" s="346" t="s">
        <v>3320</v>
      </c>
      <c r="DI119" s="346" t="s">
        <v>3320</v>
      </c>
      <c r="DJ119" s="346" t="s">
        <v>3320</v>
      </c>
      <c r="DK119" s="346" t="s">
        <v>3320</v>
      </c>
      <c r="DL119" s="346" t="s">
        <v>3320</v>
      </c>
      <c r="DM119" s="346" t="s">
        <v>3320</v>
      </c>
      <c r="DN119" s="346" t="s">
        <v>3320</v>
      </c>
      <c r="DO119" s="346" t="s">
        <v>3320</v>
      </c>
      <c r="DP119" s="346" t="s">
        <v>3320</v>
      </c>
      <c r="DQ119" s="346" t="s">
        <v>3320</v>
      </c>
      <c r="DR119" s="346" t="s">
        <v>3320</v>
      </c>
      <c r="DS119" s="346" t="s">
        <v>3320</v>
      </c>
      <c r="DT119" s="346" t="s">
        <v>3320</v>
      </c>
      <c r="DU119" s="346" t="s">
        <v>3320</v>
      </c>
      <c r="DV119" s="346" t="s">
        <v>3320</v>
      </c>
      <c r="DW119" s="346" t="s">
        <v>3320</v>
      </c>
      <c r="DX119" s="346" t="s">
        <v>3320</v>
      </c>
      <c r="DY119" s="346" t="s">
        <v>3320</v>
      </c>
      <c r="DZ119" s="346" t="s">
        <v>3320</v>
      </c>
      <c r="EA119" s="346" t="s">
        <v>3320</v>
      </c>
      <c r="EB119" s="346" t="s">
        <v>3320</v>
      </c>
      <c r="EC119" s="346" t="s">
        <v>3320</v>
      </c>
      <c r="ED119" s="346" t="s">
        <v>3320</v>
      </c>
      <c r="EE119" s="346" t="s">
        <v>3320</v>
      </c>
      <c r="EF119" s="345">
        <v>186400000</v>
      </c>
      <c r="EG119" s="346" t="s">
        <v>733</v>
      </c>
      <c r="EH119" s="346" t="s">
        <v>733</v>
      </c>
      <c r="EI119" s="346" t="s">
        <v>733</v>
      </c>
      <c r="EJ119" s="346" t="s">
        <v>733</v>
      </c>
      <c r="EK119" s="346" t="s">
        <v>1014</v>
      </c>
      <c r="EL119" s="346" t="s">
        <v>8878</v>
      </c>
      <c r="EM119" s="179" t="s">
        <v>8879</v>
      </c>
      <c r="EN119" s="348"/>
      <c r="EO119" s="346" t="s">
        <v>8880</v>
      </c>
      <c r="EP119" s="345">
        <v>1228774</v>
      </c>
      <c r="EQ119" s="345">
        <v>32200000</v>
      </c>
      <c r="ER119" s="345">
        <v>309.77</v>
      </c>
      <c r="ES119" s="345">
        <v>507.1</v>
      </c>
      <c r="ET119" s="346" t="s">
        <v>6683</v>
      </c>
      <c r="EU119" s="346" t="s">
        <v>733</v>
      </c>
      <c r="EV119" s="346" t="s">
        <v>733</v>
      </c>
      <c r="EW119" s="346" t="s">
        <v>8881</v>
      </c>
      <c r="EX119" s="346" t="s">
        <v>733</v>
      </c>
      <c r="EY119" s="346" t="s">
        <v>733</v>
      </c>
      <c r="EZ119" s="346" t="s">
        <v>733</v>
      </c>
      <c r="FA119" s="346" t="s">
        <v>733</v>
      </c>
      <c r="FB119" s="346" t="s">
        <v>733</v>
      </c>
      <c r="FC119" s="349" t="s">
        <v>5676</v>
      </c>
      <c r="FD119" s="346" t="s">
        <v>3320</v>
      </c>
      <c r="FE119" s="346" t="s">
        <v>733</v>
      </c>
      <c r="FF119" s="346" t="s">
        <v>5721</v>
      </c>
      <c r="FG119" s="346" t="s">
        <v>1214</v>
      </c>
      <c r="FH119" s="346" t="s">
        <v>1214</v>
      </c>
      <c r="FI119" s="346" t="s">
        <v>3320</v>
      </c>
      <c r="FJ119" s="346" t="s">
        <v>3320</v>
      </c>
      <c r="FK119" s="345">
        <v>0</v>
      </c>
      <c r="FL119" s="346" t="s">
        <v>1214</v>
      </c>
      <c r="FM119" s="346" t="s">
        <v>1214</v>
      </c>
      <c r="FN119" s="346" t="s">
        <v>3320</v>
      </c>
      <c r="FO119" s="346" t="s">
        <v>733</v>
      </c>
      <c r="FP119" s="346" t="s">
        <v>3320</v>
      </c>
      <c r="FQ119" s="346" t="s">
        <v>8882</v>
      </c>
      <c r="FR119" s="346" t="s">
        <v>8883</v>
      </c>
      <c r="FS119" s="346" t="s">
        <v>5952</v>
      </c>
      <c r="FT119" s="346" t="s">
        <v>5684</v>
      </c>
      <c r="FU119" s="346" t="s">
        <v>5684</v>
      </c>
      <c r="FV119" s="346" t="s">
        <v>733</v>
      </c>
      <c r="FW119" s="346" t="s">
        <v>1214</v>
      </c>
      <c r="FX119" s="350">
        <v>46078.698379629626</v>
      </c>
      <c r="FY119" s="350">
        <v>46083.893969907411</v>
      </c>
      <c r="FZ119" s="346" t="s">
        <v>5685</v>
      </c>
      <c r="GA119" s="346" t="s">
        <v>3320</v>
      </c>
      <c r="GB119" s="346" t="s">
        <v>3320</v>
      </c>
      <c r="GC119" s="346" t="s">
        <v>3320</v>
      </c>
      <c r="GD119" s="346" t="s">
        <v>3320</v>
      </c>
      <c r="GE119" s="346" t="s">
        <v>3320</v>
      </c>
      <c r="GF119" s="346" t="s">
        <v>3320</v>
      </c>
      <c r="GG119" s="346" t="s">
        <v>3320</v>
      </c>
      <c r="GH119" s="346" t="s">
        <v>3320</v>
      </c>
      <c r="GI119" s="346" t="s">
        <v>3320</v>
      </c>
      <c r="GJ119" s="346" t="s">
        <v>3320</v>
      </c>
      <c r="GK119" s="346" t="s">
        <v>3320</v>
      </c>
      <c r="GL119" s="346" t="s">
        <v>3320</v>
      </c>
      <c r="GM119" s="346" t="s">
        <v>3320</v>
      </c>
      <c r="GN119" s="346" t="s">
        <v>3320</v>
      </c>
      <c r="GO119" s="346" t="s">
        <v>3320</v>
      </c>
      <c r="GP119" s="346" t="s">
        <v>3320</v>
      </c>
      <c r="GQ119" s="346" t="s">
        <v>3320</v>
      </c>
      <c r="GR119" s="346" t="s">
        <v>3320</v>
      </c>
      <c r="GS119" s="346" t="s">
        <v>3320</v>
      </c>
      <c r="GT119" s="346" t="s">
        <v>3320</v>
      </c>
      <c r="GU119" s="346" t="s">
        <v>3320</v>
      </c>
      <c r="GV119" s="346" t="s">
        <v>3320</v>
      </c>
      <c r="GW119" s="346" t="s">
        <v>3320</v>
      </c>
      <c r="GX119" s="346" t="s">
        <v>3320</v>
      </c>
      <c r="GY119" s="346" t="s">
        <v>3320</v>
      </c>
      <c r="GZ119" s="346" t="s">
        <v>3320</v>
      </c>
      <c r="HA119" s="346" t="s">
        <v>3320</v>
      </c>
      <c r="HB119" s="346" t="s">
        <v>3320</v>
      </c>
      <c r="HC119" s="346" t="s">
        <v>3320</v>
      </c>
      <c r="HD119" s="346" t="s">
        <v>3320</v>
      </c>
      <c r="HE119" s="346" t="s">
        <v>3320</v>
      </c>
      <c r="HF119" s="346" t="s">
        <v>3320</v>
      </c>
      <c r="HG119" s="346" t="s">
        <v>3320</v>
      </c>
      <c r="HH119" s="346" t="s">
        <v>3320</v>
      </c>
      <c r="HI119" s="346" t="s">
        <v>3320</v>
      </c>
      <c r="HJ119" s="346" t="s">
        <v>3320</v>
      </c>
      <c r="HK119" s="346" t="s">
        <v>3320</v>
      </c>
      <c r="HL119" s="346" t="s">
        <v>3320</v>
      </c>
    </row>
    <row r="120" spans="1:220" ht="15.75" thickBot="1">
      <c r="A120" s="344" t="s">
        <v>5638</v>
      </c>
      <c r="B120" s="345">
        <v>922</v>
      </c>
      <c r="C120" s="346" t="s">
        <v>6656</v>
      </c>
      <c r="D120" s="346" t="s">
        <v>6657</v>
      </c>
      <c r="E120" s="345">
        <v>922</v>
      </c>
      <c r="F120" s="346" t="s">
        <v>6658</v>
      </c>
      <c r="G120" s="346" t="s">
        <v>6659</v>
      </c>
      <c r="H120" s="346" t="s">
        <v>2109</v>
      </c>
      <c r="I120" s="346" t="s">
        <v>5643</v>
      </c>
      <c r="J120" s="346" t="s">
        <v>6660</v>
      </c>
      <c r="K120" s="346" t="s">
        <v>6662</v>
      </c>
      <c r="L120" s="346" t="s">
        <v>6663</v>
      </c>
      <c r="M120" s="346" t="s">
        <v>5698</v>
      </c>
      <c r="N120" s="346" t="s">
        <v>6664</v>
      </c>
      <c r="O120" s="346" t="s">
        <v>6665</v>
      </c>
      <c r="P120" s="346" t="s">
        <v>3320</v>
      </c>
      <c r="Q120" s="346" t="s">
        <v>6666</v>
      </c>
      <c r="R120" s="346" t="s">
        <v>5698</v>
      </c>
      <c r="S120" s="346" t="s">
        <v>6667</v>
      </c>
      <c r="T120" s="346" t="s">
        <v>6668</v>
      </c>
      <c r="U120" s="346" t="s">
        <v>6669</v>
      </c>
      <c r="V120" s="346" t="s">
        <v>733</v>
      </c>
      <c r="W120" s="346" t="s">
        <v>733</v>
      </c>
      <c r="X120" s="346" t="s">
        <v>733</v>
      </c>
      <c r="Y120" s="346" t="s">
        <v>3320</v>
      </c>
      <c r="Z120" s="346" t="s">
        <v>6670</v>
      </c>
      <c r="AA120" s="346" t="s">
        <v>733</v>
      </c>
      <c r="AB120" s="346" t="s">
        <v>6671</v>
      </c>
      <c r="AC120" s="346" t="s">
        <v>6672</v>
      </c>
      <c r="AD120" s="346" t="s">
        <v>6673</v>
      </c>
      <c r="AE120" s="346" t="s">
        <v>6674</v>
      </c>
      <c r="AF120" s="346" t="s">
        <v>6675</v>
      </c>
      <c r="AG120" s="346" t="s">
        <v>6676</v>
      </c>
      <c r="AH120" s="346" t="s">
        <v>1214</v>
      </c>
      <c r="AI120" s="346" t="s">
        <v>3320</v>
      </c>
      <c r="AJ120" s="346" t="s">
        <v>5747</v>
      </c>
      <c r="AK120" s="346" t="s">
        <v>1264</v>
      </c>
      <c r="AL120" s="346" t="s">
        <v>5665</v>
      </c>
      <c r="AM120" s="347">
        <v>47087</v>
      </c>
      <c r="AN120" s="345">
        <v>24</v>
      </c>
      <c r="AO120" s="345">
        <v>150</v>
      </c>
      <c r="AP120" s="346" t="s">
        <v>5666</v>
      </c>
      <c r="AQ120" s="345">
        <v>39</v>
      </c>
      <c r="AR120" s="345">
        <v>342.27</v>
      </c>
      <c r="AS120" s="346" t="s">
        <v>733</v>
      </c>
      <c r="AT120" s="345">
        <v>0.19</v>
      </c>
      <c r="AU120" s="346" t="s">
        <v>733</v>
      </c>
      <c r="AV120" s="345">
        <v>700</v>
      </c>
      <c r="AW120" s="346" t="s">
        <v>5667</v>
      </c>
      <c r="AX120" s="346" t="s">
        <v>5801</v>
      </c>
      <c r="AY120" s="346" t="s">
        <v>3320</v>
      </c>
      <c r="AZ120" s="346" t="s">
        <v>733</v>
      </c>
      <c r="BA120" s="346" t="s">
        <v>733</v>
      </c>
      <c r="BB120" s="345">
        <v>1708</v>
      </c>
      <c r="BC120" s="346" t="s">
        <v>3320</v>
      </c>
      <c r="BD120" s="346" t="s">
        <v>5714</v>
      </c>
      <c r="BE120" s="345">
        <v>365</v>
      </c>
      <c r="BF120" s="345">
        <v>94.5</v>
      </c>
      <c r="BG120" s="345">
        <v>98</v>
      </c>
      <c r="BH120" s="345">
        <v>25</v>
      </c>
      <c r="BI120" s="347">
        <v>46356</v>
      </c>
      <c r="BJ120" s="345">
        <v>1.45</v>
      </c>
      <c r="BK120" s="345">
        <v>8</v>
      </c>
      <c r="BL120" s="346" t="s">
        <v>6678</v>
      </c>
      <c r="BM120" s="345">
        <v>14717808</v>
      </c>
      <c r="BN120" s="346" t="s">
        <v>3320</v>
      </c>
      <c r="BO120" s="346" t="s">
        <v>3320</v>
      </c>
      <c r="BP120" s="346" t="s">
        <v>3320</v>
      </c>
      <c r="BQ120" s="346" t="s">
        <v>3320</v>
      </c>
      <c r="BR120" s="346" t="s">
        <v>3320</v>
      </c>
      <c r="BS120" s="346" t="s">
        <v>3320</v>
      </c>
      <c r="BT120" s="346" t="s">
        <v>3320</v>
      </c>
      <c r="BU120" s="346" t="s">
        <v>3320</v>
      </c>
      <c r="BV120" s="346" t="s">
        <v>3320</v>
      </c>
      <c r="BW120" s="346" t="s">
        <v>3320</v>
      </c>
      <c r="BX120" s="348"/>
      <c r="BY120" s="346" t="s">
        <v>3320</v>
      </c>
      <c r="BZ120" s="346" t="s">
        <v>3320</v>
      </c>
      <c r="CA120" s="346" t="s">
        <v>3320</v>
      </c>
      <c r="CB120" s="346" t="s">
        <v>3320</v>
      </c>
      <c r="CC120" s="346" t="s">
        <v>3320</v>
      </c>
      <c r="CD120" s="346" t="s">
        <v>3320</v>
      </c>
      <c r="CE120" s="346" t="s">
        <v>3320</v>
      </c>
      <c r="CF120" s="346" t="s">
        <v>3320</v>
      </c>
      <c r="CG120" s="346" t="s">
        <v>3320</v>
      </c>
      <c r="CH120" s="348"/>
      <c r="CI120" s="346" t="s">
        <v>3320</v>
      </c>
      <c r="CJ120" s="346" t="s">
        <v>3320</v>
      </c>
      <c r="CK120" s="346" t="s">
        <v>3320</v>
      </c>
      <c r="CL120" s="346" t="s">
        <v>3320</v>
      </c>
      <c r="CM120" s="346" t="s">
        <v>3320</v>
      </c>
      <c r="CN120" s="346" t="s">
        <v>3320</v>
      </c>
      <c r="CO120" s="346" t="s">
        <v>3320</v>
      </c>
      <c r="CP120" s="346" t="s">
        <v>3320</v>
      </c>
      <c r="CQ120" s="346" t="s">
        <v>3320</v>
      </c>
      <c r="CR120" s="346" t="s">
        <v>3320</v>
      </c>
      <c r="CS120" s="346" t="s">
        <v>3320</v>
      </c>
      <c r="CT120" s="346" t="s">
        <v>3320</v>
      </c>
      <c r="CU120" s="346" t="s">
        <v>3320</v>
      </c>
      <c r="CV120" s="346" t="s">
        <v>3320</v>
      </c>
      <c r="CW120" s="346" t="s">
        <v>3320</v>
      </c>
      <c r="CX120" s="346" t="s">
        <v>3320</v>
      </c>
      <c r="CY120" s="346" t="s">
        <v>3320</v>
      </c>
      <c r="CZ120" s="346" t="s">
        <v>3320</v>
      </c>
      <c r="DA120" s="346" t="s">
        <v>3320</v>
      </c>
      <c r="DB120" s="346" t="s">
        <v>3320</v>
      </c>
      <c r="DC120" s="346" t="s">
        <v>3320</v>
      </c>
      <c r="DD120" s="346" t="s">
        <v>3320</v>
      </c>
      <c r="DE120" s="346" t="s">
        <v>3320</v>
      </c>
      <c r="DF120" s="346" t="s">
        <v>3320</v>
      </c>
      <c r="DG120" s="346" t="s">
        <v>3320</v>
      </c>
      <c r="DH120" s="346" t="s">
        <v>3320</v>
      </c>
      <c r="DI120" s="346" t="s">
        <v>3320</v>
      </c>
      <c r="DJ120" s="346" t="s">
        <v>3320</v>
      </c>
      <c r="DK120" s="346" t="s">
        <v>3320</v>
      </c>
      <c r="DL120" s="346" t="s">
        <v>3320</v>
      </c>
      <c r="DM120" s="346" t="s">
        <v>3320</v>
      </c>
      <c r="DN120" s="346" t="s">
        <v>3320</v>
      </c>
      <c r="DO120" s="346" t="s">
        <v>3320</v>
      </c>
      <c r="DP120" s="346" t="s">
        <v>3320</v>
      </c>
      <c r="DQ120" s="346" t="s">
        <v>3320</v>
      </c>
      <c r="DR120" s="346" t="s">
        <v>3320</v>
      </c>
      <c r="DS120" s="346" t="s">
        <v>3320</v>
      </c>
      <c r="DT120" s="346" t="s">
        <v>3320</v>
      </c>
      <c r="DU120" s="346" t="s">
        <v>3320</v>
      </c>
      <c r="DV120" s="346" t="s">
        <v>3320</v>
      </c>
      <c r="DW120" s="346" t="s">
        <v>3320</v>
      </c>
      <c r="DX120" s="346" t="s">
        <v>3320</v>
      </c>
      <c r="DY120" s="346" t="s">
        <v>3320</v>
      </c>
      <c r="DZ120" s="346" t="s">
        <v>3320</v>
      </c>
      <c r="EA120" s="346" t="s">
        <v>3320</v>
      </c>
      <c r="EB120" s="346" t="s">
        <v>3320</v>
      </c>
      <c r="EC120" s="346" t="s">
        <v>3320</v>
      </c>
      <c r="ED120" s="346" t="s">
        <v>3320</v>
      </c>
      <c r="EE120" s="346" t="s">
        <v>3320</v>
      </c>
      <c r="EF120" s="345">
        <v>20020000000</v>
      </c>
      <c r="EG120" s="346" t="s">
        <v>733</v>
      </c>
      <c r="EH120" s="346" t="s">
        <v>733</v>
      </c>
      <c r="EI120" s="346" t="s">
        <v>733</v>
      </c>
      <c r="EJ120" s="346" t="s">
        <v>733</v>
      </c>
      <c r="EK120" s="346" t="s">
        <v>2109</v>
      </c>
      <c r="EL120" s="346" t="s">
        <v>6679</v>
      </c>
      <c r="EM120" s="179" t="s">
        <v>6680</v>
      </c>
      <c r="EN120" s="348"/>
      <c r="EO120" s="346" t="s">
        <v>6681</v>
      </c>
      <c r="EP120" s="345">
        <v>131379000</v>
      </c>
      <c r="EQ120" s="345">
        <v>42000000</v>
      </c>
      <c r="ER120" s="345">
        <v>384.01</v>
      </c>
      <c r="ES120" s="345">
        <v>479.48</v>
      </c>
      <c r="ET120" s="346" t="s">
        <v>6682</v>
      </c>
      <c r="EU120" s="346" t="s">
        <v>733</v>
      </c>
      <c r="EV120" s="346" t="s">
        <v>733</v>
      </c>
      <c r="EW120" s="346" t="s">
        <v>6683</v>
      </c>
      <c r="EX120" s="346" t="s">
        <v>733</v>
      </c>
      <c r="EY120" s="346" t="s">
        <v>733</v>
      </c>
      <c r="EZ120" s="346" t="s">
        <v>733</v>
      </c>
      <c r="FA120" s="346" t="s">
        <v>733</v>
      </c>
      <c r="FB120" s="346" t="s">
        <v>733</v>
      </c>
      <c r="FC120" s="349" t="s">
        <v>5676</v>
      </c>
      <c r="FD120" s="346" t="s">
        <v>3320</v>
      </c>
      <c r="FE120" s="346" t="s">
        <v>733</v>
      </c>
      <c r="FF120" s="346" t="s">
        <v>5721</v>
      </c>
      <c r="FG120" s="346" t="s">
        <v>1214</v>
      </c>
      <c r="FH120" s="346" t="s">
        <v>1214</v>
      </c>
      <c r="FI120" s="346" t="s">
        <v>3320</v>
      </c>
      <c r="FJ120" s="346" t="s">
        <v>3320</v>
      </c>
      <c r="FK120" s="345">
        <v>0</v>
      </c>
      <c r="FL120" s="346" t="s">
        <v>1214</v>
      </c>
      <c r="FM120" s="346" t="s">
        <v>1214</v>
      </c>
      <c r="FN120" s="346" t="s">
        <v>3320</v>
      </c>
      <c r="FO120" s="346" t="s">
        <v>733</v>
      </c>
      <c r="FP120" s="346" t="s">
        <v>3320</v>
      </c>
      <c r="FQ120" s="346" t="s">
        <v>6684</v>
      </c>
      <c r="FR120" s="346" t="s">
        <v>3320</v>
      </c>
      <c r="FS120" s="346" t="s">
        <v>5683</v>
      </c>
      <c r="FT120" s="346" t="s">
        <v>5684</v>
      </c>
      <c r="FU120" s="346" t="s">
        <v>5684</v>
      </c>
      <c r="FV120" s="346" t="s">
        <v>733</v>
      </c>
      <c r="FW120" s="346" t="s">
        <v>1214</v>
      </c>
      <c r="FX120" s="350">
        <v>46079.980740740742</v>
      </c>
      <c r="FY120" s="350">
        <v>46083.884687500002</v>
      </c>
      <c r="FZ120" s="346" t="s">
        <v>5685</v>
      </c>
      <c r="GA120" s="346" t="s">
        <v>3320</v>
      </c>
      <c r="GB120" s="346" t="s">
        <v>3320</v>
      </c>
      <c r="GC120" s="346" t="s">
        <v>3320</v>
      </c>
      <c r="GD120" s="346" t="s">
        <v>3320</v>
      </c>
      <c r="GE120" s="346" t="s">
        <v>3320</v>
      </c>
      <c r="GF120" s="346" t="s">
        <v>3320</v>
      </c>
      <c r="GG120" s="346" t="s">
        <v>3320</v>
      </c>
      <c r="GH120" s="346" t="s">
        <v>3320</v>
      </c>
      <c r="GI120" s="346" t="s">
        <v>3320</v>
      </c>
      <c r="GJ120" s="346" t="s">
        <v>3320</v>
      </c>
      <c r="GK120" s="346" t="s">
        <v>3320</v>
      </c>
      <c r="GL120" s="346" t="s">
        <v>3320</v>
      </c>
      <c r="GM120" s="346" t="s">
        <v>3320</v>
      </c>
      <c r="GN120" s="346" t="s">
        <v>3320</v>
      </c>
      <c r="GO120" s="346" t="s">
        <v>3320</v>
      </c>
      <c r="GP120" s="346" t="s">
        <v>3320</v>
      </c>
      <c r="GQ120" s="346" t="s">
        <v>3320</v>
      </c>
      <c r="GR120" s="346" t="s">
        <v>3320</v>
      </c>
      <c r="GS120" s="346" t="s">
        <v>3320</v>
      </c>
      <c r="GT120" s="346" t="s">
        <v>3320</v>
      </c>
      <c r="GU120" s="346" t="s">
        <v>3320</v>
      </c>
      <c r="GV120" s="346" t="s">
        <v>3320</v>
      </c>
      <c r="GW120" s="346" t="s">
        <v>3320</v>
      </c>
      <c r="GX120" s="346" t="s">
        <v>3320</v>
      </c>
      <c r="GY120" s="346" t="s">
        <v>3320</v>
      </c>
      <c r="GZ120" s="346" t="s">
        <v>3320</v>
      </c>
      <c r="HA120" s="346" t="s">
        <v>3320</v>
      </c>
      <c r="HB120" s="346" t="s">
        <v>3320</v>
      </c>
      <c r="HC120" s="346" t="s">
        <v>3320</v>
      </c>
      <c r="HD120" s="346" t="s">
        <v>3320</v>
      </c>
      <c r="HE120" s="346" t="s">
        <v>3320</v>
      </c>
      <c r="HF120" s="346" t="s">
        <v>3320</v>
      </c>
      <c r="HG120" s="346" t="s">
        <v>3320</v>
      </c>
      <c r="HH120" s="346" t="s">
        <v>3320</v>
      </c>
      <c r="HI120" s="346" t="s">
        <v>3320</v>
      </c>
      <c r="HJ120" s="346" t="s">
        <v>3320</v>
      </c>
      <c r="HK120" s="346" t="s">
        <v>3320</v>
      </c>
      <c r="HL120" s="346" t="s">
        <v>3320</v>
      </c>
    </row>
    <row r="121" spans="1:220" ht="15.75" thickBot="1">
      <c r="A121" s="344" t="s">
        <v>5638</v>
      </c>
      <c r="B121" s="345">
        <v>908</v>
      </c>
      <c r="C121" s="346" t="s">
        <v>7539</v>
      </c>
      <c r="D121" s="346" t="s">
        <v>7540</v>
      </c>
      <c r="E121" s="345">
        <v>908</v>
      </c>
      <c r="F121" s="346" t="s">
        <v>5641</v>
      </c>
      <c r="G121" s="346" t="s">
        <v>525</v>
      </c>
      <c r="H121" s="346" t="s">
        <v>7541</v>
      </c>
      <c r="I121" s="346" t="s">
        <v>5643</v>
      </c>
      <c r="J121" s="346" t="s">
        <v>520</v>
      </c>
      <c r="K121" s="346" t="s">
        <v>525</v>
      </c>
      <c r="L121" s="346" t="s">
        <v>7542</v>
      </c>
      <c r="M121" s="346" t="s">
        <v>5648</v>
      </c>
      <c r="N121" s="346" t="s">
        <v>5649</v>
      </c>
      <c r="O121" s="346" t="s">
        <v>5650</v>
      </c>
      <c r="P121" s="346" t="s">
        <v>525</v>
      </c>
      <c r="Q121" s="346" t="s">
        <v>5651</v>
      </c>
      <c r="R121" s="346" t="s">
        <v>5652</v>
      </c>
      <c r="S121" s="346" t="s">
        <v>5653</v>
      </c>
      <c r="T121" s="346" t="s">
        <v>5654</v>
      </c>
      <c r="U121" s="346" t="s">
        <v>5655</v>
      </c>
      <c r="V121" s="346" t="s">
        <v>733</v>
      </c>
      <c r="W121" s="346" t="s">
        <v>733</v>
      </c>
      <c r="X121" s="346" t="s">
        <v>733</v>
      </c>
      <c r="Y121" s="346" t="s">
        <v>3320</v>
      </c>
      <c r="Z121" s="346" t="s">
        <v>5656</v>
      </c>
      <c r="AA121" s="346" t="s">
        <v>733</v>
      </c>
      <c r="AB121" s="346" t="s">
        <v>5657</v>
      </c>
      <c r="AC121" s="346" t="s">
        <v>5658</v>
      </c>
      <c r="AD121" s="346" t="s">
        <v>5659</v>
      </c>
      <c r="AE121" s="346" t="s">
        <v>5660</v>
      </c>
      <c r="AF121" s="346" t="s">
        <v>5661</v>
      </c>
      <c r="AG121" s="346" t="s">
        <v>5662</v>
      </c>
      <c r="AH121" s="346" t="s">
        <v>1214</v>
      </c>
      <c r="AI121" s="346" t="s">
        <v>3320</v>
      </c>
      <c r="AJ121" s="346" t="s">
        <v>5709</v>
      </c>
      <c r="AK121" s="346" t="s">
        <v>5709</v>
      </c>
      <c r="AL121" s="346" t="s">
        <v>5665</v>
      </c>
      <c r="AM121" s="347">
        <v>47270</v>
      </c>
      <c r="AN121" s="345">
        <v>18</v>
      </c>
      <c r="AO121" s="345">
        <v>33.26</v>
      </c>
      <c r="AP121" s="346" t="s">
        <v>5666</v>
      </c>
      <c r="AQ121" s="345">
        <v>126</v>
      </c>
      <c r="AR121" s="345">
        <v>105.1</v>
      </c>
      <c r="AS121" s="346" t="s">
        <v>733</v>
      </c>
      <c r="AT121" s="345">
        <v>38</v>
      </c>
      <c r="AU121" s="346" t="s">
        <v>1214</v>
      </c>
      <c r="AV121" s="345">
        <v>650</v>
      </c>
      <c r="AW121" s="346" t="s">
        <v>5667</v>
      </c>
      <c r="AX121" s="346" t="s">
        <v>5668</v>
      </c>
      <c r="AY121" s="346" t="s">
        <v>3320</v>
      </c>
      <c r="AZ121" s="346" t="s">
        <v>733</v>
      </c>
      <c r="BA121" s="346" t="s">
        <v>733</v>
      </c>
      <c r="BB121" s="345">
        <v>2190</v>
      </c>
      <c r="BC121" s="345">
        <v>2036.7</v>
      </c>
      <c r="BD121" s="346" t="s">
        <v>7543</v>
      </c>
      <c r="BE121" s="345">
        <v>365</v>
      </c>
      <c r="BF121" s="345">
        <v>90</v>
      </c>
      <c r="BG121" s="345">
        <v>98</v>
      </c>
      <c r="BH121" s="345">
        <v>25</v>
      </c>
      <c r="BI121" s="347">
        <v>46752</v>
      </c>
      <c r="BJ121" s="345">
        <v>0.4</v>
      </c>
      <c r="BK121" s="345">
        <v>8</v>
      </c>
      <c r="BL121" s="346" t="s">
        <v>7544</v>
      </c>
      <c r="BM121" s="345">
        <v>445701</v>
      </c>
      <c r="BN121" s="346" t="s">
        <v>3320</v>
      </c>
      <c r="BO121" s="346" t="s">
        <v>3320</v>
      </c>
      <c r="BP121" s="346" t="s">
        <v>3320</v>
      </c>
      <c r="BQ121" s="346" t="s">
        <v>3320</v>
      </c>
      <c r="BR121" s="346" t="s">
        <v>3320</v>
      </c>
      <c r="BS121" s="346" t="s">
        <v>3320</v>
      </c>
      <c r="BT121" s="346" t="s">
        <v>3320</v>
      </c>
      <c r="BU121" s="346" t="s">
        <v>3320</v>
      </c>
      <c r="BV121" s="346" t="s">
        <v>3320</v>
      </c>
      <c r="BW121" s="346" t="s">
        <v>3320</v>
      </c>
      <c r="BX121" s="348"/>
      <c r="BY121" s="346" t="s">
        <v>3320</v>
      </c>
      <c r="BZ121" s="346" t="s">
        <v>3320</v>
      </c>
      <c r="CA121" s="346" t="s">
        <v>3320</v>
      </c>
      <c r="CB121" s="346" t="s">
        <v>3320</v>
      </c>
      <c r="CC121" s="346" t="s">
        <v>3320</v>
      </c>
      <c r="CD121" s="346" t="s">
        <v>3320</v>
      </c>
      <c r="CE121" s="346" t="s">
        <v>3320</v>
      </c>
      <c r="CF121" s="346" t="s">
        <v>3320</v>
      </c>
      <c r="CG121" s="346" t="s">
        <v>3320</v>
      </c>
      <c r="CH121" s="348"/>
      <c r="CI121" s="346" t="s">
        <v>3320</v>
      </c>
      <c r="CJ121" s="346" t="s">
        <v>3320</v>
      </c>
      <c r="CK121" s="346" t="s">
        <v>3320</v>
      </c>
      <c r="CL121" s="346" t="s">
        <v>3320</v>
      </c>
      <c r="CM121" s="346" t="s">
        <v>3320</v>
      </c>
      <c r="CN121" s="346" t="s">
        <v>3320</v>
      </c>
      <c r="CO121" s="346" t="s">
        <v>3320</v>
      </c>
      <c r="CP121" s="346" t="s">
        <v>3320</v>
      </c>
      <c r="CQ121" s="346" t="s">
        <v>3320</v>
      </c>
      <c r="CR121" s="346" t="s">
        <v>3320</v>
      </c>
      <c r="CS121" s="346" t="s">
        <v>3320</v>
      </c>
      <c r="CT121" s="346" t="s">
        <v>3320</v>
      </c>
      <c r="CU121" s="346" t="s">
        <v>3320</v>
      </c>
      <c r="CV121" s="346" t="s">
        <v>3320</v>
      </c>
      <c r="CW121" s="346" t="s">
        <v>3320</v>
      </c>
      <c r="CX121" s="346" t="s">
        <v>3320</v>
      </c>
      <c r="CY121" s="346" t="s">
        <v>3320</v>
      </c>
      <c r="CZ121" s="346" t="s">
        <v>3320</v>
      </c>
      <c r="DA121" s="346" t="s">
        <v>3320</v>
      </c>
      <c r="DB121" s="346" t="s">
        <v>3320</v>
      </c>
      <c r="DC121" s="346" t="s">
        <v>3320</v>
      </c>
      <c r="DD121" s="346" t="s">
        <v>3320</v>
      </c>
      <c r="DE121" s="346" t="s">
        <v>3320</v>
      </c>
      <c r="DF121" s="346" t="s">
        <v>3320</v>
      </c>
      <c r="DG121" s="346" t="s">
        <v>3320</v>
      </c>
      <c r="DH121" s="346" t="s">
        <v>3320</v>
      </c>
      <c r="DI121" s="346" t="s">
        <v>3320</v>
      </c>
      <c r="DJ121" s="346" t="s">
        <v>3320</v>
      </c>
      <c r="DK121" s="346" t="s">
        <v>3320</v>
      </c>
      <c r="DL121" s="346" t="s">
        <v>3320</v>
      </c>
      <c r="DM121" s="346" t="s">
        <v>3320</v>
      </c>
      <c r="DN121" s="346" t="s">
        <v>3320</v>
      </c>
      <c r="DO121" s="346" t="s">
        <v>3320</v>
      </c>
      <c r="DP121" s="346" t="s">
        <v>3320</v>
      </c>
      <c r="DQ121" s="346" t="s">
        <v>3320</v>
      </c>
      <c r="DR121" s="346" t="s">
        <v>3320</v>
      </c>
      <c r="DS121" s="346" t="s">
        <v>3320</v>
      </c>
      <c r="DT121" s="346" t="s">
        <v>3320</v>
      </c>
      <c r="DU121" s="346" t="s">
        <v>3320</v>
      </c>
      <c r="DV121" s="346" t="s">
        <v>3320</v>
      </c>
      <c r="DW121" s="346" t="s">
        <v>3320</v>
      </c>
      <c r="DX121" s="346" t="s">
        <v>3320</v>
      </c>
      <c r="DY121" s="346" t="s">
        <v>3320</v>
      </c>
      <c r="DZ121" s="346" t="s">
        <v>3320</v>
      </c>
      <c r="EA121" s="346" t="s">
        <v>3320</v>
      </c>
      <c r="EB121" s="346" t="s">
        <v>3320</v>
      </c>
      <c r="EC121" s="346" t="s">
        <v>3320</v>
      </c>
      <c r="ED121" s="346" t="s">
        <v>3320</v>
      </c>
      <c r="EE121" s="346" t="s">
        <v>3320</v>
      </c>
      <c r="EF121" s="345">
        <v>44570100</v>
      </c>
      <c r="EG121" s="346" t="s">
        <v>733</v>
      </c>
      <c r="EH121" s="346" t="s">
        <v>733</v>
      </c>
      <c r="EI121" s="346" t="s">
        <v>733</v>
      </c>
      <c r="EJ121" s="346" t="s">
        <v>733</v>
      </c>
      <c r="EK121" s="346" t="s">
        <v>2888</v>
      </c>
      <c r="EL121" s="346" t="s">
        <v>7545</v>
      </c>
      <c r="EM121" s="179" t="s">
        <v>7546</v>
      </c>
      <c r="EN121" s="348"/>
      <c r="EO121" s="346" t="s">
        <v>7547</v>
      </c>
      <c r="EP121" s="345">
        <v>44570100</v>
      </c>
      <c r="EQ121" s="345">
        <v>4700000</v>
      </c>
      <c r="ER121" s="345">
        <v>1516.67</v>
      </c>
      <c r="ES121" s="345">
        <v>20791.669999999998</v>
      </c>
      <c r="ET121" s="346" t="s">
        <v>7548</v>
      </c>
      <c r="EU121" s="346" t="s">
        <v>1214</v>
      </c>
      <c r="EV121" s="346" t="s">
        <v>1214</v>
      </c>
      <c r="EW121" s="346" t="s">
        <v>5675</v>
      </c>
      <c r="EX121" s="346" t="s">
        <v>1214</v>
      </c>
      <c r="EY121" s="346" t="s">
        <v>1214</v>
      </c>
      <c r="EZ121" s="346" t="s">
        <v>1214</v>
      </c>
      <c r="FA121" s="346" t="s">
        <v>733</v>
      </c>
      <c r="FB121" s="346" t="s">
        <v>1214</v>
      </c>
      <c r="FC121" s="349" t="s">
        <v>5676</v>
      </c>
      <c r="FD121" s="346" t="s">
        <v>3320</v>
      </c>
      <c r="FE121" s="346" t="s">
        <v>733</v>
      </c>
      <c r="FF121" s="346" t="s">
        <v>5721</v>
      </c>
      <c r="FG121" s="346" t="s">
        <v>733</v>
      </c>
      <c r="FH121" s="346" t="s">
        <v>5678</v>
      </c>
      <c r="FI121" s="346" t="s">
        <v>3320</v>
      </c>
      <c r="FJ121" s="346" t="s">
        <v>3320</v>
      </c>
      <c r="FK121" s="345">
        <v>0.6</v>
      </c>
      <c r="FL121" s="346" t="s">
        <v>1214</v>
      </c>
      <c r="FM121" s="346" t="s">
        <v>1214</v>
      </c>
      <c r="FN121" s="346" t="s">
        <v>3320</v>
      </c>
      <c r="FO121" s="346" t="s">
        <v>733</v>
      </c>
      <c r="FP121" s="345">
        <v>80</v>
      </c>
      <c r="FQ121" s="346" t="s">
        <v>7549</v>
      </c>
      <c r="FR121" s="346" t="s">
        <v>7550</v>
      </c>
      <c r="FS121" s="346" t="s">
        <v>5683</v>
      </c>
      <c r="FT121" s="346" t="s">
        <v>5683</v>
      </c>
      <c r="FU121" s="346" t="s">
        <v>5683</v>
      </c>
      <c r="FV121" s="346" t="s">
        <v>733</v>
      </c>
      <c r="FW121" s="346" t="s">
        <v>1214</v>
      </c>
      <c r="FX121" s="350">
        <v>46079.880532407406</v>
      </c>
      <c r="FY121" s="350">
        <v>46083.87841435185</v>
      </c>
      <c r="FZ121" s="346" t="s">
        <v>5685</v>
      </c>
      <c r="GA121" s="346" t="s">
        <v>3320</v>
      </c>
      <c r="GB121" s="346" t="s">
        <v>3320</v>
      </c>
      <c r="GC121" s="346" t="s">
        <v>3320</v>
      </c>
      <c r="GD121" s="346" t="s">
        <v>3320</v>
      </c>
      <c r="GE121" s="346" t="s">
        <v>3320</v>
      </c>
      <c r="GF121" s="346" t="s">
        <v>3320</v>
      </c>
      <c r="GG121" s="346" t="s">
        <v>3320</v>
      </c>
      <c r="GH121" s="346" t="s">
        <v>3320</v>
      </c>
      <c r="GI121" s="346" t="s">
        <v>3320</v>
      </c>
      <c r="GJ121" s="346" t="s">
        <v>3320</v>
      </c>
      <c r="GK121" s="346" t="s">
        <v>3320</v>
      </c>
      <c r="GL121" s="346" t="s">
        <v>3320</v>
      </c>
      <c r="GM121" s="346" t="s">
        <v>3320</v>
      </c>
      <c r="GN121" s="346" t="s">
        <v>3320</v>
      </c>
      <c r="GO121" s="346" t="s">
        <v>3320</v>
      </c>
      <c r="GP121" s="346" t="s">
        <v>3320</v>
      </c>
      <c r="GQ121" s="346" t="s">
        <v>3320</v>
      </c>
      <c r="GR121" s="346" t="s">
        <v>3320</v>
      </c>
      <c r="GS121" s="346" t="s">
        <v>3320</v>
      </c>
      <c r="GT121" s="346" t="s">
        <v>3320</v>
      </c>
      <c r="GU121" s="346" t="s">
        <v>3320</v>
      </c>
      <c r="GV121" s="346" t="s">
        <v>3320</v>
      </c>
      <c r="GW121" s="346" t="s">
        <v>3320</v>
      </c>
      <c r="GX121" s="346" t="s">
        <v>3320</v>
      </c>
      <c r="GY121" s="346" t="s">
        <v>3320</v>
      </c>
      <c r="GZ121" s="346" t="s">
        <v>3320</v>
      </c>
      <c r="HA121" s="346" t="s">
        <v>3320</v>
      </c>
      <c r="HB121" s="346" t="s">
        <v>3320</v>
      </c>
      <c r="HC121" s="346" t="s">
        <v>3320</v>
      </c>
      <c r="HD121" s="346" t="s">
        <v>3320</v>
      </c>
      <c r="HE121" s="346" t="s">
        <v>3320</v>
      </c>
      <c r="HF121" s="346" t="s">
        <v>3320</v>
      </c>
      <c r="HG121" s="346" t="s">
        <v>3320</v>
      </c>
      <c r="HH121" s="346" t="s">
        <v>3320</v>
      </c>
      <c r="HI121" s="346" t="s">
        <v>3320</v>
      </c>
      <c r="HJ121" s="346" t="s">
        <v>3320</v>
      </c>
      <c r="HK121" s="346" t="s">
        <v>3320</v>
      </c>
      <c r="HL121" s="346" t="s">
        <v>3320</v>
      </c>
    </row>
    <row r="122" spans="1:220" ht="15.75" thickBot="1">
      <c r="A122" s="344" t="s">
        <v>5638</v>
      </c>
      <c r="B122" s="345">
        <v>776</v>
      </c>
      <c r="C122" s="346" t="s">
        <v>8884</v>
      </c>
      <c r="D122" s="346" t="s">
        <v>8885</v>
      </c>
      <c r="E122" s="345">
        <v>776</v>
      </c>
      <c r="F122" s="346" t="s">
        <v>8886</v>
      </c>
      <c r="G122" s="346" t="s">
        <v>8887</v>
      </c>
      <c r="H122" s="346" t="s">
        <v>8888</v>
      </c>
      <c r="I122" s="346" t="s">
        <v>5643</v>
      </c>
      <c r="J122" s="346" t="s">
        <v>6660</v>
      </c>
      <c r="K122" s="346" t="s">
        <v>6662</v>
      </c>
      <c r="L122" s="346" t="s">
        <v>8889</v>
      </c>
      <c r="M122" s="346" t="s">
        <v>5698</v>
      </c>
      <c r="N122" s="346" t="s">
        <v>4753</v>
      </c>
      <c r="O122" s="346" t="s">
        <v>8727</v>
      </c>
      <c r="P122" s="346" t="s">
        <v>3320</v>
      </c>
      <c r="Q122" s="346" t="s">
        <v>8728</v>
      </c>
      <c r="R122" s="346" t="s">
        <v>5698</v>
      </c>
      <c r="S122" s="346" t="s">
        <v>6667</v>
      </c>
      <c r="T122" s="346" t="s">
        <v>6668</v>
      </c>
      <c r="U122" s="346" t="s">
        <v>6669</v>
      </c>
      <c r="V122" s="346" t="s">
        <v>733</v>
      </c>
      <c r="W122" s="346" t="s">
        <v>733</v>
      </c>
      <c r="X122" s="346" t="s">
        <v>733</v>
      </c>
      <c r="Y122" s="346" t="s">
        <v>3320</v>
      </c>
      <c r="Z122" s="346" t="s">
        <v>6670</v>
      </c>
      <c r="AA122" s="346" t="s">
        <v>733</v>
      </c>
      <c r="AB122" s="346" t="s">
        <v>6813</v>
      </c>
      <c r="AC122" s="346" t="s">
        <v>6672</v>
      </c>
      <c r="AD122" s="346" t="s">
        <v>6673</v>
      </c>
      <c r="AE122" s="346" t="s">
        <v>6674</v>
      </c>
      <c r="AF122" s="346" t="s">
        <v>6814</v>
      </c>
      <c r="AG122" s="346" t="s">
        <v>8890</v>
      </c>
      <c r="AH122" s="346" t="s">
        <v>1214</v>
      </c>
      <c r="AI122" s="346" t="s">
        <v>3320</v>
      </c>
      <c r="AJ122" s="346" t="s">
        <v>5747</v>
      </c>
      <c r="AK122" s="346" t="s">
        <v>7640</v>
      </c>
      <c r="AL122" s="346" t="s">
        <v>5665</v>
      </c>
      <c r="AM122" s="347">
        <v>47087</v>
      </c>
      <c r="AN122" s="345">
        <v>24</v>
      </c>
      <c r="AO122" s="345">
        <v>150</v>
      </c>
      <c r="AP122" s="346" t="s">
        <v>5666</v>
      </c>
      <c r="AQ122" s="345">
        <v>39</v>
      </c>
      <c r="AR122" s="345">
        <v>395.67</v>
      </c>
      <c r="AS122" s="346" t="s">
        <v>733</v>
      </c>
      <c r="AT122" s="345">
        <v>23.14</v>
      </c>
      <c r="AU122" s="346" t="s">
        <v>733</v>
      </c>
      <c r="AV122" s="345">
        <v>700</v>
      </c>
      <c r="AW122" s="346" t="s">
        <v>5667</v>
      </c>
      <c r="AX122" s="346" t="s">
        <v>5801</v>
      </c>
      <c r="AY122" s="346" t="s">
        <v>3320</v>
      </c>
      <c r="AZ122" s="346" t="s">
        <v>733</v>
      </c>
      <c r="BA122" s="346" t="s">
        <v>733</v>
      </c>
      <c r="BB122" s="345">
        <v>2027</v>
      </c>
      <c r="BC122" s="346" t="s">
        <v>3320</v>
      </c>
      <c r="BD122" s="346" t="s">
        <v>5714</v>
      </c>
      <c r="BE122" s="345">
        <v>365</v>
      </c>
      <c r="BF122" s="345">
        <v>94.5</v>
      </c>
      <c r="BG122" s="345">
        <v>98</v>
      </c>
      <c r="BH122" s="345">
        <v>25</v>
      </c>
      <c r="BI122" s="347">
        <v>46356</v>
      </c>
      <c r="BJ122" s="345">
        <v>1.45</v>
      </c>
      <c r="BK122" s="345">
        <v>8</v>
      </c>
      <c r="BL122" s="346" t="s">
        <v>8113</v>
      </c>
      <c r="BM122" s="345">
        <v>15000000</v>
      </c>
      <c r="BN122" s="346" t="s">
        <v>3320</v>
      </c>
      <c r="BO122" s="346" t="s">
        <v>3320</v>
      </c>
      <c r="BP122" s="346" t="s">
        <v>3320</v>
      </c>
      <c r="BQ122" s="346" t="s">
        <v>3320</v>
      </c>
      <c r="BR122" s="346" t="s">
        <v>3320</v>
      </c>
      <c r="BS122" s="346" t="s">
        <v>3320</v>
      </c>
      <c r="BT122" s="346" t="s">
        <v>3320</v>
      </c>
      <c r="BU122" s="346" t="s">
        <v>3320</v>
      </c>
      <c r="BV122" s="346" t="s">
        <v>3320</v>
      </c>
      <c r="BW122" s="346" t="s">
        <v>3320</v>
      </c>
      <c r="BX122" s="348"/>
      <c r="BY122" s="346" t="s">
        <v>3320</v>
      </c>
      <c r="BZ122" s="346" t="s">
        <v>3320</v>
      </c>
      <c r="CA122" s="346" t="s">
        <v>3320</v>
      </c>
      <c r="CB122" s="346" t="s">
        <v>3320</v>
      </c>
      <c r="CC122" s="346" t="s">
        <v>3320</v>
      </c>
      <c r="CD122" s="346" t="s">
        <v>3320</v>
      </c>
      <c r="CE122" s="346" t="s">
        <v>3320</v>
      </c>
      <c r="CF122" s="346" t="s">
        <v>3320</v>
      </c>
      <c r="CG122" s="346" t="s">
        <v>3320</v>
      </c>
      <c r="CH122" s="348"/>
      <c r="CI122" s="346" t="s">
        <v>3320</v>
      </c>
      <c r="CJ122" s="346" t="s">
        <v>3320</v>
      </c>
      <c r="CK122" s="346" t="s">
        <v>3320</v>
      </c>
      <c r="CL122" s="346" t="s">
        <v>3320</v>
      </c>
      <c r="CM122" s="346" t="s">
        <v>3320</v>
      </c>
      <c r="CN122" s="346" t="s">
        <v>3320</v>
      </c>
      <c r="CO122" s="346" t="s">
        <v>3320</v>
      </c>
      <c r="CP122" s="346" t="s">
        <v>3320</v>
      </c>
      <c r="CQ122" s="346" t="s">
        <v>3320</v>
      </c>
      <c r="CR122" s="346" t="s">
        <v>3320</v>
      </c>
      <c r="CS122" s="346" t="s">
        <v>3320</v>
      </c>
      <c r="CT122" s="346" t="s">
        <v>3320</v>
      </c>
      <c r="CU122" s="346" t="s">
        <v>3320</v>
      </c>
      <c r="CV122" s="346" t="s">
        <v>3320</v>
      </c>
      <c r="CW122" s="346" t="s">
        <v>3320</v>
      </c>
      <c r="CX122" s="346" t="s">
        <v>3320</v>
      </c>
      <c r="CY122" s="346" t="s">
        <v>3320</v>
      </c>
      <c r="CZ122" s="346" t="s">
        <v>3320</v>
      </c>
      <c r="DA122" s="346" t="s">
        <v>3320</v>
      </c>
      <c r="DB122" s="346" t="s">
        <v>3320</v>
      </c>
      <c r="DC122" s="346" t="s">
        <v>3320</v>
      </c>
      <c r="DD122" s="346" t="s">
        <v>3320</v>
      </c>
      <c r="DE122" s="346" t="s">
        <v>3320</v>
      </c>
      <c r="DF122" s="346" t="s">
        <v>3320</v>
      </c>
      <c r="DG122" s="346" t="s">
        <v>3320</v>
      </c>
      <c r="DH122" s="346" t="s">
        <v>3320</v>
      </c>
      <c r="DI122" s="346" t="s">
        <v>3320</v>
      </c>
      <c r="DJ122" s="346" t="s">
        <v>3320</v>
      </c>
      <c r="DK122" s="346" t="s">
        <v>3320</v>
      </c>
      <c r="DL122" s="346" t="s">
        <v>3320</v>
      </c>
      <c r="DM122" s="346" t="s">
        <v>3320</v>
      </c>
      <c r="DN122" s="346" t="s">
        <v>3320</v>
      </c>
      <c r="DO122" s="346" t="s">
        <v>3320</v>
      </c>
      <c r="DP122" s="346" t="s">
        <v>3320</v>
      </c>
      <c r="DQ122" s="346" t="s">
        <v>3320</v>
      </c>
      <c r="DR122" s="346" t="s">
        <v>3320</v>
      </c>
      <c r="DS122" s="346" t="s">
        <v>3320</v>
      </c>
      <c r="DT122" s="346" t="s">
        <v>3320</v>
      </c>
      <c r="DU122" s="346" t="s">
        <v>3320</v>
      </c>
      <c r="DV122" s="346" t="s">
        <v>3320</v>
      </c>
      <c r="DW122" s="346" t="s">
        <v>3320</v>
      </c>
      <c r="DX122" s="346" t="s">
        <v>3320</v>
      </c>
      <c r="DY122" s="346" t="s">
        <v>3320</v>
      </c>
      <c r="DZ122" s="346" t="s">
        <v>3320</v>
      </c>
      <c r="EA122" s="346" t="s">
        <v>3320</v>
      </c>
      <c r="EB122" s="346" t="s">
        <v>3320</v>
      </c>
      <c r="EC122" s="346" t="s">
        <v>3320</v>
      </c>
      <c r="ED122" s="346" t="s">
        <v>3320</v>
      </c>
      <c r="EE122" s="346" t="s">
        <v>3320</v>
      </c>
      <c r="EF122" s="345">
        <v>190400000</v>
      </c>
      <c r="EG122" s="346" t="s">
        <v>733</v>
      </c>
      <c r="EH122" s="346" t="s">
        <v>733</v>
      </c>
      <c r="EI122" s="346" t="s">
        <v>733</v>
      </c>
      <c r="EJ122" s="346" t="s">
        <v>733</v>
      </c>
      <c r="EK122" s="346" t="s">
        <v>998</v>
      </c>
      <c r="EL122" s="346" t="s">
        <v>8892</v>
      </c>
      <c r="EM122" s="179" t="s">
        <v>8893</v>
      </c>
      <c r="EN122" s="348"/>
      <c r="EO122" s="346" t="s">
        <v>8894</v>
      </c>
      <c r="EP122" s="345">
        <v>122559800</v>
      </c>
      <c r="EQ122" s="345">
        <v>42000000</v>
      </c>
      <c r="ER122" s="345">
        <v>362.49</v>
      </c>
      <c r="ES122" s="345">
        <v>471.57</v>
      </c>
      <c r="ET122" s="346" t="s">
        <v>8895</v>
      </c>
      <c r="EU122" s="346" t="s">
        <v>733</v>
      </c>
      <c r="EV122" s="346" t="s">
        <v>733</v>
      </c>
      <c r="EW122" s="346" t="s">
        <v>8896</v>
      </c>
      <c r="EX122" s="346" t="s">
        <v>733</v>
      </c>
      <c r="EY122" s="346" t="s">
        <v>733</v>
      </c>
      <c r="EZ122" s="346" t="s">
        <v>733</v>
      </c>
      <c r="FA122" s="346" t="s">
        <v>733</v>
      </c>
      <c r="FB122" s="346" t="s">
        <v>733</v>
      </c>
      <c r="FC122" s="349" t="s">
        <v>5676</v>
      </c>
      <c r="FD122" s="346" t="s">
        <v>3320</v>
      </c>
      <c r="FE122" s="346" t="s">
        <v>733</v>
      </c>
      <c r="FF122" s="346" t="s">
        <v>5721</v>
      </c>
      <c r="FG122" s="346" t="s">
        <v>733</v>
      </c>
      <c r="FH122" s="346" t="s">
        <v>5679</v>
      </c>
      <c r="FI122" s="346" t="s">
        <v>3320</v>
      </c>
      <c r="FJ122" s="346" t="s">
        <v>3320</v>
      </c>
      <c r="FK122" s="345">
        <v>2.5</v>
      </c>
      <c r="FL122" s="346" t="s">
        <v>733</v>
      </c>
      <c r="FM122" s="346" t="s">
        <v>5679</v>
      </c>
      <c r="FN122" s="346" t="s">
        <v>8897</v>
      </c>
      <c r="FO122" s="346" t="s">
        <v>1214</v>
      </c>
      <c r="FP122" s="346" t="s">
        <v>3320</v>
      </c>
      <c r="FQ122" s="346" t="s">
        <v>8898</v>
      </c>
      <c r="FR122" s="346" t="s">
        <v>8899</v>
      </c>
      <c r="FS122" s="346" t="s">
        <v>3320</v>
      </c>
      <c r="FT122" s="346" t="s">
        <v>3320</v>
      </c>
      <c r="FU122" s="346" t="s">
        <v>3320</v>
      </c>
      <c r="FV122" s="346" t="s">
        <v>733</v>
      </c>
      <c r="FW122" s="346" t="s">
        <v>1214</v>
      </c>
      <c r="FX122" s="350">
        <v>46078.550092592595</v>
      </c>
      <c r="FY122" s="350">
        <v>46083.874421296299</v>
      </c>
      <c r="FZ122" s="346" t="s">
        <v>5685</v>
      </c>
      <c r="GA122" s="346" t="s">
        <v>3320</v>
      </c>
      <c r="GB122" s="346" t="s">
        <v>3320</v>
      </c>
      <c r="GC122" s="346" t="s">
        <v>3320</v>
      </c>
      <c r="GD122" s="346" t="s">
        <v>3320</v>
      </c>
      <c r="GE122" s="346" t="s">
        <v>3320</v>
      </c>
      <c r="GF122" s="346" t="s">
        <v>3320</v>
      </c>
      <c r="GG122" s="346" t="s">
        <v>3320</v>
      </c>
      <c r="GH122" s="346" t="s">
        <v>3320</v>
      </c>
      <c r="GI122" s="346" t="s">
        <v>3320</v>
      </c>
      <c r="GJ122" s="346" t="s">
        <v>3320</v>
      </c>
      <c r="GK122" s="346" t="s">
        <v>3320</v>
      </c>
      <c r="GL122" s="346" t="s">
        <v>3320</v>
      </c>
      <c r="GM122" s="346" t="s">
        <v>3320</v>
      </c>
      <c r="GN122" s="346" t="s">
        <v>3320</v>
      </c>
      <c r="GO122" s="346" t="s">
        <v>3320</v>
      </c>
      <c r="GP122" s="346" t="s">
        <v>3320</v>
      </c>
      <c r="GQ122" s="346" t="s">
        <v>3320</v>
      </c>
      <c r="GR122" s="346" t="s">
        <v>3320</v>
      </c>
      <c r="GS122" s="346" t="s">
        <v>3320</v>
      </c>
      <c r="GT122" s="346" t="s">
        <v>3320</v>
      </c>
      <c r="GU122" s="346" t="s">
        <v>3320</v>
      </c>
      <c r="GV122" s="346" t="s">
        <v>3320</v>
      </c>
      <c r="GW122" s="346" t="s">
        <v>3320</v>
      </c>
      <c r="GX122" s="346" t="s">
        <v>3320</v>
      </c>
      <c r="GY122" s="346" t="s">
        <v>3320</v>
      </c>
      <c r="GZ122" s="346" t="s">
        <v>3320</v>
      </c>
      <c r="HA122" s="346" t="s">
        <v>3320</v>
      </c>
      <c r="HB122" s="346" t="s">
        <v>3320</v>
      </c>
      <c r="HC122" s="346" t="s">
        <v>3320</v>
      </c>
      <c r="HD122" s="346" t="s">
        <v>3320</v>
      </c>
      <c r="HE122" s="346" t="s">
        <v>3320</v>
      </c>
      <c r="HF122" s="346" t="s">
        <v>3320</v>
      </c>
      <c r="HG122" s="346" t="s">
        <v>3320</v>
      </c>
      <c r="HH122" s="346" t="s">
        <v>3320</v>
      </c>
      <c r="HI122" s="346" t="s">
        <v>3320</v>
      </c>
      <c r="HJ122" s="346" t="s">
        <v>3320</v>
      </c>
      <c r="HK122" s="346" t="s">
        <v>3320</v>
      </c>
      <c r="HL122" s="346" t="s">
        <v>3320</v>
      </c>
    </row>
    <row r="123" spans="1:220" ht="15.75" thickBot="1">
      <c r="A123" s="344" t="s">
        <v>5638</v>
      </c>
      <c r="B123" s="345">
        <v>913</v>
      </c>
      <c r="C123" s="346" t="s">
        <v>8900</v>
      </c>
      <c r="D123" s="346" t="s">
        <v>8901</v>
      </c>
      <c r="E123" s="345">
        <v>913</v>
      </c>
      <c r="F123" s="346" t="s">
        <v>5641</v>
      </c>
      <c r="G123" s="346" t="s">
        <v>525</v>
      </c>
      <c r="H123" s="346" t="s">
        <v>8902</v>
      </c>
      <c r="I123" s="346" t="s">
        <v>5643</v>
      </c>
      <c r="J123" s="346" t="s">
        <v>520</v>
      </c>
      <c r="K123" s="346" t="s">
        <v>525</v>
      </c>
      <c r="L123" s="346" t="s">
        <v>7542</v>
      </c>
      <c r="M123" s="346" t="s">
        <v>5648</v>
      </c>
      <c r="N123" s="346" t="s">
        <v>5649</v>
      </c>
      <c r="O123" s="346" t="s">
        <v>5650</v>
      </c>
      <c r="P123" s="346" t="s">
        <v>525</v>
      </c>
      <c r="Q123" s="346" t="s">
        <v>5651</v>
      </c>
      <c r="R123" s="346" t="s">
        <v>5652</v>
      </c>
      <c r="S123" s="346" t="s">
        <v>5653</v>
      </c>
      <c r="T123" s="346" t="s">
        <v>5654</v>
      </c>
      <c r="U123" s="346" t="s">
        <v>5655</v>
      </c>
      <c r="V123" s="346" t="s">
        <v>733</v>
      </c>
      <c r="W123" s="346" t="s">
        <v>733</v>
      </c>
      <c r="X123" s="346" t="s">
        <v>733</v>
      </c>
      <c r="Y123" s="346" t="s">
        <v>3320</v>
      </c>
      <c r="Z123" s="346" t="s">
        <v>5656</v>
      </c>
      <c r="AA123" s="346" t="s">
        <v>733</v>
      </c>
      <c r="AB123" s="346" t="s">
        <v>5657</v>
      </c>
      <c r="AC123" s="346" t="s">
        <v>5658</v>
      </c>
      <c r="AD123" s="346" t="s">
        <v>5659</v>
      </c>
      <c r="AE123" s="346" t="s">
        <v>5660</v>
      </c>
      <c r="AF123" s="346" t="s">
        <v>5661</v>
      </c>
      <c r="AG123" s="346" t="s">
        <v>5662</v>
      </c>
      <c r="AH123" s="346" t="s">
        <v>1214</v>
      </c>
      <c r="AI123" s="346" t="s">
        <v>3320</v>
      </c>
      <c r="AJ123" s="346" t="s">
        <v>2043</v>
      </c>
      <c r="AK123" s="346" t="s">
        <v>3589</v>
      </c>
      <c r="AL123" s="346" t="s">
        <v>5665</v>
      </c>
      <c r="AM123" s="347">
        <v>46997</v>
      </c>
      <c r="AN123" s="345">
        <v>18</v>
      </c>
      <c r="AO123" s="345">
        <v>37</v>
      </c>
      <c r="AP123" s="346" t="s">
        <v>5666</v>
      </c>
      <c r="AQ123" s="345">
        <v>134</v>
      </c>
      <c r="AR123" s="345">
        <v>103.6</v>
      </c>
      <c r="AS123" s="346" t="s">
        <v>733</v>
      </c>
      <c r="AT123" s="345">
        <v>26.74</v>
      </c>
      <c r="AU123" s="346" t="s">
        <v>1214</v>
      </c>
      <c r="AV123" s="345">
        <v>650</v>
      </c>
      <c r="AW123" s="346" t="s">
        <v>5667</v>
      </c>
      <c r="AX123" s="346" t="s">
        <v>5668</v>
      </c>
      <c r="AY123" s="346" t="s">
        <v>3320</v>
      </c>
      <c r="AZ123" s="346" t="s">
        <v>733</v>
      </c>
      <c r="BA123" s="346" t="s">
        <v>1214</v>
      </c>
      <c r="BB123" s="345">
        <v>1963</v>
      </c>
      <c r="BC123" s="345">
        <v>1825.6</v>
      </c>
      <c r="BD123" s="346" t="s">
        <v>8904</v>
      </c>
      <c r="BE123" s="345">
        <v>365</v>
      </c>
      <c r="BF123" s="345">
        <v>90</v>
      </c>
      <c r="BG123" s="345">
        <v>98</v>
      </c>
      <c r="BH123" s="345">
        <v>25</v>
      </c>
      <c r="BI123" s="347">
        <v>46660</v>
      </c>
      <c r="BJ123" s="345">
        <v>0.4</v>
      </c>
      <c r="BK123" s="345">
        <v>8</v>
      </c>
      <c r="BL123" s="346" t="s">
        <v>8545</v>
      </c>
      <c r="BM123" s="345">
        <v>429948</v>
      </c>
      <c r="BN123" s="346" t="s">
        <v>3320</v>
      </c>
      <c r="BO123" s="346" t="s">
        <v>3320</v>
      </c>
      <c r="BP123" s="346" t="s">
        <v>3320</v>
      </c>
      <c r="BQ123" s="346" t="s">
        <v>3320</v>
      </c>
      <c r="BR123" s="346" t="s">
        <v>3320</v>
      </c>
      <c r="BS123" s="346" t="s">
        <v>3320</v>
      </c>
      <c r="BT123" s="346" t="s">
        <v>3320</v>
      </c>
      <c r="BU123" s="346" t="s">
        <v>3320</v>
      </c>
      <c r="BV123" s="346" t="s">
        <v>3320</v>
      </c>
      <c r="BW123" s="346" t="s">
        <v>3320</v>
      </c>
      <c r="BX123" s="348"/>
      <c r="BY123" s="346" t="s">
        <v>3320</v>
      </c>
      <c r="BZ123" s="346" t="s">
        <v>3320</v>
      </c>
      <c r="CA123" s="346" t="s">
        <v>3320</v>
      </c>
      <c r="CB123" s="346" t="s">
        <v>3320</v>
      </c>
      <c r="CC123" s="346" t="s">
        <v>3320</v>
      </c>
      <c r="CD123" s="346" t="s">
        <v>3320</v>
      </c>
      <c r="CE123" s="346" t="s">
        <v>3320</v>
      </c>
      <c r="CF123" s="346" t="s">
        <v>3320</v>
      </c>
      <c r="CG123" s="346" t="s">
        <v>3320</v>
      </c>
      <c r="CH123" s="348"/>
      <c r="CI123" s="346" t="s">
        <v>3320</v>
      </c>
      <c r="CJ123" s="346" t="s">
        <v>3320</v>
      </c>
      <c r="CK123" s="346" t="s">
        <v>3320</v>
      </c>
      <c r="CL123" s="346" t="s">
        <v>3320</v>
      </c>
      <c r="CM123" s="346" t="s">
        <v>3320</v>
      </c>
      <c r="CN123" s="346" t="s">
        <v>3320</v>
      </c>
      <c r="CO123" s="346" t="s">
        <v>3320</v>
      </c>
      <c r="CP123" s="346" t="s">
        <v>3320</v>
      </c>
      <c r="CQ123" s="346" t="s">
        <v>3320</v>
      </c>
      <c r="CR123" s="346" t="s">
        <v>3320</v>
      </c>
      <c r="CS123" s="346" t="s">
        <v>3320</v>
      </c>
      <c r="CT123" s="346" t="s">
        <v>3320</v>
      </c>
      <c r="CU123" s="346" t="s">
        <v>3320</v>
      </c>
      <c r="CV123" s="346" t="s">
        <v>3320</v>
      </c>
      <c r="CW123" s="346" t="s">
        <v>3320</v>
      </c>
      <c r="CX123" s="346" t="s">
        <v>3320</v>
      </c>
      <c r="CY123" s="346" t="s">
        <v>3320</v>
      </c>
      <c r="CZ123" s="346" t="s">
        <v>3320</v>
      </c>
      <c r="DA123" s="346" t="s">
        <v>3320</v>
      </c>
      <c r="DB123" s="346" t="s">
        <v>3320</v>
      </c>
      <c r="DC123" s="346" t="s">
        <v>3320</v>
      </c>
      <c r="DD123" s="346" t="s">
        <v>3320</v>
      </c>
      <c r="DE123" s="346" t="s">
        <v>3320</v>
      </c>
      <c r="DF123" s="346" t="s">
        <v>3320</v>
      </c>
      <c r="DG123" s="346" t="s">
        <v>3320</v>
      </c>
      <c r="DH123" s="346" t="s">
        <v>3320</v>
      </c>
      <c r="DI123" s="346" t="s">
        <v>3320</v>
      </c>
      <c r="DJ123" s="346" t="s">
        <v>3320</v>
      </c>
      <c r="DK123" s="346" t="s">
        <v>3320</v>
      </c>
      <c r="DL123" s="346" t="s">
        <v>3320</v>
      </c>
      <c r="DM123" s="346" t="s">
        <v>3320</v>
      </c>
      <c r="DN123" s="346" t="s">
        <v>3320</v>
      </c>
      <c r="DO123" s="346" t="s">
        <v>3320</v>
      </c>
      <c r="DP123" s="346" t="s">
        <v>3320</v>
      </c>
      <c r="DQ123" s="346" t="s">
        <v>3320</v>
      </c>
      <c r="DR123" s="346" t="s">
        <v>3320</v>
      </c>
      <c r="DS123" s="346" t="s">
        <v>3320</v>
      </c>
      <c r="DT123" s="346" t="s">
        <v>3320</v>
      </c>
      <c r="DU123" s="346" t="s">
        <v>3320</v>
      </c>
      <c r="DV123" s="346" t="s">
        <v>3320</v>
      </c>
      <c r="DW123" s="346" t="s">
        <v>3320</v>
      </c>
      <c r="DX123" s="346" t="s">
        <v>3320</v>
      </c>
      <c r="DY123" s="346" t="s">
        <v>3320</v>
      </c>
      <c r="DZ123" s="346" t="s">
        <v>3320</v>
      </c>
      <c r="EA123" s="346" t="s">
        <v>3320</v>
      </c>
      <c r="EB123" s="346" t="s">
        <v>3320</v>
      </c>
      <c r="EC123" s="346" t="s">
        <v>3320</v>
      </c>
      <c r="ED123" s="346" t="s">
        <v>3320</v>
      </c>
      <c r="EE123" s="346" t="s">
        <v>3320</v>
      </c>
      <c r="EF123" s="345">
        <v>42994800</v>
      </c>
      <c r="EG123" s="346" t="s">
        <v>1214</v>
      </c>
      <c r="EH123" s="346" t="s">
        <v>733</v>
      </c>
      <c r="EI123" s="346" t="s">
        <v>733</v>
      </c>
      <c r="EJ123" s="346" t="s">
        <v>733</v>
      </c>
      <c r="EK123" s="346" t="s">
        <v>1253</v>
      </c>
      <c r="EL123" s="346" t="s">
        <v>8905</v>
      </c>
      <c r="EM123" s="179" t="s">
        <v>8906</v>
      </c>
      <c r="EN123" s="348"/>
      <c r="EO123" s="346" t="s">
        <v>8907</v>
      </c>
      <c r="EP123" s="345">
        <v>42994800</v>
      </c>
      <c r="EQ123" s="345">
        <v>4900000</v>
      </c>
      <c r="ER123" s="345">
        <v>1541.67</v>
      </c>
      <c r="ES123" s="345">
        <v>21833.33</v>
      </c>
      <c r="ET123" s="346" t="s">
        <v>5674</v>
      </c>
      <c r="EU123" s="346" t="s">
        <v>1214</v>
      </c>
      <c r="EV123" s="346" t="s">
        <v>1214</v>
      </c>
      <c r="EW123" s="346" t="s">
        <v>5675</v>
      </c>
      <c r="EX123" s="346" t="s">
        <v>1214</v>
      </c>
      <c r="EY123" s="346" t="s">
        <v>1214</v>
      </c>
      <c r="EZ123" s="346" t="s">
        <v>1214</v>
      </c>
      <c r="FA123" s="346" t="s">
        <v>733</v>
      </c>
      <c r="FB123" s="346" t="s">
        <v>1214</v>
      </c>
      <c r="FC123" s="349" t="s">
        <v>5676</v>
      </c>
      <c r="FD123" s="346" t="s">
        <v>3320</v>
      </c>
      <c r="FE123" s="346" t="s">
        <v>733</v>
      </c>
      <c r="FF123" s="346" t="s">
        <v>5721</v>
      </c>
      <c r="FG123" s="346" t="s">
        <v>733</v>
      </c>
      <c r="FH123" s="346" t="s">
        <v>5679</v>
      </c>
      <c r="FI123" s="346" t="s">
        <v>3320</v>
      </c>
      <c r="FJ123" s="346" t="s">
        <v>3320</v>
      </c>
      <c r="FK123" s="345">
        <v>0.6</v>
      </c>
      <c r="FL123" s="346" t="s">
        <v>733</v>
      </c>
      <c r="FM123" s="346" t="s">
        <v>5679</v>
      </c>
      <c r="FN123" s="346" t="s">
        <v>8908</v>
      </c>
      <c r="FO123" s="346" t="s">
        <v>733</v>
      </c>
      <c r="FP123" s="346" t="s">
        <v>3320</v>
      </c>
      <c r="FQ123" s="346" t="s">
        <v>8909</v>
      </c>
      <c r="FR123" s="346" t="s">
        <v>8910</v>
      </c>
      <c r="FS123" s="346" t="s">
        <v>6273</v>
      </c>
      <c r="FT123" s="346" t="s">
        <v>5684</v>
      </c>
      <c r="FU123" s="346" t="s">
        <v>5684</v>
      </c>
      <c r="FV123" s="346" t="s">
        <v>733</v>
      </c>
      <c r="FW123" s="346" t="s">
        <v>1214</v>
      </c>
      <c r="FX123" s="350">
        <v>46079.906064814815</v>
      </c>
      <c r="FY123" s="350">
        <v>46083.873726851853</v>
      </c>
      <c r="FZ123" s="346" t="s">
        <v>5685</v>
      </c>
      <c r="GA123" s="346" t="s">
        <v>3320</v>
      </c>
      <c r="GB123" s="346" t="s">
        <v>3320</v>
      </c>
      <c r="GC123" s="346" t="s">
        <v>3320</v>
      </c>
      <c r="GD123" s="346" t="s">
        <v>3320</v>
      </c>
      <c r="GE123" s="346" t="s">
        <v>3320</v>
      </c>
      <c r="GF123" s="346" t="s">
        <v>3320</v>
      </c>
      <c r="GG123" s="346" t="s">
        <v>3320</v>
      </c>
      <c r="GH123" s="346" t="s">
        <v>3320</v>
      </c>
      <c r="GI123" s="346" t="s">
        <v>3320</v>
      </c>
      <c r="GJ123" s="346" t="s">
        <v>3320</v>
      </c>
      <c r="GK123" s="346" t="s">
        <v>3320</v>
      </c>
      <c r="GL123" s="346" t="s">
        <v>3320</v>
      </c>
      <c r="GM123" s="346" t="s">
        <v>3320</v>
      </c>
      <c r="GN123" s="346" t="s">
        <v>3320</v>
      </c>
      <c r="GO123" s="346" t="s">
        <v>3320</v>
      </c>
      <c r="GP123" s="346" t="s">
        <v>3320</v>
      </c>
      <c r="GQ123" s="346" t="s">
        <v>3320</v>
      </c>
      <c r="GR123" s="346" t="s">
        <v>3320</v>
      </c>
      <c r="GS123" s="346" t="s">
        <v>3320</v>
      </c>
      <c r="GT123" s="346" t="s">
        <v>3320</v>
      </c>
      <c r="GU123" s="346" t="s">
        <v>3320</v>
      </c>
      <c r="GV123" s="346" t="s">
        <v>3320</v>
      </c>
      <c r="GW123" s="346" t="s">
        <v>3320</v>
      </c>
      <c r="GX123" s="346" t="s">
        <v>3320</v>
      </c>
      <c r="GY123" s="346" t="s">
        <v>3320</v>
      </c>
      <c r="GZ123" s="346" t="s">
        <v>3320</v>
      </c>
      <c r="HA123" s="346" t="s">
        <v>3320</v>
      </c>
      <c r="HB123" s="346" t="s">
        <v>3320</v>
      </c>
      <c r="HC123" s="346" t="s">
        <v>3320</v>
      </c>
      <c r="HD123" s="346" t="s">
        <v>3320</v>
      </c>
      <c r="HE123" s="346" t="s">
        <v>3320</v>
      </c>
      <c r="HF123" s="346" t="s">
        <v>3320</v>
      </c>
      <c r="HG123" s="346" t="s">
        <v>3320</v>
      </c>
      <c r="HH123" s="346" t="s">
        <v>3320</v>
      </c>
      <c r="HI123" s="346" t="s">
        <v>3320</v>
      </c>
      <c r="HJ123" s="346" t="s">
        <v>3320</v>
      </c>
      <c r="HK123" s="346" t="s">
        <v>3320</v>
      </c>
      <c r="HL123" s="346" t="s">
        <v>3320</v>
      </c>
    </row>
    <row r="124" spans="1:220" ht="15.75" thickBot="1">
      <c r="A124" s="344" t="s">
        <v>5638</v>
      </c>
      <c r="B124" s="345">
        <v>274</v>
      </c>
      <c r="C124" s="346" t="s">
        <v>9118</v>
      </c>
      <c r="D124" s="346" t="s">
        <v>9119</v>
      </c>
      <c r="E124" s="345">
        <v>274</v>
      </c>
      <c r="F124" s="346" t="s">
        <v>9120</v>
      </c>
      <c r="G124" s="346" t="s">
        <v>9121</v>
      </c>
      <c r="H124" s="346" t="s">
        <v>9122</v>
      </c>
      <c r="I124" s="346" t="s">
        <v>5643</v>
      </c>
      <c r="J124" s="346" t="s">
        <v>489</v>
      </c>
      <c r="K124" s="346" t="s">
        <v>6501</v>
      </c>
      <c r="L124" s="346" t="s">
        <v>6502</v>
      </c>
      <c r="M124" s="346" t="s">
        <v>6502</v>
      </c>
      <c r="N124" s="346" t="s">
        <v>6503</v>
      </c>
      <c r="O124" s="346" t="s">
        <v>6504</v>
      </c>
      <c r="P124" s="346" t="s">
        <v>3320</v>
      </c>
      <c r="Q124" s="346" t="s">
        <v>6505</v>
      </c>
      <c r="R124" s="346" t="s">
        <v>5698</v>
      </c>
      <c r="S124" s="346" t="s">
        <v>9123</v>
      </c>
      <c r="T124" s="346" t="s">
        <v>9124</v>
      </c>
      <c r="U124" s="346" t="s">
        <v>6508</v>
      </c>
      <c r="V124" s="346" t="s">
        <v>733</v>
      </c>
      <c r="W124" s="346" t="s">
        <v>733</v>
      </c>
      <c r="X124" s="346" t="s">
        <v>733</v>
      </c>
      <c r="Y124" s="346" t="s">
        <v>3320</v>
      </c>
      <c r="Z124" s="346" t="s">
        <v>6509</v>
      </c>
      <c r="AA124" s="346" t="s">
        <v>1214</v>
      </c>
      <c r="AB124" s="346" t="s">
        <v>6510</v>
      </c>
      <c r="AC124" s="346" t="s">
        <v>6511</v>
      </c>
      <c r="AD124" s="346" t="s">
        <v>6512</v>
      </c>
      <c r="AE124" s="346" t="s">
        <v>6513</v>
      </c>
      <c r="AF124" s="346" t="s">
        <v>9125</v>
      </c>
      <c r="AG124" s="346" t="s">
        <v>9126</v>
      </c>
      <c r="AH124" s="346" t="s">
        <v>1214</v>
      </c>
      <c r="AI124" s="346" t="s">
        <v>3320</v>
      </c>
      <c r="AJ124" s="346" t="s">
        <v>5663</v>
      </c>
      <c r="AK124" s="346" t="s">
        <v>3569</v>
      </c>
      <c r="AL124" s="346" t="s">
        <v>5712</v>
      </c>
      <c r="AM124" s="347">
        <v>47299</v>
      </c>
      <c r="AN124" s="345">
        <v>28</v>
      </c>
      <c r="AO124" s="345">
        <v>162</v>
      </c>
      <c r="AP124" s="346" t="s">
        <v>5666</v>
      </c>
      <c r="AQ124" s="345">
        <v>43</v>
      </c>
      <c r="AR124" s="345">
        <v>459.13</v>
      </c>
      <c r="AS124" s="346" t="s">
        <v>733</v>
      </c>
      <c r="AT124" s="345">
        <v>24.82</v>
      </c>
      <c r="AU124" s="346" t="s">
        <v>1214</v>
      </c>
      <c r="AV124" s="345">
        <v>535</v>
      </c>
      <c r="AW124" s="346" t="s">
        <v>5667</v>
      </c>
      <c r="AX124" s="346" t="s">
        <v>5801</v>
      </c>
      <c r="AY124" s="346" t="s">
        <v>3320</v>
      </c>
      <c r="AZ124" s="346" t="s">
        <v>733</v>
      </c>
      <c r="BA124" s="346" t="s">
        <v>733</v>
      </c>
      <c r="BB124" s="345">
        <v>2174.23</v>
      </c>
      <c r="BC124" s="345">
        <v>2087.5</v>
      </c>
      <c r="BD124" s="346" t="s">
        <v>9128</v>
      </c>
      <c r="BE124" s="345">
        <v>365</v>
      </c>
      <c r="BF124" s="345">
        <v>90</v>
      </c>
      <c r="BG124" s="345">
        <v>99</v>
      </c>
      <c r="BH124" s="345">
        <v>30</v>
      </c>
      <c r="BI124" s="347">
        <v>46446</v>
      </c>
      <c r="BJ124" s="345">
        <v>0.5</v>
      </c>
      <c r="BK124" s="345">
        <v>100</v>
      </c>
      <c r="BL124" s="346" t="s">
        <v>9129</v>
      </c>
      <c r="BM124" s="345">
        <v>7208961.5</v>
      </c>
      <c r="BN124" s="346" t="s">
        <v>3320</v>
      </c>
      <c r="BO124" s="346" t="s">
        <v>3320</v>
      </c>
      <c r="BP124" s="346" t="s">
        <v>3320</v>
      </c>
      <c r="BQ124" s="346" t="s">
        <v>3320</v>
      </c>
      <c r="BR124" s="346" t="s">
        <v>3320</v>
      </c>
      <c r="BS124" s="346" t="s">
        <v>3320</v>
      </c>
      <c r="BT124" s="346" t="s">
        <v>3320</v>
      </c>
      <c r="BU124" s="346" t="s">
        <v>3320</v>
      </c>
      <c r="BV124" s="346" t="s">
        <v>3320</v>
      </c>
      <c r="BW124" s="346" t="s">
        <v>3320</v>
      </c>
      <c r="BX124" s="348"/>
      <c r="BY124" s="346" t="s">
        <v>3320</v>
      </c>
      <c r="BZ124" s="346" t="s">
        <v>3320</v>
      </c>
      <c r="CA124" s="346" t="s">
        <v>3320</v>
      </c>
      <c r="CB124" s="346" t="s">
        <v>3320</v>
      </c>
      <c r="CC124" s="346" t="s">
        <v>3320</v>
      </c>
      <c r="CD124" s="346" t="s">
        <v>3320</v>
      </c>
      <c r="CE124" s="346" t="s">
        <v>3320</v>
      </c>
      <c r="CF124" s="346" t="s">
        <v>3320</v>
      </c>
      <c r="CG124" s="346" t="s">
        <v>3320</v>
      </c>
      <c r="CH124" s="348"/>
      <c r="CI124" s="346" t="s">
        <v>3320</v>
      </c>
      <c r="CJ124" s="346" t="s">
        <v>3320</v>
      </c>
      <c r="CK124" s="346" t="s">
        <v>3320</v>
      </c>
      <c r="CL124" s="346" t="s">
        <v>3320</v>
      </c>
      <c r="CM124" s="346" t="s">
        <v>3320</v>
      </c>
      <c r="CN124" s="346" t="s">
        <v>3320</v>
      </c>
      <c r="CO124" s="346" t="s">
        <v>3320</v>
      </c>
      <c r="CP124" s="346" t="s">
        <v>3320</v>
      </c>
      <c r="CQ124" s="346" t="s">
        <v>3320</v>
      </c>
      <c r="CR124" s="346" t="s">
        <v>3320</v>
      </c>
      <c r="CS124" s="346" t="s">
        <v>3320</v>
      </c>
      <c r="CT124" s="346" t="s">
        <v>3320</v>
      </c>
      <c r="CU124" s="346" t="s">
        <v>3320</v>
      </c>
      <c r="CV124" s="346" t="s">
        <v>3320</v>
      </c>
      <c r="CW124" s="346" t="s">
        <v>3320</v>
      </c>
      <c r="CX124" s="346" t="s">
        <v>3320</v>
      </c>
      <c r="CY124" s="346" t="s">
        <v>3320</v>
      </c>
      <c r="CZ124" s="346" t="s">
        <v>3320</v>
      </c>
      <c r="DA124" s="346" t="s">
        <v>3320</v>
      </c>
      <c r="DB124" s="346" t="s">
        <v>3320</v>
      </c>
      <c r="DC124" s="346" t="s">
        <v>3320</v>
      </c>
      <c r="DD124" s="346" t="s">
        <v>3320</v>
      </c>
      <c r="DE124" s="346" t="s">
        <v>3320</v>
      </c>
      <c r="DF124" s="346" t="s">
        <v>3320</v>
      </c>
      <c r="DG124" s="346" t="s">
        <v>3320</v>
      </c>
      <c r="DH124" s="346" t="s">
        <v>3320</v>
      </c>
      <c r="DI124" s="346" t="s">
        <v>3320</v>
      </c>
      <c r="DJ124" s="346" t="s">
        <v>3320</v>
      </c>
      <c r="DK124" s="346" t="s">
        <v>3320</v>
      </c>
      <c r="DL124" s="346" t="s">
        <v>3320</v>
      </c>
      <c r="DM124" s="346" t="s">
        <v>3320</v>
      </c>
      <c r="DN124" s="346" t="s">
        <v>3320</v>
      </c>
      <c r="DO124" s="346" t="s">
        <v>3320</v>
      </c>
      <c r="DP124" s="346" t="s">
        <v>3320</v>
      </c>
      <c r="DQ124" s="346" t="s">
        <v>3320</v>
      </c>
      <c r="DR124" s="346" t="s">
        <v>3320</v>
      </c>
      <c r="DS124" s="346" t="s">
        <v>3320</v>
      </c>
      <c r="DT124" s="346" t="s">
        <v>3320</v>
      </c>
      <c r="DU124" s="346" t="s">
        <v>3320</v>
      </c>
      <c r="DV124" s="346" t="s">
        <v>3320</v>
      </c>
      <c r="DW124" s="346" t="s">
        <v>3320</v>
      </c>
      <c r="DX124" s="346" t="s">
        <v>3320</v>
      </c>
      <c r="DY124" s="346" t="s">
        <v>3320</v>
      </c>
      <c r="DZ124" s="346" t="s">
        <v>3320</v>
      </c>
      <c r="EA124" s="346" t="s">
        <v>3320</v>
      </c>
      <c r="EB124" s="346" t="s">
        <v>3320</v>
      </c>
      <c r="EC124" s="346" t="s">
        <v>3320</v>
      </c>
      <c r="ED124" s="346" t="s">
        <v>3320</v>
      </c>
      <c r="EE124" s="346" t="s">
        <v>3320</v>
      </c>
      <c r="EF124" s="345">
        <v>151353950</v>
      </c>
      <c r="EG124" s="346" t="s">
        <v>733</v>
      </c>
      <c r="EH124" s="346" t="s">
        <v>1214</v>
      </c>
      <c r="EI124" s="346" t="s">
        <v>733</v>
      </c>
      <c r="EJ124" s="346" t="s">
        <v>733</v>
      </c>
      <c r="EK124" s="346" t="s">
        <v>225</v>
      </c>
      <c r="EL124" s="346" t="s">
        <v>9130</v>
      </c>
      <c r="EM124" s="179" t="s">
        <v>9131</v>
      </c>
      <c r="EN124" s="348"/>
      <c r="EO124" s="346" t="s">
        <v>9132</v>
      </c>
      <c r="EP124" s="345">
        <v>144283270</v>
      </c>
      <c r="EQ124" s="345">
        <v>17641800</v>
      </c>
      <c r="ER124" s="345">
        <v>2713.19</v>
      </c>
      <c r="ES124" s="345">
        <v>299.76</v>
      </c>
      <c r="ET124" s="346" t="s">
        <v>9133</v>
      </c>
      <c r="EU124" s="346" t="s">
        <v>733</v>
      </c>
      <c r="EV124" s="346" t="s">
        <v>1214</v>
      </c>
      <c r="EW124" s="346" t="s">
        <v>9134</v>
      </c>
      <c r="EX124" s="346" t="s">
        <v>1214</v>
      </c>
      <c r="EY124" s="346" t="s">
        <v>1214</v>
      </c>
      <c r="EZ124" s="346" t="s">
        <v>1214</v>
      </c>
      <c r="FA124" s="346" t="s">
        <v>733</v>
      </c>
      <c r="FB124" s="346" t="s">
        <v>1214</v>
      </c>
      <c r="FC124" s="349" t="s">
        <v>5676</v>
      </c>
      <c r="FD124" s="346" t="s">
        <v>3320</v>
      </c>
      <c r="FE124" s="346" t="s">
        <v>733</v>
      </c>
      <c r="FF124" s="346" t="s">
        <v>5721</v>
      </c>
      <c r="FG124" s="346" t="s">
        <v>733</v>
      </c>
      <c r="FH124" s="346" t="s">
        <v>5679</v>
      </c>
      <c r="FI124" s="346" t="s">
        <v>3320</v>
      </c>
      <c r="FJ124" s="346" t="s">
        <v>3320</v>
      </c>
      <c r="FK124" s="345">
        <v>0.8</v>
      </c>
      <c r="FL124" s="346" t="s">
        <v>733</v>
      </c>
      <c r="FM124" s="346" t="s">
        <v>5679</v>
      </c>
      <c r="FN124" s="346" t="s">
        <v>9135</v>
      </c>
      <c r="FO124" s="346" t="s">
        <v>733</v>
      </c>
      <c r="FP124" s="346" t="s">
        <v>3320</v>
      </c>
      <c r="FQ124" s="346" t="s">
        <v>9136</v>
      </c>
      <c r="FR124" s="346" t="s">
        <v>9137</v>
      </c>
      <c r="FS124" s="346" t="s">
        <v>5683</v>
      </c>
      <c r="FT124" s="346" t="s">
        <v>5952</v>
      </c>
      <c r="FU124" s="346" t="s">
        <v>5684</v>
      </c>
      <c r="FV124" s="346" t="s">
        <v>733</v>
      </c>
      <c r="FW124" s="346" t="s">
        <v>1214</v>
      </c>
      <c r="FX124" s="350">
        <v>46071.39162037037</v>
      </c>
      <c r="FY124" s="350">
        <v>46083.873148148145</v>
      </c>
      <c r="FZ124" s="346" t="s">
        <v>5685</v>
      </c>
      <c r="GA124" s="346" t="s">
        <v>3320</v>
      </c>
      <c r="GB124" s="346" t="s">
        <v>3320</v>
      </c>
      <c r="GC124" s="346" t="s">
        <v>3320</v>
      </c>
      <c r="GD124" s="346" t="s">
        <v>3320</v>
      </c>
      <c r="GE124" s="346" t="s">
        <v>3320</v>
      </c>
      <c r="GF124" s="346" t="s">
        <v>3320</v>
      </c>
      <c r="GG124" s="346" t="s">
        <v>3320</v>
      </c>
      <c r="GH124" s="346" t="s">
        <v>3320</v>
      </c>
      <c r="GI124" s="346" t="s">
        <v>3320</v>
      </c>
      <c r="GJ124" s="346" t="s">
        <v>3320</v>
      </c>
      <c r="GK124" s="346" t="s">
        <v>3320</v>
      </c>
      <c r="GL124" s="346" t="s">
        <v>3320</v>
      </c>
      <c r="GM124" s="346" t="s">
        <v>3320</v>
      </c>
      <c r="GN124" s="346" t="s">
        <v>3320</v>
      </c>
      <c r="GO124" s="346" t="s">
        <v>3320</v>
      </c>
      <c r="GP124" s="346" t="s">
        <v>3320</v>
      </c>
      <c r="GQ124" s="346" t="s">
        <v>3320</v>
      </c>
      <c r="GR124" s="346" t="s">
        <v>3320</v>
      </c>
      <c r="GS124" s="346" t="s">
        <v>3320</v>
      </c>
      <c r="GT124" s="346" t="s">
        <v>3320</v>
      </c>
      <c r="GU124" s="346" t="s">
        <v>3320</v>
      </c>
      <c r="GV124" s="346" t="s">
        <v>3320</v>
      </c>
      <c r="GW124" s="346" t="s">
        <v>3320</v>
      </c>
      <c r="GX124" s="346" t="s">
        <v>3320</v>
      </c>
      <c r="GY124" s="346" t="s">
        <v>3320</v>
      </c>
      <c r="GZ124" s="346" t="s">
        <v>3320</v>
      </c>
      <c r="HA124" s="346" t="s">
        <v>3320</v>
      </c>
      <c r="HB124" s="346" t="s">
        <v>3320</v>
      </c>
      <c r="HC124" s="346" t="s">
        <v>3320</v>
      </c>
      <c r="HD124" s="346" t="s">
        <v>3320</v>
      </c>
      <c r="HE124" s="346" t="s">
        <v>3320</v>
      </c>
      <c r="HF124" s="346" t="s">
        <v>3320</v>
      </c>
      <c r="HG124" s="346" t="s">
        <v>3320</v>
      </c>
      <c r="HH124" s="346" t="s">
        <v>3320</v>
      </c>
      <c r="HI124" s="346" t="s">
        <v>3320</v>
      </c>
      <c r="HJ124" s="346" t="s">
        <v>3320</v>
      </c>
      <c r="HK124" s="346" t="s">
        <v>3320</v>
      </c>
      <c r="HL124" s="346" t="s">
        <v>3320</v>
      </c>
    </row>
    <row r="125" spans="1:220" ht="15.75" thickBot="1">
      <c r="A125" s="344" t="s">
        <v>5638</v>
      </c>
      <c r="B125" s="345">
        <v>1068</v>
      </c>
      <c r="C125" s="346" t="s">
        <v>6720</v>
      </c>
      <c r="D125" s="346" t="s">
        <v>6721</v>
      </c>
      <c r="E125" s="345">
        <v>1068</v>
      </c>
      <c r="F125" s="346" t="s">
        <v>6722</v>
      </c>
      <c r="G125" s="346" t="s">
        <v>6723</v>
      </c>
      <c r="H125" s="346" t="s">
        <v>5095</v>
      </c>
      <c r="I125" s="346" t="s">
        <v>5643</v>
      </c>
      <c r="J125" s="344" t="s">
        <v>6724</v>
      </c>
      <c r="K125" s="346" t="s">
        <v>6725</v>
      </c>
      <c r="L125" s="346" t="s">
        <v>6726</v>
      </c>
      <c r="M125" s="346" t="s">
        <v>6727</v>
      </c>
      <c r="N125" s="346" t="s">
        <v>6728</v>
      </c>
      <c r="O125" s="346" t="s">
        <v>6729</v>
      </c>
      <c r="P125" s="346" t="s">
        <v>3320</v>
      </c>
      <c r="Q125" s="346" t="s">
        <v>6730</v>
      </c>
      <c r="R125" s="346" t="s">
        <v>5698</v>
      </c>
      <c r="S125" s="346" t="s">
        <v>6731</v>
      </c>
      <c r="T125" s="346" t="s">
        <v>6732</v>
      </c>
      <c r="U125" s="346" t="s">
        <v>6733</v>
      </c>
      <c r="V125" s="346" t="s">
        <v>733</v>
      </c>
      <c r="W125" s="346" t="s">
        <v>733</v>
      </c>
      <c r="X125" s="346" t="s">
        <v>733</v>
      </c>
      <c r="Y125" s="346" t="s">
        <v>3320</v>
      </c>
      <c r="Z125" s="346" t="s">
        <v>6734</v>
      </c>
      <c r="AA125" s="346" t="s">
        <v>733</v>
      </c>
      <c r="AB125" s="346" t="s">
        <v>6735</v>
      </c>
      <c r="AC125" s="346" t="s">
        <v>6736</v>
      </c>
      <c r="AD125" s="346" t="s">
        <v>6091</v>
      </c>
      <c r="AE125" s="346" t="s">
        <v>6092</v>
      </c>
      <c r="AF125" s="346" t="s">
        <v>6737</v>
      </c>
      <c r="AG125" s="346" t="s">
        <v>6738</v>
      </c>
      <c r="AH125" s="346" t="s">
        <v>1214</v>
      </c>
      <c r="AI125" s="346" t="s">
        <v>3320</v>
      </c>
      <c r="AJ125" s="346" t="s">
        <v>5709</v>
      </c>
      <c r="AK125" s="346" t="s">
        <v>5710</v>
      </c>
      <c r="AL125" s="346" t="s">
        <v>5665</v>
      </c>
      <c r="AM125" s="347">
        <v>46904</v>
      </c>
      <c r="AN125" s="345">
        <v>18</v>
      </c>
      <c r="AO125" s="345">
        <v>100</v>
      </c>
      <c r="AP125" s="346" t="s">
        <v>5863</v>
      </c>
      <c r="AQ125" s="345">
        <v>169998</v>
      </c>
      <c r="AR125" s="345">
        <v>214.2</v>
      </c>
      <c r="AS125" s="346" t="s">
        <v>733</v>
      </c>
      <c r="AT125" s="345">
        <v>21.27</v>
      </c>
      <c r="AU125" s="346" t="s">
        <v>1214</v>
      </c>
      <c r="AV125" s="345">
        <v>740</v>
      </c>
      <c r="AW125" s="346" t="s">
        <v>5713</v>
      </c>
      <c r="AX125" s="346" t="s">
        <v>5668</v>
      </c>
      <c r="AY125" s="346" t="s">
        <v>3320</v>
      </c>
      <c r="AZ125" s="346" t="s">
        <v>1214</v>
      </c>
      <c r="BA125" s="346" t="s">
        <v>733</v>
      </c>
      <c r="BB125" s="345">
        <v>1863.3</v>
      </c>
      <c r="BC125" s="345">
        <v>1700</v>
      </c>
      <c r="BD125" s="346" t="s">
        <v>6441</v>
      </c>
      <c r="BE125" s="345">
        <v>365</v>
      </c>
      <c r="BF125" s="345">
        <v>85</v>
      </c>
      <c r="BG125" s="345">
        <v>98.5</v>
      </c>
      <c r="BH125" s="345">
        <v>35</v>
      </c>
      <c r="BI125" s="347">
        <v>46266</v>
      </c>
      <c r="BJ125" s="345">
        <v>1.94</v>
      </c>
      <c r="BK125" s="345">
        <v>22</v>
      </c>
      <c r="BL125" s="346" t="s">
        <v>6737</v>
      </c>
      <c r="BM125" s="345">
        <v>607129</v>
      </c>
      <c r="BN125" s="346" t="s">
        <v>3320</v>
      </c>
      <c r="BO125" s="346" t="s">
        <v>3320</v>
      </c>
      <c r="BP125" s="346" t="s">
        <v>3320</v>
      </c>
      <c r="BQ125" s="346" t="s">
        <v>3320</v>
      </c>
      <c r="BR125" s="346" t="s">
        <v>3320</v>
      </c>
      <c r="BS125" s="346" t="s">
        <v>3320</v>
      </c>
      <c r="BT125" s="346" t="s">
        <v>3320</v>
      </c>
      <c r="BU125" s="346" t="s">
        <v>3320</v>
      </c>
      <c r="BV125" s="346" t="s">
        <v>3320</v>
      </c>
      <c r="BW125" s="346" t="s">
        <v>3320</v>
      </c>
      <c r="BX125" s="348"/>
      <c r="BY125" s="346" t="s">
        <v>3320</v>
      </c>
      <c r="BZ125" s="346" t="s">
        <v>3320</v>
      </c>
      <c r="CA125" s="346" t="s">
        <v>3320</v>
      </c>
      <c r="CB125" s="346" t="s">
        <v>3320</v>
      </c>
      <c r="CC125" s="346" t="s">
        <v>3320</v>
      </c>
      <c r="CD125" s="346" t="s">
        <v>3320</v>
      </c>
      <c r="CE125" s="346" t="s">
        <v>3320</v>
      </c>
      <c r="CF125" s="346" t="s">
        <v>3320</v>
      </c>
      <c r="CG125" s="346" t="s">
        <v>3320</v>
      </c>
      <c r="CH125" s="348"/>
      <c r="CI125" s="346" t="s">
        <v>3320</v>
      </c>
      <c r="CJ125" s="346" t="s">
        <v>3320</v>
      </c>
      <c r="CK125" s="346" t="s">
        <v>3320</v>
      </c>
      <c r="CL125" s="346" t="s">
        <v>3320</v>
      </c>
      <c r="CM125" s="346" t="s">
        <v>3320</v>
      </c>
      <c r="CN125" s="346" t="s">
        <v>3320</v>
      </c>
      <c r="CO125" s="346" t="s">
        <v>3320</v>
      </c>
      <c r="CP125" s="346" t="s">
        <v>3320</v>
      </c>
      <c r="CQ125" s="346" t="s">
        <v>3320</v>
      </c>
      <c r="CR125" s="346" t="s">
        <v>3320</v>
      </c>
      <c r="CS125" s="346" t="s">
        <v>3320</v>
      </c>
      <c r="CT125" s="346" t="s">
        <v>3320</v>
      </c>
      <c r="CU125" s="346" t="s">
        <v>3320</v>
      </c>
      <c r="CV125" s="346" t="s">
        <v>3320</v>
      </c>
      <c r="CW125" s="346" t="s">
        <v>3320</v>
      </c>
      <c r="CX125" s="346" t="s">
        <v>3320</v>
      </c>
      <c r="CY125" s="346" t="s">
        <v>3320</v>
      </c>
      <c r="CZ125" s="346" t="s">
        <v>3320</v>
      </c>
      <c r="DA125" s="346" t="s">
        <v>3320</v>
      </c>
      <c r="DB125" s="346" t="s">
        <v>3320</v>
      </c>
      <c r="DC125" s="346" t="s">
        <v>3320</v>
      </c>
      <c r="DD125" s="346" t="s">
        <v>3320</v>
      </c>
      <c r="DE125" s="346" t="s">
        <v>3320</v>
      </c>
      <c r="DF125" s="346" t="s">
        <v>3320</v>
      </c>
      <c r="DG125" s="346" t="s">
        <v>3320</v>
      </c>
      <c r="DH125" s="346" t="s">
        <v>3320</v>
      </c>
      <c r="DI125" s="346" t="s">
        <v>3320</v>
      </c>
      <c r="DJ125" s="346" t="s">
        <v>3320</v>
      </c>
      <c r="DK125" s="346" t="s">
        <v>3320</v>
      </c>
      <c r="DL125" s="346" t="s">
        <v>3320</v>
      </c>
      <c r="DM125" s="346" t="s">
        <v>3320</v>
      </c>
      <c r="DN125" s="346" t="s">
        <v>3320</v>
      </c>
      <c r="DO125" s="346" t="s">
        <v>3320</v>
      </c>
      <c r="DP125" s="346" t="s">
        <v>3320</v>
      </c>
      <c r="DQ125" s="346" t="s">
        <v>3320</v>
      </c>
      <c r="DR125" s="346" t="s">
        <v>3320</v>
      </c>
      <c r="DS125" s="346" t="s">
        <v>3320</v>
      </c>
      <c r="DT125" s="346" t="s">
        <v>3320</v>
      </c>
      <c r="DU125" s="346" t="s">
        <v>3320</v>
      </c>
      <c r="DV125" s="346" t="s">
        <v>3320</v>
      </c>
      <c r="DW125" s="346" t="s">
        <v>3320</v>
      </c>
      <c r="DX125" s="346" t="s">
        <v>3320</v>
      </c>
      <c r="DY125" s="346" t="s">
        <v>3320</v>
      </c>
      <c r="DZ125" s="346" t="s">
        <v>3320</v>
      </c>
      <c r="EA125" s="346" t="s">
        <v>3320</v>
      </c>
      <c r="EB125" s="346" t="s">
        <v>3320</v>
      </c>
      <c r="EC125" s="346" t="s">
        <v>3320</v>
      </c>
      <c r="ED125" s="346" t="s">
        <v>3320</v>
      </c>
      <c r="EE125" s="346" t="s">
        <v>3320</v>
      </c>
      <c r="EF125" s="345">
        <v>121553027</v>
      </c>
      <c r="EG125" s="346" t="s">
        <v>733</v>
      </c>
      <c r="EH125" s="346" t="s">
        <v>733</v>
      </c>
      <c r="EI125" s="346" t="s">
        <v>733</v>
      </c>
      <c r="EJ125" s="346" t="s">
        <v>733</v>
      </c>
      <c r="EK125" s="346" t="s">
        <v>657</v>
      </c>
      <c r="EL125" s="346" t="s">
        <v>6740</v>
      </c>
      <c r="EM125" s="179" t="s">
        <v>6741</v>
      </c>
      <c r="EN125" s="348"/>
      <c r="EO125" s="346" t="s">
        <v>6742</v>
      </c>
      <c r="EP125" s="345">
        <v>121553027</v>
      </c>
      <c r="EQ125" s="345">
        <v>14855400</v>
      </c>
      <c r="ER125" s="345">
        <v>27.77</v>
      </c>
      <c r="ES125" s="345">
        <v>3.56</v>
      </c>
      <c r="ET125" s="346" t="s">
        <v>6743</v>
      </c>
      <c r="EU125" s="346" t="s">
        <v>733</v>
      </c>
      <c r="EV125" s="346" t="s">
        <v>733</v>
      </c>
      <c r="EW125" s="346" t="s">
        <v>6744</v>
      </c>
      <c r="EX125" s="346" t="s">
        <v>733</v>
      </c>
      <c r="EY125" s="346" t="s">
        <v>733</v>
      </c>
      <c r="EZ125" s="346" t="s">
        <v>733</v>
      </c>
      <c r="FA125" s="346" t="s">
        <v>733</v>
      </c>
      <c r="FB125" s="346" t="s">
        <v>733</v>
      </c>
      <c r="FC125" s="349" t="s">
        <v>5676</v>
      </c>
      <c r="FD125" s="346" t="s">
        <v>3320</v>
      </c>
      <c r="FE125" s="346" t="s">
        <v>733</v>
      </c>
      <c r="FF125" s="346" t="s">
        <v>5721</v>
      </c>
      <c r="FG125" s="346" t="s">
        <v>1214</v>
      </c>
      <c r="FH125" s="346" t="s">
        <v>1214</v>
      </c>
      <c r="FI125" s="346" t="s">
        <v>3320</v>
      </c>
      <c r="FJ125" s="346" t="s">
        <v>3320</v>
      </c>
      <c r="FK125" s="345">
        <v>0</v>
      </c>
      <c r="FL125" s="346" t="s">
        <v>1214</v>
      </c>
      <c r="FM125" s="346" t="s">
        <v>1214</v>
      </c>
      <c r="FN125" s="346" t="s">
        <v>3320</v>
      </c>
      <c r="FO125" s="346" t="s">
        <v>1214</v>
      </c>
      <c r="FP125" s="346" t="s">
        <v>3320</v>
      </c>
      <c r="FQ125" s="346" t="s">
        <v>6745</v>
      </c>
      <c r="FR125" s="346" t="s">
        <v>6746</v>
      </c>
      <c r="FS125" s="346" t="s">
        <v>3320</v>
      </c>
      <c r="FT125" s="346" t="s">
        <v>3320</v>
      </c>
      <c r="FU125" s="346" t="s">
        <v>3320</v>
      </c>
      <c r="FV125" s="346" t="s">
        <v>733</v>
      </c>
      <c r="FW125" s="346" t="s">
        <v>1214</v>
      </c>
      <c r="FX125" s="350">
        <v>46083.767060185186</v>
      </c>
      <c r="FY125" s="350">
        <v>46083.866944444446</v>
      </c>
      <c r="FZ125" s="346" t="s">
        <v>5685</v>
      </c>
      <c r="GA125" s="346" t="s">
        <v>3320</v>
      </c>
      <c r="GB125" s="346" t="s">
        <v>3320</v>
      </c>
      <c r="GC125" s="346" t="s">
        <v>3320</v>
      </c>
      <c r="GD125" s="346" t="s">
        <v>3320</v>
      </c>
      <c r="GE125" s="346" t="s">
        <v>3320</v>
      </c>
      <c r="GF125" s="346" t="s">
        <v>3320</v>
      </c>
      <c r="GG125" s="346" t="s">
        <v>3320</v>
      </c>
      <c r="GH125" s="346" t="s">
        <v>3320</v>
      </c>
      <c r="GI125" s="346" t="s">
        <v>3320</v>
      </c>
      <c r="GJ125" s="346" t="s">
        <v>3320</v>
      </c>
      <c r="GK125" s="346" t="s">
        <v>3320</v>
      </c>
      <c r="GL125" s="346" t="s">
        <v>3320</v>
      </c>
      <c r="GM125" s="346" t="s">
        <v>3320</v>
      </c>
      <c r="GN125" s="346" t="s">
        <v>3320</v>
      </c>
      <c r="GO125" s="346" t="s">
        <v>3320</v>
      </c>
      <c r="GP125" s="346" t="s">
        <v>3320</v>
      </c>
      <c r="GQ125" s="346" t="s">
        <v>3320</v>
      </c>
      <c r="GR125" s="346" t="s">
        <v>3320</v>
      </c>
      <c r="GS125" s="346" t="s">
        <v>3320</v>
      </c>
      <c r="GT125" s="346" t="s">
        <v>3320</v>
      </c>
      <c r="GU125" s="346" t="s">
        <v>3320</v>
      </c>
      <c r="GV125" s="346" t="s">
        <v>3320</v>
      </c>
      <c r="GW125" s="346" t="s">
        <v>3320</v>
      </c>
      <c r="GX125" s="346" t="s">
        <v>3320</v>
      </c>
      <c r="GY125" s="346" t="s">
        <v>3320</v>
      </c>
      <c r="GZ125" s="346" t="s">
        <v>3320</v>
      </c>
      <c r="HA125" s="346" t="s">
        <v>3320</v>
      </c>
      <c r="HB125" s="346" t="s">
        <v>3320</v>
      </c>
      <c r="HC125" s="346" t="s">
        <v>3320</v>
      </c>
      <c r="HD125" s="346" t="s">
        <v>3320</v>
      </c>
      <c r="HE125" s="346" t="s">
        <v>3320</v>
      </c>
      <c r="HF125" s="346" t="s">
        <v>3320</v>
      </c>
      <c r="HG125" s="346" t="s">
        <v>3320</v>
      </c>
      <c r="HH125" s="346" t="s">
        <v>3320</v>
      </c>
      <c r="HI125" s="346" t="s">
        <v>3320</v>
      </c>
      <c r="HJ125" s="346" t="s">
        <v>3320</v>
      </c>
      <c r="HK125" s="346" t="s">
        <v>3320</v>
      </c>
      <c r="HL125" s="346" t="s">
        <v>3320</v>
      </c>
    </row>
    <row r="126" spans="1:220" ht="15.75" thickBot="1">
      <c r="A126" s="344" t="s">
        <v>5638</v>
      </c>
      <c r="B126" s="345">
        <v>914</v>
      </c>
      <c r="C126" s="346" t="s">
        <v>8930</v>
      </c>
      <c r="D126" s="346" t="s">
        <v>8931</v>
      </c>
      <c r="E126" s="345">
        <v>914</v>
      </c>
      <c r="F126" s="346" t="s">
        <v>5641</v>
      </c>
      <c r="G126" s="346" t="s">
        <v>525</v>
      </c>
      <c r="H126" s="346" t="s">
        <v>8932</v>
      </c>
      <c r="I126" s="346" t="s">
        <v>5643</v>
      </c>
      <c r="J126" s="346" t="s">
        <v>520</v>
      </c>
      <c r="K126" s="346" t="s">
        <v>525</v>
      </c>
      <c r="L126" s="346" t="s">
        <v>7542</v>
      </c>
      <c r="M126" s="346" t="s">
        <v>5648</v>
      </c>
      <c r="N126" s="346" t="s">
        <v>5649</v>
      </c>
      <c r="O126" s="346" t="s">
        <v>5650</v>
      </c>
      <c r="P126" s="346" t="s">
        <v>525</v>
      </c>
      <c r="Q126" s="346" t="s">
        <v>5651</v>
      </c>
      <c r="R126" s="346" t="s">
        <v>5652</v>
      </c>
      <c r="S126" s="346" t="s">
        <v>5653</v>
      </c>
      <c r="T126" s="346" t="s">
        <v>5654</v>
      </c>
      <c r="U126" s="346" t="s">
        <v>5655</v>
      </c>
      <c r="V126" s="346" t="s">
        <v>733</v>
      </c>
      <c r="W126" s="346" t="s">
        <v>733</v>
      </c>
      <c r="X126" s="346" t="s">
        <v>733</v>
      </c>
      <c r="Y126" s="346" t="s">
        <v>3320</v>
      </c>
      <c r="Z126" s="346" t="s">
        <v>5656</v>
      </c>
      <c r="AA126" s="346" t="s">
        <v>733</v>
      </c>
      <c r="AB126" s="346" t="s">
        <v>5657</v>
      </c>
      <c r="AC126" s="346" t="s">
        <v>5658</v>
      </c>
      <c r="AD126" s="346" t="s">
        <v>5659</v>
      </c>
      <c r="AE126" s="346" t="s">
        <v>5660</v>
      </c>
      <c r="AF126" s="346" t="s">
        <v>5661</v>
      </c>
      <c r="AG126" s="346" t="s">
        <v>5662</v>
      </c>
      <c r="AH126" s="346" t="s">
        <v>1214</v>
      </c>
      <c r="AI126" s="346" t="s">
        <v>3320</v>
      </c>
      <c r="AJ126" s="346" t="s">
        <v>5955</v>
      </c>
      <c r="AK126" s="346" t="s">
        <v>3623</v>
      </c>
      <c r="AL126" s="346" t="s">
        <v>5665</v>
      </c>
      <c r="AM126" s="347">
        <v>47209</v>
      </c>
      <c r="AN126" s="345">
        <v>19</v>
      </c>
      <c r="AO126" s="345">
        <v>65</v>
      </c>
      <c r="AP126" s="346" t="s">
        <v>5666</v>
      </c>
      <c r="AQ126" s="345">
        <v>252</v>
      </c>
      <c r="AR126" s="345">
        <v>241.5</v>
      </c>
      <c r="AS126" s="346" t="s">
        <v>733</v>
      </c>
      <c r="AT126" s="345">
        <v>33.56</v>
      </c>
      <c r="AU126" s="346" t="s">
        <v>1214</v>
      </c>
      <c r="AV126" s="345">
        <v>650</v>
      </c>
      <c r="AW126" s="346" t="s">
        <v>5667</v>
      </c>
      <c r="AX126" s="346" t="s">
        <v>5668</v>
      </c>
      <c r="AY126" s="346" t="s">
        <v>3320</v>
      </c>
      <c r="AZ126" s="346" t="s">
        <v>733</v>
      </c>
      <c r="BA126" s="346" t="s">
        <v>733</v>
      </c>
      <c r="BB126" s="345">
        <v>2420</v>
      </c>
      <c r="BC126" s="345">
        <v>2250.6</v>
      </c>
      <c r="BD126" s="346" t="s">
        <v>6589</v>
      </c>
      <c r="BE126" s="345">
        <v>365</v>
      </c>
      <c r="BF126" s="345">
        <v>90</v>
      </c>
      <c r="BG126" s="345">
        <v>98</v>
      </c>
      <c r="BH126" s="345">
        <v>25</v>
      </c>
      <c r="BI126" s="347">
        <v>46630</v>
      </c>
      <c r="BJ126" s="345">
        <v>0.4</v>
      </c>
      <c r="BK126" s="345">
        <v>8</v>
      </c>
      <c r="BL126" s="346" t="s">
        <v>8934</v>
      </c>
      <c r="BM126" s="345">
        <v>841434.59</v>
      </c>
      <c r="BN126" s="346" t="s">
        <v>3320</v>
      </c>
      <c r="BO126" s="346" t="s">
        <v>3320</v>
      </c>
      <c r="BP126" s="346" t="s">
        <v>3320</v>
      </c>
      <c r="BQ126" s="346" t="s">
        <v>3320</v>
      </c>
      <c r="BR126" s="346" t="s">
        <v>3320</v>
      </c>
      <c r="BS126" s="346" t="s">
        <v>3320</v>
      </c>
      <c r="BT126" s="346" t="s">
        <v>3320</v>
      </c>
      <c r="BU126" s="346" t="s">
        <v>3320</v>
      </c>
      <c r="BV126" s="346" t="s">
        <v>3320</v>
      </c>
      <c r="BW126" s="346" t="s">
        <v>3320</v>
      </c>
      <c r="BX126" s="348"/>
      <c r="BY126" s="346" t="s">
        <v>3320</v>
      </c>
      <c r="BZ126" s="346" t="s">
        <v>3320</v>
      </c>
      <c r="CA126" s="346" t="s">
        <v>3320</v>
      </c>
      <c r="CB126" s="346" t="s">
        <v>3320</v>
      </c>
      <c r="CC126" s="346" t="s">
        <v>3320</v>
      </c>
      <c r="CD126" s="346" t="s">
        <v>3320</v>
      </c>
      <c r="CE126" s="346" t="s">
        <v>3320</v>
      </c>
      <c r="CF126" s="346" t="s">
        <v>3320</v>
      </c>
      <c r="CG126" s="346" t="s">
        <v>3320</v>
      </c>
      <c r="CH126" s="348"/>
      <c r="CI126" s="346" t="s">
        <v>3320</v>
      </c>
      <c r="CJ126" s="346" t="s">
        <v>3320</v>
      </c>
      <c r="CK126" s="346" t="s">
        <v>3320</v>
      </c>
      <c r="CL126" s="346" t="s">
        <v>3320</v>
      </c>
      <c r="CM126" s="346" t="s">
        <v>3320</v>
      </c>
      <c r="CN126" s="346" t="s">
        <v>3320</v>
      </c>
      <c r="CO126" s="346" t="s">
        <v>3320</v>
      </c>
      <c r="CP126" s="346" t="s">
        <v>3320</v>
      </c>
      <c r="CQ126" s="346" t="s">
        <v>3320</v>
      </c>
      <c r="CR126" s="346" t="s">
        <v>3320</v>
      </c>
      <c r="CS126" s="346" t="s">
        <v>3320</v>
      </c>
      <c r="CT126" s="346" t="s">
        <v>3320</v>
      </c>
      <c r="CU126" s="346" t="s">
        <v>3320</v>
      </c>
      <c r="CV126" s="346" t="s">
        <v>3320</v>
      </c>
      <c r="CW126" s="346" t="s">
        <v>3320</v>
      </c>
      <c r="CX126" s="346" t="s">
        <v>3320</v>
      </c>
      <c r="CY126" s="346" t="s">
        <v>3320</v>
      </c>
      <c r="CZ126" s="346" t="s">
        <v>3320</v>
      </c>
      <c r="DA126" s="346" t="s">
        <v>3320</v>
      </c>
      <c r="DB126" s="346" t="s">
        <v>3320</v>
      </c>
      <c r="DC126" s="346" t="s">
        <v>3320</v>
      </c>
      <c r="DD126" s="346" t="s">
        <v>3320</v>
      </c>
      <c r="DE126" s="346" t="s">
        <v>3320</v>
      </c>
      <c r="DF126" s="346" t="s">
        <v>3320</v>
      </c>
      <c r="DG126" s="346" t="s">
        <v>3320</v>
      </c>
      <c r="DH126" s="346" t="s">
        <v>3320</v>
      </c>
      <c r="DI126" s="346" t="s">
        <v>3320</v>
      </c>
      <c r="DJ126" s="346" t="s">
        <v>3320</v>
      </c>
      <c r="DK126" s="346" t="s">
        <v>3320</v>
      </c>
      <c r="DL126" s="346" t="s">
        <v>3320</v>
      </c>
      <c r="DM126" s="346" t="s">
        <v>3320</v>
      </c>
      <c r="DN126" s="346" t="s">
        <v>3320</v>
      </c>
      <c r="DO126" s="346" t="s">
        <v>3320</v>
      </c>
      <c r="DP126" s="346" t="s">
        <v>3320</v>
      </c>
      <c r="DQ126" s="346" t="s">
        <v>3320</v>
      </c>
      <c r="DR126" s="346" t="s">
        <v>3320</v>
      </c>
      <c r="DS126" s="346" t="s">
        <v>3320</v>
      </c>
      <c r="DT126" s="346" t="s">
        <v>3320</v>
      </c>
      <c r="DU126" s="346" t="s">
        <v>3320</v>
      </c>
      <c r="DV126" s="346" t="s">
        <v>3320</v>
      </c>
      <c r="DW126" s="346" t="s">
        <v>3320</v>
      </c>
      <c r="DX126" s="346" t="s">
        <v>3320</v>
      </c>
      <c r="DY126" s="346" t="s">
        <v>3320</v>
      </c>
      <c r="DZ126" s="346" t="s">
        <v>3320</v>
      </c>
      <c r="EA126" s="346" t="s">
        <v>3320</v>
      </c>
      <c r="EB126" s="346" t="s">
        <v>3320</v>
      </c>
      <c r="EC126" s="346" t="s">
        <v>3320</v>
      </c>
      <c r="ED126" s="346" t="s">
        <v>3320</v>
      </c>
      <c r="EE126" s="346" t="s">
        <v>3320</v>
      </c>
      <c r="EF126" s="345">
        <v>84143459</v>
      </c>
      <c r="EG126" s="346" t="s">
        <v>1214</v>
      </c>
      <c r="EH126" s="346" t="s">
        <v>733</v>
      </c>
      <c r="EI126" s="346" t="s">
        <v>733</v>
      </c>
      <c r="EJ126" s="346" t="s">
        <v>733</v>
      </c>
      <c r="EK126" s="346" t="s">
        <v>1294</v>
      </c>
      <c r="EL126" s="346" t="s">
        <v>8935</v>
      </c>
      <c r="EM126" s="179" t="s">
        <v>8936</v>
      </c>
      <c r="EN126" s="348"/>
      <c r="EO126" s="346" t="s">
        <v>8937</v>
      </c>
      <c r="EP126" s="345">
        <v>84143459</v>
      </c>
      <c r="EQ126" s="345">
        <v>9400000</v>
      </c>
      <c r="ER126" s="345">
        <v>1358.33</v>
      </c>
      <c r="ES126" s="345">
        <v>41579.58</v>
      </c>
      <c r="ET126" s="346" t="s">
        <v>5674</v>
      </c>
      <c r="EU126" s="346" t="s">
        <v>1214</v>
      </c>
      <c r="EV126" s="346" t="s">
        <v>1214</v>
      </c>
      <c r="EW126" s="346" t="s">
        <v>5675</v>
      </c>
      <c r="EX126" s="346" t="s">
        <v>1214</v>
      </c>
      <c r="EY126" s="346" t="s">
        <v>1214</v>
      </c>
      <c r="EZ126" s="346" t="s">
        <v>1214</v>
      </c>
      <c r="FA126" s="346" t="s">
        <v>733</v>
      </c>
      <c r="FB126" s="346" t="s">
        <v>1214</v>
      </c>
      <c r="FC126" s="349" t="s">
        <v>5676</v>
      </c>
      <c r="FD126" s="346" t="s">
        <v>3320</v>
      </c>
      <c r="FE126" s="346" t="s">
        <v>733</v>
      </c>
      <c r="FF126" s="346" t="s">
        <v>5721</v>
      </c>
      <c r="FG126" s="346" t="s">
        <v>733</v>
      </c>
      <c r="FH126" s="346" t="s">
        <v>5678</v>
      </c>
      <c r="FI126" s="346" t="s">
        <v>3320</v>
      </c>
      <c r="FJ126" s="346" t="s">
        <v>3320</v>
      </c>
      <c r="FK126" s="345">
        <v>0.6</v>
      </c>
      <c r="FL126" s="346" t="s">
        <v>1214</v>
      </c>
      <c r="FM126" s="346" t="s">
        <v>1214</v>
      </c>
      <c r="FN126" s="346" t="s">
        <v>3320</v>
      </c>
      <c r="FO126" s="346" t="s">
        <v>733</v>
      </c>
      <c r="FP126" s="346" t="s">
        <v>3320</v>
      </c>
      <c r="FQ126" s="346" t="s">
        <v>8938</v>
      </c>
      <c r="FR126" s="346" t="s">
        <v>8939</v>
      </c>
      <c r="FS126" s="346" t="s">
        <v>5683</v>
      </c>
      <c r="FT126" s="346" t="s">
        <v>5952</v>
      </c>
      <c r="FU126" s="346" t="s">
        <v>5684</v>
      </c>
      <c r="FV126" s="346" t="s">
        <v>733</v>
      </c>
      <c r="FW126" s="346" t="s">
        <v>1214</v>
      </c>
      <c r="FX126" s="350">
        <v>46079.910729166666</v>
      </c>
      <c r="FY126" s="350">
        <v>46083.861493055556</v>
      </c>
      <c r="FZ126" s="346" t="s">
        <v>5685</v>
      </c>
      <c r="GA126" s="346" t="s">
        <v>3320</v>
      </c>
      <c r="GB126" s="346" t="s">
        <v>3320</v>
      </c>
      <c r="GC126" s="346" t="s">
        <v>3320</v>
      </c>
      <c r="GD126" s="346" t="s">
        <v>3320</v>
      </c>
      <c r="GE126" s="346" t="s">
        <v>3320</v>
      </c>
      <c r="GF126" s="346" t="s">
        <v>3320</v>
      </c>
      <c r="GG126" s="346" t="s">
        <v>3320</v>
      </c>
      <c r="GH126" s="346" t="s">
        <v>3320</v>
      </c>
      <c r="GI126" s="346" t="s">
        <v>3320</v>
      </c>
      <c r="GJ126" s="346" t="s">
        <v>3320</v>
      </c>
      <c r="GK126" s="346" t="s">
        <v>3320</v>
      </c>
      <c r="GL126" s="346" t="s">
        <v>3320</v>
      </c>
      <c r="GM126" s="346" t="s">
        <v>3320</v>
      </c>
      <c r="GN126" s="346" t="s">
        <v>3320</v>
      </c>
      <c r="GO126" s="346" t="s">
        <v>3320</v>
      </c>
      <c r="GP126" s="346" t="s">
        <v>3320</v>
      </c>
      <c r="GQ126" s="346" t="s">
        <v>3320</v>
      </c>
      <c r="GR126" s="346" t="s">
        <v>3320</v>
      </c>
      <c r="GS126" s="346" t="s">
        <v>3320</v>
      </c>
      <c r="GT126" s="346" t="s">
        <v>3320</v>
      </c>
      <c r="GU126" s="346" t="s">
        <v>3320</v>
      </c>
      <c r="GV126" s="346" t="s">
        <v>3320</v>
      </c>
      <c r="GW126" s="346" t="s">
        <v>3320</v>
      </c>
      <c r="GX126" s="346" t="s">
        <v>3320</v>
      </c>
      <c r="GY126" s="346" t="s">
        <v>3320</v>
      </c>
      <c r="GZ126" s="346" t="s">
        <v>3320</v>
      </c>
      <c r="HA126" s="346" t="s">
        <v>3320</v>
      </c>
      <c r="HB126" s="346" t="s">
        <v>3320</v>
      </c>
      <c r="HC126" s="346" t="s">
        <v>3320</v>
      </c>
      <c r="HD126" s="346" t="s">
        <v>3320</v>
      </c>
      <c r="HE126" s="346" t="s">
        <v>3320</v>
      </c>
      <c r="HF126" s="346" t="s">
        <v>3320</v>
      </c>
      <c r="HG126" s="346" t="s">
        <v>3320</v>
      </c>
      <c r="HH126" s="346" t="s">
        <v>3320</v>
      </c>
      <c r="HI126" s="346" t="s">
        <v>3320</v>
      </c>
      <c r="HJ126" s="346" t="s">
        <v>3320</v>
      </c>
      <c r="HK126" s="346" t="s">
        <v>3320</v>
      </c>
      <c r="HL126" s="346" t="s">
        <v>3320</v>
      </c>
    </row>
    <row r="127" spans="1:220" ht="15.75" thickBot="1">
      <c r="A127" s="344" t="s">
        <v>5638</v>
      </c>
      <c r="B127" s="345">
        <v>912</v>
      </c>
      <c r="C127" s="346" t="s">
        <v>8940</v>
      </c>
      <c r="D127" s="346" t="s">
        <v>8941</v>
      </c>
      <c r="E127" s="345">
        <v>912</v>
      </c>
      <c r="F127" s="346" t="s">
        <v>5641</v>
      </c>
      <c r="G127" s="346" t="s">
        <v>525</v>
      </c>
      <c r="H127" s="346" t="s">
        <v>8942</v>
      </c>
      <c r="I127" s="346" t="s">
        <v>5643</v>
      </c>
      <c r="J127" s="346" t="s">
        <v>520</v>
      </c>
      <c r="K127" s="346" t="s">
        <v>525</v>
      </c>
      <c r="L127" s="346" t="s">
        <v>7542</v>
      </c>
      <c r="M127" s="346" t="s">
        <v>5648</v>
      </c>
      <c r="N127" s="346" t="s">
        <v>5649</v>
      </c>
      <c r="O127" s="346" t="s">
        <v>5650</v>
      </c>
      <c r="P127" s="346" t="s">
        <v>525</v>
      </c>
      <c r="Q127" s="346" t="s">
        <v>5651</v>
      </c>
      <c r="R127" s="346" t="s">
        <v>5652</v>
      </c>
      <c r="S127" s="346" t="s">
        <v>5653</v>
      </c>
      <c r="T127" s="346" t="s">
        <v>5654</v>
      </c>
      <c r="U127" s="346" t="s">
        <v>5655</v>
      </c>
      <c r="V127" s="346" t="s">
        <v>733</v>
      </c>
      <c r="W127" s="346" t="s">
        <v>733</v>
      </c>
      <c r="X127" s="346" t="s">
        <v>733</v>
      </c>
      <c r="Y127" s="346" t="s">
        <v>3320</v>
      </c>
      <c r="Z127" s="346" t="s">
        <v>5656</v>
      </c>
      <c r="AA127" s="346" t="s">
        <v>733</v>
      </c>
      <c r="AB127" s="346" t="s">
        <v>5657</v>
      </c>
      <c r="AC127" s="346" t="s">
        <v>5658</v>
      </c>
      <c r="AD127" s="346" t="s">
        <v>5659</v>
      </c>
      <c r="AE127" s="346" t="s">
        <v>5660</v>
      </c>
      <c r="AF127" s="346" t="s">
        <v>5661</v>
      </c>
      <c r="AG127" s="346" t="s">
        <v>5662</v>
      </c>
      <c r="AH127" s="346" t="s">
        <v>1214</v>
      </c>
      <c r="AI127" s="346" t="s">
        <v>3320</v>
      </c>
      <c r="AJ127" s="346" t="s">
        <v>5747</v>
      </c>
      <c r="AK127" s="346" t="s">
        <v>7146</v>
      </c>
      <c r="AL127" s="346" t="s">
        <v>5665</v>
      </c>
      <c r="AM127" s="347">
        <v>46935</v>
      </c>
      <c r="AN127" s="345">
        <v>18</v>
      </c>
      <c r="AO127" s="345">
        <v>32.5</v>
      </c>
      <c r="AP127" s="346" t="s">
        <v>5666</v>
      </c>
      <c r="AQ127" s="345">
        <v>172</v>
      </c>
      <c r="AR127" s="345">
        <v>122.2</v>
      </c>
      <c r="AS127" s="346" t="s">
        <v>733</v>
      </c>
      <c r="AT127" s="345">
        <v>37.71</v>
      </c>
      <c r="AU127" s="346" t="s">
        <v>1214</v>
      </c>
      <c r="AV127" s="345">
        <v>650</v>
      </c>
      <c r="AW127" s="346" t="s">
        <v>5667</v>
      </c>
      <c r="AX127" s="346" t="s">
        <v>5668</v>
      </c>
      <c r="AY127" s="346" t="s">
        <v>3320</v>
      </c>
      <c r="AZ127" s="346" t="s">
        <v>733</v>
      </c>
      <c r="BA127" s="346" t="s">
        <v>1214</v>
      </c>
      <c r="BB127" s="345">
        <v>2394</v>
      </c>
      <c r="BC127" s="345">
        <v>2226.4</v>
      </c>
      <c r="BD127" s="346" t="s">
        <v>6788</v>
      </c>
      <c r="BE127" s="345">
        <v>365</v>
      </c>
      <c r="BF127" s="345">
        <v>93</v>
      </c>
      <c r="BG127" s="345">
        <v>90</v>
      </c>
      <c r="BH127" s="345">
        <v>25</v>
      </c>
      <c r="BI127" s="347">
        <v>46387</v>
      </c>
      <c r="BJ127" s="345">
        <v>2</v>
      </c>
      <c r="BK127" s="345">
        <v>8</v>
      </c>
      <c r="BL127" s="346" t="s">
        <v>8485</v>
      </c>
      <c r="BM127" s="345">
        <v>394092</v>
      </c>
      <c r="BN127" s="346" t="s">
        <v>3320</v>
      </c>
      <c r="BO127" s="346" t="s">
        <v>3320</v>
      </c>
      <c r="BP127" s="346" t="s">
        <v>3320</v>
      </c>
      <c r="BQ127" s="346" t="s">
        <v>3320</v>
      </c>
      <c r="BR127" s="346" t="s">
        <v>3320</v>
      </c>
      <c r="BS127" s="346" t="s">
        <v>3320</v>
      </c>
      <c r="BT127" s="346" t="s">
        <v>3320</v>
      </c>
      <c r="BU127" s="346" t="s">
        <v>3320</v>
      </c>
      <c r="BV127" s="346" t="s">
        <v>3320</v>
      </c>
      <c r="BW127" s="346" t="s">
        <v>3320</v>
      </c>
      <c r="BX127" s="348"/>
      <c r="BY127" s="346" t="s">
        <v>3320</v>
      </c>
      <c r="BZ127" s="346" t="s">
        <v>3320</v>
      </c>
      <c r="CA127" s="346" t="s">
        <v>3320</v>
      </c>
      <c r="CB127" s="346" t="s">
        <v>3320</v>
      </c>
      <c r="CC127" s="346" t="s">
        <v>3320</v>
      </c>
      <c r="CD127" s="346" t="s">
        <v>3320</v>
      </c>
      <c r="CE127" s="346" t="s">
        <v>3320</v>
      </c>
      <c r="CF127" s="346" t="s">
        <v>3320</v>
      </c>
      <c r="CG127" s="346" t="s">
        <v>3320</v>
      </c>
      <c r="CH127" s="348"/>
      <c r="CI127" s="346" t="s">
        <v>3320</v>
      </c>
      <c r="CJ127" s="346" t="s">
        <v>3320</v>
      </c>
      <c r="CK127" s="346" t="s">
        <v>3320</v>
      </c>
      <c r="CL127" s="346" t="s">
        <v>3320</v>
      </c>
      <c r="CM127" s="346" t="s">
        <v>3320</v>
      </c>
      <c r="CN127" s="346" t="s">
        <v>3320</v>
      </c>
      <c r="CO127" s="346" t="s">
        <v>3320</v>
      </c>
      <c r="CP127" s="346" t="s">
        <v>3320</v>
      </c>
      <c r="CQ127" s="346" t="s">
        <v>3320</v>
      </c>
      <c r="CR127" s="346" t="s">
        <v>3320</v>
      </c>
      <c r="CS127" s="346" t="s">
        <v>3320</v>
      </c>
      <c r="CT127" s="346" t="s">
        <v>3320</v>
      </c>
      <c r="CU127" s="346" t="s">
        <v>3320</v>
      </c>
      <c r="CV127" s="346" t="s">
        <v>3320</v>
      </c>
      <c r="CW127" s="346" t="s">
        <v>3320</v>
      </c>
      <c r="CX127" s="346" t="s">
        <v>3320</v>
      </c>
      <c r="CY127" s="346" t="s">
        <v>3320</v>
      </c>
      <c r="CZ127" s="346" t="s">
        <v>3320</v>
      </c>
      <c r="DA127" s="346" t="s">
        <v>3320</v>
      </c>
      <c r="DB127" s="346" t="s">
        <v>3320</v>
      </c>
      <c r="DC127" s="346" t="s">
        <v>3320</v>
      </c>
      <c r="DD127" s="346" t="s">
        <v>3320</v>
      </c>
      <c r="DE127" s="346" t="s">
        <v>3320</v>
      </c>
      <c r="DF127" s="346" t="s">
        <v>3320</v>
      </c>
      <c r="DG127" s="346" t="s">
        <v>3320</v>
      </c>
      <c r="DH127" s="346" t="s">
        <v>3320</v>
      </c>
      <c r="DI127" s="346" t="s">
        <v>3320</v>
      </c>
      <c r="DJ127" s="346" t="s">
        <v>3320</v>
      </c>
      <c r="DK127" s="346" t="s">
        <v>3320</v>
      </c>
      <c r="DL127" s="346" t="s">
        <v>3320</v>
      </c>
      <c r="DM127" s="346" t="s">
        <v>3320</v>
      </c>
      <c r="DN127" s="346" t="s">
        <v>3320</v>
      </c>
      <c r="DO127" s="346" t="s">
        <v>3320</v>
      </c>
      <c r="DP127" s="346" t="s">
        <v>3320</v>
      </c>
      <c r="DQ127" s="346" t="s">
        <v>3320</v>
      </c>
      <c r="DR127" s="346" t="s">
        <v>3320</v>
      </c>
      <c r="DS127" s="346" t="s">
        <v>3320</v>
      </c>
      <c r="DT127" s="346" t="s">
        <v>3320</v>
      </c>
      <c r="DU127" s="346" t="s">
        <v>3320</v>
      </c>
      <c r="DV127" s="346" t="s">
        <v>3320</v>
      </c>
      <c r="DW127" s="346" t="s">
        <v>3320</v>
      </c>
      <c r="DX127" s="346" t="s">
        <v>3320</v>
      </c>
      <c r="DY127" s="346" t="s">
        <v>3320</v>
      </c>
      <c r="DZ127" s="346" t="s">
        <v>3320</v>
      </c>
      <c r="EA127" s="346" t="s">
        <v>3320</v>
      </c>
      <c r="EB127" s="346" t="s">
        <v>3320</v>
      </c>
      <c r="EC127" s="346" t="s">
        <v>3320</v>
      </c>
      <c r="ED127" s="346" t="s">
        <v>3320</v>
      </c>
      <c r="EE127" s="346" t="s">
        <v>3320</v>
      </c>
      <c r="EF127" s="345">
        <v>39409200</v>
      </c>
      <c r="EG127" s="346" t="s">
        <v>1214</v>
      </c>
      <c r="EH127" s="346" t="s">
        <v>733</v>
      </c>
      <c r="EI127" s="346" t="s">
        <v>733</v>
      </c>
      <c r="EJ127" s="346" t="s">
        <v>733</v>
      </c>
      <c r="EK127" s="346" t="s">
        <v>1702</v>
      </c>
      <c r="EL127" s="346" t="s">
        <v>8944</v>
      </c>
      <c r="EM127" s="179" t="s">
        <v>8945</v>
      </c>
      <c r="EN127" s="348"/>
      <c r="EO127" s="346" t="s">
        <v>8946</v>
      </c>
      <c r="EP127" s="345">
        <v>39409200</v>
      </c>
      <c r="EQ127" s="345">
        <v>4200000</v>
      </c>
      <c r="ER127" s="345">
        <v>1458.33</v>
      </c>
      <c r="ES127" s="345">
        <v>18500</v>
      </c>
      <c r="ET127" s="346" t="s">
        <v>5674</v>
      </c>
      <c r="EU127" s="346" t="s">
        <v>1214</v>
      </c>
      <c r="EV127" s="346" t="s">
        <v>1214</v>
      </c>
      <c r="EW127" s="346" t="s">
        <v>5675</v>
      </c>
      <c r="EX127" s="346" t="s">
        <v>1214</v>
      </c>
      <c r="EY127" s="346" t="s">
        <v>1214</v>
      </c>
      <c r="EZ127" s="346" t="s">
        <v>1214</v>
      </c>
      <c r="FA127" s="346" t="s">
        <v>733</v>
      </c>
      <c r="FB127" s="346" t="s">
        <v>1214</v>
      </c>
      <c r="FC127" s="349" t="s">
        <v>5676</v>
      </c>
      <c r="FD127" s="346" t="s">
        <v>3320</v>
      </c>
      <c r="FE127" s="346" t="s">
        <v>733</v>
      </c>
      <c r="FF127" s="346" t="s">
        <v>5721</v>
      </c>
      <c r="FG127" s="346" t="s">
        <v>733</v>
      </c>
      <c r="FH127" s="346" t="s">
        <v>5679</v>
      </c>
      <c r="FI127" s="346" t="s">
        <v>3320</v>
      </c>
      <c r="FJ127" s="346" t="s">
        <v>3320</v>
      </c>
      <c r="FK127" s="345">
        <v>0.6</v>
      </c>
      <c r="FL127" s="346" t="s">
        <v>733</v>
      </c>
      <c r="FM127" s="346" t="s">
        <v>5679</v>
      </c>
      <c r="FN127" s="346" t="s">
        <v>8947</v>
      </c>
      <c r="FO127" s="346" t="s">
        <v>733</v>
      </c>
      <c r="FP127" s="346" t="s">
        <v>3320</v>
      </c>
      <c r="FQ127" s="346" t="s">
        <v>8948</v>
      </c>
      <c r="FR127" s="346" t="s">
        <v>3320</v>
      </c>
      <c r="FS127" s="346" t="s">
        <v>5683</v>
      </c>
      <c r="FT127" s="346" t="s">
        <v>5952</v>
      </c>
      <c r="FU127" s="346" t="s">
        <v>5684</v>
      </c>
      <c r="FV127" s="346" t="s">
        <v>733</v>
      </c>
      <c r="FW127" s="346" t="s">
        <v>1214</v>
      </c>
      <c r="FX127" s="350">
        <v>46079.887141203704</v>
      </c>
      <c r="FY127" s="350">
        <v>46083.857604166667</v>
      </c>
      <c r="FZ127" s="346" t="s">
        <v>5685</v>
      </c>
      <c r="GA127" s="346" t="s">
        <v>3320</v>
      </c>
      <c r="GB127" s="346" t="s">
        <v>3320</v>
      </c>
      <c r="GC127" s="346" t="s">
        <v>3320</v>
      </c>
      <c r="GD127" s="346" t="s">
        <v>3320</v>
      </c>
      <c r="GE127" s="346" t="s">
        <v>3320</v>
      </c>
      <c r="GF127" s="346" t="s">
        <v>3320</v>
      </c>
      <c r="GG127" s="346" t="s">
        <v>3320</v>
      </c>
      <c r="GH127" s="346" t="s">
        <v>3320</v>
      </c>
      <c r="GI127" s="346" t="s">
        <v>3320</v>
      </c>
      <c r="GJ127" s="346" t="s">
        <v>3320</v>
      </c>
      <c r="GK127" s="346" t="s">
        <v>3320</v>
      </c>
      <c r="GL127" s="346" t="s">
        <v>3320</v>
      </c>
      <c r="GM127" s="346" t="s">
        <v>3320</v>
      </c>
      <c r="GN127" s="346" t="s">
        <v>3320</v>
      </c>
      <c r="GO127" s="346" t="s">
        <v>3320</v>
      </c>
      <c r="GP127" s="346" t="s">
        <v>3320</v>
      </c>
      <c r="GQ127" s="346" t="s">
        <v>3320</v>
      </c>
      <c r="GR127" s="346" t="s">
        <v>3320</v>
      </c>
      <c r="GS127" s="346" t="s">
        <v>3320</v>
      </c>
      <c r="GT127" s="346" t="s">
        <v>3320</v>
      </c>
      <c r="GU127" s="346" t="s">
        <v>3320</v>
      </c>
      <c r="GV127" s="346" t="s">
        <v>3320</v>
      </c>
      <c r="GW127" s="346" t="s">
        <v>3320</v>
      </c>
      <c r="GX127" s="346" t="s">
        <v>3320</v>
      </c>
      <c r="GY127" s="346" t="s">
        <v>3320</v>
      </c>
      <c r="GZ127" s="346" t="s">
        <v>3320</v>
      </c>
      <c r="HA127" s="346" t="s">
        <v>3320</v>
      </c>
      <c r="HB127" s="346" t="s">
        <v>3320</v>
      </c>
      <c r="HC127" s="346" t="s">
        <v>3320</v>
      </c>
      <c r="HD127" s="346" t="s">
        <v>3320</v>
      </c>
      <c r="HE127" s="346" t="s">
        <v>3320</v>
      </c>
      <c r="HF127" s="346" t="s">
        <v>3320</v>
      </c>
      <c r="HG127" s="346" t="s">
        <v>3320</v>
      </c>
      <c r="HH127" s="346" t="s">
        <v>3320</v>
      </c>
      <c r="HI127" s="346" t="s">
        <v>3320</v>
      </c>
      <c r="HJ127" s="346" t="s">
        <v>3320</v>
      </c>
      <c r="HK127" s="346" t="s">
        <v>3320</v>
      </c>
      <c r="HL127" s="346" t="s">
        <v>3320</v>
      </c>
    </row>
    <row r="128" spans="1:220" ht="15.75" thickBot="1">
      <c r="A128" s="344" t="s">
        <v>5638</v>
      </c>
      <c r="B128" s="345">
        <v>430</v>
      </c>
      <c r="C128" s="346" t="s">
        <v>8949</v>
      </c>
      <c r="D128" s="346" t="s">
        <v>8950</v>
      </c>
      <c r="E128" s="345">
        <v>430</v>
      </c>
      <c r="F128" s="346" t="s">
        <v>8951</v>
      </c>
      <c r="G128" s="346" t="s">
        <v>8952</v>
      </c>
      <c r="H128" s="346" t="s">
        <v>1869</v>
      </c>
      <c r="I128" s="346" t="s">
        <v>5643</v>
      </c>
      <c r="J128" s="346" t="s">
        <v>6660</v>
      </c>
      <c r="K128" s="346" t="s">
        <v>8953</v>
      </c>
      <c r="L128" s="346" t="s">
        <v>6663</v>
      </c>
      <c r="M128" s="346" t="s">
        <v>8889</v>
      </c>
      <c r="N128" s="346" t="s">
        <v>4753</v>
      </c>
      <c r="O128" s="346" t="s">
        <v>8954</v>
      </c>
      <c r="P128" s="346" t="s">
        <v>3320</v>
      </c>
      <c r="Q128" s="346" t="s">
        <v>8728</v>
      </c>
      <c r="R128" s="346" t="s">
        <v>5698</v>
      </c>
      <c r="S128" s="346" t="s">
        <v>6667</v>
      </c>
      <c r="T128" s="346" t="s">
        <v>6668</v>
      </c>
      <c r="U128" s="346" t="s">
        <v>8955</v>
      </c>
      <c r="V128" s="346" t="s">
        <v>733</v>
      </c>
      <c r="W128" s="346" t="s">
        <v>733</v>
      </c>
      <c r="X128" s="346" t="s">
        <v>733</v>
      </c>
      <c r="Y128" s="346" t="s">
        <v>3320</v>
      </c>
      <c r="Z128" s="346" t="s">
        <v>6670</v>
      </c>
      <c r="AA128" s="346" t="s">
        <v>733</v>
      </c>
      <c r="AB128" s="346" t="s">
        <v>8956</v>
      </c>
      <c r="AC128" s="346" t="s">
        <v>6672</v>
      </c>
      <c r="AD128" s="346" t="s">
        <v>6673</v>
      </c>
      <c r="AE128" s="346" t="s">
        <v>6674</v>
      </c>
      <c r="AF128" s="346" t="s">
        <v>6814</v>
      </c>
      <c r="AG128" s="346" t="s">
        <v>8957</v>
      </c>
      <c r="AH128" s="346" t="s">
        <v>1214</v>
      </c>
      <c r="AI128" s="346" t="s">
        <v>3320</v>
      </c>
      <c r="AJ128" s="346" t="s">
        <v>5747</v>
      </c>
      <c r="AK128" s="346" t="s">
        <v>6646</v>
      </c>
      <c r="AL128" s="346" t="s">
        <v>5665</v>
      </c>
      <c r="AM128" s="347">
        <v>47087</v>
      </c>
      <c r="AN128" s="345">
        <v>24</v>
      </c>
      <c r="AO128" s="345">
        <v>150</v>
      </c>
      <c r="AP128" s="346" t="s">
        <v>5666</v>
      </c>
      <c r="AQ128" s="345">
        <v>39</v>
      </c>
      <c r="AR128" s="345">
        <v>433.16</v>
      </c>
      <c r="AS128" s="346" t="s">
        <v>733</v>
      </c>
      <c r="AT128" s="345">
        <v>23.92</v>
      </c>
      <c r="AU128" s="346" t="s">
        <v>733</v>
      </c>
      <c r="AV128" s="345">
        <v>700</v>
      </c>
      <c r="AW128" s="346" t="s">
        <v>5667</v>
      </c>
      <c r="AX128" s="346" t="s">
        <v>5801</v>
      </c>
      <c r="AY128" s="346" t="s">
        <v>3320</v>
      </c>
      <c r="AZ128" s="346" t="s">
        <v>733</v>
      </c>
      <c r="BA128" s="346" t="s">
        <v>1214</v>
      </c>
      <c r="BB128" s="345">
        <v>2530.23</v>
      </c>
      <c r="BC128" s="345">
        <v>2096</v>
      </c>
      <c r="BD128" s="346" t="s">
        <v>5714</v>
      </c>
      <c r="BE128" s="345">
        <v>365</v>
      </c>
      <c r="BF128" s="345">
        <v>94.5</v>
      </c>
      <c r="BG128" s="345">
        <v>98</v>
      </c>
      <c r="BH128" s="345">
        <v>25</v>
      </c>
      <c r="BI128" s="347">
        <v>47087</v>
      </c>
      <c r="BJ128" s="345">
        <v>1.45</v>
      </c>
      <c r="BK128" s="345">
        <v>8</v>
      </c>
      <c r="BL128" s="346" t="s">
        <v>8113</v>
      </c>
      <c r="BM128" s="345">
        <v>15000000</v>
      </c>
      <c r="BN128" s="346" t="s">
        <v>3320</v>
      </c>
      <c r="BO128" s="346" t="s">
        <v>3320</v>
      </c>
      <c r="BP128" s="346" t="s">
        <v>3320</v>
      </c>
      <c r="BQ128" s="346" t="s">
        <v>3320</v>
      </c>
      <c r="BR128" s="346" t="s">
        <v>3320</v>
      </c>
      <c r="BS128" s="346" t="s">
        <v>3320</v>
      </c>
      <c r="BT128" s="346" t="s">
        <v>3320</v>
      </c>
      <c r="BU128" s="346" t="s">
        <v>3320</v>
      </c>
      <c r="BV128" s="346" t="s">
        <v>3320</v>
      </c>
      <c r="BW128" s="346" t="s">
        <v>3320</v>
      </c>
      <c r="BX128" s="348"/>
      <c r="BY128" s="346" t="s">
        <v>3320</v>
      </c>
      <c r="BZ128" s="346" t="s">
        <v>3320</v>
      </c>
      <c r="CA128" s="346" t="s">
        <v>3320</v>
      </c>
      <c r="CB128" s="346" t="s">
        <v>3320</v>
      </c>
      <c r="CC128" s="346" t="s">
        <v>3320</v>
      </c>
      <c r="CD128" s="346" t="s">
        <v>3320</v>
      </c>
      <c r="CE128" s="346" t="s">
        <v>3320</v>
      </c>
      <c r="CF128" s="346" t="s">
        <v>3320</v>
      </c>
      <c r="CG128" s="346" t="s">
        <v>3320</v>
      </c>
      <c r="CH128" s="348"/>
      <c r="CI128" s="346" t="s">
        <v>3320</v>
      </c>
      <c r="CJ128" s="346" t="s">
        <v>3320</v>
      </c>
      <c r="CK128" s="346" t="s">
        <v>3320</v>
      </c>
      <c r="CL128" s="346" t="s">
        <v>3320</v>
      </c>
      <c r="CM128" s="346" t="s">
        <v>3320</v>
      </c>
      <c r="CN128" s="346" t="s">
        <v>3320</v>
      </c>
      <c r="CO128" s="346" t="s">
        <v>3320</v>
      </c>
      <c r="CP128" s="346" t="s">
        <v>3320</v>
      </c>
      <c r="CQ128" s="346" t="s">
        <v>3320</v>
      </c>
      <c r="CR128" s="346" t="s">
        <v>3320</v>
      </c>
      <c r="CS128" s="346" t="s">
        <v>3320</v>
      </c>
      <c r="CT128" s="346" t="s">
        <v>3320</v>
      </c>
      <c r="CU128" s="346" t="s">
        <v>3320</v>
      </c>
      <c r="CV128" s="346" t="s">
        <v>3320</v>
      </c>
      <c r="CW128" s="346" t="s">
        <v>3320</v>
      </c>
      <c r="CX128" s="346" t="s">
        <v>3320</v>
      </c>
      <c r="CY128" s="346" t="s">
        <v>3320</v>
      </c>
      <c r="CZ128" s="346" t="s">
        <v>3320</v>
      </c>
      <c r="DA128" s="346" t="s">
        <v>3320</v>
      </c>
      <c r="DB128" s="346" t="s">
        <v>3320</v>
      </c>
      <c r="DC128" s="346" t="s">
        <v>3320</v>
      </c>
      <c r="DD128" s="346" t="s">
        <v>3320</v>
      </c>
      <c r="DE128" s="346" t="s">
        <v>3320</v>
      </c>
      <c r="DF128" s="346" t="s">
        <v>3320</v>
      </c>
      <c r="DG128" s="346" t="s">
        <v>3320</v>
      </c>
      <c r="DH128" s="346" t="s">
        <v>3320</v>
      </c>
      <c r="DI128" s="346" t="s">
        <v>3320</v>
      </c>
      <c r="DJ128" s="346" t="s">
        <v>3320</v>
      </c>
      <c r="DK128" s="346" t="s">
        <v>3320</v>
      </c>
      <c r="DL128" s="346" t="s">
        <v>3320</v>
      </c>
      <c r="DM128" s="346" t="s">
        <v>3320</v>
      </c>
      <c r="DN128" s="346" t="s">
        <v>3320</v>
      </c>
      <c r="DO128" s="346" t="s">
        <v>3320</v>
      </c>
      <c r="DP128" s="346" t="s">
        <v>3320</v>
      </c>
      <c r="DQ128" s="346" t="s">
        <v>3320</v>
      </c>
      <c r="DR128" s="346" t="s">
        <v>3320</v>
      </c>
      <c r="DS128" s="346" t="s">
        <v>3320</v>
      </c>
      <c r="DT128" s="346" t="s">
        <v>3320</v>
      </c>
      <c r="DU128" s="346" t="s">
        <v>3320</v>
      </c>
      <c r="DV128" s="346" t="s">
        <v>3320</v>
      </c>
      <c r="DW128" s="346" t="s">
        <v>3320</v>
      </c>
      <c r="DX128" s="346" t="s">
        <v>3320</v>
      </c>
      <c r="DY128" s="346" t="s">
        <v>3320</v>
      </c>
      <c r="DZ128" s="346" t="s">
        <v>3320</v>
      </c>
      <c r="EA128" s="346" t="s">
        <v>3320</v>
      </c>
      <c r="EB128" s="346" t="s">
        <v>3320</v>
      </c>
      <c r="EC128" s="346" t="s">
        <v>3320</v>
      </c>
      <c r="ED128" s="346" t="s">
        <v>3320</v>
      </c>
      <c r="EE128" s="346" t="s">
        <v>3320</v>
      </c>
      <c r="EF128" s="345">
        <v>193800000</v>
      </c>
      <c r="EG128" s="346" t="s">
        <v>733</v>
      </c>
      <c r="EH128" s="346" t="s">
        <v>733</v>
      </c>
      <c r="EI128" s="346" t="s">
        <v>733</v>
      </c>
      <c r="EJ128" s="346" t="s">
        <v>733</v>
      </c>
      <c r="EK128" s="346" t="s">
        <v>1871</v>
      </c>
      <c r="EL128" s="346" t="s">
        <v>8958</v>
      </c>
      <c r="EM128" s="179" t="s">
        <v>8959</v>
      </c>
      <c r="EN128" s="348"/>
      <c r="EO128" s="346" t="s">
        <v>8960</v>
      </c>
      <c r="EP128" s="345">
        <v>124744144</v>
      </c>
      <c r="EQ128" s="345">
        <v>42000000</v>
      </c>
      <c r="ER128" s="345">
        <v>348.77</v>
      </c>
      <c r="ES128" s="345">
        <v>468.28199999999998</v>
      </c>
      <c r="ET128" s="346" t="s">
        <v>6682</v>
      </c>
      <c r="EU128" s="346" t="s">
        <v>733</v>
      </c>
      <c r="EV128" s="346" t="s">
        <v>733</v>
      </c>
      <c r="EW128" s="346" t="s">
        <v>8961</v>
      </c>
      <c r="EX128" s="346" t="s">
        <v>733</v>
      </c>
      <c r="EY128" s="346" t="s">
        <v>733</v>
      </c>
      <c r="EZ128" s="346" t="s">
        <v>733</v>
      </c>
      <c r="FA128" s="346" t="s">
        <v>733</v>
      </c>
      <c r="FB128" s="346" t="s">
        <v>733</v>
      </c>
      <c r="FC128" s="349" t="s">
        <v>5676</v>
      </c>
      <c r="FD128" s="346" t="s">
        <v>3320</v>
      </c>
      <c r="FE128" s="346" t="s">
        <v>733</v>
      </c>
      <c r="FF128" s="346" t="s">
        <v>5721</v>
      </c>
      <c r="FG128" s="346" t="s">
        <v>733</v>
      </c>
      <c r="FH128" s="346" t="s">
        <v>5679</v>
      </c>
      <c r="FI128" s="346" t="s">
        <v>3320</v>
      </c>
      <c r="FJ128" s="346" t="s">
        <v>3320</v>
      </c>
      <c r="FK128" s="345">
        <v>1.5</v>
      </c>
      <c r="FL128" s="346" t="s">
        <v>733</v>
      </c>
      <c r="FM128" s="346" t="s">
        <v>5679</v>
      </c>
      <c r="FN128" s="346" t="s">
        <v>8962</v>
      </c>
      <c r="FO128" s="346" t="s">
        <v>733</v>
      </c>
      <c r="FP128" s="346" t="s">
        <v>3320</v>
      </c>
      <c r="FQ128" s="346" t="s">
        <v>8963</v>
      </c>
      <c r="FR128" s="346" t="s">
        <v>8964</v>
      </c>
      <c r="FS128" s="346" t="s">
        <v>5683</v>
      </c>
      <c r="FT128" s="346" t="s">
        <v>5952</v>
      </c>
      <c r="FU128" s="346" t="s">
        <v>5684</v>
      </c>
      <c r="FV128" s="346" t="s">
        <v>733</v>
      </c>
      <c r="FW128" s="346" t="s">
        <v>1214</v>
      </c>
      <c r="FX128" s="350">
        <v>46070.601898148147</v>
      </c>
      <c r="FY128" s="350">
        <v>46083.844583333332</v>
      </c>
      <c r="FZ128" s="346" t="s">
        <v>5685</v>
      </c>
      <c r="GA128" s="346" t="s">
        <v>3320</v>
      </c>
      <c r="GB128" s="346" t="s">
        <v>3320</v>
      </c>
      <c r="GC128" s="346" t="s">
        <v>3320</v>
      </c>
      <c r="GD128" s="346" t="s">
        <v>3320</v>
      </c>
      <c r="GE128" s="346" t="s">
        <v>3320</v>
      </c>
      <c r="GF128" s="346" t="s">
        <v>3320</v>
      </c>
      <c r="GG128" s="346" t="s">
        <v>3320</v>
      </c>
      <c r="GH128" s="346" t="s">
        <v>3320</v>
      </c>
      <c r="GI128" s="346" t="s">
        <v>3320</v>
      </c>
      <c r="GJ128" s="346" t="s">
        <v>3320</v>
      </c>
      <c r="GK128" s="346" t="s">
        <v>3320</v>
      </c>
      <c r="GL128" s="346" t="s">
        <v>3320</v>
      </c>
      <c r="GM128" s="346" t="s">
        <v>3320</v>
      </c>
      <c r="GN128" s="346" t="s">
        <v>3320</v>
      </c>
      <c r="GO128" s="346" t="s">
        <v>3320</v>
      </c>
      <c r="GP128" s="346" t="s">
        <v>3320</v>
      </c>
      <c r="GQ128" s="346" t="s">
        <v>3320</v>
      </c>
      <c r="GR128" s="346" t="s">
        <v>3320</v>
      </c>
      <c r="GS128" s="346" t="s">
        <v>3320</v>
      </c>
      <c r="GT128" s="346" t="s">
        <v>3320</v>
      </c>
      <c r="GU128" s="346" t="s">
        <v>3320</v>
      </c>
      <c r="GV128" s="346" t="s">
        <v>3320</v>
      </c>
      <c r="GW128" s="346" t="s">
        <v>3320</v>
      </c>
      <c r="GX128" s="346" t="s">
        <v>3320</v>
      </c>
      <c r="GY128" s="346" t="s">
        <v>3320</v>
      </c>
      <c r="GZ128" s="346" t="s">
        <v>3320</v>
      </c>
      <c r="HA128" s="346" t="s">
        <v>3320</v>
      </c>
      <c r="HB128" s="346" t="s">
        <v>3320</v>
      </c>
      <c r="HC128" s="346" t="s">
        <v>3320</v>
      </c>
      <c r="HD128" s="346" t="s">
        <v>3320</v>
      </c>
      <c r="HE128" s="346" t="s">
        <v>3320</v>
      </c>
      <c r="HF128" s="346" t="s">
        <v>3320</v>
      </c>
      <c r="HG128" s="346" t="s">
        <v>3320</v>
      </c>
      <c r="HH128" s="346" t="s">
        <v>3320</v>
      </c>
      <c r="HI128" s="346" t="s">
        <v>3320</v>
      </c>
      <c r="HJ128" s="346" t="s">
        <v>3320</v>
      </c>
      <c r="HK128" s="346" t="s">
        <v>3320</v>
      </c>
      <c r="HL128" s="346" t="s">
        <v>3320</v>
      </c>
    </row>
    <row r="129" spans="1:220" ht="15.75" thickBot="1">
      <c r="A129" s="344" t="s">
        <v>5638</v>
      </c>
      <c r="B129" s="345">
        <v>911</v>
      </c>
      <c r="C129" s="346" t="s">
        <v>5639</v>
      </c>
      <c r="D129" s="346" t="s">
        <v>5640</v>
      </c>
      <c r="E129" s="345">
        <v>911</v>
      </c>
      <c r="F129" s="346" t="s">
        <v>5641</v>
      </c>
      <c r="G129" s="346" t="s">
        <v>525</v>
      </c>
      <c r="H129" s="346" t="s">
        <v>5642</v>
      </c>
      <c r="I129" s="346" t="s">
        <v>5643</v>
      </c>
      <c r="J129" s="346" t="s">
        <v>520</v>
      </c>
      <c r="K129" s="346" t="s">
        <v>525</v>
      </c>
      <c r="L129" s="346" t="s">
        <v>5647</v>
      </c>
      <c r="M129" s="346" t="s">
        <v>5648</v>
      </c>
      <c r="N129" s="346" t="s">
        <v>5649</v>
      </c>
      <c r="O129" s="346" t="s">
        <v>5650</v>
      </c>
      <c r="P129" s="346" t="s">
        <v>525</v>
      </c>
      <c r="Q129" s="346" t="s">
        <v>5651</v>
      </c>
      <c r="R129" s="346" t="s">
        <v>5652</v>
      </c>
      <c r="S129" s="346" t="s">
        <v>5653</v>
      </c>
      <c r="T129" s="346" t="s">
        <v>5654</v>
      </c>
      <c r="U129" s="346" t="s">
        <v>5655</v>
      </c>
      <c r="V129" s="346" t="s">
        <v>733</v>
      </c>
      <c r="W129" s="346" t="s">
        <v>733</v>
      </c>
      <c r="X129" s="346" t="s">
        <v>733</v>
      </c>
      <c r="Y129" s="346" t="s">
        <v>3320</v>
      </c>
      <c r="Z129" s="346" t="s">
        <v>5656</v>
      </c>
      <c r="AA129" s="346" t="s">
        <v>733</v>
      </c>
      <c r="AB129" s="346" t="s">
        <v>5657</v>
      </c>
      <c r="AC129" s="346" t="s">
        <v>5658</v>
      </c>
      <c r="AD129" s="346" t="s">
        <v>5659</v>
      </c>
      <c r="AE129" s="346" t="s">
        <v>5660</v>
      </c>
      <c r="AF129" s="346" t="s">
        <v>5661</v>
      </c>
      <c r="AG129" s="346" t="s">
        <v>5662</v>
      </c>
      <c r="AH129" s="346" t="s">
        <v>1214</v>
      </c>
      <c r="AI129" s="346" t="s">
        <v>3320</v>
      </c>
      <c r="AJ129" s="346" t="s">
        <v>5663</v>
      </c>
      <c r="AK129" s="346" t="s">
        <v>3569</v>
      </c>
      <c r="AL129" s="346" t="s">
        <v>5665</v>
      </c>
      <c r="AM129" s="347">
        <v>46935</v>
      </c>
      <c r="AN129" s="345">
        <v>18</v>
      </c>
      <c r="AO129" s="345">
        <v>75</v>
      </c>
      <c r="AP129" s="346" t="s">
        <v>5666</v>
      </c>
      <c r="AQ129" s="345">
        <v>267</v>
      </c>
      <c r="AR129" s="345">
        <v>219</v>
      </c>
      <c r="AS129" s="346" t="s">
        <v>733</v>
      </c>
      <c r="AT129" s="345">
        <v>28.38</v>
      </c>
      <c r="AU129" s="346" t="s">
        <v>1214</v>
      </c>
      <c r="AV129" s="345">
        <v>650</v>
      </c>
      <c r="AW129" s="346" t="s">
        <v>5667</v>
      </c>
      <c r="AX129" s="346" t="s">
        <v>5668</v>
      </c>
      <c r="AY129" s="346" t="s">
        <v>3320</v>
      </c>
      <c r="AZ129" s="346" t="s">
        <v>733</v>
      </c>
      <c r="BA129" s="346" t="s">
        <v>1214</v>
      </c>
      <c r="BB129" s="345">
        <v>2172</v>
      </c>
      <c r="BC129" s="345">
        <v>2020</v>
      </c>
      <c r="BD129" s="346" t="s">
        <v>5669</v>
      </c>
      <c r="BE129" s="345">
        <v>365</v>
      </c>
      <c r="BF129" s="345">
        <v>90</v>
      </c>
      <c r="BG129" s="345">
        <v>98</v>
      </c>
      <c r="BH129" s="345">
        <v>25</v>
      </c>
      <c r="BI129" s="347">
        <v>46387</v>
      </c>
      <c r="BJ129" s="345">
        <v>0.4</v>
      </c>
      <c r="BK129" s="345">
        <v>8</v>
      </c>
      <c r="BL129" s="346" t="s">
        <v>5670</v>
      </c>
      <c r="BM129" s="345">
        <v>800848</v>
      </c>
      <c r="BN129" s="346" t="s">
        <v>3320</v>
      </c>
      <c r="BO129" s="346" t="s">
        <v>3320</v>
      </c>
      <c r="BP129" s="346" t="s">
        <v>3320</v>
      </c>
      <c r="BQ129" s="346" t="s">
        <v>3320</v>
      </c>
      <c r="BR129" s="346" t="s">
        <v>3320</v>
      </c>
      <c r="BS129" s="346" t="s">
        <v>3320</v>
      </c>
      <c r="BT129" s="346" t="s">
        <v>3320</v>
      </c>
      <c r="BU129" s="346" t="s">
        <v>3320</v>
      </c>
      <c r="BV129" s="346" t="s">
        <v>3320</v>
      </c>
      <c r="BW129" s="346" t="s">
        <v>3320</v>
      </c>
      <c r="BX129" s="348"/>
      <c r="BY129" s="346" t="s">
        <v>3320</v>
      </c>
      <c r="BZ129" s="346" t="s">
        <v>3320</v>
      </c>
      <c r="CA129" s="346" t="s">
        <v>3320</v>
      </c>
      <c r="CB129" s="346" t="s">
        <v>3320</v>
      </c>
      <c r="CC129" s="346" t="s">
        <v>3320</v>
      </c>
      <c r="CD129" s="346" t="s">
        <v>3320</v>
      </c>
      <c r="CE129" s="346" t="s">
        <v>3320</v>
      </c>
      <c r="CF129" s="346" t="s">
        <v>3320</v>
      </c>
      <c r="CG129" s="346" t="s">
        <v>3320</v>
      </c>
      <c r="CH129" s="348"/>
      <c r="CI129" s="346" t="s">
        <v>3320</v>
      </c>
      <c r="CJ129" s="346" t="s">
        <v>3320</v>
      </c>
      <c r="CK129" s="346" t="s">
        <v>3320</v>
      </c>
      <c r="CL129" s="346" t="s">
        <v>3320</v>
      </c>
      <c r="CM129" s="346" t="s">
        <v>3320</v>
      </c>
      <c r="CN129" s="346" t="s">
        <v>3320</v>
      </c>
      <c r="CO129" s="346" t="s">
        <v>3320</v>
      </c>
      <c r="CP129" s="346" t="s">
        <v>3320</v>
      </c>
      <c r="CQ129" s="346" t="s">
        <v>3320</v>
      </c>
      <c r="CR129" s="346" t="s">
        <v>3320</v>
      </c>
      <c r="CS129" s="346" t="s">
        <v>3320</v>
      </c>
      <c r="CT129" s="346" t="s">
        <v>3320</v>
      </c>
      <c r="CU129" s="346" t="s">
        <v>3320</v>
      </c>
      <c r="CV129" s="346" t="s">
        <v>3320</v>
      </c>
      <c r="CW129" s="346" t="s">
        <v>3320</v>
      </c>
      <c r="CX129" s="346" t="s">
        <v>3320</v>
      </c>
      <c r="CY129" s="346" t="s">
        <v>3320</v>
      </c>
      <c r="CZ129" s="346" t="s">
        <v>3320</v>
      </c>
      <c r="DA129" s="346" t="s">
        <v>3320</v>
      </c>
      <c r="DB129" s="346" t="s">
        <v>3320</v>
      </c>
      <c r="DC129" s="346" t="s">
        <v>3320</v>
      </c>
      <c r="DD129" s="346" t="s">
        <v>3320</v>
      </c>
      <c r="DE129" s="346" t="s">
        <v>3320</v>
      </c>
      <c r="DF129" s="346" t="s">
        <v>3320</v>
      </c>
      <c r="DG129" s="346" t="s">
        <v>3320</v>
      </c>
      <c r="DH129" s="346" t="s">
        <v>3320</v>
      </c>
      <c r="DI129" s="346" t="s">
        <v>3320</v>
      </c>
      <c r="DJ129" s="346" t="s">
        <v>3320</v>
      </c>
      <c r="DK129" s="346" t="s">
        <v>3320</v>
      </c>
      <c r="DL129" s="346" t="s">
        <v>3320</v>
      </c>
      <c r="DM129" s="346" t="s">
        <v>3320</v>
      </c>
      <c r="DN129" s="346" t="s">
        <v>3320</v>
      </c>
      <c r="DO129" s="346" t="s">
        <v>3320</v>
      </c>
      <c r="DP129" s="346" t="s">
        <v>3320</v>
      </c>
      <c r="DQ129" s="346" t="s">
        <v>3320</v>
      </c>
      <c r="DR129" s="346" t="s">
        <v>3320</v>
      </c>
      <c r="DS129" s="346" t="s">
        <v>3320</v>
      </c>
      <c r="DT129" s="346" t="s">
        <v>3320</v>
      </c>
      <c r="DU129" s="346" t="s">
        <v>3320</v>
      </c>
      <c r="DV129" s="346" t="s">
        <v>3320</v>
      </c>
      <c r="DW129" s="346" t="s">
        <v>3320</v>
      </c>
      <c r="DX129" s="346" t="s">
        <v>3320</v>
      </c>
      <c r="DY129" s="346" t="s">
        <v>3320</v>
      </c>
      <c r="DZ129" s="346" t="s">
        <v>3320</v>
      </c>
      <c r="EA129" s="346" t="s">
        <v>3320</v>
      </c>
      <c r="EB129" s="346" t="s">
        <v>3320</v>
      </c>
      <c r="EC129" s="346" t="s">
        <v>3320</v>
      </c>
      <c r="ED129" s="346" t="s">
        <v>3320</v>
      </c>
      <c r="EE129" s="346" t="s">
        <v>3320</v>
      </c>
      <c r="EF129" s="345">
        <v>80084800</v>
      </c>
      <c r="EG129" s="346" t="s">
        <v>1214</v>
      </c>
      <c r="EH129" s="346" t="s">
        <v>733</v>
      </c>
      <c r="EI129" s="346" t="s">
        <v>733</v>
      </c>
      <c r="EJ129" s="346" t="s">
        <v>733</v>
      </c>
      <c r="EK129" s="346" t="s">
        <v>87</v>
      </c>
      <c r="EL129" s="346" t="s">
        <v>5671</v>
      </c>
      <c r="EM129" s="179" t="s">
        <v>5672</v>
      </c>
      <c r="EN129" s="348"/>
      <c r="EO129" s="346" t="s">
        <v>5673</v>
      </c>
      <c r="EP129" s="345">
        <v>80084800</v>
      </c>
      <c r="EQ129" s="345">
        <v>9900000</v>
      </c>
      <c r="ER129" s="345">
        <v>1416.67</v>
      </c>
      <c r="ES129" s="345">
        <v>44041.67</v>
      </c>
      <c r="ET129" s="346" t="s">
        <v>5674</v>
      </c>
      <c r="EU129" s="346" t="s">
        <v>1214</v>
      </c>
      <c r="EV129" s="346" t="s">
        <v>1214</v>
      </c>
      <c r="EW129" s="346" t="s">
        <v>5675</v>
      </c>
      <c r="EX129" s="346" t="s">
        <v>1214</v>
      </c>
      <c r="EY129" s="346" t="s">
        <v>1214</v>
      </c>
      <c r="EZ129" s="346" t="s">
        <v>1214</v>
      </c>
      <c r="FA129" s="346" t="s">
        <v>733</v>
      </c>
      <c r="FB129" s="346" t="s">
        <v>1214</v>
      </c>
      <c r="FC129" s="349" t="s">
        <v>5676</v>
      </c>
      <c r="FD129" s="346" t="s">
        <v>3320</v>
      </c>
      <c r="FE129" s="346" t="s">
        <v>733</v>
      </c>
      <c r="FF129" s="346" t="s">
        <v>5677</v>
      </c>
      <c r="FG129" s="346" t="s">
        <v>733</v>
      </c>
      <c r="FH129" s="346" t="s">
        <v>5678</v>
      </c>
      <c r="FI129" s="346" t="s">
        <v>3320</v>
      </c>
      <c r="FJ129" s="346" t="s">
        <v>3320</v>
      </c>
      <c r="FK129" s="345">
        <v>0.6</v>
      </c>
      <c r="FL129" s="346" t="s">
        <v>733</v>
      </c>
      <c r="FM129" s="346" t="s">
        <v>5679</v>
      </c>
      <c r="FN129" s="346" t="s">
        <v>5680</v>
      </c>
      <c r="FO129" s="346" t="s">
        <v>733</v>
      </c>
      <c r="FP129" s="346" t="s">
        <v>3320</v>
      </c>
      <c r="FQ129" s="346" t="s">
        <v>5681</v>
      </c>
      <c r="FR129" s="346" t="s">
        <v>5682</v>
      </c>
      <c r="FS129" s="346" t="s">
        <v>5683</v>
      </c>
      <c r="FT129" s="346" t="s">
        <v>5683</v>
      </c>
      <c r="FU129" s="346" t="s">
        <v>5684</v>
      </c>
      <c r="FV129" s="346" t="s">
        <v>733</v>
      </c>
      <c r="FW129" s="346" t="s">
        <v>1214</v>
      </c>
      <c r="FX129" s="350">
        <v>46079.881238425929</v>
      </c>
      <c r="FY129" s="350">
        <v>46083.83053240741</v>
      </c>
      <c r="FZ129" s="346" t="s">
        <v>5685</v>
      </c>
      <c r="GA129" s="346" t="s">
        <v>3320</v>
      </c>
      <c r="GB129" s="346" t="s">
        <v>3320</v>
      </c>
      <c r="GC129" s="346" t="s">
        <v>3320</v>
      </c>
      <c r="GD129" s="346" t="s">
        <v>3320</v>
      </c>
      <c r="GE129" s="346" t="s">
        <v>3320</v>
      </c>
      <c r="GF129" s="346" t="s">
        <v>3320</v>
      </c>
      <c r="GG129" s="346" t="s">
        <v>3320</v>
      </c>
      <c r="GH129" s="346" t="s">
        <v>3320</v>
      </c>
      <c r="GI129" s="346" t="s">
        <v>3320</v>
      </c>
      <c r="GJ129" s="346" t="s">
        <v>3320</v>
      </c>
      <c r="GK129" s="346" t="s">
        <v>3320</v>
      </c>
      <c r="GL129" s="346" t="s">
        <v>3320</v>
      </c>
      <c r="GM129" s="346" t="s">
        <v>3320</v>
      </c>
      <c r="GN129" s="346" t="s">
        <v>3320</v>
      </c>
      <c r="GO129" s="346" t="s">
        <v>3320</v>
      </c>
      <c r="GP129" s="346" t="s">
        <v>3320</v>
      </c>
      <c r="GQ129" s="346" t="s">
        <v>3320</v>
      </c>
      <c r="GR129" s="346" t="s">
        <v>3320</v>
      </c>
      <c r="GS129" s="346" t="s">
        <v>3320</v>
      </c>
      <c r="GT129" s="346" t="s">
        <v>3320</v>
      </c>
      <c r="GU129" s="346" t="s">
        <v>3320</v>
      </c>
      <c r="GV129" s="346" t="s">
        <v>3320</v>
      </c>
      <c r="GW129" s="346" t="s">
        <v>3320</v>
      </c>
      <c r="GX129" s="346" t="s">
        <v>3320</v>
      </c>
      <c r="GY129" s="346" t="s">
        <v>3320</v>
      </c>
      <c r="GZ129" s="346" t="s">
        <v>3320</v>
      </c>
      <c r="HA129" s="346" t="s">
        <v>3320</v>
      </c>
      <c r="HB129" s="346" t="s">
        <v>3320</v>
      </c>
      <c r="HC129" s="346" t="s">
        <v>3320</v>
      </c>
      <c r="HD129" s="346" t="s">
        <v>3320</v>
      </c>
      <c r="HE129" s="346" t="s">
        <v>3320</v>
      </c>
      <c r="HF129" s="346" t="s">
        <v>3320</v>
      </c>
      <c r="HG129" s="346" t="s">
        <v>3320</v>
      </c>
      <c r="HH129" s="346" t="s">
        <v>3320</v>
      </c>
      <c r="HI129" s="346" t="s">
        <v>3320</v>
      </c>
      <c r="HJ129" s="346" t="s">
        <v>3320</v>
      </c>
      <c r="HK129" s="346" t="s">
        <v>3320</v>
      </c>
      <c r="HL129" s="346" t="s">
        <v>3320</v>
      </c>
    </row>
    <row r="130" spans="1:220" ht="15.75" thickBot="1">
      <c r="A130" s="344" t="s">
        <v>5638</v>
      </c>
      <c r="B130" s="345">
        <v>813</v>
      </c>
      <c r="C130" s="346" t="s">
        <v>8965</v>
      </c>
      <c r="D130" s="346" t="s">
        <v>8966</v>
      </c>
      <c r="E130" s="345">
        <v>813</v>
      </c>
      <c r="F130" s="346" t="s">
        <v>8967</v>
      </c>
      <c r="G130" s="346" t="s">
        <v>8968</v>
      </c>
      <c r="H130" s="346" t="s">
        <v>8969</v>
      </c>
      <c r="I130" s="346" t="s">
        <v>5643</v>
      </c>
      <c r="J130" s="346" t="s">
        <v>8970</v>
      </c>
      <c r="K130" s="346" t="s">
        <v>8968</v>
      </c>
      <c r="L130" s="346" t="s">
        <v>7604</v>
      </c>
      <c r="M130" s="346" t="s">
        <v>8517</v>
      </c>
      <c r="N130" s="179" t="s">
        <v>8972</v>
      </c>
      <c r="O130" s="348"/>
      <c r="P130" s="346" t="s">
        <v>8968</v>
      </c>
      <c r="Q130" s="346" t="s">
        <v>8973</v>
      </c>
      <c r="R130" s="346" t="s">
        <v>5698</v>
      </c>
      <c r="S130" s="346" t="s">
        <v>8974</v>
      </c>
      <c r="T130" s="346" t="s">
        <v>8975</v>
      </c>
      <c r="U130" s="346" t="s">
        <v>8976</v>
      </c>
      <c r="V130" s="346" t="s">
        <v>733</v>
      </c>
      <c r="W130" s="346" t="s">
        <v>733</v>
      </c>
      <c r="X130" s="346" t="s">
        <v>733</v>
      </c>
      <c r="Y130" s="346" t="s">
        <v>3320</v>
      </c>
      <c r="Z130" s="346" t="s">
        <v>8977</v>
      </c>
      <c r="AA130" s="346" t="s">
        <v>733</v>
      </c>
      <c r="AB130" s="346" t="s">
        <v>8978</v>
      </c>
      <c r="AC130" s="346" t="s">
        <v>8979</v>
      </c>
      <c r="AD130" s="346" t="s">
        <v>8527</v>
      </c>
      <c r="AE130" s="346" t="s">
        <v>8980</v>
      </c>
      <c r="AF130" s="346" t="s">
        <v>8981</v>
      </c>
      <c r="AG130" s="346" t="s">
        <v>8982</v>
      </c>
      <c r="AH130" s="346" t="s">
        <v>1214</v>
      </c>
      <c r="AI130" s="346" t="s">
        <v>3320</v>
      </c>
      <c r="AJ130" s="346" t="s">
        <v>5955</v>
      </c>
      <c r="AK130" s="346" t="s">
        <v>3623</v>
      </c>
      <c r="AL130" s="346" t="s">
        <v>5665</v>
      </c>
      <c r="AM130" s="347">
        <v>47084</v>
      </c>
      <c r="AN130" s="345">
        <v>18</v>
      </c>
      <c r="AO130" s="345">
        <v>89</v>
      </c>
      <c r="AP130" s="346" t="s">
        <v>5666</v>
      </c>
      <c r="AQ130" s="345">
        <v>330</v>
      </c>
      <c r="AR130" s="345">
        <v>276.5</v>
      </c>
      <c r="AS130" s="346" t="s">
        <v>733</v>
      </c>
      <c r="AT130" s="345">
        <v>31.88</v>
      </c>
      <c r="AU130" s="346" t="s">
        <v>733</v>
      </c>
      <c r="AV130" s="345">
        <v>715</v>
      </c>
      <c r="AW130" s="346" t="s">
        <v>5713</v>
      </c>
      <c r="AX130" s="346" t="s">
        <v>5668</v>
      </c>
      <c r="AY130" s="346" t="s">
        <v>3320</v>
      </c>
      <c r="AZ130" s="346" t="s">
        <v>733</v>
      </c>
      <c r="BA130" s="346" t="s">
        <v>733</v>
      </c>
      <c r="BB130" s="345">
        <v>2513</v>
      </c>
      <c r="BC130" s="345">
        <v>2410</v>
      </c>
      <c r="BD130" s="346" t="s">
        <v>6441</v>
      </c>
      <c r="BE130" s="345">
        <v>365</v>
      </c>
      <c r="BF130" s="345">
        <v>85</v>
      </c>
      <c r="BG130" s="345">
        <v>99</v>
      </c>
      <c r="BH130" s="345">
        <v>40</v>
      </c>
      <c r="BI130" s="347">
        <v>46377</v>
      </c>
      <c r="BJ130" s="345">
        <v>0.5</v>
      </c>
      <c r="BK130" s="345">
        <v>100</v>
      </c>
      <c r="BL130" s="346" t="s">
        <v>8984</v>
      </c>
      <c r="BM130" s="345">
        <v>12616533</v>
      </c>
      <c r="BN130" s="346" t="s">
        <v>3320</v>
      </c>
      <c r="BO130" s="346" t="s">
        <v>3320</v>
      </c>
      <c r="BP130" s="346" t="s">
        <v>3320</v>
      </c>
      <c r="BQ130" s="346" t="s">
        <v>3320</v>
      </c>
      <c r="BR130" s="346" t="s">
        <v>3320</v>
      </c>
      <c r="BS130" s="346" t="s">
        <v>3320</v>
      </c>
      <c r="BT130" s="346" t="s">
        <v>3320</v>
      </c>
      <c r="BU130" s="346" t="s">
        <v>3320</v>
      </c>
      <c r="BV130" s="346" t="s">
        <v>3320</v>
      </c>
      <c r="BW130" s="346" t="s">
        <v>3320</v>
      </c>
      <c r="BX130" s="348"/>
      <c r="BY130" s="346" t="s">
        <v>3320</v>
      </c>
      <c r="BZ130" s="346" t="s">
        <v>3320</v>
      </c>
      <c r="CA130" s="346" t="s">
        <v>3320</v>
      </c>
      <c r="CB130" s="346" t="s">
        <v>3320</v>
      </c>
      <c r="CC130" s="346" t="s">
        <v>3320</v>
      </c>
      <c r="CD130" s="346" t="s">
        <v>3320</v>
      </c>
      <c r="CE130" s="346" t="s">
        <v>3320</v>
      </c>
      <c r="CF130" s="346" t="s">
        <v>3320</v>
      </c>
      <c r="CG130" s="346" t="s">
        <v>3320</v>
      </c>
      <c r="CH130" s="348"/>
      <c r="CI130" s="346" t="s">
        <v>3320</v>
      </c>
      <c r="CJ130" s="346" t="s">
        <v>3320</v>
      </c>
      <c r="CK130" s="346" t="s">
        <v>3320</v>
      </c>
      <c r="CL130" s="346" t="s">
        <v>3320</v>
      </c>
      <c r="CM130" s="346" t="s">
        <v>3320</v>
      </c>
      <c r="CN130" s="346" t="s">
        <v>3320</v>
      </c>
      <c r="CO130" s="346" t="s">
        <v>3320</v>
      </c>
      <c r="CP130" s="346" t="s">
        <v>3320</v>
      </c>
      <c r="CQ130" s="346" t="s">
        <v>3320</v>
      </c>
      <c r="CR130" s="346" t="s">
        <v>3320</v>
      </c>
      <c r="CS130" s="346" t="s">
        <v>3320</v>
      </c>
      <c r="CT130" s="346" t="s">
        <v>3320</v>
      </c>
      <c r="CU130" s="346" t="s">
        <v>3320</v>
      </c>
      <c r="CV130" s="346" t="s">
        <v>3320</v>
      </c>
      <c r="CW130" s="346" t="s">
        <v>3320</v>
      </c>
      <c r="CX130" s="346" t="s">
        <v>3320</v>
      </c>
      <c r="CY130" s="346" t="s">
        <v>3320</v>
      </c>
      <c r="CZ130" s="346" t="s">
        <v>3320</v>
      </c>
      <c r="DA130" s="346" t="s">
        <v>3320</v>
      </c>
      <c r="DB130" s="346" t="s">
        <v>3320</v>
      </c>
      <c r="DC130" s="346" t="s">
        <v>3320</v>
      </c>
      <c r="DD130" s="346" t="s">
        <v>3320</v>
      </c>
      <c r="DE130" s="346" t="s">
        <v>3320</v>
      </c>
      <c r="DF130" s="346" t="s">
        <v>3320</v>
      </c>
      <c r="DG130" s="346" t="s">
        <v>3320</v>
      </c>
      <c r="DH130" s="346" t="s">
        <v>3320</v>
      </c>
      <c r="DI130" s="346" t="s">
        <v>3320</v>
      </c>
      <c r="DJ130" s="346" t="s">
        <v>3320</v>
      </c>
      <c r="DK130" s="346" t="s">
        <v>3320</v>
      </c>
      <c r="DL130" s="346" t="s">
        <v>3320</v>
      </c>
      <c r="DM130" s="346" t="s">
        <v>3320</v>
      </c>
      <c r="DN130" s="346" t="s">
        <v>3320</v>
      </c>
      <c r="DO130" s="346" t="s">
        <v>3320</v>
      </c>
      <c r="DP130" s="346" t="s">
        <v>3320</v>
      </c>
      <c r="DQ130" s="346" t="s">
        <v>3320</v>
      </c>
      <c r="DR130" s="346" t="s">
        <v>3320</v>
      </c>
      <c r="DS130" s="346" t="s">
        <v>3320</v>
      </c>
      <c r="DT130" s="346" t="s">
        <v>3320</v>
      </c>
      <c r="DU130" s="346" t="s">
        <v>3320</v>
      </c>
      <c r="DV130" s="346" t="s">
        <v>3320</v>
      </c>
      <c r="DW130" s="346" t="s">
        <v>3320</v>
      </c>
      <c r="DX130" s="346" t="s">
        <v>3320</v>
      </c>
      <c r="DY130" s="346" t="s">
        <v>3320</v>
      </c>
      <c r="DZ130" s="346" t="s">
        <v>3320</v>
      </c>
      <c r="EA130" s="346" t="s">
        <v>3320</v>
      </c>
      <c r="EB130" s="346" t="s">
        <v>3320</v>
      </c>
      <c r="EC130" s="346" t="s">
        <v>3320</v>
      </c>
      <c r="ED130" s="346" t="s">
        <v>3320</v>
      </c>
      <c r="EE130" s="346" t="s">
        <v>3320</v>
      </c>
      <c r="EF130" s="345">
        <v>108486521</v>
      </c>
      <c r="EG130" s="346" t="s">
        <v>1214</v>
      </c>
      <c r="EH130" s="346" t="s">
        <v>733</v>
      </c>
      <c r="EI130" s="346" t="s">
        <v>733</v>
      </c>
      <c r="EJ130" s="346" t="s">
        <v>733</v>
      </c>
      <c r="EK130" s="346" t="s">
        <v>600</v>
      </c>
      <c r="EL130" s="346" t="s">
        <v>8985</v>
      </c>
      <c r="EM130" s="179" t="s">
        <v>8986</v>
      </c>
      <c r="EN130" s="348"/>
      <c r="EO130" s="346" t="s">
        <v>8987</v>
      </c>
      <c r="EP130" s="345">
        <v>97485021</v>
      </c>
      <c r="EQ130" s="345">
        <v>13891489</v>
      </c>
      <c r="ER130" s="345">
        <v>2208</v>
      </c>
      <c r="ES130" s="345">
        <v>208</v>
      </c>
      <c r="ET130" s="346" t="s">
        <v>8988</v>
      </c>
      <c r="EU130" s="346" t="s">
        <v>733</v>
      </c>
      <c r="EV130" s="346" t="s">
        <v>733</v>
      </c>
      <c r="EW130" s="346" t="s">
        <v>8989</v>
      </c>
      <c r="EX130" s="346" t="s">
        <v>733</v>
      </c>
      <c r="EY130" s="346" t="s">
        <v>1214</v>
      </c>
      <c r="EZ130" s="346" t="s">
        <v>733</v>
      </c>
      <c r="FA130" s="346" t="s">
        <v>733</v>
      </c>
      <c r="FB130" s="346" t="s">
        <v>1214</v>
      </c>
      <c r="FC130" s="349" t="s">
        <v>5676</v>
      </c>
      <c r="FD130" s="346" t="s">
        <v>3320</v>
      </c>
      <c r="FE130" s="346" t="s">
        <v>733</v>
      </c>
      <c r="FF130" s="346" t="s">
        <v>5872</v>
      </c>
      <c r="FG130" s="346" t="s">
        <v>733</v>
      </c>
      <c r="FH130" s="346" t="s">
        <v>5679</v>
      </c>
      <c r="FI130" s="346" t="s">
        <v>3320</v>
      </c>
      <c r="FJ130" s="346" t="s">
        <v>3320</v>
      </c>
      <c r="FK130" s="345">
        <v>0.9</v>
      </c>
      <c r="FL130" s="346" t="s">
        <v>733</v>
      </c>
      <c r="FM130" s="346" t="s">
        <v>5679</v>
      </c>
      <c r="FN130" s="346" t="s">
        <v>8990</v>
      </c>
      <c r="FO130" s="346" t="s">
        <v>733</v>
      </c>
      <c r="FP130" s="346" t="s">
        <v>3320</v>
      </c>
      <c r="FQ130" s="346" t="s">
        <v>8991</v>
      </c>
      <c r="FR130" s="346" t="s">
        <v>8992</v>
      </c>
      <c r="FS130" s="346" t="s">
        <v>5683</v>
      </c>
      <c r="FT130" s="346" t="s">
        <v>5683</v>
      </c>
      <c r="FU130" s="346" t="s">
        <v>5683</v>
      </c>
      <c r="FV130" s="346" t="s">
        <v>733</v>
      </c>
      <c r="FW130" s="346" t="s">
        <v>1214</v>
      </c>
      <c r="FX130" s="350">
        <v>46079.383750000001</v>
      </c>
      <c r="FY130" s="350">
        <v>46083.829155092593</v>
      </c>
      <c r="FZ130" s="346" t="s">
        <v>5685</v>
      </c>
      <c r="GA130" s="346" t="s">
        <v>3320</v>
      </c>
      <c r="GB130" s="346" t="s">
        <v>3320</v>
      </c>
      <c r="GC130" s="346" t="s">
        <v>3320</v>
      </c>
      <c r="GD130" s="346" t="s">
        <v>3320</v>
      </c>
      <c r="GE130" s="346" t="s">
        <v>3320</v>
      </c>
      <c r="GF130" s="346" t="s">
        <v>3320</v>
      </c>
      <c r="GG130" s="346" t="s">
        <v>3320</v>
      </c>
      <c r="GH130" s="346" t="s">
        <v>3320</v>
      </c>
      <c r="GI130" s="346" t="s">
        <v>3320</v>
      </c>
      <c r="GJ130" s="346" t="s">
        <v>3320</v>
      </c>
      <c r="GK130" s="346" t="s">
        <v>3320</v>
      </c>
      <c r="GL130" s="346" t="s">
        <v>3320</v>
      </c>
      <c r="GM130" s="346" t="s">
        <v>3320</v>
      </c>
      <c r="GN130" s="346" t="s">
        <v>3320</v>
      </c>
      <c r="GO130" s="346" t="s">
        <v>3320</v>
      </c>
      <c r="GP130" s="346" t="s">
        <v>3320</v>
      </c>
      <c r="GQ130" s="346" t="s">
        <v>3320</v>
      </c>
      <c r="GR130" s="346" t="s">
        <v>3320</v>
      </c>
      <c r="GS130" s="346" t="s">
        <v>3320</v>
      </c>
      <c r="GT130" s="346" t="s">
        <v>3320</v>
      </c>
      <c r="GU130" s="346" t="s">
        <v>3320</v>
      </c>
      <c r="GV130" s="346" t="s">
        <v>3320</v>
      </c>
      <c r="GW130" s="346" t="s">
        <v>3320</v>
      </c>
      <c r="GX130" s="346" t="s">
        <v>3320</v>
      </c>
      <c r="GY130" s="346" t="s">
        <v>3320</v>
      </c>
      <c r="GZ130" s="346" t="s">
        <v>3320</v>
      </c>
      <c r="HA130" s="346" t="s">
        <v>3320</v>
      </c>
      <c r="HB130" s="346" t="s">
        <v>3320</v>
      </c>
      <c r="HC130" s="346" t="s">
        <v>3320</v>
      </c>
      <c r="HD130" s="346" t="s">
        <v>3320</v>
      </c>
      <c r="HE130" s="346" t="s">
        <v>3320</v>
      </c>
      <c r="HF130" s="346" t="s">
        <v>3320</v>
      </c>
      <c r="HG130" s="346" t="s">
        <v>3320</v>
      </c>
      <c r="HH130" s="346" t="s">
        <v>3320</v>
      </c>
      <c r="HI130" s="346" t="s">
        <v>3320</v>
      </c>
      <c r="HJ130" s="346" t="s">
        <v>3320</v>
      </c>
      <c r="HK130" s="346" t="s">
        <v>3320</v>
      </c>
      <c r="HL130" s="346" t="s">
        <v>3320</v>
      </c>
    </row>
    <row r="131" spans="1:220" ht="15.75" thickBot="1">
      <c r="A131" s="344" t="s">
        <v>5638</v>
      </c>
      <c r="B131" s="345">
        <v>852</v>
      </c>
      <c r="C131" s="346" t="s">
        <v>9206</v>
      </c>
      <c r="D131" s="346" t="s">
        <v>9207</v>
      </c>
      <c r="E131" s="345">
        <v>852</v>
      </c>
      <c r="F131" s="346" t="s">
        <v>5641</v>
      </c>
      <c r="G131" s="346" t="s">
        <v>525</v>
      </c>
      <c r="H131" s="346" t="s">
        <v>9208</v>
      </c>
      <c r="I131" s="346" t="s">
        <v>5643</v>
      </c>
      <c r="J131" s="346" t="s">
        <v>520</v>
      </c>
      <c r="K131" s="346" t="s">
        <v>525</v>
      </c>
      <c r="L131" s="346" t="s">
        <v>7542</v>
      </c>
      <c r="M131" s="346" t="s">
        <v>5648</v>
      </c>
      <c r="N131" s="346" t="s">
        <v>5649</v>
      </c>
      <c r="O131" s="346" t="s">
        <v>5650</v>
      </c>
      <c r="P131" s="346" t="s">
        <v>525</v>
      </c>
      <c r="Q131" s="346" t="s">
        <v>5651</v>
      </c>
      <c r="R131" s="346" t="s">
        <v>5652</v>
      </c>
      <c r="S131" s="346" t="s">
        <v>5653</v>
      </c>
      <c r="T131" s="346" t="s">
        <v>5654</v>
      </c>
      <c r="U131" s="346" t="s">
        <v>5655</v>
      </c>
      <c r="V131" s="346" t="s">
        <v>733</v>
      </c>
      <c r="W131" s="346" t="s">
        <v>733</v>
      </c>
      <c r="X131" s="346" t="s">
        <v>733</v>
      </c>
      <c r="Y131" s="346" t="s">
        <v>3320</v>
      </c>
      <c r="Z131" s="346" t="s">
        <v>5656</v>
      </c>
      <c r="AA131" s="346" t="s">
        <v>733</v>
      </c>
      <c r="AB131" s="346" t="s">
        <v>5657</v>
      </c>
      <c r="AC131" s="346" t="s">
        <v>5658</v>
      </c>
      <c r="AD131" s="346" t="s">
        <v>5659</v>
      </c>
      <c r="AE131" s="346" t="s">
        <v>5660</v>
      </c>
      <c r="AF131" s="346" t="s">
        <v>5661</v>
      </c>
      <c r="AG131" s="346" t="s">
        <v>5662</v>
      </c>
      <c r="AH131" s="346" t="s">
        <v>1214</v>
      </c>
      <c r="AI131" s="346" t="s">
        <v>3320</v>
      </c>
      <c r="AJ131" s="346" t="s">
        <v>5663</v>
      </c>
      <c r="AK131" s="346" t="s">
        <v>3585</v>
      </c>
      <c r="AL131" s="346" t="s">
        <v>5665</v>
      </c>
      <c r="AM131" s="347">
        <v>47270</v>
      </c>
      <c r="AN131" s="345">
        <v>20</v>
      </c>
      <c r="AO131" s="345">
        <v>62.64</v>
      </c>
      <c r="AP131" s="346" t="s">
        <v>5666</v>
      </c>
      <c r="AQ131" s="345">
        <v>364</v>
      </c>
      <c r="AR131" s="345">
        <v>188.7</v>
      </c>
      <c r="AS131" s="346" t="s">
        <v>733</v>
      </c>
      <c r="AT131" s="345">
        <v>27.51</v>
      </c>
      <c r="AU131" s="346" t="s">
        <v>1214</v>
      </c>
      <c r="AV131" s="345">
        <v>650</v>
      </c>
      <c r="AW131" s="346" t="s">
        <v>5667</v>
      </c>
      <c r="AX131" s="346" t="s">
        <v>5668</v>
      </c>
      <c r="AY131" s="346" t="s">
        <v>3320</v>
      </c>
      <c r="AZ131" s="346" t="s">
        <v>733</v>
      </c>
      <c r="BA131" s="346" t="s">
        <v>1214</v>
      </c>
      <c r="BB131" s="345">
        <v>1994</v>
      </c>
      <c r="BC131" s="345">
        <v>1854.4</v>
      </c>
      <c r="BD131" s="346" t="s">
        <v>7293</v>
      </c>
      <c r="BE131" s="345">
        <v>365</v>
      </c>
      <c r="BF131" s="345">
        <v>90</v>
      </c>
      <c r="BG131" s="345">
        <v>98</v>
      </c>
      <c r="BH131" s="345">
        <v>25</v>
      </c>
      <c r="BI131" s="347">
        <v>46652</v>
      </c>
      <c r="BJ131" s="345">
        <v>0.4</v>
      </c>
      <c r="BK131" s="345">
        <v>8</v>
      </c>
      <c r="BL131" s="346" t="s">
        <v>9210</v>
      </c>
      <c r="BM131" s="345">
        <v>754995</v>
      </c>
      <c r="BN131" s="346" t="s">
        <v>3320</v>
      </c>
      <c r="BO131" s="346" t="s">
        <v>3320</v>
      </c>
      <c r="BP131" s="346" t="s">
        <v>3320</v>
      </c>
      <c r="BQ131" s="346" t="s">
        <v>3320</v>
      </c>
      <c r="BR131" s="346" t="s">
        <v>3320</v>
      </c>
      <c r="BS131" s="346" t="s">
        <v>3320</v>
      </c>
      <c r="BT131" s="346" t="s">
        <v>3320</v>
      </c>
      <c r="BU131" s="346" t="s">
        <v>3320</v>
      </c>
      <c r="BV131" s="346" t="s">
        <v>3320</v>
      </c>
      <c r="BW131" s="346" t="s">
        <v>3320</v>
      </c>
      <c r="BX131" s="348"/>
      <c r="BY131" s="346" t="s">
        <v>3320</v>
      </c>
      <c r="BZ131" s="346" t="s">
        <v>3320</v>
      </c>
      <c r="CA131" s="346" t="s">
        <v>3320</v>
      </c>
      <c r="CB131" s="346" t="s">
        <v>3320</v>
      </c>
      <c r="CC131" s="346" t="s">
        <v>3320</v>
      </c>
      <c r="CD131" s="346" t="s">
        <v>3320</v>
      </c>
      <c r="CE131" s="346" t="s">
        <v>3320</v>
      </c>
      <c r="CF131" s="346" t="s">
        <v>3320</v>
      </c>
      <c r="CG131" s="346" t="s">
        <v>3320</v>
      </c>
      <c r="CH131" s="348"/>
      <c r="CI131" s="346" t="s">
        <v>3320</v>
      </c>
      <c r="CJ131" s="346" t="s">
        <v>3320</v>
      </c>
      <c r="CK131" s="346" t="s">
        <v>3320</v>
      </c>
      <c r="CL131" s="346" t="s">
        <v>3320</v>
      </c>
      <c r="CM131" s="346" t="s">
        <v>3320</v>
      </c>
      <c r="CN131" s="346" t="s">
        <v>3320</v>
      </c>
      <c r="CO131" s="346" t="s">
        <v>3320</v>
      </c>
      <c r="CP131" s="346" t="s">
        <v>3320</v>
      </c>
      <c r="CQ131" s="346" t="s">
        <v>3320</v>
      </c>
      <c r="CR131" s="346" t="s">
        <v>3320</v>
      </c>
      <c r="CS131" s="346" t="s">
        <v>3320</v>
      </c>
      <c r="CT131" s="346" t="s">
        <v>3320</v>
      </c>
      <c r="CU131" s="346" t="s">
        <v>3320</v>
      </c>
      <c r="CV131" s="346" t="s">
        <v>3320</v>
      </c>
      <c r="CW131" s="346" t="s">
        <v>3320</v>
      </c>
      <c r="CX131" s="346" t="s">
        <v>3320</v>
      </c>
      <c r="CY131" s="346" t="s">
        <v>3320</v>
      </c>
      <c r="CZ131" s="346" t="s">
        <v>3320</v>
      </c>
      <c r="DA131" s="346" t="s">
        <v>3320</v>
      </c>
      <c r="DB131" s="346" t="s">
        <v>3320</v>
      </c>
      <c r="DC131" s="346" t="s">
        <v>3320</v>
      </c>
      <c r="DD131" s="346" t="s">
        <v>3320</v>
      </c>
      <c r="DE131" s="346" t="s">
        <v>3320</v>
      </c>
      <c r="DF131" s="346" t="s">
        <v>3320</v>
      </c>
      <c r="DG131" s="346" t="s">
        <v>3320</v>
      </c>
      <c r="DH131" s="346" t="s">
        <v>3320</v>
      </c>
      <c r="DI131" s="346" t="s">
        <v>3320</v>
      </c>
      <c r="DJ131" s="346" t="s">
        <v>3320</v>
      </c>
      <c r="DK131" s="346" t="s">
        <v>3320</v>
      </c>
      <c r="DL131" s="346" t="s">
        <v>3320</v>
      </c>
      <c r="DM131" s="346" t="s">
        <v>3320</v>
      </c>
      <c r="DN131" s="346" t="s">
        <v>3320</v>
      </c>
      <c r="DO131" s="346" t="s">
        <v>3320</v>
      </c>
      <c r="DP131" s="346" t="s">
        <v>3320</v>
      </c>
      <c r="DQ131" s="346" t="s">
        <v>3320</v>
      </c>
      <c r="DR131" s="346" t="s">
        <v>3320</v>
      </c>
      <c r="DS131" s="346" t="s">
        <v>3320</v>
      </c>
      <c r="DT131" s="346" t="s">
        <v>3320</v>
      </c>
      <c r="DU131" s="346" t="s">
        <v>3320</v>
      </c>
      <c r="DV131" s="346" t="s">
        <v>3320</v>
      </c>
      <c r="DW131" s="346" t="s">
        <v>3320</v>
      </c>
      <c r="DX131" s="346" t="s">
        <v>3320</v>
      </c>
      <c r="DY131" s="346" t="s">
        <v>3320</v>
      </c>
      <c r="DZ131" s="346" t="s">
        <v>3320</v>
      </c>
      <c r="EA131" s="346" t="s">
        <v>3320</v>
      </c>
      <c r="EB131" s="346" t="s">
        <v>3320</v>
      </c>
      <c r="EC131" s="346" t="s">
        <v>3320</v>
      </c>
      <c r="ED131" s="346" t="s">
        <v>3320</v>
      </c>
      <c r="EE131" s="346" t="s">
        <v>3320</v>
      </c>
      <c r="EF131" s="345">
        <v>75499500</v>
      </c>
      <c r="EG131" s="346" t="s">
        <v>733</v>
      </c>
      <c r="EH131" s="346" t="s">
        <v>733</v>
      </c>
      <c r="EI131" s="346" t="s">
        <v>733</v>
      </c>
      <c r="EJ131" s="346" t="s">
        <v>733</v>
      </c>
      <c r="EK131" s="346" t="s">
        <v>151</v>
      </c>
      <c r="EL131" s="346" t="s">
        <v>9211</v>
      </c>
      <c r="EM131" s="179" t="s">
        <v>9212</v>
      </c>
      <c r="EN131" s="348"/>
      <c r="EO131" s="346" t="s">
        <v>9213</v>
      </c>
      <c r="EP131" s="345">
        <v>75499500</v>
      </c>
      <c r="EQ131" s="345">
        <v>9300000</v>
      </c>
      <c r="ER131" s="345">
        <v>1400</v>
      </c>
      <c r="ES131" s="345">
        <v>39125</v>
      </c>
      <c r="ET131" s="346" t="s">
        <v>5674</v>
      </c>
      <c r="EU131" s="346" t="s">
        <v>1214</v>
      </c>
      <c r="EV131" s="346" t="s">
        <v>1214</v>
      </c>
      <c r="EW131" s="346" t="s">
        <v>5675</v>
      </c>
      <c r="EX131" s="346" t="s">
        <v>1214</v>
      </c>
      <c r="EY131" s="346" t="s">
        <v>1214</v>
      </c>
      <c r="EZ131" s="346" t="s">
        <v>1214</v>
      </c>
      <c r="FA131" s="346" t="s">
        <v>733</v>
      </c>
      <c r="FB131" s="346" t="s">
        <v>1214</v>
      </c>
      <c r="FC131" s="349" t="s">
        <v>5676</v>
      </c>
      <c r="FD131" s="346" t="s">
        <v>3320</v>
      </c>
      <c r="FE131" s="346" t="s">
        <v>733</v>
      </c>
      <c r="FF131" s="346" t="s">
        <v>5721</v>
      </c>
      <c r="FG131" s="346" t="s">
        <v>733</v>
      </c>
      <c r="FH131" s="346" t="s">
        <v>5678</v>
      </c>
      <c r="FI131" s="346" t="s">
        <v>3320</v>
      </c>
      <c r="FJ131" s="346" t="s">
        <v>3320</v>
      </c>
      <c r="FK131" s="345">
        <v>0.6</v>
      </c>
      <c r="FL131" s="346" t="s">
        <v>1214</v>
      </c>
      <c r="FM131" s="346" t="s">
        <v>1214</v>
      </c>
      <c r="FN131" s="346" t="s">
        <v>3320</v>
      </c>
      <c r="FO131" s="346" t="s">
        <v>733</v>
      </c>
      <c r="FP131" s="346" t="s">
        <v>3320</v>
      </c>
      <c r="FQ131" s="346" t="s">
        <v>9214</v>
      </c>
      <c r="FR131" s="346" t="s">
        <v>9215</v>
      </c>
      <c r="FS131" s="346" t="s">
        <v>5683</v>
      </c>
      <c r="FT131" s="346" t="s">
        <v>5683</v>
      </c>
      <c r="FU131" s="346" t="s">
        <v>5683</v>
      </c>
      <c r="FV131" s="346" t="s">
        <v>733</v>
      </c>
      <c r="FW131" s="346" t="s">
        <v>1214</v>
      </c>
      <c r="FX131" s="350">
        <v>46079.71947916667</v>
      </c>
      <c r="FY131" s="350">
        <v>46083.824062500003</v>
      </c>
      <c r="FZ131" s="346" t="s">
        <v>5685</v>
      </c>
      <c r="GA131" s="346" t="s">
        <v>3320</v>
      </c>
      <c r="GB131" s="346" t="s">
        <v>3320</v>
      </c>
      <c r="GC131" s="346" t="s">
        <v>3320</v>
      </c>
      <c r="GD131" s="346" t="s">
        <v>3320</v>
      </c>
      <c r="GE131" s="346" t="s">
        <v>3320</v>
      </c>
      <c r="GF131" s="346" t="s">
        <v>3320</v>
      </c>
      <c r="GG131" s="346" t="s">
        <v>3320</v>
      </c>
      <c r="GH131" s="346" t="s">
        <v>3320</v>
      </c>
      <c r="GI131" s="346" t="s">
        <v>3320</v>
      </c>
      <c r="GJ131" s="346" t="s">
        <v>3320</v>
      </c>
      <c r="GK131" s="346" t="s">
        <v>3320</v>
      </c>
      <c r="GL131" s="346" t="s">
        <v>3320</v>
      </c>
      <c r="GM131" s="346" t="s">
        <v>3320</v>
      </c>
      <c r="GN131" s="346" t="s">
        <v>3320</v>
      </c>
      <c r="GO131" s="346" t="s">
        <v>3320</v>
      </c>
      <c r="GP131" s="346" t="s">
        <v>3320</v>
      </c>
      <c r="GQ131" s="346" t="s">
        <v>3320</v>
      </c>
      <c r="GR131" s="346" t="s">
        <v>3320</v>
      </c>
      <c r="GS131" s="346" t="s">
        <v>3320</v>
      </c>
      <c r="GT131" s="346" t="s">
        <v>3320</v>
      </c>
      <c r="GU131" s="346" t="s">
        <v>3320</v>
      </c>
      <c r="GV131" s="346" t="s">
        <v>3320</v>
      </c>
      <c r="GW131" s="346" t="s">
        <v>3320</v>
      </c>
      <c r="GX131" s="346" t="s">
        <v>3320</v>
      </c>
      <c r="GY131" s="346" t="s">
        <v>3320</v>
      </c>
      <c r="GZ131" s="346" t="s">
        <v>3320</v>
      </c>
      <c r="HA131" s="346" t="s">
        <v>3320</v>
      </c>
      <c r="HB131" s="346" t="s">
        <v>3320</v>
      </c>
      <c r="HC131" s="346" t="s">
        <v>3320</v>
      </c>
      <c r="HD131" s="346" t="s">
        <v>3320</v>
      </c>
      <c r="HE131" s="346" t="s">
        <v>3320</v>
      </c>
      <c r="HF131" s="346" t="s">
        <v>3320</v>
      </c>
      <c r="HG131" s="346" t="s">
        <v>3320</v>
      </c>
      <c r="HH131" s="346" t="s">
        <v>3320</v>
      </c>
      <c r="HI131" s="346" t="s">
        <v>3320</v>
      </c>
      <c r="HJ131" s="346" t="s">
        <v>3320</v>
      </c>
      <c r="HK131" s="346" t="s">
        <v>3320</v>
      </c>
      <c r="HL131" s="346" t="s">
        <v>3320</v>
      </c>
    </row>
    <row r="132" spans="1:220" ht="15.75" thickBot="1">
      <c r="A132" s="344" t="s">
        <v>5638</v>
      </c>
      <c r="B132" s="345">
        <v>917</v>
      </c>
      <c r="C132" s="346" t="s">
        <v>8994</v>
      </c>
      <c r="D132" s="346" t="s">
        <v>8995</v>
      </c>
      <c r="E132" s="345">
        <v>917</v>
      </c>
      <c r="F132" s="346" t="s">
        <v>5641</v>
      </c>
      <c r="G132" s="346" t="s">
        <v>525</v>
      </c>
      <c r="H132" s="346" t="s">
        <v>8996</v>
      </c>
      <c r="I132" s="346" t="s">
        <v>5643</v>
      </c>
      <c r="J132" s="346" t="s">
        <v>520</v>
      </c>
      <c r="K132" s="346" t="s">
        <v>525</v>
      </c>
      <c r="L132" s="346" t="s">
        <v>7542</v>
      </c>
      <c r="M132" s="346" t="s">
        <v>5648</v>
      </c>
      <c r="N132" s="346" t="s">
        <v>5649</v>
      </c>
      <c r="O132" s="346" t="s">
        <v>5650</v>
      </c>
      <c r="P132" s="346" t="s">
        <v>525</v>
      </c>
      <c r="Q132" s="346" t="s">
        <v>5651</v>
      </c>
      <c r="R132" s="346" t="s">
        <v>5652</v>
      </c>
      <c r="S132" s="346" t="s">
        <v>5653</v>
      </c>
      <c r="T132" s="346" t="s">
        <v>5654</v>
      </c>
      <c r="U132" s="346" t="s">
        <v>5655</v>
      </c>
      <c r="V132" s="346" t="s">
        <v>733</v>
      </c>
      <c r="W132" s="346" t="s">
        <v>733</v>
      </c>
      <c r="X132" s="346" t="s">
        <v>733</v>
      </c>
      <c r="Y132" s="346" t="s">
        <v>3320</v>
      </c>
      <c r="Z132" s="346" t="s">
        <v>5656</v>
      </c>
      <c r="AA132" s="346" t="s">
        <v>733</v>
      </c>
      <c r="AB132" s="346" t="s">
        <v>5657</v>
      </c>
      <c r="AC132" s="346" t="s">
        <v>5658</v>
      </c>
      <c r="AD132" s="346" t="s">
        <v>5659</v>
      </c>
      <c r="AE132" s="346" t="s">
        <v>5660</v>
      </c>
      <c r="AF132" s="346" t="s">
        <v>5661</v>
      </c>
      <c r="AG132" s="346" t="s">
        <v>5662</v>
      </c>
      <c r="AH132" s="346" t="s">
        <v>1214</v>
      </c>
      <c r="AI132" s="346" t="s">
        <v>3320</v>
      </c>
      <c r="AJ132" s="346" t="s">
        <v>7206</v>
      </c>
      <c r="AK132" s="346" t="s">
        <v>8382</v>
      </c>
      <c r="AL132" s="346" t="s">
        <v>5665</v>
      </c>
      <c r="AM132" s="347">
        <v>47209</v>
      </c>
      <c r="AN132" s="345">
        <v>18</v>
      </c>
      <c r="AO132" s="345">
        <v>72</v>
      </c>
      <c r="AP132" s="346" t="s">
        <v>5666</v>
      </c>
      <c r="AQ132" s="345">
        <v>413</v>
      </c>
      <c r="AR132" s="345">
        <v>248.2</v>
      </c>
      <c r="AS132" s="346" t="s">
        <v>733</v>
      </c>
      <c r="AT132" s="345">
        <v>31.91</v>
      </c>
      <c r="AU132" s="346" t="s">
        <v>1214</v>
      </c>
      <c r="AV132" s="345">
        <v>650</v>
      </c>
      <c r="AW132" s="346" t="s">
        <v>5667</v>
      </c>
      <c r="AX132" s="346" t="s">
        <v>5668</v>
      </c>
      <c r="AY132" s="346" t="s">
        <v>3320</v>
      </c>
      <c r="AZ132" s="346" t="s">
        <v>733</v>
      </c>
      <c r="BA132" s="346" t="s">
        <v>1214</v>
      </c>
      <c r="BB132" s="345">
        <v>2277</v>
      </c>
      <c r="BC132" s="345">
        <v>2117.6</v>
      </c>
      <c r="BD132" s="346" t="s">
        <v>6022</v>
      </c>
      <c r="BE132" s="345">
        <v>365</v>
      </c>
      <c r="BF132" s="345">
        <v>90</v>
      </c>
      <c r="BG132" s="345">
        <v>98</v>
      </c>
      <c r="BH132" s="345">
        <v>25</v>
      </c>
      <c r="BI132" s="347">
        <v>46631</v>
      </c>
      <c r="BJ132" s="345">
        <v>0.4</v>
      </c>
      <c r="BK132" s="345">
        <v>8</v>
      </c>
      <c r="BL132" s="346" t="s">
        <v>8998</v>
      </c>
      <c r="BM132" s="345">
        <v>837672</v>
      </c>
      <c r="BN132" s="346" t="s">
        <v>3320</v>
      </c>
      <c r="BO132" s="346" t="s">
        <v>3320</v>
      </c>
      <c r="BP132" s="346" t="s">
        <v>3320</v>
      </c>
      <c r="BQ132" s="346" t="s">
        <v>3320</v>
      </c>
      <c r="BR132" s="346" t="s">
        <v>3320</v>
      </c>
      <c r="BS132" s="346" t="s">
        <v>3320</v>
      </c>
      <c r="BT132" s="346" t="s">
        <v>3320</v>
      </c>
      <c r="BU132" s="346" t="s">
        <v>3320</v>
      </c>
      <c r="BV132" s="346" t="s">
        <v>3320</v>
      </c>
      <c r="BW132" s="346" t="s">
        <v>3320</v>
      </c>
      <c r="BX132" s="348"/>
      <c r="BY132" s="346" t="s">
        <v>3320</v>
      </c>
      <c r="BZ132" s="346" t="s">
        <v>3320</v>
      </c>
      <c r="CA132" s="346" t="s">
        <v>3320</v>
      </c>
      <c r="CB132" s="346" t="s">
        <v>3320</v>
      </c>
      <c r="CC132" s="346" t="s">
        <v>3320</v>
      </c>
      <c r="CD132" s="346" t="s">
        <v>3320</v>
      </c>
      <c r="CE132" s="346" t="s">
        <v>3320</v>
      </c>
      <c r="CF132" s="346" t="s">
        <v>3320</v>
      </c>
      <c r="CG132" s="346" t="s">
        <v>3320</v>
      </c>
      <c r="CH132" s="348"/>
      <c r="CI132" s="346" t="s">
        <v>3320</v>
      </c>
      <c r="CJ132" s="346" t="s">
        <v>3320</v>
      </c>
      <c r="CK132" s="346" t="s">
        <v>3320</v>
      </c>
      <c r="CL132" s="346" t="s">
        <v>3320</v>
      </c>
      <c r="CM132" s="346" t="s">
        <v>3320</v>
      </c>
      <c r="CN132" s="346" t="s">
        <v>3320</v>
      </c>
      <c r="CO132" s="346" t="s">
        <v>3320</v>
      </c>
      <c r="CP132" s="346" t="s">
        <v>3320</v>
      </c>
      <c r="CQ132" s="346" t="s">
        <v>3320</v>
      </c>
      <c r="CR132" s="346" t="s">
        <v>3320</v>
      </c>
      <c r="CS132" s="346" t="s">
        <v>3320</v>
      </c>
      <c r="CT132" s="346" t="s">
        <v>3320</v>
      </c>
      <c r="CU132" s="346" t="s">
        <v>3320</v>
      </c>
      <c r="CV132" s="346" t="s">
        <v>3320</v>
      </c>
      <c r="CW132" s="346" t="s">
        <v>3320</v>
      </c>
      <c r="CX132" s="346" t="s">
        <v>3320</v>
      </c>
      <c r="CY132" s="346" t="s">
        <v>3320</v>
      </c>
      <c r="CZ132" s="346" t="s">
        <v>3320</v>
      </c>
      <c r="DA132" s="346" t="s">
        <v>3320</v>
      </c>
      <c r="DB132" s="346" t="s">
        <v>3320</v>
      </c>
      <c r="DC132" s="346" t="s">
        <v>3320</v>
      </c>
      <c r="DD132" s="346" t="s">
        <v>3320</v>
      </c>
      <c r="DE132" s="346" t="s">
        <v>3320</v>
      </c>
      <c r="DF132" s="346" t="s">
        <v>3320</v>
      </c>
      <c r="DG132" s="346" t="s">
        <v>3320</v>
      </c>
      <c r="DH132" s="346" t="s">
        <v>3320</v>
      </c>
      <c r="DI132" s="346" t="s">
        <v>3320</v>
      </c>
      <c r="DJ132" s="346" t="s">
        <v>3320</v>
      </c>
      <c r="DK132" s="346" t="s">
        <v>3320</v>
      </c>
      <c r="DL132" s="346" t="s">
        <v>3320</v>
      </c>
      <c r="DM132" s="346" t="s">
        <v>3320</v>
      </c>
      <c r="DN132" s="346" t="s">
        <v>3320</v>
      </c>
      <c r="DO132" s="346" t="s">
        <v>3320</v>
      </c>
      <c r="DP132" s="346" t="s">
        <v>3320</v>
      </c>
      <c r="DQ132" s="346" t="s">
        <v>3320</v>
      </c>
      <c r="DR132" s="346" t="s">
        <v>3320</v>
      </c>
      <c r="DS132" s="346" t="s">
        <v>3320</v>
      </c>
      <c r="DT132" s="346" t="s">
        <v>3320</v>
      </c>
      <c r="DU132" s="346" t="s">
        <v>3320</v>
      </c>
      <c r="DV132" s="346" t="s">
        <v>3320</v>
      </c>
      <c r="DW132" s="346" t="s">
        <v>3320</v>
      </c>
      <c r="DX132" s="346" t="s">
        <v>3320</v>
      </c>
      <c r="DY132" s="346" t="s">
        <v>3320</v>
      </c>
      <c r="DZ132" s="346" t="s">
        <v>3320</v>
      </c>
      <c r="EA132" s="346" t="s">
        <v>3320</v>
      </c>
      <c r="EB132" s="346" t="s">
        <v>3320</v>
      </c>
      <c r="EC132" s="346" t="s">
        <v>3320</v>
      </c>
      <c r="ED132" s="346" t="s">
        <v>3320</v>
      </c>
      <c r="EE132" s="346" t="s">
        <v>3320</v>
      </c>
      <c r="EF132" s="345">
        <v>83767200</v>
      </c>
      <c r="EG132" s="346" t="s">
        <v>1214</v>
      </c>
      <c r="EH132" s="346" t="s">
        <v>733</v>
      </c>
      <c r="EI132" s="346" t="s">
        <v>733</v>
      </c>
      <c r="EJ132" s="346" t="s">
        <v>733</v>
      </c>
      <c r="EK132" s="346" t="s">
        <v>2923</v>
      </c>
      <c r="EL132" s="346" t="s">
        <v>8999</v>
      </c>
      <c r="EM132" s="179" t="s">
        <v>9000</v>
      </c>
      <c r="EN132" s="348"/>
      <c r="EO132" s="346" t="s">
        <v>9001</v>
      </c>
      <c r="EP132" s="345">
        <v>83767200</v>
      </c>
      <c r="EQ132" s="345">
        <v>10000000</v>
      </c>
      <c r="ER132" s="345">
        <v>1358.33</v>
      </c>
      <c r="ES132" s="345">
        <v>44416.67</v>
      </c>
      <c r="ET132" s="346" t="s">
        <v>9002</v>
      </c>
      <c r="EU132" s="346" t="s">
        <v>1214</v>
      </c>
      <c r="EV132" s="346" t="s">
        <v>1214</v>
      </c>
      <c r="EW132" s="346" t="s">
        <v>5675</v>
      </c>
      <c r="EX132" s="346" t="s">
        <v>1214</v>
      </c>
      <c r="EY132" s="346" t="s">
        <v>1214</v>
      </c>
      <c r="EZ132" s="346" t="s">
        <v>1214</v>
      </c>
      <c r="FA132" s="346" t="s">
        <v>1214</v>
      </c>
      <c r="FB132" s="346" t="s">
        <v>1214</v>
      </c>
      <c r="FC132" s="349" t="s">
        <v>5676</v>
      </c>
      <c r="FD132" s="346" t="s">
        <v>3320</v>
      </c>
      <c r="FE132" s="346" t="s">
        <v>733</v>
      </c>
      <c r="FF132" s="346" t="s">
        <v>5721</v>
      </c>
      <c r="FG132" s="346" t="s">
        <v>733</v>
      </c>
      <c r="FH132" s="346" t="s">
        <v>5679</v>
      </c>
      <c r="FI132" s="346" t="s">
        <v>3320</v>
      </c>
      <c r="FJ132" s="346" t="s">
        <v>3320</v>
      </c>
      <c r="FK132" s="345">
        <v>0.6</v>
      </c>
      <c r="FL132" s="346" t="s">
        <v>733</v>
      </c>
      <c r="FM132" s="346" t="s">
        <v>5679</v>
      </c>
      <c r="FN132" s="346" t="s">
        <v>9003</v>
      </c>
      <c r="FO132" s="346" t="s">
        <v>733</v>
      </c>
      <c r="FP132" s="346" t="s">
        <v>3320</v>
      </c>
      <c r="FQ132" s="346" t="s">
        <v>9004</v>
      </c>
      <c r="FR132" s="346" t="s">
        <v>9005</v>
      </c>
      <c r="FS132" s="346" t="s">
        <v>5683</v>
      </c>
      <c r="FT132" s="346" t="s">
        <v>5684</v>
      </c>
      <c r="FU132" s="346" t="s">
        <v>5684</v>
      </c>
      <c r="FV132" s="346" t="s">
        <v>733</v>
      </c>
      <c r="FW132" s="346" t="s">
        <v>1214</v>
      </c>
      <c r="FX132" s="350">
        <v>46079.93377314815</v>
      </c>
      <c r="FY132" s="350">
        <v>46083.803599537037</v>
      </c>
      <c r="FZ132" s="346" t="s">
        <v>5685</v>
      </c>
      <c r="GA132" s="346" t="s">
        <v>3320</v>
      </c>
      <c r="GB132" s="346" t="s">
        <v>3320</v>
      </c>
      <c r="GC132" s="346" t="s">
        <v>3320</v>
      </c>
      <c r="GD132" s="346" t="s">
        <v>3320</v>
      </c>
      <c r="GE132" s="346" t="s">
        <v>3320</v>
      </c>
      <c r="GF132" s="346" t="s">
        <v>3320</v>
      </c>
      <c r="GG132" s="346" t="s">
        <v>3320</v>
      </c>
      <c r="GH132" s="346" t="s">
        <v>3320</v>
      </c>
      <c r="GI132" s="346" t="s">
        <v>3320</v>
      </c>
      <c r="GJ132" s="346" t="s">
        <v>3320</v>
      </c>
      <c r="GK132" s="346" t="s">
        <v>3320</v>
      </c>
      <c r="GL132" s="346" t="s">
        <v>3320</v>
      </c>
      <c r="GM132" s="346" t="s">
        <v>3320</v>
      </c>
      <c r="GN132" s="346" t="s">
        <v>3320</v>
      </c>
      <c r="GO132" s="346" t="s">
        <v>3320</v>
      </c>
      <c r="GP132" s="346" t="s">
        <v>3320</v>
      </c>
      <c r="GQ132" s="346" t="s">
        <v>3320</v>
      </c>
      <c r="GR132" s="346" t="s">
        <v>3320</v>
      </c>
      <c r="GS132" s="346" t="s">
        <v>3320</v>
      </c>
      <c r="GT132" s="346" t="s">
        <v>3320</v>
      </c>
      <c r="GU132" s="346" t="s">
        <v>3320</v>
      </c>
      <c r="GV132" s="346" t="s">
        <v>3320</v>
      </c>
      <c r="GW132" s="346" t="s">
        <v>3320</v>
      </c>
      <c r="GX132" s="346" t="s">
        <v>3320</v>
      </c>
      <c r="GY132" s="346" t="s">
        <v>3320</v>
      </c>
      <c r="GZ132" s="346" t="s">
        <v>3320</v>
      </c>
      <c r="HA132" s="346" t="s">
        <v>3320</v>
      </c>
      <c r="HB132" s="346" t="s">
        <v>3320</v>
      </c>
      <c r="HC132" s="346" t="s">
        <v>3320</v>
      </c>
      <c r="HD132" s="346" t="s">
        <v>3320</v>
      </c>
      <c r="HE132" s="346" t="s">
        <v>3320</v>
      </c>
      <c r="HF132" s="346" t="s">
        <v>3320</v>
      </c>
      <c r="HG132" s="346" t="s">
        <v>3320</v>
      </c>
      <c r="HH132" s="346" t="s">
        <v>3320</v>
      </c>
      <c r="HI132" s="346" t="s">
        <v>3320</v>
      </c>
      <c r="HJ132" s="346" t="s">
        <v>3320</v>
      </c>
      <c r="HK132" s="346" t="s">
        <v>3320</v>
      </c>
      <c r="HL132" s="346" t="s">
        <v>3320</v>
      </c>
    </row>
    <row r="133" spans="1:220" ht="15.75" thickBot="1">
      <c r="A133" s="344" t="s">
        <v>5638</v>
      </c>
      <c r="B133" s="345">
        <v>910</v>
      </c>
      <c r="C133" s="346" t="s">
        <v>7680</v>
      </c>
      <c r="D133" s="346" t="s">
        <v>7681</v>
      </c>
      <c r="E133" s="345">
        <v>910</v>
      </c>
      <c r="F133" s="346" t="s">
        <v>5641</v>
      </c>
      <c r="G133" s="346" t="s">
        <v>525</v>
      </c>
      <c r="H133" s="346" t="s">
        <v>7682</v>
      </c>
      <c r="I133" s="346" t="s">
        <v>5643</v>
      </c>
      <c r="J133" s="346" t="s">
        <v>520</v>
      </c>
      <c r="K133" s="346" t="s">
        <v>525</v>
      </c>
      <c r="L133" s="346" t="s">
        <v>7542</v>
      </c>
      <c r="M133" s="346" t="s">
        <v>5648</v>
      </c>
      <c r="N133" s="346" t="s">
        <v>5649</v>
      </c>
      <c r="O133" s="346" t="s">
        <v>5650</v>
      </c>
      <c r="P133" s="346" t="s">
        <v>525</v>
      </c>
      <c r="Q133" s="346" t="s">
        <v>5651</v>
      </c>
      <c r="R133" s="346" t="s">
        <v>5652</v>
      </c>
      <c r="S133" s="346" t="s">
        <v>5653</v>
      </c>
      <c r="T133" s="346" t="s">
        <v>5654</v>
      </c>
      <c r="U133" s="346" t="s">
        <v>5655</v>
      </c>
      <c r="V133" s="346" t="s">
        <v>733</v>
      </c>
      <c r="W133" s="346" t="s">
        <v>733</v>
      </c>
      <c r="X133" s="346" t="s">
        <v>733</v>
      </c>
      <c r="Y133" s="346" t="s">
        <v>3320</v>
      </c>
      <c r="Z133" s="346" t="s">
        <v>5656</v>
      </c>
      <c r="AA133" s="346" t="s">
        <v>733</v>
      </c>
      <c r="AB133" s="346" t="s">
        <v>5657</v>
      </c>
      <c r="AC133" s="346" t="s">
        <v>5658</v>
      </c>
      <c r="AD133" s="346" t="s">
        <v>5659</v>
      </c>
      <c r="AE133" s="346" t="s">
        <v>5660</v>
      </c>
      <c r="AF133" s="346" t="s">
        <v>5661</v>
      </c>
      <c r="AG133" s="346" t="s">
        <v>5662</v>
      </c>
      <c r="AH133" s="346" t="s">
        <v>1214</v>
      </c>
      <c r="AI133" s="346" t="s">
        <v>3320</v>
      </c>
      <c r="AJ133" s="346" t="s">
        <v>5747</v>
      </c>
      <c r="AK133" s="346" t="s">
        <v>7683</v>
      </c>
      <c r="AL133" s="346" t="s">
        <v>5665</v>
      </c>
      <c r="AM133" s="347">
        <v>46935</v>
      </c>
      <c r="AN133" s="345">
        <v>18</v>
      </c>
      <c r="AO133" s="345">
        <v>67</v>
      </c>
      <c r="AP133" s="346" t="s">
        <v>5666</v>
      </c>
      <c r="AQ133" s="345">
        <v>357</v>
      </c>
      <c r="AR133" s="345">
        <v>172.3</v>
      </c>
      <c r="AS133" s="346" t="s">
        <v>733</v>
      </c>
      <c r="AT133" s="345">
        <v>25.7</v>
      </c>
      <c r="AU133" s="346" t="s">
        <v>1214</v>
      </c>
      <c r="AV133" s="345">
        <v>650</v>
      </c>
      <c r="AW133" s="346" t="s">
        <v>5667</v>
      </c>
      <c r="AX133" s="346" t="s">
        <v>5668</v>
      </c>
      <c r="AY133" s="346" t="s">
        <v>3320</v>
      </c>
      <c r="AZ133" s="346" t="s">
        <v>733</v>
      </c>
      <c r="BA133" s="346" t="s">
        <v>1214</v>
      </c>
      <c r="BB133" s="345">
        <v>1936</v>
      </c>
      <c r="BC133" s="345">
        <v>1800.5</v>
      </c>
      <c r="BD133" s="346" t="s">
        <v>7293</v>
      </c>
      <c r="BE133" s="345">
        <v>365</v>
      </c>
      <c r="BF133" s="345">
        <v>93</v>
      </c>
      <c r="BG133" s="345">
        <v>90</v>
      </c>
      <c r="BH133" s="345">
        <v>25</v>
      </c>
      <c r="BI133" s="347">
        <v>46387</v>
      </c>
      <c r="BJ133" s="345">
        <v>0.4</v>
      </c>
      <c r="BK133" s="345">
        <v>8</v>
      </c>
      <c r="BL133" s="346" t="s">
        <v>7642</v>
      </c>
      <c r="BM133" s="345">
        <v>727016</v>
      </c>
      <c r="BN133" s="346" t="s">
        <v>3320</v>
      </c>
      <c r="BO133" s="346" t="s">
        <v>3320</v>
      </c>
      <c r="BP133" s="346" t="s">
        <v>3320</v>
      </c>
      <c r="BQ133" s="346" t="s">
        <v>3320</v>
      </c>
      <c r="BR133" s="346" t="s">
        <v>3320</v>
      </c>
      <c r="BS133" s="346" t="s">
        <v>3320</v>
      </c>
      <c r="BT133" s="346" t="s">
        <v>3320</v>
      </c>
      <c r="BU133" s="346" t="s">
        <v>3320</v>
      </c>
      <c r="BV133" s="346" t="s">
        <v>3320</v>
      </c>
      <c r="BW133" s="346" t="s">
        <v>3320</v>
      </c>
      <c r="BX133" s="348"/>
      <c r="BY133" s="346" t="s">
        <v>3320</v>
      </c>
      <c r="BZ133" s="346" t="s">
        <v>3320</v>
      </c>
      <c r="CA133" s="346" t="s">
        <v>3320</v>
      </c>
      <c r="CB133" s="346" t="s">
        <v>3320</v>
      </c>
      <c r="CC133" s="346" t="s">
        <v>3320</v>
      </c>
      <c r="CD133" s="346" t="s">
        <v>3320</v>
      </c>
      <c r="CE133" s="346" t="s">
        <v>3320</v>
      </c>
      <c r="CF133" s="346" t="s">
        <v>3320</v>
      </c>
      <c r="CG133" s="346" t="s">
        <v>3320</v>
      </c>
      <c r="CH133" s="348"/>
      <c r="CI133" s="346" t="s">
        <v>3320</v>
      </c>
      <c r="CJ133" s="346" t="s">
        <v>3320</v>
      </c>
      <c r="CK133" s="346" t="s">
        <v>3320</v>
      </c>
      <c r="CL133" s="346" t="s">
        <v>3320</v>
      </c>
      <c r="CM133" s="346" t="s">
        <v>3320</v>
      </c>
      <c r="CN133" s="346" t="s">
        <v>3320</v>
      </c>
      <c r="CO133" s="346" t="s">
        <v>3320</v>
      </c>
      <c r="CP133" s="346" t="s">
        <v>3320</v>
      </c>
      <c r="CQ133" s="346" t="s">
        <v>3320</v>
      </c>
      <c r="CR133" s="346" t="s">
        <v>3320</v>
      </c>
      <c r="CS133" s="346" t="s">
        <v>3320</v>
      </c>
      <c r="CT133" s="346" t="s">
        <v>3320</v>
      </c>
      <c r="CU133" s="346" t="s">
        <v>3320</v>
      </c>
      <c r="CV133" s="346" t="s">
        <v>3320</v>
      </c>
      <c r="CW133" s="346" t="s">
        <v>3320</v>
      </c>
      <c r="CX133" s="346" t="s">
        <v>3320</v>
      </c>
      <c r="CY133" s="346" t="s">
        <v>3320</v>
      </c>
      <c r="CZ133" s="346" t="s">
        <v>3320</v>
      </c>
      <c r="DA133" s="346" t="s">
        <v>3320</v>
      </c>
      <c r="DB133" s="346" t="s">
        <v>3320</v>
      </c>
      <c r="DC133" s="346" t="s">
        <v>3320</v>
      </c>
      <c r="DD133" s="346" t="s">
        <v>3320</v>
      </c>
      <c r="DE133" s="346" t="s">
        <v>3320</v>
      </c>
      <c r="DF133" s="346" t="s">
        <v>3320</v>
      </c>
      <c r="DG133" s="346" t="s">
        <v>3320</v>
      </c>
      <c r="DH133" s="346" t="s">
        <v>3320</v>
      </c>
      <c r="DI133" s="346" t="s">
        <v>3320</v>
      </c>
      <c r="DJ133" s="346" t="s">
        <v>3320</v>
      </c>
      <c r="DK133" s="346" t="s">
        <v>3320</v>
      </c>
      <c r="DL133" s="346" t="s">
        <v>3320</v>
      </c>
      <c r="DM133" s="346" t="s">
        <v>3320</v>
      </c>
      <c r="DN133" s="346" t="s">
        <v>3320</v>
      </c>
      <c r="DO133" s="346" t="s">
        <v>3320</v>
      </c>
      <c r="DP133" s="346" t="s">
        <v>3320</v>
      </c>
      <c r="DQ133" s="346" t="s">
        <v>3320</v>
      </c>
      <c r="DR133" s="346" t="s">
        <v>3320</v>
      </c>
      <c r="DS133" s="346" t="s">
        <v>3320</v>
      </c>
      <c r="DT133" s="346" t="s">
        <v>3320</v>
      </c>
      <c r="DU133" s="346" t="s">
        <v>3320</v>
      </c>
      <c r="DV133" s="346" t="s">
        <v>3320</v>
      </c>
      <c r="DW133" s="346" t="s">
        <v>3320</v>
      </c>
      <c r="DX133" s="346" t="s">
        <v>3320</v>
      </c>
      <c r="DY133" s="346" t="s">
        <v>3320</v>
      </c>
      <c r="DZ133" s="346" t="s">
        <v>3320</v>
      </c>
      <c r="EA133" s="346" t="s">
        <v>3320</v>
      </c>
      <c r="EB133" s="346" t="s">
        <v>3320</v>
      </c>
      <c r="EC133" s="346" t="s">
        <v>3320</v>
      </c>
      <c r="ED133" s="346" t="s">
        <v>3320</v>
      </c>
      <c r="EE133" s="346" t="s">
        <v>3320</v>
      </c>
      <c r="EF133" s="345">
        <v>72701600</v>
      </c>
      <c r="EG133" s="346" t="s">
        <v>1214</v>
      </c>
      <c r="EH133" s="346" t="s">
        <v>733</v>
      </c>
      <c r="EI133" s="346" t="s">
        <v>733</v>
      </c>
      <c r="EJ133" s="346" t="s">
        <v>733</v>
      </c>
      <c r="EK133" s="346" t="s">
        <v>1699</v>
      </c>
      <c r="EL133" s="346" t="s">
        <v>7685</v>
      </c>
      <c r="EM133" s="179" t="s">
        <v>7686</v>
      </c>
      <c r="EN133" s="348"/>
      <c r="EO133" s="346" t="s">
        <v>7687</v>
      </c>
      <c r="EP133" s="345">
        <v>72701600</v>
      </c>
      <c r="EQ133" s="345">
        <v>8600000</v>
      </c>
      <c r="ER133" s="345">
        <v>1408.33</v>
      </c>
      <c r="ES133" s="345">
        <v>38375</v>
      </c>
      <c r="ET133" s="346" t="s">
        <v>5674</v>
      </c>
      <c r="EU133" s="346" t="s">
        <v>1214</v>
      </c>
      <c r="EV133" s="346" t="s">
        <v>1214</v>
      </c>
      <c r="EW133" s="346" t="s">
        <v>5675</v>
      </c>
      <c r="EX133" s="346" t="s">
        <v>1214</v>
      </c>
      <c r="EY133" s="346" t="s">
        <v>1214</v>
      </c>
      <c r="EZ133" s="346" t="s">
        <v>1214</v>
      </c>
      <c r="FA133" s="346" t="s">
        <v>1214</v>
      </c>
      <c r="FB133" s="346" t="s">
        <v>1214</v>
      </c>
      <c r="FC133" s="349" t="s">
        <v>5676</v>
      </c>
      <c r="FD133" s="346" t="s">
        <v>3320</v>
      </c>
      <c r="FE133" s="346" t="s">
        <v>733</v>
      </c>
      <c r="FF133" s="346" t="s">
        <v>5721</v>
      </c>
      <c r="FG133" s="346" t="s">
        <v>733</v>
      </c>
      <c r="FH133" s="346" t="s">
        <v>5679</v>
      </c>
      <c r="FI133" s="346" t="s">
        <v>3320</v>
      </c>
      <c r="FJ133" s="346" t="s">
        <v>3320</v>
      </c>
      <c r="FK133" s="345">
        <v>0.6</v>
      </c>
      <c r="FL133" s="346" t="s">
        <v>733</v>
      </c>
      <c r="FM133" s="346" t="s">
        <v>5679</v>
      </c>
      <c r="FN133" s="346" t="s">
        <v>7688</v>
      </c>
      <c r="FO133" s="346" t="s">
        <v>733</v>
      </c>
      <c r="FP133" s="346" t="s">
        <v>3320</v>
      </c>
      <c r="FQ133" s="346" t="s">
        <v>7689</v>
      </c>
      <c r="FR133" s="346" t="s">
        <v>7690</v>
      </c>
      <c r="FS133" s="346" t="s">
        <v>5683</v>
      </c>
      <c r="FT133" s="346" t="s">
        <v>5683</v>
      </c>
      <c r="FU133" s="346" t="s">
        <v>5684</v>
      </c>
      <c r="FV133" s="346" t="s">
        <v>733</v>
      </c>
      <c r="FW133" s="346" t="s">
        <v>1214</v>
      </c>
      <c r="FX133" s="350">
        <v>46079.880925925929</v>
      </c>
      <c r="FY133" s="350">
        <v>46083.801400462966</v>
      </c>
      <c r="FZ133" s="346" t="s">
        <v>5685</v>
      </c>
      <c r="GA133" s="346" t="s">
        <v>3320</v>
      </c>
      <c r="GB133" s="346" t="s">
        <v>3320</v>
      </c>
      <c r="GC133" s="346" t="s">
        <v>3320</v>
      </c>
      <c r="GD133" s="346" t="s">
        <v>3320</v>
      </c>
      <c r="GE133" s="346" t="s">
        <v>3320</v>
      </c>
      <c r="GF133" s="346" t="s">
        <v>3320</v>
      </c>
      <c r="GG133" s="346" t="s">
        <v>3320</v>
      </c>
      <c r="GH133" s="346" t="s">
        <v>3320</v>
      </c>
      <c r="GI133" s="346" t="s">
        <v>3320</v>
      </c>
      <c r="GJ133" s="346" t="s">
        <v>3320</v>
      </c>
      <c r="GK133" s="346" t="s">
        <v>3320</v>
      </c>
      <c r="GL133" s="346" t="s">
        <v>3320</v>
      </c>
      <c r="GM133" s="346" t="s">
        <v>3320</v>
      </c>
      <c r="GN133" s="346" t="s">
        <v>3320</v>
      </c>
      <c r="GO133" s="346" t="s">
        <v>3320</v>
      </c>
      <c r="GP133" s="346" t="s">
        <v>3320</v>
      </c>
      <c r="GQ133" s="346" t="s">
        <v>3320</v>
      </c>
      <c r="GR133" s="346" t="s">
        <v>3320</v>
      </c>
      <c r="GS133" s="346" t="s">
        <v>3320</v>
      </c>
      <c r="GT133" s="346" t="s">
        <v>3320</v>
      </c>
      <c r="GU133" s="346" t="s">
        <v>3320</v>
      </c>
      <c r="GV133" s="346" t="s">
        <v>3320</v>
      </c>
      <c r="GW133" s="346" t="s">
        <v>3320</v>
      </c>
      <c r="GX133" s="346" t="s">
        <v>3320</v>
      </c>
      <c r="GY133" s="346" t="s">
        <v>3320</v>
      </c>
      <c r="GZ133" s="346" t="s">
        <v>3320</v>
      </c>
      <c r="HA133" s="346" t="s">
        <v>3320</v>
      </c>
      <c r="HB133" s="346" t="s">
        <v>3320</v>
      </c>
      <c r="HC133" s="346" t="s">
        <v>3320</v>
      </c>
      <c r="HD133" s="346" t="s">
        <v>3320</v>
      </c>
      <c r="HE133" s="346" t="s">
        <v>3320</v>
      </c>
      <c r="HF133" s="346" t="s">
        <v>3320</v>
      </c>
      <c r="HG133" s="346" t="s">
        <v>3320</v>
      </c>
      <c r="HH133" s="346" t="s">
        <v>3320</v>
      </c>
      <c r="HI133" s="346" t="s">
        <v>3320</v>
      </c>
      <c r="HJ133" s="346" t="s">
        <v>3320</v>
      </c>
      <c r="HK133" s="346" t="s">
        <v>3320</v>
      </c>
      <c r="HL133" s="346" t="s">
        <v>3320</v>
      </c>
    </row>
    <row r="134" spans="1:220" ht="15.75" thickBot="1">
      <c r="A134" s="344" t="s">
        <v>5638</v>
      </c>
      <c r="B134" s="345">
        <v>879</v>
      </c>
      <c r="C134" s="346" t="s">
        <v>5877</v>
      </c>
      <c r="D134" s="346" t="s">
        <v>5878</v>
      </c>
      <c r="E134" s="345">
        <v>879</v>
      </c>
      <c r="F134" s="346" t="s">
        <v>5879</v>
      </c>
      <c r="G134" s="346" t="s">
        <v>5880</v>
      </c>
      <c r="H134" s="346" t="s">
        <v>5881</v>
      </c>
      <c r="I134" s="346" t="s">
        <v>5643</v>
      </c>
      <c r="J134" s="346" t="s">
        <v>5882</v>
      </c>
      <c r="K134" s="346" t="s">
        <v>5884</v>
      </c>
      <c r="L134" s="346" t="s">
        <v>5885</v>
      </c>
      <c r="M134" s="346" t="s">
        <v>5698</v>
      </c>
      <c r="N134" s="346" t="s">
        <v>5886</v>
      </c>
      <c r="O134" s="346" t="s">
        <v>5887</v>
      </c>
      <c r="P134" s="346" t="s">
        <v>3320</v>
      </c>
      <c r="Q134" s="346" t="s">
        <v>5888</v>
      </c>
      <c r="R134" s="346" t="s">
        <v>5889</v>
      </c>
      <c r="S134" s="346" t="s">
        <v>5890</v>
      </c>
      <c r="T134" s="346" t="s">
        <v>5890</v>
      </c>
      <c r="U134" s="346" t="s">
        <v>5891</v>
      </c>
      <c r="V134" s="346" t="s">
        <v>733</v>
      </c>
      <c r="W134" s="346" t="s">
        <v>733</v>
      </c>
      <c r="X134" s="346" t="s">
        <v>733</v>
      </c>
      <c r="Y134" s="346" t="s">
        <v>3320</v>
      </c>
      <c r="Z134" s="346" t="s">
        <v>5892</v>
      </c>
      <c r="AA134" s="346" t="s">
        <v>733</v>
      </c>
      <c r="AB134" s="346" t="s">
        <v>5893</v>
      </c>
      <c r="AC134" s="346" t="s">
        <v>5894</v>
      </c>
      <c r="AD134" s="346" t="s">
        <v>5895</v>
      </c>
      <c r="AE134" s="346" t="s">
        <v>5896</v>
      </c>
      <c r="AF134" s="346" t="s">
        <v>5897</v>
      </c>
      <c r="AG134" s="346" t="s">
        <v>5898</v>
      </c>
      <c r="AH134" s="346" t="s">
        <v>1214</v>
      </c>
      <c r="AI134" s="346" t="s">
        <v>3320</v>
      </c>
      <c r="AJ134" s="346" t="s">
        <v>5709</v>
      </c>
      <c r="AK134" s="346" t="s">
        <v>5709</v>
      </c>
      <c r="AL134" s="346" t="s">
        <v>5712</v>
      </c>
      <c r="AM134" s="347">
        <v>46950</v>
      </c>
      <c r="AN134" s="345">
        <v>18</v>
      </c>
      <c r="AO134" s="345">
        <v>150</v>
      </c>
      <c r="AP134" s="346" t="s">
        <v>5666</v>
      </c>
      <c r="AQ134" s="345">
        <v>252720</v>
      </c>
      <c r="AR134" s="345">
        <v>366</v>
      </c>
      <c r="AS134" s="346" t="s">
        <v>733</v>
      </c>
      <c r="AT134" s="345">
        <v>72</v>
      </c>
      <c r="AU134" s="346" t="s">
        <v>1214</v>
      </c>
      <c r="AV134" s="345">
        <v>180.7</v>
      </c>
      <c r="AW134" s="346" t="s">
        <v>5800</v>
      </c>
      <c r="AX134" s="346" t="s">
        <v>5801</v>
      </c>
      <c r="AY134" s="346" t="s">
        <v>3320</v>
      </c>
      <c r="AZ134" s="346" t="s">
        <v>733</v>
      </c>
      <c r="BA134" s="346" t="s">
        <v>733</v>
      </c>
      <c r="BB134" s="345">
        <v>2.02</v>
      </c>
      <c r="BC134" s="345">
        <v>1.89</v>
      </c>
      <c r="BD134" s="346" t="s">
        <v>5900</v>
      </c>
      <c r="BE134" s="345">
        <v>365</v>
      </c>
      <c r="BF134" s="345">
        <v>94</v>
      </c>
      <c r="BG134" s="345">
        <v>98</v>
      </c>
      <c r="BH134" s="345">
        <v>25</v>
      </c>
      <c r="BI134" s="347">
        <v>46405</v>
      </c>
      <c r="BJ134" s="345">
        <v>0.5</v>
      </c>
      <c r="BK134" s="345">
        <v>60</v>
      </c>
      <c r="BL134" s="346" t="s">
        <v>5901</v>
      </c>
      <c r="BM134" s="345">
        <v>81000000</v>
      </c>
      <c r="BN134" s="346" t="s">
        <v>3320</v>
      </c>
      <c r="BO134" s="346" t="s">
        <v>3320</v>
      </c>
      <c r="BP134" s="346" t="s">
        <v>3320</v>
      </c>
      <c r="BQ134" s="346" t="s">
        <v>3320</v>
      </c>
      <c r="BR134" s="346" t="s">
        <v>3320</v>
      </c>
      <c r="BS134" s="346" t="s">
        <v>3320</v>
      </c>
      <c r="BT134" s="346" t="s">
        <v>3320</v>
      </c>
      <c r="BU134" s="346" t="s">
        <v>3320</v>
      </c>
      <c r="BV134" s="346" t="s">
        <v>3320</v>
      </c>
      <c r="BW134" s="346" t="s">
        <v>3320</v>
      </c>
      <c r="BX134" s="348"/>
      <c r="BY134" s="346" t="s">
        <v>3320</v>
      </c>
      <c r="BZ134" s="346" t="s">
        <v>3320</v>
      </c>
      <c r="CA134" s="346" t="s">
        <v>3320</v>
      </c>
      <c r="CB134" s="346" t="s">
        <v>3320</v>
      </c>
      <c r="CC134" s="346" t="s">
        <v>3320</v>
      </c>
      <c r="CD134" s="346" t="s">
        <v>3320</v>
      </c>
      <c r="CE134" s="346" t="s">
        <v>3320</v>
      </c>
      <c r="CF134" s="346" t="s">
        <v>3320</v>
      </c>
      <c r="CG134" s="346" t="s">
        <v>3320</v>
      </c>
      <c r="CH134" s="348"/>
      <c r="CI134" s="346" t="s">
        <v>3320</v>
      </c>
      <c r="CJ134" s="346" t="s">
        <v>3320</v>
      </c>
      <c r="CK134" s="346" t="s">
        <v>3320</v>
      </c>
      <c r="CL134" s="346" t="s">
        <v>3320</v>
      </c>
      <c r="CM134" s="346" t="s">
        <v>3320</v>
      </c>
      <c r="CN134" s="346" t="s">
        <v>3320</v>
      </c>
      <c r="CO134" s="346" t="s">
        <v>3320</v>
      </c>
      <c r="CP134" s="346" t="s">
        <v>3320</v>
      </c>
      <c r="CQ134" s="346" t="s">
        <v>3320</v>
      </c>
      <c r="CR134" s="346" t="s">
        <v>3320</v>
      </c>
      <c r="CS134" s="346" t="s">
        <v>3320</v>
      </c>
      <c r="CT134" s="346" t="s">
        <v>3320</v>
      </c>
      <c r="CU134" s="346" t="s">
        <v>3320</v>
      </c>
      <c r="CV134" s="346" t="s">
        <v>3320</v>
      </c>
      <c r="CW134" s="346" t="s">
        <v>3320</v>
      </c>
      <c r="CX134" s="346" t="s">
        <v>3320</v>
      </c>
      <c r="CY134" s="346" t="s">
        <v>3320</v>
      </c>
      <c r="CZ134" s="346" t="s">
        <v>3320</v>
      </c>
      <c r="DA134" s="346" t="s">
        <v>3320</v>
      </c>
      <c r="DB134" s="346" t="s">
        <v>3320</v>
      </c>
      <c r="DC134" s="346" t="s">
        <v>3320</v>
      </c>
      <c r="DD134" s="346" t="s">
        <v>3320</v>
      </c>
      <c r="DE134" s="346" t="s">
        <v>3320</v>
      </c>
      <c r="DF134" s="346" t="s">
        <v>3320</v>
      </c>
      <c r="DG134" s="346" t="s">
        <v>3320</v>
      </c>
      <c r="DH134" s="346" t="s">
        <v>3320</v>
      </c>
      <c r="DI134" s="346" t="s">
        <v>3320</v>
      </c>
      <c r="DJ134" s="346" t="s">
        <v>3320</v>
      </c>
      <c r="DK134" s="346" t="s">
        <v>3320</v>
      </c>
      <c r="DL134" s="346" t="s">
        <v>3320</v>
      </c>
      <c r="DM134" s="346" t="s">
        <v>3320</v>
      </c>
      <c r="DN134" s="346" t="s">
        <v>3320</v>
      </c>
      <c r="DO134" s="346" t="s">
        <v>3320</v>
      </c>
      <c r="DP134" s="346" t="s">
        <v>3320</v>
      </c>
      <c r="DQ134" s="346" t="s">
        <v>3320</v>
      </c>
      <c r="DR134" s="346" t="s">
        <v>3320</v>
      </c>
      <c r="DS134" s="346" t="s">
        <v>3320</v>
      </c>
      <c r="DT134" s="346" t="s">
        <v>3320</v>
      </c>
      <c r="DU134" s="346" t="s">
        <v>3320</v>
      </c>
      <c r="DV134" s="346" t="s">
        <v>3320</v>
      </c>
      <c r="DW134" s="346" t="s">
        <v>3320</v>
      </c>
      <c r="DX134" s="346" t="s">
        <v>3320</v>
      </c>
      <c r="DY134" s="346" t="s">
        <v>3320</v>
      </c>
      <c r="DZ134" s="346" t="s">
        <v>3320</v>
      </c>
      <c r="EA134" s="346" t="s">
        <v>3320</v>
      </c>
      <c r="EB134" s="346" t="s">
        <v>3320</v>
      </c>
      <c r="EC134" s="346" t="s">
        <v>3320</v>
      </c>
      <c r="ED134" s="346" t="s">
        <v>3320</v>
      </c>
      <c r="EE134" s="346" t="s">
        <v>3320</v>
      </c>
      <c r="EF134" s="345">
        <v>220000000</v>
      </c>
      <c r="EG134" s="346" t="s">
        <v>733</v>
      </c>
      <c r="EH134" s="346" t="s">
        <v>1214</v>
      </c>
      <c r="EI134" s="346" t="s">
        <v>733</v>
      </c>
      <c r="EJ134" s="346" t="s">
        <v>733</v>
      </c>
      <c r="EK134" s="346" t="s">
        <v>1347</v>
      </c>
      <c r="EL134" s="346" t="s">
        <v>5902</v>
      </c>
      <c r="EM134" s="179" t="s">
        <v>5903</v>
      </c>
      <c r="EN134" s="348"/>
      <c r="EO134" s="346" t="s">
        <v>5905</v>
      </c>
      <c r="EP134" s="345">
        <v>233900000</v>
      </c>
      <c r="EQ134" s="345">
        <v>31000000</v>
      </c>
      <c r="ER134" s="345">
        <v>2416</v>
      </c>
      <c r="ES134" s="345">
        <v>833</v>
      </c>
      <c r="ET134" s="346" t="s">
        <v>5906</v>
      </c>
      <c r="EU134" s="346" t="s">
        <v>733</v>
      </c>
      <c r="EV134" s="346" t="s">
        <v>733</v>
      </c>
      <c r="EW134" s="346" t="s">
        <v>5907</v>
      </c>
      <c r="EX134" s="346" t="s">
        <v>733</v>
      </c>
      <c r="EY134" s="346" t="s">
        <v>1214</v>
      </c>
      <c r="EZ134" s="346" t="s">
        <v>733</v>
      </c>
      <c r="FA134" s="346" t="s">
        <v>733</v>
      </c>
      <c r="FB134" s="346" t="s">
        <v>1214</v>
      </c>
      <c r="FC134" s="349" t="s">
        <v>5676</v>
      </c>
      <c r="FD134" s="346" t="s">
        <v>3320</v>
      </c>
      <c r="FE134" s="346" t="s">
        <v>733</v>
      </c>
      <c r="FF134" s="346" t="s">
        <v>5721</v>
      </c>
      <c r="FG134" s="346" t="s">
        <v>1214</v>
      </c>
      <c r="FH134" s="346" t="s">
        <v>1214</v>
      </c>
      <c r="FI134" s="346" t="s">
        <v>3320</v>
      </c>
      <c r="FJ134" s="346" t="s">
        <v>3320</v>
      </c>
      <c r="FK134" s="345">
        <v>0</v>
      </c>
      <c r="FL134" s="346" t="s">
        <v>1214</v>
      </c>
      <c r="FM134" s="346" t="s">
        <v>1214</v>
      </c>
      <c r="FN134" s="346" t="s">
        <v>3320</v>
      </c>
      <c r="FO134" s="346" t="s">
        <v>1214</v>
      </c>
      <c r="FP134" s="346" t="s">
        <v>3320</v>
      </c>
      <c r="FQ134" s="349" t="s">
        <v>5908</v>
      </c>
      <c r="FR134" s="346" t="s">
        <v>5909</v>
      </c>
      <c r="FS134" s="346" t="s">
        <v>3320</v>
      </c>
      <c r="FT134" s="346" t="s">
        <v>3320</v>
      </c>
      <c r="FU134" s="346" t="s">
        <v>3320</v>
      </c>
      <c r="FV134" s="346" t="s">
        <v>733</v>
      </c>
      <c r="FW134" s="346" t="s">
        <v>1214</v>
      </c>
      <c r="FX134" s="350">
        <v>46079.820891203701</v>
      </c>
      <c r="FY134" s="350">
        <v>46083.796516203707</v>
      </c>
      <c r="FZ134" s="346" t="s">
        <v>5685</v>
      </c>
      <c r="GA134" s="346" t="s">
        <v>3320</v>
      </c>
      <c r="GB134" s="346" t="s">
        <v>3320</v>
      </c>
      <c r="GC134" s="346" t="s">
        <v>3320</v>
      </c>
      <c r="GD134" s="346" t="s">
        <v>3320</v>
      </c>
      <c r="GE134" s="346" t="s">
        <v>3320</v>
      </c>
      <c r="GF134" s="346" t="s">
        <v>3320</v>
      </c>
      <c r="GG134" s="346" t="s">
        <v>3320</v>
      </c>
      <c r="GH134" s="346" t="s">
        <v>3320</v>
      </c>
      <c r="GI134" s="346" t="s">
        <v>3320</v>
      </c>
      <c r="GJ134" s="346" t="s">
        <v>3320</v>
      </c>
      <c r="GK134" s="346" t="s">
        <v>3320</v>
      </c>
      <c r="GL134" s="346" t="s">
        <v>3320</v>
      </c>
      <c r="GM134" s="346" t="s">
        <v>3320</v>
      </c>
      <c r="GN134" s="346" t="s">
        <v>3320</v>
      </c>
      <c r="GO134" s="346" t="s">
        <v>3320</v>
      </c>
      <c r="GP134" s="346" t="s">
        <v>3320</v>
      </c>
      <c r="GQ134" s="346" t="s">
        <v>3320</v>
      </c>
      <c r="GR134" s="346" t="s">
        <v>3320</v>
      </c>
      <c r="GS134" s="346" t="s">
        <v>3320</v>
      </c>
      <c r="GT134" s="346" t="s">
        <v>3320</v>
      </c>
      <c r="GU134" s="346" t="s">
        <v>3320</v>
      </c>
      <c r="GV134" s="346" t="s">
        <v>3320</v>
      </c>
      <c r="GW134" s="346" t="s">
        <v>3320</v>
      </c>
      <c r="GX134" s="346" t="s">
        <v>3320</v>
      </c>
      <c r="GY134" s="346" t="s">
        <v>3320</v>
      </c>
      <c r="GZ134" s="346" t="s">
        <v>3320</v>
      </c>
      <c r="HA134" s="346" t="s">
        <v>3320</v>
      </c>
      <c r="HB134" s="346" t="s">
        <v>3320</v>
      </c>
      <c r="HC134" s="346" t="s">
        <v>3320</v>
      </c>
      <c r="HD134" s="346" t="s">
        <v>3320</v>
      </c>
      <c r="HE134" s="346" t="s">
        <v>3320</v>
      </c>
      <c r="HF134" s="346" t="s">
        <v>3320</v>
      </c>
      <c r="HG134" s="346" t="s">
        <v>3320</v>
      </c>
      <c r="HH134" s="346" t="s">
        <v>3320</v>
      </c>
      <c r="HI134" s="346" t="s">
        <v>3320</v>
      </c>
      <c r="HJ134" s="346" t="s">
        <v>3320</v>
      </c>
      <c r="HK134" s="346" t="s">
        <v>3320</v>
      </c>
      <c r="HL134" s="346" t="s">
        <v>3320</v>
      </c>
    </row>
    <row r="135" spans="1:220" ht="15.75" thickBot="1">
      <c r="A135" s="344" t="s">
        <v>5638</v>
      </c>
      <c r="B135" s="345">
        <v>830</v>
      </c>
      <c r="C135" s="346" t="s">
        <v>9007</v>
      </c>
      <c r="D135" s="346" t="s">
        <v>9008</v>
      </c>
      <c r="E135" s="345">
        <v>830</v>
      </c>
      <c r="F135" s="346" t="s">
        <v>669</v>
      </c>
      <c r="G135" s="346" t="s">
        <v>9009</v>
      </c>
      <c r="H135" s="346" t="s">
        <v>9010</v>
      </c>
      <c r="I135" s="346" t="s">
        <v>5643</v>
      </c>
      <c r="J135" s="346" t="s">
        <v>9011</v>
      </c>
      <c r="K135" s="346" t="s">
        <v>9012</v>
      </c>
      <c r="L135" s="346" t="s">
        <v>5698</v>
      </c>
      <c r="M135" s="346" t="s">
        <v>5698</v>
      </c>
      <c r="N135" s="346" t="s">
        <v>9013</v>
      </c>
      <c r="O135" s="346" t="s">
        <v>9014</v>
      </c>
      <c r="P135" s="346" t="s">
        <v>3320</v>
      </c>
      <c r="Q135" s="346" t="s">
        <v>9015</v>
      </c>
      <c r="R135" s="346" t="s">
        <v>9016</v>
      </c>
      <c r="S135" s="346" t="s">
        <v>8665</v>
      </c>
      <c r="T135" s="346" t="s">
        <v>8666</v>
      </c>
      <c r="U135" s="346" t="s">
        <v>8667</v>
      </c>
      <c r="V135" s="346" t="s">
        <v>733</v>
      </c>
      <c r="W135" s="346" t="s">
        <v>733</v>
      </c>
      <c r="X135" s="346" t="s">
        <v>733</v>
      </c>
      <c r="Y135" s="346" t="s">
        <v>3320</v>
      </c>
      <c r="Z135" s="346" t="s">
        <v>9017</v>
      </c>
      <c r="AA135" s="346" t="s">
        <v>733</v>
      </c>
      <c r="AB135" s="346" t="s">
        <v>8669</v>
      </c>
      <c r="AC135" s="346" t="s">
        <v>9018</v>
      </c>
      <c r="AD135" s="346" t="s">
        <v>8671</v>
      </c>
      <c r="AE135" s="346" t="s">
        <v>9019</v>
      </c>
      <c r="AF135" s="346" t="s">
        <v>9020</v>
      </c>
      <c r="AG135" s="346" t="s">
        <v>9021</v>
      </c>
      <c r="AH135" s="346" t="s">
        <v>1214</v>
      </c>
      <c r="AI135" s="346" t="s">
        <v>3320</v>
      </c>
      <c r="AJ135" s="346" t="s">
        <v>5801</v>
      </c>
      <c r="AK135" s="346" t="s">
        <v>9022</v>
      </c>
      <c r="AL135" s="346" t="s">
        <v>5665</v>
      </c>
      <c r="AM135" s="347">
        <v>46600</v>
      </c>
      <c r="AN135" s="345">
        <v>9</v>
      </c>
      <c r="AO135" s="345">
        <v>4.9000000000000004</v>
      </c>
      <c r="AP135" s="346" t="s">
        <v>5666</v>
      </c>
      <c r="AQ135" s="345">
        <v>10368</v>
      </c>
      <c r="AR135" s="345">
        <v>11.63</v>
      </c>
      <c r="AS135" s="346" t="s">
        <v>733</v>
      </c>
      <c r="AT135" s="345">
        <v>26.7</v>
      </c>
      <c r="AU135" s="346" t="s">
        <v>1214</v>
      </c>
      <c r="AV135" s="345">
        <v>650</v>
      </c>
      <c r="AW135" s="346" t="s">
        <v>5800</v>
      </c>
      <c r="AX135" s="346" t="s">
        <v>5668</v>
      </c>
      <c r="AY135" s="346" t="s">
        <v>3320</v>
      </c>
      <c r="AZ135" s="346" t="s">
        <v>1214</v>
      </c>
      <c r="BA135" s="346" t="s">
        <v>733</v>
      </c>
      <c r="BB135" s="345">
        <v>1.72</v>
      </c>
      <c r="BC135" s="345">
        <v>1.64</v>
      </c>
      <c r="BD135" s="346" t="s">
        <v>9024</v>
      </c>
      <c r="BE135" s="345">
        <v>365</v>
      </c>
      <c r="BF135" s="345">
        <v>90</v>
      </c>
      <c r="BG135" s="345">
        <v>98.5</v>
      </c>
      <c r="BH135" s="345">
        <v>25</v>
      </c>
      <c r="BI135" s="347">
        <v>46327</v>
      </c>
      <c r="BJ135" s="345">
        <v>1.6</v>
      </c>
      <c r="BK135" s="345">
        <v>8</v>
      </c>
      <c r="BL135" s="346" t="s">
        <v>9025</v>
      </c>
      <c r="BM135" s="345">
        <v>1400000</v>
      </c>
      <c r="BN135" s="346" t="s">
        <v>3320</v>
      </c>
      <c r="BO135" s="346" t="s">
        <v>3320</v>
      </c>
      <c r="BP135" s="346" t="s">
        <v>3320</v>
      </c>
      <c r="BQ135" s="346" t="s">
        <v>3320</v>
      </c>
      <c r="BR135" s="346" t="s">
        <v>3320</v>
      </c>
      <c r="BS135" s="346" t="s">
        <v>3320</v>
      </c>
      <c r="BT135" s="346" t="s">
        <v>3320</v>
      </c>
      <c r="BU135" s="346" t="s">
        <v>3320</v>
      </c>
      <c r="BV135" s="346" t="s">
        <v>3320</v>
      </c>
      <c r="BW135" s="346" t="s">
        <v>3320</v>
      </c>
      <c r="BX135" s="348"/>
      <c r="BY135" s="346" t="s">
        <v>3320</v>
      </c>
      <c r="BZ135" s="346" t="s">
        <v>3320</v>
      </c>
      <c r="CA135" s="346" t="s">
        <v>3320</v>
      </c>
      <c r="CB135" s="346" t="s">
        <v>3320</v>
      </c>
      <c r="CC135" s="346" t="s">
        <v>3320</v>
      </c>
      <c r="CD135" s="346" t="s">
        <v>3320</v>
      </c>
      <c r="CE135" s="346" t="s">
        <v>3320</v>
      </c>
      <c r="CF135" s="346" t="s">
        <v>3320</v>
      </c>
      <c r="CG135" s="346" t="s">
        <v>3320</v>
      </c>
      <c r="CH135" s="348"/>
      <c r="CI135" s="346" t="s">
        <v>3320</v>
      </c>
      <c r="CJ135" s="346" t="s">
        <v>3320</v>
      </c>
      <c r="CK135" s="346" t="s">
        <v>3320</v>
      </c>
      <c r="CL135" s="346" t="s">
        <v>3320</v>
      </c>
      <c r="CM135" s="346" t="s">
        <v>3320</v>
      </c>
      <c r="CN135" s="346" t="s">
        <v>3320</v>
      </c>
      <c r="CO135" s="346" t="s">
        <v>3320</v>
      </c>
      <c r="CP135" s="346" t="s">
        <v>3320</v>
      </c>
      <c r="CQ135" s="346" t="s">
        <v>3320</v>
      </c>
      <c r="CR135" s="346" t="s">
        <v>3320</v>
      </c>
      <c r="CS135" s="346" t="s">
        <v>3320</v>
      </c>
      <c r="CT135" s="346" t="s">
        <v>3320</v>
      </c>
      <c r="CU135" s="346" t="s">
        <v>3320</v>
      </c>
      <c r="CV135" s="346" t="s">
        <v>3320</v>
      </c>
      <c r="CW135" s="346" t="s">
        <v>3320</v>
      </c>
      <c r="CX135" s="346" t="s">
        <v>3320</v>
      </c>
      <c r="CY135" s="346" t="s">
        <v>3320</v>
      </c>
      <c r="CZ135" s="346" t="s">
        <v>3320</v>
      </c>
      <c r="DA135" s="346" t="s">
        <v>3320</v>
      </c>
      <c r="DB135" s="346" t="s">
        <v>3320</v>
      </c>
      <c r="DC135" s="346" t="s">
        <v>3320</v>
      </c>
      <c r="DD135" s="346" t="s">
        <v>3320</v>
      </c>
      <c r="DE135" s="346" t="s">
        <v>3320</v>
      </c>
      <c r="DF135" s="346" t="s">
        <v>3320</v>
      </c>
      <c r="DG135" s="346" t="s">
        <v>3320</v>
      </c>
      <c r="DH135" s="346" t="s">
        <v>3320</v>
      </c>
      <c r="DI135" s="346" t="s">
        <v>3320</v>
      </c>
      <c r="DJ135" s="346" t="s">
        <v>3320</v>
      </c>
      <c r="DK135" s="346" t="s">
        <v>3320</v>
      </c>
      <c r="DL135" s="346" t="s">
        <v>3320</v>
      </c>
      <c r="DM135" s="346" t="s">
        <v>3320</v>
      </c>
      <c r="DN135" s="346" t="s">
        <v>3320</v>
      </c>
      <c r="DO135" s="346" t="s">
        <v>3320</v>
      </c>
      <c r="DP135" s="346" t="s">
        <v>3320</v>
      </c>
      <c r="DQ135" s="346" t="s">
        <v>3320</v>
      </c>
      <c r="DR135" s="346" t="s">
        <v>3320</v>
      </c>
      <c r="DS135" s="346" t="s">
        <v>3320</v>
      </c>
      <c r="DT135" s="346" t="s">
        <v>3320</v>
      </c>
      <c r="DU135" s="346" t="s">
        <v>3320</v>
      </c>
      <c r="DV135" s="346" t="s">
        <v>3320</v>
      </c>
      <c r="DW135" s="346" t="s">
        <v>3320</v>
      </c>
      <c r="DX135" s="346" t="s">
        <v>3320</v>
      </c>
      <c r="DY135" s="346" t="s">
        <v>3320</v>
      </c>
      <c r="DZ135" s="346" t="s">
        <v>3320</v>
      </c>
      <c r="EA135" s="346" t="s">
        <v>3320</v>
      </c>
      <c r="EB135" s="346" t="s">
        <v>3320</v>
      </c>
      <c r="EC135" s="346" t="s">
        <v>3320</v>
      </c>
      <c r="ED135" s="346" t="s">
        <v>3320</v>
      </c>
      <c r="EE135" s="346" t="s">
        <v>3320</v>
      </c>
      <c r="EF135" s="345">
        <v>7000000</v>
      </c>
      <c r="EG135" s="346" t="s">
        <v>733</v>
      </c>
      <c r="EH135" s="346" t="s">
        <v>733</v>
      </c>
      <c r="EI135" s="346" t="s">
        <v>733</v>
      </c>
      <c r="EJ135" s="346" t="s">
        <v>733</v>
      </c>
      <c r="EK135" s="346" t="s">
        <v>9026</v>
      </c>
      <c r="EL135" s="346" t="s">
        <v>9027</v>
      </c>
      <c r="EM135" s="179" t="s">
        <v>9028</v>
      </c>
      <c r="EN135" s="348"/>
      <c r="EO135" s="346" t="s">
        <v>9029</v>
      </c>
      <c r="EP135" s="345">
        <v>7000000</v>
      </c>
      <c r="EQ135" s="345">
        <v>1200000</v>
      </c>
      <c r="ER135" s="345">
        <v>893.2</v>
      </c>
      <c r="ES135" s="345">
        <v>218.75</v>
      </c>
      <c r="ET135" s="346" t="s">
        <v>9030</v>
      </c>
      <c r="EU135" s="346" t="s">
        <v>733</v>
      </c>
      <c r="EV135" s="346" t="s">
        <v>733</v>
      </c>
      <c r="EW135" s="346" t="s">
        <v>9031</v>
      </c>
      <c r="EX135" s="346" t="s">
        <v>733</v>
      </c>
      <c r="EY135" s="346" t="s">
        <v>733</v>
      </c>
      <c r="EZ135" s="346" t="s">
        <v>733</v>
      </c>
      <c r="FA135" s="346" t="s">
        <v>733</v>
      </c>
      <c r="FB135" s="346" t="s">
        <v>733</v>
      </c>
      <c r="FC135" s="349" t="s">
        <v>5676</v>
      </c>
      <c r="FD135" s="346" t="s">
        <v>3320</v>
      </c>
      <c r="FE135" s="346" t="s">
        <v>733</v>
      </c>
      <c r="FF135" s="346" t="s">
        <v>5872</v>
      </c>
      <c r="FG135" s="346" t="s">
        <v>1214</v>
      </c>
      <c r="FH135" s="346" t="s">
        <v>1214</v>
      </c>
      <c r="FI135" s="346" t="s">
        <v>3320</v>
      </c>
      <c r="FJ135" s="346" t="s">
        <v>3320</v>
      </c>
      <c r="FK135" s="345">
        <v>0</v>
      </c>
      <c r="FL135" s="346" t="s">
        <v>1214</v>
      </c>
      <c r="FM135" s="346" t="s">
        <v>1214</v>
      </c>
      <c r="FN135" s="346" t="s">
        <v>3320</v>
      </c>
      <c r="FO135" s="346" t="s">
        <v>1214</v>
      </c>
      <c r="FP135" s="346" t="s">
        <v>3320</v>
      </c>
      <c r="FQ135" s="346" t="s">
        <v>9032</v>
      </c>
      <c r="FR135" s="346" t="s">
        <v>9033</v>
      </c>
      <c r="FS135" s="346" t="s">
        <v>3320</v>
      </c>
      <c r="FT135" s="346" t="s">
        <v>3320</v>
      </c>
      <c r="FU135" s="346" t="s">
        <v>3320</v>
      </c>
      <c r="FV135" s="346" t="s">
        <v>5759</v>
      </c>
      <c r="FW135" s="346" t="s">
        <v>1214</v>
      </c>
      <c r="FX135" s="350">
        <v>46079.516516203701</v>
      </c>
      <c r="FY135" s="350">
        <v>46083.779907407406</v>
      </c>
      <c r="FZ135" s="346" t="s">
        <v>5685</v>
      </c>
      <c r="GA135" s="346" t="s">
        <v>3320</v>
      </c>
      <c r="GB135" s="346" t="s">
        <v>3320</v>
      </c>
      <c r="GC135" s="346" t="s">
        <v>3320</v>
      </c>
      <c r="GD135" s="346" t="s">
        <v>3320</v>
      </c>
      <c r="GE135" s="346" t="s">
        <v>3320</v>
      </c>
      <c r="GF135" s="346" t="s">
        <v>3320</v>
      </c>
      <c r="GG135" s="346" t="s">
        <v>3320</v>
      </c>
      <c r="GH135" s="346" t="s">
        <v>3320</v>
      </c>
      <c r="GI135" s="346" t="s">
        <v>3320</v>
      </c>
      <c r="GJ135" s="346" t="s">
        <v>3320</v>
      </c>
      <c r="GK135" s="346" t="s">
        <v>3320</v>
      </c>
      <c r="GL135" s="346" t="s">
        <v>3320</v>
      </c>
      <c r="GM135" s="346" t="s">
        <v>3320</v>
      </c>
      <c r="GN135" s="346" t="s">
        <v>3320</v>
      </c>
      <c r="GO135" s="346" t="s">
        <v>3320</v>
      </c>
      <c r="GP135" s="346" t="s">
        <v>3320</v>
      </c>
      <c r="GQ135" s="346" t="s">
        <v>3320</v>
      </c>
      <c r="GR135" s="346" t="s">
        <v>3320</v>
      </c>
      <c r="GS135" s="346" t="s">
        <v>3320</v>
      </c>
      <c r="GT135" s="346" t="s">
        <v>3320</v>
      </c>
      <c r="GU135" s="346" t="s">
        <v>3320</v>
      </c>
      <c r="GV135" s="346" t="s">
        <v>3320</v>
      </c>
      <c r="GW135" s="346" t="s">
        <v>3320</v>
      </c>
      <c r="GX135" s="346" t="s">
        <v>3320</v>
      </c>
      <c r="GY135" s="346" t="s">
        <v>3320</v>
      </c>
      <c r="GZ135" s="346" t="s">
        <v>3320</v>
      </c>
      <c r="HA135" s="346" t="s">
        <v>3320</v>
      </c>
      <c r="HB135" s="346" t="s">
        <v>3320</v>
      </c>
      <c r="HC135" s="346" t="s">
        <v>3320</v>
      </c>
      <c r="HD135" s="346" t="s">
        <v>3320</v>
      </c>
      <c r="HE135" s="346" t="s">
        <v>3320</v>
      </c>
      <c r="HF135" s="346" t="s">
        <v>3320</v>
      </c>
      <c r="HG135" s="346" t="s">
        <v>3320</v>
      </c>
      <c r="HH135" s="346" t="s">
        <v>3320</v>
      </c>
      <c r="HI135" s="346" t="s">
        <v>3320</v>
      </c>
      <c r="HJ135" s="346" t="s">
        <v>3320</v>
      </c>
      <c r="HK135" s="346" t="s">
        <v>3320</v>
      </c>
      <c r="HL135" s="346" t="s">
        <v>3320</v>
      </c>
    </row>
    <row r="136" spans="1:220" ht="15.75" thickBot="1">
      <c r="A136" s="344" t="s">
        <v>5638</v>
      </c>
      <c r="B136" s="345">
        <v>859</v>
      </c>
      <c r="C136" s="346" t="s">
        <v>9300</v>
      </c>
      <c r="D136" s="346" t="s">
        <v>9301</v>
      </c>
      <c r="E136" s="345">
        <v>859</v>
      </c>
      <c r="F136" s="346" t="s">
        <v>9302</v>
      </c>
      <c r="G136" s="346" t="s">
        <v>9303</v>
      </c>
      <c r="H136" s="346" t="s">
        <v>9304</v>
      </c>
      <c r="I136" s="346" t="s">
        <v>6342</v>
      </c>
      <c r="J136" s="344" t="s">
        <v>9305</v>
      </c>
      <c r="K136" s="346" t="s">
        <v>5698</v>
      </c>
      <c r="L136" s="346" t="s">
        <v>5698</v>
      </c>
      <c r="M136" s="346" t="s">
        <v>5698</v>
      </c>
      <c r="N136" s="346" t="s">
        <v>9307</v>
      </c>
      <c r="O136" s="346" t="s">
        <v>9308</v>
      </c>
      <c r="P136" s="346" t="s">
        <v>3320</v>
      </c>
      <c r="Q136" s="346" t="s">
        <v>9309</v>
      </c>
      <c r="R136" s="346" t="s">
        <v>5698</v>
      </c>
      <c r="S136" s="346" t="s">
        <v>9310</v>
      </c>
      <c r="T136" s="346" t="s">
        <v>9311</v>
      </c>
      <c r="U136" s="346" t="s">
        <v>9312</v>
      </c>
      <c r="V136" s="346" t="s">
        <v>733</v>
      </c>
      <c r="W136" s="346" t="s">
        <v>733</v>
      </c>
      <c r="X136" s="346" t="s">
        <v>733</v>
      </c>
      <c r="Y136" s="346" t="s">
        <v>3320</v>
      </c>
      <c r="Z136" s="346" t="s">
        <v>9313</v>
      </c>
      <c r="AA136" s="346" t="s">
        <v>733</v>
      </c>
      <c r="AB136" s="346" t="s">
        <v>9314</v>
      </c>
      <c r="AC136" s="346" t="s">
        <v>9315</v>
      </c>
      <c r="AD136" s="346" t="s">
        <v>9316</v>
      </c>
      <c r="AE136" s="346" t="s">
        <v>9317</v>
      </c>
      <c r="AF136" s="346" t="s">
        <v>9318</v>
      </c>
      <c r="AG136" s="346" t="s">
        <v>9319</v>
      </c>
      <c r="AH136" s="346" t="s">
        <v>1214</v>
      </c>
      <c r="AI136" s="346" t="s">
        <v>3320</v>
      </c>
      <c r="AJ136" s="346" t="s">
        <v>5663</v>
      </c>
      <c r="AK136" s="346" t="s">
        <v>6324</v>
      </c>
      <c r="AL136" s="346" t="s">
        <v>5665</v>
      </c>
      <c r="AM136" s="347">
        <v>46693</v>
      </c>
      <c r="AN136" s="345">
        <v>10</v>
      </c>
      <c r="AO136" s="345">
        <v>100</v>
      </c>
      <c r="AP136" s="346" t="s">
        <v>5863</v>
      </c>
      <c r="AQ136" s="345">
        <v>5</v>
      </c>
      <c r="AR136" s="345">
        <v>228.8</v>
      </c>
      <c r="AS136" s="346" t="s">
        <v>733</v>
      </c>
      <c r="AT136" s="346" t="s">
        <v>3320</v>
      </c>
      <c r="AU136" s="346" t="s">
        <v>3320</v>
      </c>
      <c r="AV136" s="346" t="s">
        <v>3320</v>
      </c>
      <c r="AW136" s="346" t="s">
        <v>3320</v>
      </c>
      <c r="AX136" s="346" t="s">
        <v>3320</v>
      </c>
      <c r="AY136" s="346" t="s">
        <v>3320</v>
      </c>
      <c r="AZ136" s="346" t="s">
        <v>3320</v>
      </c>
      <c r="BA136" s="346" t="s">
        <v>3320</v>
      </c>
      <c r="BB136" s="346" t="s">
        <v>3320</v>
      </c>
      <c r="BC136" s="346" t="s">
        <v>3320</v>
      </c>
      <c r="BD136" s="348"/>
      <c r="BE136" s="346" t="s">
        <v>3320</v>
      </c>
      <c r="BF136" s="346" t="s">
        <v>3320</v>
      </c>
      <c r="BG136" s="346" t="s">
        <v>3320</v>
      </c>
      <c r="BH136" s="346" t="s">
        <v>3320</v>
      </c>
      <c r="BI136" s="346" t="s">
        <v>3320</v>
      </c>
      <c r="BJ136" s="346" t="s">
        <v>3320</v>
      </c>
      <c r="BK136" s="346" t="s">
        <v>3320</v>
      </c>
      <c r="BL136" s="346" t="s">
        <v>3320</v>
      </c>
      <c r="BM136" s="346" t="s">
        <v>3320</v>
      </c>
      <c r="BN136" s="346" t="s">
        <v>3320</v>
      </c>
      <c r="BO136" s="346" t="s">
        <v>3320</v>
      </c>
      <c r="BP136" s="346" t="s">
        <v>3320</v>
      </c>
      <c r="BQ136" s="346" t="s">
        <v>3320</v>
      </c>
      <c r="BR136" s="346" t="s">
        <v>3320</v>
      </c>
      <c r="BS136" s="346" t="s">
        <v>3320</v>
      </c>
      <c r="BT136" s="346" t="s">
        <v>3320</v>
      </c>
      <c r="BU136" s="346" t="s">
        <v>3320</v>
      </c>
      <c r="BV136" s="346" t="s">
        <v>3320</v>
      </c>
      <c r="BW136" s="346" t="s">
        <v>3320</v>
      </c>
      <c r="BX136" s="348"/>
      <c r="BY136" s="346" t="s">
        <v>3320</v>
      </c>
      <c r="BZ136" s="346" t="s">
        <v>3320</v>
      </c>
      <c r="CA136" s="346" t="s">
        <v>3320</v>
      </c>
      <c r="CB136" s="346" t="s">
        <v>3320</v>
      </c>
      <c r="CC136" s="346" t="s">
        <v>3320</v>
      </c>
      <c r="CD136" s="346" t="s">
        <v>3320</v>
      </c>
      <c r="CE136" s="346" t="s">
        <v>3320</v>
      </c>
      <c r="CF136" s="346" t="s">
        <v>3320</v>
      </c>
      <c r="CG136" s="346" t="s">
        <v>3320</v>
      </c>
      <c r="CH136" s="348"/>
      <c r="CI136" s="346" t="s">
        <v>3320</v>
      </c>
      <c r="CJ136" s="346" t="s">
        <v>3320</v>
      </c>
      <c r="CK136" s="346" t="s">
        <v>3320</v>
      </c>
      <c r="CL136" s="346" t="s">
        <v>3320</v>
      </c>
      <c r="CM136" s="346" t="s">
        <v>3320</v>
      </c>
      <c r="CN136" s="346" t="s">
        <v>3320</v>
      </c>
      <c r="CO136" s="346" t="s">
        <v>3320</v>
      </c>
      <c r="CP136" s="346" t="s">
        <v>9321</v>
      </c>
      <c r="CQ136" s="346" t="s">
        <v>6362</v>
      </c>
      <c r="CR136" s="346" t="s">
        <v>9322</v>
      </c>
      <c r="CS136" s="346" t="s">
        <v>9323</v>
      </c>
      <c r="CT136" s="346" t="s">
        <v>9324</v>
      </c>
      <c r="CU136" s="346" t="s">
        <v>9325</v>
      </c>
      <c r="CV136" s="346" t="s">
        <v>733</v>
      </c>
      <c r="CW136" s="346" t="s">
        <v>733</v>
      </c>
      <c r="CX136" s="346" t="s">
        <v>9326</v>
      </c>
      <c r="CY136" s="345">
        <v>400</v>
      </c>
      <c r="CZ136" s="345">
        <v>0.1</v>
      </c>
      <c r="DA136" s="346" t="s">
        <v>9327</v>
      </c>
      <c r="DB136" s="346" t="s">
        <v>6369</v>
      </c>
      <c r="DC136" s="346" t="s">
        <v>9328</v>
      </c>
      <c r="DD136" s="346" t="s">
        <v>9329</v>
      </c>
      <c r="DE136" s="346" t="s">
        <v>9330</v>
      </c>
      <c r="DF136" s="346" t="s">
        <v>9331</v>
      </c>
      <c r="DG136" s="346" t="s">
        <v>9332</v>
      </c>
      <c r="DH136" s="346" t="s">
        <v>3320</v>
      </c>
      <c r="DI136" s="346" t="s">
        <v>3320</v>
      </c>
      <c r="DJ136" s="346" t="s">
        <v>3320</v>
      </c>
      <c r="DK136" s="346" t="s">
        <v>3320</v>
      </c>
      <c r="DL136" s="346" t="s">
        <v>3320</v>
      </c>
      <c r="DM136" s="346" t="s">
        <v>3320</v>
      </c>
      <c r="DN136" s="346" t="s">
        <v>3320</v>
      </c>
      <c r="DO136" s="346" t="s">
        <v>3320</v>
      </c>
      <c r="DP136" s="346" t="s">
        <v>3320</v>
      </c>
      <c r="DQ136" s="346" t="s">
        <v>3320</v>
      </c>
      <c r="DR136" s="346" t="s">
        <v>3320</v>
      </c>
      <c r="DS136" s="346" t="s">
        <v>3320</v>
      </c>
      <c r="DT136" s="346" t="s">
        <v>3320</v>
      </c>
      <c r="DU136" s="346" t="s">
        <v>3320</v>
      </c>
      <c r="DV136" s="346" t="s">
        <v>3320</v>
      </c>
      <c r="DW136" s="346" t="s">
        <v>3320</v>
      </c>
      <c r="DX136" s="346" t="s">
        <v>3320</v>
      </c>
      <c r="DY136" s="346" t="s">
        <v>3320</v>
      </c>
      <c r="DZ136" s="346" t="s">
        <v>3320</v>
      </c>
      <c r="EA136" s="346" t="s">
        <v>3320</v>
      </c>
      <c r="EB136" s="346" t="s">
        <v>3320</v>
      </c>
      <c r="EC136" s="346" t="s">
        <v>3320</v>
      </c>
      <c r="ED136" s="346" t="s">
        <v>3320</v>
      </c>
      <c r="EE136" s="346" t="s">
        <v>3320</v>
      </c>
      <c r="EF136" s="345">
        <v>140000000</v>
      </c>
      <c r="EG136" s="346" t="s">
        <v>733</v>
      </c>
      <c r="EH136" s="346" t="s">
        <v>733</v>
      </c>
      <c r="EI136" s="346" t="s">
        <v>733</v>
      </c>
      <c r="EJ136" s="346" t="s">
        <v>733</v>
      </c>
      <c r="EK136" s="346" t="s">
        <v>137</v>
      </c>
      <c r="EL136" s="346" t="s">
        <v>9333</v>
      </c>
      <c r="EM136" s="179" t="s">
        <v>9334</v>
      </c>
      <c r="EN136" s="348"/>
      <c r="EO136" s="346" t="s">
        <v>9335</v>
      </c>
      <c r="EP136" s="345">
        <v>146700000</v>
      </c>
      <c r="EQ136" s="345">
        <v>140000000</v>
      </c>
      <c r="ER136" s="345">
        <v>8000</v>
      </c>
      <c r="ES136" s="345">
        <v>1500</v>
      </c>
      <c r="ET136" s="346" t="s">
        <v>9336</v>
      </c>
      <c r="EU136" s="346" t="s">
        <v>733</v>
      </c>
      <c r="EV136" s="346" t="s">
        <v>733</v>
      </c>
      <c r="EW136" s="346" t="s">
        <v>9337</v>
      </c>
      <c r="EX136" s="346" t="s">
        <v>733</v>
      </c>
      <c r="EY136" s="346" t="s">
        <v>733</v>
      </c>
      <c r="EZ136" s="346" t="s">
        <v>733</v>
      </c>
      <c r="FA136" s="346" t="s">
        <v>733</v>
      </c>
      <c r="FB136" s="346" t="s">
        <v>733</v>
      </c>
      <c r="FC136" s="349" t="s">
        <v>5676</v>
      </c>
      <c r="FD136" s="346" t="s">
        <v>3320</v>
      </c>
      <c r="FE136" s="346" t="s">
        <v>733</v>
      </c>
      <c r="FF136" s="346" t="s">
        <v>5721</v>
      </c>
      <c r="FG136" s="346" t="s">
        <v>1214</v>
      </c>
      <c r="FH136" s="346" t="s">
        <v>1214</v>
      </c>
      <c r="FI136" s="346" t="s">
        <v>3320</v>
      </c>
      <c r="FJ136" s="346" t="s">
        <v>3320</v>
      </c>
      <c r="FK136" s="345">
        <v>0</v>
      </c>
      <c r="FL136" s="346" t="s">
        <v>1214</v>
      </c>
      <c r="FM136" s="346" t="s">
        <v>1214</v>
      </c>
      <c r="FN136" s="346" t="s">
        <v>3320</v>
      </c>
      <c r="FO136" s="346" t="s">
        <v>1214</v>
      </c>
      <c r="FP136" s="346" t="s">
        <v>3320</v>
      </c>
      <c r="FQ136" s="346" t="s">
        <v>3320</v>
      </c>
      <c r="FR136" s="346" t="s">
        <v>3320</v>
      </c>
      <c r="FS136" s="346" t="s">
        <v>3320</v>
      </c>
      <c r="FT136" s="346" t="s">
        <v>3320</v>
      </c>
      <c r="FU136" s="346" t="s">
        <v>3320</v>
      </c>
      <c r="FV136" s="346" t="s">
        <v>1214</v>
      </c>
      <c r="FW136" s="346" t="s">
        <v>1214</v>
      </c>
      <c r="FX136" s="350">
        <v>46079.955659722225</v>
      </c>
      <c r="FY136" s="350">
        <v>46083.779687499999</v>
      </c>
      <c r="FZ136" s="346" t="s">
        <v>5685</v>
      </c>
      <c r="GA136" s="346" t="s">
        <v>3320</v>
      </c>
      <c r="GB136" s="346" t="s">
        <v>3320</v>
      </c>
      <c r="GC136" s="346" t="s">
        <v>3320</v>
      </c>
      <c r="GD136" s="346" t="s">
        <v>3320</v>
      </c>
      <c r="GE136" s="346" t="s">
        <v>3320</v>
      </c>
      <c r="GF136" s="346" t="s">
        <v>3320</v>
      </c>
      <c r="GG136" s="346" t="s">
        <v>3320</v>
      </c>
      <c r="GH136" s="346" t="s">
        <v>3320</v>
      </c>
      <c r="GI136" s="346" t="s">
        <v>3320</v>
      </c>
      <c r="GJ136" s="346" t="s">
        <v>3320</v>
      </c>
      <c r="GK136" s="346" t="s">
        <v>3320</v>
      </c>
      <c r="GL136" s="346" t="s">
        <v>3320</v>
      </c>
      <c r="GM136" s="346" t="s">
        <v>3320</v>
      </c>
      <c r="GN136" s="346" t="s">
        <v>3320</v>
      </c>
      <c r="GO136" s="346" t="s">
        <v>3320</v>
      </c>
      <c r="GP136" s="346" t="s">
        <v>3320</v>
      </c>
      <c r="GQ136" s="346" t="s">
        <v>3320</v>
      </c>
      <c r="GR136" s="346" t="s">
        <v>3320</v>
      </c>
      <c r="GS136" s="346" t="s">
        <v>3320</v>
      </c>
      <c r="GT136" s="346" t="s">
        <v>3320</v>
      </c>
      <c r="GU136" s="346" t="s">
        <v>3320</v>
      </c>
      <c r="GV136" s="346" t="s">
        <v>3320</v>
      </c>
      <c r="GW136" s="346" t="s">
        <v>3320</v>
      </c>
      <c r="GX136" s="346" t="s">
        <v>3320</v>
      </c>
      <c r="GY136" s="346" t="s">
        <v>3320</v>
      </c>
      <c r="GZ136" s="346" t="s">
        <v>3320</v>
      </c>
      <c r="HA136" s="346" t="s">
        <v>3320</v>
      </c>
      <c r="HB136" s="346" t="s">
        <v>3320</v>
      </c>
      <c r="HC136" s="346" t="s">
        <v>3320</v>
      </c>
      <c r="HD136" s="346" t="s">
        <v>3320</v>
      </c>
      <c r="HE136" s="346" t="s">
        <v>3320</v>
      </c>
      <c r="HF136" s="346" t="s">
        <v>3320</v>
      </c>
      <c r="HG136" s="346" t="s">
        <v>3320</v>
      </c>
      <c r="HH136" s="346" t="s">
        <v>3320</v>
      </c>
      <c r="HI136" s="346" t="s">
        <v>3320</v>
      </c>
      <c r="HJ136" s="346" t="s">
        <v>3320</v>
      </c>
      <c r="HK136" s="346" t="s">
        <v>3320</v>
      </c>
      <c r="HL136" s="346" t="s">
        <v>3320</v>
      </c>
    </row>
    <row r="137" spans="1:220" ht="15.75" thickBot="1">
      <c r="A137" s="344" t="s">
        <v>5638</v>
      </c>
      <c r="B137" s="345">
        <v>907</v>
      </c>
      <c r="C137" s="346" t="s">
        <v>9034</v>
      </c>
      <c r="D137" s="346" t="s">
        <v>9035</v>
      </c>
      <c r="E137" s="345">
        <v>907</v>
      </c>
      <c r="F137" s="346" t="s">
        <v>813</v>
      </c>
      <c r="G137" s="346" t="s">
        <v>5914</v>
      </c>
      <c r="H137" s="346" t="s">
        <v>9036</v>
      </c>
      <c r="I137" s="346" t="s">
        <v>5916</v>
      </c>
      <c r="J137" s="346" t="s">
        <v>5918</v>
      </c>
      <c r="K137" s="346" t="s">
        <v>5919</v>
      </c>
      <c r="L137" s="346" t="s">
        <v>5920</v>
      </c>
      <c r="M137" s="346" t="s">
        <v>5698</v>
      </c>
      <c r="N137" s="346" t="s">
        <v>5921</v>
      </c>
      <c r="O137" s="346" t="s">
        <v>5922</v>
      </c>
      <c r="P137" s="346" t="s">
        <v>3320</v>
      </c>
      <c r="Q137" s="346" t="s">
        <v>5923</v>
      </c>
      <c r="R137" s="346" t="s">
        <v>5698</v>
      </c>
      <c r="S137" s="346" t="s">
        <v>5924</v>
      </c>
      <c r="T137" s="346" t="s">
        <v>5925</v>
      </c>
      <c r="U137" s="346" t="s">
        <v>5926</v>
      </c>
      <c r="V137" s="346" t="s">
        <v>733</v>
      </c>
      <c r="W137" s="346" t="s">
        <v>733</v>
      </c>
      <c r="X137" s="346" t="s">
        <v>733</v>
      </c>
      <c r="Y137" s="346" t="s">
        <v>3320</v>
      </c>
      <c r="Z137" s="346" t="s">
        <v>5927</v>
      </c>
      <c r="AA137" s="346" t="s">
        <v>733</v>
      </c>
      <c r="AB137" s="346" t="s">
        <v>5928</v>
      </c>
      <c r="AC137" s="346" t="s">
        <v>5929</v>
      </c>
      <c r="AD137" s="346" t="s">
        <v>5930</v>
      </c>
      <c r="AE137" s="346" t="s">
        <v>5931</v>
      </c>
      <c r="AF137" s="346" t="s">
        <v>5932</v>
      </c>
      <c r="AG137" s="346" t="s">
        <v>5933</v>
      </c>
      <c r="AH137" s="346" t="s">
        <v>1214</v>
      </c>
      <c r="AI137" s="346" t="s">
        <v>3320</v>
      </c>
      <c r="AJ137" s="346" t="s">
        <v>2043</v>
      </c>
      <c r="AK137" s="346" t="s">
        <v>5934</v>
      </c>
      <c r="AL137" s="346" t="s">
        <v>5936</v>
      </c>
      <c r="AM137" s="347">
        <v>47234</v>
      </c>
      <c r="AN137" s="345">
        <v>24</v>
      </c>
      <c r="AO137" s="345">
        <v>259</v>
      </c>
      <c r="AP137" s="346" t="s">
        <v>5666</v>
      </c>
      <c r="AQ137" s="345">
        <v>37</v>
      </c>
      <c r="AR137" s="345">
        <v>930.22</v>
      </c>
      <c r="AS137" s="346" t="s">
        <v>733</v>
      </c>
      <c r="AT137" s="346" t="s">
        <v>3320</v>
      </c>
      <c r="AU137" s="346" t="s">
        <v>3320</v>
      </c>
      <c r="AV137" s="346" t="s">
        <v>3320</v>
      </c>
      <c r="AW137" s="346" t="s">
        <v>3320</v>
      </c>
      <c r="AX137" s="346" t="s">
        <v>3320</v>
      </c>
      <c r="AY137" s="346" t="s">
        <v>3320</v>
      </c>
      <c r="AZ137" s="346" t="s">
        <v>3320</v>
      </c>
      <c r="BA137" s="346" t="s">
        <v>3320</v>
      </c>
      <c r="BB137" s="346" t="s">
        <v>3320</v>
      </c>
      <c r="BC137" s="346" t="s">
        <v>3320</v>
      </c>
      <c r="BD137" s="348"/>
      <c r="BE137" s="346" t="s">
        <v>3320</v>
      </c>
      <c r="BF137" s="346" t="s">
        <v>3320</v>
      </c>
      <c r="BG137" s="346" t="s">
        <v>3320</v>
      </c>
      <c r="BH137" s="346" t="s">
        <v>3320</v>
      </c>
      <c r="BI137" s="346" t="s">
        <v>3320</v>
      </c>
      <c r="BJ137" s="346" t="s">
        <v>3320</v>
      </c>
      <c r="BK137" s="346" t="s">
        <v>3320</v>
      </c>
      <c r="BL137" s="346" t="s">
        <v>3320</v>
      </c>
      <c r="BM137" s="346" t="s">
        <v>3320</v>
      </c>
      <c r="BN137" s="345">
        <v>7</v>
      </c>
      <c r="BO137" s="345">
        <v>12.5</v>
      </c>
      <c r="BP137" s="346" t="s">
        <v>733</v>
      </c>
      <c r="BQ137" s="346" t="s">
        <v>5937</v>
      </c>
      <c r="BR137" s="345">
        <v>0.41</v>
      </c>
      <c r="BS137" s="346" t="s">
        <v>1214</v>
      </c>
      <c r="BT137" s="346" t="s">
        <v>733</v>
      </c>
      <c r="BU137" s="346" t="s">
        <v>733</v>
      </c>
      <c r="BV137" s="345">
        <v>3591.6</v>
      </c>
      <c r="BW137" s="345">
        <v>2976.88</v>
      </c>
      <c r="BX137" s="346" t="s">
        <v>5938</v>
      </c>
      <c r="BY137" s="345">
        <v>365</v>
      </c>
      <c r="BZ137" s="345">
        <v>0.82</v>
      </c>
      <c r="CA137" s="345">
        <v>98</v>
      </c>
      <c r="CB137" s="345">
        <v>25</v>
      </c>
      <c r="CC137" s="347">
        <v>46265</v>
      </c>
      <c r="CD137" s="345">
        <v>1.31</v>
      </c>
      <c r="CE137" s="345">
        <v>59</v>
      </c>
      <c r="CF137" s="346" t="s">
        <v>7561</v>
      </c>
      <c r="CG137" s="345">
        <v>11493000</v>
      </c>
      <c r="CH137" s="348"/>
      <c r="CI137" s="346" t="s">
        <v>3320</v>
      </c>
      <c r="CJ137" s="346" t="s">
        <v>3320</v>
      </c>
      <c r="CK137" s="346" t="s">
        <v>3320</v>
      </c>
      <c r="CL137" s="346" t="s">
        <v>3320</v>
      </c>
      <c r="CM137" s="346" t="s">
        <v>3320</v>
      </c>
      <c r="CN137" s="346" t="s">
        <v>3320</v>
      </c>
      <c r="CO137" s="346" t="s">
        <v>3320</v>
      </c>
      <c r="CP137" s="346" t="s">
        <v>3320</v>
      </c>
      <c r="CQ137" s="346" t="s">
        <v>3320</v>
      </c>
      <c r="CR137" s="346" t="s">
        <v>3320</v>
      </c>
      <c r="CS137" s="346" t="s">
        <v>3320</v>
      </c>
      <c r="CT137" s="346" t="s">
        <v>3320</v>
      </c>
      <c r="CU137" s="346" t="s">
        <v>3320</v>
      </c>
      <c r="CV137" s="346" t="s">
        <v>3320</v>
      </c>
      <c r="CW137" s="346" t="s">
        <v>3320</v>
      </c>
      <c r="CX137" s="346" t="s">
        <v>3320</v>
      </c>
      <c r="CY137" s="346" t="s">
        <v>3320</v>
      </c>
      <c r="CZ137" s="346" t="s">
        <v>3320</v>
      </c>
      <c r="DA137" s="346" t="s">
        <v>3320</v>
      </c>
      <c r="DB137" s="346" t="s">
        <v>3320</v>
      </c>
      <c r="DC137" s="346" t="s">
        <v>3320</v>
      </c>
      <c r="DD137" s="346" t="s">
        <v>3320</v>
      </c>
      <c r="DE137" s="346" t="s">
        <v>3320</v>
      </c>
      <c r="DF137" s="346" t="s">
        <v>3320</v>
      </c>
      <c r="DG137" s="346" t="s">
        <v>3320</v>
      </c>
      <c r="DH137" s="346" t="s">
        <v>3320</v>
      </c>
      <c r="DI137" s="346" t="s">
        <v>3320</v>
      </c>
      <c r="DJ137" s="346" t="s">
        <v>3320</v>
      </c>
      <c r="DK137" s="346" t="s">
        <v>3320</v>
      </c>
      <c r="DL137" s="346" t="s">
        <v>3320</v>
      </c>
      <c r="DM137" s="346" t="s">
        <v>3320</v>
      </c>
      <c r="DN137" s="346" t="s">
        <v>3320</v>
      </c>
      <c r="DO137" s="346" t="s">
        <v>3320</v>
      </c>
      <c r="DP137" s="346" t="s">
        <v>3320</v>
      </c>
      <c r="DQ137" s="346" t="s">
        <v>3320</v>
      </c>
      <c r="DR137" s="346" t="s">
        <v>3320</v>
      </c>
      <c r="DS137" s="346" t="s">
        <v>3320</v>
      </c>
      <c r="DT137" s="346" t="s">
        <v>3320</v>
      </c>
      <c r="DU137" s="346" t="s">
        <v>3320</v>
      </c>
      <c r="DV137" s="346" t="s">
        <v>3320</v>
      </c>
      <c r="DW137" s="346" t="s">
        <v>3320</v>
      </c>
      <c r="DX137" s="346" t="s">
        <v>3320</v>
      </c>
      <c r="DY137" s="346" t="s">
        <v>3320</v>
      </c>
      <c r="DZ137" s="346" t="s">
        <v>3320</v>
      </c>
      <c r="EA137" s="346" t="s">
        <v>3320</v>
      </c>
      <c r="EB137" s="346" t="s">
        <v>3320</v>
      </c>
      <c r="EC137" s="346" t="s">
        <v>3320</v>
      </c>
      <c r="ED137" s="346" t="s">
        <v>3320</v>
      </c>
      <c r="EE137" s="346" t="s">
        <v>3320</v>
      </c>
      <c r="EF137" s="345">
        <v>404456071</v>
      </c>
      <c r="EG137" s="346" t="s">
        <v>1214</v>
      </c>
      <c r="EH137" s="346" t="s">
        <v>733</v>
      </c>
      <c r="EI137" s="346" t="s">
        <v>733</v>
      </c>
      <c r="EJ137" s="346" t="s">
        <v>733</v>
      </c>
      <c r="EK137" s="346" t="s">
        <v>791</v>
      </c>
      <c r="EL137" s="346" t="s">
        <v>5940</v>
      </c>
      <c r="EM137" s="179" t="s">
        <v>5941</v>
      </c>
      <c r="EN137" s="348"/>
      <c r="EO137" s="346" t="s">
        <v>9037</v>
      </c>
      <c r="EP137" s="345">
        <v>404456071.30000001</v>
      </c>
      <c r="EQ137" s="345">
        <v>30192349.93</v>
      </c>
      <c r="ER137" s="345">
        <v>1674.58</v>
      </c>
      <c r="ES137" s="345">
        <v>964</v>
      </c>
      <c r="ET137" s="346" t="s">
        <v>5944</v>
      </c>
      <c r="EU137" s="346" t="s">
        <v>733</v>
      </c>
      <c r="EV137" s="346" t="s">
        <v>733</v>
      </c>
      <c r="EW137" s="346" t="s">
        <v>9038</v>
      </c>
      <c r="EX137" s="346" t="s">
        <v>733</v>
      </c>
      <c r="EY137" s="346" t="s">
        <v>1214</v>
      </c>
      <c r="EZ137" s="346" t="s">
        <v>733</v>
      </c>
      <c r="FA137" s="346" t="s">
        <v>733</v>
      </c>
      <c r="FB137" s="346" t="s">
        <v>733</v>
      </c>
      <c r="FC137" s="349" t="s">
        <v>5676</v>
      </c>
      <c r="FD137" s="346" t="s">
        <v>3320</v>
      </c>
      <c r="FE137" s="346" t="s">
        <v>733</v>
      </c>
      <c r="FF137" s="346" t="s">
        <v>5721</v>
      </c>
      <c r="FG137" s="346" t="s">
        <v>733</v>
      </c>
      <c r="FH137" s="346" t="s">
        <v>5946</v>
      </c>
      <c r="FI137" s="346" t="s">
        <v>5947</v>
      </c>
      <c r="FJ137" s="346" t="s">
        <v>3320</v>
      </c>
      <c r="FK137" s="345">
        <v>0.1</v>
      </c>
      <c r="FL137" s="346" t="s">
        <v>733</v>
      </c>
      <c r="FM137" s="346" t="s">
        <v>5948</v>
      </c>
      <c r="FN137" s="346" t="s">
        <v>5949</v>
      </c>
      <c r="FO137" s="346" t="s">
        <v>733</v>
      </c>
      <c r="FP137" s="346" t="s">
        <v>3320</v>
      </c>
      <c r="FQ137" s="346" t="s">
        <v>9039</v>
      </c>
      <c r="FR137" s="346" t="s">
        <v>9040</v>
      </c>
      <c r="FS137" s="346" t="s">
        <v>5952</v>
      </c>
      <c r="FT137" s="346" t="s">
        <v>5684</v>
      </c>
      <c r="FU137" s="346" t="s">
        <v>5684</v>
      </c>
      <c r="FV137" s="346" t="s">
        <v>733</v>
      </c>
      <c r="FW137" s="346" t="s">
        <v>1214</v>
      </c>
      <c r="FX137" s="350">
        <v>46079.874548611115</v>
      </c>
      <c r="FY137" s="350">
        <v>46083.762488425928</v>
      </c>
      <c r="FZ137" s="346" t="s">
        <v>5685</v>
      </c>
      <c r="GA137" s="346" t="s">
        <v>3320</v>
      </c>
      <c r="GB137" s="346" t="s">
        <v>3320</v>
      </c>
      <c r="GC137" s="346" t="s">
        <v>3320</v>
      </c>
      <c r="GD137" s="346" t="s">
        <v>3320</v>
      </c>
      <c r="GE137" s="346" t="s">
        <v>3320</v>
      </c>
      <c r="GF137" s="346" t="s">
        <v>3320</v>
      </c>
      <c r="GG137" s="346" t="s">
        <v>3320</v>
      </c>
      <c r="GH137" s="346" t="s">
        <v>3320</v>
      </c>
      <c r="GI137" s="346" t="s">
        <v>3320</v>
      </c>
      <c r="GJ137" s="346" t="s">
        <v>3320</v>
      </c>
      <c r="GK137" s="346" t="s">
        <v>3320</v>
      </c>
      <c r="GL137" s="346" t="s">
        <v>3320</v>
      </c>
      <c r="GM137" s="346" t="s">
        <v>3320</v>
      </c>
      <c r="GN137" s="346" t="s">
        <v>3320</v>
      </c>
      <c r="GO137" s="346" t="s">
        <v>3320</v>
      </c>
      <c r="GP137" s="346" t="s">
        <v>3320</v>
      </c>
      <c r="GQ137" s="346" t="s">
        <v>3320</v>
      </c>
      <c r="GR137" s="346" t="s">
        <v>3320</v>
      </c>
      <c r="GS137" s="346" t="s">
        <v>3320</v>
      </c>
      <c r="GT137" s="346" t="s">
        <v>3320</v>
      </c>
      <c r="GU137" s="346" t="s">
        <v>3320</v>
      </c>
      <c r="GV137" s="346" t="s">
        <v>3320</v>
      </c>
      <c r="GW137" s="346" t="s">
        <v>3320</v>
      </c>
      <c r="GX137" s="346" t="s">
        <v>3320</v>
      </c>
      <c r="GY137" s="346" t="s">
        <v>3320</v>
      </c>
      <c r="GZ137" s="346" t="s">
        <v>3320</v>
      </c>
      <c r="HA137" s="346" t="s">
        <v>3320</v>
      </c>
      <c r="HB137" s="346" t="s">
        <v>3320</v>
      </c>
      <c r="HC137" s="346" t="s">
        <v>3320</v>
      </c>
      <c r="HD137" s="346" t="s">
        <v>3320</v>
      </c>
      <c r="HE137" s="346" t="s">
        <v>3320</v>
      </c>
      <c r="HF137" s="346" t="s">
        <v>3320</v>
      </c>
      <c r="HG137" s="346" t="s">
        <v>3320</v>
      </c>
      <c r="HH137" s="346" t="s">
        <v>3320</v>
      </c>
      <c r="HI137" s="346" t="s">
        <v>3320</v>
      </c>
      <c r="HJ137" s="346" t="s">
        <v>3320</v>
      </c>
      <c r="HK137" s="346" t="s">
        <v>3320</v>
      </c>
      <c r="HL137" s="346" t="s">
        <v>3320</v>
      </c>
    </row>
    <row r="138" spans="1:220" ht="15.75" thickBot="1">
      <c r="A138" s="344" t="s">
        <v>5638</v>
      </c>
      <c r="B138" s="345">
        <v>824</v>
      </c>
      <c r="C138" s="346" t="s">
        <v>9041</v>
      </c>
      <c r="D138" s="346" t="s">
        <v>9042</v>
      </c>
      <c r="E138" s="345">
        <v>824</v>
      </c>
      <c r="F138" s="346" t="s">
        <v>5641</v>
      </c>
      <c r="G138" s="346" t="s">
        <v>525</v>
      </c>
      <c r="H138" s="346" t="s">
        <v>9043</v>
      </c>
      <c r="I138" s="346" t="s">
        <v>5643</v>
      </c>
      <c r="J138" s="346" t="s">
        <v>8482</v>
      </c>
      <c r="K138" s="346" t="s">
        <v>525</v>
      </c>
      <c r="L138" s="346" t="s">
        <v>7542</v>
      </c>
      <c r="M138" s="346" t="s">
        <v>5648</v>
      </c>
      <c r="N138" s="346" t="s">
        <v>5649</v>
      </c>
      <c r="O138" s="346" t="s">
        <v>5650</v>
      </c>
      <c r="P138" s="346" t="s">
        <v>525</v>
      </c>
      <c r="Q138" s="346" t="s">
        <v>5651</v>
      </c>
      <c r="R138" s="346" t="s">
        <v>5652</v>
      </c>
      <c r="S138" s="346" t="s">
        <v>5653</v>
      </c>
      <c r="T138" s="346" t="s">
        <v>5654</v>
      </c>
      <c r="U138" s="346" t="s">
        <v>5655</v>
      </c>
      <c r="V138" s="346" t="s">
        <v>733</v>
      </c>
      <c r="W138" s="346" t="s">
        <v>733</v>
      </c>
      <c r="X138" s="346" t="s">
        <v>733</v>
      </c>
      <c r="Y138" s="346" t="s">
        <v>3320</v>
      </c>
      <c r="Z138" s="346" t="s">
        <v>5656</v>
      </c>
      <c r="AA138" s="346" t="s">
        <v>733</v>
      </c>
      <c r="AB138" s="346" t="s">
        <v>5657</v>
      </c>
      <c r="AC138" s="346" t="s">
        <v>5658</v>
      </c>
      <c r="AD138" s="346" t="s">
        <v>5659</v>
      </c>
      <c r="AE138" s="346" t="s">
        <v>5660</v>
      </c>
      <c r="AF138" s="346" t="s">
        <v>5661</v>
      </c>
      <c r="AG138" s="346" t="s">
        <v>5662</v>
      </c>
      <c r="AH138" s="346" t="s">
        <v>1214</v>
      </c>
      <c r="AI138" s="346" t="s">
        <v>3320</v>
      </c>
      <c r="AJ138" s="346" t="s">
        <v>5747</v>
      </c>
      <c r="AK138" s="346" t="s">
        <v>1264</v>
      </c>
      <c r="AL138" s="346" t="s">
        <v>5665</v>
      </c>
      <c r="AM138" s="347">
        <v>46935</v>
      </c>
      <c r="AN138" s="345">
        <v>18</v>
      </c>
      <c r="AO138" s="345">
        <v>52</v>
      </c>
      <c r="AP138" s="346" t="s">
        <v>5666</v>
      </c>
      <c r="AQ138" s="345">
        <v>272</v>
      </c>
      <c r="AR138" s="345">
        <v>128.4</v>
      </c>
      <c r="AS138" s="346" t="s">
        <v>733</v>
      </c>
      <c r="AT138" s="345">
        <v>25.06</v>
      </c>
      <c r="AU138" s="346" t="s">
        <v>1214</v>
      </c>
      <c r="AV138" s="345">
        <v>650</v>
      </c>
      <c r="AW138" s="346" t="s">
        <v>5667</v>
      </c>
      <c r="AX138" s="346" t="s">
        <v>5668</v>
      </c>
      <c r="AY138" s="346" t="s">
        <v>3320</v>
      </c>
      <c r="AZ138" s="346" t="s">
        <v>733</v>
      </c>
      <c r="BA138" s="346" t="s">
        <v>1214</v>
      </c>
      <c r="BB138" s="345">
        <v>1866</v>
      </c>
      <c r="BC138" s="345">
        <v>1735.4</v>
      </c>
      <c r="BD138" s="346" t="s">
        <v>7367</v>
      </c>
      <c r="BE138" s="345">
        <v>365</v>
      </c>
      <c r="BF138" s="345">
        <v>90</v>
      </c>
      <c r="BG138" s="345">
        <v>98</v>
      </c>
      <c r="BH138" s="345">
        <v>25</v>
      </c>
      <c r="BI138" s="347">
        <v>46387</v>
      </c>
      <c r="BJ138" s="345">
        <v>0.4</v>
      </c>
      <c r="BK138" s="345">
        <v>8</v>
      </c>
      <c r="BL138" s="346" t="s">
        <v>9045</v>
      </c>
      <c r="BM138" s="345">
        <v>588288</v>
      </c>
      <c r="BN138" s="346" t="s">
        <v>3320</v>
      </c>
      <c r="BO138" s="346" t="s">
        <v>3320</v>
      </c>
      <c r="BP138" s="346" t="s">
        <v>3320</v>
      </c>
      <c r="BQ138" s="346" t="s">
        <v>3320</v>
      </c>
      <c r="BR138" s="346" t="s">
        <v>3320</v>
      </c>
      <c r="BS138" s="346" t="s">
        <v>3320</v>
      </c>
      <c r="BT138" s="346" t="s">
        <v>3320</v>
      </c>
      <c r="BU138" s="346" t="s">
        <v>3320</v>
      </c>
      <c r="BV138" s="346" t="s">
        <v>3320</v>
      </c>
      <c r="BW138" s="346" t="s">
        <v>3320</v>
      </c>
      <c r="BX138" s="348"/>
      <c r="BY138" s="346" t="s">
        <v>3320</v>
      </c>
      <c r="BZ138" s="346" t="s">
        <v>3320</v>
      </c>
      <c r="CA138" s="346" t="s">
        <v>3320</v>
      </c>
      <c r="CB138" s="346" t="s">
        <v>3320</v>
      </c>
      <c r="CC138" s="346" t="s">
        <v>3320</v>
      </c>
      <c r="CD138" s="346" t="s">
        <v>3320</v>
      </c>
      <c r="CE138" s="346" t="s">
        <v>3320</v>
      </c>
      <c r="CF138" s="346" t="s">
        <v>3320</v>
      </c>
      <c r="CG138" s="346" t="s">
        <v>3320</v>
      </c>
      <c r="CH138" s="348"/>
      <c r="CI138" s="346" t="s">
        <v>3320</v>
      </c>
      <c r="CJ138" s="346" t="s">
        <v>3320</v>
      </c>
      <c r="CK138" s="346" t="s">
        <v>3320</v>
      </c>
      <c r="CL138" s="346" t="s">
        <v>3320</v>
      </c>
      <c r="CM138" s="346" t="s">
        <v>3320</v>
      </c>
      <c r="CN138" s="346" t="s">
        <v>3320</v>
      </c>
      <c r="CO138" s="346" t="s">
        <v>3320</v>
      </c>
      <c r="CP138" s="346" t="s">
        <v>3320</v>
      </c>
      <c r="CQ138" s="346" t="s">
        <v>3320</v>
      </c>
      <c r="CR138" s="346" t="s">
        <v>3320</v>
      </c>
      <c r="CS138" s="346" t="s">
        <v>3320</v>
      </c>
      <c r="CT138" s="346" t="s">
        <v>3320</v>
      </c>
      <c r="CU138" s="346" t="s">
        <v>3320</v>
      </c>
      <c r="CV138" s="346" t="s">
        <v>3320</v>
      </c>
      <c r="CW138" s="346" t="s">
        <v>3320</v>
      </c>
      <c r="CX138" s="346" t="s">
        <v>3320</v>
      </c>
      <c r="CY138" s="346" t="s">
        <v>3320</v>
      </c>
      <c r="CZ138" s="346" t="s">
        <v>3320</v>
      </c>
      <c r="DA138" s="346" t="s">
        <v>3320</v>
      </c>
      <c r="DB138" s="346" t="s">
        <v>3320</v>
      </c>
      <c r="DC138" s="346" t="s">
        <v>3320</v>
      </c>
      <c r="DD138" s="346" t="s">
        <v>3320</v>
      </c>
      <c r="DE138" s="346" t="s">
        <v>3320</v>
      </c>
      <c r="DF138" s="346" t="s">
        <v>3320</v>
      </c>
      <c r="DG138" s="346" t="s">
        <v>3320</v>
      </c>
      <c r="DH138" s="346" t="s">
        <v>3320</v>
      </c>
      <c r="DI138" s="346" t="s">
        <v>3320</v>
      </c>
      <c r="DJ138" s="346" t="s">
        <v>3320</v>
      </c>
      <c r="DK138" s="346" t="s">
        <v>3320</v>
      </c>
      <c r="DL138" s="346" t="s">
        <v>3320</v>
      </c>
      <c r="DM138" s="346" t="s">
        <v>3320</v>
      </c>
      <c r="DN138" s="346" t="s">
        <v>3320</v>
      </c>
      <c r="DO138" s="346" t="s">
        <v>3320</v>
      </c>
      <c r="DP138" s="346" t="s">
        <v>3320</v>
      </c>
      <c r="DQ138" s="346" t="s">
        <v>3320</v>
      </c>
      <c r="DR138" s="346" t="s">
        <v>3320</v>
      </c>
      <c r="DS138" s="346" t="s">
        <v>3320</v>
      </c>
      <c r="DT138" s="346" t="s">
        <v>3320</v>
      </c>
      <c r="DU138" s="346" t="s">
        <v>3320</v>
      </c>
      <c r="DV138" s="346" t="s">
        <v>3320</v>
      </c>
      <c r="DW138" s="346" t="s">
        <v>3320</v>
      </c>
      <c r="DX138" s="346" t="s">
        <v>3320</v>
      </c>
      <c r="DY138" s="346" t="s">
        <v>3320</v>
      </c>
      <c r="DZ138" s="346" t="s">
        <v>3320</v>
      </c>
      <c r="EA138" s="346" t="s">
        <v>3320</v>
      </c>
      <c r="EB138" s="346" t="s">
        <v>3320</v>
      </c>
      <c r="EC138" s="346" t="s">
        <v>3320</v>
      </c>
      <c r="ED138" s="346" t="s">
        <v>3320</v>
      </c>
      <c r="EE138" s="346" t="s">
        <v>3320</v>
      </c>
      <c r="EF138" s="345">
        <v>58282800</v>
      </c>
      <c r="EG138" s="346" t="s">
        <v>733</v>
      </c>
      <c r="EH138" s="346" t="s">
        <v>733</v>
      </c>
      <c r="EI138" s="346" t="s">
        <v>733</v>
      </c>
      <c r="EJ138" s="346" t="s">
        <v>733</v>
      </c>
      <c r="EK138" s="346" t="s">
        <v>1278</v>
      </c>
      <c r="EL138" s="346" t="s">
        <v>9046</v>
      </c>
      <c r="EM138" s="179" t="s">
        <v>9047</v>
      </c>
      <c r="EN138" s="348"/>
      <c r="EO138" s="346" t="s">
        <v>9048</v>
      </c>
      <c r="EP138" s="345">
        <v>58828800</v>
      </c>
      <c r="EQ138" s="345">
        <v>6600000</v>
      </c>
      <c r="ER138" s="345">
        <v>1441.67</v>
      </c>
      <c r="ES138" s="345">
        <v>29250</v>
      </c>
      <c r="ET138" s="346" t="s">
        <v>7646</v>
      </c>
      <c r="EU138" s="346" t="s">
        <v>1214</v>
      </c>
      <c r="EV138" s="346" t="s">
        <v>1214</v>
      </c>
      <c r="EW138" s="346" t="s">
        <v>5675</v>
      </c>
      <c r="EX138" s="346" t="s">
        <v>1214</v>
      </c>
      <c r="EY138" s="346" t="s">
        <v>1214</v>
      </c>
      <c r="EZ138" s="346" t="s">
        <v>1214</v>
      </c>
      <c r="FA138" s="346" t="s">
        <v>733</v>
      </c>
      <c r="FB138" s="346" t="s">
        <v>1214</v>
      </c>
      <c r="FC138" s="349" t="s">
        <v>5676</v>
      </c>
      <c r="FD138" s="346" t="s">
        <v>3320</v>
      </c>
      <c r="FE138" s="346" t="s">
        <v>733</v>
      </c>
      <c r="FF138" s="346" t="s">
        <v>5721</v>
      </c>
      <c r="FG138" s="346" t="s">
        <v>733</v>
      </c>
      <c r="FH138" s="346" t="s">
        <v>5678</v>
      </c>
      <c r="FI138" s="346" t="s">
        <v>3320</v>
      </c>
      <c r="FJ138" s="346" t="s">
        <v>3320</v>
      </c>
      <c r="FK138" s="345">
        <v>0.6</v>
      </c>
      <c r="FL138" s="346" t="s">
        <v>733</v>
      </c>
      <c r="FM138" s="346" t="s">
        <v>5679</v>
      </c>
      <c r="FN138" s="346" t="s">
        <v>9049</v>
      </c>
      <c r="FO138" s="346" t="s">
        <v>733</v>
      </c>
      <c r="FP138" s="346" t="s">
        <v>3320</v>
      </c>
      <c r="FQ138" s="346" t="s">
        <v>9050</v>
      </c>
      <c r="FR138" s="346" t="s">
        <v>9051</v>
      </c>
      <c r="FS138" s="346" t="s">
        <v>5683</v>
      </c>
      <c r="FT138" s="346" t="s">
        <v>5952</v>
      </c>
      <c r="FU138" s="346" t="s">
        <v>5684</v>
      </c>
      <c r="FV138" s="346" t="s">
        <v>733</v>
      </c>
      <c r="FW138" s="346" t="s">
        <v>1214</v>
      </c>
      <c r="FX138" s="350">
        <v>46079.484224537038</v>
      </c>
      <c r="FY138" s="350">
        <v>46083.75990740741</v>
      </c>
      <c r="FZ138" s="346" t="s">
        <v>5685</v>
      </c>
      <c r="GA138" s="346" t="s">
        <v>3320</v>
      </c>
      <c r="GB138" s="346" t="s">
        <v>3320</v>
      </c>
      <c r="GC138" s="346" t="s">
        <v>3320</v>
      </c>
      <c r="GD138" s="346" t="s">
        <v>3320</v>
      </c>
      <c r="GE138" s="346" t="s">
        <v>3320</v>
      </c>
      <c r="GF138" s="346" t="s">
        <v>3320</v>
      </c>
      <c r="GG138" s="346" t="s">
        <v>3320</v>
      </c>
      <c r="GH138" s="346" t="s">
        <v>3320</v>
      </c>
      <c r="GI138" s="346" t="s">
        <v>3320</v>
      </c>
      <c r="GJ138" s="346" t="s">
        <v>3320</v>
      </c>
      <c r="GK138" s="346" t="s">
        <v>3320</v>
      </c>
      <c r="GL138" s="346" t="s">
        <v>3320</v>
      </c>
      <c r="GM138" s="346" t="s">
        <v>3320</v>
      </c>
      <c r="GN138" s="346" t="s">
        <v>3320</v>
      </c>
      <c r="GO138" s="346" t="s">
        <v>3320</v>
      </c>
      <c r="GP138" s="346" t="s">
        <v>3320</v>
      </c>
      <c r="GQ138" s="346" t="s">
        <v>3320</v>
      </c>
      <c r="GR138" s="346" t="s">
        <v>3320</v>
      </c>
      <c r="GS138" s="346" t="s">
        <v>3320</v>
      </c>
      <c r="GT138" s="346" t="s">
        <v>3320</v>
      </c>
      <c r="GU138" s="346" t="s">
        <v>3320</v>
      </c>
      <c r="GV138" s="346" t="s">
        <v>3320</v>
      </c>
      <c r="GW138" s="346" t="s">
        <v>3320</v>
      </c>
      <c r="GX138" s="346" t="s">
        <v>3320</v>
      </c>
      <c r="GY138" s="346" t="s">
        <v>3320</v>
      </c>
      <c r="GZ138" s="346" t="s">
        <v>3320</v>
      </c>
      <c r="HA138" s="346" t="s">
        <v>3320</v>
      </c>
      <c r="HB138" s="346" t="s">
        <v>3320</v>
      </c>
      <c r="HC138" s="346" t="s">
        <v>3320</v>
      </c>
      <c r="HD138" s="346" t="s">
        <v>3320</v>
      </c>
      <c r="HE138" s="346" t="s">
        <v>3320</v>
      </c>
      <c r="HF138" s="346" t="s">
        <v>3320</v>
      </c>
      <c r="HG138" s="346" t="s">
        <v>3320</v>
      </c>
      <c r="HH138" s="346" t="s">
        <v>3320</v>
      </c>
      <c r="HI138" s="346" t="s">
        <v>3320</v>
      </c>
      <c r="HJ138" s="346" t="s">
        <v>3320</v>
      </c>
      <c r="HK138" s="346" t="s">
        <v>3320</v>
      </c>
      <c r="HL138" s="346" t="s">
        <v>3320</v>
      </c>
    </row>
    <row r="139" spans="1:220" ht="15.75" thickBot="1">
      <c r="A139" s="344" t="s">
        <v>5638</v>
      </c>
      <c r="B139" s="345">
        <v>1058</v>
      </c>
      <c r="C139" s="346" t="s">
        <v>9052</v>
      </c>
      <c r="D139" s="346" t="s">
        <v>9053</v>
      </c>
      <c r="E139" s="345">
        <v>1058</v>
      </c>
      <c r="F139" s="346" t="s">
        <v>9054</v>
      </c>
      <c r="G139" s="346" t="s">
        <v>9055</v>
      </c>
      <c r="H139" s="346" t="s">
        <v>9056</v>
      </c>
      <c r="I139" s="346" t="s">
        <v>5643</v>
      </c>
      <c r="J139" s="344" t="s">
        <v>6724</v>
      </c>
      <c r="K139" s="346" t="s">
        <v>9057</v>
      </c>
      <c r="L139" s="346" t="s">
        <v>9058</v>
      </c>
      <c r="M139" s="346" t="s">
        <v>6727</v>
      </c>
      <c r="N139" s="346" t="s">
        <v>9059</v>
      </c>
      <c r="O139" s="346" t="s">
        <v>9060</v>
      </c>
      <c r="P139" s="346" t="s">
        <v>3320</v>
      </c>
      <c r="Q139" s="346" t="s">
        <v>9061</v>
      </c>
      <c r="R139" s="346" t="s">
        <v>5698</v>
      </c>
      <c r="S139" s="346" t="s">
        <v>9062</v>
      </c>
      <c r="T139" s="346" t="s">
        <v>9063</v>
      </c>
      <c r="U139" s="346" t="s">
        <v>9064</v>
      </c>
      <c r="V139" s="346" t="s">
        <v>733</v>
      </c>
      <c r="W139" s="346" t="s">
        <v>733</v>
      </c>
      <c r="X139" s="346" t="s">
        <v>733</v>
      </c>
      <c r="Y139" s="346" t="s">
        <v>3320</v>
      </c>
      <c r="Z139" s="346" t="s">
        <v>9065</v>
      </c>
      <c r="AA139" s="346" t="s">
        <v>733</v>
      </c>
      <c r="AB139" s="346" t="s">
        <v>6735</v>
      </c>
      <c r="AC139" s="346" t="s">
        <v>6736</v>
      </c>
      <c r="AD139" s="346" t="s">
        <v>6091</v>
      </c>
      <c r="AE139" s="346" t="s">
        <v>6092</v>
      </c>
      <c r="AF139" s="346" t="s">
        <v>9066</v>
      </c>
      <c r="AG139" s="346" t="s">
        <v>9067</v>
      </c>
      <c r="AH139" s="346" t="s">
        <v>1214</v>
      </c>
      <c r="AI139" s="346" t="s">
        <v>3320</v>
      </c>
      <c r="AJ139" s="346" t="s">
        <v>5801</v>
      </c>
      <c r="AK139" s="346" t="s">
        <v>6587</v>
      </c>
      <c r="AL139" s="346" t="s">
        <v>5712</v>
      </c>
      <c r="AM139" s="347">
        <v>46904</v>
      </c>
      <c r="AN139" s="345">
        <v>18</v>
      </c>
      <c r="AO139" s="345">
        <v>180</v>
      </c>
      <c r="AP139" s="346" t="s">
        <v>5863</v>
      </c>
      <c r="AQ139" s="345">
        <v>591</v>
      </c>
      <c r="AR139" s="345">
        <v>490.87</v>
      </c>
      <c r="AS139" s="346" t="s">
        <v>733</v>
      </c>
      <c r="AT139" s="345">
        <v>31.13</v>
      </c>
      <c r="AU139" s="346" t="s">
        <v>1214</v>
      </c>
      <c r="AV139" s="345">
        <v>695</v>
      </c>
      <c r="AW139" s="346" t="s">
        <v>5713</v>
      </c>
      <c r="AX139" s="346" t="s">
        <v>5668</v>
      </c>
      <c r="AY139" s="346" t="s">
        <v>3320</v>
      </c>
      <c r="AZ139" s="346" t="s">
        <v>733</v>
      </c>
      <c r="BA139" s="346" t="s">
        <v>733</v>
      </c>
      <c r="BB139" s="345">
        <v>2438</v>
      </c>
      <c r="BC139" s="345">
        <v>2288</v>
      </c>
      <c r="BD139" s="346" t="s">
        <v>9069</v>
      </c>
      <c r="BE139" s="345">
        <v>365</v>
      </c>
      <c r="BF139" s="345">
        <v>95</v>
      </c>
      <c r="BG139" s="345">
        <v>99</v>
      </c>
      <c r="BH139" s="345">
        <v>30</v>
      </c>
      <c r="BI139" s="347">
        <v>46295</v>
      </c>
      <c r="BJ139" s="345">
        <v>0.5</v>
      </c>
      <c r="BK139" s="345">
        <v>10</v>
      </c>
      <c r="BL139" s="346" t="s">
        <v>9066</v>
      </c>
      <c r="BM139" s="345">
        <v>1263828</v>
      </c>
      <c r="BN139" s="346" t="s">
        <v>3320</v>
      </c>
      <c r="BO139" s="346" t="s">
        <v>3320</v>
      </c>
      <c r="BP139" s="346" t="s">
        <v>3320</v>
      </c>
      <c r="BQ139" s="346" t="s">
        <v>3320</v>
      </c>
      <c r="BR139" s="346" t="s">
        <v>3320</v>
      </c>
      <c r="BS139" s="346" t="s">
        <v>3320</v>
      </c>
      <c r="BT139" s="346" t="s">
        <v>3320</v>
      </c>
      <c r="BU139" s="346" t="s">
        <v>3320</v>
      </c>
      <c r="BV139" s="346" t="s">
        <v>3320</v>
      </c>
      <c r="BW139" s="346" t="s">
        <v>3320</v>
      </c>
      <c r="BX139" s="348"/>
      <c r="BY139" s="346" t="s">
        <v>3320</v>
      </c>
      <c r="BZ139" s="346" t="s">
        <v>3320</v>
      </c>
      <c r="CA139" s="346" t="s">
        <v>3320</v>
      </c>
      <c r="CB139" s="346" t="s">
        <v>3320</v>
      </c>
      <c r="CC139" s="346" t="s">
        <v>3320</v>
      </c>
      <c r="CD139" s="346" t="s">
        <v>3320</v>
      </c>
      <c r="CE139" s="346" t="s">
        <v>3320</v>
      </c>
      <c r="CF139" s="346" t="s">
        <v>3320</v>
      </c>
      <c r="CG139" s="346" t="s">
        <v>3320</v>
      </c>
      <c r="CH139" s="348"/>
      <c r="CI139" s="346" t="s">
        <v>3320</v>
      </c>
      <c r="CJ139" s="346" t="s">
        <v>3320</v>
      </c>
      <c r="CK139" s="346" t="s">
        <v>3320</v>
      </c>
      <c r="CL139" s="346" t="s">
        <v>3320</v>
      </c>
      <c r="CM139" s="346" t="s">
        <v>3320</v>
      </c>
      <c r="CN139" s="346" t="s">
        <v>3320</v>
      </c>
      <c r="CO139" s="346" t="s">
        <v>3320</v>
      </c>
      <c r="CP139" s="346" t="s">
        <v>3320</v>
      </c>
      <c r="CQ139" s="346" t="s">
        <v>3320</v>
      </c>
      <c r="CR139" s="346" t="s">
        <v>3320</v>
      </c>
      <c r="CS139" s="346" t="s">
        <v>3320</v>
      </c>
      <c r="CT139" s="346" t="s">
        <v>3320</v>
      </c>
      <c r="CU139" s="346" t="s">
        <v>3320</v>
      </c>
      <c r="CV139" s="346" t="s">
        <v>3320</v>
      </c>
      <c r="CW139" s="346" t="s">
        <v>3320</v>
      </c>
      <c r="CX139" s="346" t="s">
        <v>3320</v>
      </c>
      <c r="CY139" s="346" t="s">
        <v>3320</v>
      </c>
      <c r="CZ139" s="346" t="s">
        <v>3320</v>
      </c>
      <c r="DA139" s="346" t="s">
        <v>3320</v>
      </c>
      <c r="DB139" s="346" t="s">
        <v>3320</v>
      </c>
      <c r="DC139" s="346" t="s">
        <v>3320</v>
      </c>
      <c r="DD139" s="346" t="s">
        <v>3320</v>
      </c>
      <c r="DE139" s="346" t="s">
        <v>3320</v>
      </c>
      <c r="DF139" s="346" t="s">
        <v>3320</v>
      </c>
      <c r="DG139" s="346" t="s">
        <v>3320</v>
      </c>
      <c r="DH139" s="346" t="s">
        <v>3320</v>
      </c>
      <c r="DI139" s="346" t="s">
        <v>3320</v>
      </c>
      <c r="DJ139" s="346" t="s">
        <v>3320</v>
      </c>
      <c r="DK139" s="346" t="s">
        <v>3320</v>
      </c>
      <c r="DL139" s="346" t="s">
        <v>3320</v>
      </c>
      <c r="DM139" s="346" t="s">
        <v>3320</v>
      </c>
      <c r="DN139" s="346" t="s">
        <v>3320</v>
      </c>
      <c r="DO139" s="346" t="s">
        <v>3320</v>
      </c>
      <c r="DP139" s="346" t="s">
        <v>3320</v>
      </c>
      <c r="DQ139" s="346" t="s">
        <v>3320</v>
      </c>
      <c r="DR139" s="346" t="s">
        <v>3320</v>
      </c>
      <c r="DS139" s="346" t="s">
        <v>3320</v>
      </c>
      <c r="DT139" s="346" t="s">
        <v>3320</v>
      </c>
      <c r="DU139" s="346" t="s">
        <v>3320</v>
      </c>
      <c r="DV139" s="346" t="s">
        <v>3320</v>
      </c>
      <c r="DW139" s="346" t="s">
        <v>3320</v>
      </c>
      <c r="DX139" s="346" t="s">
        <v>3320</v>
      </c>
      <c r="DY139" s="346" t="s">
        <v>3320</v>
      </c>
      <c r="DZ139" s="346" t="s">
        <v>3320</v>
      </c>
      <c r="EA139" s="346" t="s">
        <v>3320</v>
      </c>
      <c r="EB139" s="346" t="s">
        <v>3320</v>
      </c>
      <c r="EC139" s="346" t="s">
        <v>3320</v>
      </c>
      <c r="ED139" s="346" t="s">
        <v>3320</v>
      </c>
      <c r="EE139" s="346" t="s">
        <v>3320</v>
      </c>
      <c r="EF139" s="345">
        <v>204735138</v>
      </c>
      <c r="EG139" s="346" t="s">
        <v>733</v>
      </c>
      <c r="EH139" s="346" t="s">
        <v>733</v>
      </c>
      <c r="EI139" s="346" t="s">
        <v>733</v>
      </c>
      <c r="EJ139" s="346" t="s">
        <v>733</v>
      </c>
      <c r="EK139" s="346" t="s">
        <v>2177</v>
      </c>
      <c r="EL139" s="346" t="s">
        <v>9070</v>
      </c>
      <c r="EM139" s="179" t="s">
        <v>9071</v>
      </c>
      <c r="EN139" s="348"/>
      <c r="EO139" s="346" t="s">
        <v>9072</v>
      </c>
      <c r="EP139" s="345">
        <v>204735138</v>
      </c>
      <c r="EQ139" s="345">
        <v>22295500</v>
      </c>
      <c r="ER139" s="345">
        <v>7.23</v>
      </c>
      <c r="ES139" s="345">
        <v>1.79</v>
      </c>
      <c r="ET139" s="346" t="s">
        <v>9073</v>
      </c>
      <c r="EU139" s="346" t="s">
        <v>733</v>
      </c>
      <c r="EV139" s="346" t="s">
        <v>733</v>
      </c>
      <c r="EW139" s="346" t="s">
        <v>9074</v>
      </c>
      <c r="EX139" s="346" t="s">
        <v>733</v>
      </c>
      <c r="EY139" s="346" t="s">
        <v>733</v>
      </c>
      <c r="EZ139" s="346" t="s">
        <v>733</v>
      </c>
      <c r="FA139" s="346" t="s">
        <v>733</v>
      </c>
      <c r="FB139" s="346" t="s">
        <v>733</v>
      </c>
      <c r="FC139" s="349" t="s">
        <v>5676</v>
      </c>
      <c r="FD139" s="346" t="s">
        <v>3320</v>
      </c>
      <c r="FE139" s="346" t="s">
        <v>733</v>
      </c>
      <c r="FF139" s="346" t="s">
        <v>5872</v>
      </c>
      <c r="FG139" s="346" t="s">
        <v>733</v>
      </c>
      <c r="FH139" s="346" t="s">
        <v>5679</v>
      </c>
      <c r="FI139" s="346" t="s">
        <v>3320</v>
      </c>
      <c r="FJ139" s="346" t="s">
        <v>3320</v>
      </c>
      <c r="FK139" s="345">
        <v>0.6</v>
      </c>
      <c r="FL139" s="346" t="s">
        <v>733</v>
      </c>
      <c r="FM139" s="346" t="s">
        <v>5948</v>
      </c>
      <c r="FN139" s="346" t="s">
        <v>9075</v>
      </c>
      <c r="FO139" s="346" t="s">
        <v>733</v>
      </c>
      <c r="FP139" s="346" t="s">
        <v>3320</v>
      </c>
      <c r="FQ139" s="346" t="s">
        <v>9076</v>
      </c>
      <c r="FR139" s="346" t="s">
        <v>9077</v>
      </c>
      <c r="FS139" s="346" t="s">
        <v>5683</v>
      </c>
      <c r="FT139" s="346" t="s">
        <v>5683</v>
      </c>
      <c r="FU139" s="346" t="s">
        <v>5683</v>
      </c>
      <c r="FV139" s="346" t="s">
        <v>733</v>
      </c>
      <c r="FW139" s="346" t="s">
        <v>1214</v>
      </c>
      <c r="FX139" s="350">
        <v>46083.710648148146</v>
      </c>
      <c r="FY139" s="350">
        <v>46083.752962962964</v>
      </c>
      <c r="FZ139" s="346" t="s">
        <v>5685</v>
      </c>
      <c r="GA139" s="346" t="s">
        <v>3320</v>
      </c>
      <c r="GB139" s="346" t="s">
        <v>3320</v>
      </c>
      <c r="GC139" s="346" t="s">
        <v>3320</v>
      </c>
      <c r="GD139" s="346" t="s">
        <v>3320</v>
      </c>
      <c r="GE139" s="346" t="s">
        <v>3320</v>
      </c>
      <c r="GF139" s="346" t="s">
        <v>3320</v>
      </c>
      <c r="GG139" s="346" t="s">
        <v>3320</v>
      </c>
      <c r="GH139" s="346" t="s">
        <v>3320</v>
      </c>
      <c r="GI139" s="346" t="s">
        <v>3320</v>
      </c>
      <c r="GJ139" s="346" t="s">
        <v>3320</v>
      </c>
      <c r="GK139" s="346" t="s">
        <v>3320</v>
      </c>
      <c r="GL139" s="346" t="s">
        <v>3320</v>
      </c>
      <c r="GM139" s="346" t="s">
        <v>3320</v>
      </c>
      <c r="GN139" s="346" t="s">
        <v>3320</v>
      </c>
      <c r="GO139" s="346" t="s">
        <v>3320</v>
      </c>
      <c r="GP139" s="346" t="s">
        <v>3320</v>
      </c>
      <c r="GQ139" s="346" t="s">
        <v>3320</v>
      </c>
      <c r="GR139" s="346" t="s">
        <v>3320</v>
      </c>
      <c r="GS139" s="346" t="s">
        <v>3320</v>
      </c>
      <c r="GT139" s="346" t="s">
        <v>3320</v>
      </c>
      <c r="GU139" s="346" t="s">
        <v>3320</v>
      </c>
      <c r="GV139" s="346" t="s">
        <v>3320</v>
      </c>
      <c r="GW139" s="346" t="s">
        <v>3320</v>
      </c>
      <c r="GX139" s="346" t="s">
        <v>3320</v>
      </c>
      <c r="GY139" s="346" t="s">
        <v>3320</v>
      </c>
      <c r="GZ139" s="346" t="s">
        <v>3320</v>
      </c>
      <c r="HA139" s="346" t="s">
        <v>3320</v>
      </c>
      <c r="HB139" s="346" t="s">
        <v>3320</v>
      </c>
      <c r="HC139" s="346" t="s">
        <v>3320</v>
      </c>
      <c r="HD139" s="346" t="s">
        <v>3320</v>
      </c>
      <c r="HE139" s="346" t="s">
        <v>3320</v>
      </c>
      <c r="HF139" s="346" t="s">
        <v>3320</v>
      </c>
      <c r="HG139" s="346" t="s">
        <v>3320</v>
      </c>
      <c r="HH139" s="346" t="s">
        <v>3320</v>
      </c>
      <c r="HI139" s="346" t="s">
        <v>3320</v>
      </c>
      <c r="HJ139" s="346" t="s">
        <v>3320</v>
      </c>
      <c r="HK139" s="346" t="s">
        <v>3320</v>
      </c>
      <c r="HL139" s="346" t="s">
        <v>3320</v>
      </c>
    </row>
    <row r="140" spans="1:220" ht="15.75" thickBot="1">
      <c r="A140" s="344" t="s">
        <v>5638</v>
      </c>
      <c r="B140" s="345">
        <v>942</v>
      </c>
      <c r="C140" s="346" t="s">
        <v>9600</v>
      </c>
      <c r="D140" s="346" t="s">
        <v>9601</v>
      </c>
      <c r="E140" s="345">
        <v>942</v>
      </c>
      <c r="F140" s="346" t="s">
        <v>9602</v>
      </c>
      <c r="G140" s="346" t="s">
        <v>9603</v>
      </c>
      <c r="H140" s="346" t="s">
        <v>9604</v>
      </c>
      <c r="I140" s="346" t="s">
        <v>5916</v>
      </c>
      <c r="J140" s="346" t="s">
        <v>9605</v>
      </c>
      <c r="K140" s="346" t="s">
        <v>9606</v>
      </c>
      <c r="L140" s="346" t="s">
        <v>6727</v>
      </c>
      <c r="M140" s="346" t="s">
        <v>6727</v>
      </c>
      <c r="N140" s="346" t="s">
        <v>9607</v>
      </c>
      <c r="O140" s="346" t="s">
        <v>9608</v>
      </c>
      <c r="P140" s="346" t="s">
        <v>3320</v>
      </c>
      <c r="Q140" s="346" t="s">
        <v>9609</v>
      </c>
      <c r="R140" s="346" t="s">
        <v>9610</v>
      </c>
      <c r="S140" s="346" t="s">
        <v>9611</v>
      </c>
      <c r="T140" s="346" t="s">
        <v>9612</v>
      </c>
      <c r="U140" s="346" t="s">
        <v>9613</v>
      </c>
      <c r="V140" s="346" t="s">
        <v>733</v>
      </c>
      <c r="W140" s="346" t="s">
        <v>733</v>
      </c>
      <c r="X140" s="346" t="s">
        <v>733</v>
      </c>
      <c r="Y140" s="346" t="s">
        <v>3320</v>
      </c>
      <c r="Z140" s="346" t="s">
        <v>9614</v>
      </c>
      <c r="AA140" s="346" t="s">
        <v>733</v>
      </c>
      <c r="AB140" s="346" t="s">
        <v>9615</v>
      </c>
      <c r="AC140" s="346" t="s">
        <v>9616</v>
      </c>
      <c r="AD140" s="346" t="s">
        <v>9617</v>
      </c>
      <c r="AE140" s="346" t="s">
        <v>9618</v>
      </c>
      <c r="AF140" s="346" t="s">
        <v>9619</v>
      </c>
      <c r="AG140" s="346" t="s">
        <v>9620</v>
      </c>
      <c r="AH140" s="346" t="s">
        <v>1214</v>
      </c>
      <c r="AI140" s="346" t="s">
        <v>3320</v>
      </c>
      <c r="AJ140" s="346" t="s">
        <v>5663</v>
      </c>
      <c r="AK140" s="346" t="s">
        <v>6324</v>
      </c>
      <c r="AL140" s="346" t="s">
        <v>5712</v>
      </c>
      <c r="AM140" s="347">
        <v>47177</v>
      </c>
      <c r="AN140" s="345">
        <v>18</v>
      </c>
      <c r="AO140" s="345">
        <v>252</v>
      </c>
      <c r="AP140" s="346" t="s">
        <v>5863</v>
      </c>
      <c r="AQ140" s="345">
        <v>32</v>
      </c>
      <c r="AR140" s="345">
        <v>850.26</v>
      </c>
      <c r="AS140" s="346" t="s">
        <v>733</v>
      </c>
      <c r="AT140" s="346" t="s">
        <v>3320</v>
      </c>
      <c r="AU140" s="346" t="s">
        <v>3320</v>
      </c>
      <c r="AV140" s="346" t="s">
        <v>3320</v>
      </c>
      <c r="AW140" s="346" t="s">
        <v>3320</v>
      </c>
      <c r="AX140" s="346" t="s">
        <v>3320</v>
      </c>
      <c r="AY140" s="346" t="s">
        <v>3320</v>
      </c>
      <c r="AZ140" s="346" t="s">
        <v>3320</v>
      </c>
      <c r="BA140" s="346" t="s">
        <v>3320</v>
      </c>
      <c r="BB140" s="346" t="s">
        <v>3320</v>
      </c>
      <c r="BC140" s="346" t="s">
        <v>3320</v>
      </c>
      <c r="BD140" s="348"/>
      <c r="BE140" s="346" t="s">
        <v>3320</v>
      </c>
      <c r="BF140" s="346" t="s">
        <v>3320</v>
      </c>
      <c r="BG140" s="346" t="s">
        <v>3320</v>
      </c>
      <c r="BH140" s="346" t="s">
        <v>3320</v>
      </c>
      <c r="BI140" s="346" t="s">
        <v>3320</v>
      </c>
      <c r="BJ140" s="346" t="s">
        <v>3320</v>
      </c>
      <c r="BK140" s="346" t="s">
        <v>3320</v>
      </c>
      <c r="BL140" s="346" t="s">
        <v>3320</v>
      </c>
      <c r="BM140" s="346" t="s">
        <v>3320</v>
      </c>
      <c r="BN140" s="345">
        <v>8.3000000000000007</v>
      </c>
      <c r="BO140" s="345">
        <v>13.5</v>
      </c>
      <c r="BP140" s="346" t="s">
        <v>733</v>
      </c>
      <c r="BQ140" s="346" t="s">
        <v>6061</v>
      </c>
      <c r="BR140" s="345">
        <v>42.7</v>
      </c>
      <c r="BS140" s="346" t="s">
        <v>1214</v>
      </c>
      <c r="BT140" s="346" t="s">
        <v>733</v>
      </c>
      <c r="BU140" s="346" t="s">
        <v>733</v>
      </c>
      <c r="BV140" s="345">
        <v>3740.9</v>
      </c>
      <c r="BW140" s="345">
        <v>2727.4</v>
      </c>
      <c r="BX140" s="346" t="s">
        <v>9622</v>
      </c>
      <c r="BY140" s="345">
        <v>365</v>
      </c>
      <c r="BZ140" s="345">
        <v>0.85</v>
      </c>
      <c r="CA140" s="345">
        <v>98.5</v>
      </c>
      <c r="CB140" s="345">
        <v>35</v>
      </c>
      <c r="CC140" s="347">
        <v>46438</v>
      </c>
      <c r="CD140" s="345">
        <v>1.94</v>
      </c>
      <c r="CE140" s="345">
        <v>27</v>
      </c>
      <c r="CF140" s="346" t="s">
        <v>9623</v>
      </c>
      <c r="CG140" s="345">
        <v>4330481</v>
      </c>
      <c r="CH140" s="348"/>
      <c r="CI140" s="346" t="s">
        <v>3320</v>
      </c>
      <c r="CJ140" s="346" t="s">
        <v>3320</v>
      </c>
      <c r="CK140" s="346" t="s">
        <v>3320</v>
      </c>
      <c r="CL140" s="346" t="s">
        <v>3320</v>
      </c>
      <c r="CM140" s="346" t="s">
        <v>3320</v>
      </c>
      <c r="CN140" s="346" t="s">
        <v>3320</v>
      </c>
      <c r="CO140" s="346" t="s">
        <v>3320</v>
      </c>
      <c r="CP140" s="346" t="s">
        <v>3320</v>
      </c>
      <c r="CQ140" s="346" t="s">
        <v>3320</v>
      </c>
      <c r="CR140" s="346" t="s">
        <v>3320</v>
      </c>
      <c r="CS140" s="346" t="s">
        <v>3320</v>
      </c>
      <c r="CT140" s="346" t="s">
        <v>3320</v>
      </c>
      <c r="CU140" s="346" t="s">
        <v>3320</v>
      </c>
      <c r="CV140" s="346" t="s">
        <v>3320</v>
      </c>
      <c r="CW140" s="346" t="s">
        <v>3320</v>
      </c>
      <c r="CX140" s="346" t="s">
        <v>3320</v>
      </c>
      <c r="CY140" s="346" t="s">
        <v>3320</v>
      </c>
      <c r="CZ140" s="346" t="s">
        <v>3320</v>
      </c>
      <c r="DA140" s="346" t="s">
        <v>3320</v>
      </c>
      <c r="DB140" s="346" t="s">
        <v>3320</v>
      </c>
      <c r="DC140" s="346" t="s">
        <v>3320</v>
      </c>
      <c r="DD140" s="346" t="s">
        <v>3320</v>
      </c>
      <c r="DE140" s="346" t="s">
        <v>3320</v>
      </c>
      <c r="DF140" s="346" t="s">
        <v>3320</v>
      </c>
      <c r="DG140" s="346" t="s">
        <v>3320</v>
      </c>
      <c r="DH140" s="346" t="s">
        <v>3320</v>
      </c>
      <c r="DI140" s="346" t="s">
        <v>3320</v>
      </c>
      <c r="DJ140" s="346" t="s">
        <v>3320</v>
      </c>
      <c r="DK140" s="346" t="s">
        <v>3320</v>
      </c>
      <c r="DL140" s="346" t="s">
        <v>3320</v>
      </c>
      <c r="DM140" s="346" t="s">
        <v>3320</v>
      </c>
      <c r="DN140" s="346" t="s">
        <v>3320</v>
      </c>
      <c r="DO140" s="346" t="s">
        <v>3320</v>
      </c>
      <c r="DP140" s="346" t="s">
        <v>3320</v>
      </c>
      <c r="DQ140" s="346" t="s">
        <v>3320</v>
      </c>
      <c r="DR140" s="346" t="s">
        <v>3320</v>
      </c>
      <c r="DS140" s="346" t="s">
        <v>3320</v>
      </c>
      <c r="DT140" s="346" t="s">
        <v>3320</v>
      </c>
      <c r="DU140" s="346" t="s">
        <v>3320</v>
      </c>
      <c r="DV140" s="346" t="s">
        <v>3320</v>
      </c>
      <c r="DW140" s="346" t="s">
        <v>3320</v>
      </c>
      <c r="DX140" s="346" t="s">
        <v>3320</v>
      </c>
      <c r="DY140" s="346" t="s">
        <v>3320</v>
      </c>
      <c r="DZ140" s="346" t="s">
        <v>3320</v>
      </c>
      <c r="EA140" s="346" t="s">
        <v>3320</v>
      </c>
      <c r="EB140" s="346" t="s">
        <v>3320</v>
      </c>
      <c r="EC140" s="346" t="s">
        <v>3320</v>
      </c>
      <c r="ED140" s="346" t="s">
        <v>3320</v>
      </c>
      <c r="EE140" s="346" t="s">
        <v>3320</v>
      </c>
      <c r="EF140" s="345">
        <v>478295578</v>
      </c>
      <c r="EG140" s="346" t="s">
        <v>733</v>
      </c>
      <c r="EH140" s="346" t="s">
        <v>733</v>
      </c>
      <c r="EI140" s="346" t="s">
        <v>733</v>
      </c>
      <c r="EJ140" s="346" t="s">
        <v>733</v>
      </c>
      <c r="EK140" s="346" t="s">
        <v>3932</v>
      </c>
      <c r="EL140" s="346" t="s">
        <v>9624</v>
      </c>
      <c r="EM140" s="179" t="s">
        <v>9625</v>
      </c>
      <c r="EN140" s="348"/>
      <c r="EO140" s="346" t="s">
        <v>9626</v>
      </c>
      <c r="EP140" s="345">
        <v>478295578</v>
      </c>
      <c r="EQ140" s="345">
        <v>26182800</v>
      </c>
      <c r="ER140" s="345">
        <v>10.14</v>
      </c>
      <c r="ES140" s="345">
        <v>1.98</v>
      </c>
      <c r="ET140" s="346" t="s">
        <v>9627</v>
      </c>
      <c r="EU140" s="346" t="s">
        <v>733</v>
      </c>
      <c r="EV140" s="346" t="s">
        <v>733</v>
      </c>
      <c r="EW140" s="346" t="s">
        <v>9628</v>
      </c>
      <c r="EX140" s="346" t="s">
        <v>733</v>
      </c>
      <c r="EY140" s="346" t="s">
        <v>733</v>
      </c>
      <c r="EZ140" s="346" t="s">
        <v>733</v>
      </c>
      <c r="FA140" s="346" t="s">
        <v>733</v>
      </c>
      <c r="FB140" s="346" t="s">
        <v>733</v>
      </c>
      <c r="FC140" s="349" t="s">
        <v>5676</v>
      </c>
      <c r="FD140" s="346" t="s">
        <v>3320</v>
      </c>
      <c r="FE140" s="346" t="s">
        <v>733</v>
      </c>
      <c r="FF140" s="346" t="s">
        <v>5721</v>
      </c>
      <c r="FG140" s="346" t="s">
        <v>1214</v>
      </c>
      <c r="FH140" s="346" t="s">
        <v>1214</v>
      </c>
      <c r="FI140" s="346" t="s">
        <v>3320</v>
      </c>
      <c r="FJ140" s="346" t="s">
        <v>3320</v>
      </c>
      <c r="FK140" s="345">
        <v>0</v>
      </c>
      <c r="FL140" s="346" t="s">
        <v>1214</v>
      </c>
      <c r="FM140" s="346" t="s">
        <v>1214</v>
      </c>
      <c r="FN140" s="346" t="s">
        <v>3320</v>
      </c>
      <c r="FO140" s="346" t="s">
        <v>733</v>
      </c>
      <c r="FP140" s="346" t="s">
        <v>3320</v>
      </c>
      <c r="FQ140" s="346" t="s">
        <v>9629</v>
      </c>
      <c r="FR140" s="346" t="s">
        <v>9630</v>
      </c>
      <c r="FS140" s="346" t="s">
        <v>5683</v>
      </c>
      <c r="FT140" s="346" t="s">
        <v>5683</v>
      </c>
      <c r="FU140" s="346" t="s">
        <v>5952</v>
      </c>
      <c r="FV140" s="346" t="s">
        <v>733</v>
      </c>
      <c r="FW140" s="346" t="s">
        <v>1214</v>
      </c>
      <c r="FX140" s="350">
        <v>46083.367372685185</v>
      </c>
      <c r="FY140" s="350">
        <v>46083.73636574074</v>
      </c>
      <c r="FZ140" s="346" t="s">
        <v>5685</v>
      </c>
      <c r="GA140" s="346" t="s">
        <v>3320</v>
      </c>
      <c r="GB140" s="346" t="s">
        <v>3320</v>
      </c>
      <c r="GC140" s="346" t="s">
        <v>3320</v>
      </c>
      <c r="GD140" s="346" t="s">
        <v>3320</v>
      </c>
      <c r="GE140" s="346" t="s">
        <v>3320</v>
      </c>
      <c r="GF140" s="346" t="s">
        <v>3320</v>
      </c>
      <c r="GG140" s="346" t="s">
        <v>3320</v>
      </c>
      <c r="GH140" s="346" t="s">
        <v>3320</v>
      </c>
      <c r="GI140" s="346" t="s">
        <v>3320</v>
      </c>
      <c r="GJ140" s="346" t="s">
        <v>3320</v>
      </c>
      <c r="GK140" s="346" t="s">
        <v>3320</v>
      </c>
      <c r="GL140" s="346" t="s">
        <v>3320</v>
      </c>
      <c r="GM140" s="346" t="s">
        <v>3320</v>
      </c>
      <c r="GN140" s="346" t="s">
        <v>3320</v>
      </c>
      <c r="GO140" s="346" t="s">
        <v>3320</v>
      </c>
      <c r="GP140" s="346" t="s">
        <v>3320</v>
      </c>
      <c r="GQ140" s="346" t="s">
        <v>3320</v>
      </c>
      <c r="GR140" s="346" t="s">
        <v>3320</v>
      </c>
      <c r="GS140" s="346" t="s">
        <v>3320</v>
      </c>
      <c r="GT140" s="346" t="s">
        <v>3320</v>
      </c>
      <c r="GU140" s="346" t="s">
        <v>3320</v>
      </c>
      <c r="GV140" s="346" t="s">
        <v>3320</v>
      </c>
      <c r="GW140" s="346" t="s">
        <v>3320</v>
      </c>
      <c r="GX140" s="346" t="s">
        <v>3320</v>
      </c>
      <c r="GY140" s="346" t="s">
        <v>3320</v>
      </c>
      <c r="GZ140" s="346" t="s">
        <v>3320</v>
      </c>
      <c r="HA140" s="346" t="s">
        <v>3320</v>
      </c>
      <c r="HB140" s="346" t="s">
        <v>3320</v>
      </c>
      <c r="HC140" s="346" t="s">
        <v>3320</v>
      </c>
      <c r="HD140" s="346" t="s">
        <v>3320</v>
      </c>
      <c r="HE140" s="346" t="s">
        <v>3320</v>
      </c>
      <c r="HF140" s="346" t="s">
        <v>3320</v>
      </c>
      <c r="HG140" s="346" t="s">
        <v>3320</v>
      </c>
      <c r="HH140" s="346" t="s">
        <v>3320</v>
      </c>
      <c r="HI140" s="346" t="s">
        <v>3320</v>
      </c>
      <c r="HJ140" s="346" t="s">
        <v>3320</v>
      </c>
      <c r="HK140" s="346" t="s">
        <v>3320</v>
      </c>
      <c r="HL140" s="346" t="s">
        <v>3320</v>
      </c>
    </row>
    <row r="141" spans="1:220" ht="15.75" thickBot="1">
      <c r="A141" s="344" t="s">
        <v>5638</v>
      </c>
      <c r="B141" s="345">
        <v>898</v>
      </c>
      <c r="C141" s="346" t="s">
        <v>9088</v>
      </c>
      <c r="D141" s="346" t="s">
        <v>9089</v>
      </c>
      <c r="E141" s="345">
        <v>898</v>
      </c>
      <c r="F141" s="346" t="s">
        <v>821</v>
      </c>
      <c r="G141" s="346" t="s">
        <v>7553</v>
      </c>
      <c r="H141" s="346" t="s">
        <v>9090</v>
      </c>
      <c r="I141" s="346" t="s">
        <v>5916</v>
      </c>
      <c r="J141" s="346" t="s">
        <v>5918</v>
      </c>
      <c r="K141" s="346" t="s">
        <v>5919</v>
      </c>
      <c r="L141" s="346" t="s">
        <v>5920</v>
      </c>
      <c r="M141" s="346" t="s">
        <v>5698</v>
      </c>
      <c r="N141" s="346" t="s">
        <v>5921</v>
      </c>
      <c r="O141" s="346" t="s">
        <v>5922</v>
      </c>
      <c r="P141" s="346" t="s">
        <v>3320</v>
      </c>
      <c r="Q141" s="346" t="s">
        <v>7555</v>
      </c>
      <c r="R141" s="346" t="s">
        <v>5698</v>
      </c>
      <c r="S141" s="346" t="s">
        <v>7556</v>
      </c>
      <c r="T141" s="346" t="s">
        <v>5925</v>
      </c>
      <c r="U141" s="346" t="s">
        <v>7557</v>
      </c>
      <c r="V141" s="346" t="s">
        <v>733</v>
      </c>
      <c r="W141" s="346" t="s">
        <v>733</v>
      </c>
      <c r="X141" s="346" t="s">
        <v>733</v>
      </c>
      <c r="Y141" s="346" t="s">
        <v>3320</v>
      </c>
      <c r="Z141" s="346" t="s">
        <v>5927</v>
      </c>
      <c r="AA141" s="346" t="s">
        <v>733</v>
      </c>
      <c r="AB141" s="346" t="s">
        <v>5928</v>
      </c>
      <c r="AC141" s="346" t="s">
        <v>5929</v>
      </c>
      <c r="AD141" s="346" t="s">
        <v>5930</v>
      </c>
      <c r="AE141" s="346" t="s">
        <v>7558</v>
      </c>
      <c r="AF141" s="346" t="s">
        <v>7559</v>
      </c>
      <c r="AG141" s="346" t="s">
        <v>5933</v>
      </c>
      <c r="AH141" s="346" t="s">
        <v>1214</v>
      </c>
      <c r="AI141" s="346" t="s">
        <v>3320</v>
      </c>
      <c r="AJ141" s="346" t="s">
        <v>2043</v>
      </c>
      <c r="AK141" s="346" t="s">
        <v>5934</v>
      </c>
      <c r="AL141" s="346" t="s">
        <v>5936</v>
      </c>
      <c r="AM141" s="347">
        <v>47234</v>
      </c>
      <c r="AN141" s="345">
        <v>24</v>
      </c>
      <c r="AO141" s="345">
        <v>112</v>
      </c>
      <c r="AP141" s="346" t="s">
        <v>5666</v>
      </c>
      <c r="AQ141" s="345">
        <v>16</v>
      </c>
      <c r="AR141" s="345">
        <v>402.26</v>
      </c>
      <c r="AS141" s="346" t="s">
        <v>733</v>
      </c>
      <c r="AT141" s="346" t="s">
        <v>3320</v>
      </c>
      <c r="AU141" s="346" t="s">
        <v>3320</v>
      </c>
      <c r="AV141" s="346" t="s">
        <v>3320</v>
      </c>
      <c r="AW141" s="346" t="s">
        <v>3320</v>
      </c>
      <c r="AX141" s="346" t="s">
        <v>3320</v>
      </c>
      <c r="AY141" s="346" t="s">
        <v>3320</v>
      </c>
      <c r="AZ141" s="346" t="s">
        <v>3320</v>
      </c>
      <c r="BA141" s="346" t="s">
        <v>3320</v>
      </c>
      <c r="BB141" s="346" t="s">
        <v>3320</v>
      </c>
      <c r="BC141" s="346" t="s">
        <v>3320</v>
      </c>
      <c r="BD141" s="348"/>
      <c r="BE141" s="346" t="s">
        <v>3320</v>
      </c>
      <c r="BF141" s="346" t="s">
        <v>3320</v>
      </c>
      <c r="BG141" s="346" t="s">
        <v>3320</v>
      </c>
      <c r="BH141" s="346" t="s">
        <v>3320</v>
      </c>
      <c r="BI141" s="346" t="s">
        <v>3320</v>
      </c>
      <c r="BJ141" s="346" t="s">
        <v>3320</v>
      </c>
      <c r="BK141" s="346" t="s">
        <v>3320</v>
      </c>
      <c r="BL141" s="346" t="s">
        <v>3320</v>
      </c>
      <c r="BM141" s="346" t="s">
        <v>3320</v>
      </c>
      <c r="BN141" s="345">
        <v>7</v>
      </c>
      <c r="BO141" s="345">
        <v>12.5</v>
      </c>
      <c r="BP141" s="346" t="s">
        <v>733</v>
      </c>
      <c r="BQ141" s="346" t="s">
        <v>5937</v>
      </c>
      <c r="BR141" s="345">
        <v>0.41</v>
      </c>
      <c r="BS141" s="346" t="s">
        <v>1214</v>
      </c>
      <c r="BT141" s="346" t="s">
        <v>733</v>
      </c>
      <c r="BU141" s="346" t="s">
        <v>733</v>
      </c>
      <c r="BV141" s="345">
        <v>3591.6</v>
      </c>
      <c r="BW141" s="345">
        <v>3033.04</v>
      </c>
      <c r="BX141" s="346" t="s">
        <v>9092</v>
      </c>
      <c r="BY141" s="345">
        <v>365</v>
      </c>
      <c r="BZ141" s="345">
        <v>0.82</v>
      </c>
      <c r="CA141" s="345">
        <v>98</v>
      </c>
      <c r="CB141" s="345">
        <v>25</v>
      </c>
      <c r="CC141" s="347">
        <v>46265</v>
      </c>
      <c r="CD141" s="345">
        <v>1.31</v>
      </c>
      <c r="CE141" s="345">
        <v>59</v>
      </c>
      <c r="CF141" s="346" t="s">
        <v>7561</v>
      </c>
      <c r="CG141" s="345">
        <v>6252000</v>
      </c>
      <c r="CH141" s="348"/>
      <c r="CI141" s="346" t="s">
        <v>3320</v>
      </c>
      <c r="CJ141" s="346" t="s">
        <v>3320</v>
      </c>
      <c r="CK141" s="346" t="s">
        <v>3320</v>
      </c>
      <c r="CL141" s="346" t="s">
        <v>3320</v>
      </c>
      <c r="CM141" s="346" t="s">
        <v>3320</v>
      </c>
      <c r="CN141" s="346" t="s">
        <v>3320</v>
      </c>
      <c r="CO141" s="346" t="s">
        <v>3320</v>
      </c>
      <c r="CP141" s="346" t="s">
        <v>3320</v>
      </c>
      <c r="CQ141" s="346" t="s">
        <v>3320</v>
      </c>
      <c r="CR141" s="346" t="s">
        <v>3320</v>
      </c>
      <c r="CS141" s="346" t="s">
        <v>3320</v>
      </c>
      <c r="CT141" s="346" t="s">
        <v>3320</v>
      </c>
      <c r="CU141" s="346" t="s">
        <v>3320</v>
      </c>
      <c r="CV141" s="346" t="s">
        <v>3320</v>
      </c>
      <c r="CW141" s="346" t="s">
        <v>3320</v>
      </c>
      <c r="CX141" s="346" t="s">
        <v>3320</v>
      </c>
      <c r="CY141" s="346" t="s">
        <v>3320</v>
      </c>
      <c r="CZ141" s="346" t="s">
        <v>3320</v>
      </c>
      <c r="DA141" s="346" t="s">
        <v>3320</v>
      </c>
      <c r="DB141" s="346" t="s">
        <v>3320</v>
      </c>
      <c r="DC141" s="346" t="s">
        <v>3320</v>
      </c>
      <c r="DD141" s="346" t="s">
        <v>3320</v>
      </c>
      <c r="DE141" s="346" t="s">
        <v>3320</v>
      </c>
      <c r="DF141" s="346" t="s">
        <v>3320</v>
      </c>
      <c r="DG141" s="346" t="s">
        <v>3320</v>
      </c>
      <c r="DH141" s="346" t="s">
        <v>3320</v>
      </c>
      <c r="DI141" s="346" t="s">
        <v>3320</v>
      </c>
      <c r="DJ141" s="346" t="s">
        <v>3320</v>
      </c>
      <c r="DK141" s="346" t="s">
        <v>3320</v>
      </c>
      <c r="DL141" s="346" t="s">
        <v>3320</v>
      </c>
      <c r="DM141" s="346" t="s">
        <v>3320</v>
      </c>
      <c r="DN141" s="346" t="s">
        <v>3320</v>
      </c>
      <c r="DO141" s="346" t="s">
        <v>3320</v>
      </c>
      <c r="DP141" s="346" t="s">
        <v>3320</v>
      </c>
      <c r="DQ141" s="346" t="s">
        <v>3320</v>
      </c>
      <c r="DR141" s="346" t="s">
        <v>3320</v>
      </c>
      <c r="DS141" s="346" t="s">
        <v>3320</v>
      </c>
      <c r="DT141" s="346" t="s">
        <v>3320</v>
      </c>
      <c r="DU141" s="346" t="s">
        <v>3320</v>
      </c>
      <c r="DV141" s="346" t="s">
        <v>3320</v>
      </c>
      <c r="DW141" s="346" t="s">
        <v>3320</v>
      </c>
      <c r="DX141" s="346" t="s">
        <v>3320</v>
      </c>
      <c r="DY141" s="346" t="s">
        <v>3320</v>
      </c>
      <c r="DZ141" s="346" t="s">
        <v>3320</v>
      </c>
      <c r="EA141" s="346" t="s">
        <v>3320</v>
      </c>
      <c r="EB141" s="346" t="s">
        <v>3320</v>
      </c>
      <c r="EC141" s="346" t="s">
        <v>3320</v>
      </c>
      <c r="ED141" s="346" t="s">
        <v>3320</v>
      </c>
      <c r="EE141" s="346" t="s">
        <v>3320</v>
      </c>
      <c r="EF141" s="345">
        <v>182950171</v>
      </c>
      <c r="EG141" s="346" t="s">
        <v>1214</v>
      </c>
      <c r="EH141" s="346" t="s">
        <v>733</v>
      </c>
      <c r="EI141" s="346" t="s">
        <v>733</v>
      </c>
      <c r="EJ141" s="346" t="s">
        <v>733</v>
      </c>
      <c r="EK141" s="346" t="s">
        <v>791</v>
      </c>
      <c r="EL141" s="346" t="s">
        <v>7562</v>
      </c>
      <c r="EM141" s="179" t="s">
        <v>9093</v>
      </c>
      <c r="EN141" s="348"/>
      <c r="EO141" s="346" t="s">
        <v>9094</v>
      </c>
      <c r="EP141" s="345">
        <v>182950171</v>
      </c>
      <c r="EQ141" s="345">
        <v>14028962</v>
      </c>
      <c r="ER141" s="345">
        <v>1674.25</v>
      </c>
      <c r="ES141" s="345">
        <v>968.75</v>
      </c>
      <c r="ET141" s="346" t="s">
        <v>5944</v>
      </c>
      <c r="EU141" s="346" t="s">
        <v>733</v>
      </c>
      <c r="EV141" s="346" t="s">
        <v>733</v>
      </c>
      <c r="EW141" s="346" t="s">
        <v>9038</v>
      </c>
      <c r="EX141" s="346" t="s">
        <v>733</v>
      </c>
      <c r="EY141" s="346" t="s">
        <v>733</v>
      </c>
      <c r="EZ141" s="346" t="s">
        <v>733</v>
      </c>
      <c r="FA141" s="346" t="s">
        <v>733</v>
      </c>
      <c r="FB141" s="346" t="s">
        <v>733</v>
      </c>
      <c r="FC141" s="349" t="s">
        <v>5676</v>
      </c>
      <c r="FD141" s="346" t="s">
        <v>3320</v>
      </c>
      <c r="FE141" s="346" t="s">
        <v>733</v>
      </c>
      <c r="FF141" s="346" t="s">
        <v>5721</v>
      </c>
      <c r="FG141" s="346" t="s">
        <v>733</v>
      </c>
      <c r="FH141" s="346" t="s">
        <v>5946</v>
      </c>
      <c r="FI141" s="346" t="s">
        <v>7565</v>
      </c>
      <c r="FJ141" s="346" t="s">
        <v>3320</v>
      </c>
      <c r="FK141" s="345">
        <v>0.1</v>
      </c>
      <c r="FL141" s="346" t="s">
        <v>733</v>
      </c>
      <c r="FM141" s="346" t="s">
        <v>5948</v>
      </c>
      <c r="FN141" s="346" t="s">
        <v>9095</v>
      </c>
      <c r="FO141" s="346" t="s">
        <v>733</v>
      </c>
      <c r="FP141" s="346" t="s">
        <v>3320</v>
      </c>
      <c r="FQ141" s="346" t="s">
        <v>9096</v>
      </c>
      <c r="FR141" s="346" t="s">
        <v>9097</v>
      </c>
      <c r="FS141" s="346" t="s">
        <v>5952</v>
      </c>
      <c r="FT141" s="346" t="s">
        <v>5684</v>
      </c>
      <c r="FU141" s="346" t="s">
        <v>5684</v>
      </c>
      <c r="FV141" s="346" t="s">
        <v>733</v>
      </c>
      <c r="FW141" s="346" t="s">
        <v>1214</v>
      </c>
      <c r="FX141" s="350">
        <v>46079.851157407407</v>
      </c>
      <c r="FY141" s="350">
        <v>46083.730914351851</v>
      </c>
      <c r="FZ141" s="346" t="s">
        <v>5685</v>
      </c>
      <c r="GA141" s="346" t="s">
        <v>3320</v>
      </c>
      <c r="GB141" s="346" t="s">
        <v>3320</v>
      </c>
      <c r="GC141" s="346" t="s">
        <v>3320</v>
      </c>
      <c r="GD141" s="346" t="s">
        <v>3320</v>
      </c>
      <c r="GE141" s="346" t="s">
        <v>3320</v>
      </c>
      <c r="GF141" s="346" t="s">
        <v>3320</v>
      </c>
      <c r="GG141" s="346" t="s">
        <v>3320</v>
      </c>
      <c r="GH141" s="346" t="s">
        <v>3320</v>
      </c>
      <c r="GI141" s="346" t="s">
        <v>3320</v>
      </c>
      <c r="GJ141" s="346" t="s">
        <v>3320</v>
      </c>
      <c r="GK141" s="346" t="s">
        <v>3320</v>
      </c>
      <c r="GL141" s="346" t="s">
        <v>3320</v>
      </c>
      <c r="GM141" s="346" t="s">
        <v>3320</v>
      </c>
      <c r="GN141" s="346" t="s">
        <v>3320</v>
      </c>
      <c r="GO141" s="346" t="s">
        <v>3320</v>
      </c>
      <c r="GP141" s="346" t="s">
        <v>3320</v>
      </c>
      <c r="GQ141" s="346" t="s">
        <v>3320</v>
      </c>
      <c r="GR141" s="346" t="s">
        <v>3320</v>
      </c>
      <c r="GS141" s="346" t="s">
        <v>3320</v>
      </c>
      <c r="GT141" s="346" t="s">
        <v>3320</v>
      </c>
      <c r="GU141" s="346" t="s">
        <v>3320</v>
      </c>
      <c r="GV141" s="346" t="s">
        <v>3320</v>
      </c>
      <c r="GW141" s="346" t="s">
        <v>3320</v>
      </c>
      <c r="GX141" s="346" t="s">
        <v>3320</v>
      </c>
      <c r="GY141" s="346" t="s">
        <v>3320</v>
      </c>
      <c r="GZ141" s="346" t="s">
        <v>3320</v>
      </c>
      <c r="HA141" s="346" t="s">
        <v>3320</v>
      </c>
      <c r="HB141" s="346" t="s">
        <v>3320</v>
      </c>
      <c r="HC141" s="346" t="s">
        <v>3320</v>
      </c>
      <c r="HD141" s="346" t="s">
        <v>3320</v>
      </c>
      <c r="HE141" s="346" t="s">
        <v>3320</v>
      </c>
      <c r="HF141" s="346" t="s">
        <v>3320</v>
      </c>
      <c r="HG141" s="346" t="s">
        <v>3320</v>
      </c>
      <c r="HH141" s="346" t="s">
        <v>3320</v>
      </c>
      <c r="HI141" s="346" t="s">
        <v>3320</v>
      </c>
      <c r="HJ141" s="346" t="s">
        <v>3320</v>
      </c>
      <c r="HK141" s="346" t="s">
        <v>3320</v>
      </c>
      <c r="HL141" s="346" t="s">
        <v>3320</v>
      </c>
    </row>
    <row r="142" spans="1:220" ht="15.75" thickBot="1">
      <c r="A142" s="344" t="s">
        <v>5638</v>
      </c>
      <c r="B142" s="345">
        <v>1033</v>
      </c>
      <c r="C142" s="346" t="s">
        <v>9098</v>
      </c>
      <c r="D142" s="346" t="s">
        <v>9099</v>
      </c>
      <c r="E142" s="345">
        <v>1033</v>
      </c>
      <c r="F142" s="346" t="s">
        <v>9100</v>
      </c>
      <c r="G142" s="346" t="s">
        <v>9101</v>
      </c>
      <c r="H142" s="346" t="s">
        <v>5053</v>
      </c>
      <c r="I142" s="346" t="s">
        <v>5916</v>
      </c>
      <c r="J142" s="346" t="s">
        <v>7602</v>
      </c>
      <c r="K142" s="346" t="s">
        <v>7603</v>
      </c>
      <c r="L142" s="346" t="s">
        <v>7627</v>
      </c>
      <c r="M142" s="346" t="s">
        <v>5698</v>
      </c>
      <c r="N142" s="346" t="s">
        <v>9102</v>
      </c>
      <c r="O142" s="346" t="s">
        <v>7606</v>
      </c>
      <c r="P142" s="346" t="s">
        <v>3320</v>
      </c>
      <c r="Q142" s="346" t="s">
        <v>7607</v>
      </c>
      <c r="R142" s="346" t="s">
        <v>5698</v>
      </c>
      <c r="S142" s="346" t="s">
        <v>9103</v>
      </c>
      <c r="T142" s="346" t="s">
        <v>5856</v>
      </c>
      <c r="U142" s="346" t="s">
        <v>5857</v>
      </c>
      <c r="V142" s="346" t="s">
        <v>733</v>
      </c>
      <c r="W142" s="346" t="s">
        <v>733</v>
      </c>
      <c r="X142" s="346" t="s">
        <v>733</v>
      </c>
      <c r="Y142" s="346" t="s">
        <v>3320</v>
      </c>
      <c r="Z142" s="346" t="s">
        <v>5656</v>
      </c>
      <c r="AA142" s="346" t="s">
        <v>733</v>
      </c>
      <c r="AB142" s="346" t="s">
        <v>9104</v>
      </c>
      <c r="AC142" s="346" t="s">
        <v>5859</v>
      </c>
      <c r="AD142" s="346" t="s">
        <v>7612</v>
      </c>
      <c r="AE142" s="346" t="s">
        <v>9105</v>
      </c>
      <c r="AF142" s="346" t="s">
        <v>7616</v>
      </c>
      <c r="AG142" s="346" t="s">
        <v>9106</v>
      </c>
      <c r="AH142" s="346" t="s">
        <v>1214</v>
      </c>
      <c r="AI142" s="346" t="s">
        <v>3320</v>
      </c>
      <c r="AJ142" s="346" t="s">
        <v>2043</v>
      </c>
      <c r="AK142" s="346" t="s">
        <v>3589</v>
      </c>
      <c r="AL142" s="346" t="s">
        <v>6612</v>
      </c>
      <c r="AM142" s="347">
        <v>47105</v>
      </c>
      <c r="AN142" s="345">
        <v>24</v>
      </c>
      <c r="AO142" s="345">
        <v>130</v>
      </c>
      <c r="AP142" s="346" t="s">
        <v>5666</v>
      </c>
      <c r="AQ142" s="345">
        <v>29</v>
      </c>
      <c r="AR142" s="345">
        <v>448.64</v>
      </c>
      <c r="AS142" s="346" t="s">
        <v>733</v>
      </c>
      <c r="AT142" s="346" t="s">
        <v>3320</v>
      </c>
      <c r="AU142" s="346" t="s">
        <v>3320</v>
      </c>
      <c r="AV142" s="346" t="s">
        <v>3320</v>
      </c>
      <c r="AW142" s="346" t="s">
        <v>3320</v>
      </c>
      <c r="AX142" s="346" t="s">
        <v>3320</v>
      </c>
      <c r="AY142" s="346" t="s">
        <v>3320</v>
      </c>
      <c r="AZ142" s="346" t="s">
        <v>3320</v>
      </c>
      <c r="BA142" s="346" t="s">
        <v>3320</v>
      </c>
      <c r="BB142" s="346" t="s">
        <v>3320</v>
      </c>
      <c r="BC142" s="346" t="s">
        <v>3320</v>
      </c>
      <c r="BD142" s="348"/>
      <c r="BE142" s="346" t="s">
        <v>3320</v>
      </c>
      <c r="BF142" s="346" t="s">
        <v>3320</v>
      </c>
      <c r="BG142" s="346" t="s">
        <v>3320</v>
      </c>
      <c r="BH142" s="346" t="s">
        <v>3320</v>
      </c>
      <c r="BI142" s="346" t="s">
        <v>3320</v>
      </c>
      <c r="BJ142" s="346" t="s">
        <v>3320</v>
      </c>
      <c r="BK142" s="346" t="s">
        <v>3320</v>
      </c>
      <c r="BL142" s="346" t="s">
        <v>3320</v>
      </c>
      <c r="BM142" s="346" t="s">
        <v>3320</v>
      </c>
      <c r="BN142" s="345">
        <v>4.5</v>
      </c>
      <c r="BO142" s="345">
        <v>3</v>
      </c>
      <c r="BP142" s="346" t="s">
        <v>733</v>
      </c>
      <c r="BQ142" s="346" t="s">
        <v>6061</v>
      </c>
      <c r="BR142" s="345">
        <v>0.39</v>
      </c>
      <c r="BS142" s="346" t="s">
        <v>1214</v>
      </c>
      <c r="BT142" s="346" t="s">
        <v>733</v>
      </c>
      <c r="BU142" s="346" t="s">
        <v>733</v>
      </c>
      <c r="BV142" s="345">
        <v>448639</v>
      </c>
      <c r="BW142" s="345">
        <v>370858</v>
      </c>
      <c r="BX142" s="346" t="s">
        <v>9108</v>
      </c>
      <c r="BY142" s="345">
        <v>365</v>
      </c>
      <c r="BZ142" s="345">
        <v>93.9</v>
      </c>
      <c r="CA142" s="345">
        <v>97</v>
      </c>
      <c r="CB142" s="345">
        <v>25</v>
      </c>
      <c r="CC142" s="347">
        <v>46378</v>
      </c>
      <c r="CD142" s="345">
        <v>4.3499999999999996</v>
      </c>
      <c r="CE142" s="345">
        <v>8</v>
      </c>
      <c r="CF142" s="346" t="s">
        <v>7616</v>
      </c>
      <c r="CG142" s="345">
        <v>9200000</v>
      </c>
      <c r="CH142" s="348"/>
      <c r="CI142" s="346" t="s">
        <v>3320</v>
      </c>
      <c r="CJ142" s="346" t="s">
        <v>3320</v>
      </c>
      <c r="CK142" s="346" t="s">
        <v>3320</v>
      </c>
      <c r="CL142" s="346" t="s">
        <v>3320</v>
      </c>
      <c r="CM142" s="346" t="s">
        <v>3320</v>
      </c>
      <c r="CN142" s="346" t="s">
        <v>3320</v>
      </c>
      <c r="CO142" s="346" t="s">
        <v>3320</v>
      </c>
      <c r="CP142" s="346" t="s">
        <v>3320</v>
      </c>
      <c r="CQ142" s="346" t="s">
        <v>3320</v>
      </c>
      <c r="CR142" s="346" t="s">
        <v>3320</v>
      </c>
      <c r="CS142" s="346" t="s">
        <v>3320</v>
      </c>
      <c r="CT142" s="346" t="s">
        <v>3320</v>
      </c>
      <c r="CU142" s="346" t="s">
        <v>3320</v>
      </c>
      <c r="CV142" s="346" t="s">
        <v>3320</v>
      </c>
      <c r="CW142" s="346" t="s">
        <v>3320</v>
      </c>
      <c r="CX142" s="346" t="s">
        <v>3320</v>
      </c>
      <c r="CY142" s="346" t="s">
        <v>3320</v>
      </c>
      <c r="CZ142" s="346" t="s">
        <v>3320</v>
      </c>
      <c r="DA142" s="346" t="s">
        <v>3320</v>
      </c>
      <c r="DB142" s="346" t="s">
        <v>3320</v>
      </c>
      <c r="DC142" s="346" t="s">
        <v>3320</v>
      </c>
      <c r="DD142" s="346" t="s">
        <v>3320</v>
      </c>
      <c r="DE142" s="346" t="s">
        <v>3320</v>
      </c>
      <c r="DF142" s="346" t="s">
        <v>3320</v>
      </c>
      <c r="DG142" s="346" t="s">
        <v>3320</v>
      </c>
      <c r="DH142" s="346" t="s">
        <v>3320</v>
      </c>
      <c r="DI142" s="346" t="s">
        <v>3320</v>
      </c>
      <c r="DJ142" s="346" t="s">
        <v>3320</v>
      </c>
      <c r="DK142" s="346" t="s">
        <v>3320</v>
      </c>
      <c r="DL142" s="346" t="s">
        <v>3320</v>
      </c>
      <c r="DM142" s="346" t="s">
        <v>3320</v>
      </c>
      <c r="DN142" s="346" t="s">
        <v>3320</v>
      </c>
      <c r="DO142" s="346" t="s">
        <v>3320</v>
      </c>
      <c r="DP142" s="346" t="s">
        <v>3320</v>
      </c>
      <c r="DQ142" s="346" t="s">
        <v>3320</v>
      </c>
      <c r="DR142" s="346" t="s">
        <v>3320</v>
      </c>
      <c r="DS142" s="346" t="s">
        <v>3320</v>
      </c>
      <c r="DT142" s="346" t="s">
        <v>3320</v>
      </c>
      <c r="DU142" s="346" t="s">
        <v>3320</v>
      </c>
      <c r="DV142" s="346" t="s">
        <v>3320</v>
      </c>
      <c r="DW142" s="346" t="s">
        <v>3320</v>
      </c>
      <c r="DX142" s="346" t="s">
        <v>3320</v>
      </c>
      <c r="DY142" s="346" t="s">
        <v>3320</v>
      </c>
      <c r="DZ142" s="346" t="s">
        <v>3320</v>
      </c>
      <c r="EA142" s="346" t="s">
        <v>3320</v>
      </c>
      <c r="EB142" s="346" t="s">
        <v>3320</v>
      </c>
      <c r="EC142" s="346" t="s">
        <v>3320</v>
      </c>
      <c r="ED142" s="346" t="s">
        <v>3320</v>
      </c>
      <c r="EE142" s="346" t="s">
        <v>3320</v>
      </c>
      <c r="EF142" s="345">
        <v>249300000</v>
      </c>
      <c r="EG142" s="346" t="s">
        <v>733</v>
      </c>
      <c r="EH142" s="346" t="s">
        <v>733</v>
      </c>
      <c r="EI142" s="346" t="s">
        <v>733</v>
      </c>
      <c r="EJ142" s="346" t="s">
        <v>733</v>
      </c>
      <c r="EK142" s="346" t="s">
        <v>166</v>
      </c>
      <c r="EL142" s="346" t="s">
        <v>9109</v>
      </c>
      <c r="EM142" s="179" t="s">
        <v>9110</v>
      </c>
      <c r="EN142" s="348"/>
      <c r="EO142" s="346" t="s">
        <v>9112</v>
      </c>
      <c r="EP142" s="345">
        <v>249300000</v>
      </c>
      <c r="EQ142" s="345">
        <v>26000000</v>
      </c>
      <c r="ER142" s="345">
        <v>19231</v>
      </c>
      <c r="ES142" s="345">
        <v>12308</v>
      </c>
      <c r="ET142" s="346" t="s">
        <v>9113</v>
      </c>
      <c r="EU142" s="346" t="s">
        <v>733</v>
      </c>
      <c r="EV142" s="346" t="s">
        <v>733</v>
      </c>
      <c r="EW142" s="346" t="s">
        <v>9114</v>
      </c>
      <c r="EX142" s="346" t="s">
        <v>733</v>
      </c>
      <c r="EY142" s="346" t="s">
        <v>733</v>
      </c>
      <c r="EZ142" s="346" t="s">
        <v>1214</v>
      </c>
      <c r="FA142" s="346" t="s">
        <v>733</v>
      </c>
      <c r="FB142" s="346" t="s">
        <v>733</v>
      </c>
      <c r="FC142" s="349" t="s">
        <v>5676</v>
      </c>
      <c r="FD142" s="346" t="s">
        <v>3320</v>
      </c>
      <c r="FE142" s="346" t="s">
        <v>733</v>
      </c>
      <c r="FF142" s="346" t="s">
        <v>5872</v>
      </c>
      <c r="FG142" s="346" t="s">
        <v>733</v>
      </c>
      <c r="FH142" s="346" t="s">
        <v>5679</v>
      </c>
      <c r="FI142" s="346" t="s">
        <v>3320</v>
      </c>
      <c r="FJ142" s="346" t="s">
        <v>3320</v>
      </c>
      <c r="FK142" s="345">
        <v>0.5</v>
      </c>
      <c r="FL142" s="346" t="s">
        <v>733</v>
      </c>
      <c r="FM142" s="346" t="s">
        <v>5679</v>
      </c>
      <c r="FN142" s="346" t="s">
        <v>9115</v>
      </c>
      <c r="FO142" s="346" t="s">
        <v>733</v>
      </c>
      <c r="FP142" s="346" t="s">
        <v>3320</v>
      </c>
      <c r="FQ142" s="346" t="s">
        <v>9116</v>
      </c>
      <c r="FR142" s="346" t="s">
        <v>9117</v>
      </c>
      <c r="FS142" s="346" t="s">
        <v>5683</v>
      </c>
      <c r="FT142" s="346" t="s">
        <v>5683</v>
      </c>
      <c r="FU142" s="346" t="s">
        <v>5683</v>
      </c>
      <c r="FV142" s="346" t="s">
        <v>733</v>
      </c>
      <c r="FW142" s="346" t="s">
        <v>1214</v>
      </c>
      <c r="FX142" s="350">
        <v>46083.364247685182</v>
      </c>
      <c r="FY142" s="350">
        <v>46083.715671296297</v>
      </c>
      <c r="FZ142" s="346" t="s">
        <v>5685</v>
      </c>
      <c r="GA142" s="346" t="s">
        <v>3320</v>
      </c>
      <c r="GB142" s="346" t="s">
        <v>3320</v>
      </c>
      <c r="GC142" s="346" t="s">
        <v>3320</v>
      </c>
      <c r="GD142" s="346" t="s">
        <v>3320</v>
      </c>
      <c r="GE142" s="346" t="s">
        <v>3320</v>
      </c>
      <c r="GF142" s="346" t="s">
        <v>3320</v>
      </c>
      <c r="GG142" s="346" t="s">
        <v>3320</v>
      </c>
      <c r="GH142" s="346" t="s">
        <v>3320</v>
      </c>
      <c r="GI142" s="346" t="s">
        <v>3320</v>
      </c>
      <c r="GJ142" s="346" t="s">
        <v>3320</v>
      </c>
      <c r="GK142" s="346" t="s">
        <v>3320</v>
      </c>
      <c r="GL142" s="346" t="s">
        <v>3320</v>
      </c>
      <c r="GM142" s="346" t="s">
        <v>3320</v>
      </c>
      <c r="GN142" s="346" t="s">
        <v>3320</v>
      </c>
      <c r="GO142" s="346" t="s">
        <v>3320</v>
      </c>
      <c r="GP142" s="346" t="s">
        <v>3320</v>
      </c>
      <c r="GQ142" s="346" t="s">
        <v>3320</v>
      </c>
      <c r="GR142" s="346" t="s">
        <v>3320</v>
      </c>
      <c r="GS142" s="346" t="s">
        <v>3320</v>
      </c>
      <c r="GT142" s="346" t="s">
        <v>3320</v>
      </c>
      <c r="GU142" s="346" t="s">
        <v>3320</v>
      </c>
      <c r="GV142" s="346" t="s">
        <v>3320</v>
      </c>
      <c r="GW142" s="346" t="s">
        <v>3320</v>
      </c>
      <c r="GX142" s="346" t="s">
        <v>3320</v>
      </c>
      <c r="GY142" s="346" t="s">
        <v>3320</v>
      </c>
      <c r="GZ142" s="346" t="s">
        <v>3320</v>
      </c>
      <c r="HA142" s="346" t="s">
        <v>3320</v>
      </c>
      <c r="HB142" s="346" t="s">
        <v>3320</v>
      </c>
      <c r="HC142" s="346" t="s">
        <v>3320</v>
      </c>
      <c r="HD142" s="346" t="s">
        <v>3320</v>
      </c>
      <c r="HE142" s="346" t="s">
        <v>3320</v>
      </c>
      <c r="HF142" s="346" t="s">
        <v>3320</v>
      </c>
      <c r="HG142" s="346" t="s">
        <v>3320</v>
      </c>
      <c r="HH142" s="346" t="s">
        <v>3320</v>
      </c>
      <c r="HI142" s="346" t="s">
        <v>3320</v>
      </c>
      <c r="HJ142" s="346" t="s">
        <v>3320</v>
      </c>
      <c r="HK142" s="346" t="s">
        <v>3320</v>
      </c>
      <c r="HL142" s="346" t="s">
        <v>3320</v>
      </c>
    </row>
    <row r="143" spans="1:220" ht="15.75" thickBot="1">
      <c r="A143" s="344" t="s">
        <v>5638</v>
      </c>
      <c r="B143" s="345">
        <v>261</v>
      </c>
      <c r="C143" s="346" t="s">
        <v>9656</v>
      </c>
      <c r="D143" s="346" t="s">
        <v>9657</v>
      </c>
      <c r="E143" s="345">
        <v>261</v>
      </c>
      <c r="F143" s="346" t="s">
        <v>8080</v>
      </c>
      <c r="G143" s="346" t="s">
        <v>8081</v>
      </c>
      <c r="H143" s="346" t="s">
        <v>9658</v>
      </c>
      <c r="I143" s="346" t="s">
        <v>5643</v>
      </c>
      <c r="J143" s="344" t="s">
        <v>8083</v>
      </c>
      <c r="K143" s="346" t="s">
        <v>8081</v>
      </c>
      <c r="L143" s="346" t="s">
        <v>5698</v>
      </c>
      <c r="M143" s="346" t="s">
        <v>5698</v>
      </c>
      <c r="N143" s="346" t="s">
        <v>8085</v>
      </c>
      <c r="O143" s="346" t="s">
        <v>8086</v>
      </c>
      <c r="P143" s="346" t="s">
        <v>8081</v>
      </c>
      <c r="Q143" s="346" t="s">
        <v>8087</v>
      </c>
      <c r="R143" s="346" t="s">
        <v>5698</v>
      </c>
      <c r="S143" s="346" t="s">
        <v>8088</v>
      </c>
      <c r="T143" s="346" t="s">
        <v>8089</v>
      </c>
      <c r="U143" s="346" t="s">
        <v>8090</v>
      </c>
      <c r="V143" s="346" t="s">
        <v>733</v>
      </c>
      <c r="W143" s="346" t="s">
        <v>1214</v>
      </c>
      <c r="X143" s="346" t="s">
        <v>1214</v>
      </c>
      <c r="Y143" s="346" t="s">
        <v>8091</v>
      </c>
      <c r="Z143" s="346" t="s">
        <v>8092</v>
      </c>
      <c r="AA143" s="346" t="s">
        <v>733</v>
      </c>
      <c r="AB143" s="346" t="s">
        <v>8093</v>
      </c>
      <c r="AC143" s="346" t="s">
        <v>8094</v>
      </c>
      <c r="AD143" s="346" t="s">
        <v>8095</v>
      </c>
      <c r="AE143" s="346" t="s">
        <v>8096</v>
      </c>
      <c r="AF143" s="346" t="s">
        <v>8097</v>
      </c>
      <c r="AG143" s="346" t="s">
        <v>8098</v>
      </c>
      <c r="AH143" s="346" t="s">
        <v>1214</v>
      </c>
      <c r="AI143" s="346" t="s">
        <v>3320</v>
      </c>
      <c r="AJ143" s="346" t="s">
        <v>5663</v>
      </c>
      <c r="AK143" s="346" t="s">
        <v>6324</v>
      </c>
      <c r="AL143" s="346" t="s">
        <v>5665</v>
      </c>
      <c r="AM143" s="347">
        <v>47207</v>
      </c>
      <c r="AN143" s="345">
        <v>18</v>
      </c>
      <c r="AO143" s="345">
        <v>100</v>
      </c>
      <c r="AP143" s="346" t="s">
        <v>5666</v>
      </c>
      <c r="AQ143" s="345">
        <v>196992</v>
      </c>
      <c r="AR143" s="345">
        <v>270.58999999999997</v>
      </c>
      <c r="AS143" s="346" t="s">
        <v>733</v>
      </c>
      <c r="AT143" s="345">
        <v>23.75</v>
      </c>
      <c r="AU143" s="346" t="s">
        <v>1214</v>
      </c>
      <c r="AV143" s="345">
        <v>660</v>
      </c>
      <c r="AW143" s="346" t="s">
        <v>5713</v>
      </c>
      <c r="AX143" s="346" t="s">
        <v>5668</v>
      </c>
      <c r="AY143" s="346" t="s">
        <v>3320</v>
      </c>
      <c r="AZ143" s="346" t="s">
        <v>733</v>
      </c>
      <c r="BA143" s="346" t="s">
        <v>733</v>
      </c>
      <c r="BB143" s="345">
        <v>2132</v>
      </c>
      <c r="BC143" s="345">
        <v>2049</v>
      </c>
      <c r="BD143" s="346" t="s">
        <v>7943</v>
      </c>
      <c r="BE143" s="345">
        <v>2</v>
      </c>
      <c r="BF143" s="345">
        <v>88</v>
      </c>
      <c r="BG143" s="345">
        <v>98</v>
      </c>
      <c r="BH143" s="345">
        <v>30</v>
      </c>
      <c r="BI143" s="347">
        <v>46568</v>
      </c>
      <c r="BJ143" s="345">
        <v>0.5</v>
      </c>
      <c r="BK143" s="346" t="s">
        <v>3320</v>
      </c>
      <c r="BL143" s="346" t="s">
        <v>9660</v>
      </c>
      <c r="BM143" s="345">
        <v>10000000</v>
      </c>
      <c r="BN143" s="346" t="s">
        <v>3320</v>
      </c>
      <c r="BO143" s="346" t="s">
        <v>3320</v>
      </c>
      <c r="BP143" s="346" t="s">
        <v>3320</v>
      </c>
      <c r="BQ143" s="346" t="s">
        <v>3320</v>
      </c>
      <c r="BR143" s="346" t="s">
        <v>3320</v>
      </c>
      <c r="BS143" s="346" t="s">
        <v>3320</v>
      </c>
      <c r="BT143" s="346" t="s">
        <v>3320</v>
      </c>
      <c r="BU143" s="346" t="s">
        <v>3320</v>
      </c>
      <c r="BV143" s="346" t="s">
        <v>3320</v>
      </c>
      <c r="BW143" s="346" t="s">
        <v>3320</v>
      </c>
      <c r="BX143" s="348"/>
      <c r="BY143" s="346" t="s">
        <v>3320</v>
      </c>
      <c r="BZ143" s="346" t="s">
        <v>3320</v>
      </c>
      <c r="CA143" s="346" t="s">
        <v>3320</v>
      </c>
      <c r="CB143" s="346" t="s">
        <v>3320</v>
      </c>
      <c r="CC143" s="346" t="s">
        <v>3320</v>
      </c>
      <c r="CD143" s="346" t="s">
        <v>3320</v>
      </c>
      <c r="CE143" s="346" t="s">
        <v>3320</v>
      </c>
      <c r="CF143" s="346" t="s">
        <v>3320</v>
      </c>
      <c r="CG143" s="346" t="s">
        <v>3320</v>
      </c>
      <c r="CH143" s="348"/>
      <c r="CI143" s="346" t="s">
        <v>3320</v>
      </c>
      <c r="CJ143" s="346" t="s">
        <v>3320</v>
      </c>
      <c r="CK143" s="346" t="s">
        <v>3320</v>
      </c>
      <c r="CL143" s="346" t="s">
        <v>3320</v>
      </c>
      <c r="CM143" s="346" t="s">
        <v>3320</v>
      </c>
      <c r="CN143" s="346" t="s">
        <v>3320</v>
      </c>
      <c r="CO143" s="346" t="s">
        <v>3320</v>
      </c>
      <c r="CP143" s="346" t="s">
        <v>3320</v>
      </c>
      <c r="CQ143" s="346" t="s">
        <v>3320</v>
      </c>
      <c r="CR143" s="346" t="s">
        <v>3320</v>
      </c>
      <c r="CS143" s="346" t="s">
        <v>3320</v>
      </c>
      <c r="CT143" s="346" t="s">
        <v>3320</v>
      </c>
      <c r="CU143" s="346" t="s">
        <v>3320</v>
      </c>
      <c r="CV143" s="346" t="s">
        <v>3320</v>
      </c>
      <c r="CW143" s="346" t="s">
        <v>3320</v>
      </c>
      <c r="CX143" s="346" t="s">
        <v>3320</v>
      </c>
      <c r="CY143" s="346" t="s">
        <v>3320</v>
      </c>
      <c r="CZ143" s="346" t="s">
        <v>3320</v>
      </c>
      <c r="DA143" s="346" t="s">
        <v>3320</v>
      </c>
      <c r="DB143" s="346" t="s">
        <v>3320</v>
      </c>
      <c r="DC143" s="346" t="s">
        <v>3320</v>
      </c>
      <c r="DD143" s="346" t="s">
        <v>3320</v>
      </c>
      <c r="DE143" s="346" t="s">
        <v>3320</v>
      </c>
      <c r="DF143" s="346" t="s">
        <v>3320</v>
      </c>
      <c r="DG143" s="346" t="s">
        <v>3320</v>
      </c>
      <c r="DH143" s="346" t="s">
        <v>3320</v>
      </c>
      <c r="DI143" s="346" t="s">
        <v>3320</v>
      </c>
      <c r="DJ143" s="346" t="s">
        <v>3320</v>
      </c>
      <c r="DK143" s="346" t="s">
        <v>3320</v>
      </c>
      <c r="DL143" s="346" t="s">
        <v>3320</v>
      </c>
      <c r="DM143" s="346" t="s">
        <v>3320</v>
      </c>
      <c r="DN143" s="346" t="s">
        <v>3320</v>
      </c>
      <c r="DO143" s="346" t="s">
        <v>3320</v>
      </c>
      <c r="DP143" s="346" t="s">
        <v>3320</v>
      </c>
      <c r="DQ143" s="346" t="s">
        <v>3320</v>
      </c>
      <c r="DR143" s="346" t="s">
        <v>3320</v>
      </c>
      <c r="DS143" s="346" t="s">
        <v>3320</v>
      </c>
      <c r="DT143" s="346" t="s">
        <v>3320</v>
      </c>
      <c r="DU143" s="346" t="s">
        <v>3320</v>
      </c>
      <c r="DV143" s="346" t="s">
        <v>3320</v>
      </c>
      <c r="DW143" s="346" t="s">
        <v>3320</v>
      </c>
      <c r="DX143" s="346" t="s">
        <v>3320</v>
      </c>
      <c r="DY143" s="346" t="s">
        <v>3320</v>
      </c>
      <c r="DZ143" s="346" t="s">
        <v>3320</v>
      </c>
      <c r="EA143" s="346" t="s">
        <v>3320</v>
      </c>
      <c r="EB143" s="346" t="s">
        <v>3320</v>
      </c>
      <c r="EC143" s="346" t="s">
        <v>3320</v>
      </c>
      <c r="ED143" s="346" t="s">
        <v>3320</v>
      </c>
      <c r="EE143" s="346" t="s">
        <v>3320</v>
      </c>
      <c r="EF143" s="345">
        <v>104773000</v>
      </c>
      <c r="EG143" s="346" t="s">
        <v>733</v>
      </c>
      <c r="EH143" s="346" t="s">
        <v>1214</v>
      </c>
      <c r="EI143" s="346" t="s">
        <v>733</v>
      </c>
      <c r="EJ143" s="346" t="s">
        <v>733</v>
      </c>
      <c r="EK143" s="346" t="s">
        <v>9661</v>
      </c>
      <c r="EL143" s="346" t="s">
        <v>9662</v>
      </c>
      <c r="EM143" s="179" t="s">
        <v>9663</v>
      </c>
      <c r="EN143" s="348"/>
      <c r="EO143" s="346" t="s">
        <v>9664</v>
      </c>
      <c r="EP143" s="345">
        <v>108523000</v>
      </c>
      <c r="EQ143" s="345">
        <v>14000000</v>
      </c>
      <c r="ER143" s="345">
        <v>500</v>
      </c>
      <c r="ES143" s="345">
        <v>6500</v>
      </c>
      <c r="ET143" s="346" t="s">
        <v>9665</v>
      </c>
      <c r="EU143" s="346" t="s">
        <v>733</v>
      </c>
      <c r="EV143" s="346" t="s">
        <v>733</v>
      </c>
      <c r="EW143" s="346" t="s">
        <v>9666</v>
      </c>
      <c r="EX143" s="346" t="s">
        <v>733</v>
      </c>
      <c r="EY143" s="346" t="s">
        <v>733</v>
      </c>
      <c r="EZ143" s="346" t="s">
        <v>733</v>
      </c>
      <c r="FA143" s="346" t="s">
        <v>733</v>
      </c>
      <c r="FB143" s="346" t="s">
        <v>733</v>
      </c>
      <c r="FC143" s="349" t="s">
        <v>5676</v>
      </c>
      <c r="FD143" s="346" t="s">
        <v>3320</v>
      </c>
      <c r="FE143" s="346" t="s">
        <v>733</v>
      </c>
      <c r="FF143" s="346" t="s">
        <v>5721</v>
      </c>
      <c r="FG143" s="346" t="s">
        <v>1214</v>
      </c>
      <c r="FH143" s="346" t="s">
        <v>1214</v>
      </c>
      <c r="FI143" s="346" t="s">
        <v>3320</v>
      </c>
      <c r="FJ143" s="346" t="s">
        <v>3320</v>
      </c>
      <c r="FK143" s="345">
        <v>0</v>
      </c>
      <c r="FL143" s="346" t="s">
        <v>1214</v>
      </c>
      <c r="FM143" s="346" t="s">
        <v>1214</v>
      </c>
      <c r="FN143" s="346" t="s">
        <v>3320</v>
      </c>
      <c r="FO143" s="346" t="s">
        <v>733</v>
      </c>
      <c r="FP143" s="346" t="s">
        <v>3320</v>
      </c>
      <c r="FQ143" s="346" t="s">
        <v>9667</v>
      </c>
      <c r="FR143" s="346" t="s">
        <v>9668</v>
      </c>
      <c r="FS143" s="346" t="s">
        <v>5952</v>
      </c>
      <c r="FT143" s="346" t="s">
        <v>5684</v>
      </c>
      <c r="FU143" s="346" t="s">
        <v>5684</v>
      </c>
      <c r="FV143" s="346" t="s">
        <v>733</v>
      </c>
      <c r="FW143" s="346" t="s">
        <v>1214</v>
      </c>
      <c r="FX143" s="350">
        <v>46070.356261574074</v>
      </c>
      <c r="FY143" s="350">
        <v>46083.713969907411</v>
      </c>
      <c r="FZ143" s="346" t="s">
        <v>5685</v>
      </c>
      <c r="GA143" s="346" t="s">
        <v>3320</v>
      </c>
      <c r="GB143" s="346" t="s">
        <v>3320</v>
      </c>
      <c r="GC143" s="346" t="s">
        <v>3320</v>
      </c>
      <c r="GD143" s="346" t="s">
        <v>3320</v>
      </c>
      <c r="GE143" s="346" t="s">
        <v>3320</v>
      </c>
      <c r="GF143" s="346" t="s">
        <v>3320</v>
      </c>
      <c r="GG143" s="346" t="s">
        <v>3320</v>
      </c>
      <c r="GH143" s="346" t="s">
        <v>3320</v>
      </c>
      <c r="GI143" s="346" t="s">
        <v>3320</v>
      </c>
      <c r="GJ143" s="346" t="s">
        <v>3320</v>
      </c>
      <c r="GK143" s="346" t="s">
        <v>3320</v>
      </c>
      <c r="GL143" s="346" t="s">
        <v>3320</v>
      </c>
      <c r="GM143" s="346" t="s">
        <v>3320</v>
      </c>
      <c r="GN143" s="346" t="s">
        <v>3320</v>
      </c>
      <c r="GO143" s="346" t="s">
        <v>3320</v>
      </c>
      <c r="GP143" s="346" t="s">
        <v>3320</v>
      </c>
      <c r="GQ143" s="346" t="s">
        <v>3320</v>
      </c>
      <c r="GR143" s="346" t="s">
        <v>3320</v>
      </c>
      <c r="GS143" s="346" t="s">
        <v>3320</v>
      </c>
      <c r="GT143" s="346" t="s">
        <v>3320</v>
      </c>
      <c r="GU143" s="346" t="s">
        <v>3320</v>
      </c>
      <c r="GV143" s="346" t="s">
        <v>3320</v>
      </c>
      <c r="GW143" s="346" t="s">
        <v>3320</v>
      </c>
      <c r="GX143" s="346" t="s">
        <v>3320</v>
      </c>
      <c r="GY143" s="346" t="s">
        <v>3320</v>
      </c>
      <c r="GZ143" s="346" t="s">
        <v>3320</v>
      </c>
      <c r="HA143" s="346" t="s">
        <v>3320</v>
      </c>
      <c r="HB143" s="346" t="s">
        <v>3320</v>
      </c>
      <c r="HC143" s="346" t="s">
        <v>3320</v>
      </c>
      <c r="HD143" s="346" t="s">
        <v>3320</v>
      </c>
      <c r="HE143" s="346" t="s">
        <v>3320</v>
      </c>
      <c r="HF143" s="346" t="s">
        <v>3320</v>
      </c>
      <c r="HG143" s="346" t="s">
        <v>3320</v>
      </c>
      <c r="HH143" s="346" t="s">
        <v>3320</v>
      </c>
      <c r="HI143" s="346" t="s">
        <v>3320</v>
      </c>
      <c r="HJ143" s="346" t="s">
        <v>3320</v>
      </c>
      <c r="HK143" s="346" t="s">
        <v>3320</v>
      </c>
      <c r="HL143" s="346" t="s">
        <v>3320</v>
      </c>
    </row>
    <row r="144" spans="1:220" ht="15.75" thickBot="1">
      <c r="A144" s="344" t="s">
        <v>5638</v>
      </c>
      <c r="B144" s="345">
        <v>799</v>
      </c>
      <c r="C144" s="346" t="s">
        <v>9138</v>
      </c>
      <c r="D144" s="346" t="s">
        <v>9139</v>
      </c>
      <c r="E144" s="345">
        <v>799</v>
      </c>
      <c r="F144" s="346" t="s">
        <v>1386</v>
      </c>
      <c r="G144" s="346" t="s">
        <v>8203</v>
      </c>
      <c r="H144" s="346" t="s">
        <v>9140</v>
      </c>
      <c r="I144" s="346" t="s">
        <v>5643</v>
      </c>
      <c r="J144" s="346" t="s">
        <v>8205</v>
      </c>
      <c r="K144" s="346" t="s">
        <v>617</v>
      </c>
      <c r="L144" s="346" t="s">
        <v>8206</v>
      </c>
      <c r="M144" s="346" t="s">
        <v>8206</v>
      </c>
      <c r="N144" s="179" t="s">
        <v>8207</v>
      </c>
      <c r="O144" s="348"/>
      <c r="P144" s="346" t="s">
        <v>3320</v>
      </c>
      <c r="Q144" s="346" t="s">
        <v>8208</v>
      </c>
      <c r="R144" s="346" t="s">
        <v>5698</v>
      </c>
      <c r="S144" s="346" t="s">
        <v>8209</v>
      </c>
      <c r="T144" s="346" t="s">
        <v>8210</v>
      </c>
      <c r="U144" s="346" t="s">
        <v>8211</v>
      </c>
      <c r="V144" s="346" t="s">
        <v>733</v>
      </c>
      <c r="W144" s="346" t="s">
        <v>733</v>
      </c>
      <c r="X144" s="346" t="s">
        <v>733</v>
      </c>
      <c r="Y144" s="346" t="s">
        <v>3320</v>
      </c>
      <c r="Z144" s="346" t="s">
        <v>8212</v>
      </c>
      <c r="AA144" s="346" t="s">
        <v>733</v>
      </c>
      <c r="AB144" s="346" t="s">
        <v>8213</v>
      </c>
      <c r="AC144" s="346" t="s">
        <v>8214</v>
      </c>
      <c r="AD144" s="346" t="s">
        <v>8215</v>
      </c>
      <c r="AE144" s="346" t="s">
        <v>8205</v>
      </c>
      <c r="AF144" s="346" t="s">
        <v>8216</v>
      </c>
      <c r="AG144" s="346" t="s">
        <v>8217</v>
      </c>
      <c r="AH144" s="346" t="s">
        <v>1214</v>
      </c>
      <c r="AI144" s="346" t="s">
        <v>3320</v>
      </c>
      <c r="AJ144" s="346" t="s">
        <v>2043</v>
      </c>
      <c r="AK144" s="346" t="s">
        <v>7819</v>
      </c>
      <c r="AL144" s="346" t="s">
        <v>5665</v>
      </c>
      <c r="AM144" s="347">
        <v>47150</v>
      </c>
      <c r="AN144" s="345">
        <v>24</v>
      </c>
      <c r="AO144" s="345">
        <v>300</v>
      </c>
      <c r="AP144" s="346" t="s">
        <v>5666</v>
      </c>
      <c r="AQ144" s="345">
        <v>597168</v>
      </c>
      <c r="AR144" s="345">
        <v>727.6</v>
      </c>
      <c r="AS144" s="346" t="s">
        <v>733</v>
      </c>
      <c r="AT144" s="345">
        <v>26.4</v>
      </c>
      <c r="AU144" s="346" t="s">
        <v>733</v>
      </c>
      <c r="AV144" s="345">
        <v>630</v>
      </c>
      <c r="AW144" s="346" t="s">
        <v>5713</v>
      </c>
      <c r="AX144" s="346" t="s">
        <v>5801</v>
      </c>
      <c r="AY144" s="346" t="s">
        <v>3320</v>
      </c>
      <c r="AZ144" s="346" t="s">
        <v>733</v>
      </c>
      <c r="BA144" s="346" t="s">
        <v>733</v>
      </c>
      <c r="BB144" s="345">
        <v>1934</v>
      </c>
      <c r="BC144" s="345">
        <v>1725</v>
      </c>
      <c r="BD144" s="346" t="s">
        <v>6485</v>
      </c>
      <c r="BE144" s="345">
        <v>365</v>
      </c>
      <c r="BF144" s="345">
        <v>80.61</v>
      </c>
      <c r="BG144" s="345">
        <v>98</v>
      </c>
      <c r="BH144" s="345">
        <v>35</v>
      </c>
      <c r="BI144" s="347">
        <v>46419</v>
      </c>
      <c r="BJ144" s="345">
        <v>0.4</v>
      </c>
      <c r="BK144" s="345">
        <v>8</v>
      </c>
      <c r="BL144" s="346" t="s">
        <v>9141</v>
      </c>
      <c r="BM144" s="346" t="s">
        <v>3320</v>
      </c>
      <c r="BN144" s="346" t="s">
        <v>3320</v>
      </c>
      <c r="BO144" s="346" t="s">
        <v>3320</v>
      </c>
      <c r="BP144" s="346" t="s">
        <v>3320</v>
      </c>
      <c r="BQ144" s="346" t="s">
        <v>3320</v>
      </c>
      <c r="BR144" s="346" t="s">
        <v>3320</v>
      </c>
      <c r="BS144" s="346" t="s">
        <v>3320</v>
      </c>
      <c r="BT144" s="346" t="s">
        <v>3320</v>
      </c>
      <c r="BU144" s="346" t="s">
        <v>3320</v>
      </c>
      <c r="BV144" s="346" t="s">
        <v>3320</v>
      </c>
      <c r="BW144" s="346" t="s">
        <v>3320</v>
      </c>
      <c r="BX144" s="348"/>
      <c r="BY144" s="346" t="s">
        <v>3320</v>
      </c>
      <c r="BZ144" s="346" t="s">
        <v>3320</v>
      </c>
      <c r="CA144" s="346" t="s">
        <v>3320</v>
      </c>
      <c r="CB144" s="346" t="s">
        <v>3320</v>
      </c>
      <c r="CC144" s="346" t="s">
        <v>3320</v>
      </c>
      <c r="CD144" s="346" t="s">
        <v>3320</v>
      </c>
      <c r="CE144" s="346" t="s">
        <v>3320</v>
      </c>
      <c r="CF144" s="346" t="s">
        <v>3320</v>
      </c>
      <c r="CG144" s="346" t="s">
        <v>3320</v>
      </c>
      <c r="CH144" s="348"/>
      <c r="CI144" s="346" t="s">
        <v>3320</v>
      </c>
      <c r="CJ144" s="346" t="s">
        <v>3320</v>
      </c>
      <c r="CK144" s="346" t="s">
        <v>3320</v>
      </c>
      <c r="CL144" s="346" t="s">
        <v>3320</v>
      </c>
      <c r="CM144" s="346" t="s">
        <v>3320</v>
      </c>
      <c r="CN144" s="346" t="s">
        <v>3320</v>
      </c>
      <c r="CO144" s="346" t="s">
        <v>3320</v>
      </c>
      <c r="CP144" s="346" t="s">
        <v>3320</v>
      </c>
      <c r="CQ144" s="346" t="s">
        <v>3320</v>
      </c>
      <c r="CR144" s="346" t="s">
        <v>3320</v>
      </c>
      <c r="CS144" s="346" t="s">
        <v>3320</v>
      </c>
      <c r="CT144" s="346" t="s">
        <v>3320</v>
      </c>
      <c r="CU144" s="346" t="s">
        <v>3320</v>
      </c>
      <c r="CV144" s="346" t="s">
        <v>3320</v>
      </c>
      <c r="CW144" s="346" t="s">
        <v>3320</v>
      </c>
      <c r="CX144" s="346" t="s">
        <v>3320</v>
      </c>
      <c r="CY144" s="346" t="s">
        <v>3320</v>
      </c>
      <c r="CZ144" s="346" t="s">
        <v>3320</v>
      </c>
      <c r="DA144" s="346" t="s">
        <v>3320</v>
      </c>
      <c r="DB144" s="346" t="s">
        <v>3320</v>
      </c>
      <c r="DC144" s="346" t="s">
        <v>3320</v>
      </c>
      <c r="DD144" s="346" t="s">
        <v>3320</v>
      </c>
      <c r="DE144" s="346" t="s">
        <v>3320</v>
      </c>
      <c r="DF144" s="346" t="s">
        <v>3320</v>
      </c>
      <c r="DG144" s="346" t="s">
        <v>3320</v>
      </c>
      <c r="DH144" s="346" t="s">
        <v>3320</v>
      </c>
      <c r="DI144" s="346" t="s">
        <v>3320</v>
      </c>
      <c r="DJ144" s="346" t="s">
        <v>3320</v>
      </c>
      <c r="DK144" s="346" t="s">
        <v>3320</v>
      </c>
      <c r="DL144" s="346" t="s">
        <v>3320</v>
      </c>
      <c r="DM144" s="346" t="s">
        <v>3320</v>
      </c>
      <c r="DN144" s="346" t="s">
        <v>3320</v>
      </c>
      <c r="DO144" s="346" t="s">
        <v>3320</v>
      </c>
      <c r="DP144" s="346" t="s">
        <v>3320</v>
      </c>
      <c r="DQ144" s="346" t="s">
        <v>3320</v>
      </c>
      <c r="DR144" s="346" t="s">
        <v>3320</v>
      </c>
      <c r="DS144" s="346" t="s">
        <v>3320</v>
      </c>
      <c r="DT144" s="346" t="s">
        <v>3320</v>
      </c>
      <c r="DU144" s="346" t="s">
        <v>3320</v>
      </c>
      <c r="DV144" s="346" t="s">
        <v>3320</v>
      </c>
      <c r="DW144" s="346" t="s">
        <v>3320</v>
      </c>
      <c r="DX144" s="346" t="s">
        <v>3320</v>
      </c>
      <c r="DY144" s="346" t="s">
        <v>3320</v>
      </c>
      <c r="DZ144" s="346" t="s">
        <v>3320</v>
      </c>
      <c r="EA144" s="346" t="s">
        <v>3320</v>
      </c>
      <c r="EB144" s="346" t="s">
        <v>3320</v>
      </c>
      <c r="EC144" s="346" t="s">
        <v>3320</v>
      </c>
      <c r="ED144" s="346" t="s">
        <v>3320</v>
      </c>
      <c r="EE144" s="346" t="s">
        <v>3320</v>
      </c>
      <c r="EF144" s="345">
        <v>340864057</v>
      </c>
      <c r="EG144" s="346" t="s">
        <v>1214</v>
      </c>
      <c r="EH144" s="346" t="s">
        <v>733</v>
      </c>
      <c r="EI144" s="346" t="s">
        <v>733</v>
      </c>
      <c r="EJ144" s="346" t="s">
        <v>733</v>
      </c>
      <c r="EK144" s="346" t="s">
        <v>4086</v>
      </c>
      <c r="EL144" s="346" t="s">
        <v>9142</v>
      </c>
      <c r="EM144" s="179" t="s">
        <v>9143</v>
      </c>
      <c r="EN144" s="348"/>
      <c r="EO144" s="346" t="s">
        <v>9144</v>
      </c>
      <c r="EP144" s="345">
        <v>302013859</v>
      </c>
      <c r="EQ144" s="345">
        <v>38850198</v>
      </c>
      <c r="ER144" s="345">
        <v>18373</v>
      </c>
      <c r="ES144" s="345">
        <v>3683</v>
      </c>
      <c r="ET144" s="346" t="s">
        <v>8223</v>
      </c>
      <c r="EU144" s="346" t="s">
        <v>733</v>
      </c>
      <c r="EV144" s="346" t="s">
        <v>733</v>
      </c>
      <c r="EW144" s="346" t="s">
        <v>8224</v>
      </c>
      <c r="EX144" s="346" t="s">
        <v>733</v>
      </c>
      <c r="EY144" s="346" t="s">
        <v>1214</v>
      </c>
      <c r="EZ144" s="346" t="s">
        <v>1214</v>
      </c>
      <c r="FA144" s="346" t="s">
        <v>733</v>
      </c>
      <c r="FB144" s="346" t="s">
        <v>733</v>
      </c>
      <c r="FC144" s="349" t="s">
        <v>5676</v>
      </c>
      <c r="FD144" s="346" t="s">
        <v>3320</v>
      </c>
      <c r="FE144" s="346" t="s">
        <v>733</v>
      </c>
      <c r="FF144" s="346" t="s">
        <v>5721</v>
      </c>
      <c r="FG144" s="346" t="s">
        <v>1214</v>
      </c>
      <c r="FH144" s="346" t="s">
        <v>1214</v>
      </c>
      <c r="FI144" s="346" t="s">
        <v>3320</v>
      </c>
      <c r="FJ144" s="346" t="s">
        <v>3320</v>
      </c>
      <c r="FK144" s="345">
        <v>0</v>
      </c>
      <c r="FL144" s="346" t="s">
        <v>1214</v>
      </c>
      <c r="FM144" s="346" t="s">
        <v>1214</v>
      </c>
      <c r="FN144" s="346" t="s">
        <v>3320</v>
      </c>
      <c r="FO144" s="346" t="s">
        <v>733</v>
      </c>
      <c r="FP144" s="346" t="s">
        <v>3320</v>
      </c>
      <c r="FQ144" s="346" t="s">
        <v>9145</v>
      </c>
      <c r="FR144" s="346" t="s">
        <v>9146</v>
      </c>
      <c r="FS144" s="346" t="s">
        <v>5683</v>
      </c>
      <c r="FT144" s="346" t="s">
        <v>5684</v>
      </c>
      <c r="FU144" s="346" t="s">
        <v>5684</v>
      </c>
      <c r="FV144" s="346" t="s">
        <v>733</v>
      </c>
      <c r="FW144" s="346" t="s">
        <v>1214</v>
      </c>
      <c r="FX144" s="350">
        <v>46078.81759259259</v>
      </c>
      <c r="FY144" s="350">
        <v>46083.700196759259</v>
      </c>
      <c r="FZ144" s="346" t="s">
        <v>5685</v>
      </c>
      <c r="GA144" s="346" t="s">
        <v>3320</v>
      </c>
      <c r="GB144" s="346" t="s">
        <v>3320</v>
      </c>
      <c r="GC144" s="346" t="s">
        <v>3320</v>
      </c>
      <c r="GD144" s="346" t="s">
        <v>3320</v>
      </c>
      <c r="GE144" s="346" t="s">
        <v>3320</v>
      </c>
      <c r="GF144" s="346" t="s">
        <v>3320</v>
      </c>
      <c r="GG144" s="346" t="s">
        <v>3320</v>
      </c>
      <c r="GH144" s="346" t="s">
        <v>3320</v>
      </c>
      <c r="GI144" s="346" t="s">
        <v>3320</v>
      </c>
      <c r="GJ144" s="346" t="s">
        <v>3320</v>
      </c>
      <c r="GK144" s="346" t="s">
        <v>3320</v>
      </c>
      <c r="GL144" s="346" t="s">
        <v>3320</v>
      </c>
      <c r="GM144" s="346" t="s">
        <v>3320</v>
      </c>
      <c r="GN144" s="346" t="s">
        <v>3320</v>
      </c>
      <c r="GO144" s="346" t="s">
        <v>3320</v>
      </c>
      <c r="GP144" s="346" t="s">
        <v>3320</v>
      </c>
      <c r="GQ144" s="346" t="s">
        <v>3320</v>
      </c>
      <c r="GR144" s="346" t="s">
        <v>3320</v>
      </c>
      <c r="GS144" s="346" t="s">
        <v>3320</v>
      </c>
      <c r="GT144" s="346" t="s">
        <v>3320</v>
      </c>
      <c r="GU144" s="346" t="s">
        <v>3320</v>
      </c>
      <c r="GV144" s="346" t="s">
        <v>3320</v>
      </c>
      <c r="GW144" s="346" t="s">
        <v>3320</v>
      </c>
      <c r="GX144" s="346" t="s">
        <v>3320</v>
      </c>
      <c r="GY144" s="346" t="s">
        <v>3320</v>
      </c>
      <c r="GZ144" s="346" t="s">
        <v>3320</v>
      </c>
      <c r="HA144" s="346" t="s">
        <v>3320</v>
      </c>
      <c r="HB144" s="346" t="s">
        <v>3320</v>
      </c>
      <c r="HC144" s="346" t="s">
        <v>3320</v>
      </c>
      <c r="HD144" s="346" t="s">
        <v>3320</v>
      </c>
      <c r="HE144" s="346" t="s">
        <v>3320</v>
      </c>
      <c r="HF144" s="346" t="s">
        <v>3320</v>
      </c>
      <c r="HG144" s="346" t="s">
        <v>3320</v>
      </c>
      <c r="HH144" s="346" t="s">
        <v>3320</v>
      </c>
      <c r="HI144" s="346" t="s">
        <v>3320</v>
      </c>
      <c r="HJ144" s="346" t="s">
        <v>3320</v>
      </c>
      <c r="HK144" s="346" t="s">
        <v>3320</v>
      </c>
      <c r="HL144" s="346" t="s">
        <v>3320</v>
      </c>
    </row>
    <row r="145" spans="1:220" ht="15.75" thickBot="1">
      <c r="A145" s="344" t="s">
        <v>5638</v>
      </c>
      <c r="B145" s="345">
        <v>860</v>
      </c>
      <c r="C145" s="346" t="s">
        <v>7691</v>
      </c>
      <c r="D145" s="346" t="s">
        <v>7692</v>
      </c>
      <c r="E145" s="345">
        <v>860</v>
      </c>
      <c r="F145" s="346" t="s">
        <v>7693</v>
      </c>
      <c r="G145" s="346" t="s">
        <v>7694</v>
      </c>
      <c r="H145" s="346" t="s">
        <v>7695</v>
      </c>
      <c r="I145" s="346" t="s">
        <v>6342</v>
      </c>
      <c r="J145" s="346" t="s">
        <v>7697</v>
      </c>
      <c r="K145" s="346" t="s">
        <v>5698</v>
      </c>
      <c r="L145" s="346" t="s">
        <v>5698</v>
      </c>
      <c r="M145" s="346" t="s">
        <v>5698</v>
      </c>
      <c r="N145" s="346" t="s">
        <v>7699</v>
      </c>
      <c r="O145" s="346" t="s">
        <v>7700</v>
      </c>
      <c r="P145" s="346" t="s">
        <v>7694</v>
      </c>
      <c r="Q145" s="346" t="s">
        <v>7701</v>
      </c>
      <c r="R145" s="346" t="s">
        <v>5698</v>
      </c>
      <c r="S145" s="346" t="s">
        <v>7702</v>
      </c>
      <c r="T145" s="346" t="s">
        <v>7702</v>
      </c>
      <c r="U145" s="346" t="s">
        <v>7703</v>
      </c>
      <c r="V145" s="346" t="s">
        <v>733</v>
      </c>
      <c r="W145" s="346" t="s">
        <v>733</v>
      </c>
      <c r="X145" s="346" t="s">
        <v>733</v>
      </c>
      <c r="Y145" s="346" t="s">
        <v>3320</v>
      </c>
      <c r="Z145" s="346" t="s">
        <v>7704</v>
      </c>
      <c r="AA145" s="346" t="s">
        <v>733</v>
      </c>
      <c r="AB145" s="346" t="s">
        <v>7705</v>
      </c>
      <c r="AC145" s="346" t="s">
        <v>7706</v>
      </c>
      <c r="AD145" s="346" t="s">
        <v>7707</v>
      </c>
      <c r="AE145" s="346" t="s">
        <v>7708</v>
      </c>
      <c r="AF145" s="346" t="s">
        <v>7709</v>
      </c>
      <c r="AG145" s="346" t="s">
        <v>7710</v>
      </c>
      <c r="AH145" s="346" t="s">
        <v>1214</v>
      </c>
      <c r="AI145" s="346" t="s">
        <v>3320</v>
      </c>
      <c r="AJ145" s="346" t="s">
        <v>5955</v>
      </c>
      <c r="AK145" s="346" t="s">
        <v>3596</v>
      </c>
      <c r="AL145" s="346" t="s">
        <v>5665</v>
      </c>
      <c r="AM145" s="347">
        <v>47478</v>
      </c>
      <c r="AN145" s="345">
        <v>24</v>
      </c>
      <c r="AO145" s="345">
        <v>23</v>
      </c>
      <c r="AP145" s="346" t="s">
        <v>5666</v>
      </c>
      <c r="AQ145" s="345">
        <v>5</v>
      </c>
      <c r="AR145" s="345">
        <v>198</v>
      </c>
      <c r="AS145" s="346" t="s">
        <v>733</v>
      </c>
      <c r="AT145" s="346" t="s">
        <v>3320</v>
      </c>
      <c r="AU145" s="346" t="s">
        <v>3320</v>
      </c>
      <c r="AV145" s="346" t="s">
        <v>3320</v>
      </c>
      <c r="AW145" s="346" t="s">
        <v>3320</v>
      </c>
      <c r="AX145" s="346" t="s">
        <v>3320</v>
      </c>
      <c r="AY145" s="346" t="s">
        <v>3320</v>
      </c>
      <c r="AZ145" s="346" t="s">
        <v>3320</v>
      </c>
      <c r="BA145" s="346" t="s">
        <v>3320</v>
      </c>
      <c r="BB145" s="346" t="s">
        <v>3320</v>
      </c>
      <c r="BC145" s="346" t="s">
        <v>3320</v>
      </c>
      <c r="BD145" s="348"/>
      <c r="BE145" s="346" t="s">
        <v>3320</v>
      </c>
      <c r="BF145" s="346" t="s">
        <v>3320</v>
      </c>
      <c r="BG145" s="346" t="s">
        <v>3320</v>
      </c>
      <c r="BH145" s="346" t="s">
        <v>3320</v>
      </c>
      <c r="BI145" s="346" t="s">
        <v>3320</v>
      </c>
      <c r="BJ145" s="346" t="s">
        <v>3320</v>
      </c>
      <c r="BK145" s="346" t="s">
        <v>3320</v>
      </c>
      <c r="BL145" s="346" t="s">
        <v>3320</v>
      </c>
      <c r="BM145" s="346" t="s">
        <v>3320</v>
      </c>
      <c r="BN145" s="346" t="s">
        <v>3320</v>
      </c>
      <c r="BO145" s="346" t="s">
        <v>3320</v>
      </c>
      <c r="BP145" s="346" t="s">
        <v>3320</v>
      </c>
      <c r="BQ145" s="346" t="s">
        <v>3320</v>
      </c>
      <c r="BR145" s="346" t="s">
        <v>3320</v>
      </c>
      <c r="BS145" s="346" t="s">
        <v>3320</v>
      </c>
      <c r="BT145" s="346" t="s">
        <v>3320</v>
      </c>
      <c r="BU145" s="346" t="s">
        <v>3320</v>
      </c>
      <c r="BV145" s="346" t="s">
        <v>3320</v>
      </c>
      <c r="BW145" s="346" t="s">
        <v>3320</v>
      </c>
      <c r="BX145" s="348"/>
      <c r="BY145" s="346" t="s">
        <v>3320</v>
      </c>
      <c r="BZ145" s="346" t="s">
        <v>3320</v>
      </c>
      <c r="CA145" s="346" t="s">
        <v>3320</v>
      </c>
      <c r="CB145" s="346" t="s">
        <v>3320</v>
      </c>
      <c r="CC145" s="346" t="s">
        <v>3320</v>
      </c>
      <c r="CD145" s="346" t="s">
        <v>3320</v>
      </c>
      <c r="CE145" s="346" t="s">
        <v>3320</v>
      </c>
      <c r="CF145" s="346" t="s">
        <v>3320</v>
      </c>
      <c r="CG145" s="346" t="s">
        <v>3320</v>
      </c>
      <c r="CH145" s="348"/>
      <c r="CI145" s="346" t="s">
        <v>3320</v>
      </c>
      <c r="CJ145" s="346" t="s">
        <v>3320</v>
      </c>
      <c r="CK145" s="346" t="s">
        <v>3320</v>
      </c>
      <c r="CL145" s="346" t="s">
        <v>3320</v>
      </c>
      <c r="CM145" s="346" t="s">
        <v>3320</v>
      </c>
      <c r="CN145" s="346" t="s">
        <v>3320</v>
      </c>
      <c r="CO145" s="346" t="s">
        <v>3320</v>
      </c>
      <c r="CP145" s="346" t="s">
        <v>7712</v>
      </c>
      <c r="CQ145" s="346" t="s">
        <v>6362</v>
      </c>
      <c r="CR145" s="346" t="s">
        <v>7713</v>
      </c>
      <c r="CS145" s="346" t="s">
        <v>7714</v>
      </c>
      <c r="CT145" s="346" t="s">
        <v>7715</v>
      </c>
      <c r="CU145" s="346" t="s">
        <v>7716</v>
      </c>
      <c r="CV145" s="346" t="s">
        <v>1214</v>
      </c>
      <c r="CW145" s="346" t="s">
        <v>1214</v>
      </c>
      <c r="CX145" s="346" t="s">
        <v>5810</v>
      </c>
      <c r="CY145" s="345">
        <v>0.1</v>
      </c>
      <c r="CZ145" s="345">
        <v>15</v>
      </c>
      <c r="DA145" s="346" t="s">
        <v>7717</v>
      </c>
      <c r="DB145" s="346" t="s">
        <v>7718</v>
      </c>
      <c r="DC145" s="346" t="s">
        <v>6370</v>
      </c>
      <c r="DD145" s="346" t="s">
        <v>7719</v>
      </c>
      <c r="DE145" s="346" t="s">
        <v>7720</v>
      </c>
      <c r="DF145" s="352">
        <v>0.95</v>
      </c>
      <c r="DG145" s="346" t="s">
        <v>7721</v>
      </c>
      <c r="DH145" s="346" t="s">
        <v>3320</v>
      </c>
      <c r="DI145" s="346" t="s">
        <v>3320</v>
      </c>
      <c r="DJ145" s="346" t="s">
        <v>3320</v>
      </c>
      <c r="DK145" s="346" t="s">
        <v>3320</v>
      </c>
      <c r="DL145" s="346" t="s">
        <v>3320</v>
      </c>
      <c r="DM145" s="346" t="s">
        <v>3320</v>
      </c>
      <c r="DN145" s="346" t="s">
        <v>3320</v>
      </c>
      <c r="DO145" s="346" t="s">
        <v>3320</v>
      </c>
      <c r="DP145" s="346" t="s">
        <v>3320</v>
      </c>
      <c r="DQ145" s="346" t="s">
        <v>3320</v>
      </c>
      <c r="DR145" s="346" t="s">
        <v>3320</v>
      </c>
      <c r="DS145" s="346" t="s">
        <v>3320</v>
      </c>
      <c r="DT145" s="346" t="s">
        <v>3320</v>
      </c>
      <c r="DU145" s="346" t="s">
        <v>3320</v>
      </c>
      <c r="DV145" s="346" t="s">
        <v>3320</v>
      </c>
      <c r="DW145" s="346" t="s">
        <v>3320</v>
      </c>
      <c r="DX145" s="346" t="s">
        <v>3320</v>
      </c>
      <c r="DY145" s="346" t="s">
        <v>3320</v>
      </c>
      <c r="DZ145" s="346" t="s">
        <v>3320</v>
      </c>
      <c r="EA145" s="346" t="s">
        <v>3320</v>
      </c>
      <c r="EB145" s="346" t="s">
        <v>3320</v>
      </c>
      <c r="EC145" s="346" t="s">
        <v>3320</v>
      </c>
      <c r="ED145" s="346" t="s">
        <v>3320</v>
      </c>
      <c r="EE145" s="346" t="s">
        <v>3320</v>
      </c>
      <c r="EF145" s="345">
        <v>50000000</v>
      </c>
      <c r="EG145" s="346" t="s">
        <v>1214</v>
      </c>
      <c r="EH145" s="346" t="s">
        <v>733</v>
      </c>
      <c r="EI145" s="346" t="s">
        <v>1214</v>
      </c>
      <c r="EJ145" s="346" t="s">
        <v>1214</v>
      </c>
      <c r="EK145" s="346" t="s">
        <v>4985</v>
      </c>
      <c r="EL145" s="346" t="s">
        <v>7722</v>
      </c>
      <c r="EM145" s="179" t="s">
        <v>7723</v>
      </c>
      <c r="EN145" s="348"/>
      <c r="EO145" s="346" t="s">
        <v>7724</v>
      </c>
      <c r="EP145" s="345">
        <v>50000000</v>
      </c>
      <c r="EQ145" s="345">
        <v>1</v>
      </c>
      <c r="ER145" s="345">
        <v>4569.92</v>
      </c>
      <c r="ES145" s="345">
        <v>1000</v>
      </c>
      <c r="ET145" s="346" t="s">
        <v>7725</v>
      </c>
      <c r="EU145" s="346" t="s">
        <v>1214</v>
      </c>
      <c r="EV145" s="346" t="s">
        <v>1214</v>
      </c>
      <c r="EW145" s="346" t="s">
        <v>7726</v>
      </c>
      <c r="EX145" s="346" t="s">
        <v>733</v>
      </c>
      <c r="EY145" s="346" t="s">
        <v>1214</v>
      </c>
      <c r="EZ145" s="346" t="s">
        <v>733</v>
      </c>
      <c r="FA145" s="346" t="s">
        <v>733</v>
      </c>
      <c r="FB145" s="346" t="s">
        <v>733</v>
      </c>
      <c r="FC145" s="349" t="s">
        <v>5676</v>
      </c>
      <c r="FD145" s="346" t="s">
        <v>3320</v>
      </c>
      <c r="FE145" s="346" t="s">
        <v>733</v>
      </c>
      <c r="FF145" s="346" t="s">
        <v>5872</v>
      </c>
      <c r="FG145" s="346" t="s">
        <v>1214</v>
      </c>
      <c r="FH145" s="346" t="s">
        <v>1214</v>
      </c>
      <c r="FI145" s="346" t="s">
        <v>3320</v>
      </c>
      <c r="FJ145" s="346" t="s">
        <v>3320</v>
      </c>
      <c r="FK145" s="345">
        <v>0</v>
      </c>
      <c r="FL145" s="346" t="s">
        <v>733</v>
      </c>
      <c r="FM145" s="346" t="s">
        <v>5679</v>
      </c>
      <c r="FN145" s="346" t="s">
        <v>7727</v>
      </c>
      <c r="FO145" s="346" t="s">
        <v>1214</v>
      </c>
      <c r="FP145" s="346" t="s">
        <v>3320</v>
      </c>
      <c r="FQ145" s="346" t="s">
        <v>7728</v>
      </c>
      <c r="FR145" s="346" t="s">
        <v>7729</v>
      </c>
      <c r="FS145" s="346" t="s">
        <v>3320</v>
      </c>
      <c r="FT145" s="346" t="s">
        <v>3320</v>
      </c>
      <c r="FU145" s="346" t="s">
        <v>3320</v>
      </c>
      <c r="FV145" s="346" t="s">
        <v>733</v>
      </c>
      <c r="FW145" s="346" t="s">
        <v>1214</v>
      </c>
      <c r="FX145" s="350">
        <v>46079.757592592592</v>
      </c>
      <c r="FY145" s="350">
        <v>46083.671747685185</v>
      </c>
      <c r="FZ145" s="346" t="s">
        <v>5685</v>
      </c>
      <c r="GA145" s="346" t="s">
        <v>3320</v>
      </c>
      <c r="GB145" s="346" t="s">
        <v>3320</v>
      </c>
      <c r="GC145" s="346" t="s">
        <v>3320</v>
      </c>
      <c r="GD145" s="346" t="s">
        <v>3320</v>
      </c>
      <c r="GE145" s="346" t="s">
        <v>3320</v>
      </c>
      <c r="GF145" s="346" t="s">
        <v>3320</v>
      </c>
      <c r="GG145" s="346" t="s">
        <v>3320</v>
      </c>
      <c r="GH145" s="346" t="s">
        <v>3320</v>
      </c>
      <c r="GI145" s="346" t="s">
        <v>3320</v>
      </c>
      <c r="GJ145" s="346" t="s">
        <v>3320</v>
      </c>
      <c r="GK145" s="346" t="s">
        <v>3320</v>
      </c>
      <c r="GL145" s="346" t="s">
        <v>3320</v>
      </c>
      <c r="GM145" s="346" t="s">
        <v>3320</v>
      </c>
      <c r="GN145" s="346" t="s">
        <v>3320</v>
      </c>
      <c r="GO145" s="346" t="s">
        <v>3320</v>
      </c>
      <c r="GP145" s="346" t="s">
        <v>3320</v>
      </c>
      <c r="GQ145" s="346" t="s">
        <v>3320</v>
      </c>
      <c r="GR145" s="346" t="s">
        <v>3320</v>
      </c>
      <c r="GS145" s="346" t="s">
        <v>3320</v>
      </c>
      <c r="GT145" s="346" t="s">
        <v>3320</v>
      </c>
      <c r="GU145" s="346" t="s">
        <v>3320</v>
      </c>
      <c r="GV145" s="346" t="s">
        <v>3320</v>
      </c>
      <c r="GW145" s="346" t="s">
        <v>3320</v>
      </c>
      <c r="GX145" s="346" t="s">
        <v>3320</v>
      </c>
      <c r="GY145" s="346" t="s">
        <v>3320</v>
      </c>
      <c r="GZ145" s="346" t="s">
        <v>3320</v>
      </c>
      <c r="HA145" s="346" t="s">
        <v>3320</v>
      </c>
      <c r="HB145" s="346" t="s">
        <v>3320</v>
      </c>
      <c r="HC145" s="346" t="s">
        <v>3320</v>
      </c>
      <c r="HD145" s="346" t="s">
        <v>3320</v>
      </c>
      <c r="HE145" s="346" t="s">
        <v>3320</v>
      </c>
      <c r="HF145" s="346" t="s">
        <v>3320</v>
      </c>
      <c r="HG145" s="346" t="s">
        <v>3320</v>
      </c>
      <c r="HH145" s="346" t="s">
        <v>3320</v>
      </c>
      <c r="HI145" s="346" t="s">
        <v>3320</v>
      </c>
      <c r="HJ145" s="346" t="s">
        <v>3320</v>
      </c>
      <c r="HK145" s="346" t="s">
        <v>3320</v>
      </c>
      <c r="HL145" s="346" t="s">
        <v>3320</v>
      </c>
    </row>
    <row r="146" spans="1:220" ht="15.75" thickBot="1">
      <c r="A146" s="344" t="s">
        <v>5638</v>
      </c>
      <c r="B146" s="345">
        <v>812</v>
      </c>
      <c r="C146" s="346" t="s">
        <v>9147</v>
      </c>
      <c r="D146" s="346" t="s">
        <v>9148</v>
      </c>
      <c r="E146" s="345">
        <v>812</v>
      </c>
      <c r="F146" s="346" t="s">
        <v>669</v>
      </c>
      <c r="G146" s="346" t="s">
        <v>9009</v>
      </c>
      <c r="H146" s="346" t="s">
        <v>9149</v>
      </c>
      <c r="I146" s="346" t="s">
        <v>5643</v>
      </c>
      <c r="J146" s="346" t="s">
        <v>9011</v>
      </c>
      <c r="K146" s="346" t="s">
        <v>9012</v>
      </c>
      <c r="L146" s="346" t="s">
        <v>5698</v>
      </c>
      <c r="M146" s="346" t="s">
        <v>5698</v>
      </c>
      <c r="N146" s="346" t="s">
        <v>9013</v>
      </c>
      <c r="O146" s="346" t="s">
        <v>9014</v>
      </c>
      <c r="P146" s="346" t="s">
        <v>3320</v>
      </c>
      <c r="Q146" s="346" t="s">
        <v>9015</v>
      </c>
      <c r="R146" s="346" t="s">
        <v>9016</v>
      </c>
      <c r="S146" s="346" t="s">
        <v>8665</v>
      </c>
      <c r="T146" s="346" t="s">
        <v>8666</v>
      </c>
      <c r="U146" s="346" t="s">
        <v>8667</v>
      </c>
      <c r="V146" s="346" t="s">
        <v>733</v>
      </c>
      <c r="W146" s="346" t="s">
        <v>733</v>
      </c>
      <c r="X146" s="346" t="s">
        <v>733</v>
      </c>
      <c r="Y146" s="346" t="s">
        <v>3320</v>
      </c>
      <c r="Z146" s="346" t="s">
        <v>9017</v>
      </c>
      <c r="AA146" s="346" t="s">
        <v>733</v>
      </c>
      <c r="AB146" s="346" t="s">
        <v>8669</v>
      </c>
      <c r="AC146" s="346" t="s">
        <v>9018</v>
      </c>
      <c r="AD146" s="346" t="s">
        <v>8671</v>
      </c>
      <c r="AE146" s="346" t="s">
        <v>9019</v>
      </c>
      <c r="AF146" s="346" t="s">
        <v>9020</v>
      </c>
      <c r="AG146" s="346" t="s">
        <v>9021</v>
      </c>
      <c r="AH146" s="346" t="s">
        <v>1214</v>
      </c>
      <c r="AI146" s="346" t="s">
        <v>3320</v>
      </c>
      <c r="AJ146" s="346" t="s">
        <v>5801</v>
      </c>
      <c r="AK146" s="346" t="s">
        <v>6587</v>
      </c>
      <c r="AL146" s="346" t="s">
        <v>5665</v>
      </c>
      <c r="AM146" s="347">
        <v>46600</v>
      </c>
      <c r="AN146" s="345">
        <v>9</v>
      </c>
      <c r="AO146" s="345">
        <v>7.84</v>
      </c>
      <c r="AP146" s="346" t="s">
        <v>5666</v>
      </c>
      <c r="AQ146" s="345">
        <v>16834</v>
      </c>
      <c r="AR146" s="345">
        <v>18.260000000000002</v>
      </c>
      <c r="AS146" s="346" t="s">
        <v>733</v>
      </c>
      <c r="AT146" s="345">
        <v>24.3</v>
      </c>
      <c r="AU146" s="346" t="s">
        <v>1214</v>
      </c>
      <c r="AV146" s="345">
        <v>650</v>
      </c>
      <c r="AW146" s="346" t="s">
        <v>5800</v>
      </c>
      <c r="AX146" s="346" t="s">
        <v>5668</v>
      </c>
      <c r="AY146" s="346" t="s">
        <v>3320</v>
      </c>
      <c r="AZ146" s="346" t="s">
        <v>1214</v>
      </c>
      <c r="BA146" s="346" t="s">
        <v>733</v>
      </c>
      <c r="BB146" s="345">
        <v>1.72</v>
      </c>
      <c r="BC146" s="345">
        <v>1.63</v>
      </c>
      <c r="BD146" s="346" t="s">
        <v>9151</v>
      </c>
      <c r="BE146" s="345">
        <v>365</v>
      </c>
      <c r="BF146" s="345">
        <v>90</v>
      </c>
      <c r="BG146" s="345">
        <v>98.7</v>
      </c>
      <c r="BH146" s="345">
        <v>25</v>
      </c>
      <c r="BI146" s="347">
        <v>46327</v>
      </c>
      <c r="BJ146" s="345">
        <v>1.6</v>
      </c>
      <c r="BK146" s="345">
        <v>8</v>
      </c>
      <c r="BL146" s="346" t="s">
        <v>9025</v>
      </c>
      <c r="BM146" s="345">
        <v>2220000</v>
      </c>
      <c r="BN146" s="346" t="s">
        <v>3320</v>
      </c>
      <c r="BO146" s="346" t="s">
        <v>3320</v>
      </c>
      <c r="BP146" s="346" t="s">
        <v>3320</v>
      </c>
      <c r="BQ146" s="346" t="s">
        <v>3320</v>
      </c>
      <c r="BR146" s="346" t="s">
        <v>3320</v>
      </c>
      <c r="BS146" s="346" t="s">
        <v>3320</v>
      </c>
      <c r="BT146" s="346" t="s">
        <v>3320</v>
      </c>
      <c r="BU146" s="346" t="s">
        <v>3320</v>
      </c>
      <c r="BV146" s="346" t="s">
        <v>3320</v>
      </c>
      <c r="BW146" s="346" t="s">
        <v>3320</v>
      </c>
      <c r="BX146" s="348"/>
      <c r="BY146" s="346" t="s">
        <v>3320</v>
      </c>
      <c r="BZ146" s="346" t="s">
        <v>3320</v>
      </c>
      <c r="CA146" s="346" t="s">
        <v>3320</v>
      </c>
      <c r="CB146" s="346" t="s">
        <v>3320</v>
      </c>
      <c r="CC146" s="346" t="s">
        <v>3320</v>
      </c>
      <c r="CD146" s="346" t="s">
        <v>3320</v>
      </c>
      <c r="CE146" s="346" t="s">
        <v>3320</v>
      </c>
      <c r="CF146" s="346" t="s">
        <v>3320</v>
      </c>
      <c r="CG146" s="346" t="s">
        <v>3320</v>
      </c>
      <c r="CH146" s="348"/>
      <c r="CI146" s="346" t="s">
        <v>3320</v>
      </c>
      <c r="CJ146" s="346" t="s">
        <v>3320</v>
      </c>
      <c r="CK146" s="346" t="s">
        <v>3320</v>
      </c>
      <c r="CL146" s="346" t="s">
        <v>3320</v>
      </c>
      <c r="CM146" s="346" t="s">
        <v>3320</v>
      </c>
      <c r="CN146" s="346" t="s">
        <v>3320</v>
      </c>
      <c r="CO146" s="346" t="s">
        <v>3320</v>
      </c>
      <c r="CP146" s="346" t="s">
        <v>3320</v>
      </c>
      <c r="CQ146" s="346" t="s">
        <v>3320</v>
      </c>
      <c r="CR146" s="346" t="s">
        <v>3320</v>
      </c>
      <c r="CS146" s="346" t="s">
        <v>3320</v>
      </c>
      <c r="CT146" s="346" t="s">
        <v>3320</v>
      </c>
      <c r="CU146" s="346" t="s">
        <v>3320</v>
      </c>
      <c r="CV146" s="346" t="s">
        <v>3320</v>
      </c>
      <c r="CW146" s="346" t="s">
        <v>3320</v>
      </c>
      <c r="CX146" s="346" t="s">
        <v>3320</v>
      </c>
      <c r="CY146" s="346" t="s">
        <v>3320</v>
      </c>
      <c r="CZ146" s="346" t="s">
        <v>3320</v>
      </c>
      <c r="DA146" s="346" t="s">
        <v>3320</v>
      </c>
      <c r="DB146" s="346" t="s">
        <v>3320</v>
      </c>
      <c r="DC146" s="346" t="s">
        <v>3320</v>
      </c>
      <c r="DD146" s="346" t="s">
        <v>3320</v>
      </c>
      <c r="DE146" s="346" t="s">
        <v>3320</v>
      </c>
      <c r="DF146" s="346" t="s">
        <v>3320</v>
      </c>
      <c r="DG146" s="346" t="s">
        <v>3320</v>
      </c>
      <c r="DH146" s="346" t="s">
        <v>3320</v>
      </c>
      <c r="DI146" s="346" t="s">
        <v>3320</v>
      </c>
      <c r="DJ146" s="346" t="s">
        <v>3320</v>
      </c>
      <c r="DK146" s="346" t="s">
        <v>3320</v>
      </c>
      <c r="DL146" s="346" t="s">
        <v>3320</v>
      </c>
      <c r="DM146" s="346" t="s">
        <v>3320</v>
      </c>
      <c r="DN146" s="346" t="s">
        <v>3320</v>
      </c>
      <c r="DO146" s="346" t="s">
        <v>3320</v>
      </c>
      <c r="DP146" s="346" t="s">
        <v>3320</v>
      </c>
      <c r="DQ146" s="346" t="s">
        <v>3320</v>
      </c>
      <c r="DR146" s="346" t="s">
        <v>3320</v>
      </c>
      <c r="DS146" s="346" t="s">
        <v>3320</v>
      </c>
      <c r="DT146" s="346" t="s">
        <v>3320</v>
      </c>
      <c r="DU146" s="346" t="s">
        <v>3320</v>
      </c>
      <c r="DV146" s="346" t="s">
        <v>3320</v>
      </c>
      <c r="DW146" s="346" t="s">
        <v>3320</v>
      </c>
      <c r="DX146" s="346" t="s">
        <v>3320</v>
      </c>
      <c r="DY146" s="346" t="s">
        <v>3320</v>
      </c>
      <c r="DZ146" s="346" t="s">
        <v>3320</v>
      </c>
      <c r="EA146" s="346" t="s">
        <v>3320</v>
      </c>
      <c r="EB146" s="346" t="s">
        <v>3320</v>
      </c>
      <c r="EC146" s="346" t="s">
        <v>3320</v>
      </c>
      <c r="ED146" s="346" t="s">
        <v>3320</v>
      </c>
      <c r="EE146" s="346" t="s">
        <v>3320</v>
      </c>
      <c r="EF146" s="345">
        <v>11000000</v>
      </c>
      <c r="EG146" s="346" t="s">
        <v>733</v>
      </c>
      <c r="EH146" s="346" t="s">
        <v>733</v>
      </c>
      <c r="EI146" s="346" t="s">
        <v>733</v>
      </c>
      <c r="EJ146" s="346" t="s">
        <v>733</v>
      </c>
      <c r="EK146" s="346" t="s">
        <v>9152</v>
      </c>
      <c r="EL146" s="346" t="s">
        <v>9153</v>
      </c>
      <c r="EM146" s="179" t="s">
        <v>9154</v>
      </c>
      <c r="EN146" s="348"/>
      <c r="EO146" s="346" t="s">
        <v>9155</v>
      </c>
      <c r="EP146" s="345">
        <v>11000000</v>
      </c>
      <c r="EQ146" s="345">
        <v>1900000</v>
      </c>
      <c r="ER146" s="345">
        <v>1403.06</v>
      </c>
      <c r="ES146" s="345">
        <v>350.77</v>
      </c>
      <c r="ET146" s="346" t="s">
        <v>9156</v>
      </c>
      <c r="EU146" s="346" t="s">
        <v>733</v>
      </c>
      <c r="EV146" s="346" t="s">
        <v>733</v>
      </c>
      <c r="EW146" s="346" t="s">
        <v>9157</v>
      </c>
      <c r="EX146" s="346" t="s">
        <v>733</v>
      </c>
      <c r="EY146" s="346" t="s">
        <v>733</v>
      </c>
      <c r="EZ146" s="346" t="s">
        <v>733</v>
      </c>
      <c r="FA146" s="346" t="s">
        <v>733</v>
      </c>
      <c r="FB146" s="346" t="s">
        <v>733</v>
      </c>
      <c r="FC146" s="349" t="s">
        <v>5676</v>
      </c>
      <c r="FD146" s="346" t="s">
        <v>3320</v>
      </c>
      <c r="FE146" s="346" t="s">
        <v>733</v>
      </c>
      <c r="FF146" s="346" t="s">
        <v>5872</v>
      </c>
      <c r="FG146" s="346" t="s">
        <v>1214</v>
      </c>
      <c r="FH146" s="346" t="s">
        <v>1214</v>
      </c>
      <c r="FI146" s="346" t="s">
        <v>3320</v>
      </c>
      <c r="FJ146" s="346" t="s">
        <v>3320</v>
      </c>
      <c r="FK146" s="345">
        <v>0</v>
      </c>
      <c r="FL146" s="346" t="s">
        <v>1214</v>
      </c>
      <c r="FM146" s="346" t="s">
        <v>1214</v>
      </c>
      <c r="FN146" s="346" t="s">
        <v>3320</v>
      </c>
      <c r="FO146" s="346" t="s">
        <v>1214</v>
      </c>
      <c r="FP146" s="346" t="s">
        <v>3320</v>
      </c>
      <c r="FQ146" s="346" t="s">
        <v>9158</v>
      </c>
      <c r="FR146" s="346" t="s">
        <v>9159</v>
      </c>
      <c r="FS146" s="346" t="s">
        <v>3320</v>
      </c>
      <c r="FT146" s="346" t="s">
        <v>3320</v>
      </c>
      <c r="FU146" s="346" t="s">
        <v>3320</v>
      </c>
      <c r="FV146" s="346" t="s">
        <v>3825</v>
      </c>
      <c r="FW146" s="346" t="s">
        <v>1214</v>
      </c>
      <c r="FX146" s="350">
        <v>46079.410601851851</v>
      </c>
      <c r="FY146" s="350">
        <v>46083.626226851855</v>
      </c>
      <c r="FZ146" s="346" t="s">
        <v>5685</v>
      </c>
      <c r="GA146" s="346" t="s">
        <v>3320</v>
      </c>
      <c r="GB146" s="346" t="s">
        <v>3320</v>
      </c>
      <c r="GC146" s="346" t="s">
        <v>3320</v>
      </c>
      <c r="GD146" s="346" t="s">
        <v>3320</v>
      </c>
      <c r="GE146" s="346" t="s">
        <v>3320</v>
      </c>
      <c r="GF146" s="346" t="s">
        <v>3320</v>
      </c>
      <c r="GG146" s="346" t="s">
        <v>3320</v>
      </c>
      <c r="GH146" s="346" t="s">
        <v>3320</v>
      </c>
      <c r="GI146" s="346" t="s">
        <v>3320</v>
      </c>
      <c r="GJ146" s="346" t="s">
        <v>3320</v>
      </c>
      <c r="GK146" s="346" t="s">
        <v>3320</v>
      </c>
      <c r="GL146" s="346" t="s">
        <v>3320</v>
      </c>
      <c r="GM146" s="346" t="s">
        <v>3320</v>
      </c>
      <c r="GN146" s="346" t="s">
        <v>3320</v>
      </c>
      <c r="GO146" s="346" t="s">
        <v>3320</v>
      </c>
      <c r="GP146" s="346" t="s">
        <v>3320</v>
      </c>
      <c r="GQ146" s="346" t="s">
        <v>3320</v>
      </c>
      <c r="GR146" s="346" t="s">
        <v>3320</v>
      </c>
      <c r="GS146" s="346" t="s">
        <v>3320</v>
      </c>
      <c r="GT146" s="346" t="s">
        <v>3320</v>
      </c>
      <c r="GU146" s="346" t="s">
        <v>3320</v>
      </c>
      <c r="GV146" s="346" t="s">
        <v>3320</v>
      </c>
      <c r="GW146" s="346" t="s">
        <v>3320</v>
      </c>
      <c r="GX146" s="346" t="s">
        <v>3320</v>
      </c>
      <c r="GY146" s="346" t="s">
        <v>3320</v>
      </c>
      <c r="GZ146" s="346" t="s">
        <v>3320</v>
      </c>
      <c r="HA146" s="346" t="s">
        <v>3320</v>
      </c>
      <c r="HB146" s="346" t="s">
        <v>3320</v>
      </c>
      <c r="HC146" s="346" t="s">
        <v>3320</v>
      </c>
      <c r="HD146" s="346" t="s">
        <v>3320</v>
      </c>
      <c r="HE146" s="346" t="s">
        <v>3320</v>
      </c>
      <c r="HF146" s="346" t="s">
        <v>3320</v>
      </c>
      <c r="HG146" s="346" t="s">
        <v>3320</v>
      </c>
      <c r="HH146" s="346" t="s">
        <v>3320</v>
      </c>
      <c r="HI146" s="346" t="s">
        <v>3320</v>
      </c>
      <c r="HJ146" s="346" t="s">
        <v>3320</v>
      </c>
      <c r="HK146" s="346" t="s">
        <v>3320</v>
      </c>
      <c r="HL146" s="346" t="s">
        <v>3320</v>
      </c>
    </row>
    <row r="147" spans="1:220" ht="15.75" thickBot="1">
      <c r="A147" s="344" t="s">
        <v>5638</v>
      </c>
      <c r="B147" s="345">
        <v>880</v>
      </c>
      <c r="C147" s="346" t="s">
        <v>9160</v>
      </c>
      <c r="D147" s="346" t="s">
        <v>9161</v>
      </c>
      <c r="E147" s="345">
        <v>880</v>
      </c>
      <c r="F147" s="346" t="s">
        <v>9162</v>
      </c>
      <c r="G147" s="346" t="s">
        <v>9163</v>
      </c>
      <c r="H147" s="346" t="s">
        <v>9164</v>
      </c>
      <c r="I147" s="346" t="s">
        <v>5643</v>
      </c>
      <c r="J147" s="346" t="s">
        <v>262</v>
      </c>
      <c r="K147" s="346" t="s">
        <v>270</v>
      </c>
      <c r="L147" s="346" t="s">
        <v>7604</v>
      </c>
      <c r="M147" s="346" t="s">
        <v>5698</v>
      </c>
      <c r="N147" s="346" t="s">
        <v>8819</v>
      </c>
      <c r="O147" s="346" t="s">
        <v>7667</v>
      </c>
      <c r="P147" s="346" t="s">
        <v>3320</v>
      </c>
      <c r="Q147" s="346" t="s">
        <v>7668</v>
      </c>
      <c r="R147" s="346" t="s">
        <v>7669</v>
      </c>
      <c r="S147" s="346" t="s">
        <v>9103</v>
      </c>
      <c r="T147" s="346" t="s">
        <v>5856</v>
      </c>
      <c r="U147" s="346" t="s">
        <v>9165</v>
      </c>
      <c r="V147" s="346" t="s">
        <v>733</v>
      </c>
      <c r="W147" s="346" t="s">
        <v>733</v>
      </c>
      <c r="X147" s="346" t="s">
        <v>733</v>
      </c>
      <c r="Y147" s="346" t="s">
        <v>3320</v>
      </c>
      <c r="Z147" s="346" t="s">
        <v>5656</v>
      </c>
      <c r="AA147" s="346" t="s">
        <v>733</v>
      </c>
      <c r="AB147" s="346" t="s">
        <v>8797</v>
      </c>
      <c r="AC147" s="346" t="s">
        <v>5859</v>
      </c>
      <c r="AD147" s="346" t="s">
        <v>7612</v>
      </c>
      <c r="AE147" s="346" t="s">
        <v>5660</v>
      </c>
      <c r="AF147" s="346" t="s">
        <v>7672</v>
      </c>
      <c r="AG147" s="346" t="s">
        <v>8820</v>
      </c>
      <c r="AH147" s="346" t="s">
        <v>1214</v>
      </c>
      <c r="AI147" s="346" t="s">
        <v>3320</v>
      </c>
      <c r="AJ147" s="346" t="s">
        <v>5747</v>
      </c>
      <c r="AK147" s="346" t="s">
        <v>6646</v>
      </c>
      <c r="AL147" s="346" t="s">
        <v>5665</v>
      </c>
      <c r="AM147" s="347">
        <v>47299</v>
      </c>
      <c r="AN147" s="345">
        <v>18</v>
      </c>
      <c r="AO147" s="345">
        <v>100</v>
      </c>
      <c r="AP147" s="346" t="s">
        <v>5666</v>
      </c>
      <c r="AQ147" s="345">
        <v>351</v>
      </c>
      <c r="AR147" s="345">
        <v>270.27999999999997</v>
      </c>
      <c r="AS147" s="346" t="s">
        <v>733</v>
      </c>
      <c r="AT147" s="345">
        <v>31.8</v>
      </c>
      <c r="AU147" s="346" t="s">
        <v>1214</v>
      </c>
      <c r="AV147" s="345">
        <v>725</v>
      </c>
      <c r="AW147" s="346" t="s">
        <v>5713</v>
      </c>
      <c r="AX147" s="346" t="s">
        <v>5668</v>
      </c>
      <c r="AY147" s="346" t="s">
        <v>3320</v>
      </c>
      <c r="AZ147" s="346" t="s">
        <v>733</v>
      </c>
      <c r="BA147" s="346" t="s">
        <v>733</v>
      </c>
      <c r="BB147" s="345">
        <v>2322</v>
      </c>
      <c r="BC147" s="345">
        <v>2225</v>
      </c>
      <c r="BD147" s="346" t="s">
        <v>9166</v>
      </c>
      <c r="BE147" s="345">
        <v>365</v>
      </c>
      <c r="BF147" s="345">
        <v>88</v>
      </c>
      <c r="BG147" s="345">
        <v>98</v>
      </c>
      <c r="BH147" s="345">
        <v>20</v>
      </c>
      <c r="BI147" s="347">
        <v>46568</v>
      </c>
      <c r="BJ147" s="345">
        <v>0.4</v>
      </c>
      <c r="BK147" s="345">
        <v>9</v>
      </c>
      <c r="BL147" s="346" t="s">
        <v>7672</v>
      </c>
      <c r="BM147" s="345">
        <v>252000</v>
      </c>
      <c r="BN147" s="346" t="s">
        <v>3320</v>
      </c>
      <c r="BO147" s="346" t="s">
        <v>3320</v>
      </c>
      <c r="BP147" s="346" t="s">
        <v>3320</v>
      </c>
      <c r="BQ147" s="346" t="s">
        <v>3320</v>
      </c>
      <c r="BR147" s="346" t="s">
        <v>3320</v>
      </c>
      <c r="BS147" s="346" t="s">
        <v>3320</v>
      </c>
      <c r="BT147" s="346" t="s">
        <v>3320</v>
      </c>
      <c r="BU147" s="346" t="s">
        <v>3320</v>
      </c>
      <c r="BV147" s="346" t="s">
        <v>3320</v>
      </c>
      <c r="BW147" s="346" t="s">
        <v>3320</v>
      </c>
      <c r="BX147" s="348"/>
      <c r="BY147" s="346" t="s">
        <v>3320</v>
      </c>
      <c r="BZ147" s="346" t="s">
        <v>3320</v>
      </c>
      <c r="CA147" s="346" t="s">
        <v>3320</v>
      </c>
      <c r="CB147" s="346" t="s">
        <v>3320</v>
      </c>
      <c r="CC147" s="346" t="s">
        <v>3320</v>
      </c>
      <c r="CD147" s="346" t="s">
        <v>3320</v>
      </c>
      <c r="CE147" s="346" t="s">
        <v>3320</v>
      </c>
      <c r="CF147" s="346" t="s">
        <v>3320</v>
      </c>
      <c r="CG147" s="346" t="s">
        <v>3320</v>
      </c>
      <c r="CH147" s="348"/>
      <c r="CI147" s="346" t="s">
        <v>3320</v>
      </c>
      <c r="CJ147" s="346" t="s">
        <v>3320</v>
      </c>
      <c r="CK147" s="346" t="s">
        <v>3320</v>
      </c>
      <c r="CL147" s="346" t="s">
        <v>3320</v>
      </c>
      <c r="CM147" s="346" t="s">
        <v>3320</v>
      </c>
      <c r="CN147" s="346" t="s">
        <v>3320</v>
      </c>
      <c r="CO147" s="346" t="s">
        <v>3320</v>
      </c>
      <c r="CP147" s="346" t="s">
        <v>3320</v>
      </c>
      <c r="CQ147" s="346" t="s">
        <v>3320</v>
      </c>
      <c r="CR147" s="346" t="s">
        <v>3320</v>
      </c>
      <c r="CS147" s="346" t="s">
        <v>3320</v>
      </c>
      <c r="CT147" s="346" t="s">
        <v>3320</v>
      </c>
      <c r="CU147" s="346" t="s">
        <v>3320</v>
      </c>
      <c r="CV147" s="346" t="s">
        <v>3320</v>
      </c>
      <c r="CW147" s="346" t="s">
        <v>3320</v>
      </c>
      <c r="CX147" s="346" t="s">
        <v>3320</v>
      </c>
      <c r="CY147" s="346" t="s">
        <v>3320</v>
      </c>
      <c r="CZ147" s="346" t="s">
        <v>3320</v>
      </c>
      <c r="DA147" s="346" t="s">
        <v>3320</v>
      </c>
      <c r="DB147" s="346" t="s">
        <v>3320</v>
      </c>
      <c r="DC147" s="346" t="s">
        <v>3320</v>
      </c>
      <c r="DD147" s="346" t="s">
        <v>3320</v>
      </c>
      <c r="DE147" s="346" t="s">
        <v>3320</v>
      </c>
      <c r="DF147" s="346" t="s">
        <v>3320</v>
      </c>
      <c r="DG147" s="346" t="s">
        <v>3320</v>
      </c>
      <c r="DH147" s="346" t="s">
        <v>3320</v>
      </c>
      <c r="DI147" s="346" t="s">
        <v>3320</v>
      </c>
      <c r="DJ147" s="346" t="s">
        <v>3320</v>
      </c>
      <c r="DK147" s="346" t="s">
        <v>3320</v>
      </c>
      <c r="DL147" s="346" t="s">
        <v>3320</v>
      </c>
      <c r="DM147" s="346" t="s">
        <v>3320</v>
      </c>
      <c r="DN147" s="346" t="s">
        <v>3320</v>
      </c>
      <c r="DO147" s="346" t="s">
        <v>3320</v>
      </c>
      <c r="DP147" s="346" t="s">
        <v>3320</v>
      </c>
      <c r="DQ147" s="346" t="s">
        <v>3320</v>
      </c>
      <c r="DR147" s="346" t="s">
        <v>3320</v>
      </c>
      <c r="DS147" s="346" t="s">
        <v>3320</v>
      </c>
      <c r="DT147" s="346" t="s">
        <v>3320</v>
      </c>
      <c r="DU147" s="346" t="s">
        <v>3320</v>
      </c>
      <c r="DV147" s="346" t="s">
        <v>3320</v>
      </c>
      <c r="DW147" s="346" t="s">
        <v>3320</v>
      </c>
      <c r="DX147" s="346" t="s">
        <v>3320</v>
      </c>
      <c r="DY147" s="346" t="s">
        <v>3320</v>
      </c>
      <c r="DZ147" s="346" t="s">
        <v>3320</v>
      </c>
      <c r="EA147" s="346" t="s">
        <v>3320</v>
      </c>
      <c r="EB147" s="346" t="s">
        <v>3320</v>
      </c>
      <c r="EC147" s="346" t="s">
        <v>3320</v>
      </c>
      <c r="ED147" s="346" t="s">
        <v>3320</v>
      </c>
      <c r="EE147" s="346" t="s">
        <v>3320</v>
      </c>
      <c r="EF147" s="345">
        <v>103700000</v>
      </c>
      <c r="EG147" s="346" t="s">
        <v>733</v>
      </c>
      <c r="EH147" s="346" t="s">
        <v>733</v>
      </c>
      <c r="EI147" s="346" t="s">
        <v>733</v>
      </c>
      <c r="EJ147" s="346" t="s">
        <v>733</v>
      </c>
      <c r="EK147" s="346" t="s">
        <v>1846</v>
      </c>
      <c r="EL147" s="346" t="s">
        <v>9167</v>
      </c>
      <c r="EM147" s="179" t="s">
        <v>9168</v>
      </c>
      <c r="EN147" s="348"/>
      <c r="EO147" s="346" t="s">
        <v>9169</v>
      </c>
      <c r="EP147" s="345">
        <v>103700000</v>
      </c>
      <c r="EQ147" s="345">
        <v>15600000</v>
      </c>
      <c r="ER147" s="345">
        <v>1575</v>
      </c>
      <c r="ES147" s="345">
        <v>150</v>
      </c>
      <c r="ET147" s="346" t="s">
        <v>7672</v>
      </c>
      <c r="EU147" s="346" t="s">
        <v>733</v>
      </c>
      <c r="EV147" s="346" t="s">
        <v>733</v>
      </c>
      <c r="EW147" s="346" t="s">
        <v>7672</v>
      </c>
      <c r="EX147" s="346" t="s">
        <v>733</v>
      </c>
      <c r="EY147" s="346" t="s">
        <v>733</v>
      </c>
      <c r="EZ147" s="346" t="s">
        <v>733</v>
      </c>
      <c r="FA147" s="346" t="s">
        <v>733</v>
      </c>
      <c r="FB147" s="346" t="s">
        <v>733</v>
      </c>
      <c r="FC147" s="349" t="s">
        <v>5676</v>
      </c>
      <c r="FD147" s="346" t="s">
        <v>3320</v>
      </c>
      <c r="FE147" s="346" t="s">
        <v>733</v>
      </c>
      <c r="FF147" s="346" t="s">
        <v>5872</v>
      </c>
      <c r="FG147" s="346" t="s">
        <v>733</v>
      </c>
      <c r="FH147" s="346" t="s">
        <v>5679</v>
      </c>
      <c r="FI147" s="346" t="s">
        <v>3320</v>
      </c>
      <c r="FJ147" s="346" t="s">
        <v>3320</v>
      </c>
      <c r="FK147" s="345">
        <v>1</v>
      </c>
      <c r="FL147" s="346" t="s">
        <v>733</v>
      </c>
      <c r="FM147" s="346" t="s">
        <v>5948</v>
      </c>
      <c r="FN147" s="346" t="s">
        <v>9170</v>
      </c>
      <c r="FO147" s="346" t="s">
        <v>733</v>
      </c>
      <c r="FP147" s="346" t="s">
        <v>3320</v>
      </c>
      <c r="FQ147" s="346" t="s">
        <v>9171</v>
      </c>
      <c r="FR147" s="346" t="s">
        <v>9172</v>
      </c>
      <c r="FS147" s="346" t="s">
        <v>5952</v>
      </c>
      <c r="FT147" s="346" t="s">
        <v>5684</v>
      </c>
      <c r="FU147" s="346" t="s">
        <v>5684</v>
      </c>
      <c r="FV147" s="346" t="s">
        <v>733</v>
      </c>
      <c r="FW147" s="346" t="s">
        <v>1214</v>
      </c>
      <c r="FX147" s="350">
        <v>46080.517893518518</v>
      </c>
      <c r="FY147" s="350">
        <v>46083.605011574073</v>
      </c>
      <c r="FZ147" s="346" t="s">
        <v>5685</v>
      </c>
      <c r="GA147" s="346" t="s">
        <v>3320</v>
      </c>
      <c r="GB147" s="346" t="s">
        <v>3320</v>
      </c>
      <c r="GC147" s="346" t="s">
        <v>3320</v>
      </c>
      <c r="GD147" s="346" t="s">
        <v>3320</v>
      </c>
      <c r="GE147" s="346" t="s">
        <v>3320</v>
      </c>
      <c r="GF147" s="346" t="s">
        <v>3320</v>
      </c>
      <c r="GG147" s="346" t="s">
        <v>3320</v>
      </c>
      <c r="GH147" s="346" t="s">
        <v>3320</v>
      </c>
      <c r="GI147" s="346" t="s">
        <v>3320</v>
      </c>
      <c r="GJ147" s="346" t="s">
        <v>3320</v>
      </c>
      <c r="GK147" s="346" t="s">
        <v>3320</v>
      </c>
      <c r="GL147" s="346" t="s">
        <v>3320</v>
      </c>
      <c r="GM147" s="346" t="s">
        <v>3320</v>
      </c>
      <c r="GN147" s="346" t="s">
        <v>3320</v>
      </c>
      <c r="GO147" s="346" t="s">
        <v>3320</v>
      </c>
      <c r="GP147" s="346" t="s">
        <v>3320</v>
      </c>
      <c r="GQ147" s="346" t="s">
        <v>3320</v>
      </c>
      <c r="GR147" s="346" t="s">
        <v>3320</v>
      </c>
      <c r="GS147" s="346" t="s">
        <v>3320</v>
      </c>
      <c r="GT147" s="346" t="s">
        <v>3320</v>
      </c>
      <c r="GU147" s="346" t="s">
        <v>3320</v>
      </c>
      <c r="GV147" s="346" t="s">
        <v>3320</v>
      </c>
      <c r="GW147" s="346" t="s">
        <v>3320</v>
      </c>
      <c r="GX147" s="346" t="s">
        <v>3320</v>
      </c>
      <c r="GY147" s="346" t="s">
        <v>3320</v>
      </c>
      <c r="GZ147" s="346" t="s">
        <v>3320</v>
      </c>
      <c r="HA147" s="346" t="s">
        <v>3320</v>
      </c>
      <c r="HB147" s="346" t="s">
        <v>3320</v>
      </c>
      <c r="HC147" s="346" t="s">
        <v>3320</v>
      </c>
      <c r="HD147" s="346" t="s">
        <v>3320</v>
      </c>
      <c r="HE147" s="346" t="s">
        <v>3320</v>
      </c>
      <c r="HF147" s="346" t="s">
        <v>3320</v>
      </c>
      <c r="HG147" s="346" t="s">
        <v>3320</v>
      </c>
      <c r="HH147" s="346" t="s">
        <v>3320</v>
      </c>
      <c r="HI147" s="346" t="s">
        <v>3320</v>
      </c>
      <c r="HJ147" s="346" t="s">
        <v>3320</v>
      </c>
      <c r="HK147" s="346" t="s">
        <v>3320</v>
      </c>
      <c r="HL147" s="346" t="s">
        <v>3320</v>
      </c>
    </row>
    <row r="148" spans="1:220" ht="15.75" thickBot="1">
      <c r="A148" s="344" t="s">
        <v>5638</v>
      </c>
      <c r="B148" s="345">
        <v>1025</v>
      </c>
      <c r="C148" s="346" t="s">
        <v>9173</v>
      </c>
      <c r="D148" s="346" t="s">
        <v>9174</v>
      </c>
      <c r="E148" s="345">
        <v>1025</v>
      </c>
      <c r="F148" s="346" t="s">
        <v>6138</v>
      </c>
      <c r="G148" s="346" t="s">
        <v>6139</v>
      </c>
      <c r="H148" s="346" t="s">
        <v>9175</v>
      </c>
      <c r="I148" s="346" t="s">
        <v>5643</v>
      </c>
      <c r="J148" s="346" t="s">
        <v>6141</v>
      </c>
      <c r="K148" s="346" t="s">
        <v>6142</v>
      </c>
      <c r="L148" s="346" t="s">
        <v>5698</v>
      </c>
      <c r="M148" s="346" t="s">
        <v>5698</v>
      </c>
      <c r="N148" s="346" t="s">
        <v>6143</v>
      </c>
      <c r="O148" s="346" t="s">
        <v>6144</v>
      </c>
      <c r="P148" s="346" t="s">
        <v>3320</v>
      </c>
      <c r="Q148" s="346" t="s">
        <v>6145</v>
      </c>
      <c r="R148" s="346" t="s">
        <v>5698</v>
      </c>
      <c r="S148" s="346" t="s">
        <v>6146</v>
      </c>
      <c r="T148" s="346" t="s">
        <v>6147</v>
      </c>
      <c r="U148" s="346" t="s">
        <v>6148</v>
      </c>
      <c r="V148" s="346" t="s">
        <v>733</v>
      </c>
      <c r="W148" s="346" t="s">
        <v>733</v>
      </c>
      <c r="X148" s="346" t="s">
        <v>733</v>
      </c>
      <c r="Y148" s="346" t="s">
        <v>3320</v>
      </c>
      <c r="Z148" s="346" t="s">
        <v>6149</v>
      </c>
      <c r="AA148" s="346" t="s">
        <v>733</v>
      </c>
      <c r="AB148" s="346" t="s">
        <v>6150</v>
      </c>
      <c r="AC148" s="346" t="s">
        <v>6151</v>
      </c>
      <c r="AD148" s="346" t="s">
        <v>6152</v>
      </c>
      <c r="AE148" s="346" t="s">
        <v>6153</v>
      </c>
      <c r="AF148" s="346" t="s">
        <v>6154</v>
      </c>
      <c r="AG148" s="346" t="s">
        <v>6155</v>
      </c>
      <c r="AH148" s="346" t="s">
        <v>1214</v>
      </c>
      <c r="AI148" s="346" t="s">
        <v>3320</v>
      </c>
      <c r="AJ148" s="346" t="s">
        <v>5955</v>
      </c>
      <c r="AK148" s="346" t="s">
        <v>6587</v>
      </c>
      <c r="AL148" s="346" t="s">
        <v>5665</v>
      </c>
      <c r="AM148" s="347">
        <v>47087</v>
      </c>
      <c r="AN148" s="345">
        <v>24</v>
      </c>
      <c r="AO148" s="345">
        <v>80</v>
      </c>
      <c r="AP148" s="346" t="s">
        <v>5666</v>
      </c>
      <c r="AQ148" s="345">
        <v>135180</v>
      </c>
      <c r="AR148" s="345">
        <v>231</v>
      </c>
      <c r="AS148" s="346" t="s">
        <v>733</v>
      </c>
      <c r="AT148" s="345">
        <v>25</v>
      </c>
      <c r="AU148" s="346" t="s">
        <v>1214</v>
      </c>
      <c r="AV148" s="345">
        <v>710</v>
      </c>
      <c r="AW148" s="346" t="s">
        <v>5667</v>
      </c>
      <c r="AX148" s="346" t="s">
        <v>5668</v>
      </c>
      <c r="AY148" s="346" t="s">
        <v>3320</v>
      </c>
      <c r="AZ148" s="346" t="s">
        <v>733</v>
      </c>
      <c r="BA148" s="346" t="s">
        <v>733</v>
      </c>
      <c r="BB148" s="345">
        <v>2445</v>
      </c>
      <c r="BC148" s="345">
        <v>2348</v>
      </c>
      <c r="BD148" s="346" t="s">
        <v>8484</v>
      </c>
      <c r="BE148" s="345">
        <v>365</v>
      </c>
      <c r="BF148" s="345">
        <v>85</v>
      </c>
      <c r="BG148" s="345">
        <v>98.5</v>
      </c>
      <c r="BH148" s="345">
        <v>35</v>
      </c>
      <c r="BI148" s="347">
        <v>46356</v>
      </c>
      <c r="BJ148" s="345">
        <v>0.4</v>
      </c>
      <c r="BK148" s="345">
        <v>8</v>
      </c>
      <c r="BL148" s="346" t="s">
        <v>9178</v>
      </c>
      <c r="BM148" s="345">
        <v>3000000</v>
      </c>
      <c r="BN148" s="346" t="s">
        <v>3320</v>
      </c>
      <c r="BO148" s="346" t="s">
        <v>3320</v>
      </c>
      <c r="BP148" s="346" t="s">
        <v>3320</v>
      </c>
      <c r="BQ148" s="346" t="s">
        <v>3320</v>
      </c>
      <c r="BR148" s="346" t="s">
        <v>3320</v>
      </c>
      <c r="BS148" s="346" t="s">
        <v>3320</v>
      </c>
      <c r="BT148" s="346" t="s">
        <v>3320</v>
      </c>
      <c r="BU148" s="346" t="s">
        <v>3320</v>
      </c>
      <c r="BV148" s="346" t="s">
        <v>3320</v>
      </c>
      <c r="BW148" s="346" t="s">
        <v>3320</v>
      </c>
      <c r="BX148" s="348"/>
      <c r="BY148" s="346" t="s">
        <v>3320</v>
      </c>
      <c r="BZ148" s="346" t="s">
        <v>3320</v>
      </c>
      <c r="CA148" s="346" t="s">
        <v>3320</v>
      </c>
      <c r="CB148" s="346" t="s">
        <v>3320</v>
      </c>
      <c r="CC148" s="346" t="s">
        <v>3320</v>
      </c>
      <c r="CD148" s="346" t="s">
        <v>3320</v>
      </c>
      <c r="CE148" s="346" t="s">
        <v>3320</v>
      </c>
      <c r="CF148" s="346" t="s">
        <v>3320</v>
      </c>
      <c r="CG148" s="346" t="s">
        <v>3320</v>
      </c>
      <c r="CH148" s="348"/>
      <c r="CI148" s="346" t="s">
        <v>3320</v>
      </c>
      <c r="CJ148" s="346" t="s">
        <v>3320</v>
      </c>
      <c r="CK148" s="346" t="s">
        <v>3320</v>
      </c>
      <c r="CL148" s="346" t="s">
        <v>3320</v>
      </c>
      <c r="CM148" s="346" t="s">
        <v>3320</v>
      </c>
      <c r="CN148" s="346" t="s">
        <v>3320</v>
      </c>
      <c r="CO148" s="346" t="s">
        <v>3320</v>
      </c>
      <c r="CP148" s="346" t="s">
        <v>3320</v>
      </c>
      <c r="CQ148" s="346" t="s">
        <v>3320</v>
      </c>
      <c r="CR148" s="346" t="s">
        <v>3320</v>
      </c>
      <c r="CS148" s="346" t="s">
        <v>3320</v>
      </c>
      <c r="CT148" s="346" t="s">
        <v>3320</v>
      </c>
      <c r="CU148" s="346" t="s">
        <v>3320</v>
      </c>
      <c r="CV148" s="346" t="s">
        <v>3320</v>
      </c>
      <c r="CW148" s="346" t="s">
        <v>3320</v>
      </c>
      <c r="CX148" s="346" t="s">
        <v>3320</v>
      </c>
      <c r="CY148" s="346" t="s">
        <v>3320</v>
      </c>
      <c r="CZ148" s="346" t="s">
        <v>3320</v>
      </c>
      <c r="DA148" s="346" t="s">
        <v>3320</v>
      </c>
      <c r="DB148" s="346" t="s">
        <v>3320</v>
      </c>
      <c r="DC148" s="346" t="s">
        <v>3320</v>
      </c>
      <c r="DD148" s="346" t="s">
        <v>3320</v>
      </c>
      <c r="DE148" s="346" t="s">
        <v>3320</v>
      </c>
      <c r="DF148" s="346" t="s">
        <v>3320</v>
      </c>
      <c r="DG148" s="346" t="s">
        <v>3320</v>
      </c>
      <c r="DH148" s="346" t="s">
        <v>3320</v>
      </c>
      <c r="DI148" s="346" t="s">
        <v>3320</v>
      </c>
      <c r="DJ148" s="346" t="s">
        <v>3320</v>
      </c>
      <c r="DK148" s="346" t="s">
        <v>3320</v>
      </c>
      <c r="DL148" s="346" t="s">
        <v>3320</v>
      </c>
      <c r="DM148" s="346" t="s">
        <v>3320</v>
      </c>
      <c r="DN148" s="346" t="s">
        <v>3320</v>
      </c>
      <c r="DO148" s="346" t="s">
        <v>3320</v>
      </c>
      <c r="DP148" s="346" t="s">
        <v>3320</v>
      </c>
      <c r="DQ148" s="346" t="s">
        <v>3320</v>
      </c>
      <c r="DR148" s="346" t="s">
        <v>3320</v>
      </c>
      <c r="DS148" s="346" t="s">
        <v>3320</v>
      </c>
      <c r="DT148" s="346" t="s">
        <v>3320</v>
      </c>
      <c r="DU148" s="346" t="s">
        <v>3320</v>
      </c>
      <c r="DV148" s="346" t="s">
        <v>3320</v>
      </c>
      <c r="DW148" s="346" t="s">
        <v>3320</v>
      </c>
      <c r="DX148" s="346" t="s">
        <v>3320</v>
      </c>
      <c r="DY148" s="346" t="s">
        <v>3320</v>
      </c>
      <c r="DZ148" s="346" t="s">
        <v>3320</v>
      </c>
      <c r="EA148" s="346" t="s">
        <v>3320</v>
      </c>
      <c r="EB148" s="346" t="s">
        <v>3320</v>
      </c>
      <c r="EC148" s="346" t="s">
        <v>3320</v>
      </c>
      <c r="ED148" s="346" t="s">
        <v>3320</v>
      </c>
      <c r="EE148" s="346" t="s">
        <v>3320</v>
      </c>
      <c r="EF148" s="345">
        <v>82400000</v>
      </c>
      <c r="EG148" s="346" t="s">
        <v>733</v>
      </c>
      <c r="EH148" s="346" t="s">
        <v>733</v>
      </c>
      <c r="EI148" s="346" t="s">
        <v>733</v>
      </c>
      <c r="EJ148" s="346" t="s">
        <v>733</v>
      </c>
      <c r="EK148" s="346" t="s">
        <v>1126</v>
      </c>
      <c r="EL148" s="346" t="s">
        <v>9179</v>
      </c>
      <c r="EM148" s="179" t="s">
        <v>9180</v>
      </c>
      <c r="EN148" s="348"/>
      <c r="EO148" s="346" t="s">
        <v>9181</v>
      </c>
      <c r="EP148" s="345">
        <v>82400000</v>
      </c>
      <c r="EQ148" s="345">
        <v>11484000</v>
      </c>
      <c r="ER148" s="345">
        <v>1300</v>
      </c>
      <c r="ES148" s="345">
        <v>700</v>
      </c>
      <c r="ET148" s="346" t="s">
        <v>6162</v>
      </c>
      <c r="EU148" s="346" t="s">
        <v>733</v>
      </c>
      <c r="EV148" s="346" t="s">
        <v>733</v>
      </c>
      <c r="EW148" s="346" t="s">
        <v>6163</v>
      </c>
      <c r="EX148" s="346" t="s">
        <v>733</v>
      </c>
      <c r="EY148" s="346" t="s">
        <v>733</v>
      </c>
      <c r="EZ148" s="346" t="s">
        <v>733</v>
      </c>
      <c r="FA148" s="346" t="s">
        <v>733</v>
      </c>
      <c r="FB148" s="346" t="s">
        <v>733</v>
      </c>
      <c r="FC148" s="349" t="s">
        <v>5676</v>
      </c>
      <c r="FD148" s="346" t="s">
        <v>3320</v>
      </c>
      <c r="FE148" s="346" t="s">
        <v>733</v>
      </c>
      <c r="FF148" s="346" t="s">
        <v>5721</v>
      </c>
      <c r="FG148" s="346" t="s">
        <v>733</v>
      </c>
      <c r="FH148" s="346" t="s">
        <v>5679</v>
      </c>
      <c r="FI148" s="346" t="s">
        <v>3320</v>
      </c>
      <c r="FJ148" s="346" t="s">
        <v>3320</v>
      </c>
      <c r="FK148" s="345">
        <v>2</v>
      </c>
      <c r="FL148" s="346" t="s">
        <v>733</v>
      </c>
      <c r="FM148" s="346" t="s">
        <v>5679</v>
      </c>
      <c r="FN148" s="346">
        <v>0</v>
      </c>
      <c r="FO148" s="346" t="s">
        <v>733</v>
      </c>
      <c r="FP148" s="345">
        <v>104</v>
      </c>
      <c r="FQ148" s="346" t="s">
        <v>9182</v>
      </c>
      <c r="FR148" s="346" t="s">
        <v>9183</v>
      </c>
      <c r="FS148" s="346" t="s">
        <v>5683</v>
      </c>
      <c r="FT148" s="346" t="s">
        <v>5684</v>
      </c>
      <c r="FU148" s="346" t="s">
        <v>5684</v>
      </c>
      <c r="FV148" s="346" t="s">
        <v>733</v>
      </c>
      <c r="FW148" s="346" t="s">
        <v>733</v>
      </c>
      <c r="FX148" s="350">
        <v>46081.584756944445</v>
      </c>
      <c r="FY148" s="350">
        <v>46083.595347222225</v>
      </c>
      <c r="FZ148" s="346" t="s">
        <v>5685</v>
      </c>
      <c r="GA148" s="346" t="s">
        <v>3320</v>
      </c>
      <c r="GB148" s="346" t="s">
        <v>3320</v>
      </c>
      <c r="GC148" s="346" t="s">
        <v>3320</v>
      </c>
      <c r="GD148" s="346" t="s">
        <v>3320</v>
      </c>
      <c r="GE148" s="346" t="s">
        <v>3320</v>
      </c>
      <c r="GF148" s="346" t="s">
        <v>3320</v>
      </c>
      <c r="GG148" s="346" t="s">
        <v>3320</v>
      </c>
      <c r="GH148" s="346" t="s">
        <v>3320</v>
      </c>
      <c r="GI148" s="346" t="s">
        <v>3320</v>
      </c>
      <c r="GJ148" s="346" t="s">
        <v>3320</v>
      </c>
      <c r="GK148" s="346" t="s">
        <v>3320</v>
      </c>
      <c r="GL148" s="346" t="s">
        <v>3320</v>
      </c>
      <c r="GM148" s="346" t="s">
        <v>3320</v>
      </c>
      <c r="GN148" s="346" t="s">
        <v>3320</v>
      </c>
      <c r="GO148" s="346" t="s">
        <v>3320</v>
      </c>
      <c r="GP148" s="346" t="s">
        <v>3320</v>
      </c>
      <c r="GQ148" s="346" t="s">
        <v>3320</v>
      </c>
      <c r="GR148" s="346" t="s">
        <v>3320</v>
      </c>
      <c r="GS148" s="346" t="s">
        <v>3320</v>
      </c>
      <c r="GT148" s="346" t="s">
        <v>3320</v>
      </c>
      <c r="GU148" s="346" t="s">
        <v>3320</v>
      </c>
      <c r="GV148" s="346" t="s">
        <v>3320</v>
      </c>
      <c r="GW148" s="346" t="s">
        <v>3320</v>
      </c>
      <c r="GX148" s="346" t="s">
        <v>3320</v>
      </c>
      <c r="GY148" s="346" t="s">
        <v>3320</v>
      </c>
      <c r="GZ148" s="346" t="s">
        <v>3320</v>
      </c>
      <c r="HA148" s="346" t="s">
        <v>3320</v>
      </c>
      <c r="HB148" s="346" t="s">
        <v>3320</v>
      </c>
      <c r="HC148" s="346" t="s">
        <v>3320</v>
      </c>
      <c r="HD148" s="346" t="s">
        <v>3320</v>
      </c>
      <c r="HE148" s="346" t="s">
        <v>3320</v>
      </c>
      <c r="HF148" s="346" t="s">
        <v>3320</v>
      </c>
      <c r="HG148" s="346" t="s">
        <v>3320</v>
      </c>
      <c r="HH148" s="346" t="s">
        <v>3320</v>
      </c>
      <c r="HI148" s="346" t="s">
        <v>3320</v>
      </c>
      <c r="HJ148" s="346" t="s">
        <v>3320</v>
      </c>
      <c r="HK148" s="346" t="s">
        <v>3320</v>
      </c>
      <c r="HL148" s="346" t="s">
        <v>3320</v>
      </c>
    </row>
    <row r="149" spans="1:220" ht="15.75" thickBot="1">
      <c r="A149" s="344" t="s">
        <v>5638</v>
      </c>
      <c r="B149" s="345">
        <v>929</v>
      </c>
      <c r="C149" s="346" t="s">
        <v>7090</v>
      </c>
      <c r="D149" s="346" t="s">
        <v>7091</v>
      </c>
      <c r="E149" s="345">
        <v>929</v>
      </c>
      <c r="F149" s="346" t="s">
        <v>7092</v>
      </c>
      <c r="G149" s="346" t="s">
        <v>7093</v>
      </c>
      <c r="H149" s="346" t="s">
        <v>5194</v>
      </c>
      <c r="I149" s="346" t="s">
        <v>5916</v>
      </c>
      <c r="J149" s="346" t="s">
        <v>6416</v>
      </c>
      <c r="K149" s="346" t="s">
        <v>6417</v>
      </c>
      <c r="L149" s="346" t="s">
        <v>7035</v>
      </c>
      <c r="M149" s="346" t="s">
        <v>7035</v>
      </c>
      <c r="N149" s="346" t="s">
        <v>7094</v>
      </c>
      <c r="O149" s="346" t="s">
        <v>7095</v>
      </c>
      <c r="P149" s="346" t="s">
        <v>3320</v>
      </c>
      <c r="Q149" s="346" t="s">
        <v>7096</v>
      </c>
      <c r="R149" s="346" t="s">
        <v>5698</v>
      </c>
      <c r="S149" s="346" t="s">
        <v>7097</v>
      </c>
      <c r="T149" s="346" t="s">
        <v>7098</v>
      </c>
      <c r="U149" s="346" t="s">
        <v>6425</v>
      </c>
      <c r="V149" s="346" t="s">
        <v>733</v>
      </c>
      <c r="W149" s="346" t="s">
        <v>733</v>
      </c>
      <c r="X149" s="346" t="s">
        <v>733</v>
      </c>
      <c r="Y149" s="346" t="s">
        <v>3320</v>
      </c>
      <c r="Z149" s="346" t="s">
        <v>6426</v>
      </c>
      <c r="AA149" s="346" t="s">
        <v>733</v>
      </c>
      <c r="AB149" s="346" t="s">
        <v>7099</v>
      </c>
      <c r="AC149" s="346" t="s">
        <v>6428</v>
      </c>
      <c r="AD149" s="346" t="s">
        <v>6429</v>
      </c>
      <c r="AE149" s="346" t="s">
        <v>6430</v>
      </c>
      <c r="AF149" s="346" t="s">
        <v>7100</v>
      </c>
      <c r="AG149" s="346" t="s">
        <v>7101</v>
      </c>
      <c r="AH149" s="346" t="s">
        <v>1214</v>
      </c>
      <c r="AI149" s="346" t="s">
        <v>3320</v>
      </c>
      <c r="AJ149" s="346" t="s">
        <v>5955</v>
      </c>
      <c r="AK149" s="346" t="s">
        <v>3623</v>
      </c>
      <c r="AL149" s="346" t="s">
        <v>5712</v>
      </c>
      <c r="AM149" s="347">
        <v>47391</v>
      </c>
      <c r="AN149" s="345">
        <v>22</v>
      </c>
      <c r="AO149" s="345">
        <v>171</v>
      </c>
      <c r="AP149" s="346" t="s">
        <v>5666</v>
      </c>
      <c r="AQ149" s="345">
        <v>38</v>
      </c>
      <c r="AR149" s="345">
        <v>547.09</v>
      </c>
      <c r="AS149" s="346" t="s">
        <v>733</v>
      </c>
      <c r="AT149" s="346" t="s">
        <v>3320</v>
      </c>
      <c r="AU149" s="346" t="s">
        <v>3320</v>
      </c>
      <c r="AV149" s="346" t="s">
        <v>3320</v>
      </c>
      <c r="AW149" s="346" t="s">
        <v>3320</v>
      </c>
      <c r="AX149" s="346" t="s">
        <v>3320</v>
      </c>
      <c r="AY149" s="346" t="s">
        <v>3320</v>
      </c>
      <c r="AZ149" s="346" t="s">
        <v>3320</v>
      </c>
      <c r="BA149" s="346" t="s">
        <v>3320</v>
      </c>
      <c r="BB149" s="346" t="s">
        <v>3320</v>
      </c>
      <c r="BC149" s="346" t="s">
        <v>3320</v>
      </c>
      <c r="BD149" s="348"/>
      <c r="BE149" s="346" t="s">
        <v>3320</v>
      </c>
      <c r="BF149" s="346" t="s">
        <v>3320</v>
      </c>
      <c r="BG149" s="346" t="s">
        <v>3320</v>
      </c>
      <c r="BH149" s="346" t="s">
        <v>3320</v>
      </c>
      <c r="BI149" s="346" t="s">
        <v>3320</v>
      </c>
      <c r="BJ149" s="346" t="s">
        <v>3320</v>
      </c>
      <c r="BK149" s="346" t="s">
        <v>3320</v>
      </c>
      <c r="BL149" s="346" t="s">
        <v>3320</v>
      </c>
      <c r="BM149" s="346" t="s">
        <v>3320</v>
      </c>
      <c r="BN149" s="345">
        <v>4.5</v>
      </c>
      <c r="BO149" s="345">
        <v>7.5</v>
      </c>
      <c r="BP149" s="346" t="s">
        <v>733</v>
      </c>
      <c r="BQ149" s="346" t="s">
        <v>5937</v>
      </c>
      <c r="BR149" s="345">
        <v>33.799999999999997</v>
      </c>
      <c r="BS149" s="346" t="s">
        <v>733</v>
      </c>
      <c r="BT149" s="346" t="s">
        <v>733</v>
      </c>
      <c r="BU149" s="346" t="s">
        <v>1214</v>
      </c>
      <c r="BV149" s="345">
        <v>3199.37</v>
      </c>
      <c r="BW149" s="345">
        <v>2648.7</v>
      </c>
      <c r="BX149" s="346" t="s">
        <v>7103</v>
      </c>
      <c r="BY149" s="345">
        <v>365</v>
      </c>
      <c r="BZ149" s="345">
        <v>86</v>
      </c>
      <c r="CA149" s="345">
        <v>98</v>
      </c>
      <c r="CB149" s="345">
        <v>30</v>
      </c>
      <c r="CC149" s="347">
        <v>46630</v>
      </c>
      <c r="CD149" s="345">
        <v>0.5</v>
      </c>
      <c r="CE149" s="345">
        <v>8</v>
      </c>
      <c r="CF149" s="346" t="s">
        <v>7104</v>
      </c>
      <c r="CG149" s="346" t="s">
        <v>3320</v>
      </c>
      <c r="CH149" s="348"/>
      <c r="CI149" s="346" t="s">
        <v>3320</v>
      </c>
      <c r="CJ149" s="346" t="s">
        <v>3320</v>
      </c>
      <c r="CK149" s="346" t="s">
        <v>3320</v>
      </c>
      <c r="CL149" s="346" t="s">
        <v>3320</v>
      </c>
      <c r="CM149" s="346" t="s">
        <v>3320</v>
      </c>
      <c r="CN149" s="346" t="s">
        <v>3320</v>
      </c>
      <c r="CO149" s="346" t="s">
        <v>3320</v>
      </c>
      <c r="CP149" s="346" t="s">
        <v>3320</v>
      </c>
      <c r="CQ149" s="346" t="s">
        <v>3320</v>
      </c>
      <c r="CR149" s="346" t="s">
        <v>3320</v>
      </c>
      <c r="CS149" s="346" t="s">
        <v>3320</v>
      </c>
      <c r="CT149" s="346" t="s">
        <v>3320</v>
      </c>
      <c r="CU149" s="346" t="s">
        <v>3320</v>
      </c>
      <c r="CV149" s="346" t="s">
        <v>3320</v>
      </c>
      <c r="CW149" s="346" t="s">
        <v>3320</v>
      </c>
      <c r="CX149" s="346" t="s">
        <v>3320</v>
      </c>
      <c r="CY149" s="346" t="s">
        <v>3320</v>
      </c>
      <c r="CZ149" s="346" t="s">
        <v>3320</v>
      </c>
      <c r="DA149" s="346" t="s">
        <v>3320</v>
      </c>
      <c r="DB149" s="346" t="s">
        <v>3320</v>
      </c>
      <c r="DC149" s="346" t="s">
        <v>3320</v>
      </c>
      <c r="DD149" s="346" t="s">
        <v>3320</v>
      </c>
      <c r="DE149" s="346" t="s">
        <v>3320</v>
      </c>
      <c r="DF149" s="346" t="s">
        <v>3320</v>
      </c>
      <c r="DG149" s="346" t="s">
        <v>3320</v>
      </c>
      <c r="DH149" s="346" t="s">
        <v>3320</v>
      </c>
      <c r="DI149" s="346" t="s">
        <v>3320</v>
      </c>
      <c r="DJ149" s="346" t="s">
        <v>3320</v>
      </c>
      <c r="DK149" s="346" t="s">
        <v>3320</v>
      </c>
      <c r="DL149" s="346" t="s">
        <v>3320</v>
      </c>
      <c r="DM149" s="346" t="s">
        <v>3320</v>
      </c>
      <c r="DN149" s="346" t="s">
        <v>3320</v>
      </c>
      <c r="DO149" s="346" t="s">
        <v>3320</v>
      </c>
      <c r="DP149" s="346" t="s">
        <v>3320</v>
      </c>
      <c r="DQ149" s="346" t="s">
        <v>3320</v>
      </c>
      <c r="DR149" s="346" t="s">
        <v>3320</v>
      </c>
      <c r="DS149" s="346" t="s">
        <v>3320</v>
      </c>
      <c r="DT149" s="346" t="s">
        <v>3320</v>
      </c>
      <c r="DU149" s="346" t="s">
        <v>3320</v>
      </c>
      <c r="DV149" s="346" t="s">
        <v>3320</v>
      </c>
      <c r="DW149" s="346" t="s">
        <v>3320</v>
      </c>
      <c r="DX149" s="346" t="s">
        <v>3320</v>
      </c>
      <c r="DY149" s="346" t="s">
        <v>3320</v>
      </c>
      <c r="DZ149" s="346" t="s">
        <v>3320</v>
      </c>
      <c r="EA149" s="346" t="s">
        <v>3320</v>
      </c>
      <c r="EB149" s="346" t="s">
        <v>3320</v>
      </c>
      <c r="EC149" s="346" t="s">
        <v>3320</v>
      </c>
      <c r="ED149" s="346" t="s">
        <v>3320</v>
      </c>
      <c r="EE149" s="346" t="s">
        <v>3320</v>
      </c>
      <c r="EF149" s="345">
        <v>455193556</v>
      </c>
      <c r="EG149" s="346" t="s">
        <v>733</v>
      </c>
      <c r="EH149" s="346" t="s">
        <v>733</v>
      </c>
      <c r="EI149" s="346" t="s">
        <v>733</v>
      </c>
      <c r="EJ149" s="346" t="s">
        <v>733</v>
      </c>
      <c r="EK149" s="346" t="s">
        <v>1294</v>
      </c>
      <c r="EL149" s="346" t="s">
        <v>7105</v>
      </c>
      <c r="EM149" s="179" t="s">
        <v>7106</v>
      </c>
      <c r="EN149" s="348"/>
      <c r="EO149" s="346" t="s">
        <v>7107</v>
      </c>
      <c r="EP149" s="345">
        <v>455193556</v>
      </c>
      <c r="EQ149" s="345">
        <v>453211560</v>
      </c>
      <c r="ER149" s="345">
        <v>12.16</v>
      </c>
      <c r="ES149" s="345">
        <v>8.23</v>
      </c>
      <c r="ET149" s="346" t="s">
        <v>6437</v>
      </c>
      <c r="EU149" s="346" t="s">
        <v>733</v>
      </c>
      <c r="EV149" s="346" t="s">
        <v>733</v>
      </c>
      <c r="EW149" s="346" t="s">
        <v>6438</v>
      </c>
      <c r="EX149" s="346" t="s">
        <v>733</v>
      </c>
      <c r="EY149" s="346" t="s">
        <v>733</v>
      </c>
      <c r="EZ149" s="346" t="s">
        <v>733</v>
      </c>
      <c r="FA149" s="346" t="s">
        <v>733</v>
      </c>
      <c r="FB149" s="346" t="s">
        <v>733</v>
      </c>
      <c r="FC149" s="349" t="s">
        <v>5676</v>
      </c>
      <c r="FD149" s="346" t="s">
        <v>3320</v>
      </c>
      <c r="FE149" s="346" t="s">
        <v>733</v>
      </c>
      <c r="FF149" s="346" t="s">
        <v>5721</v>
      </c>
      <c r="FG149" s="346" t="s">
        <v>733</v>
      </c>
      <c r="FH149" s="346" t="s">
        <v>5679</v>
      </c>
      <c r="FI149" s="346" t="s">
        <v>3320</v>
      </c>
      <c r="FJ149" s="346" t="s">
        <v>3320</v>
      </c>
      <c r="FK149" s="345">
        <v>1</v>
      </c>
      <c r="FL149" s="346" t="s">
        <v>733</v>
      </c>
      <c r="FM149" s="346" t="s">
        <v>5873</v>
      </c>
      <c r="FN149" s="346" t="s">
        <v>7108</v>
      </c>
      <c r="FO149" s="346" t="s">
        <v>733</v>
      </c>
      <c r="FP149" s="346" t="s">
        <v>3320</v>
      </c>
      <c r="FQ149" s="346" t="s">
        <v>3320</v>
      </c>
      <c r="FR149" s="346" t="s">
        <v>3320</v>
      </c>
      <c r="FS149" s="346" t="s">
        <v>5683</v>
      </c>
      <c r="FT149" s="346" t="s">
        <v>5683</v>
      </c>
      <c r="FU149" s="346" t="s">
        <v>5684</v>
      </c>
      <c r="FV149" s="346" t="s">
        <v>733</v>
      </c>
      <c r="FW149" s="346" t="s">
        <v>1214</v>
      </c>
      <c r="FX149" s="350">
        <v>46080.416678240741</v>
      </c>
      <c r="FY149" s="350">
        <v>46083.593715277777</v>
      </c>
      <c r="FZ149" s="346" t="s">
        <v>5685</v>
      </c>
      <c r="GA149" s="346" t="s">
        <v>3320</v>
      </c>
      <c r="GB149" s="346" t="s">
        <v>3320</v>
      </c>
      <c r="GC149" s="346" t="s">
        <v>3320</v>
      </c>
      <c r="GD149" s="346" t="s">
        <v>3320</v>
      </c>
      <c r="GE149" s="346" t="s">
        <v>3320</v>
      </c>
      <c r="GF149" s="346" t="s">
        <v>3320</v>
      </c>
      <c r="GG149" s="346" t="s">
        <v>3320</v>
      </c>
      <c r="GH149" s="346" t="s">
        <v>3320</v>
      </c>
      <c r="GI149" s="346" t="s">
        <v>3320</v>
      </c>
      <c r="GJ149" s="346" t="s">
        <v>3320</v>
      </c>
      <c r="GK149" s="346" t="s">
        <v>3320</v>
      </c>
      <c r="GL149" s="346" t="s">
        <v>3320</v>
      </c>
      <c r="GM149" s="346" t="s">
        <v>3320</v>
      </c>
      <c r="GN149" s="346" t="s">
        <v>3320</v>
      </c>
      <c r="GO149" s="346" t="s">
        <v>3320</v>
      </c>
      <c r="GP149" s="346" t="s">
        <v>3320</v>
      </c>
      <c r="GQ149" s="346" t="s">
        <v>3320</v>
      </c>
      <c r="GR149" s="346" t="s">
        <v>3320</v>
      </c>
      <c r="GS149" s="346" t="s">
        <v>3320</v>
      </c>
      <c r="GT149" s="346" t="s">
        <v>3320</v>
      </c>
      <c r="GU149" s="346" t="s">
        <v>3320</v>
      </c>
      <c r="GV149" s="346" t="s">
        <v>3320</v>
      </c>
      <c r="GW149" s="346" t="s">
        <v>3320</v>
      </c>
      <c r="GX149" s="346" t="s">
        <v>3320</v>
      </c>
      <c r="GY149" s="346" t="s">
        <v>3320</v>
      </c>
      <c r="GZ149" s="346" t="s">
        <v>3320</v>
      </c>
      <c r="HA149" s="346" t="s">
        <v>3320</v>
      </c>
      <c r="HB149" s="346" t="s">
        <v>3320</v>
      </c>
      <c r="HC149" s="346" t="s">
        <v>3320</v>
      </c>
      <c r="HD149" s="346" t="s">
        <v>3320</v>
      </c>
      <c r="HE149" s="346" t="s">
        <v>3320</v>
      </c>
      <c r="HF149" s="346" t="s">
        <v>3320</v>
      </c>
      <c r="HG149" s="346" t="s">
        <v>3320</v>
      </c>
      <c r="HH149" s="346" t="s">
        <v>3320</v>
      </c>
      <c r="HI149" s="346" t="s">
        <v>3320</v>
      </c>
      <c r="HJ149" s="346" t="s">
        <v>3320</v>
      </c>
      <c r="HK149" s="346" t="s">
        <v>3320</v>
      </c>
      <c r="HL149" s="346" t="s">
        <v>3320</v>
      </c>
    </row>
    <row r="150" spans="1:220" ht="15.75" thickBot="1">
      <c r="A150" s="344" t="s">
        <v>5638</v>
      </c>
      <c r="B150" s="345">
        <v>1032</v>
      </c>
      <c r="C150" s="346" t="s">
        <v>6820</v>
      </c>
      <c r="D150" s="346" t="s">
        <v>6821</v>
      </c>
      <c r="E150" s="345">
        <v>1032</v>
      </c>
      <c r="F150" s="346" t="s">
        <v>6138</v>
      </c>
      <c r="G150" s="346" t="s">
        <v>6139</v>
      </c>
      <c r="H150" s="346" t="s">
        <v>6822</v>
      </c>
      <c r="I150" s="346" t="s">
        <v>5643</v>
      </c>
      <c r="J150" s="346" t="s">
        <v>6141</v>
      </c>
      <c r="K150" s="346" t="s">
        <v>6142</v>
      </c>
      <c r="L150" s="346" t="s">
        <v>5698</v>
      </c>
      <c r="M150" s="346" t="s">
        <v>5698</v>
      </c>
      <c r="N150" s="346" t="s">
        <v>6143</v>
      </c>
      <c r="O150" s="346" t="s">
        <v>6144</v>
      </c>
      <c r="P150" s="346" t="s">
        <v>3320</v>
      </c>
      <c r="Q150" s="346" t="s">
        <v>6145</v>
      </c>
      <c r="R150" s="346" t="s">
        <v>5698</v>
      </c>
      <c r="S150" s="346" t="s">
        <v>6146</v>
      </c>
      <c r="T150" s="346" t="s">
        <v>6147</v>
      </c>
      <c r="U150" s="346" t="s">
        <v>6148</v>
      </c>
      <c r="V150" s="346" t="s">
        <v>733</v>
      </c>
      <c r="W150" s="346" t="s">
        <v>733</v>
      </c>
      <c r="X150" s="346" t="s">
        <v>733</v>
      </c>
      <c r="Y150" s="346" t="s">
        <v>3320</v>
      </c>
      <c r="Z150" s="346" t="s">
        <v>6149</v>
      </c>
      <c r="AA150" s="346" t="s">
        <v>733</v>
      </c>
      <c r="AB150" s="346" t="s">
        <v>6150</v>
      </c>
      <c r="AC150" s="346" t="s">
        <v>6151</v>
      </c>
      <c r="AD150" s="346" t="s">
        <v>6152</v>
      </c>
      <c r="AE150" s="346" t="s">
        <v>6153</v>
      </c>
      <c r="AF150" s="346" t="s">
        <v>6154</v>
      </c>
      <c r="AG150" s="346" t="s">
        <v>6155</v>
      </c>
      <c r="AH150" s="346" t="s">
        <v>1214</v>
      </c>
      <c r="AI150" s="346" t="s">
        <v>3320</v>
      </c>
      <c r="AJ150" s="346" t="s">
        <v>5955</v>
      </c>
      <c r="AK150" s="346" t="s">
        <v>3623</v>
      </c>
      <c r="AL150" s="346" t="s">
        <v>5665</v>
      </c>
      <c r="AM150" s="347">
        <v>47057</v>
      </c>
      <c r="AN150" s="345">
        <v>24</v>
      </c>
      <c r="AO150" s="345">
        <v>100</v>
      </c>
      <c r="AP150" s="346" t="s">
        <v>5666</v>
      </c>
      <c r="AQ150" s="345">
        <v>180360</v>
      </c>
      <c r="AR150" s="345">
        <v>302</v>
      </c>
      <c r="AS150" s="346" t="s">
        <v>733</v>
      </c>
      <c r="AT150" s="345">
        <v>26</v>
      </c>
      <c r="AU150" s="346" t="s">
        <v>1214</v>
      </c>
      <c r="AV150" s="345">
        <v>695</v>
      </c>
      <c r="AW150" s="346" t="s">
        <v>5667</v>
      </c>
      <c r="AX150" s="346" t="s">
        <v>5668</v>
      </c>
      <c r="AY150" s="346" t="s">
        <v>3320</v>
      </c>
      <c r="AZ150" s="346" t="s">
        <v>733</v>
      </c>
      <c r="BA150" s="346" t="s">
        <v>733</v>
      </c>
      <c r="BB150" s="345">
        <v>2559</v>
      </c>
      <c r="BC150" s="345">
        <v>2458</v>
      </c>
      <c r="BD150" s="346" t="s">
        <v>6441</v>
      </c>
      <c r="BE150" s="345">
        <v>365</v>
      </c>
      <c r="BF150" s="345">
        <v>85</v>
      </c>
      <c r="BG150" s="345">
        <v>98.5</v>
      </c>
      <c r="BH150" s="345">
        <v>35</v>
      </c>
      <c r="BI150" s="347">
        <v>46327</v>
      </c>
      <c r="BJ150" s="345">
        <v>0.4</v>
      </c>
      <c r="BK150" s="345">
        <v>8</v>
      </c>
      <c r="BL150" s="346" t="s">
        <v>6824</v>
      </c>
      <c r="BM150" s="345">
        <v>3800000</v>
      </c>
      <c r="BN150" s="346" t="s">
        <v>3320</v>
      </c>
      <c r="BO150" s="346" t="s">
        <v>3320</v>
      </c>
      <c r="BP150" s="346" t="s">
        <v>3320</v>
      </c>
      <c r="BQ150" s="346" t="s">
        <v>3320</v>
      </c>
      <c r="BR150" s="346" t="s">
        <v>3320</v>
      </c>
      <c r="BS150" s="346" t="s">
        <v>3320</v>
      </c>
      <c r="BT150" s="346" t="s">
        <v>3320</v>
      </c>
      <c r="BU150" s="346" t="s">
        <v>3320</v>
      </c>
      <c r="BV150" s="346" t="s">
        <v>3320</v>
      </c>
      <c r="BW150" s="346" t="s">
        <v>3320</v>
      </c>
      <c r="BX150" s="348"/>
      <c r="BY150" s="346" t="s">
        <v>3320</v>
      </c>
      <c r="BZ150" s="346" t="s">
        <v>3320</v>
      </c>
      <c r="CA150" s="346" t="s">
        <v>3320</v>
      </c>
      <c r="CB150" s="346" t="s">
        <v>3320</v>
      </c>
      <c r="CC150" s="346" t="s">
        <v>3320</v>
      </c>
      <c r="CD150" s="346" t="s">
        <v>3320</v>
      </c>
      <c r="CE150" s="346" t="s">
        <v>3320</v>
      </c>
      <c r="CF150" s="346" t="s">
        <v>3320</v>
      </c>
      <c r="CG150" s="346" t="s">
        <v>3320</v>
      </c>
      <c r="CH150" s="348"/>
      <c r="CI150" s="346" t="s">
        <v>3320</v>
      </c>
      <c r="CJ150" s="346" t="s">
        <v>3320</v>
      </c>
      <c r="CK150" s="346" t="s">
        <v>3320</v>
      </c>
      <c r="CL150" s="346" t="s">
        <v>3320</v>
      </c>
      <c r="CM150" s="346" t="s">
        <v>3320</v>
      </c>
      <c r="CN150" s="346" t="s">
        <v>3320</v>
      </c>
      <c r="CO150" s="346" t="s">
        <v>3320</v>
      </c>
      <c r="CP150" s="346" t="s">
        <v>3320</v>
      </c>
      <c r="CQ150" s="346" t="s">
        <v>3320</v>
      </c>
      <c r="CR150" s="346" t="s">
        <v>3320</v>
      </c>
      <c r="CS150" s="346" t="s">
        <v>3320</v>
      </c>
      <c r="CT150" s="346" t="s">
        <v>3320</v>
      </c>
      <c r="CU150" s="346" t="s">
        <v>3320</v>
      </c>
      <c r="CV150" s="346" t="s">
        <v>3320</v>
      </c>
      <c r="CW150" s="346" t="s">
        <v>3320</v>
      </c>
      <c r="CX150" s="346" t="s">
        <v>3320</v>
      </c>
      <c r="CY150" s="346" t="s">
        <v>3320</v>
      </c>
      <c r="CZ150" s="346" t="s">
        <v>3320</v>
      </c>
      <c r="DA150" s="346" t="s">
        <v>3320</v>
      </c>
      <c r="DB150" s="346" t="s">
        <v>3320</v>
      </c>
      <c r="DC150" s="346" t="s">
        <v>3320</v>
      </c>
      <c r="DD150" s="346" t="s">
        <v>3320</v>
      </c>
      <c r="DE150" s="346" t="s">
        <v>3320</v>
      </c>
      <c r="DF150" s="346" t="s">
        <v>3320</v>
      </c>
      <c r="DG150" s="346" t="s">
        <v>3320</v>
      </c>
      <c r="DH150" s="346" t="s">
        <v>3320</v>
      </c>
      <c r="DI150" s="346" t="s">
        <v>3320</v>
      </c>
      <c r="DJ150" s="346" t="s">
        <v>3320</v>
      </c>
      <c r="DK150" s="346" t="s">
        <v>3320</v>
      </c>
      <c r="DL150" s="346" t="s">
        <v>3320</v>
      </c>
      <c r="DM150" s="346" t="s">
        <v>3320</v>
      </c>
      <c r="DN150" s="346" t="s">
        <v>3320</v>
      </c>
      <c r="DO150" s="346" t="s">
        <v>3320</v>
      </c>
      <c r="DP150" s="346" t="s">
        <v>3320</v>
      </c>
      <c r="DQ150" s="346" t="s">
        <v>3320</v>
      </c>
      <c r="DR150" s="346" t="s">
        <v>3320</v>
      </c>
      <c r="DS150" s="346" t="s">
        <v>3320</v>
      </c>
      <c r="DT150" s="346" t="s">
        <v>3320</v>
      </c>
      <c r="DU150" s="346" t="s">
        <v>3320</v>
      </c>
      <c r="DV150" s="346" t="s">
        <v>3320</v>
      </c>
      <c r="DW150" s="346" t="s">
        <v>3320</v>
      </c>
      <c r="DX150" s="346" t="s">
        <v>3320</v>
      </c>
      <c r="DY150" s="346" t="s">
        <v>3320</v>
      </c>
      <c r="DZ150" s="346" t="s">
        <v>3320</v>
      </c>
      <c r="EA150" s="346" t="s">
        <v>3320</v>
      </c>
      <c r="EB150" s="346" t="s">
        <v>3320</v>
      </c>
      <c r="EC150" s="346" t="s">
        <v>3320</v>
      </c>
      <c r="ED150" s="346" t="s">
        <v>3320</v>
      </c>
      <c r="EE150" s="346" t="s">
        <v>3320</v>
      </c>
      <c r="EF150" s="345">
        <v>102900000</v>
      </c>
      <c r="EG150" s="346" t="s">
        <v>733</v>
      </c>
      <c r="EH150" s="346" t="s">
        <v>733</v>
      </c>
      <c r="EI150" s="346" t="s">
        <v>733</v>
      </c>
      <c r="EJ150" s="346" t="s">
        <v>733</v>
      </c>
      <c r="EK150" s="346" t="s">
        <v>3561</v>
      </c>
      <c r="EL150" s="346" t="s">
        <v>6825</v>
      </c>
      <c r="EM150" s="179" t="s">
        <v>6826</v>
      </c>
      <c r="EN150" s="348"/>
      <c r="EO150" s="346" t="s">
        <v>6827</v>
      </c>
      <c r="EP150" s="345">
        <v>102900000</v>
      </c>
      <c r="EQ150" s="345">
        <v>14355000</v>
      </c>
      <c r="ER150" s="345">
        <v>1300</v>
      </c>
      <c r="ES150" s="345">
        <v>700</v>
      </c>
      <c r="ET150" s="346" t="s">
        <v>6162</v>
      </c>
      <c r="EU150" s="346" t="s">
        <v>733</v>
      </c>
      <c r="EV150" s="346" t="s">
        <v>733</v>
      </c>
      <c r="EW150" s="346" t="s">
        <v>6163</v>
      </c>
      <c r="EX150" s="346" t="s">
        <v>733</v>
      </c>
      <c r="EY150" s="346" t="s">
        <v>733</v>
      </c>
      <c r="EZ150" s="346" t="s">
        <v>733</v>
      </c>
      <c r="FA150" s="346" t="s">
        <v>733</v>
      </c>
      <c r="FB150" s="346" t="s">
        <v>733</v>
      </c>
      <c r="FC150" s="349" t="s">
        <v>5676</v>
      </c>
      <c r="FD150" s="346" t="s">
        <v>3320</v>
      </c>
      <c r="FE150" s="346" t="s">
        <v>733</v>
      </c>
      <c r="FF150" s="346" t="s">
        <v>5721</v>
      </c>
      <c r="FG150" s="346" t="s">
        <v>733</v>
      </c>
      <c r="FH150" s="346" t="s">
        <v>5679</v>
      </c>
      <c r="FI150" s="346" t="s">
        <v>3320</v>
      </c>
      <c r="FJ150" s="346" t="s">
        <v>3320</v>
      </c>
      <c r="FK150" s="345">
        <v>2</v>
      </c>
      <c r="FL150" s="346" t="s">
        <v>733</v>
      </c>
      <c r="FM150" s="346" t="s">
        <v>5679</v>
      </c>
      <c r="FN150" s="346">
        <v>0</v>
      </c>
      <c r="FO150" s="346" t="s">
        <v>733</v>
      </c>
      <c r="FP150" s="345">
        <v>120</v>
      </c>
      <c r="FQ150" s="346" t="s">
        <v>6828</v>
      </c>
      <c r="FR150" s="346" t="s">
        <v>6829</v>
      </c>
      <c r="FS150" s="346" t="s">
        <v>5683</v>
      </c>
      <c r="FT150" s="346" t="s">
        <v>5684</v>
      </c>
      <c r="FU150" s="346" t="s">
        <v>5684</v>
      </c>
      <c r="FV150" s="346" t="s">
        <v>733</v>
      </c>
      <c r="FW150" s="346" t="s">
        <v>733</v>
      </c>
      <c r="FX150" s="350">
        <v>46082.858715277776</v>
      </c>
      <c r="FY150" s="350">
        <v>46083.593356481484</v>
      </c>
      <c r="FZ150" s="346" t="s">
        <v>5685</v>
      </c>
      <c r="GA150" s="346" t="s">
        <v>3320</v>
      </c>
      <c r="GB150" s="346" t="s">
        <v>3320</v>
      </c>
      <c r="GC150" s="346" t="s">
        <v>3320</v>
      </c>
      <c r="GD150" s="346" t="s">
        <v>3320</v>
      </c>
      <c r="GE150" s="346" t="s">
        <v>3320</v>
      </c>
      <c r="GF150" s="346" t="s">
        <v>3320</v>
      </c>
      <c r="GG150" s="346" t="s">
        <v>3320</v>
      </c>
      <c r="GH150" s="346" t="s">
        <v>3320</v>
      </c>
      <c r="GI150" s="346" t="s">
        <v>3320</v>
      </c>
      <c r="GJ150" s="346" t="s">
        <v>3320</v>
      </c>
      <c r="GK150" s="346" t="s">
        <v>3320</v>
      </c>
      <c r="GL150" s="346" t="s">
        <v>3320</v>
      </c>
      <c r="GM150" s="346" t="s">
        <v>3320</v>
      </c>
      <c r="GN150" s="346" t="s">
        <v>3320</v>
      </c>
      <c r="GO150" s="346" t="s">
        <v>3320</v>
      </c>
      <c r="GP150" s="346" t="s">
        <v>3320</v>
      </c>
      <c r="GQ150" s="346" t="s">
        <v>3320</v>
      </c>
      <c r="GR150" s="346" t="s">
        <v>3320</v>
      </c>
      <c r="GS150" s="346" t="s">
        <v>3320</v>
      </c>
      <c r="GT150" s="346" t="s">
        <v>3320</v>
      </c>
      <c r="GU150" s="346" t="s">
        <v>3320</v>
      </c>
      <c r="GV150" s="346" t="s">
        <v>3320</v>
      </c>
      <c r="GW150" s="346" t="s">
        <v>3320</v>
      </c>
      <c r="GX150" s="346" t="s">
        <v>3320</v>
      </c>
      <c r="GY150" s="346" t="s">
        <v>3320</v>
      </c>
      <c r="GZ150" s="346" t="s">
        <v>3320</v>
      </c>
      <c r="HA150" s="346" t="s">
        <v>3320</v>
      </c>
      <c r="HB150" s="346" t="s">
        <v>3320</v>
      </c>
      <c r="HC150" s="346" t="s">
        <v>3320</v>
      </c>
      <c r="HD150" s="346" t="s">
        <v>3320</v>
      </c>
      <c r="HE150" s="346" t="s">
        <v>3320</v>
      </c>
      <c r="HF150" s="346" t="s">
        <v>3320</v>
      </c>
      <c r="HG150" s="346" t="s">
        <v>3320</v>
      </c>
      <c r="HH150" s="346" t="s">
        <v>3320</v>
      </c>
      <c r="HI150" s="346" t="s">
        <v>3320</v>
      </c>
      <c r="HJ150" s="346" t="s">
        <v>3320</v>
      </c>
      <c r="HK150" s="346" t="s">
        <v>3320</v>
      </c>
      <c r="HL150" s="346" t="s">
        <v>3320</v>
      </c>
    </row>
    <row r="151" spans="1:220" ht="15.75" thickBot="1">
      <c r="A151" s="344" t="s">
        <v>5638</v>
      </c>
      <c r="B151" s="345">
        <v>1030</v>
      </c>
      <c r="C151" s="346" t="s">
        <v>9184</v>
      </c>
      <c r="D151" s="346" t="s">
        <v>9185</v>
      </c>
      <c r="E151" s="345">
        <v>1030</v>
      </c>
      <c r="F151" s="346" t="s">
        <v>6138</v>
      </c>
      <c r="G151" s="346" t="s">
        <v>6139</v>
      </c>
      <c r="H151" s="346" t="s">
        <v>9186</v>
      </c>
      <c r="I151" s="346" t="s">
        <v>5643</v>
      </c>
      <c r="J151" s="346" t="s">
        <v>6141</v>
      </c>
      <c r="K151" s="346" t="s">
        <v>6142</v>
      </c>
      <c r="L151" s="346" t="s">
        <v>5698</v>
      </c>
      <c r="M151" s="346" t="s">
        <v>5698</v>
      </c>
      <c r="N151" s="346" t="s">
        <v>6143</v>
      </c>
      <c r="O151" s="346" t="s">
        <v>6144</v>
      </c>
      <c r="P151" s="346" t="s">
        <v>3320</v>
      </c>
      <c r="Q151" s="346" t="s">
        <v>6145</v>
      </c>
      <c r="R151" s="346" t="s">
        <v>5698</v>
      </c>
      <c r="S151" s="346" t="s">
        <v>6146</v>
      </c>
      <c r="T151" s="346" t="s">
        <v>6147</v>
      </c>
      <c r="U151" s="346" t="s">
        <v>6148</v>
      </c>
      <c r="V151" s="346" t="s">
        <v>733</v>
      </c>
      <c r="W151" s="346" t="s">
        <v>733</v>
      </c>
      <c r="X151" s="346" t="s">
        <v>733</v>
      </c>
      <c r="Y151" s="346" t="s">
        <v>3320</v>
      </c>
      <c r="Z151" s="346" t="s">
        <v>6149</v>
      </c>
      <c r="AA151" s="346" t="s">
        <v>733</v>
      </c>
      <c r="AB151" s="346" t="s">
        <v>6150</v>
      </c>
      <c r="AC151" s="346" t="s">
        <v>6151</v>
      </c>
      <c r="AD151" s="346" t="s">
        <v>6152</v>
      </c>
      <c r="AE151" s="346" t="s">
        <v>6153</v>
      </c>
      <c r="AF151" s="346" t="s">
        <v>6154</v>
      </c>
      <c r="AG151" s="346" t="s">
        <v>6155</v>
      </c>
      <c r="AH151" s="346" t="s">
        <v>1214</v>
      </c>
      <c r="AI151" s="346" t="s">
        <v>3320</v>
      </c>
      <c r="AJ151" s="346" t="s">
        <v>7206</v>
      </c>
      <c r="AK151" s="346" t="s">
        <v>3630</v>
      </c>
      <c r="AL151" s="346" t="s">
        <v>5712</v>
      </c>
      <c r="AM151" s="347">
        <v>47087</v>
      </c>
      <c r="AN151" s="345">
        <v>24</v>
      </c>
      <c r="AO151" s="345">
        <v>200</v>
      </c>
      <c r="AP151" s="346" t="s">
        <v>5666</v>
      </c>
      <c r="AQ151" s="345">
        <v>360600</v>
      </c>
      <c r="AR151" s="345">
        <v>620</v>
      </c>
      <c r="AS151" s="346" t="s">
        <v>733</v>
      </c>
      <c r="AT151" s="345">
        <v>25</v>
      </c>
      <c r="AU151" s="346" t="s">
        <v>1214</v>
      </c>
      <c r="AV151" s="345">
        <v>670</v>
      </c>
      <c r="AW151" s="346" t="s">
        <v>5667</v>
      </c>
      <c r="AX151" s="346" t="s">
        <v>5668</v>
      </c>
      <c r="AY151" s="346" t="s">
        <v>3320</v>
      </c>
      <c r="AZ151" s="346" t="s">
        <v>733</v>
      </c>
      <c r="BA151" s="346" t="s">
        <v>733</v>
      </c>
      <c r="BB151" s="345">
        <v>2624</v>
      </c>
      <c r="BC151" s="345">
        <v>2520</v>
      </c>
      <c r="BD151" s="346" t="s">
        <v>6451</v>
      </c>
      <c r="BE151" s="345">
        <v>365</v>
      </c>
      <c r="BF151" s="345">
        <v>85</v>
      </c>
      <c r="BG151" s="345">
        <v>98</v>
      </c>
      <c r="BH151" s="345">
        <v>35</v>
      </c>
      <c r="BI151" s="347">
        <v>46356</v>
      </c>
      <c r="BJ151" s="345">
        <v>0.4</v>
      </c>
      <c r="BK151" s="345">
        <v>8</v>
      </c>
      <c r="BL151" s="346" t="s">
        <v>9188</v>
      </c>
      <c r="BM151" s="345">
        <v>5000000</v>
      </c>
      <c r="BN151" s="346" t="s">
        <v>3320</v>
      </c>
      <c r="BO151" s="346" t="s">
        <v>3320</v>
      </c>
      <c r="BP151" s="346" t="s">
        <v>3320</v>
      </c>
      <c r="BQ151" s="346" t="s">
        <v>3320</v>
      </c>
      <c r="BR151" s="346" t="s">
        <v>3320</v>
      </c>
      <c r="BS151" s="346" t="s">
        <v>3320</v>
      </c>
      <c r="BT151" s="346" t="s">
        <v>3320</v>
      </c>
      <c r="BU151" s="346" t="s">
        <v>3320</v>
      </c>
      <c r="BV151" s="346" t="s">
        <v>3320</v>
      </c>
      <c r="BW151" s="346" t="s">
        <v>3320</v>
      </c>
      <c r="BX151" s="348"/>
      <c r="BY151" s="346" t="s">
        <v>3320</v>
      </c>
      <c r="BZ151" s="346" t="s">
        <v>3320</v>
      </c>
      <c r="CA151" s="346" t="s">
        <v>3320</v>
      </c>
      <c r="CB151" s="346" t="s">
        <v>3320</v>
      </c>
      <c r="CC151" s="346" t="s">
        <v>3320</v>
      </c>
      <c r="CD151" s="346" t="s">
        <v>3320</v>
      </c>
      <c r="CE151" s="346" t="s">
        <v>3320</v>
      </c>
      <c r="CF151" s="346" t="s">
        <v>3320</v>
      </c>
      <c r="CG151" s="346" t="s">
        <v>3320</v>
      </c>
      <c r="CH151" s="348"/>
      <c r="CI151" s="346" t="s">
        <v>3320</v>
      </c>
      <c r="CJ151" s="346" t="s">
        <v>3320</v>
      </c>
      <c r="CK151" s="346" t="s">
        <v>3320</v>
      </c>
      <c r="CL151" s="346" t="s">
        <v>3320</v>
      </c>
      <c r="CM151" s="346" t="s">
        <v>3320</v>
      </c>
      <c r="CN151" s="346" t="s">
        <v>3320</v>
      </c>
      <c r="CO151" s="346" t="s">
        <v>3320</v>
      </c>
      <c r="CP151" s="346" t="s">
        <v>3320</v>
      </c>
      <c r="CQ151" s="346" t="s">
        <v>3320</v>
      </c>
      <c r="CR151" s="346" t="s">
        <v>3320</v>
      </c>
      <c r="CS151" s="346" t="s">
        <v>3320</v>
      </c>
      <c r="CT151" s="346" t="s">
        <v>3320</v>
      </c>
      <c r="CU151" s="346" t="s">
        <v>3320</v>
      </c>
      <c r="CV151" s="346" t="s">
        <v>3320</v>
      </c>
      <c r="CW151" s="346" t="s">
        <v>3320</v>
      </c>
      <c r="CX151" s="346" t="s">
        <v>3320</v>
      </c>
      <c r="CY151" s="346" t="s">
        <v>3320</v>
      </c>
      <c r="CZ151" s="346" t="s">
        <v>3320</v>
      </c>
      <c r="DA151" s="346" t="s">
        <v>3320</v>
      </c>
      <c r="DB151" s="346" t="s">
        <v>3320</v>
      </c>
      <c r="DC151" s="346" t="s">
        <v>3320</v>
      </c>
      <c r="DD151" s="346" t="s">
        <v>3320</v>
      </c>
      <c r="DE151" s="346" t="s">
        <v>3320</v>
      </c>
      <c r="DF151" s="346" t="s">
        <v>3320</v>
      </c>
      <c r="DG151" s="346" t="s">
        <v>3320</v>
      </c>
      <c r="DH151" s="346" t="s">
        <v>3320</v>
      </c>
      <c r="DI151" s="346" t="s">
        <v>3320</v>
      </c>
      <c r="DJ151" s="346" t="s">
        <v>3320</v>
      </c>
      <c r="DK151" s="346" t="s">
        <v>3320</v>
      </c>
      <c r="DL151" s="346" t="s">
        <v>3320</v>
      </c>
      <c r="DM151" s="346" t="s">
        <v>3320</v>
      </c>
      <c r="DN151" s="346" t="s">
        <v>3320</v>
      </c>
      <c r="DO151" s="346" t="s">
        <v>3320</v>
      </c>
      <c r="DP151" s="346" t="s">
        <v>3320</v>
      </c>
      <c r="DQ151" s="346" t="s">
        <v>3320</v>
      </c>
      <c r="DR151" s="346" t="s">
        <v>3320</v>
      </c>
      <c r="DS151" s="346" t="s">
        <v>3320</v>
      </c>
      <c r="DT151" s="346" t="s">
        <v>3320</v>
      </c>
      <c r="DU151" s="346" t="s">
        <v>3320</v>
      </c>
      <c r="DV151" s="346" t="s">
        <v>3320</v>
      </c>
      <c r="DW151" s="346" t="s">
        <v>3320</v>
      </c>
      <c r="DX151" s="346" t="s">
        <v>3320</v>
      </c>
      <c r="DY151" s="346" t="s">
        <v>3320</v>
      </c>
      <c r="DZ151" s="346" t="s">
        <v>3320</v>
      </c>
      <c r="EA151" s="346" t="s">
        <v>3320</v>
      </c>
      <c r="EB151" s="346" t="s">
        <v>3320</v>
      </c>
      <c r="EC151" s="346" t="s">
        <v>3320</v>
      </c>
      <c r="ED151" s="346" t="s">
        <v>3320</v>
      </c>
      <c r="EE151" s="346" t="s">
        <v>3320</v>
      </c>
      <c r="EF151" s="345">
        <v>205900000</v>
      </c>
      <c r="EG151" s="346" t="s">
        <v>733</v>
      </c>
      <c r="EH151" s="346" t="s">
        <v>733</v>
      </c>
      <c r="EI151" s="346" t="s">
        <v>733</v>
      </c>
      <c r="EJ151" s="346" t="s">
        <v>733</v>
      </c>
      <c r="EK151" s="346" t="s">
        <v>4223</v>
      </c>
      <c r="EL151" s="346" t="s">
        <v>9189</v>
      </c>
      <c r="EM151" s="179" t="s">
        <v>9190</v>
      </c>
      <c r="EN151" s="348"/>
      <c r="EO151" s="346" t="s">
        <v>9191</v>
      </c>
      <c r="EP151" s="345">
        <v>205900000</v>
      </c>
      <c r="EQ151" s="345">
        <v>28710000</v>
      </c>
      <c r="ER151" s="345">
        <v>1202</v>
      </c>
      <c r="ES151" s="345">
        <v>647</v>
      </c>
      <c r="ET151" s="346" t="s">
        <v>6162</v>
      </c>
      <c r="EU151" s="346" t="s">
        <v>733</v>
      </c>
      <c r="EV151" s="346" t="s">
        <v>733</v>
      </c>
      <c r="EW151" s="346" t="s">
        <v>6163</v>
      </c>
      <c r="EX151" s="346" t="s">
        <v>733</v>
      </c>
      <c r="EY151" s="346" t="s">
        <v>733</v>
      </c>
      <c r="EZ151" s="346" t="s">
        <v>733</v>
      </c>
      <c r="FA151" s="346" t="s">
        <v>733</v>
      </c>
      <c r="FB151" s="346" t="s">
        <v>733</v>
      </c>
      <c r="FC151" s="349" t="s">
        <v>5676</v>
      </c>
      <c r="FD151" s="346" t="s">
        <v>3320</v>
      </c>
      <c r="FE151" s="346" t="s">
        <v>733</v>
      </c>
      <c r="FF151" s="346" t="s">
        <v>5721</v>
      </c>
      <c r="FG151" s="346" t="s">
        <v>733</v>
      </c>
      <c r="FH151" s="346" t="s">
        <v>5679</v>
      </c>
      <c r="FI151" s="346" t="s">
        <v>3320</v>
      </c>
      <c r="FJ151" s="346" t="s">
        <v>3320</v>
      </c>
      <c r="FK151" s="345">
        <v>2</v>
      </c>
      <c r="FL151" s="346" t="s">
        <v>733</v>
      </c>
      <c r="FM151" s="346" t="s">
        <v>5679</v>
      </c>
      <c r="FN151" s="346" t="s">
        <v>9192</v>
      </c>
      <c r="FO151" s="346" t="s">
        <v>733</v>
      </c>
      <c r="FP151" s="346" t="s">
        <v>3320</v>
      </c>
      <c r="FQ151" s="346" t="s">
        <v>9193</v>
      </c>
      <c r="FR151" s="346" t="s">
        <v>9194</v>
      </c>
      <c r="FS151" s="346" t="s">
        <v>5952</v>
      </c>
      <c r="FT151" s="346" t="s">
        <v>5684</v>
      </c>
      <c r="FU151" s="346" t="s">
        <v>5684</v>
      </c>
      <c r="FV151" s="346" t="s">
        <v>733</v>
      </c>
      <c r="FW151" s="346" t="s">
        <v>1214</v>
      </c>
      <c r="FX151" s="350">
        <v>46082.542557870373</v>
      </c>
      <c r="FY151" s="350">
        <v>46083.588796296295</v>
      </c>
      <c r="FZ151" s="346" t="s">
        <v>5685</v>
      </c>
      <c r="GA151" s="346" t="s">
        <v>3320</v>
      </c>
      <c r="GB151" s="346" t="s">
        <v>3320</v>
      </c>
      <c r="GC151" s="346" t="s">
        <v>3320</v>
      </c>
      <c r="GD151" s="346" t="s">
        <v>3320</v>
      </c>
      <c r="GE151" s="346" t="s">
        <v>3320</v>
      </c>
      <c r="GF151" s="346" t="s">
        <v>3320</v>
      </c>
      <c r="GG151" s="346" t="s">
        <v>3320</v>
      </c>
      <c r="GH151" s="346" t="s">
        <v>3320</v>
      </c>
      <c r="GI151" s="346" t="s">
        <v>3320</v>
      </c>
      <c r="GJ151" s="346" t="s">
        <v>3320</v>
      </c>
      <c r="GK151" s="346" t="s">
        <v>3320</v>
      </c>
      <c r="GL151" s="346" t="s">
        <v>3320</v>
      </c>
      <c r="GM151" s="346" t="s">
        <v>3320</v>
      </c>
      <c r="GN151" s="346" t="s">
        <v>3320</v>
      </c>
      <c r="GO151" s="346" t="s">
        <v>3320</v>
      </c>
      <c r="GP151" s="346" t="s">
        <v>3320</v>
      </c>
      <c r="GQ151" s="346" t="s">
        <v>3320</v>
      </c>
      <c r="GR151" s="346" t="s">
        <v>3320</v>
      </c>
      <c r="GS151" s="346" t="s">
        <v>3320</v>
      </c>
      <c r="GT151" s="346" t="s">
        <v>3320</v>
      </c>
      <c r="GU151" s="346" t="s">
        <v>3320</v>
      </c>
      <c r="GV151" s="346" t="s">
        <v>3320</v>
      </c>
      <c r="GW151" s="346" t="s">
        <v>3320</v>
      </c>
      <c r="GX151" s="346" t="s">
        <v>3320</v>
      </c>
      <c r="GY151" s="346" t="s">
        <v>3320</v>
      </c>
      <c r="GZ151" s="346" t="s">
        <v>3320</v>
      </c>
      <c r="HA151" s="346" t="s">
        <v>3320</v>
      </c>
      <c r="HB151" s="346" t="s">
        <v>3320</v>
      </c>
      <c r="HC151" s="346" t="s">
        <v>3320</v>
      </c>
      <c r="HD151" s="346" t="s">
        <v>3320</v>
      </c>
      <c r="HE151" s="346" t="s">
        <v>3320</v>
      </c>
      <c r="HF151" s="346" t="s">
        <v>3320</v>
      </c>
      <c r="HG151" s="346" t="s">
        <v>3320</v>
      </c>
      <c r="HH151" s="346" t="s">
        <v>3320</v>
      </c>
      <c r="HI151" s="346" t="s">
        <v>3320</v>
      </c>
      <c r="HJ151" s="346" t="s">
        <v>3320</v>
      </c>
      <c r="HK151" s="346" t="s">
        <v>3320</v>
      </c>
      <c r="HL151" s="346" t="s">
        <v>3320</v>
      </c>
    </row>
    <row r="152" spans="1:220" ht="15.75" thickBot="1">
      <c r="A152" s="344" t="s">
        <v>5638</v>
      </c>
      <c r="B152" s="345">
        <v>1029</v>
      </c>
      <c r="C152" s="346" t="s">
        <v>9195</v>
      </c>
      <c r="D152" s="346" t="s">
        <v>9196</v>
      </c>
      <c r="E152" s="345">
        <v>1029</v>
      </c>
      <c r="F152" s="346" t="s">
        <v>6138</v>
      </c>
      <c r="G152" s="346" t="s">
        <v>6139</v>
      </c>
      <c r="H152" s="346" t="s">
        <v>9197</v>
      </c>
      <c r="I152" s="346" t="s">
        <v>5643</v>
      </c>
      <c r="J152" s="346" t="s">
        <v>6141</v>
      </c>
      <c r="K152" s="346" t="s">
        <v>6142</v>
      </c>
      <c r="L152" s="346" t="s">
        <v>5698</v>
      </c>
      <c r="M152" s="346" t="s">
        <v>5698</v>
      </c>
      <c r="N152" s="346" t="s">
        <v>6143</v>
      </c>
      <c r="O152" s="346" t="s">
        <v>6144</v>
      </c>
      <c r="P152" s="346" t="s">
        <v>3320</v>
      </c>
      <c r="Q152" s="346" t="s">
        <v>6145</v>
      </c>
      <c r="R152" s="346" t="s">
        <v>5698</v>
      </c>
      <c r="S152" s="346" t="s">
        <v>6146</v>
      </c>
      <c r="T152" s="346" t="s">
        <v>6147</v>
      </c>
      <c r="U152" s="346" t="s">
        <v>6148</v>
      </c>
      <c r="V152" s="346" t="s">
        <v>733</v>
      </c>
      <c r="W152" s="346" t="s">
        <v>733</v>
      </c>
      <c r="X152" s="346" t="s">
        <v>733</v>
      </c>
      <c r="Y152" s="346" t="s">
        <v>3320</v>
      </c>
      <c r="Z152" s="346" t="s">
        <v>6149</v>
      </c>
      <c r="AA152" s="346" t="s">
        <v>733</v>
      </c>
      <c r="AB152" s="346" t="s">
        <v>6150</v>
      </c>
      <c r="AC152" s="346" t="s">
        <v>6151</v>
      </c>
      <c r="AD152" s="346" t="s">
        <v>6152</v>
      </c>
      <c r="AE152" s="346" t="s">
        <v>6153</v>
      </c>
      <c r="AF152" s="346" t="s">
        <v>6154</v>
      </c>
      <c r="AG152" s="346" t="s">
        <v>6155</v>
      </c>
      <c r="AH152" s="346" t="s">
        <v>1214</v>
      </c>
      <c r="AI152" s="346" t="s">
        <v>3320</v>
      </c>
      <c r="AJ152" s="346" t="s">
        <v>5955</v>
      </c>
      <c r="AK152" s="346" t="s">
        <v>3596</v>
      </c>
      <c r="AL152" s="346" t="s">
        <v>5665</v>
      </c>
      <c r="AM152" s="347">
        <v>46935</v>
      </c>
      <c r="AN152" s="345">
        <v>20</v>
      </c>
      <c r="AO152" s="345">
        <v>53</v>
      </c>
      <c r="AP152" s="346" t="s">
        <v>5666</v>
      </c>
      <c r="AQ152" s="345">
        <v>97800</v>
      </c>
      <c r="AR152" s="345">
        <v>156</v>
      </c>
      <c r="AS152" s="346" t="s">
        <v>733</v>
      </c>
      <c r="AT152" s="345">
        <v>26</v>
      </c>
      <c r="AU152" s="346" t="s">
        <v>1214</v>
      </c>
      <c r="AV152" s="345">
        <v>670</v>
      </c>
      <c r="AW152" s="346" t="s">
        <v>5667</v>
      </c>
      <c r="AX152" s="346" t="s">
        <v>5668</v>
      </c>
      <c r="AY152" s="346" t="s">
        <v>3320</v>
      </c>
      <c r="AZ152" s="346" t="s">
        <v>733</v>
      </c>
      <c r="BA152" s="346" t="s">
        <v>733</v>
      </c>
      <c r="BB152" s="345">
        <v>2382</v>
      </c>
      <c r="BC152" s="345">
        <v>2288</v>
      </c>
      <c r="BD152" s="346" t="s">
        <v>6626</v>
      </c>
      <c r="BE152" s="345">
        <v>365</v>
      </c>
      <c r="BF152" s="345">
        <v>85</v>
      </c>
      <c r="BG152" s="345">
        <v>98</v>
      </c>
      <c r="BH152" s="345">
        <v>35</v>
      </c>
      <c r="BI152" s="347">
        <v>46327</v>
      </c>
      <c r="BJ152" s="345">
        <v>0.4</v>
      </c>
      <c r="BK152" s="345">
        <v>8</v>
      </c>
      <c r="BL152" s="346" t="s">
        <v>9199</v>
      </c>
      <c r="BM152" s="345">
        <v>2000000</v>
      </c>
      <c r="BN152" s="346" t="s">
        <v>3320</v>
      </c>
      <c r="BO152" s="346" t="s">
        <v>3320</v>
      </c>
      <c r="BP152" s="346" t="s">
        <v>3320</v>
      </c>
      <c r="BQ152" s="346" t="s">
        <v>3320</v>
      </c>
      <c r="BR152" s="346" t="s">
        <v>3320</v>
      </c>
      <c r="BS152" s="346" t="s">
        <v>3320</v>
      </c>
      <c r="BT152" s="346" t="s">
        <v>3320</v>
      </c>
      <c r="BU152" s="346" t="s">
        <v>3320</v>
      </c>
      <c r="BV152" s="346" t="s">
        <v>3320</v>
      </c>
      <c r="BW152" s="346" t="s">
        <v>3320</v>
      </c>
      <c r="BX152" s="348"/>
      <c r="BY152" s="346" t="s">
        <v>3320</v>
      </c>
      <c r="BZ152" s="346" t="s">
        <v>3320</v>
      </c>
      <c r="CA152" s="346" t="s">
        <v>3320</v>
      </c>
      <c r="CB152" s="346" t="s">
        <v>3320</v>
      </c>
      <c r="CC152" s="346" t="s">
        <v>3320</v>
      </c>
      <c r="CD152" s="346" t="s">
        <v>3320</v>
      </c>
      <c r="CE152" s="346" t="s">
        <v>3320</v>
      </c>
      <c r="CF152" s="346" t="s">
        <v>3320</v>
      </c>
      <c r="CG152" s="346" t="s">
        <v>3320</v>
      </c>
      <c r="CH152" s="348"/>
      <c r="CI152" s="346" t="s">
        <v>3320</v>
      </c>
      <c r="CJ152" s="346" t="s">
        <v>3320</v>
      </c>
      <c r="CK152" s="346" t="s">
        <v>3320</v>
      </c>
      <c r="CL152" s="346" t="s">
        <v>3320</v>
      </c>
      <c r="CM152" s="346" t="s">
        <v>3320</v>
      </c>
      <c r="CN152" s="346" t="s">
        <v>3320</v>
      </c>
      <c r="CO152" s="346" t="s">
        <v>3320</v>
      </c>
      <c r="CP152" s="346" t="s">
        <v>3320</v>
      </c>
      <c r="CQ152" s="346" t="s">
        <v>3320</v>
      </c>
      <c r="CR152" s="346" t="s">
        <v>3320</v>
      </c>
      <c r="CS152" s="346" t="s">
        <v>3320</v>
      </c>
      <c r="CT152" s="346" t="s">
        <v>3320</v>
      </c>
      <c r="CU152" s="346" t="s">
        <v>3320</v>
      </c>
      <c r="CV152" s="346" t="s">
        <v>3320</v>
      </c>
      <c r="CW152" s="346" t="s">
        <v>3320</v>
      </c>
      <c r="CX152" s="346" t="s">
        <v>3320</v>
      </c>
      <c r="CY152" s="346" t="s">
        <v>3320</v>
      </c>
      <c r="CZ152" s="346" t="s">
        <v>3320</v>
      </c>
      <c r="DA152" s="346" t="s">
        <v>3320</v>
      </c>
      <c r="DB152" s="346" t="s">
        <v>3320</v>
      </c>
      <c r="DC152" s="346" t="s">
        <v>3320</v>
      </c>
      <c r="DD152" s="346" t="s">
        <v>3320</v>
      </c>
      <c r="DE152" s="346" t="s">
        <v>3320</v>
      </c>
      <c r="DF152" s="346" t="s">
        <v>3320</v>
      </c>
      <c r="DG152" s="346" t="s">
        <v>3320</v>
      </c>
      <c r="DH152" s="346" t="s">
        <v>3320</v>
      </c>
      <c r="DI152" s="346" t="s">
        <v>3320</v>
      </c>
      <c r="DJ152" s="346" t="s">
        <v>3320</v>
      </c>
      <c r="DK152" s="346" t="s">
        <v>3320</v>
      </c>
      <c r="DL152" s="346" t="s">
        <v>3320</v>
      </c>
      <c r="DM152" s="346" t="s">
        <v>3320</v>
      </c>
      <c r="DN152" s="346" t="s">
        <v>3320</v>
      </c>
      <c r="DO152" s="346" t="s">
        <v>3320</v>
      </c>
      <c r="DP152" s="346" t="s">
        <v>3320</v>
      </c>
      <c r="DQ152" s="346" t="s">
        <v>3320</v>
      </c>
      <c r="DR152" s="346" t="s">
        <v>3320</v>
      </c>
      <c r="DS152" s="346" t="s">
        <v>3320</v>
      </c>
      <c r="DT152" s="346" t="s">
        <v>3320</v>
      </c>
      <c r="DU152" s="346" t="s">
        <v>3320</v>
      </c>
      <c r="DV152" s="346" t="s">
        <v>3320</v>
      </c>
      <c r="DW152" s="346" t="s">
        <v>3320</v>
      </c>
      <c r="DX152" s="346" t="s">
        <v>3320</v>
      </c>
      <c r="DY152" s="346" t="s">
        <v>3320</v>
      </c>
      <c r="DZ152" s="346" t="s">
        <v>3320</v>
      </c>
      <c r="EA152" s="346" t="s">
        <v>3320</v>
      </c>
      <c r="EB152" s="346" t="s">
        <v>3320</v>
      </c>
      <c r="EC152" s="346" t="s">
        <v>3320</v>
      </c>
      <c r="ED152" s="346" t="s">
        <v>3320</v>
      </c>
      <c r="EE152" s="346" t="s">
        <v>3320</v>
      </c>
      <c r="EF152" s="345">
        <v>54600000</v>
      </c>
      <c r="EG152" s="346" t="s">
        <v>733</v>
      </c>
      <c r="EH152" s="346" t="s">
        <v>733</v>
      </c>
      <c r="EI152" s="346" t="s">
        <v>733</v>
      </c>
      <c r="EJ152" s="346" t="s">
        <v>733</v>
      </c>
      <c r="EK152" s="346" t="s">
        <v>630</v>
      </c>
      <c r="EL152" s="346" t="s">
        <v>9200</v>
      </c>
      <c r="EM152" s="179" t="s">
        <v>9201</v>
      </c>
      <c r="EN152" s="348"/>
      <c r="EO152" s="346" t="s">
        <v>9202</v>
      </c>
      <c r="EP152" s="345">
        <v>54600000</v>
      </c>
      <c r="EQ152" s="345">
        <v>7608000</v>
      </c>
      <c r="ER152" s="345">
        <v>1200</v>
      </c>
      <c r="ES152" s="345">
        <v>655</v>
      </c>
      <c r="ET152" s="346" t="s">
        <v>6162</v>
      </c>
      <c r="EU152" s="346" t="s">
        <v>733</v>
      </c>
      <c r="EV152" s="346" t="s">
        <v>733</v>
      </c>
      <c r="EW152" s="346" t="s">
        <v>6163</v>
      </c>
      <c r="EX152" s="346" t="s">
        <v>733</v>
      </c>
      <c r="EY152" s="346" t="s">
        <v>733</v>
      </c>
      <c r="EZ152" s="346" t="s">
        <v>733</v>
      </c>
      <c r="FA152" s="346" t="s">
        <v>733</v>
      </c>
      <c r="FB152" s="346" t="s">
        <v>733</v>
      </c>
      <c r="FC152" s="349" t="s">
        <v>5676</v>
      </c>
      <c r="FD152" s="346" t="s">
        <v>3320</v>
      </c>
      <c r="FE152" s="346" t="s">
        <v>733</v>
      </c>
      <c r="FF152" s="346" t="s">
        <v>5721</v>
      </c>
      <c r="FG152" s="346" t="s">
        <v>733</v>
      </c>
      <c r="FH152" s="346" t="s">
        <v>5679</v>
      </c>
      <c r="FI152" s="346" t="s">
        <v>3320</v>
      </c>
      <c r="FJ152" s="346" t="s">
        <v>3320</v>
      </c>
      <c r="FK152" s="345">
        <v>2</v>
      </c>
      <c r="FL152" s="346" t="s">
        <v>733</v>
      </c>
      <c r="FM152" s="346" t="s">
        <v>5948</v>
      </c>
      <c r="FN152" s="346" t="s">
        <v>9203</v>
      </c>
      <c r="FO152" s="346" t="s">
        <v>733</v>
      </c>
      <c r="FP152" s="346" t="s">
        <v>3320</v>
      </c>
      <c r="FQ152" s="346" t="s">
        <v>9204</v>
      </c>
      <c r="FR152" s="346" t="s">
        <v>9205</v>
      </c>
      <c r="FS152" s="346" t="s">
        <v>5683</v>
      </c>
      <c r="FT152" s="346" t="s">
        <v>5683</v>
      </c>
      <c r="FU152" s="346" t="s">
        <v>5952</v>
      </c>
      <c r="FV152" s="346" t="s">
        <v>733</v>
      </c>
      <c r="FW152" s="346" t="s">
        <v>1214</v>
      </c>
      <c r="FX152" s="350">
        <v>46082.498692129629</v>
      </c>
      <c r="FY152" s="350">
        <v>46083.586712962962</v>
      </c>
      <c r="FZ152" s="346" t="s">
        <v>5685</v>
      </c>
      <c r="GA152" s="346" t="s">
        <v>3320</v>
      </c>
      <c r="GB152" s="346" t="s">
        <v>3320</v>
      </c>
      <c r="GC152" s="346" t="s">
        <v>3320</v>
      </c>
      <c r="GD152" s="346" t="s">
        <v>3320</v>
      </c>
      <c r="GE152" s="346" t="s">
        <v>3320</v>
      </c>
      <c r="GF152" s="346" t="s">
        <v>3320</v>
      </c>
      <c r="GG152" s="346" t="s">
        <v>3320</v>
      </c>
      <c r="GH152" s="346" t="s">
        <v>3320</v>
      </c>
      <c r="GI152" s="346" t="s">
        <v>3320</v>
      </c>
      <c r="GJ152" s="346" t="s">
        <v>3320</v>
      </c>
      <c r="GK152" s="346" t="s">
        <v>3320</v>
      </c>
      <c r="GL152" s="346" t="s">
        <v>3320</v>
      </c>
      <c r="GM152" s="346" t="s">
        <v>3320</v>
      </c>
      <c r="GN152" s="346" t="s">
        <v>3320</v>
      </c>
      <c r="GO152" s="346" t="s">
        <v>3320</v>
      </c>
      <c r="GP152" s="346" t="s">
        <v>3320</v>
      </c>
      <c r="GQ152" s="346" t="s">
        <v>3320</v>
      </c>
      <c r="GR152" s="346" t="s">
        <v>3320</v>
      </c>
      <c r="GS152" s="346" t="s">
        <v>3320</v>
      </c>
      <c r="GT152" s="346" t="s">
        <v>3320</v>
      </c>
      <c r="GU152" s="346" t="s">
        <v>3320</v>
      </c>
      <c r="GV152" s="346" t="s">
        <v>3320</v>
      </c>
      <c r="GW152" s="346" t="s">
        <v>3320</v>
      </c>
      <c r="GX152" s="346" t="s">
        <v>3320</v>
      </c>
      <c r="GY152" s="346" t="s">
        <v>3320</v>
      </c>
      <c r="GZ152" s="346" t="s">
        <v>3320</v>
      </c>
      <c r="HA152" s="346" t="s">
        <v>3320</v>
      </c>
      <c r="HB152" s="346" t="s">
        <v>3320</v>
      </c>
      <c r="HC152" s="346" t="s">
        <v>3320</v>
      </c>
      <c r="HD152" s="346" t="s">
        <v>3320</v>
      </c>
      <c r="HE152" s="346" t="s">
        <v>3320</v>
      </c>
      <c r="HF152" s="346" t="s">
        <v>3320</v>
      </c>
      <c r="HG152" s="346" t="s">
        <v>3320</v>
      </c>
      <c r="HH152" s="346" t="s">
        <v>3320</v>
      </c>
      <c r="HI152" s="346" t="s">
        <v>3320</v>
      </c>
      <c r="HJ152" s="346" t="s">
        <v>3320</v>
      </c>
      <c r="HK152" s="346" t="s">
        <v>3320</v>
      </c>
      <c r="HL152" s="346" t="s">
        <v>3320</v>
      </c>
    </row>
    <row r="153" spans="1:220" ht="15.75" thickBot="1">
      <c r="A153" s="344" t="s">
        <v>5638</v>
      </c>
      <c r="B153" s="345">
        <v>1027</v>
      </c>
      <c r="C153" s="346" t="s">
        <v>6136</v>
      </c>
      <c r="D153" s="346" t="s">
        <v>6137</v>
      </c>
      <c r="E153" s="345">
        <v>1027</v>
      </c>
      <c r="F153" s="346" t="s">
        <v>6138</v>
      </c>
      <c r="G153" s="346" t="s">
        <v>6139</v>
      </c>
      <c r="H153" s="346" t="s">
        <v>6140</v>
      </c>
      <c r="I153" s="346" t="s">
        <v>5643</v>
      </c>
      <c r="J153" s="346" t="s">
        <v>6141</v>
      </c>
      <c r="K153" s="346" t="s">
        <v>6142</v>
      </c>
      <c r="L153" s="346" t="s">
        <v>5698</v>
      </c>
      <c r="M153" s="346" t="s">
        <v>5698</v>
      </c>
      <c r="N153" s="346" t="s">
        <v>6143</v>
      </c>
      <c r="O153" s="346" t="s">
        <v>6144</v>
      </c>
      <c r="P153" s="346" t="s">
        <v>3320</v>
      </c>
      <c r="Q153" s="346" t="s">
        <v>6145</v>
      </c>
      <c r="R153" s="346" t="s">
        <v>5698</v>
      </c>
      <c r="S153" s="346" t="s">
        <v>6146</v>
      </c>
      <c r="T153" s="346" t="s">
        <v>6147</v>
      </c>
      <c r="U153" s="346" t="s">
        <v>6148</v>
      </c>
      <c r="V153" s="346" t="s">
        <v>733</v>
      </c>
      <c r="W153" s="346" t="s">
        <v>733</v>
      </c>
      <c r="X153" s="346" t="s">
        <v>733</v>
      </c>
      <c r="Y153" s="346" t="s">
        <v>3320</v>
      </c>
      <c r="Z153" s="346" t="s">
        <v>6149</v>
      </c>
      <c r="AA153" s="346" t="s">
        <v>733</v>
      </c>
      <c r="AB153" s="346" t="s">
        <v>6150</v>
      </c>
      <c r="AC153" s="346" t="s">
        <v>6151</v>
      </c>
      <c r="AD153" s="346" t="s">
        <v>6152</v>
      </c>
      <c r="AE153" s="346" t="s">
        <v>6153</v>
      </c>
      <c r="AF153" s="346" t="s">
        <v>6154</v>
      </c>
      <c r="AG153" s="346" t="s">
        <v>6155</v>
      </c>
      <c r="AH153" s="346" t="s">
        <v>1214</v>
      </c>
      <c r="AI153" s="346" t="s">
        <v>3320</v>
      </c>
      <c r="AJ153" s="346" t="s">
        <v>5663</v>
      </c>
      <c r="AK153" s="346" t="s">
        <v>3569</v>
      </c>
      <c r="AL153" s="346" t="s">
        <v>5665</v>
      </c>
      <c r="AM153" s="347">
        <v>47057</v>
      </c>
      <c r="AN153" s="345">
        <v>24</v>
      </c>
      <c r="AO153" s="345">
        <v>100</v>
      </c>
      <c r="AP153" s="346" t="s">
        <v>5666</v>
      </c>
      <c r="AQ153" s="345">
        <v>194280</v>
      </c>
      <c r="AR153" s="345">
        <v>260</v>
      </c>
      <c r="AS153" s="346" t="s">
        <v>733</v>
      </c>
      <c r="AT153" s="345">
        <v>26</v>
      </c>
      <c r="AU153" s="346" t="s">
        <v>1214</v>
      </c>
      <c r="AV153" s="345">
        <v>670</v>
      </c>
      <c r="AW153" s="346" t="s">
        <v>5667</v>
      </c>
      <c r="AX153" s="346" t="s">
        <v>5668</v>
      </c>
      <c r="AY153" s="346" t="s">
        <v>3320</v>
      </c>
      <c r="AZ153" s="346" t="s">
        <v>733</v>
      </c>
      <c r="BA153" s="346" t="s">
        <v>733</v>
      </c>
      <c r="BB153" s="345">
        <v>2192</v>
      </c>
      <c r="BC153" s="345">
        <v>2105</v>
      </c>
      <c r="BD153" s="346" t="s">
        <v>6157</v>
      </c>
      <c r="BE153" s="345">
        <v>365</v>
      </c>
      <c r="BF153" s="345">
        <v>85</v>
      </c>
      <c r="BG153" s="345">
        <v>98</v>
      </c>
      <c r="BH153" s="345">
        <v>35</v>
      </c>
      <c r="BI153" s="347">
        <v>46327</v>
      </c>
      <c r="BJ153" s="345">
        <v>0.4</v>
      </c>
      <c r="BK153" s="345">
        <v>8</v>
      </c>
      <c r="BL153" s="346" t="s">
        <v>6158</v>
      </c>
      <c r="BM153" s="345">
        <v>4500000</v>
      </c>
      <c r="BN153" s="346" t="s">
        <v>3320</v>
      </c>
      <c r="BO153" s="346" t="s">
        <v>3320</v>
      </c>
      <c r="BP153" s="346" t="s">
        <v>3320</v>
      </c>
      <c r="BQ153" s="346" t="s">
        <v>3320</v>
      </c>
      <c r="BR153" s="346" t="s">
        <v>3320</v>
      </c>
      <c r="BS153" s="346" t="s">
        <v>3320</v>
      </c>
      <c r="BT153" s="346" t="s">
        <v>3320</v>
      </c>
      <c r="BU153" s="346" t="s">
        <v>3320</v>
      </c>
      <c r="BV153" s="346" t="s">
        <v>3320</v>
      </c>
      <c r="BW153" s="346" t="s">
        <v>3320</v>
      </c>
      <c r="BX153" s="348"/>
      <c r="BY153" s="346" t="s">
        <v>3320</v>
      </c>
      <c r="BZ153" s="346" t="s">
        <v>3320</v>
      </c>
      <c r="CA153" s="346" t="s">
        <v>3320</v>
      </c>
      <c r="CB153" s="346" t="s">
        <v>3320</v>
      </c>
      <c r="CC153" s="346" t="s">
        <v>3320</v>
      </c>
      <c r="CD153" s="346" t="s">
        <v>3320</v>
      </c>
      <c r="CE153" s="346" t="s">
        <v>3320</v>
      </c>
      <c r="CF153" s="346" t="s">
        <v>3320</v>
      </c>
      <c r="CG153" s="346" t="s">
        <v>3320</v>
      </c>
      <c r="CH153" s="348"/>
      <c r="CI153" s="346" t="s">
        <v>3320</v>
      </c>
      <c r="CJ153" s="346" t="s">
        <v>3320</v>
      </c>
      <c r="CK153" s="346" t="s">
        <v>3320</v>
      </c>
      <c r="CL153" s="346" t="s">
        <v>3320</v>
      </c>
      <c r="CM153" s="346" t="s">
        <v>3320</v>
      </c>
      <c r="CN153" s="346" t="s">
        <v>3320</v>
      </c>
      <c r="CO153" s="346" t="s">
        <v>3320</v>
      </c>
      <c r="CP153" s="346" t="s">
        <v>3320</v>
      </c>
      <c r="CQ153" s="346" t="s">
        <v>3320</v>
      </c>
      <c r="CR153" s="346" t="s">
        <v>3320</v>
      </c>
      <c r="CS153" s="346" t="s">
        <v>3320</v>
      </c>
      <c r="CT153" s="346" t="s">
        <v>3320</v>
      </c>
      <c r="CU153" s="346" t="s">
        <v>3320</v>
      </c>
      <c r="CV153" s="346" t="s">
        <v>3320</v>
      </c>
      <c r="CW153" s="346" t="s">
        <v>3320</v>
      </c>
      <c r="CX153" s="346" t="s">
        <v>3320</v>
      </c>
      <c r="CY153" s="346" t="s">
        <v>3320</v>
      </c>
      <c r="CZ153" s="346" t="s">
        <v>3320</v>
      </c>
      <c r="DA153" s="346" t="s">
        <v>3320</v>
      </c>
      <c r="DB153" s="346" t="s">
        <v>3320</v>
      </c>
      <c r="DC153" s="346" t="s">
        <v>3320</v>
      </c>
      <c r="DD153" s="346" t="s">
        <v>3320</v>
      </c>
      <c r="DE153" s="346" t="s">
        <v>3320</v>
      </c>
      <c r="DF153" s="346" t="s">
        <v>3320</v>
      </c>
      <c r="DG153" s="346" t="s">
        <v>3320</v>
      </c>
      <c r="DH153" s="346" t="s">
        <v>3320</v>
      </c>
      <c r="DI153" s="346" t="s">
        <v>3320</v>
      </c>
      <c r="DJ153" s="346" t="s">
        <v>3320</v>
      </c>
      <c r="DK153" s="346" t="s">
        <v>3320</v>
      </c>
      <c r="DL153" s="346" t="s">
        <v>3320</v>
      </c>
      <c r="DM153" s="346" t="s">
        <v>3320</v>
      </c>
      <c r="DN153" s="346" t="s">
        <v>3320</v>
      </c>
      <c r="DO153" s="346" t="s">
        <v>3320</v>
      </c>
      <c r="DP153" s="346" t="s">
        <v>3320</v>
      </c>
      <c r="DQ153" s="346" t="s">
        <v>3320</v>
      </c>
      <c r="DR153" s="346" t="s">
        <v>3320</v>
      </c>
      <c r="DS153" s="346" t="s">
        <v>3320</v>
      </c>
      <c r="DT153" s="346" t="s">
        <v>3320</v>
      </c>
      <c r="DU153" s="346" t="s">
        <v>3320</v>
      </c>
      <c r="DV153" s="346" t="s">
        <v>3320</v>
      </c>
      <c r="DW153" s="346" t="s">
        <v>3320</v>
      </c>
      <c r="DX153" s="346" t="s">
        <v>3320</v>
      </c>
      <c r="DY153" s="346" t="s">
        <v>3320</v>
      </c>
      <c r="DZ153" s="346" t="s">
        <v>3320</v>
      </c>
      <c r="EA153" s="346" t="s">
        <v>3320</v>
      </c>
      <c r="EB153" s="346" t="s">
        <v>3320</v>
      </c>
      <c r="EC153" s="346" t="s">
        <v>3320</v>
      </c>
      <c r="ED153" s="346" t="s">
        <v>3320</v>
      </c>
      <c r="EE153" s="346" t="s">
        <v>3320</v>
      </c>
      <c r="EF153" s="345">
        <v>104594000</v>
      </c>
      <c r="EG153" s="346" t="s">
        <v>733</v>
      </c>
      <c r="EH153" s="346" t="s">
        <v>733</v>
      </c>
      <c r="EI153" s="346" t="s">
        <v>733</v>
      </c>
      <c r="EJ153" s="346" t="s">
        <v>733</v>
      </c>
      <c r="EK153" s="346" t="s">
        <v>86</v>
      </c>
      <c r="EL153" s="346" t="s">
        <v>6159</v>
      </c>
      <c r="EM153" s="179" t="s">
        <v>6160</v>
      </c>
      <c r="EN153" s="348"/>
      <c r="EO153" s="346" t="s">
        <v>6161</v>
      </c>
      <c r="EP153" s="345">
        <v>104594000</v>
      </c>
      <c r="EQ153" s="345">
        <v>14594</v>
      </c>
      <c r="ER153" s="345">
        <v>1200</v>
      </c>
      <c r="ES153" s="345">
        <v>640</v>
      </c>
      <c r="ET153" s="346" t="s">
        <v>6162</v>
      </c>
      <c r="EU153" s="346" t="s">
        <v>733</v>
      </c>
      <c r="EV153" s="346" t="s">
        <v>733</v>
      </c>
      <c r="EW153" s="346" t="s">
        <v>6163</v>
      </c>
      <c r="EX153" s="346" t="s">
        <v>733</v>
      </c>
      <c r="EY153" s="346" t="s">
        <v>1214</v>
      </c>
      <c r="EZ153" s="346" t="s">
        <v>733</v>
      </c>
      <c r="FA153" s="346" t="s">
        <v>733</v>
      </c>
      <c r="FB153" s="346" t="s">
        <v>733</v>
      </c>
      <c r="FC153" s="349" t="s">
        <v>5676</v>
      </c>
      <c r="FD153" s="346" t="s">
        <v>3320</v>
      </c>
      <c r="FE153" s="346" t="s">
        <v>733</v>
      </c>
      <c r="FF153" s="346" t="s">
        <v>5721</v>
      </c>
      <c r="FG153" s="346" t="s">
        <v>733</v>
      </c>
      <c r="FH153" s="346" t="s">
        <v>5679</v>
      </c>
      <c r="FI153" s="346" t="s">
        <v>3320</v>
      </c>
      <c r="FJ153" s="346" t="s">
        <v>3320</v>
      </c>
      <c r="FK153" s="345">
        <v>2</v>
      </c>
      <c r="FL153" s="346" t="s">
        <v>733</v>
      </c>
      <c r="FM153" s="346" t="s">
        <v>5873</v>
      </c>
      <c r="FN153" s="346" t="s">
        <v>6164</v>
      </c>
      <c r="FO153" s="346" t="s">
        <v>733</v>
      </c>
      <c r="FP153" s="346" t="s">
        <v>3320</v>
      </c>
      <c r="FQ153" s="346" t="s">
        <v>6165</v>
      </c>
      <c r="FR153" s="346" t="s">
        <v>6166</v>
      </c>
      <c r="FS153" s="346" t="s">
        <v>5683</v>
      </c>
      <c r="FT153" s="346" t="s">
        <v>5683</v>
      </c>
      <c r="FU153" s="346" t="s">
        <v>5952</v>
      </c>
      <c r="FV153" s="346" t="s">
        <v>733</v>
      </c>
      <c r="FW153" s="346" t="s">
        <v>1214</v>
      </c>
      <c r="FX153" s="350">
        <v>46081.814733796295</v>
      </c>
      <c r="FY153" s="350">
        <v>46083.58390046296</v>
      </c>
      <c r="FZ153" s="346" t="s">
        <v>5685</v>
      </c>
      <c r="GA153" s="346" t="s">
        <v>3320</v>
      </c>
      <c r="GB153" s="346" t="s">
        <v>3320</v>
      </c>
      <c r="GC153" s="346" t="s">
        <v>3320</v>
      </c>
      <c r="GD153" s="346" t="s">
        <v>3320</v>
      </c>
      <c r="GE153" s="346" t="s">
        <v>3320</v>
      </c>
      <c r="GF153" s="346" t="s">
        <v>3320</v>
      </c>
      <c r="GG153" s="346" t="s">
        <v>3320</v>
      </c>
      <c r="GH153" s="346" t="s">
        <v>3320</v>
      </c>
      <c r="GI153" s="346" t="s">
        <v>3320</v>
      </c>
      <c r="GJ153" s="346" t="s">
        <v>3320</v>
      </c>
      <c r="GK153" s="346" t="s">
        <v>3320</v>
      </c>
      <c r="GL153" s="346" t="s">
        <v>3320</v>
      </c>
      <c r="GM153" s="346" t="s">
        <v>3320</v>
      </c>
      <c r="GN153" s="346" t="s">
        <v>3320</v>
      </c>
      <c r="GO153" s="346" t="s">
        <v>3320</v>
      </c>
      <c r="GP153" s="346" t="s">
        <v>3320</v>
      </c>
      <c r="GQ153" s="346" t="s">
        <v>3320</v>
      </c>
      <c r="GR153" s="346" t="s">
        <v>3320</v>
      </c>
      <c r="GS153" s="346" t="s">
        <v>3320</v>
      </c>
      <c r="GT153" s="346" t="s">
        <v>3320</v>
      </c>
      <c r="GU153" s="346" t="s">
        <v>3320</v>
      </c>
      <c r="GV153" s="346" t="s">
        <v>3320</v>
      </c>
      <c r="GW153" s="346" t="s">
        <v>3320</v>
      </c>
      <c r="GX153" s="346" t="s">
        <v>3320</v>
      </c>
      <c r="GY153" s="346" t="s">
        <v>3320</v>
      </c>
      <c r="GZ153" s="346" t="s">
        <v>3320</v>
      </c>
      <c r="HA153" s="346" t="s">
        <v>3320</v>
      </c>
      <c r="HB153" s="346" t="s">
        <v>3320</v>
      </c>
      <c r="HC153" s="346" t="s">
        <v>3320</v>
      </c>
      <c r="HD153" s="346" t="s">
        <v>3320</v>
      </c>
      <c r="HE153" s="346" t="s">
        <v>3320</v>
      </c>
      <c r="HF153" s="346" t="s">
        <v>3320</v>
      </c>
      <c r="HG153" s="346" t="s">
        <v>3320</v>
      </c>
      <c r="HH153" s="346" t="s">
        <v>3320</v>
      </c>
      <c r="HI153" s="346" t="s">
        <v>3320</v>
      </c>
      <c r="HJ153" s="346" t="s">
        <v>3320</v>
      </c>
      <c r="HK153" s="346" t="s">
        <v>3320</v>
      </c>
      <c r="HL153" s="346" t="s">
        <v>3320</v>
      </c>
    </row>
    <row r="154" spans="1:220" ht="15.75" thickBot="1">
      <c r="A154" s="344" t="s">
        <v>5638</v>
      </c>
      <c r="B154" s="345">
        <v>1043</v>
      </c>
      <c r="C154" s="346" t="s">
        <v>9216</v>
      </c>
      <c r="D154" s="346" t="s">
        <v>9217</v>
      </c>
      <c r="E154" s="345">
        <v>1043</v>
      </c>
      <c r="F154" s="346" t="s">
        <v>1444</v>
      </c>
      <c r="G154" s="346" t="s">
        <v>1801</v>
      </c>
      <c r="H154" s="346" t="s">
        <v>9218</v>
      </c>
      <c r="I154" s="346" t="s">
        <v>5643</v>
      </c>
      <c r="J154" s="346" t="s">
        <v>6310</v>
      </c>
      <c r="K154" s="346" t="s">
        <v>6311</v>
      </c>
      <c r="L154" s="346" t="s">
        <v>5698</v>
      </c>
      <c r="M154" s="346" t="s">
        <v>5698</v>
      </c>
      <c r="N154" s="346" t="s">
        <v>9219</v>
      </c>
      <c r="O154" s="346" t="s">
        <v>6313</v>
      </c>
      <c r="P154" s="346" t="s">
        <v>3320</v>
      </c>
      <c r="Q154" s="346" t="s">
        <v>6314</v>
      </c>
      <c r="R154" s="346" t="s">
        <v>5698</v>
      </c>
      <c r="S154" s="346" t="s">
        <v>6315</v>
      </c>
      <c r="T154" s="346" t="s">
        <v>6316</v>
      </c>
      <c r="U154" s="346" t="s">
        <v>6317</v>
      </c>
      <c r="V154" s="346" t="s">
        <v>733</v>
      </c>
      <c r="W154" s="346" t="s">
        <v>733</v>
      </c>
      <c r="X154" s="346" t="s">
        <v>733</v>
      </c>
      <c r="Y154" s="346" t="s">
        <v>3320</v>
      </c>
      <c r="Z154" s="346" t="s">
        <v>6318</v>
      </c>
      <c r="AA154" s="346" t="s">
        <v>733</v>
      </c>
      <c r="AB154" s="346" t="s">
        <v>6319</v>
      </c>
      <c r="AC154" s="346" t="s">
        <v>6320</v>
      </c>
      <c r="AD154" s="346" t="s">
        <v>6321</v>
      </c>
      <c r="AE154" s="346" t="s">
        <v>6310</v>
      </c>
      <c r="AF154" s="346" t="s">
        <v>9220</v>
      </c>
      <c r="AG154" s="346" t="s">
        <v>9221</v>
      </c>
      <c r="AH154" s="346" t="s">
        <v>1214</v>
      </c>
      <c r="AI154" s="346" t="s">
        <v>3320</v>
      </c>
      <c r="AJ154" s="346" t="s">
        <v>5955</v>
      </c>
      <c r="AK154" s="346" t="s">
        <v>3596</v>
      </c>
      <c r="AL154" s="346" t="s">
        <v>5936</v>
      </c>
      <c r="AM154" s="347">
        <v>47391</v>
      </c>
      <c r="AN154" s="345">
        <v>21</v>
      </c>
      <c r="AO154" s="345">
        <v>410.59</v>
      </c>
      <c r="AP154" s="346" t="s">
        <v>5666</v>
      </c>
      <c r="AQ154" s="345">
        <v>1369</v>
      </c>
      <c r="AR154" s="345">
        <v>1017</v>
      </c>
      <c r="AS154" s="346" t="s">
        <v>733</v>
      </c>
      <c r="AT154" s="345">
        <v>25.91</v>
      </c>
      <c r="AU154" s="346" t="s">
        <v>733</v>
      </c>
      <c r="AV154" s="345">
        <v>705</v>
      </c>
      <c r="AW154" s="346" t="s">
        <v>5713</v>
      </c>
      <c r="AX154" s="346" t="s">
        <v>5801</v>
      </c>
      <c r="AY154" s="346" t="s">
        <v>3320</v>
      </c>
      <c r="AZ154" s="346" t="s">
        <v>733</v>
      </c>
      <c r="BA154" s="346" t="s">
        <v>733</v>
      </c>
      <c r="BB154" s="345">
        <v>2270</v>
      </c>
      <c r="BC154" s="345">
        <v>2043</v>
      </c>
      <c r="BD154" s="346" t="s">
        <v>9222</v>
      </c>
      <c r="BE154" s="345">
        <v>365</v>
      </c>
      <c r="BF154" s="345">
        <v>84.61</v>
      </c>
      <c r="BG154" s="345">
        <v>99</v>
      </c>
      <c r="BH154" s="345">
        <v>35</v>
      </c>
      <c r="BI154" s="347">
        <v>46752</v>
      </c>
      <c r="BJ154" s="345">
        <v>0.25</v>
      </c>
      <c r="BK154" s="345">
        <v>8</v>
      </c>
      <c r="BL154" s="346" t="s">
        <v>9223</v>
      </c>
      <c r="BM154" s="346" t="s">
        <v>3320</v>
      </c>
      <c r="BN154" s="346" t="s">
        <v>3320</v>
      </c>
      <c r="BO154" s="346" t="s">
        <v>3320</v>
      </c>
      <c r="BP154" s="346" t="s">
        <v>3320</v>
      </c>
      <c r="BQ154" s="346" t="s">
        <v>3320</v>
      </c>
      <c r="BR154" s="346" t="s">
        <v>3320</v>
      </c>
      <c r="BS154" s="346" t="s">
        <v>3320</v>
      </c>
      <c r="BT154" s="346" t="s">
        <v>3320</v>
      </c>
      <c r="BU154" s="346" t="s">
        <v>3320</v>
      </c>
      <c r="BV154" s="346" t="s">
        <v>3320</v>
      </c>
      <c r="BW154" s="346" t="s">
        <v>3320</v>
      </c>
      <c r="BX154" s="348"/>
      <c r="BY154" s="346" t="s">
        <v>3320</v>
      </c>
      <c r="BZ154" s="346" t="s">
        <v>3320</v>
      </c>
      <c r="CA154" s="346" t="s">
        <v>3320</v>
      </c>
      <c r="CB154" s="346" t="s">
        <v>3320</v>
      </c>
      <c r="CC154" s="346" t="s">
        <v>3320</v>
      </c>
      <c r="CD154" s="346" t="s">
        <v>3320</v>
      </c>
      <c r="CE154" s="346" t="s">
        <v>3320</v>
      </c>
      <c r="CF154" s="346" t="s">
        <v>3320</v>
      </c>
      <c r="CG154" s="346" t="s">
        <v>3320</v>
      </c>
      <c r="CH154" s="348"/>
      <c r="CI154" s="346" t="s">
        <v>3320</v>
      </c>
      <c r="CJ154" s="346" t="s">
        <v>3320</v>
      </c>
      <c r="CK154" s="346" t="s">
        <v>3320</v>
      </c>
      <c r="CL154" s="346" t="s">
        <v>3320</v>
      </c>
      <c r="CM154" s="346" t="s">
        <v>3320</v>
      </c>
      <c r="CN154" s="346" t="s">
        <v>3320</v>
      </c>
      <c r="CO154" s="346" t="s">
        <v>3320</v>
      </c>
      <c r="CP154" s="346" t="s">
        <v>3320</v>
      </c>
      <c r="CQ154" s="346" t="s">
        <v>3320</v>
      </c>
      <c r="CR154" s="346" t="s">
        <v>3320</v>
      </c>
      <c r="CS154" s="346" t="s">
        <v>3320</v>
      </c>
      <c r="CT154" s="346" t="s">
        <v>3320</v>
      </c>
      <c r="CU154" s="346" t="s">
        <v>3320</v>
      </c>
      <c r="CV154" s="346" t="s">
        <v>3320</v>
      </c>
      <c r="CW154" s="346" t="s">
        <v>3320</v>
      </c>
      <c r="CX154" s="346" t="s">
        <v>3320</v>
      </c>
      <c r="CY154" s="346" t="s">
        <v>3320</v>
      </c>
      <c r="CZ154" s="346" t="s">
        <v>3320</v>
      </c>
      <c r="DA154" s="346" t="s">
        <v>3320</v>
      </c>
      <c r="DB154" s="346" t="s">
        <v>3320</v>
      </c>
      <c r="DC154" s="346" t="s">
        <v>3320</v>
      </c>
      <c r="DD154" s="346" t="s">
        <v>3320</v>
      </c>
      <c r="DE154" s="346" t="s">
        <v>3320</v>
      </c>
      <c r="DF154" s="346" t="s">
        <v>3320</v>
      </c>
      <c r="DG154" s="346" t="s">
        <v>3320</v>
      </c>
      <c r="DH154" s="346" t="s">
        <v>3320</v>
      </c>
      <c r="DI154" s="346" t="s">
        <v>3320</v>
      </c>
      <c r="DJ154" s="346" t="s">
        <v>3320</v>
      </c>
      <c r="DK154" s="346" t="s">
        <v>3320</v>
      </c>
      <c r="DL154" s="346" t="s">
        <v>3320</v>
      </c>
      <c r="DM154" s="346" t="s">
        <v>3320</v>
      </c>
      <c r="DN154" s="346" t="s">
        <v>3320</v>
      </c>
      <c r="DO154" s="346" t="s">
        <v>3320</v>
      </c>
      <c r="DP154" s="346" t="s">
        <v>3320</v>
      </c>
      <c r="DQ154" s="346" t="s">
        <v>3320</v>
      </c>
      <c r="DR154" s="346" t="s">
        <v>3320</v>
      </c>
      <c r="DS154" s="346" t="s">
        <v>3320</v>
      </c>
      <c r="DT154" s="346" t="s">
        <v>3320</v>
      </c>
      <c r="DU154" s="346" t="s">
        <v>3320</v>
      </c>
      <c r="DV154" s="346" t="s">
        <v>3320</v>
      </c>
      <c r="DW154" s="346" t="s">
        <v>3320</v>
      </c>
      <c r="DX154" s="346" t="s">
        <v>3320</v>
      </c>
      <c r="DY154" s="346" t="s">
        <v>3320</v>
      </c>
      <c r="DZ154" s="346" t="s">
        <v>3320</v>
      </c>
      <c r="EA154" s="346" t="s">
        <v>3320</v>
      </c>
      <c r="EB154" s="346" t="s">
        <v>3320</v>
      </c>
      <c r="EC154" s="346" t="s">
        <v>3320</v>
      </c>
      <c r="ED154" s="346" t="s">
        <v>3320</v>
      </c>
      <c r="EE154" s="346" t="s">
        <v>3320</v>
      </c>
      <c r="EF154" s="345">
        <v>396155692</v>
      </c>
      <c r="EG154" s="346" t="s">
        <v>733</v>
      </c>
      <c r="EH154" s="346" t="s">
        <v>733</v>
      </c>
      <c r="EI154" s="346" t="s">
        <v>733</v>
      </c>
      <c r="EJ154" s="346" t="s">
        <v>733</v>
      </c>
      <c r="EK154" s="346" t="s">
        <v>546</v>
      </c>
      <c r="EL154" s="346" t="s">
        <v>9224</v>
      </c>
      <c r="EM154" s="179" t="s">
        <v>9225</v>
      </c>
      <c r="EN154" s="348"/>
      <c r="EO154" s="346" t="s">
        <v>9226</v>
      </c>
      <c r="EP154" s="345">
        <v>396155692</v>
      </c>
      <c r="EQ154" s="345">
        <v>67500996</v>
      </c>
      <c r="ER154" s="345">
        <v>908.36</v>
      </c>
      <c r="ES154" s="345">
        <v>2007.88</v>
      </c>
      <c r="ET154" s="346" t="s">
        <v>9227</v>
      </c>
      <c r="EU154" s="346" t="s">
        <v>733</v>
      </c>
      <c r="EV154" s="346" t="s">
        <v>733</v>
      </c>
      <c r="EW154" s="346" t="s">
        <v>9228</v>
      </c>
      <c r="EX154" s="346" t="s">
        <v>1214</v>
      </c>
      <c r="EY154" s="346" t="s">
        <v>1214</v>
      </c>
      <c r="EZ154" s="346" t="s">
        <v>1214</v>
      </c>
      <c r="FA154" s="346" t="s">
        <v>1214</v>
      </c>
      <c r="FB154" s="346" t="s">
        <v>1214</v>
      </c>
      <c r="FC154" s="349" t="s">
        <v>5676</v>
      </c>
      <c r="FD154" s="346" t="s">
        <v>3320</v>
      </c>
      <c r="FE154" s="346" t="s">
        <v>733</v>
      </c>
      <c r="FF154" s="346" t="s">
        <v>5721</v>
      </c>
      <c r="FG154" s="346" t="s">
        <v>1214</v>
      </c>
      <c r="FH154" s="346" t="s">
        <v>1214</v>
      </c>
      <c r="FI154" s="346" t="s">
        <v>3320</v>
      </c>
      <c r="FJ154" s="346" t="s">
        <v>3320</v>
      </c>
      <c r="FK154" s="346" t="s">
        <v>3320</v>
      </c>
      <c r="FL154" s="346" t="s">
        <v>1214</v>
      </c>
      <c r="FM154" s="346" t="s">
        <v>1214</v>
      </c>
      <c r="FN154" s="346" t="s">
        <v>3320</v>
      </c>
      <c r="FO154" s="346" t="s">
        <v>1214</v>
      </c>
      <c r="FP154" s="346" t="s">
        <v>3320</v>
      </c>
      <c r="FQ154" s="346" t="s">
        <v>9229</v>
      </c>
      <c r="FR154" s="346" t="s">
        <v>9230</v>
      </c>
      <c r="FS154" s="346" t="s">
        <v>3320</v>
      </c>
      <c r="FT154" s="346" t="s">
        <v>3320</v>
      </c>
      <c r="FU154" s="346" t="s">
        <v>3320</v>
      </c>
      <c r="FV154" s="346" t="s">
        <v>5759</v>
      </c>
      <c r="FW154" s="346" t="s">
        <v>1214</v>
      </c>
      <c r="FX154" s="350">
        <v>46083.46303240741</v>
      </c>
      <c r="FY154" s="350">
        <v>46083.475266203706</v>
      </c>
      <c r="FZ154" s="346" t="s">
        <v>5685</v>
      </c>
      <c r="GA154" s="346" t="s">
        <v>3320</v>
      </c>
      <c r="GB154" s="346" t="s">
        <v>3320</v>
      </c>
      <c r="GC154" s="346" t="s">
        <v>3320</v>
      </c>
      <c r="GD154" s="346" t="s">
        <v>3320</v>
      </c>
      <c r="GE154" s="346" t="s">
        <v>3320</v>
      </c>
      <c r="GF154" s="346" t="s">
        <v>3320</v>
      </c>
      <c r="GG154" s="346" t="s">
        <v>3320</v>
      </c>
      <c r="GH154" s="346" t="s">
        <v>3320</v>
      </c>
      <c r="GI154" s="346" t="s">
        <v>3320</v>
      </c>
      <c r="GJ154" s="346" t="s">
        <v>3320</v>
      </c>
      <c r="GK154" s="346" t="s">
        <v>3320</v>
      </c>
      <c r="GL154" s="346" t="s">
        <v>3320</v>
      </c>
      <c r="GM154" s="346" t="s">
        <v>3320</v>
      </c>
      <c r="GN154" s="346" t="s">
        <v>3320</v>
      </c>
      <c r="GO154" s="346" t="s">
        <v>3320</v>
      </c>
      <c r="GP154" s="346" t="s">
        <v>3320</v>
      </c>
      <c r="GQ154" s="346" t="s">
        <v>3320</v>
      </c>
      <c r="GR154" s="346" t="s">
        <v>3320</v>
      </c>
      <c r="GS154" s="346" t="s">
        <v>3320</v>
      </c>
      <c r="GT154" s="346" t="s">
        <v>3320</v>
      </c>
      <c r="GU154" s="346" t="s">
        <v>3320</v>
      </c>
      <c r="GV154" s="346" t="s">
        <v>3320</v>
      </c>
      <c r="GW154" s="346" t="s">
        <v>3320</v>
      </c>
      <c r="GX154" s="346" t="s">
        <v>3320</v>
      </c>
      <c r="GY154" s="346" t="s">
        <v>3320</v>
      </c>
      <c r="GZ154" s="346" t="s">
        <v>3320</v>
      </c>
      <c r="HA154" s="346" t="s">
        <v>3320</v>
      </c>
      <c r="HB154" s="346" t="s">
        <v>3320</v>
      </c>
      <c r="HC154" s="346" t="s">
        <v>3320</v>
      </c>
      <c r="HD154" s="346" t="s">
        <v>3320</v>
      </c>
      <c r="HE154" s="346" t="s">
        <v>3320</v>
      </c>
      <c r="HF154" s="346" t="s">
        <v>3320</v>
      </c>
      <c r="HG154" s="346" t="s">
        <v>3320</v>
      </c>
      <c r="HH154" s="346" t="s">
        <v>3320</v>
      </c>
      <c r="HI154" s="346" t="s">
        <v>3320</v>
      </c>
      <c r="HJ154" s="346" t="s">
        <v>3320</v>
      </c>
      <c r="HK154" s="346" t="s">
        <v>3320</v>
      </c>
      <c r="HL154" s="346" t="s">
        <v>3320</v>
      </c>
    </row>
    <row r="155" spans="1:220" ht="15.75" thickBot="1">
      <c r="A155" s="344" t="s">
        <v>5638</v>
      </c>
      <c r="B155" s="345">
        <v>604</v>
      </c>
      <c r="C155" s="346" t="s">
        <v>6831</v>
      </c>
      <c r="D155" s="346" t="s">
        <v>6832</v>
      </c>
      <c r="E155" s="345">
        <v>604</v>
      </c>
      <c r="F155" s="346" t="s">
        <v>6833</v>
      </c>
      <c r="G155" s="346" t="s">
        <v>6834</v>
      </c>
      <c r="H155" s="346" t="s">
        <v>6835</v>
      </c>
      <c r="I155" s="346" t="s">
        <v>5643</v>
      </c>
      <c r="J155" s="346" t="s">
        <v>6836</v>
      </c>
      <c r="K155" s="346" t="s">
        <v>6467</v>
      </c>
      <c r="L155" s="346" t="s">
        <v>6468</v>
      </c>
      <c r="M155" s="346" t="s">
        <v>6469</v>
      </c>
      <c r="N155" s="346" t="s">
        <v>6838</v>
      </c>
      <c r="O155" s="345">
        <v>6621240612</v>
      </c>
      <c r="P155" s="346" t="s">
        <v>3320</v>
      </c>
      <c r="Q155" s="346" t="s">
        <v>6839</v>
      </c>
      <c r="R155" s="346" t="s">
        <v>5698</v>
      </c>
      <c r="S155" s="346" t="s">
        <v>6840</v>
      </c>
      <c r="T155" s="346" t="s">
        <v>6474</v>
      </c>
      <c r="U155" s="346" t="s">
        <v>6841</v>
      </c>
      <c r="V155" s="346" t="s">
        <v>733</v>
      </c>
      <c r="W155" s="346" t="s">
        <v>733</v>
      </c>
      <c r="X155" s="346" t="s">
        <v>733</v>
      </c>
      <c r="Y155" s="346" t="s">
        <v>3320</v>
      </c>
      <c r="Z155" s="346" t="s">
        <v>6538</v>
      </c>
      <c r="AA155" s="346" t="s">
        <v>733</v>
      </c>
      <c r="AB155" s="346" t="s">
        <v>6477</v>
      </c>
      <c r="AC155" s="346" t="s">
        <v>6478</v>
      </c>
      <c r="AD155" s="346" t="s">
        <v>6842</v>
      </c>
      <c r="AE155" s="346" t="s">
        <v>6843</v>
      </c>
      <c r="AF155" s="346" t="s">
        <v>6844</v>
      </c>
      <c r="AG155" s="346" t="s">
        <v>6845</v>
      </c>
      <c r="AH155" s="346" t="s">
        <v>1214</v>
      </c>
      <c r="AI155" s="346" t="s">
        <v>3320</v>
      </c>
      <c r="AJ155" s="346" t="s">
        <v>5833</v>
      </c>
      <c r="AK155" s="346" t="s">
        <v>6483</v>
      </c>
      <c r="AL155" s="346" t="s">
        <v>5712</v>
      </c>
      <c r="AM155" s="347">
        <v>47011</v>
      </c>
      <c r="AN155" s="345">
        <v>24</v>
      </c>
      <c r="AO155" s="345">
        <v>300</v>
      </c>
      <c r="AP155" s="346" t="s">
        <v>5666</v>
      </c>
      <c r="AQ155" s="345">
        <v>595420</v>
      </c>
      <c r="AR155" s="345">
        <v>943.83</v>
      </c>
      <c r="AS155" s="346" t="s">
        <v>733</v>
      </c>
      <c r="AT155" s="345">
        <v>35.9</v>
      </c>
      <c r="AU155" s="346" t="s">
        <v>733</v>
      </c>
      <c r="AV155" s="345">
        <v>655</v>
      </c>
      <c r="AW155" s="346" t="s">
        <v>5800</v>
      </c>
      <c r="AX155" s="346" t="s">
        <v>5668</v>
      </c>
      <c r="AY155" s="346" t="s">
        <v>3320</v>
      </c>
      <c r="AZ155" s="346" t="s">
        <v>733</v>
      </c>
      <c r="BA155" s="346" t="s">
        <v>733</v>
      </c>
      <c r="BB155" s="345">
        <v>2420.08</v>
      </c>
      <c r="BC155" s="345">
        <v>2324</v>
      </c>
      <c r="BD155" s="346" t="s">
        <v>6485</v>
      </c>
      <c r="BE155" s="345">
        <v>365</v>
      </c>
      <c r="BF155" s="345">
        <v>88</v>
      </c>
      <c r="BG155" s="345">
        <v>98</v>
      </c>
      <c r="BH155" s="345">
        <v>25</v>
      </c>
      <c r="BI155" s="347">
        <v>46139</v>
      </c>
      <c r="BJ155" s="345">
        <v>0.45</v>
      </c>
      <c r="BK155" s="345">
        <v>10</v>
      </c>
      <c r="BL155" s="346" t="s">
        <v>6846</v>
      </c>
      <c r="BM155" s="345">
        <v>38000000</v>
      </c>
      <c r="BN155" s="346" t="s">
        <v>3320</v>
      </c>
      <c r="BO155" s="346" t="s">
        <v>3320</v>
      </c>
      <c r="BP155" s="346" t="s">
        <v>3320</v>
      </c>
      <c r="BQ155" s="346" t="s">
        <v>3320</v>
      </c>
      <c r="BR155" s="346" t="s">
        <v>3320</v>
      </c>
      <c r="BS155" s="346" t="s">
        <v>3320</v>
      </c>
      <c r="BT155" s="346" t="s">
        <v>3320</v>
      </c>
      <c r="BU155" s="346" t="s">
        <v>3320</v>
      </c>
      <c r="BV155" s="346" t="s">
        <v>3320</v>
      </c>
      <c r="BW155" s="346" t="s">
        <v>3320</v>
      </c>
      <c r="BX155" s="348"/>
      <c r="BY155" s="346" t="s">
        <v>3320</v>
      </c>
      <c r="BZ155" s="346" t="s">
        <v>3320</v>
      </c>
      <c r="CA155" s="346" t="s">
        <v>3320</v>
      </c>
      <c r="CB155" s="346" t="s">
        <v>3320</v>
      </c>
      <c r="CC155" s="346" t="s">
        <v>3320</v>
      </c>
      <c r="CD155" s="346" t="s">
        <v>3320</v>
      </c>
      <c r="CE155" s="346" t="s">
        <v>3320</v>
      </c>
      <c r="CF155" s="346" t="s">
        <v>3320</v>
      </c>
      <c r="CG155" s="346" t="s">
        <v>3320</v>
      </c>
      <c r="CH155" s="348"/>
      <c r="CI155" s="346" t="s">
        <v>3320</v>
      </c>
      <c r="CJ155" s="346" t="s">
        <v>3320</v>
      </c>
      <c r="CK155" s="346" t="s">
        <v>3320</v>
      </c>
      <c r="CL155" s="346" t="s">
        <v>3320</v>
      </c>
      <c r="CM155" s="346" t="s">
        <v>3320</v>
      </c>
      <c r="CN155" s="346" t="s">
        <v>3320</v>
      </c>
      <c r="CO155" s="346" t="s">
        <v>3320</v>
      </c>
      <c r="CP155" s="346" t="s">
        <v>3320</v>
      </c>
      <c r="CQ155" s="346" t="s">
        <v>3320</v>
      </c>
      <c r="CR155" s="346" t="s">
        <v>3320</v>
      </c>
      <c r="CS155" s="346" t="s">
        <v>3320</v>
      </c>
      <c r="CT155" s="346" t="s">
        <v>3320</v>
      </c>
      <c r="CU155" s="346" t="s">
        <v>3320</v>
      </c>
      <c r="CV155" s="346" t="s">
        <v>3320</v>
      </c>
      <c r="CW155" s="346" t="s">
        <v>3320</v>
      </c>
      <c r="CX155" s="346" t="s">
        <v>3320</v>
      </c>
      <c r="CY155" s="346" t="s">
        <v>3320</v>
      </c>
      <c r="CZ155" s="346" t="s">
        <v>3320</v>
      </c>
      <c r="DA155" s="346" t="s">
        <v>3320</v>
      </c>
      <c r="DB155" s="346" t="s">
        <v>3320</v>
      </c>
      <c r="DC155" s="346" t="s">
        <v>3320</v>
      </c>
      <c r="DD155" s="346" t="s">
        <v>3320</v>
      </c>
      <c r="DE155" s="346" t="s">
        <v>3320</v>
      </c>
      <c r="DF155" s="346" t="s">
        <v>3320</v>
      </c>
      <c r="DG155" s="346" t="s">
        <v>3320</v>
      </c>
      <c r="DH155" s="346" t="s">
        <v>3320</v>
      </c>
      <c r="DI155" s="346" t="s">
        <v>3320</v>
      </c>
      <c r="DJ155" s="346" t="s">
        <v>3320</v>
      </c>
      <c r="DK155" s="346" t="s">
        <v>3320</v>
      </c>
      <c r="DL155" s="346" t="s">
        <v>3320</v>
      </c>
      <c r="DM155" s="346" t="s">
        <v>3320</v>
      </c>
      <c r="DN155" s="346" t="s">
        <v>3320</v>
      </c>
      <c r="DO155" s="346" t="s">
        <v>3320</v>
      </c>
      <c r="DP155" s="346" t="s">
        <v>3320</v>
      </c>
      <c r="DQ155" s="346" t="s">
        <v>3320</v>
      </c>
      <c r="DR155" s="346" t="s">
        <v>3320</v>
      </c>
      <c r="DS155" s="346" t="s">
        <v>3320</v>
      </c>
      <c r="DT155" s="346" t="s">
        <v>3320</v>
      </c>
      <c r="DU155" s="346" t="s">
        <v>3320</v>
      </c>
      <c r="DV155" s="346" t="s">
        <v>3320</v>
      </c>
      <c r="DW155" s="346" t="s">
        <v>3320</v>
      </c>
      <c r="DX155" s="346" t="s">
        <v>3320</v>
      </c>
      <c r="DY155" s="346" t="s">
        <v>3320</v>
      </c>
      <c r="DZ155" s="346" t="s">
        <v>3320</v>
      </c>
      <c r="EA155" s="346" t="s">
        <v>3320</v>
      </c>
      <c r="EB155" s="346" t="s">
        <v>3320</v>
      </c>
      <c r="EC155" s="346" t="s">
        <v>3320</v>
      </c>
      <c r="ED155" s="346" t="s">
        <v>3320</v>
      </c>
      <c r="EE155" s="346" t="s">
        <v>3320</v>
      </c>
      <c r="EF155" s="345">
        <v>398330000</v>
      </c>
      <c r="EG155" s="346" t="s">
        <v>733</v>
      </c>
      <c r="EH155" s="346" t="s">
        <v>733</v>
      </c>
      <c r="EI155" s="346" t="s">
        <v>733</v>
      </c>
      <c r="EJ155" s="346" t="s">
        <v>733</v>
      </c>
      <c r="EK155" s="346" t="s">
        <v>2240</v>
      </c>
      <c r="EL155" s="346" t="s">
        <v>6544</v>
      </c>
      <c r="EM155" s="179" t="s">
        <v>6847</v>
      </c>
      <c r="EN155" s="348"/>
      <c r="EO155" s="346" t="s">
        <v>6848</v>
      </c>
      <c r="EP155" s="345">
        <v>398330000</v>
      </c>
      <c r="EQ155" s="345">
        <v>68331408</v>
      </c>
      <c r="ER155" s="345">
        <v>29537</v>
      </c>
      <c r="ES155" s="345">
        <v>2733</v>
      </c>
      <c r="ET155" s="346" t="s">
        <v>6849</v>
      </c>
      <c r="EU155" s="346" t="s">
        <v>733</v>
      </c>
      <c r="EV155" s="346" t="s">
        <v>733</v>
      </c>
      <c r="EW155" s="346" t="s">
        <v>6850</v>
      </c>
      <c r="EX155" s="346" t="s">
        <v>733</v>
      </c>
      <c r="EY155" s="346" t="s">
        <v>733</v>
      </c>
      <c r="EZ155" s="346" t="s">
        <v>733</v>
      </c>
      <c r="FA155" s="346" t="s">
        <v>733</v>
      </c>
      <c r="FB155" s="346" t="s">
        <v>733</v>
      </c>
      <c r="FC155" s="349" t="s">
        <v>5676</v>
      </c>
      <c r="FD155" s="346" t="s">
        <v>3320</v>
      </c>
      <c r="FE155" s="346" t="s">
        <v>733</v>
      </c>
      <c r="FF155" s="346" t="s">
        <v>5872</v>
      </c>
      <c r="FG155" s="346" t="s">
        <v>733</v>
      </c>
      <c r="FH155" s="346" t="s">
        <v>5946</v>
      </c>
      <c r="FI155" s="346" t="s">
        <v>6851</v>
      </c>
      <c r="FJ155" s="346" t="s">
        <v>3320</v>
      </c>
      <c r="FK155" s="345">
        <v>1</v>
      </c>
      <c r="FL155" s="346" t="s">
        <v>733</v>
      </c>
      <c r="FM155" s="346" t="s">
        <v>5873</v>
      </c>
      <c r="FN155" s="346" t="s">
        <v>6852</v>
      </c>
      <c r="FO155" s="346" t="s">
        <v>733</v>
      </c>
      <c r="FP155" s="346" t="s">
        <v>3320</v>
      </c>
      <c r="FQ155" s="346" t="s">
        <v>6853</v>
      </c>
      <c r="FR155" s="346" t="s">
        <v>6854</v>
      </c>
      <c r="FS155" s="346" t="s">
        <v>5683</v>
      </c>
      <c r="FT155" s="346" t="s">
        <v>5683</v>
      </c>
      <c r="FU155" s="346" t="s">
        <v>5683</v>
      </c>
      <c r="FV155" s="346" t="s">
        <v>733</v>
      </c>
      <c r="FW155" s="346" t="s">
        <v>1214</v>
      </c>
      <c r="FX155" s="350">
        <v>46071.656805555554</v>
      </c>
      <c r="FY155" s="350">
        <v>46083.013113425928</v>
      </c>
      <c r="FZ155" s="346" t="s">
        <v>5685</v>
      </c>
      <c r="GA155" s="346" t="s">
        <v>3320</v>
      </c>
      <c r="GB155" s="346" t="s">
        <v>3320</v>
      </c>
      <c r="GC155" s="346" t="s">
        <v>3320</v>
      </c>
      <c r="GD155" s="346" t="s">
        <v>3320</v>
      </c>
      <c r="GE155" s="346" t="s">
        <v>3320</v>
      </c>
      <c r="GF155" s="346" t="s">
        <v>3320</v>
      </c>
      <c r="GG155" s="346" t="s">
        <v>3320</v>
      </c>
      <c r="GH155" s="346" t="s">
        <v>3320</v>
      </c>
      <c r="GI155" s="346" t="s">
        <v>3320</v>
      </c>
      <c r="GJ155" s="346" t="s">
        <v>3320</v>
      </c>
      <c r="GK155" s="346" t="s">
        <v>3320</v>
      </c>
      <c r="GL155" s="346" t="s">
        <v>3320</v>
      </c>
      <c r="GM155" s="346" t="s">
        <v>3320</v>
      </c>
      <c r="GN155" s="346" t="s">
        <v>3320</v>
      </c>
      <c r="GO155" s="346" t="s">
        <v>3320</v>
      </c>
      <c r="GP155" s="346" t="s">
        <v>3320</v>
      </c>
      <c r="GQ155" s="346" t="s">
        <v>3320</v>
      </c>
      <c r="GR155" s="346" t="s">
        <v>3320</v>
      </c>
      <c r="GS155" s="346" t="s">
        <v>3320</v>
      </c>
      <c r="GT155" s="346" t="s">
        <v>3320</v>
      </c>
      <c r="GU155" s="346" t="s">
        <v>3320</v>
      </c>
      <c r="GV155" s="346" t="s">
        <v>3320</v>
      </c>
      <c r="GW155" s="346" t="s">
        <v>3320</v>
      </c>
      <c r="GX155" s="346" t="s">
        <v>3320</v>
      </c>
      <c r="GY155" s="346" t="s">
        <v>3320</v>
      </c>
      <c r="GZ155" s="346" t="s">
        <v>3320</v>
      </c>
      <c r="HA155" s="346" t="s">
        <v>3320</v>
      </c>
      <c r="HB155" s="346" t="s">
        <v>3320</v>
      </c>
      <c r="HC155" s="346" t="s">
        <v>3320</v>
      </c>
      <c r="HD155" s="346" t="s">
        <v>3320</v>
      </c>
      <c r="HE155" s="346" t="s">
        <v>3320</v>
      </c>
      <c r="HF155" s="346" t="s">
        <v>3320</v>
      </c>
      <c r="HG155" s="346" t="s">
        <v>3320</v>
      </c>
      <c r="HH155" s="346" t="s">
        <v>3320</v>
      </c>
      <c r="HI155" s="346" t="s">
        <v>3320</v>
      </c>
      <c r="HJ155" s="346" t="s">
        <v>3320</v>
      </c>
      <c r="HK155" s="346" t="s">
        <v>3320</v>
      </c>
      <c r="HL155" s="346" t="s">
        <v>3320</v>
      </c>
    </row>
    <row r="156" spans="1:220" ht="15.75" thickBot="1">
      <c r="A156" s="344" t="s">
        <v>5638</v>
      </c>
      <c r="B156" s="345">
        <v>608</v>
      </c>
      <c r="C156" s="346" t="s">
        <v>6855</v>
      </c>
      <c r="D156" s="346" t="s">
        <v>6856</v>
      </c>
      <c r="E156" s="345">
        <v>608</v>
      </c>
      <c r="F156" s="346" t="s">
        <v>6857</v>
      </c>
      <c r="G156" s="346" t="s">
        <v>6858</v>
      </c>
      <c r="H156" s="346" t="s">
        <v>6859</v>
      </c>
      <c r="I156" s="346" t="s">
        <v>5916</v>
      </c>
      <c r="J156" s="346" t="s">
        <v>67</v>
      </c>
      <c r="K156" s="346" t="s">
        <v>6860</v>
      </c>
      <c r="L156" s="346" t="s">
        <v>5698</v>
      </c>
      <c r="M156" s="346" t="s">
        <v>5698</v>
      </c>
      <c r="N156" s="346" t="s">
        <v>6861</v>
      </c>
      <c r="O156" s="346" t="s">
        <v>6862</v>
      </c>
      <c r="P156" s="346" t="s">
        <v>3320</v>
      </c>
      <c r="Q156" s="346" t="s">
        <v>6863</v>
      </c>
      <c r="R156" s="346" t="s">
        <v>6186</v>
      </c>
      <c r="S156" s="346" t="s">
        <v>6864</v>
      </c>
      <c r="T156" s="346" t="s">
        <v>6865</v>
      </c>
      <c r="U156" s="346" t="s">
        <v>6866</v>
      </c>
      <c r="V156" s="346" t="s">
        <v>733</v>
      </c>
      <c r="W156" s="346" t="s">
        <v>733</v>
      </c>
      <c r="X156" s="346" t="s">
        <v>733</v>
      </c>
      <c r="Y156" s="346" t="s">
        <v>3320</v>
      </c>
      <c r="Z156" s="346" t="s">
        <v>6867</v>
      </c>
      <c r="AA156" s="346" t="s">
        <v>733</v>
      </c>
      <c r="AB156" s="346" t="s">
        <v>6868</v>
      </c>
      <c r="AC156" s="346" t="s">
        <v>6192</v>
      </c>
      <c r="AD156" s="346" t="s">
        <v>5774</v>
      </c>
      <c r="AE156" s="346" t="s">
        <v>6869</v>
      </c>
      <c r="AF156" s="346" t="s">
        <v>6870</v>
      </c>
      <c r="AG156" s="346" t="s">
        <v>6871</v>
      </c>
      <c r="AH156" s="346" t="s">
        <v>1214</v>
      </c>
      <c r="AI156" s="346" t="s">
        <v>3320</v>
      </c>
      <c r="AJ156" s="346" t="s">
        <v>2043</v>
      </c>
      <c r="AK156" s="346" t="s">
        <v>3589</v>
      </c>
      <c r="AL156" s="346" t="s">
        <v>5936</v>
      </c>
      <c r="AM156" s="347">
        <v>47453</v>
      </c>
      <c r="AN156" s="345">
        <v>24</v>
      </c>
      <c r="AO156" s="345">
        <v>510</v>
      </c>
      <c r="AP156" s="346" t="s">
        <v>5666</v>
      </c>
      <c r="AQ156" s="345">
        <v>75</v>
      </c>
      <c r="AR156" s="345">
        <v>1876</v>
      </c>
      <c r="AS156" s="346" t="s">
        <v>733</v>
      </c>
      <c r="AT156" s="346" t="s">
        <v>3320</v>
      </c>
      <c r="AU156" s="346" t="s">
        <v>3320</v>
      </c>
      <c r="AV156" s="346" t="s">
        <v>3320</v>
      </c>
      <c r="AW156" s="346" t="s">
        <v>3320</v>
      </c>
      <c r="AX156" s="346" t="s">
        <v>3320</v>
      </c>
      <c r="AY156" s="346" t="s">
        <v>3320</v>
      </c>
      <c r="AZ156" s="346" t="s">
        <v>3320</v>
      </c>
      <c r="BA156" s="346" t="s">
        <v>3320</v>
      </c>
      <c r="BB156" s="346" t="s">
        <v>3320</v>
      </c>
      <c r="BC156" s="346" t="s">
        <v>3320</v>
      </c>
      <c r="BD156" s="348"/>
      <c r="BE156" s="346" t="s">
        <v>3320</v>
      </c>
      <c r="BF156" s="346" t="s">
        <v>3320</v>
      </c>
      <c r="BG156" s="346" t="s">
        <v>3320</v>
      </c>
      <c r="BH156" s="346" t="s">
        <v>3320</v>
      </c>
      <c r="BI156" s="346" t="s">
        <v>3320</v>
      </c>
      <c r="BJ156" s="346" t="s">
        <v>3320</v>
      </c>
      <c r="BK156" s="346" t="s">
        <v>3320</v>
      </c>
      <c r="BL156" s="346" t="s">
        <v>3320</v>
      </c>
      <c r="BM156" s="346" t="s">
        <v>3320</v>
      </c>
      <c r="BN156" s="345">
        <v>7</v>
      </c>
      <c r="BO156" s="345">
        <v>7.9</v>
      </c>
      <c r="BP156" s="346" t="s">
        <v>733</v>
      </c>
      <c r="BQ156" s="346" t="s">
        <v>5937</v>
      </c>
      <c r="BR156" s="345">
        <v>42.4</v>
      </c>
      <c r="BS156" s="346" t="s">
        <v>733</v>
      </c>
      <c r="BT156" s="346" t="s">
        <v>733</v>
      </c>
      <c r="BU156" s="346" t="s">
        <v>733</v>
      </c>
      <c r="BV156" s="345">
        <v>3300</v>
      </c>
      <c r="BW156" s="345">
        <v>2781</v>
      </c>
      <c r="BX156" s="346" t="s">
        <v>6873</v>
      </c>
      <c r="BY156" s="345">
        <v>365</v>
      </c>
      <c r="BZ156" s="345">
        <v>94.16</v>
      </c>
      <c r="CA156" s="345">
        <v>97</v>
      </c>
      <c r="CB156" s="345">
        <v>25</v>
      </c>
      <c r="CC156" s="347">
        <v>46722</v>
      </c>
      <c r="CD156" s="345">
        <v>1.75</v>
      </c>
      <c r="CE156" s="345">
        <v>12</v>
      </c>
      <c r="CF156" s="346" t="s">
        <v>6874</v>
      </c>
      <c r="CG156" s="345">
        <v>40000000</v>
      </c>
      <c r="CH156" s="348"/>
      <c r="CI156" s="346" t="s">
        <v>3320</v>
      </c>
      <c r="CJ156" s="346" t="s">
        <v>3320</v>
      </c>
      <c r="CK156" s="346" t="s">
        <v>3320</v>
      </c>
      <c r="CL156" s="346" t="s">
        <v>3320</v>
      </c>
      <c r="CM156" s="346" t="s">
        <v>3320</v>
      </c>
      <c r="CN156" s="346" t="s">
        <v>3320</v>
      </c>
      <c r="CO156" s="346" t="s">
        <v>3320</v>
      </c>
      <c r="CP156" s="346" t="s">
        <v>3320</v>
      </c>
      <c r="CQ156" s="346" t="s">
        <v>3320</v>
      </c>
      <c r="CR156" s="346" t="s">
        <v>3320</v>
      </c>
      <c r="CS156" s="346" t="s">
        <v>3320</v>
      </c>
      <c r="CT156" s="346" t="s">
        <v>3320</v>
      </c>
      <c r="CU156" s="346" t="s">
        <v>3320</v>
      </c>
      <c r="CV156" s="346" t="s">
        <v>3320</v>
      </c>
      <c r="CW156" s="346" t="s">
        <v>3320</v>
      </c>
      <c r="CX156" s="346" t="s">
        <v>3320</v>
      </c>
      <c r="CY156" s="346" t="s">
        <v>3320</v>
      </c>
      <c r="CZ156" s="346" t="s">
        <v>3320</v>
      </c>
      <c r="DA156" s="346" t="s">
        <v>3320</v>
      </c>
      <c r="DB156" s="346" t="s">
        <v>3320</v>
      </c>
      <c r="DC156" s="346" t="s">
        <v>3320</v>
      </c>
      <c r="DD156" s="346" t="s">
        <v>3320</v>
      </c>
      <c r="DE156" s="346" t="s">
        <v>3320</v>
      </c>
      <c r="DF156" s="346" t="s">
        <v>3320</v>
      </c>
      <c r="DG156" s="346" t="s">
        <v>3320</v>
      </c>
      <c r="DH156" s="346" t="s">
        <v>3320</v>
      </c>
      <c r="DI156" s="346" t="s">
        <v>3320</v>
      </c>
      <c r="DJ156" s="346" t="s">
        <v>3320</v>
      </c>
      <c r="DK156" s="346" t="s">
        <v>3320</v>
      </c>
      <c r="DL156" s="346" t="s">
        <v>3320</v>
      </c>
      <c r="DM156" s="346" t="s">
        <v>3320</v>
      </c>
      <c r="DN156" s="346" t="s">
        <v>3320</v>
      </c>
      <c r="DO156" s="346" t="s">
        <v>3320</v>
      </c>
      <c r="DP156" s="346" t="s">
        <v>3320</v>
      </c>
      <c r="DQ156" s="346" t="s">
        <v>3320</v>
      </c>
      <c r="DR156" s="346" t="s">
        <v>3320</v>
      </c>
      <c r="DS156" s="346" t="s">
        <v>3320</v>
      </c>
      <c r="DT156" s="346" t="s">
        <v>3320</v>
      </c>
      <c r="DU156" s="346" t="s">
        <v>3320</v>
      </c>
      <c r="DV156" s="346" t="s">
        <v>3320</v>
      </c>
      <c r="DW156" s="346" t="s">
        <v>3320</v>
      </c>
      <c r="DX156" s="346" t="s">
        <v>3320</v>
      </c>
      <c r="DY156" s="346" t="s">
        <v>3320</v>
      </c>
      <c r="DZ156" s="346" t="s">
        <v>3320</v>
      </c>
      <c r="EA156" s="346" t="s">
        <v>3320</v>
      </c>
      <c r="EB156" s="346" t="s">
        <v>3320</v>
      </c>
      <c r="EC156" s="346" t="s">
        <v>3320</v>
      </c>
      <c r="ED156" s="346" t="s">
        <v>3320</v>
      </c>
      <c r="EE156" s="346" t="s">
        <v>3320</v>
      </c>
      <c r="EF156" s="345">
        <v>1229502129</v>
      </c>
      <c r="EG156" s="346" t="s">
        <v>733</v>
      </c>
      <c r="EH156" s="346" t="s">
        <v>733</v>
      </c>
      <c r="EI156" s="346" t="s">
        <v>733</v>
      </c>
      <c r="EJ156" s="346" t="s">
        <v>733</v>
      </c>
      <c r="EK156" s="346" t="s">
        <v>854</v>
      </c>
      <c r="EL156" s="346" t="s">
        <v>6875</v>
      </c>
      <c r="EM156" s="179" t="s">
        <v>6876</v>
      </c>
      <c r="EN156" s="348"/>
      <c r="EO156" s="346" t="s">
        <v>6877</v>
      </c>
      <c r="EP156" s="345">
        <v>1229502129</v>
      </c>
      <c r="EQ156" s="345">
        <v>122400000</v>
      </c>
      <c r="ER156" s="345">
        <v>5019.12</v>
      </c>
      <c r="ES156" s="345">
        <v>907.66</v>
      </c>
      <c r="ET156" s="346" t="s">
        <v>6867</v>
      </c>
      <c r="EU156" s="346" t="s">
        <v>733</v>
      </c>
      <c r="EV156" s="346" t="s">
        <v>1214</v>
      </c>
      <c r="EW156" s="346" t="s">
        <v>6878</v>
      </c>
      <c r="EX156" s="346" t="s">
        <v>733</v>
      </c>
      <c r="EY156" s="346" t="s">
        <v>1214</v>
      </c>
      <c r="EZ156" s="346" t="s">
        <v>733</v>
      </c>
      <c r="FA156" s="346" t="s">
        <v>733</v>
      </c>
      <c r="FB156" s="346" t="s">
        <v>1214</v>
      </c>
      <c r="FC156" s="349" t="s">
        <v>5676</v>
      </c>
      <c r="FD156" s="346" t="s">
        <v>3320</v>
      </c>
      <c r="FE156" s="346" t="s">
        <v>733</v>
      </c>
      <c r="FF156" s="346" t="s">
        <v>5872</v>
      </c>
      <c r="FG156" s="346" t="s">
        <v>733</v>
      </c>
      <c r="FH156" s="346" t="s">
        <v>5679</v>
      </c>
      <c r="FI156" s="346" t="s">
        <v>3320</v>
      </c>
      <c r="FJ156" s="346" t="s">
        <v>3320</v>
      </c>
      <c r="FK156" s="345">
        <v>0.5</v>
      </c>
      <c r="FL156" s="346" t="s">
        <v>733</v>
      </c>
      <c r="FM156" s="346" t="s">
        <v>5679</v>
      </c>
      <c r="FN156" s="346" t="s">
        <v>6879</v>
      </c>
      <c r="FO156" s="346" t="s">
        <v>733</v>
      </c>
      <c r="FP156" s="346" t="s">
        <v>3320</v>
      </c>
      <c r="FQ156" s="346" t="s">
        <v>6880</v>
      </c>
      <c r="FR156" s="346" t="s">
        <v>3320</v>
      </c>
      <c r="FS156" s="346" t="s">
        <v>5952</v>
      </c>
      <c r="FT156" s="346" t="s">
        <v>5684</v>
      </c>
      <c r="FU156" s="346" t="s">
        <v>5684</v>
      </c>
      <c r="FV156" s="346" t="s">
        <v>733</v>
      </c>
      <c r="FW156" s="346" t="s">
        <v>1214</v>
      </c>
      <c r="FX156" s="350">
        <v>46072.445162037038</v>
      </c>
      <c r="FY156" s="350">
        <v>46082.40048611111</v>
      </c>
      <c r="FZ156" s="346" t="s">
        <v>5685</v>
      </c>
      <c r="GA156" s="346" t="s">
        <v>3320</v>
      </c>
      <c r="GB156" s="346" t="s">
        <v>3320</v>
      </c>
      <c r="GC156" s="346" t="s">
        <v>3320</v>
      </c>
      <c r="GD156" s="346" t="s">
        <v>3320</v>
      </c>
      <c r="GE156" s="346" t="s">
        <v>3320</v>
      </c>
      <c r="GF156" s="346" t="s">
        <v>3320</v>
      </c>
      <c r="GG156" s="346" t="s">
        <v>3320</v>
      </c>
      <c r="GH156" s="346" t="s">
        <v>3320</v>
      </c>
      <c r="GI156" s="346" t="s">
        <v>3320</v>
      </c>
      <c r="GJ156" s="346" t="s">
        <v>3320</v>
      </c>
      <c r="GK156" s="346" t="s">
        <v>3320</v>
      </c>
      <c r="GL156" s="346" t="s">
        <v>3320</v>
      </c>
      <c r="GM156" s="346" t="s">
        <v>3320</v>
      </c>
      <c r="GN156" s="346" t="s">
        <v>3320</v>
      </c>
      <c r="GO156" s="346" t="s">
        <v>3320</v>
      </c>
      <c r="GP156" s="346" t="s">
        <v>3320</v>
      </c>
      <c r="GQ156" s="346" t="s">
        <v>3320</v>
      </c>
      <c r="GR156" s="346" t="s">
        <v>3320</v>
      </c>
      <c r="GS156" s="346" t="s">
        <v>3320</v>
      </c>
      <c r="GT156" s="346" t="s">
        <v>3320</v>
      </c>
      <c r="GU156" s="346" t="s">
        <v>3320</v>
      </c>
      <c r="GV156" s="346" t="s">
        <v>3320</v>
      </c>
      <c r="GW156" s="346" t="s">
        <v>3320</v>
      </c>
      <c r="GX156" s="346" t="s">
        <v>3320</v>
      </c>
      <c r="GY156" s="346" t="s">
        <v>3320</v>
      </c>
      <c r="GZ156" s="346" t="s">
        <v>3320</v>
      </c>
      <c r="HA156" s="346" t="s">
        <v>3320</v>
      </c>
      <c r="HB156" s="346" t="s">
        <v>3320</v>
      </c>
      <c r="HC156" s="346" t="s">
        <v>3320</v>
      </c>
      <c r="HD156" s="346" t="s">
        <v>3320</v>
      </c>
      <c r="HE156" s="346" t="s">
        <v>3320</v>
      </c>
      <c r="HF156" s="346" t="s">
        <v>3320</v>
      </c>
      <c r="HG156" s="346" t="s">
        <v>3320</v>
      </c>
      <c r="HH156" s="346" t="s">
        <v>3320</v>
      </c>
      <c r="HI156" s="346" t="s">
        <v>3320</v>
      </c>
      <c r="HJ156" s="346" t="s">
        <v>3320</v>
      </c>
      <c r="HK156" s="346" t="s">
        <v>3320</v>
      </c>
      <c r="HL156" s="346" t="s">
        <v>3320</v>
      </c>
    </row>
    <row r="157" spans="1:220" ht="15.75" thickBot="1">
      <c r="A157" s="344" t="s">
        <v>5638</v>
      </c>
      <c r="B157" s="345">
        <v>1024</v>
      </c>
      <c r="C157" s="346" t="s">
        <v>11389</v>
      </c>
      <c r="D157" s="346" t="s">
        <v>11390</v>
      </c>
      <c r="E157" s="345">
        <v>1024</v>
      </c>
      <c r="F157" s="346" t="s">
        <v>11391</v>
      </c>
      <c r="G157" s="346" t="s">
        <v>11392</v>
      </c>
      <c r="H157" s="346" t="s">
        <v>11318</v>
      </c>
      <c r="I157" s="346" t="s">
        <v>5643</v>
      </c>
      <c r="J157" s="346" t="s">
        <v>11393</v>
      </c>
      <c r="K157" s="346" t="s">
        <v>11394</v>
      </c>
      <c r="L157" s="346" t="s">
        <v>11395</v>
      </c>
      <c r="M157" s="346" t="s">
        <v>5698</v>
      </c>
      <c r="N157" s="346" t="s">
        <v>11396</v>
      </c>
      <c r="O157" s="346" t="s">
        <v>11397</v>
      </c>
      <c r="P157" s="346" t="s">
        <v>3320</v>
      </c>
      <c r="Q157" s="346" t="s">
        <v>11398</v>
      </c>
      <c r="R157" s="346" t="s">
        <v>5698</v>
      </c>
      <c r="S157" s="346" t="s">
        <v>11399</v>
      </c>
      <c r="T157" s="346" t="s">
        <v>11400</v>
      </c>
      <c r="U157" s="346" t="s">
        <v>11401</v>
      </c>
      <c r="V157" s="346" t="s">
        <v>733</v>
      </c>
      <c r="W157" s="346" t="s">
        <v>733</v>
      </c>
      <c r="X157" s="346" t="s">
        <v>733</v>
      </c>
      <c r="Y157" s="346" t="s">
        <v>3320</v>
      </c>
      <c r="Z157" s="346" t="s">
        <v>11402</v>
      </c>
      <c r="AA157" s="346" t="s">
        <v>733</v>
      </c>
      <c r="AB157" s="346" t="s">
        <v>11403</v>
      </c>
      <c r="AC157" s="346" t="s">
        <v>11404</v>
      </c>
      <c r="AD157" s="346" t="s">
        <v>11405</v>
      </c>
      <c r="AE157" s="346" t="s">
        <v>11406</v>
      </c>
      <c r="AF157" s="346" t="s">
        <v>11407</v>
      </c>
      <c r="AG157" s="346" t="s">
        <v>11408</v>
      </c>
      <c r="AH157" s="346" t="s">
        <v>733</v>
      </c>
      <c r="AI157" s="346" t="s">
        <v>11319</v>
      </c>
      <c r="AJ157" s="346" t="s">
        <v>3320</v>
      </c>
      <c r="AK157" s="346" t="s">
        <v>3320</v>
      </c>
      <c r="AL157" s="346" t="s">
        <v>3320</v>
      </c>
      <c r="AM157" s="346" t="s">
        <v>3320</v>
      </c>
      <c r="AN157" s="346" t="s">
        <v>3320</v>
      </c>
      <c r="AO157" s="346" t="s">
        <v>3320</v>
      </c>
      <c r="AP157" s="346" t="s">
        <v>3320</v>
      </c>
      <c r="AQ157" s="346" t="s">
        <v>3320</v>
      </c>
      <c r="AR157" s="346" t="s">
        <v>3320</v>
      </c>
      <c r="AS157" s="346" t="s">
        <v>3320</v>
      </c>
      <c r="AT157" s="346" t="s">
        <v>3320</v>
      </c>
      <c r="AU157" s="346" t="s">
        <v>3320</v>
      </c>
      <c r="AV157" s="346" t="s">
        <v>3320</v>
      </c>
      <c r="AW157" s="346" t="s">
        <v>3320</v>
      </c>
      <c r="AX157" s="346" t="s">
        <v>3320</v>
      </c>
      <c r="AY157" s="346" t="s">
        <v>3320</v>
      </c>
      <c r="AZ157" s="346" t="s">
        <v>3320</v>
      </c>
      <c r="BA157" s="346" t="s">
        <v>3320</v>
      </c>
      <c r="BB157" s="346" t="s">
        <v>3320</v>
      </c>
      <c r="BC157" s="346" t="s">
        <v>3320</v>
      </c>
      <c r="BD157" s="348"/>
      <c r="BE157" s="346" t="s">
        <v>3320</v>
      </c>
      <c r="BF157" s="346" t="s">
        <v>3320</v>
      </c>
      <c r="BG157" s="346" t="s">
        <v>3320</v>
      </c>
      <c r="BH157" s="346" t="s">
        <v>3320</v>
      </c>
      <c r="BI157" s="346" t="s">
        <v>3320</v>
      </c>
      <c r="BJ157" s="346" t="s">
        <v>3320</v>
      </c>
      <c r="BK157" s="346" t="s">
        <v>3320</v>
      </c>
      <c r="BL157" s="346" t="s">
        <v>3320</v>
      </c>
      <c r="BM157" s="346" t="s">
        <v>3320</v>
      </c>
      <c r="BN157" s="346" t="s">
        <v>3320</v>
      </c>
      <c r="BO157" s="346" t="s">
        <v>3320</v>
      </c>
      <c r="BP157" s="346" t="s">
        <v>3320</v>
      </c>
      <c r="BQ157" s="346" t="s">
        <v>3320</v>
      </c>
      <c r="BR157" s="346" t="s">
        <v>3320</v>
      </c>
      <c r="BS157" s="346" t="s">
        <v>3320</v>
      </c>
      <c r="BT157" s="346" t="s">
        <v>3320</v>
      </c>
      <c r="BU157" s="346" t="s">
        <v>3320</v>
      </c>
      <c r="BV157" s="346" t="s">
        <v>3320</v>
      </c>
      <c r="BW157" s="346" t="s">
        <v>3320</v>
      </c>
      <c r="BX157" s="348"/>
      <c r="BY157" s="346" t="s">
        <v>3320</v>
      </c>
      <c r="BZ157" s="346" t="s">
        <v>3320</v>
      </c>
      <c r="CA157" s="346" t="s">
        <v>3320</v>
      </c>
      <c r="CB157" s="346" t="s">
        <v>3320</v>
      </c>
      <c r="CC157" s="346" t="s">
        <v>3320</v>
      </c>
      <c r="CD157" s="346" t="s">
        <v>3320</v>
      </c>
      <c r="CE157" s="346" t="s">
        <v>3320</v>
      </c>
      <c r="CF157" s="346" t="s">
        <v>3320</v>
      </c>
      <c r="CG157" s="346" t="s">
        <v>3320</v>
      </c>
      <c r="CH157" s="348"/>
      <c r="CI157" s="346" t="s">
        <v>3320</v>
      </c>
      <c r="CJ157" s="346" t="s">
        <v>3320</v>
      </c>
      <c r="CK157" s="346" t="s">
        <v>3320</v>
      </c>
      <c r="CL157" s="346" t="s">
        <v>3320</v>
      </c>
      <c r="CM157" s="346" t="s">
        <v>3320</v>
      </c>
      <c r="CN157" s="346" t="s">
        <v>3320</v>
      </c>
      <c r="CO157" s="346" t="s">
        <v>3320</v>
      </c>
      <c r="CP157" s="346" t="s">
        <v>3320</v>
      </c>
      <c r="CQ157" s="346" t="s">
        <v>3320</v>
      </c>
      <c r="CR157" s="346" t="s">
        <v>3320</v>
      </c>
      <c r="CS157" s="346" t="s">
        <v>3320</v>
      </c>
      <c r="CT157" s="346" t="s">
        <v>3320</v>
      </c>
      <c r="CU157" s="346" t="s">
        <v>3320</v>
      </c>
      <c r="CV157" s="346" t="s">
        <v>3320</v>
      </c>
      <c r="CW157" s="346" t="s">
        <v>3320</v>
      </c>
      <c r="CX157" s="346" t="s">
        <v>3320</v>
      </c>
      <c r="CY157" s="346" t="s">
        <v>3320</v>
      </c>
      <c r="CZ157" s="346" t="s">
        <v>3320</v>
      </c>
      <c r="DA157" s="346" t="s">
        <v>3320</v>
      </c>
      <c r="DB157" s="346" t="s">
        <v>3320</v>
      </c>
      <c r="DC157" s="346" t="s">
        <v>3320</v>
      </c>
      <c r="DD157" s="346" t="s">
        <v>3320</v>
      </c>
      <c r="DE157" s="346" t="s">
        <v>3320</v>
      </c>
      <c r="DF157" s="346" t="s">
        <v>3320</v>
      </c>
      <c r="DG157" s="346" t="s">
        <v>3320</v>
      </c>
      <c r="DH157" s="346" t="s">
        <v>3320</v>
      </c>
      <c r="DI157" s="346" t="s">
        <v>3320</v>
      </c>
      <c r="DJ157" s="346" t="s">
        <v>3320</v>
      </c>
      <c r="DK157" s="346" t="s">
        <v>3320</v>
      </c>
      <c r="DL157" s="346" t="s">
        <v>3320</v>
      </c>
      <c r="DM157" s="346" t="s">
        <v>3320</v>
      </c>
      <c r="DN157" s="346" t="s">
        <v>3320</v>
      </c>
      <c r="DO157" s="346" t="s">
        <v>3320</v>
      </c>
      <c r="DP157" s="346" t="s">
        <v>3320</v>
      </c>
      <c r="DQ157" s="346" t="s">
        <v>3320</v>
      </c>
      <c r="DR157" s="346" t="s">
        <v>3320</v>
      </c>
      <c r="DS157" s="346" t="s">
        <v>3320</v>
      </c>
      <c r="DT157" s="346" t="s">
        <v>3320</v>
      </c>
      <c r="DU157" s="346" t="s">
        <v>3320</v>
      </c>
      <c r="DV157" s="346" t="s">
        <v>3320</v>
      </c>
      <c r="DW157" s="346" t="s">
        <v>3320</v>
      </c>
      <c r="DX157" s="346" t="s">
        <v>3320</v>
      </c>
      <c r="DY157" s="346" t="s">
        <v>3320</v>
      </c>
      <c r="DZ157" s="346" t="s">
        <v>3320</v>
      </c>
      <c r="EA157" s="346" t="s">
        <v>3320</v>
      </c>
      <c r="EB157" s="346" t="s">
        <v>3320</v>
      </c>
      <c r="EC157" s="346" t="s">
        <v>3320</v>
      </c>
      <c r="ED157" s="346" t="s">
        <v>3320</v>
      </c>
      <c r="EE157" s="346" t="s">
        <v>3320</v>
      </c>
      <c r="EF157" s="345">
        <v>70000000</v>
      </c>
      <c r="EG157" s="346" t="s">
        <v>733</v>
      </c>
      <c r="EH157" s="346" t="s">
        <v>733</v>
      </c>
      <c r="EI157" s="346" t="s">
        <v>733</v>
      </c>
      <c r="EJ157" s="346" t="s">
        <v>733</v>
      </c>
      <c r="EK157" s="346" t="s">
        <v>3320</v>
      </c>
      <c r="EL157" s="346" t="s">
        <v>11313</v>
      </c>
      <c r="EM157" s="346" t="s">
        <v>3320</v>
      </c>
      <c r="EN157" s="348"/>
      <c r="EO157" s="346" t="s">
        <v>3320</v>
      </c>
      <c r="EP157" s="345">
        <v>70000000</v>
      </c>
      <c r="EQ157" s="345">
        <v>12500000</v>
      </c>
      <c r="ER157" s="345">
        <v>1000</v>
      </c>
      <c r="ES157" s="345">
        <v>700</v>
      </c>
      <c r="ET157" s="346" t="s">
        <v>10003</v>
      </c>
      <c r="EU157" s="346" t="s">
        <v>733</v>
      </c>
      <c r="EV157" s="346" t="s">
        <v>733</v>
      </c>
      <c r="EW157" s="346" t="s">
        <v>10004</v>
      </c>
      <c r="EX157" s="346" t="s">
        <v>733</v>
      </c>
      <c r="EY157" s="346" t="s">
        <v>1214</v>
      </c>
      <c r="EZ157" s="346" t="s">
        <v>1214</v>
      </c>
      <c r="FA157" s="346" t="s">
        <v>1214</v>
      </c>
      <c r="FB157" s="346" t="s">
        <v>733</v>
      </c>
      <c r="FC157" s="349" t="s">
        <v>5676</v>
      </c>
      <c r="FD157" s="346" t="s">
        <v>3320</v>
      </c>
      <c r="FE157" s="346" t="s">
        <v>1214</v>
      </c>
      <c r="FF157" s="346" t="s">
        <v>3320</v>
      </c>
      <c r="FG157" s="346" t="s">
        <v>1214</v>
      </c>
      <c r="FH157" s="346" t="s">
        <v>3320</v>
      </c>
      <c r="FI157" s="346" t="s">
        <v>3320</v>
      </c>
      <c r="FJ157" s="346" t="s">
        <v>3320</v>
      </c>
      <c r="FK157" s="346" t="s">
        <v>3320</v>
      </c>
      <c r="FL157" s="346" t="s">
        <v>1214</v>
      </c>
      <c r="FM157" s="346" t="s">
        <v>3320</v>
      </c>
      <c r="FN157" s="346" t="s">
        <v>3320</v>
      </c>
      <c r="FO157" s="346" t="s">
        <v>1214</v>
      </c>
      <c r="FP157" s="346" t="s">
        <v>3320</v>
      </c>
      <c r="FQ157" s="346" t="s">
        <v>3320</v>
      </c>
      <c r="FR157" s="346" t="s">
        <v>3320</v>
      </c>
      <c r="FS157" s="346" t="s">
        <v>3320</v>
      </c>
      <c r="FT157" s="346" t="s">
        <v>3320</v>
      </c>
      <c r="FU157" s="346" t="s">
        <v>3320</v>
      </c>
      <c r="FV157" s="346" t="s">
        <v>3320</v>
      </c>
      <c r="FW157" s="346" t="s">
        <v>3320</v>
      </c>
      <c r="FX157" s="350">
        <v>46080.930219907408</v>
      </c>
      <c r="FY157" s="350">
        <v>46080.94023148148</v>
      </c>
      <c r="FZ157" s="346" t="s">
        <v>5685</v>
      </c>
      <c r="GA157" s="346" t="s">
        <v>3320</v>
      </c>
      <c r="GB157" s="346" t="s">
        <v>3320</v>
      </c>
      <c r="GC157" s="346" t="s">
        <v>3320</v>
      </c>
      <c r="GD157" s="346" t="s">
        <v>3320</v>
      </c>
      <c r="GE157" s="346" t="s">
        <v>3320</v>
      </c>
      <c r="GF157" s="346" t="s">
        <v>3320</v>
      </c>
      <c r="GG157" s="346" t="s">
        <v>3320</v>
      </c>
      <c r="GH157" s="346" t="s">
        <v>3320</v>
      </c>
      <c r="GI157" s="346" t="s">
        <v>3320</v>
      </c>
      <c r="GJ157" s="346" t="s">
        <v>3320</v>
      </c>
      <c r="GK157" s="346" t="s">
        <v>3320</v>
      </c>
      <c r="GL157" s="346" t="s">
        <v>3320</v>
      </c>
      <c r="GM157" s="346" t="s">
        <v>3320</v>
      </c>
      <c r="GN157" s="346" t="s">
        <v>3320</v>
      </c>
      <c r="GO157" s="346" t="s">
        <v>3320</v>
      </c>
      <c r="GP157" s="346" t="s">
        <v>3320</v>
      </c>
      <c r="GQ157" s="346" t="s">
        <v>3320</v>
      </c>
      <c r="GR157" s="346" t="s">
        <v>3320</v>
      </c>
      <c r="GS157" s="346" t="s">
        <v>3320</v>
      </c>
      <c r="GT157" s="346" t="s">
        <v>3320</v>
      </c>
      <c r="GU157" s="346" t="s">
        <v>3320</v>
      </c>
      <c r="GV157" s="346" t="s">
        <v>3320</v>
      </c>
      <c r="GW157" s="346" t="s">
        <v>3320</v>
      </c>
      <c r="GX157" s="346" t="s">
        <v>3320</v>
      </c>
      <c r="GY157" s="346" t="s">
        <v>3320</v>
      </c>
      <c r="GZ157" s="346" t="s">
        <v>3320</v>
      </c>
      <c r="HA157" s="346" t="s">
        <v>3320</v>
      </c>
      <c r="HB157" s="346" t="s">
        <v>3320</v>
      </c>
      <c r="HC157" s="346" t="s">
        <v>3320</v>
      </c>
      <c r="HD157" s="346" t="s">
        <v>3320</v>
      </c>
      <c r="HE157" s="346" t="s">
        <v>3320</v>
      </c>
      <c r="HF157" s="346" t="s">
        <v>3320</v>
      </c>
      <c r="HG157" s="346" t="s">
        <v>3320</v>
      </c>
      <c r="HH157" s="346" t="s">
        <v>3320</v>
      </c>
      <c r="HI157" s="346" t="s">
        <v>3320</v>
      </c>
      <c r="HJ157" s="346" t="s">
        <v>3320</v>
      </c>
      <c r="HK157" s="346" t="s">
        <v>3320</v>
      </c>
      <c r="HL157" s="346" t="s">
        <v>3320</v>
      </c>
    </row>
    <row r="158" spans="1:220" ht="15.75" thickBot="1">
      <c r="A158" s="344" t="s">
        <v>5638</v>
      </c>
      <c r="B158" s="345">
        <v>983</v>
      </c>
      <c r="C158" s="346" t="s">
        <v>11409</v>
      </c>
      <c r="D158" s="346" t="s">
        <v>11410</v>
      </c>
      <c r="E158" s="345">
        <v>983</v>
      </c>
      <c r="F158" s="346" t="s">
        <v>9412</v>
      </c>
      <c r="G158" s="346" t="s">
        <v>9413</v>
      </c>
      <c r="H158" s="346" t="s">
        <v>11388</v>
      </c>
      <c r="I158" s="346" t="s">
        <v>6342</v>
      </c>
      <c r="J158" s="346" t="s">
        <v>9415</v>
      </c>
      <c r="K158" s="346" t="s">
        <v>9417</v>
      </c>
      <c r="L158" s="346" t="s">
        <v>5698</v>
      </c>
      <c r="M158" s="346" t="s">
        <v>5698</v>
      </c>
      <c r="N158" s="346" t="s">
        <v>9418</v>
      </c>
      <c r="O158" s="346" t="s">
        <v>9419</v>
      </c>
      <c r="P158" s="346" t="s">
        <v>3320</v>
      </c>
      <c r="Q158" s="346" t="s">
        <v>9420</v>
      </c>
      <c r="R158" s="346" t="s">
        <v>5698</v>
      </c>
      <c r="S158" s="346" t="s">
        <v>9421</v>
      </c>
      <c r="T158" s="346" t="s">
        <v>9422</v>
      </c>
      <c r="U158" s="346" t="s">
        <v>9423</v>
      </c>
      <c r="V158" s="346" t="s">
        <v>733</v>
      </c>
      <c r="W158" s="346" t="s">
        <v>733</v>
      </c>
      <c r="X158" s="346" t="s">
        <v>733</v>
      </c>
      <c r="Y158" s="346" t="s">
        <v>3320</v>
      </c>
      <c r="Z158" s="346" t="s">
        <v>9424</v>
      </c>
      <c r="AA158" s="346" t="s">
        <v>733</v>
      </c>
      <c r="AB158" s="346" t="s">
        <v>9425</v>
      </c>
      <c r="AC158" s="346" t="s">
        <v>9426</v>
      </c>
      <c r="AD158" s="346" t="s">
        <v>9427</v>
      </c>
      <c r="AE158" s="346" t="s">
        <v>9428</v>
      </c>
      <c r="AF158" s="346" t="s">
        <v>9429</v>
      </c>
      <c r="AG158" s="346" t="s">
        <v>9430</v>
      </c>
      <c r="AH158" s="346" t="s">
        <v>733</v>
      </c>
      <c r="AI158" s="346" t="s">
        <v>11302</v>
      </c>
      <c r="AJ158" s="346" t="s">
        <v>2043</v>
      </c>
      <c r="AK158" s="346" t="s">
        <v>5934</v>
      </c>
      <c r="AL158" s="346" t="s">
        <v>5665</v>
      </c>
      <c r="AM158" s="347">
        <v>46569</v>
      </c>
      <c r="AN158" s="345">
        <v>16</v>
      </c>
      <c r="AO158" s="345">
        <v>150</v>
      </c>
      <c r="AP158" s="346" t="s">
        <v>9250</v>
      </c>
      <c r="AQ158" s="345">
        <v>3</v>
      </c>
      <c r="AR158" s="345">
        <v>1288</v>
      </c>
      <c r="AS158" s="346" t="s">
        <v>733</v>
      </c>
      <c r="AT158" s="346" t="s">
        <v>3320</v>
      </c>
      <c r="AU158" s="346" t="s">
        <v>3320</v>
      </c>
      <c r="AV158" s="346" t="s">
        <v>3320</v>
      </c>
      <c r="AW158" s="346" t="s">
        <v>3320</v>
      </c>
      <c r="AX158" s="346" t="s">
        <v>3320</v>
      </c>
      <c r="AY158" s="346" t="s">
        <v>3320</v>
      </c>
      <c r="AZ158" s="346" t="s">
        <v>3320</v>
      </c>
      <c r="BA158" s="346" t="s">
        <v>3320</v>
      </c>
      <c r="BB158" s="346" t="s">
        <v>3320</v>
      </c>
      <c r="BC158" s="346" t="s">
        <v>3320</v>
      </c>
      <c r="BD158" s="348"/>
      <c r="BE158" s="346" t="s">
        <v>3320</v>
      </c>
      <c r="BF158" s="346" t="s">
        <v>3320</v>
      </c>
      <c r="BG158" s="346" t="s">
        <v>3320</v>
      </c>
      <c r="BH158" s="346" t="s">
        <v>3320</v>
      </c>
      <c r="BI158" s="346" t="s">
        <v>3320</v>
      </c>
      <c r="BJ158" s="346" t="s">
        <v>3320</v>
      </c>
      <c r="BK158" s="346" t="s">
        <v>3320</v>
      </c>
      <c r="BL158" s="346" t="s">
        <v>3320</v>
      </c>
      <c r="BM158" s="346" t="s">
        <v>3320</v>
      </c>
      <c r="BN158" s="346" t="s">
        <v>3320</v>
      </c>
      <c r="BO158" s="346" t="s">
        <v>3320</v>
      </c>
      <c r="BP158" s="346" t="s">
        <v>3320</v>
      </c>
      <c r="BQ158" s="346" t="s">
        <v>3320</v>
      </c>
      <c r="BR158" s="346" t="s">
        <v>3320</v>
      </c>
      <c r="BS158" s="346" t="s">
        <v>3320</v>
      </c>
      <c r="BT158" s="346" t="s">
        <v>3320</v>
      </c>
      <c r="BU158" s="346" t="s">
        <v>3320</v>
      </c>
      <c r="BV158" s="346" t="s">
        <v>3320</v>
      </c>
      <c r="BW158" s="346" t="s">
        <v>3320</v>
      </c>
      <c r="BX158" s="348"/>
      <c r="BY158" s="346" t="s">
        <v>3320</v>
      </c>
      <c r="BZ158" s="346" t="s">
        <v>3320</v>
      </c>
      <c r="CA158" s="346" t="s">
        <v>3320</v>
      </c>
      <c r="CB158" s="346" t="s">
        <v>3320</v>
      </c>
      <c r="CC158" s="346" t="s">
        <v>3320</v>
      </c>
      <c r="CD158" s="346" t="s">
        <v>3320</v>
      </c>
      <c r="CE158" s="346" t="s">
        <v>3320</v>
      </c>
      <c r="CF158" s="346" t="s">
        <v>3320</v>
      </c>
      <c r="CG158" s="346" t="s">
        <v>3320</v>
      </c>
      <c r="CH158" s="348"/>
      <c r="CI158" s="346" t="s">
        <v>3320</v>
      </c>
      <c r="CJ158" s="346" t="s">
        <v>3320</v>
      </c>
      <c r="CK158" s="346" t="s">
        <v>3320</v>
      </c>
      <c r="CL158" s="346" t="s">
        <v>3320</v>
      </c>
      <c r="CM158" s="346" t="s">
        <v>3320</v>
      </c>
      <c r="CN158" s="346" t="s">
        <v>3320</v>
      </c>
      <c r="CO158" s="346" t="s">
        <v>3320</v>
      </c>
      <c r="CP158" s="346" t="s">
        <v>11411</v>
      </c>
      <c r="CQ158" s="346" t="s">
        <v>6362</v>
      </c>
      <c r="CR158" s="346" t="s">
        <v>11412</v>
      </c>
      <c r="CS158" s="346" t="s">
        <v>11413</v>
      </c>
      <c r="CT158" s="346" t="s">
        <v>11414</v>
      </c>
      <c r="CU158" s="346" t="s">
        <v>11415</v>
      </c>
      <c r="CV158" s="346" t="s">
        <v>1214</v>
      </c>
      <c r="CW158" s="346" t="s">
        <v>1214</v>
      </c>
      <c r="CX158" s="346" t="s">
        <v>5810</v>
      </c>
      <c r="CY158" s="346" t="s">
        <v>3320</v>
      </c>
      <c r="CZ158" s="345">
        <v>5</v>
      </c>
      <c r="DA158" s="348"/>
      <c r="DB158" s="346" t="s">
        <v>7718</v>
      </c>
      <c r="DC158" s="346" t="s">
        <v>6370</v>
      </c>
      <c r="DD158" s="346" t="s">
        <v>11416</v>
      </c>
      <c r="DE158" s="346" t="s">
        <v>3320</v>
      </c>
      <c r="DF158" s="346" t="s">
        <v>11415</v>
      </c>
      <c r="DG158" s="346" t="s">
        <v>9436</v>
      </c>
      <c r="DH158" s="346" t="s">
        <v>3320</v>
      </c>
      <c r="DI158" s="346" t="s">
        <v>3320</v>
      </c>
      <c r="DJ158" s="346" t="s">
        <v>3320</v>
      </c>
      <c r="DK158" s="346" t="s">
        <v>3320</v>
      </c>
      <c r="DL158" s="346" t="s">
        <v>3320</v>
      </c>
      <c r="DM158" s="346" t="s">
        <v>3320</v>
      </c>
      <c r="DN158" s="346" t="s">
        <v>3320</v>
      </c>
      <c r="DO158" s="346" t="s">
        <v>3320</v>
      </c>
      <c r="DP158" s="346" t="s">
        <v>3320</v>
      </c>
      <c r="DQ158" s="346" t="s">
        <v>3320</v>
      </c>
      <c r="DR158" s="346" t="s">
        <v>3320</v>
      </c>
      <c r="DS158" s="346" t="s">
        <v>3320</v>
      </c>
      <c r="DT158" s="346" t="s">
        <v>3320</v>
      </c>
      <c r="DU158" s="346" t="s">
        <v>3320</v>
      </c>
      <c r="DV158" s="346" t="s">
        <v>3320</v>
      </c>
      <c r="DW158" s="346" t="s">
        <v>3320</v>
      </c>
      <c r="DX158" s="346" t="s">
        <v>3320</v>
      </c>
      <c r="DY158" s="346" t="s">
        <v>3320</v>
      </c>
      <c r="DZ158" s="346" t="s">
        <v>3320</v>
      </c>
      <c r="EA158" s="346" t="s">
        <v>3320</v>
      </c>
      <c r="EB158" s="346" t="s">
        <v>3320</v>
      </c>
      <c r="EC158" s="346" t="s">
        <v>3320</v>
      </c>
      <c r="ED158" s="346" t="s">
        <v>3320</v>
      </c>
      <c r="EE158" s="346" t="s">
        <v>3320</v>
      </c>
      <c r="EF158" s="345">
        <v>180000000</v>
      </c>
      <c r="EG158" s="346" t="s">
        <v>733</v>
      </c>
      <c r="EH158" s="346" t="s">
        <v>733</v>
      </c>
      <c r="EI158" s="346" t="s">
        <v>733</v>
      </c>
      <c r="EJ158" s="346" t="s">
        <v>1214</v>
      </c>
      <c r="EK158" s="346" t="s">
        <v>11417</v>
      </c>
      <c r="EL158" s="346" t="s">
        <v>11418</v>
      </c>
      <c r="EM158" s="179" t="s">
        <v>11419</v>
      </c>
      <c r="EN158" s="348"/>
      <c r="EO158" s="346" t="s">
        <v>10005</v>
      </c>
      <c r="EP158" s="345">
        <v>180000000</v>
      </c>
      <c r="EQ158" s="346" t="s">
        <v>3320</v>
      </c>
      <c r="ER158" s="345">
        <v>3500000</v>
      </c>
      <c r="ES158" s="345">
        <v>300000</v>
      </c>
      <c r="ET158" s="346" t="s">
        <v>10006</v>
      </c>
      <c r="EU158" s="346" t="s">
        <v>733</v>
      </c>
      <c r="EV158" s="346" t="s">
        <v>733</v>
      </c>
      <c r="EW158" s="346" t="s">
        <v>9441</v>
      </c>
      <c r="EX158" s="346" t="s">
        <v>733</v>
      </c>
      <c r="EY158" s="346" t="s">
        <v>733</v>
      </c>
      <c r="EZ158" s="346" t="s">
        <v>733</v>
      </c>
      <c r="FA158" s="346" t="s">
        <v>733</v>
      </c>
      <c r="FB158" s="346" t="s">
        <v>733</v>
      </c>
      <c r="FC158" s="349" t="s">
        <v>5676</v>
      </c>
      <c r="FD158" s="346" t="s">
        <v>3320</v>
      </c>
      <c r="FE158" s="346" t="s">
        <v>733</v>
      </c>
      <c r="FF158" s="346" t="s">
        <v>5721</v>
      </c>
      <c r="FG158" s="346" t="s">
        <v>1214</v>
      </c>
      <c r="FH158" s="346" t="s">
        <v>1214</v>
      </c>
      <c r="FI158" s="346" t="s">
        <v>3320</v>
      </c>
      <c r="FJ158" s="346" t="s">
        <v>3320</v>
      </c>
      <c r="FK158" s="346" t="s">
        <v>3320</v>
      </c>
      <c r="FL158" s="346" t="s">
        <v>733</v>
      </c>
      <c r="FM158" s="346" t="s">
        <v>5679</v>
      </c>
      <c r="FN158" s="346" t="s">
        <v>10007</v>
      </c>
      <c r="FO158" s="346" t="s">
        <v>1214</v>
      </c>
      <c r="FP158" s="346" t="s">
        <v>3320</v>
      </c>
      <c r="FQ158" s="346" t="s">
        <v>10008</v>
      </c>
      <c r="FR158" s="346" t="s">
        <v>3320</v>
      </c>
      <c r="FS158" s="346" t="s">
        <v>3320</v>
      </c>
      <c r="FT158" s="346" t="s">
        <v>3320</v>
      </c>
      <c r="FU158" s="346" t="s">
        <v>3320</v>
      </c>
      <c r="FV158" s="346" t="s">
        <v>733</v>
      </c>
      <c r="FW158" s="346" t="s">
        <v>1214</v>
      </c>
      <c r="FX158" s="350">
        <v>46080.678715277776</v>
      </c>
      <c r="FY158" s="350">
        <v>46080.931493055556</v>
      </c>
      <c r="FZ158" s="346" t="s">
        <v>5685</v>
      </c>
      <c r="GA158" s="346" t="s">
        <v>3320</v>
      </c>
      <c r="GB158" s="346" t="s">
        <v>3320</v>
      </c>
      <c r="GC158" s="346" t="s">
        <v>3320</v>
      </c>
      <c r="GD158" s="346" t="s">
        <v>3320</v>
      </c>
      <c r="GE158" s="346" t="s">
        <v>3320</v>
      </c>
      <c r="GF158" s="346" t="s">
        <v>3320</v>
      </c>
      <c r="GG158" s="346" t="s">
        <v>3320</v>
      </c>
      <c r="GH158" s="346" t="s">
        <v>3320</v>
      </c>
      <c r="GI158" s="346" t="s">
        <v>3320</v>
      </c>
      <c r="GJ158" s="346" t="s">
        <v>3320</v>
      </c>
      <c r="GK158" s="346" t="s">
        <v>3320</v>
      </c>
      <c r="GL158" s="346" t="s">
        <v>3320</v>
      </c>
      <c r="GM158" s="346" t="s">
        <v>3320</v>
      </c>
      <c r="GN158" s="346" t="s">
        <v>3320</v>
      </c>
      <c r="GO158" s="346" t="s">
        <v>3320</v>
      </c>
      <c r="GP158" s="346" t="s">
        <v>3320</v>
      </c>
      <c r="GQ158" s="346" t="s">
        <v>3320</v>
      </c>
      <c r="GR158" s="346" t="s">
        <v>3320</v>
      </c>
      <c r="GS158" s="346" t="s">
        <v>3320</v>
      </c>
      <c r="GT158" s="346" t="s">
        <v>3320</v>
      </c>
      <c r="GU158" s="346" t="s">
        <v>3320</v>
      </c>
      <c r="GV158" s="346" t="s">
        <v>3320</v>
      </c>
      <c r="GW158" s="346" t="s">
        <v>3320</v>
      </c>
      <c r="GX158" s="346" t="s">
        <v>3320</v>
      </c>
      <c r="GY158" s="346" t="s">
        <v>3320</v>
      </c>
      <c r="GZ158" s="346" t="s">
        <v>3320</v>
      </c>
      <c r="HA158" s="346" t="s">
        <v>3320</v>
      </c>
      <c r="HB158" s="346" t="s">
        <v>3320</v>
      </c>
      <c r="HC158" s="346" t="s">
        <v>3320</v>
      </c>
      <c r="HD158" s="346" t="s">
        <v>3320</v>
      </c>
      <c r="HE158" s="346" t="s">
        <v>3320</v>
      </c>
      <c r="HF158" s="346" t="s">
        <v>3320</v>
      </c>
      <c r="HG158" s="346" t="s">
        <v>3320</v>
      </c>
      <c r="HH158" s="346" t="s">
        <v>3320</v>
      </c>
      <c r="HI158" s="346" t="s">
        <v>3320</v>
      </c>
      <c r="HJ158" s="346" t="s">
        <v>3320</v>
      </c>
      <c r="HK158" s="346" t="s">
        <v>3320</v>
      </c>
      <c r="HL158" s="346" t="s">
        <v>3320</v>
      </c>
    </row>
    <row r="159" spans="1:220" ht="15.75" thickBot="1">
      <c r="A159" s="344" t="s">
        <v>5638</v>
      </c>
      <c r="B159" s="345">
        <v>986</v>
      </c>
      <c r="C159" s="346" t="s">
        <v>11420</v>
      </c>
      <c r="D159" s="346" t="s">
        <v>11421</v>
      </c>
      <c r="E159" s="345">
        <v>986</v>
      </c>
      <c r="F159" s="346" t="s">
        <v>11391</v>
      </c>
      <c r="G159" s="346" t="s">
        <v>11392</v>
      </c>
      <c r="H159" s="346" t="s">
        <v>11302</v>
      </c>
      <c r="I159" s="346" t="s">
        <v>5643</v>
      </c>
      <c r="J159" s="346" t="s">
        <v>11393</v>
      </c>
      <c r="K159" s="346" t="s">
        <v>11394</v>
      </c>
      <c r="L159" s="346" t="s">
        <v>11395</v>
      </c>
      <c r="M159" s="346" t="s">
        <v>5698</v>
      </c>
      <c r="N159" s="346" t="s">
        <v>11396</v>
      </c>
      <c r="O159" s="346" t="s">
        <v>11397</v>
      </c>
      <c r="P159" s="346" t="s">
        <v>3320</v>
      </c>
      <c r="Q159" s="346" t="s">
        <v>11398</v>
      </c>
      <c r="R159" s="346" t="s">
        <v>5698</v>
      </c>
      <c r="S159" s="346" t="s">
        <v>11399</v>
      </c>
      <c r="T159" s="346" t="s">
        <v>11400</v>
      </c>
      <c r="U159" s="346" t="s">
        <v>11401</v>
      </c>
      <c r="V159" s="346" t="s">
        <v>733</v>
      </c>
      <c r="W159" s="346" t="s">
        <v>733</v>
      </c>
      <c r="X159" s="346" t="s">
        <v>733</v>
      </c>
      <c r="Y159" s="346" t="s">
        <v>3320</v>
      </c>
      <c r="Z159" s="346" t="s">
        <v>11402</v>
      </c>
      <c r="AA159" s="346" t="s">
        <v>733</v>
      </c>
      <c r="AB159" s="346" t="s">
        <v>11403</v>
      </c>
      <c r="AC159" s="346" t="s">
        <v>11404</v>
      </c>
      <c r="AD159" s="346" t="s">
        <v>11405</v>
      </c>
      <c r="AE159" s="346" t="s">
        <v>11406</v>
      </c>
      <c r="AF159" s="346" t="s">
        <v>11407</v>
      </c>
      <c r="AG159" s="346" t="s">
        <v>11408</v>
      </c>
      <c r="AH159" s="346" t="s">
        <v>733</v>
      </c>
      <c r="AI159" s="346" t="s">
        <v>11302</v>
      </c>
      <c r="AJ159" s="346" t="s">
        <v>3320</v>
      </c>
      <c r="AK159" s="346" t="s">
        <v>3320</v>
      </c>
      <c r="AL159" s="346" t="s">
        <v>3320</v>
      </c>
      <c r="AM159" s="346" t="s">
        <v>3320</v>
      </c>
      <c r="AN159" s="346" t="s">
        <v>3320</v>
      </c>
      <c r="AO159" s="346" t="s">
        <v>3320</v>
      </c>
      <c r="AP159" s="346" t="s">
        <v>3320</v>
      </c>
      <c r="AQ159" s="346" t="s">
        <v>3320</v>
      </c>
      <c r="AR159" s="346" t="s">
        <v>3320</v>
      </c>
      <c r="AS159" s="346" t="s">
        <v>3320</v>
      </c>
      <c r="AT159" s="346" t="s">
        <v>3320</v>
      </c>
      <c r="AU159" s="346" t="s">
        <v>3320</v>
      </c>
      <c r="AV159" s="346" t="s">
        <v>3320</v>
      </c>
      <c r="AW159" s="346" t="s">
        <v>3320</v>
      </c>
      <c r="AX159" s="346" t="s">
        <v>3320</v>
      </c>
      <c r="AY159" s="346" t="s">
        <v>3320</v>
      </c>
      <c r="AZ159" s="346" t="s">
        <v>3320</v>
      </c>
      <c r="BA159" s="346" t="s">
        <v>3320</v>
      </c>
      <c r="BB159" s="346" t="s">
        <v>3320</v>
      </c>
      <c r="BC159" s="346" t="s">
        <v>3320</v>
      </c>
      <c r="BD159" s="348"/>
      <c r="BE159" s="346" t="s">
        <v>3320</v>
      </c>
      <c r="BF159" s="346" t="s">
        <v>3320</v>
      </c>
      <c r="BG159" s="346" t="s">
        <v>3320</v>
      </c>
      <c r="BH159" s="346" t="s">
        <v>3320</v>
      </c>
      <c r="BI159" s="346" t="s">
        <v>3320</v>
      </c>
      <c r="BJ159" s="346" t="s">
        <v>3320</v>
      </c>
      <c r="BK159" s="346" t="s">
        <v>3320</v>
      </c>
      <c r="BL159" s="346" t="s">
        <v>3320</v>
      </c>
      <c r="BM159" s="346" t="s">
        <v>3320</v>
      </c>
      <c r="BN159" s="346" t="s">
        <v>3320</v>
      </c>
      <c r="BO159" s="346" t="s">
        <v>3320</v>
      </c>
      <c r="BP159" s="346" t="s">
        <v>3320</v>
      </c>
      <c r="BQ159" s="346" t="s">
        <v>3320</v>
      </c>
      <c r="BR159" s="346" t="s">
        <v>3320</v>
      </c>
      <c r="BS159" s="346" t="s">
        <v>3320</v>
      </c>
      <c r="BT159" s="346" t="s">
        <v>3320</v>
      </c>
      <c r="BU159" s="346" t="s">
        <v>3320</v>
      </c>
      <c r="BV159" s="346" t="s">
        <v>3320</v>
      </c>
      <c r="BW159" s="346" t="s">
        <v>3320</v>
      </c>
      <c r="BX159" s="348"/>
      <c r="BY159" s="346" t="s">
        <v>3320</v>
      </c>
      <c r="BZ159" s="346" t="s">
        <v>3320</v>
      </c>
      <c r="CA159" s="346" t="s">
        <v>3320</v>
      </c>
      <c r="CB159" s="346" t="s">
        <v>3320</v>
      </c>
      <c r="CC159" s="346" t="s">
        <v>3320</v>
      </c>
      <c r="CD159" s="346" t="s">
        <v>3320</v>
      </c>
      <c r="CE159" s="346" t="s">
        <v>3320</v>
      </c>
      <c r="CF159" s="346" t="s">
        <v>3320</v>
      </c>
      <c r="CG159" s="346" t="s">
        <v>3320</v>
      </c>
      <c r="CH159" s="348"/>
      <c r="CI159" s="346" t="s">
        <v>3320</v>
      </c>
      <c r="CJ159" s="346" t="s">
        <v>3320</v>
      </c>
      <c r="CK159" s="346" t="s">
        <v>3320</v>
      </c>
      <c r="CL159" s="346" t="s">
        <v>3320</v>
      </c>
      <c r="CM159" s="346" t="s">
        <v>3320</v>
      </c>
      <c r="CN159" s="346" t="s">
        <v>3320</v>
      </c>
      <c r="CO159" s="346" t="s">
        <v>3320</v>
      </c>
      <c r="CP159" s="346" t="s">
        <v>3320</v>
      </c>
      <c r="CQ159" s="346" t="s">
        <v>3320</v>
      </c>
      <c r="CR159" s="346" t="s">
        <v>3320</v>
      </c>
      <c r="CS159" s="346" t="s">
        <v>3320</v>
      </c>
      <c r="CT159" s="346" t="s">
        <v>3320</v>
      </c>
      <c r="CU159" s="346" t="s">
        <v>3320</v>
      </c>
      <c r="CV159" s="346" t="s">
        <v>3320</v>
      </c>
      <c r="CW159" s="346" t="s">
        <v>3320</v>
      </c>
      <c r="CX159" s="346" t="s">
        <v>3320</v>
      </c>
      <c r="CY159" s="346" t="s">
        <v>3320</v>
      </c>
      <c r="CZ159" s="346" t="s">
        <v>3320</v>
      </c>
      <c r="DA159" s="346" t="s">
        <v>3320</v>
      </c>
      <c r="DB159" s="346" t="s">
        <v>3320</v>
      </c>
      <c r="DC159" s="346" t="s">
        <v>3320</v>
      </c>
      <c r="DD159" s="346" t="s">
        <v>3320</v>
      </c>
      <c r="DE159" s="346" t="s">
        <v>3320</v>
      </c>
      <c r="DF159" s="346" t="s">
        <v>3320</v>
      </c>
      <c r="DG159" s="346" t="s">
        <v>3320</v>
      </c>
      <c r="DH159" s="346" t="s">
        <v>3320</v>
      </c>
      <c r="DI159" s="346" t="s">
        <v>3320</v>
      </c>
      <c r="DJ159" s="346" t="s">
        <v>3320</v>
      </c>
      <c r="DK159" s="346" t="s">
        <v>3320</v>
      </c>
      <c r="DL159" s="346" t="s">
        <v>3320</v>
      </c>
      <c r="DM159" s="346" t="s">
        <v>3320</v>
      </c>
      <c r="DN159" s="346" t="s">
        <v>3320</v>
      </c>
      <c r="DO159" s="346" t="s">
        <v>3320</v>
      </c>
      <c r="DP159" s="346" t="s">
        <v>3320</v>
      </c>
      <c r="DQ159" s="346" t="s">
        <v>3320</v>
      </c>
      <c r="DR159" s="346" t="s">
        <v>3320</v>
      </c>
      <c r="DS159" s="346" t="s">
        <v>3320</v>
      </c>
      <c r="DT159" s="346" t="s">
        <v>3320</v>
      </c>
      <c r="DU159" s="346" t="s">
        <v>3320</v>
      </c>
      <c r="DV159" s="346" t="s">
        <v>3320</v>
      </c>
      <c r="DW159" s="346" t="s">
        <v>3320</v>
      </c>
      <c r="DX159" s="346" t="s">
        <v>3320</v>
      </c>
      <c r="DY159" s="346" t="s">
        <v>3320</v>
      </c>
      <c r="DZ159" s="346" t="s">
        <v>3320</v>
      </c>
      <c r="EA159" s="346" t="s">
        <v>3320</v>
      </c>
      <c r="EB159" s="346" t="s">
        <v>3320</v>
      </c>
      <c r="EC159" s="346" t="s">
        <v>3320</v>
      </c>
      <c r="ED159" s="346" t="s">
        <v>3320</v>
      </c>
      <c r="EE159" s="346" t="s">
        <v>3320</v>
      </c>
      <c r="EF159" s="345">
        <v>150000000</v>
      </c>
      <c r="EG159" s="346" t="s">
        <v>733</v>
      </c>
      <c r="EH159" s="346" t="s">
        <v>1214</v>
      </c>
      <c r="EI159" s="346" t="s">
        <v>733</v>
      </c>
      <c r="EJ159" s="346" t="s">
        <v>733</v>
      </c>
      <c r="EK159" s="346" t="s">
        <v>3320</v>
      </c>
      <c r="EL159" s="346" t="s">
        <v>11313</v>
      </c>
      <c r="EM159" s="346" t="s">
        <v>3320</v>
      </c>
      <c r="EN159" s="348"/>
      <c r="EO159" s="346" t="s">
        <v>3320</v>
      </c>
      <c r="EP159" s="345">
        <v>150000000</v>
      </c>
      <c r="EQ159" s="345">
        <v>25000000</v>
      </c>
      <c r="ER159" s="345">
        <v>1000</v>
      </c>
      <c r="ES159" s="345">
        <v>700</v>
      </c>
      <c r="ET159" s="346" t="s">
        <v>10009</v>
      </c>
      <c r="EU159" s="346" t="s">
        <v>733</v>
      </c>
      <c r="EV159" s="346" t="s">
        <v>733</v>
      </c>
      <c r="EW159" s="346" t="s">
        <v>10010</v>
      </c>
      <c r="EX159" s="346" t="s">
        <v>733</v>
      </c>
      <c r="EY159" s="346" t="s">
        <v>1214</v>
      </c>
      <c r="EZ159" s="346" t="s">
        <v>1214</v>
      </c>
      <c r="FA159" s="346" t="s">
        <v>1214</v>
      </c>
      <c r="FB159" s="346" t="s">
        <v>733</v>
      </c>
      <c r="FC159" s="349" t="s">
        <v>5676</v>
      </c>
      <c r="FD159" s="346" t="s">
        <v>3320</v>
      </c>
      <c r="FE159" s="346" t="s">
        <v>1214</v>
      </c>
      <c r="FF159" s="346" t="s">
        <v>3320</v>
      </c>
      <c r="FG159" s="346" t="s">
        <v>1214</v>
      </c>
      <c r="FH159" s="346" t="s">
        <v>3320</v>
      </c>
      <c r="FI159" s="346" t="s">
        <v>3320</v>
      </c>
      <c r="FJ159" s="346" t="s">
        <v>3320</v>
      </c>
      <c r="FK159" s="346" t="s">
        <v>3320</v>
      </c>
      <c r="FL159" s="346" t="s">
        <v>1214</v>
      </c>
      <c r="FM159" s="346" t="s">
        <v>3320</v>
      </c>
      <c r="FN159" s="346" t="s">
        <v>3320</v>
      </c>
      <c r="FO159" s="346" t="s">
        <v>1214</v>
      </c>
      <c r="FP159" s="346" t="s">
        <v>3320</v>
      </c>
      <c r="FQ159" s="346" t="s">
        <v>3320</v>
      </c>
      <c r="FR159" s="346" t="s">
        <v>3320</v>
      </c>
      <c r="FS159" s="346" t="s">
        <v>3320</v>
      </c>
      <c r="FT159" s="346" t="s">
        <v>3320</v>
      </c>
      <c r="FU159" s="346" t="s">
        <v>3320</v>
      </c>
      <c r="FV159" s="346" t="s">
        <v>3320</v>
      </c>
      <c r="FW159" s="346" t="s">
        <v>3320</v>
      </c>
      <c r="FX159" s="350">
        <v>46080.818495370368</v>
      </c>
      <c r="FY159" s="350">
        <v>46080.927766203706</v>
      </c>
      <c r="FZ159" s="346" t="s">
        <v>5685</v>
      </c>
      <c r="GA159" s="346" t="s">
        <v>3320</v>
      </c>
      <c r="GB159" s="346" t="s">
        <v>3320</v>
      </c>
      <c r="GC159" s="346" t="s">
        <v>3320</v>
      </c>
      <c r="GD159" s="346" t="s">
        <v>3320</v>
      </c>
      <c r="GE159" s="346" t="s">
        <v>3320</v>
      </c>
      <c r="GF159" s="346" t="s">
        <v>3320</v>
      </c>
      <c r="GG159" s="346" t="s">
        <v>3320</v>
      </c>
      <c r="GH159" s="346" t="s">
        <v>3320</v>
      </c>
      <c r="GI159" s="346" t="s">
        <v>3320</v>
      </c>
      <c r="GJ159" s="346" t="s">
        <v>3320</v>
      </c>
      <c r="GK159" s="346" t="s">
        <v>3320</v>
      </c>
      <c r="GL159" s="346" t="s">
        <v>3320</v>
      </c>
      <c r="GM159" s="346" t="s">
        <v>3320</v>
      </c>
      <c r="GN159" s="346" t="s">
        <v>3320</v>
      </c>
      <c r="GO159" s="346" t="s">
        <v>3320</v>
      </c>
      <c r="GP159" s="346" t="s">
        <v>3320</v>
      </c>
      <c r="GQ159" s="346" t="s">
        <v>3320</v>
      </c>
      <c r="GR159" s="346" t="s">
        <v>3320</v>
      </c>
      <c r="GS159" s="346" t="s">
        <v>3320</v>
      </c>
      <c r="GT159" s="346" t="s">
        <v>3320</v>
      </c>
      <c r="GU159" s="346" t="s">
        <v>3320</v>
      </c>
      <c r="GV159" s="346" t="s">
        <v>3320</v>
      </c>
      <c r="GW159" s="346" t="s">
        <v>3320</v>
      </c>
      <c r="GX159" s="346" t="s">
        <v>3320</v>
      </c>
      <c r="GY159" s="346" t="s">
        <v>3320</v>
      </c>
      <c r="GZ159" s="346" t="s">
        <v>3320</v>
      </c>
      <c r="HA159" s="346" t="s">
        <v>3320</v>
      </c>
      <c r="HB159" s="346" t="s">
        <v>3320</v>
      </c>
      <c r="HC159" s="346" t="s">
        <v>3320</v>
      </c>
      <c r="HD159" s="346" t="s">
        <v>3320</v>
      </c>
      <c r="HE159" s="346" t="s">
        <v>3320</v>
      </c>
      <c r="HF159" s="346" t="s">
        <v>3320</v>
      </c>
      <c r="HG159" s="346" t="s">
        <v>3320</v>
      </c>
      <c r="HH159" s="346" t="s">
        <v>3320</v>
      </c>
      <c r="HI159" s="346" t="s">
        <v>3320</v>
      </c>
      <c r="HJ159" s="346" t="s">
        <v>3320</v>
      </c>
      <c r="HK159" s="346" t="s">
        <v>3320</v>
      </c>
      <c r="HL159" s="346" t="s">
        <v>3320</v>
      </c>
    </row>
    <row r="160" spans="1:220" ht="15.75" thickBot="1">
      <c r="A160" s="344" t="s">
        <v>5638</v>
      </c>
      <c r="B160" s="345">
        <v>1022</v>
      </c>
      <c r="C160" s="346" t="s">
        <v>9231</v>
      </c>
      <c r="D160" s="346" t="s">
        <v>9232</v>
      </c>
      <c r="E160" s="345">
        <v>1022</v>
      </c>
      <c r="F160" s="346" t="s">
        <v>9233</v>
      </c>
      <c r="G160" s="346" t="s">
        <v>9234</v>
      </c>
      <c r="H160" s="344" t="s">
        <v>5105</v>
      </c>
      <c r="I160" s="346" t="s">
        <v>6342</v>
      </c>
      <c r="J160" s="346" t="s">
        <v>9235</v>
      </c>
      <c r="K160" s="346" t="s">
        <v>9237</v>
      </c>
      <c r="L160" s="346" t="s">
        <v>5698</v>
      </c>
      <c r="M160" s="346" t="s">
        <v>5698</v>
      </c>
      <c r="N160" s="346" t="s">
        <v>9238</v>
      </c>
      <c r="O160" s="346" t="s">
        <v>9239</v>
      </c>
      <c r="P160" s="346" t="s">
        <v>3320</v>
      </c>
      <c r="Q160" s="346" t="s">
        <v>9240</v>
      </c>
      <c r="R160" s="346" t="s">
        <v>5698</v>
      </c>
      <c r="S160" s="346" t="s">
        <v>9241</v>
      </c>
      <c r="T160" s="346" t="s">
        <v>6866</v>
      </c>
      <c r="U160" s="346" t="s">
        <v>6866</v>
      </c>
      <c r="V160" s="346" t="s">
        <v>733</v>
      </c>
      <c r="W160" s="346" t="s">
        <v>733</v>
      </c>
      <c r="X160" s="346" t="s">
        <v>733</v>
      </c>
      <c r="Y160" s="346" t="s">
        <v>3320</v>
      </c>
      <c r="Z160" s="346" t="s">
        <v>9242</v>
      </c>
      <c r="AA160" s="346" t="s">
        <v>733</v>
      </c>
      <c r="AB160" s="346" t="s">
        <v>9243</v>
      </c>
      <c r="AC160" s="346" t="s">
        <v>9244</v>
      </c>
      <c r="AD160" s="346" t="s">
        <v>9245</v>
      </c>
      <c r="AE160" s="346" t="s">
        <v>9246</v>
      </c>
      <c r="AF160" s="346" t="s">
        <v>9247</v>
      </c>
      <c r="AG160" s="346" t="s">
        <v>9248</v>
      </c>
      <c r="AH160" s="346" t="s">
        <v>1214</v>
      </c>
      <c r="AI160" s="346" t="s">
        <v>3320</v>
      </c>
      <c r="AJ160" s="346" t="s">
        <v>5955</v>
      </c>
      <c r="AK160" s="346" t="s">
        <v>6991</v>
      </c>
      <c r="AL160" s="346" t="s">
        <v>5712</v>
      </c>
      <c r="AM160" s="347">
        <v>47660</v>
      </c>
      <c r="AN160" s="345">
        <v>48</v>
      </c>
      <c r="AO160" s="345">
        <v>292.89999999999998</v>
      </c>
      <c r="AP160" s="346" t="s">
        <v>9250</v>
      </c>
      <c r="AQ160" s="345">
        <v>2</v>
      </c>
      <c r="AR160" s="345">
        <v>2438346</v>
      </c>
      <c r="AS160" s="346" t="s">
        <v>733</v>
      </c>
      <c r="AT160" s="346" t="s">
        <v>3320</v>
      </c>
      <c r="AU160" s="346" t="s">
        <v>3320</v>
      </c>
      <c r="AV160" s="346" t="s">
        <v>3320</v>
      </c>
      <c r="AW160" s="346" t="s">
        <v>3320</v>
      </c>
      <c r="AX160" s="346" t="s">
        <v>3320</v>
      </c>
      <c r="AY160" s="346" t="s">
        <v>3320</v>
      </c>
      <c r="AZ160" s="346" t="s">
        <v>3320</v>
      </c>
      <c r="BA160" s="346" t="s">
        <v>3320</v>
      </c>
      <c r="BB160" s="346" t="s">
        <v>3320</v>
      </c>
      <c r="BC160" s="346" t="s">
        <v>3320</v>
      </c>
      <c r="BD160" s="348"/>
      <c r="BE160" s="346" t="s">
        <v>3320</v>
      </c>
      <c r="BF160" s="346" t="s">
        <v>3320</v>
      </c>
      <c r="BG160" s="346" t="s">
        <v>3320</v>
      </c>
      <c r="BH160" s="346" t="s">
        <v>3320</v>
      </c>
      <c r="BI160" s="346" t="s">
        <v>3320</v>
      </c>
      <c r="BJ160" s="346" t="s">
        <v>3320</v>
      </c>
      <c r="BK160" s="346" t="s">
        <v>3320</v>
      </c>
      <c r="BL160" s="346" t="s">
        <v>3320</v>
      </c>
      <c r="BM160" s="346" t="s">
        <v>3320</v>
      </c>
      <c r="BN160" s="346" t="s">
        <v>3320</v>
      </c>
      <c r="BO160" s="346" t="s">
        <v>3320</v>
      </c>
      <c r="BP160" s="346" t="s">
        <v>3320</v>
      </c>
      <c r="BQ160" s="346" t="s">
        <v>3320</v>
      </c>
      <c r="BR160" s="346" t="s">
        <v>3320</v>
      </c>
      <c r="BS160" s="346" t="s">
        <v>3320</v>
      </c>
      <c r="BT160" s="346" t="s">
        <v>3320</v>
      </c>
      <c r="BU160" s="346" t="s">
        <v>3320</v>
      </c>
      <c r="BV160" s="346" t="s">
        <v>3320</v>
      </c>
      <c r="BW160" s="346" t="s">
        <v>3320</v>
      </c>
      <c r="BX160" s="348"/>
      <c r="BY160" s="346" t="s">
        <v>3320</v>
      </c>
      <c r="BZ160" s="346" t="s">
        <v>3320</v>
      </c>
      <c r="CA160" s="346" t="s">
        <v>3320</v>
      </c>
      <c r="CB160" s="346" t="s">
        <v>3320</v>
      </c>
      <c r="CC160" s="346" t="s">
        <v>3320</v>
      </c>
      <c r="CD160" s="346" t="s">
        <v>3320</v>
      </c>
      <c r="CE160" s="346" t="s">
        <v>3320</v>
      </c>
      <c r="CF160" s="346" t="s">
        <v>3320</v>
      </c>
      <c r="CG160" s="346" t="s">
        <v>3320</v>
      </c>
      <c r="CH160" s="348"/>
      <c r="CI160" s="346" t="s">
        <v>3320</v>
      </c>
      <c r="CJ160" s="346" t="s">
        <v>3320</v>
      </c>
      <c r="CK160" s="346" t="s">
        <v>3320</v>
      </c>
      <c r="CL160" s="346" t="s">
        <v>3320</v>
      </c>
      <c r="CM160" s="346" t="s">
        <v>3320</v>
      </c>
      <c r="CN160" s="346" t="s">
        <v>3320</v>
      </c>
      <c r="CO160" s="346" t="s">
        <v>3320</v>
      </c>
      <c r="CP160" s="346" t="s">
        <v>9251</v>
      </c>
      <c r="CQ160" s="346" t="s">
        <v>6362</v>
      </c>
      <c r="CR160" s="346" t="s">
        <v>9252</v>
      </c>
      <c r="CS160" s="346" t="s">
        <v>9253</v>
      </c>
      <c r="CT160" s="346" t="s">
        <v>9254</v>
      </c>
      <c r="CU160" s="346" t="s">
        <v>9255</v>
      </c>
      <c r="CV160" s="346" t="s">
        <v>1214</v>
      </c>
      <c r="CW160" s="346" t="s">
        <v>1214</v>
      </c>
      <c r="CX160" s="346" t="s">
        <v>5774</v>
      </c>
      <c r="CY160" s="346" t="s">
        <v>3320</v>
      </c>
      <c r="CZ160" s="345">
        <v>5.8</v>
      </c>
      <c r="DA160" s="348"/>
      <c r="DB160" s="346" t="s">
        <v>6369</v>
      </c>
      <c r="DC160" s="346" t="s">
        <v>6370</v>
      </c>
      <c r="DD160" s="348"/>
      <c r="DE160" s="346" t="s">
        <v>5774</v>
      </c>
      <c r="DF160" s="352">
        <v>0.9</v>
      </c>
      <c r="DG160" s="346" t="s">
        <v>9256</v>
      </c>
      <c r="DH160" s="346" t="s">
        <v>3320</v>
      </c>
      <c r="DI160" s="346" t="s">
        <v>3320</v>
      </c>
      <c r="DJ160" s="346" t="s">
        <v>3320</v>
      </c>
      <c r="DK160" s="346" t="s">
        <v>3320</v>
      </c>
      <c r="DL160" s="346" t="s">
        <v>3320</v>
      </c>
      <c r="DM160" s="346" t="s">
        <v>3320</v>
      </c>
      <c r="DN160" s="346" t="s">
        <v>3320</v>
      </c>
      <c r="DO160" s="346" t="s">
        <v>3320</v>
      </c>
      <c r="DP160" s="346" t="s">
        <v>3320</v>
      </c>
      <c r="DQ160" s="346" t="s">
        <v>3320</v>
      </c>
      <c r="DR160" s="346" t="s">
        <v>3320</v>
      </c>
      <c r="DS160" s="346" t="s">
        <v>3320</v>
      </c>
      <c r="DT160" s="346" t="s">
        <v>3320</v>
      </c>
      <c r="DU160" s="346" t="s">
        <v>3320</v>
      </c>
      <c r="DV160" s="346" t="s">
        <v>3320</v>
      </c>
      <c r="DW160" s="346" t="s">
        <v>3320</v>
      </c>
      <c r="DX160" s="346" t="s">
        <v>3320</v>
      </c>
      <c r="DY160" s="346" t="s">
        <v>3320</v>
      </c>
      <c r="DZ160" s="346" t="s">
        <v>3320</v>
      </c>
      <c r="EA160" s="346" t="s">
        <v>3320</v>
      </c>
      <c r="EB160" s="346" t="s">
        <v>3320</v>
      </c>
      <c r="EC160" s="346" t="s">
        <v>3320</v>
      </c>
      <c r="ED160" s="346" t="s">
        <v>3320</v>
      </c>
      <c r="EE160" s="346" t="s">
        <v>3320</v>
      </c>
      <c r="EF160" s="345">
        <v>475000000</v>
      </c>
      <c r="EG160" s="346" t="s">
        <v>733</v>
      </c>
      <c r="EH160" s="346" t="s">
        <v>733</v>
      </c>
      <c r="EI160" s="346" t="s">
        <v>1214</v>
      </c>
      <c r="EJ160" s="346" t="s">
        <v>1214</v>
      </c>
      <c r="EK160" s="346" t="s">
        <v>2770</v>
      </c>
      <c r="EL160" s="346" t="s">
        <v>9257</v>
      </c>
      <c r="EM160" s="179" t="s">
        <v>9258</v>
      </c>
      <c r="EN160" s="348"/>
      <c r="EO160" s="346" t="s">
        <v>9259</v>
      </c>
      <c r="EP160" s="345">
        <v>475000000</v>
      </c>
      <c r="EQ160" s="346" t="s">
        <v>3320</v>
      </c>
      <c r="ER160" s="345">
        <v>4</v>
      </c>
      <c r="ES160" s="345">
        <v>1</v>
      </c>
      <c r="ET160" s="346" t="s">
        <v>9260</v>
      </c>
      <c r="EU160" s="346" t="s">
        <v>733</v>
      </c>
      <c r="EV160" s="346" t="s">
        <v>733</v>
      </c>
      <c r="EW160" s="346" t="s">
        <v>9261</v>
      </c>
      <c r="EX160" s="346" t="s">
        <v>1214</v>
      </c>
      <c r="EY160" s="346" t="s">
        <v>1214</v>
      </c>
      <c r="EZ160" s="346" t="s">
        <v>1214</v>
      </c>
      <c r="FA160" s="346" t="s">
        <v>733</v>
      </c>
      <c r="FB160" s="346" t="s">
        <v>1214</v>
      </c>
      <c r="FC160" s="349" t="s">
        <v>5676</v>
      </c>
      <c r="FD160" s="346" t="s">
        <v>3320</v>
      </c>
      <c r="FE160" s="346" t="s">
        <v>733</v>
      </c>
      <c r="FF160" s="346" t="s">
        <v>5721</v>
      </c>
      <c r="FG160" s="346" t="s">
        <v>1214</v>
      </c>
      <c r="FH160" s="346" t="s">
        <v>1214</v>
      </c>
      <c r="FI160" s="346" t="s">
        <v>3320</v>
      </c>
      <c r="FJ160" s="346" t="s">
        <v>3320</v>
      </c>
      <c r="FK160" s="346" t="s">
        <v>3320</v>
      </c>
      <c r="FL160" s="346" t="s">
        <v>1214</v>
      </c>
      <c r="FM160" s="346" t="s">
        <v>1214</v>
      </c>
      <c r="FN160" s="346" t="s">
        <v>3320</v>
      </c>
      <c r="FO160" s="346" t="s">
        <v>1214</v>
      </c>
      <c r="FP160" s="346" t="s">
        <v>3320</v>
      </c>
      <c r="FQ160" s="346" t="s">
        <v>3320</v>
      </c>
      <c r="FR160" s="346" t="s">
        <v>3320</v>
      </c>
      <c r="FS160" s="346" t="s">
        <v>3320</v>
      </c>
      <c r="FT160" s="346" t="s">
        <v>3320</v>
      </c>
      <c r="FU160" s="346" t="s">
        <v>3320</v>
      </c>
      <c r="FV160" s="346" t="s">
        <v>733</v>
      </c>
      <c r="FW160" s="346" t="s">
        <v>1214</v>
      </c>
      <c r="FX160" s="350">
        <v>46080.855914351851</v>
      </c>
      <c r="FY160" s="350">
        <v>46080.898692129631</v>
      </c>
      <c r="FZ160" s="346" t="s">
        <v>5685</v>
      </c>
      <c r="GA160" s="346" t="s">
        <v>3320</v>
      </c>
      <c r="GB160" s="346" t="s">
        <v>3320</v>
      </c>
      <c r="GC160" s="346" t="s">
        <v>3320</v>
      </c>
      <c r="GD160" s="346" t="s">
        <v>3320</v>
      </c>
      <c r="GE160" s="346" t="s">
        <v>3320</v>
      </c>
      <c r="GF160" s="346" t="s">
        <v>3320</v>
      </c>
      <c r="GG160" s="346" t="s">
        <v>3320</v>
      </c>
      <c r="GH160" s="346" t="s">
        <v>3320</v>
      </c>
      <c r="GI160" s="346" t="s">
        <v>3320</v>
      </c>
      <c r="GJ160" s="346" t="s">
        <v>3320</v>
      </c>
      <c r="GK160" s="346" t="s">
        <v>3320</v>
      </c>
      <c r="GL160" s="346" t="s">
        <v>3320</v>
      </c>
      <c r="GM160" s="346" t="s">
        <v>3320</v>
      </c>
      <c r="GN160" s="346" t="s">
        <v>3320</v>
      </c>
      <c r="GO160" s="346" t="s">
        <v>3320</v>
      </c>
      <c r="GP160" s="346" t="s">
        <v>3320</v>
      </c>
      <c r="GQ160" s="346" t="s">
        <v>3320</v>
      </c>
      <c r="GR160" s="346" t="s">
        <v>3320</v>
      </c>
      <c r="GS160" s="346" t="s">
        <v>3320</v>
      </c>
      <c r="GT160" s="346" t="s">
        <v>3320</v>
      </c>
      <c r="GU160" s="346" t="s">
        <v>3320</v>
      </c>
      <c r="GV160" s="346" t="s">
        <v>3320</v>
      </c>
      <c r="GW160" s="346" t="s">
        <v>3320</v>
      </c>
      <c r="GX160" s="346" t="s">
        <v>3320</v>
      </c>
      <c r="GY160" s="346" t="s">
        <v>3320</v>
      </c>
      <c r="GZ160" s="346" t="s">
        <v>3320</v>
      </c>
      <c r="HA160" s="346" t="s">
        <v>3320</v>
      </c>
      <c r="HB160" s="346" t="s">
        <v>3320</v>
      </c>
      <c r="HC160" s="346" t="s">
        <v>3320</v>
      </c>
      <c r="HD160" s="346" t="s">
        <v>3320</v>
      </c>
      <c r="HE160" s="346" t="s">
        <v>3320</v>
      </c>
      <c r="HF160" s="346" t="s">
        <v>3320</v>
      </c>
      <c r="HG160" s="346" t="s">
        <v>3320</v>
      </c>
      <c r="HH160" s="346" t="s">
        <v>3320</v>
      </c>
      <c r="HI160" s="346" t="s">
        <v>3320</v>
      </c>
      <c r="HJ160" s="346" t="s">
        <v>3320</v>
      </c>
      <c r="HK160" s="346" t="s">
        <v>3320</v>
      </c>
      <c r="HL160" s="346" t="s">
        <v>3320</v>
      </c>
    </row>
    <row r="161" spans="1:220" ht="15.75" thickBot="1">
      <c r="A161" s="344" t="s">
        <v>5638</v>
      </c>
      <c r="B161" s="345">
        <v>358</v>
      </c>
      <c r="C161" s="346" t="s">
        <v>9262</v>
      </c>
      <c r="D161" s="346" t="s">
        <v>9263</v>
      </c>
      <c r="E161" s="345">
        <v>358</v>
      </c>
      <c r="F161" s="346" t="s">
        <v>6907</v>
      </c>
      <c r="G161" s="346" t="s">
        <v>6908</v>
      </c>
      <c r="H161" s="346" t="s">
        <v>9264</v>
      </c>
      <c r="I161" s="346" t="s">
        <v>5643</v>
      </c>
      <c r="J161" s="346" t="s">
        <v>6910</v>
      </c>
      <c r="K161" s="346" t="s">
        <v>6912</v>
      </c>
      <c r="L161" s="346" t="s">
        <v>6913</v>
      </c>
      <c r="M161" s="346" t="s">
        <v>5698</v>
      </c>
      <c r="N161" s="346" t="s">
        <v>6914</v>
      </c>
      <c r="O161" s="346" t="s">
        <v>6915</v>
      </c>
      <c r="P161" s="346" t="s">
        <v>3320</v>
      </c>
      <c r="Q161" s="346" t="s">
        <v>6916</v>
      </c>
      <c r="R161" s="346" t="s">
        <v>5698</v>
      </c>
      <c r="S161" s="346" t="s">
        <v>6917</v>
      </c>
      <c r="T161" s="346" t="s">
        <v>6918</v>
      </c>
      <c r="U161" s="346" t="s">
        <v>6919</v>
      </c>
      <c r="V161" s="346" t="s">
        <v>733</v>
      </c>
      <c r="W161" s="346" t="s">
        <v>733</v>
      </c>
      <c r="X161" s="346" t="s">
        <v>733</v>
      </c>
      <c r="Y161" s="346" t="s">
        <v>3320</v>
      </c>
      <c r="Z161" s="346" t="s">
        <v>6920</v>
      </c>
      <c r="AA161" s="346" t="s">
        <v>733</v>
      </c>
      <c r="AB161" s="346" t="s">
        <v>6921</v>
      </c>
      <c r="AC161" s="346" t="s">
        <v>6922</v>
      </c>
      <c r="AD161" s="346" t="s">
        <v>6923</v>
      </c>
      <c r="AE161" s="346" t="s">
        <v>6908</v>
      </c>
      <c r="AF161" s="346" t="s">
        <v>6924</v>
      </c>
      <c r="AG161" s="346" t="s">
        <v>6925</v>
      </c>
      <c r="AH161" s="346" t="s">
        <v>1214</v>
      </c>
      <c r="AI161" s="346" t="s">
        <v>3320</v>
      </c>
      <c r="AJ161" s="346" t="s">
        <v>5747</v>
      </c>
      <c r="AK161" s="346" t="s">
        <v>7683</v>
      </c>
      <c r="AL161" s="346" t="s">
        <v>5712</v>
      </c>
      <c r="AM161" s="347">
        <v>46996</v>
      </c>
      <c r="AN161" s="345">
        <v>22</v>
      </c>
      <c r="AO161" s="345">
        <v>750</v>
      </c>
      <c r="AP161" s="346" t="s">
        <v>5863</v>
      </c>
      <c r="AQ161" s="345">
        <v>1428571</v>
      </c>
      <c r="AR161" s="345">
        <v>1774</v>
      </c>
      <c r="AS161" s="346" t="s">
        <v>733</v>
      </c>
      <c r="AT161" s="345">
        <v>0.97</v>
      </c>
      <c r="AU161" s="346" t="s">
        <v>733</v>
      </c>
      <c r="AV161" s="345">
        <v>525</v>
      </c>
      <c r="AW161" s="346" t="s">
        <v>5713</v>
      </c>
      <c r="AX161" s="346" t="s">
        <v>5801</v>
      </c>
      <c r="AY161" s="346" t="s">
        <v>3320</v>
      </c>
      <c r="AZ161" s="346" t="s">
        <v>1214</v>
      </c>
      <c r="BA161" s="346" t="s">
        <v>733</v>
      </c>
      <c r="BB161" s="345">
        <v>1750</v>
      </c>
      <c r="BC161" s="345">
        <v>1550</v>
      </c>
      <c r="BD161" s="346" t="s">
        <v>9266</v>
      </c>
      <c r="BE161" s="345">
        <v>365</v>
      </c>
      <c r="BF161" s="345">
        <v>85</v>
      </c>
      <c r="BG161" s="345">
        <v>98</v>
      </c>
      <c r="BH161" s="345">
        <v>25</v>
      </c>
      <c r="BI161" s="347">
        <v>46996</v>
      </c>
      <c r="BJ161" s="345">
        <v>0.75</v>
      </c>
      <c r="BK161" s="345">
        <v>27</v>
      </c>
      <c r="BL161" s="346" t="s">
        <v>9267</v>
      </c>
      <c r="BM161" s="345">
        <v>225000000</v>
      </c>
      <c r="BN161" s="346" t="s">
        <v>3320</v>
      </c>
      <c r="BO161" s="346" t="s">
        <v>3320</v>
      </c>
      <c r="BP161" s="346" t="s">
        <v>3320</v>
      </c>
      <c r="BQ161" s="346" t="s">
        <v>3320</v>
      </c>
      <c r="BR161" s="346" t="s">
        <v>3320</v>
      </c>
      <c r="BS161" s="346" t="s">
        <v>3320</v>
      </c>
      <c r="BT161" s="346" t="s">
        <v>3320</v>
      </c>
      <c r="BU161" s="346" t="s">
        <v>3320</v>
      </c>
      <c r="BV161" s="346" t="s">
        <v>3320</v>
      </c>
      <c r="BW161" s="346" t="s">
        <v>3320</v>
      </c>
      <c r="BX161" s="348"/>
      <c r="BY161" s="346" t="s">
        <v>3320</v>
      </c>
      <c r="BZ161" s="346" t="s">
        <v>3320</v>
      </c>
      <c r="CA161" s="346" t="s">
        <v>3320</v>
      </c>
      <c r="CB161" s="346" t="s">
        <v>3320</v>
      </c>
      <c r="CC161" s="346" t="s">
        <v>3320</v>
      </c>
      <c r="CD161" s="346" t="s">
        <v>3320</v>
      </c>
      <c r="CE161" s="346" t="s">
        <v>3320</v>
      </c>
      <c r="CF161" s="346" t="s">
        <v>3320</v>
      </c>
      <c r="CG161" s="346" t="s">
        <v>3320</v>
      </c>
      <c r="CH161" s="348"/>
      <c r="CI161" s="346" t="s">
        <v>3320</v>
      </c>
      <c r="CJ161" s="346" t="s">
        <v>3320</v>
      </c>
      <c r="CK161" s="346" t="s">
        <v>3320</v>
      </c>
      <c r="CL161" s="346" t="s">
        <v>3320</v>
      </c>
      <c r="CM161" s="346" t="s">
        <v>3320</v>
      </c>
      <c r="CN161" s="346" t="s">
        <v>3320</v>
      </c>
      <c r="CO161" s="346" t="s">
        <v>3320</v>
      </c>
      <c r="CP161" s="346" t="s">
        <v>3320</v>
      </c>
      <c r="CQ161" s="346" t="s">
        <v>3320</v>
      </c>
      <c r="CR161" s="346" t="s">
        <v>3320</v>
      </c>
      <c r="CS161" s="346" t="s">
        <v>3320</v>
      </c>
      <c r="CT161" s="346" t="s">
        <v>3320</v>
      </c>
      <c r="CU161" s="346" t="s">
        <v>3320</v>
      </c>
      <c r="CV161" s="346" t="s">
        <v>3320</v>
      </c>
      <c r="CW161" s="346" t="s">
        <v>3320</v>
      </c>
      <c r="CX161" s="346" t="s">
        <v>3320</v>
      </c>
      <c r="CY161" s="346" t="s">
        <v>3320</v>
      </c>
      <c r="CZ161" s="346" t="s">
        <v>3320</v>
      </c>
      <c r="DA161" s="346" t="s">
        <v>3320</v>
      </c>
      <c r="DB161" s="346" t="s">
        <v>3320</v>
      </c>
      <c r="DC161" s="346" t="s">
        <v>3320</v>
      </c>
      <c r="DD161" s="346" t="s">
        <v>3320</v>
      </c>
      <c r="DE161" s="346" t="s">
        <v>3320</v>
      </c>
      <c r="DF161" s="346" t="s">
        <v>3320</v>
      </c>
      <c r="DG161" s="346" t="s">
        <v>3320</v>
      </c>
      <c r="DH161" s="346" t="s">
        <v>3320</v>
      </c>
      <c r="DI161" s="346" t="s">
        <v>3320</v>
      </c>
      <c r="DJ161" s="346" t="s">
        <v>3320</v>
      </c>
      <c r="DK161" s="346" t="s">
        <v>3320</v>
      </c>
      <c r="DL161" s="346" t="s">
        <v>3320</v>
      </c>
      <c r="DM161" s="346" t="s">
        <v>3320</v>
      </c>
      <c r="DN161" s="346" t="s">
        <v>3320</v>
      </c>
      <c r="DO161" s="346" t="s">
        <v>3320</v>
      </c>
      <c r="DP161" s="346" t="s">
        <v>3320</v>
      </c>
      <c r="DQ161" s="346" t="s">
        <v>3320</v>
      </c>
      <c r="DR161" s="346" t="s">
        <v>3320</v>
      </c>
      <c r="DS161" s="346" t="s">
        <v>3320</v>
      </c>
      <c r="DT161" s="346" t="s">
        <v>3320</v>
      </c>
      <c r="DU161" s="346" t="s">
        <v>3320</v>
      </c>
      <c r="DV161" s="346" t="s">
        <v>3320</v>
      </c>
      <c r="DW161" s="346" t="s">
        <v>3320</v>
      </c>
      <c r="DX161" s="346" t="s">
        <v>3320</v>
      </c>
      <c r="DY161" s="346" t="s">
        <v>3320</v>
      </c>
      <c r="DZ161" s="346" t="s">
        <v>3320</v>
      </c>
      <c r="EA161" s="346" t="s">
        <v>3320</v>
      </c>
      <c r="EB161" s="346" t="s">
        <v>3320</v>
      </c>
      <c r="EC161" s="346" t="s">
        <v>3320</v>
      </c>
      <c r="ED161" s="346" t="s">
        <v>3320</v>
      </c>
      <c r="EE161" s="346" t="s">
        <v>3320</v>
      </c>
      <c r="EF161" s="345">
        <v>1125000000</v>
      </c>
      <c r="EG161" s="346" t="s">
        <v>733</v>
      </c>
      <c r="EH161" s="346" t="s">
        <v>733</v>
      </c>
      <c r="EI161" s="346" t="s">
        <v>733</v>
      </c>
      <c r="EJ161" s="346" t="s">
        <v>733</v>
      </c>
      <c r="EK161" s="346" t="s">
        <v>9268</v>
      </c>
      <c r="EL161" s="346" t="s">
        <v>9269</v>
      </c>
      <c r="EM161" s="179" t="s">
        <v>9270</v>
      </c>
      <c r="EN161" s="348"/>
      <c r="EO161" s="346" t="s">
        <v>9271</v>
      </c>
      <c r="EP161" s="345">
        <v>1125000000</v>
      </c>
      <c r="EQ161" s="345">
        <v>225000000</v>
      </c>
      <c r="ER161" s="345">
        <v>45000</v>
      </c>
      <c r="ES161" s="345">
        <v>6000</v>
      </c>
      <c r="ET161" s="346" t="s">
        <v>6932</v>
      </c>
      <c r="EU161" s="346" t="s">
        <v>733</v>
      </c>
      <c r="EV161" s="346" t="s">
        <v>733</v>
      </c>
      <c r="EW161" s="346" t="s">
        <v>6933</v>
      </c>
      <c r="EX161" s="346" t="s">
        <v>733</v>
      </c>
      <c r="EY161" s="346" t="s">
        <v>1214</v>
      </c>
      <c r="EZ161" s="346" t="s">
        <v>1214</v>
      </c>
      <c r="FA161" s="346" t="s">
        <v>733</v>
      </c>
      <c r="FB161" s="346" t="s">
        <v>733</v>
      </c>
      <c r="FC161" s="349" t="s">
        <v>5676</v>
      </c>
      <c r="FD161" s="346" t="s">
        <v>3320</v>
      </c>
      <c r="FE161" s="346" t="s">
        <v>733</v>
      </c>
      <c r="FF161" s="346" t="s">
        <v>5721</v>
      </c>
      <c r="FG161" s="346" t="s">
        <v>1214</v>
      </c>
      <c r="FH161" s="346" t="s">
        <v>1214</v>
      </c>
      <c r="FI161" s="346" t="s">
        <v>3320</v>
      </c>
      <c r="FJ161" s="346" t="s">
        <v>3320</v>
      </c>
      <c r="FK161" s="345">
        <v>0</v>
      </c>
      <c r="FL161" s="346" t="s">
        <v>1214</v>
      </c>
      <c r="FM161" s="346" t="s">
        <v>1214</v>
      </c>
      <c r="FN161" s="346" t="s">
        <v>3320</v>
      </c>
      <c r="FO161" s="346" t="s">
        <v>1214</v>
      </c>
      <c r="FP161" s="346" t="s">
        <v>3320</v>
      </c>
      <c r="FQ161" s="346" t="s">
        <v>9272</v>
      </c>
      <c r="FR161" s="346" t="s">
        <v>3320</v>
      </c>
      <c r="FS161" s="346" t="s">
        <v>3320</v>
      </c>
      <c r="FT161" s="346" t="s">
        <v>3320</v>
      </c>
      <c r="FU161" s="346" t="s">
        <v>3320</v>
      </c>
      <c r="FV161" s="346" t="s">
        <v>733</v>
      </c>
      <c r="FW161" s="346" t="s">
        <v>1214</v>
      </c>
      <c r="FX161" s="350">
        <v>46067.617395833331</v>
      </c>
      <c r="FY161" s="350">
        <v>46080.883969907409</v>
      </c>
      <c r="FZ161" s="346" t="s">
        <v>5685</v>
      </c>
      <c r="GA161" s="346" t="s">
        <v>3320</v>
      </c>
      <c r="GB161" s="346" t="s">
        <v>3320</v>
      </c>
      <c r="GC161" s="346" t="s">
        <v>3320</v>
      </c>
      <c r="GD161" s="346" t="s">
        <v>3320</v>
      </c>
      <c r="GE161" s="346" t="s">
        <v>3320</v>
      </c>
      <c r="GF161" s="346" t="s">
        <v>3320</v>
      </c>
      <c r="GG161" s="346" t="s">
        <v>3320</v>
      </c>
      <c r="GH161" s="346" t="s">
        <v>3320</v>
      </c>
      <c r="GI161" s="346" t="s">
        <v>3320</v>
      </c>
      <c r="GJ161" s="346" t="s">
        <v>3320</v>
      </c>
      <c r="GK161" s="346" t="s">
        <v>3320</v>
      </c>
      <c r="GL161" s="346" t="s">
        <v>3320</v>
      </c>
      <c r="GM161" s="346" t="s">
        <v>3320</v>
      </c>
      <c r="GN161" s="346" t="s">
        <v>3320</v>
      </c>
      <c r="GO161" s="346" t="s">
        <v>3320</v>
      </c>
      <c r="GP161" s="346" t="s">
        <v>3320</v>
      </c>
      <c r="GQ161" s="346" t="s">
        <v>3320</v>
      </c>
      <c r="GR161" s="346" t="s">
        <v>3320</v>
      </c>
      <c r="GS161" s="346" t="s">
        <v>3320</v>
      </c>
      <c r="GT161" s="346" t="s">
        <v>3320</v>
      </c>
      <c r="GU161" s="346" t="s">
        <v>3320</v>
      </c>
      <c r="GV161" s="346" t="s">
        <v>3320</v>
      </c>
      <c r="GW161" s="346" t="s">
        <v>3320</v>
      </c>
      <c r="GX161" s="346" t="s">
        <v>3320</v>
      </c>
      <c r="GY161" s="346" t="s">
        <v>3320</v>
      </c>
      <c r="GZ161" s="346" t="s">
        <v>3320</v>
      </c>
      <c r="HA161" s="346" t="s">
        <v>3320</v>
      </c>
      <c r="HB161" s="346" t="s">
        <v>3320</v>
      </c>
      <c r="HC161" s="346" t="s">
        <v>3320</v>
      </c>
      <c r="HD161" s="346" t="s">
        <v>3320</v>
      </c>
      <c r="HE161" s="346" t="s">
        <v>3320</v>
      </c>
      <c r="HF161" s="346" t="s">
        <v>3320</v>
      </c>
      <c r="HG161" s="346" t="s">
        <v>3320</v>
      </c>
      <c r="HH161" s="346" t="s">
        <v>3320</v>
      </c>
      <c r="HI161" s="346" t="s">
        <v>3320</v>
      </c>
      <c r="HJ161" s="346" t="s">
        <v>3320</v>
      </c>
      <c r="HK161" s="346" t="s">
        <v>3320</v>
      </c>
      <c r="HL161" s="346" t="s">
        <v>3320</v>
      </c>
    </row>
    <row r="162" spans="1:220" ht="15.75" thickBot="1">
      <c r="A162" s="344" t="s">
        <v>5638</v>
      </c>
      <c r="B162" s="345">
        <v>669</v>
      </c>
      <c r="C162" s="346" t="s">
        <v>6881</v>
      </c>
      <c r="D162" s="346" t="s">
        <v>6882</v>
      </c>
      <c r="E162" s="345">
        <v>669</v>
      </c>
      <c r="F162" s="346" t="s">
        <v>6883</v>
      </c>
      <c r="G162" s="346" t="s">
        <v>6884</v>
      </c>
      <c r="H162" s="346" t="s">
        <v>6885</v>
      </c>
      <c r="I162" s="346" t="s">
        <v>5643</v>
      </c>
      <c r="J162" s="346" t="s">
        <v>67</v>
      </c>
      <c r="K162" s="346" t="s">
        <v>6183</v>
      </c>
      <c r="L162" s="346" t="s">
        <v>5698</v>
      </c>
      <c r="M162" s="346" t="s">
        <v>5698</v>
      </c>
      <c r="N162" s="346" t="s">
        <v>6886</v>
      </c>
      <c r="O162" s="346" t="s">
        <v>6887</v>
      </c>
      <c r="P162" s="346" t="s">
        <v>3320</v>
      </c>
      <c r="Q162" s="346" t="s">
        <v>6186</v>
      </c>
      <c r="R162" s="346" t="s">
        <v>5698</v>
      </c>
      <c r="S162" s="346" t="s">
        <v>6888</v>
      </c>
      <c r="T162" s="346" t="s">
        <v>6889</v>
      </c>
      <c r="U162" s="346" t="s">
        <v>6890</v>
      </c>
      <c r="V162" s="346" t="s">
        <v>733</v>
      </c>
      <c r="W162" s="346" t="s">
        <v>733</v>
      </c>
      <c r="X162" s="346" t="s">
        <v>733</v>
      </c>
      <c r="Y162" s="346" t="s">
        <v>3320</v>
      </c>
      <c r="Z162" s="346" t="s">
        <v>6891</v>
      </c>
      <c r="AA162" s="346" t="s">
        <v>733</v>
      </c>
      <c r="AB162" s="346" t="s">
        <v>6892</v>
      </c>
      <c r="AC162" s="346" t="s">
        <v>6893</v>
      </c>
      <c r="AD162" s="346" t="s">
        <v>6894</v>
      </c>
      <c r="AE162" s="346" t="s">
        <v>6895</v>
      </c>
      <c r="AF162" s="346" t="s">
        <v>6896</v>
      </c>
      <c r="AG162" s="346" t="s">
        <v>6897</v>
      </c>
      <c r="AH162" s="346" t="s">
        <v>1214</v>
      </c>
      <c r="AI162" s="346" t="s">
        <v>3320</v>
      </c>
      <c r="AJ162" s="346" t="s">
        <v>5833</v>
      </c>
      <c r="AK162" s="346" t="s">
        <v>6483</v>
      </c>
      <c r="AL162" s="346" t="s">
        <v>5665</v>
      </c>
      <c r="AM162" s="347">
        <v>46844</v>
      </c>
      <c r="AN162" s="345">
        <v>18</v>
      </c>
      <c r="AO162" s="345">
        <v>70</v>
      </c>
      <c r="AP162" s="346" t="s">
        <v>5666</v>
      </c>
      <c r="AQ162" s="345">
        <v>136445</v>
      </c>
      <c r="AR162" s="345">
        <v>223.3</v>
      </c>
      <c r="AS162" s="346" t="s">
        <v>733</v>
      </c>
      <c r="AT162" s="345">
        <v>36.4</v>
      </c>
      <c r="AU162" s="346" t="s">
        <v>733</v>
      </c>
      <c r="AV162" s="345">
        <v>660</v>
      </c>
      <c r="AW162" s="346" t="s">
        <v>5800</v>
      </c>
      <c r="AX162" s="346" t="s">
        <v>5668</v>
      </c>
      <c r="AY162" s="346" t="s">
        <v>3320</v>
      </c>
      <c r="AZ162" s="346" t="s">
        <v>733</v>
      </c>
      <c r="BA162" s="346" t="s">
        <v>733</v>
      </c>
      <c r="BB162" s="345">
        <v>3189.99</v>
      </c>
      <c r="BC162" s="345">
        <v>2969.99</v>
      </c>
      <c r="BD162" s="346" t="s">
        <v>6707</v>
      </c>
      <c r="BE162" s="345">
        <v>365</v>
      </c>
      <c r="BF162" s="345">
        <v>94.16</v>
      </c>
      <c r="BG162" s="345">
        <v>97</v>
      </c>
      <c r="BH162" s="345">
        <v>25</v>
      </c>
      <c r="BI162" s="347">
        <v>46235</v>
      </c>
      <c r="BJ162" s="345">
        <v>1.75</v>
      </c>
      <c r="BK162" s="345">
        <v>12</v>
      </c>
      <c r="BL162" s="346" t="s">
        <v>6896</v>
      </c>
      <c r="BM162" s="345">
        <v>4000000</v>
      </c>
      <c r="BN162" s="346" t="s">
        <v>3320</v>
      </c>
      <c r="BO162" s="346" t="s">
        <v>3320</v>
      </c>
      <c r="BP162" s="346" t="s">
        <v>3320</v>
      </c>
      <c r="BQ162" s="346" t="s">
        <v>3320</v>
      </c>
      <c r="BR162" s="346" t="s">
        <v>3320</v>
      </c>
      <c r="BS162" s="346" t="s">
        <v>3320</v>
      </c>
      <c r="BT162" s="346" t="s">
        <v>3320</v>
      </c>
      <c r="BU162" s="346" t="s">
        <v>3320</v>
      </c>
      <c r="BV162" s="346" t="s">
        <v>3320</v>
      </c>
      <c r="BW162" s="346" t="s">
        <v>3320</v>
      </c>
      <c r="BX162" s="348"/>
      <c r="BY162" s="346" t="s">
        <v>3320</v>
      </c>
      <c r="BZ162" s="346" t="s">
        <v>3320</v>
      </c>
      <c r="CA162" s="346" t="s">
        <v>3320</v>
      </c>
      <c r="CB162" s="346" t="s">
        <v>3320</v>
      </c>
      <c r="CC162" s="346" t="s">
        <v>3320</v>
      </c>
      <c r="CD162" s="346" t="s">
        <v>3320</v>
      </c>
      <c r="CE162" s="346" t="s">
        <v>3320</v>
      </c>
      <c r="CF162" s="346" t="s">
        <v>3320</v>
      </c>
      <c r="CG162" s="346" t="s">
        <v>3320</v>
      </c>
      <c r="CH162" s="348"/>
      <c r="CI162" s="346" t="s">
        <v>3320</v>
      </c>
      <c r="CJ162" s="346" t="s">
        <v>3320</v>
      </c>
      <c r="CK162" s="346" t="s">
        <v>3320</v>
      </c>
      <c r="CL162" s="346" t="s">
        <v>3320</v>
      </c>
      <c r="CM162" s="346" t="s">
        <v>3320</v>
      </c>
      <c r="CN162" s="346" t="s">
        <v>3320</v>
      </c>
      <c r="CO162" s="346" t="s">
        <v>3320</v>
      </c>
      <c r="CP162" s="346" t="s">
        <v>3320</v>
      </c>
      <c r="CQ162" s="346" t="s">
        <v>3320</v>
      </c>
      <c r="CR162" s="346" t="s">
        <v>3320</v>
      </c>
      <c r="CS162" s="346" t="s">
        <v>3320</v>
      </c>
      <c r="CT162" s="346" t="s">
        <v>3320</v>
      </c>
      <c r="CU162" s="346" t="s">
        <v>3320</v>
      </c>
      <c r="CV162" s="346" t="s">
        <v>3320</v>
      </c>
      <c r="CW162" s="346" t="s">
        <v>3320</v>
      </c>
      <c r="CX162" s="346" t="s">
        <v>3320</v>
      </c>
      <c r="CY162" s="346" t="s">
        <v>3320</v>
      </c>
      <c r="CZ162" s="346" t="s">
        <v>3320</v>
      </c>
      <c r="DA162" s="346" t="s">
        <v>3320</v>
      </c>
      <c r="DB162" s="346" t="s">
        <v>3320</v>
      </c>
      <c r="DC162" s="346" t="s">
        <v>3320</v>
      </c>
      <c r="DD162" s="346" t="s">
        <v>3320</v>
      </c>
      <c r="DE162" s="346" t="s">
        <v>3320</v>
      </c>
      <c r="DF162" s="346" t="s">
        <v>3320</v>
      </c>
      <c r="DG162" s="346" t="s">
        <v>3320</v>
      </c>
      <c r="DH162" s="346" t="s">
        <v>3320</v>
      </c>
      <c r="DI162" s="346" t="s">
        <v>3320</v>
      </c>
      <c r="DJ162" s="346" t="s">
        <v>3320</v>
      </c>
      <c r="DK162" s="346" t="s">
        <v>3320</v>
      </c>
      <c r="DL162" s="346" t="s">
        <v>3320</v>
      </c>
      <c r="DM162" s="346" t="s">
        <v>3320</v>
      </c>
      <c r="DN162" s="346" t="s">
        <v>3320</v>
      </c>
      <c r="DO162" s="346" t="s">
        <v>3320</v>
      </c>
      <c r="DP162" s="346" t="s">
        <v>3320</v>
      </c>
      <c r="DQ162" s="346" t="s">
        <v>3320</v>
      </c>
      <c r="DR162" s="346" t="s">
        <v>3320</v>
      </c>
      <c r="DS162" s="346" t="s">
        <v>3320</v>
      </c>
      <c r="DT162" s="346" t="s">
        <v>3320</v>
      </c>
      <c r="DU162" s="346" t="s">
        <v>3320</v>
      </c>
      <c r="DV162" s="346" t="s">
        <v>3320</v>
      </c>
      <c r="DW162" s="346" t="s">
        <v>3320</v>
      </c>
      <c r="DX162" s="346" t="s">
        <v>3320</v>
      </c>
      <c r="DY162" s="346" t="s">
        <v>3320</v>
      </c>
      <c r="DZ162" s="346" t="s">
        <v>3320</v>
      </c>
      <c r="EA162" s="346" t="s">
        <v>3320</v>
      </c>
      <c r="EB162" s="346" t="s">
        <v>3320</v>
      </c>
      <c r="EC162" s="346" t="s">
        <v>3320</v>
      </c>
      <c r="ED162" s="346" t="s">
        <v>3320</v>
      </c>
      <c r="EE162" s="346" t="s">
        <v>3320</v>
      </c>
      <c r="EF162" s="345">
        <v>67304960</v>
      </c>
      <c r="EG162" s="346" t="s">
        <v>733</v>
      </c>
      <c r="EH162" s="346" t="s">
        <v>733</v>
      </c>
      <c r="EI162" s="346" t="s">
        <v>733</v>
      </c>
      <c r="EJ162" s="346" t="s">
        <v>733</v>
      </c>
      <c r="EK162" s="346" t="s">
        <v>2240</v>
      </c>
      <c r="EL162" s="346" t="s">
        <v>6899</v>
      </c>
      <c r="EM162" s="179" t="s">
        <v>6900</v>
      </c>
      <c r="EN162" s="348"/>
      <c r="EO162" s="346" t="s">
        <v>6901</v>
      </c>
      <c r="EP162" s="345">
        <v>67304960</v>
      </c>
      <c r="EQ162" s="345">
        <v>13200000</v>
      </c>
      <c r="ER162" s="345">
        <v>1062.74</v>
      </c>
      <c r="ES162" s="345">
        <v>371.32</v>
      </c>
      <c r="ET162" s="346" t="s">
        <v>6902</v>
      </c>
      <c r="EU162" s="346" t="s">
        <v>733</v>
      </c>
      <c r="EV162" s="346" t="s">
        <v>1214</v>
      </c>
      <c r="EW162" s="346" t="s">
        <v>6903</v>
      </c>
      <c r="EX162" s="346" t="s">
        <v>733</v>
      </c>
      <c r="EY162" s="346" t="s">
        <v>1214</v>
      </c>
      <c r="EZ162" s="346" t="s">
        <v>733</v>
      </c>
      <c r="FA162" s="346" t="s">
        <v>733</v>
      </c>
      <c r="FB162" s="346" t="s">
        <v>1214</v>
      </c>
      <c r="FC162" s="349" t="s">
        <v>5676</v>
      </c>
      <c r="FD162" s="346" t="s">
        <v>3320</v>
      </c>
      <c r="FE162" s="346" t="s">
        <v>733</v>
      </c>
      <c r="FF162" s="346" t="s">
        <v>5721</v>
      </c>
      <c r="FG162" s="346" t="s">
        <v>733</v>
      </c>
      <c r="FH162" s="346" t="s">
        <v>5679</v>
      </c>
      <c r="FI162" s="346" t="s">
        <v>3320</v>
      </c>
      <c r="FJ162" s="346" t="s">
        <v>3320</v>
      </c>
      <c r="FK162" s="345">
        <v>0.05</v>
      </c>
      <c r="FL162" s="346" t="s">
        <v>733</v>
      </c>
      <c r="FM162" s="346" t="s">
        <v>5948</v>
      </c>
      <c r="FN162" s="346" t="s">
        <v>6904</v>
      </c>
      <c r="FO162" s="346" t="s">
        <v>733</v>
      </c>
      <c r="FP162" s="346" t="s">
        <v>3320</v>
      </c>
      <c r="FQ162" s="346" t="s">
        <v>3320</v>
      </c>
      <c r="FR162" s="346" t="s">
        <v>3320</v>
      </c>
      <c r="FS162" s="346" t="s">
        <v>5683</v>
      </c>
      <c r="FT162" s="346" t="s">
        <v>5683</v>
      </c>
      <c r="FU162" s="346" t="s">
        <v>5952</v>
      </c>
      <c r="FV162" s="346" t="s">
        <v>733</v>
      </c>
      <c r="FW162" s="346" t="s">
        <v>1214</v>
      </c>
      <c r="FX162" s="350">
        <v>46073.583321759259</v>
      </c>
      <c r="FY162" s="350">
        <v>46080.876354166663</v>
      </c>
      <c r="FZ162" s="346" t="s">
        <v>5685</v>
      </c>
      <c r="GA162" s="346" t="s">
        <v>3320</v>
      </c>
      <c r="GB162" s="346" t="s">
        <v>3320</v>
      </c>
      <c r="GC162" s="346" t="s">
        <v>3320</v>
      </c>
      <c r="GD162" s="346" t="s">
        <v>3320</v>
      </c>
      <c r="GE162" s="346" t="s">
        <v>3320</v>
      </c>
      <c r="GF162" s="346" t="s">
        <v>3320</v>
      </c>
      <c r="GG162" s="346" t="s">
        <v>3320</v>
      </c>
      <c r="GH162" s="346" t="s">
        <v>3320</v>
      </c>
      <c r="GI162" s="346" t="s">
        <v>3320</v>
      </c>
      <c r="GJ162" s="346" t="s">
        <v>3320</v>
      </c>
      <c r="GK162" s="346" t="s">
        <v>3320</v>
      </c>
      <c r="GL162" s="346" t="s">
        <v>3320</v>
      </c>
      <c r="GM162" s="346" t="s">
        <v>3320</v>
      </c>
      <c r="GN162" s="346" t="s">
        <v>3320</v>
      </c>
      <c r="GO162" s="346" t="s">
        <v>3320</v>
      </c>
      <c r="GP162" s="346" t="s">
        <v>3320</v>
      </c>
      <c r="GQ162" s="346" t="s">
        <v>3320</v>
      </c>
      <c r="GR162" s="346" t="s">
        <v>3320</v>
      </c>
      <c r="GS162" s="346" t="s">
        <v>3320</v>
      </c>
      <c r="GT162" s="346" t="s">
        <v>3320</v>
      </c>
      <c r="GU162" s="346" t="s">
        <v>3320</v>
      </c>
      <c r="GV162" s="346" t="s">
        <v>3320</v>
      </c>
      <c r="GW162" s="346" t="s">
        <v>3320</v>
      </c>
      <c r="GX162" s="346" t="s">
        <v>3320</v>
      </c>
      <c r="GY162" s="346" t="s">
        <v>3320</v>
      </c>
      <c r="GZ162" s="346" t="s">
        <v>3320</v>
      </c>
      <c r="HA162" s="346" t="s">
        <v>3320</v>
      </c>
      <c r="HB162" s="346" t="s">
        <v>3320</v>
      </c>
      <c r="HC162" s="346" t="s">
        <v>3320</v>
      </c>
      <c r="HD162" s="346" t="s">
        <v>3320</v>
      </c>
      <c r="HE162" s="346" t="s">
        <v>3320</v>
      </c>
      <c r="HF162" s="346" t="s">
        <v>3320</v>
      </c>
      <c r="HG162" s="346" t="s">
        <v>3320</v>
      </c>
      <c r="HH162" s="346" t="s">
        <v>3320</v>
      </c>
      <c r="HI162" s="346" t="s">
        <v>3320</v>
      </c>
      <c r="HJ162" s="346" t="s">
        <v>3320</v>
      </c>
      <c r="HK162" s="346" t="s">
        <v>3320</v>
      </c>
      <c r="HL162" s="346" t="s">
        <v>3320</v>
      </c>
    </row>
    <row r="163" spans="1:220" ht="15.75" thickBot="1">
      <c r="A163" s="344" t="s">
        <v>5638</v>
      </c>
      <c r="B163" s="345">
        <v>357</v>
      </c>
      <c r="C163" s="346" t="s">
        <v>6905</v>
      </c>
      <c r="D163" s="346" t="s">
        <v>6906</v>
      </c>
      <c r="E163" s="345">
        <v>357</v>
      </c>
      <c r="F163" s="346" t="s">
        <v>6907</v>
      </c>
      <c r="G163" s="346" t="s">
        <v>6908</v>
      </c>
      <c r="H163" s="346" t="s">
        <v>6909</v>
      </c>
      <c r="I163" s="346" t="s">
        <v>5643</v>
      </c>
      <c r="J163" s="346" t="s">
        <v>6910</v>
      </c>
      <c r="K163" s="346" t="s">
        <v>6912</v>
      </c>
      <c r="L163" s="346" t="s">
        <v>6913</v>
      </c>
      <c r="M163" s="346" t="s">
        <v>5698</v>
      </c>
      <c r="N163" s="346" t="s">
        <v>6914</v>
      </c>
      <c r="O163" s="346" t="s">
        <v>6915</v>
      </c>
      <c r="P163" s="346" t="s">
        <v>3320</v>
      </c>
      <c r="Q163" s="346" t="s">
        <v>6916</v>
      </c>
      <c r="R163" s="346" t="s">
        <v>5698</v>
      </c>
      <c r="S163" s="346" t="s">
        <v>6917</v>
      </c>
      <c r="T163" s="346" t="s">
        <v>6918</v>
      </c>
      <c r="U163" s="346" t="s">
        <v>6919</v>
      </c>
      <c r="V163" s="346" t="s">
        <v>733</v>
      </c>
      <c r="W163" s="346" t="s">
        <v>733</v>
      </c>
      <c r="X163" s="346" t="s">
        <v>733</v>
      </c>
      <c r="Y163" s="346" t="s">
        <v>3320</v>
      </c>
      <c r="Z163" s="346" t="s">
        <v>6920</v>
      </c>
      <c r="AA163" s="346" t="s">
        <v>733</v>
      </c>
      <c r="AB163" s="346" t="s">
        <v>6921</v>
      </c>
      <c r="AC163" s="346" t="s">
        <v>6922</v>
      </c>
      <c r="AD163" s="346" t="s">
        <v>6923</v>
      </c>
      <c r="AE163" s="346" t="s">
        <v>6908</v>
      </c>
      <c r="AF163" s="346" t="s">
        <v>6924</v>
      </c>
      <c r="AG163" s="346" t="s">
        <v>6925</v>
      </c>
      <c r="AH163" s="346" t="s">
        <v>1214</v>
      </c>
      <c r="AI163" s="346" t="s">
        <v>3320</v>
      </c>
      <c r="AJ163" s="346" t="s">
        <v>2043</v>
      </c>
      <c r="AK163" s="346" t="s">
        <v>5934</v>
      </c>
      <c r="AL163" s="346" t="s">
        <v>5936</v>
      </c>
      <c r="AM163" s="347">
        <v>46842</v>
      </c>
      <c r="AN163" s="345">
        <v>22</v>
      </c>
      <c r="AO163" s="345">
        <v>455</v>
      </c>
      <c r="AP163" s="346" t="s">
        <v>5666</v>
      </c>
      <c r="AQ163" s="345">
        <v>780000</v>
      </c>
      <c r="AR163" s="345">
        <v>1076</v>
      </c>
      <c r="AS163" s="346" t="s">
        <v>733</v>
      </c>
      <c r="AT163" s="345">
        <v>0.97</v>
      </c>
      <c r="AU163" s="346" t="s">
        <v>733</v>
      </c>
      <c r="AV163" s="345">
        <v>525</v>
      </c>
      <c r="AW163" s="346" t="s">
        <v>5713</v>
      </c>
      <c r="AX163" s="346" t="s">
        <v>5801</v>
      </c>
      <c r="AY163" s="346" t="s">
        <v>3320</v>
      </c>
      <c r="AZ163" s="346" t="s">
        <v>1214</v>
      </c>
      <c r="BA163" s="346" t="s">
        <v>733</v>
      </c>
      <c r="BB163" s="345">
        <v>900</v>
      </c>
      <c r="BC163" s="345">
        <v>800</v>
      </c>
      <c r="BD163" s="346" t="s">
        <v>6927</v>
      </c>
      <c r="BE163" s="345">
        <v>365</v>
      </c>
      <c r="BF163" s="345">
        <v>85</v>
      </c>
      <c r="BG163" s="345">
        <v>98</v>
      </c>
      <c r="BH163" s="345">
        <v>25</v>
      </c>
      <c r="BI163" s="347">
        <v>46783</v>
      </c>
      <c r="BJ163" s="345">
        <v>0.75</v>
      </c>
      <c r="BK163" s="345">
        <v>27</v>
      </c>
      <c r="BL163" s="346" t="s">
        <v>6928</v>
      </c>
      <c r="BM163" s="345">
        <v>135000000</v>
      </c>
      <c r="BN163" s="346" t="s">
        <v>3320</v>
      </c>
      <c r="BO163" s="346" t="s">
        <v>3320</v>
      </c>
      <c r="BP163" s="346" t="s">
        <v>3320</v>
      </c>
      <c r="BQ163" s="346" t="s">
        <v>3320</v>
      </c>
      <c r="BR163" s="346" t="s">
        <v>3320</v>
      </c>
      <c r="BS163" s="346" t="s">
        <v>3320</v>
      </c>
      <c r="BT163" s="346" t="s">
        <v>3320</v>
      </c>
      <c r="BU163" s="346" t="s">
        <v>3320</v>
      </c>
      <c r="BV163" s="346" t="s">
        <v>3320</v>
      </c>
      <c r="BW163" s="346" t="s">
        <v>3320</v>
      </c>
      <c r="BX163" s="348"/>
      <c r="BY163" s="346" t="s">
        <v>3320</v>
      </c>
      <c r="BZ163" s="346" t="s">
        <v>3320</v>
      </c>
      <c r="CA163" s="346" t="s">
        <v>3320</v>
      </c>
      <c r="CB163" s="346" t="s">
        <v>3320</v>
      </c>
      <c r="CC163" s="346" t="s">
        <v>3320</v>
      </c>
      <c r="CD163" s="346" t="s">
        <v>3320</v>
      </c>
      <c r="CE163" s="346" t="s">
        <v>3320</v>
      </c>
      <c r="CF163" s="346" t="s">
        <v>3320</v>
      </c>
      <c r="CG163" s="346" t="s">
        <v>3320</v>
      </c>
      <c r="CH163" s="348"/>
      <c r="CI163" s="346" t="s">
        <v>3320</v>
      </c>
      <c r="CJ163" s="346" t="s">
        <v>3320</v>
      </c>
      <c r="CK163" s="346" t="s">
        <v>3320</v>
      </c>
      <c r="CL163" s="346" t="s">
        <v>3320</v>
      </c>
      <c r="CM163" s="346" t="s">
        <v>3320</v>
      </c>
      <c r="CN163" s="346" t="s">
        <v>3320</v>
      </c>
      <c r="CO163" s="346" t="s">
        <v>3320</v>
      </c>
      <c r="CP163" s="346" t="s">
        <v>3320</v>
      </c>
      <c r="CQ163" s="346" t="s">
        <v>3320</v>
      </c>
      <c r="CR163" s="346" t="s">
        <v>3320</v>
      </c>
      <c r="CS163" s="346" t="s">
        <v>3320</v>
      </c>
      <c r="CT163" s="346" t="s">
        <v>3320</v>
      </c>
      <c r="CU163" s="346" t="s">
        <v>3320</v>
      </c>
      <c r="CV163" s="346" t="s">
        <v>3320</v>
      </c>
      <c r="CW163" s="346" t="s">
        <v>3320</v>
      </c>
      <c r="CX163" s="346" t="s">
        <v>3320</v>
      </c>
      <c r="CY163" s="346" t="s">
        <v>3320</v>
      </c>
      <c r="CZ163" s="346" t="s">
        <v>3320</v>
      </c>
      <c r="DA163" s="346" t="s">
        <v>3320</v>
      </c>
      <c r="DB163" s="346" t="s">
        <v>3320</v>
      </c>
      <c r="DC163" s="346" t="s">
        <v>3320</v>
      </c>
      <c r="DD163" s="346" t="s">
        <v>3320</v>
      </c>
      <c r="DE163" s="346" t="s">
        <v>3320</v>
      </c>
      <c r="DF163" s="346" t="s">
        <v>3320</v>
      </c>
      <c r="DG163" s="346" t="s">
        <v>3320</v>
      </c>
      <c r="DH163" s="346" t="s">
        <v>3320</v>
      </c>
      <c r="DI163" s="346" t="s">
        <v>3320</v>
      </c>
      <c r="DJ163" s="346" t="s">
        <v>3320</v>
      </c>
      <c r="DK163" s="346" t="s">
        <v>3320</v>
      </c>
      <c r="DL163" s="346" t="s">
        <v>3320</v>
      </c>
      <c r="DM163" s="346" t="s">
        <v>3320</v>
      </c>
      <c r="DN163" s="346" t="s">
        <v>3320</v>
      </c>
      <c r="DO163" s="346" t="s">
        <v>3320</v>
      </c>
      <c r="DP163" s="346" t="s">
        <v>3320</v>
      </c>
      <c r="DQ163" s="346" t="s">
        <v>3320</v>
      </c>
      <c r="DR163" s="346" t="s">
        <v>3320</v>
      </c>
      <c r="DS163" s="346" t="s">
        <v>3320</v>
      </c>
      <c r="DT163" s="346" t="s">
        <v>3320</v>
      </c>
      <c r="DU163" s="346" t="s">
        <v>3320</v>
      </c>
      <c r="DV163" s="346" t="s">
        <v>3320</v>
      </c>
      <c r="DW163" s="346" t="s">
        <v>3320</v>
      </c>
      <c r="DX163" s="346" t="s">
        <v>3320</v>
      </c>
      <c r="DY163" s="346" t="s">
        <v>3320</v>
      </c>
      <c r="DZ163" s="346" t="s">
        <v>3320</v>
      </c>
      <c r="EA163" s="346" t="s">
        <v>3320</v>
      </c>
      <c r="EB163" s="346" t="s">
        <v>3320</v>
      </c>
      <c r="EC163" s="346" t="s">
        <v>3320</v>
      </c>
      <c r="ED163" s="346" t="s">
        <v>3320</v>
      </c>
      <c r="EE163" s="346" t="s">
        <v>3320</v>
      </c>
      <c r="EF163" s="345">
        <v>682500000</v>
      </c>
      <c r="EG163" s="346" t="s">
        <v>733</v>
      </c>
      <c r="EH163" s="346" t="s">
        <v>733</v>
      </c>
      <c r="EI163" s="346" t="s">
        <v>733</v>
      </c>
      <c r="EJ163" s="346" t="s">
        <v>733</v>
      </c>
      <c r="EK163" s="346" t="s">
        <v>3816</v>
      </c>
      <c r="EL163" s="346" t="s">
        <v>6929</v>
      </c>
      <c r="EM163" s="179" t="s">
        <v>6930</v>
      </c>
      <c r="EN163" s="348"/>
      <c r="EO163" s="346" t="s">
        <v>6931</v>
      </c>
      <c r="EP163" s="345">
        <v>682500000</v>
      </c>
      <c r="EQ163" s="345">
        <v>125000000</v>
      </c>
      <c r="ER163" s="345">
        <v>45000</v>
      </c>
      <c r="ES163" s="345">
        <v>6000</v>
      </c>
      <c r="ET163" s="346" t="s">
        <v>6932</v>
      </c>
      <c r="EU163" s="346" t="s">
        <v>733</v>
      </c>
      <c r="EV163" s="346" t="s">
        <v>733</v>
      </c>
      <c r="EW163" s="346" t="s">
        <v>6933</v>
      </c>
      <c r="EX163" s="346" t="s">
        <v>733</v>
      </c>
      <c r="EY163" s="346" t="s">
        <v>1214</v>
      </c>
      <c r="EZ163" s="346" t="s">
        <v>1214</v>
      </c>
      <c r="FA163" s="346" t="s">
        <v>733</v>
      </c>
      <c r="FB163" s="346" t="s">
        <v>733</v>
      </c>
      <c r="FC163" s="349" t="s">
        <v>5676</v>
      </c>
      <c r="FD163" s="346" t="s">
        <v>3320</v>
      </c>
      <c r="FE163" s="346" t="s">
        <v>733</v>
      </c>
      <c r="FF163" s="346" t="s">
        <v>5721</v>
      </c>
      <c r="FG163" s="346" t="s">
        <v>1214</v>
      </c>
      <c r="FH163" s="346" t="s">
        <v>1214</v>
      </c>
      <c r="FI163" s="346" t="s">
        <v>3320</v>
      </c>
      <c r="FJ163" s="346" t="s">
        <v>3320</v>
      </c>
      <c r="FK163" s="345">
        <v>0</v>
      </c>
      <c r="FL163" s="346" t="s">
        <v>1214</v>
      </c>
      <c r="FM163" s="346" t="s">
        <v>1214</v>
      </c>
      <c r="FN163" s="346" t="s">
        <v>3320</v>
      </c>
      <c r="FO163" s="346" t="s">
        <v>1214</v>
      </c>
      <c r="FP163" s="346" t="s">
        <v>3320</v>
      </c>
      <c r="FQ163" s="346" t="s">
        <v>6934</v>
      </c>
      <c r="FR163" s="346" t="s">
        <v>3320</v>
      </c>
      <c r="FS163" s="346" t="s">
        <v>3320</v>
      </c>
      <c r="FT163" s="346" t="s">
        <v>3320</v>
      </c>
      <c r="FU163" s="346" t="s">
        <v>3320</v>
      </c>
      <c r="FV163" s="346" t="s">
        <v>733</v>
      </c>
      <c r="FW163" s="346" t="s">
        <v>1214</v>
      </c>
      <c r="FX163" s="350">
        <v>46067.541203703702</v>
      </c>
      <c r="FY163" s="350">
        <v>46080.866782407407</v>
      </c>
      <c r="FZ163" s="346" t="s">
        <v>5685</v>
      </c>
      <c r="GA163" s="346" t="s">
        <v>3320</v>
      </c>
      <c r="GB163" s="346" t="s">
        <v>3320</v>
      </c>
      <c r="GC163" s="346" t="s">
        <v>3320</v>
      </c>
      <c r="GD163" s="346" t="s">
        <v>3320</v>
      </c>
      <c r="GE163" s="346" t="s">
        <v>3320</v>
      </c>
      <c r="GF163" s="346" t="s">
        <v>3320</v>
      </c>
      <c r="GG163" s="346" t="s">
        <v>3320</v>
      </c>
      <c r="GH163" s="346" t="s">
        <v>3320</v>
      </c>
      <c r="GI163" s="346" t="s">
        <v>3320</v>
      </c>
      <c r="GJ163" s="346" t="s">
        <v>3320</v>
      </c>
      <c r="GK163" s="346" t="s">
        <v>3320</v>
      </c>
      <c r="GL163" s="346" t="s">
        <v>3320</v>
      </c>
      <c r="GM163" s="346" t="s">
        <v>3320</v>
      </c>
      <c r="GN163" s="346" t="s">
        <v>3320</v>
      </c>
      <c r="GO163" s="346" t="s">
        <v>3320</v>
      </c>
      <c r="GP163" s="346" t="s">
        <v>3320</v>
      </c>
      <c r="GQ163" s="346" t="s">
        <v>3320</v>
      </c>
      <c r="GR163" s="346" t="s">
        <v>3320</v>
      </c>
      <c r="GS163" s="346" t="s">
        <v>3320</v>
      </c>
      <c r="GT163" s="346" t="s">
        <v>3320</v>
      </c>
      <c r="GU163" s="346" t="s">
        <v>3320</v>
      </c>
      <c r="GV163" s="346" t="s">
        <v>3320</v>
      </c>
      <c r="GW163" s="346" t="s">
        <v>3320</v>
      </c>
      <c r="GX163" s="346" t="s">
        <v>3320</v>
      </c>
      <c r="GY163" s="346" t="s">
        <v>3320</v>
      </c>
      <c r="GZ163" s="346" t="s">
        <v>3320</v>
      </c>
      <c r="HA163" s="346" t="s">
        <v>3320</v>
      </c>
      <c r="HB163" s="346" t="s">
        <v>3320</v>
      </c>
      <c r="HC163" s="346" t="s">
        <v>3320</v>
      </c>
      <c r="HD163" s="346" t="s">
        <v>3320</v>
      </c>
      <c r="HE163" s="346" t="s">
        <v>3320</v>
      </c>
      <c r="HF163" s="346" t="s">
        <v>3320</v>
      </c>
      <c r="HG163" s="346" t="s">
        <v>3320</v>
      </c>
      <c r="HH163" s="346" t="s">
        <v>3320</v>
      </c>
      <c r="HI163" s="346" t="s">
        <v>3320</v>
      </c>
      <c r="HJ163" s="346" t="s">
        <v>3320</v>
      </c>
      <c r="HK163" s="346" t="s">
        <v>3320</v>
      </c>
      <c r="HL163" s="346" t="s">
        <v>3320</v>
      </c>
    </row>
    <row r="164" spans="1:220" ht="15.75" thickBot="1">
      <c r="A164" s="344" t="s">
        <v>5638</v>
      </c>
      <c r="B164" s="345">
        <v>393</v>
      </c>
      <c r="C164" s="346" t="s">
        <v>6935</v>
      </c>
      <c r="D164" s="346" t="s">
        <v>6936</v>
      </c>
      <c r="E164" s="345">
        <v>393</v>
      </c>
      <c r="F164" s="346" t="s">
        <v>2391</v>
      </c>
      <c r="G164" s="346" t="s">
        <v>6937</v>
      </c>
      <c r="H164" s="346" t="s">
        <v>61</v>
      </c>
      <c r="I164" s="346" t="s">
        <v>5916</v>
      </c>
      <c r="J164" s="346" t="s">
        <v>67</v>
      </c>
      <c r="K164" s="346" t="s">
        <v>6183</v>
      </c>
      <c r="L164" s="346" t="s">
        <v>5698</v>
      </c>
      <c r="M164" s="346" t="s">
        <v>5698</v>
      </c>
      <c r="N164" s="346" t="s">
        <v>6938</v>
      </c>
      <c r="O164" s="346" t="s">
        <v>6939</v>
      </c>
      <c r="P164" s="346" t="s">
        <v>3320</v>
      </c>
      <c r="Q164" s="346" t="s">
        <v>6940</v>
      </c>
      <c r="R164" s="346" t="s">
        <v>6941</v>
      </c>
      <c r="S164" s="346" t="s">
        <v>6942</v>
      </c>
      <c r="T164" s="346" t="s">
        <v>6943</v>
      </c>
      <c r="U164" s="346" t="s">
        <v>6944</v>
      </c>
      <c r="V164" s="346" t="s">
        <v>733</v>
      </c>
      <c r="W164" s="346" t="s">
        <v>733</v>
      </c>
      <c r="X164" s="346" t="s">
        <v>733</v>
      </c>
      <c r="Y164" s="346" t="s">
        <v>3320</v>
      </c>
      <c r="Z164" s="346" t="s">
        <v>6945</v>
      </c>
      <c r="AA164" s="346" t="s">
        <v>733</v>
      </c>
      <c r="AB164" s="346" t="s">
        <v>6946</v>
      </c>
      <c r="AC164" s="346" t="s">
        <v>6947</v>
      </c>
      <c r="AD164" s="346" t="s">
        <v>6894</v>
      </c>
      <c r="AE164" s="346" t="s">
        <v>6869</v>
      </c>
      <c r="AF164" s="346" t="s">
        <v>6948</v>
      </c>
      <c r="AG164" s="346" t="s">
        <v>6949</v>
      </c>
      <c r="AH164" s="346" t="s">
        <v>1214</v>
      </c>
      <c r="AI164" s="346" t="s">
        <v>3320</v>
      </c>
      <c r="AJ164" s="346" t="s">
        <v>2043</v>
      </c>
      <c r="AK164" s="346" t="s">
        <v>3589</v>
      </c>
      <c r="AL164" s="346" t="s">
        <v>6612</v>
      </c>
      <c r="AM164" s="347">
        <v>47453</v>
      </c>
      <c r="AN164" s="345">
        <v>24</v>
      </c>
      <c r="AO164" s="345">
        <v>171</v>
      </c>
      <c r="AP164" s="346" t="s">
        <v>5666</v>
      </c>
      <c r="AQ164" s="345">
        <v>29</v>
      </c>
      <c r="AR164" s="345">
        <v>592.6</v>
      </c>
      <c r="AS164" s="346" t="s">
        <v>733</v>
      </c>
      <c r="AT164" s="346" t="s">
        <v>3320</v>
      </c>
      <c r="AU164" s="346" t="s">
        <v>3320</v>
      </c>
      <c r="AV164" s="346" t="s">
        <v>3320</v>
      </c>
      <c r="AW164" s="346" t="s">
        <v>3320</v>
      </c>
      <c r="AX164" s="346" t="s">
        <v>3320</v>
      </c>
      <c r="AY164" s="346" t="s">
        <v>3320</v>
      </c>
      <c r="AZ164" s="346" t="s">
        <v>3320</v>
      </c>
      <c r="BA164" s="346" t="s">
        <v>3320</v>
      </c>
      <c r="BB164" s="346" t="s">
        <v>3320</v>
      </c>
      <c r="BC164" s="346" t="s">
        <v>3320</v>
      </c>
      <c r="BD164" s="348"/>
      <c r="BE164" s="346" t="s">
        <v>3320</v>
      </c>
      <c r="BF164" s="346" t="s">
        <v>3320</v>
      </c>
      <c r="BG164" s="346" t="s">
        <v>3320</v>
      </c>
      <c r="BH164" s="346" t="s">
        <v>3320</v>
      </c>
      <c r="BI164" s="346" t="s">
        <v>3320</v>
      </c>
      <c r="BJ164" s="346" t="s">
        <v>3320</v>
      </c>
      <c r="BK164" s="346" t="s">
        <v>3320</v>
      </c>
      <c r="BL164" s="346" t="s">
        <v>3320</v>
      </c>
      <c r="BM164" s="346" t="s">
        <v>3320</v>
      </c>
      <c r="BN164" s="345">
        <v>5.9</v>
      </c>
      <c r="BO164" s="345">
        <v>7.6</v>
      </c>
      <c r="BP164" s="346" t="s">
        <v>733</v>
      </c>
      <c r="BQ164" s="346" t="s">
        <v>5937</v>
      </c>
      <c r="BR164" s="345">
        <v>40</v>
      </c>
      <c r="BS164" s="346" t="s">
        <v>733</v>
      </c>
      <c r="BT164" s="346" t="s">
        <v>733</v>
      </c>
      <c r="BU164" s="346" t="s">
        <v>733</v>
      </c>
      <c r="BV164" s="345">
        <v>3465.56</v>
      </c>
      <c r="BW164" s="345">
        <v>3109.8</v>
      </c>
      <c r="BX164" s="346" t="s">
        <v>6950</v>
      </c>
      <c r="BY164" s="345">
        <v>365</v>
      </c>
      <c r="BZ164" s="345">
        <v>94.16</v>
      </c>
      <c r="CA164" s="345">
        <v>97</v>
      </c>
      <c r="CB164" s="345">
        <v>20</v>
      </c>
      <c r="CC164" s="347">
        <v>46722</v>
      </c>
      <c r="CD164" s="345">
        <v>1.75</v>
      </c>
      <c r="CE164" s="345">
        <v>12</v>
      </c>
      <c r="CF164" s="346" t="s">
        <v>6951</v>
      </c>
      <c r="CG164" s="345">
        <v>15000000</v>
      </c>
      <c r="CH164" s="348"/>
      <c r="CI164" s="346" t="s">
        <v>3320</v>
      </c>
      <c r="CJ164" s="346" t="s">
        <v>3320</v>
      </c>
      <c r="CK164" s="346" t="s">
        <v>3320</v>
      </c>
      <c r="CL164" s="346" t="s">
        <v>3320</v>
      </c>
      <c r="CM164" s="346" t="s">
        <v>3320</v>
      </c>
      <c r="CN164" s="346" t="s">
        <v>3320</v>
      </c>
      <c r="CO164" s="346" t="s">
        <v>3320</v>
      </c>
      <c r="CP164" s="346" t="s">
        <v>3320</v>
      </c>
      <c r="CQ164" s="346" t="s">
        <v>3320</v>
      </c>
      <c r="CR164" s="346" t="s">
        <v>3320</v>
      </c>
      <c r="CS164" s="346" t="s">
        <v>3320</v>
      </c>
      <c r="CT164" s="346" t="s">
        <v>3320</v>
      </c>
      <c r="CU164" s="346" t="s">
        <v>3320</v>
      </c>
      <c r="CV164" s="346" t="s">
        <v>3320</v>
      </c>
      <c r="CW164" s="346" t="s">
        <v>3320</v>
      </c>
      <c r="CX164" s="346" t="s">
        <v>3320</v>
      </c>
      <c r="CY164" s="346" t="s">
        <v>3320</v>
      </c>
      <c r="CZ164" s="346" t="s">
        <v>3320</v>
      </c>
      <c r="DA164" s="346" t="s">
        <v>3320</v>
      </c>
      <c r="DB164" s="346" t="s">
        <v>3320</v>
      </c>
      <c r="DC164" s="346" t="s">
        <v>3320</v>
      </c>
      <c r="DD164" s="346" t="s">
        <v>3320</v>
      </c>
      <c r="DE164" s="346" t="s">
        <v>3320</v>
      </c>
      <c r="DF164" s="346" t="s">
        <v>3320</v>
      </c>
      <c r="DG164" s="346" t="s">
        <v>3320</v>
      </c>
      <c r="DH164" s="346" t="s">
        <v>3320</v>
      </c>
      <c r="DI164" s="346" t="s">
        <v>3320</v>
      </c>
      <c r="DJ164" s="346" t="s">
        <v>3320</v>
      </c>
      <c r="DK164" s="346" t="s">
        <v>3320</v>
      </c>
      <c r="DL164" s="346" t="s">
        <v>3320</v>
      </c>
      <c r="DM164" s="346" t="s">
        <v>3320</v>
      </c>
      <c r="DN164" s="346" t="s">
        <v>3320</v>
      </c>
      <c r="DO164" s="346" t="s">
        <v>3320</v>
      </c>
      <c r="DP164" s="346" t="s">
        <v>3320</v>
      </c>
      <c r="DQ164" s="346" t="s">
        <v>3320</v>
      </c>
      <c r="DR164" s="346" t="s">
        <v>3320</v>
      </c>
      <c r="DS164" s="346" t="s">
        <v>3320</v>
      </c>
      <c r="DT164" s="346" t="s">
        <v>3320</v>
      </c>
      <c r="DU164" s="346" t="s">
        <v>3320</v>
      </c>
      <c r="DV164" s="346" t="s">
        <v>3320</v>
      </c>
      <c r="DW164" s="346" t="s">
        <v>3320</v>
      </c>
      <c r="DX164" s="346" t="s">
        <v>3320</v>
      </c>
      <c r="DY164" s="346" t="s">
        <v>3320</v>
      </c>
      <c r="DZ164" s="346" t="s">
        <v>3320</v>
      </c>
      <c r="EA164" s="346" t="s">
        <v>3320</v>
      </c>
      <c r="EB164" s="346" t="s">
        <v>3320</v>
      </c>
      <c r="EC164" s="346" t="s">
        <v>3320</v>
      </c>
      <c r="ED164" s="346" t="s">
        <v>3320</v>
      </c>
      <c r="EE164" s="346" t="s">
        <v>3320</v>
      </c>
      <c r="EF164" s="345">
        <v>411480934</v>
      </c>
      <c r="EG164" s="346" t="s">
        <v>733</v>
      </c>
      <c r="EH164" s="346" t="s">
        <v>733</v>
      </c>
      <c r="EI164" s="346" t="s">
        <v>733</v>
      </c>
      <c r="EJ164" s="346" t="s">
        <v>733</v>
      </c>
      <c r="EK164" s="346" t="s">
        <v>66</v>
      </c>
      <c r="EL164" s="346" t="s">
        <v>6952</v>
      </c>
      <c r="EM164" s="179" t="s">
        <v>6953</v>
      </c>
      <c r="EN164" s="348"/>
      <c r="EO164" s="346" t="s">
        <v>6954</v>
      </c>
      <c r="EP164" s="345">
        <v>411480934</v>
      </c>
      <c r="EQ164" s="345">
        <v>40800000</v>
      </c>
      <c r="ER164" s="345">
        <v>5035.12</v>
      </c>
      <c r="ES164" s="345">
        <v>848.75</v>
      </c>
      <c r="ET164" s="346" t="s">
        <v>6955</v>
      </c>
      <c r="EU164" s="346" t="s">
        <v>733</v>
      </c>
      <c r="EV164" s="346" t="s">
        <v>1214</v>
      </c>
      <c r="EW164" s="346" t="s">
        <v>6956</v>
      </c>
      <c r="EX164" s="346" t="s">
        <v>733</v>
      </c>
      <c r="EY164" s="346" t="s">
        <v>1214</v>
      </c>
      <c r="EZ164" s="346" t="s">
        <v>733</v>
      </c>
      <c r="FA164" s="346" t="s">
        <v>733</v>
      </c>
      <c r="FB164" s="346" t="s">
        <v>1214</v>
      </c>
      <c r="FC164" s="349" t="s">
        <v>5676</v>
      </c>
      <c r="FD164" s="346" t="s">
        <v>3320</v>
      </c>
      <c r="FE164" s="346" t="s">
        <v>733</v>
      </c>
      <c r="FF164" s="346" t="s">
        <v>5872</v>
      </c>
      <c r="FG164" s="346" t="s">
        <v>733</v>
      </c>
      <c r="FH164" s="346" t="s">
        <v>5946</v>
      </c>
      <c r="FI164" s="346" t="s">
        <v>6957</v>
      </c>
      <c r="FJ164" s="346" t="s">
        <v>3320</v>
      </c>
      <c r="FK164" s="345">
        <v>0.5</v>
      </c>
      <c r="FL164" s="346" t="s">
        <v>733</v>
      </c>
      <c r="FM164" s="346" t="s">
        <v>5948</v>
      </c>
      <c r="FN164" s="346" t="s">
        <v>6958</v>
      </c>
      <c r="FO164" s="346" t="s">
        <v>733</v>
      </c>
      <c r="FP164" s="346" t="s">
        <v>3320</v>
      </c>
      <c r="FQ164" s="346" t="s">
        <v>6959</v>
      </c>
      <c r="FR164" s="346" t="s">
        <v>3320</v>
      </c>
      <c r="FS164" s="346" t="s">
        <v>5683</v>
      </c>
      <c r="FT164" s="346" t="s">
        <v>5683</v>
      </c>
      <c r="FU164" s="346" t="s">
        <v>5683</v>
      </c>
      <c r="FV164" s="346" t="s">
        <v>733</v>
      </c>
      <c r="FW164" s="346" t="s">
        <v>1214</v>
      </c>
      <c r="FX164" s="350">
        <v>46070.469965277778</v>
      </c>
      <c r="FY164" s="350">
        <v>46080.862986111111</v>
      </c>
      <c r="FZ164" s="346" t="s">
        <v>5685</v>
      </c>
      <c r="GA164" s="346" t="s">
        <v>3320</v>
      </c>
      <c r="GB164" s="346" t="s">
        <v>3320</v>
      </c>
      <c r="GC164" s="346" t="s">
        <v>3320</v>
      </c>
      <c r="GD164" s="346" t="s">
        <v>3320</v>
      </c>
      <c r="GE164" s="346" t="s">
        <v>3320</v>
      </c>
      <c r="GF164" s="346" t="s">
        <v>3320</v>
      </c>
      <c r="GG164" s="346" t="s">
        <v>3320</v>
      </c>
      <c r="GH164" s="346" t="s">
        <v>3320</v>
      </c>
      <c r="GI164" s="346" t="s">
        <v>3320</v>
      </c>
      <c r="GJ164" s="346" t="s">
        <v>3320</v>
      </c>
      <c r="GK164" s="346" t="s">
        <v>3320</v>
      </c>
      <c r="GL164" s="346" t="s">
        <v>3320</v>
      </c>
      <c r="GM164" s="346" t="s">
        <v>3320</v>
      </c>
      <c r="GN164" s="346" t="s">
        <v>3320</v>
      </c>
      <c r="GO164" s="346" t="s">
        <v>3320</v>
      </c>
      <c r="GP164" s="346" t="s">
        <v>3320</v>
      </c>
      <c r="GQ164" s="346" t="s">
        <v>3320</v>
      </c>
      <c r="GR164" s="346" t="s">
        <v>3320</v>
      </c>
      <c r="GS164" s="346" t="s">
        <v>3320</v>
      </c>
      <c r="GT164" s="346" t="s">
        <v>3320</v>
      </c>
      <c r="GU164" s="346" t="s">
        <v>3320</v>
      </c>
      <c r="GV164" s="346" t="s">
        <v>3320</v>
      </c>
      <c r="GW164" s="346" t="s">
        <v>3320</v>
      </c>
      <c r="GX164" s="346" t="s">
        <v>3320</v>
      </c>
      <c r="GY164" s="346" t="s">
        <v>3320</v>
      </c>
      <c r="GZ164" s="346" t="s">
        <v>3320</v>
      </c>
      <c r="HA164" s="346" t="s">
        <v>3320</v>
      </c>
      <c r="HB164" s="346" t="s">
        <v>3320</v>
      </c>
      <c r="HC164" s="346" t="s">
        <v>3320</v>
      </c>
      <c r="HD164" s="346" t="s">
        <v>3320</v>
      </c>
      <c r="HE164" s="346" t="s">
        <v>3320</v>
      </c>
      <c r="HF164" s="346" t="s">
        <v>3320</v>
      </c>
      <c r="HG164" s="346" t="s">
        <v>3320</v>
      </c>
      <c r="HH164" s="346" t="s">
        <v>3320</v>
      </c>
      <c r="HI164" s="346" t="s">
        <v>3320</v>
      </c>
      <c r="HJ164" s="346" t="s">
        <v>3320</v>
      </c>
      <c r="HK164" s="346" t="s">
        <v>3320</v>
      </c>
      <c r="HL164" s="346" t="s">
        <v>3320</v>
      </c>
    </row>
    <row r="165" spans="1:220" ht="15.75" thickBot="1">
      <c r="A165" s="344" t="s">
        <v>5638</v>
      </c>
      <c r="B165" s="345">
        <v>355</v>
      </c>
      <c r="C165" s="346" t="s">
        <v>9273</v>
      </c>
      <c r="D165" s="346" t="s">
        <v>9274</v>
      </c>
      <c r="E165" s="345">
        <v>355</v>
      </c>
      <c r="F165" s="346" t="s">
        <v>6907</v>
      </c>
      <c r="G165" s="346" t="s">
        <v>6908</v>
      </c>
      <c r="H165" s="346" t="s">
        <v>9275</v>
      </c>
      <c r="I165" s="346" t="s">
        <v>5643</v>
      </c>
      <c r="J165" s="346" t="s">
        <v>6910</v>
      </c>
      <c r="K165" s="346" t="s">
        <v>6912</v>
      </c>
      <c r="L165" s="346" t="s">
        <v>6913</v>
      </c>
      <c r="M165" s="346" t="s">
        <v>5698</v>
      </c>
      <c r="N165" s="346" t="s">
        <v>6914</v>
      </c>
      <c r="O165" s="346" t="s">
        <v>6915</v>
      </c>
      <c r="P165" s="346" t="s">
        <v>3320</v>
      </c>
      <c r="Q165" s="346" t="s">
        <v>6916</v>
      </c>
      <c r="R165" s="346" t="s">
        <v>5698</v>
      </c>
      <c r="S165" s="346" t="s">
        <v>6917</v>
      </c>
      <c r="T165" s="346" t="s">
        <v>6918</v>
      </c>
      <c r="U165" s="346" t="s">
        <v>6919</v>
      </c>
      <c r="V165" s="346" t="s">
        <v>733</v>
      </c>
      <c r="W165" s="346" t="s">
        <v>733</v>
      </c>
      <c r="X165" s="346" t="s">
        <v>733</v>
      </c>
      <c r="Y165" s="346" t="s">
        <v>3320</v>
      </c>
      <c r="Z165" s="346" t="s">
        <v>6920</v>
      </c>
      <c r="AA165" s="346" t="s">
        <v>733</v>
      </c>
      <c r="AB165" s="346" t="s">
        <v>6921</v>
      </c>
      <c r="AC165" s="346" t="s">
        <v>6922</v>
      </c>
      <c r="AD165" s="346" t="s">
        <v>6923</v>
      </c>
      <c r="AE165" s="346" t="s">
        <v>6908</v>
      </c>
      <c r="AF165" s="346" t="s">
        <v>6924</v>
      </c>
      <c r="AG165" s="346" t="s">
        <v>6925</v>
      </c>
      <c r="AH165" s="346" t="s">
        <v>1214</v>
      </c>
      <c r="AI165" s="346" t="s">
        <v>3320</v>
      </c>
      <c r="AJ165" s="346" t="s">
        <v>2043</v>
      </c>
      <c r="AK165" s="346" t="s">
        <v>5934</v>
      </c>
      <c r="AL165" s="346" t="s">
        <v>5936</v>
      </c>
      <c r="AM165" s="347">
        <v>46842</v>
      </c>
      <c r="AN165" s="345">
        <v>22</v>
      </c>
      <c r="AO165" s="345">
        <v>900</v>
      </c>
      <c r="AP165" s="346" t="s">
        <v>5863</v>
      </c>
      <c r="AQ165" s="345">
        <v>1760000</v>
      </c>
      <c r="AR165" s="345">
        <v>3285</v>
      </c>
      <c r="AS165" s="346" t="s">
        <v>733</v>
      </c>
      <c r="AT165" s="345">
        <v>0.97</v>
      </c>
      <c r="AU165" s="346" t="s">
        <v>733</v>
      </c>
      <c r="AV165" s="345">
        <v>525</v>
      </c>
      <c r="AW165" s="346" t="s">
        <v>5713</v>
      </c>
      <c r="AX165" s="346" t="s">
        <v>5801</v>
      </c>
      <c r="AY165" s="346" t="s">
        <v>3320</v>
      </c>
      <c r="AZ165" s="346" t="s">
        <v>1214</v>
      </c>
      <c r="BA165" s="346" t="s">
        <v>733</v>
      </c>
      <c r="BB165" s="345">
        <v>1800</v>
      </c>
      <c r="BC165" s="345">
        <v>1600</v>
      </c>
      <c r="BD165" s="346" t="s">
        <v>9266</v>
      </c>
      <c r="BE165" s="345">
        <v>364</v>
      </c>
      <c r="BF165" s="345">
        <v>85</v>
      </c>
      <c r="BG165" s="345">
        <v>98</v>
      </c>
      <c r="BH165" s="345">
        <v>25</v>
      </c>
      <c r="BI165" s="347">
        <v>46873</v>
      </c>
      <c r="BJ165" s="345">
        <v>0.75</v>
      </c>
      <c r="BK165" s="345">
        <v>27</v>
      </c>
      <c r="BL165" s="346" t="s">
        <v>9277</v>
      </c>
      <c r="BM165" s="345">
        <v>275000000</v>
      </c>
      <c r="BN165" s="346" t="s">
        <v>3320</v>
      </c>
      <c r="BO165" s="346" t="s">
        <v>3320</v>
      </c>
      <c r="BP165" s="346" t="s">
        <v>3320</v>
      </c>
      <c r="BQ165" s="346" t="s">
        <v>3320</v>
      </c>
      <c r="BR165" s="346" t="s">
        <v>3320</v>
      </c>
      <c r="BS165" s="346" t="s">
        <v>3320</v>
      </c>
      <c r="BT165" s="346" t="s">
        <v>3320</v>
      </c>
      <c r="BU165" s="346" t="s">
        <v>3320</v>
      </c>
      <c r="BV165" s="346" t="s">
        <v>3320</v>
      </c>
      <c r="BW165" s="346" t="s">
        <v>3320</v>
      </c>
      <c r="BX165" s="348"/>
      <c r="BY165" s="346" t="s">
        <v>3320</v>
      </c>
      <c r="BZ165" s="346" t="s">
        <v>3320</v>
      </c>
      <c r="CA165" s="346" t="s">
        <v>3320</v>
      </c>
      <c r="CB165" s="346" t="s">
        <v>3320</v>
      </c>
      <c r="CC165" s="346" t="s">
        <v>3320</v>
      </c>
      <c r="CD165" s="346" t="s">
        <v>3320</v>
      </c>
      <c r="CE165" s="346" t="s">
        <v>3320</v>
      </c>
      <c r="CF165" s="346" t="s">
        <v>3320</v>
      </c>
      <c r="CG165" s="346" t="s">
        <v>3320</v>
      </c>
      <c r="CH165" s="348"/>
      <c r="CI165" s="346" t="s">
        <v>3320</v>
      </c>
      <c r="CJ165" s="346" t="s">
        <v>3320</v>
      </c>
      <c r="CK165" s="346" t="s">
        <v>3320</v>
      </c>
      <c r="CL165" s="346" t="s">
        <v>3320</v>
      </c>
      <c r="CM165" s="346" t="s">
        <v>3320</v>
      </c>
      <c r="CN165" s="346" t="s">
        <v>3320</v>
      </c>
      <c r="CO165" s="346" t="s">
        <v>3320</v>
      </c>
      <c r="CP165" s="346" t="s">
        <v>3320</v>
      </c>
      <c r="CQ165" s="346" t="s">
        <v>3320</v>
      </c>
      <c r="CR165" s="346" t="s">
        <v>3320</v>
      </c>
      <c r="CS165" s="346" t="s">
        <v>3320</v>
      </c>
      <c r="CT165" s="346" t="s">
        <v>3320</v>
      </c>
      <c r="CU165" s="346" t="s">
        <v>3320</v>
      </c>
      <c r="CV165" s="346" t="s">
        <v>3320</v>
      </c>
      <c r="CW165" s="346" t="s">
        <v>3320</v>
      </c>
      <c r="CX165" s="346" t="s">
        <v>3320</v>
      </c>
      <c r="CY165" s="346" t="s">
        <v>3320</v>
      </c>
      <c r="CZ165" s="346" t="s">
        <v>3320</v>
      </c>
      <c r="DA165" s="346" t="s">
        <v>3320</v>
      </c>
      <c r="DB165" s="346" t="s">
        <v>3320</v>
      </c>
      <c r="DC165" s="346" t="s">
        <v>3320</v>
      </c>
      <c r="DD165" s="346" t="s">
        <v>3320</v>
      </c>
      <c r="DE165" s="346" t="s">
        <v>3320</v>
      </c>
      <c r="DF165" s="346" t="s">
        <v>3320</v>
      </c>
      <c r="DG165" s="346" t="s">
        <v>3320</v>
      </c>
      <c r="DH165" s="346" t="s">
        <v>3320</v>
      </c>
      <c r="DI165" s="346" t="s">
        <v>3320</v>
      </c>
      <c r="DJ165" s="346" t="s">
        <v>3320</v>
      </c>
      <c r="DK165" s="346" t="s">
        <v>3320</v>
      </c>
      <c r="DL165" s="346" t="s">
        <v>3320</v>
      </c>
      <c r="DM165" s="346" t="s">
        <v>3320</v>
      </c>
      <c r="DN165" s="346" t="s">
        <v>3320</v>
      </c>
      <c r="DO165" s="346" t="s">
        <v>3320</v>
      </c>
      <c r="DP165" s="346" t="s">
        <v>3320</v>
      </c>
      <c r="DQ165" s="346" t="s">
        <v>3320</v>
      </c>
      <c r="DR165" s="346" t="s">
        <v>3320</v>
      </c>
      <c r="DS165" s="346" t="s">
        <v>3320</v>
      </c>
      <c r="DT165" s="346" t="s">
        <v>3320</v>
      </c>
      <c r="DU165" s="346" t="s">
        <v>3320</v>
      </c>
      <c r="DV165" s="346" t="s">
        <v>3320</v>
      </c>
      <c r="DW165" s="346" t="s">
        <v>3320</v>
      </c>
      <c r="DX165" s="346" t="s">
        <v>3320</v>
      </c>
      <c r="DY165" s="346" t="s">
        <v>3320</v>
      </c>
      <c r="DZ165" s="346" t="s">
        <v>3320</v>
      </c>
      <c r="EA165" s="346" t="s">
        <v>3320</v>
      </c>
      <c r="EB165" s="346" t="s">
        <v>3320</v>
      </c>
      <c r="EC165" s="346" t="s">
        <v>3320</v>
      </c>
      <c r="ED165" s="346" t="s">
        <v>3320</v>
      </c>
      <c r="EE165" s="346" t="s">
        <v>3320</v>
      </c>
      <c r="EF165" s="345">
        <v>1350000000</v>
      </c>
      <c r="EG165" s="346" t="s">
        <v>733</v>
      </c>
      <c r="EH165" s="346" t="s">
        <v>733</v>
      </c>
      <c r="EI165" s="346" t="s">
        <v>733</v>
      </c>
      <c r="EJ165" s="346" t="s">
        <v>733</v>
      </c>
      <c r="EK165" s="346" t="s">
        <v>9278</v>
      </c>
      <c r="EL165" s="346" t="s">
        <v>9279</v>
      </c>
      <c r="EM165" s="179" t="s">
        <v>9280</v>
      </c>
      <c r="EN165" s="348"/>
      <c r="EO165" s="346" t="s">
        <v>9281</v>
      </c>
      <c r="EP165" s="345">
        <v>1350000000</v>
      </c>
      <c r="EQ165" s="345">
        <v>250000000</v>
      </c>
      <c r="ER165" s="345">
        <v>45000</v>
      </c>
      <c r="ES165" s="345">
        <v>6000</v>
      </c>
      <c r="ET165" s="346" t="s">
        <v>9282</v>
      </c>
      <c r="EU165" s="346" t="s">
        <v>733</v>
      </c>
      <c r="EV165" s="346" t="s">
        <v>733</v>
      </c>
      <c r="EW165" s="346" t="s">
        <v>9283</v>
      </c>
      <c r="EX165" s="346" t="s">
        <v>733</v>
      </c>
      <c r="EY165" s="346" t="s">
        <v>1214</v>
      </c>
      <c r="EZ165" s="346" t="s">
        <v>1214</v>
      </c>
      <c r="FA165" s="346" t="s">
        <v>733</v>
      </c>
      <c r="FB165" s="346" t="s">
        <v>733</v>
      </c>
      <c r="FC165" s="349" t="s">
        <v>5676</v>
      </c>
      <c r="FD165" s="346" t="s">
        <v>3320</v>
      </c>
      <c r="FE165" s="346" t="s">
        <v>733</v>
      </c>
      <c r="FF165" s="346" t="s">
        <v>5721</v>
      </c>
      <c r="FG165" s="346" t="s">
        <v>1214</v>
      </c>
      <c r="FH165" s="346" t="s">
        <v>1214</v>
      </c>
      <c r="FI165" s="346" t="s">
        <v>3320</v>
      </c>
      <c r="FJ165" s="346" t="s">
        <v>3320</v>
      </c>
      <c r="FK165" s="345">
        <v>0</v>
      </c>
      <c r="FL165" s="346" t="s">
        <v>1214</v>
      </c>
      <c r="FM165" s="346" t="s">
        <v>1214</v>
      </c>
      <c r="FN165" s="346" t="s">
        <v>3320</v>
      </c>
      <c r="FO165" s="346" t="s">
        <v>1214</v>
      </c>
      <c r="FP165" s="346" t="s">
        <v>3320</v>
      </c>
      <c r="FQ165" s="346" t="s">
        <v>9284</v>
      </c>
      <c r="FR165" s="346" t="s">
        <v>3320</v>
      </c>
      <c r="FS165" s="346" t="s">
        <v>3320</v>
      </c>
      <c r="FT165" s="346" t="s">
        <v>3320</v>
      </c>
      <c r="FU165" s="346" t="s">
        <v>3320</v>
      </c>
      <c r="FV165" s="346" t="s">
        <v>733</v>
      </c>
      <c r="FW165" s="346" t="s">
        <v>1214</v>
      </c>
      <c r="FX165" s="350">
        <v>46067.362291666665</v>
      </c>
      <c r="FY165" s="350">
        <v>46080.855208333334</v>
      </c>
      <c r="FZ165" s="346" t="s">
        <v>5685</v>
      </c>
      <c r="GA165" s="346" t="s">
        <v>3320</v>
      </c>
      <c r="GB165" s="346" t="s">
        <v>3320</v>
      </c>
      <c r="GC165" s="346" t="s">
        <v>3320</v>
      </c>
      <c r="GD165" s="346" t="s">
        <v>3320</v>
      </c>
      <c r="GE165" s="346" t="s">
        <v>3320</v>
      </c>
      <c r="GF165" s="346" t="s">
        <v>3320</v>
      </c>
      <c r="GG165" s="346" t="s">
        <v>3320</v>
      </c>
      <c r="GH165" s="346" t="s">
        <v>3320</v>
      </c>
      <c r="GI165" s="346" t="s">
        <v>3320</v>
      </c>
      <c r="GJ165" s="346" t="s">
        <v>3320</v>
      </c>
      <c r="GK165" s="346" t="s">
        <v>3320</v>
      </c>
      <c r="GL165" s="346" t="s">
        <v>3320</v>
      </c>
      <c r="GM165" s="346" t="s">
        <v>3320</v>
      </c>
      <c r="GN165" s="346" t="s">
        <v>3320</v>
      </c>
      <c r="GO165" s="346" t="s">
        <v>3320</v>
      </c>
      <c r="GP165" s="346" t="s">
        <v>3320</v>
      </c>
      <c r="GQ165" s="346" t="s">
        <v>3320</v>
      </c>
      <c r="GR165" s="346" t="s">
        <v>3320</v>
      </c>
      <c r="GS165" s="346" t="s">
        <v>3320</v>
      </c>
      <c r="GT165" s="346" t="s">
        <v>3320</v>
      </c>
      <c r="GU165" s="346" t="s">
        <v>3320</v>
      </c>
      <c r="GV165" s="346" t="s">
        <v>3320</v>
      </c>
      <c r="GW165" s="346" t="s">
        <v>3320</v>
      </c>
      <c r="GX165" s="346" t="s">
        <v>3320</v>
      </c>
      <c r="GY165" s="346" t="s">
        <v>3320</v>
      </c>
      <c r="GZ165" s="346" t="s">
        <v>3320</v>
      </c>
      <c r="HA165" s="346" t="s">
        <v>3320</v>
      </c>
      <c r="HB165" s="346" t="s">
        <v>3320</v>
      </c>
      <c r="HC165" s="346" t="s">
        <v>3320</v>
      </c>
      <c r="HD165" s="346" t="s">
        <v>3320</v>
      </c>
      <c r="HE165" s="346" t="s">
        <v>3320</v>
      </c>
      <c r="HF165" s="346" t="s">
        <v>3320</v>
      </c>
      <c r="HG165" s="346" t="s">
        <v>3320</v>
      </c>
      <c r="HH165" s="346" t="s">
        <v>3320</v>
      </c>
      <c r="HI165" s="346" t="s">
        <v>3320</v>
      </c>
      <c r="HJ165" s="346" t="s">
        <v>3320</v>
      </c>
      <c r="HK165" s="346" t="s">
        <v>3320</v>
      </c>
      <c r="HL165" s="346" t="s">
        <v>3320</v>
      </c>
    </row>
    <row r="166" spans="1:220" ht="15.75" thickBot="1">
      <c r="A166" s="344" t="s">
        <v>5638</v>
      </c>
      <c r="B166" s="345">
        <v>377</v>
      </c>
      <c r="C166" s="346" t="s">
        <v>6962</v>
      </c>
      <c r="D166" s="346" t="s">
        <v>6963</v>
      </c>
      <c r="E166" s="345">
        <v>377</v>
      </c>
      <c r="F166" s="346" t="s">
        <v>2399</v>
      </c>
      <c r="G166" s="346" t="s">
        <v>6964</v>
      </c>
      <c r="H166" s="346" t="s">
        <v>98</v>
      </c>
      <c r="I166" s="346" t="s">
        <v>5916</v>
      </c>
      <c r="J166" s="346" t="s">
        <v>67</v>
      </c>
      <c r="K166" s="346" t="s">
        <v>6183</v>
      </c>
      <c r="L166" s="346" t="s">
        <v>6965</v>
      </c>
      <c r="M166" s="346" t="s">
        <v>5698</v>
      </c>
      <c r="N166" s="346" t="s">
        <v>6184</v>
      </c>
      <c r="O166" s="346" t="s">
        <v>6887</v>
      </c>
      <c r="P166" s="346" t="s">
        <v>3320</v>
      </c>
      <c r="Q166" s="346" t="s">
        <v>6966</v>
      </c>
      <c r="R166" s="346" t="s">
        <v>6967</v>
      </c>
      <c r="S166" s="346" t="s">
        <v>6968</v>
      </c>
      <c r="T166" s="346" t="s">
        <v>6969</v>
      </c>
      <c r="U166" s="346" t="s">
        <v>6944</v>
      </c>
      <c r="V166" s="346" t="s">
        <v>733</v>
      </c>
      <c r="W166" s="346" t="s">
        <v>733</v>
      </c>
      <c r="X166" s="346" t="s">
        <v>733</v>
      </c>
      <c r="Y166" s="346" t="s">
        <v>3320</v>
      </c>
      <c r="Z166" s="346" t="s">
        <v>6945</v>
      </c>
      <c r="AA166" s="346" t="s">
        <v>733</v>
      </c>
      <c r="AB166" s="346" t="s">
        <v>6970</v>
      </c>
      <c r="AC166" s="346" t="s">
        <v>6192</v>
      </c>
      <c r="AD166" s="346" t="s">
        <v>6193</v>
      </c>
      <c r="AE166" s="346" t="s">
        <v>6971</v>
      </c>
      <c r="AF166" s="346" t="s">
        <v>6972</v>
      </c>
      <c r="AG166" s="346" t="s">
        <v>6973</v>
      </c>
      <c r="AH166" s="346" t="s">
        <v>1214</v>
      </c>
      <c r="AI166" s="346" t="s">
        <v>3320</v>
      </c>
      <c r="AJ166" s="346" t="s">
        <v>2043</v>
      </c>
      <c r="AK166" s="346" t="s">
        <v>3589</v>
      </c>
      <c r="AL166" s="346" t="s">
        <v>5712</v>
      </c>
      <c r="AM166" s="347">
        <v>47088</v>
      </c>
      <c r="AN166" s="345">
        <v>24</v>
      </c>
      <c r="AO166" s="345">
        <v>175</v>
      </c>
      <c r="AP166" s="346" t="s">
        <v>5666</v>
      </c>
      <c r="AQ166" s="345">
        <v>30</v>
      </c>
      <c r="AR166" s="345">
        <v>646.92999999999995</v>
      </c>
      <c r="AS166" s="346" t="s">
        <v>733</v>
      </c>
      <c r="AT166" s="346" t="s">
        <v>3320</v>
      </c>
      <c r="AU166" s="346" t="s">
        <v>3320</v>
      </c>
      <c r="AV166" s="346" t="s">
        <v>3320</v>
      </c>
      <c r="AW166" s="346" t="s">
        <v>3320</v>
      </c>
      <c r="AX166" s="346" t="s">
        <v>3320</v>
      </c>
      <c r="AY166" s="346" t="s">
        <v>3320</v>
      </c>
      <c r="AZ166" s="346" t="s">
        <v>3320</v>
      </c>
      <c r="BA166" s="346" t="s">
        <v>3320</v>
      </c>
      <c r="BB166" s="346" t="s">
        <v>3320</v>
      </c>
      <c r="BC166" s="346" t="s">
        <v>3320</v>
      </c>
      <c r="BD166" s="348"/>
      <c r="BE166" s="346" t="s">
        <v>3320</v>
      </c>
      <c r="BF166" s="346" t="s">
        <v>3320</v>
      </c>
      <c r="BG166" s="346" t="s">
        <v>3320</v>
      </c>
      <c r="BH166" s="346" t="s">
        <v>3320</v>
      </c>
      <c r="BI166" s="346" t="s">
        <v>3320</v>
      </c>
      <c r="BJ166" s="346" t="s">
        <v>3320</v>
      </c>
      <c r="BK166" s="346" t="s">
        <v>3320</v>
      </c>
      <c r="BL166" s="346" t="s">
        <v>3320</v>
      </c>
      <c r="BM166" s="346" t="s">
        <v>3320</v>
      </c>
      <c r="BN166" s="345">
        <v>5.9</v>
      </c>
      <c r="BO166" s="345">
        <v>7.8</v>
      </c>
      <c r="BP166" s="346" t="s">
        <v>733</v>
      </c>
      <c r="BQ166" s="346" t="s">
        <v>5937</v>
      </c>
      <c r="BR166" s="345">
        <v>42.2</v>
      </c>
      <c r="BS166" s="346" t="s">
        <v>733</v>
      </c>
      <c r="BT166" s="346" t="s">
        <v>733</v>
      </c>
      <c r="BU166" s="346" t="s">
        <v>733</v>
      </c>
      <c r="BV166" s="345">
        <v>3654.95</v>
      </c>
      <c r="BW166" s="345">
        <v>3247.88</v>
      </c>
      <c r="BX166" s="346" t="s">
        <v>6950</v>
      </c>
      <c r="BY166" s="345">
        <v>365</v>
      </c>
      <c r="BZ166" s="345">
        <v>94.16</v>
      </c>
      <c r="CA166" s="345">
        <v>97</v>
      </c>
      <c r="CB166" s="345">
        <v>20</v>
      </c>
      <c r="CC166" s="347">
        <v>46204</v>
      </c>
      <c r="CD166" s="345">
        <v>1.75</v>
      </c>
      <c r="CE166" s="345">
        <v>12</v>
      </c>
      <c r="CF166" s="346" t="s">
        <v>6972</v>
      </c>
      <c r="CG166" s="345">
        <v>14400000</v>
      </c>
      <c r="CH166" s="348"/>
      <c r="CI166" s="346" t="s">
        <v>3320</v>
      </c>
      <c r="CJ166" s="346" t="s">
        <v>3320</v>
      </c>
      <c r="CK166" s="346" t="s">
        <v>3320</v>
      </c>
      <c r="CL166" s="346" t="s">
        <v>3320</v>
      </c>
      <c r="CM166" s="346" t="s">
        <v>3320</v>
      </c>
      <c r="CN166" s="346" t="s">
        <v>3320</v>
      </c>
      <c r="CO166" s="346" t="s">
        <v>3320</v>
      </c>
      <c r="CP166" s="346" t="s">
        <v>3320</v>
      </c>
      <c r="CQ166" s="346" t="s">
        <v>3320</v>
      </c>
      <c r="CR166" s="346" t="s">
        <v>3320</v>
      </c>
      <c r="CS166" s="346" t="s">
        <v>3320</v>
      </c>
      <c r="CT166" s="346" t="s">
        <v>3320</v>
      </c>
      <c r="CU166" s="346" t="s">
        <v>3320</v>
      </c>
      <c r="CV166" s="346" t="s">
        <v>3320</v>
      </c>
      <c r="CW166" s="346" t="s">
        <v>3320</v>
      </c>
      <c r="CX166" s="346" t="s">
        <v>3320</v>
      </c>
      <c r="CY166" s="346" t="s">
        <v>3320</v>
      </c>
      <c r="CZ166" s="346" t="s">
        <v>3320</v>
      </c>
      <c r="DA166" s="346" t="s">
        <v>3320</v>
      </c>
      <c r="DB166" s="346" t="s">
        <v>3320</v>
      </c>
      <c r="DC166" s="346" t="s">
        <v>3320</v>
      </c>
      <c r="DD166" s="346" t="s">
        <v>3320</v>
      </c>
      <c r="DE166" s="346" t="s">
        <v>3320</v>
      </c>
      <c r="DF166" s="346" t="s">
        <v>3320</v>
      </c>
      <c r="DG166" s="346" t="s">
        <v>3320</v>
      </c>
      <c r="DH166" s="346" t="s">
        <v>3320</v>
      </c>
      <c r="DI166" s="346" t="s">
        <v>3320</v>
      </c>
      <c r="DJ166" s="346" t="s">
        <v>3320</v>
      </c>
      <c r="DK166" s="346" t="s">
        <v>3320</v>
      </c>
      <c r="DL166" s="346" t="s">
        <v>3320</v>
      </c>
      <c r="DM166" s="346" t="s">
        <v>3320</v>
      </c>
      <c r="DN166" s="346" t="s">
        <v>3320</v>
      </c>
      <c r="DO166" s="346" t="s">
        <v>3320</v>
      </c>
      <c r="DP166" s="346" t="s">
        <v>3320</v>
      </c>
      <c r="DQ166" s="346" t="s">
        <v>3320</v>
      </c>
      <c r="DR166" s="346" t="s">
        <v>3320</v>
      </c>
      <c r="DS166" s="346" t="s">
        <v>3320</v>
      </c>
      <c r="DT166" s="346" t="s">
        <v>3320</v>
      </c>
      <c r="DU166" s="346" t="s">
        <v>3320</v>
      </c>
      <c r="DV166" s="346" t="s">
        <v>3320</v>
      </c>
      <c r="DW166" s="346" t="s">
        <v>3320</v>
      </c>
      <c r="DX166" s="346" t="s">
        <v>3320</v>
      </c>
      <c r="DY166" s="346" t="s">
        <v>3320</v>
      </c>
      <c r="DZ166" s="346" t="s">
        <v>3320</v>
      </c>
      <c r="EA166" s="346" t="s">
        <v>3320</v>
      </c>
      <c r="EB166" s="346" t="s">
        <v>3320</v>
      </c>
      <c r="EC166" s="346" t="s">
        <v>3320</v>
      </c>
      <c r="ED166" s="346" t="s">
        <v>3320</v>
      </c>
      <c r="EE166" s="346" t="s">
        <v>3320</v>
      </c>
      <c r="EF166" s="345">
        <v>406687621</v>
      </c>
      <c r="EG166" s="346" t="s">
        <v>733</v>
      </c>
      <c r="EH166" s="346" t="s">
        <v>733</v>
      </c>
      <c r="EI166" s="346" t="s">
        <v>733</v>
      </c>
      <c r="EJ166" s="346" t="s">
        <v>733</v>
      </c>
      <c r="EK166" s="346" t="s">
        <v>100</v>
      </c>
      <c r="EL166" s="346" t="s">
        <v>6974</v>
      </c>
      <c r="EM166" s="179" t="s">
        <v>6975</v>
      </c>
      <c r="EN166" s="348"/>
      <c r="EO166" s="346" t="s">
        <v>6976</v>
      </c>
      <c r="EP166" s="345">
        <v>406687621</v>
      </c>
      <c r="EQ166" s="345">
        <v>42000000</v>
      </c>
      <c r="ER166" s="345">
        <v>5197.7299999999996</v>
      </c>
      <c r="ES166" s="345">
        <v>933.05</v>
      </c>
      <c r="ET166" s="346" t="s">
        <v>6209</v>
      </c>
      <c r="EU166" s="346" t="s">
        <v>733</v>
      </c>
      <c r="EV166" s="346" t="s">
        <v>1214</v>
      </c>
      <c r="EW166" s="346" t="s">
        <v>6977</v>
      </c>
      <c r="EX166" s="346" t="s">
        <v>733</v>
      </c>
      <c r="EY166" s="346" t="s">
        <v>1214</v>
      </c>
      <c r="EZ166" s="346" t="s">
        <v>733</v>
      </c>
      <c r="FA166" s="346" t="s">
        <v>733</v>
      </c>
      <c r="FB166" s="346" t="s">
        <v>1214</v>
      </c>
      <c r="FC166" s="349" t="s">
        <v>5676</v>
      </c>
      <c r="FD166" s="346" t="s">
        <v>3320</v>
      </c>
      <c r="FE166" s="346" t="s">
        <v>733</v>
      </c>
      <c r="FF166" s="346" t="s">
        <v>5872</v>
      </c>
      <c r="FG166" s="346" t="s">
        <v>733</v>
      </c>
      <c r="FH166" s="346" t="s">
        <v>5679</v>
      </c>
      <c r="FI166" s="346" t="s">
        <v>3320</v>
      </c>
      <c r="FJ166" s="346" t="s">
        <v>3320</v>
      </c>
      <c r="FK166" s="345">
        <v>0.5</v>
      </c>
      <c r="FL166" s="346" t="s">
        <v>733</v>
      </c>
      <c r="FM166" s="346" t="s">
        <v>5948</v>
      </c>
      <c r="FN166" s="346" t="s">
        <v>6978</v>
      </c>
      <c r="FO166" s="346" t="s">
        <v>733</v>
      </c>
      <c r="FP166" s="346" t="s">
        <v>3320</v>
      </c>
      <c r="FQ166" s="346" t="s">
        <v>3320</v>
      </c>
      <c r="FR166" s="346" t="s">
        <v>3320</v>
      </c>
      <c r="FS166" s="346" t="s">
        <v>5683</v>
      </c>
      <c r="FT166" s="346" t="s">
        <v>5683</v>
      </c>
      <c r="FU166" s="346" t="s">
        <v>5683</v>
      </c>
      <c r="FV166" s="346" t="s">
        <v>733</v>
      </c>
      <c r="FW166" s="346" t="s">
        <v>1214</v>
      </c>
      <c r="FX166" s="350">
        <v>46069.681574074071</v>
      </c>
      <c r="FY166" s="350">
        <v>46080.842222222222</v>
      </c>
      <c r="FZ166" s="346" t="s">
        <v>5685</v>
      </c>
      <c r="GA166" s="346" t="s">
        <v>3320</v>
      </c>
      <c r="GB166" s="346" t="s">
        <v>3320</v>
      </c>
      <c r="GC166" s="346" t="s">
        <v>3320</v>
      </c>
      <c r="GD166" s="346" t="s">
        <v>3320</v>
      </c>
      <c r="GE166" s="346" t="s">
        <v>3320</v>
      </c>
      <c r="GF166" s="346" t="s">
        <v>3320</v>
      </c>
      <c r="GG166" s="346" t="s">
        <v>3320</v>
      </c>
      <c r="GH166" s="346" t="s">
        <v>3320</v>
      </c>
      <c r="GI166" s="346" t="s">
        <v>3320</v>
      </c>
      <c r="GJ166" s="346" t="s">
        <v>3320</v>
      </c>
      <c r="GK166" s="346" t="s">
        <v>3320</v>
      </c>
      <c r="GL166" s="346" t="s">
        <v>3320</v>
      </c>
      <c r="GM166" s="346" t="s">
        <v>3320</v>
      </c>
      <c r="GN166" s="346" t="s">
        <v>3320</v>
      </c>
      <c r="GO166" s="346" t="s">
        <v>3320</v>
      </c>
      <c r="GP166" s="346" t="s">
        <v>3320</v>
      </c>
      <c r="GQ166" s="346" t="s">
        <v>3320</v>
      </c>
      <c r="GR166" s="346" t="s">
        <v>3320</v>
      </c>
      <c r="GS166" s="346" t="s">
        <v>3320</v>
      </c>
      <c r="GT166" s="346" t="s">
        <v>3320</v>
      </c>
      <c r="GU166" s="346" t="s">
        <v>3320</v>
      </c>
      <c r="GV166" s="346" t="s">
        <v>3320</v>
      </c>
      <c r="GW166" s="346" t="s">
        <v>3320</v>
      </c>
      <c r="GX166" s="346" t="s">
        <v>3320</v>
      </c>
      <c r="GY166" s="346" t="s">
        <v>3320</v>
      </c>
      <c r="GZ166" s="346" t="s">
        <v>3320</v>
      </c>
      <c r="HA166" s="346" t="s">
        <v>3320</v>
      </c>
      <c r="HB166" s="346" t="s">
        <v>3320</v>
      </c>
      <c r="HC166" s="346" t="s">
        <v>3320</v>
      </c>
      <c r="HD166" s="346" t="s">
        <v>3320</v>
      </c>
      <c r="HE166" s="346" t="s">
        <v>3320</v>
      </c>
      <c r="HF166" s="346" t="s">
        <v>3320</v>
      </c>
      <c r="HG166" s="346" t="s">
        <v>3320</v>
      </c>
      <c r="HH166" s="346" t="s">
        <v>3320</v>
      </c>
      <c r="HI166" s="346" t="s">
        <v>3320</v>
      </c>
      <c r="HJ166" s="346" t="s">
        <v>3320</v>
      </c>
      <c r="HK166" s="346" t="s">
        <v>3320</v>
      </c>
      <c r="HL166" s="346" t="s">
        <v>3320</v>
      </c>
    </row>
    <row r="167" spans="1:220" ht="15.75" thickBot="1">
      <c r="A167" s="344" t="s">
        <v>5638</v>
      </c>
      <c r="B167" s="345">
        <v>306</v>
      </c>
      <c r="C167" s="346" t="s">
        <v>9285</v>
      </c>
      <c r="D167" s="346" t="s">
        <v>9286</v>
      </c>
      <c r="E167" s="345">
        <v>306</v>
      </c>
      <c r="F167" s="346" t="s">
        <v>6907</v>
      </c>
      <c r="G167" s="346" t="s">
        <v>6908</v>
      </c>
      <c r="H167" s="346" t="s">
        <v>9287</v>
      </c>
      <c r="I167" s="346" t="s">
        <v>5643</v>
      </c>
      <c r="J167" s="346" t="s">
        <v>6910</v>
      </c>
      <c r="K167" s="346" t="s">
        <v>9288</v>
      </c>
      <c r="L167" s="346" t="s">
        <v>6913</v>
      </c>
      <c r="M167" s="346" t="s">
        <v>5698</v>
      </c>
      <c r="N167" s="346" t="s">
        <v>6914</v>
      </c>
      <c r="O167" s="346" t="s">
        <v>9289</v>
      </c>
      <c r="P167" s="346" t="s">
        <v>3320</v>
      </c>
      <c r="Q167" s="346" t="s">
        <v>6916</v>
      </c>
      <c r="R167" s="346" t="s">
        <v>5698</v>
      </c>
      <c r="S167" s="346" t="s">
        <v>6917</v>
      </c>
      <c r="T167" s="346" t="s">
        <v>6918</v>
      </c>
      <c r="U167" s="346" t="s">
        <v>6919</v>
      </c>
      <c r="V167" s="346" t="s">
        <v>733</v>
      </c>
      <c r="W167" s="346" t="s">
        <v>733</v>
      </c>
      <c r="X167" s="346" t="s">
        <v>733</v>
      </c>
      <c r="Y167" s="346" t="s">
        <v>3320</v>
      </c>
      <c r="Z167" s="346" t="s">
        <v>6920</v>
      </c>
      <c r="AA167" s="346" t="s">
        <v>733</v>
      </c>
      <c r="AB167" s="346" t="s">
        <v>6921</v>
      </c>
      <c r="AC167" s="346" t="s">
        <v>6922</v>
      </c>
      <c r="AD167" s="346" t="s">
        <v>6923</v>
      </c>
      <c r="AE167" s="346" t="s">
        <v>6908</v>
      </c>
      <c r="AF167" s="346" t="s">
        <v>6924</v>
      </c>
      <c r="AG167" s="346" t="s">
        <v>6925</v>
      </c>
      <c r="AH167" s="346" t="s">
        <v>1214</v>
      </c>
      <c r="AI167" s="346" t="s">
        <v>3320</v>
      </c>
      <c r="AJ167" s="346" t="s">
        <v>2043</v>
      </c>
      <c r="AK167" s="346" t="s">
        <v>5934</v>
      </c>
      <c r="AL167" s="346" t="s">
        <v>5665</v>
      </c>
      <c r="AM167" s="347">
        <v>46827</v>
      </c>
      <c r="AN167" s="345">
        <v>22</v>
      </c>
      <c r="AO167" s="345">
        <v>900</v>
      </c>
      <c r="AP167" s="346" t="s">
        <v>5863</v>
      </c>
      <c r="AQ167" s="345">
        <v>1760000000</v>
      </c>
      <c r="AR167" s="345">
        <v>7800</v>
      </c>
      <c r="AS167" s="346" t="s">
        <v>733</v>
      </c>
      <c r="AT167" s="345">
        <v>0.8</v>
      </c>
      <c r="AU167" s="346" t="s">
        <v>733</v>
      </c>
      <c r="AV167" s="345">
        <v>525</v>
      </c>
      <c r="AW167" s="346" t="s">
        <v>5667</v>
      </c>
      <c r="AX167" s="346" t="s">
        <v>5801</v>
      </c>
      <c r="AY167" s="346" t="s">
        <v>3320</v>
      </c>
      <c r="AZ167" s="346" t="s">
        <v>1214</v>
      </c>
      <c r="BA167" s="346" t="s">
        <v>1214</v>
      </c>
      <c r="BB167" s="345">
        <v>900</v>
      </c>
      <c r="BC167" s="345">
        <v>900</v>
      </c>
      <c r="BD167" s="346" t="s">
        <v>9291</v>
      </c>
      <c r="BE167" s="345">
        <v>365</v>
      </c>
      <c r="BF167" s="345">
        <v>85</v>
      </c>
      <c r="BG167" s="345">
        <v>98</v>
      </c>
      <c r="BH167" s="345">
        <v>25</v>
      </c>
      <c r="BI167" s="347">
        <v>45838</v>
      </c>
      <c r="BJ167" s="345">
        <v>0.5</v>
      </c>
      <c r="BK167" s="345">
        <v>95</v>
      </c>
      <c r="BL167" s="346" t="s">
        <v>9292</v>
      </c>
      <c r="BM167" s="345">
        <v>67500000</v>
      </c>
      <c r="BN167" s="346" t="s">
        <v>3320</v>
      </c>
      <c r="BO167" s="346" t="s">
        <v>3320</v>
      </c>
      <c r="BP167" s="346" t="s">
        <v>3320</v>
      </c>
      <c r="BQ167" s="346" t="s">
        <v>3320</v>
      </c>
      <c r="BR167" s="346" t="s">
        <v>3320</v>
      </c>
      <c r="BS167" s="346" t="s">
        <v>3320</v>
      </c>
      <c r="BT167" s="346" t="s">
        <v>3320</v>
      </c>
      <c r="BU167" s="346" t="s">
        <v>3320</v>
      </c>
      <c r="BV167" s="346" t="s">
        <v>3320</v>
      </c>
      <c r="BW167" s="346" t="s">
        <v>3320</v>
      </c>
      <c r="BX167" s="348"/>
      <c r="BY167" s="346" t="s">
        <v>3320</v>
      </c>
      <c r="BZ167" s="346" t="s">
        <v>3320</v>
      </c>
      <c r="CA167" s="346" t="s">
        <v>3320</v>
      </c>
      <c r="CB167" s="346" t="s">
        <v>3320</v>
      </c>
      <c r="CC167" s="346" t="s">
        <v>3320</v>
      </c>
      <c r="CD167" s="346" t="s">
        <v>3320</v>
      </c>
      <c r="CE167" s="346" t="s">
        <v>3320</v>
      </c>
      <c r="CF167" s="346" t="s">
        <v>3320</v>
      </c>
      <c r="CG167" s="346" t="s">
        <v>3320</v>
      </c>
      <c r="CH167" s="348"/>
      <c r="CI167" s="346" t="s">
        <v>3320</v>
      </c>
      <c r="CJ167" s="346" t="s">
        <v>3320</v>
      </c>
      <c r="CK167" s="346" t="s">
        <v>3320</v>
      </c>
      <c r="CL167" s="346" t="s">
        <v>3320</v>
      </c>
      <c r="CM167" s="346" t="s">
        <v>3320</v>
      </c>
      <c r="CN167" s="346" t="s">
        <v>3320</v>
      </c>
      <c r="CO167" s="346" t="s">
        <v>3320</v>
      </c>
      <c r="CP167" s="346" t="s">
        <v>3320</v>
      </c>
      <c r="CQ167" s="346" t="s">
        <v>3320</v>
      </c>
      <c r="CR167" s="346" t="s">
        <v>3320</v>
      </c>
      <c r="CS167" s="346" t="s">
        <v>3320</v>
      </c>
      <c r="CT167" s="346" t="s">
        <v>3320</v>
      </c>
      <c r="CU167" s="346" t="s">
        <v>3320</v>
      </c>
      <c r="CV167" s="346" t="s">
        <v>3320</v>
      </c>
      <c r="CW167" s="346" t="s">
        <v>3320</v>
      </c>
      <c r="CX167" s="346" t="s">
        <v>3320</v>
      </c>
      <c r="CY167" s="346" t="s">
        <v>3320</v>
      </c>
      <c r="CZ167" s="346" t="s">
        <v>3320</v>
      </c>
      <c r="DA167" s="346" t="s">
        <v>3320</v>
      </c>
      <c r="DB167" s="346" t="s">
        <v>3320</v>
      </c>
      <c r="DC167" s="346" t="s">
        <v>3320</v>
      </c>
      <c r="DD167" s="346" t="s">
        <v>3320</v>
      </c>
      <c r="DE167" s="346" t="s">
        <v>3320</v>
      </c>
      <c r="DF167" s="346" t="s">
        <v>3320</v>
      </c>
      <c r="DG167" s="346" t="s">
        <v>3320</v>
      </c>
      <c r="DH167" s="346" t="s">
        <v>3320</v>
      </c>
      <c r="DI167" s="346" t="s">
        <v>3320</v>
      </c>
      <c r="DJ167" s="346" t="s">
        <v>3320</v>
      </c>
      <c r="DK167" s="346" t="s">
        <v>3320</v>
      </c>
      <c r="DL167" s="346" t="s">
        <v>3320</v>
      </c>
      <c r="DM167" s="346" t="s">
        <v>3320</v>
      </c>
      <c r="DN167" s="346" t="s">
        <v>3320</v>
      </c>
      <c r="DO167" s="346" t="s">
        <v>3320</v>
      </c>
      <c r="DP167" s="346" t="s">
        <v>3320</v>
      </c>
      <c r="DQ167" s="346" t="s">
        <v>3320</v>
      </c>
      <c r="DR167" s="346" t="s">
        <v>3320</v>
      </c>
      <c r="DS167" s="346" t="s">
        <v>3320</v>
      </c>
      <c r="DT167" s="346" t="s">
        <v>3320</v>
      </c>
      <c r="DU167" s="346" t="s">
        <v>3320</v>
      </c>
      <c r="DV167" s="346" t="s">
        <v>3320</v>
      </c>
      <c r="DW167" s="346" t="s">
        <v>3320</v>
      </c>
      <c r="DX167" s="346" t="s">
        <v>3320</v>
      </c>
      <c r="DY167" s="346" t="s">
        <v>3320</v>
      </c>
      <c r="DZ167" s="346" t="s">
        <v>3320</v>
      </c>
      <c r="EA167" s="346" t="s">
        <v>3320</v>
      </c>
      <c r="EB167" s="346" t="s">
        <v>3320</v>
      </c>
      <c r="EC167" s="346" t="s">
        <v>3320</v>
      </c>
      <c r="ED167" s="346" t="s">
        <v>3320</v>
      </c>
      <c r="EE167" s="346" t="s">
        <v>3320</v>
      </c>
      <c r="EF167" s="345">
        <v>1350000000</v>
      </c>
      <c r="EG167" s="346" t="s">
        <v>733</v>
      </c>
      <c r="EH167" s="346" t="s">
        <v>733</v>
      </c>
      <c r="EI167" s="346" t="s">
        <v>733</v>
      </c>
      <c r="EJ167" s="346" t="s">
        <v>733</v>
      </c>
      <c r="EK167" s="346" t="s">
        <v>9293</v>
      </c>
      <c r="EL167" s="346" t="s">
        <v>9294</v>
      </c>
      <c r="EM167" s="179" t="s">
        <v>9295</v>
      </c>
      <c r="EN167" s="348"/>
      <c r="EO167" s="346" t="s">
        <v>9296</v>
      </c>
      <c r="EP167" s="345">
        <v>1350000000</v>
      </c>
      <c r="EQ167" s="345">
        <v>145000000</v>
      </c>
      <c r="ER167" s="345">
        <v>3750</v>
      </c>
      <c r="ES167" s="345">
        <v>190</v>
      </c>
      <c r="ET167" s="346" t="s">
        <v>9297</v>
      </c>
      <c r="EU167" s="346" t="s">
        <v>1214</v>
      </c>
      <c r="EV167" s="346" t="s">
        <v>1214</v>
      </c>
      <c r="EW167" s="346" t="s">
        <v>9298</v>
      </c>
      <c r="EX167" s="346" t="s">
        <v>733</v>
      </c>
      <c r="EY167" s="346" t="s">
        <v>733</v>
      </c>
      <c r="EZ167" s="346" t="s">
        <v>733</v>
      </c>
      <c r="FA167" s="346" t="s">
        <v>733</v>
      </c>
      <c r="FB167" s="346" t="s">
        <v>733</v>
      </c>
      <c r="FC167" s="349" t="s">
        <v>5676</v>
      </c>
      <c r="FD167" s="346" t="s">
        <v>3320</v>
      </c>
      <c r="FE167" s="346" t="s">
        <v>733</v>
      </c>
      <c r="FF167" s="346" t="s">
        <v>5721</v>
      </c>
      <c r="FG167" s="346" t="s">
        <v>1214</v>
      </c>
      <c r="FH167" s="346" t="s">
        <v>1214</v>
      </c>
      <c r="FI167" s="346" t="s">
        <v>3320</v>
      </c>
      <c r="FJ167" s="346" t="s">
        <v>3320</v>
      </c>
      <c r="FK167" s="345">
        <v>0</v>
      </c>
      <c r="FL167" s="346" t="s">
        <v>1214</v>
      </c>
      <c r="FM167" s="346" t="s">
        <v>1214</v>
      </c>
      <c r="FN167" s="346" t="s">
        <v>3320</v>
      </c>
      <c r="FO167" s="346" t="s">
        <v>1214</v>
      </c>
      <c r="FP167" s="346" t="s">
        <v>3320</v>
      </c>
      <c r="FQ167" s="346" t="s">
        <v>9299</v>
      </c>
      <c r="FR167" s="346" t="s">
        <v>3320</v>
      </c>
      <c r="FS167" s="346" t="s">
        <v>3320</v>
      </c>
      <c r="FT167" s="346" t="s">
        <v>3320</v>
      </c>
      <c r="FU167" s="346" t="s">
        <v>3320</v>
      </c>
      <c r="FV167" s="346" t="s">
        <v>733</v>
      </c>
      <c r="FW167" s="346" t="s">
        <v>1214</v>
      </c>
      <c r="FX167" s="350">
        <v>46065.497060185182</v>
      </c>
      <c r="FY167" s="350">
        <v>46080.837951388887</v>
      </c>
      <c r="FZ167" s="346" t="s">
        <v>5685</v>
      </c>
      <c r="GA167" s="346" t="s">
        <v>3320</v>
      </c>
      <c r="GB167" s="346" t="s">
        <v>3320</v>
      </c>
      <c r="GC167" s="346" t="s">
        <v>3320</v>
      </c>
      <c r="GD167" s="346" t="s">
        <v>3320</v>
      </c>
      <c r="GE167" s="346" t="s">
        <v>3320</v>
      </c>
      <c r="GF167" s="346" t="s">
        <v>3320</v>
      </c>
      <c r="GG167" s="346" t="s">
        <v>3320</v>
      </c>
      <c r="GH167" s="346" t="s">
        <v>3320</v>
      </c>
      <c r="GI167" s="346" t="s">
        <v>3320</v>
      </c>
      <c r="GJ167" s="346" t="s">
        <v>3320</v>
      </c>
      <c r="GK167" s="346" t="s">
        <v>3320</v>
      </c>
      <c r="GL167" s="346" t="s">
        <v>3320</v>
      </c>
      <c r="GM167" s="346" t="s">
        <v>3320</v>
      </c>
      <c r="GN167" s="346" t="s">
        <v>3320</v>
      </c>
      <c r="GO167" s="346" t="s">
        <v>3320</v>
      </c>
      <c r="GP167" s="346" t="s">
        <v>3320</v>
      </c>
      <c r="GQ167" s="346" t="s">
        <v>3320</v>
      </c>
      <c r="GR167" s="346" t="s">
        <v>3320</v>
      </c>
      <c r="GS167" s="346" t="s">
        <v>3320</v>
      </c>
      <c r="GT167" s="346" t="s">
        <v>3320</v>
      </c>
      <c r="GU167" s="346" t="s">
        <v>3320</v>
      </c>
      <c r="GV167" s="346" t="s">
        <v>3320</v>
      </c>
      <c r="GW167" s="346" t="s">
        <v>3320</v>
      </c>
      <c r="GX167" s="346" t="s">
        <v>3320</v>
      </c>
      <c r="GY167" s="346" t="s">
        <v>3320</v>
      </c>
      <c r="GZ167" s="346" t="s">
        <v>3320</v>
      </c>
      <c r="HA167" s="346" t="s">
        <v>3320</v>
      </c>
      <c r="HB167" s="346" t="s">
        <v>3320</v>
      </c>
      <c r="HC167" s="346" t="s">
        <v>3320</v>
      </c>
      <c r="HD167" s="346" t="s">
        <v>3320</v>
      </c>
      <c r="HE167" s="346" t="s">
        <v>3320</v>
      </c>
      <c r="HF167" s="346" t="s">
        <v>3320</v>
      </c>
      <c r="HG167" s="346" t="s">
        <v>3320</v>
      </c>
      <c r="HH167" s="346" t="s">
        <v>3320</v>
      </c>
      <c r="HI167" s="346" t="s">
        <v>3320</v>
      </c>
      <c r="HJ167" s="346" t="s">
        <v>3320</v>
      </c>
      <c r="HK167" s="346" t="s">
        <v>3320</v>
      </c>
      <c r="HL167" s="346" t="s">
        <v>3320</v>
      </c>
    </row>
    <row r="168" spans="1:220" ht="15.75" thickBot="1">
      <c r="A168" s="344" t="s">
        <v>5638</v>
      </c>
      <c r="B168" s="345">
        <v>647</v>
      </c>
      <c r="C168" s="346" t="s">
        <v>6979</v>
      </c>
      <c r="D168" s="346" t="s">
        <v>6980</v>
      </c>
      <c r="E168" s="345">
        <v>647</v>
      </c>
      <c r="F168" s="346" t="s">
        <v>6981</v>
      </c>
      <c r="G168" s="346" t="s">
        <v>6982</v>
      </c>
      <c r="H168" s="346" t="s">
        <v>5126</v>
      </c>
      <c r="I168" s="346" t="s">
        <v>5643</v>
      </c>
      <c r="J168" s="346" t="s">
        <v>6983</v>
      </c>
      <c r="K168" s="346" t="s">
        <v>6985</v>
      </c>
      <c r="L168" s="346" t="s">
        <v>6986</v>
      </c>
      <c r="M168" s="346" t="s">
        <v>5698</v>
      </c>
      <c r="N168" s="346" t="s">
        <v>6987</v>
      </c>
      <c r="O168" s="346" t="s">
        <v>6988</v>
      </c>
      <c r="P168" s="346" t="s">
        <v>3320</v>
      </c>
      <c r="Q168" s="346" t="s">
        <v>6989</v>
      </c>
      <c r="R168" s="346" t="s">
        <v>5698</v>
      </c>
      <c r="S168" s="346" t="s">
        <v>6990</v>
      </c>
      <c r="T168" s="346" t="s">
        <v>6990</v>
      </c>
      <c r="U168" s="348"/>
      <c r="V168" s="346" t="s">
        <v>3320</v>
      </c>
      <c r="W168" s="346" t="s">
        <v>3320</v>
      </c>
      <c r="X168" s="346" t="s">
        <v>3320</v>
      </c>
      <c r="Y168" s="346" t="s">
        <v>3320</v>
      </c>
      <c r="Z168" s="346" t="s">
        <v>3320</v>
      </c>
      <c r="AA168" s="346" t="s">
        <v>3320</v>
      </c>
      <c r="AB168" s="348"/>
      <c r="AC168" s="346" t="s">
        <v>3320</v>
      </c>
      <c r="AD168" s="346" t="s">
        <v>3320</v>
      </c>
      <c r="AE168" s="346" t="s">
        <v>3320</v>
      </c>
      <c r="AF168" s="346" t="s">
        <v>3320</v>
      </c>
      <c r="AG168" s="348"/>
      <c r="AH168" s="346" t="s">
        <v>1214</v>
      </c>
      <c r="AI168" s="346" t="s">
        <v>3320</v>
      </c>
      <c r="AJ168" s="346" t="s">
        <v>5955</v>
      </c>
      <c r="AK168" s="346" t="s">
        <v>6991</v>
      </c>
      <c r="AL168" s="346" t="s">
        <v>5665</v>
      </c>
      <c r="AM168" s="347">
        <v>46843</v>
      </c>
      <c r="AN168" s="345">
        <v>19</v>
      </c>
      <c r="AO168" s="345">
        <v>99</v>
      </c>
      <c r="AP168" s="346" t="s">
        <v>5666</v>
      </c>
      <c r="AQ168" s="345">
        <v>140616</v>
      </c>
      <c r="AR168" s="345">
        <v>224.4</v>
      </c>
      <c r="AS168" s="346" t="s">
        <v>733</v>
      </c>
      <c r="AT168" s="345">
        <v>27.5</v>
      </c>
      <c r="AU168" s="346" t="s">
        <v>733</v>
      </c>
      <c r="AV168" s="345">
        <v>700</v>
      </c>
      <c r="AW168" s="346" t="s">
        <v>5800</v>
      </c>
      <c r="AX168" s="346" t="s">
        <v>5668</v>
      </c>
      <c r="AY168" s="346" t="s">
        <v>3320</v>
      </c>
      <c r="AZ168" s="346" t="s">
        <v>733</v>
      </c>
      <c r="BA168" s="346" t="s">
        <v>733</v>
      </c>
      <c r="BB168" s="345">
        <v>2267</v>
      </c>
      <c r="BC168" s="345">
        <v>2058</v>
      </c>
      <c r="BD168" s="346" t="s">
        <v>6993</v>
      </c>
      <c r="BE168" s="345">
        <v>365</v>
      </c>
      <c r="BF168" s="345">
        <v>86</v>
      </c>
      <c r="BG168" s="345">
        <v>98</v>
      </c>
      <c r="BH168" s="345">
        <v>20</v>
      </c>
      <c r="BI168" s="347">
        <v>46326</v>
      </c>
      <c r="BJ168" s="345">
        <v>0.35</v>
      </c>
      <c r="BK168" s="345">
        <v>8</v>
      </c>
      <c r="BL168" s="346" t="s">
        <v>6994</v>
      </c>
      <c r="BM168" s="345">
        <v>10780000</v>
      </c>
      <c r="BN168" s="346" t="s">
        <v>3320</v>
      </c>
      <c r="BO168" s="346" t="s">
        <v>3320</v>
      </c>
      <c r="BP168" s="346" t="s">
        <v>3320</v>
      </c>
      <c r="BQ168" s="346" t="s">
        <v>3320</v>
      </c>
      <c r="BR168" s="346" t="s">
        <v>3320</v>
      </c>
      <c r="BS168" s="346" t="s">
        <v>3320</v>
      </c>
      <c r="BT168" s="346" t="s">
        <v>3320</v>
      </c>
      <c r="BU168" s="346" t="s">
        <v>3320</v>
      </c>
      <c r="BV168" s="346" t="s">
        <v>3320</v>
      </c>
      <c r="BW168" s="346" t="s">
        <v>3320</v>
      </c>
      <c r="BX168" s="348"/>
      <c r="BY168" s="346" t="s">
        <v>3320</v>
      </c>
      <c r="BZ168" s="346" t="s">
        <v>3320</v>
      </c>
      <c r="CA168" s="346" t="s">
        <v>3320</v>
      </c>
      <c r="CB168" s="346" t="s">
        <v>3320</v>
      </c>
      <c r="CC168" s="346" t="s">
        <v>3320</v>
      </c>
      <c r="CD168" s="346" t="s">
        <v>3320</v>
      </c>
      <c r="CE168" s="346" t="s">
        <v>3320</v>
      </c>
      <c r="CF168" s="346" t="s">
        <v>3320</v>
      </c>
      <c r="CG168" s="346" t="s">
        <v>3320</v>
      </c>
      <c r="CH168" s="348"/>
      <c r="CI168" s="346" t="s">
        <v>3320</v>
      </c>
      <c r="CJ168" s="346" t="s">
        <v>3320</v>
      </c>
      <c r="CK168" s="346" t="s">
        <v>3320</v>
      </c>
      <c r="CL168" s="346" t="s">
        <v>3320</v>
      </c>
      <c r="CM168" s="346" t="s">
        <v>3320</v>
      </c>
      <c r="CN168" s="346" t="s">
        <v>3320</v>
      </c>
      <c r="CO168" s="346" t="s">
        <v>3320</v>
      </c>
      <c r="CP168" s="346" t="s">
        <v>3320</v>
      </c>
      <c r="CQ168" s="346" t="s">
        <v>3320</v>
      </c>
      <c r="CR168" s="346" t="s">
        <v>3320</v>
      </c>
      <c r="CS168" s="346" t="s">
        <v>3320</v>
      </c>
      <c r="CT168" s="346" t="s">
        <v>3320</v>
      </c>
      <c r="CU168" s="346" t="s">
        <v>3320</v>
      </c>
      <c r="CV168" s="346" t="s">
        <v>3320</v>
      </c>
      <c r="CW168" s="346" t="s">
        <v>3320</v>
      </c>
      <c r="CX168" s="346" t="s">
        <v>3320</v>
      </c>
      <c r="CY168" s="346" t="s">
        <v>3320</v>
      </c>
      <c r="CZ168" s="346" t="s">
        <v>3320</v>
      </c>
      <c r="DA168" s="346" t="s">
        <v>3320</v>
      </c>
      <c r="DB168" s="346" t="s">
        <v>3320</v>
      </c>
      <c r="DC168" s="346" t="s">
        <v>3320</v>
      </c>
      <c r="DD168" s="346" t="s">
        <v>3320</v>
      </c>
      <c r="DE168" s="346" t="s">
        <v>3320</v>
      </c>
      <c r="DF168" s="346" t="s">
        <v>3320</v>
      </c>
      <c r="DG168" s="346" t="s">
        <v>3320</v>
      </c>
      <c r="DH168" s="346" t="s">
        <v>3320</v>
      </c>
      <c r="DI168" s="346" t="s">
        <v>3320</v>
      </c>
      <c r="DJ168" s="346" t="s">
        <v>3320</v>
      </c>
      <c r="DK168" s="346" t="s">
        <v>3320</v>
      </c>
      <c r="DL168" s="346" t="s">
        <v>3320</v>
      </c>
      <c r="DM168" s="346" t="s">
        <v>3320</v>
      </c>
      <c r="DN168" s="346" t="s">
        <v>3320</v>
      </c>
      <c r="DO168" s="346" t="s">
        <v>3320</v>
      </c>
      <c r="DP168" s="346" t="s">
        <v>3320</v>
      </c>
      <c r="DQ168" s="346" t="s">
        <v>3320</v>
      </c>
      <c r="DR168" s="346" t="s">
        <v>3320</v>
      </c>
      <c r="DS168" s="346" t="s">
        <v>3320</v>
      </c>
      <c r="DT168" s="346" t="s">
        <v>3320</v>
      </c>
      <c r="DU168" s="346" t="s">
        <v>3320</v>
      </c>
      <c r="DV168" s="346" t="s">
        <v>3320</v>
      </c>
      <c r="DW168" s="346" t="s">
        <v>3320</v>
      </c>
      <c r="DX168" s="346" t="s">
        <v>3320</v>
      </c>
      <c r="DY168" s="346" t="s">
        <v>3320</v>
      </c>
      <c r="DZ168" s="346" t="s">
        <v>3320</v>
      </c>
      <c r="EA168" s="346" t="s">
        <v>3320</v>
      </c>
      <c r="EB168" s="346" t="s">
        <v>3320</v>
      </c>
      <c r="EC168" s="346" t="s">
        <v>3320</v>
      </c>
      <c r="ED168" s="346" t="s">
        <v>3320</v>
      </c>
      <c r="EE168" s="346" t="s">
        <v>3320</v>
      </c>
      <c r="EF168" s="345">
        <v>113500000</v>
      </c>
      <c r="EG168" s="346" t="s">
        <v>1214</v>
      </c>
      <c r="EH168" s="346" t="s">
        <v>733</v>
      </c>
      <c r="EI168" s="346" t="s">
        <v>733</v>
      </c>
      <c r="EJ168" s="346" t="s">
        <v>733</v>
      </c>
      <c r="EK168" s="346" t="s">
        <v>5127</v>
      </c>
      <c r="EL168" s="346" t="s">
        <v>6995</v>
      </c>
      <c r="EM168" s="179" t="s">
        <v>6996</v>
      </c>
      <c r="EN168" s="348"/>
      <c r="EO168" s="346" t="s">
        <v>6998</v>
      </c>
      <c r="EP168" s="345">
        <v>113500000</v>
      </c>
      <c r="EQ168" s="345">
        <v>22100000</v>
      </c>
      <c r="ER168" s="345">
        <v>1560</v>
      </c>
      <c r="ES168" s="345">
        <v>70</v>
      </c>
      <c r="ET168" s="346" t="s">
        <v>6999</v>
      </c>
      <c r="EU168" s="346" t="s">
        <v>733</v>
      </c>
      <c r="EV168" s="346" t="s">
        <v>733</v>
      </c>
      <c r="EW168" s="346" t="s">
        <v>7000</v>
      </c>
      <c r="EX168" s="346" t="s">
        <v>733</v>
      </c>
      <c r="EY168" s="346" t="s">
        <v>1214</v>
      </c>
      <c r="EZ168" s="346" t="s">
        <v>1214</v>
      </c>
      <c r="FA168" s="346" t="s">
        <v>733</v>
      </c>
      <c r="FB168" s="346" t="s">
        <v>1214</v>
      </c>
      <c r="FC168" s="349" t="s">
        <v>5676</v>
      </c>
      <c r="FD168" s="346" t="s">
        <v>3320</v>
      </c>
      <c r="FE168" s="346" t="s">
        <v>733</v>
      </c>
      <c r="FF168" s="346" t="s">
        <v>5721</v>
      </c>
      <c r="FG168" s="346" t="s">
        <v>733</v>
      </c>
      <c r="FH168" s="346" t="s">
        <v>5679</v>
      </c>
      <c r="FI168" s="346" t="s">
        <v>3320</v>
      </c>
      <c r="FJ168" s="346" t="s">
        <v>3320</v>
      </c>
      <c r="FK168" s="345">
        <v>1.5</v>
      </c>
      <c r="FL168" s="346" t="s">
        <v>733</v>
      </c>
      <c r="FM168" s="346" t="s">
        <v>5679</v>
      </c>
      <c r="FN168" s="346" t="s">
        <v>7001</v>
      </c>
      <c r="FO168" s="346" t="s">
        <v>1214</v>
      </c>
      <c r="FP168" s="346" t="s">
        <v>3320</v>
      </c>
      <c r="FQ168" s="346" t="s">
        <v>7002</v>
      </c>
      <c r="FR168" s="346" t="s">
        <v>7003</v>
      </c>
      <c r="FS168" s="346" t="s">
        <v>3320</v>
      </c>
      <c r="FT168" s="346" t="s">
        <v>3320</v>
      </c>
      <c r="FU168" s="346" t="s">
        <v>3320</v>
      </c>
      <c r="FV168" s="346" t="s">
        <v>5759</v>
      </c>
      <c r="FW168" s="346" t="s">
        <v>1214</v>
      </c>
      <c r="FX168" s="350">
        <v>46079.781493055554</v>
      </c>
      <c r="FY168" s="350">
        <v>46080.816817129627</v>
      </c>
      <c r="FZ168" s="346" t="s">
        <v>5685</v>
      </c>
      <c r="GA168" s="346" t="s">
        <v>3320</v>
      </c>
      <c r="GB168" s="346" t="s">
        <v>3320</v>
      </c>
      <c r="GC168" s="346" t="s">
        <v>3320</v>
      </c>
      <c r="GD168" s="346" t="s">
        <v>3320</v>
      </c>
      <c r="GE168" s="346" t="s">
        <v>3320</v>
      </c>
      <c r="GF168" s="346" t="s">
        <v>3320</v>
      </c>
      <c r="GG168" s="346" t="s">
        <v>3320</v>
      </c>
      <c r="GH168" s="346" t="s">
        <v>3320</v>
      </c>
      <c r="GI168" s="346" t="s">
        <v>3320</v>
      </c>
      <c r="GJ168" s="346" t="s">
        <v>3320</v>
      </c>
      <c r="GK168" s="346" t="s">
        <v>3320</v>
      </c>
      <c r="GL168" s="346" t="s">
        <v>3320</v>
      </c>
      <c r="GM168" s="346" t="s">
        <v>3320</v>
      </c>
      <c r="GN168" s="346" t="s">
        <v>3320</v>
      </c>
      <c r="GO168" s="346" t="s">
        <v>3320</v>
      </c>
      <c r="GP168" s="346" t="s">
        <v>3320</v>
      </c>
      <c r="GQ168" s="346" t="s">
        <v>3320</v>
      </c>
      <c r="GR168" s="346" t="s">
        <v>3320</v>
      </c>
      <c r="GS168" s="346" t="s">
        <v>3320</v>
      </c>
      <c r="GT168" s="346" t="s">
        <v>3320</v>
      </c>
      <c r="GU168" s="346" t="s">
        <v>3320</v>
      </c>
      <c r="GV168" s="346" t="s">
        <v>3320</v>
      </c>
      <c r="GW168" s="346" t="s">
        <v>3320</v>
      </c>
      <c r="GX168" s="346" t="s">
        <v>3320</v>
      </c>
      <c r="GY168" s="346" t="s">
        <v>3320</v>
      </c>
      <c r="GZ168" s="346" t="s">
        <v>3320</v>
      </c>
      <c r="HA168" s="346" t="s">
        <v>3320</v>
      </c>
      <c r="HB168" s="346" t="s">
        <v>3320</v>
      </c>
      <c r="HC168" s="346" t="s">
        <v>3320</v>
      </c>
      <c r="HD168" s="346" t="s">
        <v>3320</v>
      </c>
      <c r="HE168" s="346" t="s">
        <v>3320</v>
      </c>
      <c r="HF168" s="346" t="s">
        <v>3320</v>
      </c>
      <c r="HG168" s="346" t="s">
        <v>3320</v>
      </c>
      <c r="HH168" s="346" t="s">
        <v>3320</v>
      </c>
      <c r="HI168" s="346" t="s">
        <v>3320</v>
      </c>
      <c r="HJ168" s="346" t="s">
        <v>3320</v>
      </c>
      <c r="HK168" s="346" t="s">
        <v>3320</v>
      </c>
      <c r="HL168" s="346" t="s">
        <v>3320</v>
      </c>
    </row>
    <row r="169" spans="1:220" ht="15.75" thickBot="1">
      <c r="A169" s="344" t="s">
        <v>5638</v>
      </c>
      <c r="B169" s="345">
        <v>977</v>
      </c>
      <c r="C169" s="346" t="s">
        <v>7111</v>
      </c>
      <c r="D169" s="346" t="s">
        <v>7112</v>
      </c>
      <c r="E169" s="345">
        <v>977</v>
      </c>
      <c r="F169" s="346" t="s">
        <v>7113</v>
      </c>
      <c r="G169" s="346" t="s">
        <v>7114</v>
      </c>
      <c r="H169" s="346" t="s">
        <v>5244</v>
      </c>
      <c r="I169" s="346" t="s">
        <v>5916</v>
      </c>
      <c r="J169" s="346" t="s">
        <v>7115</v>
      </c>
      <c r="K169" s="346" t="s">
        <v>5698</v>
      </c>
      <c r="L169" s="346" t="s">
        <v>5698</v>
      </c>
      <c r="M169" s="346" t="s">
        <v>5698</v>
      </c>
      <c r="N169" s="346" t="s">
        <v>7117</v>
      </c>
      <c r="O169" s="346" t="s">
        <v>7118</v>
      </c>
      <c r="P169" s="346" t="s">
        <v>7114</v>
      </c>
      <c r="Q169" s="346" t="s">
        <v>7119</v>
      </c>
      <c r="R169" s="346" t="s">
        <v>5698</v>
      </c>
      <c r="S169" s="346" t="s">
        <v>7120</v>
      </c>
      <c r="T169" s="346" t="s">
        <v>7120</v>
      </c>
      <c r="U169" s="346" t="s">
        <v>7121</v>
      </c>
      <c r="V169" s="346" t="s">
        <v>733</v>
      </c>
      <c r="W169" s="346" t="s">
        <v>733</v>
      </c>
      <c r="X169" s="346" t="s">
        <v>733</v>
      </c>
      <c r="Y169" s="346" t="s">
        <v>3320</v>
      </c>
      <c r="Z169" s="346" t="s">
        <v>7122</v>
      </c>
      <c r="AA169" s="346" t="s">
        <v>733</v>
      </c>
      <c r="AB169" s="346" t="s">
        <v>7123</v>
      </c>
      <c r="AC169" s="346" t="s">
        <v>7124</v>
      </c>
      <c r="AD169" s="346" t="s">
        <v>7125</v>
      </c>
      <c r="AE169" s="346" t="s">
        <v>7126</v>
      </c>
      <c r="AF169" s="346" t="s">
        <v>7127</v>
      </c>
      <c r="AG169" s="346" t="s">
        <v>7128</v>
      </c>
      <c r="AH169" s="346" t="s">
        <v>1214</v>
      </c>
      <c r="AI169" s="346" t="s">
        <v>3320</v>
      </c>
      <c r="AJ169" s="346" t="s">
        <v>5663</v>
      </c>
      <c r="AK169" s="346" t="s">
        <v>3569</v>
      </c>
      <c r="AL169" s="346" t="s">
        <v>5665</v>
      </c>
      <c r="AM169" s="347">
        <v>47453</v>
      </c>
      <c r="AN169" s="345">
        <v>34</v>
      </c>
      <c r="AO169" s="345">
        <v>102</v>
      </c>
      <c r="AP169" s="346" t="s">
        <v>5863</v>
      </c>
      <c r="AQ169" s="345">
        <v>15</v>
      </c>
      <c r="AR169" s="345">
        <v>345970</v>
      </c>
      <c r="AS169" s="346" t="s">
        <v>733</v>
      </c>
      <c r="AT169" s="346" t="s">
        <v>3320</v>
      </c>
      <c r="AU169" s="346" t="s">
        <v>3320</v>
      </c>
      <c r="AV169" s="346" t="s">
        <v>3320</v>
      </c>
      <c r="AW169" s="346" t="s">
        <v>3320</v>
      </c>
      <c r="AX169" s="346" t="s">
        <v>3320</v>
      </c>
      <c r="AY169" s="346" t="s">
        <v>3320</v>
      </c>
      <c r="AZ169" s="346" t="s">
        <v>3320</v>
      </c>
      <c r="BA169" s="346" t="s">
        <v>3320</v>
      </c>
      <c r="BB169" s="346" t="s">
        <v>3320</v>
      </c>
      <c r="BC169" s="346" t="s">
        <v>3320</v>
      </c>
      <c r="BD169" s="348"/>
      <c r="BE169" s="346" t="s">
        <v>3320</v>
      </c>
      <c r="BF169" s="346" t="s">
        <v>3320</v>
      </c>
      <c r="BG169" s="346" t="s">
        <v>3320</v>
      </c>
      <c r="BH169" s="346" t="s">
        <v>3320</v>
      </c>
      <c r="BI169" s="346" t="s">
        <v>3320</v>
      </c>
      <c r="BJ169" s="346" t="s">
        <v>3320</v>
      </c>
      <c r="BK169" s="346" t="s">
        <v>3320</v>
      </c>
      <c r="BL169" s="346" t="s">
        <v>3320</v>
      </c>
      <c r="BM169" s="346" t="s">
        <v>3320</v>
      </c>
      <c r="BN169" s="345">
        <v>4.5</v>
      </c>
      <c r="BO169" s="345">
        <v>15</v>
      </c>
      <c r="BP169" s="346" t="s">
        <v>733</v>
      </c>
      <c r="BQ169" s="346" t="s">
        <v>5937</v>
      </c>
      <c r="BR169" s="345">
        <v>5</v>
      </c>
      <c r="BS169" s="346" t="s">
        <v>733</v>
      </c>
      <c r="BT169" s="346" t="s">
        <v>733</v>
      </c>
      <c r="BU169" s="346" t="s">
        <v>733</v>
      </c>
      <c r="BV169" s="345">
        <v>35.1</v>
      </c>
      <c r="BW169" s="345">
        <v>32.1</v>
      </c>
      <c r="BX169" s="346" t="s">
        <v>7130</v>
      </c>
      <c r="BY169" s="345">
        <v>365</v>
      </c>
      <c r="BZ169" s="345">
        <v>90</v>
      </c>
      <c r="CA169" s="345">
        <v>98</v>
      </c>
      <c r="CB169" s="345">
        <v>25</v>
      </c>
      <c r="CC169" s="347">
        <v>46356</v>
      </c>
      <c r="CD169" s="345">
        <v>0.3</v>
      </c>
      <c r="CE169" s="345">
        <v>9</v>
      </c>
      <c r="CF169" s="346" t="s">
        <v>7127</v>
      </c>
      <c r="CG169" s="345">
        <v>10000000</v>
      </c>
      <c r="CH169" s="348"/>
      <c r="CI169" s="346" t="s">
        <v>3320</v>
      </c>
      <c r="CJ169" s="346" t="s">
        <v>3320</v>
      </c>
      <c r="CK169" s="346" t="s">
        <v>3320</v>
      </c>
      <c r="CL169" s="346" t="s">
        <v>3320</v>
      </c>
      <c r="CM169" s="346" t="s">
        <v>3320</v>
      </c>
      <c r="CN169" s="346" t="s">
        <v>3320</v>
      </c>
      <c r="CO169" s="346" t="s">
        <v>3320</v>
      </c>
      <c r="CP169" s="346" t="s">
        <v>3320</v>
      </c>
      <c r="CQ169" s="346" t="s">
        <v>3320</v>
      </c>
      <c r="CR169" s="346" t="s">
        <v>3320</v>
      </c>
      <c r="CS169" s="346" t="s">
        <v>3320</v>
      </c>
      <c r="CT169" s="346" t="s">
        <v>3320</v>
      </c>
      <c r="CU169" s="346" t="s">
        <v>3320</v>
      </c>
      <c r="CV169" s="346" t="s">
        <v>3320</v>
      </c>
      <c r="CW169" s="346" t="s">
        <v>3320</v>
      </c>
      <c r="CX169" s="346" t="s">
        <v>3320</v>
      </c>
      <c r="CY169" s="346" t="s">
        <v>3320</v>
      </c>
      <c r="CZ169" s="346" t="s">
        <v>3320</v>
      </c>
      <c r="DA169" s="346" t="s">
        <v>3320</v>
      </c>
      <c r="DB169" s="346" t="s">
        <v>3320</v>
      </c>
      <c r="DC169" s="346" t="s">
        <v>3320</v>
      </c>
      <c r="DD169" s="346" t="s">
        <v>3320</v>
      </c>
      <c r="DE169" s="346" t="s">
        <v>3320</v>
      </c>
      <c r="DF169" s="346" t="s">
        <v>3320</v>
      </c>
      <c r="DG169" s="346" t="s">
        <v>3320</v>
      </c>
      <c r="DH169" s="346" t="s">
        <v>3320</v>
      </c>
      <c r="DI169" s="346" t="s">
        <v>3320</v>
      </c>
      <c r="DJ169" s="346" t="s">
        <v>3320</v>
      </c>
      <c r="DK169" s="346" t="s">
        <v>3320</v>
      </c>
      <c r="DL169" s="346" t="s">
        <v>3320</v>
      </c>
      <c r="DM169" s="346" t="s">
        <v>3320</v>
      </c>
      <c r="DN169" s="346" t="s">
        <v>3320</v>
      </c>
      <c r="DO169" s="346" t="s">
        <v>3320</v>
      </c>
      <c r="DP169" s="346" t="s">
        <v>3320</v>
      </c>
      <c r="DQ169" s="346" t="s">
        <v>3320</v>
      </c>
      <c r="DR169" s="346" t="s">
        <v>3320</v>
      </c>
      <c r="DS169" s="346" t="s">
        <v>3320</v>
      </c>
      <c r="DT169" s="346" t="s">
        <v>3320</v>
      </c>
      <c r="DU169" s="346" t="s">
        <v>3320</v>
      </c>
      <c r="DV169" s="346" t="s">
        <v>3320</v>
      </c>
      <c r="DW169" s="346" t="s">
        <v>3320</v>
      </c>
      <c r="DX169" s="346" t="s">
        <v>3320</v>
      </c>
      <c r="DY169" s="346" t="s">
        <v>3320</v>
      </c>
      <c r="DZ169" s="346" t="s">
        <v>3320</v>
      </c>
      <c r="EA169" s="346" t="s">
        <v>3320</v>
      </c>
      <c r="EB169" s="346" t="s">
        <v>3320</v>
      </c>
      <c r="EC169" s="346" t="s">
        <v>3320</v>
      </c>
      <c r="ED169" s="346" t="s">
        <v>3320</v>
      </c>
      <c r="EE169" s="346" t="s">
        <v>3320</v>
      </c>
      <c r="EF169" s="345">
        <v>161780000</v>
      </c>
      <c r="EG169" s="346" t="s">
        <v>733</v>
      </c>
      <c r="EH169" s="346" t="s">
        <v>733</v>
      </c>
      <c r="EI169" s="346" t="s">
        <v>733</v>
      </c>
      <c r="EJ169" s="346" t="s">
        <v>733</v>
      </c>
      <c r="EK169" s="346" t="s">
        <v>87</v>
      </c>
      <c r="EL169" s="346" t="s">
        <v>7131</v>
      </c>
      <c r="EM169" s="179" t="s">
        <v>7132</v>
      </c>
      <c r="EN169" s="348"/>
      <c r="EO169" s="346" t="s">
        <v>7133</v>
      </c>
      <c r="EP169" s="345">
        <v>112000000</v>
      </c>
      <c r="EQ169" s="345">
        <v>9180000</v>
      </c>
      <c r="ER169" s="345">
        <v>1200</v>
      </c>
      <c r="ES169" s="345">
        <v>300</v>
      </c>
      <c r="ET169" s="346" t="s">
        <v>7134</v>
      </c>
      <c r="EU169" s="346" t="s">
        <v>733</v>
      </c>
      <c r="EV169" s="346" t="s">
        <v>733</v>
      </c>
      <c r="EW169" s="346" t="s">
        <v>7135</v>
      </c>
      <c r="EX169" s="346" t="s">
        <v>733</v>
      </c>
      <c r="EY169" s="346" t="s">
        <v>733</v>
      </c>
      <c r="EZ169" s="346" t="s">
        <v>733</v>
      </c>
      <c r="FA169" s="346" t="s">
        <v>733</v>
      </c>
      <c r="FB169" s="346" t="s">
        <v>733</v>
      </c>
      <c r="FC169" s="349" t="s">
        <v>5676</v>
      </c>
      <c r="FD169" s="346" t="s">
        <v>3320</v>
      </c>
      <c r="FE169" s="346" t="s">
        <v>733</v>
      </c>
      <c r="FF169" s="346" t="s">
        <v>5721</v>
      </c>
      <c r="FG169" s="346" t="s">
        <v>733</v>
      </c>
      <c r="FH169" s="346" t="s">
        <v>5679</v>
      </c>
      <c r="FI169" s="346" t="s">
        <v>3320</v>
      </c>
      <c r="FJ169" s="346" t="s">
        <v>3320</v>
      </c>
      <c r="FK169" s="345">
        <v>0.1</v>
      </c>
      <c r="FL169" s="346" t="s">
        <v>1214</v>
      </c>
      <c r="FM169" s="346" t="s">
        <v>1214</v>
      </c>
      <c r="FN169" s="346" t="s">
        <v>3320</v>
      </c>
      <c r="FO169" s="346" t="s">
        <v>733</v>
      </c>
      <c r="FP169" s="346" t="s">
        <v>3320</v>
      </c>
      <c r="FQ169" s="346" t="s">
        <v>7136</v>
      </c>
      <c r="FR169" s="346" t="s">
        <v>3320</v>
      </c>
      <c r="FS169" s="346" t="s">
        <v>5683</v>
      </c>
      <c r="FT169" s="346" t="s">
        <v>5684</v>
      </c>
      <c r="FU169" s="346" t="s">
        <v>5684</v>
      </c>
      <c r="FV169" s="346" t="s">
        <v>5759</v>
      </c>
      <c r="FW169" s="346" t="s">
        <v>1214</v>
      </c>
      <c r="FX169" s="350">
        <v>46080.61136574074</v>
      </c>
      <c r="FY169" s="350">
        <v>46080.713437500002</v>
      </c>
      <c r="FZ169" s="346" t="s">
        <v>5685</v>
      </c>
      <c r="GA169" s="346" t="s">
        <v>3320</v>
      </c>
      <c r="GB169" s="346" t="s">
        <v>3320</v>
      </c>
      <c r="GC169" s="346" t="s">
        <v>3320</v>
      </c>
      <c r="GD169" s="346" t="s">
        <v>3320</v>
      </c>
      <c r="GE169" s="346" t="s">
        <v>3320</v>
      </c>
      <c r="GF169" s="346" t="s">
        <v>3320</v>
      </c>
      <c r="GG169" s="346" t="s">
        <v>3320</v>
      </c>
      <c r="GH169" s="346" t="s">
        <v>3320</v>
      </c>
      <c r="GI169" s="346" t="s">
        <v>3320</v>
      </c>
      <c r="GJ169" s="346" t="s">
        <v>3320</v>
      </c>
      <c r="GK169" s="346" t="s">
        <v>3320</v>
      </c>
      <c r="GL169" s="346" t="s">
        <v>3320</v>
      </c>
      <c r="GM169" s="346" t="s">
        <v>3320</v>
      </c>
      <c r="GN169" s="346" t="s">
        <v>3320</v>
      </c>
      <c r="GO169" s="346" t="s">
        <v>3320</v>
      </c>
      <c r="GP169" s="346" t="s">
        <v>3320</v>
      </c>
      <c r="GQ169" s="346" t="s">
        <v>3320</v>
      </c>
      <c r="GR169" s="346" t="s">
        <v>3320</v>
      </c>
      <c r="GS169" s="346" t="s">
        <v>3320</v>
      </c>
      <c r="GT169" s="346" t="s">
        <v>3320</v>
      </c>
      <c r="GU169" s="346" t="s">
        <v>3320</v>
      </c>
      <c r="GV169" s="346" t="s">
        <v>3320</v>
      </c>
      <c r="GW169" s="346" t="s">
        <v>3320</v>
      </c>
      <c r="GX169" s="346" t="s">
        <v>3320</v>
      </c>
      <c r="GY169" s="346" t="s">
        <v>3320</v>
      </c>
      <c r="GZ169" s="346" t="s">
        <v>3320</v>
      </c>
      <c r="HA169" s="346" t="s">
        <v>3320</v>
      </c>
      <c r="HB169" s="346" t="s">
        <v>3320</v>
      </c>
      <c r="HC169" s="346" t="s">
        <v>3320</v>
      </c>
      <c r="HD169" s="346" t="s">
        <v>3320</v>
      </c>
      <c r="HE169" s="346" t="s">
        <v>3320</v>
      </c>
      <c r="HF169" s="346" t="s">
        <v>3320</v>
      </c>
      <c r="HG169" s="346" t="s">
        <v>3320</v>
      </c>
      <c r="HH169" s="346" t="s">
        <v>3320</v>
      </c>
      <c r="HI169" s="346" t="s">
        <v>3320</v>
      </c>
      <c r="HJ169" s="346" t="s">
        <v>3320</v>
      </c>
      <c r="HK169" s="346" t="s">
        <v>3320</v>
      </c>
      <c r="HL169" s="346" t="s">
        <v>3320</v>
      </c>
    </row>
    <row r="170" spans="1:220" ht="15.75" thickBot="1">
      <c r="A170" s="344" t="s">
        <v>5638</v>
      </c>
      <c r="B170" s="345">
        <v>984</v>
      </c>
      <c r="C170" s="346" t="s">
        <v>9338</v>
      </c>
      <c r="D170" s="346" t="s">
        <v>9339</v>
      </c>
      <c r="E170" s="345">
        <v>984</v>
      </c>
      <c r="F170" s="346" t="s">
        <v>633</v>
      </c>
      <c r="G170" s="346" t="s">
        <v>9340</v>
      </c>
      <c r="H170" s="346" t="s">
        <v>9341</v>
      </c>
      <c r="I170" s="346" t="s">
        <v>5643</v>
      </c>
      <c r="J170" s="346" t="s">
        <v>631</v>
      </c>
      <c r="K170" s="346" t="s">
        <v>313</v>
      </c>
      <c r="L170" s="346" t="s">
        <v>9343</v>
      </c>
      <c r="M170" s="346" t="s">
        <v>9344</v>
      </c>
      <c r="N170" s="346" t="s">
        <v>9345</v>
      </c>
      <c r="O170" s="346" t="s">
        <v>9346</v>
      </c>
      <c r="P170" s="346" t="s">
        <v>3320</v>
      </c>
      <c r="Q170" s="346" t="s">
        <v>9347</v>
      </c>
      <c r="R170" s="346" t="s">
        <v>9348</v>
      </c>
      <c r="S170" s="346" t="s">
        <v>9349</v>
      </c>
      <c r="T170" s="346" t="s">
        <v>9350</v>
      </c>
      <c r="U170" s="346" t="s">
        <v>9351</v>
      </c>
      <c r="V170" s="346" t="s">
        <v>733</v>
      </c>
      <c r="W170" s="346" t="s">
        <v>733</v>
      </c>
      <c r="X170" s="346" t="s">
        <v>733</v>
      </c>
      <c r="Y170" s="346" t="s">
        <v>3320</v>
      </c>
      <c r="Z170" s="346" t="s">
        <v>9352</v>
      </c>
      <c r="AA170" s="346" t="s">
        <v>733</v>
      </c>
      <c r="AB170" s="346" t="s">
        <v>9353</v>
      </c>
      <c r="AC170" s="346" t="s">
        <v>9354</v>
      </c>
      <c r="AD170" s="346" t="s">
        <v>6193</v>
      </c>
      <c r="AE170" s="346" t="s">
        <v>9355</v>
      </c>
      <c r="AF170" s="346" t="s">
        <v>9356</v>
      </c>
      <c r="AG170" s="346" t="s">
        <v>9357</v>
      </c>
      <c r="AH170" s="346" t="s">
        <v>1214</v>
      </c>
      <c r="AI170" s="346" t="s">
        <v>3320</v>
      </c>
      <c r="AJ170" s="346" t="s">
        <v>5955</v>
      </c>
      <c r="AK170" s="346" t="s">
        <v>3596</v>
      </c>
      <c r="AL170" s="346" t="s">
        <v>5712</v>
      </c>
      <c r="AM170" s="347">
        <v>47118</v>
      </c>
      <c r="AN170" s="345">
        <v>24</v>
      </c>
      <c r="AO170" s="345">
        <v>600</v>
      </c>
      <c r="AP170" s="346" t="s">
        <v>5666</v>
      </c>
      <c r="AQ170" s="345">
        <v>158</v>
      </c>
      <c r="AR170" s="345">
        <v>1927.7</v>
      </c>
      <c r="AS170" s="346" t="s">
        <v>733</v>
      </c>
      <c r="AT170" s="345">
        <v>36.700000000000003</v>
      </c>
      <c r="AU170" s="346" t="s">
        <v>1214</v>
      </c>
      <c r="AV170" s="345">
        <v>650</v>
      </c>
      <c r="AW170" s="346" t="s">
        <v>5800</v>
      </c>
      <c r="AX170" s="346" t="s">
        <v>5801</v>
      </c>
      <c r="AY170" s="346" t="s">
        <v>3320</v>
      </c>
      <c r="AZ170" s="346" t="s">
        <v>733</v>
      </c>
      <c r="BA170" s="346" t="s">
        <v>733</v>
      </c>
      <c r="BB170" s="345">
        <v>2378</v>
      </c>
      <c r="BC170" s="345">
        <v>2282</v>
      </c>
      <c r="BD170" s="346" t="s">
        <v>7777</v>
      </c>
      <c r="BE170" s="345">
        <v>365</v>
      </c>
      <c r="BF170" s="345">
        <v>88</v>
      </c>
      <c r="BG170" s="345">
        <v>99</v>
      </c>
      <c r="BH170" s="345">
        <v>40</v>
      </c>
      <c r="BI170" s="347">
        <v>46387</v>
      </c>
      <c r="BJ170" s="345">
        <v>0.38</v>
      </c>
      <c r="BK170" s="345">
        <v>8</v>
      </c>
      <c r="BL170" s="346" t="s">
        <v>9359</v>
      </c>
      <c r="BM170" s="345">
        <v>9000000</v>
      </c>
      <c r="BN170" s="346" t="s">
        <v>3320</v>
      </c>
      <c r="BO170" s="346" t="s">
        <v>3320</v>
      </c>
      <c r="BP170" s="346" t="s">
        <v>3320</v>
      </c>
      <c r="BQ170" s="346" t="s">
        <v>3320</v>
      </c>
      <c r="BR170" s="346" t="s">
        <v>3320</v>
      </c>
      <c r="BS170" s="346" t="s">
        <v>3320</v>
      </c>
      <c r="BT170" s="346" t="s">
        <v>3320</v>
      </c>
      <c r="BU170" s="346" t="s">
        <v>3320</v>
      </c>
      <c r="BV170" s="346" t="s">
        <v>3320</v>
      </c>
      <c r="BW170" s="346" t="s">
        <v>3320</v>
      </c>
      <c r="BX170" s="348"/>
      <c r="BY170" s="346" t="s">
        <v>3320</v>
      </c>
      <c r="BZ170" s="346" t="s">
        <v>3320</v>
      </c>
      <c r="CA170" s="346" t="s">
        <v>3320</v>
      </c>
      <c r="CB170" s="346" t="s">
        <v>3320</v>
      </c>
      <c r="CC170" s="346" t="s">
        <v>3320</v>
      </c>
      <c r="CD170" s="346" t="s">
        <v>3320</v>
      </c>
      <c r="CE170" s="346" t="s">
        <v>3320</v>
      </c>
      <c r="CF170" s="346" t="s">
        <v>3320</v>
      </c>
      <c r="CG170" s="346" t="s">
        <v>3320</v>
      </c>
      <c r="CH170" s="348"/>
      <c r="CI170" s="346" t="s">
        <v>3320</v>
      </c>
      <c r="CJ170" s="346" t="s">
        <v>3320</v>
      </c>
      <c r="CK170" s="346" t="s">
        <v>3320</v>
      </c>
      <c r="CL170" s="346" t="s">
        <v>3320</v>
      </c>
      <c r="CM170" s="346" t="s">
        <v>3320</v>
      </c>
      <c r="CN170" s="346" t="s">
        <v>3320</v>
      </c>
      <c r="CO170" s="346" t="s">
        <v>3320</v>
      </c>
      <c r="CP170" s="346" t="s">
        <v>3320</v>
      </c>
      <c r="CQ170" s="346" t="s">
        <v>3320</v>
      </c>
      <c r="CR170" s="346" t="s">
        <v>3320</v>
      </c>
      <c r="CS170" s="346" t="s">
        <v>3320</v>
      </c>
      <c r="CT170" s="346" t="s">
        <v>3320</v>
      </c>
      <c r="CU170" s="346" t="s">
        <v>3320</v>
      </c>
      <c r="CV170" s="346" t="s">
        <v>3320</v>
      </c>
      <c r="CW170" s="346" t="s">
        <v>3320</v>
      </c>
      <c r="CX170" s="346" t="s">
        <v>3320</v>
      </c>
      <c r="CY170" s="346" t="s">
        <v>3320</v>
      </c>
      <c r="CZ170" s="346" t="s">
        <v>3320</v>
      </c>
      <c r="DA170" s="346" t="s">
        <v>3320</v>
      </c>
      <c r="DB170" s="346" t="s">
        <v>3320</v>
      </c>
      <c r="DC170" s="346" t="s">
        <v>3320</v>
      </c>
      <c r="DD170" s="346" t="s">
        <v>3320</v>
      </c>
      <c r="DE170" s="346" t="s">
        <v>3320</v>
      </c>
      <c r="DF170" s="346" t="s">
        <v>3320</v>
      </c>
      <c r="DG170" s="346" t="s">
        <v>3320</v>
      </c>
      <c r="DH170" s="346" t="s">
        <v>3320</v>
      </c>
      <c r="DI170" s="346" t="s">
        <v>3320</v>
      </c>
      <c r="DJ170" s="346" t="s">
        <v>3320</v>
      </c>
      <c r="DK170" s="346" t="s">
        <v>3320</v>
      </c>
      <c r="DL170" s="346" t="s">
        <v>3320</v>
      </c>
      <c r="DM170" s="346" t="s">
        <v>3320</v>
      </c>
      <c r="DN170" s="346" t="s">
        <v>3320</v>
      </c>
      <c r="DO170" s="346" t="s">
        <v>3320</v>
      </c>
      <c r="DP170" s="346" t="s">
        <v>3320</v>
      </c>
      <c r="DQ170" s="346" t="s">
        <v>3320</v>
      </c>
      <c r="DR170" s="346" t="s">
        <v>3320</v>
      </c>
      <c r="DS170" s="346" t="s">
        <v>3320</v>
      </c>
      <c r="DT170" s="346" t="s">
        <v>3320</v>
      </c>
      <c r="DU170" s="346" t="s">
        <v>3320</v>
      </c>
      <c r="DV170" s="346" t="s">
        <v>3320</v>
      </c>
      <c r="DW170" s="346" t="s">
        <v>3320</v>
      </c>
      <c r="DX170" s="346" t="s">
        <v>3320</v>
      </c>
      <c r="DY170" s="346" t="s">
        <v>3320</v>
      </c>
      <c r="DZ170" s="346" t="s">
        <v>3320</v>
      </c>
      <c r="EA170" s="346" t="s">
        <v>3320</v>
      </c>
      <c r="EB170" s="346" t="s">
        <v>3320</v>
      </c>
      <c r="EC170" s="346" t="s">
        <v>3320</v>
      </c>
      <c r="ED170" s="346" t="s">
        <v>3320</v>
      </c>
      <c r="EE170" s="346" t="s">
        <v>3320</v>
      </c>
      <c r="EF170" s="345">
        <v>586702000</v>
      </c>
      <c r="EG170" s="346" t="s">
        <v>733</v>
      </c>
      <c r="EH170" s="346" t="s">
        <v>733</v>
      </c>
      <c r="EI170" s="346" t="s">
        <v>733</v>
      </c>
      <c r="EJ170" s="346" t="s">
        <v>733</v>
      </c>
      <c r="EK170" s="346" t="s">
        <v>630</v>
      </c>
      <c r="EL170" s="346" t="s">
        <v>9360</v>
      </c>
      <c r="EM170" s="179" t="s">
        <v>9361</v>
      </c>
      <c r="EN170" s="348"/>
      <c r="EO170" s="346" t="s">
        <v>9362</v>
      </c>
      <c r="EP170" s="345">
        <v>586702000</v>
      </c>
      <c r="EQ170" s="345">
        <v>92399400</v>
      </c>
      <c r="ER170" s="345">
        <v>1800</v>
      </c>
      <c r="ES170" s="345">
        <v>625</v>
      </c>
      <c r="ET170" s="346" t="s">
        <v>9363</v>
      </c>
      <c r="EU170" s="346" t="s">
        <v>733</v>
      </c>
      <c r="EV170" s="346" t="s">
        <v>733</v>
      </c>
      <c r="EW170" s="346" t="s">
        <v>9364</v>
      </c>
      <c r="EX170" s="346" t="s">
        <v>733</v>
      </c>
      <c r="EY170" s="346" t="s">
        <v>733</v>
      </c>
      <c r="EZ170" s="346" t="s">
        <v>733</v>
      </c>
      <c r="FA170" s="346" t="s">
        <v>733</v>
      </c>
      <c r="FB170" s="346" t="s">
        <v>733</v>
      </c>
      <c r="FC170" s="349" t="s">
        <v>5676</v>
      </c>
      <c r="FD170" s="346" t="s">
        <v>3320</v>
      </c>
      <c r="FE170" s="346" t="s">
        <v>733</v>
      </c>
      <c r="FF170" s="346" t="s">
        <v>5721</v>
      </c>
      <c r="FG170" s="346" t="s">
        <v>1214</v>
      </c>
      <c r="FH170" s="346" t="s">
        <v>1214</v>
      </c>
      <c r="FI170" s="346" t="s">
        <v>3320</v>
      </c>
      <c r="FJ170" s="346" t="s">
        <v>3320</v>
      </c>
      <c r="FK170" s="346" t="s">
        <v>3320</v>
      </c>
      <c r="FL170" s="346" t="s">
        <v>1214</v>
      </c>
      <c r="FM170" s="346" t="s">
        <v>1214</v>
      </c>
      <c r="FN170" s="346" t="s">
        <v>3320</v>
      </c>
      <c r="FO170" s="346" t="s">
        <v>1214</v>
      </c>
      <c r="FP170" s="346" t="s">
        <v>3320</v>
      </c>
      <c r="FQ170" s="346" t="s">
        <v>3320</v>
      </c>
      <c r="FR170" s="346" t="s">
        <v>3320</v>
      </c>
      <c r="FS170" s="346" t="s">
        <v>3320</v>
      </c>
      <c r="FT170" s="346" t="s">
        <v>3320</v>
      </c>
      <c r="FU170" s="346" t="s">
        <v>3320</v>
      </c>
      <c r="FV170" s="346" t="s">
        <v>733</v>
      </c>
      <c r="FW170" s="346" t="s">
        <v>1214</v>
      </c>
      <c r="FX170" s="350">
        <v>46080.686342592591</v>
      </c>
      <c r="FY170" s="350">
        <v>46080.712291666663</v>
      </c>
      <c r="FZ170" s="346" t="s">
        <v>5685</v>
      </c>
      <c r="GA170" s="346" t="s">
        <v>3320</v>
      </c>
      <c r="GB170" s="346" t="s">
        <v>3320</v>
      </c>
      <c r="GC170" s="346" t="s">
        <v>3320</v>
      </c>
      <c r="GD170" s="346" t="s">
        <v>3320</v>
      </c>
      <c r="GE170" s="346" t="s">
        <v>3320</v>
      </c>
      <c r="GF170" s="346" t="s">
        <v>3320</v>
      </c>
      <c r="GG170" s="346" t="s">
        <v>3320</v>
      </c>
      <c r="GH170" s="346" t="s">
        <v>3320</v>
      </c>
      <c r="GI170" s="346" t="s">
        <v>3320</v>
      </c>
      <c r="GJ170" s="346" t="s">
        <v>3320</v>
      </c>
      <c r="GK170" s="346" t="s">
        <v>3320</v>
      </c>
      <c r="GL170" s="346" t="s">
        <v>3320</v>
      </c>
      <c r="GM170" s="346" t="s">
        <v>3320</v>
      </c>
      <c r="GN170" s="346" t="s">
        <v>3320</v>
      </c>
      <c r="GO170" s="346" t="s">
        <v>3320</v>
      </c>
      <c r="GP170" s="346" t="s">
        <v>3320</v>
      </c>
      <c r="GQ170" s="346" t="s">
        <v>3320</v>
      </c>
      <c r="GR170" s="346" t="s">
        <v>3320</v>
      </c>
      <c r="GS170" s="346" t="s">
        <v>3320</v>
      </c>
      <c r="GT170" s="346" t="s">
        <v>3320</v>
      </c>
      <c r="GU170" s="346" t="s">
        <v>3320</v>
      </c>
      <c r="GV170" s="346" t="s">
        <v>3320</v>
      </c>
      <c r="GW170" s="346" t="s">
        <v>3320</v>
      </c>
      <c r="GX170" s="346" t="s">
        <v>3320</v>
      </c>
      <c r="GY170" s="346" t="s">
        <v>3320</v>
      </c>
      <c r="GZ170" s="346" t="s">
        <v>3320</v>
      </c>
      <c r="HA170" s="346" t="s">
        <v>3320</v>
      </c>
      <c r="HB170" s="346" t="s">
        <v>3320</v>
      </c>
      <c r="HC170" s="346" t="s">
        <v>3320</v>
      </c>
      <c r="HD170" s="346" t="s">
        <v>3320</v>
      </c>
      <c r="HE170" s="346" t="s">
        <v>3320</v>
      </c>
      <c r="HF170" s="346" t="s">
        <v>3320</v>
      </c>
      <c r="HG170" s="346" t="s">
        <v>3320</v>
      </c>
      <c r="HH170" s="346" t="s">
        <v>3320</v>
      </c>
      <c r="HI170" s="346" t="s">
        <v>3320</v>
      </c>
      <c r="HJ170" s="346" t="s">
        <v>3320</v>
      </c>
      <c r="HK170" s="346" t="s">
        <v>3320</v>
      </c>
      <c r="HL170" s="346" t="s">
        <v>3320</v>
      </c>
    </row>
    <row r="171" spans="1:220" ht="15.75" thickBot="1">
      <c r="A171" s="344" t="s">
        <v>5638</v>
      </c>
      <c r="B171" s="345">
        <v>938</v>
      </c>
      <c r="C171" s="346" t="s">
        <v>9365</v>
      </c>
      <c r="D171" s="346" t="s">
        <v>9366</v>
      </c>
      <c r="E171" s="345">
        <v>938</v>
      </c>
      <c r="F171" s="346" t="s">
        <v>9367</v>
      </c>
      <c r="G171" s="346" t="s">
        <v>9368</v>
      </c>
      <c r="H171" s="346" t="s">
        <v>9369</v>
      </c>
      <c r="I171" s="346" t="s">
        <v>6342</v>
      </c>
      <c r="J171" s="346" t="s">
        <v>9370</v>
      </c>
      <c r="K171" s="346" t="s">
        <v>9372</v>
      </c>
      <c r="L171" s="346" t="s">
        <v>9372</v>
      </c>
      <c r="M171" s="346" t="s">
        <v>5698</v>
      </c>
      <c r="N171" s="346" t="s">
        <v>9373</v>
      </c>
      <c r="O171" s="346" t="s">
        <v>9374</v>
      </c>
      <c r="P171" s="346" t="s">
        <v>3320</v>
      </c>
      <c r="Q171" s="346" t="s">
        <v>9375</v>
      </c>
      <c r="R171" s="346" t="s">
        <v>5698</v>
      </c>
      <c r="S171" s="346" t="s">
        <v>9376</v>
      </c>
      <c r="T171" s="346" t="s">
        <v>9377</v>
      </c>
      <c r="U171" s="346" t="s">
        <v>9378</v>
      </c>
      <c r="V171" s="346" t="s">
        <v>733</v>
      </c>
      <c r="W171" s="346" t="s">
        <v>733</v>
      </c>
      <c r="X171" s="346" t="s">
        <v>733</v>
      </c>
      <c r="Y171" s="346" t="s">
        <v>3320</v>
      </c>
      <c r="Z171" s="346" t="s">
        <v>9379</v>
      </c>
      <c r="AA171" s="346" t="s">
        <v>733</v>
      </c>
      <c r="AB171" s="346" t="s">
        <v>9380</v>
      </c>
      <c r="AC171" s="346" t="s">
        <v>9381</v>
      </c>
      <c r="AD171" s="346" t="s">
        <v>9382</v>
      </c>
      <c r="AE171" s="346" t="s">
        <v>9383</v>
      </c>
      <c r="AF171" s="346" t="s">
        <v>9384</v>
      </c>
      <c r="AG171" s="346" t="s">
        <v>9385</v>
      </c>
      <c r="AH171" s="346" t="s">
        <v>1214</v>
      </c>
      <c r="AI171" s="346" t="s">
        <v>3320</v>
      </c>
      <c r="AJ171" s="346" t="s">
        <v>5747</v>
      </c>
      <c r="AK171" s="346" t="s">
        <v>7640</v>
      </c>
      <c r="AL171" s="346" t="s">
        <v>5665</v>
      </c>
      <c r="AM171" s="347">
        <v>46869</v>
      </c>
      <c r="AN171" s="345">
        <v>22</v>
      </c>
      <c r="AO171" s="345">
        <v>146</v>
      </c>
      <c r="AP171" s="346" t="s">
        <v>5863</v>
      </c>
      <c r="AQ171" s="345">
        <v>9</v>
      </c>
      <c r="AR171" s="345">
        <v>255</v>
      </c>
      <c r="AS171" s="346" t="s">
        <v>733</v>
      </c>
      <c r="AT171" s="346" t="s">
        <v>3320</v>
      </c>
      <c r="AU171" s="346" t="s">
        <v>3320</v>
      </c>
      <c r="AV171" s="346" t="s">
        <v>3320</v>
      </c>
      <c r="AW171" s="346" t="s">
        <v>3320</v>
      </c>
      <c r="AX171" s="346" t="s">
        <v>3320</v>
      </c>
      <c r="AY171" s="346" t="s">
        <v>3320</v>
      </c>
      <c r="AZ171" s="346" t="s">
        <v>3320</v>
      </c>
      <c r="BA171" s="346" t="s">
        <v>3320</v>
      </c>
      <c r="BB171" s="346" t="s">
        <v>3320</v>
      </c>
      <c r="BC171" s="346" t="s">
        <v>3320</v>
      </c>
      <c r="BD171" s="348"/>
      <c r="BE171" s="346" t="s">
        <v>3320</v>
      </c>
      <c r="BF171" s="346" t="s">
        <v>3320</v>
      </c>
      <c r="BG171" s="346" t="s">
        <v>3320</v>
      </c>
      <c r="BH171" s="346" t="s">
        <v>3320</v>
      </c>
      <c r="BI171" s="346" t="s">
        <v>3320</v>
      </c>
      <c r="BJ171" s="346" t="s">
        <v>3320</v>
      </c>
      <c r="BK171" s="346" t="s">
        <v>3320</v>
      </c>
      <c r="BL171" s="346" t="s">
        <v>3320</v>
      </c>
      <c r="BM171" s="346" t="s">
        <v>3320</v>
      </c>
      <c r="BN171" s="346" t="s">
        <v>3320</v>
      </c>
      <c r="BO171" s="346" t="s">
        <v>3320</v>
      </c>
      <c r="BP171" s="346" t="s">
        <v>3320</v>
      </c>
      <c r="BQ171" s="346" t="s">
        <v>3320</v>
      </c>
      <c r="BR171" s="346" t="s">
        <v>3320</v>
      </c>
      <c r="BS171" s="346" t="s">
        <v>3320</v>
      </c>
      <c r="BT171" s="346" t="s">
        <v>3320</v>
      </c>
      <c r="BU171" s="346" t="s">
        <v>3320</v>
      </c>
      <c r="BV171" s="346" t="s">
        <v>3320</v>
      </c>
      <c r="BW171" s="346" t="s">
        <v>3320</v>
      </c>
      <c r="BX171" s="348"/>
      <c r="BY171" s="346" t="s">
        <v>3320</v>
      </c>
      <c r="BZ171" s="346" t="s">
        <v>3320</v>
      </c>
      <c r="CA171" s="346" t="s">
        <v>3320</v>
      </c>
      <c r="CB171" s="346" t="s">
        <v>3320</v>
      </c>
      <c r="CC171" s="346" t="s">
        <v>3320</v>
      </c>
      <c r="CD171" s="346" t="s">
        <v>3320</v>
      </c>
      <c r="CE171" s="346" t="s">
        <v>3320</v>
      </c>
      <c r="CF171" s="346" t="s">
        <v>3320</v>
      </c>
      <c r="CG171" s="346" t="s">
        <v>3320</v>
      </c>
      <c r="CH171" s="348"/>
      <c r="CI171" s="346" t="s">
        <v>3320</v>
      </c>
      <c r="CJ171" s="346" t="s">
        <v>3320</v>
      </c>
      <c r="CK171" s="346" t="s">
        <v>3320</v>
      </c>
      <c r="CL171" s="346" t="s">
        <v>3320</v>
      </c>
      <c r="CM171" s="346" t="s">
        <v>3320</v>
      </c>
      <c r="CN171" s="346" t="s">
        <v>3320</v>
      </c>
      <c r="CO171" s="346" t="s">
        <v>3320</v>
      </c>
      <c r="CP171" s="346" t="s">
        <v>9387</v>
      </c>
      <c r="CQ171" s="346" t="s">
        <v>6362</v>
      </c>
      <c r="CR171" s="346" t="s">
        <v>9388</v>
      </c>
      <c r="CS171" s="346" t="s">
        <v>9389</v>
      </c>
      <c r="CT171" s="346" t="s">
        <v>9390</v>
      </c>
      <c r="CU171" s="346" t="s">
        <v>9391</v>
      </c>
      <c r="CV171" s="346" t="s">
        <v>733</v>
      </c>
      <c r="CW171" s="346" t="s">
        <v>733</v>
      </c>
      <c r="CX171" s="346" t="s">
        <v>9392</v>
      </c>
      <c r="CY171" s="345">
        <v>30</v>
      </c>
      <c r="CZ171" s="345">
        <v>2</v>
      </c>
      <c r="DA171" s="346" t="s">
        <v>9393</v>
      </c>
      <c r="DB171" s="346" t="s">
        <v>7718</v>
      </c>
      <c r="DC171" s="346" t="s">
        <v>9328</v>
      </c>
      <c r="DD171" s="346" t="s">
        <v>9394</v>
      </c>
      <c r="DE171" s="346" t="s">
        <v>9395</v>
      </c>
      <c r="DF171" s="345">
        <v>26.12</v>
      </c>
      <c r="DG171" s="346" t="s">
        <v>9396</v>
      </c>
      <c r="DH171" s="346" t="s">
        <v>3320</v>
      </c>
      <c r="DI171" s="346" t="s">
        <v>3320</v>
      </c>
      <c r="DJ171" s="346" t="s">
        <v>3320</v>
      </c>
      <c r="DK171" s="346" t="s">
        <v>3320</v>
      </c>
      <c r="DL171" s="346" t="s">
        <v>3320</v>
      </c>
      <c r="DM171" s="346" t="s">
        <v>3320</v>
      </c>
      <c r="DN171" s="346" t="s">
        <v>3320</v>
      </c>
      <c r="DO171" s="346" t="s">
        <v>3320</v>
      </c>
      <c r="DP171" s="346" t="s">
        <v>3320</v>
      </c>
      <c r="DQ171" s="346" t="s">
        <v>3320</v>
      </c>
      <c r="DR171" s="346" t="s">
        <v>3320</v>
      </c>
      <c r="DS171" s="346" t="s">
        <v>3320</v>
      </c>
      <c r="DT171" s="346" t="s">
        <v>3320</v>
      </c>
      <c r="DU171" s="346" t="s">
        <v>3320</v>
      </c>
      <c r="DV171" s="346" t="s">
        <v>3320</v>
      </c>
      <c r="DW171" s="346" t="s">
        <v>3320</v>
      </c>
      <c r="DX171" s="346" t="s">
        <v>3320</v>
      </c>
      <c r="DY171" s="346" t="s">
        <v>3320</v>
      </c>
      <c r="DZ171" s="346" t="s">
        <v>3320</v>
      </c>
      <c r="EA171" s="346" t="s">
        <v>3320</v>
      </c>
      <c r="EB171" s="346" t="s">
        <v>3320</v>
      </c>
      <c r="EC171" s="346" t="s">
        <v>3320</v>
      </c>
      <c r="ED171" s="346" t="s">
        <v>3320</v>
      </c>
      <c r="EE171" s="346" t="s">
        <v>3320</v>
      </c>
      <c r="EF171" s="345">
        <v>144000</v>
      </c>
      <c r="EG171" s="346" t="s">
        <v>733</v>
      </c>
      <c r="EH171" s="346" t="s">
        <v>733</v>
      </c>
      <c r="EI171" s="346" t="s">
        <v>733</v>
      </c>
      <c r="EJ171" s="346" t="s">
        <v>733</v>
      </c>
      <c r="EK171" s="346" t="s">
        <v>9397</v>
      </c>
      <c r="EL171" s="346" t="s">
        <v>9398</v>
      </c>
      <c r="EM171" s="179" t="s">
        <v>9399</v>
      </c>
      <c r="EN171" s="348"/>
      <c r="EO171" s="346" t="s">
        <v>9400</v>
      </c>
      <c r="EP171" s="345">
        <v>144000009</v>
      </c>
      <c r="EQ171" s="345">
        <v>18000000</v>
      </c>
      <c r="ER171" s="345">
        <v>1250</v>
      </c>
      <c r="ES171" s="345">
        <v>450</v>
      </c>
      <c r="ET171" s="346" t="s">
        <v>9401</v>
      </c>
      <c r="EU171" s="346" t="s">
        <v>733</v>
      </c>
      <c r="EV171" s="346" t="s">
        <v>733</v>
      </c>
      <c r="EW171" s="346" t="s">
        <v>9402</v>
      </c>
      <c r="EX171" s="346" t="s">
        <v>733</v>
      </c>
      <c r="EY171" s="346" t="s">
        <v>733</v>
      </c>
      <c r="EZ171" s="346" t="s">
        <v>733</v>
      </c>
      <c r="FA171" s="346" t="s">
        <v>733</v>
      </c>
      <c r="FB171" s="346" t="s">
        <v>733</v>
      </c>
      <c r="FC171" s="349" t="s">
        <v>5676</v>
      </c>
      <c r="FD171" s="346" t="s">
        <v>3320</v>
      </c>
      <c r="FE171" s="346" t="s">
        <v>733</v>
      </c>
      <c r="FF171" s="346" t="s">
        <v>5721</v>
      </c>
      <c r="FG171" s="346" t="s">
        <v>1214</v>
      </c>
      <c r="FH171" s="346" t="s">
        <v>1214</v>
      </c>
      <c r="FI171" s="346" t="s">
        <v>3320</v>
      </c>
      <c r="FJ171" s="346" t="s">
        <v>3320</v>
      </c>
      <c r="FK171" s="346" t="s">
        <v>3320</v>
      </c>
      <c r="FL171" s="346" t="s">
        <v>1214</v>
      </c>
      <c r="FM171" s="346" t="s">
        <v>1214</v>
      </c>
      <c r="FN171" s="346" t="s">
        <v>3320</v>
      </c>
      <c r="FO171" s="346" t="s">
        <v>1214</v>
      </c>
      <c r="FP171" s="346" t="s">
        <v>3320</v>
      </c>
      <c r="FQ171" s="346" t="s">
        <v>3320</v>
      </c>
      <c r="FR171" s="346" t="s">
        <v>3320</v>
      </c>
      <c r="FS171" s="346" t="s">
        <v>3320</v>
      </c>
      <c r="FT171" s="346" t="s">
        <v>3320</v>
      </c>
      <c r="FU171" s="346" t="s">
        <v>3320</v>
      </c>
      <c r="FV171" s="346" t="s">
        <v>3825</v>
      </c>
      <c r="FW171" s="346" t="s">
        <v>1214</v>
      </c>
      <c r="FX171" s="350">
        <v>46080.479108796295</v>
      </c>
      <c r="FY171" s="350">
        <v>46080.700740740744</v>
      </c>
      <c r="FZ171" s="346" t="s">
        <v>5685</v>
      </c>
      <c r="GA171" s="346" t="s">
        <v>3320</v>
      </c>
      <c r="GB171" s="346" t="s">
        <v>3320</v>
      </c>
      <c r="GC171" s="346" t="s">
        <v>3320</v>
      </c>
      <c r="GD171" s="346" t="s">
        <v>3320</v>
      </c>
      <c r="GE171" s="346" t="s">
        <v>3320</v>
      </c>
      <c r="GF171" s="346" t="s">
        <v>3320</v>
      </c>
      <c r="GG171" s="346" t="s">
        <v>3320</v>
      </c>
      <c r="GH171" s="346" t="s">
        <v>3320</v>
      </c>
      <c r="GI171" s="346" t="s">
        <v>3320</v>
      </c>
      <c r="GJ171" s="346" t="s">
        <v>3320</v>
      </c>
      <c r="GK171" s="346" t="s">
        <v>3320</v>
      </c>
      <c r="GL171" s="346" t="s">
        <v>3320</v>
      </c>
      <c r="GM171" s="346" t="s">
        <v>3320</v>
      </c>
      <c r="GN171" s="346" t="s">
        <v>3320</v>
      </c>
      <c r="GO171" s="346" t="s">
        <v>3320</v>
      </c>
      <c r="GP171" s="346" t="s">
        <v>3320</v>
      </c>
      <c r="GQ171" s="346" t="s">
        <v>3320</v>
      </c>
      <c r="GR171" s="346" t="s">
        <v>3320</v>
      </c>
      <c r="GS171" s="346" t="s">
        <v>3320</v>
      </c>
      <c r="GT171" s="346" t="s">
        <v>3320</v>
      </c>
      <c r="GU171" s="346" t="s">
        <v>3320</v>
      </c>
      <c r="GV171" s="346" t="s">
        <v>3320</v>
      </c>
      <c r="GW171" s="346" t="s">
        <v>3320</v>
      </c>
      <c r="GX171" s="346" t="s">
        <v>3320</v>
      </c>
      <c r="GY171" s="346" t="s">
        <v>3320</v>
      </c>
      <c r="GZ171" s="346" t="s">
        <v>3320</v>
      </c>
      <c r="HA171" s="346" t="s">
        <v>3320</v>
      </c>
      <c r="HB171" s="346" t="s">
        <v>3320</v>
      </c>
      <c r="HC171" s="346" t="s">
        <v>3320</v>
      </c>
      <c r="HD171" s="346" t="s">
        <v>3320</v>
      </c>
      <c r="HE171" s="346" t="s">
        <v>3320</v>
      </c>
      <c r="HF171" s="346" t="s">
        <v>3320</v>
      </c>
      <c r="HG171" s="346" t="s">
        <v>3320</v>
      </c>
      <c r="HH171" s="346" t="s">
        <v>3320</v>
      </c>
      <c r="HI171" s="346" t="s">
        <v>3320</v>
      </c>
      <c r="HJ171" s="346" t="s">
        <v>3320</v>
      </c>
      <c r="HK171" s="346" t="s">
        <v>3320</v>
      </c>
      <c r="HL171" s="346" t="s">
        <v>3320</v>
      </c>
    </row>
    <row r="172" spans="1:220" ht="15.75" thickBot="1">
      <c r="A172" s="344" t="s">
        <v>5638</v>
      </c>
      <c r="B172" s="345">
        <v>270</v>
      </c>
      <c r="C172" s="346" t="s">
        <v>9403</v>
      </c>
      <c r="D172" s="346" t="s">
        <v>9404</v>
      </c>
      <c r="E172" s="345">
        <v>270</v>
      </c>
      <c r="F172" s="346" t="s">
        <v>633</v>
      </c>
      <c r="G172" s="346" t="s">
        <v>9340</v>
      </c>
      <c r="H172" s="346" t="s">
        <v>3798</v>
      </c>
      <c r="I172" s="346" t="s">
        <v>5643</v>
      </c>
      <c r="J172" s="346" t="s">
        <v>631</v>
      </c>
      <c r="K172" s="346" t="s">
        <v>313</v>
      </c>
      <c r="L172" s="346" t="s">
        <v>9343</v>
      </c>
      <c r="M172" s="346" t="s">
        <v>9344</v>
      </c>
      <c r="N172" s="346" t="s">
        <v>9345</v>
      </c>
      <c r="O172" s="346" t="s">
        <v>9346</v>
      </c>
      <c r="P172" s="346" t="s">
        <v>3320</v>
      </c>
      <c r="Q172" s="346" t="s">
        <v>9347</v>
      </c>
      <c r="R172" s="346" t="s">
        <v>9348</v>
      </c>
      <c r="S172" s="346" t="s">
        <v>9349</v>
      </c>
      <c r="T172" s="346" t="s">
        <v>9350</v>
      </c>
      <c r="U172" s="346" t="s">
        <v>9351</v>
      </c>
      <c r="V172" s="346" t="s">
        <v>733</v>
      </c>
      <c r="W172" s="346" t="s">
        <v>733</v>
      </c>
      <c r="X172" s="346" t="s">
        <v>733</v>
      </c>
      <c r="Y172" s="346" t="s">
        <v>3320</v>
      </c>
      <c r="Z172" s="346" t="s">
        <v>9352</v>
      </c>
      <c r="AA172" s="346" t="s">
        <v>733</v>
      </c>
      <c r="AB172" s="346" t="s">
        <v>9353</v>
      </c>
      <c r="AC172" s="346" t="s">
        <v>9354</v>
      </c>
      <c r="AD172" s="346" t="s">
        <v>6193</v>
      </c>
      <c r="AE172" s="346" t="s">
        <v>9355</v>
      </c>
      <c r="AF172" s="346" t="s">
        <v>9356</v>
      </c>
      <c r="AG172" s="346" t="s">
        <v>9357</v>
      </c>
      <c r="AH172" s="346" t="s">
        <v>1214</v>
      </c>
      <c r="AI172" s="346" t="s">
        <v>3320</v>
      </c>
      <c r="AJ172" s="346" t="s">
        <v>5955</v>
      </c>
      <c r="AK172" s="346" t="s">
        <v>3596</v>
      </c>
      <c r="AL172" s="346" t="s">
        <v>5712</v>
      </c>
      <c r="AM172" s="347">
        <v>46965</v>
      </c>
      <c r="AN172" s="345">
        <v>24</v>
      </c>
      <c r="AO172" s="345">
        <v>290</v>
      </c>
      <c r="AP172" s="346" t="s">
        <v>5666</v>
      </c>
      <c r="AQ172" s="345">
        <v>72</v>
      </c>
      <c r="AR172" s="345">
        <v>956</v>
      </c>
      <c r="AS172" s="346" t="s">
        <v>733</v>
      </c>
      <c r="AT172" s="345">
        <v>37.6</v>
      </c>
      <c r="AU172" s="346" t="s">
        <v>1214</v>
      </c>
      <c r="AV172" s="345">
        <v>650</v>
      </c>
      <c r="AW172" s="346" t="s">
        <v>5800</v>
      </c>
      <c r="AX172" s="346" t="s">
        <v>5801</v>
      </c>
      <c r="AY172" s="346" t="s">
        <v>3320</v>
      </c>
      <c r="AZ172" s="346" t="s">
        <v>733</v>
      </c>
      <c r="BA172" s="346" t="s">
        <v>733</v>
      </c>
      <c r="BB172" s="345">
        <v>2446</v>
      </c>
      <c r="BC172" s="345">
        <v>2350</v>
      </c>
      <c r="BD172" s="346" t="s">
        <v>9406</v>
      </c>
      <c r="BE172" s="345">
        <v>365</v>
      </c>
      <c r="BF172" s="345">
        <v>88</v>
      </c>
      <c r="BG172" s="345">
        <v>98</v>
      </c>
      <c r="BH172" s="345">
        <v>25</v>
      </c>
      <c r="BI172" s="347">
        <v>46965</v>
      </c>
      <c r="BJ172" s="345">
        <v>2</v>
      </c>
      <c r="BK172" s="345">
        <v>8</v>
      </c>
      <c r="BL172" s="346" t="s">
        <v>9407</v>
      </c>
      <c r="BM172" s="345">
        <v>9000000</v>
      </c>
      <c r="BN172" s="346" t="s">
        <v>3320</v>
      </c>
      <c r="BO172" s="346" t="s">
        <v>3320</v>
      </c>
      <c r="BP172" s="346" t="s">
        <v>3320</v>
      </c>
      <c r="BQ172" s="346" t="s">
        <v>3320</v>
      </c>
      <c r="BR172" s="346" t="s">
        <v>3320</v>
      </c>
      <c r="BS172" s="346" t="s">
        <v>3320</v>
      </c>
      <c r="BT172" s="346" t="s">
        <v>3320</v>
      </c>
      <c r="BU172" s="346" t="s">
        <v>3320</v>
      </c>
      <c r="BV172" s="346" t="s">
        <v>3320</v>
      </c>
      <c r="BW172" s="346" t="s">
        <v>3320</v>
      </c>
      <c r="BX172" s="348"/>
      <c r="BY172" s="346" t="s">
        <v>3320</v>
      </c>
      <c r="BZ172" s="346" t="s">
        <v>3320</v>
      </c>
      <c r="CA172" s="346" t="s">
        <v>3320</v>
      </c>
      <c r="CB172" s="346" t="s">
        <v>3320</v>
      </c>
      <c r="CC172" s="346" t="s">
        <v>3320</v>
      </c>
      <c r="CD172" s="346" t="s">
        <v>3320</v>
      </c>
      <c r="CE172" s="346" t="s">
        <v>3320</v>
      </c>
      <c r="CF172" s="346" t="s">
        <v>3320</v>
      </c>
      <c r="CG172" s="346" t="s">
        <v>3320</v>
      </c>
      <c r="CH172" s="348"/>
      <c r="CI172" s="346" t="s">
        <v>3320</v>
      </c>
      <c r="CJ172" s="346" t="s">
        <v>3320</v>
      </c>
      <c r="CK172" s="346" t="s">
        <v>3320</v>
      </c>
      <c r="CL172" s="346" t="s">
        <v>3320</v>
      </c>
      <c r="CM172" s="346" t="s">
        <v>3320</v>
      </c>
      <c r="CN172" s="346" t="s">
        <v>3320</v>
      </c>
      <c r="CO172" s="346" t="s">
        <v>3320</v>
      </c>
      <c r="CP172" s="346" t="s">
        <v>3320</v>
      </c>
      <c r="CQ172" s="346" t="s">
        <v>3320</v>
      </c>
      <c r="CR172" s="346" t="s">
        <v>3320</v>
      </c>
      <c r="CS172" s="346" t="s">
        <v>3320</v>
      </c>
      <c r="CT172" s="346" t="s">
        <v>3320</v>
      </c>
      <c r="CU172" s="346" t="s">
        <v>3320</v>
      </c>
      <c r="CV172" s="346" t="s">
        <v>3320</v>
      </c>
      <c r="CW172" s="346" t="s">
        <v>3320</v>
      </c>
      <c r="CX172" s="346" t="s">
        <v>3320</v>
      </c>
      <c r="CY172" s="346" t="s">
        <v>3320</v>
      </c>
      <c r="CZ172" s="346" t="s">
        <v>3320</v>
      </c>
      <c r="DA172" s="346" t="s">
        <v>3320</v>
      </c>
      <c r="DB172" s="346" t="s">
        <v>3320</v>
      </c>
      <c r="DC172" s="346" t="s">
        <v>3320</v>
      </c>
      <c r="DD172" s="346" t="s">
        <v>3320</v>
      </c>
      <c r="DE172" s="346" t="s">
        <v>3320</v>
      </c>
      <c r="DF172" s="346" t="s">
        <v>3320</v>
      </c>
      <c r="DG172" s="346" t="s">
        <v>3320</v>
      </c>
      <c r="DH172" s="346" t="s">
        <v>3320</v>
      </c>
      <c r="DI172" s="346" t="s">
        <v>3320</v>
      </c>
      <c r="DJ172" s="346" t="s">
        <v>3320</v>
      </c>
      <c r="DK172" s="346" t="s">
        <v>3320</v>
      </c>
      <c r="DL172" s="346" t="s">
        <v>3320</v>
      </c>
      <c r="DM172" s="346" t="s">
        <v>3320</v>
      </c>
      <c r="DN172" s="346" t="s">
        <v>3320</v>
      </c>
      <c r="DO172" s="346" t="s">
        <v>3320</v>
      </c>
      <c r="DP172" s="346" t="s">
        <v>3320</v>
      </c>
      <c r="DQ172" s="346" t="s">
        <v>3320</v>
      </c>
      <c r="DR172" s="346" t="s">
        <v>3320</v>
      </c>
      <c r="DS172" s="346" t="s">
        <v>3320</v>
      </c>
      <c r="DT172" s="346" t="s">
        <v>3320</v>
      </c>
      <c r="DU172" s="346" t="s">
        <v>3320</v>
      </c>
      <c r="DV172" s="346" t="s">
        <v>3320</v>
      </c>
      <c r="DW172" s="346" t="s">
        <v>3320</v>
      </c>
      <c r="DX172" s="346" t="s">
        <v>3320</v>
      </c>
      <c r="DY172" s="346" t="s">
        <v>3320</v>
      </c>
      <c r="DZ172" s="346" t="s">
        <v>3320</v>
      </c>
      <c r="EA172" s="346" t="s">
        <v>3320</v>
      </c>
      <c r="EB172" s="346" t="s">
        <v>3320</v>
      </c>
      <c r="EC172" s="346" t="s">
        <v>3320</v>
      </c>
      <c r="ED172" s="346" t="s">
        <v>3320</v>
      </c>
      <c r="EE172" s="346" t="s">
        <v>3320</v>
      </c>
      <c r="EF172" s="345">
        <v>340000000</v>
      </c>
      <c r="EG172" s="346" t="s">
        <v>1214</v>
      </c>
      <c r="EH172" s="346" t="s">
        <v>733</v>
      </c>
      <c r="EI172" s="346" t="s">
        <v>733</v>
      </c>
      <c r="EJ172" s="346" t="s">
        <v>733</v>
      </c>
      <c r="EK172" s="346" t="s">
        <v>630</v>
      </c>
      <c r="EL172" s="346" t="s">
        <v>9360</v>
      </c>
      <c r="EM172" s="179" t="s">
        <v>9408</v>
      </c>
      <c r="EN172" s="348"/>
      <c r="EO172" s="346" t="s">
        <v>9409</v>
      </c>
      <c r="EP172" s="345">
        <v>307492000</v>
      </c>
      <c r="EQ172" s="345">
        <v>44659000</v>
      </c>
      <c r="ER172" s="345">
        <v>1873</v>
      </c>
      <c r="ES172" s="345">
        <v>695</v>
      </c>
      <c r="ET172" s="346" t="s">
        <v>9363</v>
      </c>
      <c r="EU172" s="346" t="s">
        <v>733</v>
      </c>
      <c r="EV172" s="346" t="s">
        <v>733</v>
      </c>
      <c r="EW172" s="346" t="s">
        <v>9364</v>
      </c>
      <c r="EX172" s="346" t="s">
        <v>733</v>
      </c>
      <c r="EY172" s="346" t="s">
        <v>733</v>
      </c>
      <c r="EZ172" s="346" t="s">
        <v>733</v>
      </c>
      <c r="FA172" s="346" t="s">
        <v>733</v>
      </c>
      <c r="FB172" s="346" t="s">
        <v>733</v>
      </c>
      <c r="FC172" s="349" t="s">
        <v>5676</v>
      </c>
      <c r="FD172" s="346" t="s">
        <v>3320</v>
      </c>
      <c r="FE172" s="346" t="s">
        <v>733</v>
      </c>
      <c r="FF172" s="346" t="s">
        <v>5721</v>
      </c>
      <c r="FG172" s="346" t="s">
        <v>1214</v>
      </c>
      <c r="FH172" s="346" t="s">
        <v>1214</v>
      </c>
      <c r="FI172" s="346" t="s">
        <v>3320</v>
      </c>
      <c r="FJ172" s="346" t="s">
        <v>3320</v>
      </c>
      <c r="FK172" s="346" t="s">
        <v>3320</v>
      </c>
      <c r="FL172" s="346" t="s">
        <v>1214</v>
      </c>
      <c r="FM172" s="346" t="s">
        <v>1214</v>
      </c>
      <c r="FN172" s="346" t="s">
        <v>3320</v>
      </c>
      <c r="FO172" s="346" t="s">
        <v>733</v>
      </c>
      <c r="FP172" s="346" t="s">
        <v>3320</v>
      </c>
      <c r="FQ172" s="346" t="s">
        <v>3320</v>
      </c>
      <c r="FR172" s="346" t="s">
        <v>3320</v>
      </c>
      <c r="FS172" s="346" t="s">
        <v>5683</v>
      </c>
      <c r="FT172" s="346" t="s">
        <v>5684</v>
      </c>
      <c r="FU172" s="346" t="s">
        <v>5684</v>
      </c>
      <c r="FV172" s="346" t="s">
        <v>733</v>
      </c>
      <c r="FW172" s="346" t="s">
        <v>1214</v>
      </c>
      <c r="FX172" s="350">
        <v>46069.654340277775</v>
      </c>
      <c r="FY172" s="350">
        <v>46080.682118055556</v>
      </c>
      <c r="FZ172" s="346" t="s">
        <v>5685</v>
      </c>
      <c r="GA172" s="346" t="s">
        <v>3320</v>
      </c>
      <c r="GB172" s="346" t="s">
        <v>3320</v>
      </c>
      <c r="GC172" s="346" t="s">
        <v>3320</v>
      </c>
      <c r="GD172" s="346" t="s">
        <v>3320</v>
      </c>
      <c r="GE172" s="346" t="s">
        <v>3320</v>
      </c>
      <c r="GF172" s="346" t="s">
        <v>3320</v>
      </c>
      <c r="GG172" s="346" t="s">
        <v>3320</v>
      </c>
      <c r="GH172" s="346" t="s">
        <v>3320</v>
      </c>
      <c r="GI172" s="346" t="s">
        <v>3320</v>
      </c>
      <c r="GJ172" s="346" t="s">
        <v>3320</v>
      </c>
      <c r="GK172" s="346" t="s">
        <v>3320</v>
      </c>
      <c r="GL172" s="346" t="s">
        <v>3320</v>
      </c>
      <c r="GM172" s="346" t="s">
        <v>3320</v>
      </c>
      <c r="GN172" s="346" t="s">
        <v>3320</v>
      </c>
      <c r="GO172" s="346" t="s">
        <v>3320</v>
      </c>
      <c r="GP172" s="346" t="s">
        <v>3320</v>
      </c>
      <c r="GQ172" s="346" t="s">
        <v>3320</v>
      </c>
      <c r="GR172" s="346" t="s">
        <v>3320</v>
      </c>
      <c r="GS172" s="346" t="s">
        <v>3320</v>
      </c>
      <c r="GT172" s="346" t="s">
        <v>3320</v>
      </c>
      <c r="GU172" s="346" t="s">
        <v>3320</v>
      </c>
      <c r="GV172" s="346" t="s">
        <v>3320</v>
      </c>
      <c r="GW172" s="346" t="s">
        <v>3320</v>
      </c>
      <c r="GX172" s="346" t="s">
        <v>3320</v>
      </c>
      <c r="GY172" s="346" t="s">
        <v>3320</v>
      </c>
      <c r="GZ172" s="346" t="s">
        <v>3320</v>
      </c>
      <c r="HA172" s="346" t="s">
        <v>3320</v>
      </c>
      <c r="HB172" s="346" t="s">
        <v>3320</v>
      </c>
      <c r="HC172" s="346" t="s">
        <v>3320</v>
      </c>
      <c r="HD172" s="346" t="s">
        <v>3320</v>
      </c>
      <c r="HE172" s="346" t="s">
        <v>3320</v>
      </c>
      <c r="HF172" s="346" t="s">
        <v>3320</v>
      </c>
      <c r="HG172" s="346" t="s">
        <v>3320</v>
      </c>
      <c r="HH172" s="346" t="s">
        <v>3320</v>
      </c>
      <c r="HI172" s="346" t="s">
        <v>3320</v>
      </c>
      <c r="HJ172" s="346" t="s">
        <v>3320</v>
      </c>
      <c r="HK172" s="346" t="s">
        <v>3320</v>
      </c>
      <c r="HL172" s="346" t="s">
        <v>3320</v>
      </c>
    </row>
    <row r="173" spans="1:220" ht="15.75" thickBot="1">
      <c r="A173" s="344" t="s">
        <v>5638</v>
      </c>
      <c r="B173" s="345">
        <v>973</v>
      </c>
      <c r="C173" s="346" t="s">
        <v>9410</v>
      </c>
      <c r="D173" s="346" t="s">
        <v>9411</v>
      </c>
      <c r="E173" s="345">
        <v>973</v>
      </c>
      <c r="F173" s="346" t="s">
        <v>9412</v>
      </c>
      <c r="G173" s="346" t="s">
        <v>9413</v>
      </c>
      <c r="H173" s="346" t="s">
        <v>9414</v>
      </c>
      <c r="I173" s="346" t="s">
        <v>6342</v>
      </c>
      <c r="J173" s="346" t="s">
        <v>9415</v>
      </c>
      <c r="K173" s="346" t="s">
        <v>9417</v>
      </c>
      <c r="L173" s="346" t="s">
        <v>5698</v>
      </c>
      <c r="M173" s="346" t="s">
        <v>5698</v>
      </c>
      <c r="N173" s="346" t="s">
        <v>9418</v>
      </c>
      <c r="O173" s="346" t="s">
        <v>9419</v>
      </c>
      <c r="P173" s="346" t="s">
        <v>3320</v>
      </c>
      <c r="Q173" s="346" t="s">
        <v>9420</v>
      </c>
      <c r="R173" s="346" t="s">
        <v>5698</v>
      </c>
      <c r="S173" s="346" t="s">
        <v>9421</v>
      </c>
      <c r="T173" s="346" t="s">
        <v>9422</v>
      </c>
      <c r="U173" s="346" t="s">
        <v>9423</v>
      </c>
      <c r="V173" s="346" t="s">
        <v>733</v>
      </c>
      <c r="W173" s="346" t="s">
        <v>733</v>
      </c>
      <c r="X173" s="346" t="s">
        <v>733</v>
      </c>
      <c r="Y173" s="346" t="s">
        <v>3320</v>
      </c>
      <c r="Z173" s="346" t="s">
        <v>9424</v>
      </c>
      <c r="AA173" s="346" t="s">
        <v>733</v>
      </c>
      <c r="AB173" s="346" t="s">
        <v>9425</v>
      </c>
      <c r="AC173" s="346" t="s">
        <v>9426</v>
      </c>
      <c r="AD173" s="346" t="s">
        <v>9427</v>
      </c>
      <c r="AE173" s="346" t="s">
        <v>9428</v>
      </c>
      <c r="AF173" s="346" t="s">
        <v>9429</v>
      </c>
      <c r="AG173" s="346" t="s">
        <v>9430</v>
      </c>
      <c r="AH173" s="346" t="s">
        <v>1214</v>
      </c>
      <c r="AI173" s="346" t="s">
        <v>3320</v>
      </c>
      <c r="AJ173" s="346" t="s">
        <v>2043</v>
      </c>
      <c r="AK173" s="346" t="s">
        <v>5798</v>
      </c>
      <c r="AL173" s="346" t="s">
        <v>5665</v>
      </c>
      <c r="AM173" s="347">
        <v>46569</v>
      </c>
      <c r="AN173" s="345">
        <v>16</v>
      </c>
      <c r="AO173" s="345">
        <v>130</v>
      </c>
      <c r="AP173" s="346" t="s">
        <v>9250</v>
      </c>
      <c r="AQ173" s="345">
        <v>3</v>
      </c>
      <c r="AR173" s="345">
        <v>1116</v>
      </c>
      <c r="AS173" s="346" t="s">
        <v>733</v>
      </c>
      <c r="AT173" s="346" t="s">
        <v>3320</v>
      </c>
      <c r="AU173" s="346" t="s">
        <v>3320</v>
      </c>
      <c r="AV173" s="346" t="s">
        <v>3320</v>
      </c>
      <c r="AW173" s="346" t="s">
        <v>3320</v>
      </c>
      <c r="AX173" s="346" t="s">
        <v>3320</v>
      </c>
      <c r="AY173" s="346" t="s">
        <v>3320</v>
      </c>
      <c r="AZ173" s="346" t="s">
        <v>3320</v>
      </c>
      <c r="BA173" s="346" t="s">
        <v>3320</v>
      </c>
      <c r="BB173" s="346" t="s">
        <v>3320</v>
      </c>
      <c r="BC173" s="346" t="s">
        <v>3320</v>
      </c>
      <c r="BD173" s="348"/>
      <c r="BE173" s="346" t="s">
        <v>3320</v>
      </c>
      <c r="BF173" s="346" t="s">
        <v>3320</v>
      </c>
      <c r="BG173" s="346" t="s">
        <v>3320</v>
      </c>
      <c r="BH173" s="346" t="s">
        <v>3320</v>
      </c>
      <c r="BI173" s="346" t="s">
        <v>3320</v>
      </c>
      <c r="BJ173" s="346" t="s">
        <v>3320</v>
      </c>
      <c r="BK173" s="346" t="s">
        <v>3320</v>
      </c>
      <c r="BL173" s="346" t="s">
        <v>3320</v>
      </c>
      <c r="BM173" s="346" t="s">
        <v>3320</v>
      </c>
      <c r="BN173" s="346" t="s">
        <v>3320</v>
      </c>
      <c r="BO173" s="346" t="s">
        <v>3320</v>
      </c>
      <c r="BP173" s="346" t="s">
        <v>3320</v>
      </c>
      <c r="BQ173" s="346" t="s">
        <v>3320</v>
      </c>
      <c r="BR173" s="346" t="s">
        <v>3320</v>
      </c>
      <c r="BS173" s="346" t="s">
        <v>3320</v>
      </c>
      <c r="BT173" s="346" t="s">
        <v>3320</v>
      </c>
      <c r="BU173" s="346" t="s">
        <v>3320</v>
      </c>
      <c r="BV173" s="346" t="s">
        <v>3320</v>
      </c>
      <c r="BW173" s="346" t="s">
        <v>3320</v>
      </c>
      <c r="BX173" s="348"/>
      <c r="BY173" s="346" t="s">
        <v>3320</v>
      </c>
      <c r="BZ173" s="346" t="s">
        <v>3320</v>
      </c>
      <c r="CA173" s="346" t="s">
        <v>3320</v>
      </c>
      <c r="CB173" s="346" t="s">
        <v>3320</v>
      </c>
      <c r="CC173" s="346" t="s">
        <v>3320</v>
      </c>
      <c r="CD173" s="346" t="s">
        <v>3320</v>
      </c>
      <c r="CE173" s="346" t="s">
        <v>3320</v>
      </c>
      <c r="CF173" s="346" t="s">
        <v>3320</v>
      </c>
      <c r="CG173" s="346" t="s">
        <v>3320</v>
      </c>
      <c r="CH173" s="348"/>
      <c r="CI173" s="346" t="s">
        <v>3320</v>
      </c>
      <c r="CJ173" s="346" t="s">
        <v>3320</v>
      </c>
      <c r="CK173" s="346" t="s">
        <v>3320</v>
      </c>
      <c r="CL173" s="346" t="s">
        <v>3320</v>
      </c>
      <c r="CM173" s="346" t="s">
        <v>3320</v>
      </c>
      <c r="CN173" s="346" t="s">
        <v>3320</v>
      </c>
      <c r="CO173" s="346" t="s">
        <v>3320</v>
      </c>
      <c r="CP173" s="346" t="s">
        <v>9431</v>
      </c>
      <c r="CQ173" s="346" t="s">
        <v>6362</v>
      </c>
      <c r="CR173" s="346" t="s">
        <v>9432</v>
      </c>
      <c r="CS173" s="346" t="s">
        <v>9433</v>
      </c>
      <c r="CT173" s="348"/>
      <c r="CU173" s="346" t="s">
        <v>9434</v>
      </c>
      <c r="CV173" s="346" t="s">
        <v>1214</v>
      </c>
      <c r="CW173" s="346" t="s">
        <v>1214</v>
      </c>
      <c r="CX173" s="346" t="s">
        <v>5810</v>
      </c>
      <c r="CY173" s="346" t="s">
        <v>3320</v>
      </c>
      <c r="CZ173" s="345">
        <v>2</v>
      </c>
      <c r="DA173" s="348"/>
      <c r="DB173" s="346" t="s">
        <v>7718</v>
      </c>
      <c r="DC173" s="346" t="s">
        <v>6370</v>
      </c>
      <c r="DD173" s="346" t="s">
        <v>9435</v>
      </c>
      <c r="DE173" s="346" t="s">
        <v>3320</v>
      </c>
      <c r="DF173" s="345">
        <v>98</v>
      </c>
      <c r="DG173" s="346" t="s">
        <v>9436</v>
      </c>
      <c r="DH173" s="346" t="s">
        <v>3320</v>
      </c>
      <c r="DI173" s="346" t="s">
        <v>3320</v>
      </c>
      <c r="DJ173" s="346" t="s">
        <v>3320</v>
      </c>
      <c r="DK173" s="346" t="s">
        <v>3320</v>
      </c>
      <c r="DL173" s="346" t="s">
        <v>3320</v>
      </c>
      <c r="DM173" s="346" t="s">
        <v>3320</v>
      </c>
      <c r="DN173" s="346" t="s">
        <v>3320</v>
      </c>
      <c r="DO173" s="346" t="s">
        <v>3320</v>
      </c>
      <c r="DP173" s="346" t="s">
        <v>3320</v>
      </c>
      <c r="DQ173" s="346" t="s">
        <v>3320</v>
      </c>
      <c r="DR173" s="346" t="s">
        <v>3320</v>
      </c>
      <c r="DS173" s="346" t="s">
        <v>3320</v>
      </c>
      <c r="DT173" s="346" t="s">
        <v>3320</v>
      </c>
      <c r="DU173" s="346" t="s">
        <v>3320</v>
      </c>
      <c r="DV173" s="346" t="s">
        <v>3320</v>
      </c>
      <c r="DW173" s="346" t="s">
        <v>3320</v>
      </c>
      <c r="DX173" s="346" t="s">
        <v>3320</v>
      </c>
      <c r="DY173" s="346" t="s">
        <v>3320</v>
      </c>
      <c r="DZ173" s="346" t="s">
        <v>3320</v>
      </c>
      <c r="EA173" s="346" t="s">
        <v>3320</v>
      </c>
      <c r="EB173" s="346" t="s">
        <v>3320</v>
      </c>
      <c r="EC173" s="346" t="s">
        <v>3320</v>
      </c>
      <c r="ED173" s="346" t="s">
        <v>3320</v>
      </c>
      <c r="EE173" s="346" t="s">
        <v>3320</v>
      </c>
      <c r="EF173" s="345">
        <v>187000000</v>
      </c>
      <c r="EG173" s="346" t="s">
        <v>733</v>
      </c>
      <c r="EH173" s="346" t="s">
        <v>733</v>
      </c>
      <c r="EI173" s="346" t="s">
        <v>1214</v>
      </c>
      <c r="EJ173" s="346" t="s">
        <v>1214</v>
      </c>
      <c r="EK173" s="346" t="s">
        <v>4184</v>
      </c>
      <c r="EL173" s="346" t="s">
        <v>9437</v>
      </c>
      <c r="EM173" s="179" t="s">
        <v>9438</v>
      </c>
      <c r="EN173" s="348"/>
      <c r="EO173" s="346" t="s">
        <v>9439</v>
      </c>
      <c r="EP173" s="345">
        <v>187000000</v>
      </c>
      <c r="EQ173" s="346" t="s">
        <v>3320</v>
      </c>
      <c r="ER173" s="345">
        <v>350000</v>
      </c>
      <c r="ES173" s="345">
        <v>41000</v>
      </c>
      <c r="ET173" s="346" t="s">
        <v>9440</v>
      </c>
      <c r="EU173" s="346" t="s">
        <v>733</v>
      </c>
      <c r="EV173" s="346" t="s">
        <v>733</v>
      </c>
      <c r="EW173" s="346" t="s">
        <v>9441</v>
      </c>
      <c r="EX173" s="346" t="s">
        <v>733</v>
      </c>
      <c r="EY173" s="346" t="s">
        <v>733</v>
      </c>
      <c r="EZ173" s="346" t="s">
        <v>733</v>
      </c>
      <c r="FA173" s="346" t="s">
        <v>733</v>
      </c>
      <c r="FB173" s="346" t="s">
        <v>733</v>
      </c>
      <c r="FC173" s="349" t="s">
        <v>5676</v>
      </c>
      <c r="FD173" s="346" t="s">
        <v>3320</v>
      </c>
      <c r="FE173" s="346" t="s">
        <v>733</v>
      </c>
      <c r="FF173" s="346" t="s">
        <v>5721</v>
      </c>
      <c r="FG173" s="346" t="s">
        <v>1214</v>
      </c>
      <c r="FH173" s="346" t="s">
        <v>1214</v>
      </c>
      <c r="FI173" s="346" t="s">
        <v>3320</v>
      </c>
      <c r="FJ173" s="346" t="s">
        <v>3320</v>
      </c>
      <c r="FK173" s="346" t="s">
        <v>3320</v>
      </c>
      <c r="FL173" s="346" t="s">
        <v>733</v>
      </c>
      <c r="FM173" s="346" t="s">
        <v>5679</v>
      </c>
      <c r="FN173" s="345">
        <v>3036</v>
      </c>
      <c r="FO173" s="346" t="s">
        <v>1214</v>
      </c>
      <c r="FP173" s="346" t="s">
        <v>3320</v>
      </c>
      <c r="FQ173" s="346" t="s">
        <v>9442</v>
      </c>
      <c r="FR173" s="346" t="s">
        <v>3320</v>
      </c>
      <c r="FS173" s="346" t="s">
        <v>3320</v>
      </c>
      <c r="FT173" s="346" t="s">
        <v>3320</v>
      </c>
      <c r="FU173" s="346" t="s">
        <v>3320</v>
      </c>
      <c r="FV173" s="346" t="s">
        <v>733</v>
      </c>
      <c r="FW173" s="346" t="s">
        <v>1214</v>
      </c>
      <c r="FX173" s="350">
        <v>46080.621608796297</v>
      </c>
      <c r="FY173" s="350">
        <v>46080.674398148149</v>
      </c>
      <c r="FZ173" s="346" t="s">
        <v>5685</v>
      </c>
      <c r="GA173" s="346" t="s">
        <v>3320</v>
      </c>
      <c r="GB173" s="346" t="s">
        <v>3320</v>
      </c>
      <c r="GC173" s="346" t="s">
        <v>3320</v>
      </c>
      <c r="GD173" s="346" t="s">
        <v>3320</v>
      </c>
      <c r="GE173" s="346" t="s">
        <v>3320</v>
      </c>
      <c r="GF173" s="346" t="s">
        <v>3320</v>
      </c>
      <c r="GG173" s="346" t="s">
        <v>3320</v>
      </c>
      <c r="GH173" s="346" t="s">
        <v>3320</v>
      </c>
      <c r="GI173" s="346" t="s">
        <v>3320</v>
      </c>
      <c r="GJ173" s="346" t="s">
        <v>3320</v>
      </c>
      <c r="GK173" s="346" t="s">
        <v>3320</v>
      </c>
      <c r="GL173" s="346" t="s">
        <v>3320</v>
      </c>
      <c r="GM173" s="346" t="s">
        <v>3320</v>
      </c>
      <c r="GN173" s="346" t="s">
        <v>3320</v>
      </c>
      <c r="GO173" s="346" t="s">
        <v>3320</v>
      </c>
      <c r="GP173" s="346" t="s">
        <v>3320</v>
      </c>
      <c r="GQ173" s="346" t="s">
        <v>3320</v>
      </c>
      <c r="GR173" s="346" t="s">
        <v>3320</v>
      </c>
      <c r="GS173" s="346" t="s">
        <v>3320</v>
      </c>
      <c r="GT173" s="346" t="s">
        <v>3320</v>
      </c>
      <c r="GU173" s="346" t="s">
        <v>3320</v>
      </c>
      <c r="GV173" s="346" t="s">
        <v>3320</v>
      </c>
      <c r="GW173" s="346" t="s">
        <v>3320</v>
      </c>
      <c r="GX173" s="346" t="s">
        <v>3320</v>
      </c>
      <c r="GY173" s="346" t="s">
        <v>3320</v>
      </c>
      <c r="GZ173" s="346" t="s">
        <v>3320</v>
      </c>
      <c r="HA173" s="346" t="s">
        <v>3320</v>
      </c>
      <c r="HB173" s="346" t="s">
        <v>3320</v>
      </c>
      <c r="HC173" s="346" t="s">
        <v>3320</v>
      </c>
      <c r="HD173" s="346" t="s">
        <v>3320</v>
      </c>
      <c r="HE173" s="346" t="s">
        <v>3320</v>
      </c>
      <c r="HF173" s="346" t="s">
        <v>3320</v>
      </c>
      <c r="HG173" s="346" t="s">
        <v>3320</v>
      </c>
      <c r="HH173" s="346" t="s">
        <v>3320</v>
      </c>
      <c r="HI173" s="346" t="s">
        <v>3320</v>
      </c>
      <c r="HJ173" s="346" t="s">
        <v>3320</v>
      </c>
      <c r="HK173" s="346" t="s">
        <v>3320</v>
      </c>
      <c r="HL173" s="346" t="s">
        <v>3320</v>
      </c>
    </row>
    <row r="174" spans="1:220" ht="15.75" thickBot="1">
      <c r="A174" s="353" t="s">
        <v>11344</v>
      </c>
      <c r="B174" s="345">
        <v>756</v>
      </c>
      <c r="C174" s="346" t="s">
        <v>11422</v>
      </c>
      <c r="D174" s="346" t="s">
        <v>11423</v>
      </c>
      <c r="E174" s="345">
        <v>756</v>
      </c>
      <c r="F174" s="346" t="s">
        <v>1536</v>
      </c>
      <c r="G174" s="346" t="s">
        <v>7829</v>
      </c>
      <c r="H174" s="346" t="s">
        <v>7830</v>
      </c>
      <c r="I174" s="346" t="s">
        <v>5643</v>
      </c>
      <c r="J174" s="346" t="s">
        <v>7831</v>
      </c>
      <c r="K174" s="346" t="s">
        <v>7832</v>
      </c>
      <c r="L174" s="346" t="s">
        <v>7833</v>
      </c>
      <c r="M174" s="346" t="s">
        <v>7834</v>
      </c>
      <c r="N174" s="346" t="s">
        <v>7835</v>
      </c>
      <c r="O174" s="346" t="s">
        <v>7836</v>
      </c>
      <c r="P174" s="346" t="s">
        <v>3320</v>
      </c>
      <c r="Q174" s="346" t="s">
        <v>7837</v>
      </c>
      <c r="R174" s="346" t="s">
        <v>5698</v>
      </c>
      <c r="S174" s="346" t="s">
        <v>7838</v>
      </c>
      <c r="T174" s="346" t="s">
        <v>7839</v>
      </c>
      <c r="U174" s="346" t="s">
        <v>7840</v>
      </c>
      <c r="V174" s="346" t="s">
        <v>733</v>
      </c>
      <c r="W174" s="346" t="s">
        <v>733</v>
      </c>
      <c r="X174" s="346" t="s">
        <v>733</v>
      </c>
      <c r="Y174" s="346" t="s">
        <v>3320</v>
      </c>
      <c r="Z174" s="346" t="s">
        <v>7841</v>
      </c>
      <c r="AA174" s="346" t="s">
        <v>733</v>
      </c>
      <c r="AB174" s="346" t="s">
        <v>7842</v>
      </c>
      <c r="AC174" s="346" t="s">
        <v>7843</v>
      </c>
      <c r="AD174" s="346" t="s">
        <v>7844</v>
      </c>
      <c r="AE174" s="346" t="s">
        <v>7845</v>
      </c>
      <c r="AF174" s="346" t="s">
        <v>7846</v>
      </c>
      <c r="AG174" s="346" t="s">
        <v>7847</v>
      </c>
      <c r="AH174" s="346" t="s">
        <v>1214</v>
      </c>
      <c r="AI174" s="346" t="s">
        <v>3320</v>
      </c>
      <c r="AJ174" s="346" t="s">
        <v>5955</v>
      </c>
      <c r="AK174" s="346" t="s">
        <v>7848</v>
      </c>
      <c r="AL174" s="346" t="s">
        <v>5712</v>
      </c>
      <c r="AM174" s="347">
        <v>47176</v>
      </c>
      <c r="AN174" s="345">
        <v>18</v>
      </c>
      <c r="AO174" s="345">
        <v>100</v>
      </c>
      <c r="AP174" s="346" t="s">
        <v>5666</v>
      </c>
      <c r="AQ174" s="345">
        <v>300000</v>
      </c>
      <c r="AR174" s="345">
        <v>250000</v>
      </c>
      <c r="AS174" s="346" t="s">
        <v>733</v>
      </c>
      <c r="AT174" s="345">
        <v>32</v>
      </c>
      <c r="AU174" s="346" t="s">
        <v>1214</v>
      </c>
      <c r="AV174" s="345">
        <v>655</v>
      </c>
      <c r="AW174" s="346" t="s">
        <v>5800</v>
      </c>
      <c r="AX174" s="346" t="s">
        <v>5801</v>
      </c>
      <c r="AY174" s="346" t="s">
        <v>3320</v>
      </c>
      <c r="AZ174" s="346" t="s">
        <v>733</v>
      </c>
      <c r="BA174" s="346" t="s">
        <v>733</v>
      </c>
      <c r="BB174" s="345">
        <v>2313</v>
      </c>
      <c r="BC174" s="345">
        <v>2165</v>
      </c>
      <c r="BD174" s="346" t="s">
        <v>6441</v>
      </c>
      <c r="BE174" s="345">
        <v>365</v>
      </c>
      <c r="BF174" s="345">
        <v>90</v>
      </c>
      <c r="BG174" s="345">
        <v>99</v>
      </c>
      <c r="BH174" s="345">
        <v>30</v>
      </c>
      <c r="BI174" s="347">
        <v>46219</v>
      </c>
      <c r="BJ174" s="345">
        <v>0.4</v>
      </c>
      <c r="BK174" s="345">
        <v>25</v>
      </c>
      <c r="BL174" s="346" t="s">
        <v>11424</v>
      </c>
      <c r="BM174" s="345">
        <v>8000000</v>
      </c>
      <c r="BN174" s="346" t="s">
        <v>3320</v>
      </c>
      <c r="BO174" s="346" t="s">
        <v>3320</v>
      </c>
      <c r="BP174" s="346" t="s">
        <v>3320</v>
      </c>
      <c r="BQ174" s="346" t="s">
        <v>3320</v>
      </c>
      <c r="BR174" s="346" t="s">
        <v>3320</v>
      </c>
      <c r="BS174" s="346" t="s">
        <v>3320</v>
      </c>
      <c r="BT174" s="346" t="s">
        <v>3320</v>
      </c>
      <c r="BU174" s="346" t="s">
        <v>3320</v>
      </c>
      <c r="BV174" s="346" t="s">
        <v>3320</v>
      </c>
      <c r="BW174" s="346" t="s">
        <v>3320</v>
      </c>
      <c r="BX174" s="348"/>
      <c r="BY174" s="346" t="s">
        <v>3320</v>
      </c>
      <c r="BZ174" s="346" t="s">
        <v>3320</v>
      </c>
      <c r="CA174" s="346" t="s">
        <v>3320</v>
      </c>
      <c r="CB174" s="346" t="s">
        <v>3320</v>
      </c>
      <c r="CC174" s="346" t="s">
        <v>3320</v>
      </c>
      <c r="CD174" s="346" t="s">
        <v>3320</v>
      </c>
      <c r="CE174" s="346" t="s">
        <v>3320</v>
      </c>
      <c r="CF174" s="346" t="s">
        <v>3320</v>
      </c>
      <c r="CG174" s="346" t="s">
        <v>3320</v>
      </c>
      <c r="CH174" s="348"/>
      <c r="CI174" s="346" t="s">
        <v>3320</v>
      </c>
      <c r="CJ174" s="346" t="s">
        <v>3320</v>
      </c>
      <c r="CK174" s="346" t="s">
        <v>3320</v>
      </c>
      <c r="CL174" s="346" t="s">
        <v>3320</v>
      </c>
      <c r="CM174" s="346" t="s">
        <v>3320</v>
      </c>
      <c r="CN174" s="346" t="s">
        <v>3320</v>
      </c>
      <c r="CO174" s="346" t="s">
        <v>3320</v>
      </c>
      <c r="CP174" s="346" t="s">
        <v>3320</v>
      </c>
      <c r="CQ174" s="346" t="s">
        <v>3320</v>
      </c>
      <c r="CR174" s="346" t="s">
        <v>3320</v>
      </c>
      <c r="CS174" s="346" t="s">
        <v>3320</v>
      </c>
      <c r="CT174" s="346" t="s">
        <v>3320</v>
      </c>
      <c r="CU174" s="346" t="s">
        <v>3320</v>
      </c>
      <c r="CV174" s="346" t="s">
        <v>3320</v>
      </c>
      <c r="CW174" s="346" t="s">
        <v>3320</v>
      </c>
      <c r="CX174" s="346" t="s">
        <v>3320</v>
      </c>
      <c r="CY174" s="346" t="s">
        <v>3320</v>
      </c>
      <c r="CZ174" s="346" t="s">
        <v>3320</v>
      </c>
      <c r="DA174" s="346" t="s">
        <v>3320</v>
      </c>
      <c r="DB174" s="346" t="s">
        <v>3320</v>
      </c>
      <c r="DC174" s="346" t="s">
        <v>3320</v>
      </c>
      <c r="DD174" s="346" t="s">
        <v>3320</v>
      </c>
      <c r="DE174" s="346" t="s">
        <v>3320</v>
      </c>
      <c r="DF174" s="346" t="s">
        <v>3320</v>
      </c>
      <c r="DG174" s="346" t="s">
        <v>3320</v>
      </c>
      <c r="DH174" s="346" t="s">
        <v>3320</v>
      </c>
      <c r="DI174" s="346" t="s">
        <v>3320</v>
      </c>
      <c r="DJ174" s="346" t="s">
        <v>3320</v>
      </c>
      <c r="DK174" s="346" t="s">
        <v>3320</v>
      </c>
      <c r="DL174" s="346" t="s">
        <v>3320</v>
      </c>
      <c r="DM174" s="346" t="s">
        <v>3320</v>
      </c>
      <c r="DN174" s="346" t="s">
        <v>3320</v>
      </c>
      <c r="DO174" s="346" t="s">
        <v>3320</v>
      </c>
      <c r="DP174" s="346" t="s">
        <v>3320</v>
      </c>
      <c r="DQ174" s="346" t="s">
        <v>3320</v>
      </c>
      <c r="DR174" s="346" t="s">
        <v>3320</v>
      </c>
      <c r="DS174" s="346" t="s">
        <v>3320</v>
      </c>
      <c r="DT174" s="346" t="s">
        <v>3320</v>
      </c>
      <c r="DU174" s="346" t="s">
        <v>3320</v>
      </c>
      <c r="DV174" s="346" t="s">
        <v>3320</v>
      </c>
      <c r="DW174" s="346" t="s">
        <v>3320</v>
      </c>
      <c r="DX174" s="346" t="s">
        <v>3320</v>
      </c>
      <c r="DY174" s="346" t="s">
        <v>3320</v>
      </c>
      <c r="DZ174" s="346" t="s">
        <v>3320</v>
      </c>
      <c r="EA174" s="346" t="s">
        <v>3320</v>
      </c>
      <c r="EB174" s="346" t="s">
        <v>3320</v>
      </c>
      <c r="EC174" s="346" t="s">
        <v>3320</v>
      </c>
      <c r="ED174" s="346" t="s">
        <v>3320</v>
      </c>
      <c r="EE174" s="346" t="s">
        <v>3320</v>
      </c>
      <c r="EF174" s="345">
        <v>130013739</v>
      </c>
      <c r="EG174" s="346" t="s">
        <v>733</v>
      </c>
      <c r="EH174" s="346" t="s">
        <v>733</v>
      </c>
      <c r="EI174" s="346" t="s">
        <v>733</v>
      </c>
      <c r="EJ174" s="346" t="s">
        <v>733</v>
      </c>
      <c r="EK174" s="346" t="s">
        <v>488</v>
      </c>
      <c r="EL174" s="346" t="s">
        <v>11425</v>
      </c>
      <c r="EM174" s="179" t="s">
        <v>11426</v>
      </c>
      <c r="EN174" s="348"/>
      <c r="EO174" s="346" t="s">
        <v>10011</v>
      </c>
      <c r="EP174" s="345">
        <v>130013739</v>
      </c>
      <c r="EQ174" s="345">
        <v>19041746</v>
      </c>
      <c r="ER174" s="345">
        <v>1744.56</v>
      </c>
      <c r="ES174" s="345">
        <v>339.05</v>
      </c>
      <c r="ET174" s="346" t="s">
        <v>10012</v>
      </c>
      <c r="EU174" s="346" t="s">
        <v>733</v>
      </c>
      <c r="EV174" s="346" t="s">
        <v>733</v>
      </c>
      <c r="EW174" s="346" t="s">
        <v>10013</v>
      </c>
      <c r="EX174" s="346" t="s">
        <v>1214</v>
      </c>
      <c r="EY174" s="346" t="s">
        <v>1214</v>
      </c>
      <c r="EZ174" s="346" t="s">
        <v>1214</v>
      </c>
      <c r="FA174" s="346" t="s">
        <v>1214</v>
      </c>
      <c r="FB174" s="346" t="s">
        <v>1214</v>
      </c>
      <c r="FC174" s="349" t="s">
        <v>5676</v>
      </c>
      <c r="FD174" s="346" t="s">
        <v>3320</v>
      </c>
      <c r="FE174" s="346" t="s">
        <v>733</v>
      </c>
      <c r="FF174" s="346" t="s">
        <v>5872</v>
      </c>
      <c r="FG174" s="346" t="s">
        <v>733</v>
      </c>
      <c r="FH174" s="346" t="s">
        <v>5679</v>
      </c>
      <c r="FI174" s="346" t="s">
        <v>3320</v>
      </c>
      <c r="FJ174" s="346" t="s">
        <v>3320</v>
      </c>
      <c r="FK174" s="345">
        <v>2</v>
      </c>
      <c r="FL174" s="346" t="s">
        <v>733</v>
      </c>
      <c r="FM174" s="346" t="s">
        <v>5873</v>
      </c>
      <c r="FN174" s="345">
        <v>12</v>
      </c>
      <c r="FO174" s="346" t="s">
        <v>733</v>
      </c>
      <c r="FP174" s="346" t="s">
        <v>3320</v>
      </c>
      <c r="FQ174" s="346" t="s">
        <v>3320</v>
      </c>
      <c r="FR174" s="346" t="s">
        <v>3320</v>
      </c>
      <c r="FS174" s="346" t="s">
        <v>5683</v>
      </c>
      <c r="FT174" s="346" t="s">
        <v>5683</v>
      </c>
      <c r="FU174" s="346" t="s">
        <v>5683</v>
      </c>
      <c r="FV174" s="346" t="s">
        <v>733</v>
      </c>
      <c r="FW174" s="346" t="s">
        <v>733</v>
      </c>
      <c r="FX174" s="350">
        <v>46080.619062500002</v>
      </c>
      <c r="FY174" s="350">
        <v>46080.66851851852</v>
      </c>
      <c r="FZ174" s="346" t="s">
        <v>5685</v>
      </c>
      <c r="GA174" s="346" t="s">
        <v>3320</v>
      </c>
      <c r="GB174" s="346" t="s">
        <v>3320</v>
      </c>
      <c r="GC174" s="346" t="s">
        <v>3320</v>
      </c>
      <c r="GD174" s="346" t="s">
        <v>3320</v>
      </c>
      <c r="GE174" s="346" t="s">
        <v>3320</v>
      </c>
      <c r="GF174" s="346" t="s">
        <v>3320</v>
      </c>
      <c r="GG174" s="346" t="s">
        <v>3320</v>
      </c>
      <c r="GH174" s="346" t="s">
        <v>3320</v>
      </c>
      <c r="GI174" s="346" t="s">
        <v>3320</v>
      </c>
      <c r="GJ174" s="346" t="s">
        <v>3320</v>
      </c>
      <c r="GK174" s="346" t="s">
        <v>3320</v>
      </c>
      <c r="GL174" s="346" t="s">
        <v>3320</v>
      </c>
      <c r="GM174" s="346" t="s">
        <v>3320</v>
      </c>
      <c r="GN174" s="346" t="s">
        <v>3320</v>
      </c>
      <c r="GO174" s="346" t="s">
        <v>3320</v>
      </c>
      <c r="GP174" s="346" t="s">
        <v>3320</v>
      </c>
      <c r="GQ174" s="346" t="s">
        <v>3320</v>
      </c>
      <c r="GR174" s="346" t="s">
        <v>3320</v>
      </c>
      <c r="GS174" s="346" t="s">
        <v>3320</v>
      </c>
      <c r="GT174" s="346" t="s">
        <v>3320</v>
      </c>
      <c r="GU174" s="346" t="s">
        <v>3320</v>
      </c>
      <c r="GV174" s="346" t="s">
        <v>3320</v>
      </c>
      <c r="GW174" s="346" t="s">
        <v>3320</v>
      </c>
      <c r="GX174" s="346" t="s">
        <v>3320</v>
      </c>
      <c r="GY174" s="346" t="s">
        <v>3320</v>
      </c>
      <c r="GZ174" s="346" t="s">
        <v>3320</v>
      </c>
      <c r="HA174" s="346" t="s">
        <v>3320</v>
      </c>
      <c r="HB174" s="346" t="s">
        <v>3320</v>
      </c>
      <c r="HC174" s="346" t="s">
        <v>3320</v>
      </c>
      <c r="HD174" s="346" t="s">
        <v>3320</v>
      </c>
      <c r="HE174" s="346" t="s">
        <v>3320</v>
      </c>
      <c r="HF174" s="346" t="s">
        <v>3320</v>
      </c>
      <c r="HG174" s="346" t="s">
        <v>3320</v>
      </c>
      <c r="HH174" s="346" t="s">
        <v>3320</v>
      </c>
      <c r="HI174" s="346" t="s">
        <v>3320</v>
      </c>
      <c r="HJ174" s="346" t="s">
        <v>3320</v>
      </c>
      <c r="HK174" s="346" t="s">
        <v>3320</v>
      </c>
      <c r="HL174" s="346" t="s">
        <v>3320</v>
      </c>
    </row>
    <row r="175" spans="1:220" ht="15.75" thickBot="1">
      <c r="A175" s="344" t="s">
        <v>5638</v>
      </c>
      <c r="B175" s="345">
        <v>887</v>
      </c>
      <c r="C175" s="346" t="s">
        <v>9443</v>
      </c>
      <c r="D175" s="346" t="s">
        <v>9444</v>
      </c>
      <c r="E175" s="345">
        <v>887</v>
      </c>
      <c r="F175" s="346" t="s">
        <v>9445</v>
      </c>
      <c r="G175" s="346" t="s">
        <v>9446</v>
      </c>
      <c r="H175" s="346" t="s">
        <v>823</v>
      </c>
      <c r="I175" s="346" t="s">
        <v>5916</v>
      </c>
      <c r="J175" s="346" t="s">
        <v>5918</v>
      </c>
      <c r="K175" s="346" t="s">
        <v>7572</v>
      </c>
      <c r="L175" s="346" t="s">
        <v>7573</v>
      </c>
      <c r="M175" s="346" t="s">
        <v>5698</v>
      </c>
      <c r="N175" s="346" t="s">
        <v>9447</v>
      </c>
      <c r="O175" s="346" t="s">
        <v>9448</v>
      </c>
      <c r="P175" s="346" t="s">
        <v>3320</v>
      </c>
      <c r="Q175" s="346" t="s">
        <v>9449</v>
      </c>
      <c r="R175" s="346" t="s">
        <v>5698</v>
      </c>
      <c r="S175" s="346" t="s">
        <v>7577</v>
      </c>
      <c r="T175" s="346" t="s">
        <v>7578</v>
      </c>
      <c r="U175" s="346" t="s">
        <v>9450</v>
      </c>
      <c r="V175" s="346" t="s">
        <v>733</v>
      </c>
      <c r="W175" s="346" t="s">
        <v>733</v>
      </c>
      <c r="X175" s="346" t="s">
        <v>733</v>
      </c>
      <c r="Y175" s="346" t="s">
        <v>3320</v>
      </c>
      <c r="Z175" s="346" t="s">
        <v>5944</v>
      </c>
      <c r="AA175" s="346" t="s">
        <v>733</v>
      </c>
      <c r="AB175" s="346" t="s">
        <v>7581</v>
      </c>
      <c r="AC175" s="346" t="s">
        <v>7582</v>
      </c>
      <c r="AD175" s="346" t="s">
        <v>7583</v>
      </c>
      <c r="AE175" s="346" t="s">
        <v>9451</v>
      </c>
      <c r="AF175" s="346" t="s">
        <v>9452</v>
      </c>
      <c r="AG175" s="346" t="s">
        <v>9453</v>
      </c>
      <c r="AH175" s="346" t="s">
        <v>1214</v>
      </c>
      <c r="AI175" s="346" t="s">
        <v>3320</v>
      </c>
      <c r="AJ175" s="346" t="s">
        <v>2043</v>
      </c>
      <c r="AK175" s="346" t="s">
        <v>5934</v>
      </c>
      <c r="AL175" s="346" t="s">
        <v>5712</v>
      </c>
      <c r="AM175" s="347">
        <v>47361</v>
      </c>
      <c r="AN175" s="345">
        <v>22</v>
      </c>
      <c r="AO175" s="345">
        <v>247.5</v>
      </c>
      <c r="AP175" s="346" t="s">
        <v>5666</v>
      </c>
      <c r="AQ175" s="345">
        <v>55</v>
      </c>
      <c r="AR175" s="345">
        <v>806.37</v>
      </c>
      <c r="AS175" s="346" t="s">
        <v>733</v>
      </c>
      <c r="AT175" s="346" t="s">
        <v>3320</v>
      </c>
      <c r="AU175" s="346" t="s">
        <v>3320</v>
      </c>
      <c r="AV175" s="346" t="s">
        <v>3320</v>
      </c>
      <c r="AW175" s="346" t="s">
        <v>3320</v>
      </c>
      <c r="AX175" s="346" t="s">
        <v>3320</v>
      </c>
      <c r="AY175" s="346" t="s">
        <v>3320</v>
      </c>
      <c r="AZ175" s="346" t="s">
        <v>3320</v>
      </c>
      <c r="BA175" s="346" t="s">
        <v>3320</v>
      </c>
      <c r="BB175" s="346" t="s">
        <v>3320</v>
      </c>
      <c r="BC175" s="346" t="s">
        <v>3320</v>
      </c>
      <c r="BD175" s="348"/>
      <c r="BE175" s="346" t="s">
        <v>3320</v>
      </c>
      <c r="BF175" s="346" t="s">
        <v>3320</v>
      </c>
      <c r="BG175" s="346" t="s">
        <v>3320</v>
      </c>
      <c r="BH175" s="346" t="s">
        <v>3320</v>
      </c>
      <c r="BI175" s="346" t="s">
        <v>3320</v>
      </c>
      <c r="BJ175" s="346" t="s">
        <v>3320</v>
      </c>
      <c r="BK175" s="346" t="s">
        <v>3320</v>
      </c>
      <c r="BL175" s="346" t="s">
        <v>3320</v>
      </c>
      <c r="BM175" s="346" t="s">
        <v>3320</v>
      </c>
      <c r="BN175" s="345">
        <v>4.5</v>
      </c>
      <c r="BO175" s="345">
        <v>7.5</v>
      </c>
      <c r="BP175" s="346" t="s">
        <v>733</v>
      </c>
      <c r="BQ175" s="346" t="s">
        <v>5937</v>
      </c>
      <c r="BR175" s="345">
        <v>0.37</v>
      </c>
      <c r="BS175" s="346" t="s">
        <v>1214</v>
      </c>
      <c r="BT175" s="346" t="s">
        <v>733</v>
      </c>
      <c r="BU175" s="346" t="s">
        <v>733</v>
      </c>
      <c r="BV175" s="345">
        <v>3258.07</v>
      </c>
      <c r="BW175" s="345">
        <v>2700.44</v>
      </c>
      <c r="BX175" s="346" t="s">
        <v>9455</v>
      </c>
      <c r="BY175" s="345">
        <v>365</v>
      </c>
      <c r="BZ175" s="345">
        <v>82.2</v>
      </c>
      <c r="CA175" s="345">
        <v>97</v>
      </c>
      <c r="CB175" s="345">
        <v>25</v>
      </c>
      <c r="CC175" s="347">
        <v>46477</v>
      </c>
      <c r="CD175" s="345">
        <v>1</v>
      </c>
      <c r="CE175" s="345">
        <v>61</v>
      </c>
      <c r="CF175" s="346" t="s">
        <v>9456</v>
      </c>
      <c r="CG175" s="345">
        <v>10815500</v>
      </c>
      <c r="CH175" s="348"/>
      <c r="CI175" s="346" t="s">
        <v>3320</v>
      </c>
      <c r="CJ175" s="346" t="s">
        <v>3320</v>
      </c>
      <c r="CK175" s="346" t="s">
        <v>3320</v>
      </c>
      <c r="CL175" s="346" t="s">
        <v>3320</v>
      </c>
      <c r="CM175" s="346" t="s">
        <v>3320</v>
      </c>
      <c r="CN175" s="346" t="s">
        <v>3320</v>
      </c>
      <c r="CO175" s="346" t="s">
        <v>3320</v>
      </c>
      <c r="CP175" s="346" t="s">
        <v>3320</v>
      </c>
      <c r="CQ175" s="346" t="s">
        <v>3320</v>
      </c>
      <c r="CR175" s="346" t="s">
        <v>3320</v>
      </c>
      <c r="CS175" s="346" t="s">
        <v>3320</v>
      </c>
      <c r="CT175" s="346" t="s">
        <v>3320</v>
      </c>
      <c r="CU175" s="346" t="s">
        <v>3320</v>
      </c>
      <c r="CV175" s="346" t="s">
        <v>3320</v>
      </c>
      <c r="CW175" s="346" t="s">
        <v>3320</v>
      </c>
      <c r="CX175" s="346" t="s">
        <v>3320</v>
      </c>
      <c r="CY175" s="346" t="s">
        <v>3320</v>
      </c>
      <c r="CZ175" s="346" t="s">
        <v>3320</v>
      </c>
      <c r="DA175" s="346" t="s">
        <v>3320</v>
      </c>
      <c r="DB175" s="346" t="s">
        <v>3320</v>
      </c>
      <c r="DC175" s="346" t="s">
        <v>3320</v>
      </c>
      <c r="DD175" s="346" t="s">
        <v>3320</v>
      </c>
      <c r="DE175" s="346" t="s">
        <v>3320</v>
      </c>
      <c r="DF175" s="346" t="s">
        <v>3320</v>
      </c>
      <c r="DG175" s="346" t="s">
        <v>3320</v>
      </c>
      <c r="DH175" s="346" t="s">
        <v>3320</v>
      </c>
      <c r="DI175" s="346" t="s">
        <v>3320</v>
      </c>
      <c r="DJ175" s="346" t="s">
        <v>3320</v>
      </c>
      <c r="DK175" s="346" t="s">
        <v>3320</v>
      </c>
      <c r="DL175" s="346" t="s">
        <v>3320</v>
      </c>
      <c r="DM175" s="346" t="s">
        <v>3320</v>
      </c>
      <c r="DN175" s="346" t="s">
        <v>3320</v>
      </c>
      <c r="DO175" s="346" t="s">
        <v>3320</v>
      </c>
      <c r="DP175" s="346" t="s">
        <v>3320</v>
      </c>
      <c r="DQ175" s="346" t="s">
        <v>3320</v>
      </c>
      <c r="DR175" s="346" t="s">
        <v>3320</v>
      </c>
      <c r="DS175" s="346" t="s">
        <v>3320</v>
      </c>
      <c r="DT175" s="346" t="s">
        <v>3320</v>
      </c>
      <c r="DU175" s="346" t="s">
        <v>3320</v>
      </c>
      <c r="DV175" s="346" t="s">
        <v>3320</v>
      </c>
      <c r="DW175" s="346" t="s">
        <v>3320</v>
      </c>
      <c r="DX175" s="346" t="s">
        <v>3320</v>
      </c>
      <c r="DY175" s="346" t="s">
        <v>3320</v>
      </c>
      <c r="DZ175" s="346" t="s">
        <v>3320</v>
      </c>
      <c r="EA175" s="346" t="s">
        <v>3320</v>
      </c>
      <c r="EB175" s="346" t="s">
        <v>3320</v>
      </c>
      <c r="EC175" s="346" t="s">
        <v>3320</v>
      </c>
      <c r="ED175" s="346" t="s">
        <v>3320</v>
      </c>
      <c r="EE175" s="346" t="s">
        <v>3320</v>
      </c>
      <c r="EF175" s="345">
        <v>383358749</v>
      </c>
      <c r="EG175" s="346" t="s">
        <v>1214</v>
      </c>
      <c r="EH175" s="346" t="s">
        <v>733</v>
      </c>
      <c r="EI175" s="346" t="s">
        <v>733</v>
      </c>
      <c r="EJ175" s="346" t="s">
        <v>733</v>
      </c>
      <c r="EK175" s="346" t="s">
        <v>826</v>
      </c>
      <c r="EL175" s="346" t="s">
        <v>9457</v>
      </c>
      <c r="EM175" s="179" t="s">
        <v>9458</v>
      </c>
      <c r="EN175" s="348"/>
      <c r="EO175" s="346" t="s">
        <v>9459</v>
      </c>
      <c r="EP175" s="345">
        <v>354285729</v>
      </c>
      <c r="EQ175" s="345">
        <v>29073019</v>
      </c>
      <c r="ER175" s="345">
        <v>2874</v>
      </c>
      <c r="ES175" s="345">
        <v>685</v>
      </c>
      <c r="ET175" s="346" t="s">
        <v>5944</v>
      </c>
      <c r="EU175" s="346" t="s">
        <v>733</v>
      </c>
      <c r="EV175" s="346" t="s">
        <v>733</v>
      </c>
      <c r="EW175" s="346" t="s">
        <v>9460</v>
      </c>
      <c r="EX175" s="346" t="s">
        <v>1214</v>
      </c>
      <c r="EY175" s="346" t="s">
        <v>1214</v>
      </c>
      <c r="EZ175" s="346" t="s">
        <v>733</v>
      </c>
      <c r="FA175" s="346" t="s">
        <v>733</v>
      </c>
      <c r="FB175" s="346" t="s">
        <v>1214</v>
      </c>
      <c r="FC175" s="349" t="s">
        <v>5676</v>
      </c>
      <c r="FD175" s="346" t="s">
        <v>3320</v>
      </c>
      <c r="FE175" s="346" t="s">
        <v>733</v>
      </c>
      <c r="FF175" s="346" t="s">
        <v>5721</v>
      </c>
      <c r="FG175" s="346" t="s">
        <v>733</v>
      </c>
      <c r="FH175" s="346" t="s">
        <v>5679</v>
      </c>
      <c r="FI175" s="346" t="s">
        <v>3320</v>
      </c>
      <c r="FJ175" s="346" t="s">
        <v>3320</v>
      </c>
      <c r="FK175" s="345">
        <v>1</v>
      </c>
      <c r="FL175" s="346" t="s">
        <v>1214</v>
      </c>
      <c r="FM175" s="346" t="s">
        <v>1214</v>
      </c>
      <c r="FN175" s="346" t="s">
        <v>3320</v>
      </c>
      <c r="FO175" s="346" t="s">
        <v>733</v>
      </c>
      <c r="FP175" s="345">
        <v>5</v>
      </c>
      <c r="FQ175" s="346" t="s">
        <v>9461</v>
      </c>
      <c r="FR175" s="346" t="s">
        <v>9462</v>
      </c>
      <c r="FS175" s="346" t="s">
        <v>5952</v>
      </c>
      <c r="FT175" s="346" t="s">
        <v>5684</v>
      </c>
      <c r="FU175" s="346" t="s">
        <v>5684</v>
      </c>
      <c r="FV175" s="346" t="s">
        <v>733</v>
      </c>
      <c r="FW175" s="346" t="s">
        <v>1214</v>
      </c>
      <c r="FX175" s="350">
        <v>46079.82880787037</v>
      </c>
      <c r="FY175" s="350">
        <v>46080.648148148146</v>
      </c>
      <c r="FZ175" s="346" t="s">
        <v>5685</v>
      </c>
      <c r="GA175" s="346" t="s">
        <v>3320</v>
      </c>
      <c r="GB175" s="346" t="s">
        <v>3320</v>
      </c>
      <c r="GC175" s="346" t="s">
        <v>3320</v>
      </c>
      <c r="GD175" s="346" t="s">
        <v>3320</v>
      </c>
      <c r="GE175" s="346" t="s">
        <v>3320</v>
      </c>
      <c r="GF175" s="346" t="s">
        <v>3320</v>
      </c>
      <c r="GG175" s="346" t="s">
        <v>3320</v>
      </c>
      <c r="GH175" s="346" t="s">
        <v>3320</v>
      </c>
      <c r="GI175" s="346" t="s">
        <v>3320</v>
      </c>
      <c r="GJ175" s="346" t="s">
        <v>3320</v>
      </c>
      <c r="GK175" s="346" t="s">
        <v>3320</v>
      </c>
      <c r="GL175" s="346" t="s">
        <v>3320</v>
      </c>
      <c r="GM175" s="346" t="s">
        <v>3320</v>
      </c>
      <c r="GN175" s="346" t="s">
        <v>3320</v>
      </c>
      <c r="GO175" s="346" t="s">
        <v>3320</v>
      </c>
      <c r="GP175" s="346" t="s">
        <v>3320</v>
      </c>
      <c r="GQ175" s="346" t="s">
        <v>3320</v>
      </c>
      <c r="GR175" s="346" t="s">
        <v>3320</v>
      </c>
      <c r="GS175" s="346" t="s">
        <v>3320</v>
      </c>
      <c r="GT175" s="346" t="s">
        <v>3320</v>
      </c>
      <c r="GU175" s="346" t="s">
        <v>3320</v>
      </c>
      <c r="GV175" s="346" t="s">
        <v>3320</v>
      </c>
      <c r="GW175" s="346" t="s">
        <v>3320</v>
      </c>
      <c r="GX175" s="346" t="s">
        <v>3320</v>
      </c>
      <c r="GY175" s="346" t="s">
        <v>3320</v>
      </c>
      <c r="GZ175" s="346" t="s">
        <v>3320</v>
      </c>
      <c r="HA175" s="346" t="s">
        <v>3320</v>
      </c>
      <c r="HB175" s="346" t="s">
        <v>3320</v>
      </c>
      <c r="HC175" s="346" t="s">
        <v>3320</v>
      </c>
      <c r="HD175" s="346" t="s">
        <v>3320</v>
      </c>
      <c r="HE175" s="346" t="s">
        <v>3320</v>
      </c>
      <c r="HF175" s="346" t="s">
        <v>3320</v>
      </c>
      <c r="HG175" s="346" t="s">
        <v>3320</v>
      </c>
      <c r="HH175" s="346" t="s">
        <v>3320</v>
      </c>
      <c r="HI175" s="346" t="s">
        <v>3320</v>
      </c>
      <c r="HJ175" s="346" t="s">
        <v>3320</v>
      </c>
      <c r="HK175" s="346" t="s">
        <v>3320</v>
      </c>
      <c r="HL175" s="346" t="s">
        <v>3320</v>
      </c>
    </row>
    <row r="176" spans="1:220" ht="15.75" thickBot="1">
      <c r="A176" s="344" t="s">
        <v>11344</v>
      </c>
      <c r="B176" s="345">
        <v>927</v>
      </c>
      <c r="C176" s="346" t="s">
        <v>11427</v>
      </c>
      <c r="D176" s="346" t="s">
        <v>11428</v>
      </c>
      <c r="E176" s="345">
        <v>927</v>
      </c>
      <c r="F176" s="346" t="s">
        <v>6413</v>
      </c>
      <c r="G176" s="346" t="s">
        <v>6414</v>
      </c>
      <c r="H176" s="346" t="s">
        <v>6415</v>
      </c>
      <c r="I176" s="346" t="s">
        <v>5916</v>
      </c>
      <c r="J176" s="346" t="s">
        <v>6416</v>
      </c>
      <c r="K176" s="346" t="s">
        <v>6417</v>
      </c>
      <c r="L176" s="346" t="s">
        <v>6418</v>
      </c>
      <c r="M176" s="346" t="s">
        <v>6419</v>
      </c>
      <c r="N176" s="346" t="s">
        <v>6420</v>
      </c>
      <c r="O176" s="346" t="s">
        <v>6421</v>
      </c>
      <c r="P176" s="346" t="s">
        <v>3320</v>
      </c>
      <c r="Q176" s="346" t="s">
        <v>6422</v>
      </c>
      <c r="R176" s="346" t="s">
        <v>5698</v>
      </c>
      <c r="S176" s="346" t="s">
        <v>6423</v>
      </c>
      <c r="T176" s="346" t="s">
        <v>6424</v>
      </c>
      <c r="U176" s="346" t="s">
        <v>6425</v>
      </c>
      <c r="V176" s="346" t="s">
        <v>733</v>
      </c>
      <c r="W176" s="346" t="s">
        <v>733</v>
      </c>
      <c r="X176" s="346" t="s">
        <v>733</v>
      </c>
      <c r="Y176" s="346" t="s">
        <v>3320</v>
      </c>
      <c r="Z176" s="346" t="s">
        <v>6426</v>
      </c>
      <c r="AA176" s="346" t="s">
        <v>733</v>
      </c>
      <c r="AB176" s="346" t="s">
        <v>6427</v>
      </c>
      <c r="AC176" s="346" t="s">
        <v>6428</v>
      </c>
      <c r="AD176" s="346" t="s">
        <v>6429</v>
      </c>
      <c r="AE176" s="346" t="s">
        <v>6430</v>
      </c>
      <c r="AF176" s="346" t="s">
        <v>6431</v>
      </c>
      <c r="AG176" s="346" t="s">
        <v>6432</v>
      </c>
      <c r="AH176" s="346" t="s">
        <v>1214</v>
      </c>
      <c r="AI176" s="346" t="s">
        <v>3320</v>
      </c>
      <c r="AJ176" s="346" t="s">
        <v>2043</v>
      </c>
      <c r="AK176" s="346" t="s">
        <v>5934</v>
      </c>
      <c r="AL176" s="346" t="s">
        <v>5712</v>
      </c>
      <c r="AM176" s="347">
        <v>47422</v>
      </c>
      <c r="AN176" s="345">
        <v>30</v>
      </c>
      <c r="AO176" s="345">
        <v>400</v>
      </c>
      <c r="AP176" s="346" t="s">
        <v>5666</v>
      </c>
      <c r="AQ176" s="345">
        <v>89</v>
      </c>
      <c r="AR176" s="345">
        <v>1644.4</v>
      </c>
      <c r="AS176" s="346" t="s">
        <v>733</v>
      </c>
      <c r="AT176" s="346" t="s">
        <v>3320</v>
      </c>
      <c r="AU176" s="346" t="s">
        <v>3320</v>
      </c>
      <c r="AV176" s="346" t="s">
        <v>3320</v>
      </c>
      <c r="AW176" s="346" t="s">
        <v>3320</v>
      </c>
      <c r="AX176" s="346" t="s">
        <v>3320</v>
      </c>
      <c r="AY176" s="346" t="s">
        <v>3320</v>
      </c>
      <c r="AZ176" s="346" t="s">
        <v>3320</v>
      </c>
      <c r="BA176" s="346" t="s">
        <v>3320</v>
      </c>
      <c r="BB176" s="346" t="s">
        <v>3320</v>
      </c>
      <c r="BC176" s="346" t="s">
        <v>3320</v>
      </c>
      <c r="BD176" s="348"/>
      <c r="BE176" s="346" t="s">
        <v>3320</v>
      </c>
      <c r="BF176" s="346" t="s">
        <v>3320</v>
      </c>
      <c r="BG176" s="346" t="s">
        <v>3320</v>
      </c>
      <c r="BH176" s="346" t="s">
        <v>3320</v>
      </c>
      <c r="BI176" s="346" t="s">
        <v>3320</v>
      </c>
      <c r="BJ176" s="346" t="s">
        <v>3320</v>
      </c>
      <c r="BK176" s="346" t="s">
        <v>3320</v>
      </c>
      <c r="BL176" s="346" t="s">
        <v>3320</v>
      </c>
      <c r="BM176" s="346" t="s">
        <v>3320</v>
      </c>
      <c r="BN176" s="345">
        <v>4.5</v>
      </c>
      <c r="BO176" s="345">
        <v>7.5</v>
      </c>
      <c r="BP176" s="346" t="s">
        <v>733</v>
      </c>
      <c r="BQ176" s="346" t="s">
        <v>6061</v>
      </c>
      <c r="BR176" s="345">
        <v>41.2</v>
      </c>
      <c r="BS176" s="346" t="s">
        <v>733</v>
      </c>
      <c r="BT176" s="346" t="s">
        <v>733</v>
      </c>
      <c r="BU176" s="346" t="s">
        <v>1214</v>
      </c>
      <c r="BV176" s="345">
        <v>3157.93</v>
      </c>
      <c r="BW176" s="345">
        <v>2718.25</v>
      </c>
      <c r="BX176" s="346" t="s">
        <v>6433</v>
      </c>
      <c r="BY176" s="345">
        <v>365</v>
      </c>
      <c r="BZ176" s="345">
        <v>86</v>
      </c>
      <c r="CA176" s="345">
        <v>98</v>
      </c>
      <c r="CB176" s="345">
        <v>30</v>
      </c>
      <c r="CC176" s="347">
        <v>46486</v>
      </c>
      <c r="CD176" s="345">
        <v>0.5</v>
      </c>
      <c r="CE176" s="345">
        <v>8</v>
      </c>
      <c r="CF176" s="346" t="s">
        <v>6431</v>
      </c>
      <c r="CG176" s="346" t="s">
        <v>3320</v>
      </c>
      <c r="CH176" s="348"/>
      <c r="CI176" s="346" t="s">
        <v>3320</v>
      </c>
      <c r="CJ176" s="346" t="s">
        <v>3320</v>
      </c>
      <c r="CK176" s="346" t="s">
        <v>3320</v>
      </c>
      <c r="CL176" s="346" t="s">
        <v>3320</v>
      </c>
      <c r="CM176" s="346" t="s">
        <v>3320</v>
      </c>
      <c r="CN176" s="346" t="s">
        <v>3320</v>
      </c>
      <c r="CO176" s="346" t="s">
        <v>3320</v>
      </c>
      <c r="CP176" s="346" t="s">
        <v>3320</v>
      </c>
      <c r="CQ176" s="346" t="s">
        <v>3320</v>
      </c>
      <c r="CR176" s="346" t="s">
        <v>3320</v>
      </c>
      <c r="CS176" s="346" t="s">
        <v>3320</v>
      </c>
      <c r="CT176" s="346" t="s">
        <v>3320</v>
      </c>
      <c r="CU176" s="346" t="s">
        <v>3320</v>
      </c>
      <c r="CV176" s="346" t="s">
        <v>3320</v>
      </c>
      <c r="CW176" s="346" t="s">
        <v>3320</v>
      </c>
      <c r="CX176" s="346" t="s">
        <v>3320</v>
      </c>
      <c r="CY176" s="346" t="s">
        <v>3320</v>
      </c>
      <c r="CZ176" s="346" t="s">
        <v>3320</v>
      </c>
      <c r="DA176" s="346" t="s">
        <v>3320</v>
      </c>
      <c r="DB176" s="346" t="s">
        <v>3320</v>
      </c>
      <c r="DC176" s="346" t="s">
        <v>3320</v>
      </c>
      <c r="DD176" s="346" t="s">
        <v>3320</v>
      </c>
      <c r="DE176" s="346" t="s">
        <v>3320</v>
      </c>
      <c r="DF176" s="346" t="s">
        <v>3320</v>
      </c>
      <c r="DG176" s="346" t="s">
        <v>3320</v>
      </c>
      <c r="DH176" s="346" t="s">
        <v>3320</v>
      </c>
      <c r="DI176" s="346" t="s">
        <v>3320</v>
      </c>
      <c r="DJ176" s="346" t="s">
        <v>3320</v>
      </c>
      <c r="DK176" s="346" t="s">
        <v>3320</v>
      </c>
      <c r="DL176" s="346" t="s">
        <v>3320</v>
      </c>
      <c r="DM176" s="346" t="s">
        <v>3320</v>
      </c>
      <c r="DN176" s="346" t="s">
        <v>3320</v>
      </c>
      <c r="DO176" s="346" t="s">
        <v>3320</v>
      </c>
      <c r="DP176" s="346" t="s">
        <v>3320</v>
      </c>
      <c r="DQ176" s="346" t="s">
        <v>3320</v>
      </c>
      <c r="DR176" s="346" t="s">
        <v>3320</v>
      </c>
      <c r="DS176" s="346" t="s">
        <v>3320</v>
      </c>
      <c r="DT176" s="346" t="s">
        <v>3320</v>
      </c>
      <c r="DU176" s="346" t="s">
        <v>3320</v>
      </c>
      <c r="DV176" s="346" t="s">
        <v>3320</v>
      </c>
      <c r="DW176" s="346" t="s">
        <v>3320</v>
      </c>
      <c r="DX176" s="346" t="s">
        <v>3320</v>
      </c>
      <c r="DY176" s="346" t="s">
        <v>3320</v>
      </c>
      <c r="DZ176" s="346" t="s">
        <v>3320</v>
      </c>
      <c r="EA176" s="346" t="s">
        <v>3320</v>
      </c>
      <c r="EB176" s="346" t="s">
        <v>3320</v>
      </c>
      <c r="EC176" s="346" t="s">
        <v>3320</v>
      </c>
      <c r="ED176" s="346" t="s">
        <v>3320</v>
      </c>
      <c r="EE176" s="346" t="s">
        <v>3320</v>
      </c>
      <c r="EF176" s="345">
        <v>919693912</v>
      </c>
      <c r="EG176" s="346" t="s">
        <v>1214</v>
      </c>
      <c r="EH176" s="346" t="s">
        <v>733</v>
      </c>
      <c r="EI176" s="346" t="s">
        <v>733</v>
      </c>
      <c r="EJ176" s="346" t="s">
        <v>733</v>
      </c>
      <c r="EK176" s="346" t="s">
        <v>791</v>
      </c>
      <c r="EL176" s="346" t="s">
        <v>11429</v>
      </c>
      <c r="EM176" s="179" t="s">
        <v>11430</v>
      </c>
      <c r="EN176" s="348"/>
      <c r="EO176" s="346" t="s">
        <v>10014</v>
      </c>
      <c r="EP176" s="345">
        <v>919693912</v>
      </c>
      <c r="EQ176" s="345">
        <v>94215280</v>
      </c>
      <c r="ER176" s="345">
        <v>10.119999999999999</v>
      </c>
      <c r="ES176" s="345">
        <v>7.24</v>
      </c>
      <c r="ET176" s="346" t="s">
        <v>6437</v>
      </c>
      <c r="EU176" s="346" t="s">
        <v>733</v>
      </c>
      <c r="EV176" s="346" t="s">
        <v>733</v>
      </c>
      <c r="EW176" s="346" t="s">
        <v>10015</v>
      </c>
      <c r="EX176" s="346" t="s">
        <v>733</v>
      </c>
      <c r="EY176" s="346" t="s">
        <v>733</v>
      </c>
      <c r="EZ176" s="346" t="s">
        <v>733</v>
      </c>
      <c r="FA176" s="346" t="s">
        <v>733</v>
      </c>
      <c r="FB176" s="346" t="s">
        <v>733</v>
      </c>
      <c r="FC176" s="349" t="s">
        <v>5676</v>
      </c>
      <c r="FD176" s="346" t="s">
        <v>3320</v>
      </c>
      <c r="FE176" s="346" t="s">
        <v>733</v>
      </c>
      <c r="FF176" s="346" t="s">
        <v>5721</v>
      </c>
      <c r="FG176" s="346" t="s">
        <v>1214</v>
      </c>
      <c r="FH176" s="346" t="s">
        <v>1214</v>
      </c>
      <c r="FI176" s="346" t="s">
        <v>3320</v>
      </c>
      <c r="FJ176" s="346" t="s">
        <v>3320</v>
      </c>
      <c r="FK176" s="345">
        <v>0</v>
      </c>
      <c r="FL176" s="346" t="s">
        <v>1214</v>
      </c>
      <c r="FM176" s="346" t="s">
        <v>1214</v>
      </c>
      <c r="FN176" s="346" t="s">
        <v>3320</v>
      </c>
      <c r="FO176" s="346" t="s">
        <v>1214</v>
      </c>
      <c r="FP176" s="346" t="s">
        <v>3320</v>
      </c>
      <c r="FQ176" s="346" t="s">
        <v>3320</v>
      </c>
      <c r="FR176" s="346" t="s">
        <v>3320</v>
      </c>
      <c r="FS176" s="346" t="s">
        <v>3320</v>
      </c>
      <c r="FT176" s="346" t="s">
        <v>3320</v>
      </c>
      <c r="FU176" s="346" t="s">
        <v>3320</v>
      </c>
      <c r="FV176" s="346" t="s">
        <v>733</v>
      </c>
      <c r="FW176" s="346" t="s">
        <v>1214</v>
      </c>
      <c r="FX176" s="350">
        <v>46080.506053240744</v>
      </c>
      <c r="FY176" s="350">
        <v>46080.635752314818</v>
      </c>
      <c r="FZ176" s="346" t="s">
        <v>5685</v>
      </c>
      <c r="GA176" s="346" t="s">
        <v>3320</v>
      </c>
      <c r="GB176" s="346" t="s">
        <v>3320</v>
      </c>
      <c r="GC176" s="346" t="s">
        <v>3320</v>
      </c>
      <c r="GD176" s="346" t="s">
        <v>3320</v>
      </c>
      <c r="GE176" s="346" t="s">
        <v>3320</v>
      </c>
      <c r="GF176" s="346" t="s">
        <v>3320</v>
      </c>
      <c r="GG176" s="346" t="s">
        <v>3320</v>
      </c>
      <c r="GH176" s="346" t="s">
        <v>3320</v>
      </c>
      <c r="GI176" s="346" t="s">
        <v>3320</v>
      </c>
      <c r="GJ176" s="346" t="s">
        <v>3320</v>
      </c>
      <c r="GK176" s="346" t="s">
        <v>3320</v>
      </c>
      <c r="GL176" s="346" t="s">
        <v>3320</v>
      </c>
      <c r="GM176" s="346" t="s">
        <v>3320</v>
      </c>
      <c r="GN176" s="346" t="s">
        <v>3320</v>
      </c>
      <c r="GO176" s="346" t="s">
        <v>3320</v>
      </c>
      <c r="GP176" s="346" t="s">
        <v>3320</v>
      </c>
      <c r="GQ176" s="346" t="s">
        <v>3320</v>
      </c>
      <c r="GR176" s="346" t="s">
        <v>3320</v>
      </c>
      <c r="GS176" s="346" t="s">
        <v>3320</v>
      </c>
      <c r="GT176" s="346" t="s">
        <v>3320</v>
      </c>
      <c r="GU176" s="346" t="s">
        <v>3320</v>
      </c>
      <c r="GV176" s="346" t="s">
        <v>3320</v>
      </c>
      <c r="GW176" s="346" t="s">
        <v>3320</v>
      </c>
      <c r="GX176" s="346" t="s">
        <v>3320</v>
      </c>
      <c r="GY176" s="346" t="s">
        <v>3320</v>
      </c>
      <c r="GZ176" s="346" t="s">
        <v>3320</v>
      </c>
      <c r="HA176" s="346" t="s">
        <v>3320</v>
      </c>
      <c r="HB176" s="346" t="s">
        <v>3320</v>
      </c>
      <c r="HC176" s="346" t="s">
        <v>3320</v>
      </c>
      <c r="HD176" s="346" t="s">
        <v>3320</v>
      </c>
      <c r="HE176" s="346" t="s">
        <v>3320</v>
      </c>
      <c r="HF176" s="346" t="s">
        <v>3320</v>
      </c>
      <c r="HG176" s="346" t="s">
        <v>3320</v>
      </c>
      <c r="HH176" s="346" t="s">
        <v>3320</v>
      </c>
      <c r="HI176" s="346" t="s">
        <v>3320</v>
      </c>
      <c r="HJ176" s="346" t="s">
        <v>3320</v>
      </c>
      <c r="HK176" s="346" t="s">
        <v>3320</v>
      </c>
      <c r="HL176" s="346" t="s">
        <v>3320</v>
      </c>
    </row>
    <row r="177" spans="1:220" ht="15.75" thickBot="1">
      <c r="A177" s="344" t="s">
        <v>5638</v>
      </c>
      <c r="B177" s="345">
        <v>972</v>
      </c>
      <c r="C177" s="346" t="s">
        <v>7004</v>
      </c>
      <c r="D177" s="346" t="s">
        <v>7005</v>
      </c>
      <c r="E177" s="345">
        <v>972</v>
      </c>
      <c r="F177" s="346" t="s">
        <v>7006</v>
      </c>
      <c r="G177" s="346" t="s">
        <v>7007</v>
      </c>
      <c r="H177" s="346" t="s">
        <v>7008</v>
      </c>
      <c r="I177" s="346" t="s">
        <v>5916</v>
      </c>
      <c r="J177" s="346" t="s">
        <v>7009</v>
      </c>
      <c r="K177" s="346" t="s">
        <v>5698</v>
      </c>
      <c r="L177" s="346" t="s">
        <v>7010</v>
      </c>
      <c r="M177" s="346" t="s">
        <v>7010</v>
      </c>
      <c r="N177" s="346" t="s">
        <v>7011</v>
      </c>
      <c r="O177" s="346" t="s">
        <v>7012</v>
      </c>
      <c r="P177" s="346" t="s">
        <v>7007</v>
      </c>
      <c r="Q177" s="346" t="s">
        <v>7013</v>
      </c>
      <c r="R177" s="346" t="s">
        <v>7014</v>
      </c>
      <c r="S177" s="346" t="s">
        <v>7015</v>
      </c>
      <c r="T177" s="346" t="s">
        <v>7016</v>
      </c>
      <c r="U177" s="346" t="s">
        <v>7017</v>
      </c>
      <c r="V177" s="346" t="s">
        <v>733</v>
      </c>
      <c r="W177" s="346" t="s">
        <v>733</v>
      </c>
      <c r="X177" s="346" t="s">
        <v>733</v>
      </c>
      <c r="Y177" s="346" t="s">
        <v>3320</v>
      </c>
      <c r="Z177" s="346" t="s">
        <v>6</v>
      </c>
      <c r="AA177" s="346" t="s">
        <v>733</v>
      </c>
      <c r="AB177" s="346" t="s">
        <v>7018</v>
      </c>
      <c r="AC177" s="346" t="s">
        <v>7019</v>
      </c>
      <c r="AD177" s="346" t="s">
        <v>7020</v>
      </c>
      <c r="AE177" s="346" t="s">
        <v>7021</v>
      </c>
      <c r="AF177" s="346" t="s">
        <v>7022</v>
      </c>
      <c r="AG177" s="346" t="s">
        <v>7023</v>
      </c>
      <c r="AH177" s="346" t="s">
        <v>1214</v>
      </c>
      <c r="AI177" s="346" t="s">
        <v>3320</v>
      </c>
      <c r="AJ177" s="346" t="s">
        <v>2043</v>
      </c>
      <c r="AK177" s="346" t="s">
        <v>3589</v>
      </c>
      <c r="AL177" s="346" t="s">
        <v>5936</v>
      </c>
      <c r="AM177" s="347">
        <v>47452</v>
      </c>
      <c r="AN177" s="345">
        <v>18</v>
      </c>
      <c r="AO177" s="345">
        <v>750</v>
      </c>
      <c r="AP177" s="346" t="s">
        <v>5666</v>
      </c>
      <c r="AQ177" s="345">
        <v>166</v>
      </c>
      <c r="AR177" s="345">
        <v>2500</v>
      </c>
      <c r="AS177" s="346" t="s">
        <v>733</v>
      </c>
      <c r="AT177" s="346" t="s">
        <v>3320</v>
      </c>
      <c r="AU177" s="346" t="s">
        <v>3320</v>
      </c>
      <c r="AV177" s="346" t="s">
        <v>3320</v>
      </c>
      <c r="AW177" s="346" t="s">
        <v>3320</v>
      </c>
      <c r="AX177" s="346" t="s">
        <v>3320</v>
      </c>
      <c r="AY177" s="346" t="s">
        <v>3320</v>
      </c>
      <c r="AZ177" s="346" t="s">
        <v>3320</v>
      </c>
      <c r="BA177" s="346" t="s">
        <v>3320</v>
      </c>
      <c r="BB177" s="346" t="s">
        <v>3320</v>
      </c>
      <c r="BC177" s="346" t="s">
        <v>3320</v>
      </c>
      <c r="BD177" s="348"/>
      <c r="BE177" s="346" t="s">
        <v>3320</v>
      </c>
      <c r="BF177" s="346" t="s">
        <v>3320</v>
      </c>
      <c r="BG177" s="346" t="s">
        <v>3320</v>
      </c>
      <c r="BH177" s="346" t="s">
        <v>3320</v>
      </c>
      <c r="BI177" s="346" t="s">
        <v>3320</v>
      </c>
      <c r="BJ177" s="346" t="s">
        <v>3320</v>
      </c>
      <c r="BK177" s="346" t="s">
        <v>3320</v>
      </c>
      <c r="BL177" s="346" t="s">
        <v>3320</v>
      </c>
      <c r="BM177" s="346" t="s">
        <v>3320</v>
      </c>
      <c r="BN177" s="345">
        <v>4.5</v>
      </c>
      <c r="BO177" s="345">
        <v>11</v>
      </c>
      <c r="BP177" s="346" t="s">
        <v>733</v>
      </c>
      <c r="BQ177" s="346" t="s">
        <v>5937</v>
      </c>
      <c r="BR177" s="345">
        <v>38.74</v>
      </c>
      <c r="BS177" s="346" t="s">
        <v>1214</v>
      </c>
      <c r="BT177" s="346" t="s">
        <v>733</v>
      </c>
      <c r="BU177" s="346" t="s">
        <v>1214</v>
      </c>
      <c r="BV177" s="345">
        <v>2500</v>
      </c>
      <c r="BW177" s="345">
        <v>2500</v>
      </c>
      <c r="BX177" s="346" t="s">
        <v>7025</v>
      </c>
      <c r="BY177" s="345">
        <v>365</v>
      </c>
      <c r="BZ177" s="345">
        <v>88</v>
      </c>
      <c r="CA177" s="345">
        <v>95</v>
      </c>
      <c r="CB177" s="345">
        <v>25</v>
      </c>
      <c r="CC177" s="347">
        <v>46888</v>
      </c>
      <c r="CD177" s="345">
        <v>1.5</v>
      </c>
      <c r="CE177" s="345">
        <v>38</v>
      </c>
      <c r="CF177" s="346" t="s">
        <v>7026</v>
      </c>
      <c r="CG177" s="345">
        <v>1</v>
      </c>
      <c r="CH177" s="348"/>
      <c r="CI177" s="346" t="s">
        <v>3320</v>
      </c>
      <c r="CJ177" s="346" t="s">
        <v>3320</v>
      </c>
      <c r="CK177" s="346" t="s">
        <v>3320</v>
      </c>
      <c r="CL177" s="346" t="s">
        <v>3320</v>
      </c>
      <c r="CM177" s="346" t="s">
        <v>3320</v>
      </c>
      <c r="CN177" s="346" t="s">
        <v>3320</v>
      </c>
      <c r="CO177" s="346" t="s">
        <v>3320</v>
      </c>
      <c r="CP177" s="346" t="s">
        <v>3320</v>
      </c>
      <c r="CQ177" s="346" t="s">
        <v>3320</v>
      </c>
      <c r="CR177" s="346" t="s">
        <v>3320</v>
      </c>
      <c r="CS177" s="346" t="s">
        <v>3320</v>
      </c>
      <c r="CT177" s="346" t="s">
        <v>3320</v>
      </c>
      <c r="CU177" s="346" t="s">
        <v>3320</v>
      </c>
      <c r="CV177" s="346" t="s">
        <v>3320</v>
      </c>
      <c r="CW177" s="346" t="s">
        <v>3320</v>
      </c>
      <c r="CX177" s="346" t="s">
        <v>3320</v>
      </c>
      <c r="CY177" s="346" t="s">
        <v>3320</v>
      </c>
      <c r="CZ177" s="346" t="s">
        <v>3320</v>
      </c>
      <c r="DA177" s="346" t="s">
        <v>3320</v>
      </c>
      <c r="DB177" s="346" t="s">
        <v>3320</v>
      </c>
      <c r="DC177" s="346" t="s">
        <v>3320</v>
      </c>
      <c r="DD177" s="346" t="s">
        <v>3320</v>
      </c>
      <c r="DE177" s="346" t="s">
        <v>3320</v>
      </c>
      <c r="DF177" s="346" t="s">
        <v>3320</v>
      </c>
      <c r="DG177" s="346" t="s">
        <v>3320</v>
      </c>
      <c r="DH177" s="346" t="s">
        <v>3320</v>
      </c>
      <c r="DI177" s="346" t="s">
        <v>3320</v>
      </c>
      <c r="DJ177" s="346" t="s">
        <v>3320</v>
      </c>
      <c r="DK177" s="346" t="s">
        <v>3320</v>
      </c>
      <c r="DL177" s="346" t="s">
        <v>3320</v>
      </c>
      <c r="DM177" s="346" t="s">
        <v>3320</v>
      </c>
      <c r="DN177" s="346" t="s">
        <v>3320</v>
      </c>
      <c r="DO177" s="346" t="s">
        <v>3320</v>
      </c>
      <c r="DP177" s="346" t="s">
        <v>3320</v>
      </c>
      <c r="DQ177" s="346" t="s">
        <v>3320</v>
      </c>
      <c r="DR177" s="346" t="s">
        <v>3320</v>
      </c>
      <c r="DS177" s="346" t="s">
        <v>3320</v>
      </c>
      <c r="DT177" s="346" t="s">
        <v>3320</v>
      </c>
      <c r="DU177" s="346" t="s">
        <v>3320</v>
      </c>
      <c r="DV177" s="346" t="s">
        <v>3320</v>
      </c>
      <c r="DW177" s="346" t="s">
        <v>3320</v>
      </c>
      <c r="DX177" s="346" t="s">
        <v>3320</v>
      </c>
      <c r="DY177" s="346" t="s">
        <v>3320</v>
      </c>
      <c r="DZ177" s="346" t="s">
        <v>3320</v>
      </c>
      <c r="EA177" s="346" t="s">
        <v>3320</v>
      </c>
      <c r="EB177" s="346" t="s">
        <v>3320</v>
      </c>
      <c r="EC177" s="346" t="s">
        <v>3320</v>
      </c>
      <c r="ED177" s="346" t="s">
        <v>3320</v>
      </c>
      <c r="EE177" s="346" t="s">
        <v>3320</v>
      </c>
      <c r="EF177" s="345">
        <v>1000000000</v>
      </c>
      <c r="EG177" s="346" t="s">
        <v>733</v>
      </c>
      <c r="EH177" s="346" t="s">
        <v>1214</v>
      </c>
      <c r="EI177" s="346" t="s">
        <v>1214</v>
      </c>
      <c r="EJ177" s="346" t="s">
        <v>733</v>
      </c>
      <c r="EK177" s="346" t="s">
        <v>4292</v>
      </c>
      <c r="EL177" s="346" t="s">
        <v>7027</v>
      </c>
      <c r="EM177" s="179" t="s">
        <v>7028</v>
      </c>
      <c r="EN177" s="348"/>
      <c r="EO177" s="346" t="s">
        <v>7029</v>
      </c>
      <c r="EP177" s="345">
        <v>1000000000</v>
      </c>
      <c r="EQ177" s="345">
        <v>350000000</v>
      </c>
      <c r="ER177" s="345">
        <v>1</v>
      </c>
      <c r="ES177" s="345">
        <v>1</v>
      </c>
      <c r="ET177" s="346" t="s">
        <v>7030</v>
      </c>
      <c r="EU177" s="346" t="s">
        <v>1214</v>
      </c>
      <c r="EV177" s="346" t="s">
        <v>1214</v>
      </c>
      <c r="EW177" s="346" t="s">
        <v>7031</v>
      </c>
      <c r="EX177" s="346" t="s">
        <v>1214</v>
      </c>
      <c r="EY177" s="346" t="s">
        <v>1214</v>
      </c>
      <c r="EZ177" s="346" t="s">
        <v>1214</v>
      </c>
      <c r="FA177" s="346" t="s">
        <v>733</v>
      </c>
      <c r="FB177" s="346" t="s">
        <v>1214</v>
      </c>
      <c r="FC177" s="349" t="s">
        <v>5676</v>
      </c>
      <c r="FD177" s="346" t="s">
        <v>3320</v>
      </c>
      <c r="FE177" s="346" t="s">
        <v>733</v>
      </c>
      <c r="FF177" s="346" t="s">
        <v>5721</v>
      </c>
      <c r="FG177" s="346" t="s">
        <v>733</v>
      </c>
      <c r="FH177" s="346" t="s">
        <v>5679</v>
      </c>
      <c r="FI177" s="346" t="s">
        <v>3320</v>
      </c>
      <c r="FJ177" s="346" t="s">
        <v>3320</v>
      </c>
      <c r="FK177" s="345">
        <v>0</v>
      </c>
      <c r="FL177" s="346" t="s">
        <v>1214</v>
      </c>
      <c r="FM177" s="346" t="s">
        <v>1214</v>
      </c>
      <c r="FN177" s="346" t="s">
        <v>3320</v>
      </c>
      <c r="FO177" s="346" t="s">
        <v>733</v>
      </c>
      <c r="FP177" s="346" t="s">
        <v>3320</v>
      </c>
      <c r="FQ177" s="346" t="s">
        <v>3320</v>
      </c>
      <c r="FR177" s="346" t="s">
        <v>3320</v>
      </c>
      <c r="FS177" s="346" t="s">
        <v>5952</v>
      </c>
      <c r="FT177" s="346" t="s">
        <v>5684</v>
      </c>
      <c r="FU177" s="346" t="s">
        <v>5684</v>
      </c>
      <c r="FV177" s="346" t="s">
        <v>733</v>
      </c>
      <c r="FW177" s="346" t="s">
        <v>1214</v>
      </c>
      <c r="FX177" s="350">
        <v>46080.559039351851</v>
      </c>
      <c r="FY177" s="350">
        <v>46080.599189814813</v>
      </c>
      <c r="FZ177" s="346" t="s">
        <v>5685</v>
      </c>
      <c r="GA177" s="346" t="s">
        <v>3320</v>
      </c>
      <c r="GB177" s="346" t="s">
        <v>3320</v>
      </c>
      <c r="GC177" s="346" t="s">
        <v>3320</v>
      </c>
      <c r="GD177" s="346" t="s">
        <v>3320</v>
      </c>
      <c r="GE177" s="346" t="s">
        <v>3320</v>
      </c>
      <c r="GF177" s="346" t="s">
        <v>3320</v>
      </c>
      <c r="GG177" s="346" t="s">
        <v>3320</v>
      </c>
      <c r="GH177" s="346" t="s">
        <v>3320</v>
      </c>
      <c r="GI177" s="346" t="s">
        <v>3320</v>
      </c>
      <c r="GJ177" s="346" t="s">
        <v>3320</v>
      </c>
      <c r="GK177" s="346" t="s">
        <v>3320</v>
      </c>
      <c r="GL177" s="346" t="s">
        <v>3320</v>
      </c>
      <c r="GM177" s="346" t="s">
        <v>3320</v>
      </c>
      <c r="GN177" s="346" t="s">
        <v>3320</v>
      </c>
      <c r="GO177" s="346" t="s">
        <v>3320</v>
      </c>
      <c r="GP177" s="346" t="s">
        <v>3320</v>
      </c>
      <c r="GQ177" s="346" t="s">
        <v>3320</v>
      </c>
      <c r="GR177" s="346" t="s">
        <v>3320</v>
      </c>
      <c r="GS177" s="346" t="s">
        <v>3320</v>
      </c>
      <c r="GT177" s="346" t="s">
        <v>3320</v>
      </c>
      <c r="GU177" s="346" t="s">
        <v>3320</v>
      </c>
      <c r="GV177" s="346" t="s">
        <v>3320</v>
      </c>
      <c r="GW177" s="346" t="s">
        <v>3320</v>
      </c>
      <c r="GX177" s="346" t="s">
        <v>3320</v>
      </c>
      <c r="GY177" s="346" t="s">
        <v>3320</v>
      </c>
      <c r="GZ177" s="346" t="s">
        <v>3320</v>
      </c>
      <c r="HA177" s="346" t="s">
        <v>3320</v>
      </c>
      <c r="HB177" s="346" t="s">
        <v>3320</v>
      </c>
      <c r="HC177" s="346" t="s">
        <v>3320</v>
      </c>
      <c r="HD177" s="346" t="s">
        <v>3320</v>
      </c>
      <c r="HE177" s="346" t="s">
        <v>3320</v>
      </c>
      <c r="HF177" s="346" t="s">
        <v>3320</v>
      </c>
      <c r="HG177" s="346" t="s">
        <v>3320</v>
      </c>
      <c r="HH177" s="346" t="s">
        <v>3320</v>
      </c>
      <c r="HI177" s="346" t="s">
        <v>3320</v>
      </c>
      <c r="HJ177" s="346" t="s">
        <v>3320</v>
      </c>
      <c r="HK177" s="346" t="s">
        <v>3320</v>
      </c>
      <c r="HL177" s="346" t="s">
        <v>3320</v>
      </c>
    </row>
    <row r="178" spans="1:220" ht="15.75" thickBot="1">
      <c r="A178" s="344" t="s">
        <v>5638</v>
      </c>
      <c r="B178" s="345">
        <v>865</v>
      </c>
      <c r="C178" s="346" t="s">
        <v>11431</v>
      </c>
      <c r="D178" s="346" t="s">
        <v>11432</v>
      </c>
      <c r="E178" s="345">
        <v>865</v>
      </c>
      <c r="F178" s="346" t="s">
        <v>6003</v>
      </c>
      <c r="G178" s="346" t="s">
        <v>6004</v>
      </c>
      <c r="H178" s="346" t="s">
        <v>11388</v>
      </c>
      <c r="I178" s="346" t="s">
        <v>5643</v>
      </c>
      <c r="J178" s="346" t="s">
        <v>6005</v>
      </c>
      <c r="K178" s="346" t="s">
        <v>6006</v>
      </c>
      <c r="L178" s="346" t="s">
        <v>6007</v>
      </c>
      <c r="M178" s="346" t="s">
        <v>5698</v>
      </c>
      <c r="N178" s="346" t="s">
        <v>6008</v>
      </c>
      <c r="O178" s="346" t="s">
        <v>6009</v>
      </c>
      <c r="P178" s="346" t="s">
        <v>3320</v>
      </c>
      <c r="Q178" s="346" t="s">
        <v>6010</v>
      </c>
      <c r="R178" s="346" t="s">
        <v>5698</v>
      </c>
      <c r="S178" s="346" t="s">
        <v>6011</v>
      </c>
      <c r="T178" s="346" t="s">
        <v>6012</v>
      </c>
      <c r="U178" s="346" t="s">
        <v>6013</v>
      </c>
      <c r="V178" s="346" t="s">
        <v>733</v>
      </c>
      <c r="W178" s="346" t="s">
        <v>733</v>
      </c>
      <c r="X178" s="346" t="s">
        <v>733</v>
      </c>
      <c r="Y178" s="346" t="s">
        <v>3320</v>
      </c>
      <c r="Z178" s="346" t="s">
        <v>6014</v>
      </c>
      <c r="AA178" s="346" t="s">
        <v>733</v>
      </c>
      <c r="AB178" s="346" t="s">
        <v>6015</v>
      </c>
      <c r="AC178" s="346" t="s">
        <v>6016</v>
      </c>
      <c r="AD178" s="346" t="s">
        <v>6017</v>
      </c>
      <c r="AE178" s="346" t="s">
        <v>6018</v>
      </c>
      <c r="AF178" s="346" t="s">
        <v>6019</v>
      </c>
      <c r="AG178" s="346" t="s">
        <v>6020</v>
      </c>
      <c r="AH178" s="346" t="s">
        <v>733</v>
      </c>
      <c r="AI178" s="346" t="s">
        <v>11302</v>
      </c>
      <c r="AJ178" s="346" t="s">
        <v>3320</v>
      </c>
      <c r="AK178" s="346" t="s">
        <v>3320</v>
      </c>
      <c r="AL178" s="346" t="s">
        <v>3320</v>
      </c>
      <c r="AM178" s="346" t="s">
        <v>3320</v>
      </c>
      <c r="AN178" s="346" t="s">
        <v>3320</v>
      </c>
      <c r="AO178" s="346" t="s">
        <v>3320</v>
      </c>
      <c r="AP178" s="346" t="s">
        <v>3320</v>
      </c>
      <c r="AQ178" s="346" t="s">
        <v>3320</v>
      </c>
      <c r="AR178" s="346" t="s">
        <v>3320</v>
      </c>
      <c r="AS178" s="346" t="s">
        <v>3320</v>
      </c>
      <c r="AT178" s="346" t="s">
        <v>3320</v>
      </c>
      <c r="AU178" s="346" t="s">
        <v>3320</v>
      </c>
      <c r="AV178" s="346" t="s">
        <v>3320</v>
      </c>
      <c r="AW178" s="346" t="s">
        <v>3320</v>
      </c>
      <c r="AX178" s="346" t="s">
        <v>3320</v>
      </c>
      <c r="AY178" s="346" t="s">
        <v>3320</v>
      </c>
      <c r="AZ178" s="346" t="s">
        <v>3320</v>
      </c>
      <c r="BA178" s="346" t="s">
        <v>3320</v>
      </c>
      <c r="BB178" s="346" t="s">
        <v>3320</v>
      </c>
      <c r="BC178" s="346" t="s">
        <v>3320</v>
      </c>
      <c r="BD178" s="348"/>
      <c r="BE178" s="346" t="s">
        <v>3320</v>
      </c>
      <c r="BF178" s="346" t="s">
        <v>3320</v>
      </c>
      <c r="BG178" s="346" t="s">
        <v>3320</v>
      </c>
      <c r="BH178" s="346" t="s">
        <v>3320</v>
      </c>
      <c r="BI178" s="346" t="s">
        <v>3320</v>
      </c>
      <c r="BJ178" s="346" t="s">
        <v>3320</v>
      </c>
      <c r="BK178" s="346" t="s">
        <v>3320</v>
      </c>
      <c r="BL178" s="346" t="s">
        <v>3320</v>
      </c>
      <c r="BM178" s="346" t="s">
        <v>3320</v>
      </c>
      <c r="BN178" s="346" t="s">
        <v>3320</v>
      </c>
      <c r="BO178" s="346" t="s">
        <v>3320</v>
      </c>
      <c r="BP178" s="346" t="s">
        <v>3320</v>
      </c>
      <c r="BQ178" s="346" t="s">
        <v>3320</v>
      </c>
      <c r="BR178" s="346" t="s">
        <v>3320</v>
      </c>
      <c r="BS178" s="346" t="s">
        <v>3320</v>
      </c>
      <c r="BT178" s="346" t="s">
        <v>3320</v>
      </c>
      <c r="BU178" s="346" t="s">
        <v>3320</v>
      </c>
      <c r="BV178" s="346" t="s">
        <v>3320</v>
      </c>
      <c r="BW178" s="346" t="s">
        <v>3320</v>
      </c>
      <c r="BX178" s="348"/>
      <c r="BY178" s="346" t="s">
        <v>3320</v>
      </c>
      <c r="BZ178" s="346" t="s">
        <v>3320</v>
      </c>
      <c r="CA178" s="346" t="s">
        <v>3320</v>
      </c>
      <c r="CB178" s="346" t="s">
        <v>3320</v>
      </c>
      <c r="CC178" s="346" t="s">
        <v>3320</v>
      </c>
      <c r="CD178" s="346" t="s">
        <v>3320</v>
      </c>
      <c r="CE178" s="346" t="s">
        <v>3320</v>
      </c>
      <c r="CF178" s="346" t="s">
        <v>3320</v>
      </c>
      <c r="CG178" s="346" t="s">
        <v>3320</v>
      </c>
      <c r="CH178" s="348"/>
      <c r="CI178" s="346" t="s">
        <v>3320</v>
      </c>
      <c r="CJ178" s="346" t="s">
        <v>3320</v>
      </c>
      <c r="CK178" s="346" t="s">
        <v>3320</v>
      </c>
      <c r="CL178" s="346" t="s">
        <v>3320</v>
      </c>
      <c r="CM178" s="346" t="s">
        <v>3320</v>
      </c>
      <c r="CN178" s="346" t="s">
        <v>3320</v>
      </c>
      <c r="CO178" s="346" t="s">
        <v>3320</v>
      </c>
      <c r="CP178" s="346" t="s">
        <v>3320</v>
      </c>
      <c r="CQ178" s="346" t="s">
        <v>3320</v>
      </c>
      <c r="CR178" s="346" t="s">
        <v>3320</v>
      </c>
      <c r="CS178" s="346" t="s">
        <v>3320</v>
      </c>
      <c r="CT178" s="346" t="s">
        <v>3320</v>
      </c>
      <c r="CU178" s="346" t="s">
        <v>3320</v>
      </c>
      <c r="CV178" s="346" t="s">
        <v>3320</v>
      </c>
      <c r="CW178" s="346" t="s">
        <v>3320</v>
      </c>
      <c r="CX178" s="346" t="s">
        <v>3320</v>
      </c>
      <c r="CY178" s="346" t="s">
        <v>3320</v>
      </c>
      <c r="CZ178" s="346" t="s">
        <v>3320</v>
      </c>
      <c r="DA178" s="346" t="s">
        <v>3320</v>
      </c>
      <c r="DB178" s="346" t="s">
        <v>3320</v>
      </c>
      <c r="DC178" s="346" t="s">
        <v>3320</v>
      </c>
      <c r="DD178" s="346" t="s">
        <v>3320</v>
      </c>
      <c r="DE178" s="346" t="s">
        <v>3320</v>
      </c>
      <c r="DF178" s="346" t="s">
        <v>3320</v>
      </c>
      <c r="DG178" s="346" t="s">
        <v>3320</v>
      </c>
      <c r="DH178" s="346" t="s">
        <v>3320</v>
      </c>
      <c r="DI178" s="346" t="s">
        <v>3320</v>
      </c>
      <c r="DJ178" s="346" t="s">
        <v>3320</v>
      </c>
      <c r="DK178" s="346" t="s">
        <v>3320</v>
      </c>
      <c r="DL178" s="346" t="s">
        <v>3320</v>
      </c>
      <c r="DM178" s="346" t="s">
        <v>3320</v>
      </c>
      <c r="DN178" s="346" t="s">
        <v>3320</v>
      </c>
      <c r="DO178" s="346" t="s">
        <v>3320</v>
      </c>
      <c r="DP178" s="346" t="s">
        <v>3320</v>
      </c>
      <c r="DQ178" s="346" t="s">
        <v>3320</v>
      </c>
      <c r="DR178" s="346" t="s">
        <v>3320</v>
      </c>
      <c r="DS178" s="346" t="s">
        <v>3320</v>
      </c>
      <c r="DT178" s="346" t="s">
        <v>3320</v>
      </c>
      <c r="DU178" s="346" t="s">
        <v>3320</v>
      </c>
      <c r="DV178" s="346" t="s">
        <v>3320</v>
      </c>
      <c r="DW178" s="346" t="s">
        <v>3320</v>
      </c>
      <c r="DX178" s="346" t="s">
        <v>3320</v>
      </c>
      <c r="DY178" s="346" t="s">
        <v>3320</v>
      </c>
      <c r="DZ178" s="346" t="s">
        <v>3320</v>
      </c>
      <c r="EA178" s="346" t="s">
        <v>3320</v>
      </c>
      <c r="EB178" s="346" t="s">
        <v>3320</v>
      </c>
      <c r="EC178" s="346" t="s">
        <v>3320</v>
      </c>
      <c r="ED178" s="346" t="s">
        <v>3320</v>
      </c>
      <c r="EE178" s="346" t="s">
        <v>3320</v>
      </c>
      <c r="EF178" s="345">
        <v>281675616</v>
      </c>
      <c r="EG178" s="346" t="s">
        <v>733</v>
      </c>
      <c r="EH178" s="346" t="s">
        <v>733</v>
      </c>
      <c r="EI178" s="346" t="s">
        <v>733</v>
      </c>
      <c r="EJ178" s="346" t="s">
        <v>733</v>
      </c>
      <c r="EK178" s="346" t="s">
        <v>3320</v>
      </c>
      <c r="EL178" s="346" t="s">
        <v>11313</v>
      </c>
      <c r="EM178" s="346" t="s">
        <v>3320</v>
      </c>
      <c r="EN178" s="348"/>
      <c r="EO178" s="346" t="s">
        <v>3320</v>
      </c>
      <c r="EP178" s="345">
        <v>265867548</v>
      </c>
      <c r="EQ178" s="345">
        <v>36765000</v>
      </c>
      <c r="ER178" s="345">
        <v>1536</v>
      </c>
      <c r="ES178" s="345">
        <v>661</v>
      </c>
      <c r="ET178" s="346" t="s">
        <v>10016</v>
      </c>
      <c r="EU178" s="346" t="s">
        <v>733</v>
      </c>
      <c r="EV178" s="346" t="s">
        <v>733</v>
      </c>
      <c r="EW178" s="346" t="s">
        <v>6445</v>
      </c>
      <c r="EX178" s="346" t="s">
        <v>733</v>
      </c>
      <c r="EY178" s="346" t="s">
        <v>733</v>
      </c>
      <c r="EZ178" s="346" t="s">
        <v>733</v>
      </c>
      <c r="FA178" s="346" t="s">
        <v>733</v>
      </c>
      <c r="FB178" s="346" t="s">
        <v>733</v>
      </c>
      <c r="FC178" s="349" t="s">
        <v>5676</v>
      </c>
      <c r="FD178" s="346" t="s">
        <v>3320</v>
      </c>
      <c r="FE178" s="346" t="s">
        <v>1214</v>
      </c>
      <c r="FF178" s="346" t="s">
        <v>3320</v>
      </c>
      <c r="FG178" s="346" t="s">
        <v>1214</v>
      </c>
      <c r="FH178" s="346" t="s">
        <v>3320</v>
      </c>
      <c r="FI178" s="346" t="s">
        <v>3320</v>
      </c>
      <c r="FJ178" s="346" t="s">
        <v>3320</v>
      </c>
      <c r="FK178" s="346" t="s">
        <v>3320</v>
      </c>
      <c r="FL178" s="346" t="s">
        <v>1214</v>
      </c>
      <c r="FM178" s="346" t="s">
        <v>3320</v>
      </c>
      <c r="FN178" s="346" t="s">
        <v>3320</v>
      </c>
      <c r="FO178" s="346" t="s">
        <v>1214</v>
      </c>
      <c r="FP178" s="346" t="s">
        <v>3320</v>
      </c>
      <c r="FQ178" s="346" t="s">
        <v>3320</v>
      </c>
      <c r="FR178" s="346" t="s">
        <v>3320</v>
      </c>
      <c r="FS178" s="346" t="s">
        <v>3320</v>
      </c>
      <c r="FT178" s="346" t="s">
        <v>3320</v>
      </c>
      <c r="FU178" s="346" t="s">
        <v>3320</v>
      </c>
      <c r="FV178" s="346" t="s">
        <v>3320</v>
      </c>
      <c r="FW178" s="346" t="s">
        <v>3320</v>
      </c>
      <c r="FX178" s="350">
        <v>46079.745706018519</v>
      </c>
      <c r="FY178" s="350">
        <v>46080.597592592596</v>
      </c>
      <c r="FZ178" s="346" t="s">
        <v>5685</v>
      </c>
      <c r="GA178" s="346" t="s">
        <v>3320</v>
      </c>
      <c r="GB178" s="346" t="s">
        <v>3320</v>
      </c>
      <c r="GC178" s="346" t="s">
        <v>3320</v>
      </c>
      <c r="GD178" s="346" t="s">
        <v>3320</v>
      </c>
      <c r="GE178" s="346" t="s">
        <v>3320</v>
      </c>
      <c r="GF178" s="346" t="s">
        <v>3320</v>
      </c>
      <c r="GG178" s="346" t="s">
        <v>3320</v>
      </c>
      <c r="GH178" s="346" t="s">
        <v>3320</v>
      </c>
      <c r="GI178" s="346" t="s">
        <v>3320</v>
      </c>
      <c r="GJ178" s="346" t="s">
        <v>3320</v>
      </c>
      <c r="GK178" s="346" t="s">
        <v>3320</v>
      </c>
      <c r="GL178" s="346" t="s">
        <v>3320</v>
      </c>
      <c r="GM178" s="346" t="s">
        <v>3320</v>
      </c>
      <c r="GN178" s="346" t="s">
        <v>3320</v>
      </c>
      <c r="GO178" s="346" t="s">
        <v>3320</v>
      </c>
      <c r="GP178" s="346" t="s">
        <v>3320</v>
      </c>
      <c r="GQ178" s="346" t="s">
        <v>3320</v>
      </c>
      <c r="GR178" s="346" t="s">
        <v>3320</v>
      </c>
      <c r="GS178" s="346" t="s">
        <v>3320</v>
      </c>
      <c r="GT178" s="346" t="s">
        <v>3320</v>
      </c>
      <c r="GU178" s="346" t="s">
        <v>3320</v>
      </c>
      <c r="GV178" s="346" t="s">
        <v>3320</v>
      </c>
      <c r="GW178" s="346" t="s">
        <v>3320</v>
      </c>
      <c r="GX178" s="346" t="s">
        <v>3320</v>
      </c>
      <c r="GY178" s="346" t="s">
        <v>3320</v>
      </c>
      <c r="GZ178" s="346" t="s">
        <v>3320</v>
      </c>
      <c r="HA178" s="346" t="s">
        <v>3320</v>
      </c>
      <c r="HB178" s="346" t="s">
        <v>3320</v>
      </c>
      <c r="HC178" s="346" t="s">
        <v>3320</v>
      </c>
      <c r="HD178" s="346" t="s">
        <v>3320</v>
      </c>
      <c r="HE178" s="346" t="s">
        <v>3320</v>
      </c>
      <c r="HF178" s="346" t="s">
        <v>3320</v>
      </c>
      <c r="HG178" s="346" t="s">
        <v>3320</v>
      </c>
      <c r="HH178" s="346" t="s">
        <v>3320</v>
      </c>
      <c r="HI178" s="346" t="s">
        <v>3320</v>
      </c>
      <c r="HJ178" s="346" t="s">
        <v>3320</v>
      </c>
      <c r="HK178" s="346" t="s">
        <v>3320</v>
      </c>
      <c r="HL178" s="346" t="s">
        <v>3320</v>
      </c>
    </row>
    <row r="179" spans="1:220" ht="15.75" thickBot="1">
      <c r="A179" s="344" t="s">
        <v>5638</v>
      </c>
      <c r="B179" s="345">
        <v>886</v>
      </c>
      <c r="C179" s="346" t="s">
        <v>9463</v>
      </c>
      <c r="D179" s="346" t="s">
        <v>9464</v>
      </c>
      <c r="E179" s="345">
        <v>886</v>
      </c>
      <c r="F179" s="346" t="s">
        <v>9445</v>
      </c>
      <c r="G179" s="346" t="s">
        <v>9446</v>
      </c>
      <c r="H179" s="346" t="s">
        <v>9465</v>
      </c>
      <c r="I179" s="346" t="s">
        <v>5643</v>
      </c>
      <c r="J179" s="346" t="s">
        <v>5918</v>
      </c>
      <c r="K179" s="346" t="s">
        <v>7572</v>
      </c>
      <c r="L179" s="346" t="s">
        <v>7573</v>
      </c>
      <c r="M179" s="346" t="s">
        <v>5698</v>
      </c>
      <c r="N179" s="346" t="s">
        <v>9447</v>
      </c>
      <c r="O179" s="346" t="s">
        <v>9448</v>
      </c>
      <c r="P179" s="346" t="s">
        <v>3320</v>
      </c>
      <c r="Q179" s="346" t="s">
        <v>9449</v>
      </c>
      <c r="R179" s="346" t="s">
        <v>5698</v>
      </c>
      <c r="S179" s="346" t="s">
        <v>7577</v>
      </c>
      <c r="T179" s="346" t="s">
        <v>7578</v>
      </c>
      <c r="U179" s="346" t="s">
        <v>9450</v>
      </c>
      <c r="V179" s="346" t="s">
        <v>733</v>
      </c>
      <c r="W179" s="346" t="s">
        <v>733</v>
      </c>
      <c r="X179" s="346" t="s">
        <v>733</v>
      </c>
      <c r="Y179" s="346" t="s">
        <v>3320</v>
      </c>
      <c r="Z179" s="346" t="s">
        <v>5944</v>
      </c>
      <c r="AA179" s="346" t="s">
        <v>733</v>
      </c>
      <c r="AB179" s="346" t="s">
        <v>7581</v>
      </c>
      <c r="AC179" s="346" t="s">
        <v>7582</v>
      </c>
      <c r="AD179" s="346" t="s">
        <v>7583</v>
      </c>
      <c r="AE179" s="346" t="s">
        <v>9451</v>
      </c>
      <c r="AF179" s="346" t="s">
        <v>9452</v>
      </c>
      <c r="AG179" s="346" t="s">
        <v>9453</v>
      </c>
      <c r="AH179" s="346" t="s">
        <v>1214</v>
      </c>
      <c r="AI179" s="346" t="s">
        <v>3320</v>
      </c>
      <c r="AJ179" s="346" t="s">
        <v>5955</v>
      </c>
      <c r="AK179" s="346" t="s">
        <v>3623</v>
      </c>
      <c r="AL179" s="346" t="s">
        <v>5665</v>
      </c>
      <c r="AM179" s="347">
        <v>47208</v>
      </c>
      <c r="AN179" s="345">
        <v>18</v>
      </c>
      <c r="AO179" s="345">
        <v>45</v>
      </c>
      <c r="AP179" s="346" t="s">
        <v>5666</v>
      </c>
      <c r="AQ179" s="345">
        <v>97686</v>
      </c>
      <c r="AR179" s="345">
        <v>150.49</v>
      </c>
      <c r="AS179" s="346" t="s">
        <v>733</v>
      </c>
      <c r="AT179" s="345">
        <v>0.38</v>
      </c>
      <c r="AU179" s="346" t="s">
        <v>1214</v>
      </c>
      <c r="AV179" s="345">
        <v>660</v>
      </c>
      <c r="AW179" s="346" t="s">
        <v>5800</v>
      </c>
      <c r="AX179" s="346" t="s">
        <v>5801</v>
      </c>
      <c r="AY179" s="346" t="s">
        <v>3320</v>
      </c>
      <c r="AZ179" s="346" t="s">
        <v>733</v>
      </c>
      <c r="BA179" s="346" t="s">
        <v>733</v>
      </c>
      <c r="BB179" s="345">
        <v>2334.1999999999998</v>
      </c>
      <c r="BC179" s="345">
        <v>2140</v>
      </c>
      <c r="BD179" s="346" t="s">
        <v>6626</v>
      </c>
      <c r="BE179" s="345">
        <v>365</v>
      </c>
      <c r="BF179" s="345">
        <v>82.2</v>
      </c>
      <c r="BG179" s="345">
        <v>97</v>
      </c>
      <c r="BH179" s="345">
        <v>25</v>
      </c>
      <c r="BI179" s="347">
        <v>46418</v>
      </c>
      <c r="BJ179" s="345">
        <v>1</v>
      </c>
      <c r="BK179" s="345">
        <v>56</v>
      </c>
      <c r="BL179" s="346" t="s">
        <v>9467</v>
      </c>
      <c r="BM179" s="345">
        <v>3799959</v>
      </c>
      <c r="BN179" s="346" t="s">
        <v>3320</v>
      </c>
      <c r="BO179" s="346" t="s">
        <v>3320</v>
      </c>
      <c r="BP179" s="346" t="s">
        <v>3320</v>
      </c>
      <c r="BQ179" s="346" t="s">
        <v>3320</v>
      </c>
      <c r="BR179" s="346" t="s">
        <v>3320</v>
      </c>
      <c r="BS179" s="346" t="s">
        <v>3320</v>
      </c>
      <c r="BT179" s="346" t="s">
        <v>3320</v>
      </c>
      <c r="BU179" s="346" t="s">
        <v>3320</v>
      </c>
      <c r="BV179" s="346" t="s">
        <v>3320</v>
      </c>
      <c r="BW179" s="346" t="s">
        <v>3320</v>
      </c>
      <c r="BX179" s="348"/>
      <c r="BY179" s="346" t="s">
        <v>3320</v>
      </c>
      <c r="BZ179" s="346" t="s">
        <v>3320</v>
      </c>
      <c r="CA179" s="346" t="s">
        <v>3320</v>
      </c>
      <c r="CB179" s="346" t="s">
        <v>3320</v>
      </c>
      <c r="CC179" s="346" t="s">
        <v>3320</v>
      </c>
      <c r="CD179" s="346" t="s">
        <v>3320</v>
      </c>
      <c r="CE179" s="346" t="s">
        <v>3320</v>
      </c>
      <c r="CF179" s="346" t="s">
        <v>3320</v>
      </c>
      <c r="CG179" s="346" t="s">
        <v>3320</v>
      </c>
      <c r="CH179" s="348"/>
      <c r="CI179" s="346" t="s">
        <v>3320</v>
      </c>
      <c r="CJ179" s="346" t="s">
        <v>3320</v>
      </c>
      <c r="CK179" s="346" t="s">
        <v>3320</v>
      </c>
      <c r="CL179" s="346" t="s">
        <v>3320</v>
      </c>
      <c r="CM179" s="346" t="s">
        <v>3320</v>
      </c>
      <c r="CN179" s="346" t="s">
        <v>3320</v>
      </c>
      <c r="CO179" s="346" t="s">
        <v>3320</v>
      </c>
      <c r="CP179" s="346" t="s">
        <v>3320</v>
      </c>
      <c r="CQ179" s="346" t="s">
        <v>3320</v>
      </c>
      <c r="CR179" s="346" t="s">
        <v>3320</v>
      </c>
      <c r="CS179" s="346" t="s">
        <v>3320</v>
      </c>
      <c r="CT179" s="346" t="s">
        <v>3320</v>
      </c>
      <c r="CU179" s="346" t="s">
        <v>3320</v>
      </c>
      <c r="CV179" s="346" t="s">
        <v>3320</v>
      </c>
      <c r="CW179" s="346" t="s">
        <v>3320</v>
      </c>
      <c r="CX179" s="346" t="s">
        <v>3320</v>
      </c>
      <c r="CY179" s="346" t="s">
        <v>3320</v>
      </c>
      <c r="CZ179" s="346" t="s">
        <v>3320</v>
      </c>
      <c r="DA179" s="346" t="s">
        <v>3320</v>
      </c>
      <c r="DB179" s="346" t="s">
        <v>3320</v>
      </c>
      <c r="DC179" s="346" t="s">
        <v>3320</v>
      </c>
      <c r="DD179" s="346" t="s">
        <v>3320</v>
      </c>
      <c r="DE179" s="346" t="s">
        <v>3320</v>
      </c>
      <c r="DF179" s="346" t="s">
        <v>3320</v>
      </c>
      <c r="DG179" s="346" t="s">
        <v>3320</v>
      </c>
      <c r="DH179" s="346" t="s">
        <v>3320</v>
      </c>
      <c r="DI179" s="346" t="s">
        <v>3320</v>
      </c>
      <c r="DJ179" s="346" t="s">
        <v>3320</v>
      </c>
      <c r="DK179" s="346" t="s">
        <v>3320</v>
      </c>
      <c r="DL179" s="346" t="s">
        <v>3320</v>
      </c>
      <c r="DM179" s="346" t="s">
        <v>3320</v>
      </c>
      <c r="DN179" s="346" t="s">
        <v>3320</v>
      </c>
      <c r="DO179" s="346" t="s">
        <v>3320</v>
      </c>
      <c r="DP179" s="346" t="s">
        <v>3320</v>
      </c>
      <c r="DQ179" s="346" t="s">
        <v>3320</v>
      </c>
      <c r="DR179" s="346" t="s">
        <v>3320</v>
      </c>
      <c r="DS179" s="346" t="s">
        <v>3320</v>
      </c>
      <c r="DT179" s="346" t="s">
        <v>3320</v>
      </c>
      <c r="DU179" s="346" t="s">
        <v>3320</v>
      </c>
      <c r="DV179" s="346" t="s">
        <v>3320</v>
      </c>
      <c r="DW179" s="346" t="s">
        <v>3320</v>
      </c>
      <c r="DX179" s="346" t="s">
        <v>3320</v>
      </c>
      <c r="DY179" s="346" t="s">
        <v>3320</v>
      </c>
      <c r="DZ179" s="346" t="s">
        <v>3320</v>
      </c>
      <c r="EA179" s="346" t="s">
        <v>3320</v>
      </c>
      <c r="EB179" s="346" t="s">
        <v>3320</v>
      </c>
      <c r="EC179" s="346" t="s">
        <v>3320</v>
      </c>
      <c r="ED179" s="346" t="s">
        <v>3320</v>
      </c>
      <c r="EE179" s="346" t="s">
        <v>3320</v>
      </c>
      <c r="EF179" s="345">
        <v>64266083</v>
      </c>
      <c r="EG179" s="346" t="s">
        <v>1214</v>
      </c>
      <c r="EH179" s="346" t="s">
        <v>733</v>
      </c>
      <c r="EI179" s="346" t="s">
        <v>733</v>
      </c>
      <c r="EJ179" s="346" t="s">
        <v>733</v>
      </c>
      <c r="EK179" s="346" t="s">
        <v>9468</v>
      </c>
      <c r="EL179" s="346" t="s">
        <v>9469</v>
      </c>
      <c r="EM179" s="179" t="s">
        <v>9470</v>
      </c>
      <c r="EN179" s="348"/>
      <c r="EO179" s="346" t="s">
        <v>9471</v>
      </c>
      <c r="EP179" s="345">
        <v>57726082</v>
      </c>
      <c r="EQ179" s="345">
        <v>6540000</v>
      </c>
      <c r="ER179" s="345">
        <v>1600.3</v>
      </c>
      <c r="ES179" s="345">
        <v>2265</v>
      </c>
      <c r="ET179" s="346" t="s">
        <v>7592</v>
      </c>
      <c r="EU179" s="346" t="s">
        <v>733</v>
      </c>
      <c r="EV179" s="346" t="s">
        <v>733</v>
      </c>
      <c r="EW179" s="346" t="s">
        <v>9472</v>
      </c>
      <c r="EX179" s="346" t="s">
        <v>1214</v>
      </c>
      <c r="EY179" s="346" t="s">
        <v>1214</v>
      </c>
      <c r="EZ179" s="346" t="s">
        <v>733</v>
      </c>
      <c r="FA179" s="346" t="s">
        <v>733</v>
      </c>
      <c r="FB179" s="346" t="s">
        <v>1214</v>
      </c>
      <c r="FC179" s="349" t="s">
        <v>5676</v>
      </c>
      <c r="FD179" s="346" t="s">
        <v>3320</v>
      </c>
      <c r="FE179" s="346" t="s">
        <v>733</v>
      </c>
      <c r="FF179" s="346" t="s">
        <v>5721</v>
      </c>
      <c r="FG179" s="346" t="s">
        <v>733</v>
      </c>
      <c r="FH179" s="346" t="s">
        <v>5679</v>
      </c>
      <c r="FI179" s="346" t="s">
        <v>3320</v>
      </c>
      <c r="FJ179" s="346" t="s">
        <v>3320</v>
      </c>
      <c r="FK179" s="345">
        <v>1</v>
      </c>
      <c r="FL179" s="346" t="s">
        <v>1214</v>
      </c>
      <c r="FM179" s="346" t="s">
        <v>1214</v>
      </c>
      <c r="FN179" s="346" t="s">
        <v>3320</v>
      </c>
      <c r="FO179" s="346" t="s">
        <v>733</v>
      </c>
      <c r="FP179" s="346" t="s">
        <v>3320</v>
      </c>
      <c r="FQ179" s="346" t="s">
        <v>9473</v>
      </c>
      <c r="FR179" s="346" t="s">
        <v>9474</v>
      </c>
      <c r="FS179" s="346" t="s">
        <v>5683</v>
      </c>
      <c r="FT179" s="346" t="s">
        <v>5952</v>
      </c>
      <c r="FU179" s="346" t="s">
        <v>5684</v>
      </c>
      <c r="FV179" s="346" t="s">
        <v>733</v>
      </c>
      <c r="FW179" s="346" t="s">
        <v>1214</v>
      </c>
      <c r="FX179" s="350">
        <v>46079.824097222219</v>
      </c>
      <c r="FY179" s="350">
        <v>46080.587233796294</v>
      </c>
      <c r="FZ179" s="346" t="s">
        <v>5685</v>
      </c>
      <c r="GA179" s="346" t="s">
        <v>3320</v>
      </c>
      <c r="GB179" s="346" t="s">
        <v>3320</v>
      </c>
      <c r="GC179" s="346" t="s">
        <v>3320</v>
      </c>
      <c r="GD179" s="346" t="s">
        <v>3320</v>
      </c>
      <c r="GE179" s="346" t="s">
        <v>3320</v>
      </c>
      <c r="GF179" s="346" t="s">
        <v>3320</v>
      </c>
      <c r="GG179" s="346" t="s">
        <v>3320</v>
      </c>
      <c r="GH179" s="346" t="s">
        <v>3320</v>
      </c>
      <c r="GI179" s="346" t="s">
        <v>3320</v>
      </c>
      <c r="GJ179" s="346" t="s">
        <v>3320</v>
      </c>
      <c r="GK179" s="346" t="s">
        <v>3320</v>
      </c>
      <c r="GL179" s="346" t="s">
        <v>3320</v>
      </c>
      <c r="GM179" s="346" t="s">
        <v>3320</v>
      </c>
      <c r="GN179" s="346" t="s">
        <v>3320</v>
      </c>
      <c r="GO179" s="346" t="s">
        <v>3320</v>
      </c>
      <c r="GP179" s="346" t="s">
        <v>3320</v>
      </c>
      <c r="GQ179" s="346" t="s">
        <v>3320</v>
      </c>
      <c r="GR179" s="346" t="s">
        <v>3320</v>
      </c>
      <c r="GS179" s="346" t="s">
        <v>3320</v>
      </c>
      <c r="GT179" s="346" t="s">
        <v>3320</v>
      </c>
      <c r="GU179" s="346" t="s">
        <v>3320</v>
      </c>
      <c r="GV179" s="346" t="s">
        <v>3320</v>
      </c>
      <c r="GW179" s="346" t="s">
        <v>3320</v>
      </c>
      <c r="GX179" s="346" t="s">
        <v>3320</v>
      </c>
      <c r="GY179" s="346" t="s">
        <v>3320</v>
      </c>
      <c r="GZ179" s="346" t="s">
        <v>3320</v>
      </c>
      <c r="HA179" s="346" t="s">
        <v>3320</v>
      </c>
      <c r="HB179" s="346" t="s">
        <v>3320</v>
      </c>
      <c r="HC179" s="346" t="s">
        <v>3320</v>
      </c>
      <c r="HD179" s="346" t="s">
        <v>3320</v>
      </c>
      <c r="HE179" s="346" t="s">
        <v>3320</v>
      </c>
      <c r="HF179" s="346" t="s">
        <v>3320</v>
      </c>
      <c r="HG179" s="346" t="s">
        <v>3320</v>
      </c>
      <c r="HH179" s="346" t="s">
        <v>3320</v>
      </c>
      <c r="HI179" s="346" t="s">
        <v>3320</v>
      </c>
      <c r="HJ179" s="346" t="s">
        <v>3320</v>
      </c>
      <c r="HK179" s="346" t="s">
        <v>3320</v>
      </c>
      <c r="HL179" s="346" t="s">
        <v>3320</v>
      </c>
    </row>
    <row r="180" spans="1:220" ht="15.75" thickBot="1">
      <c r="A180" s="344" t="s">
        <v>5638</v>
      </c>
      <c r="B180" s="345">
        <v>801</v>
      </c>
      <c r="C180" s="346" t="s">
        <v>9475</v>
      </c>
      <c r="D180" s="346" t="s">
        <v>9476</v>
      </c>
      <c r="E180" s="345">
        <v>801</v>
      </c>
      <c r="F180" s="346" t="s">
        <v>2093</v>
      </c>
      <c r="G180" s="346" t="s">
        <v>9477</v>
      </c>
      <c r="H180" s="346" t="s">
        <v>3786</v>
      </c>
      <c r="I180" s="346" t="s">
        <v>5643</v>
      </c>
      <c r="J180" s="346" t="s">
        <v>631</v>
      </c>
      <c r="K180" s="346" t="s">
        <v>313</v>
      </c>
      <c r="L180" s="346" t="s">
        <v>9478</v>
      </c>
      <c r="M180" s="346" t="s">
        <v>9343</v>
      </c>
      <c r="N180" s="346" t="s">
        <v>9479</v>
      </c>
      <c r="O180" s="346" t="s">
        <v>9480</v>
      </c>
      <c r="P180" s="346" t="s">
        <v>3320</v>
      </c>
      <c r="Q180" s="346" t="s">
        <v>9481</v>
      </c>
      <c r="R180" s="346" t="s">
        <v>9482</v>
      </c>
      <c r="S180" s="346" t="s">
        <v>9483</v>
      </c>
      <c r="T180" s="346" t="s">
        <v>9484</v>
      </c>
      <c r="U180" s="346" t="s">
        <v>9485</v>
      </c>
      <c r="V180" s="346" t="s">
        <v>733</v>
      </c>
      <c r="W180" s="346" t="s">
        <v>733</v>
      </c>
      <c r="X180" s="346" t="s">
        <v>1214</v>
      </c>
      <c r="Y180" s="346" t="s">
        <v>9486</v>
      </c>
      <c r="Z180" s="346" t="s">
        <v>9352</v>
      </c>
      <c r="AA180" s="346" t="s">
        <v>733</v>
      </c>
      <c r="AB180" s="346" t="s">
        <v>9487</v>
      </c>
      <c r="AC180" s="346" t="s">
        <v>9488</v>
      </c>
      <c r="AD180" s="346" t="s">
        <v>9489</v>
      </c>
      <c r="AE180" s="346" t="s">
        <v>9490</v>
      </c>
      <c r="AF180" s="346" t="s">
        <v>9491</v>
      </c>
      <c r="AG180" s="346" t="s">
        <v>9492</v>
      </c>
      <c r="AH180" s="346" t="s">
        <v>1214</v>
      </c>
      <c r="AI180" s="346" t="s">
        <v>3320</v>
      </c>
      <c r="AJ180" s="346" t="s">
        <v>2043</v>
      </c>
      <c r="AK180" s="346" t="s">
        <v>6587</v>
      </c>
      <c r="AL180" s="346" t="s">
        <v>5712</v>
      </c>
      <c r="AM180" s="347">
        <v>47087</v>
      </c>
      <c r="AN180" s="345">
        <v>24</v>
      </c>
      <c r="AO180" s="345">
        <v>185</v>
      </c>
      <c r="AP180" s="346" t="s">
        <v>5666</v>
      </c>
      <c r="AQ180" s="345">
        <v>46</v>
      </c>
      <c r="AR180" s="345">
        <v>556.29999999999995</v>
      </c>
      <c r="AS180" s="346" t="s">
        <v>733</v>
      </c>
      <c r="AT180" s="345">
        <v>34.299999999999997</v>
      </c>
      <c r="AU180" s="346" t="s">
        <v>733</v>
      </c>
      <c r="AV180" s="345">
        <v>650</v>
      </c>
      <c r="AW180" s="346" t="s">
        <v>5800</v>
      </c>
      <c r="AX180" s="346" t="s">
        <v>5801</v>
      </c>
      <c r="AY180" s="346" t="s">
        <v>3320</v>
      </c>
      <c r="AZ180" s="346" t="s">
        <v>733</v>
      </c>
      <c r="BA180" s="346" t="s">
        <v>733</v>
      </c>
      <c r="BB180" s="345">
        <v>2262</v>
      </c>
      <c r="BC180" s="345">
        <v>2172</v>
      </c>
      <c r="BD180" s="346" t="s">
        <v>9494</v>
      </c>
      <c r="BE180" s="345">
        <v>365</v>
      </c>
      <c r="BF180" s="345">
        <v>88</v>
      </c>
      <c r="BG180" s="345">
        <v>98</v>
      </c>
      <c r="BH180" s="345">
        <v>40</v>
      </c>
      <c r="BI180" s="347">
        <v>46387</v>
      </c>
      <c r="BJ180" s="345">
        <v>0.4</v>
      </c>
      <c r="BK180" s="345">
        <v>8</v>
      </c>
      <c r="BL180" s="346" t="s">
        <v>9495</v>
      </c>
      <c r="BM180" s="345">
        <v>9000000</v>
      </c>
      <c r="BN180" s="346" t="s">
        <v>3320</v>
      </c>
      <c r="BO180" s="346" t="s">
        <v>3320</v>
      </c>
      <c r="BP180" s="346" t="s">
        <v>3320</v>
      </c>
      <c r="BQ180" s="346" t="s">
        <v>3320</v>
      </c>
      <c r="BR180" s="346" t="s">
        <v>3320</v>
      </c>
      <c r="BS180" s="346" t="s">
        <v>3320</v>
      </c>
      <c r="BT180" s="346" t="s">
        <v>3320</v>
      </c>
      <c r="BU180" s="346" t="s">
        <v>3320</v>
      </c>
      <c r="BV180" s="346" t="s">
        <v>3320</v>
      </c>
      <c r="BW180" s="346" t="s">
        <v>3320</v>
      </c>
      <c r="BX180" s="348"/>
      <c r="BY180" s="346" t="s">
        <v>3320</v>
      </c>
      <c r="BZ180" s="346" t="s">
        <v>3320</v>
      </c>
      <c r="CA180" s="346" t="s">
        <v>3320</v>
      </c>
      <c r="CB180" s="346" t="s">
        <v>3320</v>
      </c>
      <c r="CC180" s="346" t="s">
        <v>3320</v>
      </c>
      <c r="CD180" s="346" t="s">
        <v>3320</v>
      </c>
      <c r="CE180" s="346" t="s">
        <v>3320</v>
      </c>
      <c r="CF180" s="346" t="s">
        <v>3320</v>
      </c>
      <c r="CG180" s="346" t="s">
        <v>3320</v>
      </c>
      <c r="CH180" s="348"/>
      <c r="CI180" s="346" t="s">
        <v>3320</v>
      </c>
      <c r="CJ180" s="346" t="s">
        <v>3320</v>
      </c>
      <c r="CK180" s="346" t="s">
        <v>3320</v>
      </c>
      <c r="CL180" s="346" t="s">
        <v>3320</v>
      </c>
      <c r="CM180" s="346" t="s">
        <v>3320</v>
      </c>
      <c r="CN180" s="346" t="s">
        <v>3320</v>
      </c>
      <c r="CO180" s="346" t="s">
        <v>3320</v>
      </c>
      <c r="CP180" s="346" t="s">
        <v>3320</v>
      </c>
      <c r="CQ180" s="346" t="s">
        <v>3320</v>
      </c>
      <c r="CR180" s="346" t="s">
        <v>3320</v>
      </c>
      <c r="CS180" s="346" t="s">
        <v>3320</v>
      </c>
      <c r="CT180" s="346" t="s">
        <v>3320</v>
      </c>
      <c r="CU180" s="346" t="s">
        <v>3320</v>
      </c>
      <c r="CV180" s="346" t="s">
        <v>3320</v>
      </c>
      <c r="CW180" s="346" t="s">
        <v>3320</v>
      </c>
      <c r="CX180" s="346" t="s">
        <v>3320</v>
      </c>
      <c r="CY180" s="346" t="s">
        <v>3320</v>
      </c>
      <c r="CZ180" s="346" t="s">
        <v>3320</v>
      </c>
      <c r="DA180" s="346" t="s">
        <v>3320</v>
      </c>
      <c r="DB180" s="346" t="s">
        <v>3320</v>
      </c>
      <c r="DC180" s="346" t="s">
        <v>3320</v>
      </c>
      <c r="DD180" s="346" t="s">
        <v>3320</v>
      </c>
      <c r="DE180" s="346" t="s">
        <v>3320</v>
      </c>
      <c r="DF180" s="346" t="s">
        <v>3320</v>
      </c>
      <c r="DG180" s="346" t="s">
        <v>3320</v>
      </c>
      <c r="DH180" s="346" t="s">
        <v>3320</v>
      </c>
      <c r="DI180" s="346" t="s">
        <v>3320</v>
      </c>
      <c r="DJ180" s="346" t="s">
        <v>3320</v>
      </c>
      <c r="DK180" s="346" t="s">
        <v>3320</v>
      </c>
      <c r="DL180" s="346" t="s">
        <v>3320</v>
      </c>
      <c r="DM180" s="346" t="s">
        <v>3320</v>
      </c>
      <c r="DN180" s="346" t="s">
        <v>3320</v>
      </c>
      <c r="DO180" s="346" t="s">
        <v>3320</v>
      </c>
      <c r="DP180" s="346" t="s">
        <v>3320</v>
      </c>
      <c r="DQ180" s="346" t="s">
        <v>3320</v>
      </c>
      <c r="DR180" s="346" t="s">
        <v>3320</v>
      </c>
      <c r="DS180" s="346" t="s">
        <v>3320</v>
      </c>
      <c r="DT180" s="346" t="s">
        <v>3320</v>
      </c>
      <c r="DU180" s="346" t="s">
        <v>3320</v>
      </c>
      <c r="DV180" s="346" t="s">
        <v>3320</v>
      </c>
      <c r="DW180" s="346" t="s">
        <v>3320</v>
      </c>
      <c r="DX180" s="346" t="s">
        <v>3320</v>
      </c>
      <c r="DY180" s="346" t="s">
        <v>3320</v>
      </c>
      <c r="DZ180" s="346" t="s">
        <v>3320</v>
      </c>
      <c r="EA180" s="346" t="s">
        <v>3320</v>
      </c>
      <c r="EB180" s="346" t="s">
        <v>3320</v>
      </c>
      <c r="EC180" s="346" t="s">
        <v>3320</v>
      </c>
      <c r="ED180" s="346" t="s">
        <v>3320</v>
      </c>
      <c r="EE180" s="346" t="s">
        <v>3320</v>
      </c>
      <c r="EF180" s="345">
        <v>220000000</v>
      </c>
      <c r="EG180" s="346" t="s">
        <v>733</v>
      </c>
      <c r="EH180" s="346" t="s">
        <v>733</v>
      </c>
      <c r="EI180" s="346" t="s">
        <v>733</v>
      </c>
      <c r="EJ180" s="346" t="s">
        <v>733</v>
      </c>
      <c r="EK180" s="346" t="s">
        <v>360</v>
      </c>
      <c r="EL180" s="346" t="s">
        <v>9496</v>
      </c>
      <c r="EM180" s="179" t="s">
        <v>9497</v>
      </c>
      <c r="EN180" s="348"/>
      <c r="EO180" s="346" t="s">
        <v>9499</v>
      </c>
      <c r="EP180" s="345">
        <v>210300000</v>
      </c>
      <c r="EQ180" s="345">
        <v>30789105</v>
      </c>
      <c r="ER180" s="345">
        <v>1992</v>
      </c>
      <c r="ES180" s="345">
        <v>831</v>
      </c>
      <c r="ET180" s="346" t="s">
        <v>9363</v>
      </c>
      <c r="EU180" s="346" t="s">
        <v>733</v>
      </c>
      <c r="EV180" s="346" t="s">
        <v>733</v>
      </c>
      <c r="EW180" s="346" t="s">
        <v>9500</v>
      </c>
      <c r="EX180" s="346" t="s">
        <v>733</v>
      </c>
      <c r="EY180" s="346" t="s">
        <v>733</v>
      </c>
      <c r="EZ180" s="346" t="s">
        <v>733</v>
      </c>
      <c r="FA180" s="346" t="s">
        <v>733</v>
      </c>
      <c r="FB180" s="346" t="s">
        <v>733</v>
      </c>
      <c r="FC180" s="349" t="s">
        <v>5676</v>
      </c>
      <c r="FD180" s="346" t="s">
        <v>3320</v>
      </c>
      <c r="FE180" s="346" t="s">
        <v>733</v>
      </c>
      <c r="FF180" s="346" t="s">
        <v>6029</v>
      </c>
      <c r="FG180" s="346" t="s">
        <v>733</v>
      </c>
      <c r="FH180" s="346" t="s">
        <v>5679</v>
      </c>
      <c r="FI180" s="346" t="s">
        <v>3320</v>
      </c>
      <c r="FJ180" s="346" t="s">
        <v>3320</v>
      </c>
      <c r="FK180" s="345">
        <v>0.5</v>
      </c>
      <c r="FL180" s="346" t="s">
        <v>733</v>
      </c>
      <c r="FM180" s="346" t="s">
        <v>5679</v>
      </c>
      <c r="FN180" s="346" t="s">
        <v>9501</v>
      </c>
      <c r="FO180" s="346" t="s">
        <v>733</v>
      </c>
      <c r="FP180" s="346" t="s">
        <v>3320</v>
      </c>
      <c r="FQ180" s="346" t="s">
        <v>9502</v>
      </c>
      <c r="FR180" s="346" t="s">
        <v>9503</v>
      </c>
      <c r="FS180" s="346" t="s">
        <v>5683</v>
      </c>
      <c r="FT180" s="346" t="s">
        <v>5683</v>
      </c>
      <c r="FU180" s="346" t="s">
        <v>5683</v>
      </c>
      <c r="FV180" s="346" t="s">
        <v>733</v>
      </c>
      <c r="FW180" s="346" t="s">
        <v>1214</v>
      </c>
      <c r="FX180" s="350">
        <v>46078.848946759259</v>
      </c>
      <c r="FY180" s="350">
        <v>46080.578090277777</v>
      </c>
      <c r="FZ180" s="346" t="s">
        <v>5685</v>
      </c>
      <c r="GA180" s="346" t="s">
        <v>3320</v>
      </c>
      <c r="GB180" s="346" t="s">
        <v>3320</v>
      </c>
      <c r="GC180" s="346" t="s">
        <v>3320</v>
      </c>
      <c r="GD180" s="346" t="s">
        <v>3320</v>
      </c>
      <c r="GE180" s="346" t="s">
        <v>3320</v>
      </c>
      <c r="GF180" s="346" t="s">
        <v>3320</v>
      </c>
      <c r="GG180" s="346" t="s">
        <v>3320</v>
      </c>
      <c r="GH180" s="346" t="s">
        <v>3320</v>
      </c>
      <c r="GI180" s="346" t="s">
        <v>3320</v>
      </c>
      <c r="GJ180" s="346" t="s">
        <v>3320</v>
      </c>
      <c r="GK180" s="346" t="s">
        <v>3320</v>
      </c>
      <c r="GL180" s="346" t="s">
        <v>3320</v>
      </c>
      <c r="GM180" s="346" t="s">
        <v>3320</v>
      </c>
      <c r="GN180" s="346" t="s">
        <v>3320</v>
      </c>
      <c r="GO180" s="346" t="s">
        <v>3320</v>
      </c>
      <c r="GP180" s="346" t="s">
        <v>3320</v>
      </c>
      <c r="GQ180" s="346" t="s">
        <v>3320</v>
      </c>
      <c r="GR180" s="346" t="s">
        <v>3320</v>
      </c>
      <c r="GS180" s="346" t="s">
        <v>3320</v>
      </c>
      <c r="GT180" s="346" t="s">
        <v>3320</v>
      </c>
      <c r="GU180" s="346" t="s">
        <v>3320</v>
      </c>
      <c r="GV180" s="346" t="s">
        <v>3320</v>
      </c>
      <c r="GW180" s="346" t="s">
        <v>3320</v>
      </c>
      <c r="GX180" s="346" t="s">
        <v>3320</v>
      </c>
      <c r="GY180" s="346" t="s">
        <v>3320</v>
      </c>
      <c r="GZ180" s="346" t="s">
        <v>3320</v>
      </c>
      <c r="HA180" s="346" t="s">
        <v>3320</v>
      </c>
      <c r="HB180" s="346" t="s">
        <v>3320</v>
      </c>
      <c r="HC180" s="346" t="s">
        <v>3320</v>
      </c>
      <c r="HD180" s="346" t="s">
        <v>3320</v>
      </c>
      <c r="HE180" s="346" t="s">
        <v>3320</v>
      </c>
      <c r="HF180" s="346" t="s">
        <v>3320</v>
      </c>
      <c r="HG180" s="346" t="s">
        <v>3320</v>
      </c>
      <c r="HH180" s="346" t="s">
        <v>3320</v>
      </c>
      <c r="HI180" s="346" t="s">
        <v>3320</v>
      </c>
      <c r="HJ180" s="346" t="s">
        <v>3320</v>
      </c>
      <c r="HK180" s="346" t="s">
        <v>3320</v>
      </c>
      <c r="HL180" s="346" t="s">
        <v>3320</v>
      </c>
    </row>
    <row r="181" spans="1:220" ht="15.75" thickBot="1">
      <c r="A181" s="344" t="s">
        <v>5638</v>
      </c>
      <c r="B181" s="345">
        <v>944</v>
      </c>
      <c r="C181" s="346" t="s">
        <v>9505</v>
      </c>
      <c r="D181" s="346" t="s">
        <v>9506</v>
      </c>
      <c r="E181" s="345">
        <v>944</v>
      </c>
      <c r="F181" s="346" t="s">
        <v>9507</v>
      </c>
      <c r="G181" s="346" t="s">
        <v>9508</v>
      </c>
      <c r="H181" s="346" t="s">
        <v>9509</v>
      </c>
      <c r="I181" s="346" t="s">
        <v>6342</v>
      </c>
      <c r="J181" s="346" t="s">
        <v>9510</v>
      </c>
      <c r="K181" s="346" t="s">
        <v>5698</v>
      </c>
      <c r="L181" s="346" t="s">
        <v>9512</v>
      </c>
      <c r="M181" s="346" t="s">
        <v>5698</v>
      </c>
      <c r="N181" s="346" t="s">
        <v>9513</v>
      </c>
      <c r="O181" s="346" t="s">
        <v>9514</v>
      </c>
      <c r="P181" s="346" t="s">
        <v>3320</v>
      </c>
      <c r="Q181" s="346" t="s">
        <v>9515</v>
      </c>
      <c r="R181" s="346" t="s">
        <v>5698</v>
      </c>
      <c r="S181" s="346" t="s">
        <v>9516</v>
      </c>
      <c r="T181" s="346" t="s">
        <v>9517</v>
      </c>
      <c r="U181" s="346" t="s">
        <v>9517</v>
      </c>
      <c r="V181" s="346" t="s">
        <v>733</v>
      </c>
      <c r="W181" s="346" t="s">
        <v>733</v>
      </c>
      <c r="X181" s="346" t="s">
        <v>1214</v>
      </c>
      <c r="Y181" s="346" t="s">
        <v>9518</v>
      </c>
      <c r="Z181" s="346" t="s">
        <v>3825</v>
      </c>
      <c r="AA181" s="346" t="s">
        <v>733</v>
      </c>
      <c r="AB181" s="346" t="s">
        <v>9519</v>
      </c>
      <c r="AC181" s="346" t="s">
        <v>9520</v>
      </c>
      <c r="AD181" s="346" t="s">
        <v>9521</v>
      </c>
      <c r="AE181" s="346" t="s">
        <v>9522</v>
      </c>
      <c r="AF181" s="346" t="s">
        <v>9523</v>
      </c>
      <c r="AG181" s="346" t="s">
        <v>9524</v>
      </c>
      <c r="AH181" s="346" t="s">
        <v>1214</v>
      </c>
      <c r="AI181" s="346" t="s">
        <v>3320</v>
      </c>
      <c r="AJ181" s="346" t="s">
        <v>5801</v>
      </c>
      <c r="AK181" s="346" t="s">
        <v>9525</v>
      </c>
      <c r="AL181" s="346" t="s">
        <v>6612</v>
      </c>
      <c r="AM181" s="347">
        <v>46235</v>
      </c>
      <c r="AN181" s="345">
        <v>12</v>
      </c>
      <c r="AO181" s="345">
        <v>14.1</v>
      </c>
      <c r="AP181" s="346" t="s">
        <v>5863</v>
      </c>
      <c r="AQ181" s="345">
        <v>3</v>
      </c>
      <c r="AR181" s="345">
        <v>123.51</v>
      </c>
      <c r="AS181" s="346" t="s">
        <v>733</v>
      </c>
      <c r="AT181" s="346" t="s">
        <v>3320</v>
      </c>
      <c r="AU181" s="346" t="s">
        <v>3320</v>
      </c>
      <c r="AV181" s="346" t="s">
        <v>3320</v>
      </c>
      <c r="AW181" s="346" t="s">
        <v>3320</v>
      </c>
      <c r="AX181" s="346" t="s">
        <v>3320</v>
      </c>
      <c r="AY181" s="346" t="s">
        <v>3320</v>
      </c>
      <c r="AZ181" s="346" t="s">
        <v>3320</v>
      </c>
      <c r="BA181" s="346" t="s">
        <v>3320</v>
      </c>
      <c r="BB181" s="346" t="s">
        <v>3320</v>
      </c>
      <c r="BC181" s="346" t="s">
        <v>3320</v>
      </c>
      <c r="BD181" s="348"/>
      <c r="BE181" s="346" t="s">
        <v>3320</v>
      </c>
      <c r="BF181" s="346" t="s">
        <v>3320</v>
      </c>
      <c r="BG181" s="346" t="s">
        <v>3320</v>
      </c>
      <c r="BH181" s="346" t="s">
        <v>3320</v>
      </c>
      <c r="BI181" s="346" t="s">
        <v>3320</v>
      </c>
      <c r="BJ181" s="346" t="s">
        <v>3320</v>
      </c>
      <c r="BK181" s="346" t="s">
        <v>3320</v>
      </c>
      <c r="BL181" s="346" t="s">
        <v>3320</v>
      </c>
      <c r="BM181" s="346" t="s">
        <v>3320</v>
      </c>
      <c r="BN181" s="346" t="s">
        <v>3320</v>
      </c>
      <c r="BO181" s="346" t="s">
        <v>3320</v>
      </c>
      <c r="BP181" s="346" t="s">
        <v>3320</v>
      </c>
      <c r="BQ181" s="346" t="s">
        <v>3320</v>
      </c>
      <c r="BR181" s="346" t="s">
        <v>3320</v>
      </c>
      <c r="BS181" s="346" t="s">
        <v>3320</v>
      </c>
      <c r="BT181" s="346" t="s">
        <v>3320</v>
      </c>
      <c r="BU181" s="346" t="s">
        <v>3320</v>
      </c>
      <c r="BV181" s="346" t="s">
        <v>3320</v>
      </c>
      <c r="BW181" s="346" t="s">
        <v>3320</v>
      </c>
      <c r="BX181" s="348"/>
      <c r="BY181" s="346" t="s">
        <v>3320</v>
      </c>
      <c r="BZ181" s="346" t="s">
        <v>3320</v>
      </c>
      <c r="CA181" s="346" t="s">
        <v>3320</v>
      </c>
      <c r="CB181" s="346" t="s">
        <v>3320</v>
      </c>
      <c r="CC181" s="346" t="s">
        <v>3320</v>
      </c>
      <c r="CD181" s="346" t="s">
        <v>3320</v>
      </c>
      <c r="CE181" s="346" t="s">
        <v>3320</v>
      </c>
      <c r="CF181" s="346" t="s">
        <v>3320</v>
      </c>
      <c r="CG181" s="346" t="s">
        <v>3320</v>
      </c>
      <c r="CH181" s="348"/>
      <c r="CI181" s="346" t="s">
        <v>3320</v>
      </c>
      <c r="CJ181" s="346" t="s">
        <v>3320</v>
      </c>
      <c r="CK181" s="346" t="s">
        <v>3320</v>
      </c>
      <c r="CL181" s="346" t="s">
        <v>3320</v>
      </c>
      <c r="CM181" s="346" t="s">
        <v>3320</v>
      </c>
      <c r="CN181" s="346" t="s">
        <v>3320</v>
      </c>
      <c r="CO181" s="346" t="s">
        <v>3320</v>
      </c>
      <c r="CP181" s="346" t="s">
        <v>3320</v>
      </c>
      <c r="CQ181" s="346" t="s">
        <v>6362</v>
      </c>
      <c r="CR181" s="346" t="s">
        <v>9527</v>
      </c>
      <c r="CS181" s="346" t="s">
        <v>3320</v>
      </c>
      <c r="CT181" s="348"/>
      <c r="CU181" s="346" t="s">
        <v>9528</v>
      </c>
      <c r="CV181" s="346" t="s">
        <v>1214</v>
      </c>
      <c r="CW181" s="346" t="s">
        <v>1214</v>
      </c>
      <c r="CX181" s="346" t="s">
        <v>3825</v>
      </c>
      <c r="CY181" s="346" t="s">
        <v>3320</v>
      </c>
      <c r="CZ181" s="346" t="s">
        <v>3320</v>
      </c>
      <c r="DA181" s="348"/>
      <c r="DB181" s="346" t="s">
        <v>7718</v>
      </c>
      <c r="DC181" s="346" t="s">
        <v>6370</v>
      </c>
      <c r="DD181" s="346" t="s">
        <v>9529</v>
      </c>
      <c r="DE181" s="346" t="s">
        <v>3825</v>
      </c>
      <c r="DF181" s="346" t="s">
        <v>3825</v>
      </c>
      <c r="DG181" s="346" t="s">
        <v>9528</v>
      </c>
      <c r="DH181" s="346" t="s">
        <v>3320</v>
      </c>
      <c r="DI181" s="346" t="s">
        <v>3320</v>
      </c>
      <c r="DJ181" s="346" t="s">
        <v>3320</v>
      </c>
      <c r="DK181" s="346" t="s">
        <v>3320</v>
      </c>
      <c r="DL181" s="346" t="s">
        <v>3320</v>
      </c>
      <c r="DM181" s="346" t="s">
        <v>3320</v>
      </c>
      <c r="DN181" s="346" t="s">
        <v>3320</v>
      </c>
      <c r="DO181" s="346" t="s">
        <v>3320</v>
      </c>
      <c r="DP181" s="346" t="s">
        <v>3320</v>
      </c>
      <c r="DQ181" s="346" t="s">
        <v>3320</v>
      </c>
      <c r="DR181" s="346" t="s">
        <v>3320</v>
      </c>
      <c r="DS181" s="346" t="s">
        <v>3320</v>
      </c>
      <c r="DT181" s="346" t="s">
        <v>3320</v>
      </c>
      <c r="DU181" s="346" t="s">
        <v>3320</v>
      </c>
      <c r="DV181" s="346" t="s">
        <v>3320</v>
      </c>
      <c r="DW181" s="346" t="s">
        <v>3320</v>
      </c>
      <c r="DX181" s="346" t="s">
        <v>3320</v>
      </c>
      <c r="DY181" s="346" t="s">
        <v>3320</v>
      </c>
      <c r="DZ181" s="346" t="s">
        <v>3320</v>
      </c>
      <c r="EA181" s="346" t="s">
        <v>3320</v>
      </c>
      <c r="EB181" s="346" t="s">
        <v>3320</v>
      </c>
      <c r="EC181" s="346" t="s">
        <v>3320</v>
      </c>
      <c r="ED181" s="346" t="s">
        <v>3320</v>
      </c>
      <c r="EE181" s="346" t="s">
        <v>3320</v>
      </c>
      <c r="EF181" s="345">
        <v>10000000</v>
      </c>
      <c r="EG181" s="346" t="s">
        <v>733</v>
      </c>
      <c r="EH181" s="346" t="s">
        <v>733</v>
      </c>
      <c r="EI181" s="346" t="s">
        <v>1214</v>
      </c>
      <c r="EJ181" s="346" t="s">
        <v>1214</v>
      </c>
      <c r="EK181" s="346" t="s">
        <v>537</v>
      </c>
      <c r="EL181" s="346" t="s">
        <v>9530</v>
      </c>
      <c r="EM181" s="179" t="s">
        <v>9531</v>
      </c>
      <c r="EN181" s="348"/>
      <c r="EO181" s="346" t="s">
        <v>9532</v>
      </c>
      <c r="EP181" s="345">
        <v>1000000</v>
      </c>
      <c r="EQ181" s="346" t="s">
        <v>3320</v>
      </c>
      <c r="ER181" s="345">
        <v>10000</v>
      </c>
      <c r="ES181" s="345">
        <v>10000</v>
      </c>
      <c r="ET181" s="346" t="s">
        <v>7948</v>
      </c>
      <c r="EU181" s="346" t="s">
        <v>733</v>
      </c>
      <c r="EV181" s="346" t="s">
        <v>733</v>
      </c>
      <c r="EW181" s="346" t="s">
        <v>9533</v>
      </c>
      <c r="EX181" s="346" t="s">
        <v>733</v>
      </c>
      <c r="EY181" s="346" t="s">
        <v>733</v>
      </c>
      <c r="EZ181" s="346" t="s">
        <v>1214</v>
      </c>
      <c r="FA181" s="346" t="s">
        <v>1214</v>
      </c>
      <c r="FB181" s="346" t="s">
        <v>733</v>
      </c>
      <c r="FC181" s="349" t="s">
        <v>5676</v>
      </c>
      <c r="FD181" s="346" t="s">
        <v>3320</v>
      </c>
      <c r="FE181" s="346" t="s">
        <v>733</v>
      </c>
      <c r="FF181" s="346" t="s">
        <v>5721</v>
      </c>
      <c r="FG181" s="346" t="s">
        <v>1214</v>
      </c>
      <c r="FH181" s="346" t="s">
        <v>1214</v>
      </c>
      <c r="FI181" s="346" t="s">
        <v>3320</v>
      </c>
      <c r="FJ181" s="346" t="s">
        <v>3320</v>
      </c>
      <c r="FK181" s="346" t="s">
        <v>3320</v>
      </c>
      <c r="FL181" s="346" t="s">
        <v>1214</v>
      </c>
      <c r="FM181" s="346" t="s">
        <v>1214</v>
      </c>
      <c r="FN181" s="346" t="s">
        <v>3320</v>
      </c>
      <c r="FO181" s="346" t="s">
        <v>1214</v>
      </c>
      <c r="FP181" s="346" t="s">
        <v>3320</v>
      </c>
      <c r="FQ181" s="346" t="s">
        <v>3320</v>
      </c>
      <c r="FR181" s="346" t="s">
        <v>3320</v>
      </c>
      <c r="FS181" s="346" t="s">
        <v>3320</v>
      </c>
      <c r="FT181" s="346" t="s">
        <v>3320</v>
      </c>
      <c r="FU181" s="346" t="s">
        <v>3320</v>
      </c>
      <c r="FV181" s="346" t="s">
        <v>1214</v>
      </c>
      <c r="FW181" s="346" t="s">
        <v>1214</v>
      </c>
      <c r="FX181" s="350">
        <v>46080.54</v>
      </c>
      <c r="FY181" s="350">
        <v>46080.576018518521</v>
      </c>
      <c r="FZ181" s="346" t="s">
        <v>5685</v>
      </c>
      <c r="GA181" s="346" t="s">
        <v>3320</v>
      </c>
      <c r="GB181" s="346" t="s">
        <v>3320</v>
      </c>
      <c r="GC181" s="346" t="s">
        <v>3320</v>
      </c>
      <c r="GD181" s="346" t="s">
        <v>3320</v>
      </c>
      <c r="GE181" s="346" t="s">
        <v>3320</v>
      </c>
      <c r="GF181" s="346" t="s">
        <v>3320</v>
      </c>
      <c r="GG181" s="346" t="s">
        <v>3320</v>
      </c>
      <c r="GH181" s="346" t="s">
        <v>3320</v>
      </c>
      <c r="GI181" s="346" t="s">
        <v>3320</v>
      </c>
      <c r="GJ181" s="346" t="s">
        <v>3320</v>
      </c>
      <c r="GK181" s="346" t="s">
        <v>3320</v>
      </c>
      <c r="GL181" s="346" t="s">
        <v>3320</v>
      </c>
      <c r="GM181" s="346" t="s">
        <v>3320</v>
      </c>
      <c r="GN181" s="346" t="s">
        <v>3320</v>
      </c>
      <c r="GO181" s="346" t="s">
        <v>3320</v>
      </c>
      <c r="GP181" s="346" t="s">
        <v>3320</v>
      </c>
      <c r="GQ181" s="346" t="s">
        <v>3320</v>
      </c>
      <c r="GR181" s="346" t="s">
        <v>3320</v>
      </c>
      <c r="GS181" s="346" t="s">
        <v>3320</v>
      </c>
      <c r="GT181" s="346" t="s">
        <v>3320</v>
      </c>
      <c r="GU181" s="346" t="s">
        <v>3320</v>
      </c>
      <c r="GV181" s="346" t="s">
        <v>3320</v>
      </c>
      <c r="GW181" s="346" t="s">
        <v>3320</v>
      </c>
      <c r="GX181" s="346" t="s">
        <v>3320</v>
      </c>
      <c r="GY181" s="346" t="s">
        <v>3320</v>
      </c>
      <c r="GZ181" s="346" t="s">
        <v>3320</v>
      </c>
      <c r="HA181" s="346" t="s">
        <v>3320</v>
      </c>
      <c r="HB181" s="346" t="s">
        <v>3320</v>
      </c>
      <c r="HC181" s="346" t="s">
        <v>3320</v>
      </c>
      <c r="HD181" s="346" t="s">
        <v>3320</v>
      </c>
      <c r="HE181" s="346" t="s">
        <v>3320</v>
      </c>
      <c r="HF181" s="346" t="s">
        <v>3320</v>
      </c>
      <c r="HG181" s="346" t="s">
        <v>3320</v>
      </c>
      <c r="HH181" s="346" t="s">
        <v>3320</v>
      </c>
      <c r="HI181" s="346" t="s">
        <v>3320</v>
      </c>
      <c r="HJ181" s="346" t="s">
        <v>3320</v>
      </c>
      <c r="HK181" s="346" t="s">
        <v>3320</v>
      </c>
      <c r="HL181" s="346" t="s">
        <v>3320</v>
      </c>
    </row>
    <row r="182" spans="1:220" ht="15.75" thickBot="1">
      <c r="A182" s="344" t="s">
        <v>5638</v>
      </c>
      <c r="B182" s="345">
        <v>675</v>
      </c>
      <c r="C182" s="346" t="s">
        <v>9534</v>
      </c>
      <c r="D182" s="346" t="s">
        <v>9535</v>
      </c>
      <c r="E182" s="345">
        <v>675</v>
      </c>
      <c r="F182" s="346" t="s">
        <v>9536</v>
      </c>
      <c r="G182" s="346" t="s">
        <v>9537</v>
      </c>
      <c r="H182" s="346" t="s">
        <v>9538</v>
      </c>
      <c r="I182" s="346" t="s">
        <v>5643</v>
      </c>
      <c r="J182" s="346" t="s">
        <v>9539</v>
      </c>
      <c r="K182" s="346" t="s">
        <v>9541</v>
      </c>
      <c r="L182" s="346" t="s">
        <v>5698</v>
      </c>
      <c r="M182" s="346" t="s">
        <v>5698</v>
      </c>
      <c r="N182" s="179" t="s">
        <v>9542</v>
      </c>
      <c r="O182" s="348"/>
      <c r="P182" s="346" t="s">
        <v>3320</v>
      </c>
      <c r="Q182" s="346" t="s">
        <v>9543</v>
      </c>
      <c r="R182" s="346" t="s">
        <v>5698</v>
      </c>
      <c r="S182" s="346" t="s">
        <v>9544</v>
      </c>
      <c r="T182" s="346" t="s">
        <v>9545</v>
      </c>
      <c r="U182" s="346" t="s">
        <v>9546</v>
      </c>
      <c r="V182" s="346" t="s">
        <v>733</v>
      </c>
      <c r="W182" s="346" t="s">
        <v>733</v>
      </c>
      <c r="X182" s="346" t="s">
        <v>1214</v>
      </c>
      <c r="Y182" s="346" t="s">
        <v>9547</v>
      </c>
      <c r="Z182" s="346" t="s">
        <v>9548</v>
      </c>
      <c r="AA182" s="346" t="s">
        <v>733</v>
      </c>
      <c r="AB182" s="346" t="s">
        <v>9549</v>
      </c>
      <c r="AC182" s="346" t="s">
        <v>9550</v>
      </c>
      <c r="AD182" s="346" t="s">
        <v>9551</v>
      </c>
      <c r="AE182" s="346" t="s">
        <v>9552</v>
      </c>
      <c r="AF182" s="346" t="s">
        <v>9553</v>
      </c>
      <c r="AG182" s="346" t="s">
        <v>9554</v>
      </c>
      <c r="AH182" s="346" t="s">
        <v>1214</v>
      </c>
      <c r="AI182" s="346" t="s">
        <v>3320</v>
      </c>
      <c r="AJ182" s="346" t="s">
        <v>5955</v>
      </c>
      <c r="AK182" s="346" t="s">
        <v>7984</v>
      </c>
      <c r="AL182" s="346" t="s">
        <v>5712</v>
      </c>
      <c r="AM182" s="347">
        <v>46982</v>
      </c>
      <c r="AN182" s="345">
        <v>32</v>
      </c>
      <c r="AO182" s="345">
        <v>250</v>
      </c>
      <c r="AP182" s="346" t="s">
        <v>5666</v>
      </c>
      <c r="AQ182" s="345">
        <v>2000</v>
      </c>
      <c r="AR182" s="345">
        <v>690</v>
      </c>
      <c r="AS182" s="346" t="s">
        <v>733</v>
      </c>
      <c r="AT182" s="345">
        <v>29</v>
      </c>
      <c r="AU182" s="346" t="s">
        <v>1214</v>
      </c>
      <c r="AV182" s="345">
        <v>700</v>
      </c>
      <c r="AW182" s="346" t="s">
        <v>5800</v>
      </c>
      <c r="AX182" s="346" t="s">
        <v>5668</v>
      </c>
      <c r="AY182" s="346" t="s">
        <v>3320</v>
      </c>
      <c r="AZ182" s="346" t="s">
        <v>733</v>
      </c>
      <c r="BA182" s="346" t="s">
        <v>733</v>
      </c>
      <c r="BB182" s="345">
        <v>2200000</v>
      </c>
      <c r="BC182" s="345">
        <v>2280000</v>
      </c>
      <c r="BD182" s="346" t="s">
        <v>9556</v>
      </c>
      <c r="BE182" s="345">
        <v>290</v>
      </c>
      <c r="BF182" s="345">
        <v>85</v>
      </c>
      <c r="BG182" s="345">
        <v>98</v>
      </c>
      <c r="BH182" s="345">
        <v>30</v>
      </c>
      <c r="BI182" s="347">
        <v>46736</v>
      </c>
      <c r="BJ182" s="345">
        <v>0.6</v>
      </c>
      <c r="BK182" s="345">
        <v>12</v>
      </c>
      <c r="BL182" s="346" t="s">
        <v>9557</v>
      </c>
      <c r="BM182" s="345">
        <v>140000000</v>
      </c>
      <c r="BN182" s="346" t="s">
        <v>3320</v>
      </c>
      <c r="BO182" s="346" t="s">
        <v>3320</v>
      </c>
      <c r="BP182" s="346" t="s">
        <v>3320</v>
      </c>
      <c r="BQ182" s="346" t="s">
        <v>3320</v>
      </c>
      <c r="BR182" s="346" t="s">
        <v>3320</v>
      </c>
      <c r="BS182" s="346" t="s">
        <v>3320</v>
      </c>
      <c r="BT182" s="346" t="s">
        <v>3320</v>
      </c>
      <c r="BU182" s="346" t="s">
        <v>3320</v>
      </c>
      <c r="BV182" s="346" t="s">
        <v>3320</v>
      </c>
      <c r="BW182" s="346" t="s">
        <v>3320</v>
      </c>
      <c r="BX182" s="348"/>
      <c r="BY182" s="346" t="s">
        <v>3320</v>
      </c>
      <c r="BZ182" s="346" t="s">
        <v>3320</v>
      </c>
      <c r="CA182" s="346" t="s">
        <v>3320</v>
      </c>
      <c r="CB182" s="346" t="s">
        <v>3320</v>
      </c>
      <c r="CC182" s="346" t="s">
        <v>3320</v>
      </c>
      <c r="CD182" s="346" t="s">
        <v>3320</v>
      </c>
      <c r="CE182" s="346" t="s">
        <v>3320</v>
      </c>
      <c r="CF182" s="346" t="s">
        <v>3320</v>
      </c>
      <c r="CG182" s="346" t="s">
        <v>3320</v>
      </c>
      <c r="CH182" s="348"/>
      <c r="CI182" s="346" t="s">
        <v>3320</v>
      </c>
      <c r="CJ182" s="346" t="s">
        <v>3320</v>
      </c>
      <c r="CK182" s="346" t="s">
        <v>3320</v>
      </c>
      <c r="CL182" s="346" t="s">
        <v>3320</v>
      </c>
      <c r="CM182" s="346" t="s">
        <v>3320</v>
      </c>
      <c r="CN182" s="346" t="s">
        <v>3320</v>
      </c>
      <c r="CO182" s="346" t="s">
        <v>3320</v>
      </c>
      <c r="CP182" s="346" t="s">
        <v>3320</v>
      </c>
      <c r="CQ182" s="346" t="s">
        <v>3320</v>
      </c>
      <c r="CR182" s="346" t="s">
        <v>3320</v>
      </c>
      <c r="CS182" s="346" t="s">
        <v>3320</v>
      </c>
      <c r="CT182" s="346" t="s">
        <v>3320</v>
      </c>
      <c r="CU182" s="346" t="s">
        <v>3320</v>
      </c>
      <c r="CV182" s="346" t="s">
        <v>3320</v>
      </c>
      <c r="CW182" s="346" t="s">
        <v>3320</v>
      </c>
      <c r="CX182" s="346" t="s">
        <v>3320</v>
      </c>
      <c r="CY182" s="346" t="s">
        <v>3320</v>
      </c>
      <c r="CZ182" s="346" t="s">
        <v>3320</v>
      </c>
      <c r="DA182" s="346" t="s">
        <v>3320</v>
      </c>
      <c r="DB182" s="346" t="s">
        <v>3320</v>
      </c>
      <c r="DC182" s="346" t="s">
        <v>3320</v>
      </c>
      <c r="DD182" s="346" t="s">
        <v>3320</v>
      </c>
      <c r="DE182" s="346" t="s">
        <v>3320</v>
      </c>
      <c r="DF182" s="346" t="s">
        <v>3320</v>
      </c>
      <c r="DG182" s="346" t="s">
        <v>3320</v>
      </c>
      <c r="DH182" s="346" t="s">
        <v>3320</v>
      </c>
      <c r="DI182" s="346" t="s">
        <v>3320</v>
      </c>
      <c r="DJ182" s="346" t="s">
        <v>3320</v>
      </c>
      <c r="DK182" s="346" t="s">
        <v>3320</v>
      </c>
      <c r="DL182" s="346" t="s">
        <v>3320</v>
      </c>
      <c r="DM182" s="346" t="s">
        <v>3320</v>
      </c>
      <c r="DN182" s="346" t="s">
        <v>3320</v>
      </c>
      <c r="DO182" s="346" t="s">
        <v>3320</v>
      </c>
      <c r="DP182" s="346" t="s">
        <v>3320</v>
      </c>
      <c r="DQ182" s="346" t="s">
        <v>3320</v>
      </c>
      <c r="DR182" s="346" t="s">
        <v>3320</v>
      </c>
      <c r="DS182" s="346" t="s">
        <v>3320</v>
      </c>
      <c r="DT182" s="346" t="s">
        <v>3320</v>
      </c>
      <c r="DU182" s="346" t="s">
        <v>3320</v>
      </c>
      <c r="DV182" s="346" t="s">
        <v>3320</v>
      </c>
      <c r="DW182" s="346" t="s">
        <v>3320</v>
      </c>
      <c r="DX182" s="346" t="s">
        <v>3320</v>
      </c>
      <c r="DY182" s="346" t="s">
        <v>3320</v>
      </c>
      <c r="DZ182" s="346" t="s">
        <v>3320</v>
      </c>
      <c r="EA182" s="346" t="s">
        <v>3320</v>
      </c>
      <c r="EB182" s="346" t="s">
        <v>3320</v>
      </c>
      <c r="EC182" s="346" t="s">
        <v>3320</v>
      </c>
      <c r="ED182" s="346" t="s">
        <v>3320</v>
      </c>
      <c r="EE182" s="346" t="s">
        <v>3320</v>
      </c>
      <c r="EF182" s="345">
        <v>260000000000</v>
      </c>
      <c r="EG182" s="346" t="s">
        <v>1214</v>
      </c>
      <c r="EH182" s="346" t="s">
        <v>733</v>
      </c>
      <c r="EI182" s="346" t="s">
        <v>733</v>
      </c>
      <c r="EJ182" s="346" t="s">
        <v>733</v>
      </c>
      <c r="EK182" s="346" t="s">
        <v>1220</v>
      </c>
      <c r="EL182" s="346" t="s">
        <v>9558</v>
      </c>
      <c r="EM182" s="179" t="s">
        <v>9559</v>
      </c>
      <c r="EN182" s="348"/>
      <c r="EO182" s="346" t="s">
        <v>9560</v>
      </c>
      <c r="EP182" s="345">
        <v>288000000</v>
      </c>
      <c r="EQ182" s="345">
        <v>63800000</v>
      </c>
      <c r="ER182" s="345">
        <v>410000</v>
      </c>
      <c r="ES182" s="345">
        <v>2200</v>
      </c>
      <c r="ET182" s="346" t="s">
        <v>9561</v>
      </c>
      <c r="EU182" s="346" t="s">
        <v>733</v>
      </c>
      <c r="EV182" s="346" t="s">
        <v>733</v>
      </c>
      <c r="EW182" s="346" t="s">
        <v>9562</v>
      </c>
      <c r="EX182" s="346" t="s">
        <v>733</v>
      </c>
      <c r="EY182" s="346" t="s">
        <v>733</v>
      </c>
      <c r="EZ182" s="346" t="s">
        <v>733</v>
      </c>
      <c r="FA182" s="346" t="s">
        <v>733</v>
      </c>
      <c r="FB182" s="346" t="s">
        <v>733</v>
      </c>
      <c r="FC182" s="349" t="s">
        <v>5676</v>
      </c>
      <c r="FD182" s="346" t="s">
        <v>3320</v>
      </c>
      <c r="FE182" s="346" t="s">
        <v>733</v>
      </c>
      <c r="FF182" s="346" t="s">
        <v>5721</v>
      </c>
      <c r="FG182" s="346" t="s">
        <v>1214</v>
      </c>
      <c r="FH182" s="346" t="s">
        <v>1214</v>
      </c>
      <c r="FI182" s="346" t="s">
        <v>3320</v>
      </c>
      <c r="FJ182" s="346" t="s">
        <v>3320</v>
      </c>
      <c r="FK182" s="345">
        <v>0</v>
      </c>
      <c r="FL182" s="346" t="s">
        <v>1214</v>
      </c>
      <c r="FM182" s="346" t="s">
        <v>1214</v>
      </c>
      <c r="FN182" s="346" t="s">
        <v>3320</v>
      </c>
      <c r="FO182" s="346" t="s">
        <v>1214</v>
      </c>
      <c r="FP182" s="346" t="s">
        <v>3320</v>
      </c>
      <c r="FQ182" s="346" t="s">
        <v>3320</v>
      </c>
      <c r="FR182" s="346" t="s">
        <v>3320</v>
      </c>
      <c r="FS182" s="346" t="s">
        <v>3320</v>
      </c>
      <c r="FT182" s="346" t="s">
        <v>3320</v>
      </c>
      <c r="FU182" s="346" t="s">
        <v>3320</v>
      </c>
      <c r="FV182" s="346" t="s">
        <v>5759</v>
      </c>
      <c r="FW182" s="346" t="s">
        <v>1214</v>
      </c>
      <c r="FX182" s="350">
        <v>46073.753877314812</v>
      </c>
      <c r="FY182" s="350">
        <v>46080.573842592596</v>
      </c>
      <c r="FZ182" s="346" t="s">
        <v>5685</v>
      </c>
      <c r="GA182" s="346" t="s">
        <v>3320</v>
      </c>
      <c r="GB182" s="346" t="s">
        <v>3320</v>
      </c>
      <c r="GC182" s="346" t="s">
        <v>3320</v>
      </c>
      <c r="GD182" s="346" t="s">
        <v>3320</v>
      </c>
      <c r="GE182" s="346" t="s">
        <v>3320</v>
      </c>
      <c r="GF182" s="346" t="s">
        <v>3320</v>
      </c>
      <c r="GG182" s="346" t="s">
        <v>3320</v>
      </c>
      <c r="GH182" s="346" t="s">
        <v>3320</v>
      </c>
      <c r="GI182" s="346" t="s">
        <v>3320</v>
      </c>
      <c r="GJ182" s="346" t="s">
        <v>3320</v>
      </c>
      <c r="GK182" s="346" t="s">
        <v>3320</v>
      </c>
      <c r="GL182" s="346" t="s">
        <v>3320</v>
      </c>
      <c r="GM182" s="346" t="s">
        <v>3320</v>
      </c>
      <c r="GN182" s="346" t="s">
        <v>3320</v>
      </c>
      <c r="GO182" s="346" t="s">
        <v>3320</v>
      </c>
      <c r="GP182" s="346" t="s">
        <v>3320</v>
      </c>
      <c r="GQ182" s="346" t="s">
        <v>3320</v>
      </c>
      <c r="GR182" s="346" t="s">
        <v>3320</v>
      </c>
      <c r="GS182" s="346" t="s">
        <v>3320</v>
      </c>
      <c r="GT182" s="346" t="s">
        <v>3320</v>
      </c>
      <c r="GU182" s="346" t="s">
        <v>3320</v>
      </c>
      <c r="GV182" s="346" t="s">
        <v>3320</v>
      </c>
      <c r="GW182" s="346" t="s">
        <v>3320</v>
      </c>
      <c r="GX182" s="346" t="s">
        <v>3320</v>
      </c>
      <c r="GY182" s="346" t="s">
        <v>3320</v>
      </c>
      <c r="GZ182" s="346" t="s">
        <v>3320</v>
      </c>
      <c r="HA182" s="346" t="s">
        <v>3320</v>
      </c>
      <c r="HB182" s="346" t="s">
        <v>3320</v>
      </c>
      <c r="HC182" s="346" t="s">
        <v>3320</v>
      </c>
      <c r="HD182" s="346" t="s">
        <v>3320</v>
      </c>
      <c r="HE182" s="346" t="s">
        <v>3320</v>
      </c>
      <c r="HF182" s="346" t="s">
        <v>3320</v>
      </c>
      <c r="HG182" s="346" t="s">
        <v>3320</v>
      </c>
      <c r="HH182" s="346" t="s">
        <v>3320</v>
      </c>
      <c r="HI182" s="346" t="s">
        <v>3320</v>
      </c>
      <c r="HJ182" s="346" t="s">
        <v>3320</v>
      </c>
      <c r="HK182" s="346" t="s">
        <v>3320</v>
      </c>
      <c r="HL182" s="346" t="s">
        <v>3320</v>
      </c>
    </row>
    <row r="183" spans="1:220" ht="15.75" thickBot="1">
      <c r="A183" s="344" t="s">
        <v>5638</v>
      </c>
      <c r="B183" s="345">
        <v>413</v>
      </c>
      <c r="C183" s="346" t="s">
        <v>9563</v>
      </c>
      <c r="D183" s="346" t="s">
        <v>9564</v>
      </c>
      <c r="E183" s="345">
        <v>413</v>
      </c>
      <c r="F183" s="346" t="s">
        <v>936</v>
      </c>
      <c r="G183" s="346" t="s">
        <v>9565</v>
      </c>
      <c r="H183" s="346" t="s">
        <v>9197</v>
      </c>
      <c r="I183" s="346" t="s">
        <v>5643</v>
      </c>
      <c r="J183" s="346" t="s">
        <v>6141</v>
      </c>
      <c r="K183" s="346" t="s">
        <v>6142</v>
      </c>
      <c r="L183" s="346" t="s">
        <v>8916</v>
      </c>
      <c r="M183" s="346" t="s">
        <v>8916</v>
      </c>
      <c r="N183" s="346" t="s">
        <v>9566</v>
      </c>
      <c r="O183" s="346" t="s">
        <v>9567</v>
      </c>
      <c r="P183" s="346" t="s">
        <v>3320</v>
      </c>
      <c r="Q183" s="346" t="s">
        <v>9568</v>
      </c>
      <c r="R183" s="346" t="s">
        <v>5698</v>
      </c>
      <c r="S183" s="346" t="s">
        <v>9569</v>
      </c>
      <c r="T183" s="346" t="s">
        <v>9570</v>
      </c>
      <c r="U183" s="346" t="s">
        <v>9571</v>
      </c>
      <c r="V183" s="346" t="s">
        <v>733</v>
      </c>
      <c r="W183" s="346" t="s">
        <v>733</v>
      </c>
      <c r="X183" s="346" t="s">
        <v>733</v>
      </c>
      <c r="Y183" s="346" t="s">
        <v>3320</v>
      </c>
      <c r="Z183" s="346" t="s">
        <v>9572</v>
      </c>
      <c r="AA183" s="346" t="s">
        <v>733</v>
      </c>
      <c r="AB183" s="346" t="s">
        <v>9573</v>
      </c>
      <c r="AC183" s="346" t="s">
        <v>9574</v>
      </c>
      <c r="AD183" s="346" t="s">
        <v>5659</v>
      </c>
      <c r="AE183" s="346" t="s">
        <v>6153</v>
      </c>
      <c r="AF183" s="346" t="s">
        <v>9575</v>
      </c>
      <c r="AG183" s="346" t="s">
        <v>9576</v>
      </c>
      <c r="AH183" s="346" t="s">
        <v>1214</v>
      </c>
      <c r="AI183" s="346" t="s">
        <v>3320</v>
      </c>
      <c r="AJ183" s="346" t="s">
        <v>5955</v>
      </c>
      <c r="AK183" s="346" t="s">
        <v>3596</v>
      </c>
      <c r="AL183" s="346" t="s">
        <v>5665</v>
      </c>
      <c r="AM183" s="347">
        <v>46874</v>
      </c>
      <c r="AN183" s="345">
        <v>20</v>
      </c>
      <c r="AO183" s="345">
        <v>53</v>
      </c>
      <c r="AP183" s="346" t="s">
        <v>5666</v>
      </c>
      <c r="AQ183" s="345">
        <v>180</v>
      </c>
      <c r="AR183" s="345">
        <v>156</v>
      </c>
      <c r="AS183" s="346" t="s">
        <v>733</v>
      </c>
      <c r="AT183" s="345">
        <v>31.34</v>
      </c>
      <c r="AU183" s="346" t="s">
        <v>1214</v>
      </c>
      <c r="AV183" s="345">
        <v>670</v>
      </c>
      <c r="AW183" s="346" t="s">
        <v>5667</v>
      </c>
      <c r="AX183" s="346" t="s">
        <v>5668</v>
      </c>
      <c r="AY183" s="346" t="s">
        <v>3320</v>
      </c>
      <c r="AZ183" s="346" t="s">
        <v>733</v>
      </c>
      <c r="BA183" s="346" t="s">
        <v>733</v>
      </c>
      <c r="BB183" s="345">
        <v>2382</v>
      </c>
      <c r="BC183" s="345">
        <v>2300</v>
      </c>
      <c r="BD183" s="346" t="s">
        <v>9578</v>
      </c>
      <c r="BE183" s="345">
        <v>365</v>
      </c>
      <c r="BF183" s="345">
        <v>84</v>
      </c>
      <c r="BG183" s="345">
        <v>97</v>
      </c>
      <c r="BH183" s="345">
        <v>35</v>
      </c>
      <c r="BI183" s="347">
        <v>46327</v>
      </c>
      <c r="BJ183" s="345">
        <v>0.4</v>
      </c>
      <c r="BK183" s="345">
        <v>9</v>
      </c>
      <c r="BL183" s="346" t="s">
        <v>9579</v>
      </c>
      <c r="BM183" s="345">
        <v>2000000</v>
      </c>
      <c r="BN183" s="346" t="s">
        <v>3320</v>
      </c>
      <c r="BO183" s="346" t="s">
        <v>3320</v>
      </c>
      <c r="BP183" s="346" t="s">
        <v>3320</v>
      </c>
      <c r="BQ183" s="346" t="s">
        <v>3320</v>
      </c>
      <c r="BR183" s="346" t="s">
        <v>3320</v>
      </c>
      <c r="BS183" s="346" t="s">
        <v>3320</v>
      </c>
      <c r="BT183" s="346" t="s">
        <v>3320</v>
      </c>
      <c r="BU183" s="346" t="s">
        <v>3320</v>
      </c>
      <c r="BV183" s="346" t="s">
        <v>3320</v>
      </c>
      <c r="BW183" s="346" t="s">
        <v>3320</v>
      </c>
      <c r="BX183" s="348"/>
      <c r="BY183" s="346" t="s">
        <v>3320</v>
      </c>
      <c r="BZ183" s="346" t="s">
        <v>3320</v>
      </c>
      <c r="CA183" s="346" t="s">
        <v>3320</v>
      </c>
      <c r="CB183" s="346" t="s">
        <v>3320</v>
      </c>
      <c r="CC183" s="346" t="s">
        <v>3320</v>
      </c>
      <c r="CD183" s="346" t="s">
        <v>3320</v>
      </c>
      <c r="CE183" s="346" t="s">
        <v>3320</v>
      </c>
      <c r="CF183" s="346" t="s">
        <v>3320</v>
      </c>
      <c r="CG183" s="346" t="s">
        <v>3320</v>
      </c>
      <c r="CH183" s="348"/>
      <c r="CI183" s="346" t="s">
        <v>3320</v>
      </c>
      <c r="CJ183" s="346" t="s">
        <v>3320</v>
      </c>
      <c r="CK183" s="346" t="s">
        <v>3320</v>
      </c>
      <c r="CL183" s="346" t="s">
        <v>3320</v>
      </c>
      <c r="CM183" s="346" t="s">
        <v>3320</v>
      </c>
      <c r="CN183" s="346" t="s">
        <v>3320</v>
      </c>
      <c r="CO183" s="346" t="s">
        <v>3320</v>
      </c>
      <c r="CP183" s="346" t="s">
        <v>3320</v>
      </c>
      <c r="CQ183" s="346" t="s">
        <v>3320</v>
      </c>
      <c r="CR183" s="346" t="s">
        <v>3320</v>
      </c>
      <c r="CS183" s="346" t="s">
        <v>3320</v>
      </c>
      <c r="CT183" s="346" t="s">
        <v>3320</v>
      </c>
      <c r="CU183" s="346" t="s">
        <v>3320</v>
      </c>
      <c r="CV183" s="346" t="s">
        <v>3320</v>
      </c>
      <c r="CW183" s="346" t="s">
        <v>3320</v>
      </c>
      <c r="CX183" s="346" t="s">
        <v>3320</v>
      </c>
      <c r="CY183" s="346" t="s">
        <v>3320</v>
      </c>
      <c r="CZ183" s="346" t="s">
        <v>3320</v>
      </c>
      <c r="DA183" s="346" t="s">
        <v>3320</v>
      </c>
      <c r="DB183" s="346" t="s">
        <v>3320</v>
      </c>
      <c r="DC183" s="346" t="s">
        <v>3320</v>
      </c>
      <c r="DD183" s="346" t="s">
        <v>3320</v>
      </c>
      <c r="DE183" s="346" t="s">
        <v>3320</v>
      </c>
      <c r="DF183" s="346" t="s">
        <v>3320</v>
      </c>
      <c r="DG183" s="346" t="s">
        <v>3320</v>
      </c>
      <c r="DH183" s="346" t="s">
        <v>3320</v>
      </c>
      <c r="DI183" s="346" t="s">
        <v>3320</v>
      </c>
      <c r="DJ183" s="346" t="s">
        <v>3320</v>
      </c>
      <c r="DK183" s="346" t="s">
        <v>3320</v>
      </c>
      <c r="DL183" s="346" t="s">
        <v>3320</v>
      </c>
      <c r="DM183" s="346" t="s">
        <v>3320</v>
      </c>
      <c r="DN183" s="346" t="s">
        <v>3320</v>
      </c>
      <c r="DO183" s="346" t="s">
        <v>3320</v>
      </c>
      <c r="DP183" s="346" t="s">
        <v>3320</v>
      </c>
      <c r="DQ183" s="346" t="s">
        <v>3320</v>
      </c>
      <c r="DR183" s="346" t="s">
        <v>3320</v>
      </c>
      <c r="DS183" s="346" t="s">
        <v>3320</v>
      </c>
      <c r="DT183" s="346" t="s">
        <v>3320</v>
      </c>
      <c r="DU183" s="346" t="s">
        <v>3320</v>
      </c>
      <c r="DV183" s="346" t="s">
        <v>3320</v>
      </c>
      <c r="DW183" s="346" t="s">
        <v>3320</v>
      </c>
      <c r="DX183" s="346" t="s">
        <v>3320</v>
      </c>
      <c r="DY183" s="346" t="s">
        <v>3320</v>
      </c>
      <c r="DZ183" s="346" t="s">
        <v>3320</v>
      </c>
      <c r="EA183" s="346" t="s">
        <v>3320</v>
      </c>
      <c r="EB183" s="346" t="s">
        <v>3320</v>
      </c>
      <c r="EC183" s="346" t="s">
        <v>3320</v>
      </c>
      <c r="ED183" s="346" t="s">
        <v>3320</v>
      </c>
      <c r="EE183" s="346" t="s">
        <v>3320</v>
      </c>
      <c r="EF183" s="345">
        <v>55300000</v>
      </c>
      <c r="EG183" s="346" t="s">
        <v>733</v>
      </c>
      <c r="EH183" s="346" t="s">
        <v>733</v>
      </c>
      <c r="EI183" s="346" t="s">
        <v>733</v>
      </c>
      <c r="EJ183" s="346" t="s">
        <v>733</v>
      </c>
      <c r="EK183" s="346" t="s">
        <v>630</v>
      </c>
      <c r="EL183" s="346" t="s">
        <v>9580</v>
      </c>
      <c r="EM183" s="179" t="s">
        <v>9581</v>
      </c>
      <c r="EN183" s="348"/>
      <c r="EO183" s="346" t="s">
        <v>9582</v>
      </c>
      <c r="EP183" s="345">
        <v>47000000</v>
      </c>
      <c r="EQ183" s="345">
        <v>7600000</v>
      </c>
      <c r="ER183" s="345">
        <v>1150</v>
      </c>
      <c r="ES183" s="345">
        <v>660</v>
      </c>
      <c r="ET183" s="346" t="s">
        <v>9583</v>
      </c>
      <c r="EU183" s="346" t="s">
        <v>733</v>
      </c>
      <c r="EV183" s="346" t="s">
        <v>733</v>
      </c>
      <c r="EW183" s="346" t="s">
        <v>9584</v>
      </c>
      <c r="EX183" s="346" t="s">
        <v>733</v>
      </c>
      <c r="EY183" s="346" t="s">
        <v>1214</v>
      </c>
      <c r="EZ183" s="346" t="s">
        <v>733</v>
      </c>
      <c r="FA183" s="346" t="s">
        <v>733</v>
      </c>
      <c r="FB183" s="346" t="s">
        <v>733</v>
      </c>
      <c r="FC183" s="349" t="s">
        <v>5676</v>
      </c>
      <c r="FD183" s="346" t="s">
        <v>3320</v>
      </c>
      <c r="FE183" s="346" t="s">
        <v>733</v>
      </c>
      <c r="FF183" s="346" t="s">
        <v>5721</v>
      </c>
      <c r="FG183" s="346" t="s">
        <v>733</v>
      </c>
      <c r="FH183" s="346" t="s">
        <v>5679</v>
      </c>
      <c r="FI183" s="346" t="s">
        <v>3320</v>
      </c>
      <c r="FJ183" s="346" t="s">
        <v>3320</v>
      </c>
      <c r="FK183" s="345">
        <v>2</v>
      </c>
      <c r="FL183" s="346" t="s">
        <v>733</v>
      </c>
      <c r="FM183" s="346" t="s">
        <v>5948</v>
      </c>
      <c r="FN183" s="346" t="s">
        <v>9585</v>
      </c>
      <c r="FO183" s="346" t="s">
        <v>733</v>
      </c>
      <c r="FP183" s="346" t="s">
        <v>3320</v>
      </c>
      <c r="FQ183" s="346" t="s">
        <v>9586</v>
      </c>
      <c r="FR183" s="346" t="s">
        <v>9587</v>
      </c>
      <c r="FS183" s="346" t="s">
        <v>5683</v>
      </c>
      <c r="FT183" s="346" t="s">
        <v>5683</v>
      </c>
      <c r="FU183" s="346" t="s">
        <v>5952</v>
      </c>
      <c r="FV183" s="346" t="s">
        <v>733</v>
      </c>
      <c r="FW183" s="346" t="s">
        <v>1214</v>
      </c>
      <c r="FX183" s="350">
        <v>46070.618356481478</v>
      </c>
      <c r="FY183" s="350">
        <v>46080.570335648146</v>
      </c>
      <c r="FZ183" s="346" t="s">
        <v>5685</v>
      </c>
      <c r="GA183" s="346" t="s">
        <v>3320</v>
      </c>
      <c r="GB183" s="346" t="s">
        <v>3320</v>
      </c>
      <c r="GC183" s="346" t="s">
        <v>3320</v>
      </c>
      <c r="GD183" s="346" t="s">
        <v>3320</v>
      </c>
      <c r="GE183" s="346" t="s">
        <v>3320</v>
      </c>
      <c r="GF183" s="346" t="s">
        <v>3320</v>
      </c>
      <c r="GG183" s="346" t="s">
        <v>3320</v>
      </c>
      <c r="GH183" s="346" t="s">
        <v>3320</v>
      </c>
      <c r="GI183" s="346" t="s">
        <v>3320</v>
      </c>
      <c r="GJ183" s="346" t="s">
        <v>3320</v>
      </c>
      <c r="GK183" s="346" t="s">
        <v>3320</v>
      </c>
      <c r="GL183" s="346" t="s">
        <v>3320</v>
      </c>
      <c r="GM183" s="346" t="s">
        <v>3320</v>
      </c>
      <c r="GN183" s="346" t="s">
        <v>3320</v>
      </c>
      <c r="GO183" s="346" t="s">
        <v>3320</v>
      </c>
      <c r="GP183" s="346" t="s">
        <v>3320</v>
      </c>
      <c r="GQ183" s="346" t="s">
        <v>3320</v>
      </c>
      <c r="GR183" s="346" t="s">
        <v>3320</v>
      </c>
      <c r="GS183" s="346" t="s">
        <v>3320</v>
      </c>
      <c r="GT183" s="346" t="s">
        <v>3320</v>
      </c>
      <c r="GU183" s="346" t="s">
        <v>3320</v>
      </c>
      <c r="GV183" s="346" t="s">
        <v>3320</v>
      </c>
      <c r="GW183" s="346" t="s">
        <v>3320</v>
      </c>
      <c r="GX183" s="346" t="s">
        <v>3320</v>
      </c>
      <c r="GY183" s="346" t="s">
        <v>3320</v>
      </c>
      <c r="GZ183" s="346" t="s">
        <v>3320</v>
      </c>
      <c r="HA183" s="346" t="s">
        <v>3320</v>
      </c>
      <c r="HB183" s="346" t="s">
        <v>3320</v>
      </c>
      <c r="HC183" s="346" t="s">
        <v>3320</v>
      </c>
      <c r="HD183" s="346" t="s">
        <v>3320</v>
      </c>
      <c r="HE183" s="346" t="s">
        <v>3320</v>
      </c>
      <c r="HF183" s="346" t="s">
        <v>3320</v>
      </c>
      <c r="HG183" s="346" t="s">
        <v>3320</v>
      </c>
      <c r="HH183" s="346" t="s">
        <v>3320</v>
      </c>
      <c r="HI183" s="346" t="s">
        <v>3320</v>
      </c>
      <c r="HJ183" s="346" t="s">
        <v>3320</v>
      </c>
      <c r="HK183" s="346" t="s">
        <v>3320</v>
      </c>
      <c r="HL183" s="346" t="s">
        <v>3320</v>
      </c>
    </row>
    <row r="184" spans="1:220" ht="15.75" thickBot="1">
      <c r="A184" s="344" t="s">
        <v>5638</v>
      </c>
      <c r="B184" s="345">
        <v>882</v>
      </c>
      <c r="C184" s="346" t="s">
        <v>9589</v>
      </c>
      <c r="D184" s="346" t="s">
        <v>9590</v>
      </c>
      <c r="E184" s="345">
        <v>882</v>
      </c>
      <c r="F184" s="346" t="s">
        <v>9445</v>
      </c>
      <c r="G184" s="346" t="s">
        <v>9446</v>
      </c>
      <c r="H184" s="346" t="s">
        <v>9591</v>
      </c>
      <c r="I184" s="346" t="s">
        <v>5643</v>
      </c>
      <c r="J184" s="346" t="s">
        <v>5918</v>
      </c>
      <c r="K184" s="346" t="s">
        <v>7572</v>
      </c>
      <c r="L184" s="346" t="s">
        <v>7573</v>
      </c>
      <c r="M184" s="346" t="s">
        <v>5698</v>
      </c>
      <c r="N184" s="346" t="s">
        <v>9447</v>
      </c>
      <c r="O184" s="346" t="s">
        <v>9448</v>
      </c>
      <c r="P184" s="346" t="s">
        <v>3320</v>
      </c>
      <c r="Q184" s="346" t="s">
        <v>9449</v>
      </c>
      <c r="R184" s="346" t="s">
        <v>5698</v>
      </c>
      <c r="S184" s="346" t="s">
        <v>7577</v>
      </c>
      <c r="T184" s="346" t="s">
        <v>7578</v>
      </c>
      <c r="U184" s="346" t="s">
        <v>9450</v>
      </c>
      <c r="V184" s="346" t="s">
        <v>733</v>
      </c>
      <c r="W184" s="346" t="s">
        <v>733</v>
      </c>
      <c r="X184" s="346" t="s">
        <v>733</v>
      </c>
      <c r="Y184" s="346" t="s">
        <v>3320</v>
      </c>
      <c r="Z184" s="346" t="s">
        <v>5944</v>
      </c>
      <c r="AA184" s="346" t="s">
        <v>733</v>
      </c>
      <c r="AB184" s="346" t="s">
        <v>7581</v>
      </c>
      <c r="AC184" s="346" t="s">
        <v>7582</v>
      </c>
      <c r="AD184" s="346" t="s">
        <v>7583</v>
      </c>
      <c r="AE184" s="346" t="s">
        <v>9451</v>
      </c>
      <c r="AF184" s="346" t="s">
        <v>9452</v>
      </c>
      <c r="AG184" s="346" t="s">
        <v>9453</v>
      </c>
      <c r="AH184" s="346" t="s">
        <v>1214</v>
      </c>
      <c r="AI184" s="346" t="s">
        <v>3320</v>
      </c>
      <c r="AJ184" s="346" t="s">
        <v>5955</v>
      </c>
      <c r="AK184" s="346" t="s">
        <v>3623</v>
      </c>
      <c r="AL184" s="346" t="s">
        <v>5665</v>
      </c>
      <c r="AM184" s="347">
        <v>47026</v>
      </c>
      <c r="AN184" s="345">
        <v>18</v>
      </c>
      <c r="AO184" s="345">
        <v>75</v>
      </c>
      <c r="AP184" s="346" t="s">
        <v>5666</v>
      </c>
      <c r="AQ184" s="345">
        <v>162405</v>
      </c>
      <c r="AR184" s="345">
        <v>253.13</v>
      </c>
      <c r="AS184" s="346" t="s">
        <v>733</v>
      </c>
      <c r="AT184" s="345">
        <v>0.39</v>
      </c>
      <c r="AU184" s="346" t="s">
        <v>1214</v>
      </c>
      <c r="AV184" s="345">
        <v>660</v>
      </c>
      <c r="AW184" s="346" t="s">
        <v>5800</v>
      </c>
      <c r="AX184" s="346" t="s">
        <v>5801</v>
      </c>
      <c r="AY184" s="346" t="s">
        <v>3320</v>
      </c>
      <c r="AZ184" s="346" t="s">
        <v>733</v>
      </c>
      <c r="BA184" s="346" t="s">
        <v>733</v>
      </c>
      <c r="BB184" s="345">
        <v>2361.5</v>
      </c>
      <c r="BC184" s="345">
        <v>2164.1</v>
      </c>
      <c r="BD184" s="346" t="s">
        <v>6589</v>
      </c>
      <c r="BE184" s="345">
        <v>365</v>
      </c>
      <c r="BF184" s="345">
        <v>82.2</v>
      </c>
      <c r="BG184" s="345">
        <v>97</v>
      </c>
      <c r="BH184" s="345">
        <v>25</v>
      </c>
      <c r="BI184" s="347">
        <v>46265</v>
      </c>
      <c r="BJ184" s="345">
        <v>1</v>
      </c>
      <c r="BK184" s="345">
        <v>55</v>
      </c>
      <c r="BL184" s="346" t="s">
        <v>9593</v>
      </c>
      <c r="BM184" s="345">
        <v>1561389</v>
      </c>
      <c r="BN184" s="346" t="s">
        <v>3320</v>
      </c>
      <c r="BO184" s="346" t="s">
        <v>3320</v>
      </c>
      <c r="BP184" s="346" t="s">
        <v>3320</v>
      </c>
      <c r="BQ184" s="346" t="s">
        <v>3320</v>
      </c>
      <c r="BR184" s="346" t="s">
        <v>3320</v>
      </c>
      <c r="BS184" s="346" t="s">
        <v>3320</v>
      </c>
      <c r="BT184" s="346" t="s">
        <v>3320</v>
      </c>
      <c r="BU184" s="346" t="s">
        <v>3320</v>
      </c>
      <c r="BV184" s="346" t="s">
        <v>3320</v>
      </c>
      <c r="BW184" s="346" t="s">
        <v>3320</v>
      </c>
      <c r="BX184" s="348"/>
      <c r="BY184" s="346" t="s">
        <v>3320</v>
      </c>
      <c r="BZ184" s="346" t="s">
        <v>3320</v>
      </c>
      <c r="CA184" s="346" t="s">
        <v>3320</v>
      </c>
      <c r="CB184" s="346" t="s">
        <v>3320</v>
      </c>
      <c r="CC184" s="346" t="s">
        <v>3320</v>
      </c>
      <c r="CD184" s="346" t="s">
        <v>3320</v>
      </c>
      <c r="CE184" s="346" t="s">
        <v>3320</v>
      </c>
      <c r="CF184" s="346" t="s">
        <v>3320</v>
      </c>
      <c r="CG184" s="346" t="s">
        <v>3320</v>
      </c>
      <c r="CH184" s="348"/>
      <c r="CI184" s="346" t="s">
        <v>3320</v>
      </c>
      <c r="CJ184" s="346" t="s">
        <v>3320</v>
      </c>
      <c r="CK184" s="346" t="s">
        <v>3320</v>
      </c>
      <c r="CL184" s="346" t="s">
        <v>3320</v>
      </c>
      <c r="CM184" s="346" t="s">
        <v>3320</v>
      </c>
      <c r="CN184" s="346" t="s">
        <v>3320</v>
      </c>
      <c r="CO184" s="346" t="s">
        <v>3320</v>
      </c>
      <c r="CP184" s="346" t="s">
        <v>3320</v>
      </c>
      <c r="CQ184" s="346" t="s">
        <v>3320</v>
      </c>
      <c r="CR184" s="346" t="s">
        <v>3320</v>
      </c>
      <c r="CS184" s="346" t="s">
        <v>3320</v>
      </c>
      <c r="CT184" s="346" t="s">
        <v>3320</v>
      </c>
      <c r="CU184" s="346" t="s">
        <v>3320</v>
      </c>
      <c r="CV184" s="346" t="s">
        <v>3320</v>
      </c>
      <c r="CW184" s="346" t="s">
        <v>3320</v>
      </c>
      <c r="CX184" s="346" t="s">
        <v>3320</v>
      </c>
      <c r="CY184" s="346" t="s">
        <v>3320</v>
      </c>
      <c r="CZ184" s="346" t="s">
        <v>3320</v>
      </c>
      <c r="DA184" s="346" t="s">
        <v>3320</v>
      </c>
      <c r="DB184" s="346" t="s">
        <v>3320</v>
      </c>
      <c r="DC184" s="346" t="s">
        <v>3320</v>
      </c>
      <c r="DD184" s="346" t="s">
        <v>3320</v>
      </c>
      <c r="DE184" s="346" t="s">
        <v>3320</v>
      </c>
      <c r="DF184" s="346" t="s">
        <v>3320</v>
      </c>
      <c r="DG184" s="346" t="s">
        <v>3320</v>
      </c>
      <c r="DH184" s="346" t="s">
        <v>3320</v>
      </c>
      <c r="DI184" s="346" t="s">
        <v>3320</v>
      </c>
      <c r="DJ184" s="346" t="s">
        <v>3320</v>
      </c>
      <c r="DK184" s="346" t="s">
        <v>3320</v>
      </c>
      <c r="DL184" s="346" t="s">
        <v>3320</v>
      </c>
      <c r="DM184" s="346" t="s">
        <v>3320</v>
      </c>
      <c r="DN184" s="346" t="s">
        <v>3320</v>
      </c>
      <c r="DO184" s="346" t="s">
        <v>3320</v>
      </c>
      <c r="DP184" s="346" t="s">
        <v>3320</v>
      </c>
      <c r="DQ184" s="346" t="s">
        <v>3320</v>
      </c>
      <c r="DR184" s="346" t="s">
        <v>3320</v>
      </c>
      <c r="DS184" s="346" t="s">
        <v>3320</v>
      </c>
      <c r="DT184" s="346" t="s">
        <v>3320</v>
      </c>
      <c r="DU184" s="346" t="s">
        <v>3320</v>
      </c>
      <c r="DV184" s="346" t="s">
        <v>3320</v>
      </c>
      <c r="DW184" s="346" t="s">
        <v>3320</v>
      </c>
      <c r="DX184" s="346" t="s">
        <v>3320</v>
      </c>
      <c r="DY184" s="346" t="s">
        <v>3320</v>
      </c>
      <c r="DZ184" s="346" t="s">
        <v>3320</v>
      </c>
      <c r="EA184" s="346" t="s">
        <v>3320</v>
      </c>
      <c r="EB184" s="346" t="s">
        <v>3320</v>
      </c>
      <c r="EC184" s="346" t="s">
        <v>3320</v>
      </c>
      <c r="ED184" s="346" t="s">
        <v>3320</v>
      </c>
      <c r="EE184" s="346" t="s">
        <v>3320</v>
      </c>
      <c r="EF184" s="345">
        <v>85472542</v>
      </c>
      <c r="EG184" s="346" t="s">
        <v>1214</v>
      </c>
      <c r="EH184" s="346" t="s">
        <v>733</v>
      </c>
      <c r="EI184" s="346" t="s">
        <v>733</v>
      </c>
      <c r="EJ184" s="346" t="s">
        <v>733</v>
      </c>
      <c r="EK184" s="346" t="s">
        <v>3561</v>
      </c>
      <c r="EL184" s="346" t="s">
        <v>9594</v>
      </c>
      <c r="EM184" s="179" t="s">
        <v>9595</v>
      </c>
      <c r="EN184" s="348"/>
      <c r="EO184" s="346" t="s">
        <v>9596</v>
      </c>
      <c r="EP184" s="345">
        <v>74897096</v>
      </c>
      <c r="EQ184" s="345">
        <v>10575446</v>
      </c>
      <c r="ER184" s="345">
        <v>1467.08</v>
      </c>
      <c r="ES184" s="345">
        <v>2083</v>
      </c>
      <c r="ET184" s="346" t="s">
        <v>7592</v>
      </c>
      <c r="EU184" s="346" t="s">
        <v>733</v>
      </c>
      <c r="EV184" s="346" t="s">
        <v>733</v>
      </c>
      <c r="EW184" s="346" t="s">
        <v>9597</v>
      </c>
      <c r="EX184" s="346" t="s">
        <v>1214</v>
      </c>
      <c r="EY184" s="346" t="s">
        <v>1214</v>
      </c>
      <c r="EZ184" s="346" t="s">
        <v>733</v>
      </c>
      <c r="FA184" s="346" t="s">
        <v>733</v>
      </c>
      <c r="FB184" s="346" t="s">
        <v>1214</v>
      </c>
      <c r="FC184" s="349" t="s">
        <v>5676</v>
      </c>
      <c r="FD184" s="346" t="s">
        <v>3320</v>
      </c>
      <c r="FE184" s="346" t="s">
        <v>733</v>
      </c>
      <c r="FF184" s="346" t="s">
        <v>5721</v>
      </c>
      <c r="FG184" s="346" t="s">
        <v>733</v>
      </c>
      <c r="FH184" s="346" t="s">
        <v>5679</v>
      </c>
      <c r="FI184" s="346" t="s">
        <v>3320</v>
      </c>
      <c r="FJ184" s="346" t="s">
        <v>3320</v>
      </c>
      <c r="FK184" s="345">
        <v>1</v>
      </c>
      <c r="FL184" s="346" t="s">
        <v>733</v>
      </c>
      <c r="FM184" s="346" t="s">
        <v>5679</v>
      </c>
      <c r="FN184" s="346" t="s">
        <v>9598</v>
      </c>
      <c r="FO184" s="346" t="s">
        <v>733</v>
      </c>
      <c r="FP184" s="346" t="s">
        <v>3320</v>
      </c>
      <c r="FQ184" s="346" t="s">
        <v>9599</v>
      </c>
      <c r="FR184" s="346" t="s">
        <v>3320</v>
      </c>
      <c r="FS184" s="346" t="s">
        <v>5683</v>
      </c>
      <c r="FT184" s="346" t="s">
        <v>5952</v>
      </c>
      <c r="FU184" s="346" t="s">
        <v>5684</v>
      </c>
      <c r="FV184" s="346" t="s">
        <v>733</v>
      </c>
      <c r="FW184" s="346" t="s">
        <v>1214</v>
      </c>
      <c r="FX184" s="350">
        <v>46079.815046296295</v>
      </c>
      <c r="FY184" s="350">
        <v>46080.540729166663</v>
      </c>
      <c r="FZ184" s="346" t="s">
        <v>5685</v>
      </c>
      <c r="GA184" s="346" t="s">
        <v>3320</v>
      </c>
      <c r="GB184" s="346" t="s">
        <v>3320</v>
      </c>
      <c r="GC184" s="346" t="s">
        <v>3320</v>
      </c>
      <c r="GD184" s="346" t="s">
        <v>3320</v>
      </c>
      <c r="GE184" s="346" t="s">
        <v>3320</v>
      </c>
      <c r="GF184" s="346" t="s">
        <v>3320</v>
      </c>
      <c r="GG184" s="346" t="s">
        <v>3320</v>
      </c>
      <c r="GH184" s="346" t="s">
        <v>3320</v>
      </c>
      <c r="GI184" s="346" t="s">
        <v>3320</v>
      </c>
      <c r="GJ184" s="346" t="s">
        <v>3320</v>
      </c>
      <c r="GK184" s="346" t="s">
        <v>3320</v>
      </c>
      <c r="GL184" s="346" t="s">
        <v>3320</v>
      </c>
      <c r="GM184" s="346" t="s">
        <v>3320</v>
      </c>
      <c r="GN184" s="346" t="s">
        <v>3320</v>
      </c>
      <c r="GO184" s="346" t="s">
        <v>3320</v>
      </c>
      <c r="GP184" s="346" t="s">
        <v>3320</v>
      </c>
      <c r="GQ184" s="346" t="s">
        <v>3320</v>
      </c>
      <c r="GR184" s="346" t="s">
        <v>3320</v>
      </c>
      <c r="GS184" s="346" t="s">
        <v>3320</v>
      </c>
      <c r="GT184" s="346" t="s">
        <v>3320</v>
      </c>
      <c r="GU184" s="346" t="s">
        <v>3320</v>
      </c>
      <c r="GV184" s="346" t="s">
        <v>3320</v>
      </c>
      <c r="GW184" s="346" t="s">
        <v>3320</v>
      </c>
      <c r="GX184" s="346" t="s">
        <v>3320</v>
      </c>
      <c r="GY184" s="346" t="s">
        <v>3320</v>
      </c>
      <c r="GZ184" s="346" t="s">
        <v>3320</v>
      </c>
      <c r="HA184" s="346" t="s">
        <v>3320</v>
      </c>
      <c r="HB184" s="346" t="s">
        <v>3320</v>
      </c>
      <c r="HC184" s="346" t="s">
        <v>3320</v>
      </c>
      <c r="HD184" s="346" t="s">
        <v>3320</v>
      </c>
      <c r="HE184" s="346" t="s">
        <v>3320</v>
      </c>
      <c r="HF184" s="346" t="s">
        <v>3320</v>
      </c>
      <c r="HG184" s="346" t="s">
        <v>3320</v>
      </c>
      <c r="HH184" s="346" t="s">
        <v>3320</v>
      </c>
      <c r="HI184" s="346" t="s">
        <v>3320</v>
      </c>
      <c r="HJ184" s="346" t="s">
        <v>3320</v>
      </c>
      <c r="HK184" s="346" t="s">
        <v>3320</v>
      </c>
      <c r="HL184" s="346" t="s">
        <v>3320</v>
      </c>
    </row>
    <row r="185" spans="1:220" ht="15.75" thickBot="1">
      <c r="A185" s="344" t="s">
        <v>5638</v>
      </c>
      <c r="B185" s="345">
        <v>433</v>
      </c>
      <c r="C185" s="346" t="s">
        <v>9767</v>
      </c>
      <c r="D185" s="346" t="s">
        <v>9768</v>
      </c>
      <c r="E185" s="345">
        <v>433</v>
      </c>
      <c r="F185" s="346" t="s">
        <v>253</v>
      </c>
      <c r="G185" s="346" t="s">
        <v>9769</v>
      </c>
      <c r="H185" s="346" t="s">
        <v>4131</v>
      </c>
      <c r="I185" s="346" t="s">
        <v>5916</v>
      </c>
      <c r="J185" s="346" t="s">
        <v>6983</v>
      </c>
      <c r="K185" s="346" t="s">
        <v>6985</v>
      </c>
      <c r="L185" s="346" t="s">
        <v>6986</v>
      </c>
      <c r="M185" s="346" t="s">
        <v>5698</v>
      </c>
      <c r="N185" s="346" t="s">
        <v>9770</v>
      </c>
      <c r="O185" s="346" t="s">
        <v>9771</v>
      </c>
      <c r="P185" s="346" t="s">
        <v>3320</v>
      </c>
      <c r="Q185" s="346" t="s">
        <v>9772</v>
      </c>
      <c r="R185" s="346" t="s">
        <v>5698</v>
      </c>
      <c r="S185" s="346" t="s">
        <v>6990</v>
      </c>
      <c r="T185" s="346" t="s">
        <v>6990</v>
      </c>
      <c r="U185" s="348"/>
      <c r="V185" s="346" t="s">
        <v>3320</v>
      </c>
      <c r="W185" s="346" t="s">
        <v>3320</v>
      </c>
      <c r="X185" s="346" t="s">
        <v>3320</v>
      </c>
      <c r="Y185" s="346" t="s">
        <v>3320</v>
      </c>
      <c r="Z185" s="346" t="s">
        <v>3320</v>
      </c>
      <c r="AA185" s="346" t="s">
        <v>3320</v>
      </c>
      <c r="AB185" s="348"/>
      <c r="AC185" s="346" t="s">
        <v>3320</v>
      </c>
      <c r="AD185" s="346" t="s">
        <v>3320</v>
      </c>
      <c r="AE185" s="346" t="s">
        <v>3320</v>
      </c>
      <c r="AF185" s="346" t="s">
        <v>3320</v>
      </c>
      <c r="AG185" s="348"/>
      <c r="AH185" s="346" t="s">
        <v>1214</v>
      </c>
      <c r="AI185" s="346" t="s">
        <v>3320</v>
      </c>
      <c r="AJ185" s="346" t="s">
        <v>5663</v>
      </c>
      <c r="AK185" s="346" t="s">
        <v>6324</v>
      </c>
      <c r="AL185" s="346" t="s">
        <v>5665</v>
      </c>
      <c r="AM185" s="347">
        <v>46738</v>
      </c>
      <c r="AN185" s="345">
        <v>14</v>
      </c>
      <c r="AO185" s="345">
        <v>71.400000000000006</v>
      </c>
      <c r="AP185" s="346" t="s">
        <v>5666</v>
      </c>
      <c r="AQ185" s="345">
        <v>12</v>
      </c>
      <c r="AR185" s="345">
        <v>284.95</v>
      </c>
      <c r="AS185" s="346" t="s">
        <v>733</v>
      </c>
      <c r="AT185" s="346" t="s">
        <v>3320</v>
      </c>
      <c r="AU185" s="346" t="s">
        <v>3320</v>
      </c>
      <c r="AV185" s="346" t="s">
        <v>3320</v>
      </c>
      <c r="AW185" s="346" t="s">
        <v>3320</v>
      </c>
      <c r="AX185" s="346" t="s">
        <v>3320</v>
      </c>
      <c r="AY185" s="346" t="s">
        <v>3320</v>
      </c>
      <c r="AZ185" s="346" t="s">
        <v>3320</v>
      </c>
      <c r="BA185" s="346" t="s">
        <v>3320</v>
      </c>
      <c r="BB185" s="346" t="s">
        <v>3320</v>
      </c>
      <c r="BC185" s="346" t="s">
        <v>3320</v>
      </c>
      <c r="BD185" s="348"/>
      <c r="BE185" s="346" t="s">
        <v>3320</v>
      </c>
      <c r="BF185" s="346" t="s">
        <v>3320</v>
      </c>
      <c r="BG185" s="346" t="s">
        <v>3320</v>
      </c>
      <c r="BH185" s="346" t="s">
        <v>3320</v>
      </c>
      <c r="BI185" s="346" t="s">
        <v>3320</v>
      </c>
      <c r="BJ185" s="346" t="s">
        <v>3320</v>
      </c>
      <c r="BK185" s="346" t="s">
        <v>3320</v>
      </c>
      <c r="BL185" s="346" t="s">
        <v>3320</v>
      </c>
      <c r="BM185" s="346" t="s">
        <v>3320</v>
      </c>
      <c r="BN185" s="345">
        <v>6.2</v>
      </c>
      <c r="BO185" s="345">
        <v>13</v>
      </c>
      <c r="BP185" s="346" t="s">
        <v>733</v>
      </c>
      <c r="BQ185" s="346" t="s">
        <v>6061</v>
      </c>
      <c r="BR185" s="345">
        <v>48.56</v>
      </c>
      <c r="BS185" s="346" t="s">
        <v>733</v>
      </c>
      <c r="BT185" s="346" t="s">
        <v>733</v>
      </c>
      <c r="BU185" s="346" t="s">
        <v>733</v>
      </c>
      <c r="BV185" s="345">
        <v>4075</v>
      </c>
      <c r="BW185" s="345">
        <v>3377</v>
      </c>
      <c r="BX185" s="346" t="s">
        <v>9773</v>
      </c>
      <c r="BY185" s="345">
        <v>365</v>
      </c>
      <c r="BZ185" s="345">
        <v>90</v>
      </c>
      <c r="CA185" s="345">
        <v>98</v>
      </c>
      <c r="CB185" s="345">
        <v>30</v>
      </c>
      <c r="CC185" s="347">
        <v>46325</v>
      </c>
      <c r="CD185" s="345">
        <v>1.4</v>
      </c>
      <c r="CE185" s="345">
        <v>8</v>
      </c>
      <c r="CF185" s="346" t="s">
        <v>9774</v>
      </c>
      <c r="CG185" s="345">
        <v>20000000</v>
      </c>
      <c r="CH185" s="348"/>
      <c r="CI185" s="346" t="s">
        <v>3320</v>
      </c>
      <c r="CJ185" s="346" t="s">
        <v>3320</v>
      </c>
      <c r="CK185" s="346" t="s">
        <v>3320</v>
      </c>
      <c r="CL185" s="346" t="s">
        <v>3320</v>
      </c>
      <c r="CM185" s="346" t="s">
        <v>3320</v>
      </c>
      <c r="CN185" s="346" t="s">
        <v>3320</v>
      </c>
      <c r="CO185" s="346" t="s">
        <v>3320</v>
      </c>
      <c r="CP185" s="346" t="s">
        <v>3320</v>
      </c>
      <c r="CQ185" s="346" t="s">
        <v>3320</v>
      </c>
      <c r="CR185" s="346" t="s">
        <v>3320</v>
      </c>
      <c r="CS185" s="346" t="s">
        <v>3320</v>
      </c>
      <c r="CT185" s="346" t="s">
        <v>3320</v>
      </c>
      <c r="CU185" s="346" t="s">
        <v>3320</v>
      </c>
      <c r="CV185" s="346" t="s">
        <v>3320</v>
      </c>
      <c r="CW185" s="346" t="s">
        <v>3320</v>
      </c>
      <c r="CX185" s="346" t="s">
        <v>3320</v>
      </c>
      <c r="CY185" s="346" t="s">
        <v>3320</v>
      </c>
      <c r="CZ185" s="346" t="s">
        <v>3320</v>
      </c>
      <c r="DA185" s="346" t="s">
        <v>3320</v>
      </c>
      <c r="DB185" s="346" t="s">
        <v>3320</v>
      </c>
      <c r="DC185" s="346" t="s">
        <v>3320</v>
      </c>
      <c r="DD185" s="346" t="s">
        <v>3320</v>
      </c>
      <c r="DE185" s="346" t="s">
        <v>3320</v>
      </c>
      <c r="DF185" s="346" t="s">
        <v>3320</v>
      </c>
      <c r="DG185" s="346" t="s">
        <v>3320</v>
      </c>
      <c r="DH185" s="346" t="s">
        <v>3320</v>
      </c>
      <c r="DI185" s="346" t="s">
        <v>3320</v>
      </c>
      <c r="DJ185" s="346" t="s">
        <v>3320</v>
      </c>
      <c r="DK185" s="346" t="s">
        <v>3320</v>
      </c>
      <c r="DL185" s="346" t="s">
        <v>3320</v>
      </c>
      <c r="DM185" s="346" t="s">
        <v>3320</v>
      </c>
      <c r="DN185" s="346" t="s">
        <v>3320</v>
      </c>
      <c r="DO185" s="346" t="s">
        <v>3320</v>
      </c>
      <c r="DP185" s="346" t="s">
        <v>3320</v>
      </c>
      <c r="DQ185" s="346" t="s">
        <v>3320</v>
      </c>
      <c r="DR185" s="346" t="s">
        <v>3320</v>
      </c>
      <c r="DS185" s="346" t="s">
        <v>3320</v>
      </c>
      <c r="DT185" s="346" t="s">
        <v>3320</v>
      </c>
      <c r="DU185" s="346" t="s">
        <v>3320</v>
      </c>
      <c r="DV185" s="346" t="s">
        <v>3320</v>
      </c>
      <c r="DW185" s="346" t="s">
        <v>3320</v>
      </c>
      <c r="DX185" s="346" t="s">
        <v>3320</v>
      </c>
      <c r="DY185" s="346" t="s">
        <v>3320</v>
      </c>
      <c r="DZ185" s="346" t="s">
        <v>3320</v>
      </c>
      <c r="EA185" s="346" t="s">
        <v>3320</v>
      </c>
      <c r="EB185" s="346" t="s">
        <v>3320</v>
      </c>
      <c r="EC185" s="346" t="s">
        <v>3320</v>
      </c>
      <c r="ED185" s="346" t="s">
        <v>3320</v>
      </c>
      <c r="EE185" s="346" t="s">
        <v>3320</v>
      </c>
      <c r="EF185" s="345">
        <v>178600000</v>
      </c>
      <c r="EG185" s="346" t="s">
        <v>1214</v>
      </c>
      <c r="EH185" s="346" t="s">
        <v>733</v>
      </c>
      <c r="EI185" s="346" t="s">
        <v>733</v>
      </c>
      <c r="EJ185" s="346" t="s">
        <v>733</v>
      </c>
      <c r="EK185" s="346" t="s">
        <v>4132</v>
      </c>
      <c r="EL185" s="346" t="s">
        <v>8598</v>
      </c>
      <c r="EM185" s="179" t="s">
        <v>9775</v>
      </c>
      <c r="EN185" s="348"/>
      <c r="EO185" s="346" t="s">
        <v>9776</v>
      </c>
      <c r="EP185" s="345">
        <v>178600000</v>
      </c>
      <c r="EQ185" s="345">
        <v>19800000</v>
      </c>
      <c r="ER185" s="345">
        <v>309400</v>
      </c>
      <c r="ES185" s="345">
        <v>82285</v>
      </c>
      <c r="ET185" s="346" t="s">
        <v>9777</v>
      </c>
      <c r="EU185" s="346" t="s">
        <v>733</v>
      </c>
      <c r="EV185" s="346" t="s">
        <v>733</v>
      </c>
      <c r="EW185" s="346" t="s">
        <v>9778</v>
      </c>
      <c r="EX185" s="346" t="s">
        <v>733</v>
      </c>
      <c r="EY185" s="346" t="s">
        <v>1214</v>
      </c>
      <c r="EZ185" s="346" t="s">
        <v>733</v>
      </c>
      <c r="FA185" s="346" t="s">
        <v>733</v>
      </c>
      <c r="FB185" s="346" t="s">
        <v>733</v>
      </c>
      <c r="FC185" s="349" t="s">
        <v>5676</v>
      </c>
      <c r="FD185" s="346" t="s">
        <v>3320</v>
      </c>
      <c r="FE185" s="346" t="s">
        <v>733</v>
      </c>
      <c r="FF185" s="346" t="s">
        <v>5872</v>
      </c>
      <c r="FG185" s="346" t="s">
        <v>733</v>
      </c>
      <c r="FH185" s="346" t="s">
        <v>6069</v>
      </c>
      <c r="FI185" s="346" t="s">
        <v>9779</v>
      </c>
      <c r="FJ185" s="346" t="s">
        <v>3320</v>
      </c>
      <c r="FK185" s="345">
        <v>1.38</v>
      </c>
      <c r="FL185" s="346" t="s">
        <v>733</v>
      </c>
      <c r="FM185" s="346" t="s">
        <v>5948</v>
      </c>
      <c r="FN185" s="346" t="s">
        <v>9780</v>
      </c>
      <c r="FO185" s="346" t="s">
        <v>733</v>
      </c>
      <c r="FP185" s="346" t="s">
        <v>3320</v>
      </c>
      <c r="FQ185" s="346" t="s">
        <v>3320</v>
      </c>
      <c r="FR185" s="346" t="s">
        <v>9781</v>
      </c>
      <c r="FS185" s="346" t="s">
        <v>5683</v>
      </c>
      <c r="FT185" s="346" t="s">
        <v>5683</v>
      </c>
      <c r="FU185" s="346" t="s">
        <v>5683</v>
      </c>
      <c r="FV185" s="346" t="s">
        <v>733</v>
      </c>
      <c r="FW185" s="346" t="s">
        <v>1214</v>
      </c>
      <c r="FX185" s="350">
        <v>46072.834629629629</v>
      </c>
      <c r="FY185" s="350">
        <v>46080.52</v>
      </c>
      <c r="FZ185" s="346" t="s">
        <v>5685</v>
      </c>
      <c r="GA185" s="346" t="s">
        <v>3320</v>
      </c>
      <c r="GB185" s="346" t="s">
        <v>3320</v>
      </c>
      <c r="GC185" s="346" t="s">
        <v>3320</v>
      </c>
      <c r="GD185" s="346" t="s">
        <v>3320</v>
      </c>
      <c r="GE185" s="346" t="s">
        <v>3320</v>
      </c>
      <c r="GF185" s="346" t="s">
        <v>3320</v>
      </c>
      <c r="GG185" s="346" t="s">
        <v>3320</v>
      </c>
      <c r="GH185" s="346" t="s">
        <v>3320</v>
      </c>
      <c r="GI185" s="346" t="s">
        <v>3320</v>
      </c>
      <c r="GJ185" s="346" t="s">
        <v>3320</v>
      </c>
      <c r="GK185" s="346" t="s">
        <v>3320</v>
      </c>
      <c r="GL185" s="346" t="s">
        <v>3320</v>
      </c>
      <c r="GM185" s="346" t="s">
        <v>3320</v>
      </c>
      <c r="GN185" s="346" t="s">
        <v>3320</v>
      </c>
      <c r="GO185" s="346" t="s">
        <v>3320</v>
      </c>
      <c r="GP185" s="346" t="s">
        <v>3320</v>
      </c>
      <c r="GQ185" s="346" t="s">
        <v>3320</v>
      </c>
      <c r="GR185" s="346" t="s">
        <v>3320</v>
      </c>
      <c r="GS185" s="346" t="s">
        <v>3320</v>
      </c>
      <c r="GT185" s="346" t="s">
        <v>3320</v>
      </c>
      <c r="GU185" s="346" t="s">
        <v>3320</v>
      </c>
      <c r="GV185" s="346" t="s">
        <v>3320</v>
      </c>
      <c r="GW185" s="346" t="s">
        <v>3320</v>
      </c>
      <c r="GX185" s="346" t="s">
        <v>3320</v>
      </c>
      <c r="GY185" s="346" t="s">
        <v>3320</v>
      </c>
      <c r="GZ185" s="346" t="s">
        <v>3320</v>
      </c>
      <c r="HA185" s="346" t="s">
        <v>3320</v>
      </c>
      <c r="HB185" s="346" t="s">
        <v>3320</v>
      </c>
      <c r="HC185" s="346" t="s">
        <v>3320</v>
      </c>
      <c r="HD185" s="346" t="s">
        <v>3320</v>
      </c>
      <c r="HE185" s="346" t="s">
        <v>3320</v>
      </c>
      <c r="HF185" s="346" t="s">
        <v>3320</v>
      </c>
      <c r="HG185" s="346" t="s">
        <v>3320</v>
      </c>
      <c r="HH185" s="346" t="s">
        <v>3320</v>
      </c>
      <c r="HI185" s="346" t="s">
        <v>3320</v>
      </c>
      <c r="HJ185" s="346" t="s">
        <v>3320</v>
      </c>
      <c r="HK185" s="346" t="s">
        <v>3320</v>
      </c>
      <c r="HL185" s="346" t="s">
        <v>3320</v>
      </c>
    </row>
    <row r="186" spans="1:220" ht="15.75" thickBot="1">
      <c r="A186" s="344" t="s">
        <v>5638</v>
      </c>
      <c r="B186" s="345">
        <v>925</v>
      </c>
      <c r="C186" s="346" t="s">
        <v>7032</v>
      </c>
      <c r="D186" s="346" t="s">
        <v>7033</v>
      </c>
      <c r="E186" s="345">
        <v>925</v>
      </c>
      <c r="F186" s="346" t="s">
        <v>1343</v>
      </c>
      <c r="G186" s="346" t="s">
        <v>6775</v>
      </c>
      <c r="H186" s="346" t="s">
        <v>5222</v>
      </c>
      <c r="I186" s="346" t="s">
        <v>5643</v>
      </c>
      <c r="J186" s="346" t="s">
        <v>6416</v>
      </c>
      <c r="K186" s="346" t="s">
        <v>6417</v>
      </c>
      <c r="L186" s="346" t="s">
        <v>7034</v>
      </c>
      <c r="M186" s="346" t="s">
        <v>7035</v>
      </c>
      <c r="N186" s="346" t="s">
        <v>6778</v>
      </c>
      <c r="O186" s="346" t="s">
        <v>6779</v>
      </c>
      <c r="P186" s="346" t="s">
        <v>3320</v>
      </c>
      <c r="Q186" s="346" t="s">
        <v>6780</v>
      </c>
      <c r="R186" s="346" t="s">
        <v>5698</v>
      </c>
      <c r="S186" s="346" t="s">
        <v>6781</v>
      </c>
      <c r="T186" s="346" t="s">
        <v>6782</v>
      </c>
      <c r="U186" s="346" t="s">
        <v>6425</v>
      </c>
      <c r="V186" s="346" t="s">
        <v>733</v>
      </c>
      <c r="W186" s="346" t="s">
        <v>733</v>
      </c>
      <c r="X186" s="346" t="s">
        <v>733</v>
      </c>
      <c r="Y186" s="346" t="s">
        <v>3320</v>
      </c>
      <c r="Z186" s="346" t="s">
        <v>6783</v>
      </c>
      <c r="AA186" s="346" t="s">
        <v>733</v>
      </c>
      <c r="AB186" s="346" t="s">
        <v>6784</v>
      </c>
      <c r="AC186" s="346" t="s">
        <v>6428</v>
      </c>
      <c r="AD186" s="346" t="s">
        <v>6429</v>
      </c>
      <c r="AE186" s="346" t="s">
        <v>6430</v>
      </c>
      <c r="AF186" s="346" t="s">
        <v>6785</v>
      </c>
      <c r="AG186" s="346" t="s">
        <v>6786</v>
      </c>
      <c r="AH186" s="346" t="s">
        <v>1214</v>
      </c>
      <c r="AI186" s="346" t="s">
        <v>3320</v>
      </c>
      <c r="AJ186" s="346" t="s">
        <v>2043</v>
      </c>
      <c r="AK186" s="346" t="s">
        <v>3589</v>
      </c>
      <c r="AL186" s="346" t="s">
        <v>6612</v>
      </c>
      <c r="AM186" s="347">
        <v>47391</v>
      </c>
      <c r="AN186" s="345">
        <v>29</v>
      </c>
      <c r="AO186" s="345">
        <v>70</v>
      </c>
      <c r="AP186" s="346" t="s">
        <v>5666</v>
      </c>
      <c r="AQ186" s="345">
        <v>136584</v>
      </c>
      <c r="AR186" s="345">
        <v>182.61</v>
      </c>
      <c r="AS186" s="346" t="s">
        <v>733</v>
      </c>
      <c r="AT186" s="345">
        <v>29.78</v>
      </c>
      <c r="AU186" s="346" t="s">
        <v>733</v>
      </c>
      <c r="AV186" s="345">
        <v>650</v>
      </c>
      <c r="AW186" s="346" t="s">
        <v>5800</v>
      </c>
      <c r="AX186" s="346" t="s">
        <v>5801</v>
      </c>
      <c r="AY186" s="346" t="s">
        <v>3320</v>
      </c>
      <c r="AZ186" s="346" t="s">
        <v>733</v>
      </c>
      <c r="BA186" s="346" t="s">
        <v>733</v>
      </c>
      <c r="BB186" s="345">
        <v>2041.3</v>
      </c>
      <c r="BC186" s="345">
        <v>1878.1</v>
      </c>
      <c r="BD186" s="346" t="s">
        <v>7037</v>
      </c>
      <c r="BE186" s="345">
        <v>365</v>
      </c>
      <c r="BF186" s="345">
        <v>86</v>
      </c>
      <c r="BG186" s="345">
        <v>98</v>
      </c>
      <c r="BH186" s="345">
        <v>30</v>
      </c>
      <c r="BI186" s="347">
        <v>46486</v>
      </c>
      <c r="BJ186" s="345">
        <v>0.45</v>
      </c>
      <c r="BK186" s="345">
        <v>8</v>
      </c>
      <c r="BL186" s="346" t="s">
        <v>7038</v>
      </c>
      <c r="BM186" s="346" t="s">
        <v>3320</v>
      </c>
      <c r="BN186" s="346" t="s">
        <v>3320</v>
      </c>
      <c r="BO186" s="346" t="s">
        <v>3320</v>
      </c>
      <c r="BP186" s="346" t="s">
        <v>3320</v>
      </c>
      <c r="BQ186" s="346" t="s">
        <v>3320</v>
      </c>
      <c r="BR186" s="346" t="s">
        <v>3320</v>
      </c>
      <c r="BS186" s="346" t="s">
        <v>3320</v>
      </c>
      <c r="BT186" s="346" t="s">
        <v>3320</v>
      </c>
      <c r="BU186" s="346" t="s">
        <v>3320</v>
      </c>
      <c r="BV186" s="346" t="s">
        <v>3320</v>
      </c>
      <c r="BW186" s="346" t="s">
        <v>3320</v>
      </c>
      <c r="BX186" s="348"/>
      <c r="BY186" s="346" t="s">
        <v>3320</v>
      </c>
      <c r="BZ186" s="346" t="s">
        <v>3320</v>
      </c>
      <c r="CA186" s="346" t="s">
        <v>3320</v>
      </c>
      <c r="CB186" s="346" t="s">
        <v>3320</v>
      </c>
      <c r="CC186" s="346" t="s">
        <v>3320</v>
      </c>
      <c r="CD186" s="346" t="s">
        <v>3320</v>
      </c>
      <c r="CE186" s="346" t="s">
        <v>3320</v>
      </c>
      <c r="CF186" s="346" t="s">
        <v>3320</v>
      </c>
      <c r="CG186" s="346" t="s">
        <v>3320</v>
      </c>
      <c r="CH186" s="348"/>
      <c r="CI186" s="346" t="s">
        <v>3320</v>
      </c>
      <c r="CJ186" s="346" t="s">
        <v>3320</v>
      </c>
      <c r="CK186" s="346" t="s">
        <v>3320</v>
      </c>
      <c r="CL186" s="346" t="s">
        <v>3320</v>
      </c>
      <c r="CM186" s="346" t="s">
        <v>3320</v>
      </c>
      <c r="CN186" s="346" t="s">
        <v>3320</v>
      </c>
      <c r="CO186" s="346" t="s">
        <v>3320</v>
      </c>
      <c r="CP186" s="346" t="s">
        <v>3320</v>
      </c>
      <c r="CQ186" s="346" t="s">
        <v>3320</v>
      </c>
      <c r="CR186" s="346" t="s">
        <v>3320</v>
      </c>
      <c r="CS186" s="346" t="s">
        <v>3320</v>
      </c>
      <c r="CT186" s="346" t="s">
        <v>3320</v>
      </c>
      <c r="CU186" s="346" t="s">
        <v>3320</v>
      </c>
      <c r="CV186" s="346" t="s">
        <v>3320</v>
      </c>
      <c r="CW186" s="346" t="s">
        <v>3320</v>
      </c>
      <c r="CX186" s="346" t="s">
        <v>3320</v>
      </c>
      <c r="CY186" s="346" t="s">
        <v>3320</v>
      </c>
      <c r="CZ186" s="346" t="s">
        <v>3320</v>
      </c>
      <c r="DA186" s="346" t="s">
        <v>3320</v>
      </c>
      <c r="DB186" s="346" t="s">
        <v>3320</v>
      </c>
      <c r="DC186" s="346" t="s">
        <v>3320</v>
      </c>
      <c r="DD186" s="346" t="s">
        <v>3320</v>
      </c>
      <c r="DE186" s="346" t="s">
        <v>3320</v>
      </c>
      <c r="DF186" s="346" t="s">
        <v>3320</v>
      </c>
      <c r="DG186" s="346" t="s">
        <v>3320</v>
      </c>
      <c r="DH186" s="346" t="s">
        <v>3320</v>
      </c>
      <c r="DI186" s="346" t="s">
        <v>3320</v>
      </c>
      <c r="DJ186" s="346" t="s">
        <v>3320</v>
      </c>
      <c r="DK186" s="346" t="s">
        <v>3320</v>
      </c>
      <c r="DL186" s="346" t="s">
        <v>3320</v>
      </c>
      <c r="DM186" s="346" t="s">
        <v>3320</v>
      </c>
      <c r="DN186" s="346" t="s">
        <v>3320</v>
      </c>
      <c r="DO186" s="346" t="s">
        <v>3320</v>
      </c>
      <c r="DP186" s="346" t="s">
        <v>3320</v>
      </c>
      <c r="DQ186" s="346" t="s">
        <v>3320</v>
      </c>
      <c r="DR186" s="346" t="s">
        <v>3320</v>
      </c>
      <c r="DS186" s="346" t="s">
        <v>3320</v>
      </c>
      <c r="DT186" s="346" t="s">
        <v>3320</v>
      </c>
      <c r="DU186" s="346" t="s">
        <v>3320</v>
      </c>
      <c r="DV186" s="346" t="s">
        <v>3320</v>
      </c>
      <c r="DW186" s="346" t="s">
        <v>3320</v>
      </c>
      <c r="DX186" s="346" t="s">
        <v>3320</v>
      </c>
      <c r="DY186" s="346" t="s">
        <v>3320</v>
      </c>
      <c r="DZ186" s="346" t="s">
        <v>3320</v>
      </c>
      <c r="EA186" s="346" t="s">
        <v>3320</v>
      </c>
      <c r="EB186" s="346" t="s">
        <v>3320</v>
      </c>
      <c r="EC186" s="346" t="s">
        <v>3320</v>
      </c>
      <c r="ED186" s="346" t="s">
        <v>3320</v>
      </c>
      <c r="EE186" s="346" t="s">
        <v>3320</v>
      </c>
      <c r="EF186" s="345">
        <v>113804043</v>
      </c>
      <c r="EG186" s="346" t="s">
        <v>733</v>
      </c>
      <c r="EH186" s="346" t="s">
        <v>733</v>
      </c>
      <c r="EI186" s="346" t="s">
        <v>733</v>
      </c>
      <c r="EJ186" s="346" t="s">
        <v>733</v>
      </c>
      <c r="EK186" s="346" t="s">
        <v>100</v>
      </c>
      <c r="EL186" s="346" t="s">
        <v>7039</v>
      </c>
      <c r="EM186" s="179" t="s">
        <v>7040</v>
      </c>
      <c r="EN186" s="348"/>
      <c r="EO186" s="346" t="s">
        <v>7041</v>
      </c>
      <c r="EP186" s="345">
        <v>113804043</v>
      </c>
      <c r="EQ186" s="345">
        <v>17424281</v>
      </c>
      <c r="ER186" s="345">
        <v>9.19</v>
      </c>
      <c r="ES186" s="345">
        <v>13.86</v>
      </c>
      <c r="ET186" s="346" t="s">
        <v>6437</v>
      </c>
      <c r="EU186" s="346" t="s">
        <v>733</v>
      </c>
      <c r="EV186" s="346" t="s">
        <v>733</v>
      </c>
      <c r="EW186" s="346" t="s">
        <v>7042</v>
      </c>
      <c r="EX186" s="346" t="s">
        <v>733</v>
      </c>
      <c r="EY186" s="346" t="s">
        <v>733</v>
      </c>
      <c r="EZ186" s="346" t="s">
        <v>733</v>
      </c>
      <c r="FA186" s="346" t="s">
        <v>733</v>
      </c>
      <c r="FB186" s="346" t="s">
        <v>733</v>
      </c>
      <c r="FC186" s="349" t="s">
        <v>5676</v>
      </c>
      <c r="FD186" s="346" t="s">
        <v>3320</v>
      </c>
      <c r="FE186" s="346" t="s">
        <v>733</v>
      </c>
      <c r="FF186" s="346" t="s">
        <v>5721</v>
      </c>
      <c r="FG186" s="346" t="s">
        <v>1214</v>
      </c>
      <c r="FH186" s="346" t="s">
        <v>1214</v>
      </c>
      <c r="FI186" s="346" t="s">
        <v>3320</v>
      </c>
      <c r="FJ186" s="346" t="s">
        <v>3320</v>
      </c>
      <c r="FK186" s="346" t="s">
        <v>3320</v>
      </c>
      <c r="FL186" s="346" t="s">
        <v>1214</v>
      </c>
      <c r="FM186" s="346" t="s">
        <v>1214</v>
      </c>
      <c r="FN186" s="346" t="s">
        <v>3320</v>
      </c>
      <c r="FO186" s="346" t="s">
        <v>1214</v>
      </c>
      <c r="FP186" s="346" t="s">
        <v>3320</v>
      </c>
      <c r="FQ186" s="346" t="s">
        <v>3320</v>
      </c>
      <c r="FR186" s="346" t="s">
        <v>3320</v>
      </c>
      <c r="FS186" s="346" t="s">
        <v>3320</v>
      </c>
      <c r="FT186" s="346" t="s">
        <v>3320</v>
      </c>
      <c r="FU186" s="346" t="s">
        <v>3320</v>
      </c>
      <c r="FV186" s="346" t="s">
        <v>1214</v>
      </c>
      <c r="FW186" s="346" t="s">
        <v>1214</v>
      </c>
      <c r="FX186" s="350">
        <v>46080.347557870373</v>
      </c>
      <c r="FY186" s="350">
        <v>46080.501388888886</v>
      </c>
      <c r="FZ186" s="346" t="s">
        <v>5685</v>
      </c>
      <c r="GA186" s="346" t="s">
        <v>3320</v>
      </c>
      <c r="GB186" s="346" t="s">
        <v>3320</v>
      </c>
      <c r="GC186" s="346" t="s">
        <v>3320</v>
      </c>
      <c r="GD186" s="346" t="s">
        <v>3320</v>
      </c>
      <c r="GE186" s="346" t="s">
        <v>3320</v>
      </c>
      <c r="GF186" s="346" t="s">
        <v>3320</v>
      </c>
      <c r="GG186" s="346" t="s">
        <v>3320</v>
      </c>
      <c r="GH186" s="346" t="s">
        <v>3320</v>
      </c>
      <c r="GI186" s="346" t="s">
        <v>3320</v>
      </c>
      <c r="GJ186" s="346" t="s">
        <v>3320</v>
      </c>
      <c r="GK186" s="346" t="s">
        <v>3320</v>
      </c>
      <c r="GL186" s="346" t="s">
        <v>3320</v>
      </c>
      <c r="GM186" s="346" t="s">
        <v>3320</v>
      </c>
      <c r="GN186" s="346" t="s">
        <v>3320</v>
      </c>
      <c r="GO186" s="346" t="s">
        <v>3320</v>
      </c>
      <c r="GP186" s="346" t="s">
        <v>3320</v>
      </c>
      <c r="GQ186" s="346" t="s">
        <v>3320</v>
      </c>
      <c r="GR186" s="346" t="s">
        <v>3320</v>
      </c>
      <c r="GS186" s="346" t="s">
        <v>3320</v>
      </c>
      <c r="GT186" s="346" t="s">
        <v>3320</v>
      </c>
      <c r="GU186" s="346" t="s">
        <v>3320</v>
      </c>
      <c r="GV186" s="346" t="s">
        <v>3320</v>
      </c>
      <c r="GW186" s="346" t="s">
        <v>3320</v>
      </c>
      <c r="GX186" s="346" t="s">
        <v>3320</v>
      </c>
      <c r="GY186" s="346" t="s">
        <v>3320</v>
      </c>
      <c r="GZ186" s="346" t="s">
        <v>3320</v>
      </c>
      <c r="HA186" s="346" t="s">
        <v>3320</v>
      </c>
      <c r="HB186" s="346" t="s">
        <v>3320</v>
      </c>
      <c r="HC186" s="346" t="s">
        <v>3320</v>
      </c>
      <c r="HD186" s="346" t="s">
        <v>3320</v>
      </c>
      <c r="HE186" s="346" t="s">
        <v>3320</v>
      </c>
      <c r="HF186" s="346" t="s">
        <v>3320</v>
      </c>
      <c r="HG186" s="346" t="s">
        <v>3320</v>
      </c>
      <c r="HH186" s="346" t="s">
        <v>3320</v>
      </c>
      <c r="HI186" s="346" t="s">
        <v>3320</v>
      </c>
      <c r="HJ186" s="346" t="s">
        <v>3320</v>
      </c>
      <c r="HK186" s="346" t="s">
        <v>3320</v>
      </c>
      <c r="HL186" s="346" t="s">
        <v>3320</v>
      </c>
    </row>
    <row r="187" spans="1:220" ht="15.75" thickBot="1">
      <c r="A187" s="344" t="s">
        <v>5638</v>
      </c>
      <c r="B187" s="345">
        <v>305</v>
      </c>
      <c r="C187" s="346" t="s">
        <v>9631</v>
      </c>
      <c r="D187" s="346" t="s">
        <v>9632</v>
      </c>
      <c r="E187" s="345">
        <v>305</v>
      </c>
      <c r="F187" s="346" t="s">
        <v>9633</v>
      </c>
      <c r="G187" s="346" t="s">
        <v>9634</v>
      </c>
      <c r="H187" s="346" t="s">
        <v>9635</v>
      </c>
      <c r="I187" s="346" t="s">
        <v>6342</v>
      </c>
      <c r="J187" s="346" t="s">
        <v>9636</v>
      </c>
      <c r="K187" s="346" t="s">
        <v>9237</v>
      </c>
      <c r="L187" s="346" t="s">
        <v>5698</v>
      </c>
      <c r="M187" s="346" t="s">
        <v>5698</v>
      </c>
      <c r="N187" s="346" t="s">
        <v>9638</v>
      </c>
      <c r="O187" s="346" t="s">
        <v>9239</v>
      </c>
      <c r="P187" s="346" t="s">
        <v>3320</v>
      </c>
      <c r="Q187" s="346" t="s">
        <v>9639</v>
      </c>
      <c r="R187" s="346" t="s">
        <v>5698</v>
      </c>
      <c r="S187" s="346" t="s">
        <v>9241</v>
      </c>
      <c r="T187" s="346" t="s">
        <v>9640</v>
      </c>
      <c r="U187" s="346" t="s">
        <v>9640</v>
      </c>
      <c r="V187" s="346" t="s">
        <v>733</v>
      </c>
      <c r="W187" s="346" t="s">
        <v>733</v>
      </c>
      <c r="X187" s="346" t="s">
        <v>733</v>
      </c>
      <c r="Y187" s="346" t="s">
        <v>3320</v>
      </c>
      <c r="Z187" s="346" t="s">
        <v>9641</v>
      </c>
      <c r="AA187" s="346" t="s">
        <v>733</v>
      </c>
      <c r="AB187" s="346" t="s">
        <v>9642</v>
      </c>
      <c r="AC187" s="346" t="s">
        <v>9244</v>
      </c>
      <c r="AD187" s="346" t="s">
        <v>9521</v>
      </c>
      <c r="AE187" s="346" t="s">
        <v>9643</v>
      </c>
      <c r="AF187" s="346" t="s">
        <v>910</v>
      </c>
      <c r="AG187" s="346" t="s">
        <v>9644</v>
      </c>
      <c r="AH187" s="346" t="s">
        <v>1214</v>
      </c>
      <c r="AI187" s="346" t="s">
        <v>3320</v>
      </c>
      <c r="AJ187" s="346" t="s">
        <v>5955</v>
      </c>
      <c r="AK187" s="346" t="s">
        <v>3603</v>
      </c>
      <c r="AL187" s="346" t="s">
        <v>5712</v>
      </c>
      <c r="AM187" s="347">
        <v>47301</v>
      </c>
      <c r="AN187" s="345">
        <v>36</v>
      </c>
      <c r="AO187" s="345">
        <v>293</v>
      </c>
      <c r="AP187" s="346" t="s">
        <v>9250</v>
      </c>
      <c r="AQ187" s="345">
        <v>2</v>
      </c>
      <c r="AR187" s="345">
        <v>2438</v>
      </c>
      <c r="AS187" s="346" t="s">
        <v>733</v>
      </c>
      <c r="AT187" s="346" t="s">
        <v>3320</v>
      </c>
      <c r="AU187" s="346" t="s">
        <v>3320</v>
      </c>
      <c r="AV187" s="346" t="s">
        <v>3320</v>
      </c>
      <c r="AW187" s="346" t="s">
        <v>3320</v>
      </c>
      <c r="AX187" s="346" t="s">
        <v>3320</v>
      </c>
      <c r="AY187" s="346" t="s">
        <v>3320</v>
      </c>
      <c r="AZ187" s="346" t="s">
        <v>3320</v>
      </c>
      <c r="BA187" s="346" t="s">
        <v>3320</v>
      </c>
      <c r="BB187" s="346" t="s">
        <v>3320</v>
      </c>
      <c r="BC187" s="346" t="s">
        <v>3320</v>
      </c>
      <c r="BD187" s="348"/>
      <c r="BE187" s="346" t="s">
        <v>3320</v>
      </c>
      <c r="BF187" s="346" t="s">
        <v>3320</v>
      </c>
      <c r="BG187" s="346" t="s">
        <v>3320</v>
      </c>
      <c r="BH187" s="346" t="s">
        <v>3320</v>
      </c>
      <c r="BI187" s="346" t="s">
        <v>3320</v>
      </c>
      <c r="BJ187" s="346" t="s">
        <v>3320</v>
      </c>
      <c r="BK187" s="346" t="s">
        <v>3320</v>
      </c>
      <c r="BL187" s="346" t="s">
        <v>3320</v>
      </c>
      <c r="BM187" s="346" t="s">
        <v>3320</v>
      </c>
      <c r="BN187" s="346" t="s">
        <v>3320</v>
      </c>
      <c r="BO187" s="346" t="s">
        <v>3320</v>
      </c>
      <c r="BP187" s="346" t="s">
        <v>3320</v>
      </c>
      <c r="BQ187" s="346" t="s">
        <v>3320</v>
      </c>
      <c r="BR187" s="346" t="s">
        <v>3320</v>
      </c>
      <c r="BS187" s="346" t="s">
        <v>3320</v>
      </c>
      <c r="BT187" s="346" t="s">
        <v>3320</v>
      </c>
      <c r="BU187" s="346" t="s">
        <v>3320</v>
      </c>
      <c r="BV187" s="346" t="s">
        <v>3320</v>
      </c>
      <c r="BW187" s="346" t="s">
        <v>3320</v>
      </c>
      <c r="BX187" s="348"/>
      <c r="BY187" s="346" t="s">
        <v>3320</v>
      </c>
      <c r="BZ187" s="346" t="s">
        <v>3320</v>
      </c>
      <c r="CA187" s="346" t="s">
        <v>3320</v>
      </c>
      <c r="CB187" s="346" t="s">
        <v>3320</v>
      </c>
      <c r="CC187" s="346" t="s">
        <v>3320</v>
      </c>
      <c r="CD187" s="346" t="s">
        <v>3320</v>
      </c>
      <c r="CE187" s="346" t="s">
        <v>3320</v>
      </c>
      <c r="CF187" s="346" t="s">
        <v>3320</v>
      </c>
      <c r="CG187" s="346" t="s">
        <v>3320</v>
      </c>
      <c r="CH187" s="348"/>
      <c r="CI187" s="346" t="s">
        <v>3320</v>
      </c>
      <c r="CJ187" s="346" t="s">
        <v>3320</v>
      </c>
      <c r="CK187" s="346" t="s">
        <v>3320</v>
      </c>
      <c r="CL187" s="346" t="s">
        <v>3320</v>
      </c>
      <c r="CM187" s="346" t="s">
        <v>3320</v>
      </c>
      <c r="CN187" s="346" t="s">
        <v>3320</v>
      </c>
      <c r="CO187" s="346" t="s">
        <v>3320</v>
      </c>
      <c r="CP187" s="346" t="s">
        <v>9646</v>
      </c>
      <c r="CQ187" s="346" t="s">
        <v>6362</v>
      </c>
      <c r="CR187" s="346" t="s">
        <v>9252</v>
      </c>
      <c r="CS187" s="346" t="s">
        <v>9253</v>
      </c>
      <c r="CT187" s="348"/>
      <c r="CU187" s="346" t="s">
        <v>9647</v>
      </c>
      <c r="CV187" s="346" t="s">
        <v>1214</v>
      </c>
      <c r="CW187" s="346" t="s">
        <v>1214</v>
      </c>
      <c r="CX187" s="346" t="s">
        <v>5774</v>
      </c>
      <c r="CY187" s="346" t="s">
        <v>3320</v>
      </c>
      <c r="CZ187" s="345">
        <v>1.7</v>
      </c>
      <c r="DA187" s="348"/>
      <c r="DB187" s="346" t="s">
        <v>7718</v>
      </c>
      <c r="DC187" s="346" t="s">
        <v>6370</v>
      </c>
      <c r="DD187" s="348"/>
      <c r="DE187" s="346" t="s">
        <v>3320</v>
      </c>
      <c r="DF187" s="352">
        <v>0.9</v>
      </c>
      <c r="DG187" s="346" t="s">
        <v>9648</v>
      </c>
      <c r="DH187" s="346" t="s">
        <v>3320</v>
      </c>
      <c r="DI187" s="346" t="s">
        <v>3320</v>
      </c>
      <c r="DJ187" s="346" t="s">
        <v>3320</v>
      </c>
      <c r="DK187" s="346" t="s">
        <v>3320</v>
      </c>
      <c r="DL187" s="346" t="s">
        <v>3320</v>
      </c>
      <c r="DM187" s="346" t="s">
        <v>3320</v>
      </c>
      <c r="DN187" s="346" t="s">
        <v>3320</v>
      </c>
      <c r="DO187" s="346" t="s">
        <v>3320</v>
      </c>
      <c r="DP187" s="346" t="s">
        <v>3320</v>
      </c>
      <c r="DQ187" s="346" t="s">
        <v>3320</v>
      </c>
      <c r="DR187" s="346" t="s">
        <v>3320</v>
      </c>
      <c r="DS187" s="346" t="s">
        <v>3320</v>
      </c>
      <c r="DT187" s="346" t="s">
        <v>3320</v>
      </c>
      <c r="DU187" s="346" t="s">
        <v>3320</v>
      </c>
      <c r="DV187" s="346" t="s">
        <v>3320</v>
      </c>
      <c r="DW187" s="346" t="s">
        <v>3320</v>
      </c>
      <c r="DX187" s="346" t="s">
        <v>3320</v>
      </c>
      <c r="DY187" s="346" t="s">
        <v>3320</v>
      </c>
      <c r="DZ187" s="346" t="s">
        <v>3320</v>
      </c>
      <c r="EA187" s="346" t="s">
        <v>3320</v>
      </c>
      <c r="EB187" s="346" t="s">
        <v>3320</v>
      </c>
      <c r="EC187" s="346" t="s">
        <v>3320</v>
      </c>
      <c r="ED187" s="346" t="s">
        <v>3320</v>
      </c>
      <c r="EE187" s="346" t="s">
        <v>3320</v>
      </c>
      <c r="EF187" s="345">
        <v>475000000</v>
      </c>
      <c r="EG187" s="346" t="s">
        <v>733</v>
      </c>
      <c r="EH187" s="346" t="s">
        <v>733</v>
      </c>
      <c r="EI187" s="346" t="s">
        <v>1214</v>
      </c>
      <c r="EJ187" s="346" t="s">
        <v>733</v>
      </c>
      <c r="EK187" s="346" t="s">
        <v>9649</v>
      </c>
      <c r="EL187" s="346" t="s">
        <v>9650</v>
      </c>
      <c r="EM187" s="179" t="s">
        <v>9651</v>
      </c>
      <c r="EN187" s="348"/>
      <c r="EO187" s="346" t="s">
        <v>9652</v>
      </c>
      <c r="EP187" s="345">
        <v>475000000</v>
      </c>
      <c r="EQ187" s="346" t="s">
        <v>3320</v>
      </c>
      <c r="ER187" s="345">
        <v>4</v>
      </c>
      <c r="ES187" s="345">
        <v>1</v>
      </c>
      <c r="ET187" s="346" t="s">
        <v>9653</v>
      </c>
      <c r="EU187" s="346" t="s">
        <v>733</v>
      </c>
      <c r="EV187" s="346" t="s">
        <v>1214</v>
      </c>
      <c r="EW187" s="346" t="s">
        <v>9654</v>
      </c>
      <c r="EX187" s="346" t="s">
        <v>1214</v>
      </c>
      <c r="EY187" s="346" t="s">
        <v>1214</v>
      </c>
      <c r="EZ187" s="346" t="s">
        <v>1214</v>
      </c>
      <c r="FA187" s="346" t="s">
        <v>733</v>
      </c>
      <c r="FB187" s="346" t="s">
        <v>1214</v>
      </c>
      <c r="FC187" s="349" t="s">
        <v>5676</v>
      </c>
      <c r="FD187" s="346" t="s">
        <v>3320</v>
      </c>
      <c r="FE187" s="346" t="s">
        <v>733</v>
      </c>
      <c r="FF187" s="346" t="s">
        <v>5721</v>
      </c>
      <c r="FG187" s="346" t="s">
        <v>1214</v>
      </c>
      <c r="FH187" s="346" t="s">
        <v>1214</v>
      </c>
      <c r="FI187" s="346" t="s">
        <v>3320</v>
      </c>
      <c r="FJ187" s="346" t="s">
        <v>3320</v>
      </c>
      <c r="FK187" s="346" t="s">
        <v>3320</v>
      </c>
      <c r="FL187" s="346" t="s">
        <v>1214</v>
      </c>
      <c r="FM187" s="346" t="s">
        <v>1214</v>
      </c>
      <c r="FN187" s="346" t="s">
        <v>3320</v>
      </c>
      <c r="FO187" s="346" t="s">
        <v>733</v>
      </c>
      <c r="FP187" s="346" t="s">
        <v>3320</v>
      </c>
      <c r="FQ187" s="346" t="s">
        <v>9655</v>
      </c>
      <c r="FR187" s="346" t="s">
        <v>3320</v>
      </c>
      <c r="FS187" s="346" t="s">
        <v>5952</v>
      </c>
      <c r="FT187" s="346" t="s">
        <v>5684</v>
      </c>
      <c r="FU187" s="346" t="s">
        <v>5684</v>
      </c>
      <c r="FV187" s="346" t="s">
        <v>5759</v>
      </c>
      <c r="FW187" s="346" t="s">
        <v>1214</v>
      </c>
      <c r="FX187" s="350">
        <v>46080.180173611108</v>
      </c>
      <c r="FY187" s="350">
        <v>46080.497557870367</v>
      </c>
      <c r="FZ187" s="346" t="s">
        <v>5685</v>
      </c>
      <c r="GA187" s="346" t="s">
        <v>3320</v>
      </c>
      <c r="GB187" s="346" t="s">
        <v>3320</v>
      </c>
      <c r="GC187" s="346" t="s">
        <v>3320</v>
      </c>
      <c r="GD187" s="346" t="s">
        <v>3320</v>
      </c>
      <c r="GE187" s="346" t="s">
        <v>3320</v>
      </c>
      <c r="GF187" s="346" t="s">
        <v>3320</v>
      </c>
      <c r="GG187" s="346" t="s">
        <v>3320</v>
      </c>
      <c r="GH187" s="346" t="s">
        <v>3320</v>
      </c>
      <c r="GI187" s="346" t="s">
        <v>3320</v>
      </c>
      <c r="GJ187" s="346" t="s">
        <v>3320</v>
      </c>
      <c r="GK187" s="346" t="s">
        <v>3320</v>
      </c>
      <c r="GL187" s="346" t="s">
        <v>3320</v>
      </c>
      <c r="GM187" s="346" t="s">
        <v>3320</v>
      </c>
      <c r="GN187" s="346" t="s">
        <v>3320</v>
      </c>
      <c r="GO187" s="346" t="s">
        <v>3320</v>
      </c>
      <c r="GP187" s="346" t="s">
        <v>3320</v>
      </c>
      <c r="GQ187" s="346" t="s">
        <v>3320</v>
      </c>
      <c r="GR187" s="346" t="s">
        <v>3320</v>
      </c>
      <c r="GS187" s="346" t="s">
        <v>3320</v>
      </c>
      <c r="GT187" s="346" t="s">
        <v>3320</v>
      </c>
      <c r="GU187" s="346" t="s">
        <v>3320</v>
      </c>
      <c r="GV187" s="346" t="s">
        <v>3320</v>
      </c>
      <c r="GW187" s="346" t="s">
        <v>3320</v>
      </c>
      <c r="GX187" s="346" t="s">
        <v>3320</v>
      </c>
      <c r="GY187" s="346" t="s">
        <v>3320</v>
      </c>
      <c r="GZ187" s="346" t="s">
        <v>3320</v>
      </c>
      <c r="HA187" s="346" t="s">
        <v>3320</v>
      </c>
      <c r="HB187" s="346" t="s">
        <v>3320</v>
      </c>
      <c r="HC187" s="346" t="s">
        <v>3320</v>
      </c>
      <c r="HD187" s="346" t="s">
        <v>3320</v>
      </c>
      <c r="HE187" s="346" t="s">
        <v>3320</v>
      </c>
      <c r="HF187" s="346" t="s">
        <v>3320</v>
      </c>
      <c r="HG187" s="346" t="s">
        <v>3320</v>
      </c>
      <c r="HH187" s="346" t="s">
        <v>3320</v>
      </c>
      <c r="HI187" s="346" t="s">
        <v>3320</v>
      </c>
      <c r="HJ187" s="346" t="s">
        <v>3320</v>
      </c>
      <c r="HK187" s="346" t="s">
        <v>3320</v>
      </c>
      <c r="HL187" s="346" t="s">
        <v>3320</v>
      </c>
    </row>
    <row r="188" spans="1:220" ht="15.75" thickBot="1">
      <c r="A188" s="344" t="s">
        <v>5638</v>
      </c>
      <c r="B188" s="345">
        <v>902</v>
      </c>
      <c r="C188" s="346" t="s">
        <v>9782</v>
      </c>
      <c r="D188" s="346" t="s">
        <v>9783</v>
      </c>
      <c r="E188" s="345">
        <v>902</v>
      </c>
      <c r="F188" s="346" t="s">
        <v>9700</v>
      </c>
      <c r="G188" s="346" t="s">
        <v>9701</v>
      </c>
      <c r="H188" s="346" t="s">
        <v>9784</v>
      </c>
      <c r="I188" s="346" t="s">
        <v>5643</v>
      </c>
      <c r="J188" s="346" t="s">
        <v>9703</v>
      </c>
      <c r="K188" s="346" t="s">
        <v>5698</v>
      </c>
      <c r="L188" s="346" t="s">
        <v>5698</v>
      </c>
      <c r="M188" s="346" t="s">
        <v>5698</v>
      </c>
      <c r="N188" s="346" t="s">
        <v>9705</v>
      </c>
      <c r="O188" s="346" t="s">
        <v>9706</v>
      </c>
      <c r="P188" s="346" t="s">
        <v>9701</v>
      </c>
      <c r="Q188" s="346" t="s">
        <v>9707</v>
      </c>
      <c r="R188" s="346" t="s">
        <v>9708</v>
      </c>
      <c r="S188" s="346" t="s">
        <v>9709</v>
      </c>
      <c r="T188" s="346" t="s">
        <v>9710</v>
      </c>
      <c r="U188" s="346" t="s">
        <v>9711</v>
      </c>
      <c r="V188" s="346" t="s">
        <v>733</v>
      </c>
      <c r="W188" s="346" t="s">
        <v>733</v>
      </c>
      <c r="X188" s="346" t="s">
        <v>733</v>
      </c>
      <c r="Y188" s="346" t="s">
        <v>3320</v>
      </c>
      <c r="Z188" s="346" t="s">
        <v>9712</v>
      </c>
      <c r="AA188" s="346" t="s">
        <v>733</v>
      </c>
      <c r="AB188" s="346" t="s">
        <v>9713</v>
      </c>
      <c r="AC188" s="346" t="s">
        <v>9714</v>
      </c>
      <c r="AD188" s="346" t="s">
        <v>9715</v>
      </c>
      <c r="AE188" s="346" t="s">
        <v>9716</v>
      </c>
      <c r="AF188" s="346" t="s">
        <v>9717</v>
      </c>
      <c r="AG188" s="346" t="s">
        <v>9718</v>
      </c>
      <c r="AH188" s="346" t="s">
        <v>1214</v>
      </c>
      <c r="AI188" s="346" t="s">
        <v>3320</v>
      </c>
      <c r="AJ188" s="346" t="s">
        <v>5663</v>
      </c>
      <c r="AK188" s="346" t="s">
        <v>6324</v>
      </c>
      <c r="AL188" s="346" t="s">
        <v>5665</v>
      </c>
      <c r="AM188" s="347">
        <v>47057</v>
      </c>
      <c r="AN188" s="345">
        <v>18</v>
      </c>
      <c r="AO188" s="345">
        <v>50</v>
      </c>
      <c r="AP188" s="346" t="s">
        <v>5666</v>
      </c>
      <c r="AQ188" s="345">
        <v>13</v>
      </c>
      <c r="AR188" s="345">
        <v>190.28</v>
      </c>
      <c r="AS188" s="346" t="s">
        <v>733</v>
      </c>
      <c r="AT188" s="345">
        <v>43</v>
      </c>
      <c r="AU188" s="346" t="s">
        <v>733</v>
      </c>
      <c r="AV188" s="345">
        <v>66.39</v>
      </c>
      <c r="AW188" s="346" t="s">
        <v>5667</v>
      </c>
      <c r="AX188" s="346" t="s">
        <v>5801</v>
      </c>
      <c r="AY188" s="346" t="s">
        <v>3320</v>
      </c>
      <c r="AZ188" s="346" t="s">
        <v>733</v>
      </c>
      <c r="BA188" s="346" t="s">
        <v>733</v>
      </c>
      <c r="BB188" s="345">
        <v>2074.71</v>
      </c>
      <c r="BC188" s="345">
        <v>1943.26</v>
      </c>
      <c r="BD188" s="346" t="s">
        <v>9720</v>
      </c>
      <c r="BE188" s="345">
        <v>364</v>
      </c>
      <c r="BF188" s="345">
        <v>60</v>
      </c>
      <c r="BG188" s="345">
        <v>54</v>
      </c>
      <c r="BH188" s="345">
        <v>30</v>
      </c>
      <c r="BI188" s="347">
        <v>46445</v>
      </c>
      <c r="BJ188" s="345">
        <v>0.5</v>
      </c>
      <c r="BK188" s="345">
        <v>8</v>
      </c>
      <c r="BL188" s="346" t="s">
        <v>9721</v>
      </c>
      <c r="BM188" s="345">
        <v>17500000</v>
      </c>
      <c r="BN188" s="346" t="s">
        <v>3320</v>
      </c>
      <c r="BO188" s="346" t="s">
        <v>3320</v>
      </c>
      <c r="BP188" s="346" t="s">
        <v>3320</v>
      </c>
      <c r="BQ188" s="346" t="s">
        <v>3320</v>
      </c>
      <c r="BR188" s="346" t="s">
        <v>3320</v>
      </c>
      <c r="BS188" s="346" t="s">
        <v>3320</v>
      </c>
      <c r="BT188" s="346" t="s">
        <v>3320</v>
      </c>
      <c r="BU188" s="346" t="s">
        <v>3320</v>
      </c>
      <c r="BV188" s="346" t="s">
        <v>3320</v>
      </c>
      <c r="BW188" s="346" t="s">
        <v>3320</v>
      </c>
      <c r="BX188" s="348"/>
      <c r="BY188" s="346" t="s">
        <v>3320</v>
      </c>
      <c r="BZ188" s="346" t="s">
        <v>3320</v>
      </c>
      <c r="CA188" s="346" t="s">
        <v>3320</v>
      </c>
      <c r="CB188" s="346" t="s">
        <v>3320</v>
      </c>
      <c r="CC188" s="346" t="s">
        <v>3320</v>
      </c>
      <c r="CD188" s="346" t="s">
        <v>3320</v>
      </c>
      <c r="CE188" s="346" t="s">
        <v>3320</v>
      </c>
      <c r="CF188" s="346" t="s">
        <v>3320</v>
      </c>
      <c r="CG188" s="346" t="s">
        <v>3320</v>
      </c>
      <c r="CH188" s="348"/>
      <c r="CI188" s="346" t="s">
        <v>3320</v>
      </c>
      <c r="CJ188" s="346" t="s">
        <v>3320</v>
      </c>
      <c r="CK188" s="346" t="s">
        <v>3320</v>
      </c>
      <c r="CL188" s="346" t="s">
        <v>3320</v>
      </c>
      <c r="CM188" s="346" t="s">
        <v>3320</v>
      </c>
      <c r="CN188" s="346" t="s">
        <v>3320</v>
      </c>
      <c r="CO188" s="346" t="s">
        <v>3320</v>
      </c>
      <c r="CP188" s="346" t="s">
        <v>3320</v>
      </c>
      <c r="CQ188" s="346" t="s">
        <v>3320</v>
      </c>
      <c r="CR188" s="346" t="s">
        <v>3320</v>
      </c>
      <c r="CS188" s="346" t="s">
        <v>3320</v>
      </c>
      <c r="CT188" s="346" t="s">
        <v>3320</v>
      </c>
      <c r="CU188" s="346" t="s">
        <v>3320</v>
      </c>
      <c r="CV188" s="346" t="s">
        <v>3320</v>
      </c>
      <c r="CW188" s="346" t="s">
        <v>3320</v>
      </c>
      <c r="CX188" s="346" t="s">
        <v>3320</v>
      </c>
      <c r="CY188" s="346" t="s">
        <v>3320</v>
      </c>
      <c r="CZ188" s="346" t="s">
        <v>3320</v>
      </c>
      <c r="DA188" s="346" t="s">
        <v>3320</v>
      </c>
      <c r="DB188" s="346" t="s">
        <v>3320</v>
      </c>
      <c r="DC188" s="346" t="s">
        <v>3320</v>
      </c>
      <c r="DD188" s="346" t="s">
        <v>3320</v>
      </c>
      <c r="DE188" s="346" t="s">
        <v>3320</v>
      </c>
      <c r="DF188" s="346" t="s">
        <v>3320</v>
      </c>
      <c r="DG188" s="346" t="s">
        <v>3320</v>
      </c>
      <c r="DH188" s="346" t="s">
        <v>3320</v>
      </c>
      <c r="DI188" s="346" t="s">
        <v>3320</v>
      </c>
      <c r="DJ188" s="346" t="s">
        <v>3320</v>
      </c>
      <c r="DK188" s="346" t="s">
        <v>3320</v>
      </c>
      <c r="DL188" s="346" t="s">
        <v>3320</v>
      </c>
      <c r="DM188" s="346" t="s">
        <v>3320</v>
      </c>
      <c r="DN188" s="346" t="s">
        <v>3320</v>
      </c>
      <c r="DO188" s="346" t="s">
        <v>3320</v>
      </c>
      <c r="DP188" s="346" t="s">
        <v>3320</v>
      </c>
      <c r="DQ188" s="346" t="s">
        <v>3320</v>
      </c>
      <c r="DR188" s="346" t="s">
        <v>3320</v>
      </c>
      <c r="DS188" s="346" t="s">
        <v>3320</v>
      </c>
      <c r="DT188" s="346" t="s">
        <v>3320</v>
      </c>
      <c r="DU188" s="346" t="s">
        <v>3320</v>
      </c>
      <c r="DV188" s="346" t="s">
        <v>3320</v>
      </c>
      <c r="DW188" s="346" t="s">
        <v>3320</v>
      </c>
      <c r="DX188" s="346" t="s">
        <v>3320</v>
      </c>
      <c r="DY188" s="346" t="s">
        <v>3320</v>
      </c>
      <c r="DZ188" s="346" t="s">
        <v>3320</v>
      </c>
      <c r="EA188" s="346" t="s">
        <v>3320</v>
      </c>
      <c r="EB188" s="346" t="s">
        <v>3320</v>
      </c>
      <c r="EC188" s="346" t="s">
        <v>3320</v>
      </c>
      <c r="ED188" s="346" t="s">
        <v>3320</v>
      </c>
      <c r="EE188" s="346" t="s">
        <v>3320</v>
      </c>
      <c r="EF188" s="345">
        <v>74832545</v>
      </c>
      <c r="EG188" s="346" t="s">
        <v>733</v>
      </c>
      <c r="EH188" s="346" t="s">
        <v>733</v>
      </c>
      <c r="EI188" s="346" t="s">
        <v>733</v>
      </c>
      <c r="EJ188" s="346" t="s">
        <v>733</v>
      </c>
      <c r="EK188" s="346" t="s">
        <v>9786</v>
      </c>
      <c r="EL188" s="346" t="s">
        <v>9787</v>
      </c>
      <c r="EM188" s="179" t="s">
        <v>9788</v>
      </c>
      <c r="EN188" s="348"/>
      <c r="EO188" s="346" t="s">
        <v>9789</v>
      </c>
      <c r="EP188" s="345">
        <v>74832545</v>
      </c>
      <c r="EQ188" s="345">
        <v>18849600</v>
      </c>
      <c r="ER188" s="345">
        <v>20.84</v>
      </c>
      <c r="ES188" s="345">
        <v>4.9000000000000004</v>
      </c>
      <c r="ET188" s="346" t="s">
        <v>5774</v>
      </c>
      <c r="EU188" s="346" t="s">
        <v>733</v>
      </c>
      <c r="EV188" s="346" t="s">
        <v>733</v>
      </c>
      <c r="EW188" s="346" t="s">
        <v>9725</v>
      </c>
      <c r="EX188" s="346" t="s">
        <v>733</v>
      </c>
      <c r="EY188" s="346" t="s">
        <v>1214</v>
      </c>
      <c r="EZ188" s="346" t="s">
        <v>733</v>
      </c>
      <c r="FA188" s="346" t="s">
        <v>733</v>
      </c>
      <c r="FB188" s="346" t="s">
        <v>1214</v>
      </c>
      <c r="FC188" s="349" t="s">
        <v>5676</v>
      </c>
      <c r="FD188" s="346" t="s">
        <v>3320</v>
      </c>
      <c r="FE188" s="346" t="s">
        <v>733</v>
      </c>
      <c r="FF188" s="346" t="s">
        <v>5721</v>
      </c>
      <c r="FG188" s="346" t="s">
        <v>733</v>
      </c>
      <c r="FH188" s="346" t="s">
        <v>5679</v>
      </c>
      <c r="FI188" s="346" t="s">
        <v>3320</v>
      </c>
      <c r="FJ188" s="346" t="s">
        <v>3320</v>
      </c>
      <c r="FK188" s="345">
        <v>0</v>
      </c>
      <c r="FL188" s="346" t="s">
        <v>733</v>
      </c>
      <c r="FM188" s="346" t="s">
        <v>5679</v>
      </c>
      <c r="FN188" s="346" t="s">
        <v>9726</v>
      </c>
      <c r="FO188" s="346" t="s">
        <v>1214</v>
      </c>
      <c r="FP188" s="346" t="s">
        <v>3320</v>
      </c>
      <c r="FQ188" s="346" t="s">
        <v>3320</v>
      </c>
      <c r="FR188" s="346" t="s">
        <v>3320</v>
      </c>
      <c r="FS188" s="346" t="s">
        <v>3320</v>
      </c>
      <c r="FT188" s="346" t="s">
        <v>3320</v>
      </c>
      <c r="FU188" s="346" t="s">
        <v>3320</v>
      </c>
      <c r="FV188" s="346" t="s">
        <v>1214</v>
      </c>
      <c r="FW188" s="346" t="s">
        <v>1214</v>
      </c>
      <c r="FX188" s="350">
        <v>46079.860185185185</v>
      </c>
      <c r="FY188" s="350">
        <v>46080.474097222221</v>
      </c>
      <c r="FZ188" s="346" t="s">
        <v>5685</v>
      </c>
      <c r="GA188" s="346" t="s">
        <v>3320</v>
      </c>
      <c r="GB188" s="346" t="s">
        <v>3320</v>
      </c>
      <c r="GC188" s="346" t="s">
        <v>3320</v>
      </c>
      <c r="GD188" s="346" t="s">
        <v>3320</v>
      </c>
      <c r="GE188" s="346" t="s">
        <v>3320</v>
      </c>
      <c r="GF188" s="346" t="s">
        <v>3320</v>
      </c>
      <c r="GG188" s="346" t="s">
        <v>3320</v>
      </c>
      <c r="GH188" s="346" t="s">
        <v>3320</v>
      </c>
      <c r="GI188" s="346" t="s">
        <v>3320</v>
      </c>
      <c r="GJ188" s="346" t="s">
        <v>3320</v>
      </c>
      <c r="GK188" s="346" t="s">
        <v>3320</v>
      </c>
      <c r="GL188" s="346" t="s">
        <v>3320</v>
      </c>
      <c r="GM188" s="346" t="s">
        <v>3320</v>
      </c>
      <c r="GN188" s="346" t="s">
        <v>3320</v>
      </c>
      <c r="GO188" s="346" t="s">
        <v>3320</v>
      </c>
      <c r="GP188" s="346" t="s">
        <v>3320</v>
      </c>
      <c r="GQ188" s="346" t="s">
        <v>3320</v>
      </c>
      <c r="GR188" s="346" t="s">
        <v>3320</v>
      </c>
      <c r="GS188" s="346" t="s">
        <v>3320</v>
      </c>
      <c r="GT188" s="346" t="s">
        <v>3320</v>
      </c>
      <c r="GU188" s="346" t="s">
        <v>3320</v>
      </c>
      <c r="GV188" s="346" t="s">
        <v>3320</v>
      </c>
      <c r="GW188" s="346" t="s">
        <v>3320</v>
      </c>
      <c r="GX188" s="346" t="s">
        <v>3320</v>
      </c>
      <c r="GY188" s="346" t="s">
        <v>3320</v>
      </c>
      <c r="GZ188" s="346" t="s">
        <v>3320</v>
      </c>
      <c r="HA188" s="346" t="s">
        <v>3320</v>
      </c>
      <c r="HB188" s="346" t="s">
        <v>3320</v>
      </c>
      <c r="HC188" s="346" t="s">
        <v>3320</v>
      </c>
      <c r="HD188" s="346" t="s">
        <v>3320</v>
      </c>
      <c r="HE188" s="346" t="s">
        <v>3320</v>
      </c>
      <c r="HF188" s="346" t="s">
        <v>3320</v>
      </c>
      <c r="HG188" s="346" t="s">
        <v>3320</v>
      </c>
      <c r="HH188" s="346" t="s">
        <v>3320</v>
      </c>
      <c r="HI188" s="346" t="s">
        <v>3320</v>
      </c>
      <c r="HJ188" s="346" t="s">
        <v>3320</v>
      </c>
      <c r="HK188" s="346" t="s">
        <v>3320</v>
      </c>
      <c r="HL188" s="346" t="s">
        <v>3320</v>
      </c>
    </row>
    <row r="189" spans="1:220" ht="15.75" thickBot="1">
      <c r="A189" s="344" t="s">
        <v>5638</v>
      </c>
      <c r="B189" s="345">
        <v>928</v>
      </c>
      <c r="C189" s="346" t="s">
        <v>9669</v>
      </c>
      <c r="D189" s="346" t="s">
        <v>9670</v>
      </c>
      <c r="E189" s="345">
        <v>928</v>
      </c>
      <c r="F189" s="346" t="s">
        <v>1632</v>
      </c>
      <c r="G189" s="346" t="s">
        <v>7570</v>
      </c>
      <c r="H189" s="346" t="s">
        <v>1628</v>
      </c>
      <c r="I189" s="346" t="s">
        <v>5643</v>
      </c>
      <c r="J189" s="346" t="s">
        <v>5918</v>
      </c>
      <c r="K189" s="346" t="s">
        <v>7572</v>
      </c>
      <c r="L189" s="346" t="s">
        <v>7573</v>
      </c>
      <c r="M189" s="346" t="s">
        <v>5698</v>
      </c>
      <c r="N189" s="346" t="s">
        <v>7574</v>
      </c>
      <c r="O189" s="346" t="s">
        <v>7575</v>
      </c>
      <c r="P189" s="346" t="s">
        <v>3320</v>
      </c>
      <c r="Q189" s="346" t="s">
        <v>7576</v>
      </c>
      <c r="R189" s="346" t="s">
        <v>5698</v>
      </c>
      <c r="S189" s="346" t="s">
        <v>7577</v>
      </c>
      <c r="T189" s="346" t="s">
        <v>7578</v>
      </c>
      <c r="U189" s="346" t="s">
        <v>7579</v>
      </c>
      <c r="V189" s="346" t="s">
        <v>733</v>
      </c>
      <c r="W189" s="346" t="s">
        <v>733</v>
      </c>
      <c r="X189" s="346" t="s">
        <v>733</v>
      </c>
      <c r="Y189" s="346" t="s">
        <v>3320</v>
      </c>
      <c r="Z189" s="346" t="s">
        <v>7580</v>
      </c>
      <c r="AA189" s="346" t="s">
        <v>733</v>
      </c>
      <c r="AB189" s="346" t="s">
        <v>7581</v>
      </c>
      <c r="AC189" s="346" t="s">
        <v>7582</v>
      </c>
      <c r="AD189" s="346" t="s">
        <v>7583</v>
      </c>
      <c r="AE189" s="346" t="s">
        <v>7584</v>
      </c>
      <c r="AF189" s="346" t="s">
        <v>7585</v>
      </c>
      <c r="AG189" s="346" t="s">
        <v>7586</v>
      </c>
      <c r="AH189" s="346" t="s">
        <v>1214</v>
      </c>
      <c r="AI189" s="346" t="s">
        <v>3320</v>
      </c>
      <c r="AJ189" s="346" t="s">
        <v>7206</v>
      </c>
      <c r="AK189" s="346" t="s">
        <v>3630</v>
      </c>
      <c r="AL189" s="346" t="s">
        <v>5712</v>
      </c>
      <c r="AM189" s="347">
        <v>47087</v>
      </c>
      <c r="AN189" s="345">
        <v>20</v>
      </c>
      <c r="AO189" s="345">
        <v>150</v>
      </c>
      <c r="AP189" s="346" t="s">
        <v>5666</v>
      </c>
      <c r="AQ189" s="345">
        <v>292824</v>
      </c>
      <c r="AR189" s="345">
        <v>437.44</v>
      </c>
      <c r="AS189" s="346" t="s">
        <v>733</v>
      </c>
      <c r="AT189" s="345">
        <v>0.33</v>
      </c>
      <c r="AU189" s="346" t="s">
        <v>1214</v>
      </c>
      <c r="AV189" s="345">
        <v>660</v>
      </c>
      <c r="AW189" s="346" t="s">
        <v>5800</v>
      </c>
      <c r="AX189" s="346" t="s">
        <v>5801</v>
      </c>
      <c r="AY189" s="346" t="s">
        <v>3320</v>
      </c>
      <c r="AZ189" s="346" t="s">
        <v>733</v>
      </c>
      <c r="BA189" s="346" t="s">
        <v>733</v>
      </c>
      <c r="BB189" s="345">
        <v>2263.5</v>
      </c>
      <c r="BC189" s="345">
        <v>2074.1999999999998</v>
      </c>
      <c r="BD189" s="346" t="s">
        <v>5900</v>
      </c>
      <c r="BE189" s="345">
        <v>365</v>
      </c>
      <c r="BF189" s="345">
        <v>82.2</v>
      </c>
      <c r="BG189" s="345">
        <v>97</v>
      </c>
      <c r="BH189" s="345">
        <v>25</v>
      </c>
      <c r="BI189" s="347">
        <v>46265</v>
      </c>
      <c r="BJ189" s="345">
        <v>1</v>
      </c>
      <c r="BK189" s="345">
        <v>58</v>
      </c>
      <c r="BL189" s="346" t="s">
        <v>9671</v>
      </c>
      <c r="BM189" s="345">
        <v>2708090</v>
      </c>
      <c r="BN189" s="346" t="s">
        <v>3320</v>
      </c>
      <c r="BO189" s="346" t="s">
        <v>3320</v>
      </c>
      <c r="BP189" s="346" t="s">
        <v>3320</v>
      </c>
      <c r="BQ189" s="346" t="s">
        <v>3320</v>
      </c>
      <c r="BR189" s="346" t="s">
        <v>3320</v>
      </c>
      <c r="BS189" s="346" t="s">
        <v>3320</v>
      </c>
      <c r="BT189" s="346" t="s">
        <v>3320</v>
      </c>
      <c r="BU189" s="346" t="s">
        <v>3320</v>
      </c>
      <c r="BV189" s="346" t="s">
        <v>3320</v>
      </c>
      <c r="BW189" s="346" t="s">
        <v>3320</v>
      </c>
      <c r="BX189" s="348"/>
      <c r="BY189" s="346" t="s">
        <v>3320</v>
      </c>
      <c r="BZ189" s="346" t="s">
        <v>3320</v>
      </c>
      <c r="CA189" s="346" t="s">
        <v>3320</v>
      </c>
      <c r="CB189" s="346" t="s">
        <v>3320</v>
      </c>
      <c r="CC189" s="346" t="s">
        <v>3320</v>
      </c>
      <c r="CD189" s="346" t="s">
        <v>3320</v>
      </c>
      <c r="CE189" s="346" t="s">
        <v>3320</v>
      </c>
      <c r="CF189" s="346" t="s">
        <v>3320</v>
      </c>
      <c r="CG189" s="346" t="s">
        <v>3320</v>
      </c>
      <c r="CH189" s="348"/>
      <c r="CI189" s="346" t="s">
        <v>3320</v>
      </c>
      <c r="CJ189" s="346" t="s">
        <v>3320</v>
      </c>
      <c r="CK189" s="346" t="s">
        <v>3320</v>
      </c>
      <c r="CL189" s="346" t="s">
        <v>3320</v>
      </c>
      <c r="CM189" s="346" t="s">
        <v>3320</v>
      </c>
      <c r="CN189" s="346" t="s">
        <v>3320</v>
      </c>
      <c r="CO189" s="346" t="s">
        <v>3320</v>
      </c>
      <c r="CP189" s="346" t="s">
        <v>3320</v>
      </c>
      <c r="CQ189" s="346" t="s">
        <v>3320</v>
      </c>
      <c r="CR189" s="346" t="s">
        <v>3320</v>
      </c>
      <c r="CS189" s="346" t="s">
        <v>3320</v>
      </c>
      <c r="CT189" s="346" t="s">
        <v>3320</v>
      </c>
      <c r="CU189" s="346" t="s">
        <v>3320</v>
      </c>
      <c r="CV189" s="346" t="s">
        <v>3320</v>
      </c>
      <c r="CW189" s="346" t="s">
        <v>3320</v>
      </c>
      <c r="CX189" s="346" t="s">
        <v>3320</v>
      </c>
      <c r="CY189" s="346" t="s">
        <v>3320</v>
      </c>
      <c r="CZ189" s="346" t="s">
        <v>3320</v>
      </c>
      <c r="DA189" s="346" t="s">
        <v>3320</v>
      </c>
      <c r="DB189" s="346" t="s">
        <v>3320</v>
      </c>
      <c r="DC189" s="346" t="s">
        <v>3320</v>
      </c>
      <c r="DD189" s="346" t="s">
        <v>3320</v>
      </c>
      <c r="DE189" s="346" t="s">
        <v>3320</v>
      </c>
      <c r="DF189" s="346" t="s">
        <v>3320</v>
      </c>
      <c r="DG189" s="346" t="s">
        <v>3320</v>
      </c>
      <c r="DH189" s="346" t="s">
        <v>3320</v>
      </c>
      <c r="DI189" s="346" t="s">
        <v>3320</v>
      </c>
      <c r="DJ189" s="346" t="s">
        <v>3320</v>
      </c>
      <c r="DK189" s="346" t="s">
        <v>3320</v>
      </c>
      <c r="DL189" s="346" t="s">
        <v>3320</v>
      </c>
      <c r="DM189" s="346" t="s">
        <v>3320</v>
      </c>
      <c r="DN189" s="346" t="s">
        <v>3320</v>
      </c>
      <c r="DO189" s="346" t="s">
        <v>3320</v>
      </c>
      <c r="DP189" s="346" t="s">
        <v>3320</v>
      </c>
      <c r="DQ189" s="346" t="s">
        <v>3320</v>
      </c>
      <c r="DR189" s="346" t="s">
        <v>3320</v>
      </c>
      <c r="DS189" s="346" t="s">
        <v>3320</v>
      </c>
      <c r="DT189" s="346" t="s">
        <v>3320</v>
      </c>
      <c r="DU189" s="346" t="s">
        <v>3320</v>
      </c>
      <c r="DV189" s="346" t="s">
        <v>3320</v>
      </c>
      <c r="DW189" s="346" t="s">
        <v>3320</v>
      </c>
      <c r="DX189" s="346" t="s">
        <v>3320</v>
      </c>
      <c r="DY189" s="346" t="s">
        <v>3320</v>
      </c>
      <c r="DZ189" s="346" t="s">
        <v>3320</v>
      </c>
      <c r="EA189" s="346" t="s">
        <v>3320</v>
      </c>
      <c r="EB189" s="346" t="s">
        <v>3320</v>
      </c>
      <c r="EC189" s="346" t="s">
        <v>3320</v>
      </c>
      <c r="ED189" s="346" t="s">
        <v>3320</v>
      </c>
      <c r="EE189" s="346" t="s">
        <v>3320</v>
      </c>
      <c r="EF189" s="345">
        <v>138090012</v>
      </c>
      <c r="EG189" s="346" t="s">
        <v>1214</v>
      </c>
      <c r="EH189" s="346" t="s">
        <v>733</v>
      </c>
      <c r="EI189" s="346" t="s">
        <v>733</v>
      </c>
      <c r="EJ189" s="346" t="s">
        <v>733</v>
      </c>
      <c r="EK189" s="346" t="s">
        <v>1612</v>
      </c>
      <c r="EL189" s="346" t="s">
        <v>7589</v>
      </c>
      <c r="EM189" s="179" t="s">
        <v>9672</v>
      </c>
      <c r="EN189" s="348"/>
      <c r="EO189" s="346" t="s">
        <v>9673</v>
      </c>
      <c r="EP189" s="345">
        <v>119383001.59999999</v>
      </c>
      <c r="EQ189" s="345">
        <v>18707010.859999999</v>
      </c>
      <c r="ER189" s="345">
        <v>1281.08</v>
      </c>
      <c r="ES189" s="345">
        <v>1365</v>
      </c>
      <c r="ET189" s="346" t="s">
        <v>7592</v>
      </c>
      <c r="EU189" s="346" t="s">
        <v>733</v>
      </c>
      <c r="EV189" s="346" t="s">
        <v>733</v>
      </c>
      <c r="EW189" s="346" t="s">
        <v>9597</v>
      </c>
      <c r="EX189" s="346" t="s">
        <v>1214</v>
      </c>
      <c r="EY189" s="346" t="s">
        <v>1214</v>
      </c>
      <c r="EZ189" s="346" t="s">
        <v>733</v>
      </c>
      <c r="FA189" s="346" t="s">
        <v>733</v>
      </c>
      <c r="FB189" s="346" t="s">
        <v>1214</v>
      </c>
      <c r="FC189" s="349" t="s">
        <v>5676</v>
      </c>
      <c r="FD189" s="346" t="s">
        <v>3320</v>
      </c>
      <c r="FE189" s="346" t="s">
        <v>733</v>
      </c>
      <c r="FF189" s="346" t="s">
        <v>5721</v>
      </c>
      <c r="FG189" s="346" t="s">
        <v>733</v>
      </c>
      <c r="FH189" s="346" t="s">
        <v>5679</v>
      </c>
      <c r="FI189" s="346" t="s">
        <v>3320</v>
      </c>
      <c r="FJ189" s="346" t="s">
        <v>3320</v>
      </c>
      <c r="FK189" s="345">
        <v>1</v>
      </c>
      <c r="FL189" s="346" t="s">
        <v>733</v>
      </c>
      <c r="FM189" s="346" t="s">
        <v>5679</v>
      </c>
      <c r="FN189" s="346" t="s">
        <v>7594</v>
      </c>
      <c r="FO189" s="346" t="s">
        <v>733</v>
      </c>
      <c r="FP189" s="346" t="s">
        <v>3320</v>
      </c>
      <c r="FQ189" s="346" t="s">
        <v>9674</v>
      </c>
      <c r="FR189" s="346" t="s">
        <v>9675</v>
      </c>
      <c r="FS189" s="346" t="s">
        <v>5952</v>
      </c>
      <c r="FT189" s="346" t="s">
        <v>5684</v>
      </c>
      <c r="FU189" s="346" t="s">
        <v>5684</v>
      </c>
      <c r="FV189" s="346" t="s">
        <v>733</v>
      </c>
      <c r="FW189" s="346" t="s">
        <v>1214</v>
      </c>
      <c r="FX189" s="350">
        <v>46080.415138888886</v>
      </c>
      <c r="FY189" s="350">
        <v>46080.467094907406</v>
      </c>
      <c r="FZ189" s="346" t="s">
        <v>5685</v>
      </c>
      <c r="GA189" s="346" t="s">
        <v>3320</v>
      </c>
      <c r="GB189" s="346" t="s">
        <v>3320</v>
      </c>
      <c r="GC189" s="346" t="s">
        <v>3320</v>
      </c>
      <c r="GD189" s="346" t="s">
        <v>3320</v>
      </c>
      <c r="GE189" s="346" t="s">
        <v>3320</v>
      </c>
      <c r="GF189" s="346" t="s">
        <v>3320</v>
      </c>
      <c r="GG189" s="346" t="s">
        <v>3320</v>
      </c>
      <c r="GH189" s="346" t="s">
        <v>3320</v>
      </c>
      <c r="GI189" s="346" t="s">
        <v>3320</v>
      </c>
      <c r="GJ189" s="346" t="s">
        <v>3320</v>
      </c>
      <c r="GK189" s="346" t="s">
        <v>3320</v>
      </c>
      <c r="GL189" s="346" t="s">
        <v>3320</v>
      </c>
      <c r="GM189" s="346" t="s">
        <v>3320</v>
      </c>
      <c r="GN189" s="346" t="s">
        <v>3320</v>
      </c>
      <c r="GO189" s="346" t="s">
        <v>3320</v>
      </c>
      <c r="GP189" s="346" t="s">
        <v>3320</v>
      </c>
      <c r="GQ189" s="346" t="s">
        <v>3320</v>
      </c>
      <c r="GR189" s="346" t="s">
        <v>3320</v>
      </c>
      <c r="GS189" s="346" t="s">
        <v>3320</v>
      </c>
      <c r="GT189" s="346" t="s">
        <v>3320</v>
      </c>
      <c r="GU189" s="346" t="s">
        <v>3320</v>
      </c>
      <c r="GV189" s="346" t="s">
        <v>3320</v>
      </c>
      <c r="GW189" s="346" t="s">
        <v>3320</v>
      </c>
      <c r="GX189" s="346" t="s">
        <v>3320</v>
      </c>
      <c r="GY189" s="346" t="s">
        <v>3320</v>
      </c>
      <c r="GZ189" s="346" t="s">
        <v>3320</v>
      </c>
      <c r="HA189" s="346" t="s">
        <v>3320</v>
      </c>
      <c r="HB189" s="346" t="s">
        <v>3320</v>
      </c>
      <c r="HC189" s="346" t="s">
        <v>3320</v>
      </c>
      <c r="HD189" s="346" t="s">
        <v>3320</v>
      </c>
      <c r="HE189" s="346" t="s">
        <v>3320</v>
      </c>
      <c r="HF189" s="346" t="s">
        <v>3320</v>
      </c>
      <c r="HG189" s="346" t="s">
        <v>3320</v>
      </c>
      <c r="HH189" s="346" t="s">
        <v>3320</v>
      </c>
      <c r="HI189" s="346" t="s">
        <v>3320</v>
      </c>
      <c r="HJ189" s="346" t="s">
        <v>3320</v>
      </c>
      <c r="HK189" s="346" t="s">
        <v>3320</v>
      </c>
      <c r="HL189" s="346" t="s">
        <v>3320</v>
      </c>
    </row>
    <row r="190" spans="1:220" ht="15.75" thickBot="1">
      <c r="A190" s="344" t="s">
        <v>5638</v>
      </c>
      <c r="B190" s="345">
        <v>895</v>
      </c>
      <c r="C190" s="346" t="s">
        <v>7043</v>
      </c>
      <c r="D190" s="346" t="s">
        <v>7044</v>
      </c>
      <c r="E190" s="345">
        <v>895</v>
      </c>
      <c r="F190" s="346" t="s">
        <v>1343</v>
      </c>
      <c r="G190" s="346" t="s">
        <v>6775</v>
      </c>
      <c r="H190" s="346" t="s">
        <v>5249</v>
      </c>
      <c r="I190" s="346" t="s">
        <v>5643</v>
      </c>
      <c r="J190" s="346" t="s">
        <v>6416</v>
      </c>
      <c r="K190" s="346" t="s">
        <v>6417</v>
      </c>
      <c r="L190" s="346" t="s">
        <v>7034</v>
      </c>
      <c r="M190" s="346" t="s">
        <v>7035</v>
      </c>
      <c r="N190" s="346" t="s">
        <v>6778</v>
      </c>
      <c r="O190" s="346" t="s">
        <v>6779</v>
      </c>
      <c r="P190" s="346" t="s">
        <v>3320</v>
      </c>
      <c r="Q190" s="346" t="s">
        <v>6780</v>
      </c>
      <c r="R190" s="346" t="s">
        <v>5698</v>
      </c>
      <c r="S190" s="346" t="s">
        <v>6781</v>
      </c>
      <c r="T190" s="346" t="s">
        <v>6782</v>
      </c>
      <c r="U190" s="346" t="s">
        <v>6425</v>
      </c>
      <c r="V190" s="346" t="s">
        <v>733</v>
      </c>
      <c r="W190" s="346" t="s">
        <v>733</v>
      </c>
      <c r="X190" s="346" t="s">
        <v>733</v>
      </c>
      <c r="Y190" s="346" t="s">
        <v>3320</v>
      </c>
      <c r="Z190" s="346" t="s">
        <v>6783</v>
      </c>
      <c r="AA190" s="346" t="s">
        <v>733</v>
      </c>
      <c r="AB190" s="346" t="s">
        <v>6784</v>
      </c>
      <c r="AC190" s="346" t="s">
        <v>6428</v>
      </c>
      <c r="AD190" s="346" t="s">
        <v>6429</v>
      </c>
      <c r="AE190" s="346" t="s">
        <v>6430</v>
      </c>
      <c r="AF190" s="346" t="s">
        <v>6785</v>
      </c>
      <c r="AG190" s="346" t="s">
        <v>6786</v>
      </c>
      <c r="AH190" s="346" t="s">
        <v>1214</v>
      </c>
      <c r="AI190" s="346" t="s">
        <v>3320</v>
      </c>
      <c r="AJ190" s="346" t="s">
        <v>5709</v>
      </c>
      <c r="AK190" s="346" t="s">
        <v>5710</v>
      </c>
      <c r="AL190" s="346" t="s">
        <v>5665</v>
      </c>
      <c r="AM190" s="347">
        <v>47391</v>
      </c>
      <c r="AN190" s="345">
        <v>29</v>
      </c>
      <c r="AO190" s="345">
        <v>30</v>
      </c>
      <c r="AP190" s="346" t="s">
        <v>5666</v>
      </c>
      <c r="AQ190" s="345">
        <v>56376</v>
      </c>
      <c r="AR190" s="345">
        <v>91.59</v>
      </c>
      <c r="AS190" s="346" t="s">
        <v>733</v>
      </c>
      <c r="AT190" s="345">
        <v>34.85</v>
      </c>
      <c r="AU190" s="346" t="s">
        <v>733</v>
      </c>
      <c r="AV190" s="345">
        <v>650</v>
      </c>
      <c r="AW190" s="346" t="s">
        <v>5800</v>
      </c>
      <c r="AX190" s="346" t="s">
        <v>5801</v>
      </c>
      <c r="AY190" s="346" t="s">
        <v>3320</v>
      </c>
      <c r="AZ190" s="346" t="s">
        <v>733</v>
      </c>
      <c r="BA190" s="346" t="s">
        <v>733</v>
      </c>
      <c r="BB190" s="345">
        <v>2499</v>
      </c>
      <c r="BC190" s="345">
        <v>2294.1</v>
      </c>
      <c r="BD190" s="346" t="s">
        <v>7045</v>
      </c>
      <c r="BE190" s="345">
        <v>365</v>
      </c>
      <c r="BF190" s="345">
        <v>86</v>
      </c>
      <c r="BG190" s="345">
        <v>98</v>
      </c>
      <c r="BH190" s="345">
        <v>30</v>
      </c>
      <c r="BI190" s="347">
        <v>46486</v>
      </c>
      <c r="BJ190" s="345">
        <v>0.45</v>
      </c>
      <c r="BK190" s="345">
        <v>8</v>
      </c>
      <c r="BL190" s="346" t="s">
        <v>7046</v>
      </c>
      <c r="BM190" s="346" t="s">
        <v>3320</v>
      </c>
      <c r="BN190" s="346" t="s">
        <v>3320</v>
      </c>
      <c r="BO190" s="346" t="s">
        <v>3320</v>
      </c>
      <c r="BP190" s="346" t="s">
        <v>3320</v>
      </c>
      <c r="BQ190" s="346" t="s">
        <v>3320</v>
      </c>
      <c r="BR190" s="346" t="s">
        <v>3320</v>
      </c>
      <c r="BS190" s="346" t="s">
        <v>3320</v>
      </c>
      <c r="BT190" s="346" t="s">
        <v>3320</v>
      </c>
      <c r="BU190" s="346" t="s">
        <v>3320</v>
      </c>
      <c r="BV190" s="346" t="s">
        <v>3320</v>
      </c>
      <c r="BW190" s="346" t="s">
        <v>3320</v>
      </c>
      <c r="BX190" s="348"/>
      <c r="BY190" s="346" t="s">
        <v>3320</v>
      </c>
      <c r="BZ190" s="346" t="s">
        <v>3320</v>
      </c>
      <c r="CA190" s="346" t="s">
        <v>3320</v>
      </c>
      <c r="CB190" s="346" t="s">
        <v>3320</v>
      </c>
      <c r="CC190" s="346" t="s">
        <v>3320</v>
      </c>
      <c r="CD190" s="346" t="s">
        <v>3320</v>
      </c>
      <c r="CE190" s="346" t="s">
        <v>3320</v>
      </c>
      <c r="CF190" s="346" t="s">
        <v>3320</v>
      </c>
      <c r="CG190" s="346" t="s">
        <v>3320</v>
      </c>
      <c r="CH190" s="348"/>
      <c r="CI190" s="346" t="s">
        <v>3320</v>
      </c>
      <c r="CJ190" s="346" t="s">
        <v>3320</v>
      </c>
      <c r="CK190" s="346" t="s">
        <v>3320</v>
      </c>
      <c r="CL190" s="346" t="s">
        <v>3320</v>
      </c>
      <c r="CM190" s="346" t="s">
        <v>3320</v>
      </c>
      <c r="CN190" s="346" t="s">
        <v>3320</v>
      </c>
      <c r="CO190" s="346" t="s">
        <v>3320</v>
      </c>
      <c r="CP190" s="346" t="s">
        <v>3320</v>
      </c>
      <c r="CQ190" s="346" t="s">
        <v>3320</v>
      </c>
      <c r="CR190" s="346" t="s">
        <v>3320</v>
      </c>
      <c r="CS190" s="346" t="s">
        <v>3320</v>
      </c>
      <c r="CT190" s="346" t="s">
        <v>3320</v>
      </c>
      <c r="CU190" s="346" t="s">
        <v>3320</v>
      </c>
      <c r="CV190" s="346" t="s">
        <v>3320</v>
      </c>
      <c r="CW190" s="346" t="s">
        <v>3320</v>
      </c>
      <c r="CX190" s="346" t="s">
        <v>3320</v>
      </c>
      <c r="CY190" s="346" t="s">
        <v>3320</v>
      </c>
      <c r="CZ190" s="346" t="s">
        <v>3320</v>
      </c>
      <c r="DA190" s="346" t="s">
        <v>3320</v>
      </c>
      <c r="DB190" s="346" t="s">
        <v>3320</v>
      </c>
      <c r="DC190" s="346" t="s">
        <v>3320</v>
      </c>
      <c r="DD190" s="346" t="s">
        <v>3320</v>
      </c>
      <c r="DE190" s="346" t="s">
        <v>3320</v>
      </c>
      <c r="DF190" s="346" t="s">
        <v>3320</v>
      </c>
      <c r="DG190" s="346" t="s">
        <v>3320</v>
      </c>
      <c r="DH190" s="346" t="s">
        <v>3320</v>
      </c>
      <c r="DI190" s="346" t="s">
        <v>3320</v>
      </c>
      <c r="DJ190" s="346" t="s">
        <v>3320</v>
      </c>
      <c r="DK190" s="346" t="s">
        <v>3320</v>
      </c>
      <c r="DL190" s="346" t="s">
        <v>3320</v>
      </c>
      <c r="DM190" s="346" t="s">
        <v>3320</v>
      </c>
      <c r="DN190" s="346" t="s">
        <v>3320</v>
      </c>
      <c r="DO190" s="346" t="s">
        <v>3320</v>
      </c>
      <c r="DP190" s="346" t="s">
        <v>3320</v>
      </c>
      <c r="DQ190" s="346" t="s">
        <v>3320</v>
      </c>
      <c r="DR190" s="346" t="s">
        <v>3320</v>
      </c>
      <c r="DS190" s="346" t="s">
        <v>3320</v>
      </c>
      <c r="DT190" s="346" t="s">
        <v>3320</v>
      </c>
      <c r="DU190" s="346" t="s">
        <v>3320</v>
      </c>
      <c r="DV190" s="346" t="s">
        <v>3320</v>
      </c>
      <c r="DW190" s="346" t="s">
        <v>3320</v>
      </c>
      <c r="DX190" s="346" t="s">
        <v>3320</v>
      </c>
      <c r="DY190" s="346" t="s">
        <v>3320</v>
      </c>
      <c r="DZ190" s="346" t="s">
        <v>3320</v>
      </c>
      <c r="EA190" s="346" t="s">
        <v>3320</v>
      </c>
      <c r="EB190" s="346" t="s">
        <v>3320</v>
      </c>
      <c r="EC190" s="346" t="s">
        <v>3320</v>
      </c>
      <c r="ED190" s="346" t="s">
        <v>3320</v>
      </c>
      <c r="EE190" s="346" t="s">
        <v>3320</v>
      </c>
      <c r="EF190" s="345">
        <v>65824763</v>
      </c>
      <c r="EG190" s="346" t="s">
        <v>733</v>
      </c>
      <c r="EH190" s="346" t="s">
        <v>733</v>
      </c>
      <c r="EI190" s="346" t="s">
        <v>733</v>
      </c>
      <c r="EJ190" s="346" t="s">
        <v>733</v>
      </c>
      <c r="EK190" s="346" t="s">
        <v>657</v>
      </c>
      <c r="EL190" s="346" t="s">
        <v>7047</v>
      </c>
      <c r="EM190" s="179" t="s">
        <v>7048</v>
      </c>
      <c r="EN190" s="348"/>
      <c r="EO190" s="346" t="s">
        <v>7049</v>
      </c>
      <c r="EP190" s="345">
        <v>65824763</v>
      </c>
      <c r="EQ190" s="345">
        <v>10139076</v>
      </c>
      <c r="ER190" s="345">
        <v>13.86</v>
      </c>
      <c r="ES190" s="345">
        <v>25.72</v>
      </c>
      <c r="ET190" s="346" t="s">
        <v>6437</v>
      </c>
      <c r="EU190" s="346" t="s">
        <v>733</v>
      </c>
      <c r="EV190" s="346" t="s">
        <v>733</v>
      </c>
      <c r="EW190" s="346" t="s">
        <v>7042</v>
      </c>
      <c r="EX190" s="346" t="s">
        <v>733</v>
      </c>
      <c r="EY190" s="346" t="s">
        <v>733</v>
      </c>
      <c r="EZ190" s="346" t="s">
        <v>733</v>
      </c>
      <c r="FA190" s="346" t="s">
        <v>733</v>
      </c>
      <c r="FB190" s="346" t="s">
        <v>733</v>
      </c>
      <c r="FC190" s="349" t="s">
        <v>5676</v>
      </c>
      <c r="FD190" s="346" t="s">
        <v>3320</v>
      </c>
      <c r="FE190" s="346" t="s">
        <v>733</v>
      </c>
      <c r="FF190" s="346" t="s">
        <v>5721</v>
      </c>
      <c r="FG190" s="346" t="s">
        <v>1214</v>
      </c>
      <c r="FH190" s="346" t="s">
        <v>1214</v>
      </c>
      <c r="FI190" s="346" t="s">
        <v>3320</v>
      </c>
      <c r="FJ190" s="346" t="s">
        <v>3320</v>
      </c>
      <c r="FK190" s="346" t="s">
        <v>3320</v>
      </c>
      <c r="FL190" s="346" t="s">
        <v>1214</v>
      </c>
      <c r="FM190" s="346" t="s">
        <v>1214</v>
      </c>
      <c r="FN190" s="346" t="s">
        <v>3320</v>
      </c>
      <c r="FO190" s="346" t="s">
        <v>1214</v>
      </c>
      <c r="FP190" s="346" t="s">
        <v>3320</v>
      </c>
      <c r="FQ190" s="346" t="s">
        <v>3320</v>
      </c>
      <c r="FR190" s="346" t="s">
        <v>3320</v>
      </c>
      <c r="FS190" s="346" t="s">
        <v>3320</v>
      </c>
      <c r="FT190" s="346" t="s">
        <v>3320</v>
      </c>
      <c r="FU190" s="346" t="s">
        <v>3320</v>
      </c>
      <c r="FV190" s="346" t="s">
        <v>1214</v>
      </c>
      <c r="FW190" s="346" t="s">
        <v>1214</v>
      </c>
      <c r="FX190" s="350">
        <v>46079.844363425924</v>
      </c>
      <c r="FY190" s="350">
        <v>46080.460752314815</v>
      </c>
      <c r="FZ190" s="346" t="s">
        <v>5685</v>
      </c>
      <c r="GA190" s="346" t="s">
        <v>3320</v>
      </c>
      <c r="GB190" s="346" t="s">
        <v>3320</v>
      </c>
      <c r="GC190" s="346" t="s">
        <v>3320</v>
      </c>
      <c r="GD190" s="346" t="s">
        <v>3320</v>
      </c>
      <c r="GE190" s="346" t="s">
        <v>3320</v>
      </c>
      <c r="GF190" s="346" t="s">
        <v>3320</v>
      </c>
      <c r="GG190" s="346" t="s">
        <v>3320</v>
      </c>
      <c r="GH190" s="346" t="s">
        <v>3320</v>
      </c>
      <c r="GI190" s="346" t="s">
        <v>3320</v>
      </c>
      <c r="GJ190" s="346" t="s">
        <v>3320</v>
      </c>
      <c r="GK190" s="346" t="s">
        <v>3320</v>
      </c>
      <c r="GL190" s="346" t="s">
        <v>3320</v>
      </c>
      <c r="GM190" s="346" t="s">
        <v>3320</v>
      </c>
      <c r="GN190" s="346" t="s">
        <v>3320</v>
      </c>
      <c r="GO190" s="346" t="s">
        <v>3320</v>
      </c>
      <c r="GP190" s="346" t="s">
        <v>3320</v>
      </c>
      <c r="GQ190" s="346" t="s">
        <v>3320</v>
      </c>
      <c r="GR190" s="346" t="s">
        <v>3320</v>
      </c>
      <c r="GS190" s="346" t="s">
        <v>3320</v>
      </c>
      <c r="GT190" s="346" t="s">
        <v>3320</v>
      </c>
      <c r="GU190" s="346" t="s">
        <v>3320</v>
      </c>
      <c r="GV190" s="346" t="s">
        <v>3320</v>
      </c>
      <c r="GW190" s="346" t="s">
        <v>3320</v>
      </c>
      <c r="GX190" s="346" t="s">
        <v>3320</v>
      </c>
      <c r="GY190" s="346" t="s">
        <v>3320</v>
      </c>
      <c r="GZ190" s="346" t="s">
        <v>3320</v>
      </c>
      <c r="HA190" s="346" t="s">
        <v>3320</v>
      </c>
      <c r="HB190" s="346" t="s">
        <v>3320</v>
      </c>
      <c r="HC190" s="346" t="s">
        <v>3320</v>
      </c>
      <c r="HD190" s="346" t="s">
        <v>3320</v>
      </c>
      <c r="HE190" s="346" t="s">
        <v>3320</v>
      </c>
      <c r="HF190" s="346" t="s">
        <v>3320</v>
      </c>
      <c r="HG190" s="346" t="s">
        <v>3320</v>
      </c>
      <c r="HH190" s="346" t="s">
        <v>3320</v>
      </c>
      <c r="HI190" s="346" t="s">
        <v>3320</v>
      </c>
      <c r="HJ190" s="346" t="s">
        <v>3320</v>
      </c>
      <c r="HK190" s="346" t="s">
        <v>3320</v>
      </c>
      <c r="HL190" s="346" t="s">
        <v>3320</v>
      </c>
    </row>
    <row r="191" spans="1:220" ht="15.75" thickBot="1">
      <c r="A191" s="344" t="s">
        <v>5638</v>
      </c>
      <c r="B191" s="345">
        <v>934</v>
      </c>
      <c r="C191" s="346" t="s">
        <v>11433</v>
      </c>
      <c r="D191" s="346" t="s">
        <v>11434</v>
      </c>
      <c r="E191" s="345">
        <v>934</v>
      </c>
      <c r="F191" s="346" t="s">
        <v>11435</v>
      </c>
      <c r="G191" s="346" t="s">
        <v>11436</v>
      </c>
      <c r="H191" s="346" t="s">
        <v>11388</v>
      </c>
      <c r="I191" s="346" t="s">
        <v>5643</v>
      </c>
      <c r="J191" s="346" t="s">
        <v>11437</v>
      </c>
      <c r="K191" s="346" t="s">
        <v>11438</v>
      </c>
      <c r="L191" s="346" t="s">
        <v>11438</v>
      </c>
      <c r="M191" s="346" t="s">
        <v>11439</v>
      </c>
      <c r="N191" s="346" t="s">
        <v>11440</v>
      </c>
      <c r="O191" s="346" t="s">
        <v>11441</v>
      </c>
      <c r="P191" s="346" t="s">
        <v>3320</v>
      </c>
      <c r="Q191" s="346" t="s">
        <v>11442</v>
      </c>
      <c r="R191" s="346" t="s">
        <v>5698</v>
      </c>
      <c r="S191" s="346" t="s">
        <v>11443</v>
      </c>
      <c r="T191" s="346" t="s">
        <v>11444</v>
      </c>
      <c r="U191" s="346" t="s">
        <v>11445</v>
      </c>
      <c r="V191" s="346" t="s">
        <v>733</v>
      </c>
      <c r="W191" s="346" t="s">
        <v>733</v>
      </c>
      <c r="X191" s="346" t="s">
        <v>733</v>
      </c>
      <c r="Y191" s="346" t="s">
        <v>3320</v>
      </c>
      <c r="Z191" s="346" t="s">
        <v>5656</v>
      </c>
      <c r="AA191" s="346" t="s">
        <v>733</v>
      </c>
      <c r="AB191" s="346" t="s">
        <v>11446</v>
      </c>
      <c r="AC191" s="346" t="s">
        <v>5859</v>
      </c>
      <c r="AD191" s="346" t="s">
        <v>5659</v>
      </c>
      <c r="AE191" s="346" t="s">
        <v>5660</v>
      </c>
      <c r="AF191" s="346" t="s">
        <v>11447</v>
      </c>
      <c r="AG191" s="346" t="s">
        <v>11448</v>
      </c>
      <c r="AH191" s="346" t="s">
        <v>733</v>
      </c>
      <c r="AI191" s="346" t="s">
        <v>11302</v>
      </c>
      <c r="AJ191" s="346" t="s">
        <v>3320</v>
      </c>
      <c r="AK191" s="346" t="s">
        <v>3320</v>
      </c>
      <c r="AL191" s="346" t="s">
        <v>3320</v>
      </c>
      <c r="AM191" s="346" t="s">
        <v>3320</v>
      </c>
      <c r="AN191" s="346" t="s">
        <v>3320</v>
      </c>
      <c r="AO191" s="346" t="s">
        <v>3320</v>
      </c>
      <c r="AP191" s="346" t="s">
        <v>3320</v>
      </c>
      <c r="AQ191" s="346" t="s">
        <v>3320</v>
      </c>
      <c r="AR191" s="346" t="s">
        <v>3320</v>
      </c>
      <c r="AS191" s="346" t="s">
        <v>3320</v>
      </c>
      <c r="AT191" s="346" t="s">
        <v>3320</v>
      </c>
      <c r="AU191" s="346" t="s">
        <v>3320</v>
      </c>
      <c r="AV191" s="346" t="s">
        <v>3320</v>
      </c>
      <c r="AW191" s="346" t="s">
        <v>3320</v>
      </c>
      <c r="AX191" s="346" t="s">
        <v>3320</v>
      </c>
      <c r="AY191" s="346" t="s">
        <v>3320</v>
      </c>
      <c r="AZ191" s="346" t="s">
        <v>3320</v>
      </c>
      <c r="BA191" s="346" t="s">
        <v>3320</v>
      </c>
      <c r="BB191" s="346" t="s">
        <v>3320</v>
      </c>
      <c r="BC191" s="346" t="s">
        <v>3320</v>
      </c>
      <c r="BD191" s="348"/>
      <c r="BE191" s="346" t="s">
        <v>3320</v>
      </c>
      <c r="BF191" s="346" t="s">
        <v>3320</v>
      </c>
      <c r="BG191" s="346" t="s">
        <v>3320</v>
      </c>
      <c r="BH191" s="346" t="s">
        <v>3320</v>
      </c>
      <c r="BI191" s="346" t="s">
        <v>3320</v>
      </c>
      <c r="BJ191" s="346" t="s">
        <v>3320</v>
      </c>
      <c r="BK191" s="346" t="s">
        <v>3320</v>
      </c>
      <c r="BL191" s="346" t="s">
        <v>3320</v>
      </c>
      <c r="BM191" s="346" t="s">
        <v>3320</v>
      </c>
      <c r="BN191" s="346" t="s">
        <v>3320</v>
      </c>
      <c r="BO191" s="346" t="s">
        <v>3320</v>
      </c>
      <c r="BP191" s="346" t="s">
        <v>3320</v>
      </c>
      <c r="BQ191" s="346" t="s">
        <v>3320</v>
      </c>
      <c r="BR191" s="346" t="s">
        <v>3320</v>
      </c>
      <c r="BS191" s="346" t="s">
        <v>3320</v>
      </c>
      <c r="BT191" s="346" t="s">
        <v>3320</v>
      </c>
      <c r="BU191" s="346" t="s">
        <v>3320</v>
      </c>
      <c r="BV191" s="346" t="s">
        <v>3320</v>
      </c>
      <c r="BW191" s="346" t="s">
        <v>3320</v>
      </c>
      <c r="BX191" s="348"/>
      <c r="BY191" s="346" t="s">
        <v>3320</v>
      </c>
      <c r="BZ191" s="346" t="s">
        <v>3320</v>
      </c>
      <c r="CA191" s="346" t="s">
        <v>3320</v>
      </c>
      <c r="CB191" s="346" t="s">
        <v>3320</v>
      </c>
      <c r="CC191" s="346" t="s">
        <v>3320</v>
      </c>
      <c r="CD191" s="346" t="s">
        <v>3320</v>
      </c>
      <c r="CE191" s="346" t="s">
        <v>3320</v>
      </c>
      <c r="CF191" s="346" t="s">
        <v>3320</v>
      </c>
      <c r="CG191" s="346" t="s">
        <v>3320</v>
      </c>
      <c r="CH191" s="348"/>
      <c r="CI191" s="346" t="s">
        <v>3320</v>
      </c>
      <c r="CJ191" s="346" t="s">
        <v>3320</v>
      </c>
      <c r="CK191" s="346" t="s">
        <v>3320</v>
      </c>
      <c r="CL191" s="346" t="s">
        <v>3320</v>
      </c>
      <c r="CM191" s="346" t="s">
        <v>3320</v>
      </c>
      <c r="CN191" s="346" t="s">
        <v>3320</v>
      </c>
      <c r="CO191" s="346" t="s">
        <v>3320</v>
      </c>
      <c r="CP191" s="346" t="s">
        <v>3320</v>
      </c>
      <c r="CQ191" s="346" t="s">
        <v>3320</v>
      </c>
      <c r="CR191" s="346" t="s">
        <v>3320</v>
      </c>
      <c r="CS191" s="346" t="s">
        <v>3320</v>
      </c>
      <c r="CT191" s="346" t="s">
        <v>3320</v>
      </c>
      <c r="CU191" s="346" t="s">
        <v>3320</v>
      </c>
      <c r="CV191" s="346" t="s">
        <v>3320</v>
      </c>
      <c r="CW191" s="346" t="s">
        <v>3320</v>
      </c>
      <c r="CX191" s="346" t="s">
        <v>3320</v>
      </c>
      <c r="CY191" s="346" t="s">
        <v>3320</v>
      </c>
      <c r="CZ191" s="346" t="s">
        <v>3320</v>
      </c>
      <c r="DA191" s="346" t="s">
        <v>3320</v>
      </c>
      <c r="DB191" s="346" t="s">
        <v>3320</v>
      </c>
      <c r="DC191" s="346" t="s">
        <v>3320</v>
      </c>
      <c r="DD191" s="346" t="s">
        <v>3320</v>
      </c>
      <c r="DE191" s="346" t="s">
        <v>3320</v>
      </c>
      <c r="DF191" s="346" t="s">
        <v>3320</v>
      </c>
      <c r="DG191" s="346" t="s">
        <v>3320</v>
      </c>
      <c r="DH191" s="346" t="s">
        <v>3320</v>
      </c>
      <c r="DI191" s="346" t="s">
        <v>3320</v>
      </c>
      <c r="DJ191" s="346" t="s">
        <v>3320</v>
      </c>
      <c r="DK191" s="346" t="s">
        <v>3320</v>
      </c>
      <c r="DL191" s="346" t="s">
        <v>3320</v>
      </c>
      <c r="DM191" s="346" t="s">
        <v>3320</v>
      </c>
      <c r="DN191" s="346" t="s">
        <v>3320</v>
      </c>
      <c r="DO191" s="346" t="s">
        <v>3320</v>
      </c>
      <c r="DP191" s="346" t="s">
        <v>3320</v>
      </c>
      <c r="DQ191" s="346" t="s">
        <v>3320</v>
      </c>
      <c r="DR191" s="346" t="s">
        <v>3320</v>
      </c>
      <c r="DS191" s="346" t="s">
        <v>3320</v>
      </c>
      <c r="DT191" s="346" t="s">
        <v>3320</v>
      </c>
      <c r="DU191" s="346" t="s">
        <v>3320</v>
      </c>
      <c r="DV191" s="346" t="s">
        <v>3320</v>
      </c>
      <c r="DW191" s="346" t="s">
        <v>3320</v>
      </c>
      <c r="DX191" s="346" t="s">
        <v>3320</v>
      </c>
      <c r="DY191" s="346" t="s">
        <v>3320</v>
      </c>
      <c r="DZ191" s="346" t="s">
        <v>3320</v>
      </c>
      <c r="EA191" s="346" t="s">
        <v>3320</v>
      </c>
      <c r="EB191" s="346" t="s">
        <v>3320</v>
      </c>
      <c r="EC191" s="346" t="s">
        <v>3320</v>
      </c>
      <c r="ED191" s="346" t="s">
        <v>3320</v>
      </c>
      <c r="EE191" s="346" t="s">
        <v>3320</v>
      </c>
      <c r="EF191" s="345">
        <v>200000000</v>
      </c>
      <c r="EG191" s="346" t="s">
        <v>733</v>
      </c>
      <c r="EH191" s="346" t="s">
        <v>733</v>
      </c>
      <c r="EI191" s="346" t="s">
        <v>733</v>
      </c>
      <c r="EJ191" s="346" t="s">
        <v>733</v>
      </c>
      <c r="EK191" s="346" t="s">
        <v>3320</v>
      </c>
      <c r="EL191" s="346" t="s">
        <v>11313</v>
      </c>
      <c r="EM191" s="346" t="s">
        <v>3320</v>
      </c>
      <c r="EN191" s="348"/>
      <c r="EO191" s="346" t="s">
        <v>3320</v>
      </c>
      <c r="EP191" s="345">
        <v>250000000</v>
      </c>
      <c r="EQ191" s="345">
        <v>20000000</v>
      </c>
      <c r="ER191" s="346" t="s">
        <v>3320</v>
      </c>
      <c r="ES191" s="346" t="s">
        <v>3320</v>
      </c>
      <c r="ET191" s="346" t="s">
        <v>10017</v>
      </c>
      <c r="EU191" s="346" t="s">
        <v>733</v>
      </c>
      <c r="EV191" s="346" t="s">
        <v>733</v>
      </c>
      <c r="EW191" s="346" t="s">
        <v>10017</v>
      </c>
      <c r="EX191" s="346" t="s">
        <v>733</v>
      </c>
      <c r="EY191" s="346" t="s">
        <v>733</v>
      </c>
      <c r="EZ191" s="346" t="s">
        <v>733</v>
      </c>
      <c r="FA191" s="346" t="s">
        <v>733</v>
      </c>
      <c r="FB191" s="346" t="s">
        <v>733</v>
      </c>
      <c r="FC191" s="349" t="s">
        <v>5676</v>
      </c>
      <c r="FD191" s="346" t="s">
        <v>3320</v>
      </c>
      <c r="FE191" s="346" t="s">
        <v>1214</v>
      </c>
      <c r="FF191" s="346" t="s">
        <v>3320</v>
      </c>
      <c r="FG191" s="346" t="s">
        <v>1214</v>
      </c>
      <c r="FH191" s="346" t="s">
        <v>3320</v>
      </c>
      <c r="FI191" s="346" t="s">
        <v>3320</v>
      </c>
      <c r="FJ191" s="346" t="s">
        <v>3320</v>
      </c>
      <c r="FK191" s="346" t="s">
        <v>3320</v>
      </c>
      <c r="FL191" s="346" t="s">
        <v>1214</v>
      </c>
      <c r="FM191" s="346" t="s">
        <v>3320</v>
      </c>
      <c r="FN191" s="346" t="s">
        <v>3320</v>
      </c>
      <c r="FO191" s="346" t="s">
        <v>1214</v>
      </c>
      <c r="FP191" s="346" t="s">
        <v>3320</v>
      </c>
      <c r="FQ191" s="346" t="s">
        <v>3320</v>
      </c>
      <c r="FR191" s="346" t="s">
        <v>3320</v>
      </c>
      <c r="FS191" s="346" t="s">
        <v>3320</v>
      </c>
      <c r="FT191" s="346" t="s">
        <v>3320</v>
      </c>
      <c r="FU191" s="346" t="s">
        <v>3320</v>
      </c>
      <c r="FV191" s="346" t="s">
        <v>3320</v>
      </c>
      <c r="FW191" s="346" t="s">
        <v>3320</v>
      </c>
      <c r="FX191" s="350">
        <v>46080.452094907407</v>
      </c>
      <c r="FY191" s="350">
        <v>46080.454976851855</v>
      </c>
      <c r="FZ191" s="346" t="s">
        <v>5685</v>
      </c>
      <c r="GA191" s="346" t="s">
        <v>3320</v>
      </c>
      <c r="GB191" s="346" t="s">
        <v>3320</v>
      </c>
      <c r="GC191" s="346" t="s">
        <v>3320</v>
      </c>
      <c r="GD191" s="346" t="s">
        <v>3320</v>
      </c>
      <c r="GE191" s="346" t="s">
        <v>3320</v>
      </c>
      <c r="GF191" s="346" t="s">
        <v>3320</v>
      </c>
      <c r="GG191" s="346" t="s">
        <v>3320</v>
      </c>
      <c r="GH191" s="346" t="s">
        <v>3320</v>
      </c>
      <c r="GI191" s="346" t="s">
        <v>3320</v>
      </c>
      <c r="GJ191" s="346" t="s">
        <v>3320</v>
      </c>
      <c r="GK191" s="346" t="s">
        <v>3320</v>
      </c>
      <c r="GL191" s="346" t="s">
        <v>3320</v>
      </c>
      <c r="GM191" s="346" t="s">
        <v>3320</v>
      </c>
      <c r="GN191" s="346" t="s">
        <v>3320</v>
      </c>
      <c r="GO191" s="346" t="s">
        <v>3320</v>
      </c>
      <c r="GP191" s="346" t="s">
        <v>3320</v>
      </c>
      <c r="GQ191" s="346" t="s">
        <v>3320</v>
      </c>
      <c r="GR191" s="346" t="s">
        <v>3320</v>
      </c>
      <c r="GS191" s="346" t="s">
        <v>3320</v>
      </c>
      <c r="GT191" s="346" t="s">
        <v>3320</v>
      </c>
      <c r="GU191" s="346" t="s">
        <v>3320</v>
      </c>
      <c r="GV191" s="346" t="s">
        <v>3320</v>
      </c>
      <c r="GW191" s="346" t="s">
        <v>3320</v>
      </c>
      <c r="GX191" s="346" t="s">
        <v>3320</v>
      </c>
      <c r="GY191" s="346" t="s">
        <v>3320</v>
      </c>
      <c r="GZ191" s="346" t="s">
        <v>3320</v>
      </c>
      <c r="HA191" s="346" t="s">
        <v>3320</v>
      </c>
      <c r="HB191" s="346" t="s">
        <v>3320</v>
      </c>
      <c r="HC191" s="346" t="s">
        <v>3320</v>
      </c>
      <c r="HD191" s="346" t="s">
        <v>3320</v>
      </c>
      <c r="HE191" s="346" t="s">
        <v>3320</v>
      </c>
      <c r="HF191" s="346" t="s">
        <v>3320</v>
      </c>
      <c r="HG191" s="346" t="s">
        <v>3320</v>
      </c>
      <c r="HH191" s="346" t="s">
        <v>3320</v>
      </c>
      <c r="HI191" s="346" t="s">
        <v>3320</v>
      </c>
      <c r="HJ191" s="346" t="s">
        <v>3320</v>
      </c>
      <c r="HK191" s="346" t="s">
        <v>3320</v>
      </c>
      <c r="HL191" s="346" t="s">
        <v>3320</v>
      </c>
    </row>
    <row r="192" spans="1:220" ht="15.75" thickBot="1">
      <c r="A192" s="344" t="s">
        <v>5638</v>
      </c>
      <c r="B192" s="345">
        <v>851</v>
      </c>
      <c r="C192" s="346" t="s">
        <v>7050</v>
      </c>
      <c r="D192" s="346" t="s">
        <v>7051</v>
      </c>
      <c r="E192" s="345">
        <v>851</v>
      </c>
      <c r="F192" s="346" t="s">
        <v>7052</v>
      </c>
      <c r="G192" s="346" t="s">
        <v>7053</v>
      </c>
      <c r="H192" s="346" t="s">
        <v>5002</v>
      </c>
      <c r="I192" s="346" t="s">
        <v>5643</v>
      </c>
      <c r="J192" s="346" t="s">
        <v>7054</v>
      </c>
      <c r="K192" s="346" t="s">
        <v>5698</v>
      </c>
      <c r="L192" s="346" t="s">
        <v>7056</v>
      </c>
      <c r="M192" s="346" t="s">
        <v>5698</v>
      </c>
      <c r="N192" s="346" t="s">
        <v>7057</v>
      </c>
      <c r="O192" s="346" t="s">
        <v>7058</v>
      </c>
      <c r="P192" s="346" t="s">
        <v>3320</v>
      </c>
      <c r="Q192" s="346" t="s">
        <v>7059</v>
      </c>
      <c r="R192" s="346" t="s">
        <v>5698</v>
      </c>
      <c r="S192" s="346" t="s">
        <v>7060</v>
      </c>
      <c r="T192" s="346" t="s">
        <v>7060</v>
      </c>
      <c r="U192" s="346" t="s">
        <v>7060</v>
      </c>
      <c r="V192" s="346" t="s">
        <v>733</v>
      </c>
      <c r="W192" s="346" t="s">
        <v>733</v>
      </c>
      <c r="X192" s="346" t="s">
        <v>733</v>
      </c>
      <c r="Y192" s="346" t="s">
        <v>3320</v>
      </c>
      <c r="Z192" s="346" t="s">
        <v>7061</v>
      </c>
      <c r="AA192" s="346" t="s">
        <v>1214</v>
      </c>
      <c r="AB192" s="346" t="s">
        <v>7062</v>
      </c>
      <c r="AC192" s="346" t="s">
        <v>7063</v>
      </c>
      <c r="AD192" s="346" t="s">
        <v>7064</v>
      </c>
      <c r="AE192" s="346" t="s">
        <v>7065</v>
      </c>
      <c r="AF192" s="346" t="s">
        <v>7066</v>
      </c>
      <c r="AG192" s="346" t="s">
        <v>7067</v>
      </c>
      <c r="AH192" s="346" t="s">
        <v>1214</v>
      </c>
      <c r="AI192" s="346" t="s">
        <v>3320</v>
      </c>
      <c r="AJ192" s="346" t="s">
        <v>5955</v>
      </c>
      <c r="AK192" s="346" t="s">
        <v>3603</v>
      </c>
      <c r="AL192" s="346" t="s">
        <v>5665</v>
      </c>
      <c r="AM192" s="347">
        <v>46751</v>
      </c>
      <c r="AN192" s="345">
        <v>22</v>
      </c>
      <c r="AO192" s="345">
        <v>131.1</v>
      </c>
      <c r="AP192" s="346" t="s">
        <v>5666</v>
      </c>
      <c r="AQ192" s="345">
        <v>268840</v>
      </c>
      <c r="AR192" s="345">
        <v>402</v>
      </c>
      <c r="AS192" s="346" t="s">
        <v>733</v>
      </c>
      <c r="AT192" s="345">
        <v>32.6</v>
      </c>
      <c r="AU192" s="346" t="s">
        <v>733</v>
      </c>
      <c r="AV192" s="345">
        <v>650</v>
      </c>
      <c r="AW192" s="346" t="s">
        <v>5800</v>
      </c>
      <c r="AX192" s="346" t="s">
        <v>5668</v>
      </c>
      <c r="AY192" s="346" t="s">
        <v>3320</v>
      </c>
      <c r="AZ192" s="346" t="s">
        <v>733</v>
      </c>
      <c r="BA192" s="346" t="s">
        <v>733</v>
      </c>
      <c r="BB192" s="345">
        <v>2300.6999999999998</v>
      </c>
      <c r="BC192" s="345">
        <v>2157</v>
      </c>
      <c r="BD192" s="346" t="s">
        <v>7069</v>
      </c>
      <c r="BE192" s="345">
        <v>354</v>
      </c>
      <c r="BF192" s="345">
        <v>85</v>
      </c>
      <c r="BG192" s="345">
        <v>98</v>
      </c>
      <c r="BH192" s="345">
        <v>30</v>
      </c>
      <c r="BI192" s="347">
        <v>46325</v>
      </c>
      <c r="BJ192" s="345">
        <v>0.3</v>
      </c>
      <c r="BK192" s="345">
        <v>8</v>
      </c>
      <c r="BL192" s="346" t="s">
        <v>7070</v>
      </c>
      <c r="BM192" s="345" t="s">
        <v>7071</v>
      </c>
      <c r="BN192" s="346" t="s">
        <v>3320</v>
      </c>
      <c r="BO192" s="346" t="s">
        <v>3320</v>
      </c>
      <c r="BP192" s="346" t="s">
        <v>3320</v>
      </c>
      <c r="BQ192" s="346" t="s">
        <v>3320</v>
      </c>
      <c r="BR192" s="346" t="s">
        <v>3320</v>
      </c>
      <c r="BS192" s="346" t="s">
        <v>3320</v>
      </c>
      <c r="BT192" s="346" t="s">
        <v>3320</v>
      </c>
      <c r="BU192" s="346" t="s">
        <v>3320</v>
      </c>
      <c r="BV192" s="346" t="s">
        <v>3320</v>
      </c>
      <c r="BW192" s="346" t="s">
        <v>3320</v>
      </c>
      <c r="BX192" s="348"/>
      <c r="BY192" s="346" t="s">
        <v>3320</v>
      </c>
      <c r="BZ192" s="346" t="s">
        <v>3320</v>
      </c>
      <c r="CA192" s="346" t="s">
        <v>3320</v>
      </c>
      <c r="CB192" s="346" t="s">
        <v>3320</v>
      </c>
      <c r="CC192" s="346" t="s">
        <v>3320</v>
      </c>
      <c r="CD192" s="346" t="s">
        <v>3320</v>
      </c>
      <c r="CE192" s="346" t="s">
        <v>3320</v>
      </c>
      <c r="CF192" s="346" t="s">
        <v>3320</v>
      </c>
      <c r="CG192" s="346" t="s">
        <v>3320</v>
      </c>
      <c r="CH192" s="348"/>
      <c r="CI192" s="346" t="s">
        <v>3320</v>
      </c>
      <c r="CJ192" s="346" t="s">
        <v>3320</v>
      </c>
      <c r="CK192" s="346" t="s">
        <v>3320</v>
      </c>
      <c r="CL192" s="346" t="s">
        <v>3320</v>
      </c>
      <c r="CM192" s="346" t="s">
        <v>3320</v>
      </c>
      <c r="CN192" s="346" t="s">
        <v>3320</v>
      </c>
      <c r="CO192" s="346" t="s">
        <v>3320</v>
      </c>
      <c r="CP192" s="346" t="s">
        <v>3320</v>
      </c>
      <c r="CQ192" s="346" t="s">
        <v>3320</v>
      </c>
      <c r="CR192" s="346" t="s">
        <v>3320</v>
      </c>
      <c r="CS192" s="346" t="s">
        <v>3320</v>
      </c>
      <c r="CT192" s="346" t="s">
        <v>3320</v>
      </c>
      <c r="CU192" s="346" t="s">
        <v>3320</v>
      </c>
      <c r="CV192" s="346" t="s">
        <v>3320</v>
      </c>
      <c r="CW192" s="346" t="s">
        <v>3320</v>
      </c>
      <c r="CX192" s="346" t="s">
        <v>3320</v>
      </c>
      <c r="CY192" s="346" t="s">
        <v>3320</v>
      </c>
      <c r="CZ192" s="346" t="s">
        <v>3320</v>
      </c>
      <c r="DA192" s="346" t="s">
        <v>3320</v>
      </c>
      <c r="DB192" s="346" t="s">
        <v>3320</v>
      </c>
      <c r="DC192" s="346" t="s">
        <v>3320</v>
      </c>
      <c r="DD192" s="346" t="s">
        <v>3320</v>
      </c>
      <c r="DE192" s="346" t="s">
        <v>3320</v>
      </c>
      <c r="DF192" s="346" t="s">
        <v>3320</v>
      </c>
      <c r="DG192" s="346" t="s">
        <v>3320</v>
      </c>
      <c r="DH192" s="346" t="s">
        <v>3320</v>
      </c>
      <c r="DI192" s="346" t="s">
        <v>3320</v>
      </c>
      <c r="DJ192" s="346" t="s">
        <v>3320</v>
      </c>
      <c r="DK192" s="346" t="s">
        <v>3320</v>
      </c>
      <c r="DL192" s="346" t="s">
        <v>3320</v>
      </c>
      <c r="DM192" s="346" t="s">
        <v>3320</v>
      </c>
      <c r="DN192" s="346" t="s">
        <v>3320</v>
      </c>
      <c r="DO192" s="346" t="s">
        <v>3320</v>
      </c>
      <c r="DP192" s="346" t="s">
        <v>3320</v>
      </c>
      <c r="DQ192" s="346" t="s">
        <v>3320</v>
      </c>
      <c r="DR192" s="346" t="s">
        <v>3320</v>
      </c>
      <c r="DS192" s="346" t="s">
        <v>3320</v>
      </c>
      <c r="DT192" s="346" t="s">
        <v>3320</v>
      </c>
      <c r="DU192" s="346" t="s">
        <v>3320</v>
      </c>
      <c r="DV192" s="346" t="s">
        <v>3320</v>
      </c>
      <c r="DW192" s="346" t="s">
        <v>3320</v>
      </c>
      <c r="DX192" s="346" t="s">
        <v>3320</v>
      </c>
      <c r="DY192" s="346" t="s">
        <v>3320</v>
      </c>
      <c r="DZ192" s="346" t="s">
        <v>3320</v>
      </c>
      <c r="EA192" s="346" t="s">
        <v>3320</v>
      </c>
      <c r="EB192" s="346" t="s">
        <v>3320</v>
      </c>
      <c r="EC192" s="346" t="s">
        <v>3320</v>
      </c>
      <c r="ED192" s="346" t="s">
        <v>3320</v>
      </c>
      <c r="EE192" s="346" t="s">
        <v>3320</v>
      </c>
      <c r="EF192" s="345">
        <v>141000000</v>
      </c>
      <c r="EG192" s="346" t="s">
        <v>733</v>
      </c>
      <c r="EH192" s="346" t="s">
        <v>733</v>
      </c>
      <c r="EI192" s="346" t="s">
        <v>733</v>
      </c>
      <c r="EJ192" s="346" t="s">
        <v>733</v>
      </c>
      <c r="EK192" s="346" t="s">
        <v>5004</v>
      </c>
      <c r="EL192" s="346" t="s">
        <v>7072</v>
      </c>
      <c r="EM192" s="179" t="s">
        <v>7073</v>
      </c>
      <c r="EN192" s="348"/>
      <c r="EO192" s="346" t="s">
        <v>7075</v>
      </c>
      <c r="EP192" s="345">
        <v>141880000</v>
      </c>
      <c r="EQ192" s="345">
        <v>22655000</v>
      </c>
      <c r="ER192" s="345">
        <v>476</v>
      </c>
      <c r="ES192" s="345">
        <v>45.2</v>
      </c>
      <c r="ET192" s="346" t="s">
        <v>7076</v>
      </c>
      <c r="EU192" s="346" t="s">
        <v>733</v>
      </c>
      <c r="EV192" s="346" t="s">
        <v>733</v>
      </c>
      <c r="EW192" s="346" t="s">
        <v>7077</v>
      </c>
      <c r="EX192" s="346" t="s">
        <v>733</v>
      </c>
      <c r="EY192" s="346" t="s">
        <v>733</v>
      </c>
      <c r="EZ192" s="346" t="s">
        <v>1214</v>
      </c>
      <c r="FA192" s="346" t="s">
        <v>733</v>
      </c>
      <c r="FB192" s="346" t="s">
        <v>733</v>
      </c>
      <c r="FC192" s="349" t="s">
        <v>5676</v>
      </c>
      <c r="FD192" s="346" t="s">
        <v>3320</v>
      </c>
      <c r="FE192" s="346" t="s">
        <v>733</v>
      </c>
      <c r="FF192" s="346" t="s">
        <v>5721</v>
      </c>
      <c r="FG192" s="346" t="s">
        <v>733</v>
      </c>
      <c r="FH192" s="346" t="s">
        <v>5679</v>
      </c>
      <c r="FI192" s="346" t="s">
        <v>3320</v>
      </c>
      <c r="FJ192" s="346" t="s">
        <v>3320</v>
      </c>
      <c r="FK192" s="345">
        <v>2</v>
      </c>
      <c r="FL192" s="346" t="s">
        <v>733</v>
      </c>
      <c r="FM192" s="346" t="s">
        <v>5948</v>
      </c>
      <c r="FN192" s="346" t="s">
        <v>7078</v>
      </c>
      <c r="FO192" s="346" t="s">
        <v>733</v>
      </c>
      <c r="FP192" s="346" t="s">
        <v>3320</v>
      </c>
      <c r="FQ192" s="346" t="s">
        <v>7079</v>
      </c>
      <c r="FR192" s="346" t="s">
        <v>7080</v>
      </c>
      <c r="FS192" s="346" t="s">
        <v>5683</v>
      </c>
      <c r="FT192" s="346" t="s">
        <v>5683</v>
      </c>
      <c r="FU192" s="346" t="s">
        <v>5952</v>
      </c>
      <c r="FV192" s="346" t="s">
        <v>5759</v>
      </c>
      <c r="FW192" s="346" t="s">
        <v>1214</v>
      </c>
      <c r="FX192" s="350">
        <v>46079.751064814816</v>
      </c>
      <c r="FY192" s="350">
        <v>46080.452650462961</v>
      </c>
      <c r="FZ192" s="346" t="s">
        <v>5685</v>
      </c>
      <c r="GA192" s="346" t="s">
        <v>3320</v>
      </c>
      <c r="GB192" s="346" t="s">
        <v>3320</v>
      </c>
      <c r="GC192" s="346" t="s">
        <v>3320</v>
      </c>
      <c r="GD192" s="346" t="s">
        <v>3320</v>
      </c>
      <c r="GE192" s="346" t="s">
        <v>3320</v>
      </c>
      <c r="GF192" s="346" t="s">
        <v>3320</v>
      </c>
      <c r="GG192" s="346" t="s">
        <v>3320</v>
      </c>
      <c r="GH192" s="346" t="s">
        <v>3320</v>
      </c>
      <c r="GI192" s="346" t="s">
        <v>3320</v>
      </c>
      <c r="GJ192" s="346" t="s">
        <v>3320</v>
      </c>
      <c r="GK192" s="346" t="s">
        <v>3320</v>
      </c>
      <c r="GL192" s="346" t="s">
        <v>3320</v>
      </c>
      <c r="GM192" s="346" t="s">
        <v>3320</v>
      </c>
      <c r="GN192" s="346" t="s">
        <v>3320</v>
      </c>
      <c r="GO192" s="346" t="s">
        <v>3320</v>
      </c>
      <c r="GP192" s="346" t="s">
        <v>3320</v>
      </c>
      <c r="GQ192" s="346" t="s">
        <v>3320</v>
      </c>
      <c r="GR192" s="346" t="s">
        <v>3320</v>
      </c>
      <c r="GS192" s="346" t="s">
        <v>3320</v>
      </c>
      <c r="GT192" s="346" t="s">
        <v>3320</v>
      </c>
      <c r="GU192" s="346" t="s">
        <v>3320</v>
      </c>
      <c r="GV192" s="346" t="s">
        <v>3320</v>
      </c>
      <c r="GW192" s="346" t="s">
        <v>3320</v>
      </c>
      <c r="GX192" s="346" t="s">
        <v>3320</v>
      </c>
      <c r="GY192" s="346" t="s">
        <v>3320</v>
      </c>
      <c r="GZ192" s="346" t="s">
        <v>3320</v>
      </c>
      <c r="HA192" s="346" t="s">
        <v>3320</v>
      </c>
      <c r="HB192" s="346" t="s">
        <v>3320</v>
      </c>
      <c r="HC192" s="346" t="s">
        <v>3320</v>
      </c>
      <c r="HD192" s="346" t="s">
        <v>3320</v>
      </c>
      <c r="HE192" s="346" t="s">
        <v>3320</v>
      </c>
      <c r="HF192" s="346" t="s">
        <v>3320</v>
      </c>
      <c r="HG192" s="346" t="s">
        <v>3320</v>
      </c>
      <c r="HH192" s="346" t="s">
        <v>3320</v>
      </c>
      <c r="HI192" s="346" t="s">
        <v>3320</v>
      </c>
      <c r="HJ192" s="346" t="s">
        <v>3320</v>
      </c>
      <c r="HK192" s="346" t="s">
        <v>3320</v>
      </c>
      <c r="HL192" s="346" t="s">
        <v>3320</v>
      </c>
    </row>
    <row r="193" spans="1:220" ht="15.75" thickBot="1">
      <c r="A193" s="344" t="s">
        <v>5638</v>
      </c>
      <c r="B193" s="345">
        <v>923</v>
      </c>
      <c r="C193" s="346" t="s">
        <v>11449</v>
      </c>
      <c r="D193" s="346" t="s">
        <v>11450</v>
      </c>
      <c r="E193" s="345">
        <v>923</v>
      </c>
      <c r="F193" s="346" t="s">
        <v>11435</v>
      </c>
      <c r="G193" s="346" t="s">
        <v>11436</v>
      </c>
      <c r="H193" s="346" t="s">
        <v>11318</v>
      </c>
      <c r="I193" s="346" t="s">
        <v>5643</v>
      </c>
      <c r="J193" s="346" t="s">
        <v>11437</v>
      </c>
      <c r="K193" s="346" t="s">
        <v>11438</v>
      </c>
      <c r="L193" s="346" t="s">
        <v>11438</v>
      </c>
      <c r="M193" s="346" t="s">
        <v>11451</v>
      </c>
      <c r="N193" s="346" t="s">
        <v>11440</v>
      </c>
      <c r="O193" s="346" t="s">
        <v>11441</v>
      </c>
      <c r="P193" s="346" t="s">
        <v>3320</v>
      </c>
      <c r="Q193" s="346" t="s">
        <v>11442</v>
      </c>
      <c r="R193" s="346" t="s">
        <v>5698</v>
      </c>
      <c r="S193" s="346" t="s">
        <v>11443</v>
      </c>
      <c r="T193" s="346" t="s">
        <v>11444</v>
      </c>
      <c r="U193" s="346" t="s">
        <v>11445</v>
      </c>
      <c r="V193" s="346" t="s">
        <v>733</v>
      </c>
      <c r="W193" s="346" t="s">
        <v>733</v>
      </c>
      <c r="X193" s="346" t="s">
        <v>733</v>
      </c>
      <c r="Y193" s="346" t="s">
        <v>3320</v>
      </c>
      <c r="Z193" s="346" t="s">
        <v>5656</v>
      </c>
      <c r="AA193" s="346" t="s">
        <v>733</v>
      </c>
      <c r="AB193" s="346" t="s">
        <v>11446</v>
      </c>
      <c r="AC193" s="346" t="s">
        <v>5859</v>
      </c>
      <c r="AD193" s="346" t="s">
        <v>5659</v>
      </c>
      <c r="AE193" s="346" t="s">
        <v>5660</v>
      </c>
      <c r="AF193" s="346" t="s">
        <v>11447</v>
      </c>
      <c r="AG193" s="346" t="s">
        <v>11448</v>
      </c>
      <c r="AH193" s="346" t="s">
        <v>733</v>
      </c>
      <c r="AI193" s="346" t="s">
        <v>11319</v>
      </c>
      <c r="AJ193" s="346" t="s">
        <v>3320</v>
      </c>
      <c r="AK193" s="346" t="s">
        <v>3320</v>
      </c>
      <c r="AL193" s="346" t="s">
        <v>3320</v>
      </c>
      <c r="AM193" s="346" t="s">
        <v>3320</v>
      </c>
      <c r="AN193" s="346" t="s">
        <v>3320</v>
      </c>
      <c r="AO193" s="346" t="s">
        <v>3320</v>
      </c>
      <c r="AP193" s="346" t="s">
        <v>3320</v>
      </c>
      <c r="AQ193" s="346" t="s">
        <v>3320</v>
      </c>
      <c r="AR193" s="346" t="s">
        <v>3320</v>
      </c>
      <c r="AS193" s="346" t="s">
        <v>3320</v>
      </c>
      <c r="AT193" s="346" t="s">
        <v>3320</v>
      </c>
      <c r="AU193" s="346" t="s">
        <v>3320</v>
      </c>
      <c r="AV193" s="346" t="s">
        <v>3320</v>
      </c>
      <c r="AW193" s="346" t="s">
        <v>3320</v>
      </c>
      <c r="AX193" s="346" t="s">
        <v>3320</v>
      </c>
      <c r="AY193" s="346" t="s">
        <v>3320</v>
      </c>
      <c r="AZ193" s="346" t="s">
        <v>3320</v>
      </c>
      <c r="BA193" s="346" t="s">
        <v>3320</v>
      </c>
      <c r="BB193" s="346" t="s">
        <v>3320</v>
      </c>
      <c r="BC193" s="346" t="s">
        <v>3320</v>
      </c>
      <c r="BD193" s="348"/>
      <c r="BE193" s="346" t="s">
        <v>3320</v>
      </c>
      <c r="BF193" s="346" t="s">
        <v>3320</v>
      </c>
      <c r="BG193" s="346" t="s">
        <v>3320</v>
      </c>
      <c r="BH193" s="346" t="s">
        <v>3320</v>
      </c>
      <c r="BI193" s="346" t="s">
        <v>3320</v>
      </c>
      <c r="BJ193" s="346" t="s">
        <v>3320</v>
      </c>
      <c r="BK193" s="346" t="s">
        <v>3320</v>
      </c>
      <c r="BL193" s="346" t="s">
        <v>3320</v>
      </c>
      <c r="BM193" s="346" t="s">
        <v>3320</v>
      </c>
      <c r="BN193" s="346" t="s">
        <v>3320</v>
      </c>
      <c r="BO193" s="346" t="s">
        <v>3320</v>
      </c>
      <c r="BP193" s="346" t="s">
        <v>3320</v>
      </c>
      <c r="BQ193" s="346" t="s">
        <v>3320</v>
      </c>
      <c r="BR193" s="346" t="s">
        <v>3320</v>
      </c>
      <c r="BS193" s="346" t="s">
        <v>3320</v>
      </c>
      <c r="BT193" s="346" t="s">
        <v>3320</v>
      </c>
      <c r="BU193" s="346" t="s">
        <v>3320</v>
      </c>
      <c r="BV193" s="346" t="s">
        <v>3320</v>
      </c>
      <c r="BW193" s="346" t="s">
        <v>3320</v>
      </c>
      <c r="BX193" s="348"/>
      <c r="BY193" s="346" t="s">
        <v>3320</v>
      </c>
      <c r="BZ193" s="346" t="s">
        <v>3320</v>
      </c>
      <c r="CA193" s="346" t="s">
        <v>3320</v>
      </c>
      <c r="CB193" s="346" t="s">
        <v>3320</v>
      </c>
      <c r="CC193" s="346" t="s">
        <v>3320</v>
      </c>
      <c r="CD193" s="346" t="s">
        <v>3320</v>
      </c>
      <c r="CE193" s="346" t="s">
        <v>3320</v>
      </c>
      <c r="CF193" s="346" t="s">
        <v>3320</v>
      </c>
      <c r="CG193" s="346" t="s">
        <v>3320</v>
      </c>
      <c r="CH193" s="348"/>
      <c r="CI193" s="346" t="s">
        <v>3320</v>
      </c>
      <c r="CJ193" s="346" t="s">
        <v>3320</v>
      </c>
      <c r="CK193" s="346" t="s">
        <v>3320</v>
      </c>
      <c r="CL193" s="346" t="s">
        <v>3320</v>
      </c>
      <c r="CM193" s="346" t="s">
        <v>3320</v>
      </c>
      <c r="CN193" s="346" t="s">
        <v>3320</v>
      </c>
      <c r="CO193" s="346" t="s">
        <v>3320</v>
      </c>
      <c r="CP193" s="346" t="s">
        <v>3320</v>
      </c>
      <c r="CQ193" s="346" t="s">
        <v>3320</v>
      </c>
      <c r="CR193" s="346" t="s">
        <v>3320</v>
      </c>
      <c r="CS193" s="346" t="s">
        <v>3320</v>
      </c>
      <c r="CT193" s="346" t="s">
        <v>3320</v>
      </c>
      <c r="CU193" s="346" t="s">
        <v>3320</v>
      </c>
      <c r="CV193" s="346" t="s">
        <v>3320</v>
      </c>
      <c r="CW193" s="346" t="s">
        <v>3320</v>
      </c>
      <c r="CX193" s="346" t="s">
        <v>3320</v>
      </c>
      <c r="CY193" s="346" t="s">
        <v>3320</v>
      </c>
      <c r="CZ193" s="346" t="s">
        <v>3320</v>
      </c>
      <c r="DA193" s="346" t="s">
        <v>3320</v>
      </c>
      <c r="DB193" s="346" t="s">
        <v>3320</v>
      </c>
      <c r="DC193" s="346" t="s">
        <v>3320</v>
      </c>
      <c r="DD193" s="346" t="s">
        <v>3320</v>
      </c>
      <c r="DE193" s="346" t="s">
        <v>3320</v>
      </c>
      <c r="DF193" s="346" t="s">
        <v>3320</v>
      </c>
      <c r="DG193" s="346" t="s">
        <v>3320</v>
      </c>
      <c r="DH193" s="346" t="s">
        <v>3320</v>
      </c>
      <c r="DI193" s="346" t="s">
        <v>3320</v>
      </c>
      <c r="DJ193" s="346" t="s">
        <v>3320</v>
      </c>
      <c r="DK193" s="346" t="s">
        <v>3320</v>
      </c>
      <c r="DL193" s="346" t="s">
        <v>3320</v>
      </c>
      <c r="DM193" s="346" t="s">
        <v>3320</v>
      </c>
      <c r="DN193" s="346" t="s">
        <v>3320</v>
      </c>
      <c r="DO193" s="346" t="s">
        <v>3320</v>
      </c>
      <c r="DP193" s="346" t="s">
        <v>3320</v>
      </c>
      <c r="DQ193" s="346" t="s">
        <v>3320</v>
      </c>
      <c r="DR193" s="346" t="s">
        <v>3320</v>
      </c>
      <c r="DS193" s="346" t="s">
        <v>3320</v>
      </c>
      <c r="DT193" s="346" t="s">
        <v>3320</v>
      </c>
      <c r="DU193" s="346" t="s">
        <v>3320</v>
      </c>
      <c r="DV193" s="346" t="s">
        <v>3320</v>
      </c>
      <c r="DW193" s="346" t="s">
        <v>3320</v>
      </c>
      <c r="DX193" s="346" t="s">
        <v>3320</v>
      </c>
      <c r="DY193" s="346" t="s">
        <v>3320</v>
      </c>
      <c r="DZ193" s="346" t="s">
        <v>3320</v>
      </c>
      <c r="EA193" s="346" t="s">
        <v>3320</v>
      </c>
      <c r="EB193" s="346" t="s">
        <v>3320</v>
      </c>
      <c r="EC193" s="346" t="s">
        <v>3320</v>
      </c>
      <c r="ED193" s="346" t="s">
        <v>3320</v>
      </c>
      <c r="EE193" s="346" t="s">
        <v>3320</v>
      </c>
      <c r="EF193" s="345">
        <v>830579220</v>
      </c>
      <c r="EG193" s="346" t="s">
        <v>733</v>
      </c>
      <c r="EH193" s="346" t="s">
        <v>733</v>
      </c>
      <c r="EI193" s="346" t="s">
        <v>733</v>
      </c>
      <c r="EJ193" s="346" t="s">
        <v>733</v>
      </c>
      <c r="EK193" s="346" t="s">
        <v>3320</v>
      </c>
      <c r="EL193" s="346" t="s">
        <v>11313</v>
      </c>
      <c r="EM193" s="346" t="s">
        <v>3320</v>
      </c>
      <c r="EN193" s="348"/>
      <c r="EO193" s="346" t="s">
        <v>3320</v>
      </c>
      <c r="EP193" s="345">
        <v>757275000</v>
      </c>
      <c r="EQ193" s="345">
        <v>73304220</v>
      </c>
      <c r="ER193" s="346" t="s">
        <v>3320</v>
      </c>
      <c r="ES193" s="346" t="s">
        <v>3320</v>
      </c>
      <c r="ET193" s="346" t="s">
        <v>10018</v>
      </c>
      <c r="EU193" s="346" t="s">
        <v>733</v>
      </c>
      <c r="EV193" s="346" t="s">
        <v>733</v>
      </c>
      <c r="EW193" s="346" t="s">
        <v>10018</v>
      </c>
      <c r="EX193" s="346" t="s">
        <v>733</v>
      </c>
      <c r="EY193" s="346" t="s">
        <v>733</v>
      </c>
      <c r="EZ193" s="346" t="s">
        <v>733</v>
      </c>
      <c r="FA193" s="346" t="s">
        <v>733</v>
      </c>
      <c r="FB193" s="346" t="s">
        <v>733</v>
      </c>
      <c r="FC193" s="349" t="s">
        <v>5676</v>
      </c>
      <c r="FD193" s="346" t="s">
        <v>3320</v>
      </c>
      <c r="FE193" s="346" t="s">
        <v>1214</v>
      </c>
      <c r="FF193" s="346" t="s">
        <v>3320</v>
      </c>
      <c r="FG193" s="346" t="s">
        <v>1214</v>
      </c>
      <c r="FH193" s="346" t="s">
        <v>3320</v>
      </c>
      <c r="FI193" s="346" t="s">
        <v>3320</v>
      </c>
      <c r="FJ193" s="346" t="s">
        <v>3320</v>
      </c>
      <c r="FK193" s="346" t="s">
        <v>3320</v>
      </c>
      <c r="FL193" s="346" t="s">
        <v>1214</v>
      </c>
      <c r="FM193" s="346" t="s">
        <v>3320</v>
      </c>
      <c r="FN193" s="346" t="s">
        <v>3320</v>
      </c>
      <c r="FO193" s="346" t="s">
        <v>1214</v>
      </c>
      <c r="FP193" s="346" t="s">
        <v>3320</v>
      </c>
      <c r="FQ193" s="346" t="s">
        <v>3320</v>
      </c>
      <c r="FR193" s="346" t="s">
        <v>3320</v>
      </c>
      <c r="FS193" s="346" t="s">
        <v>3320</v>
      </c>
      <c r="FT193" s="346" t="s">
        <v>3320</v>
      </c>
      <c r="FU193" s="346" t="s">
        <v>3320</v>
      </c>
      <c r="FV193" s="346" t="s">
        <v>3320</v>
      </c>
      <c r="FW193" s="346" t="s">
        <v>3320</v>
      </c>
      <c r="FX193" s="350">
        <v>46080.431550925925</v>
      </c>
      <c r="FY193" s="350">
        <v>46080.436400462961</v>
      </c>
      <c r="FZ193" s="346" t="s">
        <v>5685</v>
      </c>
      <c r="GA193" s="346" t="s">
        <v>3320</v>
      </c>
      <c r="GB193" s="346" t="s">
        <v>3320</v>
      </c>
      <c r="GC193" s="346" t="s">
        <v>3320</v>
      </c>
      <c r="GD193" s="346" t="s">
        <v>3320</v>
      </c>
      <c r="GE193" s="346" t="s">
        <v>3320</v>
      </c>
      <c r="GF193" s="346" t="s">
        <v>3320</v>
      </c>
      <c r="GG193" s="346" t="s">
        <v>3320</v>
      </c>
      <c r="GH193" s="346" t="s">
        <v>3320</v>
      </c>
      <c r="GI193" s="346" t="s">
        <v>3320</v>
      </c>
      <c r="GJ193" s="346" t="s">
        <v>3320</v>
      </c>
      <c r="GK193" s="346" t="s">
        <v>3320</v>
      </c>
      <c r="GL193" s="346" t="s">
        <v>3320</v>
      </c>
      <c r="GM193" s="346" t="s">
        <v>3320</v>
      </c>
      <c r="GN193" s="346" t="s">
        <v>3320</v>
      </c>
      <c r="GO193" s="346" t="s">
        <v>3320</v>
      </c>
      <c r="GP193" s="346" t="s">
        <v>3320</v>
      </c>
      <c r="GQ193" s="346" t="s">
        <v>3320</v>
      </c>
      <c r="GR193" s="346" t="s">
        <v>3320</v>
      </c>
      <c r="GS193" s="346" t="s">
        <v>3320</v>
      </c>
      <c r="GT193" s="346" t="s">
        <v>3320</v>
      </c>
      <c r="GU193" s="346" t="s">
        <v>3320</v>
      </c>
      <c r="GV193" s="346" t="s">
        <v>3320</v>
      </c>
      <c r="GW193" s="346" t="s">
        <v>3320</v>
      </c>
      <c r="GX193" s="346" t="s">
        <v>3320</v>
      </c>
      <c r="GY193" s="346" t="s">
        <v>3320</v>
      </c>
      <c r="GZ193" s="346" t="s">
        <v>3320</v>
      </c>
      <c r="HA193" s="346" t="s">
        <v>3320</v>
      </c>
      <c r="HB193" s="346" t="s">
        <v>3320</v>
      </c>
      <c r="HC193" s="346" t="s">
        <v>3320</v>
      </c>
      <c r="HD193" s="346" t="s">
        <v>3320</v>
      </c>
      <c r="HE193" s="346" t="s">
        <v>3320</v>
      </c>
      <c r="HF193" s="346" t="s">
        <v>3320</v>
      </c>
      <c r="HG193" s="346" t="s">
        <v>3320</v>
      </c>
      <c r="HH193" s="346" t="s">
        <v>3320</v>
      </c>
      <c r="HI193" s="346" t="s">
        <v>3320</v>
      </c>
      <c r="HJ193" s="346" t="s">
        <v>3320</v>
      </c>
      <c r="HK193" s="346" t="s">
        <v>3320</v>
      </c>
      <c r="HL193" s="346" t="s">
        <v>3320</v>
      </c>
    </row>
    <row r="194" spans="1:220" ht="15.75" thickBot="1">
      <c r="A194" s="344" t="s">
        <v>5638</v>
      </c>
      <c r="B194" s="345">
        <v>885</v>
      </c>
      <c r="C194" s="346" t="s">
        <v>7081</v>
      </c>
      <c r="D194" s="346" t="s">
        <v>7082</v>
      </c>
      <c r="E194" s="345">
        <v>885</v>
      </c>
      <c r="F194" s="346" t="s">
        <v>1343</v>
      </c>
      <c r="G194" s="346" t="s">
        <v>6775</v>
      </c>
      <c r="H194" s="346" t="s">
        <v>5199</v>
      </c>
      <c r="I194" s="346" t="s">
        <v>5643</v>
      </c>
      <c r="J194" s="346" t="s">
        <v>6416</v>
      </c>
      <c r="K194" s="346" t="s">
        <v>5698</v>
      </c>
      <c r="L194" s="346" t="s">
        <v>5698</v>
      </c>
      <c r="M194" s="346" t="s">
        <v>5698</v>
      </c>
      <c r="N194" s="346" t="s">
        <v>6778</v>
      </c>
      <c r="O194" s="346" t="s">
        <v>6779</v>
      </c>
      <c r="P194" s="346" t="s">
        <v>3320</v>
      </c>
      <c r="Q194" s="346" t="s">
        <v>6780</v>
      </c>
      <c r="R194" s="346" t="s">
        <v>5698</v>
      </c>
      <c r="S194" s="346" t="s">
        <v>6781</v>
      </c>
      <c r="T194" s="346" t="s">
        <v>6782</v>
      </c>
      <c r="U194" s="346" t="s">
        <v>6425</v>
      </c>
      <c r="V194" s="346" t="s">
        <v>733</v>
      </c>
      <c r="W194" s="346" t="s">
        <v>733</v>
      </c>
      <c r="X194" s="346" t="s">
        <v>733</v>
      </c>
      <c r="Y194" s="346" t="s">
        <v>3320</v>
      </c>
      <c r="Z194" s="346" t="s">
        <v>6783</v>
      </c>
      <c r="AA194" s="346" t="s">
        <v>733</v>
      </c>
      <c r="AB194" s="346" t="s">
        <v>6784</v>
      </c>
      <c r="AC194" s="346" t="s">
        <v>6428</v>
      </c>
      <c r="AD194" s="346" t="s">
        <v>6429</v>
      </c>
      <c r="AE194" s="346" t="s">
        <v>6430</v>
      </c>
      <c r="AF194" s="346" t="s">
        <v>6785</v>
      </c>
      <c r="AG194" s="346" t="s">
        <v>6786</v>
      </c>
      <c r="AH194" s="346" t="s">
        <v>1214</v>
      </c>
      <c r="AI194" s="346" t="s">
        <v>3320</v>
      </c>
      <c r="AJ194" s="346" t="s">
        <v>5709</v>
      </c>
      <c r="AK194" s="346" t="s">
        <v>5710</v>
      </c>
      <c r="AL194" s="346" t="s">
        <v>5665</v>
      </c>
      <c r="AM194" s="347">
        <v>47149</v>
      </c>
      <c r="AN194" s="345">
        <v>26</v>
      </c>
      <c r="AO194" s="345">
        <v>20</v>
      </c>
      <c r="AP194" s="346" t="s">
        <v>5666</v>
      </c>
      <c r="AQ194" s="345">
        <v>37584</v>
      </c>
      <c r="AR194" s="345">
        <v>61.38</v>
      </c>
      <c r="AS194" s="346" t="s">
        <v>733</v>
      </c>
      <c r="AT194" s="345">
        <v>35.04</v>
      </c>
      <c r="AU194" s="346" t="s">
        <v>733</v>
      </c>
      <c r="AV194" s="345">
        <v>650</v>
      </c>
      <c r="AW194" s="346" t="s">
        <v>5800</v>
      </c>
      <c r="AX194" s="346" t="s">
        <v>5801</v>
      </c>
      <c r="AY194" s="346" t="s">
        <v>3320</v>
      </c>
      <c r="AZ194" s="346" t="s">
        <v>733</v>
      </c>
      <c r="BA194" s="346" t="s">
        <v>733</v>
      </c>
      <c r="BB194" s="345">
        <v>2493.5</v>
      </c>
      <c r="BC194" s="345">
        <v>2281.1</v>
      </c>
      <c r="BD194" s="346" t="s">
        <v>7084</v>
      </c>
      <c r="BE194" s="345">
        <v>365</v>
      </c>
      <c r="BF194" s="345">
        <v>86</v>
      </c>
      <c r="BG194" s="345">
        <v>98</v>
      </c>
      <c r="BH194" s="345">
        <v>30</v>
      </c>
      <c r="BI194" s="347">
        <v>46444</v>
      </c>
      <c r="BJ194" s="345">
        <v>0.45</v>
      </c>
      <c r="BK194" s="345">
        <v>8</v>
      </c>
      <c r="BL194" s="346" t="s">
        <v>7085</v>
      </c>
      <c r="BM194" s="346" t="s">
        <v>3320</v>
      </c>
      <c r="BN194" s="346" t="s">
        <v>3320</v>
      </c>
      <c r="BO194" s="346" t="s">
        <v>3320</v>
      </c>
      <c r="BP194" s="346" t="s">
        <v>3320</v>
      </c>
      <c r="BQ194" s="346" t="s">
        <v>3320</v>
      </c>
      <c r="BR194" s="346" t="s">
        <v>3320</v>
      </c>
      <c r="BS194" s="346" t="s">
        <v>3320</v>
      </c>
      <c r="BT194" s="346" t="s">
        <v>3320</v>
      </c>
      <c r="BU194" s="346" t="s">
        <v>3320</v>
      </c>
      <c r="BV194" s="346" t="s">
        <v>3320</v>
      </c>
      <c r="BW194" s="346" t="s">
        <v>3320</v>
      </c>
      <c r="BX194" s="348"/>
      <c r="BY194" s="346" t="s">
        <v>3320</v>
      </c>
      <c r="BZ194" s="346" t="s">
        <v>3320</v>
      </c>
      <c r="CA194" s="346" t="s">
        <v>3320</v>
      </c>
      <c r="CB194" s="346" t="s">
        <v>3320</v>
      </c>
      <c r="CC194" s="346" t="s">
        <v>3320</v>
      </c>
      <c r="CD194" s="346" t="s">
        <v>3320</v>
      </c>
      <c r="CE194" s="346" t="s">
        <v>3320</v>
      </c>
      <c r="CF194" s="346" t="s">
        <v>3320</v>
      </c>
      <c r="CG194" s="346" t="s">
        <v>3320</v>
      </c>
      <c r="CH194" s="348"/>
      <c r="CI194" s="346" t="s">
        <v>3320</v>
      </c>
      <c r="CJ194" s="346" t="s">
        <v>3320</v>
      </c>
      <c r="CK194" s="346" t="s">
        <v>3320</v>
      </c>
      <c r="CL194" s="346" t="s">
        <v>3320</v>
      </c>
      <c r="CM194" s="346" t="s">
        <v>3320</v>
      </c>
      <c r="CN194" s="346" t="s">
        <v>3320</v>
      </c>
      <c r="CO194" s="346" t="s">
        <v>3320</v>
      </c>
      <c r="CP194" s="346" t="s">
        <v>3320</v>
      </c>
      <c r="CQ194" s="346" t="s">
        <v>3320</v>
      </c>
      <c r="CR194" s="346" t="s">
        <v>3320</v>
      </c>
      <c r="CS194" s="346" t="s">
        <v>3320</v>
      </c>
      <c r="CT194" s="346" t="s">
        <v>3320</v>
      </c>
      <c r="CU194" s="346" t="s">
        <v>3320</v>
      </c>
      <c r="CV194" s="346" t="s">
        <v>3320</v>
      </c>
      <c r="CW194" s="346" t="s">
        <v>3320</v>
      </c>
      <c r="CX194" s="346" t="s">
        <v>3320</v>
      </c>
      <c r="CY194" s="346" t="s">
        <v>3320</v>
      </c>
      <c r="CZ194" s="346" t="s">
        <v>3320</v>
      </c>
      <c r="DA194" s="346" t="s">
        <v>3320</v>
      </c>
      <c r="DB194" s="346" t="s">
        <v>3320</v>
      </c>
      <c r="DC194" s="346" t="s">
        <v>3320</v>
      </c>
      <c r="DD194" s="346" t="s">
        <v>3320</v>
      </c>
      <c r="DE194" s="346" t="s">
        <v>3320</v>
      </c>
      <c r="DF194" s="346" t="s">
        <v>3320</v>
      </c>
      <c r="DG194" s="346" t="s">
        <v>3320</v>
      </c>
      <c r="DH194" s="346" t="s">
        <v>3320</v>
      </c>
      <c r="DI194" s="346" t="s">
        <v>3320</v>
      </c>
      <c r="DJ194" s="346" t="s">
        <v>3320</v>
      </c>
      <c r="DK194" s="346" t="s">
        <v>3320</v>
      </c>
      <c r="DL194" s="346" t="s">
        <v>3320</v>
      </c>
      <c r="DM194" s="346" t="s">
        <v>3320</v>
      </c>
      <c r="DN194" s="346" t="s">
        <v>3320</v>
      </c>
      <c r="DO194" s="346" t="s">
        <v>3320</v>
      </c>
      <c r="DP194" s="346" t="s">
        <v>3320</v>
      </c>
      <c r="DQ194" s="346" t="s">
        <v>3320</v>
      </c>
      <c r="DR194" s="346" t="s">
        <v>3320</v>
      </c>
      <c r="DS194" s="346" t="s">
        <v>3320</v>
      </c>
      <c r="DT194" s="346" t="s">
        <v>3320</v>
      </c>
      <c r="DU194" s="346" t="s">
        <v>3320</v>
      </c>
      <c r="DV194" s="346" t="s">
        <v>3320</v>
      </c>
      <c r="DW194" s="346" t="s">
        <v>3320</v>
      </c>
      <c r="DX194" s="346" t="s">
        <v>3320</v>
      </c>
      <c r="DY194" s="346" t="s">
        <v>3320</v>
      </c>
      <c r="DZ194" s="346" t="s">
        <v>3320</v>
      </c>
      <c r="EA194" s="346" t="s">
        <v>3320</v>
      </c>
      <c r="EB194" s="346" t="s">
        <v>3320</v>
      </c>
      <c r="EC194" s="346" t="s">
        <v>3320</v>
      </c>
      <c r="ED194" s="346" t="s">
        <v>3320</v>
      </c>
      <c r="EE194" s="346" t="s">
        <v>3320</v>
      </c>
      <c r="EF194" s="345">
        <v>43805826</v>
      </c>
      <c r="EG194" s="346" t="s">
        <v>1214</v>
      </c>
      <c r="EH194" s="346" t="s">
        <v>733</v>
      </c>
      <c r="EI194" s="346" t="s">
        <v>733</v>
      </c>
      <c r="EJ194" s="346" t="s">
        <v>733</v>
      </c>
      <c r="EK194" s="346" t="s">
        <v>5200</v>
      </c>
      <c r="EL194" s="346" t="s">
        <v>7086</v>
      </c>
      <c r="EM194" s="179" t="s">
        <v>7087</v>
      </c>
      <c r="EN194" s="348"/>
      <c r="EO194" s="346" t="s">
        <v>7088</v>
      </c>
      <c r="EP194" s="345">
        <v>43805826</v>
      </c>
      <c r="EQ194" s="345">
        <v>6802079</v>
      </c>
      <c r="ER194" s="345">
        <v>18.809999999999999</v>
      </c>
      <c r="ES194" s="345">
        <v>28.86</v>
      </c>
      <c r="ET194" s="346" t="s">
        <v>6437</v>
      </c>
      <c r="EU194" s="346" t="s">
        <v>733</v>
      </c>
      <c r="EV194" s="346" t="s">
        <v>733</v>
      </c>
      <c r="EW194" s="346" t="s">
        <v>7042</v>
      </c>
      <c r="EX194" s="346" t="s">
        <v>733</v>
      </c>
      <c r="EY194" s="346" t="s">
        <v>733</v>
      </c>
      <c r="EZ194" s="346" t="s">
        <v>733</v>
      </c>
      <c r="FA194" s="346" t="s">
        <v>733</v>
      </c>
      <c r="FB194" s="346" t="s">
        <v>733</v>
      </c>
      <c r="FC194" s="346" t="s">
        <v>3320</v>
      </c>
      <c r="FD194" s="346" t="s">
        <v>3320</v>
      </c>
      <c r="FE194" s="346" t="s">
        <v>733</v>
      </c>
      <c r="FF194" s="346" t="s">
        <v>5721</v>
      </c>
      <c r="FG194" s="346" t="s">
        <v>1214</v>
      </c>
      <c r="FH194" s="346" t="s">
        <v>1214</v>
      </c>
      <c r="FI194" s="346" t="s">
        <v>3320</v>
      </c>
      <c r="FJ194" s="346" t="s">
        <v>3320</v>
      </c>
      <c r="FK194" s="345">
        <v>0</v>
      </c>
      <c r="FL194" s="346" t="s">
        <v>1214</v>
      </c>
      <c r="FM194" s="346" t="s">
        <v>1214</v>
      </c>
      <c r="FN194" s="346" t="s">
        <v>3320</v>
      </c>
      <c r="FO194" s="346" t="s">
        <v>1214</v>
      </c>
      <c r="FP194" s="346" t="s">
        <v>3320</v>
      </c>
      <c r="FQ194" s="346" t="s">
        <v>3320</v>
      </c>
      <c r="FR194" s="346" t="s">
        <v>3320</v>
      </c>
      <c r="FS194" s="346" t="s">
        <v>3320</v>
      </c>
      <c r="FT194" s="346" t="s">
        <v>3320</v>
      </c>
      <c r="FU194" s="346" t="s">
        <v>3320</v>
      </c>
      <c r="FV194" s="346" t="s">
        <v>1214</v>
      </c>
      <c r="FW194" s="346" t="s">
        <v>1214</v>
      </c>
      <c r="FX194" s="350">
        <v>46079.818738425929</v>
      </c>
      <c r="FY194" s="350">
        <v>46080.430324074077</v>
      </c>
      <c r="FZ194" s="346" t="s">
        <v>5685</v>
      </c>
      <c r="GA194" s="346" t="s">
        <v>3320</v>
      </c>
      <c r="GB194" s="346" t="s">
        <v>3320</v>
      </c>
      <c r="GC194" s="346" t="s">
        <v>3320</v>
      </c>
      <c r="GD194" s="346" t="s">
        <v>3320</v>
      </c>
      <c r="GE194" s="346" t="s">
        <v>3320</v>
      </c>
      <c r="GF194" s="346" t="s">
        <v>3320</v>
      </c>
      <c r="GG194" s="346" t="s">
        <v>3320</v>
      </c>
      <c r="GH194" s="346" t="s">
        <v>3320</v>
      </c>
      <c r="GI194" s="346" t="s">
        <v>3320</v>
      </c>
      <c r="GJ194" s="346" t="s">
        <v>3320</v>
      </c>
      <c r="GK194" s="346" t="s">
        <v>3320</v>
      </c>
      <c r="GL194" s="346" t="s">
        <v>3320</v>
      </c>
      <c r="GM194" s="346" t="s">
        <v>3320</v>
      </c>
      <c r="GN194" s="346" t="s">
        <v>3320</v>
      </c>
      <c r="GO194" s="346" t="s">
        <v>3320</v>
      </c>
      <c r="GP194" s="346" t="s">
        <v>3320</v>
      </c>
      <c r="GQ194" s="346" t="s">
        <v>3320</v>
      </c>
      <c r="GR194" s="346" t="s">
        <v>3320</v>
      </c>
      <c r="GS194" s="346" t="s">
        <v>3320</v>
      </c>
      <c r="GT194" s="346" t="s">
        <v>3320</v>
      </c>
      <c r="GU194" s="346" t="s">
        <v>3320</v>
      </c>
      <c r="GV194" s="346" t="s">
        <v>3320</v>
      </c>
      <c r="GW194" s="346" t="s">
        <v>3320</v>
      </c>
      <c r="GX194" s="346" t="s">
        <v>3320</v>
      </c>
      <c r="GY194" s="346" t="s">
        <v>3320</v>
      </c>
      <c r="GZ194" s="346" t="s">
        <v>3320</v>
      </c>
      <c r="HA194" s="346" t="s">
        <v>3320</v>
      </c>
      <c r="HB194" s="346" t="s">
        <v>3320</v>
      </c>
      <c r="HC194" s="346" t="s">
        <v>3320</v>
      </c>
      <c r="HD194" s="346" t="s">
        <v>3320</v>
      </c>
      <c r="HE194" s="346" t="s">
        <v>3320</v>
      </c>
      <c r="HF194" s="346" t="s">
        <v>3320</v>
      </c>
      <c r="HG194" s="346" t="s">
        <v>3320</v>
      </c>
      <c r="HH194" s="346" t="s">
        <v>3320</v>
      </c>
      <c r="HI194" s="346" t="s">
        <v>3320</v>
      </c>
      <c r="HJ194" s="346" t="s">
        <v>3320</v>
      </c>
      <c r="HK194" s="346" t="s">
        <v>3320</v>
      </c>
      <c r="HL194" s="346" t="s">
        <v>3320</v>
      </c>
    </row>
    <row r="195" spans="1:220" ht="15.75" thickBot="1">
      <c r="A195" s="344" t="s">
        <v>5638</v>
      </c>
      <c r="B195" s="345">
        <v>924</v>
      </c>
      <c r="C195" s="346" t="s">
        <v>7363</v>
      </c>
      <c r="D195" s="346" t="s">
        <v>7364</v>
      </c>
      <c r="E195" s="345">
        <v>924</v>
      </c>
      <c r="F195" s="346" t="s">
        <v>1343</v>
      </c>
      <c r="G195" s="346" t="s">
        <v>6775</v>
      </c>
      <c r="H195" s="346" t="s">
        <v>7365</v>
      </c>
      <c r="I195" s="346" t="s">
        <v>5643</v>
      </c>
      <c r="J195" s="346" t="s">
        <v>6416</v>
      </c>
      <c r="K195" s="346" t="s">
        <v>6417</v>
      </c>
      <c r="L195" s="346" t="s">
        <v>6777</v>
      </c>
      <c r="M195" s="346" t="s">
        <v>6419</v>
      </c>
      <c r="N195" s="346" t="s">
        <v>6778</v>
      </c>
      <c r="O195" s="346" t="s">
        <v>6779</v>
      </c>
      <c r="P195" s="346" t="s">
        <v>3320</v>
      </c>
      <c r="Q195" s="346" t="s">
        <v>6780</v>
      </c>
      <c r="R195" s="346" t="s">
        <v>5698</v>
      </c>
      <c r="S195" s="346" t="s">
        <v>6781</v>
      </c>
      <c r="T195" s="346" t="s">
        <v>6782</v>
      </c>
      <c r="U195" s="346" t="s">
        <v>6425</v>
      </c>
      <c r="V195" s="346" t="s">
        <v>733</v>
      </c>
      <c r="W195" s="346" t="s">
        <v>733</v>
      </c>
      <c r="X195" s="346" t="s">
        <v>733</v>
      </c>
      <c r="Y195" s="346" t="s">
        <v>3320</v>
      </c>
      <c r="Z195" s="346" t="s">
        <v>6783</v>
      </c>
      <c r="AA195" s="346" t="s">
        <v>733</v>
      </c>
      <c r="AB195" s="346" t="s">
        <v>6784</v>
      </c>
      <c r="AC195" s="346" t="s">
        <v>6428</v>
      </c>
      <c r="AD195" s="346" t="s">
        <v>6429</v>
      </c>
      <c r="AE195" s="346" t="s">
        <v>6430</v>
      </c>
      <c r="AF195" s="346" t="s">
        <v>6785</v>
      </c>
      <c r="AG195" s="346" t="s">
        <v>6786</v>
      </c>
      <c r="AH195" s="346" t="s">
        <v>1214</v>
      </c>
      <c r="AI195" s="346" t="s">
        <v>3320</v>
      </c>
      <c r="AJ195" s="346" t="s">
        <v>5955</v>
      </c>
      <c r="AK195" s="346" t="s">
        <v>3623</v>
      </c>
      <c r="AL195" s="346" t="s">
        <v>5665</v>
      </c>
      <c r="AM195" s="347">
        <v>47270</v>
      </c>
      <c r="AN195" s="345">
        <v>29</v>
      </c>
      <c r="AO195" s="345">
        <v>60</v>
      </c>
      <c r="AP195" s="346" t="s">
        <v>5666</v>
      </c>
      <c r="AQ195" s="345">
        <v>107968</v>
      </c>
      <c r="AR195" s="345">
        <v>179.96</v>
      </c>
      <c r="AS195" s="346" t="s">
        <v>733</v>
      </c>
      <c r="AT195" s="345">
        <v>34.24</v>
      </c>
      <c r="AU195" s="346" t="s">
        <v>733</v>
      </c>
      <c r="AV195" s="345">
        <v>650</v>
      </c>
      <c r="AW195" s="346" t="s">
        <v>5800</v>
      </c>
      <c r="AX195" s="346" t="s">
        <v>5801</v>
      </c>
      <c r="AY195" s="346" t="s">
        <v>3320</v>
      </c>
      <c r="AZ195" s="346" t="s">
        <v>733</v>
      </c>
      <c r="BA195" s="346" t="s">
        <v>733</v>
      </c>
      <c r="BB195" s="345">
        <v>2544.6999999999998</v>
      </c>
      <c r="BC195" s="345">
        <v>2327.1999999999998</v>
      </c>
      <c r="BD195" s="346" t="s">
        <v>7367</v>
      </c>
      <c r="BE195" s="345">
        <v>365</v>
      </c>
      <c r="BF195" s="345">
        <v>86</v>
      </c>
      <c r="BG195" s="345">
        <v>98</v>
      </c>
      <c r="BH195" s="345">
        <v>30</v>
      </c>
      <c r="BI195" s="347">
        <v>46387</v>
      </c>
      <c r="BJ195" s="345">
        <v>0.45</v>
      </c>
      <c r="BK195" s="345">
        <v>9</v>
      </c>
      <c r="BL195" s="346" t="s">
        <v>7368</v>
      </c>
      <c r="BM195" s="346" t="s">
        <v>3320</v>
      </c>
      <c r="BN195" s="346" t="s">
        <v>3320</v>
      </c>
      <c r="BO195" s="346" t="s">
        <v>3320</v>
      </c>
      <c r="BP195" s="346" t="s">
        <v>3320</v>
      </c>
      <c r="BQ195" s="346" t="s">
        <v>3320</v>
      </c>
      <c r="BR195" s="346" t="s">
        <v>3320</v>
      </c>
      <c r="BS195" s="346" t="s">
        <v>3320</v>
      </c>
      <c r="BT195" s="346" t="s">
        <v>3320</v>
      </c>
      <c r="BU195" s="346" t="s">
        <v>3320</v>
      </c>
      <c r="BV195" s="346" t="s">
        <v>3320</v>
      </c>
      <c r="BW195" s="346" t="s">
        <v>3320</v>
      </c>
      <c r="BX195" s="348"/>
      <c r="BY195" s="346" t="s">
        <v>3320</v>
      </c>
      <c r="BZ195" s="346" t="s">
        <v>3320</v>
      </c>
      <c r="CA195" s="346" t="s">
        <v>3320</v>
      </c>
      <c r="CB195" s="346" t="s">
        <v>3320</v>
      </c>
      <c r="CC195" s="346" t="s">
        <v>3320</v>
      </c>
      <c r="CD195" s="346" t="s">
        <v>3320</v>
      </c>
      <c r="CE195" s="346" t="s">
        <v>3320</v>
      </c>
      <c r="CF195" s="346" t="s">
        <v>3320</v>
      </c>
      <c r="CG195" s="346" t="s">
        <v>3320</v>
      </c>
      <c r="CH195" s="348"/>
      <c r="CI195" s="346" t="s">
        <v>3320</v>
      </c>
      <c r="CJ195" s="346" t="s">
        <v>3320</v>
      </c>
      <c r="CK195" s="346" t="s">
        <v>3320</v>
      </c>
      <c r="CL195" s="346" t="s">
        <v>3320</v>
      </c>
      <c r="CM195" s="346" t="s">
        <v>3320</v>
      </c>
      <c r="CN195" s="346" t="s">
        <v>3320</v>
      </c>
      <c r="CO195" s="346" t="s">
        <v>3320</v>
      </c>
      <c r="CP195" s="346" t="s">
        <v>3320</v>
      </c>
      <c r="CQ195" s="346" t="s">
        <v>3320</v>
      </c>
      <c r="CR195" s="346" t="s">
        <v>3320</v>
      </c>
      <c r="CS195" s="346" t="s">
        <v>3320</v>
      </c>
      <c r="CT195" s="346" t="s">
        <v>3320</v>
      </c>
      <c r="CU195" s="346" t="s">
        <v>3320</v>
      </c>
      <c r="CV195" s="346" t="s">
        <v>3320</v>
      </c>
      <c r="CW195" s="346" t="s">
        <v>3320</v>
      </c>
      <c r="CX195" s="346" t="s">
        <v>3320</v>
      </c>
      <c r="CY195" s="346" t="s">
        <v>3320</v>
      </c>
      <c r="CZ195" s="346" t="s">
        <v>3320</v>
      </c>
      <c r="DA195" s="346" t="s">
        <v>3320</v>
      </c>
      <c r="DB195" s="346" t="s">
        <v>3320</v>
      </c>
      <c r="DC195" s="346" t="s">
        <v>3320</v>
      </c>
      <c r="DD195" s="346" t="s">
        <v>3320</v>
      </c>
      <c r="DE195" s="346" t="s">
        <v>3320</v>
      </c>
      <c r="DF195" s="346" t="s">
        <v>3320</v>
      </c>
      <c r="DG195" s="346" t="s">
        <v>3320</v>
      </c>
      <c r="DH195" s="346" t="s">
        <v>3320</v>
      </c>
      <c r="DI195" s="346" t="s">
        <v>3320</v>
      </c>
      <c r="DJ195" s="346" t="s">
        <v>3320</v>
      </c>
      <c r="DK195" s="346" t="s">
        <v>3320</v>
      </c>
      <c r="DL195" s="346" t="s">
        <v>3320</v>
      </c>
      <c r="DM195" s="346" t="s">
        <v>3320</v>
      </c>
      <c r="DN195" s="346" t="s">
        <v>3320</v>
      </c>
      <c r="DO195" s="346" t="s">
        <v>3320</v>
      </c>
      <c r="DP195" s="346" t="s">
        <v>3320</v>
      </c>
      <c r="DQ195" s="346" t="s">
        <v>3320</v>
      </c>
      <c r="DR195" s="346" t="s">
        <v>3320</v>
      </c>
      <c r="DS195" s="346" t="s">
        <v>3320</v>
      </c>
      <c r="DT195" s="346" t="s">
        <v>3320</v>
      </c>
      <c r="DU195" s="346" t="s">
        <v>3320</v>
      </c>
      <c r="DV195" s="346" t="s">
        <v>3320</v>
      </c>
      <c r="DW195" s="346" t="s">
        <v>3320</v>
      </c>
      <c r="DX195" s="346" t="s">
        <v>3320</v>
      </c>
      <c r="DY195" s="346" t="s">
        <v>3320</v>
      </c>
      <c r="DZ195" s="346" t="s">
        <v>3320</v>
      </c>
      <c r="EA195" s="346" t="s">
        <v>3320</v>
      </c>
      <c r="EB195" s="346" t="s">
        <v>3320</v>
      </c>
      <c r="EC195" s="346" t="s">
        <v>3320</v>
      </c>
      <c r="ED195" s="346" t="s">
        <v>3320</v>
      </c>
      <c r="EE195" s="346" t="s">
        <v>3320</v>
      </c>
      <c r="EF195" s="345">
        <v>92069481</v>
      </c>
      <c r="EG195" s="346" t="s">
        <v>733</v>
      </c>
      <c r="EH195" s="346" t="s">
        <v>733</v>
      </c>
      <c r="EI195" s="346" t="s">
        <v>733</v>
      </c>
      <c r="EJ195" s="346" t="s">
        <v>733</v>
      </c>
      <c r="EK195" s="346" t="s">
        <v>5228</v>
      </c>
      <c r="EL195" s="346" t="s">
        <v>7369</v>
      </c>
      <c r="EM195" s="179" t="s">
        <v>7370</v>
      </c>
      <c r="EN195" s="348"/>
      <c r="EO195" s="346" t="s">
        <v>7371</v>
      </c>
      <c r="EP195" s="345">
        <v>92069481</v>
      </c>
      <c r="EQ195" s="345">
        <v>15528813</v>
      </c>
      <c r="ER195" s="345">
        <v>8.73</v>
      </c>
      <c r="ES195" s="345">
        <v>26.08</v>
      </c>
      <c r="ET195" s="346" t="s">
        <v>6437</v>
      </c>
      <c r="EU195" s="346" t="s">
        <v>733</v>
      </c>
      <c r="EV195" s="346" t="s">
        <v>733</v>
      </c>
      <c r="EW195" s="346" t="s">
        <v>7042</v>
      </c>
      <c r="EX195" s="346" t="s">
        <v>733</v>
      </c>
      <c r="EY195" s="346" t="s">
        <v>733</v>
      </c>
      <c r="EZ195" s="346" t="s">
        <v>733</v>
      </c>
      <c r="FA195" s="346" t="s">
        <v>733</v>
      </c>
      <c r="FB195" s="346" t="s">
        <v>733</v>
      </c>
      <c r="FC195" s="349" t="s">
        <v>5676</v>
      </c>
      <c r="FD195" s="346" t="s">
        <v>3320</v>
      </c>
      <c r="FE195" s="346" t="s">
        <v>733</v>
      </c>
      <c r="FF195" s="346" t="s">
        <v>5721</v>
      </c>
      <c r="FG195" s="346" t="s">
        <v>733</v>
      </c>
      <c r="FH195" s="346" t="s">
        <v>5946</v>
      </c>
      <c r="FI195" s="346" t="s">
        <v>7372</v>
      </c>
      <c r="FJ195" s="346" t="s">
        <v>3320</v>
      </c>
      <c r="FK195" s="345">
        <v>1</v>
      </c>
      <c r="FL195" s="346" t="s">
        <v>733</v>
      </c>
      <c r="FM195" s="346" t="s">
        <v>5873</v>
      </c>
      <c r="FN195" s="346" t="s">
        <v>7373</v>
      </c>
      <c r="FO195" s="346" t="s">
        <v>1214</v>
      </c>
      <c r="FP195" s="346" t="s">
        <v>3320</v>
      </c>
      <c r="FQ195" s="346" t="s">
        <v>3320</v>
      </c>
      <c r="FR195" s="346" t="s">
        <v>3320</v>
      </c>
      <c r="FS195" s="346" t="s">
        <v>3320</v>
      </c>
      <c r="FT195" s="346" t="s">
        <v>3320</v>
      </c>
      <c r="FU195" s="346" t="s">
        <v>3320</v>
      </c>
      <c r="FV195" s="346" t="s">
        <v>733</v>
      </c>
      <c r="FW195" s="346" t="s">
        <v>1214</v>
      </c>
      <c r="FX195" s="350">
        <v>46080.346932870372</v>
      </c>
      <c r="FY195" s="350">
        <v>46080.414918981478</v>
      </c>
      <c r="FZ195" s="346" t="s">
        <v>5685</v>
      </c>
      <c r="GA195" s="346" t="s">
        <v>3320</v>
      </c>
      <c r="GB195" s="346" t="s">
        <v>3320</v>
      </c>
      <c r="GC195" s="346" t="s">
        <v>3320</v>
      </c>
      <c r="GD195" s="346" t="s">
        <v>3320</v>
      </c>
      <c r="GE195" s="346" t="s">
        <v>3320</v>
      </c>
      <c r="GF195" s="346" t="s">
        <v>3320</v>
      </c>
      <c r="GG195" s="346" t="s">
        <v>3320</v>
      </c>
      <c r="GH195" s="346" t="s">
        <v>3320</v>
      </c>
      <c r="GI195" s="346" t="s">
        <v>3320</v>
      </c>
      <c r="GJ195" s="346" t="s">
        <v>3320</v>
      </c>
      <c r="GK195" s="346" t="s">
        <v>3320</v>
      </c>
      <c r="GL195" s="346" t="s">
        <v>3320</v>
      </c>
      <c r="GM195" s="346" t="s">
        <v>3320</v>
      </c>
      <c r="GN195" s="346" t="s">
        <v>3320</v>
      </c>
      <c r="GO195" s="346" t="s">
        <v>3320</v>
      </c>
      <c r="GP195" s="346" t="s">
        <v>3320</v>
      </c>
      <c r="GQ195" s="346" t="s">
        <v>3320</v>
      </c>
      <c r="GR195" s="346" t="s">
        <v>3320</v>
      </c>
      <c r="GS195" s="346" t="s">
        <v>3320</v>
      </c>
      <c r="GT195" s="346" t="s">
        <v>3320</v>
      </c>
      <c r="GU195" s="346" t="s">
        <v>3320</v>
      </c>
      <c r="GV195" s="346" t="s">
        <v>3320</v>
      </c>
      <c r="GW195" s="346" t="s">
        <v>3320</v>
      </c>
      <c r="GX195" s="346" t="s">
        <v>3320</v>
      </c>
      <c r="GY195" s="346" t="s">
        <v>3320</v>
      </c>
      <c r="GZ195" s="346" t="s">
        <v>3320</v>
      </c>
      <c r="HA195" s="346" t="s">
        <v>3320</v>
      </c>
      <c r="HB195" s="346" t="s">
        <v>3320</v>
      </c>
      <c r="HC195" s="346" t="s">
        <v>3320</v>
      </c>
      <c r="HD195" s="346" t="s">
        <v>3320</v>
      </c>
      <c r="HE195" s="346" t="s">
        <v>3320</v>
      </c>
      <c r="HF195" s="346" t="s">
        <v>3320</v>
      </c>
      <c r="HG195" s="346" t="s">
        <v>3320</v>
      </c>
      <c r="HH195" s="346" t="s">
        <v>3320</v>
      </c>
      <c r="HI195" s="346" t="s">
        <v>3320</v>
      </c>
      <c r="HJ195" s="346" t="s">
        <v>3320</v>
      </c>
      <c r="HK195" s="346" t="s">
        <v>3320</v>
      </c>
      <c r="HL195" s="346" t="s">
        <v>3320</v>
      </c>
    </row>
    <row r="196" spans="1:220" ht="15.75" thickBot="1">
      <c r="A196" s="344" t="s">
        <v>5638</v>
      </c>
      <c r="B196" s="345">
        <v>875</v>
      </c>
      <c r="C196" s="346" t="s">
        <v>7303</v>
      </c>
      <c r="D196" s="346" t="s">
        <v>7304</v>
      </c>
      <c r="E196" s="345">
        <v>875</v>
      </c>
      <c r="F196" s="346" t="s">
        <v>7305</v>
      </c>
      <c r="G196" s="346" t="s">
        <v>7306</v>
      </c>
      <c r="H196" s="346" t="s">
        <v>7307</v>
      </c>
      <c r="I196" s="346" t="s">
        <v>5643</v>
      </c>
      <c r="J196" s="346" t="s">
        <v>7308</v>
      </c>
      <c r="K196" s="346" t="s">
        <v>7310</v>
      </c>
      <c r="L196" s="346" t="s">
        <v>5698</v>
      </c>
      <c r="M196" s="346" t="s">
        <v>5698</v>
      </c>
      <c r="N196" s="346" t="s">
        <v>7311</v>
      </c>
      <c r="O196" s="346" t="s">
        <v>7312</v>
      </c>
      <c r="P196" s="346" t="s">
        <v>3320</v>
      </c>
      <c r="Q196" s="346" t="s">
        <v>7313</v>
      </c>
      <c r="R196" s="346" t="s">
        <v>5698</v>
      </c>
      <c r="S196" s="346" t="s">
        <v>7314</v>
      </c>
      <c r="T196" s="346" t="s">
        <v>7315</v>
      </c>
      <c r="U196" s="346" t="s">
        <v>7316</v>
      </c>
      <c r="V196" s="346" t="s">
        <v>733</v>
      </c>
      <c r="W196" s="346" t="s">
        <v>733</v>
      </c>
      <c r="X196" s="346" t="s">
        <v>733</v>
      </c>
      <c r="Y196" s="346" t="s">
        <v>3320</v>
      </c>
      <c r="Z196" s="346" t="s">
        <v>7317</v>
      </c>
      <c r="AA196" s="346" t="s">
        <v>733</v>
      </c>
      <c r="AB196" s="346" t="s">
        <v>7318</v>
      </c>
      <c r="AC196" s="346" t="s">
        <v>7319</v>
      </c>
      <c r="AD196" s="346" t="s">
        <v>7320</v>
      </c>
      <c r="AE196" s="346" t="s">
        <v>7321</v>
      </c>
      <c r="AF196" s="346" t="s">
        <v>7322</v>
      </c>
      <c r="AG196" s="346" t="s">
        <v>7323</v>
      </c>
      <c r="AH196" s="346" t="s">
        <v>1214</v>
      </c>
      <c r="AI196" s="346" t="s">
        <v>3320</v>
      </c>
      <c r="AJ196" s="346" t="s">
        <v>5663</v>
      </c>
      <c r="AK196" s="346" t="s">
        <v>3569</v>
      </c>
      <c r="AL196" s="346" t="s">
        <v>5712</v>
      </c>
      <c r="AM196" s="347">
        <v>47118</v>
      </c>
      <c r="AN196" s="345">
        <v>25</v>
      </c>
      <c r="AO196" s="345">
        <v>150</v>
      </c>
      <c r="AP196" s="346" t="s">
        <v>5666</v>
      </c>
      <c r="AQ196" s="345">
        <v>303912</v>
      </c>
      <c r="AR196" s="345">
        <v>406618</v>
      </c>
      <c r="AS196" s="346" t="s">
        <v>733</v>
      </c>
      <c r="AT196" s="345">
        <v>24.05</v>
      </c>
      <c r="AU196" s="346" t="s">
        <v>733</v>
      </c>
      <c r="AV196" s="345">
        <v>635</v>
      </c>
      <c r="AW196" s="346" t="s">
        <v>5713</v>
      </c>
      <c r="AX196" s="346" t="s">
        <v>5668</v>
      </c>
      <c r="AY196" s="346" t="s">
        <v>3320</v>
      </c>
      <c r="AZ196" s="346" t="s">
        <v>733</v>
      </c>
      <c r="BA196" s="346" t="s">
        <v>733</v>
      </c>
      <c r="BB196" s="345">
        <v>2107</v>
      </c>
      <c r="BC196" s="345">
        <v>1960</v>
      </c>
      <c r="BD196" s="346" t="s">
        <v>5714</v>
      </c>
      <c r="BE196" s="345">
        <v>365</v>
      </c>
      <c r="BF196" s="345">
        <v>85</v>
      </c>
      <c r="BG196" s="345">
        <v>98</v>
      </c>
      <c r="BH196" s="345">
        <v>25</v>
      </c>
      <c r="BI196" s="347">
        <v>46356</v>
      </c>
      <c r="BJ196" s="345">
        <v>0.5</v>
      </c>
      <c r="BK196" s="345">
        <v>15</v>
      </c>
      <c r="BL196" s="346" t="s">
        <v>7325</v>
      </c>
      <c r="BM196" s="345">
        <v>132000000</v>
      </c>
      <c r="BN196" s="346" t="s">
        <v>3320</v>
      </c>
      <c r="BO196" s="346" t="s">
        <v>3320</v>
      </c>
      <c r="BP196" s="346" t="s">
        <v>3320</v>
      </c>
      <c r="BQ196" s="346" t="s">
        <v>3320</v>
      </c>
      <c r="BR196" s="346" t="s">
        <v>3320</v>
      </c>
      <c r="BS196" s="346" t="s">
        <v>3320</v>
      </c>
      <c r="BT196" s="346" t="s">
        <v>3320</v>
      </c>
      <c r="BU196" s="346" t="s">
        <v>3320</v>
      </c>
      <c r="BV196" s="346" t="s">
        <v>3320</v>
      </c>
      <c r="BW196" s="346" t="s">
        <v>3320</v>
      </c>
      <c r="BX196" s="348"/>
      <c r="BY196" s="346" t="s">
        <v>3320</v>
      </c>
      <c r="BZ196" s="346" t="s">
        <v>3320</v>
      </c>
      <c r="CA196" s="346" t="s">
        <v>3320</v>
      </c>
      <c r="CB196" s="346" t="s">
        <v>3320</v>
      </c>
      <c r="CC196" s="346" t="s">
        <v>3320</v>
      </c>
      <c r="CD196" s="346" t="s">
        <v>3320</v>
      </c>
      <c r="CE196" s="346" t="s">
        <v>3320</v>
      </c>
      <c r="CF196" s="346" t="s">
        <v>3320</v>
      </c>
      <c r="CG196" s="346" t="s">
        <v>3320</v>
      </c>
      <c r="CH196" s="348"/>
      <c r="CI196" s="346" t="s">
        <v>3320</v>
      </c>
      <c r="CJ196" s="346" t="s">
        <v>3320</v>
      </c>
      <c r="CK196" s="346" t="s">
        <v>3320</v>
      </c>
      <c r="CL196" s="346" t="s">
        <v>3320</v>
      </c>
      <c r="CM196" s="346" t="s">
        <v>3320</v>
      </c>
      <c r="CN196" s="346" t="s">
        <v>3320</v>
      </c>
      <c r="CO196" s="346" t="s">
        <v>3320</v>
      </c>
      <c r="CP196" s="346" t="s">
        <v>3320</v>
      </c>
      <c r="CQ196" s="346" t="s">
        <v>3320</v>
      </c>
      <c r="CR196" s="346" t="s">
        <v>3320</v>
      </c>
      <c r="CS196" s="346" t="s">
        <v>3320</v>
      </c>
      <c r="CT196" s="346" t="s">
        <v>3320</v>
      </c>
      <c r="CU196" s="346" t="s">
        <v>3320</v>
      </c>
      <c r="CV196" s="346" t="s">
        <v>3320</v>
      </c>
      <c r="CW196" s="346" t="s">
        <v>3320</v>
      </c>
      <c r="CX196" s="346" t="s">
        <v>3320</v>
      </c>
      <c r="CY196" s="346" t="s">
        <v>3320</v>
      </c>
      <c r="CZ196" s="346" t="s">
        <v>3320</v>
      </c>
      <c r="DA196" s="346" t="s">
        <v>3320</v>
      </c>
      <c r="DB196" s="346" t="s">
        <v>3320</v>
      </c>
      <c r="DC196" s="346" t="s">
        <v>3320</v>
      </c>
      <c r="DD196" s="346" t="s">
        <v>3320</v>
      </c>
      <c r="DE196" s="346" t="s">
        <v>3320</v>
      </c>
      <c r="DF196" s="346" t="s">
        <v>3320</v>
      </c>
      <c r="DG196" s="346" t="s">
        <v>3320</v>
      </c>
      <c r="DH196" s="346" t="s">
        <v>3320</v>
      </c>
      <c r="DI196" s="346" t="s">
        <v>3320</v>
      </c>
      <c r="DJ196" s="346" t="s">
        <v>3320</v>
      </c>
      <c r="DK196" s="346" t="s">
        <v>3320</v>
      </c>
      <c r="DL196" s="346" t="s">
        <v>3320</v>
      </c>
      <c r="DM196" s="346" t="s">
        <v>3320</v>
      </c>
      <c r="DN196" s="346" t="s">
        <v>3320</v>
      </c>
      <c r="DO196" s="346" t="s">
        <v>3320</v>
      </c>
      <c r="DP196" s="346" t="s">
        <v>3320</v>
      </c>
      <c r="DQ196" s="346" t="s">
        <v>3320</v>
      </c>
      <c r="DR196" s="346" t="s">
        <v>3320</v>
      </c>
      <c r="DS196" s="346" t="s">
        <v>3320</v>
      </c>
      <c r="DT196" s="346" t="s">
        <v>3320</v>
      </c>
      <c r="DU196" s="346" t="s">
        <v>3320</v>
      </c>
      <c r="DV196" s="346" t="s">
        <v>3320</v>
      </c>
      <c r="DW196" s="346" t="s">
        <v>3320</v>
      </c>
      <c r="DX196" s="346" t="s">
        <v>3320</v>
      </c>
      <c r="DY196" s="346" t="s">
        <v>3320</v>
      </c>
      <c r="DZ196" s="346" t="s">
        <v>3320</v>
      </c>
      <c r="EA196" s="346" t="s">
        <v>3320</v>
      </c>
      <c r="EB196" s="346" t="s">
        <v>3320</v>
      </c>
      <c r="EC196" s="346" t="s">
        <v>3320</v>
      </c>
      <c r="ED196" s="346" t="s">
        <v>3320</v>
      </c>
      <c r="EE196" s="346" t="s">
        <v>3320</v>
      </c>
      <c r="EF196" s="345">
        <v>172560000</v>
      </c>
      <c r="EG196" s="346" t="s">
        <v>733</v>
      </c>
      <c r="EH196" s="346" t="s">
        <v>733</v>
      </c>
      <c r="EI196" s="346" t="s">
        <v>733</v>
      </c>
      <c r="EJ196" s="346" t="s">
        <v>733</v>
      </c>
      <c r="EK196" s="346" t="s">
        <v>1374</v>
      </c>
      <c r="EL196" s="346" t="s">
        <v>7326</v>
      </c>
      <c r="EM196" s="179" t="s">
        <v>7327</v>
      </c>
      <c r="EN196" s="348"/>
      <c r="EO196" s="346" t="s">
        <v>7328</v>
      </c>
      <c r="EP196" s="345">
        <v>172560000</v>
      </c>
      <c r="EQ196" s="345">
        <v>35880000</v>
      </c>
      <c r="ER196" s="345">
        <v>792</v>
      </c>
      <c r="ES196" s="345">
        <v>167</v>
      </c>
      <c r="ET196" s="346" t="s">
        <v>7329</v>
      </c>
      <c r="EU196" s="346" t="s">
        <v>733</v>
      </c>
      <c r="EV196" s="346" t="s">
        <v>733</v>
      </c>
      <c r="EW196" s="346" t="s">
        <v>7330</v>
      </c>
      <c r="EX196" s="346" t="s">
        <v>733</v>
      </c>
      <c r="EY196" s="346" t="s">
        <v>733</v>
      </c>
      <c r="EZ196" s="346" t="s">
        <v>733</v>
      </c>
      <c r="FA196" s="346" t="s">
        <v>1214</v>
      </c>
      <c r="FB196" s="346" t="s">
        <v>1214</v>
      </c>
      <c r="FC196" s="349" t="s">
        <v>5676</v>
      </c>
      <c r="FD196" s="346" t="s">
        <v>3320</v>
      </c>
      <c r="FE196" s="346" t="s">
        <v>733</v>
      </c>
      <c r="FF196" s="346" t="s">
        <v>5721</v>
      </c>
      <c r="FG196" s="346" t="s">
        <v>1214</v>
      </c>
      <c r="FH196" s="346" t="s">
        <v>1214</v>
      </c>
      <c r="FI196" s="346" t="s">
        <v>3320</v>
      </c>
      <c r="FJ196" s="346" t="s">
        <v>3320</v>
      </c>
      <c r="FK196" s="346" t="s">
        <v>3320</v>
      </c>
      <c r="FL196" s="346" t="s">
        <v>1214</v>
      </c>
      <c r="FM196" s="346" t="s">
        <v>1214</v>
      </c>
      <c r="FN196" s="346" t="s">
        <v>3320</v>
      </c>
      <c r="FO196" s="346" t="s">
        <v>733</v>
      </c>
      <c r="FP196" s="346" t="s">
        <v>3320</v>
      </c>
      <c r="FQ196" s="346" t="s">
        <v>7331</v>
      </c>
      <c r="FR196" s="346" t="s">
        <v>3320</v>
      </c>
      <c r="FS196" s="346" t="s">
        <v>5683</v>
      </c>
      <c r="FT196" s="346" t="s">
        <v>5684</v>
      </c>
      <c r="FU196" s="346" t="s">
        <v>5684</v>
      </c>
      <c r="FV196" s="346" t="s">
        <v>733</v>
      </c>
      <c r="FW196" s="346" t="s">
        <v>1214</v>
      </c>
      <c r="FX196" s="350">
        <v>46079.775069444448</v>
      </c>
      <c r="FY196" s="350">
        <v>46080.409004629626</v>
      </c>
      <c r="FZ196" s="346" t="s">
        <v>5685</v>
      </c>
      <c r="GA196" s="346" t="s">
        <v>3320</v>
      </c>
      <c r="GB196" s="346" t="s">
        <v>3320</v>
      </c>
      <c r="GC196" s="346" t="s">
        <v>3320</v>
      </c>
      <c r="GD196" s="346" t="s">
        <v>3320</v>
      </c>
      <c r="GE196" s="346" t="s">
        <v>3320</v>
      </c>
      <c r="GF196" s="346" t="s">
        <v>3320</v>
      </c>
      <c r="GG196" s="346" t="s">
        <v>3320</v>
      </c>
      <c r="GH196" s="346" t="s">
        <v>3320</v>
      </c>
      <c r="GI196" s="346" t="s">
        <v>3320</v>
      </c>
      <c r="GJ196" s="346" t="s">
        <v>3320</v>
      </c>
      <c r="GK196" s="346" t="s">
        <v>3320</v>
      </c>
      <c r="GL196" s="346" t="s">
        <v>3320</v>
      </c>
      <c r="GM196" s="346" t="s">
        <v>3320</v>
      </c>
      <c r="GN196" s="346" t="s">
        <v>3320</v>
      </c>
      <c r="GO196" s="346" t="s">
        <v>3320</v>
      </c>
      <c r="GP196" s="346" t="s">
        <v>3320</v>
      </c>
      <c r="GQ196" s="346" t="s">
        <v>3320</v>
      </c>
      <c r="GR196" s="346" t="s">
        <v>3320</v>
      </c>
      <c r="GS196" s="346" t="s">
        <v>3320</v>
      </c>
      <c r="GT196" s="346" t="s">
        <v>3320</v>
      </c>
      <c r="GU196" s="346" t="s">
        <v>3320</v>
      </c>
      <c r="GV196" s="346" t="s">
        <v>3320</v>
      </c>
      <c r="GW196" s="346" t="s">
        <v>3320</v>
      </c>
      <c r="GX196" s="346" t="s">
        <v>3320</v>
      </c>
      <c r="GY196" s="346" t="s">
        <v>3320</v>
      </c>
      <c r="GZ196" s="346" t="s">
        <v>3320</v>
      </c>
      <c r="HA196" s="346" t="s">
        <v>3320</v>
      </c>
      <c r="HB196" s="346" t="s">
        <v>3320</v>
      </c>
      <c r="HC196" s="346" t="s">
        <v>3320</v>
      </c>
      <c r="HD196" s="346" t="s">
        <v>3320</v>
      </c>
      <c r="HE196" s="346" t="s">
        <v>3320</v>
      </c>
      <c r="HF196" s="346" t="s">
        <v>3320</v>
      </c>
      <c r="HG196" s="346" t="s">
        <v>3320</v>
      </c>
      <c r="HH196" s="346" t="s">
        <v>3320</v>
      </c>
      <c r="HI196" s="346" t="s">
        <v>3320</v>
      </c>
      <c r="HJ196" s="346" t="s">
        <v>3320</v>
      </c>
      <c r="HK196" s="346" t="s">
        <v>3320</v>
      </c>
      <c r="HL196" s="346" t="s">
        <v>3320</v>
      </c>
    </row>
    <row r="197" spans="1:220" ht="15.75" thickBot="1">
      <c r="A197" s="344" t="s">
        <v>5638</v>
      </c>
      <c r="B197" s="345">
        <v>926</v>
      </c>
      <c r="C197" s="346" t="s">
        <v>9676</v>
      </c>
      <c r="D197" s="346" t="s">
        <v>9677</v>
      </c>
      <c r="E197" s="345">
        <v>926</v>
      </c>
      <c r="F197" s="346" t="s">
        <v>9678</v>
      </c>
      <c r="G197" s="346" t="s">
        <v>9679</v>
      </c>
      <c r="H197" s="346" t="s">
        <v>9680</v>
      </c>
      <c r="I197" s="346" t="s">
        <v>5643</v>
      </c>
      <c r="J197" s="346" t="s">
        <v>7308</v>
      </c>
      <c r="K197" s="346" t="s">
        <v>7310</v>
      </c>
      <c r="L197" s="346" t="s">
        <v>5698</v>
      </c>
      <c r="M197" s="346" t="s">
        <v>5698</v>
      </c>
      <c r="N197" s="346" t="s">
        <v>9681</v>
      </c>
      <c r="O197" s="346" t="s">
        <v>7312</v>
      </c>
      <c r="P197" s="346" t="s">
        <v>3320</v>
      </c>
      <c r="Q197" s="346" t="s">
        <v>7313</v>
      </c>
      <c r="R197" s="346" t="s">
        <v>5698</v>
      </c>
      <c r="S197" s="346" t="s">
        <v>7314</v>
      </c>
      <c r="T197" s="346" t="s">
        <v>7315</v>
      </c>
      <c r="U197" s="346" t="s">
        <v>7316</v>
      </c>
      <c r="V197" s="346" t="s">
        <v>733</v>
      </c>
      <c r="W197" s="346" t="s">
        <v>733</v>
      </c>
      <c r="X197" s="346" t="s">
        <v>733</v>
      </c>
      <c r="Y197" s="346" t="s">
        <v>3320</v>
      </c>
      <c r="Z197" s="346" t="s">
        <v>7317</v>
      </c>
      <c r="AA197" s="346" t="s">
        <v>733</v>
      </c>
      <c r="AB197" s="346" t="s">
        <v>7318</v>
      </c>
      <c r="AC197" s="346" t="s">
        <v>7319</v>
      </c>
      <c r="AD197" s="346" t="s">
        <v>7320</v>
      </c>
      <c r="AE197" s="346" t="s">
        <v>7321</v>
      </c>
      <c r="AF197" s="346" t="s">
        <v>7322</v>
      </c>
      <c r="AG197" s="346" t="s">
        <v>9682</v>
      </c>
      <c r="AH197" s="346" t="s">
        <v>1214</v>
      </c>
      <c r="AI197" s="346" t="s">
        <v>3320</v>
      </c>
      <c r="AJ197" s="346" t="s">
        <v>5955</v>
      </c>
      <c r="AK197" s="346" t="s">
        <v>7984</v>
      </c>
      <c r="AL197" s="346" t="s">
        <v>5712</v>
      </c>
      <c r="AM197" s="347">
        <v>47118</v>
      </c>
      <c r="AN197" s="345">
        <v>25</v>
      </c>
      <c r="AO197" s="345">
        <v>150</v>
      </c>
      <c r="AP197" s="346" t="s">
        <v>5666</v>
      </c>
      <c r="AQ197" s="345">
        <v>303912</v>
      </c>
      <c r="AR197" s="345">
        <v>426337</v>
      </c>
      <c r="AS197" s="346" t="s">
        <v>733</v>
      </c>
      <c r="AT197" s="345">
        <v>25.2</v>
      </c>
      <c r="AU197" s="346" t="s">
        <v>733</v>
      </c>
      <c r="AV197" s="345">
        <v>635</v>
      </c>
      <c r="AW197" s="346" t="s">
        <v>5713</v>
      </c>
      <c r="AX197" s="346" t="s">
        <v>5668</v>
      </c>
      <c r="AY197" s="346" t="s">
        <v>3320</v>
      </c>
      <c r="AZ197" s="346" t="s">
        <v>733</v>
      </c>
      <c r="BA197" s="346" t="s">
        <v>733</v>
      </c>
      <c r="BB197" s="345">
        <v>2209</v>
      </c>
      <c r="BC197" s="345">
        <v>2054</v>
      </c>
      <c r="BD197" s="346" t="s">
        <v>5714</v>
      </c>
      <c r="BE197" s="345">
        <v>365</v>
      </c>
      <c r="BF197" s="345">
        <v>85</v>
      </c>
      <c r="BG197" s="345">
        <v>98</v>
      </c>
      <c r="BH197" s="345">
        <v>25</v>
      </c>
      <c r="BI197" s="347">
        <v>46356</v>
      </c>
      <c r="BJ197" s="345">
        <v>0.5</v>
      </c>
      <c r="BK197" s="345">
        <v>15</v>
      </c>
      <c r="BL197" s="346" t="s">
        <v>7322</v>
      </c>
      <c r="BM197" s="345">
        <v>132000000</v>
      </c>
      <c r="BN197" s="346" t="s">
        <v>3320</v>
      </c>
      <c r="BO197" s="346" t="s">
        <v>3320</v>
      </c>
      <c r="BP197" s="346" t="s">
        <v>3320</v>
      </c>
      <c r="BQ197" s="346" t="s">
        <v>3320</v>
      </c>
      <c r="BR197" s="346" t="s">
        <v>3320</v>
      </c>
      <c r="BS197" s="346" t="s">
        <v>3320</v>
      </c>
      <c r="BT197" s="346" t="s">
        <v>3320</v>
      </c>
      <c r="BU197" s="346" t="s">
        <v>3320</v>
      </c>
      <c r="BV197" s="346" t="s">
        <v>3320</v>
      </c>
      <c r="BW197" s="346" t="s">
        <v>3320</v>
      </c>
      <c r="BX197" s="348"/>
      <c r="BY197" s="346" t="s">
        <v>3320</v>
      </c>
      <c r="BZ197" s="346" t="s">
        <v>3320</v>
      </c>
      <c r="CA197" s="346" t="s">
        <v>3320</v>
      </c>
      <c r="CB197" s="346" t="s">
        <v>3320</v>
      </c>
      <c r="CC197" s="346" t="s">
        <v>3320</v>
      </c>
      <c r="CD197" s="346" t="s">
        <v>3320</v>
      </c>
      <c r="CE197" s="346" t="s">
        <v>3320</v>
      </c>
      <c r="CF197" s="346" t="s">
        <v>3320</v>
      </c>
      <c r="CG197" s="346" t="s">
        <v>3320</v>
      </c>
      <c r="CH197" s="348"/>
      <c r="CI197" s="346" t="s">
        <v>3320</v>
      </c>
      <c r="CJ197" s="346" t="s">
        <v>3320</v>
      </c>
      <c r="CK197" s="346" t="s">
        <v>3320</v>
      </c>
      <c r="CL197" s="346" t="s">
        <v>3320</v>
      </c>
      <c r="CM197" s="346" t="s">
        <v>3320</v>
      </c>
      <c r="CN197" s="346" t="s">
        <v>3320</v>
      </c>
      <c r="CO197" s="346" t="s">
        <v>3320</v>
      </c>
      <c r="CP197" s="346" t="s">
        <v>3320</v>
      </c>
      <c r="CQ197" s="346" t="s">
        <v>3320</v>
      </c>
      <c r="CR197" s="346" t="s">
        <v>3320</v>
      </c>
      <c r="CS197" s="346" t="s">
        <v>3320</v>
      </c>
      <c r="CT197" s="346" t="s">
        <v>3320</v>
      </c>
      <c r="CU197" s="346" t="s">
        <v>3320</v>
      </c>
      <c r="CV197" s="346" t="s">
        <v>3320</v>
      </c>
      <c r="CW197" s="346" t="s">
        <v>3320</v>
      </c>
      <c r="CX197" s="346" t="s">
        <v>3320</v>
      </c>
      <c r="CY197" s="346" t="s">
        <v>3320</v>
      </c>
      <c r="CZ197" s="346" t="s">
        <v>3320</v>
      </c>
      <c r="DA197" s="346" t="s">
        <v>3320</v>
      </c>
      <c r="DB197" s="346" t="s">
        <v>3320</v>
      </c>
      <c r="DC197" s="346" t="s">
        <v>3320</v>
      </c>
      <c r="DD197" s="346" t="s">
        <v>3320</v>
      </c>
      <c r="DE197" s="346" t="s">
        <v>3320</v>
      </c>
      <c r="DF197" s="346" t="s">
        <v>3320</v>
      </c>
      <c r="DG197" s="346" t="s">
        <v>3320</v>
      </c>
      <c r="DH197" s="346" t="s">
        <v>3320</v>
      </c>
      <c r="DI197" s="346" t="s">
        <v>3320</v>
      </c>
      <c r="DJ197" s="346" t="s">
        <v>3320</v>
      </c>
      <c r="DK197" s="346" t="s">
        <v>3320</v>
      </c>
      <c r="DL197" s="346" t="s">
        <v>3320</v>
      </c>
      <c r="DM197" s="346" t="s">
        <v>3320</v>
      </c>
      <c r="DN197" s="346" t="s">
        <v>3320</v>
      </c>
      <c r="DO197" s="346" t="s">
        <v>3320</v>
      </c>
      <c r="DP197" s="346" t="s">
        <v>3320</v>
      </c>
      <c r="DQ197" s="346" t="s">
        <v>3320</v>
      </c>
      <c r="DR197" s="346" t="s">
        <v>3320</v>
      </c>
      <c r="DS197" s="346" t="s">
        <v>3320</v>
      </c>
      <c r="DT197" s="346" t="s">
        <v>3320</v>
      </c>
      <c r="DU197" s="346" t="s">
        <v>3320</v>
      </c>
      <c r="DV197" s="346" t="s">
        <v>3320</v>
      </c>
      <c r="DW197" s="346" t="s">
        <v>3320</v>
      </c>
      <c r="DX197" s="346" t="s">
        <v>3320</v>
      </c>
      <c r="DY197" s="346" t="s">
        <v>3320</v>
      </c>
      <c r="DZ197" s="346" t="s">
        <v>3320</v>
      </c>
      <c r="EA197" s="346" t="s">
        <v>3320</v>
      </c>
      <c r="EB197" s="346" t="s">
        <v>3320</v>
      </c>
      <c r="EC197" s="346" t="s">
        <v>3320</v>
      </c>
      <c r="ED197" s="346" t="s">
        <v>3320</v>
      </c>
      <c r="EE197" s="346" t="s">
        <v>3320</v>
      </c>
      <c r="EF197" s="345">
        <v>172560000</v>
      </c>
      <c r="EG197" s="346" t="s">
        <v>733</v>
      </c>
      <c r="EH197" s="346" t="s">
        <v>733</v>
      </c>
      <c r="EI197" s="346" t="s">
        <v>733</v>
      </c>
      <c r="EJ197" s="346" t="s">
        <v>733</v>
      </c>
      <c r="EK197" s="346" t="s">
        <v>334</v>
      </c>
      <c r="EL197" s="346" t="s">
        <v>9684</v>
      </c>
      <c r="EM197" s="179" t="s">
        <v>9685</v>
      </c>
      <c r="EN197" s="348"/>
      <c r="EO197" s="346" t="s">
        <v>9686</v>
      </c>
      <c r="EP197" s="345">
        <v>172560000</v>
      </c>
      <c r="EQ197" s="345">
        <v>35880000</v>
      </c>
      <c r="ER197" s="345">
        <v>792</v>
      </c>
      <c r="ES197" s="345">
        <v>167</v>
      </c>
      <c r="ET197" s="346" t="s">
        <v>7329</v>
      </c>
      <c r="EU197" s="346" t="s">
        <v>733</v>
      </c>
      <c r="EV197" s="346" t="s">
        <v>733</v>
      </c>
      <c r="EW197" s="346" t="s">
        <v>7330</v>
      </c>
      <c r="EX197" s="346" t="s">
        <v>733</v>
      </c>
      <c r="EY197" s="346" t="s">
        <v>733</v>
      </c>
      <c r="EZ197" s="346" t="s">
        <v>733</v>
      </c>
      <c r="FA197" s="346" t="s">
        <v>1214</v>
      </c>
      <c r="FB197" s="346" t="s">
        <v>1214</v>
      </c>
      <c r="FC197" s="349" t="s">
        <v>5676</v>
      </c>
      <c r="FD197" s="346" t="s">
        <v>3320</v>
      </c>
      <c r="FE197" s="346" t="s">
        <v>733</v>
      </c>
      <c r="FF197" s="346" t="s">
        <v>5721</v>
      </c>
      <c r="FG197" s="346" t="s">
        <v>1214</v>
      </c>
      <c r="FH197" s="346" t="s">
        <v>1214</v>
      </c>
      <c r="FI197" s="346" t="s">
        <v>3320</v>
      </c>
      <c r="FJ197" s="346" t="s">
        <v>3320</v>
      </c>
      <c r="FK197" s="346" t="s">
        <v>3320</v>
      </c>
      <c r="FL197" s="346" t="s">
        <v>1214</v>
      </c>
      <c r="FM197" s="346" t="s">
        <v>1214</v>
      </c>
      <c r="FN197" s="346" t="s">
        <v>3320</v>
      </c>
      <c r="FO197" s="346" t="s">
        <v>733</v>
      </c>
      <c r="FP197" s="346" t="s">
        <v>3320</v>
      </c>
      <c r="FQ197" s="346" t="s">
        <v>3320</v>
      </c>
      <c r="FR197" s="346" t="s">
        <v>3320</v>
      </c>
      <c r="FS197" s="346" t="s">
        <v>5683</v>
      </c>
      <c r="FT197" s="346" t="s">
        <v>5684</v>
      </c>
      <c r="FU197" s="346" t="s">
        <v>5684</v>
      </c>
      <c r="FV197" s="346" t="s">
        <v>1214</v>
      </c>
      <c r="FW197" s="346" t="s">
        <v>1214</v>
      </c>
      <c r="FX197" s="350">
        <v>46080.359988425924</v>
      </c>
      <c r="FY197" s="350">
        <v>46080.390567129631</v>
      </c>
      <c r="FZ197" s="346" t="s">
        <v>5685</v>
      </c>
      <c r="GA197" s="346" t="s">
        <v>3320</v>
      </c>
      <c r="GB197" s="346" t="s">
        <v>3320</v>
      </c>
      <c r="GC197" s="346" t="s">
        <v>3320</v>
      </c>
      <c r="GD197" s="346" t="s">
        <v>3320</v>
      </c>
      <c r="GE197" s="346" t="s">
        <v>3320</v>
      </c>
      <c r="GF197" s="346" t="s">
        <v>3320</v>
      </c>
      <c r="GG197" s="346" t="s">
        <v>3320</v>
      </c>
      <c r="GH197" s="346" t="s">
        <v>3320</v>
      </c>
      <c r="GI197" s="346" t="s">
        <v>3320</v>
      </c>
      <c r="GJ197" s="346" t="s">
        <v>3320</v>
      </c>
      <c r="GK197" s="346" t="s">
        <v>3320</v>
      </c>
      <c r="GL197" s="346" t="s">
        <v>3320</v>
      </c>
      <c r="GM197" s="346" t="s">
        <v>3320</v>
      </c>
      <c r="GN197" s="346" t="s">
        <v>3320</v>
      </c>
      <c r="GO197" s="346" t="s">
        <v>3320</v>
      </c>
      <c r="GP197" s="346" t="s">
        <v>3320</v>
      </c>
      <c r="GQ197" s="346" t="s">
        <v>3320</v>
      </c>
      <c r="GR197" s="346" t="s">
        <v>3320</v>
      </c>
      <c r="GS197" s="346" t="s">
        <v>3320</v>
      </c>
      <c r="GT197" s="346" t="s">
        <v>3320</v>
      </c>
      <c r="GU197" s="346" t="s">
        <v>3320</v>
      </c>
      <c r="GV197" s="346" t="s">
        <v>3320</v>
      </c>
      <c r="GW197" s="346" t="s">
        <v>3320</v>
      </c>
      <c r="GX197" s="346" t="s">
        <v>3320</v>
      </c>
      <c r="GY197" s="346" t="s">
        <v>3320</v>
      </c>
      <c r="GZ197" s="346" t="s">
        <v>3320</v>
      </c>
      <c r="HA197" s="346" t="s">
        <v>3320</v>
      </c>
      <c r="HB197" s="346" t="s">
        <v>3320</v>
      </c>
      <c r="HC197" s="346" t="s">
        <v>3320</v>
      </c>
      <c r="HD197" s="346" t="s">
        <v>3320</v>
      </c>
      <c r="HE197" s="346" t="s">
        <v>3320</v>
      </c>
      <c r="HF197" s="346" t="s">
        <v>3320</v>
      </c>
      <c r="HG197" s="346" t="s">
        <v>3320</v>
      </c>
      <c r="HH197" s="346" t="s">
        <v>3320</v>
      </c>
      <c r="HI197" s="346" t="s">
        <v>3320</v>
      </c>
      <c r="HJ197" s="346" t="s">
        <v>3320</v>
      </c>
      <c r="HK197" s="346" t="s">
        <v>3320</v>
      </c>
      <c r="HL197" s="346" t="s">
        <v>3320</v>
      </c>
    </row>
    <row r="198" spans="1:220" ht="15.75" thickBot="1">
      <c r="A198" s="344" t="s">
        <v>5638</v>
      </c>
      <c r="B198" s="345">
        <v>837</v>
      </c>
      <c r="C198" s="346" t="s">
        <v>9687</v>
      </c>
      <c r="D198" s="346" t="s">
        <v>9688</v>
      </c>
      <c r="E198" s="345">
        <v>837</v>
      </c>
      <c r="F198" s="346" t="s">
        <v>7427</v>
      </c>
      <c r="G198" s="346" t="s">
        <v>7428</v>
      </c>
      <c r="H198" s="346" t="s">
        <v>9689</v>
      </c>
      <c r="I198" s="346" t="s">
        <v>5643</v>
      </c>
      <c r="J198" s="346" t="s">
        <v>7430</v>
      </c>
      <c r="K198" s="346" t="s">
        <v>7432</v>
      </c>
      <c r="L198" s="346" t="s">
        <v>9690</v>
      </c>
      <c r="M198" s="346" t="s">
        <v>9691</v>
      </c>
      <c r="N198" s="346" t="s">
        <v>7434</v>
      </c>
      <c r="O198" s="346" t="s">
        <v>7435</v>
      </c>
      <c r="P198" s="346" t="s">
        <v>3320</v>
      </c>
      <c r="Q198" s="346" t="s">
        <v>7436</v>
      </c>
      <c r="R198" s="346" t="s">
        <v>7437</v>
      </c>
      <c r="S198" s="346" t="s">
        <v>7438</v>
      </c>
      <c r="T198" s="346" t="s">
        <v>7439</v>
      </c>
      <c r="U198" s="346" t="s">
        <v>7440</v>
      </c>
      <c r="V198" s="346" t="s">
        <v>733</v>
      </c>
      <c r="W198" s="346" t="s">
        <v>733</v>
      </c>
      <c r="X198" s="346" t="s">
        <v>733</v>
      </c>
      <c r="Y198" s="346" t="s">
        <v>3320</v>
      </c>
      <c r="Z198" s="346" t="s">
        <v>7441</v>
      </c>
      <c r="AA198" s="346" t="s">
        <v>733</v>
      </c>
      <c r="AB198" s="346" t="s">
        <v>7442</v>
      </c>
      <c r="AC198" s="346" t="s">
        <v>7443</v>
      </c>
      <c r="AD198" s="346" t="s">
        <v>7444</v>
      </c>
      <c r="AE198" s="346" t="s">
        <v>7445</v>
      </c>
      <c r="AF198" s="346" t="s">
        <v>7446</v>
      </c>
      <c r="AG198" s="346" t="s">
        <v>7447</v>
      </c>
      <c r="AH198" s="346" t="s">
        <v>1214</v>
      </c>
      <c r="AI198" s="346" t="s">
        <v>3320</v>
      </c>
      <c r="AJ198" s="346" t="s">
        <v>2043</v>
      </c>
      <c r="AK198" s="346" t="s">
        <v>3589</v>
      </c>
      <c r="AL198" s="346" t="s">
        <v>5665</v>
      </c>
      <c r="AM198" s="347">
        <v>46829</v>
      </c>
      <c r="AN198" s="345">
        <v>13</v>
      </c>
      <c r="AO198" s="345">
        <v>30</v>
      </c>
      <c r="AP198" s="346" t="s">
        <v>5863</v>
      </c>
      <c r="AQ198" s="345">
        <v>14</v>
      </c>
      <c r="AR198" s="345">
        <v>71</v>
      </c>
      <c r="AS198" s="346" t="s">
        <v>733</v>
      </c>
      <c r="AT198" s="345">
        <v>27</v>
      </c>
      <c r="AU198" s="346" t="s">
        <v>733</v>
      </c>
      <c r="AV198" s="345">
        <v>650</v>
      </c>
      <c r="AW198" s="346" t="s">
        <v>5800</v>
      </c>
      <c r="AX198" s="346" t="s">
        <v>5801</v>
      </c>
      <c r="AY198" s="346" t="s">
        <v>3320</v>
      </c>
      <c r="AZ198" s="346" t="s">
        <v>733</v>
      </c>
      <c r="BA198" s="346" t="s">
        <v>733</v>
      </c>
      <c r="BB198" s="345">
        <v>2364</v>
      </c>
      <c r="BC198" s="345">
        <v>2221</v>
      </c>
      <c r="BD198" s="346" t="s">
        <v>9692</v>
      </c>
      <c r="BE198" s="345">
        <v>365</v>
      </c>
      <c r="BF198" s="345">
        <v>0.89</v>
      </c>
      <c r="BG198" s="345">
        <v>100</v>
      </c>
      <c r="BH198" s="345">
        <v>20</v>
      </c>
      <c r="BI198" s="347">
        <v>46325</v>
      </c>
      <c r="BJ198" s="345">
        <v>1.1299999999999999</v>
      </c>
      <c r="BK198" s="345">
        <v>9</v>
      </c>
      <c r="BL198" s="346" t="s">
        <v>9693</v>
      </c>
      <c r="BM198" s="345">
        <v>192000000</v>
      </c>
      <c r="BN198" s="346" t="s">
        <v>3320</v>
      </c>
      <c r="BO198" s="346" t="s">
        <v>3320</v>
      </c>
      <c r="BP198" s="346" t="s">
        <v>3320</v>
      </c>
      <c r="BQ198" s="346" t="s">
        <v>3320</v>
      </c>
      <c r="BR198" s="346" t="s">
        <v>3320</v>
      </c>
      <c r="BS198" s="346" t="s">
        <v>3320</v>
      </c>
      <c r="BT198" s="346" t="s">
        <v>3320</v>
      </c>
      <c r="BU198" s="346" t="s">
        <v>3320</v>
      </c>
      <c r="BV198" s="346" t="s">
        <v>3320</v>
      </c>
      <c r="BW198" s="346" t="s">
        <v>3320</v>
      </c>
      <c r="BX198" s="348"/>
      <c r="BY198" s="346" t="s">
        <v>3320</v>
      </c>
      <c r="BZ198" s="346" t="s">
        <v>3320</v>
      </c>
      <c r="CA198" s="346" t="s">
        <v>3320</v>
      </c>
      <c r="CB198" s="346" t="s">
        <v>3320</v>
      </c>
      <c r="CC198" s="346" t="s">
        <v>3320</v>
      </c>
      <c r="CD198" s="346" t="s">
        <v>3320</v>
      </c>
      <c r="CE198" s="346" t="s">
        <v>3320</v>
      </c>
      <c r="CF198" s="346" t="s">
        <v>3320</v>
      </c>
      <c r="CG198" s="346" t="s">
        <v>3320</v>
      </c>
      <c r="CH198" s="348"/>
      <c r="CI198" s="346" t="s">
        <v>3320</v>
      </c>
      <c r="CJ198" s="346" t="s">
        <v>3320</v>
      </c>
      <c r="CK198" s="346" t="s">
        <v>3320</v>
      </c>
      <c r="CL198" s="346" t="s">
        <v>3320</v>
      </c>
      <c r="CM198" s="346" t="s">
        <v>3320</v>
      </c>
      <c r="CN198" s="346" t="s">
        <v>3320</v>
      </c>
      <c r="CO198" s="346" t="s">
        <v>3320</v>
      </c>
      <c r="CP198" s="346" t="s">
        <v>3320</v>
      </c>
      <c r="CQ198" s="346" t="s">
        <v>3320</v>
      </c>
      <c r="CR198" s="346" t="s">
        <v>3320</v>
      </c>
      <c r="CS198" s="346" t="s">
        <v>3320</v>
      </c>
      <c r="CT198" s="346" t="s">
        <v>3320</v>
      </c>
      <c r="CU198" s="346" t="s">
        <v>3320</v>
      </c>
      <c r="CV198" s="346" t="s">
        <v>3320</v>
      </c>
      <c r="CW198" s="346" t="s">
        <v>3320</v>
      </c>
      <c r="CX198" s="346" t="s">
        <v>3320</v>
      </c>
      <c r="CY198" s="346" t="s">
        <v>3320</v>
      </c>
      <c r="CZ198" s="346" t="s">
        <v>3320</v>
      </c>
      <c r="DA198" s="346" t="s">
        <v>3320</v>
      </c>
      <c r="DB198" s="346" t="s">
        <v>3320</v>
      </c>
      <c r="DC198" s="346" t="s">
        <v>3320</v>
      </c>
      <c r="DD198" s="346" t="s">
        <v>3320</v>
      </c>
      <c r="DE198" s="346" t="s">
        <v>3320</v>
      </c>
      <c r="DF198" s="346" t="s">
        <v>3320</v>
      </c>
      <c r="DG198" s="346" t="s">
        <v>3320</v>
      </c>
      <c r="DH198" s="346" t="s">
        <v>3320</v>
      </c>
      <c r="DI198" s="346" t="s">
        <v>3320</v>
      </c>
      <c r="DJ198" s="346" t="s">
        <v>3320</v>
      </c>
      <c r="DK198" s="346" t="s">
        <v>3320</v>
      </c>
      <c r="DL198" s="346" t="s">
        <v>3320</v>
      </c>
      <c r="DM198" s="346" t="s">
        <v>3320</v>
      </c>
      <c r="DN198" s="346" t="s">
        <v>3320</v>
      </c>
      <c r="DO198" s="346" t="s">
        <v>3320</v>
      </c>
      <c r="DP198" s="346" t="s">
        <v>3320</v>
      </c>
      <c r="DQ198" s="346" t="s">
        <v>3320</v>
      </c>
      <c r="DR198" s="346" t="s">
        <v>3320</v>
      </c>
      <c r="DS198" s="346" t="s">
        <v>3320</v>
      </c>
      <c r="DT198" s="346" t="s">
        <v>3320</v>
      </c>
      <c r="DU198" s="346" t="s">
        <v>3320</v>
      </c>
      <c r="DV198" s="346" t="s">
        <v>3320</v>
      </c>
      <c r="DW198" s="346" t="s">
        <v>3320</v>
      </c>
      <c r="DX198" s="346" t="s">
        <v>3320</v>
      </c>
      <c r="DY198" s="346" t="s">
        <v>3320</v>
      </c>
      <c r="DZ198" s="346" t="s">
        <v>3320</v>
      </c>
      <c r="EA198" s="346" t="s">
        <v>3320</v>
      </c>
      <c r="EB198" s="346" t="s">
        <v>3320</v>
      </c>
      <c r="EC198" s="346" t="s">
        <v>3320</v>
      </c>
      <c r="ED198" s="346" t="s">
        <v>3320</v>
      </c>
      <c r="EE198" s="346" t="s">
        <v>3320</v>
      </c>
      <c r="EF198" s="345">
        <v>217000000</v>
      </c>
      <c r="EG198" s="346" t="s">
        <v>733</v>
      </c>
      <c r="EH198" s="346" t="s">
        <v>733</v>
      </c>
      <c r="EI198" s="346" t="s">
        <v>733</v>
      </c>
      <c r="EJ198" s="346" t="s">
        <v>733</v>
      </c>
      <c r="EK198" s="346" t="s">
        <v>3838</v>
      </c>
      <c r="EL198" s="346" t="s">
        <v>9694</v>
      </c>
      <c r="EM198" s="179" t="s">
        <v>9695</v>
      </c>
      <c r="EN198" s="348"/>
      <c r="EO198" s="346" t="s">
        <v>9696</v>
      </c>
      <c r="EP198" s="345">
        <v>245000000</v>
      </c>
      <c r="EQ198" s="345">
        <v>113200</v>
      </c>
      <c r="ER198" s="345">
        <v>799.1</v>
      </c>
      <c r="ES198" s="345">
        <v>642.5</v>
      </c>
      <c r="ET198" s="346" t="s">
        <v>7441</v>
      </c>
      <c r="EU198" s="346" t="s">
        <v>733</v>
      </c>
      <c r="EV198" s="346" t="s">
        <v>733</v>
      </c>
      <c r="EW198" s="346" t="s">
        <v>9697</v>
      </c>
      <c r="EX198" s="346" t="s">
        <v>733</v>
      </c>
      <c r="EY198" s="346" t="s">
        <v>733</v>
      </c>
      <c r="EZ198" s="346" t="s">
        <v>1214</v>
      </c>
      <c r="FA198" s="346" t="s">
        <v>733</v>
      </c>
      <c r="FB198" s="346" t="s">
        <v>733</v>
      </c>
      <c r="FC198" s="349" t="s">
        <v>5676</v>
      </c>
      <c r="FD198" s="346" t="s">
        <v>3320</v>
      </c>
      <c r="FE198" s="346" t="s">
        <v>733</v>
      </c>
      <c r="FF198" s="346" t="s">
        <v>5721</v>
      </c>
      <c r="FG198" s="346" t="s">
        <v>1214</v>
      </c>
      <c r="FH198" s="346" t="s">
        <v>1214</v>
      </c>
      <c r="FI198" s="346" t="s">
        <v>3320</v>
      </c>
      <c r="FJ198" s="346" t="s">
        <v>3320</v>
      </c>
      <c r="FK198" s="345">
        <v>0</v>
      </c>
      <c r="FL198" s="346" t="s">
        <v>1214</v>
      </c>
      <c r="FM198" s="346" t="s">
        <v>1214</v>
      </c>
      <c r="FN198" s="346" t="s">
        <v>3320</v>
      </c>
      <c r="FO198" s="346" t="s">
        <v>1214</v>
      </c>
      <c r="FP198" s="346" t="s">
        <v>3320</v>
      </c>
      <c r="FQ198" s="346" t="s">
        <v>3320</v>
      </c>
      <c r="FR198" s="346" t="s">
        <v>3320</v>
      </c>
      <c r="FS198" s="346" t="s">
        <v>3320</v>
      </c>
      <c r="FT198" s="346" t="s">
        <v>3320</v>
      </c>
      <c r="FU198" s="346" t="s">
        <v>3320</v>
      </c>
      <c r="FV198" s="346" t="s">
        <v>1214</v>
      </c>
      <c r="FW198" s="346" t="s">
        <v>1214</v>
      </c>
      <c r="FX198" s="350">
        <v>46079.579895833333</v>
      </c>
      <c r="FY198" s="350">
        <v>46079.90587962963</v>
      </c>
      <c r="FZ198" s="346" t="s">
        <v>5685</v>
      </c>
      <c r="GA198" s="346" t="s">
        <v>3320</v>
      </c>
      <c r="GB198" s="346" t="s">
        <v>3320</v>
      </c>
      <c r="GC198" s="346" t="s">
        <v>3320</v>
      </c>
      <c r="GD198" s="346" t="s">
        <v>3320</v>
      </c>
      <c r="GE198" s="346" t="s">
        <v>3320</v>
      </c>
      <c r="GF198" s="346" t="s">
        <v>3320</v>
      </c>
      <c r="GG198" s="346" t="s">
        <v>3320</v>
      </c>
      <c r="GH198" s="346" t="s">
        <v>3320</v>
      </c>
      <c r="GI198" s="346" t="s">
        <v>3320</v>
      </c>
      <c r="GJ198" s="346" t="s">
        <v>3320</v>
      </c>
      <c r="GK198" s="346" t="s">
        <v>3320</v>
      </c>
      <c r="GL198" s="346" t="s">
        <v>3320</v>
      </c>
      <c r="GM198" s="346" t="s">
        <v>3320</v>
      </c>
      <c r="GN198" s="346" t="s">
        <v>3320</v>
      </c>
      <c r="GO198" s="346" t="s">
        <v>3320</v>
      </c>
      <c r="GP198" s="346" t="s">
        <v>3320</v>
      </c>
      <c r="GQ198" s="346" t="s">
        <v>3320</v>
      </c>
      <c r="GR198" s="346" t="s">
        <v>3320</v>
      </c>
      <c r="GS198" s="346" t="s">
        <v>3320</v>
      </c>
      <c r="GT198" s="346" t="s">
        <v>3320</v>
      </c>
      <c r="GU198" s="346" t="s">
        <v>3320</v>
      </c>
      <c r="GV198" s="346" t="s">
        <v>3320</v>
      </c>
      <c r="GW198" s="346" t="s">
        <v>3320</v>
      </c>
      <c r="GX198" s="346" t="s">
        <v>3320</v>
      </c>
      <c r="GY198" s="346" t="s">
        <v>3320</v>
      </c>
      <c r="GZ198" s="346" t="s">
        <v>3320</v>
      </c>
      <c r="HA198" s="346" t="s">
        <v>3320</v>
      </c>
      <c r="HB198" s="346" t="s">
        <v>3320</v>
      </c>
      <c r="HC198" s="346" t="s">
        <v>3320</v>
      </c>
      <c r="HD198" s="346" t="s">
        <v>3320</v>
      </c>
      <c r="HE198" s="346" t="s">
        <v>3320</v>
      </c>
      <c r="HF198" s="346" t="s">
        <v>3320</v>
      </c>
      <c r="HG198" s="346" t="s">
        <v>3320</v>
      </c>
      <c r="HH198" s="346" t="s">
        <v>3320</v>
      </c>
      <c r="HI198" s="346" t="s">
        <v>3320</v>
      </c>
      <c r="HJ198" s="346" t="s">
        <v>3320</v>
      </c>
      <c r="HK198" s="346" t="s">
        <v>3320</v>
      </c>
      <c r="HL198" s="346" t="s">
        <v>3320</v>
      </c>
    </row>
    <row r="199" spans="1:220" ht="15.75" thickBot="1">
      <c r="A199" s="344" t="s">
        <v>5638</v>
      </c>
      <c r="B199" s="345">
        <v>826</v>
      </c>
      <c r="C199" s="346" t="s">
        <v>9698</v>
      </c>
      <c r="D199" s="346" t="s">
        <v>9699</v>
      </c>
      <c r="E199" s="345">
        <v>826</v>
      </c>
      <c r="F199" s="346" t="s">
        <v>9700</v>
      </c>
      <c r="G199" s="346" t="s">
        <v>9701</v>
      </c>
      <c r="H199" s="346" t="s">
        <v>9702</v>
      </c>
      <c r="I199" s="346" t="s">
        <v>5643</v>
      </c>
      <c r="J199" s="346" t="s">
        <v>9703</v>
      </c>
      <c r="K199" s="346" t="s">
        <v>5698</v>
      </c>
      <c r="L199" s="346" t="s">
        <v>5698</v>
      </c>
      <c r="M199" s="346" t="s">
        <v>5698</v>
      </c>
      <c r="N199" s="346" t="s">
        <v>9705</v>
      </c>
      <c r="O199" s="346" t="s">
        <v>9706</v>
      </c>
      <c r="P199" s="346" t="s">
        <v>9701</v>
      </c>
      <c r="Q199" s="346" t="s">
        <v>9707</v>
      </c>
      <c r="R199" s="346" t="s">
        <v>9708</v>
      </c>
      <c r="S199" s="346" t="s">
        <v>9709</v>
      </c>
      <c r="T199" s="346" t="s">
        <v>9710</v>
      </c>
      <c r="U199" s="346" t="s">
        <v>9711</v>
      </c>
      <c r="V199" s="346" t="s">
        <v>733</v>
      </c>
      <c r="W199" s="346" t="s">
        <v>733</v>
      </c>
      <c r="X199" s="346" t="s">
        <v>733</v>
      </c>
      <c r="Y199" s="346" t="s">
        <v>3320</v>
      </c>
      <c r="Z199" s="346" t="s">
        <v>9712</v>
      </c>
      <c r="AA199" s="346" t="s">
        <v>733</v>
      </c>
      <c r="AB199" s="346" t="s">
        <v>9713</v>
      </c>
      <c r="AC199" s="346" t="s">
        <v>9714</v>
      </c>
      <c r="AD199" s="346" t="s">
        <v>9715</v>
      </c>
      <c r="AE199" s="346" t="s">
        <v>9716</v>
      </c>
      <c r="AF199" s="346" t="s">
        <v>9717</v>
      </c>
      <c r="AG199" s="346" t="s">
        <v>9718</v>
      </c>
      <c r="AH199" s="346" t="s">
        <v>1214</v>
      </c>
      <c r="AI199" s="346" t="s">
        <v>3320</v>
      </c>
      <c r="AJ199" s="346" t="s">
        <v>5955</v>
      </c>
      <c r="AK199" s="346" t="s">
        <v>3596</v>
      </c>
      <c r="AL199" s="346" t="s">
        <v>5712</v>
      </c>
      <c r="AM199" s="347">
        <v>47057</v>
      </c>
      <c r="AN199" s="345">
        <v>18</v>
      </c>
      <c r="AO199" s="345">
        <v>100</v>
      </c>
      <c r="AP199" s="346" t="s">
        <v>5666</v>
      </c>
      <c r="AQ199" s="345">
        <v>27</v>
      </c>
      <c r="AR199" s="345">
        <v>280</v>
      </c>
      <c r="AS199" s="346" t="s">
        <v>733</v>
      </c>
      <c r="AT199" s="345">
        <v>31.96</v>
      </c>
      <c r="AU199" s="346" t="s">
        <v>1214</v>
      </c>
      <c r="AV199" s="345">
        <v>131.28</v>
      </c>
      <c r="AW199" s="346" t="s">
        <v>5667</v>
      </c>
      <c r="AX199" s="346" t="s">
        <v>5801</v>
      </c>
      <c r="AY199" s="346" t="s">
        <v>3320</v>
      </c>
      <c r="AZ199" s="346" t="s">
        <v>733</v>
      </c>
      <c r="BA199" s="346" t="s">
        <v>733</v>
      </c>
      <c r="BB199" s="345">
        <v>2306.5</v>
      </c>
      <c r="BC199" s="345">
        <v>2233</v>
      </c>
      <c r="BD199" s="346" t="s">
        <v>9720</v>
      </c>
      <c r="BE199" s="345">
        <v>365</v>
      </c>
      <c r="BF199" s="345">
        <v>80</v>
      </c>
      <c r="BG199" s="345">
        <v>54</v>
      </c>
      <c r="BH199" s="345">
        <v>35</v>
      </c>
      <c r="BI199" s="347">
        <v>46445</v>
      </c>
      <c r="BJ199" s="345">
        <v>0.5</v>
      </c>
      <c r="BK199" s="345">
        <v>8</v>
      </c>
      <c r="BL199" s="346" t="s">
        <v>9721</v>
      </c>
      <c r="BM199" s="345">
        <v>112000000</v>
      </c>
      <c r="BN199" s="346" t="s">
        <v>3320</v>
      </c>
      <c r="BO199" s="346" t="s">
        <v>3320</v>
      </c>
      <c r="BP199" s="346" t="s">
        <v>3320</v>
      </c>
      <c r="BQ199" s="346" t="s">
        <v>3320</v>
      </c>
      <c r="BR199" s="346" t="s">
        <v>3320</v>
      </c>
      <c r="BS199" s="346" t="s">
        <v>3320</v>
      </c>
      <c r="BT199" s="346" t="s">
        <v>3320</v>
      </c>
      <c r="BU199" s="346" t="s">
        <v>3320</v>
      </c>
      <c r="BV199" s="346" t="s">
        <v>3320</v>
      </c>
      <c r="BW199" s="346" t="s">
        <v>3320</v>
      </c>
      <c r="BX199" s="348"/>
      <c r="BY199" s="346" t="s">
        <v>3320</v>
      </c>
      <c r="BZ199" s="346" t="s">
        <v>3320</v>
      </c>
      <c r="CA199" s="346" t="s">
        <v>3320</v>
      </c>
      <c r="CB199" s="346" t="s">
        <v>3320</v>
      </c>
      <c r="CC199" s="346" t="s">
        <v>3320</v>
      </c>
      <c r="CD199" s="346" t="s">
        <v>3320</v>
      </c>
      <c r="CE199" s="346" t="s">
        <v>3320</v>
      </c>
      <c r="CF199" s="346" t="s">
        <v>3320</v>
      </c>
      <c r="CG199" s="346" t="s">
        <v>3320</v>
      </c>
      <c r="CH199" s="348"/>
      <c r="CI199" s="346" t="s">
        <v>3320</v>
      </c>
      <c r="CJ199" s="346" t="s">
        <v>3320</v>
      </c>
      <c r="CK199" s="346" t="s">
        <v>3320</v>
      </c>
      <c r="CL199" s="346" t="s">
        <v>3320</v>
      </c>
      <c r="CM199" s="346" t="s">
        <v>3320</v>
      </c>
      <c r="CN199" s="346" t="s">
        <v>3320</v>
      </c>
      <c r="CO199" s="346" t="s">
        <v>3320</v>
      </c>
      <c r="CP199" s="346" t="s">
        <v>3320</v>
      </c>
      <c r="CQ199" s="346" t="s">
        <v>3320</v>
      </c>
      <c r="CR199" s="346" t="s">
        <v>3320</v>
      </c>
      <c r="CS199" s="346" t="s">
        <v>3320</v>
      </c>
      <c r="CT199" s="346" t="s">
        <v>3320</v>
      </c>
      <c r="CU199" s="346" t="s">
        <v>3320</v>
      </c>
      <c r="CV199" s="346" t="s">
        <v>3320</v>
      </c>
      <c r="CW199" s="346" t="s">
        <v>3320</v>
      </c>
      <c r="CX199" s="346" t="s">
        <v>3320</v>
      </c>
      <c r="CY199" s="346" t="s">
        <v>3320</v>
      </c>
      <c r="CZ199" s="346" t="s">
        <v>3320</v>
      </c>
      <c r="DA199" s="346" t="s">
        <v>3320</v>
      </c>
      <c r="DB199" s="346" t="s">
        <v>3320</v>
      </c>
      <c r="DC199" s="346" t="s">
        <v>3320</v>
      </c>
      <c r="DD199" s="346" t="s">
        <v>3320</v>
      </c>
      <c r="DE199" s="346" t="s">
        <v>3320</v>
      </c>
      <c r="DF199" s="346" t="s">
        <v>3320</v>
      </c>
      <c r="DG199" s="346" t="s">
        <v>3320</v>
      </c>
      <c r="DH199" s="346" t="s">
        <v>3320</v>
      </c>
      <c r="DI199" s="346" t="s">
        <v>3320</v>
      </c>
      <c r="DJ199" s="346" t="s">
        <v>3320</v>
      </c>
      <c r="DK199" s="346" t="s">
        <v>3320</v>
      </c>
      <c r="DL199" s="346" t="s">
        <v>3320</v>
      </c>
      <c r="DM199" s="346" t="s">
        <v>3320</v>
      </c>
      <c r="DN199" s="346" t="s">
        <v>3320</v>
      </c>
      <c r="DO199" s="346" t="s">
        <v>3320</v>
      </c>
      <c r="DP199" s="346" t="s">
        <v>3320</v>
      </c>
      <c r="DQ199" s="346" t="s">
        <v>3320</v>
      </c>
      <c r="DR199" s="346" t="s">
        <v>3320</v>
      </c>
      <c r="DS199" s="346" t="s">
        <v>3320</v>
      </c>
      <c r="DT199" s="346" t="s">
        <v>3320</v>
      </c>
      <c r="DU199" s="346" t="s">
        <v>3320</v>
      </c>
      <c r="DV199" s="346" t="s">
        <v>3320</v>
      </c>
      <c r="DW199" s="346" t="s">
        <v>3320</v>
      </c>
      <c r="DX199" s="346" t="s">
        <v>3320</v>
      </c>
      <c r="DY199" s="346" t="s">
        <v>3320</v>
      </c>
      <c r="DZ199" s="346" t="s">
        <v>3320</v>
      </c>
      <c r="EA199" s="346" t="s">
        <v>3320</v>
      </c>
      <c r="EB199" s="346" t="s">
        <v>3320</v>
      </c>
      <c r="EC199" s="346" t="s">
        <v>3320</v>
      </c>
      <c r="ED199" s="346" t="s">
        <v>3320</v>
      </c>
      <c r="EE199" s="346" t="s">
        <v>3320</v>
      </c>
      <c r="EF199" s="345">
        <v>148094141</v>
      </c>
      <c r="EG199" s="346" t="s">
        <v>733</v>
      </c>
      <c r="EH199" s="346" t="s">
        <v>733</v>
      </c>
      <c r="EI199" s="346" t="s">
        <v>733</v>
      </c>
      <c r="EJ199" s="346" t="s">
        <v>733</v>
      </c>
      <c r="EK199" s="346" t="s">
        <v>630</v>
      </c>
      <c r="EL199" s="346" t="s">
        <v>9722</v>
      </c>
      <c r="EM199" s="179" t="s">
        <v>9723</v>
      </c>
      <c r="EN199" s="348"/>
      <c r="EO199" s="346" t="s">
        <v>9724</v>
      </c>
      <c r="EP199" s="345">
        <v>148094141</v>
      </c>
      <c r="EQ199" s="345">
        <v>37800000</v>
      </c>
      <c r="ER199" s="345">
        <v>49</v>
      </c>
      <c r="ES199" s="345">
        <v>2.46</v>
      </c>
      <c r="ET199" s="346" t="s">
        <v>5774</v>
      </c>
      <c r="EU199" s="346" t="s">
        <v>733</v>
      </c>
      <c r="EV199" s="346" t="s">
        <v>733</v>
      </c>
      <c r="EW199" s="346" t="s">
        <v>9725</v>
      </c>
      <c r="EX199" s="346" t="s">
        <v>733</v>
      </c>
      <c r="EY199" s="346" t="s">
        <v>1214</v>
      </c>
      <c r="EZ199" s="346" t="s">
        <v>733</v>
      </c>
      <c r="FA199" s="346" t="s">
        <v>733</v>
      </c>
      <c r="FB199" s="346" t="s">
        <v>1214</v>
      </c>
      <c r="FC199" s="349" t="s">
        <v>5676</v>
      </c>
      <c r="FD199" s="346" t="s">
        <v>3320</v>
      </c>
      <c r="FE199" s="346" t="s">
        <v>733</v>
      </c>
      <c r="FF199" s="346" t="s">
        <v>5721</v>
      </c>
      <c r="FG199" s="346" t="s">
        <v>733</v>
      </c>
      <c r="FH199" s="346" t="s">
        <v>5679</v>
      </c>
      <c r="FI199" s="346" t="s">
        <v>3320</v>
      </c>
      <c r="FJ199" s="346" t="s">
        <v>3320</v>
      </c>
      <c r="FK199" s="345">
        <v>10</v>
      </c>
      <c r="FL199" s="346" t="s">
        <v>733</v>
      </c>
      <c r="FM199" s="346" t="s">
        <v>5679</v>
      </c>
      <c r="FN199" s="346" t="s">
        <v>9726</v>
      </c>
      <c r="FO199" s="346" t="s">
        <v>1214</v>
      </c>
      <c r="FP199" s="346" t="s">
        <v>3320</v>
      </c>
      <c r="FQ199" s="346" t="s">
        <v>3320</v>
      </c>
      <c r="FR199" s="346" t="s">
        <v>3320</v>
      </c>
      <c r="FS199" s="346" t="s">
        <v>3320</v>
      </c>
      <c r="FT199" s="346" t="s">
        <v>3320</v>
      </c>
      <c r="FU199" s="346" t="s">
        <v>3320</v>
      </c>
      <c r="FV199" s="346" t="s">
        <v>1214</v>
      </c>
      <c r="FW199" s="346" t="s">
        <v>1214</v>
      </c>
      <c r="FX199" s="350">
        <v>46079.568425925929</v>
      </c>
      <c r="FY199" s="350">
        <v>46079.835636574076</v>
      </c>
      <c r="FZ199" s="346" t="s">
        <v>5685</v>
      </c>
      <c r="GA199" s="346" t="s">
        <v>3320</v>
      </c>
      <c r="GB199" s="346" t="s">
        <v>3320</v>
      </c>
      <c r="GC199" s="346" t="s">
        <v>3320</v>
      </c>
      <c r="GD199" s="346" t="s">
        <v>3320</v>
      </c>
      <c r="GE199" s="346" t="s">
        <v>3320</v>
      </c>
      <c r="GF199" s="346" t="s">
        <v>3320</v>
      </c>
      <c r="GG199" s="346" t="s">
        <v>3320</v>
      </c>
      <c r="GH199" s="346" t="s">
        <v>3320</v>
      </c>
      <c r="GI199" s="346" t="s">
        <v>3320</v>
      </c>
      <c r="GJ199" s="346" t="s">
        <v>3320</v>
      </c>
      <c r="GK199" s="346" t="s">
        <v>3320</v>
      </c>
      <c r="GL199" s="346" t="s">
        <v>3320</v>
      </c>
      <c r="GM199" s="346" t="s">
        <v>3320</v>
      </c>
      <c r="GN199" s="346" t="s">
        <v>3320</v>
      </c>
      <c r="GO199" s="346" t="s">
        <v>3320</v>
      </c>
      <c r="GP199" s="346" t="s">
        <v>3320</v>
      </c>
      <c r="GQ199" s="346" t="s">
        <v>3320</v>
      </c>
      <c r="GR199" s="346" t="s">
        <v>3320</v>
      </c>
      <c r="GS199" s="346" t="s">
        <v>3320</v>
      </c>
      <c r="GT199" s="346" t="s">
        <v>3320</v>
      </c>
      <c r="GU199" s="346" t="s">
        <v>3320</v>
      </c>
      <c r="GV199" s="346" t="s">
        <v>3320</v>
      </c>
      <c r="GW199" s="346" t="s">
        <v>3320</v>
      </c>
      <c r="GX199" s="346" t="s">
        <v>3320</v>
      </c>
      <c r="GY199" s="346" t="s">
        <v>3320</v>
      </c>
      <c r="GZ199" s="346" t="s">
        <v>3320</v>
      </c>
      <c r="HA199" s="346" t="s">
        <v>3320</v>
      </c>
      <c r="HB199" s="346" t="s">
        <v>3320</v>
      </c>
      <c r="HC199" s="346" t="s">
        <v>3320</v>
      </c>
      <c r="HD199" s="346" t="s">
        <v>3320</v>
      </c>
      <c r="HE199" s="346" t="s">
        <v>3320</v>
      </c>
      <c r="HF199" s="346" t="s">
        <v>3320</v>
      </c>
      <c r="HG199" s="346" t="s">
        <v>3320</v>
      </c>
      <c r="HH199" s="346" t="s">
        <v>3320</v>
      </c>
      <c r="HI199" s="346" t="s">
        <v>3320</v>
      </c>
      <c r="HJ199" s="346" t="s">
        <v>3320</v>
      </c>
      <c r="HK199" s="346" t="s">
        <v>3320</v>
      </c>
      <c r="HL199" s="346" t="s">
        <v>3320</v>
      </c>
    </row>
    <row r="200" spans="1:220" ht="15.75" thickBot="1">
      <c r="A200" s="344" t="s">
        <v>5638</v>
      </c>
      <c r="B200" s="345">
        <v>876</v>
      </c>
      <c r="C200" s="346" t="s">
        <v>9727</v>
      </c>
      <c r="D200" s="346" t="s">
        <v>9728</v>
      </c>
      <c r="E200" s="345">
        <v>876</v>
      </c>
      <c r="F200" s="346" t="s">
        <v>1343</v>
      </c>
      <c r="G200" s="346" t="s">
        <v>6775</v>
      </c>
      <c r="H200" s="346" t="s">
        <v>9729</v>
      </c>
      <c r="I200" s="346" t="s">
        <v>5643</v>
      </c>
      <c r="J200" s="346" t="s">
        <v>6416</v>
      </c>
      <c r="K200" s="346" t="s">
        <v>5698</v>
      </c>
      <c r="L200" s="346" t="s">
        <v>5698</v>
      </c>
      <c r="M200" s="346" t="s">
        <v>5698</v>
      </c>
      <c r="N200" s="346" t="s">
        <v>6778</v>
      </c>
      <c r="O200" s="346" t="s">
        <v>6779</v>
      </c>
      <c r="P200" s="346" t="s">
        <v>3320</v>
      </c>
      <c r="Q200" s="346" t="s">
        <v>6780</v>
      </c>
      <c r="R200" s="346" t="s">
        <v>5698</v>
      </c>
      <c r="S200" s="346" t="s">
        <v>6781</v>
      </c>
      <c r="T200" s="346" t="s">
        <v>6782</v>
      </c>
      <c r="U200" s="346" t="s">
        <v>6425</v>
      </c>
      <c r="V200" s="346" t="s">
        <v>733</v>
      </c>
      <c r="W200" s="346" t="s">
        <v>733</v>
      </c>
      <c r="X200" s="346" t="s">
        <v>733</v>
      </c>
      <c r="Y200" s="346" t="s">
        <v>3320</v>
      </c>
      <c r="Z200" s="346" t="s">
        <v>6783</v>
      </c>
      <c r="AA200" s="346" t="s">
        <v>733</v>
      </c>
      <c r="AB200" s="346" t="s">
        <v>6784</v>
      </c>
      <c r="AC200" s="346" t="s">
        <v>6428</v>
      </c>
      <c r="AD200" s="346" t="s">
        <v>6429</v>
      </c>
      <c r="AE200" s="346" t="s">
        <v>6430</v>
      </c>
      <c r="AF200" s="346" t="s">
        <v>6785</v>
      </c>
      <c r="AG200" s="346" t="s">
        <v>6786</v>
      </c>
      <c r="AH200" s="346" t="s">
        <v>1214</v>
      </c>
      <c r="AI200" s="346" t="s">
        <v>3320</v>
      </c>
      <c r="AJ200" s="346" t="s">
        <v>5709</v>
      </c>
      <c r="AK200" s="346" t="s">
        <v>5710</v>
      </c>
      <c r="AL200" s="346" t="s">
        <v>5665</v>
      </c>
      <c r="AM200" s="347">
        <v>47381</v>
      </c>
      <c r="AN200" s="345">
        <v>29</v>
      </c>
      <c r="AO200" s="345">
        <v>30</v>
      </c>
      <c r="AP200" s="346" t="s">
        <v>5666</v>
      </c>
      <c r="AQ200" s="345">
        <v>56376</v>
      </c>
      <c r="AR200" s="345">
        <v>91.03</v>
      </c>
      <c r="AS200" s="346" t="s">
        <v>733</v>
      </c>
      <c r="AT200" s="345">
        <v>34.64</v>
      </c>
      <c r="AU200" s="346" t="s">
        <v>733</v>
      </c>
      <c r="AV200" s="345">
        <v>650</v>
      </c>
      <c r="AW200" s="346" t="s">
        <v>5800</v>
      </c>
      <c r="AX200" s="346" t="s">
        <v>5801</v>
      </c>
      <c r="AY200" s="346" t="s">
        <v>3320</v>
      </c>
      <c r="AZ200" s="346" t="s">
        <v>733</v>
      </c>
      <c r="BA200" s="346" t="s">
        <v>733</v>
      </c>
      <c r="BB200" s="345">
        <v>2465.1</v>
      </c>
      <c r="BC200" s="345">
        <v>2253.3000000000002</v>
      </c>
      <c r="BD200" s="346" t="s">
        <v>7045</v>
      </c>
      <c r="BE200" s="345">
        <v>365</v>
      </c>
      <c r="BF200" s="345">
        <v>86</v>
      </c>
      <c r="BG200" s="345">
        <v>98</v>
      </c>
      <c r="BH200" s="345">
        <v>30</v>
      </c>
      <c r="BI200" s="347">
        <v>46486</v>
      </c>
      <c r="BJ200" s="345">
        <v>0.45</v>
      </c>
      <c r="BK200" s="345">
        <v>8</v>
      </c>
      <c r="BL200" s="346" t="s">
        <v>7046</v>
      </c>
      <c r="BM200" s="346" t="s">
        <v>3320</v>
      </c>
      <c r="BN200" s="346" t="s">
        <v>3320</v>
      </c>
      <c r="BO200" s="346" t="s">
        <v>3320</v>
      </c>
      <c r="BP200" s="346" t="s">
        <v>3320</v>
      </c>
      <c r="BQ200" s="346" t="s">
        <v>3320</v>
      </c>
      <c r="BR200" s="346" t="s">
        <v>3320</v>
      </c>
      <c r="BS200" s="346" t="s">
        <v>3320</v>
      </c>
      <c r="BT200" s="346" t="s">
        <v>3320</v>
      </c>
      <c r="BU200" s="346" t="s">
        <v>3320</v>
      </c>
      <c r="BV200" s="346" t="s">
        <v>3320</v>
      </c>
      <c r="BW200" s="346" t="s">
        <v>3320</v>
      </c>
      <c r="BX200" s="348"/>
      <c r="BY200" s="346" t="s">
        <v>3320</v>
      </c>
      <c r="BZ200" s="346" t="s">
        <v>3320</v>
      </c>
      <c r="CA200" s="346" t="s">
        <v>3320</v>
      </c>
      <c r="CB200" s="346" t="s">
        <v>3320</v>
      </c>
      <c r="CC200" s="346" t="s">
        <v>3320</v>
      </c>
      <c r="CD200" s="346" t="s">
        <v>3320</v>
      </c>
      <c r="CE200" s="346" t="s">
        <v>3320</v>
      </c>
      <c r="CF200" s="346" t="s">
        <v>3320</v>
      </c>
      <c r="CG200" s="346" t="s">
        <v>3320</v>
      </c>
      <c r="CH200" s="348"/>
      <c r="CI200" s="346" t="s">
        <v>3320</v>
      </c>
      <c r="CJ200" s="346" t="s">
        <v>3320</v>
      </c>
      <c r="CK200" s="346" t="s">
        <v>3320</v>
      </c>
      <c r="CL200" s="346" t="s">
        <v>3320</v>
      </c>
      <c r="CM200" s="346" t="s">
        <v>3320</v>
      </c>
      <c r="CN200" s="346" t="s">
        <v>3320</v>
      </c>
      <c r="CO200" s="346" t="s">
        <v>3320</v>
      </c>
      <c r="CP200" s="346" t="s">
        <v>3320</v>
      </c>
      <c r="CQ200" s="346" t="s">
        <v>3320</v>
      </c>
      <c r="CR200" s="346" t="s">
        <v>3320</v>
      </c>
      <c r="CS200" s="346" t="s">
        <v>3320</v>
      </c>
      <c r="CT200" s="346" t="s">
        <v>3320</v>
      </c>
      <c r="CU200" s="346" t="s">
        <v>3320</v>
      </c>
      <c r="CV200" s="346" t="s">
        <v>3320</v>
      </c>
      <c r="CW200" s="346" t="s">
        <v>3320</v>
      </c>
      <c r="CX200" s="346" t="s">
        <v>3320</v>
      </c>
      <c r="CY200" s="346" t="s">
        <v>3320</v>
      </c>
      <c r="CZ200" s="346" t="s">
        <v>3320</v>
      </c>
      <c r="DA200" s="346" t="s">
        <v>3320</v>
      </c>
      <c r="DB200" s="346" t="s">
        <v>3320</v>
      </c>
      <c r="DC200" s="346" t="s">
        <v>3320</v>
      </c>
      <c r="DD200" s="346" t="s">
        <v>3320</v>
      </c>
      <c r="DE200" s="346" t="s">
        <v>3320</v>
      </c>
      <c r="DF200" s="346" t="s">
        <v>3320</v>
      </c>
      <c r="DG200" s="346" t="s">
        <v>3320</v>
      </c>
      <c r="DH200" s="346" t="s">
        <v>3320</v>
      </c>
      <c r="DI200" s="346" t="s">
        <v>3320</v>
      </c>
      <c r="DJ200" s="346" t="s">
        <v>3320</v>
      </c>
      <c r="DK200" s="346" t="s">
        <v>3320</v>
      </c>
      <c r="DL200" s="346" t="s">
        <v>3320</v>
      </c>
      <c r="DM200" s="346" t="s">
        <v>3320</v>
      </c>
      <c r="DN200" s="346" t="s">
        <v>3320</v>
      </c>
      <c r="DO200" s="346" t="s">
        <v>3320</v>
      </c>
      <c r="DP200" s="346" t="s">
        <v>3320</v>
      </c>
      <c r="DQ200" s="346" t="s">
        <v>3320</v>
      </c>
      <c r="DR200" s="346" t="s">
        <v>3320</v>
      </c>
      <c r="DS200" s="346" t="s">
        <v>3320</v>
      </c>
      <c r="DT200" s="346" t="s">
        <v>3320</v>
      </c>
      <c r="DU200" s="346" t="s">
        <v>3320</v>
      </c>
      <c r="DV200" s="346" t="s">
        <v>3320</v>
      </c>
      <c r="DW200" s="346" t="s">
        <v>3320</v>
      </c>
      <c r="DX200" s="346" t="s">
        <v>3320</v>
      </c>
      <c r="DY200" s="346" t="s">
        <v>3320</v>
      </c>
      <c r="DZ200" s="346" t="s">
        <v>3320</v>
      </c>
      <c r="EA200" s="346" t="s">
        <v>3320</v>
      </c>
      <c r="EB200" s="346" t="s">
        <v>3320</v>
      </c>
      <c r="EC200" s="346" t="s">
        <v>3320</v>
      </c>
      <c r="ED200" s="346" t="s">
        <v>3320</v>
      </c>
      <c r="EE200" s="346" t="s">
        <v>3320</v>
      </c>
      <c r="EF200" s="345">
        <v>62636688</v>
      </c>
      <c r="EG200" s="346" t="s">
        <v>733</v>
      </c>
      <c r="EH200" s="346" t="s">
        <v>733</v>
      </c>
      <c r="EI200" s="346" t="s">
        <v>733</v>
      </c>
      <c r="EJ200" s="346" t="s">
        <v>733</v>
      </c>
      <c r="EK200" s="346" t="s">
        <v>657</v>
      </c>
      <c r="EL200" s="346" t="s">
        <v>9731</v>
      </c>
      <c r="EM200" s="179" t="s">
        <v>9732</v>
      </c>
      <c r="EN200" s="348"/>
      <c r="EO200" s="346" t="s">
        <v>9733</v>
      </c>
      <c r="EP200" s="345">
        <v>62636688</v>
      </c>
      <c r="EQ200" s="345">
        <v>9939589</v>
      </c>
      <c r="ER200" s="345">
        <v>13.94</v>
      </c>
      <c r="ES200" s="345">
        <v>24.22</v>
      </c>
      <c r="ET200" s="346" t="s">
        <v>6437</v>
      </c>
      <c r="EU200" s="346" t="s">
        <v>733</v>
      </c>
      <c r="EV200" s="346" t="s">
        <v>733</v>
      </c>
      <c r="EW200" s="346" t="s">
        <v>7042</v>
      </c>
      <c r="EX200" s="346" t="s">
        <v>733</v>
      </c>
      <c r="EY200" s="346" t="s">
        <v>733</v>
      </c>
      <c r="EZ200" s="346" t="s">
        <v>733</v>
      </c>
      <c r="FA200" s="346" t="s">
        <v>733</v>
      </c>
      <c r="FB200" s="346" t="s">
        <v>733</v>
      </c>
      <c r="FC200" s="349" t="s">
        <v>5676</v>
      </c>
      <c r="FD200" s="346" t="s">
        <v>3320</v>
      </c>
      <c r="FE200" s="346" t="s">
        <v>733</v>
      </c>
      <c r="FF200" s="346" t="s">
        <v>5721</v>
      </c>
      <c r="FG200" s="346" t="s">
        <v>1214</v>
      </c>
      <c r="FH200" s="346" t="s">
        <v>1214</v>
      </c>
      <c r="FI200" s="346" t="s">
        <v>3320</v>
      </c>
      <c r="FJ200" s="346" t="s">
        <v>3320</v>
      </c>
      <c r="FK200" s="346" t="s">
        <v>3320</v>
      </c>
      <c r="FL200" s="346" t="s">
        <v>1214</v>
      </c>
      <c r="FM200" s="346" t="s">
        <v>1214</v>
      </c>
      <c r="FN200" s="346" t="s">
        <v>3320</v>
      </c>
      <c r="FO200" s="346" t="s">
        <v>1214</v>
      </c>
      <c r="FP200" s="345">
        <v>131</v>
      </c>
      <c r="FQ200" s="346" t="s">
        <v>3320</v>
      </c>
      <c r="FR200" s="346" t="s">
        <v>3320</v>
      </c>
      <c r="FS200" s="346" t="s">
        <v>3320</v>
      </c>
      <c r="FT200" s="346" t="s">
        <v>3320</v>
      </c>
      <c r="FU200" s="346" t="s">
        <v>3320</v>
      </c>
      <c r="FV200" s="346" t="s">
        <v>1214</v>
      </c>
      <c r="FW200" s="346" t="s">
        <v>1214</v>
      </c>
      <c r="FX200" s="350">
        <v>46079.783460648148</v>
      </c>
      <c r="FY200" s="350">
        <v>46079.834224537037</v>
      </c>
      <c r="FZ200" s="346" t="s">
        <v>5685</v>
      </c>
      <c r="GA200" s="346" t="s">
        <v>3320</v>
      </c>
      <c r="GB200" s="346" t="s">
        <v>3320</v>
      </c>
      <c r="GC200" s="346" t="s">
        <v>3320</v>
      </c>
      <c r="GD200" s="346" t="s">
        <v>3320</v>
      </c>
      <c r="GE200" s="346" t="s">
        <v>3320</v>
      </c>
      <c r="GF200" s="346" t="s">
        <v>3320</v>
      </c>
      <c r="GG200" s="346" t="s">
        <v>3320</v>
      </c>
      <c r="GH200" s="346" t="s">
        <v>3320</v>
      </c>
      <c r="GI200" s="346" t="s">
        <v>3320</v>
      </c>
      <c r="GJ200" s="346" t="s">
        <v>3320</v>
      </c>
      <c r="GK200" s="346" t="s">
        <v>3320</v>
      </c>
      <c r="GL200" s="346" t="s">
        <v>3320</v>
      </c>
      <c r="GM200" s="346" t="s">
        <v>3320</v>
      </c>
      <c r="GN200" s="346" t="s">
        <v>3320</v>
      </c>
      <c r="GO200" s="346" t="s">
        <v>3320</v>
      </c>
      <c r="GP200" s="346" t="s">
        <v>3320</v>
      </c>
      <c r="GQ200" s="346" t="s">
        <v>3320</v>
      </c>
      <c r="GR200" s="346" t="s">
        <v>3320</v>
      </c>
      <c r="GS200" s="346" t="s">
        <v>3320</v>
      </c>
      <c r="GT200" s="346" t="s">
        <v>3320</v>
      </c>
      <c r="GU200" s="346" t="s">
        <v>3320</v>
      </c>
      <c r="GV200" s="346" t="s">
        <v>3320</v>
      </c>
      <c r="GW200" s="346" t="s">
        <v>3320</v>
      </c>
      <c r="GX200" s="346" t="s">
        <v>3320</v>
      </c>
      <c r="GY200" s="346" t="s">
        <v>3320</v>
      </c>
      <c r="GZ200" s="346" t="s">
        <v>3320</v>
      </c>
      <c r="HA200" s="346" t="s">
        <v>3320</v>
      </c>
      <c r="HB200" s="346" t="s">
        <v>3320</v>
      </c>
      <c r="HC200" s="346" t="s">
        <v>3320</v>
      </c>
      <c r="HD200" s="346" t="s">
        <v>3320</v>
      </c>
      <c r="HE200" s="346" t="s">
        <v>3320</v>
      </c>
      <c r="HF200" s="346" t="s">
        <v>3320</v>
      </c>
      <c r="HG200" s="346" t="s">
        <v>3320</v>
      </c>
      <c r="HH200" s="346" t="s">
        <v>3320</v>
      </c>
      <c r="HI200" s="346" t="s">
        <v>3320</v>
      </c>
      <c r="HJ200" s="346" t="s">
        <v>3320</v>
      </c>
      <c r="HK200" s="346" t="s">
        <v>3320</v>
      </c>
      <c r="HL200" s="346" t="s">
        <v>3320</v>
      </c>
    </row>
    <row r="201" spans="1:220" ht="15.75" thickBot="1">
      <c r="A201" s="344" t="s">
        <v>5638</v>
      </c>
      <c r="B201" s="345">
        <v>854</v>
      </c>
      <c r="C201" s="346" t="s">
        <v>7137</v>
      </c>
      <c r="D201" s="346" t="s">
        <v>7138</v>
      </c>
      <c r="E201" s="345">
        <v>854</v>
      </c>
      <c r="F201" s="346" t="s">
        <v>3198</v>
      </c>
      <c r="G201" s="346" t="s">
        <v>7139</v>
      </c>
      <c r="H201" s="346" t="s">
        <v>2443</v>
      </c>
      <c r="I201" s="346" t="s">
        <v>5643</v>
      </c>
      <c r="J201" s="344" t="s">
        <v>558</v>
      </c>
      <c r="K201" s="346" t="s">
        <v>5974</v>
      </c>
      <c r="L201" s="346" t="s">
        <v>563</v>
      </c>
      <c r="M201" s="346" t="s">
        <v>5698</v>
      </c>
      <c r="N201" s="346" t="s">
        <v>7140</v>
      </c>
      <c r="O201" s="346" t="s">
        <v>7141</v>
      </c>
      <c r="P201" s="346" t="s">
        <v>3320</v>
      </c>
      <c r="Q201" s="346" t="s">
        <v>7142</v>
      </c>
      <c r="R201" s="346" t="s">
        <v>5698</v>
      </c>
      <c r="S201" s="346" t="s">
        <v>5978</v>
      </c>
      <c r="T201" s="346" t="s">
        <v>5979</v>
      </c>
      <c r="U201" s="346" t="s">
        <v>5980</v>
      </c>
      <c r="V201" s="346" t="s">
        <v>733</v>
      </c>
      <c r="W201" s="346" t="s">
        <v>733</v>
      </c>
      <c r="X201" s="346" t="s">
        <v>733</v>
      </c>
      <c r="Y201" s="346" t="s">
        <v>3320</v>
      </c>
      <c r="Z201" s="346" t="s">
        <v>5981</v>
      </c>
      <c r="AA201" s="346" t="s">
        <v>733</v>
      </c>
      <c r="AB201" s="346" t="s">
        <v>5982</v>
      </c>
      <c r="AC201" s="346" t="s">
        <v>5983</v>
      </c>
      <c r="AD201" s="346" t="s">
        <v>5984</v>
      </c>
      <c r="AE201" s="346" t="s">
        <v>7143</v>
      </c>
      <c r="AF201" s="346" t="s">
        <v>7144</v>
      </c>
      <c r="AG201" s="346" t="s">
        <v>7145</v>
      </c>
      <c r="AH201" s="346" t="s">
        <v>1214</v>
      </c>
      <c r="AI201" s="346" t="s">
        <v>3320</v>
      </c>
      <c r="AJ201" s="346" t="s">
        <v>5747</v>
      </c>
      <c r="AK201" s="346" t="s">
        <v>7146</v>
      </c>
      <c r="AL201" s="346" t="s">
        <v>5936</v>
      </c>
      <c r="AM201" s="347">
        <v>47149</v>
      </c>
      <c r="AN201" s="345">
        <v>24</v>
      </c>
      <c r="AO201" s="345">
        <v>300</v>
      </c>
      <c r="AP201" s="346" t="s">
        <v>5666</v>
      </c>
      <c r="AQ201" s="345">
        <v>422688</v>
      </c>
      <c r="AR201" s="345">
        <v>660</v>
      </c>
      <c r="AS201" s="346" t="s">
        <v>733</v>
      </c>
      <c r="AT201" s="345">
        <v>30.14</v>
      </c>
      <c r="AU201" s="346" t="s">
        <v>733</v>
      </c>
      <c r="AV201" s="345">
        <v>710</v>
      </c>
      <c r="AW201" s="346" t="s">
        <v>5667</v>
      </c>
      <c r="AX201" s="346" t="s">
        <v>5801</v>
      </c>
      <c r="AY201" s="346" t="s">
        <v>3320</v>
      </c>
      <c r="AZ201" s="346" t="s">
        <v>733</v>
      </c>
      <c r="BA201" s="346" t="s">
        <v>733</v>
      </c>
      <c r="BB201" s="345">
        <v>2200</v>
      </c>
      <c r="BC201" s="345">
        <v>2046</v>
      </c>
      <c r="BD201" s="346" t="s">
        <v>7148</v>
      </c>
      <c r="BE201" s="345">
        <v>365</v>
      </c>
      <c r="BF201" s="345">
        <v>87</v>
      </c>
      <c r="BG201" s="345">
        <v>99</v>
      </c>
      <c r="BH201" s="345">
        <v>40</v>
      </c>
      <c r="BI201" s="347">
        <v>46415</v>
      </c>
      <c r="BJ201" s="345">
        <v>0.4</v>
      </c>
      <c r="BK201" s="345">
        <v>8</v>
      </c>
      <c r="BL201" s="346" t="s">
        <v>7149</v>
      </c>
      <c r="BM201" s="345">
        <v>2600000</v>
      </c>
      <c r="BN201" s="346" t="s">
        <v>3320</v>
      </c>
      <c r="BO201" s="346" t="s">
        <v>3320</v>
      </c>
      <c r="BP201" s="346" t="s">
        <v>3320</v>
      </c>
      <c r="BQ201" s="346" t="s">
        <v>3320</v>
      </c>
      <c r="BR201" s="346" t="s">
        <v>3320</v>
      </c>
      <c r="BS201" s="346" t="s">
        <v>3320</v>
      </c>
      <c r="BT201" s="346" t="s">
        <v>3320</v>
      </c>
      <c r="BU201" s="346" t="s">
        <v>3320</v>
      </c>
      <c r="BV201" s="346" t="s">
        <v>3320</v>
      </c>
      <c r="BW201" s="346" t="s">
        <v>3320</v>
      </c>
      <c r="BX201" s="348"/>
      <c r="BY201" s="346" t="s">
        <v>3320</v>
      </c>
      <c r="BZ201" s="346" t="s">
        <v>3320</v>
      </c>
      <c r="CA201" s="346" t="s">
        <v>3320</v>
      </c>
      <c r="CB201" s="346" t="s">
        <v>3320</v>
      </c>
      <c r="CC201" s="346" t="s">
        <v>3320</v>
      </c>
      <c r="CD201" s="346" t="s">
        <v>3320</v>
      </c>
      <c r="CE201" s="346" t="s">
        <v>3320</v>
      </c>
      <c r="CF201" s="346" t="s">
        <v>3320</v>
      </c>
      <c r="CG201" s="346" t="s">
        <v>3320</v>
      </c>
      <c r="CH201" s="348"/>
      <c r="CI201" s="346" t="s">
        <v>3320</v>
      </c>
      <c r="CJ201" s="346" t="s">
        <v>3320</v>
      </c>
      <c r="CK201" s="346" t="s">
        <v>3320</v>
      </c>
      <c r="CL201" s="346" t="s">
        <v>3320</v>
      </c>
      <c r="CM201" s="346" t="s">
        <v>3320</v>
      </c>
      <c r="CN201" s="346" t="s">
        <v>3320</v>
      </c>
      <c r="CO201" s="346" t="s">
        <v>3320</v>
      </c>
      <c r="CP201" s="346" t="s">
        <v>3320</v>
      </c>
      <c r="CQ201" s="346" t="s">
        <v>3320</v>
      </c>
      <c r="CR201" s="346" t="s">
        <v>3320</v>
      </c>
      <c r="CS201" s="346" t="s">
        <v>3320</v>
      </c>
      <c r="CT201" s="346" t="s">
        <v>3320</v>
      </c>
      <c r="CU201" s="346" t="s">
        <v>3320</v>
      </c>
      <c r="CV201" s="346" t="s">
        <v>3320</v>
      </c>
      <c r="CW201" s="346" t="s">
        <v>3320</v>
      </c>
      <c r="CX201" s="346" t="s">
        <v>3320</v>
      </c>
      <c r="CY201" s="346" t="s">
        <v>3320</v>
      </c>
      <c r="CZ201" s="346" t="s">
        <v>3320</v>
      </c>
      <c r="DA201" s="346" t="s">
        <v>3320</v>
      </c>
      <c r="DB201" s="346" t="s">
        <v>3320</v>
      </c>
      <c r="DC201" s="346" t="s">
        <v>3320</v>
      </c>
      <c r="DD201" s="346" t="s">
        <v>3320</v>
      </c>
      <c r="DE201" s="346" t="s">
        <v>3320</v>
      </c>
      <c r="DF201" s="346" t="s">
        <v>3320</v>
      </c>
      <c r="DG201" s="346" t="s">
        <v>3320</v>
      </c>
      <c r="DH201" s="346" t="s">
        <v>3320</v>
      </c>
      <c r="DI201" s="346" t="s">
        <v>3320</v>
      </c>
      <c r="DJ201" s="346" t="s">
        <v>3320</v>
      </c>
      <c r="DK201" s="346" t="s">
        <v>3320</v>
      </c>
      <c r="DL201" s="346" t="s">
        <v>3320</v>
      </c>
      <c r="DM201" s="346" t="s">
        <v>3320</v>
      </c>
      <c r="DN201" s="346" t="s">
        <v>3320</v>
      </c>
      <c r="DO201" s="346" t="s">
        <v>3320</v>
      </c>
      <c r="DP201" s="346" t="s">
        <v>3320</v>
      </c>
      <c r="DQ201" s="346" t="s">
        <v>3320</v>
      </c>
      <c r="DR201" s="346" t="s">
        <v>3320</v>
      </c>
      <c r="DS201" s="346" t="s">
        <v>3320</v>
      </c>
      <c r="DT201" s="346" t="s">
        <v>3320</v>
      </c>
      <c r="DU201" s="346" t="s">
        <v>3320</v>
      </c>
      <c r="DV201" s="346" t="s">
        <v>3320</v>
      </c>
      <c r="DW201" s="346" t="s">
        <v>3320</v>
      </c>
      <c r="DX201" s="346" t="s">
        <v>3320</v>
      </c>
      <c r="DY201" s="346" t="s">
        <v>3320</v>
      </c>
      <c r="DZ201" s="346" t="s">
        <v>3320</v>
      </c>
      <c r="EA201" s="346" t="s">
        <v>3320</v>
      </c>
      <c r="EB201" s="346" t="s">
        <v>3320</v>
      </c>
      <c r="EC201" s="346" t="s">
        <v>3320</v>
      </c>
      <c r="ED201" s="346" t="s">
        <v>3320</v>
      </c>
      <c r="EE201" s="346" t="s">
        <v>3320</v>
      </c>
      <c r="EF201" s="345">
        <v>280494770</v>
      </c>
      <c r="EG201" s="346" t="s">
        <v>733</v>
      </c>
      <c r="EH201" s="346" t="s">
        <v>733</v>
      </c>
      <c r="EI201" s="346" t="s">
        <v>733</v>
      </c>
      <c r="EJ201" s="346" t="s">
        <v>733</v>
      </c>
      <c r="EK201" s="346" t="s">
        <v>1706</v>
      </c>
      <c r="EL201" s="346" t="s">
        <v>7150</v>
      </c>
      <c r="EM201" s="179" t="s">
        <v>7151</v>
      </c>
      <c r="EN201" s="348"/>
      <c r="EO201" s="346" t="s">
        <v>7152</v>
      </c>
      <c r="EP201" s="345">
        <v>280494770</v>
      </c>
      <c r="EQ201" s="345">
        <v>67447395</v>
      </c>
      <c r="ER201" s="345">
        <v>12.95</v>
      </c>
      <c r="ES201" s="345">
        <v>1.61</v>
      </c>
      <c r="ET201" s="346" t="s">
        <v>5994</v>
      </c>
      <c r="EU201" s="346" t="s">
        <v>733</v>
      </c>
      <c r="EV201" s="346" t="s">
        <v>733</v>
      </c>
      <c r="EW201" s="346" t="s">
        <v>7153</v>
      </c>
      <c r="EX201" s="346" t="s">
        <v>733</v>
      </c>
      <c r="EY201" s="346" t="s">
        <v>733</v>
      </c>
      <c r="EZ201" s="346" t="s">
        <v>733</v>
      </c>
      <c r="FA201" s="346" t="s">
        <v>733</v>
      </c>
      <c r="FB201" s="346" t="s">
        <v>733</v>
      </c>
      <c r="FC201" s="349" t="s">
        <v>5676</v>
      </c>
      <c r="FD201" s="346" t="s">
        <v>3320</v>
      </c>
      <c r="FE201" s="346" t="s">
        <v>733</v>
      </c>
      <c r="FF201" s="346" t="s">
        <v>5872</v>
      </c>
      <c r="FG201" s="346" t="s">
        <v>733</v>
      </c>
      <c r="FH201" s="346" t="s">
        <v>5946</v>
      </c>
      <c r="FI201" s="346" t="s">
        <v>7154</v>
      </c>
      <c r="FJ201" s="346" t="s">
        <v>3320</v>
      </c>
      <c r="FK201" s="345">
        <v>0.25</v>
      </c>
      <c r="FL201" s="346" t="s">
        <v>733</v>
      </c>
      <c r="FM201" s="346" t="s">
        <v>5873</v>
      </c>
      <c r="FN201" s="346" t="s">
        <v>7155</v>
      </c>
      <c r="FO201" s="346" t="s">
        <v>733</v>
      </c>
      <c r="FP201" s="346" t="s">
        <v>3320</v>
      </c>
      <c r="FQ201" s="346" t="s">
        <v>7156</v>
      </c>
      <c r="FR201" s="346" t="s">
        <v>7157</v>
      </c>
      <c r="FS201" s="346" t="s">
        <v>5683</v>
      </c>
      <c r="FT201" s="346" t="s">
        <v>5683</v>
      </c>
      <c r="FU201" s="346" t="s">
        <v>5683</v>
      </c>
      <c r="FV201" s="346" t="s">
        <v>733</v>
      </c>
      <c r="FW201" s="346" t="s">
        <v>1214</v>
      </c>
      <c r="FX201" s="350">
        <v>46079.736192129632</v>
      </c>
      <c r="FY201" s="350">
        <v>46079.822106481479</v>
      </c>
      <c r="FZ201" s="346" t="s">
        <v>5685</v>
      </c>
      <c r="GA201" s="346" t="s">
        <v>3320</v>
      </c>
      <c r="GB201" s="346" t="s">
        <v>3320</v>
      </c>
      <c r="GC201" s="346" t="s">
        <v>3320</v>
      </c>
      <c r="GD201" s="346" t="s">
        <v>3320</v>
      </c>
      <c r="GE201" s="346" t="s">
        <v>3320</v>
      </c>
      <c r="GF201" s="346" t="s">
        <v>3320</v>
      </c>
      <c r="GG201" s="346" t="s">
        <v>3320</v>
      </c>
      <c r="GH201" s="346" t="s">
        <v>3320</v>
      </c>
      <c r="GI201" s="346" t="s">
        <v>3320</v>
      </c>
      <c r="GJ201" s="346" t="s">
        <v>3320</v>
      </c>
      <c r="GK201" s="346" t="s">
        <v>3320</v>
      </c>
      <c r="GL201" s="346" t="s">
        <v>3320</v>
      </c>
      <c r="GM201" s="346" t="s">
        <v>3320</v>
      </c>
      <c r="GN201" s="346" t="s">
        <v>3320</v>
      </c>
      <c r="GO201" s="346" t="s">
        <v>3320</v>
      </c>
      <c r="GP201" s="346" t="s">
        <v>3320</v>
      </c>
      <c r="GQ201" s="346" t="s">
        <v>3320</v>
      </c>
      <c r="GR201" s="346" t="s">
        <v>3320</v>
      </c>
      <c r="GS201" s="346" t="s">
        <v>3320</v>
      </c>
      <c r="GT201" s="346" t="s">
        <v>3320</v>
      </c>
      <c r="GU201" s="346" t="s">
        <v>3320</v>
      </c>
      <c r="GV201" s="346" t="s">
        <v>3320</v>
      </c>
      <c r="GW201" s="346" t="s">
        <v>3320</v>
      </c>
      <c r="GX201" s="346" t="s">
        <v>3320</v>
      </c>
      <c r="GY201" s="346" t="s">
        <v>3320</v>
      </c>
      <c r="GZ201" s="346" t="s">
        <v>3320</v>
      </c>
      <c r="HA201" s="346" t="s">
        <v>3320</v>
      </c>
      <c r="HB201" s="346" t="s">
        <v>3320</v>
      </c>
      <c r="HC201" s="346" t="s">
        <v>3320</v>
      </c>
      <c r="HD201" s="346" t="s">
        <v>3320</v>
      </c>
      <c r="HE201" s="346" t="s">
        <v>3320</v>
      </c>
      <c r="HF201" s="346" t="s">
        <v>3320</v>
      </c>
      <c r="HG201" s="346" t="s">
        <v>3320</v>
      </c>
      <c r="HH201" s="346" t="s">
        <v>3320</v>
      </c>
      <c r="HI201" s="346" t="s">
        <v>3320</v>
      </c>
      <c r="HJ201" s="346" t="s">
        <v>3320</v>
      </c>
      <c r="HK201" s="346" t="s">
        <v>3320</v>
      </c>
      <c r="HL201" s="346" t="s">
        <v>3320</v>
      </c>
    </row>
    <row r="202" spans="1:220" ht="15.75" thickBot="1">
      <c r="A202" s="344" t="s">
        <v>5638</v>
      </c>
      <c r="B202" s="345">
        <v>874</v>
      </c>
      <c r="C202" s="346" t="s">
        <v>9734</v>
      </c>
      <c r="D202" s="346" t="s">
        <v>9735</v>
      </c>
      <c r="E202" s="345">
        <v>874</v>
      </c>
      <c r="F202" s="346" t="s">
        <v>1343</v>
      </c>
      <c r="G202" s="346" t="s">
        <v>6775</v>
      </c>
      <c r="H202" s="346" t="s">
        <v>9736</v>
      </c>
      <c r="I202" s="346" t="s">
        <v>5643</v>
      </c>
      <c r="J202" s="346" t="s">
        <v>6416</v>
      </c>
      <c r="K202" s="346" t="s">
        <v>5698</v>
      </c>
      <c r="L202" s="346" t="s">
        <v>5698</v>
      </c>
      <c r="M202" s="346" t="s">
        <v>5698</v>
      </c>
      <c r="N202" s="346" t="s">
        <v>6778</v>
      </c>
      <c r="O202" s="346" t="s">
        <v>6779</v>
      </c>
      <c r="P202" s="346" t="s">
        <v>3320</v>
      </c>
      <c r="Q202" s="346" t="s">
        <v>6780</v>
      </c>
      <c r="R202" s="346" t="s">
        <v>5698</v>
      </c>
      <c r="S202" s="346" t="s">
        <v>6781</v>
      </c>
      <c r="T202" s="346" t="s">
        <v>6782</v>
      </c>
      <c r="U202" s="346" t="s">
        <v>6425</v>
      </c>
      <c r="V202" s="346" t="s">
        <v>733</v>
      </c>
      <c r="W202" s="346" t="s">
        <v>733</v>
      </c>
      <c r="X202" s="346" t="s">
        <v>733</v>
      </c>
      <c r="Y202" s="346" t="s">
        <v>3320</v>
      </c>
      <c r="Z202" s="346" t="s">
        <v>6783</v>
      </c>
      <c r="AA202" s="346" t="s">
        <v>733</v>
      </c>
      <c r="AB202" s="346" t="s">
        <v>6784</v>
      </c>
      <c r="AC202" s="346" t="s">
        <v>6428</v>
      </c>
      <c r="AD202" s="346" t="s">
        <v>6429</v>
      </c>
      <c r="AE202" s="346" t="s">
        <v>6430</v>
      </c>
      <c r="AF202" s="346" t="s">
        <v>6785</v>
      </c>
      <c r="AG202" s="346" t="s">
        <v>6786</v>
      </c>
      <c r="AH202" s="346" t="s">
        <v>1214</v>
      </c>
      <c r="AI202" s="346" t="s">
        <v>3320</v>
      </c>
      <c r="AJ202" s="346" t="s">
        <v>5709</v>
      </c>
      <c r="AK202" s="346" t="s">
        <v>5710</v>
      </c>
      <c r="AL202" s="346" t="s">
        <v>5665</v>
      </c>
      <c r="AM202" s="347">
        <v>47386</v>
      </c>
      <c r="AN202" s="345">
        <v>31</v>
      </c>
      <c r="AO202" s="345">
        <v>30</v>
      </c>
      <c r="AP202" s="346" t="s">
        <v>5666</v>
      </c>
      <c r="AQ202" s="345">
        <v>56376</v>
      </c>
      <c r="AR202" s="345">
        <v>91.27</v>
      </c>
      <c r="AS202" s="346" t="s">
        <v>733</v>
      </c>
      <c r="AT202" s="345">
        <v>34.64</v>
      </c>
      <c r="AU202" s="346" t="s">
        <v>733</v>
      </c>
      <c r="AV202" s="345">
        <v>650</v>
      </c>
      <c r="AW202" s="346" t="s">
        <v>5800</v>
      </c>
      <c r="AX202" s="346" t="s">
        <v>5801</v>
      </c>
      <c r="AY202" s="346" t="s">
        <v>3320</v>
      </c>
      <c r="AZ202" s="346" t="s">
        <v>733</v>
      </c>
      <c r="BA202" s="346" t="s">
        <v>733</v>
      </c>
      <c r="BB202" s="345">
        <v>2465.1</v>
      </c>
      <c r="BC202" s="345">
        <v>2253.3000000000002</v>
      </c>
      <c r="BD202" s="346" t="s">
        <v>7045</v>
      </c>
      <c r="BE202" s="345">
        <v>365</v>
      </c>
      <c r="BF202" s="345">
        <v>86</v>
      </c>
      <c r="BG202" s="345">
        <v>98</v>
      </c>
      <c r="BH202" s="345">
        <v>30</v>
      </c>
      <c r="BI202" s="347">
        <v>46486</v>
      </c>
      <c r="BJ202" s="345">
        <v>0.45</v>
      </c>
      <c r="BK202" s="345">
        <v>8</v>
      </c>
      <c r="BL202" s="346" t="s">
        <v>7046</v>
      </c>
      <c r="BM202" s="346" t="s">
        <v>3320</v>
      </c>
      <c r="BN202" s="346" t="s">
        <v>3320</v>
      </c>
      <c r="BO202" s="346" t="s">
        <v>3320</v>
      </c>
      <c r="BP202" s="346" t="s">
        <v>3320</v>
      </c>
      <c r="BQ202" s="346" t="s">
        <v>3320</v>
      </c>
      <c r="BR202" s="346" t="s">
        <v>3320</v>
      </c>
      <c r="BS202" s="346" t="s">
        <v>3320</v>
      </c>
      <c r="BT202" s="346" t="s">
        <v>3320</v>
      </c>
      <c r="BU202" s="346" t="s">
        <v>3320</v>
      </c>
      <c r="BV202" s="346" t="s">
        <v>3320</v>
      </c>
      <c r="BW202" s="346" t="s">
        <v>3320</v>
      </c>
      <c r="BX202" s="348"/>
      <c r="BY202" s="346" t="s">
        <v>3320</v>
      </c>
      <c r="BZ202" s="346" t="s">
        <v>3320</v>
      </c>
      <c r="CA202" s="346" t="s">
        <v>3320</v>
      </c>
      <c r="CB202" s="346" t="s">
        <v>3320</v>
      </c>
      <c r="CC202" s="346" t="s">
        <v>3320</v>
      </c>
      <c r="CD202" s="346" t="s">
        <v>3320</v>
      </c>
      <c r="CE202" s="346" t="s">
        <v>3320</v>
      </c>
      <c r="CF202" s="346" t="s">
        <v>3320</v>
      </c>
      <c r="CG202" s="346" t="s">
        <v>3320</v>
      </c>
      <c r="CH202" s="348"/>
      <c r="CI202" s="346" t="s">
        <v>3320</v>
      </c>
      <c r="CJ202" s="346" t="s">
        <v>3320</v>
      </c>
      <c r="CK202" s="346" t="s">
        <v>3320</v>
      </c>
      <c r="CL202" s="346" t="s">
        <v>3320</v>
      </c>
      <c r="CM202" s="346" t="s">
        <v>3320</v>
      </c>
      <c r="CN202" s="346" t="s">
        <v>3320</v>
      </c>
      <c r="CO202" s="346" t="s">
        <v>3320</v>
      </c>
      <c r="CP202" s="346" t="s">
        <v>3320</v>
      </c>
      <c r="CQ202" s="346" t="s">
        <v>3320</v>
      </c>
      <c r="CR202" s="346" t="s">
        <v>3320</v>
      </c>
      <c r="CS202" s="346" t="s">
        <v>3320</v>
      </c>
      <c r="CT202" s="346" t="s">
        <v>3320</v>
      </c>
      <c r="CU202" s="346" t="s">
        <v>3320</v>
      </c>
      <c r="CV202" s="346" t="s">
        <v>3320</v>
      </c>
      <c r="CW202" s="346" t="s">
        <v>3320</v>
      </c>
      <c r="CX202" s="346" t="s">
        <v>3320</v>
      </c>
      <c r="CY202" s="346" t="s">
        <v>3320</v>
      </c>
      <c r="CZ202" s="346" t="s">
        <v>3320</v>
      </c>
      <c r="DA202" s="346" t="s">
        <v>3320</v>
      </c>
      <c r="DB202" s="346" t="s">
        <v>3320</v>
      </c>
      <c r="DC202" s="346" t="s">
        <v>3320</v>
      </c>
      <c r="DD202" s="346" t="s">
        <v>3320</v>
      </c>
      <c r="DE202" s="346" t="s">
        <v>3320</v>
      </c>
      <c r="DF202" s="346" t="s">
        <v>3320</v>
      </c>
      <c r="DG202" s="346" t="s">
        <v>3320</v>
      </c>
      <c r="DH202" s="346" t="s">
        <v>3320</v>
      </c>
      <c r="DI202" s="346" t="s">
        <v>3320</v>
      </c>
      <c r="DJ202" s="346" t="s">
        <v>3320</v>
      </c>
      <c r="DK202" s="346" t="s">
        <v>3320</v>
      </c>
      <c r="DL202" s="346" t="s">
        <v>3320</v>
      </c>
      <c r="DM202" s="346" t="s">
        <v>3320</v>
      </c>
      <c r="DN202" s="346" t="s">
        <v>3320</v>
      </c>
      <c r="DO202" s="346" t="s">
        <v>3320</v>
      </c>
      <c r="DP202" s="346" t="s">
        <v>3320</v>
      </c>
      <c r="DQ202" s="346" t="s">
        <v>3320</v>
      </c>
      <c r="DR202" s="346" t="s">
        <v>3320</v>
      </c>
      <c r="DS202" s="346" t="s">
        <v>3320</v>
      </c>
      <c r="DT202" s="346" t="s">
        <v>3320</v>
      </c>
      <c r="DU202" s="346" t="s">
        <v>3320</v>
      </c>
      <c r="DV202" s="346" t="s">
        <v>3320</v>
      </c>
      <c r="DW202" s="346" t="s">
        <v>3320</v>
      </c>
      <c r="DX202" s="346" t="s">
        <v>3320</v>
      </c>
      <c r="DY202" s="346" t="s">
        <v>3320</v>
      </c>
      <c r="DZ202" s="346" t="s">
        <v>3320</v>
      </c>
      <c r="EA202" s="346" t="s">
        <v>3320</v>
      </c>
      <c r="EB202" s="346" t="s">
        <v>3320</v>
      </c>
      <c r="EC202" s="346" t="s">
        <v>3320</v>
      </c>
      <c r="ED202" s="346" t="s">
        <v>3320</v>
      </c>
      <c r="EE202" s="346" t="s">
        <v>3320</v>
      </c>
      <c r="EF202" s="345">
        <v>75948052</v>
      </c>
      <c r="EG202" s="346" t="s">
        <v>1214</v>
      </c>
      <c r="EH202" s="346" t="s">
        <v>733</v>
      </c>
      <c r="EI202" s="346" t="s">
        <v>733</v>
      </c>
      <c r="EJ202" s="346" t="s">
        <v>733</v>
      </c>
      <c r="EK202" s="346" t="s">
        <v>657</v>
      </c>
      <c r="EL202" s="346" t="s">
        <v>9738</v>
      </c>
      <c r="EM202" s="179" t="s">
        <v>9739</v>
      </c>
      <c r="EN202" s="348"/>
      <c r="EO202" s="346" t="s">
        <v>9740</v>
      </c>
      <c r="EP202" s="345">
        <v>75948052</v>
      </c>
      <c r="EQ202" s="345">
        <v>11050547</v>
      </c>
      <c r="ER202" s="345">
        <v>13.94</v>
      </c>
      <c r="ES202" s="345">
        <v>25.18</v>
      </c>
      <c r="ET202" s="346" t="s">
        <v>6437</v>
      </c>
      <c r="EU202" s="346" t="s">
        <v>733</v>
      </c>
      <c r="EV202" s="346" t="s">
        <v>733</v>
      </c>
      <c r="EW202" s="346" t="s">
        <v>7042</v>
      </c>
      <c r="EX202" s="346" t="s">
        <v>733</v>
      </c>
      <c r="EY202" s="346" t="s">
        <v>733</v>
      </c>
      <c r="EZ202" s="346" t="s">
        <v>733</v>
      </c>
      <c r="FA202" s="346" t="s">
        <v>733</v>
      </c>
      <c r="FB202" s="346" t="s">
        <v>733</v>
      </c>
      <c r="FC202" s="349" t="s">
        <v>5676</v>
      </c>
      <c r="FD202" s="346" t="s">
        <v>3320</v>
      </c>
      <c r="FE202" s="346" t="s">
        <v>733</v>
      </c>
      <c r="FF202" s="346" t="s">
        <v>5721</v>
      </c>
      <c r="FG202" s="346" t="s">
        <v>1214</v>
      </c>
      <c r="FH202" s="346" t="s">
        <v>1214</v>
      </c>
      <c r="FI202" s="346" t="s">
        <v>3320</v>
      </c>
      <c r="FJ202" s="346" t="s">
        <v>3320</v>
      </c>
      <c r="FK202" s="346" t="s">
        <v>3320</v>
      </c>
      <c r="FL202" s="346" t="s">
        <v>1214</v>
      </c>
      <c r="FM202" s="346" t="s">
        <v>1214</v>
      </c>
      <c r="FN202" s="346" t="s">
        <v>3320</v>
      </c>
      <c r="FO202" s="346" t="s">
        <v>1214</v>
      </c>
      <c r="FP202" s="345">
        <v>188</v>
      </c>
      <c r="FQ202" s="346" t="s">
        <v>3320</v>
      </c>
      <c r="FR202" s="346" t="s">
        <v>3320</v>
      </c>
      <c r="FS202" s="346" t="s">
        <v>3320</v>
      </c>
      <c r="FT202" s="346" t="s">
        <v>3320</v>
      </c>
      <c r="FU202" s="346" t="s">
        <v>3320</v>
      </c>
      <c r="FV202" s="346" t="s">
        <v>1214</v>
      </c>
      <c r="FW202" s="346" t="s">
        <v>1214</v>
      </c>
      <c r="FX202" s="350">
        <v>46079.777233796296</v>
      </c>
      <c r="FY202" s="350">
        <v>46079.810185185182</v>
      </c>
      <c r="FZ202" s="346" t="s">
        <v>5685</v>
      </c>
      <c r="GA202" s="346" t="s">
        <v>3320</v>
      </c>
      <c r="GB202" s="346" t="s">
        <v>3320</v>
      </c>
      <c r="GC202" s="346" t="s">
        <v>3320</v>
      </c>
      <c r="GD202" s="346" t="s">
        <v>3320</v>
      </c>
      <c r="GE202" s="346" t="s">
        <v>3320</v>
      </c>
      <c r="GF202" s="346" t="s">
        <v>3320</v>
      </c>
      <c r="GG202" s="346" t="s">
        <v>3320</v>
      </c>
      <c r="GH202" s="346" t="s">
        <v>3320</v>
      </c>
      <c r="GI202" s="346" t="s">
        <v>3320</v>
      </c>
      <c r="GJ202" s="346" t="s">
        <v>3320</v>
      </c>
      <c r="GK202" s="346" t="s">
        <v>3320</v>
      </c>
      <c r="GL202" s="346" t="s">
        <v>3320</v>
      </c>
      <c r="GM202" s="346" t="s">
        <v>3320</v>
      </c>
      <c r="GN202" s="346" t="s">
        <v>3320</v>
      </c>
      <c r="GO202" s="346" t="s">
        <v>3320</v>
      </c>
      <c r="GP202" s="346" t="s">
        <v>3320</v>
      </c>
      <c r="GQ202" s="346" t="s">
        <v>3320</v>
      </c>
      <c r="GR202" s="346" t="s">
        <v>3320</v>
      </c>
      <c r="GS202" s="346" t="s">
        <v>3320</v>
      </c>
      <c r="GT202" s="346" t="s">
        <v>3320</v>
      </c>
      <c r="GU202" s="346" t="s">
        <v>3320</v>
      </c>
      <c r="GV202" s="346" t="s">
        <v>3320</v>
      </c>
      <c r="GW202" s="346" t="s">
        <v>3320</v>
      </c>
      <c r="GX202" s="346" t="s">
        <v>3320</v>
      </c>
      <c r="GY202" s="346" t="s">
        <v>3320</v>
      </c>
      <c r="GZ202" s="346" t="s">
        <v>3320</v>
      </c>
      <c r="HA202" s="346" t="s">
        <v>3320</v>
      </c>
      <c r="HB202" s="346" t="s">
        <v>3320</v>
      </c>
      <c r="HC202" s="346" t="s">
        <v>3320</v>
      </c>
      <c r="HD202" s="346" t="s">
        <v>3320</v>
      </c>
      <c r="HE202" s="346" t="s">
        <v>3320</v>
      </c>
      <c r="HF202" s="346" t="s">
        <v>3320</v>
      </c>
      <c r="HG202" s="346" t="s">
        <v>3320</v>
      </c>
      <c r="HH202" s="346" t="s">
        <v>3320</v>
      </c>
      <c r="HI202" s="346" t="s">
        <v>3320</v>
      </c>
      <c r="HJ202" s="346" t="s">
        <v>3320</v>
      </c>
      <c r="HK202" s="346" t="s">
        <v>3320</v>
      </c>
      <c r="HL202" s="346" t="s">
        <v>3320</v>
      </c>
    </row>
    <row r="203" spans="1:220" ht="15.75" thickBot="1">
      <c r="A203" s="344" t="s">
        <v>5638</v>
      </c>
      <c r="B203" s="345">
        <v>844</v>
      </c>
      <c r="C203" s="346" t="s">
        <v>6773</v>
      </c>
      <c r="D203" s="346" t="s">
        <v>6774</v>
      </c>
      <c r="E203" s="345">
        <v>844</v>
      </c>
      <c r="F203" s="346" t="s">
        <v>1343</v>
      </c>
      <c r="G203" s="346" t="s">
        <v>6775</v>
      </c>
      <c r="H203" s="346" t="s">
        <v>6776</v>
      </c>
      <c r="I203" s="346" t="s">
        <v>5643</v>
      </c>
      <c r="J203" s="346" t="s">
        <v>6416</v>
      </c>
      <c r="K203" s="346" t="s">
        <v>6417</v>
      </c>
      <c r="L203" s="346" t="s">
        <v>6777</v>
      </c>
      <c r="M203" s="346" t="s">
        <v>6419</v>
      </c>
      <c r="N203" s="346" t="s">
        <v>6778</v>
      </c>
      <c r="O203" s="346" t="s">
        <v>6779</v>
      </c>
      <c r="P203" s="346" t="s">
        <v>3320</v>
      </c>
      <c r="Q203" s="346" t="s">
        <v>6780</v>
      </c>
      <c r="R203" s="346" t="s">
        <v>5698</v>
      </c>
      <c r="S203" s="346" t="s">
        <v>6781</v>
      </c>
      <c r="T203" s="346" t="s">
        <v>6782</v>
      </c>
      <c r="U203" s="346" t="s">
        <v>6425</v>
      </c>
      <c r="V203" s="346" t="s">
        <v>733</v>
      </c>
      <c r="W203" s="346" t="s">
        <v>733</v>
      </c>
      <c r="X203" s="346" t="s">
        <v>733</v>
      </c>
      <c r="Y203" s="346" t="s">
        <v>3320</v>
      </c>
      <c r="Z203" s="346" t="s">
        <v>6783</v>
      </c>
      <c r="AA203" s="346" t="s">
        <v>733</v>
      </c>
      <c r="AB203" s="346" t="s">
        <v>6784</v>
      </c>
      <c r="AC203" s="346" t="s">
        <v>6428</v>
      </c>
      <c r="AD203" s="346" t="s">
        <v>6429</v>
      </c>
      <c r="AE203" s="346" t="s">
        <v>6430</v>
      </c>
      <c r="AF203" s="346" t="s">
        <v>6785</v>
      </c>
      <c r="AG203" s="346" t="s">
        <v>6786</v>
      </c>
      <c r="AH203" s="346" t="s">
        <v>1214</v>
      </c>
      <c r="AI203" s="346" t="s">
        <v>3320</v>
      </c>
      <c r="AJ203" s="346" t="s">
        <v>5709</v>
      </c>
      <c r="AK203" s="346" t="s">
        <v>5709</v>
      </c>
      <c r="AL203" s="346" t="s">
        <v>5665</v>
      </c>
      <c r="AM203" s="347">
        <v>46813</v>
      </c>
      <c r="AN203" s="345">
        <v>24</v>
      </c>
      <c r="AO203" s="345">
        <v>38</v>
      </c>
      <c r="AP203" s="346" t="s">
        <v>5666</v>
      </c>
      <c r="AQ203" s="345">
        <v>77792</v>
      </c>
      <c r="AR203" s="345">
        <v>112.2</v>
      </c>
      <c r="AS203" s="346" t="s">
        <v>733</v>
      </c>
      <c r="AT203" s="345">
        <v>33.700000000000003</v>
      </c>
      <c r="AU203" s="346" t="s">
        <v>733</v>
      </c>
      <c r="AV203" s="345">
        <v>650</v>
      </c>
      <c r="AW203" s="346" t="s">
        <v>5800</v>
      </c>
      <c r="AX203" s="346" t="s">
        <v>5801</v>
      </c>
      <c r="AY203" s="346" t="s">
        <v>3320</v>
      </c>
      <c r="AZ203" s="346" t="s">
        <v>733</v>
      </c>
      <c r="BA203" s="346" t="s">
        <v>733</v>
      </c>
      <c r="BB203" s="345">
        <v>2325</v>
      </c>
      <c r="BC203" s="345">
        <v>2123</v>
      </c>
      <c r="BD203" s="346" t="s">
        <v>6788</v>
      </c>
      <c r="BE203" s="345">
        <v>365</v>
      </c>
      <c r="BF203" s="345">
        <v>86</v>
      </c>
      <c r="BG203" s="345">
        <v>98</v>
      </c>
      <c r="BH203" s="345">
        <v>30</v>
      </c>
      <c r="BI203" s="347">
        <v>46383</v>
      </c>
      <c r="BJ203" s="345">
        <v>0.45</v>
      </c>
      <c r="BK203" s="345">
        <v>9</v>
      </c>
      <c r="BL203" s="346" t="s">
        <v>6789</v>
      </c>
      <c r="BM203" s="346" t="s">
        <v>3320</v>
      </c>
      <c r="BN203" s="346" t="s">
        <v>3320</v>
      </c>
      <c r="BO203" s="346" t="s">
        <v>3320</v>
      </c>
      <c r="BP203" s="346" t="s">
        <v>3320</v>
      </c>
      <c r="BQ203" s="346" t="s">
        <v>3320</v>
      </c>
      <c r="BR203" s="346" t="s">
        <v>3320</v>
      </c>
      <c r="BS203" s="346" t="s">
        <v>3320</v>
      </c>
      <c r="BT203" s="346" t="s">
        <v>3320</v>
      </c>
      <c r="BU203" s="346" t="s">
        <v>3320</v>
      </c>
      <c r="BV203" s="346" t="s">
        <v>3320</v>
      </c>
      <c r="BW203" s="346" t="s">
        <v>3320</v>
      </c>
      <c r="BX203" s="348"/>
      <c r="BY203" s="346" t="s">
        <v>3320</v>
      </c>
      <c r="BZ203" s="346" t="s">
        <v>3320</v>
      </c>
      <c r="CA203" s="346" t="s">
        <v>3320</v>
      </c>
      <c r="CB203" s="346" t="s">
        <v>3320</v>
      </c>
      <c r="CC203" s="346" t="s">
        <v>3320</v>
      </c>
      <c r="CD203" s="346" t="s">
        <v>3320</v>
      </c>
      <c r="CE203" s="346" t="s">
        <v>3320</v>
      </c>
      <c r="CF203" s="346" t="s">
        <v>3320</v>
      </c>
      <c r="CG203" s="346" t="s">
        <v>3320</v>
      </c>
      <c r="CH203" s="348"/>
      <c r="CI203" s="346" t="s">
        <v>3320</v>
      </c>
      <c r="CJ203" s="346" t="s">
        <v>3320</v>
      </c>
      <c r="CK203" s="346" t="s">
        <v>3320</v>
      </c>
      <c r="CL203" s="346" t="s">
        <v>3320</v>
      </c>
      <c r="CM203" s="346" t="s">
        <v>3320</v>
      </c>
      <c r="CN203" s="346" t="s">
        <v>3320</v>
      </c>
      <c r="CO203" s="346" t="s">
        <v>3320</v>
      </c>
      <c r="CP203" s="346" t="s">
        <v>3320</v>
      </c>
      <c r="CQ203" s="346" t="s">
        <v>3320</v>
      </c>
      <c r="CR203" s="346" t="s">
        <v>3320</v>
      </c>
      <c r="CS203" s="346" t="s">
        <v>3320</v>
      </c>
      <c r="CT203" s="346" t="s">
        <v>3320</v>
      </c>
      <c r="CU203" s="346" t="s">
        <v>3320</v>
      </c>
      <c r="CV203" s="346" t="s">
        <v>3320</v>
      </c>
      <c r="CW203" s="346" t="s">
        <v>3320</v>
      </c>
      <c r="CX203" s="346" t="s">
        <v>3320</v>
      </c>
      <c r="CY203" s="346" t="s">
        <v>3320</v>
      </c>
      <c r="CZ203" s="346" t="s">
        <v>3320</v>
      </c>
      <c r="DA203" s="346" t="s">
        <v>3320</v>
      </c>
      <c r="DB203" s="346" t="s">
        <v>3320</v>
      </c>
      <c r="DC203" s="346" t="s">
        <v>3320</v>
      </c>
      <c r="DD203" s="346" t="s">
        <v>3320</v>
      </c>
      <c r="DE203" s="346" t="s">
        <v>3320</v>
      </c>
      <c r="DF203" s="346" t="s">
        <v>3320</v>
      </c>
      <c r="DG203" s="346" t="s">
        <v>3320</v>
      </c>
      <c r="DH203" s="346" t="s">
        <v>3320</v>
      </c>
      <c r="DI203" s="346" t="s">
        <v>3320</v>
      </c>
      <c r="DJ203" s="346" t="s">
        <v>3320</v>
      </c>
      <c r="DK203" s="346" t="s">
        <v>3320</v>
      </c>
      <c r="DL203" s="346" t="s">
        <v>3320</v>
      </c>
      <c r="DM203" s="346" t="s">
        <v>3320</v>
      </c>
      <c r="DN203" s="346" t="s">
        <v>3320</v>
      </c>
      <c r="DO203" s="346" t="s">
        <v>3320</v>
      </c>
      <c r="DP203" s="346" t="s">
        <v>3320</v>
      </c>
      <c r="DQ203" s="346" t="s">
        <v>3320</v>
      </c>
      <c r="DR203" s="346" t="s">
        <v>3320</v>
      </c>
      <c r="DS203" s="346" t="s">
        <v>3320</v>
      </c>
      <c r="DT203" s="346" t="s">
        <v>3320</v>
      </c>
      <c r="DU203" s="346" t="s">
        <v>3320</v>
      </c>
      <c r="DV203" s="346" t="s">
        <v>3320</v>
      </c>
      <c r="DW203" s="346" t="s">
        <v>3320</v>
      </c>
      <c r="DX203" s="346" t="s">
        <v>3320</v>
      </c>
      <c r="DY203" s="346" t="s">
        <v>3320</v>
      </c>
      <c r="DZ203" s="346" t="s">
        <v>3320</v>
      </c>
      <c r="EA203" s="346" t="s">
        <v>3320</v>
      </c>
      <c r="EB203" s="346" t="s">
        <v>3320</v>
      </c>
      <c r="EC203" s="346" t="s">
        <v>3320</v>
      </c>
      <c r="ED203" s="346" t="s">
        <v>3320</v>
      </c>
      <c r="EE203" s="346" t="s">
        <v>3320</v>
      </c>
      <c r="EF203" s="345">
        <v>65498690</v>
      </c>
      <c r="EG203" s="346" t="s">
        <v>1214</v>
      </c>
      <c r="EH203" s="346" t="s">
        <v>733</v>
      </c>
      <c r="EI203" s="346" t="s">
        <v>733</v>
      </c>
      <c r="EJ203" s="346" t="s">
        <v>733</v>
      </c>
      <c r="EK203" s="346" t="s">
        <v>1332</v>
      </c>
      <c r="EL203" s="346" t="s">
        <v>6790</v>
      </c>
      <c r="EM203" s="179" t="s">
        <v>6791</v>
      </c>
      <c r="EN203" s="348"/>
      <c r="EO203" s="346" t="s">
        <v>6792</v>
      </c>
      <c r="EP203" s="345">
        <v>65498690</v>
      </c>
      <c r="EQ203" s="345">
        <v>10711625</v>
      </c>
      <c r="ER203" s="345">
        <v>11.83</v>
      </c>
      <c r="ES203" s="345">
        <v>16.75</v>
      </c>
      <c r="ET203" s="346" t="s">
        <v>6437</v>
      </c>
      <c r="EU203" s="346" t="s">
        <v>733</v>
      </c>
      <c r="EV203" s="346" t="s">
        <v>733</v>
      </c>
      <c r="EW203" s="346" t="s">
        <v>6793</v>
      </c>
      <c r="EX203" s="346" t="s">
        <v>733</v>
      </c>
      <c r="EY203" s="346" t="s">
        <v>733</v>
      </c>
      <c r="EZ203" s="346" t="s">
        <v>733</v>
      </c>
      <c r="FA203" s="346" t="s">
        <v>733</v>
      </c>
      <c r="FB203" s="346" t="s">
        <v>733</v>
      </c>
      <c r="FC203" s="349" t="s">
        <v>5676</v>
      </c>
      <c r="FD203" s="346" t="s">
        <v>3320</v>
      </c>
      <c r="FE203" s="346" t="s">
        <v>733</v>
      </c>
      <c r="FF203" s="346" t="s">
        <v>5721</v>
      </c>
      <c r="FG203" s="346" t="s">
        <v>733</v>
      </c>
      <c r="FH203" s="346" t="s">
        <v>5679</v>
      </c>
      <c r="FI203" s="346" t="s">
        <v>3320</v>
      </c>
      <c r="FJ203" s="346" t="s">
        <v>3320</v>
      </c>
      <c r="FK203" s="345">
        <v>1</v>
      </c>
      <c r="FL203" s="346" t="s">
        <v>1214</v>
      </c>
      <c r="FM203" s="346" t="s">
        <v>1214</v>
      </c>
      <c r="FN203" s="346" t="s">
        <v>3320</v>
      </c>
      <c r="FO203" s="346" t="s">
        <v>733</v>
      </c>
      <c r="FP203" s="345">
        <v>103</v>
      </c>
      <c r="FQ203" s="346" t="s">
        <v>6794</v>
      </c>
      <c r="FR203" s="346" t="s">
        <v>3320</v>
      </c>
      <c r="FS203" s="346" t="s">
        <v>5683</v>
      </c>
      <c r="FT203" s="346" t="s">
        <v>5683</v>
      </c>
      <c r="FU203" s="346" t="s">
        <v>5952</v>
      </c>
      <c r="FV203" s="346" t="s">
        <v>733</v>
      </c>
      <c r="FW203" s="346" t="s">
        <v>1214</v>
      </c>
      <c r="FX203" s="350">
        <v>46079.697754629633</v>
      </c>
      <c r="FY203" s="350">
        <v>46079.770509259259</v>
      </c>
      <c r="FZ203" s="346" t="s">
        <v>5685</v>
      </c>
      <c r="GA203" s="346" t="s">
        <v>3320</v>
      </c>
      <c r="GB203" s="346" t="s">
        <v>3320</v>
      </c>
      <c r="GC203" s="346" t="s">
        <v>3320</v>
      </c>
      <c r="GD203" s="346" t="s">
        <v>3320</v>
      </c>
      <c r="GE203" s="346" t="s">
        <v>3320</v>
      </c>
      <c r="GF203" s="346" t="s">
        <v>3320</v>
      </c>
      <c r="GG203" s="346" t="s">
        <v>3320</v>
      </c>
      <c r="GH203" s="346" t="s">
        <v>3320</v>
      </c>
      <c r="GI203" s="346" t="s">
        <v>3320</v>
      </c>
      <c r="GJ203" s="346" t="s">
        <v>3320</v>
      </c>
      <c r="GK203" s="346" t="s">
        <v>3320</v>
      </c>
      <c r="GL203" s="346" t="s">
        <v>3320</v>
      </c>
      <c r="GM203" s="346" t="s">
        <v>3320</v>
      </c>
      <c r="GN203" s="346" t="s">
        <v>3320</v>
      </c>
      <c r="GO203" s="346" t="s">
        <v>3320</v>
      </c>
      <c r="GP203" s="346" t="s">
        <v>3320</v>
      </c>
      <c r="GQ203" s="346" t="s">
        <v>3320</v>
      </c>
      <c r="GR203" s="346" t="s">
        <v>3320</v>
      </c>
      <c r="GS203" s="346" t="s">
        <v>3320</v>
      </c>
      <c r="GT203" s="346" t="s">
        <v>3320</v>
      </c>
      <c r="GU203" s="346" t="s">
        <v>3320</v>
      </c>
      <c r="GV203" s="346" t="s">
        <v>3320</v>
      </c>
      <c r="GW203" s="346" t="s">
        <v>3320</v>
      </c>
      <c r="GX203" s="346" t="s">
        <v>3320</v>
      </c>
      <c r="GY203" s="346" t="s">
        <v>3320</v>
      </c>
      <c r="GZ203" s="346" t="s">
        <v>3320</v>
      </c>
      <c r="HA203" s="346" t="s">
        <v>3320</v>
      </c>
      <c r="HB203" s="346" t="s">
        <v>3320</v>
      </c>
      <c r="HC203" s="346" t="s">
        <v>3320</v>
      </c>
      <c r="HD203" s="346" t="s">
        <v>3320</v>
      </c>
      <c r="HE203" s="346" t="s">
        <v>3320</v>
      </c>
      <c r="HF203" s="346" t="s">
        <v>3320</v>
      </c>
      <c r="HG203" s="346" t="s">
        <v>3320</v>
      </c>
      <c r="HH203" s="346" t="s">
        <v>3320</v>
      </c>
      <c r="HI203" s="346" t="s">
        <v>3320</v>
      </c>
      <c r="HJ203" s="346" t="s">
        <v>3320</v>
      </c>
      <c r="HK203" s="346" t="s">
        <v>3320</v>
      </c>
      <c r="HL203" s="346" t="s">
        <v>3320</v>
      </c>
    </row>
    <row r="204" spans="1:220" ht="15.75" thickBot="1">
      <c r="A204" s="344" t="s">
        <v>11344</v>
      </c>
      <c r="B204" s="345">
        <v>771</v>
      </c>
      <c r="C204" s="346" t="s">
        <v>11452</v>
      </c>
      <c r="D204" s="346" t="s">
        <v>11453</v>
      </c>
      <c r="E204" s="345">
        <v>771</v>
      </c>
      <c r="F204" s="346" t="s">
        <v>9678</v>
      </c>
      <c r="G204" s="346" t="s">
        <v>9679</v>
      </c>
      <c r="H204" s="346" t="s">
        <v>9680</v>
      </c>
      <c r="I204" s="346" t="s">
        <v>5643</v>
      </c>
      <c r="J204" s="346" t="s">
        <v>7308</v>
      </c>
      <c r="K204" s="346" t="s">
        <v>7310</v>
      </c>
      <c r="L204" s="346" t="s">
        <v>5698</v>
      </c>
      <c r="M204" s="346" t="s">
        <v>5698</v>
      </c>
      <c r="N204" s="346" t="s">
        <v>9681</v>
      </c>
      <c r="O204" s="346" t="s">
        <v>7312</v>
      </c>
      <c r="P204" s="346" t="s">
        <v>3320</v>
      </c>
      <c r="Q204" s="346" t="s">
        <v>7313</v>
      </c>
      <c r="R204" s="346" t="s">
        <v>5698</v>
      </c>
      <c r="S204" s="346" t="s">
        <v>7314</v>
      </c>
      <c r="T204" s="346" t="s">
        <v>7315</v>
      </c>
      <c r="U204" s="346" t="s">
        <v>7316</v>
      </c>
      <c r="V204" s="346" t="s">
        <v>733</v>
      </c>
      <c r="W204" s="346" t="s">
        <v>733</v>
      </c>
      <c r="X204" s="346" t="s">
        <v>733</v>
      </c>
      <c r="Y204" s="346" t="s">
        <v>3320</v>
      </c>
      <c r="Z204" s="346" t="s">
        <v>7317</v>
      </c>
      <c r="AA204" s="346" t="s">
        <v>733</v>
      </c>
      <c r="AB204" s="346" t="s">
        <v>7318</v>
      </c>
      <c r="AC204" s="346" t="s">
        <v>7319</v>
      </c>
      <c r="AD204" s="346" t="s">
        <v>7320</v>
      </c>
      <c r="AE204" s="346" t="s">
        <v>7321</v>
      </c>
      <c r="AF204" s="346" t="s">
        <v>7322</v>
      </c>
      <c r="AG204" s="346" t="s">
        <v>9682</v>
      </c>
      <c r="AH204" s="346" t="s">
        <v>1214</v>
      </c>
      <c r="AI204" s="346" t="s">
        <v>3320</v>
      </c>
      <c r="AJ204" s="346" t="s">
        <v>5955</v>
      </c>
      <c r="AK204" s="346" t="s">
        <v>7984</v>
      </c>
      <c r="AL204" s="346" t="s">
        <v>5712</v>
      </c>
      <c r="AM204" s="347">
        <v>47118</v>
      </c>
      <c r="AN204" s="345">
        <v>25</v>
      </c>
      <c r="AO204" s="345">
        <v>150</v>
      </c>
      <c r="AP204" s="346" t="s">
        <v>5666</v>
      </c>
      <c r="AQ204" s="345">
        <v>303912</v>
      </c>
      <c r="AR204" s="345">
        <v>426337</v>
      </c>
      <c r="AS204" s="346" t="s">
        <v>733</v>
      </c>
      <c r="AT204" s="345">
        <v>25.2</v>
      </c>
      <c r="AU204" s="346" t="s">
        <v>733</v>
      </c>
      <c r="AV204" s="345">
        <v>635</v>
      </c>
      <c r="AW204" s="346" t="s">
        <v>5713</v>
      </c>
      <c r="AX204" s="346" t="s">
        <v>5668</v>
      </c>
      <c r="AY204" s="346" t="s">
        <v>3320</v>
      </c>
      <c r="AZ204" s="346" t="s">
        <v>733</v>
      </c>
      <c r="BA204" s="346" t="s">
        <v>733</v>
      </c>
      <c r="BB204" s="345">
        <v>2209</v>
      </c>
      <c r="BC204" s="345">
        <v>2054</v>
      </c>
      <c r="BD204" s="346" t="s">
        <v>5714</v>
      </c>
      <c r="BE204" s="345">
        <v>365</v>
      </c>
      <c r="BF204" s="345">
        <v>85</v>
      </c>
      <c r="BG204" s="345">
        <v>98</v>
      </c>
      <c r="BH204" s="345">
        <v>25</v>
      </c>
      <c r="BI204" s="347">
        <v>46356</v>
      </c>
      <c r="BJ204" s="345">
        <v>0.5</v>
      </c>
      <c r="BK204" s="345">
        <v>15</v>
      </c>
      <c r="BL204" s="346" t="s">
        <v>7322</v>
      </c>
      <c r="BM204" s="345">
        <v>132000000</v>
      </c>
      <c r="BN204" s="346" t="s">
        <v>3320</v>
      </c>
      <c r="BO204" s="346" t="s">
        <v>3320</v>
      </c>
      <c r="BP204" s="346" t="s">
        <v>3320</v>
      </c>
      <c r="BQ204" s="346" t="s">
        <v>3320</v>
      </c>
      <c r="BR204" s="346" t="s">
        <v>3320</v>
      </c>
      <c r="BS204" s="346" t="s">
        <v>3320</v>
      </c>
      <c r="BT204" s="346" t="s">
        <v>3320</v>
      </c>
      <c r="BU204" s="346" t="s">
        <v>3320</v>
      </c>
      <c r="BV204" s="346" t="s">
        <v>3320</v>
      </c>
      <c r="BW204" s="346" t="s">
        <v>3320</v>
      </c>
      <c r="BX204" s="348"/>
      <c r="BY204" s="346" t="s">
        <v>3320</v>
      </c>
      <c r="BZ204" s="346" t="s">
        <v>3320</v>
      </c>
      <c r="CA204" s="346" t="s">
        <v>3320</v>
      </c>
      <c r="CB204" s="346" t="s">
        <v>3320</v>
      </c>
      <c r="CC204" s="346" t="s">
        <v>3320</v>
      </c>
      <c r="CD204" s="346" t="s">
        <v>3320</v>
      </c>
      <c r="CE204" s="346" t="s">
        <v>3320</v>
      </c>
      <c r="CF204" s="346" t="s">
        <v>3320</v>
      </c>
      <c r="CG204" s="346" t="s">
        <v>3320</v>
      </c>
      <c r="CH204" s="348"/>
      <c r="CI204" s="346" t="s">
        <v>3320</v>
      </c>
      <c r="CJ204" s="346" t="s">
        <v>3320</v>
      </c>
      <c r="CK204" s="346" t="s">
        <v>3320</v>
      </c>
      <c r="CL204" s="346" t="s">
        <v>3320</v>
      </c>
      <c r="CM204" s="346" t="s">
        <v>3320</v>
      </c>
      <c r="CN204" s="346" t="s">
        <v>3320</v>
      </c>
      <c r="CO204" s="346" t="s">
        <v>3320</v>
      </c>
      <c r="CP204" s="346" t="s">
        <v>3320</v>
      </c>
      <c r="CQ204" s="346" t="s">
        <v>3320</v>
      </c>
      <c r="CR204" s="346" t="s">
        <v>3320</v>
      </c>
      <c r="CS204" s="346" t="s">
        <v>3320</v>
      </c>
      <c r="CT204" s="346" t="s">
        <v>3320</v>
      </c>
      <c r="CU204" s="346" t="s">
        <v>3320</v>
      </c>
      <c r="CV204" s="346" t="s">
        <v>3320</v>
      </c>
      <c r="CW204" s="346" t="s">
        <v>3320</v>
      </c>
      <c r="CX204" s="346" t="s">
        <v>3320</v>
      </c>
      <c r="CY204" s="346" t="s">
        <v>3320</v>
      </c>
      <c r="CZ204" s="346" t="s">
        <v>3320</v>
      </c>
      <c r="DA204" s="346" t="s">
        <v>3320</v>
      </c>
      <c r="DB204" s="346" t="s">
        <v>3320</v>
      </c>
      <c r="DC204" s="346" t="s">
        <v>3320</v>
      </c>
      <c r="DD204" s="346" t="s">
        <v>3320</v>
      </c>
      <c r="DE204" s="346" t="s">
        <v>3320</v>
      </c>
      <c r="DF204" s="346" t="s">
        <v>3320</v>
      </c>
      <c r="DG204" s="346" t="s">
        <v>3320</v>
      </c>
      <c r="DH204" s="346" t="s">
        <v>3320</v>
      </c>
      <c r="DI204" s="346" t="s">
        <v>3320</v>
      </c>
      <c r="DJ204" s="346" t="s">
        <v>3320</v>
      </c>
      <c r="DK204" s="346" t="s">
        <v>3320</v>
      </c>
      <c r="DL204" s="346" t="s">
        <v>3320</v>
      </c>
      <c r="DM204" s="346" t="s">
        <v>3320</v>
      </c>
      <c r="DN204" s="346" t="s">
        <v>3320</v>
      </c>
      <c r="DO204" s="346" t="s">
        <v>3320</v>
      </c>
      <c r="DP204" s="346" t="s">
        <v>3320</v>
      </c>
      <c r="DQ204" s="346" t="s">
        <v>3320</v>
      </c>
      <c r="DR204" s="346" t="s">
        <v>3320</v>
      </c>
      <c r="DS204" s="346" t="s">
        <v>3320</v>
      </c>
      <c r="DT204" s="346" t="s">
        <v>3320</v>
      </c>
      <c r="DU204" s="346" t="s">
        <v>3320</v>
      </c>
      <c r="DV204" s="346" t="s">
        <v>3320</v>
      </c>
      <c r="DW204" s="346" t="s">
        <v>3320</v>
      </c>
      <c r="DX204" s="346" t="s">
        <v>3320</v>
      </c>
      <c r="DY204" s="346" t="s">
        <v>3320</v>
      </c>
      <c r="DZ204" s="346" t="s">
        <v>3320</v>
      </c>
      <c r="EA204" s="346" t="s">
        <v>3320</v>
      </c>
      <c r="EB204" s="346" t="s">
        <v>3320</v>
      </c>
      <c r="EC204" s="346" t="s">
        <v>3320</v>
      </c>
      <c r="ED204" s="346" t="s">
        <v>3320</v>
      </c>
      <c r="EE204" s="346" t="s">
        <v>3320</v>
      </c>
      <c r="EF204" s="345">
        <v>172560000</v>
      </c>
      <c r="EG204" s="346" t="s">
        <v>733</v>
      </c>
      <c r="EH204" s="346" t="s">
        <v>733</v>
      </c>
      <c r="EI204" s="346" t="s">
        <v>733</v>
      </c>
      <c r="EJ204" s="346" t="s">
        <v>733</v>
      </c>
      <c r="EK204" s="346" t="s">
        <v>334</v>
      </c>
      <c r="EL204" s="346" t="s">
        <v>9684</v>
      </c>
      <c r="EM204" s="179" t="s">
        <v>11454</v>
      </c>
      <c r="EN204" s="348"/>
      <c r="EO204" s="346" t="s">
        <v>10019</v>
      </c>
      <c r="EP204" s="345">
        <v>172560000</v>
      </c>
      <c r="EQ204" s="345">
        <v>35880000</v>
      </c>
      <c r="ER204" s="345">
        <v>792</v>
      </c>
      <c r="ES204" s="345">
        <v>167</v>
      </c>
      <c r="ET204" s="346" t="s">
        <v>7329</v>
      </c>
      <c r="EU204" s="346" t="s">
        <v>733</v>
      </c>
      <c r="EV204" s="346" t="s">
        <v>733</v>
      </c>
      <c r="EW204" s="346" t="s">
        <v>7330</v>
      </c>
      <c r="EX204" s="346" t="s">
        <v>733</v>
      </c>
      <c r="EY204" s="346" t="s">
        <v>733</v>
      </c>
      <c r="EZ204" s="346" t="s">
        <v>733</v>
      </c>
      <c r="FA204" s="346" t="s">
        <v>1214</v>
      </c>
      <c r="FB204" s="346" t="s">
        <v>1214</v>
      </c>
      <c r="FC204" s="349" t="s">
        <v>5676</v>
      </c>
      <c r="FD204" s="346" t="s">
        <v>3320</v>
      </c>
      <c r="FE204" s="346" t="s">
        <v>733</v>
      </c>
      <c r="FF204" s="346" t="s">
        <v>5721</v>
      </c>
      <c r="FG204" s="346" t="s">
        <v>1214</v>
      </c>
      <c r="FH204" s="346" t="s">
        <v>1214</v>
      </c>
      <c r="FI204" s="346" t="s">
        <v>3320</v>
      </c>
      <c r="FJ204" s="346" t="s">
        <v>3320</v>
      </c>
      <c r="FK204" s="346" t="s">
        <v>3320</v>
      </c>
      <c r="FL204" s="346" t="s">
        <v>1214</v>
      </c>
      <c r="FM204" s="346" t="s">
        <v>1214</v>
      </c>
      <c r="FN204" s="346" t="s">
        <v>3320</v>
      </c>
      <c r="FO204" s="346" t="s">
        <v>733</v>
      </c>
      <c r="FP204" s="345">
        <v>71</v>
      </c>
      <c r="FQ204" s="346" t="s">
        <v>10020</v>
      </c>
      <c r="FR204" s="346" t="s">
        <v>3320</v>
      </c>
      <c r="FS204" s="346" t="s">
        <v>5952</v>
      </c>
      <c r="FT204" s="346" t="s">
        <v>5684</v>
      </c>
      <c r="FU204" s="346" t="s">
        <v>5684</v>
      </c>
      <c r="FV204" s="346" t="s">
        <v>5759</v>
      </c>
      <c r="FW204" s="346" t="s">
        <v>1214</v>
      </c>
      <c r="FX204" s="350">
        <v>46078.517511574071</v>
      </c>
      <c r="FY204" s="350">
        <v>46079.751145833332</v>
      </c>
      <c r="FZ204" s="346" t="s">
        <v>5685</v>
      </c>
      <c r="GA204" s="346" t="s">
        <v>3320</v>
      </c>
      <c r="GB204" s="346" t="s">
        <v>3320</v>
      </c>
      <c r="GC204" s="346" t="s">
        <v>3320</v>
      </c>
      <c r="GD204" s="346" t="s">
        <v>3320</v>
      </c>
      <c r="GE204" s="346" t="s">
        <v>3320</v>
      </c>
      <c r="GF204" s="346" t="s">
        <v>3320</v>
      </c>
      <c r="GG204" s="346" t="s">
        <v>3320</v>
      </c>
      <c r="GH204" s="346" t="s">
        <v>3320</v>
      </c>
      <c r="GI204" s="346" t="s">
        <v>3320</v>
      </c>
      <c r="GJ204" s="346" t="s">
        <v>3320</v>
      </c>
      <c r="GK204" s="346" t="s">
        <v>3320</v>
      </c>
      <c r="GL204" s="346" t="s">
        <v>3320</v>
      </c>
      <c r="GM204" s="346" t="s">
        <v>3320</v>
      </c>
      <c r="GN204" s="346" t="s">
        <v>3320</v>
      </c>
      <c r="GO204" s="346" t="s">
        <v>3320</v>
      </c>
      <c r="GP204" s="346" t="s">
        <v>3320</v>
      </c>
      <c r="GQ204" s="346" t="s">
        <v>3320</v>
      </c>
      <c r="GR204" s="346" t="s">
        <v>3320</v>
      </c>
      <c r="GS204" s="346" t="s">
        <v>3320</v>
      </c>
      <c r="GT204" s="346" t="s">
        <v>3320</v>
      </c>
      <c r="GU204" s="346" t="s">
        <v>3320</v>
      </c>
      <c r="GV204" s="346" t="s">
        <v>3320</v>
      </c>
      <c r="GW204" s="346" t="s">
        <v>3320</v>
      </c>
      <c r="GX204" s="346" t="s">
        <v>3320</v>
      </c>
      <c r="GY204" s="346" t="s">
        <v>3320</v>
      </c>
      <c r="GZ204" s="346" t="s">
        <v>3320</v>
      </c>
      <c r="HA204" s="346" t="s">
        <v>3320</v>
      </c>
      <c r="HB204" s="346" t="s">
        <v>3320</v>
      </c>
      <c r="HC204" s="346" t="s">
        <v>3320</v>
      </c>
      <c r="HD204" s="346" t="s">
        <v>3320</v>
      </c>
      <c r="HE204" s="346" t="s">
        <v>3320</v>
      </c>
      <c r="HF204" s="346" t="s">
        <v>3320</v>
      </c>
      <c r="HG204" s="346" t="s">
        <v>3320</v>
      </c>
      <c r="HH204" s="346" t="s">
        <v>3320</v>
      </c>
      <c r="HI204" s="346" t="s">
        <v>3320</v>
      </c>
      <c r="HJ204" s="346" t="s">
        <v>3320</v>
      </c>
      <c r="HK204" s="346" t="s">
        <v>3320</v>
      </c>
      <c r="HL204" s="346" t="s">
        <v>3320</v>
      </c>
    </row>
    <row r="205" spans="1:220" ht="15.75" thickBot="1">
      <c r="A205" s="344" t="s">
        <v>5638</v>
      </c>
      <c r="B205" s="345">
        <v>857</v>
      </c>
      <c r="C205" s="346" t="s">
        <v>11455</v>
      </c>
      <c r="D205" s="346" t="s">
        <v>11456</v>
      </c>
      <c r="E205" s="345">
        <v>857</v>
      </c>
      <c r="F205" s="346" t="s">
        <v>1444</v>
      </c>
      <c r="G205" s="346" t="s">
        <v>1801</v>
      </c>
      <c r="H205" s="346" t="s">
        <v>11318</v>
      </c>
      <c r="I205" s="346" t="s">
        <v>5643</v>
      </c>
      <c r="J205" s="346" t="s">
        <v>6310</v>
      </c>
      <c r="K205" s="346" t="s">
        <v>6311</v>
      </c>
      <c r="L205" s="346" t="s">
        <v>5698</v>
      </c>
      <c r="M205" s="346" t="s">
        <v>5698</v>
      </c>
      <c r="N205" s="346" t="s">
        <v>9219</v>
      </c>
      <c r="O205" s="346" t="s">
        <v>6313</v>
      </c>
      <c r="P205" s="346" t="s">
        <v>3320</v>
      </c>
      <c r="Q205" s="346" t="s">
        <v>6314</v>
      </c>
      <c r="R205" s="346" t="s">
        <v>5698</v>
      </c>
      <c r="S205" s="346" t="s">
        <v>6315</v>
      </c>
      <c r="T205" s="346" t="s">
        <v>6316</v>
      </c>
      <c r="U205" s="346" t="s">
        <v>6317</v>
      </c>
      <c r="V205" s="346" t="s">
        <v>733</v>
      </c>
      <c r="W205" s="346" t="s">
        <v>733</v>
      </c>
      <c r="X205" s="346" t="s">
        <v>733</v>
      </c>
      <c r="Y205" s="346" t="s">
        <v>3320</v>
      </c>
      <c r="Z205" s="346" t="s">
        <v>6318</v>
      </c>
      <c r="AA205" s="346" t="s">
        <v>733</v>
      </c>
      <c r="AB205" s="346" t="s">
        <v>6319</v>
      </c>
      <c r="AC205" s="346" t="s">
        <v>6320</v>
      </c>
      <c r="AD205" s="346" t="s">
        <v>6321</v>
      </c>
      <c r="AE205" s="346" t="s">
        <v>6310</v>
      </c>
      <c r="AF205" s="346" t="s">
        <v>9220</v>
      </c>
      <c r="AG205" s="346" t="s">
        <v>9221</v>
      </c>
      <c r="AH205" s="346" t="s">
        <v>733</v>
      </c>
      <c r="AI205" s="346" t="s">
        <v>11319</v>
      </c>
      <c r="AJ205" s="346" t="s">
        <v>3320</v>
      </c>
      <c r="AK205" s="346" t="s">
        <v>3320</v>
      </c>
      <c r="AL205" s="346" t="s">
        <v>3320</v>
      </c>
      <c r="AM205" s="346" t="s">
        <v>3320</v>
      </c>
      <c r="AN205" s="346" t="s">
        <v>3320</v>
      </c>
      <c r="AO205" s="346" t="s">
        <v>3320</v>
      </c>
      <c r="AP205" s="346" t="s">
        <v>3320</v>
      </c>
      <c r="AQ205" s="346" t="s">
        <v>3320</v>
      </c>
      <c r="AR205" s="346" t="s">
        <v>3320</v>
      </c>
      <c r="AS205" s="346" t="s">
        <v>3320</v>
      </c>
      <c r="AT205" s="346" t="s">
        <v>3320</v>
      </c>
      <c r="AU205" s="346" t="s">
        <v>3320</v>
      </c>
      <c r="AV205" s="346" t="s">
        <v>3320</v>
      </c>
      <c r="AW205" s="346" t="s">
        <v>3320</v>
      </c>
      <c r="AX205" s="346" t="s">
        <v>3320</v>
      </c>
      <c r="AY205" s="346" t="s">
        <v>3320</v>
      </c>
      <c r="AZ205" s="346" t="s">
        <v>3320</v>
      </c>
      <c r="BA205" s="346" t="s">
        <v>3320</v>
      </c>
      <c r="BB205" s="346" t="s">
        <v>3320</v>
      </c>
      <c r="BC205" s="346" t="s">
        <v>3320</v>
      </c>
      <c r="BD205" s="348"/>
      <c r="BE205" s="346" t="s">
        <v>3320</v>
      </c>
      <c r="BF205" s="346" t="s">
        <v>3320</v>
      </c>
      <c r="BG205" s="346" t="s">
        <v>3320</v>
      </c>
      <c r="BH205" s="346" t="s">
        <v>3320</v>
      </c>
      <c r="BI205" s="346" t="s">
        <v>3320</v>
      </c>
      <c r="BJ205" s="346" t="s">
        <v>3320</v>
      </c>
      <c r="BK205" s="346" t="s">
        <v>3320</v>
      </c>
      <c r="BL205" s="346" t="s">
        <v>3320</v>
      </c>
      <c r="BM205" s="346" t="s">
        <v>3320</v>
      </c>
      <c r="BN205" s="346" t="s">
        <v>3320</v>
      </c>
      <c r="BO205" s="346" t="s">
        <v>3320</v>
      </c>
      <c r="BP205" s="346" t="s">
        <v>3320</v>
      </c>
      <c r="BQ205" s="346" t="s">
        <v>3320</v>
      </c>
      <c r="BR205" s="346" t="s">
        <v>3320</v>
      </c>
      <c r="BS205" s="346" t="s">
        <v>3320</v>
      </c>
      <c r="BT205" s="346" t="s">
        <v>3320</v>
      </c>
      <c r="BU205" s="346" t="s">
        <v>3320</v>
      </c>
      <c r="BV205" s="346" t="s">
        <v>3320</v>
      </c>
      <c r="BW205" s="346" t="s">
        <v>3320</v>
      </c>
      <c r="BX205" s="348"/>
      <c r="BY205" s="346" t="s">
        <v>3320</v>
      </c>
      <c r="BZ205" s="346" t="s">
        <v>3320</v>
      </c>
      <c r="CA205" s="346" t="s">
        <v>3320</v>
      </c>
      <c r="CB205" s="346" t="s">
        <v>3320</v>
      </c>
      <c r="CC205" s="346" t="s">
        <v>3320</v>
      </c>
      <c r="CD205" s="346" t="s">
        <v>3320</v>
      </c>
      <c r="CE205" s="346" t="s">
        <v>3320</v>
      </c>
      <c r="CF205" s="346" t="s">
        <v>3320</v>
      </c>
      <c r="CG205" s="346" t="s">
        <v>3320</v>
      </c>
      <c r="CH205" s="348"/>
      <c r="CI205" s="346" t="s">
        <v>3320</v>
      </c>
      <c r="CJ205" s="346" t="s">
        <v>3320</v>
      </c>
      <c r="CK205" s="346" t="s">
        <v>3320</v>
      </c>
      <c r="CL205" s="346" t="s">
        <v>3320</v>
      </c>
      <c r="CM205" s="346" t="s">
        <v>3320</v>
      </c>
      <c r="CN205" s="346" t="s">
        <v>3320</v>
      </c>
      <c r="CO205" s="346" t="s">
        <v>3320</v>
      </c>
      <c r="CP205" s="346" t="s">
        <v>3320</v>
      </c>
      <c r="CQ205" s="346" t="s">
        <v>3320</v>
      </c>
      <c r="CR205" s="346" t="s">
        <v>3320</v>
      </c>
      <c r="CS205" s="346" t="s">
        <v>3320</v>
      </c>
      <c r="CT205" s="346" t="s">
        <v>3320</v>
      </c>
      <c r="CU205" s="346" t="s">
        <v>3320</v>
      </c>
      <c r="CV205" s="346" t="s">
        <v>3320</v>
      </c>
      <c r="CW205" s="346" t="s">
        <v>3320</v>
      </c>
      <c r="CX205" s="346" t="s">
        <v>3320</v>
      </c>
      <c r="CY205" s="346" t="s">
        <v>3320</v>
      </c>
      <c r="CZ205" s="346" t="s">
        <v>3320</v>
      </c>
      <c r="DA205" s="346" t="s">
        <v>3320</v>
      </c>
      <c r="DB205" s="346" t="s">
        <v>3320</v>
      </c>
      <c r="DC205" s="346" t="s">
        <v>3320</v>
      </c>
      <c r="DD205" s="346" t="s">
        <v>3320</v>
      </c>
      <c r="DE205" s="346" t="s">
        <v>3320</v>
      </c>
      <c r="DF205" s="346" t="s">
        <v>3320</v>
      </c>
      <c r="DG205" s="346" t="s">
        <v>3320</v>
      </c>
      <c r="DH205" s="346" t="s">
        <v>3320</v>
      </c>
      <c r="DI205" s="346" t="s">
        <v>3320</v>
      </c>
      <c r="DJ205" s="346" t="s">
        <v>3320</v>
      </c>
      <c r="DK205" s="346" t="s">
        <v>3320</v>
      </c>
      <c r="DL205" s="346" t="s">
        <v>3320</v>
      </c>
      <c r="DM205" s="346" t="s">
        <v>3320</v>
      </c>
      <c r="DN205" s="346" t="s">
        <v>3320</v>
      </c>
      <c r="DO205" s="346" t="s">
        <v>3320</v>
      </c>
      <c r="DP205" s="346" t="s">
        <v>3320</v>
      </c>
      <c r="DQ205" s="346" t="s">
        <v>3320</v>
      </c>
      <c r="DR205" s="346" t="s">
        <v>3320</v>
      </c>
      <c r="DS205" s="346" t="s">
        <v>3320</v>
      </c>
      <c r="DT205" s="346" t="s">
        <v>3320</v>
      </c>
      <c r="DU205" s="346" t="s">
        <v>3320</v>
      </c>
      <c r="DV205" s="346" t="s">
        <v>3320</v>
      </c>
      <c r="DW205" s="346" t="s">
        <v>3320</v>
      </c>
      <c r="DX205" s="346" t="s">
        <v>3320</v>
      </c>
      <c r="DY205" s="346" t="s">
        <v>3320</v>
      </c>
      <c r="DZ205" s="346" t="s">
        <v>3320</v>
      </c>
      <c r="EA205" s="346" t="s">
        <v>3320</v>
      </c>
      <c r="EB205" s="346" t="s">
        <v>3320</v>
      </c>
      <c r="EC205" s="346" t="s">
        <v>3320</v>
      </c>
      <c r="ED205" s="346" t="s">
        <v>3320</v>
      </c>
      <c r="EE205" s="346" t="s">
        <v>3320</v>
      </c>
      <c r="EF205" s="345">
        <v>1</v>
      </c>
      <c r="EG205" s="346" t="s">
        <v>733</v>
      </c>
      <c r="EH205" s="346" t="s">
        <v>733</v>
      </c>
      <c r="EI205" s="346" t="s">
        <v>733</v>
      </c>
      <c r="EJ205" s="346" t="s">
        <v>733</v>
      </c>
      <c r="EK205" s="346" t="s">
        <v>3320</v>
      </c>
      <c r="EL205" s="346" t="s">
        <v>11313</v>
      </c>
      <c r="EM205" s="346" t="s">
        <v>3320</v>
      </c>
      <c r="EN205" s="348"/>
      <c r="EO205" s="346" t="s">
        <v>3320</v>
      </c>
      <c r="EP205" s="345">
        <v>1</v>
      </c>
      <c r="EQ205" s="345">
        <v>1</v>
      </c>
      <c r="ER205" s="345">
        <v>1</v>
      </c>
      <c r="ES205" s="345">
        <v>1</v>
      </c>
      <c r="ET205" s="346" t="s">
        <v>10021</v>
      </c>
      <c r="EU205" s="346" t="s">
        <v>733</v>
      </c>
      <c r="EV205" s="346" t="s">
        <v>733</v>
      </c>
      <c r="EW205" s="346" t="s">
        <v>10021</v>
      </c>
      <c r="EX205" s="346" t="s">
        <v>733</v>
      </c>
      <c r="EY205" s="346" t="s">
        <v>733</v>
      </c>
      <c r="EZ205" s="346" t="s">
        <v>733</v>
      </c>
      <c r="FA205" s="346" t="s">
        <v>733</v>
      </c>
      <c r="FB205" s="346" t="s">
        <v>733</v>
      </c>
      <c r="FC205" s="349" t="s">
        <v>5676</v>
      </c>
      <c r="FD205" s="346" t="s">
        <v>3320</v>
      </c>
      <c r="FE205" s="346" t="s">
        <v>1214</v>
      </c>
      <c r="FF205" s="346" t="s">
        <v>3320</v>
      </c>
      <c r="FG205" s="346" t="s">
        <v>1214</v>
      </c>
      <c r="FH205" s="346" t="s">
        <v>3320</v>
      </c>
      <c r="FI205" s="346" t="s">
        <v>3320</v>
      </c>
      <c r="FJ205" s="346" t="s">
        <v>3320</v>
      </c>
      <c r="FK205" s="346" t="s">
        <v>3320</v>
      </c>
      <c r="FL205" s="346" t="s">
        <v>1214</v>
      </c>
      <c r="FM205" s="346" t="s">
        <v>3320</v>
      </c>
      <c r="FN205" s="346" t="s">
        <v>3320</v>
      </c>
      <c r="FO205" s="346" t="s">
        <v>1214</v>
      </c>
      <c r="FP205" s="346" t="s">
        <v>3320</v>
      </c>
      <c r="FQ205" s="346" t="s">
        <v>3320</v>
      </c>
      <c r="FR205" s="346" t="s">
        <v>3320</v>
      </c>
      <c r="FS205" s="346" t="s">
        <v>3320</v>
      </c>
      <c r="FT205" s="346" t="s">
        <v>3320</v>
      </c>
      <c r="FU205" s="346" t="s">
        <v>3320</v>
      </c>
      <c r="FV205" s="346" t="s">
        <v>3320</v>
      </c>
      <c r="FW205" s="346" t="s">
        <v>3320</v>
      </c>
      <c r="FX205" s="350">
        <v>46079.735254629632</v>
      </c>
      <c r="FY205" s="350">
        <v>46079.737662037034</v>
      </c>
      <c r="FZ205" s="346" t="s">
        <v>5685</v>
      </c>
      <c r="GA205" s="346" t="s">
        <v>3320</v>
      </c>
      <c r="GB205" s="346" t="s">
        <v>3320</v>
      </c>
      <c r="GC205" s="346" t="s">
        <v>3320</v>
      </c>
      <c r="GD205" s="346" t="s">
        <v>3320</v>
      </c>
      <c r="GE205" s="346" t="s">
        <v>3320</v>
      </c>
      <c r="GF205" s="346" t="s">
        <v>3320</v>
      </c>
      <c r="GG205" s="346" t="s">
        <v>3320</v>
      </c>
      <c r="GH205" s="346" t="s">
        <v>3320</v>
      </c>
      <c r="GI205" s="346" t="s">
        <v>3320</v>
      </c>
      <c r="GJ205" s="346" t="s">
        <v>3320</v>
      </c>
      <c r="GK205" s="346" t="s">
        <v>3320</v>
      </c>
      <c r="GL205" s="346" t="s">
        <v>3320</v>
      </c>
      <c r="GM205" s="346" t="s">
        <v>3320</v>
      </c>
      <c r="GN205" s="346" t="s">
        <v>3320</v>
      </c>
      <c r="GO205" s="346" t="s">
        <v>3320</v>
      </c>
      <c r="GP205" s="346" t="s">
        <v>3320</v>
      </c>
      <c r="GQ205" s="346" t="s">
        <v>3320</v>
      </c>
      <c r="GR205" s="346" t="s">
        <v>3320</v>
      </c>
      <c r="GS205" s="346" t="s">
        <v>3320</v>
      </c>
      <c r="GT205" s="346" t="s">
        <v>3320</v>
      </c>
      <c r="GU205" s="346" t="s">
        <v>3320</v>
      </c>
      <c r="GV205" s="346" t="s">
        <v>3320</v>
      </c>
      <c r="GW205" s="346" t="s">
        <v>3320</v>
      </c>
      <c r="GX205" s="346" t="s">
        <v>3320</v>
      </c>
      <c r="GY205" s="346" t="s">
        <v>3320</v>
      </c>
      <c r="GZ205" s="346" t="s">
        <v>3320</v>
      </c>
      <c r="HA205" s="346" t="s">
        <v>3320</v>
      </c>
      <c r="HB205" s="346" t="s">
        <v>3320</v>
      </c>
      <c r="HC205" s="346" t="s">
        <v>3320</v>
      </c>
      <c r="HD205" s="346" t="s">
        <v>3320</v>
      </c>
      <c r="HE205" s="346" t="s">
        <v>3320</v>
      </c>
      <c r="HF205" s="346" t="s">
        <v>3320</v>
      </c>
      <c r="HG205" s="346" t="s">
        <v>3320</v>
      </c>
      <c r="HH205" s="346" t="s">
        <v>3320</v>
      </c>
      <c r="HI205" s="346" t="s">
        <v>3320</v>
      </c>
      <c r="HJ205" s="346" t="s">
        <v>3320</v>
      </c>
      <c r="HK205" s="346" t="s">
        <v>3320</v>
      </c>
      <c r="HL205" s="346" t="s">
        <v>3320</v>
      </c>
    </row>
    <row r="206" spans="1:220" ht="15.75" thickBot="1">
      <c r="A206" s="344" t="s">
        <v>5638</v>
      </c>
      <c r="B206" s="345">
        <v>616</v>
      </c>
      <c r="C206" s="346" t="s">
        <v>7182</v>
      </c>
      <c r="D206" s="346" t="s">
        <v>7183</v>
      </c>
      <c r="E206" s="345">
        <v>616</v>
      </c>
      <c r="F206" s="346" t="s">
        <v>7184</v>
      </c>
      <c r="G206" s="346" t="s">
        <v>7185</v>
      </c>
      <c r="H206" s="346" t="s">
        <v>7186</v>
      </c>
      <c r="I206" s="346" t="s">
        <v>5643</v>
      </c>
      <c r="J206" s="346" t="s">
        <v>7187</v>
      </c>
      <c r="K206" s="346" t="s">
        <v>7189</v>
      </c>
      <c r="L206" s="346" t="s">
        <v>7190</v>
      </c>
      <c r="M206" s="346" t="s">
        <v>7191</v>
      </c>
      <c r="N206" s="346" t="s">
        <v>7192</v>
      </c>
      <c r="O206" s="346" t="s">
        <v>7193</v>
      </c>
      <c r="P206" s="346" t="s">
        <v>3320</v>
      </c>
      <c r="Q206" s="346" t="s">
        <v>7194</v>
      </c>
      <c r="R206" s="346" t="s">
        <v>7195</v>
      </c>
      <c r="S206" s="346" t="s">
        <v>7196</v>
      </c>
      <c r="T206" s="346" t="s">
        <v>7197</v>
      </c>
      <c r="U206" s="346" t="s">
        <v>7198</v>
      </c>
      <c r="V206" s="346" t="s">
        <v>733</v>
      </c>
      <c r="W206" s="346" t="s">
        <v>733</v>
      </c>
      <c r="X206" s="346" t="s">
        <v>733</v>
      </c>
      <c r="Y206" s="346" t="s">
        <v>3320</v>
      </c>
      <c r="Z206" s="346" t="s">
        <v>7199</v>
      </c>
      <c r="AA206" s="346" t="s">
        <v>733</v>
      </c>
      <c r="AB206" s="346" t="s">
        <v>7200</v>
      </c>
      <c r="AC206" s="346" t="s">
        <v>7201</v>
      </c>
      <c r="AD206" s="346" t="s">
        <v>7202</v>
      </c>
      <c r="AE206" s="346" t="s">
        <v>7203</v>
      </c>
      <c r="AF206" s="346" t="s">
        <v>7204</v>
      </c>
      <c r="AG206" s="346" t="s">
        <v>7205</v>
      </c>
      <c r="AH206" s="346" t="s">
        <v>1214</v>
      </c>
      <c r="AI206" s="346" t="s">
        <v>3320</v>
      </c>
      <c r="AJ206" s="346" t="s">
        <v>7206</v>
      </c>
      <c r="AK206" s="346" t="s">
        <v>3630</v>
      </c>
      <c r="AL206" s="346" t="s">
        <v>5712</v>
      </c>
      <c r="AM206" s="347">
        <v>47165</v>
      </c>
      <c r="AN206" s="345">
        <v>36</v>
      </c>
      <c r="AO206" s="345">
        <v>270</v>
      </c>
      <c r="AP206" s="346" t="s">
        <v>5666</v>
      </c>
      <c r="AQ206" s="345">
        <v>418644</v>
      </c>
      <c r="AR206" s="345">
        <v>764</v>
      </c>
      <c r="AS206" s="346" t="s">
        <v>733</v>
      </c>
      <c r="AT206" s="345">
        <v>28.9</v>
      </c>
      <c r="AU206" s="346" t="s">
        <v>733</v>
      </c>
      <c r="AV206" s="345">
        <v>720</v>
      </c>
      <c r="AW206" s="346" t="s">
        <v>5713</v>
      </c>
      <c r="AX206" s="346" t="s">
        <v>5801</v>
      </c>
      <c r="AY206" s="346" t="s">
        <v>3320</v>
      </c>
      <c r="AZ206" s="346" t="s">
        <v>733</v>
      </c>
      <c r="BA206" s="346" t="s">
        <v>733</v>
      </c>
      <c r="BB206" s="345">
        <v>2532</v>
      </c>
      <c r="BC206" s="345">
        <v>2322</v>
      </c>
      <c r="BD206" s="346" t="s">
        <v>7208</v>
      </c>
      <c r="BE206" s="345">
        <v>365</v>
      </c>
      <c r="BF206" s="345">
        <v>87</v>
      </c>
      <c r="BG206" s="345">
        <v>98</v>
      </c>
      <c r="BH206" s="345">
        <v>25</v>
      </c>
      <c r="BI206" s="347">
        <v>46341</v>
      </c>
      <c r="BJ206" s="345">
        <v>1.35</v>
      </c>
      <c r="BK206" s="345">
        <v>28</v>
      </c>
      <c r="BL206" s="346" t="s">
        <v>7209</v>
      </c>
      <c r="BM206" s="345">
        <v>5000000</v>
      </c>
      <c r="BN206" s="346" t="s">
        <v>3320</v>
      </c>
      <c r="BO206" s="346" t="s">
        <v>3320</v>
      </c>
      <c r="BP206" s="346" t="s">
        <v>3320</v>
      </c>
      <c r="BQ206" s="346" t="s">
        <v>3320</v>
      </c>
      <c r="BR206" s="346" t="s">
        <v>3320</v>
      </c>
      <c r="BS206" s="346" t="s">
        <v>3320</v>
      </c>
      <c r="BT206" s="346" t="s">
        <v>3320</v>
      </c>
      <c r="BU206" s="346" t="s">
        <v>3320</v>
      </c>
      <c r="BV206" s="346" t="s">
        <v>3320</v>
      </c>
      <c r="BW206" s="346" t="s">
        <v>3320</v>
      </c>
      <c r="BX206" s="348"/>
      <c r="BY206" s="346" t="s">
        <v>3320</v>
      </c>
      <c r="BZ206" s="346" t="s">
        <v>3320</v>
      </c>
      <c r="CA206" s="346" t="s">
        <v>3320</v>
      </c>
      <c r="CB206" s="346" t="s">
        <v>3320</v>
      </c>
      <c r="CC206" s="346" t="s">
        <v>3320</v>
      </c>
      <c r="CD206" s="346" t="s">
        <v>3320</v>
      </c>
      <c r="CE206" s="346" t="s">
        <v>3320</v>
      </c>
      <c r="CF206" s="346" t="s">
        <v>3320</v>
      </c>
      <c r="CG206" s="346" t="s">
        <v>3320</v>
      </c>
      <c r="CH206" s="348"/>
      <c r="CI206" s="346" t="s">
        <v>3320</v>
      </c>
      <c r="CJ206" s="346" t="s">
        <v>3320</v>
      </c>
      <c r="CK206" s="346" t="s">
        <v>3320</v>
      </c>
      <c r="CL206" s="346" t="s">
        <v>3320</v>
      </c>
      <c r="CM206" s="346" t="s">
        <v>3320</v>
      </c>
      <c r="CN206" s="346" t="s">
        <v>3320</v>
      </c>
      <c r="CO206" s="346" t="s">
        <v>3320</v>
      </c>
      <c r="CP206" s="346" t="s">
        <v>3320</v>
      </c>
      <c r="CQ206" s="346" t="s">
        <v>3320</v>
      </c>
      <c r="CR206" s="346" t="s">
        <v>3320</v>
      </c>
      <c r="CS206" s="346" t="s">
        <v>3320</v>
      </c>
      <c r="CT206" s="346" t="s">
        <v>3320</v>
      </c>
      <c r="CU206" s="346" t="s">
        <v>3320</v>
      </c>
      <c r="CV206" s="346" t="s">
        <v>3320</v>
      </c>
      <c r="CW206" s="346" t="s">
        <v>3320</v>
      </c>
      <c r="CX206" s="346" t="s">
        <v>3320</v>
      </c>
      <c r="CY206" s="346" t="s">
        <v>3320</v>
      </c>
      <c r="CZ206" s="346" t="s">
        <v>3320</v>
      </c>
      <c r="DA206" s="346" t="s">
        <v>3320</v>
      </c>
      <c r="DB206" s="346" t="s">
        <v>3320</v>
      </c>
      <c r="DC206" s="346" t="s">
        <v>3320</v>
      </c>
      <c r="DD206" s="346" t="s">
        <v>3320</v>
      </c>
      <c r="DE206" s="346" t="s">
        <v>3320</v>
      </c>
      <c r="DF206" s="346" t="s">
        <v>3320</v>
      </c>
      <c r="DG206" s="346" t="s">
        <v>3320</v>
      </c>
      <c r="DH206" s="346" t="s">
        <v>3320</v>
      </c>
      <c r="DI206" s="346" t="s">
        <v>3320</v>
      </c>
      <c r="DJ206" s="346" t="s">
        <v>3320</v>
      </c>
      <c r="DK206" s="346" t="s">
        <v>3320</v>
      </c>
      <c r="DL206" s="346" t="s">
        <v>3320</v>
      </c>
      <c r="DM206" s="346" t="s">
        <v>3320</v>
      </c>
      <c r="DN206" s="346" t="s">
        <v>3320</v>
      </c>
      <c r="DO206" s="346" t="s">
        <v>3320</v>
      </c>
      <c r="DP206" s="346" t="s">
        <v>3320</v>
      </c>
      <c r="DQ206" s="346" t="s">
        <v>3320</v>
      </c>
      <c r="DR206" s="346" t="s">
        <v>3320</v>
      </c>
      <c r="DS206" s="346" t="s">
        <v>3320</v>
      </c>
      <c r="DT206" s="346" t="s">
        <v>3320</v>
      </c>
      <c r="DU206" s="346" t="s">
        <v>3320</v>
      </c>
      <c r="DV206" s="346" t="s">
        <v>3320</v>
      </c>
      <c r="DW206" s="346" t="s">
        <v>3320</v>
      </c>
      <c r="DX206" s="346" t="s">
        <v>3320</v>
      </c>
      <c r="DY206" s="346" t="s">
        <v>3320</v>
      </c>
      <c r="DZ206" s="346" t="s">
        <v>3320</v>
      </c>
      <c r="EA206" s="346" t="s">
        <v>3320</v>
      </c>
      <c r="EB206" s="346" t="s">
        <v>3320</v>
      </c>
      <c r="EC206" s="346" t="s">
        <v>3320</v>
      </c>
      <c r="ED206" s="346" t="s">
        <v>3320</v>
      </c>
      <c r="EE206" s="346" t="s">
        <v>3320</v>
      </c>
      <c r="EF206" s="345">
        <v>336400000</v>
      </c>
      <c r="EG206" s="346" t="s">
        <v>733</v>
      </c>
      <c r="EH206" s="346" t="s">
        <v>733</v>
      </c>
      <c r="EI206" s="346" t="s">
        <v>733</v>
      </c>
      <c r="EJ206" s="346" t="s">
        <v>733</v>
      </c>
      <c r="EK206" s="346" t="s">
        <v>1612</v>
      </c>
      <c r="EL206" s="346" t="s">
        <v>7210</v>
      </c>
      <c r="EM206" s="179" t="s">
        <v>7211</v>
      </c>
      <c r="EN206" s="348"/>
      <c r="EO206" s="346" t="s">
        <v>7213</v>
      </c>
      <c r="EP206" s="345">
        <v>336000000</v>
      </c>
      <c r="EQ206" s="345">
        <v>53000000</v>
      </c>
      <c r="ER206" s="345">
        <v>930</v>
      </c>
      <c r="ES206" s="345">
        <v>505</v>
      </c>
      <c r="ET206" s="346" t="s">
        <v>7214</v>
      </c>
      <c r="EU206" s="346" t="s">
        <v>733</v>
      </c>
      <c r="EV206" s="346" t="s">
        <v>733</v>
      </c>
      <c r="EW206" s="346" t="s">
        <v>7215</v>
      </c>
      <c r="EX206" s="346" t="s">
        <v>733</v>
      </c>
      <c r="EY206" s="346" t="s">
        <v>733</v>
      </c>
      <c r="EZ206" s="346" t="s">
        <v>733</v>
      </c>
      <c r="FA206" s="346" t="s">
        <v>733</v>
      </c>
      <c r="FB206" s="346" t="s">
        <v>733</v>
      </c>
      <c r="FC206" s="349" t="s">
        <v>5676</v>
      </c>
      <c r="FD206" s="346" t="s">
        <v>3320</v>
      </c>
      <c r="FE206" s="346" t="s">
        <v>733</v>
      </c>
      <c r="FF206" s="346" t="s">
        <v>5677</v>
      </c>
      <c r="FG206" s="346" t="s">
        <v>733</v>
      </c>
      <c r="FH206" s="346" t="s">
        <v>6595</v>
      </c>
      <c r="FI206" s="346" t="s">
        <v>5774</v>
      </c>
      <c r="FJ206" s="346" t="s">
        <v>3320</v>
      </c>
      <c r="FK206" s="345">
        <v>0.5</v>
      </c>
      <c r="FL206" s="346" t="s">
        <v>733</v>
      </c>
      <c r="FM206" s="346" t="s">
        <v>5679</v>
      </c>
      <c r="FN206" s="346" t="s">
        <v>7216</v>
      </c>
      <c r="FO206" s="346" t="s">
        <v>733</v>
      </c>
      <c r="FP206" s="346" t="s">
        <v>3320</v>
      </c>
      <c r="FQ206" s="346" t="s">
        <v>7217</v>
      </c>
      <c r="FR206" s="346" t="s">
        <v>3320</v>
      </c>
      <c r="FS206" s="346" t="s">
        <v>5683</v>
      </c>
      <c r="FT206" s="346" t="s">
        <v>5684</v>
      </c>
      <c r="FU206" s="346" t="s">
        <v>5684</v>
      </c>
      <c r="FV206" s="346" t="s">
        <v>5759</v>
      </c>
      <c r="FW206" s="346" t="s">
        <v>1214</v>
      </c>
      <c r="FX206" s="350">
        <v>46071.761643518519</v>
      </c>
      <c r="FY206" s="350">
        <v>46079.737627314818</v>
      </c>
      <c r="FZ206" s="346" t="s">
        <v>5685</v>
      </c>
      <c r="GA206" s="346" t="s">
        <v>3320</v>
      </c>
      <c r="GB206" s="346" t="s">
        <v>3320</v>
      </c>
      <c r="GC206" s="346" t="s">
        <v>3320</v>
      </c>
      <c r="GD206" s="346" t="s">
        <v>3320</v>
      </c>
      <c r="GE206" s="346" t="s">
        <v>3320</v>
      </c>
      <c r="GF206" s="346" t="s">
        <v>3320</v>
      </c>
      <c r="GG206" s="346" t="s">
        <v>3320</v>
      </c>
      <c r="GH206" s="346" t="s">
        <v>3320</v>
      </c>
      <c r="GI206" s="346" t="s">
        <v>3320</v>
      </c>
      <c r="GJ206" s="346" t="s">
        <v>3320</v>
      </c>
      <c r="GK206" s="346" t="s">
        <v>3320</v>
      </c>
      <c r="GL206" s="346" t="s">
        <v>3320</v>
      </c>
      <c r="GM206" s="346" t="s">
        <v>3320</v>
      </c>
      <c r="GN206" s="346" t="s">
        <v>3320</v>
      </c>
      <c r="GO206" s="346" t="s">
        <v>3320</v>
      </c>
      <c r="GP206" s="346" t="s">
        <v>3320</v>
      </c>
      <c r="GQ206" s="346" t="s">
        <v>3320</v>
      </c>
      <c r="GR206" s="346" t="s">
        <v>3320</v>
      </c>
      <c r="GS206" s="346" t="s">
        <v>3320</v>
      </c>
      <c r="GT206" s="346" t="s">
        <v>3320</v>
      </c>
      <c r="GU206" s="346" t="s">
        <v>3320</v>
      </c>
      <c r="GV206" s="346" t="s">
        <v>3320</v>
      </c>
      <c r="GW206" s="346" t="s">
        <v>3320</v>
      </c>
      <c r="GX206" s="346" t="s">
        <v>3320</v>
      </c>
      <c r="GY206" s="346" t="s">
        <v>3320</v>
      </c>
      <c r="GZ206" s="346" t="s">
        <v>3320</v>
      </c>
      <c r="HA206" s="346" t="s">
        <v>3320</v>
      </c>
      <c r="HB206" s="346" t="s">
        <v>3320</v>
      </c>
      <c r="HC206" s="346" t="s">
        <v>3320</v>
      </c>
      <c r="HD206" s="346" t="s">
        <v>3320</v>
      </c>
      <c r="HE206" s="346" t="s">
        <v>3320</v>
      </c>
      <c r="HF206" s="346" t="s">
        <v>3320</v>
      </c>
      <c r="HG206" s="346" t="s">
        <v>3320</v>
      </c>
      <c r="HH206" s="346" t="s">
        <v>3320</v>
      </c>
      <c r="HI206" s="346" t="s">
        <v>3320</v>
      </c>
      <c r="HJ206" s="346" t="s">
        <v>3320</v>
      </c>
      <c r="HK206" s="346" t="s">
        <v>3320</v>
      </c>
      <c r="HL206" s="346" t="s">
        <v>3320</v>
      </c>
    </row>
    <row r="207" spans="1:220" ht="15.75" thickBot="1">
      <c r="A207" s="344" t="s">
        <v>5638</v>
      </c>
      <c r="B207" s="345">
        <v>855</v>
      </c>
      <c r="C207" s="346" t="s">
        <v>11457</v>
      </c>
      <c r="D207" s="346" t="s">
        <v>11458</v>
      </c>
      <c r="E207" s="345">
        <v>855</v>
      </c>
      <c r="F207" s="346" t="s">
        <v>1444</v>
      </c>
      <c r="G207" s="346" t="s">
        <v>1801</v>
      </c>
      <c r="H207" s="346" t="s">
        <v>11388</v>
      </c>
      <c r="I207" s="346" t="s">
        <v>5643</v>
      </c>
      <c r="J207" s="346" t="s">
        <v>6310</v>
      </c>
      <c r="K207" s="346" t="s">
        <v>6311</v>
      </c>
      <c r="L207" s="346" t="s">
        <v>5698</v>
      </c>
      <c r="M207" s="346" t="s">
        <v>5698</v>
      </c>
      <c r="N207" s="346" t="s">
        <v>9219</v>
      </c>
      <c r="O207" s="346" t="s">
        <v>6313</v>
      </c>
      <c r="P207" s="346" t="s">
        <v>3320</v>
      </c>
      <c r="Q207" s="346" t="s">
        <v>6314</v>
      </c>
      <c r="R207" s="346" t="s">
        <v>5698</v>
      </c>
      <c r="S207" s="346" t="s">
        <v>6315</v>
      </c>
      <c r="T207" s="346" t="s">
        <v>6316</v>
      </c>
      <c r="U207" s="346" t="s">
        <v>6317</v>
      </c>
      <c r="V207" s="346" t="s">
        <v>733</v>
      </c>
      <c r="W207" s="346" t="s">
        <v>733</v>
      </c>
      <c r="X207" s="346" t="s">
        <v>733</v>
      </c>
      <c r="Y207" s="346" t="s">
        <v>3320</v>
      </c>
      <c r="Z207" s="346" t="s">
        <v>6318</v>
      </c>
      <c r="AA207" s="346" t="s">
        <v>733</v>
      </c>
      <c r="AB207" s="346" t="s">
        <v>6319</v>
      </c>
      <c r="AC207" s="346" t="s">
        <v>6320</v>
      </c>
      <c r="AD207" s="346" t="s">
        <v>6321</v>
      </c>
      <c r="AE207" s="346" t="s">
        <v>6310</v>
      </c>
      <c r="AF207" s="346" t="s">
        <v>9220</v>
      </c>
      <c r="AG207" s="346" t="s">
        <v>9221</v>
      </c>
      <c r="AH207" s="346" t="s">
        <v>733</v>
      </c>
      <c r="AI207" s="346" t="s">
        <v>11302</v>
      </c>
      <c r="AJ207" s="346" t="s">
        <v>3320</v>
      </c>
      <c r="AK207" s="346" t="s">
        <v>3320</v>
      </c>
      <c r="AL207" s="346" t="s">
        <v>3320</v>
      </c>
      <c r="AM207" s="346" t="s">
        <v>3320</v>
      </c>
      <c r="AN207" s="346" t="s">
        <v>3320</v>
      </c>
      <c r="AO207" s="346" t="s">
        <v>3320</v>
      </c>
      <c r="AP207" s="346" t="s">
        <v>3320</v>
      </c>
      <c r="AQ207" s="346" t="s">
        <v>3320</v>
      </c>
      <c r="AR207" s="346" t="s">
        <v>3320</v>
      </c>
      <c r="AS207" s="346" t="s">
        <v>3320</v>
      </c>
      <c r="AT207" s="346" t="s">
        <v>3320</v>
      </c>
      <c r="AU207" s="346" t="s">
        <v>3320</v>
      </c>
      <c r="AV207" s="346" t="s">
        <v>3320</v>
      </c>
      <c r="AW207" s="346" t="s">
        <v>3320</v>
      </c>
      <c r="AX207" s="346" t="s">
        <v>3320</v>
      </c>
      <c r="AY207" s="346" t="s">
        <v>3320</v>
      </c>
      <c r="AZ207" s="346" t="s">
        <v>3320</v>
      </c>
      <c r="BA207" s="346" t="s">
        <v>3320</v>
      </c>
      <c r="BB207" s="346" t="s">
        <v>3320</v>
      </c>
      <c r="BC207" s="346" t="s">
        <v>3320</v>
      </c>
      <c r="BD207" s="348"/>
      <c r="BE207" s="346" t="s">
        <v>3320</v>
      </c>
      <c r="BF207" s="346" t="s">
        <v>3320</v>
      </c>
      <c r="BG207" s="346" t="s">
        <v>3320</v>
      </c>
      <c r="BH207" s="346" t="s">
        <v>3320</v>
      </c>
      <c r="BI207" s="346" t="s">
        <v>3320</v>
      </c>
      <c r="BJ207" s="346" t="s">
        <v>3320</v>
      </c>
      <c r="BK207" s="346" t="s">
        <v>3320</v>
      </c>
      <c r="BL207" s="346" t="s">
        <v>3320</v>
      </c>
      <c r="BM207" s="346" t="s">
        <v>3320</v>
      </c>
      <c r="BN207" s="346" t="s">
        <v>3320</v>
      </c>
      <c r="BO207" s="346" t="s">
        <v>3320</v>
      </c>
      <c r="BP207" s="346" t="s">
        <v>3320</v>
      </c>
      <c r="BQ207" s="346" t="s">
        <v>3320</v>
      </c>
      <c r="BR207" s="346" t="s">
        <v>3320</v>
      </c>
      <c r="BS207" s="346" t="s">
        <v>3320</v>
      </c>
      <c r="BT207" s="346" t="s">
        <v>3320</v>
      </c>
      <c r="BU207" s="346" t="s">
        <v>3320</v>
      </c>
      <c r="BV207" s="346" t="s">
        <v>3320</v>
      </c>
      <c r="BW207" s="346" t="s">
        <v>3320</v>
      </c>
      <c r="BX207" s="348"/>
      <c r="BY207" s="346" t="s">
        <v>3320</v>
      </c>
      <c r="BZ207" s="346" t="s">
        <v>3320</v>
      </c>
      <c r="CA207" s="346" t="s">
        <v>3320</v>
      </c>
      <c r="CB207" s="346" t="s">
        <v>3320</v>
      </c>
      <c r="CC207" s="346" t="s">
        <v>3320</v>
      </c>
      <c r="CD207" s="346" t="s">
        <v>3320</v>
      </c>
      <c r="CE207" s="346" t="s">
        <v>3320</v>
      </c>
      <c r="CF207" s="346" t="s">
        <v>3320</v>
      </c>
      <c r="CG207" s="346" t="s">
        <v>3320</v>
      </c>
      <c r="CH207" s="348"/>
      <c r="CI207" s="346" t="s">
        <v>3320</v>
      </c>
      <c r="CJ207" s="346" t="s">
        <v>3320</v>
      </c>
      <c r="CK207" s="346" t="s">
        <v>3320</v>
      </c>
      <c r="CL207" s="346" t="s">
        <v>3320</v>
      </c>
      <c r="CM207" s="346" t="s">
        <v>3320</v>
      </c>
      <c r="CN207" s="346" t="s">
        <v>3320</v>
      </c>
      <c r="CO207" s="346" t="s">
        <v>3320</v>
      </c>
      <c r="CP207" s="346" t="s">
        <v>3320</v>
      </c>
      <c r="CQ207" s="346" t="s">
        <v>3320</v>
      </c>
      <c r="CR207" s="346" t="s">
        <v>3320</v>
      </c>
      <c r="CS207" s="346" t="s">
        <v>3320</v>
      </c>
      <c r="CT207" s="346" t="s">
        <v>3320</v>
      </c>
      <c r="CU207" s="346" t="s">
        <v>3320</v>
      </c>
      <c r="CV207" s="346" t="s">
        <v>3320</v>
      </c>
      <c r="CW207" s="346" t="s">
        <v>3320</v>
      </c>
      <c r="CX207" s="346" t="s">
        <v>3320</v>
      </c>
      <c r="CY207" s="346" t="s">
        <v>3320</v>
      </c>
      <c r="CZ207" s="346" t="s">
        <v>3320</v>
      </c>
      <c r="DA207" s="346" t="s">
        <v>3320</v>
      </c>
      <c r="DB207" s="346" t="s">
        <v>3320</v>
      </c>
      <c r="DC207" s="346" t="s">
        <v>3320</v>
      </c>
      <c r="DD207" s="346" t="s">
        <v>3320</v>
      </c>
      <c r="DE207" s="346" t="s">
        <v>3320</v>
      </c>
      <c r="DF207" s="346" t="s">
        <v>3320</v>
      </c>
      <c r="DG207" s="346" t="s">
        <v>3320</v>
      </c>
      <c r="DH207" s="346" t="s">
        <v>3320</v>
      </c>
      <c r="DI207" s="346" t="s">
        <v>3320</v>
      </c>
      <c r="DJ207" s="346" t="s">
        <v>3320</v>
      </c>
      <c r="DK207" s="346" t="s">
        <v>3320</v>
      </c>
      <c r="DL207" s="346" t="s">
        <v>3320</v>
      </c>
      <c r="DM207" s="346" t="s">
        <v>3320</v>
      </c>
      <c r="DN207" s="346" t="s">
        <v>3320</v>
      </c>
      <c r="DO207" s="346" t="s">
        <v>3320</v>
      </c>
      <c r="DP207" s="346" t="s">
        <v>3320</v>
      </c>
      <c r="DQ207" s="346" t="s">
        <v>3320</v>
      </c>
      <c r="DR207" s="346" t="s">
        <v>3320</v>
      </c>
      <c r="DS207" s="346" t="s">
        <v>3320</v>
      </c>
      <c r="DT207" s="346" t="s">
        <v>3320</v>
      </c>
      <c r="DU207" s="346" t="s">
        <v>3320</v>
      </c>
      <c r="DV207" s="346" t="s">
        <v>3320</v>
      </c>
      <c r="DW207" s="346" t="s">
        <v>3320</v>
      </c>
      <c r="DX207" s="346" t="s">
        <v>3320</v>
      </c>
      <c r="DY207" s="346" t="s">
        <v>3320</v>
      </c>
      <c r="DZ207" s="346" t="s">
        <v>3320</v>
      </c>
      <c r="EA207" s="346" t="s">
        <v>3320</v>
      </c>
      <c r="EB207" s="346" t="s">
        <v>3320</v>
      </c>
      <c r="EC207" s="346" t="s">
        <v>3320</v>
      </c>
      <c r="ED207" s="346" t="s">
        <v>3320</v>
      </c>
      <c r="EE207" s="346" t="s">
        <v>3320</v>
      </c>
      <c r="EF207" s="345">
        <v>1</v>
      </c>
      <c r="EG207" s="346" t="s">
        <v>733</v>
      </c>
      <c r="EH207" s="346" t="s">
        <v>733</v>
      </c>
      <c r="EI207" s="346" t="s">
        <v>733</v>
      </c>
      <c r="EJ207" s="346" t="s">
        <v>733</v>
      </c>
      <c r="EK207" s="346" t="s">
        <v>3320</v>
      </c>
      <c r="EL207" s="346" t="s">
        <v>11313</v>
      </c>
      <c r="EM207" s="346" t="s">
        <v>3320</v>
      </c>
      <c r="EN207" s="348"/>
      <c r="EO207" s="346" t="s">
        <v>3320</v>
      </c>
      <c r="EP207" s="345">
        <v>1</v>
      </c>
      <c r="EQ207" s="345">
        <v>1</v>
      </c>
      <c r="ER207" s="345">
        <v>1</v>
      </c>
      <c r="ES207" s="345">
        <v>1</v>
      </c>
      <c r="ET207" s="346" t="s">
        <v>10022</v>
      </c>
      <c r="EU207" s="346" t="s">
        <v>733</v>
      </c>
      <c r="EV207" s="346" t="s">
        <v>733</v>
      </c>
      <c r="EW207" s="346" t="s">
        <v>10022</v>
      </c>
      <c r="EX207" s="346" t="s">
        <v>733</v>
      </c>
      <c r="EY207" s="346" t="s">
        <v>733</v>
      </c>
      <c r="EZ207" s="346" t="s">
        <v>733</v>
      </c>
      <c r="FA207" s="346" t="s">
        <v>733</v>
      </c>
      <c r="FB207" s="346" t="s">
        <v>733</v>
      </c>
      <c r="FC207" s="349" t="s">
        <v>5676</v>
      </c>
      <c r="FD207" s="346" t="s">
        <v>3320</v>
      </c>
      <c r="FE207" s="346" t="s">
        <v>1214</v>
      </c>
      <c r="FF207" s="346" t="s">
        <v>3320</v>
      </c>
      <c r="FG207" s="346" t="s">
        <v>1214</v>
      </c>
      <c r="FH207" s="346" t="s">
        <v>3320</v>
      </c>
      <c r="FI207" s="346" t="s">
        <v>3320</v>
      </c>
      <c r="FJ207" s="346" t="s">
        <v>3320</v>
      </c>
      <c r="FK207" s="346" t="s">
        <v>3320</v>
      </c>
      <c r="FL207" s="346" t="s">
        <v>1214</v>
      </c>
      <c r="FM207" s="346" t="s">
        <v>3320</v>
      </c>
      <c r="FN207" s="346" t="s">
        <v>3320</v>
      </c>
      <c r="FO207" s="346" t="s">
        <v>1214</v>
      </c>
      <c r="FP207" s="345">
        <v>30</v>
      </c>
      <c r="FQ207" s="346" t="s">
        <v>3320</v>
      </c>
      <c r="FR207" s="346" t="s">
        <v>3320</v>
      </c>
      <c r="FS207" s="346" t="s">
        <v>3320</v>
      </c>
      <c r="FT207" s="346" t="s">
        <v>3320</v>
      </c>
      <c r="FU207" s="346" t="s">
        <v>3320</v>
      </c>
      <c r="FV207" s="346" t="s">
        <v>3320</v>
      </c>
      <c r="FW207" s="346" t="s">
        <v>3320</v>
      </c>
      <c r="FX207" s="350">
        <v>46079.72488425926</v>
      </c>
      <c r="FY207" s="350">
        <v>46079.732488425929</v>
      </c>
      <c r="FZ207" s="346" t="s">
        <v>5685</v>
      </c>
      <c r="GA207" s="346" t="s">
        <v>3320</v>
      </c>
      <c r="GB207" s="346" t="s">
        <v>3320</v>
      </c>
      <c r="GC207" s="346" t="s">
        <v>3320</v>
      </c>
      <c r="GD207" s="346" t="s">
        <v>3320</v>
      </c>
      <c r="GE207" s="346" t="s">
        <v>3320</v>
      </c>
      <c r="GF207" s="346" t="s">
        <v>3320</v>
      </c>
      <c r="GG207" s="346" t="s">
        <v>3320</v>
      </c>
      <c r="GH207" s="346" t="s">
        <v>3320</v>
      </c>
      <c r="GI207" s="346" t="s">
        <v>3320</v>
      </c>
      <c r="GJ207" s="346" t="s">
        <v>3320</v>
      </c>
      <c r="GK207" s="346" t="s">
        <v>3320</v>
      </c>
      <c r="GL207" s="346" t="s">
        <v>3320</v>
      </c>
      <c r="GM207" s="346" t="s">
        <v>3320</v>
      </c>
      <c r="GN207" s="346" t="s">
        <v>3320</v>
      </c>
      <c r="GO207" s="346" t="s">
        <v>3320</v>
      </c>
      <c r="GP207" s="346" t="s">
        <v>3320</v>
      </c>
      <c r="GQ207" s="346" t="s">
        <v>3320</v>
      </c>
      <c r="GR207" s="346" t="s">
        <v>3320</v>
      </c>
      <c r="GS207" s="346" t="s">
        <v>3320</v>
      </c>
      <c r="GT207" s="346" t="s">
        <v>3320</v>
      </c>
      <c r="GU207" s="346" t="s">
        <v>3320</v>
      </c>
      <c r="GV207" s="346" t="s">
        <v>3320</v>
      </c>
      <c r="GW207" s="346" t="s">
        <v>3320</v>
      </c>
      <c r="GX207" s="346" t="s">
        <v>3320</v>
      </c>
      <c r="GY207" s="346" t="s">
        <v>3320</v>
      </c>
      <c r="GZ207" s="346" t="s">
        <v>3320</v>
      </c>
      <c r="HA207" s="346" t="s">
        <v>3320</v>
      </c>
      <c r="HB207" s="346" t="s">
        <v>3320</v>
      </c>
      <c r="HC207" s="346" t="s">
        <v>3320</v>
      </c>
      <c r="HD207" s="346" t="s">
        <v>3320</v>
      </c>
      <c r="HE207" s="346" t="s">
        <v>3320</v>
      </c>
      <c r="HF207" s="346" t="s">
        <v>3320</v>
      </c>
      <c r="HG207" s="346" t="s">
        <v>3320</v>
      </c>
      <c r="HH207" s="346" t="s">
        <v>3320</v>
      </c>
      <c r="HI207" s="346" t="s">
        <v>3320</v>
      </c>
      <c r="HJ207" s="346" t="s">
        <v>3320</v>
      </c>
      <c r="HK207" s="346" t="s">
        <v>3320</v>
      </c>
      <c r="HL207" s="346" t="s">
        <v>3320</v>
      </c>
    </row>
    <row r="208" spans="1:220" ht="15.75" thickBot="1">
      <c r="A208" s="344" t="s">
        <v>5638</v>
      </c>
      <c r="B208" s="345">
        <v>717</v>
      </c>
      <c r="C208" s="346" t="s">
        <v>7520</v>
      </c>
      <c r="D208" s="346" t="s">
        <v>7521</v>
      </c>
      <c r="E208" s="345">
        <v>717</v>
      </c>
      <c r="F208" s="346" t="s">
        <v>1323</v>
      </c>
      <c r="G208" s="346" t="s">
        <v>7522</v>
      </c>
      <c r="H208" s="346" t="s">
        <v>7523</v>
      </c>
      <c r="I208" s="346" t="s">
        <v>5643</v>
      </c>
      <c r="J208" s="346" t="s">
        <v>6310</v>
      </c>
      <c r="K208" s="346" t="s">
        <v>6311</v>
      </c>
      <c r="L208" s="346" t="s">
        <v>5698</v>
      </c>
      <c r="M208" s="346" t="s">
        <v>5698</v>
      </c>
      <c r="N208" s="346" t="s">
        <v>7336</v>
      </c>
      <c r="O208" s="346" t="s">
        <v>6313</v>
      </c>
      <c r="P208" s="346" t="s">
        <v>3320</v>
      </c>
      <c r="Q208" s="346" t="s">
        <v>6314</v>
      </c>
      <c r="R208" s="346" t="s">
        <v>5698</v>
      </c>
      <c r="S208" s="346" t="s">
        <v>7524</v>
      </c>
      <c r="T208" s="346" t="s">
        <v>7525</v>
      </c>
      <c r="U208" s="346" t="s">
        <v>7526</v>
      </c>
      <c r="V208" s="346" t="s">
        <v>733</v>
      </c>
      <c r="W208" s="346" t="s">
        <v>733</v>
      </c>
      <c r="X208" s="346" t="s">
        <v>733</v>
      </c>
      <c r="Y208" s="346" t="s">
        <v>3320</v>
      </c>
      <c r="Z208" s="346" t="s">
        <v>6318</v>
      </c>
      <c r="AA208" s="346" t="s">
        <v>733</v>
      </c>
      <c r="AB208" s="346" t="s">
        <v>7527</v>
      </c>
      <c r="AC208" s="346" t="s">
        <v>6320</v>
      </c>
      <c r="AD208" s="346" t="s">
        <v>6321</v>
      </c>
      <c r="AE208" s="346" t="s">
        <v>6310</v>
      </c>
      <c r="AF208" s="346" t="s">
        <v>6322</v>
      </c>
      <c r="AG208" s="346" t="s">
        <v>7528</v>
      </c>
      <c r="AH208" s="346" t="s">
        <v>1214</v>
      </c>
      <c r="AI208" s="346" t="s">
        <v>3320</v>
      </c>
      <c r="AJ208" s="346" t="s">
        <v>5709</v>
      </c>
      <c r="AK208" s="346" t="s">
        <v>5709</v>
      </c>
      <c r="AL208" s="346" t="s">
        <v>5665</v>
      </c>
      <c r="AM208" s="347">
        <v>46843</v>
      </c>
      <c r="AN208" s="345">
        <v>18</v>
      </c>
      <c r="AO208" s="345">
        <v>80</v>
      </c>
      <c r="AP208" s="346" t="s">
        <v>5666</v>
      </c>
      <c r="AQ208" s="345">
        <v>260</v>
      </c>
      <c r="AR208" s="345">
        <v>230</v>
      </c>
      <c r="AS208" s="346" t="s">
        <v>733</v>
      </c>
      <c r="AT208" s="345">
        <v>26.94</v>
      </c>
      <c r="AU208" s="346" t="s">
        <v>733</v>
      </c>
      <c r="AV208" s="345">
        <v>625</v>
      </c>
      <c r="AW208" s="346" t="s">
        <v>5713</v>
      </c>
      <c r="AX208" s="346" t="s">
        <v>5801</v>
      </c>
      <c r="AY208" s="346" t="s">
        <v>3320</v>
      </c>
      <c r="AZ208" s="346" t="s">
        <v>733</v>
      </c>
      <c r="BA208" s="346" t="s">
        <v>733</v>
      </c>
      <c r="BB208" s="345">
        <v>2360</v>
      </c>
      <c r="BC208" s="345">
        <v>2124</v>
      </c>
      <c r="BD208" s="346" t="s">
        <v>6993</v>
      </c>
      <c r="BE208" s="345">
        <v>365</v>
      </c>
      <c r="BF208" s="345">
        <v>84.61</v>
      </c>
      <c r="BG208" s="345">
        <v>99</v>
      </c>
      <c r="BH208" s="345">
        <v>35</v>
      </c>
      <c r="BI208" s="347">
        <v>46295</v>
      </c>
      <c r="BJ208" s="345">
        <v>0.25</v>
      </c>
      <c r="BK208" s="345">
        <v>8</v>
      </c>
      <c r="BL208" s="346" t="s">
        <v>7531</v>
      </c>
      <c r="BM208" s="346" t="s">
        <v>3320</v>
      </c>
      <c r="BN208" s="346" t="s">
        <v>3320</v>
      </c>
      <c r="BO208" s="346" t="s">
        <v>3320</v>
      </c>
      <c r="BP208" s="346" t="s">
        <v>3320</v>
      </c>
      <c r="BQ208" s="346" t="s">
        <v>3320</v>
      </c>
      <c r="BR208" s="346" t="s">
        <v>3320</v>
      </c>
      <c r="BS208" s="346" t="s">
        <v>3320</v>
      </c>
      <c r="BT208" s="346" t="s">
        <v>3320</v>
      </c>
      <c r="BU208" s="346" t="s">
        <v>3320</v>
      </c>
      <c r="BV208" s="346" t="s">
        <v>3320</v>
      </c>
      <c r="BW208" s="346" t="s">
        <v>3320</v>
      </c>
      <c r="BX208" s="348"/>
      <c r="BY208" s="346" t="s">
        <v>3320</v>
      </c>
      <c r="BZ208" s="346" t="s">
        <v>3320</v>
      </c>
      <c r="CA208" s="346" t="s">
        <v>3320</v>
      </c>
      <c r="CB208" s="346" t="s">
        <v>3320</v>
      </c>
      <c r="CC208" s="346" t="s">
        <v>3320</v>
      </c>
      <c r="CD208" s="346" t="s">
        <v>3320</v>
      </c>
      <c r="CE208" s="346" t="s">
        <v>3320</v>
      </c>
      <c r="CF208" s="346" t="s">
        <v>3320</v>
      </c>
      <c r="CG208" s="346" t="s">
        <v>3320</v>
      </c>
      <c r="CH208" s="348"/>
      <c r="CI208" s="346" t="s">
        <v>3320</v>
      </c>
      <c r="CJ208" s="346" t="s">
        <v>3320</v>
      </c>
      <c r="CK208" s="346" t="s">
        <v>3320</v>
      </c>
      <c r="CL208" s="346" t="s">
        <v>3320</v>
      </c>
      <c r="CM208" s="346" t="s">
        <v>3320</v>
      </c>
      <c r="CN208" s="346" t="s">
        <v>3320</v>
      </c>
      <c r="CO208" s="346" t="s">
        <v>3320</v>
      </c>
      <c r="CP208" s="346" t="s">
        <v>3320</v>
      </c>
      <c r="CQ208" s="346" t="s">
        <v>3320</v>
      </c>
      <c r="CR208" s="346" t="s">
        <v>3320</v>
      </c>
      <c r="CS208" s="346" t="s">
        <v>3320</v>
      </c>
      <c r="CT208" s="346" t="s">
        <v>3320</v>
      </c>
      <c r="CU208" s="346" t="s">
        <v>3320</v>
      </c>
      <c r="CV208" s="346" t="s">
        <v>3320</v>
      </c>
      <c r="CW208" s="346" t="s">
        <v>3320</v>
      </c>
      <c r="CX208" s="346" t="s">
        <v>3320</v>
      </c>
      <c r="CY208" s="346" t="s">
        <v>3320</v>
      </c>
      <c r="CZ208" s="346" t="s">
        <v>3320</v>
      </c>
      <c r="DA208" s="346" t="s">
        <v>3320</v>
      </c>
      <c r="DB208" s="346" t="s">
        <v>3320</v>
      </c>
      <c r="DC208" s="346" t="s">
        <v>3320</v>
      </c>
      <c r="DD208" s="346" t="s">
        <v>3320</v>
      </c>
      <c r="DE208" s="346" t="s">
        <v>3320</v>
      </c>
      <c r="DF208" s="346" t="s">
        <v>3320</v>
      </c>
      <c r="DG208" s="346" t="s">
        <v>3320</v>
      </c>
      <c r="DH208" s="346" t="s">
        <v>3320</v>
      </c>
      <c r="DI208" s="346" t="s">
        <v>3320</v>
      </c>
      <c r="DJ208" s="346" t="s">
        <v>3320</v>
      </c>
      <c r="DK208" s="346" t="s">
        <v>3320</v>
      </c>
      <c r="DL208" s="346" t="s">
        <v>3320</v>
      </c>
      <c r="DM208" s="346" t="s">
        <v>3320</v>
      </c>
      <c r="DN208" s="346" t="s">
        <v>3320</v>
      </c>
      <c r="DO208" s="346" t="s">
        <v>3320</v>
      </c>
      <c r="DP208" s="346" t="s">
        <v>3320</v>
      </c>
      <c r="DQ208" s="346" t="s">
        <v>3320</v>
      </c>
      <c r="DR208" s="346" t="s">
        <v>3320</v>
      </c>
      <c r="DS208" s="346" t="s">
        <v>3320</v>
      </c>
      <c r="DT208" s="346" t="s">
        <v>3320</v>
      </c>
      <c r="DU208" s="346" t="s">
        <v>3320</v>
      </c>
      <c r="DV208" s="346" t="s">
        <v>3320</v>
      </c>
      <c r="DW208" s="346" t="s">
        <v>3320</v>
      </c>
      <c r="DX208" s="346" t="s">
        <v>3320</v>
      </c>
      <c r="DY208" s="346" t="s">
        <v>3320</v>
      </c>
      <c r="DZ208" s="346" t="s">
        <v>3320</v>
      </c>
      <c r="EA208" s="346" t="s">
        <v>3320</v>
      </c>
      <c r="EB208" s="346" t="s">
        <v>3320</v>
      </c>
      <c r="EC208" s="346" t="s">
        <v>3320</v>
      </c>
      <c r="ED208" s="346" t="s">
        <v>3320</v>
      </c>
      <c r="EE208" s="346" t="s">
        <v>3320</v>
      </c>
      <c r="EF208" s="345">
        <v>100109021</v>
      </c>
      <c r="EG208" s="346" t="s">
        <v>733</v>
      </c>
      <c r="EH208" s="346" t="s">
        <v>733</v>
      </c>
      <c r="EI208" s="346" t="s">
        <v>733</v>
      </c>
      <c r="EJ208" s="346" t="s">
        <v>733</v>
      </c>
      <c r="EK208" s="346" t="s">
        <v>2888</v>
      </c>
      <c r="EL208" s="346" t="s">
        <v>7532</v>
      </c>
      <c r="EM208" s="179" t="s">
        <v>6329</v>
      </c>
      <c r="EN208" s="348"/>
      <c r="EO208" s="346" t="s">
        <v>7533</v>
      </c>
      <c r="EP208" s="345">
        <v>100109021</v>
      </c>
      <c r="EQ208" s="345">
        <v>13152000</v>
      </c>
      <c r="ER208" s="345">
        <v>875.86</v>
      </c>
      <c r="ES208" s="345">
        <v>2033.88</v>
      </c>
      <c r="ET208" s="346" t="s">
        <v>7534</v>
      </c>
      <c r="EU208" s="346" t="s">
        <v>733</v>
      </c>
      <c r="EV208" s="346" t="s">
        <v>733</v>
      </c>
      <c r="EW208" s="346" t="s">
        <v>6332</v>
      </c>
      <c r="EX208" s="346" t="s">
        <v>733</v>
      </c>
      <c r="EY208" s="346" t="s">
        <v>1214</v>
      </c>
      <c r="EZ208" s="346" t="s">
        <v>733</v>
      </c>
      <c r="FA208" s="346" t="s">
        <v>733</v>
      </c>
      <c r="FB208" s="346" t="s">
        <v>733</v>
      </c>
      <c r="FC208" s="349" t="s">
        <v>5676</v>
      </c>
      <c r="FD208" s="346" t="s">
        <v>3320</v>
      </c>
      <c r="FE208" s="346" t="s">
        <v>733</v>
      </c>
      <c r="FF208" s="346" t="s">
        <v>5677</v>
      </c>
      <c r="FG208" s="346" t="s">
        <v>733</v>
      </c>
      <c r="FH208" s="346" t="s">
        <v>5946</v>
      </c>
      <c r="FI208" s="346" t="s">
        <v>7535</v>
      </c>
      <c r="FJ208" s="346" t="s">
        <v>3320</v>
      </c>
      <c r="FK208" s="345">
        <v>2</v>
      </c>
      <c r="FL208" s="346" t="s">
        <v>733</v>
      </c>
      <c r="FM208" s="346" t="s">
        <v>5679</v>
      </c>
      <c r="FN208" s="346" t="s">
        <v>7536</v>
      </c>
      <c r="FO208" s="346" t="s">
        <v>733</v>
      </c>
      <c r="FP208" s="346" t="s">
        <v>3320</v>
      </c>
      <c r="FQ208" s="346" t="s">
        <v>7537</v>
      </c>
      <c r="FR208" s="346" t="s">
        <v>7538</v>
      </c>
      <c r="FS208" s="346" t="s">
        <v>5683</v>
      </c>
      <c r="FT208" s="346" t="s">
        <v>5683</v>
      </c>
      <c r="FU208" s="346" t="s">
        <v>5952</v>
      </c>
      <c r="FV208" s="346" t="s">
        <v>733</v>
      </c>
      <c r="FW208" s="346" t="s">
        <v>1214</v>
      </c>
      <c r="FX208" s="350">
        <v>46077.2966087963</v>
      </c>
      <c r="FY208" s="350">
        <v>46079.715868055559</v>
      </c>
      <c r="FZ208" s="346" t="s">
        <v>5685</v>
      </c>
      <c r="GA208" s="346" t="s">
        <v>3320</v>
      </c>
      <c r="GB208" s="346" t="s">
        <v>3320</v>
      </c>
      <c r="GC208" s="346" t="s">
        <v>3320</v>
      </c>
      <c r="GD208" s="346" t="s">
        <v>3320</v>
      </c>
      <c r="GE208" s="346" t="s">
        <v>3320</v>
      </c>
      <c r="GF208" s="346" t="s">
        <v>3320</v>
      </c>
      <c r="GG208" s="346" t="s">
        <v>3320</v>
      </c>
      <c r="GH208" s="346" t="s">
        <v>3320</v>
      </c>
      <c r="GI208" s="346" t="s">
        <v>3320</v>
      </c>
      <c r="GJ208" s="346" t="s">
        <v>3320</v>
      </c>
      <c r="GK208" s="346" t="s">
        <v>3320</v>
      </c>
      <c r="GL208" s="346" t="s">
        <v>3320</v>
      </c>
      <c r="GM208" s="346" t="s">
        <v>3320</v>
      </c>
      <c r="GN208" s="346" t="s">
        <v>3320</v>
      </c>
      <c r="GO208" s="346" t="s">
        <v>3320</v>
      </c>
      <c r="GP208" s="346" t="s">
        <v>3320</v>
      </c>
      <c r="GQ208" s="346" t="s">
        <v>3320</v>
      </c>
      <c r="GR208" s="346" t="s">
        <v>3320</v>
      </c>
      <c r="GS208" s="346" t="s">
        <v>3320</v>
      </c>
      <c r="GT208" s="346" t="s">
        <v>3320</v>
      </c>
      <c r="GU208" s="346" t="s">
        <v>3320</v>
      </c>
      <c r="GV208" s="346" t="s">
        <v>3320</v>
      </c>
      <c r="GW208" s="346" t="s">
        <v>3320</v>
      </c>
      <c r="GX208" s="346" t="s">
        <v>3320</v>
      </c>
      <c r="GY208" s="346" t="s">
        <v>3320</v>
      </c>
      <c r="GZ208" s="346" t="s">
        <v>3320</v>
      </c>
      <c r="HA208" s="346" t="s">
        <v>3320</v>
      </c>
      <c r="HB208" s="346" t="s">
        <v>3320</v>
      </c>
      <c r="HC208" s="346" t="s">
        <v>3320</v>
      </c>
      <c r="HD208" s="346" t="s">
        <v>3320</v>
      </c>
      <c r="HE208" s="346" t="s">
        <v>3320</v>
      </c>
      <c r="HF208" s="346" t="s">
        <v>3320</v>
      </c>
      <c r="HG208" s="346" t="s">
        <v>3320</v>
      </c>
      <c r="HH208" s="346" t="s">
        <v>3320</v>
      </c>
      <c r="HI208" s="346" t="s">
        <v>3320</v>
      </c>
      <c r="HJ208" s="346" t="s">
        <v>3320</v>
      </c>
      <c r="HK208" s="346" t="s">
        <v>3320</v>
      </c>
      <c r="HL208" s="346" t="s">
        <v>3320</v>
      </c>
    </row>
    <row r="209" spans="1:220" ht="15.75" thickBot="1">
      <c r="A209" s="344" t="s">
        <v>5638</v>
      </c>
      <c r="B209" s="345">
        <v>800</v>
      </c>
      <c r="C209" s="346" t="s">
        <v>11459</v>
      </c>
      <c r="D209" s="346" t="s">
        <v>11460</v>
      </c>
      <c r="E209" s="345">
        <v>800</v>
      </c>
      <c r="F209" s="346" t="s">
        <v>6687</v>
      </c>
      <c r="G209" s="346" t="s">
        <v>401</v>
      </c>
      <c r="H209" s="346" t="s">
        <v>11388</v>
      </c>
      <c r="I209" s="346" t="s">
        <v>5643</v>
      </c>
      <c r="J209" s="346" t="s">
        <v>6689</v>
      </c>
      <c r="K209" s="346" t="s">
        <v>5698</v>
      </c>
      <c r="L209" s="346" t="s">
        <v>6691</v>
      </c>
      <c r="M209" s="346" t="s">
        <v>6692</v>
      </c>
      <c r="N209" s="179" t="s">
        <v>6693</v>
      </c>
      <c r="O209" s="348"/>
      <c r="P209" s="346" t="s">
        <v>401</v>
      </c>
      <c r="Q209" s="346" t="s">
        <v>6694</v>
      </c>
      <c r="R209" s="346" t="s">
        <v>6695</v>
      </c>
      <c r="S209" s="346" t="s">
        <v>6696</v>
      </c>
      <c r="T209" s="346" t="s">
        <v>6697</v>
      </c>
      <c r="U209" s="346" t="s">
        <v>6698</v>
      </c>
      <c r="V209" s="346" t="s">
        <v>733</v>
      </c>
      <c r="W209" s="346" t="s">
        <v>733</v>
      </c>
      <c r="X209" s="346" t="s">
        <v>733</v>
      </c>
      <c r="Y209" s="346" t="s">
        <v>3320</v>
      </c>
      <c r="Z209" s="346" t="s">
        <v>6699</v>
      </c>
      <c r="AA209" s="346" t="s">
        <v>733</v>
      </c>
      <c r="AB209" s="346" t="s">
        <v>6700</v>
      </c>
      <c r="AC209" s="346" t="s">
        <v>6701</v>
      </c>
      <c r="AD209" s="346" t="s">
        <v>6702</v>
      </c>
      <c r="AE209" s="346" t="s">
        <v>6703</v>
      </c>
      <c r="AF209" s="346" t="s">
        <v>6704</v>
      </c>
      <c r="AG209" s="346" t="s">
        <v>6705</v>
      </c>
      <c r="AH209" s="346" t="s">
        <v>733</v>
      </c>
      <c r="AI209" s="346" t="s">
        <v>11302</v>
      </c>
      <c r="AJ209" s="346" t="s">
        <v>3320</v>
      </c>
      <c r="AK209" s="346" t="s">
        <v>3320</v>
      </c>
      <c r="AL209" s="346" t="s">
        <v>3320</v>
      </c>
      <c r="AM209" s="346" t="s">
        <v>3320</v>
      </c>
      <c r="AN209" s="346" t="s">
        <v>3320</v>
      </c>
      <c r="AO209" s="346" t="s">
        <v>3320</v>
      </c>
      <c r="AP209" s="346" t="s">
        <v>3320</v>
      </c>
      <c r="AQ209" s="346" t="s">
        <v>3320</v>
      </c>
      <c r="AR209" s="346" t="s">
        <v>3320</v>
      </c>
      <c r="AS209" s="346" t="s">
        <v>3320</v>
      </c>
      <c r="AT209" s="346" t="s">
        <v>3320</v>
      </c>
      <c r="AU209" s="346" t="s">
        <v>3320</v>
      </c>
      <c r="AV209" s="346" t="s">
        <v>3320</v>
      </c>
      <c r="AW209" s="346" t="s">
        <v>3320</v>
      </c>
      <c r="AX209" s="346" t="s">
        <v>3320</v>
      </c>
      <c r="AY209" s="346" t="s">
        <v>3320</v>
      </c>
      <c r="AZ209" s="346" t="s">
        <v>3320</v>
      </c>
      <c r="BA209" s="346" t="s">
        <v>3320</v>
      </c>
      <c r="BB209" s="346" t="s">
        <v>3320</v>
      </c>
      <c r="BC209" s="346" t="s">
        <v>3320</v>
      </c>
      <c r="BD209" s="348"/>
      <c r="BE209" s="346" t="s">
        <v>3320</v>
      </c>
      <c r="BF209" s="346" t="s">
        <v>3320</v>
      </c>
      <c r="BG209" s="346" t="s">
        <v>3320</v>
      </c>
      <c r="BH209" s="346" t="s">
        <v>3320</v>
      </c>
      <c r="BI209" s="346" t="s">
        <v>3320</v>
      </c>
      <c r="BJ209" s="346" t="s">
        <v>3320</v>
      </c>
      <c r="BK209" s="346" t="s">
        <v>3320</v>
      </c>
      <c r="BL209" s="346" t="s">
        <v>3320</v>
      </c>
      <c r="BM209" s="346" t="s">
        <v>3320</v>
      </c>
      <c r="BN209" s="346" t="s">
        <v>3320</v>
      </c>
      <c r="BO209" s="346" t="s">
        <v>3320</v>
      </c>
      <c r="BP209" s="346" t="s">
        <v>3320</v>
      </c>
      <c r="BQ209" s="346" t="s">
        <v>3320</v>
      </c>
      <c r="BR209" s="346" t="s">
        <v>3320</v>
      </c>
      <c r="BS209" s="346" t="s">
        <v>3320</v>
      </c>
      <c r="BT209" s="346" t="s">
        <v>3320</v>
      </c>
      <c r="BU209" s="346" t="s">
        <v>3320</v>
      </c>
      <c r="BV209" s="346" t="s">
        <v>3320</v>
      </c>
      <c r="BW209" s="346" t="s">
        <v>3320</v>
      </c>
      <c r="BX209" s="348"/>
      <c r="BY209" s="346" t="s">
        <v>3320</v>
      </c>
      <c r="BZ209" s="346" t="s">
        <v>3320</v>
      </c>
      <c r="CA209" s="346" t="s">
        <v>3320</v>
      </c>
      <c r="CB209" s="346" t="s">
        <v>3320</v>
      </c>
      <c r="CC209" s="346" t="s">
        <v>3320</v>
      </c>
      <c r="CD209" s="346" t="s">
        <v>3320</v>
      </c>
      <c r="CE209" s="346" t="s">
        <v>3320</v>
      </c>
      <c r="CF209" s="346" t="s">
        <v>3320</v>
      </c>
      <c r="CG209" s="346" t="s">
        <v>3320</v>
      </c>
      <c r="CH209" s="348"/>
      <c r="CI209" s="346" t="s">
        <v>3320</v>
      </c>
      <c r="CJ209" s="346" t="s">
        <v>3320</v>
      </c>
      <c r="CK209" s="346" t="s">
        <v>3320</v>
      </c>
      <c r="CL209" s="346" t="s">
        <v>3320</v>
      </c>
      <c r="CM209" s="346" t="s">
        <v>3320</v>
      </c>
      <c r="CN209" s="346" t="s">
        <v>3320</v>
      </c>
      <c r="CO209" s="346" t="s">
        <v>3320</v>
      </c>
      <c r="CP209" s="346" t="s">
        <v>3320</v>
      </c>
      <c r="CQ209" s="346" t="s">
        <v>3320</v>
      </c>
      <c r="CR209" s="346" t="s">
        <v>3320</v>
      </c>
      <c r="CS209" s="346" t="s">
        <v>3320</v>
      </c>
      <c r="CT209" s="346" t="s">
        <v>3320</v>
      </c>
      <c r="CU209" s="346" t="s">
        <v>3320</v>
      </c>
      <c r="CV209" s="346" t="s">
        <v>3320</v>
      </c>
      <c r="CW209" s="346" t="s">
        <v>3320</v>
      </c>
      <c r="CX209" s="346" t="s">
        <v>3320</v>
      </c>
      <c r="CY209" s="346" t="s">
        <v>3320</v>
      </c>
      <c r="CZ209" s="346" t="s">
        <v>3320</v>
      </c>
      <c r="DA209" s="346" t="s">
        <v>3320</v>
      </c>
      <c r="DB209" s="346" t="s">
        <v>3320</v>
      </c>
      <c r="DC209" s="346" t="s">
        <v>3320</v>
      </c>
      <c r="DD209" s="346" t="s">
        <v>3320</v>
      </c>
      <c r="DE209" s="346" t="s">
        <v>3320</v>
      </c>
      <c r="DF209" s="346" t="s">
        <v>3320</v>
      </c>
      <c r="DG209" s="346" t="s">
        <v>3320</v>
      </c>
      <c r="DH209" s="346" t="s">
        <v>3320</v>
      </c>
      <c r="DI209" s="346" t="s">
        <v>3320</v>
      </c>
      <c r="DJ209" s="346" t="s">
        <v>3320</v>
      </c>
      <c r="DK209" s="346" t="s">
        <v>3320</v>
      </c>
      <c r="DL209" s="346" t="s">
        <v>3320</v>
      </c>
      <c r="DM209" s="346" t="s">
        <v>3320</v>
      </c>
      <c r="DN209" s="346" t="s">
        <v>3320</v>
      </c>
      <c r="DO209" s="346" t="s">
        <v>3320</v>
      </c>
      <c r="DP209" s="346" t="s">
        <v>3320</v>
      </c>
      <c r="DQ209" s="346" t="s">
        <v>3320</v>
      </c>
      <c r="DR209" s="346" t="s">
        <v>3320</v>
      </c>
      <c r="DS209" s="346" t="s">
        <v>3320</v>
      </c>
      <c r="DT209" s="346" t="s">
        <v>3320</v>
      </c>
      <c r="DU209" s="346" t="s">
        <v>3320</v>
      </c>
      <c r="DV209" s="346" t="s">
        <v>3320</v>
      </c>
      <c r="DW209" s="346" t="s">
        <v>3320</v>
      </c>
      <c r="DX209" s="346" t="s">
        <v>3320</v>
      </c>
      <c r="DY209" s="346" t="s">
        <v>3320</v>
      </c>
      <c r="DZ209" s="346" t="s">
        <v>3320</v>
      </c>
      <c r="EA209" s="346" t="s">
        <v>3320</v>
      </c>
      <c r="EB209" s="346" t="s">
        <v>3320</v>
      </c>
      <c r="EC209" s="346" t="s">
        <v>3320</v>
      </c>
      <c r="ED209" s="346" t="s">
        <v>3320</v>
      </c>
      <c r="EE209" s="346" t="s">
        <v>3320</v>
      </c>
      <c r="EF209" s="345">
        <v>1</v>
      </c>
      <c r="EG209" s="346" t="s">
        <v>733</v>
      </c>
      <c r="EH209" s="346" t="s">
        <v>733</v>
      </c>
      <c r="EI209" s="346" t="s">
        <v>733</v>
      </c>
      <c r="EJ209" s="346" t="s">
        <v>733</v>
      </c>
      <c r="EK209" s="346" t="s">
        <v>3320</v>
      </c>
      <c r="EL209" s="346" t="s">
        <v>11313</v>
      </c>
      <c r="EM209" s="346" t="s">
        <v>3320</v>
      </c>
      <c r="EN209" s="348"/>
      <c r="EO209" s="346" t="s">
        <v>3320</v>
      </c>
      <c r="EP209" s="345">
        <v>1</v>
      </c>
      <c r="EQ209" s="345">
        <v>1</v>
      </c>
      <c r="ER209" s="345">
        <v>1</v>
      </c>
      <c r="ES209" s="345">
        <v>1</v>
      </c>
      <c r="ET209" s="346" t="s">
        <v>6712</v>
      </c>
      <c r="EU209" s="346" t="s">
        <v>733</v>
      </c>
      <c r="EV209" s="346" t="s">
        <v>733</v>
      </c>
      <c r="EW209" s="346" t="s">
        <v>6713</v>
      </c>
      <c r="EX209" s="346" t="s">
        <v>733</v>
      </c>
      <c r="EY209" s="346" t="s">
        <v>733</v>
      </c>
      <c r="EZ209" s="346" t="s">
        <v>733</v>
      </c>
      <c r="FA209" s="346" t="s">
        <v>733</v>
      </c>
      <c r="FB209" s="346" t="s">
        <v>733</v>
      </c>
      <c r="FC209" s="349" t="s">
        <v>5676</v>
      </c>
      <c r="FD209" s="346" t="s">
        <v>3320</v>
      </c>
      <c r="FE209" s="346" t="s">
        <v>1214</v>
      </c>
      <c r="FF209" s="346" t="s">
        <v>3320</v>
      </c>
      <c r="FG209" s="346" t="s">
        <v>1214</v>
      </c>
      <c r="FH209" s="346" t="s">
        <v>3320</v>
      </c>
      <c r="FI209" s="346" t="s">
        <v>3320</v>
      </c>
      <c r="FJ209" s="346" t="s">
        <v>3320</v>
      </c>
      <c r="FK209" s="346" t="s">
        <v>3320</v>
      </c>
      <c r="FL209" s="346" t="s">
        <v>1214</v>
      </c>
      <c r="FM209" s="346" t="s">
        <v>3320</v>
      </c>
      <c r="FN209" s="346" t="s">
        <v>3320</v>
      </c>
      <c r="FO209" s="346" t="s">
        <v>1214</v>
      </c>
      <c r="FP209" s="346" t="s">
        <v>3320</v>
      </c>
      <c r="FQ209" s="346" t="s">
        <v>3320</v>
      </c>
      <c r="FR209" s="346" t="s">
        <v>3320</v>
      </c>
      <c r="FS209" s="346" t="s">
        <v>3320</v>
      </c>
      <c r="FT209" s="346" t="s">
        <v>3320</v>
      </c>
      <c r="FU209" s="346" t="s">
        <v>3320</v>
      </c>
      <c r="FV209" s="346" t="s">
        <v>3320</v>
      </c>
      <c r="FW209" s="346" t="s">
        <v>3320</v>
      </c>
      <c r="FX209" s="350">
        <v>46078.831747685188</v>
      </c>
      <c r="FY209" s="350">
        <v>46079.70888888889</v>
      </c>
      <c r="FZ209" s="346" t="s">
        <v>5685</v>
      </c>
      <c r="GA209" s="346" t="s">
        <v>3320</v>
      </c>
      <c r="GB209" s="346" t="s">
        <v>3320</v>
      </c>
      <c r="GC209" s="346" t="s">
        <v>3320</v>
      </c>
      <c r="GD209" s="346" t="s">
        <v>3320</v>
      </c>
      <c r="GE209" s="346" t="s">
        <v>3320</v>
      </c>
      <c r="GF209" s="346" t="s">
        <v>3320</v>
      </c>
      <c r="GG209" s="346" t="s">
        <v>3320</v>
      </c>
      <c r="GH209" s="346" t="s">
        <v>3320</v>
      </c>
      <c r="GI209" s="346" t="s">
        <v>3320</v>
      </c>
      <c r="GJ209" s="346" t="s">
        <v>3320</v>
      </c>
      <c r="GK209" s="346" t="s">
        <v>3320</v>
      </c>
      <c r="GL209" s="346" t="s">
        <v>3320</v>
      </c>
      <c r="GM209" s="346" t="s">
        <v>3320</v>
      </c>
      <c r="GN209" s="346" t="s">
        <v>3320</v>
      </c>
      <c r="GO209" s="346" t="s">
        <v>3320</v>
      </c>
      <c r="GP209" s="346" t="s">
        <v>3320</v>
      </c>
      <c r="GQ209" s="346" t="s">
        <v>3320</v>
      </c>
      <c r="GR209" s="346" t="s">
        <v>3320</v>
      </c>
      <c r="GS209" s="346" t="s">
        <v>3320</v>
      </c>
      <c r="GT209" s="346" t="s">
        <v>3320</v>
      </c>
      <c r="GU209" s="346" t="s">
        <v>3320</v>
      </c>
      <c r="GV209" s="346" t="s">
        <v>3320</v>
      </c>
      <c r="GW209" s="346" t="s">
        <v>3320</v>
      </c>
      <c r="GX209" s="346" t="s">
        <v>3320</v>
      </c>
      <c r="GY209" s="346" t="s">
        <v>3320</v>
      </c>
      <c r="GZ209" s="346" t="s">
        <v>3320</v>
      </c>
      <c r="HA209" s="346" t="s">
        <v>3320</v>
      </c>
      <c r="HB209" s="346" t="s">
        <v>3320</v>
      </c>
      <c r="HC209" s="346" t="s">
        <v>3320</v>
      </c>
      <c r="HD209" s="346" t="s">
        <v>3320</v>
      </c>
      <c r="HE209" s="346" t="s">
        <v>3320</v>
      </c>
      <c r="HF209" s="346" t="s">
        <v>3320</v>
      </c>
      <c r="HG209" s="346" t="s">
        <v>3320</v>
      </c>
      <c r="HH209" s="346" t="s">
        <v>3320</v>
      </c>
      <c r="HI209" s="346" t="s">
        <v>3320</v>
      </c>
      <c r="HJ209" s="346" t="s">
        <v>3320</v>
      </c>
      <c r="HK209" s="346" t="s">
        <v>3320</v>
      </c>
      <c r="HL209" s="346" t="s">
        <v>3320</v>
      </c>
    </row>
    <row r="210" spans="1:220" ht="15.75" thickBot="1">
      <c r="A210" s="344" t="s">
        <v>5638</v>
      </c>
      <c r="B210" s="345">
        <v>768</v>
      </c>
      <c r="C210" s="346" t="s">
        <v>6104</v>
      </c>
      <c r="D210" s="346" t="s">
        <v>6105</v>
      </c>
      <c r="E210" s="345">
        <v>768</v>
      </c>
      <c r="F210" s="346" t="s">
        <v>6106</v>
      </c>
      <c r="G210" s="346" t="s">
        <v>6107</v>
      </c>
      <c r="H210" s="346" t="s">
        <v>3646</v>
      </c>
      <c r="I210" s="346" t="s">
        <v>5643</v>
      </c>
      <c r="J210" s="346" t="s">
        <v>500</v>
      </c>
      <c r="K210" s="346" t="s">
        <v>6107</v>
      </c>
      <c r="L210" s="346" t="s">
        <v>6109</v>
      </c>
      <c r="M210" s="346" t="s">
        <v>6110</v>
      </c>
      <c r="N210" s="346" t="s">
        <v>675</v>
      </c>
      <c r="O210" s="346" t="s">
        <v>6111</v>
      </c>
      <c r="P210" s="346" t="s">
        <v>6107</v>
      </c>
      <c r="Q210" s="346" t="s">
        <v>6112</v>
      </c>
      <c r="R210" s="346" t="s">
        <v>5698</v>
      </c>
      <c r="S210" s="346" t="s">
        <v>6113</v>
      </c>
      <c r="T210" s="346" t="s">
        <v>6114</v>
      </c>
      <c r="U210" s="346" t="s">
        <v>6115</v>
      </c>
      <c r="V210" s="346" t="s">
        <v>733</v>
      </c>
      <c r="W210" s="346" t="s">
        <v>733</v>
      </c>
      <c r="X210" s="346" t="s">
        <v>1214</v>
      </c>
      <c r="Y210" s="346" t="s">
        <v>6116</v>
      </c>
      <c r="Z210" s="346" t="s">
        <v>6117</v>
      </c>
      <c r="AA210" s="346" t="s">
        <v>733</v>
      </c>
      <c r="AB210" s="346" t="s">
        <v>6118</v>
      </c>
      <c r="AC210" s="346" t="s">
        <v>6119</v>
      </c>
      <c r="AD210" s="346" t="s">
        <v>6120</v>
      </c>
      <c r="AE210" s="346" t="s">
        <v>6121</v>
      </c>
      <c r="AF210" s="346" t="s">
        <v>6122</v>
      </c>
      <c r="AG210" s="346" t="s">
        <v>6123</v>
      </c>
      <c r="AH210" s="346" t="s">
        <v>1214</v>
      </c>
      <c r="AI210" s="346" t="s">
        <v>3320</v>
      </c>
      <c r="AJ210" s="346" t="s">
        <v>5955</v>
      </c>
      <c r="AK210" s="346" t="s">
        <v>3603</v>
      </c>
      <c r="AL210" s="346" t="s">
        <v>5665</v>
      </c>
      <c r="AM210" s="347">
        <v>47150</v>
      </c>
      <c r="AN210" s="345">
        <v>52</v>
      </c>
      <c r="AO210" s="345">
        <v>64</v>
      </c>
      <c r="AP210" s="346" t="s">
        <v>5666</v>
      </c>
      <c r="AQ210" s="345">
        <v>18</v>
      </c>
      <c r="AR210" s="345">
        <v>182.27</v>
      </c>
      <c r="AS210" s="346" t="s">
        <v>733</v>
      </c>
      <c r="AT210" s="345">
        <v>27.52</v>
      </c>
      <c r="AU210" s="346" t="s">
        <v>1214</v>
      </c>
      <c r="AV210" s="345">
        <v>650</v>
      </c>
      <c r="AW210" s="346" t="s">
        <v>5800</v>
      </c>
      <c r="AX210" s="346" t="s">
        <v>5801</v>
      </c>
      <c r="AY210" s="346" t="s">
        <v>3320</v>
      </c>
      <c r="AZ210" s="346" t="s">
        <v>733</v>
      </c>
      <c r="BA210" s="346" t="s">
        <v>1214</v>
      </c>
      <c r="BB210" s="345">
        <v>2115</v>
      </c>
      <c r="BC210" s="345">
        <v>1960.78</v>
      </c>
      <c r="BD210" s="346" t="s">
        <v>6124</v>
      </c>
      <c r="BE210" s="345">
        <v>365</v>
      </c>
      <c r="BF210" s="345">
        <v>84</v>
      </c>
      <c r="BG210" s="345">
        <v>98</v>
      </c>
      <c r="BH210" s="345">
        <v>23</v>
      </c>
      <c r="BI210" s="347">
        <v>46753</v>
      </c>
      <c r="BJ210" s="345">
        <v>0.3</v>
      </c>
      <c r="BK210" s="345">
        <v>8</v>
      </c>
      <c r="BL210" s="346" t="s">
        <v>6125</v>
      </c>
      <c r="BM210" s="346" t="s">
        <v>3320</v>
      </c>
      <c r="BN210" s="346" t="s">
        <v>3320</v>
      </c>
      <c r="BO210" s="346" t="s">
        <v>3320</v>
      </c>
      <c r="BP210" s="346" t="s">
        <v>3320</v>
      </c>
      <c r="BQ210" s="346" t="s">
        <v>3320</v>
      </c>
      <c r="BR210" s="346" t="s">
        <v>3320</v>
      </c>
      <c r="BS210" s="346" t="s">
        <v>3320</v>
      </c>
      <c r="BT210" s="346" t="s">
        <v>3320</v>
      </c>
      <c r="BU210" s="346" t="s">
        <v>3320</v>
      </c>
      <c r="BV210" s="346" t="s">
        <v>3320</v>
      </c>
      <c r="BW210" s="346" t="s">
        <v>3320</v>
      </c>
      <c r="BX210" s="348"/>
      <c r="BY210" s="346" t="s">
        <v>3320</v>
      </c>
      <c r="BZ210" s="346" t="s">
        <v>3320</v>
      </c>
      <c r="CA210" s="346" t="s">
        <v>3320</v>
      </c>
      <c r="CB210" s="346" t="s">
        <v>3320</v>
      </c>
      <c r="CC210" s="346" t="s">
        <v>3320</v>
      </c>
      <c r="CD210" s="346" t="s">
        <v>3320</v>
      </c>
      <c r="CE210" s="346" t="s">
        <v>3320</v>
      </c>
      <c r="CF210" s="346" t="s">
        <v>3320</v>
      </c>
      <c r="CG210" s="346" t="s">
        <v>3320</v>
      </c>
      <c r="CH210" s="348"/>
      <c r="CI210" s="346" t="s">
        <v>3320</v>
      </c>
      <c r="CJ210" s="346" t="s">
        <v>3320</v>
      </c>
      <c r="CK210" s="346" t="s">
        <v>3320</v>
      </c>
      <c r="CL210" s="346" t="s">
        <v>3320</v>
      </c>
      <c r="CM210" s="346" t="s">
        <v>3320</v>
      </c>
      <c r="CN210" s="346" t="s">
        <v>3320</v>
      </c>
      <c r="CO210" s="346" t="s">
        <v>3320</v>
      </c>
      <c r="CP210" s="346" t="s">
        <v>3320</v>
      </c>
      <c r="CQ210" s="346" t="s">
        <v>3320</v>
      </c>
      <c r="CR210" s="346" t="s">
        <v>3320</v>
      </c>
      <c r="CS210" s="346" t="s">
        <v>3320</v>
      </c>
      <c r="CT210" s="346" t="s">
        <v>3320</v>
      </c>
      <c r="CU210" s="346" t="s">
        <v>3320</v>
      </c>
      <c r="CV210" s="346" t="s">
        <v>3320</v>
      </c>
      <c r="CW210" s="346" t="s">
        <v>3320</v>
      </c>
      <c r="CX210" s="346" t="s">
        <v>3320</v>
      </c>
      <c r="CY210" s="346" t="s">
        <v>3320</v>
      </c>
      <c r="CZ210" s="346" t="s">
        <v>3320</v>
      </c>
      <c r="DA210" s="346" t="s">
        <v>3320</v>
      </c>
      <c r="DB210" s="346" t="s">
        <v>3320</v>
      </c>
      <c r="DC210" s="346" t="s">
        <v>3320</v>
      </c>
      <c r="DD210" s="346" t="s">
        <v>3320</v>
      </c>
      <c r="DE210" s="346" t="s">
        <v>3320</v>
      </c>
      <c r="DF210" s="346" t="s">
        <v>3320</v>
      </c>
      <c r="DG210" s="346" t="s">
        <v>3320</v>
      </c>
      <c r="DH210" s="346" t="s">
        <v>3320</v>
      </c>
      <c r="DI210" s="346" t="s">
        <v>3320</v>
      </c>
      <c r="DJ210" s="346" t="s">
        <v>3320</v>
      </c>
      <c r="DK210" s="346" t="s">
        <v>3320</v>
      </c>
      <c r="DL210" s="346" t="s">
        <v>3320</v>
      </c>
      <c r="DM210" s="346" t="s">
        <v>3320</v>
      </c>
      <c r="DN210" s="346" t="s">
        <v>3320</v>
      </c>
      <c r="DO210" s="346" t="s">
        <v>3320</v>
      </c>
      <c r="DP210" s="346" t="s">
        <v>3320</v>
      </c>
      <c r="DQ210" s="346" t="s">
        <v>3320</v>
      </c>
      <c r="DR210" s="346" t="s">
        <v>3320</v>
      </c>
      <c r="DS210" s="346" t="s">
        <v>3320</v>
      </c>
      <c r="DT210" s="346" t="s">
        <v>3320</v>
      </c>
      <c r="DU210" s="346" t="s">
        <v>3320</v>
      </c>
      <c r="DV210" s="346" t="s">
        <v>3320</v>
      </c>
      <c r="DW210" s="346" t="s">
        <v>3320</v>
      </c>
      <c r="DX210" s="346" t="s">
        <v>3320</v>
      </c>
      <c r="DY210" s="346" t="s">
        <v>3320</v>
      </c>
      <c r="DZ210" s="346" t="s">
        <v>3320</v>
      </c>
      <c r="EA210" s="346" t="s">
        <v>3320</v>
      </c>
      <c r="EB210" s="346" t="s">
        <v>3320</v>
      </c>
      <c r="EC210" s="346" t="s">
        <v>3320</v>
      </c>
      <c r="ED210" s="346" t="s">
        <v>3320</v>
      </c>
      <c r="EE210" s="346" t="s">
        <v>3320</v>
      </c>
      <c r="EF210" s="345">
        <v>91062088</v>
      </c>
      <c r="EG210" s="346" t="s">
        <v>1214</v>
      </c>
      <c r="EH210" s="346" t="s">
        <v>733</v>
      </c>
      <c r="EI210" s="346" t="s">
        <v>733</v>
      </c>
      <c r="EJ210" s="346" t="s">
        <v>733</v>
      </c>
      <c r="EK210" s="346" t="s">
        <v>1661</v>
      </c>
      <c r="EL210" s="346" t="s">
        <v>6126</v>
      </c>
      <c r="EM210" s="179" t="s">
        <v>6127</v>
      </c>
      <c r="EN210" s="348"/>
      <c r="EO210" s="346" t="s">
        <v>6128</v>
      </c>
      <c r="EP210" s="345">
        <v>83067602</v>
      </c>
      <c r="EQ210" s="345">
        <v>6624000</v>
      </c>
      <c r="ER210" s="345">
        <v>1526.52</v>
      </c>
      <c r="ES210" s="345">
        <v>749.41</v>
      </c>
      <c r="ET210" s="346" t="s">
        <v>6129</v>
      </c>
      <c r="EU210" s="346" t="s">
        <v>733</v>
      </c>
      <c r="EV210" s="346" t="s">
        <v>733</v>
      </c>
      <c r="EW210" s="346" t="s">
        <v>6130</v>
      </c>
      <c r="EX210" s="346" t="s">
        <v>733</v>
      </c>
      <c r="EY210" s="346" t="s">
        <v>733</v>
      </c>
      <c r="EZ210" s="346" t="s">
        <v>733</v>
      </c>
      <c r="FA210" s="346" t="s">
        <v>733</v>
      </c>
      <c r="FB210" s="346" t="s">
        <v>733</v>
      </c>
      <c r="FC210" s="349" t="s">
        <v>5676</v>
      </c>
      <c r="FD210" s="346" t="s">
        <v>3320</v>
      </c>
      <c r="FE210" s="346" t="s">
        <v>733</v>
      </c>
      <c r="FF210" s="346" t="s">
        <v>5721</v>
      </c>
      <c r="FG210" s="346" t="s">
        <v>733</v>
      </c>
      <c r="FH210" s="346" t="s">
        <v>5679</v>
      </c>
      <c r="FI210" s="346" t="s">
        <v>3320</v>
      </c>
      <c r="FJ210" s="346" t="s">
        <v>3320</v>
      </c>
      <c r="FK210" s="345">
        <v>0.5</v>
      </c>
      <c r="FL210" s="346" t="s">
        <v>733</v>
      </c>
      <c r="FM210" s="346" t="s">
        <v>5679</v>
      </c>
      <c r="FN210" s="346" t="s">
        <v>6131</v>
      </c>
      <c r="FO210" s="346" t="s">
        <v>733</v>
      </c>
      <c r="FP210" s="346" t="s">
        <v>3320</v>
      </c>
      <c r="FQ210" s="346" t="s">
        <v>6132</v>
      </c>
      <c r="FR210" s="346" t="s">
        <v>6133</v>
      </c>
      <c r="FS210" s="346" t="s">
        <v>5683</v>
      </c>
      <c r="FT210" s="346" t="s">
        <v>5683</v>
      </c>
      <c r="FU210" s="346" t="s">
        <v>5683</v>
      </c>
      <c r="FV210" s="346" t="s">
        <v>733</v>
      </c>
      <c r="FW210" s="346" t="s">
        <v>1214</v>
      </c>
      <c r="FX210" s="350">
        <v>46078.477129629631</v>
      </c>
      <c r="FY210" s="350">
        <v>46079.708518518521</v>
      </c>
      <c r="FZ210" s="346" t="s">
        <v>5685</v>
      </c>
      <c r="GA210" s="346" t="s">
        <v>3320</v>
      </c>
      <c r="GB210" s="346" t="s">
        <v>3320</v>
      </c>
      <c r="GC210" s="346" t="s">
        <v>3320</v>
      </c>
      <c r="GD210" s="346" t="s">
        <v>3320</v>
      </c>
      <c r="GE210" s="346" t="s">
        <v>3320</v>
      </c>
      <c r="GF210" s="346" t="s">
        <v>3320</v>
      </c>
      <c r="GG210" s="346" t="s">
        <v>3320</v>
      </c>
      <c r="GH210" s="346" t="s">
        <v>3320</v>
      </c>
      <c r="GI210" s="346" t="s">
        <v>3320</v>
      </c>
      <c r="GJ210" s="346" t="s">
        <v>3320</v>
      </c>
      <c r="GK210" s="346" t="s">
        <v>3320</v>
      </c>
      <c r="GL210" s="346" t="s">
        <v>3320</v>
      </c>
      <c r="GM210" s="346" t="s">
        <v>3320</v>
      </c>
      <c r="GN210" s="346" t="s">
        <v>3320</v>
      </c>
      <c r="GO210" s="346" t="s">
        <v>3320</v>
      </c>
      <c r="GP210" s="346" t="s">
        <v>3320</v>
      </c>
      <c r="GQ210" s="346" t="s">
        <v>3320</v>
      </c>
      <c r="GR210" s="346" t="s">
        <v>3320</v>
      </c>
      <c r="GS210" s="346" t="s">
        <v>3320</v>
      </c>
      <c r="GT210" s="346" t="s">
        <v>3320</v>
      </c>
      <c r="GU210" s="346" t="s">
        <v>3320</v>
      </c>
      <c r="GV210" s="346" t="s">
        <v>3320</v>
      </c>
      <c r="GW210" s="346" t="s">
        <v>3320</v>
      </c>
      <c r="GX210" s="346" t="s">
        <v>3320</v>
      </c>
      <c r="GY210" s="346" t="s">
        <v>3320</v>
      </c>
      <c r="GZ210" s="346" t="s">
        <v>3320</v>
      </c>
      <c r="HA210" s="346" t="s">
        <v>3320</v>
      </c>
      <c r="HB210" s="346" t="s">
        <v>3320</v>
      </c>
      <c r="HC210" s="346" t="s">
        <v>3320</v>
      </c>
      <c r="HD210" s="346" t="s">
        <v>3320</v>
      </c>
      <c r="HE210" s="346" t="s">
        <v>3320</v>
      </c>
      <c r="HF210" s="346" t="s">
        <v>3320</v>
      </c>
      <c r="HG210" s="346" t="s">
        <v>3320</v>
      </c>
      <c r="HH210" s="346" t="s">
        <v>3320</v>
      </c>
      <c r="HI210" s="346" t="s">
        <v>3320</v>
      </c>
      <c r="HJ210" s="346" t="s">
        <v>3320</v>
      </c>
      <c r="HK210" s="346" t="s">
        <v>3320</v>
      </c>
      <c r="HL210" s="346" t="s">
        <v>3320</v>
      </c>
    </row>
    <row r="211" spans="1:220" ht="15.75" thickBot="1">
      <c r="A211" s="344" t="s">
        <v>5638</v>
      </c>
      <c r="B211" s="345">
        <v>747</v>
      </c>
      <c r="C211" s="346" t="s">
        <v>7242</v>
      </c>
      <c r="D211" s="346" t="s">
        <v>7243</v>
      </c>
      <c r="E211" s="345">
        <v>747</v>
      </c>
      <c r="F211" s="346" t="s">
        <v>6687</v>
      </c>
      <c r="G211" s="346" t="s">
        <v>401</v>
      </c>
      <c r="H211" s="346" t="s">
        <v>7244</v>
      </c>
      <c r="I211" s="346" t="s">
        <v>5643</v>
      </c>
      <c r="J211" s="346" t="s">
        <v>6689</v>
      </c>
      <c r="K211" s="346" t="s">
        <v>5698</v>
      </c>
      <c r="L211" s="346" t="s">
        <v>6691</v>
      </c>
      <c r="M211" s="346" t="s">
        <v>6692</v>
      </c>
      <c r="N211" s="179" t="s">
        <v>6693</v>
      </c>
      <c r="O211" s="348"/>
      <c r="P211" s="346" t="s">
        <v>401</v>
      </c>
      <c r="Q211" s="346" t="s">
        <v>6694</v>
      </c>
      <c r="R211" s="346" t="s">
        <v>6695</v>
      </c>
      <c r="S211" s="346" t="s">
        <v>6696</v>
      </c>
      <c r="T211" s="346" t="s">
        <v>6697</v>
      </c>
      <c r="U211" s="346" t="s">
        <v>6698</v>
      </c>
      <c r="V211" s="346" t="s">
        <v>733</v>
      </c>
      <c r="W211" s="346" t="s">
        <v>733</v>
      </c>
      <c r="X211" s="346" t="s">
        <v>733</v>
      </c>
      <c r="Y211" s="346" t="s">
        <v>3320</v>
      </c>
      <c r="Z211" s="346" t="s">
        <v>6699</v>
      </c>
      <c r="AA211" s="346" t="s">
        <v>733</v>
      </c>
      <c r="AB211" s="346" t="s">
        <v>6700</v>
      </c>
      <c r="AC211" s="346" t="s">
        <v>6701</v>
      </c>
      <c r="AD211" s="346" t="s">
        <v>6702</v>
      </c>
      <c r="AE211" s="346" t="s">
        <v>6703</v>
      </c>
      <c r="AF211" s="346" t="s">
        <v>6704</v>
      </c>
      <c r="AG211" s="346" t="s">
        <v>6705</v>
      </c>
      <c r="AH211" s="346" t="s">
        <v>1214</v>
      </c>
      <c r="AI211" s="346" t="s">
        <v>3320</v>
      </c>
      <c r="AJ211" s="346" t="s">
        <v>2043</v>
      </c>
      <c r="AK211" s="346" t="s">
        <v>3589</v>
      </c>
      <c r="AL211" s="346" t="s">
        <v>5665</v>
      </c>
      <c r="AM211" s="347">
        <v>47087</v>
      </c>
      <c r="AN211" s="345">
        <v>23</v>
      </c>
      <c r="AO211" s="345">
        <v>110</v>
      </c>
      <c r="AP211" s="346" t="s">
        <v>5666</v>
      </c>
      <c r="AQ211" s="345">
        <v>120</v>
      </c>
      <c r="AR211" s="345">
        <v>296.48</v>
      </c>
      <c r="AS211" s="346" t="s">
        <v>733</v>
      </c>
      <c r="AT211" s="345">
        <v>30.77</v>
      </c>
      <c r="AU211" s="346" t="s">
        <v>1214</v>
      </c>
      <c r="AV211" s="345">
        <v>640</v>
      </c>
      <c r="AW211" s="346" t="s">
        <v>5713</v>
      </c>
      <c r="AX211" s="346" t="s">
        <v>5801</v>
      </c>
      <c r="AY211" s="346" t="s">
        <v>3320</v>
      </c>
      <c r="AZ211" s="346" t="s">
        <v>733</v>
      </c>
      <c r="BA211" s="346" t="s">
        <v>733</v>
      </c>
      <c r="BB211" s="345">
        <v>1925.2</v>
      </c>
      <c r="BC211" s="345">
        <v>1777.2</v>
      </c>
      <c r="BD211" s="346" t="s">
        <v>5864</v>
      </c>
      <c r="BE211" s="345">
        <v>365</v>
      </c>
      <c r="BF211" s="345">
        <v>85.36</v>
      </c>
      <c r="BG211" s="345">
        <v>98</v>
      </c>
      <c r="BH211" s="345">
        <v>35</v>
      </c>
      <c r="BI211" s="347">
        <v>46203</v>
      </c>
      <c r="BJ211" s="345">
        <v>0.51</v>
      </c>
      <c r="BK211" s="345">
        <v>8</v>
      </c>
      <c r="BL211" s="346" t="s">
        <v>7245</v>
      </c>
      <c r="BM211" s="345">
        <v>4416000</v>
      </c>
      <c r="BN211" s="346" t="s">
        <v>3320</v>
      </c>
      <c r="BO211" s="346" t="s">
        <v>3320</v>
      </c>
      <c r="BP211" s="346" t="s">
        <v>3320</v>
      </c>
      <c r="BQ211" s="346" t="s">
        <v>3320</v>
      </c>
      <c r="BR211" s="346" t="s">
        <v>3320</v>
      </c>
      <c r="BS211" s="346" t="s">
        <v>3320</v>
      </c>
      <c r="BT211" s="346" t="s">
        <v>3320</v>
      </c>
      <c r="BU211" s="346" t="s">
        <v>3320</v>
      </c>
      <c r="BV211" s="346" t="s">
        <v>3320</v>
      </c>
      <c r="BW211" s="346" t="s">
        <v>3320</v>
      </c>
      <c r="BX211" s="348"/>
      <c r="BY211" s="346" t="s">
        <v>3320</v>
      </c>
      <c r="BZ211" s="346" t="s">
        <v>3320</v>
      </c>
      <c r="CA211" s="346" t="s">
        <v>3320</v>
      </c>
      <c r="CB211" s="346" t="s">
        <v>3320</v>
      </c>
      <c r="CC211" s="346" t="s">
        <v>3320</v>
      </c>
      <c r="CD211" s="346" t="s">
        <v>3320</v>
      </c>
      <c r="CE211" s="346" t="s">
        <v>3320</v>
      </c>
      <c r="CF211" s="346" t="s">
        <v>3320</v>
      </c>
      <c r="CG211" s="346" t="s">
        <v>3320</v>
      </c>
      <c r="CH211" s="348"/>
      <c r="CI211" s="346" t="s">
        <v>3320</v>
      </c>
      <c r="CJ211" s="346" t="s">
        <v>3320</v>
      </c>
      <c r="CK211" s="346" t="s">
        <v>3320</v>
      </c>
      <c r="CL211" s="346" t="s">
        <v>3320</v>
      </c>
      <c r="CM211" s="346" t="s">
        <v>3320</v>
      </c>
      <c r="CN211" s="346" t="s">
        <v>3320</v>
      </c>
      <c r="CO211" s="346" t="s">
        <v>3320</v>
      </c>
      <c r="CP211" s="346" t="s">
        <v>3320</v>
      </c>
      <c r="CQ211" s="346" t="s">
        <v>3320</v>
      </c>
      <c r="CR211" s="346" t="s">
        <v>3320</v>
      </c>
      <c r="CS211" s="346" t="s">
        <v>3320</v>
      </c>
      <c r="CT211" s="346" t="s">
        <v>3320</v>
      </c>
      <c r="CU211" s="346" t="s">
        <v>3320</v>
      </c>
      <c r="CV211" s="346" t="s">
        <v>3320</v>
      </c>
      <c r="CW211" s="346" t="s">
        <v>3320</v>
      </c>
      <c r="CX211" s="346" t="s">
        <v>3320</v>
      </c>
      <c r="CY211" s="346" t="s">
        <v>3320</v>
      </c>
      <c r="CZ211" s="346" t="s">
        <v>3320</v>
      </c>
      <c r="DA211" s="346" t="s">
        <v>3320</v>
      </c>
      <c r="DB211" s="346" t="s">
        <v>3320</v>
      </c>
      <c r="DC211" s="346" t="s">
        <v>3320</v>
      </c>
      <c r="DD211" s="346" t="s">
        <v>3320</v>
      </c>
      <c r="DE211" s="346" t="s">
        <v>3320</v>
      </c>
      <c r="DF211" s="346" t="s">
        <v>3320</v>
      </c>
      <c r="DG211" s="346" t="s">
        <v>3320</v>
      </c>
      <c r="DH211" s="346" t="s">
        <v>3320</v>
      </c>
      <c r="DI211" s="346" t="s">
        <v>3320</v>
      </c>
      <c r="DJ211" s="346" t="s">
        <v>3320</v>
      </c>
      <c r="DK211" s="346" t="s">
        <v>3320</v>
      </c>
      <c r="DL211" s="346" t="s">
        <v>3320</v>
      </c>
      <c r="DM211" s="346" t="s">
        <v>3320</v>
      </c>
      <c r="DN211" s="346" t="s">
        <v>3320</v>
      </c>
      <c r="DO211" s="346" t="s">
        <v>3320</v>
      </c>
      <c r="DP211" s="346" t="s">
        <v>3320</v>
      </c>
      <c r="DQ211" s="346" t="s">
        <v>3320</v>
      </c>
      <c r="DR211" s="346" t="s">
        <v>3320</v>
      </c>
      <c r="DS211" s="346" t="s">
        <v>3320</v>
      </c>
      <c r="DT211" s="346" t="s">
        <v>3320</v>
      </c>
      <c r="DU211" s="346" t="s">
        <v>3320</v>
      </c>
      <c r="DV211" s="346" t="s">
        <v>3320</v>
      </c>
      <c r="DW211" s="346" t="s">
        <v>3320</v>
      </c>
      <c r="DX211" s="346" t="s">
        <v>3320</v>
      </c>
      <c r="DY211" s="346" t="s">
        <v>3320</v>
      </c>
      <c r="DZ211" s="346" t="s">
        <v>3320</v>
      </c>
      <c r="EA211" s="346" t="s">
        <v>3320</v>
      </c>
      <c r="EB211" s="346" t="s">
        <v>3320</v>
      </c>
      <c r="EC211" s="346" t="s">
        <v>3320</v>
      </c>
      <c r="ED211" s="346" t="s">
        <v>3320</v>
      </c>
      <c r="EE211" s="346" t="s">
        <v>3320</v>
      </c>
      <c r="EF211" s="345">
        <v>145517315</v>
      </c>
      <c r="EG211" s="346" t="s">
        <v>733</v>
      </c>
      <c r="EH211" s="346" t="s">
        <v>733</v>
      </c>
      <c r="EI211" s="346" t="s">
        <v>733</v>
      </c>
      <c r="EJ211" s="346" t="s">
        <v>733</v>
      </c>
      <c r="EK211" s="346" t="s">
        <v>519</v>
      </c>
      <c r="EL211" s="346" t="s">
        <v>7223</v>
      </c>
      <c r="EM211" s="179" t="s">
        <v>7246</v>
      </c>
      <c r="EN211" s="348"/>
      <c r="EO211" s="346" t="s">
        <v>7247</v>
      </c>
      <c r="EP211" s="345">
        <v>145517315.19999999</v>
      </c>
      <c r="EQ211" s="345">
        <v>12461676.5</v>
      </c>
      <c r="ER211" s="345">
        <v>3642.8</v>
      </c>
      <c r="ES211" s="345">
        <v>113.64</v>
      </c>
      <c r="ET211" s="346" t="s">
        <v>6712</v>
      </c>
      <c r="EU211" s="346" t="s">
        <v>733</v>
      </c>
      <c r="EV211" s="346" t="s">
        <v>733</v>
      </c>
      <c r="EW211" s="346" t="s">
        <v>6713</v>
      </c>
      <c r="EX211" s="346" t="s">
        <v>733</v>
      </c>
      <c r="EY211" s="346" t="s">
        <v>733</v>
      </c>
      <c r="EZ211" s="346" t="s">
        <v>733</v>
      </c>
      <c r="FA211" s="346" t="s">
        <v>733</v>
      </c>
      <c r="FB211" s="346" t="s">
        <v>733</v>
      </c>
      <c r="FC211" s="349" t="s">
        <v>5676</v>
      </c>
      <c r="FD211" s="346" t="s">
        <v>3320</v>
      </c>
      <c r="FE211" s="346" t="s">
        <v>733</v>
      </c>
      <c r="FF211" s="346" t="s">
        <v>5872</v>
      </c>
      <c r="FG211" s="346" t="s">
        <v>733</v>
      </c>
      <c r="FH211" s="346" t="s">
        <v>5946</v>
      </c>
      <c r="FI211" s="346" t="s">
        <v>7227</v>
      </c>
      <c r="FJ211" s="346" t="s">
        <v>3320</v>
      </c>
      <c r="FK211" s="345">
        <v>1</v>
      </c>
      <c r="FL211" s="346" t="s">
        <v>733</v>
      </c>
      <c r="FM211" s="346" t="s">
        <v>5873</v>
      </c>
      <c r="FN211" s="346" t="s">
        <v>7228</v>
      </c>
      <c r="FO211" s="346" t="s">
        <v>733</v>
      </c>
      <c r="FP211" s="346" t="s">
        <v>3320</v>
      </c>
      <c r="FQ211" s="346" t="s">
        <v>7248</v>
      </c>
      <c r="FR211" s="346" t="s">
        <v>7249</v>
      </c>
      <c r="FS211" s="346" t="s">
        <v>5683</v>
      </c>
      <c r="FT211" s="346" t="s">
        <v>5683</v>
      </c>
      <c r="FU211" s="346" t="s">
        <v>5683</v>
      </c>
      <c r="FV211" s="346" t="s">
        <v>733</v>
      </c>
      <c r="FW211" s="346" t="s">
        <v>1214</v>
      </c>
      <c r="FX211" s="350">
        <v>46077.722893518519</v>
      </c>
      <c r="FY211" s="350">
        <v>46079.707025462965</v>
      </c>
      <c r="FZ211" s="346" t="s">
        <v>5685</v>
      </c>
      <c r="GA211" s="346" t="s">
        <v>3320</v>
      </c>
      <c r="GB211" s="346" t="s">
        <v>3320</v>
      </c>
      <c r="GC211" s="346" t="s">
        <v>3320</v>
      </c>
      <c r="GD211" s="346" t="s">
        <v>3320</v>
      </c>
      <c r="GE211" s="346" t="s">
        <v>3320</v>
      </c>
      <c r="GF211" s="346" t="s">
        <v>3320</v>
      </c>
      <c r="GG211" s="346" t="s">
        <v>3320</v>
      </c>
      <c r="GH211" s="346" t="s">
        <v>3320</v>
      </c>
      <c r="GI211" s="346" t="s">
        <v>3320</v>
      </c>
      <c r="GJ211" s="346" t="s">
        <v>3320</v>
      </c>
      <c r="GK211" s="346" t="s">
        <v>3320</v>
      </c>
      <c r="GL211" s="346" t="s">
        <v>3320</v>
      </c>
      <c r="GM211" s="346" t="s">
        <v>3320</v>
      </c>
      <c r="GN211" s="346" t="s">
        <v>3320</v>
      </c>
      <c r="GO211" s="346" t="s">
        <v>3320</v>
      </c>
      <c r="GP211" s="346" t="s">
        <v>3320</v>
      </c>
      <c r="GQ211" s="346" t="s">
        <v>3320</v>
      </c>
      <c r="GR211" s="346" t="s">
        <v>3320</v>
      </c>
      <c r="GS211" s="346" t="s">
        <v>3320</v>
      </c>
      <c r="GT211" s="346" t="s">
        <v>3320</v>
      </c>
      <c r="GU211" s="346" t="s">
        <v>3320</v>
      </c>
      <c r="GV211" s="346" t="s">
        <v>3320</v>
      </c>
      <c r="GW211" s="346" t="s">
        <v>3320</v>
      </c>
      <c r="GX211" s="346" t="s">
        <v>3320</v>
      </c>
      <c r="GY211" s="346" t="s">
        <v>3320</v>
      </c>
      <c r="GZ211" s="346" t="s">
        <v>3320</v>
      </c>
      <c r="HA211" s="346" t="s">
        <v>3320</v>
      </c>
      <c r="HB211" s="346" t="s">
        <v>3320</v>
      </c>
      <c r="HC211" s="346" t="s">
        <v>3320</v>
      </c>
      <c r="HD211" s="346" t="s">
        <v>3320</v>
      </c>
      <c r="HE211" s="346" t="s">
        <v>3320</v>
      </c>
      <c r="HF211" s="346" t="s">
        <v>3320</v>
      </c>
      <c r="HG211" s="346" t="s">
        <v>3320</v>
      </c>
      <c r="HH211" s="346" t="s">
        <v>3320</v>
      </c>
      <c r="HI211" s="346" t="s">
        <v>3320</v>
      </c>
      <c r="HJ211" s="346" t="s">
        <v>3320</v>
      </c>
      <c r="HK211" s="346" t="s">
        <v>3320</v>
      </c>
      <c r="HL211" s="346" t="s">
        <v>3320</v>
      </c>
    </row>
    <row r="212" spans="1:220" ht="15.75" thickBot="1">
      <c r="A212" s="344" t="s">
        <v>5638</v>
      </c>
      <c r="B212" s="345">
        <v>574</v>
      </c>
      <c r="C212" s="346" t="s">
        <v>9741</v>
      </c>
      <c r="D212" s="346" t="s">
        <v>9742</v>
      </c>
      <c r="E212" s="345">
        <v>574</v>
      </c>
      <c r="F212" s="346" t="s">
        <v>6687</v>
      </c>
      <c r="G212" s="346" t="s">
        <v>401</v>
      </c>
      <c r="H212" s="346" t="s">
        <v>9743</v>
      </c>
      <c r="I212" s="346" t="s">
        <v>5643</v>
      </c>
      <c r="J212" s="346" t="s">
        <v>6689</v>
      </c>
      <c r="K212" s="346" t="s">
        <v>5698</v>
      </c>
      <c r="L212" s="346" t="s">
        <v>6691</v>
      </c>
      <c r="M212" s="346" t="s">
        <v>6692</v>
      </c>
      <c r="N212" s="179" t="s">
        <v>6693</v>
      </c>
      <c r="O212" s="348"/>
      <c r="P212" s="346" t="s">
        <v>401</v>
      </c>
      <c r="Q212" s="346" t="s">
        <v>6694</v>
      </c>
      <c r="R212" s="346" t="s">
        <v>6695</v>
      </c>
      <c r="S212" s="346" t="s">
        <v>6696</v>
      </c>
      <c r="T212" s="346" t="s">
        <v>6697</v>
      </c>
      <c r="U212" s="346" t="s">
        <v>6698</v>
      </c>
      <c r="V212" s="346" t="s">
        <v>733</v>
      </c>
      <c r="W212" s="346" t="s">
        <v>733</v>
      </c>
      <c r="X212" s="346" t="s">
        <v>733</v>
      </c>
      <c r="Y212" s="346" t="s">
        <v>3320</v>
      </c>
      <c r="Z212" s="346" t="s">
        <v>6699</v>
      </c>
      <c r="AA212" s="346" t="s">
        <v>733</v>
      </c>
      <c r="AB212" s="346" t="s">
        <v>6700</v>
      </c>
      <c r="AC212" s="346" t="s">
        <v>6701</v>
      </c>
      <c r="AD212" s="346" t="s">
        <v>6702</v>
      </c>
      <c r="AE212" s="346" t="s">
        <v>6703</v>
      </c>
      <c r="AF212" s="346" t="s">
        <v>6704</v>
      </c>
      <c r="AG212" s="346" t="s">
        <v>6705</v>
      </c>
      <c r="AH212" s="346" t="s">
        <v>1214</v>
      </c>
      <c r="AI212" s="346" t="s">
        <v>3320</v>
      </c>
      <c r="AJ212" s="346" t="s">
        <v>5955</v>
      </c>
      <c r="AK212" s="346" t="s">
        <v>7984</v>
      </c>
      <c r="AL212" s="346" t="s">
        <v>5665</v>
      </c>
      <c r="AM212" s="347">
        <v>46966</v>
      </c>
      <c r="AN212" s="345">
        <v>15</v>
      </c>
      <c r="AO212" s="345">
        <v>90</v>
      </c>
      <c r="AP212" s="346" t="s">
        <v>5666</v>
      </c>
      <c r="AQ212" s="345">
        <v>100</v>
      </c>
      <c r="AR212" s="345">
        <v>301.44</v>
      </c>
      <c r="AS212" s="346" t="s">
        <v>733</v>
      </c>
      <c r="AT212" s="345">
        <v>38.24</v>
      </c>
      <c r="AU212" s="346" t="s">
        <v>733</v>
      </c>
      <c r="AV212" s="345">
        <v>640</v>
      </c>
      <c r="AW212" s="346" t="s">
        <v>5713</v>
      </c>
      <c r="AX212" s="346" t="s">
        <v>5801</v>
      </c>
      <c r="AY212" s="346" t="s">
        <v>3320</v>
      </c>
      <c r="AZ212" s="346" t="s">
        <v>733</v>
      </c>
      <c r="BA212" s="346" t="s">
        <v>733</v>
      </c>
      <c r="BB212" s="345">
        <v>2266.5</v>
      </c>
      <c r="BC212" s="345">
        <v>2092.3000000000002</v>
      </c>
      <c r="BD212" s="346" t="s">
        <v>6022</v>
      </c>
      <c r="BE212" s="345">
        <v>365</v>
      </c>
      <c r="BF212" s="345">
        <v>85.36</v>
      </c>
      <c r="BG212" s="345">
        <v>98</v>
      </c>
      <c r="BH212" s="345">
        <v>35</v>
      </c>
      <c r="BI212" s="347">
        <v>46326</v>
      </c>
      <c r="BJ212" s="345">
        <v>0.41</v>
      </c>
      <c r="BK212" s="345">
        <v>8</v>
      </c>
      <c r="BL212" s="346" t="s">
        <v>7379</v>
      </c>
      <c r="BM212" s="345">
        <v>3660000</v>
      </c>
      <c r="BN212" s="346" t="s">
        <v>3320</v>
      </c>
      <c r="BO212" s="346" t="s">
        <v>3320</v>
      </c>
      <c r="BP212" s="346" t="s">
        <v>3320</v>
      </c>
      <c r="BQ212" s="346" t="s">
        <v>3320</v>
      </c>
      <c r="BR212" s="346" t="s">
        <v>3320</v>
      </c>
      <c r="BS212" s="346" t="s">
        <v>3320</v>
      </c>
      <c r="BT212" s="346" t="s">
        <v>3320</v>
      </c>
      <c r="BU212" s="346" t="s">
        <v>3320</v>
      </c>
      <c r="BV212" s="346" t="s">
        <v>3320</v>
      </c>
      <c r="BW212" s="346" t="s">
        <v>3320</v>
      </c>
      <c r="BX212" s="348"/>
      <c r="BY212" s="346" t="s">
        <v>3320</v>
      </c>
      <c r="BZ212" s="346" t="s">
        <v>3320</v>
      </c>
      <c r="CA212" s="346" t="s">
        <v>3320</v>
      </c>
      <c r="CB212" s="346" t="s">
        <v>3320</v>
      </c>
      <c r="CC212" s="346" t="s">
        <v>3320</v>
      </c>
      <c r="CD212" s="346" t="s">
        <v>3320</v>
      </c>
      <c r="CE212" s="346" t="s">
        <v>3320</v>
      </c>
      <c r="CF212" s="346" t="s">
        <v>3320</v>
      </c>
      <c r="CG212" s="346" t="s">
        <v>3320</v>
      </c>
      <c r="CH212" s="348"/>
      <c r="CI212" s="346" t="s">
        <v>3320</v>
      </c>
      <c r="CJ212" s="346" t="s">
        <v>3320</v>
      </c>
      <c r="CK212" s="346" t="s">
        <v>3320</v>
      </c>
      <c r="CL212" s="346" t="s">
        <v>3320</v>
      </c>
      <c r="CM212" s="346" t="s">
        <v>3320</v>
      </c>
      <c r="CN212" s="346" t="s">
        <v>3320</v>
      </c>
      <c r="CO212" s="346" t="s">
        <v>3320</v>
      </c>
      <c r="CP212" s="346" t="s">
        <v>3320</v>
      </c>
      <c r="CQ212" s="346" t="s">
        <v>3320</v>
      </c>
      <c r="CR212" s="346" t="s">
        <v>3320</v>
      </c>
      <c r="CS212" s="346" t="s">
        <v>3320</v>
      </c>
      <c r="CT212" s="346" t="s">
        <v>3320</v>
      </c>
      <c r="CU212" s="346" t="s">
        <v>3320</v>
      </c>
      <c r="CV212" s="346" t="s">
        <v>3320</v>
      </c>
      <c r="CW212" s="346" t="s">
        <v>3320</v>
      </c>
      <c r="CX212" s="346" t="s">
        <v>3320</v>
      </c>
      <c r="CY212" s="346" t="s">
        <v>3320</v>
      </c>
      <c r="CZ212" s="346" t="s">
        <v>3320</v>
      </c>
      <c r="DA212" s="346" t="s">
        <v>3320</v>
      </c>
      <c r="DB212" s="346" t="s">
        <v>3320</v>
      </c>
      <c r="DC212" s="346" t="s">
        <v>3320</v>
      </c>
      <c r="DD212" s="346" t="s">
        <v>3320</v>
      </c>
      <c r="DE212" s="346" t="s">
        <v>3320</v>
      </c>
      <c r="DF212" s="346" t="s">
        <v>3320</v>
      </c>
      <c r="DG212" s="346" t="s">
        <v>3320</v>
      </c>
      <c r="DH212" s="346" t="s">
        <v>3320</v>
      </c>
      <c r="DI212" s="346" t="s">
        <v>3320</v>
      </c>
      <c r="DJ212" s="346" t="s">
        <v>3320</v>
      </c>
      <c r="DK212" s="346" t="s">
        <v>3320</v>
      </c>
      <c r="DL212" s="346" t="s">
        <v>3320</v>
      </c>
      <c r="DM212" s="346" t="s">
        <v>3320</v>
      </c>
      <c r="DN212" s="346" t="s">
        <v>3320</v>
      </c>
      <c r="DO212" s="346" t="s">
        <v>3320</v>
      </c>
      <c r="DP212" s="346" t="s">
        <v>3320</v>
      </c>
      <c r="DQ212" s="346" t="s">
        <v>3320</v>
      </c>
      <c r="DR212" s="346" t="s">
        <v>3320</v>
      </c>
      <c r="DS212" s="346" t="s">
        <v>3320</v>
      </c>
      <c r="DT212" s="346" t="s">
        <v>3320</v>
      </c>
      <c r="DU212" s="346" t="s">
        <v>3320</v>
      </c>
      <c r="DV212" s="346" t="s">
        <v>3320</v>
      </c>
      <c r="DW212" s="346" t="s">
        <v>3320</v>
      </c>
      <c r="DX212" s="346" t="s">
        <v>3320</v>
      </c>
      <c r="DY212" s="346" t="s">
        <v>3320</v>
      </c>
      <c r="DZ212" s="346" t="s">
        <v>3320</v>
      </c>
      <c r="EA212" s="346" t="s">
        <v>3320</v>
      </c>
      <c r="EB212" s="346" t="s">
        <v>3320</v>
      </c>
      <c r="EC212" s="346" t="s">
        <v>3320</v>
      </c>
      <c r="ED212" s="346" t="s">
        <v>3320</v>
      </c>
      <c r="EE212" s="346" t="s">
        <v>3320</v>
      </c>
      <c r="EF212" s="345">
        <v>142612117</v>
      </c>
      <c r="EG212" s="346" t="s">
        <v>1214</v>
      </c>
      <c r="EH212" s="346" t="s">
        <v>733</v>
      </c>
      <c r="EI212" s="346" t="s">
        <v>733</v>
      </c>
      <c r="EJ212" s="346" t="s">
        <v>733</v>
      </c>
      <c r="EK212" s="346" t="s">
        <v>1773</v>
      </c>
      <c r="EL212" s="346" t="s">
        <v>9745</v>
      </c>
      <c r="EM212" s="179" t="s">
        <v>9746</v>
      </c>
      <c r="EN212" s="348"/>
      <c r="EO212" s="346" t="s">
        <v>9747</v>
      </c>
      <c r="EP212" s="345">
        <v>142612117</v>
      </c>
      <c r="EQ212" s="345">
        <v>9351033.0700000003</v>
      </c>
      <c r="ER212" s="345">
        <v>3632.81</v>
      </c>
      <c r="ES212" s="345">
        <v>138.88999999999999</v>
      </c>
      <c r="ET212" s="346" t="s">
        <v>6712</v>
      </c>
      <c r="EU212" s="346" t="s">
        <v>733</v>
      </c>
      <c r="EV212" s="346" t="s">
        <v>733</v>
      </c>
      <c r="EW212" s="346" t="s">
        <v>6713</v>
      </c>
      <c r="EX212" s="346" t="s">
        <v>733</v>
      </c>
      <c r="EY212" s="346" t="s">
        <v>733</v>
      </c>
      <c r="EZ212" s="346" t="s">
        <v>733</v>
      </c>
      <c r="FA212" s="346" t="s">
        <v>733</v>
      </c>
      <c r="FB212" s="346" t="s">
        <v>733</v>
      </c>
      <c r="FC212" s="349" t="s">
        <v>5676</v>
      </c>
      <c r="FD212" s="346" t="s">
        <v>3320</v>
      </c>
      <c r="FE212" s="346" t="s">
        <v>733</v>
      </c>
      <c r="FF212" s="346" t="s">
        <v>5721</v>
      </c>
      <c r="FG212" s="346" t="s">
        <v>733</v>
      </c>
      <c r="FH212" s="346" t="s">
        <v>5679</v>
      </c>
      <c r="FI212" s="346" t="s">
        <v>3320</v>
      </c>
      <c r="FJ212" s="346" t="s">
        <v>3320</v>
      </c>
      <c r="FK212" s="345">
        <v>1</v>
      </c>
      <c r="FL212" s="346" t="s">
        <v>1214</v>
      </c>
      <c r="FM212" s="346" t="s">
        <v>1214</v>
      </c>
      <c r="FN212" s="346" t="s">
        <v>3320</v>
      </c>
      <c r="FO212" s="346" t="s">
        <v>1214</v>
      </c>
      <c r="FP212" s="346" t="s">
        <v>3320</v>
      </c>
      <c r="FQ212" s="346" t="s">
        <v>3320</v>
      </c>
      <c r="FR212" s="346" t="s">
        <v>3320</v>
      </c>
      <c r="FS212" s="346" t="s">
        <v>3320</v>
      </c>
      <c r="FT212" s="346" t="s">
        <v>3320</v>
      </c>
      <c r="FU212" s="346" t="s">
        <v>3320</v>
      </c>
      <c r="FV212" s="346" t="s">
        <v>733</v>
      </c>
      <c r="FW212" s="346" t="s">
        <v>1214</v>
      </c>
      <c r="FX212" s="350">
        <v>46070.80940972222</v>
      </c>
      <c r="FY212" s="350">
        <v>46079.705995370372</v>
      </c>
      <c r="FZ212" s="346" t="s">
        <v>5685</v>
      </c>
      <c r="GA212" s="346" t="s">
        <v>3320</v>
      </c>
      <c r="GB212" s="346" t="s">
        <v>3320</v>
      </c>
      <c r="GC212" s="346" t="s">
        <v>3320</v>
      </c>
      <c r="GD212" s="346" t="s">
        <v>3320</v>
      </c>
      <c r="GE212" s="346" t="s">
        <v>3320</v>
      </c>
      <c r="GF212" s="346" t="s">
        <v>3320</v>
      </c>
      <c r="GG212" s="346" t="s">
        <v>3320</v>
      </c>
      <c r="GH212" s="346" t="s">
        <v>3320</v>
      </c>
      <c r="GI212" s="346" t="s">
        <v>3320</v>
      </c>
      <c r="GJ212" s="346" t="s">
        <v>3320</v>
      </c>
      <c r="GK212" s="346" t="s">
        <v>3320</v>
      </c>
      <c r="GL212" s="346" t="s">
        <v>3320</v>
      </c>
      <c r="GM212" s="346" t="s">
        <v>3320</v>
      </c>
      <c r="GN212" s="346" t="s">
        <v>3320</v>
      </c>
      <c r="GO212" s="346" t="s">
        <v>3320</v>
      </c>
      <c r="GP212" s="346" t="s">
        <v>3320</v>
      </c>
      <c r="GQ212" s="346" t="s">
        <v>3320</v>
      </c>
      <c r="GR212" s="346" t="s">
        <v>3320</v>
      </c>
      <c r="GS212" s="346" t="s">
        <v>3320</v>
      </c>
      <c r="GT212" s="346" t="s">
        <v>3320</v>
      </c>
      <c r="GU212" s="346" t="s">
        <v>3320</v>
      </c>
      <c r="GV212" s="346" t="s">
        <v>3320</v>
      </c>
      <c r="GW212" s="346" t="s">
        <v>3320</v>
      </c>
      <c r="GX212" s="346" t="s">
        <v>3320</v>
      </c>
      <c r="GY212" s="346" t="s">
        <v>3320</v>
      </c>
      <c r="GZ212" s="346" t="s">
        <v>3320</v>
      </c>
      <c r="HA212" s="346" t="s">
        <v>3320</v>
      </c>
      <c r="HB212" s="346" t="s">
        <v>3320</v>
      </c>
      <c r="HC212" s="346" t="s">
        <v>3320</v>
      </c>
      <c r="HD212" s="346" t="s">
        <v>3320</v>
      </c>
      <c r="HE212" s="346" t="s">
        <v>3320</v>
      </c>
      <c r="HF212" s="346" t="s">
        <v>3320</v>
      </c>
      <c r="HG212" s="346" t="s">
        <v>3320</v>
      </c>
      <c r="HH212" s="346" t="s">
        <v>3320</v>
      </c>
      <c r="HI212" s="346" t="s">
        <v>3320</v>
      </c>
      <c r="HJ212" s="346" t="s">
        <v>3320</v>
      </c>
      <c r="HK212" s="346" t="s">
        <v>3320</v>
      </c>
      <c r="HL212" s="346" t="s">
        <v>3320</v>
      </c>
    </row>
    <row r="213" spans="1:220" ht="15.75" thickBot="1">
      <c r="A213" s="344" t="s">
        <v>5638</v>
      </c>
      <c r="B213" s="345">
        <v>734</v>
      </c>
      <c r="C213" s="346" t="s">
        <v>6584</v>
      </c>
      <c r="D213" s="346" t="s">
        <v>6585</v>
      </c>
      <c r="E213" s="345">
        <v>734</v>
      </c>
      <c r="F213" s="346" t="s">
        <v>6106</v>
      </c>
      <c r="G213" s="346" t="s">
        <v>6107</v>
      </c>
      <c r="H213" s="346" t="s">
        <v>6586</v>
      </c>
      <c r="I213" s="346" t="s">
        <v>5643</v>
      </c>
      <c r="J213" s="346" t="s">
        <v>500</v>
      </c>
      <c r="K213" s="346" t="s">
        <v>6107</v>
      </c>
      <c r="L213" s="346" t="s">
        <v>6109</v>
      </c>
      <c r="M213" s="346" t="s">
        <v>6110</v>
      </c>
      <c r="N213" s="346" t="s">
        <v>675</v>
      </c>
      <c r="O213" s="346" t="s">
        <v>6111</v>
      </c>
      <c r="P213" s="346" t="s">
        <v>6107</v>
      </c>
      <c r="Q213" s="346" t="s">
        <v>6112</v>
      </c>
      <c r="R213" s="346" t="s">
        <v>5698</v>
      </c>
      <c r="S213" s="346" t="s">
        <v>6113</v>
      </c>
      <c r="T213" s="346" t="s">
        <v>6114</v>
      </c>
      <c r="U213" s="346" t="s">
        <v>6115</v>
      </c>
      <c r="V213" s="346" t="s">
        <v>733</v>
      </c>
      <c r="W213" s="346" t="s">
        <v>733</v>
      </c>
      <c r="X213" s="346" t="s">
        <v>1214</v>
      </c>
      <c r="Y213" s="346" t="s">
        <v>6116</v>
      </c>
      <c r="Z213" s="346" t="s">
        <v>6117</v>
      </c>
      <c r="AA213" s="346" t="s">
        <v>733</v>
      </c>
      <c r="AB213" s="346" t="s">
        <v>6118</v>
      </c>
      <c r="AC213" s="346" t="s">
        <v>6119</v>
      </c>
      <c r="AD213" s="346" t="s">
        <v>6120</v>
      </c>
      <c r="AE213" s="346" t="s">
        <v>6121</v>
      </c>
      <c r="AF213" s="346" t="s">
        <v>6122</v>
      </c>
      <c r="AG213" s="346" t="s">
        <v>6123</v>
      </c>
      <c r="AH213" s="346" t="s">
        <v>1214</v>
      </c>
      <c r="AI213" s="346" t="s">
        <v>3320</v>
      </c>
      <c r="AJ213" s="346" t="s">
        <v>5955</v>
      </c>
      <c r="AK213" s="346" t="s">
        <v>6587</v>
      </c>
      <c r="AL213" s="346" t="s">
        <v>5665</v>
      </c>
      <c r="AM213" s="347">
        <v>47088</v>
      </c>
      <c r="AN213" s="345">
        <v>52</v>
      </c>
      <c r="AO213" s="345">
        <v>84</v>
      </c>
      <c r="AP213" s="346" t="s">
        <v>5666</v>
      </c>
      <c r="AQ213" s="345">
        <v>24</v>
      </c>
      <c r="AR213" s="345">
        <v>240.69</v>
      </c>
      <c r="AS213" s="346" t="s">
        <v>733</v>
      </c>
      <c r="AT213" s="345">
        <v>27.26</v>
      </c>
      <c r="AU213" s="346" t="s">
        <v>1214</v>
      </c>
      <c r="AV213" s="345">
        <v>650</v>
      </c>
      <c r="AW213" s="346" t="s">
        <v>5800</v>
      </c>
      <c r="AX213" s="346" t="s">
        <v>5801</v>
      </c>
      <c r="AY213" s="346" t="s">
        <v>3320</v>
      </c>
      <c r="AZ213" s="346" t="s">
        <v>733</v>
      </c>
      <c r="BA213" s="346" t="s">
        <v>1214</v>
      </c>
      <c r="BB213" s="345">
        <v>2092.59</v>
      </c>
      <c r="BC213" s="345">
        <v>1962.2</v>
      </c>
      <c r="BD213" s="346" t="s">
        <v>6589</v>
      </c>
      <c r="BE213" s="345">
        <v>365</v>
      </c>
      <c r="BF213" s="345">
        <v>84</v>
      </c>
      <c r="BG213" s="345">
        <v>98</v>
      </c>
      <c r="BH213" s="345">
        <v>23</v>
      </c>
      <c r="BI213" s="347">
        <v>46692</v>
      </c>
      <c r="BJ213" s="345">
        <v>0.3</v>
      </c>
      <c r="BK213" s="345">
        <v>8</v>
      </c>
      <c r="BL213" s="346" t="s">
        <v>6590</v>
      </c>
      <c r="BM213" s="346" t="s">
        <v>3320</v>
      </c>
      <c r="BN213" s="346" t="s">
        <v>3320</v>
      </c>
      <c r="BO213" s="346" t="s">
        <v>3320</v>
      </c>
      <c r="BP213" s="346" t="s">
        <v>3320</v>
      </c>
      <c r="BQ213" s="346" t="s">
        <v>3320</v>
      </c>
      <c r="BR213" s="346" t="s">
        <v>3320</v>
      </c>
      <c r="BS213" s="346" t="s">
        <v>3320</v>
      </c>
      <c r="BT213" s="346" t="s">
        <v>3320</v>
      </c>
      <c r="BU213" s="346" t="s">
        <v>3320</v>
      </c>
      <c r="BV213" s="346" t="s">
        <v>3320</v>
      </c>
      <c r="BW213" s="346" t="s">
        <v>3320</v>
      </c>
      <c r="BX213" s="348"/>
      <c r="BY213" s="346" t="s">
        <v>3320</v>
      </c>
      <c r="BZ213" s="346" t="s">
        <v>3320</v>
      </c>
      <c r="CA213" s="346" t="s">
        <v>3320</v>
      </c>
      <c r="CB213" s="346" t="s">
        <v>3320</v>
      </c>
      <c r="CC213" s="346" t="s">
        <v>3320</v>
      </c>
      <c r="CD213" s="346" t="s">
        <v>3320</v>
      </c>
      <c r="CE213" s="346" t="s">
        <v>3320</v>
      </c>
      <c r="CF213" s="346" t="s">
        <v>3320</v>
      </c>
      <c r="CG213" s="346" t="s">
        <v>3320</v>
      </c>
      <c r="CH213" s="348"/>
      <c r="CI213" s="346" t="s">
        <v>3320</v>
      </c>
      <c r="CJ213" s="346" t="s">
        <v>3320</v>
      </c>
      <c r="CK213" s="346" t="s">
        <v>3320</v>
      </c>
      <c r="CL213" s="346" t="s">
        <v>3320</v>
      </c>
      <c r="CM213" s="346" t="s">
        <v>3320</v>
      </c>
      <c r="CN213" s="346" t="s">
        <v>3320</v>
      </c>
      <c r="CO213" s="346" t="s">
        <v>3320</v>
      </c>
      <c r="CP213" s="346" t="s">
        <v>3320</v>
      </c>
      <c r="CQ213" s="346" t="s">
        <v>3320</v>
      </c>
      <c r="CR213" s="346" t="s">
        <v>3320</v>
      </c>
      <c r="CS213" s="346" t="s">
        <v>3320</v>
      </c>
      <c r="CT213" s="346" t="s">
        <v>3320</v>
      </c>
      <c r="CU213" s="346" t="s">
        <v>3320</v>
      </c>
      <c r="CV213" s="346" t="s">
        <v>3320</v>
      </c>
      <c r="CW213" s="346" t="s">
        <v>3320</v>
      </c>
      <c r="CX213" s="346" t="s">
        <v>3320</v>
      </c>
      <c r="CY213" s="346" t="s">
        <v>3320</v>
      </c>
      <c r="CZ213" s="346" t="s">
        <v>3320</v>
      </c>
      <c r="DA213" s="346" t="s">
        <v>3320</v>
      </c>
      <c r="DB213" s="346" t="s">
        <v>3320</v>
      </c>
      <c r="DC213" s="346" t="s">
        <v>3320</v>
      </c>
      <c r="DD213" s="346" t="s">
        <v>3320</v>
      </c>
      <c r="DE213" s="346" t="s">
        <v>3320</v>
      </c>
      <c r="DF213" s="346" t="s">
        <v>3320</v>
      </c>
      <c r="DG213" s="346" t="s">
        <v>3320</v>
      </c>
      <c r="DH213" s="346" t="s">
        <v>3320</v>
      </c>
      <c r="DI213" s="346" t="s">
        <v>3320</v>
      </c>
      <c r="DJ213" s="346" t="s">
        <v>3320</v>
      </c>
      <c r="DK213" s="346" t="s">
        <v>3320</v>
      </c>
      <c r="DL213" s="346" t="s">
        <v>3320</v>
      </c>
      <c r="DM213" s="346" t="s">
        <v>3320</v>
      </c>
      <c r="DN213" s="346" t="s">
        <v>3320</v>
      </c>
      <c r="DO213" s="346" t="s">
        <v>3320</v>
      </c>
      <c r="DP213" s="346" t="s">
        <v>3320</v>
      </c>
      <c r="DQ213" s="346" t="s">
        <v>3320</v>
      </c>
      <c r="DR213" s="346" t="s">
        <v>3320</v>
      </c>
      <c r="DS213" s="346" t="s">
        <v>3320</v>
      </c>
      <c r="DT213" s="346" t="s">
        <v>3320</v>
      </c>
      <c r="DU213" s="346" t="s">
        <v>3320</v>
      </c>
      <c r="DV213" s="346" t="s">
        <v>3320</v>
      </c>
      <c r="DW213" s="346" t="s">
        <v>3320</v>
      </c>
      <c r="DX213" s="346" t="s">
        <v>3320</v>
      </c>
      <c r="DY213" s="346" t="s">
        <v>3320</v>
      </c>
      <c r="DZ213" s="346" t="s">
        <v>3320</v>
      </c>
      <c r="EA213" s="346" t="s">
        <v>3320</v>
      </c>
      <c r="EB213" s="346" t="s">
        <v>3320</v>
      </c>
      <c r="EC213" s="346" t="s">
        <v>3320</v>
      </c>
      <c r="ED213" s="346" t="s">
        <v>3320</v>
      </c>
      <c r="EE213" s="346" t="s">
        <v>3320</v>
      </c>
      <c r="EF213" s="345">
        <v>114356891</v>
      </c>
      <c r="EG213" s="346" t="s">
        <v>733</v>
      </c>
      <c r="EH213" s="346" t="s">
        <v>733</v>
      </c>
      <c r="EI213" s="346" t="s">
        <v>733</v>
      </c>
      <c r="EJ213" s="346" t="s">
        <v>733</v>
      </c>
      <c r="EK213" s="346" t="s">
        <v>1126</v>
      </c>
      <c r="EL213" s="346" t="s">
        <v>6591</v>
      </c>
      <c r="EM213" s="179" t="s">
        <v>6592</v>
      </c>
      <c r="EN213" s="348"/>
      <c r="EO213" s="346" t="s">
        <v>6593</v>
      </c>
      <c r="EP213" s="345">
        <v>98761589</v>
      </c>
      <c r="EQ213" s="345">
        <v>8694000</v>
      </c>
      <c r="ER213" s="345">
        <v>1252.8399999999999</v>
      </c>
      <c r="ES213" s="345">
        <v>535.15</v>
      </c>
      <c r="ET213" s="346" t="s">
        <v>6594</v>
      </c>
      <c r="EU213" s="346" t="s">
        <v>733</v>
      </c>
      <c r="EV213" s="346" t="s">
        <v>733</v>
      </c>
      <c r="EW213" s="346" t="s">
        <v>6130</v>
      </c>
      <c r="EX213" s="346" t="s">
        <v>733</v>
      </c>
      <c r="EY213" s="346" t="s">
        <v>733</v>
      </c>
      <c r="EZ213" s="346" t="s">
        <v>733</v>
      </c>
      <c r="FA213" s="346" t="s">
        <v>733</v>
      </c>
      <c r="FB213" s="346" t="s">
        <v>733</v>
      </c>
      <c r="FC213" s="349" t="s">
        <v>5676</v>
      </c>
      <c r="FD213" s="346" t="s">
        <v>3320</v>
      </c>
      <c r="FE213" s="346" t="s">
        <v>733</v>
      </c>
      <c r="FF213" s="346" t="s">
        <v>5721</v>
      </c>
      <c r="FG213" s="346" t="s">
        <v>733</v>
      </c>
      <c r="FH213" s="346" t="s">
        <v>5679</v>
      </c>
      <c r="FI213" s="346" t="s">
        <v>3320</v>
      </c>
      <c r="FJ213" s="346" t="s">
        <v>3320</v>
      </c>
      <c r="FK213" s="345">
        <v>0.5</v>
      </c>
      <c r="FL213" s="346" t="s">
        <v>733</v>
      </c>
      <c r="FM213" s="346" t="s">
        <v>6595</v>
      </c>
      <c r="FN213" s="346" t="s">
        <v>6596</v>
      </c>
      <c r="FO213" s="346" t="s">
        <v>733</v>
      </c>
      <c r="FP213" s="345">
        <v>26</v>
      </c>
      <c r="FQ213" s="346" t="s">
        <v>6597</v>
      </c>
      <c r="FR213" s="346" t="s">
        <v>6598</v>
      </c>
      <c r="FS213" s="346" t="s">
        <v>5683</v>
      </c>
      <c r="FT213" s="346" t="s">
        <v>5683</v>
      </c>
      <c r="FU213" s="346" t="s">
        <v>5683</v>
      </c>
      <c r="FV213" s="346" t="s">
        <v>5759</v>
      </c>
      <c r="FW213" s="346" t="s">
        <v>1214</v>
      </c>
      <c r="FX213" s="350">
        <v>46077.536249999997</v>
      </c>
      <c r="FY213" s="350">
        <v>46079.705925925926</v>
      </c>
      <c r="FZ213" s="346" t="s">
        <v>5685</v>
      </c>
      <c r="GA213" s="346" t="s">
        <v>3320</v>
      </c>
      <c r="GB213" s="346" t="s">
        <v>3320</v>
      </c>
      <c r="GC213" s="346" t="s">
        <v>3320</v>
      </c>
      <c r="GD213" s="346" t="s">
        <v>3320</v>
      </c>
      <c r="GE213" s="346" t="s">
        <v>3320</v>
      </c>
      <c r="GF213" s="346" t="s">
        <v>3320</v>
      </c>
      <c r="GG213" s="346" t="s">
        <v>3320</v>
      </c>
      <c r="GH213" s="346" t="s">
        <v>3320</v>
      </c>
      <c r="GI213" s="346" t="s">
        <v>3320</v>
      </c>
      <c r="GJ213" s="346" t="s">
        <v>3320</v>
      </c>
      <c r="GK213" s="346" t="s">
        <v>3320</v>
      </c>
      <c r="GL213" s="346" t="s">
        <v>3320</v>
      </c>
      <c r="GM213" s="346" t="s">
        <v>3320</v>
      </c>
      <c r="GN213" s="346" t="s">
        <v>3320</v>
      </c>
      <c r="GO213" s="346" t="s">
        <v>3320</v>
      </c>
      <c r="GP213" s="346" t="s">
        <v>3320</v>
      </c>
      <c r="GQ213" s="346" t="s">
        <v>3320</v>
      </c>
      <c r="GR213" s="346" t="s">
        <v>3320</v>
      </c>
      <c r="GS213" s="346" t="s">
        <v>3320</v>
      </c>
      <c r="GT213" s="346" t="s">
        <v>3320</v>
      </c>
      <c r="GU213" s="346" t="s">
        <v>3320</v>
      </c>
      <c r="GV213" s="346" t="s">
        <v>3320</v>
      </c>
      <c r="GW213" s="346" t="s">
        <v>3320</v>
      </c>
      <c r="GX213" s="346" t="s">
        <v>3320</v>
      </c>
      <c r="GY213" s="346" t="s">
        <v>3320</v>
      </c>
      <c r="GZ213" s="346" t="s">
        <v>3320</v>
      </c>
      <c r="HA213" s="346" t="s">
        <v>3320</v>
      </c>
      <c r="HB213" s="346" t="s">
        <v>3320</v>
      </c>
      <c r="HC213" s="346" t="s">
        <v>3320</v>
      </c>
      <c r="HD213" s="346" t="s">
        <v>3320</v>
      </c>
      <c r="HE213" s="346" t="s">
        <v>3320</v>
      </c>
      <c r="HF213" s="346" t="s">
        <v>3320</v>
      </c>
      <c r="HG213" s="346" t="s">
        <v>3320</v>
      </c>
      <c r="HH213" s="346" t="s">
        <v>3320</v>
      </c>
      <c r="HI213" s="346" t="s">
        <v>3320</v>
      </c>
      <c r="HJ213" s="346" t="s">
        <v>3320</v>
      </c>
      <c r="HK213" s="346" t="s">
        <v>3320</v>
      </c>
      <c r="HL213" s="346" t="s">
        <v>3320</v>
      </c>
    </row>
    <row r="214" spans="1:220" ht="15.75" thickBot="1">
      <c r="A214" s="344" t="s">
        <v>5638</v>
      </c>
      <c r="B214" s="345">
        <v>573</v>
      </c>
      <c r="C214" s="346" t="s">
        <v>7263</v>
      </c>
      <c r="D214" s="346" t="s">
        <v>7264</v>
      </c>
      <c r="E214" s="345">
        <v>573</v>
      </c>
      <c r="F214" s="346" t="s">
        <v>6687</v>
      </c>
      <c r="G214" s="346" t="s">
        <v>401</v>
      </c>
      <c r="H214" s="346" t="s">
        <v>5207</v>
      </c>
      <c r="I214" s="346" t="s">
        <v>5916</v>
      </c>
      <c r="J214" s="346" t="s">
        <v>6689</v>
      </c>
      <c r="K214" s="346" t="s">
        <v>5698</v>
      </c>
      <c r="L214" s="346" t="s">
        <v>6691</v>
      </c>
      <c r="M214" s="346" t="s">
        <v>6692</v>
      </c>
      <c r="N214" s="179" t="s">
        <v>6693</v>
      </c>
      <c r="O214" s="348"/>
      <c r="P214" s="346" t="s">
        <v>401</v>
      </c>
      <c r="Q214" s="346" t="s">
        <v>6694</v>
      </c>
      <c r="R214" s="346" t="s">
        <v>6695</v>
      </c>
      <c r="S214" s="346" t="s">
        <v>6696</v>
      </c>
      <c r="T214" s="346" t="s">
        <v>6697</v>
      </c>
      <c r="U214" s="346" t="s">
        <v>6698</v>
      </c>
      <c r="V214" s="346" t="s">
        <v>733</v>
      </c>
      <c r="W214" s="346" t="s">
        <v>733</v>
      </c>
      <c r="X214" s="346" t="s">
        <v>733</v>
      </c>
      <c r="Y214" s="346" t="s">
        <v>3320</v>
      </c>
      <c r="Z214" s="346" t="s">
        <v>6699</v>
      </c>
      <c r="AA214" s="346" t="s">
        <v>733</v>
      </c>
      <c r="AB214" s="346" t="s">
        <v>6700</v>
      </c>
      <c r="AC214" s="346" t="s">
        <v>6701</v>
      </c>
      <c r="AD214" s="346" t="s">
        <v>6702</v>
      </c>
      <c r="AE214" s="346" t="s">
        <v>6703</v>
      </c>
      <c r="AF214" s="346" t="s">
        <v>6704</v>
      </c>
      <c r="AG214" s="346" t="s">
        <v>6705</v>
      </c>
      <c r="AH214" s="346" t="s">
        <v>1214</v>
      </c>
      <c r="AI214" s="346" t="s">
        <v>3320</v>
      </c>
      <c r="AJ214" s="346" t="s">
        <v>2043</v>
      </c>
      <c r="AK214" s="346" t="s">
        <v>5934</v>
      </c>
      <c r="AL214" s="346" t="s">
        <v>5936</v>
      </c>
      <c r="AM214" s="347">
        <v>47239</v>
      </c>
      <c r="AN214" s="345">
        <v>24</v>
      </c>
      <c r="AO214" s="345">
        <v>300</v>
      </c>
      <c r="AP214" s="346" t="s">
        <v>5666</v>
      </c>
      <c r="AQ214" s="345">
        <v>68</v>
      </c>
      <c r="AR214" s="345">
        <v>1028.73</v>
      </c>
      <c r="AS214" s="346" t="s">
        <v>733</v>
      </c>
      <c r="AT214" s="346" t="s">
        <v>3320</v>
      </c>
      <c r="AU214" s="346" t="s">
        <v>3320</v>
      </c>
      <c r="AV214" s="346" t="s">
        <v>3320</v>
      </c>
      <c r="AW214" s="346" t="s">
        <v>3320</v>
      </c>
      <c r="AX214" s="346" t="s">
        <v>3320</v>
      </c>
      <c r="AY214" s="346" t="s">
        <v>3320</v>
      </c>
      <c r="AZ214" s="346" t="s">
        <v>3320</v>
      </c>
      <c r="BA214" s="346" t="s">
        <v>3320</v>
      </c>
      <c r="BB214" s="346" t="s">
        <v>3320</v>
      </c>
      <c r="BC214" s="346" t="s">
        <v>3320</v>
      </c>
      <c r="BD214" s="348"/>
      <c r="BE214" s="346" t="s">
        <v>3320</v>
      </c>
      <c r="BF214" s="346" t="s">
        <v>3320</v>
      </c>
      <c r="BG214" s="346" t="s">
        <v>3320</v>
      </c>
      <c r="BH214" s="346" t="s">
        <v>3320</v>
      </c>
      <c r="BI214" s="346" t="s">
        <v>3320</v>
      </c>
      <c r="BJ214" s="346" t="s">
        <v>3320</v>
      </c>
      <c r="BK214" s="346" t="s">
        <v>3320</v>
      </c>
      <c r="BL214" s="346" t="s">
        <v>3320</v>
      </c>
      <c r="BM214" s="346" t="s">
        <v>3320</v>
      </c>
      <c r="BN214" s="345">
        <v>4.5</v>
      </c>
      <c r="BO214" s="345">
        <v>7.4</v>
      </c>
      <c r="BP214" s="346" t="s">
        <v>733</v>
      </c>
      <c r="BQ214" s="346" t="s">
        <v>5937</v>
      </c>
      <c r="BR214" s="345">
        <v>38.380000000000003</v>
      </c>
      <c r="BS214" s="346" t="s">
        <v>733</v>
      </c>
      <c r="BT214" s="346" t="s">
        <v>733</v>
      </c>
      <c r="BU214" s="346" t="s">
        <v>733</v>
      </c>
      <c r="BV214" s="345">
        <v>3361.9</v>
      </c>
      <c r="BW214" s="345">
        <v>2931</v>
      </c>
      <c r="BX214" s="346" t="s">
        <v>7266</v>
      </c>
      <c r="BY214" s="345">
        <v>365</v>
      </c>
      <c r="BZ214" s="345">
        <v>85.36</v>
      </c>
      <c r="CA214" s="345">
        <v>96.5</v>
      </c>
      <c r="CB214" s="345">
        <v>30</v>
      </c>
      <c r="CC214" s="347">
        <v>46326</v>
      </c>
      <c r="CD214" s="345">
        <v>0.08</v>
      </c>
      <c r="CE214" s="345">
        <v>8</v>
      </c>
      <c r="CF214" s="346" t="s">
        <v>7267</v>
      </c>
      <c r="CG214" s="346" t="s">
        <v>3320</v>
      </c>
      <c r="CH214" s="348"/>
      <c r="CI214" s="346" t="s">
        <v>3320</v>
      </c>
      <c r="CJ214" s="346" t="s">
        <v>3320</v>
      </c>
      <c r="CK214" s="346" t="s">
        <v>3320</v>
      </c>
      <c r="CL214" s="346" t="s">
        <v>3320</v>
      </c>
      <c r="CM214" s="346" t="s">
        <v>3320</v>
      </c>
      <c r="CN214" s="346" t="s">
        <v>3320</v>
      </c>
      <c r="CO214" s="346" t="s">
        <v>3320</v>
      </c>
      <c r="CP214" s="346" t="s">
        <v>3320</v>
      </c>
      <c r="CQ214" s="346" t="s">
        <v>3320</v>
      </c>
      <c r="CR214" s="346" t="s">
        <v>3320</v>
      </c>
      <c r="CS214" s="346" t="s">
        <v>3320</v>
      </c>
      <c r="CT214" s="346" t="s">
        <v>3320</v>
      </c>
      <c r="CU214" s="346" t="s">
        <v>3320</v>
      </c>
      <c r="CV214" s="346" t="s">
        <v>3320</v>
      </c>
      <c r="CW214" s="346" t="s">
        <v>3320</v>
      </c>
      <c r="CX214" s="346" t="s">
        <v>3320</v>
      </c>
      <c r="CY214" s="346" t="s">
        <v>3320</v>
      </c>
      <c r="CZ214" s="346" t="s">
        <v>3320</v>
      </c>
      <c r="DA214" s="346" t="s">
        <v>3320</v>
      </c>
      <c r="DB214" s="346" t="s">
        <v>3320</v>
      </c>
      <c r="DC214" s="346" t="s">
        <v>3320</v>
      </c>
      <c r="DD214" s="346" t="s">
        <v>3320</v>
      </c>
      <c r="DE214" s="346" t="s">
        <v>3320</v>
      </c>
      <c r="DF214" s="346" t="s">
        <v>3320</v>
      </c>
      <c r="DG214" s="346" t="s">
        <v>3320</v>
      </c>
      <c r="DH214" s="346" t="s">
        <v>3320</v>
      </c>
      <c r="DI214" s="346" t="s">
        <v>3320</v>
      </c>
      <c r="DJ214" s="346" t="s">
        <v>3320</v>
      </c>
      <c r="DK214" s="346" t="s">
        <v>3320</v>
      </c>
      <c r="DL214" s="346" t="s">
        <v>3320</v>
      </c>
      <c r="DM214" s="346" t="s">
        <v>3320</v>
      </c>
      <c r="DN214" s="346" t="s">
        <v>3320</v>
      </c>
      <c r="DO214" s="346" t="s">
        <v>3320</v>
      </c>
      <c r="DP214" s="346" t="s">
        <v>3320</v>
      </c>
      <c r="DQ214" s="346" t="s">
        <v>3320</v>
      </c>
      <c r="DR214" s="346" t="s">
        <v>3320</v>
      </c>
      <c r="DS214" s="346" t="s">
        <v>3320</v>
      </c>
      <c r="DT214" s="346" t="s">
        <v>3320</v>
      </c>
      <c r="DU214" s="346" t="s">
        <v>3320</v>
      </c>
      <c r="DV214" s="346" t="s">
        <v>3320</v>
      </c>
      <c r="DW214" s="346" t="s">
        <v>3320</v>
      </c>
      <c r="DX214" s="346" t="s">
        <v>3320</v>
      </c>
      <c r="DY214" s="346" t="s">
        <v>3320</v>
      </c>
      <c r="DZ214" s="346" t="s">
        <v>3320</v>
      </c>
      <c r="EA214" s="346" t="s">
        <v>3320</v>
      </c>
      <c r="EB214" s="346" t="s">
        <v>3320</v>
      </c>
      <c r="EC214" s="346" t="s">
        <v>3320</v>
      </c>
      <c r="ED214" s="346" t="s">
        <v>3320</v>
      </c>
      <c r="EE214" s="346" t="s">
        <v>3320</v>
      </c>
      <c r="EF214" s="345">
        <v>712758928</v>
      </c>
      <c r="EG214" s="346" t="s">
        <v>733</v>
      </c>
      <c r="EH214" s="346" t="s">
        <v>733</v>
      </c>
      <c r="EI214" s="346" t="s">
        <v>733</v>
      </c>
      <c r="EJ214" s="346" t="s">
        <v>733</v>
      </c>
      <c r="EK214" s="346" t="s">
        <v>826</v>
      </c>
      <c r="EL214" s="346" t="s">
        <v>7268</v>
      </c>
      <c r="EM214" s="179" t="s">
        <v>7269</v>
      </c>
      <c r="EN214" s="348"/>
      <c r="EO214" s="346" t="s">
        <v>7270</v>
      </c>
      <c r="EP214" s="345">
        <v>712758928.10000002</v>
      </c>
      <c r="EQ214" s="345">
        <v>30661313.789999999</v>
      </c>
      <c r="ER214" s="345">
        <v>3638.49</v>
      </c>
      <c r="ES214" s="345">
        <v>138.88999999999999</v>
      </c>
      <c r="ET214" s="346" t="s">
        <v>7271</v>
      </c>
      <c r="EU214" s="346" t="s">
        <v>733</v>
      </c>
      <c r="EV214" s="346" t="s">
        <v>733</v>
      </c>
      <c r="EW214" s="346" t="s">
        <v>6770</v>
      </c>
      <c r="EX214" s="346" t="s">
        <v>733</v>
      </c>
      <c r="EY214" s="346" t="s">
        <v>733</v>
      </c>
      <c r="EZ214" s="346" t="s">
        <v>733</v>
      </c>
      <c r="FA214" s="346" t="s">
        <v>733</v>
      </c>
      <c r="FB214" s="346" t="s">
        <v>733</v>
      </c>
      <c r="FC214" s="349" t="s">
        <v>5676</v>
      </c>
      <c r="FD214" s="346" t="s">
        <v>3320</v>
      </c>
      <c r="FE214" s="346" t="s">
        <v>733</v>
      </c>
      <c r="FF214" s="346" t="s">
        <v>5721</v>
      </c>
      <c r="FG214" s="346" t="s">
        <v>733</v>
      </c>
      <c r="FH214" s="346" t="s">
        <v>5679</v>
      </c>
      <c r="FI214" s="346" t="s">
        <v>3320</v>
      </c>
      <c r="FJ214" s="346" t="s">
        <v>3320</v>
      </c>
      <c r="FK214" s="345">
        <v>1</v>
      </c>
      <c r="FL214" s="346" t="s">
        <v>733</v>
      </c>
      <c r="FM214" s="346" t="s">
        <v>5679</v>
      </c>
      <c r="FN214" s="346" t="s">
        <v>7272</v>
      </c>
      <c r="FO214" s="346" t="s">
        <v>1214</v>
      </c>
      <c r="FP214" s="346" t="s">
        <v>3320</v>
      </c>
      <c r="FQ214" s="346" t="s">
        <v>3320</v>
      </c>
      <c r="FR214" s="346" t="s">
        <v>3320</v>
      </c>
      <c r="FS214" s="346" t="s">
        <v>3320</v>
      </c>
      <c r="FT214" s="346" t="s">
        <v>3320</v>
      </c>
      <c r="FU214" s="346" t="s">
        <v>3320</v>
      </c>
      <c r="FV214" s="346" t="s">
        <v>5759</v>
      </c>
      <c r="FW214" s="346" t="s">
        <v>1214</v>
      </c>
      <c r="FX214" s="350">
        <v>46070.787569444445</v>
      </c>
      <c r="FY214" s="350">
        <v>46079.704212962963</v>
      </c>
      <c r="FZ214" s="346" t="s">
        <v>5685</v>
      </c>
      <c r="GA214" s="346" t="s">
        <v>3320</v>
      </c>
      <c r="GB214" s="346" t="s">
        <v>3320</v>
      </c>
      <c r="GC214" s="346" t="s">
        <v>3320</v>
      </c>
      <c r="GD214" s="346" t="s">
        <v>3320</v>
      </c>
      <c r="GE214" s="346" t="s">
        <v>3320</v>
      </c>
      <c r="GF214" s="346" t="s">
        <v>3320</v>
      </c>
      <c r="GG214" s="346" t="s">
        <v>3320</v>
      </c>
      <c r="GH214" s="346" t="s">
        <v>3320</v>
      </c>
      <c r="GI214" s="346" t="s">
        <v>3320</v>
      </c>
      <c r="GJ214" s="346" t="s">
        <v>3320</v>
      </c>
      <c r="GK214" s="346" t="s">
        <v>3320</v>
      </c>
      <c r="GL214" s="346" t="s">
        <v>3320</v>
      </c>
      <c r="GM214" s="346" t="s">
        <v>3320</v>
      </c>
      <c r="GN214" s="346" t="s">
        <v>3320</v>
      </c>
      <c r="GO214" s="346" t="s">
        <v>3320</v>
      </c>
      <c r="GP214" s="346" t="s">
        <v>3320</v>
      </c>
      <c r="GQ214" s="346" t="s">
        <v>3320</v>
      </c>
      <c r="GR214" s="346" t="s">
        <v>3320</v>
      </c>
      <c r="GS214" s="346" t="s">
        <v>3320</v>
      </c>
      <c r="GT214" s="346" t="s">
        <v>3320</v>
      </c>
      <c r="GU214" s="346" t="s">
        <v>3320</v>
      </c>
      <c r="GV214" s="346" t="s">
        <v>3320</v>
      </c>
      <c r="GW214" s="346" t="s">
        <v>3320</v>
      </c>
      <c r="GX214" s="346" t="s">
        <v>3320</v>
      </c>
      <c r="GY214" s="346" t="s">
        <v>3320</v>
      </c>
      <c r="GZ214" s="346" t="s">
        <v>3320</v>
      </c>
      <c r="HA214" s="346" t="s">
        <v>3320</v>
      </c>
      <c r="HB214" s="346" t="s">
        <v>3320</v>
      </c>
      <c r="HC214" s="346" t="s">
        <v>3320</v>
      </c>
      <c r="HD214" s="346" t="s">
        <v>3320</v>
      </c>
      <c r="HE214" s="346" t="s">
        <v>3320</v>
      </c>
      <c r="HF214" s="346" t="s">
        <v>3320</v>
      </c>
      <c r="HG214" s="346" t="s">
        <v>3320</v>
      </c>
      <c r="HH214" s="346" t="s">
        <v>3320</v>
      </c>
      <c r="HI214" s="346" t="s">
        <v>3320</v>
      </c>
      <c r="HJ214" s="346" t="s">
        <v>3320</v>
      </c>
      <c r="HK214" s="346" t="s">
        <v>3320</v>
      </c>
      <c r="HL214" s="346" t="s">
        <v>3320</v>
      </c>
    </row>
    <row r="215" spans="1:220" ht="15.75" thickBot="1">
      <c r="A215" s="344" t="s">
        <v>5638</v>
      </c>
      <c r="B215" s="345">
        <v>572</v>
      </c>
      <c r="C215" s="346" t="s">
        <v>9748</v>
      </c>
      <c r="D215" s="346" t="s">
        <v>9749</v>
      </c>
      <c r="E215" s="345">
        <v>572</v>
      </c>
      <c r="F215" s="346" t="s">
        <v>6687</v>
      </c>
      <c r="G215" s="346" t="s">
        <v>401</v>
      </c>
      <c r="H215" s="346" t="s">
        <v>9750</v>
      </c>
      <c r="I215" s="346" t="s">
        <v>5643</v>
      </c>
      <c r="J215" s="346" t="s">
        <v>6689</v>
      </c>
      <c r="K215" s="346" t="s">
        <v>5698</v>
      </c>
      <c r="L215" s="346" t="s">
        <v>6691</v>
      </c>
      <c r="M215" s="346" t="s">
        <v>6692</v>
      </c>
      <c r="N215" s="179" t="s">
        <v>6693</v>
      </c>
      <c r="O215" s="348"/>
      <c r="P215" s="346" t="s">
        <v>401</v>
      </c>
      <c r="Q215" s="346" t="s">
        <v>6694</v>
      </c>
      <c r="R215" s="346" t="s">
        <v>6695</v>
      </c>
      <c r="S215" s="346" t="s">
        <v>6696</v>
      </c>
      <c r="T215" s="346" t="s">
        <v>6697</v>
      </c>
      <c r="U215" s="346" t="s">
        <v>6698</v>
      </c>
      <c r="V215" s="346" t="s">
        <v>733</v>
      </c>
      <c r="W215" s="346" t="s">
        <v>733</v>
      </c>
      <c r="X215" s="346" t="s">
        <v>733</v>
      </c>
      <c r="Y215" s="346" t="s">
        <v>3320</v>
      </c>
      <c r="Z215" s="346" t="s">
        <v>6699</v>
      </c>
      <c r="AA215" s="346" t="s">
        <v>733</v>
      </c>
      <c r="AB215" s="346" t="s">
        <v>6700</v>
      </c>
      <c r="AC215" s="346" t="s">
        <v>6701</v>
      </c>
      <c r="AD215" s="346" t="s">
        <v>6702</v>
      </c>
      <c r="AE215" s="346" t="s">
        <v>6703</v>
      </c>
      <c r="AF215" s="346" t="s">
        <v>6704</v>
      </c>
      <c r="AG215" s="346" t="s">
        <v>6705</v>
      </c>
      <c r="AH215" s="346" t="s">
        <v>1214</v>
      </c>
      <c r="AI215" s="346" t="s">
        <v>3320</v>
      </c>
      <c r="AJ215" s="346" t="s">
        <v>7206</v>
      </c>
      <c r="AK215" s="346" t="s">
        <v>3630</v>
      </c>
      <c r="AL215" s="346" t="s">
        <v>5712</v>
      </c>
      <c r="AM215" s="347">
        <v>46966</v>
      </c>
      <c r="AN215" s="345">
        <v>15</v>
      </c>
      <c r="AO215" s="345">
        <v>200</v>
      </c>
      <c r="AP215" s="346" t="s">
        <v>5666</v>
      </c>
      <c r="AQ215" s="345">
        <v>220</v>
      </c>
      <c r="AR215" s="345">
        <v>717.96</v>
      </c>
      <c r="AS215" s="346" t="s">
        <v>733</v>
      </c>
      <c r="AT215" s="345">
        <v>41.28</v>
      </c>
      <c r="AU215" s="346" t="s">
        <v>733</v>
      </c>
      <c r="AV215" s="345">
        <v>640</v>
      </c>
      <c r="AW215" s="346" t="s">
        <v>5713</v>
      </c>
      <c r="AX215" s="346" t="s">
        <v>5801</v>
      </c>
      <c r="AY215" s="346" t="s">
        <v>3320</v>
      </c>
      <c r="AZ215" s="346" t="s">
        <v>733</v>
      </c>
      <c r="BA215" s="346" t="s">
        <v>733</v>
      </c>
      <c r="BB215" s="345">
        <v>2393.1999999999998</v>
      </c>
      <c r="BC215" s="345">
        <v>2209.1999999999998</v>
      </c>
      <c r="BD215" s="346" t="s">
        <v>6451</v>
      </c>
      <c r="BE215" s="345">
        <v>365</v>
      </c>
      <c r="BF215" s="345">
        <v>85.36</v>
      </c>
      <c r="BG215" s="345">
        <v>98</v>
      </c>
      <c r="BH215" s="345">
        <v>35</v>
      </c>
      <c r="BI215" s="347">
        <v>46326</v>
      </c>
      <c r="BJ215" s="345">
        <v>0.44</v>
      </c>
      <c r="BK215" s="345">
        <v>8</v>
      </c>
      <c r="BL215" s="346" t="s">
        <v>7379</v>
      </c>
      <c r="BM215" s="345">
        <v>8037000</v>
      </c>
      <c r="BN215" s="346" t="s">
        <v>3320</v>
      </c>
      <c r="BO215" s="346" t="s">
        <v>3320</v>
      </c>
      <c r="BP215" s="346" t="s">
        <v>3320</v>
      </c>
      <c r="BQ215" s="346" t="s">
        <v>3320</v>
      </c>
      <c r="BR215" s="346" t="s">
        <v>3320</v>
      </c>
      <c r="BS215" s="346" t="s">
        <v>3320</v>
      </c>
      <c r="BT215" s="346" t="s">
        <v>3320</v>
      </c>
      <c r="BU215" s="346" t="s">
        <v>3320</v>
      </c>
      <c r="BV215" s="346" t="s">
        <v>3320</v>
      </c>
      <c r="BW215" s="346" t="s">
        <v>3320</v>
      </c>
      <c r="BX215" s="348"/>
      <c r="BY215" s="346" t="s">
        <v>3320</v>
      </c>
      <c r="BZ215" s="346" t="s">
        <v>3320</v>
      </c>
      <c r="CA215" s="346" t="s">
        <v>3320</v>
      </c>
      <c r="CB215" s="346" t="s">
        <v>3320</v>
      </c>
      <c r="CC215" s="346" t="s">
        <v>3320</v>
      </c>
      <c r="CD215" s="346" t="s">
        <v>3320</v>
      </c>
      <c r="CE215" s="346" t="s">
        <v>3320</v>
      </c>
      <c r="CF215" s="346" t="s">
        <v>3320</v>
      </c>
      <c r="CG215" s="346" t="s">
        <v>3320</v>
      </c>
      <c r="CH215" s="348"/>
      <c r="CI215" s="346" t="s">
        <v>3320</v>
      </c>
      <c r="CJ215" s="346" t="s">
        <v>3320</v>
      </c>
      <c r="CK215" s="346" t="s">
        <v>3320</v>
      </c>
      <c r="CL215" s="346" t="s">
        <v>3320</v>
      </c>
      <c r="CM215" s="346" t="s">
        <v>3320</v>
      </c>
      <c r="CN215" s="346" t="s">
        <v>3320</v>
      </c>
      <c r="CO215" s="346" t="s">
        <v>3320</v>
      </c>
      <c r="CP215" s="346" t="s">
        <v>3320</v>
      </c>
      <c r="CQ215" s="346" t="s">
        <v>3320</v>
      </c>
      <c r="CR215" s="346" t="s">
        <v>3320</v>
      </c>
      <c r="CS215" s="346" t="s">
        <v>3320</v>
      </c>
      <c r="CT215" s="346" t="s">
        <v>3320</v>
      </c>
      <c r="CU215" s="346" t="s">
        <v>3320</v>
      </c>
      <c r="CV215" s="346" t="s">
        <v>3320</v>
      </c>
      <c r="CW215" s="346" t="s">
        <v>3320</v>
      </c>
      <c r="CX215" s="346" t="s">
        <v>3320</v>
      </c>
      <c r="CY215" s="346" t="s">
        <v>3320</v>
      </c>
      <c r="CZ215" s="346" t="s">
        <v>3320</v>
      </c>
      <c r="DA215" s="346" t="s">
        <v>3320</v>
      </c>
      <c r="DB215" s="346" t="s">
        <v>3320</v>
      </c>
      <c r="DC215" s="346" t="s">
        <v>3320</v>
      </c>
      <c r="DD215" s="346" t="s">
        <v>3320</v>
      </c>
      <c r="DE215" s="346" t="s">
        <v>3320</v>
      </c>
      <c r="DF215" s="346" t="s">
        <v>3320</v>
      </c>
      <c r="DG215" s="346" t="s">
        <v>3320</v>
      </c>
      <c r="DH215" s="346" t="s">
        <v>3320</v>
      </c>
      <c r="DI215" s="346" t="s">
        <v>3320</v>
      </c>
      <c r="DJ215" s="346" t="s">
        <v>3320</v>
      </c>
      <c r="DK215" s="346" t="s">
        <v>3320</v>
      </c>
      <c r="DL215" s="346" t="s">
        <v>3320</v>
      </c>
      <c r="DM215" s="346" t="s">
        <v>3320</v>
      </c>
      <c r="DN215" s="346" t="s">
        <v>3320</v>
      </c>
      <c r="DO215" s="346" t="s">
        <v>3320</v>
      </c>
      <c r="DP215" s="346" t="s">
        <v>3320</v>
      </c>
      <c r="DQ215" s="346" t="s">
        <v>3320</v>
      </c>
      <c r="DR215" s="346" t="s">
        <v>3320</v>
      </c>
      <c r="DS215" s="346" t="s">
        <v>3320</v>
      </c>
      <c r="DT215" s="346" t="s">
        <v>3320</v>
      </c>
      <c r="DU215" s="346" t="s">
        <v>3320</v>
      </c>
      <c r="DV215" s="346" t="s">
        <v>3320</v>
      </c>
      <c r="DW215" s="346" t="s">
        <v>3320</v>
      </c>
      <c r="DX215" s="346" t="s">
        <v>3320</v>
      </c>
      <c r="DY215" s="346" t="s">
        <v>3320</v>
      </c>
      <c r="DZ215" s="346" t="s">
        <v>3320</v>
      </c>
      <c r="EA215" s="346" t="s">
        <v>3320</v>
      </c>
      <c r="EB215" s="346" t="s">
        <v>3320</v>
      </c>
      <c r="EC215" s="346" t="s">
        <v>3320</v>
      </c>
      <c r="ED215" s="346" t="s">
        <v>3320</v>
      </c>
      <c r="EE215" s="346" t="s">
        <v>3320</v>
      </c>
      <c r="EF215" s="345">
        <v>265992329</v>
      </c>
      <c r="EG215" s="346" t="s">
        <v>1214</v>
      </c>
      <c r="EH215" s="346" t="s">
        <v>733</v>
      </c>
      <c r="EI215" s="346" t="s">
        <v>733</v>
      </c>
      <c r="EJ215" s="346" t="s">
        <v>733</v>
      </c>
      <c r="EK215" s="346" t="s">
        <v>3385</v>
      </c>
      <c r="EL215" s="346" t="s">
        <v>9752</v>
      </c>
      <c r="EM215" s="179" t="s">
        <v>9753</v>
      </c>
      <c r="EN215" s="348"/>
      <c r="EO215" s="346" t="s">
        <v>9755</v>
      </c>
      <c r="EP215" s="345">
        <v>265992329.69999999</v>
      </c>
      <c r="EQ215" s="345">
        <v>19961909.84</v>
      </c>
      <c r="ER215" s="345">
        <v>3228.35</v>
      </c>
      <c r="ES215" s="345">
        <v>62.5</v>
      </c>
      <c r="ET215" s="346" t="s">
        <v>6712</v>
      </c>
      <c r="EU215" s="346" t="s">
        <v>733</v>
      </c>
      <c r="EV215" s="346" t="s">
        <v>733</v>
      </c>
      <c r="EW215" s="346" t="s">
        <v>6713</v>
      </c>
      <c r="EX215" s="346" t="s">
        <v>733</v>
      </c>
      <c r="EY215" s="346" t="s">
        <v>733</v>
      </c>
      <c r="EZ215" s="346" t="s">
        <v>733</v>
      </c>
      <c r="FA215" s="346" t="s">
        <v>733</v>
      </c>
      <c r="FB215" s="346" t="s">
        <v>733</v>
      </c>
      <c r="FC215" s="349" t="s">
        <v>5676</v>
      </c>
      <c r="FD215" s="346" t="s">
        <v>3320</v>
      </c>
      <c r="FE215" s="346" t="s">
        <v>733</v>
      </c>
      <c r="FF215" s="346" t="s">
        <v>5721</v>
      </c>
      <c r="FG215" s="346" t="s">
        <v>733</v>
      </c>
      <c r="FH215" s="346" t="s">
        <v>5946</v>
      </c>
      <c r="FI215" s="346" t="s">
        <v>9756</v>
      </c>
      <c r="FJ215" s="346" t="s">
        <v>3320</v>
      </c>
      <c r="FK215" s="345">
        <v>1</v>
      </c>
      <c r="FL215" s="346" t="s">
        <v>733</v>
      </c>
      <c r="FM215" s="346" t="s">
        <v>5948</v>
      </c>
      <c r="FN215" s="346" t="s">
        <v>9757</v>
      </c>
      <c r="FO215" s="346" t="s">
        <v>733</v>
      </c>
      <c r="FP215" s="346" t="s">
        <v>3320</v>
      </c>
      <c r="FQ215" s="346" t="s">
        <v>9758</v>
      </c>
      <c r="FR215" s="346" t="s">
        <v>3320</v>
      </c>
      <c r="FS215" s="346" t="s">
        <v>5952</v>
      </c>
      <c r="FT215" s="346" t="s">
        <v>5684</v>
      </c>
      <c r="FU215" s="346" t="s">
        <v>5684</v>
      </c>
      <c r="FV215" s="346" t="s">
        <v>733</v>
      </c>
      <c r="FW215" s="346" t="s">
        <v>1214</v>
      </c>
      <c r="FX215" s="350">
        <v>46070.778900462959</v>
      </c>
      <c r="FY215" s="350">
        <v>46079.703125</v>
      </c>
      <c r="FZ215" s="346" t="s">
        <v>5685</v>
      </c>
      <c r="GA215" s="346" t="s">
        <v>3320</v>
      </c>
      <c r="GB215" s="346" t="s">
        <v>3320</v>
      </c>
      <c r="GC215" s="346" t="s">
        <v>3320</v>
      </c>
      <c r="GD215" s="346" t="s">
        <v>3320</v>
      </c>
      <c r="GE215" s="346" t="s">
        <v>3320</v>
      </c>
      <c r="GF215" s="346" t="s">
        <v>3320</v>
      </c>
      <c r="GG215" s="346" t="s">
        <v>3320</v>
      </c>
      <c r="GH215" s="346" t="s">
        <v>3320</v>
      </c>
      <c r="GI215" s="346" t="s">
        <v>3320</v>
      </c>
      <c r="GJ215" s="346" t="s">
        <v>3320</v>
      </c>
      <c r="GK215" s="346" t="s">
        <v>3320</v>
      </c>
      <c r="GL215" s="346" t="s">
        <v>3320</v>
      </c>
      <c r="GM215" s="346" t="s">
        <v>3320</v>
      </c>
      <c r="GN215" s="346" t="s">
        <v>3320</v>
      </c>
      <c r="GO215" s="346" t="s">
        <v>3320</v>
      </c>
      <c r="GP215" s="346" t="s">
        <v>3320</v>
      </c>
      <c r="GQ215" s="346" t="s">
        <v>3320</v>
      </c>
      <c r="GR215" s="346" t="s">
        <v>3320</v>
      </c>
      <c r="GS215" s="346" t="s">
        <v>3320</v>
      </c>
      <c r="GT215" s="346" t="s">
        <v>3320</v>
      </c>
      <c r="GU215" s="346" t="s">
        <v>3320</v>
      </c>
      <c r="GV215" s="346" t="s">
        <v>3320</v>
      </c>
      <c r="GW215" s="346" t="s">
        <v>3320</v>
      </c>
      <c r="GX215" s="346" t="s">
        <v>3320</v>
      </c>
      <c r="GY215" s="346" t="s">
        <v>3320</v>
      </c>
      <c r="GZ215" s="346" t="s">
        <v>3320</v>
      </c>
      <c r="HA215" s="346" t="s">
        <v>3320</v>
      </c>
      <c r="HB215" s="346" t="s">
        <v>3320</v>
      </c>
      <c r="HC215" s="346" t="s">
        <v>3320</v>
      </c>
      <c r="HD215" s="346" t="s">
        <v>3320</v>
      </c>
      <c r="HE215" s="346" t="s">
        <v>3320</v>
      </c>
      <c r="HF215" s="346" t="s">
        <v>3320</v>
      </c>
      <c r="HG215" s="346" t="s">
        <v>3320</v>
      </c>
      <c r="HH215" s="346" t="s">
        <v>3320</v>
      </c>
      <c r="HI215" s="346" t="s">
        <v>3320</v>
      </c>
      <c r="HJ215" s="346" t="s">
        <v>3320</v>
      </c>
      <c r="HK215" s="346" t="s">
        <v>3320</v>
      </c>
      <c r="HL215" s="346" t="s">
        <v>3320</v>
      </c>
    </row>
    <row r="216" spans="1:220" ht="15.75" thickBot="1">
      <c r="A216" s="344" t="s">
        <v>5638</v>
      </c>
      <c r="B216" s="345">
        <v>571</v>
      </c>
      <c r="C216" s="346" t="s">
        <v>6761</v>
      </c>
      <c r="D216" s="346" t="s">
        <v>6762</v>
      </c>
      <c r="E216" s="345">
        <v>571</v>
      </c>
      <c r="F216" s="346" t="s">
        <v>6687</v>
      </c>
      <c r="G216" s="346" t="s">
        <v>401</v>
      </c>
      <c r="H216" s="346" t="s">
        <v>5236</v>
      </c>
      <c r="I216" s="346" t="s">
        <v>5916</v>
      </c>
      <c r="J216" s="346" t="s">
        <v>6689</v>
      </c>
      <c r="K216" s="346" t="s">
        <v>5698</v>
      </c>
      <c r="L216" s="346" t="s">
        <v>6691</v>
      </c>
      <c r="M216" s="346" t="s">
        <v>6692</v>
      </c>
      <c r="N216" s="179" t="s">
        <v>6693</v>
      </c>
      <c r="O216" s="348"/>
      <c r="P216" s="346" t="s">
        <v>401</v>
      </c>
      <c r="Q216" s="346" t="s">
        <v>6694</v>
      </c>
      <c r="R216" s="346" t="s">
        <v>6695</v>
      </c>
      <c r="S216" s="346" t="s">
        <v>6696</v>
      </c>
      <c r="T216" s="346" t="s">
        <v>6697</v>
      </c>
      <c r="U216" s="346" t="s">
        <v>6698</v>
      </c>
      <c r="V216" s="346" t="s">
        <v>733</v>
      </c>
      <c r="W216" s="346" t="s">
        <v>733</v>
      </c>
      <c r="X216" s="346" t="s">
        <v>733</v>
      </c>
      <c r="Y216" s="346" t="s">
        <v>3320</v>
      </c>
      <c r="Z216" s="346" t="s">
        <v>6699</v>
      </c>
      <c r="AA216" s="346" t="s">
        <v>733</v>
      </c>
      <c r="AB216" s="346" t="s">
        <v>6700</v>
      </c>
      <c r="AC216" s="346" t="s">
        <v>6701</v>
      </c>
      <c r="AD216" s="346" t="s">
        <v>6702</v>
      </c>
      <c r="AE216" s="346" t="s">
        <v>6703</v>
      </c>
      <c r="AF216" s="346" t="s">
        <v>6704</v>
      </c>
      <c r="AG216" s="346" t="s">
        <v>6705</v>
      </c>
      <c r="AH216" s="346" t="s">
        <v>1214</v>
      </c>
      <c r="AI216" s="346" t="s">
        <v>3320</v>
      </c>
      <c r="AJ216" s="346" t="s">
        <v>5747</v>
      </c>
      <c r="AK216" s="346" t="s">
        <v>1264</v>
      </c>
      <c r="AL216" s="346" t="s">
        <v>5665</v>
      </c>
      <c r="AM216" s="347">
        <v>47453</v>
      </c>
      <c r="AN216" s="345">
        <v>23</v>
      </c>
      <c r="AO216" s="345">
        <v>90</v>
      </c>
      <c r="AP216" s="346" t="s">
        <v>5666</v>
      </c>
      <c r="AQ216" s="345">
        <v>16</v>
      </c>
      <c r="AR216" s="345">
        <v>281.27999999999997</v>
      </c>
      <c r="AS216" s="346" t="s">
        <v>733</v>
      </c>
      <c r="AT216" s="346" t="s">
        <v>3320</v>
      </c>
      <c r="AU216" s="346" t="s">
        <v>3320</v>
      </c>
      <c r="AV216" s="346" t="s">
        <v>3320</v>
      </c>
      <c r="AW216" s="346" t="s">
        <v>3320</v>
      </c>
      <c r="AX216" s="346" t="s">
        <v>3320</v>
      </c>
      <c r="AY216" s="346" t="s">
        <v>3320</v>
      </c>
      <c r="AZ216" s="346" t="s">
        <v>3320</v>
      </c>
      <c r="BA216" s="346" t="s">
        <v>3320</v>
      </c>
      <c r="BB216" s="346" t="s">
        <v>3320</v>
      </c>
      <c r="BC216" s="346" t="s">
        <v>3320</v>
      </c>
      <c r="BD216" s="348"/>
      <c r="BE216" s="346" t="s">
        <v>3320</v>
      </c>
      <c r="BF216" s="346" t="s">
        <v>3320</v>
      </c>
      <c r="BG216" s="346" t="s">
        <v>3320</v>
      </c>
      <c r="BH216" s="346" t="s">
        <v>3320</v>
      </c>
      <c r="BI216" s="346" t="s">
        <v>3320</v>
      </c>
      <c r="BJ216" s="346" t="s">
        <v>3320</v>
      </c>
      <c r="BK216" s="346" t="s">
        <v>3320</v>
      </c>
      <c r="BL216" s="346" t="s">
        <v>3320</v>
      </c>
      <c r="BM216" s="346" t="s">
        <v>3320</v>
      </c>
      <c r="BN216" s="345">
        <v>6.2</v>
      </c>
      <c r="BO216" s="345">
        <v>7.7</v>
      </c>
      <c r="BP216" s="346" t="s">
        <v>733</v>
      </c>
      <c r="BQ216" s="346" t="s">
        <v>6061</v>
      </c>
      <c r="BR216" s="345">
        <v>32.369999999999997</v>
      </c>
      <c r="BS216" s="346" t="s">
        <v>1214</v>
      </c>
      <c r="BT216" s="346" t="s">
        <v>1214</v>
      </c>
      <c r="BU216" s="346" t="s">
        <v>733</v>
      </c>
      <c r="BV216" s="345">
        <v>2835.5</v>
      </c>
      <c r="BW216" s="345">
        <v>2472.1</v>
      </c>
      <c r="BX216" s="346" t="s">
        <v>6764</v>
      </c>
      <c r="BY216" s="345">
        <v>365</v>
      </c>
      <c r="BZ216" s="345">
        <v>85.36</v>
      </c>
      <c r="CA216" s="345">
        <v>96.5</v>
      </c>
      <c r="CB216" s="345">
        <v>30</v>
      </c>
      <c r="CC216" s="347">
        <v>46568</v>
      </c>
      <c r="CD216" s="345">
        <v>0.08</v>
      </c>
      <c r="CE216" s="345">
        <v>8</v>
      </c>
      <c r="CF216" s="346" t="s">
        <v>6765</v>
      </c>
      <c r="CG216" s="346" t="s">
        <v>3320</v>
      </c>
      <c r="CH216" s="348"/>
      <c r="CI216" s="346" t="s">
        <v>3320</v>
      </c>
      <c r="CJ216" s="346" t="s">
        <v>3320</v>
      </c>
      <c r="CK216" s="346" t="s">
        <v>3320</v>
      </c>
      <c r="CL216" s="346" t="s">
        <v>3320</v>
      </c>
      <c r="CM216" s="346" t="s">
        <v>3320</v>
      </c>
      <c r="CN216" s="346" t="s">
        <v>3320</v>
      </c>
      <c r="CO216" s="346" t="s">
        <v>3320</v>
      </c>
      <c r="CP216" s="346" t="s">
        <v>3320</v>
      </c>
      <c r="CQ216" s="346" t="s">
        <v>3320</v>
      </c>
      <c r="CR216" s="346" t="s">
        <v>3320</v>
      </c>
      <c r="CS216" s="346" t="s">
        <v>3320</v>
      </c>
      <c r="CT216" s="346" t="s">
        <v>3320</v>
      </c>
      <c r="CU216" s="346" t="s">
        <v>3320</v>
      </c>
      <c r="CV216" s="346" t="s">
        <v>3320</v>
      </c>
      <c r="CW216" s="346" t="s">
        <v>3320</v>
      </c>
      <c r="CX216" s="346" t="s">
        <v>3320</v>
      </c>
      <c r="CY216" s="346" t="s">
        <v>3320</v>
      </c>
      <c r="CZ216" s="346" t="s">
        <v>3320</v>
      </c>
      <c r="DA216" s="346" t="s">
        <v>3320</v>
      </c>
      <c r="DB216" s="346" t="s">
        <v>3320</v>
      </c>
      <c r="DC216" s="346" t="s">
        <v>3320</v>
      </c>
      <c r="DD216" s="346" t="s">
        <v>3320</v>
      </c>
      <c r="DE216" s="346" t="s">
        <v>3320</v>
      </c>
      <c r="DF216" s="346" t="s">
        <v>3320</v>
      </c>
      <c r="DG216" s="346" t="s">
        <v>3320</v>
      </c>
      <c r="DH216" s="346" t="s">
        <v>3320</v>
      </c>
      <c r="DI216" s="346" t="s">
        <v>3320</v>
      </c>
      <c r="DJ216" s="346" t="s">
        <v>3320</v>
      </c>
      <c r="DK216" s="346" t="s">
        <v>3320</v>
      </c>
      <c r="DL216" s="346" t="s">
        <v>3320</v>
      </c>
      <c r="DM216" s="346" t="s">
        <v>3320</v>
      </c>
      <c r="DN216" s="346" t="s">
        <v>3320</v>
      </c>
      <c r="DO216" s="346" t="s">
        <v>3320</v>
      </c>
      <c r="DP216" s="346" t="s">
        <v>3320</v>
      </c>
      <c r="DQ216" s="346" t="s">
        <v>3320</v>
      </c>
      <c r="DR216" s="346" t="s">
        <v>3320</v>
      </c>
      <c r="DS216" s="346" t="s">
        <v>3320</v>
      </c>
      <c r="DT216" s="346" t="s">
        <v>3320</v>
      </c>
      <c r="DU216" s="346" t="s">
        <v>3320</v>
      </c>
      <c r="DV216" s="346" t="s">
        <v>3320</v>
      </c>
      <c r="DW216" s="346" t="s">
        <v>3320</v>
      </c>
      <c r="DX216" s="346" t="s">
        <v>3320</v>
      </c>
      <c r="DY216" s="346" t="s">
        <v>3320</v>
      </c>
      <c r="DZ216" s="346" t="s">
        <v>3320</v>
      </c>
      <c r="EA216" s="346" t="s">
        <v>3320</v>
      </c>
      <c r="EB216" s="346" t="s">
        <v>3320</v>
      </c>
      <c r="EC216" s="346" t="s">
        <v>3320</v>
      </c>
      <c r="ED216" s="346" t="s">
        <v>3320</v>
      </c>
      <c r="EE216" s="346" t="s">
        <v>3320</v>
      </c>
      <c r="EF216" s="345">
        <v>231037755</v>
      </c>
      <c r="EG216" s="346" t="s">
        <v>733</v>
      </c>
      <c r="EH216" s="346" t="s">
        <v>733</v>
      </c>
      <c r="EI216" s="346" t="s">
        <v>733</v>
      </c>
      <c r="EJ216" s="346" t="s">
        <v>733</v>
      </c>
      <c r="EK216" s="346" t="s">
        <v>5237</v>
      </c>
      <c r="EL216" s="346" t="s">
        <v>6766</v>
      </c>
      <c r="EM216" s="179" t="s">
        <v>6767</v>
      </c>
      <c r="EN216" s="348"/>
      <c r="EO216" s="346" t="s">
        <v>6768</v>
      </c>
      <c r="EP216" s="345">
        <v>231037755.69999999</v>
      </c>
      <c r="EQ216" s="345">
        <v>9351033.0700000003</v>
      </c>
      <c r="ER216" s="345">
        <v>4237.42</v>
      </c>
      <c r="ES216" s="345">
        <v>462.96</v>
      </c>
      <c r="ET216" s="346" t="s">
        <v>6769</v>
      </c>
      <c r="EU216" s="346" t="s">
        <v>733</v>
      </c>
      <c r="EV216" s="346" t="s">
        <v>733</v>
      </c>
      <c r="EW216" s="346" t="s">
        <v>6770</v>
      </c>
      <c r="EX216" s="346" t="s">
        <v>733</v>
      </c>
      <c r="EY216" s="346" t="s">
        <v>733</v>
      </c>
      <c r="EZ216" s="346" t="s">
        <v>733</v>
      </c>
      <c r="FA216" s="346" t="s">
        <v>733</v>
      </c>
      <c r="FB216" s="346" t="s">
        <v>733</v>
      </c>
      <c r="FC216" s="349" t="s">
        <v>5676</v>
      </c>
      <c r="FD216" s="346" t="s">
        <v>3320</v>
      </c>
      <c r="FE216" s="346" t="s">
        <v>733</v>
      </c>
      <c r="FF216" s="346" t="s">
        <v>5721</v>
      </c>
      <c r="FG216" s="346" t="s">
        <v>1214</v>
      </c>
      <c r="FH216" s="346" t="s">
        <v>1214</v>
      </c>
      <c r="FI216" s="346" t="s">
        <v>3320</v>
      </c>
      <c r="FJ216" s="346" t="s">
        <v>3320</v>
      </c>
      <c r="FK216" s="345">
        <v>0</v>
      </c>
      <c r="FL216" s="346" t="s">
        <v>1214</v>
      </c>
      <c r="FM216" s="346" t="s">
        <v>1214</v>
      </c>
      <c r="FN216" s="346" t="s">
        <v>3320</v>
      </c>
      <c r="FO216" s="346" t="s">
        <v>1214</v>
      </c>
      <c r="FP216" s="346" t="s">
        <v>3320</v>
      </c>
      <c r="FQ216" s="346" t="s">
        <v>3320</v>
      </c>
      <c r="FR216" s="346" t="s">
        <v>3320</v>
      </c>
      <c r="FS216" s="346" t="s">
        <v>3320</v>
      </c>
      <c r="FT216" s="346" t="s">
        <v>3320</v>
      </c>
      <c r="FU216" s="346" t="s">
        <v>3320</v>
      </c>
      <c r="FV216" s="346" t="s">
        <v>733</v>
      </c>
      <c r="FW216" s="346" t="s">
        <v>1214</v>
      </c>
      <c r="FX216" s="350">
        <v>46070.762361111112</v>
      </c>
      <c r="FY216" s="350">
        <v>46079.702175925922</v>
      </c>
      <c r="FZ216" s="346" t="s">
        <v>5685</v>
      </c>
      <c r="GA216" s="346" t="s">
        <v>3320</v>
      </c>
      <c r="GB216" s="346" t="s">
        <v>3320</v>
      </c>
      <c r="GC216" s="346" t="s">
        <v>3320</v>
      </c>
      <c r="GD216" s="346" t="s">
        <v>3320</v>
      </c>
      <c r="GE216" s="346" t="s">
        <v>3320</v>
      </c>
      <c r="GF216" s="346" t="s">
        <v>3320</v>
      </c>
      <c r="GG216" s="346" t="s">
        <v>3320</v>
      </c>
      <c r="GH216" s="346" t="s">
        <v>3320</v>
      </c>
      <c r="GI216" s="346" t="s">
        <v>3320</v>
      </c>
      <c r="GJ216" s="346" t="s">
        <v>3320</v>
      </c>
      <c r="GK216" s="346" t="s">
        <v>3320</v>
      </c>
      <c r="GL216" s="346" t="s">
        <v>3320</v>
      </c>
      <c r="GM216" s="346" t="s">
        <v>3320</v>
      </c>
      <c r="GN216" s="346" t="s">
        <v>3320</v>
      </c>
      <c r="GO216" s="346" t="s">
        <v>3320</v>
      </c>
      <c r="GP216" s="346" t="s">
        <v>3320</v>
      </c>
      <c r="GQ216" s="346" t="s">
        <v>3320</v>
      </c>
      <c r="GR216" s="346" t="s">
        <v>3320</v>
      </c>
      <c r="GS216" s="346" t="s">
        <v>3320</v>
      </c>
      <c r="GT216" s="346" t="s">
        <v>3320</v>
      </c>
      <c r="GU216" s="346" t="s">
        <v>3320</v>
      </c>
      <c r="GV216" s="346" t="s">
        <v>3320</v>
      </c>
      <c r="GW216" s="346" t="s">
        <v>3320</v>
      </c>
      <c r="GX216" s="346" t="s">
        <v>3320</v>
      </c>
      <c r="GY216" s="346" t="s">
        <v>3320</v>
      </c>
      <c r="GZ216" s="346" t="s">
        <v>3320</v>
      </c>
      <c r="HA216" s="346" t="s">
        <v>3320</v>
      </c>
      <c r="HB216" s="346" t="s">
        <v>3320</v>
      </c>
      <c r="HC216" s="346" t="s">
        <v>3320</v>
      </c>
      <c r="HD216" s="346" t="s">
        <v>3320</v>
      </c>
      <c r="HE216" s="346" t="s">
        <v>3320</v>
      </c>
      <c r="HF216" s="346" t="s">
        <v>3320</v>
      </c>
      <c r="HG216" s="346" t="s">
        <v>3320</v>
      </c>
      <c r="HH216" s="346" t="s">
        <v>3320</v>
      </c>
      <c r="HI216" s="346" t="s">
        <v>3320</v>
      </c>
      <c r="HJ216" s="346" t="s">
        <v>3320</v>
      </c>
      <c r="HK216" s="346" t="s">
        <v>3320</v>
      </c>
      <c r="HL216" s="346" t="s">
        <v>3320</v>
      </c>
    </row>
    <row r="217" spans="1:220" ht="15.75" thickBot="1">
      <c r="A217" s="344" t="s">
        <v>5638</v>
      </c>
      <c r="B217" s="345">
        <v>570</v>
      </c>
      <c r="C217" s="346" t="s">
        <v>9759</v>
      </c>
      <c r="D217" s="346" t="s">
        <v>9760</v>
      </c>
      <c r="E217" s="345">
        <v>570</v>
      </c>
      <c r="F217" s="346" t="s">
        <v>6687</v>
      </c>
      <c r="G217" s="346" t="s">
        <v>401</v>
      </c>
      <c r="H217" s="346" t="s">
        <v>9761</v>
      </c>
      <c r="I217" s="346" t="s">
        <v>5643</v>
      </c>
      <c r="J217" s="346" t="s">
        <v>6689</v>
      </c>
      <c r="K217" s="346" t="s">
        <v>5698</v>
      </c>
      <c r="L217" s="346" t="s">
        <v>6691</v>
      </c>
      <c r="M217" s="346" t="s">
        <v>6692</v>
      </c>
      <c r="N217" s="179" t="s">
        <v>6693</v>
      </c>
      <c r="O217" s="348"/>
      <c r="P217" s="346" t="s">
        <v>401</v>
      </c>
      <c r="Q217" s="346" t="s">
        <v>6694</v>
      </c>
      <c r="R217" s="346" t="s">
        <v>6695</v>
      </c>
      <c r="S217" s="346" t="s">
        <v>6696</v>
      </c>
      <c r="T217" s="346" t="s">
        <v>6697</v>
      </c>
      <c r="U217" s="346" t="s">
        <v>6698</v>
      </c>
      <c r="V217" s="346" t="s">
        <v>733</v>
      </c>
      <c r="W217" s="346" t="s">
        <v>733</v>
      </c>
      <c r="X217" s="346" t="s">
        <v>733</v>
      </c>
      <c r="Y217" s="346" t="s">
        <v>3320</v>
      </c>
      <c r="Z217" s="346" t="s">
        <v>6699</v>
      </c>
      <c r="AA217" s="346" t="s">
        <v>733</v>
      </c>
      <c r="AB217" s="346" t="s">
        <v>6700</v>
      </c>
      <c r="AC217" s="346" t="s">
        <v>6701</v>
      </c>
      <c r="AD217" s="346" t="s">
        <v>6702</v>
      </c>
      <c r="AE217" s="346" t="s">
        <v>6703</v>
      </c>
      <c r="AF217" s="346" t="s">
        <v>6704</v>
      </c>
      <c r="AG217" s="346" t="s">
        <v>6705</v>
      </c>
      <c r="AH217" s="346" t="s">
        <v>1214</v>
      </c>
      <c r="AI217" s="346" t="s">
        <v>3320</v>
      </c>
      <c r="AJ217" s="346" t="s">
        <v>5955</v>
      </c>
      <c r="AK217" s="346" t="s">
        <v>7848</v>
      </c>
      <c r="AL217" s="346" t="s">
        <v>5665</v>
      </c>
      <c r="AM217" s="347">
        <v>47027</v>
      </c>
      <c r="AN217" s="345">
        <v>15</v>
      </c>
      <c r="AO217" s="345">
        <v>100</v>
      </c>
      <c r="AP217" s="346" t="s">
        <v>5666</v>
      </c>
      <c r="AQ217" s="345">
        <v>107</v>
      </c>
      <c r="AR217" s="345">
        <v>370.48</v>
      </c>
      <c r="AS217" s="346" t="s">
        <v>733</v>
      </c>
      <c r="AT217" s="345">
        <v>42.29</v>
      </c>
      <c r="AU217" s="346" t="s">
        <v>1214</v>
      </c>
      <c r="AV217" s="345">
        <v>640</v>
      </c>
      <c r="AW217" s="346" t="s">
        <v>5713</v>
      </c>
      <c r="AX217" s="346" t="s">
        <v>5801</v>
      </c>
      <c r="AY217" s="346" t="s">
        <v>3320</v>
      </c>
      <c r="AZ217" s="346" t="s">
        <v>733</v>
      </c>
      <c r="BA217" s="346" t="s">
        <v>733</v>
      </c>
      <c r="BB217" s="345">
        <v>2469.9</v>
      </c>
      <c r="BC217" s="345">
        <v>2280</v>
      </c>
      <c r="BD217" s="346" t="s">
        <v>6441</v>
      </c>
      <c r="BE217" s="345">
        <v>365</v>
      </c>
      <c r="BF217" s="345">
        <v>85.36</v>
      </c>
      <c r="BG217" s="345">
        <v>98</v>
      </c>
      <c r="BH217" s="345">
        <v>35</v>
      </c>
      <c r="BI217" s="347">
        <v>46387</v>
      </c>
      <c r="BJ217" s="345">
        <v>0.41</v>
      </c>
      <c r="BK217" s="345">
        <v>8</v>
      </c>
      <c r="BL217" s="346" t="s">
        <v>7254</v>
      </c>
      <c r="BM217" s="345">
        <v>3924000</v>
      </c>
      <c r="BN217" s="346" t="s">
        <v>3320</v>
      </c>
      <c r="BO217" s="346" t="s">
        <v>3320</v>
      </c>
      <c r="BP217" s="346" t="s">
        <v>3320</v>
      </c>
      <c r="BQ217" s="346" t="s">
        <v>3320</v>
      </c>
      <c r="BR217" s="346" t="s">
        <v>3320</v>
      </c>
      <c r="BS217" s="346" t="s">
        <v>3320</v>
      </c>
      <c r="BT217" s="346" t="s">
        <v>3320</v>
      </c>
      <c r="BU217" s="346" t="s">
        <v>3320</v>
      </c>
      <c r="BV217" s="346" t="s">
        <v>3320</v>
      </c>
      <c r="BW217" s="346" t="s">
        <v>3320</v>
      </c>
      <c r="BX217" s="348"/>
      <c r="BY217" s="346" t="s">
        <v>3320</v>
      </c>
      <c r="BZ217" s="346" t="s">
        <v>3320</v>
      </c>
      <c r="CA217" s="346" t="s">
        <v>3320</v>
      </c>
      <c r="CB217" s="346" t="s">
        <v>3320</v>
      </c>
      <c r="CC217" s="346" t="s">
        <v>3320</v>
      </c>
      <c r="CD217" s="346" t="s">
        <v>3320</v>
      </c>
      <c r="CE217" s="346" t="s">
        <v>3320</v>
      </c>
      <c r="CF217" s="346" t="s">
        <v>3320</v>
      </c>
      <c r="CG217" s="346" t="s">
        <v>3320</v>
      </c>
      <c r="CH217" s="348"/>
      <c r="CI217" s="346" t="s">
        <v>3320</v>
      </c>
      <c r="CJ217" s="346" t="s">
        <v>3320</v>
      </c>
      <c r="CK217" s="346" t="s">
        <v>3320</v>
      </c>
      <c r="CL217" s="346" t="s">
        <v>3320</v>
      </c>
      <c r="CM217" s="346" t="s">
        <v>3320</v>
      </c>
      <c r="CN217" s="346" t="s">
        <v>3320</v>
      </c>
      <c r="CO217" s="346" t="s">
        <v>3320</v>
      </c>
      <c r="CP217" s="346" t="s">
        <v>3320</v>
      </c>
      <c r="CQ217" s="346" t="s">
        <v>3320</v>
      </c>
      <c r="CR217" s="346" t="s">
        <v>3320</v>
      </c>
      <c r="CS217" s="346" t="s">
        <v>3320</v>
      </c>
      <c r="CT217" s="346" t="s">
        <v>3320</v>
      </c>
      <c r="CU217" s="346" t="s">
        <v>3320</v>
      </c>
      <c r="CV217" s="346" t="s">
        <v>3320</v>
      </c>
      <c r="CW217" s="346" t="s">
        <v>3320</v>
      </c>
      <c r="CX217" s="346" t="s">
        <v>3320</v>
      </c>
      <c r="CY217" s="346" t="s">
        <v>3320</v>
      </c>
      <c r="CZ217" s="346" t="s">
        <v>3320</v>
      </c>
      <c r="DA217" s="346" t="s">
        <v>3320</v>
      </c>
      <c r="DB217" s="346" t="s">
        <v>3320</v>
      </c>
      <c r="DC217" s="346" t="s">
        <v>3320</v>
      </c>
      <c r="DD217" s="346" t="s">
        <v>3320</v>
      </c>
      <c r="DE217" s="346" t="s">
        <v>3320</v>
      </c>
      <c r="DF217" s="346" t="s">
        <v>3320</v>
      </c>
      <c r="DG217" s="346" t="s">
        <v>3320</v>
      </c>
      <c r="DH217" s="346" t="s">
        <v>3320</v>
      </c>
      <c r="DI217" s="346" t="s">
        <v>3320</v>
      </c>
      <c r="DJ217" s="346" t="s">
        <v>3320</v>
      </c>
      <c r="DK217" s="346" t="s">
        <v>3320</v>
      </c>
      <c r="DL217" s="346" t="s">
        <v>3320</v>
      </c>
      <c r="DM217" s="346" t="s">
        <v>3320</v>
      </c>
      <c r="DN217" s="346" t="s">
        <v>3320</v>
      </c>
      <c r="DO217" s="346" t="s">
        <v>3320</v>
      </c>
      <c r="DP217" s="346" t="s">
        <v>3320</v>
      </c>
      <c r="DQ217" s="346" t="s">
        <v>3320</v>
      </c>
      <c r="DR217" s="346" t="s">
        <v>3320</v>
      </c>
      <c r="DS217" s="346" t="s">
        <v>3320</v>
      </c>
      <c r="DT217" s="346" t="s">
        <v>3320</v>
      </c>
      <c r="DU217" s="346" t="s">
        <v>3320</v>
      </c>
      <c r="DV217" s="346" t="s">
        <v>3320</v>
      </c>
      <c r="DW217" s="346" t="s">
        <v>3320</v>
      </c>
      <c r="DX217" s="346" t="s">
        <v>3320</v>
      </c>
      <c r="DY217" s="346" t="s">
        <v>3320</v>
      </c>
      <c r="DZ217" s="346" t="s">
        <v>3320</v>
      </c>
      <c r="EA217" s="346" t="s">
        <v>3320</v>
      </c>
      <c r="EB217" s="346" t="s">
        <v>3320</v>
      </c>
      <c r="EC217" s="346" t="s">
        <v>3320</v>
      </c>
      <c r="ED217" s="346" t="s">
        <v>3320</v>
      </c>
      <c r="EE217" s="346" t="s">
        <v>3320</v>
      </c>
      <c r="EF217" s="345">
        <v>149933970</v>
      </c>
      <c r="EG217" s="346" t="s">
        <v>1214</v>
      </c>
      <c r="EH217" s="346" t="s">
        <v>733</v>
      </c>
      <c r="EI217" s="346" t="s">
        <v>733</v>
      </c>
      <c r="EJ217" s="346" t="s">
        <v>733</v>
      </c>
      <c r="EK217" s="346" t="s">
        <v>488</v>
      </c>
      <c r="EL217" s="346" t="s">
        <v>9763</v>
      </c>
      <c r="EM217" s="179" t="s">
        <v>9764</v>
      </c>
      <c r="EN217" s="348"/>
      <c r="EO217" s="346" t="s">
        <v>9765</v>
      </c>
      <c r="EP217" s="345">
        <v>149933970.09999999</v>
      </c>
      <c r="EQ217" s="345">
        <v>9980954.9199999999</v>
      </c>
      <c r="ER217" s="345">
        <v>3860.15</v>
      </c>
      <c r="ES217" s="345">
        <v>83.33</v>
      </c>
      <c r="ET217" s="346" t="s">
        <v>9766</v>
      </c>
      <c r="EU217" s="346" t="s">
        <v>733</v>
      </c>
      <c r="EV217" s="346" t="s">
        <v>733</v>
      </c>
      <c r="EW217" s="346" t="s">
        <v>6713</v>
      </c>
      <c r="EX217" s="346" t="s">
        <v>733</v>
      </c>
      <c r="EY217" s="346" t="s">
        <v>733</v>
      </c>
      <c r="EZ217" s="346" t="s">
        <v>733</v>
      </c>
      <c r="FA217" s="346" t="s">
        <v>733</v>
      </c>
      <c r="FB217" s="346" t="s">
        <v>733</v>
      </c>
      <c r="FC217" s="349" t="s">
        <v>5676</v>
      </c>
      <c r="FD217" s="346" t="s">
        <v>3320</v>
      </c>
      <c r="FE217" s="346" t="s">
        <v>733</v>
      </c>
      <c r="FF217" s="346" t="s">
        <v>5721</v>
      </c>
      <c r="FG217" s="346" t="s">
        <v>1214</v>
      </c>
      <c r="FH217" s="346" t="s">
        <v>1214</v>
      </c>
      <c r="FI217" s="346" t="s">
        <v>3320</v>
      </c>
      <c r="FJ217" s="346" t="s">
        <v>3320</v>
      </c>
      <c r="FK217" s="345">
        <v>0</v>
      </c>
      <c r="FL217" s="346" t="s">
        <v>1214</v>
      </c>
      <c r="FM217" s="346" t="s">
        <v>1214</v>
      </c>
      <c r="FN217" s="346" t="s">
        <v>3320</v>
      </c>
      <c r="FO217" s="346" t="s">
        <v>1214</v>
      </c>
      <c r="FP217" s="346" t="s">
        <v>3320</v>
      </c>
      <c r="FQ217" s="346" t="s">
        <v>3320</v>
      </c>
      <c r="FR217" s="346" t="s">
        <v>3320</v>
      </c>
      <c r="FS217" s="346" t="s">
        <v>3320</v>
      </c>
      <c r="FT217" s="346" t="s">
        <v>3320</v>
      </c>
      <c r="FU217" s="346" t="s">
        <v>3320</v>
      </c>
      <c r="FV217" s="346" t="s">
        <v>733</v>
      </c>
      <c r="FW217" s="346" t="s">
        <v>1214</v>
      </c>
      <c r="FX217" s="350">
        <v>46070.756585648145</v>
      </c>
      <c r="FY217" s="350">
        <v>46079.701215277775</v>
      </c>
      <c r="FZ217" s="346" t="s">
        <v>5685</v>
      </c>
      <c r="GA217" s="346" t="s">
        <v>3320</v>
      </c>
      <c r="GB217" s="346" t="s">
        <v>3320</v>
      </c>
      <c r="GC217" s="346" t="s">
        <v>3320</v>
      </c>
      <c r="GD217" s="346" t="s">
        <v>3320</v>
      </c>
      <c r="GE217" s="346" t="s">
        <v>3320</v>
      </c>
      <c r="GF217" s="346" t="s">
        <v>3320</v>
      </c>
      <c r="GG217" s="346" t="s">
        <v>3320</v>
      </c>
      <c r="GH217" s="346" t="s">
        <v>3320</v>
      </c>
      <c r="GI217" s="346" t="s">
        <v>3320</v>
      </c>
      <c r="GJ217" s="346" t="s">
        <v>3320</v>
      </c>
      <c r="GK217" s="346" t="s">
        <v>3320</v>
      </c>
      <c r="GL217" s="346" t="s">
        <v>3320</v>
      </c>
      <c r="GM217" s="346" t="s">
        <v>3320</v>
      </c>
      <c r="GN217" s="346" t="s">
        <v>3320</v>
      </c>
      <c r="GO217" s="346" t="s">
        <v>3320</v>
      </c>
      <c r="GP217" s="346" t="s">
        <v>3320</v>
      </c>
      <c r="GQ217" s="346" t="s">
        <v>3320</v>
      </c>
      <c r="GR217" s="346" t="s">
        <v>3320</v>
      </c>
      <c r="GS217" s="346" t="s">
        <v>3320</v>
      </c>
      <c r="GT217" s="346" t="s">
        <v>3320</v>
      </c>
      <c r="GU217" s="346" t="s">
        <v>3320</v>
      </c>
      <c r="GV217" s="346" t="s">
        <v>3320</v>
      </c>
      <c r="GW217" s="346" t="s">
        <v>3320</v>
      </c>
      <c r="GX217" s="346" t="s">
        <v>3320</v>
      </c>
      <c r="GY217" s="346" t="s">
        <v>3320</v>
      </c>
      <c r="GZ217" s="346" t="s">
        <v>3320</v>
      </c>
      <c r="HA217" s="346" t="s">
        <v>3320</v>
      </c>
      <c r="HB217" s="346" t="s">
        <v>3320</v>
      </c>
      <c r="HC217" s="346" t="s">
        <v>3320</v>
      </c>
      <c r="HD217" s="346" t="s">
        <v>3320</v>
      </c>
      <c r="HE217" s="346" t="s">
        <v>3320</v>
      </c>
      <c r="HF217" s="346" t="s">
        <v>3320</v>
      </c>
      <c r="HG217" s="346" t="s">
        <v>3320</v>
      </c>
      <c r="HH217" s="346" t="s">
        <v>3320</v>
      </c>
      <c r="HI217" s="346" t="s">
        <v>3320</v>
      </c>
      <c r="HJ217" s="346" t="s">
        <v>3320</v>
      </c>
      <c r="HK217" s="346" t="s">
        <v>3320</v>
      </c>
      <c r="HL217" s="346" t="s">
        <v>3320</v>
      </c>
    </row>
    <row r="218" spans="1:220" ht="15.75" thickBot="1">
      <c r="A218" s="344" t="s">
        <v>5638</v>
      </c>
      <c r="B218" s="345">
        <v>565</v>
      </c>
      <c r="C218" s="346" t="s">
        <v>7894</v>
      </c>
      <c r="D218" s="346" t="s">
        <v>7895</v>
      </c>
      <c r="E218" s="345">
        <v>565</v>
      </c>
      <c r="F218" s="346" t="s">
        <v>6687</v>
      </c>
      <c r="G218" s="346" t="s">
        <v>401</v>
      </c>
      <c r="H218" s="346" t="s">
        <v>7896</v>
      </c>
      <c r="I218" s="346" t="s">
        <v>5643</v>
      </c>
      <c r="J218" s="346" t="s">
        <v>6689</v>
      </c>
      <c r="K218" s="346" t="s">
        <v>5698</v>
      </c>
      <c r="L218" s="346" t="s">
        <v>5698</v>
      </c>
      <c r="M218" s="346" t="s">
        <v>6692</v>
      </c>
      <c r="N218" s="179" t="s">
        <v>6693</v>
      </c>
      <c r="O218" s="348"/>
      <c r="P218" s="346" t="s">
        <v>401</v>
      </c>
      <c r="Q218" s="346" t="s">
        <v>6694</v>
      </c>
      <c r="R218" s="346" t="s">
        <v>6695</v>
      </c>
      <c r="S218" s="346" t="s">
        <v>6696</v>
      </c>
      <c r="T218" s="346" t="s">
        <v>6697</v>
      </c>
      <c r="U218" s="346" t="s">
        <v>6698</v>
      </c>
      <c r="V218" s="346" t="s">
        <v>733</v>
      </c>
      <c r="W218" s="346" t="s">
        <v>733</v>
      </c>
      <c r="X218" s="346" t="s">
        <v>733</v>
      </c>
      <c r="Y218" s="346" t="s">
        <v>3320</v>
      </c>
      <c r="Z218" s="346" t="s">
        <v>6699</v>
      </c>
      <c r="AA218" s="346" t="s">
        <v>733</v>
      </c>
      <c r="AB218" s="346" t="s">
        <v>6700</v>
      </c>
      <c r="AC218" s="346" t="s">
        <v>6701</v>
      </c>
      <c r="AD218" s="346" t="s">
        <v>6702</v>
      </c>
      <c r="AE218" s="346" t="s">
        <v>6703</v>
      </c>
      <c r="AF218" s="346" t="s">
        <v>6704</v>
      </c>
      <c r="AG218" s="346" t="s">
        <v>6705</v>
      </c>
      <c r="AH218" s="346" t="s">
        <v>1214</v>
      </c>
      <c r="AI218" s="346" t="s">
        <v>3320</v>
      </c>
      <c r="AJ218" s="346" t="s">
        <v>5663</v>
      </c>
      <c r="AK218" s="346" t="s">
        <v>6324</v>
      </c>
      <c r="AL218" s="346" t="s">
        <v>5665</v>
      </c>
      <c r="AM218" s="347">
        <v>47027</v>
      </c>
      <c r="AN218" s="345">
        <v>15</v>
      </c>
      <c r="AO218" s="345">
        <v>130</v>
      </c>
      <c r="AP218" s="346" t="s">
        <v>5666</v>
      </c>
      <c r="AQ218" s="345">
        <v>143</v>
      </c>
      <c r="AR218" s="345">
        <v>419.07</v>
      </c>
      <c r="AS218" s="346" t="s">
        <v>733</v>
      </c>
      <c r="AT218" s="345">
        <v>36.799999999999997</v>
      </c>
      <c r="AU218" s="346" t="s">
        <v>1214</v>
      </c>
      <c r="AV218" s="345">
        <v>640</v>
      </c>
      <c r="AW218" s="346" t="s">
        <v>5713</v>
      </c>
      <c r="AX218" s="346" t="s">
        <v>5801</v>
      </c>
      <c r="AY218" s="346" t="s">
        <v>3320</v>
      </c>
      <c r="AZ218" s="346" t="s">
        <v>733</v>
      </c>
      <c r="BA218" s="346" t="s">
        <v>733</v>
      </c>
      <c r="BB218" s="345">
        <v>2149.1</v>
      </c>
      <c r="BC218" s="345">
        <v>1983.8</v>
      </c>
      <c r="BD218" s="346" t="s">
        <v>7898</v>
      </c>
      <c r="BE218" s="345">
        <v>365</v>
      </c>
      <c r="BF218" s="345">
        <v>85.36</v>
      </c>
      <c r="BG218" s="345">
        <v>98</v>
      </c>
      <c r="BH218" s="345">
        <v>35</v>
      </c>
      <c r="BI218" s="347">
        <v>46387</v>
      </c>
      <c r="BJ218" s="345">
        <v>0.47</v>
      </c>
      <c r="BK218" s="345">
        <v>8</v>
      </c>
      <c r="BL218" s="346" t="s">
        <v>7899</v>
      </c>
      <c r="BM218" s="345">
        <v>5226000</v>
      </c>
      <c r="BN218" s="346" t="s">
        <v>3320</v>
      </c>
      <c r="BO218" s="346" t="s">
        <v>3320</v>
      </c>
      <c r="BP218" s="346" t="s">
        <v>3320</v>
      </c>
      <c r="BQ218" s="346" t="s">
        <v>3320</v>
      </c>
      <c r="BR218" s="346" t="s">
        <v>3320</v>
      </c>
      <c r="BS218" s="346" t="s">
        <v>3320</v>
      </c>
      <c r="BT218" s="346" t="s">
        <v>3320</v>
      </c>
      <c r="BU218" s="346" t="s">
        <v>3320</v>
      </c>
      <c r="BV218" s="346" t="s">
        <v>3320</v>
      </c>
      <c r="BW218" s="346" t="s">
        <v>3320</v>
      </c>
      <c r="BX218" s="348"/>
      <c r="BY218" s="346" t="s">
        <v>3320</v>
      </c>
      <c r="BZ218" s="346" t="s">
        <v>3320</v>
      </c>
      <c r="CA218" s="346" t="s">
        <v>3320</v>
      </c>
      <c r="CB218" s="346" t="s">
        <v>3320</v>
      </c>
      <c r="CC218" s="346" t="s">
        <v>3320</v>
      </c>
      <c r="CD218" s="346" t="s">
        <v>3320</v>
      </c>
      <c r="CE218" s="346" t="s">
        <v>3320</v>
      </c>
      <c r="CF218" s="346" t="s">
        <v>3320</v>
      </c>
      <c r="CG218" s="346" t="s">
        <v>3320</v>
      </c>
      <c r="CH218" s="348"/>
      <c r="CI218" s="346" t="s">
        <v>3320</v>
      </c>
      <c r="CJ218" s="346" t="s">
        <v>3320</v>
      </c>
      <c r="CK218" s="346" t="s">
        <v>3320</v>
      </c>
      <c r="CL218" s="346" t="s">
        <v>3320</v>
      </c>
      <c r="CM218" s="346" t="s">
        <v>3320</v>
      </c>
      <c r="CN218" s="346" t="s">
        <v>3320</v>
      </c>
      <c r="CO218" s="346" t="s">
        <v>3320</v>
      </c>
      <c r="CP218" s="346" t="s">
        <v>3320</v>
      </c>
      <c r="CQ218" s="346" t="s">
        <v>3320</v>
      </c>
      <c r="CR218" s="346" t="s">
        <v>3320</v>
      </c>
      <c r="CS218" s="346" t="s">
        <v>3320</v>
      </c>
      <c r="CT218" s="346" t="s">
        <v>3320</v>
      </c>
      <c r="CU218" s="346" t="s">
        <v>3320</v>
      </c>
      <c r="CV218" s="346" t="s">
        <v>3320</v>
      </c>
      <c r="CW218" s="346" t="s">
        <v>3320</v>
      </c>
      <c r="CX218" s="346" t="s">
        <v>3320</v>
      </c>
      <c r="CY218" s="346" t="s">
        <v>3320</v>
      </c>
      <c r="CZ218" s="346" t="s">
        <v>3320</v>
      </c>
      <c r="DA218" s="346" t="s">
        <v>3320</v>
      </c>
      <c r="DB218" s="346" t="s">
        <v>3320</v>
      </c>
      <c r="DC218" s="346" t="s">
        <v>3320</v>
      </c>
      <c r="DD218" s="346" t="s">
        <v>3320</v>
      </c>
      <c r="DE218" s="346" t="s">
        <v>3320</v>
      </c>
      <c r="DF218" s="346" t="s">
        <v>3320</v>
      </c>
      <c r="DG218" s="346" t="s">
        <v>3320</v>
      </c>
      <c r="DH218" s="346" t="s">
        <v>3320</v>
      </c>
      <c r="DI218" s="346" t="s">
        <v>3320</v>
      </c>
      <c r="DJ218" s="346" t="s">
        <v>3320</v>
      </c>
      <c r="DK218" s="346" t="s">
        <v>3320</v>
      </c>
      <c r="DL218" s="346" t="s">
        <v>3320</v>
      </c>
      <c r="DM218" s="346" t="s">
        <v>3320</v>
      </c>
      <c r="DN218" s="346" t="s">
        <v>3320</v>
      </c>
      <c r="DO218" s="346" t="s">
        <v>3320</v>
      </c>
      <c r="DP218" s="346" t="s">
        <v>3320</v>
      </c>
      <c r="DQ218" s="346" t="s">
        <v>3320</v>
      </c>
      <c r="DR218" s="346" t="s">
        <v>3320</v>
      </c>
      <c r="DS218" s="346" t="s">
        <v>3320</v>
      </c>
      <c r="DT218" s="346" t="s">
        <v>3320</v>
      </c>
      <c r="DU218" s="346" t="s">
        <v>3320</v>
      </c>
      <c r="DV218" s="346" t="s">
        <v>3320</v>
      </c>
      <c r="DW218" s="346" t="s">
        <v>3320</v>
      </c>
      <c r="DX218" s="346" t="s">
        <v>3320</v>
      </c>
      <c r="DY218" s="346" t="s">
        <v>3320</v>
      </c>
      <c r="DZ218" s="346" t="s">
        <v>3320</v>
      </c>
      <c r="EA218" s="346" t="s">
        <v>3320</v>
      </c>
      <c r="EB218" s="346" t="s">
        <v>3320</v>
      </c>
      <c r="EC218" s="346" t="s">
        <v>3320</v>
      </c>
      <c r="ED218" s="346" t="s">
        <v>3320</v>
      </c>
      <c r="EE218" s="346" t="s">
        <v>3320</v>
      </c>
      <c r="EF218" s="345">
        <v>186928263</v>
      </c>
      <c r="EG218" s="346" t="s">
        <v>1214</v>
      </c>
      <c r="EH218" s="346" t="s">
        <v>733</v>
      </c>
      <c r="EI218" s="346" t="s">
        <v>733</v>
      </c>
      <c r="EJ218" s="346" t="s">
        <v>733</v>
      </c>
      <c r="EK218" s="346" t="s">
        <v>3415</v>
      </c>
      <c r="EL218" s="346" t="s">
        <v>7900</v>
      </c>
      <c r="EM218" s="179" t="s">
        <v>7901</v>
      </c>
      <c r="EN218" s="348"/>
      <c r="EO218" s="346" t="s">
        <v>7902</v>
      </c>
      <c r="EP218" s="345">
        <v>186928263.69999999</v>
      </c>
      <c r="EQ218" s="345">
        <v>12836471.27</v>
      </c>
      <c r="ER218" s="345">
        <v>3733.25</v>
      </c>
      <c r="ES218" s="345">
        <v>96.15</v>
      </c>
      <c r="ET218" s="346" t="s">
        <v>6712</v>
      </c>
      <c r="EU218" s="346" t="s">
        <v>733</v>
      </c>
      <c r="EV218" s="346" t="s">
        <v>733</v>
      </c>
      <c r="EW218" s="346" t="s">
        <v>6713</v>
      </c>
      <c r="EX218" s="346" t="s">
        <v>733</v>
      </c>
      <c r="EY218" s="346" t="s">
        <v>733</v>
      </c>
      <c r="EZ218" s="346" t="s">
        <v>733</v>
      </c>
      <c r="FA218" s="346" t="s">
        <v>733</v>
      </c>
      <c r="FB218" s="346" t="s">
        <v>733</v>
      </c>
      <c r="FC218" s="349" t="s">
        <v>5676</v>
      </c>
      <c r="FD218" s="346" t="s">
        <v>3320</v>
      </c>
      <c r="FE218" s="346" t="s">
        <v>733</v>
      </c>
      <c r="FF218" s="346" t="s">
        <v>5721</v>
      </c>
      <c r="FG218" s="346" t="s">
        <v>1214</v>
      </c>
      <c r="FH218" s="346" t="s">
        <v>1214</v>
      </c>
      <c r="FI218" s="346" t="s">
        <v>3320</v>
      </c>
      <c r="FJ218" s="346" t="s">
        <v>3320</v>
      </c>
      <c r="FK218" s="345">
        <v>0</v>
      </c>
      <c r="FL218" s="346" t="s">
        <v>1214</v>
      </c>
      <c r="FM218" s="346" t="s">
        <v>1214</v>
      </c>
      <c r="FN218" s="346" t="s">
        <v>3320</v>
      </c>
      <c r="FO218" s="346" t="s">
        <v>1214</v>
      </c>
      <c r="FP218" s="346" t="s">
        <v>3320</v>
      </c>
      <c r="FQ218" s="346" t="s">
        <v>7903</v>
      </c>
      <c r="FR218" s="346" t="s">
        <v>7904</v>
      </c>
      <c r="FS218" s="346" t="s">
        <v>3320</v>
      </c>
      <c r="FT218" s="346" t="s">
        <v>3320</v>
      </c>
      <c r="FU218" s="346" t="s">
        <v>3320</v>
      </c>
      <c r="FV218" s="346" t="s">
        <v>733</v>
      </c>
      <c r="FW218" s="346" t="s">
        <v>1214</v>
      </c>
      <c r="FX218" s="350">
        <v>46070.74486111111</v>
      </c>
      <c r="FY218" s="350">
        <v>46079.699918981481</v>
      </c>
      <c r="FZ218" s="346" t="s">
        <v>5685</v>
      </c>
      <c r="GA218" s="346" t="s">
        <v>3320</v>
      </c>
      <c r="GB218" s="346" t="s">
        <v>3320</v>
      </c>
      <c r="GC218" s="346" t="s">
        <v>3320</v>
      </c>
      <c r="GD218" s="346" t="s">
        <v>3320</v>
      </c>
      <c r="GE218" s="346" t="s">
        <v>3320</v>
      </c>
      <c r="GF218" s="346" t="s">
        <v>3320</v>
      </c>
      <c r="GG218" s="346" t="s">
        <v>3320</v>
      </c>
      <c r="GH218" s="346" t="s">
        <v>3320</v>
      </c>
      <c r="GI218" s="346" t="s">
        <v>3320</v>
      </c>
      <c r="GJ218" s="346" t="s">
        <v>3320</v>
      </c>
      <c r="GK218" s="346" t="s">
        <v>3320</v>
      </c>
      <c r="GL218" s="346" t="s">
        <v>3320</v>
      </c>
      <c r="GM218" s="346" t="s">
        <v>3320</v>
      </c>
      <c r="GN218" s="346" t="s">
        <v>3320</v>
      </c>
      <c r="GO218" s="346" t="s">
        <v>3320</v>
      </c>
      <c r="GP218" s="346" t="s">
        <v>3320</v>
      </c>
      <c r="GQ218" s="346" t="s">
        <v>3320</v>
      </c>
      <c r="GR218" s="346" t="s">
        <v>3320</v>
      </c>
      <c r="GS218" s="346" t="s">
        <v>3320</v>
      </c>
      <c r="GT218" s="346" t="s">
        <v>3320</v>
      </c>
      <c r="GU218" s="346" t="s">
        <v>3320</v>
      </c>
      <c r="GV218" s="346" t="s">
        <v>3320</v>
      </c>
      <c r="GW218" s="346" t="s">
        <v>3320</v>
      </c>
      <c r="GX218" s="346" t="s">
        <v>3320</v>
      </c>
      <c r="GY218" s="346" t="s">
        <v>3320</v>
      </c>
      <c r="GZ218" s="346" t="s">
        <v>3320</v>
      </c>
      <c r="HA218" s="346" t="s">
        <v>3320</v>
      </c>
      <c r="HB218" s="346" t="s">
        <v>3320</v>
      </c>
      <c r="HC218" s="346" t="s">
        <v>3320</v>
      </c>
      <c r="HD218" s="346" t="s">
        <v>3320</v>
      </c>
      <c r="HE218" s="346" t="s">
        <v>3320</v>
      </c>
      <c r="HF218" s="346" t="s">
        <v>3320</v>
      </c>
      <c r="HG218" s="346" t="s">
        <v>3320</v>
      </c>
      <c r="HH218" s="346" t="s">
        <v>3320</v>
      </c>
      <c r="HI218" s="346" t="s">
        <v>3320</v>
      </c>
      <c r="HJ218" s="346" t="s">
        <v>3320</v>
      </c>
      <c r="HK218" s="346" t="s">
        <v>3320</v>
      </c>
      <c r="HL218" s="346" t="s">
        <v>3320</v>
      </c>
    </row>
    <row r="219" spans="1:220" ht="15.75" thickBot="1">
      <c r="A219" s="344" t="s">
        <v>5638</v>
      </c>
      <c r="B219" s="345">
        <v>432</v>
      </c>
      <c r="C219" s="346" t="s">
        <v>9801</v>
      </c>
      <c r="D219" s="346" t="s">
        <v>9802</v>
      </c>
      <c r="E219" s="345">
        <v>432</v>
      </c>
      <c r="F219" s="346" t="s">
        <v>6687</v>
      </c>
      <c r="G219" s="346" t="s">
        <v>401</v>
      </c>
      <c r="H219" s="346" t="s">
        <v>9803</v>
      </c>
      <c r="I219" s="346" t="s">
        <v>5643</v>
      </c>
      <c r="J219" s="346" t="s">
        <v>6689</v>
      </c>
      <c r="K219" s="346" t="s">
        <v>5698</v>
      </c>
      <c r="L219" s="346" t="s">
        <v>6691</v>
      </c>
      <c r="M219" s="346" t="s">
        <v>6692</v>
      </c>
      <c r="N219" s="179" t="s">
        <v>6693</v>
      </c>
      <c r="O219" s="348"/>
      <c r="P219" s="346" t="s">
        <v>401</v>
      </c>
      <c r="Q219" s="346" t="s">
        <v>6694</v>
      </c>
      <c r="R219" s="346" t="s">
        <v>6695</v>
      </c>
      <c r="S219" s="346" t="s">
        <v>6696</v>
      </c>
      <c r="T219" s="346" t="s">
        <v>6697</v>
      </c>
      <c r="U219" s="346" t="s">
        <v>6698</v>
      </c>
      <c r="V219" s="346" t="s">
        <v>733</v>
      </c>
      <c r="W219" s="346" t="s">
        <v>733</v>
      </c>
      <c r="X219" s="346" t="s">
        <v>733</v>
      </c>
      <c r="Y219" s="346" t="s">
        <v>3320</v>
      </c>
      <c r="Z219" s="346" t="s">
        <v>6699</v>
      </c>
      <c r="AA219" s="346" t="s">
        <v>733</v>
      </c>
      <c r="AB219" s="346" t="s">
        <v>6700</v>
      </c>
      <c r="AC219" s="346" t="s">
        <v>6701</v>
      </c>
      <c r="AD219" s="346" t="s">
        <v>6702</v>
      </c>
      <c r="AE219" s="346" t="s">
        <v>6703</v>
      </c>
      <c r="AF219" s="346" t="s">
        <v>6704</v>
      </c>
      <c r="AG219" s="346" t="s">
        <v>6705</v>
      </c>
      <c r="AH219" s="346" t="s">
        <v>1214</v>
      </c>
      <c r="AI219" s="346" t="s">
        <v>3320</v>
      </c>
      <c r="AJ219" s="346" t="s">
        <v>5663</v>
      </c>
      <c r="AK219" s="346" t="s">
        <v>3585</v>
      </c>
      <c r="AL219" s="346" t="s">
        <v>5665</v>
      </c>
      <c r="AM219" s="347">
        <v>47027</v>
      </c>
      <c r="AN219" s="345">
        <v>15</v>
      </c>
      <c r="AO219" s="345">
        <v>115</v>
      </c>
      <c r="AP219" s="346" t="s">
        <v>5666</v>
      </c>
      <c r="AQ219" s="345">
        <v>126</v>
      </c>
      <c r="AR219" s="345">
        <v>366.85</v>
      </c>
      <c r="AS219" s="346" t="s">
        <v>733</v>
      </c>
      <c r="AT219" s="345">
        <v>36.42</v>
      </c>
      <c r="AU219" s="346" t="s">
        <v>733</v>
      </c>
      <c r="AV219" s="345">
        <v>640</v>
      </c>
      <c r="AW219" s="346" t="s">
        <v>5713</v>
      </c>
      <c r="AX219" s="346" t="s">
        <v>5801</v>
      </c>
      <c r="AY219" s="346" t="s">
        <v>3320</v>
      </c>
      <c r="AZ219" s="346" t="s">
        <v>733</v>
      </c>
      <c r="BA219" s="346" t="s">
        <v>733</v>
      </c>
      <c r="BB219" s="345">
        <v>2121.3000000000002</v>
      </c>
      <c r="BC219" s="345">
        <v>1958.2</v>
      </c>
      <c r="BD219" s="346" t="s">
        <v>9805</v>
      </c>
      <c r="BE219" s="345">
        <v>365</v>
      </c>
      <c r="BF219" s="345">
        <v>85.36</v>
      </c>
      <c r="BG219" s="345">
        <v>98</v>
      </c>
      <c r="BH219" s="345">
        <v>35</v>
      </c>
      <c r="BI219" s="347">
        <v>46387</v>
      </c>
      <c r="BJ219" s="345">
        <v>0.5</v>
      </c>
      <c r="BK219" s="345">
        <v>8</v>
      </c>
      <c r="BL219" s="346" t="s">
        <v>9806</v>
      </c>
      <c r="BM219" s="345">
        <v>4638000</v>
      </c>
      <c r="BN219" s="346" t="s">
        <v>3320</v>
      </c>
      <c r="BO219" s="346" t="s">
        <v>3320</v>
      </c>
      <c r="BP219" s="346" t="s">
        <v>3320</v>
      </c>
      <c r="BQ219" s="346" t="s">
        <v>3320</v>
      </c>
      <c r="BR219" s="346" t="s">
        <v>3320</v>
      </c>
      <c r="BS219" s="346" t="s">
        <v>3320</v>
      </c>
      <c r="BT219" s="346" t="s">
        <v>3320</v>
      </c>
      <c r="BU219" s="346" t="s">
        <v>3320</v>
      </c>
      <c r="BV219" s="346" t="s">
        <v>3320</v>
      </c>
      <c r="BW219" s="346" t="s">
        <v>3320</v>
      </c>
      <c r="BX219" s="348"/>
      <c r="BY219" s="346" t="s">
        <v>3320</v>
      </c>
      <c r="BZ219" s="346" t="s">
        <v>3320</v>
      </c>
      <c r="CA219" s="346" t="s">
        <v>3320</v>
      </c>
      <c r="CB219" s="346" t="s">
        <v>3320</v>
      </c>
      <c r="CC219" s="346" t="s">
        <v>3320</v>
      </c>
      <c r="CD219" s="346" t="s">
        <v>3320</v>
      </c>
      <c r="CE219" s="346" t="s">
        <v>3320</v>
      </c>
      <c r="CF219" s="346" t="s">
        <v>3320</v>
      </c>
      <c r="CG219" s="346" t="s">
        <v>3320</v>
      </c>
      <c r="CH219" s="348"/>
      <c r="CI219" s="346" t="s">
        <v>3320</v>
      </c>
      <c r="CJ219" s="346" t="s">
        <v>3320</v>
      </c>
      <c r="CK219" s="346" t="s">
        <v>3320</v>
      </c>
      <c r="CL219" s="346" t="s">
        <v>3320</v>
      </c>
      <c r="CM219" s="346" t="s">
        <v>3320</v>
      </c>
      <c r="CN219" s="346" t="s">
        <v>3320</v>
      </c>
      <c r="CO219" s="346" t="s">
        <v>3320</v>
      </c>
      <c r="CP219" s="346" t="s">
        <v>3320</v>
      </c>
      <c r="CQ219" s="346" t="s">
        <v>3320</v>
      </c>
      <c r="CR219" s="346" t="s">
        <v>3320</v>
      </c>
      <c r="CS219" s="346" t="s">
        <v>3320</v>
      </c>
      <c r="CT219" s="346" t="s">
        <v>3320</v>
      </c>
      <c r="CU219" s="346" t="s">
        <v>3320</v>
      </c>
      <c r="CV219" s="346" t="s">
        <v>3320</v>
      </c>
      <c r="CW219" s="346" t="s">
        <v>3320</v>
      </c>
      <c r="CX219" s="346" t="s">
        <v>3320</v>
      </c>
      <c r="CY219" s="346" t="s">
        <v>3320</v>
      </c>
      <c r="CZ219" s="346" t="s">
        <v>3320</v>
      </c>
      <c r="DA219" s="346" t="s">
        <v>3320</v>
      </c>
      <c r="DB219" s="346" t="s">
        <v>3320</v>
      </c>
      <c r="DC219" s="346" t="s">
        <v>3320</v>
      </c>
      <c r="DD219" s="346" t="s">
        <v>3320</v>
      </c>
      <c r="DE219" s="346" t="s">
        <v>3320</v>
      </c>
      <c r="DF219" s="346" t="s">
        <v>3320</v>
      </c>
      <c r="DG219" s="346" t="s">
        <v>3320</v>
      </c>
      <c r="DH219" s="346" t="s">
        <v>3320</v>
      </c>
      <c r="DI219" s="346" t="s">
        <v>3320</v>
      </c>
      <c r="DJ219" s="346" t="s">
        <v>3320</v>
      </c>
      <c r="DK219" s="346" t="s">
        <v>3320</v>
      </c>
      <c r="DL219" s="346" t="s">
        <v>3320</v>
      </c>
      <c r="DM219" s="346" t="s">
        <v>3320</v>
      </c>
      <c r="DN219" s="346" t="s">
        <v>3320</v>
      </c>
      <c r="DO219" s="346" t="s">
        <v>3320</v>
      </c>
      <c r="DP219" s="346" t="s">
        <v>3320</v>
      </c>
      <c r="DQ219" s="346" t="s">
        <v>3320</v>
      </c>
      <c r="DR219" s="346" t="s">
        <v>3320</v>
      </c>
      <c r="DS219" s="346" t="s">
        <v>3320</v>
      </c>
      <c r="DT219" s="346" t="s">
        <v>3320</v>
      </c>
      <c r="DU219" s="346" t="s">
        <v>3320</v>
      </c>
      <c r="DV219" s="346" t="s">
        <v>3320</v>
      </c>
      <c r="DW219" s="346" t="s">
        <v>3320</v>
      </c>
      <c r="DX219" s="346" t="s">
        <v>3320</v>
      </c>
      <c r="DY219" s="346" t="s">
        <v>3320</v>
      </c>
      <c r="DZ219" s="346" t="s">
        <v>3320</v>
      </c>
      <c r="EA219" s="346" t="s">
        <v>3320</v>
      </c>
      <c r="EB219" s="346" t="s">
        <v>3320</v>
      </c>
      <c r="EC219" s="346" t="s">
        <v>3320</v>
      </c>
      <c r="ED219" s="346" t="s">
        <v>3320</v>
      </c>
      <c r="EE219" s="346" t="s">
        <v>3320</v>
      </c>
      <c r="EF219" s="345">
        <v>163371298</v>
      </c>
      <c r="EG219" s="346" t="s">
        <v>733</v>
      </c>
      <c r="EH219" s="346" t="s">
        <v>733</v>
      </c>
      <c r="EI219" s="346" t="s">
        <v>733</v>
      </c>
      <c r="EJ219" s="346" t="s">
        <v>733</v>
      </c>
      <c r="EK219" s="346" t="s">
        <v>8585</v>
      </c>
      <c r="EL219" s="346" t="s">
        <v>9807</v>
      </c>
      <c r="EM219" s="179" t="s">
        <v>9808</v>
      </c>
      <c r="EN219" s="348"/>
      <c r="EO219" s="346" t="s">
        <v>9809</v>
      </c>
      <c r="EP219" s="345">
        <v>163371298.59999999</v>
      </c>
      <c r="EQ219" s="345">
        <v>12127162.130000001</v>
      </c>
      <c r="ER219" s="345">
        <v>4026.73</v>
      </c>
      <c r="ES219" s="345">
        <v>108.7</v>
      </c>
      <c r="ET219" s="346" t="s">
        <v>6712</v>
      </c>
      <c r="EU219" s="346" t="s">
        <v>733</v>
      </c>
      <c r="EV219" s="346" t="s">
        <v>733</v>
      </c>
      <c r="EW219" s="346" t="s">
        <v>6713</v>
      </c>
      <c r="EX219" s="346" t="s">
        <v>733</v>
      </c>
      <c r="EY219" s="346" t="s">
        <v>733</v>
      </c>
      <c r="EZ219" s="346" t="s">
        <v>733</v>
      </c>
      <c r="FA219" s="346" t="s">
        <v>733</v>
      </c>
      <c r="FB219" s="346" t="s">
        <v>733</v>
      </c>
      <c r="FC219" s="349" t="s">
        <v>5676</v>
      </c>
      <c r="FD219" s="346" t="s">
        <v>3320</v>
      </c>
      <c r="FE219" s="346" t="s">
        <v>733</v>
      </c>
      <c r="FF219" s="346" t="s">
        <v>5721</v>
      </c>
      <c r="FG219" s="346" t="s">
        <v>1214</v>
      </c>
      <c r="FH219" s="346" t="s">
        <v>1214</v>
      </c>
      <c r="FI219" s="346" t="s">
        <v>3320</v>
      </c>
      <c r="FJ219" s="346" t="s">
        <v>3320</v>
      </c>
      <c r="FK219" s="345">
        <v>0</v>
      </c>
      <c r="FL219" s="346" t="s">
        <v>1214</v>
      </c>
      <c r="FM219" s="346" t="s">
        <v>1214</v>
      </c>
      <c r="FN219" s="346" t="s">
        <v>3320</v>
      </c>
      <c r="FO219" s="346" t="s">
        <v>733</v>
      </c>
      <c r="FP219" s="346" t="s">
        <v>3320</v>
      </c>
      <c r="FQ219" s="346" t="s">
        <v>9810</v>
      </c>
      <c r="FR219" s="346" t="s">
        <v>9811</v>
      </c>
      <c r="FS219" s="346" t="s">
        <v>5952</v>
      </c>
      <c r="FT219" s="346" t="s">
        <v>5684</v>
      </c>
      <c r="FU219" s="346" t="s">
        <v>5684</v>
      </c>
      <c r="FV219" s="346" t="s">
        <v>733</v>
      </c>
      <c r="FW219" s="346" t="s">
        <v>1214</v>
      </c>
      <c r="FX219" s="350">
        <v>46070.600891203707</v>
      </c>
      <c r="FY219" s="350">
        <v>46079.69902777778</v>
      </c>
      <c r="FZ219" s="346" t="s">
        <v>5685</v>
      </c>
      <c r="GA219" s="346" t="s">
        <v>3320</v>
      </c>
      <c r="GB219" s="346" t="s">
        <v>3320</v>
      </c>
      <c r="GC219" s="346" t="s">
        <v>3320</v>
      </c>
      <c r="GD219" s="346" t="s">
        <v>3320</v>
      </c>
      <c r="GE219" s="346" t="s">
        <v>3320</v>
      </c>
      <c r="GF219" s="346" t="s">
        <v>3320</v>
      </c>
      <c r="GG219" s="346" t="s">
        <v>3320</v>
      </c>
      <c r="GH219" s="346" t="s">
        <v>3320</v>
      </c>
      <c r="GI219" s="346" t="s">
        <v>3320</v>
      </c>
      <c r="GJ219" s="346" t="s">
        <v>3320</v>
      </c>
      <c r="GK219" s="346" t="s">
        <v>3320</v>
      </c>
      <c r="GL219" s="346" t="s">
        <v>3320</v>
      </c>
      <c r="GM219" s="346" t="s">
        <v>3320</v>
      </c>
      <c r="GN219" s="346" t="s">
        <v>3320</v>
      </c>
      <c r="GO219" s="346" t="s">
        <v>3320</v>
      </c>
      <c r="GP219" s="346" t="s">
        <v>3320</v>
      </c>
      <c r="GQ219" s="346" t="s">
        <v>3320</v>
      </c>
      <c r="GR219" s="346" t="s">
        <v>3320</v>
      </c>
      <c r="GS219" s="346" t="s">
        <v>3320</v>
      </c>
      <c r="GT219" s="346" t="s">
        <v>3320</v>
      </c>
      <c r="GU219" s="346" t="s">
        <v>3320</v>
      </c>
      <c r="GV219" s="346" t="s">
        <v>3320</v>
      </c>
      <c r="GW219" s="346" t="s">
        <v>3320</v>
      </c>
      <c r="GX219" s="346" t="s">
        <v>3320</v>
      </c>
      <c r="GY219" s="346" t="s">
        <v>3320</v>
      </c>
      <c r="GZ219" s="346" t="s">
        <v>3320</v>
      </c>
      <c r="HA219" s="346" t="s">
        <v>3320</v>
      </c>
      <c r="HB219" s="346" t="s">
        <v>3320</v>
      </c>
      <c r="HC219" s="346" t="s">
        <v>3320</v>
      </c>
      <c r="HD219" s="346" t="s">
        <v>3320</v>
      </c>
      <c r="HE219" s="346" t="s">
        <v>3320</v>
      </c>
      <c r="HF219" s="346" t="s">
        <v>3320</v>
      </c>
      <c r="HG219" s="346" t="s">
        <v>3320</v>
      </c>
      <c r="HH219" s="346" t="s">
        <v>3320</v>
      </c>
      <c r="HI219" s="346" t="s">
        <v>3320</v>
      </c>
      <c r="HJ219" s="346" t="s">
        <v>3320</v>
      </c>
      <c r="HK219" s="346" t="s">
        <v>3320</v>
      </c>
      <c r="HL219" s="346" t="s">
        <v>3320</v>
      </c>
    </row>
    <row r="220" spans="1:220" ht="15.75" thickBot="1">
      <c r="A220" s="344" t="s">
        <v>5638</v>
      </c>
      <c r="B220" s="345">
        <v>429</v>
      </c>
      <c r="C220" s="346" t="s">
        <v>9790</v>
      </c>
      <c r="D220" s="346" t="s">
        <v>9791</v>
      </c>
      <c r="E220" s="345">
        <v>429</v>
      </c>
      <c r="F220" s="346" t="s">
        <v>6687</v>
      </c>
      <c r="G220" s="346" t="s">
        <v>401</v>
      </c>
      <c r="H220" s="346" t="s">
        <v>9792</v>
      </c>
      <c r="I220" s="346" t="s">
        <v>5643</v>
      </c>
      <c r="J220" s="346" t="s">
        <v>6689</v>
      </c>
      <c r="K220" s="346" t="s">
        <v>5698</v>
      </c>
      <c r="L220" s="346" t="s">
        <v>6691</v>
      </c>
      <c r="M220" s="346" t="s">
        <v>6692</v>
      </c>
      <c r="N220" s="179" t="s">
        <v>6693</v>
      </c>
      <c r="O220" s="348"/>
      <c r="P220" s="346" t="s">
        <v>401</v>
      </c>
      <c r="Q220" s="346" t="s">
        <v>6694</v>
      </c>
      <c r="R220" s="346" t="s">
        <v>6695</v>
      </c>
      <c r="S220" s="346" t="s">
        <v>6696</v>
      </c>
      <c r="T220" s="346" t="s">
        <v>6697</v>
      </c>
      <c r="U220" s="346" t="s">
        <v>6698</v>
      </c>
      <c r="V220" s="346" t="s">
        <v>733</v>
      </c>
      <c r="W220" s="346" t="s">
        <v>733</v>
      </c>
      <c r="X220" s="346" t="s">
        <v>733</v>
      </c>
      <c r="Y220" s="346" t="s">
        <v>3320</v>
      </c>
      <c r="Z220" s="346" t="s">
        <v>6699</v>
      </c>
      <c r="AA220" s="346" t="s">
        <v>733</v>
      </c>
      <c r="AB220" s="346" t="s">
        <v>6700</v>
      </c>
      <c r="AC220" s="346" t="s">
        <v>6701</v>
      </c>
      <c r="AD220" s="346" t="s">
        <v>6702</v>
      </c>
      <c r="AE220" s="346" t="s">
        <v>6703</v>
      </c>
      <c r="AF220" s="346" t="s">
        <v>6704</v>
      </c>
      <c r="AG220" s="346" t="s">
        <v>6705</v>
      </c>
      <c r="AH220" s="346" t="s">
        <v>1214</v>
      </c>
      <c r="AI220" s="346" t="s">
        <v>3320</v>
      </c>
      <c r="AJ220" s="346" t="s">
        <v>5747</v>
      </c>
      <c r="AK220" s="346" t="s">
        <v>7146</v>
      </c>
      <c r="AL220" s="346" t="s">
        <v>5665</v>
      </c>
      <c r="AM220" s="347">
        <v>46966</v>
      </c>
      <c r="AN220" s="345">
        <v>15</v>
      </c>
      <c r="AO220" s="345">
        <v>63</v>
      </c>
      <c r="AP220" s="346" t="s">
        <v>5666</v>
      </c>
      <c r="AQ220" s="345">
        <v>71</v>
      </c>
      <c r="AR220" s="345">
        <v>215.46</v>
      </c>
      <c r="AS220" s="346" t="s">
        <v>733</v>
      </c>
      <c r="AT220" s="345">
        <v>39.04</v>
      </c>
      <c r="AU220" s="346" t="s">
        <v>733</v>
      </c>
      <c r="AV220" s="345">
        <v>640</v>
      </c>
      <c r="AW220" s="346" t="s">
        <v>5713</v>
      </c>
      <c r="AX220" s="346" t="s">
        <v>5801</v>
      </c>
      <c r="AY220" s="346" t="s">
        <v>3320</v>
      </c>
      <c r="AZ220" s="346" t="s">
        <v>733</v>
      </c>
      <c r="BA220" s="346" t="s">
        <v>733</v>
      </c>
      <c r="BB220" s="345">
        <v>2280</v>
      </c>
      <c r="BC220" s="345">
        <v>2104.6999999999998</v>
      </c>
      <c r="BD220" s="346" t="s">
        <v>6124</v>
      </c>
      <c r="BE220" s="345">
        <v>365</v>
      </c>
      <c r="BF220" s="345">
        <v>85.4</v>
      </c>
      <c r="BG220" s="345">
        <v>97.5</v>
      </c>
      <c r="BH220" s="345">
        <v>35</v>
      </c>
      <c r="BI220" s="347">
        <v>46326</v>
      </c>
      <c r="BJ220" s="345">
        <v>0.42</v>
      </c>
      <c r="BK220" s="345">
        <v>8</v>
      </c>
      <c r="BL220" s="346" t="s">
        <v>9794</v>
      </c>
      <c r="BM220" s="345">
        <v>2583000</v>
      </c>
      <c r="BN220" s="346" t="s">
        <v>3320</v>
      </c>
      <c r="BO220" s="346" t="s">
        <v>3320</v>
      </c>
      <c r="BP220" s="346" t="s">
        <v>3320</v>
      </c>
      <c r="BQ220" s="346" t="s">
        <v>3320</v>
      </c>
      <c r="BR220" s="346" t="s">
        <v>3320</v>
      </c>
      <c r="BS220" s="346" t="s">
        <v>3320</v>
      </c>
      <c r="BT220" s="346" t="s">
        <v>3320</v>
      </c>
      <c r="BU220" s="346" t="s">
        <v>3320</v>
      </c>
      <c r="BV220" s="346" t="s">
        <v>3320</v>
      </c>
      <c r="BW220" s="346" t="s">
        <v>3320</v>
      </c>
      <c r="BX220" s="348"/>
      <c r="BY220" s="346" t="s">
        <v>3320</v>
      </c>
      <c r="BZ220" s="346" t="s">
        <v>3320</v>
      </c>
      <c r="CA220" s="346" t="s">
        <v>3320</v>
      </c>
      <c r="CB220" s="346" t="s">
        <v>3320</v>
      </c>
      <c r="CC220" s="346" t="s">
        <v>3320</v>
      </c>
      <c r="CD220" s="346" t="s">
        <v>3320</v>
      </c>
      <c r="CE220" s="346" t="s">
        <v>3320</v>
      </c>
      <c r="CF220" s="346" t="s">
        <v>3320</v>
      </c>
      <c r="CG220" s="346" t="s">
        <v>3320</v>
      </c>
      <c r="CH220" s="348"/>
      <c r="CI220" s="346" t="s">
        <v>3320</v>
      </c>
      <c r="CJ220" s="346" t="s">
        <v>3320</v>
      </c>
      <c r="CK220" s="346" t="s">
        <v>3320</v>
      </c>
      <c r="CL220" s="346" t="s">
        <v>3320</v>
      </c>
      <c r="CM220" s="346" t="s">
        <v>3320</v>
      </c>
      <c r="CN220" s="346" t="s">
        <v>3320</v>
      </c>
      <c r="CO220" s="346" t="s">
        <v>3320</v>
      </c>
      <c r="CP220" s="346" t="s">
        <v>3320</v>
      </c>
      <c r="CQ220" s="346" t="s">
        <v>3320</v>
      </c>
      <c r="CR220" s="346" t="s">
        <v>3320</v>
      </c>
      <c r="CS220" s="346" t="s">
        <v>3320</v>
      </c>
      <c r="CT220" s="346" t="s">
        <v>3320</v>
      </c>
      <c r="CU220" s="346" t="s">
        <v>3320</v>
      </c>
      <c r="CV220" s="346" t="s">
        <v>3320</v>
      </c>
      <c r="CW220" s="346" t="s">
        <v>3320</v>
      </c>
      <c r="CX220" s="346" t="s">
        <v>3320</v>
      </c>
      <c r="CY220" s="346" t="s">
        <v>3320</v>
      </c>
      <c r="CZ220" s="346" t="s">
        <v>3320</v>
      </c>
      <c r="DA220" s="346" t="s">
        <v>3320</v>
      </c>
      <c r="DB220" s="346" t="s">
        <v>3320</v>
      </c>
      <c r="DC220" s="346" t="s">
        <v>3320</v>
      </c>
      <c r="DD220" s="346" t="s">
        <v>3320</v>
      </c>
      <c r="DE220" s="346" t="s">
        <v>3320</v>
      </c>
      <c r="DF220" s="346" t="s">
        <v>3320</v>
      </c>
      <c r="DG220" s="346" t="s">
        <v>3320</v>
      </c>
      <c r="DH220" s="346" t="s">
        <v>3320</v>
      </c>
      <c r="DI220" s="346" t="s">
        <v>3320</v>
      </c>
      <c r="DJ220" s="346" t="s">
        <v>3320</v>
      </c>
      <c r="DK220" s="346" t="s">
        <v>3320</v>
      </c>
      <c r="DL220" s="346" t="s">
        <v>3320</v>
      </c>
      <c r="DM220" s="346" t="s">
        <v>3320</v>
      </c>
      <c r="DN220" s="346" t="s">
        <v>3320</v>
      </c>
      <c r="DO220" s="346" t="s">
        <v>3320</v>
      </c>
      <c r="DP220" s="346" t="s">
        <v>3320</v>
      </c>
      <c r="DQ220" s="346" t="s">
        <v>3320</v>
      </c>
      <c r="DR220" s="346" t="s">
        <v>3320</v>
      </c>
      <c r="DS220" s="346" t="s">
        <v>3320</v>
      </c>
      <c r="DT220" s="346" t="s">
        <v>3320</v>
      </c>
      <c r="DU220" s="346" t="s">
        <v>3320</v>
      </c>
      <c r="DV220" s="346" t="s">
        <v>3320</v>
      </c>
      <c r="DW220" s="346" t="s">
        <v>3320</v>
      </c>
      <c r="DX220" s="346" t="s">
        <v>3320</v>
      </c>
      <c r="DY220" s="346" t="s">
        <v>3320</v>
      </c>
      <c r="DZ220" s="346" t="s">
        <v>3320</v>
      </c>
      <c r="EA220" s="346" t="s">
        <v>3320</v>
      </c>
      <c r="EB220" s="346" t="s">
        <v>3320</v>
      </c>
      <c r="EC220" s="346" t="s">
        <v>3320</v>
      </c>
      <c r="ED220" s="346" t="s">
        <v>3320</v>
      </c>
      <c r="EE220" s="346" t="s">
        <v>3320</v>
      </c>
      <c r="EF220" s="345">
        <v>104557763</v>
      </c>
      <c r="EG220" s="346" t="s">
        <v>1214</v>
      </c>
      <c r="EH220" s="346" t="s">
        <v>733</v>
      </c>
      <c r="EI220" s="346" t="s">
        <v>733</v>
      </c>
      <c r="EJ220" s="346" t="s">
        <v>733</v>
      </c>
      <c r="EK220" s="346" t="s">
        <v>1727</v>
      </c>
      <c r="EL220" s="346" t="s">
        <v>9795</v>
      </c>
      <c r="EM220" s="179" t="s">
        <v>9796</v>
      </c>
      <c r="EN220" s="348"/>
      <c r="EO220" s="346" t="s">
        <v>9797</v>
      </c>
      <c r="EP220" s="345">
        <v>104557763.8</v>
      </c>
      <c r="EQ220" s="345">
        <v>6503528.0999999996</v>
      </c>
      <c r="ER220" s="345">
        <v>3991.97</v>
      </c>
      <c r="ES220" s="345">
        <v>198.41</v>
      </c>
      <c r="ET220" s="346" t="s">
        <v>6712</v>
      </c>
      <c r="EU220" s="346" t="s">
        <v>733</v>
      </c>
      <c r="EV220" s="346" t="s">
        <v>733</v>
      </c>
      <c r="EW220" s="346" t="s">
        <v>6713</v>
      </c>
      <c r="EX220" s="346" t="s">
        <v>733</v>
      </c>
      <c r="EY220" s="346" t="s">
        <v>733</v>
      </c>
      <c r="EZ220" s="346" t="s">
        <v>733</v>
      </c>
      <c r="FA220" s="346" t="s">
        <v>733</v>
      </c>
      <c r="FB220" s="346" t="s">
        <v>733</v>
      </c>
      <c r="FC220" s="349" t="s">
        <v>5676</v>
      </c>
      <c r="FD220" s="346" t="s">
        <v>3320</v>
      </c>
      <c r="FE220" s="346" t="s">
        <v>733</v>
      </c>
      <c r="FF220" s="346" t="s">
        <v>5721</v>
      </c>
      <c r="FG220" s="346" t="s">
        <v>733</v>
      </c>
      <c r="FH220" s="346" t="s">
        <v>5679</v>
      </c>
      <c r="FI220" s="346" t="s">
        <v>3320</v>
      </c>
      <c r="FJ220" s="346" t="s">
        <v>3320</v>
      </c>
      <c r="FK220" s="345">
        <v>1</v>
      </c>
      <c r="FL220" s="346" t="s">
        <v>733</v>
      </c>
      <c r="FM220" s="346" t="s">
        <v>5679</v>
      </c>
      <c r="FN220" s="346" t="s">
        <v>9798</v>
      </c>
      <c r="FO220" s="346" t="s">
        <v>733</v>
      </c>
      <c r="FP220" s="346" t="s">
        <v>3320</v>
      </c>
      <c r="FQ220" s="346" t="s">
        <v>9799</v>
      </c>
      <c r="FR220" s="346" t="s">
        <v>9800</v>
      </c>
      <c r="FS220" s="346" t="s">
        <v>5952</v>
      </c>
      <c r="FT220" s="346" t="s">
        <v>5684</v>
      </c>
      <c r="FU220" s="346" t="s">
        <v>5684</v>
      </c>
      <c r="FV220" s="346" t="s">
        <v>5759</v>
      </c>
      <c r="FW220" s="346" t="s">
        <v>1214</v>
      </c>
      <c r="FX220" s="350">
        <v>46070.56454861111</v>
      </c>
      <c r="FY220" s="350">
        <v>46079.698113425926</v>
      </c>
      <c r="FZ220" s="346" t="s">
        <v>5685</v>
      </c>
      <c r="GA220" s="346" t="s">
        <v>3320</v>
      </c>
      <c r="GB220" s="346" t="s">
        <v>3320</v>
      </c>
      <c r="GC220" s="346" t="s">
        <v>3320</v>
      </c>
      <c r="GD220" s="346" t="s">
        <v>3320</v>
      </c>
      <c r="GE220" s="346" t="s">
        <v>3320</v>
      </c>
      <c r="GF220" s="346" t="s">
        <v>3320</v>
      </c>
      <c r="GG220" s="346" t="s">
        <v>3320</v>
      </c>
      <c r="GH220" s="346" t="s">
        <v>3320</v>
      </c>
      <c r="GI220" s="346" t="s">
        <v>3320</v>
      </c>
      <c r="GJ220" s="346" t="s">
        <v>3320</v>
      </c>
      <c r="GK220" s="346" t="s">
        <v>3320</v>
      </c>
      <c r="GL220" s="346" t="s">
        <v>3320</v>
      </c>
      <c r="GM220" s="346" t="s">
        <v>3320</v>
      </c>
      <c r="GN220" s="346" t="s">
        <v>3320</v>
      </c>
      <c r="GO220" s="346" t="s">
        <v>3320</v>
      </c>
      <c r="GP220" s="346" t="s">
        <v>3320</v>
      </c>
      <c r="GQ220" s="346" t="s">
        <v>3320</v>
      </c>
      <c r="GR220" s="346" t="s">
        <v>3320</v>
      </c>
      <c r="GS220" s="346" t="s">
        <v>3320</v>
      </c>
      <c r="GT220" s="346" t="s">
        <v>3320</v>
      </c>
      <c r="GU220" s="346" t="s">
        <v>3320</v>
      </c>
      <c r="GV220" s="346" t="s">
        <v>3320</v>
      </c>
      <c r="GW220" s="346" t="s">
        <v>3320</v>
      </c>
      <c r="GX220" s="346" t="s">
        <v>3320</v>
      </c>
      <c r="GY220" s="346" t="s">
        <v>3320</v>
      </c>
      <c r="GZ220" s="346" t="s">
        <v>3320</v>
      </c>
      <c r="HA220" s="346" t="s">
        <v>3320</v>
      </c>
      <c r="HB220" s="346" t="s">
        <v>3320</v>
      </c>
      <c r="HC220" s="346" t="s">
        <v>3320</v>
      </c>
      <c r="HD220" s="346" t="s">
        <v>3320</v>
      </c>
      <c r="HE220" s="346" t="s">
        <v>3320</v>
      </c>
      <c r="HF220" s="346" t="s">
        <v>3320</v>
      </c>
      <c r="HG220" s="346" t="s">
        <v>3320</v>
      </c>
      <c r="HH220" s="346" t="s">
        <v>3320</v>
      </c>
      <c r="HI220" s="346" t="s">
        <v>3320</v>
      </c>
      <c r="HJ220" s="346" t="s">
        <v>3320</v>
      </c>
      <c r="HK220" s="346" t="s">
        <v>3320</v>
      </c>
      <c r="HL220" s="346" t="s">
        <v>3320</v>
      </c>
    </row>
    <row r="221" spans="1:220" ht="15.75" thickBot="1">
      <c r="A221" s="344" t="s">
        <v>5638</v>
      </c>
      <c r="B221" s="345">
        <v>426</v>
      </c>
      <c r="C221" s="346" t="s">
        <v>9812</v>
      </c>
      <c r="D221" s="346" t="s">
        <v>9813</v>
      </c>
      <c r="E221" s="345">
        <v>426</v>
      </c>
      <c r="F221" s="346" t="s">
        <v>6687</v>
      </c>
      <c r="G221" s="346" t="s">
        <v>401</v>
      </c>
      <c r="H221" s="346" t="s">
        <v>9814</v>
      </c>
      <c r="I221" s="346" t="s">
        <v>5643</v>
      </c>
      <c r="J221" s="346" t="s">
        <v>6689</v>
      </c>
      <c r="K221" s="346" t="s">
        <v>5698</v>
      </c>
      <c r="L221" s="346" t="s">
        <v>6691</v>
      </c>
      <c r="M221" s="346" t="s">
        <v>6692</v>
      </c>
      <c r="N221" s="179" t="s">
        <v>6693</v>
      </c>
      <c r="O221" s="348"/>
      <c r="P221" s="346" t="s">
        <v>401</v>
      </c>
      <c r="Q221" s="346" t="s">
        <v>6694</v>
      </c>
      <c r="R221" s="346" t="s">
        <v>6695</v>
      </c>
      <c r="S221" s="346" t="s">
        <v>6696</v>
      </c>
      <c r="T221" s="346" t="s">
        <v>6697</v>
      </c>
      <c r="U221" s="346" t="s">
        <v>6698</v>
      </c>
      <c r="V221" s="346" t="s">
        <v>733</v>
      </c>
      <c r="W221" s="346" t="s">
        <v>733</v>
      </c>
      <c r="X221" s="346" t="s">
        <v>733</v>
      </c>
      <c r="Y221" s="346" t="s">
        <v>3320</v>
      </c>
      <c r="Z221" s="346" t="s">
        <v>6699</v>
      </c>
      <c r="AA221" s="346" t="s">
        <v>733</v>
      </c>
      <c r="AB221" s="346" t="s">
        <v>6700</v>
      </c>
      <c r="AC221" s="346" t="s">
        <v>6701</v>
      </c>
      <c r="AD221" s="346" t="s">
        <v>6702</v>
      </c>
      <c r="AE221" s="346" t="s">
        <v>6703</v>
      </c>
      <c r="AF221" s="346" t="s">
        <v>6704</v>
      </c>
      <c r="AG221" s="346" t="s">
        <v>6705</v>
      </c>
      <c r="AH221" s="346" t="s">
        <v>1214</v>
      </c>
      <c r="AI221" s="346" t="s">
        <v>3320</v>
      </c>
      <c r="AJ221" s="346" t="s">
        <v>5663</v>
      </c>
      <c r="AK221" s="346" t="s">
        <v>3569</v>
      </c>
      <c r="AL221" s="346" t="s">
        <v>5712</v>
      </c>
      <c r="AM221" s="347">
        <v>47058</v>
      </c>
      <c r="AN221" s="345">
        <v>18</v>
      </c>
      <c r="AO221" s="345">
        <v>285</v>
      </c>
      <c r="AP221" s="346" t="s">
        <v>5666</v>
      </c>
      <c r="AQ221" s="345">
        <v>324</v>
      </c>
      <c r="AR221" s="345">
        <v>878.83</v>
      </c>
      <c r="AS221" s="346" t="s">
        <v>733</v>
      </c>
      <c r="AT221" s="345">
        <v>35.200000000000003</v>
      </c>
      <c r="AU221" s="346" t="s">
        <v>1214</v>
      </c>
      <c r="AV221" s="345">
        <v>640</v>
      </c>
      <c r="AW221" s="346" t="s">
        <v>5713</v>
      </c>
      <c r="AX221" s="346" t="s">
        <v>5801</v>
      </c>
      <c r="AY221" s="346" t="s">
        <v>3320</v>
      </c>
      <c r="AZ221" s="346" t="s">
        <v>733</v>
      </c>
      <c r="BA221" s="346" t="s">
        <v>733</v>
      </c>
      <c r="BB221" s="345">
        <v>2055.3000000000002</v>
      </c>
      <c r="BC221" s="345">
        <v>1897.2</v>
      </c>
      <c r="BD221" s="346" t="s">
        <v>9816</v>
      </c>
      <c r="BE221" s="345">
        <v>365</v>
      </c>
      <c r="BF221" s="345">
        <v>85.4</v>
      </c>
      <c r="BG221" s="345">
        <v>97.5</v>
      </c>
      <c r="BH221" s="345">
        <v>35</v>
      </c>
      <c r="BI221" s="347">
        <v>46326</v>
      </c>
      <c r="BJ221" s="345">
        <v>0.5</v>
      </c>
      <c r="BK221" s="345">
        <v>8</v>
      </c>
      <c r="BL221" s="346" t="s">
        <v>9817</v>
      </c>
      <c r="BM221" s="345">
        <v>11916000</v>
      </c>
      <c r="BN221" s="346" t="s">
        <v>3320</v>
      </c>
      <c r="BO221" s="346" t="s">
        <v>3320</v>
      </c>
      <c r="BP221" s="346" t="s">
        <v>3320</v>
      </c>
      <c r="BQ221" s="346" t="s">
        <v>3320</v>
      </c>
      <c r="BR221" s="346" t="s">
        <v>3320</v>
      </c>
      <c r="BS221" s="346" t="s">
        <v>3320</v>
      </c>
      <c r="BT221" s="346" t="s">
        <v>3320</v>
      </c>
      <c r="BU221" s="346" t="s">
        <v>3320</v>
      </c>
      <c r="BV221" s="346" t="s">
        <v>3320</v>
      </c>
      <c r="BW221" s="346" t="s">
        <v>3320</v>
      </c>
      <c r="BX221" s="348"/>
      <c r="BY221" s="346" t="s">
        <v>3320</v>
      </c>
      <c r="BZ221" s="346" t="s">
        <v>3320</v>
      </c>
      <c r="CA221" s="346" t="s">
        <v>3320</v>
      </c>
      <c r="CB221" s="346" t="s">
        <v>3320</v>
      </c>
      <c r="CC221" s="346" t="s">
        <v>3320</v>
      </c>
      <c r="CD221" s="346" t="s">
        <v>3320</v>
      </c>
      <c r="CE221" s="346" t="s">
        <v>3320</v>
      </c>
      <c r="CF221" s="346" t="s">
        <v>3320</v>
      </c>
      <c r="CG221" s="346" t="s">
        <v>3320</v>
      </c>
      <c r="CH221" s="348"/>
      <c r="CI221" s="346" t="s">
        <v>3320</v>
      </c>
      <c r="CJ221" s="346" t="s">
        <v>3320</v>
      </c>
      <c r="CK221" s="346" t="s">
        <v>3320</v>
      </c>
      <c r="CL221" s="346" t="s">
        <v>3320</v>
      </c>
      <c r="CM221" s="346" t="s">
        <v>3320</v>
      </c>
      <c r="CN221" s="346" t="s">
        <v>3320</v>
      </c>
      <c r="CO221" s="346" t="s">
        <v>3320</v>
      </c>
      <c r="CP221" s="346" t="s">
        <v>3320</v>
      </c>
      <c r="CQ221" s="346" t="s">
        <v>3320</v>
      </c>
      <c r="CR221" s="346" t="s">
        <v>3320</v>
      </c>
      <c r="CS221" s="346" t="s">
        <v>3320</v>
      </c>
      <c r="CT221" s="346" t="s">
        <v>3320</v>
      </c>
      <c r="CU221" s="346" t="s">
        <v>3320</v>
      </c>
      <c r="CV221" s="346" t="s">
        <v>3320</v>
      </c>
      <c r="CW221" s="346" t="s">
        <v>3320</v>
      </c>
      <c r="CX221" s="346" t="s">
        <v>3320</v>
      </c>
      <c r="CY221" s="346" t="s">
        <v>3320</v>
      </c>
      <c r="CZ221" s="346" t="s">
        <v>3320</v>
      </c>
      <c r="DA221" s="346" t="s">
        <v>3320</v>
      </c>
      <c r="DB221" s="346" t="s">
        <v>3320</v>
      </c>
      <c r="DC221" s="346" t="s">
        <v>3320</v>
      </c>
      <c r="DD221" s="346" t="s">
        <v>3320</v>
      </c>
      <c r="DE221" s="346" t="s">
        <v>3320</v>
      </c>
      <c r="DF221" s="346" t="s">
        <v>3320</v>
      </c>
      <c r="DG221" s="346" t="s">
        <v>3320</v>
      </c>
      <c r="DH221" s="346" t="s">
        <v>3320</v>
      </c>
      <c r="DI221" s="346" t="s">
        <v>3320</v>
      </c>
      <c r="DJ221" s="346" t="s">
        <v>3320</v>
      </c>
      <c r="DK221" s="346" t="s">
        <v>3320</v>
      </c>
      <c r="DL221" s="346" t="s">
        <v>3320</v>
      </c>
      <c r="DM221" s="346" t="s">
        <v>3320</v>
      </c>
      <c r="DN221" s="346" t="s">
        <v>3320</v>
      </c>
      <c r="DO221" s="346" t="s">
        <v>3320</v>
      </c>
      <c r="DP221" s="346" t="s">
        <v>3320</v>
      </c>
      <c r="DQ221" s="346" t="s">
        <v>3320</v>
      </c>
      <c r="DR221" s="346" t="s">
        <v>3320</v>
      </c>
      <c r="DS221" s="346" t="s">
        <v>3320</v>
      </c>
      <c r="DT221" s="346" t="s">
        <v>3320</v>
      </c>
      <c r="DU221" s="346" t="s">
        <v>3320</v>
      </c>
      <c r="DV221" s="346" t="s">
        <v>3320</v>
      </c>
      <c r="DW221" s="346" t="s">
        <v>3320</v>
      </c>
      <c r="DX221" s="346" t="s">
        <v>3320</v>
      </c>
      <c r="DY221" s="346" t="s">
        <v>3320</v>
      </c>
      <c r="DZ221" s="346" t="s">
        <v>3320</v>
      </c>
      <c r="EA221" s="346" t="s">
        <v>3320</v>
      </c>
      <c r="EB221" s="346" t="s">
        <v>3320</v>
      </c>
      <c r="EC221" s="346" t="s">
        <v>3320</v>
      </c>
      <c r="ED221" s="346" t="s">
        <v>3320</v>
      </c>
      <c r="EE221" s="346" t="s">
        <v>3320</v>
      </c>
      <c r="EF221" s="345">
        <v>397484577</v>
      </c>
      <c r="EG221" s="346" t="s">
        <v>1214</v>
      </c>
      <c r="EH221" s="346" t="s">
        <v>733</v>
      </c>
      <c r="EI221" s="346" t="s">
        <v>733</v>
      </c>
      <c r="EJ221" s="346" t="s">
        <v>733</v>
      </c>
      <c r="EK221" s="346" t="s">
        <v>1374</v>
      </c>
      <c r="EL221" s="346" t="s">
        <v>9818</v>
      </c>
      <c r="EM221" s="179" t="s">
        <v>9819</v>
      </c>
      <c r="EN221" s="348"/>
      <c r="EO221" s="346" t="s">
        <v>9820</v>
      </c>
      <c r="EP221" s="345">
        <v>397484577.89999998</v>
      </c>
      <c r="EQ221" s="345">
        <v>27911889.359999999</v>
      </c>
      <c r="ER221" s="345">
        <v>3221.18</v>
      </c>
      <c r="ES221" s="345">
        <v>58.48</v>
      </c>
      <c r="ET221" s="346" t="s">
        <v>6712</v>
      </c>
      <c r="EU221" s="346" t="s">
        <v>733</v>
      </c>
      <c r="EV221" s="346" t="s">
        <v>733</v>
      </c>
      <c r="EW221" s="346" t="s">
        <v>6713</v>
      </c>
      <c r="EX221" s="346" t="s">
        <v>733</v>
      </c>
      <c r="EY221" s="346" t="s">
        <v>733</v>
      </c>
      <c r="EZ221" s="346" t="s">
        <v>733</v>
      </c>
      <c r="FA221" s="346" t="s">
        <v>733</v>
      </c>
      <c r="FB221" s="346" t="s">
        <v>733</v>
      </c>
      <c r="FC221" s="349" t="s">
        <v>5676</v>
      </c>
      <c r="FD221" s="346" t="s">
        <v>3320</v>
      </c>
      <c r="FE221" s="346" t="s">
        <v>733</v>
      </c>
      <c r="FF221" s="346" t="s">
        <v>5721</v>
      </c>
      <c r="FG221" s="346" t="s">
        <v>733</v>
      </c>
      <c r="FH221" s="346" t="s">
        <v>5679</v>
      </c>
      <c r="FI221" s="346" t="s">
        <v>3320</v>
      </c>
      <c r="FJ221" s="346" t="s">
        <v>3320</v>
      </c>
      <c r="FK221" s="345">
        <v>1</v>
      </c>
      <c r="FL221" s="346" t="s">
        <v>733</v>
      </c>
      <c r="FM221" s="346" t="s">
        <v>5679</v>
      </c>
      <c r="FN221" s="346" t="s">
        <v>9821</v>
      </c>
      <c r="FO221" s="346" t="s">
        <v>733</v>
      </c>
      <c r="FP221" s="346" t="s">
        <v>3320</v>
      </c>
      <c r="FQ221" s="346" t="s">
        <v>9822</v>
      </c>
      <c r="FR221" s="346" t="s">
        <v>9823</v>
      </c>
      <c r="FS221" s="346" t="s">
        <v>6273</v>
      </c>
      <c r="FT221" s="346" t="s">
        <v>5684</v>
      </c>
      <c r="FU221" s="346" t="s">
        <v>5684</v>
      </c>
      <c r="FV221" s="346" t="s">
        <v>733</v>
      </c>
      <c r="FW221" s="346" t="s">
        <v>1214</v>
      </c>
      <c r="FX221" s="350">
        <v>46070.55028935185</v>
      </c>
      <c r="FY221" s="350">
        <v>46079.696712962963</v>
      </c>
      <c r="FZ221" s="346" t="s">
        <v>5685</v>
      </c>
      <c r="GA221" s="346" t="s">
        <v>3320</v>
      </c>
      <c r="GB221" s="346" t="s">
        <v>3320</v>
      </c>
      <c r="GC221" s="346" t="s">
        <v>3320</v>
      </c>
      <c r="GD221" s="346" t="s">
        <v>3320</v>
      </c>
      <c r="GE221" s="346" t="s">
        <v>3320</v>
      </c>
      <c r="GF221" s="346" t="s">
        <v>3320</v>
      </c>
      <c r="GG221" s="346" t="s">
        <v>3320</v>
      </c>
      <c r="GH221" s="346" t="s">
        <v>3320</v>
      </c>
      <c r="GI221" s="346" t="s">
        <v>3320</v>
      </c>
      <c r="GJ221" s="346" t="s">
        <v>3320</v>
      </c>
      <c r="GK221" s="346" t="s">
        <v>3320</v>
      </c>
      <c r="GL221" s="346" t="s">
        <v>3320</v>
      </c>
      <c r="GM221" s="346" t="s">
        <v>3320</v>
      </c>
      <c r="GN221" s="346" t="s">
        <v>3320</v>
      </c>
      <c r="GO221" s="346" t="s">
        <v>3320</v>
      </c>
      <c r="GP221" s="346" t="s">
        <v>3320</v>
      </c>
      <c r="GQ221" s="346" t="s">
        <v>3320</v>
      </c>
      <c r="GR221" s="346" t="s">
        <v>3320</v>
      </c>
      <c r="GS221" s="346" t="s">
        <v>3320</v>
      </c>
      <c r="GT221" s="346" t="s">
        <v>3320</v>
      </c>
      <c r="GU221" s="346" t="s">
        <v>3320</v>
      </c>
      <c r="GV221" s="346" t="s">
        <v>3320</v>
      </c>
      <c r="GW221" s="346" t="s">
        <v>3320</v>
      </c>
      <c r="GX221" s="346" t="s">
        <v>3320</v>
      </c>
      <c r="GY221" s="346" t="s">
        <v>3320</v>
      </c>
      <c r="GZ221" s="346" t="s">
        <v>3320</v>
      </c>
      <c r="HA221" s="346" t="s">
        <v>3320</v>
      </c>
      <c r="HB221" s="346" t="s">
        <v>3320</v>
      </c>
      <c r="HC221" s="346" t="s">
        <v>3320</v>
      </c>
      <c r="HD221" s="346" t="s">
        <v>3320</v>
      </c>
      <c r="HE221" s="346" t="s">
        <v>3320</v>
      </c>
      <c r="HF221" s="346" t="s">
        <v>3320</v>
      </c>
      <c r="HG221" s="346" t="s">
        <v>3320</v>
      </c>
      <c r="HH221" s="346" t="s">
        <v>3320</v>
      </c>
      <c r="HI221" s="346" t="s">
        <v>3320</v>
      </c>
      <c r="HJ221" s="346" t="s">
        <v>3320</v>
      </c>
      <c r="HK221" s="346" t="s">
        <v>3320</v>
      </c>
      <c r="HL221" s="346" t="s">
        <v>3320</v>
      </c>
    </row>
    <row r="222" spans="1:220" ht="15.75" thickBot="1">
      <c r="A222" s="344" t="s">
        <v>5638</v>
      </c>
      <c r="B222" s="345">
        <v>425</v>
      </c>
      <c r="C222" s="346" t="s">
        <v>7250</v>
      </c>
      <c r="D222" s="346" t="s">
        <v>7251</v>
      </c>
      <c r="E222" s="345">
        <v>425</v>
      </c>
      <c r="F222" s="346" t="s">
        <v>6687</v>
      </c>
      <c r="G222" s="346" t="s">
        <v>401</v>
      </c>
      <c r="H222" s="346" t="s">
        <v>7252</v>
      </c>
      <c r="I222" s="346" t="s">
        <v>5643</v>
      </c>
      <c r="J222" s="346" t="s">
        <v>6689</v>
      </c>
      <c r="K222" s="346" t="s">
        <v>5698</v>
      </c>
      <c r="L222" s="346" t="s">
        <v>6691</v>
      </c>
      <c r="M222" s="346" t="s">
        <v>6692</v>
      </c>
      <c r="N222" s="179" t="s">
        <v>6693</v>
      </c>
      <c r="O222" s="348"/>
      <c r="P222" s="346" t="s">
        <v>401</v>
      </c>
      <c r="Q222" s="346" t="s">
        <v>6694</v>
      </c>
      <c r="R222" s="346" t="s">
        <v>6695</v>
      </c>
      <c r="S222" s="346" t="s">
        <v>6696</v>
      </c>
      <c r="T222" s="346" t="s">
        <v>6697</v>
      </c>
      <c r="U222" s="346" t="s">
        <v>6698</v>
      </c>
      <c r="V222" s="346" t="s">
        <v>733</v>
      </c>
      <c r="W222" s="346" t="s">
        <v>733</v>
      </c>
      <c r="X222" s="346" t="s">
        <v>733</v>
      </c>
      <c r="Y222" s="346" t="s">
        <v>3320</v>
      </c>
      <c r="Z222" s="346" t="s">
        <v>6699</v>
      </c>
      <c r="AA222" s="346" t="s">
        <v>733</v>
      </c>
      <c r="AB222" s="346" t="s">
        <v>6700</v>
      </c>
      <c r="AC222" s="346" t="s">
        <v>6701</v>
      </c>
      <c r="AD222" s="346" t="s">
        <v>6702</v>
      </c>
      <c r="AE222" s="346" t="s">
        <v>6703</v>
      </c>
      <c r="AF222" s="346" t="s">
        <v>6704</v>
      </c>
      <c r="AG222" s="346" t="s">
        <v>6705</v>
      </c>
      <c r="AH222" s="346" t="s">
        <v>1214</v>
      </c>
      <c r="AI222" s="346" t="s">
        <v>3320</v>
      </c>
      <c r="AJ222" s="346" t="s">
        <v>5663</v>
      </c>
      <c r="AK222" s="346" t="s">
        <v>3569</v>
      </c>
      <c r="AL222" s="346" t="s">
        <v>5665</v>
      </c>
      <c r="AM222" s="347">
        <v>47027</v>
      </c>
      <c r="AN222" s="345">
        <v>15</v>
      </c>
      <c r="AO222" s="345">
        <v>72</v>
      </c>
      <c r="AP222" s="346" t="s">
        <v>5666</v>
      </c>
      <c r="AQ222" s="345">
        <v>82</v>
      </c>
      <c r="AR222" s="345">
        <v>224.08</v>
      </c>
      <c r="AS222" s="346" t="s">
        <v>733</v>
      </c>
      <c r="AT222" s="345">
        <v>35.57</v>
      </c>
      <c r="AU222" s="346" t="s">
        <v>1214</v>
      </c>
      <c r="AV222" s="345">
        <v>640</v>
      </c>
      <c r="AW222" s="346" t="s">
        <v>5713</v>
      </c>
      <c r="AX222" s="346" t="s">
        <v>5801</v>
      </c>
      <c r="AY222" s="346" t="s">
        <v>3320</v>
      </c>
      <c r="AZ222" s="346" t="s">
        <v>733</v>
      </c>
      <c r="BA222" s="346" t="s">
        <v>733</v>
      </c>
      <c r="BB222" s="345">
        <v>2077.1999999999998</v>
      </c>
      <c r="BC222" s="345">
        <v>1917.5</v>
      </c>
      <c r="BD222" s="346" t="s">
        <v>6707</v>
      </c>
      <c r="BE222" s="345">
        <v>365</v>
      </c>
      <c r="BF222" s="345">
        <v>85.4</v>
      </c>
      <c r="BG222" s="345">
        <v>97.5</v>
      </c>
      <c r="BH222" s="345">
        <v>35</v>
      </c>
      <c r="BI222" s="347">
        <v>46387</v>
      </c>
      <c r="BJ222" s="345">
        <v>0.49</v>
      </c>
      <c r="BK222" s="345">
        <v>8</v>
      </c>
      <c r="BL222" s="346" t="s">
        <v>7254</v>
      </c>
      <c r="BM222" s="345">
        <v>3003000</v>
      </c>
      <c r="BN222" s="346" t="s">
        <v>3320</v>
      </c>
      <c r="BO222" s="346" t="s">
        <v>3320</v>
      </c>
      <c r="BP222" s="346" t="s">
        <v>3320</v>
      </c>
      <c r="BQ222" s="346" t="s">
        <v>3320</v>
      </c>
      <c r="BR222" s="346" t="s">
        <v>3320</v>
      </c>
      <c r="BS222" s="346" t="s">
        <v>3320</v>
      </c>
      <c r="BT222" s="346" t="s">
        <v>3320</v>
      </c>
      <c r="BU222" s="346" t="s">
        <v>3320</v>
      </c>
      <c r="BV222" s="346" t="s">
        <v>3320</v>
      </c>
      <c r="BW222" s="346" t="s">
        <v>3320</v>
      </c>
      <c r="BX222" s="348"/>
      <c r="BY222" s="346" t="s">
        <v>3320</v>
      </c>
      <c r="BZ222" s="346" t="s">
        <v>3320</v>
      </c>
      <c r="CA222" s="346" t="s">
        <v>3320</v>
      </c>
      <c r="CB222" s="346" t="s">
        <v>3320</v>
      </c>
      <c r="CC222" s="346" t="s">
        <v>3320</v>
      </c>
      <c r="CD222" s="346" t="s">
        <v>3320</v>
      </c>
      <c r="CE222" s="346" t="s">
        <v>3320</v>
      </c>
      <c r="CF222" s="346" t="s">
        <v>3320</v>
      </c>
      <c r="CG222" s="346" t="s">
        <v>3320</v>
      </c>
      <c r="CH222" s="348"/>
      <c r="CI222" s="346" t="s">
        <v>3320</v>
      </c>
      <c r="CJ222" s="346" t="s">
        <v>3320</v>
      </c>
      <c r="CK222" s="346" t="s">
        <v>3320</v>
      </c>
      <c r="CL222" s="346" t="s">
        <v>3320</v>
      </c>
      <c r="CM222" s="346" t="s">
        <v>3320</v>
      </c>
      <c r="CN222" s="346" t="s">
        <v>3320</v>
      </c>
      <c r="CO222" s="346" t="s">
        <v>3320</v>
      </c>
      <c r="CP222" s="346" t="s">
        <v>3320</v>
      </c>
      <c r="CQ222" s="346" t="s">
        <v>3320</v>
      </c>
      <c r="CR222" s="346" t="s">
        <v>3320</v>
      </c>
      <c r="CS222" s="346" t="s">
        <v>3320</v>
      </c>
      <c r="CT222" s="346" t="s">
        <v>3320</v>
      </c>
      <c r="CU222" s="346" t="s">
        <v>3320</v>
      </c>
      <c r="CV222" s="346" t="s">
        <v>3320</v>
      </c>
      <c r="CW222" s="346" t="s">
        <v>3320</v>
      </c>
      <c r="CX222" s="346" t="s">
        <v>3320</v>
      </c>
      <c r="CY222" s="346" t="s">
        <v>3320</v>
      </c>
      <c r="CZ222" s="346" t="s">
        <v>3320</v>
      </c>
      <c r="DA222" s="346" t="s">
        <v>3320</v>
      </c>
      <c r="DB222" s="346" t="s">
        <v>3320</v>
      </c>
      <c r="DC222" s="346" t="s">
        <v>3320</v>
      </c>
      <c r="DD222" s="346" t="s">
        <v>3320</v>
      </c>
      <c r="DE222" s="346" t="s">
        <v>3320</v>
      </c>
      <c r="DF222" s="346" t="s">
        <v>3320</v>
      </c>
      <c r="DG222" s="346" t="s">
        <v>3320</v>
      </c>
      <c r="DH222" s="346" t="s">
        <v>3320</v>
      </c>
      <c r="DI222" s="346" t="s">
        <v>3320</v>
      </c>
      <c r="DJ222" s="346" t="s">
        <v>3320</v>
      </c>
      <c r="DK222" s="346" t="s">
        <v>3320</v>
      </c>
      <c r="DL222" s="346" t="s">
        <v>3320</v>
      </c>
      <c r="DM222" s="346" t="s">
        <v>3320</v>
      </c>
      <c r="DN222" s="346" t="s">
        <v>3320</v>
      </c>
      <c r="DO222" s="346" t="s">
        <v>3320</v>
      </c>
      <c r="DP222" s="346" t="s">
        <v>3320</v>
      </c>
      <c r="DQ222" s="346" t="s">
        <v>3320</v>
      </c>
      <c r="DR222" s="346" t="s">
        <v>3320</v>
      </c>
      <c r="DS222" s="346" t="s">
        <v>3320</v>
      </c>
      <c r="DT222" s="346" t="s">
        <v>3320</v>
      </c>
      <c r="DU222" s="346" t="s">
        <v>3320</v>
      </c>
      <c r="DV222" s="346" t="s">
        <v>3320</v>
      </c>
      <c r="DW222" s="346" t="s">
        <v>3320</v>
      </c>
      <c r="DX222" s="346" t="s">
        <v>3320</v>
      </c>
      <c r="DY222" s="346" t="s">
        <v>3320</v>
      </c>
      <c r="DZ222" s="346" t="s">
        <v>3320</v>
      </c>
      <c r="EA222" s="346" t="s">
        <v>3320</v>
      </c>
      <c r="EB222" s="346" t="s">
        <v>3320</v>
      </c>
      <c r="EC222" s="346" t="s">
        <v>3320</v>
      </c>
      <c r="ED222" s="346" t="s">
        <v>3320</v>
      </c>
      <c r="EE222" s="346" t="s">
        <v>3320</v>
      </c>
      <c r="EF222" s="345">
        <v>110742203</v>
      </c>
      <c r="EG222" s="346" t="s">
        <v>1214</v>
      </c>
      <c r="EH222" s="346" t="s">
        <v>733</v>
      </c>
      <c r="EI222" s="346" t="s">
        <v>733</v>
      </c>
      <c r="EJ222" s="346" t="s">
        <v>733</v>
      </c>
      <c r="EK222" s="346" t="s">
        <v>1414</v>
      </c>
      <c r="EL222" s="346" t="s">
        <v>7255</v>
      </c>
      <c r="EM222" s="179" t="s">
        <v>7256</v>
      </c>
      <c r="EN222" s="348"/>
      <c r="EO222" s="346" t="s">
        <v>7258</v>
      </c>
      <c r="EP222" s="345">
        <v>110742203.09999999</v>
      </c>
      <c r="EQ222" s="345">
        <v>7130779.4900000002</v>
      </c>
      <c r="ER222" s="345">
        <v>3841.75</v>
      </c>
      <c r="ES222" s="345">
        <v>115.74</v>
      </c>
      <c r="ET222" s="346" t="s">
        <v>6712</v>
      </c>
      <c r="EU222" s="346" t="s">
        <v>733</v>
      </c>
      <c r="EV222" s="346" t="s">
        <v>733</v>
      </c>
      <c r="EW222" s="346" t="s">
        <v>6713</v>
      </c>
      <c r="EX222" s="346" t="s">
        <v>733</v>
      </c>
      <c r="EY222" s="346" t="s">
        <v>733</v>
      </c>
      <c r="EZ222" s="346" t="s">
        <v>733</v>
      </c>
      <c r="FA222" s="346" t="s">
        <v>733</v>
      </c>
      <c r="FB222" s="346" t="s">
        <v>733</v>
      </c>
      <c r="FC222" s="349" t="s">
        <v>5676</v>
      </c>
      <c r="FD222" s="346" t="s">
        <v>3320</v>
      </c>
      <c r="FE222" s="346" t="s">
        <v>733</v>
      </c>
      <c r="FF222" s="346" t="s">
        <v>5721</v>
      </c>
      <c r="FG222" s="346" t="s">
        <v>733</v>
      </c>
      <c r="FH222" s="346" t="s">
        <v>5679</v>
      </c>
      <c r="FI222" s="346" t="s">
        <v>3320</v>
      </c>
      <c r="FJ222" s="346" t="s">
        <v>3320</v>
      </c>
      <c r="FK222" s="345">
        <v>1</v>
      </c>
      <c r="FL222" s="346" t="s">
        <v>733</v>
      </c>
      <c r="FM222" s="346" t="s">
        <v>5679</v>
      </c>
      <c r="FN222" s="346" t="s">
        <v>7259</v>
      </c>
      <c r="FO222" s="346" t="s">
        <v>733</v>
      </c>
      <c r="FP222" s="346" t="s">
        <v>3320</v>
      </c>
      <c r="FQ222" s="346" t="s">
        <v>7260</v>
      </c>
      <c r="FR222" s="346" t="s">
        <v>7261</v>
      </c>
      <c r="FS222" s="346" t="s">
        <v>5683</v>
      </c>
      <c r="FT222" s="346" t="s">
        <v>5952</v>
      </c>
      <c r="FU222" s="346" t="s">
        <v>5684</v>
      </c>
      <c r="FV222" s="346" t="s">
        <v>733</v>
      </c>
      <c r="FW222" s="346" t="s">
        <v>1214</v>
      </c>
      <c r="FX222" s="350">
        <v>46070.543530092589</v>
      </c>
      <c r="FY222" s="350">
        <v>46079.694988425923</v>
      </c>
      <c r="FZ222" s="346" t="s">
        <v>5685</v>
      </c>
      <c r="GA222" s="346" t="s">
        <v>3320</v>
      </c>
      <c r="GB222" s="346" t="s">
        <v>3320</v>
      </c>
      <c r="GC222" s="346" t="s">
        <v>3320</v>
      </c>
      <c r="GD222" s="346" t="s">
        <v>3320</v>
      </c>
      <c r="GE222" s="346" t="s">
        <v>3320</v>
      </c>
      <c r="GF222" s="346" t="s">
        <v>3320</v>
      </c>
      <c r="GG222" s="346" t="s">
        <v>3320</v>
      </c>
      <c r="GH222" s="346" t="s">
        <v>3320</v>
      </c>
      <c r="GI222" s="346" t="s">
        <v>3320</v>
      </c>
      <c r="GJ222" s="346" t="s">
        <v>3320</v>
      </c>
      <c r="GK222" s="346" t="s">
        <v>3320</v>
      </c>
      <c r="GL222" s="346" t="s">
        <v>3320</v>
      </c>
      <c r="GM222" s="346" t="s">
        <v>3320</v>
      </c>
      <c r="GN222" s="346" t="s">
        <v>3320</v>
      </c>
      <c r="GO222" s="346" t="s">
        <v>3320</v>
      </c>
      <c r="GP222" s="346" t="s">
        <v>3320</v>
      </c>
      <c r="GQ222" s="346" t="s">
        <v>3320</v>
      </c>
      <c r="GR222" s="346" t="s">
        <v>3320</v>
      </c>
      <c r="GS222" s="346" t="s">
        <v>3320</v>
      </c>
      <c r="GT222" s="346" t="s">
        <v>3320</v>
      </c>
      <c r="GU222" s="346" t="s">
        <v>3320</v>
      </c>
      <c r="GV222" s="346" t="s">
        <v>3320</v>
      </c>
      <c r="GW222" s="346" t="s">
        <v>3320</v>
      </c>
      <c r="GX222" s="346" t="s">
        <v>3320</v>
      </c>
      <c r="GY222" s="346" t="s">
        <v>3320</v>
      </c>
      <c r="GZ222" s="346" t="s">
        <v>3320</v>
      </c>
      <c r="HA222" s="346" t="s">
        <v>3320</v>
      </c>
      <c r="HB222" s="346" t="s">
        <v>3320</v>
      </c>
      <c r="HC222" s="346" t="s">
        <v>3320</v>
      </c>
      <c r="HD222" s="346" t="s">
        <v>3320</v>
      </c>
      <c r="HE222" s="346" t="s">
        <v>3320</v>
      </c>
      <c r="HF222" s="346" t="s">
        <v>3320</v>
      </c>
      <c r="HG222" s="346" t="s">
        <v>3320</v>
      </c>
      <c r="HH222" s="346" t="s">
        <v>3320</v>
      </c>
      <c r="HI222" s="346" t="s">
        <v>3320</v>
      </c>
      <c r="HJ222" s="346" t="s">
        <v>3320</v>
      </c>
      <c r="HK222" s="346" t="s">
        <v>3320</v>
      </c>
      <c r="HL222" s="346" t="s">
        <v>3320</v>
      </c>
    </row>
    <row r="223" spans="1:220" ht="15.75" thickBot="1">
      <c r="A223" s="344" t="s">
        <v>5638</v>
      </c>
      <c r="B223" s="345">
        <v>716</v>
      </c>
      <c r="C223" s="346" t="s">
        <v>7332</v>
      </c>
      <c r="D223" s="346" t="s">
        <v>7333</v>
      </c>
      <c r="E223" s="345">
        <v>716</v>
      </c>
      <c r="F223" s="346" t="s">
        <v>7334</v>
      </c>
      <c r="G223" s="346" t="s">
        <v>7335</v>
      </c>
      <c r="H223" s="346" t="s">
        <v>3963</v>
      </c>
      <c r="I223" s="346" t="s">
        <v>5643</v>
      </c>
      <c r="J223" s="346" t="s">
        <v>6310</v>
      </c>
      <c r="K223" s="346" t="s">
        <v>6311</v>
      </c>
      <c r="L223" s="346" t="s">
        <v>5698</v>
      </c>
      <c r="M223" s="346" t="s">
        <v>5698</v>
      </c>
      <c r="N223" s="346" t="s">
        <v>7336</v>
      </c>
      <c r="O223" s="346" t="s">
        <v>6313</v>
      </c>
      <c r="P223" s="346" t="s">
        <v>3320</v>
      </c>
      <c r="Q223" s="346" t="s">
        <v>7337</v>
      </c>
      <c r="R223" s="346" t="s">
        <v>5698</v>
      </c>
      <c r="S223" s="346" t="s">
        <v>6315</v>
      </c>
      <c r="T223" s="346" t="s">
        <v>6316</v>
      </c>
      <c r="U223" s="346" t="s">
        <v>6317</v>
      </c>
      <c r="V223" s="346" t="s">
        <v>733</v>
      </c>
      <c r="W223" s="346" t="s">
        <v>733</v>
      </c>
      <c r="X223" s="346" t="s">
        <v>733</v>
      </c>
      <c r="Y223" s="346" t="s">
        <v>3320</v>
      </c>
      <c r="Z223" s="346" t="s">
        <v>6318</v>
      </c>
      <c r="AA223" s="346" t="s">
        <v>733</v>
      </c>
      <c r="AB223" s="346" t="s">
        <v>6319</v>
      </c>
      <c r="AC223" s="346" t="s">
        <v>6320</v>
      </c>
      <c r="AD223" s="346" t="s">
        <v>6321</v>
      </c>
      <c r="AE223" s="346" t="s">
        <v>6310</v>
      </c>
      <c r="AF223" s="346" t="s">
        <v>6322</v>
      </c>
      <c r="AG223" s="346" t="s">
        <v>7338</v>
      </c>
      <c r="AH223" s="346" t="s">
        <v>1214</v>
      </c>
      <c r="AI223" s="346" t="s">
        <v>3320</v>
      </c>
      <c r="AJ223" s="346" t="s">
        <v>5747</v>
      </c>
      <c r="AK223" s="346" t="s">
        <v>1264</v>
      </c>
      <c r="AL223" s="346" t="s">
        <v>5712</v>
      </c>
      <c r="AM223" s="347">
        <v>47118</v>
      </c>
      <c r="AN223" s="345">
        <v>21</v>
      </c>
      <c r="AO223" s="345">
        <v>455.68</v>
      </c>
      <c r="AP223" s="346" t="s">
        <v>5666</v>
      </c>
      <c r="AQ223" s="345">
        <v>1520</v>
      </c>
      <c r="AR223" s="345">
        <v>959</v>
      </c>
      <c r="AS223" s="346" t="s">
        <v>733</v>
      </c>
      <c r="AT223" s="345">
        <v>22.4</v>
      </c>
      <c r="AU223" s="346" t="s">
        <v>733</v>
      </c>
      <c r="AV223" s="345">
        <v>705</v>
      </c>
      <c r="AW223" s="346" t="s">
        <v>5713</v>
      </c>
      <c r="AX223" s="346" t="s">
        <v>5801</v>
      </c>
      <c r="AY223" s="346" t="s">
        <v>3320</v>
      </c>
      <c r="AZ223" s="346" t="s">
        <v>733</v>
      </c>
      <c r="BA223" s="346" t="s">
        <v>733</v>
      </c>
      <c r="BB223" s="345">
        <v>1962</v>
      </c>
      <c r="BC223" s="345">
        <v>1766</v>
      </c>
      <c r="BD223" s="346" t="s">
        <v>7340</v>
      </c>
      <c r="BE223" s="345">
        <v>365</v>
      </c>
      <c r="BF223" s="345">
        <v>84.61</v>
      </c>
      <c r="BG223" s="345">
        <v>99</v>
      </c>
      <c r="BH223" s="345">
        <v>35</v>
      </c>
      <c r="BI223" s="347">
        <v>46477</v>
      </c>
      <c r="BJ223" s="345">
        <v>0.25</v>
      </c>
      <c r="BK223" s="345">
        <v>8</v>
      </c>
      <c r="BL223" s="346" t="s">
        <v>7341</v>
      </c>
      <c r="BM223" s="346" t="s">
        <v>3320</v>
      </c>
      <c r="BN223" s="346" t="s">
        <v>3320</v>
      </c>
      <c r="BO223" s="346" t="s">
        <v>3320</v>
      </c>
      <c r="BP223" s="346" t="s">
        <v>3320</v>
      </c>
      <c r="BQ223" s="346" t="s">
        <v>3320</v>
      </c>
      <c r="BR223" s="346" t="s">
        <v>3320</v>
      </c>
      <c r="BS223" s="346" t="s">
        <v>3320</v>
      </c>
      <c r="BT223" s="346" t="s">
        <v>3320</v>
      </c>
      <c r="BU223" s="346" t="s">
        <v>3320</v>
      </c>
      <c r="BV223" s="346" t="s">
        <v>3320</v>
      </c>
      <c r="BW223" s="346" t="s">
        <v>3320</v>
      </c>
      <c r="BX223" s="348"/>
      <c r="BY223" s="346" t="s">
        <v>3320</v>
      </c>
      <c r="BZ223" s="346" t="s">
        <v>3320</v>
      </c>
      <c r="CA223" s="346" t="s">
        <v>3320</v>
      </c>
      <c r="CB223" s="346" t="s">
        <v>3320</v>
      </c>
      <c r="CC223" s="346" t="s">
        <v>3320</v>
      </c>
      <c r="CD223" s="346" t="s">
        <v>3320</v>
      </c>
      <c r="CE223" s="346" t="s">
        <v>3320</v>
      </c>
      <c r="CF223" s="346" t="s">
        <v>3320</v>
      </c>
      <c r="CG223" s="346" t="s">
        <v>3320</v>
      </c>
      <c r="CH223" s="348"/>
      <c r="CI223" s="346" t="s">
        <v>3320</v>
      </c>
      <c r="CJ223" s="346" t="s">
        <v>3320</v>
      </c>
      <c r="CK223" s="346" t="s">
        <v>3320</v>
      </c>
      <c r="CL223" s="346" t="s">
        <v>3320</v>
      </c>
      <c r="CM223" s="346" t="s">
        <v>3320</v>
      </c>
      <c r="CN223" s="346" t="s">
        <v>3320</v>
      </c>
      <c r="CO223" s="346" t="s">
        <v>3320</v>
      </c>
      <c r="CP223" s="346" t="s">
        <v>3320</v>
      </c>
      <c r="CQ223" s="346" t="s">
        <v>3320</v>
      </c>
      <c r="CR223" s="346" t="s">
        <v>3320</v>
      </c>
      <c r="CS223" s="346" t="s">
        <v>3320</v>
      </c>
      <c r="CT223" s="346" t="s">
        <v>3320</v>
      </c>
      <c r="CU223" s="346" t="s">
        <v>3320</v>
      </c>
      <c r="CV223" s="346" t="s">
        <v>3320</v>
      </c>
      <c r="CW223" s="346" t="s">
        <v>3320</v>
      </c>
      <c r="CX223" s="346" t="s">
        <v>3320</v>
      </c>
      <c r="CY223" s="346" t="s">
        <v>3320</v>
      </c>
      <c r="CZ223" s="346" t="s">
        <v>3320</v>
      </c>
      <c r="DA223" s="346" t="s">
        <v>3320</v>
      </c>
      <c r="DB223" s="346" t="s">
        <v>3320</v>
      </c>
      <c r="DC223" s="346" t="s">
        <v>3320</v>
      </c>
      <c r="DD223" s="346" t="s">
        <v>3320</v>
      </c>
      <c r="DE223" s="346" t="s">
        <v>3320</v>
      </c>
      <c r="DF223" s="346" t="s">
        <v>3320</v>
      </c>
      <c r="DG223" s="346" t="s">
        <v>3320</v>
      </c>
      <c r="DH223" s="346" t="s">
        <v>3320</v>
      </c>
      <c r="DI223" s="346" t="s">
        <v>3320</v>
      </c>
      <c r="DJ223" s="346" t="s">
        <v>3320</v>
      </c>
      <c r="DK223" s="346" t="s">
        <v>3320</v>
      </c>
      <c r="DL223" s="346" t="s">
        <v>3320</v>
      </c>
      <c r="DM223" s="346" t="s">
        <v>3320</v>
      </c>
      <c r="DN223" s="346" t="s">
        <v>3320</v>
      </c>
      <c r="DO223" s="346" t="s">
        <v>3320</v>
      </c>
      <c r="DP223" s="346" t="s">
        <v>3320</v>
      </c>
      <c r="DQ223" s="346" t="s">
        <v>3320</v>
      </c>
      <c r="DR223" s="346" t="s">
        <v>3320</v>
      </c>
      <c r="DS223" s="346" t="s">
        <v>3320</v>
      </c>
      <c r="DT223" s="346" t="s">
        <v>3320</v>
      </c>
      <c r="DU223" s="346" t="s">
        <v>3320</v>
      </c>
      <c r="DV223" s="346" t="s">
        <v>3320</v>
      </c>
      <c r="DW223" s="346" t="s">
        <v>3320</v>
      </c>
      <c r="DX223" s="346" t="s">
        <v>3320</v>
      </c>
      <c r="DY223" s="346" t="s">
        <v>3320</v>
      </c>
      <c r="DZ223" s="346" t="s">
        <v>3320</v>
      </c>
      <c r="EA223" s="346" t="s">
        <v>3320</v>
      </c>
      <c r="EB223" s="346" t="s">
        <v>3320</v>
      </c>
      <c r="EC223" s="346" t="s">
        <v>3320</v>
      </c>
      <c r="ED223" s="346" t="s">
        <v>3320</v>
      </c>
      <c r="EE223" s="346" t="s">
        <v>3320</v>
      </c>
      <c r="EF223" s="345">
        <v>430018588</v>
      </c>
      <c r="EG223" s="346" t="s">
        <v>733</v>
      </c>
      <c r="EH223" s="346" t="s">
        <v>733</v>
      </c>
      <c r="EI223" s="346" t="s">
        <v>733</v>
      </c>
      <c r="EJ223" s="346" t="s">
        <v>733</v>
      </c>
      <c r="EK223" s="346" t="s">
        <v>2136</v>
      </c>
      <c r="EL223" s="346" t="s">
        <v>7342</v>
      </c>
      <c r="EM223" s="179" t="s">
        <v>6329</v>
      </c>
      <c r="EN223" s="348"/>
      <c r="EO223" s="346" t="s">
        <v>7343</v>
      </c>
      <c r="EP223" s="345">
        <v>430018588</v>
      </c>
      <c r="EQ223" s="345">
        <v>74913792</v>
      </c>
      <c r="ER223" s="345">
        <v>927.71</v>
      </c>
      <c r="ES223" s="345">
        <v>1918.89</v>
      </c>
      <c r="ET223" s="346" t="s">
        <v>7344</v>
      </c>
      <c r="EU223" s="346" t="s">
        <v>733</v>
      </c>
      <c r="EV223" s="346" t="s">
        <v>733</v>
      </c>
      <c r="EW223" s="346" t="s">
        <v>6332</v>
      </c>
      <c r="EX223" s="346" t="s">
        <v>733</v>
      </c>
      <c r="EY223" s="346" t="s">
        <v>1214</v>
      </c>
      <c r="EZ223" s="346" t="s">
        <v>1214</v>
      </c>
      <c r="FA223" s="346" t="s">
        <v>733</v>
      </c>
      <c r="FB223" s="346" t="s">
        <v>733</v>
      </c>
      <c r="FC223" s="349" t="s">
        <v>5676</v>
      </c>
      <c r="FD223" s="346" t="s">
        <v>3320</v>
      </c>
      <c r="FE223" s="346" t="s">
        <v>733</v>
      </c>
      <c r="FF223" s="346" t="s">
        <v>5721</v>
      </c>
      <c r="FG223" s="346" t="s">
        <v>1214</v>
      </c>
      <c r="FH223" s="346" t="s">
        <v>1214</v>
      </c>
      <c r="FI223" s="346" t="s">
        <v>3320</v>
      </c>
      <c r="FJ223" s="346" t="s">
        <v>3320</v>
      </c>
      <c r="FK223" s="346" t="s">
        <v>3320</v>
      </c>
      <c r="FL223" s="346" t="s">
        <v>733</v>
      </c>
      <c r="FM223" s="346" t="s">
        <v>5679</v>
      </c>
      <c r="FN223" s="346" t="s">
        <v>7345</v>
      </c>
      <c r="FO223" s="346" t="s">
        <v>733</v>
      </c>
      <c r="FP223" s="346" t="s">
        <v>3320</v>
      </c>
      <c r="FQ223" s="346" t="s">
        <v>7346</v>
      </c>
      <c r="FR223" s="346" t="s">
        <v>7347</v>
      </c>
      <c r="FS223" s="346" t="s">
        <v>5683</v>
      </c>
      <c r="FT223" s="346" t="s">
        <v>5952</v>
      </c>
      <c r="FU223" s="346" t="s">
        <v>5684</v>
      </c>
      <c r="FV223" s="346" t="s">
        <v>733</v>
      </c>
      <c r="FW223" s="346" t="s">
        <v>1214</v>
      </c>
      <c r="FX223" s="350">
        <v>46077.280856481484</v>
      </c>
      <c r="FY223" s="350">
        <v>46079.69462962963</v>
      </c>
      <c r="FZ223" s="346" t="s">
        <v>5685</v>
      </c>
      <c r="GA223" s="346" t="s">
        <v>3320</v>
      </c>
      <c r="GB223" s="346" t="s">
        <v>3320</v>
      </c>
      <c r="GC223" s="346" t="s">
        <v>3320</v>
      </c>
      <c r="GD223" s="346" t="s">
        <v>3320</v>
      </c>
      <c r="GE223" s="346" t="s">
        <v>3320</v>
      </c>
      <c r="GF223" s="346" t="s">
        <v>3320</v>
      </c>
      <c r="GG223" s="346" t="s">
        <v>3320</v>
      </c>
      <c r="GH223" s="346" t="s">
        <v>3320</v>
      </c>
      <c r="GI223" s="346" t="s">
        <v>3320</v>
      </c>
      <c r="GJ223" s="346" t="s">
        <v>3320</v>
      </c>
      <c r="GK223" s="346" t="s">
        <v>3320</v>
      </c>
      <c r="GL223" s="346" t="s">
        <v>3320</v>
      </c>
      <c r="GM223" s="346" t="s">
        <v>3320</v>
      </c>
      <c r="GN223" s="346" t="s">
        <v>3320</v>
      </c>
      <c r="GO223" s="346" t="s">
        <v>3320</v>
      </c>
      <c r="GP223" s="346" t="s">
        <v>3320</v>
      </c>
      <c r="GQ223" s="346" t="s">
        <v>3320</v>
      </c>
      <c r="GR223" s="346" t="s">
        <v>3320</v>
      </c>
      <c r="GS223" s="346" t="s">
        <v>3320</v>
      </c>
      <c r="GT223" s="346" t="s">
        <v>3320</v>
      </c>
      <c r="GU223" s="346" t="s">
        <v>3320</v>
      </c>
      <c r="GV223" s="346" t="s">
        <v>3320</v>
      </c>
      <c r="GW223" s="346" t="s">
        <v>3320</v>
      </c>
      <c r="GX223" s="346" t="s">
        <v>3320</v>
      </c>
      <c r="GY223" s="346" t="s">
        <v>3320</v>
      </c>
      <c r="GZ223" s="346" t="s">
        <v>3320</v>
      </c>
      <c r="HA223" s="346" t="s">
        <v>3320</v>
      </c>
      <c r="HB223" s="346" t="s">
        <v>3320</v>
      </c>
      <c r="HC223" s="346" t="s">
        <v>3320</v>
      </c>
      <c r="HD223" s="346" t="s">
        <v>3320</v>
      </c>
      <c r="HE223" s="346" t="s">
        <v>3320</v>
      </c>
      <c r="HF223" s="346" t="s">
        <v>3320</v>
      </c>
      <c r="HG223" s="346" t="s">
        <v>3320</v>
      </c>
      <c r="HH223" s="346" t="s">
        <v>3320</v>
      </c>
      <c r="HI223" s="346" t="s">
        <v>3320</v>
      </c>
      <c r="HJ223" s="346" t="s">
        <v>3320</v>
      </c>
      <c r="HK223" s="346" t="s">
        <v>3320</v>
      </c>
      <c r="HL223" s="346" t="s">
        <v>3320</v>
      </c>
    </row>
    <row r="224" spans="1:220" ht="15.75" thickBot="1">
      <c r="A224" s="344" t="s">
        <v>5638</v>
      </c>
      <c r="B224" s="345">
        <v>422</v>
      </c>
      <c r="C224" s="346" t="s">
        <v>7374</v>
      </c>
      <c r="D224" s="346" t="s">
        <v>7375</v>
      </c>
      <c r="E224" s="345">
        <v>422</v>
      </c>
      <c r="F224" s="346" t="s">
        <v>6687</v>
      </c>
      <c r="G224" s="346" t="s">
        <v>401</v>
      </c>
      <c r="H224" s="346" t="s">
        <v>7376</v>
      </c>
      <c r="I224" s="346" t="s">
        <v>5643</v>
      </c>
      <c r="J224" s="346" t="s">
        <v>6689</v>
      </c>
      <c r="K224" s="346" t="s">
        <v>5698</v>
      </c>
      <c r="L224" s="346" t="s">
        <v>6691</v>
      </c>
      <c r="M224" s="346" t="s">
        <v>6692</v>
      </c>
      <c r="N224" s="179" t="s">
        <v>6693</v>
      </c>
      <c r="O224" s="348"/>
      <c r="P224" s="346" t="s">
        <v>401</v>
      </c>
      <c r="Q224" s="346" t="s">
        <v>6694</v>
      </c>
      <c r="R224" s="346" t="s">
        <v>6695</v>
      </c>
      <c r="S224" s="346" t="s">
        <v>6696</v>
      </c>
      <c r="T224" s="346" t="s">
        <v>6697</v>
      </c>
      <c r="U224" s="346" t="s">
        <v>6698</v>
      </c>
      <c r="V224" s="346" t="s">
        <v>733</v>
      </c>
      <c r="W224" s="346" t="s">
        <v>733</v>
      </c>
      <c r="X224" s="346" t="s">
        <v>733</v>
      </c>
      <c r="Y224" s="346" t="s">
        <v>3320</v>
      </c>
      <c r="Z224" s="346" t="s">
        <v>6699</v>
      </c>
      <c r="AA224" s="346" t="s">
        <v>733</v>
      </c>
      <c r="AB224" s="346" t="s">
        <v>6700</v>
      </c>
      <c r="AC224" s="346" t="s">
        <v>6701</v>
      </c>
      <c r="AD224" s="346" t="s">
        <v>6702</v>
      </c>
      <c r="AE224" s="346" t="s">
        <v>6703</v>
      </c>
      <c r="AF224" s="346" t="s">
        <v>6704</v>
      </c>
      <c r="AG224" s="346" t="s">
        <v>6705</v>
      </c>
      <c r="AH224" s="346" t="s">
        <v>1214</v>
      </c>
      <c r="AI224" s="346" t="s">
        <v>3320</v>
      </c>
      <c r="AJ224" s="346" t="s">
        <v>5663</v>
      </c>
      <c r="AK224" s="346" t="s">
        <v>6324</v>
      </c>
      <c r="AL224" s="346" t="s">
        <v>5665</v>
      </c>
      <c r="AM224" s="347">
        <v>46966</v>
      </c>
      <c r="AN224" s="345">
        <v>15</v>
      </c>
      <c r="AO224" s="345">
        <v>56</v>
      </c>
      <c r="AP224" s="346" t="s">
        <v>5666</v>
      </c>
      <c r="AQ224" s="345">
        <v>66</v>
      </c>
      <c r="AR224" s="345">
        <v>167.23</v>
      </c>
      <c r="AS224" s="346" t="s">
        <v>733</v>
      </c>
      <c r="AT224" s="345">
        <v>33.950000000000003</v>
      </c>
      <c r="AU224" s="346" t="s">
        <v>733</v>
      </c>
      <c r="AV224" s="345">
        <v>640</v>
      </c>
      <c r="AW224" s="346" t="s">
        <v>5713</v>
      </c>
      <c r="AX224" s="346" t="s">
        <v>5801</v>
      </c>
      <c r="AY224" s="346" t="s">
        <v>3320</v>
      </c>
      <c r="AZ224" s="346" t="s">
        <v>733</v>
      </c>
      <c r="BA224" s="346" t="s">
        <v>733</v>
      </c>
      <c r="BB224" s="345">
        <v>1982.7</v>
      </c>
      <c r="BC224" s="345">
        <v>1830.2</v>
      </c>
      <c r="BD224" s="346" t="s">
        <v>7378</v>
      </c>
      <c r="BE224" s="345">
        <v>365</v>
      </c>
      <c r="BF224" s="345">
        <v>85.4</v>
      </c>
      <c r="BG224" s="345">
        <v>97.5</v>
      </c>
      <c r="BH224" s="345">
        <v>35</v>
      </c>
      <c r="BI224" s="347">
        <v>46326</v>
      </c>
      <c r="BJ224" s="345">
        <v>0.5</v>
      </c>
      <c r="BK224" s="345">
        <v>8</v>
      </c>
      <c r="BL224" s="346" t="s">
        <v>7379</v>
      </c>
      <c r="BM224" s="345">
        <v>2379000</v>
      </c>
      <c r="BN224" s="346" t="s">
        <v>3320</v>
      </c>
      <c r="BO224" s="346" t="s">
        <v>3320</v>
      </c>
      <c r="BP224" s="346" t="s">
        <v>3320</v>
      </c>
      <c r="BQ224" s="346" t="s">
        <v>3320</v>
      </c>
      <c r="BR224" s="346" t="s">
        <v>3320</v>
      </c>
      <c r="BS224" s="346" t="s">
        <v>3320</v>
      </c>
      <c r="BT224" s="346" t="s">
        <v>3320</v>
      </c>
      <c r="BU224" s="346" t="s">
        <v>3320</v>
      </c>
      <c r="BV224" s="346" t="s">
        <v>3320</v>
      </c>
      <c r="BW224" s="346" t="s">
        <v>3320</v>
      </c>
      <c r="BX224" s="348"/>
      <c r="BY224" s="346" t="s">
        <v>3320</v>
      </c>
      <c r="BZ224" s="346" t="s">
        <v>3320</v>
      </c>
      <c r="CA224" s="346" t="s">
        <v>3320</v>
      </c>
      <c r="CB224" s="346" t="s">
        <v>3320</v>
      </c>
      <c r="CC224" s="346" t="s">
        <v>3320</v>
      </c>
      <c r="CD224" s="346" t="s">
        <v>3320</v>
      </c>
      <c r="CE224" s="346" t="s">
        <v>3320</v>
      </c>
      <c r="CF224" s="346" t="s">
        <v>3320</v>
      </c>
      <c r="CG224" s="346" t="s">
        <v>3320</v>
      </c>
      <c r="CH224" s="348"/>
      <c r="CI224" s="346" t="s">
        <v>3320</v>
      </c>
      <c r="CJ224" s="346" t="s">
        <v>3320</v>
      </c>
      <c r="CK224" s="346" t="s">
        <v>3320</v>
      </c>
      <c r="CL224" s="346" t="s">
        <v>3320</v>
      </c>
      <c r="CM224" s="346" t="s">
        <v>3320</v>
      </c>
      <c r="CN224" s="346" t="s">
        <v>3320</v>
      </c>
      <c r="CO224" s="346" t="s">
        <v>3320</v>
      </c>
      <c r="CP224" s="346" t="s">
        <v>3320</v>
      </c>
      <c r="CQ224" s="346" t="s">
        <v>3320</v>
      </c>
      <c r="CR224" s="346" t="s">
        <v>3320</v>
      </c>
      <c r="CS224" s="346" t="s">
        <v>3320</v>
      </c>
      <c r="CT224" s="346" t="s">
        <v>3320</v>
      </c>
      <c r="CU224" s="346" t="s">
        <v>3320</v>
      </c>
      <c r="CV224" s="346" t="s">
        <v>3320</v>
      </c>
      <c r="CW224" s="346" t="s">
        <v>3320</v>
      </c>
      <c r="CX224" s="346" t="s">
        <v>3320</v>
      </c>
      <c r="CY224" s="346" t="s">
        <v>3320</v>
      </c>
      <c r="CZ224" s="346" t="s">
        <v>3320</v>
      </c>
      <c r="DA224" s="346" t="s">
        <v>3320</v>
      </c>
      <c r="DB224" s="346" t="s">
        <v>3320</v>
      </c>
      <c r="DC224" s="346" t="s">
        <v>3320</v>
      </c>
      <c r="DD224" s="346" t="s">
        <v>3320</v>
      </c>
      <c r="DE224" s="346" t="s">
        <v>3320</v>
      </c>
      <c r="DF224" s="346" t="s">
        <v>3320</v>
      </c>
      <c r="DG224" s="346" t="s">
        <v>3320</v>
      </c>
      <c r="DH224" s="346" t="s">
        <v>3320</v>
      </c>
      <c r="DI224" s="346" t="s">
        <v>3320</v>
      </c>
      <c r="DJ224" s="346" t="s">
        <v>3320</v>
      </c>
      <c r="DK224" s="346" t="s">
        <v>3320</v>
      </c>
      <c r="DL224" s="346" t="s">
        <v>3320</v>
      </c>
      <c r="DM224" s="346" t="s">
        <v>3320</v>
      </c>
      <c r="DN224" s="346" t="s">
        <v>3320</v>
      </c>
      <c r="DO224" s="346" t="s">
        <v>3320</v>
      </c>
      <c r="DP224" s="346" t="s">
        <v>3320</v>
      </c>
      <c r="DQ224" s="346" t="s">
        <v>3320</v>
      </c>
      <c r="DR224" s="346" t="s">
        <v>3320</v>
      </c>
      <c r="DS224" s="346" t="s">
        <v>3320</v>
      </c>
      <c r="DT224" s="346" t="s">
        <v>3320</v>
      </c>
      <c r="DU224" s="346" t="s">
        <v>3320</v>
      </c>
      <c r="DV224" s="346" t="s">
        <v>3320</v>
      </c>
      <c r="DW224" s="346" t="s">
        <v>3320</v>
      </c>
      <c r="DX224" s="346" t="s">
        <v>3320</v>
      </c>
      <c r="DY224" s="346" t="s">
        <v>3320</v>
      </c>
      <c r="DZ224" s="346" t="s">
        <v>3320</v>
      </c>
      <c r="EA224" s="346" t="s">
        <v>3320</v>
      </c>
      <c r="EB224" s="346" t="s">
        <v>3320</v>
      </c>
      <c r="EC224" s="346" t="s">
        <v>3320</v>
      </c>
      <c r="ED224" s="346" t="s">
        <v>3320</v>
      </c>
      <c r="EE224" s="346" t="s">
        <v>3320</v>
      </c>
      <c r="EF224" s="345">
        <v>93608333</v>
      </c>
      <c r="EG224" s="346" t="s">
        <v>1214</v>
      </c>
      <c r="EH224" s="346" t="s">
        <v>733</v>
      </c>
      <c r="EI224" s="346" t="s">
        <v>733</v>
      </c>
      <c r="EJ224" s="346" t="s">
        <v>733</v>
      </c>
      <c r="EK224" s="346" t="s">
        <v>1467</v>
      </c>
      <c r="EL224" s="346" t="s">
        <v>7380</v>
      </c>
      <c r="EM224" s="179" t="s">
        <v>7381</v>
      </c>
      <c r="EN224" s="348"/>
      <c r="EO224" s="346" t="s">
        <v>7382</v>
      </c>
      <c r="EP224" s="345">
        <v>93608333.849999994</v>
      </c>
      <c r="EQ224" s="345">
        <v>5700350.8600000003</v>
      </c>
      <c r="ER224" s="345">
        <v>3749.67</v>
      </c>
      <c r="ES224" s="345">
        <v>148.81</v>
      </c>
      <c r="ET224" s="346" t="s">
        <v>6712</v>
      </c>
      <c r="EU224" s="346" t="s">
        <v>733</v>
      </c>
      <c r="EV224" s="346" t="s">
        <v>733</v>
      </c>
      <c r="EW224" s="346" t="s">
        <v>6713</v>
      </c>
      <c r="EX224" s="346" t="s">
        <v>733</v>
      </c>
      <c r="EY224" s="346" t="s">
        <v>733</v>
      </c>
      <c r="EZ224" s="346" t="s">
        <v>733</v>
      </c>
      <c r="FA224" s="346" t="s">
        <v>733</v>
      </c>
      <c r="FB224" s="346" t="s">
        <v>733</v>
      </c>
      <c r="FC224" s="349" t="s">
        <v>5676</v>
      </c>
      <c r="FD224" s="346" t="s">
        <v>3320</v>
      </c>
      <c r="FE224" s="346" t="s">
        <v>733</v>
      </c>
      <c r="FF224" s="346" t="s">
        <v>5721</v>
      </c>
      <c r="FG224" s="346" t="s">
        <v>733</v>
      </c>
      <c r="FH224" s="346" t="s">
        <v>5679</v>
      </c>
      <c r="FI224" s="346" t="s">
        <v>3320</v>
      </c>
      <c r="FJ224" s="346" t="s">
        <v>3320</v>
      </c>
      <c r="FK224" s="345">
        <v>1</v>
      </c>
      <c r="FL224" s="346" t="s">
        <v>733</v>
      </c>
      <c r="FM224" s="346" t="s">
        <v>5679</v>
      </c>
      <c r="FN224" s="346" t="s">
        <v>7383</v>
      </c>
      <c r="FO224" s="346" t="s">
        <v>733</v>
      </c>
      <c r="FP224" s="346" t="s">
        <v>3320</v>
      </c>
      <c r="FQ224" s="346" t="s">
        <v>7384</v>
      </c>
      <c r="FR224" s="346" t="s">
        <v>7385</v>
      </c>
      <c r="FS224" s="346" t="s">
        <v>5683</v>
      </c>
      <c r="FT224" s="346" t="s">
        <v>5952</v>
      </c>
      <c r="FU224" s="346" t="s">
        <v>5684</v>
      </c>
      <c r="FV224" s="346" t="s">
        <v>733</v>
      </c>
      <c r="FW224" s="346" t="s">
        <v>1214</v>
      </c>
      <c r="FX224" s="350">
        <v>46070.538657407407</v>
      </c>
      <c r="FY224" s="350">
        <v>46079.693692129629</v>
      </c>
      <c r="FZ224" s="346" t="s">
        <v>5685</v>
      </c>
      <c r="GA224" s="346" t="s">
        <v>3320</v>
      </c>
      <c r="GB224" s="346" t="s">
        <v>3320</v>
      </c>
      <c r="GC224" s="346" t="s">
        <v>3320</v>
      </c>
      <c r="GD224" s="346" t="s">
        <v>3320</v>
      </c>
      <c r="GE224" s="346" t="s">
        <v>3320</v>
      </c>
      <c r="GF224" s="346" t="s">
        <v>3320</v>
      </c>
      <c r="GG224" s="346" t="s">
        <v>3320</v>
      </c>
      <c r="GH224" s="346" t="s">
        <v>3320</v>
      </c>
      <c r="GI224" s="346" t="s">
        <v>3320</v>
      </c>
      <c r="GJ224" s="346" t="s">
        <v>3320</v>
      </c>
      <c r="GK224" s="346" t="s">
        <v>3320</v>
      </c>
      <c r="GL224" s="346" t="s">
        <v>3320</v>
      </c>
      <c r="GM224" s="346" t="s">
        <v>3320</v>
      </c>
      <c r="GN224" s="346" t="s">
        <v>3320</v>
      </c>
      <c r="GO224" s="346" t="s">
        <v>3320</v>
      </c>
      <c r="GP224" s="346" t="s">
        <v>3320</v>
      </c>
      <c r="GQ224" s="346" t="s">
        <v>3320</v>
      </c>
      <c r="GR224" s="346" t="s">
        <v>3320</v>
      </c>
      <c r="GS224" s="346" t="s">
        <v>3320</v>
      </c>
      <c r="GT224" s="346" t="s">
        <v>3320</v>
      </c>
      <c r="GU224" s="346" t="s">
        <v>3320</v>
      </c>
      <c r="GV224" s="346" t="s">
        <v>3320</v>
      </c>
      <c r="GW224" s="346" t="s">
        <v>3320</v>
      </c>
      <c r="GX224" s="346" t="s">
        <v>3320</v>
      </c>
      <c r="GY224" s="346" t="s">
        <v>3320</v>
      </c>
      <c r="GZ224" s="346" t="s">
        <v>3320</v>
      </c>
      <c r="HA224" s="346" t="s">
        <v>3320</v>
      </c>
      <c r="HB224" s="346" t="s">
        <v>3320</v>
      </c>
      <c r="HC224" s="346" t="s">
        <v>3320</v>
      </c>
      <c r="HD224" s="346" t="s">
        <v>3320</v>
      </c>
      <c r="HE224" s="346" t="s">
        <v>3320</v>
      </c>
      <c r="HF224" s="346" t="s">
        <v>3320</v>
      </c>
      <c r="HG224" s="346" t="s">
        <v>3320</v>
      </c>
      <c r="HH224" s="346" t="s">
        <v>3320</v>
      </c>
      <c r="HI224" s="346" t="s">
        <v>3320</v>
      </c>
      <c r="HJ224" s="346" t="s">
        <v>3320</v>
      </c>
      <c r="HK224" s="346" t="s">
        <v>3320</v>
      </c>
      <c r="HL224" s="346" t="s">
        <v>3320</v>
      </c>
    </row>
    <row r="225" spans="1:220" ht="15.75" thickBot="1">
      <c r="A225" s="344" t="s">
        <v>5638</v>
      </c>
      <c r="B225" s="345">
        <v>416</v>
      </c>
      <c r="C225" s="346" t="s">
        <v>6685</v>
      </c>
      <c r="D225" s="346" t="s">
        <v>6686</v>
      </c>
      <c r="E225" s="345">
        <v>416</v>
      </c>
      <c r="F225" s="346" t="s">
        <v>6687</v>
      </c>
      <c r="G225" s="346" t="s">
        <v>401</v>
      </c>
      <c r="H225" s="346" t="s">
        <v>6688</v>
      </c>
      <c r="I225" s="346" t="s">
        <v>5643</v>
      </c>
      <c r="J225" s="346" t="s">
        <v>6689</v>
      </c>
      <c r="K225" s="346" t="s">
        <v>5698</v>
      </c>
      <c r="L225" s="346" t="s">
        <v>6691</v>
      </c>
      <c r="M225" s="346" t="s">
        <v>6692</v>
      </c>
      <c r="N225" s="179" t="s">
        <v>6693</v>
      </c>
      <c r="O225" s="348"/>
      <c r="P225" s="346" t="s">
        <v>401</v>
      </c>
      <c r="Q225" s="346" t="s">
        <v>6694</v>
      </c>
      <c r="R225" s="346" t="s">
        <v>6695</v>
      </c>
      <c r="S225" s="346" t="s">
        <v>6696</v>
      </c>
      <c r="T225" s="346" t="s">
        <v>6697</v>
      </c>
      <c r="U225" s="346" t="s">
        <v>6698</v>
      </c>
      <c r="V225" s="346" t="s">
        <v>733</v>
      </c>
      <c r="W225" s="346" t="s">
        <v>733</v>
      </c>
      <c r="X225" s="346" t="s">
        <v>733</v>
      </c>
      <c r="Y225" s="346" t="s">
        <v>3320</v>
      </c>
      <c r="Z225" s="346" t="s">
        <v>6699</v>
      </c>
      <c r="AA225" s="346" t="s">
        <v>733</v>
      </c>
      <c r="AB225" s="346" t="s">
        <v>6700</v>
      </c>
      <c r="AC225" s="346" t="s">
        <v>6701</v>
      </c>
      <c r="AD225" s="346" t="s">
        <v>6702</v>
      </c>
      <c r="AE225" s="346" t="s">
        <v>6703</v>
      </c>
      <c r="AF225" s="346" t="s">
        <v>6704</v>
      </c>
      <c r="AG225" s="346" t="s">
        <v>6705</v>
      </c>
      <c r="AH225" s="346" t="s">
        <v>1214</v>
      </c>
      <c r="AI225" s="346" t="s">
        <v>3320</v>
      </c>
      <c r="AJ225" s="346" t="s">
        <v>5663</v>
      </c>
      <c r="AK225" s="346" t="s">
        <v>6324</v>
      </c>
      <c r="AL225" s="346" t="s">
        <v>5665</v>
      </c>
      <c r="AM225" s="347">
        <v>46966</v>
      </c>
      <c r="AN225" s="345">
        <v>15</v>
      </c>
      <c r="AO225" s="345">
        <v>72</v>
      </c>
      <c r="AP225" s="346" t="s">
        <v>5666</v>
      </c>
      <c r="AQ225" s="345">
        <v>81</v>
      </c>
      <c r="AR225" s="345">
        <v>218.43</v>
      </c>
      <c r="AS225" s="346" t="s">
        <v>733</v>
      </c>
      <c r="AT225" s="345">
        <v>34.630000000000003</v>
      </c>
      <c r="AU225" s="346" t="s">
        <v>1214</v>
      </c>
      <c r="AV225" s="345">
        <v>640</v>
      </c>
      <c r="AW225" s="346" t="s">
        <v>5713</v>
      </c>
      <c r="AX225" s="346" t="s">
        <v>5801</v>
      </c>
      <c r="AY225" s="346" t="s">
        <v>3320</v>
      </c>
      <c r="AZ225" s="346" t="s">
        <v>733</v>
      </c>
      <c r="BA225" s="346" t="s">
        <v>733</v>
      </c>
      <c r="BB225" s="345">
        <v>2020.9</v>
      </c>
      <c r="BC225" s="345">
        <v>1865.5</v>
      </c>
      <c r="BD225" s="346" t="s">
        <v>6707</v>
      </c>
      <c r="BE225" s="345">
        <v>365</v>
      </c>
      <c r="BF225" s="345">
        <v>85.4</v>
      </c>
      <c r="BG225" s="345">
        <v>97.5</v>
      </c>
      <c r="BH225" s="345">
        <v>35</v>
      </c>
      <c r="BI225" s="347">
        <v>46326</v>
      </c>
      <c r="BJ225" s="345">
        <v>0.5</v>
      </c>
      <c r="BK225" s="345">
        <v>8</v>
      </c>
      <c r="BL225" s="346" t="s">
        <v>6708</v>
      </c>
      <c r="BM225" s="345">
        <v>2958000</v>
      </c>
      <c r="BN225" s="346" t="s">
        <v>3320</v>
      </c>
      <c r="BO225" s="346" t="s">
        <v>3320</v>
      </c>
      <c r="BP225" s="346" t="s">
        <v>3320</v>
      </c>
      <c r="BQ225" s="346" t="s">
        <v>3320</v>
      </c>
      <c r="BR225" s="346" t="s">
        <v>3320</v>
      </c>
      <c r="BS225" s="346" t="s">
        <v>3320</v>
      </c>
      <c r="BT225" s="346" t="s">
        <v>3320</v>
      </c>
      <c r="BU225" s="346" t="s">
        <v>3320</v>
      </c>
      <c r="BV225" s="346" t="s">
        <v>3320</v>
      </c>
      <c r="BW225" s="346" t="s">
        <v>3320</v>
      </c>
      <c r="BX225" s="348"/>
      <c r="BY225" s="346" t="s">
        <v>3320</v>
      </c>
      <c r="BZ225" s="346" t="s">
        <v>3320</v>
      </c>
      <c r="CA225" s="346" t="s">
        <v>3320</v>
      </c>
      <c r="CB225" s="346" t="s">
        <v>3320</v>
      </c>
      <c r="CC225" s="346" t="s">
        <v>3320</v>
      </c>
      <c r="CD225" s="346" t="s">
        <v>3320</v>
      </c>
      <c r="CE225" s="346" t="s">
        <v>3320</v>
      </c>
      <c r="CF225" s="346" t="s">
        <v>3320</v>
      </c>
      <c r="CG225" s="346" t="s">
        <v>3320</v>
      </c>
      <c r="CH225" s="348"/>
      <c r="CI225" s="346" t="s">
        <v>3320</v>
      </c>
      <c r="CJ225" s="346" t="s">
        <v>3320</v>
      </c>
      <c r="CK225" s="346" t="s">
        <v>3320</v>
      </c>
      <c r="CL225" s="346" t="s">
        <v>3320</v>
      </c>
      <c r="CM225" s="346" t="s">
        <v>3320</v>
      </c>
      <c r="CN225" s="346" t="s">
        <v>3320</v>
      </c>
      <c r="CO225" s="346" t="s">
        <v>3320</v>
      </c>
      <c r="CP225" s="346" t="s">
        <v>3320</v>
      </c>
      <c r="CQ225" s="346" t="s">
        <v>3320</v>
      </c>
      <c r="CR225" s="346" t="s">
        <v>3320</v>
      </c>
      <c r="CS225" s="346" t="s">
        <v>3320</v>
      </c>
      <c r="CT225" s="346" t="s">
        <v>3320</v>
      </c>
      <c r="CU225" s="346" t="s">
        <v>3320</v>
      </c>
      <c r="CV225" s="346" t="s">
        <v>3320</v>
      </c>
      <c r="CW225" s="346" t="s">
        <v>3320</v>
      </c>
      <c r="CX225" s="346" t="s">
        <v>3320</v>
      </c>
      <c r="CY225" s="346" t="s">
        <v>3320</v>
      </c>
      <c r="CZ225" s="346" t="s">
        <v>3320</v>
      </c>
      <c r="DA225" s="346" t="s">
        <v>3320</v>
      </c>
      <c r="DB225" s="346" t="s">
        <v>3320</v>
      </c>
      <c r="DC225" s="346" t="s">
        <v>3320</v>
      </c>
      <c r="DD225" s="346" t="s">
        <v>3320</v>
      </c>
      <c r="DE225" s="346" t="s">
        <v>3320</v>
      </c>
      <c r="DF225" s="346" t="s">
        <v>3320</v>
      </c>
      <c r="DG225" s="346" t="s">
        <v>3320</v>
      </c>
      <c r="DH225" s="346" t="s">
        <v>3320</v>
      </c>
      <c r="DI225" s="346" t="s">
        <v>3320</v>
      </c>
      <c r="DJ225" s="346" t="s">
        <v>3320</v>
      </c>
      <c r="DK225" s="346" t="s">
        <v>3320</v>
      </c>
      <c r="DL225" s="346" t="s">
        <v>3320</v>
      </c>
      <c r="DM225" s="346" t="s">
        <v>3320</v>
      </c>
      <c r="DN225" s="346" t="s">
        <v>3320</v>
      </c>
      <c r="DO225" s="346" t="s">
        <v>3320</v>
      </c>
      <c r="DP225" s="346" t="s">
        <v>3320</v>
      </c>
      <c r="DQ225" s="346" t="s">
        <v>3320</v>
      </c>
      <c r="DR225" s="346" t="s">
        <v>3320</v>
      </c>
      <c r="DS225" s="346" t="s">
        <v>3320</v>
      </c>
      <c r="DT225" s="346" t="s">
        <v>3320</v>
      </c>
      <c r="DU225" s="346" t="s">
        <v>3320</v>
      </c>
      <c r="DV225" s="346" t="s">
        <v>3320</v>
      </c>
      <c r="DW225" s="346" t="s">
        <v>3320</v>
      </c>
      <c r="DX225" s="346" t="s">
        <v>3320</v>
      </c>
      <c r="DY225" s="346" t="s">
        <v>3320</v>
      </c>
      <c r="DZ225" s="346" t="s">
        <v>3320</v>
      </c>
      <c r="EA225" s="346" t="s">
        <v>3320</v>
      </c>
      <c r="EB225" s="346" t="s">
        <v>3320</v>
      </c>
      <c r="EC225" s="346" t="s">
        <v>3320</v>
      </c>
      <c r="ED225" s="346" t="s">
        <v>3320</v>
      </c>
      <c r="EE225" s="346" t="s">
        <v>3320</v>
      </c>
      <c r="EF225" s="345">
        <v>112335590</v>
      </c>
      <c r="EG225" s="346" t="s">
        <v>1214</v>
      </c>
      <c r="EH225" s="346" t="s">
        <v>733</v>
      </c>
      <c r="EI225" s="346" t="s">
        <v>733</v>
      </c>
      <c r="EJ225" s="346" t="s">
        <v>733</v>
      </c>
      <c r="EK225" s="346" t="s">
        <v>1460</v>
      </c>
      <c r="EL225" s="346" t="s">
        <v>6709</v>
      </c>
      <c r="EM225" s="179" t="s">
        <v>6710</v>
      </c>
      <c r="EN225" s="348"/>
      <c r="EO225" s="346" t="s">
        <v>6711</v>
      </c>
      <c r="EP225" s="345">
        <v>112335590.90000001</v>
      </c>
      <c r="EQ225" s="345">
        <v>7130779.4900000002</v>
      </c>
      <c r="ER225" s="345">
        <v>3795.92</v>
      </c>
      <c r="ES225" s="345">
        <v>115.74</v>
      </c>
      <c r="ET225" s="346" t="s">
        <v>6712</v>
      </c>
      <c r="EU225" s="346" t="s">
        <v>733</v>
      </c>
      <c r="EV225" s="346" t="s">
        <v>733</v>
      </c>
      <c r="EW225" s="346" t="s">
        <v>6713</v>
      </c>
      <c r="EX225" s="346" t="s">
        <v>733</v>
      </c>
      <c r="EY225" s="346" t="s">
        <v>733</v>
      </c>
      <c r="EZ225" s="346" t="s">
        <v>733</v>
      </c>
      <c r="FA225" s="346" t="s">
        <v>733</v>
      </c>
      <c r="FB225" s="346" t="s">
        <v>733</v>
      </c>
      <c r="FC225" s="349" t="s">
        <v>5676</v>
      </c>
      <c r="FD225" s="346" t="s">
        <v>3320</v>
      </c>
      <c r="FE225" s="346" t="s">
        <v>733</v>
      </c>
      <c r="FF225" s="346" t="s">
        <v>5721</v>
      </c>
      <c r="FG225" s="346" t="s">
        <v>733</v>
      </c>
      <c r="FH225" s="346" t="s">
        <v>5679</v>
      </c>
      <c r="FI225" s="346" t="s">
        <v>3320</v>
      </c>
      <c r="FJ225" s="346" t="s">
        <v>3320</v>
      </c>
      <c r="FK225" s="345">
        <v>1</v>
      </c>
      <c r="FL225" s="346" t="s">
        <v>733</v>
      </c>
      <c r="FM225" s="346" t="s">
        <v>5679</v>
      </c>
      <c r="FN225" s="346" t="s">
        <v>6714</v>
      </c>
      <c r="FO225" s="346" t="s">
        <v>733</v>
      </c>
      <c r="FP225" s="346" t="s">
        <v>3320</v>
      </c>
      <c r="FQ225" s="346" t="s">
        <v>6715</v>
      </c>
      <c r="FR225" s="346" t="s">
        <v>6716</v>
      </c>
      <c r="FS225" s="346" t="s">
        <v>5683</v>
      </c>
      <c r="FT225" s="346" t="s">
        <v>5952</v>
      </c>
      <c r="FU225" s="346" t="s">
        <v>5684</v>
      </c>
      <c r="FV225" s="346" t="s">
        <v>733</v>
      </c>
      <c r="FW225" s="346" t="s">
        <v>1214</v>
      </c>
      <c r="FX225" s="350">
        <v>46070.51834490741</v>
      </c>
      <c r="FY225" s="350">
        <v>46079.692256944443</v>
      </c>
      <c r="FZ225" s="346" t="s">
        <v>5685</v>
      </c>
      <c r="GA225" s="346" t="s">
        <v>3320</v>
      </c>
      <c r="GB225" s="346" t="s">
        <v>3320</v>
      </c>
      <c r="GC225" s="346" t="s">
        <v>3320</v>
      </c>
      <c r="GD225" s="346" t="s">
        <v>3320</v>
      </c>
      <c r="GE225" s="346" t="s">
        <v>3320</v>
      </c>
      <c r="GF225" s="346" t="s">
        <v>3320</v>
      </c>
      <c r="GG225" s="346" t="s">
        <v>3320</v>
      </c>
      <c r="GH225" s="346" t="s">
        <v>3320</v>
      </c>
      <c r="GI225" s="346" t="s">
        <v>3320</v>
      </c>
      <c r="GJ225" s="346" t="s">
        <v>3320</v>
      </c>
      <c r="GK225" s="346" t="s">
        <v>3320</v>
      </c>
      <c r="GL225" s="346" t="s">
        <v>3320</v>
      </c>
      <c r="GM225" s="346" t="s">
        <v>3320</v>
      </c>
      <c r="GN225" s="346" t="s">
        <v>3320</v>
      </c>
      <c r="GO225" s="346" t="s">
        <v>3320</v>
      </c>
      <c r="GP225" s="346" t="s">
        <v>3320</v>
      </c>
      <c r="GQ225" s="346" t="s">
        <v>3320</v>
      </c>
      <c r="GR225" s="346" t="s">
        <v>3320</v>
      </c>
      <c r="GS225" s="346" t="s">
        <v>3320</v>
      </c>
      <c r="GT225" s="346" t="s">
        <v>3320</v>
      </c>
      <c r="GU225" s="346" t="s">
        <v>3320</v>
      </c>
      <c r="GV225" s="346" t="s">
        <v>3320</v>
      </c>
      <c r="GW225" s="346" t="s">
        <v>3320</v>
      </c>
      <c r="GX225" s="346" t="s">
        <v>3320</v>
      </c>
      <c r="GY225" s="346" t="s">
        <v>3320</v>
      </c>
      <c r="GZ225" s="346" t="s">
        <v>3320</v>
      </c>
      <c r="HA225" s="346" t="s">
        <v>3320</v>
      </c>
      <c r="HB225" s="346" t="s">
        <v>3320</v>
      </c>
      <c r="HC225" s="346" t="s">
        <v>3320</v>
      </c>
      <c r="HD225" s="346" t="s">
        <v>3320</v>
      </c>
      <c r="HE225" s="346" t="s">
        <v>3320</v>
      </c>
      <c r="HF225" s="346" t="s">
        <v>3320</v>
      </c>
      <c r="HG225" s="346" t="s">
        <v>3320</v>
      </c>
      <c r="HH225" s="346" t="s">
        <v>3320</v>
      </c>
      <c r="HI225" s="346" t="s">
        <v>3320</v>
      </c>
      <c r="HJ225" s="346" t="s">
        <v>3320</v>
      </c>
      <c r="HK225" s="346" t="s">
        <v>3320</v>
      </c>
      <c r="HL225" s="346" t="s">
        <v>3320</v>
      </c>
    </row>
    <row r="226" spans="1:220" ht="15.75" thickBot="1">
      <c r="A226" s="344" t="s">
        <v>5638</v>
      </c>
      <c r="B226" s="345">
        <v>402</v>
      </c>
      <c r="C226" s="346" t="s">
        <v>7218</v>
      </c>
      <c r="D226" s="346" t="s">
        <v>7219</v>
      </c>
      <c r="E226" s="345">
        <v>402</v>
      </c>
      <c r="F226" s="346" t="s">
        <v>6687</v>
      </c>
      <c r="G226" s="346" t="s">
        <v>401</v>
      </c>
      <c r="H226" s="346" t="s">
        <v>7220</v>
      </c>
      <c r="I226" s="346" t="s">
        <v>5643</v>
      </c>
      <c r="J226" s="346" t="s">
        <v>6689</v>
      </c>
      <c r="K226" s="346" t="s">
        <v>5698</v>
      </c>
      <c r="L226" s="346" t="s">
        <v>6691</v>
      </c>
      <c r="M226" s="346" t="s">
        <v>6692</v>
      </c>
      <c r="N226" s="179" t="s">
        <v>6693</v>
      </c>
      <c r="O226" s="348"/>
      <c r="P226" s="346" t="s">
        <v>401</v>
      </c>
      <c r="Q226" s="346" t="s">
        <v>6694</v>
      </c>
      <c r="R226" s="346" t="s">
        <v>6695</v>
      </c>
      <c r="S226" s="346" t="s">
        <v>6696</v>
      </c>
      <c r="T226" s="346" t="s">
        <v>6697</v>
      </c>
      <c r="U226" s="346" t="s">
        <v>6698</v>
      </c>
      <c r="V226" s="346" t="s">
        <v>733</v>
      </c>
      <c r="W226" s="346" t="s">
        <v>733</v>
      </c>
      <c r="X226" s="346" t="s">
        <v>733</v>
      </c>
      <c r="Y226" s="346" t="s">
        <v>3320</v>
      </c>
      <c r="Z226" s="346" t="s">
        <v>6699</v>
      </c>
      <c r="AA226" s="346" t="s">
        <v>733</v>
      </c>
      <c r="AB226" s="346" t="s">
        <v>6700</v>
      </c>
      <c r="AC226" s="346" t="s">
        <v>6701</v>
      </c>
      <c r="AD226" s="346" t="s">
        <v>6702</v>
      </c>
      <c r="AE226" s="346" t="s">
        <v>6703</v>
      </c>
      <c r="AF226" s="346" t="s">
        <v>6704</v>
      </c>
      <c r="AG226" s="346" t="s">
        <v>6705</v>
      </c>
      <c r="AH226" s="346" t="s">
        <v>1214</v>
      </c>
      <c r="AI226" s="346" t="s">
        <v>3320</v>
      </c>
      <c r="AJ226" s="346" t="s">
        <v>2043</v>
      </c>
      <c r="AK226" s="346" t="s">
        <v>3589</v>
      </c>
      <c r="AL226" s="346" t="s">
        <v>5665</v>
      </c>
      <c r="AM226" s="347">
        <v>47087</v>
      </c>
      <c r="AN226" s="345">
        <v>23</v>
      </c>
      <c r="AO226" s="345">
        <v>78</v>
      </c>
      <c r="AP226" s="346" t="s">
        <v>5666</v>
      </c>
      <c r="AQ226" s="345">
        <v>87</v>
      </c>
      <c r="AR226" s="345">
        <v>231.58</v>
      </c>
      <c r="AS226" s="346" t="s">
        <v>733</v>
      </c>
      <c r="AT226" s="345">
        <v>33.9</v>
      </c>
      <c r="AU226" s="346" t="s">
        <v>1214</v>
      </c>
      <c r="AV226" s="345">
        <v>640</v>
      </c>
      <c r="AW226" s="346" t="s">
        <v>5713</v>
      </c>
      <c r="AX226" s="346" t="s">
        <v>5801</v>
      </c>
      <c r="AY226" s="346" t="s">
        <v>3320</v>
      </c>
      <c r="AZ226" s="346" t="s">
        <v>733</v>
      </c>
      <c r="BA226" s="346" t="s">
        <v>733</v>
      </c>
      <c r="BB226" s="345">
        <v>1979.4</v>
      </c>
      <c r="BC226" s="345">
        <v>1827.2</v>
      </c>
      <c r="BD226" s="346" t="s">
        <v>5669</v>
      </c>
      <c r="BE226" s="345">
        <v>365</v>
      </c>
      <c r="BF226" s="345">
        <v>85.4</v>
      </c>
      <c r="BG226" s="345">
        <v>97.5</v>
      </c>
      <c r="BH226" s="345">
        <v>35</v>
      </c>
      <c r="BI226" s="347">
        <v>46203</v>
      </c>
      <c r="BJ226" s="345">
        <v>0.5</v>
      </c>
      <c r="BK226" s="345">
        <v>8</v>
      </c>
      <c r="BL226" s="346" t="s">
        <v>7222</v>
      </c>
      <c r="BM226" s="345">
        <v>3189000</v>
      </c>
      <c r="BN226" s="346" t="s">
        <v>3320</v>
      </c>
      <c r="BO226" s="346" t="s">
        <v>3320</v>
      </c>
      <c r="BP226" s="346" t="s">
        <v>3320</v>
      </c>
      <c r="BQ226" s="346" t="s">
        <v>3320</v>
      </c>
      <c r="BR226" s="346" t="s">
        <v>3320</v>
      </c>
      <c r="BS226" s="346" t="s">
        <v>3320</v>
      </c>
      <c r="BT226" s="346" t="s">
        <v>3320</v>
      </c>
      <c r="BU226" s="346" t="s">
        <v>3320</v>
      </c>
      <c r="BV226" s="346" t="s">
        <v>3320</v>
      </c>
      <c r="BW226" s="346" t="s">
        <v>3320</v>
      </c>
      <c r="BX226" s="348"/>
      <c r="BY226" s="346" t="s">
        <v>3320</v>
      </c>
      <c r="BZ226" s="346" t="s">
        <v>3320</v>
      </c>
      <c r="CA226" s="346" t="s">
        <v>3320</v>
      </c>
      <c r="CB226" s="346" t="s">
        <v>3320</v>
      </c>
      <c r="CC226" s="346" t="s">
        <v>3320</v>
      </c>
      <c r="CD226" s="346" t="s">
        <v>3320</v>
      </c>
      <c r="CE226" s="346" t="s">
        <v>3320</v>
      </c>
      <c r="CF226" s="346" t="s">
        <v>3320</v>
      </c>
      <c r="CG226" s="346" t="s">
        <v>3320</v>
      </c>
      <c r="CH226" s="348"/>
      <c r="CI226" s="346" t="s">
        <v>3320</v>
      </c>
      <c r="CJ226" s="346" t="s">
        <v>3320</v>
      </c>
      <c r="CK226" s="346" t="s">
        <v>3320</v>
      </c>
      <c r="CL226" s="346" t="s">
        <v>3320</v>
      </c>
      <c r="CM226" s="346" t="s">
        <v>3320</v>
      </c>
      <c r="CN226" s="346" t="s">
        <v>3320</v>
      </c>
      <c r="CO226" s="346" t="s">
        <v>3320</v>
      </c>
      <c r="CP226" s="346" t="s">
        <v>3320</v>
      </c>
      <c r="CQ226" s="346" t="s">
        <v>3320</v>
      </c>
      <c r="CR226" s="346" t="s">
        <v>3320</v>
      </c>
      <c r="CS226" s="346" t="s">
        <v>3320</v>
      </c>
      <c r="CT226" s="346" t="s">
        <v>3320</v>
      </c>
      <c r="CU226" s="346" t="s">
        <v>3320</v>
      </c>
      <c r="CV226" s="346" t="s">
        <v>3320</v>
      </c>
      <c r="CW226" s="346" t="s">
        <v>3320</v>
      </c>
      <c r="CX226" s="346" t="s">
        <v>3320</v>
      </c>
      <c r="CY226" s="346" t="s">
        <v>3320</v>
      </c>
      <c r="CZ226" s="346" t="s">
        <v>3320</v>
      </c>
      <c r="DA226" s="346" t="s">
        <v>3320</v>
      </c>
      <c r="DB226" s="346" t="s">
        <v>3320</v>
      </c>
      <c r="DC226" s="346" t="s">
        <v>3320</v>
      </c>
      <c r="DD226" s="346" t="s">
        <v>3320</v>
      </c>
      <c r="DE226" s="346" t="s">
        <v>3320</v>
      </c>
      <c r="DF226" s="346" t="s">
        <v>3320</v>
      </c>
      <c r="DG226" s="346" t="s">
        <v>3320</v>
      </c>
      <c r="DH226" s="346" t="s">
        <v>3320</v>
      </c>
      <c r="DI226" s="346" t="s">
        <v>3320</v>
      </c>
      <c r="DJ226" s="346" t="s">
        <v>3320</v>
      </c>
      <c r="DK226" s="346" t="s">
        <v>3320</v>
      </c>
      <c r="DL226" s="346" t="s">
        <v>3320</v>
      </c>
      <c r="DM226" s="346" t="s">
        <v>3320</v>
      </c>
      <c r="DN226" s="346" t="s">
        <v>3320</v>
      </c>
      <c r="DO226" s="346" t="s">
        <v>3320</v>
      </c>
      <c r="DP226" s="346" t="s">
        <v>3320</v>
      </c>
      <c r="DQ226" s="346" t="s">
        <v>3320</v>
      </c>
      <c r="DR226" s="346" t="s">
        <v>3320</v>
      </c>
      <c r="DS226" s="346" t="s">
        <v>3320</v>
      </c>
      <c r="DT226" s="346" t="s">
        <v>3320</v>
      </c>
      <c r="DU226" s="346" t="s">
        <v>3320</v>
      </c>
      <c r="DV226" s="346" t="s">
        <v>3320</v>
      </c>
      <c r="DW226" s="346" t="s">
        <v>3320</v>
      </c>
      <c r="DX226" s="346" t="s">
        <v>3320</v>
      </c>
      <c r="DY226" s="346" t="s">
        <v>3320</v>
      </c>
      <c r="DZ226" s="346" t="s">
        <v>3320</v>
      </c>
      <c r="EA226" s="346" t="s">
        <v>3320</v>
      </c>
      <c r="EB226" s="346" t="s">
        <v>3320</v>
      </c>
      <c r="EC226" s="346" t="s">
        <v>3320</v>
      </c>
      <c r="ED226" s="346" t="s">
        <v>3320</v>
      </c>
      <c r="EE226" s="346" t="s">
        <v>3320</v>
      </c>
      <c r="EF226" s="345">
        <v>117301974</v>
      </c>
      <c r="EG226" s="346" t="s">
        <v>1214</v>
      </c>
      <c r="EH226" s="346" t="s">
        <v>733</v>
      </c>
      <c r="EI226" s="346" t="s">
        <v>733</v>
      </c>
      <c r="EJ226" s="346" t="s">
        <v>733</v>
      </c>
      <c r="EK226" s="346" t="s">
        <v>519</v>
      </c>
      <c r="EL226" s="346" t="s">
        <v>7223</v>
      </c>
      <c r="EM226" s="179" t="s">
        <v>7224</v>
      </c>
      <c r="EN226" s="348"/>
      <c r="EO226" s="346" t="s">
        <v>7225</v>
      </c>
      <c r="EP226" s="345">
        <v>117301974</v>
      </c>
      <c r="EQ226" s="345">
        <v>9084136.3000000007</v>
      </c>
      <c r="ER226" s="345">
        <v>4069</v>
      </c>
      <c r="ES226" s="345">
        <v>160.26</v>
      </c>
      <c r="ET226" s="346" t="s">
        <v>7226</v>
      </c>
      <c r="EU226" s="346" t="s">
        <v>733</v>
      </c>
      <c r="EV226" s="346" t="s">
        <v>733</v>
      </c>
      <c r="EW226" s="346" t="s">
        <v>6713</v>
      </c>
      <c r="EX226" s="346" t="s">
        <v>733</v>
      </c>
      <c r="EY226" s="346" t="s">
        <v>733</v>
      </c>
      <c r="EZ226" s="346" t="s">
        <v>733</v>
      </c>
      <c r="FA226" s="346" t="s">
        <v>733</v>
      </c>
      <c r="FB226" s="346" t="s">
        <v>733</v>
      </c>
      <c r="FC226" s="349" t="s">
        <v>5676</v>
      </c>
      <c r="FD226" s="346" t="s">
        <v>3320</v>
      </c>
      <c r="FE226" s="346" t="s">
        <v>733</v>
      </c>
      <c r="FF226" s="346" t="s">
        <v>5872</v>
      </c>
      <c r="FG226" s="346" t="s">
        <v>733</v>
      </c>
      <c r="FH226" s="346" t="s">
        <v>5946</v>
      </c>
      <c r="FI226" s="346" t="s">
        <v>7227</v>
      </c>
      <c r="FJ226" s="346" t="s">
        <v>3320</v>
      </c>
      <c r="FK226" s="345">
        <v>1</v>
      </c>
      <c r="FL226" s="346" t="s">
        <v>733</v>
      </c>
      <c r="FM226" s="346" t="s">
        <v>5873</v>
      </c>
      <c r="FN226" s="346" t="s">
        <v>7228</v>
      </c>
      <c r="FO226" s="346" t="s">
        <v>733</v>
      </c>
      <c r="FP226" s="346" t="s">
        <v>3320</v>
      </c>
      <c r="FQ226" s="346" t="s">
        <v>7229</v>
      </c>
      <c r="FR226" s="346" t="s">
        <v>7230</v>
      </c>
      <c r="FS226" s="346" t="s">
        <v>5683</v>
      </c>
      <c r="FT226" s="346" t="s">
        <v>5683</v>
      </c>
      <c r="FU226" s="346" t="s">
        <v>5683</v>
      </c>
      <c r="FV226" s="346" t="s">
        <v>733</v>
      </c>
      <c r="FW226" s="346" t="s">
        <v>1214</v>
      </c>
      <c r="FX226" s="350">
        <v>46070.485162037039</v>
      </c>
      <c r="FY226" s="350">
        <v>46079.689756944441</v>
      </c>
      <c r="FZ226" s="346" t="s">
        <v>5685</v>
      </c>
      <c r="GA226" s="346" t="s">
        <v>3320</v>
      </c>
      <c r="GB226" s="346" t="s">
        <v>3320</v>
      </c>
      <c r="GC226" s="346" t="s">
        <v>3320</v>
      </c>
      <c r="GD226" s="346" t="s">
        <v>3320</v>
      </c>
      <c r="GE226" s="346" t="s">
        <v>3320</v>
      </c>
      <c r="GF226" s="346" t="s">
        <v>3320</v>
      </c>
      <c r="GG226" s="346" t="s">
        <v>3320</v>
      </c>
      <c r="GH226" s="346" t="s">
        <v>3320</v>
      </c>
      <c r="GI226" s="346" t="s">
        <v>3320</v>
      </c>
      <c r="GJ226" s="346" t="s">
        <v>3320</v>
      </c>
      <c r="GK226" s="346" t="s">
        <v>3320</v>
      </c>
      <c r="GL226" s="346" t="s">
        <v>3320</v>
      </c>
      <c r="GM226" s="346" t="s">
        <v>3320</v>
      </c>
      <c r="GN226" s="346" t="s">
        <v>3320</v>
      </c>
      <c r="GO226" s="346" t="s">
        <v>3320</v>
      </c>
      <c r="GP226" s="346" t="s">
        <v>3320</v>
      </c>
      <c r="GQ226" s="346" t="s">
        <v>3320</v>
      </c>
      <c r="GR226" s="346" t="s">
        <v>3320</v>
      </c>
      <c r="GS226" s="346" t="s">
        <v>3320</v>
      </c>
      <c r="GT226" s="346" t="s">
        <v>3320</v>
      </c>
      <c r="GU226" s="346" t="s">
        <v>3320</v>
      </c>
      <c r="GV226" s="346" t="s">
        <v>3320</v>
      </c>
      <c r="GW226" s="346" t="s">
        <v>3320</v>
      </c>
      <c r="GX226" s="346" t="s">
        <v>3320</v>
      </c>
      <c r="GY226" s="346" t="s">
        <v>3320</v>
      </c>
      <c r="GZ226" s="346" t="s">
        <v>3320</v>
      </c>
      <c r="HA226" s="346" t="s">
        <v>3320</v>
      </c>
      <c r="HB226" s="346" t="s">
        <v>3320</v>
      </c>
      <c r="HC226" s="346" t="s">
        <v>3320</v>
      </c>
      <c r="HD226" s="346" t="s">
        <v>3320</v>
      </c>
      <c r="HE226" s="346" t="s">
        <v>3320</v>
      </c>
      <c r="HF226" s="346" t="s">
        <v>3320</v>
      </c>
      <c r="HG226" s="346" t="s">
        <v>3320</v>
      </c>
      <c r="HH226" s="346" t="s">
        <v>3320</v>
      </c>
      <c r="HI226" s="346" t="s">
        <v>3320</v>
      </c>
      <c r="HJ226" s="346" t="s">
        <v>3320</v>
      </c>
      <c r="HK226" s="346" t="s">
        <v>3320</v>
      </c>
      <c r="HL226" s="346" t="s">
        <v>3320</v>
      </c>
    </row>
    <row r="227" spans="1:220" ht="15.75" thickBot="1">
      <c r="A227" s="344" t="s">
        <v>5638</v>
      </c>
      <c r="B227" s="345">
        <v>836</v>
      </c>
      <c r="C227" s="346" t="s">
        <v>7387</v>
      </c>
      <c r="D227" s="346" t="s">
        <v>7388</v>
      </c>
      <c r="E227" s="345">
        <v>836</v>
      </c>
      <c r="F227" s="346" t="s">
        <v>1343</v>
      </c>
      <c r="G227" s="346" t="s">
        <v>6775</v>
      </c>
      <c r="H227" s="346" t="s">
        <v>5251</v>
      </c>
      <c r="I227" s="346" t="s">
        <v>5643</v>
      </c>
      <c r="J227" s="346" t="s">
        <v>6416</v>
      </c>
      <c r="K227" s="346" t="s">
        <v>6417</v>
      </c>
      <c r="L227" s="346" t="s">
        <v>6777</v>
      </c>
      <c r="M227" s="346" t="s">
        <v>6419</v>
      </c>
      <c r="N227" s="346" t="s">
        <v>6778</v>
      </c>
      <c r="O227" s="346" t="s">
        <v>6779</v>
      </c>
      <c r="P227" s="346" t="s">
        <v>3320</v>
      </c>
      <c r="Q227" s="346" t="s">
        <v>6780</v>
      </c>
      <c r="R227" s="346" t="s">
        <v>5698</v>
      </c>
      <c r="S227" s="346" t="s">
        <v>6781</v>
      </c>
      <c r="T227" s="346" t="s">
        <v>6782</v>
      </c>
      <c r="U227" s="346" t="s">
        <v>6425</v>
      </c>
      <c r="V227" s="346" t="s">
        <v>733</v>
      </c>
      <c r="W227" s="346" t="s">
        <v>733</v>
      </c>
      <c r="X227" s="346" t="s">
        <v>733</v>
      </c>
      <c r="Y227" s="346" t="s">
        <v>3320</v>
      </c>
      <c r="Z227" s="346" t="s">
        <v>6783</v>
      </c>
      <c r="AA227" s="346" t="s">
        <v>733</v>
      </c>
      <c r="AB227" s="346" t="s">
        <v>6784</v>
      </c>
      <c r="AC227" s="346" t="s">
        <v>6428</v>
      </c>
      <c r="AD227" s="346" t="s">
        <v>6429</v>
      </c>
      <c r="AE227" s="346" t="s">
        <v>6430</v>
      </c>
      <c r="AF227" s="346" t="s">
        <v>6785</v>
      </c>
      <c r="AG227" s="346" t="s">
        <v>6786</v>
      </c>
      <c r="AH227" s="346" t="s">
        <v>1214</v>
      </c>
      <c r="AI227" s="346" t="s">
        <v>3320</v>
      </c>
      <c r="AJ227" s="346" t="s">
        <v>5663</v>
      </c>
      <c r="AK227" s="346" t="s">
        <v>3569</v>
      </c>
      <c r="AL227" s="346" t="s">
        <v>5665</v>
      </c>
      <c r="AM227" s="347">
        <v>47476</v>
      </c>
      <c r="AN227" s="345">
        <v>29</v>
      </c>
      <c r="AO227" s="345">
        <v>70</v>
      </c>
      <c r="AP227" s="346" t="s">
        <v>5666</v>
      </c>
      <c r="AQ227" s="345">
        <v>137025</v>
      </c>
      <c r="AR227" s="345">
        <v>205.44</v>
      </c>
      <c r="AS227" s="346" t="s">
        <v>733</v>
      </c>
      <c r="AT227" s="345">
        <v>33.5</v>
      </c>
      <c r="AU227" s="346" t="s">
        <v>733</v>
      </c>
      <c r="AV227" s="345">
        <v>650</v>
      </c>
      <c r="AW227" s="346" t="s">
        <v>5800</v>
      </c>
      <c r="AX227" s="346" t="s">
        <v>5801</v>
      </c>
      <c r="AY227" s="346" t="s">
        <v>3320</v>
      </c>
      <c r="AZ227" s="346" t="s">
        <v>733</v>
      </c>
      <c r="BA227" s="346" t="s">
        <v>733</v>
      </c>
      <c r="BB227" s="345">
        <v>2288.9</v>
      </c>
      <c r="BC227" s="345">
        <v>2101.6</v>
      </c>
      <c r="BD227" s="346" t="s">
        <v>7037</v>
      </c>
      <c r="BE227" s="345">
        <v>365</v>
      </c>
      <c r="BF227" s="345">
        <v>86</v>
      </c>
      <c r="BG227" s="345">
        <v>98</v>
      </c>
      <c r="BH227" s="345">
        <v>30</v>
      </c>
      <c r="BI227" s="347">
        <v>46486</v>
      </c>
      <c r="BJ227" s="345">
        <v>0.45</v>
      </c>
      <c r="BK227" s="345">
        <v>8</v>
      </c>
      <c r="BL227" s="346" t="s">
        <v>7389</v>
      </c>
      <c r="BM227" s="346" t="s">
        <v>3320</v>
      </c>
      <c r="BN227" s="346" t="s">
        <v>3320</v>
      </c>
      <c r="BO227" s="346" t="s">
        <v>3320</v>
      </c>
      <c r="BP227" s="346" t="s">
        <v>3320</v>
      </c>
      <c r="BQ227" s="346" t="s">
        <v>3320</v>
      </c>
      <c r="BR227" s="346" t="s">
        <v>3320</v>
      </c>
      <c r="BS227" s="346" t="s">
        <v>3320</v>
      </c>
      <c r="BT227" s="346" t="s">
        <v>3320</v>
      </c>
      <c r="BU227" s="346" t="s">
        <v>3320</v>
      </c>
      <c r="BV227" s="346" t="s">
        <v>3320</v>
      </c>
      <c r="BW227" s="346" t="s">
        <v>3320</v>
      </c>
      <c r="BX227" s="348"/>
      <c r="BY227" s="346" t="s">
        <v>3320</v>
      </c>
      <c r="BZ227" s="346" t="s">
        <v>3320</v>
      </c>
      <c r="CA227" s="346" t="s">
        <v>3320</v>
      </c>
      <c r="CB227" s="346" t="s">
        <v>3320</v>
      </c>
      <c r="CC227" s="346" t="s">
        <v>3320</v>
      </c>
      <c r="CD227" s="346" t="s">
        <v>3320</v>
      </c>
      <c r="CE227" s="346" t="s">
        <v>3320</v>
      </c>
      <c r="CF227" s="346" t="s">
        <v>3320</v>
      </c>
      <c r="CG227" s="346" t="s">
        <v>3320</v>
      </c>
      <c r="CH227" s="348"/>
      <c r="CI227" s="346" t="s">
        <v>3320</v>
      </c>
      <c r="CJ227" s="346" t="s">
        <v>3320</v>
      </c>
      <c r="CK227" s="346" t="s">
        <v>3320</v>
      </c>
      <c r="CL227" s="346" t="s">
        <v>3320</v>
      </c>
      <c r="CM227" s="346" t="s">
        <v>3320</v>
      </c>
      <c r="CN227" s="346" t="s">
        <v>3320</v>
      </c>
      <c r="CO227" s="346" t="s">
        <v>3320</v>
      </c>
      <c r="CP227" s="346" t="s">
        <v>3320</v>
      </c>
      <c r="CQ227" s="346" t="s">
        <v>3320</v>
      </c>
      <c r="CR227" s="346" t="s">
        <v>3320</v>
      </c>
      <c r="CS227" s="346" t="s">
        <v>3320</v>
      </c>
      <c r="CT227" s="346" t="s">
        <v>3320</v>
      </c>
      <c r="CU227" s="346" t="s">
        <v>3320</v>
      </c>
      <c r="CV227" s="346" t="s">
        <v>3320</v>
      </c>
      <c r="CW227" s="346" t="s">
        <v>3320</v>
      </c>
      <c r="CX227" s="346" t="s">
        <v>3320</v>
      </c>
      <c r="CY227" s="346" t="s">
        <v>3320</v>
      </c>
      <c r="CZ227" s="346" t="s">
        <v>3320</v>
      </c>
      <c r="DA227" s="346" t="s">
        <v>3320</v>
      </c>
      <c r="DB227" s="346" t="s">
        <v>3320</v>
      </c>
      <c r="DC227" s="346" t="s">
        <v>3320</v>
      </c>
      <c r="DD227" s="346" t="s">
        <v>3320</v>
      </c>
      <c r="DE227" s="346" t="s">
        <v>3320</v>
      </c>
      <c r="DF227" s="346" t="s">
        <v>3320</v>
      </c>
      <c r="DG227" s="346" t="s">
        <v>3320</v>
      </c>
      <c r="DH227" s="346" t="s">
        <v>3320</v>
      </c>
      <c r="DI227" s="346" t="s">
        <v>3320</v>
      </c>
      <c r="DJ227" s="346" t="s">
        <v>3320</v>
      </c>
      <c r="DK227" s="346" t="s">
        <v>3320</v>
      </c>
      <c r="DL227" s="346" t="s">
        <v>3320</v>
      </c>
      <c r="DM227" s="346" t="s">
        <v>3320</v>
      </c>
      <c r="DN227" s="346" t="s">
        <v>3320</v>
      </c>
      <c r="DO227" s="346" t="s">
        <v>3320</v>
      </c>
      <c r="DP227" s="346" t="s">
        <v>3320</v>
      </c>
      <c r="DQ227" s="346" t="s">
        <v>3320</v>
      </c>
      <c r="DR227" s="346" t="s">
        <v>3320</v>
      </c>
      <c r="DS227" s="346" t="s">
        <v>3320</v>
      </c>
      <c r="DT227" s="346" t="s">
        <v>3320</v>
      </c>
      <c r="DU227" s="346" t="s">
        <v>3320</v>
      </c>
      <c r="DV227" s="346" t="s">
        <v>3320</v>
      </c>
      <c r="DW227" s="346" t="s">
        <v>3320</v>
      </c>
      <c r="DX227" s="346" t="s">
        <v>3320</v>
      </c>
      <c r="DY227" s="346" t="s">
        <v>3320</v>
      </c>
      <c r="DZ227" s="346" t="s">
        <v>3320</v>
      </c>
      <c r="EA227" s="346" t="s">
        <v>3320</v>
      </c>
      <c r="EB227" s="346" t="s">
        <v>3320</v>
      </c>
      <c r="EC227" s="346" t="s">
        <v>3320</v>
      </c>
      <c r="ED227" s="346" t="s">
        <v>3320</v>
      </c>
      <c r="EE227" s="346" t="s">
        <v>3320</v>
      </c>
      <c r="EF227" s="345">
        <v>106751981</v>
      </c>
      <c r="EG227" s="346" t="s">
        <v>1214</v>
      </c>
      <c r="EH227" s="346" t="s">
        <v>733</v>
      </c>
      <c r="EI227" s="346" t="s">
        <v>733</v>
      </c>
      <c r="EJ227" s="346" t="s">
        <v>733</v>
      </c>
      <c r="EK227" s="346" t="s">
        <v>87</v>
      </c>
      <c r="EL227" s="346" t="s">
        <v>7390</v>
      </c>
      <c r="EM227" s="179" t="s">
        <v>7391</v>
      </c>
      <c r="EN227" s="348"/>
      <c r="EO227" s="346" t="s">
        <v>7392</v>
      </c>
      <c r="EP227" s="345">
        <v>106715981</v>
      </c>
      <c r="EQ227" s="345">
        <v>17176360</v>
      </c>
      <c r="ER227" s="345">
        <v>8.09</v>
      </c>
      <c r="ES227" s="345">
        <v>14.34</v>
      </c>
      <c r="ET227" s="346" t="s">
        <v>7393</v>
      </c>
      <c r="EU227" s="346" t="s">
        <v>733</v>
      </c>
      <c r="EV227" s="346" t="s">
        <v>733</v>
      </c>
      <c r="EW227" s="346" t="s">
        <v>7042</v>
      </c>
      <c r="EX227" s="346" t="s">
        <v>733</v>
      </c>
      <c r="EY227" s="346" t="s">
        <v>733</v>
      </c>
      <c r="EZ227" s="346" t="s">
        <v>733</v>
      </c>
      <c r="FA227" s="346" t="s">
        <v>733</v>
      </c>
      <c r="FB227" s="346" t="s">
        <v>733</v>
      </c>
      <c r="FC227" s="349" t="s">
        <v>5676</v>
      </c>
      <c r="FD227" s="346" t="s">
        <v>3320</v>
      </c>
      <c r="FE227" s="346" t="s">
        <v>733</v>
      </c>
      <c r="FF227" s="346" t="s">
        <v>5721</v>
      </c>
      <c r="FG227" s="346" t="s">
        <v>1214</v>
      </c>
      <c r="FH227" s="346" t="s">
        <v>1214</v>
      </c>
      <c r="FI227" s="346" t="s">
        <v>3320</v>
      </c>
      <c r="FJ227" s="346" t="s">
        <v>3320</v>
      </c>
      <c r="FK227" s="345">
        <v>0</v>
      </c>
      <c r="FL227" s="346" t="s">
        <v>1214</v>
      </c>
      <c r="FM227" s="346" t="s">
        <v>1214</v>
      </c>
      <c r="FN227" s="346" t="s">
        <v>3320</v>
      </c>
      <c r="FO227" s="346" t="s">
        <v>1214</v>
      </c>
      <c r="FP227" s="346" t="s">
        <v>3320</v>
      </c>
      <c r="FQ227" s="346" t="s">
        <v>3320</v>
      </c>
      <c r="FR227" s="346" t="s">
        <v>3320</v>
      </c>
      <c r="FS227" s="346" t="s">
        <v>3320</v>
      </c>
      <c r="FT227" s="346" t="s">
        <v>3320</v>
      </c>
      <c r="FU227" s="346" t="s">
        <v>3320</v>
      </c>
      <c r="FV227" s="346" t="s">
        <v>733</v>
      </c>
      <c r="FW227" s="346" t="s">
        <v>1214</v>
      </c>
      <c r="FX227" s="350">
        <v>46079.589780092596</v>
      </c>
      <c r="FY227" s="350">
        <v>46079.67701388889</v>
      </c>
      <c r="FZ227" s="346" t="s">
        <v>5685</v>
      </c>
      <c r="GA227" s="346" t="s">
        <v>3320</v>
      </c>
      <c r="GB227" s="346" t="s">
        <v>3320</v>
      </c>
      <c r="GC227" s="346" t="s">
        <v>3320</v>
      </c>
      <c r="GD227" s="346" t="s">
        <v>3320</v>
      </c>
      <c r="GE227" s="346" t="s">
        <v>3320</v>
      </c>
      <c r="GF227" s="346" t="s">
        <v>3320</v>
      </c>
      <c r="GG227" s="346" t="s">
        <v>3320</v>
      </c>
      <c r="GH227" s="346" t="s">
        <v>3320</v>
      </c>
      <c r="GI227" s="346" t="s">
        <v>3320</v>
      </c>
      <c r="GJ227" s="346" t="s">
        <v>3320</v>
      </c>
      <c r="GK227" s="346" t="s">
        <v>3320</v>
      </c>
      <c r="GL227" s="346" t="s">
        <v>3320</v>
      </c>
      <c r="GM227" s="346" t="s">
        <v>3320</v>
      </c>
      <c r="GN227" s="346" t="s">
        <v>3320</v>
      </c>
      <c r="GO227" s="346" t="s">
        <v>3320</v>
      </c>
      <c r="GP227" s="346" t="s">
        <v>3320</v>
      </c>
      <c r="GQ227" s="346" t="s">
        <v>3320</v>
      </c>
      <c r="GR227" s="346" t="s">
        <v>3320</v>
      </c>
      <c r="GS227" s="346" t="s">
        <v>3320</v>
      </c>
      <c r="GT227" s="346" t="s">
        <v>3320</v>
      </c>
      <c r="GU227" s="346" t="s">
        <v>3320</v>
      </c>
      <c r="GV227" s="346" t="s">
        <v>3320</v>
      </c>
      <c r="GW227" s="346" t="s">
        <v>3320</v>
      </c>
      <c r="GX227" s="346" t="s">
        <v>3320</v>
      </c>
      <c r="GY227" s="346" t="s">
        <v>3320</v>
      </c>
      <c r="GZ227" s="346" t="s">
        <v>3320</v>
      </c>
      <c r="HA227" s="346" t="s">
        <v>3320</v>
      </c>
      <c r="HB227" s="346" t="s">
        <v>3320</v>
      </c>
      <c r="HC227" s="346" t="s">
        <v>3320</v>
      </c>
      <c r="HD227" s="346" t="s">
        <v>3320</v>
      </c>
      <c r="HE227" s="346" t="s">
        <v>3320</v>
      </c>
      <c r="HF227" s="346" t="s">
        <v>3320</v>
      </c>
      <c r="HG227" s="346" t="s">
        <v>3320</v>
      </c>
      <c r="HH227" s="346" t="s">
        <v>3320</v>
      </c>
      <c r="HI227" s="346" t="s">
        <v>3320</v>
      </c>
      <c r="HJ227" s="346" t="s">
        <v>3320</v>
      </c>
      <c r="HK227" s="346" t="s">
        <v>3320</v>
      </c>
      <c r="HL227" s="346" t="s">
        <v>3320</v>
      </c>
    </row>
    <row r="228" spans="1:220" ht="15.75" thickBot="1">
      <c r="A228" s="344" t="s">
        <v>5638</v>
      </c>
      <c r="B228" s="345">
        <v>714</v>
      </c>
      <c r="C228" s="346" t="s">
        <v>9840</v>
      </c>
      <c r="D228" s="346" t="s">
        <v>9841</v>
      </c>
      <c r="E228" s="345">
        <v>714</v>
      </c>
      <c r="F228" s="346" t="s">
        <v>9842</v>
      </c>
      <c r="G228" s="346" t="s">
        <v>9843</v>
      </c>
      <c r="H228" s="346" t="s">
        <v>9844</v>
      </c>
      <c r="I228" s="346" t="s">
        <v>5643</v>
      </c>
      <c r="J228" s="346" t="s">
        <v>6310</v>
      </c>
      <c r="K228" s="346" t="s">
        <v>6311</v>
      </c>
      <c r="L228" s="346" t="s">
        <v>5698</v>
      </c>
      <c r="M228" s="346" t="s">
        <v>5698</v>
      </c>
      <c r="N228" s="346" t="s">
        <v>7336</v>
      </c>
      <c r="O228" s="346" t="s">
        <v>6313</v>
      </c>
      <c r="P228" s="346" t="s">
        <v>3320</v>
      </c>
      <c r="Q228" s="346" t="s">
        <v>6314</v>
      </c>
      <c r="R228" s="346" t="s">
        <v>5698</v>
      </c>
      <c r="S228" s="346" t="s">
        <v>7524</v>
      </c>
      <c r="T228" s="346" t="s">
        <v>7525</v>
      </c>
      <c r="U228" s="346" t="s">
        <v>7526</v>
      </c>
      <c r="V228" s="346" t="s">
        <v>733</v>
      </c>
      <c r="W228" s="346" t="s">
        <v>733</v>
      </c>
      <c r="X228" s="346" t="s">
        <v>733</v>
      </c>
      <c r="Y228" s="346" t="s">
        <v>3320</v>
      </c>
      <c r="Z228" s="346" t="s">
        <v>6318</v>
      </c>
      <c r="AA228" s="346" t="s">
        <v>733</v>
      </c>
      <c r="AB228" s="346" t="s">
        <v>7527</v>
      </c>
      <c r="AC228" s="346" t="s">
        <v>6320</v>
      </c>
      <c r="AD228" s="346" t="s">
        <v>6321</v>
      </c>
      <c r="AE228" s="346" t="s">
        <v>6310</v>
      </c>
      <c r="AF228" s="346" t="s">
        <v>6322</v>
      </c>
      <c r="AG228" s="346" t="s">
        <v>7528</v>
      </c>
      <c r="AH228" s="346" t="s">
        <v>1214</v>
      </c>
      <c r="AI228" s="346" t="s">
        <v>3320</v>
      </c>
      <c r="AJ228" s="346" t="s">
        <v>5663</v>
      </c>
      <c r="AK228" s="346" t="s">
        <v>3569</v>
      </c>
      <c r="AL228" s="346" t="s">
        <v>5712</v>
      </c>
      <c r="AM228" s="347">
        <v>46934</v>
      </c>
      <c r="AN228" s="345">
        <v>21</v>
      </c>
      <c r="AO228" s="345">
        <v>269.3</v>
      </c>
      <c r="AP228" s="346" t="s">
        <v>5666</v>
      </c>
      <c r="AQ228" s="345">
        <v>898</v>
      </c>
      <c r="AR228" s="345">
        <v>691</v>
      </c>
      <c r="AS228" s="346" t="s">
        <v>733</v>
      </c>
      <c r="AT228" s="345">
        <v>24.89</v>
      </c>
      <c r="AU228" s="346" t="s">
        <v>733</v>
      </c>
      <c r="AV228" s="345">
        <v>705</v>
      </c>
      <c r="AW228" s="346" t="s">
        <v>5713</v>
      </c>
      <c r="AX228" s="346" t="s">
        <v>5801</v>
      </c>
      <c r="AY228" s="346" t="s">
        <v>3320</v>
      </c>
      <c r="AZ228" s="346" t="s">
        <v>733</v>
      </c>
      <c r="BA228" s="346" t="s">
        <v>733</v>
      </c>
      <c r="BB228" s="345">
        <v>2180</v>
      </c>
      <c r="BC228" s="345">
        <v>1962</v>
      </c>
      <c r="BD228" s="346" t="s">
        <v>9845</v>
      </c>
      <c r="BE228" s="345">
        <v>365</v>
      </c>
      <c r="BF228" s="345">
        <v>84.61</v>
      </c>
      <c r="BG228" s="345">
        <v>99</v>
      </c>
      <c r="BH228" s="345">
        <v>35</v>
      </c>
      <c r="BI228" s="347">
        <v>46295</v>
      </c>
      <c r="BJ228" s="345">
        <v>0.25</v>
      </c>
      <c r="BK228" s="345">
        <v>8</v>
      </c>
      <c r="BL228" s="346" t="s">
        <v>9846</v>
      </c>
      <c r="BM228" s="346" t="s">
        <v>3320</v>
      </c>
      <c r="BN228" s="346" t="s">
        <v>3320</v>
      </c>
      <c r="BO228" s="346" t="s">
        <v>3320</v>
      </c>
      <c r="BP228" s="346" t="s">
        <v>3320</v>
      </c>
      <c r="BQ228" s="346" t="s">
        <v>3320</v>
      </c>
      <c r="BR228" s="346" t="s">
        <v>3320</v>
      </c>
      <c r="BS228" s="346" t="s">
        <v>3320</v>
      </c>
      <c r="BT228" s="346" t="s">
        <v>3320</v>
      </c>
      <c r="BU228" s="346" t="s">
        <v>3320</v>
      </c>
      <c r="BV228" s="346" t="s">
        <v>3320</v>
      </c>
      <c r="BW228" s="346" t="s">
        <v>3320</v>
      </c>
      <c r="BX228" s="348"/>
      <c r="BY228" s="346" t="s">
        <v>3320</v>
      </c>
      <c r="BZ228" s="346" t="s">
        <v>3320</v>
      </c>
      <c r="CA228" s="346" t="s">
        <v>3320</v>
      </c>
      <c r="CB228" s="346" t="s">
        <v>3320</v>
      </c>
      <c r="CC228" s="346" t="s">
        <v>3320</v>
      </c>
      <c r="CD228" s="346" t="s">
        <v>3320</v>
      </c>
      <c r="CE228" s="346" t="s">
        <v>3320</v>
      </c>
      <c r="CF228" s="346" t="s">
        <v>3320</v>
      </c>
      <c r="CG228" s="346" t="s">
        <v>3320</v>
      </c>
      <c r="CH228" s="348"/>
      <c r="CI228" s="346" t="s">
        <v>3320</v>
      </c>
      <c r="CJ228" s="346" t="s">
        <v>3320</v>
      </c>
      <c r="CK228" s="346" t="s">
        <v>3320</v>
      </c>
      <c r="CL228" s="346" t="s">
        <v>3320</v>
      </c>
      <c r="CM228" s="346" t="s">
        <v>3320</v>
      </c>
      <c r="CN228" s="346" t="s">
        <v>3320</v>
      </c>
      <c r="CO228" s="346" t="s">
        <v>3320</v>
      </c>
      <c r="CP228" s="346" t="s">
        <v>3320</v>
      </c>
      <c r="CQ228" s="346" t="s">
        <v>3320</v>
      </c>
      <c r="CR228" s="346" t="s">
        <v>3320</v>
      </c>
      <c r="CS228" s="346" t="s">
        <v>3320</v>
      </c>
      <c r="CT228" s="346" t="s">
        <v>3320</v>
      </c>
      <c r="CU228" s="346" t="s">
        <v>3320</v>
      </c>
      <c r="CV228" s="346" t="s">
        <v>3320</v>
      </c>
      <c r="CW228" s="346" t="s">
        <v>3320</v>
      </c>
      <c r="CX228" s="346" t="s">
        <v>3320</v>
      </c>
      <c r="CY228" s="346" t="s">
        <v>3320</v>
      </c>
      <c r="CZ228" s="346" t="s">
        <v>3320</v>
      </c>
      <c r="DA228" s="346" t="s">
        <v>3320</v>
      </c>
      <c r="DB228" s="346" t="s">
        <v>3320</v>
      </c>
      <c r="DC228" s="346" t="s">
        <v>3320</v>
      </c>
      <c r="DD228" s="346" t="s">
        <v>3320</v>
      </c>
      <c r="DE228" s="346" t="s">
        <v>3320</v>
      </c>
      <c r="DF228" s="346" t="s">
        <v>3320</v>
      </c>
      <c r="DG228" s="346" t="s">
        <v>3320</v>
      </c>
      <c r="DH228" s="346" t="s">
        <v>3320</v>
      </c>
      <c r="DI228" s="346" t="s">
        <v>3320</v>
      </c>
      <c r="DJ228" s="346" t="s">
        <v>3320</v>
      </c>
      <c r="DK228" s="346" t="s">
        <v>3320</v>
      </c>
      <c r="DL228" s="346" t="s">
        <v>3320</v>
      </c>
      <c r="DM228" s="346" t="s">
        <v>3320</v>
      </c>
      <c r="DN228" s="346" t="s">
        <v>3320</v>
      </c>
      <c r="DO228" s="346" t="s">
        <v>3320</v>
      </c>
      <c r="DP228" s="346" t="s">
        <v>3320</v>
      </c>
      <c r="DQ228" s="346" t="s">
        <v>3320</v>
      </c>
      <c r="DR228" s="346" t="s">
        <v>3320</v>
      </c>
      <c r="DS228" s="346" t="s">
        <v>3320</v>
      </c>
      <c r="DT228" s="346" t="s">
        <v>3320</v>
      </c>
      <c r="DU228" s="346" t="s">
        <v>3320</v>
      </c>
      <c r="DV228" s="346" t="s">
        <v>3320</v>
      </c>
      <c r="DW228" s="346" t="s">
        <v>3320</v>
      </c>
      <c r="DX228" s="346" t="s">
        <v>3320</v>
      </c>
      <c r="DY228" s="346" t="s">
        <v>3320</v>
      </c>
      <c r="DZ228" s="346" t="s">
        <v>3320</v>
      </c>
      <c r="EA228" s="346" t="s">
        <v>3320</v>
      </c>
      <c r="EB228" s="346" t="s">
        <v>3320</v>
      </c>
      <c r="EC228" s="346" t="s">
        <v>3320</v>
      </c>
      <c r="ED228" s="346" t="s">
        <v>3320</v>
      </c>
      <c r="EE228" s="346" t="s">
        <v>3320</v>
      </c>
      <c r="EF228" s="345">
        <v>279254078</v>
      </c>
      <c r="EG228" s="346" t="s">
        <v>733</v>
      </c>
      <c r="EH228" s="346" t="s">
        <v>733</v>
      </c>
      <c r="EI228" s="346" t="s">
        <v>733</v>
      </c>
      <c r="EJ228" s="346" t="s">
        <v>733</v>
      </c>
      <c r="EK228" s="346" t="s">
        <v>1374</v>
      </c>
      <c r="EL228" s="346" t="s">
        <v>9847</v>
      </c>
      <c r="EM228" s="179" t="s">
        <v>9848</v>
      </c>
      <c r="EN228" s="348"/>
      <c r="EO228" s="346" t="s">
        <v>9849</v>
      </c>
      <c r="EP228" s="345">
        <v>279254078</v>
      </c>
      <c r="EQ228" s="345">
        <v>44272920</v>
      </c>
      <c r="ER228" s="345">
        <v>850.72</v>
      </c>
      <c r="ES228" s="345">
        <v>1981.87</v>
      </c>
      <c r="ET228" s="346" t="s">
        <v>9850</v>
      </c>
      <c r="EU228" s="346" t="s">
        <v>733</v>
      </c>
      <c r="EV228" s="346" t="s">
        <v>733</v>
      </c>
      <c r="EW228" s="346" t="s">
        <v>6332</v>
      </c>
      <c r="EX228" s="346" t="s">
        <v>733</v>
      </c>
      <c r="EY228" s="346" t="s">
        <v>1214</v>
      </c>
      <c r="EZ228" s="346" t="s">
        <v>1214</v>
      </c>
      <c r="FA228" s="346" t="s">
        <v>733</v>
      </c>
      <c r="FB228" s="346" t="s">
        <v>733</v>
      </c>
      <c r="FC228" s="349" t="s">
        <v>5676</v>
      </c>
      <c r="FD228" s="346" t="s">
        <v>3320</v>
      </c>
      <c r="FE228" s="346" t="s">
        <v>733</v>
      </c>
      <c r="FF228" s="346" t="s">
        <v>6029</v>
      </c>
      <c r="FG228" s="346" t="s">
        <v>733</v>
      </c>
      <c r="FH228" s="346" t="s">
        <v>5679</v>
      </c>
      <c r="FI228" s="346" t="s">
        <v>3320</v>
      </c>
      <c r="FJ228" s="346" t="s">
        <v>3320</v>
      </c>
      <c r="FK228" s="345">
        <v>2</v>
      </c>
      <c r="FL228" s="346" t="s">
        <v>733</v>
      </c>
      <c r="FM228" s="346" t="s">
        <v>5679</v>
      </c>
      <c r="FN228" s="346" t="s">
        <v>9851</v>
      </c>
      <c r="FO228" s="346" t="s">
        <v>733</v>
      </c>
      <c r="FP228" s="346" t="s">
        <v>3320</v>
      </c>
      <c r="FQ228" s="346" t="s">
        <v>9852</v>
      </c>
      <c r="FR228" s="346" t="s">
        <v>9853</v>
      </c>
      <c r="FS228" s="346" t="s">
        <v>5683</v>
      </c>
      <c r="FT228" s="346" t="s">
        <v>5683</v>
      </c>
      <c r="FU228" s="346" t="s">
        <v>5952</v>
      </c>
      <c r="FV228" s="346" t="s">
        <v>733</v>
      </c>
      <c r="FW228" s="346" t="s">
        <v>1214</v>
      </c>
      <c r="FX228" s="350">
        <v>46077.2343287037</v>
      </c>
      <c r="FY228" s="350">
        <v>46079.668530092589</v>
      </c>
      <c r="FZ228" s="346" t="s">
        <v>5685</v>
      </c>
      <c r="GA228" s="346" t="s">
        <v>3320</v>
      </c>
      <c r="GB228" s="346" t="s">
        <v>3320</v>
      </c>
      <c r="GC228" s="346" t="s">
        <v>3320</v>
      </c>
      <c r="GD228" s="346" t="s">
        <v>3320</v>
      </c>
      <c r="GE228" s="346" t="s">
        <v>3320</v>
      </c>
      <c r="GF228" s="346" t="s">
        <v>3320</v>
      </c>
      <c r="GG228" s="346" t="s">
        <v>3320</v>
      </c>
      <c r="GH228" s="346" t="s">
        <v>3320</v>
      </c>
      <c r="GI228" s="346" t="s">
        <v>3320</v>
      </c>
      <c r="GJ228" s="346" t="s">
        <v>3320</v>
      </c>
      <c r="GK228" s="346" t="s">
        <v>3320</v>
      </c>
      <c r="GL228" s="346" t="s">
        <v>3320</v>
      </c>
      <c r="GM228" s="346" t="s">
        <v>3320</v>
      </c>
      <c r="GN228" s="346" t="s">
        <v>3320</v>
      </c>
      <c r="GO228" s="346" t="s">
        <v>3320</v>
      </c>
      <c r="GP228" s="346" t="s">
        <v>3320</v>
      </c>
      <c r="GQ228" s="346" t="s">
        <v>3320</v>
      </c>
      <c r="GR228" s="346" t="s">
        <v>3320</v>
      </c>
      <c r="GS228" s="346" t="s">
        <v>3320</v>
      </c>
      <c r="GT228" s="346" t="s">
        <v>3320</v>
      </c>
      <c r="GU228" s="346" t="s">
        <v>3320</v>
      </c>
      <c r="GV228" s="346" t="s">
        <v>3320</v>
      </c>
      <c r="GW228" s="346" t="s">
        <v>3320</v>
      </c>
      <c r="GX228" s="346" t="s">
        <v>3320</v>
      </c>
      <c r="GY228" s="346" t="s">
        <v>3320</v>
      </c>
      <c r="GZ228" s="346" t="s">
        <v>3320</v>
      </c>
      <c r="HA228" s="346" t="s">
        <v>3320</v>
      </c>
      <c r="HB228" s="346" t="s">
        <v>3320</v>
      </c>
      <c r="HC228" s="346" t="s">
        <v>3320</v>
      </c>
      <c r="HD228" s="346" t="s">
        <v>3320</v>
      </c>
      <c r="HE228" s="346" t="s">
        <v>3320</v>
      </c>
      <c r="HF228" s="346" t="s">
        <v>3320</v>
      </c>
      <c r="HG228" s="346" t="s">
        <v>3320</v>
      </c>
      <c r="HH228" s="346" t="s">
        <v>3320</v>
      </c>
      <c r="HI228" s="346" t="s">
        <v>3320</v>
      </c>
      <c r="HJ228" s="346" t="s">
        <v>3320</v>
      </c>
      <c r="HK228" s="346" t="s">
        <v>3320</v>
      </c>
      <c r="HL228" s="346" t="s">
        <v>3320</v>
      </c>
    </row>
    <row r="229" spans="1:220" ht="15.75" thickBot="1">
      <c r="A229" s="344" t="s">
        <v>5638</v>
      </c>
      <c r="B229" s="345">
        <v>576</v>
      </c>
      <c r="C229" s="346" t="s">
        <v>9824</v>
      </c>
      <c r="D229" s="346" t="s">
        <v>9825</v>
      </c>
      <c r="E229" s="345">
        <v>576</v>
      </c>
      <c r="F229" s="346" t="s">
        <v>1242</v>
      </c>
      <c r="G229" s="346" t="s">
        <v>9826</v>
      </c>
      <c r="H229" s="346" t="s">
        <v>9827</v>
      </c>
      <c r="I229" s="346" t="s">
        <v>5643</v>
      </c>
      <c r="J229" s="344" t="s">
        <v>558</v>
      </c>
      <c r="K229" s="346" t="s">
        <v>5974</v>
      </c>
      <c r="L229" s="346" t="s">
        <v>563</v>
      </c>
      <c r="M229" s="346" t="s">
        <v>5698</v>
      </c>
      <c r="N229" s="346" t="s">
        <v>7814</v>
      </c>
      <c r="O229" s="346" t="s">
        <v>5976</v>
      </c>
      <c r="P229" s="346" t="s">
        <v>3320</v>
      </c>
      <c r="Q229" s="346" t="s">
        <v>5977</v>
      </c>
      <c r="R229" s="346" t="s">
        <v>5698</v>
      </c>
      <c r="S229" s="346" t="s">
        <v>5978</v>
      </c>
      <c r="T229" s="346" t="s">
        <v>5979</v>
      </c>
      <c r="U229" s="346" t="s">
        <v>5980</v>
      </c>
      <c r="V229" s="346" t="s">
        <v>733</v>
      </c>
      <c r="W229" s="346" t="s">
        <v>733</v>
      </c>
      <c r="X229" s="346" t="s">
        <v>733</v>
      </c>
      <c r="Y229" s="346" t="s">
        <v>3320</v>
      </c>
      <c r="Z229" s="346" t="s">
        <v>5981</v>
      </c>
      <c r="AA229" s="346" t="s">
        <v>733</v>
      </c>
      <c r="AB229" s="346" t="s">
        <v>5982</v>
      </c>
      <c r="AC229" s="346" t="s">
        <v>5983</v>
      </c>
      <c r="AD229" s="346" t="s">
        <v>5984</v>
      </c>
      <c r="AE229" s="346" t="s">
        <v>9828</v>
      </c>
      <c r="AF229" s="346" t="s">
        <v>9829</v>
      </c>
      <c r="AG229" s="346" t="s">
        <v>9830</v>
      </c>
      <c r="AH229" s="346" t="s">
        <v>1214</v>
      </c>
      <c r="AI229" s="346" t="s">
        <v>3320</v>
      </c>
      <c r="AJ229" s="346" t="s">
        <v>5955</v>
      </c>
      <c r="AK229" s="346" t="s">
        <v>7984</v>
      </c>
      <c r="AL229" s="346" t="s">
        <v>5712</v>
      </c>
      <c r="AM229" s="347">
        <v>47299</v>
      </c>
      <c r="AN229" s="345">
        <v>24</v>
      </c>
      <c r="AO229" s="345">
        <v>190</v>
      </c>
      <c r="AP229" s="346" t="s">
        <v>5666</v>
      </c>
      <c r="AQ229" s="345">
        <v>366240</v>
      </c>
      <c r="AR229" s="345">
        <v>525.37</v>
      </c>
      <c r="AS229" s="346" t="s">
        <v>733</v>
      </c>
      <c r="AT229" s="345">
        <v>31.6</v>
      </c>
      <c r="AU229" s="346" t="s">
        <v>733</v>
      </c>
      <c r="AV229" s="345">
        <v>710</v>
      </c>
      <c r="AW229" s="346" t="s">
        <v>5667</v>
      </c>
      <c r="AX229" s="346" t="s">
        <v>5801</v>
      </c>
      <c r="AY229" s="346" t="s">
        <v>3320</v>
      </c>
      <c r="AZ229" s="346" t="s">
        <v>733</v>
      </c>
      <c r="BA229" s="346" t="s">
        <v>733</v>
      </c>
      <c r="BB229" s="345">
        <v>2127</v>
      </c>
      <c r="BC229" s="345">
        <v>1978</v>
      </c>
      <c r="BD229" s="346" t="s">
        <v>9832</v>
      </c>
      <c r="BE229" s="345">
        <v>365</v>
      </c>
      <c r="BF229" s="345">
        <v>87</v>
      </c>
      <c r="BG229" s="345">
        <v>99</v>
      </c>
      <c r="BH229" s="345">
        <v>40</v>
      </c>
      <c r="BI229" s="347">
        <v>46568</v>
      </c>
      <c r="BJ229" s="345">
        <v>0.4</v>
      </c>
      <c r="BK229" s="345">
        <v>8</v>
      </c>
      <c r="BL229" s="346" t="s">
        <v>9829</v>
      </c>
      <c r="BM229" s="345">
        <v>2200000</v>
      </c>
      <c r="BN229" s="346" t="s">
        <v>3320</v>
      </c>
      <c r="BO229" s="346" t="s">
        <v>3320</v>
      </c>
      <c r="BP229" s="346" t="s">
        <v>3320</v>
      </c>
      <c r="BQ229" s="346" t="s">
        <v>3320</v>
      </c>
      <c r="BR229" s="346" t="s">
        <v>3320</v>
      </c>
      <c r="BS229" s="346" t="s">
        <v>3320</v>
      </c>
      <c r="BT229" s="346" t="s">
        <v>3320</v>
      </c>
      <c r="BU229" s="346" t="s">
        <v>3320</v>
      </c>
      <c r="BV229" s="346" t="s">
        <v>3320</v>
      </c>
      <c r="BW229" s="346" t="s">
        <v>3320</v>
      </c>
      <c r="BX229" s="348"/>
      <c r="BY229" s="346" t="s">
        <v>3320</v>
      </c>
      <c r="BZ229" s="346" t="s">
        <v>3320</v>
      </c>
      <c r="CA229" s="346" t="s">
        <v>3320</v>
      </c>
      <c r="CB229" s="346" t="s">
        <v>3320</v>
      </c>
      <c r="CC229" s="346" t="s">
        <v>3320</v>
      </c>
      <c r="CD229" s="346" t="s">
        <v>3320</v>
      </c>
      <c r="CE229" s="346" t="s">
        <v>3320</v>
      </c>
      <c r="CF229" s="346" t="s">
        <v>3320</v>
      </c>
      <c r="CG229" s="346" t="s">
        <v>3320</v>
      </c>
      <c r="CH229" s="348"/>
      <c r="CI229" s="346" t="s">
        <v>3320</v>
      </c>
      <c r="CJ229" s="346" t="s">
        <v>3320</v>
      </c>
      <c r="CK229" s="346" t="s">
        <v>3320</v>
      </c>
      <c r="CL229" s="346" t="s">
        <v>3320</v>
      </c>
      <c r="CM229" s="346" t="s">
        <v>3320</v>
      </c>
      <c r="CN229" s="346" t="s">
        <v>3320</v>
      </c>
      <c r="CO229" s="346" t="s">
        <v>3320</v>
      </c>
      <c r="CP229" s="346" t="s">
        <v>3320</v>
      </c>
      <c r="CQ229" s="346" t="s">
        <v>3320</v>
      </c>
      <c r="CR229" s="346" t="s">
        <v>3320</v>
      </c>
      <c r="CS229" s="346" t="s">
        <v>3320</v>
      </c>
      <c r="CT229" s="346" t="s">
        <v>3320</v>
      </c>
      <c r="CU229" s="346" t="s">
        <v>3320</v>
      </c>
      <c r="CV229" s="346" t="s">
        <v>3320</v>
      </c>
      <c r="CW229" s="346" t="s">
        <v>3320</v>
      </c>
      <c r="CX229" s="346" t="s">
        <v>3320</v>
      </c>
      <c r="CY229" s="346" t="s">
        <v>3320</v>
      </c>
      <c r="CZ229" s="346" t="s">
        <v>3320</v>
      </c>
      <c r="DA229" s="346" t="s">
        <v>3320</v>
      </c>
      <c r="DB229" s="346" t="s">
        <v>3320</v>
      </c>
      <c r="DC229" s="346" t="s">
        <v>3320</v>
      </c>
      <c r="DD229" s="346" t="s">
        <v>3320</v>
      </c>
      <c r="DE229" s="346" t="s">
        <v>3320</v>
      </c>
      <c r="DF229" s="346" t="s">
        <v>3320</v>
      </c>
      <c r="DG229" s="346" t="s">
        <v>3320</v>
      </c>
      <c r="DH229" s="346" t="s">
        <v>3320</v>
      </c>
      <c r="DI229" s="346" t="s">
        <v>3320</v>
      </c>
      <c r="DJ229" s="346" t="s">
        <v>3320</v>
      </c>
      <c r="DK229" s="346" t="s">
        <v>3320</v>
      </c>
      <c r="DL229" s="346" t="s">
        <v>3320</v>
      </c>
      <c r="DM229" s="346" t="s">
        <v>3320</v>
      </c>
      <c r="DN229" s="346" t="s">
        <v>3320</v>
      </c>
      <c r="DO229" s="346" t="s">
        <v>3320</v>
      </c>
      <c r="DP229" s="346" t="s">
        <v>3320</v>
      </c>
      <c r="DQ229" s="346" t="s">
        <v>3320</v>
      </c>
      <c r="DR229" s="346" t="s">
        <v>3320</v>
      </c>
      <c r="DS229" s="346" t="s">
        <v>3320</v>
      </c>
      <c r="DT229" s="346" t="s">
        <v>3320</v>
      </c>
      <c r="DU229" s="346" t="s">
        <v>3320</v>
      </c>
      <c r="DV229" s="346" t="s">
        <v>3320</v>
      </c>
      <c r="DW229" s="346" t="s">
        <v>3320</v>
      </c>
      <c r="DX229" s="346" t="s">
        <v>3320</v>
      </c>
      <c r="DY229" s="346" t="s">
        <v>3320</v>
      </c>
      <c r="DZ229" s="346" t="s">
        <v>3320</v>
      </c>
      <c r="EA229" s="346" t="s">
        <v>3320</v>
      </c>
      <c r="EB229" s="346" t="s">
        <v>3320</v>
      </c>
      <c r="EC229" s="346" t="s">
        <v>3320</v>
      </c>
      <c r="ED229" s="346" t="s">
        <v>3320</v>
      </c>
      <c r="EE229" s="346" t="s">
        <v>3320</v>
      </c>
      <c r="EF229" s="345">
        <v>244968797</v>
      </c>
      <c r="EG229" s="346" t="s">
        <v>733</v>
      </c>
      <c r="EH229" s="346" t="s">
        <v>733</v>
      </c>
      <c r="EI229" s="346" t="s">
        <v>733</v>
      </c>
      <c r="EJ229" s="346" t="s">
        <v>733</v>
      </c>
      <c r="EK229" s="346" t="s">
        <v>1238</v>
      </c>
      <c r="EL229" s="346" t="s">
        <v>9833</v>
      </c>
      <c r="EM229" s="179" t="s">
        <v>9834</v>
      </c>
      <c r="EN229" s="348"/>
      <c r="EO229" s="346" t="s">
        <v>9835</v>
      </c>
      <c r="EP229" s="345">
        <v>244968797</v>
      </c>
      <c r="EQ229" s="345">
        <v>51284589</v>
      </c>
      <c r="ER229" s="345">
        <v>14.34</v>
      </c>
      <c r="ES229" s="345">
        <v>1.67</v>
      </c>
      <c r="ET229" s="346" t="s">
        <v>5994</v>
      </c>
      <c r="EU229" s="346" t="s">
        <v>733</v>
      </c>
      <c r="EV229" s="346" t="s">
        <v>733</v>
      </c>
      <c r="EW229" s="346" t="s">
        <v>7153</v>
      </c>
      <c r="EX229" s="346" t="s">
        <v>733</v>
      </c>
      <c r="EY229" s="346" t="s">
        <v>733</v>
      </c>
      <c r="EZ229" s="346" t="s">
        <v>733</v>
      </c>
      <c r="FA229" s="346" t="s">
        <v>733</v>
      </c>
      <c r="FB229" s="346" t="s">
        <v>733</v>
      </c>
      <c r="FC229" s="349" t="s">
        <v>5676</v>
      </c>
      <c r="FD229" s="346" t="s">
        <v>3320</v>
      </c>
      <c r="FE229" s="346" t="s">
        <v>733</v>
      </c>
      <c r="FF229" s="346" t="s">
        <v>5721</v>
      </c>
      <c r="FG229" s="346" t="s">
        <v>733</v>
      </c>
      <c r="FH229" s="346" t="s">
        <v>5679</v>
      </c>
      <c r="FI229" s="346" t="s">
        <v>3320</v>
      </c>
      <c r="FJ229" s="346" t="s">
        <v>3320</v>
      </c>
      <c r="FK229" s="345">
        <v>0.36</v>
      </c>
      <c r="FL229" s="346" t="s">
        <v>733</v>
      </c>
      <c r="FM229" s="346" t="s">
        <v>5679</v>
      </c>
      <c r="FN229" s="346" t="s">
        <v>9836</v>
      </c>
      <c r="FO229" s="346" t="s">
        <v>733</v>
      </c>
      <c r="FP229" s="346" t="s">
        <v>3320</v>
      </c>
      <c r="FQ229" s="346" t="s">
        <v>9837</v>
      </c>
      <c r="FR229" s="346" t="s">
        <v>9838</v>
      </c>
      <c r="FS229" s="346" t="s">
        <v>5683</v>
      </c>
      <c r="FT229" s="346" t="s">
        <v>5683</v>
      </c>
      <c r="FU229" s="346" t="s">
        <v>5683</v>
      </c>
      <c r="FV229" s="346" t="s">
        <v>733</v>
      </c>
      <c r="FW229" s="346" t="s">
        <v>1214</v>
      </c>
      <c r="FX229" s="350">
        <v>46079.542164351849</v>
      </c>
      <c r="FY229" s="350">
        <v>46079.591180555559</v>
      </c>
      <c r="FZ229" s="346" t="s">
        <v>5685</v>
      </c>
      <c r="GA229" s="346" t="s">
        <v>3320</v>
      </c>
      <c r="GB229" s="346" t="s">
        <v>3320</v>
      </c>
      <c r="GC229" s="346" t="s">
        <v>3320</v>
      </c>
      <c r="GD229" s="346" t="s">
        <v>3320</v>
      </c>
      <c r="GE229" s="346" t="s">
        <v>3320</v>
      </c>
      <c r="GF229" s="346" t="s">
        <v>3320</v>
      </c>
      <c r="GG229" s="346" t="s">
        <v>3320</v>
      </c>
      <c r="GH229" s="346" t="s">
        <v>3320</v>
      </c>
      <c r="GI229" s="346" t="s">
        <v>3320</v>
      </c>
      <c r="GJ229" s="346" t="s">
        <v>3320</v>
      </c>
      <c r="GK229" s="346" t="s">
        <v>3320</v>
      </c>
      <c r="GL229" s="346" t="s">
        <v>3320</v>
      </c>
      <c r="GM229" s="346" t="s">
        <v>3320</v>
      </c>
      <c r="GN229" s="346" t="s">
        <v>3320</v>
      </c>
      <c r="GO229" s="346" t="s">
        <v>3320</v>
      </c>
      <c r="GP229" s="346" t="s">
        <v>3320</v>
      </c>
      <c r="GQ229" s="346" t="s">
        <v>3320</v>
      </c>
      <c r="GR229" s="346" t="s">
        <v>3320</v>
      </c>
      <c r="GS229" s="346" t="s">
        <v>3320</v>
      </c>
      <c r="GT229" s="346" t="s">
        <v>3320</v>
      </c>
      <c r="GU229" s="346" t="s">
        <v>3320</v>
      </c>
      <c r="GV229" s="346" t="s">
        <v>3320</v>
      </c>
      <c r="GW229" s="346" t="s">
        <v>3320</v>
      </c>
      <c r="GX229" s="346" t="s">
        <v>3320</v>
      </c>
      <c r="GY229" s="346" t="s">
        <v>3320</v>
      </c>
      <c r="GZ229" s="346" t="s">
        <v>3320</v>
      </c>
      <c r="HA229" s="346" t="s">
        <v>3320</v>
      </c>
      <c r="HB229" s="346" t="s">
        <v>3320</v>
      </c>
      <c r="HC229" s="346" t="s">
        <v>3320</v>
      </c>
      <c r="HD229" s="346" t="s">
        <v>3320</v>
      </c>
      <c r="HE229" s="346" t="s">
        <v>3320</v>
      </c>
      <c r="HF229" s="346" t="s">
        <v>3320</v>
      </c>
      <c r="HG229" s="346" t="s">
        <v>3320</v>
      </c>
      <c r="HH229" s="346" t="s">
        <v>3320</v>
      </c>
      <c r="HI229" s="346" t="s">
        <v>3320</v>
      </c>
      <c r="HJ229" s="346" t="s">
        <v>3320</v>
      </c>
      <c r="HK229" s="346" t="s">
        <v>3320</v>
      </c>
      <c r="HL229" s="346" t="s">
        <v>3320</v>
      </c>
    </row>
    <row r="230" spans="1:220" ht="15.75" thickBot="1">
      <c r="A230" s="344" t="s">
        <v>5638</v>
      </c>
      <c r="B230" s="345">
        <v>718</v>
      </c>
      <c r="C230" s="346" t="s">
        <v>6306</v>
      </c>
      <c r="D230" s="346" t="s">
        <v>6307</v>
      </c>
      <c r="E230" s="345">
        <v>718</v>
      </c>
      <c r="F230" s="346" t="s">
        <v>6308</v>
      </c>
      <c r="G230" s="346" t="s">
        <v>6309</v>
      </c>
      <c r="H230" s="346" t="s">
        <v>5151</v>
      </c>
      <c r="I230" s="346" t="s">
        <v>5643</v>
      </c>
      <c r="J230" s="346" t="s">
        <v>6310</v>
      </c>
      <c r="K230" s="346" t="s">
        <v>6311</v>
      </c>
      <c r="L230" s="346" t="s">
        <v>5698</v>
      </c>
      <c r="M230" s="346" t="s">
        <v>5698</v>
      </c>
      <c r="N230" s="346" t="s">
        <v>6312</v>
      </c>
      <c r="O230" s="346" t="s">
        <v>6313</v>
      </c>
      <c r="P230" s="346" t="s">
        <v>3320</v>
      </c>
      <c r="Q230" s="346" t="s">
        <v>6314</v>
      </c>
      <c r="R230" s="346" t="s">
        <v>5698</v>
      </c>
      <c r="S230" s="346" t="s">
        <v>6315</v>
      </c>
      <c r="T230" s="346" t="s">
        <v>6316</v>
      </c>
      <c r="U230" s="346" t="s">
        <v>6317</v>
      </c>
      <c r="V230" s="346" t="s">
        <v>733</v>
      </c>
      <c r="W230" s="346" t="s">
        <v>733</v>
      </c>
      <c r="X230" s="346" t="s">
        <v>733</v>
      </c>
      <c r="Y230" s="346" t="s">
        <v>3320</v>
      </c>
      <c r="Z230" s="346" t="s">
        <v>6318</v>
      </c>
      <c r="AA230" s="346" t="s">
        <v>733</v>
      </c>
      <c r="AB230" s="346" t="s">
        <v>6319</v>
      </c>
      <c r="AC230" s="346" t="s">
        <v>6320</v>
      </c>
      <c r="AD230" s="346" t="s">
        <v>6321</v>
      </c>
      <c r="AE230" s="346" t="s">
        <v>6310</v>
      </c>
      <c r="AF230" s="346" t="s">
        <v>6322</v>
      </c>
      <c r="AG230" s="346" t="s">
        <v>6323</v>
      </c>
      <c r="AH230" s="346" t="s">
        <v>1214</v>
      </c>
      <c r="AI230" s="346" t="s">
        <v>3320</v>
      </c>
      <c r="AJ230" s="346" t="s">
        <v>5663</v>
      </c>
      <c r="AK230" s="346" t="s">
        <v>6324</v>
      </c>
      <c r="AL230" s="346" t="s">
        <v>5712</v>
      </c>
      <c r="AM230" s="347">
        <v>46934</v>
      </c>
      <c r="AN230" s="345">
        <v>15</v>
      </c>
      <c r="AO230" s="345">
        <v>123.2</v>
      </c>
      <c r="AP230" s="346" t="s">
        <v>5666</v>
      </c>
      <c r="AQ230" s="345">
        <v>472</v>
      </c>
      <c r="AR230" s="345">
        <v>322</v>
      </c>
      <c r="AS230" s="346" t="s">
        <v>733</v>
      </c>
      <c r="AT230" s="345">
        <v>23.64</v>
      </c>
      <c r="AU230" s="346" t="s">
        <v>733</v>
      </c>
      <c r="AV230" s="345">
        <v>705</v>
      </c>
      <c r="AW230" s="346" t="s">
        <v>5713</v>
      </c>
      <c r="AX230" s="346" t="s">
        <v>5801</v>
      </c>
      <c r="AY230" s="346" t="s">
        <v>3320</v>
      </c>
      <c r="AZ230" s="346" t="s">
        <v>733</v>
      </c>
      <c r="BA230" s="346" t="s">
        <v>733</v>
      </c>
      <c r="BB230" s="345">
        <v>2071</v>
      </c>
      <c r="BC230" s="345">
        <v>1864</v>
      </c>
      <c r="BD230" s="346" t="s">
        <v>6326</v>
      </c>
      <c r="BE230" s="345">
        <v>365</v>
      </c>
      <c r="BF230" s="345">
        <v>84.61</v>
      </c>
      <c r="BG230" s="345">
        <v>99</v>
      </c>
      <c r="BH230" s="345">
        <v>35</v>
      </c>
      <c r="BI230" s="347">
        <v>46477</v>
      </c>
      <c r="BJ230" s="345">
        <v>0.25</v>
      </c>
      <c r="BK230" s="345">
        <v>8</v>
      </c>
      <c r="BL230" s="346" t="s">
        <v>6327</v>
      </c>
      <c r="BM230" s="346" t="s">
        <v>3320</v>
      </c>
      <c r="BN230" s="346" t="s">
        <v>3320</v>
      </c>
      <c r="BO230" s="346" t="s">
        <v>3320</v>
      </c>
      <c r="BP230" s="346" t="s">
        <v>3320</v>
      </c>
      <c r="BQ230" s="346" t="s">
        <v>3320</v>
      </c>
      <c r="BR230" s="346" t="s">
        <v>3320</v>
      </c>
      <c r="BS230" s="346" t="s">
        <v>3320</v>
      </c>
      <c r="BT230" s="346" t="s">
        <v>3320</v>
      </c>
      <c r="BU230" s="346" t="s">
        <v>3320</v>
      </c>
      <c r="BV230" s="346" t="s">
        <v>3320</v>
      </c>
      <c r="BW230" s="346" t="s">
        <v>3320</v>
      </c>
      <c r="BX230" s="348"/>
      <c r="BY230" s="346" t="s">
        <v>3320</v>
      </c>
      <c r="BZ230" s="346" t="s">
        <v>3320</v>
      </c>
      <c r="CA230" s="346" t="s">
        <v>3320</v>
      </c>
      <c r="CB230" s="346" t="s">
        <v>3320</v>
      </c>
      <c r="CC230" s="346" t="s">
        <v>3320</v>
      </c>
      <c r="CD230" s="346" t="s">
        <v>3320</v>
      </c>
      <c r="CE230" s="346" t="s">
        <v>3320</v>
      </c>
      <c r="CF230" s="346" t="s">
        <v>3320</v>
      </c>
      <c r="CG230" s="346" t="s">
        <v>3320</v>
      </c>
      <c r="CH230" s="348"/>
      <c r="CI230" s="346" t="s">
        <v>3320</v>
      </c>
      <c r="CJ230" s="346" t="s">
        <v>3320</v>
      </c>
      <c r="CK230" s="346" t="s">
        <v>3320</v>
      </c>
      <c r="CL230" s="346" t="s">
        <v>3320</v>
      </c>
      <c r="CM230" s="346" t="s">
        <v>3320</v>
      </c>
      <c r="CN230" s="346" t="s">
        <v>3320</v>
      </c>
      <c r="CO230" s="346" t="s">
        <v>3320</v>
      </c>
      <c r="CP230" s="346" t="s">
        <v>3320</v>
      </c>
      <c r="CQ230" s="346" t="s">
        <v>3320</v>
      </c>
      <c r="CR230" s="346" t="s">
        <v>3320</v>
      </c>
      <c r="CS230" s="346" t="s">
        <v>3320</v>
      </c>
      <c r="CT230" s="346" t="s">
        <v>3320</v>
      </c>
      <c r="CU230" s="346" t="s">
        <v>3320</v>
      </c>
      <c r="CV230" s="346" t="s">
        <v>3320</v>
      </c>
      <c r="CW230" s="346" t="s">
        <v>3320</v>
      </c>
      <c r="CX230" s="346" t="s">
        <v>3320</v>
      </c>
      <c r="CY230" s="346" t="s">
        <v>3320</v>
      </c>
      <c r="CZ230" s="346" t="s">
        <v>3320</v>
      </c>
      <c r="DA230" s="346" t="s">
        <v>3320</v>
      </c>
      <c r="DB230" s="346" t="s">
        <v>3320</v>
      </c>
      <c r="DC230" s="346" t="s">
        <v>3320</v>
      </c>
      <c r="DD230" s="346" t="s">
        <v>3320</v>
      </c>
      <c r="DE230" s="346" t="s">
        <v>3320</v>
      </c>
      <c r="DF230" s="346" t="s">
        <v>3320</v>
      </c>
      <c r="DG230" s="346" t="s">
        <v>3320</v>
      </c>
      <c r="DH230" s="346" t="s">
        <v>3320</v>
      </c>
      <c r="DI230" s="346" t="s">
        <v>3320</v>
      </c>
      <c r="DJ230" s="346" t="s">
        <v>3320</v>
      </c>
      <c r="DK230" s="346" t="s">
        <v>3320</v>
      </c>
      <c r="DL230" s="346" t="s">
        <v>3320</v>
      </c>
      <c r="DM230" s="346" t="s">
        <v>3320</v>
      </c>
      <c r="DN230" s="346" t="s">
        <v>3320</v>
      </c>
      <c r="DO230" s="346" t="s">
        <v>3320</v>
      </c>
      <c r="DP230" s="346" t="s">
        <v>3320</v>
      </c>
      <c r="DQ230" s="346" t="s">
        <v>3320</v>
      </c>
      <c r="DR230" s="346" t="s">
        <v>3320</v>
      </c>
      <c r="DS230" s="346" t="s">
        <v>3320</v>
      </c>
      <c r="DT230" s="346" t="s">
        <v>3320</v>
      </c>
      <c r="DU230" s="346" t="s">
        <v>3320</v>
      </c>
      <c r="DV230" s="346" t="s">
        <v>3320</v>
      </c>
      <c r="DW230" s="346" t="s">
        <v>3320</v>
      </c>
      <c r="DX230" s="346" t="s">
        <v>3320</v>
      </c>
      <c r="DY230" s="346" t="s">
        <v>3320</v>
      </c>
      <c r="DZ230" s="346" t="s">
        <v>3320</v>
      </c>
      <c r="EA230" s="346" t="s">
        <v>3320</v>
      </c>
      <c r="EB230" s="346" t="s">
        <v>3320</v>
      </c>
      <c r="EC230" s="346" t="s">
        <v>3320</v>
      </c>
      <c r="ED230" s="346" t="s">
        <v>3320</v>
      </c>
      <c r="EE230" s="346" t="s">
        <v>3320</v>
      </c>
      <c r="EF230" s="345">
        <v>152367556</v>
      </c>
      <c r="EG230" s="346" t="s">
        <v>733</v>
      </c>
      <c r="EH230" s="346" t="s">
        <v>733</v>
      </c>
      <c r="EI230" s="346" t="s">
        <v>733</v>
      </c>
      <c r="EJ230" s="346" t="s">
        <v>733</v>
      </c>
      <c r="EK230" s="346" t="s">
        <v>5152</v>
      </c>
      <c r="EL230" s="346" t="s">
        <v>6328</v>
      </c>
      <c r="EM230" s="179" t="s">
        <v>6329</v>
      </c>
      <c r="EN230" s="348"/>
      <c r="EO230" s="346" t="s">
        <v>6330</v>
      </c>
      <c r="EP230" s="345">
        <v>152367556</v>
      </c>
      <c r="EQ230" s="345">
        <v>20254080</v>
      </c>
      <c r="ER230" s="345">
        <v>846.82</v>
      </c>
      <c r="ES230" s="345">
        <v>1950.37</v>
      </c>
      <c r="ET230" s="346" t="s">
        <v>6331</v>
      </c>
      <c r="EU230" s="346" t="s">
        <v>733</v>
      </c>
      <c r="EV230" s="346" t="s">
        <v>733</v>
      </c>
      <c r="EW230" s="346" t="s">
        <v>6332</v>
      </c>
      <c r="EX230" s="346" t="s">
        <v>733</v>
      </c>
      <c r="EY230" s="346" t="s">
        <v>1214</v>
      </c>
      <c r="EZ230" s="346" t="s">
        <v>1214</v>
      </c>
      <c r="FA230" s="346" t="s">
        <v>733</v>
      </c>
      <c r="FB230" s="346" t="s">
        <v>733</v>
      </c>
      <c r="FC230" s="349" t="s">
        <v>5676</v>
      </c>
      <c r="FD230" s="346" t="s">
        <v>3320</v>
      </c>
      <c r="FE230" s="346" t="s">
        <v>733</v>
      </c>
      <c r="FF230" s="346" t="s">
        <v>5721</v>
      </c>
      <c r="FG230" s="346" t="s">
        <v>1214</v>
      </c>
      <c r="FH230" s="346" t="s">
        <v>1214</v>
      </c>
      <c r="FI230" s="346" t="s">
        <v>3320</v>
      </c>
      <c r="FJ230" s="346" t="s">
        <v>3320</v>
      </c>
      <c r="FK230" s="346" t="s">
        <v>3320</v>
      </c>
      <c r="FL230" s="346" t="s">
        <v>1214</v>
      </c>
      <c r="FM230" s="346" t="s">
        <v>1214</v>
      </c>
      <c r="FN230" s="346" t="s">
        <v>3320</v>
      </c>
      <c r="FO230" s="346" t="s">
        <v>733</v>
      </c>
      <c r="FP230" s="345">
        <v>278</v>
      </c>
      <c r="FQ230" s="346" t="s">
        <v>6333</v>
      </c>
      <c r="FR230" s="346" t="s">
        <v>6334</v>
      </c>
      <c r="FS230" s="346" t="s">
        <v>5683</v>
      </c>
      <c r="FT230" s="346" t="s">
        <v>5952</v>
      </c>
      <c r="FU230" s="346" t="s">
        <v>5684</v>
      </c>
      <c r="FV230" s="346" t="s">
        <v>733</v>
      </c>
      <c r="FW230" s="346" t="s">
        <v>1214</v>
      </c>
      <c r="FX230" s="350">
        <v>46077.30572916667</v>
      </c>
      <c r="FY230" s="350">
        <v>46079.557083333333</v>
      </c>
      <c r="FZ230" s="346" t="s">
        <v>5685</v>
      </c>
      <c r="GA230" s="346" t="s">
        <v>3320</v>
      </c>
      <c r="GB230" s="346" t="s">
        <v>3320</v>
      </c>
      <c r="GC230" s="346" t="s">
        <v>3320</v>
      </c>
      <c r="GD230" s="346" t="s">
        <v>3320</v>
      </c>
      <c r="GE230" s="346" t="s">
        <v>3320</v>
      </c>
      <c r="GF230" s="346" t="s">
        <v>3320</v>
      </c>
      <c r="GG230" s="346" t="s">
        <v>3320</v>
      </c>
      <c r="GH230" s="346" t="s">
        <v>3320</v>
      </c>
      <c r="GI230" s="346" t="s">
        <v>3320</v>
      </c>
      <c r="GJ230" s="346" t="s">
        <v>3320</v>
      </c>
      <c r="GK230" s="346" t="s">
        <v>3320</v>
      </c>
      <c r="GL230" s="346" t="s">
        <v>3320</v>
      </c>
      <c r="GM230" s="346" t="s">
        <v>3320</v>
      </c>
      <c r="GN230" s="346" t="s">
        <v>3320</v>
      </c>
      <c r="GO230" s="346" t="s">
        <v>3320</v>
      </c>
      <c r="GP230" s="346" t="s">
        <v>3320</v>
      </c>
      <c r="GQ230" s="346" t="s">
        <v>3320</v>
      </c>
      <c r="GR230" s="346" t="s">
        <v>3320</v>
      </c>
      <c r="GS230" s="346" t="s">
        <v>3320</v>
      </c>
      <c r="GT230" s="346" t="s">
        <v>3320</v>
      </c>
      <c r="GU230" s="346" t="s">
        <v>3320</v>
      </c>
      <c r="GV230" s="346" t="s">
        <v>3320</v>
      </c>
      <c r="GW230" s="346" t="s">
        <v>3320</v>
      </c>
      <c r="GX230" s="346" t="s">
        <v>3320</v>
      </c>
      <c r="GY230" s="346" t="s">
        <v>3320</v>
      </c>
      <c r="GZ230" s="346" t="s">
        <v>3320</v>
      </c>
      <c r="HA230" s="346" t="s">
        <v>3320</v>
      </c>
      <c r="HB230" s="346" t="s">
        <v>3320</v>
      </c>
      <c r="HC230" s="346" t="s">
        <v>3320</v>
      </c>
      <c r="HD230" s="346" t="s">
        <v>3320</v>
      </c>
      <c r="HE230" s="346" t="s">
        <v>3320</v>
      </c>
      <c r="HF230" s="346" t="s">
        <v>3320</v>
      </c>
      <c r="HG230" s="346" t="s">
        <v>3320</v>
      </c>
      <c r="HH230" s="346" t="s">
        <v>3320</v>
      </c>
      <c r="HI230" s="346" t="s">
        <v>3320</v>
      </c>
      <c r="HJ230" s="346" t="s">
        <v>3320</v>
      </c>
      <c r="HK230" s="346" t="s">
        <v>3320</v>
      </c>
      <c r="HL230" s="346" t="s">
        <v>3320</v>
      </c>
    </row>
    <row r="231" spans="1:220" ht="15.75" thickBot="1">
      <c r="A231" s="344" t="s">
        <v>5638</v>
      </c>
      <c r="B231" s="345">
        <v>713</v>
      </c>
      <c r="C231" s="346" t="s">
        <v>9854</v>
      </c>
      <c r="D231" s="346" t="s">
        <v>9855</v>
      </c>
      <c r="E231" s="345">
        <v>713</v>
      </c>
      <c r="F231" s="346" t="s">
        <v>1444</v>
      </c>
      <c r="G231" s="346" t="s">
        <v>1801</v>
      </c>
      <c r="H231" s="346" t="s">
        <v>9856</v>
      </c>
      <c r="I231" s="346" t="s">
        <v>5643</v>
      </c>
      <c r="J231" s="346" t="s">
        <v>6310</v>
      </c>
      <c r="K231" s="346" t="s">
        <v>6311</v>
      </c>
      <c r="L231" s="346" t="s">
        <v>5698</v>
      </c>
      <c r="M231" s="346" t="s">
        <v>5698</v>
      </c>
      <c r="N231" s="346" t="s">
        <v>9219</v>
      </c>
      <c r="O231" s="346" t="s">
        <v>6313</v>
      </c>
      <c r="P231" s="346" t="s">
        <v>3320</v>
      </c>
      <c r="Q231" s="346" t="s">
        <v>6314</v>
      </c>
      <c r="R231" s="346" t="s">
        <v>5698</v>
      </c>
      <c r="S231" s="346" t="s">
        <v>6315</v>
      </c>
      <c r="T231" s="346" t="s">
        <v>6316</v>
      </c>
      <c r="U231" s="346" t="s">
        <v>6317</v>
      </c>
      <c r="V231" s="346" t="s">
        <v>733</v>
      </c>
      <c r="W231" s="346" t="s">
        <v>733</v>
      </c>
      <c r="X231" s="346" t="s">
        <v>733</v>
      </c>
      <c r="Y231" s="346" t="s">
        <v>3320</v>
      </c>
      <c r="Z231" s="346" t="s">
        <v>6318</v>
      </c>
      <c r="AA231" s="346" t="s">
        <v>733</v>
      </c>
      <c r="AB231" s="346" t="s">
        <v>6319</v>
      </c>
      <c r="AC231" s="346" t="s">
        <v>6320</v>
      </c>
      <c r="AD231" s="346" t="s">
        <v>6321</v>
      </c>
      <c r="AE231" s="346" t="s">
        <v>6310</v>
      </c>
      <c r="AF231" s="346" t="s">
        <v>9220</v>
      </c>
      <c r="AG231" s="346" t="s">
        <v>9221</v>
      </c>
      <c r="AH231" s="346" t="s">
        <v>1214</v>
      </c>
      <c r="AI231" s="346" t="s">
        <v>3320</v>
      </c>
      <c r="AJ231" s="346" t="s">
        <v>5747</v>
      </c>
      <c r="AK231" s="346" t="s">
        <v>7146</v>
      </c>
      <c r="AL231" s="346" t="s">
        <v>5936</v>
      </c>
      <c r="AM231" s="347">
        <v>47391</v>
      </c>
      <c r="AN231" s="345">
        <v>21</v>
      </c>
      <c r="AO231" s="345">
        <v>410.59</v>
      </c>
      <c r="AP231" s="346" t="s">
        <v>5666</v>
      </c>
      <c r="AQ231" s="345">
        <v>1369</v>
      </c>
      <c r="AR231" s="345">
        <v>1017</v>
      </c>
      <c r="AS231" s="346" t="s">
        <v>733</v>
      </c>
      <c r="AT231" s="345">
        <v>25.91</v>
      </c>
      <c r="AU231" s="346" t="s">
        <v>733</v>
      </c>
      <c r="AV231" s="345">
        <v>705</v>
      </c>
      <c r="AW231" s="346" t="s">
        <v>5713</v>
      </c>
      <c r="AX231" s="346" t="s">
        <v>5801</v>
      </c>
      <c r="AY231" s="346" t="s">
        <v>3320</v>
      </c>
      <c r="AZ231" s="346" t="s">
        <v>733</v>
      </c>
      <c r="BA231" s="346" t="s">
        <v>733</v>
      </c>
      <c r="BB231" s="345">
        <v>2270</v>
      </c>
      <c r="BC231" s="345">
        <v>2043</v>
      </c>
      <c r="BD231" s="346" t="s">
        <v>9222</v>
      </c>
      <c r="BE231" s="345">
        <v>365</v>
      </c>
      <c r="BF231" s="345">
        <v>84.61</v>
      </c>
      <c r="BG231" s="345">
        <v>99</v>
      </c>
      <c r="BH231" s="345">
        <v>35</v>
      </c>
      <c r="BI231" s="347">
        <v>46752</v>
      </c>
      <c r="BJ231" s="345">
        <v>0.25</v>
      </c>
      <c r="BK231" s="345">
        <v>8</v>
      </c>
      <c r="BL231" s="346" t="s">
        <v>9858</v>
      </c>
      <c r="BM231" s="346" t="s">
        <v>3320</v>
      </c>
      <c r="BN231" s="346" t="s">
        <v>3320</v>
      </c>
      <c r="BO231" s="346" t="s">
        <v>3320</v>
      </c>
      <c r="BP231" s="346" t="s">
        <v>3320</v>
      </c>
      <c r="BQ231" s="346" t="s">
        <v>3320</v>
      </c>
      <c r="BR231" s="346" t="s">
        <v>3320</v>
      </c>
      <c r="BS231" s="346" t="s">
        <v>3320</v>
      </c>
      <c r="BT231" s="346" t="s">
        <v>3320</v>
      </c>
      <c r="BU231" s="346" t="s">
        <v>3320</v>
      </c>
      <c r="BV231" s="346" t="s">
        <v>3320</v>
      </c>
      <c r="BW231" s="346" t="s">
        <v>3320</v>
      </c>
      <c r="BX231" s="348"/>
      <c r="BY231" s="346" t="s">
        <v>3320</v>
      </c>
      <c r="BZ231" s="346" t="s">
        <v>3320</v>
      </c>
      <c r="CA231" s="346" t="s">
        <v>3320</v>
      </c>
      <c r="CB231" s="346" t="s">
        <v>3320</v>
      </c>
      <c r="CC231" s="346" t="s">
        <v>3320</v>
      </c>
      <c r="CD231" s="346" t="s">
        <v>3320</v>
      </c>
      <c r="CE231" s="346" t="s">
        <v>3320</v>
      </c>
      <c r="CF231" s="346" t="s">
        <v>3320</v>
      </c>
      <c r="CG231" s="346" t="s">
        <v>3320</v>
      </c>
      <c r="CH231" s="348"/>
      <c r="CI231" s="346" t="s">
        <v>3320</v>
      </c>
      <c r="CJ231" s="346" t="s">
        <v>3320</v>
      </c>
      <c r="CK231" s="346" t="s">
        <v>3320</v>
      </c>
      <c r="CL231" s="346" t="s">
        <v>3320</v>
      </c>
      <c r="CM231" s="346" t="s">
        <v>3320</v>
      </c>
      <c r="CN231" s="346" t="s">
        <v>3320</v>
      </c>
      <c r="CO231" s="346" t="s">
        <v>3320</v>
      </c>
      <c r="CP231" s="346" t="s">
        <v>3320</v>
      </c>
      <c r="CQ231" s="346" t="s">
        <v>3320</v>
      </c>
      <c r="CR231" s="346" t="s">
        <v>3320</v>
      </c>
      <c r="CS231" s="346" t="s">
        <v>3320</v>
      </c>
      <c r="CT231" s="346" t="s">
        <v>3320</v>
      </c>
      <c r="CU231" s="346" t="s">
        <v>3320</v>
      </c>
      <c r="CV231" s="346" t="s">
        <v>3320</v>
      </c>
      <c r="CW231" s="346" t="s">
        <v>3320</v>
      </c>
      <c r="CX231" s="346" t="s">
        <v>3320</v>
      </c>
      <c r="CY231" s="346" t="s">
        <v>3320</v>
      </c>
      <c r="CZ231" s="346" t="s">
        <v>3320</v>
      </c>
      <c r="DA231" s="346" t="s">
        <v>3320</v>
      </c>
      <c r="DB231" s="346" t="s">
        <v>3320</v>
      </c>
      <c r="DC231" s="346" t="s">
        <v>3320</v>
      </c>
      <c r="DD231" s="346" t="s">
        <v>3320</v>
      </c>
      <c r="DE231" s="346" t="s">
        <v>3320</v>
      </c>
      <c r="DF231" s="346" t="s">
        <v>3320</v>
      </c>
      <c r="DG231" s="346" t="s">
        <v>3320</v>
      </c>
      <c r="DH231" s="346" t="s">
        <v>3320</v>
      </c>
      <c r="DI231" s="346" t="s">
        <v>3320</v>
      </c>
      <c r="DJ231" s="346" t="s">
        <v>3320</v>
      </c>
      <c r="DK231" s="346" t="s">
        <v>3320</v>
      </c>
      <c r="DL231" s="346" t="s">
        <v>3320</v>
      </c>
      <c r="DM231" s="346" t="s">
        <v>3320</v>
      </c>
      <c r="DN231" s="346" t="s">
        <v>3320</v>
      </c>
      <c r="DO231" s="346" t="s">
        <v>3320</v>
      </c>
      <c r="DP231" s="346" t="s">
        <v>3320</v>
      </c>
      <c r="DQ231" s="346" t="s">
        <v>3320</v>
      </c>
      <c r="DR231" s="346" t="s">
        <v>3320</v>
      </c>
      <c r="DS231" s="346" t="s">
        <v>3320</v>
      </c>
      <c r="DT231" s="346" t="s">
        <v>3320</v>
      </c>
      <c r="DU231" s="346" t="s">
        <v>3320</v>
      </c>
      <c r="DV231" s="346" t="s">
        <v>3320</v>
      </c>
      <c r="DW231" s="346" t="s">
        <v>3320</v>
      </c>
      <c r="DX231" s="346" t="s">
        <v>3320</v>
      </c>
      <c r="DY231" s="346" t="s">
        <v>3320</v>
      </c>
      <c r="DZ231" s="346" t="s">
        <v>3320</v>
      </c>
      <c r="EA231" s="346" t="s">
        <v>3320</v>
      </c>
      <c r="EB231" s="346" t="s">
        <v>3320</v>
      </c>
      <c r="EC231" s="346" t="s">
        <v>3320</v>
      </c>
      <c r="ED231" s="346" t="s">
        <v>3320</v>
      </c>
      <c r="EE231" s="346" t="s">
        <v>3320</v>
      </c>
      <c r="EF231" s="345">
        <v>396155692</v>
      </c>
      <c r="EG231" s="346" t="s">
        <v>733</v>
      </c>
      <c r="EH231" s="346" t="s">
        <v>733</v>
      </c>
      <c r="EI231" s="346" t="s">
        <v>733</v>
      </c>
      <c r="EJ231" s="346" t="s">
        <v>733</v>
      </c>
      <c r="EK231" s="346" t="s">
        <v>1723</v>
      </c>
      <c r="EL231" s="346" t="s">
        <v>9859</v>
      </c>
      <c r="EM231" s="179" t="s">
        <v>9860</v>
      </c>
      <c r="EN231" s="348"/>
      <c r="EO231" s="346" t="s">
        <v>9861</v>
      </c>
      <c r="EP231" s="345">
        <v>396155692</v>
      </c>
      <c r="EQ231" s="345">
        <v>67500996</v>
      </c>
      <c r="ER231" s="345">
        <v>908.36</v>
      </c>
      <c r="ES231" s="345">
        <v>2007.88</v>
      </c>
      <c r="ET231" s="346" t="s">
        <v>9862</v>
      </c>
      <c r="EU231" s="346" t="s">
        <v>733</v>
      </c>
      <c r="EV231" s="346" t="s">
        <v>733</v>
      </c>
      <c r="EW231" s="346" t="s">
        <v>6332</v>
      </c>
      <c r="EX231" s="346" t="s">
        <v>733</v>
      </c>
      <c r="EY231" s="346" t="s">
        <v>1214</v>
      </c>
      <c r="EZ231" s="346" t="s">
        <v>1214</v>
      </c>
      <c r="FA231" s="346" t="s">
        <v>733</v>
      </c>
      <c r="FB231" s="346" t="s">
        <v>733</v>
      </c>
      <c r="FC231" s="349" t="s">
        <v>5676</v>
      </c>
      <c r="FD231" s="346" t="s">
        <v>3320</v>
      </c>
      <c r="FE231" s="346" t="s">
        <v>733</v>
      </c>
      <c r="FF231" s="346" t="s">
        <v>5721</v>
      </c>
      <c r="FG231" s="346" t="s">
        <v>1214</v>
      </c>
      <c r="FH231" s="346" t="s">
        <v>1214</v>
      </c>
      <c r="FI231" s="346" t="s">
        <v>3320</v>
      </c>
      <c r="FJ231" s="346" t="s">
        <v>3320</v>
      </c>
      <c r="FK231" s="346" t="s">
        <v>3320</v>
      </c>
      <c r="FL231" s="346" t="s">
        <v>1214</v>
      </c>
      <c r="FM231" s="346" t="s">
        <v>1214</v>
      </c>
      <c r="FN231" s="346" t="s">
        <v>3320</v>
      </c>
      <c r="FO231" s="346" t="s">
        <v>733</v>
      </c>
      <c r="FP231" s="346" t="s">
        <v>3320</v>
      </c>
      <c r="FQ231" s="346" t="s">
        <v>9863</v>
      </c>
      <c r="FR231" s="346" t="s">
        <v>9864</v>
      </c>
      <c r="FS231" s="346" t="s">
        <v>5683</v>
      </c>
      <c r="FT231" s="346" t="s">
        <v>5952</v>
      </c>
      <c r="FU231" s="346" t="s">
        <v>5684</v>
      </c>
      <c r="FV231" s="346" t="s">
        <v>5759</v>
      </c>
      <c r="FW231" s="346" t="s">
        <v>1214</v>
      </c>
      <c r="FX231" s="350">
        <v>46077.201064814813</v>
      </c>
      <c r="FY231" s="350">
        <v>46079.541805555556</v>
      </c>
      <c r="FZ231" s="346" t="s">
        <v>5685</v>
      </c>
      <c r="GA231" s="346" t="s">
        <v>3320</v>
      </c>
      <c r="GB231" s="346" t="s">
        <v>3320</v>
      </c>
      <c r="GC231" s="346" t="s">
        <v>3320</v>
      </c>
      <c r="GD231" s="346" t="s">
        <v>3320</v>
      </c>
      <c r="GE231" s="346" t="s">
        <v>3320</v>
      </c>
      <c r="GF231" s="346" t="s">
        <v>3320</v>
      </c>
      <c r="GG231" s="346" t="s">
        <v>3320</v>
      </c>
      <c r="GH231" s="346" t="s">
        <v>3320</v>
      </c>
      <c r="GI231" s="346" t="s">
        <v>3320</v>
      </c>
      <c r="GJ231" s="346" t="s">
        <v>3320</v>
      </c>
      <c r="GK231" s="346" t="s">
        <v>3320</v>
      </c>
      <c r="GL231" s="346" t="s">
        <v>3320</v>
      </c>
      <c r="GM231" s="346" t="s">
        <v>3320</v>
      </c>
      <c r="GN231" s="346" t="s">
        <v>3320</v>
      </c>
      <c r="GO231" s="346" t="s">
        <v>3320</v>
      </c>
      <c r="GP231" s="346" t="s">
        <v>3320</v>
      </c>
      <c r="GQ231" s="346" t="s">
        <v>3320</v>
      </c>
      <c r="GR231" s="346" t="s">
        <v>3320</v>
      </c>
      <c r="GS231" s="346" t="s">
        <v>3320</v>
      </c>
      <c r="GT231" s="346" t="s">
        <v>3320</v>
      </c>
      <c r="GU231" s="346" t="s">
        <v>3320</v>
      </c>
      <c r="GV231" s="346" t="s">
        <v>3320</v>
      </c>
      <c r="GW231" s="346" t="s">
        <v>3320</v>
      </c>
      <c r="GX231" s="346" t="s">
        <v>3320</v>
      </c>
      <c r="GY231" s="346" t="s">
        <v>3320</v>
      </c>
      <c r="GZ231" s="346" t="s">
        <v>3320</v>
      </c>
      <c r="HA231" s="346" t="s">
        <v>3320</v>
      </c>
      <c r="HB231" s="346" t="s">
        <v>3320</v>
      </c>
      <c r="HC231" s="346" t="s">
        <v>3320</v>
      </c>
      <c r="HD231" s="346" t="s">
        <v>3320</v>
      </c>
      <c r="HE231" s="346" t="s">
        <v>3320</v>
      </c>
      <c r="HF231" s="346" t="s">
        <v>3320</v>
      </c>
      <c r="HG231" s="346" t="s">
        <v>3320</v>
      </c>
      <c r="HH231" s="346" t="s">
        <v>3320</v>
      </c>
      <c r="HI231" s="346" t="s">
        <v>3320</v>
      </c>
      <c r="HJ231" s="346" t="s">
        <v>3320</v>
      </c>
      <c r="HK231" s="346" t="s">
        <v>3320</v>
      </c>
      <c r="HL231" s="346" t="s">
        <v>3320</v>
      </c>
    </row>
    <row r="232" spans="1:220" ht="15.75" thickBot="1">
      <c r="A232" s="344" t="s">
        <v>5638</v>
      </c>
      <c r="B232" s="345">
        <v>356</v>
      </c>
      <c r="C232" s="346" t="s">
        <v>5969</v>
      </c>
      <c r="D232" s="346" t="s">
        <v>5970</v>
      </c>
      <c r="E232" s="345">
        <v>356</v>
      </c>
      <c r="F232" s="346" t="s">
        <v>1434</v>
      </c>
      <c r="G232" s="346" t="s">
        <v>5971</v>
      </c>
      <c r="H232" s="346" t="s">
        <v>5972</v>
      </c>
      <c r="I232" s="346" t="s">
        <v>5643</v>
      </c>
      <c r="J232" s="344" t="s">
        <v>558</v>
      </c>
      <c r="K232" s="346" t="s">
        <v>5974</v>
      </c>
      <c r="L232" s="346" t="s">
        <v>563</v>
      </c>
      <c r="M232" s="346" t="s">
        <v>5698</v>
      </c>
      <c r="N232" s="346" t="s">
        <v>5975</v>
      </c>
      <c r="O232" s="346" t="s">
        <v>5976</v>
      </c>
      <c r="P232" s="346" t="s">
        <v>3320</v>
      </c>
      <c r="Q232" s="346" t="s">
        <v>5977</v>
      </c>
      <c r="R232" s="346" t="s">
        <v>5698</v>
      </c>
      <c r="S232" s="346" t="s">
        <v>5978</v>
      </c>
      <c r="T232" s="346" t="s">
        <v>5979</v>
      </c>
      <c r="U232" s="346" t="s">
        <v>5980</v>
      </c>
      <c r="V232" s="346" t="s">
        <v>733</v>
      </c>
      <c r="W232" s="346" t="s">
        <v>733</v>
      </c>
      <c r="X232" s="346" t="s">
        <v>733</v>
      </c>
      <c r="Y232" s="346" t="s">
        <v>3320</v>
      </c>
      <c r="Z232" s="346" t="s">
        <v>5981</v>
      </c>
      <c r="AA232" s="346" t="s">
        <v>733</v>
      </c>
      <c r="AB232" s="346" t="s">
        <v>5982</v>
      </c>
      <c r="AC232" s="346" t="s">
        <v>5983</v>
      </c>
      <c r="AD232" s="346" t="s">
        <v>5984</v>
      </c>
      <c r="AE232" s="346" t="s">
        <v>5985</v>
      </c>
      <c r="AF232" s="346" t="s">
        <v>5986</v>
      </c>
      <c r="AG232" s="346" t="s">
        <v>5987</v>
      </c>
      <c r="AH232" s="346" t="s">
        <v>1214</v>
      </c>
      <c r="AI232" s="346" t="s">
        <v>3320</v>
      </c>
      <c r="AJ232" s="346" t="s">
        <v>5663</v>
      </c>
      <c r="AK232" s="346" t="s">
        <v>3569</v>
      </c>
      <c r="AL232" s="346" t="s">
        <v>5665</v>
      </c>
      <c r="AM232" s="347">
        <v>46934</v>
      </c>
      <c r="AN232" s="345">
        <v>24</v>
      </c>
      <c r="AO232" s="345">
        <v>133</v>
      </c>
      <c r="AP232" s="346" t="s">
        <v>5666</v>
      </c>
      <c r="AQ232" s="345">
        <v>253634</v>
      </c>
      <c r="AR232" s="345">
        <v>344.42</v>
      </c>
      <c r="AS232" s="346" t="s">
        <v>733</v>
      </c>
      <c r="AT232" s="345">
        <v>29.6</v>
      </c>
      <c r="AU232" s="346" t="s">
        <v>733</v>
      </c>
      <c r="AV232" s="345">
        <v>710</v>
      </c>
      <c r="AW232" s="346" t="s">
        <v>5667</v>
      </c>
      <c r="AX232" s="346" t="s">
        <v>5801</v>
      </c>
      <c r="AY232" s="346" t="s">
        <v>3320</v>
      </c>
      <c r="AZ232" s="346" t="s">
        <v>733</v>
      </c>
      <c r="BA232" s="346" t="s">
        <v>733</v>
      </c>
      <c r="BB232" s="345">
        <v>1992</v>
      </c>
      <c r="BC232" s="345">
        <v>1853</v>
      </c>
      <c r="BD232" s="346" t="s">
        <v>5989</v>
      </c>
      <c r="BE232" s="345">
        <v>365</v>
      </c>
      <c r="BF232" s="345">
        <v>87</v>
      </c>
      <c r="BG232" s="345">
        <v>99</v>
      </c>
      <c r="BH232" s="345">
        <v>40</v>
      </c>
      <c r="BI232" s="347">
        <v>46204</v>
      </c>
      <c r="BJ232" s="345">
        <v>0.4</v>
      </c>
      <c r="BK232" s="345">
        <v>8</v>
      </c>
      <c r="BL232" s="346" t="s">
        <v>5990</v>
      </c>
      <c r="BM232" s="345">
        <v>1600000</v>
      </c>
      <c r="BN232" s="346" t="s">
        <v>3320</v>
      </c>
      <c r="BO232" s="346" t="s">
        <v>3320</v>
      </c>
      <c r="BP232" s="346" t="s">
        <v>3320</v>
      </c>
      <c r="BQ232" s="346" t="s">
        <v>3320</v>
      </c>
      <c r="BR232" s="346" t="s">
        <v>3320</v>
      </c>
      <c r="BS232" s="346" t="s">
        <v>3320</v>
      </c>
      <c r="BT232" s="346" t="s">
        <v>3320</v>
      </c>
      <c r="BU232" s="346" t="s">
        <v>3320</v>
      </c>
      <c r="BV232" s="346" t="s">
        <v>3320</v>
      </c>
      <c r="BW232" s="346" t="s">
        <v>3320</v>
      </c>
      <c r="BX232" s="348"/>
      <c r="BY232" s="346" t="s">
        <v>3320</v>
      </c>
      <c r="BZ232" s="346" t="s">
        <v>3320</v>
      </c>
      <c r="CA232" s="346" t="s">
        <v>3320</v>
      </c>
      <c r="CB232" s="346" t="s">
        <v>3320</v>
      </c>
      <c r="CC232" s="346" t="s">
        <v>3320</v>
      </c>
      <c r="CD232" s="346" t="s">
        <v>3320</v>
      </c>
      <c r="CE232" s="346" t="s">
        <v>3320</v>
      </c>
      <c r="CF232" s="346" t="s">
        <v>3320</v>
      </c>
      <c r="CG232" s="346" t="s">
        <v>3320</v>
      </c>
      <c r="CH232" s="348"/>
      <c r="CI232" s="346" t="s">
        <v>3320</v>
      </c>
      <c r="CJ232" s="346" t="s">
        <v>3320</v>
      </c>
      <c r="CK232" s="346" t="s">
        <v>3320</v>
      </c>
      <c r="CL232" s="346" t="s">
        <v>3320</v>
      </c>
      <c r="CM232" s="346" t="s">
        <v>3320</v>
      </c>
      <c r="CN232" s="346" t="s">
        <v>3320</v>
      </c>
      <c r="CO232" s="346" t="s">
        <v>3320</v>
      </c>
      <c r="CP232" s="346" t="s">
        <v>3320</v>
      </c>
      <c r="CQ232" s="346" t="s">
        <v>3320</v>
      </c>
      <c r="CR232" s="346" t="s">
        <v>3320</v>
      </c>
      <c r="CS232" s="346" t="s">
        <v>3320</v>
      </c>
      <c r="CT232" s="346" t="s">
        <v>3320</v>
      </c>
      <c r="CU232" s="346" t="s">
        <v>3320</v>
      </c>
      <c r="CV232" s="346" t="s">
        <v>3320</v>
      </c>
      <c r="CW232" s="346" t="s">
        <v>3320</v>
      </c>
      <c r="CX232" s="346" t="s">
        <v>3320</v>
      </c>
      <c r="CY232" s="346" t="s">
        <v>3320</v>
      </c>
      <c r="CZ232" s="346" t="s">
        <v>3320</v>
      </c>
      <c r="DA232" s="346" t="s">
        <v>3320</v>
      </c>
      <c r="DB232" s="346" t="s">
        <v>3320</v>
      </c>
      <c r="DC232" s="346" t="s">
        <v>3320</v>
      </c>
      <c r="DD232" s="346" t="s">
        <v>3320</v>
      </c>
      <c r="DE232" s="346" t="s">
        <v>3320</v>
      </c>
      <c r="DF232" s="346" t="s">
        <v>3320</v>
      </c>
      <c r="DG232" s="346" t="s">
        <v>3320</v>
      </c>
      <c r="DH232" s="346" t="s">
        <v>3320</v>
      </c>
      <c r="DI232" s="346" t="s">
        <v>3320</v>
      </c>
      <c r="DJ232" s="346" t="s">
        <v>3320</v>
      </c>
      <c r="DK232" s="346" t="s">
        <v>3320</v>
      </c>
      <c r="DL232" s="346" t="s">
        <v>3320</v>
      </c>
      <c r="DM232" s="346" t="s">
        <v>3320</v>
      </c>
      <c r="DN232" s="346" t="s">
        <v>3320</v>
      </c>
      <c r="DO232" s="346" t="s">
        <v>3320</v>
      </c>
      <c r="DP232" s="346" t="s">
        <v>3320</v>
      </c>
      <c r="DQ232" s="346" t="s">
        <v>3320</v>
      </c>
      <c r="DR232" s="346" t="s">
        <v>3320</v>
      </c>
      <c r="DS232" s="346" t="s">
        <v>3320</v>
      </c>
      <c r="DT232" s="346" t="s">
        <v>3320</v>
      </c>
      <c r="DU232" s="346" t="s">
        <v>3320</v>
      </c>
      <c r="DV232" s="346" t="s">
        <v>3320</v>
      </c>
      <c r="DW232" s="346" t="s">
        <v>3320</v>
      </c>
      <c r="DX232" s="346" t="s">
        <v>3320</v>
      </c>
      <c r="DY232" s="346" t="s">
        <v>3320</v>
      </c>
      <c r="DZ232" s="346" t="s">
        <v>3320</v>
      </c>
      <c r="EA232" s="346" t="s">
        <v>3320</v>
      </c>
      <c r="EB232" s="346" t="s">
        <v>3320</v>
      </c>
      <c r="EC232" s="346" t="s">
        <v>3320</v>
      </c>
      <c r="ED232" s="346" t="s">
        <v>3320</v>
      </c>
      <c r="EE232" s="346" t="s">
        <v>3320</v>
      </c>
      <c r="EF232" s="345">
        <v>173788541</v>
      </c>
      <c r="EG232" s="346" t="s">
        <v>1214</v>
      </c>
      <c r="EH232" s="346" t="s">
        <v>733</v>
      </c>
      <c r="EI232" s="346" t="s">
        <v>733</v>
      </c>
      <c r="EJ232" s="346" t="s">
        <v>733</v>
      </c>
      <c r="EK232" s="346" t="s">
        <v>1374</v>
      </c>
      <c r="EL232" s="346" t="s">
        <v>5991</v>
      </c>
      <c r="EM232" s="179" t="s">
        <v>5992</v>
      </c>
      <c r="EN232" s="348"/>
      <c r="EO232" s="346" t="s">
        <v>5993</v>
      </c>
      <c r="EP232" s="345">
        <v>173788541</v>
      </c>
      <c r="EQ232" s="345">
        <v>35944298</v>
      </c>
      <c r="ER232" s="345">
        <v>15.63</v>
      </c>
      <c r="ES232" s="345">
        <v>1.8</v>
      </c>
      <c r="ET232" s="346" t="s">
        <v>5994</v>
      </c>
      <c r="EU232" s="346" t="s">
        <v>733</v>
      </c>
      <c r="EV232" s="346" t="s">
        <v>733</v>
      </c>
      <c r="EW232" s="346" t="s">
        <v>5995</v>
      </c>
      <c r="EX232" s="346" t="s">
        <v>733</v>
      </c>
      <c r="EY232" s="346" t="s">
        <v>733</v>
      </c>
      <c r="EZ232" s="346" t="s">
        <v>733</v>
      </c>
      <c r="FA232" s="346" t="s">
        <v>733</v>
      </c>
      <c r="FB232" s="346" t="s">
        <v>733</v>
      </c>
      <c r="FC232" s="349" t="s">
        <v>5676</v>
      </c>
      <c r="FD232" s="346" t="s">
        <v>3320</v>
      </c>
      <c r="FE232" s="346" t="s">
        <v>733</v>
      </c>
      <c r="FF232" s="346" t="s">
        <v>5721</v>
      </c>
      <c r="FG232" s="346" t="s">
        <v>733</v>
      </c>
      <c r="FH232" s="346" t="s">
        <v>5679</v>
      </c>
      <c r="FI232" s="346" t="s">
        <v>3320</v>
      </c>
      <c r="FJ232" s="346" t="s">
        <v>3320</v>
      </c>
      <c r="FK232" s="345">
        <v>0.36</v>
      </c>
      <c r="FL232" s="346" t="s">
        <v>733</v>
      </c>
      <c r="FM232" s="346" t="s">
        <v>5679</v>
      </c>
      <c r="FN232" s="346" t="s">
        <v>5996</v>
      </c>
      <c r="FO232" s="346" t="s">
        <v>733</v>
      </c>
      <c r="FP232" s="345">
        <v>1250000</v>
      </c>
      <c r="FQ232" s="346" t="s">
        <v>5997</v>
      </c>
      <c r="FR232" s="346" t="s">
        <v>5998</v>
      </c>
      <c r="FS232" s="346" t="s">
        <v>5683</v>
      </c>
      <c r="FT232" s="346" t="s">
        <v>5683</v>
      </c>
      <c r="FU232" s="346" t="s">
        <v>5683</v>
      </c>
      <c r="FV232" s="346" t="s">
        <v>733</v>
      </c>
      <c r="FW232" s="346" t="s">
        <v>1214</v>
      </c>
      <c r="FX232" s="350">
        <v>46079.436655092592</v>
      </c>
      <c r="FY232" s="350">
        <v>46079.499421296299</v>
      </c>
      <c r="FZ232" s="346" t="s">
        <v>5685</v>
      </c>
      <c r="GA232" s="346" t="s">
        <v>3320</v>
      </c>
      <c r="GB232" s="346" t="s">
        <v>3320</v>
      </c>
      <c r="GC232" s="346" t="s">
        <v>3320</v>
      </c>
      <c r="GD232" s="346" t="s">
        <v>3320</v>
      </c>
      <c r="GE232" s="346" t="s">
        <v>3320</v>
      </c>
      <c r="GF232" s="346" t="s">
        <v>3320</v>
      </c>
      <c r="GG232" s="346" t="s">
        <v>3320</v>
      </c>
      <c r="GH232" s="346" t="s">
        <v>3320</v>
      </c>
      <c r="GI232" s="346" t="s">
        <v>3320</v>
      </c>
      <c r="GJ232" s="346" t="s">
        <v>3320</v>
      </c>
      <c r="GK232" s="346" t="s">
        <v>3320</v>
      </c>
      <c r="GL232" s="346" t="s">
        <v>3320</v>
      </c>
      <c r="GM232" s="346" t="s">
        <v>3320</v>
      </c>
      <c r="GN232" s="346" t="s">
        <v>3320</v>
      </c>
      <c r="GO232" s="346" t="s">
        <v>3320</v>
      </c>
      <c r="GP232" s="346" t="s">
        <v>3320</v>
      </c>
      <c r="GQ232" s="346" t="s">
        <v>3320</v>
      </c>
      <c r="GR232" s="346" t="s">
        <v>3320</v>
      </c>
      <c r="GS232" s="346" t="s">
        <v>3320</v>
      </c>
      <c r="GT232" s="346" t="s">
        <v>3320</v>
      </c>
      <c r="GU232" s="346" t="s">
        <v>3320</v>
      </c>
      <c r="GV232" s="346" t="s">
        <v>3320</v>
      </c>
      <c r="GW232" s="346" t="s">
        <v>3320</v>
      </c>
      <c r="GX232" s="346" t="s">
        <v>3320</v>
      </c>
      <c r="GY232" s="346" t="s">
        <v>3320</v>
      </c>
      <c r="GZ232" s="346" t="s">
        <v>3320</v>
      </c>
      <c r="HA232" s="346" t="s">
        <v>3320</v>
      </c>
      <c r="HB232" s="346" t="s">
        <v>3320</v>
      </c>
      <c r="HC232" s="346" t="s">
        <v>3320</v>
      </c>
      <c r="HD232" s="346" t="s">
        <v>3320</v>
      </c>
      <c r="HE232" s="346" t="s">
        <v>3320</v>
      </c>
      <c r="HF232" s="346" t="s">
        <v>3320</v>
      </c>
      <c r="HG232" s="346" t="s">
        <v>3320</v>
      </c>
      <c r="HH232" s="346" t="s">
        <v>3320</v>
      </c>
      <c r="HI232" s="346" t="s">
        <v>3320</v>
      </c>
      <c r="HJ232" s="346" t="s">
        <v>3320</v>
      </c>
      <c r="HK232" s="346" t="s">
        <v>3320</v>
      </c>
      <c r="HL232" s="346" t="s">
        <v>3320</v>
      </c>
    </row>
    <row r="233" spans="1:220" ht="15.75" thickBot="1">
      <c r="A233" s="344" t="s">
        <v>5638</v>
      </c>
      <c r="B233" s="345">
        <v>773</v>
      </c>
      <c r="C233" s="346" t="s">
        <v>9865</v>
      </c>
      <c r="D233" s="346" t="s">
        <v>9866</v>
      </c>
      <c r="E233" s="345">
        <v>773</v>
      </c>
      <c r="F233" s="346" t="s">
        <v>7427</v>
      </c>
      <c r="G233" s="346" t="s">
        <v>7428</v>
      </c>
      <c r="H233" s="346" t="s">
        <v>9867</v>
      </c>
      <c r="I233" s="346" t="s">
        <v>5643</v>
      </c>
      <c r="J233" s="346" t="s">
        <v>7430</v>
      </c>
      <c r="K233" s="346" t="s">
        <v>7432</v>
      </c>
      <c r="L233" s="346" t="s">
        <v>9690</v>
      </c>
      <c r="M233" s="346" t="s">
        <v>9868</v>
      </c>
      <c r="N233" s="346" t="s">
        <v>7434</v>
      </c>
      <c r="O233" s="346" t="s">
        <v>7435</v>
      </c>
      <c r="P233" s="346" t="s">
        <v>3320</v>
      </c>
      <c r="Q233" s="346" t="s">
        <v>7436</v>
      </c>
      <c r="R233" s="346" t="s">
        <v>7437</v>
      </c>
      <c r="S233" s="346" t="s">
        <v>7438</v>
      </c>
      <c r="T233" s="346" t="s">
        <v>7439</v>
      </c>
      <c r="U233" s="346" t="s">
        <v>7440</v>
      </c>
      <c r="V233" s="346" t="s">
        <v>733</v>
      </c>
      <c r="W233" s="346" t="s">
        <v>733</v>
      </c>
      <c r="X233" s="346" t="s">
        <v>733</v>
      </c>
      <c r="Y233" s="346" t="s">
        <v>3320</v>
      </c>
      <c r="Z233" s="346" t="s">
        <v>7441</v>
      </c>
      <c r="AA233" s="346" t="s">
        <v>733</v>
      </c>
      <c r="AB233" s="346" t="s">
        <v>7442</v>
      </c>
      <c r="AC233" s="346" t="s">
        <v>7443</v>
      </c>
      <c r="AD233" s="346" t="s">
        <v>7444</v>
      </c>
      <c r="AE233" s="346" t="s">
        <v>7445</v>
      </c>
      <c r="AF233" s="346" t="s">
        <v>7446</v>
      </c>
      <c r="AG233" s="346" t="s">
        <v>7447</v>
      </c>
      <c r="AH233" s="346" t="s">
        <v>1214</v>
      </c>
      <c r="AI233" s="346" t="s">
        <v>3320</v>
      </c>
      <c r="AJ233" s="346" t="s">
        <v>5709</v>
      </c>
      <c r="AK233" s="346" t="s">
        <v>5710</v>
      </c>
      <c r="AL233" s="346" t="s">
        <v>5665</v>
      </c>
      <c r="AM233" s="347">
        <v>46996</v>
      </c>
      <c r="AN233" s="345">
        <v>13</v>
      </c>
      <c r="AO233" s="345">
        <v>30</v>
      </c>
      <c r="AP233" s="346" t="s">
        <v>5863</v>
      </c>
      <c r="AQ233" s="345">
        <v>14</v>
      </c>
      <c r="AR233" s="345">
        <v>7.1</v>
      </c>
      <c r="AS233" s="346" t="s">
        <v>733</v>
      </c>
      <c r="AT233" s="345">
        <v>26.99</v>
      </c>
      <c r="AU233" s="346" t="s">
        <v>733</v>
      </c>
      <c r="AV233" s="345">
        <v>650</v>
      </c>
      <c r="AW233" s="346" t="s">
        <v>5800</v>
      </c>
      <c r="AX233" s="346" t="s">
        <v>5801</v>
      </c>
      <c r="AY233" s="346" t="s">
        <v>3320</v>
      </c>
      <c r="AZ233" s="346" t="s">
        <v>733</v>
      </c>
      <c r="BA233" s="346" t="s">
        <v>733</v>
      </c>
      <c r="BB233" s="345">
        <v>2364</v>
      </c>
      <c r="BC233" s="345">
        <v>2221</v>
      </c>
      <c r="BD233" s="346" t="s">
        <v>9869</v>
      </c>
      <c r="BE233" s="345">
        <v>365</v>
      </c>
      <c r="BF233" s="345">
        <v>0.89</v>
      </c>
      <c r="BG233" s="345">
        <v>100</v>
      </c>
      <c r="BH233" s="345">
        <v>20</v>
      </c>
      <c r="BI233" s="347">
        <v>46721</v>
      </c>
      <c r="BJ233" s="345">
        <v>1.1299999999999999</v>
      </c>
      <c r="BK233" s="345">
        <v>9</v>
      </c>
      <c r="BL233" s="346" t="s">
        <v>9870</v>
      </c>
      <c r="BM233" s="345">
        <v>192000000</v>
      </c>
      <c r="BN233" s="346" t="s">
        <v>3320</v>
      </c>
      <c r="BO233" s="346" t="s">
        <v>3320</v>
      </c>
      <c r="BP233" s="346" t="s">
        <v>3320</v>
      </c>
      <c r="BQ233" s="346" t="s">
        <v>3320</v>
      </c>
      <c r="BR233" s="346" t="s">
        <v>3320</v>
      </c>
      <c r="BS233" s="346" t="s">
        <v>3320</v>
      </c>
      <c r="BT233" s="346" t="s">
        <v>3320</v>
      </c>
      <c r="BU233" s="346" t="s">
        <v>3320</v>
      </c>
      <c r="BV233" s="346" t="s">
        <v>3320</v>
      </c>
      <c r="BW233" s="346" t="s">
        <v>3320</v>
      </c>
      <c r="BX233" s="348"/>
      <c r="BY233" s="346" t="s">
        <v>3320</v>
      </c>
      <c r="BZ233" s="346" t="s">
        <v>3320</v>
      </c>
      <c r="CA233" s="346" t="s">
        <v>3320</v>
      </c>
      <c r="CB233" s="346" t="s">
        <v>3320</v>
      </c>
      <c r="CC233" s="346" t="s">
        <v>3320</v>
      </c>
      <c r="CD233" s="346" t="s">
        <v>3320</v>
      </c>
      <c r="CE233" s="346" t="s">
        <v>3320</v>
      </c>
      <c r="CF233" s="346" t="s">
        <v>3320</v>
      </c>
      <c r="CG233" s="346" t="s">
        <v>3320</v>
      </c>
      <c r="CH233" s="348"/>
      <c r="CI233" s="346" t="s">
        <v>3320</v>
      </c>
      <c r="CJ233" s="346" t="s">
        <v>3320</v>
      </c>
      <c r="CK233" s="346" t="s">
        <v>3320</v>
      </c>
      <c r="CL233" s="346" t="s">
        <v>3320</v>
      </c>
      <c r="CM233" s="346" t="s">
        <v>3320</v>
      </c>
      <c r="CN233" s="346" t="s">
        <v>3320</v>
      </c>
      <c r="CO233" s="346" t="s">
        <v>3320</v>
      </c>
      <c r="CP233" s="346" t="s">
        <v>3320</v>
      </c>
      <c r="CQ233" s="346" t="s">
        <v>3320</v>
      </c>
      <c r="CR233" s="346" t="s">
        <v>3320</v>
      </c>
      <c r="CS233" s="346" t="s">
        <v>3320</v>
      </c>
      <c r="CT233" s="346" t="s">
        <v>3320</v>
      </c>
      <c r="CU233" s="346" t="s">
        <v>3320</v>
      </c>
      <c r="CV233" s="346" t="s">
        <v>3320</v>
      </c>
      <c r="CW233" s="346" t="s">
        <v>3320</v>
      </c>
      <c r="CX233" s="346" t="s">
        <v>3320</v>
      </c>
      <c r="CY233" s="346" t="s">
        <v>3320</v>
      </c>
      <c r="CZ233" s="346" t="s">
        <v>3320</v>
      </c>
      <c r="DA233" s="346" t="s">
        <v>3320</v>
      </c>
      <c r="DB233" s="346" t="s">
        <v>3320</v>
      </c>
      <c r="DC233" s="346" t="s">
        <v>3320</v>
      </c>
      <c r="DD233" s="346" t="s">
        <v>3320</v>
      </c>
      <c r="DE233" s="346" t="s">
        <v>3320</v>
      </c>
      <c r="DF233" s="346" t="s">
        <v>3320</v>
      </c>
      <c r="DG233" s="346" t="s">
        <v>3320</v>
      </c>
      <c r="DH233" s="346" t="s">
        <v>3320</v>
      </c>
      <c r="DI233" s="346" t="s">
        <v>3320</v>
      </c>
      <c r="DJ233" s="346" t="s">
        <v>3320</v>
      </c>
      <c r="DK233" s="346" t="s">
        <v>3320</v>
      </c>
      <c r="DL233" s="346" t="s">
        <v>3320</v>
      </c>
      <c r="DM233" s="346" t="s">
        <v>3320</v>
      </c>
      <c r="DN233" s="346" t="s">
        <v>3320</v>
      </c>
      <c r="DO233" s="346" t="s">
        <v>3320</v>
      </c>
      <c r="DP233" s="346" t="s">
        <v>3320</v>
      </c>
      <c r="DQ233" s="346" t="s">
        <v>3320</v>
      </c>
      <c r="DR233" s="346" t="s">
        <v>3320</v>
      </c>
      <c r="DS233" s="346" t="s">
        <v>3320</v>
      </c>
      <c r="DT233" s="346" t="s">
        <v>3320</v>
      </c>
      <c r="DU233" s="346" t="s">
        <v>3320</v>
      </c>
      <c r="DV233" s="346" t="s">
        <v>3320</v>
      </c>
      <c r="DW233" s="346" t="s">
        <v>3320</v>
      </c>
      <c r="DX233" s="346" t="s">
        <v>3320</v>
      </c>
      <c r="DY233" s="346" t="s">
        <v>3320</v>
      </c>
      <c r="DZ233" s="346" t="s">
        <v>3320</v>
      </c>
      <c r="EA233" s="346" t="s">
        <v>3320</v>
      </c>
      <c r="EB233" s="346" t="s">
        <v>3320</v>
      </c>
      <c r="EC233" s="346" t="s">
        <v>3320</v>
      </c>
      <c r="ED233" s="346" t="s">
        <v>3320</v>
      </c>
      <c r="EE233" s="346" t="s">
        <v>3320</v>
      </c>
      <c r="EF233" s="345">
        <v>217000000</v>
      </c>
      <c r="EG233" s="346" t="s">
        <v>733</v>
      </c>
      <c r="EH233" s="346" t="s">
        <v>733</v>
      </c>
      <c r="EI233" s="346" t="s">
        <v>733</v>
      </c>
      <c r="EJ233" s="346" t="s">
        <v>733</v>
      </c>
      <c r="EK233" s="346" t="s">
        <v>657</v>
      </c>
      <c r="EL233" s="346" t="s">
        <v>9871</v>
      </c>
      <c r="EM233" s="179" t="s">
        <v>9872</v>
      </c>
      <c r="EN233" s="348"/>
      <c r="EO233" s="346" t="s">
        <v>9873</v>
      </c>
      <c r="EP233" s="345">
        <v>276900000</v>
      </c>
      <c r="EQ233" s="345">
        <v>113200000</v>
      </c>
      <c r="ER233" s="345">
        <v>799.1</v>
      </c>
      <c r="ES233" s="345">
        <v>642.5</v>
      </c>
      <c r="ET233" s="346" t="s">
        <v>7441</v>
      </c>
      <c r="EU233" s="346" t="s">
        <v>733</v>
      </c>
      <c r="EV233" s="346" t="s">
        <v>733</v>
      </c>
      <c r="EW233" s="346" t="s">
        <v>9874</v>
      </c>
      <c r="EX233" s="346" t="s">
        <v>733</v>
      </c>
      <c r="EY233" s="346" t="s">
        <v>1214</v>
      </c>
      <c r="EZ233" s="346" t="s">
        <v>733</v>
      </c>
      <c r="FA233" s="346" t="s">
        <v>733</v>
      </c>
      <c r="FB233" s="346" t="s">
        <v>733</v>
      </c>
      <c r="FC233" s="349" t="s">
        <v>5676</v>
      </c>
      <c r="FD233" s="346" t="s">
        <v>3320</v>
      </c>
      <c r="FE233" s="346" t="s">
        <v>733</v>
      </c>
      <c r="FF233" s="346" t="s">
        <v>5721</v>
      </c>
      <c r="FG233" s="346" t="s">
        <v>1214</v>
      </c>
      <c r="FH233" s="346" t="s">
        <v>1214</v>
      </c>
      <c r="FI233" s="346" t="s">
        <v>3320</v>
      </c>
      <c r="FJ233" s="346" t="s">
        <v>3320</v>
      </c>
      <c r="FK233" s="345">
        <v>0</v>
      </c>
      <c r="FL233" s="346" t="s">
        <v>1214</v>
      </c>
      <c r="FM233" s="346" t="s">
        <v>1214</v>
      </c>
      <c r="FN233" s="346" t="s">
        <v>3320</v>
      </c>
      <c r="FO233" s="346" t="s">
        <v>1214</v>
      </c>
      <c r="FP233" s="346" t="s">
        <v>3320</v>
      </c>
      <c r="FQ233" s="346" t="s">
        <v>3320</v>
      </c>
      <c r="FR233" s="346" t="s">
        <v>3320</v>
      </c>
      <c r="FS233" s="346" t="s">
        <v>3320</v>
      </c>
      <c r="FT233" s="346" t="s">
        <v>3320</v>
      </c>
      <c r="FU233" s="346" t="s">
        <v>3320</v>
      </c>
      <c r="FV233" s="346" t="s">
        <v>1214</v>
      </c>
      <c r="FW233" s="346" t="s">
        <v>1214</v>
      </c>
      <c r="FX233" s="350">
        <v>46078.523518518516</v>
      </c>
      <c r="FY233" s="350">
        <v>46079.49894675926</v>
      </c>
      <c r="FZ233" s="346" t="s">
        <v>5685</v>
      </c>
      <c r="GA233" s="346" t="s">
        <v>3320</v>
      </c>
      <c r="GB233" s="346" t="s">
        <v>3320</v>
      </c>
      <c r="GC233" s="346" t="s">
        <v>3320</v>
      </c>
      <c r="GD233" s="346" t="s">
        <v>3320</v>
      </c>
      <c r="GE233" s="346" t="s">
        <v>3320</v>
      </c>
      <c r="GF233" s="346" t="s">
        <v>3320</v>
      </c>
      <c r="GG233" s="346" t="s">
        <v>3320</v>
      </c>
      <c r="GH233" s="346" t="s">
        <v>3320</v>
      </c>
      <c r="GI233" s="346" t="s">
        <v>3320</v>
      </c>
      <c r="GJ233" s="346" t="s">
        <v>3320</v>
      </c>
      <c r="GK233" s="346" t="s">
        <v>3320</v>
      </c>
      <c r="GL233" s="346" t="s">
        <v>3320</v>
      </c>
      <c r="GM233" s="346" t="s">
        <v>3320</v>
      </c>
      <c r="GN233" s="346" t="s">
        <v>3320</v>
      </c>
      <c r="GO233" s="346" t="s">
        <v>3320</v>
      </c>
      <c r="GP233" s="346" t="s">
        <v>3320</v>
      </c>
      <c r="GQ233" s="346" t="s">
        <v>3320</v>
      </c>
      <c r="GR233" s="346" t="s">
        <v>3320</v>
      </c>
      <c r="GS233" s="346" t="s">
        <v>3320</v>
      </c>
      <c r="GT233" s="346" t="s">
        <v>3320</v>
      </c>
      <c r="GU233" s="346" t="s">
        <v>3320</v>
      </c>
      <c r="GV233" s="346" t="s">
        <v>3320</v>
      </c>
      <c r="GW233" s="346" t="s">
        <v>3320</v>
      </c>
      <c r="GX233" s="346" t="s">
        <v>3320</v>
      </c>
      <c r="GY233" s="346" t="s">
        <v>3320</v>
      </c>
      <c r="GZ233" s="346" t="s">
        <v>3320</v>
      </c>
      <c r="HA233" s="346" t="s">
        <v>3320</v>
      </c>
      <c r="HB233" s="346" t="s">
        <v>3320</v>
      </c>
      <c r="HC233" s="346" t="s">
        <v>3320</v>
      </c>
      <c r="HD233" s="346" t="s">
        <v>3320</v>
      </c>
      <c r="HE233" s="346" t="s">
        <v>3320</v>
      </c>
      <c r="HF233" s="346" t="s">
        <v>3320</v>
      </c>
      <c r="HG233" s="346" t="s">
        <v>3320</v>
      </c>
      <c r="HH233" s="346" t="s">
        <v>3320</v>
      </c>
      <c r="HI233" s="346" t="s">
        <v>3320</v>
      </c>
      <c r="HJ233" s="346" t="s">
        <v>3320</v>
      </c>
      <c r="HK233" s="346" t="s">
        <v>3320</v>
      </c>
      <c r="HL233" s="346" t="s">
        <v>3320</v>
      </c>
    </row>
    <row r="234" spans="1:220" ht="15.75" thickBot="1">
      <c r="A234" s="344" t="s">
        <v>5638</v>
      </c>
      <c r="B234" s="345">
        <v>757</v>
      </c>
      <c r="C234" s="346" t="s">
        <v>6379</v>
      </c>
      <c r="D234" s="346" t="s">
        <v>6380</v>
      </c>
      <c r="E234" s="345">
        <v>757</v>
      </c>
      <c r="F234" s="346" t="s">
        <v>6381</v>
      </c>
      <c r="G234" s="346" t="s">
        <v>6382</v>
      </c>
      <c r="H234" s="346" t="s">
        <v>6383</v>
      </c>
      <c r="I234" s="346" t="s">
        <v>5916</v>
      </c>
      <c r="J234" s="346" t="s">
        <v>6384</v>
      </c>
      <c r="K234" s="346" t="s">
        <v>5920</v>
      </c>
      <c r="L234" s="346" t="s">
        <v>5698</v>
      </c>
      <c r="M234" s="346" t="s">
        <v>5698</v>
      </c>
      <c r="N234" s="346" t="s">
        <v>6385</v>
      </c>
      <c r="O234" s="346" t="s">
        <v>6386</v>
      </c>
      <c r="P234" s="346" t="s">
        <v>3320</v>
      </c>
      <c r="Q234" s="346" t="s">
        <v>6387</v>
      </c>
      <c r="R234" s="346" t="s">
        <v>5698</v>
      </c>
      <c r="S234" s="346" t="s">
        <v>6388</v>
      </c>
      <c r="T234" s="346" t="s">
        <v>6389</v>
      </c>
      <c r="U234" s="346" t="s">
        <v>6390</v>
      </c>
      <c r="V234" s="346" t="s">
        <v>733</v>
      </c>
      <c r="W234" s="346" t="s">
        <v>733</v>
      </c>
      <c r="X234" s="346" t="s">
        <v>733</v>
      </c>
      <c r="Y234" s="346" t="s">
        <v>3320</v>
      </c>
      <c r="Z234" s="346" t="s">
        <v>6391</v>
      </c>
      <c r="AA234" s="346" t="s">
        <v>733</v>
      </c>
      <c r="AB234" s="346" t="s">
        <v>6392</v>
      </c>
      <c r="AC234" s="346" t="s">
        <v>6393</v>
      </c>
      <c r="AD234" s="346" t="s">
        <v>6394</v>
      </c>
      <c r="AE234" s="346" t="s">
        <v>6395</v>
      </c>
      <c r="AF234" s="346" t="s">
        <v>6396</v>
      </c>
      <c r="AG234" s="346" t="s">
        <v>6397</v>
      </c>
      <c r="AH234" s="346" t="s">
        <v>1214</v>
      </c>
      <c r="AI234" s="346" t="s">
        <v>3320</v>
      </c>
      <c r="AJ234" s="346" t="s">
        <v>5955</v>
      </c>
      <c r="AK234" s="346" t="s">
        <v>3603</v>
      </c>
      <c r="AL234" s="346" t="s">
        <v>5665</v>
      </c>
      <c r="AM234" s="347">
        <v>47118</v>
      </c>
      <c r="AN234" s="345">
        <v>33</v>
      </c>
      <c r="AO234" s="345">
        <v>88.5</v>
      </c>
      <c r="AP234" s="346" t="s">
        <v>5666</v>
      </c>
      <c r="AQ234" s="345">
        <v>15</v>
      </c>
      <c r="AR234" s="345">
        <v>254.44</v>
      </c>
      <c r="AS234" s="346" t="s">
        <v>733</v>
      </c>
      <c r="AT234" s="346" t="s">
        <v>3320</v>
      </c>
      <c r="AU234" s="346" t="s">
        <v>3320</v>
      </c>
      <c r="AV234" s="346" t="s">
        <v>3320</v>
      </c>
      <c r="AW234" s="346" t="s">
        <v>3320</v>
      </c>
      <c r="AX234" s="346" t="s">
        <v>3320</v>
      </c>
      <c r="AY234" s="346" t="s">
        <v>3320</v>
      </c>
      <c r="AZ234" s="346" t="s">
        <v>3320</v>
      </c>
      <c r="BA234" s="346" t="s">
        <v>3320</v>
      </c>
      <c r="BB234" s="346" t="s">
        <v>3320</v>
      </c>
      <c r="BC234" s="346" t="s">
        <v>3320</v>
      </c>
      <c r="BD234" s="348"/>
      <c r="BE234" s="346" t="s">
        <v>3320</v>
      </c>
      <c r="BF234" s="346" t="s">
        <v>3320</v>
      </c>
      <c r="BG234" s="346" t="s">
        <v>3320</v>
      </c>
      <c r="BH234" s="346" t="s">
        <v>3320</v>
      </c>
      <c r="BI234" s="346" t="s">
        <v>3320</v>
      </c>
      <c r="BJ234" s="346" t="s">
        <v>3320</v>
      </c>
      <c r="BK234" s="346" t="s">
        <v>3320</v>
      </c>
      <c r="BL234" s="346" t="s">
        <v>3320</v>
      </c>
      <c r="BM234" s="346" t="s">
        <v>3320</v>
      </c>
      <c r="BN234" s="345">
        <v>5.9</v>
      </c>
      <c r="BO234" s="345">
        <v>12.5</v>
      </c>
      <c r="BP234" s="346" t="s">
        <v>1214</v>
      </c>
      <c r="BQ234" s="346" t="s">
        <v>5937</v>
      </c>
      <c r="BR234" s="345">
        <v>32.82</v>
      </c>
      <c r="BS234" s="346" t="s">
        <v>733</v>
      </c>
      <c r="BT234" s="346" t="s">
        <v>733</v>
      </c>
      <c r="BU234" s="346" t="s">
        <v>733</v>
      </c>
      <c r="BV234" s="345">
        <v>32.82</v>
      </c>
      <c r="BW234" s="345">
        <v>30.52</v>
      </c>
      <c r="BX234" s="346" t="s">
        <v>6399</v>
      </c>
      <c r="BY234" s="345">
        <v>365</v>
      </c>
      <c r="BZ234" s="345">
        <v>85</v>
      </c>
      <c r="CA234" s="345">
        <v>98</v>
      </c>
      <c r="CB234" s="345">
        <v>25</v>
      </c>
      <c r="CC234" s="347">
        <v>43465</v>
      </c>
      <c r="CD234" s="345">
        <v>0.5</v>
      </c>
      <c r="CE234" s="345">
        <v>8</v>
      </c>
      <c r="CF234" s="346" t="s">
        <v>6400</v>
      </c>
      <c r="CG234" s="345">
        <v>102000000</v>
      </c>
      <c r="CH234" s="348"/>
      <c r="CI234" s="346" t="s">
        <v>3320</v>
      </c>
      <c r="CJ234" s="346" t="s">
        <v>3320</v>
      </c>
      <c r="CK234" s="346" t="s">
        <v>3320</v>
      </c>
      <c r="CL234" s="346" t="s">
        <v>3320</v>
      </c>
      <c r="CM234" s="346" t="s">
        <v>3320</v>
      </c>
      <c r="CN234" s="346" t="s">
        <v>3320</v>
      </c>
      <c r="CO234" s="346" t="s">
        <v>3320</v>
      </c>
      <c r="CP234" s="346" t="s">
        <v>3320</v>
      </c>
      <c r="CQ234" s="346" t="s">
        <v>3320</v>
      </c>
      <c r="CR234" s="346" t="s">
        <v>3320</v>
      </c>
      <c r="CS234" s="346" t="s">
        <v>3320</v>
      </c>
      <c r="CT234" s="346" t="s">
        <v>3320</v>
      </c>
      <c r="CU234" s="346" t="s">
        <v>3320</v>
      </c>
      <c r="CV234" s="346" t="s">
        <v>3320</v>
      </c>
      <c r="CW234" s="346" t="s">
        <v>3320</v>
      </c>
      <c r="CX234" s="346" t="s">
        <v>3320</v>
      </c>
      <c r="CY234" s="346" t="s">
        <v>3320</v>
      </c>
      <c r="CZ234" s="346" t="s">
        <v>3320</v>
      </c>
      <c r="DA234" s="346" t="s">
        <v>3320</v>
      </c>
      <c r="DB234" s="346" t="s">
        <v>3320</v>
      </c>
      <c r="DC234" s="346" t="s">
        <v>3320</v>
      </c>
      <c r="DD234" s="346" t="s">
        <v>3320</v>
      </c>
      <c r="DE234" s="346" t="s">
        <v>3320</v>
      </c>
      <c r="DF234" s="346" t="s">
        <v>3320</v>
      </c>
      <c r="DG234" s="346" t="s">
        <v>3320</v>
      </c>
      <c r="DH234" s="346" t="s">
        <v>3320</v>
      </c>
      <c r="DI234" s="346" t="s">
        <v>3320</v>
      </c>
      <c r="DJ234" s="346" t="s">
        <v>3320</v>
      </c>
      <c r="DK234" s="346" t="s">
        <v>3320</v>
      </c>
      <c r="DL234" s="346" t="s">
        <v>3320</v>
      </c>
      <c r="DM234" s="346" t="s">
        <v>3320</v>
      </c>
      <c r="DN234" s="346" t="s">
        <v>3320</v>
      </c>
      <c r="DO234" s="346" t="s">
        <v>3320</v>
      </c>
      <c r="DP234" s="346" t="s">
        <v>3320</v>
      </c>
      <c r="DQ234" s="346" t="s">
        <v>3320</v>
      </c>
      <c r="DR234" s="346" t="s">
        <v>3320</v>
      </c>
      <c r="DS234" s="346" t="s">
        <v>3320</v>
      </c>
      <c r="DT234" s="346" t="s">
        <v>3320</v>
      </c>
      <c r="DU234" s="346" t="s">
        <v>3320</v>
      </c>
      <c r="DV234" s="346" t="s">
        <v>3320</v>
      </c>
      <c r="DW234" s="346" t="s">
        <v>3320</v>
      </c>
      <c r="DX234" s="346" t="s">
        <v>3320</v>
      </c>
      <c r="DY234" s="346" t="s">
        <v>3320</v>
      </c>
      <c r="DZ234" s="346" t="s">
        <v>3320</v>
      </c>
      <c r="EA234" s="346" t="s">
        <v>3320</v>
      </c>
      <c r="EB234" s="346" t="s">
        <v>3320</v>
      </c>
      <c r="EC234" s="346" t="s">
        <v>3320</v>
      </c>
      <c r="ED234" s="346" t="s">
        <v>3320</v>
      </c>
      <c r="EE234" s="346" t="s">
        <v>3320</v>
      </c>
      <c r="EF234" s="345">
        <v>128560000</v>
      </c>
      <c r="EG234" s="346" t="s">
        <v>733</v>
      </c>
      <c r="EH234" s="346" t="s">
        <v>733</v>
      </c>
      <c r="EI234" s="346" t="s">
        <v>733</v>
      </c>
      <c r="EJ234" s="346" t="s">
        <v>733</v>
      </c>
      <c r="EK234" s="346" t="s">
        <v>1661</v>
      </c>
      <c r="EL234" s="346" t="s">
        <v>6401</v>
      </c>
      <c r="EM234" s="179" t="s">
        <v>6402</v>
      </c>
      <c r="EN234" s="348"/>
      <c r="EO234" s="346" t="s">
        <v>6404</v>
      </c>
      <c r="EP234" s="345">
        <v>128650000</v>
      </c>
      <c r="EQ234" s="345">
        <v>28700000</v>
      </c>
      <c r="ER234" s="345">
        <v>792</v>
      </c>
      <c r="ES234" s="345">
        <v>292</v>
      </c>
      <c r="ET234" s="346" t="s">
        <v>6405</v>
      </c>
      <c r="EU234" s="346" t="s">
        <v>733</v>
      </c>
      <c r="EV234" s="346" t="s">
        <v>733</v>
      </c>
      <c r="EW234" s="346" t="s">
        <v>6406</v>
      </c>
      <c r="EX234" s="346" t="s">
        <v>733</v>
      </c>
      <c r="EY234" s="346" t="s">
        <v>1214</v>
      </c>
      <c r="EZ234" s="346" t="s">
        <v>733</v>
      </c>
      <c r="FA234" s="346" t="s">
        <v>733</v>
      </c>
      <c r="FB234" s="346" t="s">
        <v>1214</v>
      </c>
      <c r="FC234" s="349" t="s">
        <v>5676</v>
      </c>
      <c r="FD234" s="346" t="s">
        <v>3320</v>
      </c>
      <c r="FE234" s="346" t="s">
        <v>733</v>
      </c>
      <c r="FF234" s="346" t="s">
        <v>5721</v>
      </c>
      <c r="FG234" s="346" t="s">
        <v>733</v>
      </c>
      <c r="FH234" s="346" t="s">
        <v>5946</v>
      </c>
      <c r="FI234" s="346" t="s">
        <v>6407</v>
      </c>
      <c r="FJ234" s="346" t="s">
        <v>3320</v>
      </c>
      <c r="FK234" s="345">
        <v>0.13</v>
      </c>
      <c r="FL234" s="346" t="s">
        <v>1214</v>
      </c>
      <c r="FM234" s="346" t="s">
        <v>1214</v>
      </c>
      <c r="FN234" s="346" t="s">
        <v>3320</v>
      </c>
      <c r="FO234" s="346" t="s">
        <v>1214</v>
      </c>
      <c r="FP234" s="346" t="s">
        <v>3320</v>
      </c>
      <c r="FQ234" s="346" t="s">
        <v>6408</v>
      </c>
      <c r="FR234" s="346" t="s">
        <v>6409</v>
      </c>
      <c r="FS234" s="346" t="s">
        <v>3320</v>
      </c>
      <c r="FT234" s="346" t="s">
        <v>3320</v>
      </c>
      <c r="FU234" s="346" t="s">
        <v>3320</v>
      </c>
      <c r="FV234" s="346" t="s">
        <v>5759</v>
      </c>
      <c r="FW234" s="346" t="s">
        <v>1214</v>
      </c>
      <c r="FX234" s="350">
        <v>46077.872754629629</v>
      </c>
      <c r="FY234" s="350">
        <v>46079.360335648147</v>
      </c>
      <c r="FZ234" s="346" t="s">
        <v>5685</v>
      </c>
      <c r="GA234" s="346" t="s">
        <v>3320</v>
      </c>
      <c r="GB234" s="346" t="s">
        <v>3320</v>
      </c>
      <c r="GC234" s="346" t="s">
        <v>3320</v>
      </c>
      <c r="GD234" s="346" t="s">
        <v>3320</v>
      </c>
      <c r="GE234" s="346" t="s">
        <v>3320</v>
      </c>
      <c r="GF234" s="346" t="s">
        <v>3320</v>
      </c>
      <c r="GG234" s="346" t="s">
        <v>3320</v>
      </c>
      <c r="GH234" s="346" t="s">
        <v>3320</v>
      </c>
      <c r="GI234" s="346" t="s">
        <v>3320</v>
      </c>
      <c r="GJ234" s="346" t="s">
        <v>3320</v>
      </c>
      <c r="GK234" s="346" t="s">
        <v>3320</v>
      </c>
      <c r="GL234" s="346" t="s">
        <v>3320</v>
      </c>
      <c r="GM234" s="346" t="s">
        <v>3320</v>
      </c>
      <c r="GN234" s="346" t="s">
        <v>3320</v>
      </c>
      <c r="GO234" s="346" t="s">
        <v>3320</v>
      </c>
      <c r="GP234" s="346" t="s">
        <v>3320</v>
      </c>
      <c r="GQ234" s="346" t="s">
        <v>3320</v>
      </c>
      <c r="GR234" s="346" t="s">
        <v>3320</v>
      </c>
      <c r="GS234" s="346" t="s">
        <v>3320</v>
      </c>
      <c r="GT234" s="346" t="s">
        <v>3320</v>
      </c>
      <c r="GU234" s="346" t="s">
        <v>3320</v>
      </c>
      <c r="GV234" s="346" t="s">
        <v>3320</v>
      </c>
      <c r="GW234" s="346" t="s">
        <v>3320</v>
      </c>
      <c r="GX234" s="346" t="s">
        <v>3320</v>
      </c>
      <c r="GY234" s="346" t="s">
        <v>3320</v>
      </c>
      <c r="GZ234" s="346" t="s">
        <v>3320</v>
      </c>
      <c r="HA234" s="346" t="s">
        <v>3320</v>
      </c>
      <c r="HB234" s="346" t="s">
        <v>3320</v>
      </c>
      <c r="HC234" s="346" t="s">
        <v>3320</v>
      </c>
      <c r="HD234" s="346" t="s">
        <v>3320</v>
      </c>
      <c r="HE234" s="346" t="s">
        <v>3320</v>
      </c>
      <c r="HF234" s="346" t="s">
        <v>3320</v>
      </c>
      <c r="HG234" s="346" t="s">
        <v>3320</v>
      </c>
      <c r="HH234" s="346" t="s">
        <v>3320</v>
      </c>
      <c r="HI234" s="346" t="s">
        <v>3320</v>
      </c>
      <c r="HJ234" s="346" t="s">
        <v>3320</v>
      </c>
      <c r="HK234" s="346" t="s">
        <v>3320</v>
      </c>
      <c r="HL234" s="346" t="s">
        <v>3320</v>
      </c>
    </row>
    <row r="235" spans="1:220" ht="15.75" thickBot="1">
      <c r="A235" s="344" t="s">
        <v>5638</v>
      </c>
      <c r="B235" s="345">
        <v>794</v>
      </c>
      <c r="C235" s="346" t="s">
        <v>7413</v>
      </c>
      <c r="D235" s="346" t="s">
        <v>7414</v>
      </c>
      <c r="E235" s="345">
        <v>794</v>
      </c>
      <c r="F235" s="346" t="s">
        <v>7113</v>
      </c>
      <c r="G235" s="346" t="s">
        <v>7114</v>
      </c>
      <c r="H235" s="346" t="s">
        <v>7415</v>
      </c>
      <c r="I235" s="346" t="s">
        <v>5916</v>
      </c>
      <c r="J235" s="346" t="s">
        <v>7115</v>
      </c>
      <c r="K235" s="346" t="s">
        <v>7114</v>
      </c>
      <c r="L235" s="346" t="s">
        <v>5698</v>
      </c>
      <c r="M235" s="346" t="s">
        <v>5698</v>
      </c>
      <c r="N235" s="346" t="s">
        <v>7117</v>
      </c>
      <c r="O235" s="346" t="s">
        <v>7118</v>
      </c>
      <c r="P235" s="346" t="s">
        <v>7114</v>
      </c>
      <c r="Q235" s="346" t="s">
        <v>7119</v>
      </c>
      <c r="R235" s="346" t="s">
        <v>5698</v>
      </c>
      <c r="S235" s="346" t="s">
        <v>7120</v>
      </c>
      <c r="T235" s="346" t="s">
        <v>7120</v>
      </c>
      <c r="U235" s="346" t="s">
        <v>7121</v>
      </c>
      <c r="V235" s="346" t="s">
        <v>733</v>
      </c>
      <c r="W235" s="346" t="s">
        <v>733</v>
      </c>
      <c r="X235" s="346" t="s">
        <v>733</v>
      </c>
      <c r="Y235" s="346" t="s">
        <v>3320</v>
      </c>
      <c r="Z235" s="346" t="s">
        <v>7122</v>
      </c>
      <c r="AA235" s="346" t="s">
        <v>733</v>
      </c>
      <c r="AB235" s="346" t="s">
        <v>7123</v>
      </c>
      <c r="AC235" s="346" t="s">
        <v>7124</v>
      </c>
      <c r="AD235" s="346" t="s">
        <v>7125</v>
      </c>
      <c r="AE235" s="346" t="s">
        <v>7126</v>
      </c>
      <c r="AF235" s="346" t="s">
        <v>7127</v>
      </c>
      <c r="AG235" s="346" t="s">
        <v>7128</v>
      </c>
      <c r="AH235" s="346" t="s">
        <v>1214</v>
      </c>
      <c r="AI235" s="346" t="s">
        <v>3320</v>
      </c>
      <c r="AJ235" s="346" t="s">
        <v>2043</v>
      </c>
      <c r="AK235" s="346" t="s">
        <v>3589</v>
      </c>
      <c r="AL235" s="346" t="s">
        <v>5936</v>
      </c>
      <c r="AM235" s="347">
        <v>47453</v>
      </c>
      <c r="AN235" s="345">
        <v>34</v>
      </c>
      <c r="AO235" s="345">
        <v>705</v>
      </c>
      <c r="AP235" s="346" t="s">
        <v>5666</v>
      </c>
      <c r="AQ235" s="345">
        <v>100</v>
      </c>
      <c r="AR235" s="345">
        <v>3400</v>
      </c>
      <c r="AS235" s="346" t="s">
        <v>733</v>
      </c>
      <c r="AT235" s="346" t="s">
        <v>3320</v>
      </c>
      <c r="AU235" s="346" t="s">
        <v>3320</v>
      </c>
      <c r="AV235" s="346" t="s">
        <v>3320</v>
      </c>
      <c r="AW235" s="346" t="s">
        <v>3320</v>
      </c>
      <c r="AX235" s="346" t="s">
        <v>3320</v>
      </c>
      <c r="AY235" s="346" t="s">
        <v>3320</v>
      </c>
      <c r="AZ235" s="346" t="s">
        <v>3320</v>
      </c>
      <c r="BA235" s="346" t="s">
        <v>3320</v>
      </c>
      <c r="BB235" s="346" t="s">
        <v>3320</v>
      </c>
      <c r="BC235" s="346" t="s">
        <v>3320</v>
      </c>
      <c r="BD235" s="348"/>
      <c r="BE235" s="346" t="s">
        <v>3320</v>
      </c>
      <c r="BF235" s="346" t="s">
        <v>3320</v>
      </c>
      <c r="BG235" s="346" t="s">
        <v>3320</v>
      </c>
      <c r="BH235" s="346" t="s">
        <v>3320</v>
      </c>
      <c r="BI235" s="346" t="s">
        <v>3320</v>
      </c>
      <c r="BJ235" s="346" t="s">
        <v>3320</v>
      </c>
      <c r="BK235" s="346" t="s">
        <v>3320</v>
      </c>
      <c r="BL235" s="346" t="s">
        <v>3320</v>
      </c>
      <c r="BM235" s="346" t="s">
        <v>3320</v>
      </c>
      <c r="BN235" s="345">
        <v>7</v>
      </c>
      <c r="BO235" s="345">
        <v>10</v>
      </c>
      <c r="BP235" s="346" t="s">
        <v>733</v>
      </c>
      <c r="BQ235" s="346" t="s">
        <v>6061</v>
      </c>
      <c r="BR235" s="345">
        <v>4.9000000000000004</v>
      </c>
      <c r="BS235" s="346" t="s">
        <v>733</v>
      </c>
      <c r="BT235" s="346" t="s">
        <v>733</v>
      </c>
      <c r="BU235" s="346" t="s">
        <v>733</v>
      </c>
      <c r="BV235" s="345">
        <v>32.5</v>
      </c>
      <c r="BW235" s="345">
        <v>32.1</v>
      </c>
      <c r="BX235" s="346" t="s">
        <v>7417</v>
      </c>
      <c r="BY235" s="345">
        <v>365</v>
      </c>
      <c r="BZ235" s="345">
        <v>86</v>
      </c>
      <c r="CA235" s="345">
        <v>99</v>
      </c>
      <c r="CB235" s="345">
        <v>25</v>
      </c>
      <c r="CC235" s="347">
        <v>46387</v>
      </c>
      <c r="CD235" s="345">
        <v>0.1</v>
      </c>
      <c r="CE235" s="345">
        <v>9</v>
      </c>
      <c r="CF235" s="346" t="s">
        <v>7418</v>
      </c>
      <c r="CG235" s="345">
        <v>250000000</v>
      </c>
      <c r="CH235" s="348"/>
      <c r="CI235" s="346" t="s">
        <v>3320</v>
      </c>
      <c r="CJ235" s="346" t="s">
        <v>3320</v>
      </c>
      <c r="CK235" s="346" t="s">
        <v>3320</v>
      </c>
      <c r="CL235" s="346" t="s">
        <v>3320</v>
      </c>
      <c r="CM235" s="346" t="s">
        <v>3320</v>
      </c>
      <c r="CN235" s="346" t="s">
        <v>3320</v>
      </c>
      <c r="CO235" s="346" t="s">
        <v>3320</v>
      </c>
      <c r="CP235" s="346" t="s">
        <v>3320</v>
      </c>
      <c r="CQ235" s="346" t="s">
        <v>3320</v>
      </c>
      <c r="CR235" s="346" t="s">
        <v>3320</v>
      </c>
      <c r="CS235" s="346" t="s">
        <v>3320</v>
      </c>
      <c r="CT235" s="346" t="s">
        <v>3320</v>
      </c>
      <c r="CU235" s="346" t="s">
        <v>3320</v>
      </c>
      <c r="CV235" s="346" t="s">
        <v>3320</v>
      </c>
      <c r="CW235" s="346" t="s">
        <v>3320</v>
      </c>
      <c r="CX235" s="346" t="s">
        <v>3320</v>
      </c>
      <c r="CY235" s="346" t="s">
        <v>3320</v>
      </c>
      <c r="CZ235" s="346" t="s">
        <v>3320</v>
      </c>
      <c r="DA235" s="346" t="s">
        <v>3320</v>
      </c>
      <c r="DB235" s="346" t="s">
        <v>3320</v>
      </c>
      <c r="DC235" s="346" t="s">
        <v>3320</v>
      </c>
      <c r="DD235" s="346" t="s">
        <v>3320</v>
      </c>
      <c r="DE235" s="346" t="s">
        <v>3320</v>
      </c>
      <c r="DF235" s="346" t="s">
        <v>3320</v>
      </c>
      <c r="DG235" s="346" t="s">
        <v>3320</v>
      </c>
      <c r="DH235" s="346" t="s">
        <v>3320</v>
      </c>
      <c r="DI235" s="346" t="s">
        <v>3320</v>
      </c>
      <c r="DJ235" s="346" t="s">
        <v>3320</v>
      </c>
      <c r="DK235" s="346" t="s">
        <v>3320</v>
      </c>
      <c r="DL235" s="346" t="s">
        <v>3320</v>
      </c>
      <c r="DM235" s="346" t="s">
        <v>3320</v>
      </c>
      <c r="DN235" s="346" t="s">
        <v>3320</v>
      </c>
      <c r="DO235" s="346" t="s">
        <v>3320</v>
      </c>
      <c r="DP235" s="346" t="s">
        <v>3320</v>
      </c>
      <c r="DQ235" s="346" t="s">
        <v>3320</v>
      </c>
      <c r="DR235" s="346" t="s">
        <v>3320</v>
      </c>
      <c r="DS235" s="346" t="s">
        <v>3320</v>
      </c>
      <c r="DT235" s="346" t="s">
        <v>3320</v>
      </c>
      <c r="DU235" s="346" t="s">
        <v>3320</v>
      </c>
      <c r="DV235" s="346" t="s">
        <v>3320</v>
      </c>
      <c r="DW235" s="346" t="s">
        <v>3320</v>
      </c>
      <c r="DX235" s="346" t="s">
        <v>3320</v>
      </c>
      <c r="DY235" s="346" t="s">
        <v>3320</v>
      </c>
      <c r="DZ235" s="346" t="s">
        <v>3320</v>
      </c>
      <c r="EA235" s="346" t="s">
        <v>3320</v>
      </c>
      <c r="EB235" s="346" t="s">
        <v>3320</v>
      </c>
      <c r="EC235" s="346" t="s">
        <v>3320</v>
      </c>
      <c r="ED235" s="346" t="s">
        <v>3320</v>
      </c>
      <c r="EE235" s="346" t="s">
        <v>3320</v>
      </c>
      <c r="EF235" s="345">
        <v>1108080000</v>
      </c>
      <c r="EG235" s="346" t="s">
        <v>733</v>
      </c>
      <c r="EH235" s="346" t="s">
        <v>733</v>
      </c>
      <c r="EI235" s="346" t="s">
        <v>733</v>
      </c>
      <c r="EJ235" s="346" t="s">
        <v>733</v>
      </c>
      <c r="EK235" s="346" t="s">
        <v>5225</v>
      </c>
      <c r="EL235" s="346" t="s">
        <v>7419</v>
      </c>
      <c r="EM235" s="179" t="s">
        <v>7420</v>
      </c>
      <c r="EN235" s="348"/>
      <c r="EO235" s="346" t="s">
        <v>7421</v>
      </c>
      <c r="EP235" s="345">
        <v>1108080000</v>
      </c>
      <c r="EQ235" s="345">
        <v>63450000</v>
      </c>
      <c r="ER235" s="345">
        <v>9000</v>
      </c>
      <c r="ES235" s="345">
        <v>3000</v>
      </c>
      <c r="ET235" s="346" t="s">
        <v>7422</v>
      </c>
      <c r="EU235" s="346" t="s">
        <v>733</v>
      </c>
      <c r="EV235" s="346" t="s">
        <v>733</v>
      </c>
      <c r="EW235" s="346" t="s">
        <v>7423</v>
      </c>
      <c r="EX235" s="346" t="s">
        <v>733</v>
      </c>
      <c r="EY235" s="346" t="s">
        <v>733</v>
      </c>
      <c r="EZ235" s="346" t="s">
        <v>733</v>
      </c>
      <c r="FA235" s="346" t="s">
        <v>733</v>
      </c>
      <c r="FB235" s="346" t="s">
        <v>733</v>
      </c>
      <c r="FC235" s="349" t="s">
        <v>5676</v>
      </c>
      <c r="FD235" s="346" t="s">
        <v>3320</v>
      </c>
      <c r="FE235" s="346" t="s">
        <v>733</v>
      </c>
      <c r="FF235" s="346" t="s">
        <v>5721</v>
      </c>
      <c r="FG235" s="346" t="s">
        <v>1214</v>
      </c>
      <c r="FH235" s="346" t="s">
        <v>1214</v>
      </c>
      <c r="FI235" s="346" t="s">
        <v>3320</v>
      </c>
      <c r="FJ235" s="346" t="s">
        <v>3320</v>
      </c>
      <c r="FK235" s="345">
        <v>0</v>
      </c>
      <c r="FL235" s="346" t="s">
        <v>1214</v>
      </c>
      <c r="FM235" s="346" t="s">
        <v>1214</v>
      </c>
      <c r="FN235" s="346" t="s">
        <v>3320</v>
      </c>
      <c r="FO235" s="346" t="s">
        <v>1214</v>
      </c>
      <c r="FP235" s="346" t="s">
        <v>3320</v>
      </c>
      <c r="FQ235" s="346" t="s">
        <v>7424</v>
      </c>
      <c r="FR235" s="346" t="s">
        <v>3320</v>
      </c>
      <c r="FS235" s="346" t="s">
        <v>3320</v>
      </c>
      <c r="FT235" s="346" t="s">
        <v>3320</v>
      </c>
      <c r="FU235" s="346" t="s">
        <v>3320</v>
      </c>
      <c r="FV235" s="346" t="s">
        <v>733</v>
      </c>
      <c r="FW235" s="346" t="s">
        <v>1214</v>
      </c>
      <c r="FX235" s="350">
        <v>46078.722974537035</v>
      </c>
      <c r="FY235" s="350">
        <v>46078.937893518516</v>
      </c>
      <c r="FZ235" s="346" t="s">
        <v>5685</v>
      </c>
      <c r="GA235" s="346" t="s">
        <v>3320</v>
      </c>
      <c r="GB235" s="346" t="s">
        <v>3320</v>
      </c>
      <c r="GC235" s="346" t="s">
        <v>3320</v>
      </c>
      <c r="GD235" s="346" t="s">
        <v>3320</v>
      </c>
      <c r="GE235" s="346" t="s">
        <v>3320</v>
      </c>
      <c r="GF235" s="346" t="s">
        <v>3320</v>
      </c>
      <c r="GG235" s="346" t="s">
        <v>3320</v>
      </c>
      <c r="GH235" s="346" t="s">
        <v>3320</v>
      </c>
      <c r="GI235" s="346" t="s">
        <v>3320</v>
      </c>
      <c r="GJ235" s="346" t="s">
        <v>3320</v>
      </c>
      <c r="GK235" s="346" t="s">
        <v>3320</v>
      </c>
      <c r="GL235" s="346" t="s">
        <v>3320</v>
      </c>
      <c r="GM235" s="346" t="s">
        <v>3320</v>
      </c>
      <c r="GN235" s="346" t="s">
        <v>3320</v>
      </c>
      <c r="GO235" s="346" t="s">
        <v>3320</v>
      </c>
      <c r="GP235" s="346" t="s">
        <v>3320</v>
      </c>
      <c r="GQ235" s="346" t="s">
        <v>3320</v>
      </c>
      <c r="GR235" s="346" t="s">
        <v>3320</v>
      </c>
      <c r="GS235" s="346" t="s">
        <v>3320</v>
      </c>
      <c r="GT235" s="346" t="s">
        <v>3320</v>
      </c>
      <c r="GU235" s="346" t="s">
        <v>3320</v>
      </c>
      <c r="GV235" s="346" t="s">
        <v>3320</v>
      </c>
      <c r="GW235" s="346" t="s">
        <v>3320</v>
      </c>
      <c r="GX235" s="346" t="s">
        <v>3320</v>
      </c>
      <c r="GY235" s="346" t="s">
        <v>3320</v>
      </c>
      <c r="GZ235" s="346" t="s">
        <v>3320</v>
      </c>
      <c r="HA235" s="346" t="s">
        <v>3320</v>
      </c>
      <c r="HB235" s="346" t="s">
        <v>3320</v>
      </c>
      <c r="HC235" s="346" t="s">
        <v>3320</v>
      </c>
      <c r="HD235" s="346" t="s">
        <v>3320</v>
      </c>
      <c r="HE235" s="346" t="s">
        <v>3320</v>
      </c>
      <c r="HF235" s="346" t="s">
        <v>3320</v>
      </c>
      <c r="HG235" s="346" t="s">
        <v>3320</v>
      </c>
      <c r="HH235" s="346" t="s">
        <v>3320</v>
      </c>
      <c r="HI235" s="346" t="s">
        <v>3320</v>
      </c>
      <c r="HJ235" s="346" t="s">
        <v>3320</v>
      </c>
      <c r="HK235" s="346" t="s">
        <v>3320</v>
      </c>
      <c r="HL235" s="346" t="s">
        <v>3320</v>
      </c>
    </row>
    <row r="236" spans="1:220" ht="15.75" thickBot="1">
      <c r="A236" s="344" t="s">
        <v>5638</v>
      </c>
      <c r="B236" s="345">
        <v>648</v>
      </c>
      <c r="C236" s="346" t="s">
        <v>11461</v>
      </c>
      <c r="D236" s="346" t="s">
        <v>11462</v>
      </c>
      <c r="E236" s="345">
        <v>648</v>
      </c>
      <c r="F236" s="346" t="s">
        <v>11463</v>
      </c>
      <c r="G236" s="346" t="s">
        <v>11464</v>
      </c>
      <c r="H236" s="346" t="s">
        <v>11465</v>
      </c>
      <c r="I236" s="346" t="s">
        <v>5643</v>
      </c>
      <c r="J236" s="346" t="s">
        <v>11466</v>
      </c>
      <c r="K236" s="346" t="s">
        <v>11467</v>
      </c>
      <c r="L236" s="346" t="s">
        <v>11468</v>
      </c>
      <c r="M236" s="346" t="s">
        <v>5698</v>
      </c>
      <c r="N236" s="346" t="s">
        <v>11469</v>
      </c>
      <c r="O236" s="346" t="s">
        <v>11470</v>
      </c>
      <c r="P236" s="346" t="s">
        <v>3320</v>
      </c>
      <c r="Q236" s="346" t="s">
        <v>11471</v>
      </c>
      <c r="R236" s="346" t="s">
        <v>5698</v>
      </c>
      <c r="S236" s="346" t="s">
        <v>11472</v>
      </c>
      <c r="T236" s="346" t="s">
        <v>11473</v>
      </c>
      <c r="U236" s="346" t="s">
        <v>11474</v>
      </c>
      <c r="V236" s="346" t="s">
        <v>733</v>
      </c>
      <c r="W236" s="346" t="s">
        <v>733</v>
      </c>
      <c r="X236" s="346" t="s">
        <v>733</v>
      </c>
      <c r="Y236" s="346" t="s">
        <v>3320</v>
      </c>
      <c r="Z236" s="346" t="s">
        <v>11475</v>
      </c>
      <c r="AA236" s="346" t="s">
        <v>733</v>
      </c>
      <c r="AB236" s="346" t="s">
        <v>11476</v>
      </c>
      <c r="AC236" s="346" t="s">
        <v>11477</v>
      </c>
      <c r="AD236" s="346" t="s">
        <v>11478</v>
      </c>
      <c r="AE236" s="346" t="s">
        <v>11479</v>
      </c>
      <c r="AF236" s="346" t="s">
        <v>11480</v>
      </c>
      <c r="AG236" s="346" t="s">
        <v>11481</v>
      </c>
      <c r="AH236" s="346" t="s">
        <v>733</v>
      </c>
      <c r="AI236" s="346" t="s">
        <v>11482</v>
      </c>
      <c r="AJ236" s="346" t="s">
        <v>3320</v>
      </c>
      <c r="AK236" s="346" t="s">
        <v>3320</v>
      </c>
      <c r="AL236" s="346" t="s">
        <v>3320</v>
      </c>
      <c r="AM236" s="346" t="s">
        <v>3320</v>
      </c>
      <c r="AN236" s="346" t="s">
        <v>3320</v>
      </c>
      <c r="AO236" s="346" t="s">
        <v>3320</v>
      </c>
      <c r="AP236" s="346" t="s">
        <v>3320</v>
      </c>
      <c r="AQ236" s="346" t="s">
        <v>3320</v>
      </c>
      <c r="AR236" s="346" t="s">
        <v>3320</v>
      </c>
      <c r="AS236" s="346" t="s">
        <v>3320</v>
      </c>
      <c r="AT236" s="346" t="s">
        <v>3320</v>
      </c>
      <c r="AU236" s="346" t="s">
        <v>3320</v>
      </c>
      <c r="AV236" s="346" t="s">
        <v>3320</v>
      </c>
      <c r="AW236" s="346" t="s">
        <v>3320</v>
      </c>
      <c r="AX236" s="346" t="s">
        <v>3320</v>
      </c>
      <c r="AY236" s="346" t="s">
        <v>3320</v>
      </c>
      <c r="AZ236" s="346" t="s">
        <v>3320</v>
      </c>
      <c r="BA236" s="346" t="s">
        <v>3320</v>
      </c>
      <c r="BB236" s="346" t="s">
        <v>3320</v>
      </c>
      <c r="BC236" s="346" t="s">
        <v>3320</v>
      </c>
      <c r="BD236" s="348"/>
      <c r="BE236" s="346" t="s">
        <v>3320</v>
      </c>
      <c r="BF236" s="346" t="s">
        <v>3320</v>
      </c>
      <c r="BG236" s="346" t="s">
        <v>3320</v>
      </c>
      <c r="BH236" s="346" t="s">
        <v>3320</v>
      </c>
      <c r="BI236" s="346" t="s">
        <v>3320</v>
      </c>
      <c r="BJ236" s="346" t="s">
        <v>3320</v>
      </c>
      <c r="BK236" s="346" t="s">
        <v>3320</v>
      </c>
      <c r="BL236" s="346" t="s">
        <v>3320</v>
      </c>
      <c r="BM236" s="346" t="s">
        <v>3320</v>
      </c>
      <c r="BN236" s="346" t="s">
        <v>3320</v>
      </c>
      <c r="BO236" s="346" t="s">
        <v>3320</v>
      </c>
      <c r="BP236" s="346" t="s">
        <v>3320</v>
      </c>
      <c r="BQ236" s="346" t="s">
        <v>3320</v>
      </c>
      <c r="BR236" s="346" t="s">
        <v>3320</v>
      </c>
      <c r="BS236" s="346" t="s">
        <v>3320</v>
      </c>
      <c r="BT236" s="346" t="s">
        <v>3320</v>
      </c>
      <c r="BU236" s="346" t="s">
        <v>3320</v>
      </c>
      <c r="BV236" s="346" t="s">
        <v>3320</v>
      </c>
      <c r="BW236" s="346" t="s">
        <v>3320</v>
      </c>
      <c r="BX236" s="348"/>
      <c r="BY236" s="346" t="s">
        <v>3320</v>
      </c>
      <c r="BZ236" s="346" t="s">
        <v>3320</v>
      </c>
      <c r="CA236" s="346" t="s">
        <v>3320</v>
      </c>
      <c r="CB236" s="346" t="s">
        <v>3320</v>
      </c>
      <c r="CC236" s="346" t="s">
        <v>3320</v>
      </c>
      <c r="CD236" s="346" t="s">
        <v>3320</v>
      </c>
      <c r="CE236" s="346" t="s">
        <v>3320</v>
      </c>
      <c r="CF236" s="346" t="s">
        <v>3320</v>
      </c>
      <c r="CG236" s="346" t="s">
        <v>3320</v>
      </c>
      <c r="CH236" s="348"/>
      <c r="CI236" s="346" t="s">
        <v>3320</v>
      </c>
      <c r="CJ236" s="346" t="s">
        <v>3320</v>
      </c>
      <c r="CK236" s="346" t="s">
        <v>3320</v>
      </c>
      <c r="CL236" s="346" t="s">
        <v>3320</v>
      </c>
      <c r="CM236" s="346" t="s">
        <v>3320</v>
      </c>
      <c r="CN236" s="346" t="s">
        <v>3320</v>
      </c>
      <c r="CO236" s="346" t="s">
        <v>3320</v>
      </c>
      <c r="CP236" s="346" t="s">
        <v>3320</v>
      </c>
      <c r="CQ236" s="346" t="s">
        <v>3320</v>
      </c>
      <c r="CR236" s="346" t="s">
        <v>3320</v>
      </c>
      <c r="CS236" s="346" t="s">
        <v>3320</v>
      </c>
      <c r="CT236" s="346" t="s">
        <v>3320</v>
      </c>
      <c r="CU236" s="346" t="s">
        <v>3320</v>
      </c>
      <c r="CV236" s="346" t="s">
        <v>3320</v>
      </c>
      <c r="CW236" s="346" t="s">
        <v>3320</v>
      </c>
      <c r="CX236" s="346" t="s">
        <v>3320</v>
      </c>
      <c r="CY236" s="346" t="s">
        <v>3320</v>
      </c>
      <c r="CZ236" s="346" t="s">
        <v>3320</v>
      </c>
      <c r="DA236" s="346" t="s">
        <v>3320</v>
      </c>
      <c r="DB236" s="346" t="s">
        <v>3320</v>
      </c>
      <c r="DC236" s="346" t="s">
        <v>3320</v>
      </c>
      <c r="DD236" s="346" t="s">
        <v>3320</v>
      </c>
      <c r="DE236" s="346" t="s">
        <v>3320</v>
      </c>
      <c r="DF236" s="346" t="s">
        <v>3320</v>
      </c>
      <c r="DG236" s="346" t="s">
        <v>3320</v>
      </c>
      <c r="DH236" s="346" t="s">
        <v>3320</v>
      </c>
      <c r="DI236" s="346" t="s">
        <v>3320</v>
      </c>
      <c r="DJ236" s="346" t="s">
        <v>3320</v>
      </c>
      <c r="DK236" s="346" t="s">
        <v>3320</v>
      </c>
      <c r="DL236" s="346" t="s">
        <v>3320</v>
      </c>
      <c r="DM236" s="346" t="s">
        <v>3320</v>
      </c>
      <c r="DN236" s="346" t="s">
        <v>3320</v>
      </c>
      <c r="DO236" s="346" t="s">
        <v>3320</v>
      </c>
      <c r="DP236" s="346" t="s">
        <v>3320</v>
      </c>
      <c r="DQ236" s="346" t="s">
        <v>3320</v>
      </c>
      <c r="DR236" s="346" t="s">
        <v>3320</v>
      </c>
      <c r="DS236" s="346" t="s">
        <v>3320</v>
      </c>
      <c r="DT236" s="346" t="s">
        <v>3320</v>
      </c>
      <c r="DU236" s="346" t="s">
        <v>3320</v>
      </c>
      <c r="DV236" s="346" t="s">
        <v>3320</v>
      </c>
      <c r="DW236" s="346" t="s">
        <v>3320</v>
      </c>
      <c r="DX236" s="346" t="s">
        <v>3320</v>
      </c>
      <c r="DY236" s="346" t="s">
        <v>3320</v>
      </c>
      <c r="DZ236" s="346" t="s">
        <v>3320</v>
      </c>
      <c r="EA236" s="346" t="s">
        <v>3320</v>
      </c>
      <c r="EB236" s="346" t="s">
        <v>3320</v>
      </c>
      <c r="EC236" s="346" t="s">
        <v>3320</v>
      </c>
      <c r="ED236" s="346" t="s">
        <v>3320</v>
      </c>
      <c r="EE236" s="346" t="s">
        <v>3320</v>
      </c>
      <c r="EF236" s="345">
        <v>280000000</v>
      </c>
      <c r="EG236" s="346" t="s">
        <v>733</v>
      </c>
      <c r="EH236" s="346" t="s">
        <v>733</v>
      </c>
      <c r="EI236" s="346" t="s">
        <v>733</v>
      </c>
      <c r="EJ236" s="346" t="s">
        <v>733</v>
      </c>
      <c r="EK236" s="346" t="s">
        <v>3320</v>
      </c>
      <c r="EL236" s="346" t="s">
        <v>11313</v>
      </c>
      <c r="EM236" s="346" t="s">
        <v>3320</v>
      </c>
      <c r="EN236" s="348"/>
      <c r="EO236" s="346" t="s">
        <v>3320</v>
      </c>
      <c r="EP236" s="345">
        <v>280000000</v>
      </c>
      <c r="EQ236" s="345">
        <v>74000000</v>
      </c>
      <c r="ER236" s="345">
        <v>775</v>
      </c>
      <c r="ES236" s="345">
        <v>420</v>
      </c>
      <c r="ET236" s="346" t="s">
        <v>10023</v>
      </c>
      <c r="EU236" s="346" t="s">
        <v>733</v>
      </c>
      <c r="EV236" s="346" t="s">
        <v>733</v>
      </c>
      <c r="EW236" s="346" t="s">
        <v>10024</v>
      </c>
      <c r="EX236" s="346" t="s">
        <v>733</v>
      </c>
      <c r="EY236" s="346" t="s">
        <v>1214</v>
      </c>
      <c r="EZ236" s="346" t="s">
        <v>1214</v>
      </c>
      <c r="FA236" s="346" t="s">
        <v>1214</v>
      </c>
      <c r="FB236" s="346" t="s">
        <v>733</v>
      </c>
      <c r="FC236" s="349" t="s">
        <v>5676</v>
      </c>
      <c r="FD236" s="346" t="s">
        <v>3320</v>
      </c>
      <c r="FE236" s="346" t="s">
        <v>1214</v>
      </c>
      <c r="FF236" s="346" t="s">
        <v>3320</v>
      </c>
      <c r="FG236" s="346" t="s">
        <v>1214</v>
      </c>
      <c r="FH236" s="346" t="s">
        <v>3320</v>
      </c>
      <c r="FI236" s="346" t="s">
        <v>3320</v>
      </c>
      <c r="FJ236" s="346" t="s">
        <v>3320</v>
      </c>
      <c r="FK236" s="346" t="s">
        <v>3320</v>
      </c>
      <c r="FL236" s="346" t="s">
        <v>1214</v>
      </c>
      <c r="FM236" s="346" t="s">
        <v>3320</v>
      </c>
      <c r="FN236" s="346" t="s">
        <v>3320</v>
      </c>
      <c r="FO236" s="346" t="s">
        <v>1214</v>
      </c>
      <c r="FP236" s="346" t="s">
        <v>3320</v>
      </c>
      <c r="FQ236" s="346" t="s">
        <v>3320</v>
      </c>
      <c r="FR236" s="346" t="s">
        <v>3320</v>
      </c>
      <c r="FS236" s="346" t="s">
        <v>3320</v>
      </c>
      <c r="FT236" s="346" t="s">
        <v>3320</v>
      </c>
      <c r="FU236" s="346" t="s">
        <v>3320</v>
      </c>
      <c r="FV236" s="346" t="s">
        <v>3320</v>
      </c>
      <c r="FW236" s="346" t="s">
        <v>3320</v>
      </c>
      <c r="FX236" s="350">
        <v>46072.715914351851</v>
      </c>
      <c r="FY236" s="350">
        <v>46078.744756944441</v>
      </c>
      <c r="FZ236" s="346" t="s">
        <v>5685</v>
      </c>
      <c r="GA236" s="346" t="s">
        <v>3320</v>
      </c>
      <c r="GB236" s="346" t="s">
        <v>3320</v>
      </c>
      <c r="GC236" s="346" t="s">
        <v>3320</v>
      </c>
      <c r="GD236" s="346" t="s">
        <v>3320</v>
      </c>
      <c r="GE236" s="346" t="s">
        <v>3320</v>
      </c>
      <c r="GF236" s="346" t="s">
        <v>3320</v>
      </c>
      <c r="GG236" s="346" t="s">
        <v>3320</v>
      </c>
      <c r="GH236" s="346" t="s">
        <v>3320</v>
      </c>
      <c r="GI236" s="346" t="s">
        <v>3320</v>
      </c>
      <c r="GJ236" s="346" t="s">
        <v>3320</v>
      </c>
      <c r="GK236" s="346" t="s">
        <v>3320</v>
      </c>
      <c r="GL236" s="346" t="s">
        <v>3320</v>
      </c>
      <c r="GM236" s="346" t="s">
        <v>3320</v>
      </c>
      <c r="GN236" s="346" t="s">
        <v>3320</v>
      </c>
      <c r="GO236" s="346" t="s">
        <v>3320</v>
      </c>
      <c r="GP236" s="346" t="s">
        <v>3320</v>
      </c>
      <c r="GQ236" s="346" t="s">
        <v>3320</v>
      </c>
      <c r="GR236" s="346" t="s">
        <v>3320</v>
      </c>
      <c r="GS236" s="346" t="s">
        <v>3320</v>
      </c>
      <c r="GT236" s="346" t="s">
        <v>3320</v>
      </c>
      <c r="GU236" s="346" t="s">
        <v>3320</v>
      </c>
      <c r="GV236" s="346" t="s">
        <v>3320</v>
      </c>
      <c r="GW236" s="346" t="s">
        <v>3320</v>
      </c>
      <c r="GX236" s="346" t="s">
        <v>3320</v>
      </c>
      <c r="GY236" s="346" t="s">
        <v>3320</v>
      </c>
      <c r="GZ236" s="346" t="s">
        <v>3320</v>
      </c>
      <c r="HA236" s="346" t="s">
        <v>3320</v>
      </c>
      <c r="HB236" s="346" t="s">
        <v>3320</v>
      </c>
      <c r="HC236" s="346" t="s">
        <v>3320</v>
      </c>
      <c r="HD236" s="346" t="s">
        <v>3320</v>
      </c>
      <c r="HE236" s="346" t="s">
        <v>3320</v>
      </c>
      <c r="HF236" s="346" t="s">
        <v>3320</v>
      </c>
      <c r="HG236" s="346" t="s">
        <v>3320</v>
      </c>
      <c r="HH236" s="346" t="s">
        <v>3320</v>
      </c>
      <c r="HI236" s="346" t="s">
        <v>3320</v>
      </c>
      <c r="HJ236" s="346" t="s">
        <v>3320</v>
      </c>
      <c r="HK236" s="346" t="s">
        <v>3320</v>
      </c>
      <c r="HL236" s="346" t="s">
        <v>3320</v>
      </c>
    </row>
    <row r="237" spans="1:220" ht="15.75" thickBot="1">
      <c r="A237" s="344" t="s">
        <v>5638</v>
      </c>
      <c r="B237" s="345">
        <v>793</v>
      </c>
      <c r="C237" s="346" t="s">
        <v>9875</v>
      </c>
      <c r="D237" s="346" t="s">
        <v>9876</v>
      </c>
      <c r="E237" s="345">
        <v>793</v>
      </c>
      <c r="F237" s="346" t="s">
        <v>7757</v>
      </c>
      <c r="G237" s="346" t="s">
        <v>7758</v>
      </c>
      <c r="H237" s="346" t="s">
        <v>9877</v>
      </c>
      <c r="I237" s="346" t="s">
        <v>5643</v>
      </c>
      <c r="J237" s="346" t="s">
        <v>7760</v>
      </c>
      <c r="K237" s="346" t="s">
        <v>5698</v>
      </c>
      <c r="L237" s="346" t="s">
        <v>5698</v>
      </c>
      <c r="M237" s="346" t="s">
        <v>5698</v>
      </c>
      <c r="N237" s="346" t="s">
        <v>7762</v>
      </c>
      <c r="O237" s="346" t="s">
        <v>7763</v>
      </c>
      <c r="P237" s="346" t="s">
        <v>7758</v>
      </c>
      <c r="Q237" s="346" t="s">
        <v>7764</v>
      </c>
      <c r="R237" s="346" t="s">
        <v>7765</v>
      </c>
      <c r="S237" s="346" t="s">
        <v>7766</v>
      </c>
      <c r="T237" s="346" t="s">
        <v>7767</v>
      </c>
      <c r="U237" s="346" t="s">
        <v>7768</v>
      </c>
      <c r="V237" s="346" t="s">
        <v>733</v>
      </c>
      <c r="W237" s="346" t="s">
        <v>733</v>
      </c>
      <c r="X237" s="346" t="s">
        <v>733</v>
      </c>
      <c r="Y237" s="346" t="s">
        <v>3320</v>
      </c>
      <c r="Z237" s="346" t="s">
        <v>7769</v>
      </c>
      <c r="AA237" s="346" t="s">
        <v>733</v>
      </c>
      <c r="AB237" s="346" t="s">
        <v>7770</v>
      </c>
      <c r="AC237" s="346" t="s">
        <v>7771</v>
      </c>
      <c r="AD237" s="346" t="s">
        <v>7772</v>
      </c>
      <c r="AE237" s="346" t="s">
        <v>7773</v>
      </c>
      <c r="AF237" s="346" t="s">
        <v>7774</v>
      </c>
      <c r="AG237" s="346" t="s">
        <v>7775</v>
      </c>
      <c r="AH237" s="346" t="s">
        <v>1214</v>
      </c>
      <c r="AI237" s="346" t="s">
        <v>3320</v>
      </c>
      <c r="AJ237" s="346" t="s">
        <v>5955</v>
      </c>
      <c r="AK237" s="346" t="s">
        <v>6991</v>
      </c>
      <c r="AL237" s="346" t="s">
        <v>5712</v>
      </c>
      <c r="AM237" s="347">
        <v>47459</v>
      </c>
      <c r="AN237" s="345">
        <v>36</v>
      </c>
      <c r="AO237" s="345">
        <v>90</v>
      </c>
      <c r="AP237" s="346" t="s">
        <v>5666</v>
      </c>
      <c r="AQ237" s="345">
        <v>155568</v>
      </c>
      <c r="AR237" s="345">
        <v>155568</v>
      </c>
      <c r="AS237" s="346" t="s">
        <v>733</v>
      </c>
      <c r="AT237" s="345">
        <v>62</v>
      </c>
      <c r="AU237" s="346" t="s">
        <v>1214</v>
      </c>
      <c r="AV237" s="345">
        <v>720</v>
      </c>
      <c r="AW237" s="346" t="s">
        <v>5713</v>
      </c>
      <c r="AX237" s="346" t="s">
        <v>5801</v>
      </c>
      <c r="AY237" s="346" t="s">
        <v>3320</v>
      </c>
      <c r="AZ237" s="346" t="s">
        <v>733</v>
      </c>
      <c r="BA237" s="346" t="s">
        <v>733</v>
      </c>
      <c r="BB237" s="345">
        <v>4348</v>
      </c>
      <c r="BC237" s="345">
        <v>4131</v>
      </c>
      <c r="BD237" s="346" t="s">
        <v>6485</v>
      </c>
      <c r="BE237" s="345">
        <v>365</v>
      </c>
      <c r="BF237" s="345">
        <v>90</v>
      </c>
      <c r="BG237" s="345">
        <v>90</v>
      </c>
      <c r="BH237" s="345">
        <v>30</v>
      </c>
      <c r="BI237" s="347">
        <v>46843</v>
      </c>
      <c r="BJ237" s="345">
        <v>0.5</v>
      </c>
      <c r="BK237" s="345">
        <v>20</v>
      </c>
      <c r="BL237" s="346" t="s">
        <v>7778</v>
      </c>
      <c r="BM237" s="345">
        <v>11179927</v>
      </c>
      <c r="BN237" s="346" t="s">
        <v>3320</v>
      </c>
      <c r="BO237" s="346" t="s">
        <v>3320</v>
      </c>
      <c r="BP237" s="346" t="s">
        <v>3320</v>
      </c>
      <c r="BQ237" s="346" t="s">
        <v>3320</v>
      </c>
      <c r="BR237" s="346" t="s">
        <v>3320</v>
      </c>
      <c r="BS237" s="346" t="s">
        <v>3320</v>
      </c>
      <c r="BT237" s="346" t="s">
        <v>3320</v>
      </c>
      <c r="BU237" s="346" t="s">
        <v>3320</v>
      </c>
      <c r="BV237" s="346" t="s">
        <v>3320</v>
      </c>
      <c r="BW237" s="346" t="s">
        <v>3320</v>
      </c>
      <c r="BX237" s="348"/>
      <c r="BY237" s="346" t="s">
        <v>3320</v>
      </c>
      <c r="BZ237" s="346" t="s">
        <v>3320</v>
      </c>
      <c r="CA237" s="346" t="s">
        <v>3320</v>
      </c>
      <c r="CB237" s="346" t="s">
        <v>3320</v>
      </c>
      <c r="CC237" s="346" t="s">
        <v>3320</v>
      </c>
      <c r="CD237" s="346" t="s">
        <v>3320</v>
      </c>
      <c r="CE237" s="346" t="s">
        <v>3320</v>
      </c>
      <c r="CF237" s="346" t="s">
        <v>3320</v>
      </c>
      <c r="CG237" s="346" t="s">
        <v>3320</v>
      </c>
      <c r="CH237" s="348"/>
      <c r="CI237" s="346" t="s">
        <v>3320</v>
      </c>
      <c r="CJ237" s="346" t="s">
        <v>3320</v>
      </c>
      <c r="CK237" s="346" t="s">
        <v>3320</v>
      </c>
      <c r="CL237" s="346" t="s">
        <v>3320</v>
      </c>
      <c r="CM237" s="346" t="s">
        <v>3320</v>
      </c>
      <c r="CN237" s="346" t="s">
        <v>3320</v>
      </c>
      <c r="CO237" s="346" t="s">
        <v>3320</v>
      </c>
      <c r="CP237" s="346" t="s">
        <v>3320</v>
      </c>
      <c r="CQ237" s="346" t="s">
        <v>3320</v>
      </c>
      <c r="CR237" s="346" t="s">
        <v>3320</v>
      </c>
      <c r="CS237" s="346" t="s">
        <v>3320</v>
      </c>
      <c r="CT237" s="346" t="s">
        <v>3320</v>
      </c>
      <c r="CU237" s="346" t="s">
        <v>3320</v>
      </c>
      <c r="CV237" s="346" t="s">
        <v>3320</v>
      </c>
      <c r="CW237" s="346" t="s">
        <v>3320</v>
      </c>
      <c r="CX237" s="346" t="s">
        <v>3320</v>
      </c>
      <c r="CY237" s="346" t="s">
        <v>3320</v>
      </c>
      <c r="CZ237" s="346" t="s">
        <v>3320</v>
      </c>
      <c r="DA237" s="346" t="s">
        <v>3320</v>
      </c>
      <c r="DB237" s="346" t="s">
        <v>3320</v>
      </c>
      <c r="DC237" s="346" t="s">
        <v>3320</v>
      </c>
      <c r="DD237" s="346" t="s">
        <v>3320</v>
      </c>
      <c r="DE237" s="346" t="s">
        <v>3320</v>
      </c>
      <c r="DF237" s="346" t="s">
        <v>3320</v>
      </c>
      <c r="DG237" s="346" t="s">
        <v>3320</v>
      </c>
      <c r="DH237" s="346" t="s">
        <v>3320</v>
      </c>
      <c r="DI237" s="346" t="s">
        <v>3320</v>
      </c>
      <c r="DJ237" s="346" t="s">
        <v>3320</v>
      </c>
      <c r="DK237" s="346" t="s">
        <v>3320</v>
      </c>
      <c r="DL237" s="346" t="s">
        <v>3320</v>
      </c>
      <c r="DM237" s="346" t="s">
        <v>3320</v>
      </c>
      <c r="DN237" s="346" t="s">
        <v>3320</v>
      </c>
      <c r="DO237" s="346" t="s">
        <v>3320</v>
      </c>
      <c r="DP237" s="346" t="s">
        <v>3320</v>
      </c>
      <c r="DQ237" s="346" t="s">
        <v>3320</v>
      </c>
      <c r="DR237" s="346" t="s">
        <v>3320</v>
      </c>
      <c r="DS237" s="346" t="s">
        <v>3320</v>
      </c>
      <c r="DT237" s="346" t="s">
        <v>3320</v>
      </c>
      <c r="DU237" s="346" t="s">
        <v>3320</v>
      </c>
      <c r="DV237" s="346" t="s">
        <v>3320</v>
      </c>
      <c r="DW237" s="346" t="s">
        <v>3320</v>
      </c>
      <c r="DX237" s="346" t="s">
        <v>3320</v>
      </c>
      <c r="DY237" s="346" t="s">
        <v>3320</v>
      </c>
      <c r="DZ237" s="346" t="s">
        <v>3320</v>
      </c>
      <c r="EA237" s="346" t="s">
        <v>3320</v>
      </c>
      <c r="EB237" s="346" t="s">
        <v>3320</v>
      </c>
      <c r="EC237" s="346" t="s">
        <v>3320</v>
      </c>
      <c r="ED237" s="346" t="s">
        <v>3320</v>
      </c>
      <c r="EE237" s="346" t="s">
        <v>3320</v>
      </c>
      <c r="EF237" s="345">
        <v>100929927</v>
      </c>
      <c r="EG237" s="346" t="s">
        <v>733</v>
      </c>
      <c r="EH237" s="346" t="s">
        <v>733</v>
      </c>
      <c r="EI237" s="346" t="s">
        <v>733</v>
      </c>
      <c r="EJ237" s="346" t="s">
        <v>733</v>
      </c>
      <c r="EK237" s="346" t="s">
        <v>4984</v>
      </c>
      <c r="EL237" s="346" t="s">
        <v>9879</v>
      </c>
      <c r="EM237" s="179" t="s">
        <v>9880</v>
      </c>
      <c r="EN237" s="348"/>
      <c r="EO237" s="346" t="s">
        <v>9881</v>
      </c>
      <c r="EP237" s="345">
        <v>100929927</v>
      </c>
      <c r="EQ237" s="345">
        <v>33750000</v>
      </c>
      <c r="ER237" s="345">
        <v>4000</v>
      </c>
      <c r="ES237" s="345">
        <v>2000</v>
      </c>
      <c r="ET237" s="346" t="s">
        <v>7794</v>
      </c>
      <c r="EU237" s="346" t="s">
        <v>1214</v>
      </c>
      <c r="EV237" s="346" t="s">
        <v>1214</v>
      </c>
      <c r="EW237" s="346" t="s">
        <v>7784</v>
      </c>
      <c r="EX237" s="346" t="s">
        <v>1214</v>
      </c>
      <c r="EY237" s="346" t="s">
        <v>1214</v>
      </c>
      <c r="EZ237" s="346" t="s">
        <v>1214</v>
      </c>
      <c r="FA237" s="346" t="s">
        <v>1214</v>
      </c>
      <c r="FB237" s="346" t="s">
        <v>1214</v>
      </c>
      <c r="FC237" s="349" t="s">
        <v>5676</v>
      </c>
      <c r="FD237" s="346" t="s">
        <v>3320</v>
      </c>
      <c r="FE237" s="346" t="s">
        <v>733</v>
      </c>
      <c r="FF237" s="346" t="s">
        <v>5721</v>
      </c>
      <c r="FG237" s="346" t="s">
        <v>1214</v>
      </c>
      <c r="FH237" s="346" t="s">
        <v>1214</v>
      </c>
      <c r="FI237" s="346" t="s">
        <v>3320</v>
      </c>
      <c r="FJ237" s="346" t="s">
        <v>3320</v>
      </c>
      <c r="FK237" s="346" t="s">
        <v>3320</v>
      </c>
      <c r="FL237" s="346" t="s">
        <v>1214</v>
      </c>
      <c r="FM237" s="346" t="s">
        <v>1214</v>
      </c>
      <c r="FN237" s="346" t="s">
        <v>3320</v>
      </c>
      <c r="FO237" s="346" t="s">
        <v>733</v>
      </c>
      <c r="FP237" s="346" t="s">
        <v>3320</v>
      </c>
      <c r="FQ237" s="346" t="s">
        <v>3320</v>
      </c>
      <c r="FR237" s="346" t="s">
        <v>3320</v>
      </c>
      <c r="FS237" s="346" t="s">
        <v>5952</v>
      </c>
      <c r="FT237" s="346" t="s">
        <v>5684</v>
      </c>
      <c r="FU237" s="346" t="s">
        <v>5684</v>
      </c>
      <c r="FV237" s="346" t="s">
        <v>1214</v>
      </c>
      <c r="FW237" s="346" t="s">
        <v>1214</v>
      </c>
      <c r="FX237" s="350">
        <v>46078.709780092591</v>
      </c>
      <c r="FY237" s="350">
        <v>46078.744652777779</v>
      </c>
      <c r="FZ237" s="346" t="s">
        <v>5685</v>
      </c>
      <c r="GA237" s="346" t="s">
        <v>3320</v>
      </c>
      <c r="GB237" s="346" t="s">
        <v>3320</v>
      </c>
      <c r="GC237" s="346" t="s">
        <v>3320</v>
      </c>
      <c r="GD237" s="346" t="s">
        <v>3320</v>
      </c>
      <c r="GE237" s="346" t="s">
        <v>3320</v>
      </c>
      <c r="GF237" s="346" t="s">
        <v>3320</v>
      </c>
      <c r="GG237" s="346" t="s">
        <v>3320</v>
      </c>
      <c r="GH237" s="346" t="s">
        <v>3320</v>
      </c>
      <c r="GI237" s="346" t="s">
        <v>3320</v>
      </c>
      <c r="GJ237" s="346" t="s">
        <v>3320</v>
      </c>
      <c r="GK237" s="346" t="s">
        <v>3320</v>
      </c>
      <c r="GL237" s="346" t="s">
        <v>3320</v>
      </c>
      <c r="GM237" s="346" t="s">
        <v>3320</v>
      </c>
      <c r="GN237" s="346" t="s">
        <v>3320</v>
      </c>
      <c r="GO237" s="346" t="s">
        <v>3320</v>
      </c>
      <c r="GP237" s="346" t="s">
        <v>3320</v>
      </c>
      <c r="GQ237" s="346" t="s">
        <v>3320</v>
      </c>
      <c r="GR237" s="346" t="s">
        <v>3320</v>
      </c>
      <c r="GS237" s="346" t="s">
        <v>3320</v>
      </c>
      <c r="GT237" s="346" t="s">
        <v>3320</v>
      </c>
      <c r="GU237" s="346" t="s">
        <v>3320</v>
      </c>
      <c r="GV237" s="346" t="s">
        <v>3320</v>
      </c>
      <c r="GW237" s="346" t="s">
        <v>3320</v>
      </c>
      <c r="GX237" s="346" t="s">
        <v>3320</v>
      </c>
      <c r="GY237" s="346" t="s">
        <v>3320</v>
      </c>
      <c r="GZ237" s="346" t="s">
        <v>3320</v>
      </c>
      <c r="HA237" s="346" t="s">
        <v>3320</v>
      </c>
      <c r="HB237" s="346" t="s">
        <v>3320</v>
      </c>
      <c r="HC237" s="346" t="s">
        <v>3320</v>
      </c>
      <c r="HD237" s="346" t="s">
        <v>3320</v>
      </c>
      <c r="HE237" s="346" t="s">
        <v>3320</v>
      </c>
      <c r="HF237" s="346" t="s">
        <v>3320</v>
      </c>
      <c r="HG237" s="346" t="s">
        <v>3320</v>
      </c>
      <c r="HH237" s="346" t="s">
        <v>3320</v>
      </c>
      <c r="HI237" s="346" t="s">
        <v>3320</v>
      </c>
      <c r="HJ237" s="346" t="s">
        <v>3320</v>
      </c>
      <c r="HK237" s="346" t="s">
        <v>3320</v>
      </c>
      <c r="HL237" s="346" t="s">
        <v>3320</v>
      </c>
    </row>
    <row r="238" spans="1:220" ht="15.75" thickBot="1">
      <c r="A238" s="344" t="s">
        <v>5638</v>
      </c>
      <c r="B238" s="345">
        <v>646</v>
      </c>
      <c r="C238" s="346" t="s">
        <v>11483</v>
      </c>
      <c r="D238" s="346" t="s">
        <v>11484</v>
      </c>
      <c r="E238" s="345">
        <v>646</v>
      </c>
      <c r="F238" s="346" t="s">
        <v>11463</v>
      </c>
      <c r="G238" s="346" t="s">
        <v>11464</v>
      </c>
      <c r="H238" s="346" t="s">
        <v>11485</v>
      </c>
      <c r="I238" s="346" t="s">
        <v>5643</v>
      </c>
      <c r="J238" s="346" t="s">
        <v>11466</v>
      </c>
      <c r="K238" s="346" t="s">
        <v>11467</v>
      </c>
      <c r="L238" s="346" t="s">
        <v>11468</v>
      </c>
      <c r="M238" s="346" t="s">
        <v>5698</v>
      </c>
      <c r="N238" s="346" t="s">
        <v>11469</v>
      </c>
      <c r="O238" s="346" t="s">
        <v>11470</v>
      </c>
      <c r="P238" s="346" t="s">
        <v>3320</v>
      </c>
      <c r="Q238" s="346" t="s">
        <v>11471</v>
      </c>
      <c r="R238" s="346" t="s">
        <v>5698</v>
      </c>
      <c r="S238" s="346" t="s">
        <v>11472</v>
      </c>
      <c r="T238" s="346" t="s">
        <v>11473</v>
      </c>
      <c r="U238" s="346" t="s">
        <v>11474</v>
      </c>
      <c r="V238" s="346" t="s">
        <v>733</v>
      </c>
      <c r="W238" s="346" t="s">
        <v>733</v>
      </c>
      <c r="X238" s="346" t="s">
        <v>733</v>
      </c>
      <c r="Y238" s="346" t="s">
        <v>3320</v>
      </c>
      <c r="Z238" s="346" t="s">
        <v>11475</v>
      </c>
      <c r="AA238" s="346" t="s">
        <v>733</v>
      </c>
      <c r="AB238" s="346" t="s">
        <v>11476</v>
      </c>
      <c r="AC238" s="346" t="s">
        <v>11477</v>
      </c>
      <c r="AD238" s="346" t="s">
        <v>11478</v>
      </c>
      <c r="AE238" s="346" t="s">
        <v>11479</v>
      </c>
      <c r="AF238" s="346" t="s">
        <v>11480</v>
      </c>
      <c r="AG238" s="346" t="s">
        <v>11481</v>
      </c>
      <c r="AH238" s="346" t="s">
        <v>733</v>
      </c>
      <c r="AI238" s="346" t="s">
        <v>11486</v>
      </c>
      <c r="AJ238" s="346" t="s">
        <v>3320</v>
      </c>
      <c r="AK238" s="346" t="s">
        <v>3320</v>
      </c>
      <c r="AL238" s="346" t="s">
        <v>3320</v>
      </c>
      <c r="AM238" s="346" t="s">
        <v>3320</v>
      </c>
      <c r="AN238" s="346" t="s">
        <v>3320</v>
      </c>
      <c r="AO238" s="346" t="s">
        <v>3320</v>
      </c>
      <c r="AP238" s="346" t="s">
        <v>3320</v>
      </c>
      <c r="AQ238" s="346" t="s">
        <v>3320</v>
      </c>
      <c r="AR238" s="346" t="s">
        <v>3320</v>
      </c>
      <c r="AS238" s="346" t="s">
        <v>3320</v>
      </c>
      <c r="AT238" s="346" t="s">
        <v>3320</v>
      </c>
      <c r="AU238" s="346" t="s">
        <v>3320</v>
      </c>
      <c r="AV238" s="346" t="s">
        <v>3320</v>
      </c>
      <c r="AW238" s="346" t="s">
        <v>3320</v>
      </c>
      <c r="AX238" s="346" t="s">
        <v>3320</v>
      </c>
      <c r="AY238" s="346" t="s">
        <v>3320</v>
      </c>
      <c r="AZ238" s="346" t="s">
        <v>3320</v>
      </c>
      <c r="BA238" s="346" t="s">
        <v>3320</v>
      </c>
      <c r="BB238" s="346" t="s">
        <v>3320</v>
      </c>
      <c r="BC238" s="346" t="s">
        <v>3320</v>
      </c>
      <c r="BD238" s="348"/>
      <c r="BE238" s="346" t="s">
        <v>3320</v>
      </c>
      <c r="BF238" s="346" t="s">
        <v>3320</v>
      </c>
      <c r="BG238" s="346" t="s">
        <v>3320</v>
      </c>
      <c r="BH238" s="346" t="s">
        <v>3320</v>
      </c>
      <c r="BI238" s="346" t="s">
        <v>3320</v>
      </c>
      <c r="BJ238" s="346" t="s">
        <v>3320</v>
      </c>
      <c r="BK238" s="346" t="s">
        <v>3320</v>
      </c>
      <c r="BL238" s="346" t="s">
        <v>3320</v>
      </c>
      <c r="BM238" s="346" t="s">
        <v>3320</v>
      </c>
      <c r="BN238" s="346" t="s">
        <v>3320</v>
      </c>
      <c r="BO238" s="346" t="s">
        <v>3320</v>
      </c>
      <c r="BP238" s="346" t="s">
        <v>3320</v>
      </c>
      <c r="BQ238" s="346" t="s">
        <v>3320</v>
      </c>
      <c r="BR238" s="346" t="s">
        <v>3320</v>
      </c>
      <c r="BS238" s="346" t="s">
        <v>3320</v>
      </c>
      <c r="BT238" s="346" t="s">
        <v>3320</v>
      </c>
      <c r="BU238" s="346" t="s">
        <v>3320</v>
      </c>
      <c r="BV238" s="346" t="s">
        <v>3320</v>
      </c>
      <c r="BW238" s="346" t="s">
        <v>3320</v>
      </c>
      <c r="BX238" s="348"/>
      <c r="BY238" s="346" t="s">
        <v>3320</v>
      </c>
      <c r="BZ238" s="346" t="s">
        <v>3320</v>
      </c>
      <c r="CA238" s="346" t="s">
        <v>3320</v>
      </c>
      <c r="CB238" s="346" t="s">
        <v>3320</v>
      </c>
      <c r="CC238" s="346" t="s">
        <v>3320</v>
      </c>
      <c r="CD238" s="346" t="s">
        <v>3320</v>
      </c>
      <c r="CE238" s="346" t="s">
        <v>3320</v>
      </c>
      <c r="CF238" s="346" t="s">
        <v>3320</v>
      </c>
      <c r="CG238" s="346" t="s">
        <v>3320</v>
      </c>
      <c r="CH238" s="348"/>
      <c r="CI238" s="346" t="s">
        <v>3320</v>
      </c>
      <c r="CJ238" s="346" t="s">
        <v>3320</v>
      </c>
      <c r="CK238" s="346" t="s">
        <v>3320</v>
      </c>
      <c r="CL238" s="346" t="s">
        <v>3320</v>
      </c>
      <c r="CM238" s="346" t="s">
        <v>3320</v>
      </c>
      <c r="CN238" s="346" t="s">
        <v>3320</v>
      </c>
      <c r="CO238" s="346" t="s">
        <v>3320</v>
      </c>
      <c r="CP238" s="346" t="s">
        <v>3320</v>
      </c>
      <c r="CQ238" s="346" t="s">
        <v>3320</v>
      </c>
      <c r="CR238" s="346" t="s">
        <v>3320</v>
      </c>
      <c r="CS238" s="346" t="s">
        <v>3320</v>
      </c>
      <c r="CT238" s="346" t="s">
        <v>3320</v>
      </c>
      <c r="CU238" s="346" t="s">
        <v>3320</v>
      </c>
      <c r="CV238" s="346" t="s">
        <v>3320</v>
      </c>
      <c r="CW238" s="346" t="s">
        <v>3320</v>
      </c>
      <c r="CX238" s="346" t="s">
        <v>3320</v>
      </c>
      <c r="CY238" s="346" t="s">
        <v>3320</v>
      </c>
      <c r="CZ238" s="346" t="s">
        <v>3320</v>
      </c>
      <c r="DA238" s="346" t="s">
        <v>3320</v>
      </c>
      <c r="DB238" s="346" t="s">
        <v>3320</v>
      </c>
      <c r="DC238" s="346" t="s">
        <v>3320</v>
      </c>
      <c r="DD238" s="346" t="s">
        <v>3320</v>
      </c>
      <c r="DE238" s="346" t="s">
        <v>3320</v>
      </c>
      <c r="DF238" s="346" t="s">
        <v>3320</v>
      </c>
      <c r="DG238" s="346" t="s">
        <v>3320</v>
      </c>
      <c r="DH238" s="346" t="s">
        <v>3320</v>
      </c>
      <c r="DI238" s="346" t="s">
        <v>3320</v>
      </c>
      <c r="DJ238" s="346" t="s">
        <v>3320</v>
      </c>
      <c r="DK238" s="346" t="s">
        <v>3320</v>
      </c>
      <c r="DL238" s="346" t="s">
        <v>3320</v>
      </c>
      <c r="DM238" s="346" t="s">
        <v>3320</v>
      </c>
      <c r="DN238" s="346" t="s">
        <v>3320</v>
      </c>
      <c r="DO238" s="346" t="s">
        <v>3320</v>
      </c>
      <c r="DP238" s="346" t="s">
        <v>3320</v>
      </c>
      <c r="DQ238" s="346" t="s">
        <v>3320</v>
      </c>
      <c r="DR238" s="346" t="s">
        <v>3320</v>
      </c>
      <c r="DS238" s="346" t="s">
        <v>3320</v>
      </c>
      <c r="DT238" s="346" t="s">
        <v>3320</v>
      </c>
      <c r="DU238" s="346" t="s">
        <v>3320</v>
      </c>
      <c r="DV238" s="346" t="s">
        <v>3320</v>
      </c>
      <c r="DW238" s="346" t="s">
        <v>3320</v>
      </c>
      <c r="DX238" s="346" t="s">
        <v>3320</v>
      </c>
      <c r="DY238" s="346" t="s">
        <v>3320</v>
      </c>
      <c r="DZ238" s="346" t="s">
        <v>3320</v>
      </c>
      <c r="EA238" s="346" t="s">
        <v>3320</v>
      </c>
      <c r="EB238" s="346" t="s">
        <v>3320</v>
      </c>
      <c r="EC238" s="346" t="s">
        <v>3320</v>
      </c>
      <c r="ED238" s="346" t="s">
        <v>3320</v>
      </c>
      <c r="EE238" s="346" t="s">
        <v>3320</v>
      </c>
      <c r="EF238" s="345">
        <v>560000000</v>
      </c>
      <c r="EG238" s="346" t="s">
        <v>733</v>
      </c>
      <c r="EH238" s="346" t="s">
        <v>733</v>
      </c>
      <c r="EI238" s="346" t="s">
        <v>733</v>
      </c>
      <c r="EJ238" s="346" t="s">
        <v>733</v>
      </c>
      <c r="EK238" s="346" t="s">
        <v>3320</v>
      </c>
      <c r="EL238" s="346" t="s">
        <v>11313</v>
      </c>
      <c r="EM238" s="346" t="s">
        <v>3320</v>
      </c>
      <c r="EN238" s="348"/>
      <c r="EO238" s="346" t="s">
        <v>3320</v>
      </c>
      <c r="EP238" s="345">
        <v>560000000</v>
      </c>
      <c r="EQ238" s="345">
        <v>75000000</v>
      </c>
      <c r="ER238" s="345">
        <v>1550</v>
      </c>
      <c r="ES238" s="345">
        <v>841</v>
      </c>
      <c r="ET238" s="346" t="s">
        <v>10023</v>
      </c>
      <c r="EU238" s="346" t="s">
        <v>733</v>
      </c>
      <c r="EV238" s="346" t="s">
        <v>733</v>
      </c>
      <c r="EW238" s="346" t="s">
        <v>10025</v>
      </c>
      <c r="EX238" s="346" t="s">
        <v>733</v>
      </c>
      <c r="EY238" s="346" t="s">
        <v>1214</v>
      </c>
      <c r="EZ238" s="346" t="s">
        <v>1214</v>
      </c>
      <c r="FA238" s="346" t="s">
        <v>1214</v>
      </c>
      <c r="FB238" s="346" t="s">
        <v>733</v>
      </c>
      <c r="FC238" s="349" t="s">
        <v>5676</v>
      </c>
      <c r="FD238" s="346" t="s">
        <v>3320</v>
      </c>
      <c r="FE238" s="346" t="s">
        <v>1214</v>
      </c>
      <c r="FF238" s="346" t="s">
        <v>3320</v>
      </c>
      <c r="FG238" s="346" t="s">
        <v>1214</v>
      </c>
      <c r="FH238" s="346" t="s">
        <v>3320</v>
      </c>
      <c r="FI238" s="346" t="s">
        <v>3320</v>
      </c>
      <c r="FJ238" s="346" t="s">
        <v>3320</v>
      </c>
      <c r="FK238" s="346" t="s">
        <v>3320</v>
      </c>
      <c r="FL238" s="346" t="s">
        <v>1214</v>
      </c>
      <c r="FM238" s="346" t="s">
        <v>3320</v>
      </c>
      <c r="FN238" s="346" t="s">
        <v>3320</v>
      </c>
      <c r="FO238" s="346" t="s">
        <v>1214</v>
      </c>
      <c r="FP238" s="346" t="s">
        <v>3320</v>
      </c>
      <c r="FQ238" s="346" t="s">
        <v>3320</v>
      </c>
      <c r="FR238" s="346" t="s">
        <v>3320</v>
      </c>
      <c r="FS238" s="346" t="s">
        <v>3320</v>
      </c>
      <c r="FT238" s="346" t="s">
        <v>3320</v>
      </c>
      <c r="FU238" s="346" t="s">
        <v>3320</v>
      </c>
      <c r="FV238" s="346" t="s">
        <v>3320</v>
      </c>
      <c r="FW238" s="346" t="s">
        <v>3320</v>
      </c>
      <c r="FX238" s="350">
        <v>46072.704074074078</v>
      </c>
      <c r="FY238" s="350">
        <v>46078.735196759262</v>
      </c>
      <c r="FZ238" s="346" t="s">
        <v>5685</v>
      </c>
      <c r="GA238" s="346" t="s">
        <v>3320</v>
      </c>
      <c r="GB238" s="346" t="s">
        <v>3320</v>
      </c>
      <c r="GC238" s="346" t="s">
        <v>3320</v>
      </c>
      <c r="GD238" s="346" t="s">
        <v>3320</v>
      </c>
      <c r="GE238" s="346" t="s">
        <v>3320</v>
      </c>
      <c r="GF238" s="346" t="s">
        <v>3320</v>
      </c>
      <c r="GG238" s="346" t="s">
        <v>3320</v>
      </c>
      <c r="GH238" s="346" t="s">
        <v>3320</v>
      </c>
      <c r="GI238" s="346" t="s">
        <v>3320</v>
      </c>
      <c r="GJ238" s="346" t="s">
        <v>3320</v>
      </c>
      <c r="GK238" s="346" t="s">
        <v>3320</v>
      </c>
      <c r="GL238" s="346" t="s">
        <v>3320</v>
      </c>
      <c r="GM238" s="346" t="s">
        <v>3320</v>
      </c>
      <c r="GN238" s="346" t="s">
        <v>3320</v>
      </c>
      <c r="GO238" s="346" t="s">
        <v>3320</v>
      </c>
      <c r="GP238" s="346" t="s">
        <v>3320</v>
      </c>
      <c r="GQ238" s="346" t="s">
        <v>3320</v>
      </c>
      <c r="GR238" s="346" t="s">
        <v>3320</v>
      </c>
      <c r="GS238" s="346" t="s">
        <v>3320</v>
      </c>
      <c r="GT238" s="346" t="s">
        <v>3320</v>
      </c>
      <c r="GU238" s="346" t="s">
        <v>3320</v>
      </c>
      <c r="GV238" s="346" t="s">
        <v>3320</v>
      </c>
      <c r="GW238" s="346" t="s">
        <v>3320</v>
      </c>
      <c r="GX238" s="346" t="s">
        <v>3320</v>
      </c>
      <c r="GY238" s="346" t="s">
        <v>3320</v>
      </c>
      <c r="GZ238" s="346" t="s">
        <v>3320</v>
      </c>
      <c r="HA238" s="346" t="s">
        <v>3320</v>
      </c>
      <c r="HB238" s="346" t="s">
        <v>3320</v>
      </c>
      <c r="HC238" s="346" t="s">
        <v>3320</v>
      </c>
      <c r="HD238" s="346" t="s">
        <v>3320</v>
      </c>
      <c r="HE238" s="346" t="s">
        <v>3320</v>
      </c>
      <c r="HF238" s="346" t="s">
        <v>3320</v>
      </c>
      <c r="HG238" s="346" t="s">
        <v>3320</v>
      </c>
      <c r="HH238" s="346" t="s">
        <v>3320</v>
      </c>
      <c r="HI238" s="346" t="s">
        <v>3320</v>
      </c>
      <c r="HJ238" s="346" t="s">
        <v>3320</v>
      </c>
      <c r="HK238" s="346" t="s">
        <v>3320</v>
      </c>
      <c r="HL238" s="346" t="s">
        <v>3320</v>
      </c>
    </row>
    <row r="239" spans="1:220" ht="15.75" thickBot="1">
      <c r="A239" s="344" t="s">
        <v>5638</v>
      </c>
      <c r="B239" s="345">
        <v>746</v>
      </c>
      <c r="C239" s="346" t="s">
        <v>9882</v>
      </c>
      <c r="D239" s="346" t="s">
        <v>9883</v>
      </c>
      <c r="E239" s="345">
        <v>746</v>
      </c>
      <c r="F239" s="346" t="s">
        <v>7757</v>
      </c>
      <c r="G239" s="346" t="s">
        <v>7758</v>
      </c>
      <c r="H239" s="346" t="s">
        <v>9884</v>
      </c>
      <c r="I239" s="346" t="s">
        <v>5643</v>
      </c>
      <c r="J239" s="346" t="s">
        <v>7760</v>
      </c>
      <c r="K239" s="346" t="s">
        <v>5698</v>
      </c>
      <c r="L239" s="346" t="s">
        <v>5698</v>
      </c>
      <c r="M239" s="346" t="s">
        <v>5698</v>
      </c>
      <c r="N239" s="346" t="s">
        <v>7762</v>
      </c>
      <c r="O239" s="346" t="s">
        <v>7763</v>
      </c>
      <c r="P239" s="346" t="s">
        <v>7758</v>
      </c>
      <c r="Q239" s="346" t="s">
        <v>7764</v>
      </c>
      <c r="R239" s="346" t="s">
        <v>7765</v>
      </c>
      <c r="S239" s="346" t="s">
        <v>7766</v>
      </c>
      <c r="T239" s="346" t="s">
        <v>7767</v>
      </c>
      <c r="U239" s="346" t="s">
        <v>7768</v>
      </c>
      <c r="V239" s="346" t="s">
        <v>733</v>
      </c>
      <c r="W239" s="346" t="s">
        <v>733</v>
      </c>
      <c r="X239" s="346" t="s">
        <v>733</v>
      </c>
      <c r="Y239" s="346" t="s">
        <v>3320</v>
      </c>
      <c r="Z239" s="346" t="s">
        <v>7769</v>
      </c>
      <c r="AA239" s="346" t="s">
        <v>733</v>
      </c>
      <c r="AB239" s="346" t="s">
        <v>7770</v>
      </c>
      <c r="AC239" s="346" t="s">
        <v>7771</v>
      </c>
      <c r="AD239" s="346" t="s">
        <v>7772</v>
      </c>
      <c r="AE239" s="346" t="s">
        <v>7773</v>
      </c>
      <c r="AF239" s="346" t="s">
        <v>7774</v>
      </c>
      <c r="AG239" s="346" t="s">
        <v>7775</v>
      </c>
      <c r="AH239" s="346" t="s">
        <v>1214</v>
      </c>
      <c r="AI239" s="346" t="s">
        <v>3320</v>
      </c>
      <c r="AJ239" s="346" t="s">
        <v>5955</v>
      </c>
      <c r="AK239" s="346" t="s">
        <v>6991</v>
      </c>
      <c r="AL239" s="346" t="s">
        <v>5712</v>
      </c>
      <c r="AM239" s="347">
        <v>47452</v>
      </c>
      <c r="AN239" s="345">
        <v>36</v>
      </c>
      <c r="AO239" s="345">
        <v>90</v>
      </c>
      <c r="AP239" s="346" t="s">
        <v>5666</v>
      </c>
      <c r="AQ239" s="345">
        <v>155568</v>
      </c>
      <c r="AR239" s="345">
        <v>486994</v>
      </c>
      <c r="AS239" s="346" t="s">
        <v>733</v>
      </c>
      <c r="AT239" s="345">
        <v>62</v>
      </c>
      <c r="AU239" s="346" t="s">
        <v>1214</v>
      </c>
      <c r="AV239" s="345">
        <v>720</v>
      </c>
      <c r="AW239" s="346" t="s">
        <v>5713</v>
      </c>
      <c r="AX239" s="346" t="s">
        <v>5801</v>
      </c>
      <c r="AY239" s="346" t="s">
        <v>3320</v>
      </c>
      <c r="AZ239" s="346" t="s">
        <v>733</v>
      </c>
      <c r="BA239" s="346" t="s">
        <v>733</v>
      </c>
      <c r="BB239" s="345">
        <v>4348</v>
      </c>
      <c r="BC239" s="345">
        <v>4131</v>
      </c>
      <c r="BD239" s="346" t="s">
        <v>6485</v>
      </c>
      <c r="BE239" s="345">
        <v>365</v>
      </c>
      <c r="BF239" s="345">
        <v>90</v>
      </c>
      <c r="BG239" s="345">
        <v>10</v>
      </c>
      <c r="BH239" s="345">
        <v>30</v>
      </c>
      <c r="BI239" s="347">
        <v>46843</v>
      </c>
      <c r="BJ239" s="345">
        <v>0.5</v>
      </c>
      <c r="BK239" s="345">
        <v>20</v>
      </c>
      <c r="BL239" s="346" t="s">
        <v>7778</v>
      </c>
      <c r="BM239" s="345">
        <v>11179927</v>
      </c>
      <c r="BN239" s="346" t="s">
        <v>3320</v>
      </c>
      <c r="BO239" s="346" t="s">
        <v>3320</v>
      </c>
      <c r="BP239" s="346" t="s">
        <v>3320</v>
      </c>
      <c r="BQ239" s="346" t="s">
        <v>3320</v>
      </c>
      <c r="BR239" s="346" t="s">
        <v>3320</v>
      </c>
      <c r="BS239" s="346" t="s">
        <v>3320</v>
      </c>
      <c r="BT239" s="346" t="s">
        <v>3320</v>
      </c>
      <c r="BU239" s="346" t="s">
        <v>3320</v>
      </c>
      <c r="BV239" s="346" t="s">
        <v>3320</v>
      </c>
      <c r="BW239" s="346" t="s">
        <v>3320</v>
      </c>
      <c r="BX239" s="348"/>
      <c r="BY239" s="346" t="s">
        <v>3320</v>
      </c>
      <c r="BZ239" s="346" t="s">
        <v>3320</v>
      </c>
      <c r="CA239" s="346" t="s">
        <v>3320</v>
      </c>
      <c r="CB239" s="346" t="s">
        <v>3320</v>
      </c>
      <c r="CC239" s="346" t="s">
        <v>3320</v>
      </c>
      <c r="CD239" s="346" t="s">
        <v>3320</v>
      </c>
      <c r="CE239" s="346" t="s">
        <v>3320</v>
      </c>
      <c r="CF239" s="346" t="s">
        <v>3320</v>
      </c>
      <c r="CG239" s="346" t="s">
        <v>3320</v>
      </c>
      <c r="CH239" s="348"/>
      <c r="CI239" s="346" t="s">
        <v>3320</v>
      </c>
      <c r="CJ239" s="346" t="s">
        <v>3320</v>
      </c>
      <c r="CK239" s="346" t="s">
        <v>3320</v>
      </c>
      <c r="CL239" s="346" t="s">
        <v>3320</v>
      </c>
      <c r="CM239" s="346" t="s">
        <v>3320</v>
      </c>
      <c r="CN239" s="346" t="s">
        <v>3320</v>
      </c>
      <c r="CO239" s="346" t="s">
        <v>3320</v>
      </c>
      <c r="CP239" s="346" t="s">
        <v>3320</v>
      </c>
      <c r="CQ239" s="346" t="s">
        <v>3320</v>
      </c>
      <c r="CR239" s="346" t="s">
        <v>3320</v>
      </c>
      <c r="CS239" s="346" t="s">
        <v>3320</v>
      </c>
      <c r="CT239" s="346" t="s">
        <v>3320</v>
      </c>
      <c r="CU239" s="346" t="s">
        <v>3320</v>
      </c>
      <c r="CV239" s="346" t="s">
        <v>3320</v>
      </c>
      <c r="CW239" s="346" t="s">
        <v>3320</v>
      </c>
      <c r="CX239" s="346" t="s">
        <v>3320</v>
      </c>
      <c r="CY239" s="346" t="s">
        <v>3320</v>
      </c>
      <c r="CZ239" s="346" t="s">
        <v>3320</v>
      </c>
      <c r="DA239" s="346" t="s">
        <v>3320</v>
      </c>
      <c r="DB239" s="346" t="s">
        <v>3320</v>
      </c>
      <c r="DC239" s="346" t="s">
        <v>3320</v>
      </c>
      <c r="DD239" s="346" t="s">
        <v>3320</v>
      </c>
      <c r="DE239" s="346" t="s">
        <v>3320</v>
      </c>
      <c r="DF239" s="346" t="s">
        <v>3320</v>
      </c>
      <c r="DG239" s="346" t="s">
        <v>3320</v>
      </c>
      <c r="DH239" s="346" t="s">
        <v>3320</v>
      </c>
      <c r="DI239" s="346" t="s">
        <v>3320</v>
      </c>
      <c r="DJ239" s="346" t="s">
        <v>3320</v>
      </c>
      <c r="DK239" s="346" t="s">
        <v>3320</v>
      </c>
      <c r="DL239" s="346" t="s">
        <v>3320</v>
      </c>
      <c r="DM239" s="346" t="s">
        <v>3320</v>
      </c>
      <c r="DN239" s="346" t="s">
        <v>3320</v>
      </c>
      <c r="DO239" s="346" t="s">
        <v>3320</v>
      </c>
      <c r="DP239" s="346" t="s">
        <v>3320</v>
      </c>
      <c r="DQ239" s="346" t="s">
        <v>3320</v>
      </c>
      <c r="DR239" s="346" t="s">
        <v>3320</v>
      </c>
      <c r="DS239" s="346" t="s">
        <v>3320</v>
      </c>
      <c r="DT239" s="346" t="s">
        <v>3320</v>
      </c>
      <c r="DU239" s="346" t="s">
        <v>3320</v>
      </c>
      <c r="DV239" s="346" t="s">
        <v>3320</v>
      </c>
      <c r="DW239" s="346" t="s">
        <v>3320</v>
      </c>
      <c r="DX239" s="346" t="s">
        <v>3320</v>
      </c>
      <c r="DY239" s="346" t="s">
        <v>3320</v>
      </c>
      <c r="DZ239" s="346" t="s">
        <v>3320</v>
      </c>
      <c r="EA239" s="346" t="s">
        <v>3320</v>
      </c>
      <c r="EB239" s="346" t="s">
        <v>3320</v>
      </c>
      <c r="EC239" s="346" t="s">
        <v>3320</v>
      </c>
      <c r="ED239" s="346" t="s">
        <v>3320</v>
      </c>
      <c r="EE239" s="346" t="s">
        <v>3320</v>
      </c>
      <c r="EF239" s="345">
        <v>100929927</v>
      </c>
      <c r="EG239" s="346" t="s">
        <v>733</v>
      </c>
      <c r="EH239" s="346" t="s">
        <v>733</v>
      </c>
      <c r="EI239" s="346" t="s">
        <v>733</v>
      </c>
      <c r="EJ239" s="346" t="s">
        <v>733</v>
      </c>
      <c r="EK239" s="346" t="s">
        <v>5127</v>
      </c>
      <c r="EL239" s="346" t="s">
        <v>9886</v>
      </c>
      <c r="EM239" s="179" t="s">
        <v>9887</v>
      </c>
      <c r="EN239" s="348"/>
      <c r="EO239" s="346" t="s">
        <v>9888</v>
      </c>
      <c r="EP239" s="345">
        <v>100929927</v>
      </c>
      <c r="EQ239" s="345">
        <v>33750000</v>
      </c>
      <c r="ER239" s="345">
        <v>4000</v>
      </c>
      <c r="ES239" s="345">
        <v>2000</v>
      </c>
      <c r="ET239" s="346" t="s">
        <v>7794</v>
      </c>
      <c r="EU239" s="346" t="s">
        <v>1214</v>
      </c>
      <c r="EV239" s="346" t="s">
        <v>1214</v>
      </c>
      <c r="EW239" s="346" t="s">
        <v>7778</v>
      </c>
      <c r="EX239" s="346" t="s">
        <v>1214</v>
      </c>
      <c r="EY239" s="346" t="s">
        <v>1214</v>
      </c>
      <c r="EZ239" s="346" t="s">
        <v>1214</v>
      </c>
      <c r="FA239" s="346" t="s">
        <v>1214</v>
      </c>
      <c r="FB239" s="346" t="s">
        <v>1214</v>
      </c>
      <c r="FC239" s="349" t="s">
        <v>5676</v>
      </c>
      <c r="FD239" s="346" t="s">
        <v>3320</v>
      </c>
      <c r="FE239" s="346" t="s">
        <v>733</v>
      </c>
      <c r="FF239" s="346" t="s">
        <v>5721</v>
      </c>
      <c r="FG239" s="346" t="s">
        <v>1214</v>
      </c>
      <c r="FH239" s="346" t="s">
        <v>1214</v>
      </c>
      <c r="FI239" s="346" t="s">
        <v>3320</v>
      </c>
      <c r="FJ239" s="346" t="s">
        <v>3320</v>
      </c>
      <c r="FK239" s="345">
        <v>0</v>
      </c>
      <c r="FL239" s="346" t="s">
        <v>1214</v>
      </c>
      <c r="FM239" s="346" t="s">
        <v>1214</v>
      </c>
      <c r="FN239" s="346" t="s">
        <v>3320</v>
      </c>
      <c r="FO239" s="346" t="s">
        <v>733</v>
      </c>
      <c r="FP239" s="346" t="s">
        <v>3320</v>
      </c>
      <c r="FQ239" s="346" t="s">
        <v>3320</v>
      </c>
      <c r="FR239" s="346" t="s">
        <v>3320</v>
      </c>
      <c r="FS239" s="346" t="s">
        <v>5952</v>
      </c>
      <c r="FT239" s="346" t="s">
        <v>5684</v>
      </c>
      <c r="FU239" s="346" t="s">
        <v>5684</v>
      </c>
      <c r="FV239" s="346" t="s">
        <v>1214</v>
      </c>
      <c r="FW239" s="346" t="s">
        <v>1214</v>
      </c>
      <c r="FX239" s="350">
        <v>46077.68041666667</v>
      </c>
      <c r="FY239" s="350">
        <v>46078.593969907408</v>
      </c>
      <c r="FZ239" s="346" t="s">
        <v>5685</v>
      </c>
      <c r="GA239" s="346" t="s">
        <v>3320</v>
      </c>
      <c r="GB239" s="346" t="s">
        <v>3320</v>
      </c>
      <c r="GC239" s="346" t="s">
        <v>3320</v>
      </c>
      <c r="GD239" s="346" t="s">
        <v>3320</v>
      </c>
      <c r="GE239" s="346" t="s">
        <v>3320</v>
      </c>
      <c r="GF239" s="346" t="s">
        <v>3320</v>
      </c>
      <c r="GG239" s="346" t="s">
        <v>3320</v>
      </c>
      <c r="GH239" s="346" t="s">
        <v>3320</v>
      </c>
      <c r="GI239" s="346" t="s">
        <v>3320</v>
      </c>
      <c r="GJ239" s="346" t="s">
        <v>3320</v>
      </c>
      <c r="GK239" s="346" t="s">
        <v>3320</v>
      </c>
      <c r="GL239" s="346" t="s">
        <v>3320</v>
      </c>
      <c r="GM239" s="346" t="s">
        <v>3320</v>
      </c>
      <c r="GN239" s="346" t="s">
        <v>3320</v>
      </c>
      <c r="GO239" s="346" t="s">
        <v>3320</v>
      </c>
      <c r="GP239" s="346" t="s">
        <v>3320</v>
      </c>
      <c r="GQ239" s="346" t="s">
        <v>3320</v>
      </c>
      <c r="GR239" s="346" t="s">
        <v>3320</v>
      </c>
      <c r="GS239" s="346" t="s">
        <v>3320</v>
      </c>
      <c r="GT239" s="346" t="s">
        <v>3320</v>
      </c>
      <c r="GU239" s="346" t="s">
        <v>3320</v>
      </c>
      <c r="GV239" s="346" t="s">
        <v>3320</v>
      </c>
      <c r="GW239" s="346" t="s">
        <v>3320</v>
      </c>
      <c r="GX239" s="346" t="s">
        <v>3320</v>
      </c>
      <c r="GY239" s="346" t="s">
        <v>3320</v>
      </c>
      <c r="GZ239" s="346" t="s">
        <v>3320</v>
      </c>
      <c r="HA239" s="346" t="s">
        <v>3320</v>
      </c>
      <c r="HB239" s="346" t="s">
        <v>3320</v>
      </c>
      <c r="HC239" s="346" t="s">
        <v>3320</v>
      </c>
      <c r="HD239" s="346" t="s">
        <v>3320</v>
      </c>
      <c r="HE239" s="346" t="s">
        <v>3320</v>
      </c>
      <c r="HF239" s="346" t="s">
        <v>3320</v>
      </c>
      <c r="HG239" s="346" t="s">
        <v>3320</v>
      </c>
      <c r="HH239" s="346" t="s">
        <v>3320</v>
      </c>
      <c r="HI239" s="346" t="s">
        <v>3320</v>
      </c>
      <c r="HJ239" s="346" t="s">
        <v>3320</v>
      </c>
      <c r="HK239" s="346" t="s">
        <v>3320</v>
      </c>
      <c r="HL239" s="346" t="s">
        <v>3320</v>
      </c>
    </row>
    <row r="240" spans="1:220" ht="15.75" thickBot="1">
      <c r="A240" s="344" t="s">
        <v>5638</v>
      </c>
      <c r="B240" s="345">
        <v>653</v>
      </c>
      <c r="C240" s="346" t="s">
        <v>7425</v>
      </c>
      <c r="D240" s="346" t="s">
        <v>7426</v>
      </c>
      <c r="E240" s="345">
        <v>653</v>
      </c>
      <c r="F240" s="346" t="s">
        <v>7427</v>
      </c>
      <c r="G240" s="346" t="s">
        <v>7428</v>
      </c>
      <c r="H240" s="346" t="s">
        <v>7429</v>
      </c>
      <c r="I240" s="346" t="s">
        <v>5643</v>
      </c>
      <c r="J240" s="346" t="s">
        <v>7430</v>
      </c>
      <c r="K240" s="346" t="s">
        <v>7432</v>
      </c>
      <c r="L240" s="346" t="s">
        <v>7433</v>
      </c>
      <c r="M240" s="346" t="s">
        <v>5698</v>
      </c>
      <c r="N240" s="346" t="s">
        <v>7434</v>
      </c>
      <c r="O240" s="346" t="s">
        <v>7435</v>
      </c>
      <c r="P240" s="346" t="s">
        <v>3320</v>
      </c>
      <c r="Q240" s="346" t="s">
        <v>7436</v>
      </c>
      <c r="R240" s="346" t="s">
        <v>7437</v>
      </c>
      <c r="S240" s="346" t="s">
        <v>7438</v>
      </c>
      <c r="T240" s="346" t="s">
        <v>7439</v>
      </c>
      <c r="U240" s="346" t="s">
        <v>7440</v>
      </c>
      <c r="V240" s="346" t="s">
        <v>733</v>
      </c>
      <c r="W240" s="346" t="s">
        <v>733</v>
      </c>
      <c r="X240" s="346" t="s">
        <v>733</v>
      </c>
      <c r="Y240" s="346" t="s">
        <v>3320</v>
      </c>
      <c r="Z240" s="346" t="s">
        <v>7441</v>
      </c>
      <c r="AA240" s="346" t="s">
        <v>733</v>
      </c>
      <c r="AB240" s="346" t="s">
        <v>7442</v>
      </c>
      <c r="AC240" s="346" t="s">
        <v>7443</v>
      </c>
      <c r="AD240" s="346" t="s">
        <v>7444</v>
      </c>
      <c r="AE240" s="346" t="s">
        <v>7445</v>
      </c>
      <c r="AF240" s="346" t="s">
        <v>7446</v>
      </c>
      <c r="AG240" s="346" t="s">
        <v>7447</v>
      </c>
      <c r="AH240" s="346" t="s">
        <v>1214</v>
      </c>
      <c r="AI240" s="346" t="s">
        <v>3320</v>
      </c>
      <c r="AJ240" s="346" t="s">
        <v>5709</v>
      </c>
      <c r="AK240" s="346" t="s">
        <v>5710</v>
      </c>
      <c r="AL240" s="346" t="s">
        <v>5665</v>
      </c>
      <c r="AM240" s="347">
        <v>46843</v>
      </c>
      <c r="AN240" s="345">
        <v>15</v>
      </c>
      <c r="AO240" s="345">
        <v>30</v>
      </c>
      <c r="AP240" s="346" t="s">
        <v>5666</v>
      </c>
      <c r="AQ240" s="345">
        <v>14</v>
      </c>
      <c r="AR240" s="345">
        <v>70.77</v>
      </c>
      <c r="AS240" s="346" t="s">
        <v>733</v>
      </c>
      <c r="AT240" s="345">
        <v>26.99</v>
      </c>
      <c r="AU240" s="346" t="s">
        <v>733</v>
      </c>
      <c r="AV240" s="345">
        <v>650</v>
      </c>
      <c r="AW240" s="346" t="s">
        <v>5800</v>
      </c>
      <c r="AX240" s="346" t="s">
        <v>5801</v>
      </c>
      <c r="AY240" s="346" t="s">
        <v>3320</v>
      </c>
      <c r="AZ240" s="346" t="s">
        <v>733</v>
      </c>
      <c r="BA240" s="346" t="s">
        <v>733</v>
      </c>
      <c r="BB240" s="345">
        <v>2364</v>
      </c>
      <c r="BC240" s="345">
        <v>2221</v>
      </c>
      <c r="BD240" s="346" t="s">
        <v>7449</v>
      </c>
      <c r="BE240" s="345">
        <v>365</v>
      </c>
      <c r="BF240" s="345">
        <v>0.9</v>
      </c>
      <c r="BG240" s="345">
        <v>100</v>
      </c>
      <c r="BH240" s="345">
        <v>20</v>
      </c>
      <c r="BI240" s="347">
        <v>46310</v>
      </c>
      <c r="BJ240" s="345">
        <v>0.35</v>
      </c>
      <c r="BK240" s="345">
        <v>27</v>
      </c>
      <c r="BL240" s="346" t="s">
        <v>7450</v>
      </c>
      <c r="BM240" s="345">
        <v>191000000</v>
      </c>
      <c r="BN240" s="346" t="s">
        <v>3320</v>
      </c>
      <c r="BO240" s="346" t="s">
        <v>3320</v>
      </c>
      <c r="BP240" s="346" t="s">
        <v>3320</v>
      </c>
      <c r="BQ240" s="346" t="s">
        <v>3320</v>
      </c>
      <c r="BR240" s="346" t="s">
        <v>3320</v>
      </c>
      <c r="BS240" s="346" t="s">
        <v>3320</v>
      </c>
      <c r="BT240" s="346" t="s">
        <v>3320</v>
      </c>
      <c r="BU240" s="346" t="s">
        <v>3320</v>
      </c>
      <c r="BV240" s="346" t="s">
        <v>3320</v>
      </c>
      <c r="BW240" s="346" t="s">
        <v>3320</v>
      </c>
      <c r="BX240" s="348"/>
      <c r="BY240" s="346" t="s">
        <v>3320</v>
      </c>
      <c r="BZ240" s="346" t="s">
        <v>3320</v>
      </c>
      <c r="CA240" s="346" t="s">
        <v>3320</v>
      </c>
      <c r="CB240" s="346" t="s">
        <v>3320</v>
      </c>
      <c r="CC240" s="346" t="s">
        <v>3320</v>
      </c>
      <c r="CD240" s="346" t="s">
        <v>3320</v>
      </c>
      <c r="CE240" s="346" t="s">
        <v>3320</v>
      </c>
      <c r="CF240" s="346" t="s">
        <v>3320</v>
      </c>
      <c r="CG240" s="346" t="s">
        <v>3320</v>
      </c>
      <c r="CH240" s="348"/>
      <c r="CI240" s="346" t="s">
        <v>3320</v>
      </c>
      <c r="CJ240" s="346" t="s">
        <v>3320</v>
      </c>
      <c r="CK240" s="346" t="s">
        <v>3320</v>
      </c>
      <c r="CL240" s="346" t="s">
        <v>3320</v>
      </c>
      <c r="CM240" s="346" t="s">
        <v>3320</v>
      </c>
      <c r="CN240" s="346" t="s">
        <v>3320</v>
      </c>
      <c r="CO240" s="346" t="s">
        <v>3320</v>
      </c>
      <c r="CP240" s="346" t="s">
        <v>3320</v>
      </c>
      <c r="CQ240" s="346" t="s">
        <v>3320</v>
      </c>
      <c r="CR240" s="346" t="s">
        <v>3320</v>
      </c>
      <c r="CS240" s="346" t="s">
        <v>3320</v>
      </c>
      <c r="CT240" s="346" t="s">
        <v>3320</v>
      </c>
      <c r="CU240" s="346" t="s">
        <v>3320</v>
      </c>
      <c r="CV240" s="346" t="s">
        <v>3320</v>
      </c>
      <c r="CW240" s="346" t="s">
        <v>3320</v>
      </c>
      <c r="CX240" s="346" t="s">
        <v>3320</v>
      </c>
      <c r="CY240" s="346" t="s">
        <v>3320</v>
      </c>
      <c r="CZ240" s="346" t="s">
        <v>3320</v>
      </c>
      <c r="DA240" s="346" t="s">
        <v>3320</v>
      </c>
      <c r="DB240" s="346" t="s">
        <v>3320</v>
      </c>
      <c r="DC240" s="346" t="s">
        <v>3320</v>
      </c>
      <c r="DD240" s="346" t="s">
        <v>3320</v>
      </c>
      <c r="DE240" s="346" t="s">
        <v>3320</v>
      </c>
      <c r="DF240" s="346" t="s">
        <v>3320</v>
      </c>
      <c r="DG240" s="346" t="s">
        <v>3320</v>
      </c>
      <c r="DH240" s="346" t="s">
        <v>3320</v>
      </c>
      <c r="DI240" s="346" t="s">
        <v>3320</v>
      </c>
      <c r="DJ240" s="346" t="s">
        <v>3320</v>
      </c>
      <c r="DK240" s="346" t="s">
        <v>3320</v>
      </c>
      <c r="DL240" s="346" t="s">
        <v>3320</v>
      </c>
      <c r="DM240" s="346" t="s">
        <v>3320</v>
      </c>
      <c r="DN240" s="346" t="s">
        <v>3320</v>
      </c>
      <c r="DO240" s="346" t="s">
        <v>3320</v>
      </c>
      <c r="DP240" s="346" t="s">
        <v>3320</v>
      </c>
      <c r="DQ240" s="346" t="s">
        <v>3320</v>
      </c>
      <c r="DR240" s="346" t="s">
        <v>3320</v>
      </c>
      <c r="DS240" s="346" t="s">
        <v>3320</v>
      </c>
      <c r="DT240" s="346" t="s">
        <v>3320</v>
      </c>
      <c r="DU240" s="346" t="s">
        <v>3320</v>
      </c>
      <c r="DV240" s="346" t="s">
        <v>3320</v>
      </c>
      <c r="DW240" s="346" t="s">
        <v>3320</v>
      </c>
      <c r="DX240" s="346" t="s">
        <v>3320</v>
      </c>
      <c r="DY240" s="346" t="s">
        <v>3320</v>
      </c>
      <c r="DZ240" s="346" t="s">
        <v>3320</v>
      </c>
      <c r="EA240" s="346" t="s">
        <v>3320</v>
      </c>
      <c r="EB240" s="346" t="s">
        <v>3320</v>
      </c>
      <c r="EC240" s="346" t="s">
        <v>3320</v>
      </c>
      <c r="ED240" s="346" t="s">
        <v>3320</v>
      </c>
      <c r="EE240" s="346" t="s">
        <v>3320</v>
      </c>
      <c r="EF240" s="345">
        <v>217000000</v>
      </c>
      <c r="EG240" s="346" t="s">
        <v>1214</v>
      </c>
      <c r="EH240" s="346" t="s">
        <v>733</v>
      </c>
      <c r="EI240" s="346" t="s">
        <v>733</v>
      </c>
      <c r="EJ240" s="346" t="s">
        <v>733</v>
      </c>
      <c r="EK240" s="346" t="s">
        <v>657</v>
      </c>
      <c r="EL240" s="346" t="s">
        <v>7451</v>
      </c>
      <c r="EM240" s="179" t="s">
        <v>7452</v>
      </c>
      <c r="EN240" s="348"/>
      <c r="EO240" s="346" t="s">
        <v>7454</v>
      </c>
      <c r="EP240" s="345">
        <v>276900000</v>
      </c>
      <c r="EQ240" s="345">
        <v>113200000</v>
      </c>
      <c r="ER240" s="345">
        <v>799.4</v>
      </c>
      <c r="ES240" s="345">
        <v>642</v>
      </c>
      <c r="ET240" s="346" t="s">
        <v>7455</v>
      </c>
      <c r="EU240" s="346" t="s">
        <v>733</v>
      </c>
      <c r="EV240" s="346" t="s">
        <v>733</v>
      </c>
      <c r="EW240" s="346" t="s">
        <v>7456</v>
      </c>
      <c r="EX240" s="346" t="s">
        <v>733</v>
      </c>
      <c r="EY240" s="346" t="s">
        <v>1214</v>
      </c>
      <c r="EZ240" s="346" t="s">
        <v>733</v>
      </c>
      <c r="FA240" s="346" t="s">
        <v>733</v>
      </c>
      <c r="FB240" s="346" t="s">
        <v>733</v>
      </c>
      <c r="FC240" s="349" t="s">
        <v>5676</v>
      </c>
      <c r="FD240" s="346" t="s">
        <v>3320</v>
      </c>
      <c r="FE240" s="346" t="s">
        <v>733</v>
      </c>
      <c r="FF240" s="346" t="s">
        <v>5721</v>
      </c>
      <c r="FG240" s="346" t="s">
        <v>1214</v>
      </c>
      <c r="FH240" s="346" t="s">
        <v>1214</v>
      </c>
      <c r="FI240" s="346" t="s">
        <v>3320</v>
      </c>
      <c r="FJ240" s="346" t="s">
        <v>3320</v>
      </c>
      <c r="FK240" s="345">
        <v>0</v>
      </c>
      <c r="FL240" s="346" t="s">
        <v>1214</v>
      </c>
      <c r="FM240" s="346" t="s">
        <v>1214</v>
      </c>
      <c r="FN240" s="346" t="s">
        <v>3320</v>
      </c>
      <c r="FO240" s="346" t="s">
        <v>733</v>
      </c>
      <c r="FP240" s="346" t="s">
        <v>3320</v>
      </c>
      <c r="FQ240" s="346" t="s">
        <v>3320</v>
      </c>
      <c r="FR240" s="346" t="s">
        <v>3320</v>
      </c>
      <c r="FS240" s="346" t="s">
        <v>5952</v>
      </c>
      <c r="FT240" s="346" t="s">
        <v>5684</v>
      </c>
      <c r="FU240" s="346" t="s">
        <v>5684</v>
      </c>
      <c r="FV240" s="346" t="s">
        <v>1214</v>
      </c>
      <c r="FW240" s="346" t="s">
        <v>1214</v>
      </c>
      <c r="FX240" s="350">
        <v>46073.39199074074</v>
      </c>
      <c r="FY240" s="350">
        <v>46078.505011574074</v>
      </c>
      <c r="FZ240" s="346" t="s">
        <v>5685</v>
      </c>
      <c r="GA240" s="346" t="s">
        <v>3320</v>
      </c>
      <c r="GB240" s="346" t="s">
        <v>3320</v>
      </c>
      <c r="GC240" s="346" t="s">
        <v>3320</v>
      </c>
      <c r="GD240" s="346" t="s">
        <v>3320</v>
      </c>
      <c r="GE240" s="346" t="s">
        <v>3320</v>
      </c>
      <c r="GF240" s="346" t="s">
        <v>3320</v>
      </c>
      <c r="GG240" s="346" t="s">
        <v>3320</v>
      </c>
      <c r="GH240" s="346" t="s">
        <v>3320</v>
      </c>
      <c r="GI240" s="346" t="s">
        <v>3320</v>
      </c>
      <c r="GJ240" s="346" t="s">
        <v>3320</v>
      </c>
      <c r="GK240" s="346" t="s">
        <v>3320</v>
      </c>
      <c r="GL240" s="346" t="s">
        <v>3320</v>
      </c>
      <c r="GM240" s="346" t="s">
        <v>3320</v>
      </c>
      <c r="GN240" s="346" t="s">
        <v>3320</v>
      </c>
      <c r="GO240" s="346" t="s">
        <v>3320</v>
      </c>
      <c r="GP240" s="346" t="s">
        <v>3320</v>
      </c>
      <c r="GQ240" s="346" t="s">
        <v>3320</v>
      </c>
      <c r="GR240" s="346" t="s">
        <v>3320</v>
      </c>
      <c r="GS240" s="346" t="s">
        <v>3320</v>
      </c>
      <c r="GT240" s="346" t="s">
        <v>3320</v>
      </c>
      <c r="GU240" s="346" t="s">
        <v>3320</v>
      </c>
      <c r="GV240" s="346" t="s">
        <v>3320</v>
      </c>
      <c r="GW240" s="346" t="s">
        <v>3320</v>
      </c>
      <c r="GX240" s="346" t="s">
        <v>3320</v>
      </c>
      <c r="GY240" s="346" t="s">
        <v>3320</v>
      </c>
      <c r="GZ240" s="346" t="s">
        <v>3320</v>
      </c>
      <c r="HA240" s="346" t="s">
        <v>3320</v>
      </c>
      <c r="HB240" s="346" t="s">
        <v>3320</v>
      </c>
      <c r="HC240" s="346" t="s">
        <v>3320</v>
      </c>
      <c r="HD240" s="346" t="s">
        <v>3320</v>
      </c>
      <c r="HE240" s="346" t="s">
        <v>3320</v>
      </c>
      <c r="HF240" s="346" t="s">
        <v>3320</v>
      </c>
      <c r="HG240" s="346" t="s">
        <v>3320</v>
      </c>
      <c r="HH240" s="346" t="s">
        <v>3320</v>
      </c>
      <c r="HI240" s="346" t="s">
        <v>3320</v>
      </c>
      <c r="HJ240" s="346" t="s">
        <v>3320</v>
      </c>
      <c r="HK240" s="346" t="s">
        <v>3320</v>
      </c>
      <c r="HL240" s="346" t="s">
        <v>3320</v>
      </c>
    </row>
    <row r="241" spans="1:220" ht="15.75" thickBot="1">
      <c r="A241" s="344" t="s">
        <v>5638</v>
      </c>
      <c r="B241" s="345">
        <v>725</v>
      </c>
      <c r="C241" s="346" t="s">
        <v>7457</v>
      </c>
      <c r="D241" s="346" t="s">
        <v>7458</v>
      </c>
      <c r="E241" s="345">
        <v>725</v>
      </c>
      <c r="F241" s="346" t="s">
        <v>7459</v>
      </c>
      <c r="G241" s="346" t="s">
        <v>7460</v>
      </c>
      <c r="H241" s="346" t="s">
        <v>5132</v>
      </c>
      <c r="I241" s="346" t="s">
        <v>5643</v>
      </c>
      <c r="J241" s="346" t="s">
        <v>7308</v>
      </c>
      <c r="K241" s="346" t="s">
        <v>7310</v>
      </c>
      <c r="L241" s="346" t="s">
        <v>5698</v>
      </c>
      <c r="M241" s="346" t="s">
        <v>5698</v>
      </c>
      <c r="N241" s="346" t="s">
        <v>7461</v>
      </c>
      <c r="O241" s="345">
        <v>5560070726</v>
      </c>
      <c r="P241" s="346" t="s">
        <v>3320</v>
      </c>
      <c r="Q241" s="346" t="s">
        <v>7462</v>
      </c>
      <c r="R241" s="346" t="s">
        <v>5698</v>
      </c>
      <c r="S241" s="346" t="s">
        <v>7463</v>
      </c>
      <c r="T241" s="346" t="s">
        <v>7315</v>
      </c>
      <c r="U241" s="346" t="s">
        <v>7316</v>
      </c>
      <c r="V241" s="346" t="s">
        <v>733</v>
      </c>
      <c r="W241" s="346" t="s">
        <v>733</v>
      </c>
      <c r="X241" s="346" t="s">
        <v>733</v>
      </c>
      <c r="Y241" s="346" t="s">
        <v>3320</v>
      </c>
      <c r="Z241" s="346" t="s">
        <v>7464</v>
      </c>
      <c r="AA241" s="346" t="s">
        <v>733</v>
      </c>
      <c r="AB241" s="346" t="s">
        <v>7318</v>
      </c>
      <c r="AC241" s="346" t="s">
        <v>7319</v>
      </c>
      <c r="AD241" s="346" t="s">
        <v>7320</v>
      </c>
      <c r="AE241" s="346" t="s">
        <v>7321</v>
      </c>
      <c r="AF241" s="346" t="s">
        <v>7465</v>
      </c>
      <c r="AG241" s="346" t="s">
        <v>7466</v>
      </c>
      <c r="AH241" s="346" t="s">
        <v>1214</v>
      </c>
      <c r="AI241" s="346" t="s">
        <v>3320</v>
      </c>
      <c r="AJ241" s="346" t="s">
        <v>5955</v>
      </c>
      <c r="AK241" s="346" t="s">
        <v>6991</v>
      </c>
      <c r="AL241" s="346" t="s">
        <v>5712</v>
      </c>
      <c r="AM241" s="347">
        <v>47118</v>
      </c>
      <c r="AN241" s="345">
        <v>25</v>
      </c>
      <c r="AO241" s="345">
        <v>120</v>
      </c>
      <c r="AP241" s="346" t="s">
        <v>5666</v>
      </c>
      <c r="AQ241" s="345">
        <v>230542</v>
      </c>
      <c r="AR241" s="345">
        <v>343.02</v>
      </c>
      <c r="AS241" s="346" t="s">
        <v>733</v>
      </c>
      <c r="AT241" s="345">
        <v>26.7</v>
      </c>
      <c r="AU241" s="346" t="s">
        <v>733</v>
      </c>
      <c r="AV241" s="345">
        <v>635</v>
      </c>
      <c r="AW241" s="346" t="s">
        <v>5713</v>
      </c>
      <c r="AX241" s="346" t="s">
        <v>5668</v>
      </c>
      <c r="AY241" s="346" t="s">
        <v>3320</v>
      </c>
      <c r="AZ241" s="346" t="s">
        <v>733</v>
      </c>
      <c r="BA241" s="346" t="s">
        <v>733</v>
      </c>
      <c r="BB241" s="345">
        <v>2343</v>
      </c>
      <c r="BC241" s="345">
        <v>2179</v>
      </c>
      <c r="BD241" s="346" t="s">
        <v>7468</v>
      </c>
      <c r="BE241" s="345">
        <v>365</v>
      </c>
      <c r="BF241" s="345">
        <v>85</v>
      </c>
      <c r="BG241" s="345">
        <v>98</v>
      </c>
      <c r="BH241" s="345">
        <v>40</v>
      </c>
      <c r="BI241" s="347">
        <v>46356</v>
      </c>
      <c r="BJ241" s="345">
        <v>0.5</v>
      </c>
      <c r="BK241" s="345">
        <v>15</v>
      </c>
      <c r="BL241" s="346" t="s">
        <v>7465</v>
      </c>
      <c r="BM241" s="345">
        <v>90000000</v>
      </c>
      <c r="BN241" s="346" t="s">
        <v>3320</v>
      </c>
      <c r="BO241" s="346" t="s">
        <v>3320</v>
      </c>
      <c r="BP241" s="346" t="s">
        <v>3320</v>
      </c>
      <c r="BQ241" s="346" t="s">
        <v>3320</v>
      </c>
      <c r="BR241" s="346" t="s">
        <v>3320</v>
      </c>
      <c r="BS241" s="346" t="s">
        <v>3320</v>
      </c>
      <c r="BT241" s="346" t="s">
        <v>3320</v>
      </c>
      <c r="BU241" s="346" t="s">
        <v>3320</v>
      </c>
      <c r="BV241" s="346" t="s">
        <v>3320</v>
      </c>
      <c r="BW241" s="346" t="s">
        <v>3320</v>
      </c>
      <c r="BX241" s="348"/>
      <c r="BY241" s="346" t="s">
        <v>3320</v>
      </c>
      <c r="BZ241" s="346" t="s">
        <v>3320</v>
      </c>
      <c r="CA241" s="346" t="s">
        <v>3320</v>
      </c>
      <c r="CB241" s="346" t="s">
        <v>3320</v>
      </c>
      <c r="CC241" s="346" t="s">
        <v>3320</v>
      </c>
      <c r="CD241" s="346" t="s">
        <v>3320</v>
      </c>
      <c r="CE241" s="346" t="s">
        <v>3320</v>
      </c>
      <c r="CF241" s="346" t="s">
        <v>3320</v>
      </c>
      <c r="CG241" s="346" t="s">
        <v>3320</v>
      </c>
      <c r="CH241" s="348"/>
      <c r="CI241" s="346" t="s">
        <v>3320</v>
      </c>
      <c r="CJ241" s="346" t="s">
        <v>3320</v>
      </c>
      <c r="CK241" s="346" t="s">
        <v>3320</v>
      </c>
      <c r="CL241" s="346" t="s">
        <v>3320</v>
      </c>
      <c r="CM241" s="346" t="s">
        <v>3320</v>
      </c>
      <c r="CN241" s="346" t="s">
        <v>3320</v>
      </c>
      <c r="CO241" s="346" t="s">
        <v>3320</v>
      </c>
      <c r="CP241" s="346" t="s">
        <v>3320</v>
      </c>
      <c r="CQ241" s="346" t="s">
        <v>3320</v>
      </c>
      <c r="CR241" s="346" t="s">
        <v>3320</v>
      </c>
      <c r="CS241" s="346" t="s">
        <v>3320</v>
      </c>
      <c r="CT241" s="346" t="s">
        <v>3320</v>
      </c>
      <c r="CU241" s="346" t="s">
        <v>3320</v>
      </c>
      <c r="CV241" s="346" t="s">
        <v>3320</v>
      </c>
      <c r="CW241" s="346" t="s">
        <v>3320</v>
      </c>
      <c r="CX241" s="346" t="s">
        <v>3320</v>
      </c>
      <c r="CY241" s="346" t="s">
        <v>3320</v>
      </c>
      <c r="CZ241" s="346" t="s">
        <v>3320</v>
      </c>
      <c r="DA241" s="346" t="s">
        <v>3320</v>
      </c>
      <c r="DB241" s="346" t="s">
        <v>3320</v>
      </c>
      <c r="DC241" s="346" t="s">
        <v>3320</v>
      </c>
      <c r="DD241" s="346" t="s">
        <v>3320</v>
      </c>
      <c r="DE241" s="346" t="s">
        <v>3320</v>
      </c>
      <c r="DF241" s="346" t="s">
        <v>3320</v>
      </c>
      <c r="DG241" s="346" t="s">
        <v>3320</v>
      </c>
      <c r="DH241" s="346" t="s">
        <v>3320</v>
      </c>
      <c r="DI241" s="346" t="s">
        <v>3320</v>
      </c>
      <c r="DJ241" s="346" t="s">
        <v>3320</v>
      </c>
      <c r="DK241" s="346" t="s">
        <v>3320</v>
      </c>
      <c r="DL241" s="346" t="s">
        <v>3320</v>
      </c>
      <c r="DM241" s="346" t="s">
        <v>3320</v>
      </c>
      <c r="DN241" s="346" t="s">
        <v>3320</v>
      </c>
      <c r="DO241" s="346" t="s">
        <v>3320</v>
      </c>
      <c r="DP241" s="346" t="s">
        <v>3320</v>
      </c>
      <c r="DQ241" s="346" t="s">
        <v>3320</v>
      </c>
      <c r="DR241" s="346" t="s">
        <v>3320</v>
      </c>
      <c r="DS241" s="346" t="s">
        <v>3320</v>
      </c>
      <c r="DT241" s="346" t="s">
        <v>3320</v>
      </c>
      <c r="DU241" s="346" t="s">
        <v>3320</v>
      </c>
      <c r="DV241" s="346" t="s">
        <v>3320</v>
      </c>
      <c r="DW241" s="346" t="s">
        <v>3320</v>
      </c>
      <c r="DX241" s="346" t="s">
        <v>3320</v>
      </c>
      <c r="DY241" s="346" t="s">
        <v>3320</v>
      </c>
      <c r="DZ241" s="346" t="s">
        <v>3320</v>
      </c>
      <c r="EA241" s="346" t="s">
        <v>3320</v>
      </c>
      <c r="EB241" s="346" t="s">
        <v>3320</v>
      </c>
      <c r="EC241" s="346" t="s">
        <v>3320</v>
      </c>
      <c r="ED241" s="346" t="s">
        <v>3320</v>
      </c>
      <c r="EE241" s="346" t="s">
        <v>3320</v>
      </c>
      <c r="EF241" s="345">
        <v>132250000</v>
      </c>
      <c r="EG241" s="346" t="s">
        <v>733</v>
      </c>
      <c r="EH241" s="346" t="s">
        <v>733</v>
      </c>
      <c r="EI241" s="346" t="s">
        <v>733</v>
      </c>
      <c r="EJ241" s="346" t="s">
        <v>733</v>
      </c>
      <c r="EK241" s="346" t="s">
        <v>4984</v>
      </c>
      <c r="EL241" s="346" t="s">
        <v>7469</v>
      </c>
      <c r="EM241" s="179" t="s">
        <v>7470</v>
      </c>
      <c r="EN241" s="348"/>
      <c r="EO241" s="346" t="s">
        <v>7471</v>
      </c>
      <c r="EP241" s="345">
        <v>103550000</v>
      </c>
      <c r="EQ241" s="345">
        <v>28700000</v>
      </c>
      <c r="ER241" s="345">
        <v>792</v>
      </c>
      <c r="ES241" s="345">
        <v>167</v>
      </c>
      <c r="ET241" s="346" t="s">
        <v>7329</v>
      </c>
      <c r="EU241" s="346" t="s">
        <v>733</v>
      </c>
      <c r="EV241" s="346" t="s">
        <v>733</v>
      </c>
      <c r="EW241" s="346" t="s">
        <v>7330</v>
      </c>
      <c r="EX241" s="346" t="s">
        <v>733</v>
      </c>
      <c r="EY241" s="346" t="s">
        <v>733</v>
      </c>
      <c r="EZ241" s="346" t="s">
        <v>733</v>
      </c>
      <c r="FA241" s="346" t="s">
        <v>1214</v>
      </c>
      <c r="FB241" s="346" t="s">
        <v>1214</v>
      </c>
      <c r="FC241" s="349" t="s">
        <v>5676</v>
      </c>
      <c r="FD241" s="346" t="s">
        <v>3320</v>
      </c>
      <c r="FE241" s="346" t="s">
        <v>733</v>
      </c>
      <c r="FF241" s="346" t="s">
        <v>5721</v>
      </c>
      <c r="FG241" s="346" t="s">
        <v>1214</v>
      </c>
      <c r="FH241" s="346" t="s">
        <v>1214</v>
      </c>
      <c r="FI241" s="346" t="s">
        <v>3320</v>
      </c>
      <c r="FJ241" s="346" t="s">
        <v>3320</v>
      </c>
      <c r="FK241" s="346" t="s">
        <v>3320</v>
      </c>
      <c r="FL241" s="346" t="s">
        <v>1214</v>
      </c>
      <c r="FM241" s="346" t="s">
        <v>1214</v>
      </c>
      <c r="FN241" s="346" t="s">
        <v>3320</v>
      </c>
      <c r="FO241" s="346" t="s">
        <v>733</v>
      </c>
      <c r="FP241" s="346" t="s">
        <v>3320</v>
      </c>
      <c r="FQ241" s="346" t="s">
        <v>7472</v>
      </c>
      <c r="FR241" s="346" t="s">
        <v>3320</v>
      </c>
      <c r="FS241" s="346" t="s">
        <v>6273</v>
      </c>
      <c r="FT241" s="346" t="s">
        <v>5684</v>
      </c>
      <c r="FU241" s="346" t="s">
        <v>5684</v>
      </c>
      <c r="FV241" s="346" t="s">
        <v>5759</v>
      </c>
      <c r="FW241" s="346" t="s">
        <v>1214</v>
      </c>
      <c r="FX241" s="350">
        <v>46077.445138888892</v>
      </c>
      <c r="FY241" s="350">
        <v>46077.554328703707</v>
      </c>
      <c r="FZ241" s="346" t="s">
        <v>5685</v>
      </c>
      <c r="GA241" s="346" t="s">
        <v>3320</v>
      </c>
      <c r="GB241" s="346" t="s">
        <v>3320</v>
      </c>
      <c r="GC241" s="346" t="s">
        <v>3320</v>
      </c>
      <c r="GD241" s="346" t="s">
        <v>3320</v>
      </c>
      <c r="GE241" s="346" t="s">
        <v>3320</v>
      </c>
      <c r="GF241" s="346" t="s">
        <v>3320</v>
      </c>
      <c r="GG241" s="346" t="s">
        <v>3320</v>
      </c>
      <c r="GH241" s="346" t="s">
        <v>3320</v>
      </c>
      <c r="GI241" s="346" t="s">
        <v>3320</v>
      </c>
      <c r="GJ241" s="346" t="s">
        <v>3320</v>
      </c>
      <c r="GK241" s="346" t="s">
        <v>3320</v>
      </c>
      <c r="GL241" s="346" t="s">
        <v>3320</v>
      </c>
      <c r="GM241" s="346" t="s">
        <v>3320</v>
      </c>
      <c r="GN241" s="346" t="s">
        <v>3320</v>
      </c>
      <c r="GO241" s="346" t="s">
        <v>3320</v>
      </c>
      <c r="GP241" s="346" t="s">
        <v>3320</v>
      </c>
      <c r="GQ241" s="346" t="s">
        <v>3320</v>
      </c>
      <c r="GR241" s="346" t="s">
        <v>3320</v>
      </c>
      <c r="GS241" s="346" t="s">
        <v>3320</v>
      </c>
      <c r="GT241" s="346" t="s">
        <v>3320</v>
      </c>
      <c r="GU241" s="346" t="s">
        <v>3320</v>
      </c>
      <c r="GV241" s="346" t="s">
        <v>3320</v>
      </c>
      <c r="GW241" s="346" t="s">
        <v>3320</v>
      </c>
      <c r="GX241" s="346" t="s">
        <v>3320</v>
      </c>
      <c r="GY241" s="346" t="s">
        <v>3320</v>
      </c>
      <c r="GZ241" s="346" t="s">
        <v>3320</v>
      </c>
      <c r="HA241" s="346" t="s">
        <v>3320</v>
      </c>
      <c r="HB241" s="346" t="s">
        <v>3320</v>
      </c>
      <c r="HC241" s="346" t="s">
        <v>3320</v>
      </c>
      <c r="HD241" s="346" t="s">
        <v>3320</v>
      </c>
      <c r="HE241" s="346" t="s">
        <v>3320</v>
      </c>
      <c r="HF241" s="346" t="s">
        <v>3320</v>
      </c>
      <c r="HG241" s="346" t="s">
        <v>3320</v>
      </c>
      <c r="HH241" s="346" t="s">
        <v>3320</v>
      </c>
      <c r="HI241" s="346" t="s">
        <v>3320</v>
      </c>
      <c r="HJ241" s="346" t="s">
        <v>3320</v>
      </c>
      <c r="HK241" s="346" t="s">
        <v>3320</v>
      </c>
      <c r="HL241" s="346" t="s">
        <v>3320</v>
      </c>
    </row>
    <row r="242" spans="1:220" ht="15.75" thickBot="1">
      <c r="A242" s="344" t="s">
        <v>5638</v>
      </c>
      <c r="B242" s="345">
        <v>658</v>
      </c>
      <c r="C242" s="346" t="s">
        <v>7273</v>
      </c>
      <c r="D242" s="346" t="s">
        <v>7274</v>
      </c>
      <c r="E242" s="345">
        <v>658</v>
      </c>
      <c r="F242" s="346" t="s">
        <v>7275</v>
      </c>
      <c r="G242" s="346" t="s">
        <v>331</v>
      </c>
      <c r="H242" s="346" t="s">
        <v>1843</v>
      </c>
      <c r="I242" s="346" t="s">
        <v>5643</v>
      </c>
      <c r="J242" s="346" t="s">
        <v>326</v>
      </c>
      <c r="K242" s="346" t="s">
        <v>331</v>
      </c>
      <c r="L242" s="346" t="s">
        <v>7277</v>
      </c>
      <c r="M242" s="346" t="s">
        <v>7278</v>
      </c>
      <c r="N242" s="346" t="s">
        <v>7279</v>
      </c>
      <c r="O242" s="346" t="s">
        <v>7280</v>
      </c>
      <c r="P242" s="346" t="s">
        <v>331</v>
      </c>
      <c r="Q242" s="346" t="s">
        <v>7281</v>
      </c>
      <c r="R242" s="346" t="s">
        <v>5698</v>
      </c>
      <c r="S242" s="346" t="s">
        <v>7282</v>
      </c>
      <c r="T242" s="346" t="s">
        <v>7283</v>
      </c>
      <c r="U242" s="346" t="s">
        <v>7284</v>
      </c>
      <c r="V242" s="346" t="s">
        <v>733</v>
      </c>
      <c r="W242" s="346" t="s">
        <v>733</v>
      </c>
      <c r="X242" s="346" t="s">
        <v>733</v>
      </c>
      <c r="Y242" s="346" t="s">
        <v>3320</v>
      </c>
      <c r="Z242" s="346" t="s">
        <v>7285</v>
      </c>
      <c r="AA242" s="346" t="s">
        <v>733</v>
      </c>
      <c r="AB242" s="346" t="s">
        <v>7286</v>
      </c>
      <c r="AC242" s="346" t="s">
        <v>7287</v>
      </c>
      <c r="AD242" s="346" t="s">
        <v>7288</v>
      </c>
      <c r="AE242" s="346" t="s">
        <v>7289</v>
      </c>
      <c r="AF242" s="346" t="s">
        <v>7290</v>
      </c>
      <c r="AG242" s="346" t="s">
        <v>7291</v>
      </c>
      <c r="AH242" s="346" t="s">
        <v>1214</v>
      </c>
      <c r="AI242" s="346" t="s">
        <v>3320</v>
      </c>
      <c r="AJ242" s="346" t="s">
        <v>5747</v>
      </c>
      <c r="AK242" s="346" t="s">
        <v>7146</v>
      </c>
      <c r="AL242" s="346" t="s">
        <v>5665</v>
      </c>
      <c r="AM242" s="347">
        <v>47088</v>
      </c>
      <c r="AN242" s="345">
        <v>30</v>
      </c>
      <c r="AO242" s="345">
        <v>75</v>
      </c>
      <c r="AP242" s="346" t="s">
        <v>5666</v>
      </c>
      <c r="AQ242" s="345">
        <v>28</v>
      </c>
      <c r="AR242" s="345">
        <v>197.73</v>
      </c>
      <c r="AS242" s="346" t="s">
        <v>733</v>
      </c>
      <c r="AT242" s="345">
        <v>25.08</v>
      </c>
      <c r="AU242" s="346" t="s">
        <v>1214</v>
      </c>
      <c r="AV242" s="345">
        <v>610</v>
      </c>
      <c r="AW242" s="346" t="s">
        <v>5667</v>
      </c>
      <c r="AX242" s="346" t="s">
        <v>5668</v>
      </c>
      <c r="AY242" s="346" t="s">
        <v>3320</v>
      </c>
      <c r="AZ242" s="346" t="s">
        <v>733</v>
      </c>
      <c r="BA242" s="346" t="s">
        <v>733</v>
      </c>
      <c r="BB242" s="345">
        <v>2197</v>
      </c>
      <c r="BC242" s="345">
        <v>2065</v>
      </c>
      <c r="BD242" s="346" t="s">
        <v>7293</v>
      </c>
      <c r="BE242" s="345">
        <v>365</v>
      </c>
      <c r="BF242" s="345">
        <v>30</v>
      </c>
      <c r="BG242" s="345">
        <v>98</v>
      </c>
      <c r="BH242" s="345">
        <v>25</v>
      </c>
      <c r="BI242" s="347">
        <v>46296</v>
      </c>
      <c r="BJ242" s="345">
        <v>1.5</v>
      </c>
      <c r="BK242" s="345">
        <v>8</v>
      </c>
      <c r="BL242" s="346" t="s">
        <v>7294</v>
      </c>
      <c r="BM242" s="345">
        <v>56281280</v>
      </c>
      <c r="BN242" s="346" t="s">
        <v>3320</v>
      </c>
      <c r="BO242" s="346" t="s">
        <v>3320</v>
      </c>
      <c r="BP242" s="346" t="s">
        <v>3320</v>
      </c>
      <c r="BQ242" s="346" t="s">
        <v>3320</v>
      </c>
      <c r="BR242" s="346" t="s">
        <v>3320</v>
      </c>
      <c r="BS242" s="346" t="s">
        <v>3320</v>
      </c>
      <c r="BT242" s="346" t="s">
        <v>3320</v>
      </c>
      <c r="BU242" s="346" t="s">
        <v>3320</v>
      </c>
      <c r="BV242" s="346" t="s">
        <v>3320</v>
      </c>
      <c r="BW242" s="346" t="s">
        <v>3320</v>
      </c>
      <c r="BX242" s="348"/>
      <c r="BY242" s="346" t="s">
        <v>3320</v>
      </c>
      <c r="BZ242" s="346" t="s">
        <v>3320</v>
      </c>
      <c r="CA242" s="346" t="s">
        <v>3320</v>
      </c>
      <c r="CB242" s="346" t="s">
        <v>3320</v>
      </c>
      <c r="CC242" s="346" t="s">
        <v>3320</v>
      </c>
      <c r="CD242" s="346" t="s">
        <v>3320</v>
      </c>
      <c r="CE242" s="346" t="s">
        <v>3320</v>
      </c>
      <c r="CF242" s="346" t="s">
        <v>3320</v>
      </c>
      <c r="CG242" s="346" t="s">
        <v>3320</v>
      </c>
      <c r="CH242" s="348"/>
      <c r="CI242" s="346" t="s">
        <v>3320</v>
      </c>
      <c r="CJ242" s="346" t="s">
        <v>3320</v>
      </c>
      <c r="CK242" s="346" t="s">
        <v>3320</v>
      </c>
      <c r="CL242" s="346" t="s">
        <v>3320</v>
      </c>
      <c r="CM242" s="346" t="s">
        <v>3320</v>
      </c>
      <c r="CN242" s="346" t="s">
        <v>3320</v>
      </c>
      <c r="CO242" s="346" t="s">
        <v>3320</v>
      </c>
      <c r="CP242" s="346" t="s">
        <v>3320</v>
      </c>
      <c r="CQ242" s="346" t="s">
        <v>3320</v>
      </c>
      <c r="CR242" s="346" t="s">
        <v>3320</v>
      </c>
      <c r="CS242" s="346" t="s">
        <v>3320</v>
      </c>
      <c r="CT242" s="346" t="s">
        <v>3320</v>
      </c>
      <c r="CU242" s="346" t="s">
        <v>3320</v>
      </c>
      <c r="CV242" s="346" t="s">
        <v>3320</v>
      </c>
      <c r="CW242" s="346" t="s">
        <v>3320</v>
      </c>
      <c r="CX242" s="346" t="s">
        <v>3320</v>
      </c>
      <c r="CY242" s="346" t="s">
        <v>3320</v>
      </c>
      <c r="CZ242" s="346" t="s">
        <v>3320</v>
      </c>
      <c r="DA242" s="346" t="s">
        <v>3320</v>
      </c>
      <c r="DB242" s="346" t="s">
        <v>3320</v>
      </c>
      <c r="DC242" s="346" t="s">
        <v>3320</v>
      </c>
      <c r="DD242" s="346" t="s">
        <v>3320</v>
      </c>
      <c r="DE242" s="346" t="s">
        <v>3320</v>
      </c>
      <c r="DF242" s="346" t="s">
        <v>3320</v>
      </c>
      <c r="DG242" s="346" t="s">
        <v>3320</v>
      </c>
      <c r="DH242" s="346" t="s">
        <v>3320</v>
      </c>
      <c r="DI242" s="346" t="s">
        <v>3320</v>
      </c>
      <c r="DJ242" s="346" t="s">
        <v>3320</v>
      </c>
      <c r="DK242" s="346" t="s">
        <v>3320</v>
      </c>
      <c r="DL242" s="346" t="s">
        <v>3320</v>
      </c>
      <c r="DM242" s="346" t="s">
        <v>3320</v>
      </c>
      <c r="DN242" s="346" t="s">
        <v>3320</v>
      </c>
      <c r="DO242" s="346" t="s">
        <v>3320</v>
      </c>
      <c r="DP242" s="346" t="s">
        <v>3320</v>
      </c>
      <c r="DQ242" s="346" t="s">
        <v>3320</v>
      </c>
      <c r="DR242" s="346" t="s">
        <v>3320</v>
      </c>
      <c r="DS242" s="346" t="s">
        <v>3320</v>
      </c>
      <c r="DT242" s="346" t="s">
        <v>3320</v>
      </c>
      <c r="DU242" s="346" t="s">
        <v>3320</v>
      </c>
      <c r="DV242" s="346" t="s">
        <v>3320</v>
      </c>
      <c r="DW242" s="346" t="s">
        <v>3320</v>
      </c>
      <c r="DX242" s="346" t="s">
        <v>3320</v>
      </c>
      <c r="DY242" s="346" t="s">
        <v>3320</v>
      </c>
      <c r="DZ242" s="346" t="s">
        <v>3320</v>
      </c>
      <c r="EA242" s="346" t="s">
        <v>3320</v>
      </c>
      <c r="EB242" s="346" t="s">
        <v>3320</v>
      </c>
      <c r="EC242" s="346" t="s">
        <v>3320</v>
      </c>
      <c r="ED242" s="346" t="s">
        <v>3320</v>
      </c>
      <c r="EE242" s="346" t="s">
        <v>3320</v>
      </c>
      <c r="EF242" s="345">
        <v>80097470</v>
      </c>
      <c r="EG242" s="346" t="s">
        <v>733</v>
      </c>
      <c r="EH242" s="346" t="s">
        <v>733</v>
      </c>
      <c r="EI242" s="346" t="s">
        <v>733</v>
      </c>
      <c r="EJ242" s="346" t="s">
        <v>733</v>
      </c>
      <c r="EK242" s="346" t="s">
        <v>1846</v>
      </c>
      <c r="EL242" s="346" t="s">
        <v>7295</v>
      </c>
      <c r="EM242" s="179" t="s">
        <v>7296</v>
      </c>
      <c r="EN242" s="348"/>
      <c r="EO242" s="346" t="s">
        <v>7297</v>
      </c>
      <c r="EP242" s="345">
        <v>80097470</v>
      </c>
      <c r="EQ242" s="345">
        <v>16121160</v>
      </c>
      <c r="ER242" s="345">
        <v>1506055</v>
      </c>
      <c r="ES242" s="345">
        <v>707312</v>
      </c>
      <c r="ET242" s="346" t="s">
        <v>7298</v>
      </c>
      <c r="EU242" s="346" t="s">
        <v>733</v>
      </c>
      <c r="EV242" s="346" t="s">
        <v>733</v>
      </c>
      <c r="EW242" s="346" t="s">
        <v>7299</v>
      </c>
      <c r="EX242" s="346" t="s">
        <v>1214</v>
      </c>
      <c r="EY242" s="346" t="s">
        <v>1214</v>
      </c>
      <c r="EZ242" s="346" t="s">
        <v>1214</v>
      </c>
      <c r="FA242" s="346" t="s">
        <v>733</v>
      </c>
      <c r="FB242" s="346" t="s">
        <v>1214</v>
      </c>
      <c r="FC242" s="349" t="s">
        <v>5676</v>
      </c>
      <c r="FD242" s="346" t="s">
        <v>3320</v>
      </c>
      <c r="FE242" s="346" t="s">
        <v>733</v>
      </c>
      <c r="FF242" s="346" t="s">
        <v>5721</v>
      </c>
      <c r="FG242" s="346" t="s">
        <v>733</v>
      </c>
      <c r="FH242" s="346" t="s">
        <v>5679</v>
      </c>
      <c r="FI242" s="346" t="s">
        <v>3320</v>
      </c>
      <c r="FJ242" s="346" t="s">
        <v>3320</v>
      </c>
      <c r="FK242" s="345">
        <v>2</v>
      </c>
      <c r="FL242" s="346" t="s">
        <v>733</v>
      </c>
      <c r="FM242" s="346" t="s">
        <v>5679</v>
      </c>
      <c r="FN242" s="346" t="s">
        <v>7300</v>
      </c>
      <c r="FO242" s="346" t="s">
        <v>733</v>
      </c>
      <c r="FP242" s="346" t="s">
        <v>3320</v>
      </c>
      <c r="FQ242" s="346" t="s">
        <v>7301</v>
      </c>
      <c r="FR242" s="346" t="s">
        <v>7302</v>
      </c>
      <c r="FS242" s="346" t="s">
        <v>5683</v>
      </c>
      <c r="FT242" s="346" t="s">
        <v>5952</v>
      </c>
      <c r="FU242" s="346" t="s">
        <v>5684</v>
      </c>
      <c r="FV242" s="346" t="s">
        <v>5759</v>
      </c>
      <c r="FW242" s="346" t="s">
        <v>1214</v>
      </c>
      <c r="FX242" s="350">
        <v>46072.829444444447</v>
      </c>
      <c r="FY242" s="350">
        <v>46077.011284722219</v>
      </c>
      <c r="FZ242" s="346" t="s">
        <v>5685</v>
      </c>
      <c r="GA242" s="346" t="s">
        <v>3320</v>
      </c>
      <c r="GB242" s="346" t="s">
        <v>3320</v>
      </c>
      <c r="GC242" s="346" t="s">
        <v>3320</v>
      </c>
      <c r="GD242" s="346" t="s">
        <v>3320</v>
      </c>
      <c r="GE242" s="346" t="s">
        <v>3320</v>
      </c>
      <c r="GF242" s="346" t="s">
        <v>3320</v>
      </c>
      <c r="GG242" s="346" t="s">
        <v>3320</v>
      </c>
      <c r="GH242" s="346" t="s">
        <v>3320</v>
      </c>
      <c r="GI242" s="346" t="s">
        <v>3320</v>
      </c>
      <c r="GJ242" s="346" t="s">
        <v>3320</v>
      </c>
      <c r="GK242" s="346" t="s">
        <v>3320</v>
      </c>
      <c r="GL242" s="346" t="s">
        <v>3320</v>
      </c>
      <c r="GM242" s="346" t="s">
        <v>3320</v>
      </c>
      <c r="GN242" s="346" t="s">
        <v>3320</v>
      </c>
      <c r="GO242" s="346" t="s">
        <v>3320</v>
      </c>
      <c r="GP242" s="346" t="s">
        <v>3320</v>
      </c>
      <c r="GQ242" s="346" t="s">
        <v>3320</v>
      </c>
      <c r="GR242" s="346" t="s">
        <v>3320</v>
      </c>
      <c r="GS242" s="346" t="s">
        <v>3320</v>
      </c>
      <c r="GT242" s="346" t="s">
        <v>3320</v>
      </c>
      <c r="GU242" s="346" t="s">
        <v>3320</v>
      </c>
      <c r="GV242" s="346" t="s">
        <v>3320</v>
      </c>
      <c r="GW242" s="346" t="s">
        <v>3320</v>
      </c>
      <c r="GX242" s="346" t="s">
        <v>3320</v>
      </c>
      <c r="GY242" s="346" t="s">
        <v>3320</v>
      </c>
      <c r="GZ242" s="346" t="s">
        <v>3320</v>
      </c>
      <c r="HA242" s="346" t="s">
        <v>3320</v>
      </c>
      <c r="HB242" s="346" t="s">
        <v>3320</v>
      </c>
      <c r="HC242" s="346" t="s">
        <v>3320</v>
      </c>
      <c r="HD242" s="346" t="s">
        <v>3320</v>
      </c>
      <c r="HE242" s="346" t="s">
        <v>3320</v>
      </c>
      <c r="HF242" s="346" t="s">
        <v>3320</v>
      </c>
      <c r="HG242" s="346" t="s">
        <v>3320</v>
      </c>
      <c r="HH242" s="346" t="s">
        <v>3320</v>
      </c>
      <c r="HI242" s="346" t="s">
        <v>3320</v>
      </c>
      <c r="HJ242" s="346" t="s">
        <v>3320</v>
      </c>
      <c r="HK242" s="346" t="s">
        <v>3320</v>
      </c>
      <c r="HL242" s="346" t="s">
        <v>3320</v>
      </c>
    </row>
    <row r="243" spans="1:220" ht="15.75" thickBot="1">
      <c r="A243" s="346" t="s">
        <v>5638</v>
      </c>
      <c r="B243" s="345">
        <v>600</v>
      </c>
      <c r="C243" s="346" t="s">
        <v>11487</v>
      </c>
      <c r="D243" s="346" t="s">
        <v>7348</v>
      </c>
      <c r="E243" s="345">
        <v>600</v>
      </c>
      <c r="F243" s="346" t="s">
        <v>7275</v>
      </c>
      <c r="G243" s="346" t="s">
        <v>331</v>
      </c>
      <c r="H243" s="346" t="s">
        <v>7349</v>
      </c>
      <c r="I243" s="346" t="s">
        <v>5643</v>
      </c>
      <c r="J243" s="354" t="s">
        <v>7357</v>
      </c>
      <c r="K243" s="346" t="s">
        <v>331</v>
      </c>
      <c r="L243" s="346" t="s">
        <v>7277</v>
      </c>
      <c r="M243" s="346" t="s">
        <v>7278</v>
      </c>
      <c r="N243" s="346" t="s">
        <v>7279</v>
      </c>
      <c r="O243" s="346" t="s">
        <v>7280</v>
      </c>
      <c r="P243" s="346" t="s">
        <v>331</v>
      </c>
      <c r="Q243" s="346" t="s">
        <v>7281</v>
      </c>
      <c r="R243" s="346" t="s">
        <v>5698</v>
      </c>
      <c r="S243" s="346" t="s">
        <v>7282</v>
      </c>
      <c r="T243" s="346" t="s">
        <v>7283</v>
      </c>
      <c r="U243" s="346" t="s">
        <v>7284</v>
      </c>
      <c r="V243" s="346" t="s">
        <v>733</v>
      </c>
      <c r="W243" s="346" t="s">
        <v>733</v>
      </c>
      <c r="X243" s="346" t="s">
        <v>733</v>
      </c>
      <c r="Y243" s="346" t="s">
        <v>3320</v>
      </c>
      <c r="Z243" s="346" t="s">
        <v>7285</v>
      </c>
      <c r="AA243" s="346" t="s">
        <v>733</v>
      </c>
      <c r="AB243" s="346" t="s">
        <v>7286</v>
      </c>
      <c r="AC243" s="346" t="s">
        <v>7287</v>
      </c>
      <c r="AD243" s="346" t="s">
        <v>7288</v>
      </c>
      <c r="AE243" s="346" t="s">
        <v>7289</v>
      </c>
      <c r="AF243" s="346" t="s">
        <v>7290</v>
      </c>
      <c r="AG243" s="346" t="s">
        <v>7291</v>
      </c>
      <c r="AH243" s="346" t="s">
        <v>1214</v>
      </c>
      <c r="AI243" s="346" t="s">
        <v>3320</v>
      </c>
      <c r="AJ243" s="346" t="s">
        <v>5663</v>
      </c>
      <c r="AK243" s="346" t="s">
        <v>3585</v>
      </c>
      <c r="AL243" s="346" t="s">
        <v>5665</v>
      </c>
      <c r="AM243" s="347">
        <v>47086</v>
      </c>
      <c r="AN243" s="345">
        <v>30</v>
      </c>
      <c r="AO243" s="345">
        <v>110</v>
      </c>
      <c r="AP243" s="346" t="s">
        <v>5666</v>
      </c>
      <c r="AQ243" s="345">
        <v>38</v>
      </c>
      <c r="AR243" s="345">
        <v>254</v>
      </c>
      <c r="AS243" s="346" t="s">
        <v>733</v>
      </c>
      <c r="AT243" s="345">
        <v>26.44</v>
      </c>
      <c r="AU243" s="346" t="s">
        <v>1214</v>
      </c>
      <c r="AV243" s="345">
        <v>610</v>
      </c>
      <c r="AW243" s="346" t="s">
        <v>5667</v>
      </c>
      <c r="AX243" s="346" t="s">
        <v>5668</v>
      </c>
      <c r="AY243" s="346" t="s">
        <v>3320</v>
      </c>
      <c r="AZ243" s="346" t="s">
        <v>733</v>
      </c>
      <c r="BA243" s="346" t="s">
        <v>733</v>
      </c>
      <c r="BB243" s="345">
        <v>2316</v>
      </c>
      <c r="BC243" s="345">
        <v>2130</v>
      </c>
      <c r="BD243" s="346" t="s">
        <v>7353</v>
      </c>
      <c r="BE243" s="345">
        <v>365</v>
      </c>
      <c r="BF243" s="345">
        <v>30</v>
      </c>
      <c r="BG243" s="345">
        <v>98</v>
      </c>
      <c r="BH243" s="345">
        <v>25</v>
      </c>
      <c r="BI243" s="347">
        <v>46325</v>
      </c>
      <c r="BJ243" s="345">
        <v>1.5</v>
      </c>
      <c r="BK243" s="345">
        <v>8</v>
      </c>
      <c r="BL243" s="346" t="s">
        <v>7354</v>
      </c>
      <c r="BM243" s="345">
        <v>77000000</v>
      </c>
      <c r="BN243" s="346" t="s">
        <v>3320</v>
      </c>
      <c r="BO243" s="346" t="s">
        <v>3320</v>
      </c>
      <c r="BP243" s="346" t="s">
        <v>3320</v>
      </c>
      <c r="BQ243" s="346" t="s">
        <v>3320</v>
      </c>
      <c r="BR243" s="346" t="s">
        <v>3320</v>
      </c>
      <c r="BS243" s="346" t="s">
        <v>3320</v>
      </c>
      <c r="BT243" s="346" t="s">
        <v>3320</v>
      </c>
      <c r="BU243" s="346" t="s">
        <v>3320</v>
      </c>
      <c r="BV243" s="346" t="s">
        <v>3320</v>
      </c>
      <c r="BW243" s="346" t="s">
        <v>3320</v>
      </c>
      <c r="BX243" s="348"/>
      <c r="BY243" s="346" t="s">
        <v>3320</v>
      </c>
      <c r="BZ243" s="346" t="s">
        <v>3320</v>
      </c>
      <c r="CA243" s="346" t="s">
        <v>3320</v>
      </c>
      <c r="CB243" s="346" t="s">
        <v>3320</v>
      </c>
      <c r="CC243" s="346" t="s">
        <v>3320</v>
      </c>
      <c r="CD243" s="346" t="s">
        <v>3320</v>
      </c>
      <c r="CE243" s="346" t="s">
        <v>3320</v>
      </c>
      <c r="CF243" s="346" t="s">
        <v>3320</v>
      </c>
      <c r="CG243" s="346" t="s">
        <v>3320</v>
      </c>
      <c r="CH243" s="348"/>
      <c r="CI243" s="346" t="s">
        <v>3320</v>
      </c>
      <c r="CJ243" s="346" t="s">
        <v>3320</v>
      </c>
      <c r="CK243" s="346" t="s">
        <v>3320</v>
      </c>
      <c r="CL243" s="346" t="s">
        <v>3320</v>
      </c>
      <c r="CM243" s="346" t="s">
        <v>3320</v>
      </c>
      <c r="CN243" s="346" t="s">
        <v>3320</v>
      </c>
      <c r="CO243" s="346" t="s">
        <v>3320</v>
      </c>
      <c r="CP243" s="346" t="s">
        <v>3320</v>
      </c>
      <c r="CQ243" s="346" t="s">
        <v>3320</v>
      </c>
      <c r="CR243" s="346" t="s">
        <v>3320</v>
      </c>
      <c r="CS243" s="346" t="s">
        <v>3320</v>
      </c>
      <c r="CT243" s="346" t="s">
        <v>3320</v>
      </c>
      <c r="CU243" s="346" t="s">
        <v>3320</v>
      </c>
      <c r="CV243" s="346" t="s">
        <v>3320</v>
      </c>
      <c r="CW243" s="346" t="s">
        <v>3320</v>
      </c>
      <c r="CX243" s="346" t="s">
        <v>3320</v>
      </c>
      <c r="CY243" s="346" t="s">
        <v>3320</v>
      </c>
      <c r="CZ243" s="346" t="s">
        <v>3320</v>
      </c>
      <c r="DA243" s="346" t="s">
        <v>3320</v>
      </c>
      <c r="DB243" s="346" t="s">
        <v>3320</v>
      </c>
      <c r="DC243" s="346" t="s">
        <v>3320</v>
      </c>
      <c r="DD243" s="346" t="s">
        <v>3320</v>
      </c>
      <c r="DE243" s="346" t="s">
        <v>3320</v>
      </c>
      <c r="DF243" s="346" t="s">
        <v>3320</v>
      </c>
      <c r="DG243" s="346" t="s">
        <v>3320</v>
      </c>
      <c r="DH243" s="346" t="s">
        <v>3320</v>
      </c>
      <c r="DI243" s="346" t="s">
        <v>3320</v>
      </c>
      <c r="DJ243" s="346" t="s">
        <v>3320</v>
      </c>
      <c r="DK243" s="346" t="s">
        <v>3320</v>
      </c>
      <c r="DL243" s="346" t="s">
        <v>3320</v>
      </c>
      <c r="DM243" s="346" t="s">
        <v>3320</v>
      </c>
      <c r="DN243" s="346" t="s">
        <v>3320</v>
      </c>
      <c r="DO243" s="346" t="s">
        <v>3320</v>
      </c>
      <c r="DP243" s="346" t="s">
        <v>3320</v>
      </c>
      <c r="DQ243" s="346" t="s">
        <v>3320</v>
      </c>
      <c r="DR243" s="346" t="s">
        <v>3320</v>
      </c>
      <c r="DS243" s="346" t="s">
        <v>3320</v>
      </c>
      <c r="DT243" s="346" t="s">
        <v>3320</v>
      </c>
      <c r="DU243" s="346" t="s">
        <v>3320</v>
      </c>
      <c r="DV243" s="346" t="s">
        <v>3320</v>
      </c>
      <c r="DW243" s="346" t="s">
        <v>3320</v>
      </c>
      <c r="DX243" s="346" t="s">
        <v>3320</v>
      </c>
      <c r="DY243" s="346" t="s">
        <v>3320</v>
      </c>
      <c r="DZ243" s="346" t="s">
        <v>3320</v>
      </c>
      <c r="EA243" s="346" t="s">
        <v>3320</v>
      </c>
      <c r="EB243" s="346" t="s">
        <v>3320</v>
      </c>
      <c r="EC243" s="346" t="s">
        <v>3320</v>
      </c>
      <c r="ED243" s="346" t="s">
        <v>3320</v>
      </c>
      <c r="EE243" s="346" t="s">
        <v>3320</v>
      </c>
      <c r="EF243" s="345">
        <v>103555000</v>
      </c>
      <c r="EG243" s="346" t="s">
        <v>733</v>
      </c>
      <c r="EH243" s="346" t="s">
        <v>733</v>
      </c>
      <c r="EI243" s="346" t="s">
        <v>733</v>
      </c>
      <c r="EJ243" s="346" t="s">
        <v>733</v>
      </c>
      <c r="EK243" s="346" t="s">
        <v>5041</v>
      </c>
      <c r="EL243" s="346" t="s">
        <v>7355</v>
      </c>
      <c r="EM243" s="179" t="s">
        <v>7356</v>
      </c>
      <c r="EN243" s="348"/>
      <c r="EO243" s="346" t="s">
        <v>7358</v>
      </c>
      <c r="EP243" s="345">
        <v>103555000</v>
      </c>
      <c r="EQ243" s="345">
        <v>22779000</v>
      </c>
      <c r="ER243" s="345">
        <v>1229</v>
      </c>
      <c r="ES243" s="345">
        <v>757.58</v>
      </c>
      <c r="ET243" s="346" t="s">
        <v>7359</v>
      </c>
      <c r="EU243" s="346" t="s">
        <v>733</v>
      </c>
      <c r="EV243" s="346" t="s">
        <v>733</v>
      </c>
      <c r="EW243" s="346" t="s">
        <v>7299</v>
      </c>
      <c r="EX243" s="346" t="s">
        <v>1214</v>
      </c>
      <c r="EY243" s="346" t="s">
        <v>1214</v>
      </c>
      <c r="EZ243" s="346" t="s">
        <v>1214</v>
      </c>
      <c r="FA243" s="346" t="s">
        <v>733</v>
      </c>
      <c r="FB243" s="346" t="s">
        <v>1214</v>
      </c>
      <c r="FC243" s="349" t="s">
        <v>5676</v>
      </c>
      <c r="FD243" s="346" t="s">
        <v>3320</v>
      </c>
      <c r="FE243" s="346" t="s">
        <v>733</v>
      </c>
      <c r="FF243" s="346" t="s">
        <v>5721</v>
      </c>
      <c r="FG243" s="346" t="s">
        <v>733</v>
      </c>
      <c r="FH243" s="346" t="s">
        <v>5679</v>
      </c>
      <c r="FI243" s="346" t="s">
        <v>3320</v>
      </c>
      <c r="FJ243" s="346" t="s">
        <v>3320</v>
      </c>
      <c r="FK243" s="345">
        <v>2</v>
      </c>
      <c r="FL243" s="346" t="s">
        <v>733</v>
      </c>
      <c r="FM243" s="346" t="s">
        <v>5679</v>
      </c>
      <c r="FN243" s="346" t="s">
        <v>7360</v>
      </c>
      <c r="FO243" s="346" t="s">
        <v>733</v>
      </c>
      <c r="FP243" s="346" t="s">
        <v>3320</v>
      </c>
      <c r="FQ243" s="346" t="s">
        <v>7361</v>
      </c>
      <c r="FR243" s="346" t="s">
        <v>7362</v>
      </c>
      <c r="FS243" s="346" t="s">
        <v>5683</v>
      </c>
      <c r="FT243" s="346" t="s">
        <v>5952</v>
      </c>
      <c r="FU243" s="346" t="s">
        <v>5684</v>
      </c>
      <c r="FV243" s="346" t="s">
        <v>733</v>
      </c>
      <c r="FW243" s="346" t="s">
        <v>1214</v>
      </c>
      <c r="FX243" s="350">
        <v>46072.572928240741</v>
      </c>
      <c r="FY243" s="350">
        <v>46076.950023148151</v>
      </c>
      <c r="FZ243" s="346" t="s">
        <v>5685</v>
      </c>
      <c r="GA243" s="346" t="s">
        <v>3320</v>
      </c>
      <c r="GB243" s="346" t="s">
        <v>3320</v>
      </c>
      <c r="GC243" s="346" t="s">
        <v>3320</v>
      </c>
      <c r="GD243" s="346" t="s">
        <v>3320</v>
      </c>
      <c r="GE243" s="346" t="s">
        <v>3320</v>
      </c>
      <c r="GF243" s="346" t="s">
        <v>3320</v>
      </c>
      <c r="GG243" s="346" t="s">
        <v>3320</v>
      </c>
      <c r="GH243" s="346" t="s">
        <v>3320</v>
      </c>
      <c r="GI243" s="346" t="s">
        <v>3320</v>
      </c>
      <c r="GJ243" s="346" t="s">
        <v>3320</v>
      </c>
      <c r="GK243" s="346" t="s">
        <v>3320</v>
      </c>
      <c r="GL243" s="346" t="s">
        <v>3320</v>
      </c>
      <c r="GM243" s="346" t="s">
        <v>3320</v>
      </c>
      <c r="GN243" s="346" t="s">
        <v>3320</v>
      </c>
      <c r="GO243" s="346" t="s">
        <v>3320</v>
      </c>
      <c r="GP243" s="346" t="s">
        <v>3320</v>
      </c>
      <c r="GQ243" s="346" t="s">
        <v>3320</v>
      </c>
      <c r="GR243" s="346" t="s">
        <v>3320</v>
      </c>
      <c r="GS243" s="346" t="s">
        <v>3320</v>
      </c>
      <c r="GT243" s="346" t="s">
        <v>3320</v>
      </c>
      <c r="GU243" s="346" t="s">
        <v>3320</v>
      </c>
      <c r="GV243" s="346" t="s">
        <v>3320</v>
      </c>
      <c r="GW243" s="346" t="s">
        <v>3320</v>
      </c>
      <c r="GX243" s="346" t="s">
        <v>3320</v>
      </c>
      <c r="GY243" s="346" t="s">
        <v>3320</v>
      </c>
      <c r="GZ243" s="346" t="s">
        <v>3320</v>
      </c>
      <c r="HA243" s="346" t="s">
        <v>3320</v>
      </c>
      <c r="HB243" s="346" t="s">
        <v>3320</v>
      </c>
      <c r="HC243" s="346" t="s">
        <v>3320</v>
      </c>
      <c r="HD243" s="346" t="s">
        <v>3320</v>
      </c>
      <c r="HE243" s="346" t="s">
        <v>3320</v>
      </c>
      <c r="HF243" s="346" t="s">
        <v>3320</v>
      </c>
      <c r="HG243" s="346" t="s">
        <v>3320</v>
      </c>
      <c r="HH243" s="346" t="s">
        <v>3320</v>
      </c>
      <c r="HI243" s="346" t="s">
        <v>3320</v>
      </c>
      <c r="HJ243" s="346" t="s">
        <v>3320</v>
      </c>
      <c r="HK243" s="346" t="s">
        <v>3320</v>
      </c>
      <c r="HL243" s="346" t="s">
        <v>3320</v>
      </c>
    </row>
    <row r="244" spans="1:220" ht="15.75" thickBot="1">
      <c r="A244" s="346" t="s">
        <v>5638</v>
      </c>
      <c r="B244" s="345">
        <v>680</v>
      </c>
      <c r="C244" s="346" t="s">
        <v>7475</v>
      </c>
      <c r="D244" s="346" t="s">
        <v>7476</v>
      </c>
      <c r="E244" s="345">
        <v>680</v>
      </c>
      <c r="F244" s="346" t="s">
        <v>6106</v>
      </c>
      <c r="G244" s="346" t="s">
        <v>6107</v>
      </c>
      <c r="H244" s="346" t="s">
        <v>7477</v>
      </c>
      <c r="I244" s="346" t="s">
        <v>5643</v>
      </c>
      <c r="J244" s="346" t="s">
        <v>500</v>
      </c>
      <c r="K244" s="346" t="s">
        <v>6107</v>
      </c>
      <c r="L244" s="346" t="s">
        <v>6109</v>
      </c>
      <c r="M244" s="346" t="s">
        <v>6110</v>
      </c>
      <c r="N244" s="346" t="s">
        <v>675</v>
      </c>
      <c r="O244" s="346" t="s">
        <v>6111</v>
      </c>
      <c r="P244" s="346" t="s">
        <v>6107</v>
      </c>
      <c r="Q244" s="346" t="s">
        <v>6112</v>
      </c>
      <c r="R244" s="346" t="s">
        <v>5698</v>
      </c>
      <c r="S244" s="346" t="s">
        <v>6113</v>
      </c>
      <c r="T244" s="346" t="s">
        <v>6114</v>
      </c>
      <c r="U244" s="346" t="s">
        <v>6115</v>
      </c>
      <c r="V244" s="346" t="s">
        <v>733</v>
      </c>
      <c r="W244" s="346" t="s">
        <v>733</v>
      </c>
      <c r="X244" s="346" t="s">
        <v>1214</v>
      </c>
      <c r="Y244" s="346" t="s">
        <v>6116</v>
      </c>
      <c r="Z244" s="346" t="s">
        <v>6117</v>
      </c>
      <c r="AA244" s="346" t="s">
        <v>733</v>
      </c>
      <c r="AB244" s="346" t="s">
        <v>6118</v>
      </c>
      <c r="AC244" s="346" t="s">
        <v>6119</v>
      </c>
      <c r="AD244" s="346" t="s">
        <v>6120</v>
      </c>
      <c r="AE244" s="346" t="s">
        <v>6121</v>
      </c>
      <c r="AF244" s="346" t="s">
        <v>6122</v>
      </c>
      <c r="AG244" s="346" t="s">
        <v>6123</v>
      </c>
      <c r="AH244" s="346" t="s">
        <v>1214</v>
      </c>
      <c r="AI244" s="346" t="s">
        <v>3320</v>
      </c>
      <c r="AJ244" s="346" t="s">
        <v>5955</v>
      </c>
      <c r="AK244" s="346" t="s">
        <v>3596</v>
      </c>
      <c r="AL244" s="346" t="s">
        <v>5665</v>
      </c>
      <c r="AM244" s="347">
        <v>47300</v>
      </c>
      <c r="AN244" s="345">
        <v>52</v>
      </c>
      <c r="AO244" s="345">
        <v>90</v>
      </c>
      <c r="AP244" s="346" t="s">
        <v>5666</v>
      </c>
      <c r="AQ244" s="345">
        <v>26</v>
      </c>
      <c r="AR244" s="345">
        <v>258.87</v>
      </c>
      <c r="AS244" s="346" t="s">
        <v>733</v>
      </c>
      <c r="AT244" s="345">
        <v>27.06</v>
      </c>
      <c r="AU244" s="346" t="s">
        <v>1214</v>
      </c>
      <c r="AV244" s="345">
        <v>650</v>
      </c>
      <c r="AW244" s="346" t="s">
        <v>5800</v>
      </c>
      <c r="AX244" s="346" t="s">
        <v>5801</v>
      </c>
      <c r="AY244" s="346" t="s">
        <v>3320</v>
      </c>
      <c r="AZ244" s="346" t="s">
        <v>733</v>
      </c>
      <c r="BA244" s="346" t="s">
        <v>1214</v>
      </c>
      <c r="BB244" s="345">
        <v>2070</v>
      </c>
      <c r="BC244" s="345">
        <v>1903</v>
      </c>
      <c r="BD244" s="346" t="s">
        <v>7478</v>
      </c>
      <c r="BE244" s="345">
        <v>365</v>
      </c>
      <c r="BF244" s="345">
        <v>84</v>
      </c>
      <c r="BG244" s="345">
        <v>98</v>
      </c>
      <c r="BH244" s="345">
        <v>23</v>
      </c>
      <c r="BI244" s="347">
        <v>46784</v>
      </c>
      <c r="BJ244" s="345">
        <v>0.3</v>
      </c>
      <c r="BK244" s="345">
        <v>8</v>
      </c>
      <c r="BL244" s="346" t="s">
        <v>7479</v>
      </c>
      <c r="BM244" s="346" t="s">
        <v>3320</v>
      </c>
      <c r="BN244" s="346" t="s">
        <v>3320</v>
      </c>
      <c r="BO244" s="346" t="s">
        <v>3320</v>
      </c>
      <c r="BP244" s="346" t="s">
        <v>3320</v>
      </c>
      <c r="BQ244" s="346" t="s">
        <v>3320</v>
      </c>
      <c r="BR244" s="346" t="s">
        <v>3320</v>
      </c>
      <c r="BS244" s="346" t="s">
        <v>3320</v>
      </c>
      <c r="BT244" s="346" t="s">
        <v>3320</v>
      </c>
      <c r="BU244" s="346" t="s">
        <v>3320</v>
      </c>
      <c r="BV244" s="346" t="s">
        <v>3320</v>
      </c>
      <c r="BW244" s="346" t="s">
        <v>3320</v>
      </c>
      <c r="BX244" s="348"/>
      <c r="BY244" s="346" t="s">
        <v>3320</v>
      </c>
      <c r="BZ244" s="346" t="s">
        <v>3320</v>
      </c>
      <c r="CA244" s="346" t="s">
        <v>3320</v>
      </c>
      <c r="CB244" s="346" t="s">
        <v>3320</v>
      </c>
      <c r="CC244" s="346" t="s">
        <v>3320</v>
      </c>
      <c r="CD244" s="346" t="s">
        <v>3320</v>
      </c>
      <c r="CE244" s="346" t="s">
        <v>3320</v>
      </c>
      <c r="CF244" s="346" t="s">
        <v>3320</v>
      </c>
      <c r="CG244" s="346" t="s">
        <v>3320</v>
      </c>
      <c r="CH244" s="348"/>
      <c r="CI244" s="346" t="s">
        <v>3320</v>
      </c>
      <c r="CJ244" s="346" t="s">
        <v>3320</v>
      </c>
      <c r="CK244" s="346" t="s">
        <v>3320</v>
      </c>
      <c r="CL244" s="346" t="s">
        <v>3320</v>
      </c>
      <c r="CM244" s="346" t="s">
        <v>3320</v>
      </c>
      <c r="CN244" s="346" t="s">
        <v>3320</v>
      </c>
      <c r="CO244" s="346" t="s">
        <v>3320</v>
      </c>
      <c r="CP244" s="346" t="s">
        <v>3320</v>
      </c>
      <c r="CQ244" s="346" t="s">
        <v>3320</v>
      </c>
      <c r="CR244" s="346" t="s">
        <v>3320</v>
      </c>
      <c r="CS244" s="346" t="s">
        <v>3320</v>
      </c>
      <c r="CT244" s="346" t="s">
        <v>3320</v>
      </c>
      <c r="CU244" s="346" t="s">
        <v>3320</v>
      </c>
      <c r="CV244" s="346" t="s">
        <v>3320</v>
      </c>
      <c r="CW244" s="346" t="s">
        <v>3320</v>
      </c>
      <c r="CX244" s="346" t="s">
        <v>3320</v>
      </c>
      <c r="CY244" s="346" t="s">
        <v>3320</v>
      </c>
      <c r="CZ244" s="346" t="s">
        <v>3320</v>
      </c>
      <c r="DA244" s="346" t="s">
        <v>3320</v>
      </c>
      <c r="DB244" s="346" t="s">
        <v>3320</v>
      </c>
      <c r="DC244" s="346" t="s">
        <v>3320</v>
      </c>
      <c r="DD244" s="346" t="s">
        <v>3320</v>
      </c>
      <c r="DE244" s="346" t="s">
        <v>3320</v>
      </c>
      <c r="DF244" s="346" t="s">
        <v>3320</v>
      </c>
      <c r="DG244" s="346" t="s">
        <v>3320</v>
      </c>
      <c r="DH244" s="346" t="s">
        <v>3320</v>
      </c>
      <c r="DI244" s="346" t="s">
        <v>3320</v>
      </c>
      <c r="DJ244" s="346" t="s">
        <v>3320</v>
      </c>
      <c r="DK244" s="346" t="s">
        <v>3320</v>
      </c>
      <c r="DL244" s="346" t="s">
        <v>3320</v>
      </c>
      <c r="DM244" s="346" t="s">
        <v>3320</v>
      </c>
      <c r="DN244" s="346" t="s">
        <v>3320</v>
      </c>
      <c r="DO244" s="346" t="s">
        <v>3320</v>
      </c>
      <c r="DP244" s="346" t="s">
        <v>3320</v>
      </c>
      <c r="DQ244" s="346" t="s">
        <v>3320</v>
      </c>
      <c r="DR244" s="346" t="s">
        <v>3320</v>
      </c>
      <c r="DS244" s="346" t="s">
        <v>3320</v>
      </c>
      <c r="DT244" s="346" t="s">
        <v>3320</v>
      </c>
      <c r="DU244" s="346" t="s">
        <v>3320</v>
      </c>
      <c r="DV244" s="346" t="s">
        <v>3320</v>
      </c>
      <c r="DW244" s="346" t="s">
        <v>3320</v>
      </c>
      <c r="DX244" s="346" t="s">
        <v>3320</v>
      </c>
      <c r="DY244" s="346" t="s">
        <v>3320</v>
      </c>
      <c r="DZ244" s="346" t="s">
        <v>3320</v>
      </c>
      <c r="EA244" s="346" t="s">
        <v>3320</v>
      </c>
      <c r="EB244" s="346" t="s">
        <v>3320</v>
      </c>
      <c r="EC244" s="346" t="s">
        <v>3320</v>
      </c>
      <c r="ED244" s="346" t="s">
        <v>3320</v>
      </c>
      <c r="EE244" s="346" t="s">
        <v>3320</v>
      </c>
      <c r="EF244" s="345">
        <v>125478254</v>
      </c>
      <c r="EG244" s="346" t="s">
        <v>733</v>
      </c>
      <c r="EH244" s="346" t="s">
        <v>733</v>
      </c>
      <c r="EI244" s="346" t="s">
        <v>733</v>
      </c>
      <c r="EJ244" s="346" t="s">
        <v>733</v>
      </c>
      <c r="EK244" s="346" t="s">
        <v>546</v>
      </c>
      <c r="EL244" s="346" t="s">
        <v>7480</v>
      </c>
      <c r="EM244" s="179" t="s">
        <v>7481</v>
      </c>
      <c r="EN244" s="348"/>
      <c r="EO244" s="346" t="s">
        <v>7482</v>
      </c>
      <c r="EP244" s="345">
        <v>125478254</v>
      </c>
      <c r="EQ244" s="345">
        <v>9679550</v>
      </c>
      <c r="ER244" s="345">
        <v>1083.6400000000001</v>
      </c>
      <c r="ES244" s="345">
        <v>457.88</v>
      </c>
      <c r="ET244" s="346" t="s">
        <v>7483</v>
      </c>
      <c r="EU244" s="346" t="s">
        <v>733</v>
      </c>
      <c r="EV244" s="346" t="s">
        <v>733</v>
      </c>
      <c r="EW244" s="346" t="s">
        <v>6130</v>
      </c>
      <c r="EX244" s="346" t="s">
        <v>733</v>
      </c>
      <c r="EY244" s="346" t="s">
        <v>733</v>
      </c>
      <c r="EZ244" s="346" t="s">
        <v>733</v>
      </c>
      <c r="FA244" s="346" t="s">
        <v>733</v>
      </c>
      <c r="FB244" s="346" t="s">
        <v>733</v>
      </c>
      <c r="FC244" s="349" t="s">
        <v>5676</v>
      </c>
      <c r="FD244" s="346" t="s">
        <v>3320</v>
      </c>
      <c r="FE244" s="346" t="s">
        <v>733</v>
      </c>
      <c r="FF244" s="346" t="s">
        <v>5677</v>
      </c>
      <c r="FG244" s="346" t="s">
        <v>733</v>
      </c>
      <c r="FH244" s="346" t="s">
        <v>5679</v>
      </c>
      <c r="FI244" s="346" t="s">
        <v>3320</v>
      </c>
      <c r="FJ244" s="346" t="s">
        <v>3320</v>
      </c>
      <c r="FK244" s="345">
        <v>0.5</v>
      </c>
      <c r="FL244" s="346" t="s">
        <v>733</v>
      </c>
      <c r="FM244" s="346" t="s">
        <v>5679</v>
      </c>
      <c r="FN244" s="346" t="s">
        <v>7484</v>
      </c>
      <c r="FO244" s="346" t="s">
        <v>733</v>
      </c>
      <c r="FP244" s="346" t="s">
        <v>3320</v>
      </c>
      <c r="FQ244" s="346" t="s">
        <v>7485</v>
      </c>
      <c r="FR244" s="346" t="s">
        <v>7486</v>
      </c>
      <c r="FS244" s="346" t="s">
        <v>5683</v>
      </c>
      <c r="FT244" s="346" t="s">
        <v>5683</v>
      </c>
      <c r="FU244" s="346" t="s">
        <v>5683</v>
      </c>
      <c r="FV244" s="346" t="s">
        <v>5759</v>
      </c>
      <c r="FW244" s="346" t="s">
        <v>733</v>
      </c>
      <c r="FX244" s="350">
        <v>46076.514687499999</v>
      </c>
      <c r="FY244" s="350">
        <v>46076.675555555557</v>
      </c>
      <c r="FZ244" s="346" t="s">
        <v>5685</v>
      </c>
      <c r="GA244" s="346" t="s">
        <v>3320</v>
      </c>
      <c r="GB244" s="346" t="s">
        <v>3320</v>
      </c>
      <c r="GC244" s="346" t="s">
        <v>3320</v>
      </c>
      <c r="GD244" s="346" t="s">
        <v>3320</v>
      </c>
      <c r="GE244" s="346" t="s">
        <v>3320</v>
      </c>
      <c r="GF244" s="346" t="s">
        <v>3320</v>
      </c>
      <c r="GG244" s="346" t="s">
        <v>3320</v>
      </c>
      <c r="GH244" s="346" t="s">
        <v>3320</v>
      </c>
      <c r="GI244" s="346" t="s">
        <v>3320</v>
      </c>
      <c r="GJ244" s="346" t="s">
        <v>3320</v>
      </c>
      <c r="GK244" s="346" t="s">
        <v>3320</v>
      </c>
      <c r="GL244" s="346" t="s">
        <v>3320</v>
      </c>
      <c r="GM244" s="346" t="s">
        <v>3320</v>
      </c>
      <c r="GN244" s="346" t="s">
        <v>3320</v>
      </c>
      <c r="GO244" s="346" t="s">
        <v>3320</v>
      </c>
      <c r="GP244" s="346" t="s">
        <v>3320</v>
      </c>
      <c r="GQ244" s="346" t="s">
        <v>3320</v>
      </c>
      <c r="GR244" s="346" t="s">
        <v>3320</v>
      </c>
      <c r="GS244" s="346" t="s">
        <v>3320</v>
      </c>
      <c r="GT244" s="346" t="s">
        <v>3320</v>
      </c>
      <c r="GU244" s="346" t="s">
        <v>3320</v>
      </c>
      <c r="GV244" s="346" t="s">
        <v>3320</v>
      </c>
      <c r="GW244" s="346" t="s">
        <v>3320</v>
      </c>
      <c r="GX244" s="346" t="s">
        <v>3320</v>
      </c>
      <c r="GY244" s="346" t="s">
        <v>3320</v>
      </c>
      <c r="GZ244" s="346" t="s">
        <v>3320</v>
      </c>
      <c r="HA244" s="346" t="s">
        <v>3320</v>
      </c>
      <c r="HB244" s="346" t="s">
        <v>3320</v>
      </c>
      <c r="HC244" s="346" t="s">
        <v>3320</v>
      </c>
      <c r="HD244" s="346" t="s">
        <v>3320</v>
      </c>
      <c r="HE244" s="346" t="s">
        <v>3320</v>
      </c>
      <c r="HF244" s="346" t="s">
        <v>3320</v>
      </c>
      <c r="HG244" s="346" t="s">
        <v>3320</v>
      </c>
      <c r="HH244" s="346" t="s">
        <v>3320</v>
      </c>
      <c r="HI244" s="346" t="s">
        <v>3320</v>
      </c>
      <c r="HJ244" s="346" t="s">
        <v>3320</v>
      </c>
      <c r="HK244" s="346" t="s">
        <v>3320</v>
      </c>
      <c r="HL244" s="346" t="s">
        <v>3320</v>
      </c>
    </row>
    <row r="245" spans="1:220" ht="15.75" thickBot="1">
      <c r="A245" s="346" t="s">
        <v>5638</v>
      </c>
      <c r="B245" s="345">
        <v>662</v>
      </c>
      <c r="C245" s="346" t="s">
        <v>9898</v>
      </c>
      <c r="D245" s="346" t="s">
        <v>9899</v>
      </c>
      <c r="E245" s="345">
        <v>662</v>
      </c>
      <c r="F245" s="346" t="s">
        <v>7113</v>
      </c>
      <c r="G245" s="346" t="s">
        <v>7114</v>
      </c>
      <c r="H245" s="346" t="s">
        <v>9900</v>
      </c>
      <c r="I245" s="346" t="s">
        <v>5643</v>
      </c>
      <c r="J245" s="346" t="s">
        <v>7115</v>
      </c>
      <c r="K245" s="346" t="s">
        <v>7114</v>
      </c>
      <c r="L245" s="346" t="s">
        <v>5698</v>
      </c>
      <c r="M245" s="346" t="s">
        <v>5698</v>
      </c>
      <c r="N245" s="346" t="s">
        <v>7117</v>
      </c>
      <c r="O245" s="346" t="s">
        <v>7118</v>
      </c>
      <c r="P245" s="346" t="s">
        <v>7114</v>
      </c>
      <c r="Q245" s="346" t="s">
        <v>7119</v>
      </c>
      <c r="R245" s="346" t="s">
        <v>5698</v>
      </c>
      <c r="S245" s="346" t="s">
        <v>7120</v>
      </c>
      <c r="T245" s="346" t="s">
        <v>7120</v>
      </c>
      <c r="U245" s="346" t="s">
        <v>7121</v>
      </c>
      <c r="V245" s="346" t="s">
        <v>733</v>
      </c>
      <c r="W245" s="346" t="s">
        <v>733</v>
      </c>
      <c r="X245" s="346" t="s">
        <v>733</v>
      </c>
      <c r="Y245" s="346" t="s">
        <v>3320</v>
      </c>
      <c r="Z245" s="346" t="s">
        <v>7122</v>
      </c>
      <c r="AA245" s="346" t="s">
        <v>733</v>
      </c>
      <c r="AB245" s="346" t="s">
        <v>7123</v>
      </c>
      <c r="AC245" s="346" t="s">
        <v>7124</v>
      </c>
      <c r="AD245" s="346" t="s">
        <v>7125</v>
      </c>
      <c r="AE245" s="346" t="s">
        <v>7126</v>
      </c>
      <c r="AF245" s="346" t="s">
        <v>7127</v>
      </c>
      <c r="AG245" s="346" t="s">
        <v>7128</v>
      </c>
      <c r="AH245" s="346" t="s">
        <v>1214</v>
      </c>
      <c r="AI245" s="346" t="s">
        <v>3320</v>
      </c>
      <c r="AJ245" s="346" t="s">
        <v>2043</v>
      </c>
      <c r="AK245" s="346" t="s">
        <v>5798</v>
      </c>
      <c r="AL245" s="346" t="s">
        <v>5712</v>
      </c>
      <c r="AM245" s="347">
        <v>47320</v>
      </c>
      <c r="AN245" s="345">
        <v>34</v>
      </c>
      <c r="AO245" s="345">
        <v>400</v>
      </c>
      <c r="AP245" s="346" t="s">
        <v>5863</v>
      </c>
      <c r="AQ245" s="345">
        <v>1145</v>
      </c>
      <c r="AR245" s="345">
        <v>700</v>
      </c>
      <c r="AS245" s="346" t="s">
        <v>733</v>
      </c>
      <c r="AT245" s="345">
        <v>25</v>
      </c>
      <c r="AU245" s="346" t="s">
        <v>1214</v>
      </c>
      <c r="AV245" s="345">
        <v>550</v>
      </c>
      <c r="AW245" s="346" t="s">
        <v>5713</v>
      </c>
      <c r="AX245" s="346" t="s">
        <v>5668</v>
      </c>
      <c r="AY245" s="346" t="s">
        <v>3320</v>
      </c>
      <c r="AZ245" s="346" t="s">
        <v>733</v>
      </c>
      <c r="BA245" s="346" t="s">
        <v>733</v>
      </c>
      <c r="BB245" s="345">
        <v>349.18</v>
      </c>
      <c r="BC245" s="345">
        <v>322.29000000000002</v>
      </c>
      <c r="BD245" s="346" t="s">
        <v>9082</v>
      </c>
      <c r="BE245" s="345">
        <v>365</v>
      </c>
      <c r="BF245" s="345">
        <v>86</v>
      </c>
      <c r="BG245" s="345">
        <v>98</v>
      </c>
      <c r="BH245" s="345">
        <v>25</v>
      </c>
      <c r="BI245" s="347">
        <v>46598</v>
      </c>
      <c r="BJ245" s="345">
        <v>0.4</v>
      </c>
      <c r="BK245" s="345">
        <v>8</v>
      </c>
      <c r="BL245" s="346" t="s">
        <v>9902</v>
      </c>
      <c r="BM245" s="345">
        <v>80000000</v>
      </c>
      <c r="BN245" s="346" t="s">
        <v>3320</v>
      </c>
      <c r="BO245" s="346" t="s">
        <v>3320</v>
      </c>
      <c r="BP245" s="346" t="s">
        <v>3320</v>
      </c>
      <c r="BQ245" s="346" t="s">
        <v>3320</v>
      </c>
      <c r="BR245" s="346" t="s">
        <v>3320</v>
      </c>
      <c r="BS245" s="346" t="s">
        <v>3320</v>
      </c>
      <c r="BT245" s="346" t="s">
        <v>3320</v>
      </c>
      <c r="BU245" s="346" t="s">
        <v>3320</v>
      </c>
      <c r="BV245" s="346" t="s">
        <v>3320</v>
      </c>
      <c r="BW245" s="346" t="s">
        <v>3320</v>
      </c>
      <c r="BX245" s="348"/>
      <c r="BY245" s="346" t="s">
        <v>3320</v>
      </c>
      <c r="BZ245" s="346" t="s">
        <v>3320</v>
      </c>
      <c r="CA245" s="346" t="s">
        <v>3320</v>
      </c>
      <c r="CB245" s="346" t="s">
        <v>3320</v>
      </c>
      <c r="CC245" s="346" t="s">
        <v>3320</v>
      </c>
      <c r="CD245" s="346" t="s">
        <v>3320</v>
      </c>
      <c r="CE245" s="346" t="s">
        <v>3320</v>
      </c>
      <c r="CF245" s="346" t="s">
        <v>3320</v>
      </c>
      <c r="CG245" s="346" t="s">
        <v>3320</v>
      </c>
      <c r="CH245" s="348"/>
      <c r="CI245" s="346" t="s">
        <v>3320</v>
      </c>
      <c r="CJ245" s="346" t="s">
        <v>3320</v>
      </c>
      <c r="CK245" s="346" t="s">
        <v>3320</v>
      </c>
      <c r="CL245" s="346" t="s">
        <v>3320</v>
      </c>
      <c r="CM245" s="346" t="s">
        <v>3320</v>
      </c>
      <c r="CN245" s="346" t="s">
        <v>3320</v>
      </c>
      <c r="CO245" s="346" t="s">
        <v>3320</v>
      </c>
      <c r="CP245" s="346" t="s">
        <v>3320</v>
      </c>
      <c r="CQ245" s="346" t="s">
        <v>3320</v>
      </c>
      <c r="CR245" s="346" t="s">
        <v>3320</v>
      </c>
      <c r="CS245" s="346" t="s">
        <v>3320</v>
      </c>
      <c r="CT245" s="346" t="s">
        <v>3320</v>
      </c>
      <c r="CU245" s="346" t="s">
        <v>3320</v>
      </c>
      <c r="CV245" s="346" t="s">
        <v>3320</v>
      </c>
      <c r="CW245" s="346" t="s">
        <v>3320</v>
      </c>
      <c r="CX245" s="346" t="s">
        <v>3320</v>
      </c>
      <c r="CY245" s="346" t="s">
        <v>3320</v>
      </c>
      <c r="CZ245" s="346" t="s">
        <v>3320</v>
      </c>
      <c r="DA245" s="346" t="s">
        <v>3320</v>
      </c>
      <c r="DB245" s="346" t="s">
        <v>3320</v>
      </c>
      <c r="DC245" s="346" t="s">
        <v>3320</v>
      </c>
      <c r="DD245" s="346" t="s">
        <v>3320</v>
      </c>
      <c r="DE245" s="346" t="s">
        <v>3320</v>
      </c>
      <c r="DF245" s="346" t="s">
        <v>3320</v>
      </c>
      <c r="DG245" s="346" t="s">
        <v>3320</v>
      </c>
      <c r="DH245" s="346" t="s">
        <v>3320</v>
      </c>
      <c r="DI245" s="346" t="s">
        <v>3320</v>
      </c>
      <c r="DJ245" s="346" t="s">
        <v>3320</v>
      </c>
      <c r="DK245" s="346" t="s">
        <v>3320</v>
      </c>
      <c r="DL245" s="346" t="s">
        <v>3320</v>
      </c>
      <c r="DM245" s="346" t="s">
        <v>3320</v>
      </c>
      <c r="DN245" s="346" t="s">
        <v>3320</v>
      </c>
      <c r="DO245" s="346" t="s">
        <v>3320</v>
      </c>
      <c r="DP245" s="346" t="s">
        <v>3320</v>
      </c>
      <c r="DQ245" s="346" t="s">
        <v>3320</v>
      </c>
      <c r="DR245" s="346" t="s">
        <v>3320</v>
      </c>
      <c r="DS245" s="346" t="s">
        <v>3320</v>
      </c>
      <c r="DT245" s="346" t="s">
        <v>3320</v>
      </c>
      <c r="DU245" s="346" t="s">
        <v>3320</v>
      </c>
      <c r="DV245" s="346" t="s">
        <v>3320</v>
      </c>
      <c r="DW245" s="346" t="s">
        <v>3320</v>
      </c>
      <c r="DX245" s="346" t="s">
        <v>3320</v>
      </c>
      <c r="DY245" s="346" t="s">
        <v>3320</v>
      </c>
      <c r="DZ245" s="346" t="s">
        <v>3320</v>
      </c>
      <c r="EA245" s="346" t="s">
        <v>3320</v>
      </c>
      <c r="EB245" s="346" t="s">
        <v>3320</v>
      </c>
      <c r="EC245" s="346" t="s">
        <v>3320</v>
      </c>
      <c r="ED245" s="346" t="s">
        <v>3320</v>
      </c>
      <c r="EE245" s="346" t="s">
        <v>3320</v>
      </c>
      <c r="EF245" s="345">
        <v>320000000</v>
      </c>
      <c r="EG245" s="346" t="s">
        <v>733</v>
      </c>
      <c r="EH245" s="346" t="s">
        <v>733</v>
      </c>
      <c r="EI245" s="346" t="s">
        <v>733</v>
      </c>
      <c r="EJ245" s="346" t="s">
        <v>733</v>
      </c>
      <c r="EK245" s="346" t="s">
        <v>307</v>
      </c>
      <c r="EL245" s="346" t="s">
        <v>9903</v>
      </c>
      <c r="EM245" s="179" t="s">
        <v>9904</v>
      </c>
      <c r="EN245" s="348"/>
      <c r="EO245" s="346" t="s">
        <v>9905</v>
      </c>
      <c r="EP245" s="345">
        <v>270000000</v>
      </c>
      <c r="EQ245" s="345">
        <v>50000000</v>
      </c>
      <c r="ER245" s="345">
        <v>10000</v>
      </c>
      <c r="ES245" s="345">
        <v>6000</v>
      </c>
      <c r="ET245" s="346" t="s">
        <v>9906</v>
      </c>
      <c r="EU245" s="346" t="s">
        <v>733</v>
      </c>
      <c r="EV245" s="346" t="s">
        <v>733</v>
      </c>
      <c r="EW245" s="346" t="s">
        <v>9907</v>
      </c>
      <c r="EX245" s="346" t="s">
        <v>733</v>
      </c>
      <c r="EY245" s="346" t="s">
        <v>733</v>
      </c>
      <c r="EZ245" s="346" t="s">
        <v>733</v>
      </c>
      <c r="FA245" s="346" t="s">
        <v>733</v>
      </c>
      <c r="FB245" s="346" t="s">
        <v>733</v>
      </c>
      <c r="FC245" s="349" t="s">
        <v>5676</v>
      </c>
      <c r="FD245" s="346" t="s">
        <v>3320</v>
      </c>
      <c r="FE245" s="346" t="s">
        <v>733</v>
      </c>
      <c r="FF245" s="346" t="s">
        <v>5721</v>
      </c>
      <c r="FG245" s="346" t="s">
        <v>1214</v>
      </c>
      <c r="FH245" s="346" t="s">
        <v>1214</v>
      </c>
      <c r="FI245" s="346" t="s">
        <v>3320</v>
      </c>
      <c r="FJ245" s="346" t="s">
        <v>3320</v>
      </c>
      <c r="FK245" s="346" t="s">
        <v>3320</v>
      </c>
      <c r="FL245" s="346" t="s">
        <v>1214</v>
      </c>
      <c r="FM245" s="346" t="s">
        <v>1214</v>
      </c>
      <c r="FN245" s="346" t="s">
        <v>3320</v>
      </c>
      <c r="FO245" s="346" t="s">
        <v>1214</v>
      </c>
      <c r="FP245" s="346" t="s">
        <v>3320</v>
      </c>
      <c r="FQ245" s="346" t="s">
        <v>9908</v>
      </c>
      <c r="FR245" s="346" t="s">
        <v>3320</v>
      </c>
      <c r="FS245" s="346" t="s">
        <v>3320</v>
      </c>
      <c r="FT245" s="346" t="s">
        <v>3320</v>
      </c>
      <c r="FU245" s="346" t="s">
        <v>3320</v>
      </c>
      <c r="FV245" s="346" t="s">
        <v>733</v>
      </c>
      <c r="FW245" s="346" t="s">
        <v>1214</v>
      </c>
      <c r="FX245" s="350">
        <v>46072.878622685188</v>
      </c>
      <c r="FY245" s="350">
        <v>46074.870659722219</v>
      </c>
      <c r="FZ245" s="346" t="s">
        <v>5685</v>
      </c>
      <c r="GA245" s="346" t="s">
        <v>3320</v>
      </c>
      <c r="GB245" s="346" t="s">
        <v>3320</v>
      </c>
      <c r="GC245" s="346" t="s">
        <v>3320</v>
      </c>
      <c r="GD245" s="346" t="s">
        <v>3320</v>
      </c>
      <c r="GE245" s="346" t="s">
        <v>3320</v>
      </c>
      <c r="GF245" s="346" t="s">
        <v>3320</v>
      </c>
      <c r="GG245" s="346" t="s">
        <v>3320</v>
      </c>
      <c r="GH245" s="346" t="s">
        <v>3320</v>
      </c>
      <c r="GI245" s="346" t="s">
        <v>3320</v>
      </c>
      <c r="GJ245" s="346" t="s">
        <v>3320</v>
      </c>
      <c r="GK245" s="346" t="s">
        <v>3320</v>
      </c>
      <c r="GL245" s="346" t="s">
        <v>3320</v>
      </c>
      <c r="GM245" s="346" t="s">
        <v>3320</v>
      </c>
      <c r="GN245" s="346" t="s">
        <v>3320</v>
      </c>
      <c r="GO245" s="346" t="s">
        <v>3320</v>
      </c>
      <c r="GP245" s="346" t="s">
        <v>3320</v>
      </c>
      <c r="GQ245" s="346" t="s">
        <v>3320</v>
      </c>
      <c r="GR245" s="346" t="s">
        <v>3320</v>
      </c>
      <c r="GS245" s="346" t="s">
        <v>3320</v>
      </c>
      <c r="GT245" s="346" t="s">
        <v>3320</v>
      </c>
      <c r="GU245" s="346" t="s">
        <v>3320</v>
      </c>
      <c r="GV245" s="346" t="s">
        <v>3320</v>
      </c>
      <c r="GW245" s="346" t="s">
        <v>3320</v>
      </c>
      <c r="GX245" s="346" t="s">
        <v>3320</v>
      </c>
      <c r="GY245" s="346" t="s">
        <v>3320</v>
      </c>
      <c r="GZ245" s="346" t="s">
        <v>3320</v>
      </c>
      <c r="HA245" s="346" t="s">
        <v>3320</v>
      </c>
      <c r="HB245" s="346" t="s">
        <v>3320</v>
      </c>
      <c r="HC245" s="346" t="s">
        <v>3320</v>
      </c>
      <c r="HD245" s="346" t="s">
        <v>3320</v>
      </c>
      <c r="HE245" s="346" t="s">
        <v>3320</v>
      </c>
      <c r="HF245" s="346" t="s">
        <v>3320</v>
      </c>
      <c r="HG245" s="346" t="s">
        <v>3320</v>
      </c>
      <c r="HH245" s="346" t="s">
        <v>3320</v>
      </c>
      <c r="HI245" s="346" t="s">
        <v>3320</v>
      </c>
      <c r="HJ245" s="346" t="s">
        <v>3320</v>
      </c>
      <c r="HK245" s="346" t="s">
        <v>3320</v>
      </c>
      <c r="HL245" s="346" t="s">
        <v>3320</v>
      </c>
    </row>
    <row r="246" spans="1:220" ht="15.75" thickBot="1">
      <c r="A246" s="346" t="s">
        <v>5638</v>
      </c>
      <c r="B246" s="345">
        <v>342</v>
      </c>
      <c r="C246" s="346" t="s">
        <v>9909</v>
      </c>
      <c r="D246" s="346" t="s">
        <v>9910</v>
      </c>
      <c r="E246" s="345">
        <v>342</v>
      </c>
      <c r="F246" s="346" t="s">
        <v>7113</v>
      </c>
      <c r="G246" s="346" t="s">
        <v>7114</v>
      </c>
      <c r="H246" s="346" t="s">
        <v>9911</v>
      </c>
      <c r="I246" s="346" t="s">
        <v>5916</v>
      </c>
      <c r="J246" s="346" t="s">
        <v>7115</v>
      </c>
      <c r="K246" s="346" t="s">
        <v>7114</v>
      </c>
      <c r="L246" s="346" t="s">
        <v>5698</v>
      </c>
      <c r="M246" s="346" t="s">
        <v>5698</v>
      </c>
      <c r="N246" s="346" t="s">
        <v>7117</v>
      </c>
      <c r="O246" s="346" t="s">
        <v>7118</v>
      </c>
      <c r="P246" s="346" t="s">
        <v>7114</v>
      </c>
      <c r="Q246" s="346" t="s">
        <v>7119</v>
      </c>
      <c r="R246" s="346" t="s">
        <v>5698</v>
      </c>
      <c r="S246" s="346" t="s">
        <v>7120</v>
      </c>
      <c r="T246" s="346" t="s">
        <v>7120</v>
      </c>
      <c r="U246" s="346" t="s">
        <v>7121</v>
      </c>
      <c r="V246" s="346" t="s">
        <v>733</v>
      </c>
      <c r="W246" s="346" t="s">
        <v>733</v>
      </c>
      <c r="X246" s="346" t="s">
        <v>733</v>
      </c>
      <c r="Y246" s="346" t="s">
        <v>3320</v>
      </c>
      <c r="Z246" s="346" t="s">
        <v>7122</v>
      </c>
      <c r="AA246" s="346" t="s">
        <v>733</v>
      </c>
      <c r="AB246" s="346" t="s">
        <v>7123</v>
      </c>
      <c r="AC246" s="346" t="s">
        <v>7124</v>
      </c>
      <c r="AD246" s="346" t="s">
        <v>7125</v>
      </c>
      <c r="AE246" s="346" t="s">
        <v>7126</v>
      </c>
      <c r="AF246" s="346" t="s">
        <v>7127</v>
      </c>
      <c r="AG246" s="346" t="s">
        <v>7128</v>
      </c>
      <c r="AH246" s="346" t="s">
        <v>1214</v>
      </c>
      <c r="AI246" s="346" t="s">
        <v>3320</v>
      </c>
      <c r="AJ246" s="346" t="s">
        <v>2043</v>
      </c>
      <c r="AK246" s="346" t="s">
        <v>5798</v>
      </c>
      <c r="AL246" s="346" t="s">
        <v>5712</v>
      </c>
      <c r="AM246" s="347">
        <v>47483</v>
      </c>
      <c r="AN246" s="345">
        <v>34</v>
      </c>
      <c r="AO246" s="345">
        <v>200</v>
      </c>
      <c r="AP246" s="346" t="s">
        <v>5863</v>
      </c>
      <c r="AQ246" s="345">
        <v>50</v>
      </c>
      <c r="AR246" s="345">
        <v>750</v>
      </c>
      <c r="AS246" s="346" t="s">
        <v>733</v>
      </c>
      <c r="AT246" s="346" t="s">
        <v>3320</v>
      </c>
      <c r="AU246" s="346" t="s">
        <v>3320</v>
      </c>
      <c r="AV246" s="346" t="s">
        <v>3320</v>
      </c>
      <c r="AW246" s="346" t="s">
        <v>3320</v>
      </c>
      <c r="AX246" s="346" t="s">
        <v>3320</v>
      </c>
      <c r="AY246" s="346" t="s">
        <v>3320</v>
      </c>
      <c r="AZ246" s="346" t="s">
        <v>3320</v>
      </c>
      <c r="BA246" s="346" t="s">
        <v>3320</v>
      </c>
      <c r="BB246" s="346" t="s">
        <v>3320</v>
      </c>
      <c r="BC246" s="346" t="s">
        <v>3320</v>
      </c>
      <c r="BD246" s="348"/>
      <c r="BE246" s="346" t="s">
        <v>3320</v>
      </c>
      <c r="BF246" s="346" t="s">
        <v>3320</v>
      </c>
      <c r="BG246" s="346" t="s">
        <v>3320</v>
      </c>
      <c r="BH246" s="346" t="s">
        <v>3320</v>
      </c>
      <c r="BI246" s="346" t="s">
        <v>3320</v>
      </c>
      <c r="BJ246" s="346" t="s">
        <v>3320</v>
      </c>
      <c r="BK246" s="346" t="s">
        <v>3320</v>
      </c>
      <c r="BL246" s="346" t="s">
        <v>3320</v>
      </c>
      <c r="BM246" s="346" t="s">
        <v>3320</v>
      </c>
      <c r="BN246" s="345">
        <v>4</v>
      </c>
      <c r="BO246" s="345">
        <v>7.1</v>
      </c>
      <c r="BP246" s="346" t="s">
        <v>733</v>
      </c>
      <c r="BQ246" s="346" t="s">
        <v>5937</v>
      </c>
      <c r="BR246" s="345">
        <v>5</v>
      </c>
      <c r="BS246" s="346" t="s">
        <v>733</v>
      </c>
      <c r="BT246" s="346" t="s">
        <v>733</v>
      </c>
      <c r="BU246" s="346" t="s">
        <v>733</v>
      </c>
      <c r="BV246" s="345">
        <v>34.299999999999997</v>
      </c>
      <c r="BW246" s="345">
        <v>31.93</v>
      </c>
      <c r="BX246" s="346" t="s">
        <v>9913</v>
      </c>
      <c r="BY246" s="345">
        <v>365</v>
      </c>
      <c r="BZ246" s="345">
        <v>90</v>
      </c>
      <c r="CA246" s="345">
        <v>98</v>
      </c>
      <c r="CB246" s="345">
        <v>25</v>
      </c>
      <c r="CC246" s="347">
        <v>46386</v>
      </c>
      <c r="CD246" s="345">
        <v>0.5</v>
      </c>
      <c r="CE246" s="345">
        <v>12</v>
      </c>
      <c r="CF246" s="346" t="s">
        <v>7127</v>
      </c>
      <c r="CG246" s="345">
        <v>60000000</v>
      </c>
      <c r="CH246" s="348"/>
      <c r="CI246" s="346" t="s">
        <v>3320</v>
      </c>
      <c r="CJ246" s="346" t="s">
        <v>3320</v>
      </c>
      <c r="CK246" s="346" t="s">
        <v>3320</v>
      </c>
      <c r="CL246" s="346" t="s">
        <v>3320</v>
      </c>
      <c r="CM246" s="346" t="s">
        <v>3320</v>
      </c>
      <c r="CN246" s="346" t="s">
        <v>3320</v>
      </c>
      <c r="CO246" s="346" t="s">
        <v>3320</v>
      </c>
      <c r="CP246" s="346" t="s">
        <v>3320</v>
      </c>
      <c r="CQ246" s="346" t="s">
        <v>3320</v>
      </c>
      <c r="CR246" s="346" t="s">
        <v>3320</v>
      </c>
      <c r="CS246" s="346" t="s">
        <v>3320</v>
      </c>
      <c r="CT246" s="346" t="s">
        <v>3320</v>
      </c>
      <c r="CU246" s="346" t="s">
        <v>3320</v>
      </c>
      <c r="CV246" s="346" t="s">
        <v>3320</v>
      </c>
      <c r="CW246" s="346" t="s">
        <v>3320</v>
      </c>
      <c r="CX246" s="346" t="s">
        <v>3320</v>
      </c>
      <c r="CY246" s="346" t="s">
        <v>3320</v>
      </c>
      <c r="CZ246" s="346" t="s">
        <v>3320</v>
      </c>
      <c r="DA246" s="346" t="s">
        <v>3320</v>
      </c>
      <c r="DB246" s="346" t="s">
        <v>3320</v>
      </c>
      <c r="DC246" s="346" t="s">
        <v>3320</v>
      </c>
      <c r="DD246" s="346" t="s">
        <v>3320</v>
      </c>
      <c r="DE246" s="346" t="s">
        <v>3320</v>
      </c>
      <c r="DF246" s="346" t="s">
        <v>3320</v>
      </c>
      <c r="DG246" s="346" t="s">
        <v>3320</v>
      </c>
      <c r="DH246" s="346" t="s">
        <v>3320</v>
      </c>
      <c r="DI246" s="346" t="s">
        <v>3320</v>
      </c>
      <c r="DJ246" s="346" t="s">
        <v>3320</v>
      </c>
      <c r="DK246" s="346" t="s">
        <v>3320</v>
      </c>
      <c r="DL246" s="346" t="s">
        <v>3320</v>
      </c>
      <c r="DM246" s="346" t="s">
        <v>3320</v>
      </c>
      <c r="DN246" s="346" t="s">
        <v>3320</v>
      </c>
      <c r="DO246" s="346" t="s">
        <v>3320</v>
      </c>
      <c r="DP246" s="346" t="s">
        <v>3320</v>
      </c>
      <c r="DQ246" s="346" t="s">
        <v>3320</v>
      </c>
      <c r="DR246" s="346" t="s">
        <v>3320</v>
      </c>
      <c r="DS246" s="346" t="s">
        <v>3320</v>
      </c>
      <c r="DT246" s="346" t="s">
        <v>3320</v>
      </c>
      <c r="DU246" s="346" t="s">
        <v>3320</v>
      </c>
      <c r="DV246" s="346" t="s">
        <v>3320</v>
      </c>
      <c r="DW246" s="346" t="s">
        <v>3320</v>
      </c>
      <c r="DX246" s="346" t="s">
        <v>3320</v>
      </c>
      <c r="DY246" s="346" t="s">
        <v>3320</v>
      </c>
      <c r="DZ246" s="346" t="s">
        <v>3320</v>
      </c>
      <c r="EA246" s="346" t="s">
        <v>3320</v>
      </c>
      <c r="EB246" s="346" t="s">
        <v>3320</v>
      </c>
      <c r="EC246" s="346" t="s">
        <v>3320</v>
      </c>
      <c r="ED246" s="346" t="s">
        <v>3320</v>
      </c>
      <c r="EE246" s="346" t="s">
        <v>3320</v>
      </c>
      <c r="EF246" s="345">
        <v>240000000</v>
      </c>
      <c r="EG246" s="346" t="s">
        <v>733</v>
      </c>
      <c r="EH246" s="346" t="s">
        <v>733</v>
      </c>
      <c r="EI246" s="346" t="s">
        <v>733</v>
      </c>
      <c r="EJ246" s="346" t="s">
        <v>733</v>
      </c>
      <c r="EK246" s="346" t="s">
        <v>307</v>
      </c>
      <c r="EL246" s="346" t="s">
        <v>9914</v>
      </c>
      <c r="EM246" s="179" t="s">
        <v>9915</v>
      </c>
      <c r="EN246" s="348"/>
      <c r="EO246" s="346" t="s">
        <v>9916</v>
      </c>
      <c r="EP246" s="345">
        <v>240000000</v>
      </c>
      <c r="EQ246" s="345">
        <v>40000000</v>
      </c>
      <c r="ER246" s="345">
        <v>5000</v>
      </c>
      <c r="ES246" s="345">
        <v>3000</v>
      </c>
      <c r="ET246" s="346" t="s">
        <v>9917</v>
      </c>
      <c r="EU246" s="346" t="s">
        <v>733</v>
      </c>
      <c r="EV246" s="346" t="s">
        <v>733</v>
      </c>
      <c r="EW246" s="346" t="s">
        <v>9918</v>
      </c>
      <c r="EX246" s="346" t="s">
        <v>733</v>
      </c>
      <c r="EY246" s="346" t="s">
        <v>733</v>
      </c>
      <c r="EZ246" s="346" t="s">
        <v>733</v>
      </c>
      <c r="FA246" s="346" t="s">
        <v>733</v>
      </c>
      <c r="FB246" s="346" t="s">
        <v>733</v>
      </c>
      <c r="FC246" s="349" t="s">
        <v>5676</v>
      </c>
      <c r="FD246" s="346" t="s">
        <v>3320</v>
      </c>
      <c r="FE246" s="346" t="s">
        <v>733</v>
      </c>
      <c r="FF246" s="346" t="s">
        <v>5721</v>
      </c>
      <c r="FG246" s="346" t="s">
        <v>1214</v>
      </c>
      <c r="FH246" s="346" t="s">
        <v>1214</v>
      </c>
      <c r="FI246" s="346" t="s">
        <v>3320</v>
      </c>
      <c r="FJ246" s="346" t="s">
        <v>3320</v>
      </c>
      <c r="FK246" s="345">
        <v>0</v>
      </c>
      <c r="FL246" s="346" t="s">
        <v>1214</v>
      </c>
      <c r="FM246" s="346" t="s">
        <v>1214</v>
      </c>
      <c r="FN246" s="346" t="s">
        <v>3320</v>
      </c>
      <c r="FO246" s="346" t="s">
        <v>1214</v>
      </c>
      <c r="FP246" s="346" t="s">
        <v>3320</v>
      </c>
      <c r="FQ246" s="346" t="s">
        <v>9919</v>
      </c>
      <c r="FR246" s="346" t="s">
        <v>3320</v>
      </c>
      <c r="FS246" s="346" t="s">
        <v>3320</v>
      </c>
      <c r="FT246" s="346" t="s">
        <v>3320</v>
      </c>
      <c r="FU246" s="346" t="s">
        <v>3320</v>
      </c>
      <c r="FV246" s="346" t="s">
        <v>5759</v>
      </c>
      <c r="FW246" s="346" t="s">
        <v>1214</v>
      </c>
      <c r="FX246" s="350">
        <v>46069.730046296296</v>
      </c>
      <c r="FY246" s="350">
        <v>46074.810162037036</v>
      </c>
      <c r="FZ246" s="346" t="s">
        <v>5685</v>
      </c>
      <c r="GA246" s="346" t="s">
        <v>3320</v>
      </c>
      <c r="GB246" s="346" t="s">
        <v>3320</v>
      </c>
      <c r="GC246" s="346" t="s">
        <v>3320</v>
      </c>
      <c r="GD246" s="346" t="s">
        <v>3320</v>
      </c>
      <c r="GE246" s="346" t="s">
        <v>3320</v>
      </c>
      <c r="GF246" s="346" t="s">
        <v>3320</v>
      </c>
      <c r="GG246" s="346" t="s">
        <v>3320</v>
      </c>
      <c r="GH246" s="346" t="s">
        <v>3320</v>
      </c>
      <c r="GI246" s="346" t="s">
        <v>3320</v>
      </c>
      <c r="GJ246" s="346" t="s">
        <v>3320</v>
      </c>
      <c r="GK246" s="346" t="s">
        <v>3320</v>
      </c>
      <c r="GL246" s="346" t="s">
        <v>3320</v>
      </c>
      <c r="GM246" s="346" t="s">
        <v>3320</v>
      </c>
      <c r="GN246" s="346" t="s">
        <v>3320</v>
      </c>
      <c r="GO246" s="346" t="s">
        <v>3320</v>
      </c>
      <c r="GP246" s="346" t="s">
        <v>3320</v>
      </c>
      <c r="GQ246" s="346" t="s">
        <v>3320</v>
      </c>
      <c r="GR246" s="346" t="s">
        <v>3320</v>
      </c>
      <c r="GS246" s="346" t="s">
        <v>3320</v>
      </c>
      <c r="GT246" s="346" t="s">
        <v>3320</v>
      </c>
      <c r="GU246" s="346" t="s">
        <v>3320</v>
      </c>
      <c r="GV246" s="346" t="s">
        <v>3320</v>
      </c>
      <c r="GW246" s="346" t="s">
        <v>3320</v>
      </c>
      <c r="GX246" s="346" t="s">
        <v>3320</v>
      </c>
      <c r="GY246" s="346" t="s">
        <v>3320</v>
      </c>
      <c r="GZ246" s="346" t="s">
        <v>3320</v>
      </c>
      <c r="HA246" s="346" t="s">
        <v>3320</v>
      </c>
      <c r="HB246" s="346" t="s">
        <v>3320</v>
      </c>
      <c r="HC246" s="346" t="s">
        <v>3320</v>
      </c>
      <c r="HD246" s="346" t="s">
        <v>3320</v>
      </c>
      <c r="HE246" s="346" t="s">
        <v>3320</v>
      </c>
      <c r="HF246" s="346" t="s">
        <v>3320</v>
      </c>
      <c r="HG246" s="346" t="s">
        <v>3320</v>
      </c>
      <c r="HH246" s="346" t="s">
        <v>3320</v>
      </c>
      <c r="HI246" s="346" t="s">
        <v>3320</v>
      </c>
      <c r="HJ246" s="346" t="s">
        <v>3320</v>
      </c>
      <c r="HK246" s="346" t="s">
        <v>3320</v>
      </c>
      <c r="HL246" s="346" t="s">
        <v>3320</v>
      </c>
    </row>
    <row r="247" spans="1:220" ht="15.75" thickBot="1">
      <c r="A247" s="346" t="s">
        <v>5638</v>
      </c>
      <c r="B247" s="345">
        <v>644</v>
      </c>
      <c r="C247" s="346" t="s">
        <v>7488</v>
      </c>
      <c r="D247" s="346" t="s">
        <v>7489</v>
      </c>
      <c r="E247" s="345">
        <v>644</v>
      </c>
      <c r="F247" s="346" t="s">
        <v>7490</v>
      </c>
      <c r="G247" s="346" t="s">
        <v>7491</v>
      </c>
      <c r="H247" s="346" t="s">
        <v>5234</v>
      </c>
      <c r="I247" s="346" t="s">
        <v>5643</v>
      </c>
      <c r="J247" s="346" t="s">
        <v>7492</v>
      </c>
      <c r="K247" s="346" t="s">
        <v>7494</v>
      </c>
      <c r="L247" s="346" t="s">
        <v>7495</v>
      </c>
      <c r="M247" s="346" t="s">
        <v>5698</v>
      </c>
      <c r="N247" s="346" t="s">
        <v>7496</v>
      </c>
      <c r="O247" s="346" t="s">
        <v>7497</v>
      </c>
      <c r="P247" s="346" t="s">
        <v>3320</v>
      </c>
      <c r="Q247" s="346" t="s">
        <v>7498</v>
      </c>
      <c r="R247" s="346" t="s">
        <v>5698</v>
      </c>
      <c r="S247" s="346" t="s">
        <v>7499</v>
      </c>
      <c r="T247" s="346" t="s">
        <v>7500</v>
      </c>
      <c r="U247" s="346" t="s">
        <v>7501</v>
      </c>
      <c r="V247" s="346" t="s">
        <v>733</v>
      </c>
      <c r="W247" s="346" t="s">
        <v>733</v>
      </c>
      <c r="X247" s="346" t="s">
        <v>733</v>
      </c>
      <c r="Y247" s="346" t="s">
        <v>3320</v>
      </c>
      <c r="Z247" s="346" t="s">
        <v>7502</v>
      </c>
      <c r="AA247" s="346" t="s">
        <v>733</v>
      </c>
      <c r="AB247" s="346" t="s">
        <v>7503</v>
      </c>
      <c r="AC247" s="346" t="s">
        <v>7504</v>
      </c>
      <c r="AD247" s="346" t="s">
        <v>7505</v>
      </c>
      <c r="AE247" s="346" t="s">
        <v>7506</v>
      </c>
      <c r="AF247" s="346" t="s">
        <v>7507</v>
      </c>
      <c r="AG247" s="346" t="s">
        <v>7508</v>
      </c>
      <c r="AH247" s="346" t="s">
        <v>1214</v>
      </c>
      <c r="AI247" s="346" t="s">
        <v>3320</v>
      </c>
      <c r="AJ247" s="346" t="s">
        <v>5747</v>
      </c>
      <c r="AK247" s="346" t="s">
        <v>7509</v>
      </c>
      <c r="AL247" s="346" t="s">
        <v>5712</v>
      </c>
      <c r="AM247" s="347">
        <v>47361</v>
      </c>
      <c r="AN247" s="345">
        <v>40</v>
      </c>
      <c r="AO247" s="345">
        <v>100</v>
      </c>
      <c r="AP247" s="346" t="s">
        <v>5666</v>
      </c>
      <c r="AQ247" s="345">
        <v>179310</v>
      </c>
      <c r="AR247" s="345">
        <v>225</v>
      </c>
      <c r="AS247" s="346" t="s">
        <v>733</v>
      </c>
      <c r="AT247" s="345">
        <v>23.2</v>
      </c>
      <c r="AU247" s="346" t="s">
        <v>1214</v>
      </c>
      <c r="AV247" s="345">
        <v>725</v>
      </c>
      <c r="AW247" s="346" t="s">
        <v>5713</v>
      </c>
      <c r="AX247" s="346" t="s">
        <v>5668</v>
      </c>
      <c r="AY247" s="346" t="s">
        <v>3320</v>
      </c>
      <c r="AZ247" s="346" t="s">
        <v>733</v>
      </c>
      <c r="BA247" s="346" t="s">
        <v>733</v>
      </c>
      <c r="BB247" s="345">
        <v>1984</v>
      </c>
      <c r="BC247" s="345">
        <v>1839</v>
      </c>
      <c r="BD247" s="346" t="s">
        <v>6441</v>
      </c>
      <c r="BE247" s="345">
        <v>365</v>
      </c>
      <c r="BF247" s="345">
        <v>90</v>
      </c>
      <c r="BG247" s="345">
        <v>98</v>
      </c>
      <c r="BH247" s="345">
        <v>25</v>
      </c>
      <c r="BI247" s="347">
        <v>46507</v>
      </c>
      <c r="BJ247" s="345">
        <v>0.5</v>
      </c>
      <c r="BK247" s="345">
        <v>8</v>
      </c>
      <c r="BL247" s="346" t="s">
        <v>7511</v>
      </c>
      <c r="BM247" s="345">
        <v>13400000</v>
      </c>
      <c r="BN247" s="346" t="s">
        <v>3320</v>
      </c>
      <c r="BO247" s="346" t="s">
        <v>3320</v>
      </c>
      <c r="BP247" s="346" t="s">
        <v>3320</v>
      </c>
      <c r="BQ247" s="346" t="s">
        <v>3320</v>
      </c>
      <c r="BR247" s="346" t="s">
        <v>3320</v>
      </c>
      <c r="BS247" s="346" t="s">
        <v>3320</v>
      </c>
      <c r="BT247" s="346" t="s">
        <v>3320</v>
      </c>
      <c r="BU247" s="346" t="s">
        <v>3320</v>
      </c>
      <c r="BV247" s="346" t="s">
        <v>3320</v>
      </c>
      <c r="BW247" s="346" t="s">
        <v>3320</v>
      </c>
      <c r="BX247" s="348"/>
      <c r="BY247" s="346" t="s">
        <v>3320</v>
      </c>
      <c r="BZ247" s="346" t="s">
        <v>3320</v>
      </c>
      <c r="CA247" s="346" t="s">
        <v>3320</v>
      </c>
      <c r="CB247" s="346" t="s">
        <v>3320</v>
      </c>
      <c r="CC247" s="346" t="s">
        <v>3320</v>
      </c>
      <c r="CD247" s="346" t="s">
        <v>3320</v>
      </c>
      <c r="CE247" s="346" t="s">
        <v>3320</v>
      </c>
      <c r="CF247" s="346" t="s">
        <v>3320</v>
      </c>
      <c r="CG247" s="346" t="s">
        <v>3320</v>
      </c>
      <c r="CH247" s="348"/>
      <c r="CI247" s="346" t="s">
        <v>3320</v>
      </c>
      <c r="CJ247" s="346" t="s">
        <v>3320</v>
      </c>
      <c r="CK247" s="346" t="s">
        <v>3320</v>
      </c>
      <c r="CL247" s="346" t="s">
        <v>3320</v>
      </c>
      <c r="CM247" s="346" t="s">
        <v>3320</v>
      </c>
      <c r="CN247" s="346" t="s">
        <v>3320</v>
      </c>
      <c r="CO247" s="346" t="s">
        <v>3320</v>
      </c>
      <c r="CP247" s="346" t="s">
        <v>3320</v>
      </c>
      <c r="CQ247" s="346" t="s">
        <v>3320</v>
      </c>
      <c r="CR247" s="346" t="s">
        <v>3320</v>
      </c>
      <c r="CS247" s="346" t="s">
        <v>3320</v>
      </c>
      <c r="CT247" s="346" t="s">
        <v>3320</v>
      </c>
      <c r="CU247" s="346" t="s">
        <v>3320</v>
      </c>
      <c r="CV247" s="346" t="s">
        <v>3320</v>
      </c>
      <c r="CW247" s="346" t="s">
        <v>3320</v>
      </c>
      <c r="CX247" s="346" t="s">
        <v>3320</v>
      </c>
      <c r="CY247" s="346" t="s">
        <v>3320</v>
      </c>
      <c r="CZ247" s="346" t="s">
        <v>3320</v>
      </c>
      <c r="DA247" s="346" t="s">
        <v>3320</v>
      </c>
      <c r="DB247" s="346" t="s">
        <v>3320</v>
      </c>
      <c r="DC247" s="346" t="s">
        <v>3320</v>
      </c>
      <c r="DD247" s="346" t="s">
        <v>3320</v>
      </c>
      <c r="DE247" s="346" t="s">
        <v>3320</v>
      </c>
      <c r="DF247" s="346" t="s">
        <v>3320</v>
      </c>
      <c r="DG247" s="346" t="s">
        <v>3320</v>
      </c>
      <c r="DH247" s="346" t="s">
        <v>3320</v>
      </c>
      <c r="DI247" s="346" t="s">
        <v>3320</v>
      </c>
      <c r="DJ247" s="346" t="s">
        <v>3320</v>
      </c>
      <c r="DK247" s="346" t="s">
        <v>3320</v>
      </c>
      <c r="DL247" s="346" t="s">
        <v>3320</v>
      </c>
      <c r="DM247" s="346" t="s">
        <v>3320</v>
      </c>
      <c r="DN247" s="346" t="s">
        <v>3320</v>
      </c>
      <c r="DO247" s="346" t="s">
        <v>3320</v>
      </c>
      <c r="DP247" s="346" t="s">
        <v>3320</v>
      </c>
      <c r="DQ247" s="346" t="s">
        <v>3320</v>
      </c>
      <c r="DR247" s="346" t="s">
        <v>3320</v>
      </c>
      <c r="DS247" s="346" t="s">
        <v>3320</v>
      </c>
      <c r="DT247" s="346" t="s">
        <v>3320</v>
      </c>
      <c r="DU247" s="346" t="s">
        <v>3320</v>
      </c>
      <c r="DV247" s="346" t="s">
        <v>3320</v>
      </c>
      <c r="DW247" s="346" t="s">
        <v>3320</v>
      </c>
      <c r="DX247" s="346" t="s">
        <v>3320</v>
      </c>
      <c r="DY247" s="346" t="s">
        <v>3320</v>
      </c>
      <c r="DZ247" s="346" t="s">
        <v>3320</v>
      </c>
      <c r="EA247" s="346" t="s">
        <v>3320</v>
      </c>
      <c r="EB247" s="346" t="s">
        <v>3320</v>
      </c>
      <c r="EC247" s="346" t="s">
        <v>3320</v>
      </c>
      <c r="ED247" s="346" t="s">
        <v>3320</v>
      </c>
      <c r="EE247" s="346" t="s">
        <v>3320</v>
      </c>
      <c r="EF247" s="345">
        <v>150000000</v>
      </c>
      <c r="EG247" s="346" t="s">
        <v>733</v>
      </c>
      <c r="EH247" s="346" t="s">
        <v>733</v>
      </c>
      <c r="EI247" s="346" t="s">
        <v>733</v>
      </c>
      <c r="EJ247" s="346" t="s">
        <v>733</v>
      </c>
      <c r="EK247" s="346" t="s">
        <v>2941</v>
      </c>
      <c r="EL247" s="346" t="s">
        <v>7512</v>
      </c>
      <c r="EM247" s="179" t="s">
        <v>7513</v>
      </c>
      <c r="EN247" s="348"/>
      <c r="EO247" s="346" t="s">
        <v>7515</v>
      </c>
      <c r="EP247" s="345">
        <v>113400000</v>
      </c>
      <c r="EQ247" s="345">
        <v>39750000</v>
      </c>
      <c r="ER247" s="345">
        <v>108000</v>
      </c>
      <c r="ES247" s="345">
        <v>87500</v>
      </c>
      <c r="ET247" s="346" t="s">
        <v>7516</v>
      </c>
      <c r="EU247" s="346" t="s">
        <v>733</v>
      </c>
      <c r="EV247" s="346" t="s">
        <v>733</v>
      </c>
      <c r="EW247" s="346" t="s">
        <v>7517</v>
      </c>
      <c r="EX247" s="346" t="s">
        <v>733</v>
      </c>
      <c r="EY247" s="346" t="s">
        <v>1214</v>
      </c>
      <c r="EZ247" s="346" t="s">
        <v>1214</v>
      </c>
      <c r="FA247" s="346" t="s">
        <v>1214</v>
      </c>
      <c r="FB247" s="346" t="s">
        <v>1214</v>
      </c>
      <c r="FC247" s="349" t="s">
        <v>5676</v>
      </c>
      <c r="FD247" s="346" t="s">
        <v>3320</v>
      </c>
      <c r="FE247" s="346" t="s">
        <v>733</v>
      </c>
      <c r="FF247" s="346" t="s">
        <v>5721</v>
      </c>
      <c r="FG247" s="346" t="s">
        <v>1214</v>
      </c>
      <c r="FH247" s="346" t="s">
        <v>1214</v>
      </c>
      <c r="FI247" s="346" t="s">
        <v>3320</v>
      </c>
      <c r="FJ247" s="346" t="s">
        <v>3320</v>
      </c>
      <c r="FK247" s="346" t="s">
        <v>3320</v>
      </c>
      <c r="FL247" s="346" t="s">
        <v>1214</v>
      </c>
      <c r="FM247" s="346" t="s">
        <v>1214</v>
      </c>
      <c r="FN247" s="346" t="s">
        <v>3320</v>
      </c>
      <c r="FO247" s="346" t="s">
        <v>1214</v>
      </c>
      <c r="FP247" s="346" t="s">
        <v>3320</v>
      </c>
      <c r="FQ247" s="346" t="s">
        <v>7518</v>
      </c>
      <c r="FR247" s="346" t="s">
        <v>7519</v>
      </c>
      <c r="FS247" s="346" t="s">
        <v>3320</v>
      </c>
      <c r="FT247" s="346" t="s">
        <v>3320</v>
      </c>
      <c r="FU247" s="346" t="s">
        <v>3320</v>
      </c>
      <c r="FV247" s="346" t="s">
        <v>5759</v>
      </c>
      <c r="FW247" s="346" t="s">
        <v>1214</v>
      </c>
      <c r="FX247" s="350">
        <v>46072.683599537035</v>
      </c>
      <c r="FY247" s="350">
        <v>46073.819641203707</v>
      </c>
      <c r="FZ247" s="346" t="s">
        <v>5685</v>
      </c>
      <c r="GA247" s="346" t="s">
        <v>3320</v>
      </c>
      <c r="GB247" s="346" t="s">
        <v>3320</v>
      </c>
      <c r="GC247" s="346" t="s">
        <v>3320</v>
      </c>
      <c r="GD247" s="346" t="s">
        <v>3320</v>
      </c>
      <c r="GE247" s="346" t="s">
        <v>3320</v>
      </c>
      <c r="GF247" s="346" t="s">
        <v>3320</v>
      </c>
      <c r="GG247" s="346" t="s">
        <v>3320</v>
      </c>
      <c r="GH247" s="346" t="s">
        <v>3320</v>
      </c>
      <c r="GI247" s="346" t="s">
        <v>3320</v>
      </c>
      <c r="GJ247" s="346" t="s">
        <v>3320</v>
      </c>
      <c r="GK247" s="346" t="s">
        <v>3320</v>
      </c>
      <c r="GL247" s="346" t="s">
        <v>3320</v>
      </c>
      <c r="GM247" s="346" t="s">
        <v>3320</v>
      </c>
      <c r="GN247" s="346" t="s">
        <v>3320</v>
      </c>
      <c r="GO247" s="346" t="s">
        <v>3320</v>
      </c>
      <c r="GP247" s="346" t="s">
        <v>3320</v>
      </c>
      <c r="GQ247" s="346" t="s">
        <v>3320</v>
      </c>
      <c r="GR247" s="346" t="s">
        <v>3320</v>
      </c>
      <c r="GS247" s="346" t="s">
        <v>3320</v>
      </c>
      <c r="GT247" s="346" t="s">
        <v>3320</v>
      </c>
      <c r="GU247" s="346" t="s">
        <v>3320</v>
      </c>
      <c r="GV247" s="346" t="s">
        <v>3320</v>
      </c>
      <c r="GW247" s="346" t="s">
        <v>3320</v>
      </c>
      <c r="GX247" s="346" t="s">
        <v>3320</v>
      </c>
      <c r="GY247" s="346" t="s">
        <v>3320</v>
      </c>
      <c r="GZ247" s="346" t="s">
        <v>3320</v>
      </c>
      <c r="HA247" s="346" t="s">
        <v>3320</v>
      </c>
      <c r="HB247" s="346" t="s">
        <v>3320</v>
      </c>
      <c r="HC247" s="346" t="s">
        <v>3320</v>
      </c>
      <c r="HD247" s="346" t="s">
        <v>3320</v>
      </c>
      <c r="HE247" s="346" t="s">
        <v>3320</v>
      </c>
      <c r="HF247" s="346" t="s">
        <v>3320</v>
      </c>
      <c r="HG247" s="346" t="s">
        <v>3320</v>
      </c>
      <c r="HH247" s="346" t="s">
        <v>3320</v>
      </c>
      <c r="HI247" s="346" t="s">
        <v>3320</v>
      </c>
      <c r="HJ247" s="346" t="s">
        <v>3320</v>
      </c>
      <c r="HK247" s="346" t="s">
        <v>3320</v>
      </c>
      <c r="HL247" s="346" t="s">
        <v>3320</v>
      </c>
    </row>
    <row r="248" spans="1:220" ht="15.75" thickBot="1">
      <c r="A248" s="346" t="s">
        <v>5638</v>
      </c>
      <c r="B248" s="345">
        <v>378</v>
      </c>
      <c r="C248" s="346" t="s">
        <v>7730</v>
      </c>
      <c r="D248" s="346" t="s">
        <v>7731</v>
      </c>
      <c r="E248" s="345">
        <v>378</v>
      </c>
      <c r="F248" s="346" t="s">
        <v>7732</v>
      </c>
      <c r="G248" s="346" t="s">
        <v>7733</v>
      </c>
      <c r="H248" s="346" t="s">
        <v>7734</v>
      </c>
      <c r="I248" s="346" t="s">
        <v>5643</v>
      </c>
      <c r="J248" s="346" t="s">
        <v>7735</v>
      </c>
      <c r="K248" s="346" t="s">
        <v>7737</v>
      </c>
      <c r="L248" s="346" t="s">
        <v>7738</v>
      </c>
      <c r="M248" s="346" t="s">
        <v>5698</v>
      </c>
      <c r="N248" s="179" t="s">
        <v>7739</v>
      </c>
      <c r="O248" s="348"/>
      <c r="P248" s="346" t="s">
        <v>3320</v>
      </c>
      <c r="Q248" s="346" t="s">
        <v>7740</v>
      </c>
      <c r="R248" s="346" t="s">
        <v>5698</v>
      </c>
      <c r="S248" s="346" t="s">
        <v>7741</v>
      </c>
      <c r="T248" s="346" t="s">
        <v>7741</v>
      </c>
      <c r="U248" s="346" t="s">
        <v>7742</v>
      </c>
      <c r="V248" s="346" t="s">
        <v>733</v>
      </c>
      <c r="W248" s="346" t="s">
        <v>733</v>
      </c>
      <c r="X248" s="346" t="s">
        <v>733</v>
      </c>
      <c r="Y248" s="346" t="s">
        <v>3320</v>
      </c>
      <c r="Z248" s="346" t="s">
        <v>5810</v>
      </c>
      <c r="AA248" s="346" t="s">
        <v>733</v>
      </c>
      <c r="AB248" s="346" t="s">
        <v>7743</v>
      </c>
      <c r="AC248" s="346" t="s">
        <v>7124</v>
      </c>
      <c r="AD248" s="346" t="s">
        <v>7744</v>
      </c>
      <c r="AE248" s="346" t="s">
        <v>5810</v>
      </c>
      <c r="AF248" s="346" t="s">
        <v>7127</v>
      </c>
      <c r="AG248" s="346" t="s">
        <v>7745</v>
      </c>
      <c r="AH248" s="346" t="s">
        <v>1214</v>
      </c>
      <c r="AI248" s="346" t="s">
        <v>3320</v>
      </c>
      <c r="AJ248" s="346" t="s">
        <v>5747</v>
      </c>
      <c r="AK248" s="346" t="s">
        <v>6646</v>
      </c>
      <c r="AL248" s="346" t="s">
        <v>5712</v>
      </c>
      <c r="AM248" s="347">
        <v>47483</v>
      </c>
      <c r="AN248" s="345">
        <v>38</v>
      </c>
      <c r="AO248" s="345">
        <v>120</v>
      </c>
      <c r="AP248" s="346" t="s">
        <v>5666</v>
      </c>
      <c r="AQ248" s="345">
        <v>32</v>
      </c>
      <c r="AR248" s="345">
        <v>280</v>
      </c>
      <c r="AS248" s="346" t="s">
        <v>733</v>
      </c>
      <c r="AT248" s="345">
        <v>26</v>
      </c>
      <c r="AU248" s="346" t="s">
        <v>733</v>
      </c>
      <c r="AV248" s="345">
        <v>655</v>
      </c>
      <c r="AW248" s="346" t="s">
        <v>5713</v>
      </c>
      <c r="AX248" s="346" t="s">
        <v>5801</v>
      </c>
      <c r="AY248" s="346" t="s">
        <v>3320</v>
      </c>
      <c r="AZ248" s="346" t="s">
        <v>733</v>
      </c>
      <c r="BA248" s="346" t="s">
        <v>733</v>
      </c>
      <c r="BB248" s="345">
        <v>1820</v>
      </c>
      <c r="BC248" s="345">
        <v>1690</v>
      </c>
      <c r="BD248" s="346" t="s">
        <v>7747</v>
      </c>
      <c r="BE248" s="345">
        <v>360</v>
      </c>
      <c r="BF248" s="345">
        <v>88</v>
      </c>
      <c r="BG248" s="345">
        <v>97.5</v>
      </c>
      <c r="BH248" s="345">
        <v>30</v>
      </c>
      <c r="BI248" s="347">
        <v>46873</v>
      </c>
      <c r="BJ248" s="345">
        <v>0.4</v>
      </c>
      <c r="BK248" s="345">
        <v>30</v>
      </c>
      <c r="BL248" s="346" t="s">
        <v>7748</v>
      </c>
      <c r="BM248" s="345">
        <v>15000000</v>
      </c>
      <c r="BN248" s="346" t="s">
        <v>3320</v>
      </c>
      <c r="BO248" s="346" t="s">
        <v>3320</v>
      </c>
      <c r="BP248" s="346" t="s">
        <v>3320</v>
      </c>
      <c r="BQ248" s="346" t="s">
        <v>3320</v>
      </c>
      <c r="BR248" s="346" t="s">
        <v>3320</v>
      </c>
      <c r="BS248" s="346" t="s">
        <v>3320</v>
      </c>
      <c r="BT248" s="346" t="s">
        <v>3320</v>
      </c>
      <c r="BU248" s="346" t="s">
        <v>3320</v>
      </c>
      <c r="BV248" s="346" t="s">
        <v>3320</v>
      </c>
      <c r="BW248" s="346" t="s">
        <v>3320</v>
      </c>
      <c r="BX248" s="348"/>
      <c r="BY248" s="346" t="s">
        <v>3320</v>
      </c>
      <c r="BZ248" s="346" t="s">
        <v>3320</v>
      </c>
      <c r="CA248" s="346" t="s">
        <v>3320</v>
      </c>
      <c r="CB248" s="346" t="s">
        <v>3320</v>
      </c>
      <c r="CC248" s="346" t="s">
        <v>3320</v>
      </c>
      <c r="CD248" s="346" t="s">
        <v>3320</v>
      </c>
      <c r="CE248" s="346" t="s">
        <v>3320</v>
      </c>
      <c r="CF248" s="346" t="s">
        <v>3320</v>
      </c>
      <c r="CG248" s="346" t="s">
        <v>3320</v>
      </c>
      <c r="CH248" s="348"/>
      <c r="CI248" s="346" t="s">
        <v>3320</v>
      </c>
      <c r="CJ248" s="346" t="s">
        <v>3320</v>
      </c>
      <c r="CK248" s="346" t="s">
        <v>3320</v>
      </c>
      <c r="CL248" s="346" t="s">
        <v>3320</v>
      </c>
      <c r="CM248" s="346" t="s">
        <v>3320</v>
      </c>
      <c r="CN248" s="346" t="s">
        <v>3320</v>
      </c>
      <c r="CO248" s="346" t="s">
        <v>3320</v>
      </c>
      <c r="CP248" s="346" t="s">
        <v>3320</v>
      </c>
      <c r="CQ248" s="346" t="s">
        <v>3320</v>
      </c>
      <c r="CR248" s="346" t="s">
        <v>3320</v>
      </c>
      <c r="CS248" s="346" t="s">
        <v>3320</v>
      </c>
      <c r="CT248" s="346" t="s">
        <v>3320</v>
      </c>
      <c r="CU248" s="346" t="s">
        <v>3320</v>
      </c>
      <c r="CV248" s="346" t="s">
        <v>3320</v>
      </c>
      <c r="CW248" s="346" t="s">
        <v>3320</v>
      </c>
      <c r="CX248" s="346" t="s">
        <v>3320</v>
      </c>
      <c r="CY248" s="346" t="s">
        <v>3320</v>
      </c>
      <c r="CZ248" s="346" t="s">
        <v>3320</v>
      </c>
      <c r="DA248" s="346" t="s">
        <v>3320</v>
      </c>
      <c r="DB248" s="346" t="s">
        <v>3320</v>
      </c>
      <c r="DC248" s="346" t="s">
        <v>3320</v>
      </c>
      <c r="DD248" s="346" t="s">
        <v>3320</v>
      </c>
      <c r="DE248" s="346" t="s">
        <v>3320</v>
      </c>
      <c r="DF248" s="346" t="s">
        <v>3320</v>
      </c>
      <c r="DG248" s="346" t="s">
        <v>3320</v>
      </c>
      <c r="DH248" s="346" t="s">
        <v>3320</v>
      </c>
      <c r="DI248" s="346" t="s">
        <v>3320</v>
      </c>
      <c r="DJ248" s="346" t="s">
        <v>3320</v>
      </c>
      <c r="DK248" s="346" t="s">
        <v>3320</v>
      </c>
      <c r="DL248" s="346" t="s">
        <v>3320</v>
      </c>
      <c r="DM248" s="346" t="s">
        <v>3320</v>
      </c>
      <c r="DN248" s="346" t="s">
        <v>3320</v>
      </c>
      <c r="DO248" s="346" t="s">
        <v>3320</v>
      </c>
      <c r="DP248" s="346" t="s">
        <v>3320</v>
      </c>
      <c r="DQ248" s="346" t="s">
        <v>3320</v>
      </c>
      <c r="DR248" s="346" t="s">
        <v>3320</v>
      </c>
      <c r="DS248" s="346" t="s">
        <v>3320</v>
      </c>
      <c r="DT248" s="346" t="s">
        <v>3320</v>
      </c>
      <c r="DU248" s="346" t="s">
        <v>3320</v>
      </c>
      <c r="DV248" s="346" t="s">
        <v>3320</v>
      </c>
      <c r="DW248" s="346" t="s">
        <v>3320</v>
      </c>
      <c r="DX248" s="346" t="s">
        <v>3320</v>
      </c>
      <c r="DY248" s="346" t="s">
        <v>3320</v>
      </c>
      <c r="DZ248" s="346" t="s">
        <v>3320</v>
      </c>
      <c r="EA248" s="346" t="s">
        <v>3320</v>
      </c>
      <c r="EB248" s="346" t="s">
        <v>3320</v>
      </c>
      <c r="EC248" s="346" t="s">
        <v>3320</v>
      </c>
      <c r="ED248" s="346" t="s">
        <v>3320</v>
      </c>
      <c r="EE248" s="346" t="s">
        <v>3320</v>
      </c>
      <c r="EF248" s="345">
        <v>200000000</v>
      </c>
      <c r="EG248" s="346" t="s">
        <v>733</v>
      </c>
      <c r="EH248" s="346" t="s">
        <v>733</v>
      </c>
      <c r="EI248" s="346" t="s">
        <v>733</v>
      </c>
      <c r="EJ248" s="346" t="s">
        <v>733</v>
      </c>
      <c r="EK248" s="346" t="s">
        <v>1896</v>
      </c>
      <c r="EL248" s="346" t="s">
        <v>7749</v>
      </c>
      <c r="EM248" s="179" t="s">
        <v>7750</v>
      </c>
      <c r="EN248" s="348"/>
      <c r="EO248" s="346" t="s">
        <v>7751</v>
      </c>
      <c r="EP248" s="345">
        <v>190000000</v>
      </c>
      <c r="EQ248" s="345">
        <v>55000000</v>
      </c>
      <c r="ER248" s="345">
        <v>1500</v>
      </c>
      <c r="ES248" s="345">
        <v>250</v>
      </c>
      <c r="ET248" s="346" t="s">
        <v>7752</v>
      </c>
      <c r="EU248" s="346" t="s">
        <v>733</v>
      </c>
      <c r="EV248" s="346" t="s">
        <v>733</v>
      </c>
      <c r="EW248" s="346" t="s">
        <v>7753</v>
      </c>
      <c r="EX248" s="346" t="s">
        <v>733</v>
      </c>
      <c r="EY248" s="346" t="s">
        <v>733</v>
      </c>
      <c r="EZ248" s="346" t="s">
        <v>733</v>
      </c>
      <c r="FA248" s="346" t="s">
        <v>733</v>
      </c>
      <c r="FB248" s="346" t="s">
        <v>733</v>
      </c>
      <c r="FC248" s="349" t="s">
        <v>5676</v>
      </c>
      <c r="FD248" s="346" t="s">
        <v>3320</v>
      </c>
      <c r="FE248" s="346" t="s">
        <v>733</v>
      </c>
      <c r="FF248" s="346" t="s">
        <v>5721</v>
      </c>
      <c r="FG248" s="346" t="s">
        <v>1214</v>
      </c>
      <c r="FH248" s="346" t="s">
        <v>1214</v>
      </c>
      <c r="FI248" s="346" t="s">
        <v>3320</v>
      </c>
      <c r="FJ248" s="346" t="s">
        <v>3320</v>
      </c>
      <c r="FK248" s="345">
        <v>0</v>
      </c>
      <c r="FL248" s="346" t="s">
        <v>1214</v>
      </c>
      <c r="FM248" s="346" t="s">
        <v>1214</v>
      </c>
      <c r="FN248" s="346" t="s">
        <v>3320</v>
      </c>
      <c r="FO248" s="346" t="s">
        <v>1214</v>
      </c>
      <c r="FP248" s="345">
        <v>8</v>
      </c>
      <c r="FQ248" s="346" t="s">
        <v>7754</v>
      </c>
      <c r="FR248" s="346" t="s">
        <v>3320</v>
      </c>
      <c r="FS248" s="346" t="s">
        <v>3320</v>
      </c>
      <c r="FT248" s="346" t="s">
        <v>3320</v>
      </c>
      <c r="FU248" s="346" t="s">
        <v>3320</v>
      </c>
      <c r="FV248" s="346" t="s">
        <v>1214</v>
      </c>
      <c r="FW248" s="346" t="s">
        <v>1214</v>
      </c>
      <c r="FX248" s="350">
        <v>46073.398692129631</v>
      </c>
      <c r="FY248" s="350">
        <v>46073.735497685186</v>
      </c>
      <c r="FZ248" s="346" t="s">
        <v>5685</v>
      </c>
      <c r="GA248" s="346" t="s">
        <v>3320</v>
      </c>
      <c r="GB248" s="346" t="s">
        <v>3320</v>
      </c>
      <c r="GC248" s="346" t="s">
        <v>3320</v>
      </c>
      <c r="GD248" s="346" t="s">
        <v>3320</v>
      </c>
      <c r="GE248" s="346" t="s">
        <v>3320</v>
      </c>
      <c r="GF248" s="346" t="s">
        <v>3320</v>
      </c>
      <c r="GG248" s="346" t="s">
        <v>3320</v>
      </c>
      <c r="GH248" s="346" t="s">
        <v>3320</v>
      </c>
      <c r="GI248" s="346" t="s">
        <v>3320</v>
      </c>
      <c r="GJ248" s="346" t="s">
        <v>3320</v>
      </c>
      <c r="GK248" s="346" t="s">
        <v>3320</v>
      </c>
      <c r="GL248" s="346" t="s">
        <v>3320</v>
      </c>
      <c r="GM248" s="346" t="s">
        <v>3320</v>
      </c>
      <c r="GN248" s="346" t="s">
        <v>3320</v>
      </c>
      <c r="GO248" s="346" t="s">
        <v>3320</v>
      </c>
      <c r="GP248" s="346" t="s">
        <v>3320</v>
      </c>
      <c r="GQ248" s="346" t="s">
        <v>3320</v>
      </c>
      <c r="GR248" s="346" t="s">
        <v>3320</v>
      </c>
      <c r="GS248" s="346" t="s">
        <v>3320</v>
      </c>
      <c r="GT248" s="346" t="s">
        <v>3320</v>
      </c>
      <c r="GU248" s="346" t="s">
        <v>3320</v>
      </c>
      <c r="GV248" s="346" t="s">
        <v>3320</v>
      </c>
      <c r="GW248" s="346" t="s">
        <v>3320</v>
      </c>
      <c r="GX248" s="346" t="s">
        <v>3320</v>
      </c>
      <c r="GY248" s="346" t="s">
        <v>3320</v>
      </c>
      <c r="GZ248" s="346" t="s">
        <v>3320</v>
      </c>
      <c r="HA248" s="346" t="s">
        <v>3320</v>
      </c>
      <c r="HB248" s="346" t="s">
        <v>3320</v>
      </c>
      <c r="HC248" s="346" t="s">
        <v>3320</v>
      </c>
      <c r="HD248" s="346" t="s">
        <v>3320</v>
      </c>
      <c r="HE248" s="346" t="s">
        <v>3320</v>
      </c>
      <c r="HF248" s="346" t="s">
        <v>3320</v>
      </c>
      <c r="HG248" s="346" t="s">
        <v>3320</v>
      </c>
      <c r="HH248" s="346" t="s">
        <v>3320</v>
      </c>
      <c r="HI248" s="346" t="s">
        <v>3320</v>
      </c>
      <c r="HJ248" s="346" t="s">
        <v>3320</v>
      </c>
      <c r="HK248" s="346" t="s">
        <v>3320</v>
      </c>
      <c r="HL248" s="346" t="s">
        <v>3320</v>
      </c>
    </row>
    <row r="249" spans="1:220" ht="15.75" thickBot="1">
      <c r="A249" s="346" t="s">
        <v>5638</v>
      </c>
      <c r="B249" s="345">
        <v>668</v>
      </c>
      <c r="C249" s="346" t="s">
        <v>7755</v>
      </c>
      <c r="D249" s="346" t="s">
        <v>7756</v>
      </c>
      <c r="E249" s="345">
        <v>668</v>
      </c>
      <c r="F249" s="346" t="s">
        <v>7757</v>
      </c>
      <c r="G249" s="346" t="s">
        <v>7758</v>
      </c>
      <c r="H249" s="346" t="s">
        <v>7759</v>
      </c>
      <c r="I249" s="346" t="s">
        <v>5643</v>
      </c>
      <c r="J249" s="346" t="s">
        <v>7760</v>
      </c>
      <c r="K249" s="346" t="s">
        <v>5698</v>
      </c>
      <c r="L249" s="346" t="s">
        <v>5698</v>
      </c>
      <c r="M249" s="346" t="s">
        <v>5698</v>
      </c>
      <c r="N249" s="346" t="s">
        <v>7762</v>
      </c>
      <c r="O249" s="346" t="s">
        <v>7763</v>
      </c>
      <c r="P249" s="346" t="s">
        <v>7758</v>
      </c>
      <c r="Q249" s="346" t="s">
        <v>7764</v>
      </c>
      <c r="R249" s="346" t="s">
        <v>7765</v>
      </c>
      <c r="S249" s="346" t="s">
        <v>7766</v>
      </c>
      <c r="T249" s="346" t="s">
        <v>7767</v>
      </c>
      <c r="U249" s="346" t="s">
        <v>7768</v>
      </c>
      <c r="V249" s="346" t="s">
        <v>733</v>
      </c>
      <c r="W249" s="346" t="s">
        <v>733</v>
      </c>
      <c r="X249" s="346" t="s">
        <v>733</v>
      </c>
      <c r="Y249" s="346" t="s">
        <v>3320</v>
      </c>
      <c r="Z249" s="346" t="s">
        <v>7769</v>
      </c>
      <c r="AA249" s="346" t="s">
        <v>733</v>
      </c>
      <c r="AB249" s="346" t="s">
        <v>7770</v>
      </c>
      <c r="AC249" s="346" t="s">
        <v>7771</v>
      </c>
      <c r="AD249" s="346" t="s">
        <v>7772</v>
      </c>
      <c r="AE249" s="346" t="s">
        <v>7773</v>
      </c>
      <c r="AF249" s="346" t="s">
        <v>7774</v>
      </c>
      <c r="AG249" s="346" t="s">
        <v>7775</v>
      </c>
      <c r="AH249" s="346" t="s">
        <v>1214</v>
      </c>
      <c r="AI249" s="346" t="s">
        <v>3320</v>
      </c>
      <c r="AJ249" s="346" t="s">
        <v>5747</v>
      </c>
      <c r="AK249" s="346" t="s">
        <v>6646</v>
      </c>
      <c r="AL249" s="346" t="s">
        <v>5665</v>
      </c>
      <c r="AM249" s="347">
        <v>47571</v>
      </c>
      <c r="AN249" s="345">
        <v>36</v>
      </c>
      <c r="AO249" s="345">
        <v>180</v>
      </c>
      <c r="AP249" s="346" t="s">
        <v>5666</v>
      </c>
      <c r="AQ249" s="345">
        <v>302500</v>
      </c>
      <c r="AR249" s="345">
        <v>486994</v>
      </c>
      <c r="AS249" s="346" t="s">
        <v>733</v>
      </c>
      <c r="AT249" s="345">
        <v>31</v>
      </c>
      <c r="AU249" s="346" t="s">
        <v>1214</v>
      </c>
      <c r="AV249" s="345">
        <v>720</v>
      </c>
      <c r="AW249" s="346" t="s">
        <v>5713</v>
      </c>
      <c r="AX249" s="346" t="s">
        <v>5801</v>
      </c>
      <c r="AY249" s="346" t="s">
        <v>3320</v>
      </c>
      <c r="AZ249" s="346" t="s">
        <v>733</v>
      </c>
      <c r="BA249" s="346" t="s">
        <v>733</v>
      </c>
      <c r="BB249" s="345">
        <v>2236</v>
      </c>
      <c r="BC249" s="345">
        <v>2124</v>
      </c>
      <c r="BD249" s="346" t="s">
        <v>7777</v>
      </c>
      <c r="BE249" s="345">
        <v>365</v>
      </c>
      <c r="BF249" s="345">
        <v>90</v>
      </c>
      <c r="BG249" s="345">
        <v>10</v>
      </c>
      <c r="BH249" s="345">
        <v>30</v>
      </c>
      <c r="BI249" s="347">
        <v>46843</v>
      </c>
      <c r="BJ249" s="345">
        <v>0.5</v>
      </c>
      <c r="BK249" s="345">
        <v>20</v>
      </c>
      <c r="BL249" s="346" t="s">
        <v>7778</v>
      </c>
      <c r="BM249" s="345">
        <v>11179927</v>
      </c>
      <c r="BN249" s="346" t="s">
        <v>3320</v>
      </c>
      <c r="BO249" s="346" t="s">
        <v>3320</v>
      </c>
      <c r="BP249" s="346" t="s">
        <v>3320</v>
      </c>
      <c r="BQ249" s="346" t="s">
        <v>3320</v>
      </c>
      <c r="BR249" s="346" t="s">
        <v>3320</v>
      </c>
      <c r="BS249" s="346" t="s">
        <v>3320</v>
      </c>
      <c r="BT249" s="346" t="s">
        <v>3320</v>
      </c>
      <c r="BU249" s="346" t="s">
        <v>3320</v>
      </c>
      <c r="BV249" s="346" t="s">
        <v>3320</v>
      </c>
      <c r="BW249" s="346" t="s">
        <v>3320</v>
      </c>
      <c r="BX249" s="348"/>
      <c r="BY249" s="346" t="s">
        <v>3320</v>
      </c>
      <c r="BZ249" s="346" t="s">
        <v>3320</v>
      </c>
      <c r="CA249" s="346" t="s">
        <v>3320</v>
      </c>
      <c r="CB249" s="346" t="s">
        <v>3320</v>
      </c>
      <c r="CC249" s="346" t="s">
        <v>3320</v>
      </c>
      <c r="CD249" s="346" t="s">
        <v>3320</v>
      </c>
      <c r="CE249" s="346" t="s">
        <v>3320</v>
      </c>
      <c r="CF249" s="346" t="s">
        <v>3320</v>
      </c>
      <c r="CG249" s="346" t="s">
        <v>3320</v>
      </c>
      <c r="CH249" s="348"/>
      <c r="CI249" s="346" t="s">
        <v>3320</v>
      </c>
      <c r="CJ249" s="346" t="s">
        <v>3320</v>
      </c>
      <c r="CK249" s="346" t="s">
        <v>3320</v>
      </c>
      <c r="CL249" s="346" t="s">
        <v>3320</v>
      </c>
      <c r="CM249" s="346" t="s">
        <v>3320</v>
      </c>
      <c r="CN249" s="346" t="s">
        <v>3320</v>
      </c>
      <c r="CO249" s="346" t="s">
        <v>3320</v>
      </c>
      <c r="CP249" s="346" t="s">
        <v>3320</v>
      </c>
      <c r="CQ249" s="346" t="s">
        <v>3320</v>
      </c>
      <c r="CR249" s="346" t="s">
        <v>3320</v>
      </c>
      <c r="CS249" s="346" t="s">
        <v>3320</v>
      </c>
      <c r="CT249" s="346" t="s">
        <v>3320</v>
      </c>
      <c r="CU249" s="346" t="s">
        <v>3320</v>
      </c>
      <c r="CV249" s="346" t="s">
        <v>3320</v>
      </c>
      <c r="CW249" s="346" t="s">
        <v>3320</v>
      </c>
      <c r="CX249" s="346" t="s">
        <v>3320</v>
      </c>
      <c r="CY249" s="346" t="s">
        <v>3320</v>
      </c>
      <c r="CZ249" s="346" t="s">
        <v>3320</v>
      </c>
      <c r="DA249" s="346" t="s">
        <v>3320</v>
      </c>
      <c r="DB249" s="346" t="s">
        <v>3320</v>
      </c>
      <c r="DC249" s="346" t="s">
        <v>3320</v>
      </c>
      <c r="DD249" s="346" t="s">
        <v>3320</v>
      </c>
      <c r="DE249" s="346" t="s">
        <v>3320</v>
      </c>
      <c r="DF249" s="346" t="s">
        <v>3320</v>
      </c>
      <c r="DG249" s="346" t="s">
        <v>3320</v>
      </c>
      <c r="DH249" s="346" t="s">
        <v>3320</v>
      </c>
      <c r="DI249" s="346" t="s">
        <v>3320</v>
      </c>
      <c r="DJ249" s="346" t="s">
        <v>3320</v>
      </c>
      <c r="DK249" s="346" t="s">
        <v>3320</v>
      </c>
      <c r="DL249" s="346" t="s">
        <v>3320</v>
      </c>
      <c r="DM249" s="346" t="s">
        <v>3320</v>
      </c>
      <c r="DN249" s="346" t="s">
        <v>3320</v>
      </c>
      <c r="DO249" s="346" t="s">
        <v>3320</v>
      </c>
      <c r="DP249" s="346" t="s">
        <v>3320</v>
      </c>
      <c r="DQ249" s="346" t="s">
        <v>3320</v>
      </c>
      <c r="DR249" s="346" t="s">
        <v>3320</v>
      </c>
      <c r="DS249" s="346" t="s">
        <v>3320</v>
      </c>
      <c r="DT249" s="346" t="s">
        <v>3320</v>
      </c>
      <c r="DU249" s="346" t="s">
        <v>3320</v>
      </c>
      <c r="DV249" s="346" t="s">
        <v>3320</v>
      </c>
      <c r="DW249" s="346" t="s">
        <v>3320</v>
      </c>
      <c r="DX249" s="346" t="s">
        <v>3320</v>
      </c>
      <c r="DY249" s="346" t="s">
        <v>3320</v>
      </c>
      <c r="DZ249" s="346" t="s">
        <v>3320</v>
      </c>
      <c r="EA249" s="346" t="s">
        <v>3320</v>
      </c>
      <c r="EB249" s="346" t="s">
        <v>3320</v>
      </c>
      <c r="EC249" s="346" t="s">
        <v>3320</v>
      </c>
      <c r="ED249" s="346" t="s">
        <v>3320</v>
      </c>
      <c r="EE249" s="346" t="s">
        <v>3320</v>
      </c>
      <c r="EF249" s="345">
        <v>187579927</v>
      </c>
      <c r="EG249" s="346" t="s">
        <v>733</v>
      </c>
      <c r="EH249" s="346" t="s">
        <v>733</v>
      </c>
      <c r="EI249" s="346" t="s">
        <v>733</v>
      </c>
      <c r="EJ249" s="346" t="s">
        <v>733</v>
      </c>
      <c r="EK249" s="346" t="s">
        <v>7779</v>
      </c>
      <c r="EL249" s="346" t="s">
        <v>7780</v>
      </c>
      <c r="EM249" s="179" t="s">
        <v>7781</v>
      </c>
      <c r="EN249" s="348"/>
      <c r="EO249" s="346" t="s">
        <v>7782</v>
      </c>
      <c r="EP249" s="345">
        <v>187579927</v>
      </c>
      <c r="EQ249" s="345">
        <v>67500000</v>
      </c>
      <c r="ER249" s="345">
        <v>3000</v>
      </c>
      <c r="ES249" s="345">
        <v>2000</v>
      </c>
      <c r="ET249" s="346" t="s">
        <v>7783</v>
      </c>
      <c r="EU249" s="346" t="s">
        <v>1214</v>
      </c>
      <c r="EV249" s="346" t="s">
        <v>1214</v>
      </c>
      <c r="EW249" s="346" t="s">
        <v>7784</v>
      </c>
      <c r="EX249" s="346" t="s">
        <v>1214</v>
      </c>
      <c r="EY249" s="346" t="s">
        <v>1214</v>
      </c>
      <c r="EZ249" s="346" t="s">
        <v>1214</v>
      </c>
      <c r="FA249" s="346" t="s">
        <v>1214</v>
      </c>
      <c r="FB249" s="346" t="s">
        <v>1214</v>
      </c>
      <c r="FC249" s="349" t="s">
        <v>5676</v>
      </c>
      <c r="FD249" s="346" t="s">
        <v>3320</v>
      </c>
      <c r="FE249" s="346" t="s">
        <v>733</v>
      </c>
      <c r="FF249" s="346" t="s">
        <v>5721</v>
      </c>
      <c r="FG249" s="346" t="s">
        <v>1214</v>
      </c>
      <c r="FH249" s="346" t="s">
        <v>1214</v>
      </c>
      <c r="FI249" s="346" t="s">
        <v>3320</v>
      </c>
      <c r="FJ249" s="346" t="s">
        <v>3320</v>
      </c>
      <c r="FK249" s="346" t="s">
        <v>3320</v>
      </c>
      <c r="FL249" s="346" t="s">
        <v>1214</v>
      </c>
      <c r="FM249" s="346" t="s">
        <v>1214</v>
      </c>
      <c r="FN249" s="346" t="s">
        <v>3320</v>
      </c>
      <c r="FO249" s="346" t="s">
        <v>733</v>
      </c>
      <c r="FP249" s="346" t="s">
        <v>3320</v>
      </c>
      <c r="FQ249" s="346" t="s">
        <v>3320</v>
      </c>
      <c r="FR249" s="346" t="s">
        <v>3320</v>
      </c>
      <c r="FS249" s="346" t="s">
        <v>5952</v>
      </c>
      <c r="FT249" s="346" t="s">
        <v>5684</v>
      </c>
      <c r="FU249" s="346" t="s">
        <v>5684</v>
      </c>
      <c r="FV249" s="346" t="s">
        <v>1214</v>
      </c>
      <c r="FW249" s="346" t="s">
        <v>1214</v>
      </c>
      <c r="FX249" s="350">
        <v>46073.492696759262</v>
      </c>
      <c r="FY249" s="350">
        <v>46073.530358796299</v>
      </c>
      <c r="FZ249" s="346" t="s">
        <v>5685</v>
      </c>
      <c r="GA249" s="346" t="s">
        <v>3320</v>
      </c>
      <c r="GB249" s="346" t="s">
        <v>3320</v>
      </c>
      <c r="GC249" s="346" t="s">
        <v>3320</v>
      </c>
      <c r="GD249" s="346" t="s">
        <v>3320</v>
      </c>
      <c r="GE249" s="346" t="s">
        <v>3320</v>
      </c>
      <c r="GF249" s="346" t="s">
        <v>3320</v>
      </c>
      <c r="GG249" s="346" t="s">
        <v>3320</v>
      </c>
      <c r="GH249" s="346" t="s">
        <v>3320</v>
      </c>
      <c r="GI249" s="346" t="s">
        <v>3320</v>
      </c>
      <c r="GJ249" s="346" t="s">
        <v>3320</v>
      </c>
      <c r="GK249" s="346" t="s">
        <v>3320</v>
      </c>
      <c r="GL249" s="346" t="s">
        <v>3320</v>
      </c>
      <c r="GM249" s="346" t="s">
        <v>3320</v>
      </c>
      <c r="GN249" s="346" t="s">
        <v>3320</v>
      </c>
      <c r="GO249" s="346" t="s">
        <v>3320</v>
      </c>
      <c r="GP249" s="346" t="s">
        <v>3320</v>
      </c>
      <c r="GQ249" s="346" t="s">
        <v>3320</v>
      </c>
      <c r="GR249" s="346" t="s">
        <v>3320</v>
      </c>
      <c r="GS249" s="346" t="s">
        <v>3320</v>
      </c>
      <c r="GT249" s="346" t="s">
        <v>3320</v>
      </c>
      <c r="GU249" s="346" t="s">
        <v>3320</v>
      </c>
      <c r="GV249" s="346" t="s">
        <v>3320</v>
      </c>
      <c r="GW249" s="346" t="s">
        <v>3320</v>
      </c>
      <c r="GX249" s="346" t="s">
        <v>3320</v>
      </c>
      <c r="GY249" s="346" t="s">
        <v>3320</v>
      </c>
      <c r="GZ249" s="346" t="s">
        <v>3320</v>
      </c>
      <c r="HA249" s="346" t="s">
        <v>3320</v>
      </c>
      <c r="HB249" s="346" t="s">
        <v>3320</v>
      </c>
      <c r="HC249" s="346" t="s">
        <v>3320</v>
      </c>
      <c r="HD249" s="346" t="s">
        <v>3320</v>
      </c>
      <c r="HE249" s="346" t="s">
        <v>3320</v>
      </c>
      <c r="HF249" s="346" t="s">
        <v>3320</v>
      </c>
      <c r="HG249" s="346" t="s">
        <v>3320</v>
      </c>
      <c r="HH249" s="346" t="s">
        <v>3320</v>
      </c>
      <c r="HI249" s="346" t="s">
        <v>3320</v>
      </c>
      <c r="HJ249" s="346" t="s">
        <v>3320</v>
      </c>
      <c r="HK249" s="346" t="s">
        <v>3320</v>
      </c>
      <c r="HL249" s="346" t="s">
        <v>3320</v>
      </c>
    </row>
    <row r="250" spans="1:220" ht="15.75" thickBot="1">
      <c r="A250" s="346" t="s">
        <v>5638</v>
      </c>
      <c r="B250" s="345">
        <v>665</v>
      </c>
      <c r="C250" s="346" t="s">
        <v>7785</v>
      </c>
      <c r="D250" s="346" t="s">
        <v>7786</v>
      </c>
      <c r="E250" s="345">
        <v>665</v>
      </c>
      <c r="F250" s="346" t="s">
        <v>7757</v>
      </c>
      <c r="G250" s="346" t="s">
        <v>7758</v>
      </c>
      <c r="H250" s="346" t="s">
        <v>4382</v>
      </c>
      <c r="I250" s="346" t="s">
        <v>5916</v>
      </c>
      <c r="J250" s="346" t="s">
        <v>7760</v>
      </c>
      <c r="K250" s="346" t="s">
        <v>5698</v>
      </c>
      <c r="L250" s="346" t="s">
        <v>5698</v>
      </c>
      <c r="M250" s="346" t="s">
        <v>5698</v>
      </c>
      <c r="N250" s="346" t="s">
        <v>7762</v>
      </c>
      <c r="O250" s="346" t="s">
        <v>7763</v>
      </c>
      <c r="P250" s="346" t="s">
        <v>7758</v>
      </c>
      <c r="Q250" s="346" t="s">
        <v>7764</v>
      </c>
      <c r="R250" s="346" t="s">
        <v>7765</v>
      </c>
      <c r="S250" s="346" t="s">
        <v>7766</v>
      </c>
      <c r="T250" s="346" t="s">
        <v>7767</v>
      </c>
      <c r="U250" s="346" t="s">
        <v>7768</v>
      </c>
      <c r="V250" s="346" t="s">
        <v>733</v>
      </c>
      <c r="W250" s="346" t="s">
        <v>733</v>
      </c>
      <c r="X250" s="346" t="s">
        <v>733</v>
      </c>
      <c r="Y250" s="346" t="s">
        <v>3320</v>
      </c>
      <c r="Z250" s="346" t="s">
        <v>7769</v>
      </c>
      <c r="AA250" s="346" t="s">
        <v>733</v>
      </c>
      <c r="AB250" s="346" t="s">
        <v>7770</v>
      </c>
      <c r="AC250" s="346" t="s">
        <v>7771</v>
      </c>
      <c r="AD250" s="346" t="s">
        <v>7772</v>
      </c>
      <c r="AE250" s="346" t="s">
        <v>7773</v>
      </c>
      <c r="AF250" s="346" t="s">
        <v>7774</v>
      </c>
      <c r="AG250" s="346" t="s">
        <v>7775</v>
      </c>
      <c r="AH250" s="346" t="s">
        <v>1214</v>
      </c>
      <c r="AI250" s="346" t="s">
        <v>3320</v>
      </c>
      <c r="AJ250" s="346" t="s">
        <v>2043</v>
      </c>
      <c r="AK250" s="346" t="s">
        <v>5934</v>
      </c>
      <c r="AL250" s="346" t="s">
        <v>5665</v>
      </c>
      <c r="AM250" s="347">
        <v>47483</v>
      </c>
      <c r="AN250" s="345">
        <v>36</v>
      </c>
      <c r="AO250" s="345">
        <v>200</v>
      </c>
      <c r="AP250" s="346" t="s">
        <v>5666</v>
      </c>
      <c r="AQ250" s="345">
        <v>4</v>
      </c>
      <c r="AR250" s="345">
        <v>648.24</v>
      </c>
      <c r="AS250" s="346" t="s">
        <v>733</v>
      </c>
      <c r="AT250" s="346" t="s">
        <v>3320</v>
      </c>
      <c r="AU250" s="346" t="s">
        <v>3320</v>
      </c>
      <c r="AV250" s="346" t="s">
        <v>3320</v>
      </c>
      <c r="AW250" s="346" t="s">
        <v>3320</v>
      </c>
      <c r="AX250" s="346" t="s">
        <v>3320</v>
      </c>
      <c r="AY250" s="346" t="s">
        <v>3320</v>
      </c>
      <c r="AZ250" s="346" t="s">
        <v>3320</v>
      </c>
      <c r="BA250" s="346" t="s">
        <v>3320</v>
      </c>
      <c r="BB250" s="346" t="s">
        <v>3320</v>
      </c>
      <c r="BC250" s="346" t="s">
        <v>3320</v>
      </c>
      <c r="BD250" s="348"/>
      <c r="BE250" s="346" t="s">
        <v>3320</v>
      </c>
      <c r="BF250" s="346" t="s">
        <v>3320</v>
      </c>
      <c r="BG250" s="346" t="s">
        <v>3320</v>
      </c>
      <c r="BH250" s="346" t="s">
        <v>3320</v>
      </c>
      <c r="BI250" s="346" t="s">
        <v>3320</v>
      </c>
      <c r="BJ250" s="346" t="s">
        <v>3320</v>
      </c>
      <c r="BK250" s="346" t="s">
        <v>3320</v>
      </c>
      <c r="BL250" s="346" t="s">
        <v>3320</v>
      </c>
      <c r="BM250" s="346" t="s">
        <v>3320</v>
      </c>
      <c r="BN250" s="345">
        <v>4</v>
      </c>
      <c r="BO250" s="345">
        <v>10</v>
      </c>
      <c r="BP250" s="346" t="s">
        <v>733</v>
      </c>
      <c r="BQ250" s="346" t="s">
        <v>5937</v>
      </c>
      <c r="BR250" s="345">
        <v>37</v>
      </c>
      <c r="BS250" s="346" t="s">
        <v>1214</v>
      </c>
      <c r="BT250" s="346" t="s">
        <v>1214</v>
      </c>
      <c r="BU250" s="346" t="s">
        <v>1214</v>
      </c>
      <c r="BV250" s="345">
        <v>648200</v>
      </c>
      <c r="BW250" s="345">
        <v>500000</v>
      </c>
      <c r="BX250" s="346" t="s">
        <v>7788</v>
      </c>
      <c r="BY250" s="345">
        <v>365</v>
      </c>
      <c r="BZ250" s="345">
        <v>90</v>
      </c>
      <c r="CA250" s="345">
        <v>10</v>
      </c>
      <c r="CB250" s="345">
        <v>25</v>
      </c>
      <c r="CC250" s="347">
        <v>47118</v>
      </c>
      <c r="CD250" s="345">
        <v>0.5</v>
      </c>
      <c r="CE250" s="345">
        <v>90</v>
      </c>
      <c r="CF250" s="346" t="s">
        <v>7789</v>
      </c>
      <c r="CG250" s="345">
        <v>5000000</v>
      </c>
      <c r="CH250" s="348"/>
      <c r="CI250" s="346" t="s">
        <v>3320</v>
      </c>
      <c r="CJ250" s="346" t="s">
        <v>3320</v>
      </c>
      <c r="CK250" s="346" t="s">
        <v>3320</v>
      </c>
      <c r="CL250" s="346" t="s">
        <v>3320</v>
      </c>
      <c r="CM250" s="346" t="s">
        <v>3320</v>
      </c>
      <c r="CN250" s="346" t="s">
        <v>3320</v>
      </c>
      <c r="CO250" s="346" t="s">
        <v>3320</v>
      </c>
      <c r="CP250" s="346" t="s">
        <v>3320</v>
      </c>
      <c r="CQ250" s="346" t="s">
        <v>3320</v>
      </c>
      <c r="CR250" s="346" t="s">
        <v>3320</v>
      </c>
      <c r="CS250" s="346" t="s">
        <v>3320</v>
      </c>
      <c r="CT250" s="346" t="s">
        <v>3320</v>
      </c>
      <c r="CU250" s="346" t="s">
        <v>3320</v>
      </c>
      <c r="CV250" s="346" t="s">
        <v>3320</v>
      </c>
      <c r="CW250" s="346" t="s">
        <v>3320</v>
      </c>
      <c r="CX250" s="346" t="s">
        <v>3320</v>
      </c>
      <c r="CY250" s="346" t="s">
        <v>3320</v>
      </c>
      <c r="CZ250" s="346" t="s">
        <v>3320</v>
      </c>
      <c r="DA250" s="346" t="s">
        <v>3320</v>
      </c>
      <c r="DB250" s="346" t="s">
        <v>3320</v>
      </c>
      <c r="DC250" s="346" t="s">
        <v>3320</v>
      </c>
      <c r="DD250" s="346" t="s">
        <v>3320</v>
      </c>
      <c r="DE250" s="346" t="s">
        <v>3320</v>
      </c>
      <c r="DF250" s="346" t="s">
        <v>3320</v>
      </c>
      <c r="DG250" s="346" t="s">
        <v>3320</v>
      </c>
      <c r="DH250" s="346" t="s">
        <v>3320</v>
      </c>
      <c r="DI250" s="346" t="s">
        <v>3320</v>
      </c>
      <c r="DJ250" s="346" t="s">
        <v>3320</v>
      </c>
      <c r="DK250" s="346" t="s">
        <v>3320</v>
      </c>
      <c r="DL250" s="346" t="s">
        <v>3320</v>
      </c>
      <c r="DM250" s="346" t="s">
        <v>3320</v>
      </c>
      <c r="DN250" s="346" t="s">
        <v>3320</v>
      </c>
      <c r="DO250" s="346" t="s">
        <v>3320</v>
      </c>
      <c r="DP250" s="346" t="s">
        <v>3320</v>
      </c>
      <c r="DQ250" s="346" t="s">
        <v>3320</v>
      </c>
      <c r="DR250" s="346" t="s">
        <v>3320</v>
      </c>
      <c r="DS250" s="346" t="s">
        <v>3320</v>
      </c>
      <c r="DT250" s="346" t="s">
        <v>3320</v>
      </c>
      <c r="DU250" s="346" t="s">
        <v>3320</v>
      </c>
      <c r="DV250" s="346" t="s">
        <v>3320</v>
      </c>
      <c r="DW250" s="346" t="s">
        <v>3320</v>
      </c>
      <c r="DX250" s="346" t="s">
        <v>3320</v>
      </c>
      <c r="DY250" s="346" t="s">
        <v>3320</v>
      </c>
      <c r="DZ250" s="346" t="s">
        <v>3320</v>
      </c>
      <c r="EA250" s="346" t="s">
        <v>3320</v>
      </c>
      <c r="EB250" s="346" t="s">
        <v>3320</v>
      </c>
      <c r="EC250" s="346" t="s">
        <v>3320</v>
      </c>
      <c r="ED250" s="346" t="s">
        <v>3320</v>
      </c>
      <c r="EE250" s="346" t="s">
        <v>3320</v>
      </c>
      <c r="EF250" s="345">
        <v>260000000</v>
      </c>
      <c r="EG250" s="346" t="s">
        <v>733</v>
      </c>
      <c r="EH250" s="346" t="s">
        <v>733</v>
      </c>
      <c r="EI250" s="346" t="s">
        <v>733</v>
      </c>
      <c r="EJ250" s="346" t="s">
        <v>733</v>
      </c>
      <c r="EK250" s="346" t="s">
        <v>7790</v>
      </c>
      <c r="EL250" s="346" t="s">
        <v>7791</v>
      </c>
      <c r="EM250" s="179" t="s">
        <v>7792</v>
      </c>
      <c r="EN250" s="348"/>
      <c r="EO250" s="346" t="s">
        <v>7793</v>
      </c>
      <c r="EP250" s="345">
        <v>260000000</v>
      </c>
      <c r="EQ250" s="345">
        <v>30000000</v>
      </c>
      <c r="ER250" s="345">
        <v>4500</v>
      </c>
      <c r="ES250" s="345">
        <v>3000</v>
      </c>
      <c r="ET250" s="346" t="s">
        <v>7794</v>
      </c>
      <c r="EU250" s="346" t="s">
        <v>1214</v>
      </c>
      <c r="EV250" s="346" t="s">
        <v>1214</v>
      </c>
      <c r="EW250" s="346" t="s">
        <v>7795</v>
      </c>
      <c r="EX250" s="346" t="s">
        <v>1214</v>
      </c>
      <c r="EY250" s="346" t="s">
        <v>1214</v>
      </c>
      <c r="EZ250" s="346" t="s">
        <v>1214</v>
      </c>
      <c r="FA250" s="346" t="s">
        <v>1214</v>
      </c>
      <c r="FB250" s="346" t="s">
        <v>1214</v>
      </c>
      <c r="FC250" s="349" t="s">
        <v>5676</v>
      </c>
      <c r="FD250" s="346" t="s">
        <v>3320</v>
      </c>
      <c r="FE250" s="346" t="s">
        <v>733</v>
      </c>
      <c r="FF250" s="346" t="s">
        <v>5721</v>
      </c>
      <c r="FG250" s="346" t="s">
        <v>1214</v>
      </c>
      <c r="FH250" s="346" t="s">
        <v>1214</v>
      </c>
      <c r="FI250" s="346" t="s">
        <v>3320</v>
      </c>
      <c r="FJ250" s="346" t="s">
        <v>3320</v>
      </c>
      <c r="FK250" s="346" t="s">
        <v>3320</v>
      </c>
      <c r="FL250" s="346" t="s">
        <v>1214</v>
      </c>
      <c r="FM250" s="346" t="s">
        <v>1214</v>
      </c>
      <c r="FN250" s="346" t="s">
        <v>3320</v>
      </c>
      <c r="FO250" s="346" t="s">
        <v>1214</v>
      </c>
      <c r="FP250" s="346" t="s">
        <v>3320</v>
      </c>
      <c r="FQ250" s="346" t="s">
        <v>7796</v>
      </c>
      <c r="FR250" s="346" t="s">
        <v>3320</v>
      </c>
      <c r="FS250" s="346" t="s">
        <v>3320</v>
      </c>
      <c r="FT250" s="346" t="s">
        <v>3320</v>
      </c>
      <c r="FU250" s="346" t="s">
        <v>3320</v>
      </c>
      <c r="FV250" s="346" t="s">
        <v>1214</v>
      </c>
      <c r="FW250" s="346" t="s">
        <v>1214</v>
      </c>
      <c r="FX250" s="350">
        <v>46073.440601851849</v>
      </c>
      <c r="FY250" s="350">
        <v>46073.491770833331</v>
      </c>
      <c r="FZ250" s="346" t="s">
        <v>5685</v>
      </c>
      <c r="GA250" s="346" t="s">
        <v>3320</v>
      </c>
      <c r="GB250" s="346" t="s">
        <v>3320</v>
      </c>
      <c r="GC250" s="346" t="s">
        <v>3320</v>
      </c>
      <c r="GD250" s="346" t="s">
        <v>3320</v>
      </c>
      <c r="GE250" s="346" t="s">
        <v>3320</v>
      </c>
      <c r="GF250" s="346" t="s">
        <v>3320</v>
      </c>
      <c r="GG250" s="346" t="s">
        <v>3320</v>
      </c>
      <c r="GH250" s="346" t="s">
        <v>3320</v>
      </c>
      <c r="GI250" s="346" t="s">
        <v>3320</v>
      </c>
      <c r="GJ250" s="346" t="s">
        <v>3320</v>
      </c>
      <c r="GK250" s="346" t="s">
        <v>3320</v>
      </c>
      <c r="GL250" s="346" t="s">
        <v>3320</v>
      </c>
      <c r="GM250" s="346" t="s">
        <v>3320</v>
      </c>
      <c r="GN250" s="346" t="s">
        <v>3320</v>
      </c>
      <c r="GO250" s="346" t="s">
        <v>3320</v>
      </c>
      <c r="GP250" s="346" t="s">
        <v>3320</v>
      </c>
      <c r="GQ250" s="346" t="s">
        <v>3320</v>
      </c>
      <c r="GR250" s="346" t="s">
        <v>3320</v>
      </c>
      <c r="GS250" s="346" t="s">
        <v>3320</v>
      </c>
      <c r="GT250" s="346" t="s">
        <v>3320</v>
      </c>
      <c r="GU250" s="346" t="s">
        <v>3320</v>
      </c>
      <c r="GV250" s="346" t="s">
        <v>3320</v>
      </c>
      <c r="GW250" s="346" t="s">
        <v>3320</v>
      </c>
      <c r="GX250" s="346" t="s">
        <v>3320</v>
      </c>
      <c r="GY250" s="346" t="s">
        <v>3320</v>
      </c>
      <c r="GZ250" s="346" t="s">
        <v>3320</v>
      </c>
      <c r="HA250" s="346" t="s">
        <v>3320</v>
      </c>
      <c r="HB250" s="346" t="s">
        <v>3320</v>
      </c>
      <c r="HC250" s="346" t="s">
        <v>3320</v>
      </c>
      <c r="HD250" s="346" t="s">
        <v>3320</v>
      </c>
      <c r="HE250" s="346" t="s">
        <v>3320</v>
      </c>
      <c r="HF250" s="346" t="s">
        <v>3320</v>
      </c>
      <c r="HG250" s="346" t="s">
        <v>3320</v>
      </c>
      <c r="HH250" s="346" t="s">
        <v>3320</v>
      </c>
      <c r="HI250" s="346" t="s">
        <v>3320</v>
      </c>
      <c r="HJ250" s="346" t="s">
        <v>3320</v>
      </c>
      <c r="HK250" s="346" t="s">
        <v>3320</v>
      </c>
      <c r="HL250" s="346" t="s">
        <v>3320</v>
      </c>
    </row>
    <row r="251" spans="1:220" ht="15.75" thickBot="1">
      <c r="A251" s="346" t="s">
        <v>5638</v>
      </c>
      <c r="B251" s="345">
        <v>601</v>
      </c>
      <c r="C251" s="346" t="s">
        <v>7797</v>
      </c>
      <c r="D251" s="346" t="s">
        <v>7798</v>
      </c>
      <c r="E251" s="345">
        <v>601</v>
      </c>
      <c r="F251" s="346" t="s">
        <v>7757</v>
      </c>
      <c r="G251" s="346" t="s">
        <v>7758</v>
      </c>
      <c r="H251" s="346" t="s">
        <v>7799</v>
      </c>
      <c r="I251" s="346" t="s">
        <v>5916</v>
      </c>
      <c r="J251" s="346" t="s">
        <v>7760</v>
      </c>
      <c r="K251" s="346" t="s">
        <v>5698</v>
      </c>
      <c r="L251" s="346" t="s">
        <v>5698</v>
      </c>
      <c r="M251" s="346" t="s">
        <v>5698</v>
      </c>
      <c r="N251" s="346" t="s">
        <v>7762</v>
      </c>
      <c r="O251" s="346" t="s">
        <v>7763</v>
      </c>
      <c r="P251" s="346" t="s">
        <v>7758</v>
      </c>
      <c r="Q251" s="346" t="s">
        <v>7764</v>
      </c>
      <c r="R251" s="346" t="s">
        <v>7765</v>
      </c>
      <c r="S251" s="346" t="s">
        <v>7766</v>
      </c>
      <c r="T251" s="346" t="s">
        <v>7767</v>
      </c>
      <c r="U251" s="346" t="s">
        <v>7768</v>
      </c>
      <c r="V251" s="346" t="s">
        <v>733</v>
      </c>
      <c r="W251" s="346" t="s">
        <v>733</v>
      </c>
      <c r="X251" s="346" t="s">
        <v>733</v>
      </c>
      <c r="Y251" s="346" t="s">
        <v>3320</v>
      </c>
      <c r="Z251" s="346" t="s">
        <v>7769</v>
      </c>
      <c r="AA251" s="346" t="s">
        <v>733</v>
      </c>
      <c r="AB251" s="346" t="s">
        <v>7770</v>
      </c>
      <c r="AC251" s="346" t="s">
        <v>7771</v>
      </c>
      <c r="AD251" s="346" t="s">
        <v>7772</v>
      </c>
      <c r="AE251" s="346" t="s">
        <v>7773</v>
      </c>
      <c r="AF251" s="346" t="s">
        <v>7774</v>
      </c>
      <c r="AG251" s="346" t="s">
        <v>7775</v>
      </c>
      <c r="AH251" s="346" t="s">
        <v>1214</v>
      </c>
      <c r="AI251" s="346" t="s">
        <v>3320</v>
      </c>
      <c r="AJ251" s="346" t="s">
        <v>2043</v>
      </c>
      <c r="AK251" s="346" t="s">
        <v>5934</v>
      </c>
      <c r="AL251" s="346" t="s">
        <v>5936</v>
      </c>
      <c r="AM251" s="347">
        <v>47483</v>
      </c>
      <c r="AN251" s="345">
        <v>36</v>
      </c>
      <c r="AO251" s="345">
        <v>400</v>
      </c>
      <c r="AP251" s="346" t="s">
        <v>5863</v>
      </c>
      <c r="AQ251" s="345">
        <v>100</v>
      </c>
      <c r="AR251" s="345">
        <v>1200</v>
      </c>
      <c r="AS251" s="346" t="s">
        <v>733</v>
      </c>
      <c r="AT251" s="346" t="s">
        <v>3320</v>
      </c>
      <c r="AU251" s="346" t="s">
        <v>3320</v>
      </c>
      <c r="AV251" s="346" t="s">
        <v>3320</v>
      </c>
      <c r="AW251" s="346" t="s">
        <v>3320</v>
      </c>
      <c r="AX251" s="346" t="s">
        <v>3320</v>
      </c>
      <c r="AY251" s="346" t="s">
        <v>3320</v>
      </c>
      <c r="AZ251" s="346" t="s">
        <v>3320</v>
      </c>
      <c r="BA251" s="346" t="s">
        <v>3320</v>
      </c>
      <c r="BB251" s="346" t="s">
        <v>3320</v>
      </c>
      <c r="BC251" s="346" t="s">
        <v>3320</v>
      </c>
      <c r="BD251" s="348"/>
      <c r="BE251" s="346" t="s">
        <v>3320</v>
      </c>
      <c r="BF251" s="346" t="s">
        <v>3320</v>
      </c>
      <c r="BG251" s="346" t="s">
        <v>3320</v>
      </c>
      <c r="BH251" s="346" t="s">
        <v>3320</v>
      </c>
      <c r="BI251" s="346" t="s">
        <v>3320</v>
      </c>
      <c r="BJ251" s="346" t="s">
        <v>3320</v>
      </c>
      <c r="BK251" s="346" t="s">
        <v>3320</v>
      </c>
      <c r="BL251" s="346" t="s">
        <v>3320</v>
      </c>
      <c r="BM251" s="346" t="s">
        <v>3320</v>
      </c>
      <c r="BN251" s="345">
        <v>4</v>
      </c>
      <c r="BO251" s="345">
        <v>8</v>
      </c>
      <c r="BP251" s="346" t="s">
        <v>733</v>
      </c>
      <c r="BQ251" s="346" t="s">
        <v>5937</v>
      </c>
      <c r="BR251" s="345">
        <v>37</v>
      </c>
      <c r="BS251" s="346" t="s">
        <v>1214</v>
      </c>
      <c r="BT251" s="346" t="s">
        <v>1214</v>
      </c>
      <c r="BU251" s="346" t="s">
        <v>1214</v>
      </c>
      <c r="BV251" s="345">
        <v>1500</v>
      </c>
      <c r="BW251" s="345">
        <v>1200</v>
      </c>
      <c r="BX251" s="346" t="s">
        <v>6433</v>
      </c>
      <c r="BY251" s="345">
        <v>365</v>
      </c>
      <c r="BZ251" s="345">
        <v>90</v>
      </c>
      <c r="CA251" s="345">
        <v>10</v>
      </c>
      <c r="CB251" s="345">
        <v>25</v>
      </c>
      <c r="CC251" s="347">
        <v>47037</v>
      </c>
      <c r="CD251" s="345">
        <v>0.5</v>
      </c>
      <c r="CE251" s="345">
        <v>90</v>
      </c>
      <c r="CF251" s="346" t="s">
        <v>7801</v>
      </c>
      <c r="CG251" s="345">
        <v>5000000</v>
      </c>
      <c r="CH251" s="348"/>
      <c r="CI251" s="346" t="s">
        <v>3320</v>
      </c>
      <c r="CJ251" s="346" t="s">
        <v>3320</v>
      </c>
      <c r="CK251" s="346" t="s">
        <v>3320</v>
      </c>
      <c r="CL251" s="346" t="s">
        <v>3320</v>
      </c>
      <c r="CM251" s="346" t="s">
        <v>3320</v>
      </c>
      <c r="CN251" s="346" t="s">
        <v>3320</v>
      </c>
      <c r="CO251" s="346" t="s">
        <v>3320</v>
      </c>
      <c r="CP251" s="346" t="s">
        <v>3320</v>
      </c>
      <c r="CQ251" s="346" t="s">
        <v>3320</v>
      </c>
      <c r="CR251" s="346" t="s">
        <v>3320</v>
      </c>
      <c r="CS251" s="346" t="s">
        <v>3320</v>
      </c>
      <c r="CT251" s="346" t="s">
        <v>3320</v>
      </c>
      <c r="CU251" s="346" t="s">
        <v>3320</v>
      </c>
      <c r="CV251" s="346" t="s">
        <v>3320</v>
      </c>
      <c r="CW251" s="346" t="s">
        <v>3320</v>
      </c>
      <c r="CX251" s="346" t="s">
        <v>3320</v>
      </c>
      <c r="CY251" s="346" t="s">
        <v>3320</v>
      </c>
      <c r="CZ251" s="346" t="s">
        <v>3320</v>
      </c>
      <c r="DA251" s="346" t="s">
        <v>3320</v>
      </c>
      <c r="DB251" s="346" t="s">
        <v>3320</v>
      </c>
      <c r="DC251" s="346" t="s">
        <v>3320</v>
      </c>
      <c r="DD251" s="346" t="s">
        <v>3320</v>
      </c>
      <c r="DE251" s="346" t="s">
        <v>3320</v>
      </c>
      <c r="DF251" s="346" t="s">
        <v>3320</v>
      </c>
      <c r="DG251" s="346" t="s">
        <v>3320</v>
      </c>
      <c r="DH251" s="346" t="s">
        <v>3320</v>
      </c>
      <c r="DI251" s="346" t="s">
        <v>3320</v>
      </c>
      <c r="DJ251" s="346" t="s">
        <v>3320</v>
      </c>
      <c r="DK251" s="346" t="s">
        <v>3320</v>
      </c>
      <c r="DL251" s="346" t="s">
        <v>3320</v>
      </c>
      <c r="DM251" s="346" t="s">
        <v>3320</v>
      </c>
      <c r="DN251" s="346" t="s">
        <v>3320</v>
      </c>
      <c r="DO251" s="346" t="s">
        <v>3320</v>
      </c>
      <c r="DP251" s="346" t="s">
        <v>3320</v>
      </c>
      <c r="DQ251" s="346" t="s">
        <v>3320</v>
      </c>
      <c r="DR251" s="346" t="s">
        <v>3320</v>
      </c>
      <c r="DS251" s="346" t="s">
        <v>3320</v>
      </c>
      <c r="DT251" s="346" t="s">
        <v>3320</v>
      </c>
      <c r="DU251" s="346" t="s">
        <v>3320</v>
      </c>
      <c r="DV251" s="346" t="s">
        <v>3320</v>
      </c>
      <c r="DW251" s="346" t="s">
        <v>3320</v>
      </c>
      <c r="DX251" s="346" t="s">
        <v>3320</v>
      </c>
      <c r="DY251" s="346" t="s">
        <v>3320</v>
      </c>
      <c r="DZ251" s="346" t="s">
        <v>3320</v>
      </c>
      <c r="EA251" s="346" t="s">
        <v>3320</v>
      </c>
      <c r="EB251" s="346" t="s">
        <v>3320</v>
      </c>
      <c r="EC251" s="346" t="s">
        <v>3320</v>
      </c>
      <c r="ED251" s="346" t="s">
        <v>3320</v>
      </c>
      <c r="EE251" s="346" t="s">
        <v>3320</v>
      </c>
      <c r="EF251" s="345">
        <v>520000000</v>
      </c>
      <c r="EG251" s="346" t="s">
        <v>733</v>
      </c>
      <c r="EH251" s="346" t="s">
        <v>733</v>
      </c>
      <c r="EI251" s="346" t="s">
        <v>733</v>
      </c>
      <c r="EJ251" s="346" t="s">
        <v>733</v>
      </c>
      <c r="EK251" s="346" t="s">
        <v>7802</v>
      </c>
      <c r="EL251" s="346" t="s">
        <v>7803</v>
      </c>
      <c r="EM251" s="179" t="s">
        <v>7804</v>
      </c>
      <c r="EN251" s="348"/>
      <c r="EO251" s="346" t="s">
        <v>7805</v>
      </c>
      <c r="EP251" s="345">
        <v>520000000</v>
      </c>
      <c r="EQ251" s="345">
        <v>58000000</v>
      </c>
      <c r="ER251" s="345">
        <v>6000</v>
      </c>
      <c r="ES251" s="345">
        <v>5200</v>
      </c>
      <c r="ET251" s="346" t="s">
        <v>7806</v>
      </c>
      <c r="EU251" s="346" t="s">
        <v>1214</v>
      </c>
      <c r="EV251" s="346" t="s">
        <v>1214</v>
      </c>
      <c r="EW251" s="346" t="s">
        <v>7807</v>
      </c>
      <c r="EX251" s="346" t="s">
        <v>1214</v>
      </c>
      <c r="EY251" s="346" t="s">
        <v>1214</v>
      </c>
      <c r="EZ251" s="346" t="s">
        <v>733</v>
      </c>
      <c r="FA251" s="346" t="s">
        <v>733</v>
      </c>
      <c r="FB251" s="346" t="s">
        <v>1214</v>
      </c>
      <c r="FC251" s="349" t="s">
        <v>5676</v>
      </c>
      <c r="FD251" s="346" t="s">
        <v>3320</v>
      </c>
      <c r="FE251" s="346" t="s">
        <v>733</v>
      </c>
      <c r="FF251" s="346" t="s">
        <v>5721</v>
      </c>
      <c r="FG251" s="346" t="s">
        <v>1214</v>
      </c>
      <c r="FH251" s="346" t="s">
        <v>1214</v>
      </c>
      <c r="FI251" s="346" t="s">
        <v>3320</v>
      </c>
      <c r="FJ251" s="346" t="s">
        <v>3320</v>
      </c>
      <c r="FK251" s="345">
        <v>0</v>
      </c>
      <c r="FL251" s="346" t="s">
        <v>1214</v>
      </c>
      <c r="FM251" s="346" t="s">
        <v>1214</v>
      </c>
      <c r="FN251" s="346" t="s">
        <v>3320</v>
      </c>
      <c r="FO251" s="346" t="s">
        <v>1214</v>
      </c>
      <c r="FP251" s="346" t="s">
        <v>3320</v>
      </c>
      <c r="FQ251" s="346" t="s">
        <v>7808</v>
      </c>
      <c r="FR251" s="346" t="s">
        <v>3320</v>
      </c>
      <c r="FS251" s="346" t="s">
        <v>3320</v>
      </c>
      <c r="FT251" s="346" t="s">
        <v>3320</v>
      </c>
      <c r="FU251" s="346" t="s">
        <v>3320</v>
      </c>
      <c r="FV251" s="346" t="s">
        <v>5759</v>
      </c>
      <c r="FW251" s="346" t="s">
        <v>1214</v>
      </c>
      <c r="FX251" s="350">
        <v>46071.609444444446</v>
      </c>
      <c r="FY251" s="350">
        <v>46073.458240740743</v>
      </c>
      <c r="FZ251" s="346" t="s">
        <v>5685</v>
      </c>
      <c r="GA251" s="346" t="s">
        <v>3320</v>
      </c>
      <c r="GB251" s="346" t="s">
        <v>3320</v>
      </c>
      <c r="GC251" s="346" t="s">
        <v>3320</v>
      </c>
      <c r="GD251" s="346" t="s">
        <v>3320</v>
      </c>
      <c r="GE251" s="346" t="s">
        <v>3320</v>
      </c>
      <c r="GF251" s="346" t="s">
        <v>3320</v>
      </c>
      <c r="GG251" s="346" t="s">
        <v>3320</v>
      </c>
      <c r="GH251" s="346" t="s">
        <v>3320</v>
      </c>
      <c r="GI251" s="346" t="s">
        <v>3320</v>
      </c>
      <c r="GJ251" s="346" t="s">
        <v>3320</v>
      </c>
      <c r="GK251" s="346" t="s">
        <v>3320</v>
      </c>
      <c r="GL251" s="346" t="s">
        <v>3320</v>
      </c>
      <c r="GM251" s="346" t="s">
        <v>3320</v>
      </c>
      <c r="GN251" s="346" t="s">
        <v>3320</v>
      </c>
      <c r="GO251" s="346" t="s">
        <v>3320</v>
      </c>
      <c r="GP251" s="346" t="s">
        <v>3320</v>
      </c>
      <c r="GQ251" s="346" t="s">
        <v>3320</v>
      </c>
      <c r="GR251" s="346" t="s">
        <v>3320</v>
      </c>
      <c r="GS251" s="346" t="s">
        <v>3320</v>
      </c>
      <c r="GT251" s="346" t="s">
        <v>3320</v>
      </c>
      <c r="GU251" s="346" t="s">
        <v>3320</v>
      </c>
      <c r="GV251" s="346" t="s">
        <v>3320</v>
      </c>
      <c r="GW251" s="346" t="s">
        <v>3320</v>
      </c>
      <c r="GX251" s="346" t="s">
        <v>3320</v>
      </c>
      <c r="GY251" s="346" t="s">
        <v>3320</v>
      </c>
      <c r="GZ251" s="346" t="s">
        <v>3320</v>
      </c>
      <c r="HA251" s="346" t="s">
        <v>3320</v>
      </c>
      <c r="HB251" s="346" t="s">
        <v>3320</v>
      </c>
      <c r="HC251" s="346" t="s">
        <v>3320</v>
      </c>
      <c r="HD251" s="346" t="s">
        <v>3320</v>
      </c>
      <c r="HE251" s="346" t="s">
        <v>3320</v>
      </c>
      <c r="HF251" s="346" t="s">
        <v>3320</v>
      </c>
      <c r="HG251" s="346" t="s">
        <v>3320</v>
      </c>
      <c r="HH251" s="346" t="s">
        <v>3320</v>
      </c>
      <c r="HI251" s="346" t="s">
        <v>3320</v>
      </c>
      <c r="HJ251" s="346" t="s">
        <v>3320</v>
      </c>
      <c r="HK251" s="346" t="s">
        <v>3320</v>
      </c>
      <c r="HL251" s="346" t="s">
        <v>3320</v>
      </c>
    </row>
    <row r="252" spans="1:220" ht="15.75" thickBot="1">
      <c r="A252" s="346" t="s">
        <v>5638</v>
      </c>
      <c r="B252" s="345">
        <v>427</v>
      </c>
      <c r="C252" s="346" t="s">
        <v>9920</v>
      </c>
      <c r="D252" s="346" t="s">
        <v>9921</v>
      </c>
      <c r="E252" s="345">
        <v>427</v>
      </c>
      <c r="F252" s="346" t="s">
        <v>7757</v>
      </c>
      <c r="G252" s="346" t="s">
        <v>7758</v>
      </c>
      <c r="H252" s="346" t="s">
        <v>2874</v>
      </c>
      <c r="I252" s="346" t="s">
        <v>5643</v>
      </c>
      <c r="J252" s="346" t="s">
        <v>7760</v>
      </c>
      <c r="K252" s="346" t="s">
        <v>5698</v>
      </c>
      <c r="L252" s="346" t="s">
        <v>5698</v>
      </c>
      <c r="M252" s="346" t="s">
        <v>5698</v>
      </c>
      <c r="N252" s="346" t="s">
        <v>7762</v>
      </c>
      <c r="O252" s="346" t="s">
        <v>7763</v>
      </c>
      <c r="P252" s="346" t="s">
        <v>7758</v>
      </c>
      <c r="Q252" s="346" t="s">
        <v>7764</v>
      </c>
      <c r="R252" s="346" t="s">
        <v>7765</v>
      </c>
      <c r="S252" s="346" t="s">
        <v>7766</v>
      </c>
      <c r="T252" s="346" t="s">
        <v>7767</v>
      </c>
      <c r="U252" s="346" t="s">
        <v>7768</v>
      </c>
      <c r="V252" s="346" t="s">
        <v>733</v>
      </c>
      <c r="W252" s="346" t="s">
        <v>733</v>
      </c>
      <c r="X252" s="346" t="s">
        <v>733</v>
      </c>
      <c r="Y252" s="346" t="s">
        <v>3320</v>
      </c>
      <c r="Z252" s="346" t="s">
        <v>7769</v>
      </c>
      <c r="AA252" s="346" t="s">
        <v>733</v>
      </c>
      <c r="AB252" s="346" t="s">
        <v>7770</v>
      </c>
      <c r="AC252" s="346" t="s">
        <v>7771</v>
      </c>
      <c r="AD252" s="346" t="s">
        <v>7772</v>
      </c>
      <c r="AE252" s="346" t="s">
        <v>7773</v>
      </c>
      <c r="AF252" s="346" t="s">
        <v>7774</v>
      </c>
      <c r="AG252" s="346" t="s">
        <v>7775</v>
      </c>
      <c r="AH252" s="346" t="s">
        <v>1214</v>
      </c>
      <c r="AI252" s="346" t="s">
        <v>3320</v>
      </c>
      <c r="AJ252" s="346" t="s">
        <v>5747</v>
      </c>
      <c r="AK252" s="346" t="s">
        <v>6646</v>
      </c>
      <c r="AL252" s="346" t="s">
        <v>5712</v>
      </c>
      <c r="AM252" s="347">
        <v>47176</v>
      </c>
      <c r="AN252" s="345">
        <v>36</v>
      </c>
      <c r="AO252" s="345">
        <v>180</v>
      </c>
      <c r="AP252" s="346" t="s">
        <v>5666</v>
      </c>
      <c r="AQ252" s="345">
        <v>302512</v>
      </c>
      <c r="AR252" s="345">
        <v>486994.11</v>
      </c>
      <c r="AS252" s="346" t="s">
        <v>733</v>
      </c>
      <c r="AT252" s="345">
        <v>31</v>
      </c>
      <c r="AU252" s="346" t="s">
        <v>733</v>
      </c>
      <c r="AV252" s="345">
        <v>720</v>
      </c>
      <c r="AW252" s="346" t="s">
        <v>5713</v>
      </c>
      <c r="AX252" s="346" t="s">
        <v>5801</v>
      </c>
      <c r="AY252" s="346" t="s">
        <v>3320</v>
      </c>
      <c r="AZ252" s="346" t="s">
        <v>733</v>
      </c>
      <c r="BA252" s="346" t="s">
        <v>733</v>
      </c>
      <c r="BB252" s="345">
        <v>2236</v>
      </c>
      <c r="BC252" s="345">
        <v>2124</v>
      </c>
      <c r="BD252" s="346" t="s">
        <v>6451</v>
      </c>
      <c r="BE252" s="345">
        <v>365</v>
      </c>
      <c r="BF252" s="345">
        <v>10</v>
      </c>
      <c r="BG252" s="345">
        <v>90</v>
      </c>
      <c r="BH252" s="345">
        <v>30</v>
      </c>
      <c r="BI252" s="347">
        <v>46527</v>
      </c>
      <c r="BJ252" s="345">
        <v>0.5</v>
      </c>
      <c r="BK252" s="345">
        <v>20</v>
      </c>
      <c r="BL252" s="346" t="s">
        <v>7778</v>
      </c>
      <c r="BM252" s="345">
        <v>11179927</v>
      </c>
      <c r="BN252" s="346" t="s">
        <v>3320</v>
      </c>
      <c r="BO252" s="346" t="s">
        <v>3320</v>
      </c>
      <c r="BP252" s="346" t="s">
        <v>3320</v>
      </c>
      <c r="BQ252" s="346" t="s">
        <v>3320</v>
      </c>
      <c r="BR252" s="346" t="s">
        <v>3320</v>
      </c>
      <c r="BS252" s="346" t="s">
        <v>3320</v>
      </c>
      <c r="BT252" s="346" t="s">
        <v>3320</v>
      </c>
      <c r="BU252" s="346" t="s">
        <v>3320</v>
      </c>
      <c r="BV252" s="346" t="s">
        <v>3320</v>
      </c>
      <c r="BW252" s="346" t="s">
        <v>3320</v>
      </c>
      <c r="BX252" s="348"/>
      <c r="BY252" s="346" t="s">
        <v>3320</v>
      </c>
      <c r="BZ252" s="346" t="s">
        <v>3320</v>
      </c>
      <c r="CA252" s="346" t="s">
        <v>3320</v>
      </c>
      <c r="CB252" s="346" t="s">
        <v>3320</v>
      </c>
      <c r="CC252" s="346" t="s">
        <v>3320</v>
      </c>
      <c r="CD252" s="346" t="s">
        <v>3320</v>
      </c>
      <c r="CE252" s="346" t="s">
        <v>3320</v>
      </c>
      <c r="CF252" s="346" t="s">
        <v>3320</v>
      </c>
      <c r="CG252" s="346" t="s">
        <v>3320</v>
      </c>
      <c r="CH252" s="348"/>
      <c r="CI252" s="346" t="s">
        <v>3320</v>
      </c>
      <c r="CJ252" s="346" t="s">
        <v>3320</v>
      </c>
      <c r="CK252" s="346" t="s">
        <v>3320</v>
      </c>
      <c r="CL252" s="346" t="s">
        <v>3320</v>
      </c>
      <c r="CM252" s="346" t="s">
        <v>3320</v>
      </c>
      <c r="CN252" s="346" t="s">
        <v>3320</v>
      </c>
      <c r="CO252" s="346" t="s">
        <v>3320</v>
      </c>
      <c r="CP252" s="346" t="s">
        <v>3320</v>
      </c>
      <c r="CQ252" s="346" t="s">
        <v>3320</v>
      </c>
      <c r="CR252" s="346" t="s">
        <v>3320</v>
      </c>
      <c r="CS252" s="346" t="s">
        <v>3320</v>
      </c>
      <c r="CT252" s="346" t="s">
        <v>3320</v>
      </c>
      <c r="CU252" s="346" t="s">
        <v>3320</v>
      </c>
      <c r="CV252" s="346" t="s">
        <v>3320</v>
      </c>
      <c r="CW252" s="346" t="s">
        <v>3320</v>
      </c>
      <c r="CX252" s="346" t="s">
        <v>3320</v>
      </c>
      <c r="CY252" s="346" t="s">
        <v>3320</v>
      </c>
      <c r="CZ252" s="346" t="s">
        <v>3320</v>
      </c>
      <c r="DA252" s="346" t="s">
        <v>3320</v>
      </c>
      <c r="DB252" s="346" t="s">
        <v>3320</v>
      </c>
      <c r="DC252" s="346" t="s">
        <v>3320</v>
      </c>
      <c r="DD252" s="346" t="s">
        <v>3320</v>
      </c>
      <c r="DE252" s="346" t="s">
        <v>3320</v>
      </c>
      <c r="DF252" s="346" t="s">
        <v>3320</v>
      </c>
      <c r="DG252" s="346" t="s">
        <v>3320</v>
      </c>
      <c r="DH252" s="346" t="s">
        <v>3320</v>
      </c>
      <c r="DI252" s="346" t="s">
        <v>3320</v>
      </c>
      <c r="DJ252" s="346" t="s">
        <v>3320</v>
      </c>
      <c r="DK252" s="346" t="s">
        <v>3320</v>
      </c>
      <c r="DL252" s="346" t="s">
        <v>3320</v>
      </c>
      <c r="DM252" s="346" t="s">
        <v>3320</v>
      </c>
      <c r="DN252" s="346" t="s">
        <v>3320</v>
      </c>
      <c r="DO252" s="346" t="s">
        <v>3320</v>
      </c>
      <c r="DP252" s="346" t="s">
        <v>3320</v>
      </c>
      <c r="DQ252" s="346" t="s">
        <v>3320</v>
      </c>
      <c r="DR252" s="346" t="s">
        <v>3320</v>
      </c>
      <c r="DS252" s="346" t="s">
        <v>3320</v>
      </c>
      <c r="DT252" s="346" t="s">
        <v>3320</v>
      </c>
      <c r="DU252" s="346" t="s">
        <v>3320</v>
      </c>
      <c r="DV252" s="346" t="s">
        <v>3320</v>
      </c>
      <c r="DW252" s="346" t="s">
        <v>3320</v>
      </c>
      <c r="DX252" s="346" t="s">
        <v>3320</v>
      </c>
      <c r="DY252" s="346" t="s">
        <v>3320</v>
      </c>
      <c r="DZ252" s="346" t="s">
        <v>3320</v>
      </c>
      <c r="EA252" s="346" t="s">
        <v>3320</v>
      </c>
      <c r="EB252" s="346" t="s">
        <v>3320</v>
      </c>
      <c r="EC252" s="346" t="s">
        <v>3320</v>
      </c>
      <c r="ED252" s="346" t="s">
        <v>3320</v>
      </c>
      <c r="EE252" s="346" t="s">
        <v>3320</v>
      </c>
      <c r="EF252" s="345">
        <v>187579927</v>
      </c>
      <c r="EG252" s="346" t="s">
        <v>733</v>
      </c>
      <c r="EH252" s="346" t="s">
        <v>733</v>
      </c>
      <c r="EI252" s="346" t="s">
        <v>733</v>
      </c>
      <c r="EJ252" s="346" t="s">
        <v>733</v>
      </c>
      <c r="EK252" s="346" t="s">
        <v>1896</v>
      </c>
      <c r="EL252" s="346" t="s">
        <v>9923</v>
      </c>
      <c r="EM252" s="179" t="s">
        <v>9924</v>
      </c>
      <c r="EN252" s="348"/>
      <c r="EO252" s="346" t="s">
        <v>9925</v>
      </c>
      <c r="EP252" s="345">
        <v>181257650</v>
      </c>
      <c r="EQ252" s="345">
        <v>54377295</v>
      </c>
      <c r="ER252" s="345">
        <v>3700</v>
      </c>
      <c r="ES252" s="345">
        <v>2000</v>
      </c>
      <c r="ET252" s="346" t="s">
        <v>7794</v>
      </c>
      <c r="EU252" s="346" t="s">
        <v>1214</v>
      </c>
      <c r="EV252" s="346" t="s">
        <v>1214</v>
      </c>
      <c r="EW252" s="346" t="s">
        <v>7784</v>
      </c>
      <c r="EX252" s="346" t="s">
        <v>1214</v>
      </c>
      <c r="EY252" s="346" t="s">
        <v>1214</v>
      </c>
      <c r="EZ252" s="346" t="s">
        <v>1214</v>
      </c>
      <c r="FA252" s="346" t="s">
        <v>733</v>
      </c>
      <c r="FB252" s="346" t="s">
        <v>1214</v>
      </c>
      <c r="FC252" s="349" t="s">
        <v>5676</v>
      </c>
      <c r="FD252" s="346" t="s">
        <v>3320</v>
      </c>
      <c r="FE252" s="346" t="s">
        <v>733</v>
      </c>
      <c r="FF252" s="346" t="s">
        <v>5721</v>
      </c>
      <c r="FG252" s="346" t="s">
        <v>1214</v>
      </c>
      <c r="FH252" s="346" t="s">
        <v>1214</v>
      </c>
      <c r="FI252" s="346" t="s">
        <v>3320</v>
      </c>
      <c r="FJ252" s="346" t="s">
        <v>3320</v>
      </c>
      <c r="FK252" s="346" t="s">
        <v>3320</v>
      </c>
      <c r="FL252" s="346" t="s">
        <v>1214</v>
      </c>
      <c r="FM252" s="346" t="s">
        <v>1214</v>
      </c>
      <c r="FN252" s="346" t="s">
        <v>3320</v>
      </c>
      <c r="FO252" s="346" t="s">
        <v>733</v>
      </c>
      <c r="FP252" s="346" t="s">
        <v>3320</v>
      </c>
      <c r="FQ252" s="346" t="s">
        <v>3320</v>
      </c>
      <c r="FR252" s="346" t="s">
        <v>3320</v>
      </c>
      <c r="FS252" s="346" t="s">
        <v>5952</v>
      </c>
      <c r="FT252" s="346" t="s">
        <v>5684</v>
      </c>
      <c r="FU252" s="346" t="s">
        <v>5684</v>
      </c>
      <c r="FV252" s="346" t="s">
        <v>1214</v>
      </c>
      <c r="FW252" s="346" t="s">
        <v>1214</v>
      </c>
      <c r="FX252" s="350">
        <v>46070.551099537035</v>
      </c>
      <c r="FY252" s="350">
        <v>46072.514652777776</v>
      </c>
      <c r="FZ252" s="346" t="s">
        <v>5685</v>
      </c>
      <c r="GA252" s="346" t="s">
        <v>3320</v>
      </c>
      <c r="GB252" s="346" t="s">
        <v>3320</v>
      </c>
      <c r="GC252" s="346" t="s">
        <v>3320</v>
      </c>
      <c r="GD252" s="346" t="s">
        <v>3320</v>
      </c>
      <c r="GE252" s="346" t="s">
        <v>3320</v>
      </c>
      <c r="GF252" s="346" t="s">
        <v>3320</v>
      </c>
      <c r="GG252" s="346" t="s">
        <v>3320</v>
      </c>
      <c r="GH252" s="346" t="s">
        <v>3320</v>
      </c>
      <c r="GI252" s="346" t="s">
        <v>3320</v>
      </c>
      <c r="GJ252" s="346" t="s">
        <v>3320</v>
      </c>
      <c r="GK252" s="346" t="s">
        <v>3320</v>
      </c>
      <c r="GL252" s="346" t="s">
        <v>3320</v>
      </c>
      <c r="GM252" s="346" t="s">
        <v>3320</v>
      </c>
      <c r="GN252" s="346" t="s">
        <v>3320</v>
      </c>
      <c r="GO252" s="346" t="s">
        <v>3320</v>
      </c>
      <c r="GP252" s="346" t="s">
        <v>3320</v>
      </c>
      <c r="GQ252" s="346" t="s">
        <v>3320</v>
      </c>
      <c r="GR252" s="346" t="s">
        <v>3320</v>
      </c>
      <c r="GS252" s="346" t="s">
        <v>3320</v>
      </c>
      <c r="GT252" s="346" t="s">
        <v>3320</v>
      </c>
      <c r="GU252" s="346" t="s">
        <v>3320</v>
      </c>
      <c r="GV252" s="346" t="s">
        <v>3320</v>
      </c>
      <c r="GW252" s="346" t="s">
        <v>3320</v>
      </c>
      <c r="GX252" s="346" t="s">
        <v>3320</v>
      </c>
      <c r="GY252" s="346" t="s">
        <v>3320</v>
      </c>
      <c r="GZ252" s="346" t="s">
        <v>3320</v>
      </c>
      <c r="HA252" s="346" t="s">
        <v>3320</v>
      </c>
      <c r="HB252" s="346" t="s">
        <v>3320</v>
      </c>
      <c r="HC252" s="346" t="s">
        <v>3320</v>
      </c>
      <c r="HD252" s="346" t="s">
        <v>3320</v>
      </c>
      <c r="HE252" s="346" t="s">
        <v>3320</v>
      </c>
      <c r="HF252" s="346" t="s">
        <v>3320</v>
      </c>
      <c r="HG252" s="346" t="s">
        <v>3320</v>
      </c>
      <c r="HH252" s="346" t="s">
        <v>3320</v>
      </c>
      <c r="HI252" s="346" t="s">
        <v>3320</v>
      </c>
      <c r="HJ252" s="346" t="s">
        <v>3320</v>
      </c>
      <c r="HK252" s="346" t="s">
        <v>3320</v>
      </c>
      <c r="HL252" s="346" t="s">
        <v>3320</v>
      </c>
    </row>
    <row r="253" spans="1:220" ht="15.75" thickBot="1">
      <c r="A253" s="346" t="s">
        <v>5638</v>
      </c>
      <c r="B253" s="345">
        <v>624</v>
      </c>
      <c r="C253" s="346" t="s">
        <v>11488</v>
      </c>
      <c r="D253" s="346" t="s">
        <v>11489</v>
      </c>
      <c r="E253" s="345">
        <v>624</v>
      </c>
      <c r="F253" s="346" t="s">
        <v>11490</v>
      </c>
      <c r="G253" s="346" t="s">
        <v>11491</v>
      </c>
      <c r="H253" s="346" t="s">
        <v>11318</v>
      </c>
      <c r="I253" s="346" t="s">
        <v>5643</v>
      </c>
      <c r="J253" s="344" t="s">
        <v>11492</v>
      </c>
      <c r="K253" s="346" t="s">
        <v>11493</v>
      </c>
      <c r="L253" s="346" t="s">
        <v>5698</v>
      </c>
      <c r="M253" s="346" t="s">
        <v>5698</v>
      </c>
      <c r="N253" s="346" t="s">
        <v>11494</v>
      </c>
      <c r="O253" s="346" t="s">
        <v>11495</v>
      </c>
      <c r="P253" s="346" t="s">
        <v>3320</v>
      </c>
      <c r="Q253" s="346" t="s">
        <v>11496</v>
      </c>
      <c r="R253" s="346" t="s">
        <v>11497</v>
      </c>
      <c r="S253" s="346" t="s">
        <v>6866</v>
      </c>
      <c r="T253" s="346" t="s">
        <v>6866</v>
      </c>
      <c r="U253" s="346" t="s">
        <v>6866</v>
      </c>
      <c r="V253" s="346" t="s">
        <v>1214</v>
      </c>
      <c r="W253" s="346" t="s">
        <v>1214</v>
      </c>
      <c r="X253" s="346" t="s">
        <v>1214</v>
      </c>
      <c r="Y253" s="346" t="s">
        <v>5774</v>
      </c>
      <c r="Z253" s="346" t="s">
        <v>5774</v>
      </c>
      <c r="AA253" s="346" t="s">
        <v>1214</v>
      </c>
      <c r="AB253" s="346" t="s">
        <v>11498</v>
      </c>
      <c r="AC253" s="346" t="s">
        <v>5774</v>
      </c>
      <c r="AD253" s="346" t="s">
        <v>5774</v>
      </c>
      <c r="AE253" s="346" t="s">
        <v>5774</v>
      </c>
      <c r="AF253" s="346" t="s">
        <v>5774</v>
      </c>
      <c r="AG253" s="346" t="s">
        <v>11499</v>
      </c>
      <c r="AH253" s="346" t="s">
        <v>733</v>
      </c>
      <c r="AI253" s="346" t="s">
        <v>11319</v>
      </c>
      <c r="AJ253" s="346" t="s">
        <v>3320</v>
      </c>
      <c r="AK253" s="346" t="s">
        <v>3320</v>
      </c>
      <c r="AL253" s="346" t="s">
        <v>3320</v>
      </c>
      <c r="AM253" s="346" t="s">
        <v>3320</v>
      </c>
      <c r="AN253" s="346" t="s">
        <v>3320</v>
      </c>
      <c r="AO253" s="346" t="s">
        <v>3320</v>
      </c>
      <c r="AP253" s="346" t="s">
        <v>3320</v>
      </c>
      <c r="AQ253" s="346" t="s">
        <v>3320</v>
      </c>
      <c r="AR253" s="346" t="s">
        <v>3320</v>
      </c>
      <c r="AS253" s="346" t="s">
        <v>3320</v>
      </c>
      <c r="AT253" s="346" t="s">
        <v>3320</v>
      </c>
      <c r="AU253" s="346" t="s">
        <v>3320</v>
      </c>
      <c r="AV253" s="346" t="s">
        <v>3320</v>
      </c>
      <c r="AW253" s="346" t="s">
        <v>3320</v>
      </c>
      <c r="AX253" s="346" t="s">
        <v>3320</v>
      </c>
      <c r="AY253" s="346" t="s">
        <v>3320</v>
      </c>
      <c r="AZ253" s="346" t="s">
        <v>3320</v>
      </c>
      <c r="BA253" s="346" t="s">
        <v>3320</v>
      </c>
      <c r="BB253" s="346" t="s">
        <v>3320</v>
      </c>
      <c r="BC253" s="346" t="s">
        <v>3320</v>
      </c>
      <c r="BD253" s="348"/>
      <c r="BE253" s="346" t="s">
        <v>3320</v>
      </c>
      <c r="BF253" s="346" t="s">
        <v>3320</v>
      </c>
      <c r="BG253" s="346" t="s">
        <v>3320</v>
      </c>
      <c r="BH253" s="346" t="s">
        <v>3320</v>
      </c>
      <c r="BI253" s="346" t="s">
        <v>3320</v>
      </c>
      <c r="BJ253" s="346" t="s">
        <v>3320</v>
      </c>
      <c r="BK253" s="346" t="s">
        <v>3320</v>
      </c>
      <c r="BL253" s="346" t="s">
        <v>3320</v>
      </c>
      <c r="BM253" s="346" t="s">
        <v>3320</v>
      </c>
      <c r="BN253" s="346" t="s">
        <v>3320</v>
      </c>
      <c r="BO253" s="346" t="s">
        <v>3320</v>
      </c>
      <c r="BP253" s="346" t="s">
        <v>3320</v>
      </c>
      <c r="BQ253" s="346" t="s">
        <v>3320</v>
      </c>
      <c r="BR253" s="346" t="s">
        <v>3320</v>
      </c>
      <c r="BS253" s="346" t="s">
        <v>3320</v>
      </c>
      <c r="BT253" s="346" t="s">
        <v>3320</v>
      </c>
      <c r="BU253" s="346" t="s">
        <v>3320</v>
      </c>
      <c r="BV253" s="346" t="s">
        <v>3320</v>
      </c>
      <c r="BW253" s="346" t="s">
        <v>3320</v>
      </c>
      <c r="BX253" s="348"/>
      <c r="BY253" s="346" t="s">
        <v>3320</v>
      </c>
      <c r="BZ253" s="346" t="s">
        <v>3320</v>
      </c>
      <c r="CA253" s="346" t="s">
        <v>3320</v>
      </c>
      <c r="CB253" s="346" t="s">
        <v>3320</v>
      </c>
      <c r="CC253" s="346" t="s">
        <v>3320</v>
      </c>
      <c r="CD253" s="346" t="s">
        <v>3320</v>
      </c>
      <c r="CE253" s="346" t="s">
        <v>3320</v>
      </c>
      <c r="CF253" s="346" t="s">
        <v>3320</v>
      </c>
      <c r="CG253" s="346" t="s">
        <v>3320</v>
      </c>
      <c r="CH253" s="348"/>
      <c r="CI253" s="346" t="s">
        <v>3320</v>
      </c>
      <c r="CJ253" s="346" t="s">
        <v>3320</v>
      </c>
      <c r="CK253" s="346" t="s">
        <v>3320</v>
      </c>
      <c r="CL253" s="346" t="s">
        <v>3320</v>
      </c>
      <c r="CM253" s="346" t="s">
        <v>3320</v>
      </c>
      <c r="CN253" s="346" t="s">
        <v>3320</v>
      </c>
      <c r="CO253" s="346" t="s">
        <v>3320</v>
      </c>
      <c r="CP253" s="346" t="s">
        <v>3320</v>
      </c>
      <c r="CQ253" s="346" t="s">
        <v>3320</v>
      </c>
      <c r="CR253" s="346" t="s">
        <v>3320</v>
      </c>
      <c r="CS253" s="346" t="s">
        <v>3320</v>
      </c>
      <c r="CT253" s="346" t="s">
        <v>3320</v>
      </c>
      <c r="CU253" s="346" t="s">
        <v>3320</v>
      </c>
      <c r="CV253" s="346" t="s">
        <v>3320</v>
      </c>
      <c r="CW253" s="346" t="s">
        <v>3320</v>
      </c>
      <c r="CX253" s="346" t="s">
        <v>3320</v>
      </c>
      <c r="CY253" s="346" t="s">
        <v>3320</v>
      </c>
      <c r="CZ253" s="346" t="s">
        <v>3320</v>
      </c>
      <c r="DA253" s="346" t="s">
        <v>3320</v>
      </c>
      <c r="DB253" s="346" t="s">
        <v>3320</v>
      </c>
      <c r="DC253" s="346" t="s">
        <v>3320</v>
      </c>
      <c r="DD253" s="346" t="s">
        <v>3320</v>
      </c>
      <c r="DE253" s="346" t="s">
        <v>3320</v>
      </c>
      <c r="DF253" s="346" t="s">
        <v>3320</v>
      </c>
      <c r="DG253" s="346" t="s">
        <v>3320</v>
      </c>
      <c r="DH253" s="346" t="s">
        <v>3320</v>
      </c>
      <c r="DI253" s="346" t="s">
        <v>3320</v>
      </c>
      <c r="DJ253" s="346" t="s">
        <v>3320</v>
      </c>
      <c r="DK253" s="346" t="s">
        <v>3320</v>
      </c>
      <c r="DL253" s="346" t="s">
        <v>3320</v>
      </c>
      <c r="DM253" s="346" t="s">
        <v>3320</v>
      </c>
      <c r="DN253" s="346" t="s">
        <v>3320</v>
      </c>
      <c r="DO253" s="346" t="s">
        <v>3320</v>
      </c>
      <c r="DP253" s="346" t="s">
        <v>3320</v>
      </c>
      <c r="DQ253" s="346" t="s">
        <v>3320</v>
      </c>
      <c r="DR253" s="346" t="s">
        <v>3320</v>
      </c>
      <c r="DS253" s="346" t="s">
        <v>3320</v>
      </c>
      <c r="DT253" s="346" t="s">
        <v>3320</v>
      </c>
      <c r="DU253" s="346" t="s">
        <v>3320</v>
      </c>
      <c r="DV253" s="346" t="s">
        <v>3320</v>
      </c>
      <c r="DW253" s="346" t="s">
        <v>3320</v>
      </c>
      <c r="DX253" s="346" t="s">
        <v>3320</v>
      </c>
      <c r="DY253" s="346" t="s">
        <v>3320</v>
      </c>
      <c r="DZ253" s="346" t="s">
        <v>3320</v>
      </c>
      <c r="EA253" s="346" t="s">
        <v>3320</v>
      </c>
      <c r="EB253" s="346" t="s">
        <v>3320</v>
      </c>
      <c r="EC253" s="346" t="s">
        <v>3320</v>
      </c>
      <c r="ED253" s="346" t="s">
        <v>3320</v>
      </c>
      <c r="EE253" s="346" t="s">
        <v>3320</v>
      </c>
      <c r="EF253" s="345">
        <v>1</v>
      </c>
      <c r="EG253" s="346" t="s">
        <v>1214</v>
      </c>
      <c r="EH253" s="346" t="s">
        <v>1214</v>
      </c>
      <c r="EI253" s="346" t="s">
        <v>1214</v>
      </c>
      <c r="EJ253" s="346" t="s">
        <v>1214</v>
      </c>
      <c r="EK253" s="346" t="s">
        <v>3320</v>
      </c>
      <c r="EL253" s="346" t="s">
        <v>11313</v>
      </c>
      <c r="EM253" s="346" t="s">
        <v>3320</v>
      </c>
      <c r="EN253" s="348"/>
      <c r="EO253" s="346" t="s">
        <v>3320</v>
      </c>
      <c r="EP253" s="345">
        <v>100</v>
      </c>
      <c r="EQ253" s="345">
        <v>100</v>
      </c>
      <c r="ER253" s="345">
        <v>100</v>
      </c>
      <c r="ES253" s="345">
        <v>100</v>
      </c>
      <c r="ET253" s="346" t="s">
        <v>3825</v>
      </c>
      <c r="EU253" s="346" t="s">
        <v>733</v>
      </c>
      <c r="EV253" s="346" t="s">
        <v>733</v>
      </c>
      <c r="EW253" s="346" t="s">
        <v>3825</v>
      </c>
      <c r="EX253" s="346" t="s">
        <v>1214</v>
      </c>
      <c r="EY253" s="346" t="s">
        <v>1214</v>
      </c>
      <c r="EZ253" s="346" t="s">
        <v>733</v>
      </c>
      <c r="FA253" s="346" t="s">
        <v>1214</v>
      </c>
      <c r="FB253" s="346" t="s">
        <v>1214</v>
      </c>
      <c r="FC253" s="349" t="s">
        <v>5676</v>
      </c>
      <c r="FD253" s="346" t="s">
        <v>3320</v>
      </c>
      <c r="FE253" s="346" t="s">
        <v>1214</v>
      </c>
      <c r="FF253" s="346" t="s">
        <v>3320</v>
      </c>
      <c r="FG253" s="346" t="s">
        <v>1214</v>
      </c>
      <c r="FH253" s="346" t="s">
        <v>3320</v>
      </c>
      <c r="FI253" s="346" t="s">
        <v>3320</v>
      </c>
      <c r="FJ253" s="346" t="s">
        <v>3320</v>
      </c>
      <c r="FK253" s="346" t="s">
        <v>3320</v>
      </c>
      <c r="FL253" s="346" t="s">
        <v>1214</v>
      </c>
      <c r="FM253" s="346" t="s">
        <v>3320</v>
      </c>
      <c r="FN253" s="346" t="s">
        <v>3320</v>
      </c>
      <c r="FO253" s="346" t="s">
        <v>1214</v>
      </c>
      <c r="FP253" s="346" t="s">
        <v>3320</v>
      </c>
      <c r="FQ253" s="346" t="s">
        <v>3320</v>
      </c>
      <c r="FR253" s="346" t="s">
        <v>3320</v>
      </c>
      <c r="FS253" s="346" t="s">
        <v>3320</v>
      </c>
      <c r="FT253" s="346" t="s">
        <v>3320</v>
      </c>
      <c r="FU253" s="346" t="s">
        <v>3320</v>
      </c>
      <c r="FV253" s="346" t="s">
        <v>3320</v>
      </c>
      <c r="FW253" s="346" t="s">
        <v>3320</v>
      </c>
      <c r="FX253" s="350">
        <v>46072.38144675926</v>
      </c>
      <c r="FY253" s="350">
        <v>46072.439918981479</v>
      </c>
      <c r="FZ253" s="346" t="s">
        <v>5685</v>
      </c>
      <c r="GA253" s="346" t="s">
        <v>3320</v>
      </c>
      <c r="GB253" s="346" t="s">
        <v>3320</v>
      </c>
      <c r="GC253" s="346" t="s">
        <v>3320</v>
      </c>
      <c r="GD253" s="346" t="s">
        <v>3320</v>
      </c>
      <c r="GE253" s="346" t="s">
        <v>3320</v>
      </c>
      <c r="GF253" s="346" t="s">
        <v>3320</v>
      </c>
      <c r="GG253" s="346" t="s">
        <v>3320</v>
      </c>
      <c r="GH253" s="346" t="s">
        <v>3320</v>
      </c>
      <c r="GI253" s="346" t="s">
        <v>3320</v>
      </c>
      <c r="GJ253" s="346" t="s">
        <v>3320</v>
      </c>
      <c r="GK253" s="346" t="s">
        <v>3320</v>
      </c>
      <c r="GL253" s="346" t="s">
        <v>3320</v>
      </c>
      <c r="GM253" s="346" t="s">
        <v>3320</v>
      </c>
      <c r="GN253" s="346" t="s">
        <v>3320</v>
      </c>
      <c r="GO253" s="346" t="s">
        <v>3320</v>
      </c>
      <c r="GP253" s="346" t="s">
        <v>3320</v>
      </c>
      <c r="GQ253" s="346" t="s">
        <v>3320</v>
      </c>
      <c r="GR253" s="346" t="s">
        <v>3320</v>
      </c>
      <c r="GS253" s="346" t="s">
        <v>3320</v>
      </c>
      <c r="GT253" s="346" t="s">
        <v>3320</v>
      </c>
      <c r="GU253" s="346" t="s">
        <v>3320</v>
      </c>
      <c r="GV253" s="346" t="s">
        <v>3320</v>
      </c>
      <c r="GW253" s="346" t="s">
        <v>3320</v>
      </c>
      <c r="GX253" s="346" t="s">
        <v>3320</v>
      </c>
      <c r="GY253" s="346" t="s">
        <v>3320</v>
      </c>
      <c r="GZ253" s="346" t="s">
        <v>3320</v>
      </c>
      <c r="HA253" s="346" t="s">
        <v>3320</v>
      </c>
      <c r="HB253" s="346" t="s">
        <v>3320</v>
      </c>
      <c r="HC253" s="346" t="s">
        <v>3320</v>
      </c>
      <c r="HD253" s="346" t="s">
        <v>3320</v>
      </c>
      <c r="HE253" s="346" t="s">
        <v>3320</v>
      </c>
      <c r="HF253" s="346" t="s">
        <v>3320</v>
      </c>
      <c r="HG253" s="346" t="s">
        <v>3320</v>
      </c>
      <c r="HH253" s="346" t="s">
        <v>3320</v>
      </c>
      <c r="HI253" s="346" t="s">
        <v>3320</v>
      </c>
      <c r="HJ253" s="346" t="s">
        <v>3320</v>
      </c>
      <c r="HK253" s="346" t="s">
        <v>3320</v>
      </c>
      <c r="HL253" s="346" t="s">
        <v>3320</v>
      </c>
    </row>
    <row r="254" spans="1:220" ht="15.75" thickBot="1">
      <c r="A254" s="346" t="s">
        <v>5638</v>
      </c>
      <c r="B254" s="345">
        <v>259</v>
      </c>
      <c r="C254" s="346" t="s">
        <v>9926</v>
      </c>
      <c r="D254" s="346" t="s">
        <v>9927</v>
      </c>
      <c r="E254" s="345">
        <v>259</v>
      </c>
      <c r="F254" s="346" t="s">
        <v>9928</v>
      </c>
      <c r="G254" s="346" t="s">
        <v>9929</v>
      </c>
      <c r="H254" s="346" t="s">
        <v>9930</v>
      </c>
      <c r="I254" s="346" t="s">
        <v>5643</v>
      </c>
      <c r="J254" s="346" t="s">
        <v>9931</v>
      </c>
      <c r="K254" s="346" t="s">
        <v>9933</v>
      </c>
      <c r="L254" s="346" t="s">
        <v>5698</v>
      </c>
      <c r="M254" s="346" t="s">
        <v>5698</v>
      </c>
      <c r="N254" s="179" t="s">
        <v>9934</v>
      </c>
      <c r="O254" s="348"/>
      <c r="P254" s="346" t="s">
        <v>3320</v>
      </c>
      <c r="Q254" s="346" t="s">
        <v>9935</v>
      </c>
      <c r="R254" s="346" t="s">
        <v>5698</v>
      </c>
      <c r="S254" s="346" t="s">
        <v>9936</v>
      </c>
      <c r="T254" s="346" t="s">
        <v>9936</v>
      </c>
      <c r="U254" s="346" t="s">
        <v>9937</v>
      </c>
      <c r="V254" s="346" t="s">
        <v>733</v>
      </c>
      <c r="W254" s="346" t="s">
        <v>733</v>
      </c>
      <c r="X254" s="346" t="s">
        <v>733</v>
      </c>
      <c r="Y254" s="346" t="s">
        <v>3320</v>
      </c>
      <c r="Z254" s="346" t="s">
        <v>9938</v>
      </c>
      <c r="AA254" s="346" t="s">
        <v>733</v>
      </c>
      <c r="AB254" s="346" t="s">
        <v>9939</v>
      </c>
      <c r="AC254" s="346" t="s">
        <v>9940</v>
      </c>
      <c r="AD254" s="346" t="s">
        <v>9941</v>
      </c>
      <c r="AE254" s="346" t="s">
        <v>9942</v>
      </c>
      <c r="AF254" s="346" t="s">
        <v>9943</v>
      </c>
      <c r="AG254" s="346" t="s">
        <v>9944</v>
      </c>
      <c r="AH254" s="346" t="s">
        <v>1214</v>
      </c>
      <c r="AI254" s="346" t="s">
        <v>3320</v>
      </c>
      <c r="AJ254" s="346" t="s">
        <v>5709</v>
      </c>
      <c r="AK254" s="346" t="s">
        <v>5710</v>
      </c>
      <c r="AL254" s="346" t="s">
        <v>5665</v>
      </c>
      <c r="AM254" s="347">
        <v>47038</v>
      </c>
      <c r="AN254" s="345">
        <v>7</v>
      </c>
      <c r="AO254" s="345">
        <v>50</v>
      </c>
      <c r="AP254" s="346" t="s">
        <v>5666</v>
      </c>
      <c r="AQ254" s="345">
        <v>90909</v>
      </c>
      <c r="AR254" s="345">
        <v>144</v>
      </c>
      <c r="AS254" s="346" t="s">
        <v>733</v>
      </c>
      <c r="AT254" s="345">
        <v>32.200000000000003</v>
      </c>
      <c r="AU254" s="346" t="s">
        <v>733</v>
      </c>
      <c r="AV254" s="345">
        <v>715</v>
      </c>
      <c r="AW254" s="346" t="s">
        <v>5713</v>
      </c>
      <c r="AX254" s="346" t="s">
        <v>5668</v>
      </c>
      <c r="AY254" s="346" t="s">
        <v>3320</v>
      </c>
      <c r="AZ254" s="346" t="s">
        <v>733</v>
      </c>
      <c r="BA254" s="346" t="s">
        <v>733</v>
      </c>
      <c r="BB254" s="345">
        <v>2</v>
      </c>
      <c r="BC254" s="345">
        <v>2</v>
      </c>
      <c r="BD254" s="346" t="s">
        <v>9946</v>
      </c>
      <c r="BE254" s="345">
        <v>330</v>
      </c>
      <c r="BF254" s="345">
        <v>87</v>
      </c>
      <c r="BG254" s="345">
        <v>97</v>
      </c>
      <c r="BH254" s="345">
        <v>25</v>
      </c>
      <c r="BI254" s="347">
        <v>46793</v>
      </c>
      <c r="BJ254" s="345">
        <v>2</v>
      </c>
      <c r="BK254" s="345">
        <v>77</v>
      </c>
      <c r="BL254" s="346" t="s">
        <v>9947</v>
      </c>
      <c r="BM254" s="345">
        <v>42000000</v>
      </c>
      <c r="BN254" s="346" t="s">
        <v>3320</v>
      </c>
      <c r="BO254" s="346" t="s">
        <v>3320</v>
      </c>
      <c r="BP254" s="346" t="s">
        <v>3320</v>
      </c>
      <c r="BQ254" s="346" t="s">
        <v>3320</v>
      </c>
      <c r="BR254" s="346" t="s">
        <v>3320</v>
      </c>
      <c r="BS254" s="346" t="s">
        <v>3320</v>
      </c>
      <c r="BT254" s="346" t="s">
        <v>3320</v>
      </c>
      <c r="BU254" s="346" t="s">
        <v>3320</v>
      </c>
      <c r="BV254" s="346" t="s">
        <v>3320</v>
      </c>
      <c r="BW254" s="346" t="s">
        <v>3320</v>
      </c>
      <c r="BX254" s="348"/>
      <c r="BY254" s="346" t="s">
        <v>3320</v>
      </c>
      <c r="BZ254" s="346" t="s">
        <v>3320</v>
      </c>
      <c r="CA254" s="346" t="s">
        <v>3320</v>
      </c>
      <c r="CB254" s="346" t="s">
        <v>3320</v>
      </c>
      <c r="CC254" s="346" t="s">
        <v>3320</v>
      </c>
      <c r="CD254" s="346" t="s">
        <v>3320</v>
      </c>
      <c r="CE254" s="346" t="s">
        <v>3320</v>
      </c>
      <c r="CF254" s="346" t="s">
        <v>3320</v>
      </c>
      <c r="CG254" s="346" t="s">
        <v>3320</v>
      </c>
      <c r="CH254" s="348"/>
      <c r="CI254" s="346" t="s">
        <v>3320</v>
      </c>
      <c r="CJ254" s="346" t="s">
        <v>3320</v>
      </c>
      <c r="CK254" s="346" t="s">
        <v>3320</v>
      </c>
      <c r="CL254" s="346" t="s">
        <v>3320</v>
      </c>
      <c r="CM254" s="346" t="s">
        <v>3320</v>
      </c>
      <c r="CN254" s="346" t="s">
        <v>3320</v>
      </c>
      <c r="CO254" s="346" t="s">
        <v>3320</v>
      </c>
      <c r="CP254" s="346" t="s">
        <v>3320</v>
      </c>
      <c r="CQ254" s="346" t="s">
        <v>3320</v>
      </c>
      <c r="CR254" s="346" t="s">
        <v>3320</v>
      </c>
      <c r="CS254" s="346" t="s">
        <v>3320</v>
      </c>
      <c r="CT254" s="346" t="s">
        <v>3320</v>
      </c>
      <c r="CU254" s="346" t="s">
        <v>3320</v>
      </c>
      <c r="CV254" s="346" t="s">
        <v>3320</v>
      </c>
      <c r="CW254" s="346" t="s">
        <v>3320</v>
      </c>
      <c r="CX254" s="346" t="s">
        <v>3320</v>
      </c>
      <c r="CY254" s="346" t="s">
        <v>3320</v>
      </c>
      <c r="CZ254" s="346" t="s">
        <v>3320</v>
      </c>
      <c r="DA254" s="346" t="s">
        <v>3320</v>
      </c>
      <c r="DB254" s="346" t="s">
        <v>3320</v>
      </c>
      <c r="DC254" s="346" t="s">
        <v>3320</v>
      </c>
      <c r="DD254" s="346" t="s">
        <v>3320</v>
      </c>
      <c r="DE254" s="346" t="s">
        <v>3320</v>
      </c>
      <c r="DF254" s="346" t="s">
        <v>3320</v>
      </c>
      <c r="DG254" s="346" t="s">
        <v>3320</v>
      </c>
      <c r="DH254" s="346" t="s">
        <v>3320</v>
      </c>
      <c r="DI254" s="346" t="s">
        <v>3320</v>
      </c>
      <c r="DJ254" s="346" t="s">
        <v>3320</v>
      </c>
      <c r="DK254" s="346" t="s">
        <v>3320</v>
      </c>
      <c r="DL254" s="346" t="s">
        <v>3320</v>
      </c>
      <c r="DM254" s="346" t="s">
        <v>3320</v>
      </c>
      <c r="DN254" s="346" t="s">
        <v>3320</v>
      </c>
      <c r="DO254" s="346" t="s">
        <v>3320</v>
      </c>
      <c r="DP254" s="346" t="s">
        <v>3320</v>
      </c>
      <c r="DQ254" s="346" t="s">
        <v>3320</v>
      </c>
      <c r="DR254" s="346" t="s">
        <v>3320</v>
      </c>
      <c r="DS254" s="346" t="s">
        <v>3320</v>
      </c>
      <c r="DT254" s="346" t="s">
        <v>3320</v>
      </c>
      <c r="DU254" s="346" t="s">
        <v>3320</v>
      </c>
      <c r="DV254" s="346" t="s">
        <v>3320</v>
      </c>
      <c r="DW254" s="346" t="s">
        <v>3320</v>
      </c>
      <c r="DX254" s="346" t="s">
        <v>3320</v>
      </c>
      <c r="DY254" s="346" t="s">
        <v>3320</v>
      </c>
      <c r="DZ254" s="346" t="s">
        <v>3320</v>
      </c>
      <c r="EA254" s="346" t="s">
        <v>3320</v>
      </c>
      <c r="EB254" s="346" t="s">
        <v>3320</v>
      </c>
      <c r="EC254" s="346" t="s">
        <v>3320</v>
      </c>
      <c r="ED254" s="346" t="s">
        <v>3320</v>
      </c>
      <c r="EE254" s="346" t="s">
        <v>3320</v>
      </c>
      <c r="EF254" s="345">
        <v>46250000</v>
      </c>
      <c r="EG254" s="346" t="s">
        <v>733</v>
      </c>
      <c r="EH254" s="346" t="s">
        <v>733</v>
      </c>
      <c r="EI254" s="346" t="s">
        <v>733</v>
      </c>
      <c r="EJ254" s="346" t="s">
        <v>733</v>
      </c>
      <c r="EK254" s="346" t="s">
        <v>3838</v>
      </c>
      <c r="EL254" s="346" t="s">
        <v>9948</v>
      </c>
      <c r="EM254" s="179" t="s">
        <v>9949</v>
      </c>
      <c r="EN254" s="348"/>
      <c r="EO254" s="346" t="s">
        <v>9951</v>
      </c>
      <c r="EP254" s="345">
        <v>35750000</v>
      </c>
      <c r="EQ254" s="345">
        <v>10500000</v>
      </c>
      <c r="ER254" s="345">
        <v>585</v>
      </c>
      <c r="ES254" s="345">
        <v>250</v>
      </c>
      <c r="ET254" s="346" t="s">
        <v>9952</v>
      </c>
      <c r="EU254" s="346" t="s">
        <v>733</v>
      </c>
      <c r="EV254" s="346" t="s">
        <v>733</v>
      </c>
      <c r="EW254" s="346" t="s">
        <v>9953</v>
      </c>
      <c r="EX254" s="346" t="s">
        <v>733</v>
      </c>
      <c r="EY254" s="346" t="s">
        <v>733</v>
      </c>
      <c r="EZ254" s="346" t="s">
        <v>733</v>
      </c>
      <c r="FA254" s="346" t="s">
        <v>733</v>
      </c>
      <c r="FB254" s="346" t="s">
        <v>733</v>
      </c>
      <c r="FC254" s="349" t="s">
        <v>5676</v>
      </c>
      <c r="FD254" s="346" t="s">
        <v>3320</v>
      </c>
      <c r="FE254" s="346" t="s">
        <v>733</v>
      </c>
      <c r="FF254" s="346" t="s">
        <v>5721</v>
      </c>
      <c r="FG254" s="346" t="s">
        <v>733</v>
      </c>
      <c r="FH254" s="346" t="s">
        <v>5679</v>
      </c>
      <c r="FI254" s="346" t="s">
        <v>3320</v>
      </c>
      <c r="FJ254" s="346" t="s">
        <v>3320</v>
      </c>
      <c r="FK254" s="345">
        <v>0.6</v>
      </c>
      <c r="FL254" s="346" t="s">
        <v>1214</v>
      </c>
      <c r="FM254" s="346" t="s">
        <v>1214</v>
      </c>
      <c r="FN254" s="346" t="s">
        <v>3320</v>
      </c>
      <c r="FO254" s="346" t="s">
        <v>1214</v>
      </c>
      <c r="FP254" s="346" t="s">
        <v>3320</v>
      </c>
      <c r="FQ254" s="346" t="s">
        <v>3320</v>
      </c>
      <c r="FR254" s="346" t="s">
        <v>3320</v>
      </c>
      <c r="FS254" s="346" t="s">
        <v>3320</v>
      </c>
      <c r="FT254" s="346" t="s">
        <v>3320</v>
      </c>
      <c r="FU254" s="346" t="s">
        <v>3320</v>
      </c>
      <c r="FV254" s="346" t="s">
        <v>5759</v>
      </c>
      <c r="FW254" s="346" t="s">
        <v>1214</v>
      </c>
      <c r="FX254" s="350">
        <v>46063.616805555554</v>
      </c>
      <c r="FY254" s="350">
        <v>46072.413194444445</v>
      </c>
      <c r="FZ254" s="346" t="s">
        <v>5685</v>
      </c>
      <c r="GA254" s="346" t="s">
        <v>3320</v>
      </c>
      <c r="GB254" s="346" t="s">
        <v>3320</v>
      </c>
      <c r="GC254" s="346" t="s">
        <v>3320</v>
      </c>
      <c r="GD254" s="346" t="s">
        <v>3320</v>
      </c>
      <c r="GE254" s="346" t="s">
        <v>3320</v>
      </c>
      <c r="GF254" s="346" t="s">
        <v>3320</v>
      </c>
      <c r="GG254" s="346" t="s">
        <v>3320</v>
      </c>
      <c r="GH254" s="346" t="s">
        <v>3320</v>
      </c>
      <c r="GI254" s="346" t="s">
        <v>3320</v>
      </c>
      <c r="GJ254" s="346" t="s">
        <v>3320</v>
      </c>
      <c r="GK254" s="346" t="s">
        <v>3320</v>
      </c>
      <c r="GL254" s="346" t="s">
        <v>3320</v>
      </c>
      <c r="GM254" s="346" t="s">
        <v>3320</v>
      </c>
      <c r="GN254" s="346" t="s">
        <v>3320</v>
      </c>
      <c r="GO254" s="346" t="s">
        <v>3320</v>
      </c>
      <c r="GP254" s="346" t="s">
        <v>3320</v>
      </c>
      <c r="GQ254" s="346" t="s">
        <v>3320</v>
      </c>
      <c r="GR254" s="346" t="s">
        <v>3320</v>
      </c>
      <c r="GS254" s="346" t="s">
        <v>3320</v>
      </c>
      <c r="GT254" s="346" t="s">
        <v>3320</v>
      </c>
      <c r="GU254" s="346" t="s">
        <v>3320</v>
      </c>
      <c r="GV254" s="346" t="s">
        <v>3320</v>
      </c>
      <c r="GW254" s="346" t="s">
        <v>3320</v>
      </c>
      <c r="GX254" s="346" t="s">
        <v>3320</v>
      </c>
      <c r="GY254" s="346" t="s">
        <v>3320</v>
      </c>
      <c r="GZ254" s="346" t="s">
        <v>3320</v>
      </c>
      <c r="HA254" s="346" t="s">
        <v>3320</v>
      </c>
      <c r="HB254" s="346" t="s">
        <v>3320</v>
      </c>
      <c r="HC254" s="346" t="s">
        <v>3320</v>
      </c>
      <c r="HD254" s="346" t="s">
        <v>3320</v>
      </c>
      <c r="HE254" s="346" t="s">
        <v>3320</v>
      </c>
      <c r="HF254" s="346" t="s">
        <v>3320</v>
      </c>
      <c r="HG254" s="346" t="s">
        <v>3320</v>
      </c>
      <c r="HH254" s="346" t="s">
        <v>3320</v>
      </c>
      <c r="HI254" s="346" t="s">
        <v>3320</v>
      </c>
      <c r="HJ254" s="346" t="s">
        <v>3320</v>
      </c>
      <c r="HK254" s="346" t="s">
        <v>3320</v>
      </c>
      <c r="HL254" s="346" t="s">
        <v>3320</v>
      </c>
    </row>
    <row r="255" spans="1:220" ht="15.75" thickBot="1">
      <c r="A255" s="346" t="s">
        <v>5638</v>
      </c>
      <c r="B255" s="345">
        <v>290</v>
      </c>
      <c r="C255" s="346" t="s">
        <v>9954</v>
      </c>
      <c r="D255" s="346" t="s">
        <v>9955</v>
      </c>
      <c r="E255" s="345">
        <v>290</v>
      </c>
      <c r="F255" s="346" t="s">
        <v>7732</v>
      </c>
      <c r="G255" s="346" t="s">
        <v>7733</v>
      </c>
      <c r="H255" s="346" t="s">
        <v>9956</v>
      </c>
      <c r="I255" s="346" t="s">
        <v>5643</v>
      </c>
      <c r="J255" s="346" t="s">
        <v>7735</v>
      </c>
      <c r="K255" s="346" t="s">
        <v>7737</v>
      </c>
      <c r="L255" s="346" t="s">
        <v>5698</v>
      </c>
      <c r="M255" s="346" t="s">
        <v>5698</v>
      </c>
      <c r="N255" s="179" t="s">
        <v>7739</v>
      </c>
      <c r="O255" s="348"/>
      <c r="P255" s="346" t="s">
        <v>3320</v>
      </c>
      <c r="Q255" s="346" t="s">
        <v>7740</v>
      </c>
      <c r="R255" s="346" t="s">
        <v>5698</v>
      </c>
      <c r="S255" s="346" t="s">
        <v>7741</v>
      </c>
      <c r="T255" s="346" t="s">
        <v>7741</v>
      </c>
      <c r="U255" s="346" t="s">
        <v>7742</v>
      </c>
      <c r="V255" s="346" t="s">
        <v>733</v>
      </c>
      <c r="W255" s="346" t="s">
        <v>733</v>
      </c>
      <c r="X255" s="346" t="s">
        <v>733</v>
      </c>
      <c r="Y255" s="346" t="s">
        <v>3320</v>
      </c>
      <c r="Z255" s="346" t="s">
        <v>5810</v>
      </c>
      <c r="AA255" s="346" t="s">
        <v>733</v>
      </c>
      <c r="AB255" s="346" t="s">
        <v>7743</v>
      </c>
      <c r="AC255" s="346" t="s">
        <v>7124</v>
      </c>
      <c r="AD255" s="346" t="s">
        <v>7744</v>
      </c>
      <c r="AE255" s="346" t="s">
        <v>5810</v>
      </c>
      <c r="AF255" s="346" t="s">
        <v>7127</v>
      </c>
      <c r="AG255" s="346" t="s">
        <v>7745</v>
      </c>
      <c r="AH255" s="346" t="s">
        <v>1214</v>
      </c>
      <c r="AI255" s="346" t="s">
        <v>3320</v>
      </c>
      <c r="AJ255" s="346" t="s">
        <v>5747</v>
      </c>
      <c r="AK255" s="346" t="s">
        <v>6646</v>
      </c>
      <c r="AL255" s="346" t="s">
        <v>5712</v>
      </c>
      <c r="AM255" s="347">
        <v>47483</v>
      </c>
      <c r="AN255" s="345">
        <v>38</v>
      </c>
      <c r="AO255" s="345">
        <v>130</v>
      </c>
      <c r="AP255" s="346" t="s">
        <v>5666</v>
      </c>
      <c r="AQ255" s="345">
        <v>30</v>
      </c>
      <c r="AR255" s="345">
        <v>305</v>
      </c>
      <c r="AS255" s="346" t="s">
        <v>733</v>
      </c>
      <c r="AT255" s="345">
        <v>27</v>
      </c>
      <c r="AU255" s="346" t="s">
        <v>1214</v>
      </c>
      <c r="AV255" s="345">
        <v>655</v>
      </c>
      <c r="AW255" s="346" t="s">
        <v>5713</v>
      </c>
      <c r="AX255" s="346" t="s">
        <v>5801</v>
      </c>
      <c r="AY255" s="346" t="s">
        <v>3320</v>
      </c>
      <c r="AZ255" s="346" t="s">
        <v>733</v>
      </c>
      <c r="BA255" s="346" t="s">
        <v>733</v>
      </c>
      <c r="BB255" s="345">
        <v>1900</v>
      </c>
      <c r="BC255" s="345">
        <v>1800</v>
      </c>
      <c r="BD255" s="346" t="s">
        <v>9958</v>
      </c>
      <c r="BE255" s="345">
        <v>330</v>
      </c>
      <c r="BF255" s="345">
        <v>88</v>
      </c>
      <c r="BG255" s="345">
        <v>98</v>
      </c>
      <c r="BH255" s="345">
        <v>25</v>
      </c>
      <c r="BI255" s="347">
        <v>46934</v>
      </c>
      <c r="BJ255" s="345">
        <v>0.5</v>
      </c>
      <c r="BK255" s="345">
        <v>27</v>
      </c>
      <c r="BL255" s="346" t="s">
        <v>9959</v>
      </c>
      <c r="BM255" s="345">
        <v>15000000</v>
      </c>
      <c r="BN255" s="346" t="s">
        <v>3320</v>
      </c>
      <c r="BO255" s="346" t="s">
        <v>3320</v>
      </c>
      <c r="BP255" s="346" t="s">
        <v>3320</v>
      </c>
      <c r="BQ255" s="346" t="s">
        <v>3320</v>
      </c>
      <c r="BR255" s="346" t="s">
        <v>3320</v>
      </c>
      <c r="BS255" s="346" t="s">
        <v>3320</v>
      </c>
      <c r="BT255" s="346" t="s">
        <v>3320</v>
      </c>
      <c r="BU255" s="346" t="s">
        <v>3320</v>
      </c>
      <c r="BV255" s="346" t="s">
        <v>3320</v>
      </c>
      <c r="BW255" s="346" t="s">
        <v>3320</v>
      </c>
      <c r="BX255" s="348"/>
      <c r="BY255" s="346" t="s">
        <v>3320</v>
      </c>
      <c r="BZ255" s="346" t="s">
        <v>3320</v>
      </c>
      <c r="CA255" s="346" t="s">
        <v>3320</v>
      </c>
      <c r="CB255" s="346" t="s">
        <v>3320</v>
      </c>
      <c r="CC255" s="346" t="s">
        <v>3320</v>
      </c>
      <c r="CD255" s="346" t="s">
        <v>3320</v>
      </c>
      <c r="CE255" s="346" t="s">
        <v>3320</v>
      </c>
      <c r="CF255" s="346" t="s">
        <v>3320</v>
      </c>
      <c r="CG255" s="346" t="s">
        <v>3320</v>
      </c>
      <c r="CH255" s="348"/>
      <c r="CI255" s="346" t="s">
        <v>3320</v>
      </c>
      <c r="CJ255" s="346" t="s">
        <v>3320</v>
      </c>
      <c r="CK255" s="346" t="s">
        <v>3320</v>
      </c>
      <c r="CL255" s="346" t="s">
        <v>3320</v>
      </c>
      <c r="CM255" s="346" t="s">
        <v>3320</v>
      </c>
      <c r="CN255" s="346" t="s">
        <v>3320</v>
      </c>
      <c r="CO255" s="346" t="s">
        <v>3320</v>
      </c>
      <c r="CP255" s="346" t="s">
        <v>3320</v>
      </c>
      <c r="CQ255" s="346" t="s">
        <v>3320</v>
      </c>
      <c r="CR255" s="346" t="s">
        <v>3320</v>
      </c>
      <c r="CS255" s="346" t="s">
        <v>3320</v>
      </c>
      <c r="CT255" s="346" t="s">
        <v>3320</v>
      </c>
      <c r="CU255" s="346" t="s">
        <v>3320</v>
      </c>
      <c r="CV255" s="346" t="s">
        <v>3320</v>
      </c>
      <c r="CW255" s="346" t="s">
        <v>3320</v>
      </c>
      <c r="CX255" s="346" t="s">
        <v>3320</v>
      </c>
      <c r="CY255" s="346" t="s">
        <v>3320</v>
      </c>
      <c r="CZ255" s="346" t="s">
        <v>3320</v>
      </c>
      <c r="DA255" s="346" t="s">
        <v>3320</v>
      </c>
      <c r="DB255" s="346" t="s">
        <v>3320</v>
      </c>
      <c r="DC255" s="346" t="s">
        <v>3320</v>
      </c>
      <c r="DD255" s="346" t="s">
        <v>3320</v>
      </c>
      <c r="DE255" s="346" t="s">
        <v>3320</v>
      </c>
      <c r="DF255" s="346" t="s">
        <v>3320</v>
      </c>
      <c r="DG255" s="346" t="s">
        <v>3320</v>
      </c>
      <c r="DH255" s="346" t="s">
        <v>3320</v>
      </c>
      <c r="DI255" s="346" t="s">
        <v>3320</v>
      </c>
      <c r="DJ255" s="346" t="s">
        <v>3320</v>
      </c>
      <c r="DK255" s="346" t="s">
        <v>3320</v>
      </c>
      <c r="DL255" s="346" t="s">
        <v>3320</v>
      </c>
      <c r="DM255" s="346" t="s">
        <v>3320</v>
      </c>
      <c r="DN255" s="346" t="s">
        <v>3320</v>
      </c>
      <c r="DO255" s="346" t="s">
        <v>3320</v>
      </c>
      <c r="DP255" s="346" t="s">
        <v>3320</v>
      </c>
      <c r="DQ255" s="346" t="s">
        <v>3320</v>
      </c>
      <c r="DR255" s="346" t="s">
        <v>3320</v>
      </c>
      <c r="DS255" s="346" t="s">
        <v>3320</v>
      </c>
      <c r="DT255" s="346" t="s">
        <v>3320</v>
      </c>
      <c r="DU255" s="346" t="s">
        <v>3320</v>
      </c>
      <c r="DV255" s="346" t="s">
        <v>3320</v>
      </c>
      <c r="DW255" s="346" t="s">
        <v>3320</v>
      </c>
      <c r="DX255" s="346" t="s">
        <v>3320</v>
      </c>
      <c r="DY255" s="346" t="s">
        <v>3320</v>
      </c>
      <c r="DZ255" s="346" t="s">
        <v>3320</v>
      </c>
      <c r="EA255" s="346" t="s">
        <v>3320</v>
      </c>
      <c r="EB255" s="346" t="s">
        <v>3320</v>
      </c>
      <c r="EC255" s="346" t="s">
        <v>3320</v>
      </c>
      <c r="ED255" s="346" t="s">
        <v>3320</v>
      </c>
      <c r="EE255" s="346" t="s">
        <v>3320</v>
      </c>
      <c r="EF255" s="345">
        <v>153000000</v>
      </c>
      <c r="EG255" s="346" t="s">
        <v>733</v>
      </c>
      <c r="EH255" s="346" t="s">
        <v>733</v>
      </c>
      <c r="EI255" s="346" t="s">
        <v>733</v>
      </c>
      <c r="EJ255" s="346" t="s">
        <v>733</v>
      </c>
      <c r="EK255" s="346" t="s">
        <v>2177</v>
      </c>
      <c r="EL255" s="346" t="s">
        <v>9960</v>
      </c>
      <c r="EM255" s="179" t="s">
        <v>9961</v>
      </c>
      <c r="EN255" s="348"/>
      <c r="EO255" s="346" t="s">
        <v>9962</v>
      </c>
      <c r="EP255" s="345">
        <v>153000000</v>
      </c>
      <c r="EQ255" s="345">
        <v>47000000</v>
      </c>
      <c r="ER255" s="345">
        <v>1200</v>
      </c>
      <c r="ES255" s="345">
        <v>400</v>
      </c>
      <c r="ET255" s="346" t="s">
        <v>9963</v>
      </c>
      <c r="EU255" s="346" t="s">
        <v>733</v>
      </c>
      <c r="EV255" s="346" t="s">
        <v>733</v>
      </c>
      <c r="EW255" s="346" t="s">
        <v>9964</v>
      </c>
      <c r="EX255" s="346" t="s">
        <v>733</v>
      </c>
      <c r="EY255" s="346" t="s">
        <v>733</v>
      </c>
      <c r="EZ255" s="346" t="s">
        <v>733</v>
      </c>
      <c r="FA255" s="346" t="s">
        <v>733</v>
      </c>
      <c r="FB255" s="346" t="s">
        <v>733</v>
      </c>
      <c r="FC255" s="349" t="s">
        <v>5676</v>
      </c>
      <c r="FD255" s="346" t="s">
        <v>3320</v>
      </c>
      <c r="FE255" s="346" t="s">
        <v>733</v>
      </c>
      <c r="FF255" s="346" t="s">
        <v>5721</v>
      </c>
      <c r="FG255" s="346" t="s">
        <v>1214</v>
      </c>
      <c r="FH255" s="346" t="s">
        <v>1214</v>
      </c>
      <c r="FI255" s="346" t="s">
        <v>3320</v>
      </c>
      <c r="FJ255" s="346" t="s">
        <v>3320</v>
      </c>
      <c r="FK255" s="346" t="s">
        <v>3320</v>
      </c>
      <c r="FL255" s="346" t="s">
        <v>1214</v>
      </c>
      <c r="FM255" s="346" t="s">
        <v>1214</v>
      </c>
      <c r="FN255" s="346" t="s">
        <v>3320</v>
      </c>
      <c r="FO255" s="346" t="s">
        <v>1214</v>
      </c>
      <c r="FP255" s="346" t="s">
        <v>3320</v>
      </c>
      <c r="FQ255" s="346" t="s">
        <v>3320</v>
      </c>
      <c r="FR255" s="346" t="s">
        <v>3320</v>
      </c>
      <c r="FS255" s="346" t="s">
        <v>3320</v>
      </c>
      <c r="FT255" s="346" t="s">
        <v>3320</v>
      </c>
      <c r="FU255" s="346" t="s">
        <v>3320</v>
      </c>
      <c r="FV255" s="346" t="s">
        <v>5759</v>
      </c>
      <c r="FW255" s="346" t="s">
        <v>1214</v>
      </c>
      <c r="FX255" s="350">
        <v>46070.716574074075</v>
      </c>
      <c r="FY255" s="350">
        <v>46071.803912037038</v>
      </c>
      <c r="FZ255" s="346" t="s">
        <v>5685</v>
      </c>
      <c r="GA255" s="346" t="s">
        <v>3320</v>
      </c>
      <c r="GB255" s="346" t="s">
        <v>3320</v>
      </c>
      <c r="GC255" s="346" t="s">
        <v>3320</v>
      </c>
      <c r="GD255" s="346" t="s">
        <v>3320</v>
      </c>
      <c r="GE255" s="346" t="s">
        <v>3320</v>
      </c>
      <c r="GF255" s="346" t="s">
        <v>3320</v>
      </c>
      <c r="GG255" s="346" t="s">
        <v>3320</v>
      </c>
      <c r="GH255" s="346" t="s">
        <v>3320</v>
      </c>
      <c r="GI255" s="346" t="s">
        <v>3320</v>
      </c>
      <c r="GJ255" s="346" t="s">
        <v>3320</v>
      </c>
      <c r="GK255" s="346" t="s">
        <v>3320</v>
      </c>
      <c r="GL255" s="346" t="s">
        <v>3320</v>
      </c>
      <c r="GM255" s="346" t="s">
        <v>3320</v>
      </c>
      <c r="GN255" s="346" t="s">
        <v>3320</v>
      </c>
      <c r="GO255" s="346" t="s">
        <v>3320</v>
      </c>
      <c r="GP255" s="346" t="s">
        <v>3320</v>
      </c>
      <c r="GQ255" s="346" t="s">
        <v>3320</v>
      </c>
      <c r="GR255" s="346" t="s">
        <v>3320</v>
      </c>
      <c r="GS255" s="346" t="s">
        <v>3320</v>
      </c>
      <c r="GT255" s="346" t="s">
        <v>3320</v>
      </c>
      <c r="GU255" s="346" t="s">
        <v>3320</v>
      </c>
      <c r="GV255" s="346" t="s">
        <v>3320</v>
      </c>
      <c r="GW255" s="346" t="s">
        <v>3320</v>
      </c>
      <c r="GX255" s="346" t="s">
        <v>3320</v>
      </c>
      <c r="GY255" s="346" t="s">
        <v>3320</v>
      </c>
      <c r="GZ255" s="346" t="s">
        <v>3320</v>
      </c>
      <c r="HA255" s="346" t="s">
        <v>3320</v>
      </c>
      <c r="HB255" s="346" t="s">
        <v>3320</v>
      </c>
      <c r="HC255" s="346" t="s">
        <v>3320</v>
      </c>
      <c r="HD255" s="346" t="s">
        <v>3320</v>
      </c>
      <c r="HE255" s="346" t="s">
        <v>3320</v>
      </c>
      <c r="HF255" s="346" t="s">
        <v>3320</v>
      </c>
      <c r="HG255" s="346" t="s">
        <v>3320</v>
      </c>
      <c r="HH255" s="346" t="s">
        <v>3320</v>
      </c>
      <c r="HI255" s="346" t="s">
        <v>3320</v>
      </c>
      <c r="HJ255" s="346" t="s">
        <v>3320</v>
      </c>
      <c r="HK255" s="346" t="s">
        <v>3320</v>
      </c>
      <c r="HL255" s="346" t="s">
        <v>3320</v>
      </c>
    </row>
    <row r="256" spans="1:220" ht="15.75" thickBot="1">
      <c r="A256" s="346" t="s">
        <v>5638</v>
      </c>
      <c r="B256" s="345">
        <v>316</v>
      </c>
      <c r="C256" s="346" t="s">
        <v>9965</v>
      </c>
      <c r="D256" s="346" t="s">
        <v>9966</v>
      </c>
      <c r="E256" s="345">
        <v>316</v>
      </c>
      <c r="F256" s="346" t="s">
        <v>7757</v>
      </c>
      <c r="G256" s="346" t="s">
        <v>7758</v>
      </c>
      <c r="H256" s="346" t="s">
        <v>9967</v>
      </c>
      <c r="I256" s="346" t="s">
        <v>5643</v>
      </c>
      <c r="J256" s="346" t="s">
        <v>7760</v>
      </c>
      <c r="K256" s="346" t="s">
        <v>5698</v>
      </c>
      <c r="L256" s="346" t="s">
        <v>5698</v>
      </c>
      <c r="M256" s="346" t="s">
        <v>5698</v>
      </c>
      <c r="N256" s="346" t="s">
        <v>7762</v>
      </c>
      <c r="O256" s="346" t="s">
        <v>7763</v>
      </c>
      <c r="P256" s="346" t="s">
        <v>7758</v>
      </c>
      <c r="Q256" s="346" t="s">
        <v>7764</v>
      </c>
      <c r="R256" s="346" t="s">
        <v>7765</v>
      </c>
      <c r="S256" s="346" t="s">
        <v>7766</v>
      </c>
      <c r="T256" s="346" t="s">
        <v>7767</v>
      </c>
      <c r="U256" s="346" t="s">
        <v>7768</v>
      </c>
      <c r="V256" s="346" t="s">
        <v>733</v>
      </c>
      <c r="W256" s="346" t="s">
        <v>733</v>
      </c>
      <c r="X256" s="346" t="s">
        <v>733</v>
      </c>
      <c r="Y256" s="346" t="s">
        <v>3320</v>
      </c>
      <c r="Z256" s="346" t="s">
        <v>7769</v>
      </c>
      <c r="AA256" s="346" t="s">
        <v>733</v>
      </c>
      <c r="AB256" s="346" t="s">
        <v>7770</v>
      </c>
      <c r="AC256" s="346" t="s">
        <v>7771</v>
      </c>
      <c r="AD256" s="346" t="s">
        <v>7772</v>
      </c>
      <c r="AE256" s="346" t="s">
        <v>7773</v>
      </c>
      <c r="AF256" s="346" t="s">
        <v>7774</v>
      </c>
      <c r="AG256" s="346" t="s">
        <v>7775</v>
      </c>
      <c r="AH256" s="346" t="s">
        <v>1214</v>
      </c>
      <c r="AI256" s="346" t="s">
        <v>3320</v>
      </c>
      <c r="AJ256" s="346" t="s">
        <v>5955</v>
      </c>
      <c r="AK256" s="346" t="s">
        <v>7984</v>
      </c>
      <c r="AL256" s="346" t="s">
        <v>5712</v>
      </c>
      <c r="AM256" s="347">
        <v>46843</v>
      </c>
      <c r="AN256" s="345">
        <v>36</v>
      </c>
      <c r="AO256" s="345">
        <v>110</v>
      </c>
      <c r="AP256" s="346" t="s">
        <v>5666</v>
      </c>
      <c r="AQ256" s="345">
        <v>183344</v>
      </c>
      <c r="AR256" s="345">
        <v>306656.7</v>
      </c>
      <c r="AS256" s="346" t="s">
        <v>733</v>
      </c>
      <c r="AT256" s="345">
        <v>32</v>
      </c>
      <c r="AU256" s="346" t="s">
        <v>733</v>
      </c>
      <c r="AV256" s="345">
        <v>720</v>
      </c>
      <c r="AW256" s="346" t="s">
        <v>5713</v>
      </c>
      <c r="AX256" s="346" t="s">
        <v>5668</v>
      </c>
      <c r="AY256" s="346" t="s">
        <v>3320</v>
      </c>
      <c r="AZ256" s="346" t="s">
        <v>733</v>
      </c>
      <c r="BA256" s="346" t="s">
        <v>733</v>
      </c>
      <c r="BB256" s="345">
        <v>2323.15</v>
      </c>
      <c r="BC256" s="345">
        <v>2216</v>
      </c>
      <c r="BD256" s="346" t="s">
        <v>9969</v>
      </c>
      <c r="BE256" s="345">
        <v>365</v>
      </c>
      <c r="BF256" s="345">
        <v>90</v>
      </c>
      <c r="BG256" s="345">
        <v>90</v>
      </c>
      <c r="BH256" s="345">
        <v>30</v>
      </c>
      <c r="BI256" s="347">
        <v>46899</v>
      </c>
      <c r="BJ256" s="345">
        <v>2</v>
      </c>
      <c r="BK256" s="345">
        <v>20</v>
      </c>
      <c r="BL256" s="346" t="s">
        <v>7778</v>
      </c>
      <c r="BM256" s="345">
        <v>11180000</v>
      </c>
      <c r="BN256" s="346" t="s">
        <v>3320</v>
      </c>
      <c r="BO256" s="346" t="s">
        <v>3320</v>
      </c>
      <c r="BP256" s="346" t="s">
        <v>3320</v>
      </c>
      <c r="BQ256" s="346" t="s">
        <v>3320</v>
      </c>
      <c r="BR256" s="346" t="s">
        <v>3320</v>
      </c>
      <c r="BS256" s="346" t="s">
        <v>3320</v>
      </c>
      <c r="BT256" s="346" t="s">
        <v>3320</v>
      </c>
      <c r="BU256" s="346" t="s">
        <v>3320</v>
      </c>
      <c r="BV256" s="346" t="s">
        <v>3320</v>
      </c>
      <c r="BW256" s="346" t="s">
        <v>3320</v>
      </c>
      <c r="BX256" s="348"/>
      <c r="BY256" s="346" t="s">
        <v>3320</v>
      </c>
      <c r="BZ256" s="346" t="s">
        <v>3320</v>
      </c>
      <c r="CA256" s="346" t="s">
        <v>3320</v>
      </c>
      <c r="CB256" s="346" t="s">
        <v>3320</v>
      </c>
      <c r="CC256" s="346" t="s">
        <v>3320</v>
      </c>
      <c r="CD256" s="346" t="s">
        <v>3320</v>
      </c>
      <c r="CE256" s="346" t="s">
        <v>3320</v>
      </c>
      <c r="CF256" s="346" t="s">
        <v>3320</v>
      </c>
      <c r="CG256" s="346" t="s">
        <v>3320</v>
      </c>
      <c r="CH256" s="348"/>
      <c r="CI256" s="346" t="s">
        <v>3320</v>
      </c>
      <c r="CJ256" s="346" t="s">
        <v>3320</v>
      </c>
      <c r="CK256" s="346" t="s">
        <v>3320</v>
      </c>
      <c r="CL256" s="346" t="s">
        <v>3320</v>
      </c>
      <c r="CM256" s="346" t="s">
        <v>3320</v>
      </c>
      <c r="CN256" s="346" t="s">
        <v>3320</v>
      </c>
      <c r="CO256" s="346" t="s">
        <v>3320</v>
      </c>
      <c r="CP256" s="346" t="s">
        <v>3320</v>
      </c>
      <c r="CQ256" s="346" t="s">
        <v>3320</v>
      </c>
      <c r="CR256" s="346" t="s">
        <v>3320</v>
      </c>
      <c r="CS256" s="346" t="s">
        <v>3320</v>
      </c>
      <c r="CT256" s="346" t="s">
        <v>3320</v>
      </c>
      <c r="CU256" s="346" t="s">
        <v>3320</v>
      </c>
      <c r="CV256" s="346" t="s">
        <v>3320</v>
      </c>
      <c r="CW256" s="346" t="s">
        <v>3320</v>
      </c>
      <c r="CX256" s="346" t="s">
        <v>3320</v>
      </c>
      <c r="CY256" s="346" t="s">
        <v>3320</v>
      </c>
      <c r="CZ256" s="346" t="s">
        <v>3320</v>
      </c>
      <c r="DA256" s="346" t="s">
        <v>3320</v>
      </c>
      <c r="DB256" s="346" t="s">
        <v>3320</v>
      </c>
      <c r="DC256" s="346" t="s">
        <v>3320</v>
      </c>
      <c r="DD256" s="346" t="s">
        <v>3320</v>
      </c>
      <c r="DE256" s="346" t="s">
        <v>3320</v>
      </c>
      <c r="DF256" s="346" t="s">
        <v>3320</v>
      </c>
      <c r="DG256" s="346" t="s">
        <v>3320</v>
      </c>
      <c r="DH256" s="346" t="s">
        <v>3320</v>
      </c>
      <c r="DI256" s="346" t="s">
        <v>3320</v>
      </c>
      <c r="DJ256" s="346" t="s">
        <v>3320</v>
      </c>
      <c r="DK256" s="346" t="s">
        <v>3320</v>
      </c>
      <c r="DL256" s="346" t="s">
        <v>3320</v>
      </c>
      <c r="DM256" s="346" t="s">
        <v>3320</v>
      </c>
      <c r="DN256" s="346" t="s">
        <v>3320</v>
      </c>
      <c r="DO256" s="346" t="s">
        <v>3320</v>
      </c>
      <c r="DP256" s="346" t="s">
        <v>3320</v>
      </c>
      <c r="DQ256" s="346" t="s">
        <v>3320</v>
      </c>
      <c r="DR256" s="346" t="s">
        <v>3320</v>
      </c>
      <c r="DS256" s="346" t="s">
        <v>3320</v>
      </c>
      <c r="DT256" s="346" t="s">
        <v>3320</v>
      </c>
      <c r="DU256" s="346" t="s">
        <v>3320</v>
      </c>
      <c r="DV256" s="346" t="s">
        <v>3320</v>
      </c>
      <c r="DW256" s="346" t="s">
        <v>3320</v>
      </c>
      <c r="DX256" s="346" t="s">
        <v>3320</v>
      </c>
      <c r="DY256" s="346" t="s">
        <v>3320</v>
      </c>
      <c r="DZ256" s="346" t="s">
        <v>3320</v>
      </c>
      <c r="EA256" s="346" t="s">
        <v>3320</v>
      </c>
      <c r="EB256" s="346" t="s">
        <v>3320</v>
      </c>
      <c r="EC256" s="346" t="s">
        <v>3320</v>
      </c>
      <c r="ED256" s="346" t="s">
        <v>3320</v>
      </c>
      <c r="EE256" s="346" t="s">
        <v>3320</v>
      </c>
      <c r="EF256" s="345">
        <v>118429927</v>
      </c>
      <c r="EG256" s="346" t="s">
        <v>733</v>
      </c>
      <c r="EH256" s="346" t="s">
        <v>733</v>
      </c>
      <c r="EI256" s="346" t="s">
        <v>733</v>
      </c>
      <c r="EJ256" s="346" t="s">
        <v>733</v>
      </c>
      <c r="EK256" s="346" t="s">
        <v>1238</v>
      </c>
      <c r="EL256" s="346" t="s">
        <v>9970</v>
      </c>
      <c r="EM256" s="179" t="s">
        <v>9971</v>
      </c>
      <c r="EN256" s="348"/>
      <c r="EO256" s="346" t="s">
        <v>9972</v>
      </c>
      <c r="EP256" s="345">
        <v>118429</v>
      </c>
      <c r="EQ256" s="345">
        <v>41.25</v>
      </c>
      <c r="ER256" s="345">
        <v>32500</v>
      </c>
      <c r="ES256" s="345">
        <v>2400</v>
      </c>
      <c r="ET256" s="346" t="s">
        <v>9973</v>
      </c>
      <c r="EU256" s="346" t="s">
        <v>1214</v>
      </c>
      <c r="EV256" s="346" t="s">
        <v>1214</v>
      </c>
      <c r="EW256" s="346" t="s">
        <v>7784</v>
      </c>
      <c r="EX256" s="346" t="s">
        <v>1214</v>
      </c>
      <c r="EY256" s="346" t="s">
        <v>1214</v>
      </c>
      <c r="EZ256" s="346" t="s">
        <v>1214</v>
      </c>
      <c r="FA256" s="346" t="s">
        <v>733</v>
      </c>
      <c r="FB256" s="346" t="s">
        <v>1214</v>
      </c>
      <c r="FC256" s="349" t="s">
        <v>5676</v>
      </c>
      <c r="FD256" s="346" t="s">
        <v>3320</v>
      </c>
      <c r="FE256" s="346" t="s">
        <v>733</v>
      </c>
      <c r="FF256" s="346" t="s">
        <v>5721</v>
      </c>
      <c r="FG256" s="346" t="s">
        <v>1214</v>
      </c>
      <c r="FH256" s="346" t="s">
        <v>1214</v>
      </c>
      <c r="FI256" s="346" t="s">
        <v>3320</v>
      </c>
      <c r="FJ256" s="346" t="s">
        <v>3320</v>
      </c>
      <c r="FK256" s="345">
        <v>0</v>
      </c>
      <c r="FL256" s="346" t="s">
        <v>1214</v>
      </c>
      <c r="FM256" s="346" t="s">
        <v>1214</v>
      </c>
      <c r="FN256" s="346" t="s">
        <v>3320</v>
      </c>
      <c r="FO256" s="346" t="s">
        <v>733</v>
      </c>
      <c r="FP256" s="346" t="s">
        <v>3320</v>
      </c>
      <c r="FQ256" s="346" t="s">
        <v>9974</v>
      </c>
      <c r="FR256" s="346" t="s">
        <v>3320</v>
      </c>
      <c r="FS256" s="346" t="s">
        <v>5952</v>
      </c>
      <c r="FT256" s="346" t="s">
        <v>5684</v>
      </c>
      <c r="FU256" s="346" t="s">
        <v>5684</v>
      </c>
      <c r="FV256" s="346" t="s">
        <v>5759</v>
      </c>
      <c r="FW256" s="346" t="s">
        <v>1214</v>
      </c>
      <c r="FX256" s="350">
        <v>46069.5465625</v>
      </c>
      <c r="FY256" s="350">
        <v>46071.608252314814</v>
      </c>
      <c r="FZ256" s="346" t="s">
        <v>5685</v>
      </c>
      <c r="GA256" s="346" t="s">
        <v>3320</v>
      </c>
      <c r="GB256" s="346" t="s">
        <v>3320</v>
      </c>
      <c r="GC256" s="346" t="s">
        <v>3320</v>
      </c>
      <c r="GD256" s="346" t="s">
        <v>3320</v>
      </c>
      <c r="GE256" s="346" t="s">
        <v>3320</v>
      </c>
      <c r="GF256" s="346" t="s">
        <v>3320</v>
      </c>
      <c r="GG256" s="346" t="s">
        <v>3320</v>
      </c>
      <c r="GH256" s="346" t="s">
        <v>3320</v>
      </c>
      <c r="GI256" s="346" t="s">
        <v>3320</v>
      </c>
      <c r="GJ256" s="346" t="s">
        <v>3320</v>
      </c>
      <c r="GK256" s="346" t="s">
        <v>3320</v>
      </c>
      <c r="GL256" s="346" t="s">
        <v>3320</v>
      </c>
      <c r="GM256" s="346" t="s">
        <v>3320</v>
      </c>
      <c r="GN256" s="346" t="s">
        <v>3320</v>
      </c>
      <c r="GO256" s="346" t="s">
        <v>3320</v>
      </c>
      <c r="GP256" s="346" t="s">
        <v>3320</v>
      </c>
      <c r="GQ256" s="346" t="s">
        <v>3320</v>
      </c>
      <c r="GR256" s="346" t="s">
        <v>3320</v>
      </c>
      <c r="GS256" s="346" t="s">
        <v>3320</v>
      </c>
      <c r="GT256" s="346" t="s">
        <v>3320</v>
      </c>
      <c r="GU256" s="346" t="s">
        <v>3320</v>
      </c>
      <c r="GV256" s="346" t="s">
        <v>3320</v>
      </c>
      <c r="GW256" s="346" t="s">
        <v>3320</v>
      </c>
      <c r="GX256" s="346" t="s">
        <v>3320</v>
      </c>
      <c r="GY256" s="346" t="s">
        <v>3320</v>
      </c>
      <c r="GZ256" s="346" t="s">
        <v>3320</v>
      </c>
      <c r="HA256" s="346" t="s">
        <v>3320</v>
      </c>
      <c r="HB256" s="346" t="s">
        <v>3320</v>
      </c>
      <c r="HC256" s="346" t="s">
        <v>3320</v>
      </c>
      <c r="HD256" s="346" t="s">
        <v>3320</v>
      </c>
      <c r="HE256" s="346" t="s">
        <v>3320</v>
      </c>
      <c r="HF256" s="346" t="s">
        <v>3320</v>
      </c>
      <c r="HG256" s="346" t="s">
        <v>3320</v>
      </c>
      <c r="HH256" s="346" t="s">
        <v>3320</v>
      </c>
      <c r="HI256" s="346" t="s">
        <v>3320</v>
      </c>
      <c r="HJ256" s="346" t="s">
        <v>3320</v>
      </c>
      <c r="HK256" s="346" t="s">
        <v>3320</v>
      </c>
      <c r="HL256" s="346" t="s">
        <v>3320</v>
      </c>
    </row>
    <row r="257" spans="1:220" ht="15.75" thickBot="1">
      <c r="A257" s="344" t="s">
        <v>11500</v>
      </c>
      <c r="B257" s="345">
        <v>260</v>
      </c>
      <c r="C257" s="346" t="s">
        <v>11501</v>
      </c>
      <c r="D257" s="346" t="s">
        <v>11502</v>
      </c>
      <c r="E257" s="345">
        <v>260</v>
      </c>
      <c r="F257" s="346" t="s">
        <v>11503</v>
      </c>
      <c r="G257" s="346" t="s">
        <v>11504</v>
      </c>
      <c r="H257" s="346" t="s">
        <v>11505</v>
      </c>
      <c r="I257" s="346" t="s">
        <v>5643</v>
      </c>
      <c r="J257" s="346" t="s">
        <v>11506</v>
      </c>
      <c r="K257" s="346" t="s">
        <v>11507</v>
      </c>
      <c r="L257" s="346" t="s">
        <v>5698</v>
      </c>
      <c r="M257" s="346" t="s">
        <v>5698</v>
      </c>
      <c r="N257" s="346" t="s">
        <v>11508</v>
      </c>
      <c r="O257" s="346" t="s">
        <v>11509</v>
      </c>
      <c r="P257" s="346" t="s">
        <v>3320</v>
      </c>
      <c r="Q257" s="346" t="s">
        <v>5788</v>
      </c>
      <c r="R257" s="346" t="s">
        <v>5698</v>
      </c>
      <c r="S257" s="346" t="s">
        <v>11510</v>
      </c>
      <c r="T257" s="346" t="s">
        <v>11511</v>
      </c>
      <c r="U257" s="346" t="s">
        <v>11510</v>
      </c>
      <c r="V257" s="346" t="s">
        <v>733</v>
      </c>
      <c r="W257" s="346" t="s">
        <v>733</v>
      </c>
      <c r="X257" s="346" t="s">
        <v>733</v>
      </c>
      <c r="Y257" s="346" t="s">
        <v>3320</v>
      </c>
      <c r="Z257" s="346" t="s">
        <v>11512</v>
      </c>
      <c r="AA257" s="346" t="s">
        <v>733</v>
      </c>
      <c r="AB257" s="346" t="s">
        <v>11513</v>
      </c>
      <c r="AC257" s="346" t="s">
        <v>11514</v>
      </c>
      <c r="AD257" s="346" t="s">
        <v>11515</v>
      </c>
      <c r="AE257" s="346" t="s">
        <v>11516</v>
      </c>
      <c r="AF257" s="346" t="s">
        <v>11517</v>
      </c>
      <c r="AG257" s="346" t="s">
        <v>11518</v>
      </c>
      <c r="AH257" s="346" t="s">
        <v>1214</v>
      </c>
      <c r="AI257" s="346" t="s">
        <v>3320</v>
      </c>
      <c r="AJ257" s="346" t="s">
        <v>5833</v>
      </c>
      <c r="AK257" s="346" t="s">
        <v>6483</v>
      </c>
      <c r="AL257" s="346" t="s">
        <v>5665</v>
      </c>
      <c r="AM257" s="347">
        <v>47158</v>
      </c>
      <c r="AN257" s="345">
        <v>3500</v>
      </c>
      <c r="AO257" s="345">
        <v>175</v>
      </c>
      <c r="AP257" s="346" t="s">
        <v>5666</v>
      </c>
      <c r="AQ257" s="345">
        <v>3</v>
      </c>
      <c r="AR257" s="345">
        <v>250</v>
      </c>
      <c r="AS257" s="346" t="s">
        <v>733</v>
      </c>
      <c r="AT257" s="345">
        <v>250</v>
      </c>
      <c r="AU257" s="346" t="s">
        <v>733</v>
      </c>
      <c r="AV257" s="345">
        <v>550</v>
      </c>
      <c r="AW257" s="346" t="s">
        <v>5713</v>
      </c>
      <c r="AX257" s="346" t="s">
        <v>5801</v>
      </c>
      <c r="AY257" s="346" t="s">
        <v>3320</v>
      </c>
      <c r="AZ257" s="346" t="s">
        <v>733</v>
      </c>
      <c r="BA257" s="346" t="s">
        <v>733</v>
      </c>
      <c r="BB257" s="345">
        <v>50</v>
      </c>
      <c r="BC257" s="345">
        <v>90</v>
      </c>
      <c r="BD257" s="346" t="s">
        <v>11519</v>
      </c>
      <c r="BE257" s="345">
        <v>365</v>
      </c>
      <c r="BF257" s="345">
        <v>85</v>
      </c>
      <c r="BG257" s="345">
        <v>98</v>
      </c>
      <c r="BH257" s="345">
        <v>25</v>
      </c>
      <c r="BI257" s="347">
        <v>46827</v>
      </c>
      <c r="BJ257" s="345">
        <v>0.6</v>
      </c>
      <c r="BK257" s="345">
        <v>10</v>
      </c>
      <c r="BL257" s="346" t="s">
        <v>10027</v>
      </c>
      <c r="BM257" s="345">
        <v>5000</v>
      </c>
      <c r="BN257" s="346" t="s">
        <v>3320</v>
      </c>
      <c r="BO257" s="346" t="s">
        <v>3320</v>
      </c>
      <c r="BP257" s="346" t="s">
        <v>3320</v>
      </c>
      <c r="BQ257" s="346" t="s">
        <v>3320</v>
      </c>
      <c r="BR257" s="346" t="s">
        <v>3320</v>
      </c>
      <c r="BS257" s="346" t="s">
        <v>3320</v>
      </c>
      <c r="BT257" s="346" t="s">
        <v>3320</v>
      </c>
      <c r="BU257" s="346" t="s">
        <v>3320</v>
      </c>
      <c r="BV257" s="346" t="s">
        <v>3320</v>
      </c>
      <c r="BW257" s="346" t="s">
        <v>3320</v>
      </c>
      <c r="BX257" s="348"/>
      <c r="BY257" s="346" t="s">
        <v>3320</v>
      </c>
      <c r="BZ257" s="346" t="s">
        <v>3320</v>
      </c>
      <c r="CA257" s="346" t="s">
        <v>3320</v>
      </c>
      <c r="CB257" s="346" t="s">
        <v>3320</v>
      </c>
      <c r="CC257" s="346" t="s">
        <v>3320</v>
      </c>
      <c r="CD257" s="346" t="s">
        <v>3320</v>
      </c>
      <c r="CE257" s="346" t="s">
        <v>3320</v>
      </c>
      <c r="CF257" s="346" t="s">
        <v>3320</v>
      </c>
      <c r="CG257" s="346" t="s">
        <v>3320</v>
      </c>
      <c r="CH257" s="348"/>
      <c r="CI257" s="346" t="s">
        <v>3320</v>
      </c>
      <c r="CJ257" s="346" t="s">
        <v>3320</v>
      </c>
      <c r="CK257" s="346" t="s">
        <v>3320</v>
      </c>
      <c r="CL257" s="346" t="s">
        <v>3320</v>
      </c>
      <c r="CM257" s="346" t="s">
        <v>3320</v>
      </c>
      <c r="CN257" s="346" t="s">
        <v>3320</v>
      </c>
      <c r="CO257" s="346" t="s">
        <v>3320</v>
      </c>
      <c r="CP257" s="346" t="s">
        <v>3320</v>
      </c>
      <c r="CQ257" s="346" t="s">
        <v>3320</v>
      </c>
      <c r="CR257" s="346" t="s">
        <v>3320</v>
      </c>
      <c r="CS257" s="346" t="s">
        <v>3320</v>
      </c>
      <c r="CT257" s="346" t="s">
        <v>3320</v>
      </c>
      <c r="CU257" s="346" t="s">
        <v>3320</v>
      </c>
      <c r="CV257" s="346" t="s">
        <v>3320</v>
      </c>
      <c r="CW257" s="346" t="s">
        <v>3320</v>
      </c>
      <c r="CX257" s="346" t="s">
        <v>3320</v>
      </c>
      <c r="CY257" s="346" t="s">
        <v>3320</v>
      </c>
      <c r="CZ257" s="346" t="s">
        <v>3320</v>
      </c>
      <c r="DA257" s="346" t="s">
        <v>3320</v>
      </c>
      <c r="DB257" s="346" t="s">
        <v>3320</v>
      </c>
      <c r="DC257" s="346" t="s">
        <v>3320</v>
      </c>
      <c r="DD257" s="346" t="s">
        <v>3320</v>
      </c>
      <c r="DE257" s="346" t="s">
        <v>3320</v>
      </c>
      <c r="DF257" s="346" t="s">
        <v>3320</v>
      </c>
      <c r="DG257" s="346" t="s">
        <v>3320</v>
      </c>
      <c r="DH257" s="346" t="s">
        <v>3320</v>
      </c>
      <c r="DI257" s="346" t="s">
        <v>3320</v>
      </c>
      <c r="DJ257" s="346" t="s">
        <v>3320</v>
      </c>
      <c r="DK257" s="346" t="s">
        <v>3320</v>
      </c>
      <c r="DL257" s="346" t="s">
        <v>3320</v>
      </c>
      <c r="DM257" s="346" t="s">
        <v>3320</v>
      </c>
      <c r="DN257" s="346" t="s">
        <v>3320</v>
      </c>
      <c r="DO257" s="346" t="s">
        <v>3320</v>
      </c>
      <c r="DP257" s="346" t="s">
        <v>3320</v>
      </c>
      <c r="DQ257" s="346" t="s">
        <v>3320</v>
      </c>
      <c r="DR257" s="346" t="s">
        <v>3320</v>
      </c>
      <c r="DS257" s="346" t="s">
        <v>3320</v>
      </c>
      <c r="DT257" s="346" t="s">
        <v>3320</v>
      </c>
      <c r="DU257" s="346" t="s">
        <v>3320</v>
      </c>
      <c r="DV257" s="346" t="s">
        <v>3320</v>
      </c>
      <c r="DW257" s="346" t="s">
        <v>3320</v>
      </c>
      <c r="DX257" s="346" t="s">
        <v>3320</v>
      </c>
      <c r="DY257" s="346" t="s">
        <v>3320</v>
      </c>
      <c r="DZ257" s="346" t="s">
        <v>3320</v>
      </c>
      <c r="EA257" s="346" t="s">
        <v>3320</v>
      </c>
      <c r="EB257" s="346" t="s">
        <v>3320</v>
      </c>
      <c r="EC257" s="346" t="s">
        <v>3320</v>
      </c>
      <c r="ED257" s="346" t="s">
        <v>3320</v>
      </c>
      <c r="EE257" s="346" t="s">
        <v>3320</v>
      </c>
      <c r="EF257" s="345">
        <v>500000000</v>
      </c>
      <c r="EG257" s="346" t="s">
        <v>733</v>
      </c>
      <c r="EH257" s="346" t="s">
        <v>733</v>
      </c>
      <c r="EI257" s="346" t="s">
        <v>733</v>
      </c>
      <c r="EJ257" s="346" t="s">
        <v>733</v>
      </c>
      <c r="EK257" s="346" t="s">
        <v>5145</v>
      </c>
      <c r="EL257" s="346" t="s">
        <v>11520</v>
      </c>
      <c r="EM257" s="346" t="s">
        <v>11521</v>
      </c>
      <c r="EN257" s="348"/>
      <c r="EO257" s="346" t="s">
        <v>10026</v>
      </c>
      <c r="EP257" s="345">
        <v>1</v>
      </c>
      <c r="EQ257" s="345">
        <v>1</v>
      </c>
      <c r="ER257" s="345">
        <v>1</v>
      </c>
      <c r="ES257" s="345">
        <v>1</v>
      </c>
      <c r="ET257" s="346" t="s">
        <v>9978</v>
      </c>
      <c r="EU257" s="346" t="s">
        <v>733</v>
      </c>
      <c r="EV257" s="346" t="s">
        <v>733</v>
      </c>
      <c r="EW257" s="346" t="s">
        <v>10027</v>
      </c>
      <c r="EX257" s="346" t="s">
        <v>733</v>
      </c>
      <c r="EY257" s="346" t="s">
        <v>733</v>
      </c>
      <c r="EZ257" s="346" t="s">
        <v>733</v>
      </c>
      <c r="FA257" s="346" t="s">
        <v>733</v>
      </c>
      <c r="FB257" s="346" t="s">
        <v>733</v>
      </c>
      <c r="FC257" s="349" t="s">
        <v>5676</v>
      </c>
      <c r="FD257" s="346" t="s">
        <v>3320</v>
      </c>
      <c r="FE257" s="346" t="s">
        <v>733</v>
      </c>
      <c r="FF257" s="346" t="s">
        <v>5721</v>
      </c>
      <c r="FG257" s="346" t="s">
        <v>1214</v>
      </c>
      <c r="FH257" s="346" t="s">
        <v>1214</v>
      </c>
      <c r="FI257" s="346" t="s">
        <v>3320</v>
      </c>
      <c r="FJ257" s="346" t="s">
        <v>3320</v>
      </c>
      <c r="FK257" s="345">
        <v>0</v>
      </c>
      <c r="FL257" s="346" t="s">
        <v>1214</v>
      </c>
      <c r="FM257" s="346" t="s">
        <v>1214</v>
      </c>
      <c r="FN257" s="346" t="s">
        <v>3320</v>
      </c>
      <c r="FO257" s="346" t="s">
        <v>1214</v>
      </c>
      <c r="FP257" s="346" t="s">
        <v>3320</v>
      </c>
      <c r="FQ257" s="346" t="s">
        <v>3320</v>
      </c>
      <c r="FR257" s="346" t="s">
        <v>3320</v>
      </c>
      <c r="FS257" s="346" t="s">
        <v>3320</v>
      </c>
      <c r="FT257" s="346" t="s">
        <v>3320</v>
      </c>
      <c r="FU257" s="346" t="s">
        <v>3320</v>
      </c>
      <c r="FV257" s="346" t="s">
        <v>3825</v>
      </c>
      <c r="FW257" s="346" t="s">
        <v>1214</v>
      </c>
      <c r="FX257" s="350">
        <v>46063.63013888889</v>
      </c>
      <c r="FY257" s="350">
        <v>46063.667442129627</v>
      </c>
      <c r="FZ257" s="346" t="s">
        <v>5685</v>
      </c>
      <c r="GA257" s="346" t="s">
        <v>3320</v>
      </c>
      <c r="GB257" s="346" t="s">
        <v>3320</v>
      </c>
      <c r="GC257" s="346" t="s">
        <v>3320</v>
      </c>
      <c r="GD257" s="346" t="s">
        <v>3320</v>
      </c>
      <c r="GE257" s="346" t="s">
        <v>3320</v>
      </c>
      <c r="GF257" s="346" t="s">
        <v>3320</v>
      </c>
      <c r="GG257" s="346" t="s">
        <v>3320</v>
      </c>
      <c r="GH257" s="346" t="s">
        <v>3320</v>
      </c>
      <c r="GI257" s="346" t="s">
        <v>3320</v>
      </c>
      <c r="GJ257" s="346" t="s">
        <v>3320</v>
      </c>
      <c r="GK257" s="346" t="s">
        <v>3320</v>
      </c>
      <c r="GL257" s="346" t="s">
        <v>3320</v>
      </c>
      <c r="GM257" s="346" t="s">
        <v>3320</v>
      </c>
      <c r="GN257" s="346" t="s">
        <v>3320</v>
      </c>
      <c r="GO257" s="346" t="s">
        <v>3320</v>
      </c>
      <c r="GP257" s="346" t="s">
        <v>3320</v>
      </c>
      <c r="GQ257" s="346" t="s">
        <v>3320</v>
      </c>
      <c r="GR257" s="346" t="s">
        <v>3320</v>
      </c>
      <c r="GS257" s="346" t="s">
        <v>3320</v>
      </c>
      <c r="GT257" s="346" t="s">
        <v>3320</v>
      </c>
      <c r="GU257" s="346" t="s">
        <v>3320</v>
      </c>
      <c r="GV257" s="346" t="s">
        <v>3320</v>
      </c>
      <c r="GW257" s="346" t="s">
        <v>3320</v>
      </c>
      <c r="GX257" s="346" t="s">
        <v>3320</v>
      </c>
      <c r="GY257" s="346" t="s">
        <v>3320</v>
      </c>
      <c r="GZ257" s="346" t="s">
        <v>3320</v>
      </c>
      <c r="HA257" s="346" t="s">
        <v>3320</v>
      </c>
      <c r="HB257" s="346" t="s">
        <v>3320</v>
      </c>
      <c r="HC257" s="346" t="s">
        <v>3320</v>
      </c>
      <c r="HD257" s="346" t="s">
        <v>3320</v>
      </c>
      <c r="HE257" s="346" t="s">
        <v>3320</v>
      </c>
      <c r="HF257" s="346" t="s">
        <v>3320</v>
      </c>
      <c r="HG257" s="346" t="s">
        <v>3320</v>
      </c>
      <c r="HH257" s="346" t="s">
        <v>3320</v>
      </c>
      <c r="HI257" s="346" t="s">
        <v>3320</v>
      </c>
      <c r="HJ257" s="346" t="s">
        <v>3320</v>
      </c>
      <c r="HK257" s="346" t="s">
        <v>3320</v>
      </c>
      <c r="HL257" s="346" t="s">
        <v>3320</v>
      </c>
    </row>
    <row r="258" spans="1:220" ht="15.75" thickBot="1">
      <c r="A258" s="344" t="s">
        <v>11522</v>
      </c>
      <c r="B258" s="345">
        <v>1046</v>
      </c>
      <c r="C258" s="346" t="s">
        <v>11523</v>
      </c>
      <c r="D258" s="346" t="s">
        <v>5698</v>
      </c>
      <c r="E258" s="345">
        <v>1046</v>
      </c>
      <c r="F258" s="346" t="s">
        <v>11524</v>
      </c>
      <c r="G258" s="346" t="s">
        <v>11525</v>
      </c>
      <c r="H258" s="346" t="s">
        <v>11526</v>
      </c>
      <c r="I258" s="346" t="s">
        <v>5643</v>
      </c>
      <c r="J258" s="346" t="s">
        <v>467</v>
      </c>
      <c r="K258" s="346" t="s">
        <v>6662</v>
      </c>
      <c r="L258" s="346" t="s">
        <v>8889</v>
      </c>
      <c r="M258" s="346" t="s">
        <v>5698</v>
      </c>
      <c r="N258" s="346" t="s">
        <v>11527</v>
      </c>
      <c r="O258" s="346" t="s">
        <v>8727</v>
      </c>
      <c r="P258" s="346" t="s">
        <v>3320</v>
      </c>
      <c r="Q258" s="346" t="s">
        <v>11528</v>
      </c>
      <c r="R258" s="346" t="s">
        <v>11529</v>
      </c>
      <c r="S258" s="346" t="s">
        <v>11530</v>
      </c>
      <c r="T258" s="346" t="s">
        <v>8729</v>
      </c>
      <c r="U258" s="346" t="s">
        <v>11531</v>
      </c>
      <c r="V258" s="346" t="s">
        <v>733</v>
      </c>
      <c r="W258" s="346" t="s">
        <v>733</v>
      </c>
      <c r="X258" s="346" t="s">
        <v>733</v>
      </c>
      <c r="Y258" s="346" t="s">
        <v>3320</v>
      </c>
      <c r="Z258" s="346" t="s">
        <v>6670</v>
      </c>
      <c r="AA258" s="346" t="s">
        <v>733</v>
      </c>
      <c r="AB258" s="346" t="s">
        <v>8956</v>
      </c>
      <c r="AC258" s="346" t="s">
        <v>6672</v>
      </c>
      <c r="AD258" s="346" t="s">
        <v>6673</v>
      </c>
      <c r="AE258" s="346" t="s">
        <v>6674</v>
      </c>
      <c r="AF258" s="346" t="s">
        <v>6814</v>
      </c>
      <c r="AG258" s="346" t="s">
        <v>11532</v>
      </c>
      <c r="AH258" s="346" t="s">
        <v>1214</v>
      </c>
      <c r="AI258" s="346" t="s">
        <v>3320</v>
      </c>
      <c r="AJ258" s="346" t="s">
        <v>5747</v>
      </c>
      <c r="AK258" s="346" t="s">
        <v>1264</v>
      </c>
      <c r="AL258" s="346" t="s">
        <v>5665</v>
      </c>
      <c r="AM258" s="347">
        <v>47817</v>
      </c>
      <c r="AN258" s="345">
        <v>24</v>
      </c>
      <c r="AO258" s="345">
        <v>163.5</v>
      </c>
      <c r="AP258" s="346" t="s">
        <v>5666</v>
      </c>
      <c r="AQ258" s="345">
        <v>32</v>
      </c>
      <c r="AR258" s="345">
        <v>341.82</v>
      </c>
      <c r="AS258" s="346" t="s">
        <v>733</v>
      </c>
      <c r="AT258" s="345">
        <v>23.85</v>
      </c>
      <c r="AU258" s="346" t="s">
        <v>733</v>
      </c>
      <c r="AV258" s="345">
        <v>590</v>
      </c>
      <c r="AW258" s="346" t="s">
        <v>5667</v>
      </c>
      <c r="AX258" s="346" t="s">
        <v>5801</v>
      </c>
      <c r="AY258" s="346" t="s">
        <v>3320</v>
      </c>
      <c r="AZ258" s="346" t="s">
        <v>733</v>
      </c>
      <c r="BA258" s="346" t="s">
        <v>733</v>
      </c>
      <c r="BB258" s="345">
        <v>2090</v>
      </c>
      <c r="BC258" s="346" t="s">
        <v>3320</v>
      </c>
      <c r="BD258" s="346" t="s">
        <v>9556</v>
      </c>
      <c r="BE258" s="345">
        <v>365</v>
      </c>
      <c r="BF258" s="345">
        <v>94.5</v>
      </c>
      <c r="BG258" s="345">
        <v>98</v>
      </c>
      <c r="BH258" s="345">
        <v>25</v>
      </c>
      <c r="BI258" s="347">
        <v>46356</v>
      </c>
      <c r="BJ258" s="345">
        <v>1.45</v>
      </c>
      <c r="BK258" s="345">
        <v>8</v>
      </c>
      <c r="BL258" s="346" t="s">
        <v>8113</v>
      </c>
      <c r="BM258" s="345">
        <v>15000000</v>
      </c>
      <c r="BN258" s="346" t="s">
        <v>3320</v>
      </c>
      <c r="BO258" s="346" t="s">
        <v>3320</v>
      </c>
      <c r="BP258" s="346" t="s">
        <v>3320</v>
      </c>
      <c r="BQ258" s="346" t="s">
        <v>3320</v>
      </c>
      <c r="BR258" s="346" t="s">
        <v>3320</v>
      </c>
      <c r="BS258" s="346" t="s">
        <v>3320</v>
      </c>
      <c r="BT258" s="346" t="s">
        <v>3320</v>
      </c>
      <c r="BU258" s="346" t="s">
        <v>3320</v>
      </c>
      <c r="BV258" s="346" t="s">
        <v>3320</v>
      </c>
      <c r="BW258" s="346" t="s">
        <v>3320</v>
      </c>
      <c r="BX258" s="348"/>
      <c r="BY258" s="346" t="s">
        <v>3320</v>
      </c>
      <c r="BZ258" s="346" t="s">
        <v>3320</v>
      </c>
      <c r="CA258" s="346" t="s">
        <v>3320</v>
      </c>
      <c r="CB258" s="346" t="s">
        <v>3320</v>
      </c>
      <c r="CC258" s="346" t="s">
        <v>3320</v>
      </c>
      <c r="CD258" s="346" t="s">
        <v>3320</v>
      </c>
      <c r="CE258" s="346" t="s">
        <v>3320</v>
      </c>
      <c r="CF258" s="346" t="s">
        <v>3320</v>
      </c>
      <c r="CG258" s="346" t="s">
        <v>3320</v>
      </c>
      <c r="CH258" s="348"/>
      <c r="CI258" s="346" t="s">
        <v>3320</v>
      </c>
      <c r="CJ258" s="346" t="s">
        <v>3320</v>
      </c>
      <c r="CK258" s="346" t="s">
        <v>3320</v>
      </c>
      <c r="CL258" s="346" t="s">
        <v>3320</v>
      </c>
      <c r="CM258" s="346" t="s">
        <v>3320</v>
      </c>
      <c r="CN258" s="346" t="s">
        <v>3320</v>
      </c>
      <c r="CO258" s="346" t="s">
        <v>3320</v>
      </c>
      <c r="CP258" s="346" t="s">
        <v>3320</v>
      </c>
      <c r="CQ258" s="346" t="s">
        <v>3320</v>
      </c>
      <c r="CR258" s="346" t="s">
        <v>3320</v>
      </c>
      <c r="CS258" s="346" t="s">
        <v>3320</v>
      </c>
      <c r="CT258" s="346" t="s">
        <v>3320</v>
      </c>
      <c r="CU258" s="346" t="s">
        <v>3320</v>
      </c>
      <c r="CV258" s="346" t="s">
        <v>3320</v>
      </c>
      <c r="CW258" s="346" t="s">
        <v>3320</v>
      </c>
      <c r="CX258" s="346" t="s">
        <v>3320</v>
      </c>
      <c r="CY258" s="346" t="s">
        <v>3320</v>
      </c>
      <c r="CZ258" s="346" t="s">
        <v>3320</v>
      </c>
      <c r="DA258" s="346" t="s">
        <v>3320</v>
      </c>
      <c r="DB258" s="346" t="s">
        <v>3320</v>
      </c>
      <c r="DC258" s="346" t="s">
        <v>3320</v>
      </c>
      <c r="DD258" s="346" t="s">
        <v>3320</v>
      </c>
      <c r="DE258" s="346" t="s">
        <v>3320</v>
      </c>
      <c r="DF258" s="346" t="s">
        <v>3320</v>
      </c>
      <c r="DG258" s="346" t="s">
        <v>3320</v>
      </c>
      <c r="DH258" s="346" t="s">
        <v>3320</v>
      </c>
      <c r="DI258" s="346" t="s">
        <v>3320</v>
      </c>
      <c r="DJ258" s="346" t="s">
        <v>3320</v>
      </c>
      <c r="DK258" s="346" t="s">
        <v>3320</v>
      </c>
      <c r="DL258" s="346" t="s">
        <v>3320</v>
      </c>
      <c r="DM258" s="346" t="s">
        <v>3320</v>
      </c>
      <c r="DN258" s="346" t="s">
        <v>3320</v>
      </c>
      <c r="DO258" s="346" t="s">
        <v>3320</v>
      </c>
      <c r="DP258" s="346" t="s">
        <v>3320</v>
      </c>
      <c r="DQ258" s="346" t="s">
        <v>3320</v>
      </c>
      <c r="DR258" s="346" t="s">
        <v>3320</v>
      </c>
      <c r="DS258" s="346" t="s">
        <v>3320</v>
      </c>
      <c r="DT258" s="346" t="s">
        <v>3320</v>
      </c>
      <c r="DU258" s="346" t="s">
        <v>3320</v>
      </c>
      <c r="DV258" s="346" t="s">
        <v>3320</v>
      </c>
      <c r="DW258" s="346" t="s">
        <v>3320</v>
      </c>
      <c r="DX258" s="346" t="s">
        <v>3320</v>
      </c>
      <c r="DY258" s="346" t="s">
        <v>3320</v>
      </c>
      <c r="DZ258" s="346" t="s">
        <v>3320</v>
      </c>
      <c r="EA258" s="346" t="s">
        <v>3320</v>
      </c>
      <c r="EB258" s="346" t="s">
        <v>3320</v>
      </c>
      <c r="EC258" s="346" t="s">
        <v>3320</v>
      </c>
      <c r="ED258" s="346" t="s">
        <v>3320</v>
      </c>
      <c r="EE258" s="346" t="s">
        <v>3320</v>
      </c>
      <c r="EF258" s="345">
        <v>190400000</v>
      </c>
      <c r="EG258" s="346" t="s">
        <v>733</v>
      </c>
      <c r="EH258" s="346" t="s">
        <v>733</v>
      </c>
      <c r="EI258" s="346" t="s">
        <v>733</v>
      </c>
      <c r="EJ258" s="346" t="s">
        <v>733</v>
      </c>
      <c r="EK258" s="346" t="s">
        <v>466</v>
      </c>
      <c r="EL258" s="346" t="s">
        <v>11533</v>
      </c>
      <c r="EM258" s="179" t="s">
        <v>11534</v>
      </c>
      <c r="EN258" s="348"/>
      <c r="EO258" s="346" t="s">
        <v>10028</v>
      </c>
      <c r="EP258" s="345">
        <v>14842000</v>
      </c>
      <c r="EQ258" s="345">
        <v>42000000</v>
      </c>
      <c r="ER258" s="345">
        <v>10000</v>
      </c>
      <c r="ES258" s="345">
        <v>4000</v>
      </c>
      <c r="ET258" s="346" t="s">
        <v>8117</v>
      </c>
      <c r="EU258" s="346" t="s">
        <v>733</v>
      </c>
      <c r="EV258" s="346" t="s">
        <v>733</v>
      </c>
      <c r="EW258" s="346" t="s">
        <v>8589</v>
      </c>
      <c r="EX258" s="346" t="s">
        <v>733</v>
      </c>
      <c r="EY258" s="346" t="s">
        <v>733</v>
      </c>
      <c r="EZ258" s="346" t="s">
        <v>733</v>
      </c>
      <c r="FA258" s="346" t="s">
        <v>733</v>
      </c>
      <c r="FB258" s="346" t="s">
        <v>733</v>
      </c>
      <c r="FC258" s="349" t="s">
        <v>5676</v>
      </c>
      <c r="FD258" s="346" t="s">
        <v>3320</v>
      </c>
      <c r="FE258" s="346" t="s">
        <v>733</v>
      </c>
      <c r="FF258" s="346" t="s">
        <v>5721</v>
      </c>
      <c r="FG258" s="346" t="s">
        <v>1214</v>
      </c>
      <c r="FH258" s="346" t="s">
        <v>1214</v>
      </c>
      <c r="FI258" s="346" t="s">
        <v>3320</v>
      </c>
      <c r="FJ258" s="346" t="s">
        <v>3320</v>
      </c>
      <c r="FK258" s="345">
        <v>0</v>
      </c>
      <c r="FL258" s="346" t="s">
        <v>1214</v>
      </c>
      <c r="FM258" s="346" t="s">
        <v>1214</v>
      </c>
      <c r="FN258" s="346" t="s">
        <v>3320</v>
      </c>
      <c r="FO258" s="346" t="s">
        <v>1214</v>
      </c>
      <c r="FP258" s="346" t="s">
        <v>3320</v>
      </c>
      <c r="FQ258" s="346" t="s">
        <v>3320</v>
      </c>
      <c r="FR258" s="346" t="s">
        <v>3320</v>
      </c>
      <c r="FS258" s="346" t="s">
        <v>3320</v>
      </c>
      <c r="FT258" s="346" t="s">
        <v>3320</v>
      </c>
      <c r="FU258" s="346" t="s">
        <v>3320</v>
      </c>
      <c r="FV258" s="346" t="s">
        <v>1214</v>
      </c>
      <c r="FW258" s="346" t="s">
        <v>1214</v>
      </c>
      <c r="FX258" s="350">
        <v>46083.501250000001</v>
      </c>
      <c r="FY258" s="346" t="s">
        <v>3320</v>
      </c>
      <c r="FZ258" s="346" t="s">
        <v>10029</v>
      </c>
      <c r="GA258" s="346" t="s">
        <v>3320</v>
      </c>
      <c r="GB258" s="346" t="s">
        <v>3320</v>
      </c>
      <c r="GC258" s="346" t="s">
        <v>3320</v>
      </c>
      <c r="GD258" s="346" t="s">
        <v>3320</v>
      </c>
      <c r="GE258" s="346" t="s">
        <v>3320</v>
      </c>
      <c r="GF258" s="346" t="s">
        <v>3320</v>
      </c>
      <c r="GG258" s="346" t="s">
        <v>3320</v>
      </c>
      <c r="GH258" s="346" t="s">
        <v>3320</v>
      </c>
      <c r="GI258" s="346" t="s">
        <v>3320</v>
      </c>
      <c r="GJ258" s="346" t="s">
        <v>3320</v>
      </c>
      <c r="GK258" s="346" t="s">
        <v>3320</v>
      </c>
      <c r="GL258" s="346" t="s">
        <v>3320</v>
      </c>
      <c r="GM258" s="346" t="s">
        <v>3320</v>
      </c>
      <c r="GN258" s="346" t="s">
        <v>3320</v>
      </c>
      <c r="GO258" s="346" t="s">
        <v>3320</v>
      </c>
      <c r="GP258" s="346" t="s">
        <v>3320</v>
      </c>
      <c r="GQ258" s="346" t="s">
        <v>3320</v>
      </c>
      <c r="GR258" s="346" t="s">
        <v>3320</v>
      </c>
      <c r="GS258" s="346" t="s">
        <v>3320</v>
      </c>
      <c r="GT258" s="346" t="s">
        <v>3320</v>
      </c>
      <c r="GU258" s="346" t="s">
        <v>3320</v>
      </c>
      <c r="GV258" s="346" t="s">
        <v>3320</v>
      </c>
      <c r="GW258" s="346" t="s">
        <v>3320</v>
      </c>
      <c r="GX258" s="346" t="s">
        <v>3320</v>
      </c>
      <c r="GY258" s="346" t="s">
        <v>3320</v>
      </c>
      <c r="GZ258" s="346" t="s">
        <v>3320</v>
      </c>
      <c r="HA258" s="346" t="s">
        <v>3320</v>
      </c>
      <c r="HB258" s="346" t="s">
        <v>3320</v>
      </c>
      <c r="HC258" s="346" t="s">
        <v>3320</v>
      </c>
      <c r="HD258" s="346" t="s">
        <v>3320</v>
      </c>
      <c r="HE258" s="346" t="s">
        <v>3320</v>
      </c>
      <c r="HF258" s="346" t="s">
        <v>3320</v>
      </c>
      <c r="HG258" s="346" t="s">
        <v>3320</v>
      </c>
      <c r="HH258" s="346" t="s">
        <v>3320</v>
      </c>
      <c r="HI258" s="346" t="s">
        <v>3320</v>
      </c>
      <c r="HJ258" s="346" t="s">
        <v>3320</v>
      </c>
      <c r="HK258" s="346" t="s">
        <v>3320</v>
      </c>
      <c r="HL258" s="346" t="s">
        <v>3320</v>
      </c>
    </row>
    <row r="259" spans="1:220" ht="15.75" thickBot="1">
      <c r="A259" s="344" t="s">
        <v>11522</v>
      </c>
      <c r="B259" s="345">
        <v>388</v>
      </c>
      <c r="C259" s="346" t="s">
        <v>11535</v>
      </c>
      <c r="D259" s="346" t="s">
        <v>5698</v>
      </c>
      <c r="E259" s="345">
        <v>388</v>
      </c>
      <c r="F259" s="346" t="s">
        <v>11536</v>
      </c>
      <c r="G259" s="346" t="s">
        <v>11537</v>
      </c>
      <c r="H259" s="346" t="s">
        <v>11538</v>
      </c>
      <c r="I259" s="346" t="s">
        <v>5916</v>
      </c>
      <c r="J259" s="346" t="s">
        <v>11539</v>
      </c>
      <c r="K259" s="346" t="s">
        <v>11540</v>
      </c>
      <c r="L259" s="346" t="s">
        <v>11541</v>
      </c>
      <c r="M259" s="346" t="s">
        <v>11541</v>
      </c>
      <c r="N259" s="179" t="s">
        <v>3431</v>
      </c>
      <c r="O259" s="348"/>
      <c r="P259" s="346" t="s">
        <v>3320</v>
      </c>
      <c r="Q259" s="346" t="s">
        <v>11542</v>
      </c>
      <c r="R259" s="346" t="s">
        <v>5698</v>
      </c>
      <c r="S259" s="346" t="s">
        <v>11543</v>
      </c>
      <c r="T259" s="346" t="s">
        <v>11544</v>
      </c>
      <c r="U259" s="346" t="s">
        <v>11545</v>
      </c>
      <c r="V259" s="346" t="s">
        <v>733</v>
      </c>
      <c r="W259" s="346" t="s">
        <v>733</v>
      </c>
      <c r="X259" s="346" t="s">
        <v>733</v>
      </c>
      <c r="Y259" s="346" t="s">
        <v>3320</v>
      </c>
      <c r="Z259" s="346" t="s">
        <v>11546</v>
      </c>
      <c r="AA259" s="346" t="s">
        <v>733</v>
      </c>
      <c r="AB259" s="346" t="s">
        <v>11547</v>
      </c>
      <c r="AC259" s="346" t="s">
        <v>11548</v>
      </c>
      <c r="AD259" s="346" t="s">
        <v>11549</v>
      </c>
      <c r="AE259" s="346" t="s">
        <v>11550</v>
      </c>
      <c r="AF259" s="346" t="s">
        <v>3320</v>
      </c>
      <c r="AG259" s="348"/>
      <c r="AH259" s="346" t="s">
        <v>1214</v>
      </c>
      <c r="AI259" s="346" t="s">
        <v>3320</v>
      </c>
      <c r="AJ259" s="346" t="s">
        <v>5747</v>
      </c>
      <c r="AK259" s="346" t="s">
        <v>1264</v>
      </c>
      <c r="AL259" s="346" t="s">
        <v>5665</v>
      </c>
      <c r="AM259" s="347">
        <v>47484</v>
      </c>
      <c r="AN259" s="345">
        <v>36</v>
      </c>
      <c r="AO259" s="345">
        <v>99</v>
      </c>
      <c r="AP259" s="346" t="s">
        <v>5863</v>
      </c>
      <c r="AQ259" s="345">
        <v>22</v>
      </c>
      <c r="AR259" s="345">
        <v>273.39999999999998</v>
      </c>
      <c r="AS259" s="346" t="s">
        <v>733</v>
      </c>
      <c r="AT259" s="346" t="s">
        <v>3320</v>
      </c>
      <c r="AU259" s="346" t="s">
        <v>3320</v>
      </c>
      <c r="AV259" s="346" t="s">
        <v>3320</v>
      </c>
      <c r="AW259" s="346" t="s">
        <v>3320</v>
      </c>
      <c r="AX259" s="346" t="s">
        <v>3320</v>
      </c>
      <c r="AY259" s="346" t="s">
        <v>3320</v>
      </c>
      <c r="AZ259" s="346" t="s">
        <v>3320</v>
      </c>
      <c r="BA259" s="346" t="s">
        <v>3320</v>
      </c>
      <c r="BB259" s="346" t="s">
        <v>3320</v>
      </c>
      <c r="BC259" s="346" t="s">
        <v>3320</v>
      </c>
      <c r="BD259" s="348"/>
      <c r="BE259" s="346" t="s">
        <v>3320</v>
      </c>
      <c r="BF259" s="346" t="s">
        <v>3320</v>
      </c>
      <c r="BG259" s="346" t="s">
        <v>3320</v>
      </c>
      <c r="BH259" s="346" t="s">
        <v>3320</v>
      </c>
      <c r="BI259" s="346" t="s">
        <v>3320</v>
      </c>
      <c r="BJ259" s="346" t="s">
        <v>3320</v>
      </c>
      <c r="BK259" s="346" t="s">
        <v>3320</v>
      </c>
      <c r="BL259" s="346" t="s">
        <v>3320</v>
      </c>
      <c r="BM259" s="346" t="s">
        <v>3320</v>
      </c>
      <c r="BN259" s="345">
        <v>4.5</v>
      </c>
      <c r="BO259" s="345">
        <v>6.8</v>
      </c>
      <c r="BP259" s="346" t="s">
        <v>733</v>
      </c>
      <c r="BQ259" s="346" t="s">
        <v>5937</v>
      </c>
      <c r="BR259" s="345">
        <v>0.35</v>
      </c>
      <c r="BS259" s="346" t="s">
        <v>1214</v>
      </c>
      <c r="BT259" s="346" t="s">
        <v>733</v>
      </c>
      <c r="BU259" s="346" t="s">
        <v>733</v>
      </c>
      <c r="BV259" s="345">
        <v>35</v>
      </c>
      <c r="BW259" s="345">
        <v>32</v>
      </c>
      <c r="BX259" s="346" t="s">
        <v>7130</v>
      </c>
      <c r="BY259" s="345">
        <v>365</v>
      </c>
      <c r="BZ259" s="345">
        <v>90</v>
      </c>
      <c r="CA259" s="345">
        <v>95</v>
      </c>
      <c r="CB259" s="345">
        <v>25</v>
      </c>
      <c r="CC259" s="347">
        <v>46614</v>
      </c>
      <c r="CD259" s="345">
        <v>0.5</v>
      </c>
      <c r="CE259" s="346" t="s">
        <v>3320</v>
      </c>
      <c r="CF259" s="346" t="s">
        <v>11551</v>
      </c>
      <c r="CG259" s="345">
        <v>40000000</v>
      </c>
      <c r="CH259" s="348"/>
      <c r="CI259" s="346" t="s">
        <v>3320</v>
      </c>
      <c r="CJ259" s="346" t="s">
        <v>3320</v>
      </c>
      <c r="CK259" s="346" t="s">
        <v>3320</v>
      </c>
      <c r="CL259" s="346" t="s">
        <v>3320</v>
      </c>
      <c r="CM259" s="346" t="s">
        <v>3320</v>
      </c>
      <c r="CN259" s="346" t="s">
        <v>3320</v>
      </c>
      <c r="CO259" s="346" t="s">
        <v>3320</v>
      </c>
      <c r="CP259" s="346" t="s">
        <v>3320</v>
      </c>
      <c r="CQ259" s="346" t="s">
        <v>3320</v>
      </c>
      <c r="CR259" s="346" t="s">
        <v>3320</v>
      </c>
      <c r="CS259" s="346" t="s">
        <v>3320</v>
      </c>
      <c r="CT259" s="346" t="s">
        <v>3320</v>
      </c>
      <c r="CU259" s="346" t="s">
        <v>3320</v>
      </c>
      <c r="CV259" s="346" t="s">
        <v>3320</v>
      </c>
      <c r="CW259" s="346" t="s">
        <v>3320</v>
      </c>
      <c r="CX259" s="346" t="s">
        <v>3320</v>
      </c>
      <c r="CY259" s="346" t="s">
        <v>3320</v>
      </c>
      <c r="CZ259" s="346" t="s">
        <v>3320</v>
      </c>
      <c r="DA259" s="346" t="s">
        <v>3320</v>
      </c>
      <c r="DB259" s="346" t="s">
        <v>3320</v>
      </c>
      <c r="DC259" s="346" t="s">
        <v>3320</v>
      </c>
      <c r="DD259" s="346" t="s">
        <v>3320</v>
      </c>
      <c r="DE259" s="346" t="s">
        <v>3320</v>
      </c>
      <c r="DF259" s="346" t="s">
        <v>3320</v>
      </c>
      <c r="DG259" s="346" t="s">
        <v>3320</v>
      </c>
      <c r="DH259" s="346" t="s">
        <v>3320</v>
      </c>
      <c r="DI259" s="346" t="s">
        <v>3320</v>
      </c>
      <c r="DJ259" s="346" t="s">
        <v>3320</v>
      </c>
      <c r="DK259" s="346" t="s">
        <v>3320</v>
      </c>
      <c r="DL259" s="346" t="s">
        <v>3320</v>
      </c>
      <c r="DM259" s="346" t="s">
        <v>3320</v>
      </c>
      <c r="DN259" s="346" t="s">
        <v>3320</v>
      </c>
      <c r="DO259" s="346" t="s">
        <v>3320</v>
      </c>
      <c r="DP259" s="346" t="s">
        <v>3320</v>
      </c>
      <c r="DQ259" s="346" t="s">
        <v>3320</v>
      </c>
      <c r="DR259" s="346" t="s">
        <v>3320</v>
      </c>
      <c r="DS259" s="346" t="s">
        <v>3320</v>
      </c>
      <c r="DT259" s="346" t="s">
        <v>3320</v>
      </c>
      <c r="DU259" s="346" t="s">
        <v>3320</v>
      </c>
      <c r="DV259" s="346" t="s">
        <v>3320</v>
      </c>
      <c r="DW259" s="346" t="s">
        <v>3320</v>
      </c>
      <c r="DX259" s="346" t="s">
        <v>3320</v>
      </c>
      <c r="DY259" s="346" t="s">
        <v>3320</v>
      </c>
      <c r="DZ259" s="346" t="s">
        <v>3320</v>
      </c>
      <c r="EA259" s="346" t="s">
        <v>3320</v>
      </c>
      <c r="EB259" s="346" t="s">
        <v>3320</v>
      </c>
      <c r="EC259" s="346" t="s">
        <v>3320</v>
      </c>
      <c r="ED259" s="346" t="s">
        <v>3320</v>
      </c>
      <c r="EE259" s="346" t="s">
        <v>3320</v>
      </c>
      <c r="EF259" s="346" t="s">
        <v>3320</v>
      </c>
      <c r="EG259" s="346" t="s">
        <v>733</v>
      </c>
      <c r="EH259" s="346" t="s">
        <v>1214</v>
      </c>
      <c r="EI259" s="346" t="s">
        <v>733</v>
      </c>
      <c r="EJ259" s="346" t="s">
        <v>733</v>
      </c>
      <c r="EK259" s="346" t="s">
        <v>3428</v>
      </c>
      <c r="EL259" s="179" t="s">
        <v>11552</v>
      </c>
      <c r="EM259" s="348"/>
      <c r="EN259" s="348"/>
      <c r="EO259" s="346" t="s">
        <v>10030</v>
      </c>
      <c r="EP259" s="346" t="s">
        <v>3320</v>
      </c>
      <c r="EQ259" s="346" t="s">
        <v>3320</v>
      </c>
      <c r="ER259" s="346" t="s">
        <v>3320</v>
      </c>
      <c r="ES259" s="346" t="s">
        <v>3320</v>
      </c>
      <c r="ET259" s="346" t="s">
        <v>3320</v>
      </c>
      <c r="EU259" s="346" t="s">
        <v>3320</v>
      </c>
      <c r="EV259" s="346" t="s">
        <v>3320</v>
      </c>
      <c r="EW259" s="346" t="s">
        <v>3320</v>
      </c>
      <c r="EX259" s="346" t="s">
        <v>3320</v>
      </c>
      <c r="EY259" s="346" t="s">
        <v>3320</v>
      </c>
      <c r="EZ259" s="346" t="s">
        <v>3320</v>
      </c>
      <c r="FA259" s="346" t="s">
        <v>3320</v>
      </c>
      <c r="FB259" s="346" t="s">
        <v>3320</v>
      </c>
      <c r="FC259" s="346" t="s">
        <v>3320</v>
      </c>
      <c r="FD259" s="346" t="s">
        <v>3320</v>
      </c>
      <c r="FE259" s="346" t="s">
        <v>1214</v>
      </c>
      <c r="FF259" s="346" t="s">
        <v>3320</v>
      </c>
      <c r="FG259" s="346" t="s">
        <v>3320</v>
      </c>
      <c r="FH259" s="346" t="s">
        <v>3320</v>
      </c>
      <c r="FI259" s="346" t="s">
        <v>3320</v>
      </c>
      <c r="FJ259" s="346" t="s">
        <v>3320</v>
      </c>
      <c r="FK259" s="346" t="s">
        <v>3320</v>
      </c>
      <c r="FL259" s="346" t="s">
        <v>3320</v>
      </c>
      <c r="FM259" s="346" t="s">
        <v>3320</v>
      </c>
      <c r="FN259" s="346" t="s">
        <v>3320</v>
      </c>
      <c r="FO259" s="346" t="s">
        <v>3320</v>
      </c>
      <c r="FP259" s="346" t="s">
        <v>3320</v>
      </c>
      <c r="FQ259" s="346" t="s">
        <v>3320</v>
      </c>
      <c r="FR259" s="346" t="s">
        <v>3320</v>
      </c>
      <c r="FS259" s="346" t="s">
        <v>3320</v>
      </c>
      <c r="FT259" s="346" t="s">
        <v>3320</v>
      </c>
      <c r="FU259" s="346" t="s">
        <v>3320</v>
      </c>
      <c r="FV259" s="346" t="s">
        <v>3320</v>
      </c>
      <c r="FW259" s="346" t="s">
        <v>3320</v>
      </c>
      <c r="FX259" s="350">
        <v>46079.818402777775</v>
      </c>
      <c r="FY259" s="346" t="s">
        <v>3320</v>
      </c>
      <c r="FZ259" s="346" t="s">
        <v>10029</v>
      </c>
      <c r="GA259" s="346" t="s">
        <v>3320</v>
      </c>
      <c r="GB259" s="346" t="s">
        <v>3320</v>
      </c>
      <c r="GC259" s="346" t="s">
        <v>3320</v>
      </c>
      <c r="GD259" s="346" t="s">
        <v>3320</v>
      </c>
      <c r="GE259" s="346" t="s">
        <v>3320</v>
      </c>
      <c r="GF259" s="346" t="s">
        <v>3320</v>
      </c>
      <c r="GG259" s="346" t="s">
        <v>3320</v>
      </c>
      <c r="GH259" s="346" t="s">
        <v>3320</v>
      </c>
      <c r="GI259" s="346" t="s">
        <v>3320</v>
      </c>
      <c r="GJ259" s="346" t="s">
        <v>3320</v>
      </c>
      <c r="GK259" s="346" t="s">
        <v>3320</v>
      </c>
      <c r="GL259" s="346" t="s">
        <v>3320</v>
      </c>
      <c r="GM259" s="346" t="s">
        <v>3320</v>
      </c>
      <c r="GN259" s="346" t="s">
        <v>3320</v>
      </c>
      <c r="GO259" s="346" t="s">
        <v>3320</v>
      </c>
      <c r="GP259" s="346" t="s">
        <v>3320</v>
      </c>
      <c r="GQ259" s="346" t="s">
        <v>3320</v>
      </c>
      <c r="GR259" s="346" t="s">
        <v>3320</v>
      </c>
      <c r="GS259" s="346" t="s">
        <v>3320</v>
      </c>
      <c r="GT259" s="346" t="s">
        <v>3320</v>
      </c>
      <c r="GU259" s="346" t="s">
        <v>3320</v>
      </c>
      <c r="GV259" s="346" t="s">
        <v>3320</v>
      </c>
      <c r="GW259" s="346" t="s">
        <v>3320</v>
      </c>
      <c r="GX259" s="346" t="s">
        <v>3320</v>
      </c>
      <c r="GY259" s="346" t="s">
        <v>3320</v>
      </c>
      <c r="GZ259" s="346" t="s">
        <v>3320</v>
      </c>
      <c r="HA259" s="346" t="s">
        <v>3320</v>
      </c>
      <c r="HB259" s="346" t="s">
        <v>3320</v>
      </c>
      <c r="HC259" s="346" t="s">
        <v>3320</v>
      </c>
      <c r="HD259" s="346" t="s">
        <v>3320</v>
      </c>
      <c r="HE259" s="346" t="s">
        <v>3320</v>
      </c>
      <c r="HF259" s="346" t="s">
        <v>3320</v>
      </c>
      <c r="HG259" s="346" t="s">
        <v>3320</v>
      </c>
      <c r="HH259" s="346" t="s">
        <v>3320</v>
      </c>
      <c r="HI259" s="346" t="s">
        <v>3320</v>
      </c>
      <c r="HJ259" s="346" t="s">
        <v>3320</v>
      </c>
      <c r="HK259" s="346" t="s">
        <v>3320</v>
      </c>
      <c r="HL259" s="346" t="s">
        <v>3320</v>
      </c>
    </row>
    <row r="260" spans="1:220" ht="15.75" thickBot="1">
      <c r="A260" s="344" t="s">
        <v>11522</v>
      </c>
      <c r="B260" s="345">
        <v>869</v>
      </c>
      <c r="C260" s="346" t="s">
        <v>11553</v>
      </c>
      <c r="D260" s="346" t="s">
        <v>5698</v>
      </c>
      <c r="E260" s="345">
        <v>869</v>
      </c>
      <c r="F260" s="346" t="s">
        <v>5780</v>
      </c>
      <c r="G260" s="346" t="s">
        <v>5781</v>
      </c>
      <c r="H260" s="346" t="s">
        <v>11369</v>
      </c>
      <c r="I260" s="346" t="s">
        <v>5643</v>
      </c>
      <c r="J260" s="346" t="s">
        <v>4657</v>
      </c>
      <c r="K260" s="346" t="s">
        <v>11347</v>
      </c>
      <c r="L260" s="346" t="s">
        <v>5784</v>
      </c>
      <c r="M260" s="346" t="s">
        <v>11507</v>
      </c>
      <c r="N260" s="346" t="s">
        <v>5786</v>
      </c>
      <c r="O260" s="346" t="s">
        <v>5787</v>
      </c>
      <c r="P260" s="346" t="s">
        <v>3320</v>
      </c>
      <c r="Q260" s="346" t="s">
        <v>5788</v>
      </c>
      <c r="R260" s="346" t="s">
        <v>5698</v>
      </c>
      <c r="S260" s="346" t="s">
        <v>5789</v>
      </c>
      <c r="T260" s="346" t="s">
        <v>5790</v>
      </c>
      <c r="U260" s="346" t="s">
        <v>5791</v>
      </c>
      <c r="V260" s="346" t="s">
        <v>733</v>
      </c>
      <c r="W260" s="346" t="s">
        <v>733</v>
      </c>
      <c r="X260" s="346" t="s">
        <v>733</v>
      </c>
      <c r="Y260" s="346" t="s">
        <v>3320</v>
      </c>
      <c r="Z260" s="346" t="s">
        <v>5792</v>
      </c>
      <c r="AA260" s="346" t="s">
        <v>733</v>
      </c>
      <c r="AB260" s="346" t="s">
        <v>5793</v>
      </c>
      <c r="AC260" s="346" t="s">
        <v>5794</v>
      </c>
      <c r="AD260" s="346" t="s">
        <v>5659</v>
      </c>
      <c r="AE260" s="346" t="s">
        <v>5795</v>
      </c>
      <c r="AF260" s="346" t="s">
        <v>5796</v>
      </c>
      <c r="AG260" s="346" t="s">
        <v>5797</v>
      </c>
      <c r="AH260" s="346" t="s">
        <v>1214</v>
      </c>
      <c r="AI260" s="346" t="s">
        <v>3320</v>
      </c>
      <c r="AJ260" s="346" t="s">
        <v>5709</v>
      </c>
      <c r="AK260" s="346" t="s">
        <v>5709</v>
      </c>
      <c r="AL260" s="346" t="s">
        <v>5665</v>
      </c>
      <c r="AM260" s="347">
        <v>46991</v>
      </c>
      <c r="AN260" s="345">
        <v>30</v>
      </c>
      <c r="AO260" s="345">
        <v>120</v>
      </c>
      <c r="AP260" s="346" t="s">
        <v>9250</v>
      </c>
      <c r="AQ260" s="345">
        <v>206852</v>
      </c>
      <c r="AR260" s="345">
        <v>279</v>
      </c>
      <c r="AS260" s="346" t="s">
        <v>733</v>
      </c>
      <c r="AT260" s="345">
        <v>0.26</v>
      </c>
      <c r="AU260" s="346" t="s">
        <v>1214</v>
      </c>
      <c r="AV260" s="345">
        <v>650</v>
      </c>
      <c r="AW260" s="346" t="s">
        <v>5800</v>
      </c>
      <c r="AX260" s="346" t="s">
        <v>5801</v>
      </c>
      <c r="AY260" s="346" t="s">
        <v>3320</v>
      </c>
      <c r="AZ260" s="346" t="s">
        <v>733</v>
      </c>
      <c r="BA260" s="346" t="s">
        <v>733</v>
      </c>
      <c r="BB260" s="345">
        <v>1858.2</v>
      </c>
      <c r="BC260" s="345">
        <v>1684.1</v>
      </c>
      <c r="BD260" s="346" t="s">
        <v>5989</v>
      </c>
      <c r="BE260" s="345">
        <v>1</v>
      </c>
      <c r="BF260" s="345">
        <v>87</v>
      </c>
      <c r="BG260" s="345">
        <v>95</v>
      </c>
      <c r="BH260" s="345">
        <v>25</v>
      </c>
      <c r="BI260" s="347">
        <v>46388</v>
      </c>
      <c r="BJ260" s="345">
        <v>1.5</v>
      </c>
      <c r="BK260" s="346" t="s">
        <v>3320</v>
      </c>
      <c r="BL260" s="346" t="s">
        <v>5796</v>
      </c>
      <c r="BM260" s="345">
        <v>7000000</v>
      </c>
      <c r="BN260" s="346" t="s">
        <v>3320</v>
      </c>
      <c r="BO260" s="346" t="s">
        <v>3320</v>
      </c>
      <c r="BP260" s="346" t="s">
        <v>3320</v>
      </c>
      <c r="BQ260" s="346" t="s">
        <v>3320</v>
      </c>
      <c r="BR260" s="346" t="s">
        <v>3320</v>
      </c>
      <c r="BS260" s="346" t="s">
        <v>3320</v>
      </c>
      <c r="BT260" s="346" t="s">
        <v>3320</v>
      </c>
      <c r="BU260" s="346" t="s">
        <v>3320</v>
      </c>
      <c r="BV260" s="346" t="s">
        <v>3320</v>
      </c>
      <c r="BW260" s="346" t="s">
        <v>3320</v>
      </c>
      <c r="BX260" s="348"/>
      <c r="BY260" s="346" t="s">
        <v>3320</v>
      </c>
      <c r="BZ260" s="346" t="s">
        <v>3320</v>
      </c>
      <c r="CA260" s="346" t="s">
        <v>3320</v>
      </c>
      <c r="CB260" s="346" t="s">
        <v>3320</v>
      </c>
      <c r="CC260" s="346" t="s">
        <v>3320</v>
      </c>
      <c r="CD260" s="346" t="s">
        <v>3320</v>
      </c>
      <c r="CE260" s="346" t="s">
        <v>3320</v>
      </c>
      <c r="CF260" s="346" t="s">
        <v>3320</v>
      </c>
      <c r="CG260" s="346" t="s">
        <v>3320</v>
      </c>
      <c r="CH260" s="348"/>
      <c r="CI260" s="346" t="s">
        <v>3320</v>
      </c>
      <c r="CJ260" s="346" t="s">
        <v>3320</v>
      </c>
      <c r="CK260" s="346" t="s">
        <v>3320</v>
      </c>
      <c r="CL260" s="346" t="s">
        <v>3320</v>
      </c>
      <c r="CM260" s="346" t="s">
        <v>3320</v>
      </c>
      <c r="CN260" s="346" t="s">
        <v>3320</v>
      </c>
      <c r="CO260" s="346" t="s">
        <v>3320</v>
      </c>
      <c r="CP260" s="346" t="s">
        <v>3320</v>
      </c>
      <c r="CQ260" s="346" t="s">
        <v>3320</v>
      </c>
      <c r="CR260" s="346" t="s">
        <v>3320</v>
      </c>
      <c r="CS260" s="346" t="s">
        <v>3320</v>
      </c>
      <c r="CT260" s="346" t="s">
        <v>3320</v>
      </c>
      <c r="CU260" s="346" t="s">
        <v>3320</v>
      </c>
      <c r="CV260" s="346" t="s">
        <v>3320</v>
      </c>
      <c r="CW260" s="346" t="s">
        <v>3320</v>
      </c>
      <c r="CX260" s="346" t="s">
        <v>3320</v>
      </c>
      <c r="CY260" s="346" t="s">
        <v>3320</v>
      </c>
      <c r="CZ260" s="346" t="s">
        <v>3320</v>
      </c>
      <c r="DA260" s="346" t="s">
        <v>3320</v>
      </c>
      <c r="DB260" s="346" t="s">
        <v>3320</v>
      </c>
      <c r="DC260" s="346" t="s">
        <v>3320</v>
      </c>
      <c r="DD260" s="346" t="s">
        <v>3320</v>
      </c>
      <c r="DE260" s="346" t="s">
        <v>3320</v>
      </c>
      <c r="DF260" s="346" t="s">
        <v>3320</v>
      </c>
      <c r="DG260" s="346" t="s">
        <v>3320</v>
      </c>
      <c r="DH260" s="346" t="s">
        <v>3320</v>
      </c>
      <c r="DI260" s="346" t="s">
        <v>3320</v>
      </c>
      <c r="DJ260" s="346" t="s">
        <v>3320</v>
      </c>
      <c r="DK260" s="346" t="s">
        <v>3320</v>
      </c>
      <c r="DL260" s="346" t="s">
        <v>3320</v>
      </c>
      <c r="DM260" s="346" t="s">
        <v>3320</v>
      </c>
      <c r="DN260" s="346" t="s">
        <v>3320</v>
      </c>
      <c r="DO260" s="346" t="s">
        <v>3320</v>
      </c>
      <c r="DP260" s="346" t="s">
        <v>3320</v>
      </c>
      <c r="DQ260" s="346" t="s">
        <v>3320</v>
      </c>
      <c r="DR260" s="346" t="s">
        <v>3320</v>
      </c>
      <c r="DS260" s="346" t="s">
        <v>3320</v>
      </c>
      <c r="DT260" s="346" t="s">
        <v>3320</v>
      </c>
      <c r="DU260" s="346" t="s">
        <v>3320</v>
      </c>
      <c r="DV260" s="346" t="s">
        <v>3320</v>
      </c>
      <c r="DW260" s="346" t="s">
        <v>3320</v>
      </c>
      <c r="DX260" s="346" t="s">
        <v>3320</v>
      </c>
      <c r="DY260" s="346" t="s">
        <v>3320</v>
      </c>
      <c r="DZ260" s="346" t="s">
        <v>3320</v>
      </c>
      <c r="EA260" s="346" t="s">
        <v>3320</v>
      </c>
      <c r="EB260" s="346" t="s">
        <v>3320</v>
      </c>
      <c r="EC260" s="346" t="s">
        <v>3320</v>
      </c>
      <c r="ED260" s="346" t="s">
        <v>3320</v>
      </c>
      <c r="EE260" s="346" t="s">
        <v>3320</v>
      </c>
      <c r="EF260" s="345">
        <v>211848856</v>
      </c>
      <c r="EG260" s="346" t="s">
        <v>733</v>
      </c>
      <c r="EH260" s="346" t="s">
        <v>733</v>
      </c>
      <c r="EI260" s="346" t="s">
        <v>733</v>
      </c>
      <c r="EJ260" s="346" t="s">
        <v>733</v>
      </c>
      <c r="EK260" s="346" t="s">
        <v>2888</v>
      </c>
      <c r="EL260" s="346" t="s">
        <v>11554</v>
      </c>
      <c r="EM260" s="179" t="s">
        <v>11555</v>
      </c>
      <c r="EN260" s="348"/>
      <c r="EO260" s="346" t="s">
        <v>10031</v>
      </c>
      <c r="EP260" s="346" t="s">
        <v>3320</v>
      </c>
      <c r="EQ260" s="346" t="s">
        <v>3320</v>
      </c>
      <c r="ER260" s="346" t="s">
        <v>3320</v>
      </c>
      <c r="ES260" s="346" t="s">
        <v>3320</v>
      </c>
      <c r="ET260" s="346" t="s">
        <v>3320</v>
      </c>
      <c r="EU260" s="346" t="s">
        <v>3320</v>
      </c>
      <c r="EV260" s="346" t="s">
        <v>3320</v>
      </c>
      <c r="EW260" s="346" t="s">
        <v>3320</v>
      </c>
      <c r="EX260" s="346" t="s">
        <v>3320</v>
      </c>
      <c r="EY260" s="346" t="s">
        <v>3320</v>
      </c>
      <c r="EZ260" s="346" t="s">
        <v>3320</v>
      </c>
      <c r="FA260" s="346" t="s">
        <v>3320</v>
      </c>
      <c r="FB260" s="346" t="s">
        <v>3320</v>
      </c>
      <c r="FC260" s="346" t="s">
        <v>3320</v>
      </c>
      <c r="FD260" s="346" t="s">
        <v>3320</v>
      </c>
      <c r="FE260" s="346" t="s">
        <v>1214</v>
      </c>
      <c r="FF260" s="346" t="s">
        <v>3320</v>
      </c>
      <c r="FG260" s="346" t="s">
        <v>3320</v>
      </c>
      <c r="FH260" s="346" t="s">
        <v>3320</v>
      </c>
      <c r="FI260" s="346" t="s">
        <v>3320</v>
      </c>
      <c r="FJ260" s="346" t="s">
        <v>3320</v>
      </c>
      <c r="FK260" s="346" t="s">
        <v>3320</v>
      </c>
      <c r="FL260" s="346" t="s">
        <v>3320</v>
      </c>
      <c r="FM260" s="346" t="s">
        <v>3320</v>
      </c>
      <c r="FN260" s="346" t="s">
        <v>3320</v>
      </c>
      <c r="FO260" s="346" t="s">
        <v>3320</v>
      </c>
      <c r="FP260" s="346" t="s">
        <v>3320</v>
      </c>
      <c r="FQ260" s="346" t="s">
        <v>3320</v>
      </c>
      <c r="FR260" s="346" t="s">
        <v>3320</v>
      </c>
      <c r="FS260" s="346" t="s">
        <v>3320</v>
      </c>
      <c r="FT260" s="346" t="s">
        <v>3320</v>
      </c>
      <c r="FU260" s="346" t="s">
        <v>3320</v>
      </c>
      <c r="FV260" s="346" t="s">
        <v>3320</v>
      </c>
      <c r="FW260" s="346" t="s">
        <v>3320</v>
      </c>
      <c r="FX260" s="350">
        <v>46079.813645833332</v>
      </c>
      <c r="FY260" s="346" t="s">
        <v>3320</v>
      </c>
      <c r="FZ260" s="346" t="s">
        <v>10029</v>
      </c>
      <c r="GA260" s="346" t="s">
        <v>3320</v>
      </c>
      <c r="GB260" s="346" t="s">
        <v>3320</v>
      </c>
      <c r="GC260" s="346" t="s">
        <v>3320</v>
      </c>
      <c r="GD260" s="346" t="s">
        <v>3320</v>
      </c>
      <c r="GE260" s="346" t="s">
        <v>3320</v>
      </c>
      <c r="GF260" s="346" t="s">
        <v>3320</v>
      </c>
      <c r="GG260" s="346" t="s">
        <v>3320</v>
      </c>
      <c r="GH260" s="346" t="s">
        <v>3320</v>
      </c>
      <c r="GI260" s="346" t="s">
        <v>3320</v>
      </c>
      <c r="GJ260" s="346" t="s">
        <v>3320</v>
      </c>
      <c r="GK260" s="346" t="s">
        <v>3320</v>
      </c>
      <c r="GL260" s="346" t="s">
        <v>3320</v>
      </c>
      <c r="GM260" s="346" t="s">
        <v>3320</v>
      </c>
      <c r="GN260" s="346" t="s">
        <v>3320</v>
      </c>
      <c r="GO260" s="346" t="s">
        <v>3320</v>
      </c>
      <c r="GP260" s="346" t="s">
        <v>3320</v>
      </c>
      <c r="GQ260" s="346" t="s">
        <v>3320</v>
      </c>
      <c r="GR260" s="346" t="s">
        <v>3320</v>
      </c>
      <c r="GS260" s="346" t="s">
        <v>3320</v>
      </c>
      <c r="GT260" s="346" t="s">
        <v>3320</v>
      </c>
      <c r="GU260" s="346" t="s">
        <v>3320</v>
      </c>
      <c r="GV260" s="346" t="s">
        <v>3320</v>
      </c>
      <c r="GW260" s="346" t="s">
        <v>3320</v>
      </c>
      <c r="GX260" s="346" t="s">
        <v>3320</v>
      </c>
      <c r="GY260" s="346" t="s">
        <v>3320</v>
      </c>
      <c r="GZ260" s="346" t="s">
        <v>3320</v>
      </c>
      <c r="HA260" s="346" t="s">
        <v>3320</v>
      </c>
      <c r="HB260" s="346" t="s">
        <v>3320</v>
      </c>
      <c r="HC260" s="346" t="s">
        <v>3320</v>
      </c>
      <c r="HD260" s="346" t="s">
        <v>3320</v>
      </c>
      <c r="HE260" s="346" t="s">
        <v>3320</v>
      </c>
      <c r="HF260" s="346" t="s">
        <v>3320</v>
      </c>
      <c r="HG260" s="346" t="s">
        <v>3320</v>
      </c>
      <c r="HH260" s="346" t="s">
        <v>3320</v>
      </c>
      <c r="HI260" s="346" t="s">
        <v>3320</v>
      </c>
      <c r="HJ260" s="346" t="s">
        <v>3320</v>
      </c>
      <c r="HK260" s="346" t="s">
        <v>3320</v>
      </c>
      <c r="HL260" s="346" t="s">
        <v>3320</v>
      </c>
    </row>
    <row r="261" spans="1:220" ht="15.75" thickBot="1">
      <c r="A261" s="346" t="s">
        <v>11522</v>
      </c>
      <c r="B261" s="345">
        <v>834</v>
      </c>
      <c r="C261" s="346" t="s">
        <v>11556</v>
      </c>
      <c r="D261" s="346" t="s">
        <v>5698</v>
      </c>
      <c r="E261" s="345">
        <v>834</v>
      </c>
      <c r="F261" s="346" t="s">
        <v>1632</v>
      </c>
      <c r="G261" s="346" t="s">
        <v>7570</v>
      </c>
      <c r="H261" s="346" t="s">
        <v>1628</v>
      </c>
      <c r="I261" s="346" t="s">
        <v>5643</v>
      </c>
      <c r="J261" s="346" t="s">
        <v>5918</v>
      </c>
      <c r="K261" s="346" t="s">
        <v>7572</v>
      </c>
      <c r="L261" s="346" t="s">
        <v>7573</v>
      </c>
      <c r="M261" s="346" t="s">
        <v>5698</v>
      </c>
      <c r="N261" s="346" t="s">
        <v>7574</v>
      </c>
      <c r="O261" s="346" t="s">
        <v>7575</v>
      </c>
      <c r="P261" s="346" t="s">
        <v>3320</v>
      </c>
      <c r="Q261" s="346" t="s">
        <v>7576</v>
      </c>
      <c r="R261" s="346" t="s">
        <v>5698</v>
      </c>
      <c r="S261" s="346" t="s">
        <v>7577</v>
      </c>
      <c r="T261" s="346" t="s">
        <v>7578</v>
      </c>
      <c r="U261" s="346" t="s">
        <v>7579</v>
      </c>
      <c r="V261" s="346" t="s">
        <v>733</v>
      </c>
      <c r="W261" s="346" t="s">
        <v>733</v>
      </c>
      <c r="X261" s="346" t="s">
        <v>733</v>
      </c>
      <c r="Y261" s="346" t="s">
        <v>3320</v>
      </c>
      <c r="Z261" s="346" t="s">
        <v>7580</v>
      </c>
      <c r="AA261" s="346" t="s">
        <v>733</v>
      </c>
      <c r="AB261" s="346" t="s">
        <v>7581</v>
      </c>
      <c r="AC261" s="346" t="s">
        <v>7582</v>
      </c>
      <c r="AD261" s="346" t="s">
        <v>7583</v>
      </c>
      <c r="AE261" s="346" t="s">
        <v>7584</v>
      </c>
      <c r="AF261" s="346" t="s">
        <v>7585</v>
      </c>
      <c r="AG261" s="346" t="s">
        <v>7586</v>
      </c>
      <c r="AH261" s="346" t="s">
        <v>1214</v>
      </c>
      <c r="AI261" s="346" t="s">
        <v>3320</v>
      </c>
      <c r="AJ261" s="346" t="s">
        <v>7206</v>
      </c>
      <c r="AK261" s="346" t="s">
        <v>3630</v>
      </c>
      <c r="AL261" s="346" t="s">
        <v>5712</v>
      </c>
      <c r="AM261" s="347">
        <v>47087</v>
      </c>
      <c r="AN261" s="345">
        <v>20</v>
      </c>
      <c r="AO261" s="345">
        <v>150</v>
      </c>
      <c r="AP261" s="346" t="s">
        <v>5666</v>
      </c>
      <c r="AQ261" s="345">
        <v>292824</v>
      </c>
      <c r="AR261" s="345">
        <v>437.44</v>
      </c>
      <c r="AS261" s="346" t="s">
        <v>733</v>
      </c>
      <c r="AT261" s="345">
        <v>33.29</v>
      </c>
      <c r="AU261" s="346" t="s">
        <v>1214</v>
      </c>
      <c r="AV261" s="345">
        <v>660</v>
      </c>
      <c r="AW261" s="346" t="s">
        <v>5800</v>
      </c>
      <c r="AX261" s="346" t="s">
        <v>5801</v>
      </c>
      <c r="AY261" s="346" t="s">
        <v>3320</v>
      </c>
      <c r="AZ261" s="346" t="s">
        <v>733</v>
      </c>
      <c r="BA261" s="346" t="s">
        <v>733</v>
      </c>
      <c r="BB261" s="345">
        <v>2263.5</v>
      </c>
      <c r="BC261" s="345">
        <v>2074.1999999999998</v>
      </c>
      <c r="BD261" s="346" t="s">
        <v>5900</v>
      </c>
      <c r="BE261" s="345">
        <v>365</v>
      </c>
      <c r="BF261" s="345">
        <v>82.2</v>
      </c>
      <c r="BG261" s="345">
        <v>97</v>
      </c>
      <c r="BH261" s="345">
        <v>25</v>
      </c>
      <c r="BI261" s="347">
        <v>46265</v>
      </c>
      <c r="BJ261" s="345">
        <v>0.37</v>
      </c>
      <c r="BK261" s="345">
        <v>58</v>
      </c>
      <c r="BL261" s="346" t="s">
        <v>11557</v>
      </c>
      <c r="BM261" s="345">
        <v>2708090</v>
      </c>
      <c r="BN261" s="346" t="s">
        <v>3320</v>
      </c>
      <c r="BO261" s="346" t="s">
        <v>3320</v>
      </c>
      <c r="BP261" s="346" t="s">
        <v>3320</v>
      </c>
      <c r="BQ261" s="346" t="s">
        <v>3320</v>
      </c>
      <c r="BR261" s="346" t="s">
        <v>3320</v>
      </c>
      <c r="BS261" s="346" t="s">
        <v>3320</v>
      </c>
      <c r="BT261" s="346" t="s">
        <v>3320</v>
      </c>
      <c r="BU261" s="346" t="s">
        <v>3320</v>
      </c>
      <c r="BV261" s="346" t="s">
        <v>3320</v>
      </c>
      <c r="BW261" s="346" t="s">
        <v>3320</v>
      </c>
      <c r="BX261" s="348"/>
      <c r="BY261" s="346" t="s">
        <v>3320</v>
      </c>
      <c r="BZ261" s="346" t="s">
        <v>3320</v>
      </c>
      <c r="CA261" s="346" t="s">
        <v>3320</v>
      </c>
      <c r="CB261" s="346" t="s">
        <v>3320</v>
      </c>
      <c r="CC261" s="346" t="s">
        <v>3320</v>
      </c>
      <c r="CD261" s="346" t="s">
        <v>3320</v>
      </c>
      <c r="CE261" s="346" t="s">
        <v>3320</v>
      </c>
      <c r="CF261" s="346" t="s">
        <v>3320</v>
      </c>
      <c r="CG261" s="346" t="s">
        <v>3320</v>
      </c>
      <c r="CH261" s="348"/>
      <c r="CI261" s="346" t="s">
        <v>3320</v>
      </c>
      <c r="CJ261" s="346" t="s">
        <v>3320</v>
      </c>
      <c r="CK261" s="346" t="s">
        <v>3320</v>
      </c>
      <c r="CL261" s="346" t="s">
        <v>3320</v>
      </c>
      <c r="CM261" s="346" t="s">
        <v>3320</v>
      </c>
      <c r="CN261" s="346" t="s">
        <v>3320</v>
      </c>
      <c r="CO261" s="346" t="s">
        <v>3320</v>
      </c>
      <c r="CP261" s="346" t="s">
        <v>3320</v>
      </c>
      <c r="CQ261" s="346" t="s">
        <v>3320</v>
      </c>
      <c r="CR261" s="346" t="s">
        <v>3320</v>
      </c>
      <c r="CS261" s="346" t="s">
        <v>3320</v>
      </c>
      <c r="CT261" s="346" t="s">
        <v>3320</v>
      </c>
      <c r="CU261" s="346" t="s">
        <v>3320</v>
      </c>
      <c r="CV261" s="346" t="s">
        <v>3320</v>
      </c>
      <c r="CW261" s="346" t="s">
        <v>3320</v>
      </c>
      <c r="CX261" s="346" t="s">
        <v>3320</v>
      </c>
      <c r="CY261" s="346" t="s">
        <v>3320</v>
      </c>
      <c r="CZ261" s="346" t="s">
        <v>3320</v>
      </c>
      <c r="DA261" s="346" t="s">
        <v>3320</v>
      </c>
      <c r="DB261" s="346" t="s">
        <v>3320</v>
      </c>
      <c r="DC261" s="346" t="s">
        <v>3320</v>
      </c>
      <c r="DD261" s="346" t="s">
        <v>3320</v>
      </c>
      <c r="DE261" s="346" t="s">
        <v>3320</v>
      </c>
      <c r="DF261" s="346" t="s">
        <v>3320</v>
      </c>
      <c r="DG261" s="346" t="s">
        <v>3320</v>
      </c>
      <c r="DH261" s="346" t="s">
        <v>3320</v>
      </c>
      <c r="DI261" s="346" t="s">
        <v>3320</v>
      </c>
      <c r="DJ261" s="346" t="s">
        <v>3320</v>
      </c>
      <c r="DK261" s="346" t="s">
        <v>3320</v>
      </c>
      <c r="DL261" s="346" t="s">
        <v>3320</v>
      </c>
      <c r="DM261" s="346" t="s">
        <v>3320</v>
      </c>
      <c r="DN261" s="346" t="s">
        <v>3320</v>
      </c>
      <c r="DO261" s="346" t="s">
        <v>3320</v>
      </c>
      <c r="DP261" s="346" t="s">
        <v>3320</v>
      </c>
      <c r="DQ261" s="346" t="s">
        <v>3320</v>
      </c>
      <c r="DR261" s="346" t="s">
        <v>3320</v>
      </c>
      <c r="DS261" s="346" t="s">
        <v>3320</v>
      </c>
      <c r="DT261" s="346" t="s">
        <v>3320</v>
      </c>
      <c r="DU261" s="346" t="s">
        <v>3320</v>
      </c>
      <c r="DV261" s="346" t="s">
        <v>3320</v>
      </c>
      <c r="DW261" s="346" t="s">
        <v>3320</v>
      </c>
      <c r="DX261" s="346" t="s">
        <v>3320</v>
      </c>
      <c r="DY261" s="346" t="s">
        <v>3320</v>
      </c>
      <c r="DZ261" s="346" t="s">
        <v>3320</v>
      </c>
      <c r="EA261" s="346" t="s">
        <v>3320</v>
      </c>
      <c r="EB261" s="346" t="s">
        <v>3320</v>
      </c>
      <c r="EC261" s="346" t="s">
        <v>3320</v>
      </c>
      <c r="ED261" s="346" t="s">
        <v>3320</v>
      </c>
      <c r="EE261" s="346" t="s">
        <v>3320</v>
      </c>
      <c r="EF261" s="345">
        <v>138090012</v>
      </c>
      <c r="EG261" s="346" t="s">
        <v>1214</v>
      </c>
      <c r="EH261" s="346" t="s">
        <v>733</v>
      </c>
      <c r="EI261" s="346" t="s">
        <v>733</v>
      </c>
      <c r="EJ261" s="346" t="s">
        <v>733</v>
      </c>
      <c r="EK261" s="346" t="s">
        <v>1612</v>
      </c>
      <c r="EL261" s="346" t="s">
        <v>11558</v>
      </c>
      <c r="EM261" s="179" t="s">
        <v>9672</v>
      </c>
      <c r="EN261" s="348"/>
      <c r="EO261" s="346" t="s">
        <v>10032</v>
      </c>
      <c r="EP261" s="345">
        <v>119383001.59999999</v>
      </c>
      <c r="EQ261" s="345">
        <v>18707010.859999999</v>
      </c>
      <c r="ER261" s="345">
        <v>15373</v>
      </c>
      <c r="ES261" s="345">
        <v>16380</v>
      </c>
      <c r="ET261" s="346" t="s">
        <v>7592</v>
      </c>
      <c r="EU261" s="346" t="s">
        <v>733</v>
      </c>
      <c r="EV261" s="346" t="s">
        <v>733</v>
      </c>
      <c r="EW261" s="346" t="s">
        <v>10033</v>
      </c>
      <c r="EX261" s="346" t="s">
        <v>1214</v>
      </c>
      <c r="EY261" s="346" t="s">
        <v>1214</v>
      </c>
      <c r="EZ261" s="346" t="s">
        <v>1214</v>
      </c>
      <c r="FA261" s="346" t="s">
        <v>733</v>
      </c>
      <c r="FB261" s="346" t="s">
        <v>1214</v>
      </c>
      <c r="FC261" s="349" t="s">
        <v>5676</v>
      </c>
      <c r="FD261" s="346" t="s">
        <v>3320</v>
      </c>
      <c r="FE261" s="346" t="s">
        <v>733</v>
      </c>
      <c r="FF261" s="346" t="s">
        <v>5721</v>
      </c>
      <c r="FG261" s="346" t="s">
        <v>733</v>
      </c>
      <c r="FH261" s="346" t="s">
        <v>5679</v>
      </c>
      <c r="FI261" s="346" t="s">
        <v>3320</v>
      </c>
      <c r="FJ261" s="346" t="s">
        <v>3320</v>
      </c>
      <c r="FK261" s="345">
        <v>1</v>
      </c>
      <c r="FL261" s="346" t="s">
        <v>733</v>
      </c>
      <c r="FM261" s="346" t="s">
        <v>5679</v>
      </c>
      <c r="FN261" s="346" t="s">
        <v>7594</v>
      </c>
      <c r="FO261" s="346" t="s">
        <v>733</v>
      </c>
      <c r="FP261" s="346" t="s">
        <v>3320</v>
      </c>
      <c r="FQ261" s="346" t="s">
        <v>10034</v>
      </c>
      <c r="FR261" s="346" t="s">
        <v>10035</v>
      </c>
      <c r="FS261" s="346" t="s">
        <v>5952</v>
      </c>
      <c r="FT261" s="346" t="s">
        <v>5684</v>
      </c>
      <c r="FU261" s="346" t="s">
        <v>5684</v>
      </c>
      <c r="FV261" s="346" t="s">
        <v>733</v>
      </c>
      <c r="FW261" s="346" t="s">
        <v>1214</v>
      </c>
      <c r="FX261" s="350">
        <v>46079.547534722224</v>
      </c>
      <c r="FY261" s="346" t="s">
        <v>3320</v>
      </c>
      <c r="FZ261" s="346" t="s">
        <v>10029</v>
      </c>
      <c r="GA261" s="346" t="s">
        <v>3320</v>
      </c>
      <c r="GB261" s="346" t="s">
        <v>3320</v>
      </c>
      <c r="GC261" s="346" t="s">
        <v>3320</v>
      </c>
      <c r="GD261" s="346" t="s">
        <v>3320</v>
      </c>
      <c r="GE261" s="346" t="s">
        <v>3320</v>
      </c>
      <c r="GF261" s="346" t="s">
        <v>3320</v>
      </c>
      <c r="GG261" s="346" t="s">
        <v>3320</v>
      </c>
      <c r="GH261" s="346" t="s">
        <v>3320</v>
      </c>
      <c r="GI261" s="346" t="s">
        <v>3320</v>
      </c>
      <c r="GJ261" s="346" t="s">
        <v>3320</v>
      </c>
      <c r="GK261" s="346" t="s">
        <v>3320</v>
      </c>
      <c r="GL261" s="346" t="s">
        <v>3320</v>
      </c>
      <c r="GM261" s="346" t="s">
        <v>3320</v>
      </c>
      <c r="GN261" s="346" t="s">
        <v>3320</v>
      </c>
      <c r="GO261" s="346" t="s">
        <v>3320</v>
      </c>
      <c r="GP261" s="346" t="s">
        <v>3320</v>
      </c>
      <c r="GQ261" s="346" t="s">
        <v>3320</v>
      </c>
      <c r="GR261" s="346" t="s">
        <v>3320</v>
      </c>
      <c r="GS261" s="346" t="s">
        <v>3320</v>
      </c>
      <c r="GT261" s="346" t="s">
        <v>3320</v>
      </c>
      <c r="GU261" s="346" t="s">
        <v>3320</v>
      </c>
      <c r="GV261" s="346" t="s">
        <v>3320</v>
      </c>
      <c r="GW261" s="346" t="s">
        <v>3320</v>
      </c>
      <c r="GX261" s="346" t="s">
        <v>3320</v>
      </c>
      <c r="GY261" s="346" t="s">
        <v>3320</v>
      </c>
      <c r="GZ261" s="346" t="s">
        <v>3320</v>
      </c>
      <c r="HA261" s="346" t="s">
        <v>3320</v>
      </c>
      <c r="HB261" s="346" t="s">
        <v>3320</v>
      </c>
      <c r="HC261" s="346" t="s">
        <v>3320</v>
      </c>
      <c r="HD261" s="346" t="s">
        <v>3320</v>
      </c>
      <c r="HE261" s="346" t="s">
        <v>3320</v>
      </c>
      <c r="HF261" s="346" t="s">
        <v>3320</v>
      </c>
      <c r="HG261" s="346" t="s">
        <v>3320</v>
      </c>
      <c r="HH261" s="346" t="s">
        <v>3320</v>
      </c>
      <c r="HI261" s="346" t="s">
        <v>3320</v>
      </c>
      <c r="HJ261" s="346" t="s">
        <v>3320</v>
      </c>
      <c r="HK261" s="346" t="s">
        <v>3320</v>
      </c>
      <c r="HL261" s="346" t="s">
        <v>3320</v>
      </c>
    </row>
    <row r="262" spans="1:220" ht="15.75" thickBot="1">
      <c r="A262" s="346" t="s">
        <v>11522</v>
      </c>
      <c r="B262" s="345">
        <v>818</v>
      </c>
      <c r="C262" s="346" t="s">
        <v>11559</v>
      </c>
      <c r="D262" s="346" t="s">
        <v>5698</v>
      </c>
      <c r="E262" s="345">
        <v>818</v>
      </c>
      <c r="F262" s="346" t="s">
        <v>813</v>
      </c>
      <c r="G262" s="346" t="s">
        <v>5914</v>
      </c>
      <c r="H262" s="346" t="s">
        <v>9036</v>
      </c>
      <c r="I262" s="346" t="s">
        <v>5916</v>
      </c>
      <c r="J262" s="346" t="s">
        <v>5918</v>
      </c>
      <c r="K262" s="346" t="s">
        <v>5919</v>
      </c>
      <c r="L262" s="346" t="s">
        <v>5920</v>
      </c>
      <c r="M262" s="346" t="s">
        <v>5698</v>
      </c>
      <c r="N262" s="346" t="s">
        <v>5921</v>
      </c>
      <c r="O262" s="346" t="s">
        <v>5922</v>
      </c>
      <c r="P262" s="346" t="s">
        <v>3320</v>
      </c>
      <c r="Q262" s="346" t="s">
        <v>5923</v>
      </c>
      <c r="R262" s="346" t="s">
        <v>5698</v>
      </c>
      <c r="S262" s="346" t="s">
        <v>5924</v>
      </c>
      <c r="T262" s="346" t="s">
        <v>5925</v>
      </c>
      <c r="U262" s="346" t="s">
        <v>5926</v>
      </c>
      <c r="V262" s="346" t="s">
        <v>733</v>
      </c>
      <c r="W262" s="346" t="s">
        <v>733</v>
      </c>
      <c r="X262" s="346" t="s">
        <v>733</v>
      </c>
      <c r="Y262" s="346" t="s">
        <v>3320</v>
      </c>
      <c r="Z262" s="346" t="s">
        <v>5927</v>
      </c>
      <c r="AA262" s="346" t="s">
        <v>733</v>
      </c>
      <c r="AB262" s="346" t="s">
        <v>5928</v>
      </c>
      <c r="AC262" s="346" t="s">
        <v>5929</v>
      </c>
      <c r="AD262" s="346" t="s">
        <v>5930</v>
      </c>
      <c r="AE262" s="346" t="s">
        <v>5931</v>
      </c>
      <c r="AF262" s="346" t="s">
        <v>5932</v>
      </c>
      <c r="AG262" s="346" t="s">
        <v>5933</v>
      </c>
      <c r="AH262" s="346" t="s">
        <v>1214</v>
      </c>
      <c r="AI262" s="346" t="s">
        <v>3320</v>
      </c>
      <c r="AJ262" s="346" t="s">
        <v>2043</v>
      </c>
      <c r="AK262" s="346" t="s">
        <v>5934</v>
      </c>
      <c r="AL262" s="346" t="s">
        <v>5936</v>
      </c>
      <c r="AM262" s="347">
        <v>47117</v>
      </c>
      <c r="AN262" s="345">
        <v>32</v>
      </c>
      <c r="AO262" s="345">
        <v>253.7</v>
      </c>
      <c r="AP262" s="346" t="s">
        <v>5863</v>
      </c>
      <c r="AQ262" s="345">
        <v>43</v>
      </c>
      <c r="AR262" s="345">
        <v>864.49</v>
      </c>
      <c r="AS262" s="346" t="s">
        <v>733</v>
      </c>
      <c r="AT262" s="346" t="s">
        <v>3320</v>
      </c>
      <c r="AU262" s="346" t="s">
        <v>3320</v>
      </c>
      <c r="AV262" s="346" t="s">
        <v>3320</v>
      </c>
      <c r="AW262" s="346" t="s">
        <v>3320</v>
      </c>
      <c r="AX262" s="346" t="s">
        <v>3320</v>
      </c>
      <c r="AY262" s="346" t="s">
        <v>3320</v>
      </c>
      <c r="AZ262" s="346" t="s">
        <v>3320</v>
      </c>
      <c r="BA262" s="346" t="s">
        <v>3320</v>
      </c>
      <c r="BB262" s="346" t="s">
        <v>3320</v>
      </c>
      <c r="BC262" s="346" t="s">
        <v>3320</v>
      </c>
      <c r="BD262" s="348"/>
      <c r="BE262" s="346" t="s">
        <v>3320</v>
      </c>
      <c r="BF262" s="346" t="s">
        <v>3320</v>
      </c>
      <c r="BG262" s="346" t="s">
        <v>3320</v>
      </c>
      <c r="BH262" s="346" t="s">
        <v>3320</v>
      </c>
      <c r="BI262" s="346" t="s">
        <v>3320</v>
      </c>
      <c r="BJ262" s="346" t="s">
        <v>3320</v>
      </c>
      <c r="BK262" s="346" t="s">
        <v>3320</v>
      </c>
      <c r="BL262" s="346" t="s">
        <v>3320</v>
      </c>
      <c r="BM262" s="346" t="s">
        <v>3320</v>
      </c>
      <c r="BN262" s="346" t="s">
        <v>3320</v>
      </c>
      <c r="BO262" s="346" t="s">
        <v>3320</v>
      </c>
      <c r="BP262" s="346" t="s">
        <v>1214</v>
      </c>
      <c r="BQ262" s="346" t="s">
        <v>3320</v>
      </c>
      <c r="BR262" s="346" t="s">
        <v>3320</v>
      </c>
      <c r="BS262" s="346" t="s">
        <v>1214</v>
      </c>
      <c r="BT262" s="346" t="s">
        <v>1214</v>
      </c>
      <c r="BU262" s="346" t="s">
        <v>1214</v>
      </c>
      <c r="BV262" s="346" t="s">
        <v>3320</v>
      </c>
      <c r="BW262" s="346" t="s">
        <v>3320</v>
      </c>
      <c r="BX262" s="348"/>
      <c r="BY262" s="346" t="s">
        <v>3320</v>
      </c>
      <c r="BZ262" s="346" t="s">
        <v>3320</v>
      </c>
      <c r="CA262" s="346" t="s">
        <v>3320</v>
      </c>
      <c r="CB262" s="346" t="s">
        <v>3320</v>
      </c>
      <c r="CC262" s="346" t="s">
        <v>3320</v>
      </c>
      <c r="CD262" s="346" t="s">
        <v>3320</v>
      </c>
      <c r="CE262" s="346" t="s">
        <v>3320</v>
      </c>
      <c r="CF262" s="346" t="s">
        <v>3320</v>
      </c>
      <c r="CG262" s="346" t="s">
        <v>3320</v>
      </c>
      <c r="CH262" s="348"/>
      <c r="CI262" s="346" t="s">
        <v>3320</v>
      </c>
      <c r="CJ262" s="346" t="s">
        <v>3320</v>
      </c>
      <c r="CK262" s="346" t="s">
        <v>3320</v>
      </c>
      <c r="CL262" s="346" t="s">
        <v>3320</v>
      </c>
      <c r="CM262" s="346" t="s">
        <v>3320</v>
      </c>
      <c r="CN262" s="346" t="s">
        <v>3320</v>
      </c>
      <c r="CO262" s="346" t="s">
        <v>3320</v>
      </c>
      <c r="CP262" s="346" t="s">
        <v>3320</v>
      </c>
      <c r="CQ262" s="346" t="s">
        <v>3320</v>
      </c>
      <c r="CR262" s="346" t="s">
        <v>3320</v>
      </c>
      <c r="CS262" s="346" t="s">
        <v>3320</v>
      </c>
      <c r="CT262" s="346" t="s">
        <v>3320</v>
      </c>
      <c r="CU262" s="346" t="s">
        <v>3320</v>
      </c>
      <c r="CV262" s="346" t="s">
        <v>3320</v>
      </c>
      <c r="CW262" s="346" t="s">
        <v>3320</v>
      </c>
      <c r="CX262" s="346" t="s">
        <v>3320</v>
      </c>
      <c r="CY262" s="346" t="s">
        <v>3320</v>
      </c>
      <c r="CZ262" s="346" t="s">
        <v>3320</v>
      </c>
      <c r="DA262" s="346" t="s">
        <v>3320</v>
      </c>
      <c r="DB262" s="346" t="s">
        <v>3320</v>
      </c>
      <c r="DC262" s="346" t="s">
        <v>3320</v>
      </c>
      <c r="DD262" s="346" t="s">
        <v>3320</v>
      </c>
      <c r="DE262" s="346" t="s">
        <v>3320</v>
      </c>
      <c r="DF262" s="346" t="s">
        <v>3320</v>
      </c>
      <c r="DG262" s="346" t="s">
        <v>3320</v>
      </c>
      <c r="DH262" s="346" t="s">
        <v>3320</v>
      </c>
      <c r="DI262" s="346" t="s">
        <v>3320</v>
      </c>
      <c r="DJ262" s="346" t="s">
        <v>3320</v>
      </c>
      <c r="DK262" s="346" t="s">
        <v>3320</v>
      </c>
      <c r="DL262" s="346" t="s">
        <v>3320</v>
      </c>
      <c r="DM262" s="346" t="s">
        <v>3320</v>
      </c>
      <c r="DN262" s="346" t="s">
        <v>3320</v>
      </c>
      <c r="DO262" s="346" t="s">
        <v>3320</v>
      </c>
      <c r="DP262" s="346" t="s">
        <v>3320</v>
      </c>
      <c r="DQ262" s="346" t="s">
        <v>3320</v>
      </c>
      <c r="DR262" s="346" t="s">
        <v>3320</v>
      </c>
      <c r="DS262" s="346" t="s">
        <v>3320</v>
      </c>
      <c r="DT262" s="346" t="s">
        <v>3320</v>
      </c>
      <c r="DU262" s="346" t="s">
        <v>3320</v>
      </c>
      <c r="DV262" s="346" t="s">
        <v>3320</v>
      </c>
      <c r="DW262" s="346" t="s">
        <v>3320</v>
      </c>
      <c r="DX262" s="346" t="s">
        <v>3320</v>
      </c>
      <c r="DY262" s="346" t="s">
        <v>3320</v>
      </c>
      <c r="DZ262" s="346" t="s">
        <v>3320</v>
      </c>
      <c r="EA262" s="346" t="s">
        <v>3320</v>
      </c>
      <c r="EB262" s="346" t="s">
        <v>3320</v>
      </c>
      <c r="EC262" s="346" t="s">
        <v>3320</v>
      </c>
      <c r="ED262" s="346" t="s">
        <v>3320</v>
      </c>
      <c r="EE262" s="346" t="s">
        <v>3320</v>
      </c>
      <c r="EF262" s="346" t="s">
        <v>3320</v>
      </c>
      <c r="EG262" s="346" t="s">
        <v>3320</v>
      </c>
      <c r="EH262" s="346" t="s">
        <v>3320</v>
      </c>
      <c r="EI262" s="346" t="s">
        <v>3320</v>
      </c>
      <c r="EJ262" s="346" t="s">
        <v>3320</v>
      </c>
      <c r="EK262" s="346" t="s">
        <v>3320</v>
      </c>
      <c r="EL262" s="346" t="s">
        <v>11313</v>
      </c>
      <c r="EM262" s="346" t="s">
        <v>3320</v>
      </c>
      <c r="EN262" s="348"/>
      <c r="EO262" s="346" t="s">
        <v>3320</v>
      </c>
      <c r="EP262" s="346" t="s">
        <v>3320</v>
      </c>
      <c r="EQ262" s="346" t="s">
        <v>3320</v>
      </c>
      <c r="ER262" s="346" t="s">
        <v>3320</v>
      </c>
      <c r="ES262" s="346" t="s">
        <v>3320</v>
      </c>
      <c r="ET262" s="346" t="s">
        <v>3320</v>
      </c>
      <c r="EU262" s="346" t="s">
        <v>3320</v>
      </c>
      <c r="EV262" s="346" t="s">
        <v>3320</v>
      </c>
      <c r="EW262" s="346" t="s">
        <v>3320</v>
      </c>
      <c r="EX262" s="346" t="s">
        <v>3320</v>
      </c>
      <c r="EY262" s="346" t="s">
        <v>3320</v>
      </c>
      <c r="EZ262" s="346" t="s">
        <v>3320</v>
      </c>
      <c r="FA262" s="346" t="s">
        <v>3320</v>
      </c>
      <c r="FB262" s="346" t="s">
        <v>3320</v>
      </c>
      <c r="FC262" s="346" t="s">
        <v>3320</v>
      </c>
      <c r="FD262" s="346" t="s">
        <v>3320</v>
      </c>
      <c r="FE262" s="346" t="s">
        <v>1214</v>
      </c>
      <c r="FF262" s="346" t="s">
        <v>3320</v>
      </c>
      <c r="FG262" s="346" t="s">
        <v>3320</v>
      </c>
      <c r="FH262" s="346" t="s">
        <v>3320</v>
      </c>
      <c r="FI262" s="346" t="s">
        <v>3320</v>
      </c>
      <c r="FJ262" s="346" t="s">
        <v>3320</v>
      </c>
      <c r="FK262" s="346" t="s">
        <v>3320</v>
      </c>
      <c r="FL262" s="346" t="s">
        <v>3320</v>
      </c>
      <c r="FM262" s="346" t="s">
        <v>3320</v>
      </c>
      <c r="FN262" s="346" t="s">
        <v>3320</v>
      </c>
      <c r="FO262" s="346" t="s">
        <v>3320</v>
      </c>
      <c r="FP262" s="346" t="s">
        <v>3320</v>
      </c>
      <c r="FQ262" s="346" t="s">
        <v>3320</v>
      </c>
      <c r="FR262" s="346" t="s">
        <v>3320</v>
      </c>
      <c r="FS262" s="346" t="s">
        <v>3320</v>
      </c>
      <c r="FT262" s="346" t="s">
        <v>3320</v>
      </c>
      <c r="FU262" s="346" t="s">
        <v>3320</v>
      </c>
      <c r="FV262" s="346" t="s">
        <v>3320</v>
      </c>
      <c r="FW262" s="346" t="s">
        <v>3320</v>
      </c>
      <c r="FX262" s="350">
        <v>46079.435706018521</v>
      </c>
      <c r="FY262" s="346" t="s">
        <v>3320</v>
      </c>
      <c r="FZ262" s="346" t="s">
        <v>10029</v>
      </c>
      <c r="GA262" s="346" t="s">
        <v>3320</v>
      </c>
      <c r="GB262" s="346" t="s">
        <v>3320</v>
      </c>
      <c r="GC262" s="346" t="s">
        <v>3320</v>
      </c>
      <c r="GD262" s="346" t="s">
        <v>3320</v>
      </c>
      <c r="GE262" s="346" t="s">
        <v>3320</v>
      </c>
      <c r="GF262" s="346" t="s">
        <v>3320</v>
      </c>
      <c r="GG262" s="346" t="s">
        <v>3320</v>
      </c>
      <c r="GH262" s="346" t="s">
        <v>3320</v>
      </c>
      <c r="GI262" s="346" t="s">
        <v>3320</v>
      </c>
      <c r="GJ262" s="346" t="s">
        <v>3320</v>
      </c>
      <c r="GK262" s="346" t="s">
        <v>3320</v>
      </c>
      <c r="GL262" s="346" t="s">
        <v>3320</v>
      </c>
      <c r="GM262" s="346" t="s">
        <v>3320</v>
      </c>
      <c r="GN262" s="346" t="s">
        <v>3320</v>
      </c>
      <c r="GO262" s="346" t="s">
        <v>3320</v>
      </c>
      <c r="GP262" s="346" t="s">
        <v>3320</v>
      </c>
      <c r="GQ262" s="346" t="s">
        <v>3320</v>
      </c>
      <c r="GR262" s="346" t="s">
        <v>3320</v>
      </c>
      <c r="GS262" s="346" t="s">
        <v>3320</v>
      </c>
      <c r="GT262" s="346" t="s">
        <v>3320</v>
      </c>
      <c r="GU262" s="346" t="s">
        <v>3320</v>
      </c>
      <c r="GV262" s="346" t="s">
        <v>3320</v>
      </c>
      <c r="GW262" s="346" t="s">
        <v>3320</v>
      </c>
      <c r="GX262" s="346" t="s">
        <v>3320</v>
      </c>
      <c r="GY262" s="346" t="s">
        <v>3320</v>
      </c>
      <c r="GZ262" s="346" t="s">
        <v>3320</v>
      </c>
      <c r="HA262" s="346" t="s">
        <v>3320</v>
      </c>
      <c r="HB262" s="346" t="s">
        <v>3320</v>
      </c>
      <c r="HC262" s="346" t="s">
        <v>3320</v>
      </c>
      <c r="HD262" s="346" t="s">
        <v>3320</v>
      </c>
      <c r="HE262" s="346" t="s">
        <v>3320</v>
      </c>
      <c r="HF262" s="346" t="s">
        <v>3320</v>
      </c>
      <c r="HG262" s="346" t="s">
        <v>3320</v>
      </c>
      <c r="HH262" s="346" t="s">
        <v>3320</v>
      </c>
      <c r="HI262" s="346" t="s">
        <v>3320</v>
      </c>
      <c r="HJ262" s="346" t="s">
        <v>3320</v>
      </c>
      <c r="HK262" s="346" t="s">
        <v>3320</v>
      </c>
      <c r="HL262" s="346" t="s">
        <v>3320</v>
      </c>
    </row>
    <row r="263" spans="1:220" ht="15.75" thickBot="1">
      <c r="A263" s="344" t="s">
        <v>11522</v>
      </c>
      <c r="B263" s="345">
        <v>379</v>
      </c>
      <c r="C263" s="346" t="s">
        <v>11560</v>
      </c>
      <c r="D263" s="346" t="s">
        <v>5698</v>
      </c>
      <c r="E263" s="345">
        <v>379</v>
      </c>
      <c r="F263" s="346" t="s">
        <v>6462</v>
      </c>
      <c r="G263" s="346" t="s">
        <v>6463</v>
      </c>
      <c r="H263" s="346" t="s">
        <v>3326</v>
      </c>
      <c r="I263" s="346" t="s">
        <v>5643</v>
      </c>
      <c r="J263" s="346" t="s">
        <v>6465</v>
      </c>
      <c r="K263" s="346" t="s">
        <v>6467</v>
      </c>
      <c r="L263" s="346" t="s">
        <v>6468</v>
      </c>
      <c r="M263" s="346" t="s">
        <v>5698</v>
      </c>
      <c r="N263" s="346" t="s">
        <v>6470</v>
      </c>
      <c r="O263" s="346" t="s">
        <v>6471</v>
      </c>
      <c r="P263" s="346" t="s">
        <v>3320</v>
      </c>
      <c r="Q263" s="346" t="s">
        <v>6472</v>
      </c>
      <c r="R263" s="346" t="s">
        <v>5698</v>
      </c>
      <c r="S263" s="346" t="s">
        <v>6473</v>
      </c>
      <c r="T263" s="346" t="s">
        <v>6474</v>
      </c>
      <c r="U263" s="346" t="s">
        <v>6475</v>
      </c>
      <c r="V263" s="346" t="s">
        <v>733</v>
      </c>
      <c r="W263" s="346" t="s">
        <v>733</v>
      </c>
      <c r="X263" s="346" t="s">
        <v>733</v>
      </c>
      <c r="Y263" s="346" t="s">
        <v>3320</v>
      </c>
      <c r="Z263" s="346" t="s">
        <v>6476</v>
      </c>
      <c r="AA263" s="346" t="s">
        <v>733</v>
      </c>
      <c r="AB263" s="346" t="s">
        <v>6477</v>
      </c>
      <c r="AC263" s="346" t="s">
        <v>6478</v>
      </c>
      <c r="AD263" s="346" t="s">
        <v>6479</v>
      </c>
      <c r="AE263" s="346" t="s">
        <v>6480</v>
      </c>
      <c r="AF263" s="346" t="s">
        <v>6481</v>
      </c>
      <c r="AG263" s="346" t="s">
        <v>6482</v>
      </c>
      <c r="AH263" s="346" t="s">
        <v>1214</v>
      </c>
      <c r="AI263" s="346" t="s">
        <v>3320</v>
      </c>
      <c r="AJ263" s="346" t="s">
        <v>5833</v>
      </c>
      <c r="AK263" s="346" t="s">
        <v>6483</v>
      </c>
      <c r="AL263" s="346" t="s">
        <v>5936</v>
      </c>
      <c r="AM263" s="347">
        <v>46082</v>
      </c>
      <c r="AN263" s="345">
        <v>24</v>
      </c>
      <c r="AO263" s="345">
        <v>300</v>
      </c>
      <c r="AP263" s="346" t="s">
        <v>5666</v>
      </c>
      <c r="AQ263" s="345">
        <v>595420</v>
      </c>
      <c r="AR263" s="345">
        <v>943.83</v>
      </c>
      <c r="AS263" s="346" t="s">
        <v>733</v>
      </c>
      <c r="AT263" s="345">
        <v>35.9</v>
      </c>
      <c r="AU263" s="346" t="s">
        <v>733</v>
      </c>
      <c r="AV263" s="345">
        <v>655</v>
      </c>
      <c r="AW263" s="346" t="s">
        <v>5713</v>
      </c>
      <c r="AX263" s="346" t="s">
        <v>5668</v>
      </c>
      <c r="AY263" s="346" t="s">
        <v>3320</v>
      </c>
      <c r="AZ263" s="346" t="s">
        <v>733</v>
      </c>
      <c r="BA263" s="346" t="s">
        <v>733</v>
      </c>
      <c r="BB263" s="345">
        <v>2420.08</v>
      </c>
      <c r="BC263" s="345">
        <v>2324</v>
      </c>
      <c r="BD263" s="346" t="s">
        <v>6485</v>
      </c>
      <c r="BE263" s="345">
        <v>365</v>
      </c>
      <c r="BF263" s="345">
        <v>88</v>
      </c>
      <c r="BG263" s="345">
        <v>98</v>
      </c>
      <c r="BH263" s="345">
        <v>25</v>
      </c>
      <c r="BI263" s="347">
        <v>46082</v>
      </c>
      <c r="BJ263" s="345">
        <v>0.5</v>
      </c>
      <c r="BK263" s="345">
        <v>2</v>
      </c>
      <c r="BL263" s="346">
        <v>0</v>
      </c>
      <c r="BM263" s="345">
        <v>38000000</v>
      </c>
      <c r="BN263" s="346" t="s">
        <v>3320</v>
      </c>
      <c r="BO263" s="346" t="s">
        <v>3320</v>
      </c>
      <c r="BP263" s="346" t="s">
        <v>3320</v>
      </c>
      <c r="BQ263" s="346" t="s">
        <v>3320</v>
      </c>
      <c r="BR263" s="346" t="s">
        <v>3320</v>
      </c>
      <c r="BS263" s="346" t="s">
        <v>3320</v>
      </c>
      <c r="BT263" s="346" t="s">
        <v>3320</v>
      </c>
      <c r="BU263" s="346" t="s">
        <v>3320</v>
      </c>
      <c r="BV263" s="346" t="s">
        <v>3320</v>
      </c>
      <c r="BW263" s="346" t="s">
        <v>3320</v>
      </c>
      <c r="BX263" s="348"/>
      <c r="BY263" s="346" t="s">
        <v>3320</v>
      </c>
      <c r="BZ263" s="346" t="s">
        <v>3320</v>
      </c>
      <c r="CA263" s="346" t="s">
        <v>3320</v>
      </c>
      <c r="CB263" s="346" t="s">
        <v>3320</v>
      </c>
      <c r="CC263" s="346" t="s">
        <v>3320</v>
      </c>
      <c r="CD263" s="346" t="s">
        <v>3320</v>
      </c>
      <c r="CE263" s="346" t="s">
        <v>3320</v>
      </c>
      <c r="CF263" s="346" t="s">
        <v>3320</v>
      </c>
      <c r="CG263" s="346" t="s">
        <v>3320</v>
      </c>
      <c r="CH263" s="348"/>
      <c r="CI263" s="346" t="s">
        <v>3320</v>
      </c>
      <c r="CJ263" s="346" t="s">
        <v>3320</v>
      </c>
      <c r="CK263" s="346" t="s">
        <v>3320</v>
      </c>
      <c r="CL263" s="346" t="s">
        <v>3320</v>
      </c>
      <c r="CM263" s="346" t="s">
        <v>3320</v>
      </c>
      <c r="CN263" s="346" t="s">
        <v>3320</v>
      </c>
      <c r="CO263" s="346" t="s">
        <v>3320</v>
      </c>
      <c r="CP263" s="346" t="s">
        <v>3320</v>
      </c>
      <c r="CQ263" s="346" t="s">
        <v>3320</v>
      </c>
      <c r="CR263" s="346" t="s">
        <v>3320</v>
      </c>
      <c r="CS263" s="346" t="s">
        <v>3320</v>
      </c>
      <c r="CT263" s="346" t="s">
        <v>3320</v>
      </c>
      <c r="CU263" s="346" t="s">
        <v>3320</v>
      </c>
      <c r="CV263" s="346" t="s">
        <v>3320</v>
      </c>
      <c r="CW263" s="346" t="s">
        <v>3320</v>
      </c>
      <c r="CX263" s="346" t="s">
        <v>3320</v>
      </c>
      <c r="CY263" s="346" t="s">
        <v>3320</v>
      </c>
      <c r="CZ263" s="346" t="s">
        <v>3320</v>
      </c>
      <c r="DA263" s="346" t="s">
        <v>3320</v>
      </c>
      <c r="DB263" s="346" t="s">
        <v>3320</v>
      </c>
      <c r="DC263" s="346" t="s">
        <v>3320</v>
      </c>
      <c r="DD263" s="346" t="s">
        <v>3320</v>
      </c>
      <c r="DE263" s="346" t="s">
        <v>3320</v>
      </c>
      <c r="DF263" s="346" t="s">
        <v>3320</v>
      </c>
      <c r="DG263" s="346" t="s">
        <v>3320</v>
      </c>
      <c r="DH263" s="346" t="s">
        <v>3320</v>
      </c>
      <c r="DI263" s="346" t="s">
        <v>3320</v>
      </c>
      <c r="DJ263" s="346" t="s">
        <v>3320</v>
      </c>
      <c r="DK263" s="346" t="s">
        <v>3320</v>
      </c>
      <c r="DL263" s="346" t="s">
        <v>3320</v>
      </c>
      <c r="DM263" s="346" t="s">
        <v>3320</v>
      </c>
      <c r="DN263" s="346" t="s">
        <v>3320</v>
      </c>
      <c r="DO263" s="346" t="s">
        <v>3320</v>
      </c>
      <c r="DP263" s="346" t="s">
        <v>3320</v>
      </c>
      <c r="DQ263" s="346" t="s">
        <v>3320</v>
      </c>
      <c r="DR263" s="346" t="s">
        <v>3320</v>
      </c>
      <c r="DS263" s="346" t="s">
        <v>3320</v>
      </c>
      <c r="DT263" s="346" t="s">
        <v>3320</v>
      </c>
      <c r="DU263" s="346" t="s">
        <v>3320</v>
      </c>
      <c r="DV263" s="346" t="s">
        <v>3320</v>
      </c>
      <c r="DW263" s="346" t="s">
        <v>3320</v>
      </c>
      <c r="DX263" s="346" t="s">
        <v>3320</v>
      </c>
      <c r="DY263" s="346" t="s">
        <v>3320</v>
      </c>
      <c r="DZ263" s="346" t="s">
        <v>3320</v>
      </c>
      <c r="EA263" s="346" t="s">
        <v>3320</v>
      </c>
      <c r="EB263" s="346" t="s">
        <v>3320</v>
      </c>
      <c r="EC263" s="346" t="s">
        <v>3320</v>
      </c>
      <c r="ED263" s="346" t="s">
        <v>3320</v>
      </c>
      <c r="EE263" s="346" t="s">
        <v>3320</v>
      </c>
      <c r="EF263" s="345">
        <v>41000000000</v>
      </c>
      <c r="EG263" s="346" t="s">
        <v>733</v>
      </c>
      <c r="EH263" s="346" t="s">
        <v>733</v>
      </c>
      <c r="EI263" s="346" t="s">
        <v>733</v>
      </c>
      <c r="EJ263" s="346" t="s">
        <v>733</v>
      </c>
      <c r="EK263" s="346" t="s">
        <v>2240</v>
      </c>
      <c r="EL263" s="346" t="s">
        <v>11561</v>
      </c>
      <c r="EM263" s="179">
        <v>0</v>
      </c>
      <c r="EN263" s="348"/>
      <c r="EO263" s="346" t="s">
        <v>10036</v>
      </c>
      <c r="EP263" s="346" t="s">
        <v>3320</v>
      </c>
      <c r="EQ263" s="346" t="s">
        <v>3320</v>
      </c>
      <c r="ER263" s="346" t="s">
        <v>3320</v>
      </c>
      <c r="ES263" s="346" t="s">
        <v>3320</v>
      </c>
      <c r="ET263" s="346">
        <v>0</v>
      </c>
      <c r="EU263" s="346" t="s">
        <v>1214</v>
      </c>
      <c r="EV263" s="346" t="s">
        <v>1214</v>
      </c>
      <c r="EW263" s="346">
        <v>0</v>
      </c>
      <c r="EX263" s="346" t="s">
        <v>1214</v>
      </c>
      <c r="EY263" s="346" t="s">
        <v>1214</v>
      </c>
      <c r="EZ263" s="346" t="s">
        <v>1214</v>
      </c>
      <c r="FA263" s="346" t="s">
        <v>1214</v>
      </c>
      <c r="FB263" s="346" t="s">
        <v>1214</v>
      </c>
      <c r="FC263" s="349" t="s">
        <v>5676</v>
      </c>
      <c r="FD263" s="346" t="s">
        <v>3320</v>
      </c>
      <c r="FE263" s="346" t="s">
        <v>733</v>
      </c>
      <c r="FF263" s="346" t="s">
        <v>5721</v>
      </c>
      <c r="FG263" s="346" t="s">
        <v>1214</v>
      </c>
      <c r="FH263" s="346" t="s">
        <v>1214</v>
      </c>
      <c r="FI263" s="346" t="s">
        <v>3320</v>
      </c>
      <c r="FJ263" s="346" t="s">
        <v>3320</v>
      </c>
      <c r="FK263" s="346" t="s">
        <v>3320</v>
      </c>
      <c r="FL263" s="346" t="s">
        <v>1214</v>
      </c>
      <c r="FM263" s="346" t="s">
        <v>1214</v>
      </c>
      <c r="FN263" s="346" t="s">
        <v>3320</v>
      </c>
      <c r="FO263" s="346" t="s">
        <v>1214</v>
      </c>
      <c r="FP263" s="345">
        <v>300</v>
      </c>
      <c r="FQ263" s="346" t="s">
        <v>10037</v>
      </c>
      <c r="FR263" s="346" t="s">
        <v>10038</v>
      </c>
      <c r="FS263" s="346" t="s">
        <v>3320</v>
      </c>
      <c r="FT263" s="346" t="s">
        <v>3320</v>
      </c>
      <c r="FU263" s="346" t="s">
        <v>3320</v>
      </c>
      <c r="FV263" s="346" t="s">
        <v>3825</v>
      </c>
      <c r="FW263" s="346" t="s">
        <v>733</v>
      </c>
      <c r="FX263" s="350">
        <v>46079.621666666666</v>
      </c>
      <c r="FY263" s="346" t="s">
        <v>3320</v>
      </c>
      <c r="FZ263" s="346" t="s">
        <v>10029</v>
      </c>
      <c r="GA263" s="346" t="s">
        <v>3320</v>
      </c>
      <c r="GB263" s="346" t="s">
        <v>3320</v>
      </c>
      <c r="GC263" s="346" t="s">
        <v>3320</v>
      </c>
      <c r="GD263" s="346" t="s">
        <v>3320</v>
      </c>
      <c r="GE263" s="346" t="s">
        <v>3320</v>
      </c>
      <c r="GF263" s="346" t="s">
        <v>3320</v>
      </c>
      <c r="GG263" s="346" t="s">
        <v>3320</v>
      </c>
      <c r="GH263" s="346" t="s">
        <v>3320</v>
      </c>
      <c r="GI263" s="346" t="s">
        <v>3320</v>
      </c>
      <c r="GJ263" s="346" t="s">
        <v>3320</v>
      </c>
      <c r="GK263" s="346" t="s">
        <v>3320</v>
      </c>
      <c r="GL263" s="346" t="s">
        <v>3320</v>
      </c>
      <c r="GM263" s="346" t="s">
        <v>3320</v>
      </c>
      <c r="GN263" s="346" t="s">
        <v>3320</v>
      </c>
      <c r="GO263" s="346" t="s">
        <v>3320</v>
      </c>
      <c r="GP263" s="346" t="s">
        <v>3320</v>
      </c>
      <c r="GQ263" s="346" t="s">
        <v>3320</v>
      </c>
      <c r="GR263" s="346" t="s">
        <v>3320</v>
      </c>
      <c r="GS263" s="346" t="s">
        <v>3320</v>
      </c>
      <c r="GT263" s="346" t="s">
        <v>3320</v>
      </c>
      <c r="GU263" s="346" t="s">
        <v>3320</v>
      </c>
      <c r="GV263" s="346" t="s">
        <v>3320</v>
      </c>
      <c r="GW263" s="346" t="s">
        <v>3320</v>
      </c>
      <c r="GX263" s="346" t="s">
        <v>3320</v>
      </c>
      <c r="GY263" s="346" t="s">
        <v>3320</v>
      </c>
      <c r="GZ263" s="346" t="s">
        <v>3320</v>
      </c>
      <c r="HA263" s="346" t="s">
        <v>3320</v>
      </c>
      <c r="HB263" s="346" t="s">
        <v>3320</v>
      </c>
      <c r="HC263" s="346" t="s">
        <v>3320</v>
      </c>
      <c r="HD263" s="346" t="s">
        <v>3320</v>
      </c>
      <c r="HE263" s="346" t="s">
        <v>3320</v>
      </c>
      <c r="HF263" s="346" t="s">
        <v>3320</v>
      </c>
      <c r="HG263" s="346" t="s">
        <v>3320</v>
      </c>
      <c r="HH263" s="346" t="s">
        <v>3320</v>
      </c>
      <c r="HI263" s="346" t="s">
        <v>3320</v>
      </c>
      <c r="HJ263" s="346" t="s">
        <v>3320</v>
      </c>
      <c r="HK263" s="346" t="s">
        <v>3320</v>
      </c>
      <c r="HL263" s="346" t="s">
        <v>3320</v>
      </c>
    </row>
    <row r="264" spans="1:220" ht="15.75" thickBot="1">
      <c r="A264" s="344" t="s">
        <v>11522</v>
      </c>
      <c r="B264" s="345">
        <v>1059</v>
      </c>
      <c r="C264" s="346" t="s">
        <v>11562</v>
      </c>
      <c r="D264" s="346" t="s">
        <v>5698</v>
      </c>
      <c r="E264" s="345">
        <v>1059</v>
      </c>
      <c r="F264" s="346" t="s">
        <v>5727</v>
      </c>
      <c r="G264" s="346" t="s">
        <v>5728</v>
      </c>
      <c r="H264" s="346" t="s">
        <v>11563</v>
      </c>
      <c r="I264" s="346" t="s">
        <v>5643</v>
      </c>
      <c r="J264" s="346" t="s">
        <v>5729</v>
      </c>
      <c r="K264" s="346" t="s">
        <v>5731</v>
      </c>
      <c r="L264" s="346" t="s">
        <v>5732</v>
      </c>
      <c r="M264" s="346" t="s">
        <v>5733</v>
      </c>
      <c r="N264" s="346" t="s">
        <v>5734</v>
      </c>
      <c r="O264" s="346" t="s">
        <v>5735</v>
      </c>
      <c r="P264" s="346" t="s">
        <v>3320</v>
      </c>
      <c r="Q264" s="346" t="s">
        <v>5736</v>
      </c>
      <c r="R264" s="346" t="s">
        <v>5698</v>
      </c>
      <c r="S264" s="346" t="s">
        <v>5737</v>
      </c>
      <c r="T264" s="346" t="s">
        <v>5738</v>
      </c>
      <c r="U264" s="346" t="s">
        <v>5739</v>
      </c>
      <c r="V264" s="346" t="s">
        <v>733</v>
      </c>
      <c r="W264" s="346" t="s">
        <v>733</v>
      </c>
      <c r="X264" s="346" t="s">
        <v>733</v>
      </c>
      <c r="Y264" s="346" t="s">
        <v>3320</v>
      </c>
      <c r="Z264" s="346" t="s">
        <v>5740</v>
      </c>
      <c r="AA264" s="346" t="s">
        <v>733</v>
      </c>
      <c r="AB264" s="346" t="s">
        <v>5741</v>
      </c>
      <c r="AC264" s="346" t="s">
        <v>5742</v>
      </c>
      <c r="AD264" s="346" t="s">
        <v>5743</v>
      </c>
      <c r="AE264" s="346" t="s">
        <v>5744</v>
      </c>
      <c r="AF264" s="346" t="s">
        <v>5745</v>
      </c>
      <c r="AG264" s="346" t="s">
        <v>5746</v>
      </c>
      <c r="AH264" s="346" t="s">
        <v>1214</v>
      </c>
      <c r="AI264" s="346" t="s">
        <v>3320</v>
      </c>
      <c r="AJ264" s="346" t="s">
        <v>5955</v>
      </c>
      <c r="AK264" s="346" t="s">
        <v>3596</v>
      </c>
      <c r="AL264" s="346" t="s">
        <v>5712</v>
      </c>
      <c r="AM264" s="347">
        <v>46767</v>
      </c>
      <c r="AN264" s="345">
        <v>12</v>
      </c>
      <c r="AO264" s="345">
        <v>118.48</v>
      </c>
      <c r="AP264" s="346" t="s">
        <v>5666</v>
      </c>
      <c r="AQ264" s="345">
        <v>677</v>
      </c>
      <c r="AR264" s="345">
        <v>328.7</v>
      </c>
      <c r="AS264" s="346" t="s">
        <v>733</v>
      </c>
      <c r="AT264" s="345">
        <v>31.68</v>
      </c>
      <c r="AU264" s="346" t="s">
        <v>733</v>
      </c>
      <c r="AV264" s="345">
        <v>715</v>
      </c>
      <c r="AW264" s="346" t="s">
        <v>5713</v>
      </c>
      <c r="AX264" s="346" t="s">
        <v>5668</v>
      </c>
      <c r="AY264" s="346" t="s">
        <v>3320</v>
      </c>
      <c r="AZ264" s="346" t="s">
        <v>733</v>
      </c>
      <c r="BA264" s="346" t="s">
        <v>733</v>
      </c>
      <c r="BB264" s="345">
        <v>2348</v>
      </c>
      <c r="BC264" s="345">
        <v>2202</v>
      </c>
      <c r="BD264" s="346" t="s">
        <v>11564</v>
      </c>
      <c r="BE264" s="345">
        <v>363</v>
      </c>
      <c r="BF264" s="345">
        <v>96</v>
      </c>
      <c r="BG264" s="345">
        <v>99</v>
      </c>
      <c r="BH264" s="345">
        <v>25</v>
      </c>
      <c r="BI264" s="347">
        <v>46327</v>
      </c>
      <c r="BJ264" s="345">
        <v>0.4</v>
      </c>
      <c r="BK264" s="345">
        <v>8</v>
      </c>
      <c r="BL264" s="346" t="s">
        <v>11565</v>
      </c>
      <c r="BM264" s="345">
        <v>15199446.34</v>
      </c>
      <c r="BN264" s="346" t="s">
        <v>3320</v>
      </c>
      <c r="BO264" s="346" t="s">
        <v>3320</v>
      </c>
      <c r="BP264" s="346" t="s">
        <v>3320</v>
      </c>
      <c r="BQ264" s="346" t="s">
        <v>3320</v>
      </c>
      <c r="BR264" s="346" t="s">
        <v>3320</v>
      </c>
      <c r="BS264" s="346" t="s">
        <v>3320</v>
      </c>
      <c r="BT264" s="346" t="s">
        <v>3320</v>
      </c>
      <c r="BU264" s="346" t="s">
        <v>3320</v>
      </c>
      <c r="BV264" s="346" t="s">
        <v>3320</v>
      </c>
      <c r="BW264" s="346" t="s">
        <v>3320</v>
      </c>
      <c r="BX264" s="348"/>
      <c r="BY264" s="346" t="s">
        <v>3320</v>
      </c>
      <c r="BZ264" s="346" t="s">
        <v>3320</v>
      </c>
      <c r="CA264" s="346" t="s">
        <v>3320</v>
      </c>
      <c r="CB264" s="346" t="s">
        <v>3320</v>
      </c>
      <c r="CC264" s="346" t="s">
        <v>3320</v>
      </c>
      <c r="CD264" s="346" t="s">
        <v>3320</v>
      </c>
      <c r="CE264" s="346" t="s">
        <v>3320</v>
      </c>
      <c r="CF264" s="346" t="s">
        <v>3320</v>
      </c>
      <c r="CG264" s="346" t="s">
        <v>3320</v>
      </c>
      <c r="CH264" s="348"/>
      <c r="CI264" s="346" t="s">
        <v>3320</v>
      </c>
      <c r="CJ264" s="346" t="s">
        <v>3320</v>
      </c>
      <c r="CK264" s="346" t="s">
        <v>3320</v>
      </c>
      <c r="CL264" s="346" t="s">
        <v>3320</v>
      </c>
      <c r="CM264" s="346" t="s">
        <v>3320</v>
      </c>
      <c r="CN264" s="346" t="s">
        <v>3320</v>
      </c>
      <c r="CO264" s="346" t="s">
        <v>3320</v>
      </c>
      <c r="CP264" s="346" t="s">
        <v>3320</v>
      </c>
      <c r="CQ264" s="346" t="s">
        <v>3320</v>
      </c>
      <c r="CR264" s="346" t="s">
        <v>3320</v>
      </c>
      <c r="CS264" s="346" t="s">
        <v>3320</v>
      </c>
      <c r="CT264" s="346" t="s">
        <v>3320</v>
      </c>
      <c r="CU264" s="346" t="s">
        <v>3320</v>
      </c>
      <c r="CV264" s="346" t="s">
        <v>3320</v>
      </c>
      <c r="CW264" s="346" t="s">
        <v>3320</v>
      </c>
      <c r="CX264" s="346" t="s">
        <v>3320</v>
      </c>
      <c r="CY264" s="346" t="s">
        <v>3320</v>
      </c>
      <c r="CZ264" s="346" t="s">
        <v>3320</v>
      </c>
      <c r="DA264" s="346" t="s">
        <v>3320</v>
      </c>
      <c r="DB264" s="346" t="s">
        <v>3320</v>
      </c>
      <c r="DC264" s="346" t="s">
        <v>3320</v>
      </c>
      <c r="DD264" s="346" t="s">
        <v>3320</v>
      </c>
      <c r="DE264" s="346" t="s">
        <v>3320</v>
      </c>
      <c r="DF264" s="346" t="s">
        <v>3320</v>
      </c>
      <c r="DG264" s="346" t="s">
        <v>3320</v>
      </c>
      <c r="DH264" s="346" t="s">
        <v>3320</v>
      </c>
      <c r="DI264" s="346" t="s">
        <v>3320</v>
      </c>
      <c r="DJ264" s="346" t="s">
        <v>3320</v>
      </c>
      <c r="DK264" s="346" t="s">
        <v>3320</v>
      </c>
      <c r="DL264" s="346" t="s">
        <v>3320</v>
      </c>
      <c r="DM264" s="346" t="s">
        <v>3320</v>
      </c>
      <c r="DN264" s="346" t="s">
        <v>3320</v>
      </c>
      <c r="DO264" s="346" t="s">
        <v>3320</v>
      </c>
      <c r="DP264" s="346" t="s">
        <v>3320</v>
      </c>
      <c r="DQ264" s="346" t="s">
        <v>3320</v>
      </c>
      <c r="DR264" s="346" t="s">
        <v>3320</v>
      </c>
      <c r="DS264" s="346" t="s">
        <v>3320</v>
      </c>
      <c r="DT264" s="346" t="s">
        <v>3320</v>
      </c>
      <c r="DU264" s="346" t="s">
        <v>3320</v>
      </c>
      <c r="DV264" s="346" t="s">
        <v>3320</v>
      </c>
      <c r="DW264" s="346" t="s">
        <v>3320</v>
      </c>
      <c r="DX264" s="346" t="s">
        <v>3320</v>
      </c>
      <c r="DY264" s="346" t="s">
        <v>3320</v>
      </c>
      <c r="DZ264" s="346" t="s">
        <v>3320</v>
      </c>
      <c r="EA264" s="346" t="s">
        <v>3320</v>
      </c>
      <c r="EB264" s="346" t="s">
        <v>3320</v>
      </c>
      <c r="EC264" s="346" t="s">
        <v>3320</v>
      </c>
      <c r="ED264" s="346" t="s">
        <v>3320</v>
      </c>
      <c r="EE264" s="346" t="s">
        <v>3320</v>
      </c>
      <c r="EF264" s="345">
        <v>177328931</v>
      </c>
      <c r="EG264" s="346" t="s">
        <v>733</v>
      </c>
      <c r="EH264" s="346" t="s">
        <v>733</v>
      </c>
      <c r="EI264" s="346" t="s">
        <v>733</v>
      </c>
      <c r="EJ264" s="346" t="s">
        <v>733</v>
      </c>
      <c r="EK264" s="346" t="s">
        <v>5122</v>
      </c>
      <c r="EL264" s="346" t="s">
        <v>11566</v>
      </c>
      <c r="EM264" s="179" t="s">
        <v>11567</v>
      </c>
      <c r="EN264" s="348"/>
      <c r="EO264" s="346" t="s">
        <v>10039</v>
      </c>
      <c r="EP264" s="345">
        <v>177328931</v>
      </c>
      <c r="EQ264" s="345">
        <v>70064333</v>
      </c>
      <c r="ER264" s="345">
        <v>357690</v>
      </c>
      <c r="ES264" s="345">
        <v>135638</v>
      </c>
      <c r="ET264" s="346" t="s">
        <v>10040</v>
      </c>
      <c r="EU264" s="346" t="s">
        <v>733</v>
      </c>
      <c r="EV264" s="346" t="s">
        <v>733</v>
      </c>
      <c r="EW264" s="346" t="s">
        <v>10041</v>
      </c>
      <c r="EX264" s="346" t="s">
        <v>733</v>
      </c>
      <c r="EY264" s="346" t="s">
        <v>733</v>
      </c>
      <c r="EZ264" s="346" t="s">
        <v>733</v>
      </c>
      <c r="FA264" s="346" t="s">
        <v>1214</v>
      </c>
      <c r="FB264" s="346" t="s">
        <v>733</v>
      </c>
      <c r="FC264" s="349" t="s">
        <v>5676</v>
      </c>
      <c r="FD264" s="346" t="s">
        <v>3320</v>
      </c>
      <c r="FE264" s="346" t="s">
        <v>733</v>
      </c>
      <c r="FF264" s="346" t="s">
        <v>5721</v>
      </c>
      <c r="FG264" s="346" t="s">
        <v>1214</v>
      </c>
      <c r="FH264" s="346" t="s">
        <v>1214</v>
      </c>
      <c r="FI264" s="346" t="s">
        <v>3320</v>
      </c>
      <c r="FJ264" s="346" t="s">
        <v>3320</v>
      </c>
      <c r="FK264" s="346" t="s">
        <v>3320</v>
      </c>
      <c r="FL264" s="346" t="s">
        <v>1214</v>
      </c>
      <c r="FM264" s="346" t="s">
        <v>1214</v>
      </c>
      <c r="FN264" s="346" t="s">
        <v>3320</v>
      </c>
      <c r="FO264" s="346" t="s">
        <v>1214</v>
      </c>
      <c r="FP264" s="346" t="s">
        <v>3320</v>
      </c>
      <c r="FQ264" s="346" t="s">
        <v>10042</v>
      </c>
      <c r="FR264" s="346" t="s">
        <v>10043</v>
      </c>
      <c r="FS264" s="346" t="s">
        <v>3320</v>
      </c>
      <c r="FT264" s="346" t="s">
        <v>3320</v>
      </c>
      <c r="FU264" s="346" t="s">
        <v>3320</v>
      </c>
      <c r="FV264" s="346" t="s">
        <v>5759</v>
      </c>
      <c r="FW264" s="346" t="s">
        <v>1214</v>
      </c>
      <c r="FX264" s="350">
        <v>46083.705277777779</v>
      </c>
      <c r="FY264" s="346" t="s">
        <v>3320</v>
      </c>
      <c r="FZ264" s="346" t="s">
        <v>10029</v>
      </c>
      <c r="GA264" s="346" t="s">
        <v>3320</v>
      </c>
      <c r="GB264" s="346" t="s">
        <v>3320</v>
      </c>
      <c r="GC264" s="346" t="s">
        <v>3320</v>
      </c>
      <c r="GD264" s="346" t="s">
        <v>3320</v>
      </c>
      <c r="GE264" s="346" t="s">
        <v>3320</v>
      </c>
      <c r="GF264" s="346" t="s">
        <v>3320</v>
      </c>
      <c r="GG264" s="346" t="s">
        <v>3320</v>
      </c>
      <c r="GH264" s="346" t="s">
        <v>3320</v>
      </c>
      <c r="GI264" s="346" t="s">
        <v>3320</v>
      </c>
      <c r="GJ264" s="346" t="s">
        <v>3320</v>
      </c>
      <c r="GK264" s="346" t="s">
        <v>3320</v>
      </c>
      <c r="GL264" s="346" t="s">
        <v>3320</v>
      </c>
      <c r="GM264" s="346" t="s">
        <v>3320</v>
      </c>
      <c r="GN264" s="346" t="s">
        <v>3320</v>
      </c>
      <c r="GO264" s="346" t="s">
        <v>3320</v>
      </c>
      <c r="GP264" s="346" t="s">
        <v>3320</v>
      </c>
      <c r="GQ264" s="346" t="s">
        <v>3320</v>
      </c>
      <c r="GR264" s="346" t="s">
        <v>3320</v>
      </c>
      <c r="GS264" s="346" t="s">
        <v>3320</v>
      </c>
      <c r="GT264" s="346" t="s">
        <v>3320</v>
      </c>
      <c r="GU264" s="346" t="s">
        <v>3320</v>
      </c>
      <c r="GV264" s="346" t="s">
        <v>3320</v>
      </c>
      <c r="GW264" s="346" t="s">
        <v>3320</v>
      </c>
      <c r="GX264" s="346" t="s">
        <v>3320</v>
      </c>
      <c r="GY264" s="346" t="s">
        <v>3320</v>
      </c>
      <c r="GZ264" s="346" t="s">
        <v>3320</v>
      </c>
      <c r="HA264" s="346" t="s">
        <v>3320</v>
      </c>
      <c r="HB264" s="346" t="s">
        <v>3320</v>
      </c>
      <c r="HC264" s="346" t="s">
        <v>3320</v>
      </c>
      <c r="HD264" s="346" t="s">
        <v>3320</v>
      </c>
      <c r="HE264" s="346" t="s">
        <v>3320</v>
      </c>
      <c r="HF264" s="346" t="s">
        <v>3320</v>
      </c>
      <c r="HG264" s="346" t="s">
        <v>3320</v>
      </c>
      <c r="HH264" s="346" t="s">
        <v>3320</v>
      </c>
      <c r="HI264" s="346" t="s">
        <v>3320</v>
      </c>
      <c r="HJ264" s="346" t="s">
        <v>3320</v>
      </c>
      <c r="HK264" s="346" t="s">
        <v>3320</v>
      </c>
      <c r="HL264" s="346" t="s">
        <v>3320</v>
      </c>
    </row>
    <row r="265" spans="1:220" ht="15.75" thickBot="1">
      <c r="A265" s="346" t="s">
        <v>11522</v>
      </c>
      <c r="B265" s="345">
        <v>814</v>
      </c>
      <c r="C265" s="346" t="s">
        <v>11568</v>
      </c>
      <c r="D265" s="346" t="s">
        <v>5698</v>
      </c>
      <c r="E265" s="345">
        <v>814</v>
      </c>
      <c r="F265" s="346" t="s">
        <v>821</v>
      </c>
      <c r="G265" s="346" t="s">
        <v>7553</v>
      </c>
      <c r="H265" s="346" t="s">
        <v>9090</v>
      </c>
      <c r="I265" s="346" t="s">
        <v>5916</v>
      </c>
      <c r="J265" s="346" t="s">
        <v>5918</v>
      </c>
      <c r="K265" s="346" t="s">
        <v>5919</v>
      </c>
      <c r="L265" s="346" t="s">
        <v>5920</v>
      </c>
      <c r="M265" s="346" t="s">
        <v>5698</v>
      </c>
      <c r="N265" s="346" t="s">
        <v>5921</v>
      </c>
      <c r="O265" s="346" t="s">
        <v>5922</v>
      </c>
      <c r="P265" s="346" t="s">
        <v>3320</v>
      </c>
      <c r="Q265" s="346" t="s">
        <v>7555</v>
      </c>
      <c r="R265" s="346" t="s">
        <v>5698</v>
      </c>
      <c r="S265" s="346" t="s">
        <v>7556</v>
      </c>
      <c r="T265" s="346" t="s">
        <v>5925</v>
      </c>
      <c r="U265" s="346" t="s">
        <v>7557</v>
      </c>
      <c r="V265" s="346" t="s">
        <v>733</v>
      </c>
      <c r="W265" s="346" t="s">
        <v>733</v>
      </c>
      <c r="X265" s="346" t="s">
        <v>733</v>
      </c>
      <c r="Y265" s="346" t="s">
        <v>3320</v>
      </c>
      <c r="Z265" s="346" t="s">
        <v>5927</v>
      </c>
      <c r="AA265" s="346" t="s">
        <v>733</v>
      </c>
      <c r="AB265" s="346" t="s">
        <v>5928</v>
      </c>
      <c r="AC265" s="346" t="s">
        <v>5929</v>
      </c>
      <c r="AD265" s="346" t="s">
        <v>5930</v>
      </c>
      <c r="AE265" s="346" t="s">
        <v>7558</v>
      </c>
      <c r="AF265" s="346" t="s">
        <v>7559</v>
      </c>
      <c r="AG265" s="346" t="s">
        <v>5933</v>
      </c>
      <c r="AH265" s="346" t="s">
        <v>1214</v>
      </c>
      <c r="AI265" s="346" t="s">
        <v>3320</v>
      </c>
      <c r="AJ265" s="346" t="s">
        <v>2043</v>
      </c>
      <c r="AK265" s="346" t="s">
        <v>5934</v>
      </c>
      <c r="AL265" s="346" t="s">
        <v>5936</v>
      </c>
      <c r="AM265" s="347">
        <v>47117</v>
      </c>
      <c r="AN265" s="345">
        <v>32</v>
      </c>
      <c r="AO265" s="345">
        <v>112.1</v>
      </c>
      <c r="AP265" s="346" t="s">
        <v>5666</v>
      </c>
      <c r="AQ265" s="345">
        <v>19</v>
      </c>
      <c r="AR265" s="345">
        <v>358.33</v>
      </c>
      <c r="AS265" s="346" t="s">
        <v>733</v>
      </c>
      <c r="AT265" s="346" t="s">
        <v>3320</v>
      </c>
      <c r="AU265" s="346" t="s">
        <v>3320</v>
      </c>
      <c r="AV265" s="346" t="s">
        <v>3320</v>
      </c>
      <c r="AW265" s="346" t="s">
        <v>3320</v>
      </c>
      <c r="AX265" s="346" t="s">
        <v>3320</v>
      </c>
      <c r="AY265" s="346" t="s">
        <v>3320</v>
      </c>
      <c r="AZ265" s="346" t="s">
        <v>3320</v>
      </c>
      <c r="BA265" s="346" t="s">
        <v>3320</v>
      </c>
      <c r="BB265" s="346" t="s">
        <v>3320</v>
      </c>
      <c r="BC265" s="346" t="s">
        <v>3320</v>
      </c>
      <c r="BD265" s="348"/>
      <c r="BE265" s="346" t="s">
        <v>3320</v>
      </c>
      <c r="BF265" s="346" t="s">
        <v>3320</v>
      </c>
      <c r="BG265" s="346" t="s">
        <v>3320</v>
      </c>
      <c r="BH265" s="346" t="s">
        <v>3320</v>
      </c>
      <c r="BI265" s="346" t="s">
        <v>3320</v>
      </c>
      <c r="BJ265" s="346" t="s">
        <v>3320</v>
      </c>
      <c r="BK265" s="346" t="s">
        <v>3320</v>
      </c>
      <c r="BL265" s="346" t="s">
        <v>3320</v>
      </c>
      <c r="BM265" s="346" t="s">
        <v>3320</v>
      </c>
      <c r="BN265" s="345">
        <v>5.9</v>
      </c>
      <c r="BO265" s="345">
        <v>12.5</v>
      </c>
      <c r="BP265" s="346" t="s">
        <v>1214</v>
      </c>
      <c r="BQ265" s="346" t="s">
        <v>6061</v>
      </c>
      <c r="BR265" s="345">
        <v>1</v>
      </c>
      <c r="BS265" s="346" t="s">
        <v>733</v>
      </c>
      <c r="BT265" s="346" t="s">
        <v>733</v>
      </c>
      <c r="BU265" s="346" t="s">
        <v>733</v>
      </c>
      <c r="BV265" s="345">
        <v>1</v>
      </c>
      <c r="BW265" s="345">
        <v>1</v>
      </c>
      <c r="BX265" s="346" t="s">
        <v>11569</v>
      </c>
      <c r="BY265" s="345">
        <v>1</v>
      </c>
      <c r="BZ265" s="345">
        <v>1</v>
      </c>
      <c r="CA265" s="345">
        <v>1</v>
      </c>
      <c r="CB265" s="345">
        <v>1</v>
      </c>
      <c r="CC265" s="347">
        <v>47117</v>
      </c>
      <c r="CD265" s="345">
        <v>1</v>
      </c>
      <c r="CE265" s="345">
        <v>1</v>
      </c>
      <c r="CF265" s="346" t="s">
        <v>11570</v>
      </c>
      <c r="CG265" s="345">
        <v>1</v>
      </c>
      <c r="CH265" s="348"/>
      <c r="CI265" s="346" t="s">
        <v>3320</v>
      </c>
      <c r="CJ265" s="346" t="s">
        <v>3320</v>
      </c>
      <c r="CK265" s="346" t="s">
        <v>3320</v>
      </c>
      <c r="CL265" s="346" t="s">
        <v>3320</v>
      </c>
      <c r="CM265" s="346" t="s">
        <v>3320</v>
      </c>
      <c r="CN265" s="346" t="s">
        <v>3320</v>
      </c>
      <c r="CO265" s="346" t="s">
        <v>3320</v>
      </c>
      <c r="CP265" s="346" t="s">
        <v>3320</v>
      </c>
      <c r="CQ265" s="346" t="s">
        <v>3320</v>
      </c>
      <c r="CR265" s="346" t="s">
        <v>3320</v>
      </c>
      <c r="CS265" s="346" t="s">
        <v>3320</v>
      </c>
      <c r="CT265" s="346" t="s">
        <v>3320</v>
      </c>
      <c r="CU265" s="346" t="s">
        <v>3320</v>
      </c>
      <c r="CV265" s="346" t="s">
        <v>3320</v>
      </c>
      <c r="CW265" s="346" t="s">
        <v>3320</v>
      </c>
      <c r="CX265" s="346" t="s">
        <v>3320</v>
      </c>
      <c r="CY265" s="346" t="s">
        <v>3320</v>
      </c>
      <c r="CZ265" s="346" t="s">
        <v>3320</v>
      </c>
      <c r="DA265" s="346" t="s">
        <v>3320</v>
      </c>
      <c r="DB265" s="346" t="s">
        <v>3320</v>
      </c>
      <c r="DC265" s="346" t="s">
        <v>3320</v>
      </c>
      <c r="DD265" s="346" t="s">
        <v>3320</v>
      </c>
      <c r="DE265" s="346" t="s">
        <v>3320</v>
      </c>
      <c r="DF265" s="346" t="s">
        <v>3320</v>
      </c>
      <c r="DG265" s="346" t="s">
        <v>3320</v>
      </c>
      <c r="DH265" s="346" t="s">
        <v>3320</v>
      </c>
      <c r="DI265" s="346" t="s">
        <v>3320</v>
      </c>
      <c r="DJ265" s="346" t="s">
        <v>3320</v>
      </c>
      <c r="DK265" s="346" t="s">
        <v>3320</v>
      </c>
      <c r="DL265" s="346" t="s">
        <v>3320</v>
      </c>
      <c r="DM265" s="346" t="s">
        <v>3320</v>
      </c>
      <c r="DN265" s="346" t="s">
        <v>3320</v>
      </c>
      <c r="DO265" s="346" t="s">
        <v>3320</v>
      </c>
      <c r="DP265" s="346" t="s">
        <v>3320</v>
      </c>
      <c r="DQ265" s="346" t="s">
        <v>3320</v>
      </c>
      <c r="DR265" s="346" t="s">
        <v>3320</v>
      </c>
      <c r="DS265" s="346" t="s">
        <v>3320</v>
      </c>
      <c r="DT265" s="346" t="s">
        <v>3320</v>
      </c>
      <c r="DU265" s="346" t="s">
        <v>3320</v>
      </c>
      <c r="DV265" s="346" t="s">
        <v>3320</v>
      </c>
      <c r="DW265" s="346" t="s">
        <v>3320</v>
      </c>
      <c r="DX265" s="346" t="s">
        <v>3320</v>
      </c>
      <c r="DY265" s="346" t="s">
        <v>3320</v>
      </c>
      <c r="DZ265" s="346" t="s">
        <v>3320</v>
      </c>
      <c r="EA265" s="346" t="s">
        <v>3320</v>
      </c>
      <c r="EB265" s="346" t="s">
        <v>3320</v>
      </c>
      <c r="EC265" s="346" t="s">
        <v>3320</v>
      </c>
      <c r="ED265" s="346" t="s">
        <v>3320</v>
      </c>
      <c r="EE265" s="346" t="s">
        <v>3320</v>
      </c>
      <c r="EF265" s="345">
        <v>1</v>
      </c>
      <c r="EG265" s="346" t="s">
        <v>733</v>
      </c>
      <c r="EH265" s="346" t="s">
        <v>733</v>
      </c>
      <c r="EI265" s="346" t="s">
        <v>733</v>
      </c>
      <c r="EJ265" s="346" t="s">
        <v>733</v>
      </c>
      <c r="EK265" s="346" t="s">
        <v>791</v>
      </c>
      <c r="EL265" s="346" t="s">
        <v>11571</v>
      </c>
      <c r="EM265" s="179" t="s">
        <v>11572</v>
      </c>
      <c r="EN265" s="348"/>
      <c r="EO265" s="346" t="s">
        <v>10044</v>
      </c>
      <c r="EP265" s="346" t="s">
        <v>3320</v>
      </c>
      <c r="EQ265" s="346" t="s">
        <v>3320</v>
      </c>
      <c r="ER265" s="346" t="s">
        <v>3320</v>
      </c>
      <c r="ES265" s="346" t="s">
        <v>3320</v>
      </c>
      <c r="ET265" s="346" t="s">
        <v>10045</v>
      </c>
      <c r="EU265" s="346" t="s">
        <v>733</v>
      </c>
      <c r="EV265" s="346" t="s">
        <v>733</v>
      </c>
      <c r="EW265" s="346" t="s">
        <v>10046</v>
      </c>
      <c r="EX265" s="346" t="s">
        <v>733</v>
      </c>
      <c r="EY265" s="346" t="s">
        <v>1214</v>
      </c>
      <c r="EZ265" s="346" t="s">
        <v>733</v>
      </c>
      <c r="FA265" s="346" t="s">
        <v>733</v>
      </c>
      <c r="FB265" s="346" t="s">
        <v>733</v>
      </c>
      <c r="FC265" s="346" t="s">
        <v>3320</v>
      </c>
      <c r="FD265" s="346" t="s">
        <v>3320</v>
      </c>
      <c r="FE265" s="346" t="s">
        <v>733</v>
      </c>
      <c r="FF265" s="346" t="s">
        <v>5721</v>
      </c>
      <c r="FG265" s="346" t="s">
        <v>733</v>
      </c>
      <c r="FH265" s="346" t="s">
        <v>5946</v>
      </c>
      <c r="FI265" s="346" t="s">
        <v>7565</v>
      </c>
      <c r="FJ265" s="346" t="s">
        <v>3320</v>
      </c>
      <c r="FK265" s="346" t="s">
        <v>3320</v>
      </c>
      <c r="FL265" s="346" t="s">
        <v>733</v>
      </c>
      <c r="FM265" s="346" t="s">
        <v>5948</v>
      </c>
      <c r="FN265" s="346" t="s">
        <v>9095</v>
      </c>
      <c r="FO265" s="346" t="s">
        <v>733</v>
      </c>
      <c r="FP265" s="346" t="s">
        <v>3320</v>
      </c>
      <c r="FQ265" s="346" t="s">
        <v>10047</v>
      </c>
      <c r="FR265" s="346" t="s">
        <v>10048</v>
      </c>
      <c r="FS265" s="346" t="s">
        <v>5952</v>
      </c>
      <c r="FT265" s="346" t="s">
        <v>5684</v>
      </c>
      <c r="FU265" s="346" t="s">
        <v>5684</v>
      </c>
      <c r="FV265" s="346" t="s">
        <v>3320</v>
      </c>
      <c r="FW265" s="346" t="s">
        <v>3320</v>
      </c>
      <c r="FX265" s="350">
        <v>46079.413518518515</v>
      </c>
      <c r="FY265" s="346" t="s">
        <v>3320</v>
      </c>
      <c r="FZ265" s="346" t="s">
        <v>10029</v>
      </c>
      <c r="GA265" s="346" t="s">
        <v>3320</v>
      </c>
      <c r="GB265" s="346" t="s">
        <v>3320</v>
      </c>
      <c r="GC265" s="346" t="s">
        <v>3320</v>
      </c>
      <c r="GD265" s="346" t="s">
        <v>3320</v>
      </c>
      <c r="GE265" s="346" t="s">
        <v>3320</v>
      </c>
      <c r="GF265" s="346" t="s">
        <v>3320</v>
      </c>
      <c r="GG265" s="346" t="s">
        <v>3320</v>
      </c>
      <c r="GH265" s="346" t="s">
        <v>3320</v>
      </c>
      <c r="GI265" s="346" t="s">
        <v>3320</v>
      </c>
      <c r="GJ265" s="346" t="s">
        <v>3320</v>
      </c>
      <c r="GK265" s="346" t="s">
        <v>3320</v>
      </c>
      <c r="GL265" s="346" t="s">
        <v>3320</v>
      </c>
      <c r="GM265" s="346" t="s">
        <v>3320</v>
      </c>
      <c r="GN265" s="346" t="s">
        <v>3320</v>
      </c>
      <c r="GO265" s="346" t="s">
        <v>3320</v>
      </c>
      <c r="GP265" s="346" t="s">
        <v>3320</v>
      </c>
      <c r="GQ265" s="346" t="s">
        <v>3320</v>
      </c>
      <c r="GR265" s="346" t="s">
        <v>3320</v>
      </c>
      <c r="GS265" s="346" t="s">
        <v>3320</v>
      </c>
      <c r="GT265" s="346" t="s">
        <v>3320</v>
      </c>
      <c r="GU265" s="346" t="s">
        <v>3320</v>
      </c>
      <c r="GV265" s="346" t="s">
        <v>3320</v>
      </c>
      <c r="GW265" s="346" t="s">
        <v>3320</v>
      </c>
      <c r="GX265" s="346" t="s">
        <v>3320</v>
      </c>
      <c r="GY265" s="346" t="s">
        <v>3320</v>
      </c>
      <c r="GZ265" s="346" t="s">
        <v>3320</v>
      </c>
      <c r="HA265" s="346" t="s">
        <v>3320</v>
      </c>
      <c r="HB265" s="346" t="s">
        <v>3320</v>
      </c>
      <c r="HC265" s="346" t="s">
        <v>3320</v>
      </c>
      <c r="HD265" s="346" t="s">
        <v>3320</v>
      </c>
      <c r="HE265" s="346" t="s">
        <v>3320</v>
      </c>
      <c r="HF265" s="346" t="s">
        <v>3320</v>
      </c>
      <c r="HG265" s="346" t="s">
        <v>3320</v>
      </c>
      <c r="HH265" s="346" t="s">
        <v>3320</v>
      </c>
      <c r="HI265" s="346" t="s">
        <v>3320</v>
      </c>
      <c r="HJ265" s="346" t="s">
        <v>3320</v>
      </c>
      <c r="HK265" s="346" t="s">
        <v>3320</v>
      </c>
      <c r="HL265" s="346" t="s">
        <v>3320</v>
      </c>
    </row>
    <row r="266" spans="1:220" ht="15.75" thickBot="1">
      <c r="A266" s="346" t="s">
        <v>11522</v>
      </c>
      <c r="B266" s="345">
        <v>606</v>
      </c>
      <c r="C266" s="346" t="s">
        <v>11573</v>
      </c>
      <c r="D266" s="346" t="s">
        <v>5698</v>
      </c>
      <c r="E266" s="345">
        <v>606</v>
      </c>
      <c r="F266" s="346" t="s">
        <v>1632</v>
      </c>
      <c r="G266" s="346" t="s">
        <v>7570</v>
      </c>
      <c r="H266" s="346" t="s">
        <v>1628</v>
      </c>
      <c r="I266" s="346" t="s">
        <v>5643</v>
      </c>
      <c r="J266" s="346" t="s">
        <v>5918</v>
      </c>
      <c r="K266" s="346" t="s">
        <v>7572</v>
      </c>
      <c r="L266" s="346" t="s">
        <v>5698</v>
      </c>
      <c r="M266" s="346" t="s">
        <v>5698</v>
      </c>
      <c r="N266" s="346" t="s">
        <v>7574</v>
      </c>
      <c r="O266" s="346" t="s">
        <v>7575</v>
      </c>
      <c r="P266" s="346" t="s">
        <v>3320</v>
      </c>
      <c r="Q266" s="346" t="s">
        <v>7576</v>
      </c>
      <c r="R266" s="346" t="s">
        <v>5698</v>
      </c>
      <c r="S266" s="346" t="s">
        <v>7577</v>
      </c>
      <c r="T266" s="346" t="s">
        <v>7578</v>
      </c>
      <c r="U266" s="346" t="s">
        <v>7579</v>
      </c>
      <c r="V266" s="346" t="s">
        <v>733</v>
      </c>
      <c r="W266" s="346" t="s">
        <v>733</v>
      </c>
      <c r="X266" s="346" t="s">
        <v>733</v>
      </c>
      <c r="Y266" s="346" t="s">
        <v>3320</v>
      </c>
      <c r="Z266" s="346" t="s">
        <v>7580</v>
      </c>
      <c r="AA266" s="346" t="s">
        <v>733</v>
      </c>
      <c r="AB266" s="346" t="s">
        <v>7581</v>
      </c>
      <c r="AC266" s="346" t="s">
        <v>7582</v>
      </c>
      <c r="AD266" s="346" t="s">
        <v>7583</v>
      </c>
      <c r="AE266" s="346" t="s">
        <v>7584</v>
      </c>
      <c r="AF266" s="346" t="s">
        <v>7585</v>
      </c>
      <c r="AG266" s="346" t="s">
        <v>7586</v>
      </c>
      <c r="AH266" s="346" t="s">
        <v>1214</v>
      </c>
      <c r="AI266" s="346" t="s">
        <v>3320</v>
      </c>
      <c r="AJ266" s="346" t="s">
        <v>7206</v>
      </c>
      <c r="AK266" s="346" t="s">
        <v>3630</v>
      </c>
      <c r="AL266" s="346" t="s">
        <v>5712</v>
      </c>
      <c r="AM266" s="347">
        <v>47118</v>
      </c>
      <c r="AN266" s="345">
        <v>20</v>
      </c>
      <c r="AO266" s="345">
        <v>150</v>
      </c>
      <c r="AP266" s="346" t="s">
        <v>9250</v>
      </c>
      <c r="AQ266" s="345">
        <v>292824</v>
      </c>
      <c r="AR266" s="345">
        <v>434.31</v>
      </c>
      <c r="AS266" s="346" t="s">
        <v>733</v>
      </c>
      <c r="AT266" s="345">
        <v>0.33</v>
      </c>
      <c r="AU266" s="346" t="s">
        <v>1214</v>
      </c>
      <c r="AV266" s="345">
        <v>660</v>
      </c>
      <c r="AW266" s="346" t="s">
        <v>5800</v>
      </c>
      <c r="AX266" s="346" t="s">
        <v>5801</v>
      </c>
      <c r="AY266" s="346" t="s">
        <v>3320</v>
      </c>
      <c r="AZ266" s="346" t="s">
        <v>733</v>
      </c>
      <c r="BA266" s="346" t="s">
        <v>733</v>
      </c>
      <c r="BB266" s="345">
        <v>2247.2399999999998</v>
      </c>
      <c r="BC266" s="345">
        <v>2059.36</v>
      </c>
      <c r="BD266" s="346" t="s">
        <v>9556</v>
      </c>
      <c r="BE266" s="345">
        <v>365</v>
      </c>
      <c r="BF266" s="345">
        <v>0.82</v>
      </c>
      <c r="BG266" s="345">
        <v>97</v>
      </c>
      <c r="BH266" s="345">
        <v>25</v>
      </c>
      <c r="BI266" s="347">
        <v>46265</v>
      </c>
      <c r="BJ266" s="345">
        <v>0.37</v>
      </c>
      <c r="BK266" s="345">
        <v>6</v>
      </c>
      <c r="BL266" s="346" t="s">
        <v>11574</v>
      </c>
      <c r="BM266" s="345">
        <v>956850</v>
      </c>
      <c r="BN266" s="346" t="s">
        <v>3320</v>
      </c>
      <c r="BO266" s="346" t="s">
        <v>3320</v>
      </c>
      <c r="BP266" s="346" t="s">
        <v>3320</v>
      </c>
      <c r="BQ266" s="346" t="s">
        <v>3320</v>
      </c>
      <c r="BR266" s="346" t="s">
        <v>3320</v>
      </c>
      <c r="BS266" s="346" t="s">
        <v>3320</v>
      </c>
      <c r="BT266" s="346" t="s">
        <v>3320</v>
      </c>
      <c r="BU266" s="346" t="s">
        <v>3320</v>
      </c>
      <c r="BV266" s="346" t="s">
        <v>3320</v>
      </c>
      <c r="BW266" s="346" t="s">
        <v>3320</v>
      </c>
      <c r="BX266" s="348"/>
      <c r="BY266" s="346" t="s">
        <v>3320</v>
      </c>
      <c r="BZ266" s="346" t="s">
        <v>3320</v>
      </c>
      <c r="CA266" s="346" t="s">
        <v>3320</v>
      </c>
      <c r="CB266" s="346" t="s">
        <v>3320</v>
      </c>
      <c r="CC266" s="346" t="s">
        <v>3320</v>
      </c>
      <c r="CD266" s="346" t="s">
        <v>3320</v>
      </c>
      <c r="CE266" s="346" t="s">
        <v>3320</v>
      </c>
      <c r="CF266" s="346" t="s">
        <v>3320</v>
      </c>
      <c r="CG266" s="346" t="s">
        <v>3320</v>
      </c>
      <c r="CH266" s="348"/>
      <c r="CI266" s="346" t="s">
        <v>3320</v>
      </c>
      <c r="CJ266" s="346" t="s">
        <v>3320</v>
      </c>
      <c r="CK266" s="346" t="s">
        <v>3320</v>
      </c>
      <c r="CL266" s="346" t="s">
        <v>3320</v>
      </c>
      <c r="CM266" s="346" t="s">
        <v>3320</v>
      </c>
      <c r="CN266" s="346" t="s">
        <v>3320</v>
      </c>
      <c r="CO266" s="346" t="s">
        <v>3320</v>
      </c>
      <c r="CP266" s="346" t="s">
        <v>3320</v>
      </c>
      <c r="CQ266" s="346" t="s">
        <v>3320</v>
      </c>
      <c r="CR266" s="346" t="s">
        <v>3320</v>
      </c>
      <c r="CS266" s="346" t="s">
        <v>3320</v>
      </c>
      <c r="CT266" s="346" t="s">
        <v>3320</v>
      </c>
      <c r="CU266" s="346" t="s">
        <v>3320</v>
      </c>
      <c r="CV266" s="346" t="s">
        <v>3320</v>
      </c>
      <c r="CW266" s="346" t="s">
        <v>3320</v>
      </c>
      <c r="CX266" s="346" t="s">
        <v>3320</v>
      </c>
      <c r="CY266" s="346" t="s">
        <v>3320</v>
      </c>
      <c r="CZ266" s="346" t="s">
        <v>3320</v>
      </c>
      <c r="DA266" s="346" t="s">
        <v>3320</v>
      </c>
      <c r="DB266" s="346" t="s">
        <v>3320</v>
      </c>
      <c r="DC266" s="346" t="s">
        <v>3320</v>
      </c>
      <c r="DD266" s="346" t="s">
        <v>3320</v>
      </c>
      <c r="DE266" s="346" t="s">
        <v>3320</v>
      </c>
      <c r="DF266" s="346" t="s">
        <v>3320</v>
      </c>
      <c r="DG266" s="346" t="s">
        <v>3320</v>
      </c>
      <c r="DH266" s="346" t="s">
        <v>3320</v>
      </c>
      <c r="DI266" s="346" t="s">
        <v>3320</v>
      </c>
      <c r="DJ266" s="346" t="s">
        <v>3320</v>
      </c>
      <c r="DK266" s="346" t="s">
        <v>3320</v>
      </c>
      <c r="DL266" s="346" t="s">
        <v>3320</v>
      </c>
      <c r="DM266" s="346" t="s">
        <v>3320</v>
      </c>
      <c r="DN266" s="346" t="s">
        <v>3320</v>
      </c>
      <c r="DO266" s="346" t="s">
        <v>3320</v>
      </c>
      <c r="DP266" s="346" t="s">
        <v>3320</v>
      </c>
      <c r="DQ266" s="346" t="s">
        <v>3320</v>
      </c>
      <c r="DR266" s="346" t="s">
        <v>3320</v>
      </c>
      <c r="DS266" s="346" t="s">
        <v>3320</v>
      </c>
      <c r="DT266" s="346" t="s">
        <v>3320</v>
      </c>
      <c r="DU266" s="346" t="s">
        <v>3320</v>
      </c>
      <c r="DV266" s="346" t="s">
        <v>3320</v>
      </c>
      <c r="DW266" s="346" t="s">
        <v>3320</v>
      </c>
      <c r="DX266" s="346" t="s">
        <v>3320</v>
      </c>
      <c r="DY266" s="346" t="s">
        <v>3320</v>
      </c>
      <c r="DZ266" s="346" t="s">
        <v>3320</v>
      </c>
      <c r="EA266" s="346" t="s">
        <v>3320</v>
      </c>
      <c r="EB266" s="346" t="s">
        <v>3320</v>
      </c>
      <c r="EC266" s="346" t="s">
        <v>3320</v>
      </c>
      <c r="ED266" s="346" t="s">
        <v>3320</v>
      </c>
      <c r="EE266" s="346" t="s">
        <v>3320</v>
      </c>
      <c r="EF266" s="345">
        <v>14815938686</v>
      </c>
      <c r="EG266" s="346" t="s">
        <v>1214</v>
      </c>
      <c r="EH266" s="346" t="s">
        <v>733</v>
      </c>
      <c r="EI266" s="346" t="s">
        <v>733</v>
      </c>
      <c r="EJ266" s="346" t="s">
        <v>733</v>
      </c>
      <c r="EK266" s="346" t="s">
        <v>1612</v>
      </c>
      <c r="EL266" s="346" t="s">
        <v>11558</v>
      </c>
      <c r="EM266" s="346" t="s">
        <v>11575</v>
      </c>
      <c r="EN266" s="348"/>
      <c r="EO266" s="346" t="s">
        <v>10049</v>
      </c>
      <c r="EP266" s="345">
        <v>123205653.90000001</v>
      </c>
      <c r="EQ266" s="345">
        <v>24953732.969999999</v>
      </c>
      <c r="ER266" s="345">
        <v>5.53</v>
      </c>
      <c r="ES266" s="345">
        <v>5.1909999999999998</v>
      </c>
      <c r="ET266" s="346" t="s">
        <v>10050</v>
      </c>
      <c r="EU266" s="346" t="s">
        <v>733</v>
      </c>
      <c r="EV266" s="346" t="s">
        <v>733</v>
      </c>
      <c r="EW266" s="346" t="s">
        <v>10051</v>
      </c>
      <c r="EX266" s="346" t="s">
        <v>733</v>
      </c>
      <c r="EY266" s="346" t="s">
        <v>733</v>
      </c>
      <c r="EZ266" s="346" t="s">
        <v>733</v>
      </c>
      <c r="FA266" s="346" t="s">
        <v>733</v>
      </c>
      <c r="FB266" s="346" t="s">
        <v>733</v>
      </c>
      <c r="FC266" s="349" t="s">
        <v>5676</v>
      </c>
      <c r="FD266" s="346" t="s">
        <v>3320</v>
      </c>
      <c r="FE266" s="346" t="s">
        <v>733</v>
      </c>
      <c r="FF266" s="346" t="s">
        <v>5721</v>
      </c>
      <c r="FG266" s="346" t="s">
        <v>733</v>
      </c>
      <c r="FH266" s="346" t="s">
        <v>5679</v>
      </c>
      <c r="FI266" s="346" t="s">
        <v>3320</v>
      </c>
      <c r="FJ266" s="346" t="s">
        <v>3320</v>
      </c>
      <c r="FK266" s="345">
        <v>90</v>
      </c>
      <c r="FL266" s="346" t="s">
        <v>733</v>
      </c>
      <c r="FM266" s="346" t="s">
        <v>5679</v>
      </c>
      <c r="FN266" s="346" t="s">
        <v>7594</v>
      </c>
      <c r="FO266" s="346" t="s">
        <v>733</v>
      </c>
      <c r="FP266" s="346" t="s">
        <v>3320</v>
      </c>
      <c r="FQ266" s="346" t="s">
        <v>10052</v>
      </c>
      <c r="FR266" s="346" t="s">
        <v>10053</v>
      </c>
      <c r="FS266" s="346" t="s">
        <v>5952</v>
      </c>
      <c r="FT266" s="346" t="s">
        <v>5684</v>
      </c>
      <c r="FU266" s="346" t="s">
        <v>5684</v>
      </c>
      <c r="FV266" s="346" t="s">
        <v>733</v>
      </c>
      <c r="FW266" s="346" t="s">
        <v>1214</v>
      </c>
      <c r="FX266" s="350">
        <v>46071.687731481485</v>
      </c>
      <c r="FY266" s="346" t="s">
        <v>3320</v>
      </c>
      <c r="FZ266" s="346" t="s">
        <v>10029</v>
      </c>
      <c r="GA266" s="346" t="s">
        <v>3320</v>
      </c>
      <c r="GB266" s="346" t="s">
        <v>3320</v>
      </c>
      <c r="GC266" s="346" t="s">
        <v>3320</v>
      </c>
      <c r="GD266" s="346" t="s">
        <v>3320</v>
      </c>
      <c r="GE266" s="346" t="s">
        <v>3320</v>
      </c>
      <c r="GF266" s="346" t="s">
        <v>3320</v>
      </c>
      <c r="GG266" s="346" t="s">
        <v>3320</v>
      </c>
      <c r="GH266" s="346" t="s">
        <v>3320</v>
      </c>
      <c r="GI266" s="346" t="s">
        <v>3320</v>
      </c>
      <c r="GJ266" s="346" t="s">
        <v>3320</v>
      </c>
      <c r="GK266" s="346" t="s">
        <v>3320</v>
      </c>
      <c r="GL266" s="346" t="s">
        <v>3320</v>
      </c>
      <c r="GM266" s="346" t="s">
        <v>3320</v>
      </c>
      <c r="GN266" s="346" t="s">
        <v>3320</v>
      </c>
      <c r="GO266" s="346" t="s">
        <v>3320</v>
      </c>
      <c r="GP266" s="346" t="s">
        <v>3320</v>
      </c>
      <c r="GQ266" s="346" t="s">
        <v>3320</v>
      </c>
      <c r="GR266" s="346" t="s">
        <v>3320</v>
      </c>
      <c r="GS266" s="346" t="s">
        <v>3320</v>
      </c>
      <c r="GT266" s="346" t="s">
        <v>3320</v>
      </c>
      <c r="GU266" s="346" t="s">
        <v>3320</v>
      </c>
      <c r="GV266" s="346" t="s">
        <v>3320</v>
      </c>
      <c r="GW266" s="346" t="s">
        <v>3320</v>
      </c>
      <c r="GX266" s="346" t="s">
        <v>3320</v>
      </c>
      <c r="GY266" s="346" t="s">
        <v>3320</v>
      </c>
      <c r="GZ266" s="346" t="s">
        <v>3320</v>
      </c>
      <c r="HA266" s="346" t="s">
        <v>3320</v>
      </c>
      <c r="HB266" s="346" t="s">
        <v>3320</v>
      </c>
      <c r="HC266" s="346" t="s">
        <v>3320</v>
      </c>
      <c r="HD266" s="346" t="s">
        <v>3320</v>
      </c>
      <c r="HE266" s="346" t="s">
        <v>3320</v>
      </c>
      <c r="HF266" s="346" t="s">
        <v>3320</v>
      </c>
      <c r="HG266" s="346" t="s">
        <v>3320</v>
      </c>
      <c r="HH266" s="346" t="s">
        <v>3320</v>
      </c>
      <c r="HI266" s="346" t="s">
        <v>3320</v>
      </c>
      <c r="HJ266" s="346" t="s">
        <v>3320</v>
      </c>
      <c r="HK266" s="346" t="s">
        <v>3320</v>
      </c>
      <c r="HL266" s="346" t="s">
        <v>3320</v>
      </c>
    </row>
    <row r="267" spans="1:220" ht="15.75" thickBot="1">
      <c r="A267" s="344" t="s">
        <v>11522</v>
      </c>
      <c r="B267" s="345">
        <v>999</v>
      </c>
      <c r="C267" s="346" t="s">
        <v>11576</v>
      </c>
      <c r="D267" s="346" t="s">
        <v>5698</v>
      </c>
      <c r="E267" s="345">
        <v>999</v>
      </c>
      <c r="F267" s="346" t="s">
        <v>6003</v>
      </c>
      <c r="G267" s="346" t="s">
        <v>6004</v>
      </c>
      <c r="H267" s="346" t="s">
        <v>1975</v>
      </c>
      <c r="I267" s="346" t="s">
        <v>5643</v>
      </c>
      <c r="J267" s="346" t="s">
        <v>6005</v>
      </c>
      <c r="K267" s="346" t="s">
        <v>6006</v>
      </c>
      <c r="L267" s="346" t="s">
        <v>6007</v>
      </c>
      <c r="M267" s="346" t="s">
        <v>5698</v>
      </c>
      <c r="N267" s="346" t="s">
        <v>6008</v>
      </c>
      <c r="O267" s="346" t="s">
        <v>6009</v>
      </c>
      <c r="P267" s="346" t="s">
        <v>3320</v>
      </c>
      <c r="Q267" s="346" t="s">
        <v>6010</v>
      </c>
      <c r="R267" s="346" t="s">
        <v>5698</v>
      </c>
      <c r="S267" s="346" t="s">
        <v>6011</v>
      </c>
      <c r="T267" s="346" t="s">
        <v>6012</v>
      </c>
      <c r="U267" s="346" t="s">
        <v>6013</v>
      </c>
      <c r="V267" s="346" t="s">
        <v>733</v>
      </c>
      <c r="W267" s="346" t="s">
        <v>733</v>
      </c>
      <c r="X267" s="346" t="s">
        <v>733</v>
      </c>
      <c r="Y267" s="346" t="s">
        <v>3320</v>
      </c>
      <c r="Z267" s="346" t="s">
        <v>6014</v>
      </c>
      <c r="AA267" s="346" t="s">
        <v>733</v>
      </c>
      <c r="AB267" s="346" t="s">
        <v>6015</v>
      </c>
      <c r="AC267" s="346" t="s">
        <v>6016</v>
      </c>
      <c r="AD267" s="346" t="s">
        <v>6017</v>
      </c>
      <c r="AE267" s="346" t="s">
        <v>6018</v>
      </c>
      <c r="AF267" s="346" t="s">
        <v>6019</v>
      </c>
      <c r="AG267" s="346" t="s">
        <v>6020</v>
      </c>
      <c r="AH267" s="346" t="s">
        <v>1214</v>
      </c>
      <c r="AI267" s="346" t="s">
        <v>3320</v>
      </c>
      <c r="AJ267" s="346" t="s">
        <v>5955</v>
      </c>
      <c r="AK267" s="346" t="s">
        <v>3603</v>
      </c>
      <c r="AL267" s="346" t="s">
        <v>5665</v>
      </c>
      <c r="AM267" s="347">
        <v>46934</v>
      </c>
      <c r="AN267" s="345">
        <v>18</v>
      </c>
      <c r="AO267" s="345">
        <v>105.6</v>
      </c>
      <c r="AP267" s="346" t="s">
        <v>5666</v>
      </c>
      <c r="AQ267" s="345">
        <v>24</v>
      </c>
      <c r="AR267" s="345">
        <v>261.57</v>
      </c>
      <c r="AS267" s="346" t="s">
        <v>733</v>
      </c>
      <c r="AT267" s="345">
        <v>26.25</v>
      </c>
      <c r="AU267" s="346" t="s">
        <v>733</v>
      </c>
      <c r="AV267" s="345">
        <v>650</v>
      </c>
      <c r="AW267" s="346" t="s">
        <v>5800</v>
      </c>
      <c r="AX267" s="346" t="s">
        <v>5801</v>
      </c>
      <c r="AY267" s="346" t="s">
        <v>3320</v>
      </c>
      <c r="AZ267" s="346" t="s">
        <v>1214</v>
      </c>
      <c r="BA267" s="346" t="s">
        <v>1214</v>
      </c>
      <c r="BB267" s="346" t="s">
        <v>3320</v>
      </c>
      <c r="BC267" s="346" t="s">
        <v>3320</v>
      </c>
      <c r="BD267" s="348"/>
      <c r="BE267" s="346" t="s">
        <v>3320</v>
      </c>
      <c r="BF267" s="346" t="s">
        <v>3320</v>
      </c>
      <c r="BG267" s="346" t="s">
        <v>3320</v>
      </c>
      <c r="BH267" s="346" t="s">
        <v>3320</v>
      </c>
      <c r="BI267" s="346" t="s">
        <v>3320</v>
      </c>
      <c r="BJ267" s="346" t="s">
        <v>3320</v>
      </c>
      <c r="BK267" s="346" t="s">
        <v>3320</v>
      </c>
      <c r="BL267" s="346" t="s">
        <v>3320</v>
      </c>
      <c r="BM267" s="346" t="s">
        <v>3320</v>
      </c>
      <c r="BN267" s="346" t="s">
        <v>3320</v>
      </c>
      <c r="BO267" s="346" t="s">
        <v>3320</v>
      </c>
      <c r="BP267" s="346" t="s">
        <v>3320</v>
      </c>
      <c r="BQ267" s="346" t="s">
        <v>3320</v>
      </c>
      <c r="BR267" s="346" t="s">
        <v>3320</v>
      </c>
      <c r="BS267" s="346" t="s">
        <v>3320</v>
      </c>
      <c r="BT267" s="346" t="s">
        <v>3320</v>
      </c>
      <c r="BU267" s="346" t="s">
        <v>3320</v>
      </c>
      <c r="BV267" s="346" t="s">
        <v>3320</v>
      </c>
      <c r="BW267" s="346" t="s">
        <v>3320</v>
      </c>
      <c r="BX267" s="348"/>
      <c r="BY267" s="346" t="s">
        <v>3320</v>
      </c>
      <c r="BZ267" s="346" t="s">
        <v>3320</v>
      </c>
      <c r="CA267" s="346" t="s">
        <v>3320</v>
      </c>
      <c r="CB267" s="346" t="s">
        <v>3320</v>
      </c>
      <c r="CC267" s="346" t="s">
        <v>3320</v>
      </c>
      <c r="CD267" s="346" t="s">
        <v>3320</v>
      </c>
      <c r="CE267" s="346" t="s">
        <v>3320</v>
      </c>
      <c r="CF267" s="346" t="s">
        <v>3320</v>
      </c>
      <c r="CG267" s="346" t="s">
        <v>3320</v>
      </c>
      <c r="CH267" s="348"/>
      <c r="CI267" s="346" t="s">
        <v>3320</v>
      </c>
      <c r="CJ267" s="346" t="s">
        <v>3320</v>
      </c>
      <c r="CK267" s="346" t="s">
        <v>3320</v>
      </c>
      <c r="CL267" s="346" t="s">
        <v>3320</v>
      </c>
      <c r="CM267" s="346" t="s">
        <v>3320</v>
      </c>
      <c r="CN267" s="346" t="s">
        <v>3320</v>
      </c>
      <c r="CO267" s="346" t="s">
        <v>3320</v>
      </c>
      <c r="CP267" s="346" t="s">
        <v>3320</v>
      </c>
      <c r="CQ267" s="346" t="s">
        <v>3320</v>
      </c>
      <c r="CR267" s="346" t="s">
        <v>3320</v>
      </c>
      <c r="CS267" s="346" t="s">
        <v>3320</v>
      </c>
      <c r="CT267" s="346" t="s">
        <v>3320</v>
      </c>
      <c r="CU267" s="346" t="s">
        <v>3320</v>
      </c>
      <c r="CV267" s="346" t="s">
        <v>3320</v>
      </c>
      <c r="CW267" s="346" t="s">
        <v>3320</v>
      </c>
      <c r="CX267" s="346" t="s">
        <v>3320</v>
      </c>
      <c r="CY267" s="346" t="s">
        <v>3320</v>
      </c>
      <c r="CZ267" s="346" t="s">
        <v>3320</v>
      </c>
      <c r="DA267" s="346" t="s">
        <v>3320</v>
      </c>
      <c r="DB267" s="346" t="s">
        <v>3320</v>
      </c>
      <c r="DC267" s="346" t="s">
        <v>3320</v>
      </c>
      <c r="DD267" s="346" t="s">
        <v>3320</v>
      </c>
      <c r="DE267" s="346" t="s">
        <v>3320</v>
      </c>
      <c r="DF267" s="346" t="s">
        <v>3320</v>
      </c>
      <c r="DG267" s="346" t="s">
        <v>3320</v>
      </c>
      <c r="DH267" s="346" t="s">
        <v>3320</v>
      </c>
      <c r="DI267" s="346" t="s">
        <v>3320</v>
      </c>
      <c r="DJ267" s="346" t="s">
        <v>3320</v>
      </c>
      <c r="DK267" s="346" t="s">
        <v>3320</v>
      </c>
      <c r="DL267" s="346" t="s">
        <v>3320</v>
      </c>
      <c r="DM267" s="346" t="s">
        <v>3320</v>
      </c>
      <c r="DN267" s="346" t="s">
        <v>3320</v>
      </c>
      <c r="DO267" s="346" t="s">
        <v>3320</v>
      </c>
      <c r="DP267" s="346" t="s">
        <v>3320</v>
      </c>
      <c r="DQ267" s="346" t="s">
        <v>3320</v>
      </c>
      <c r="DR267" s="346" t="s">
        <v>3320</v>
      </c>
      <c r="DS267" s="346" t="s">
        <v>3320</v>
      </c>
      <c r="DT267" s="346" t="s">
        <v>3320</v>
      </c>
      <c r="DU267" s="346" t="s">
        <v>3320</v>
      </c>
      <c r="DV267" s="346" t="s">
        <v>3320</v>
      </c>
      <c r="DW267" s="346" t="s">
        <v>3320</v>
      </c>
      <c r="DX267" s="346" t="s">
        <v>3320</v>
      </c>
      <c r="DY267" s="346" t="s">
        <v>3320</v>
      </c>
      <c r="DZ267" s="346" t="s">
        <v>3320</v>
      </c>
      <c r="EA267" s="346" t="s">
        <v>3320</v>
      </c>
      <c r="EB267" s="346" t="s">
        <v>3320</v>
      </c>
      <c r="EC267" s="346" t="s">
        <v>3320</v>
      </c>
      <c r="ED267" s="346" t="s">
        <v>3320</v>
      </c>
      <c r="EE267" s="346" t="s">
        <v>3320</v>
      </c>
      <c r="EF267" s="346" t="s">
        <v>3320</v>
      </c>
      <c r="EG267" s="346" t="s">
        <v>3320</v>
      </c>
      <c r="EH267" s="346" t="s">
        <v>3320</v>
      </c>
      <c r="EI267" s="346" t="s">
        <v>3320</v>
      </c>
      <c r="EJ267" s="346" t="s">
        <v>3320</v>
      </c>
      <c r="EK267" s="346" t="s">
        <v>3320</v>
      </c>
      <c r="EL267" s="346" t="s">
        <v>11313</v>
      </c>
      <c r="EM267" s="346" t="s">
        <v>3320</v>
      </c>
      <c r="EN267" s="348"/>
      <c r="EO267" s="346" t="s">
        <v>3320</v>
      </c>
      <c r="EP267" s="346" t="s">
        <v>3320</v>
      </c>
      <c r="EQ267" s="346" t="s">
        <v>3320</v>
      </c>
      <c r="ER267" s="346" t="s">
        <v>3320</v>
      </c>
      <c r="ES267" s="346" t="s">
        <v>3320</v>
      </c>
      <c r="ET267" s="346" t="s">
        <v>3320</v>
      </c>
      <c r="EU267" s="346" t="s">
        <v>3320</v>
      </c>
      <c r="EV267" s="346" t="s">
        <v>3320</v>
      </c>
      <c r="EW267" s="346" t="s">
        <v>3320</v>
      </c>
      <c r="EX267" s="346" t="s">
        <v>3320</v>
      </c>
      <c r="EY267" s="346" t="s">
        <v>3320</v>
      </c>
      <c r="EZ267" s="346" t="s">
        <v>3320</v>
      </c>
      <c r="FA267" s="346" t="s">
        <v>3320</v>
      </c>
      <c r="FB267" s="346" t="s">
        <v>3320</v>
      </c>
      <c r="FC267" s="346" t="s">
        <v>3320</v>
      </c>
      <c r="FD267" s="346" t="s">
        <v>3320</v>
      </c>
      <c r="FE267" s="346" t="s">
        <v>1214</v>
      </c>
      <c r="FF267" s="346" t="s">
        <v>3320</v>
      </c>
      <c r="FG267" s="346" t="s">
        <v>3320</v>
      </c>
      <c r="FH267" s="346" t="s">
        <v>3320</v>
      </c>
      <c r="FI267" s="346" t="s">
        <v>3320</v>
      </c>
      <c r="FJ267" s="346" t="s">
        <v>3320</v>
      </c>
      <c r="FK267" s="346" t="s">
        <v>3320</v>
      </c>
      <c r="FL267" s="346" t="s">
        <v>3320</v>
      </c>
      <c r="FM267" s="346" t="s">
        <v>3320</v>
      </c>
      <c r="FN267" s="346" t="s">
        <v>3320</v>
      </c>
      <c r="FO267" s="346" t="s">
        <v>3320</v>
      </c>
      <c r="FP267" s="346" t="s">
        <v>3320</v>
      </c>
      <c r="FQ267" s="346" t="s">
        <v>3320</v>
      </c>
      <c r="FR267" s="346" t="s">
        <v>3320</v>
      </c>
      <c r="FS267" s="346" t="s">
        <v>3320</v>
      </c>
      <c r="FT267" s="346" t="s">
        <v>3320</v>
      </c>
      <c r="FU267" s="346" t="s">
        <v>3320</v>
      </c>
      <c r="FV267" s="346" t="s">
        <v>3320</v>
      </c>
      <c r="FW267" s="346" t="s">
        <v>3320</v>
      </c>
      <c r="FX267" s="350">
        <v>46080.881053240744</v>
      </c>
      <c r="FY267" s="346" t="s">
        <v>3320</v>
      </c>
      <c r="FZ267" s="346" t="s">
        <v>10029</v>
      </c>
      <c r="GA267" s="346" t="s">
        <v>3320</v>
      </c>
      <c r="GB267" s="346" t="s">
        <v>3320</v>
      </c>
      <c r="GC267" s="346" t="s">
        <v>3320</v>
      </c>
      <c r="GD267" s="346" t="s">
        <v>3320</v>
      </c>
      <c r="GE267" s="346" t="s">
        <v>3320</v>
      </c>
      <c r="GF267" s="346" t="s">
        <v>3320</v>
      </c>
      <c r="GG267" s="346" t="s">
        <v>3320</v>
      </c>
      <c r="GH267" s="346" t="s">
        <v>3320</v>
      </c>
      <c r="GI267" s="346" t="s">
        <v>3320</v>
      </c>
      <c r="GJ267" s="346" t="s">
        <v>3320</v>
      </c>
      <c r="GK267" s="346" t="s">
        <v>3320</v>
      </c>
      <c r="GL267" s="346" t="s">
        <v>3320</v>
      </c>
      <c r="GM267" s="346" t="s">
        <v>3320</v>
      </c>
      <c r="GN267" s="346" t="s">
        <v>3320</v>
      </c>
      <c r="GO267" s="346" t="s">
        <v>3320</v>
      </c>
      <c r="GP267" s="346" t="s">
        <v>3320</v>
      </c>
      <c r="GQ267" s="346" t="s">
        <v>3320</v>
      </c>
      <c r="GR267" s="346" t="s">
        <v>3320</v>
      </c>
      <c r="GS267" s="346" t="s">
        <v>3320</v>
      </c>
      <c r="GT267" s="346" t="s">
        <v>3320</v>
      </c>
      <c r="GU267" s="346" t="s">
        <v>3320</v>
      </c>
      <c r="GV267" s="346" t="s">
        <v>3320</v>
      </c>
      <c r="GW267" s="346" t="s">
        <v>3320</v>
      </c>
      <c r="GX267" s="346" t="s">
        <v>3320</v>
      </c>
      <c r="GY267" s="346" t="s">
        <v>3320</v>
      </c>
      <c r="GZ267" s="346" t="s">
        <v>3320</v>
      </c>
      <c r="HA267" s="346" t="s">
        <v>3320</v>
      </c>
      <c r="HB267" s="346" t="s">
        <v>3320</v>
      </c>
      <c r="HC267" s="346" t="s">
        <v>3320</v>
      </c>
      <c r="HD267" s="346" t="s">
        <v>3320</v>
      </c>
      <c r="HE267" s="346" t="s">
        <v>3320</v>
      </c>
      <c r="HF267" s="346" t="s">
        <v>3320</v>
      </c>
      <c r="HG267" s="346" t="s">
        <v>3320</v>
      </c>
      <c r="HH267" s="346" t="s">
        <v>3320</v>
      </c>
      <c r="HI267" s="346" t="s">
        <v>3320</v>
      </c>
      <c r="HJ267" s="346" t="s">
        <v>3320</v>
      </c>
      <c r="HK267" s="346" t="s">
        <v>3320</v>
      </c>
      <c r="HL267" s="346" t="s">
        <v>3320</v>
      </c>
    </row>
    <row r="268" spans="1:220" ht="15.75" thickBot="1">
      <c r="A268" s="344" t="s">
        <v>11522</v>
      </c>
      <c r="B268" s="345">
        <v>976</v>
      </c>
      <c r="C268" s="346" t="s">
        <v>11577</v>
      </c>
      <c r="D268" s="346" t="s">
        <v>5698</v>
      </c>
      <c r="E268" s="345">
        <v>976</v>
      </c>
      <c r="F268" s="346" t="s">
        <v>11578</v>
      </c>
      <c r="G268" s="346" t="s">
        <v>11579</v>
      </c>
      <c r="H268" s="346" t="s">
        <v>11563</v>
      </c>
      <c r="I268" s="346" t="s">
        <v>5643</v>
      </c>
      <c r="J268" s="346" t="s">
        <v>11539</v>
      </c>
      <c r="K268" s="346" t="s">
        <v>11580</v>
      </c>
      <c r="L268" s="346" t="s">
        <v>11581</v>
      </c>
      <c r="M268" s="346" t="s">
        <v>11581</v>
      </c>
      <c r="N268" s="346" t="s">
        <v>11582</v>
      </c>
      <c r="O268" s="346" t="s">
        <v>11583</v>
      </c>
      <c r="P268" s="346" t="s">
        <v>3320</v>
      </c>
      <c r="Q268" s="346" t="s">
        <v>11584</v>
      </c>
      <c r="R268" s="346" t="s">
        <v>5698</v>
      </c>
      <c r="S268" s="346" t="s">
        <v>11585</v>
      </c>
      <c r="T268" s="346" t="s">
        <v>11586</v>
      </c>
      <c r="U268" s="346" t="s">
        <v>11587</v>
      </c>
      <c r="V268" s="346" t="s">
        <v>733</v>
      </c>
      <c r="W268" s="346" t="s">
        <v>733</v>
      </c>
      <c r="X268" s="346" t="s">
        <v>1214</v>
      </c>
      <c r="Y268" s="346" t="s">
        <v>11588</v>
      </c>
      <c r="Z268" s="346" t="s">
        <v>11589</v>
      </c>
      <c r="AA268" s="346" t="s">
        <v>733</v>
      </c>
      <c r="AB268" s="346" t="s">
        <v>11590</v>
      </c>
      <c r="AC268" s="346" t="s">
        <v>11591</v>
      </c>
      <c r="AD268" s="346" t="s">
        <v>11592</v>
      </c>
      <c r="AE268" s="346" t="s">
        <v>11593</v>
      </c>
      <c r="AF268" s="346" t="s">
        <v>11594</v>
      </c>
      <c r="AG268" s="346" t="s">
        <v>11595</v>
      </c>
      <c r="AH268" s="346" t="s">
        <v>733</v>
      </c>
      <c r="AI268" s="346" t="s">
        <v>3320</v>
      </c>
      <c r="AJ268" s="346" t="s">
        <v>3320</v>
      </c>
      <c r="AK268" s="346" t="s">
        <v>3320</v>
      </c>
      <c r="AL268" s="346" t="s">
        <v>3320</v>
      </c>
      <c r="AM268" s="346" t="s">
        <v>3320</v>
      </c>
      <c r="AN268" s="346" t="s">
        <v>3320</v>
      </c>
      <c r="AO268" s="346" t="s">
        <v>3320</v>
      </c>
      <c r="AP268" s="346" t="s">
        <v>3320</v>
      </c>
      <c r="AQ268" s="346" t="s">
        <v>3320</v>
      </c>
      <c r="AR268" s="346" t="s">
        <v>3320</v>
      </c>
      <c r="AS268" s="346" t="s">
        <v>3320</v>
      </c>
      <c r="AT268" s="346" t="s">
        <v>3320</v>
      </c>
      <c r="AU268" s="346" t="s">
        <v>3320</v>
      </c>
      <c r="AV268" s="346" t="s">
        <v>3320</v>
      </c>
      <c r="AW268" s="346" t="s">
        <v>3320</v>
      </c>
      <c r="AX268" s="346" t="s">
        <v>3320</v>
      </c>
      <c r="AY268" s="346" t="s">
        <v>3320</v>
      </c>
      <c r="AZ268" s="346" t="s">
        <v>3320</v>
      </c>
      <c r="BA268" s="346" t="s">
        <v>3320</v>
      </c>
      <c r="BB268" s="346" t="s">
        <v>3320</v>
      </c>
      <c r="BC268" s="346" t="s">
        <v>3320</v>
      </c>
      <c r="BD268" s="348"/>
      <c r="BE268" s="346" t="s">
        <v>3320</v>
      </c>
      <c r="BF268" s="346" t="s">
        <v>3320</v>
      </c>
      <c r="BG268" s="346" t="s">
        <v>3320</v>
      </c>
      <c r="BH268" s="346" t="s">
        <v>3320</v>
      </c>
      <c r="BI268" s="346" t="s">
        <v>3320</v>
      </c>
      <c r="BJ268" s="346" t="s">
        <v>3320</v>
      </c>
      <c r="BK268" s="346" t="s">
        <v>3320</v>
      </c>
      <c r="BL268" s="346" t="s">
        <v>3320</v>
      </c>
      <c r="BM268" s="346" t="s">
        <v>3320</v>
      </c>
      <c r="BN268" s="346" t="s">
        <v>3320</v>
      </c>
      <c r="BO268" s="346" t="s">
        <v>3320</v>
      </c>
      <c r="BP268" s="346" t="s">
        <v>3320</v>
      </c>
      <c r="BQ268" s="346" t="s">
        <v>3320</v>
      </c>
      <c r="BR268" s="346" t="s">
        <v>3320</v>
      </c>
      <c r="BS268" s="346" t="s">
        <v>3320</v>
      </c>
      <c r="BT268" s="346" t="s">
        <v>3320</v>
      </c>
      <c r="BU268" s="346" t="s">
        <v>3320</v>
      </c>
      <c r="BV268" s="346" t="s">
        <v>3320</v>
      </c>
      <c r="BW268" s="346" t="s">
        <v>3320</v>
      </c>
      <c r="BX268" s="348"/>
      <c r="BY268" s="346" t="s">
        <v>3320</v>
      </c>
      <c r="BZ268" s="346" t="s">
        <v>3320</v>
      </c>
      <c r="CA268" s="346" t="s">
        <v>3320</v>
      </c>
      <c r="CB268" s="346" t="s">
        <v>3320</v>
      </c>
      <c r="CC268" s="346" t="s">
        <v>3320</v>
      </c>
      <c r="CD268" s="346" t="s">
        <v>3320</v>
      </c>
      <c r="CE268" s="346" t="s">
        <v>3320</v>
      </c>
      <c r="CF268" s="346" t="s">
        <v>3320</v>
      </c>
      <c r="CG268" s="346" t="s">
        <v>3320</v>
      </c>
      <c r="CH268" s="348"/>
      <c r="CI268" s="346" t="s">
        <v>3320</v>
      </c>
      <c r="CJ268" s="346" t="s">
        <v>3320</v>
      </c>
      <c r="CK268" s="346" t="s">
        <v>3320</v>
      </c>
      <c r="CL268" s="346" t="s">
        <v>3320</v>
      </c>
      <c r="CM268" s="346" t="s">
        <v>3320</v>
      </c>
      <c r="CN268" s="346" t="s">
        <v>3320</v>
      </c>
      <c r="CO268" s="346" t="s">
        <v>3320</v>
      </c>
      <c r="CP268" s="346" t="s">
        <v>3320</v>
      </c>
      <c r="CQ268" s="346" t="s">
        <v>3320</v>
      </c>
      <c r="CR268" s="346" t="s">
        <v>3320</v>
      </c>
      <c r="CS268" s="346" t="s">
        <v>3320</v>
      </c>
      <c r="CT268" s="346" t="s">
        <v>3320</v>
      </c>
      <c r="CU268" s="346" t="s">
        <v>3320</v>
      </c>
      <c r="CV268" s="346" t="s">
        <v>3320</v>
      </c>
      <c r="CW268" s="346" t="s">
        <v>3320</v>
      </c>
      <c r="CX268" s="346" t="s">
        <v>3320</v>
      </c>
      <c r="CY268" s="346" t="s">
        <v>3320</v>
      </c>
      <c r="CZ268" s="346" t="s">
        <v>3320</v>
      </c>
      <c r="DA268" s="346" t="s">
        <v>3320</v>
      </c>
      <c r="DB268" s="346" t="s">
        <v>3320</v>
      </c>
      <c r="DC268" s="346" t="s">
        <v>3320</v>
      </c>
      <c r="DD268" s="346" t="s">
        <v>3320</v>
      </c>
      <c r="DE268" s="346" t="s">
        <v>3320</v>
      </c>
      <c r="DF268" s="346" t="s">
        <v>3320</v>
      </c>
      <c r="DG268" s="346" t="s">
        <v>3320</v>
      </c>
      <c r="DH268" s="346" t="s">
        <v>3320</v>
      </c>
      <c r="DI268" s="346" t="s">
        <v>3320</v>
      </c>
      <c r="DJ268" s="346" t="s">
        <v>3320</v>
      </c>
      <c r="DK268" s="346" t="s">
        <v>3320</v>
      </c>
      <c r="DL268" s="346" t="s">
        <v>3320</v>
      </c>
      <c r="DM268" s="346" t="s">
        <v>3320</v>
      </c>
      <c r="DN268" s="346" t="s">
        <v>3320</v>
      </c>
      <c r="DO268" s="346" t="s">
        <v>3320</v>
      </c>
      <c r="DP268" s="346" t="s">
        <v>3320</v>
      </c>
      <c r="DQ268" s="346" t="s">
        <v>3320</v>
      </c>
      <c r="DR268" s="346" t="s">
        <v>3320</v>
      </c>
      <c r="DS268" s="346" t="s">
        <v>3320</v>
      </c>
      <c r="DT268" s="346" t="s">
        <v>3320</v>
      </c>
      <c r="DU268" s="346" t="s">
        <v>3320</v>
      </c>
      <c r="DV268" s="346" t="s">
        <v>3320</v>
      </c>
      <c r="DW268" s="346" t="s">
        <v>3320</v>
      </c>
      <c r="DX268" s="346" t="s">
        <v>3320</v>
      </c>
      <c r="DY268" s="346" t="s">
        <v>3320</v>
      </c>
      <c r="DZ268" s="346" t="s">
        <v>3320</v>
      </c>
      <c r="EA268" s="346" t="s">
        <v>3320</v>
      </c>
      <c r="EB268" s="346" t="s">
        <v>3320</v>
      </c>
      <c r="EC268" s="346" t="s">
        <v>3320</v>
      </c>
      <c r="ED268" s="346" t="s">
        <v>3320</v>
      </c>
      <c r="EE268" s="346" t="s">
        <v>3320</v>
      </c>
      <c r="EF268" s="346" t="s">
        <v>3320</v>
      </c>
      <c r="EG268" s="346" t="s">
        <v>3320</v>
      </c>
      <c r="EH268" s="346" t="s">
        <v>3320</v>
      </c>
      <c r="EI268" s="346" t="s">
        <v>3320</v>
      </c>
      <c r="EJ268" s="346" t="s">
        <v>3320</v>
      </c>
      <c r="EK268" s="346" t="s">
        <v>3320</v>
      </c>
      <c r="EL268" s="346" t="s">
        <v>11313</v>
      </c>
      <c r="EM268" s="346" t="s">
        <v>3320</v>
      </c>
      <c r="EN268" s="348"/>
      <c r="EO268" s="346" t="s">
        <v>3320</v>
      </c>
      <c r="EP268" s="346" t="s">
        <v>3320</v>
      </c>
      <c r="EQ268" s="346" t="s">
        <v>3320</v>
      </c>
      <c r="ER268" s="346" t="s">
        <v>3320</v>
      </c>
      <c r="ES268" s="346" t="s">
        <v>3320</v>
      </c>
      <c r="ET268" s="346" t="s">
        <v>3320</v>
      </c>
      <c r="EU268" s="346" t="s">
        <v>3320</v>
      </c>
      <c r="EV268" s="346" t="s">
        <v>3320</v>
      </c>
      <c r="EW268" s="346" t="s">
        <v>3320</v>
      </c>
      <c r="EX268" s="346" t="s">
        <v>3320</v>
      </c>
      <c r="EY268" s="346" t="s">
        <v>3320</v>
      </c>
      <c r="EZ268" s="346" t="s">
        <v>3320</v>
      </c>
      <c r="FA268" s="346" t="s">
        <v>3320</v>
      </c>
      <c r="FB268" s="346" t="s">
        <v>3320</v>
      </c>
      <c r="FC268" s="346" t="s">
        <v>3320</v>
      </c>
      <c r="FD268" s="346" t="s">
        <v>3320</v>
      </c>
      <c r="FE268" s="346" t="s">
        <v>1214</v>
      </c>
      <c r="FF268" s="346" t="s">
        <v>3320</v>
      </c>
      <c r="FG268" s="346" t="s">
        <v>3320</v>
      </c>
      <c r="FH268" s="346" t="s">
        <v>3320</v>
      </c>
      <c r="FI268" s="346" t="s">
        <v>3320</v>
      </c>
      <c r="FJ268" s="346" t="s">
        <v>3320</v>
      </c>
      <c r="FK268" s="346" t="s">
        <v>3320</v>
      </c>
      <c r="FL268" s="346" t="s">
        <v>3320</v>
      </c>
      <c r="FM268" s="346" t="s">
        <v>3320</v>
      </c>
      <c r="FN268" s="346" t="s">
        <v>3320</v>
      </c>
      <c r="FO268" s="346" t="s">
        <v>3320</v>
      </c>
      <c r="FP268" s="346" t="s">
        <v>3320</v>
      </c>
      <c r="FQ268" s="346" t="s">
        <v>3320</v>
      </c>
      <c r="FR268" s="346" t="s">
        <v>3320</v>
      </c>
      <c r="FS268" s="346" t="s">
        <v>3320</v>
      </c>
      <c r="FT268" s="346" t="s">
        <v>3320</v>
      </c>
      <c r="FU268" s="346" t="s">
        <v>3320</v>
      </c>
      <c r="FV268" s="346" t="s">
        <v>3320</v>
      </c>
      <c r="FW268" s="346" t="s">
        <v>3320</v>
      </c>
      <c r="FX268" s="350">
        <v>46080.60833333333</v>
      </c>
      <c r="FY268" s="346" t="s">
        <v>3320</v>
      </c>
      <c r="FZ268" s="346" t="s">
        <v>10029</v>
      </c>
      <c r="GA268" s="346" t="s">
        <v>3320</v>
      </c>
      <c r="GB268" s="346" t="s">
        <v>3320</v>
      </c>
      <c r="GC268" s="346" t="s">
        <v>3320</v>
      </c>
      <c r="GD268" s="346" t="s">
        <v>3320</v>
      </c>
      <c r="GE268" s="346" t="s">
        <v>3320</v>
      </c>
      <c r="GF268" s="346" t="s">
        <v>3320</v>
      </c>
      <c r="GG268" s="346" t="s">
        <v>3320</v>
      </c>
      <c r="GH268" s="346" t="s">
        <v>3320</v>
      </c>
      <c r="GI268" s="346" t="s">
        <v>3320</v>
      </c>
      <c r="GJ268" s="346" t="s">
        <v>3320</v>
      </c>
      <c r="GK268" s="346" t="s">
        <v>3320</v>
      </c>
      <c r="GL268" s="346" t="s">
        <v>3320</v>
      </c>
      <c r="GM268" s="346" t="s">
        <v>3320</v>
      </c>
      <c r="GN268" s="346" t="s">
        <v>3320</v>
      </c>
      <c r="GO268" s="346" t="s">
        <v>3320</v>
      </c>
      <c r="GP268" s="346" t="s">
        <v>3320</v>
      </c>
      <c r="GQ268" s="346" t="s">
        <v>3320</v>
      </c>
      <c r="GR268" s="346" t="s">
        <v>3320</v>
      </c>
      <c r="GS268" s="346" t="s">
        <v>3320</v>
      </c>
      <c r="GT268" s="346" t="s">
        <v>3320</v>
      </c>
      <c r="GU268" s="346" t="s">
        <v>3320</v>
      </c>
      <c r="GV268" s="346" t="s">
        <v>3320</v>
      </c>
      <c r="GW268" s="346" t="s">
        <v>3320</v>
      </c>
      <c r="GX268" s="346" t="s">
        <v>3320</v>
      </c>
      <c r="GY268" s="346" t="s">
        <v>3320</v>
      </c>
      <c r="GZ268" s="346" t="s">
        <v>3320</v>
      </c>
      <c r="HA268" s="346" t="s">
        <v>3320</v>
      </c>
      <c r="HB268" s="346" t="s">
        <v>3320</v>
      </c>
      <c r="HC268" s="346" t="s">
        <v>3320</v>
      </c>
      <c r="HD268" s="346" t="s">
        <v>3320</v>
      </c>
      <c r="HE268" s="346" t="s">
        <v>3320</v>
      </c>
      <c r="HF268" s="346" t="s">
        <v>3320</v>
      </c>
      <c r="HG268" s="346" t="s">
        <v>3320</v>
      </c>
      <c r="HH268" s="346" t="s">
        <v>3320</v>
      </c>
      <c r="HI268" s="346" t="s">
        <v>3320</v>
      </c>
      <c r="HJ268" s="346" t="s">
        <v>3320</v>
      </c>
      <c r="HK268" s="346" t="s">
        <v>3320</v>
      </c>
      <c r="HL268" s="346" t="s">
        <v>3320</v>
      </c>
    </row>
    <row r="269" spans="1:220" ht="15.75" thickBot="1">
      <c r="A269" s="344" t="s">
        <v>11522</v>
      </c>
      <c r="B269" s="345">
        <v>234</v>
      </c>
      <c r="C269" s="346" t="s">
        <v>11596</v>
      </c>
      <c r="D269" s="346" t="s">
        <v>5698</v>
      </c>
      <c r="E269" s="345">
        <v>234</v>
      </c>
      <c r="F269" s="346" t="s">
        <v>8555</v>
      </c>
      <c r="G269" s="346" t="s">
        <v>8556</v>
      </c>
      <c r="H269" s="346" t="s">
        <v>11597</v>
      </c>
      <c r="I269" s="346" t="s">
        <v>5643</v>
      </c>
      <c r="J269" s="346" t="s">
        <v>8558</v>
      </c>
      <c r="K269" s="346" t="s">
        <v>8559</v>
      </c>
      <c r="L269" s="346" t="s">
        <v>5698</v>
      </c>
      <c r="M269" s="346" t="s">
        <v>5698</v>
      </c>
      <c r="N269" s="346" t="s">
        <v>8560</v>
      </c>
      <c r="O269" s="346" t="s">
        <v>8561</v>
      </c>
      <c r="P269" s="346" t="s">
        <v>3320</v>
      </c>
      <c r="Q269" s="346" t="s">
        <v>8562</v>
      </c>
      <c r="R269" s="346" t="s">
        <v>5698</v>
      </c>
      <c r="S269" s="346" t="s">
        <v>8563</v>
      </c>
      <c r="T269" s="346" t="s">
        <v>8564</v>
      </c>
      <c r="U269" s="346" t="s">
        <v>8565</v>
      </c>
      <c r="V269" s="346" t="s">
        <v>733</v>
      </c>
      <c r="W269" s="346" t="s">
        <v>733</v>
      </c>
      <c r="X269" s="346" t="s">
        <v>733</v>
      </c>
      <c r="Y269" s="346" t="s">
        <v>3320</v>
      </c>
      <c r="Z269" s="346" t="s">
        <v>8566</v>
      </c>
      <c r="AA269" s="346" t="s">
        <v>733</v>
      </c>
      <c r="AB269" s="346" t="s">
        <v>6735</v>
      </c>
      <c r="AC269" s="346" t="s">
        <v>6736</v>
      </c>
      <c r="AD269" s="346" t="s">
        <v>6091</v>
      </c>
      <c r="AE269" s="346" t="s">
        <v>6092</v>
      </c>
      <c r="AF269" s="346" t="s">
        <v>8567</v>
      </c>
      <c r="AG269" s="346" t="s">
        <v>8568</v>
      </c>
      <c r="AH269" s="346" t="s">
        <v>1214</v>
      </c>
      <c r="AI269" s="346" t="s">
        <v>3320</v>
      </c>
      <c r="AJ269" s="346" t="s">
        <v>5663</v>
      </c>
      <c r="AK269" s="346" t="s">
        <v>3569</v>
      </c>
      <c r="AL269" s="346" t="s">
        <v>5936</v>
      </c>
      <c r="AM269" s="347">
        <v>47177</v>
      </c>
      <c r="AN269" s="345">
        <v>16</v>
      </c>
      <c r="AO269" s="345">
        <v>492</v>
      </c>
      <c r="AP269" s="346" t="s">
        <v>5666</v>
      </c>
      <c r="AQ269" s="345">
        <v>882917</v>
      </c>
      <c r="AR269" s="345">
        <v>1340</v>
      </c>
      <c r="AS269" s="346" t="s">
        <v>733</v>
      </c>
      <c r="AT269" s="345">
        <v>24.1</v>
      </c>
      <c r="AU269" s="346" t="s">
        <v>1214</v>
      </c>
      <c r="AV269" s="345">
        <v>720</v>
      </c>
      <c r="AW269" s="346" t="s">
        <v>5800</v>
      </c>
      <c r="AX269" s="346" t="s">
        <v>5801</v>
      </c>
      <c r="AY269" s="346" t="s">
        <v>3320</v>
      </c>
      <c r="AZ269" s="346" t="s">
        <v>733</v>
      </c>
      <c r="BA269" s="346" t="s">
        <v>733</v>
      </c>
      <c r="BB269" s="345">
        <v>2109</v>
      </c>
      <c r="BC269" s="345">
        <v>1952</v>
      </c>
      <c r="BD269" s="346" t="s">
        <v>8570</v>
      </c>
      <c r="BE269" s="345">
        <v>365</v>
      </c>
      <c r="BF269" s="345">
        <v>84.99</v>
      </c>
      <c r="BG269" s="345">
        <v>98.5</v>
      </c>
      <c r="BH269" s="345">
        <v>20</v>
      </c>
      <c r="BI269" s="347">
        <v>46599</v>
      </c>
      <c r="BJ269" s="345">
        <v>-2</v>
      </c>
      <c r="BK269" s="346" t="s">
        <v>3320</v>
      </c>
      <c r="BL269" s="346" t="s">
        <v>11598</v>
      </c>
      <c r="BM269" s="346" t="s">
        <v>3320</v>
      </c>
      <c r="BN269" s="346" t="s">
        <v>3320</v>
      </c>
      <c r="BO269" s="346" t="s">
        <v>3320</v>
      </c>
      <c r="BP269" s="346" t="s">
        <v>3320</v>
      </c>
      <c r="BQ269" s="346" t="s">
        <v>3320</v>
      </c>
      <c r="BR269" s="346" t="s">
        <v>3320</v>
      </c>
      <c r="BS269" s="346" t="s">
        <v>3320</v>
      </c>
      <c r="BT269" s="346" t="s">
        <v>3320</v>
      </c>
      <c r="BU269" s="346" t="s">
        <v>3320</v>
      </c>
      <c r="BV269" s="346" t="s">
        <v>3320</v>
      </c>
      <c r="BW269" s="346" t="s">
        <v>3320</v>
      </c>
      <c r="BX269" s="348"/>
      <c r="BY269" s="346" t="s">
        <v>3320</v>
      </c>
      <c r="BZ269" s="346" t="s">
        <v>3320</v>
      </c>
      <c r="CA269" s="346" t="s">
        <v>3320</v>
      </c>
      <c r="CB269" s="346" t="s">
        <v>3320</v>
      </c>
      <c r="CC269" s="346" t="s">
        <v>3320</v>
      </c>
      <c r="CD269" s="346" t="s">
        <v>3320</v>
      </c>
      <c r="CE269" s="346" t="s">
        <v>3320</v>
      </c>
      <c r="CF269" s="346" t="s">
        <v>3320</v>
      </c>
      <c r="CG269" s="346" t="s">
        <v>3320</v>
      </c>
      <c r="CH269" s="348"/>
      <c r="CI269" s="346" t="s">
        <v>3320</v>
      </c>
      <c r="CJ269" s="346" t="s">
        <v>3320</v>
      </c>
      <c r="CK269" s="346" t="s">
        <v>3320</v>
      </c>
      <c r="CL269" s="346" t="s">
        <v>3320</v>
      </c>
      <c r="CM269" s="346" t="s">
        <v>3320</v>
      </c>
      <c r="CN269" s="346" t="s">
        <v>3320</v>
      </c>
      <c r="CO269" s="346" t="s">
        <v>3320</v>
      </c>
      <c r="CP269" s="346" t="s">
        <v>3320</v>
      </c>
      <c r="CQ269" s="346" t="s">
        <v>3320</v>
      </c>
      <c r="CR269" s="346" t="s">
        <v>3320</v>
      </c>
      <c r="CS269" s="346" t="s">
        <v>3320</v>
      </c>
      <c r="CT269" s="346" t="s">
        <v>3320</v>
      </c>
      <c r="CU269" s="346" t="s">
        <v>3320</v>
      </c>
      <c r="CV269" s="346" t="s">
        <v>3320</v>
      </c>
      <c r="CW269" s="346" t="s">
        <v>3320</v>
      </c>
      <c r="CX269" s="346" t="s">
        <v>3320</v>
      </c>
      <c r="CY269" s="346" t="s">
        <v>3320</v>
      </c>
      <c r="CZ269" s="346" t="s">
        <v>3320</v>
      </c>
      <c r="DA269" s="346" t="s">
        <v>3320</v>
      </c>
      <c r="DB269" s="346" t="s">
        <v>3320</v>
      </c>
      <c r="DC269" s="346" t="s">
        <v>3320</v>
      </c>
      <c r="DD269" s="346" t="s">
        <v>3320</v>
      </c>
      <c r="DE269" s="346" t="s">
        <v>3320</v>
      </c>
      <c r="DF269" s="346" t="s">
        <v>3320</v>
      </c>
      <c r="DG269" s="346" t="s">
        <v>3320</v>
      </c>
      <c r="DH269" s="346" t="s">
        <v>3320</v>
      </c>
      <c r="DI269" s="346" t="s">
        <v>3320</v>
      </c>
      <c r="DJ269" s="346" t="s">
        <v>3320</v>
      </c>
      <c r="DK269" s="346" t="s">
        <v>3320</v>
      </c>
      <c r="DL269" s="346" t="s">
        <v>3320</v>
      </c>
      <c r="DM269" s="346" t="s">
        <v>3320</v>
      </c>
      <c r="DN269" s="346" t="s">
        <v>3320</v>
      </c>
      <c r="DO269" s="346" t="s">
        <v>3320</v>
      </c>
      <c r="DP269" s="346" t="s">
        <v>3320</v>
      </c>
      <c r="DQ269" s="346" t="s">
        <v>3320</v>
      </c>
      <c r="DR269" s="346" t="s">
        <v>3320</v>
      </c>
      <c r="DS269" s="346" t="s">
        <v>3320</v>
      </c>
      <c r="DT269" s="346" t="s">
        <v>3320</v>
      </c>
      <c r="DU269" s="346" t="s">
        <v>3320</v>
      </c>
      <c r="DV269" s="346" t="s">
        <v>3320</v>
      </c>
      <c r="DW269" s="346" t="s">
        <v>3320</v>
      </c>
      <c r="DX269" s="346" t="s">
        <v>3320</v>
      </c>
      <c r="DY269" s="346" t="s">
        <v>3320</v>
      </c>
      <c r="DZ269" s="346" t="s">
        <v>3320</v>
      </c>
      <c r="EA269" s="346" t="s">
        <v>3320</v>
      </c>
      <c r="EB269" s="346" t="s">
        <v>3320</v>
      </c>
      <c r="EC269" s="346" t="s">
        <v>3320</v>
      </c>
      <c r="ED269" s="346" t="s">
        <v>3320</v>
      </c>
      <c r="EE269" s="346" t="s">
        <v>3320</v>
      </c>
      <c r="EF269" s="346" t="s">
        <v>3320</v>
      </c>
      <c r="EG269" s="346" t="s">
        <v>3320</v>
      </c>
      <c r="EH269" s="346" t="s">
        <v>3320</v>
      </c>
      <c r="EI269" s="346" t="s">
        <v>3320</v>
      </c>
      <c r="EJ269" s="346" t="s">
        <v>3320</v>
      </c>
      <c r="EK269" s="346" t="s">
        <v>1374</v>
      </c>
      <c r="EL269" s="346" t="s">
        <v>11599</v>
      </c>
      <c r="EM269" s="179" t="s">
        <v>11600</v>
      </c>
      <c r="EN269" s="348"/>
      <c r="EO269" s="346" t="s">
        <v>10054</v>
      </c>
      <c r="EP269" s="346" t="s">
        <v>3320</v>
      </c>
      <c r="EQ269" s="346" t="s">
        <v>3320</v>
      </c>
      <c r="ER269" s="346" t="s">
        <v>3320</v>
      </c>
      <c r="ES269" s="346" t="s">
        <v>3320</v>
      </c>
      <c r="ET269" s="346" t="s">
        <v>3320</v>
      </c>
      <c r="EU269" s="346" t="s">
        <v>3320</v>
      </c>
      <c r="EV269" s="346" t="s">
        <v>3320</v>
      </c>
      <c r="EW269" s="346" t="s">
        <v>3320</v>
      </c>
      <c r="EX269" s="346" t="s">
        <v>3320</v>
      </c>
      <c r="EY269" s="346" t="s">
        <v>3320</v>
      </c>
      <c r="EZ269" s="346" t="s">
        <v>3320</v>
      </c>
      <c r="FA269" s="346" t="s">
        <v>3320</v>
      </c>
      <c r="FB269" s="346" t="s">
        <v>3320</v>
      </c>
      <c r="FC269" s="346" t="s">
        <v>3320</v>
      </c>
      <c r="FD269" s="346" t="s">
        <v>3320</v>
      </c>
      <c r="FE269" s="346" t="s">
        <v>1214</v>
      </c>
      <c r="FF269" s="346" t="s">
        <v>3320</v>
      </c>
      <c r="FG269" s="346" t="s">
        <v>3320</v>
      </c>
      <c r="FH269" s="346" t="s">
        <v>3320</v>
      </c>
      <c r="FI269" s="346" t="s">
        <v>3320</v>
      </c>
      <c r="FJ269" s="346" t="s">
        <v>3320</v>
      </c>
      <c r="FK269" s="346" t="s">
        <v>3320</v>
      </c>
      <c r="FL269" s="346" t="s">
        <v>3320</v>
      </c>
      <c r="FM269" s="346" t="s">
        <v>3320</v>
      </c>
      <c r="FN269" s="346" t="s">
        <v>3320</v>
      </c>
      <c r="FO269" s="346" t="s">
        <v>3320</v>
      </c>
      <c r="FP269" s="346" t="s">
        <v>3320</v>
      </c>
      <c r="FQ269" s="346" t="s">
        <v>3320</v>
      </c>
      <c r="FR269" s="346" t="s">
        <v>3320</v>
      </c>
      <c r="FS269" s="346" t="s">
        <v>3320</v>
      </c>
      <c r="FT269" s="346" t="s">
        <v>3320</v>
      </c>
      <c r="FU269" s="346" t="s">
        <v>3320</v>
      </c>
      <c r="FV269" s="346" t="s">
        <v>3320</v>
      </c>
      <c r="FW269" s="346" t="s">
        <v>3320</v>
      </c>
      <c r="FX269" s="350">
        <v>46079.387245370373</v>
      </c>
      <c r="FY269" s="346" t="s">
        <v>3320</v>
      </c>
      <c r="FZ269" s="346" t="s">
        <v>10029</v>
      </c>
      <c r="GA269" s="346" t="s">
        <v>3320</v>
      </c>
      <c r="GB269" s="346" t="s">
        <v>3320</v>
      </c>
      <c r="GC269" s="346" t="s">
        <v>3320</v>
      </c>
      <c r="GD269" s="346" t="s">
        <v>3320</v>
      </c>
      <c r="GE269" s="346" t="s">
        <v>3320</v>
      </c>
      <c r="GF269" s="346" t="s">
        <v>3320</v>
      </c>
      <c r="GG269" s="346" t="s">
        <v>3320</v>
      </c>
      <c r="GH269" s="346" t="s">
        <v>3320</v>
      </c>
      <c r="GI269" s="346" t="s">
        <v>3320</v>
      </c>
      <c r="GJ269" s="346" t="s">
        <v>3320</v>
      </c>
      <c r="GK269" s="346" t="s">
        <v>3320</v>
      </c>
      <c r="GL269" s="346" t="s">
        <v>3320</v>
      </c>
      <c r="GM269" s="346" t="s">
        <v>3320</v>
      </c>
      <c r="GN269" s="346" t="s">
        <v>3320</v>
      </c>
      <c r="GO269" s="346" t="s">
        <v>3320</v>
      </c>
      <c r="GP269" s="346" t="s">
        <v>3320</v>
      </c>
      <c r="GQ269" s="346" t="s">
        <v>3320</v>
      </c>
      <c r="GR269" s="346" t="s">
        <v>3320</v>
      </c>
      <c r="GS269" s="346" t="s">
        <v>3320</v>
      </c>
      <c r="GT269" s="346" t="s">
        <v>3320</v>
      </c>
      <c r="GU269" s="346" t="s">
        <v>3320</v>
      </c>
      <c r="GV269" s="346" t="s">
        <v>3320</v>
      </c>
      <c r="GW269" s="346" t="s">
        <v>3320</v>
      </c>
      <c r="GX269" s="346" t="s">
        <v>3320</v>
      </c>
      <c r="GY269" s="346" t="s">
        <v>3320</v>
      </c>
      <c r="GZ269" s="346" t="s">
        <v>3320</v>
      </c>
      <c r="HA269" s="346" t="s">
        <v>3320</v>
      </c>
      <c r="HB269" s="346" t="s">
        <v>3320</v>
      </c>
      <c r="HC269" s="346" t="s">
        <v>3320</v>
      </c>
      <c r="HD269" s="346" t="s">
        <v>3320</v>
      </c>
      <c r="HE269" s="346" t="s">
        <v>3320</v>
      </c>
      <c r="HF269" s="346" t="s">
        <v>3320</v>
      </c>
      <c r="HG269" s="346" t="s">
        <v>3320</v>
      </c>
      <c r="HH269" s="346" t="s">
        <v>3320</v>
      </c>
      <c r="HI269" s="346" t="s">
        <v>3320</v>
      </c>
      <c r="HJ269" s="346" t="s">
        <v>3320</v>
      </c>
      <c r="HK269" s="346" t="s">
        <v>3320</v>
      </c>
      <c r="HL269" s="346" t="s">
        <v>3320</v>
      </c>
    </row>
    <row r="270" spans="1:220" ht="15.75" thickBot="1">
      <c r="A270" s="346" t="s">
        <v>11522</v>
      </c>
      <c r="B270" s="345">
        <v>210</v>
      </c>
      <c r="C270" s="346" t="s">
        <v>11601</v>
      </c>
      <c r="D270" s="346" t="s">
        <v>5698</v>
      </c>
      <c r="E270" s="345">
        <v>210</v>
      </c>
      <c r="F270" s="346" t="s">
        <v>6106</v>
      </c>
      <c r="G270" s="346" t="s">
        <v>6107</v>
      </c>
      <c r="H270" s="346" t="s">
        <v>6586</v>
      </c>
      <c r="I270" s="346" t="s">
        <v>5643</v>
      </c>
      <c r="J270" s="346" t="s">
        <v>500</v>
      </c>
      <c r="K270" s="346" t="s">
        <v>6107</v>
      </c>
      <c r="L270" s="346" t="s">
        <v>6109</v>
      </c>
      <c r="M270" s="346" t="s">
        <v>6110</v>
      </c>
      <c r="N270" s="346" t="s">
        <v>675</v>
      </c>
      <c r="O270" s="346" t="s">
        <v>6111</v>
      </c>
      <c r="P270" s="346" t="s">
        <v>6107</v>
      </c>
      <c r="Q270" s="346" t="s">
        <v>6112</v>
      </c>
      <c r="R270" s="346" t="s">
        <v>5698</v>
      </c>
      <c r="S270" s="346" t="s">
        <v>6113</v>
      </c>
      <c r="T270" s="346" t="s">
        <v>6114</v>
      </c>
      <c r="U270" s="346" t="s">
        <v>6115</v>
      </c>
      <c r="V270" s="346" t="s">
        <v>733</v>
      </c>
      <c r="W270" s="346" t="s">
        <v>733</v>
      </c>
      <c r="X270" s="346" t="s">
        <v>1214</v>
      </c>
      <c r="Y270" s="346" t="s">
        <v>6116</v>
      </c>
      <c r="Z270" s="346" t="s">
        <v>6117</v>
      </c>
      <c r="AA270" s="346" t="s">
        <v>733</v>
      </c>
      <c r="AB270" s="346" t="s">
        <v>6118</v>
      </c>
      <c r="AC270" s="346" t="s">
        <v>6119</v>
      </c>
      <c r="AD270" s="346" t="s">
        <v>6120</v>
      </c>
      <c r="AE270" s="346" t="s">
        <v>6121</v>
      </c>
      <c r="AF270" s="346" t="s">
        <v>6122</v>
      </c>
      <c r="AG270" s="346" t="s">
        <v>6123</v>
      </c>
      <c r="AH270" s="346" t="s">
        <v>1214</v>
      </c>
      <c r="AI270" s="346" t="s">
        <v>3320</v>
      </c>
      <c r="AJ270" s="346" t="s">
        <v>5955</v>
      </c>
      <c r="AK270" s="346" t="s">
        <v>6587</v>
      </c>
      <c r="AL270" s="346" t="s">
        <v>5665</v>
      </c>
      <c r="AM270" s="347">
        <v>47088</v>
      </c>
      <c r="AN270" s="345">
        <v>52</v>
      </c>
      <c r="AO270" s="345">
        <v>84</v>
      </c>
      <c r="AP270" s="346" t="s">
        <v>5666</v>
      </c>
      <c r="AQ270" s="345">
        <v>24</v>
      </c>
      <c r="AR270" s="345">
        <v>240.69</v>
      </c>
      <c r="AS270" s="346" t="s">
        <v>733</v>
      </c>
      <c r="AT270" s="345">
        <v>27.26</v>
      </c>
      <c r="AU270" s="346" t="s">
        <v>1214</v>
      </c>
      <c r="AV270" s="345">
        <v>650</v>
      </c>
      <c r="AW270" s="346" t="s">
        <v>5800</v>
      </c>
      <c r="AX270" s="346" t="s">
        <v>5801</v>
      </c>
      <c r="AY270" s="346" t="s">
        <v>3320</v>
      </c>
      <c r="AZ270" s="346" t="s">
        <v>733</v>
      </c>
      <c r="BA270" s="346" t="s">
        <v>1214</v>
      </c>
      <c r="BB270" s="345">
        <v>2093</v>
      </c>
      <c r="BC270" s="345">
        <v>1962.2</v>
      </c>
      <c r="BD270" s="346" t="s">
        <v>6589</v>
      </c>
      <c r="BE270" s="345">
        <v>365</v>
      </c>
      <c r="BF270" s="345">
        <v>84</v>
      </c>
      <c r="BG270" s="345">
        <v>98</v>
      </c>
      <c r="BH270" s="345">
        <v>23</v>
      </c>
      <c r="BI270" s="347">
        <v>46692</v>
      </c>
      <c r="BJ270" s="345">
        <v>0.3</v>
      </c>
      <c r="BK270" s="345">
        <v>8</v>
      </c>
      <c r="BL270" s="346" t="s">
        <v>11602</v>
      </c>
      <c r="BM270" s="346" t="s">
        <v>3320</v>
      </c>
      <c r="BN270" s="346" t="s">
        <v>3320</v>
      </c>
      <c r="BO270" s="346" t="s">
        <v>3320</v>
      </c>
      <c r="BP270" s="346" t="s">
        <v>3320</v>
      </c>
      <c r="BQ270" s="346" t="s">
        <v>3320</v>
      </c>
      <c r="BR270" s="346" t="s">
        <v>3320</v>
      </c>
      <c r="BS270" s="346" t="s">
        <v>3320</v>
      </c>
      <c r="BT270" s="346" t="s">
        <v>3320</v>
      </c>
      <c r="BU270" s="346" t="s">
        <v>3320</v>
      </c>
      <c r="BV270" s="346" t="s">
        <v>3320</v>
      </c>
      <c r="BW270" s="346" t="s">
        <v>3320</v>
      </c>
      <c r="BX270" s="348"/>
      <c r="BY270" s="346" t="s">
        <v>3320</v>
      </c>
      <c r="BZ270" s="346" t="s">
        <v>3320</v>
      </c>
      <c r="CA270" s="346" t="s">
        <v>3320</v>
      </c>
      <c r="CB270" s="346" t="s">
        <v>3320</v>
      </c>
      <c r="CC270" s="346" t="s">
        <v>3320</v>
      </c>
      <c r="CD270" s="346" t="s">
        <v>3320</v>
      </c>
      <c r="CE270" s="346" t="s">
        <v>3320</v>
      </c>
      <c r="CF270" s="346" t="s">
        <v>3320</v>
      </c>
      <c r="CG270" s="346" t="s">
        <v>3320</v>
      </c>
      <c r="CH270" s="348"/>
      <c r="CI270" s="346" t="s">
        <v>3320</v>
      </c>
      <c r="CJ270" s="346" t="s">
        <v>3320</v>
      </c>
      <c r="CK270" s="346" t="s">
        <v>3320</v>
      </c>
      <c r="CL270" s="346" t="s">
        <v>3320</v>
      </c>
      <c r="CM270" s="346" t="s">
        <v>3320</v>
      </c>
      <c r="CN270" s="346" t="s">
        <v>3320</v>
      </c>
      <c r="CO270" s="346" t="s">
        <v>3320</v>
      </c>
      <c r="CP270" s="346" t="s">
        <v>3320</v>
      </c>
      <c r="CQ270" s="346" t="s">
        <v>3320</v>
      </c>
      <c r="CR270" s="346" t="s">
        <v>3320</v>
      </c>
      <c r="CS270" s="346" t="s">
        <v>3320</v>
      </c>
      <c r="CT270" s="346" t="s">
        <v>3320</v>
      </c>
      <c r="CU270" s="346" t="s">
        <v>3320</v>
      </c>
      <c r="CV270" s="346" t="s">
        <v>3320</v>
      </c>
      <c r="CW270" s="346" t="s">
        <v>3320</v>
      </c>
      <c r="CX270" s="346" t="s">
        <v>3320</v>
      </c>
      <c r="CY270" s="346" t="s">
        <v>3320</v>
      </c>
      <c r="CZ270" s="346" t="s">
        <v>3320</v>
      </c>
      <c r="DA270" s="346" t="s">
        <v>3320</v>
      </c>
      <c r="DB270" s="346" t="s">
        <v>3320</v>
      </c>
      <c r="DC270" s="346" t="s">
        <v>3320</v>
      </c>
      <c r="DD270" s="346" t="s">
        <v>3320</v>
      </c>
      <c r="DE270" s="346" t="s">
        <v>3320</v>
      </c>
      <c r="DF270" s="346" t="s">
        <v>3320</v>
      </c>
      <c r="DG270" s="346" t="s">
        <v>3320</v>
      </c>
      <c r="DH270" s="346" t="s">
        <v>3320</v>
      </c>
      <c r="DI270" s="346" t="s">
        <v>3320</v>
      </c>
      <c r="DJ270" s="346" t="s">
        <v>3320</v>
      </c>
      <c r="DK270" s="346" t="s">
        <v>3320</v>
      </c>
      <c r="DL270" s="346" t="s">
        <v>3320</v>
      </c>
      <c r="DM270" s="346" t="s">
        <v>3320</v>
      </c>
      <c r="DN270" s="346" t="s">
        <v>3320</v>
      </c>
      <c r="DO270" s="346" t="s">
        <v>3320</v>
      </c>
      <c r="DP270" s="346" t="s">
        <v>3320</v>
      </c>
      <c r="DQ270" s="346" t="s">
        <v>3320</v>
      </c>
      <c r="DR270" s="346" t="s">
        <v>3320</v>
      </c>
      <c r="DS270" s="346" t="s">
        <v>3320</v>
      </c>
      <c r="DT270" s="346" t="s">
        <v>3320</v>
      </c>
      <c r="DU270" s="346" t="s">
        <v>3320</v>
      </c>
      <c r="DV270" s="346" t="s">
        <v>3320</v>
      </c>
      <c r="DW270" s="346" t="s">
        <v>3320</v>
      </c>
      <c r="DX270" s="346" t="s">
        <v>3320</v>
      </c>
      <c r="DY270" s="346" t="s">
        <v>3320</v>
      </c>
      <c r="DZ270" s="346" t="s">
        <v>3320</v>
      </c>
      <c r="EA270" s="346" t="s">
        <v>3320</v>
      </c>
      <c r="EB270" s="346" t="s">
        <v>3320</v>
      </c>
      <c r="EC270" s="346" t="s">
        <v>3320</v>
      </c>
      <c r="ED270" s="346" t="s">
        <v>3320</v>
      </c>
      <c r="EE270" s="346" t="s">
        <v>3320</v>
      </c>
      <c r="EF270" s="345">
        <v>93761589</v>
      </c>
      <c r="EG270" s="346" t="s">
        <v>733</v>
      </c>
      <c r="EH270" s="346" t="s">
        <v>733</v>
      </c>
      <c r="EI270" s="346" t="s">
        <v>733</v>
      </c>
      <c r="EJ270" s="346" t="s">
        <v>733</v>
      </c>
      <c r="EK270" s="346" t="s">
        <v>1126</v>
      </c>
      <c r="EL270" s="346" t="s">
        <v>6591</v>
      </c>
      <c r="EM270" s="179" t="s">
        <v>6592</v>
      </c>
      <c r="EN270" s="348"/>
      <c r="EO270" s="346" t="s">
        <v>10055</v>
      </c>
      <c r="EP270" s="345">
        <v>93761589</v>
      </c>
      <c r="EQ270" s="345">
        <v>8694000</v>
      </c>
      <c r="ER270" s="345">
        <v>1252.93</v>
      </c>
      <c r="ES270" s="345">
        <v>496.03</v>
      </c>
      <c r="ET270" s="346" t="s">
        <v>6594</v>
      </c>
      <c r="EU270" s="346" t="s">
        <v>733</v>
      </c>
      <c r="EV270" s="346" t="s">
        <v>733</v>
      </c>
      <c r="EW270" s="346" t="s">
        <v>6130</v>
      </c>
      <c r="EX270" s="346" t="s">
        <v>733</v>
      </c>
      <c r="EY270" s="346" t="s">
        <v>733</v>
      </c>
      <c r="EZ270" s="346" t="s">
        <v>733</v>
      </c>
      <c r="FA270" s="346" t="s">
        <v>733</v>
      </c>
      <c r="FB270" s="346" t="s">
        <v>733</v>
      </c>
      <c r="FC270" s="349" t="s">
        <v>5676</v>
      </c>
      <c r="FD270" s="346" t="s">
        <v>3320</v>
      </c>
      <c r="FE270" s="346" t="s">
        <v>733</v>
      </c>
      <c r="FF270" s="346" t="s">
        <v>5721</v>
      </c>
      <c r="FG270" s="346" t="s">
        <v>733</v>
      </c>
      <c r="FH270" s="346" t="s">
        <v>5679</v>
      </c>
      <c r="FI270" s="346" t="s">
        <v>3320</v>
      </c>
      <c r="FJ270" s="346" t="s">
        <v>3320</v>
      </c>
      <c r="FK270" s="345">
        <v>0.5</v>
      </c>
      <c r="FL270" s="346" t="s">
        <v>733</v>
      </c>
      <c r="FM270" s="346" t="s">
        <v>6595</v>
      </c>
      <c r="FN270" s="346" t="s">
        <v>6596</v>
      </c>
      <c r="FO270" s="346" t="s">
        <v>733</v>
      </c>
      <c r="FP270" s="346" t="s">
        <v>3320</v>
      </c>
      <c r="FQ270" s="346" t="s">
        <v>10056</v>
      </c>
      <c r="FR270" s="346" t="s">
        <v>10057</v>
      </c>
      <c r="FS270" s="346" t="s">
        <v>5683</v>
      </c>
      <c r="FT270" s="346" t="s">
        <v>5683</v>
      </c>
      <c r="FU270" s="346" t="s">
        <v>5683</v>
      </c>
      <c r="FV270" s="346" t="s">
        <v>5759</v>
      </c>
      <c r="FW270" s="346" t="s">
        <v>1214</v>
      </c>
      <c r="FX270" s="350">
        <v>46070.727118055554</v>
      </c>
      <c r="FY270" s="346" t="s">
        <v>3320</v>
      </c>
      <c r="FZ270" s="346" t="s">
        <v>10029</v>
      </c>
      <c r="GA270" s="346" t="s">
        <v>3320</v>
      </c>
      <c r="GB270" s="346" t="s">
        <v>3320</v>
      </c>
      <c r="GC270" s="346" t="s">
        <v>3320</v>
      </c>
      <c r="GD270" s="346" t="s">
        <v>3320</v>
      </c>
      <c r="GE270" s="346" t="s">
        <v>3320</v>
      </c>
      <c r="GF270" s="346" t="s">
        <v>3320</v>
      </c>
      <c r="GG270" s="346" t="s">
        <v>3320</v>
      </c>
      <c r="GH270" s="346" t="s">
        <v>3320</v>
      </c>
      <c r="GI270" s="346" t="s">
        <v>3320</v>
      </c>
      <c r="GJ270" s="346" t="s">
        <v>3320</v>
      </c>
      <c r="GK270" s="346" t="s">
        <v>3320</v>
      </c>
      <c r="GL270" s="346" t="s">
        <v>3320</v>
      </c>
      <c r="GM270" s="346" t="s">
        <v>3320</v>
      </c>
      <c r="GN270" s="346" t="s">
        <v>3320</v>
      </c>
      <c r="GO270" s="346" t="s">
        <v>3320</v>
      </c>
      <c r="GP270" s="346" t="s">
        <v>3320</v>
      </c>
      <c r="GQ270" s="346" t="s">
        <v>3320</v>
      </c>
      <c r="GR270" s="346" t="s">
        <v>3320</v>
      </c>
      <c r="GS270" s="346" t="s">
        <v>3320</v>
      </c>
      <c r="GT270" s="346" t="s">
        <v>3320</v>
      </c>
      <c r="GU270" s="346" t="s">
        <v>3320</v>
      </c>
      <c r="GV270" s="346" t="s">
        <v>3320</v>
      </c>
      <c r="GW270" s="346" t="s">
        <v>3320</v>
      </c>
      <c r="GX270" s="346" t="s">
        <v>3320</v>
      </c>
      <c r="GY270" s="346" t="s">
        <v>3320</v>
      </c>
      <c r="GZ270" s="346" t="s">
        <v>3320</v>
      </c>
      <c r="HA270" s="346" t="s">
        <v>3320</v>
      </c>
      <c r="HB270" s="346" t="s">
        <v>3320</v>
      </c>
      <c r="HC270" s="346" t="s">
        <v>3320</v>
      </c>
      <c r="HD270" s="346" t="s">
        <v>3320</v>
      </c>
      <c r="HE270" s="346" t="s">
        <v>3320</v>
      </c>
      <c r="HF270" s="346" t="s">
        <v>3320</v>
      </c>
      <c r="HG270" s="346" t="s">
        <v>3320</v>
      </c>
      <c r="HH270" s="346" t="s">
        <v>3320</v>
      </c>
      <c r="HI270" s="346" t="s">
        <v>3320</v>
      </c>
      <c r="HJ270" s="346" t="s">
        <v>3320</v>
      </c>
      <c r="HK270" s="346" t="s">
        <v>3320</v>
      </c>
      <c r="HL270" s="346" t="s">
        <v>3320</v>
      </c>
    </row>
    <row r="271" spans="1:220" ht="15.75" thickBot="1">
      <c r="A271" s="344" t="s">
        <v>11522</v>
      </c>
      <c r="B271" s="345">
        <v>692</v>
      </c>
      <c r="C271" s="346" t="s">
        <v>11603</v>
      </c>
      <c r="D271" s="346" t="s">
        <v>5698</v>
      </c>
      <c r="E271" s="345">
        <v>692</v>
      </c>
      <c r="F271" s="346" t="s">
        <v>7427</v>
      </c>
      <c r="G271" s="346" t="s">
        <v>7428</v>
      </c>
      <c r="H271" s="346" t="s">
        <v>11604</v>
      </c>
      <c r="I271" s="346" t="s">
        <v>5643</v>
      </c>
      <c r="J271" s="346" t="s">
        <v>7430</v>
      </c>
      <c r="K271" s="346" t="s">
        <v>7432</v>
      </c>
      <c r="L271" s="346" t="s">
        <v>9690</v>
      </c>
      <c r="M271" s="346" t="s">
        <v>5698</v>
      </c>
      <c r="N271" s="346" t="s">
        <v>7434</v>
      </c>
      <c r="O271" s="346" t="s">
        <v>7435</v>
      </c>
      <c r="P271" s="346" t="s">
        <v>3320</v>
      </c>
      <c r="Q271" s="346" t="s">
        <v>7436</v>
      </c>
      <c r="R271" s="346" t="s">
        <v>7437</v>
      </c>
      <c r="S271" s="346" t="s">
        <v>7438</v>
      </c>
      <c r="T271" s="346" t="s">
        <v>7439</v>
      </c>
      <c r="U271" s="346" t="s">
        <v>7440</v>
      </c>
      <c r="V271" s="346" t="s">
        <v>733</v>
      </c>
      <c r="W271" s="346" t="s">
        <v>733</v>
      </c>
      <c r="X271" s="346" t="s">
        <v>733</v>
      </c>
      <c r="Y271" s="346" t="s">
        <v>3320</v>
      </c>
      <c r="Z271" s="346" t="s">
        <v>7441</v>
      </c>
      <c r="AA271" s="346" t="s">
        <v>733</v>
      </c>
      <c r="AB271" s="346" t="s">
        <v>7442</v>
      </c>
      <c r="AC271" s="346" t="s">
        <v>7443</v>
      </c>
      <c r="AD271" s="346" t="s">
        <v>7444</v>
      </c>
      <c r="AE271" s="346" t="s">
        <v>7445</v>
      </c>
      <c r="AF271" s="346" t="s">
        <v>7446</v>
      </c>
      <c r="AG271" s="346" t="s">
        <v>7447</v>
      </c>
      <c r="AH271" s="346" t="s">
        <v>1214</v>
      </c>
      <c r="AI271" s="346" t="s">
        <v>3320</v>
      </c>
      <c r="AJ271" s="346" t="s">
        <v>5709</v>
      </c>
      <c r="AK271" s="346" t="s">
        <v>5710</v>
      </c>
      <c r="AL271" s="346" t="s">
        <v>5665</v>
      </c>
      <c r="AM271" s="347">
        <v>46829</v>
      </c>
      <c r="AN271" s="345">
        <v>13</v>
      </c>
      <c r="AO271" s="345">
        <v>40</v>
      </c>
      <c r="AP271" s="346" t="s">
        <v>5666</v>
      </c>
      <c r="AQ271" s="345">
        <v>14</v>
      </c>
      <c r="AR271" s="345">
        <v>70.900000000000006</v>
      </c>
      <c r="AS271" s="346" t="s">
        <v>733</v>
      </c>
      <c r="AT271" s="345">
        <v>26.99</v>
      </c>
      <c r="AU271" s="346" t="s">
        <v>733</v>
      </c>
      <c r="AV271" s="345">
        <v>650</v>
      </c>
      <c r="AW271" s="346" t="s">
        <v>5800</v>
      </c>
      <c r="AX271" s="346" t="s">
        <v>5801</v>
      </c>
      <c r="AY271" s="346" t="s">
        <v>3320</v>
      </c>
      <c r="AZ271" s="346" t="s">
        <v>733</v>
      </c>
      <c r="BA271" s="346" t="s">
        <v>733</v>
      </c>
      <c r="BB271" s="345">
        <v>2364</v>
      </c>
      <c r="BC271" s="345">
        <v>2221</v>
      </c>
      <c r="BD271" s="346" t="s">
        <v>11605</v>
      </c>
      <c r="BE271" s="345">
        <v>365</v>
      </c>
      <c r="BF271" s="346" t="s">
        <v>3320</v>
      </c>
      <c r="BG271" s="346" t="s">
        <v>3320</v>
      </c>
      <c r="BH271" s="346" t="s">
        <v>3320</v>
      </c>
      <c r="BI271" s="347">
        <v>46356</v>
      </c>
      <c r="BJ271" s="346" t="s">
        <v>3320</v>
      </c>
      <c r="BK271" s="345">
        <v>9</v>
      </c>
      <c r="BL271" s="346" t="s">
        <v>9870</v>
      </c>
      <c r="BM271" s="345">
        <v>215000000</v>
      </c>
      <c r="BN271" s="346" t="s">
        <v>3320</v>
      </c>
      <c r="BO271" s="346" t="s">
        <v>3320</v>
      </c>
      <c r="BP271" s="346" t="s">
        <v>3320</v>
      </c>
      <c r="BQ271" s="346" t="s">
        <v>3320</v>
      </c>
      <c r="BR271" s="346" t="s">
        <v>3320</v>
      </c>
      <c r="BS271" s="346" t="s">
        <v>3320</v>
      </c>
      <c r="BT271" s="346" t="s">
        <v>3320</v>
      </c>
      <c r="BU271" s="346" t="s">
        <v>3320</v>
      </c>
      <c r="BV271" s="346" t="s">
        <v>3320</v>
      </c>
      <c r="BW271" s="346" t="s">
        <v>3320</v>
      </c>
      <c r="BX271" s="348"/>
      <c r="BY271" s="346" t="s">
        <v>3320</v>
      </c>
      <c r="BZ271" s="346" t="s">
        <v>3320</v>
      </c>
      <c r="CA271" s="346" t="s">
        <v>3320</v>
      </c>
      <c r="CB271" s="346" t="s">
        <v>3320</v>
      </c>
      <c r="CC271" s="346" t="s">
        <v>3320</v>
      </c>
      <c r="CD271" s="346" t="s">
        <v>3320</v>
      </c>
      <c r="CE271" s="346" t="s">
        <v>3320</v>
      </c>
      <c r="CF271" s="346" t="s">
        <v>3320</v>
      </c>
      <c r="CG271" s="346" t="s">
        <v>3320</v>
      </c>
      <c r="CH271" s="348"/>
      <c r="CI271" s="346" t="s">
        <v>3320</v>
      </c>
      <c r="CJ271" s="346" t="s">
        <v>3320</v>
      </c>
      <c r="CK271" s="346" t="s">
        <v>3320</v>
      </c>
      <c r="CL271" s="346" t="s">
        <v>3320</v>
      </c>
      <c r="CM271" s="346" t="s">
        <v>3320</v>
      </c>
      <c r="CN271" s="346" t="s">
        <v>3320</v>
      </c>
      <c r="CO271" s="346" t="s">
        <v>3320</v>
      </c>
      <c r="CP271" s="346" t="s">
        <v>3320</v>
      </c>
      <c r="CQ271" s="346" t="s">
        <v>3320</v>
      </c>
      <c r="CR271" s="346" t="s">
        <v>3320</v>
      </c>
      <c r="CS271" s="346" t="s">
        <v>3320</v>
      </c>
      <c r="CT271" s="346" t="s">
        <v>3320</v>
      </c>
      <c r="CU271" s="346" t="s">
        <v>3320</v>
      </c>
      <c r="CV271" s="346" t="s">
        <v>3320</v>
      </c>
      <c r="CW271" s="346" t="s">
        <v>3320</v>
      </c>
      <c r="CX271" s="346" t="s">
        <v>3320</v>
      </c>
      <c r="CY271" s="346" t="s">
        <v>3320</v>
      </c>
      <c r="CZ271" s="346" t="s">
        <v>3320</v>
      </c>
      <c r="DA271" s="346" t="s">
        <v>3320</v>
      </c>
      <c r="DB271" s="346" t="s">
        <v>3320</v>
      </c>
      <c r="DC271" s="346" t="s">
        <v>3320</v>
      </c>
      <c r="DD271" s="346" t="s">
        <v>3320</v>
      </c>
      <c r="DE271" s="346" t="s">
        <v>3320</v>
      </c>
      <c r="DF271" s="346" t="s">
        <v>3320</v>
      </c>
      <c r="DG271" s="346" t="s">
        <v>3320</v>
      </c>
      <c r="DH271" s="346" t="s">
        <v>3320</v>
      </c>
      <c r="DI271" s="346" t="s">
        <v>3320</v>
      </c>
      <c r="DJ271" s="346" t="s">
        <v>3320</v>
      </c>
      <c r="DK271" s="346" t="s">
        <v>3320</v>
      </c>
      <c r="DL271" s="346" t="s">
        <v>3320</v>
      </c>
      <c r="DM271" s="346" t="s">
        <v>3320</v>
      </c>
      <c r="DN271" s="346" t="s">
        <v>3320</v>
      </c>
      <c r="DO271" s="346" t="s">
        <v>3320</v>
      </c>
      <c r="DP271" s="346" t="s">
        <v>3320</v>
      </c>
      <c r="DQ271" s="346" t="s">
        <v>3320</v>
      </c>
      <c r="DR271" s="346" t="s">
        <v>3320</v>
      </c>
      <c r="DS271" s="346" t="s">
        <v>3320</v>
      </c>
      <c r="DT271" s="346" t="s">
        <v>3320</v>
      </c>
      <c r="DU271" s="346" t="s">
        <v>3320</v>
      </c>
      <c r="DV271" s="346" t="s">
        <v>3320</v>
      </c>
      <c r="DW271" s="346" t="s">
        <v>3320</v>
      </c>
      <c r="DX271" s="346" t="s">
        <v>3320</v>
      </c>
      <c r="DY271" s="346" t="s">
        <v>3320</v>
      </c>
      <c r="DZ271" s="346" t="s">
        <v>3320</v>
      </c>
      <c r="EA271" s="346" t="s">
        <v>3320</v>
      </c>
      <c r="EB271" s="346" t="s">
        <v>3320</v>
      </c>
      <c r="EC271" s="346" t="s">
        <v>3320</v>
      </c>
      <c r="ED271" s="346" t="s">
        <v>3320</v>
      </c>
      <c r="EE271" s="346" t="s">
        <v>3320</v>
      </c>
      <c r="EF271" s="345">
        <v>217000000</v>
      </c>
      <c r="EG271" s="346" t="s">
        <v>733</v>
      </c>
      <c r="EH271" s="346" t="s">
        <v>733</v>
      </c>
      <c r="EI271" s="346" t="s">
        <v>733</v>
      </c>
      <c r="EJ271" s="346" t="s">
        <v>733</v>
      </c>
      <c r="EK271" s="346" t="s">
        <v>3320</v>
      </c>
      <c r="EL271" s="346" t="s">
        <v>11313</v>
      </c>
      <c r="EM271" s="346" t="s">
        <v>3320</v>
      </c>
      <c r="EN271" s="348"/>
      <c r="EO271" s="346" t="s">
        <v>3320</v>
      </c>
      <c r="EP271" s="346" t="s">
        <v>3320</v>
      </c>
      <c r="EQ271" s="346" t="s">
        <v>3320</v>
      </c>
      <c r="ER271" s="346" t="s">
        <v>3320</v>
      </c>
      <c r="ES271" s="346" t="s">
        <v>3320</v>
      </c>
      <c r="ET271" s="346" t="s">
        <v>3320</v>
      </c>
      <c r="EU271" s="346" t="s">
        <v>3320</v>
      </c>
      <c r="EV271" s="346" t="s">
        <v>3320</v>
      </c>
      <c r="EW271" s="346" t="s">
        <v>3320</v>
      </c>
      <c r="EX271" s="346" t="s">
        <v>3320</v>
      </c>
      <c r="EY271" s="346" t="s">
        <v>3320</v>
      </c>
      <c r="EZ271" s="346" t="s">
        <v>3320</v>
      </c>
      <c r="FA271" s="346" t="s">
        <v>3320</v>
      </c>
      <c r="FB271" s="346" t="s">
        <v>3320</v>
      </c>
      <c r="FC271" s="346" t="s">
        <v>3320</v>
      </c>
      <c r="FD271" s="346" t="s">
        <v>3320</v>
      </c>
      <c r="FE271" s="346" t="s">
        <v>1214</v>
      </c>
      <c r="FF271" s="346" t="s">
        <v>3320</v>
      </c>
      <c r="FG271" s="346" t="s">
        <v>3320</v>
      </c>
      <c r="FH271" s="346" t="s">
        <v>3320</v>
      </c>
      <c r="FI271" s="346" t="s">
        <v>3320</v>
      </c>
      <c r="FJ271" s="346" t="s">
        <v>3320</v>
      </c>
      <c r="FK271" s="346" t="s">
        <v>3320</v>
      </c>
      <c r="FL271" s="346" t="s">
        <v>3320</v>
      </c>
      <c r="FM271" s="346" t="s">
        <v>3320</v>
      </c>
      <c r="FN271" s="346" t="s">
        <v>3320</v>
      </c>
      <c r="FO271" s="346" t="s">
        <v>3320</v>
      </c>
      <c r="FP271" s="346" t="s">
        <v>3320</v>
      </c>
      <c r="FQ271" s="346" t="s">
        <v>3320</v>
      </c>
      <c r="FR271" s="346" t="s">
        <v>3320</v>
      </c>
      <c r="FS271" s="346" t="s">
        <v>3320</v>
      </c>
      <c r="FT271" s="346" t="s">
        <v>3320</v>
      </c>
      <c r="FU271" s="346" t="s">
        <v>3320</v>
      </c>
      <c r="FV271" s="346" t="s">
        <v>3320</v>
      </c>
      <c r="FW271" s="346" t="s">
        <v>3320</v>
      </c>
      <c r="FX271" s="350">
        <v>46076.858796296299</v>
      </c>
      <c r="FY271" s="346" t="s">
        <v>3320</v>
      </c>
      <c r="FZ271" s="346" t="s">
        <v>10029</v>
      </c>
      <c r="GA271" s="346" t="s">
        <v>3320</v>
      </c>
      <c r="GB271" s="346" t="s">
        <v>3320</v>
      </c>
      <c r="GC271" s="346" t="s">
        <v>3320</v>
      </c>
      <c r="GD271" s="346" t="s">
        <v>3320</v>
      </c>
      <c r="GE271" s="346" t="s">
        <v>3320</v>
      </c>
      <c r="GF271" s="346" t="s">
        <v>3320</v>
      </c>
      <c r="GG271" s="346" t="s">
        <v>3320</v>
      </c>
      <c r="GH271" s="346" t="s">
        <v>3320</v>
      </c>
      <c r="GI271" s="346" t="s">
        <v>3320</v>
      </c>
      <c r="GJ271" s="346" t="s">
        <v>3320</v>
      </c>
      <c r="GK271" s="346" t="s">
        <v>3320</v>
      </c>
      <c r="GL271" s="346" t="s">
        <v>3320</v>
      </c>
      <c r="GM271" s="346" t="s">
        <v>3320</v>
      </c>
      <c r="GN271" s="346" t="s">
        <v>3320</v>
      </c>
      <c r="GO271" s="346" t="s">
        <v>3320</v>
      </c>
      <c r="GP271" s="346" t="s">
        <v>3320</v>
      </c>
      <c r="GQ271" s="346" t="s">
        <v>3320</v>
      </c>
      <c r="GR271" s="346" t="s">
        <v>3320</v>
      </c>
      <c r="GS271" s="346" t="s">
        <v>3320</v>
      </c>
      <c r="GT271" s="346" t="s">
        <v>3320</v>
      </c>
      <c r="GU271" s="346" t="s">
        <v>3320</v>
      </c>
      <c r="GV271" s="346" t="s">
        <v>3320</v>
      </c>
      <c r="GW271" s="346" t="s">
        <v>3320</v>
      </c>
      <c r="GX271" s="346" t="s">
        <v>3320</v>
      </c>
      <c r="GY271" s="346" t="s">
        <v>3320</v>
      </c>
      <c r="GZ271" s="346" t="s">
        <v>3320</v>
      </c>
      <c r="HA271" s="346" t="s">
        <v>3320</v>
      </c>
      <c r="HB271" s="346" t="s">
        <v>3320</v>
      </c>
      <c r="HC271" s="346" t="s">
        <v>3320</v>
      </c>
      <c r="HD271" s="346" t="s">
        <v>3320</v>
      </c>
      <c r="HE271" s="346" t="s">
        <v>3320</v>
      </c>
      <c r="HF271" s="346" t="s">
        <v>3320</v>
      </c>
      <c r="HG271" s="346" t="s">
        <v>3320</v>
      </c>
      <c r="HH271" s="346" t="s">
        <v>3320</v>
      </c>
      <c r="HI271" s="346" t="s">
        <v>3320</v>
      </c>
      <c r="HJ271" s="346" t="s">
        <v>3320</v>
      </c>
      <c r="HK271" s="346" t="s">
        <v>3320</v>
      </c>
      <c r="HL271" s="346" t="s">
        <v>3320</v>
      </c>
    </row>
    <row r="272" spans="1:220" ht="15.75" thickBot="1">
      <c r="A272" s="344" t="s">
        <v>11522</v>
      </c>
      <c r="B272" s="345">
        <v>770</v>
      </c>
      <c r="C272" s="346" t="s">
        <v>11606</v>
      </c>
      <c r="D272" s="346" t="s">
        <v>5698</v>
      </c>
      <c r="E272" s="345">
        <v>770</v>
      </c>
      <c r="F272" s="346" t="s">
        <v>11607</v>
      </c>
      <c r="G272" s="346" t="s">
        <v>11608</v>
      </c>
      <c r="H272" s="346" t="s">
        <v>11563</v>
      </c>
      <c r="I272" s="346" t="s">
        <v>5698</v>
      </c>
      <c r="J272" s="346" t="s">
        <v>11609</v>
      </c>
      <c r="K272" s="346" t="s">
        <v>11610</v>
      </c>
      <c r="L272" s="346" t="s">
        <v>5698</v>
      </c>
      <c r="M272" s="346" t="s">
        <v>5698</v>
      </c>
      <c r="N272" s="346" t="s">
        <v>11611</v>
      </c>
      <c r="O272" s="346" t="s">
        <v>11612</v>
      </c>
      <c r="P272" s="346" t="s">
        <v>3320</v>
      </c>
      <c r="Q272" s="346" t="s">
        <v>11613</v>
      </c>
      <c r="R272" s="346" t="s">
        <v>5698</v>
      </c>
      <c r="S272" s="346" t="s">
        <v>11614</v>
      </c>
      <c r="T272" s="346" t="s">
        <v>11615</v>
      </c>
      <c r="U272" s="346" t="s">
        <v>11616</v>
      </c>
      <c r="V272" s="346" t="s">
        <v>733</v>
      </c>
      <c r="W272" s="346" t="s">
        <v>733</v>
      </c>
      <c r="X272" s="346" t="s">
        <v>733</v>
      </c>
      <c r="Y272" s="346" t="s">
        <v>3320</v>
      </c>
      <c r="Z272" s="346" t="s">
        <v>11617</v>
      </c>
      <c r="AA272" s="346" t="s">
        <v>733</v>
      </c>
      <c r="AB272" s="346" t="s">
        <v>11618</v>
      </c>
      <c r="AC272" s="346" t="s">
        <v>11619</v>
      </c>
      <c r="AD272" s="346" t="s">
        <v>11620</v>
      </c>
      <c r="AE272" s="346" t="s">
        <v>11621</v>
      </c>
      <c r="AF272" s="346" t="s">
        <v>11622</v>
      </c>
      <c r="AG272" s="346" t="s">
        <v>11623</v>
      </c>
      <c r="AH272" s="346" t="s">
        <v>3320</v>
      </c>
      <c r="AI272" s="346" t="s">
        <v>3320</v>
      </c>
      <c r="AJ272" s="346" t="s">
        <v>3320</v>
      </c>
      <c r="AK272" s="346" t="s">
        <v>3320</v>
      </c>
      <c r="AL272" s="346" t="s">
        <v>3320</v>
      </c>
      <c r="AM272" s="346" t="s">
        <v>3320</v>
      </c>
      <c r="AN272" s="346" t="s">
        <v>3320</v>
      </c>
      <c r="AO272" s="346" t="s">
        <v>3320</v>
      </c>
      <c r="AP272" s="346" t="s">
        <v>3320</v>
      </c>
      <c r="AQ272" s="346" t="s">
        <v>3320</v>
      </c>
      <c r="AR272" s="346" t="s">
        <v>3320</v>
      </c>
      <c r="AS272" s="346" t="s">
        <v>3320</v>
      </c>
      <c r="AT272" s="346" t="s">
        <v>3320</v>
      </c>
      <c r="AU272" s="346" t="s">
        <v>3320</v>
      </c>
      <c r="AV272" s="346" t="s">
        <v>3320</v>
      </c>
      <c r="AW272" s="346" t="s">
        <v>3320</v>
      </c>
      <c r="AX272" s="346" t="s">
        <v>3320</v>
      </c>
      <c r="AY272" s="346" t="s">
        <v>3320</v>
      </c>
      <c r="AZ272" s="346" t="s">
        <v>3320</v>
      </c>
      <c r="BA272" s="346" t="s">
        <v>3320</v>
      </c>
      <c r="BB272" s="346" t="s">
        <v>3320</v>
      </c>
      <c r="BC272" s="346" t="s">
        <v>3320</v>
      </c>
      <c r="BD272" s="348"/>
      <c r="BE272" s="346" t="s">
        <v>3320</v>
      </c>
      <c r="BF272" s="346" t="s">
        <v>3320</v>
      </c>
      <c r="BG272" s="346" t="s">
        <v>3320</v>
      </c>
      <c r="BH272" s="346" t="s">
        <v>3320</v>
      </c>
      <c r="BI272" s="346" t="s">
        <v>3320</v>
      </c>
      <c r="BJ272" s="346" t="s">
        <v>3320</v>
      </c>
      <c r="BK272" s="346" t="s">
        <v>3320</v>
      </c>
      <c r="BL272" s="346" t="s">
        <v>3320</v>
      </c>
      <c r="BM272" s="346" t="s">
        <v>3320</v>
      </c>
      <c r="BN272" s="346" t="s">
        <v>3320</v>
      </c>
      <c r="BO272" s="346" t="s">
        <v>3320</v>
      </c>
      <c r="BP272" s="346" t="s">
        <v>3320</v>
      </c>
      <c r="BQ272" s="346" t="s">
        <v>3320</v>
      </c>
      <c r="BR272" s="346" t="s">
        <v>3320</v>
      </c>
      <c r="BS272" s="346" t="s">
        <v>3320</v>
      </c>
      <c r="BT272" s="346" t="s">
        <v>3320</v>
      </c>
      <c r="BU272" s="346" t="s">
        <v>3320</v>
      </c>
      <c r="BV272" s="346" t="s">
        <v>3320</v>
      </c>
      <c r="BW272" s="346" t="s">
        <v>3320</v>
      </c>
      <c r="BX272" s="348"/>
      <c r="BY272" s="346" t="s">
        <v>3320</v>
      </c>
      <c r="BZ272" s="346" t="s">
        <v>3320</v>
      </c>
      <c r="CA272" s="346" t="s">
        <v>3320</v>
      </c>
      <c r="CB272" s="346" t="s">
        <v>3320</v>
      </c>
      <c r="CC272" s="346" t="s">
        <v>3320</v>
      </c>
      <c r="CD272" s="346" t="s">
        <v>3320</v>
      </c>
      <c r="CE272" s="346" t="s">
        <v>3320</v>
      </c>
      <c r="CF272" s="346" t="s">
        <v>3320</v>
      </c>
      <c r="CG272" s="346" t="s">
        <v>3320</v>
      </c>
      <c r="CH272" s="348"/>
      <c r="CI272" s="346" t="s">
        <v>3320</v>
      </c>
      <c r="CJ272" s="346" t="s">
        <v>3320</v>
      </c>
      <c r="CK272" s="346" t="s">
        <v>3320</v>
      </c>
      <c r="CL272" s="346" t="s">
        <v>3320</v>
      </c>
      <c r="CM272" s="346" t="s">
        <v>3320</v>
      </c>
      <c r="CN272" s="346" t="s">
        <v>3320</v>
      </c>
      <c r="CO272" s="346" t="s">
        <v>3320</v>
      </c>
      <c r="CP272" s="346" t="s">
        <v>3320</v>
      </c>
      <c r="CQ272" s="346" t="s">
        <v>3320</v>
      </c>
      <c r="CR272" s="346" t="s">
        <v>3320</v>
      </c>
      <c r="CS272" s="346" t="s">
        <v>3320</v>
      </c>
      <c r="CT272" s="346" t="s">
        <v>3320</v>
      </c>
      <c r="CU272" s="346" t="s">
        <v>3320</v>
      </c>
      <c r="CV272" s="346" t="s">
        <v>3320</v>
      </c>
      <c r="CW272" s="346" t="s">
        <v>3320</v>
      </c>
      <c r="CX272" s="346" t="s">
        <v>3320</v>
      </c>
      <c r="CY272" s="346" t="s">
        <v>3320</v>
      </c>
      <c r="CZ272" s="346" t="s">
        <v>3320</v>
      </c>
      <c r="DA272" s="346" t="s">
        <v>3320</v>
      </c>
      <c r="DB272" s="346" t="s">
        <v>3320</v>
      </c>
      <c r="DC272" s="346" t="s">
        <v>3320</v>
      </c>
      <c r="DD272" s="346" t="s">
        <v>3320</v>
      </c>
      <c r="DE272" s="346" t="s">
        <v>3320</v>
      </c>
      <c r="DF272" s="346" t="s">
        <v>3320</v>
      </c>
      <c r="DG272" s="346" t="s">
        <v>3320</v>
      </c>
      <c r="DH272" s="346" t="s">
        <v>3320</v>
      </c>
      <c r="DI272" s="346" t="s">
        <v>3320</v>
      </c>
      <c r="DJ272" s="346" t="s">
        <v>3320</v>
      </c>
      <c r="DK272" s="346" t="s">
        <v>3320</v>
      </c>
      <c r="DL272" s="346" t="s">
        <v>3320</v>
      </c>
      <c r="DM272" s="346" t="s">
        <v>3320</v>
      </c>
      <c r="DN272" s="346" t="s">
        <v>3320</v>
      </c>
      <c r="DO272" s="346" t="s">
        <v>3320</v>
      </c>
      <c r="DP272" s="346" t="s">
        <v>3320</v>
      </c>
      <c r="DQ272" s="346" t="s">
        <v>3320</v>
      </c>
      <c r="DR272" s="346" t="s">
        <v>3320</v>
      </c>
      <c r="DS272" s="346" t="s">
        <v>3320</v>
      </c>
      <c r="DT272" s="346" t="s">
        <v>3320</v>
      </c>
      <c r="DU272" s="346" t="s">
        <v>3320</v>
      </c>
      <c r="DV272" s="346" t="s">
        <v>3320</v>
      </c>
      <c r="DW272" s="346" t="s">
        <v>3320</v>
      </c>
      <c r="DX272" s="346" t="s">
        <v>3320</v>
      </c>
      <c r="DY272" s="346" t="s">
        <v>3320</v>
      </c>
      <c r="DZ272" s="346" t="s">
        <v>3320</v>
      </c>
      <c r="EA272" s="346" t="s">
        <v>3320</v>
      </c>
      <c r="EB272" s="346" t="s">
        <v>3320</v>
      </c>
      <c r="EC272" s="346" t="s">
        <v>3320</v>
      </c>
      <c r="ED272" s="346" t="s">
        <v>3320</v>
      </c>
      <c r="EE272" s="346" t="s">
        <v>3320</v>
      </c>
      <c r="EF272" s="346" t="s">
        <v>3320</v>
      </c>
      <c r="EG272" s="346" t="s">
        <v>3320</v>
      </c>
      <c r="EH272" s="346" t="s">
        <v>3320</v>
      </c>
      <c r="EI272" s="346" t="s">
        <v>3320</v>
      </c>
      <c r="EJ272" s="346" t="s">
        <v>3320</v>
      </c>
      <c r="EK272" s="346" t="s">
        <v>3320</v>
      </c>
      <c r="EL272" s="346" t="s">
        <v>3320</v>
      </c>
      <c r="EM272" s="346" t="s">
        <v>3320</v>
      </c>
      <c r="EN272" s="348"/>
      <c r="EO272" s="346" t="s">
        <v>3320</v>
      </c>
      <c r="EP272" s="346" t="s">
        <v>3320</v>
      </c>
      <c r="EQ272" s="346" t="s">
        <v>3320</v>
      </c>
      <c r="ER272" s="346" t="s">
        <v>3320</v>
      </c>
      <c r="ES272" s="346" t="s">
        <v>3320</v>
      </c>
      <c r="ET272" s="346" t="s">
        <v>3320</v>
      </c>
      <c r="EU272" s="346" t="s">
        <v>3320</v>
      </c>
      <c r="EV272" s="346" t="s">
        <v>3320</v>
      </c>
      <c r="EW272" s="346" t="s">
        <v>3320</v>
      </c>
      <c r="EX272" s="346" t="s">
        <v>3320</v>
      </c>
      <c r="EY272" s="346" t="s">
        <v>3320</v>
      </c>
      <c r="EZ272" s="346" t="s">
        <v>3320</v>
      </c>
      <c r="FA272" s="346" t="s">
        <v>3320</v>
      </c>
      <c r="FB272" s="346" t="s">
        <v>3320</v>
      </c>
      <c r="FC272" s="346" t="s">
        <v>3320</v>
      </c>
      <c r="FD272" s="346" t="s">
        <v>3320</v>
      </c>
      <c r="FE272" s="346" t="s">
        <v>1214</v>
      </c>
      <c r="FF272" s="346" t="s">
        <v>3320</v>
      </c>
      <c r="FG272" s="346" t="s">
        <v>3320</v>
      </c>
      <c r="FH272" s="346" t="s">
        <v>3320</v>
      </c>
      <c r="FI272" s="346" t="s">
        <v>3320</v>
      </c>
      <c r="FJ272" s="346" t="s">
        <v>3320</v>
      </c>
      <c r="FK272" s="346" t="s">
        <v>3320</v>
      </c>
      <c r="FL272" s="346" t="s">
        <v>3320</v>
      </c>
      <c r="FM272" s="346" t="s">
        <v>3320</v>
      </c>
      <c r="FN272" s="346" t="s">
        <v>3320</v>
      </c>
      <c r="FO272" s="346" t="s">
        <v>3320</v>
      </c>
      <c r="FP272" s="346" t="s">
        <v>3320</v>
      </c>
      <c r="FQ272" s="346" t="s">
        <v>3320</v>
      </c>
      <c r="FR272" s="346" t="s">
        <v>3320</v>
      </c>
      <c r="FS272" s="346" t="s">
        <v>3320</v>
      </c>
      <c r="FT272" s="346" t="s">
        <v>3320</v>
      </c>
      <c r="FU272" s="346" t="s">
        <v>3320</v>
      </c>
      <c r="FV272" s="346" t="s">
        <v>3320</v>
      </c>
      <c r="FW272" s="346" t="s">
        <v>3320</v>
      </c>
      <c r="FX272" s="350">
        <v>46081.076331018521</v>
      </c>
      <c r="FY272" s="346" t="s">
        <v>3320</v>
      </c>
      <c r="FZ272" s="346" t="s">
        <v>10029</v>
      </c>
      <c r="GA272" s="346" t="s">
        <v>3320</v>
      </c>
      <c r="GB272" s="346" t="s">
        <v>3320</v>
      </c>
      <c r="GC272" s="346" t="s">
        <v>3320</v>
      </c>
      <c r="GD272" s="346" t="s">
        <v>3320</v>
      </c>
      <c r="GE272" s="346" t="s">
        <v>3320</v>
      </c>
      <c r="GF272" s="346" t="s">
        <v>3320</v>
      </c>
      <c r="GG272" s="346" t="s">
        <v>3320</v>
      </c>
      <c r="GH272" s="346" t="s">
        <v>3320</v>
      </c>
      <c r="GI272" s="346" t="s">
        <v>3320</v>
      </c>
      <c r="GJ272" s="346" t="s">
        <v>3320</v>
      </c>
      <c r="GK272" s="346" t="s">
        <v>3320</v>
      </c>
      <c r="GL272" s="346" t="s">
        <v>3320</v>
      </c>
      <c r="GM272" s="346" t="s">
        <v>3320</v>
      </c>
      <c r="GN272" s="346" t="s">
        <v>3320</v>
      </c>
      <c r="GO272" s="346" t="s">
        <v>3320</v>
      </c>
      <c r="GP272" s="346" t="s">
        <v>3320</v>
      </c>
      <c r="GQ272" s="346" t="s">
        <v>3320</v>
      </c>
      <c r="GR272" s="346" t="s">
        <v>3320</v>
      </c>
      <c r="GS272" s="346" t="s">
        <v>3320</v>
      </c>
      <c r="GT272" s="346" t="s">
        <v>3320</v>
      </c>
      <c r="GU272" s="346" t="s">
        <v>3320</v>
      </c>
      <c r="GV272" s="346" t="s">
        <v>3320</v>
      </c>
      <c r="GW272" s="346" t="s">
        <v>3320</v>
      </c>
      <c r="GX272" s="346" t="s">
        <v>3320</v>
      </c>
      <c r="GY272" s="346" t="s">
        <v>3320</v>
      </c>
      <c r="GZ272" s="346" t="s">
        <v>3320</v>
      </c>
      <c r="HA272" s="346" t="s">
        <v>3320</v>
      </c>
      <c r="HB272" s="346" t="s">
        <v>3320</v>
      </c>
      <c r="HC272" s="346" t="s">
        <v>3320</v>
      </c>
      <c r="HD272" s="346" t="s">
        <v>3320</v>
      </c>
      <c r="HE272" s="346" t="s">
        <v>3320</v>
      </c>
      <c r="HF272" s="346" t="s">
        <v>3320</v>
      </c>
      <c r="HG272" s="346" t="s">
        <v>3320</v>
      </c>
      <c r="HH272" s="346" t="s">
        <v>3320</v>
      </c>
      <c r="HI272" s="346" t="s">
        <v>3320</v>
      </c>
      <c r="HJ272" s="346" t="s">
        <v>3320</v>
      </c>
      <c r="HK272" s="346" t="s">
        <v>3320</v>
      </c>
      <c r="HL272" s="346" t="s">
        <v>3320</v>
      </c>
    </row>
    <row r="273" spans="1:220" ht="15.75" thickBot="1">
      <c r="A273" s="344" t="s">
        <v>11522</v>
      </c>
      <c r="B273" s="345">
        <v>674</v>
      </c>
      <c r="C273" s="346" t="s">
        <v>11624</v>
      </c>
      <c r="D273" s="346" t="s">
        <v>5698</v>
      </c>
      <c r="E273" s="345">
        <v>674</v>
      </c>
      <c r="F273" s="346" t="s">
        <v>11625</v>
      </c>
      <c r="G273" s="346" t="s">
        <v>11626</v>
      </c>
      <c r="H273" s="346" t="s">
        <v>10060</v>
      </c>
      <c r="I273" s="346" t="s">
        <v>5916</v>
      </c>
      <c r="J273" s="346" t="s">
        <v>11627</v>
      </c>
      <c r="K273" s="346" t="s">
        <v>5884</v>
      </c>
      <c r="L273" s="346" t="s">
        <v>5885</v>
      </c>
      <c r="M273" s="346" t="s">
        <v>5698</v>
      </c>
      <c r="N273" s="346" t="s">
        <v>11628</v>
      </c>
      <c r="O273" s="346" t="s">
        <v>11629</v>
      </c>
      <c r="P273" s="346" t="s">
        <v>3320</v>
      </c>
      <c r="Q273" s="346" t="s">
        <v>11630</v>
      </c>
      <c r="R273" s="346" t="s">
        <v>5698</v>
      </c>
      <c r="S273" s="346" t="s">
        <v>11631</v>
      </c>
      <c r="T273" s="346" t="s">
        <v>11632</v>
      </c>
      <c r="U273" s="346" t="s">
        <v>11633</v>
      </c>
      <c r="V273" s="346" t="s">
        <v>733</v>
      </c>
      <c r="W273" s="346" t="s">
        <v>733</v>
      </c>
      <c r="X273" s="346" t="s">
        <v>733</v>
      </c>
      <c r="Y273" s="346" t="s">
        <v>3320</v>
      </c>
      <c r="Z273" s="346" t="s">
        <v>11634</v>
      </c>
      <c r="AA273" s="346" t="s">
        <v>733</v>
      </c>
      <c r="AB273" s="346" t="s">
        <v>11635</v>
      </c>
      <c r="AC273" s="346" t="s">
        <v>11636</v>
      </c>
      <c r="AD273" s="346" t="s">
        <v>7020</v>
      </c>
      <c r="AE273" s="346" t="s">
        <v>11637</v>
      </c>
      <c r="AF273" s="346" t="s">
        <v>11638</v>
      </c>
      <c r="AG273" s="346" t="s">
        <v>11639</v>
      </c>
      <c r="AH273" s="346" t="s">
        <v>1214</v>
      </c>
      <c r="AI273" s="346" t="s">
        <v>3320</v>
      </c>
      <c r="AJ273" s="346" t="s">
        <v>5709</v>
      </c>
      <c r="AK273" s="346" t="s">
        <v>5709</v>
      </c>
      <c r="AL273" s="346" t="s">
        <v>5712</v>
      </c>
      <c r="AM273" s="347">
        <v>46081</v>
      </c>
      <c r="AN273" s="345">
        <v>45</v>
      </c>
      <c r="AO273" s="345">
        <v>200</v>
      </c>
      <c r="AP273" s="346" t="s">
        <v>5666</v>
      </c>
      <c r="AQ273" s="345">
        <v>5</v>
      </c>
      <c r="AR273" s="345">
        <v>150</v>
      </c>
      <c r="AS273" s="346" t="s">
        <v>733</v>
      </c>
      <c r="AT273" s="345">
        <v>0</v>
      </c>
      <c r="AU273" s="346" t="s">
        <v>1214</v>
      </c>
      <c r="AV273" s="345">
        <v>550</v>
      </c>
      <c r="AW273" s="346" t="s">
        <v>5800</v>
      </c>
      <c r="AX273" s="346" t="s">
        <v>5801</v>
      </c>
      <c r="AY273" s="346" t="s">
        <v>3320</v>
      </c>
      <c r="AZ273" s="346" t="s">
        <v>733</v>
      </c>
      <c r="BA273" s="346" t="s">
        <v>733</v>
      </c>
      <c r="BB273" s="345">
        <v>1800</v>
      </c>
      <c r="BC273" s="345">
        <v>1600</v>
      </c>
      <c r="BD273" s="346" t="s">
        <v>11519</v>
      </c>
      <c r="BE273" s="345">
        <v>365</v>
      </c>
      <c r="BF273" s="345">
        <v>85</v>
      </c>
      <c r="BG273" s="345">
        <v>98</v>
      </c>
      <c r="BH273" s="345">
        <v>25</v>
      </c>
      <c r="BI273" s="347">
        <v>46081</v>
      </c>
      <c r="BJ273" s="345">
        <v>0.5</v>
      </c>
      <c r="BK273" s="346" t="s">
        <v>3320</v>
      </c>
      <c r="BL273" s="346" t="s">
        <v>10060</v>
      </c>
      <c r="BM273" s="345">
        <v>0</v>
      </c>
      <c r="BN273" s="346" t="s">
        <v>3320</v>
      </c>
      <c r="BO273" s="346" t="s">
        <v>3320</v>
      </c>
      <c r="BP273" s="346" t="s">
        <v>1214</v>
      </c>
      <c r="BQ273" s="346" t="s">
        <v>3320</v>
      </c>
      <c r="BR273" s="346" t="s">
        <v>3320</v>
      </c>
      <c r="BS273" s="346" t="s">
        <v>1214</v>
      </c>
      <c r="BT273" s="346" t="s">
        <v>1214</v>
      </c>
      <c r="BU273" s="346" t="s">
        <v>1214</v>
      </c>
      <c r="BV273" s="346" t="s">
        <v>3320</v>
      </c>
      <c r="BW273" s="346" t="s">
        <v>3320</v>
      </c>
      <c r="BX273" s="348"/>
      <c r="BY273" s="346" t="s">
        <v>3320</v>
      </c>
      <c r="BZ273" s="346" t="s">
        <v>3320</v>
      </c>
      <c r="CA273" s="346" t="s">
        <v>3320</v>
      </c>
      <c r="CB273" s="346" t="s">
        <v>3320</v>
      </c>
      <c r="CC273" s="346" t="s">
        <v>3320</v>
      </c>
      <c r="CD273" s="346" t="s">
        <v>3320</v>
      </c>
      <c r="CE273" s="346" t="s">
        <v>3320</v>
      </c>
      <c r="CF273" s="346" t="s">
        <v>3320</v>
      </c>
      <c r="CG273" s="346" t="s">
        <v>3320</v>
      </c>
      <c r="CH273" s="348"/>
      <c r="CI273" s="346" t="s">
        <v>3320</v>
      </c>
      <c r="CJ273" s="346" t="s">
        <v>3320</v>
      </c>
      <c r="CK273" s="346" t="s">
        <v>3320</v>
      </c>
      <c r="CL273" s="346" t="s">
        <v>3320</v>
      </c>
      <c r="CM273" s="346" t="s">
        <v>3320</v>
      </c>
      <c r="CN273" s="346" t="s">
        <v>3320</v>
      </c>
      <c r="CO273" s="346" t="s">
        <v>3320</v>
      </c>
      <c r="CP273" s="346" t="s">
        <v>3320</v>
      </c>
      <c r="CQ273" s="346" t="s">
        <v>3320</v>
      </c>
      <c r="CR273" s="346" t="s">
        <v>3320</v>
      </c>
      <c r="CS273" s="346" t="s">
        <v>3320</v>
      </c>
      <c r="CT273" s="346" t="s">
        <v>3320</v>
      </c>
      <c r="CU273" s="346" t="s">
        <v>3320</v>
      </c>
      <c r="CV273" s="346" t="s">
        <v>3320</v>
      </c>
      <c r="CW273" s="346" t="s">
        <v>3320</v>
      </c>
      <c r="CX273" s="346" t="s">
        <v>3320</v>
      </c>
      <c r="CY273" s="346" t="s">
        <v>3320</v>
      </c>
      <c r="CZ273" s="346" t="s">
        <v>3320</v>
      </c>
      <c r="DA273" s="346" t="s">
        <v>3320</v>
      </c>
      <c r="DB273" s="346" t="s">
        <v>3320</v>
      </c>
      <c r="DC273" s="346" t="s">
        <v>3320</v>
      </c>
      <c r="DD273" s="346" t="s">
        <v>3320</v>
      </c>
      <c r="DE273" s="346" t="s">
        <v>3320</v>
      </c>
      <c r="DF273" s="346" t="s">
        <v>3320</v>
      </c>
      <c r="DG273" s="346" t="s">
        <v>3320</v>
      </c>
      <c r="DH273" s="346" t="s">
        <v>3320</v>
      </c>
      <c r="DI273" s="346" t="s">
        <v>3320</v>
      </c>
      <c r="DJ273" s="346" t="s">
        <v>3320</v>
      </c>
      <c r="DK273" s="346" t="s">
        <v>3320</v>
      </c>
      <c r="DL273" s="346" t="s">
        <v>3320</v>
      </c>
      <c r="DM273" s="346" t="s">
        <v>3320</v>
      </c>
      <c r="DN273" s="346" t="s">
        <v>3320</v>
      </c>
      <c r="DO273" s="346" t="s">
        <v>3320</v>
      </c>
      <c r="DP273" s="346" t="s">
        <v>3320</v>
      </c>
      <c r="DQ273" s="346" t="s">
        <v>3320</v>
      </c>
      <c r="DR273" s="346" t="s">
        <v>3320</v>
      </c>
      <c r="DS273" s="346" t="s">
        <v>3320</v>
      </c>
      <c r="DT273" s="346" t="s">
        <v>3320</v>
      </c>
      <c r="DU273" s="346" t="s">
        <v>3320</v>
      </c>
      <c r="DV273" s="346" t="s">
        <v>3320</v>
      </c>
      <c r="DW273" s="346" t="s">
        <v>3320</v>
      </c>
      <c r="DX273" s="346" t="s">
        <v>3320</v>
      </c>
      <c r="DY273" s="346" t="s">
        <v>3320</v>
      </c>
      <c r="DZ273" s="346" t="s">
        <v>3320</v>
      </c>
      <c r="EA273" s="346" t="s">
        <v>3320</v>
      </c>
      <c r="EB273" s="346" t="s">
        <v>3320</v>
      </c>
      <c r="EC273" s="346" t="s">
        <v>3320</v>
      </c>
      <c r="ED273" s="346" t="s">
        <v>3320</v>
      </c>
      <c r="EE273" s="346" t="s">
        <v>3320</v>
      </c>
      <c r="EF273" s="345">
        <v>34</v>
      </c>
      <c r="EG273" s="346" t="s">
        <v>733</v>
      </c>
      <c r="EH273" s="346" t="s">
        <v>733</v>
      </c>
      <c r="EI273" s="346" t="s">
        <v>733</v>
      </c>
      <c r="EJ273" s="346" t="s">
        <v>733</v>
      </c>
      <c r="EK273" s="346" t="s">
        <v>1347</v>
      </c>
      <c r="EL273" s="346" t="s">
        <v>11640</v>
      </c>
      <c r="EM273" s="346" t="s">
        <v>11641</v>
      </c>
      <c r="EN273" s="348"/>
      <c r="EO273" s="346" t="s">
        <v>10058</v>
      </c>
      <c r="EP273" s="345">
        <v>1</v>
      </c>
      <c r="EQ273" s="345">
        <v>1</v>
      </c>
      <c r="ER273" s="345">
        <v>1.03</v>
      </c>
      <c r="ES273" s="345">
        <v>0.03</v>
      </c>
      <c r="ET273" s="346" t="s">
        <v>10059</v>
      </c>
      <c r="EU273" s="346" t="s">
        <v>733</v>
      </c>
      <c r="EV273" s="346" t="s">
        <v>733</v>
      </c>
      <c r="EW273" s="346" t="s">
        <v>10060</v>
      </c>
      <c r="EX273" s="346" t="s">
        <v>733</v>
      </c>
      <c r="EY273" s="346" t="s">
        <v>733</v>
      </c>
      <c r="EZ273" s="346" t="s">
        <v>733</v>
      </c>
      <c r="FA273" s="346" t="s">
        <v>733</v>
      </c>
      <c r="FB273" s="346" t="s">
        <v>733</v>
      </c>
      <c r="FC273" s="349" t="s">
        <v>5676</v>
      </c>
      <c r="FD273" s="346" t="s">
        <v>3320</v>
      </c>
      <c r="FE273" s="346" t="s">
        <v>733</v>
      </c>
      <c r="FF273" s="346" t="s">
        <v>5721</v>
      </c>
      <c r="FG273" s="346" t="s">
        <v>1214</v>
      </c>
      <c r="FH273" s="346" t="s">
        <v>1214</v>
      </c>
      <c r="FI273" s="346" t="s">
        <v>3320</v>
      </c>
      <c r="FJ273" s="346" t="s">
        <v>3320</v>
      </c>
      <c r="FK273" s="346" t="s">
        <v>3320</v>
      </c>
      <c r="FL273" s="346" t="s">
        <v>1214</v>
      </c>
      <c r="FM273" s="346" t="s">
        <v>1214</v>
      </c>
      <c r="FN273" s="346" t="s">
        <v>3320</v>
      </c>
      <c r="FO273" s="346" t="s">
        <v>1214</v>
      </c>
      <c r="FP273" s="346" t="s">
        <v>3320</v>
      </c>
      <c r="FQ273" s="346" t="s">
        <v>3320</v>
      </c>
      <c r="FR273" s="346" t="s">
        <v>3320</v>
      </c>
      <c r="FS273" s="346" t="s">
        <v>3320</v>
      </c>
      <c r="FT273" s="346" t="s">
        <v>3320</v>
      </c>
      <c r="FU273" s="346" t="s">
        <v>3320</v>
      </c>
      <c r="FV273" s="346" t="s">
        <v>733</v>
      </c>
      <c r="FW273" s="346" t="s">
        <v>733</v>
      </c>
      <c r="FX273" s="350">
        <v>46073.732604166667</v>
      </c>
      <c r="FY273" s="346" t="s">
        <v>3320</v>
      </c>
      <c r="FZ273" s="346" t="s">
        <v>10029</v>
      </c>
      <c r="GA273" s="346" t="s">
        <v>3320</v>
      </c>
      <c r="GB273" s="346" t="s">
        <v>3320</v>
      </c>
      <c r="GC273" s="346" t="s">
        <v>3320</v>
      </c>
      <c r="GD273" s="346" t="s">
        <v>3320</v>
      </c>
      <c r="GE273" s="346" t="s">
        <v>3320</v>
      </c>
      <c r="GF273" s="346" t="s">
        <v>3320</v>
      </c>
      <c r="GG273" s="346" t="s">
        <v>3320</v>
      </c>
      <c r="GH273" s="346" t="s">
        <v>3320</v>
      </c>
      <c r="GI273" s="346" t="s">
        <v>3320</v>
      </c>
      <c r="GJ273" s="346" t="s">
        <v>3320</v>
      </c>
      <c r="GK273" s="346" t="s">
        <v>3320</v>
      </c>
      <c r="GL273" s="346" t="s">
        <v>3320</v>
      </c>
      <c r="GM273" s="346" t="s">
        <v>3320</v>
      </c>
      <c r="GN273" s="346" t="s">
        <v>3320</v>
      </c>
      <c r="GO273" s="346" t="s">
        <v>3320</v>
      </c>
      <c r="GP273" s="346" t="s">
        <v>3320</v>
      </c>
      <c r="GQ273" s="346" t="s">
        <v>3320</v>
      </c>
      <c r="GR273" s="346" t="s">
        <v>3320</v>
      </c>
      <c r="GS273" s="346" t="s">
        <v>3320</v>
      </c>
      <c r="GT273" s="346" t="s">
        <v>3320</v>
      </c>
      <c r="GU273" s="346" t="s">
        <v>3320</v>
      </c>
      <c r="GV273" s="346" t="s">
        <v>3320</v>
      </c>
      <c r="GW273" s="346" t="s">
        <v>3320</v>
      </c>
      <c r="GX273" s="346" t="s">
        <v>3320</v>
      </c>
      <c r="GY273" s="346" t="s">
        <v>3320</v>
      </c>
      <c r="GZ273" s="346" t="s">
        <v>3320</v>
      </c>
      <c r="HA273" s="346" t="s">
        <v>3320</v>
      </c>
      <c r="HB273" s="346" t="s">
        <v>3320</v>
      </c>
      <c r="HC273" s="346" t="s">
        <v>3320</v>
      </c>
      <c r="HD273" s="346" t="s">
        <v>3320</v>
      </c>
      <c r="HE273" s="346" t="s">
        <v>3320</v>
      </c>
      <c r="HF273" s="346" t="s">
        <v>3320</v>
      </c>
      <c r="HG273" s="346" t="s">
        <v>3320</v>
      </c>
      <c r="HH273" s="346" t="s">
        <v>3320</v>
      </c>
      <c r="HI273" s="346" t="s">
        <v>3320</v>
      </c>
      <c r="HJ273" s="346" t="s">
        <v>3320</v>
      </c>
      <c r="HK273" s="346" t="s">
        <v>3320</v>
      </c>
      <c r="HL273" s="346" t="s">
        <v>3320</v>
      </c>
    </row>
    <row r="274" spans="1:220" ht="15.75" thickBot="1">
      <c r="A274" s="344" t="s">
        <v>11522</v>
      </c>
      <c r="B274" s="345">
        <v>795</v>
      </c>
      <c r="C274" s="346" t="s">
        <v>11642</v>
      </c>
      <c r="D274" s="346" t="s">
        <v>5698</v>
      </c>
      <c r="E274" s="345">
        <v>795</v>
      </c>
      <c r="F274" s="346" t="s">
        <v>11643</v>
      </c>
      <c r="G274" s="346" t="s">
        <v>11644</v>
      </c>
      <c r="H274" s="346" t="s">
        <v>11645</v>
      </c>
      <c r="I274" s="346" t="s">
        <v>5643</v>
      </c>
      <c r="J274" s="346" t="s">
        <v>11646</v>
      </c>
      <c r="K274" s="346" t="s">
        <v>5698</v>
      </c>
      <c r="L274" s="346" t="s">
        <v>5698</v>
      </c>
      <c r="M274" s="346" t="s">
        <v>5698</v>
      </c>
      <c r="N274" s="346" t="s">
        <v>11647</v>
      </c>
      <c r="O274" s="346" t="s">
        <v>11648</v>
      </c>
      <c r="P274" s="346" t="s">
        <v>11644</v>
      </c>
      <c r="Q274" s="346" t="s">
        <v>11649</v>
      </c>
      <c r="R274" s="346" t="s">
        <v>5698</v>
      </c>
      <c r="S274" s="346" t="s">
        <v>11650</v>
      </c>
      <c r="T274" s="346" t="s">
        <v>11651</v>
      </c>
      <c r="U274" s="346" t="s">
        <v>11652</v>
      </c>
      <c r="V274" s="346" t="s">
        <v>733</v>
      </c>
      <c r="W274" s="346" t="s">
        <v>733</v>
      </c>
      <c r="X274" s="346" t="s">
        <v>1214</v>
      </c>
      <c r="Y274" s="346" t="s">
        <v>11653</v>
      </c>
      <c r="Z274" s="346" t="s">
        <v>11654</v>
      </c>
      <c r="AA274" s="346" t="s">
        <v>733</v>
      </c>
      <c r="AB274" s="346" t="s">
        <v>11655</v>
      </c>
      <c r="AC274" s="346" t="s">
        <v>11656</v>
      </c>
      <c r="AD274" s="346" t="s">
        <v>11657</v>
      </c>
      <c r="AE274" s="346" t="s">
        <v>3823</v>
      </c>
      <c r="AF274" s="346" t="s">
        <v>11658</v>
      </c>
      <c r="AG274" s="346" t="s">
        <v>11659</v>
      </c>
      <c r="AH274" s="346" t="s">
        <v>1214</v>
      </c>
      <c r="AI274" s="346" t="s">
        <v>3320</v>
      </c>
      <c r="AJ274" s="346" t="s">
        <v>5955</v>
      </c>
      <c r="AK274" s="346" t="s">
        <v>3596</v>
      </c>
      <c r="AL274" s="346" t="s">
        <v>5665</v>
      </c>
      <c r="AM274" s="347">
        <v>46295</v>
      </c>
      <c r="AN274" s="345">
        <v>8</v>
      </c>
      <c r="AO274" s="345">
        <v>0.6</v>
      </c>
      <c r="AP274" s="346" t="s">
        <v>5666</v>
      </c>
      <c r="AQ274" s="345">
        <v>9</v>
      </c>
      <c r="AR274" s="345">
        <v>1.1000000000000001</v>
      </c>
      <c r="AS274" s="346" t="s">
        <v>733</v>
      </c>
      <c r="AT274" s="345">
        <v>0.2</v>
      </c>
      <c r="AU274" s="346" t="s">
        <v>733</v>
      </c>
      <c r="AV274" s="345">
        <v>720</v>
      </c>
      <c r="AW274" s="346" t="s">
        <v>5713</v>
      </c>
      <c r="AX274" s="346" t="s">
        <v>5801</v>
      </c>
      <c r="AY274" s="346" t="s">
        <v>3320</v>
      </c>
      <c r="AZ274" s="346" t="s">
        <v>1214</v>
      </c>
      <c r="BA274" s="346" t="s">
        <v>733</v>
      </c>
      <c r="BB274" s="345">
        <v>1600</v>
      </c>
      <c r="BC274" s="345">
        <v>1400</v>
      </c>
      <c r="BD274" s="346" t="s">
        <v>11660</v>
      </c>
      <c r="BE274" s="345">
        <v>365</v>
      </c>
      <c r="BF274" s="345">
        <v>85</v>
      </c>
      <c r="BG274" s="345">
        <v>90</v>
      </c>
      <c r="BH274" s="345">
        <v>25</v>
      </c>
      <c r="BI274" s="347">
        <v>46113</v>
      </c>
      <c r="BJ274" s="345">
        <v>0.5</v>
      </c>
      <c r="BK274" s="345">
        <v>9</v>
      </c>
      <c r="BL274" s="346" t="s">
        <v>11661</v>
      </c>
      <c r="BM274" s="345">
        <v>200000</v>
      </c>
      <c r="BN274" s="346" t="s">
        <v>3320</v>
      </c>
      <c r="BO274" s="346" t="s">
        <v>3320</v>
      </c>
      <c r="BP274" s="346" t="s">
        <v>3320</v>
      </c>
      <c r="BQ274" s="346" t="s">
        <v>3320</v>
      </c>
      <c r="BR274" s="346" t="s">
        <v>3320</v>
      </c>
      <c r="BS274" s="346" t="s">
        <v>3320</v>
      </c>
      <c r="BT274" s="346" t="s">
        <v>3320</v>
      </c>
      <c r="BU274" s="346" t="s">
        <v>3320</v>
      </c>
      <c r="BV274" s="346" t="s">
        <v>3320</v>
      </c>
      <c r="BW274" s="346" t="s">
        <v>3320</v>
      </c>
      <c r="BX274" s="348"/>
      <c r="BY274" s="346" t="s">
        <v>3320</v>
      </c>
      <c r="BZ274" s="346" t="s">
        <v>3320</v>
      </c>
      <c r="CA274" s="346" t="s">
        <v>3320</v>
      </c>
      <c r="CB274" s="346" t="s">
        <v>3320</v>
      </c>
      <c r="CC274" s="346" t="s">
        <v>3320</v>
      </c>
      <c r="CD274" s="346" t="s">
        <v>3320</v>
      </c>
      <c r="CE274" s="346" t="s">
        <v>3320</v>
      </c>
      <c r="CF274" s="346" t="s">
        <v>3320</v>
      </c>
      <c r="CG274" s="346" t="s">
        <v>3320</v>
      </c>
      <c r="CH274" s="348"/>
      <c r="CI274" s="346" t="s">
        <v>3320</v>
      </c>
      <c r="CJ274" s="346" t="s">
        <v>3320</v>
      </c>
      <c r="CK274" s="346" t="s">
        <v>3320</v>
      </c>
      <c r="CL274" s="346" t="s">
        <v>3320</v>
      </c>
      <c r="CM274" s="346" t="s">
        <v>3320</v>
      </c>
      <c r="CN274" s="346" t="s">
        <v>3320</v>
      </c>
      <c r="CO274" s="346" t="s">
        <v>3320</v>
      </c>
      <c r="CP274" s="346" t="s">
        <v>3320</v>
      </c>
      <c r="CQ274" s="346" t="s">
        <v>3320</v>
      </c>
      <c r="CR274" s="346" t="s">
        <v>3320</v>
      </c>
      <c r="CS274" s="346" t="s">
        <v>3320</v>
      </c>
      <c r="CT274" s="346" t="s">
        <v>3320</v>
      </c>
      <c r="CU274" s="346" t="s">
        <v>3320</v>
      </c>
      <c r="CV274" s="346" t="s">
        <v>3320</v>
      </c>
      <c r="CW274" s="346" t="s">
        <v>3320</v>
      </c>
      <c r="CX274" s="346" t="s">
        <v>3320</v>
      </c>
      <c r="CY274" s="346" t="s">
        <v>3320</v>
      </c>
      <c r="CZ274" s="346" t="s">
        <v>3320</v>
      </c>
      <c r="DA274" s="346" t="s">
        <v>3320</v>
      </c>
      <c r="DB274" s="346" t="s">
        <v>3320</v>
      </c>
      <c r="DC274" s="346" t="s">
        <v>3320</v>
      </c>
      <c r="DD274" s="346" t="s">
        <v>3320</v>
      </c>
      <c r="DE274" s="346" t="s">
        <v>3320</v>
      </c>
      <c r="DF274" s="346" t="s">
        <v>3320</v>
      </c>
      <c r="DG274" s="346" t="s">
        <v>3320</v>
      </c>
      <c r="DH274" s="346" t="s">
        <v>3320</v>
      </c>
      <c r="DI274" s="346" t="s">
        <v>3320</v>
      </c>
      <c r="DJ274" s="346" t="s">
        <v>3320</v>
      </c>
      <c r="DK274" s="346" t="s">
        <v>3320</v>
      </c>
      <c r="DL274" s="346" t="s">
        <v>3320</v>
      </c>
      <c r="DM274" s="346" t="s">
        <v>3320</v>
      </c>
      <c r="DN274" s="346" t="s">
        <v>3320</v>
      </c>
      <c r="DO274" s="346" t="s">
        <v>3320</v>
      </c>
      <c r="DP274" s="346" t="s">
        <v>3320</v>
      </c>
      <c r="DQ274" s="346" t="s">
        <v>3320</v>
      </c>
      <c r="DR274" s="346" t="s">
        <v>3320</v>
      </c>
      <c r="DS274" s="346" t="s">
        <v>3320</v>
      </c>
      <c r="DT274" s="346" t="s">
        <v>3320</v>
      </c>
      <c r="DU274" s="346" t="s">
        <v>3320</v>
      </c>
      <c r="DV274" s="346" t="s">
        <v>3320</v>
      </c>
      <c r="DW274" s="346" t="s">
        <v>3320</v>
      </c>
      <c r="DX274" s="346" t="s">
        <v>3320</v>
      </c>
      <c r="DY274" s="346" t="s">
        <v>3320</v>
      </c>
      <c r="DZ274" s="346" t="s">
        <v>3320</v>
      </c>
      <c r="EA274" s="346" t="s">
        <v>3320</v>
      </c>
      <c r="EB274" s="346" t="s">
        <v>3320</v>
      </c>
      <c r="EC274" s="346" t="s">
        <v>3320</v>
      </c>
      <c r="ED274" s="346" t="s">
        <v>3320</v>
      </c>
      <c r="EE274" s="346" t="s">
        <v>3320</v>
      </c>
      <c r="EF274" s="345">
        <v>550000</v>
      </c>
      <c r="EG274" s="346" t="s">
        <v>733</v>
      </c>
      <c r="EH274" s="346" t="s">
        <v>733</v>
      </c>
      <c r="EI274" s="346" t="s">
        <v>733</v>
      </c>
      <c r="EJ274" s="346" t="s">
        <v>733</v>
      </c>
      <c r="EK274" s="346" t="s">
        <v>11662</v>
      </c>
      <c r="EL274" s="346" t="s">
        <v>11663</v>
      </c>
      <c r="EM274" s="179" t="s">
        <v>11664</v>
      </c>
      <c r="EN274" s="348"/>
      <c r="EO274" s="346" t="s">
        <v>10061</v>
      </c>
      <c r="EP274" s="346" t="s">
        <v>3320</v>
      </c>
      <c r="EQ274" s="346" t="s">
        <v>3320</v>
      </c>
      <c r="ER274" s="346" t="s">
        <v>3320</v>
      </c>
      <c r="ES274" s="346" t="s">
        <v>3320</v>
      </c>
      <c r="ET274" s="346" t="s">
        <v>3320</v>
      </c>
      <c r="EU274" s="346" t="s">
        <v>3320</v>
      </c>
      <c r="EV274" s="346" t="s">
        <v>3320</v>
      </c>
      <c r="EW274" s="346" t="s">
        <v>3320</v>
      </c>
      <c r="EX274" s="346" t="s">
        <v>3320</v>
      </c>
      <c r="EY274" s="346" t="s">
        <v>3320</v>
      </c>
      <c r="EZ274" s="346" t="s">
        <v>3320</v>
      </c>
      <c r="FA274" s="346" t="s">
        <v>3320</v>
      </c>
      <c r="FB274" s="346" t="s">
        <v>3320</v>
      </c>
      <c r="FC274" s="346" t="s">
        <v>3320</v>
      </c>
      <c r="FD274" s="346" t="s">
        <v>3320</v>
      </c>
      <c r="FE274" s="346" t="s">
        <v>1214</v>
      </c>
      <c r="FF274" s="346" t="s">
        <v>3320</v>
      </c>
      <c r="FG274" s="346" t="s">
        <v>1214</v>
      </c>
      <c r="FH274" s="346" t="s">
        <v>3320</v>
      </c>
      <c r="FI274" s="346" t="s">
        <v>3320</v>
      </c>
      <c r="FJ274" s="346" t="s">
        <v>3320</v>
      </c>
      <c r="FK274" s="346" t="s">
        <v>3320</v>
      </c>
      <c r="FL274" s="346" t="s">
        <v>1214</v>
      </c>
      <c r="FM274" s="346" t="s">
        <v>3320</v>
      </c>
      <c r="FN274" s="346" t="s">
        <v>3320</v>
      </c>
      <c r="FO274" s="346" t="s">
        <v>1214</v>
      </c>
      <c r="FP274" s="346" t="s">
        <v>3320</v>
      </c>
      <c r="FQ274" s="346" t="s">
        <v>3320</v>
      </c>
      <c r="FR274" s="346" t="s">
        <v>3320</v>
      </c>
      <c r="FS274" s="346" t="s">
        <v>3320</v>
      </c>
      <c r="FT274" s="346" t="s">
        <v>3320</v>
      </c>
      <c r="FU274" s="346" t="s">
        <v>3320</v>
      </c>
      <c r="FV274" s="346" t="s">
        <v>3320</v>
      </c>
      <c r="FW274" s="346" t="s">
        <v>3320</v>
      </c>
      <c r="FX274" s="350">
        <v>46078.769606481481</v>
      </c>
      <c r="FY274" s="346" t="s">
        <v>3320</v>
      </c>
      <c r="FZ274" s="346" t="s">
        <v>10029</v>
      </c>
      <c r="GA274" s="346" t="s">
        <v>3320</v>
      </c>
      <c r="GB274" s="346" t="s">
        <v>3320</v>
      </c>
      <c r="GC274" s="346" t="s">
        <v>3320</v>
      </c>
      <c r="GD274" s="346" t="s">
        <v>3320</v>
      </c>
      <c r="GE274" s="346" t="s">
        <v>3320</v>
      </c>
      <c r="GF274" s="346" t="s">
        <v>3320</v>
      </c>
      <c r="GG274" s="346" t="s">
        <v>3320</v>
      </c>
      <c r="GH274" s="346" t="s">
        <v>3320</v>
      </c>
      <c r="GI274" s="346" t="s">
        <v>3320</v>
      </c>
      <c r="GJ274" s="346" t="s">
        <v>3320</v>
      </c>
      <c r="GK274" s="346" t="s">
        <v>3320</v>
      </c>
      <c r="GL274" s="346" t="s">
        <v>3320</v>
      </c>
      <c r="GM274" s="346" t="s">
        <v>3320</v>
      </c>
      <c r="GN274" s="346" t="s">
        <v>3320</v>
      </c>
      <c r="GO274" s="346" t="s">
        <v>3320</v>
      </c>
      <c r="GP274" s="346" t="s">
        <v>3320</v>
      </c>
      <c r="GQ274" s="346" t="s">
        <v>3320</v>
      </c>
      <c r="GR274" s="346" t="s">
        <v>3320</v>
      </c>
      <c r="GS274" s="346" t="s">
        <v>3320</v>
      </c>
      <c r="GT274" s="346" t="s">
        <v>3320</v>
      </c>
      <c r="GU274" s="346" t="s">
        <v>3320</v>
      </c>
      <c r="GV274" s="346" t="s">
        <v>3320</v>
      </c>
      <c r="GW274" s="346" t="s">
        <v>3320</v>
      </c>
      <c r="GX274" s="346" t="s">
        <v>3320</v>
      </c>
      <c r="GY274" s="346" t="s">
        <v>3320</v>
      </c>
      <c r="GZ274" s="346" t="s">
        <v>3320</v>
      </c>
      <c r="HA274" s="346" t="s">
        <v>3320</v>
      </c>
      <c r="HB274" s="346" t="s">
        <v>3320</v>
      </c>
      <c r="HC274" s="346" t="s">
        <v>3320</v>
      </c>
      <c r="HD274" s="346" t="s">
        <v>3320</v>
      </c>
      <c r="HE274" s="346" t="s">
        <v>3320</v>
      </c>
      <c r="HF274" s="346" t="s">
        <v>3320</v>
      </c>
      <c r="HG274" s="346" t="s">
        <v>3320</v>
      </c>
      <c r="HH274" s="346" t="s">
        <v>3320</v>
      </c>
      <c r="HI274" s="346" t="s">
        <v>3320</v>
      </c>
      <c r="HJ274" s="346" t="s">
        <v>3320</v>
      </c>
      <c r="HK274" s="346" t="s">
        <v>3320</v>
      </c>
      <c r="HL274" s="346" t="s">
        <v>3320</v>
      </c>
    </row>
    <row r="275" spans="1:220" ht="15.75" thickBot="1">
      <c r="A275" s="344" t="s">
        <v>11522</v>
      </c>
      <c r="B275" s="345">
        <v>798</v>
      </c>
      <c r="C275" s="346" t="s">
        <v>11665</v>
      </c>
      <c r="D275" s="346" t="s">
        <v>5698</v>
      </c>
      <c r="E275" s="345">
        <v>798</v>
      </c>
      <c r="F275" s="346" t="s">
        <v>11666</v>
      </c>
      <c r="G275" s="346" t="s">
        <v>11667</v>
      </c>
      <c r="H275" s="346" t="s">
        <v>3326</v>
      </c>
      <c r="I275" s="346" t="s">
        <v>5698</v>
      </c>
      <c r="J275" s="346" t="s">
        <v>11609</v>
      </c>
      <c r="K275" s="346" t="s">
        <v>11610</v>
      </c>
      <c r="L275" s="346" t="s">
        <v>5698</v>
      </c>
      <c r="M275" s="346" t="s">
        <v>5698</v>
      </c>
      <c r="N275" s="346" t="s">
        <v>11668</v>
      </c>
      <c r="O275" s="346" t="s">
        <v>11612</v>
      </c>
      <c r="P275" s="346" t="s">
        <v>3320</v>
      </c>
      <c r="Q275" s="346" t="s">
        <v>11613</v>
      </c>
      <c r="R275" s="346" t="s">
        <v>5698</v>
      </c>
      <c r="S275" s="346" t="s">
        <v>11669</v>
      </c>
      <c r="T275" s="346" t="s">
        <v>11670</v>
      </c>
      <c r="U275" s="346" t="s">
        <v>11671</v>
      </c>
      <c r="V275" s="346" t="s">
        <v>733</v>
      </c>
      <c r="W275" s="346" t="s">
        <v>733</v>
      </c>
      <c r="X275" s="346" t="s">
        <v>733</v>
      </c>
      <c r="Y275" s="346" t="s">
        <v>3320</v>
      </c>
      <c r="Z275" s="346" t="s">
        <v>11672</v>
      </c>
      <c r="AA275" s="346" t="s">
        <v>733</v>
      </c>
      <c r="AB275" s="346" t="s">
        <v>11673</v>
      </c>
      <c r="AC275" s="346" t="s">
        <v>11674</v>
      </c>
      <c r="AD275" s="346" t="s">
        <v>11675</v>
      </c>
      <c r="AE275" s="346" t="s">
        <v>11676</v>
      </c>
      <c r="AF275" s="346" t="s">
        <v>11677</v>
      </c>
      <c r="AG275" s="346" t="s">
        <v>11678</v>
      </c>
      <c r="AH275" s="346" t="s">
        <v>3320</v>
      </c>
      <c r="AI275" s="346" t="s">
        <v>3320</v>
      </c>
      <c r="AJ275" s="346" t="s">
        <v>3320</v>
      </c>
      <c r="AK275" s="346" t="s">
        <v>3320</v>
      </c>
      <c r="AL275" s="346" t="s">
        <v>3320</v>
      </c>
      <c r="AM275" s="346" t="s">
        <v>3320</v>
      </c>
      <c r="AN275" s="346" t="s">
        <v>3320</v>
      </c>
      <c r="AO275" s="346" t="s">
        <v>3320</v>
      </c>
      <c r="AP275" s="346" t="s">
        <v>3320</v>
      </c>
      <c r="AQ275" s="346" t="s">
        <v>3320</v>
      </c>
      <c r="AR275" s="346" t="s">
        <v>3320</v>
      </c>
      <c r="AS275" s="346" t="s">
        <v>3320</v>
      </c>
      <c r="AT275" s="346" t="s">
        <v>3320</v>
      </c>
      <c r="AU275" s="346" t="s">
        <v>3320</v>
      </c>
      <c r="AV275" s="346" t="s">
        <v>3320</v>
      </c>
      <c r="AW275" s="346" t="s">
        <v>3320</v>
      </c>
      <c r="AX275" s="346" t="s">
        <v>3320</v>
      </c>
      <c r="AY275" s="346" t="s">
        <v>3320</v>
      </c>
      <c r="AZ275" s="346" t="s">
        <v>3320</v>
      </c>
      <c r="BA275" s="346" t="s">
        <v>3320</v>
      </c>
      <c r="BB275" s="346" t="s">
        <v>3320</v>
      </c>
      <c r="BC275" s="346" t="s">
        <v>3320</v>
      </c>
      <c r="BD275" s="348"/>
      <c r="BE275" s="346" t="s">
        <v>3320</v>
      </c>
      <c r="BF275" s="346" t="s">
        <v>3320</v>
      </c>
      <c r="BG275" s="346" t="s">
        <v>3320</v>
      </c>
      <c r="BH275" s="346" t="s">
        <v>3320</v>
      </c>
      <c r="BI275" s="346" t="s">
        <v>3320</v>
      </c>
      <c r="BJ275" s="346" t="s">
        <v>3320</v>
      </c>
      <c r="BK275" s="346" t="s">
        <v>3320</v>
      </c>
      <c r="BL275" s="346" t="s">
        <v>3320</v>
      </c>
      <c r="BM275" s="346" t="s">
        <v>3320</v>
      </c>
      <c r="BN275" s="346" t="s">
        <v>3320</v>
      </c>
      <c r="BO275" s="346" t="s">
        <v>3320</v>
      </c>
      <c r="BP275" s="346" t="s">
        <v>3320</v>
      </c>
      <c r="BQ275" s="346" t="s">
        <v>3320</v>
      </c>
      <c r="BR275" s="346" t="s">
        <v>3320</v>
      </c>
      <c r="BS275" s="346" t="s">
        <v>3320</v>
      </c>
      <c r="BT275" s="346" t="s">
        <v>3320</v>
      </c>
      <c r="BU275" s="346" t="s">
        <v>3320</v>
      </c>
      <c r="BV275" s="346" t="s">
        <v>3320</v>
      </c>
      <c r="BW275" s="346" t="s">
        <v>3320</v>
      </c>
      <c r="BX275" s="348"/>
      <c r="BY275" s="346" t="s">
        <v>3320</v>
      </c>
      <c r="BZ275" s="346" t="s">
        <v>3320</v>
      </c>
      <c r="CA275" s="346" t="s">
        <v>3320</v>
      </c>
      <c r="CB275" s="346" t="s">
        <v>3320</v>
      </c>
      <c r="CC275" s="346" t="s">
        <v>3320</v>
      </c>
      <c r="CD275" s="346" t="s">
        <v>3320</v>
      </c>
      <c r="CE275" s="346" t="s">
        <v>3320</v>
      </c>
      <c r="CF275" s="346" t="s">
        <v>3320</v>
      </c>
      <c r="CG275" s="346" t="s">
        <v>3320</v>
      </c>
      <c r="CH275" s="348"/>
      <c r="CI275" s="346" t="s">
        <v>3320</v>
      </c>
      <c r="CJ275" s="346" t="s">
        <v>3320</v>
      </c>
      <c r="CK275" s="346" t="s">
        <v>3320</v>
      </c>
      <c r="CL275" s="346" t="s">
        <v>3320</v>
      </c>
      <c r="CM275" s="346" t="s">
        <v>3320</v>
      </c>
      <c r="CN275" s="346" t="s">
        <v>3320</v>
      </c>
      <c r="CO275" s="346" t="s">
        <v>3320</v>
      </c>
      <c r="CP275" s="346" t="s">
        <v>3320</v>
      </c>
      <c r="CQ275" s="346" t="s">
        <v>3320</v>
      </c>
      <c r="CR275" s="346" t="s">
        <v>3320</v>
      </c>
      <c r="CS275" s="346" t="s">
        <v>3320</v>
      </c>
      <c r="CT275" s="346" t="s">
        <v>3320</v>
      </c>
      <c r="CU275" s="346" t="s">
        <v>3320</v>
      </c>
      <c r="CV275" s="346" t="s">
        <v>3320</v>
      </c>
      <c r="CW275" s="346" t="s">
        <v>3320</v>
      </c>
      <c r="CX275" s="346" t="s">
        <v>3320</v>
      </c>
      <c r="CY275" s="346" t="s">
        <v>3320</v>
      </c>
      <c r="CZ275" s="346" t="s">
        <v>3320</v>
      </c>
      <c r="DA275" s="346" t="s">
        <v>3320</v>
      </c>
      <c r="DB275" s="346" t="s">
        <v>3320</v>
      </c>
      <c r="DC275" s="346" t="s">
        <v>3320</v>
      </c>
      <c r="DD275" s="346" t="s">
        <v>3320</v>
      </c>
      <c r="DE275" s="346" t="s">
        <v>3320</v>
      </c>
      <c r="DF275" s="346" t="s">
        <v>3320</v>
      </c>
      <c r="DG275" s="346" t="s">
        <v>3320</v>
      </c>
      <c r="DH275" s="346" t="s">
        <v>3320</v>
      </c>
      <c r="DI275" s="346" t="s">
        <v>3320</v>
      </c>
      <c r="DJ275" s="346" t="s">
        <v>3320</v>
      </c>
      <c r="DK275" s="346" t="s">
        <v>3320</v>
      </c>
      <c r="DL275" s="346" t="s">
        <v>3320</v>
      </c>
      <c r="DM275" s="346" t="s">
        <v>3320</v>
      </c>
      <c r="DN275" s="346" t="s">
        <v>3320</v>
      </c>
      <c r="DO275" s="346" t="s">
        <v>3320</v>
      </c>
      <c r="DP275" s="346" t="s">
        <v>3320</v>
      </c>
      <c r="DQ275" s="346" t="s">
        <v>3320</v>
      </c>
      <c r="DR275" s="346" t="s">
        <v>3320</v>
      </c>
      <c r="DS275" s="346" t="s">
        <v>3320</v>
      </c>
      <c r="DT275" s="346" t="s">
        <v>3320</v>
      </c>
      <c r="DU275" s="346" t="s">
        <v>3320</v>
      </c>
      <c r="DV275" s="346" t="s">
        <v>3320</v>
      </c>
      <c r="DW275" s="346" t="s">
        <v>3320</v>
      </c>
      <c r="DX275" s="346" t="s">
        <v>3320</v>
      </c>
      <c r="DY275" s="346" t="s">
        <v>3320</v>
      </c>
      <c r="DZ275" s="346" t="s">
        <v>3320</v>
      </c>
      <c r="EA275" s="346" t="s">
        <v>3320</v>
      </c>
      <c r="EB275" s="346" t="s">
        <v>3320</v>
      </c>
      <c r="EC275" s="346" t="s">
        <v>3320</v>
      </c>
      <c r="ED275" s="346" t="s">
        <v>3320</v>
      </c>
      <c r="EE275" s="346" t="s">
        <v>3320</v>
      </c>
      <c r="EF275" s="346" t="s">
        <v>3320</v>
      </c>
      <c r="EG275" s="346" t="s">
        <v>3320</v>
      </c>
      <c r="EH275" s="346" t="s">
        <v>3320</v>
      </c>
      <c r="EI275" s="346" t="s">
        <v>3320</v>
      </c>
      <c r="EJ275" s="346" t="s">
        <v>3320</v>
      </c>
      <c r="EK275" s="346" t="s">
        <v>3320</v>
      </c>
      <c r="EL275" s="346" t="s">
        <v>3320</v>
      </c>
      <c r="EM275" s="346" t="s">
        <v>3320</v>
      </c>
      <c r="EN275" s="348"/>
      <c r="EO275" s="346" t="s">
        <v>3320</v>
      </c>
      <c r="EP275" s="346" t="s">
        <v>3320</v>
      </c>
      <c r="EQ275" s="346" t="s">
        <v>3320</v>
      </c>
      <c r="ER275" s="346" t="s">
        <v>3320</v>
      </c>
      <c r="ES275" s="346" t="s">
        <v>3320</v>
      </c>
      <c r="ET275" s="346" t="s">
        <v>3320</v>
      </c>
      <c r="EU275" s="346" t="s">
        <v>3320</v>
      </c>
      <c r="EV275" s="346" t="s">
        <v>3320</v>
      </c>
      <c r="EW275" s="346" t="s">
        <v>3320</v>
      </c>
      <c r="EX275" s="346" t="s">
        <v>3320</v>
      </c>
      <c r="EY275" s="346" t="s">
        <v>3320</v>
      </c>
      <c r="EZ275" s="346" t="s">
        <v>3320</v>
      </c>
      <c r="FA275" s="346" t="s">
        <v>3320</v>
      </c>
      <c r="FB275" s="346" t="s">
        <v>3320</v>
      </c>
      <c r="FC275" s="346" t="s">
        <v>3320</v>
      </c>
      <c r="FD275" s="346" t="s">
        <v>3320</v>
      </c>
      <c r="FE275" s="346" t="s">
        <v>1214</v>
      </c>
      <c r="FF275" s="346" t="s">
        <v>3320</v>
      </c>
      <c r="FG275" s="346" t="s">
        <v>3320</v>
      </c>
      <c r="FH275" s="346" t="s">
        <v>3320</v>
      </c>
      <c r="FI275" s="346" t="s">
        <v>3320</v>
      </c>
      <c r="FJ275" s="346" t="s">
        <v>3320</v>
      </c>
      <c r="FK275" s="346" t="s">
        <v>3320</v>
      </c>
      <c r="FL275" s="346" t="s">
        <v>3320</v>
      </c>
      <c r="FM275" s="346" t="s">
        <v>3320</v>
      </c>
      <c r="FN275" s="346" t="s">
        <v>3320</v>
      </c>
      <c r="FO275" s="346" t="s">
        <v>3320</v>
      </c>
      <c r="FP275" s="346" t="s">
        <v>3320</v>
      </c>
      <c r="FQ275" s="346" t="s">
        <v>3320</v>
      </c>
      <c r="FR275" s="346" t="s">
        <v>3320</v>
      </c>
      <c r="FS275" s="346" t="s">
        <v>3320</v>
      </c>
      <c r="FT275" s="346" t="s">
        <v>3320</v>
      </c>
      <c r="FU275" s="346" t="s">
        <v>3320</v>
      </c>
      <c r="FV275" s="346" t="s">
        <v>3320</v>
      </c>
      <c r="FW275" s="346" t="s">
        <v>3320</v>
      </c>
      <c r="FX275" s="350">
        <v>46078.753020833334</v>
      </c>
      <c r="FY275" s="346" t="s">
        <v>3320</v>
      </c>
      <c r="FZ275" s="346" t="s">
        <v>10029</v>
      </c>
      <c r="GA275" s="346" t="s">
        <v>3320</v>
      </c>
      <c r="GB275" s="346" t="s">
        <v>3320</v>
      </c>
      <c r="GC275" s="346" t="s">
        <v>3320</v>
      </c>
      <c r="GD275" s="346" t="s">
        <v>3320</v>
      </c>
      <c r="GE275" s="346" t="s">
        <v>3320</v>
      </c>
      <c r="GF275" s="346" t="s">
        <v>3320</v>
      </c>
      <c r="GG275" s="346" t="s">
        <v>3320</v>
      </c>
      <c r="GH275" s="346" t="s">
        <v>3320</v>
      </c>
      <c r="GI275" s="346" t="s">
        <v>3320</v>
      </c>
      <c r="GJ275" s="346" t="s">
        <v>3320</v>
      </c>
      <c r="GK275" s="346" t="s">
        <v>3320</v>
      </c>
      <c r="GL275" s="346" t="s">
        <v>3320</v>
      </c>
      <c r="GM275" s="346" t="s">
        <v>3320</v>
      </c>
      <c r="GN275" s="346" t="s">
        <v>3320</v>
      </c>
      <c r="GO275" s="346" t="s">
        <v>3320</v>
      </c>
      <c r="GP275" s="346" t="s">
        <v>3320</v>
      </c>
      <c r="GQ275" s="346" t="s">
        <v>3320</v>
      </c>
      <c r="GR275" s="346" t="s">
        <v>3320</v>
      </c>
      <c r="GS275" s="346" t="s">
        <v>3320</v>
      </c>
      <c r="GT275" s="346" t="s">
        <v>3320</v>
      </c>
      <c r="GU275" s="346" t="s">
        <v>3320</v>
      </c>
      <c r="GV275" s="346" t="s">
        <v>3320</v>
      </c>
      <c r="GW275" s="346" t="s">
        <v>3320</v>
      </c>
      <c r="GX275" s="346" t="s">
        <v>3320</v>
      </c>
      <c r="GY275" s="346" t="s">
        <v>3320</v>
      </c>
      <c r="GZ275" s="346" t="s">
        <v>3320</v>
      </c>
      <c r="HA275" s="346" t="s">
        <v>3320</v>
      </c>
      <c r="HB275" s="346" t="s">
        <v>3320</v>
      </c>
      <c r="HC275" s="346" t="s">
        <v>3320</v>
      </c>
      <c r="HD275" s="346" t="s">
        <v>3320</v>
      </c>
      <c r="HE275" s="346" t="s">
        <v>3320</v>
      </c>
      <c r="HF275" s="346" t="s">
        <v>3320</v>
      </c>
      <c r="HG275" s="346" t="s">
        <v>3320</v>
      </c>
      <c r="HH275" s="346" t="s">
        <v>3320</v>
      </c>
      <c r="HI275" s="346" t="s">
        <v>3320</v>
      </c>
      <c r="HJ275" s="346" t="s">
        <v>3320</v>
      </c>
      <c r="HK275" s="346" t="s">
        <v>3320</v>
      </c>
      <c r="HL275" s="346" t="s">
        <v>3320</v>
      </c>
    </row>
    <row r="276" spans="1:220" ht="15.75" thickBot="1">
      <c r="A276" s="346" t="s">
        <v>11522</v>
      </c>
      <c r="B276" s="345">
        <v>663</v>
      </c>
      <c r="C276" s="346" t="s">
        <v>11679</v>
      </c>
      <c r="D276" s="346" t="s">
        <v>5698</v>
      </c>
      <c r="E276" s="345">
        <v>663</v>
      </c>
      <c r="F276" s="346" t="s">
        <v>11680</v>
      </c>
      <c r="G276" s="346" t="s">
        <v>11681</v>
      </c>
      <c r="H276" s="346" t="s">
        <v>11318</v>
      </c>
      <c r="I276" s="346" t="s">
        <v>5643</v>
      </c>
      <c r="J276" s="346" t="s">
        <v>11682</v>
      </c>
      <c r="K276" s="346" t="s">
        <v>5698</v>
      </c>
      <c r="L276" s="346" t="s">
        <v>5698</v>
      </c>
      <c r="M276" s="346" t="s">
        <v>5698</v>
      </c>
      <c r="N276" s="346" t="s">
        <v>11683</v>
      </c>
      <c r="O276" s="346" t="s">
        <v>11684</v>
      </c>
      <c r="P276" s="346" t="s">
        <v>11681</v>
      </c>
      <c r="Q276" s="346" t="s">
        <v>11685</v>
      </c>
      <c r="R276" s="346" t="s">
        <v>5698</v>
      </c>
      <c r="S276" s="346" t="s">
        <v>11686</v>
      </c>
      <c r="T276" s="346" t="s">
        <v>11686</v>
      </c>
      <c r="U276" s="346" t="s">
        <v>11686</v>
      </c>
      <c r="V276" s="346" t="s">
        <v>1214</v>
      </c>
      <c r="W276" s="346" t="s">
        <v>1214</v>
      </c>
      <c r="X276" s="346" t="s">
        <v>1214</v>
      </c>
      <c r="Y276" s="346" t="s">
        <v>10142</v>
      </c>
      <c r="Z276" s="346" t="s">
        <v>10142</v>
      </c>
      <c r="AA276" s="346" t="s">
        <v>733</v>
      </c>
      <c r="AB276" s="346" t="s">
        <v>11687</v>
      </c>
      <c r="AC276" s="346" t="s">
        <v>11688</v>
      </c>
      <c r="AD276" s="346" t="s">
        <v>11689</v>
      </c>
      <c r="AE276" s="346" t="s">
        <v>11690</v>
      </c>
      <c r="AF276" s="346" t="s">
        <v>10142</v>
      </c>
      <c r="AG276" s="346" t="s">
        <v>11691</v>
      </c>
      <c r="AH276" s="346" t="s">
        <v>733</v>
      </c>
      <c r="AI276" s="346" t="s">
        <v>11319</v>
      </c>
      <c r="AJ276" s="346" t="s">
        <v>3320</v>
      </c>
      <c r="AK276" s="346" t="s">
        <v>3320</v>
      </c>
      <c r="AL276" s="346" t="s">
        <v>3320</v>
      </c>
      <c r="AM276" s="346" t="s">
        <v>3320</v>
      </c>
      <c r="AN276" s="346" t="s">
        <v>3320</v>
      </c>
      <c r="AO276" s="346" t="s">
        <v>3320</v>
      </c>
      <c r="AP276" s="346" t="s">
        <v>3320</v>
      </c>
      <c r="AQ276" s="346" t="s">
        <v>3320</v>
      </c>
      <c r="AR276" s="346" t="s">
        <v>3320</v>
      </c>
      <c r="AS276" s="346" t="s">
        <v>3320</v>
      </c>
      <c r="AT276" s="346" t="s">
        <v>3320</v>
      </c>
      <c r="AU276" s="346" t="s">
        <v>3320</v>
      </c>
      <c r="AV276" s="346" t="s">
        <v>3320</v>
      </c>
      <c r="AW276" s="346" t="s">
        <v>3320</v>
      </c>
      <c r="AX276" s="346" t="s">
        <v>3320</v>
      </c>
      <c r="AY276" s="346" t="s">
        <v>3320</v>
      </c>
      <c r="AZ276" s="346" t="s">
        <v>3320</v>
      </c>
      <c r="BA276" s="346" t="s">
        <v>3320</v>
      </c>
      <c r="BB276" s="346" t="s">
        <v>3320</v>
      </c>
      <c r="BC276" s="346" t="s">
        <v>3320</v>
      </c>
      <c r="BD276" s="348"/>
      <c r="BE276" s="346" t="s">
        <v>3320</v>
      </c>
      <c r="BF276" s="346" t="s">
        <v>3320</v>
      </c>
      <c r="BG276" s="346" t="s">
        <v>3320</v>
      </c>
      <c r="BH276" s="346" t="s">
        <v>3320</v>
      </c>
      <c r="BI276" s="346" t="s">
        <v>3320</v>
      </c>
      <c r="BJ276" s="346" t="s">
        <v>3320</v>
      </c>
      <c r="BK276" s="346" t="s">
        <v>3320</v>
      </c>
      <c r="BL276" s="346" t="s">
        <v>3320</v>
      </c>
      <c r="BM276" s="346" t="s">
        <v>3320</v>
      </c>
      <c r="BN276" s="346" t="s">
        <v>3320</v>
      </c>
      <c r="BO276" s="346" t="s">
        <v>3320</v>
      </c>
      <c r="BP276" s="346" t="s">
        <v>3320</v>
      </c>
      <c r="BQ276" s="346" t="s">
        <v>3320</v>
      </c>
      <c r="BR276" s="346" t="s">
        <v>3320</v>
      </c>
      <c r="BS276" s="346" t="s">
        <v>3320</v>
      </c>
      <c r="BT276" s="346" t="s">
        <v>3320</v>
      </c>
      <c r="BU276" s="346" t="s">
        <v>3320</v>
      </c>
      <c r="BV276" s="346" t="s">
        <v>3320</v>
      </c>
      <c r="BW276" s="346" t="s">
        <v>3320</v>
      </c>
      <c r="BX276" s="348"/>
      <c r="BY276" s="346" t="s">
        <v>3320</v>
      </c>
      <c r="BZ276" s="346" t="s">
        <v>3320</v>
      </c>
      <c r="CA276" s="346" t="s">
        <v>3320</v>
      </c>
      <c r="CB276" s="346" t="s">
        <v>3320</v>
      </c>
      <c r="CC276" s="346" t="s">
        <v>3320</v>
      </c>
      <c r="CD276" s="346" t="s">
        <v>3320</v>
      </c>
      <c r="CE276" s="346" t="s">
        <v>3320</v>
      </c>
      <c r="CF276" s="346" t="s">
        <v>3320</v>
      </c>
      <c r="CG276" s="346" t="s">
        <v>3320</v>
      </c>
      <c r="CH276" s="348"/>
      <c r="CI276" s="346" t="s">
        <v>3320</v>
      </c>
      <c r="CJ276" s="346" t="s">
        <v>3320</v>
      </c>
      <c r="CK276" s="346" t="s">
        <v>3320</v>
      </c>
      <c r="CL276" s="346" t="s">
        <v>3320</v>
      </c>
      <c r="CM276" s="346" t="s">
        <v>3320</v>
      </c>
      <c r="CN276" s="346" t="s">
        <v>3320</v>
      </c>
      <c r="CO276" s="346" t="s">
        <v>3320</v>
      </c>
      <c r="CP276" s="346" t="s">
        <v>3320</v>
      </c>
      <c r="CQ276" s="346" t="s">
        <v>3320</v>
      </c>
      <c r="CR276" s="346" t="s">
        <v>3320</v>
      </c>
      <c r="CS276" s="346" t="s">
        <v>3320</v>
      </c>
      <c r="CT276" s="346" t="s">
        <v>3320</v>
      </c>
      <c r="CU276" s="346" t="s">
        <v>3320</v>
      </c>
      <c r="CV276" s="346" t="s">
        <v>3320</v>
      </c>
      <c r="CW276" s="346" t="s">
        <v>3320</v>
      </c>
      <c r="CX276" s="346" t="s">
        <v>3320</v>
      </c>
      <c r="CY276" s="346" t="s">
        <v>3320</v>
      </c>
      <c r="CZ276" s="346" t="s">
        <v>3320</v>
      </c>
      <c r="DA276" s="346" t="s">
        <v>3320</v>
      </c>
      <c r="DB276" s="346" t="s">
        <v>3320</v>
      </c>
      <c r="DC276" s="346" t="s">
        <v>3320</v>
      </c>
      <c r="DD276" s="346" t="s">
        <v>3320</v>
      </c>
      <c r="DE276" s="346" t="s">
        <v>3320</v>
      </c>
      <c r="DF276" s="346" t="s">
        <v>3320</v>
      </c>
      <c r="DG276" s="346" t="s">
        <v>3320</v>
      </c>
      <c r="DH276" s="346" t="s">
        <v>3320</v>
      </c>
      <c r="DI276" s="346" t="s">
        <v>3320</v>
      </c>
      <c r="DJ276" s="346" t="s">
        <v>3320</v>
      </c>
      <c r="DK276" s="346" t="s">
        <v>3320</v>
      </c>
      <c r="DL276" s="346" t="s">
        <v>3320</v>
      </c>
      <c r="DM276" s="346" t="s">
        <v>3320</v>
      </c>
      <c r="DN276" s="346" t="s">
        <v>3320</v>
      </c>
      <c r="DO276" s="346" t="s">
        <v>3320</v>
      </c>
      <c r="DP276" s="346" t="s">
        <v>3320</v>
      </c>
      <c r="DQ276" s="346" t="s">
        <v>3320</v>
      </c>
      <c r="DR276" s="346" t="s">
        <v>3320</v>
      </c>
      <c r="DS276" s="346" t="s">
        <v>3320</v>
      </c>
      <c r="DT276" s="346" t="s">
        <v>3320</v>
      </c>
      <c r="DU276" s="346" t="s">
        <v>3320</v>
      </c>
      <c r="DV276" s="346" t="s">
        <v>3320</v>
      </c>
      <c r="DW276" s="346" t="s">
        <v>3320</v>
      </c>
      <c r="DX276" s="346" t="s">
        <v>3320</v>
      </c>
      <c r="DY276" s="346" t="s">
        <v>3320</v>
      </c>
      <c r="DZ276" s="346" t="s">
        <v>3320</v>
      </c>
      <c r="EA276" s="346" t="s">
        <v>3320</v>
      </c>
      <c r="EB276" s="346" t="s">
        <v>3320</v>
      </c>
      <c r="EC276" s="346" t="s">
        <v>3320</v>
      </c>
      <c r="ED276" s="346" t="s">
        <v>3320</v>
      </c>
      <c r="EE276" s="346" t="s">
        <v>3320</v>
      </c>
      <c r="EF276" s="345">
        <v>100</v>
      </c>
      <c r="EG276" s="346" t="s">
        <v>733</v>
      </c>
      <c r="EH276" s="346" t="s">
        <v>733</v>
      </c>
      <c r="EI276" s="346" t="s">
        <v>733</v>
      </c>
      <c r="EJ276" s="346" t="s">
        <v>733</v>
      </c>
      <c r="EK276" s="346" t="s">
        <v>3320</v>
      </c>
      <c r="EL276" s="346" t="s">
        <v>11313</v>
      </c>
      <c r="EM276" s="346" t="s">
        <v>3320</v>
      </c>
      <c r="EN276" s="348"/>
      <c r="EO276" s="346" t="s">
        <v>3320</v>
      </c>
      <c r="EP276" s="346" t="s">
        <v>3320</v>
      </c>
      <c r="EQ276" s="346" t="s">
        <v>3320</v>
      </c>
      <c r="ER276" s="346" t="s">
        <v>3320</v>
      </c>
      <c r="ES276" s="346" t="s">
        <v>3320</v>
      </c>
      <c r="ET276" s="346" t="s">
        <v>3320</v>
      </c>
      <c r="EU276" s="346" t="s">
        <v>3320</v>
      </c>
      <c r="EV276" s="346" t="s">
        <v>3320</v>
      </c>
      <c r="EW276" s="346" t="s">
        <v>3320</v>
      </c>
      <c r="EX276" s="346" t="s">
        <v>3320</v>
      </c>
      <c r="EY276" s="346" t="s">
        <v>3320</v>
      </c>
      <c r="EZ276" s="346" t="s">
        <v>3320</v>
      </c>
      <c r="FA276" s="346" t="s">
        <v>3320</v>
      </c>
      <c r="FB276" s="346" t="s">
        <v>3320</v>
      </c>
      <c r="FC276" s="346" t="s">
        <v>3320</v>
      </c>
      <c r="FD276" s="346" t="s">
        <v>3320</v>
      </c>
      <c r="FE276" s="346" t="s">
        <v>1214</v>
      </c>
      <c r="FF276" s="346" t="s">
        <v>3320</v>
      </c>
      <c r="FG276" s="346" t="s">
        <v>3320</v>
      </c>
      <c r="FH276" s="346" t="s">
        <v>3320</v>
      </c>
      <c r="FI276" s="346" t="s">
        <v>3320</v>
      </c>
      <c r="FJ276" s="346" t="s">
        <v>3320</v>
      </c>
      <c r="FK276" s="346" t="s">
        <v>3320</v>
      </c>
      <c r="FL276" s="346" t="s">
        <v>3320</v>
      </c>
      <c r="FM276" s="346" t="s">
        <v>3320</v>
      </c>
      <c r="FN276" s="346" t="s">
        <v>3320</v>
      </c>
      <c r="FO276" s="346" t="s">
        <v>3320</v>
      </c>
      <c r="FP276" s="346" t="s">
        <v>3320</v>
      </c>
      <c r="FQ276" s="346" t="s">
        <v>3320</v>
      </c>
      <c r="FR276" s="346" t="s">
        <v>3320</v>
      </c>
      <c r="FS276" s="346" t="s">
        <v>3320</v>
      </c>
      <c r="FT276" s="346" t="s">
        <v>3320</v>
      </c>
      <c r="FU276" s="346" t="s">
        <v>3320</v>
      </c>
      <c r="FV276" s="346" t="s">
        <v>3320</v>
      </c>
      <c r="FW276" s="346" t="s">
        <v>3320</v>
      </c>
      <c r="FX276" s="350">
        <v>46072.935694444444</v>
      </c>
      <c r="FY276" s="346" t="s">
        <v>3320</v>
      </c>
      <c r="FZ276" s="346" t="s">
        <v>10029</v>
      </c>
      <c r="GA276" s="346" t="s">
        <v>3320</v>
      </c>
      <c r="GB276" s="346" t="s">
        <v>3320</v>
      </c>
      <c r="GC276" s="346" t="s">
        <v>3320</v>
      </c>
      <c r="GD276" s="346" t="s">
        <v>3320</v>
      </c>
      <c r="GE276" s="346" t="s">
        <v>3320</v>
      </c>
      <c r="GF276" s="346" t="s">
        <v>3320</v>
      </c>
      <c r="GG276" s="346" t="s">
        <v>3320</v>
      </c>
      <c r="GH276" s="346" t="s">
        <v>3320</v>
      </c>
      <c r="GI276" s="346" t="s">
        <v>3320</v>
      </c>
      <c r="GJ276" s="346" t="s">
        <v>3320</v>
      </c>
      <c r="GK276" s="346" t="s">
        <v>3320</v>
      </c>
      <c r="GL276" s="346" t="s">
        <v>3320</v>
      </c>
      <c r="GM276" s="346" t="s">
        <v>3320</v>
      </c>
      <c r="GN276" s="346" t="s">
        <v>3320</v>
      </c>
      <c r="GO276" s="346" t="s">
        <v>3320</v>
      </c>
      <c r="GP276" s="346" t="s">
        <v>3320</v>
      </c>
      <c r="GQ276" s="346" t="s">
        <v>3320</v>
      </c>
      <c r="GR276" s="346" t="s">
        <v>3320</v>
      </c>
      <c r="GS276" s="346" t="s">
        <v>3320</v>
      </c>
      <c r="GT276" s="346" t="s">
        <v>3320</v>
      </c>
      <c r="GU276" s="346" t="s">
        <v>3320</v>
      </c>
      <c r="GV276" s="346" t="s">
        <v>3320</v>
      </c>
      <c r="GW276" s="346" t="s">
        <v>3320</v>
      </c>
      <c r="GX276" s="346" t="s">
        <v>3320</v>
      </c>
      <c r="GY276" s="346" t="s">
        <v>3320</v>
      </c>
      <c r="GZ276" s="346" t="s">
        <v>3320</v>
      </c>
      <c r="HA276" s="346" t="s">
        <v>3320</v>
      </c>
      <c r="HB276" s="346" t="s">
        <v>3320</v>
      </c>
      <c r="HC276" s="346" t="s">
        <v>3320</v>
      </c>
      <c r="HD276" s="346" t="s">
        <v>3320</v>
      </c>
      <c r="HE276" s="346" t="s">
        <v>3320</v>
      </c>
      <c r="HF276" s="346" t="s">
        <v>3320</v>
      </c>
      <c r="HG276" s="346" t="s">
        <v>3320</v>
      </c>
      <c r="HH276" s="346" t="s">
        <v>3320</v>
      </c>
      <c r="HI276" s="346" t="s">
        <v>3320</v>
      </c>
      <c r="HJ276" s="346" t="s">
        <v>3320</v>
      </c>
      <c r="HK276" s="346" t="s">
        <v>3320</v>
      </c>
      <c r="HL276" s="346" t="s">
        <v>3320</v>
      </c>
    </row>
    <row r="277" spans="1:220" ht="15.75" thickBot="1">
      <c r="A277" s="346" t="s">
        <v>11522</v>
      </c>
      <c r="B277" s="345">
        <v>1031</v>
      </c>
      <c r="C277" s="346" t="s">
        <v>11692</v>
      </c>
      <c r="D277" s="346" t="s">
        <v>5698</v>
      </c>
      <c r="E277" s="345">
        <v>1031</v>
      </c>
      <c r="F277" s="346" t="s">
        <v>11680</v>
      </c>
      <c r="G277" s="346" t="s">
        <v>11681</v>
      </c>
      <c r="H277" s="346" t="s">
        <v>11485</v>
      </c>
      <c r="I277" s="346" t="s">
        <v>5643</v>
      </c>
      <c r="J277" s="346" t="s">
        <v>11539</v>
      </c>
      <c r="K277" s="346" t="s">
        <v>5698</v>
      </c>
      <c r="L277" s="346" t="s">
        <v>5698</v>
      </c>
      <c r="M277" s="346" t="s">
        <v>5698</v>
      </c>
      <c r="N277" s="346" t="s">
        <v>11683</v>
      </c>
      <c r="O277" s="346" t="s">
        <v>11684</v>
      </c>
      <c r="P277" s="346" t="s">
        <v>11681</v>
      </c>
      <c r="Q277" s="346" t="s">
        <v>11685</v>
      </c>
      <c r="R277" s="346" t="s">
        <v>5698</v>
      </c>
      <c r="S277" s="346" t="s">
        <v>11686</v>
      </c>
      <c r="T277" s="346" t="s">
        <v>11686</v>
      </c>
      <c r="U277" s="346" t="s">
        <v>11686</v>
      </c>
      <c r="V277" s="346" t="s">
        <v>1214</v>
      </c>
      <c r="W277" s="346" t="s">
        <v>1214</v>
      </c>
      <c r="X277" s="346" t="s">
        <v>1214</v>
      </c>
      <c r="Y277" s="346" t="s">
        <v>10142</v>
      </c>
      <c r="Z277" s="346" t="s">
        <v>10142</v>
      </c>
      <c r="AA277" s="346" t="s">
        <v>733</v>
      </c>
      <c r="AB277" s="346" t="s">
        <v>11687</v>
      </c>
      <c r="AC277" s="346" t="s">
        <v>11688</v>
      </c>
      <c r="AD277" s="346" t="s">
        <v>11689</v>
      </c>
      <c r="AE277" s="346" t="s">
        <v>11690</v>
      </c>
      <c r="AF277" s="346" t="s">
        <v>10142</v>
      </c>
      <c r="AG277" s="346" t="s">
        <v>11691</v>
      </c>
      <c r="AH277" s="346" t="s">
        <v>733</v>
      </c>
      <c r="AI277" s="346" t="s">
        <v>11486</v>
      </c>
      <c r="AJ277" s="346" t="s">
        <v>3320</v>
      </c>
      <c r="AK277" s="346" t="s">
        <v>3320</v>
      </c>
      <c r="AL277" s="346" t="s">
        <v>3320</v>
      </c>
      <c r="AM277" s="346" t="s">
        <v>3320</v>
      </c>
      <c r="AN277" s="346" t="s">
        <v>3320</v>
      </c>
      <c r="AO277" s="346" t="s">
        <v>3320</v>
      </c>
      <c r="AP277" s="346" t="s">
        <v>3320</v>
      </c>
      <c r="AQ277" s="346" t="s">
        <v>3320</v>
      </c>
      <c r="AR277" s="346" t="s">
        <v>3320</v>
      </c>
      <c r="AS277" s="346" t="s">
        <v>3320</v>
      </c>
      <c r="AT277" s="346" t="s">
        <v>3320</v>
      </c>
      <c r="AU277" s="346" t="s">
        <v>3320</v>
      </c>
      <c r="AV277" s="346" t="s">
        <v>3320</v>
      </c>
      <c r="AW277" s="346" t="s">
        <v>3320</v>
      </c>
      <c r="AX277" s="346" t="s">
        <v>3320</v>
      </c>
      <c r="AY277" s="346" t="s">
        <v>3320</v>
      </c>
      <c r="AZ277" s="346" t="s">
        <v>3320</v>
      </c>
      <c r="BA277" s="346" t="s">
        <v>3320</v>
      </c>
      <c r="BB277" s="346" t="s">
        <v>3320</v>
      </c>
      <c r="BC277" s="346" t="s">
        <v>3320</v>
      </c>
      <c r="BD277" s="348"/>
      <c r="BE277" s="346" t="s">
        <v>3320</v>
      </c>
      <c r="BF277" s="346" t="s">
        <v>3320</v>
      </c>
      <c r="BG277" s="346" t="s">
        <v>3320</v>
      </c>
      <c r="BH277" s="346" t="s">
        <v>3320</v>
      </c>
      <c r="BI277" s="346" t="s">
        <v>3320</v>
      </c>
      <c r="BJ277" s="346" t="s">
        <v>3320</v>
      </c>
      <c r="BK277" s="346" t="s">
        <v>3320</v>
      </c>
      <c r="BL277" s="346" t="s">
        <v>3320</v>
      </c>
      <c r="BM277" s="346" t="s">
        <v>3320</v>
      </c>
      <c r="BN277" s="346" t="s">
        <v>3320</v>
      </c>
      <c r="BO277" s="346" t="s">
        <v>3320</v>
      </c>
      <c r="BP277" s="346" t="s">
        <v>3320</v>
      </c>
      <c r="BQ277" s="346" t="s">
        <v>3320</v>
      </c>
      <c r="BR277" s="346" t="s">
        <v>3320</v>
      </c>
      <c r="BS277" s="346" t="s">
        <v>3320</v>
      </c>
      <c r="BT277" s="346" t="s">
        <v>3320</v>
      </c>
      <c r="BU277" s="346" t="s">
        <v>3320</v>
      </c>
      <c r="BV277" s="346" t="s">
        <v>3320</v>
      </c>
      <c r="BW277" s="346" t="s">
        <v>3320</v>
      </c>
      <c r="BX277" s="348"/>
      <c r="BY277" s="346" t="s">
        <v>3320</v>
      </c>
      <c r="BZ277" s="346" t="s">
        <v>3320</v>
      </c>
      <c r="CA277" s="346" t="s">
        <v>3320</v>
      </c>
      <c r="CB277" s="346" t="s">
        <v>3320</v>
      </c>
      <c r="CC277" s="346" t="s">
        <v>3320</v>
      </c>
      <c r="CD277" s="346" t="s">
        <v>3320</v>
      </c>
      <c r="CE277" s="346" t="s">
        <v>3320</v>
      </c>
      <c r="CF277" s="346" t="s">
        <v>3320</v>
      </c>
      <c r="CG277" s="346" t="s">
        <v>3320</v>
      </c>
      <c r="CH277" s="348"/>
      <c r="CI277" s="346" t="s">
        <v>3320</v>
      </c>
      <c r="CJ277" s="346" t="s">
        <v>3320</v>
      </c>
      <c r="CK277" s="346" t="s">
        <v>3320</v>
      </c>
      <c r="CL277" s="346" t="s">
        <v>3320</v>
      </c>
      <c r="CM277" s="346" t="s">
        <v>3320</v>
      </c>
      <c r="CN277" s="346" t="s">
        <v>3320</v>
      </c>
      <c r="CO277" s="346" t="s">
        <v>3320</v>
      </c>
      <c r="CP277" s="346" t="s">
        <v>3320</v>
      </c>
      <c r="CQ277" s="346" t="s">
        <v>3320</v>
      </c>
      <c r="CR277" s="346" t="s">
        <v>3320</v>
      </c>
      <c r="CS277" s="346" t="s">
        <v>3320</v>
      </c>
      <c r="CT277" s="346" t="s">
        <v>3320</v>
      </c>
      <c r="CU277" s="346" t="s">
        <v>3320</v>
      </c>
      <c r="CV277" s="346" t="s">
        <v>3320</v>
      </c>
      <c r="CW277" s="346" t="s">
        <v>3320</v>
      </c>
      <c r="CX277" s="346" t="s">
        <v>3320</v>
      </c>
      <c r="CY277" s="346" t="s">
        <v>3320</v>
      </c>
      <c r="CZ277" s="346" t="s">
        <v>3320</v>
      </c>
      <c r="DA277" s="346" t="s">
        <v>3320</v>
      </c>
      <c r="DB277" s="346" t="s">
        <v>3320</v>
      </c>
      <c r="DC277" s="346" t="s">
        <v>3320</v>
      </c>
      <c r="DD277" s="346" t="s">
        <v>3320</v>
      </c>
      <c r="DE277" s="346" t="s">
        <v>3320</v>
      </c>
      <c r="DF277" s="346" t="s">
        <v>3320</v>
      </c>
      <c r="DG277" s="346" t="s">
        <v>3320</v>
      </c>
      <c r="DH277" s="346" t="s">
        <v>3320</v>
      </c>
      <c r="DI277" s="346" t="s">
        <v>3320</v>
      </c>
      <c r="DJ277" s="346" t="s">
        <v>3320</v>
      </c>
      <c r="DK277" s="346" t="s">
        <v>3320</v>
      </c>
      <c r="DL277" s="346" t="s">
        <v>3320</v>
      </c>
      <c r="DM277" s="346" t="s">
        <v>3320</v>
      </c>
      <c r="DN277" s="346" t="s">
        <v>3320</v>
      </c>
      <c r="DO277" s="346" t="s">
        <v>3320</v>
      </c>
      <c r="DP277" s="346" t="s">
        <v>3320</v>
      </c>
      <c r="DQ277" s="346" t="s">
        <v>3320</v>
      </c>
      <c r="DR277" s="346" t="s">
        <v>3320</v>
      </c>
      <c r="DS277" s="346" t="s">
        <v>3320</v>
      </c>
      <c r="DT277" s="346" t="s">
        <v>3320</v>
      </c>
      <c r="DU277" s="346" t="s">
        <v>3320</v>
      </c>
      <c r="DV277" s="346" t="s">
        <v>3320</v>
      </c>
      <c r="DW277" s="346" t="s">
        <v>3320</v>
      </c>
      <c r="DX277" s="346" t="s">
        <v>3320</v>
      </c>
      <c r="DY277" s="346" t="s">
        <v>3320</v>
      </c>
      <c r="DZ277" s="346" t="s">
        <v>3320</v>
      </c>
      <c r="EA277" s="346" t="s">
        <v>3320</v>
      </c>
      <c r="EB277" s="346" t="s">
        <v>3320</v>
      </c>
      <c r="EC277" s="346" t="s">
        <v>3320</v>
      </c>
      <c r="ED277" s="346" t="s">
        <v>3320</v>
      </c>
      <c r="EE277" s="346" t="s">
        <v>3320</v>
      </c>
      <c r="EF277" s="345">
        <v>1</v>
      </c>
      <c r="EG277" s="346" t="s">
        <v>733</v>
      </c>
      <c r="EH277" s="346" t="s">
        <v>733</v>
      </c>
      <c r="EI277" s="346" t="s">
        <v>733</v>
      </c>
      <c r="EJ277" s="346" t="s">
        <v>733</v>
      </c>
      <c r="EK277" s="346" t="s">
        <v>3320</v>
      </c>
      <c r="EL277" s="346" t="s">
        <v>11313</v>
      </c>
      <c r="EM277" s="346" t="s">
        <v>3320</v>
      </c>
      <c r="EN277" s="348"/>
      <c r="EO277" s="346" t="s">
        <v>3320</v>
      </c>
      <c r="EP277" s="346" t="s">
        <v>3320</v>
      </c>
      <c r="EQ277" s="346" t="s">
        <v>3320</v>
      </c>
      <c r="ER277" s="346" t="s">
        <v>3320</v>
      </c>
      <c r="ES277" s="346" t="s">
        <v>3320</v>
      </c>
      <c r="ET277" s="346" t="s">
        <v>3320</v>
      </c>
      <c r="EU277" s="346" t="s">
        <v>3320</v>
      </c>
      <c r="EV277" s="346" t="s">
        <v>3320</v>
      </c>
      <c r="EW277" s="346" t="s">
        <v>3320</v>
      </c>
      <c r="EX277" s="346" t="s">
        <v>3320</v>
      </c>
      <c r="EY277" s="346" t="s">
        <v>3320</v>
      </c>
      <c r="EZ277" s="346" t="s">
        <v>3320</v>
      </c>
      <c r="FA277" s="346" t="s">
        <v>3320</v>
      </c>
      <c r="FB277" s="346" t="s">
        <v>3320</v>
      </c>
      <c r="FC277" s="346" t="s">
        <v>3320</v>
      </c>
      <c r="FD277" s="346" t="s">
        <v>3320</v>
      </c>
      <c r="FE277" s="346" t="s">
        <v>1214</v>
      </c>
      <c r="FF277" s="346" t="s">
        <v>3320</v>
      </c>
      <c r="FG277" s="346" t="s">
        <v>3320</v>
      </c>
      <c r="FH277" s="346" t="s">
        <v>3320</v>
      </c>
      <c r="FI277" s="346" t="s">
        <v>3320</v>
      </c>
      <c r="FJ277" s="346" t="s">
        <v>3320</v>
      </c>
      <c r="FK277" s="346" t="s">
        <v>3320</v>
      </c>
      <c r="FL277" s="346" t="s">
        <v>3320</v>
      </c>
      <c r="FM277" s="346" t="s">
        <v>3320</v>
      </c>
      <c r="FN277" s="346" t="s">
        <v>3320</v>
      </c>
      <c r="FO277" s="346" t="s">
        <v>3320</v>
      </c>
      <c r="FP277" s="346" t="s">
        <v>3320</v>
      </c>
      <c r="FQ277" s="346" t="s">
        <v>3320</v>
      </c>
      <c r="FR277" s="346" t="s">
        <v>3320</v>
      </c>
      <c r="FS277" s="346" t="s">
        <v>3320</v>
      </c>
      <c r="FT277" s="346" t="s">
        <v>3320</v>
      </c>
      <c r="FU277" s="346" t="s">
        <v>3320</v>
      </c>
      <c r="FV277" s="346" t="s">
        <v>3320</v>
      </c>
      <c r="FW277" s="346" t="s">
        <v>3320</v>
      </c>
      <c r="FX277" s="350">
        <v>46082.673576388886</v>
      </c>
      <c r="FY277" s="346" t="s">
        <v>3320</v>
      </c>
      <c r="FZ277" s="346" t="s">
        <v>10029</v>
      </c>
      <c r="GA277" s="346" t="s">
        <v>3320</v>
      </c>
      <c r="GB277" s="346" t="s">
        <v>3320</v>
      </c>
      <c r="GC277" s="346" t="s">
        <v>3320</v>
      </c>
      <c r="GD277" s="346" t="s">
        <v>3320</v>
      </c>
      <c r="GE277" s="346" t="s">
        <v>3320</v>
      </c>
      <c r="GF277" s="346" t="s">
        <v>3320</v>
      </c>
      <c r="GG277" s="346" t="s">
        <v>3320</v>
      </c>
      <c r="GH277" s="346" t="s">
        <v>3320</v>
      </c>
      <c r="GI277" s="346" t="s">
        <v>3320</v>
      </c>
      <c r="GJ277" s="346" t="s">
        <v>3320</v>
      </c>
      <c r="GK277" s="346" t="s">
        <v>3320</v>
      </c>
      <c r="GL277" s="346" t="s">
        <v>3320</v>
      </c>
      <c r="GM277" s="346" t="s">
        <v>3320</v>
      </c>
      <c r="GN277" s="346" t="s">
        <v>3320</v>
      </c>
      <c r="GO277" s="346" t="s">
        <v>3320</v>
      </c>
      <c r="GP277" s="346" t="s">
        <v>3320</v>
      </c>
      <c r="GQ277" s="346" t="s">
        <v>3320</v>
      </c>
      <c r="GR277" s="346" t="s">
        <v>3320</v>
      </c>
      <c r="GS277" s="346" t="s">
        <v>3320</v>
      </c>
      <c r="GT277" s="346" t="s">
        <v>3320</v>
      </c>
      <c r="GU277" s="346" t="s">
        <v>3320</v>
      </c>
      <c r="GV277" s="346" t="s">
        <v>3320</v>
      </c>
      <c r="GW277" s="346" t="s">
        <v>3320</v>
      </c>
      <c r="GX277" s="346" t="s">
        <v>3320</v>
      </c>
      <c r="GY277" s="346" t="s">
        <v>3320</v>
      </c>
      <c r="GZ277" s="346" t="s">
        <v>3320</v>
      </c>
      <c r="HA277" s="346" t="s">
        <v>3320</v>
      </c>
      <c r="HB277" s="346" t="s">
        <v>3320</v>
      </c>
      <c r="HC277" s="346" t="s">
        <v>3320</v>
      </c>
      <c r="HD277" s="346" t="s">
        <v>3320</v>
      </c>
      <c r="HE277" s="346" t="s">
        <v>3320</v>
      </c>
      <c r="HF277" s="346" t="s">
        <v>3320</v>
      </c>
      <c r="HG277" s="346" t="s">
        <v>3320</v>
      </c>
      <c r="HH277" s="346" t="s">
        <v>3320</v>
      </c>
      <c r="HI277" s="346" t="s">
        <v>3320</v>
      </c>
      <c r="HJ277" s="346" t="s">
        <v>3320</v>
      </c>
      <c r="HK277" s="346" t="s">
        <v>3320</v>
      </c>
      <c r="HL277" s="346" t="s">
        <v>3320</v>
      </c>
    </row>
    <row r="278" spans="1:220" ht="15.75" thickBot="1">
      <c r="A278" s="344" t="s">
        <v>11522</v>
      </c>
      <c r="B278" s="345">
        <v>823</v>
      </c>
      <c r="C278" s="346" t="s">
        <v>11693</v>
      </c>
      <c r="D278" s="346" t="s">
        <v>5698</v>
      </c>
      <c r="E278" s="345">
        <v>823</v>
      </c>
      <c r="F278" s="346" t="s">
        <v>11694</v>
      </c>
      <c r="G278" s="346" t="s">
        <v>11695</v>
      </c>
      <c r="H278" s="346" t="s">
        <v>11563</v>
      </c>
      <c r="I278" s="346" t="s">
        <v>5698</v>
      </c>
      <c r="J278" s="346" t="s">
        <v>11695</v>
      </c>
      <c r="K278" s="346" t="s">
        <v>5698</v>
      </c>
      <c r="L278" s="346" t="s">
        <v>5698</v>
      </c>
      <c r="M278" s="346" t="s">
        <v>5698</v>
      </c>
      <c r="N278" s="346" t="s">
        <v>11696</v>
      </c>
      <c r="O278" s="346" t="s">
        <v>11697</v>
      </c>
      <c r="P278" s="346" t="s">
        <v>3320</v>
      </c>
      <c r="Q278" s="346" t="s">
        <v>11698</v>
      </c>
      <c r="R278" s="346" t="s">
        <v>5698</v>
      </c>
      <c r="S278" s="346" t="s">
        <v>11699</v>
      </c>
      <c r="T278" s="346" t="s">
        <v>11700</v>
      </c>
      <c r="U278" s="346" t="s">
        <v>11701</v>
      </c>
      <c r="V278" s="346" t="s">
        <v>733</v>
      </c>
      <c r="W278" s="346" t="s">
        <v>733</v>
      </c>
      <c r="X278" s="346" t="s">
        <v>733</v>
      </c>
      <c r="Y278" s="346" t="s">
        <v>3320</v>
      </c>
      <c r="Z278" s="346" t="s">
        <v>10082</v>
      </c>
      <c r="AA278" s="346" t="s">
        <v>733</v>
      </c>
      <c r="AB278" s="346" t="s">
        <v>11702</v>
      </c>
      <c r="AC278" s="346" t="s">
        <v>11703</v>
      </c>
      <c r="AD278" s="346" t="s">
        <v>11704</v>
      </c>
      <c r="AE278" s="346" t="s">
        <v>11705</v>
      </c>
      <c r="AF278" s="346" t="s">
        <v>5745</v>
      </c>
      <c r="AG278" s="346" t="s">
        <v>11706</v>
      </c>
      <c r="AH278" s="346" t="s">
        <v>3320</v>
      </c>
      <c r="AI278" s="346" t="s">
        <v>3320</v>
      </c>
      <c r="AJ278" s="346" t="s">
        <v>3320</v>
      </c>
      <c r="AK278" s="346" t="s">
        <v>3320</v>
      </c>
      <c r="AL278" s="346" t="s">
        <v>3320</v>
      </c>
      <c r="AM278" s="346" t="s">
        <v>3320</v>
      </c>
      <c r="AN278" s="346" t="s">
        <v>3320</v>
      </c>
      <c r="AO278" s="346" t="s">
        <v>3320</v>
      </c>
      <c r="AP278" s="346" t="s">
        <v>3320</v>
      </c>
      <c r="AQ278" s="346" t="s">
        <v>3320</v>
      </c>
      <c r="AR278" s="346" t="s">
        <v>3320</v>
      </c>
      <c r="AS278" s="346" t="s">
        <v>3320</v>
      </c>
      <c r="AT278" s="346" t="s">
        <v>3320</v>
      </c>
      <c r="AU278" s="346" t="s">
        <v>3320</v>
      </c>
      <c r="AV278" s="346" t="s">
        <v>3320</v>
      </c>
      <c r="AW278" s="346" t="s">
        <v>3320</v>
      </c>
      <c r="AX278" s="346" t="s">
        <v>3320</v>
      </c>
      <c r="AY278" s="346" t="s">
        <v>3320</v>
      </c>
      <c r="AZ278" s="346" t="s">
        <v>3320</v>
      </c>
      <c r="BA278" s="346" t="s">
        <v>3320</v>
      </c>
      <c r="BB278" s="346" t="s">
        <v>3320</v>
      </c>
      <c r="BC278" s="346" t="s">
        <v>3320</v>
      </c>
      <c r="BD278" s="348"/>
      <c r="BE278" s="346" t="s">
        <v>3320</v>
      </c>
      <c r="BF278" s="346" t="s">
        <v>3320</v>
      </c>
      <c r="BG278" s="346" t="s">
        <v>3320</v>
      </c>
      <c r="BH278" s="346" t="s">
        <v>3320</v>
      </c>
      <c r="BI278" s="346" t="s">
        <v>3320</v>
      </c>
      <c r="BJ278" s="346" t="s">
        <v>3320</v>
      </c>
      <c r="BK278" s="346" t="s">
        <v>3320</v>
      </c>
      <c r="BL278" s="346" t="s">
        <v>3320</v>
      </c>
      <c r="BM278" s="346" t="s">
        <v>3320</v>
      </c>
      <c r="BN278" s="346" t="s">
        <v>3320</v>
      </c>
      <c r="BO278" s="346" t="s">
        <v>3320</v>
      </c>
      <c r="BP278" s="346" t="s">
        <v>3320</v>
      </c>
      <c r="BQ278" s="346" t="s">
        <v>3320</v>
      </c>
      <c r="BR278" s="346" t="s">
        <v>3320</v>
      </c>
      <c r="BS278" s="346" t="s">
        <v>3320</v>
      </c>
      <c r="BT278" s="346" t="s">
        <v>3320</v>
      </c>
      <c r="BU278" s="346" t="s">
        <v>3320</v>
      </c>
      <c r="BV278" s="346" t="s">
        <v>3320</v>
      </c>
      <c r="BW278" s="346" t="s">
        <v>3320</v>
      </c>
      <c r="BX278" s="348"/>
      <c r="BY278" s="346" t="s">
        <v>3320</v>
      </c>
      <c r="BZ278" s="346" t="s">
        <v>3320</v>
      </c>
      <c r="CA278" s="346" t="s">
        <v>3320</v>
      </c>
      <c r="CB278" s="346" t="s">
        <v>3320</v>
      </c>
      <c r="CC278" s="346" t="s">
        <v>3320</v>
      </c>
      <c r="CD278" s="346" t="s">
        <v>3320</v>
      </c>
      <c r="CE278" s="346" t="s">
        <v>3320</v>
      </c>
      <c r="CF278" s="346" t="s">
        <v>3320</v>
      </c>
      <c r="CG278" s="346" t="s">
        <v>3320</v>
      </c>
      <c r="CH278" s="348"/>
      <c r="CI278" s="346" t="s">
        <v>3320</v>
      </c>
      <c r="CJ278" s="346" t="s">
        <v>3320</v>
      </c>
      <c r="CK278" s="346" t="s">
        <v>3320</v>
      </c>
      <c r="CL278" s="346" t="s">
        <v>3320</v>
      </c>
      <c r="CM278" s="346" t="s">
        <v>3320</v>
      </c>
      <c r="CN278" s="346" t="s">
        <v>3320</v>
      </c>
      <c r="CO278" s="346" t="s">
        <v>3320</v>
      </c>
      <c r="CP278" s="346" t="s">
        <v>3320</v>
      </c>
      <c r="CQ278" s="346" t="s">
        <v>3320</v>
      </c>
      <c r="CR278" s="346" t="s">
        <v>3320</v>
      </c>
      <c r="CS278" s="346" t="s">
        <v>3320</v>
      </c>
      <c r="CT278" s="346" t="s">
        <v>3320</v>
      </c>
      <c r="CU278" s="346" t="s">
        <v>3320</v>
      </c>
      <c r="CV278" s="346" t="s">
        <v>3320</v>
      </c>
      <c r="CW278" s="346" t="s">
        <v>3320</v>
      </c>
      <c r="CX278" s="346" t="s">
        <v>3320</v>
      </c>
      <c r="CY278" s="346" t="s">
        <v>3320</v>
      </c>
      <c r="CZ278" s="346" t="s">
        <v>3320</v>
      </c>
      <c r="DA278" s="346" t="s">
        <v>3320</v>
      </c>
      <c r="DB278" s="346" t="s">
        <v>3320</v>
      </c>
      <c r="DC278" s="346" t="s">
        <v>3320</v>
      </c>
      <c r="DD278" s="346" t="s">
        <v>3320</v>
      </c>
      <c r="DE278" s="346" t="s">
        <v>3320</v>
      </c>
      <c r="DF278" s="346" t="s">
        <v>3320</v>
      </c>
      <c r="DG278" s="346" t="s">
        <v>3320</v>
      </c>
      <c r="DH278" s="346" t="s">
        <v>3320</v>
      </c>
      <c r="DI278" s="346" t="s">
        <v>3320</v>
      </c>
      <c r="DJ278" s="346" t="s">
        <v>3320</v>
      </c>
      <c r="DK278" s="346" t="s">
        <v>3320</v>
      </c>
      <c r="DL278" s="346" t="s">
        <v>3320</v>
      </c>
      <c r="DM278" s="346" t="s">
        <v>3320</v>
      </c>
      <c r="DN278" s="346" t="s">
        <v>3320</v>
      </c>
      <c r="DO278" s="346" t="s">
        <v>3320</v>
      </c>
      <c r="DP278" s="346" t="s">
        <v>3320</v>
      </c>
      <c r="DQ278" s="346" t="s">
        <v>3320</v>
      </c>
      <c r="DR278" s="346" t="s">
        <v>3320</v>
      </c>
      <c r="DS278" s="346" t="s">
        <v>3320</v>
      </c>
      <c r="DT278" s="346" t="s">
        <v>3320</v>
      </c>
      <c r="DU278" s="346" t="s">
        <v>3320</v>
      </c>
      <c r="DV278" s="346" t="s">
        <v>3320</v>
      </c>
      <c r="DW278" s="346" t="s">
        <v>3320</v>
      </c>
      <c r="DX278" s="346" t="s">
        <v>3320</v>
      </c>
      <c r="DY278" s="346" t="s">
        <v>3320</v>
      </c>
      <c r="DZ278" s="346" t="s">
        <v>3320</v>
      </c>
      <c r="EA278" s="346" t="s">
        <v>3320</v>
      </c>
      <c r="EB278" s="346" t="s">
        <v>3320</v>
      </c>
      <c r="EC278" s="346" t="s">
        <v>3320</v>
      </c>
      <c r="ED278" s="346" t="s">
        <v>3320</v>
      </c>
      <c r="EE278" s="346" t="s">
        <v>3320</v>
      </c>
      <c r="EF278" s="346" t="s">
        <v>3320</v>
      </c>
      <c r="EG278" s="346" t="s">
        <v>3320</v>
      </c>
      <c r="EH278" s="346" t="s">
        <v>3320</v>
      </c>
      <c r="EI278" s="346" t="s">
        <v>3320</v>
      </c>
      <c r="EJ278" s="346" t="s">
        <v>3320</v>
      </c>
      <c r="EK278" s="346" t="s">
        <v>3320</v>
      </c>
      <c r="EL278" s="346" t="s">
        <v>3320</v>
      </c>
      <c r="EM278" s="346" t="s">
        <v>3320</v>
      </c>
      <c r="EN278" s="348"/>
      <c r="EO278" s="346" t="s">
        <v>3320</v>
      </c>
      <c r="EP278" s="346" t="s">
        <v>3320</v>
      </c>
      <c r="EQ278" s="346" t="s">
        <v>3320</v>
      </c>
      <c r="ER278" s="346" t="s">
        <v>3320</v>
      </c>
      <c r="ES278" s="346" t="s">
        <v>3320</v>
      </c>
      <c r="ET278" s="346" t="s">
        <v>3320</v>
      </c>
      <c r="EU278" s="346" t="s">
        <v>3320</v>
      </c>
      <c r="EV278" s="346" t="s">
        <v>3320</v>
      </c>
      <c r="EW278" s="346" t="s">
        <v>3320</v>
      </c>
      <c r="EX278" s="346" t="s">
        <v>3320</v>
      </c>
      <c r="EY278" s="346" t="s">
        <v>3320</v>
      </c>
      <c r="EZ278" s="346" t="s">
        <v>3320</v>
      </c>
      <c r="FA278" s="346" t="s">
        <v>3320</v>
      </c>
      <c r="FB278" s="346" t="s">
        <v>3320</v>
      </c>
      <c r="FC278" s="346" t="s">
        <v>3320</v>
      </c>
      <c r="FD278" s="346" t="s">
        <v>3320</v>
      </c>
      <c r="FE278" s="346" t="s">
        <v>1214</v>
      </c>
      <c r="FF278" s="346" t="s">
        <v>3320</v>
      </c>
      <c r="FG278" s="346" t="s">
        <v>3320</v>
      </c>
      <c r="FH278" s="346" t="s">
        <v>3320</v>
      </c>
      <c r="FI278" s="346" t="s">
        <v>3320</v>
      </c>
      <c r="FJ278" s="346" t="s">
        <v>3320</v>
      </c>
      <c r="FK278" s="346" t="s">
        <v>3320</v>
      </c>
      <c r="FL278" s="346" t="s">
        <v>3320</v>
      </c>
      <c r="FM278" s="346" t="s">
        <v>3320</v>
      </c>
      <c r="FN278" s="346" t="s">
        <v>3320</v>
      </c>
      <c r="FO278" s="346" t="s">
        <v>3320</v>
      </c>
      <c r="FP278" s="346" t="s">
        <v>3320</v>
      </c>
      <c r="FQ278" s="346" t="s">
        <v>3320</v>
      </c>
      <c r="FR278" s="346" t="s">
        <v>3320</v>
      </c>
      <c r="FS278" s="346" t="s">
        <v>3320</v>
      </c>
      <c r="FT278" s="346" t="s">
        <v>3320</v>
      </c>
      <c r="FU278" s="346" t="s">
        <v>3320</v>
      </c>
      <c r="FV278" s="346" t="s">
        <v>3320</v>
      </c>
      <c r="FW278" s="346" t="s">
        <v>3320</v>
      </c>
      <c r="FX278" s="350">
        <v>46081.364386574074</v>
      </c>
      <c r="FY278" s="346" t="s">
        <v>3320</v>
      </c>
      <c r="FZ278" s="346" t="s">
        <v>10029</v>
      </c>
      <c r="GA278" s="346" t="s">
        <v>3320</v>
      </c>
      <c r="GB278" s="346" t="s">
        <v>3320</v>
      </c>
      <c r="GC278" s="346" t="s">
        <v>3320</v>
      </c>
      <c r="GD278" s="346" t="s">
        <v>3320</v>
      </c>
      <c r="GE278" s="346" t="s">
        <v>3320</v>
      </c>
      <c r="GF278" s="346" t="s">
        <v>3320</v>
      </c>
      <c r="GG278" s="346" t="s">
        <v>3320</v>
      </c>
      <c r="GH278" s="346" t="s">
        <v>3320</v>
      </c>
      <c r="GI278" s="346" t="s">
        <v>3320</v>
      </c>
      <c r="GJ278" s="346" t="s">
        <v>3320</v>
      </c>
      <c r="GK278" s="346" t="s">
        <v>3320</v>
      </c>
      <c r="GL278" s="346" t="s">
        <v>3320</v>
      </c>
      <c r="GM278" s="346" t="s">
        <v>3320</v>
      </c>
      <c r="GN278" s="346" t="s">
        <v>3320</v>
      </c>
      <c r="GO278" s="346" t="s">
        <v>3320</v>
      </c>
      <c r="GP278" s="346" t="s">
        <v>3320</v>
      </c>
      <c r="GQ278" s="346" t="s">
        <v>3320</v>
      </c>
      <c r="GR278" s="346" t="s">
        <v>3320</v>
      </c>
      <c r="GS278" s="346" t="s">
        <v>3320</v>
      </c>
      <c r="GT278" s="346" t="s">
        <v>3320</v>
      </c>
      <c r="GU278" s="346" t="s">
        <v>3320</v>
      </c>
      <c r="GV278" s="346" t="s">
        <v>3320</v>
      </c>
      <c r="GW278" s="346" t="s">
        <v>3320</v>
      </c>
      <c r="GX278" s="346" t="s">
        <v>3320</v>
      </c>
      <c r="GY278" s="346" t="s">
        <v>3320</v>
      </c>
      <c r="GZ278" s="346" t="s">
        <v>3320</v>
      </c>
      <c r="HA278" s="346" t="s">
        <v>3320</v>
      </c>
      <c r="HB278" s="346" t="s">
        <v>3320</v>
      </c>
      <c r="HC278" s="346" t="s">
        <v>3320</v>
      </c>
      <c r="HD278" s="346" t="s">
        <v>3320</v>
      </c>
      <c r="HE278" s="346" t="s">
        <v>3320</v>
      </c>
      <c r="HF278" s="346" t="s">
        <v>3320</v>
      </c>
      <c r="HG278" s="346" t="s">
        <v>3320</v>
      </c>
      <c r="HH278" s="346" t="s">
        <v>3320</v>
      </c>
      <c r="HI278" s="346" t="s">
        <v>3320</v>
      </c>
      <c r="HJ278" s="346" t="s">
        <v>3320</v>
      </c>
      <c r="HK278" s="346" t="s">
        <v>3320</v>
      </c>
      <c r="HL278" s="346" t="s">
        <v>3320</v>
      </c>
    </row>
    <row r="279" spans="1:220" ht="15.75" thickBot="1">
      <c r="A279" s="344" t="s">
        <v>11522</v>
      </c>
      <c r="B279" s="345">
        <v>1035</v>
      </c>
      <c r="C279" s="346" t="s">
        <v>11707</v>
      </c>
      <c r="D279" s="346" t="s">
        <v>5698</v>
      </c>
      <c r="E279" s="345">
        <v>1035</v>
      </c>
      <c r="F279" s="346" t="s">
        <v>11694</v>
      </c>
      <c r="G279" s="346" t="s">
        <v>11695</v>
      </c>
      <c r="H279" s="346" t="s">
        <v>11563</v>
      </c>
      <c r="I279" s="346" t="s">
        <v>5698</v>
      </c>
      <c r="J279" s="346" t="s">
        <v>11695</v>
      </c>
      <c r="K279" s="346" t="s">
        <v>5733</v>
      </c>
      <c r="L279" s="346" t="s">
        <v>11708</v>
      </c>
      <c r="M279" s="346" t="s">
        <v>5733</v>
      </c>
      <c r="N279" s="346" t="s">
        <v>11696</v>
      </c>
      <c r="O279" s="346" t="s">
        <v>11697</v>
      </c>
      <c r="P279" s="346" t="s">
        <v>3320</v>
      </c>
      <c r="Q279" s="346" t="s">
        <v>11698</v>
      </c>
      <c r="R279" s="346" t="s">
        <v>5698</v>
      </c>
      <c r="S279" s="346" t="s">
        <v>11699</v>
      </c>
      <c r="T279" s="346" t="s">
        <v>11700</v>
      </c>
      <c r="U279" s="346" t="s">
        <v>11701</v>
      </c>
      <c r="V279" s="346" t="s">
        <v>733</v>
      </c>
      <c r="W279" s="346" t="s">
        <v>733</v>
      </c>
      <c r="X279" s="346" t="s">
        <v>733</v>
      </c>
      <c r="Y279" s="346" t="s">
        <v>3320</v>
      </c>
      <c r="Z279" s="346" t="s">
        <v>10082</v>
      </c>
      <c r="AA279" s="346" t="s">
        <v>733</v>
      </c>
      <c r="AB279" s="346" t="s">
        <v>11702</v>
      </c>
      <c r="AC279" s="346" t="s">
        <v>11703</v>
      </c>
      <c r="AD279" s="346" t="s">
        <v>11704</v>
      </c>
      <c r="AE279" s="346" t="s">
        <v>11705</v>
      </c>
      <c r="AF279" s="346" t="s">
        <v>5745</v>
      </c>
      <c r="AG279" s="346" t="s">
        <v>11706</v>
      </c>
      <c r="AH279" s="346" t="s">
        <v>3320</v>
      </c>
      <c r="AI279" s="346" t="s">
        <v>3320</v>
      </c>
      <c r="AJ279" s="346" t="s">
        <v>3320</v>
      </c>
      <c r="AK279" s="346" t="s">
        <v>3320</v>
      </c>
      <c r="AL279" s="346" t="s">
        <v>3320</v>
      </c>
      <c r="AM279" s="346" t="s">
        <v>3320</v>
      </c>
      <c r="AN279" s="346" t="s">
        <v>3320</v>
      </c>
      <c r="AO279" s="346" t="s">
        <v>3320</v>
      </c>
      <c r="AP279" s="346" t="s">
        <v>3320</v>
      </c>
      <c r="AQ279" s="346" t="s">
        <v>3320</v>
      </c>
      <c r="AR279" s="346" t="s">
        <v>3320</v>
      </c>
      <c r="AS279" s="346" t="s">
        <v>3320</v>
      </c>
      <c r="AT279" s="346" t="s">
        <v>3320</v>
      </c>
      <c r="AU279" s="346" t="s">
        <v>3320</v>
      </c>
      <c r="AV279" s="346" t="s">
        <v>3320</v>
      </c>
      <c r="AW279" s="346" t="s">
        <v>3320</v>
      </c>
      <c r="AX279" s="346" t="s">
        <v>3320</v>
      </c>
      <c r="AY279" s="346" t="s">
        <v>3320</v>
      </c>
      <c r="AZ279" s="346" t="s">
        <v>3320</v>
      </c>
      <c r="BA279" s="346" t="s">
        <v>3320</v>
      </c>
      <c r="BB279" s="346" t="s">
        <v>3320</v>
      </c>
      <c r="BC279" s="346" t="s">
        <v>3320</v>
      </c>
      <c r="BD279" s="348"/>
      <c r="BE279" s="346" t="s">
        <v>3320</v>
      </c>
      <c r="BF279" s="346" t="s">
        <v>3320</v>
      </c>
      <c r="BG279" s="346" t="s">
        <v>3320</v>
      </c>
      <c r="BH279" s="346" t="s">
        <v>3320</v>
      </c>
      <c r="BI279" s="346" t="s">
        <v>3320</v>
      </c>
      <c r="BJ279" s="346" t="s">
        <v>3320</v>
      </c>
      <c r="BK279" s="346" t="s">
        <v>3320</v>
      </c>
      <c r="BL279" s="346" t="s">
        <v>3320</v>
      </c>
      <c r="BM279" s="346" t="s">
        <v>3320</v>
      </c>
      <c r="BN279" s="346" t="s">
        <v>3320</v>
      </c>
      <c r="BO279" s="346" t="s">
        <v>3320</v>
      </c>
      <c r="BP279" s="346" t="s">
        <v>3320</v>
      </c>
      <c r="BQ279" s="346" t="s">
        <v>3320</v>
      </c>
      <c r="BR279" s="346" t="s">
        <v>3320</v>
      </c>
      <c r="BS279" s="346" t="s">
        <v>3320</v>
      </c>
      <c r="BT279" s="346" t="s">
        <v>3320</v>
      </c>
      <c r="BU279" s="346" t="s">
        <v>3320</v>
      </c>
      <c r="BV279" s="346" t="s">
        <v>3320</v>
      </c>
      <c r="BW279" s="346" t="s">
        <v>3320</v>
      </c>
      <c r="BX279" s="348"/>
      <c r="BY279" s="346" t="s">
        <v>3320</v>
      </c>
      <c r="BZ279" s="346" t="s">
        <v>3320</v>
      </c>
      <c r="CA279" s="346" t="s">
        <v>3320</v>
      </c>
      <c r="CB279" s="346" t="s">
        <v>3320</v>
      </c>
      <c r="CC279" s="346" t="s">
        <v>3320</v>
      </c>
      <c r="CD279" s="346" t="s">
        <v>3320</v>
      </c>
      <c r="CE279" s="346" t="s">
        <v>3320</v>
      </c>
      <c r="CF279" s="346" t="s">
        <v>3320</v>
      </c>
      <c r="CG279" s="346" t="s">
        <v>3320</v>
      </c>
      <c r="CH279" s="348"/>
      <c r="CI279" s="346" t="s">
        <v>3320</v>
      </c>
      <c r="CJ279" s="346" t="s">
        <v>3320</v>
      </c>
      <c r="CK279" s="346" t="s">
        <v>3320</v>
      </c>
      <c r="CL279" s="346" t="s">
        <v>3320</v>
      </c>
      <c r="CM279" s="346" t="s">
        <v>3320</v>
      </c>
      <c r="CN279" s="346" t="s">
        <v>3320</v>
      </c>
      <c r="CO279" s="346" t="s">
        <v>3320</v>
      </c>
      <c r="CP279" s="346" t="s">
        <v>3320</v>
      </c>
      <c r="CQ279" s="346" t="s">
        <v>3320</v>
      </c>
      <c r="CR279" s="346" t="s">
        <v>3320</v>
      </c>
      <c r="CS279" s="346" t="s">
        <v>3320</v>
      </c>
      <c r="CT279" s="346" t="s">
        <v>3320</v>
      </c>
      <c r="CU279" s="346" t="s">
        <v>3320</v>
      </c>
      <c r="CV279" s="346" t="s">
        <v>3320</v>
      </c>
      <c r="CW279" s="346" t="s">
        <v>3320</v>
      </c>
      <c r="CX279" s="346" t="s">
        <v>3320</v>
      </c>
      <c r="CY279" s="346" t="s">
        <v>3320</v>
      </c>
      <c r="CZ279" s="346" t="s">
        <v>3320</v>
      </c>
      <c r="DA279" s="346" t="s">
        <v>3320</v>
      </c>
      <c r="DB279" s="346" t="s">
        <v>3320</v>
      </c>
      <c r="DC279" s="346" t="s">
        <v>3320</v>
      </c>
      <c r="DD279" s="346" t="s">
        <v>3320</v>
      </c>
      <c r="DE279" s="346" t="s">
        <v>3320</v>
      </c>
      <c r="DF279" s="346" t="s">
        <v>3320</v>
      </c>
      <c r="DG279" s="346" t="s">
        <v>3320</v>
      </c>
      <c r="DH279" s="346" t="s">
        <v>3320</v>
      </c>
      <c r="DI279" s="346" t="s">
        <v>3320</v>
      </c>
      <c r="DJ279" s="346" t="s">
        <v>3320</v>
      </c>
      <c r="DK279" s="346" t="s">
        <v>3320</v>
      </c>
      <c r="DL279" s="346" t="s">
        <v>3320</v>
      </c>
      <c r="DM279" s="346" t="s">
        <v>3320</v>
      </c>
      <c r="DN279" s="346" t="s">
        <v>3320</v>
      </c>
      <c r="DO279" s="346" t="s">
        <v>3320</v>
      </c>
      <c r="DP279" s="346" t="s">
        <v>3320</v>
      </c>
      <c r="DQ279" s="346" t="s">
        <v>3320</v>
      </c>
      <c r="DR279" s="346" t="s">
        <v>3320</v>
      </c>
      <c r="DS279" s="346" t="s">
        <v>3320</v>
      </c>
      <c r="DT279" s="346" t="s">
        <v>3320</v>
      </c>
      <c r="DU279" s="346" t="s">
        <v>3320</v>
      </c>
      <c r="DV279" s="346" t="s">
        <v>3320</v>
      </c>
      <c r="DW279" s="346" t="s">
        <v>3320</v>
      </c>
      <c r="DX279" s="346" t="s">
        <v>3320</v>
      </c>
      <c r="DY279" s="346" t="s">
        <v>3320</v>
      </c>
      <c r="DZ279" s="346" t="s">
        <v>3320</v>
      </c>
      <c r="EA279" s="346" t="s">
        <v>3320</v>
      </c>
      <c r="EB279" s="346" t="s">
        <v>3320</v>
      </c>
      <c r="EC279" s="346" t="s">
        <v>3320</v>
      </c>
      <c r="ED279" s="346" t="s">
        <v>3320</v>
      </c>
      <c r="EE279" s="346" t="s">
        <v>3320</v>
      </c>
      <c r="EF279" s="346" t="s">
        <v>3320</v>
      </c>
      <c r="EG279" s="346" t="s">
        <v>3320</v>
      </c>
      <c r="EH279" s="346" t="s">
        <v>3320</v>
      </c>
      <c r="EI279" s="346" t="s">
        <v>3320</v>
      </c>
      <c r="EJ279" s="346" t="s">
        <v>3320</v>
      </c>
      <c r="EK279" s="346" t="s">
        <v>3320</v>
      </c>
      <c r="EL279" s="346" t="s">
        <v>3320</v>
      </c>
      <c r="EM279" s="346" t="s">
        <v>3320</v>
      </c>
      <c r="EN279" s="348"/>
      <c r="EO279" s="346" t="s">
        <v>3320</v>
      </c>
      <c r="EP279" s="346" t="s">
        <v>3320</v>
      </c>
      <c r="EQ279" s="346" t="s">
        <v>3320</v>
      </c>
      <c r="ER279" s="346" t="s">
        <v>3320</v>
      </c>
      <c r="ES279" s="346" t="s">
        <v>3320</v>
      </c>
      <c r="ET279" s="346" t="s">
        <v>3320</v>
      </c>
      <c r="EU279" s="346" t="s">
        <v>3320</v>
      </c>
      <c r="EV279" s="346" t="s">
        <v>3320</v>
      </c>
      <c r="EW279" s="346" t="s">
        <v>3320</v>
      </c>
      <c r="EX279" s="346" t="s">
        <v>3320</v>
      </c>
      <c r="EY279" s="346" t="s">
        <v>3320</v>
      </c>
      <c r="EZ279" s="346" t="s">
        <v>3320</v>
      </c>
      <c r="FA279" s="346" t="s">
        <v>3320</v>
      </c>
      <c r="FB279" s="346" t="s">
        <v>3320</v>
      </c>
      <c r="FC279" s="346" t="s">
        <v>3320</v>
      </c>
      <c r="FD279" s="346" t="s">
        <v>3320</v>
      </c>
      <c r="FE279" s="346" t="s">
        <v>1214</v>
      </c>
      <c r="FF279" s="346" t="s">
        <v>3320</v>
      </c>
      <c r="FG279" s="346" t="s">
        <v>3320</v>
      </c>
      <c r="FH279" s="346" t="s">
        <v>3320</v>
      </c>
      <c r="FI279" s="346" t="s">
        <v>3320</v>
      </c>
      <c r="FJ279" s="346" t="s">
        <v>3320</v>
      </c>
      <c r="FK279" s="346" t="s">
        <v>3320</v>
      </c>
      <c r="FL279" s="346" t="s">
        <v>3320</v>
      </c>
      <c r="FM279" s="346" t="s">
        <v>3320</v>
      </c>
      <c r="FN279" s="346" t="s">
        <v>3320</v>
      </c>
      <c r="FO279" s="346" t="s">
        <v>3320</v>
      </c>
      <c r="FP279" s="346" t="s">
        <v>3320</v>
      </c>
      <c r="FQ279" s="346" t="s">
        <v>3320</v>
      </c>
      <c r="FR279" s="346" t="s">
        <v>3320</v>
      </c>
      <c r="FS279" s="346" t="s">
        <v>3320</v>
      </c>
      <c r="FT279" s="346" t="s">
        <v>3320</v>
      </c>
      <c r="FU279" s="346" t="s">
        <v>3320</v>
      </c>
      <c r="FV279" s="346" t="s">
        <v>3320</v>
      </c>
      <c r="FW279" s="346" t="s">
        <v>3320</v>
      </c>
      <c r="FX279" s="350">
        <v>46083.283888888887</v>
      </c>
      <c r="FY279" s="346" t="s">
        <v>3320</v>
      </c>
      <c r="FZ279" s="346" t="s">
        <v>10029</v>
      </c>
      <c r="GA279" s="346" t="s">
        <v>3320</v>
      </c>
      <c r="GB279" s="346" t="s">
        <v>3320</v>
      </c>
      <c r="GC279" s="346" t="s">
        <v>3320</v>
      </c>
      <c r="GD279" s="346" t="s">
        <v>3320</v>
      </c>
      <c r="GE279" s="346" t="s">
        <v>3320</v>
      </c>
      <c r="GF279" s="346" t="s">
        <v>3320</v>
      </c>
      <c r="GG279" s="346" t="s">
        <v>3320</v>
      </c>
      <c r="GH279" s="346" t="s">
        <v>3320</v>
      </c>
      <c r="GI279" s="346" t="s">
        <v>3320</v>
      </c>
      <c r="GJ279" s="346" t="s">
        <v>3320</v>
      </c>
      <c r="GK279" s="346" t="s">
        <v>3320</v>
      </c>
      <c r="GL279" s="346" t="s">
        <v>3320</v>
      </c>
      <c r="GM279" s="346" t="s">
        <v>3320</v>
      </c>
      <c r="GN279" s="346" t="s">
        <v>3320</v>
      </c>
      <c r="GO279" s="346" t="s">
        <v>3320</v>
      </c>
      <c r="GP279" s="346" t="s">
        <v>3320</v>
      </c>
      <c r="GQ279" s="346" t="s">
        <v>3320</v>
      </c>
      <c r="GR279" s="346" t="s">
        <v>3320</v>
      </c>
      <c r="GS279" s="346" t="s">
        <v>3320</v>
      </c>
      <c r="GT279" s="346" t="s">
        <v>3320</v>
      </c>
      <c r="GU279" s="346" t="s">
        <v>3320</v>
      </c>
      <c r="GV279" s="346" t="s">
        <v>3320</v>
      </c>
      <c r="GW279" s="346" t="s">
        <v>3320</v>
      </c>
      <c r="GX279" s="346" t="s">
        <v>3320</v>
      </c>
      <c r="GY279" s="346" t="s">
        <v>3320</v>
      </c>
      <c r="GZ279" s="346" t="s">
        <v>3320</v>
      </c>
      <c r="HA279" s="346" t="s">
        <v>3320</v>
      </c>
      <c r="HB279" s="346" t="s">
        <v>3320</v>
      </c>
      <c r="HC279" s="346" t="s">
        <v>3320</v>
      </c>
      <c r="HD279" s="346" t="s">
        <v>3320</v>
      </c>
      <c r="HE279" s="346" t="s">
        <v>3320</v>
      </c>
      <c r="HF279" s="346" t="s">
        <v>3320</v>
      </c>
      <c r="HG279" s="346" t="s">
        <v>3320</v>
      </c>
      <c r="HH279" s="346" t="s">
        <v>3320</v>
      </c>
      <c r="HI279" s="346" t="s">
        <v>3320</v>
      </c>
      <c r="HJ279" s="346" t="s">
        <v>3320</v>
      </c>
      <c r="HK279" s="346" t="s">
        <v>3320</v>
      </c>
      <c r="HL279" s="346" t="s">
        <v>3320</v>
      </c>
    </row>
    <row r="280" spans="1:220" ht="15.75" thickBot="1">
      <c r="A280" s="346" t="s">
        <v>11522</v>
      </c>
      <c r="B280" s="345">
        <v>786</v>
      </c>
      <c r="C280" s="346" t="s">
        <v>11709</v>
      </c>
      <c r="D280" s="346" t="s">
        <v>5698</v>
      </c>
      <c r="E280" s="345">
        <v>786</v>
      </c>
      <c r="F280" s="346" t="s">
        <v>1386</v>
      </c>
      <c r="G280" s="346" t="s">
        <v>8203</v>
      </c>
      <c r="H280" s="346" t="s">
        <v>2845</v>
      </c>
      <c r="I280" s="346" t="s">
        <v>5643</v>
      </c>
      <c r="J280" s="346" t="s">
        <v>8205</v>
      </c>
      <c r="K280" s="346" t="s">
        <v>617</v>
      </c>
      <c r="L280" s="346" t="s">
        <v>8206</v>
      </c>
      <c r="M280" s="346" t="s">
        <v>8206</v>
      </c>
      <c r="N280" s="179" t="s">
        <v>8207</v>
      </c>
      <c r="O280" s="348"/>
      <c r="P280" s="346" t="s">
        <v>3320</v>
      </c>
      <c r="Q280" s="346" t="s">
        <v>8208</v>
      </c>
      <c r="R280" s="346" t="s">
        <v>5698</v>
      </c>
      <c r="S280" s="346" t="s">
        <v>8209</v>
      </c>
      <c r="T280" s="346" t="s">
        <v>8210</v>
      </c>
      <c r="U280" s="346" t="s">
        <v>8211</v>
      </c>
      <c r="V280" s="346" t="s">
        <v>733</v>
      </c>
      <c r="W280" s="346" t="s">
        <v>733</v>
      </c>
      <c r="X280" s="346" t="s">
        <v>733</v>
      </c>
      <c r="Y280" s="346" t="s">
        <v>3320</v>
      </c>
      <c r="Z280" s="346" t="s">
        <v>8212</v>
      </c>
      <c r="AA280" s="346" t="s">
        <v>733</v>
      </c>
      <c r="AB280" s="346" t="s">
        <v>8213</v>
      </c>
      <c r="AC280" s="346" t="s">
        <v>8214</v>
      </c>
      <c r="AD280" s="346" t="s">
        <v>8215</v>
      </c>
      <c r="AE280" s="346" t="s">
        <v>8205</v>
      </c>
      <c r="AF280" s="346" t="s">
        <v>8216</v>
      </c>
      <c r="AG280" s="346" t="s">
        <v>8217</v>
      </c>
      <c r="AH280" s="346" t="s">
        <v>1214</v>
      </c>
      <c r="AI280" s="346" t="s">
        <v>3320</v>
      </c>
      <c r="AJ280" s="346" t="s">
        <v>5663</v>
      </c>
      <c r="AK280" s="346" t="s">
        <v>3569</v>
      </c>
      <c r="AL280" s="346" t="s">
        <v>5665</v>
      </c>
      <c r="AM280" s="347">
        <v>47483</v>
      </c>
      <c r="AN280" s="345">
        <v>22</v>
      </c>
      <c r="AO280" s="345">
        <v>200</v>
      </c>
      <c r="AP280" s="346" t="s">
        <v>5666</v>
      </c>
      <c r="AQ280" s="345">
        <v>404320</v>
      </c>
      <c r="AR280" s="345">
        <v>501</v>
      </c>
      <c r="AS280" s="346" t="s">
        <v>733</v>
      </c>
      <c r="AT280" s="345">
        <v>27.41</v>
      </c>
      <c r="AU280" s="346" t="s">
        <v>733</v>
      </c>
      <c r="AV280" s="345">
        <v>630</v>
      </c>
      <c r="AW280" s="346" t="s">
        <v>5713</v>
      </c>
      <c r="AX280" s="346" t="s">
        <v>5801</v>
      </c>
      <c r="AY280" s="346" t="s">
        <v>3320</v>
      </c>
      <c r="AZ280" s="346" t="s">
        <v>733</v>
      </c>
      <c r="BA280" s="346" t="s">
        <v>733</v>
      </c>
      <c r="BB280" s="345">
        <v>1800</v>
      </c>
      <c r="BC280" s="345">
        <v>1600</v>
      </c>
      <c r="BD280" s="346" t="s">
        <v>6441</v>
      </c>
      <c r="BE280" s="345">
        <v>365</v>
      </c>
      <c r="BF280" s="345">
        <v>85</v>
      </c>
      <c r="BG280" s="345">
        <v>98</v>
      </c>
      <c r="BH280" s="345">
        <v>30</v>
      </c>
      <c r="BI280" s="347">
        <v>46599</v>
      </c>
      <c r="BJ280" s="345">
        <v>0.4</v>
      </c>
      <c r="BK280" s="345">
        <v>8</v>
      </c>
      <c r="BL280" s="346" t="s">
        <v>11710</v>
      </c>
      <c r="BM280" s="345">
        <v>5000000</v>
      </c>
      <c r="BN280" s="346" t="s">
        <v>3320</v>
      </c>
      <c r="BO280" s="346" t="s">
        <v>3320</v>
      </c>
      <c r="BP280" s="346" t="s">
        <v>3320</v>
      </c>
      <c r="BQ280" s="346" t="s">
        <v>3320</v>
      </c>
      <c r="BR280" s="346" t="s">
        <v>3320</v>
      </c>
      <c r="BS280" s="346" t="s">
        <v>3320</v>
      </c>
      <c r="BT280" s="346" t="s">
        <v>3320</v>
      </c>
      <c r="BU280" s="346" t="s">
        <v>3320</v>
      </c>
      <c r="BV280" s="346" t="s">
        <v>3320</v>
      </c>
      <c r="BW280" s="346" t="s">
        <v>3320</v>
      </c>
      <c r="BX280" s="348"/>
      <c r="BY280" s="346" t="s">
        <v>3320</v>
      </c>
      <c r="BZ280" s="346" t="s">
        <v>3320</v>
      </c>
      <c r="CA280" s="346" t="s">
        <v>3320</v>
      </c>
      <c r="CB280" s="346" t="s">
        <v>3320</v>
      </c>
      <c r="CC280" s="346" t="s">
        <v>3320</v>
      </c>
      <c r="CD280" s="346" t="s">
        <v>3320</v>
      </c>
      <c r="CE280" s="346" t="s">
        <v>3320</v>
      </c>
      <c r="CF280" s="346" t="s">
        <v>3320</v>
      </c>
      <c r="CG280" s="346" t="s">
        <v>3320</v>
      </c>
      <c r="CH280" s="348"/>
      <c r="CI280" s="346" t="s">
        <v>3320</v>
      </c>
      <c r="CJ280" s="346" t="s">
        <v>3320</v>
      </c>
      <c r="CK280" s="346" t="s">
        <v>3320</v>
      </c>
      <c r="CL280" s="346" t="s">
        <v>3320</v>
      </c>
      <c r="CM280" s="346" t="s">
        <v>3320</v>
      </c>
      <c r="CN280" s="346" t="s">
        <v>3320</v>
      </c>
      <c r="CO280" s="346" t="s">
        <v>3320</v>
      </c>
      <c r="CP280" s="346" t="s">
        <v>3320</v>
      </c>
      <c r="CQ280" s="346" t="s">
        <v>3320</v>
      </c>
      <c r="CR280" s="346" t="s">
        <v>3320</v>
      </c>
      <c r="CS280" s="346" t="s">
        <v>3320</v>
      </c>
      <c r="CT280" s="346" t="s">
        <v>3320</v>
      </c>
      <c r="CU280" s="346" t="s">
        <v>3320</v>
      </c>
      <c r="CV280" s="346" t="s">
        <v>3320</v>
      </c>
      <c r="CW280" s="346" t="s">
        <v>3320</v>
      </c>
      <c r="CX280" s="346" t="s">
        <v>3320</v>
      </c>
      <c r="CY280" s="346" t="s">
        <v>3320</v>
      </c>
      <c r="CZ280" s="346" t="s">
        <v>3320</v>
      </c>
      <c r="DA280" s="346" t="s">
        <v>3320</v>
      </c>
      <c r="DB280" s="346" t="s">
        <v>3320</v>
      </c>
      <c r="DC280" s="346" t="s">
        <v>3320</v>
      </c>
      <c r="DD280" s="346" t="s">
        <v>3320</v>
      </c>
      <c r="DE280" s="346" t="s">
        <v>3320</v>
      </c>
      <c r="DF280" s="346" t="s">
        <v>3320</v>
      </c>
      <c r="DG280" s="346" t="s">
        <v>3320</v>
      </c>
      <c r="DH280" s="346" t="s">
        <v>3320</v>
      </c>
      <c r="DI280" s="346" t="s">
        <v>3320</v>
      </c>
      <c r="DJ280" s="346" t="s">
        <v>3320</v>
      </c>
      <c r="DK280" s="346" t="s">
        <v>3320</v>
      </c>
      <c r="DL280" s="346" t="s">
        <v>3320</v>
      </c>
      <c r="DM280" s="346" t="s">
        <v>3320</v>
      </c>
      <c r="DN280" s="346" t="s">
        <v>3320</v>
      </c>
      <c r="DO280" s="346" t="s">
        <v>3320</v>
      </c>
      <c r="DP280" s="346" t="s">
        <v>3320</v>
      </c>
      <c r="DQ280" s="346" t="s">
        <v>3320</v>
      </c>
      <c r="DR280" s="346" t="s">
        <v>3320</v>
      </c>
      <c r="DS280" s="346" t="s">
        <v>3320</v>
      </c>
      <c r="DT280" s="346" t="s">
        <v>3320</v>
      </c>
      <c r="DU280" s="346" t="s">
        <v>3320</v>
      </c>
      <c r="DV280" s="346" t="s">
        <v>3320</v>
      </c>
      <c r="DW280" s="346" t="s">
        <v>3320</v>
      </c>
      <c r="DX280" s="346" t="s">
        <v>3320</v>
      </c>
      <c r="DY280" s="346" t="s">
        <v>3320</v>
      </c>
      <c r="DZ280" s="346" t="s">
        <v>3320</v>
      </c>
      <c r="EA280" s="346" t="s">
        <v>3320</v>
      </c>
      <c r="EB280" s="346" t="s">
        <v>3320</v>
      </c>
      <c r="EC280" s="346" t="s">
        <v>3320</v>
      </c>
      <c r="ED280" s="346" t="s">
        <v>3320</v>
      </c>
      <c r="EE280" s="346" t="s">
        <v>3320</v>
      </c>
      <c r="EF280" s="345">
        <v>252</v>
      </c>
      <c r="EG280" s="346" t="s">
        <v>733</v>
      </c>
      <c r="EH280" s="346" t="s">
        <v>733</v>
      </c>
      <c r="EI280" s="346" t="s">
        <v>733</v>
      </c>
      <c r="EJ280" s="346" t="s">
        <v>733</v>
      </c>
      <c r="EK280" s="346" t="s">
        <v>225</v>
      </c>
      <c r="EL280" s="346" t="s">
        <v>11711</v>
      </c>
      <c r="EM280" s="179" t="s">
        <v>11712</v>
      </c>
      <c r="EN280" s="348"/>
      <c r="EO280" s="346" t="s">
        <v>10062</v>
      </c>
      <c r="EP280" s="345">
        <v>253</v>
      </c>
      <c r="EQ280" s="345">
        <v>120</v>
      </c>
      <c r="ER280" s="345">
        <v>7</v>
      </c>
      <c r="ES280" s="345">
        <v>7</v>
      </c>
      <c r="ET280" s="346" t="s">
        <v>8223</v>
      </c>
      <c r="EU280" s="346" t="s">
        <v>733</v>
      </c>
      <c r="EV280" s="346" t="s">
        <v>733</v>
      </c>
      <c r="EW280" s="346" t="s">
        <v>8224</v>
      </c>
      <c r="EX280" s="346" t="s">
        <v>733</v>
      </c>
      <c r="EY280" s="346" t="s">
        <v>733</v>
      </c>
      <c r="EZ280" s="346" t="s">
        <v>733</v>
      </c>
      <c r="FA280" s="346" t="s">
        <v>733</v>
      </c>
      <c r="FB280" s="346" t="s">
        <v>733</v>
      </c>
      <c r="FC280" s="349" t="s">
        <v>5676</v>
      </c>
      <c r="FD280" s="346" t="s">
        <v>3320</v>
      </c>
      <c r="FE280" s="346" t="s">
        <v>733</v>
      </c>
      <c r="FF280" s="346" t="s">
        <v>5721</v>
      </c>
      <c r="FG280" s="346" t="s">
        <v>733</v>
      </c>
      <c r="FH280" s="346" t="s">
        <v>5679</v>
      </c>
      <c r="FI280" s="346" t="s">
        <v>3320</v>
      </c>
      <c r="FJ280" s="346" t="s">
        <v>3320</v>
      </c>
      <c r="FK280" s="345">
        <v>0.8</v>
      </c>
      <c r="FL280" s="346" t="s">
        <v>733</v>
      </c>
      <c r="FM280" s="346" t="s">
        <v>5679</v>
      </c>
      <c r="FN280" s="346" t="s">
        <v>8498</v>
      </c>
      <c r="FO280" s="346" t="s">
        <v>733</v>
      </c>
      <c r="FP280" s="346" t="s">
        <v>3320</v>
      </c>
      <c r="FQ280" s="346" t="s">
        <v>3320</v>
      </c>
      <c r="FR280" s="346" t="s">
        <v>10063</v>
      </c>
      <c r="FS280" s="346" t="s">
        <v>5683</v>
      </c>
      <c r="FT280" s="346" t="s">
        <v>5683</v>
      </c>
      <c r="FU280" s="346" t="s">
        <v>5684</v>
      </c>
      <c r="FV280" s="346" t="s">
        <v>733</v>
      </c>
      <c r="FW280" s="346" t="s">
        <v>1214</v>
      </c>
      <c r="FX280" s="350">
        <v>46078.617384259262</v>
      </c>
      <c r="FY280" s="346" t="s">
        <v>3320</v>
      </c>
      <c r="FZ280" s="346" t="s">
        <v>10029</v>
      </c>
      <c r="GA280" s="346" t="s">
        <v>3320</v>
      </c>
      <c r="GB280" s="346" t="s">
        <v>3320</v>
      </c>
      <c r="GC280" s="346" t="s">
        <v>3320</v>
      </c>
      <c r="GD280" s="346" t="s">
        <v>3320</v>
      </c>
      <c r="GE280" s="346" t="s">
        <v>3320</v>
      </c>
      <c r="GF280" s="346" t="s">
        <v>3320</v>
      </c>
      <c r="GG280" s="346" t="s">
        <v>3320</v>
      </c>
      <c r="GH280" s="346" t="s">
        <v>3320</v>
      </c>
      <c r="GI280" s="346" t="s">
        <v>3320</v>
      </c>
      <c r="GJ280" s="346" t="s">
        <v>3320</v>
      </c>
      <c r="GK280" s="346" t="s">
        <v>3320</v>
      </c>
      <c r="GL280" s="346" t="s">
        <v>3320</v>
      </c>
      <c r="GM280" s="346" t="s">
        <v>3320</v>
      </c>
      <c r="GN280" s="346" t="s">
        <v>3320</v>
      </c>
      <c r="GO280" s="346" t="s">
        <v>3320</v>
      </c>
      <c r="GP280" s="346" t="s">
        <v>3320</v>
      </c>
      <c r="GQ280" s="346" t="s">
        <v>3320</v>
      </c>
      <c r="GR280" s="346" t="s">
        <v>3320</v>
      </c>
      <c r="GS280" s="346" t="s">
        <v>3320</v>
      </c>
      <c r="GT280" s="346" t="s">
        <v>3320</v>
      </c>
      <c r="GU280" s="346" t="s">
        <v>3320</v>
      </c>
      <c r="GV280" s="346" t="s">
        <v>3320</v>
      </c>
      <c r="GW280" s="346" t="s">
        <v>3320</v>
      </c>
      <c r="GX280" s="346" t="s">
        <v>3320</v>
      </c>
      <c r="GY280" s="346" t="s">
        <v>3320</v>
      </c>
      <c r="GZ280" s="346" t="s">
        <v>3320</v>
      </c>
      <c r="HA280" s="346" t="s">
        <v>3320</v>
      </c>
      <c r="HB280" s="346" t="s">
        <v>3320</v>
      </c>
      <c r="HC280" s="346" t="s">
        <v>3320</v>
      </c>
      <c r="HD280" s="346" t="s">
        <v>3320</v>
      </c>
      <c r="HE280" s="346" t="s">
        <v>3320</v>
      </c>
      <c r="HF280" s="346" t="s">
        <v>3320</v>
      </c>
      <c r="HG280" s="346" t="s">
        <v>3320</v>
      </c>
      <c r="HH280" s="346" t="s">
        <v>3320</v>
      </c>
      <c r="HI280" s="346" t="s">
        <v>3320</v>
      </c>
      <c r="HJ280" s="346" t="s">
        <v>3320</v>
      </c>
      <c r="HK280" s="346" t="s">
        <v>3320</v>
      </c>
      <c r="HL280" s="346" t="s">
        <v>3320</v>
      </c>
    </row>
    <row r="281" spans="1:220" ht="15.75" thickBot="1">
      <c r="A281" s="344" t="s">
        <v>11522</v>
      </c>
      <c r="B281" s="345">
        <v>1044</v>
      </c>
      <c r="C281" s="346" t="s">
        <v>11713</v>
      </c>
      <c r="D281" s="346" t="s">
        <v>5698</v>
      </c>
      <c r="E281" s="345">
        <v>1044</v>
      </c>
      <c r="F281" s="346" t="s">
        <v>9054</v>
      </c>
      <c r="G281" s="346" t="s">
        <v>9055</v>
      </c>
      <c r="H281" s="346" t="s">
        <v>9056</v>
      </c>
      <c r="I281" s="346" t="s">
        <v>5643</v>
      </c>
      <c r="J281" s="346" t="s">
        <v>11714</v>
      </c>
      <c r="K281" s="346" t="s">
        <v>9057</v>
      </c>
      <c r="L281" s="346" t="s">
        <v>9058</v>
      </c>
      <c r="M281" s="346" t="s">
        <v>6727</v>
      </c>
      <c r="N281" s="346" t="s">
        <v>9059</v>
      </c>
      <c r="O281" s="346" t="s">
        <v>9060</v>
      </c>
      <c r="P281" s="346" t="s">
        <v>3320</v>
      </c>
      <c r="Q281" s="346" t="s">
        <v>9061</v>
      </c>
      <c r="R281" s="346" t="s">
        <v>5698</v>
      </c>
      <c r="S281" s="346" t="s">
        <v>9062</v>
      </c>
      <c r="T281" s="346" t="s">
        <v>9063</v>
      </c>
      <c r="U281" s="346" t="s">
        <v>9064</v>
      </c>
      <c r="V281" s="346" t="s">
        <v>733</v>
      </c>
      <c r="W281" s="346" t="s">
        <v>733</v>
      </c>
      <c r="X281" s="346" t="s">
        <v>733</v>
      </c>
      <c r="Y281" s="346" t="s">
        <v>3320</v>
      </c>
      <c r="Z281" s="346" t="s">
        <v>9065</v>
      </c>
      <c r="AA281" s="346" t="s">
        <v>733</v>
      </c>
      <c r="AB281" s="346" t="s">
        <v>6735</v>
      </c>
      <c r="AC281" s="346" t="s">
        <v>6736</v>
      </c>
      <c r="AD281" s="346" t="s">
        <v>6091</v>
      </c>
      <c r="AE281" s="346" t="s">
        <v>6092</v>
      </c>
      <c r="AF281" s="346" t="s">
        <v>9066</v>
      </c>
      <c r="AG281" s="346" t="s">
        <v>9067</v>
      </c>
      <c r="AH281" s="346" t="s">
        <v>1214</v>
      </c>
      <c r="AI281" s="346" t="s">
        <v>3320</v>
      </c>
      <c r="AJ281" s="346" t="s">
        <v>5801</v>
      </c>
      <c r="AK281" s="346" t="s">
        <v>6587</v>
      </c>
      <c r="AL281" s="346" t="s">
        <v>5712</v>
      </c>
      <c r="AM281" s="347">
        <v>46842</v>
      </c>
      <c r="AN281" s="345">
        <v>15</v>
      </c>
      <c r="AO281" s="345">
        <v>180</v>
      </c>
      <c r="AP281" s="346" t="s">
        <v>5863</v>
      </c>
      <c r="AQ281" s="345">
        <v>591</v>
      </c>
      <c r="AR281" s="345">
        <v>490.86</v>
      </c>
      <c r="AS281" s="346" t="s">
        <v>733</v>
      </c>
      <c r="AT281" s="345">
        <v>31.13</v>
      </c>
      <c r="AU281" s="346" t="s">
        <v>1214</v>
      </c>
      <c r="AV281" s="345">
        <v>695</v>
      </c>
      <c r="AW281" s="346" t="s">
        <v>5713</v>
      </c>
      <c r="AX281" s="346" t="s">
        <v>5668</v>
      </c>
      <c r="AY281" s="346" t="s">
        <v>3320</v>
      </c>
      <c r="AZ281" s="346" t="s">
        <v>733</v>
      </c>
      <c r="BA281" s="346" t="s">
        <v>733</v>
      </c>
      <c r="BB281" s="345">
        <v>2438</v>
      </c>
      <c r="BC281" s="345">
        <v>2288</v>
      </c>
      <c r="BD281" s="346" t="s">
        <v>11715</v>
      </c>
      <c r="BE281" s="345">
        <v>365</v>
      </c>
      <c r="BF281" s="345">
        <v>95</v>
      </c>
      <c r="BG281" s="345">
        <v>98</v>
      </c>
      <c r="BH281" s="345">
        <v>25</v>
      </c>
      <c r="BI281" s="347">
        <v>46325</v>
      </c>
      <c r="BJ281" s="345">
        <v>0.5</v>
      </c>
      <c r="BK281" s="345">
        <v>10</v>
      </c>
      <c r="BL281" s="346" t="s">
        <v>11716</v>
      </c>
      <c r="BM281" s="346" t="s">
        <v>3320</v>
      </c>
      <c r="BN281" s="346" t="s">
        <v>3320</v>
      </c>
      <c r="BO281" s="346" t="s">
        <v>3320</v>
      </c>
      <c r="BP281" s="346" t="s">
        <v>3320</v>
      </c>
      <c r="BQ281" s="346" t="s">
        <v>3320</v>
      </c>
      <c r="BR281" s="346" t="s">
        <v>3320</v>
      </c>
      <c r="BS281" s="346" t="s">
        <v>3320</v>
      </c>
      <c r="BT281" s="346" t="s">
        <v>3320</v>
      </c>
      <c r="BU281" s="346" t="s">
        <v>3320</v>
      </c>
      <c r="BV281" s="346" t="s">
        <v>3320</v>
      </c>
      <c r="BW281" s="346" t="s">
        <v>3320</v>
      </c>
      <c r="BX281" s="348"/>
      <c r="BY281" s="346" t="s">
        <v>3320</v>
      </c>
      <c r="BZ281" s="346" t="s">
        <v>3320</v>
      </c>
      <c r="CA281" s="346" t="s">
        <v>3320</v>
      </c>
      <c r="CB281" s="346" t="s">
        <v>3320</v>
      </c>
      <c r="CC281" s="346" t="s">
        <v>3320</v>
      </c>
      <c r="CD281" s="346" t="s">
        <v>3320</v>
      </c>
      <c r="CE281" s="346" t="s">
        <v>3320</v>
      </c>
      <c r="CF281" s="346" t="s">
        <v>3320</v>
      </c>
      <c r="CG281" s="346" t="s">
        <v>3320</v>
      </c>
      <c r="CH281" s="348"/>
      <c r="CI281" s="346" t="s">
        <v>3320</v>
      </c>
      <c r="CJ281" s="346" t="s">
        <v>3320</v>
      </c>
      <c r="CK281" s="346" t="s">
        <v>3320</v>
      </c>
      <c r="CL281" s="346" t="s">
        <v>3320</v>
      </c>
      <c r="CM281" s="346" t="s">
        <v>3320</v>
      </c>
      <c r="CN281" s="346" t="s">
        <v>3320</v>
      </c>
      <c r="CO281" s="346" t="s">
        <v>3320</v>
      </c>
      <c r="CP281" s="346" t="s">
        <v>3320</v>
      </c>
      <c r="CQ281" s="346" t="s">
        <v>3320</v>
      </c>
      <c r="CR281" s="346" t="s">
        <v>3320</v>
      </c>
      <c r="CS281" s="346" t="s">
        <v>3320</v>
      </c>
      <c r="CT281" s="346" t="s">
        <v>3320</v>
      </c>
      <c r="CU281" s="346" t="s">
        <v>3320</v>
      </c>
      <c r="CV281" s="346" t="s">
        <v>3320</v>
      </c>
      <c r="CW281" s="346" t="s">
        <v>3320</v>
      </c>
      <c r="CX281" s="346" t="s">
        <v>3320</v>
      </c>
      <c r="CY281" s="346" t="s">
        <v>3320</v>
      </c>
      <c r="CZ281" s="346" t="s">
        <v>3320</v>
      </c>
      <c r="DA281" s="346" t="s">
        <v>3320</v>
      </c>
      <c r="DB281" s="346" t="s">
        <v>3320</v>
      </c>
      <c r="DC281" s="346" t="s">
        <v>3320</v>
      </c>
      <c r="DD281" s="346" t="s">
        <v>3320</v>
      </c>
      <c r="DE281" s="346" t="s">
        <v>3320</v>
      </c>
      <c r="DF281" s="346" t="s">
        <v>3320</v>
      </c>
      <c r="DG281" s="346" t="s">
        <v>3320</v>
      </c>
      <c r="DH281" s="346" t="s">
        <v>3320</v>
      </c>
      <c r="DI281" s="346" t="s">
        <v>3320</v>
      </c>
      <c r="DJ281" s="346" t="s">
        <v>3320</v>
      </c>
      <c r="DK281" s="346" t="s">
        <v>3320</v>
      </c>
      <c r="DL281" s="346" t="s">
        <v>3320</v>
      </c>
      <c r="DM281" s="346" t="s">
        <v>3320</v>
      </c>
      <c r="DN281" s="346" t="s">
        <v>3320</v>
      </c>
      <c r="DO281" s="346" t="s">
        <v>3320</v>
      </c>
      <c r="DP281" s="346" t="s">
        <v>3320</v>
      </c>
      <c r="DQ281" s="346" t="s">
        <v>3320</v>
      </c>
      <c r="DR281" s="346" t="s">
        <v>3320</v>
      </c>
      <c r="DS281" s="346" t="s">
        <v>3320</v>
      </c>
      <c r="DT281" s="346" t="s">
        <v>3320</v>
      </c>
      <c r="DU281" s="346" t="s">
        <v>3320</v>
      </c>
      <c r="DV281" s="346" t="s">
        <v>3320</v>
      </c>
      <c r="DW281" s="346" t="s">
        <v>3320</v>
      </c>
      <c r="DX281" s="346" t="s">
        <v>3320</v>
      </c>
      <c r="DY281" s="346" t="s">
        <v>3320</v>
      </c>
      <c r="DZ281" s="346" t="s">
        <v>3320</v>
      </c>
      <c r="EA281" s="346" t="s">
        <v>3320</v>
      </c>
      <c r="EB281" s="346" t="s">
        <v>3320</v>
      </c>
      <c r="EC281" s="346" t="s">
        <v>3320</v>
      </c>
      <c r="ED281" s="346" t="s">
        <v>3320</v>
      </c>
      <c r="EE281" s="346" t="s">
        <v>3320</v>
      </c>
      <c r="EF281" s="346" t="s">
        <v>3320</v>
      </c>
      <c r="EG281" s="346" t="s">
        <v>733</v>
      </c>
      <c r="EH281" s="346" t="s">
        <v>733</v>
      </c>
      <c r="EI281" s="346" t="s">
        <v>733</v>
      </c>
      <c r="EJ281" s="346" t="s">
        <v>733</v>
      </c>
      <c r="EK281" s="346" t="s">
        <v>2177</v>
      </c>
      <c r="EL281" s="346" t="s">
        <v>11717</v>
      </c>
      <c r="EM281" s="179" t="s">
        <v>11718</v>
      </c>
      <c r="EN281" s="348"/>
      <c r="EO281" s="346" t="s">
        <v>10064</v>
      </c>
      <c r="EP281" s="346" t="s">
        <v>3320</v>
      </c>
      <c r="EQ281" s="346" t="s">
        <v>3320</v>
      </c>
      <c r="ER281" s="346" t="s">
        <v>3320</v>
      </c>
      <c r="ES281" s="346" t="s">
        <v>3320</v>
      </c>
      <c r="ET281" s="346" t="s">
        <v>3320</v>
      </c>
      <c r="EU281" s="346" t="s">
        <v>3320</v>
      </c>
      <c r="EV281" s="346" t="s">
        <v>3320</v>
      </c>
      <c r="EW281" s="346" t="s">
        <v>3320</v>
      </c>
      <c r="EX281" s="346" t="s">
        <v>3320</v>
      </c>
      <c r="EY281" s="346" t="s">
        <v>3320</v>
      </c>
      <c r="EZ281" s="346" t="s">
        <v>3320</v>
      </c>
      <c r="FA281" s="346" t="s">
        <v>3320</v>
      </c>
      <c r="FB281" s="346" t="s">
        <v>3320</v>
      </c>
      <c r="FC281" s="346" t="s">
        <v>3320</v>
      </c>
      <c r="FD281" s="346" t="s">
        <v>3320</v>
      </c>
      <c r="FE281" s="346" t="s">
        <v>1214</v>
      </c>
      <c r="FF281" s="346" t="s">
        <v>3320</v>
      </c>
      <c r="FG281" s="346" t="s">
        <v>3320</v>
      </c>
      <c r="FH281" s="346" t="s">
        <v>3320</v>
      </c>
      <c r="FI281" s="346" t="s">
        <v>3320</v>
      </c>
      <c r="FJ281" s="346" t="s">
        <v>3320</v>
      </c>
      <c r="FK281" s="346" t="s">
        <v>3320</v>
      </c>
      <c r="FL281" s="346" t="s">
        <v>3320</v>
      </c>
      <c r="FM281" s="346" t="s">
        <v>3320</v>
      </c>
      <c r="FN281" s="346" t="s">
        <v>3320</v>
      </c>
      <c r="FO281" s="346" t="s">
        <v>3320</v>
      </c>
      <c r="FP281" s="346" t="s">
        <v>3320</v>
      </c>
      <c r="FQ281" s="346" t="s">
        <v>3320</v>
      </c>
      <c r="FR281" s="346" t="s">
        <v>3320</v>
      </c>
      <c r="FS281" s="346" t="s">
        <v>3320</v>
      </c>
      <c r="FT281" s="346" t="s">
        <v>3320</v>
      </c>
      <c r="FU281" s="346" t="s">
        <v>3320</v>
      </c>
      <c r="FV281" s="346" t="s">
        <v>3320</v>
      </c>
      <c r="FW281" s="346" t="s">
        <v>3320</v>
      </c>
      <c r="FX281" s="350">
        <v>46083.474953703706</v>
      </c>
      <c r="FY281" s="346" t="s">
        <v>3320</v>
      </c>
      <c r="FZ281" s="346" t="s">
        <v>10029</v>
      </c>
      <c r="GA281" s="346" t="s">
        <v>3320</v>
      </c>
      <c r="GB281" s="346" t="s">
        <v>3320</v>
      </c>
      <c r="GC281" s="346" t="s">
        <v>3320</v>
      </c>
      <c r="GD281" s="346" t="s">
        <v>3320</v>
      </c>
      <c r="GE281" s="346" t="s">
        <v>3320</v>
      </c>
      <c r="GF281" s="346" t="s">
        <v>3320</v>
      </c>
      <c r="GG281" s="346" t="s">
        <v>3320</v>
      </c>
      <c r="GH281" s="346" t="s">
        <v>3320</v>
      </c>
      <c r="GI281" s="346" t="s">
        <v>3320</v>
      </c>
      <c r="GJ281" s="346" t="s">
        <v>3320</v>
      </c>
      <c r="GK281" s="346" t="s">
        <v>3320</v>
      </c>
      <c r="GL281" s="346" t="s">
        <v>3320</v>
      </c>
      <c r="GM281" s="346" t="s">
        <v>3320</v>
      </c>
      <c r="GN281" s="346" t="s">
        <v>3320</v>
      </c>
      <c r="GO281" s="346" t="s">
        <v>3320</v>
      </c>
      <c r="GP281" s="346" t="s">
        <v>3320</v>
      </c>
      <c r="GQ281" s="346" t="s">
        <v>3320</v>
      </c>
      <c r="GR281" s="346" t="s">
        <v>3320</v>
      </c>
      <c r="GS281" s="346" t="s">
        <v>3320</v>
      </c>
      <c r="GT281" s="346" t="s">
        <v>3320</v>
      </c>
      <c r="GU281" s="346" t="s">
        <v>3320</v>
      </c>
      <c r="GV281" s="346" t="s">
        <v>3320</v>
      </c>
      <c r="GW281" s="346" t="s">
        <v>3320</v>
      </c>
      <c r="GX281" s="346" t="s">
        <v>3320</v>
      </c>
      <c r="GY281" s="346" t="s">
        <v>3320</v>
      </c>
      <c r="GZ281" s="346" t="s">
        <v>3320</v>
      </c>
      <c r="HA281" s="346" t="s">
        <v>3320</v>
      </c>
      <c r="HB281" s="346" t="s">
        <v>3320</v>
      </c>
      <c r="HC281" s="346" t="s">
        <v>3320</v>
      </c>
      <c r="HD281" s="346" t="s">
        <v>3320</v>
      </c>
      <c r="HE281" s="346" t="s">
        <v>3320</v>
      </c>
      <c r="HF281" s="346" t="s">
        <v>3320</v>
      </c>
      <c r="HG281" s="346" t="s">
        <v>3320</v>
      </c>
      <c r="HH281" s="346" t="s">
        <v>3320</v>
      </c>
      <c r="HI281" s="346" t="s">
        <v>3320</v>
      </c>
      <c r="HJ281" s="346" t="s">
        <v>3320</v>
      </c>
      <c r="HK281" s="346" t="s">
        <v>3320</v>
      </c>
      <c r="HL281" s="346" t="s">
        <v>3320</v>
      </c>
    </row>
    <row r="282" spans="1:220" ht="15.75" thickBot="1">
      <c r="A282" s="344" t="s">
        <v>11522</v>
      </c>
      <c r="B282" s="345">
        <v>1047</v>
      </c>
      <c r="C282" s="346" t="s">
        <v>11719</v>
      </c>
      <c r="D282" s="346" t="s">
        <v>5698</v>
      </c>
      <c r="E282" s="345">
        <v>1047</v>
      </c>
      <c r="F282" s="346" t="s">
        <v>7092</v>
      </c>
      <c r="G282" s="346" t="s">
        <v>7093</v>
      </c>
      <c r="H282" s="346" t="s">
        <v>11563</v>
      </c>
      <c r="I282" s="346" t="s">
        <v>5698</v>
      </c>
      <c r="J282" s="346" t="s">
        <v>6416</v>
      </c>
      <c r="K282" s="346" t="s">
        <v>6417</v>
      </c>
      <c r="L282" s="346" t="s">
        <v>5698</v>
      </c>
      <c r="M282" s="346" t="s">
        <v>5698</v>
      </c>
      <c r="N282" s="346" t="s">
        <v>7094</v>
      </c>
      <c r="O282" s="346" t="s">
        <v>7095</v>
      </c>
      <c r="P282" s="346" t="s">
        <v>3320</v>
      </c>
      <c r="Q282" s="346" t="s">
        <v>7096</v>
      </c>
      <c r="R282" s="346" t="s">
        <v>5698</v>
      </c>
      <c r="S282" s="346" t="s">
        <v>7097</v>
      </c>
      <c r="T282" s="346" t="s">
        <v>7098</v>
      </c>
      <c r="U282" s="346" t="s">
        <v>6425</v>
      </c>
      <c r="V282" s="346" t="s">
        <v>733</v>
      </c>
      <c r="W282" s="346" t="s">
        <v>733</v>
      </c>
      <c r="X282" s="346" t="s">
        <v>733</v>
      </c>
      <c r="Y282" s="346" t="s">
        <v>3320</v>
      </c>
      <c r="Z282" s="346" t="s">
        <v>6426</v>
      </c>
      <c r="AA282" s="346" t="s">
        <v>733</v>
      </c>
      <c r="AB282" s="346" t="s">
        <v>7099</v>
      </c>
      <c r="AC282" s="346" t="s">
        <v>6428</v>
      </c>
      <c r="AD282" s="346" t="s">
        <v>6429</v>
      </c>
      <c r="AE282" s="346" t="s">
        <v>6430</v>
      </c>
      <c r="AF282" s="346" t="s">
        <v>7100</v>
      </c>
      <c r="AG282" s="346" t="s">
        <v>7101</v>
      </c>
      <c r="AH282" s="346" t="s">
        <v>3320</v>
      </c>
      <c r="AI282" s="346" t="s">
        <v>3320</v>
      </c>
      <c r="AJ282" s="346" t="s">
        <v>3320</v>
      </c>
      <c r="AK282" s="346" t="s">
        <v>3320</v>
      </c>
      <c r="AL282" s="346" t="s">
        <v>3320</v>
      </c>
      <c r="AM282" s="346" t="s">
        <v>3320</v>
      </c>
      <c r="AN282" s="346" t="s">
        <v>3320</v>
      </c>
      <c r="AO282" s="346" t="s">
        <v>3320</v>
      </c>
      <c r="AP282" s="346" t="s">
        <v>3320</v>
      </c>
      <c r="AQ282" s="346" t="s">
        <v>3320</v>
      </c>
      <c r="AR282" s="346" t="s">
        <v>3320</v>
      </c>
      <c r="AS282" s="346" t="s">
        <v>3320</v>
      </c>
      <c r="AT282" s="346" t="s">
        <v>3320</v>
      </c>
      <c r="AU282" s="346" t="s">
        <v>3320</v>
      </c>
      <c r="AV282" s="346" t="s">
        <v>3320</v>
      </c>
      <c r="AW282" s="346" t="s">
        <v>3320</v>
      </c>
      <c r="AX282" s="346" t="s">
        <v>3320</v>
      </c>
      <c r="AY282" s="346" t="s">
        <v>3320</v>
      </c>
      <c r="AZ282" s="346" t="s">
        <v>3320</v>
      </c>
      <c r="BA282" s="346" t="s">
        <v>3320</v>
      </c>
      <c r="BB282" s="346" t="s">
        <v>3320</v>
      </c>
      <c r="BC282" s="346" t="s">
        <v>3320</v>
      </c>
      <c r="BD282" s="348"/>
      <c r="BE282" s="346" t="s">
        <v>3320</v>
      </c>
      <c r="BF282" s="346" t="s">
        <v>3320</v>
      </c>
      <c r="BG282" s="346" t="s">
        <v>3320</v>
      </c>
      <c r="BH282" s="346" t="s">
        <v>3320</v>
      </c>
      <c r="BI282" s="346" t="s">
        <v>3320</v>
      </c>
      <c r="BJ282" s="346" t="s">
        <v>3320</v>
      </c>
      <c r="BK282" s="346" t="s">
        <v>3320</v>
      </c>
      <c r="BL282" s="346" t="s">
        <v>3320</v>
      </c>
      <c r="BM282" s="346" t="s">
        <v>3320</v>
      </c>
      <c r="BN282" s="346" t="s">
        <v>3320</v>
      </c>
      <c r="BO282" s="346" t="s">
        <v>3320</v>
      </c>
      <c r="BP282" s="346" t="s">
        <v>3320</v>
      </c>
      <c r="BQ282" s="346" t="s">
        <v>3320</v>
      </c>
      <c r="BR282" s="346" t="s">
        <v>3320</v>
      </c>
      <c r="BS282" s="346" t="s">
        <v>3320</v>
      </c>
      <c r="BT282" s="346" t="s">
        <v>3320</v>
      </c>
      <c r="BU282" s="346" t="s">
        <v>3320</v>
      </c>
      <c r="BV282" s="346" t="s">
        <v>3320</v>
      </c>
      <c r="BW282" s="346" t="s">
        <v>3320</v>
      </c>
      <c r="BX282" s="348"/>
      <c r="BY282" s="346" t="s">
        <v>3320</v>
      </c>
      <c r="BZ282" s="346" t="s">
        <v>3320</v>
      </c>
      <c r="CA282" s="346" t="s">
        <v>3320</v>
      </c>
      <c r="CB282" s="346" t="s">
        <v>3320</v>
      </c>
      <c r="CC282" s="346" t="s">
        <v>3320</v>
      </c>
      <c r="CD282" s="346" t="s">
        <v>3320</v>
      </c>
      <c r="CE282" s="346" t="s">
        <v>3320</v>
      </c>
      <c r="CF282" s="346" t="s">
        <v>3320</v>
      </c>
      <c r="CG282" s="346" t="s">
        <v>3320</v>
      </c>
      <c r="CH282" s="348"/>
      <c r="CI282" s="346" t="s">
        <v>3320</v>
      </c>
      <c r="CJ282" s="346" t="s">
        <v>3320</v>
      </c>
      <c r="CK282" s="346" t="s">
        <v>3320</v>
      </c>
      <c r="CL282" s="346" t="s">
        <v>3320</v>
      </c>
      <c r="CM282" s="346" t="s">
        <v>3320</v>
      </c>
      <c r="CN282" s="346" t="s">
        <v>3320</v>
      </c>
      <c r="CO282" s="346" t="s">
        <v>3320</v>
      </c>
      <c r="CP282" s="346" t="s">
        <v>3320</v>
      </c>
      <c r="CQ282" s="346" t="s">
        <v>3320</v>
      </c>
      <c r="CR282" s="346" t="s">
        <v>3320</v>
      </c>
      <c r="CS282" s="346" t="s">
        <v>3320</v>
      </c>
      <c r="CT282" s="346" t="s">
        <v>3320</v>
      </c>
      <c r="CU282" s="346" t="s">
        <v>3320</v>
      </c>
      <c r="CV282" s="346" t="s">
        <v>3320</v>
      </c>
      <c r="CW282" s="346" t="s">
        <v>3320</v>
      </c>
      <c r="CX282" s="346" t="s">
        <v>3320</v>
      </c>
      <c r="CY282" s="346" t="s">
        <v>3320</v>
      </c>
      <c r="CZ282" s="346" t="s">
        <v>3320</v>
      </c>
      <c r="DA282" s="346" t="s">
        <v>3320</v>
      </c>
      <c r="DB282" s="346" t="s">
        <v>3320</v>
      </c>
      <c r="DC282" s="346" t="s">
        <v>3320</v>
      </c>
      <c r="DD282" s="346" t="s">
        <v>3320</v>
      </c>
      <c r="DE282" s="346" t="s">
        <v>3320</v>
      </c>
      <c r="DF282" s="346" t="s">
        <v>3320</v>
      </c>
      <c r="DG282" s="346" t="s">
        <v>3320</v>
      </c>
      <c r="DH282" s="346" t="s">
        <v>3320</v>
      </c>
      <c r="DI282" s="346" t="s">
        <v>3320</v>
      </c>
      <c r="DJ282" s="346" t="s">
        <v>3320</v>
      </c>
      <c r="DK282" s="346" t="s">
        <v>3320</v>
      </c>
      <c r="DL282" s="346" t="s">
        <v>3320</v>
      </c>
      <c r="DM282" s="346" t="s">
        <v>3320</v>
      </c>
      <c r="DN282" s="346" t="s">
        <v>3320</v>
      </c>
      <c r="DO282" s="346" t="s">
        <v>3320</v>
      </c>
      <c r="DP282" s="346" t="s">
        <v>3320</v>
      </c>
      <c r="DQ282" s="346" t="s">
        <v>3320</v>
      </c>
      <c r="DR282" s="346" t="s">
        <v>3320</v>
      </c>
      <c r="DS282" s="346" t="s">
        <v>3320</v>
      </c>
      <c r="DT282" s="346" t="s">
        <v>3320</v>
      </c>
      <c r="DU282" s="346" t="s">
        <v>3320</v>
      </c>
      <c r="DV282" s="346" t="s">
        <v>3320</v>
      </c>
      <c r="DW282" s="346" t="s">
        <v>3320</v>
      </c>
      <c r="DX282" s="346" t="s">
        <v>3320</v>
      </c>
      <c r="DY282" s="346" t="s">
        <v>3320</v>
      </c>
      <c r="DZ282" s="346" t="s">
        <v>3320</v>
      </c>
      <c r="EA282" s="346" t="s">
        <v>3320</v>
      </c>
      <c r="EB282" s="346" t="s">
        <v>3320</v>
      </c>
      <c r="EC282" s="346" t="s">
        <v>3320</v>
      </c>
      <c r="ED282" s="346" t="s">
        <v>3320</v>
      </c>
      <c r="EE282" s="346" t="s">
        <v>3320</v>
      </c>
      <c r="EF282" s="346" t="s">
        <v>3320</v>
      </c>
      <c r="EG282" s="346" t="s">
        <v>3320</v>
      </c>
      <c r="EH282" s="346" t="s">
        <v>3320</v>
      </c>
      <c r="EI282" s="346" t="s">
        <v>3320</v>
      </c>
      <c r="EJ282" s="346" t="s">
        <v>3320</v>
      </c>
      <c r="EK282" s="346" t="s">
        <v>3320</v>
      </c>
      <c r="EL282" s="346" t="s">
        <v>3320</v>
      </c>
      <c r="EM282" s="346" t="s">
        <v>3320</v>
      </c>
      <c r="EN282" s="348"/>
      <c r="EO282" s="346" t="s">
        <v>3320</v>
      </c>
      <c r="EP282" s="346" t="s">
        <v>3320</v>
      </c>
      <c r="EQ282" s="346" t="s">
        <v>3320</v>
      </c>
      <c r="ER282" s="346" t="s">
        <v>3320</v>
      </c>
      <c r="ES282" s="346" t="s">
        <v>3320</v>
      </c>
      <c r="ET282" s="346" t="s">
        <v>3320</v>
      </c>
      <c r="EU282" s="346" t="s">
        <v>3320</v>
      </c>
      <c r="EV282" s="346" t="s">
        <v>3320</v>
      </c>
      <c r="EW282" s="346" t="s">
        <v>3320</v>
      </c>
      <c r="EX282" s="346" t="s">
        <v>3320</v>
      </c>
      <c r="EY282" s="346" t="s">
        <v>3320</v>
      </c>
      <c r="EZ282" s="346" t="s">
        <v>3320</v>
      </c>
      <c r="FA282" s="346" t="s">
        <v>3320</v>
      </c>
      <c r="FB282" s="346" t="s">
        <v>3320</v>
      </c>
      <c r="FC282" s="346" t="s">
        <v>3320</v>
      </c>
      <c r="FD282" s="346" t="s">
        <v>3320</v>
      </c>
      <c r="FE282" s="346" t="s">
        <v>1214</v>
      </c>
      <c r="FF282" s="346" t="s">
        <v>3320</v>
      </c>
      <c r="FG282" s="346" t="s">
        <v>3320</v>
      </c>
      <c r="FH282" s="346" t="s">
        <v>3320</v>
      </c>
      <c r="FI282" s="346" t="s">
        <v>3320</v>
      </c>
      <c r="FJ282" s="346" t="s">
        <v>3320</v>
      </c>
      <c r="FK282" s="346" t="s">
        <v>3320</v>
      </c>
      <c r="FL282" s="346" t="s">
        <v>3320</v>
      </c>
      <c r="FM282" s="346" t="s">
        <v>3320</v>
      </c>
      <c r="FN282" s="346" t="s">
        <v>3320</v>
      </c>
      <c r="FO282" s="346" t="s">
        <v>3320</v>
      </c>
      <c r="FP282" s="346" t="s">
        <v>3320</v>
      </c>
      <c r="FQ282" s="346" t="s">
        <v>3320</v>
      </c>
      <c r="FR282" s="346" t="s">
        <v>3320</v>
      </c>
      <c r="FS282" s="346" t="s">
        <v>3320</v>
      </c>
      <c r="FT282" s="346" t="s">
        <v>3320</v>
      </c>
      <c r="FU282" s="346" t="s">
        <v>3320</v>
      </c>
      <c r="FV282" s="346" t="s">
        <v>3320</v>
      </c>
      <c r="FW282" s="346" t="s">
        <v>3320</v>
      </c>
      <c r="FX282" s="350">
        <v>46083.503078703703</v>
      </c>
      <c r="FY282" s="346" t="s">
        <v>3320</v>
      </c>
      <c r="FZ282" s="346" t="s">
        <v>10029</v>
      </c>
      <c r="GA282" s="346" t="s">
        <v>3320</v>
      </c>
      <c r="GB282" s="346" t="s">
        <v>3320</v>
      </c>
      <c r="GC282" s="346" t="s">
        <v>3320</v>
      </c>
      <c r="GD282" s="346" t="s">
        <v>3320</v>
      </c>
      <c r="GE282" s="346" t="s">
        <v>3320</v>
      </c>
      <c r="GF282" s="346" t="s">
        <v>3320</v>
      </c>
      <c r="GG282" s="346" t="s">
        <v>3320</v>
      </c>
      <c r="GH282" s="346" t="s">
        <v>3320</v>
      </c>
      <c r="GI282" s="346" t="s">
        <v>3320</v>
      </c>
      <c r="GJ282" s="346" t="s">
        <v>3320</v>
      </c>
      <c r="GK282" s="346" t="s">
        <v>3320</v>
      </c>
      <c r="GL282" s="346" t="s">
        <v>3320</v>
      </c>
      <c r="GM282" s="346" t="s">
        <v>3320</v>
      </c>
      <c r="GN282" s="346" t="s">
        <v>3320</v>
      </c>
      <c r="GO282" s="346" t="s">
        <v>3320</v>
      </c>
      <c r="GP282" s="346" t="s">
        <v>3320</v>
      </c>
      <c r="GQ282" s="346" t="s">
        <v>3320</v>
      </c>
      <c r="GR282" s="346" t="s">
        <v>3320</v>
      </c>
      <c r="GS282" s="346" t="s">
        <v>3320</v>
      </c>
      <c r="GT282" s="346" t="s">
        <v>3320</v>
      </c>
      <c r="GU282" s="346" t="s">
        <v>3320</v>
      </c>
      <c r="GV282" s="346" t="s">
        <v>3320</v>
      </c>
      <c r="GW282" s="346" t="s">
        <v>3320</v>
      </c>
      <c r="GX282" s="346" t="s">
        <v>3320</v>
      </c>
      <c r="GY282" s="346" t="s">
        <v>3320</v>
      </c>
      <c r="GZ282" s="346" t="s">
        <v>3320</v>
      </c>
      <c r="HA282" s="346" t="s">
        <v>3320</v>
      </c>
      <c r="HB282" s="346" t="s">
        <v>3320</v>
      </c>
      <c r="HC282" s="346" t="s">
        <v>3320</v>
      </c>
      <c r="HD282" s="346" t="s">
        <v>3320</v>
      </c>
      <c r="HE282" s="346" t="s">
        <v>3320</v>
      </c>
      <c r="HF282" s="346" t="s">
        <v>3320</v>
      </c>
      <c r="HG282" s="346" t="s">
        <v>3320</v>
      </c>
      <c r="HH282" s="346" t="s">
        <v>3320</v>
      </c>
      <c r="HI282" s="346" t="s">
        <v>3320</v>
      </c>
      <c r="HJ282" s="346" t="s">
        <v>3320</v>
      </c>
      <c r="HK282" s="346" t="s">
        <v>3320</v>
      </c>
      <c r="HL282" s="346" t="s">
        <v>3320</v>
      </c>
    </row>
    <row r="283" spans="1:220" ht="15.75" thickBot="1">
      <c r="A283" s="344" t="s">
        <v>11522</v>
      </c>
      <c r="B283" s="345">
        <v>1049</v>
      </c>
      <c r="C283" s="346" t="s">
        <v>11720</v>
      </c>
      <c r="D283" s="346" t="s">
        <v>5698</v>
      </c>
      <c r="E283" s="345">
        <v>1049</v>
      </c>
      <c r="F283" s="346" t="s">
        <v>11721</v>
      </c>
      <c r="G283" s="346" t="s">
        <v>11722</v>
      </c>
      <c r="H283" s="346" t="s">
        <v>11563</v>
      </c>
      <c r="I283" s="346" t="s">
        <v>5916</v>
      </c>
      <c r="J283" s="346" t="s">
        <v>11437</v>
      </c>
      <c r="K283" s="346" t="s">
        <v>5698</v>
      </c>
      <c r="L283" s="346" t="s">
        <v>5698</v>
      </c>
      <c r="M283" s="346" t="s">
        <v>5698</v>
      </c>
      <c r="N283" s="346" t="s">
        <v>11723</v>
      </c>
      <c r="O283" s="346" t="s">
        <v>11724</v>
      </c>
      <c r="P283" s="346" t="s">
        <v>11722</v>
      </c>
      <c r="Q283" s="346" t="s">
        <v>11725</v>
      </c>
      <c r="R283" s="346" t="s">
        <v>5698</v>
      </c>
      <c r="S283" s="346" t="s">
        <v>11726</v>
      </c>
      <c r="T283" s="346" t="s">
        <v>11727</v>
      </c>
      <c r="U283" s="346" t="s">
        <v>11727</v>
      </c>
      <c r="V283" s="346" t="s">
        <v>1214</v>
      </c>
      <c r="W283" s="346" t="s">
        <v>1214</v>
      </c>
      <c r="X283" s="346" t="s">
        <v>1214</v>
      </c>
      <c r="Y283" s="346" t="s">
        <v>11728</v>
      </c>
      <c r="Z283" s="346" t="s">
        <v>11728</v>
      </c>
      <c r="AA283" s="346" t="s">
        <v>1214</v>
      </c>
      <c r="AB283" s="346" t="s">
        <v>11729</v>
      </c>
      <c r="AC283" s="346" t="s">
        <v>11728</v>
      </c>
      <c r="AD283" s="346" t="s">
        <v>11728</v>
      </c>
      <c r="AE283" s="346" t="s">
        <v>11728</v>
      </c>
      <c r="AF283" s="346" t="s">
        <v>11728</v>
      </c>
      <c r="AG283" s="346" t="s">
        <v>11730</v>
      </c>
      <c r="AH283" s="346" t="s">
        <v>1214</v>
      </c>
      <c r="AI283" s="346" t="s">
        <v>3320</v>
      </c>
      <c r="AJ283" s="346" t="s">
        <v>5801</v>
      </c>
      <c r="AK283" s="346" t="s">
        <v>9525</v>
      </c>
      <c r="AL283" s="346" t="s">
        <v>5665</v>
      </c>
      <c r="AM283" s="347">
        <v>46507</v>
      </c>
      <c r="AN283" s="346" t="s">
        <v>3320</v>
      </c>
      <c r="AO283" s="345">
        <v>435</v>
      </c>
      <c r="AP283" s="346" t="s">
        <v>5666</v>
      </c>
      <c r="AQ283" s="345">
        <v>456</v>
      </c>
      <c r="AR283" s="345">
        <v>234</v>
      </c>
      <c r="AS283" s="346" t="s">
        <v>733</v>
      </c>
      <c r="AT283" s="346" t="s">
        <v>3320</v>
      </c>
      <c r="AU283" s="346" t="s">
        <v>3320</v>
      </c>
      <c r="AV283" s="346" t="s">
        <v>3320</v>
      </c>
      <c r="AW283" s="346" t="s">
        <v>3320</v>
      </c>
      <c r="AX283" s="346" t="s">
        <v>3320</v>
      </c>
      <c r="AY283" s="346" t="s">
        <v>3320</v>
      </c>
      <c r="AZ283" s="346" t="s">
        <v>3320</v>
      </c>
      <c r="BA283" s="346" t="s">
        <v>3320</v>
      </c>
      <c r="BB283" s="346" t="s">
        <v>3320</v>
      </c>
      <c r="BC283" s="346" t="s">
        <v>3320</v>
      </c>
      <c r="BD283" s="348"/>
      <c r="BE283" s="346" t="s">
        <v>3320</v>
      </c>
      <c r="BF283" s="346" t="s">
        <v>3320</v>
      </c>
      <c r="BG283" s="346" t="s">
        <v>3320</v>
      </c>
      <c r="BH283" s="346" t="s">
        <v>3320</v>
      </c>
      <c r="BI283" s="346" t="s">
        <v>3320</v>
      </c>
      <c r="BJ283" s="346" t="s">
        <v>3320</v>
      </c>
      <c r="BK283" s="346" t="s">
        <v>3320</v>
      </c>
      <c r="BL283" s="346" t="s">
        <v>3320</v>
      </c>
      <c r="BM283" s="346" t="s">
        <v>3320</v>
      </c>
      <c r="BN283" s="345">
        <v>50</v>
      </c>
      <c r="BO283" s="345">
        <v>50</v>
      </c>
      <c r="BP283" s="346" t="s">
        <v>1214</v>
      </c>
      <c r="BQ283" s="346" t="s">
        <v>11731</v>
      </c>
      <c r="BR283" s="345">
        <v>59</v>
      </c>
      <c r="BS283" s="346" t="s">
        <v>1214</v>
      </c>
      <c r="BT283" s="346" t="s">
        <v>733</v>
      </c>
      <c r="BU283" s="346" t="s">
        <v>733</v>
      </c>
      <c r="BV283" s="345">
        <v>43</v>
      </c>
      <c r="BW283" s="345">
        <v>45</v>
      </c>
      <c r="BX283" s="346" t="s">
        <v>11732</v>
      </c>
      <c r="BY283" s="345">
        <v>34</v>
      </c>
      <c r="BZ283" s="345">
        <v>34</v>
      </c>
      <c r="CA283" s="345">
        <v>23</v>
      </c>
      <c r="CB283" s="345">
        <v>65</v>
      </c>
      <c r="CC283" s="347">
        <v>46681</v>
      </c>
      <c r="CD283" s="345">
        <v>12</v>
      </c>
      <c r="CE283" s="345">
        <v>12</v>
      </c>
      <c r="CF283" s="346" t="s">
        <v>11733</v>
      </c>
      <c r="CG283" s="345">
        <v>12345654</v>
      </c>
      <c r="CH283" s="348"/>
      <c r="CI283" s="346" t="s">
        <v>3320</v>
      </c>
      <c r="CJ283" s="346" t="s">
        <v>3320</v>
      </c>
      <c r="CK283" s="346" t="s">
        <v>3320</v>
      </c>
      <c r="CL283" s="346" t="s">
        <v>3320</v>
      </c>
      <c r="CM283" s="346" t="s">
        <v>3320</v>
      </c>
      <c r="CN283" s="346" t="s">
        <v>3320</v>
      </c>
      <c r="CO283" s="346" t="s">
        <v>3320</v>
      </c>
      <c r="CP283" s="346" t="s">
        <v>3320</v>
      </c>
      <c r="CQ283" s="346" t="s">
        <v>3320</v>
      </c>
      <c r="CR283" s="346" t="s">
        <v>3320</v>
      </c>
      <c r="CS283" s="346" t="s">
        <v>3320</v>
      </c>
      <c r="CT283" s="346" t="s">
        <v>3320</v>
      </c>
      <c r="CU283" s="346" t="s">
        <v>3320</v>
      </c>
      <c r="CV283" s="346" t="s">
        <v>3320</v>
      </c>
      <c r="CW283" s="346" t="s">
        <v>3320</v>
      </c>
      <c r="CX283" s="346" t="s">
        <v>3320</v>
      </c>
      <c r="CY283" s="346" t="s">
        <v>3320</v>
      </c>
      <c r="CZ283" s="346" t="s">
        <v>3320</v>
      </c>
      <c r="DA283" s="346" t="s">
        <v>3320</v>
      </c>
      <c r="DB283" s="346" t="s">
        <v>3320</v>
      </c>
      <c r="DC283" s="346" t="s">
        <v>3320</v>
      </c>
      <c r="DD283" s="346" t="s">
        <v>3320</v>
      </c>
      <c r="DE283" s="346" t="s">
        <v>3320</v>
      </c>
      <c r="DF283" s="346" t="s">
        <v>3320</v>
      </c>
      <c r="DG283" s="346" t="s">
        <v>3320</v>
      </c>
      <c r="DH283" s="346" t="s">
        <v>3320</v>
      </c>
      <c r="DI283" s="346" t="s">
        <v>3320</v>
      </c>
      <c r="DJ283" s="346" t="s">
        <v>3320</v>
      </c>
      <c r="DK283" s="346" t="s">
        <v>3320</v>
      </c>
      <c r="DL283" s="346" t="s">
        <v>3320</v>
      </c>
      <c r="DM283" s="346" t="s">
        <v>3320</v>
      </c>
      <c r="DN283" s="346" t="s">
        <v>3320</v>
      </c>
      <c r="DO283" s="346" t="s">
        <v>3320</v>
      </c>
      <c r="DP283" s="346" t="s">
        <v>3320</v>
      </c>
      <c r="DQ283" s="346" t="s">
        <v>3320</v>
      </c>
      <c r="DR283" s="346" t="s">
        <v>3320</v>
      </c>
      <c r="DS283" s="346" t="s">
        <v>3320</v>
      </c>
      <c r="DT283" s="346" t="s">
        <v>3320</v>
      </c>
      <c r="DU283" s="346" t="s">
        <v>3320</v>
      </c>
      <c r="DV283" s="346" t="s">
        <v>3320</v>
      </c>
      <c r="DW283" s="346" t="s">
        <v>3320</v>
      </c>
      <c r="DX283" s="346" t="s">
        <v>3320</v>
      </c>
      <c r="DY283" s="346" t="s">
        <v>3320</v>
      </c>
      <c r="DZ283" s="346" t="s">
        <v>3320</v>
      </c>
      <c r="EA283" s="346" t="s">
        <v>3320</v>
      </c>
      <c r="EB283" s="346" t="s">
        <v>3320</v>
      </c>
      <c r="EC283" s="346" t="s">
        <v>3320</v>
      </c>
      <c r="ED283" s="346" t="s">
        <v>3320</v>
      </c>
      <c r="EE283" s="346" t="s">
        <v>3320</v>
      </c>
      <c r="EF283" s="345">
        <v>23421</v>
      </c>
      <c r="EG283" s="346" t="s">
        <v>733</v>
      </c>
      <c r="EH283" s="346" t="s">
        <v>733</v>
      </c>
      <c r="EI283" s="346" t="s">
        <v>733</v>
      </c>
      <c r="EJ283" s="346" t="s">
        <v>733</v>
      </c>
      <c r="EK283" s="346" t="s">
        <v>11734</v>
      </c>
      <c r="EL283" s="346" t="s">
        <v>11735</v>
      </c>
      <c r="EM283" s="346" t="s">
        <v>5774</v>
      </c>
      <c r="EN283" s="348"/>
      <c r="EO283" s="346" t="s">
        <v>10065</v>
      </c>
      <c r="EP283" s="345">
        <v>3453</v>
      </c>
      <c r="EQ283" s="345">
        <v>43534</v>
      </c>
      <c r="ER283" s="345">
        <v>5343</v>
      </c>
      <c r="ES283" s="345">
        <v>54646</v>
      </c>
      <c r="ET283" s="346" t="s">
        <v>5774</v>
      </c>
      <c r="EU283" s="346" t="s">
        <v>733</v>
      </c>
      <c r="EV283" s="346" t="s">
        <v>733</v>
      </c>
      <c r="EW283" s="346" t="s">
        <v>10066</v>
      </c>
      <c r="EX283" s="346" t="s">
        <v>733</v>
      </c>
      <c r="EY283" s="346" t="s">
        <v>733</v>
      </c>
      <c r="EZ283" s="346" t="s">
        <v>733</v>
      </c>
      <c r="FA283" s="346" t="s">
        <v>733</v>
      </c>
      <c r="FB283" s="346" t="s">
        <v>733</v>
      </c>
      <c r="FC283" s="349" t="s">
        <v>5676</v>
      </c>
      <c r="FD283" s="346" t="s">
        <v>3320</v>
      </c>
      <c r="FE283" s="346" t="s">
        <v>733</v>
      </c>
      <c r="FF283" s="346" t="s">
        <v>5721</v>
      </c>
      <c r="FG283" s="346" t="s">
        <v>733</v>
      </c>
      <c r="FH283" s="346" t="s">
        <v>5946</v>
      </c>
      <c r="FI283" s="345">
        <v>3257683</v>
      </c>
      <c r="FJ283" s="346" t="s">
        <v>3320</v>
      </c>
      <c r="FK283" s="345">
        <v>30</v>
      </c>
      <c r="FL283" s="346" t="s">
        <v>733</v>
      </c>
      <c r="FM283" s="346" t="s">
        <v>5873</v>
      </c>
      <c r="FN283" s="345">
        <v>43567</v>
      </c>
      <c r="FO283" s="346" t="s">
        <v>1214</v>
      </c>
      <c r="FP283" s="346" t="s">
        <v>3320</v>
      </c>
      <c r="FQ283" s="346" t="s">
        <v>10067</v>
      </c>
      <c r="FR283" s="346" t="s">
        <v>10068</v>
      </c>
      <c r="FS283" s="346" t="s">
        <v>3320</v>
      </c>
      <c r="FT283" s="346" t="s">
        <v>3320</v>
      </c>
      <c r="FU283" s="346" t="s">
        <v>3320</v>
      </c>
      <c r="FV283" s="346" t="s">
        <v>3320</v>
      </c>
      <c r="FW283" s="346" t="s">
        <v>3320</v>
      </c>
      <c r="FX283" s="350">
        <v>46083.51048611111</v>
      </c>
      <c r="FY283" s="346" t="s">
        <v>3320</v>
      </c>
      <c r="FZ283" s="346" t="s">
        <v>10029</v>
      </c>
      <c r="GA283" s="346" t="s">
        <v>3320</v>
      </c>
      <c r="GB283" s="346" t="s">
        <v>3320</v>
      </c>
      <c r="GC283" s="346" t="s">
        <v>3320</v>
      </c>
      <c r="GD283" s="346" t="s">
        <v>3320</v>
      </c>
      <c r="GE283" s="346" t="s">
        <v>3320</v>
      </c>
      <c r="GF283" s="346" t="s">
        <v>3320</v>
      </c>
      <c r="GG283" s="346" t="s">
        <v>3320</v>
      </c>
      <c r="GH283" s="346" t="s">
        <v>3320</v>
      </c>
      <c r="GI283" s="346" t="s">
        <v>3320</v>
      </c>
      <c r="GJ283" s="346" t="s">
        <v>3320</v>
      </c>
      <c r="GK283" s="346" t="s">
        <v>3320</v>
      </c>
      <c r="GL283" s="346" t="s">
        <v>3320</v>
      </c>
      <c r="GM283" s="346" t="s">
        <v>3320</v>
      </c>
      <c r="GN283" s="346" t="s">
        <v>3320</v>
      </c>
      <c r="GO283" s="346" t="s">
        <v>3320</v>
      </c>
      <c r="GP283" s="346" t="s">
        <v>3320</v>
      </c>
      <c r="GQ283" s="346" t="s">
        <v>3320</v>
      </c>
      <c r="GR283" s="346" t="s">
        <v>3320</v>
      </c>
      <c r="GS283" s="346" t="s">
        <v>3320</v>
      </c>
      <c r="GT283" s="346" t="s">
        <v>3320</v>
      </c>
      <c r="GU283" s="346" t="s">
        <v>3320</v>
      </c>
      <c r="GV283" s="346" t="s">
        <v>3320</v>
      </c>
      <c r="GW283" s="346" t="s">
        <v>3320</v>
      </c>
      <c r="GX283" s="346" t="s">
        <v>3320</v>
      </c>
      <c r="GY283" s="346" t="s">
        <v>3320</v>
      </c>
      <c r="GZ283" s="346" t="s">
        <v>3320</v>
      </c>
      <c r="HA283" s="346" t="s">
        <v>3320</v>
      </c>
      <c r="HB283" s="346" t="s">
        <v>3320</v>
      </c>
      <c r="HC283" s="346" t="s">
        <v>3320</v>
      </c>
      <c r="HD283" s="346" t="s">
        <v>3320</v>
      </c>
      <c r="HE283" s="346" t="s">
        <v>3320</v>
      </c>
      <c r="HF283" s="346" t="s">
        <v>3320</v>
      </c>
      <c r="HG283" s="346" t="s">
        <v>3320</v>
      </c>
      <c r="HH283" s="346" t="s">
        <v>3320</v>
      </c>
      <c r="HI283" s="346" t="s">
        <v>3320</v>
      </c>
      <c r="HJ283" s="346" t="s">
        <v>3320</v>
      </c>
      <c r="HK283" s="346" t="s">
        <v>3320</v>
      </c>
      <c r="HL283" s="346" t="s">
        <v>3320</v>
      </c>
    </row>
    <row r="284" spans="1:220" ht="15.75" thickBot="1">
      <c r="A284" s="344" t="s">
        <v>11522</v>
      </c>
      <c r="B284" s="345">
        <v>1052</v>
      </c>
      <c r="C284" s="346" t="s">
        <v>11736</v>
      </c>
      <c r="D284" s="346" t="s">
        <v>5698</v>
      </c>
      <c r="E284" s="345">
        <v>1052</v>
      </c>
      <c r="F284" s="346" t="s">
        <v>5641</v>
      </c>
      <c r="G284" s="346" t="s">
        <v>525</v>
      </c>
      <c r="H284" s="346" t="s">
        <v>8608</v>
      </c>
      <c r="I284" s="346" t="s">
        <v>5643</v>
      </c>
      <c r="J284" s="346" t="s">
        <v>520</v>
      </c>
      <c r="K284" s="346" t="s">
        <v>525</v>
      </c>
      <c r="L284" s="346" t="s">
        <v>8609</v>
      </c>
      <c r="M284" s="346" t="s">
        <v>5648</v>
      </c>
      <c r="N284" s="346" t="s">
        <v>5649</v>
      </c>
      <c r="O284" s="346" t="s">
        <v>5650</v>
      </c>
      <c r="P284" s="346" t="s">
        <v>525</v>
      </c>
      <c r="Q284" s="346" t="s">
        <v>5651</v>
      </c>
      <c r="R284" s="346" t="s">
        <v>5652</v>
      </c>
      <c r="S284" s="346" t="s">
        <v>5653</v>
      </c>
      <c r="T284" s="346" t="s">
        <v>5654</v>
      </c>
      <c r="U284" s="346" t="s">
        <v>5655</v>
      </c>
      <c r="V284" s="346" t="s">
        <v>733</v>
      </c>
      <c r="W284" s="346" t="s">
        <v>733</v>
      </c>
      <c r="X284" s="346" t="s">
        <v>733</v>
      </c>
      <c r="Y284" s="346" t="s">
        <v>3320</v>
      </c>
      <c r="Z284" s="346" t="s">
        <v>5656</v>
      </c>
      <c r="AA284" s="346" t="s">
        <v>733</v>
      </c>
      <c r="AB284" s="346" t="s">
        <v>5657</v>
      </c>
      <c r="AC284" s="346" t="s">
        <v>5658</v>
      </c>
      <c r="AD284" s="346" t="s">
        <v>5659</v>
      </c>
      <c r="AE284" s="346" t="s">
        <v>5660</v>
      </c>
      <c r="AF284" s="346" t="s">
        <v>5661</v>
      </c>
      <c r="AG284" s="346" t="s">
        <v>5662</v>
      </c>
      <c r="AH284" s="346" t="s">
        <v>1214</v>
      </c>
      <c r="AI284" s="346" t="s">
        <v>3320</v>
      </c>
      <c r="AJ284" s="346" t="s">
        <v>7206</v>
      </c>
      <c r="AK284" s="346" t="s">
        <v>8382</v>
      </c>
      <c r="AL284" s="346" t="s">
        <v>5665</v>
      </c>
      <c r="AM284" s="347">
        <v>47392</v>
      </c>
      <c r="AN284" s="345">
        <v>18</v>
      </c>
      <c r="AO284" s="345">
        <v>138.81</v>
      </c>
      <c r="AP284" s="346" t="s">
        <v>5666</v>
      </c>
      <c r="AQ284" s="345">
        <v>505</v>
      </c>
      <c r="AR284" s="345">
        <v>465</v>
      </c>
      <c r="AS284" s="346" t="s">
        <v>733</v>
      </c>
      <c r="AT284" s="345">
        <v>31.85</v>
      </c>
      <c r="AU284" s="346" t="s">
        <v>1214</v>
      </c>
      <c r="AV284" s="345">
        <v>650</v>
      </c>
      <c r="AW284" s="346" t="s">
        <v>5667</v>
      </c>
      <c r="AX284" s="346" t="s">
        <v>5668</v>
      </c>
      <c r="AY284" s="346" t="s">
        <v>3320</v>
      </c>
      <c r="AZ284" s="346" t="s">
        <v>733</v>
      </c>
      <c r="BA284" s="346" t="s">
        <v>1214</v>
      </c>
      <c r="BB284" s="345">
        <v>2387</v>
      </c>
      <c r="BC284" s="345">
        <v>2219.9</v>
      </c>
      <c r="BD284" s="346" t="s">
        <v>5900</v>
      </c>
      <c r="BE284" s="345">
        <v>365</v>
      </c>
      <c r="BF284" s="345">
        <v>90</v>
      </c>
      <c r="BG284" s="345">
        <v>98</v>
      </c>
      <c r="BH284" s="345">
        <v>25</v>
      </c>
      <c r="BI284" s="347">
        <v>46873</v>
      </c>
      <c r="BJ284" s="345">
        <v>0.4</v>
      </c>
      <c r="BK284" s="345">
        <v>8</v>
      </c>
      <c r="BL284" s="346" t="s">
        <v>11737</v>
      </c>
      <c r="BM284" s="345">
        <v>1450875.6</v>
      </c>
      <c r="BN284" s="346" t="s">
        <v>3320</v>
      </c>
      <c r="BO284" s="346" t="s">
        <v>3320</v>
      </c>
      <c r="BP284" s="346" t="s">
        <v>3320</v>
      </c>
      <c r="BQ284" s="346" t="s">
        <v>3320</v>
      </c>
      <c r="BR284" s="346" t="s">
        <v>3320</v>
      </c>
      <c r="BS284" s="346" t="s">
        <v>3320</v>
      </c>
      <c r="BT284" s="346" t="s">
        <v>3320</v>
      </c>
      <c r="BU284" s="346" t="s">
        <v>3320</v>
      </c>
      <c r="BV284" s="346" t="s">
        <v>3320</v>
      </c>
      <c r="BW284" s="346" t="s">
        <v>3320</v>
      </c>
      <c r="BX284" s="348"/>
      <c r="BY284" s="346" t="s">
        <v>3320</v>
      </c>
      <c r="BZ284" s="346" t="s">
        <v>3320</v>
      </c>
      <c r="CA284" s="346" t="s">
        <v>3320</v>
      </c>
      <c r="CB284" s="346" t="s">
        <v>3320</v>
      </c>
      <c r="CC284" s="346" t="s">
        <v>3320</v>
      </c>
      <c r="CD284" s="346" t="s">
        <v>3320</v>
      </c>
      <c r="CE284" s="346" t="s">
        <v>3320</v>
      </c>
      <c r="CF284" s="346" t="s">
        <v>3320</v>
      </c>
      <c r="CG284" s="346" t="s">
        <v>3320</v>
      </c>
      <c r="CH284" s="348"/>
      <c r="CI284" s="346" t="s">
        <v>3320</v>
      </c>
      <c r="CJ284" s="346" t="s">
        <v>3320</v>
      </c>
      <c r="CK284" s="346" t="s">
        <v>3320</v>
      </c>
      <c r="CL284" s="346" t="s">
        <v>3320</v>
      </c>
      <c r="CM284" s="346" t="s">
        <v>3320</v>
      </c>
      <c r="CN284" s="346" t="s">
        <v>3320</v>
      </c>
      <c r="CO284" s="346" t="s">
        <v>3320</v>
      </c>
      <c r="CP284" s="346" t="s">
        <v>3320</v>
      </c>
      <c r="CQ284" s="346" t="s">
        <v>3320</v>
      </c>
      <c r="CR284" s="346" t="s">
        <v>3320</v>
      </c>
      <c r="CS284" s="346" t="s">
        <v>3320</v>
      </c>
      <c r="CT284" s="346" t="s">
        <v>3320</v>
      </c>
      <c r="CU284" s="346" t="s">
        <v>3320</v>
      </c>
      <c r="CV284" s="346" t="s">
        <v>3320</v>
      </c>
      <c r="CW284" s="346" t="s">
        <v>3320</v>
      </c>
      <c r="CX284" s="346" t="s">
        <v>3320</v>
      </c>
      <c r="CY284" s="346" t="s">
        <v>3320</v>
      </c>
      <c r="CZ284" s="346" t="s">
        <v>3320</v>
      </c>
      <c r="DA284" s="346" t="s">
        <v>3320</v>
      </c>
      <c r="DB284" s="346" t="s">
        <v>3320</v>
      </c>
      <c r="DC284" s="346" t="s">
        <v>3320</v>
      </c>
      <c r="DD284" s="346" t="s">
        <v>3320</v>
      </c>
      <c r="DE284" s="346" t="s">
        <v>3320</v>
      </c>
      <c r="DF284" s="346" t="s">
        <v>3320</v>
      </c>
      <c r="DG284" s="346" t="s">
        <v>3320</v>
      </c>
      <c r="DH284" s="346" t="s">
        <v>3320</v>
      </c>
      <c r="DI284" s="346" t="s">
        <v>3320</v>
      </c>
      <c r="DJ284" s="346" t="s">
        <v>3320</v>
      </c>
      <c r="DK284" s="346" t="s">
        <v>3320</v>
      </c>
      <c r="DL284" s="346" t="s">
        <v>3320</v>
      </c>
      <c r="DM284" s="346" t="s">
        <v>3320</v>
      </c>
      <c r="DN284" s="346" t="s">
        <v>3320</v>
      </c>
      <c r="DO284" s="346" t="s">
        <v>3320</v>
      </c>
      <c r="DP284" s="346" t="s">
        <v>3320</v>
      </c>
      <c r="DQ284" s="346" t="s">
        <v>3320</v>
      </c>
      <c r="DR284" s="346" t="s">
        <v>3320</v>
      </c>
      <c r="DS284" s="346" t="s">
        <v>3320</v>
      </c>
      <c r="DT284" s="346" t="s">
        <v>3320</v>
      </c>
      <c r="DU284" s="346" t="s">
        <v>3320</v>
      </c>
      <c r="DV284" s="346" t="s">
        <v>3320</v>
      </c>
      <c r="DW284" s="346" t="s">
        <v>3320</v>
      </c>
      <c r="DX284" s="346" t="s">
        <v>3320</v>
      </c>
      <c r="DY284" s="346" t="s">
        <v>3320</v>
      </c>
      <c r="DZ284" s="346" t="s">
        <v>3320</v>
      </c>
      <c r="EA284" s="346" t="s">
        <v>3320</v>
      </c>
      <c r="EB284" s="346" t="s">
        <v>3320</v>
      </c>
      <c r="EC284" s="346" t="s">
        <v>3320</v>
      </c>
      <c r="ED284" s="346" t="s">
        <v>3320</v>
      </c>
      <c r="EE284" s="346" t="s">
        <v>3320</v>
      </c>
      <c r="EF284" s="345">
        <v>145087360</v>
      </c>
      <c r="EG284" s="346" t="s">
        <v>733</v>
      </c>
      <c r="EH284" s="346" t="s">
        <v>733</v>
      </c>
      <c r="EI284" s="346" t="s">
        <v>733</v>
      </c>
      <c r="EJ284" s="346" t="s">
        <v>733</v>
      </c>
      <c r="EK284" s="346" t="s">
        <v>2325</v>
      </c>
      <c r="EL284" s="346" t="s">
        <v>8612</v>
      </c>
      <c r="EM284" s="179" t="s">
        <v>11738</v>
      </c>
      <c r="EN284" s="348"/>
      <c r="EO284" s="346" t="s">
        <v>10069</v>
      </c>
      <c r="EP284" s="346" t="s">
        <v>3320</v>
      </c>
      <c r="EQ284" s="346" t="s">
        <v>3320</v>
      </c>
      <c r="ER284" s="346" t="s">
        <v>3320</v>
      </c>
      <c r="ES284" s="346" t="s">
        <v>3320</v>
      </c>
      <c r="ET284" s="346" t="s">
        <v>3320</v>
      </c>
      <c r="EU284" s="346" t="s">
        <v>3320</v>
      </c>
      <c r="EV284" s="346" t="s">
        <v>3320</v>
      </c>
      <c r="EW284" s="346" t="s">
        <v>3320</v>
      </c>
      <c r="EX284" s="346" t="s">
        <v>3320</v>
      </c>
      <c r="EY284" s="346" t="s">
        <v>3320</v>
      </c>
      <c r="EZ284" s="346" t="s">
        <v>3320</v>
      </c>
      <c r="FA284" s="346" t="s">
        <v>3320</v>
      </c>
      <c r="FB284" s="346" t="s">
        <v>3320</v>
      </c>
      <c r="FC284" s="346" t="s">
        <v>3320</v>
      </c>
      <c r="FD284" s="346" t="s">
        <v>3320</v>
      </c>
      <c r="FE284" s="346" t="s">
        <v>1214</v>
      </c>
      <c r="FF284" s="346" t="s">
        <v>3320</v>
      </c>
      <c r="FG284" s="346" t="s">
        <v>1214</v>
      </c>
      <c r="FH284" s="346" t="s">
        <v>3320</v>
      </c>
      <c r="FI284" s="346" t="s">
        <v>3320</v>
      </c>
      <c r="FJ284" s="346" t="s">
        <v>3320</v>
      </c>
      <c r="FK284" s="346" t="s">
        <v>3320</v>
      </c>
      <c r="FL284" s="346" t="s">
        <v>1214</v>
      </c>
      <c r="FM284" s="346" t="s">
        <v>3320</v>
      </c>
      <c r="FN284" s="346" t="s">
        <v>3320</v>
      </c>
      <c r="FO284" s="346" t="s">
        <v>1214</v>
      </c>
      <c r="FP284" s="346" t="s">
        <v>3320</v>
      </c>
      <c r="FQ284" s="346" t="s">
        <v>3320</v>
      </c>
      <c r="FR284" s="346" t="s">
        <v>3320</v>
      </c>
      <c r="FS284" s="346" t="s">
        <v>3320</v>
      </c>
      <c r="FT284" s="346" t="s">
        <v>3320</v>
      </c>
      <c r="FU284" s="346" t="s">
        <v>3320</v>
      </c>
      <c r="FV284" s="346" t="s">
        <v>3320</v>
      </c>
      <c r="FW284" s="346" t="s">
        <v>3320</v>
      </c>
      <c r="FX284" s="350">
        <v>46083.541759259257</v>
      </c>
      <c r="FY284" s="346" t="s">
        <v>3320</v>
      </c>
      <c r="FZ284" s="346" t="s">
        <v>10029</v>
      </c>
      <c r="GA284" s="346" t="s">
        <v>3320</v>
      </c>
      <c r="GB284" s="346" t="s">
        <v>3320</v>
      </c>
      <c r="GC284" s="346" t="s">
        <v>3320</v>
      </c>
      <c r="GD284" s="346" t="s">
        <v>3320</v>
      </c>
      <c r="GE284" s="346" t="s">
        <v>3320</v>
      </c>
      <c r="GF284" s="346" t="s">
        <v>3320</v>
      </c>
      <c r="GG284" s="346" t="s">
        <v>3320</v>
      </c>
      <c r="GH284" s="346" t="s">
        <v>3320</v>
      </c>
      <c r="GI284" s="346" t="s">
        <v>3320</v>
      </c>
      <c r="GJ284" s="346" t="s">
        <v>3320</v>
      </c>
      <c r="GK284" s="346" t="s">
        <v>3320</v>
      </c>
      <c r="GL284" s="346" t="s">
        <v>3320</v>
      </c>
      <c r="GM284" s="346" t="s">
        <v>3320</v>
      </c>
      <c r="GN284" s="346" t="s">
        <v>3320</v>
      </c>
      <c r="GO284" s="346" t="s">
        <v>3320</v>
      </c>
      <c r="GP284" s="346" t="s">
        <v>3320</v>
      </c>
      <c r="GQ284" s="346" t="s">
        <v>3320</v>
      </c>
      <c r="GR284" s="346" t="s">
        <v>3320</v>
      </c>
      <c r="GS284" s="346" t="s">
        <v>3320</v>
      </c>
      <c r="GT284" s="346" t="s">
        <v>3320</v>
      </c>
      <c r="GU284" s="346" t="s">
        <v>3320</v>
      </c>
      <c r="GV284" s="346" t="s">
        <v>3320</v>
      </c>
      <c r="GW284" s="346" t="s">
        <v>3320</v>
      </c>
      <c r="GX284" s="346" t="s">
        <v>3320</v>
      </c>
      <c r="GY284" s="346" t="s">
        <v>3320</v>
      </c>
      <c r="GZ284" s="346" t="s">
        <v>3320</v>
      </c>
      <c r="HA284" s="346" t="s">
        <v>3320</v>
      </c>
      <c r="HB284" s="346" t="s">
        <v>3320</v>
      </c>
      <c r="HC284" s="346" t="s">
        <v>3320</v>
      </c>
      <c r="HD284" s="346" t="s">
        <v>3320</v>
      </c>
      <c r="HE284" s="346" t="s">
        <v>3320</v>
      </c>
      <c r="HF284" s="346" t="s">
        <v>3320</v>
      </c>
      <c r="HG284" s="346" t="s">
        <v>3320</v>
      </c>
      <c r="HH284" s="346" t="s">
        <v>3320</v>
      </c>
      <c r="HI284" s="346" t="s">
        <v>3320</v>
      </c>
      <c r="HJ284" s="346" t="s">
        <v>3320</v>
      </c>
      <c r="HK284" s="346" t="s">
        <v>3320</v>
      </c>
      <c r="HL284" s="346" t="s">
        <v>3320</v>
      </c>
    </row>
    <row r="285" spans="1:220" ht="15.75" thickBot="1">
      <c r="A285" s="344" t="s">
        <v>11522</v>
      </c>
      <c r="B285" s="345">
        <v>870</v>
      </c>
      <c r="C285" s="346" t="s">
        <v>11739</v>
      </c>
      <c r="D285" s="346" t="s">
        <v>5698</v>
      </c>
      <c r="E285" s="345">
        <v>870</v>
      </c>
      <c r="F285" s="346" t="s">
        <v>7305</v>
      </c>
      <c r="G285" s="346" t="s">
        <v>7306</v>
      </c>
      <c r="H285" s="346" t="s">
        <v>3326</v>
      </c>
      <c r="I285" s="346" t="s">
        <v>5698</v>
      </c>
      <c r="J285" s="346" t="s">
        <v>7308</v>
      </c>
      <c r="K285" s="346" t="s">
        <v>5698</v>
      </c>
      <c r="L285" s="346" t="s">
        <v>7310</v>
      </c>
      <c r="M285" s="346" t="s">
        <v>7310</v>
      </c>
      <c r="N285" s="346" t="s">
        <v>7311</v>
      </c>
      <c r="O285" s="346" t="s">
        <v>7312</v>
      </c>
      <c r="P285" s="346" t="s">
        <v>3320</v>
      </c>
      <c r="Q285" s="346" t="s">
        <v>7313</v>
      </c>
      <c r="R285" s="346" t="s">
        <v>5698</v>
      </c>
      <c r="S285" s="346" t="s">
        <v>7314</v>
      </c>
      <c r="T285" s="346" t="s">
        <v>7315</v>
      </c>
      <c r="U285" s="346" t="s">
        <v>7316</v>
      </c>
      <c r="V285" s="346" t="s">
        <v>733</v>
      </c>
      <c r="W285" s="346" t="s">
        <v>733</v>
      </c>
      <c r="X285" s="346" t="s">
        <v>733</v>
      </c>
      <c r="Y285" s="346" t="s">
        <v>3320</v>
      </c>
      <c r="Z285" s="346" t="s">
        <v>7317</v>
      </c>
      <c r="AA285" s="346" t="s">
        <v>733</v>
      </c>
      <c r="AB285" s="346" t="s">
        <v>7318</v>
      </c>
      <c r="AC285" s="346" t="s">
        <v>7319</v>
      </c>
      <c r="AD285" s="346" t="s">
        <v>7320</v>
      </c>
      <c r="AE285" s="346" t="s">
        <v>7321</v>
      </c>
      <c r="AF285" s="346" t="s">
        <v>7322</v>
      </c>
      <c r="AG285" s="346" t="s">
        <v>7323</v>
      </c>
      <c r="AH285" s="346" t="s">
        <v>3320</v>
      </c>
      <c r="AI285" s="346" t="s">
        <v>3320</v>
      </c>
      <c r="AJ285" s="346" t="s">
        <v>3320</v>
      </c>
      <c r="AK285" s="346" t="s">
        <v>3320</v>
      </c>
      <c r="AL285" s="346" t="s">
        <v>3320</v>
      </c>
      <c r="AM285" s="346" t="s">
        <v>3320</v>
      </c>
      <c r="AN285" s="346" t="s">
        <v>3320</v>
      </c>
      <c r="AO285" s="346" t="s">
        <v>3320</v>
      </c>
      <c r="AP285" s="346" t="s">
        <v>3320</v>
      </c>
      <c r="AQ285" s="346" t="s">
        <v>3320</v>
      </c>
      <c r="AR285" s="346" t="s">
        <v>3320</v>
      </c>
      <c r="AS285" s="346" t="s">
        <v>3320</v>
      </c>
      <c r="AT285" s="346" t="s">
        <v>3320</v>
      </c>
      <c r="AU285" s="346" t="s">
        <v>3320</v>
      </c>
      <c r="AV285" s="346" t="s">
        <v>3320</v>
      </c>
      <c r="AW285" s="346" t="s">
        <v>3320</v>
      </c>
      <c r="AX285" s="346" t="s">
        <v>3320</v>
      </c>
      <c r="AY285" s="346" t="s">
        <v>3320</v>
      </c>
      <c r="AZ285" s="346" t="s">
        <v>3320</v>
      </c>
      <c r="BA285" s="346" t="s">
        <v>3320</v>
      </c>
      <c r="BB285" s="346" t="s">
        <v>3320</v>
      </c>
      <c r="BC285" s="346" t="s">
        <v>3320</v>
      </c>
      <c r="BD285" s="348"/>
      <c r="BE285" s="346" t="s">
        <v>3320</v>
      </c>
      <c r="BF285" s="346" t="s">
        <v>3320</v>
      </c>
      <c r="BG285" s="346" t="s">
        <v>3320</v>
      </c>
      <c r="BH285" s="346" t="s">
        <v>3320</v>
      </c>
      <c r="BI285" s="346" t="s">
        <v>3320</v>
      </c>
      <c r="BJ285" s="346" t="s">
        <v>3320</v>
      </c>
      <c r="BK285" s="346" t="s">
        <v>3320</v>
      </c>
      <c r="BL285" s="346" t="s">
        <v>3320</v>
      </c>
      <c r="BM285" s="346" t="s">
        <v>3320</v>
      </c>
      <c r="BN285" s="346" t="s">
        <v>3320</v>
      </c>
      <c r="BO285" s="346" t="s">
        <v>3320</v>
      </c>
      <c r="BP285" s="346" t="s">
        <v>3320</v>
      </c>
      <c r="BQ285" s="346" t="s">
        <v>3320</v>
      </c>
      <c r="BR285" s="346" t="s">
        <v>3320</v>
      </c>
      <c r="BS285" s="346" t="s">
        <v>3320</v>
      </c>
      <c r="BT285" s="346" t="s">
        <v>3320</v>
      </c>
      <c r="BU285" s="346" t="s">
        <v>3320</v>
      </c>
      <c r="BV285" s="346" t="s">
        <v>3320</v>
      </c>
      <c r="BW285" s="346" t="s">
        <v>3320</v>
      </c>
      <c r="BX285" s="348"/>
      <c r="BY285" s="346" t="s">
        <v>3320</v>
      </c>
      <c r="BZ285" s="346" t="s">
        <v>3320</v>
      </c>
      <c r="CA285" s="346" t="s">
        <v>3320</v>
      </c>
      <c r="CB285" s="346" t="s">
        <v>3320</v>
      </c>
      <c r="CC285" s="346" t="s">
        <v>3320</v>
      </c>
      <c r="CD285" s="346" t="s">
        <v>3320</v>
      </c>
      <c r="CE285" s="346" t="s">
        <v>3320</v>
      </c>
      <c r="CF285" s="346" t="s">
        <v>3320</v>
      </c>
      <c r="CG285" s="346" t="s">
        <v>3320</v>
      </c>
      <c r="CH285" s="348"/>
      <c r="CI285" s="346" t="s">
        <v>3320</v>
      </c>
      <c r="CJ285" s="346" t="s">
        <v>3320</v>
      </c>
      <c r="CK285" s="346" t="s">
        <v>3320</v>
      </c>
      <c r="CL285" s="346" t="s">
        <v>3320</v>
      </c>
      <c r="CM285" s="346" t="s">
        <v>3320</v>
      </c>
      <c r="CN285" s="346" t="s">
        <v>3320</v>
      </c>
      <c r="CO285" s="346" t="s">
        <v>3320</v>
      </c>
      <c r="CP285" s="346" t="s">
        <v>3320</v>
      </c>
      <c r="CQ285" s="346" t="s">
        <v>3320</v>
      </c>
      <c r="CR285" s="346" t="s">
        <v>3320</v>
      </c>
      <c r="CS285" s="346" t="s">
        <v>3320</v>
      </c>
      <c r="CT285" s="346" t="s">
        <v>3320</v>
      </c>
      <c r="CU285" s="346" t="s">
        <v>3320</v>
      </c>
      <c r="CV285" s="346" t="s">
        <v>3320</v>
      </c>
      <c r="CW285" s="346" t="s">
        <v>3320</v>
      </c>
      <c r="CX285" s="346" t="s">
        <v>3320</v>
      </c>
      <c r="CY285" s="346" t="s">
        <v>3320</v>
      </c>
      <c r="CZ285" s="346" t="s">
        <v>3320</v>
      </c>
      <c r="DA285" s="346" t="s">
        <v>3320</v>
      </c>
      <c r="DB285" s="346" t="s">
        <v>3320</v>
      </c>
      <c r="DC285" s="346" t="s">
        <v>3320</v>
      </c>
      <c r="DD285" s="346" t="s">
        <v>3320</v>
      </c>
      <c r="DE285" s="346" t="s">
        <v>3320</v>
      </c>
      <c r="DF285" s="346" t="s">
        <v>3320</v>
      </c>
      <c r="DG285" s="346" t="s">
        <v>3320</v>
      </c>
      <c r="DH285" s="346" t="s">
        <v>3320</v>
      </c>
      <c r="DI285" s="346" t="s">
        <v>3320</v>
      </c>
      <c r="DJ285" s="346" t="s">
        <v>3320</v>
      </c>
      <c r="DK285" s="346" t="s">
        <v>3320</v>
      </c>
      <c r="DL285" s="346" t="s">
        <v>3320</v>
      </c>
      <c r="DM285" s="346" t="s">
        <v>3320</v>
      </c>
      <c r="DN285" s="346" t="s">
        <v>3320</v>
      </c>
      <c r="DO285" s="346" t="s">
        <v>3320</v>
      </c>
      <c r="DP285" s="346" t="s">
        <v>3320</v>
      </c>
      <c r="DQ285" s="346" t="s">
        <v>3320</v>
      </c>
      <c r="DR285" s="346" t="s">
        <v>3320</v>
      </c>
      <c r="DS285" s="346" t="s">
        <v>3320</v>
      </c>
      <c r="DT285" s="346" t="s">
        <v>3320</v>
      </c>
      <c r="DU285" s="346" t="s">
        <v>3320</v>
      </c>
      <c r="DV285" s="346" t="s">
        <v>3320</v>
      </c>
      <c r="DW285" s="346" t="s">
        <v>3320</v>
      </c>
      <c r="DX285" s="346" t="s">
        <v>3320</v>
      </c>
      <c r="DY285" s="346" t="s">
        <v>3320</v>
      </c>
      <c r="DZ285" s="346" t="s">
        <v>3320</v>
      </c>
      <c r="EA285" s="346" t="s">
        <v>3320</v>
      </c>
      <c r="EB285" s="346" t="s">
        <v>3320</v>
      </c>
      <c r="EC285" s="346" t="s">
        <v>3320</v>
      </c>
      <c r="ED285" s="346" t="s">
        <v>3320</v>
      </c>
      <c r="EE285" s="346" t="s">
        <v>3320</v>
      </c>
      <c r="EF285" s="346" t="s">
        <v>3320</v>
      </c>
      <c r="EG285" s="346" t="s">
        <v>3320</v>
      </c>
      <c r="EH285" s="346" t="s">
        <v>3320</v>
      </c>
      <c r="EI285" s="346" t="s">
        <v>3320</v>
      </c>
      <c r="EJ285" s="346" t="s">
        <v>3320</v>
      </c>
      <c r="EK285" s="346" t="s">
        <v>3320</v>
      </c>
      <c r="EL285" s="346" t="s">
        <v>3320</v>
      </c>
      <c r="EM285" s="346" t="s">
        <v>3320</v>
      </c>
      <c r="EN285" s="348"/>
      <c r="EO285" s="346" t="s">
        <v>3320</v>
      </c>
      <c r="EP285" s="346" t="s">
        <v>3320</v>
      </c>
      <c r="EQ285" s="346" t="s">
        <v>3320</v>
      </c>
      <c r="ER285" s="346" t="s">
        <v>3320</v>
      </c>
      <c r="ES285" s="346" t="s">
        <v>3320</v>
      </c>
      <c r="ET285" s="346" t="s">
        <v>3320</v>
      </c>
      <c r="EU285" s="346" t="s">
        <v>3320</v>
      </c>
      <c r="EV285" s="346" t="s">
        <v>3320</v>
      </c>
      <c r="EW285" s="346" t="s">
        <v>3320</v>
      </c>
      <c r="EX285" s="346" t="s">
        <v>3320</v>
      </c>
      <c r="EY285" s="346" t="s">
        <v>3320</v>
      </c>
      <c r="EZ285" s="346" t="s">
        <v>3320</v>
      </c>
      <c r="FA285" s="346" t="s">
        <v>3320</v>
      </c>
      <c r="FB285" s="346" t="s">
        <v>3320</v>
      </c>
      <c r="FC285" s="346" t="s">
        <v>3320</v>
      </c>
      <c r="FD285" s="346" t="s">
        <v>3320</v>
      </c>
      <c r="FE285" s="346" t="s">
        <v>1214</v>
      </c>
      <c r="FF285" s="346" t="s">
        <v>3320</v>
      </c>
      <c r="FG285" s="346" t="s">
        <v>3320</v>
      </c>
      <c r="FH285" s="346" t="s">
        <v>3320</v>
      </c>
      <c r="FI285" s="346" t="s">
        <v>3320</v>
      </c>
      <c r="FJ285" s="346" t="s">
        <v>3320</v>
      </c>
      <c r="FK285" s="346" t="s">
        <v>3320</v>
      </c>
      <c r="FL285" s="346" t="s">
        <v>3320</v>
      </c>
      <c r="FM285" s="346" t="s">
        <v>3320</v>
      </c>
      <c r="FN285" s="346" t="s">
        <v>3320</v>
      </c>
      <c r="FO285" s="346" t="s">
        <v>3320</v>
      </c>
      <c r="FP285" s="346" t="s">
        <v>3320</v>
      </c>
      <c r="FQ285" s="346" t="s">
        <v>3320</v>
      </c>
      <c r="FR285" s="346" t="s">
        <v>3320</v>
      </c>
      <c r="FS285" s="346" t="s">
        <v>3320</v>
      </c>
      <c r="FT285" s="346" t="s">
        <v>3320</v>
      </c>
      <c r="FU285" s="346" t="s">
        <v>3320</v>
      </c>
      <c r="FV285" s="346" t="s">
        <v>3320</v>
      </c>
      <c r="FW285" s="346" t="s">
        <v>3320</v>
      </c>
      <c r="FX285" s="350">
        <v>46079.771516203706</v>
      </c>
      <c r="FY285" s="346" t="s">
        <v>3320</v>
      </c>
      <c r="FZ285" s="346" t="s">
        <v>10029</v>
      </c>
      <c r="GA285" s="346" t="s">
        <v>3320</v>
      </c>
      <c r="GB285" s="346" t="s">
        <v>3320</v>
      </c>
      <c r="GC285" s="346" t="s">
        <v>3320</v>
      </c>
      <c r="GD285" s="346" t="s">
        <v>3320</v>
      </c>
      <c r="GE285" s="346" t="s">
        <v>3320</v>
      </c>
      <c r="GF285" s="346" t="s">
        <v>3320</v>
      </c>
      <c r="GG285" s="346" t="s">
        <v>3320</v>
      </c>
      <c r="GH285" s="346" t="s">
        <v>3320</v>
      </c>
      <c r="GI285" s="346" t="s">
        <v>3320</v>
      </c>
      <c r="GJ285" s="346" t="s">
        <v>3320</v>
      </c>
      <c r="GK285" s="346" t="s">
        <v>3320</v>
      </c>
      <c r="GL285" s="346" t="s">
        <v>3320</v>
      </c>
      <c r="GM285" s="346" t="s">
        <v>3320</v>
      </c>
      <c r="GN285" s="346" t="s">
        <v>3320</v>
      </c>
      <c r="GO285" s="346" t="s">
        <v>3320</v>
      </c>
      <c r="GP285" s="346" t="s">
        <v>3320</v>
      </c>
      <c r="GQ285" s="346" t="s">
        <v>3320</v>
      </c>
      <c r="GR285" s="346" t="s">
        <v>3320</v>
      </c>
      <c r="GS285" s="346" t="s">
        <v>3320</v>
      </c>
      <c r="GT285" s="346" t="s">
        <v>3320</v>
      </c>
      <c r="GU285" s="346" t="s">
        <v>3320</v>
      </c>
      <c r="GV285" s="346" t="s">
        <v>3320</v>
      </c>
      <c r="GW285" s="346" t="s">
        <v>3320</v>
      </c>
      <c r="GX285" s="346" t="s">
        <v>3320</v>
      </c>
      <c r="GY285" s="346" t="s">
        <v>3320</v>
      </c>
      <c r="GZ285" s="346" t="s">
        <v>3320</v>
      </c>
      <c r="HA285" s="346" t="s">
        <v>3320</v>
      </c>
      <c r="HB285" s="346" t="s">
        <v>3320</v>
      </c>
      <c r="HC285" s="346" t="s">
        <v>3320</v>
      </c>
      <c r="HD285" s="346" t="s">
        <v>3320</v>
      </c>
      <c r="HE285" s="346" t="s">
        <v>3320</v>
      </c>
      <c r="HF285" s="346" t="s">
        <v>3320</v>
      </c>
      <c r="HG285" s="346" t="s">
        <v>3320</v>
      </c>
      <c r="HH285" s="346" t="s">
        <v>3320</v>
      </c>
      <c r="HI285" s="346" t="s">
        <v>3320</v>
      </c>
      <c r="HJ285" s="346" t="s">
        <v>3320</v>
      </c>
      <c r="HK285" s="346" t="s">
        <v>3320</v>
      </c>
      <c r="HL285" s="346" t="s">
        <v>3320</v>
      </c>
    </row>
    <row r="286" spans="1:220" ht="15.75" thickBot="1">
      <c r="A286" s="346" t="s">
        <v>11522</v>
      </c>
      <c r="B286" s="345">
        <v>336</v>
      </c>
      <c r="C286" s="346" t="s">
        <v>11740</v>
      </c>
      <c r="D286" s="346" t="s">
        <v>5698</v>
      </c>
      <c r="E286" s="345">
        <v>336</v>
      </c>
      <c r="F286" s="346" t="s">
        <v>8886</v>
      </c>
      <c r="G286" s="346" t="s">
        <v>8887</v>
      </c>
      <c r="H286" s="346" t="s">
        <v>8888</v>
      </c>
      <c r="I286" s="346" t="s">
        <v>5698</v>
      </c>
      <c r="J286" s="346" t="s">
        <v>6660</v>
      </c>
      <c r="K286" s="346" t="s">
        <v>6662</v>
      </c>
      <c r="L286" s="346" t="s">
        <v>8889</v>
      </c>
      <c r="M286" s="346" t="s">
        <v>5698</v>
      </c>
      <c r="N286" s="346" t="s">
        <v>4753</v>
      </c>
      <c r="O286" s="346" t="s">
        <v>8727</v>
      </c>
      <c r="P286" s="346" t="s">
        <v>3320</v>
      </c>
      <c r="Q286" s="346" t="s">
        <v>8728</v>
      </c>
      <c r="R286" s="346" t="s">
        <v>5698</v>
      </c>
      <c r="S286" s="346" t="s">
        <v>6667</v>
      </c>
      <c r="T286" s="346" t="s">
        <v>6668</v>
      </c>
      <c r="U286" s="346" t="s">
        <v>6669</v>
      </c>
      <c r="V286" s="346" t="s">
        <v>733</v>
      </c>
      <c r="W286" s="346" t="s">
        <v>733</v>
      </c>
      <c r="X286" s="346" t="s">
        <v>733</v>
      </c>
      <c r="Y286" s="346" t="s">
        <v>3320</v>
      </c>
      <c r="Z286" s="346" t="s">
        <v>6670</v>
      </c>
      <c r="AA286" s="346" t="s">
        <v>733</v>
      </c>
      <c r="AB286" s="346" t="s">
        <v>6813</v>
      </c>
      <c r="AC286" s="346" t="s">
        <v>6672</v>
      </c>
      <c r="AD286" s="346" t="s">
        <v>6673</v>
      </c>
      <c r="AE286" s="346" t="s">
        <v>6674</v>
      </c>
      <c r="AF286" s="346" t="s">
        <v>6814</v>
      </c>
      <c r="AG286" s="346" t="s">
        <v>8890</v>
      </c>
      <c r="AH286" s="346" t="s">
        <v>1214</v>
      </c>
      <c r="AI286" s="346" t="s">
        <v>3320</v>
      </c>
      <c r="AJ286" s="346" t="s">
        <v>5747</v>
      </c>
      <c r="AK286" s="346" t="s">
        <v>7640</v>
      </c>
      <c r="AL286" s="346" t="s">
        <v>5712</v>
      </c>
      <c r="AM286" s="346" t="s">
        <v>3320</v>
      </c>
      <c r="AN286" s="346" t="s">
        <v>3320</v>
      </c>
      <c r="AO286" s="346" t="s">
        <v>3320</v>
      </c>
      <c r="AP286" s="346" t="s">
        <v>5666</v>
      </c>
      <c r="AQ286" s="346" t="s">
        <v>3320</v>
      </c>
      <c r="AR286" s="346" t="s">
        <v>3320</v>
      </c>
      <c r="AS286" s="346" t="s">
        <v>733</v>
      </c>
      <c r="AT286" s="346" t="s">
        <v>3320</v>
      </c>
      <c r="AU286" s="346" t="s">
        <v>3320</v>
      </c>
      <c r="AV286" s="346" t="s">
        <v>3320</v>
      </c>
      <c r="AW286" s="346" t="s">
        <v>3320</v>
      </c>
      <c r="AX286" s="346" t="s">
        <v>3320</v>
      </c>
      <c r="AY286" s="346" t="s">
        <v>3320</v>
      </c>
      <c r="AZ286" s="346" t="s">
        <v>3320</v>
      </c>
      <c r="BA286" s="346" t="s">
        <v>3320</v>
      </c>
      <c r="BB286" s="346" t="s">
        <v>3320</v>
      </c>
      <c r="BC286" s="346" t="s">
        <v>3320</v>
      </c>
      <c r="BD286" s="348"/>
      <c r="BE286" s="346" t="s">
        <v>3320</v>
      </c>
      <c r="BF286" s="346" t="s">
        <v>3320</v>
      </c>
      <c r="BG286" s="346" t="s">
        <v>3320</v>
      </c>
      <c r="BH286" s="346" t="s">
        <v>3320</v>
      </c>
      <c r="BI286" s="346" t="s">
        <v>3320</v>
      </c>
      <c r="BJ286" s="346" t="s">
        <v>3320</v>
      </c>
      <c r="BK286" s="346" t="s">
        <v>3320</v>
      </c>
      <c r="BL286" s="346" t="s">
        <v>3320</v>
      </c>
      <c r="BM286" s="346" t="s">
        <v>3320</v>
      </c>
      <c r="BN286" s="346" t="s">
        <v>3320</v>
      </c>
      <c r="BO286" s="346" t="s">
        <v>3320</v>
      </c>
      <c r="BP286" s="346" t="s">
        <v>3320</v>
      </c>
      <c r="BQ286" s="346" t="s">
        <v>3320</v>
      </c>
      <c r="BR286" s="346" t="s">
        <v>3320</v>
      </c>
      <c r="BS286" s="346" t="s">
        <v>3320</v>
      </c>
      <c r="BT286" s="346" t="s">
        <v>3320</v>
      </c>
      <c r="BU286" s="346" t="s">
        <v>3320</v>
      </c>
      <c r="BV286" s="346" t="s">
        <v>3320</v>
      </c>
      <c r="BW286" s="346" t="s">
        <v>3320</v>
      </c>
      <c r="BX286" s="348"/>
      <c r="BY286" s="346" t="s">
        <v>3320</v>
      </c>
      <c r="BZ286" s="346" t="s">
        <v>3320</v>
      </c>
      <c r="CA286" s="346" t="s">
        <v>3320</v>
      </c>
      <c r="CB286" s="346" t="s">
        <v>3320</v>
      </c>
      <c r="CC286" s="346" t="s">
        <v>3320</v>
      </c>
      <c r="CD286" s="346" t="s">
        <v>3320</v>
      </c>
      <c r="CE286" s="346" t="s">
        <v>3320</v>
      </c>
      <c r="CF286" s="346" t="s">
        <v>3320</v>
      </c>
      <c r="CG286" s="346" t="s">
        <v>3320</v>
      </c>
      <c r="CH286" s="348"/>
      <c r="CI286" s="346" t="s">
        <v>3320</v>
      </c>
      <c r="CJ286" s="346" t="s">
        <v>3320</v>
      </c>
      <c r="CK286" s="346" t="s">
        <v>3320</v>
      </c>
      <c r="CL286" s="346" t="s">
        <v>3320</v>
      </c>
      <c r="CM286" s="346" t="s">
        <v>3320</v>
      </c>
      <c r="CN286" s="346" t="s">
        <v>3320</v>
      </c>
      <c r="CO286" s="346" t="s">
        <v>3320</v>
      </c>
      <c r="CP286" s="346" t="s">
        <v>3320</v>
      </c>
      <c r="CQ286" s="346" t="s">
        <v>3320</v>
      </c>
      <c r="CR286" s="346" t="s">
        <v>3320</v>
      </c>
      <c r="CS286" s="346" t="s">
        <v>3320</v>
      </c>
      <c r="CT286" s="346" t="s">
        <v>3320</v>
      </c>
      <c r="CU286" s="346" t="s">
        <v>3320</v>
      </c>
      <c r="CV286" s="346" t="s">
        <v>3320</v>
      </c>
      <c r="CW286" s="346" t="s">
        <v>3320</v>
      </c>
      <c r="CX286" s="346" t="s">
        <v>3320</v>
      </c>
      <c r="CY286" s="346" t="s">
        <v>3320</v>
      </c>
      <c r="CZ286" s="346" t="s">
        <v>3320</v>
      </c>
      <c r="DA286" s="346" t="s">
        <v>3320</v>
      </c>
      <c r="DB286" s="346" t="s">
        <v>3320</v>
      </c>
      <c r="DC286" s="346" t="s">
        <v>3320</v>
      </c>
      <c r="DD286" s="346" t="s">
        <v>3320</v>
      </c>
      <c r="DE286" s="346" t="s">
        <v>3320</v>
      </c>
      <c r="DF286" s="346" t="s">
        <v>3320</v>
      </c>
      <c r="DG286" s="346" t="s">
        <v>3320</v>
      </c>
      <c r="DH286" s="346" t="s">
        <v>3320</v>
      </c>
      <c r="DI286" s="346" t="s">
        <v>3320</v>
      </c>
      <c r="DJ286" s="346" t="s">
        <v>3320</v>
      </c>
      <c r="DK286" s="346" t="s">
        <v>3320</v>
      </c>
      <c r="DL286" s="346" t="s">
        <v>3320</v>
      </c>
      <c r="DM286" s="346" t="s">
        <v>3320</v>
      </c>
      <c r="DN286" s="346" t="s">
        <v>3320</v>
      </c>
      <c r="DO286" s="346" t="s">
        <v>3320</v>
      </c>
      <c r="DP286" s="346" t="s">
        <v>3320</v>
      </c>
      <c r="DQ286" s="346" t="s">
        <v>3320</v>
      </c>
      <c r="DR286" s="346" t="s">
        <v>3320</v>
      </c>
      <c r="DS286" s="346" t="s">
        <v>3320</v>
      </c>
      <c r="DT286" s="346" t="s">
        <v>3320</v>
      </c>
      <c r="DU286" s="346" t="s">
        <v>3320</v>
      </c>
      <c r="DV286" s="346" t="s">
        <v>3320</v>
      </c>
      <c r="DW286" s="346" t="s">
        <v>3320</v>
      </c>
      <c r="DX286" s="346" t="s">
        <v>3320</v>
      </c>
      <c r="DY286" s="346" t="s">
        <v>3320</v>
      </c>
      <c r="DZ286" s="346" t="s">
        <v>3320</v>
      </c>
      <c r="EA286" s="346" t="s">
        <v>3320</v>
      </c>
      <c r="EB286" s="346" t="s">
        <v>3320</v>
      </c>
      <c r="EC286" s="346" t="s">
        <v>3320</v>
      </c>
      <c r="ED286" s="346" t="s">
        <v>3320</v>
      </c>
      <c r="EE286" s="346" t="s">
        <v>3320</v>
      </c>
      <c r="EF286" s="346" t="s">
        <v>3320</v>
      </c>
      <c r="EG286" s="346" t="s">
        <v>3320</v>
      </c>
      <c r="EH286" s="346" t="s">
        <v>3320</v>
      </c>
      <c r="EI286" s="346" t="s">
        <v>3320</v>
      </c>
      <c r="EJ286" s="346" t="s">
        <v>3320</v>
      </c>
      <c r="EK286" s="346" t="s">
        <v>3320</v>
      </c>
      <c r="EL286" s="346" t="s">
        <v>3320</v>
      </c>
      <c r="EM286" s="179" t="s">
        <v>11741</v>
      </c>
      <c r="EN286" s="348"/>
      <c r="EO286" s="346" t="s">
        <v>3320</v>
      </c>
      <c r="EP286" s="346" t="s">
        <v>3320</v>
      </c>
      <c r="EQ286" s="346" t="s">
        <v>3320</v>
      </c>
      <c r="ER286" s="346" t="s">
        <v>3320</v>
      </c>
      <c r="ES286" s="346" t="s">
        <v>3320</v>
      </c>
      <c r="ET286" s="346" t="s">
        <v>3320</v>
      </c>
      <c r="EU286" s="346" t="s">
        <v>3320</v>
      </c>
      <c r="EV286" s="346" t="s">
        <v>3320</v>
      </c>
      <c r="EW286" s="346" t="s">
        <v>3320</v>
      </c>
      <c r="EX286" s="346" t="s">
        <v>3320</v>
      </c>
      <c r="EY286" s="346" t="s">
        <v>3320</v>
      </c>
      <c r="EZ286" s="346" t="s">
        <v>3320</v>
      </c>
      <c r="FA286" s="346" t="s">
        <v>3320</v>
      </c>
      <c r="FB286" s="346" t="s">
        <v>3320</v>
      </c>
      <c r="FC286" s="346" t="s">
        <v>3320</v>
      </c>
      <c r="FD286" s="346" t="s">
        <v>3320</v>
      </c>
      <c r="FE286" s="346" t="s">
        <v>1214</v>
      </c>
      <c r="FF286" s="346" t="s">
        <v>3320</v>
      </c>
      <c r="FG286" s="346" t="s">
        <v>3320</v>
      </c>
      <c r="FH286" s="346" t="s">
        <v>3320</v>
      </c>
      <c r="FI286" s="346" t="s">
        <v>3320</v>
      </c>
      <c r="FJ286" s="346" t="s">
        <v>3320</v>
      </c>
      <c r="FK286" s="346" t="s">
        <v>3320</v>
      </c>
      <c r="FL286" s="346" t="s">
        <v>3320</v>
      </c>
      <c r="FM286" s="346" t="s">
        <v>3320</v>
      </c>
      <c r="FN286" s="346" t="s">
        <v>3320</v>
      </c>
      <c r="FO286" s="346" t="s">
        <v>3320</v>
      </c>
      <c r="FP286" s="346" t="s">
        <v>3320</v>
      </c>
      <c r="FQ286" s="346" t="s">
        <v>3320</v>
      </c>
      <c r="FR286" s="346" t="s">
        <v>3320</v>
      </c>
      <c r="FS286" s="346" t="s">
        <v>3320</v>
      </c>
      <c r="FT286" s="346" t="s">
        <v>3320</v>
      </c>
      <c r="FU286" s="346" t="s">
        <v>3320</v>
      </c>
      <c r="FV286" s="346" t="s">
        <v>3320</v>
      </c>
      <c r="FW286" s="346" t="s">
        <v>3320</v>
      </c>
      <c r="FX286" s="350">
        <v>46077.692928240744</v>
      </c>
      <c r="FY286" s="346" t="s">
        <v>3320</v>
      </c>
      <c r="FZ286" s="346" t="s">
        <v>10029</v>
      </c>
      <c r="GA286" s="346" t="s">
        <v>3320</v>
      </c>
      <c r="GB286" s="346" t="s">
        <v>3320</v>
      </c>
      <c r="GC286" s="346" t="s">
        <v>3320</v>
      </c>
      <c r="GD286" s="346" t="s">
        <v>3320</v>
      </c>
      <c r="GE286" s="346" t="s">
        <v>3320</v>
      </c>
      <c r="GF286" s="346" t="s">
        <v>3320</v>
      </c>
      <c r="GG286" s="346" t="s">
        <v>3320</v>
      </c>
      <c r="GH286" s="346" t="s">
        <v>3320</v>
      </c>
      <c r="GI286" s="346" t="s">
        <v>3320</v>
      </c>
      <c r="GJ286" s="346" t="s">
        <v>3320</v>
      </c>
      <c r="GK286" s="346" t="s">
        <v>3320</v>
      </c>
      <c r="GL286" s="346" t="s">
        <v>3320</v>
      </c>
      <c r="GM286" s="346" t="s">
        <v>3320</v>
      </c>
      <c r="GN286" s="346" t="s">
        <v>3320</v>
      </c>
      <c r="GO286" s="346" t="s">
        <v>3320</v>
      </c>
      <c r="GP286" s="346" t="s">
        <v>3320</v>
      </c>
      <c r="GQ286" s="346" t="s">
        <v>3320</v>
      </c>
      <c r="GR286" s="346" t="s">
        <v>3320</v>
      </c>
      <c r="GS286" s="346" t="s">
        <v>3320</v>
      </c>
      <c r="GT286" s="346" t="s">
        <v>3320</v>
      </c>
      <c r="GU286" s="346" t="s">
        <v>3320</v>
      </c>
      <c r="GV286" s="346" t="s">
        <v>3320</v>
      </c>
      <c r="GW286" s="346" t="s">
        <v>3320</v>
      </c>
      <c r="GX286" s="346" t="s">
        <v>3320</v>
      </c>
      <c r="GY286" s="346" t="s">
        <v>3320</v>
      </c>
      <c r="GZ286" s="346" t="s">
        <v>3320</v>
      </c>
      <c r="HA286" s="346" t="s">
        <v>3320</v>
      </c>
      <c r="HB286" s="346" t="s">
        <v>3320</v>
      </c>
      <c r="HC286" s="346" t="s">
        <v>3320</v>
      </c>
      <c r="HD286" s="346" t="s">
        <v>3320</v>
      </c>
      <c r="HE286" s="346" t="s">
        <v>3320</v>
      </c>
      <c r="HF286" s="346" t="s">
        <v>3320</v>
      </c>
      <c r="HG286" s="346" t="s">
        <v>3320</v>
      </c>
      <c r="HH286" s="346" t="s">
        <v>3320</v>
      </c>
      <c r="HI286" s="346" t="s">
        <v>3320</v>
      </c>
      <c r="HJ286" s="346" t="s">
        <v>3320</v>
      </c>
      <c r="HK286" s="346" t="s">
        <v>3320</v>
      </c>
      <c r="HL286" s="346" t="s">
        <v>3320</v>
      </c>
    </row>
    <row r="287" spans="1:220" ht="15.75" thickBot="1">
      <c r="A287" s="344" t="s">
        <v>11522</v>
      </c>
      <c r="B287" s="345">
        <v>767</v>
      </c>
      <c r="C287" s="346" t="s">
        <v>11742</v>
      </c>
      <c r="D287" s="346" t="s">
        <v>5698</v>
      </c>
      <c r="E287" s="345">
        <v>767</v>
      </c>
      <c r="F287" s="346" t="s">
        <v>11743</v>
      </c>
      <c r="G287" s="346" t="s">
        <v>11744</v>
      </c>
      <c r="H287" s="346" t="s">
        <v>11388</v>
      </c>
      <c r="I287" s="346" t="s">
        <v>5643</v>
      </c>
      <c r="J287" s="346" t="s">
        <v>11745</v>
      </c>
      <c r="K287" s="346" t="s">
        <v>5698</v>
      </c>
      <c r="L287" s="346" t="s">
        <v>5698</v>
      </c>
      <c r="M287" s="346" t="s">
        <v>5698</v>
      </c>
      <c r="N287" s="346" t="s">
        <v>11746</v>
      </c>
      <c r="O287" s="346" t="s">
        <v>11747</v>
      </c>
      <c r="P287" s="346" t="s">
        <v>11744</v>
      </c>
      <c r="Q287" s="346" t="s">
        <v>11748</v>
      </c>
      <c r="R287" s="346" t="s">
        <v>5698</v>
      </c>
      <c r="S287" s="346" t="s">
        <v>11749</v>
      </c>
      <c r="T287" s="346" t="s">
        <v>11750</v>
      </c>
      <c r="U287" s="346" t="s">
        <v>11751</v>
      </c>
      <c r="V287" s="346" t="s">
        <v>733</v>
      </c>
      <c r="W287" s="346" t="s">
        <v>733</v>
      </c>
      <c r="X287" s="346" t="s">
        <v>733</v>
      </c>
      <c r="Y287" s="346" t="s">
        <v>3320</v>
      </c>
      <c r="Z287" s="346" t="s">
        <v>11752</v>
      </c>
      <c r="AA287" s="346" t="s">
        <v>733</v>
      </c>
      <c r="AB287" s="346" t="s">
        <v>11753</v>
      </c>
      <c r="AC287" s="345">
        <v>789</v>
      </c>
      <c r="AD287" s="345">
        <v>8797</v>
      </c>
      <c r="AE287" s="345">
        <v>7897</v>
      </c>
      <c r="AF287" s="346" t="s">
        <v>11754</v>
      </c>
      <c r="AG287" s="346" t="s">
        <v>11755</v>
      </c>
      <c r="AH287" s="346" t="s">
        <v>733</v>
      </c>
      <c r="AI287" s="346" t="s">
        <v>11302</v>
      </c>
      <c r="AJ287" s="346" t="s">
        <v>3320</v>
      </c>
      <c r="AK287" s="346" t="s">
        <v>3320</v>
      </c>
      <c r="AL287" s="346" t="s">
        <v>3320</v>
      </c>
      <c r="AM287" s="346" t="s">
        <v>3320</v>
      </c>
      <c r="AN287" s="346" t="s">
        <v>3320</v>
      </c>
      <c r="AO287" s="346" t="s">
        <v>3320</v>
      </c>
      <c r="AP287" s="346" t="s">
        <v>3320</v>
      </c>
      <c r="AQ287" s="346" t="s">
        <v>3320</v>
      </c>
      <c r="AR287" s="346" t="s">
        <v>3320</v>
      </c>
      <c r="AS287" s="346" t="s">
        <v>3320</v>
      </c>
      <c r="AT287" s="346" t="s">
        <v>3320</v>
      </c>
      <c r="AU287" s="346" t="s">
        <v>3320</v>
      </c>
      <c r="AV287" s="346" t="s">
        <v>3320</v>
      </c>
      <c r="AW287" s="346" t="s">
        <v>3320</v>
      </c>
      <c r="AX287" s="346" t="s">
        <v>3320</v>
      </c>
      <c r="AY287" s="346" t="s">
        <v>3320</v>
      </c>
      <c r="AZ287" s="346" t="s">
        <v>3320</v>
      </c>
      <c r="BA287" s="346" t="s">
        <v>3320</v>
      </c>
      <c r="BB287" s="346" t="s">
        <v>3320</v>
      </c>
      <c r="BC287" s="346" t="s">
        <v>3320</v>
      </c>
      <c r="BD287" s="348"/>
      <c r="BE287" s="346" t="s">
        <v>3320</v>
      </c>
      <c r="BF287" s="346" t="s">
        <v>3320</v>
      </c>
      <c r="BG287" s="346" t="s">
        <v>3320</v>
      </c>
      <c r="BH287" s="346" t="s">
        <v>3320</v>
      </c>
      <c r="BI287" s="346" t="s">
        <v>3320</v>
      </c>
      <c r="BJ287" s="346" t="s">
        <v>3320</v>
      </c>
      <c r="BK287" s="346" t="s">
        <v>3320</v>
      </c>
      <c r="BL287" s="346" t="s">
        <v>3320</v>
      </c>
      <c r="BM287" s="346" t="s">
        <v>3320</v>
      </c>
      <c r="BN287" s="346" t="s">
        <v>3320</v>
      </c>
      <c r="BO287" s="346" t="s">
        <v>3320</v>
      </c>
      <c r="BP287" s="346" t="s">
        <v>3320</v>
      </c>
      <c r="BQ287" s="346" t="s">
        <v>3320</v>
      </c>
      <c r="BR287" s="346" t="s">
        <v>3320</v>
      </c>
      <c r="BS287" s="346" t="s">
        <v>3320</v>
      </c>
      <c r="BT287" s="346" t="s">
        <v>3320</v>
      </c>
      <c r="BU287" s="346" t="s">
        <v>3320</v>
      </c>
      <c r="BV287" s="346" t="s">
        <v>3320</v>
      </c>
      <c r="BW287" s="346" t="s">
        <v>3320</v>
      </c>
      <c r="BX287" s="348"/>
      <c r="BY287" s="346" t="s">
        <v>3320</v>
      </c>
      <c r="BZ287" s="346" t="s">
        <v>3320</v>
      </c>
      <c r="CA287" s="346" t="s">
        <v>3320</v>
      </c>
      <c r="CB287" s="346" t="s">
        <v>3320</v>
      </c>
      <c r="CC287" s="346" t="s">
        <v>3320</v>
      </c>
      <c r="CD287" s="346" t="s">
        <v>3320</v>
      </c>
      <c r="CE287" s="346" t="s">
        <v>3320</v>
      </c>
      <c r="CF287" s="346" t="s">
        <v>3320</v>
      </c>
      <c r="CG287" s="346" t="s">
        <v>3320</v>
      </c>
      <c r="CH287" s="348"/>
      <c r="CI287" s="346" t="s">
        <v>3320</v>
      </c>
      <c r="CJ287" s="346" t="s">
        <v>3320</v>
      </c>
      <c r="CK287" s="346" t="s">
        <v>3320</v>
      </c>
      <c r="CL287" s="346" t="s">
        <v>3320</v>
      </c>
      <c r="CM287" s="346" t="s">
        <v>3320</v>
      </c>
      <c r="CN287" s="346" t="s">
        <v>3320</v>
      </c>
      <c r="CO287" s="346" t="s">
        <v>3320</v>
      </c>
      <c r="CP287" s="346" t="s">
        <v>3320</v>
      </c>
      <c r="CQ287" s="346" t="s">
        <v>3320</v>
      </c>
      <c r="CR287" s="346" t="s">
        <v>3320</v>
      </c>
      <c r="CS287" s="346" t="s">
        <v>3320</v>
      </c>
      <c r="CT287" s="346" t="s">
        <v>3320</v>
      </c>
      <c r="CU287" s="346" t="s">
        <v>3320</v>
      </c>
      <c r="CV287" s="346" t="s">
        <v>3320</v>
      </c>
      <c r="CW287" s="346" t="s">
        <v>3320</v>
      </c>
      <c r="CX287" s="346" t="s">
        <v>3320</v>
      </c>
      <c r="CY287" s="346" t="s">
        <v>3320</v>
      </c>
      <c r="CZ287" s="346" t="s">
        <v>3320</v>
      </c>
      <c r="DA287" s="346" t="s">
        <v>3320</v>
      </c>
      <c r="DB287" s="346" t="s">
        <v>3320</v>
      </c>
      <c r="DC287" s="346" t="s">
        <v>3320</v>
      </c>
      <c r="DD287" s="346" t="s">
        <v>3320</v>
      </c>
      <c r="DE287" s="346" t="s">
        <v>3320</v>
      </c>
      <c r="DF287" s="346" t="s">
        <v>3320</v>
      </c>
      <c r="DG287" s="346" t="s">
        <v>3320</v>
      </c>
      <c r="DH287" s="346" t="s">
        <v>3320</v>
      </c>
      <c r="DI287" s="346" t="s">
        <v>3320</v>
      </c>
      <c r="DJ287" s="346" t="s">
        <v>3320</v>
      </c>
      <c r="DK287" s="346" t="s">
        <v>3320</v>
      </c>
      <c r="DL287" s="346" t="s">
        <v>3320</v>
      </c>
      <c r="DM287" s="346" t="s">
        <v>3320</v>
      </c>
      <c r="DN287" s="346" t="s">
        <v>3320</v>
      </c>
      <c r="DO287" s="346" t="s">
        <v>3320</v>
      </c>
      <c r="DP287" s="346" t="s">
        <v>3320</v>
      </c>
      <c r="DQ287" s="346" t="s">
        <v>3320</v>
      </c>
      <c r="DR287" s="346" t="s">
        <v>3320</v>
      </c>
      <c r="DS287" s="346" t="s">
        <v>3320</v>
      </c>
      <c r="DT287" s="346" t="s">
        <v>3320</v>
      </c>
      <c r="DU287" s="346" t="s">
        <v>3320</v>
      </c>
      <c r="DV287" s="346" t="s">
        <v>3320</v>
      </c>
      <c r="DW287" s="346" t="s">
        <v>3320</v>
      </c>
      <c r="DX287" s="346" t="s">
        <v>3320</v>
      </c>
      <c r="DY287" s="346" t="s">
        <v>3320</v>
      </c>
      <c r="DZ287" s="346" t="s">
        <v>3320</v>
      </c>
      <c r="EA287" s="346" t="s">
        <v>3320</v>
      </c>
      <c r="EB287" s="346" t="s">
        <v>3320</v>
      </c>
      <c r="EC287" s="346" t="s">
        <v>3320</v>
      </c>
      <c r="ED287" s="346" t="s">
        <v>3320</v>
      </c>
      <c r="EE287" s="346" t="s">
        <v>3320</v>
      </c>
      <c r="EF287" s="345">
        <v>12931</v>
      </c>
      <c r="EG287" s="346" t="s">
        <v>733</v>
      </c>
      <c r="EH287" s="346" t="s">
        <v>733</v>
      </c>
      <c r="EI287" s="346" t="s">
        <v>733</v>
      </c>
      <c r="EJ287" s="346" t="s">
        <v>733</v>
      </c>
      <c r="EK287" s="346" t="s">
        <v>3320</v>
      </c>
      <c r="EL287" s="346" t="s">
        <v>11313</v>
      </c>
      <c r="EM287" s="346" t="s">
        <v>3320</v>
      </c>
      <c r="EN287" s="348"/>
      <c r="EO287" s="346" t="s">
        <v>3320</v>
      </c>
      <c r="EP287" s="346" t="s">
        <v>3320</v>
      </c>
      <c r="EQ287" s="346" t="s">
        <v>3320</v>
      </c>
      <c r="ER287" s="346" t="s">
        <v>3320</v>
      </c>
      <c r="ES287" s="346" t="s">
        <v>3320</v>
      </c>
      <c r="ET287" s="346" t="s">
        <v>3320</v>
      </c>
      <c r="EU287" s="346" t="s">
        <v>3320</v>
      </c>
      <c r="EV287" s="346" t="s">
        <v>3320</v>
      </c>
      <c r="EW287" s="346" t="s">
        <v>3320</v>
      </c>
      <c r="EX287" s="346" t="s">
        <v>3320</v>
      </c>
      <c r="EY287" s="346" t="s">
        <v>3320</v>
      </c>
      <c r="EZ287" s="346" t="s">
        <v>3320</v>
      </c>
      <c r="FA287" s="346" t="s">
        <v>3320</v>
      </c>
      <c r="FB287" s="346" t="s">
        <v>3320</v>
      </c>
      <c r="FC287" s="346" t="s">
        <v>3320</v>
      </c>
      <c r="FD287" s="346" t="s">
        <v>3320</v>
      </c>
      <c r="FE287" s="346" t="s">
        <v>1214</v>
      </c>
      <c r="FF287" s="346" t="s">
        <v>3320</v>
      </c>
      <c r="FG287" s="346" t="s">
        <v>3320</v>
      </c>
      <c r="FH287" s="346" t="s">
        <v>3320</v>
      </c>
      <c r="FI287" s="346" t="s">
        <v>3320</v>
      </c>
      <c r="FJ287" s="346" t="s">
        <v>3320</v>
      </c>
      <c r="FK287" s="346" t="s">
        <v>3320</v>
      </c>
      <c r="FL287" s="346" t="s">
        <v>3320</v>
      </c>
      <c r="FM287" s="346" t="s">
        <v>3320</v>
      </c>
      <c r="FN287" s="346" t="s">
        <v>3320</v>
      </c>
      <c r="FO287" s="346" t="s">
        <v>3320</v>
      </c>
      <c r="FP287" s="346" t="s">
        <v>3320</v>
      </c>
      <c r="FQ287" s="346" t="s">
        <v>3320</v>
      </c>
      <c r="FR287" s="346" t="s">
        <v>3320</v>
      </c>
      <c r="FS287" s="346" t="s">
        <v>3320</v>
      </c>
      <c r="FT287" s="346" t="s">
        <v>3320</v>
      </c>
      <c r="FU287" s="346" t="s">
        <v>3320</v>
      </c>
      <c r="FV287" s="346" t="s">
        <v>3320</v>
      </c>
      <c r="FW287" s="346" t="s">
        <v>3320</v>
      </c>
      <c r="FX287" s="350">
        <v>46078.473078703704</v>
      </c>
      <c r="FY287" s="346" t="s">
        <v>3320</v>
      </c>
      <c r="FZ287" s="346" t="s">
        <v>10029</v>
      </c>
      <c r="GA287" s="346" t="s">
        <v>3320</v>
      </c>
      <c r="GB287" s="346" t="s">
        <v>3320</v>
      </c>
      <c r="GC287" s="346" t="s">
        <v>3320</v>
      </c>
      <c r="GD287" s="346" t="s">
        <v>3320</v>
      </c>
      <c r="GE287" s="346" t="s">
        <v>3320</v>
      </c>
      <c r="GF287" s="346" t="s">
        <v>3320</v>
      </c>
      <c r="GG287" s="346" t="s">
        <v>3320</v>
      </c>
      <c r="GH287" s="346" t="s">
        <v>3320</v>
      </c>
      <c r="GI287" s="346" t="s">
        <v>3320</v>
      </c>
      <c r="GJ287" s="346" t="s">
        <v>3320</v>
      </c>
      <c r="GK287" s="346" t="s">
        <v>3320</v>
      </c>
      <c r="GL287" s="346" t="s">
        <v>3320</v>
      </c>
      <c r="GM287" s="346" t="s">
        <v>3320</v>
      </c>
      <c r="GN287" s="346" t="s">
        <v>3320</v>
      </c>
      <c r="GO287" s="346" t="s">
        <v>3320</v>
      </c>
      <c r="GP287" s="346" t="s">
        <v>3320</v>
      </c>
      <c r="GQ287" s="346" t="s">
        <v>3320</v>
      </c>
      <c r="GR287" s="346" t="s">
        <v>3320</v>
      </c>
      <c r="GS287" s="346" t="s">
        <v>3320</v>
      </c>
      <c r="GT287" s="346" t="s">
        <v>3320</v>
      </c>
      <c r="GU287" s="346" t="s">
        <v>3320</v>
      </c>
      <c r="GV287" s="346" t="s">
        <v>3320</v>
      </c>
      <c r="GW287" s="346" t="s">
        <v>3320</v>
      </c>
      <c r="GX287" s="346" t="s">
        <v>3320</v>
      </c>
      <c r="GY287" s="346" t="s">
        <v>3320</v>
      </c>
      <c r="GZ287" s="346" t="s">
        <v>3320</v>
      </c>
      <c r="HA287" s="346" t="s">
        <v>3320</v>
      </c>
      <c r="HB287" s="346" t="s">
        <v>3320</v>
      </c>
      <c r="HC287" s="346" t="s">
        <v>3320</v>
      </c>
      <c r="HD287" s="346" t="s">
        <v>3320</v>
      </c>
      <c r="HE287" s="346" t="s">
        <v>3320</v>
      </c>
      <c r="HF287" s="346" t="s">
        <v>3320</v>
      </c>
      <c r="HG287" s="346" t="s">
        <v>3320</v>
      </c>
      <c r="HH287" s="346" t="s">
        <v>3320</v>
      </c>
      <c r="HI287" s="346" t="s">
        <v>3320</v>
      </c>
      <c r="HJ287" s="346" t="s">
        <v>3320</v>
      </c>
      <c r="HK287" s="346" t="s">
        <v>3320</v>
      </c>
      <c r="HL287" s="346" t="s">
        <v>3320</v>
      </c>
    </row>
    <row r="288" spans="1:220" ht="15.75" thickBot="1">
      <c r="A288" s="346" t="s">
        <v>11522</v>
      </c>
      <c r="B288" s="345">
        <v>695</v>
      </c>
      <c r="C288" s="346" t="s">
        <v>11756</v>
      </c>
      <c r="D288" s="346" t="s">
        <v>5698</v>
      </c>
      <c r="E288" s="345">
        <v>695</v>
      </c>
      <c r="F288" s="346" t="s">
        <v>6106</v>
      </c>
      <c r="G288" s="346" t="s">
        <v>6107</v>
      </c>
      <c r="H288" s="346" t="s">
        <v>3646</v>
      </c>
      <c r="I288" s="346" t="s">
        <v>5643</v>
      </c>
      <c r="J288" s="346" t="s">
        <v>500</v>
      </c>
      <c r="K288" s="346" t="s">
        <v>6107</v>
      </c>
      <c r="L288" s="346" t="s">
        <v>6109</v>
      </c>
      <c r="M288" s="346" t="s">
        <v>6110</v>
      </c>
      <c r="N288" s="346" t="s">
        <v>675</v>
      </c>
      <c r="O288" s="346" t="s">
        <v>6111</v>
      </c>
      <c r="P288" s="346" t="s">
        <v>6107</v>
      </c>
      <c r="Q288" s="346" t="s">
        <v>6112</v>
      </c>
      <c r="R288" s="346" t="s">
        <v>5698</v>
      </c>
      <c r="S288" s="346" t="s">
        <v>6113</v>
      </c>
      <c r="T288" s="346" t="s">
        <v>6114</v>
      </c>
      <c r="U288" s="346" t="s">
        <v>6115</v>
      </c>
      <c r="V288" s="346" t="s">
        <v>733</v>
      </c>
      <c r="W288" s="346" t="s">
        <v>733</v>
      </c>
      <c r="X288" s="346" t="s">
        <v>1214</v>
      </c>
      <c r="Y288" s="346" t="s">
        <v>6116</v>
      </c>
      <c r="Z288" s="346" t="s">
        <v>6117</v>
      </c>
      <c r="AA288" s="346" t="s">
        <v>733</v>
      </c>
      <c r="AB288" s="346" t="s">
        <v>6118</v>
      </c>
      <c r="AC288" s="346" t="s">
        <v>6119</v>
      </c>
      <c r="AD288" s="346" t="s">
        <v>6120</v>
      </c>
      <c r="AE288" s="346" t="s">
        <v>6121</v>
      </c>
      <c r="AF288" s="346" t="s">
        <v>6122</v>
      </c>
      <c r="AG288" s="346" t="s">
        <v>6123</v>
      </c>
      <c r="AH288" s="346" t="s">
        <v>1214</v>
      </c>
      <c r="AI288" s="346" t="s">
        <v>3320</v>
      </c>
      <c r="AJ288" s="346" t="s">
        <v>5955</v>
      </c>
      <c r="AK288" s="346" t="s">
        <v>3603</v>
      </c>
      <c r="AL288" s="346" t="s">
        <v>5665</v>
      </c>
      <c r="AM288" s="347">
        <v>47150</v>
      </c>
      <c r="AN288" s="345">
        <v>52</v>
      </c>
      <c r="AO288" s="345">
        <v>64</v>
      </c>
      <c r="AP288" s="346" t="s">
        <v>5666</v>
      </c>
      <c r="AQ288" s="345">
        <v>18</v>
      </c>
      <c r="AR288" s="345">
        <v>182.27</v>
      </c>
      <c r="AS288" s="346" t="s">
        <v>733</v>
      </c>
      <c r="AT288" s="345">
        <v>27.52</v>
      </c>
      <c r="AU288" s="346" t="s">
        <v>1214</v>
      </c>
      <c r="AV288" s="345">
        <v>650</v>
      </c>
      <c r="AW288" s="346" t="s">
        <v>5800</v>
      </c>
      <c r="AX288" s="346" t="s">
        <v>5801</v>
      </c>
      <c r="AY288" s="346" t="s">
        <v>3320</v>
      </c>
      <c r="AZ288" s="346" t="s">
        <v>733</v>
      </c>
      <c r="BA288" s="346" t="s">
        <v>1214</v>
      </c>
      <c r="BB288" s="345">
        <v>2115</v>
      </c>
      <c r="BC288" s="345">
        <v>1960.78</v>
      </c>
      <c r="BD288" s="346" t="s">
        <v>6124</v>
      </c>
      <c r="BE288" s="345">
        <v>365</v>
      </c>
      <c r="BF288" s="345">
        <v>84</v>
      </c>
      <c r="BG288" s="345">
        <v>98</v>
      </c>
      <c r="BH288" s="345">
        <v>23</v>
      </c>
      <c r="BI288" s="347">
        <v>46753</v>
      </c>
      <c r="BJ288" s="345">
        <v>0.3</v>
      </c>
      <c r="BK288" s="345">
        <v>8</v>
      </c>
      <c r="BL288" s="346" t="s">
        <v>11757</v>
      </c>
      <c r="BM288" s="346" t="s">
        <v>3320</v>
      </c>
      <c r="BN288" s="346" t="s">
        <v>3320</v>
      </c>
      <c r="BO288" s="346" t="s">
        <v>3320</v>
      </c>
      <c r="BP288" s="346" t="s">
        <v>3320</v>
      </c>
      <c r="BQ288" s="346" t="s">
        <v>3320</v>
      </c>
      <c r="BR288" s="346" t="s">
        <v>3320</v>
      </c>
      <c r="BS288" s="346" t="s">
        <v>3320</v>
      </c>
      <c r="BT288" s="346" t="s">
        <v>3320</v>
      </c>
      <c r="BU288" s="346" t="s">
        <v>3320</v>
      </c>
      <c r="BV288" s="346" t="s">
        <v>3320</v>
      </c>
      <c r="BW288" s="346" t="s">
        <v>3320</v>
      </c>
      <c r="BX288" s="348"/>
      <c r="BY288" s="346" t="s">
        <v>3320</v>
      </c>
      <c r="BZ288" s="346" t="s">
        <v>3320</v>
      </c>
      <c r="CA288" s="346" t="s">
        <v>3320</v>
      </c>
      <c r="CB288" s="346" t="s">
        <v>3320</v>
      </c>
      <c r="CC288" s="346" t="s">
        <v>3320</v>
      </c>
      <c r="CD288" s="346" t="s">
        <v>3320</v>
      </c>
      <c r="CE288" s="346" t="s">
        <v>3320</v>
      </c>
      <c r="CF288" s="346" t="s">
        <v>3320</v>
      </c>
      <c r="CG288" s="346" t="s">
        <v>3320</v>
      </c>
      <c r="CH288" s="348"/>
      <c r="CI288" s="346" t="s">
        <v>3320</v>
      </c>
      <c r="CJ288" s="346" t="s">
        <v>3320</v>
      </c>
      <c r="CK288" s="346" t="s">
        <v>3320</v>
      </c>
      <c r="CL288" s="346" t="s">
        <v>3320</v>
      </c>
      <c r="CM288" s="346" t="s">
        <v>3320</v>
      </c>
      <c r="CN288" s="346" t="s">
        <v>3320</v>
      </c>
      <c r="CO288" s="346" t="s">
        <v>3320</v>
      </c>
      <c r="CP288" s="346" t="s">
        <v>3320</v>
      </c>
      <c r="CQ288" s="346" t="s">
        <v>3320</v>
      </c>
      <c r="CR288" s="346" t="s">
        <v>3320</v>
      </c>
      <c r="CS288" s="346" t="s">
        <v>3320</v>
      </c>
      <c r="CT288" s="346" t="s">
        <v>3320</v>
      </c>
      <c r="CU288" s="346" t="s">
        <v>3320</v>
      </c>
      <c r="CV288" s="346" t="s">
        <v>3320</v>
      </c>
      <c r="CW288" s="346" t="s">
        <v>3320</v>
      </c>
      <c r="CX288" s="346" t="s">
        <v>3320</v>
      </c>
      <c r="CY288" s="346" t="s">
        <v>3320</v>
      </c>
      <c r="CZ288" s="346" t="s">
        <v>3320</v>
      </c>
      <c r="DA288" s="346" t="s">
        <v>3320</v>
      </c>
      <c r="DB288" s="346" t="s">
        <v>3320</v>
      </c>
      <c r="DC288" s="346" t="s">
        <v>3320</v>
      </c>
      <c r="DD288" s="346" t="s">
        <v>3320</v>
      </c>
      <c r="DE288" s="346" t="s">
        <v>3320</v>
      </c>
      <c r="DF288" s="346" t="s">
        <v>3320</v>
      </c>
      <c r="DG288" s="346" t="s">
        <v>3320</v>
      </c>
      <c r="DH288" s="346" t="s">
        <v>3320</v>
      </c>
      <c r="DI288" s="346" t="s">
        <v>3320</v>
      </c>
      <c r="DJ288" s="346" t="s">
        <v>3320</v>
      </c>
      <c r="DK288" s="346" t="s">
        <v>3320</v>
      </c>
      <c r="DL288" s="346" t="s">
        <v>3320</v>
      </c>
      <c r="DM288" s="346" t="s">
        <v>3320</v>
      </c>
      <c r="DN288" s="346" t="s">
        <v>3320</v>
      </c>
      <c r="DO288" s="346" t="s">
        <v>3320</v>
      </c>
      <c r="DP288" s="346" t="s">
        <v>3320</v>
      </c>
      <c r="DQ288" s="346" t="s">
        <v>3320</v>
      </c>
      <c r="DR288" s="346" t="s">
        <v>3320</v>
      </c>
      <c r="DS288" s="346" t="s">
        <v>3320</v>
      </c>
      <c r="DT288" s="346" t="s">
        <v>3320</v>
      </c>
      <c r="DU288" s="346" t="s">
        <v>3320</v>
      </c>
      <c r="DV288" s="346" t="s">
        <v>3320</v>
      </c>
      <c r="DW288" s="346" t="s">
        <v>3320</v>
      </c>
      <c r="DX288" s="346" t="s">
        <v>3320</v>
      </c>
      <c r="DY288" s="346" t="s">
        <v>3320</v>
      </c>
      <c r="DZ288" s="346" t="s">
        <v>3320</v>
      </c>
      <c r="EA288" s="346" t="s">
        <v>3320</v>
      </c>
      <c r="EB288" s="346" t="s">
        <v>3320</v>
      </c>
      <c r="EC288" s="346" t="s">
        <v>3320</v>
      </c>
      <c r="ED288" s="346" t="s">
        <v>3320</v>
      </c>
      <c r="EE288" s="346" t="s">
        <v>3320</v>
      </c>
      <c r="EF288" s="345">
        <v>91062088</v>
      </c>
      <c r="EG288" s="346" t="s">
        <v>1214</v>
      </c>
      <c r="EH288" s="346" t="s">
        <v>733</v>
      </c>
      <c r="EI288" s="346" t="s">
        <v>733</v>
      </c>
      <c r="EJ288" s="346" t="s">
        <v>733</v>
      </c>
      <c r="EK288" s="346" t="s">
        <v>1661</v>
      </c>
      <c r="EL288" s="346" t="s">
        <v>6126</v>
      </c>
      <c r="EM288" s="179" t="s">
        <v>11758</v>
      </c>
      <c r="EN288" s="348"/>
      <c r="EO288" s="346" t="s">
        <v>10070</v>
      </c>
      <c r="EP288" s="345">
        <v>83067602</v>
      </c>
      <c r="EQ288" s="345">
        <v>6624000</v>
      </c>
      <c r="ER288" s="345">
        <v>1526.52</v>
      </c>
      <c r="ES288" s="345">
        <v>749.41</v>
      </c>
      <c r="ET288" s="346" t="s">
        <v>6129</v>
      </c>
      <c r="EU288" s="346" t="s">
        <v>733</v>
      </c>
      <c r="EV288" s="346" t="s">
        <v>733</v>
      </c>
      <c r="EW288" s="346" t="s">
        <v>6130</v>
      </c>
      <c r="EX288" s="346" t="s">
        <v>733</v>
      </c>
      <c r="EY288" s="346" t="s">
        <v>733</v>
      </c>
      <c r="EZ288" s="346" t="s">
        <v>733</v>
      </c>
      <c r="FA288" s="346" t="s">
        <v>733</v>
      </c>
      <c r="FB288" s="346" t="s">
        <v>733</v>
      </c>
      <c r="FC288" s="349" t="s">
        <v>5676</v>
      </c>
      <c r="FD288" s="346" t="s">
        <v>3320</v>
      </c>
      <c r="FE288" s="346" t="s">
        <v>733</v>
      </c>
      <c r="FF288" s="346" t="s">
        <v>5721</v>
      </c>
      <c r="FG288" s="346" t="s">
        <v>733</v>
      </c>
      <c r="FH288" s="346" t="s">
        <v>5679</v>
      </c>
      <c r="FI288" s="346" t="s">
        <v>3320</v>
      </c>
      <c r="FJ288" s="346" t="s">
        <v>3320</v>
      </c>
      <c r="FK288" s="345">
        <v>0.5</v>
      </c>
      <c r="FL288" s="346" t="s">
        <v>733</v>
      </c>
      <c r="FM288" s="346" t="s">
        <v>5679</v>
      </c>
      <c r="FN288" s="346" t="s">
        <v>6131</v>
      </c>
      <c r="FO288" s="346" t="s">
        <v>733</v>
      </c>
      <c r="FP288" s="346" t="s">
        <v>3320</v>
      </c>
      <c r="FQ288" s="346" t="s">
        <v>10071</v>
      </c>
      <c r="FR288" s="346" t="s">
        <v>10072</v>
      </c>
      <c r="FS288" s="346" t="s">
        <v>5683</v>
      </c>
      <c r="FT288" s="346" t="s">
        <v>5683</v>
      </c>
      <c r="FU288" s="346" t="s">
        <v>5683</v>
      </c>
      <c r="FV288" s="346" t="s">
        <v>733</v>
      </c>
      <c r="FW288" s="346" t="s">
        <v>1214</v>
      </c>
      <c r="FX288" s="350">
        <v>46076.688287037039</v>
      </c>
      <c r="FY288" s="346" t="s">
        <v>3320</v>
      </c>
      <c r="FZ288" s="346" t="s">
        <v>10029</v>
      </c>
      <c r="GA288" s="346" t="s">
        <v>3320</v>
      </c>
      <c r="GB288" s="346" t="s">
        <v>3320</v>
      </c>
      <c r="GC288" s="346" t="s">
        <v>3320</v>
      </c>
      <c r="GD288" s="346" t="s">
        <v>3320</v>
      </c>
      <c r="GE288" s="346" t="s">
        <v>3320</v>
      </c>
      <c r="GF288" s="346" t="s">
        <v>3320</v>
      </c>
      <c r="GG288" s="346" t="s">
        <v>3320</v>
      </c>
      <c r="GH288" s="346" t="s">
        <v>3320</v>
      </c>
      <c r="GI288" s="346" t="s">
        <v>3320</v>
      </c>
      <c r="GJ288" s="346" t="s">
        <v>3320</v>
      </c>
      <c r="GK288" s="346" t="s">
        <v>3320</v>
      </c>
      <c r="GL288" s="346" t="s">
        <v>3320</v>
      </c>
      <c r="GM288" s="346" t="s">
        <v>3320</v>
      </c>
      <c r="GN288" s="346" t="s">
        <v>3320</v>
      </c>
      <c r="GO288" s="346" t="s">
        <v>3320</v>
      </c>
      <c r="GP288" s="346" t="s">
        <v>3320</v>
      </c>
      <c r="GQ288" s="346" t="s">
        <v>3320</v>
      </c>
      <c r="GR288" s="346" t="s">
        <v>3320</v>
      </c>
      <c r="GS288" s="346" t="s">
        <v>3320</v>
      </c>
      <c r="GT288" s="346" t="s">
        <v>3320</v>
      </c>
      <c r="GU288" s="346" t="s">
        <v>3320</v>
      </c>
      <c r="GV288" s="346" t="s">
        <v>3320</v>
      </c>
      <c r="GW288" s="346" t="s">
        <v>3320</v>
      </c>
      <c r="GX288" s="346" t="s">
        <v>3320</v>
      </c>
      <c r="GY288" s="346" t="s">
        <v>3320</v>
      </c>
      <c r="GZ288" s="346" t="s">
        <v>3320</v>
      </c>
      <c r="HA288" s="346" t="s">
        <v>3320</v>
      </c>
      <c r="HB288" s="346" t="s">
        <v>3320</v>
      </c>
      <c r="HC288" s="346" t="s">
        <v>3320</v>
      </c>
      <c r="HD288" s="346" t="s">
        <v>3320</v>
      </c>
      <c r="HE288" s="346" t="s">
        <v>3320</v>
      </c>
      <c r="HF288" s="346" t="s">
        <v>3320</v>
      </c>
      <c r="HG288" s="346" t="s">
        <v>3320</v>
      </c>
      <c r="HH288" s="346" t="s">
        <v>3320</v>
      </c>
      <c r="HI288" s="346" t="s">
        <v>3320</v>
      </c>
      <c r="HJ288" s="346" t="s">
        <v>3320</v>
      </c>
      <c r="HK288" s="346" t="s">
        <v>3320</v>
      </c>
      <c r="HL288" s="346" t="s">
        <v>3320</v>
      </c>
    </row>
    <row r="289" spans="1:220" ht="15.75" thickBot="1">
      <c r="A289" s="346" t="s">
        <v>11522</v>
      </c>
      <c r="B289" s="345">
        <v>268</v>
      </c>
      <c r="C289" s="346" t="s">
        <v>11759</v>
      </c>
      <c r="D289" s="346" t="s">
        <v>5698</v>
      </c>
      <c r="E289" s="345">
        <v>268</v>
      </c>
      <c r="F289" s="346" t="s">
        <v>1386</v>
      </c>
      <c r="G289" s="346" t="s">
        <v>8203</v>
      </c>
      <c r="H289" s="346" t="s">
        <v>1383</v>
      </c>
      <c r="I289" s="346" t="s">
        <v>5643</v>
      </c>
      <c r="J289" s="346" t="s">
        <v>8205</v>
      </c>
      <c r="K289" s="346" t="s">
        <v>617</v>
      </c>
      <c r="L289" s="346" t="s">
        <v>8206</v>
      </c>
      <c r="M289" s="346" t="s">
        <v>8206</v>
      </c>
      <c r="N289" s="179" t="s">
        <v>8207</v>
      </c>
      <c r="O289" s="348"/>
      <c r="P289" s="346" t="s">
        <v>3320</v>
      </c>
      <c r="Q289" s="346" t="s">
        <v>8208</v>
      </c>
      <c r="R289" s="346" t="s">
        <v>5698</v>
      </c>
      <c r="S289" s="346" t="s">
        <v>8209</v>
      </c>
      <c r="T289" s="346" t="s">
        <v>8210</v>
      </c>
      <c r="U289" s="346" t="s">
        <v>8211</v>
      </c>
      <c r="V289" s="346" t="s">
        <v>733</v>
      </c>
      <c r="W289" s="346" t="s">
        <v>733</v>
      </c>
      <c r="X289" s="346" t="s">
        <v>733</v>
      </c>
      <c r="Y289" s="346" t="s">
        <v>3320</v>
      </c>
      <c r="Z289" s="346" t="s">
        <v>8212</v>
      </c>
      <c r="AA289" s="346" t="s">
        <v>733</v>
      </c>
      <c r="AB289" s="346" t="s">
        <v>8213</v>
      </c>
      <c r="AC289" s="346" t="s">
        <v>8214</v>
      </c>
      <c r="AD289" s="346" t="s">
        <v>8215</v>
      </c>
      <c r="AE289" s="346" t="s">
        <v>8205</v>
      </c>
      <c r="AF289" s="346" t="s">
        <v>8216</v>
      </c>
      <c r="AG289" s="346" t="s">
        <v>8217</v>
      </c>
      <c r="AH289" s="346" t="s">
        <v>1214</v>
      </c>
      <c r="AI289" s="346" t="s">
        <v>3320</v>
      </c>
      <c r="AJ289" s="346" t="s">
        <v>5663</v>
      </c>
      <c r="AK289" s="346" t="s">
        <v>3569</v>
      </c>
      <c r="AL289" s="346" t="s">
        <v>5712</v>
      </c>
      <c r="AM289" s="347">
        <v>47088</v>
      </c>
      <c r="AN289" s="345">
        <v>22</v>
      </c>
      <c r="AO289" s="345">
        <v>200</v>
      </c>
      <c r="AP289" s="346" t="s">
        <v>5666</v>
      </c>
      <c r="AQ289" s="345">
        <v>191</v>
      </c>
      <c r="AR289" s="345">
        <v>542.79999999999995</v>
      </c>
      <c r="AS289" s="346" t="s">
        <v>733</v>
      </c>
      <c r="AT289" s="345">
        <v>200</v>
      </c>
      <c r="AU289" s="346" t="s">
        <v>733</v>
      </c>
      <c r="AV289" s="345">
        <v>260</v>
      </c>
      <c r="AW289" s="346" t="s">
        <v>5800</v>
      </c>
      <c r="AX289" s="346" t="s">
        <v>5668</v>
      </c>
      <c r="AY289" s="346" t="s">
        <v>3320</v>
      </c>
      <c r="AZ289" s="346" t="s">
        <v>733</v>
      </c>
      <c r="BA289" s="346" t="s">
        <v>733</v>
      </c>
      <c r="BB289" s="345">
        <v>800</v>
      </c>
      <c r="BC289" s="345">
        <v>600</v>
      </c>
      <c r="BD289" s="346" t="s">
        <v>6451</v>
      </c>
      <c r="BE289" s="345">
        <v>360</v>
      </c>
      <c r="BF289" s="345">
        <v>50</v>
      </c>
      <c r="BG289" s="345">
        <v>90</v>
      </c>
      <c r="BH289" s="345">
        <v>25</v>
      </c>
      <c r="BI289" s="347">
        <v>46419</v>
      </c>
      <c r="BJ289" s="345">
        <v>0.5</v>
      </c>
      <c r="BK289" s="345">
        <v>25</v>
      </c>
      <c r="BL289" s="346" t="s">
        <v>11728</v>
      </c>
      <c r="BM289" s="345">
        <v>500000</v>
      </c>
      <c r="BN289" s="346" t="s">
        <v>3320</v>
      </c>
      <c r="BO289" s="346" t="s">
        <v>3320</v>
      </c>
      <c r="BP289" s="346" t="s">
        <v>3320</v>
      </c>
      <c r="BQ289" s="346" t="s">
        <v>3320</v>
      </c>
      <c r="BR289" s="346" t="s">
        <v>3320</v>
      </c>
      <c r="BS289" s="346" t="s">
        <v>3320</v>
      </c>
      <c r="BT289" s="346" t="s">
        <v>3320</v>
      </c>
      <c r="BU289" s="346" t="s">
        <v>3320</v>
      </c>
      <c r="BV289" s="346" t="s">
        <v>3320</v>
      </c>
      <c r="BW289" s="346" t="s">
        <v>3320</v>
      </c>
      <c r="BX289" s="348"/>
      <c r="BY289" s="346" t="s">
        <v>3320</v>
      </c>
      <c r="BZ289" s="346" t="s">
        <v>3320</v>
      </c>
      <c r="CA289" s="346" t="s">
        <v>3320</v>
      </c>
      <c r="CB289" s="346" t="s">
        <v>3320</v>
      </c>
      <c r="CC289" s="346" t="s">
        <v>3320</v>
      </c>
      <c r="CD289" s="346" t="s">
        <v>3320</v>
      </c>
      <c r="CE289" s="346" t="s">
        <v>3320</v>
      </c>
      <c r="CF289" s="346" t="s">
        <v>3320</v>
      </c>
      <c r="CG289" s="346" t="s">
        <v>3320</v>
      </c>
      <c r="CH289" s="348"/>
      <c r="CI289" s="346" t="s">
        <v>3320</v>
      </c>
      <c r="CJ289" s="346" t="s">
        <v>3320</v>
      </c>
      <c r="CK289" s="346" t="s">
        <v>3320</v>
      </c>
      <c r="CL289" s="346" t="s">
        <v>3320</v>
      </c>
      <c r="CM289" s="346" t="s">
        <v>3320</v>
      </c>
      <c r="CN289" s="346" t="s">
        <v>3320</v>
      </c>
      <c r="CO289" s="346" t="s">
        <v>3320</v>
      </c>
      <c r="CP289" s="346" t="s">
        <v>3320</v>
      </c>
      <c r="CQ289" s="346" t="s">
        <v>3320</v>
      </c>
      <c r="CR289" s="346" t="s">
        <v>3320</v>
      </c>
      <c r="CS289" s="346" t="s">
        <v>3320</v>
      </c>
      <c r="CT289" s="346" t="s">
        <v>3320</v>
      </c>
      <c r="CU289" s="346" t="s">
        <v>3320</v>
      </c>
      <c r="CV289" s="346" t="s">
        <v>3320</v>
      </c>
      <c r="CW289" s="346" t="s">
        <v>3320</v>
      </c>
      <c r="CX289" s="346" t="s">
        <v>3320</v>
      </c>
      <c r="CY289" s="346" t="s">
        <v>3320</v>
      </c>
      <c r="CZ289" s="346" t="s">
        <v>3320</v>
      </c>
      <c r="DA289" s="346" t="s">
        <v>3320</v>
      </c>
      <c r="DB289" s="346" t="s">
        <v>3320</v>
      </c>
      <c r="DC289" s="346" t="s">
        <v>3320</v>
      </c>
      <c r="DD289" s="346" t="s">
        <v>3320</v>
      </c>
      <c r="DE289" s="346" t="s">
        <v>3320</v>
      </c>
      <c r="DF289" s="346" t="s">
        <v>3320</v>
      </c>
      <c r="DG289" s="346" t="s">
        <v>3320</v>
      </c>
      <c r="DH289" s="346" t="s">
        <v>3320</v>
      </c>
      <c r="DI289" s="346" t="s">
        <v>3320</v>
      </c>
      <c r="DJ289" s="346" t="s">
        <v>3320</v>
      </c>
      <c r="DK289" s="346" t="s">
        <v>3320</v>
      </c>
      <c r="DL289" s="346" t="s">
        <v>3320</v>
      </c>
      <c r="DM289" s="346" t="s">
        <v>3320</v>
      </c>
      <c r="DN289" s="346" t="s">
        <v>3320</v>
      </c>
      <c r="DO289" s="346" t="s">
        <v>3320</v>
      </c>
      <c r="DP289" s="346" t="s">
        <v>3320</v>
      </c>
      <c r="DQ289" s="346" t="s">
        <v>3320</v>
      </c>
      <c r="DR289" s="346" t="s">
        <v>3320</v>
      </c>
      <c r="DS289" s="346" t="s">
        <v>3320</v>
      </c>
      <c r="DT289" s="346" t="s">
        <v>3320</v>
      </c>
      <c r="DU289" s="346" t="s">
        <v>3320</v>
      </c>
      <c r="DV289" s="346" t="s">
        <v>3320</v>
      </c>
      <c r="DW289" s="346" t="s">
        <v>3320</v>
      </c>
      <c r="DX289" s="346" t="s">
        <v>3320</v>
      </c>
      <c r="DY289" s="346" t="s">
        <v>3320</v>
      </c>
      <c r="DZ289" s="346" t="s">
        <v>3320</v>
      </c>
      <c r="EA289" s="346" t="s">
        <v>3320</v>
      </c>
      <c r="EB289" s="346" t="s">
        <v>3320</v>
      </c>
      <c r="EC289" s="346" t="s">
        <v>3320</v>
      </c>
      <c r="ED289" s="346" t="s">
        <v>3320</v>
      </c>
      <c r="EE289" s="346" t="s">
        <v>3320</v>
      </c>
      <c r="EF289" s="345">
        <v>350000000</v>
      </c>
      <c r="EG289" s="346" t="s">
        <v>733</v>
      </c>
      <c r="EH289" s="346" t="s">
        <v>733</v>
      </c>
      <c r="EI289" s="346" t="s">
        <v>733</v>
      </c>
      <c r="EJ289" s="346" t="s">
        <v>733</v>
      </c>
      <c r="EK289" s="346" t="s">
        <v>225</v>
      </c>
      <c r="EL289" s="346" t="s">
        <v>11760</v>
      </c>
      <c r="EM289" s="346" t="s">
        <v>11728</v>
      </c>
      <c r="EN289" s="348"/>
      <c r="EO289" s="346" t="s">
        <v>10073</v>
      </c>
      <c r="EP289" s="346" t="s">
        <v>3320</v>
      </c>
      <c r="EQ289" s="346" t="s">
        <v>3320</v>
      </c>
      <c r="ER289" s="346" t="s">
        <v>3320</v>
      </c>
      <c r="ES289" s="346" t="s">
        <v>3320</v>
      </c>
      <c r="ET289" s="346" t="s">
        <v>3320</v>
      </c>
      <c r="EU289" s="346" t="s">
        <v>3320</v>
      </c>
      <c r="EV289" s="346" t="s">
        <v>3320</v>
      </c>
      <c r="EW289" s="346" t="s">
        <v>3320</v>
      </c>
      <c r="EX289" s="346" t="s">
        <v>3320</v>
      </c>
      <c r="EY289" s="346" t="s">
        <v>3320</v>
      </c>
      <c r="EZ289" s="346" t="s">
        <v>3320</v>
      </c>
      <c r="FA289" s="346" t="s">
        <v>3320</v>
      </c>
      <c r="FB289" s="346" t="s">
        <v>3320</v>
      </c>
      <c r="FC289" s="346" t="s">
        <v>3320</v>
      </c>
      <c r="FD289" s="346" t="s">
        <v>3320</v>
      </c>
      <c r="FE289" s="346" t="s">
        <v>1214</v>
      </c>
      <c r="FF289" s="346" t="s">
        <v>3320</v>
      </c>
      <c r="FG289" s="346" t="s">
        <v>3320</v>
      </c>
      <c r="FH289" s="346" t="s">
        <v>3320</v>
      </c>
      <c r="FI289" s="346" t="s">
        <v>3320</v>
      </c>
      <c r="FJ289" s="346" t="s">
        <v>3320</v>
      </c>
      <c r="FK289" s="346" t="s">
        <v>3320</v>
      </c>
      <c r="FL289" s="346" t="s">
        <v>3320</v>
      </c>
      <c r="FM289" s="346" t="s">
        <v>3320</v>
      </c>
      <c r="FN289" s="346" t="s">
        <v>3320</v>
      </c>
      <c r="FO289" s="346" t="s">
        <v>3320</v>
      </c>
      <c r="FP289" s="346" t="s">
        <v>3320</v>
      </c>
      <c r="FQ289" s="346" t="s">
        <v>3320</v>
      </c>
      <c r="FR289" s="346" t="s">
        <v>3320</v>
      </c>
      <c r="FS289" s="346" t="s">
        <v>3320</v>
      </c>
      <c r="FT289" s="346" t="s">
        <v>3320</v>
      </c>
      <c r="FU289" s="346" t="s">
        <v>3320</v>
      </c>
      <c r="FV289" s="346" t="s">
        <v>3320</v>
      </c>
      <c r="FW289" s="346" t="s">
        <v>3320</v>
      </c>
      <c r="FX289" s="350">
        <v>46064.541342592594</v>
      </c>
      <c r="FY289" s="346" t="s">
        <v>3320</v>
      </c>
      <c r="FZ289" s="346" t="s">
        <v>10029</v>
      </c>
      <c r="GA289" s="346" t="s">
        <v>3320</v>
      </c>
      <c r="GB289" s="346" t="s">
        <v>3320</v>
      </c>
      <c r="GC289" s="346" t="s">
        <v>3320</v>
      </c>
      <c r="GD289" s="346" t="s">
        <v>3320</v>
      </c>
      <c r="GE289" s="346" t="s">
        <v>3320</v>
      </c>
      <c r="GF289" s="346" t="s">
        <v>3320</v>
      </c>
      <c r="GG289" s="346" t="s">
        <v>3320</v>
      </c>
      <c r="GH289" s="346" t="s">
        <v>3320</v>
      </c>
      <c r="GI289" s="346" t="s">
        <v>3320</v>
      </c>
      <c r="GJ289" s="346" t="s">
        <v>3320</v>
      </c>
      <c r="GK289" s="346" t="s">
        <v>3320</v>
      </c>
      <c r="GL289" s="346" t="s">
        <v>3320</v>
      </c>
      <c r="GM289" s="346" t="s">
        <v>3320</v>
      </c>
      <c r="GN289" s="346" t="s">
        <v>3320</v>
      </c>
      <c r="GO289" s="346" t="s">
        <v>3320</v>
      </c>
      <c r="GP289" s="346" t="s">
        <v>3320</v>
      </c>
      <c r="GQ289" s="346" t="s">
        <v>3320</v>
      </c>
      <c r="GR289" s="346" t="s">
        <v>3320</v>
      </c>
      <c r="GS289" s="346" t="s">
        <v>3320</v>
      </c>
      <c r="GT289" s="346" t="s">
        <v>3320</v>
      </c>
      <c r="GU289" s="346" t="s">
        <v>3320</v>
      </c>
      <c r="GV289" s="346" t="s">
        <v>3320</v>
      </c>
      <c r="GW289" s="346" t="s">
        <v>3320</v>
      </c>
      <c r="GX289" s="346" t="s">
        <v>3320</v>
      </c>
      <c r="GY289" s="346" t="s">
        <v>3320</v>
      </c>
      <c r="GZ289" s="346" t="s">
        <v>3320</v>
      </c>
      <c r="HA289" s="346" t="s">
        <v>3320</v>
      </c>
      <c r="HB289" s="346" t="s">
        <v>3320</v>
      </c>
      <c r="HC289" s="346" t="s">
        <v>3320</v>
      </c>
      <c r="HD289" s="346" t="s">
        <v>3320</v>
      </c>
      <c r="HE289" s="346" t="s">
        <v>3320</v>
      </c>
      <c r="HF289" s="346" t="s">
        <v>3320</v>
      </c>
      <c r="HG289" s="346" t="s">
        <v>3320</v>
      </c>
      <c r="HH289" s="346" t="s">
        <v>3320</v>
      </c>
      <c r="HI289" s="346" t="s">
        <v>3320</v>
      </c>
      <c r="HJ289" s="346" t="s">
        <v>3320</v>
      </c>
      <c r="HK289" s="346" t="s">
        <v>3320</v>
      </c>
      <c r="HL289" s="346" t="s">
        <v>3320</v>
      </c>
    </row>
    <row r="290" spans="1:220" ht="15.75" thickBot="1">
      <c r="A290" s="344" t="s">
        <v>11522</v>
      </c>
      <c r="B290" s="345">
        <v>1053</v>
      </c>
      <c r="C290" s="346" t="s">
        <v>11761</v>
      </c>
      <c r="D290" s="346" t="s">
        <v>5698</v>
      </c>
      <c r="E290" s="345">
        <v>1053</v>
      </c>
      <c r="F290" s="346" t="s">
        <v>9700</v>
      </c>
      <c r="G290" s="346" t="s">
        <v>9701</v>
      </c>
      <c r="H290" s="346" t="s">
        <v>9784</v>
      </c>
      <c r="I290" s="346" t="s">
        <v>5643</v>
      </c>
      <c r="J290" s="346" t="s">
        <v>9703</v>
      </c>
      <c r="K290" s="346" t="s">
        <v>5698</v>
      </c>
      <c r="L290" s="346" t="s">
        <v>5698</v>
      </c>
      <c r="M290" s="346" t="s">
        <v>5698</v>
      </c>
      <c r="N290" s="346" t="s">
        <v>9705</v>
      </c>
      <c r="O290" s="346" t="s">
        <v>9706</v>
      </c>
      <c r="P290" s="346" t="s">
        <v>9701</v>
      </c>
      <c r="Q290" s="346" t="s">
        <v>9707</v>
      </c>
      <c r="R290" s="346" t="s">
        <v>9708</v>
      </c>
      <c r="S290" s="346" t="s">
        <v>9709</v>
      </c>
      <c r="T290" s="346" t="s">
        <v>9710</v>
      </c>
      <c r="U290" s="346" t="s">
        <v>9711</v>
      </c>
      <c r="V290" s="346" t="s">
        <v>733</v>
      </c>
      <c r="W290" s="346" t="s">
        <v>733</v>
      </c>
      <c r="X290" s="346" t="s">
        <v>733</v>
      </c>
      <c r="Y290" s="346" t="s">
        <v>3320</v>
      </c>
      <c r="Z290" s="346" t="s">
        <v>9712</v>
      </c>
      <c r="AA290" s="346" t="s">
        <v>733</v>
      </c>
      <c r="AB290" s="346" t="s">
        <v>9713</v>
      </c>
      <c r="AC290" s="346" t="s">
        <v>9714</v>
      </c>
      <c r="AD290" s="346" t="s">
        <v>9715</v>
      </c>
      <c r="AE290" s="346" t="s">
        <v>9716</v>
      </c>
      <c r="AF290" s="346" t="s">
        <v>9717</v>
      </c>
      <c r="AG290" s="346" t="s">
        <v>9718</v>
      </c>
      <c r="AH290" s="346" t="s">
        <v>1214</v>
      </c>
      <c r="AI290" s="346" t="s">
        <v>3320</v>
      </c>
      <c r="AJ290" s="346" t="s">
        <v>5663</v>
      </c>
      <c r="AK290" s="346" t="s">
        <v>6324</v>
      </c>
      <c r="AL290" s="346" t="s">
        <v>5665</v>
      </c>
      <c r="AM290" s="347">
        <v>46060</v>
      </c>
      <c r="AN290" s="345">
        <v>18</v>
      </c>
      <c r="AO290" s="345">
        <v>50</v>
      </c>
      <c r="AP290" s="346" t="s">
        <v>5666</v>
      </c>
      <c r="AQ290" s="345">
        <v>13</v>
      </c>
      <c r="AR290" s="345">
        <v>190.28</v>
      </c>
      <c r="AS290" s="346" t="s">
        <v>733</v>
      </c>
      <c r="AT290" s="345">
        <v>30.83</v>
      </c>
      <c r="AU290" s="346" t="s">
        <v>733</v>
      </c>
      <c r="AV290" s="345">
        <v>66.39</v>
      </c>
      <c r="AW290" s="346" t="s">
        <v>5667</v>
      </c>
      <c r="AX290" s="346" t="s">
        <v>5801</v>
      </c>
      <c r="AY290" s="346" t="s">
        <v>3320</v>
      </c>
      <c r="AZ290" s="346" t="s">
        <v>733</v>
      </c>
      <c r="BA290" s="346" t="s">
        <v>733</v>
      </c>
      <c r="BB290" s="345">
        <v>2074.71</v>
      </c>
      <c r="BC290" s="345">
        <v>2115</v>
      </c>
      <c r="BD290" s="346" t="s">
        <v>9720</v>
      </c>
      <c r="BE290" s="345">
        <v>365</v>
      </c>
      <c r="BF290" s="345">
        <v>80</v>
      </c>
      <c r="BG290" s="345">
        <v>53</v>
      </c>
      <c r="BH290" s="345">
        <v>30</v>
      </c>
      <c r="BI290" s="347">
        <v>46691</v>
      </c>
      <c r="BJ290" s="345">
        <v>0.5</v>
      </c>
      <c r="BK290" s="345">
        <v>54</v>
      </c>
      <c r="BL290" s="346" t="s">
        <v>10060</v>
      </c>
      <c r="BM290" s="345">
        <v>17500000</v>
      </c>
      <c r="BN290" s="346" t="s">
        <v>3320</v>
      </c>
      <c r="BO290" s="346" t="s">
        <v>3320</v>
      </c>
      <c r="BP290" s="346" t="s">
        <v>3320</v>
      </c>
      <c r="BQ290" s="346" t="s">
        <v>3320</v>
      </c>
      <c r="BR290" s="346" t="s">
        <v>3320</v>
      </c>
      <c r="BS290" s="346" t="s">
        <v>3320</v>
      </c>
      <c r="BT290" s="346" t="s">
        <v>3320</v>
      </c>
      <c r="BU290" s="346" t="s">
        <v>3320</v>
      </c>
      <c r="BV290" s="346" t="s">
        <v>3320</v>
      </c>
      <c r="BW290" s="346" t="s">
        <v>3320</v>
      </c>
      <c r="BX290" s="348"/>
      <c r="BY290" s="346" t="s">
        <v>3320</v>
      </c>
      <c r="BZ290" s="346" t="s">
        <v>3320</v>
      </c>
      <c r="CA290" s="346" t="s">
        <v>3320</v>
      </c>
      <c r="CB290" s="346" t="s">
        <v>3320</v>
      </c>
      <c r="CC290" s="346" t="s">
        <v>3320</v>
      </c>
      <c r="CD290" s="346" t="s">
        <v>3320</v>
      </c>
      <c r="CE290" s="346" t="s">
        <v>3320</v>
      </c>
      <c r="CF290" s="346" t="s">
        <v>3320</v>
      </c>
      <c r="CG290" s="346" t="s">
        <v>3320</v>
      </c>
      <c r="CH290" s="348"/>
      <c r="CI290" s="346" t="s">
        <v>3320</v>
      </c>
      <c r="CJ290" s="346" t="s">
        <v>3320</v>
      </c>
      <c r="CK290" s="346" t="s">
        <v>3320</v>
      </c>
      <c r="CL290" s="346" t="s">
        <v>3320</v>
      </c>
      <c r="CM290" s="346" t="s">
        <v>3320</v>
      </c>
      <c r="CN290" s="346" t="s">
        <v>3320</v>
      </c>
      <c r="CO290" s="346" t="s">
        <v>3320</v>
      </c>
      <c r="CP290" s="346" t="s">
        <v>3320</v>
      </c>
      <c r="CQ290" s="346" t="s">
        <v>3320</v>
      </c>
      <c r="CR290" s="346" t="s">
        <v>3320</v>
      </c>
      <c r="CS290" s="346" t="s">
        <v>3320</v>
      </c>
      <c r="CT290" s="346" t="s">
        <v>3320</v>
      </c>
      <c r="CU290" s="346" t="s">
        <v>3320</v>
      </c>
      <c r="CV290" s="346" t="s">
        <v>3320</v>
      </c>
      <c r="CW290" s="346" t="s">
        <v>3320</v>
      </c>
      <c r="CX290" s="346" t="s">
        <v>3320</v>
      </c>
      <c r="CY290" s="346" t="s">
        <v>3320</v>
      </c>
      <c r="CZ290" s="346" t="s">
        <v>3320</v>
      </c>
      <c r="DA290" s="346" t="s">
        <v>3320</v>
      </c>
      <c r="DB290" s="346" t="s">
        <v>3320</v>
      </c>
      <c r="DC290" s="346" t="s">
        <v>3320</v>
      </c>
      <c r="DD290" s="346" t="s">
        <v>3320</v>
      </c>
      <c r="DE290" s="346" t="s">
        <v>3320</v>
      </c>
      <c r="DF290" s="346" t="s">
        <v>3320</v>
      </c>
      <c r="DG290" s="346" t="s">
        <v>3320</v>
      </c>
      <c r="DH290" s="346" t="s">
        <v>3320</v>
      </c>
      <c r="DI290" s="346" t="s">
        <v>3320</v>
      </c>
      <c r="DJ290" s="346" t="s">
        <v>3320</v>
      </c>
      <c r="DK290" s="346" t="s">
        <v>3320</v>
      </c>
      <c r="DL290" s="346" t="s">
        <v>3320</v>
      </c>
      <c r="DM290" s="346" t="s">
        <v>3320</v>
      </c>
      <c r="DN290" s="346" t="s">
        <v>3320</v>
      </c>
      <c r="DO290" s="346" t="s">
        <v>3320</v>
      </c>
      <c r="DP290" s="346" t="s">
        <v>3320</v>
      </c>
      <c r="DQ290" s="346" t="s">
        <v>3320</v>
      </c>
      <c r="DR290" s="346" t="s">
        <v>3320</v>
      </c>
      <c r="DS290" s="346" t="s">
        <v>3320</v>
      </c>
      <c r="DT290" s="346" t="s">
        <v>3320</v>
      </c>
      <c r="DU290" s="346" t="s">
        <v>3320</v>
      </c>
      <c r="DV290" s="346" t="s">
        <v>3320</v>
      </c>
      <c r="DW290" s="346" t="s">
        <v>3320</v>
      </c>
      <c r="DX290" s="346" t="s">
        <v>3320</v>
      </c>
      <c r="DY290" s="346" t="s">
        <v>3320</v>
      </c>
      <c r="DZ290" s="346" t="s">
        <v>3320</v>
      </c>
      <c r="EA290" s="346" t="s">
        <v>3320</v>
      </c>
      <c r="EB290" s="346" t="s">
        <v>3320</v>
      </c>
      <c r="EC290" s="346" t="s">
        <v>3320</v>
      </c>
      <c r="ED290" s="346" t="s">
        <v>3320</v>
      </c>
      <c r="EE290" s="346" t="s">
        <v>3320</v>
      </c>
      <c r="EF290" s="345">
        <v>7483254500</v>
      </c>
      <c r="EG290" s="346" t="s">
        <v>733</v>
      </c>
      <c r="EH290" s="346" t="s">
        <v>733</v>
      </c>
      <c r="EI290" s="346" t="s">
        <v>733</v>
      </c>
      <c r="EJ290" s="346" t="s">
        <v>733</v>
      </c>
      <c r="EK290" s="346" t="s">
        <v>9786</v>
      </c>
      <c r="EL290" s="346" t="s">
        <v>9787</v>
      </c>
      <c r="EM290" s="346" t="s">
        <v>11728</v>
      </c>
      <c r="EN290" s="348"/>
      <c r="EO290" s="346" t="s">
        <v>10074</v>
      </c>
      <c r="EP290" s="346" t="s">
        <v>3320</v>
      </c>
      <c r="EQ290" s="346" t="s">
        <v>3320</v>
      </c>
      <c r="ER290" s="346" t="s">
        <v>3320</v>
      </c>
      <c r="ES290" s="346" t="s">
        <v>3320</v>
      </c>
      <c r="ET290" s="346" t="s">
        <v>3320</v>
      </c>
      <c r="EU290" s="346" t="s">
        <v>3320</v>
      </c>
      <c r="EV290" s="346" t="s">
        <v>3320</v>
      </c>
      <c r="EW290" s="346" t="s">
        <v>3320</v>
      </c>
      <c r="EX290" s="346" t="s">
        <v>3320</v>
      </c>
      <c r="EY290" s="346" t="s">
        <v>3320</v>
      </c>
      <c r="EZ290" s="346" t="s">
        <v>3320</v>
      </c>
      <c r="FA290" s="346" t="s">
        <v>3320</v>
      </c>
      <c r="FB290" s="346" t="s">
        <v>3320</v>
      </c>
      <c r="FC290" s="346" t="s">
        <v>3320</v>
      </c>
      <c r="FD290" s="346" t="s">
        <v>3320</v>
      </c>
      <c r="FE290" s="346" t="s">
        <v>1214</v>
      </c>
      <c r="FF290" s="346" t="s">
        <v>3320</v>
      </c>
      <c r="FG290" s="346" t="s">
        <v>3320</v>
      </c>
      <c r="FH290" s="346" t="s">
        <v>3320</v>
      </c>
      <c r="FI290" s="346" t="s">
        <v>3320</v>
      </c>
      <c r="FJ290" s="346" t="s">
        <v>3320</v>
      </c>
      <c r="FK290" s="346" t="s">
        <v>3320</v>
      </c>
      <c r="FL290" s="346" t="s">
        <v>3320</v>
      </c>
      <c r="FM290" s="346" t="s">
        <v>3320</v>
      </c>
      <c r="FN290" s="346" t="s">
        <v>3320</v>
      </c>
      <c r="FO290" s="346" t="s">
        <v>3320</v>
      </c>
      <c r="FP290" s="346" t="s">
        <v>3320</v>
      </c>
      <c r="FQ290" s="346" t="s">
        <v>3320</v>
      </c>
      <c r="FR290" s="346" t="s">
        <v>3320</v>
      </c>
      <c r="FS290" s="346" t="s">
        <v>3320</v>
      </c>
      <c r="FT290" s="346" t="s">
        <v>3320</v>
      </c>
      <c r="FU290" s="346" t="s">
        <v>3320</v>
      </c>
      <c r="FV290" s="346" t="s">
        <v>3320</v>
      </c>
      <c r="FW290" s="346" t="s">
        <v>3320</v>
      </c>
      <c r="FX290" s="350">
        <v>46083.556469907409</v>
      </c>
      <c r="FY290" s="346" t="s">
        <v>3320</v>
      </c>
      <c r="FZ290" s="346" t="s">
        <v>10029</v>
      </c>
      <c r="GA290" s="346" t="s">
        <v>3320</v>
      </c>
      <c r="GB290" s="346" t="s">
        <v>3320</v>
      </c>
      <c r="GC290" s="346" t="s">
        <v>3320</v>
      </c>
      <c r="GD290" s="346" t="s">
        <v>3320</v>
      </c>
      <c r="GE290" s="346" t="s">
        <v>3320</v>
      </c>
      <c r="GF290" s="346" t="s">
        <v>3320</v>
      </c>
      <c r="GG290" s="346" t="s">
        <v>3320</v>
      </c>
      <c r="GH290" s="346" t="s">
        <v>3320</v>
      </c>
      <c r="GI290" s="346" t="s">
        <v>3320</v>
      </c>
      <c r="GJ290" s="346" t="s">
        <v>3320</v>
      </c>
      <c r="GK290" s="346" t="s">
        <v>3320</v>
      </c>
      <c r="GL290" s="346" t="s">
        <v>3320</v>
      </c>
      <c r="GM290" s="346" t="s">
        <v>3320</v>
      </c>
      <c r="GN290" s="346" t="s">
        <v>3320</v>
      </c>
      <c r="GO290" s="346" t="s">
        <v>3320</v>
      </c>
      <c r="GP290" s="346" t="s">
        <v>3320</v>
      </c>
      <c r="GQ290" s="346" t="s">
        <v>3320</v>
      </c>
      <c r="GR290" s="346" t="s">
        <v>3320</v>
      </c>
      <c r="GS290" s="346" t="s">
        <v>3320</v>
      </c>
      <c r="GT290" s="346" t="s">
        <v>3320</v>
      </c>
      <c r="GU290" s="346" t="s">
        <v>3320</v>
      </c>
      <c r="GV290" s="346" t="s">
        <v>3320</v>
      </c>
      <c r="GW290" s="346" t="s">
        <v>3320</v>
      </c>
      <c r="GX290" s="346" t="s">
        <v>3320</v>
      </c>
      <c r="GY290" s="346" t="s">
        <v>3320</v>
      </c>
      <c r="GZ290" s="346" t="s">
        <v>3320</v>
      </c>
      <c r="HA290" s="346" t="s">
        <v>3320</v>
      </c>
      <c r="HB290" s="346" t="s">
        <v>3320</v>
      </c>
      <c r="HC290" s="346" t="s">
        <v>3320</v>
      </c>
      <c r="HD290" s="346" t="s">
        <v>3320</v>
      </c>
      <c r="HE290" s="346" t="s">
        <v>3320</v>
      </c>
      <c r="HF290" s="346" t="s">
        <v>3320</v>
      </c>
      <c r="HG290" s="346" t="s">
        <v>3320</v>
      </c>
      <c r="HH290" s="346" t="s">
        <v>3320</v>
      </c>
      <c r="HI290" s="346" t="s">
        <v>3320</v>
      </c>
      <c r="HJ290" s="346" t="s">
        <v>3320</v>
      </c>
      <c r="HK290" s="346" t="s">
        <v>3320</v>
      </c>
      <c r="HL290" s="346" t="s">
        <v>3320</v>
      </c>
    </row>
    <row r="291" spans="1:220" ht="15.75" thickBot="1">
      <c r="A291" s="344" t="s">
        <v>11522</v>
      </c>
      <c r="B291" s="345">
        <v>1151</v>
      </c>
      <c r="C291" s="346" t="s">
        <v>11762</v>
      </c>
      <c r="D291" s="346" t="s">
        <v>5698</v>
      </c>
      <c r="E291" s="345">
        <v>1151</v>
      </c>
      <c r="F291" s="346" t="s">
        <v>1386</v>
      </c>
      <c r="G291" s="346" t="s">
        <v>8203</v>
      </c>
      <c r="H291" s="346" t="s">
        <v>11319</v>
      </c>
      <c r="I291" s="346" t="s">
        <v>5643</v>
      </c>
      <c r="J291" s="344" t="s">
        <v>8205</v>
      </c>
      <c r="K291" s="346" t="s">
        <v>617</v>
      </c>
      <c r="L291" s="346" t="s">
        <v>8206</v>
      </c>
      <c r="M291" s="346" t="s">
        <v>8206</v>
      </c>
      <c r="N291" s="179" t="s">
        <v>8207</v>
      </c>
      <c r="O291" s="348"/>
      <c r="P291" s="346" t="s">
        <v>3320</v>
      </c>
      <c r="Q291" s="346" t="s">
        <v>8208</v>
      </c>
      <c r="R291" s="346" t="s">
        <v>5698</v>
      </c>
      <c r="S291" s="346" t="s">
        <v>8209</v>
      </c>
      <c r="T291" s="346" t="s">
        <v>8210</v>
      </c>
      <c r="U291" s="346" t="s">
        <v>8211</v>
      </c>
      <c r="V291" s="346" t="s">
        <v>733</v>
      </c>
      <c r="W291" s="346" t="s">
        <v>733</v>
      </c>
      <c r="X291" s="346" t="s">
        <v>733</v>
      </c>
      <c r="Y291" s="346" t="s">
        <v>3320</v>
      </c>
      <c r="Z291" s="346" t="s">
        <v>8212</v>
      </c>
      <c r="AA291" s="346" t="s">
        <v>733</v>
      </c>
      <c r="AB291" s="346" t="s">
        <v>8213</v>
      </c>
      <c r="AC291" s="346" t="s">
        <v>8214</v>
      </c>
      <c r="AD291" s="346" t="s">
        <v>8215</v>
      </c>
      <c r="AE291" s="346" t="s">
        <v>8205</v>
      </c>
      <c r="AF291" s="346" t="s">
        <v>8216</v>
      </c>
      <c r="AG291" s="346" t="s">
        <v>8217</v>
      </c>
      <c r="AH291" s="346" t="s">
        <v>733</v>
      </c>
      <c r="AI291" s="346" t="s">
        <v>11319</v>
      </c>
      <c r="AJ291" s="346" t="s">
        <v>3320</v>
      </c>
      <c r="AK291" s="346" t="s">
        <v>3320</v>
      </c>
      <c r="AL291" s="346" t="s">
        <v>3320</v>
      </c>
      <c r="AM291" s="346" t="s">
        <v>3320</v>
      </c>
      <c r="AN291" s="346" t="s">
        <v>3320</v>
      </c>
      <c r="AO291" s="346" t="s">
        <v>3320</v>
      </c>
      <c r="AP291" s="346" t="s">
        <v>3320</v>
      </c>
      <c r="AQ291" s="346" t="s">
        <v>3320</v>
      </c>
      <c r="AR291" s="346" t="s">
        <v>3320</v>
      </c>
      <c r="AS291" s="346" t="s">
        <v>3320</v>
      </c>
      <c r="AT291" s="346" t="s">
        <v>3320</v>
      </c>
      <c r="AU291" s="346" t="s">
        <v>3320</v>
      </c>
      <c r="AV291" s="346" t="s">
        <v>3320</v>
      </c>
      <c r="AW291" s="346" t="s">
        <v>3320</v>
      </c>
      <c r="AX291" s="346" t="s">
        <v>3320</v>
      </c>
      <c r="AY291" s="346" t="s">
        <v>3320</v>
      </c>
      <c r="AZ291" s="346" t="s">
        <v>3320</v>
      </c>
      <c r="BA291" s="346" t="s">
        <v>3320</v>
      </c>
      <c r="BB291" s="346" t="s">
        <v>3320</v>
      </c>
      <c r="BC291" s="346" t="s">
        <v>3320</v>
      </c>
      <c r="BD291" s="348"/>
      <c r="BE291" s="346" t="s">
        <v>3320</v>
      </c>
      <c r="BF291" s="346" t="s">
        <v>3320</v>
      </c>
      <c r="BG291" s="346" t="s">
        <v>3320</v>
      </c>
      <c r="BH291" s="346" t="s">
        <v>3320</v>
      </c>
      <c r="BI291" s="346" t="s">
        <v>3320</v>
      </c>
      <c r="BJ291" s="346" t="s">
        <v>3320</v>
      </c>
      <c r="BK291" s="346" t="s">
        <v>3320</v>
      </c>
      <c r="BL291" s="346" t="s">
        <v>3320</v>
      </c>
      <c r="BM291" s="346" t="s">
        <v>3320</v>
      </c>
      <c r="BN291" s="346" t="s">
        <v>3320</v>
      </c>
      <c r="BO291" s="346" t="s">
        <v>3320</v>
      </c>
      <c r="BP291" s="346" t="s">
        <v>3320</v>
      </c>
      <c r="BQ291" s="346" t="s">
        <v>3320</v>
      </c>
      <c r="BR291" s="346" t="s">
        <v>3320</v>
      </c>
      <c r="BS291" s="346" t="s">
        <v>3320</v>
      </c>
      <c r="BT291" s="346" t="s">
        <v>3320</v>
      </c>
      <c r="BU291" s="346" t="s">
        <v>3320</v>
      </c>
      <c r="BV291" s="346" t="s">
        <v>3320</v>
      </c>
      <c r="BW291" s="346" t="s">
        <v>3320</v>
      </c>
      <c r="BX291" s="348"/>
      <c r="BY291" s="346" t="s">
        <v>3320</v>
      </c>
      <c r="BZ291" s="346" t="s">
        <v>3320</v>
      </c>
      <c r="CA291" s="346" t="s">
        <v>3320</v>
      </c>
      <c r="CB291" s="346" t="s">
        <v>3320</v>
      </c>
      <c r="CC291" s="346" t="s">
        <v>3320</v>
      </c>
      <c r="CD291" s="346" t="s">
        <v>3320</v>
      </c>
      <c r="CE291" s="346" t="s">
        <v>3320</v>
      </c>
      <c r="CF291" s="346" t="s">
        <v>3320</v>
      </c>
      <c r="CG291" s="346" t="s">
        <v>3320</v>
      </c>
      <c r="CH291" s="348"/>
      <c r="CI291" s="346" t="s">
        <v>3320</v>
      </c>
      <c r="CJ291" s="346" t="s">
        <v>3320</v>
      </c>
      <c r="CK291" s="346" t="s">
        <v>3320</v>
      </c>
      <c r="CL291" s="346" t="s">
        <v>3320</v>
      </c>
      <c r="CM291" s="346" t="s">
        <v>3320</v>
      </c>
      <c r="CN291" s="346" t="s">
        <v>3320</v>
      </c>
      <c r="CO291" s="346" t="s">
        <v>3320</v>
      </c>
      <c r="CP291" s="346" t="s">
        <v>3320</v>
      </c>
      <c r="CQ291" s="346" t="s">
        <v>3320</v>
      </c>
      <c r="CR291" s="346" t="s">
        <v>3320</v>
      </c>
      <c r="CS291" s="346" t="s">
        <v>3320</v>
      </c>
      <c r="CT291" s="346" t="s">
        <v>3320</v>
      </c>
      <c r="CU291" s="346" t="s">
        <v>3320</v>
      </c>
      <c r="CV291" s="346" t="s">
        <v>3320</v>
      </c>
      <c r="CW291" s="346" t="s">
        <v>3320</v>
      </c>
      <c r="CX291" s="346" t="s">
        <v>3320</v>
      </c>
      <c r="CY291" s="346" t="s">
        <v>3320</v>
      </c>
      <c r="CZ291" s="346" t="s">
        <v>3320</v>
      </c>
      <c r="DA291" s="346" t="s">
        <v>3320</v>
      </c>
      <c r="DB291" s="346" t="s">
        <v>3320</v>
      </c>
      <c r="DC291" s="346" t="s">
        <v>3320</v>
      </c>
      <c r="DD291" s="346" t="s">
        <v>3320</v>
      </c>
      <c r="DE291" s="346" t="s">
        <v>3320</v>
      </c>
      <c r="DF291" s="346" t="s">
        <v>3320</v>
      </c>
      <c r="DG291" s="346" t="s">
        <v>3320</v>
      </c>
      <c r="DH291" s="346" t="s">
        <v>3320</v>
      </c>
      <c r="DI291" s="346" t="s">
        <v>3320</v>
      </c>
      <c r="DJ291" s="346" t="s">
        <v>3320</v>
      </c>
      <c r="DK291" s="346" t="s">
        <v>3320</v>
      </c>
      <c r="DL291" s="346" t="s">
        <v>3320</v>
      </c>
      <c r="DM291" s="346" t="s">
        <v>3320</v>
      </c>
      <c r="DN291" s="346" t="s">
        <v>3320</v>
      </c>
      <c r="DO291" s="346" t="s">
        <v>3320</v>
      </c>
      <c r="DP291" s="346" t="s">
        <v>3320</v>
      </c>
      <c r="DQ291" s="346" t="s">
        <v>3320</v>
      </c>
      <c r="DR291" s="346" t="s">
        <v>3320</v>
      </c>
      <c r="DS291" s="346" t="s">
        <v>3320</v>
      </c>
      <c r="DT291" s="346" t="s">
        <v>3320</v>
      </c>
      <c r="DU291" s="346" t="s">
        <v>3320</v>
      </c>
      <c r="DV291" s="346" t="s">
        <v>3320</v>
      </c>
      <c r="DW291" s="346" t="s">
        <v>3320</v>
      </c>
      <c r="DX291" s="346" t="s">
        <v>3320</v>
      </c>
      <c r="DY291" s="346" t="s">
        <v>3320</v>
      </c>
      <c r="DZ291" s="346" t="s">
        <v>3320</v>
      </c>
      <c r="EA291" s="346" t="s">
        <v>3320</v>
      </c>
      <c r="EB291" s="346" t="s">
        <v>3320</v>
      </c>
      <c r="EC291" s="346" t="s">
        <v>3320</v>
      </c>
      <c r="ED291" s="346" t="s">
        <v>3320</v>
      </c>
      <c r="EE291" s="346" t="s">
        <v>3320</v>
      </c>
      <c r="EF291" s="346" t="s">
        <v>3320</v>
      </c>
      <c r="EG291" s="346" t="s">
        <v>3320</v>
      </c>
      <c r="EH291" s="346" t="s">
        <v>3320</v>
      </c>
      <c r="EI291" s="346" t="s">
        <v>3320</v>
      </c>
      <c r="EJ291" s="346" t="s">
        <v>3320</v>
      </c>
      <c r="EK291" s="346" t="s">
        <v>3320</v>
      </c>
      <c r="EL291" s="346" t="s">
        <v>11313</v>
      </c>
      <c r="EM291" s="346" t="s">
        <v>3320</v>
      </c>
      <c r="EN291" s="348"/>
      <c r="EO291" s="346" t="s">
        <v>3320</v>
      </c>
      <c r="EP291" s="346" t="s">
        <v>3320</v>
      </c>
      <c r="EQ291" s="346" t="s">
        <v>3320</v>
      </c>
      <c r="ER291" s="346" t="s">
        <v>3320</v>
      </c>
      <c r="ES291" s="346" t="s">
        <v>3320</v>
      </c>
      <c r="ET291" s="346" t="s">
        <v>3320</v>
      </c>
      <c r="EU291" s="346" t="s">
        <v>3320</v>
      </c>
      <c r="EV291" s="346" t="s">
        <v>3320</v>
      </c>
      <c r="EW291" s="346" t="s">
        <v>3320</v>
      </c>
      <c r="EX291" s="346" t="s">
        <v>3320</v>
      </c>
      <c r="EY291" s="346" t="s">
        <v>3320</v>
      </c>
      <c r="EZ291" s="346" t="s">
        <v>3320</v>
      </c>
      <c r="FA291" s="346" t="s">
        <v>3320</v>
      </c>
      <c r="FB291" s="346" t="s">
        <v>3320</v>
      </c>
      <c r="FC291" s="346" t="s">
        <v>3320</v>
      </c>
      <c r="FD291" s="346" t="s">
        <v>3320</v>
      </c>
      <c r="FE291" s="346" t="s">
        <v>1214</v>
      </c>
      <c r="FF291" s="346" t="s">
        <v>3320</v>
      </c>
      <c r="FG291" s="346" t="s">
        <v>3320</v>
      </c>
      <c r="FH291" s="346" t="s">
        <v>3320</v>
      </c>
      <c r="FI291" s="346" t="s">
        <v>3320</v>
      </c>
      <c r="FJ291" s="346" t="s">
        <v>3320</v>
      </c>
      <c r="FK291" s="346" t="s">
        <v>3320</v>
      </c>
      <c r="FL291" s="346" t="s">
        <v>3320</v>
      </c>
      <c r="FM291" s="346" t="s">
        <v>3320</v>
      </c>
      <c r="FN291" s="346" t="s">
        <v>3320</v>
      </c>
      <c r="FO291" s="346" t="s">
        <v>3320</v>
      </c>
      <c r="FP291" s="346" t="s">
        <v>3320</v>
      </c>
      <c r="FQ291" s="346" t="s">
        <v>3320</v>
      </c>
      <c r="FR291" s="346" t="s">
        <v>3320</v>
      </c>
      <c r="FS291" s="346" t="s">
        <v>3320</v>
      </c>
      <c r="FT291" s="346" t="s">
        <v>3320</v>
      </c>
      <c r="FU291" s="346" t="s">
        <v>3320</v>
      </c>
      <c r="FV291" s="346" t="s">
        <v>3320</v>
      </c>
      <c r="FW291" s="346" t="s">
        <v>3320</v>
      </c>
      <c r="FX291" s="350">
        <v>46084.837164351855</v>
      </c>
      <c r="FY291" s="346" t="s">
        <v>3320</v>
      </c>
      <c r="FZ291" s="346" t="s">
        <v>10029</v>
      </c>
      <c r="GA291" s="346" t="s">
        <v>3320</v>
      </c>
      <c r="GB291" s="346" t="s">
        <v>3320</v>
      </c>
      <c r="GC291" s="346" t="s">
        <v>3320</v>
      </c>
      <c r="GD291" s="346" t="s">
        <v>3320</v>
      </c>
      <c r="GE291" s="346" t="s">
        <v>3320</v>
      </c>
      <c r="GF291" s="346" t="s">
        <v>3320</v>
      </c>
      <c r="GG291" s="346" t="s">
        <v>3320</v>
      </c>
      <c r="GH291" s="346" t="s">
        <v>3320</v>
      </c>
      <c r="GI291" s="346" t="s">
        <v>3320</v>
      </c>
      <c r="GJ291" s="346" t="s">
        <v>3320</v>
      </c>
      <c r="GK291" s="346" t="s">
        <v>3320</v>
      </c>
      <c r="GL291" s="346" t="s">
        <v>3320</v>
      </c>
      <c r="GM291" s="346" t="s">
        <v>3320</v>
      </c>
      <c r="GN291" s="346" t="s">
        <v>3320</v>
      </c>
      <c r="GO291" s="346" t="s">
        <v>3320</v>
      </c>
      <c r="GP291" s="346" t="s">
        <v>3320</v>
      </c>
      <c r="GQ291" s="346" t="s">
        <v>3320</v>
      </c>
      <c r="GR291" s="346" t="s">
        <v>3320</v>
      </c>
      <c r="GS291" s="346" t="s">
        <v>3320</v>
      </c>
      <c r="GT291" s="346" t="s">
        <v>3320</v>
      </c>
      <c r="GU291" s="346" t="s">
        <v>3320</v>
      </c>
      <c r="GV291" s="346" t="s">
        <v>3320</v>
      </c>
      <c r="GW291" s="346" t="s">
        <v>3320</v>
      </c>
      <c r="GX291" s="346" t="s">
        <v>3320</v>
      </c>
      <c r="GY291" s="346" t="s">
        <v>3320</v>
      </c>
      <c r="GZ291" s="346" t="s">
        <v>3320</v>
      </c>
      <c r="HA291" s="346" t="s">
        <v>3320</v>
      </c>
      <c r="HB291" s="346" t="s">
        <v>3320</v>
      </c>
      <c r="HC291" s="346" t="s">
        <v>3320</v>
      </c>
      <c r="HD291" s="346" t="s">
        <v>3320</v>
      </c>
      <c r="HE291" s="346" t="s">
        <v>3320</v>
      </c>
      <c r="HF291" s="346" t="s">
        <v>3320</v>
      </c>
      <c r="HG291" s="346" t="s">
        <v>3320</v>
      </c>
      <c r="HH291" s="346" t="s">
        <v>3320</v>
      </c>
      <c r="HI291" s="346" t="s">
        <v>3320</v>
      </c>
      <c r="HJ291" s="346" t="s">
        <v>3320</v>
      </c>
      <c r="HK291" s="346" t="s">
        <v>3320</v>
      </c>
      <c r="HL291" s="346" t="s">
        <v>3320</v>
      </c>
    </row>
    <row r="292" spans="1:220" ht="15.75" thickBot="1">
      <c r="A292" s="346" t="s">
        <v>11522</v>
      </c>
      <c r="B292" s="345">
        <v>232</v>
      </c>
      <c r="C292" s="346" t="s">
        <v>11763</v>
      </c>
      <c r="D292" s="346" t="s">
        <v>5698</v>
      </c>
      <c r="E292" s="345">
        <v>232</v>
      </c>
      <c r="F292" s="346" t="s">
        <v>1386</v>
      </c>
      <c r="G292" s="346" t="s">
        <v>8203</v>
      </c>
      <c r="H292" s="346" t="s">
        <v>3326</v>
      </c>
      <c r="I292" s="346" t="s">
        <v>5698</v>
      </c>
      <c r="J292" s="346" t="s">
        <v>8205</v>
      </c>
      <c r="K292" s="346" t="s">
        <v>617</v>
      </c>
      <c r="L292" s="346" t="s">
        <v>8206</v>
      </c>
      <c r="M292" s="346" t="s">
        <v>8206</v>
      </c>
      <c r="N292" s="179" t="s">
        <v>8207</v>
      </c>
      <c r="O292" s="348"/>
      <c r="P292" s="346" t="s">
        <v>3320</v>
      </c>
      <c r="Q292" s="346" t="s">
        <v>8208</v>
      </c>
      <c r="R292" s="346" t="s">
        <v>5698</v>
      </c>
      <c r="S292" s="346" t="s">
        <v>8209</v>
      </c>
      <c r="T292" s="346" t="s">
        <v>8210</v>
      </c>
      <c r="U292" s="346" t="s">
        <v>8211</v>
      </c>
      <c r="V292" s="346" t="s">
        <v>733</v>
      </c>
      <c r="W292" s="346" t="s">
        <v>733</v>
      </c>
      <c r="X292" s="346" t="s">
        <v>733</v>
      </c>
      <c r="Y292" s="346" t="s">
        <v>3320</v>
      </c>
      <c r="Z292" s="346" t="s">
        <v>8212</v>
      </c>
      <c r="AA292" s="346" t="s">
        <v>733</v>
      </c>
      <c r="AB292" s="346" t="s">
        <v>8213</v>
      </c>
      <c r="AC292" s="346" t="s">
        <v>8214</v>
      </c>
      <c r="AD292" s="346" t="s">
        <v>8215</v>
      </c>
      <c r="AE292" s="346" t="s">
        <v>8205</v>
      </c>
      <c r="AF292" s="346" t="s">
        <v>8216</v>
      </c>
      <c r="AG292" s="346" t="s">
        <v>8217</v>
      </c>
      <c r="AH292" s="346" t="s">
        <v>3320</v>
      </c>
      <c r="AI292" s="346" t="s">
        <v>3320</v>
      </c>
      <c r="AJ292" s="346" t="s">
        <v>3320</v>
      </c>
      <c r="AK292" s="346" t="s">
        <v>3320</v>
      </c>
      <c r="AL292" s="346" t="s">
        <v>3320</v>
      </c>
      <c r="AM292" s="346" t="s">
        <v>3320</v>
      </c>
      <c r="AN292" s="346" t="s">
        <v>3320</v>
      </c>
      <c r="AO292" s="346" t="s">
        <v>3320</v>
      </c>
      <c r="AP292" s="346" t="s">
        <v>3320</v>
      </c>
      <c r="AQ292" s="346" t="s">
        <v>3320</v>
      </c>
      <c r="AR292" s="346" t="s">
        <v>3320</v>
      </c>
      <c r="AS292" s="346" t="s">
        <v>3320</v>
      </c>
      <c r="AT292" s="346" t="s">
        <v>3320</v>
      </c>
      <c r="AU292" s="346" t="s">
        <v>3320</v>
      </c>
      <c r="AV292" s="346" t="s">
        <v>3320</v>
      </c>
      <c r="AW292" s="346" t="s">
        <v>3320</v>
      </c>
      <c r="AX292" s="346" t="s">
        <v>3320</v>
      </c>
      <c r="AY292" s="346" t="s">
        <v>3320</v>
      </c>
      <c r="AZ292" s="346" t="s">
        <v>3320</v>
      </c>
      <c r="BA292" s="346" t="s">
        <v>3320</v>
      </c>
      <c r="BB292" s="346" t="s">
        <v>3320</v>
      </c>
      <c r="BC292" s="346" t="s">
        <v>3320</v>
      </c>
      <c r="BD292" s="348"/>
      <c r="BE292" s="346" t="s">
        <v>3320</v>
      </c>
      <c r="BF292" s="346" t="s">
        <v>3320</v>
      </c>
      <c r="BG292" s="346" t="s">
        <v>3320</v>
      </c>
      <c r="BH292" s="346" t="s">
        <v>3320</v>
      </c>
      <c r="BI292" s="346" t="s">
        <v>3320</v>
      </c>
      <c r="BJ292" s="346" t="s">
        <v>3320</v>
      </c>
      <c r="BK292" s="346" t="s">
        <v>3320</v>
      </c>
      <c r="BL292" s="346" t="s">
        <v>3320</v>
      </c>
      <c r="BM292" s="346" t="s">
        <v>3320</v>
      </c>
      <c r="BN292" s="346" t="s">
        <v>3320</v>
      </c>
      <c r="BO292" s="346" t="s">
        <v>3320</v>
      </c>
      <c r="BP292" s="346" t="s">
        <v>3320</v>
      </c>
      <c r="BQ292" s="346" t="s">
        <v>3320</v>
      </c>
      <c r="BR292" s="346" t="s">
        <v>3320</v>
      </c>
      <c r="BS292" s="346" t="s">
        <v>3320</v>
      </c>
      <c r="BT292" s="346" t="s">
        <v>3320</v>
      </c>
      <c r="BU292" s="346" t="s">
        <v>3320</v>
      </c>
      <c r="BV292" s="346" t="s">
        <v>3320</v>
      </c>
      <c r="BW292" s="346" t="s">
        <v>3320</v>
      </c>
      <c r="BX292" s="348"/>
      <c r="BY292" s="346" t="s">
        <v>3320</v>
      </c>
      <c r="BZ292" s="346" t="s">
        <v>3320</v>
      </c>
      <c r="CA292" s="346" t="s">
        <v>3320</v>
      </c>
      <c r="CB292" s="346" t="s">
        <v>3320</v>
      </c>
      <c r="CC292" s="346" t="s">
        <v>3320</v>
      </c>
      <c r="CD292" s="346" t="s">
        <v>3320</v>
      </c>
      <c r="CE292" s="346" t="s">
        <v>3320</v>
      </c>
      <c r="CF292" s="346" t="s">
        <v>3320</v>
      </c>
      <c r="CG292" s="346" t="s">
        <v>3320</v>
      </c>
      <c r="CH292" s="348"/>
      <c r="CI292" s="346" t="s">
        <v>3320</v>
      </c>
      <c r="CJ292" s="346" t="s">
        <v>3320</v>
      </c>
      <c r="CK292" s="346" t="s">
        <v>3320</v>
      </c>
      <c r="CL292" s="346" t="s">
        <v>3320</v>
      </c>
      <c r="CM292" s="346" t="s">
        <v>3320</v>
      </c>
      <c r="CN292" s="346" t="s">
        <v>3320</v>
      </c>
      <c r="CO292" s="346" t="s">
        <v>3320</v>
      </c>
      <c r="CP292" s="346" t="s">
        <v>3320</v>
      </c>
      <c r="CQ292" s="346" t="s">
        <v>3320</v>
      </c>
      <c r="CR292" s="346" t="s">
        <v>3320</v>
      </c>
      <c r="CS292" s="346" t="s">
        <v>3320</v>
      </c>
      <c r="CT292" s="346" t="s">
        <v>3320</v>
      </c>
      <c r="CU292" s="346" t="s">
        <v>3320</v>
      </c>
      <c r="CV292" s="346" t="s">
        <v>3320</v>
      </c>
      <c r="CW292" s="346" t="s">
        <v>3320</v>
      </c>
      <c r="CX292" s="346" t="s">
        <v>3320</v>
      </c>
      <c r="CY292" s="346" t="s">
        <v>3320</v>
      </c>
      <c r="CZ292" s="346" t="s">
        <v>3320</v>
      </c>
      <c r="DA292" s="346" t="s">
        <v>3320</v>
      </c>
      <c r="DB292" s="346" t="s">
        <v>3320</v>
      </c>
      <c r="DC292" s="346" t="s">
        <v>3320</v>
      </c>
      <c r="DD292" s="346" t="s">
        <v>3320</v>
      </c>
      <c r="DE292" s="346" t="s">
        <v>3320</v>
      </c>
      <c r="DF292" s="346" t="s">
        <v>3320</v>
      </c>
      <c r="DG292" s="346" t="s">
        <v>3320</v>
      </c>
      <c r="DH292" s="346" t="s">
        <v>3320</v>
      </c>
      <c r="DI292" s="346" t="s">
        <v>3320</v>
      </c>
      <c r="DJ292" s="346" t="s">
        <v>3320</v>
      </c>
      <c r="DK292" s="346" t="s">
        <v>3320</v>
      </c>
      <c r="DL292" s="346" t="s">
        <v>3320</v>
      </c>
      <c r="DM292" s="346" t="s">
        <v>3320</v>
      </c>
      <c r="DN292" s="346" t="s">
        <v>3320</v>
      </c>
      <c r="DO292" s="346" t="s">
        <v>3320</v>
      </c>
      <c r="DP292" s="346" t="s">
        <v>3320</v>
      </c>
      <c r="DQ292" s="346" t="s">
        <v>3320</v>
      </c>
      <c r="DR292" s="346" t="s">
        <v>3320</v>
      </c>
      <c r="DS292" s="346" t="s">
        <v>3320</v>
      </c>
      <c r="DT292" s="346" t="s">
        <v>3320</v>
      </c>
      <c r="DU292" s="346" t="s">
        <v>3320</v>
      </c>
      <c r="DV292" s="346" t="s">
        <v>3320</v>
      </c>
      <c r="DW292" s="346" t="s">
        <v>3320</v>
      </c>
      <c r="DX292" s="346" t="s">
        <v>3320</v>
      </c>
      <c r="DY292" s="346" t="s">
        <v>3320</v>
      </c>
      <c r="DZ292" s="346" t="s">
        <v>3320</v>
      </c>
      <c r="EA292" s="346" t="s">
        <v>3320</v>
      </c>
      <c r="EB292" s="346" t="s">
        <v>3320</v>
      </c>
      <c r="EC292" s="346" t="s">
        <v>3320</v>
      </c>
      <c r="ED292" s="346" t="s">
        <v>3320</v>
      </c>
      <c r="EE292" s="346" t="s">
        <v>3320</v>
      </c>
      <c r="EF292" s="346" t="s">
        <v>3320</v>
      </c>
      <c r="EG292" s="346" t="s">
        <v>3320</v>
      </c>
      <c r="EH292" s="346" t="s">
        <v>3320</v>
      </c>
      <c r="EI292" s="346" t="s">
        <v>3320</v>
      </c>
      <c r="EJ292" s="346" t="s">
        <v>3320</v>
      </c>
      <c r="EK292" s="346" t="s">
        <v>3320</v>
      </c>
      <c r="EL292" s="346" t="s">
        <v>3320</v>
      </c>
      <c r="EM292" s="346" t="s">
        <v>3320</v>
      </c>
      <c r="EN292" s="348"/>
      <c r="EO292" s="346" t="s">
        <v>3320</v>
      </c>
      <c r="EP292" s="346" t="s">
        <v>3320</v>
      </c>
      <c r="EQ292" s="346" t="s">
        <v>3320</v>
      </c>
      <c r="ER292" s="346" t="s">
        <v>3320</v>
      </c>
      <c r="ES292" s="346" t="s">
        <v>3320</v>
      </c>
      <c r="ET292" s="346" t="s">
        <v>3320</v>
      </c>
      <c r="EU292" s="346" t="s">
        <v>3320</v>
      </c>
      <c r="EV292" s="346" t="s">
        <v>3320</v>
      </c>
      <c r="EW292" s="346" t="s">
        <v>3320</v>
      </c>
      <c r="EX292" s="346" t="s">
        <v>3320</v>
      </c>
      <c r="EY292" s="346" t="s">
        <v>3320</v>
      </c>
      <c r="EZ292" s="346" t="s">
        <v>3320</v>
      </c>
      <c r="FA292" s="346" t="s">
        <v>3320</v>
      </c>
      <c r="FB292" s="346" t="s">
        <v>3320</v>
      </c>
      <c r="FC292" s="346" t="s">
        <v>3320</v>
      </c>
      <c r="FD292" s="346" t="s">
        <v>3320</v>
      </c>
      <c r="FE292" s="346" t="s">
        <v>1214</v>
      </c>
      <c r="FF292" s="346" t="s">
        <v>3320</v>
      </c>
      <c r="FG292" s="346" t="s">
        <v>3320</v>
      </c>
      <c r="FH292" s="346" t="s">
        <v>3320</v>
      </c>
      <c r="FI292" s="346" t="s">
        <v>3320</v>
      </c>
      <c r="FJ292" s="346" t="s">
        <v>3320</v>
      </c>
      <c r="FK292" s="346" t="s">
        <v>3320</v>
      </c>
      <c r="FL292" s="346" t="s">
        <v>3320</v>
      </c>
      <c r="FM292" s="346" t="s">
        <v>3320</v>
      </c>
      <c r="FN292" s="346" t="s">
        <v>3320</v>
      </c>
      <c r="FO292" s="346" t="s">
        <v>3320</v>
      </c>
      <c r="FP292" s="346" t="s">
        <v>3320</v>
      </c>
      <c r="FQ292" s="346" t="s">
        <v>3320</v>
      </c>
      <c r="FR292" s="346" t="s">
        <v>3320</v>
      </c>
      <c r="FS292" s="346" t="s">
        <v>3320</v>
      </c>
      <c r="FT292" s="346" t="s">
        <v>3320</v>
      </c>
      <c r="FU292" s="346" t="s">
        <v>3320</v>
      </c>
      <c r="FV292" s="346" t="s">
        <v>3320</v>
      </c>
      <c r="FW292" s="346" t="s">
        <v>3320</v>
      </c>
      <c r="FX292" s="350">
        <v>46066.416076388887</v>
      </c>
      <c r="FY292" s="346" t="s">
        <v>3320</v>
      </c>
      <c r="FZ292" s="346" t="s">
        <v>10029</v>
      </c>
      <c r="GA292" s="346" t="s">
        <v>3320</v>
      </c>
      <c r="GB292" s="346" t="s">
        <v>3320</v>
      </c>
      <c r="GC292" s="346" t="s">
        <v>3320</v>
      </c>
      <c r="GD292" s="346" t="s">
        <v>3320</v>
      </c>
      <c r="GE292" s="346" t="s">
        <v>3320</v>
      </c>
      <c r="GF292" s="346" t="s">
        <v>3320</v>
      </c>
      <c r="GG292" s="346" t="s">
        <v>3320</v>
      </c>
      <c r="GH292" s="346" t="s">
        <v>3320</v>
      </c>
      <c r="GI292" s="346" t="s">
        <v>3320</v>
      </c>
      <c r="GJ292" s="346" t="s">
        <v>3320</v>
      </c>
      <c r="GK292" s="346" t="s">
        <v>3320</v>
      </c>
      <c r="GL292" s="346" t="s">
        <v>3320</v>
      </c>
      <c r="GM292" s="346" t="s">
        <v>3320</v>
      </c>
      <c r="GN292" s="346" t="s">
        <v>3320</v>
      </c>
      <c r="GO292" s="346" t="s">
        <v>3320</v>
      </c>
      <c r="GP292" s="346" t="s">
        <v>3320</v>
      </c>
      <c r="GQ292" s="346" t="s">
        <v>3320</v>
      </c>
      <c r="GR292" s="346" t="s">
        <v>3320</v>
      </c>
      <c r="GS292" s="346" t="s">
        <v>3320</v>
      </c>
      <c r="GT292" s="346" t="s">
        <v>3320</v>
      </c>
      <c r="GU292" s="346" t="s">
        <v>3320</v>
      </c>
      <c r="GV292" s="346" t="s">
        <v>3320</v>
      </c>
      <c r="GW292" s="346" t="s">
        <v>3320</v>
      </c>
      <c r="GX292" s="346" t="s">
        <v>3320</v>
      </c>
      <c r="GY292" s="346" t="s">
        <v>3320</v>
      </c>
      <c r="GZ292" s="346" t="s">
        <v>3320</v>
      </c>
      <c r="HA292" s="346" t="s">
        <v>3320</v>
      </c>
      <c r="HB292" s="346" t="s">
        <v>3320</v>
      </c>
      <c r="HC292" s="346" t="s">
        <v>3320</v>
      </c>
      <c r="HD292" s="346" t="s">
        <v>3320</v>
      </c>
      <c r="HE292" s="346" t="s">
        <v>3320</v>
      </c>
      <c r="HF292" s="346" t="s">
        <v>3320</v>
      </c>
      <c r="HG292" s="346" t="s">
        <v>3320</v>
      </c>
      <c r="HH292" s="346" t="s">
        <v>3320</v>
      </c>
      <c r="HI292" s="346" t="s">
        <v>3320</v>
      </c>
      <c r="HJ292" s="346" t="s">
        <v>3320</v>
      </c>
      <c r="HK292" s="346" t="s">
        <v>3320</v>
      </c>
      <c r="HL292" s="346" t="s">
        <v>3320</v>
      </c>
    </row>
    <row r="293" spans="1:220" ht="15.75" thickBot="1">
      <c r="A293" s="344" t="s">
        <v>11522</v>
      </c>
      <c r="B293" s="345">
        <v>1056</v>
      </c>
      <c r="C293" s="346" t="s">
        <v>11764</v>
      </c>
      <c r="D293" s="346" t="s">
        <v>5698</v>
      </c>
      <c r="E293" s="345">
        <v>1056</v>
      </c>
      <c r="F293" s="346" t="s">
        <v>11765</v>
      </c>
      <c r="G293" s="346" t="s">
        <v>11766</v>
      </c>
      <c r="H293" s="346" t="s">
        <v>11767</v>
      </c>
      <c r="I293" s="346" t="s">
        <v>5643</v>
      </c>
      <c r="J293" s="346" t="s">
        <v>11768</v>
      </c>
      <c r="K293" s="346" t="s">
        <v>235</v>
      </c>
      <c r="L293" s="346" t="s">
        <v>11769</v>
      </c>
      <c r="M293" s="346" t="s">
        <v>5698</v>
      </c>
      <c r="N293" s="346" t="s">
        <v>11770</v>
      </c>
      <c r="O293" s="346" t="s">
        <v>11771</v>
      </c>
      <c r="P293" s="346" t="s">
        <v>3320</v>
      </c>
      <c r="Q293" s="346" t="s">
        <v>11772</v>
      </c>
      <c r="R293" s="346" t="s">
        <v>11773</v>
      </c>
      <c r="S293" s="346" t="s">
        <v>11774</v>
      </c>
      <c r="T293" s="346" t="s">
        <v>11774</v>
      </c>
      <c r="U293" s="346" t="s">
        <v>11775</v>
      </c>
      <c r="V293" s="346" t="s">
        <v>733</v>
      </c>
      <c r="W293" s="346" t="s">
        <v>733</v>
      </c>
      <c r="X293" s="346" t="s">
        <v>1214</v>
      </c>
      <c r="Y293" s="346" t="s">
        <v>11776</v>
      </c>
      <c r="Z293" s="346" t="s">
        <v>11777</v>
      </c>
      <c r="AA293" s="346" t="s">
        <v>733</v>
      </c>
      <c r="AB293" s="346" t="s">
        <v>11778</v>
      </c>
      <c r="AC293" s="346" t="s">
        <v>11779</v>
      </c>
      <c r="AD293" s="346" t="s">
        <v>11780</v>
      </c>
      <c r="AE293" s="346" t="s">
        <v>11781</v>
      </c>
      <c r="AF293" s="346" t="s">
        <v>11782</v>
      </c>
      <c r="AG293" s="346" t="s">
        <v>11783</v>
      </c>
      <c r="AH293" s="346" t="s">
        <v>1214</v>
      </c>
      <c r="AI293" s="346" t="s">
        <v>3320</v>
      </c>
      <c r="AJ293" s="346" t="s">
        <v>5747</v>
      </c>
      <c r="AK293" s="346" t="s">
        <v>7640</v>
      </c>
      <c r="AL293" s="346" t="s">
        <v>5665</v>
      </c>
      <c r="AM293" s="347">
        <v>47299</v>
      </c>
      <c r="AN293" s="345">
        <v>26</v>
      </c>
      <c r="AO293" s="345">
        <v>200</v>
      </c>
      <c r="AP293" s="346" t="s">
        <v>5666</v>
      </c>
      <c r="AQ293" s="345">
        <v>696</v>
      </c>
      <c r="AR293" s="345">
        <v>627533</v>
      </c>
      <c r="AS293" s="346" t="s">
        <v>733</v>
      </c>
      <c r="AT293" s="345">
        <v>26.1</v>
      </c>
      <c r="AU293" s="346" t="s">
        <v>1214</v>
      </c>
      <c r="AV293" s="345">
        <v>685</v>
      </c>
      <c r="AW293" s="346" t="s">
        <v>5667</v>
      </c>
      <c r="AX293" s="346" t="s">
        <v>5801</v>
      </c>
      <c r="AY293" s="346" t="s">
        <v>3320</v>
      </c>
      <c r="AZ293" s="346" t="s">
        <v>733</v>
      </c>
      <c r="BA293" s="346" t="s">
        <v>733</v>
      </c>
      <c r="BB293" s="345">
        <v>2289</v>
      </c>
      <c r="BC293" s="345">
        <v>2049</v>
      </c>
      <c r="BD293" s="346" t="s">
        <v>8195</v>
      </c>
      <c r="BE293" s="345">
        <v>365</v>
      </c>
      <c r="BF293" s="345">
        <v>84.2</v>
      </c>
      <c r="BG293" s="345">
        <v>98</v>
      </c>
      <c r="BH293" s="345">
        <v>35</v>
      </c>
      <c r="BI293" s="347">
        <v>46476</v>
      </c>
      <c r="BJ293" s="345">
        <v>0.4</v>
      </c>
      <c r="BK293" s="345">
        <v>8</v>
      </c>
      <c r="BL293" s="346" t="s">
        <v>11784</v>
      </c>
      <c r="BM293" s="345">
        <v>51438406</v>
      </c>
      <c r="BN293" s="346" t="s">
        <v>3320</v>
      </c>
      <c r="BO293" s="346" t="s">
        <v>3320</v>
      </c>
      <c r="BP293" s="346" t="s">
        <v>3320</v>
      </c>
      <c r="BQ293" s="346" t="s">
        <v>3320</v>
      </c>
      <c r="BR293" s="346" t="s">
        <v>3320</v>
      </c>
      <c r="BS293" s="346" t="s">
        <v>3320</v>
      </c>
      <c r="BT293" s="346" t="s">
        <v>3320</v>
      </c>
      <c r="BU293" s="346" t="s">
        <v>3320</v>
      </c>
      <c r="BV293" s="346" t="s">
        <v>3320</v>
      </c>
      <c r="BW293" s="346" t="s">
        <v>3320</v>
      </c>
      <c r="BX293" s="348"/>
      <c r="BY293" s="346" t="s">
        <v>3320</v>
      </c>
      <c r="BZ293" s="346" t="s">
        <v>3320</v>
      </c>
      <c r="CA293" s="346" t="s">
        <v>3320</v>
      </c>
      <c r="CB293" s="346" t="s">
        <v>3320</v>
      </c>
      <c r="CC293" s="346" t="s">
        <v>3320</v>
      </c>
      <c r="CD293" s="346" t="s">
        <v>3320</v>
      </c>
      <c r="CE293" s="346" t="s">
        <v>3320</v>
      </c>
      <c r="CF293" s="346" t="s">
        <v>3320</v>
      </c>
      <c r="CG293" s="346" t="s">
        <v>3320</v>
      </c>
      <c r="CH293" s="348"/>
      <c r="CI293" s="346" t="s">
        <v>3320</v>
      </c>
      <c r="CJ293" s="346" t="s">
        <v>3320</v>
      </c>
      <c r="CK293" s="346" t="s">
        <v>3320</v>
      </c>
      <c r="CL293" s="346" t="s">
        <v>3320</v>
      </c>
      <c r="CM293" s="346" t="s">
        <v>3320</v>
      </c>
      <c r="CN293" s="346" t="s">
        <v>3320</v>
      </c>
      <c r="CO293" s="346" t="s">
        <v>3320</v>
      </c>
      <c r="CP293" s="346" t="s">
        <v>3320</v>
      </c>
      <c r="CQ293" s="346" t="s">
        <v>3320</v>
      </c>
      <c r="CR293" s="346" t="s">
        <v>3320</v>
      </c>
      <c r="CS293" s="346" t="s">
        <v>3320</v>
      </c>
      <c r="CT293" s="346" t="s">
        <v>3320</v>
      </c>
      <c r="CU293" s="346" t="s">
        <v>3320</v>
      </c>
      <c r="CV293" s="346" t="s">
        <v>3320</v>
      </c>
      <c r="CW293" s="346" t="s">
        <v>3320</v>
      </c>
      <c r="CX293" s="346" t="s">
        <v>3320</v>
      </c>
      <c r="CY293" s="346" t="s">
        <v>3320</v>
      </c>
      <c r="CZ293" s="346" t="s">
        <v>3320</v>
      </c>
      <c r="DA293" s="346" t="s">
        <v>3320</v>
      </c>
      <c r="DB293" s="346" t="s">
        <v>3320</v>
      </c>
      <c r="DC293" s="346" t="s">
        <v>3320</v>
      </c>
      <c r="DD293" s="346" t="s">
        <v>3320</v>
      </c>
      <c r="DE293" s="346" t="s">
        <v>3320</v>
      </c>
      <c r="DF293" s="346" t="s">
        <v>3320</v>
      </c>
      <c r="DG293" s="346" t="s">
        <v>3320</v>
      </c>
      <c r="DH293" s="346" t="s">
        <v>3320</v>
      </c>
      <c r="DI293" s="346" t="s">
        <v>3320</v>
      </c>
      <c r="DJ293" s="346" t="s">
        <v>3320</v>
      </c>
      <c r="DK293" s="346" t="s">
        <v>3320</v>
      </c>
      <c r="DL293" s="346" t="s">
        <v>3320</v>
      </c>
      <c r="DM293" s="346" t="s">
        <v>3320</v>
      </c>
      <c r="DN293" s="346" t="s">
        <v>3320</v>
      </c>
      <c r="DO293" s="346" t="s">
        <v>3320</v>
      </c>
      <c r="DP293" s="346" t="s">
        <v>3320</v>
      </c>
      <c r="DQ293" s="346" t="s">
        <v>3320</v>
      </c>
      <c r="DR293" s="346" t="s">
        <v>3320</v>
      </c>
      <c r="DS293" s="346" t="s">
        <v>3320</v>
      </c>
      <c r="DT293" s="346" t="s">
        <v>3320</v>
      </c>
      <c r="DU293" s="346" t="s">
        <v>3320</v>
      </c>
      <c r="DV293" s="346" t="s">
        <v>3320</v>
      </c>
      <c r="DW293" s="346" t="s">
        <v>3320</v>
      </c>
      <c r="DX293" s="346" t="s">
        <v>3320</v>
      </c>
      <c r="DY293" s="346" t="s">
        <v>3320</v>
      </c>
      <c r="DZ293" s="346" t="s">
        <v>3320</v>
      </c>
      <c r="EA293" s="346" t="s">
        <v>3320</v>
      </c>
      <c r="EB293" s="346" t="s">
        <v>3320</v>
      </c>
      <c r="EC293" s="346" t="s">
        <v>3320</v>
      </c>
      <c r="ED293" s="346" t="s">
        <v>3320</v>
      </c>
      <c r="EE293" s="346" t="s">
        <v>3320</v>
      </c>
      <c r="EF293" s="345">
        <v>257192033</v>
      </c>
      <c r="EG293" s="346" t="s">
        <v>733</v>
      </c>
      <c r="EH293" s="346" t="s">
        <v>733</v>
      </c>
      <c r="EI293" s="346" t="s">
        <v>733</v>
      </c>
      <c r="EJ293" s="346" t="s">
        <v>733</v>
      </c>
      <c r="EK293" s="346" t="s">
        <v>434</v>
      </c>
      <c r="EL293" s="346" t="s">
        <v>11785</v>
      </c>
      <c r="EM293" s="179" t="s">
        <v>11786</v>
      </c>
      <c r="EN293" s="348"/>
      <c r="EO293" s="346" t="s">
        <v>10075</v>
      </c>
      <c r="EP293" s="345">
        <v>257192033</v>
      </c>
      <c r="EQ293" s="345">
        <v>47267441</v>
      </c>
      <c r="ER293" s="345">
        <v>0.85</v>
      </c>
      <c r="ES293" s="345">
        <v>0.05</v>
      </c>
      <c r="ET293" s="346" t="s">
        <v>10076</v>
      </c>
      <c r="EU293" s="346" t="s">
        <v>1214</v>
      </c>
      <c r="EV293" s="346" t="s">
        <v>1214</v>
      </c>
      <c r="EW293" s="346" t="s">
        <v>10077</v>
      </c>
      <c r="EX293" s="346" t="s">
        <v>1214</v>
      </c>
      <c r="EY293" s="346" t="s">
        <v>1214</v>
      </c>
      <c r="EZ293" s="346" t="s">
        <v>1214</v>
      </c>
      <c r="FA293" s="346" t="s">
        <v>1214</v>
      </c>
      <c r="FB293" s="346" t="s">
        <v>1214</v>
      </c>
      <c r="FC293" s="349" t="s">
        <v>5676</v>
      </c>
      <c r="FD293" s="346" t="s">
        <v>3320</v>
      </c>
      <c r="FE293" s="346" t="s">
        <v>733</v>
      </c>
      <c r="FF293" s="346" t="s">
        <v>5721</v>
      </c>
      <c r="FG293" s="346" t="s">
        <v>733</v>
      </c>
      <c r="FH293" s="346" t="s">
        <v>5679</v>
      </c>
      <c r="FI293" s="346" t="s">
        <v>3320</v>
      </c>
      <c r="FJ293" s="346" t="s">
        <v>3320</v>
      </c>
      <c r="FK293" s="345">
        <v>0.7</v>
      </c>
      <c r="FL293" s="346" t="s">
        <v>733</v>
      </c>
      <c r="FM293" s="346" t="s">
        <v>5679</v>
      </c>
      <c r="FN293" s="346" t="s">
        <v>10078</v>
      </c>
      <c r="FO293" s="346" t="s">
        <v>733</v>
      </c>
      <c r="FP293" s="346" t="s">
        <v>3320</v>
      </c>
      <c r="FQ293" s="346" t="s">
        <v>10079</v>
      </c>
      <c r="FR293" s="346" t="s">
        <v>10080</v>
      </c>
      <c r="FS293" s="346" t="s">
        <v>5683</v>
      </c>
      <c r="FT293" s="346" t="s">
        <v>6273</v>
      </c>
      <c r="FU293" s="346" t="s">
        <v>5684</v>
      </c>
      <c r="FV293" s="346" t="s">
        <v>5759</v>
      </c>
      <c r="FW293" s="346" t="s">
        <v>1214</v>
      </c>
      <c r="FX293" s="350">
        <v>46083.691319444442</v>
      </c>
      <c r="FY293" s="346" t="s">
        <v>3320</v>
      </c>
      <c r="FZ293" s="346" t="s">
        <v>10029</v>
      </c>
      <c r="GA293" s="346" t="s">
        <v>3320</v>
      </c>
      <c r="GB293" s="346" t="s">
        <v>3320</v>
      </c>
      <c r="GC293" s="346" t="s">
        <v>3320</v>
      </c>
      <c r="GD293" s="346" t="s">
        <v>3320</v>
      </c>
      <c r="GE293" s="346" t="s">
        <v>3320</v>
      </c>
      <c r="GF293" s="346" t="s">
        <v>3320</v>
      </c>
      <c r="GG293" s="346" t="s">
        <v>3320</v>
      </c>
      <c r="GH293" s="346" t="s">
        <v>3320</v>
      </c>
      <c r="GI293" s="346" t="s">
        <v>3320</v>
      </c>
      <c r="GJ293" s="346" t="s">
        <v>3320</v>
      </c>
      <c r="GK293" s="346" t="s">
        <v>3320</v>
      </c>
      <c r="GL293" s="346" t="s">
        <v>3320</v>
      </c>
      <c r="GM293" s="346" t="s">
        <v>3320</v>
      </c>
      <c r="GN293" s="346" t="s">
        <v>3320</v>
      </c>
      <c r="GO293" s="346" t="s">
        <v>3320</v>
      </c>
      <c r="GP293" s="346" t="s">
        <v>3320</v>
      </c>
      <c r="GQ293" s="346" t="s">
        <v>3320</v>
      </c>
      <c r="GR293" s="346" t="s">
        <v>3320</v>
      </c>
      <c r="GS293" s="346" t="s">
        <v>3320</v>
      </c>
      <c r="GT293" s="346" t="s">
        <v>3320</v>
      </c>
      <c r="GU293" s="346" t="s">
        <v>3320</v>
      </c>
      <c r="GV293" s="346" t="s">
        <v>3320</v>
      </c>
      <c r="GW293" s="346" t="s">
        <v>3320</v>
      </c>
      <c r="GX293" s="346" t="s">
        <v>3320</v>
      </c>
      <c r="GY293" s="346" t="s">
        <v>3320</v>
      </c>
      <c r="GZ293" s="346" t="s">
        <v>3320</v>
      </c>
      <c r="HA293" s="346" t="s">
        <v>3320</v>
      </c>
      <c r="HB293" s="346" t="s">
        <v>3320</v>
      </c>
      <c r="HC293" s="346" t="s">
        <v>3320</v>
      </c>
      <c r="HD293" s="346" t="s">
        <v>3320</v>
      </c>
      <c r="HE293" s="346" t="s">
        <v>3320</v>
      </c>
      <c r="HF293" s="346" t="s">
        <v>3320</v>
      </c>
      <c r="HG293" s="346" t="s">
        <v>3320</v>
      </c>
      <c r="HH293" s="346" t="s">
        <v>3320</v>
      </c>
      <c r="HI293" s="346" t="s">
        <v>3320</v>
      </c>
      <c r="HJ293" s="346" t="s">
        <v>3320</v>
      </c>
      <c r="HK293" s="346" t="s">
        <v>3320</v>
      </c>
      <c r="HL293" s="346" t="s">
        <v>3320</v>
      </c>
    </row>
    <row r="294" spans="1:220" ht="15.75" thickBot="1">
      <c r="A294" s="344" t="s">
        <v>11522</v>
      </c>
      <c r="B294" s="345">
        <v>1040</v>
      </c>
      <c r="C294" s="346" t="s">
        <v>11787</v>
      </c>
      <c r="D294" s="346" t="s">
        <v>5698</v>
      </c>
      <c r="E294" s="345">
        <v>1040</v>
      </c>
      <c r="F294" s="346" t="s">
        <v>5727</v>
      </c>
      <c r="G294" s="346" t="s">
        <v>5728</v>
      </c>
      <c r="H294" s="346" t="s">
        <v>5121</v>
      </c>
      <c r="I294" s="346" t="s">
        <v>5643</v>
      </c>
      <c r="J294" s="346" t="s">
        <v>5729</v>
      </c>
      <c r="K294" s="346" t="s">
        <v>5731</v>
      </c>
      <c r="L294" s="346" t="s">
        <v>5732</v>
      </c>
      <c r="M294" s="346" t="s">
        <v>5698</v>
      </c>
      <c r="N294" s="346" t="s">
        <v>5734</v>
      </c>
      <c r="O294" s="346" t="s">
        <v>5735</v>
      </c>
      <c r="P294" s="346" t="s">
        <v>3320</v>
      </c>
      <c r="Q294" s="346" t="s">
        <v>5736</v>
      </c>
      <c r="R294" s="346" t="s">
        <v>5698</v>
      </c>
      <c r="S294" s="346" t="s">
        <v>5737</v>
      </c>
      <c r="T294" s="346" t="s">
        <v>5738</v>
      </c>
      <c r="U294" s="346" t="s">
        <v>5739</v>
      </c>
      <c r="V294" s="346" t="s">
        <v>733</v>
      </c>
      <c r="W294" s="346" t="s">
        <v>733</v>
      </c>
      <c r="X294" s="346" t="s">
        <v>733</v>
      </c>
      <c r="Y294" s="346" t="s">
        <v>3320</v>
      </c>
      <c r="Z294" s="346" t="s">
        <v>5740</v>
      </c>
      <c r="AA294" s="346" t="s">
        <v>733</v>
      </c>
      <c r="AB294" s="346" t="s">
        <v>5741</v>
      </c>
      <c r="AC294" s="346" t="s">
        <v>5742</v>
      </c>
      <c r="AD294" s="346" t="s">
        <v>5743</v>
      </c>
      <c r="AE294" s="346" t="s">
        <v>5744</v>
      </c>
      <c r="AF294" s="346" t="s">
        <v>5745</v>
      </c>
      <c r="AG294" s="346" t="s">
        <v>5746</v>
      </c>
      <c r="AH294" s="346" t="s">
        <v>1214</v>
      </c>
      <c r="AI294" s="346" t="s">
        <v>3320</v>
      </c>
      <c r="AJ294" s="346" t="s">
        <v>5955</v>
      </c>
      <c r="AK294" s="346" t="s">
        <v>3596</v>
      </c>
      <c r="AL294" s="346" t="s">
        <v>5712</v>
      </c>
      <c r="AM294" s="347">
        <v>46767</v>
      </c>
      <c r="AN294" s="345">
        <v>12</v>
      </c>
      <c r="AO294" s="345">
        <v>118.48</v>
      </c>
      <c r="AP294" s="346" t="s">
        <v>5666</v>
      </c>
      <c r="AQ294" s="345">
        <v>677</v>
      </c>
      <c r="AR294" s="345">
        <v>328.74</v>
      </c>
      <c r="AS294" s="346" t="s">
        <v>733</v>
      </c>
      <c r="AT294" s="345">
        <v>31.68</v>
      </c>
      <c r="AU294" s="346" t="s">
        <v>733</v>
      </c>
      <c r="AV294" s="345">
        <v>715</v>
      </c>
      <c r="AW294" s="346" t="s">
        <v>5713</v>
      </c>
      <c r="AX294" s="346" t="s">
        <v>5668</v>
      </c>
      <c r="AY294" s="346" t="s">
        <v>3320</v>
      </c>
      <c r="AZ294" s="346" t="s">
        <v>733</v>
      </c>
      <c r="BA294" s="346" t="s">
        <v>733</v>
      </c>
      <c r="BB294" s="345">
        <v>328740</v>
      </c>
      <c r="BC294" s="345">
        <v>308310</v>
      </c>
      <c r="BD294" s="346" t="s">
        <v>5957</v>
      </c>
      <c r="BE294" s="345">
        <v>363</v>
      </c>
      <c r="BF294" s="345">
        <v>96</v>
      </c>
      <c r="BG294" s="345">
        <v>99</v>
      </c>
      <c r="BH294" s="345">
        <v>25</v>
      </c>
      <c r="BI294" s="347">
        <v>46327</v>
      </c>
      <c r="BJ294" s="345">
        <v>0.4</v>
      </c>
      <c r="BK294" s="345">
        <v>8</v>
      </c>
      <c r="BL294" s="346" t="s">
        <v>5750</v>
      </c>
      <c r="BM294" s="345">
        <v>15199400</v>
      </c>
      <c r="BN294" s="346" t="s">
        <v>3320</v>
      </c>
      <c r="BO294" s="346" t="s">
        <v>3320</v>
      </c>
      <c r="BP294" s="346" t="s">
        <v>3320</v>
      </c>
      <c r="BQ294" s="346" t="s">
        <v>3320</v>
      </c>
      <c r="BR294" s="346" t="s">
        <v>3320</v>
      </c>
      <c r="BS294" s="346" t="s">
        <v>3320</v>
      </c>
      <c r="BT294" s="346" t="s">
        <v>3320</v>
      </c>
      <c r="BU294" s="346" t="s">
        <v>3320</v>
      </c>
      <c r="BV294" s="346" t="s">
        <v>3320</v>
      </c>
      <c r="BW294" s="346" t="s">
        <v>3320</v>
      </c>
      <c r="BX294" s="348"/>
      <c r="BY294" s="346" t="s">
        <v>3320</v>
      </c>
      <c r="BZ294" s="346" t="s">
        <v>3320</v>
      </c>
      <c r="CA294" s="346" t="s">
        <v>3320</v>
      </c>
      <c r="CB294" s="346" t="s">
        <v>3320</v>
      </c>
      <c r="CC294" s="346" t="s">
        <v>3320</v>
      </c>
      <c r="CD294" s="346" t="s">
        <v>3320</v>
      </c>
      <c r="CE294" s="346" t="s">
        <v>3320</v>
      </c>
      <c r="CF294" s="346" t="s">
        <v>3320</v>
      </c>
      <c r="CG294" s="346" t="s">
        <v>3320</v>
      </c>
      <c r="CH294" s="348"/>
      <c r="CI294" s="346" t="s">
        <v>3320</v>
      </c>
      <c r="CJ294" s="346" t="s">
        <v>3320</v>
      </c>
      <c r="CK294" s="346" t="s">
        <v>3320</v>
      </c>
      <c r="CL294" s="346" t="s">
        <v>3320</v>
      </c>
      <c r="CM294" s="346" t="s">
        <v>3320</v>
      </c>
      <c r="CN294" s="346" t="s">
        <v>3320</v>
      </c>
      <c r="CO294" s="346" t="s">
        <v>3320</v>
      </c>
      <c r="CP294" s="346" t="s">
        <v>3320</v>
      </c>
      <c r="CQ294" s="346" t="s">
        <v>3320</v>
      </c>
      <c r="CR294" s="346" t="s">
        <v>3320</v>
      </c>
      <c r="CS294" s="346" t="s">
        <v>3320</v>
      </c>
      <c r="CT294" s="346" t="s">
        <v>3320</v>
      </c>
      <c r="CU294" s="346" t="s">
        <v>3320</v>
      </c>
      <c r="CV294" s="346" t="s">
        <v>3320</v>
      </c>
      <c r="CW294" s="346" t="s">
        <v>3320</v>
      </c>
      <c r="CX294" s="346" t="s">
        <v>3320</v>
      </c>
      <c r="CY294" s="346" t="s">
        <v>3320</v>
      </c>
      <c r="CZ294" s="346" t="s">
        <v>3320</v>
      </c>
      <c r="DA294" s="346" t="s">
        <v>3320</v>
      </c>
      <c r="DB294" s="346" t="s">
        <v>3320</v>
      </c>
      <c r="DC294" s="346" t="s">
        <v>3320</v>
      </c>
      <c r="DD294" s="346" t="s">
        <v>3320</v>
      </c>
      <c r="DE294" s="346" t="s">
        <v>3320</v>
      </c>
      <c r="DF294" s="346" t="s">
        <v>3320</v>
      </c>
      <c r="DG294" s="346" t="s">
        <v>3320</v>
      </c>
      <c r="DH294" s="346" t="s">
        <v>3320</v>
      </c>
      <c r="DI294" s="346" t="s">
        <v>3320</v>
      </c>
      <c r="DJ294" s="346" t="s">
        <v>3320</v>
      </c>
      <c r="DK294" s="346" t="s">
        <v>3320</v>
      </c>
      <c r="DL294" s="346" t="s">
        <v>3320</v>
      </c>
      <c r="DM294" s="346" t="s">
        <v>3320</v>
      </c>
      <c r="DN294" s="346" t="s">
        <v>3320</v>
      </c>
      <c r="DO294" s="346" t="s">
        <v>3320</v>
      </c>
      <c r="DP294" s="346" t="s">
        <v>3320</v>
      </c>
      <c r="DQ294" s="346" t="s">
        <v>3320</v>
      </c>
      <c r="DR294" s="346" t="s">
        <v>3320</v>
      </c>
      <c r="DS294" s="346" t="s">
        <v>3320</v>
      </c>
      <c r="DT294" s="346" t="s">
        <v>3320</v>
      </c>
      <c r="DU294" s="346" t="s">
        <v>3320</v>
      </c>
      <c r="DV294" s="346" t="s">
        <v>3320</v>
      </c>
      <c r="DW294" s="346" t="s">
        <v>3320</v>
      </c>
      <c r="DX294" s="346" t="s">
        <v>3320</v>
      </c>
      <c r="DY294" s="346" t="s">
        <v>3320</v>
      </c>
      <c r="DZ294" s="346" t="s">
        <v>3320</v>
      </c>
      <c r="EA294" s="346" t="s">
        <v>3320</v>
      </c>
      <c r="EB294" s="346" t="s">
        <v>3320</v>
      </c>
      <c r="EC294" s="346" t="s">
        <v>3320</v>
      </c>
      <c r="ED294" s="346" t="s">
        <v>3320</v>
      </c>
      <c r="EE294" s="346" t="s">
        <v>3320</v>
      </c>
      <c r="EF294" s="345">
        <v>206442200</v>
      </c>
      <c r="EG294" s="346" t="s">
        <v>733</v>
      </c>
      <c r="EH294" s="346" t="s">
        <v>733</v>
      </c>
      <c r="EI294" s="346" t="s">
        <v>733</v>
      </c>
      <c r="EJ294" s="346" t="s">
        <v>733</v>
      </c>
      <c r="EK294" s="346" t="s">
        <v>5122</v>
      </c>
      <c r="EL294" s="346" t="s">
        <v>5958</v>
      </c>
      <c r="EM294" s="179" t="s">
        <v>5959</v>
      </c>
      <c r="EN294" s="348"/>
      <c r="EO294" s="346" t="s">
        <v>10081</v>
      </c>
      <c r="EP294" s="346" t="s">
        <v>3320</v>
      </c>
      <c r="EQ294" s="346" t="s">
        <v>3320</v>
      </c>
      <c r="ER294" s="346" t="s">
        <v>3320</v>
      </c>
      <c r="ES294" s="346" t="s">
        <v>3320</v>
      </c>
      <c r="ET294" s="346" t="s">
        <v>10040</v>
      </c>
      <c r="EU294" s="346" t="s">
        <v>3320</v>
      </c>
      <c r="EV294" s="346" t="s">
        <v>3320</v>
      </c>
      <c r="EW294" s="346" t="s">
        <v>10082</v>
      </c>
      <c r="EX294" s="346" t="s">
        <v>733</v>
      </c>
      <c r="EY294" s="346" t="s">
        <v>733</v>
      </c>
      <c r="EZ294" s="346" t="s">
        <v>733</v>
      </c>
      <c r="FA294" s="346" t="s">
        <v>733</v>
      </c>
      <c r="FB294" s="346" t="s">
        <v>733</v>
      </c>
      <c r="FC294" s="346" t="s">
        <v>3320</v>
      </c>
      <c r="FD294" s="346" t="s">
        <v>3320</v>
      </c>
      <c r="FE294" s="346" t="s">
        <v>733</v>
      </c>
      <c r="FF294" s="346" t="s">
        <v>5721</v>
      </c>
      <c r="FG294" s="346" t="s">
        <v>1214</v>
      </c>
      <c r="FH294" s="346" t="s">
        <v>1214</v>
      </c>
      <c r="FI294" s="346" t="s">
        <v>3320</v>
      </c>
      <c r="FJ294" s="346" t="s">
        <v>3320</v>
      </c>
      <c r="FK294" s="346" t="s">
        <v>3320</v>
      </c>
      <c r="FL294" s="346" t="s">
        <v>1214</v>
      </c>
      <c r="FM294" s="346" t="s">
        <v>1214</v>
      </c>
      <c r="FN294" s="346" t="s">
        <v>3320</v>
      </c>
      <c r="FO294" s="346" t="s">
        <v>1214</v>
      </c>
      <c r="FP294" s="346" t="s">
        <v>3320</v>
      </c>
      <c r="FQ294" s="346" t="s">
        <v>3320</v>
      </c>
      <c r="FR294" s="346" t="s">
        <v>3320</v>
      </c>
      <c r="FS294" s="346" t="s">
        <v>3320</v>
      </c>
      <c r="FT294" s="346" t="s">
        <v>3320</v>
      </c>
      <c r="FU294" s="346" t="s">
        <v>3320</v>
      </c>
      <c r="FV294" s="346" t="s">
        <v>3320</v>
      </c>
      <c r="FW294" s="346" t="s">
        <v>3320</v>
      </c>
      <c r="FX294" s="350">
        <v>46083.52375</v>
      </c>
      <c r="FY294" s="346" t="s">
        <v>3320</v>
      </c>
      <c r="FZ294" s="346" t="s">
        <v>10029</v>
      </c>
      <c r="GA294" s="346" t="s">
        <v>3320</v>
      </c>
      <c r="GB294" s="346" t="s">
        <v>3320</v>
      </c>
      <c r="GC294" s="346" t="s">
        <v>3320</v>
      </c>
      <c r="GD294" s="346" t="s">
        <v>3320</v>
      </c>
      <c r="GE294" s="346" t="s">
        <v>3320</v>
      </c>
      <c r="GF294" s="346" t="s">
        <v>3320</v>
      </c>
      <c r="GG294" s="346" t="s">
        <v>3320</v>
      </c>
      <c r="GH294" s="346" t="s">
        <v>3320</v>
      </c>
      <c r="GI294" s="346" t="s">
        <v>3320</v>
      </c>
      <c r="GJ294" s="346" t="s">
        <v>3320</v>
      </c>
      <c r="GK294" s="346" t="s">
        <v>3320</v>
      </c>
      <c r="GL294" s="346" t="s">
        <v>3320</v>
      </c>
      <c r="GM294" s="346" t="s">
        <v>3320</v>
      </c>
      <c r="GN294" s="346" t="s">
        <v>3320</v>
      </c>
      <c r="GO294" s="346" t="s">
        <v>3320</v>
      </c>
      <c r="GP294" s="346" t="s">
        <v>3320</v>
      </c>
      <c r="GQ294" s="346" t="s">
        <v>3320</v>
      </c>
      <c r="GR294" s="346" t="s">
        <v>3320</v>
      </c>
      <c r="GS294" s="346" t="s">
        <v>3320</v>
      </c>
      <c r="GT294" s="346" t="s">
        <v>3320</v>
      </c>
      <c r="GU294" s="346" t="s">
        <v>3320</v>
      </c>
      <c r="GV294" s="346" t="s">
        <v>3320</v>
      </c>
      <c r="GW294" s="346" t="s">
        <v>3320</v>
      </c>
      <c r="GX294" s="346" t="s">
        <v>3320</v>
      </c>
      <c r="GY294" s="346" t="s">
        <v>3320</v>
      </c>
      <c r="GZ294" s="346" t="s">
        <v>3320</v>
      </c>
      <c r="HA294" s="346" t="s">
        <v>3320</v>
      </c>
      <c r="HB294" s="346" t="s">
        <v>3320</v>
      </c>
      <c r="HC294" s="346" t="s">
        <v>3320</v>
      </c>
      <c r="HD294" s="346" t="s">
        <v>3320</v>
      </c>
      <c r="HE294" s="346" t="s">
        <v>3320</v>
      </c>
      <c r="HF294" s="346" t="s">
        <v>3320</v>
      </c>
      <c r="HG294" s="346" t="s">
        <v>3320</v>
      </c>
      <c r="HH294" s="346" t="s">
        <v>3320</v>
      </c>
      <c r="HI294" s="346" t="s">
        <v>3320</v>
      </c>
      <c r="HJ294" s="346" t="s">
        <v>3320</v>
      </c>
      <c r="HK294" s="346" t="s">
        <v>3320</v>
      </c>
      <c r="HL294" s="346" t="s">
        <v>3320</v>
      </c>
    </row>
    <row r="295" spans="1:220" ht="15.75" thickBot="1">
      <c r="A295" s="344" t="s">
        <v>11522</v>
      </c>
      <c r="B295" s="345">
        <v>664</v>
      </c>
      <c r="C295" s="346" t="s">
        <v>11788</v>
      </c>
      <c r="D295" s="346" t="s">
        <v>5698</v>
      </c>
      <c r="E295" s="345">
        <v>664</v>
      </c>
      <c r="F295" s="346" t="s">
        <v>8424</v>
      </c>
      <c r="G295" s="346" t="s">
        <v>8425</v>
      </c>
      <c r="H295" s="346" t="s">
        <v>11789</v>
      </c>
      <c r="I295" s="346" t="s">
        <v>5643</v>
      </c>
      <c r="J295" s="346" t="s">
        <v>11790</v>
      </c>
      <c r="K295" s="346" t="s">
        <v>8429</v>
      </c>
      <c r="L295" s="346" t="s">
        <v>8430</v>
      </c>
      <c r="M295" s="346" t="s">
        <v>8431</v>
      </c>
      <c r="N295" s="346" t="s">
        <v>8432</v>
      </c>
      <c r="O295" s="346" t="s">
        <v>8433</v>
      </c>
      <c r="P295" s="346" t="s">
        <v>3320</v>
      </c>
      <c r="Q295" s="346" t="s">
        <v>8434</v>
      </c>
      <c r="R295" s="346" t="s">
        <v>5698</v>
      </c>
      <c r="S295" s="346" t="s">
        <v>8435</v>
      </c>
      <c r="T295" s="346" t="s">
        <v>8436</v>
      </c>
      <c r="U295" s="346" t="s">
        <v>8437</v>
      </c>
      <c r="V295" s="346" t="s">
        <v>733</v>
      </c>
      <c r="W295" s="346" t="s">
        <v>733</v>
      </c>
      <c r="X295" s="346" t="s">
        <v>733</v>
      </c>
      <c r="Y295" s="346" t="s">
        <v>3320</v>
      </c>
      <c r="Z295" s="346" t="s">
        <v>8438</v>
      </c>
      <c r="AA295" s="346" t="s">
        <v>733</v>
      </c>
      <c r="AB295" s="346" t="s">
        <v>8439</v>
      </c>
      <c r="AC295" s="346" t="s">
        <v>8440</v>
      </c>
      <c r="AD295" s="346" t="s">
        <v>8441</v>
      </c>
      <c r="AE295" s="346" t="s">
        <v>8442</v>
      </c>
      <c r="AF295" s="346" t="s">
        <v>8443</v>
      </c>
      <c r="AG295" s="346" t="s">
        <v>8444</v>
      </c>
      <c r="AH295" s="346" t="s">
        <v>1214</v>
      </c>
      <c r="AI295" s="346" t="s">
        <v>3320</v>
      </c>
      <c r="AJ295" s="346" t="s">
        <v>5833</v>
      </c>
      <c r="AK295" s="346" t="s">
        <v>6483</v>
      </c>
      <c r="AL295" s="346" t="s">
        <v>5712</v>
      </c>
      <c r="AM295" s="347">
        <v>47149</v>
      </c>
      <c r="AN295" s="345">
        <v>24</v>
      </c>
      <c r="AO295" s="345">
        <v>99.9</v>
      </c>
      <c r="AP295" s="346" t="s">
        <v>5863</v>
      </c>
      <c r="AQ295" s="345">
        <v>304</v>
      </c>
      <c r="AR295" s="345">
        <v>213</v>
      </c>
      <c r="AS295" s="346" t="s">
        <v>733</v>
      </c>
      <c r="AT295" s="345">
        <v>28</v>
      </c>
      <c r="AU295" s="346" t="s">
        <v>733</v>
      </c>
      <c r="AV295" s="345">
        <v>740</v>
      </c>
      <c r="AW295" s="346" t="s">
        <v>5800</v>
      </c>
      <c r="AX295" s="346" t="s">
        <v>5668</v>
      </c>
      <c r="AY295" s="346" t="s">
        <v>3320</v>
      </c>
      <c r="AZ295" s="346" t="s">
        <v>733</v>
      </c>
      <c r="BA295" s="346" t="s">
        <v>733</v>
      </c>
      <c r="BB295" s="345">
        <v>228</v>
      </c>
      <c r="BC295" s="345">
        <v>213</v>
      </c>
      <c r="BD295" s="346" t="s">
        <v>11791</v>
      </c>
      <c r="BE295" s="345">
        <v>320</v>
      </c>
      <c r="BF295" s="345">
        <v>90</v>
      </c>
      <c r="BG295" s="345">
        <v>98</v>
      </c>
      <c r="BH295" s="345">
        <v>30</v>
      </c>
      <c r="BI295" s="347">
        <v>46629</v>
      </c>
      <c r="BJ295" s="345">
        <v>0.4</v>
      </c>
      <c r="BK295" s="345">
        <v>8</v>
      </c>
      <c r="BL295" s="346" t="s">
        <v>11792</v>
      </c>
      <c r="BM295" s="345">
        <v>55000000</v>
      </c>
      <c r="BN295" s="346" t="s">
        <v>3320</v>
      </c>
      <c r="BO295" s="346" t="s">
        <v>3320</v>
      </c>
      <c r="BP295" s="346" t="s">
        <v>3320</v>
      </c>
      <c r="BQ295" s="346" t="s">
        <v>3320</v>
      </c>
      <c r="BR295" s="346" t="s">
        <v>3320</v>
      </c>
      <c r="BS295" s="346" t="s">
        <v>3320</v>
      </c>
      <c r="BT295" s="346" t="s">
        <v>3320</v>
      </c>
      <c r="BU295" s="346" t="s">
        <v>3320</v>
      </c>
      <c r="BV295" s="346" t="s">
        <v>3320</v>
      </c>
      <c r="BW295" s="346" t="s">
        <v>3320</v>
      </c>
      <c r="BX295" s="348"/>
      <c r="BY295" s="346" t="s">
        <v>3320</v>
      </c>
      <c r="BZ295" s="346" t="s">
        <v>3320</v>
      </c>
      <c r="CA295" s="346" t="s">
        <v>3320</v>
      </c>
      <c r="CB295" s="346" t="s">
        <v>3320</v>
      </c>
      <c r="CC295" s="346" t="s">
        <v>3320</v>
      </c>
      <c r="CD295" s="346" t="s">
        <v>3320</v>
      </c>
      <c r="CE295" s="346" t="s">
        <v>3320</v>
      </c>
      <c r="CF295" s="346" t="s">
        <v>3320</v>
      </c>
      <c r="CG295" s="346" t="s">
        <v>3320</v>
      </c>
      <c r="CH295" s="348"/>
      <c r="CI295" s="346" t="s">
        <v>3320</v>
      </c>
      <c r="CJ295" s="346" t="s">
        <v>3320</v>
      </c>
      <c r="CK295" s="346" t="s">
        <v>3320</v>
      </c>
      <c r="CL295" s="346" t="s">
        <v>3320</v>
      </c>
      <c r="CM295" s="346" t="s">
        <v>3320</v>
      </c>
      <c r="CN295" s="346" t="s">
        <v>3320</v>
      </c>
      <c r="CO295" s="346" t="s">
        <v>3320</v>
      </c>
      <c r="CP295" s="346" t="s">
        <v>3320</v>
      </c>
      <c r="CQ295" s="346" t="s">
        <v>3320</v>
      </c>
      <c r="CR295" s="346" t="s">
        <v>3320</v>
      </c>
      <c r="CS295" s="346" t="s">
        <v>3320</v>
      </c>
      <c r="CT295" s="346" t="s">
        <v>3320</v>
      </c>
      <c r="CU295" s="346" t="s">
        <v>3320</v>
      </c>
      <c r="CV295" s="346" t="s">
        <v>3320</v>
      </c>
      <c r="CW295" s="346" t="s">
        <v>3320</v>
      </c>
      <c r="CX295" s="346" t="s">
        <v>3320</v>
      </c>
      <c r="CY295" s="346" t="s">
        <v>3320</v>
      </c>
      <c r="CZ295" s="346" t="s">
        <v>3320</v>
      </c>
      <c r="DA295" s="346" t="s">
        <v>3320</v>
      </c>
      <c r="DB295" s="346" t="s">
        <v>3320</v>
      </c>
      <c r="DC295" s="346" t="s">
        <v>3320</v>
      </c>
      <c r="DD295" s="346" t="s">
        <v>3320</v>
      </c>
      <c r="DE295" s="346" t="s">
        <v>3320</v>
      </c>
      <c r="DF295" s="346" t="s">
        <v>3320</v>
      </c>
      <c r="DG295" s="346" t="s">
        <v>3320</v>
      </c>
      <c r="DH295" s="346" t="s">
        <v>3320</v>
      </c>
      <c r="DI295" s="346" t="s">
        <v>3320</v>
      </c>
      <c r="DJ295" s="346" t="s">
        <v>3320</v>
      </c>
      <c r="DK295" s="346" t="s">
        <v>3320</v>
      </c>
      <c r="DL295" s="346" t="s">
        <v>3320</v>
      </c>
      <c r="DM295" s="346" t="s">
        <v>3320</v>
      </c>
      <c r="DN295" s="346" t="s">
        <v>3320</v>
      </c>
      <c r="DO295" s="346" t="s">
        <v>3320</v>
      </c>
      <c r="DP295" s="346" t="s">
        <v>3320</v>
      </c>
      <c r="DQ295" s="346" t="s">
        <v>3320</v>
      </c>
      <c r="DR295" s="346" t="s">
        <v>3320</v>
      </c>
      <c r="DS295" s="346" t="s">
        <v>3320</v>
      </c>
      <c r="DT295" s="346" t="s">
        <v>3320</v>
      </c>
      <c r="DU295" s="346" t="s">
        <v>3320</v>
      </c>
      <c r="DV295" s="346" t="s">
        <v>3320</v>
      </c>
      <c r="DW295" s="346" t="s">
        <v>3320</v>
      </c>
      <c r="DX295" s="346" t="s">
        <v>3320</v>
      </c>
      <c r="DY295" s="346" t="s">
        <v>3320</v>
      </c>
      <c r="DZ295" s="346" t="s">
        <v>3320</v>
      </c>
      <c r="EA295" s="346" t="s">
        <v>3320</v>
      </c>
      <c r="EB295" s="346" t="s">
        <v>3320</v>
      </c>
      <c r="EC295" s="346" t="s">
        <v>3320</v>
      </c>
      <c r="ED295" s="346" t="s">
        <v>3320</v>
      </c>
      <c r="EE295" s="346" t="s">
        <v>3320</v>
      </c>
      <c r="EF295" s="345">
        <v>75757100</v>
      </c>
      <c r="EG295" s="346" t="s">
        <v>733</v>
      </c>
      <c r="EH295" s="346" t="s">
        <v>733</v>
      </c>
      <c r="EI295" s="346" t="s">
        <v>733</v>
      </c>
      <c r="EJ295" s="346" t="s">
        <v>733</v>
      </c>
      <c r="EK295" s="346" t="s">
        <v>11793</v>
      </c>
      <c r="EL295" s="346" t="s">
        <v>11794</v>
      </c>
      <c r="EM295" s="179" t="s">
        <v>11795</v>
      </c>
      <c r="EN295" s="348"/>
      <c r="EO295" s="346" t="s">
        <v>10083</v>
      </c>
      <c r="EP295" s="345">
        <v>75757100</v>
      </c>
      <c r="EQ295" s="345">
        <v>8400000</v>
      </c>
      <c r="ER295" s="345">
        <v>2041</v>
      </c>
      <c r="ES295" s="345">
        <v>213</v>
      </c>
      <c r="ET295" s="346" t="s">
        <v>10084</v>
      </c>
      <c r="EU295" s="346" t="s">
        <v>733</v>
      </c>
      <c r="EV295" s="346" t="s">
        <v>733</v>
      </c>
      <c r="EW295" s="346" t="s">
        <v>10085</v>
      </c>
      <c r="EX295" s="346" t="s">
        <v>733</v>
      </c>
      <c r="EY295" s="346" t="s">
        <v>733</v>
      </c>
      <c r="EZ295" s="346" t="s">
        <v>733</v>
      </c>
      <c r="FA295" s="346" t="s">
        <v>733</v>
      </c>
      <c r="FB295" s="346" t="s">
        <v>733</v>
      </c>
      <c r="FC295" s="346" t="s">
        <v>3320</v>
      </c>
      <c r="FD295" s="346" t="s">
        <v>3320</v>
      </c>
      <c r="FE295" s="346" t="s">
        <v>733</v>
      </c>
      <c r="FF295" s="346" t="s">
        <v>5721</v>
      </c>
      <c r="FG295" s="346" t="s">
        <v>1214</v>
      </c>
      <c r="FH295" s="346" t="s">
        <v>1214</v>
      </c>
      <c r="FI295" s="346" t="s">
        <v>3320</v>
      </c>
      <c r="FJ295" s="346" t="s">
        <v>3320</v>
      </c>
      <c r="FK295" s="345">
        <v>0</v>
      </c>
      <c r="FL295" s="346" t="s">
        <v>1214</v>
      </c>
      <c r="FM295" s="346" t="s">
        <v>1214</v>
      </c>
      <c r="FN295" s="346" t="s">
        <v>3320</v>
      </c>
      <c r="FO295" s="346" t="s">
        <v>1214</v>
      </c>
      <c r="FP295" s="346" t="s">
        <v>3320</v>
      </c>
      <c r="FQ295" s="346" t="s">
        <v>3320</v>
      </c>
      <c r="FR295" s="346" t="s">
        <v>3320</v>
      </c>
      <c r="FS295" s="346" t="s">
        <v>3320</v>
      </c>
      <c r="FT295" s="346" t="s">
        <v>3320</v>
      </c>
      <c r="FU295" s="346" t="s">
        <v>3320</v>
      </c>
      <c r="FV295" s="346" t="s">
        <v>3320</v>
      </c>
      <c r="FW295" s="346" t="s">
        <v>3320</v>
      </c>
      <c r="FX295" s="350">
        <v>46077.432337962964</v>
      </c>
      <c r="FY295" s="346" t="s">
        <v>3320</v>
      </c>
      <c r="FZ295" s="346" t="s">
        <v>10029</v>
      </c>
      <c r="GA295" s="346" t="s">
        <v>3320</v>
      </c>
      <c r="GB295" s="346" t="s">
        <v>3320</v>
      </c>
      <c r="GC295" s="346" t="s">
        <v>3320</v>
      </c>
      <c r="GD295" s="346" t="s">
        <v>3320</v>
      </c>
      <c r="GE295" s="346" t="s">
        <v>3320</v>
      </c>
      <c r="GF295" s="346" t="s">
        <v>3320</v>
      </c>
      <c r="GG295" s="346" t="s">
        <v>3320</v>
      </c>
      <c r="GH295" s="346" t="s">
        <v>3320</v>
      </c>
      <c r="GI295" s="346" t="s">
        <v>3320</v>
      </c>
      <c r="GJ295" s="346" t="s">
        <v>3320</v>
      </c>
      <c r="GK295" s="346" t="s">
        <v>3320</v>
      </c>
      <c r="GL295" s="346" t="s">
        <v>3320</v>
      </c>
      <c r="GM295" s="346" t="s">
        <v>3320</v>
      </c>
      <c r="GN295" s="346" t="s">
        <v>3320</v>
      </c>
      <c r="GO295" s="346" t="s">
        <v>3320</v>
      </c>
      <c r="GP295" s="346" t="s">
        <v>3320</v>
      </c>
      <c r="GQ295" s="346" t="s">
        <v>3320</v>
      </c>
      <c r="GR295" s="346" t="s">
        <v>3320</v>
      </c>
      <c r="GS295" s="346" t="s">
        <v>3320</v>
      </c>
      <c r="GT295" s="346" t="s">
        <v>3320</v>
      </c>
      <c r="GU295" s="346" t="s">
        <v>3320</v>
      </c>
      <c r="GV295" s="346" t="s">
        <v>3320</v>
      </c>
      <c r="GW295" s="346" t="s">
        <v>3320</v>
      </c>
      <c r="GX295" s="346" t="s">
        <v>3320</v>
      </c>
      <c r="GY295" s="346" t="s">
        <v>3320</v>
      </c>
      <c r="GZ295" s="346" t="s">
        <v>3320</v>
      </c>
      <c r="HA295" s="346" t="s">
        <v>3320</v>
      </c>
      <c r="HB295" s="346" t="s">
        <v>3320</v>
      </c>
      <c r="HC295" s="346" t="s">
        <v>3320</v>
      </c>
      <c r="HD295" s="346" t="s">
        <v>3320</v>
      </c>
      <c r="HE295" s="346" t="s">
        <v>3320</v>
      </c>
      <c r="HF295" s="346" t="s">
        <v>3320</v>
      </c>
      <c r="HG295" s="346" t="s">
        <v>3320</v>
      </c>
      <c r="HH295" s="346" t="s">
        <v>3320</v>
      </c>
      <c r="HI295" s="346" t="s">
        <v>3320</v>
      </c>
      <c r="HJ295" s="346" t="s">
        <v>3320</v>
      </c>
      <c r="HK295" s="346" t="s">
        <v>3320</v>
      </c>
      <c r="HL295" s="346" t="s">
        <v>3320</v>
      </c>
    </row>
    <row r="296" spans="1:220" ht="15.75" thickBot="1">
      <c r="A296" s="346" t="s">
        <v>11522</v>
      </c>
      <c r="B296" s="345">
        <v>396</v>
      </c>
      <c r="C296" s="346" t="s">
        <v>11796</v>
      </c>
      <c r="D296" s="346" t="s">
        <v>5698</v>
      </c>
      <c r="E296" s="345">
        <v>396</v>
      </c>
      <c r="F296" s="346" t="s">
        <v>8722</v>
      </c>
      <c r="G296" s="346" t="s">
        <v>8723</v>
      </c>
      <c r="H296" s="346" t="s">
        <v>11797</v>
      </c>
      <c r="I296" s="346" t="s">
        <v>5643</v>
      </c>
      <c r="J296" s="346" t="s">
        <v>6660</v>
      </c>
      <c r="K296" s="346" t="s">
        <v>6662</v>
      </c>
      <c r="L296" s="346" t="s">
        <v>8889</v>
      </c>
      <c r="M296" s="346" t="s">
        <v>5698</v>
      </c>
      <c r="N296" s="346" t="s">
        <v>8726</v>
      </c>
      <c r="O296" s="346" t="s">
        <v>8727</v>
      </c>
      <c r="P296" s="346" t="s">
        <v>3320</v>
      </c>
      <c r="Q296" s="346" t="s">
        <v>8728</v>
      </c>
      <c r="R296" s="346" t="s">
        <v>5698</v>
      </c>
      <c r="S296" s="346" t="s">
        <v>8729</v>
      </c>
      <c r="T296" s="346" t="s">
        <v>8730</v>
      </c>
      <c r="U296" s="346" t="s">
        <v>6669</v>
      </c>
      <c r="V296" s="346" t="s">
        <v>733</v>
      </c>
      <c r="W296" s="346" t="s">
        <v>733</v>
      </c>
      <c r="X296" s="346" t="s">
        <v>733</v>
      </c>
      <c r="Y296" s="346" t="s">
        <v>3320</v>
      </c>
      <c r="Z296" s="346" t="s">
        <v>6670</v>
      </c>
      <c r="AA296" s="346" t="s">
        <v>733</v>
      </c>
      <c r="AB296" s="346" t="s">
        <v>8731</v>
      </c>
      <c r="AC296" s="346" t="s">
        <v>6672</v>
      </c>
      <c r="AD296" s="346" t="s">
        <v>6673</v>
      </c>
      <c r="AE296" s="346" t="s">
        <v>6674</v>
      </c>
      <c r="AF296" s="346" t="s">
        <v>6814</v>
      </c>
      <c r="AG296" s="346" t="s">
        <v>8732</v>
      </c>
      <c r="AH296" s="346" t="s">
        <v>1214</v>
      </c>
      <c r="AI296" s="346" t="s">
        <v>3320</v>
      </c>
      <c r="AJ296" s="346" t="s">
        <v>5955</v>
      </c>
      <c r="AK296" s="346" t="s">
        <v>6587</v>
      </c>
      <c r="AL296" s="346" t="s">
        <v>5712</v>
      </c>
      <c r="AM296" s="347">
        <v>47087</v>
      </c>
      <c r="AN296" s="345">
        <v>24</v>
      </c>
      <c r="AO296" s="345">
        <v>200</v>
      </c>
      <c r="AP296" s="346" t="s">
        <v>5666</v>
      </c>
      <c r="AQ296" s="345">
        <v>51</v>
      </c>
      <c r="AR296" s="345">
        <v>547.04</v>
      </c>
      <c r="AS296" s="346" t="s">
        <v>733</v>
      </c>
      <c r="AT296" s="345">
        <v>23.99</v>
      </c>
      <c r="AU296" s="346" t="s">
        <v>733</v>
      </c>
      <c r="AV296" s="345">
        <v>700</v>
      </c>
      <c r="AW296" s="346" t="s">
        <v>5667</v>
      </c>
      <c r="AX296" s="346" t="s">
        <v>5801</v>
      </c>
      <c r="AY296" s="346" t="s">
        <v>3320</v>
      </c>
      <c r="AZ296" s="346" t="s">
        <v>733</v>
      </c>
      <c r="BA296" s="346" t="s">
        <v>1214</v>
      </c>
      <c r="BB296" s="345">
        <v>2102</v>
      </c>
      <c r="BC296" s="346" t="s">
        <v>3320</v>
      </c>
      <c r="BD296" s="346" t="s">
        <v>8112</v>
      </c>
      <c r="BE296" s="345">
        <v>365</v>
      </c>
      <c r="BF296" s="346" t="s">
        <v>3320</v>
      </c>
      <c r="BG296" s="346" t="s">
        <v>3320</v>
      </c>
      <c r="BH296" s="346" t="s">
        <v>3320</v>
      </c>
      <c r="BI296" s="347">
        <v>46356</v>
      </c>
      <c r="BJ296" s="346" t="s">
        <v>3320</v>
      </c>
      <c r="BK296" s="346" t="s">
        <v>3320</v>
      </c>
      <c r="BL296" s="346" t="s">
        <v>6814</v>
      </c>
      <c r="BM296" s="346" t="s">
        <v>3320</v>
      </c>
      <c r="BN296" s="346" t="s">
        <v>3320</v>
      </c>
      <c r="BO296" s="346" t="s">
        <v>3320</v>
      </c>
      <c r="BP296" s="346" t="s">
        <v>3320</v>
      </c>
      <c r="BQ296" s="346" t="s">
        <v>3320</v>
      </c>
      <c r="BR296" s="346" t="s">
        <v>3320</v>
      </c>
      <c r="BS296" s="346" t="s">
        <v>3320</v>
      </c>
      <c r="BT296" s="346" t="s">
        <v>3320</v>
      </c>
      <c r="BU296" s="346" t="s">
        <v>3320</v>
      </c>
      <c r="BV296" s="346" t="s">
        <v>3320</v>
      </c>
      <c r="BW296" s="346" t="s">
        <v>3320</v>
      </c>
      <c r="BX296" s="348"/>
      <c r="BY296" s="346" t="s">
        <v>3320</v>
      </c>
      <c r="BZ296" s="346" t="s">
        <v>3320</v>
      </c>
      <c r="CA296" s="346" t="s">
        <v>3320</v>
      </c>
      <c r="CB296" s="346" t="s">
        <v>3320</v>
      </c>
      <c r="CC296" s="346" t="s">
        <v>3320</v>
      </c>
      <c r="CD296" s="346" t="s">
        <v>3320</v>
      </c>
      <c r="CE296" s="346" t="s">
        <v>3320</v>
      </c>
      <c r="CF296" s="346" t="s">
        <v>3320</v>
      </c>
      <c r="CG296" s="346" t="s">
        <v>3320</v>
      </c>
      <c r="CH296" s="348"/>
      <c r="CI296" s="346" t="s">
        <v>3320</v>
      </c>
      <c r="CJ296" s="346" t="s">
        <v>3320</v>
      </c>
      <c r="CK296" s="346" t="s">
        <v>3320</v>
      </c>
      <c r="CL296" s="346" t="s">
        <v>3320</v>
      </c>
      <c r="CM296" s="346" t="s">
        <v>3320</v>
      </c>
      <c r="CN296" s="346" t="s">
        <v>3320</v>
      </c>
      <c r="CO296" s="346" t="s">
        <v>3320</v>
      </c>
      <c r="CP296" s="346" t="s">
        <v>3320</v>
      </c>
      <c r="CQ296" s="346" t="s">
        <v>3320</v>
      </c>
      <c r="CR296" s="346" t="s">
        <v>3320</v>
      </c>
      <c r="CS296" s="346" t="s">
        <v>3320</v>
      </c>
      <c r="CT296" s="346" t="s">
        <v>3320</v>
      </c>
      <c r="CU296" s="346" t="s">
        <v>3320</v>
      </c>
      <c r="CV296" s="346" t="s">
        <v>3320</v>
      </c>
      <c r="CW296" s="346" t="s">
        <v>3320</v>
      </c>
      <c r="CX296" s="346" t="s">
        <v>3320</v>
      </c>
      <c r="CY296" s="346" t="s">
        <v>3320</v>
      </c>
      <c r="CZ296" s="346" t="s">
        <v>3320</v>
      </c>
      <c r="DA296" s="346" t="s">
        <v>3320</v>
      </c>
      <c r="DB296" s="346" t="s">
        <v>3320</v>
      </c>
      <c r="DC296" s="346" t="s">
        <v>3320</v>
      </c>
      <c r="DD296" s="346" t="s">
        <v>3320</v>
      </c>
      <c r="DE296" s="346" t="s">
        <v>3320</v>
      </c>
      <c r="DF296" s="346" t="s">
        <v>3320</v>
      </c>
      <c r="DG296" s="346" t="s">
        <v>3320</v>
      </c>
      <c r="DH296" s="346" t="s">
        <v>3320</v>
      </c>
      <c r="DI296" s="346" t="s">
        <v>3320</v>
      </c>
      <c r="DJ296" s="346" t="s">
        <v>3320</v>
      </c>
      <c r="DK296" s="346" t="s">
        <v>3320</v>
      </c>
      <c r="DL296" s="346" t="s">
        <v>3320</v>
      </c>
      <c r="DM296" s="346" t="s">
        <v>3320</v>
      </c>
      <c r="DN296" s="346" t="s">
        <v>3320</v>
      </c>
      <c r="DO296" s="346" t="s">
        <v>3320</v>
      </c>
      <c r="DP296" s="346" t="s">
        <v>3320</v>
      </c>
      <c r="DQ296" s="346" t="s">
        <v>3320</v>
      </c>
      <c r="DR296" s="346" t="s">
        <v>3320</v>
      </c>
      <c r="DS296" s="346" t="s">
        <v>3320</v>
      </c>
      <c r="DT296" s="346" t="s">
        <v>3320</v>
      </c>
      <c r="DU296" s="346" t="s">
        <v>3320</v>
      </c>
      <c r="DV296" s="346" t="s">
        <v>3320</v>
      </c>
      <c r="DW296" s="346" t="s">
        <v>3320</v>
      </c>
      <c r="DX296" s="346" t="s">
        <v>3320</v>
      </c>
      <c r="DY296" s="346" t="s">
        <v>3320</v>
      </c>
      <c r="DZ296" s="346" t="s">
        <v>3320</v>
      </c>
      <c r="EA296" s="346" t="s">
        <v>3320</v>
      </c>
      <c r="EB296" s="346" t="s">
        <v>3320</v>
      </c>
      <c r="EC296" s="346" t="s">
        <v>3320</v>
      </c>
      <c r="ED296" s="346" t="s">
        <v>3320</v>
      </c>
      <c r="EE296" s="346" t="s">
        <v>3320</v>
      </c>
      <c r="EF296" s="346" t="s">
        <v>3320</v>
      </c>
      <c r="EG296" s="346" t="s">
        <v>3320</v>
      </c>
      <c r="EH296" s="346" t="s">
        <v>733</v>
      </c>
      <c r="EI296" s="346" t="s">
        <v>733</v>
      </c>
      <c r="EJ296" s="346" t="s">
        <v>733</v>
      </c>
      <c r="EK296" s="346" t="s">
        <v>1126</v>
      </c>
      <c r="EL296" s="346" t="s">
        <v>11798</v>
      </c>
      <c r="EM296" s="179" t="s">
        <v>11799</v>
      </c>
      <c r="EN296" s="348"/>
      <c r="EO296" s="346" t="s">
        <v>10086</v>
      </c>
      <c r="EP296" s="346" t="s">
        <v>3320</v>
      </c>
      <c r="EQ296" s="346" t="s">
        <v>3320</v>
      </c>
      <c r="ER296" s="346" t="s">
        <v>3320</v>
      </c>
      <c r="ES296" s="346" t="s">
        <v>3320</v>
      </c>
      <c r="ET296" s="346" t="s">
        <v>3320</v>
      </c>
      <c r="EU296" s="346" t="s">
        <v>3320</v>
      </c>
      <c r="EV296" s="346" t="s">
        <v>3320</v>
      </c>
      <c r="EW296" s="346" t="s">
        <v>3320</v>
      </c>
      <c r="EX296" s="346" t="s">
        <v>3320</v>
      </c>
      <c r="EY296" s="346" t="s">
        <v>3320</v>
      </c>
      <c r="EZ296" s="346" t="s">
        <v>3320</v>
      </c>
      <c r="FA296" s="346" t="s">
        <v>3320</v>
      </c>
      <c r="FB296" s="346" t="s">
        <v>3320</v>
      </c>
      <c r="FC296" s="346" t="s">
        <v>3320</v>
      </c>
      <c r="FD296" s="346" t="s">
        <v>3320</v>
      </c>
      <c r="FE296" s="346" t="s">
        <v>1214</v>
      </c>
      <c r="FF296" s="346" t="s">
        <v>3320</v>
      </c>
      <c r="FG296" s="346" t="s">
        <v>3320</v>
      </c>
      <c r="FH296" s="346" t="s">
        <v>3320</v>
      </c>
      <c r="FI296" s="346" t="s">
        <v>3320</v>
      </c>
      <c r="FJ296" s="346" t="s">
        <v>3320</v>
      </c>
      <c r="FK296" s="346" t="s">
        <v>3320</v>
      </c>
      <c r="FL296" s="346" t="s">
        <v>3320</v>
      </c>
      <c r="FM296" s="346" t="s">
        <v>3320</v>
      </c>
      <c r="FN296" s="346" t="s">
        <v>3320</v>
      </c>
      <c r="FO296" s="346" t="s">
        <v>3320</v>
      </c>
      <c r="FP296" s="346" t="s">
        <v>3320</v>
      </c>
      <c r="FQ296" s="346" t="s">
        <v>3320</v>
      </c>
      <c r="FR296" s="346" t="s">
        <v>3320</v>
      </c>
      <c r="FS296" s="346" t="s">
        <v>3320</v>
      </c>
      <c r="FT296" s="346" t="s">
        <v>3320</v>
      </c>
      <c r="FU296" s="346" t="s">
        <v>3320</v>
      </c>
      <c r="FV296" s="346" t="s">
        <v>3320</v>
      </c>
      <c r="FW296" s="346" t="s">
        <v>3320</v>
      </c>
      <c r="FX296" s="350">
        <v>46077.548425925925</v>
      </c>
      <c r="FY296" s="346" t="s">
        <v>3320</v>
      </c>
      <c r="FZ296" s="346" t="s">
        <v>10029</v>
      </c>
      <c r="GA296" s="346" t="s">
        <v>3320</v>
      </c>
      <c r="GB296" s="346" t="s">
        <v>3320</v>
      </c>
      <c r="GC296" s="346" t="s">
        <v>3320</v>
      </c>
      <c r="GD296" s="346" t="s">
        <v>3320</v>
      </c>
      <c r="GE296" s="346" t="s">
        <v>3320</v>
      </c>
      <c r="GF296" s="346" t="s">
        <v>3320</v>
      </c>
      <c r="GG296" s="346" t="s">
        <v>3320</v>
      </c>
      <c r="GH296" s="346" t="s">
        <v>3320</v>
      </c>
      <c r="GI296" s="346" t="s">
        <v>3320</v>
      </c>
      <c r="GJ296" s="346" t="s">
        <v>3320</v>
      </c>
      <c r="GK296" s="346" t="s">
        <v>3320</v>
      </c>
      <c r="GL296" s="346" t="s">
        <v>3320</v>
      </c>
      <c r="GM296" s="346" t="s">
        <v>3320</v>
      </c>
      <c r="GN296" s="346" t="s">
        <v>3320</v>
      </c>
      <c r="GO296" s="346" t="s">
        <v>3320</v>
      </c>
      <c r="GP296" s="346" t="s">
        <v>3320</v>
      </c>
      <c r="GQ296" s="346" t="s">
        <v>3320</v>
      </c>
      <c r="GR296" s="346" t="s">
        <v>3320</v>
      </c>
      <c r="GS296" s="346" t="s">
        <v>3320</v>
      </c>
      <c r="GT296" s="346" t="s">
        <v>3320</v>
      </c>
      <c r="GU296" s="346" t="s">
        <v>3320</v>
      </c>
      <c r="GV296" s="346" t="s">
        <v>3320</v>
      </c>
      <c r="GW296" s="346" t="s">
        <v>3320</v>
      </c>
      <c r="GX296" s="346" t="s">
        <v>3320</v>
      </c>
      <c r="GY296" s="346" t="s">
        <v>3320</v>
      </c>
      <c r="GZ296" s="346" t="s">
        <v>3320</v>
      </c>
      <c r="HA296" s="346" t="s">
        <v>3320</v>
      </c>
      <c r="HB296" s="346" t="s">
        <v>3320</v>
      </c>
      <c r="HC296" s="346" t="s">
        <v>3320</v>
      </c>
      <c r="HD296" s="346" t="s">
        <v>3320</v>
      </c>
      <c r="HE296" s="346" t="s">
        <v>3320</v>
      </c>
      <c r="HF296" s="346" t="s">
        <v>3320</v>
      </c>
      <c r="HG296" s="346" t="s">
        <v>3320</v>
      </c>
      <c r="HH296" s="346" t="s">
        <v>3320</v>
      </c>
      <c r="HI296" s="346" t="s">
        <v>3320</v>
      </c>
      <c r="HJ296" s="346" t="s">
        <v>3320</v>
      </c>
      <c r="HK296" s="346" t="s">
        <v>3320</v>
      </c>
      <c r="HL296" s="346" t="s">
        <v>3320</v>
      </c>
    </row>
    <row r="297" spans="1:220" ht="15.75" thickBot="1">
      <c r="A297" s="344" t="s">
        <v>11522</v>
      </c>
      <c r="B297" s="345">
        <v>755</v>
      </c>
      <c r="C297" s="346" t="s">
        <v>11800</v>
      </c>
      <c r="D297" s="346" t="s">
        <v>5698</v>
      </c>
      <c r="E297" s="345">
        <v>755</v>
      </c>
      <c r="F297" s="346" t="s">
        <v>8006</v>
      </c>
      <c r="G297" s="346" t="s">
        <v>8007</v>
      </c>
      <c r="H297" s="346" t="s">
        <v>11801</v>
      </c>
      <c r="I297" s="346" t="s">
        <v>5643</v>
      </c>
      <c r="J297" s="346" t="s">
        <v>8009</v>
      </c>
      <c r="K297" s="346" t="s">
        <v>8010</v>
      </c>
      <c r="L297" s="346" t="s">
        <v>11802</v>
      </c>
      <c r="M297" s="346" t="s">
        <v>5698</v>
      </c>
      <c r="N297" s="346" t="s">
        <v>8012</v>
      </c>
      <c r="O297" s="346" t="s">
        <v>8013</v>
      </c>
      <c r="P297" s="346" t="s">
        <v>3320</v>
      </c>
      <c r="Q297" s="346" t="s">
        <v>8014</v>
      </c>
      <c r="R297" s="346" t="s">
        <v>5698</v>
      </c>
      <c r="S297" s="346" t="s">
        <v>8015</v>
      </c>
      <c r="T297" s="346" t="s">
        <v>8016</v>
      </c>
      <c r="U297" s="346" t="s">
        <v>8017</v>
      </c>
      <c r="V297" s="346" t="s">
        <v>733</v>
      </c>
      <c r="W297" s="346" t="s">
        <v>733</v>
      </c>
      <c r="X297" s="346" t="s">
        <v>733</v>
      </c>
      <c r="Y297" s="346" t="s">
        <v>3320</v>
      </c>
      <c r="Z297" s="346" t="s">
        <v>8018</v>
      </c>
      <c r="AA297" s="346" t="s">
        <v>733</v>
      </c>
      <c r="AB297" s="346" t="s">
        <v>8019</v>
      </c>
      <c r="AC297" s="346" t="s">
        <v>8020</v>
      </c>
      <c r="AD297" s="346" t="s">
        <v>8021</v>
      </c>
      <c r="AE297" s="346" t="s">
        <v>8022</v>
      </c>
      <c r="AF297" s="346" t="s">
        <v>8023</v>
      </c>
      <c r="AG297" s="346" t="s">
        <v>8024</v>
      </c>
      <c r="AH297" s="346" t="s">
        <v>1214</v>
      </c>
      <c r="AI297" s="346" t="s">
        <v>3320</v>
      </c>
      <c r="AJ297" s="346" t="s">
        <v>5709</v>
      </c>
      <c r="AK297" s="346" t="s">
        <v>5710</v>
      </c>
      <c r="AL297" s="346" t="s">
        <v>5665</v>
      </c>
      <c r="AM297" s="347">
        <v>47270</v>
      </c>
      <c r="AN297" s="345">
        <v>48</v>
      </c>
      <c r="AO297" s="345">
        <v>91.5</v>
      </c>
      <c r="AP297" s="346" t="s">
        <v>5666</v>
      </c>
      <c r="AQ297" s="345">
        <v>158600</v>
      </c>
      <c r="AR297" s="345">
        <v>209.77</v>
      </c>
      <c r="AS297" s="346" t="s">
        <v>733</v>
      </c>
      <c r="AT297" s="345">
        <v>26.17</v>
      </c>
      <c r="AU297" s="346" t="s">
        <v>1214</v>
      </c>
      <c r="AV297" s="345">
        <v>710</v>
      </c>
      <c r="AW297" s="346" t="s">
        <v>5667</v>
      </c>
      <c r="AX297" s="346" t="s">
        <v>5668</v>
      </c>
      <c r="AY297" s="346" t="s">
        <v>3320</v>
      </c>
      <c r="AZ297" s="346" t="s">
        <v>1214</v>
      </c>
      <c r="BA297" s="346" t="s">
        <v>733</v>
      </c>
      <c r="BB297" s="345">
        <v>209800</v>
      </c>
      <c r="BC297" s="345">
        <v>194700</v>
      </c>
      <c r="BD297" s="346" t="s">
        <v>11803</v>
      </c>
      <c r="BE297" s="345">
        <v>365</v>
      </c>
      <c r="BF297" s="345">
        <v>96</v>
      </c>
      <c r="BG297" s="345">
        <v>98</v>
      </c>
      <c r="BH297" s="345">
        <v>25</v>
      </c>
      <c r="BI297" s="347">
        <v>46341</v>
      </c>
      <c r="BJ297" s="345">
        <v>1.5</v>
      </c>
      <c r="BK297" s="345">
        <v>35</v>
      </c>
      <c r="BL297" s="346" t="s">
        <v>11804</v>
      </c>
      <c r="BM297" s="345">
        <v>90000</v>
      </c>
      <c r="BN297" s="346" t="s">
        <v>3320</v>
      </c>
      <c r="BO297" s="346" t="s">
        <v>3320</v>
      </c>
      <c r="BP297" s="346" t="s">
        <v>3320</v>
      </c>
      <c r="BQ297" s="346" t="s">
        <v>3320</v>
      </c>
      <c r="BR297" s="346" t="s">
        <v>3320</v>
      </c>
      <c r="BS297" s="346" t="s">
        <v>3320</v>
      </c>
      <c r="BT297" s="346" t="s">
        <v>3320</v>
      </c>
      <c r="BU297" s="346" t="s">
        <v>3320</v>
      </c>
      <c r="BV297" s="346" t="s">
        <v>3320</v>
      </c>
      <c r="BW297" s="346" t="s">
        <v>3320</v>
      </c>
      <c r="BX297" s="348"/>
      <c r="BY297" s="346" t="s">
        <v>3320</v>
      </c>
      <c r="BZ297" s="346" t="s">
        <v>3320</v>
      </c>
      <c r="CA297" s="346" t="s">
        <v>3320</v>
      </c>
      <c r="CB297" s="346" t="s">
        <v>3320</v>
      </c>
      <c r="CC297" s="346" t="s">
        <v>3320</v>
      </c>
      <c r="CD297" s="346" t="s">
        <v>3320</v>
      </c>
      <c r="CE297" s="346" t="s">
        <v>3320</v>
      </c>
      <c r="CF297" s="346" t="s">
        <v>3320</v>
      </c>
      <c r="CG297" s="346" t="s">
        <v>3320</v>
      </c>
      <c r="CH297" s="348"/>
      <c r="CI297" s="346" t="s">
        <v>3320</v>
      </c>
      <c r="CJ297" s="346" t="s">
        <v>3320</v>
      </c>
      <c r="CK297" s="346" t="s">
        <v>3320</v>
      </c>
      <c r="CL297" s="346" t="s">
        <v>3320</v>
      </c>
      <c r="CM297" s="346" t="s">
        <v>3320</v>
      </c>
      <c r="CN297" s="346" t="s">
        <v>3320</v>
      </c>
      <c r="CO297" s="346" t="s">
        <v>3320</v>
      </c>
      <c r="CP297" s="346" t="s">
        <v>3320</v>
      </c>
      <c r="CQ297" s="346" t="s">
        <v>3320</v>
      </c>
      <c r="CR297" s="346" t="s">
        <v>3320</v>
      </c>
      <c r="CS297" s="346" t="s">
        <v>3320</v>
      </c>
      <c r="CT297" s="346" t="s">
        <v>3320</v>
      </c>
      <c r="CU297" s="346" t="s">
        <v>3320</v>
      </c>
      <c r="CV297" s="346" t="s">
        <v>3320</v>
      </c>
      <c r="CW297" s="346" t="s">
        <v>3320</v>
      </c>
      <c r="CX297" s="346" t="s">
        <v>3320</v>
      </c>
      <c r="CY297" s="346" t="s">
        <v>3320</v>
      </c>
      <c r="CZ297" s="346" t="s">
        <v>3320</v>
      </c>
      <c r="DA297" s="346" t="s">
        <v>3320</v>
      </c>
      <c r="DB297" s="346" t="s">
        <v>3320</v>
      </c>
      <c r="DC297" s="346" t="s">
        <v>3320</v>
      </c>
      <c r="DD297" s="346" t="s">
        <v>3320</v>
      </c>
      <c r="DE297" s="346" t="s">
        <v>3320</v>
      </c>
      <c r="DF297" s="346" t="s">
        <v>3320</v>
      </c>
      <c r="DG297" s="346" t="s">
        <v>3320</v>
      </c>
      <c r="DH297" s="346" t="s">
        <v>3320</v>
      </c>
      <c r="DI297" s="346" t="s">
        <v>3320</v>
      </c>
      <c r="DJ297" s="346" t="s">
        <v>3320</v>
      </c>
      <c r="DK297" s="346" t="s">
        <v>3320</v>
      </c>
      <c r="DL297" s="346" t="s">
        <v>3320</v>
      </c>
      <c r="DM297" s="346" t="s">
        <v>3320</v>
      </c>
      <c r="DN297" s="346" t="s">
        <v>3320</v>
      </c>
      <c r="DO297" s="346" t="s">
        <v>3320</v>
      </c>
      <c r="DP297" s="346" t="s">
        <v>3320</v>
      </c>
      <c r="DQ297" s="346" t="s">
        <v>3320</v>
      </c>
      <c r="DR297" s="346" t="s">
        <v>3320</v>
      </c>
      <c r="DS297" s="346" t="s">
        <v>3320</v>
      </c>
      <c r="DT297" s="346" t="s">
        <v>3320</v>
      </c>
      <c r="DU297" s="346" t="s">
        <v>3320</v>
      </c>
      <c r="DV297" s="346" t="s">
        <v>3320</v>
      </c>
      <c r="DW297" s="346" t="s">
        <v>3320</v>
      </c>
      <c r="DX297" s="346" t="s">
        <v>3320</v>
      </c>
      <c r="DY297" s="346" t="s">
        <v>3320</v>
      </c>
      <c r="DZ297" s="346" t="s">
        <v>3320</v>
      </c>
      <c r="EA297" s="346" t="s">
        <v>3320</v>
      </c>
      <c r="EB297" s="346" t="s">
        <v>3320</v>
      </c>
      <c r="EC297" s="346" t="s">
        <v>3320</v>
      </c>
      <c r="ED297" s="346" t="s">
        <v>3320</v>
      </c>
      <c r="EE297" s="346" t="s">
        <v>3320</v>
      </c>
      <c r="EF297" s="345">
        <v>900000</v>
      </c>
      <c r="EG297" s="346" t="s">
        <v>733</v>
      </c>
      <c r="EH297" s="346" t="s">
        <v>733</v>
      </c>
      <c r="EI297" s="346" t="s">
        <v>733</v>
      </c>
      <c r="EJ297" s="346" t="s">
        <v>733</v>
      </c>
      <c r="EK297" s="346" t="s">
        <v>661</v>
      </c>
      <c r="EL297" s="346" t="s">
        <v>11805</v>
      </c>
      <c r="EM297" s="179" t="s">
        <v>11806</v>
      </c>
      <c r="EN297" s="348"/>
      <c r="EO297" s="346" t="s">
        <v>10087</v>
      </c>
      <c r="EP297" s="346" t="s">
        <v>3320</v>
      </c>
      <c r="EQ297" s="346" t="s">
        <v>3320</v>
      </c>
      <c r="ER297" s="346" t="s">
        <v>3320</v>
      </c>
      <c r="ES297" s="346" t="s">
        <v>3320</v>
      </c>
      <c r="ET297" s="346" t="s">
        <v>8031</v>
      </c>
      <c r="EU297" s="346" t="s">
        <v>733</v>
      </c>
      <c r="EV297" s="346" t="s">
        <v>733</v>
      </c>
      <c r="EW297" s="346" t="s">
        <v>8032</v>
      </c>
      <c r="EX297" s="346" t="s">
        <v>733</v>
      </c>
      <c r="EY297" s="346" t="s">
        <v>733</v>
      </c>
      <c r="EZ297" s="346" t="s">
        <v>733</v>
      </c>
      <c r="FA297" s="346" t="s">
        <v>733</v>
      </c>
      <c r="FB297" s="346" t="s">
        <v>733</v>
      </c>
      <c r="FC297" s="349" t="s">
        <v>5676</v>
      </c>
      <c r="FD297" s="346" t="s">
        <v>3320</v>
      </c>
      <c r="FE297" s="346" t="s">
        <v>733</v>
      </c>
      <c r="FF297" s="346" t="s">
        <v>5721</v>
      </c>
      <c r="FG297" s="346" t="s">
        <v>1214</v>
      </c>
      <c r="FH297" s="346" t="s">
        <v>1214</v>
      </c>
      <c r="FI297" s="346" t="s">
        <v>3320</v>
      </c>
      <c r="FJ297" s="346" t="s">
        <v>3320</v>
      </c>
      <c r="FK297" s="345">
        <v>0</v>
      </c>
      <c r="FL297" s="346" t="s">
        <v>1214</v>
      </c>
      <c r="FM297" s="346" t="s">
        <v>1214</v>
      </c>
      <c r="FN297" s="346" t="s">
        <v>3320</v>
      </c>
      <c r="FO297" s="346" t="s">
        <v>1214</v>
      </c>
      <c r="FP297" s="346" t="s">
        <v>3320</v>
      </c>
      <c r="FQ297" s="346" t="s">
        <v>10088</v>
      </c>
      <c r="FR297" s="346" t="s">
        <v>10089</v>
      </c>
      <c r="FS297" s="346" t="s">
        <v>3320</v>
      </c>
      <c r="FT297" s="346" t="s">
        <v>3320</v>
      </c>
      <c r="FU297" s="346" t="s">
        <v>3320</v>
      </c>
      <c r="FV297" s="346" t="s">
        <v>1214</v>
      </c>
      <c r="FW297" s="346" t="s">
        <v>1214</v>
      </c>
      <c r="FX297" s="350">
        <v>46077.818240740744</v>
      </c>
      <c r="FY297" s="346" t="s">
        <v>3320</v>
      </c>
      <c r="FZ297" s="346" t="s">
        <v>10029</v>
      </c>
      <c r="GA297" s="346" t="s">
        <v>3320</v>
      </c>
      <c r="GB297" s="346" t="s">
        <v>3320</v>
      </c>
      <c r="GC297" s="346" t="s">
        <v>3320</v>
      </c>
      <c r="GD297" s="346" t="s">
        <v>3320</v>
      </c>
      <c r="GE297" s="346" t="s">
        <v>3320</v>
      </c>
      <c r="GF297" s="346" t="s">
        <v>3320</v>
      </c>
      <c r="GG297" s="346" t="s">
        <v>3320</v>
      </c>
      <c r="GH297" s="346" t="s">
        <v>3320</v>
      </c>
      <c r="GI297" s="346" t="s">
        <v>3320</v>
      </c>
      <c r="GJ297" s="346" t="s">
        <v>3320</v>
      </c>
      <c r="GK297" s="346" t="s">
        <v>3320</v>
      </c>
      <c r="GL297" s="346" t="s">
        <v>3320</v>
      </c>
      <c r="GM297" s="346" t="s">
        <v>3320</v>
      </c>
      <c r="GN297" s="346" t="s">
        <v>3320</v>
      </c>
      <c r="GO297" s="346" t="s">
        <v>3320</v>
      </c>
      <c r="GP297" s="346" t="s">
        <v>3320</v>
      </c>
      <c r="GQ297" s="346" t="s">
        <v>3320</v>
      </c>
      <c r="GR297" s="346" t="s">
        <v>3320</v>
      </c>
      <c r="GS297" s="346" t="s">
        <v>3320</v>
      </c>
      <c r="GT297" s="346" t="s">
        <v>3320</v>
      </c>
      <c r="GU297" s="346" t="s">
        <v>3320</v>
      </c>
      <c r="GV297" s="346" t="s">
        <v>3320</v>
      </c>
      <c r="GW297" s="346" t="s">
        <v>3320</v>
      </c>
      <c r="GX297" s="346" t="s">
        <v>3320</v>
      </c>
      <c r="GY297" s="346" t="s">
        <v>3320</v>
      </c>
      <c r="GZ297" s="346" t="s">
        <v>3320</v>
      </c>
      <c r="HA297" s="346" t="s">
        <v>3320</v>
      </c>
      <c r="HB297" s="346" t="s">
        <v>3320</v>
      </c>
      <c r="HC297" s="346" t="s">
        <v>3320</v>
      </c>
      <c r="HD297" s="346" t="s">
        <v>3320</v>
      </c>
      <c r="HE297" s="346" t="s">
        <v>3320</v>
      </c>
      <c r="HF297" s="346" t="s">
        <v>3320</v>
      </c>
      <c r="HG297" s="346" t="s">
        <v>3320</v>
      </c>
      <c r="HH297" s="346" t="s">
        <v>3320</v>
      </c>
      <c r="HI297" s="346" t="s">
        <v>3320</v>
      </c>
      <c r="HJ297" s="346" t="s">
        <v>3320</v>
      </c>
      <c r="HK297" s="346" t="s">
        <v>3320</v>
      </c>
      <c r="HL297" s="346" t="s">
        <v>3320</v>
      </c>
    </row>
    <row r="298" spans="1:220" ht="15.75" thickBot="1">
      <c r="A298" s="344" t="s">
        <v>11522</v>
      </c>
      <c r="B298" s="345">
        <v>640</v>
      </c>
      <c r="C298" s="346" t="s">
        <v>11807</v>
      </c>
      <c r="D298" s="346" t="s">
        <v>5698</v>
      </c>
      <c r="E298" s="345">
        <v>640</v>
      </c>
      <c r="F298" s="346" t="s">
        <v>8743</v>
      </c>
      <c r="G298" s="346" t="s">
        <v>7432</v>
      </c>
      <c r="H298" s="346" t="s">
        <v>8744</v>
      </c>
      <c r="I298" s="346" t="s">
        <v>5916</v>
      </c>
      <c r="J298" s="346" t="s">
        <v>11539</v>
      </c>
      <c r="K298" s="346" t="s">
        <v>5698</v>
      </c>
      <c r="L298" s="346" t="s">
        <v>7433</v>
      </c>
      <c r="M298" s="346" t="s">
        <v>5698</v>
      </c>
      <c r="N298" s="346" t="s">
        <v>8748</v>
      </c>
      <c r="O298" s="346" t="s">
        <v>8749</v>
      </c>
      <c r="P298" s="346" t="s">
        <v>7432</v>
      </c>
      <c r="Q298" s="346" t="s">
        <v>8750</v>
      </c>
      <c r="R298" s="346" t="s">
        <v>8751</v>
      </c>
      <c r="S298" s="346" t="s">
        <v>7438</v>
      </c>
      <c r="T298" s="346" t="s">
        <v>7439</v>
      </c>
      <c r="U298" s="346" t="s">
        <v>7440</v>
      </c>
      <c r="V298" s="346" t="s">
        <v>733</v>
      </c>
      <c r="W298" s="346" t="s">
        <v>733</v>
      </c>
      <c r="X298" s="346" t="s">
        <v>733</v>
      </c>
      <c r="Y298" s="346" t="s">
        <v>3320</v>
      </c>
      <c r="Z298" s="346" t="s">
        <v>7441</v>
      </c>
      <c r="AA298" s="346" t="s">
        <v>733</v>
      </c>
      <c r="AB298" s="346" t="s">
        <v>8752</v>
      </c>
      <c r="AC298" s="346" t="s">
        <v>7443</v>
      </c>
      <c r="AD298" s="346" t="s">
        <v>7444</v>
      </c>
      <c r="AE298" s="346" t="s">
        <v>7445</v>
      </c>
      <c r="AF298" s="346" t="s">
        <v>8753</v>
      </c>
      <c r="AG298" s="346" t="s">
        <v>8754</v>
      </c>
      <c r="AH298" s="346" t="s">
        <v>1214</v>
      </c>
      <c r="AI298" s="346" t="s">
        <v>3320</v>
      </c>
      <c r="AJ298" s="346" t="s">
        <v>2043</v>
      </c>
      <c r="AK298" s="346" t="s">
        <v>3589</v>
      </c>
      <c r="AL298" s="346" t="s">
        <v>6612</v>
      </c>
      <c r="AM298" s="347">
        <v>46910</v>
      </c>
      <c r="AN298" s="345">
        <v>14</v>
      </c>
      <c r="AO298" s="345">
        <v>63</v>
      </c>
      <c r="AP298" s="346" t="s">
        <v>5666</v>
      </c>
      <c r="AQ298" s="345">
        <v>35</v>
      </c>
      <c r="AR298" s="345">
        <v>553</v>
      </c>
      <c r="AS298" s="346" t="s">
        <v>733</v>
      </c>
      <c r="AT298" s="346" t="s">
        <v>3320</v>
      </c>
      <c r="AU298" s="346" t="s">
        <v>3320</v>
      </c>
      <c r="AV298" s="346" t="s">
        <v>3320</v>
      </c>
      <c r="AW298" s="346" t="s">
        <v>3320</v>
      </c>
      <c r="AX298" s="346" t="s">
        <v>3320</v>
      </c>
      <c r="AY298" s="346" t="s">
        <v>3320</v>
      </c>
      <c r="AZ298" s="346" t="s">
        <v>3320</v>
      </c>
      <c r="BA298" s="346" t="s">
        <v>3320</v>
      </c>
      <c r="BB298" s="346" t="s">
        <v>3320</v>
      </c>
      <c r="BC298" s="346" t="s">
        <v>3320</v>
      </c>
      <c r="BD298" s="348"/>
      <c r="BE298" s="346" t="s">
        <v>3320</v>
      </c>
      <c r="BF298" s="346" t="s">
        <v>3320</v>
      </c>
      <c r="BG298" s="346" t="s">
        <v>3320</v>
      </c>
      <c r="BH298" s="346" t="s">
        <v>3320</v>
      </c>
      <c r="BI298" s="346" t="s">
        <v>3320</v>
      </c>
      <c r="BJ298" s="346" t="s">
        <v>3320</v>
      </c>
      <c r="BK298" s="346" t="s">
        <v>3320</v>
      </c>
      <c r="BL298" s="346" t="s">
        <v>3320</v>
      </c>
      <c r="BM298" s="346" t="s">
        <v>3320</v>
      </c>
      <c r="BN298" s="345">
        <v>4.5</v>
      </c>
      <c r="BO298" s="345">
        <v>10.5</v>
      </c>
      <c r="BP298" s="346" t="s">
        <v>733</v>
      </c>
      <c r="BQ298" s="346" t="s">
        <v>5937</v>
      </c>
      <c r="BR298" s="345">
        <v>39.5</v>
      </c>
      <c r="BS298" s="346" t="s">
        <v>733</v>
      </c>
      <c r="BT298" s="346" t="s">
        <v>733</v>
      </c>
      <c r="BU298" s="346" t="s">
        <v>733</v>
      </c>
      <c r="BV298" s="345">
        <v>3460</v>
      </c>
      <c r="BW298" s="345">
        <v>3105</v>
      </c>
      <c r="BX298" s="346" t="s">
        <v>11808</v>
      </c>
      <c r="BY298" s="345">
        <v>365</v>
      </c>
      <c r="BZ298" s="345">
        <v>0.9</v>
      </c>
      <c r="CA298" s="345">
        <v>0.98</v>
      </c>
      <c r="CB298" s="345">
        <v>25</v>
      </c>
      <c r="CC298" s="347">
        <v>46346</v>
      </c>
      <c r="CD298" s="345">
        <v>1.1000000000000001</v>
      </c>
      <c r="CE298" s="345">
        <v>94</v>
      </c>
      <c r="CF298" s="346" t="s">
        <v>11809</v>
      </c>
      <c r="CG298" s="345">
        <v>36000000</v>
      </c>
      <c r="CH298" s="348"/>
      <c r="CI298" s="346" t="s">
        <v>3320</v>
      </c>
      <c r="CJ298" s="346" t="s">
        <v>3320</v>
      </c>
      <c r="CK298" s="346" t="s">
        <v>3320</v>
      </c>
      <c r="CL298" s="346" t="s">
        <v>3320</v>
      </c>
      <c r="CM298" s="346" t="s">
        <v>3320</v>
      </c>
      <c r="CN298" s="346" t="s">
        <v>3320</v>
      </c>
      <c r="CO298" s="346" t="s">
        <v>3320</v>
      </c>
      <c r="CP298" s="346" t="s">
        <v>3320</v>
      </c>
      <c r="CQ298" s="346" t="s">
        <v>3320</v>
      </c>
      <c r="CR298" s="346" t="s">
        <v>3320</v>
      </c>
      <c r="CS298" s="346" t="s">
        <v>3320</v>
      </c>
      <c r="CT298" s="346" t="s">
        <v>3320</v>
      </c>
      <c r="CU298" s="346" t="s">
        <v>3320</v>
      </c>
      <c r="CV298" s="346" t="s">
        <v>3320</v>
      </c>
      <c r="CW298" s="346" t="s">
        <v>3320</v>
      </c>
      <c r="CX298" s="346" t="s">
        <v>3320</v>
      </c>
      <c r="CY298" s="346" t="s">
        <v>3320</v>
      </c>
      <c r="CZ298" s="346" t="s">
        <v>3320</v>
      </c>
      <c r="DA298" s="346" t="s">
        <v>3320</v>
      </c>
      <c r="DB298" s="346" t="s">
        <v>3320</v>
      </c>
      <c r="DC298" s="346" t="s">
        <v>3320</v>
      </c>
      <c r="DD298" s="346" t="s">
        <v>3320</v>
      </c>
      <c r="DE298" s="346" t="s">
        <v>3320</v>
      </c>
      <c r="DF298" s="346" t="s">
        <v>3320</v>
      </c>
      <c r="DG298" s="346" t="s">
        <v>3320</v>
      </c>
      <c r="DH298" s="346" t="s">
        <v>3320</v>
      </c>
      <c r="DI298" s="346" t="s">
        <v>3320</v>
      </c>
      <c r="DJ298" s="346" t="s">
        <v>3320</v>
      </c>
      <c r="DK298" s="346" t="s">
        <v>3320</v>
      </c>
      <c r="DL298" s="346" t="s">
        <v>3320</v>
      </c>
      <c r="DM298" s="346" t="s">
        <v>3320</v>
      </c>
      <c r="DN298" s="346" t="s">
        <v>3320</v>
      </c>
      <c r="DO298" s="346" t="s">
        <v>3320</v>
      </c>
      <c r="DP298" s="346" t="s">
        <v>3320</v>
      </c>
      <c r="DQ298" s="346" t="s">
        <v>3320</v>
      </c>
      <c r="DR298" s="346" t="s">
        <v>3320</v>
      </c>
      <c r="DS298" s="346" t="s">
        <v>3320</v>
      </c>
      <c r="DT298" s="346" t="s">
        <v>3320</v>
      </c>
      <c r="DU298" s="346" t="s">
        <v>3320</v>
      </c>
      <c r="DV298" s="346" t="s">
        <v>3320</v>
      </c>
      <c r="DW298" s="346" t="s">
        <v>3320</v>
      </c>
      <c r="DX298" s="346" t="s">
        <v>3320</v>
      </c>
      <c r="DY298" s="346" t="s">
        <v>3320</v>
      </c>
      <c r="DZ298" s="346" t="s">
        <v>3320</v>
      </c>
      <c r="EA298" s="346" t="s">
        <v>3320</v>
      </c>
      <c r="EB298" s="346" t="s">
        <v>3320</v>
      </c>
      <c r="EC298" s="346" t="s">
        <v>3320</v>
      </c>
      <c r="ED298" s="346" t="s">
        <v>3320</v>
      </c>
      <c r="EE298" s="346" t="s">
        <v>3320</v>
      </c>
      <c r="EF298" s="345">
        <v>240000000</v>
      </c>
      <c r="EG298" s="346" t="s">
        <v>733</v>
      </c>
      <c r="EH298" s="346" t="s">
        <v>733</v>
      </c>
      <c r="EI298" s="346" t="s">
        <v>733</v>
      </c>
      <c r="EJ298" s="346" t="s">
        <v>733</v>
      </c>
      <c r="EK298" s="346" t="s">
        <v>5218</v>
      </c>
      <c r="EL298" s="346" t="s">
        <v>11810</v>
      </c>
      <c r="EM298" s="179" t="s">
        <v>11811</v>
      </c>
      <c r="EN298" s="348"/>
      <c r="EO298" s="346" t="s">
        <v>10090</v>
      </c>
      <c r="EP298" s="345">
        <v>240000000</v>
      </c>
      <c r="EQ298" s="345">
        <v>48000000</v>
      </c>
      <c r="ER298" s="345">
        <v>650</v>
      </c>
      <c r="ES298" s="345">
        <v>610</v>
      </c>
      <c r="ET298" s="346" t="s">
        <v>3320</v>
      </c>
      <c r="EU298" s="346" t="s">
        <v>3320</v>
      </c>
      <c r="EV298" s="346" t="s">
        <v>3320</v>
      </c>
      <c r="EW298" s="346" t="s">
        <v>3320</v>
      </c>
      <c r="EX298" s="346" t="s">
        <v>3320</v>
      </c>
      <c r="EY298" s="346" t="s">
        <v>3320</v>
      </c>
      <c r="EZ298" s="346" t="s">
        <v>3320</v>
      </c>
      <c r="FA298" s="346" t="s">
        <v>3320</v>
      </c>
      <c r="FB298" s="346" t="s">
        <v>3320</v>
      </c>
      <c r="FC298" s="346" t="s">
        <v>3320</v>
      </c>
      <c r="FD298" s="346" t="s">
        <v>3320</v>
      </c>
      <c r="FE298" s="346" t="s">
        <v>1214</v>
      </c>
      <c r="FF298" s="346" t="s">
        <v>3320</v>
      </c>
      <c r="FG298" s="346" t="s">
        <v>1214</v>
      </c>
      <c r="FH298" s="346" t="s">
        <v>3320</v>
      </c>
      <c r="FI298" s="346" t="s">
        <v>3320</v>
      </c>
      <c r="FJ298" s="346" t="s">
        <v>3320</v>
      </c>
      <c r="FK298" s="346" t="s">
        <v>3320</v>
      </c>
      <c r="FL298" s="346" t="s">
        <v>1214</v>
      </c>
      <c r="FM298" s="346" t="s">
        <v>3320</v>
      </c>
      <c r="FN298" s="346" t="s">
        <v>3320</v>
      </c>
      <c r="FO298" s="346" t="s">
        <v>1214</v>
      </c>
      <c r="FP298" s="346" t="s">
        <v>3320</v>
      </c>
      <c r="FQ298" s="346" t="s">
        <v>3320</v>
      </c>
      <c r="FR298" s="346" t="s">
        <v>3320</v>
      </c>
      <c r="FS298" s="346" t="s">
        <v>3320</v>
      </c>
      <c r="FT298" s="346" t="s">
        <v>3320</v>
      </c>
      <c r="FU298" s="346" t="s">
        <v>3320</v>
      </c>
      <c r="FV298" s="346" t="s">
        <v>3320</v>
      </c>
      <c r="FW298" s="346" t="s">
        <v>3320</v>
      </c>
      <c r="FX298" s="350">
        <v>46079.922962962963</v>
      </c>
      <c r="FY298" s="346" t="s">
        <v>3320</v>
      </c>
      <c r="FZ298" s="346" t="s">
        <v>10029</v>
      </c>
      <c r="GA298" s="346" t="s">
        <v>3320</v>
      </c>
      <c r="GB298" s="346" t="s">
        <v>3320</v>
      </c>
      <c r="GC298" s="346" t="s">
        <v>3320</v>
      </c>
      <c r="GD298" s="346" t="s">
        <v>3320</v>
      </c>
      <c r="GE298" s="346" t="s">
        <v>3320</v>
      </c>
      <c r="GF298" s="346" t="s">
        <v>3320</v>
      </c>
      <c r="GG298" s="346" t="s">
        <v>3320</v>
      </c>
      <c r="GH298" s="346" t="s">
        <v>3320</v>
      </c>
      <c r="GI298" s="346" t="s">
        <v>3320</v>
      </c>
      <c r="GJ298" s="346" t="s">
        <v>3320</v>
      </c>
      <c r="GK298" s="346" t="s">
        <v>3320</v>
      </c>
      <c r="GL298" s="346" t="s">
        <v>3320</v>
      </c>
      <c r="GM298" s="346" t="s">
        <v>3320</v>
      </c>
      <c r="GN298" s="346" t="s">
        <v>3320</v>
      </c>
      <c r="GO298" s="346" t="s">
        <v>3320</v>
      </c>
      <c r="GP298" s="346" t="s">
        <v>3320</v>
      </c>
      <c r="GQ298" s="346" t="s">
        <v>3320</v>
      </c>
      <c r="GR298" s="346" t="s">
        <v>3320</v>
      </c>
      <c r="GS298" s="346" t="s">
        <v>3320</v>
      </c>
      <c r="GT298" s="346" t="s">
        <v>3320</v>
      </c>
      <c r="GU298" s="346" t="s">
        <v>3320</v>
      </c>
      <c r="GV298" s="346" t="s">
        <v>3320</v>
      </c>
      <c r="GW298" s="346" t="s">
        <v>3320</v>
      </c>
      <c r="GX298" s="346" t="s">
        <v>3320</v>
      </c>
      <c r="GY298" s="346" t="s">
        <v>3320</v>
      </c>
      <c r="GZ298" s="346" t="s">
        <v>3320</v>
      </c>
      <c r="HA298" s="346" t="s">
        <v>3320</v>
      </c>
      <c r="HB298" s="346" t="s">
        <v>3320</v>
      </c>
      <c r="HC298" s="346" t="s">
        <v>3320</v>
      </c>
      <c r="HD298" s="346" t="s">
        <v>3320</v>
      </c>
      <c r="HE298" s="346" t="s">
        <v>3320</v>
      </c>
      <c r="HF298" s="346" t="s">
        <v>3320</v>
      </c>
      <c r="HG298" s="346" t="s">
        <v>3320</v>
      </c>
      <c r="HH298" s="346" t="s">
        <v>3320</v>
      </c>
      <c r="HI298" s="346" t="s">
        <v>3320</v>
      </c>
      <c r="HJ298" s="346" t="s">
        <v>3320</v>
      </c>
      <c r="HK298" s="346" t="s">
        <v>3320</v>
      </c>
      <c r="HL298" s="346" t="s">
        <v>3320</v>
      </c>
    </row>
    <row r="299" spans="1:220" ht="15.75" thickBot="1">
      <c r="A299" s="344" t="s">
        <v>11522</v>
      </c>
      <c r="B299" s="345">
        <v>754</v>
      </c>
      <c r="C299" s="346" t="s">
        <v>11812</v>
      </c>
      <c r="D299" s="346" t="s">
        <v>5698</v>
      </c>
      <c r="E299" s="345">
        <v>754</v>
      </c>
      <c r="F299" s="346" t="s">
        <v>8006</v>
      </c>
      <c r="G299" s="346" t="s">
        <v>8007</v>
      </c>
      <c r="H299" s="346" t="s">
        <v>11813</v>
      </c>
      <c r="I299" s="346" t="s">
        <v>5643</v>
      </c>
      <c r="J299" s="346" t="s">
        <v>8009</v>
      </c>
      <c r="K299" s="346" t="s">
        <v>8010</v>
      </c>
      <c r="L299" s="346" t="s">
        <v>11802</v>
      </c>
      <c r="M299" s="346" t="s">
        <v>5698</v>
      </c>
      <c r="N299" s="346" t="s">
        <v>8012</v>
      </c>
      <c r="O299" s="346" t="s">
        <v>8013</v>
      </c>
      <c r="P299" s="346" t="s">
        <v>3320</v>
      </c>
      <c r="Q299" s="346" t="s">
        <v>8014</v>
      </c>
      <c r="R299" s="346" t="s">
        <v>5698</v>
      </c>
      <c r="S299" s="346" t="s">
        <v>8015</v>
      </c>
      <c r="T299" s="346" t="s">
        <v>8016</v>
      </c>
      <c r="U299" s="346" t="s">
        <v>8017</v>
      </c>
      <c r="V299" s="346" t="s">
        <v>733</v>
      </c>
      <c r="W299" s="346" t="s">
        <v>733</v>
      </c>
      <c r="X299" s="346" t="s">
        <v>733</v>
      </c>
      <c r="Y299" s="346" t="s">
        <v>3320</v>
      </c>
      <c r="Z299" s="346" t="s">
        <v>8018</v>
      </c>
      <c r="AA299" s="346" t="s">
        <v>733</v>
      </c>
      <c r="AB299" s="346" t="s">
        <v>8019</v>
      </c>
      <c r="AC299" s="346" t="s">
        <v>8020</v>
      </c>
      <c r="AD299" s="346" t="s">
        <v>8021</v>
      </c>
      <c r="AE299" s="346" t="s">
        <v>8022</v>
      </c>
      <c r="AF299" s="346" t="s">
        <v>8023</v>
      </c>
      <c r="AG299" s="346" t="s">
        <v>8024</v>
      </c>
      <c r="AH299" s="346" t="s">
        <v>1214</v>
      </c>
      <c r="AI299" s="346" t="s">
        <v>3320</v>
      </c>
      <c r="AJ299" s="346" t="s">
        <v>5709</v>
      </c>
      <c r="AK299" s="346" t="s">
        <v>5710</v>
      </c>
      <c r="AL299" s="346" t="s">
        <v>5665</v>
      </c>
      <c r="AM299" s="347">
        <v>47270</v>
      </c>
      <c r="AN299" s="345">
        <v>48</v>
      </c>
      <c r="AO299" s="345">
        <v>35</v>
      </c>
      <c r="AP299" s="346" t="s">
        <v>5666</v>
      </c>
      <c r="AQ299" s="345">
        <v>158600</v>
      </c>
      <c r="AR299" s="345">
        <v>209.77</v>
      </c>
      <c r="AS299" s="346" t="s">
        <v>733</v>
      </c>
      <c r="AT299" s="345">
        <v>26.17</v>
      </c>
      <c r="AU299" s="346" t="s">
        <v>1214</v>
      </c>
      <c r="AV299" s="345">
        <v>710</v>
      </c>
      <c r="AW299" s="346" t="s">
        <v>5667</v>
      </c>
      <c r="AX299" s="346" t="s">
        <v>5668</v>
      </c>
      <c r="AY299" s="346" t="s">
        <v>3320</v>
      </c>
      <c r="AZ299" s="346" t="s">
        <v>1214</v>
      </c>
      <c r="BA299" s="346" t="s">
        <v>733</v>
      </c>
      <c r="BB299" s="345">
        <v>209800</v>
      </c>
      <c r="BC299" s="345">
        <v>194700</v>
      </c>
      <c r="BD299" s="346" t="s">
        <v>11803</v>
      </c>
      <c r="BE299" s="345">
        <v>365</v>
      </c>
      <c r="BF299" s="345">
        <v>96</v>
      </c>
      <c r="BG299" s="345">
        <v>98</v>
      </c>
      <c r="BH299" s="345">
        <v>25</v>
      </c>
      <c r="BI299" s="347">
        <v>46341</v>
      </c>
      <c r="BJ299" s="345">
        <v>1.5</v>
      </c>
      <c r="BK299" s="345">
        <v>35</v>
      </c>
      <c r="BL299" s="346" t="s">
        <v>11804</v>
      </c>
      <c r="BM299" s="345">
        <v>90000</v>
      </c>
      <c r="BN299" s="346" t="s">
        <v>3320</v>
      </c>
      <c r="BO299" s="346" t="s">
        <v>3320</v>
      </c>
      <c r="BP299" s="346" t="s">
        <v>3320</v>
      </c>
      <c r="BQ299" s="346" t="s">
        <v>3320</v>
      </c>
      <c r="BR299" s="346" t="s">
        <v>3320</v>
      </c>
      <c r="BS299" s="346" t="s">
        <v>3320</v>
      </c>
      <c r="BT299" s="346" t="s">
        <v>3320</v>
      </c>
      <c r="BU299" s="346" t="s">
        <v>3320</v>
      </c>
      <c r="BV299" s="346" t="s">
        <v>3320</v>
      </c>
      <c r="BW299" s="346" t="s">
        <v>3320</v>
      </c>
      <c r="BX299" s="348"/>
      <c r="BY299" s="346" t="s">
        <v>3320</v>
      </c>
      <c r="BZ299" s="346" t="s">
        <v>3320</v>
      </c>
      <c r="CA299" s="346" t="s">
        <v>3320</v>
      </c>
      <c r="CB299" s="346" t="s">
        <v>3320</v>
      </c>
      <c r="CC299" s="346" t="s">
        <v>3320</v>
      </c>
      <c r="CD299" s="346" t="s">
        <v>3320</v>
      </c>
      <c r="CE299" s="346" t="s">
        <v>3320</v>
      </c>
      <c r="CF299" s="346" t="s">
        <v>3320</v>
      </c>
      <c r="CG299" s="346" t="s">
        <v>3320</v>
      </c>
      <c r="CH299" s="348"/>
      <c r="CI299" s="346" t="s">
        <v>3320</v>
      </c>
      <c r="CJ299" s="346" t="s">
        <v>3320</v>
      </c>
      <c r="CK299" s="346" t="s">
        <v>3320</v>
      </c>
      <c r="CL299" s="346" t="s">
        <v>3320</v>
      </c>
      <c r="CM299" s="346" t="s">
        <v>3320</v>
      </c>
      <c r="CN299" s="346" t="s">
        <v>3320</v>
      </c>
      <c r="CO299" s="346" t="s">
        <v>3320</v>
      </c>
      <c r="CP299" s="346" t="s">
        <v>3320</v>
      </c>
      <c r="CQ299" s="346" t="s">
        <v>3320</v>
      </c>
      <c r="CR299" s="346" t="s">
        <v>3320</v>
      </c>
      <c r="CS299" s="346" t="s">
        <v>3320</v>
      </c>
      <c r="CT299" s="346" t="s">
        <v>3320</v>
      </c>
      <c r="CU299" s="346" t="s">
        <v>3320</v>
      </c>
      <c r="CV299" s="346" t="s">
        <v>3320</v>
      </c>
      <c r="CW299" s="346" t="s">
        <v>3320</v>
      </c>
      <c r="CX299" s="346" t="s">
        <v>3320</v>
      </c>
      <c r="CY299" s="346" t="s">
        <v>3320</v>
      </c>
      <c r="CZ299" s="346" t="s">
        <v>3320</v>
      </c>
      <c r="DA299" s="346" t="s">
        <v>3320</v>
      </c>
      <c r="DB299" s="346" t="s">
        <v>3320</v>
      </c>
      <c r="DC299" s="346" t="s">
        <v>3320</v>
      </c>
      <c r="DD299" s="346" t="s">
        <v>3320</v>
      </c>
      <c r="DE299" s="346" t="s">
        <v>3320</v>
      </c>
      <c r="DF299" s="346" t="s">
        <v>3320</v>
      </c>
      <c r="DG299" s="346" t="s">
        <v>3320</v>
      </c>
      <c r="DH299" s="346" t="s">
        <v>3320</v>
      </c>
      <c r="DI299" s="346" t="s">
        <v>3320</v>
      </c>
      <c r="DJ299" s="346" t="s">
        <v>3320</v>
      </c>
      <c r="DK299" s="346" t="s">
        <v>3320</v>
      </c>
      <c r="DL299" s="346" t="s">
        <v>3320</v>
      </c>
      <c r="DM299" s="346" t="s">
        <v>3320</v>
      </c>
      <c r="DN299" s="346" t="s">
        <v>3320</v>
      </c>
      <c r="DO299" s="346" t="s">
        <v>3320</v>
      </c>
      <c r="DP299" s="346" t="s">
        <v>3320</v>
      </c>
      <c r="DQ299" s="346" t="s">
        <v>3320</v>
      </c>
      <c r="DR299" s="346" t="s">
        <v>3320</v>
      </c>
      <c r="DS299" s="346" t="s">
        <v>3320</v>
      </c>
      <c r="DT299" s="346" t="s">
        <v>3320</v>
      </c>
      <c r="DU299" s="346" t="s">
        <v>3320</v>
      </c>
      <c r="DV299" s="346" t="s">
        <v>3320</v>
      </c>
      <c r="DW299" s="346" t="s">
        <v>3320</v>
      </c>
      <c r="DX299" s="346" t="s">
        <v>3320</v>
      </c>
      <c r="DY299" s="346" t="s">
        <v>3320</v>
      </c>
      <c r="DZ299" s="346" t="s">
        <v>3320</v>
      </c>
      <c r="EA299" s="346" t="s">
        <v>3320</v>
      </c>
      <c r="EB299" s="346" t="s">
        <v>3320</v>
      </c>
      <c r="EC299" s="346" t="s">
        <v>3320</v>
      </c>
      <c r="ED299" s="346" t="s">
        <v>3320</v>
      </c>
      <c r="EE299" s="346" t="s">
        <v>3320</v>
      </c>
      <c r="EF299" s="345">
        <v>90000</v>
      </c>
      <c r="EG299" s="346" t="s">
        <v>733</v>
      </c>
      <c r="EH299" s="346" t="s">
        <v>733</v>
      </c>
      <c r="EI299" s="346" t="s">
        <v>733</v>
      </c>
      <c r="EJ299" s="346" t="s">
        <v>733</v>
      </c>
      <c r="EK299" s="346" t="s">
        <v>3838</v>
      </c>
      <c r="EL299" s="346" t="s">
        <v>11814</v>
      </c>
      <c r="EM299" s="179" t="s">
        <v>11815</v>
      </c>
      <c r="EN299" s="348"/>
      <c r="EO299" s="346" t="s">
        <v>10091</v>
      </c>
      <c r="EP299" s="345">
        <v>0</v>
      </c>
      <c r="EQ299" s="345">
        <v>0</v>
      </c>
      <c r="ER299" s="345">
        <v>0</v>
      </c>
      <c r="ES299" s="345">
        <v>0</v>
      </c>
      <c r="ET299" s="346" t="s">
        <v>8031</v>
      </c>
      <c r="EU299" s="346" t="s">
        <v>733</v>
      </c>
      <c r="EV299" s="346" t="s">
        <v>733</v>
      </c>
      <c r="EW299" s="346" t="s">
        <v>8032</v>
      </c>
      <c r="EX299" s="346" t="s">
        <v>733</v>
      </c>
      <c r="EY299" s="346" t="s">
        <v>733</v>
      </c>
      <c r="EZ299" s="346" t="s">
        <v>733</v>
      </c>
      <c r="FA299" s="346" t="s">
        <v>733</v>
      </c>
      <c r="FB299" s="346" t="s">
        <v>733</v>
      </c>
      <c r="FC299" s="349" t="s">
        <v>5676</v>
      </c>
      <c r="FD299" s="346" t="s">
        <v>3320</v>
      </c>
      <c r="FE299" s="346" t="s">
        <v>733</v>
      </c>
      <c r="FF299" s="346" t="s">
        <v>5721</v>
      </c>
      <c r="FG299" s="346" t="s">
        <v>1214</v>
      </c>
      <c r="FH299" s="346" t="s">
        <v>1214</v>
      </c>
      <c r="FI299" s="346" t="s">
        <v>3320</v>
      </c>
      <c r="FJ299" s="346" t="s">
        <v>3320</v>
      </c>
      <c r="FK299" s="345">
        <v>0</v>
      </c>
      <c r="FL299" s="346" t="s">
        <v>1214</v>
      </c>
      <c r="FM299" s="346" t="s">
        <v>1214</v>
      </c>
      <c r="FN299" s="346" t="s">
        <v>3320</v>
      </c>
      <c r="FO299" s="346" t="s">
        <v>1214</v>
      </c>
      <c r="FP299" s="346" t="s">
        <v>3320</v>
      </c>
      <c r="FQ299" s="346" t="s">
        <v>10092</v>
      </c>
      <c r="FR299" s="346" t="s">
        <v>10093</v>
      </c>
      <c r="FS299" s="346" t="s">
        <v>3320</v>
      </c>
      <c r="FT299" s="346" t="s">
        <v>3320</v>
      </c>
      <c r="FU299" s="346" t="s">
        <v>3320</v>
      </c>
      <c r="FV299" s="346" t="s">
        <v>1214</v>
      </c>
      <c r="FW299" s="346" t="s">
        <v>1214</v>
      </c>
      <c r="FX299" s="350">
        <v>46077.816701388889</v>
      </c>
      <c r="FY299" s="346" t="s">
        <v>3320</v>
      </c>
      <c r="FZ299" s="346" t="s">
        <v>10029</v>
      </c>
      <c r="GA299" s="346" t="s">
        <v>3320</v>
      </c>
      <c r="GB299" s="346" t="s">
        <v>3320</v>
      </c>
      <c r="GC299" s="346" t="s">
        <v>3320</v>
      </c>
      <c r="GD299" s="346" t="s">
        <v>3320</v>
      </c>
      <c r="GE299" s="346" t="s">
        <v>3320</v>
      </c>
      <c r="GF299" s="346" t="s">
        <v>3320</v>
      </c>
      <c r="GG299" s="346" t="s">
        <v>3320</v>
      </c>
      <c r="GH299" s="346" t="s">
        <v>3320</v>
      </c>
      <c r="GI299" s="346" t="s">
        <v>3320</v>
      </c>
      <c r="GJ299" s="346" t="s">
        <v>3320</v>
      </c>
      <c r="GK299" s="346" t="s">
        <v>3320</v>
      </c>
      <c r="GL299" s="346" t="s">
        <v>3320</v>
      </c>
      <c r="GM299" s="346" t="s">
        <v>3320</v>
      </c>
      <c r="GN299" s="346" t="s">
        <v>3320</v>
      </c>
      <c r="GO299" s="346" t="s">
        <v>3320</v>
      </c>
      <c r="GP299" s="346" t="s">
        <v>3320</v>
      </c>
      <c r="GQ299" s="346" t="s">
        <v>3320</v>
      </c>
      <c r="GR299" s="346" t="s">
        <v>3320</v>
      </c>
      <c r="GS299" s="346" t="s">
        <v>3320</v>
      </c>
      <c r="GT299" s="346" t="s">
        <v>3320</v>
      </c>
      <c r="GU299" s="346" t="s">
        <v>3320</v>
      </c>
      <c r="GV299" s="346" t="s">
        <v>3320</v>
      </c>
      <c r="GW299" s="346" t="s">
        <v>3320</v>
      </c>
      <c r="GX299" s="346" t="s">
        <v>3320</v>
      </c>
      <c r="GY299" s="346" t="s">
        <v>3320</v>
      </c>
      <c r="GZ299" s="346" t="s">
        <v>3320</v>
      </c>
      <c r="HA299" s="346" t="s">
        <v>3320</v>
      </c>
      <c r="HB299" s="346" t="s">
        <v>3320</v>
      </c>
      <c r="HC299" s="346" t="s">
        <v>3320</v>
      </c>
      <c r="HD299" s="346" t="s">
        <v>3320</v>
      </c>
      <c r="HE299" s="346" t="s">
        <v>3320</v>
      </c>
      <c r="HF299" s="346" t="s">
        <v>3320</v>
      </c>
      <c r="HG299" s="346" t="s">
        <v>3320</v>
      </c>
      <c r="HH299" s="346" t="s">
        <v>3320</v>
      </c>
      <c r="HI299" s="346" t="s">
        <v>3320</v>
      </c>
      <c r="HJ299" s="346" t="s">
        <v>3320</v>
      </c>
      <c r="HK299" s="346" t="s">
        <v>3320</v>
      </c>
      <c r="HL299" s="346" t="s">
        <v>3320</v>
      </c>
    </row>
    <row r="300" spans="1:220" ht="15.75" thickBot="1">
      <c r="A300" s="344" t="s">
        <v>11522</v>
      </c>
      <c r="B300" s="345">
        <v>742</v>
      </c>
      <c r="C300" s="346" t="s">
        <v>11816</v>
      </c>
      <c r="D300" s="346" t="s">
        <v>5698</v>
      </c>
      <c r="E300" s="345">
        <v>742</v>
      </c>
      <c r="F300" s="346" t="s">
        <v>11817</v>
      </c>
      <c r="G300" s="346" t="s">
        <v>11818</v>
      </c>
      <c r="H300" s="346" t="s">
        <v>3326</v>
      </c>
      <c r="I300" s="346" t="s">
        <v>5698</v>
      </c>
      <c r="J300" s="346" t="s">
        <v>11539</v>
      </c>
      <c r="K300" s="346" t="s">
        <v>5698</v>
      </c>
      <c r="L300" s="346" t="s">
        <v>5698</v>
      </c>
      <c r="M300" s="346" t="s">
        <v>5698</v>
      </c>
      <c r="N300" s="346" t="s">
        <v>11819</v>
      </c>
      <c r="O300" s="346" t="s">
        <v>11820</v>
      </c>
      <c r="P300" s="346" t="s">
        <v>11818</v>
      </c>
      <c r="Q300" s="346" t="s">
        <v>11821</v>
      </c>
      <c r="R300" s="346" t="s">
        <v>5698</v>
      </c>
      <c r="S300" s="346" t="s">
        <v>11822</v>
      </c>
      <c r="T300" s="346" t="s">
        <v>11823</v>
      </c>
      <c r="U300" s="346" t="s">
        <v>11824</v>
      </c>
      <c r="V300" s="346" t="s">
        <v>733</v>
      </c>
      <c r="W300" s="346" t="s">
        <v>733</v>
      </c>
      <c r="X300" s="346" t="s">
        <v>733</v>
      </c>
      <c r="Y300" s="346" t="s">
        <v>3320</v>
      </c>
      <c r="Z300" s="346" t="s">
        <v>11825</v>
      </c>
      <c r="AA300" s="346" t="s">
        <v>733</v>
      </c>
      <c r="AB300" s="346" t="s">
        <v>11826</v>
      </c>
      <c r="AC300" s="346" t="s">
        <v>11827</v>
      </c>
      <c r="AD300" s="346" t="s">
        <v>11827</v>
      </c>
      <c r="AE300" s="346" t="s">
        <v>11827</v>
      </c>
      <c r="AF300" s="346" t="s">
        <v>11827</v>
      </c>
      <c r="AG300" s="346" t="s">
        <v>11828</v>
      </c>
      <c r="AH300" s="346" t="s">
        <v>3320</v>
      </c>
      <c r="AI300" s="346" t="s">
        <v>3320</v>
      </c>
      <c r="AJ300" s="346" t="s">
        <v>3320</v>
      </c>
      <c r="AK300" s="346" t="s">
        <v>3320</v>
      </c>
      <c r="AL300" s="346" t="s">
        <v>3320</v>
      </c>
      <c r="AM300" s="346" t="s">
        <v>3320</v>
      </c>
      <c r="AN300" s="346" t="s">
        <v>3320</v>
      </c>
      <c r="AO300" s="346" t="s">
        <v>3320</v>
      </c>
      <c r="AP300" s="346" t="s">
        <v>3320</v>
      </c>
      <c r="AQ300" s="346" t="s">
        <v>3320</v>
      </c>
      <c r="AR300" s="346" t="s">
        <v>3320</v>
      </c>
      <c r="AS300" s="346" t="s">
        <v>3320</v>
      </c>
      <c r="AT300" s="346" t="s">
        <v>3320</v>
      </c>
      <c r="AU300" s="346" t="s">
        <v>3320</v>
      </c>
      <c r="AV300" s="346" t="s">
        <v>3320</v>
      </c>
      <c r="AW300" s="346" t="s">
        <v>3320</v>
      </c>
      <c r="AX300" s="346" t="s">
        <v>3320</v>
      </c>
      <c r="AY300" s="346" t="s">
        <v>3320</v>
      </c>
      <c r="AZ300" s="346" t="s">
        <v>3320</v>
      </c>
      <c r="BA300" s="346" t="s">
        <v>3320</v>
      </c>
      <c r="BB300" s="346" t="s">
        <v>3320</v>
      </c>
      <c r="BC300" s="346" t="s">
        <v>3320</v>
      </c>
      <c r="BD300" s="348"/>
      <c r="BE300" s="346" t="s">
        <v>3320</v>
      </c>
      <c r="BF300" s="346" t="s">
        <v>3320</v>
      </c>
      <c r="BG300" s="346" t="s">
        <v>3320</v>
      </c>
      <c r="BH300" s="346" t="s">
        <v>3320</v>
      </c>
      <c r="BI300" s="346" t="s">
        <v>3320</v>
      </c>
      <c r="BJ300" s="346" t="s">
        <v>3320</v>
      </c>
      <c r="BK300" s="346" t="s">
        <v>3320</v>
      </c>
      <c r="BL300" s="346" t="s">
        <v>3320</v>
      </c>
      <c r="BM300" s="346" t="s">
        <v>3320</v>
      </c>
      <c r="BN300" s="346" t="s">
        <v>3320</v>
      </c>
      <c r="BO300" s="346" t="s">
        <v>3320</v>
      </c>
      <c r="BP300" s="346" t="s">
        <v>3320</v>
      </c>
      <c r="BQ300" s="346" t="s">
        <v>3320</v>
      </c>
      <c r="BR300" s="346" t="s">
        <v>3320</v>
      </c>
      <c r="BS300" s="346" t="s">
        <v>3320</v>
      </c>
      <c r="BT300" s="346" t="s">
        <v>3320</v>
      </c>
      <c r="BU300" s="346" t="s">
        <v>3320</v>
      </c>
      <c r="BV300" s="346" t="s">
        <v>3320</v>
      </c>
      <c r="BW300" s="346" t="s">
        <v>3320</v>
      </c>
      <c r="BX300" s="348"/>
      <c r="BY300" s="346" t="s">
        <v>3320</v>
      </c>
      <c r="BZ300" s="346" t="s">
        <v>3320</v>
      </c>
      <c r="CA300" s="346" t="s">
        <v>3320</v>
      </c>
      <c r="CB300" s="346" t="s">
        <v>3320</v>
      </c>
      <c r="CC300" s="346" t="s">
        <v>3320</v>
      </c>
      <c r="CD300" s="346" t="s">
        <v>3320</v>
      </c>
      <c r="CE300" s="346" t="s">
        <v>3320</v>
      </c>
      <c r="CF300" s="346" t="s">
        <v>3320</v>
      </c>
      <c r="CG300" s="346" t="s">
        <v>3320</v>
      </c>
      <c r="CH300" s="348"/>
      <c r="CI300" s="346" t="s">
        <v>3320</v>
      </c>
      <c r="CJ300" s="346" t="s">
        <v>3320</v>
      </c>
      <c r="CK300" s="346" t="s">
        <v>3320</v>
      </c>
      <c r="CL300" s="346" t="s">
        <v>3320</v>
      </c>
      <c r="CM300" s="346" t="s">
        <v>3320</v>
      </c>
      <c r="CN300" s="346" t="s">
        <v>3320</v>
      </c>
      <c r="CO300" s="346" t="s">
        <v>3320</v>
      </c>
      <c r="CP300" s="346" t="s">
        <v>3320</v>
      </c>
      <c r="CQ300" s="346" t="s">
        <v>3320</v>
      </c>
      <c r="CR300" s="346" t="s">
        <v>3320</v>
      </c>
      <c r="CS300" s="346" t="s">
        <v>3320</v>
      </c>
      <c r="CT300" s="346" t="s">
        <v>3320</v>
      </c>
      <c r="CU300" s="346" t="s">
        <v>3320</v>
      </c>
      <c r="CV300" s="346" t="s">
        <v>3320</v>
      </c>
      <c r="CW300" s="346" t="s">
        <v>3320</v>
      </c>
      <c r="CX300" s="346" t="s">
        <v>3320</v>
      </c>
      <c r="CY300" s="346" t="s">
        <v>3320</v>
      </c>
      <c r="CZ300" s="346" t="s">
        <v>3320</v>
      </c>
      <c r="DA300" s="346" t="s">
        <v>3320</v>
      </c>
      <c r="DB300" s="346" t="s">
        <v>3320</v>
      </c>
      <c r="DC300" s="346" t="s">
        <v>3320</v>
      </c>
      <c r="DD300" s="346" t="s">
        <v>3320</v>
      </c>
      <c r="DE300" s="346" t="s">
        <v>3320</v>
      </c>
      <c r="DF300" s="346" t="s">
        <v>3320</v>
      </c>
      <c r="DG300" s="346" t="s">
        <v>3320</v>
      </c>
      <c r="DH300" s="346" t="s">
        <v>3320</v>
      </c>
      <c r="DI300" s="346" t="s">
        <v>3320</v>
      </c>
      <c r="DJ300" s="346" t="s">
        <v>3320</v>
      </c>
      <c r="DK300" s="346" t="s">
        <v>3320</v>
      </c>
      <c r="DL300" s="346" t="s">
        <v>3320</v>
      </c>
      <c r="DM300" s="346" t="s">
        <v>3320</v>
      </c>
      <c r="DN300" s="346" t="s">
        <v>3320</v>
      </c>
      <c r="DO300" s="346" t="s">
        <v>3320</v>
      </c>
      <c r="DP300" s="346" t="s">
        <v>3320</v>
      </c>
      <c r="DQ300" s="346" t="s">
        <v>3320</v>
      </c>
      <c r="DR300" s="346" t="s">
        <v>3320</v>
      </c>
      <c r="DS300" s="346" t="s">
        <v>3320</v>
      </c>
      <c r="DT300" s="346" t="s">
        <v>3320</v>
      </c>
      <c r="DU300" s="346" t="s">
        <v>3320</v>
      </c>
      <c r="DV300" s="346" t="s">
        <v>3320</v>
      </c>
      <c r="DW300" s="346" t="s">
        <v>3320</v>
      </c>
      <c r="DX300" s="346" t="s">
        <v>3320</v>
      </c>
      <c r="DY300" s="346" t="s">
        <v>3320</v>
      </c>
      <c r="DZ300" s="346" t="s">
        <v>3320</v>
      </c>
      <c r="EA300" s="346" t="s">
        <v>3320</v>
      </c>
      <c r="EB300" s="346" t="s">
        <v>3320</v>
      </c>
      <c r="EC300" s="346" t="s">
        <v>3320</v>
      </c>
      <c r="ED300" s="346" t="s">
        <v>3320</v>
      </c>
      <c r="EE300" s="346" t="s">
        <v>3320</v>
      </c>
      <c r="EF300" s="346" t="s">
        <v>3320</v>
      </c>
      <c r="EG300" s="346" t="s">
        <v>3320</v>
      </c>
      <c r="EH300" s="346" t="s">
        <v>3320</v>
      </c>
      <c r="EI300" s="346" t="s">
        <v>3320</v>
      </c>
      <c r="EJ300" s="346" t="s">
        <v>3320</v>
      </c>
      <c r="EK300" s="346" t="s">
        <v>3320</v>
      </c>
      <c r="EL300" s="346" t="s">
        <v>3320</v>
      </c>
      <c r="EM300" s="346" t="s">
        <v>3320</v>
      </c>
      <c r="EN300" s="348"/>
      <c r="EO300" s="346" t="s">
        <v>3320</v>
      </c>
      <c r="EP300" s="346" t="s">
        <v>3320</v>
      </c>
      <c r="EQ300" s="346" t="s">
        <v>3320</v>
      </c>
      <c r="ER300" s="346" t="s">
        <v>3320</v>
      </c>
      <c r="ES300" s="346" t="s">
        <v>3320</v>
      </c>
      <c r="ET300" s="346" t="s">
        <v>3320</v>
      </c>
      <c r="EU300" s="346" t="s">
        <v>3320</v>
      </c>
      <c r="EV300" s="346" t="s">
        <v>3320</v>
      </c>
      <c r="EW300" s="346" t="s">
        <v>3320</v>
      </c>
      <c r="EX300" s="346" t="s">
        <v>3320</v>
      </c>
      <c r="EY300" s="346" t="s">
        <v>3320</v>
      </c>
      <c r="EZ300" s="346" t="s">
        <v>3320</v>
      </c>
      <c r="FA300" s="346" t="s">
        <v>3320</v>
      </c>
      <c r="FB300" s="346" t="s">
        <v>3320</v>
      </c>
      <c r="FC300" s="346" t="s">
        <v>3320</v>
      </c>
      <c r="FD300" s="346" t="s">
        <v>3320</v>
      </c>
      <c r="FE300" s="346" t="s">
        <v>1214</v>
      </c>
      <c r="FF300" s="346" t="s">
        <v>3320</v>
      </c>
      <c r="FG300" s="346" t="s">
        <v>3320</v>
      </c>
      <c r="FH300" s="346" t="s">
        <v>3320</v>
      </c>
      <c r="FI300" s="346" t="s">
        <v>3320</v>
      </c>
      <c r="FJ300" s="346" t="s">
        <v>3320</v>
      </c>
      <c r="FK300" s="346" t="s">
        <v>3320</v>
      </c>
      <c r="FL300" s="346" t="s">
        <v>3320</v>
      </c>
      <c r="FM300" s="346" t="s">
        <v>3320</v>
      </c>
      <c r="FN300" s="346" t="s">
        <v>3320</v>
      </c>
      <c r="FO300" s="346" t="s">
        <v>3320</v>
      </c>
      <c r="FP300" s="346" t="s">
        <v>3320</v>
      </c>
      <c r="FQ300" s="346" t="s">
        <v>3320</v>
      </c>
      <c r="FR300" s="346" t="s">
        <v>3320</v>
      </c>
      <c r="FS300" s="346" t="s">
        <v>3320</v>
      </c>
      <c r="FT300" s="346" t="s">
        <v>3320</v>
      </c>
      <c r="FU300" s="346" t="s">
        <v>3320</v>
      </c>
      <c r="FV300" s="346" t="s">
        <v>3320</v>
      </c>
      <c r="FW300" s="346" t="s">
        <v>3320</v>
      </c>
      <c r="FX300" s="350">
        <v>46077.603402777779</v>
      </c>
      <c r="FY300" s="346" t="s">
        <v>3320</v>
      </c>
      <c r="FZ300" s="346" t="s">
        <v>10029</v>
      </c>
      <c r="GA300" s="346" t="s">
        <v>3320</v>
      </c>
      <c r="GB300" s="346" t="s">
        <v>3320</v>
      </c>
      <c r="GC300" s="346" t="s">
        <v>3320</v>
      </c>
      <c r="GD300" s="346" t="s">
        <v>3320</v>
      </c>
      <c r="GE300" s="346" t="s">
        <v>3320</v>
      </c>
      <c r="GF300" s="346" t="s">
        <v>3320</v>
      </c>
      <c r="GG300" s="346" t="s">
        <v>3320</v>
      </c>
      <c r="GH300" s="346" t="s">
        <v>3320</v>
      </c>
      <c r="GI300" s="346" t="s">
        <v>3320</v>
      </c>
      <c r="GJ300" s="346" t="s">
        <v>3320</v>
      </c>
      <c r="GK300" s="346" t="s">
        <v>3320</v>
      </c>
      <c r="GL300" s="346" t="s">
        <v>3320</v>
      </c>
      <c r="GM300" s="346" t="s">
        <v>3320</v>
      </c>
      <c r="GN300" s="346" t="s">
        <v>3320</v>
      </c>
      <c r="GO300" s="346" t="s">
        <v>3320</v>
      </c>
      <c r="GP300" s="346" t="s">
        <v>3320</v>
      </c>
      <c r="GQ300" s="346" t="s">
        <v>3320</v>
      </c>
      <c r="GR300" s="346" t="s">
        <v>3320</v>
      </c>
      <c r="GS300" s="346" t="s">
        <v>3320</v>
      </c>
      <c r="GT300" s="346" t="s">
        <v>3320</v>
      </c>
      <c r="GU300" s="346" t="s">
        <v>3320</v>
      </c>
      <c r="GV300" s="346" t="s">
        <v>3320</v>
      </c>
      <c r="GW300" s="346" t="s">
        <v>3320</v>
      </c>
      <c r="GX300" s="346" t="s">
        <v>3320</v>
      </c>
      <c r="GY300" s="346" t="s">
        <v>3320</v>
      </c>
      <c r="GZ300" s="346" t="s">
        <v>3320</v>
      </c>
      <c r="HA300" s="346" t="s">
        <v>3320</v>
      </c>
      <c r="HB300" s="346" t="s">
        <v>3320</v>
      </c>
      <c r="HC300" s="346" t="s">
        <v>3320</v>
      </c>
      <c r="HD300" s="346" t="s">
        <v>3320</v>
      </c>
      <c r="HE300" s="346" t="s">
        <v>3320</v>
      </c>
      <c r="HF300" s="346" t="s">
        <v>3320</v>
      </c>
      <c r="HG300" s="346" t="s">
        <v>3320</v>
      </c>
      <c r="HH300" s="346" t="s">
        <v>3320</v>
      </c>
      <c r="HI300" s="346" t="s">
        <v>3320</v>
      </c>
      <c r="HJ300" s="346" t="s">
        <v>3320</v>
      </c>
      <c r="HK300" s="346" t="s">
        <v>3320</v>
      </c>
      <c r="HL300" s="346" t="s">
        <v>3320</v>
      </c>
    </row>
    <row r="301" spans="1:220" ht="15.75" thickBot="1">
      <c r="A301" s="344" t="s">
        <v>11522</v>
      </c>
      <c r="B301" s="345">
        <v>867</v>
      </c>
      <c r="C301" s="346" t="s">
        <v>11829</v>
      </c>
      <c r="D301" s="346" t="s">
        <v>5698</v>
      </c>
      <c r="E301" s="345">
        <v>867</v>
      </c>
      <c r="F301" s="346" t="s">
        <v>11830</v>
      </c>
      <c r="G301" s="346" t="s">
        <v>11831</v>
      </c>
      <c r="H301" s="346" t="s">
        <v>3326</v>
      </c>
      <c r="I301" s="346" t="s">
        <v>5698</v>
      </c>
      <c r="J301" s="346" t="s">
        <v>11832</v>
      </c>
      <c r="K301" s="346" t="s">
        <v>11833</v>
      </c>
      <c r="L301" s="346" t="s">
        <v>5698</v>
      </c>
      <c r="M301" s="346" t="s">
        <v>5698</v>
      </c>
      <c r="N301" s="346" t="s">
        <v>11834</v>
      </c>
      <c r="O301" s="346" t="s">
        <v>11835</v>
      </c>
      <c r="P301" s="346" t="s">
        <v>3320</v>
      </c>
      <c r="Q301" s="346" t="s">
        <v>11836</v>
      </c>
      <c r="R301" s="346" t="s">
        <v>5698</v>
      </c>
      <c r="S301" s="346" t="s">
        <v>11837</v>
      </c>
      <c r="T301" s="346" t="s">
        <v>11838</v>
      </c>
      <c r="U301" s="346" t="s">
        <v>11839</v>
      </c>
      <c r="V301" s="346" t="s">
        <v>733</v>
      </c>
      <c r="W301" s="346" t="s">
        <v>733</v>
      </c>
      <c r="X301" s="346" t="s">
        <v>733</v>
      </c>
      <c r="Y301" s="346" t="s">
        <v>3320</v>
      </c>
      <c r="Z301" s="346" t="s">
        <v>11840</v>
      </c>
      <c r="AA301" s="346" t="s">
        <v>733</v>
      </c>
      <c r="AB301" s="346" t="s">
        <v>11841</v>
      </c>
      <c r="AC301" s="346" t="s">
        <v>11842</v>
      </c>
      <c r="AD301" s="345">
        <v>200000</v>
      </c>
      <c r="AE301" s="346" t="s">
        <v>11843</v>
      </c>
      <c r="AF301" s="346" t="s">
        <v>11844</v>
      </c>
      <c r="AG301" s="346" t="s">
        <v>11845</v>
      </c>
      <c r="AH301" s="346" t="s">
        <v>3320</v>
      </c>
      <c r="AI301" s="346" t="s">
        <v>3320</v>
      </c>
      <c r="AJ301" s="346" t="s">
        <v>3320</v>
      </c>
      <c r="AK301" s="346" t="s">
        <v>3320</v>
      </c>
      <c r="AL301" s="346" t="s">
        <v>3320</v>
      </c>
      <c r="AM301" s="346" t="s">
        <v>3320</v>
      </c>
      <c r="AN301" s="346" t="s">
        <v>3320</v>
      </c>
      <c r="AO301" s="346" t="s">
        <v>3320</v>
      </c>
      <c r="AP301" s="346" t="s">
        <v>3320</v>
      </c>
      <c r="AQ301" s="346" t="s">
        <v>3320</v>
      </c>
      <c r="AR301" s="346" t="s">
        <v>3320</v>
      </c>
      <c r="AS301" s="346" t="s">
        <v>3320</v>
      </c>
      <c r="AT301" s="346" t="s">
        <v>3320</v>
      </c>
      <c r="AU301" s="346" t="s">
        <v>3320</v>
      </c>
      <c r="AV301" s="346" t="s">
        <v>3320</v>
      </c>
      <c r="AW301" s="346" t="s">
        <v>3320</v>
      </c>
      <c r="AX301" s="346" t="s">
        <v>3320</v>
      </c>
      <c r="AY301" s="346" t="s">
        <v>3320</v>
      </c>
      <c r="AZ301" s="346" t="s">
        <v>3320</v>
      </c>
      <c r="BA301" s="346" t="s">
        <v>3320</v>
      </c>
      <c r="BB301" s="346" t="s">
        <v>3320</v>
      </c>
      <c r="BC301" s="346" t="s">
        <v>3320</v>
      </c>
      <c r="BD301" s="348"/>
      <c r="BE301" s="346" t="s">
        <v>3320</v>
      </c>
      <c r="BF301" s="346" t="s">
        <v>3320</v>
      </c>
      <c r="BG301" s="346" t="s">
        <v>3320</v>
      </c>
      <c r="BH301" s="346" t="s">
        <v>3320</v>
      </c>
      <c r="BI301" s="346" t="s">
        <v>3320</v>
      </c>
      <c r="BJ301" s="346" t="s">
        <v>3320</v>
      </c>
      <c r="BK301" s="346" t="s">
        <v>3320</v>
      </c>
      <c r="BL301" s="346" t="s">
        <v>3320</v>
      </c>
      <c r="BM301" s="346" t="s">
        <v>3320</v>
      </c>
      <c r="BN301" s="346" t="s">
        <v>3320</v>
      </c>
      <c r="BO301" s="346" t="s">
        <v>3320</v>
      </c>
      <c r="BP301" s="346" t="s">
        <v>3320</v>
      </c>
      <c r="BQ301" s="346" t="s">
        <v>3320</v>
      </c>
      <c r="BR301" s="346" t="s">
        <v>3320</v>
      </c>
      <c r="BS301" s="346" t="s">
        <v>3320</v>
      </c>
      <c r="BT301" s="346" t="s">
        <v>3320</v>
      </c>
      <c r="BU301" s="346" t="s">
        <v>3320</v>
      </c>
      <c r="BV301" s="346" t="s">
        <v>3320</v>
      </c>
      <c r="BW301" s="346" t="s">
        <v>3320</v>
      </c>
      <c r="BX301" s="348"/>
      <c r="BY301" s="346" t="s">
        <v>3320</v>
      </c>
      <c r="BZ301" s="346" t="s">
        <v>3320</v>
      </c>
      <c r="CA301" s="346" t="s">
        <v>3320</v>
      </c>
      <c r="CB301" s="346" t="s">
        <v>3320</v>
      </c>
      <c r="CC301" s="346" t="s">
        <v>3320</v>
      </c>
      <c r="CD301" s="346" t="s">
        <v>3320</v>
      </c>
      <c r="CE301" s="346" t="s">
        <v>3320</v>
      </c>
      <c r="CF301" s="346" t="s">
        <v>3320</v>
      </c>
      <c r="CG301" s="346" t="s">
        <v>3320</v>
      </c>
      <c r="CH301" s="348"/>
      <c r="CI301" s="346" t="s">
        <v>3320</v>
      </c>
      <c r="CJ301" s="346" t="s">
        <v>3320</v>
      </c>
      <c r="CK301" s="346" t="s">
        <v>3320</v>
      </c>
      <c r="CL301" s="346" t="s">
        <v>3320</v>
      </c>
      <c r="CM301" s="346" t="s">
        <v>3320</v>
      </c>
      <c r="CN301" s="346" t="s">
        <v>3320</v>
      </c>
      <c r="CO301" s="346" t="s">
        <v>3320</v>
      </c>
      <c r="CP301" s="346" t="s">
        <v>3320</v>
      </c>
      <c r="CQ301" s="346" t="s">
        <v>3320</v>
      </c>
      <c r="CR301" s="346" t="s">
        <v>3320</v>
      </c>
      <c r="CS301" s="346" t="s">
        <v>3320</v>
      </c>
      <c r="CT301" s="346" t="s">
        <v>3320</v>
      </c>
      <c r="CU301" s="346" t="s">
        <v>3320</v>
      </c>
      <c r="CV301" s="346" t="s">
        <v>3320</v>
      </c>
      <c r="CW301" s="346" t="s">
        <v>3320</v>
      </c>
      <c r="CX301" s="346" t="s">
        <v>3320</v>
      </c>
      <c r="CY301" s="346" t="s">
        <v>3320</v>
      </c>
      <c r="CZ301" s="346" t="s">
        <v>3320</v>
      </c>
      <c r="DA301" s="346" t="s">
        <v>3320</v>
      </c>
      <c r="DB301" s="346" t="s">
        <v>3320</v>
      </c>
      <c r="DC301" s="346" t="s">
        <v>3320</v>
      </c>
      <c r="DD301" s="346" t="s">
        <v>3320</v>
      </c>
      <c r="DE301" s="346" t="s">
        <v>3320</v>
      </c>
      <c r="DF301" s="346" t="s">
        <v>3320</v>
      </c>
      <c r="DG301" s="346" t="s">
        <v>3320</v>
      </c>
      <c r="DH301" s="346" t="s">
        <v>3320</v>
      </c>
      <c r="DI301" s="346" t="s">
        <v>3320</v>
      </c>
      <c r="DJ301" s="346" t="s">
        <v>3320</v>
      </c>
      <c r="DK301" s="346" t="s">
        <v>3320</v>
      </c>
      <c r="DL301" s="346" t="s">
        <v>3320</v>
      </c>
      <c r="DM301" s="346" t="s">
        <v>3320</v>
      </c>
      <c r="DN301" s="346" t="s">
        <v>3320</v>
      </c>
      <c r="DO301" s="346" t="s">
        <v>3320</v>
      </c>
      <c r="DP301" s="346" t="s">
        <v>3320</v>
      </c>
      <c r="DQ301" s="346" t="s">
        <v>3320</v>
      </c>
      <c r="DR301" s="346" t="s">
        <v>3320</v>
      </c>
      <c r="DS301" s="346" t="s">
        <v>3320</v>
      </c>
      <c r="DT301" s="346" t="s">
        <v>3320</v>
      </c>
      <c r="DU301" s="346" t="s">
        <v>3320</v>
      </c>
      <c r="DV301" s="346" t="s">
        <v>3320</v>
      </c>
      <c r="DW301" s="346" t="s">
        <v>3320</v>
      </c>
      <c r="DX301" s="346" t="s">
        <v>3320</v>
      </c>
      <c r="DY301" s="346" t="s">
        <v>3320</v>
      </c>
      <c r="DZ301" s="346" t="s">
        <v>3320</v>
      </c>
      <c r="EA301" s="346" t="s">
        <v>3320</v>
      </c>
      <c r="EB301" s="346" t="s">
        <v>3320</v>
      </c>
      <c r="EC301" s="346" t="s">
        <v>3320</v>
      </c>
      <c r="ED301" s="346" t="s">
        <v>3320</v>
      </c>
      <c r="EE301" s="346" t="s">
        <v>3320</v>
      </c>
      <c r="EF301" s="346" t="s">
        <v>3320</v>
      </c>
      <c r="EG301" s="346" t="s">
        <v>3320</v>
      </c>
      <c r="EH301" s="346" t="s">
        <v>3320</v>
      </c>
      <c r="EI301" s="346" t="s">
        <v>3320</v>
      </c>
      <c r="EJ301" s="346" t="s">
        <v>3320</v>
      </c>
      <c r="EK301" s="346" t="s">
        <v>3320</v>
      </c>
      <c r="EL301" s="346" t="s">
        <v>3320</v>
      </c>
      <c r="EM301" s="346" t="s">
        <v>3320</v>
      </c>
      <c r="EN301" s="348"/>
      <c r="EO301" s="346" t="s">
        <v>3320</v>
      </c>
      <c r="EP301" s="346" t="s">
        <v>3320</v>
      </c>
      <c r="EQ301" s="346" t="s">
        <v>3320</v>
      </c>
      <c r="ER301" s="346" t="s">
        <v>3320</v>
      </c>
      <c r="ES301" s="346" t="s">
        <v>3320</v>
      </c>
      <c r="ET301" s="346" t="s">
        <v>3320</v>
      </c>
      <c r="EU301" s="346" t="s">
        <v>3320</v>
      </c>
      <c r="EV301" s="346" t="s">
        <v>3320</v>
      </c>
      <c r="EW301" s="346" t="s">
        <v>3320</v>
      </c>
      <c r="EX301" s="346" t="s">
        <v>3320</v>
      </c>
      <c r="EY301" s="346" t="s">
        <v>3320</v>
      </c>
      <c r="EZ301" s="346" t="s">
        <v>3320</v>
      </c>
      <c r="FA301" s="346" t="s">
        <v>3320</v>
      </c>
      <c r="FB301" s="346" t="s">
        <v>3320</v>
      </c>
      <c r="FC301" s="346" t="s">
        <v>3320</v>
      </c>
      <c r="FD301" s="346" t="s">
        <v>3320</v>
      </c>
      <c r="FE301" s="346" t="s">
        <v>1214</v>
      </c>
      <c r="FF301" s="346" t="s">
        <v>3320</v>
      </c>
      <c r="FG301" s="346" t="s">
        <v>3320</v>
      </c>
      <c r="FH301" s="346" t="s">
        <v>3320</v>
      </c>
      <c r="FI301" s="346" t="s">
        <v>3320</v>
      </c>
      <c r="FJ301" s="346" t="s">
        <v>3320</v>
      </c>
      <c r="FK301" s="346" t="s">
        <v>3320</v>
      </c>
      <c r="FL301" s="346" t="s">
        <v>3320</v>
      </c>
      <c r="FM301" s="346" t="s">
        <v>3320</v>
      </c>
      <c r="FN301" s="346" t="s">
        <v>3320</v>
      </c>
      <c r="FO301" s="346" t="s">
        <v>3320</v>
      </c>
      <c r="FP301" s="346" t="s">
        <v>3320</v>
      </c>
      <c r="FQ301" s="346" t="s">
        <v>3320</v>
      </c>
      <c r="FR301" s="346" t="s">
        <v>3320</v>
      </c>
      <c r="FS301" s="346" t="s">
        <v>3320</v>
      </c>
      <c r="FT301" s="346" t="s">
        <v>3320</v>
      </c>
      <c r="FU301" s="346" t="s">
        <v>3320</v>
      </c>
      <c r="FV301" s="346" t="s">
        <v>3320</v>
      </c>
      <c r="FW301" s="346" t="s">
        <v>3320</v>
      </c>
      <c r="FX301" s="350">
        <v>46079.790162037039</v>
      </c>
      <c r="FY301" s="346" t="s">
        <v>3320</v>
      </c>
      <c r="FZ301" s="346" t="s">
        <v>10029</v>
      </c>
      <c r="GA301" s="346" t="s">
        <v>3320</v>
      </c>
      <c r="GB301" s="346" t="s">
        <v>3320</v>
      </c>
      <c r="GC301" s="346" t="s">
        <v>3320</v>
      </c>
      <c r="GD301" s="346" t="s">
        <v>3320</v>
      </c>
      <c r="GE301" s="346" t="s">
        <v>3320</v>
      </c>
      <c r="GF301" s="346" t="s">
        <v>3320</v>
      </c>
      <c r="GG301" s="346" t="s">
        <v>3320</v>
      </c>
      <c r="GH301" s="346" t="s">
        <v>3320</v>
      </c>
      <c r="GI301" s="346" t="s">
        <v>3320</v>
      </c>
      <c r="GJ301" s="346" t="s">
        <v>3320</v>
      </c>
      <c r="GK301" s="346" t="s">
        <v>3320</v>
      </c>
      <c r="GL301" s="346" t="s">
        <v>3320</v>
      </c>
      <c r="GM301" s="346" t="s">
        <v>3320</v>
      </c>
      <c r="GN301" s="346" t="s">
        <v>3320</v>
      </c>
      <c r="GO301" s="346" t="s">
        <v>3320</v>
      </c>
      <c r="GP301" s="346" t="s">
        <v>3320</v>
      </c>
      <c r="GQ301" s="346" t="s">
        <v>3320</v>
      </c>
      <c r="GR301" s="346" t="s">
        <v>3320</v>
      </c>
      <c r="GS301" s="346" t="s">
        <v>3320</v>
      </c>
      <c r="GT301" s="346" t="s">
        <v>3320</v>
      </c>
      <c r="GU301" s="346" t="s">
        <v>3320</v>
      </c>
      <c r="GV301" s="346" t="s">
        <v>3320</v>
      </c>
      <c r="GW301" s="346" t="s">
        <v>3320</v>
      </c>
      <c r="GX301" s="346" t="s">
        <v>3320</v>
      </c>
      <c r="GY301" s="346" t="s">
        <v>3320</v>
      </c>
      <c r="GZ301" s="346" t="s">
        <v>3320</v>
      </c>
      <c r="HA301" s="346" t="s">
        <v>3320</v>
      </c>
      <c r="HB301" s="346" t="s">
        <v>3320</v>
      </c>
      <c r="HC301" s="346" t="s">
        <v>3320</v>
      </c>
      <c r="HD301" s="346" t="s">
        <v>3320</v>
      </c>
      <c r="HE301" s="346" t="s">
        <v>3320</v>
      </c>
      <c r="HF301" s="346" t="s">
        <v>3320</v>
      </c>
      <c r="HG301" s="346" t="s">
        <v>3320</v>
      </c>
      <c r="HH301" s="346" t="s">
        <v>3320</v>
      </c>
      <c r="HI301" s="346" t="s">
        <v>3320</v>
      </c>
      <c r="HJ301" s="346" t="s">
        <v>3320</v>
      </c>
      <c r="HK301" s="346" t="s">
        <v>3320</v>
      </c>
      <c r="HL301" s="346" t="s">
        <v>3320</v>
      </c>
    </row>
    <row r="302" spans="1:220" ht="15.75" thickBot="1">
      <c r="A302" s="346" t="s">
        <v>11522</v>
      </c>
      <c r="B302" s="345">
        <v>873</v>
      </c>
      <c r="C302" s="346" t="s">
        <v>11846</v>
      </c>
      <c r="D302" s="346" t="s">
        <v>5698</v>
      </c>
      <c r="E302" s="345">
        <v>873</v>
      </c>
      <c r="F302" s="346" t="s">
        <v>813</v>
      </c>
      <c r="G302" s="346" t="s">
        <v>5914</v>
      </c>
      <c r="H302" s="346" t="s">
        <v>3326</v>
      </c>
      <c r="I302" s="346" t="s">
        <v>5698</v>
      </c>
      <c r="J302" s="346" t="s">
        <v>5918</v>
      </c>
      <c r="K302" s="346" t="s">
        <v>5919</v>
      </c>
      <c r="L302" s="346" t="s">
        <v>5920</v>
      </c>
      <c r="M302" s="346" t="s">
        <v>5698</v>
      </c>
      <c r="N302" s="346" t="s">
        <v>5921</v>
      </c>
      <c r="O302" s="346" t="s">
        <v>5922</v>
      </c>
      <c r="P302" s="346" t="s">
        <v>3320</v>
      </c>
      <c r="Q302" s="346" t="s">
        <v>5923</v>
      </c>
      <c r="R302" s="346" t="s">
        <v>5698</v>
      </c>
      <c r="S302" s="346" t="s">
        <v>5924</v>
      </c>
      <c r="T302" s="346" t="s">
        <v>5925</v>
      </c>
      <c r="U302" s="346" t="s">
        <v>5926</v>
      </c>
      <c r="V302" s="346" t="s">
        <v>733</v>
      </c>
      <c r="W302" s="346" t="s">
        <v>733</v>
      </c>
      <c r="X302" s="346" t="s">
        <v>733</v>
      </c>
      <c r="Y302" s="346" t="s">
        <v>3320</v>
      </c>
      <c r="Z302" s="346" t="s">
        <v>5927</v>
      </c>
      <c r="AA302" s="346" t="s">
        <v>733</v>
      </c>
      <c r="AB302" s="346" t="s">
        <v>5928</v>
      </c>
      <c r="AC302" s="346" t="s">
        <v>5929</v>
      </c>
      <c r="AD302" s="346" t="s">
        <v>5930</v>
      </c>
      <c r="AE302" s="346" t="s">
        <v>5931</v>
      </c>
      <c r="AF302" s="346" t="s">
        <v>5932</v>
      </c>
      <c r="AG302" s="346" t="s">
        <v>5933</v>
      </c>
      <c r="AH302" s="346" t="s">
        <v>3320</v>
      </c>
      <c r="AI302" s="346" t="s">
        <v>3320</v>
      </c>
      <c r="AJ302" s="346" t="s">
        <v>3320</v>
      </c>
      <c r="AK302" s="346" t="s">
        <v>3320</v>
      </c>
      <c r="AL302" s="346" t="s">
        <v>3320</v>
      </c>
      <c r="AM302" s="346" t="s">
        <v>3320</v>
      </c>
      <c r="AN302" s="346" t="s">
        <v>3320</v>
      </c>
      <c r="AO302" s="346" t="s">
        <v>3320</v>
      </c>
      <c r="AP302" s="346" t="s">
        <v>3320</v>
      </c>
      <c r="AQ302" s="346" t="s">
        <v>3320</v>
      </c>
      <c r="AR302" s="346" t="s">
        <v>3320</v>
      </c>
      <c r="AS302" s="346" t="s">
        <v>3320</v>
      </c>
      <c r="AT302" s="346" t="s">
        <v>3320</v>
      </c>
      <c r="AU302" s="346" t="s">
        <v>3320</v>
      </c>
      <c r="AV302" s="346" t="s">
        <v>3320</v>
      </c>
      <c r="AW302" s="346" t="s">
        <v>3320</v>
      </c>
      <c r="AX302" s="346" t="s">
        <v>3320</v>
      </c>
      <c r="AY302" s="346" t="s">
        <v>3320</v>
      </c>
      <c r="AZ302" s="346" t="s">
        <v>3320</v>
      </c>
      <c r="BA302" s="346" t="s">
        <v>3320</v>
      </c>
      <c r="BB302" s="346" t="s">
        <v>3320</v>
      </c>
      <c r="BC302" s="346" t="s">
        <v>3320</v>
      </c>
      <c r="BD302" s="348"/>
      <c r="BE302" s="346" t="s">
        <v>3320</v>
      </c>
      <c r="BF302" s="346" t="s">
        <v>3320</v>
      </c>
      <c r="BG302" s="346" t="s">
        <v>3320</v>
      </c>
      <c r="BH302" s="346" t="s">
        <v>3320</v>
      </c>
      <c r="BI302" s="346" t="s">
        <v>3320</v>
      </c>
      <c r="BJ302" s="346" t="s">
        <v>3320</v>
      </c>
      <c r="BK302" s="346" t="s">
        <v>3320</v>
      </c>
      <c r="BL302" s="346" t="s">
        <v>3320</v>
      </c>
      <c r="BM302" s="346" t="s">
        <v>3320</v>
      </c>
      <c r="BN302" s="346" t="s">
        <v>3320</v>
      </c>
      <c r="BO302" s="346" t="s">
        <v>3320</v>
      </c>
      <c r="BP302" s="346" t="s">
        <v>3320</v>
      </c>
      <c r="BQ302" s="346" t="s">
        <v>3320</v>
      </c>
      <c r="BR302" s="346" t="s">
        <v>3320</v>
      </c>
      <c r="BS302" s="346" t="s">
        <v>3320</v>
      </c>
      <c r="BT302" s="346" t="s">
        <v>3320</v>
      </c>
      <c r="BU302" s="346" t="s">
        <v>3320</v>
      </c>
      <c r="BV302" s="346" t="s">
        <v>3320</v>
      </c>
      <c r="BW302" s="346" t="s">
        <v>3320</v>
      </c>
      <c r="BX302" s="348"/>
      <c r="BY302" s="346" t="s">
        <v>3320</v>
      </c>
      <c r="BZ302" s="346" t="s">
        <v>3320</v>
      </c>
      <c r="CA302" s="346" t="s">
        <v>3320</v>
      </c>
      <c r="CB302" s="346" t="s">
        <v>3320</v>
      </c>
      <c r="CC302" s="346" t="s">
        <v>3320</v>
      </c>
      <c r="CD302" s="346" t="s">
        <v>3320</v>
      </c>
      <c r="CE302" s="346" t="s">
        <v>3320</v>
      </c>
      <c r="CF302" s="346" t="s">
        <v>3320</v>
      </c>
      <c r="CG302" s="346" t="s">
        <v>3320</v>
      </c>
      <c r="CH302" s="348"/>
      <c r="CI302" s="346" t="s">
        <v>3320</v>
      </c>
      <c r="CJ302" s="346" t="s">
        <v>3320</v>
      </c>
      <c r="CK302" s="346" t="s">
        <v>3320</v>
      </c>
      <c r="CL302" s="346" t="s">
        <v>3320</v>
      </c>
      <c r="CM302" s="346" t="s">
        <v>3320</v>
      </c>
      <c r="CN302" s="346" t="s">
        <v>3320</v>
      </c>
      <c r="CO302" s="346" t="s">
        <v>3320</v>
      </c>
      <c r="CP302" s="346" t="s">
        <v>3320</v>
      </c>
      <c r="CQ302" s="346" t="s">
        <v>3320</v>
      </c>
      <c r="CR302" s="346" t="s">
        <v>3320</v>
      </c>
      <c r="CS302" s="346" t="s">
        <v>3320</v>
      </c>
      <c r="CT302" s="346" t="s">
        <v>3320</v>
      </c>
      <c r="CU302" s="346" t="s">
        <v>3320</v>
      </c>
      <c r="CV302" s="346" t="s">
        <v>3320</v>
      </c>
      <c r="CW302" s="346" t="s">
        <v>3320</v>
      </c>
      <c r="CX302" s="346" t="s">
        <v>3320</v>
      </c>
      <c r="CY302" s="346" t="s">
        <v>3320</v>
      </c>
      <c r="CZ302" s="346" t="s">
        <v>3320</v>
      </c>
      <c r="DA302" s="346" t="s">
        <v>3320</v>
      </c>
      <c r="DB302" s="346" t="s">
        <v>3320</v>
      </c>
      <c r="DC302" s="346" t="s">
        <v>3320</v>
      </c>
      <c r="DD302" s="346" t="s">
        <v>3320</v>
      </c>
      <c r="DE302" s="346" t="s">
        <v>3320</v>
      </c>
      <c r="DF302" s="346" t="s">
        <v>3320</v>
      </c>
      <c r="DG302" s="346" t="s">
        <v>3320</v>
      </c>
      <c r="DH302" s="346" t="s">
        <v>3320</v>
      </c>
      <c r="DI302" s="346" t="s">
        <v>3320</v>
      </c>
      <c r="DJ302" s="346" t="s">
        <v>3320</v>
      </c>
      <c r="DK302" s="346" t="s">
        <v>3320</v>
      </c>
      <c r="DL302" s="346" t="s">
        <v>3320</v>
      </c>
      <c r="DM302" s="346" t="s">
        <v>3320</v>
      </c>
      <c r="DN302" s="346" t="s">
        <v>3320</v>
      </c>
      <c r="DO302" s="346" t="s">
        <v>3320</v>
      </c>
      <c r="DP302" s="346" t="s">
        <v>3320</v>
      </c>
      <c r="DQ302" s="346" t="s">
        <v>3320</v>
      </c>
      <c r="DR302" s="346" t="s">
        <v>3320</v>
      </c>
      <c r="DS302" s="346" t="s">
        <v>3320</v>
      </c>
      <c r="DT302" s="346" t="s">
        <v>3320</v>
      </c>
      <c r="DU302" s="346" t="s">
        <v>3320</v>
      </c>
      <c r="DV302" s="346" t="s">
        <v>3320</v>
      </c>
      <c r="DW302" s="346" t="s">
        <v>3320</v>
      </c>
      <c r="DX302" s="346" t="s">
        <v>3320</v>
      </c>
      <c r="DY302" s="346" t="s">
        <v>3320</v>
      </c>
      <c r="DZ302" s="346" t="s">
        <v>3320</v>
      </c>
      <c r="EA302" s="346" t="s">
        <v>3320</v>
      </c>
      <c r="EB302" s="346" t="s">
        <v>3320</v>
      </c>
      <c r="EC302" s="346" t="s">
        <v>3320</v>
      </c>
      <c r="ED302" s="346" t="s">
        <v>3320</v>
      </c>
      <c r="EE302" s="346" t="s">
        <v>3320</v>
      </c>
      <c r="EF302" s="346" t="s">
        <v>3320</v>
      </c>
      <c r="EG302" s="346" t="s">
        <v>3320</v>
      </c>
      <c r="EH302" s="346" t="s">
        <v>3320</v>
      </c>
      <c r="EI302" s="346" t="s">
        <v>3320</v>
      </c>
      <c r="EJ302" s="346" t="s">
        <v>3320</v>
      </c>
      <c r="EK302" s="346" t="s">
        <v>3320</v>
      </c>
      <c r="EL302" s="346" t="s">
        <v>3320</v>
      </c>
      <c r="EM302" s="346" t="s">
        <v>3320</v>
      </c>
      <c r="EN302" s="348"/>
      <c r="EO302" s="346" t="s">
        <v>3320</v>
      </c>
      <c r="EP302" s="346" t="s">
        <v>3320</v>
      </c>
      <c r="EQ302" s="346" t="s">
        <v>3320</v>
      </c>
      <c r="ER302" s="346" t="s">
        <v>3320</v>
      </c>
      <c r="ES302" s="346" t="s">
        <v>3320</v>
      </c>
      <c r="ET302" s="346" t="s">
        <v>3320</v>
      </c>
      <c r="EU302" s="346" t="s">
        <v>3320</v>
      </c>
      <c r="EV302" s="346" t="s">
        <v>3320</v>
      </c>
      <c r="EW302" s="346" t="s">
        <v>3320</v>
      </c>
      <c r="EX302" s="346" t="s">
        <v>3320</v>
      </c>
      <c r="EY302" s="346" t="s">
        <v>3320</v>
      </c>
      <c r="EZ302" s="346" t="s">
        <v>3320</v>
      </c>
      <c r="FA302" s="346" t="s">
        <v>3320</v>
      </c>
      <c r="FB302" s="346" t="s">
        <v>3320</v>
      </c>
      <c r="FC302" s="346" t="s">
        <v>3320</v>
      </c>
      <c r="FD302" s="346" t="s">
        <v>3320</v>
      </c>
      <c r="FE302" s="346" t="s">
        <v>1214</v>
      </c>
      <c r="FF302" s="346" t="s">
        <v>3320</v>
      </c>
      <c r="FG302" s="346" t="s">
        <v>3320</v>
      </c>
      <c r="FH302" s="346" t="s">
        <v>3320</v>
      </c>
      <c r="FI302" s="346" t="s">
        <v>3320</v>
      </c>
      <c r="FJ302" s="346" t="s">
        <v>3320</v>
      </c>
      <c r="FK302" s="346" t="s">
        <v>3320</v>
      </c>
      <c r="FL302" s="346" t="s">
        <v>3320</v>
      </c>
      <c r="FM302" s="346" t="s">
        <v>3320</v>
      </c>
      <c r="FN302" s="346" t="s">
        <v>3320</v>
      </c>
      <c r="FO302" s="346" t="s">
        <v>3320</v>
      </c>
      <c r="FP302" s="346" t="s">
        <v>3320</v>
      </c>
      <c r="FQ302" s="346" t="s">
        <v>3320</v>
      </c>
      <c r="FR302" s="346" t="s">
        <v>3320</v>
      </c>
      <c r="FS302" s="346" t="s">
        <v>3320</v>
      </c>
      <c r="FT302" s="346" t="s">
        <v>3320</v>
      </c>
      <c r="FU302" s="346" t="s">
        <v>3320</v>
      </c>
      <c r="FV302" s="346" t="s">
        <v>3320</v>
      </c>
      <c r="FW302" s="346" t="s">
        <v>3320</v>
      </c>
      <c r="FX302" s="350">
        <v>46079.773310185185</v>
      </c>
      <c r="FY302" s="346" t="s">
        <v>3320</v>
      </c>
      <c r="FZ302" s="346" t="s">
        <v>10029</v>
      </c>
      <c r="GA302" s="346" t="s">
        <v>3320</v>
      </c>
      <c r="GB302" s="346" t="s">
        <v>3320</v>
      </c>
      <c r="GC302" s="346" t="s">
        <v>3320</v>
      </c>
      <c r="GD302" s="346" t="s">
        <v>3320</v>
      </c>
      <c r="GE302" s="346" t="s">
        <v>3320</v>
      </c>
      <c r="GF302" s="346" t="s">
        <v>3320</v>
      </c>
      <c r="GG302" s="346" t="s">
        <v>3320</v>
      </c>
      <c r="GH302" s="346" t="s">
        <v>3320</v>
      </c>
      <c r="GI302" s="346" t="s">
        <v>3320</v>
      </c>
      <c r="GJ302" s="346" t="s">
        <v>3320</v>
      </c>
      <c r="GK302" s="346" t="s">
        <v>3320</v>
      </c>
      <c r="GL302" s="346" t="s">
        <v>3320</v>
      </c>
      <c r="GM302" s="346" t="s">
        <v>3320</v>
      </c>
      <c r="GN302" s="346" t="s">
        <v>3320</v>
      </c>
      <c r="GO302" s="346" t="s">
        <v>3320</v>
      </c>
      <c r="GP302" s="346" t="s">
        <v>3320</v>
      </c>
      <c r="GQ302" s="346" t="s">
        <v>3320</v>
      </c>
      <c r="GR302" s="346" t="s">
        <v>3320</v>
      </c>
      <c r="GS302" s="346" t="s">
        <v>3320</v>
      </c>
      <c r="GT302" s="346" t="s">
        <v>3320</v>
      </c>
      <c r="GU302" s="346" t="s">
        <v>3320</v>
      </c>
      <c r="GV302" s="346" t="s">
        <v>3320</v>
      </c>
      <c r="GW302" s="346" t="s">
        <v>3320</v>
      </c>
      <c r="GX302" s="346" t="s">
        <v>3320</v>
      </c>
      <c r="GY302" s="346" t="s">
        <v>3320</v>
      </c>
      <c r="GZ302" s="346" t="s">
        <v>3320</v>
      </c>
      <c r="HA302" s="346" t="s">
        <v>3320</v>
      </c>
      <c r="HB302" s="346" t="s">
        <v>3320</v>
      </c>
      <c r="HC302" s="346" t="s">
        <v>3320</v>
      </c>
      <c r="HD302" s="346" t="s">
        <v>3320</v>
      </c>
      <c r="HE302" s="346" t="s">
        <v>3320</v>
      </c>
      <c r="HF302" s="346" t="s">
        <v>3320</v>
      </c>
      <c r="HG302" s="346" t="s">
        <v>3320</v>
      </c>
      <c r="HH302" s="346" t="s">
        <v>3320</v>
      </c>
      <c r="HI302" s="346" t="s">
        <v>3320</v>
      </c>
      <c r="HJ302" s="346" t="s">
        <v>3320</v>
      </c>
      <c r="HK302" s="346" t="s">
        <v>3320</v>
      </c>
      <c r="HL302" s="346" t="s">
        <v>3320</v>
      </c>
    </row>
    <row r="303" spans="1:220" ht="15.75" thickBot="1">
      <c r="A303" s="346" t="s">
        <v>11522</v>
      </c>
      <c r="B303" s="345">
        <v>719</v>
      </c>
      <c r="C303" s="346" t="s">
        <v>11847</v>
      </c>
      <c r="D303" s="346" t="s">
        <v>5698</v>
      </c>
      <c r="E303" s="345">
        <v>719</v>
      </c>
      <c r="F303" s="346" t="s">
        <v>5689</v>
      </c>
      <c r="G303" s="346" t="s">
        <v>5690</v>
      </c>
      <c r="H303" s="346" t="s">
        <v>11848</v>
      </c>
      <c r="I303" s="346" t="s">
        <v>5643</v>
      </c>
      <c r="J303" s="346" t="s">
        <v>5691</v>
      </c>
      <c r="K303" s="346" t="s">
        <v>5694</v>
      </c>
      <c r="L303" s="346" t="s">
        <v>5694</v>
      </c>
      <c r="M303" s="346" t="s">
        <v>5694</v>
      </c>
      <c r="N303" s="346" t="s">
        <v>5695</v>
      </c>
      <c r="O303" s="346" t="s">
        <v>5696</v>
      </c>
      <c r="P303" s="346" t="s">
        <v>3320</v>
      </c>
      <c r="Q303" s="346" t="s">
        <v>5697</v>
      </c>
      <c r="R303" s="346" t="s">
        <v>5698</v>
      </c>
      <c r="S303" s="346" t="s">
        <v>5699</v>
      </c>
      <c r="T303" s="346" t="s">
        <v>5700</v>
      </c>
      <c r="U303" s="346" t="s">
        <v>5701</v>
      </c>
      <c r="V303" s="346" t="s">
        <v>733</v>
      </c>
      <c r="W303" s="346" t="s">
        <v>733</v>
      </c>
      <c r="X303" s="346" t="s">
        <v>733</v>
      </c>
      <c r="Y303" s="346" t="s">
        <v>3320</v>
      </c>
      <c r="Z303" s="346" t="s">
        <v>5702</v>
      </c>
      <c r="AA303" s="346" t="s">
        <v>733</v>
      </c>
      <c r="AB303" s="346" t="s">
        <v>5703</v>
      </c>
      <c r="AC303" s="346" t="s">
        <v>5704</v>
      </c>
      <c r="AD303" s="346" t="s">
        <v>5705</v>
      </c>
      <c r="AE303" s="346" t="s">
        <v>5706</v>
      </c>
      <c r="AF303" s="346" t="s">
        <v>5707</v>
      </c>
      <c r="AG303" s="346" t="s">
        <v>5708</v>
      </c>
      <c r="AH303" s="346" t="s">
        <v>1214</v>
      </c>
      <c r="AI303" s="346" t="s">
        <v>3320</v>
      </c>
      <c r="AJ303" s="346" t="s">
        <v>5709</v>
      </c>
      <c r="AK303" s="346" t="s">
        <v>5710</v>
      </c>
      <c r="AL303" s="346" t="s">
        <v>5712</v>
      </c>
      <c r="AM303" s="347">
        <v>47117</v>
      </c>
      <c r="AN303" s="345">
        <v>18</v>
      </c>
      <c r="AO303" s="345">
        <v>90</v>
      </c>
      <c r="AP303" s="346" t="s">
        <v>5666</v>
      </c>
      <c r="AQ303" s="345">
        <v>300</v>
      </c>
      <c r="AR303" s="345">
        <v>257</v>
      </c>
      <c r="AS303" s="346" t="s">
        <v>733</v>
      </c>
      <c r="AT303" s="345">
        <v>0.33</v>
      </c>
      <c r="AU303" s="346" t="s">
        <v>733</v>
      </c>
      <c r="AV303" s="345">
        <v>720</v>
      </c>
      <c r="AW303" s="346" t="s">
        <v>5800</v>
      </c>
      <c r="AX303" s="346" t="s">
        <v>5668</v>
      </c>
      <c r="AY303" s="346" t="s">
        <v>3320</v>
      </c>
      <c r="AZ303" s="346" t="s">
        <v>733</v>
      </c>
      <c r="BA303" s="346" t="s">
        <v>733</v>
      </c>
      <c r="BB303" s="345">
        <v>2412</v>
      </c>
      <c r="BC303" s="345">
        <v>2357</v>
      </c>
      <c r="BD303" s="346" t="s">
        <v>7929</v>
      </c>
      <c r="BE303" s="345">
        <v>365</v>
      </c>
      <c r="BF303" s="345">
        <v>90</v>
      </c>
      <c r="BG303" s="345">
        <v>98</v>
      </c>
      <c r="BH303" s="345">
        <v>25</v>
      </c>
      <c r="BI303" s="347">
        <v>46568</v>
      </c>
      <c r="BJ303" s="345">
        <v>1.5</v>
      </c>
      <c r="BK303" s="345">
        <v>8</v>
      </c>
      <c r="BL303" s="346" t="s">
        <v>11849</v>
      </c>
      <c r="BM303" s="346" t="s">
        <v>3320</v>
      </c>
      <c r="BN303" s="346" t="s">
        <v>3320</v>
      </c>
      <c r="BO303" s="346" t="s">
        <v>3320</v>
      </c>
      <c r="BP303" s="346" t="s">
        <v>3320</v>
      </c>
      <c r="BQ303" s="346" t="s">
        <v>3320</v>
      </c>
      <c r="BR303" s="346" t="s">
        <v>3320</v>
      </c>
      <c r="BS303" s="346" t="s">
        <v>3320</v>
      </c>
      <c r="BT303" s="346" t="s">
        <v>3320</v>
      </c>
      <c r="BU303" s="346" t="s">
        <v>3320</v>
      </c>
      <c r="BV303" s="346" t="s">
        <v>3320</v>
      </c>
      <c r="BW303" s="346" t="s">
        <v>3320</v>
      </c>
      <c r="BX303" s="348"/>
      <c r="BY303" s="346" t="s">
        <v>3320</v>
      </c>
      <c r="BZ303" s="346" t="s">
        <v>3320</v>
      </c>
      <c r="CA303" s="346" t="s">
        <v>3320</v>
      </c>
      <c r="CB303" s="346" t="s">
        <v>3320</v>
      </c>
      <c r="CC303" s="346" t="s">
        <v>3320</v>
      </c>
      <c r="CD303" s="346" t="s">
        <v>3320</v>
      </c>
      <c r="CE303" s="346" t="s">
        <v>3320</v>
      </c>
      <c r="CF303" s="346" t="s">
        <v>3320</v>
      </c>
      <c r="CG303" s="346" t="s">
        <v>3320</v>
      </c>
      <c r="CH303" s="348"/>
      <c r="CI303" s="346" t="s">
        <v>3320</v>
      </c>
      <c r="CJ303" s="346" t="s">
        <v>3320</v>
      </c>
      <c r="CK303" s="346" t="s">
        <v>3320</v>
      </c>
      <c r="CL303" s="346" t="s">
        <v>3320</v>
      </c>
      <c r="CM303" s="346" t="s">
        <v>3320</v>
      </c>
      <c r="CN303" s="346" t="s">
        <v>3320</v>
      </c>
      <c r="CO303" s="346" t="s">
        <v>3320</v>
      </c>
      <c r="CP303" s="346" t="s">
        <v>3320</v>
      </c>
      <c r="CQ303" s="346" t="s">
        <v>3320</v>
      </c>
      <c r="CR303" s="346" t="s">
        <v>3320</v>
      </c>
      <c r="CS303" s="346" t="s">
        <v>3320</v>
      </c>
      <c r="CT303" s="346" t="s">
        <v>3320</v>
      </c>
      <c r="CU303" s="346" t="s">
        <v>3320</v>
      </c>
      <c r="CV303" s="346" t="s">
        <v>3320</v>
      </c>
      <c r="CW303" s="346" t="s">
        <v>3320</v>
      </c>
      <c r="CX303" s="346" t="s">
        <v>3320</v>
      </c>
      <c r="CY303" s="346" t="s">
        <v>3320</v>
      </c>
      <c r="CZ303" s="346" t="s">
        <v>3320</v>
      </c>
      <c r="DA303" s="346" t="s">
        <v>3320</v>
      </c>
      <c r="DB303" s="346" t="s">
        <v>3320</v>
      </c>
      <c r="DC303" s="346" t="s">
        <v>3320</v>
      </c>
      <c r="DD303" s="346" t="s">
        <v>3320</v>
      </c>
      <c r="DE303" s="346" t="s">
        <v>3320</v>
      </c>
      <c r="DF303" s="346" t="s">
        <v>3320</v>
      </c>
      <c r="DG303" s="346" t="s">
        <v>3320</v>
      </c>
      <c r="DH303" s="346" t="s">
        <v>3320</v>
      </c>
      <c r="DI303" s="346" t="s">
        <v>3320</v>
      </c>
      <c r="DJ303" s="346" t="s">
        <v>3320</v>
      </c>
      <c r="DK303" s="346" t="s">
        <v>3320</v>
      </c>
      <c r="DL303" s="346" t="s">
        <v>3320</v>
      </c>
      <c r="DM303" s="346" t="s">
        <v>3320</v>
      </c>
      <c r="DN303" s="346" t="s">
        <v>3320</v>
      </c>
      <c r="DO303" s="346" t="s">
        <v>3320</v>
      </c>
      <c r="DP303" s="346" t="s">
        <v>3320</v>
      </c>
      <c r="DQ303" s="346" t="s">
        <v>3320</v>
      </c>
      <c r="DR303" s="346" t="s">
        <v>3320</v>
      </c>
      <c r="DS303" s="346" t="s">
        <v>3320</v>
      </c>
      <c r="DT303" s="346" t="s">
        <v>3320</v>
      </c>
      <c r="DU303" s="346" t="s">
        <v>3320</v>
      </c>
      <c r="DV303" s="346" t="s">
        <v>3320</v>
      </c>
      <c r="DW303" s="346" t="s">
        <v>3320</v>
      </c>
      <c r="DX303" s="346" t="s">
        <v>3320</v>
      </c>
      <c r="DY303" s="346" t="s">
        <v>3320</v>
      </c>
      <c r="DZ303" s="346" t="s">
        <v>3320</v>
      </c>
      <c r="EA303" s="346" t="s">
        <v>3320</v>
      </c>
      <c r="EB303" s="346" t="s">
        <v>3320</v>
      </c>
      <c r="EC303" s="346" t="s">
        <v>3320</v>
      </c>
      <c r="ED303" s="346" t="s">
        <v>3320</v>
      </c>
      <c r="EE303" s="346" t="s">
        <v>3320</v>
      </c>
      <c r="EF303" s="346" t="s">
        <v>3320</v>
      </c>
      <c r="EG303" s="346" t="s">
        <v>3320</v>
      </c>
      <c r="EH303" s="346" t="s">
        <v>3320</v>
      </c>
      <c r="EI303" s="346" t="s">
        <v>3320</v>
      </c>
      <c r="EJ303" s="346" t="s">
        <v>3320</v>
      </c>
      <c r="EK303" s="346" t="s">
        <v>3320</v>
      </c>
      <c r="EL303" s="346" t="s">
        <v>11313</v>
      </c>
      <c r="EM303" s="346" t="s">
        <v>3320</v>
      </c>
      <c r="EN303" s="348"/>
      <c r="EO303" s="346" t="s">
        <v>3320</v>
      </c>
      <c r="EP303" s="346" t="s">
        <v>3320</v>
      </c>
      <c r="EQ303" s="346" t="s">
        <v>3320</v>
      </c>
      <c r="ER303" s="346" t="s">
        <v>3320</v>
      </c>
      <c r="ES303" s="346" t="s">
        <v>3320</v>
      </c>
      <c r="ET303" s="346" t="s">
        <v>3320</v>
      </c>
      <c r="EU303" s="346" t="s">
        <v>3320</v>
      </c>
      <c r="EV303" s="346" t="s">
        <v>3320</v>
      </c>
      <c r="EW303" s="346" t="s">
        <v>3320</v>
      </c>
      <c r="EX303" s="346" t="s">
        <v>3320</v>
      </c>
      <c r="EY303" s="346" t="s">
        <v>3320</v>
      </c>
      <c r="EZ303" s="346" t="s">
        <v>3320</v>
      </c>
      <c r="FA303" s="346" t="s">
        <v>3320</v>
      </c>
      <c r="FB303" s="346" t="s">
        <v>3320</v>
      </c>
      <c r="FC303" s="346" t="s">
        <v>3320</v>
      </c>
      <c r="FD303" s="346" t="s">
        <v>3320</v>
      </c>
      <c r="FE303" s="346" t="s">
        <v>1214</v>
      </c>
      <c r="FF303" s="346" t="s">
        <v>3320</v>
      </c>
      <c r="FG303" s="346" t="s">
        <v>3320</v>
      </c>
      <c r="FH303" s="346" t="s">
        <v>3320</v>
      </c>
      <c r="FI303" s="346" t="s">
        <v>3320</v>
      </c>
      <c r="FJ303" s="346" t="s">
        <v>3320</v>
      </c>
      <c r="FK303" s="346" t="s">
        <v>3320</v>
      </c>
      <c r="FL303" s="346" t="s">
        <v>3320</v>
      </c>
      <c r="FM303" s="346" t="s">
        <v>3320</v>
      </c>
      <c r="FN303" s="346" t="s">
        <v>3320</v>
      </c>
      <c r="FO303" s="346" t="s">
        <v>3320</v>
      </c>
      <c r="FP303" s="346" t="s">
        <v>3320</v>
      </c>
      <c r="FQ303" s="346" t="s">
        <v>3320</v>
      </c>
      <c r="FR303" s="346" t="s">
        <v>3320</v>
      </c>
      <c r="FS303" s="346" t="s">
        <v>3320</v>
      </c>
      <c r="FT303" s="346" t="s">
        <v>3320</v>
      </c>
      <c r="FU303" s="346" t="s">
        <v>3320</v>
      </c>
      <c r="FV303" s="346" t="s">
        <v>3320</v>
      </c>
      <c r="FW303" s="346" t="s">
        <v>3320</v>
      </c>
      <c r="FX303" s="350">
        <v>46077.397893518515</v>
      </c>
      <c r="FY303" s="346" t="s">
        <v>3320</v>
      </c>
      <c r="FZ303" s="346" t="s">
        <v>10029</v>
      </c>
      <c r="GA303" s="346" t="s">
        <v>3320</v>
      </c>
      <c r="GB303" s="346" t="s">
        <v>3320</v>
      </c>
      <c r="GC303" s="346" t="s">
        <v>3320</v>
      </c>
      <c r="GD303" s="346" t="s">
        <v>3320</v>
      </c>
      <c r="GE303" s="346" t="s">
        <v>3320</v>
      </c>
      <c r="GF303" s="346" t="s">
        <v>3320</v>
      </c>
      <c r="GG303" s="346" t="s">
        <v>3320</v>
      </c>
      <c r="GH303" s="346" t="s">
        <v>3320</v>
      </c>
      <c r="GI303" s="346" t="s">
        <v>3320</v>
      </c>
      <c r="GJ303" s="346" t="s">
        <v>3320</v>
      </c>
      <c r="GK303" s="346" t="s">
        <v>3320</v>
      </c>
      <c r="GL303" s="346" t="s">
        <v>3320</v>
      </c>
      <c r="GM303" s="346" t="s">
        <v>3320</v>
      </c>
      <c r="GN303" s="346" t="s">
        <v>3320</v>
      </c>
      <c r="GO303" s="346" t="s">
        <v>3320</v>
      </c>
      <c r="GP303" s="346" t="s">
        <v>3320</v>
      </c>
      <c r="GQ303" s="346" t="s">
        <v>3320</v>
      </c>
      <c r="GR303" s="346" t="s">
        <v>3320</v>
      </c>
      <c r="GS303" s="346" t="s">
        <v>3320</v>
      </c>
      <c r="GT303" s="346" t="s">
        <v>3320</v>
      </c>
      <c r="GU303" s="346" t="s">
        <v>3320</v>
      </c>
      <c r="GV303" s="346" t="s">
        <v>3320</v>
      </c>
      <c r="GW303" s="346" t="s">
        <v>3320</v>
      </c>
      <c r="GX303" s="346" t="s">
        <v>3320</v>
      </c>
      <c r="GY303" s="346" t="s">
        <v>3320</v>
      </c>
      <c r="GZ303" s="346" t="s">
        <v>3320</v>
      </c>
      <c r="HA303" s="346" t="s">
        <v>3320</v>
      </c>
      <c r="HB303" s="346" t="s">
        <v>3320</v>
      </c>
      <c r="HC303" s="346" t="s">
        <v>3320</v>
      </c>
      <c r="HD303" s="346" t="s">
        <v>3320</v>
      </c>
      <c r="HE303" s="346" t="s">
        <v>3320</v>
      </c>
      <c r="HF303" s="346" t="s">
        <v>3320</v>
      </c>
      <c r="HG303" s="346" t="s">
        <v>3320</v>
      </c>
      <c r="HH303" s="346" t="s">
        <v>3320</v>
      </c>
      <c r="HI303" s="346" t="s">
        <v>3320</v>
      </c>
      <c r="HJ303" s="346" t="s">
        <v>3320</v>
      </c>
      <c r="HK303" s="346" t="s">
        <v>3320</v>
      </c>
      <c r="HL303" s="346" t="s">
        <v>3320</v>
      </c>
    </row>
    <row r="304" spans="1:220" ht="15.75" thickBot="1">
      <c r="A304" s="344" t="s">
        <v>11522</v>
      </c>
      <c r="B304" s="345">
        <v>775</v>
      </c>
      <c r="C304" s="346" t="s">
        <v>11850</v>
      </c>
      <c r="D304" s="346" t="s">
        <v>5698</v>
      </c>
      <c r="E304" s="345">
        <v>775</v>
      </c>
      <c r="F304" s="346" t="s">
        <v>8951</v>
      </c>
      <c r="G304" s="346" t="s">
        <v>8952</v>
      </c>
      <c r="H304" s="346" t="s">
        <v>3326</v>
      </c>
      <c r="I304" s="346" t="s">
        <v>5698</v>
      </c>
      <c r="J304" s="346" t="s">
        <v>6660</v>
      </c>
      <c r="K304" s="346" t="s">
        <v>6662</v>
      </c>
      <c r="L304" s="346" t="s">
        <v>6663</v>
      </c>
      <c r="M304" s="346" t="s">
        <v>5698</v>
      </c>
      <c r="N304" s="346" t="s">
        <v>4753</v>
      </c>
      <c r="O304" s="346" t="s">
        <v>8727</v>
      </c>
      <c r="P304" s="346" t="s">
        <v>3320</v>
      </c>
      <c r="Q304" s="346" t="s">
        <v>8728</v>
      </c>
      <c r="R304" s="346" t="s">
        <v>5698</v>
      </c>
      <c r="S304" s="346" t="s">
        <v>6667</v>
      </c>
      <c r="T304" s="346" t="s">
        <v>6668</v>
      </c>
      <c r="U304" s="346" t="s">
        <v>8955</v>
      </c>
      <c r="V304" s="346" t="s">
        <v>733</v>
      </c>
      <c r="W304" s="346" t="s">
        <v>733</v>
      </c>
      <c r="X304" s="346" t="s">
        <v>733</v>
      </c>
      <c r="Y304" s="346" t="s">
        <v>3320</v>
      </c>
      <c r="Z304" s="346" t="s">
        <v>6670</v>
      </c>
      <c r="AA304" s="346" t="s">
        <v>733</v>
      </c>
      <c r="AB304" s="346" t="s">
        <v>8956</v>
      </c>
      <c r="AC304" s="346" t="s">
        <v>6672</v>
      </c>
      <c r="AD304" s="346" t="s">
        <v>6673</v>
      </c>
      <c r="AE304" s="346" t="s">
        <v>6674</v>
      </c>
      <c r="AF304" s="346" t="s">
        <v>6814</v>
      </c>
      <c r="AG304" s="346" t="s">
        <v>8957</v>
      </c>
      <c r="AH304" s="346" t="s">
        <v>3320</v>
      </c>
      <c r="AI304" s="346" t="s">
        <v>3320</v>
      </c>
      <c r="AJ304" s="346" t="s">
        <v>3320</v>
      </c>
      <c r="AK304" s="346" t="s">
        <v>3320</v>
      </c>
      <c r="AL304" s="346" t="s">
        <v>3320</v>
      </c>
      <c r="AM304" s="346" t="s">
        <v>3320</v>
      </c>
      <c r="AN304" s="346" t="s">
        <v>3320</v>
      </c>
      <c r="AO304" s="346" t="s">
        <v>3320</v>
      </c>
      <c r="AP304" s="346" t="s">
        <v>3320</v>
      </c>
      <c r="AQ304" s="346" t="s">
        <v>3320</v>
      </c>
      <c r="AR304" s="346" t="s">
        <v>3320</v>
      </c>
      <c r="AS304" s="346" t="s">
        <v>3320</v>
      </c>
      <c r="AT304" s="346" t="s">
        <v>3320</v>
      </c>
      <c r="AU304" s="346" t="s">
        <v>3320</v>
      </c>
      <c r="AV304" s="346" t="s">
        <v>3320</v>
      </c>
      <c r="AW304" s="346" t="s">
        <v>3320</v>
      </c>
      <c r="AX304" s="346" t="s">
        <v>3320</v>
      </c>
      <c r="AY304" s="346" t="s">
        <v>3320</v>
      </c>
      <c r="AZ304" s="346" t="s">
        <v>3320</v>
      </c>
      <c r="BA304" s="346" t="s">
        <v>3320</v>
      </c>
      <c r="BB304" s="346" t="s">
        <v>3320</v>
      </c>
      <c r="BC304" s="346" t="s">
        <v>3320</v>
      </c>
      <c r="BD304" s="348"/>
      <c r="BE304" s="346" t="s">
        <v>3320</v>
      </c>
      <c r="BF304" s="346" t="s">
        <v>3320</v>
      </c>
      <c r="BG304" s="346" t="s">
        <v>3320</v>
      </c>
      <c r="BH304" s="346" t="s">
        <v>3320</v>
      </c>
      <c r="BI304" s="346" t="s">
        <v>3320</v>
      </c>
      <c r="BJ304" s="346" t="s">
        <v>3320</v>
      </c>
      <c r="BK304" s="346" t="s">
        <v>3320</v>
      </c>
      <c r="BL304" s="346" t="s">
        <v>3320</v>
      </c>
      <c r="BM304" s="346" t="s">
        <v>3320</v>
      </c>
      <c r="BN304" s="346" t="s">
        <v>3320</v>
      </c>
      <c r="BO304" s="346" t="s">
        <v>3320</v>
      </c>
      <c r="BP304" s="346" t="s">
        <v>3320</v>
      </c>
      <c r="BQ304" s="346" t="s">
        <v>3320</v>
      </c>
      <c r="BR304" s="346" t="s">
        <v>3320</v>
      </c>
      <c r="BS304" s="346" t="s">
        <v>3320</v>
      </c>
      <c r="BT304" s="346" t="s">
        <v>3320</v>
      </c>
      <c r="BU304" s="346" t="s">
        <v>3320</v>
      </c>
      <c r="BV304" s="346" t="s">
        <v>3320</v>
      </c>
      <c r="BW304" s="346" t="s">
        <v>3320</v>
      </c>
      <c r="BX304" s="348"/>
      <c r="BY304" s="346" t="s">
        <v>3320</v>
      </c>
      <c r="BZ304" s="346" t="s">
        <v>3320</v>
      </c>
      <c r="CA304" s="346" t="s">
        <v>3320</v>
      </c>
      <c r="CB304" s="346" t="s">
        <v>3320</v>
      </c>
      <c r="CC304" s="346" t="s">
        <v>3320</v>
      </c>
      <c r="CD304" s="346" t="s">
        <v>3320</v>
      </c>
      <c r="CE304" s="346" t="s">
        <v>3320</v>
      </c>
      <c r="CF304" s="346" t="s">
        <v>3320</v>
      </c>
      <c r="CG304" s="346" t="s">
        <v>3320</v>
      </c>
      <c r="CH304" s="348"/>
      <c r="CI304" s="346" t="s">
        <v>3320</v>
      </c>
      <c r="CJ304" s="346" t="s">
        <v>3320</v>
      </c>
      <c r="CK304" s="346" t="s">
        <v>3320</v>
      </c>
      <c r="CL304" s="346" t="s">
        <v>3320</v>
      </c>
      <c r="CM304" s="346" t="s">
        <v>3320</v>
      </c>
      <c r="CN304" s="346" t="s">
        <v>3320</v>
      </c>
      <c r="CO304" s="346" t="s">
        <v>3320</v>
      </c>
      <c r="CP304" s="346" t="s">
        <v>3320</v>
      </c>
      <c r="CQ304" s="346" t="s">
        <v>3320</v>
      </c>
      <c r="CR304" s="346" t="s">
        <v>3320</v>
      </c>
      <c r="CS304" s="346" t="s">
        <v>3320</v>
      </c>
      <c r="CT304" s="346" t="s">
        <v>3320</v>
      </c>
      <c r="CU304" s="346" t="s">
        <v>3320</v>
      </c>
      <c r="CV304" s="346" t="s">
        <v>3320</v>
      </c>
      <c r="CW304" s="346" t="s">
        <v>3320</v>
      </c>
      <c r="CX304" s="346" t="s">
        <v>3320</v>
      </c>
      <c r="CY304" s="346" t="s">
        <v>3320</v>
      </c>
      <c r="CZ304" s="346" t="s">
        <v>3320</v>
      </c>
      <c r="DA304" s="346" t="s">
        <v>3320</v>
      </c>
      <c r="DB304" s="346" t="s">
        <v>3320</v>
      </c>
      <c r="DC304" s="346" t="s">
        <v>3320</v>
      </c>
      <c r="DD304" s="346" t="s">
        <v>3320</v>
      </c>
      <c r="DE304" s="346" t="s">
        <v>3320</v>
      </c>
      <c r="DF304" s="346" t="s">
        <v>3320</v>
      </c>
      <c r="DG304" s="346" t="s">
        <v>3320</v>
      </c>
      <c r="DH304" s="346" t="s">
        <v>3320</v>
      </c>
      <c r="DI304" s="346" t="s">
        <v>3320</v>
      </c>
      <c r="DJ304" s="346" t="s">
        <v>3320</v>
      </c>
      <c r="DK304" s="346" t="s">
        <v>3320</v>
      </c>
      <c r="DL304" s="346" t="s">
        <v>3320</v>
      </c>
      <c r="DM304" s="346" t="s">
        <v>3320</v>
      </c>
      <c r="DN304" s="346" t="s">
        <v>3320</v>
      </c>
      <c r="DO304" s="346" t="s">
        <v>3320</v>
      </c>
      <c r="DP304" s="346" t="s">
        <v>3320</v>
      </c>
      <c r="DQ304" s="346" t="s">
        <v>3320</v>
      </c>
      <c r="DR304" s="346" t="s">
        <v>3320</v>
      </c>
      <c r="DS304" s="346" t="s">
        <v>3320</v>
      </c>
      <c r="DT304" s="346" t="s">
        <v>3320</v>
      </c>
      <c r="DU304" s="346" t="s">
        <v>3320</v>
      </c>
      <c r="DV304" s="346" t="s">
        <v>3320</v>
      </c>
      <c r="DW304" s="346" t="s">
        <v>3320</v>
      </c>
      <c r="DX304" s="346" t="s">
        <v>3320</v>
      </c>
      <c r="DY304" s="346" t="s">
        <v>3320</v>
      </c>
      <c r="DZ304" s="346" t="s">
        <v>3320</v>
      </c>
      <c r="EA304" s="346" t="s">
        <v>3320</v>
      </c>
      <c r="EB304" s="346" t="s">
        <v>3320</v>
      </c>
      <c r="EC304" s="346" t="s">
        <v>3320</v>
      </c>
      <c r="ED304" s="346" t="s">
        <v>3320</v>
      </c>
      <c r="EE304" s="346" t="s">
        <v>3320</v>
      </c>
      <c r="EF304" s="346" t="s">
        <v>3320</v>
      </c>
      <c r="EG304" s="346" t="s">
        <v>3320</v>
      </c>
      <c r="EH304" s="346" t="s">
        <v>3320</v>
      </c>
      <c r="EI304" s="346" t="s">
        <v>3320</v>
      </c>
      <c r="EJ304" s="346" t="s">
        <v>3320</v>
      </c>
      <c r="EK304" s="346" t="s">
        <v>3320</v>
      </c>
      <c r="EL304" s="346" t="s">
        <v>3320</v>
      </c>
      <c r="EM304" s="346" t="s">
        <v>3320</v>
      </c>
      <c r="EN304" s="348"/>
      <c r="EO304" s="346" t="s">
        <v>3320</v>
      </c>
      <c r="EP304" s="346" t="s">
        <v>3320</v>
      </c>
      <c r="EQ304" s="346" t="s">
        <v>3320</v>
      </c>
      <c r="ER304" s="346" t="s">
        <v>3320</v>
      </c>
      <c r="ES304" s="346" t="s">
        <v>3320</v>
      </c>
      <c r="ET304" s="346" t="s">
        <v>3320</v>
      </c>
      <c r="EU304" s="346" t="s">
        <v>3320</v>
      </c>
      <c r="EV304" s="346" t="s">
        <v>3320</v>
      </c>
      <c r="EW304" s="346" t="s">
        <v>3320</v>
      </c>
      <c r="EX304" s="346" t="s">
        <v>3320</v>
      </c>
      <c r="EY304" s="346" t="s">
        <v>3320</v>
      </c>
      <c r="EZ304" s="346" t="s">
        <v>3320</v>
      </c>
      <c r="FA304" s="346" t="s">
        <v>3320</v>
      </c>
      <c r="FB304" s="346" t="s">
        <v>3320</v>
      </c>
      <c r="FC304" s="346" t="s">
        <v>3320</v>
      </c>
      <c r="FD304" s="346" t="s">
        <v>3320</v>
      </c>
      <c r="FE304" s="346" t="s">
        <v>1214</v>
      </c>
      <c r="FF304" s="346" t="s">
        <v>3320</v>
      </c>
      <c r="FG304" s="346" t="s">
        <v>3320</v>
      </c>
      <c r="FH304" s="346" t="s">
        <v>3320</v>
      </c>
      <c r="FI304" s="346" t="s">
        <v>3320</v>
      </c>
      <c r="FJ304" s="346" t="s">
        <v>3320</v>
      </c>
      <c r="FK304" s="346" t="s">
        <v>3320</v>
      </c>
      <c r="FL304" s="346" t="s">
        <v>3320</v>
      </c>
      <c r="FM304" s="346" t="s">
        <v>3320</v>
      </c>
      <c r="FN304" s="346" t="s">
        <v>3320</v>
      </c>
      <c r="FO304" s="346" t="s">
        <v>3320</v>
      </c>
      <c r="FP304" s="346" t="s">
        <v>3320</v>
      </c>
      <c r="FQ304" s="346" t="s">
        <v>3320</v>
      </c>
      <c r="FR304" s="346" t="s">
        <v>3320</v>
      </c>
      <c r="FS304" s="346" t="s">
        <v>3320</v>
      </c>
      <c r="FT304" s="346" t="s">
        <v>3320</v>
      </c>
      <c r="FU304" s="346" t="s">
        <v>3320</v>
      </c>
      <c r="FV304" s="346" t="s">
        <v>3320</v>
      </c>
      <c r="FW304" s="346" t="s">
        <v>3320</v>
      </c>
      <c r="FX304" s="350">
        <v>46078.550208333334</v>
      </c>
      <c r="FY304" s="346" t="s">
        <v>3320</v>
      </c>
      <c r="FZ304" s="346" t="s">
        <v>10029</v>
      </c>
      <c r="GA304" s="346" t="s">
        <v>3320</v>
      </c>
      <c r="GB304" s="346" t="s">
        <v>3320</v>
      </c>
      <c r="GC304" s="346" t="s">
        <v>3320</v>
      </c>
      <c r="GD304" s="346" t="s">
        <v>3320</v>
      </c>
      <c r="GE304" s="346" t="s">
        <v>3320</v>
      </c>
      <c r="GF304" s="346" t="s">
        <v>3320</v>
      </c>
      <c r="GG304" s="346" t="s">
        <v>3320</v>
      </c>
      <c r="GH304" s="346" t="s">
        <v>3320</v>
      </c>
      <c r="GI304" s="346" t="s">
        <v>3320</v>
      </c>
      <c r="GJ304" s="346" t="s">
        <v>3320</v>
      </c>
      <c r="GK304" s="346" t="s">
        <v>3320</v>
      </c>
      <c r="GL304" s="346" t="s">
        <v>3320</v>
      </c>
      <c r="GM304" s="346" t="s">
        <v>3320</v>
      </c>
      <c r="GN304" s="346" t="s">
        <v>3320</v>
      </c>
      <c r="GO304" s="346" t="s">
        <v>3320</v>
      </c>
      <c r="GP304" s="346" t="s">
        <v>3320</v>
      </c>
      <c r="GQ304" s="346" t="s">
        <v>3320</v>
      </c>
      <c r="GR304" s="346" t="s">
        <v>3320</v>
      </c>
      <c r="GS304" s="346" t="s">
        <v>3320</v>
      </c>
      <c r="GT304" s="346" t="s">
        <v>3320</v>
      </c>
      <c r="GU304" s="346" t="s">
        <v>3320</v>
      </c>
      <c r="GV304" s="346" t="s">
        <v>3320</v>
      </c>
      <c r="GW304" s="346" t="s">
        <v>3320</v>
      </c>
      <c r="GX304" s="346" t="s">
        <v>3320</v>
      </c>
      <c r="GY304" s="346" t="s">
        <v>3320</v>
      </c>
      <c r="GZ304" s="346" t="s">
        <v>3320</v>
      </c>
      <c r="HA304" s="346" t="s">
        <v>3320</v>
      </c>
      <c r="HB304" s="346" t="s">
        <v>3320</v>
      </c>
      <c r="HC304" s="346" t="s">
        <v>3320</v>
      </c>
      <c r="HD304" s="346" t="s">
        <v>3320</v>
      </c>
      <c r="HE304" s="346" t="s">
        <v>3320</v>
      </c>
      <c r="HF304" s="346" t="s">
        <v>3320</v>
      </c>
      <c r="HG304" s="346" t="s">
        <v>3320</v>
      </c>
      <c r="HH304" s="346" t="s">
        <v>3320</v>
      </c>
      <c r="HI304" s="346" t="s">
        <v>3320</v>
      </c>
      <c r="HJ304" s="346" t="s">
        <v>3320</v>
      </c>
      <c r="HK304" s="346" t="s">
        <v>3320</v>
      </c>
      <c r="HL304" s="346" t="s">
        <v>3320</v>
      </c>
    </row>
    <row r="305" spans="1:220" ht="15.75" thickBot="1">
      <c r="A305" s="344" t="s">
        <v>11522</v>
      </c>
      <c r="B305" s="345">
        <v>300</v>
      </c>
      <c r="C305" s="346" t="s">
        <v>11851</v>
      </c>
      <c r="D305" s="346" t="s">
        <v>5698</v>
      </c>
      <c r="E305" s="345">
        <v>300</v>
      </c>
      <c r="F305" s="346" t="s">
        <v>980</v>
      </c>
      <c r="G305" s="346" t="s">
        <v>5847</v>
      </c>
      <c r="H305" s="346" t="s">
        <v>5848</v>
      </c>
      <c r="I305" s="346" t="s">
        <v>5643</v>
      </c>
      <c r="J305" s="346" t="s">
        <v>5849</v>
      </c>
      <c r="K305" s="346" t="s">
        <v>5850</v>
      </c>
      <c r="L305" s="346" t="s">
        <v>7977</v>
      </c>
      <c r="M305" s="346" t="s">
        <v>5698</v>
      </c>
      <c r="N305" s="346" t="s">
        <v>5852</v>
      </c>
      <c r="O305" s="346" t="s">
        <v>5853</v>
      </c>
      <c r="P305" s="346" t="s">
        <v>3320</v>
      </c>
      <c r="Q305" s="346" t="s">
        <v>5854</v>
      </c>
      <c r="R305" s="346" t="s">
        <v>5698</v>
      </c>
      <c r="S305" s="346" t="s">
        <v>5855</v>
      </c>
      <c r="T305" s="346" t="s">
        <v>5856</v>
      </c>
      <c r="U305" s="346" t="s">
        <v>5857</v>
      </c>
      <c r="V305" s="346" t="s">
        <v>733</v>
      </c>
      <c r="W305" s="346" t="s">
        <v>733</v>
      </c>
      <c r="X305" s="346" t="s">
        <v>733</v>
      </c>
      <c r="Y305" s="346" t="s">
        <v>3320</v>
      </c>
      <c r="Z305" s="346" t="s">
        <v>5656</v>
      </c>
      <c r="AA305" s="346" t="s">
        <v>733</v>
      </c>
      <c r="AB305" s="346" t="s">
        <v>5858</v>
      </c>
      <c r="AC305" s="346" t="s">
        <v>5859</v>
      </c>
      <c r="AD305" s="346" t="s">
        <v>5659</v>
      </c>
      <c r="AE305" s="346" t="s">
        <v>5660</v>
      </c>
      <c r="AF305" s="346" t="s">
        <v>5860</v>
      </c>
      <c r="AG305" s="346" t="s">
        <v>5861</v>
      </c>
      <c r="AH305" s="346" t="s">
        <v>1214</v>
      </c>
      <c r="AI305" s="346" t="s">
        <v>11323</v>
      </c>
      <c r="AJ305" s="346" t="s">
        <v>2043</v>
      </c>
      <c r="AK305" s="346" t="s">
        <v>5798</v>
      </c>
      <c r="AL305" s="346" t="s">
        <v>5665</v>
      </c>
      <c r="AM305" s="347">
        <v>47118</v>
      </c>
      <c r="AN305" s="345">
        <v>25</v>
      </c>
      <c r="AO305" s="345">
        <v>50</v>
      </c>
      <c r="AP305" s="346" t="s">
        <v>5863</v>
      </c>
      <c r="AQ305" s="345">
        <v>97740</v>
      </c>
      <c r="AR305" s="345">
        <v>130942</v>
      </c>
      <c r="AS305" s="346" t="s">
        <v>733</v>
      </c>
      <c r="AT305" s="345">
        <v>90</v>
      </c>
      <c r="AU305" s="346" t="s">
        <v>1214</v>
      </c>
      <c r="AV305" s="345">
        <v>665</v>
      </c>
      <c r="AW305" s="346" t="s">
        <v>5800</v>
      </c>
      <c r="AX305" s="346" t="s">
        <v>5668</v>
      </c>
      <c r="AY305" s="346" t="s">
        <v>3320</v>
      </c>
      <c r="AZ305" s="346" t="s">
        <v>733</v>
      </c>
      <c r="BA305" s="346" t="s">
        <v>733</v>
      </c>
      <c r="BB305" s="345">
        <v>50</v>
      </c>
      <c r="BC305" s="345">
        <v>90</v>
      </c>
      <c r="BD305" s="346" t="s">
        <v>11852</v>
      </c>
      <c r="BE305" s="345">
        <v>365</v>
      </c>
      <c r="BF305" s="345">
        <v>85</v>
      </c>
      <c r="BG305" s="345">
        <v>98</v>
      </c>
      <c r="BH305" s="345">
        <v>25</v>
      </c>
      <c r="BI305" s="347">
        <v>46327</v>
      </c>
      <c r="BJ305" s="345">
        <v>0.5</v>
      </c>
      <c r="BK305" s="345">
        <v>75</v>
      </c>
      <c r="BL305" s="346" t="s">
        <v>11853</v>
      </c>
      <c r="BM305" s="345">
        <v>5000000</v>
      </c>
      <c r="BN305" s="346" t="s">
        <v>3320</v>
      </c>
      <c r="BO305" s="346" t="s">
        <v>3320</v>
      </c>
      <c r="BP305" s="346" t="s">
        <v>3320</v>
      </c>
      <c r="BQ305" s="346" t="s">
        <v>3320</v>
      </c>
      <c r="BR305" s="346" t="s">
        <v>3320</v>
      </c>
      <c r="BS305" s="346" t="s">
        <v>3320</v>
      </c>
      <c r="BT305" s="346" t="s">
        <v>3320</v>
      </c>
      <c r="BU305" s="346" t="s">
        <v>3320</v>
      </c>
      <c r="BV305" s="346" t="s">
        <v>3320</v>
      </c>
      <c r="BW305" s="346" t="s">
        <v>3320</v>
      </c>
      <c r="BX305" s="348"/>
      <c r="BY305" s="346" t="s">
        <v>3320</v>
      </c>
      <c r="BZ305" s="346" t="s">
        <v>3320</v>
      </c>
      <c r="CA305" s="346" t="s">
        <v>3320</v>
      </c>
      <c r="CB305" s="346" t="s">
        <v>3320</v>
      </c>
      <c r="CC305" s="346" t="s">
        <v>3320</v>
      </c>
      <c r="CD305" s="346" t="s">
        <v>3320</v>
      </c>
      <c r="CE305" s="346" t="s">
        <v>3320</v>
      </c>
      <c r="CF305" s="346" t="s">
        <v>3320</v>
      </c>
      <c r="CG305" s="346" t="s">
        <v>3320</v>
      </c>
      <c r="CH305" s="348"/>
      <c r="CI305" s="346" t="s">
        <v>3320</v>
      </c>
      <c r="CJ305" s="346" t="s">
        <v>3320</v>
      </c>
      <c r="CK305" s="346" t="s">
        <v>3320</v>
      </c>
      <c r="CL305" s="346" t="s">
        <v>3320</v>
      </c>
      <c r="CM305" s="346" t="s">
        <v>3320</v>
      </c>
      <c r="CN305" s="346" t="s">
        <v>3320</v>
      </c>
      <c r="CO305" s="346" t="s">
        <v>3320</v>
      </c>
      <c r="CP305" s="346" t="s">
        <v>3320</v>
      </c>
      <c r="CQ305" s="346" t="s">
        <v>3320</v>
      </c>
      <c r="CR305" s="346" t="s">
        <v>3320</v>
      </c>
      <c r="CS305" s="346" t="s">
        <v>3320</v>
      </c>
      <c r="CT305" s="346" t="s">
        <v>3320</v>
      </c>
      <c r="CU305" s="346" t="s">
        <v>3320</v>
      </c>
      <c r="CV305" s="346" t="s">
        <v>3320</v>
      </c>
      <c r="CW305" s="346" t="s">
        <v>3320</v>
      </c>
      <c r="CX305" s="346" t="s">
        <v>3320</v>
      </c>
      <c r="CY305" s="346" t="s">
        <v>3320</v>
      </c>
      <c r="CZ305" s="346" t="s">
        <v>3320</v>
      </c>
      <c r="DA305" s="346" t="s">
        <v>3320</v>
      </c>
      <c r="DB305" s="346" t="s">
        <v>3320</v>
      </c>
      <c r="DC305" s="346" t="s">
        <v>3320</v>
      </c>
      <c r="DD305" s="346" t="s">
        <v>3320</v>
      </c>
      <c r="DE305" s="346" t="s">
        <v>3320</v>
      </c>
      <c r="DF305" s="346" t="s">
        <v>3320</v>
      </c>
      <c r="DG305" s="346" t="s">
        <v>3320</v>
      </c>
      <c r="DH305" s="346" t="s">
        <v>3320</v>
      </c>
      <c r="DI305" s="346" t="s">
        <v>3320</v>
      </c>
      <c r="DJ305" s="346" t="s">
        <v>3320</v>
      </c>
      <c r="DK305" s="346" t="s">
        <v>3320</v>
      </c>
      <c r="DL305" s="346" t="s">
        <v>3320</v>
      </c>
      <c r="DM305" s="346" t="s">
        <v>3320</v>
      </c>
      <c r="DN305" s="346" t="s">
        <v>3320</v>
      </c>
      <c r="DO305" s="346" t="s">
        <v>3320</v>
      </c>
      <c r="DP305" s="346" t="s">
        <v>3320</v>
      </c>
      <c r="DQ305" s="346" t="s">
        <v>3320</v>
      </c>
      <c r="DR305" s="346" t="s">
        <v>3320</v>
      </c>
      <c r="DS305" s="346" t="s">
        <v>3320</v>
      </c>
      <c r="DT305" s="346" t="s">
        <v>3320</v>
      </c>
      <c r="DU305" s="346" t="s">
        <v>3320</v>
      </c>
      <c r="DV305" s="346" t="s">
        <v>3320</v>
      </c>
      <c r="DW305" s="346" t="s">
        <v>3320</v>
      </c>
      <c r="DX305" s="346" t="s">
        <v>3320</v>
      </c>
      <c r="DY305" s="346" t="s">
        <v>3320</v>
      </c>
      <c r="DZ305" s="346" t="s">
        <v>3320</v>
      </c>
      <c r="EA305" s="346" t="s">
        <v>3320</v>
      </c>
      <c r="EB305" s="346" t="s">
        <v>3320</v>
      </c>
      <c r="EC305" s="346" t="s">
        <v>3320</v>
      </c>
      <c r="ED305" s="346" t="s">
        <v>3320</v>
      </c>
      <c r="EE305" s="346" t="s">
        <v>3320</v>
      </c>
      <c r="EF305" s="345">
        <v>57850000</v>
      </c>
      <c r="EG305" s="346" t="s">
        <v>1214</v>
      </c>
      <c r="EH305" s="346" t="s">
        <v>733</v>
      </c>
      <c r="EI305" s="346" t="s">
        <v>733</v>
      </c>
      <c r="EJ305" s="346" t="s">
        <v>733</v>
      </c>
      <c r="EK305" s="346" t="s">
        <v>971</v>
      </c>
      <c r="EL305" s="346" t="s">
        <v>11854</v>
      </c>
      <c r="EM305" s="179" t="s">
        <v>11855</v>
      </c>
      <c r="EN305" s="348"/>
      <c r="EO305" s="346" t="s">
        <v>10094</v>
      </c>
      <c r="EP305" s="346" t="s">
        <v>3320</v>
      </c>
      <c r="EQ305" s="346" t="s">
        <v>3320</v>
      </c>
      <c r="ER305" s="346" t="s">
        <v>3320</v>
      </c>
      <c r="ES305" s="346" t="s">
        <v>3320</v>
      </c>
      <c r="ET305" s="346" t="s">
        <v>3320</v>
      </c>
      <c r="EU305" s="346" t="s">
        <v>3320</v>
      </c>
      <c r="EV305" s="346" t="s">
        <v>3320</v>
      </c>
      <c r="EW305" s="346" t="s">
        <v>3320</v>
      </c>
      <c r="EX305" s="346" t="s">
        <v>3320</v>
      </c>
      <c r="EY305" s="346" t="s">
        <v>3320</v>
      </c>
      <c r="EZ305" s="346" t="s">
        <v>3320</v>
      </c>
      <c r="FA305" s="346" t="s">
        <v>3320</v>
      </c>
      <c r="FB305" s="346" t="s">
        <v>3320</v>
      </c>
      <c r="FC305" s="346" t="s">
        <v>3320</v>
      </c>
      <c r="FD305" s="346" t="s">
        <v>3320</v>
      </c>
      <c r="FE305" s="346" t="s">
        <v>1214</v>
      </c>
      <c r="FF305" s="346" t="s">
        <v>3320</v>
      </c>
      <c r="FG305" s="346" t="s">
        <v>3320</v>
      </c>
      <c r="FH305" s="346" t="s">
        <v>3320</v>
      </c>
      <c r="FI305" s="346" t="s">
        <v>3320</v>
      </c>
      <c r="FJ305" s="346" t="s">
        <v>3320</v>
      </c>
      <c r="FK305" s="346" t="s">
        <v>3320</v>
      </c>
      <c r="FL305" s="346" t="s">
        <v>3320</v>
      </c>
      <c r="FM305" s="346" t="s">
        <v>3320</v>
      </c>
      <c r="FN305" s="346" t="s">
        <v>3320</v>
      </c>
      <c r="FO305" s="346" t="s">
        <v>3320</v>
      </c>
      <c r="FP305" s="346" t="s">
        <v>3320</v>
      </c>
      <c r="FQ305" s="346" t="s">
        <v>3320</v>
      </c>
      <c r="FR305" s="346" t="s">
        <v>3320</v>
      </c>
      <c r="FS305" s="346" t="s">
        <v>3320</v>
      </c>
      <c r="FT305" s="346" t="s">
        <v>3320</v>
      </c>
      <c r="FU305" s="346" t="s">
        <v>3320</v>
      </c>
      <c r="FV305" s="346" t="s">
        <v>3320</v>
      </c>
      <c r="FW305" s="346" t="s">
        <v>3320</v>
      </c>
      <c r="FX305" s="350">
        <v>46065.456412037034</v>
      </c>
      <c r="FY305" s="346" t="s">
        <v>3320</v>
      </c>
      <c r="FZ305" s="346" t="s">
        <v>10029</v>
      </c>
      <c r="GA305" s="346" t="s">
        <v>3320</v>
      </c>
      <c r="GB305" s="346" t="s">
        <v>3320</v>
      </c>
      <c r="GC305" s="346" t="s">
        <v>3320</v>
      </c>
      <c r="GD305" s="346" t="s">
        <v>3320</v>
      </c>
      <c r="GE305" s="346" t="s">
        <v>3320</v>
      </c>
      <c r="GF305" s="346" t="s">
        <v>3320</v>
      </c>
      <c r="GG305" s="346" t="s">
        <v>3320</v>
      </c>
      <c r="GH305" s="346" t="s">
        <v>3320</v>
      </c>
      <c r="GI305" s="346" t="s">
        <v>3320</v>
      </c>
      <c r="GJ305" s="346" t="s">
        <v>3320</v>
      </c>
      <c r="GK305" s="346" t="s">
        <v>3320</v>
      </c>
      <c r="GL305" s="346" t="s">
        <v>3320</v>
      </c>
      <c r="GM305" s="346" t="s">
        <v>3320</v>
      </c>
      <c r="GN305" s="346" t="s">
        <v>3320</v>
      </c>
      <c r="GO305" s="346" t="s">
        <v>3320</v>
      </c>
      <c r="GP305" s="346" t="s">
        <v>3320</v>
      </c>
      <c r="GQ305" s="346" t="s">
        <v>3320</v>
      </c>
      <c r="GR305" s="346" t="s">
        <v>3320</v>
      </c>
      <c r="GS305" s="346" t="s">
        <v>3320</v>
      </c>
      <c r="GT305" s="346" t="s">
        <v>3320</v>
      </c>
      <c r="GU305" s="346" t="s">
        <v>3320</v>
      </c>
      <c r="GV305" s="346" t="s">
        <v>3320</v>
      </c>
      <c r="GW305" s="346" t="s">
        <v>3320</v>
      </c>
      <c r="GX305" s="346" t="s">
        <v>3320</v>
      </c>
      <c r="GY305" s="346" t="s">
        <v>3320</v>
      </c>
      <c r="GZ305" s="346" t="s">
        <v>3320</v>
      </c>
      <c r="HA305" s="346" t="s">
        <v>3320</v>
      </c>
      <c r="HB305" s="346" t="s">
        <v>3320</v>
      </c>
      <c r="HC305" s="346" t="s">
        <v>3320</v>
      </c>
      <c r="HD305" s="346" t="s">
        <v>3320</v>
      </c>
      <c r="HE305" s="346" t="s">
        <v>3320</v>
      </c>
      <c r="HF305" s="346" t="s">
        <v>3320</v>
      </c>
      <c r="HG305" s="346" t="s">
        <v>3320</v>
      </c>
      <c r="HH305" s="346" t="s">
        <v>3320</v>
      </c>
      <c r="HI305" s="346" t="s">
        <v>3320</v>
      </c>
      <c r="HJ305" s="346" t="s">
        <v>3320</v>
      </c>
      <c r="HK305" s="346" t="s">
        <v>3320</v>
      </c>
      <c r="HL305" s="346" t="s">
        <v>3320</v>
      </c>
    </row>
    <row r="306" spans="1:220" ht="15.75" thickBot="1">
      <c r="A306" s="346" t="s">
        <v>11522</v>
      </c>
      <c r="B306" s="345">
        <v>722</v>
      </c>
      <c r="C306" s="346" t="s">
        <v>11856</v>
      </c>
      <c r="D306" s="346" t="s">
        <v>5698</v>
      </c>
      <c r="E306" s="345">
        <v>722</v>
      </c>
      <c r="F306" s="346" t="s">
        <v>11857</v>
      </c>
      <c r="G306" s="346" t="s">
        <v>11858</v>
      </c>
      <c r="H306" s="346" t="s">
        <v>11388</v>
      </c>
      <c r="I306" s="346" t="s">
        <v>5643</v>
      </c>
      <c r="J306" s="344" t="s">
        <v>11859</v>
      </c>
      <c r="K306" s="346" t="s">
        <v>5698</v>
      </c>
      <c r="L306" s="346" t="s">
        <v>5698</v>
      </c>
      <c r="M306" s="346" t="s">
        <v>5698</v>
      </c>
      <c r="N306" s="346" t="s">
        <v>11860</v>
      </c>
      <c r="O306" s="346" t="s">
        <v>11861</v>
      </c>
      <c r="P306" s="346" t="s">
        <v>11858</v>
      </c>
      <c r="Q306" s="346" t="s">
        <v>11862</v>
      </c>
      <c r="R306" s="346" t="s">
        <v>5698</v>
      </c>
      <c r="S306" s="346" t="s">
        <v>11863</v>
      </c>
      <c r="T306" s="346" t="s">
        <v>11863</v>
      </c>
      <c r="U306" s="346" t="s">
        <v>11863</v>
      </c>
      <c r="V306" s="346" t="s">
        <v>733</v>
      </c>
      <c r="W306" s="346" t="s">
        <v>733</v>
      </c>
      <c r="X306" s="346" t="s">
        <v>733</v>
      </c>
      <c r="Y306" s="346" t="s">
        <v>3320</v>
      </c>
      <c r="Z306" s="346" t="s">
        <v>10168</v>
      </c>
      <c r="AA306" s="346" t="s">
        <v>733</v>
      </c>
      <c r="AB306" s="346" t="s">
        <v>11864</v>
      </c>
      <c r="AC306" s="346" t="s">
        <v>10168</v>
      </c>
      <c r="AD306" s="346" t="s">
        <v>10168</v>
      </c>
      <c r="AE306" s="346" t="s">
        <v>10168</v>
      </c>
      <c r="AF306" s="346" t="s">
        <v>10168</v>
      </c>
      <c r="AG306" s="346" t="s">
        <v>11865</v>
      </c>
      <c r="AH306" s="346" t="s">
        <v>733</v>
      </c>
      <c r="AI306" s="346" t="s">
        <v>11302</v>
      </c>
      <c r="AJ306" s="346" t="s">
        <v>3320</v>
      </c>
      <c r="AK306" s="346" t="s">
        <v>3320</v>
      </c>
      <c r="AL306" s="346" t="s">
        <v>3320</v>
      </c>
      <c r="AM306" s="346" t="s">
        <v>3320</v>
      </c>
      <c r="AN306" s="346" t="s">
        <v>3320</v>
      </c>
      <c r="AO306" s="346" t="s">
        <v>3320</v>
      </c>
      <c r="AP306" s="346" t="s">
        <v>3320</v>
      </c>
      <c r="AQ306" s="346" t="s">
        <v>3320</v>
      </c>
      <c r="AR306" s="346" t="s">
        <v>3320</v>
      </c>
      <c r="AS306" s="346" t="s">
        <v>3320</v>
      </c>
      <c r="AT306" s="346" t="s">
        <v>3320</v>
      </c>
      <c r="AU306" s="346" t="s">
        <v>3320</v>
      </c>
      <c r="AV306" s="346" t="s">
        <v>3320</v>
      </c>
      <c r="AW306" s="346" t="s">
        <v>3320</v>
      </c>
      <c r="AX306" s="346" t="s">
        <v>3320</v>
      </c>
      <c r="AY306" s="346" t="s">
        <v>3320</v>
      </c>
      <c r="AZ306" s="346" t="s">
        <v>3320</v>
      </c>
      <c r="BA306" s="346" t="s">
        <v>3320</v>
      </c>
      <c r="BB306" s="346" t="s">
        <v>3320</v>
      </c>
      <c r="BC306" s="346" t="s">
        <v>3320</v>
      </c>
      <c r="BD306" s="348"/>
      <c r="BE306" s="346" t="s">
        <v>3320</v>
      </c>
      <c r="BF306" s="346" t="s">
        <v>3320</v>
      </c>
      <c r="BG306" s="346" t="s">
        <v>3320</v>
      </c>
      <c r="BH306" s="346" t="s">
        <v>3320</v>
      </c>
      <c r="BI306" s="346" t="s">
        <v>3320</v>
      </c>
      <c r="BJ306" s="346" t="s">
        <v>3320</v>
      </c>
      <c r="BK306" s="346" t="s">
        <v>3320</v>
      </c>
      <c r="BL306" s="346" t="s">
        <v>3320</v>
      </c>
      <c r="BM306" s="346" t="s">
        <v>3320</v>
      </c>
      <c r="BN306" s="346" t="s">
        <v>3320</v>
      </c>
      <c r="BO306" s="346" t="s">
        <v>3320</v>
      </c>
      <c r="BP306" s="346" t="s">
        <v>3320</v>
      </c>
      <c r="BQ306" s="346" t="s">
        <v>3320</v>
      </c>
      <c r="BR306" s="346" t="s">
        <v>3320</v>
      </c>
      <c r="BS306" s="346" t="s">
        <v>3320</v>
      </c>
      <c r="BT306" s="346" t="s">
        <v>3320</v>
      </c>
      <c r="BU306" s="346" t="s">
        <v>3320</v>
      </c>
      <c r="BV306" s="346" t="s">
        <v>3320</v>
      </c>
      <c r="BW306" s="346" t="s">
        <v>3320</v>
      </c>
      <c r="BX306" s="348"/>
      <c r="BY306" s="346" t="s">
        <v>3320</v>
      </c>
      <c r="BZ306" s="346" t="s">
        <v>3320</v>
      </c>
      <c r="CA306" s="346" t="s">
        <v>3320</v>
      </c>
      <c r="CB306" s="346" t="s">
        <v>3320</v>
      </c>
      <c r="CC306" s="346" t="s">
        <v>3320</v>
      </c>
      <c r="CD306" s="346" t="s">
        <v>3320</v>
      </c>
      <c r="CE306" s="346" t="s">
        <v>3320</v>
      </c>
      <c r="CF306" s="346" t="s">
        <v>3320</v>
      </c>
      <c r="CG306" s="346" t="s">
        <v>3320</v>
      </c>
      <c r="CH306" s="348"/>
      <c r="CI306" s="346" t="s">
        <v>3320</v>
      </c>
      <c r="CJ306" s="346" t="s">
        <v>3320</v>
      </c>
      <c r="CK306" s="346" t="s">
        <v>3320</v>
      </c>
      <c r="CL306" s="346" t="s">
        <v>3320</v>
      </c>
      <c r="CM306" s="346" t="s">
        <v>3320</v>
      </c>
      <c r="CN306" s="346" t="s">
        <v>3320</v>
      </c>
      <c r="CO306" s="346" t="s">
        <v>3320</v>
      </c>
      <c r="CP306" s="346" t="s">
        <v>3320</v>
      </c>
      <c r="CQ306" s="346" t="s">
        <v>3320</v>
      </c>
      <c r="CR306" s="346" t="s">
        <v>3320</v>
      </c>
      <c r="CS306" s="346" t="s">
        <v>3320</v>
      </c>
      <c r="CT306" s="346" t="s">
        <v>3320</v>
      </c>
      <c r="CU306" s="346" t="s">
        <v>3320</v>
      </c>
      <c r="CV306" s="346" t="s">
        <v>3320</v>
      </c>
      <c r="CW306" s="346" t="s">
        <v>3320</v>
      </c>
      <c r="CX306" s="346" t="s">
        <v>3320</v>
      </c>
      <c r="CY306" s="346" t="s">
        <v>3320</v>
      </c>
      <c r="CZ306" s="346" t="s">
        <v>3320</v>
      </c>
      <c r="DA306" s="346" t="s">
        <v>3320</v>
      </c>
      <c r="DB306" s="346" t="s">
        <v>3320</v>
      </c>
      <c r="DC306" s="346" t="s">
        <v>3320</v>
      </c>
      <c r="DD306" s="346" t="s">
        <v>3320</v>
      </c>
      <c r="DE306" s="346" t="s">
        <v>3320</v>
      </c>
      <c r="DF306" s="346" t="s">
        <v>3320</v>
      </c>
      <c r="DG306" s="346" t="s">
        <v>3320</v>
      </c>
      <c r="DH306" s="346" t="s">
        <v>3320</v>
      </c>
      <c r="DI306" s="346" t="s">
        <v>3320</v>
      </c>
      <c r="DJ306" s="346" t="s">
        <v>3320</v>
      </c>
      <c r="DK306" s="346" t="s">
        <v>3320</v>
      </c>
      <c r="DL306" s="346" t="s">
        <v>3320</v>
      </c>
      <c r="DM306" s="346" t="s">
        <v>3320</v>
      </c>
      <c r="DN306" s="346" t="s">
        <v>3320</v>
      </c>
      <c r="DO306" s="346" t="s">
        <v>3320</v>
      </c>
      <c r="DP306" s="346" t="s">
        <v>3320</v>
      </c>
      <c r="DQ306" s="346" t="s">
        <v>3320</v>
      </c>
      <c r="DR306" s="346" t="s">
        <v>3320</v>
      </c>
      <c r="DS306" s="346" t="s">
        <v>3320</v>
      </c>
      <c r="DT306" s="346" t="s">
        <v>3320</v>
      </c>
      <c r="DU306" s="346" t="s">
        <v>3320</v>
      </c>
      <c r="DV306" s="346" t="s">
        <v>3320</v>
      </c>
      <c r="DW306" s="346" t="s">
        <v>3320</v>
      </c>
      <c r="DX306" s="346" t="s">
        <v>3320</v>
      </c>
      <c r="DY306" s="346" t="s">
        <v>3320</v>
      </c>
      <c r="DZ306" s="346" t="s">
        <v>3320</v>
      </c>
      <c r="EA306" s="346" t="s">
        <v>3320</v>
      </c>
      <c r="EB306" s="346" t="s">
        <v>3320</v>
      </c>
      <c r="EC306" s="346" t="s">
        <v>3320</v>
      </c>
      <c r="ED306" s="346" t="s">
        <v>3320</v>
      </c>
      <c r="EE306" s="346" t="s">
        <v>3320</v>
      </c>
      <c r="EF306" s="345">
        <v>10000000000</v>
      </c>
      <c r="EG306" s="346" t="s">
        <v>733</v>
      </c>
      <c r="EH306" s="346" t="s">
        <v>733</v>
      </c>
      <c r="EI306" s="346" t="s">
        <v>733</v>
      </c>
      <c r="EJ306" s="346" t="s">
        <v>733</v>
      </c>
      <c r="EK306" s="346" t="s">
        <v>3320</v>
      </c>
      <c r="EL306" s="346" t="s">
        <v>11313</v>
      </c>
      <c r="EM306" s="346" t="s">
        <v>3320</v>
      </c>
      <c r="EN306" s="348"/>
      <c r="EO306" s="346" t="s">
        <v>3320</v>
      </c>
      <c r="EP306" s="346" t="s">
        <v>3320</v>
      </c>
      <c r="EQ306" s="346" t="s">
        <v>3320</v>
      </c>
      <c r="ER306" s="346" t="s">
        <v>3320</v>
      </c>
      <c r="ES306" s="346" t="s">
        <v>3320</v>
      </c>
      <c r="ET306" s="346" t="s">
        <v>3320</v>
      </c>
      <c r="EU306" s="346" t="s">
        <v>3320</v>
      </c>
      <c r="EV306" s="346" t="s">
        <v>3320</v>
      </c>
      <c r="EW306" s="346" t="s">
        <v>3320</v>
      </c>
      <c r="EX306" s="346" t="s">
        <v>3320</v>
      </c>
      <c r="EY306" s="346" t="s">
        <v>3320</v>
      </c>
      <c r="EZ306" s="346" t="s">
        <v>3320</v>
      </c>
      <c r="FA306" s="346" t="s">
        <v>3320</v>
      </c>
      <c r="FB306" s="346" t="s">
        <v>3320</v>
      </c>
      <c r="FC306" s="346" t="s">
        <v>3320</v>
      </c>
      <c r="FD306" s="346" t="s">
        <v>3320</v>
      </c>
      <c r="FE306" s="346" t="s">
        <v>1214</v>
      </c>
      <c r="FF306" s="346" t="s">
        <v>3320</v>
      </c>
      <c r="FG306" s="346" t="s">
        <v>3320</v>
      </c>
      <c r="FH306" s="346" t="s">
        <v>3320</v>
      </c>
      <c r="FI306" s="346" t="s">
        <v>3320</v>
      </c>
      <c r="FJ306" s="346" t="s">
        <v>3320</v>
      </c>
      <c r="FK306" s="346" t="s">
        <v>3320</v>
      </c>
      <c r="FL306" s="346" t="s">
        <v>3320</v>
      </c>
      <c r="FM306" s="346" t="s">
        <v>3320</v>
      </c>
      <c r="FN306" s="346" t="s">
        <v>3320</v>
      </c>
      <c r="FO306" s="346" t="s">
        <v>3320</v>
      </c>
      <c r="FP306" s="346" t="s">
        <v>3320</v>
      </c>
      <c r="FQ306" s="346" t="s">
        <v>3320</v>
      </c>
      <c r="FR306" s="346" t="s">
        <v>3320</v>
      </c>
      <c r="FS306" s="346" t="s">
        <v>3320</v>
      </c>
      <c r="FT306" s="346" t="s">
        <v>3320</v>
      </c>
      <c r="FU306" s="346" t="s">
        <v>3320</v>
      </c>
      <c r="FV306" s="346" t="s">
        <v>3320</v>
      </c>
      <c r="FW306" s="346" t="s">
        <v>3320</v>
      </c>
      <c r="FX306" s="350">
        <v>46077.402905092589</v>
      </c>
      <c r="FY306" s="346" t="s">
        <v>3320</v>
      </c>
      <c r="FZ306" s="346" t="s">
        <v>10029</v>
      </c>
      <c r="GA306" s="346" t="s">
        <v>3320</v>
      </c>
      <c r="GB306" s="346" t="s">
        <v>3320</v>
      </c>
      <c r="GC306" s="346" t="s">
        <v>3320</v>
      </c>
      <c r="GD306" s="346" t="s">
        <v>3320</v>
      </c>
      <c r="GE306" s="346" t="s">
        <v>3320</v>
      </c>
      <c r="GF306" s="346" t="s">
        <v>3320</v>
      </c>
      <c r="GG306" s="346" t="s">
        <v>3320</v>
      </c>
      <c r="GH306" s="346" t="s">
        <v>3320</v>
      </c>
      <c r="GI306" s="346" t="s">
        <v>3320</v>
      </c>
      <c r="GJ306" s="346" t="s">
        <v>3320</v>
      </c>
      <c r="GK306" s="346" t="s">
        <v>3320</v>
      </c>
      <c r="GL306" s="346" t="s">
        <v>3320</v>
      </c>
      <c r="GM306" s="346" t="s">
        <v>3320</v>
      </c>
      <c r="GN306" s="346" t="s">
        <v>3320</v>
      </c>
      <c r="GO306" s="346" t="s">
        <v>3320</v>
      </c>
      <c r="GP306" s="346" t="s">
        <v>3320</v>
      </c>
      <c r="GQ306" s="346" t="s">
        <v>3320</v>
      </c>
      <c r="GR306" s="346" t="s">
        <v>3320</v>
      </c>
      <c r="GS306" s="346" t="s">
        <v>3320</v>
      </c>
      <c r="GT306" s="346" t="s">
        <v>3320</v>
      </c>
      <c r="GU306" s="346" t="s">
        <v>3320</v>
      </c>
      <c r="GV306" s="346" t="s">
        <v>3320</v>
      </c>
      <c r="GW306" s="346" t="s">
        <v>3320</v>
      </c>
      <c r="GX306" s="346" t="s">
        <v>3320</v>
      </c>
      <c r="GY306" s="346" t="s">
        <v>3320</v>
      </c>
      <c r="GZ306" s="346" t="s">
        <v>3320</v>
      </c>
      <c r="HA306" s="346" t="s">
        <v>3320</v>
      </c>
      <c r="HB306" s="346" t="s">
        <v>3320</v>
      </c>
      <c r="HC306" s="346" t="s">
        <v>3320</v>
      </c>
      <c r="HD306" s="346" t="s">
        <v>3320</v>
      </c>
      <c r="HE306" s="346" t="s">
        <v>3320</v>
      </c>
      <c r="HF306" s="346" t="s">
        <v>3320</v>
      </c>
      <c r="HG306" s="346" t="s">
        <v>3320</v>
      </c>
      <c r="HH306" s="346" t="s">
        <v>3320</v>
      </c>
      <c r="HI306" s="346" t="s">
        <v>3320</v>
      </c>
      <c r="HJ306" s="346" t="s">
        <v>3320</v>
      </c>
      <c r="HK306" s="346" t="s">
        <v>3320</v>
      </c>
      <c r="HL306" s="346" t="s">
        <v>3320</v>
      </c>
    </row>
    <row r="307" spans="1:220" ht="15.75" thickBot="1">
      <c r="A307" s="346" t="s">
        <v>11522</v>
      </c>
      <c r="B307" s="345">
        <v>687</v>
      </c>
      <c r="C307" s="346" t="s">
        <v>11866</v>
      </c>
      <c r="D307" s="346" t="s">
        <v>5698</v>
      </c>
      <c r="E307" s="345">
        <v>687</v>
      </c>
      <c r="F307" s="346" t="s">
        <v>7275</v>
      </c>
      <c r="G307" s="346" t="s">
        <v>331</v>
      </c>
      <c r="H307" s="346" t="s">
        <v>7349</v>
      </c>
      <c r="I307" s="346" t="s">
        <v>5698</v>
      </c>
      <c r="J307" s="346" t="s">
        <v>326</v>
      </c>
      <c r="K307" s="346" t="s">
        <v>331</v>
      </c>
      <c r="L307" s="346" t="s">
        <v>7277</v>
      </c>
      <c r="M307" s="346" t="s">
        <v>11867</v>
      </c>
      <c r="N307" s="346" t="s">
        <v>7279</v>
      </c>
      <c r="O307" s="346" t="s">
        <v>7280</v>
      </c>
      <c r="P307" s="346" t="s">
        <v>331</v>
      </c>
      <c r="Q307" s="346" t="s">
        <v>7281</v>
      </c>
      <c r="R307" s="346" t="s">
        <v>5698</v>
      </c>
      <c r="S307" s="346" t="s">
        <v>7282</v>
      </c>
      <c r="T307" s="346" t="s">
        <v>7283</v>
      </c>
      <c r="U307" s="346" t="s">
        <v>7284</v>
      </c>
      <c r="V307" s="346" t="s">
        <v>733</v>
      </c>
      <c r="W307" s="346" t="s">
        <v>733</v>
      </c>
      <c r="X307" s="346" t="s">
        <v>733</v>
      </c>
      <c r="Y307" s="346" t="s">
        <v>3320</v>
      </c>
      <c r="Z307" s="346" t="s">
        <v>7285</v>
      </c>
      <c r="AA307" s="346" t="s">
        <v>733</v>
      </c>
      <c r="AB307" s="346" t="s">
        <v>7286</v>
      </c>
      <c r="AC307" s="346" t="s">
        <v>7287</v>
      </c>
      <c r="AD307" s="346" t="s">
        <v>7288</v>
      </c>
      <c r="AE307" s="346" t="s">
        <v>7289</v>
      </c>
      <c r="AF307" s="346" t="s">
        <v>7290</v>
      </c>
      <c r="AG307" s="346" t="s">
        <v>7291</v>
      </c>
      <c r="AH307" s="346" t="s">
        <v>1214</v>
      </c>
      <c r="AI307" s="346" t="s">
        <v>3320</v>
      </c>
      <c r="AJ307" s="346" t="s">
        <v>5663</v>
      </c>
      <c r="AK307" s="346" t="s">
        <v>3585</v>
      </c>
      <c r="AL307" s="346" t="s">
        <v>5665</v>
      </c>
      <c r="AM307" s="346" t="s">
        <v>3320</v>
      </c>
      <c r="AN307" s="345">
        <v>12</v>
      </c>
      <c r="AO307" s="346" t="s">
        <v>3320</v>
      </c>
      <c r="AP307" s="346" t="s">
        <v>3320</v>
      </c>
      <c r="AQ307" s="346" t="s">
        <v>3320</v>
      </c>
      <c r="AR307" s="346" t="s">
        <v>3320</v>
      </c>
      <c r="AS307" s="346" t="s">
        <v>3320</v>
      </c>
      <c r="AT307" s="346" t="s">
        <v>3320</v>
      </c>
      <c r="AU307" s="346" t="s">
        <v>3320</v>
      </c>
      <c r="AV307" s="346" t="s">
        <v>3320</v>
      </c>
      <c r="AW307" s="346" t="s">
        <v>3320</v>
      </c>
      <c r="AX307" s="346" t="s">
        <v>3320</v>
      </c>
      <c r="AY307" s="346" t="s">
        <v>3320</v>
      </c>
      <c r="AZ307" s="346" t="s">
        <v>3320</v>
      </c>
      <c r="BA307" s="346" t="s">
        <v>3320</v>
      </c>
      <c r="BB307" s="346" t="s">
        <v>3320</v>
      </c>
      <c r="BC307" s="346" t="s">
        <v>3320</v>
      </c>
      <c r="BD307" s="348"/>
      <c r="BE307" s="346" t="s">
        <v>3320</v>
      </c>
      <c r="BF307" s="346" t="s">
        <v>3320</v>
      </c>
      <c r="BG307" s="346" t="s">
        <v>3320</v>
      </c>
      <c r="BH307" s="346" t="s">
        <v>3320</v>
      </c>
      <c r="BI307" s="346" t="s">
        <v>3320</v>
      </c>
      <c r="BJ307" s="346" t="s">
        <v>3320</v>
      </c>
      <c r="BK307" s="346" t="s">
        <v>3320</v>
      </c>
      <c r="BL307" s="346" t="s">
        <v>3320</v>
      </c>
      <c r="BM307" s="346" t="s">
        <v>3320</v>
      </c>
      <c r="BN307" s="346" t="s">
        <v>3320</v>
      </c>
      <c r="BO307" s="346" t="s">
        <v>3320</v>
      </c>
      <c r="BP307" s="346" t="s">
        <v>3320</v>
      </c>
      <c r="BQ307" s="346" t="s">
        <v>3320</v>
      </c>
      <c r="BR307" s="346" t="s">
        <v>3320</v>
      </c>
      <c r="BS307" s="346" t="s">
        <v>3320</v>
      </c>
      <c r="BT307" s="346" t="s">
        <v>3320</v>
      </c>
      <c r="BU307" s="346" t="s">
        <v>3320</v>
      </c>
      <c r="BV307" s="346" t="s">
        <v>3320</v>
      </c>
      <c r="BW307" s="346" t="s">
        <v>3320</v>
      </c>
      <c r="BX307" s="348"/>
      <c r="BY307" s="346" t="s">
        <v>3320</v>
      </c>
      <c r="BZ307" s="346" t="s">
        <v>3320</v>
      </c>
      <c r="CA307" s="346" t="s">
        <v>3320</v>
      </c>
      <c r="CB307" s="346" t="s">
        <v>3320</v>
      </c>
      <c r="CC307" s="346" t="s">
        <v>3320</v>
      </c>
      <c r="CD307" s="346" t="s">
        <v>3320</v>
      </c>
      <c r="CE307" s="346" t="s">
        <v>3320</v>
      </c>
      <c r="CF307" s="346" t="s">
        <v>3320</v>
      </c>
      <c r="CG307" s="346" t="s">
        <v>3320</v>
      </c>
      <c r="CH307" s="348"/>
      <c r="CI307" s="346" t="s">
        <v>3320</v>
      </c>
      <c r="CJ307" s="346" t="s">
        <v>3320</v>
      </c>
      <c r="CK307" s="346" t="s">
        <v>3320</v>
      </c>
      <c r="CL307" s="346" t="s">
        <v>3320</v>
      </c>
      <c r="CM307" s="346" t="s">
        <v>3320</v>
      </c>
      <c r="CN307" s="346" t="s">
        <v>3320</v>
      </c>
      <c r="CO307" s="346" t="s">
        <v>3320</v>
      </c>
      <c r="CP307" s="346" t="s">
        <v>3320</v>
      </c>
      <c r="CQ307" s="346" t="s">
        <v>3320</v>
      </c>
      <c r="CR307" s="346" t="s">
        <v>3320</v>
      </c>
      <c r="CS307" s="346" t="s">
        <v>3320</v>
      </c>
      <c r="CT307" s="346" t="s">
        <v>3320</v>
      </c>
      <c r="CU307" s="346" t="s">
        <v>3320</v>
      </c>
      <c r="CV307" s="346" t="s">
        <v>3320</v>
      </c>
      <c r="CW307" s="346" t="s">
        <v>3320</v>
      </c>
      <c r="CX307" s="346" t="s">
        <v>3320</v>
      </c>
      <c r="CY307" s="346" t="s">
        <v>3320</v>
      </c>
      <c r="CZ307" s="346" t="s">
        <v>3320</v>
      </c>
      <c r="DA307" s="346" t="s">
        <v>3320</v>
      </c>
      <c r="DB307" s="346" t="s">
        <v>3320</v>
      </c>
      <c r="DC307" s="346" t="s">
        <v>3320</v>
      </c>
      <c r="DD307" s="346" t="s">
        <v>3320</v>
      </c>
      <c r="DE307" s="346" t="s">
        <v>3320</v>
      </c>
      <c r="DF307" s="346" t="s">
        <v>3320</v>
      </c>
      <c r="DG307" s="346" t="s">
        <v>3320</v>
      </c>
      <c r="DH307" s="346" t="s">
        <v>3320</v>
      </c>
      <c r="DI307" s="346" t="s">
        <v>3320</v>
      </c>
      <c r="DJ307" s="346" t="s">
        <v>3320</v>
      </c>
      <c r="DK307" s="346" t="s">
        <v>3320</v>
      </c>
      <c r="DL307" s="346" t="s">
        <v>3320</v>
      </c>
      <c r="DM307" s="346" t="s">
        <v>3320</v>
      </c>
      <c r="DN307" s="346" t="s">
        <v>3320</v>
      </c>
      <c r="DO307" s="346" t="s">
        <v>3320</v>
      </c>
      <c r="DP307" s="346" t="s">
        <v>3320</v>
      </c>
      <c r="DQ307" s="346" t="s">
        <v>3320</v>
      </c>
      <c r="DR307" s="346" t="s">
        <v>3320</v>
      </c>
      <c r="DS307" s="346" t="s">
        <v>3320</v>
      </c>
      <c r="DT307" s="346" t="s">
        <v>3320</v>
      </c>
      <c r="DU307" s="346" t="s">
        <v>3320</v>
      </c>
      <c r="DV307" s="346" t="s">
        <v>3320</v>
      </c>
      <c r="DW307" s="346" t="s">
        <v>3320</v>
      </c>
      <c r="DX307" s="346" t="s">
        <v>3320</v>
      </c>
      <c r="DY307" s="346" t="s">
        <v>3320</v>
      </c>
      <c r="DZ307" s="346" t="s">
        <v>3320</v>
      </c>
      <c r="EA307" s="346" t="s">
        <v>3320</v>
      </c>
      <c r="EB307" s="346" t="s">
        <v>3320</v>
      </c>
      <c r="EC307" s="346" t="s">
        <v>3320</v>
      </c>
      <c r="ED307" s="346" t="s">
        <v>3320</v>
      </c>
      <c r="EE307" s="346" t="s">
        <v>3320</v>
      </c>
      <c r="EF307" s="346" t="s">
        <v>3320</v>
      </c>
      <c r="EG307" s="346" t="s">
        <v>3320</v>
      </c>
      <c r="EH307" s="346" t="s">
        <v>3320</v>
      </c>
      <c r="EI307" s="346" t="s">
        <v>3320</v>
      </c>
      <c r="EJ307" s="346" t="s">
        <v>3320</v>
      </c>
      <c r="EK307" s="346" t="s">
        <v>3320</v>
      </c>
      <c r="EL307" s="346" t="s">
        <v>3320</v>
      </c>
      <c r="EM307" s="346" t="s">
        <v>3320</v>
      </c>
      <c r="EN307" s="348"/>
      <c r="EO307" s="346" t="s">
        <v>3320</v>
      </c>
      <c r="EP307" s="346" t="s">
        <v>3320</v>
      </c>
      <c r="EQ307" s="346" t="s">
        <v>3320</v>
      </c>
      <c r="ER307" s="346" t="s">
        <v>3320</v>
      </c>
      <c r="ES307" s="346" t="s">
        <v>3320</v>
      </c>
      <c r="ET307" s="346" t="s">
        <v>3320</v>
      </c>
      <c r="EU307" s="346" t="s">
        <v>3320</v>
      </c>
      <c r="EV307" s="346" t="s">
        <v>3320</v>
      </c>
      <c r="EW307" s="346" t="s">
        <v>3320</v>
      </c>
      <c r="EX307" s="346" t="s">
        <v>3320</v>
      </c>
      <c r="EY307" s="346" t="s">
        <v>3320</v>
      </c>
      <c r="EZ307" s="346" t="s">
        <v>3320</v>
      </c>
      <c r="FA307" s="346" t="s">
        <v>3320</v>
      </c>
      <c r="FB307" s="346" t="s">
        <v>3320</v>
      </c>
      <c r="FC307" s="346" t="s">
        <v>3320</v>
      </c>
      <c r="FD307" s="346" t="s">
        <v>3320</v>
      </c>
      <c r="FE307" s="346" t="s">
        <v>1214</v>
      </c>
      <c r="FF307" s="346" t="s">
        <v>3320</v>
      </c>
      <c r="FG307" s="346" t="s">
        <v>3320</v>
      </c>
      <c r="FH307" s="346" t="s">
        <v>3320</v>
      </c>
      <c r="FI307" s="346" t="s">
        <v>3320</v>
      </c>
      <c r="FJ307" s="346" t="s">
        <v>3320</v>
      </c>
      <c r="FK307" s="346" t="s">
        <v>3320</v>
      </c>
      <c r="FL307" s="346" t="s">
        <v>3320</v>
      </c>
      <c r="FM307" s="346" t="s">
        <v>3320</v>
      </c>
      <c r="FN307" s="346" t="s">
        <v>3320</v>
      </c>
      <c r="FO307" s="346" t="s">
        <v>3320</v>
      </c>
      <c r="FP307" s="346" t="s">
        <v>3320</v>
      </c>
      <c r="FQ307" s="346" t="s">
        <v>3320</v>
      </c>
      <c r="FR307" s="346" t="s">
        <v>3320</v>
      </c>
      <c r="FS307" s="346" t="s">
        <v>3320</v>
      </c>
      <c r="FT307" s="346" t="s">
        <v>3320</v>
      </c>
      <c r="FU307" s="346" t="s">
        <v>3320</v>
      </c>
      <c r="FV307" s="346" t="s">
        <v>3320</v>
      </c>
      <c r="FW307" s="346" t="s">
        <v>3320</v>
      </c>
      <c r="FX307" s="350">
        <v>46076.633530092593</v>
      </c>
      <c r="FY307" s="346" t="s">
        <v>3320</v>
      </c>
      <c r="FZ307" s="346" t="s">
        <v>10029</v>
      </c>
      <c r="GA307" s="346" t="s">
        <v>3320</v>
      </c>
      <c r="GB307" s="346" t="s">
        <v>3320</v>
      </c>
      <c r="GC307" s="346" t="s">
        <v>3320</v>
      </c>
      <c r="GD307" s="346" t="s">
        <v>3320</v>
      </c>
      <c r="GE307" s="346" t="s">
        <v>3320</v>
      </c>
      <c r="GF307" s="346" t="s">
        <v>3320</v>
      </c>
      <c r="GG307" s="346" t="s">
        <v>3320</v>
      </c>
      <c r="GH307" s="346" t="s">
        <v>3320</v>
      </c>
      <c r="GI307" s="346" t="s">
        <v>3320</v>
      </c>
      <c r="GJ307" s="346" t="s">
        <v>3320</v>
      </c>
      <c r="GK307" s="346" t="s">
        <v>3320</v>
      </c>
      <c r="GL307" s="346" t="s">
        <v>3320</v>
      </c>
      <c r="GM307" s="346" t="s">
        <v>3320</v>
      </c>
      <c r="GN307" s="346" t="s">
        <v>3320</v>
      </c>
      <c r="GO307" s="346" t="s">
        <v>3320</v>
      </c>
      <c r="GP307" s="346" t="s">
        <v>3320</v>
      </c>
      <c r="GQ307" s="346" t="s">
        <v>3320</v>
      </c>
      <c r="GR307" s="346" t="s">
        <v>3320</v>
      </c>
      <c r="GS307" s="346" t="s">
        <v>3320</v>
      </c>
      <c r="GT307" s="346" t="s">
        <v>3320</v>
      </c>
      <c r="GU307" s="346" t="s">
        <v>3320</v>
      </c>
      <c r="GV307" s="346" t="s">
        <v>3320</v>
      </c>
      <c r="GW307" s="346" t="s">
        <v>3320</v>
      </c>
      <c r="GX307" s="346" t="s">
        <v>3320</v>
      </c>
      <c r="GY307" s="346" t="s">
        <v>3320</v>
      </c>
      <c r="GZ307" s="346" t="s">
        <v>3320</v>
      </c>
      <c r="HA307" s="346" t="s">
        <v>3320</v>
      </c>
      <c r="HB307" s="346" t="s">
        <v>3320</v>
      </c>
      <c r="HC307" s="346" t="s">
        <v>3320</v>
      </c>
      <c r="HD307" s="346" t="s">
        <v>3320</v>
      </c>
      <c r="HE307" s="346" t="s">
        <v>3320</v>
      </c>
      <c r="HF307" s="346" t="s">
        <v>3320</v>
      </c>
      <c r="HG307" s="346" t="s">
        <v>3320</v>
      </c>
      <c r="HH307" s="346" t="s">
        <v>3320</v>
      </c>
      <c r="HI307" s="346" t="s">
        <v>3320</v>
      </c>
      <c r="HJ307" s="346" t="s">
        <v>3320</v>
      </c>
      <c r="HK307" s="346" t="s">
        <v>3320</v>
      </c>
      <c r="HL307" s="346" t="s">
        <v>3320</v>
      </c>
    </row>
    <row r="308" spans="1:220" ht="15.75" thickBot="1">
      <c r="A308" s="344" t="s">
        <v>11522</v>
      </c>
      <c r="B308" s="345">
        <v>1081</v>
      </c>
      <c r="C308" s="346" t="s">
        <v>11868</v>
      </c>
      <c r="D308" s="346" t="s">
        <v>5698</v>
      </c>
      <c r="E308" s="345">
        <v>1081</v>
      </c>
      <c r="F308" s="346" t="s">
        <v>8743</v>
      </c>
      <c r="G308" s="346" t="s">
        <v>7432</v>
      </c>
      <c r="H308" s="346" t="s">
        <v>8764</v>
      </c>
      <c r="I308" s="346" t="s">
        <v>5916</v>
      </c>
      <c r="J308" s="346" t="s">
        <v>8745</v>
      </c>
      <c r="K308" s="346" t="s">
        <v>5698</v>
      </c>
      <c r="L308" s="346" t="s">
        <v>8765</v>
      </c>
      <c r="M308" s="346" t="s">
        <v>7433</v>
      </c>
      <c r="N308" s="346" t="s">
        <v>8748</v>
      </c>
      <c r="O308" s="346" t="s">
        <v>8749</v>
      </c>
      <c r="P308" s="346" t="s">
        <v>7432</v>
      </c>
      <c r="Q308" s="346" t="s">
        <v>8750</v>
      </c>
      <c r="R308" s="346" t="s">
        <v>8751</v>
      </c>
      <c r="S308" s="346" t="s">
        <v>7438</v>
      </c>
      <c r="T308" s="346" t="s">
        <v>7439</v>
      </c>
      <c r="U308" s="346" t="s">
        <v>7440</v>
      </c>
      <c r="V308" s="346" t="s">
        <v>733</v>
      </c>
      <c r="W308" s="346" t="s">
        <v>733</v>
      </c>
      <c r="X308" s="346" t="s">
        <v>733</v>
      </c>
      <c r="Y308" s="346" t="s">
        <v>3320</v>
      </c>
      <c r="Z308" s="346" t="s">
        <v>7441</v>
      </c>
      <c r="AA308" s="346" t="s">
        <v>733</v>
      </c>
      <c r="AB308" s="346" t="s">
        <v>8752</v>
      </c>
      <c r="AC308" s="346" t="s">
        <v>7443</v>
      </c>
      <c r="AD308" s="346" t="s">
        <v>7444</v>
      </c>
      <c r="AE308" s="346" t="s">
        <v>7445</v>
      </c>
      <c r="AF308" s="346" t="s">
        <v>8753</v>
      </c>
      <c r="AG308" s="346" t="s">
        <v>8754</v>
      </c>
      <c r="AH308" s="346" t="s">
        <v>1214</v>
      </c>
      <c r="AI308" s="346" t="s">
        <v>3320</v>
      </c>
      <c r="AJ308" s="346" t="s">
        <v>5663</v>
      </c>
      <c r="AK308" s="346" t="s">
        <v>3585</v>
      </c>
      <c r="AL308" s="346" t="s">
        <v>5665</v>
      </c>
      <c r="AM308" s="347">
        <v>46834</v>
      </c>
      <c r="AN308" s="345">
        <v>15</v>
      </c>
      <c r="AO308" s="345">
        <v>78.599999999999994</v>
      </c>
      <c r="AP308" s="346" t="s">
        <v>5666</v>
      </c>
      <c r="AQ308" s="345">
        <v>18</v>
      </c>
      <c r="AR308" s="345">
        <v>283.8</v>
      </c>
      <c r="AS308" s="346" t="s">
        <v>733</v>
      </c>
      <c r="AT308" s="346" t="s">
        <v>3320</v>
      </c>
      <c r="AU308" s="346" t="s">
        <v>3320</v>
      </c>
      <c r="AV308" s="346" t="s">
        <v>3320</v>
      </c>
      <c r="AW308" s="346" t="s">
        <v>3320</v>
      </c>
      <c r="AX308" s="346" t="s">
        <v>3320</v>
      </c>
      <c r="AY308" s="346" t="s">
        <v>3320</v>
      </c>
      <c r="AZ308" s="346" t="s">
        <v>3320</v>
      </c>
      <c r="BA308" s="346" t="s">
        <v>3320</v>
      </c>
      <c r="BB308" s="346" t="s">
        <v>3320</v>
      </c>
      <c r="BC308" s="346" t="s">
        <v>3320</v>
      </c>
      <c r="BD308" s="348"/>
      <c r="BE308" s="346" t="s">
        <v>3320</v>
      </c>
      <c r="BF308" s="346" t="s">
        <v>3320</v>
      </c>
      <c r="BG308" s="346" t="s">
        <v>3320</v>
      </c>
      <c r="BH308" s="346" t="s">
        <v>3320</v>
      </c>
      <c r="BI308" s="346" t="s">
        <v>3320</v>
      </c>
      <c r="BJ308" s="346" t="s">
        <v>3320</v>
      </c>
      <c r="BK308" s="346" t="s">
        <v>3320</v>
      </c>
      <c r="BL308" s="346" t="s">
        <v>3320</v>
      </c>
      <c r="BM308" s="346" t="s">
        <v>3320</v>
      </c>
      <c r="BN308" s="345">
        <v>4.5</v>
      </c>
      <c r="BO308" s="345">
        <v>10.5</v>
      </c>
      <c r="BP308" s="346" t="s">
        <v>733</v>
      </c>
      <c r="BQ308" s="346" t="s">
        <v>5937</v>
      </c>
      <c r="BR308" s="345">
        <v>39.5</v>
      </c>
      <c r="BS308" s="346" t="s">
        <v>733</v>
      </c>
      <c r="BT308" s="346" t="s">
        <v>733</v>
      </c>
      <c r="BU308" s="346" t="s">
        <v>733</v>
      </c>
      <c r="BV308" s="345">
        <v>3635</v>
      </c>
      <c r="BW308" s="345">
        <v>3232</v>
      </c>
      <c r="BX308" s="346" t="s">
        <v>8767</v>
      </c>
      <c r="BY308" s="345">
        <v>365</v>
      </c>
      <c r="BZ308" s="345">
        <v>83</v>
      </c>
      <c r="CA308" s="345">
        <v>97</v>
      </c>
      <c r="CB308" s="345">
        <v>15</v>
      </c>
      <c r="CC308" s="347">
        <v>46017</v>
      </c>
      <c r="CD308" s="345">
        <v>1.9</v>
      </c>
      <c r="CE308" s="345">
        <v>7</v>
      </c>
      <c r="CF308" s="346" t="s">
        <v>11869</v>
      </c>
      <c r="CG308" s="346" t="s">
        <v>3320</v>
      </c>
      <c r="CH308" s="348"/>
      <c r="CI308" s="346" t="s">
        <v>3320</v>
      </c>
      <c r="CJ308" s="346" t="s">
        <v>3320</v>
      </c>
      <c r="CK308" s="346" t="s">
        <v>3320</v>
      </c>
      <c r="CL308" s="346" t="s">
        <v>3320</v>
      </c>
      <c r="CM308" s="346" t="s">
        <v>3320</v>
      </c>
      <c r="CN308" s="346" t="s">
        <v>3320</v>
      </c>
      <c r="CO308" s="346" t="s">
        <v>3320</v>
      </c>
      <c r="CP308" s="346" t="s">
        <v>3320</v>
      </c>
      <c r="CQ308" s="346" t="s">
        <v>3320</v>
      </c>
      <c r="CR308" s="346" t="s">
        <v>3320</v>
      </c>
      <c r="CS308" s="346" t="s">
        <v>3320</v>
      </c>
      <c r="CT308" s="346" t="s">
        <v>3320</v>
      </c>
      <c r="CU308" s="346" t="s">
        <v>3320</v>
      </c>
      <c r="CV308" s="346" t="s">
        <v>3320</v>
      </c>
      <c r="CW308" s="346" t="s">
        <v>3320</v>
      </c>
      <c r="CX308" s="346" t="s">
        <v>3320</v>
      </c>
      <c r="CY308" s="346" t="s">
        <v>3320</v>
      </c>
      <c r="CZ308" s="346" t="s">
        <v>3320</v>
      </c>
      <c r="DA308" s="346" t="s">
        <v>3320</v>
      </c>
      <c r="DB308" s="346" t="s">
        <v>3320</v>
      </c>
      <c r="DC308" s="346" t="s">
        <v>3320</v>
      </c>
      <c r="DD308" s="346" t="s">
        <v>3320</v>
      </c>
      <c r="DE308" s="346" t="s">
        <v>3320</v>
      </c>
      <c r="DF308" s="346" t="s">
        <v>3320</v>
      </c>
      <c r="DG308" s="346" t="s">
        <v>3320</v>
      </c>
      <c r="DH308" s="346" t="s">
        <v>3320</v>
      </c>
      <c r="DI308" s="346" t="s">
        <v>3320</v>
      </c>
      <c r="DJ308" s="346" t="s">
        <v>3320</v>
      </c>
      <c r="DK308" s="346" t="s">
        <v>3320</v>
      </c>
      <c r="DL308" s="346" t="s">
        <v>3320</v>
      </c>
      <c r="DM308" s="346" t="s">
        <v>3320</v>
      </c>
      <c r="DN308" s="346" t="s">
        <v>3320</v>
      </c>
      <c r="DO308" s="346" t="s">
        <v>3320</v>
      </c>
      <c r="DP308" s="346" t="s">
        <v>3320</v>
      </c>
      <c r="DQ308" s="346" t="s">
        <v>3320</v>
      </c>
      <c r="DR308" s="346" t="s">
        <v>3320</v>
      </c>
      <c r="DS308" s="346" t="s">
        <v>3320</v>
      </c>
      <c r="DT308" s="346" t="s">
        <v>3320</v>
      </c>
      <c r="DU308" s="346" t="s">
        <v>3320</v>
      </c>
      <c r="DV308" s="346" t="s">
        <v>3320</v>
      </c>
      <c r="DW308" s="346" t="s">
        <v>3320</v>
      </c>
      <c r="DX308" s="346" t="s">
        <v>3320</v>
      </c>
      <c r="DY308" s="346" t="s">
        <v>3320</v>
      </c>
      <c r="DZ308" s="346" t="s">
        <v>3320</v>
      </c>
      <c r="EA308" s="346" t="s">
        <v>3320</v>
      </c>
      <c r="EB308" s="346" t="s">
        <v>3320</v>
      </c>
      <c r="EC308" s="346" t="s">
        <v>3320</v>
      </c>
      <c r="ED308" s="346" t="s">
        <v>3320</v>
      </c>
      <c r="EE308" s="346" t="s">
        <v>3320</v>
      </c>
      <c r="EF308" s="345">
        <v>192500000</v>
      </c>
      <c r="EG308" s="346" t="s">
        <v>733</v>
      </c>
      <c r="EH308" s="346" t="s">
        <v>733</v>
      </c>
      <c r="EI308" s="346" t="s">
        <v>733</v>
      </c>
      <c r="EJ308" s="346" t="s">
        <v>733</v>
      </c>
      <c r="EK308" s="346" t="s">
        <v>3320</v>
      </c>
      <c r="EL308" s="346" t="s">
        <v>11313</v>
      </c>
      <c r="EM308" s="346" t="s">
        <v>3320</v>
      </c>
      <c r="EN308" s="348"/>
      <c r="EO308" s="346" t="s">
        <v>3320</v>
      </c>
      <c r="EP308" s="346" t="s">
        <v>3320</v>
      </c>
      <c r="EQ308" s="346" t="s">
        <v>3320</v>
      </c>
      <c r="ER308" s="346" t="s">
        <v>3320</v>
      </c>
      <c r="ES308" s="346" t="s">
        <v>3320</v>
      </c>
      <c r="ET308" s="346" t="s">
        <v>3320</v>
      </c>
      <c r="EU308" s="346" t="s">
        <v>3320</v>
      </c>
      <c r="EV308" s="346" t="s">
        <v>3320</v>
      </c>
      <c r="EW308" s="346" t="s">
        <v>3320</v>
      </c>
      <c r="EX308" s="346" t="s">
        <v>3320</v>
      </c>
      <c r="EY308" s="346" t="s">
        <v>3320</v>
      </c>
      <c r="EZ308" s="346" t="s">
        <v>3320</v>
      </c>
      <c r="FA308" s="346" t="s">
        <v>3320</v>
      </c>
      <c r="FB308" s="346" t="s">
        <v>3320</v>
      </c>
      <c r="FC308" s="346" t="s">
        <v>3320</v>
      </c>
      <c r="FD308" s="346" t="s">
        <v>3320</v>
      </c>
      <c r="FE308" s="346" t="s">
        <v>1214</v>
      </c>
      <c r="FF308" s="346" t="s">
        <v>3320</v>
      </c>
      <c r="FG308" s="346" t="s">
        <v>3320</v>
      </c>
      <c r="FH308" s="346" t="s">
        <v>3320</v>
      </c>
      <c r="FI308" s="346" t="s">
        <v>3320</v>
      </c>
      <c r="FJ308" s="346" t="s">
        <v>3320</v>
      </c>
      <c r="FK308" s="346" t="s">
        <v>3320</v>
      </c>
      <c r="FL308" s="346" t="s">
        <v>3320</v>
      </c>
      <c r="FM308" s="346" t="s">
        <v>3320</v>
      </c>
      <c r="FN308" s="346" t="s">
        <v>3320</v>
      </c>
      <c r="FO308" s="346" t="s">
        <v>3320</v>
      </c>
      <c r="FP308" s="346" t="s">
        <v>3320</v>
      </c>
      <c r="FQ308" s="346" t="s">
        <v>3320</v>
      </c>
      <c r="FR308" s="346" t="s">
        <v>3320</v>
      </c>
      <c r="FS308" s="346" t="s">
        <v>3320</v>
      </c>
      <c r="FT308" s="346" t="s">
        <v>3320</v>
      </c>
      <c r="FU308" s="346" t="s">
        <v>3320</v>
      </c>
      <c r="FV308" s="346" t="s">
        <v>3320</v>
      </c>
      <c r="FW308" s="346" t="s">
        <v>3320</v>
      </c>
      <c r="FX308" s="350">
        <v>46083.994687500002</v>
      </c>
      <c r="FY308" s="346" t="s">
        <v>3320</v>
      </c>
      <c r="FZ308" s="346" t="s">
        <v>10029</v>
      </c>
      <c r="GA308" s="346" t="s">
        <v>3320</v>
      </c>
      <c r="GB308" s="346" t="s">
        <v>3320</v>
      </c>
      <c r="GC308" s="346" t="s">
        <v>3320</v>
      </c>
      <c r="GD308" s="346" t="s">
        <v>3320</v>
      </c>
      <c r="GE308" s="346" t="s">
        <v>3320</v>
      </c>
      <c r="GF308" s="346" t="s">
        <v>3320</v>
      </c>
      <c r="GG308" s="346" t="s">
        <v>3320</v>
      </c>
      <c r="GH308" s="346" t="s">
        <v>3320</v>
      </c>
      <c r="GI308" s="346" t="s">
        <v>3320</v>
      </c>
      <c r="GJ308" s="346" t="s">
        <v>3320</v>
      </c>
      <c r="GK308" s="346" t="s">
        <v>3320</v>
      </c>
      <c r="GL308" s="346" t="s">
        <v>3320</v>
      </c>
      <c r="GM308" s="346" t="s">
        <v>3320</v>
      </c>
      <c r="GN308" s="346" t="s">
        <v>3320</v>
      </c>
      <c r="GO308" s="346" t="s">
        <v>3320</v>
      </c>
      <c r="GP308" s="346" t="s">
        <v>3320</v>
      </c>
      <c r="GQ308" s="346" t="s">
        <v>3320</v>
      </c>
      <c r="GR308" s="346" t="s">
        <v>3320</v>
      </c>
      <c r="GS308" s="346" t="s">
        <v>3320</v>
      </c>
      <c r="GT308" s="346" t="s">
        <v>3320</v>
      </c>
      <c r="GU308" s="346" t="s">
        <v>3320</v>
      </c>
      <c r="GV308" s="346" t="s">
        <v>3320</v>
      </c>
      <c r="GW308" s="346" t="s">
        <v>3320</v>
      </c>
      <c r="GX308" s="346" t="s">
        <v>3320</v>
      </c>
      <c r="GY308" s="346" t="s">
        <v>3320</v>
      </c>
      <c r="GZ308" s="346" t="s">
        <v>3320</v>
      </c>
      <c r="HA308" s="346" t="s">
        <v>3320</v>
      </c>
      <c r="HB308" s="346" t="s">
        <v>3320</v>
      </c>
      <c r="HC308" s="346" t="s">
        <v>3320</v>
      </c>
      <c r="HD308" s="346" t="s">
        <v>3320</v>
      </c>
      <c r="HE308" s="346" t="s">
        <v>3320</v>
      </c>
      <c r="HF308" s="346" t="s">
        <v>3320</v>
      </c>
      <c r="HG308" s="346" t="s">
        <v>3320</v>
      </c>
      <c r="HH308" s="346" t="s">
        <v>3320</v>
      </c>
      <c r="HI308" s="346" t="s">
        <v>3320</v>
      </c>
      <c r="HJ308" s="346" t="s">
        <v>3320</v>
      </c>
      <c r="HK308" s="346" t="s">
        <v>3320</v>
      </c>
      <c r="HL308" s="346" t="s">
        <v>3320</v>
      </c>
    </row>
    <row r="309" spans="1:220" ht="15.75" thickBot="1">
      <c r="A309" s="344" t="s">
        <v>11522</v>
      </c>
      <c r="B309" s="345">
        <v>1087</v>
      </c>
      <c r="C309" s="346" t="s">
        <v>11870</v>
      </c>
      <c r="D309" s="346" t="s">
        <v>5698</v>
      </c>
      <c r="E309" s="345">
        <v>1087</v>
      </c>
      <c r="F309" s="346" t="s">
        <v>8743</v>
      </c>
      <c r="G309" s="346" t="s">
        <v>7432</v>
      </c>
      <c r="H309" s="346" t="s">
        <v>8764</v>
      </c>
      <c r="I309" s="346" t="s">
        <v>5916</v>
      </c>
      <c r="J309" s="346" t="s">
        <v>8745</v>
      </c>
      <c r="K309" s="346" t="s">
        <v>5698</v>
      </c>
      <c r="L309" s="346" t="s">
        <v>8765</v>
      </c>
      <c r="M309" s="346" t="s">
        <v>7433</v>
      </c>
      <c r="N309" s="346" t="s">
        <v>8748</v>
      </c>
      <c r="O309" s="346" t="s">
        <v>8749</v>
      </c>
      <c r="P309" s="346" t="s">
        <v>7432</v>
      </c>
      <c r="Q309" s="346" t="s">
        <v>8750</v>
      </c>
      <c r="R309" s="346" t="s">
        <v>8751</v>
      </c>
      <c r="S309" s="346" t="s">
        <v>7438</v>
      </c>
      <c r="T309" s="346" t="s">
        <v>7439</v>
      </c>
      <c r="U309" s="346" t="s">
        <v>7440</v>
      </c>
      <c r="V309" s="346" t="s">
        <v>733</v>
      </c>
      <c r="W309" s="346" t="s">
        <v>733</v>
      </c>
      <c r="X309" s="346" t="s">
        <v>733</v>
      </c>
      <c r="Y309" s="346" t="s">
        <v>3320</v>
      </c>
      <c r="Z309" s="346" t="s">
        <v>7441</v>
      </c>
      <c r="AA309" s="346" t="s">
        <v>733</v>
      </c>
      <c r="AB309" s="346" t="s">
        <v>8752</v>
      </c>
      <c r="AC309" s="346" t="s">
        <v>7443</v>
      </c>
      <c r="AD309" s="346" t="s">
        <v>7444</v>
      </c>
      <c r="AE309" s="346" t="s">
        <v>7445</v>
      </c>
      <c r="AF309" s="346" t="s">
        <v>8753</v>
      </c>
      <c r="AG309" s="346" t="s">
        <v>8754</v>
      </c>
      <c r="AH309" s="346" t="s">
        <v>1214</v>
      </c>
      <c r="AI309" s="346" t="s">
        <v>3320</v>
      </c>
      <c r="AJ309" s="346" t="s">
        <v>5663</v>
      </c>
      <c r="AK309" s="346" t="s">
        <v>3585</v>
      </c>
      <c r="AL309" s="346" t="s">
        <v>5665</v>
      </c>
      <c r="AM309" s="347">
        <v>46834</v>
      </c>
      <c r="AN309" s="345">
        <v>13</v>
      </c>
      <c r="AO309" s="345">
        <v>78.569999999999993</v>
      </c>
      <c r="AP309" s="346" t="s">
        <v>5666</v>
      </c>
      <c r="AQ309" s="345">
        <v>18</v>
      </c>
      <c r="AR309" s="346" t="s">
        <v>3320</v>
      </c>
      <c r="AS309" s="346" t="s">
        <v>733</v>
      </c>
      <c r="AT309" s="346" t="s">
        <v>3320</v>
      </c>
      <c r="AU309" s="346" t="s">
        <v>3320</v>
      </c>
      <c r="AV309" s="346" t="s">
        <v>3320</v>
      </c>
      <c r="AW309" s="346" t="s">
        <v>3320</v>
      </c>
      <c r="AX309" s="346" t="s">
        <v>3320</v>
      </c>
      <c r="AY309" s="346" t="s">
        <v>3320</v>
      </c>
      <c r="AZ309" s="346" t="s">
        <v>3320</v>
      </c>
      <c r="BA309" s="346" t="s">
        <v>3320</v>
      </c>
      <c r="BB309" s="346" t="s">
        <v>3320</v>
      </c>
      <c r="BC309" s="346" t="s">
        <v>3320</v>
      </c>
      <c r="BD309" s="348"/>
      <c r="BE309" s="346" t="s">
        <v>3320</v>
      </c>
      <c r="BF309" s="346" t="s">
        <v>3320</v>
      </c>
      <c r="BG309" s="346" t="s">
        <v>3320</v>
      </c>
      <c r="BH309" s="346" t="s">
        <v>3320</v>
      </c>
      <c r="BI309" s="346" t="s">
        <v>3320</v>
      </c>
      <c r="BJ309" s="346" t="s">
        <v>3320</v>
      </c>
      <c r="BK309" s="346" t="s">
        <v>3320</v>
      </c>
      <c r="BL309" s="346" t="s">
        <v>3320</v>
      </c>
      <c r="BM309" s="346" t="s">
        <v>3320</v>
      </c>
      <c r="BN309" s="345">
        <v>4.5</v>
      </c>
      <c r="BO309" s="345">
        <v>10.5</v>
      </c>
      <c r="BP309" s="346" t="s">
        <v>733</v>
      </c>
      <c r="BQ309" s="346" t="s">
        <v>5937</v>
      </c>
      <c r="BR309" s="345">
        <v>41.5</v>
      </c>
      <c r="BS309" s="346" t="s">
        <v>733</v>
      </c>
      <c r="BT309" s="346" t="s">
        <v>733</v>
      </c>
      <c r="BU309" s="346" t="s">
        <v>733</v>
      </c>
      <c r="BV309" s="345">
        <v>280446</v>
      </c>
      <c r="BW309" s="345">
        <v>238379</v>
      </c>
      <c r="BX309" s="346" t="s">
        <v>8767</v>
      </c>
      <c r="BY309" s="345">
        <v>365</v>
      </c>
      <c r="BZ309" s="345">
        <v>83</v>
      </c>
      <c r="CA309" s="345">
        <v>97</v>
      </c>
      <c r="CB309" s="345">
        <v>20</v>
      </c>
      <c r="CC309" s="347">
        <v>46343</v>
      </c>
      <c r="CD309" s="345">
        <v>1.9</v>
      </c>
      <c r="CE309" s="345">
        <v>9</v>
      </c>
      <c r="CF309" s="346" t="s">
        <v>3320</v>
      </c>
      <c r="CG309" s="346" t="s">
        <v>3320</v>
      </c>
      <c r="CH309" s="348"/>
      <c r="CI309" s="346" t="s">
        <v>3320</v>
      </c>
      <c r="CJ309" s="346" t="s">
        <v>3320</v>
      </c>
      <c r="CK309" s="346" t="s">
        <v>3320</v>
      </c>
      <c r="CL309" s="346" t="s">
        <v>3320</v>
      </c>
      <c r="CM309" s="346" t="s">
        <v>3320</v>
      </c>
      <c r="CN309" s="346" t="s">
        <v>3320</v>
      </c>
      <c r="CO309" s="346" t="s">
        <v>3320</v>
      </c>
      <c r="CP309" s="346" t="s">
        <v>3320</v>
      </c>
      <c r="CQ309" s="346" t="s">
        <v>3320</v>
      </c>
      <c r="CR309" s="346" t="s">
        <v>3320</v>
      </c>
      <c r="CS309" s="346" t="s">
        <v>3320</v>
      </c>
      <c r="CT309" s="346" t="s">
        <v>3320</v>
      </c>
      <c r="CU309" s="346" t="s">
        <v>3320</v>
      </c>
      <c r="CV309" s="346" t="s">
        <v>3320</v>
      </c>
      <c r="CW309" s="346" t="s">
        <v>3320</v>
      </c>
      <c r="CX309" s="346" t="s">
        <v>3320</v>
      </c>
      <c r="CY309" s="346" t="s">
        <v>3320</v>
      </c>
      <c r="CZ309" s="346" t="s">
        <v>3320</v>
      </c>
      <c r="DA309" s="346" t="s">
        <v>3320</v>
      </c>
      <c r="DB309" s="346" t="s">
        <v>3320</v>
      </c>
      <c r="DC309" s="346" t="s">
        <v>3320</v>
      </c>
      <c r="DD309" s="346" t="s">
        <v>3320</v>
      </c>
      <c r="DE309" s="346" t="s">
        <v>3320</v>
      </c>
      <c r="DF309" s="346" t="s">
        <v>3320</v>
      </c>
      <c r="DG309" s="346" t="s">
        <v>3320</v>
      </c>
      <c r="DH309" s="346" t="s">
        <v>3320</v>
      </c>
      <c r="DI309" s="346" t="s">
        <v>3320</v>
      </c>
      <c r="DJ309" s="346" t="s">
        <v>3320</v>
      </c>
      <c r="DK309" s="346" t="s">
        <v>3320</v>
      </c>
      <c r="DL309" s="346" t="s">
        <v>3320</v>
      </c>
      <c r="DM309" s="346" t="s">
        <v>3320</v>
      </c>
      <c r="DN309" s="346" t="s">
        <v>3320</v>
      </c>
      <c r="DO309" s="346" t="s">
        <v>3320</v>
      </c>
      <c r="DP309" s="346" t="s">
        <v>3320</v>
      </c>
      <c r="DQ309" s="346" t="s">
        <v>3320</v>
      </c>
      <c r="DR309" s="346" t="s">
        <v>3320</v>
      </c>
      <c r="DS309" s="346" t="s">
        <v>3320</v>
      </c>
      <c r="DT309" s="346" t="s">
        <v>3320</v>
      </c>
      <c r="DU309" s="346" t="s">
        <v>3320</v>
      </c>
      <c r="DV309" s="346" t="s">
        <v>3320</v>
      </c>
      <c r="DW309" s="346" t="s">
        <v>3320</v>
      </c>
      <c r="DX309" s="346" t="s">
        <v>3320</v>
      </c>
      <c r="DY309" s="346" t="s">
        <v>3320</v>
      </c>
      <c r="DZ309" s="346" t="s">
        <v>3320</v>
      </c>
      <c r="EA309" s="346" t="s">
        <v>3320</v>
      </c>
      <c r="EB309" s="346" t="s">
        <v>3320</v>
      </c>
      <c r="EC309" s="346" t="s">
        <v>3320</v>
      </c>
      <c r="ED309" s="346" t="s">
        <v>3320</v>
      </c>
      <c r="EE309" s="346" t="s">
        <v>3320</v>
      </c>
      <c r="EF309" s="346" t="s">
        <v>3320</v>
      </c>
      <c r="EG309" s="346" t="s">
        <v>3320</v>
      </c>
      <c r="EH309" s="346" t="s">
        <v>3320</v>
      </c>
      <c r="EI309" s="346" t="s">
        <v>3320</v>
      </c>
      <c r="EJ309" s="346" t="s">
        <v>3320</v>
      </c>
      <c r="EK309" s="346" t="s">
        <v>3320</v>
      </c>
      <c r="EL309" s="346" t="s">
        <v>11313</v>
      </c>
      <c r="EM309" s="346" t="s">
        <v>3320</v>
      </c>
      <c r="EN309" s="348"/>
      <c r="EO309" s="346" t="s">
        <v>3320</v>
      </c>
      <c r="EP309" s="346" t="s">
        <v>3320</v>
      </c>
      <c r="EQ309" s="346" t="s">
        <v>3320</v>
      </c>
      <c r="ER309" s="346" t="s">
        <v>3320</v>
      </c>
      <c r="ES309" s="346" t="s">
        <v>3320</v>
      </c>
      <c r="ET309" s="346" t="s">
        <v>3320</v>
      </c>
      <c r="EU309" s="346" t="s">
        <v>3320</v>
      </c>
      <c r="EV309" s="346" t="s">
        <v>3320</v>
      </c>
      <c r="EW309" s="346" t="s">
        <v>3320</v>
      </c>
      <c r="EX309" s="346" t="s">
        <v>3320</v>
      </c>
      <c r="EY309" s="346" t="s">
        <v>3320</v>
      </c>
      <c r="EZ309" s="346" t="s">
        <v>3320</v>
      </c>
      <c r="FA309" s="346" t="s">
        <v>3320</v>
      </c>
      <c r="FB309" s="346" t="s">
        <v>3320</v>
      </c>
      <c r="FC309" s="346" t="s">
        <v>3320</v>
      </c>
      <c r="FD309" s="346" t="s">
        <v>3320</v>
      </c>
      <c r="FE309" s="346" t="s">
        <v>1214</v>
      </c>
      <c r="FF309" s="346" t="s">
        <v>3320</v>
      </c>
      <c r="FG309" s="346" t="s">
        <v>3320</v>
      </c>
      <c r="FH309" s="346" t="s">
        <v>3320</v>
      </c>
      <c r="FI309" s="346" t="s">
        <v>3320</v>
      </c>
      <c r="FJ309" s="346" t="s">
        <v>3320</v>
      </c>
      <c r="FK309" s="346" t="s">
        <v>3320</v>
      </c>
      <c r="FL309" s="346" t="s">
        <v>3320</v>
      </c>
      <c r="FM309" s="346" t="s">
        <v>3320</v>
      </c>
      <c r="FN309" s="346" t="s">
        <v>3320</v>
      </c>
      <c r="FO309" s="346" t="s">
        <v>3320</v>
      </c>
      <c r="FP309" s="346" t="s">
        <v>3320</v>
      </c>
      <c r="FQ309" s="346" t="s">
        <v>3320</v>
      </c>
      <c r="FR309" s="346" t="s">
        <v>3320</v>
      </c>
      <c r="FS309" s="346" t="s">
        <v>3320</v>
      </c>
      <c r="FT309" s="346" t="s">
        <v>3320</v>
      </c>
      <c r="FU309" s="346" t="s">
        <v>3320</v>
      </c>
      <c r="FV309" s="346" t="s">
        <v>3320</v>
      </c>
      <c r="FW309" s="346" t="s">
        <v>3320</v>
      </c>
      <c r="FX309" s="350">
        <v>46084.344537037039</v>
      </c>
      <c r="FY309" s="346" t="s">
        <v>3320</v>
      </c>
      <c r="FZ309" s="346" t="s">
        <v>10029</v>
      </c>
      <c r="GA309" s="346" t="s">
        <v>3320</v>
      </c>
      <c r="GB309" s="346" t="s">
        <v>3320</v>
      </c>
      <c r="GC309" s="346" t="s">
        <v>3320</v>
      </c>
      <c r="GD309" s="346" t="s">
        <v>3320</v>
      </c>
      <c r="GE309" s="346" t="s">
        <v>3320</v>
      </c>
      <c r="GF309" s="346" t="s">
        <v>3320</v>
      </c>
      <c r="GG309" s="346" t="s">
        <v>3320</v>
      </c>
      <c r="GH309" s="346" t="s">
        <v>3320</v>
      </c>
      <c r="GI309" s="346" t="s">
        <v>3320</v>
      </c>
      <c r="GJ309" s="346" t="s">
        <v>3320</v>
      </c>
      <c r="GK309" s="346" t="s">
        <v>3320</v>
      </c>
      <c r="GL309" s="346" t="s">
        <v>3320</v>
      </c>
      <c r="GM309" s="346" t="s">
        <v>3320</v>
      </c>
      <c r="GN309" s="346" t="s">
        <v>3320</v>
      </c>
      <c r="GO309" s="346" t="s">
        <v>3320</v>
      </c>
      <c r="GP309" s="346" t="s">
        <v>3320</v>
      </c>
      <c r="GQ309" s="346" t="s">
        <v>3320</v>
      </c>
      <c r="GR309" s="346" t="s">
        <v>3320</v>
      </c>
      <c r="GS309" s="346" t="s">
        <v>3320</v>
      </c>
      <c r="GT309" s="346" t="s">
        <v>3320</v>
      </c>
      <c r="GU309" s="346" t="s">
        <v>3320</v>
      </c>
      <c r="GV309" s="346" t="s">
        <v>3320</v>
      </c>
      <c r="GW309" s="346" t="s">
        <v>3320</v>
      </c>
      <c r="GX309" s="346" t="s">
        <v>3320</v>
      </c>
      <c r="GY309" s="346" t="s">
        <v>3320</v>
      </c>
      <c r="GZ309" s="346" t="s">
        <v>3320</v>
      </c>
      <c r="HA309" s="346" t="s">
        <v>3320</v>
      </c>
      <c r="HB309" s="346" t="s">
        <v>3320</v>
      </c>
      <c r="HC309" s="346" t="s">
        <v>3320</v>
      </c>
      <c r="HD309" s="346" t="s">
        <v>3320</v>
      </c>
      <c r="HE309" s="346" t="s">
        <v>3320</v>
      </c>
      <c r="HF309" s="346" t="s">
        <v>3320</v>
      </c>
      <c r="HG309" s="346" t="s">
        <v>3320</v>
      </c>
      <c r="HH309" s="346" t="s">
        <v>3320</v>
      </c>
      <c r="HI309" s="346" t="s">
        <v>3320</v>
      </c>
      <c r="HJ309" s="346" t="s">
        <v>3320</v>
      </c>
      <c r="HK309" s="346" t="s">
        <v>3320</v>
      </c>
      <c r="HL309" s="346" t="s">
        <v>3320</v>
      </c>
    </row>
    <row r="310" spans="1:220" ht="15.75" thickBot="1">
      <c r="A310" s="344" t="s">
        <v>11522</v>
      </c>
      <c r="B310" s="345">
        <v>706</v>
      </c>
      <c r="C310" s="346" t="s">
        <v>11871</v>
      </c>
      <c r="D310" s="346" t="s">
        <v>5698</v>
      </c>
      <c r="E310" s="345">
        <v>706</v>
      </c>
      <c r="F310" s="346" t="s">
        <v>11872</v>
      </c>
      <c r="G310" s="346" t="s">
        <v>11873</v>
      </c>
      <c r="H310" s="346" t="s">
        <v>3326</v>
      </c>
      <c r="I310" s="346" t="s">
        <v>5698</v>
      </c>
      <c r="J310" s="346" t="s">
        <v>6141</v>
      </c>
      <c r="K310" s="346" t="s">
        <v>6142</v>
      </c>
      <c r="L310" s="346" t="s">
        <v>11874</v>
      </c>
      <c r="M310" s="346" t="s">
        <v>5698</v>
      </c>
      <c r="N310" s="346" t="s">
        <v>11875</v>
      </c>
      <c r="O310" s="346" t="s">
        <v>6144</v>
      </c>
      <c r="P310" s="346" t="s">
        <v>3320</v>
      </c>
      <c r="Q310" s="346" t="s">
        <v>11876</v>
      </c>
      <c r="R310" s="346" t="s">
        <v>5698</v>
      </c>
      <c r="S310" s="346" t="s">
        <v>11877</v>
      </c>
      <c r="T310" s="346" t="s">
        <v>9570</v>
      </c>
      <c r="U310" s="346" t="s">
        <v>11878</v>
      </c>
      <c r="V310" s="346" t="s">
        <v>733</v>
      </c>
      <c r="W310" s="346" t="s">
        <v>733</v>
      </c>
      <c r="X310" s="346" t="s">
        <v>733</v>
      </c>
      <c r="Y310" s="346" t="s">
        <v>3320</v>
      </c>
      <c r="Z310" s="346" t="s">
        <v>11879</v>
      </c>
      <c r="AA310" s="346" t="s">
        <v>733</v>
      </c>
      <c r="AB310" s="346" t="s">
        <v>11880</v>
      </c>
      <c r="AC310" s="346" t="s">
        <v>11881</v>
      </c>
      <c r="AD310" s="346" t="s">
        <v>5659</v>
      </c>
      <c r="AE310" s="346" t="s">
        <v>11882</v>
      </c>
      <c r="AF310" s="346" t="s">
        <v>11883</v>
      </c>
      <c r="AG310" s="346" t="s">
        <v>11884</v>
      </c>
      <c r="AH310" s="346" t="s">
        <v>3320</v>
      </c>
      <c r="AI310" s="346" t="s">
        <v>3320</v>
      </c>
      <c r="AJ310" s="346" t="s">
        <v>3320</v>
      </c>
      <c r="AK310" s="346" t="s">
        <v>3320</v>
      </c>
      <c r="AL310" s="346" t="s">
        <v>3320</v>
      </c>
      <c r="AM310" s="346" t="s">
        <v>3320</v>
      </c>
      <c r="AN310" s="346" t="s">
        <v>3320</v>
      </c>
      <c r="AO310" s="346" t="s">
        <v>3320</v>
      </c>
      <c r="AP310" s="346" t="s">
        <v>3320</v>
      </c>
      <c r="AQ310" s="346" t="s">
        <v>3320</v>
      </c>
      <c r="AR310" s="346" t="s">
        <v>3320</v>
      </c>
      <c r="AS310" s="346" t="s">
        <v>3320</v>
      </c>
      <c r="AT310" s="346" t="s">
        <v>3320</v>
      </c>
      <c r="AU310" s="346" t="s">
        <v>3320</v>
      </c>
      <c r="AV310" s="346" t="s">
        <v>3320</v>
      </c>
      <c r="AW310" s="346" t="s">
        <v>3320</v>
      </c>
      <c r="AX310" s="346" t="s">
        <v>3320</v>
      </c>
      <c r="AY310" s="346" t="s">
        <v>3320</v>
      </c>
      <c r="AZ310" s="346" t="s">
        <v>3320</v>
      </c>
      <c r="BA310" s="346" t="s">
        <v>3320</v>
      </c>
      <c r="BB310" s="346" t="s">
        <v>3320</v>
      </c>
      <c r="BC310" s="346" t="s">
        <v>3320</v>
      </c>
      <c r="BD310" s="348"/>
      <c r="BE310" s="346" t="s">
        <v>3320</v>
      </c>
      <c r="BF310" s="346" t="s">
        <v>3320</v>
      </c>
      <c r="BG310" s="346" t="s">
        <v>3320</v>
      </c>
      <c r="BH310" s="346" t="s">
        <v>3320</v>
      </c>
      <c r="BI310" s="346" t="s">
        <v>3320</v>
      </c>
      <c r="BJ310" s="346" t="s">
        <v>3320</v>
      </c>
      <c r="BK310" s="346" t="s">
        <v>3320</v>
      </c>
      <c r="BL310" s="346" t="s">
        <v>3320</v>
      </c>
      <c r="BM310" s="346" t="s">
        <v>3320</v>
      </c>
      <c r="BN310" s="346" t="s">
        <v>3320</v>
      </c>
      <c r="BO310" s="346" t="s">
        <v>3320</v>
      </c>
      <c r="BP310" s="346" t="s">
        <v>3320</v>
      </c>
      <c r="BQ310" s="346" t="s">
        <v>3320</v>
      </c>
      <c r="BR310" s="346" t="s">
        <v>3320</v>
      </c>
      <c r="BS310" s="346" t="s">
        <v>3320</v>
      </c>
      <c r="BT310" s="346" t="s">
        <v>3320</v>
      </c>
      <c r="BU310" s="346" t="s">
        <v>3320</v>
      </c>
      <c r="BV310" s="346" t="s">
        <v>3320</v>
      </c>
      <c r="BW310" s="346" t="s">
        <v>3320</v>
      </c>
      <c r="BX310" s="348"/>
      <c r="BY310" s="346" t="s">
        <v>3320</v>
      </c>
      <c r="BZ310" s="346" t="s">
        <v>3320</v>
      </c>
      <c r="CA310" s="346" t="s">
        <v>3320</v>
      </c>
      <c r="CB310" s="346" t="s">
        <v>3320</v>
      </c>
      <c r="CC310" s="346" t="s">
        <v>3320</v>
      </c>
      <c r="CD310" s="346" t="s">
        <v>3320</v>
      </c>
      <c r="CE310" s="346" t="s">
        <v>3320</v>
      </c>
      <c r="CF310" s="346" t="s">
        <v>3320</v>
      </c>
      <c r="CG310" s="346" t="s">
        <v>3320</v>
      </c>
      <c r="CH310" s="348"/>
      <c r="CI310" s="346" t="s">
        <v>3320</v>
      </c>
      <c r="CJ310" s="346" t="s">
        <v>3320</v>
      </c>
      <c r="CK310" s="346" t="s">
        <v>3320</v>
      </c>
      <c r="CL310" s="346" t="s">
        <v>3320</v>
      </c>
      <c r="CM310" s="346" t="s">
        <v>3320</v>
      </c>
      <c r="CN310" s="346" t="s">
        <v>3320</v>
      </c>
      <c r="CO310" s="346" t="s">
        <v>3320</v>
      </c>
      <c r="CP310" s="346" t="s">
        <v>3320</v>
      </c>
      <c r="CQ310" s="346" t="s">
        <v>3320</v>
      </c>
      <c r="CR310" s="346" t="s">
        <v>3320</v>
      </c>
      <c r="CS310" s="346" t="s">
        <v>3320</v>
      </c>
      <c r="CT310" s="346" t="s">
        <v>3320</v>
      </c>
      <c r="CU310" s="346" t="s">
        <v>3320</v>
      </c>
      <c r="CV310" s="346" t="s">
        <v>3320</v>
      </c>
      <c r="CW310" s="346" t="s">
        <v>3320</v>
      </c>
      <c r="CX310" s="346" t="s">
        <v>3320</v>
      </c>
      <c r="CY310" s="346" t="s">
        <v>3320</v>
      </c>
      <c r="CZ310" s="346" t="s">
        <v>3320</v>
      </c>
      <c r="DA310" s="346" t="s">
        <v>3320</v>
      </c>
      <c r="DB310" s="346" t="s">
        <v>3320</v>
      </c>
      <c r="DC310" s="346" t="s">
        <v>3320</v>
      </c>
      <c r="DD310" s="346" t="s">
        <v>3320</v>
      </c>
      <c r="DE310" s="346" t="s">
        <v>3320</v>
      </c>
      <c r="DF310" s="346" t="s">
        <v>3320</v>
      </c>
      <c r="DG310" s="346" t="s">
        <v>3320</v>
      </c>
      <c r="DH310" s="346" t="s">
        <v>3320</v>
      </c>
      <c r="DI310" s="346" t="s">
        <v>3320</v>
      </c>
      <c r="DJ310" s="346" t="s">
        <v>3320</v>
      </c>
      <c r="DK310" s="346" t="s">
        <v>3320</v>
      </c>
      <c r="DL310" s="346" t="s">
        <v>3320</v>
      </c>
      <c r="DM310" s="346" t="s">
        <v>3320</v>
      </c>
      <c r="DN310" s="346" t="s">
        <v>3320</v>
      </c>
      <c r="DO310" s="346" t="s">
        <v>3320</v>
      </c>
      <c r="DP310" s="346" t="s">
        <v>3320</v>
      </c>
      <c r="DQ310" s="346" t="s">
        <v>3320</v>
      </c>
      <c r="DR310" s="346" t="s">
        <v>3320</v>
      </c>
      <c r="DS310" s="346" t="s">
        <v>3320</v>
      </c>
      <c r="DT310" s="346" t="s">
        <v>3320</v>
      </c>
      <c r="DU310" s="346" t="s">
        <v>3320</v>
      </c>
      <c r="DV310" s="346" t="s">
        <v>3320</v>
      </c>
      <c r="DW310" s="346" t="s">
        <v>3320</v>
      </c>
      <c r="DX310" s="346" t="s">
        <v>3320</v>
      </c>
      <c r="DY310" s="346" t="s">
        <v>3320</v>
      </c>
      <c r="DZ310" s="346" t="s">
        <v>3320</v>
      </c>
      <c r="EA310" s="346" t="s">
        <v>3320</v>
      </c>
      <c r="EB310" s="346" t="s">
        <v>3320</v>
      </c>
      <c r="EC310" s="346" t="s">
        <v>3320</v>
      </c>
      <c r="ED310" s="346" t="s">
        <v>3320</v>
      </c>
      <c r="EE310" s="346" t="s">
        <v>3320</v>
      </c>
      <c r="EF310" s="346" t="s">
        <v>3320</v>
      </c>
      <c r="EG310" s="346" t="s">
        <v>3320</v>
      </c>
      <c r="EH310" s="346" t="s">
        <v>3320</v>
      </c>
      <c r="EI310" s="346" t="s">
        <v>3320</v>
      </c>
      <c r="EJ310" s="346" t="s">
        <v>3320</v>
      </c>
      <c r="EK310" s="346" t="s">
        <v>3320</v>
      </c>
      <c r="EL310" s="346" t="s">
        <v>3320</v>
      </c>
      <c r="EM310" s="346" t="s">
        <v>3320</v>
      </c>
      <c r="EN310" s="348"/>
      <c r="EO310" s="346" t="s">
        <v>3320</v>
      </c>
      <c r="EP310" s="346" t="s">
        <v>3320</v>
      </c>
      <c r="EQ310" s="346" t="s">
        <v>3320</v>
      </c>
      <c r="ER310" s="346" t="s">
        <v>3320</v>
      </c>
      <c r="ES310" s="346" t="s">
        <v>3320</v>
      </c>
      <c r="ET310" s="346" t="s">
        <v>3320</v>
      </c>
      <c r="EU310" s="346" t="s">
        <v>3320</v>
      </c>
      <c r="EV310" s="346" t="s">
        <v>3320</v>
      </c>
      <c r="EW310" s="346" t="s">
        <v>3320</v>
      </c>
      <c r="EX310" s="346" t="s">
        <v>3320</v>
      </c>
      <c r="EY310" s="346" t="s">
        <v>3320</v>
      </c>
      <c r="EZ310" s="346" t="s">
        <v>3320</v>
      </c>
      <c r="FA310" s="346" t="s">
        <v>3320</v>
      </c>
      <c r="FB310" s="346" t="s">
        <v>3320</v>
      </c>
      <c r="FC310" s="346" t="s">
        <v>3320</v>
      </c>
      <c r="FD310" s="346" t="s">
        <v>3320</v>
      </c>
      <c r="FE310" s="346" t="s">
        <v>1214</v>
      </c>
      <c r="FF310" s="346" t="s">
        <v>3320</v>
      </c>
      <c r="FG310" s="346" t="s">
        <v>3320</v>
      </c>
      <c r="FH310" s="346" t="s">
        <v>3320</v>
      </c>
      <c r="FI310" s="346" t="s">
        <v>3320</v>
      </c>
      <c r="FJ310" s="346" t="s">
        <v>3320</v>
      </c>
      <c r="FK310" s="346" t="s">
        <v>3320</v>
      </c>
      <c r="FL310" s="346" t="s">
        <v>3320</v>
      </c>
      <c r="FM310" s="346" t="s">
        <v>3320</v>
      </c>
      <c r="FN310" s="346" t="s">
        <v>3320</v>
      </c>
      <c r="FO310" s="346" t="s">
        <v>3320</v>
      </c>
      <c r="FP310" s="346" t="s">
        <v>3320</v>
      </c>
      <c r="FQ310" s="346" t="s">
        <v>3320</v>
      </c>
      <c r="FR310" s="346" t="s">
        <v>3320</v>
      </c>
      <c r="FS310" s="346" t="s">
        <v>3320</v>
      </c>
      <c r="FT310" s="346" t="s">
        <v>3320</v>
      </c>
      <c r="FU310" s="346" t="s">
        <v>3320</v>
      </c>
      <c r="FV310" s="346" t="s">
        <v>3320</v>
      </c>
      <c r="FW310" s="346" t="s">
        <v>3320</v>
      </c>
      <c r="FX310" s="350">
        <v>46076.835682870369</v>
      </c>
      <c r="FY310" s="346" t="s">
        <v>3320</v>
      </c>
      <c r="FZ310" s="346" t="s">
        <v>10029</v>
      </c>
      <c r="GA310" s="346" t="s">
        <v>3320</v>
      </c>
      <c r="GB310" s="346" t="s">
        <v>3320</v>
      </c>
      <c r="GC310" s="346" t="s">
        <v>3320</v>
      </c>
      <c r="GD310" s="346" t="s">
        <v>3320</v>
      </c>
      <c r="GE310" s="346" t="s">
        <v>3320</v>
      </c>
      <c r="GF310" s="346" t="s">
        <v>3320</v>
      </c>
      <c r="GG310" s="346" t="s">
        <v>3320</v>
      </c>
      <c r="GH310" s="346" t="s">
        <v>3320</v>
      </c>
      <c r="GI310" s="346" t="s">
        <v>3320</v>
      </c>
      <c r="GJ310" s="346" t="s">
        <v>3320</v>
      </c>
      <c r="GK310" s="346" t="s">
        <v>3320</v>
      </c>
      <c r="GL310" s="346" t="s">
        <v>3320</v>
      </c>
      <c r="GM310" s="346" t="s">
        <v>3320</v>
      </c>
      <c r="GN310" s="346" t="s">
        <v>3320</v>
      </c>
      <c r="GO310" s="346" t="s">
        <v>3320</v>
      </c>
      <c r="GP310" s="346" t="s">
        <v>3320</v>
      </c>
      <c r="GQ310" s="346" t="s">
        <v>3320</v>
      </c>
      <c r="GR310" s="346" t="s">
        <v>3320</v>
      </c>
      <c r="GS310" s="346" t="s">
        <v>3320</v>
      </c>
      <c r="GT310" s="346" t="s">
        <v>3320</v>
      </c>
      <c r="GU310" s="346" t="s">
        <v>3320</v>
      </c>
      <c r="GV310" s="346" t="s">
        <v>3320</v>
      </c>
      <c r="GW310" s="346" t="s">
        <v>3320</v>
      </c>
      <c r="GX310" s="346" t="s">
        <v>3320</v>
      </c>
      <c r="GY310" s="346" t="s">
        <v>3320</v>
      </c>
      <c r="GZ310" s="346" t="s">
        <v>3320</v>
      </c>
      <c r="HA310" s="346" t="s">
        <v>3320</v>
      </c>
      <c r="HB310" s="346" t="s">
        <v>3320</v>
      </c>
      <c r="HC310" s="346" t="s">
        <v>3320</v>
      </c>
      <c r="HD310" s="346" t="s">
        <v>3320</v>
      </c>
      <c r="HE310" s="346" t="s">
        <v>3320</v>
      </c>
      <c r="HF310" s="346" t="s">
        <v>3320</v>
      </c>
      <c r="HG310" s="346" t="s">
        <v>3320</v>
      </c>
      <c r="HH310" s="346" t="s">
        <v>3320</v>
      </c>
      <c r="HI310" s="346" t="s">
        <v>3320</v>
      </c>
      <c r="HJ310" s="346" t="s">
        <v>3320</v>
      </c>
      <c r="HK310" s="346" t="s">
        <v>3320</v>
      </c>
      <c r="HL310" s="346" t="s">
        <v>3320</v>
      </c>
    </row>
    <row r="311" spans="1:220" ht="15.75" thickBot="1">
      <c r="A311" s="344" t="s">
        <v>11522</v>
      </c>
      <c r="B311" s="345">
        <v>705</v>
      </c>
      <c r="C311" s="346" t="s">
        <v>11885</v>
      </c>
      <c r="D311" s="346" t="s">
        <v>5698</v>
      </c>
      <c r="E311" s="345">
        <v>705</v>
      </c>
      <c r="F311" s="346" t="s">
        <v>11886</v>
      </c>
      <c r="G311" s="346" t="s">
        <v>11887</v>
      </c>
      <c r="H311" s="346" t="s">
        <v>9186</v>
      </c>
      <c r="I311" s="346" t="s">
        <v>5643</v>
      </c>
      <c r="J311" s="346" t="s">
        <v>6141</v>
      </c>
      <c r="K311" s="346" t="s">
        <v>6142</v>
      </c>
      <c r="L311" s="346" t="s">
        <v>11874</v>
      </c>
      <c r="M311" s="346" t="s">
        <v>5698</v>
      </c>
      <c r="N311" s="346" t="s">
        <v>11888</v>
      </c>
      <c r="O311" s="346" t="s">
        <v>9567</v>
      </c>
      <c r="P311" s="346" t="s">
        <v>3320</v>
      </c>
      <c r="Q311" s="346" t="s">
        <v>11889</v>
      </c>
      <c r="R311" s="346" t="s">
        <v>5698</v>
      </c>
      <c r="S311" s="346" t="s">
        <v>11890</v>
      </c>
      <c r="T311" s="346" t="s">
        <v>11891</v>
      </c>
      <c r="U311" s="346" t="s">
        <v>11878</v>
      </c>
      <c r="V311" s="346" t="s">
        <v>733</v>
      </c>
      <c r="W311" s="346" t="s">
        <v>733</v>
      </c>
      <c r="X311" s="346" t="s">
        <v>733</v>
      </c>
      <c r="Y311" s="346" t="s">
        <v>3320</v>
      </c>
      <c r="Z311" s="346" t="s">
        <v>11892</v>
      </c>
      <c r="AA311" s="346" t="s">
        <v>733</v>
      </c>
      <c r="AB311" s="346" t="s">
        <v>11893</v>
      </c>
      <c r="AC311" s="346" t="s">
        <v>11881</v>
      </c>
      <c r="AD311" s="346" t="s">
        <v>5659</v>
      </c>
      <c r="AE311" s="346" t="s">
        <v>11882</v>
      </c>
      <c r="AF311" s="346" t="s">
        <v>11883</v>
      </c>
      <c r="AG311" s="346" t="s">
        <v>11894</v>
      </c>
      <c r="AH311" s="346" t="s">
        <v>1214</v>
      </c>
      <c r="AI311" s="346" t="s">
        <v>3320</v>
      </c>
      <c r="AJ311" s="346" t="s">
        <v>7206</v>
      </c>
      <c r="AK311" s="346" t="s">
        <v>3630</v>
      </c>
      <c r="AL311" s="346" t="s">
        <v>5712</v>
      </c>
      <c r="AM311" s="347">
        <v>47483</v>
      </c>
      <c r="AN311" s="345">
        <v>24</v>
      </c>
      <c r="AO311" s="345">
        <v>200</v>
      </c>
      <c r="AP311" s="346" t="s">
        <v>5666</v>
      </c>
      <c r="AQ311" s="345">
        <v>360600</v>
      </c>
      <c r="AR311" s="345">
        <v>360</v>
      </c>
      <c r="AS311" s="346" t="s">
        <v>733</v>
      </c>
      <c r="AT311" s="345">
        <v>23</v>
      </c>
      <c r="AU311" s="346" t="s">
        <v>1214</v>
      </c>
      <c r="AV311" s="345">
        <v>670</v>
      </c>
      <c r="AW311" s="346" t="s">
        <v>5667</v>
      </c>
      <c r="AX311" s="346" t="s">
        <v>5668</v>
      </c>
      <c r="AY311" s="346" t="s">
        <v>3320</v>
      </c>
      <c r="AZ311" s="346" t="s">
        <v>733</v>
      </c>
      <c r="BA311" s="346" t="s">
        <v>733</v>
      </c>
      <c r="BB311" s="345">
        <v>2624</v>
      </c>
      <c r="BC311" s="345">
        <v>2520.3000000000002</v>
      </c>
      <c r="BD311" s="346" t="s">
        <v>6451</v>
      </c>
      <c r="BE311" s="345">
        <v>365</v>
      </c>
      <c r="BF311" s="345">
        <v>84</v>
      </c>
      <c r="BG311" s="345">
        <v>97</v>
      </c>
      <c r="BH311" s="345">
        <v>30</v>
      </c>
      <c r="BI311" s="347">
        <v>46752</v>
      </c>
      <c r="BJ311" s="345">
        <v>1.7</v>
      </c>
      <c r="BK311" s="345">
        <v>5</v>
      </c>
      <c r="BL311" s="346" t="s">
        <v>11895</v>
      </c>
      <c r="BM311" s="346" t="s">
        <v>3320</v>
      </c>
      <c r="BN311" s="346" t="s">
        <v>3320</v>
      </c>
      <c r="BO311" s="346" t="s">
        <v>3320</v>
      </c>
      <c r="BP311" s="346" t="s">
        <v>3320</v>
      </c>
      <c r="BQ311" s="346" t="s">
        <v>3320</v>
      </c>
      <c r="BR311" s="346" t="s">
        <v>3320</v>
      </c>
      <c r="BS311" s="346" t="s">
        <v>3320</v>
      </c>
      <c r="BT311" s="346" t="s">
        <v>3320</v>
      </c>
      <c r="BU311" s="346" t="s">
        <v>3320</v>
      </c>
      <c r="BV311" s="346" t="s">
        <v>3320</v>
      </c>
      <c r="BW311" s="346" t="s">
        <v>3320</v>
      </c>
      <c r="BX311" s="348"/>
      <c r="BY311" s="346" t="s">
        <v>3320</v>
      </c>
      <c r="BZ311" s="346" t="s">
        <v>3320</v>
      </c>
      <c r="CA311" s="346" t="s">
        <v>3320</v>
      </c>
      <c r="CB311" s="346" t="s">
        <v>3320</v>
      </c>
      <c r="CC311" s="346" t="s">
        <v>3320</v>
      </c>
      <c r="CD311" s="346" t="s">
        <v>3320</v>
      </c>
      <c r="CE311" s="346" t="s">
        <v>3320</v>
      </c>
      <c r="CF311" s="346" t="s">
        <v>3320</v>
      </c>
      <c r="CG311" s="346" t="s">
        <v>3320</v>
      </c>
      <c r="CH311" s="348"/>
      <c r="CI311" s="346" t="s">
        <v>3320</v>
      </c>
      <c r="CJ311" s="346" t="s">
        <v>3320</v>
      </c>
      <c r="CK311" s="346" t="s">
        <v>3320</v>
      </c>
      <c r="CL311" s="346" t="s">
        <v>3320</v>
      </c>
      <c r="CM311" s="346" t="s">
        <v>3320</v>
      </c>
      <c r="CN311" s="346" t="s">
        <v>3320</v>
      </c>
      <c r="CO311" s="346" t="s">
        <v>3320</v>
      </c>
      <c r="CP311" s="346" t="s">
        <v>3320</v>
      </c>
      <c r="CQ311" s="346" t="s">
        <v>3320</v>
      </c>
      <c r="CR311" s="346" t="s">
        <v>3320</v>
      </c>
      <c r="CS311" s="346" t="s">
        <v>3320</v>
      </c>
      <c r="CT311" s="346" t="s">
        <v>3320</v>
      </c>
      <c r="CU311" s="346" t="s">
        <v>3320</v>
      </c>
      <c r="CV311" s="346" t="s">
        <v>3320</v>
      </c>
      <c r="CW311" s="346" t="s">
        <v>3320</v>
      </c>
      <c r="CX311" s="346" t="s">
        <v>3320</v>
      </c>
      <c r="CY311" s="346" t="s">
        <v>3320</v>
      </c>
      <c r="CZ311" s="346" t="s">
        <v>3320</v>
      </c>
      <c r="DA311" s="346" t="s">
        <v>3320</v>
      </c>
      <c r="DB311" s="346" t="s">
        <v>3320</v>
      </c>
      <c r="DC311" s="346" t="s">
        <v>3320</v>
      </c>
      <c r="DD311" s="346" t="s">
        <v>3320</v>
      </c>
      <c r="DE311" s="346" t="s">
        <v>3320</v>
      </c>
      <c r="DF311" s="346" t="s">
        <v>3320</v>
      </c>
      <c r="DG311" s="346" t="s">
        <v>3320</v>
      </c>
      <c r="DH311" s="346" t="s">
        <v>3320</v>
      </c>
      <c r="DI311" s="346" t="s">
        <v>3320</v>
      </c>
      <c r="DJ311" s="346" t="s">
        <v>3320</v>
      </c>
      <c r="DK311" s="346" t="s">
        <v>3320</v>
      </c>
      <c r="DL311" s="346" t="s">
        <v>3320</v>
      </c>
      <c r="DM311" s="346" t="s">
        <v>3320</v>
      </c>
      <c r="DN311" s="346" t="s">
        <v>3320</v>
      </c>
      <c r="DO311" s="346" t="s">
        <v>3320</v>
      </c>
      <c r="DP311" s="346" t="s">
        <v>3320</v>
      </c>
      <c r="DQ311" s="346" t="s">
        <v>3320</v>
      </c>
      <c r="DR311" s="346" t="s">
        <v>3320</v>
      </c>
      <c r="DS311" s="346" t="s">
        <v>3320</v>
      </c>
      <c r="DT311" s="346" t="s">
        <v>3320</v>
      </c>
      <c r="DU311" s="346" t="s">
        <v>3320</v>
      </c>
      <c r="DV311" s="346" t="s">
        <v>3320</v>
      </c>
      <c r="DW311" s="346" t="s">
        <v>3320</v>
      </c>
      <c r="DX311" s="346" t="s">
        <v>3320</v>
      </c>
      <c r="DY311" s="346" t="s">
        <v>3320</v>
      </c>
      <c r="DZ311" s="346" t="s">
        <v>3320</v>
      </c>
      <c r="EA311" s="346" t="s">
        <v>3320</v>
      </c>
      <c r="EB311" s="346" t="s">
        <v>3320</v>
      </c>
      <c r="EC311" s="346" t="s">
        <v>3320</v>
      </c>
      <c r="ED311" s="346" t="s">
        <v>3320</v>
      </c>
      <c r="EE311" s="346" t="s">
        <v>3320</v>
      </c>
      <c r="EF311" s="345">
        <v>190000000</v>
      </c>
      <c r="EG311" s="346" t="s">
        <v>1214</v>
      </c>
      <c r="EH311" s="346" t="s">
        <v>733</v>
      </c>
      <c r="EI311" s="346" t="s">
        <v>733</v>
      </c>
      <c r="EJ311" s="346" t="s">
        <v>733</v>
      </c>
      <c r="EK311" s="346" t="s">
        <v>4223</v>
      </c>
      <c r="EL311" s="346" t="s">
        <v>11896</v>
      </c>
      <c r="EM311" s="179" t="s">
        <v>11897</v>
      </c>
      <c r="EN311" s="348"/>
      <c r="EO311" s="346" t="s">
        <v>10095</v>
      </c>
      <c r="EP311" s="346" t="s">
        <v>3320</v>
      </c>
      <c r="EQ311" s="346" t="s">
        <v>3320</v>
      </c>
      <c r="ER311" s="346" t="s">
        <v>3320</v>
      </c>
      <c r="ES311" s="346" t="s">
        <v>3320</v>
      </c>
      <c r="ET311" s="346" t="s">
        <v>3320</v>
      </c>
      <c r="EU311" s="346" t="s">
        <v>3320</v>
      </c>
      <c r="EV311" s="346" t="s">
        <v>3320</v>
      </c>
      <c r="EW311" s="346" t="s">
        <v>3320</v>
      </c>
      <c r="EX311" s="346" t="s">
        <v>3320</v>
      </c>
      <c r="EY311" s="346" t="s">
        <v>3320</v>
      </c>
      <c r="EZ311" s="346" t="s">
        <v>3320</v>
      </c>
      <c r="FA311" s="346" t="s">
        <v>3320</v>
      </c>
      <c r="FB311" s="346" t="s">
        <v>3320</v>
      </c>
      <c r="FC311" s="346" t="s">
        <v>3320</v>
      </c>
      <c r="FD311" s="346" t="s">
        <v>3320</v>
      </c>
      <c r="FE311" s="346" t="s">
        <v>1214</v>
      </c>
      <c r="FF311" s="346" t="s">
        <v>3320</v>
      </c>
      <c r="FG311" s="346" t="s">
        <v>1214</v>
      </c>
      <c r="FH311" s="346" t="s">
        <v>3320</v>
      </c>
      <c r="FI311" s="346" t="s">
        <v>3320</v>
      </c>
      <c r="FJ311" s="346" t="s">
        <v>3320</v>
      </c>
      <c r="FK311" s="345">
        <v>0</v>
      </c>
      <c r="FL311" s="346" t="s">
        <v>1214</v>
      </c>
      <c r="FM311" s="346" t="s">
        <v>3320</v>
      </c>
      <c r="FN311" s="346" t="s">
        <v>3320</v>
      </c>
      <c r="FO311" s="346" t="s">
        <v>1214</v>
      </c>
      <c r="FP311" s="346" t="s">
        <v>3320</v>
      </c>
      <c r="FQ311" s="346" t="s">
        <v>3320</v>
      </c>
      <c r="FR311" s="346" t="s">
        <v>3320</v>
      </c>
      <c r="FS311" s="346" t="s">
        <v>3320</v>
      </c>
      <c r="FT311" s="346" t="s">
        <v>3320</v>
      </c>
      <c r="FU311" s="346" t="s">
        <v>3320</v>
      </c>
      <c r="FV311" s="346" t="s">
        <v>3320</v>
      </c>
      <c r="FW311" s="346" t="s">
        <v>3320</v>
      </c>
      <c r="FX311" s="350">
        <v>46076.806331018517</v>
      </c>
      <c r="FY311" s="346" t="s">
        <v>3320</v>
      </c>
      <c r="FZ311" s="346" t="s">
        <v>10029</v>
      </c>
      <c r="GA311" s="346" t="s">
        <v>3320</v>
      </c>
      <c r="GB311" s="346" t="s">
        <v>3320</v>
      </c>
      <c r="GC311" s="346" t="s">
        <v>3320</v>
      </c>
      <c r="GD311" s="346" t="s">
        <v>3320</v>
      </c>
      <c r="GE311" s="346" t="s">
        <v>3320</v>
      </c>
      <c r="GF311" s="346" t="s">
        <v>3320</v>
      </c>
      <c r="GG311" s="346" t="s">
        <v>3320</v>
      </c>
      <c r="GH311" s="346" t="s">
        <v>3320</v>
      </c>
      <c r="GI311" s="346" t="s">
        <v>3320</v>
      </c>
      <c r="GJ311" s="346" t="s">
        <v>3320</v>
      </c>
      <c r="GK311" s="346" t="s">
        <v>3320</v>
      </c>
      <c r="GL311" s="346" t="s">
        <v>3320</v>
      </c>
      <c r="GM311" s="346" t="s">
        <v>3320</v>
      </c>
      <c r="GN311" s="346" t="s">
        <v>3320</v>
      </c>
      <c r="GO311" s="346" t="s">
        <v>3320</v>
      </c>
      <c r="GP311" s="346" t="s">
        <v>3320</v>
      </c>
      <c r="GQ311" s="346" t="s">
        <v>3320</v>
      </c>
      <c r="GR311" s="346" t="s">
        <v>3320</v>
      </c>
      <c r="GS311" s="346" t="s">
        <v>3320</v>
      </c>
      <c r="GT311" s="346" t="s">
        <v>3320</v>
      </c>
      <c r="GU311" s="346" t="s">
        <v>3320</v>
      </c>
      <c r="GV311" s="346" t="s">
        <v>3320</v>
      </c>
      <c r="GW311" s="346" t="s">
        <v>3320</v>
      </c>
      <c r="GX311" s="346" t="s">
        <v>3320</v>
      </c>
      <c r="GY311" s="346" t="s">
        <v>3320</v>
      </c>
      <c r="GZ311" s="346" t="s">
        <v>3320</v>
      </c>
      <c r="HA311" s="346" t="s">
        <v>3320</v>
      </c>
      <c r="HB311" s="346" t="s">
        <v>3320</v>
      </c>
      <c r="HC311" s="346" t="s">
        <v>3320</v>
      </c>
      <c r="HD311" s="346" t="s">
        <v>3320</v>
      </c>
      <c r="HE311" s="346" t="s">
        <v>3320</v>
      </c>
      <c r="HF311" s="346" t="s">
        <v>3320</v>
      </c>
      <c r="HG311" s="346" t="s">
        <v>3320</v>
      </c>
      <c r="HH311" s="346" t="s">
        <v>3320</v>
      </c>
      <c r="HI311" s="346" t="s">
        <v>3320</v>
      </c>
      <c r="HJ311" s="346" t="s">
        <v>3320</v>
      </c>
      <c r="HK311" s="346" t="s">
        <v>3320</v>
      </c>
      <c r="HL311" s="346" t="s">
        <v>3320</v>
      </c>
    </row>
    <row r="312" spans="1:220" ht="15.75" thickBot="1">
      <c r="A312" s="344" t="s">
        <v>11522</v>
      </c>
      <c r="B312" s="345">
        <v>703</v>
      </c>
      <c r="C312" s="346" t="s">
        <v>11898</v>
      </c>
      <c r="D312" s="346" t="s">
        <v>5698</v>
      </c>
      <c r="E312" s="345">
        <v>703</v>
      </c>
      <c r="F312" s="346" t="s">
        <v>11899</v>
      </c>
      <c r="G312" s="346" t="s">
        <v>11900</v>
      </c>
      <c r="H312" s="346" t="s">
        <v>11388</v>
      </c>
      <c r="I312" s="346" t="s">
        <v>5643</v>
      </c>
      <c r="J312" s="346" t="s">
        <v>4691</v>
      </c>
      <c r="K312" s="346" t="s">
        <v>11901</v>
      </c>
      <c r="L312" s="346" t="s">
        <v>11902</v>
      </c>
      <c r="M312" s="346" t="s">
        <v>11903</v>
      </c>
      <c r="N312" s="346" t="s">
        <v>11904</v>
      </c>
      <c r="O312" s="346" t="s">
        <v>11905</v>
      </c>
      <c r="P312" s="346" t="s">
        <v>3320</v>
      </c>
      <c r="Q312" s="346" t="s">
        <v>11906</v>
      </c>
      <c r="R312" s="346" t="s">
        <v>5698</v>
      </c>
      <c r="S312" s="346" t="s">
        <v>11907</v>
      </c>
      <c r="T312" s="346" t="s">
        <v>11908</v>
      </c>
      <c r="U312" s="346" t="s">
        <v>11909</v>
      </c>
      <c r="V312" s="346" t="s">
        <v>733</v>
      </c>
      <c r="W312" s="346" t="s">
        <v>733</v>
      </c>
      <c r="X312" s="346" t="s">
        <v>733</v>
      </c>
      <c r="Y312" s="346" t="s">
        <v>3320</v>
      </c>
      <c r="Z312" s="346" t="s">
        <v>11910</v>
      </c>
      <c r="AA312" s="346" t="s">
        <v>733</v>
      </c>
      <c r="AB312" s="346" t="s">
        <v>11911</v>
      </c>
      <c r="AC312" s="346" t="s">
        <v>11912</v>
      </c>
      <c r="AD312" s="346" t="s">
        <v>11913</v>
      </c>
      <c r="AE312" s="346" t="s">
        <v>11914</v>
      </c>
      <c r="AF312" s="346" t="s">
        <v>11915</v>
      </c>
      <c r="AG312" s="346" t="s">
        <v>11916</v>
      </c>
      <c r="AH312" s="346" t="s">
        <v>733</v>
      </c>
      <c r="AI312" s="346" t="s">
        <v>11302</v>
      </c>
      <c r="AJ312" s="346" t="s">
        <v>3320</v>
      </c>
      <c r="AK312" s="346" t="s">
        <v>3320</v>
      </c>
      <c r="AL312" s="346" t="s">
        <v>3320</v>
      </c>
      <c r="AM312" s="346" t="s">
        <v>3320</v>
      </c>
      <c r="AN312" s="346" t="s">
        <v>3320</v>
      </c>
      <c r="AO312" s="346" t="s">
        <v>3320</v>
      </c>
      <c r="AP312" s="346" t="s">
        <v>3320</v>
      </c>
      <c r="AQ312" s="346" t="s">
        <v>3320</v>
      </c>
      <c r="AR312" s="346" t="s">
        <v>3320</v>
      </c>
      <c r="AS312" s="346" t="s">
        <v>3320</v>
      </c>
      <c r="AT312" s="346" t="s">
        <v>3320</v>
      </c>
      <c r="AU312" s="346" t="s">
        <v>3320</v>
      </c>
      <c r="AV312" s="346" t="s">
        <v>3320</v>
      </c>
      <c r="AW312" s="346" t="s">
        <v>3320</v>
      </c>
      <c r="AX312" s="346" t="s">
        <v>3320</v>
      </c>
      <c r="AY312" s="346" t="s">
        <v>3320</v>
      </c>
      <c r="AZ312" s="346" t="s">
        <v>3320</v>
      </c>
      <c r="BA312" s="346" t="s">
        <v>3320</v>
      </c>
      <c r="BB312" s="346" t="s">
        <v>3320</v>
      </c>
      <c r="BC312" s="346" t="s">
        <v>3320</v>
      </c>
      <c r="BD312" s="348"/>
      <c r="BE312" s="346" t="s">
        <v>3320</v>
      </c>
      <c r="BF312" s="346" t="s">
        <v>3320</v>
      </c>
      <c r="BG312" s="346" t="s">
        <v>3320</v>
      </c>
      <c r="BH312" s="346" t="s">
        <v>3320</v>
      </c>
      <c r="BI312" s="346" t="s">
        <v>3320</v>
      </c>
      <c r="BJ312" s="346" t="s">
        <v>3320</v>
      </c>
      <c r="BK312" s="346" t="s">
        <v>3320</v>
      </c>
      <c r="BL312" s="346" t="s">
        <v>3320</v>
      </c>
      <c r="BM312" s="346" t="s">
        <v>3320</v>
      </c>
      <c r="BN312" s="346" t="s">
        <v>3320</v>
      </c>
      <c r="BO312" s="346" t="s">
        <v>3320</v>
      </c>
      <c r="BP312" s="346" t="s">
        <v>3320</v>
      </c>
      <c r="BQ312" s="346" t="s">
        <v>3320</v>
      </c>
      <c r="BR312" s="346" t="s">
        <v>3320</v>
      </c>
      <c r="BS312" s="346" t="s">
        <v>3320</v>
      </c>
      <c r="BT312" s="346" t="s">
        <v>3320</v>
      </c>
      <c r="BU312" s="346" t="s">
        <v>3320</v>
      </c>
      <c r="BV312" s="346" t="s">
        <v>3320</v>
      </c>
      <c r="BW312" s="346" t="s">
        <v>3320</v>
      </c>
      <c r="BX312" s="348"/>
      <c r="BY312" s="346" t="s">
        <v>3320</v>
      </c>
      <c r="BZ312" s="346" t="s">
        <v>3320</v>
      </c>
      <c r="CA312" s="346" t="s">
        <v>3320</v>
      </c>
      <c r="CB312" s="346" t="s">
        <v>3320</v>
      </c>
      <c r="CC312" s="346" t="s">
        <v>3320</v>
      </c>
      <c r="CD312" s="346" t="s">
        <v>3320</v>
      </c>
      <c r="CE312" s="346" t="s">
        <v>3320</v>
      </c>
      <c r="CF312" s="346" t="s">
        <v>3320</v>
      </c>
      <c r="CG312" s="346" t="s">
        <v>3320</v>
      </c>
      <c r="CH312" s="348"/>
      <c r="CI312" s="346" t="s">
        <v>3320</v>
      </c>
      <c r="CJ312" s="346" t="s">
        <v>3320</v>
      </c>
      <c r="CK312" s="346" t="s">
        <v>3320</v>
      </c>
      <c r="CL312" s="346" t="s">
        <v>3320</v>
      </c>
      <c r="CM312" s="346" t="s">
        <v>3320</v>
      </c>
      <c r="CN312" s="346" t="s">
        <v>3320</v>
      </c>
      <c r="CO312" s="346" t="s">
        <v>3320</v>
      </c>
      <c r="CP312" s="346" t="s">
        <v>3320</v>
      </c>
      <c r="CQ312" s="346" t="s">
        <v>3320</v>
      </c>
      <c r="CR312" s="346" t="s">
        <v>3320</v>
      </c>
      <c r="CS312" s="346" t="s">
        <v>3320</v>
      </c>
      <c r="CT312" s="346" t="s">
        <v>3320</v>
      </c>
      <c r="CU312" s="346" t="s">
        <v>3320</v>
      </c>
      <c r="CV312" s="346" t="s">
        <v>3320</v>
      </c>
      <c r="CW312" s="346" t="s">
        <v>3320</v>
      </c>
      <c r="CX312" s="346" t="s">
        <v>3320</v>
      </c>
      <c r="CY312" s="346" t="s">
        <v>3320</v>
      </c>
      <c r="CZ312" s="346" t="s">
        <v>3320</v>
      </c>
      <c r="DA312" s="346" t="s">
        <v>3320</v>
      </c>
      <c r="DB312" s="346" t="s">
        <v>3320</v>
      </c>
      <c r="DC312" s="346" t="s">
        <v>3320</v>
      </c>
      <c r="DD312" s="346" t="s">
        <v>3320</v>
      </c>
      <c r="DE312" s="346" t="s">
        <v>3320</v>
      </c>
      <c r="DF312" s="346" t="s">
        <v>3320</v>
      </c>
      <c r="DG312" s="346" t="s">
        <v>3320</v>
      </c>
      <c r="DH312" s="346" t="s">
        <v>3320</v>
      </c>
      <c r="DI312" s="346" t="s">
        <v>3320</v>
      </c>
      <c r="DJ312" s="346" t="s">
        <v>3320</v>
      </c>
      <c r="DK312" s="346" t="s">
        <v>3320</v>
      </c>
      <c r="DL312" s="346" t="s">
        <v>3320</v>
      </c>
      <c r="DM312" s="346" t="s">
        <v>3320</v>
      </c>
      <c r="DN312" s="346" t="s">
        <v>3320</v>
      </c>
      <c r="DO312" s="346" t="s">
        <v>3320</v>
      </c>
      <c r="DP312" s="346" t="s">
        <v>3320</v>
      </c>
      <c r="DQ312" s="346" t="s">
        <v>3320</v>
      </c>
      <c r="DR312" s="346" t="s">
        <v>3320</v>
      </c>
      <c r="DS312" s="346" t="s">
        <v>3320</v>
      </c>
      <c r="DT312" s="346" t="s">
        <v>3320</v>
      </c>
      <c r="DU312" s="346" t="s">
        <v>3320</v>
      </c>
      <c r="DV312" s="346" t="s">
        <v>3320</v>
      </c>
      <c r="DW312" s="346" t="s">
        <v>3320</v>
      </c>
      <c r="DX312" s="346" t="s">
        <v>3320</v>
      </c>
      <c r="DY312" s="346" t="s">
        <v>3320</v>
      </c>
      <c r="DZ312" s="346" t="s">
        <v>3320</v>
      </c>
      <c r="EA312" s="346" t="s">
        <v>3320</v>
      </c>
      <c r="EB312" s="346" t="s">
        <v>3320</v>
      </c>
      <c r="EC312" s="346" t="s">
        <v>3320</v>
      </c>
      <c r="ED312" s="346" t="s">
        <v>3320</v>
      </c>
      <c r="EE312" s="346" t="s">
        <v>3320</v>
      </c>
      <c r="EF312" s="345">
        <v>1</v>
      </c>
      <c r="EG312" s="346" t="s">
        <v>733</v>
      </c>
      <c r="EH312" s="346" t="s">
        <v>1214</v>
      </c>
      <c r="EI312" s="346" t="s">
        <v>733</v>
      </c>
      <c r="EJ312" s="346" t="s">
        <v>733</v>
      </c>
      <c r="EK312" s="346" t="s">
        <v>3320</v>
      </c>
      <c r="EL312" s="346" t="s">
        <v>11313</v>
      </c>
      <c r="EM312" s="346" t="s">
        <v>3320</v>
      </c>
      <c r="EN312" s="348"/>
      <c r="EO312" s="346" t="s">
        <v>3320</v>
      </c>
      <c r="EP312" s="346" t="s">
        <v>3320</v>
      </c>
      <c r="EQ312" s="346" t="s">
        <v>3320</v>
      </c>
      <c r="ER312" s="346" t="s">
        <v>3320</v>
      </c>
      <c r="ES312" s="346" t="s">
        <v>3320</v>
      </c>
      <c r="ET312" s="346" t="s">
        <v>3320</v>
      </c>
      <c r="EU312" s="346" t="s">
        <v>3320</v>
      </c>
      <c r="EV312" s="346" t="s">
        <v>3320</v>
      </c>
      <c r="EW312" s="346" t="s">
        <v>3320</v>
      </c>
      <c r="EX312" s="346" t="s">
        <v>3320</v>
      </c>
      <c r="EY312" s="346" t="s">
        <v>3320</v>
      </c>
      <c r="EZ312" s="346" t="s">
        <v>3320</v>
      </c>
      <c r="FA312" s="346" t="s">
        <v>3320</v>
      </c>
      <c r="FB312" s="346" t="s">
        <v>3320</v>
      </c>
      <c r="FC312" s="346" t="s">
        <v>3320</v>
      </c>
      <c r="FD312" s="346" t="s">
        <v>3320</v>
      </c>
      <c r="FE312" s="346" t="s">
        <v>1214</v>
      </c>
      <c r="FF312" s="346" t="s">
        <v>3320</v>
      </c>
      <c r="FG312" s="346" t="s">
        <v>3320</v>
      </c>
      <c r="FH312" s="346" t="s">
        <v>3320</v>
      </c>
      <c r="FI312" s="346" t="s">
        <v>3320</v>
      </c>
      <c r="FJ312" s="346" t="s">
        <v>3320</v>
      </c>
      <c r="FK312" s="346" t="s">
        <v>3320</v>
      </c>
      <c r="FL312" s="346" t="s">
        <v>3320</v>
      </c>
      <c r="FM312" s="346" t="s">
        <v>3320</v>
      </c>
      <c r="FN312" s="346" t="s">
        <v>3320</v>
      </c>
      <c r="FO312" s="346" t="s">
        <v>3320</v>
      </c>
      <c r="FP312" s="346" t="s">
        <v>3320</v>
      </c>
      <c r="FQ312" s="346" t="s">
        <v>3320</v>
      </c>
      <c r="FR312" s="346" t="s">
        <v>3320</v>
      </c>
      <c r="FS312" s="346" t="s">
        <v>3320</v>
      </c>
      <c r="FT312" s="346" t="s">
        <v>3320</v>
      </c>
      <c r="FU312" s="346" t="s">
        <v>3320</v>
      </c>
      <c r="FV312" s="346" t="s">
        <v>3320</v>
      </c>
      <c r="FW312" s="346" t="s">
        <v>3320</v>
      </c>
      <c r="FX312" s="350">
        <v>46076.803229166668</v>
      </c>
      <c r="FY312" s="346" t="s">
        <v>3320</v>
      </c>
      <c r="FZ312" s="346" t="s">
        <v>10029</v>
      </c>
      <c r="GA312" s="346" t="s">
        <v>3320</v>
      </c>
      <c r="GB312" s="346" t="s">
        <v>3320</v>
      </c>
      <c r="GC312" s="346" t="s">
        <v>3320</v>
      </c>
      <c r="GD312" s="346" t="s">
        <v>3320</v>
      </c>
      <c r="GE312" s="346" t="s">
        <v>3320</v>
      </c>
      <c r="GF312" s="346" t="s">
        <v>3320</v>
      </c>
      <c r="GG312" s="346" t="s">
        <v>3320</v>
      </c>
      <c r="GH312" s="346" t="s">
        <v>3320</v>
      </c>
      <c r="GI312" s="346" t="s">
        <v>3320</v>
      </c>
      <c r="GJ312" s="346" t="s">
        <v>3320</v>
      </c>
      <c r="GK312" s="346" t="s">
        <v>3320</v>
      </c>
      <c r="GL312" s="346" t="s">
        <v>3320</v>
      </c>
      <c r="GM312" s="346" t="s">
        <v>3320</v>
      </c>
      <c r="GN312" s="346" t="s">
        <v>3320</v>
      </c>
      <c r="GO312" s="346" t="s">
        <v>3320</v>
      </c>
      <c r="GP312" s="346" t="s">
        <v>3320</v>
      </c>
      <c r="GQ312" s="346" t="s">
        <v>3320</v>
      </c>
      <c r="GR312" s="346" t="s">
        <v>3320</v>
      </c>
      <c r="GS312" s="346" t="s">
        <v>3320</v>
      </c>
      <c r="GT312" s="346" t="s">
        <v>3320</v>
      </c>
      <c r="GU312" s="346" t="s">
        <v>3320</v>
      </c>
      <c r="GV312" s="346" t="s">
        <v>3320</v>
      </c>
      <c r="GW312" s="346" t="s">
        <v>3320</v>
      </c>
      <c r="GX312" s="346" t="s">
        <v>3320</v>
      </c>
      <c r="GY312" s="346" t="s">
        <v>3320</v>
      </c>
      <c r="GZ312" s="346" t="s">
        <v>3320</v>
      </c>
      <c r="HA312" s="346" t="s">
        <v>3320</v>
      </c>
      <c r="HB312" s="346" t="s">
        <v>3320</v>
      </c>
      <c r="HC312" s="346" t="s">
        <v>3320</v>
      </c>
      <c r="HD312" s="346" t="s">
        <v>3320</v>
      </c>
      <c r="HE312" s="346" t="s">
        <v>3320</v>
      </c>
      <c r="HF312" s="346" t="s">
        <v>3320</v>
      </c>
      <c r="HG312" s="346" t="s">
        <v>3320</v>
      </c>
      <c r="HH312" s="346" t="s">
        <v>3320</v>
      </c>
      <c r="HI312" s="346" t="s">
        <v>3320</v>
      </c>
      <c r="HJ312" s="346" t="s">
        <v>3320</v>
      </c>
      <c r="HK312" s="346" t="s">
        <v>3320</v>
      </c>
      <c r="HL312" s="346" t="s">
        <v>3320</v>
      </c>
    </row>
    <row r="313" spans="1:220" ht="15.75" thickBot="1">
      <c r="A313" s="344" t="s">
        <v>11522</v>
      </c>
      <c r="B313" s="345">
        <v>1091</v>
      </c>
      <c r="C313" s="346" t="s">
        <v>11917</v>
      </c>
      <c r="D313" s="346" t="s">
        <v>5698</v>
      </c>
      <c r="E313" s="345">
        <v>1091</v>
      </c>
      <c r="F313" s="346" t="s">
        <v>7427</v>
      </c>
      <c r="G313" s="346" t="s">
        <v>7428</v>
      </c>
      <c r="H313" s="346" t="s">
        <v>11918</v>
      </c>
      <c r="I313" s="346" t="s">
        <v>5916</v>
      </c>
      <c r="J313" s="346" t="s">
        <v>7430</v>
      </c>
      <c r="K313" s="346" t="s">
        <v>7432</v>
      </c>
      <c r="L313" s="346" t="s">
        <v>9690</v>
      </c>
      <c r="M313" s="346" t="s">
        <v>9691</v>
      </c>
      <c r="N313" s="346" t="s">
        <v>7434</v>
      </c>
      <c r="O313" s="346" t="s">
        <v>7435</v>
      </c>
      <c r="P313" s="346" t="s">
        <v>3320</v>
      </c>
      <c r="Q313" s="346" t="s">
        <v>7436</v>
      </c>
      <c r="R313" s="346" t="s">
        <v>7437</v>
      </c>
      <c r="S313" s="346" t="s">
        <v>7438</v>
      </c>
      <c r="T313" s="346" t="s">
        <v>7439</v>
      </c>
      <c r="U313" s="346" t="s">
        <v>7440</v>
      </c>
      <c r="V313" s="346" t="s">
        <v>733</v>
      </c>
      <c r="W313" s="346" t="s">
        <v>733</v>
      </c>
      <c r="X313" s="346" t="s">
        <v>733</v>
      </c>
      <c r="Y313" s="346" t="s">
        <v>3320</v>
      </c>
      <c r="Z313" s="346" t="s">
        <v>7441</v>
      </c>
      <c r="AA313" s="346" t="s">
        <v>733</v>
      </c>
      <c r="AB313" s="346" t="s">
        <v>7442</v>
      </c>
      <c r="AC313" s="346" t="s">
        <v>7443</v>
      </c>
      <c r="AD313" s="346" t="s">
        <v>7444</v>
      </c>
      <c r="AE313" s="346" t="s">
        <v>7445</v>
      </c>
      <c r="AF313" s="346" t="s">
        <v>7446</v>
      </c>
      <c r="AG313" s="346" t="s">
        <v>7447</v>
      </c>
      <c r="AH313" s="346" t="s">
        <v>1214</v>
      </c>
      <c r="AI313" s="346" t="s">
        <v>3320</v>
      </c>
      <c r="AJ313" s="346" t="s">
        <v>5663</v>
      </c>
      <c r="AK313" s="346" t="s">
        <v>3585</v>
      </c>
      <c r="AL313" s="346" t="s">
        <v>5665</v>
      </c>
      <c r="AM313" s="347">
        <v>46834</v>
      </c>
      <c r="AN313" s="345">
        <v>13</v>
      </c>
      <c r="AO313" s="345">
        <v>81</v>
      </c>
      <c r="AP313" s="346" t="s">
        <v>5666</v>
      </c>
      <c r="AQ313" s="345">
        <v>18</v>
      </c>
      <c r="AR313" s="345">
        <v>288.7</v>
      </c>
      <c r="AS313" s="346" t="s">
        <v>733</v>
      </c>
      <c r="AT313" s="346" t="s">
        <v>3320</v>
      </c>
      <c r="AU313" s="346" t="s">
        <v>3320</v>
      </c>
      <c r="AV313" s="346" t="s">
        <v>3320</v>
      </c>
      <c r="AW313" s="346" t="s">
        <v>3320</v>
      </c>
      <c r="AX313" s="346" t="s">
        <v>3320</v>
      </c>
      <c r="AY313" s="346" t="s">
        <v>3320</v>
      </c>
      <c r="AZ313" s="346" t="s">
        <v>3320</v>
      </c>
      <c r="BA313" s="346" t="s">
        <v>3320</v>
      </c>
      <c r="BB313" s="346" t="s">
        <v>3320</v>
      </c>
      <c r="BC313" s="346" t="s">
        <v>3320</v>
      </c>
      <c r="BD313" s="348"/>
      <c r="BE313" s="346" t="s">
        <v>3320</v>
      </c>
      <c r="BF313" s="346" t="s">
        <v>3320</v>
      </c>
      <c r="BG313" s="346" t="s">
        <v>3320</v>
      </c>
      <c r="BH313" s="346" t="s">
        <v>3320</v>
      </c>
      <c r="BI313" s="346" t="s">
        <v>3320</v>
      </c>
      <c r="BJ313" s="346" t="s">
        <v>3320</v>
      </c>
      <c r="BK313" s="346" t="s">
        <v>3320</v>
      </c>
      <c r="BL313" s="346" t="s">
        <v>3320</v>
      </c>
      <c r="BM313" s="346" t="s">
        <v>3320</v>
      </c>
      <c r="BN313" s="345">
        <v>4.5</v>
      </c>
      <c r="BO313" s="345">
        <v>10.5</v>
      </c>
      <c r="BP313" s="346" t="s">
        <v>733</v>
      </c>
      <c r="BQ313" s="346" t="s">
        <v>5937</v>
      </c>
      <c r="BR313" s="345">
        <v>41.5</v>
      </c>
      <c r="BS313" s="346" t="s">
        <v>733</v>
      </c>
      <c r="BT313" s="346" t="s">
        <v>733</v>
      </c>
      <c r="BU313" s="346" t="s">
        <v>733</v>
      </c>
      <c r="BV313" s="345">
        <v>3635</v>
      </c>
      <c r="BW313" s="345">
        <v>3232</v>
      </c>
      <c r="BX313" s="346" t="s">
        <v>8767</v>
      </c>
      <c r="BY313" s="345">
        <v>340</v>
      </c>
      <c r="BZ313" s="345">
        <v>83</v>
      </c>
      <c r="CA313" s="345">
        <v>97</v>
      </c>
      <c r="CB313" s="345">
        <v>20</v>
      </c>
      <c r="CC313" s="347">
        <v>46352</v>
      </c>
      <c r="CD313" s="345">
        <v>1.9</v>
      </c>
      <c r="CE313" s="345">
        <v>100</v>
      </c>
      <c r="CF313" s="346" t="s">
        <v>11919</v>
      </c>
      <c r="CG313" s="345">
        <v>1250000</v>
      </c>
      <c r="CH313" s="348"/>
      <c r="CI313" s="346" t="s">
        <v>3320</v>
      </c>
      <c r="CJ313" s="346" t="s">
        <v>3320</v>
      </c>
      <c r="CK313" s="346" t="s">
        <v>3320</v>
      </c>
      <c r="CL313" s="346" t="s">
        <v>3320</v>
      </c>
      <c r="CM313" s="346" t="s">
        <v>3320</v>
      </c>
      <c r="CN313" s="346" t="s">
        <v>3320</v>
      </c>
      <c r="CO313" s="346" t="s">
        <v>3320</v>
      </c>
      <c r="CP313" s="346" t="s">
        <v>3320</v>
      </c>
      <c r="CQ313" s="346" t="s">
        <v>3320</v>
      </c>
      <c r="CR313" s="346" t="s">
        <v>3320</v>
      </c>
      <c r="CS313" s="346" t="s">
        <v>3320</v>
      </c>
      <c r="CT313" s="346" t="s">
        <v>3320</v>
      </c>
      <c r="CU313" s="346" t="s">
        <v>3320</v>
      </c>
      <c r="CV313" s="346" t="s">
        <v>3320</v>
      </c>
      <c r="CW313" s="346" t="s">
        <v>3320</v>
      </c>
      <c r="CX313" s="346" t="s">
        <v>3320</v>
      </c>
      <c r="CY313" s="346" t="s">
        <v>3320</v>
      </c>
      <c r="CZ313" s="346" t="s">
        <v>3320</v>
      </c>
      <c r="DA313" s="346" t="s">
        <v>3320</v>
      </c>
      <c r="DB313" s="346" t="s">
        <v>3320</v>
      </c>
      <c r="DC313" s="346" t="s">
        <v>3320</v>
      </c>
      <c r="DD313" s="346" t="s">
        <v>3320</v>
      </c>
      <c r="DE313" s="346" t="s">
        <v>3320</v>
      </c>
      <c r="DF313" s="346" t="s">
        <v>3320</v>
      </c>
      <c r="DG313" s="346" t="s">
        <v>3320</v>
      </c>
      <c r="DH313" s="346" t="s">
        <v>3320</v>
      </c>
      <c r="DI313" s="346" t="s">
        <v>3320</v>
      </c>
      <c r="DJ313" s="346" t="s">
        <v>3320</v>
      </c>
      <c r="DK313" s="346" t="s">
        <v>3320</v>
      </c>
      <c r="DL313" s="346" t="s">
        <v>3320</v>
      </c>
      <c r="DM313" s="346" t="s">
        <v>3320</v>
      </c>
      <c r="DN313" s="346" t="s">
        <v>3320</v>
      </c>
      <c r="DO313" s="346" t="s">
        <v>3320</v>
      </c>
      <c r="DP313" s="346" t="s">
        <v>3320</v>
      </c>
      <c r="DQ313" s="346" t="s">
        <v>3320</v>
      </c>
      <c r="DR313" s="346" t="s">
        <v>3320</v>
      </c>
      <c r="DS313" s="346" t="s">
        <v>3320</v>
      </c>
      <c r="DT313" s="346" t="s">
        <v>3320</v>
      </c>
      <c r="DU313" s="346" t="s">
        <v>3320</v>
      </c>
      <c r="DV313" s="346" t="s">
        <v>3320</v>
      </c>
      <c r="DW313" s="346" t="s">
        <v>3320</v>
      </c>
      <c r="DX313" s="346" t="s">
        <v>3320</v>
      </c>
      <c r="DY313" s="346" t="s">
        <v>3320</v>
      </c>
      <c r="DZ313" s="346" t="s">
        <v>3320</v>
      </c>
      <c r="EA313" s="346" t="s">
        <v>3320</v>
      </c>
      <c r="EB313" s="346" t="s">
        <v>3320</v>
      </c>
      <c r="EC313" s="346" t="s">
        <v>3320</v>
      </c>
      <c r="ED313" s="346" t="s">
        <v>3320</v>
      </c>
      <c r="EE313" s="346" t="s">
        <v>3320</v>
      </c>
      <c r="EF313" s="345">
        <v>192500000</v>
      </c>
      <c r="EG313" s="346" t="s">
        <v>733</v>
      </c>
      <c r="EH313" s="346" t="s">
        <v>733</v>
      </c>
      <c r="EI313" s="346" t="s">
        <v>733</v>
      </c>
      <c r="EJ313" s="346" t="s">
        <v>733</v>
      </c>
      <c r="EK313" s="346" t="s">
        <v>3320</v>
      </c>
      <c r="EL313" s="346" t="s">
        <v>11920</v>
      </c>
      <c r="EM313" s="179" t="s">
        <v>11921</v>
      </c>
      <c r="EN313" s="348"/>
      <c r="EO313" s="346" t="s">
        <v>10096</v>
      </c>
      <c r="EP313" s="346" t="s">
        <v>3320</v>
      </c>
      <c r="EQ313" s="346" t="s">
        <v>3320</v>
      </c>
      <c r="ER313" s="346" t="s">
        <v>3320</v>
      </c>
      <c r="ES313" s="346" t="s">
        <v>3320</v>
      </c>
      <c r="ET313" s="346" t="s">
        <v>3320</v>
      </c>
      <c r="EU313" s="346" t="s">
        <v>3320</v>
      </c>
      <c r="EV313" s="346" t="s">
        <v>3320</v>
      </c>
      <c r="EW313" s="346" t="s">
        <v>3320</v>
      </c>
      <c r="EX313" s="346" t="s">
        <v>3320</v>
      </c>
      <c r="EY313" s="346" t="s">
        <v>3320</v>
      </c>
      <c r="EZ313" s="346" t="s">
        <v>3320</v>
      </c>
      <c r="FA313" s="346" t="s">
        <v>3320</v>
      </c>
      <c r="FB313" s="346" t="s">
        <v>3320</v>
      </c>
      <c r="FC313" s="346" t="s">
        <v>3320</v>
      </c>
      <c r="FD313" s="346" t="s">
        <v>3320</v>
      </c>
      <c r="FE313" s="346" t="s">
        <v>1214</v>
      </c>
      <c r="FF313" s="346" t="s">
        <v>3320</v>
      </c>
      <c r="FG313" s="346" t="s">
        <v>3320</v>
      </c>
      <c r="FH313" s="346" t="s">
        <v>3320</v>
      </c>
      <c r="FI313" s="346" t="s">
        <v>3320</v>
      </c>
      <c r="FJ313" s="346" t="s">
        <v>3320</v>
      </c>
      <c r="FK313" s="346" t="s">
        <v>3320</v>
      </c>
      <c r="FL313" s="346" t="s">
        <v>3320</v>
      </c>
      <c r="FM313" s="346" t="s">
        <v>3320</v>
      </c>
      <c r="FN313" s="346" t="s">
        <v>3320</v>
      </c>
      <c r="FO313" s="346" t="s">
        <v>3320</v>
      </c>
      <c r="FP313" s="346" t="s">
        <v>3320</v>
      </c>
      <c r="FQ313" s="346" t="s">
        <v>3320</v>
      </c>
      <c r="FR313" s="346" t="s">
        <v>3320</v>
      </c>
      <c r="FS313" s="346" t="s">
        <v>3320</v>
      </c>
      <c r="FT313" s="346" t="s">
        <v>3320</v>
      </c>
      <c r="FU313" s="346" t="s">
        <v>3320</v>
      </c>
      <c r="FV313" s="346" t="s">
        <v>3320</v>
      </c>
      <c r="FW313" s="346" t="s">
        <v>3320</v>
      </c>
      <c r="FX313" s="350">
        <v>46084.377256944441</v>
      </c>
      <c r="FY313" s="346" t="s">
        <v>3320</v>
      </c>
      <c r="FZ313" s="346" t="s">
        <v>10029</v>
      </c>
      <c r="GA313" s="346" t="s">
        <v>3320</v>
      </c>
      <c r="GB313" s="346" t="s">
        <v>3320</v>
      </c>
      <c r="GC313" s="346" t="s">
        <v>3320</v>
      </c>
      <c r="GD313" s="346" t="s">
        <v>3320</v>
      </c>
      <c r="GE313" s="346" t="s">
        <v>3320</v>
      </c>
      <c r="GF313" s="346" t="s">
        <v>3320</v>
      </c>
      <c r="GG313" s="346" t="s">
        <v>3320</v>
      </c>
      <c r="GH313" s="346" t="s">
        <v>3320</v>
      </c>
      <c r="GI313" s="346" t="s">
        <v>3320</v>
      </c>
      <c r="GJ313" s="346" t="s">
        <v>3320</v>
      </c>
      <c r="GK313" s="346" t="s">
        <v>3320</v>
      </c>
      <c r="GL313" s="346" t="s">
        <v>3320</v>
      </c>
      <c r="GM313" s="346" t="s">
        <v>3320</v>
      </c>
      <c r="GN313" s="346" t="s">
        <v>3320</v>
      </c>
      <c r="GO313" s="346" t="s">
        <v>3320</v>
      </c>
      <c r="GP313" s="346" t="s">
        <v>3320</v>
      </c>
      <c r="GQ313" s="346" t="s">
        <v>3320</v>
      </c>
      <c r="GR313" s="346" t="s">
        <v>3320</v>
      </c>
      <c r="GS313" s="346" t="s">
        <v>3320</v>
      </c>
      <c r="GT313" s="346" t="s">
        <v>3320</v>
      </c>
      <c r="GU313" s="346" t="s">
        <v>3320</v>
      </c>
      <c r="GV313" s="346" t="s">
        <v>3320</v>
      </c>
      <c r="GW313" s="346" t="s">
        <v>3320</v>
      </c>
      <c r="GX313" s="346" t="s">
        <v>3320</v>
      </c>
      <c r="GY313" s="346" t="s">
        <v>3320</v>
      </c>
      <c r="GZ313" s="346" t="s">
        <v>3320</v>
      </c>
      <c r="HA313" s="346" t="s">
        <v>3320</v>
      </c>
      <c r="HB313" s="346" t="s">
        <v>3320</v>
      </c>
      <c r="HC313" s="346" t="s">
        <v>3320</v>
      </c>
      <c r="HD313" s="346" t="s">
        <v>3320</v>
      </c>
      <c r="HE313" s="346" t="s">
        <v>3320</v>
      </c>
      <c r="HF313" s="346" t="s">
        <v>3320</v>
      </c>
      <c r="HG313" s="346" t="s">
        <v>3320</v>
      </c>
      <c r="HH313" s="346" t="s">
        <v>3320</v>
      </c>
      <c r="HI313" s="346" t="s">
        <v>3320</v>
      </c>
      <c r="HJ313" s="346" t="s">
        <v>3320</v>
      </c>
      <c r="HK313" s="346" t="s">
        <v>3320</v>
      </c>
      <c r="HL313" s="346" t="s">
        <v>3320</v>
      </c>
    </row>
    <row r="314" spans="1:220" ht="15.75" thickBot="1">
      <c r="A314" s="344" t="s">
        <v>11522</v>
      </c>
      <c r="B314" s="345">
        <v>704</v>
      </c>
      <c r="C314" s="346" t="s">
        <v>11922</v>
      </c>
      <c r="D314" s="346" t="s">
        <v>5698</v>
      </c>
      <c r="E314" s="345">
        <v>704</v>
      </c>
      <c r="F314" s="346" t="s">
        <v>11923</v>
      </c>
      <c r="G314" s="346" t="s">
        <v>11924</v>
      </c>
      <c r="H314" s="346" t="s">
        <v>9175</v>
      </c>
      <c r="I314" s="346" t="s">
        <v>5643</v>
      </c>
      <c r="J314" s="346" t="s">
        <v>6141</v>
      </c>
      <c r="K314" s="346" t="s">
        <v>6142</v>
      </c>
      <c r="L314" s="346" t="s">
        <v>11874</v>
      </c>
      <c r="M314" s="346" t="s">
        <v>5698</v>
      </c>
      <c r="N314" s="346" t="s">
        <v>6143</v>
      </c>
      <c r="O314" s="346" t="s">
        <v>9567</v>
      </c>
      <c r="P314" s="346" t="s">
        <v>3320</v>
      </c>
      <c r="Q314" s="346" t="s">
        <v>11889</v>
      </c>
      <c r="R314" s="346" t="s">
        <v>5698</v>
      </c>
      <c r="S314" s="346" t="s">
        <v>11925</v>
      </c>
      <c r="T314" s="346" t="s">
        <v>9570</v>
      </c>
      <c r="U314" s="346" t="s">
        <v>11878</v>
      </c>
      <c r="V314" s="346" t="s">
        <v>733</v>
      </c>
      <c r="W314" s="346" t="s">
        <v>733</v>
      </c>
      <c r="X314" s="346" t="s">
        <v>733</v>
      </c>
      <c r="Y314" s="346" t="s">
        <v>3320</v>
      </c>
      <c r="Z314" s="346" t="s">
        <v>11926</v>
      </c>
      <c r="AA314" s="346" t="s">
        <v>733</v>
      </c>
      <c r="AB314" s="346" t="s">
        <v>11927</v>
      </c>
      <c r="AC314" s="346" t="s">
        <v>11881</v>
      </c>
      <c r="AD314" s="346" t="s">
        <v>5659</v>
      </c>
      <c r="AE314" s="346" t="s">
        <v>11882</v>
      </c>
      <c r="AF314" s="346" t="s">
        <v>11928</v>
      </c>
      <c r="AG314" s="346" t="s">
        <v>11929</v>
      </c>
      <c r="AH314" s="346" t="s">
        <v>1214</v>
      </c>
      <c r="AI314" s="346" t="s">
        <v>3320</v>
      </c>
      <c r="AJ314" s="346" t="s">
        <v>5955</v>
      </c>
      <c r="AK314" s="346" t="s">
        <v>6587</v>
      </c>
      <c r="AL314" s="346" t="s">
        <v>5665</v>
      </c>
      <c r="AM314" s="347">
        <v>47087</v>
      </c>
      <c r="AN314" s="345">
        <v>12</v>
      </c>
      <c r="AO314" s="345">
        <v>80</v>
      </c>
      <c r="AP314" s="346" t="s">
        <v>5666</v>
      </c>
      <c r="AQ314" s="345">
        <v>135180</v>
      </c>
      <c r="AR314" s="345">
        <v>175</v>
      </c>
      <c r="AS314" s="346" t="s">
        <v>733</v>
      </c>
      <c r="AT314" s="345">
        <v>25</v>
      </c>
      <c r="AU314" s="346" t="s">
        <v>1214</v>
      </c>
      <c r="AV314" s="345">
        <v>710</v>
      </c>
      <c r="AW314" s="346" t="s">
        <v>5667</v>
      </c>
      <c r="AX314" s="346" t="s">
        <v>5668</v>
      </c>
      <c r="AY314" s="346" t="s">
        <v>3320</v>
      </c>
      <c r="AZ314" s="346" t="s">
        <v>733</v>
      </c>
      <c r="BA314" s="346" t="s">
        <v>733</v>
      </c>
      <c r="BB314" s="345">
        <v>2445</v>
      </c>
      <c r="BC314" s="345">
        <v>2348</v>
      </c>
      <c r="BD314" s="346" t="s">
        <v>8484</v>
      </c>
      <c r="BE314" s="345">
        <v>365</v>
      </c>
      <c r="BF314" s="345">
        <v>84</v>
      </c>
      <c r="BG314" s="345">
        <v>97</v>
      </c>
      <c r="BH314" s="345">
        <v>30</v>
      </c>
      <c r="BI314" s="347">
        <v>47118</v>
      </c>
      <c r="BJ314" s="345">
        <v>1.7</v>
      </c>
      <c r="BK314" s="345">
        <v>5</v>
      </c>
      <c r="BL314" s="346" t="s">
        <v>11930</v>
      </c>
      <c r="BM314" s="345">
        <v>3000000</v>
      </c>
      <c r="BN314" s="346" t="s">
        <v>3320</v>
      </c>
      <c r="BO314" s="346" t="s">
        <v>3320</v>
      </c>
      <c r="BP314" s="346" t="s">
        <v>3320</v>
      </c>
      <c r="BQ314" s="346" t="s">
        <v>3320</v>
      </c>
      <c r="BR314" s="346" t="s">
        <v>3320</v>
      </c>
      <c r="BS314" s="346" t="s">
        <v>3320</v>
      </c>
      <c r="BT314" s="346" t="s">
        <v>3320</v>
      </c>
      <c r="BU314" s="346" t="s">
        <v>3320</v>
      </c>
      <c r="BV314" s="346" t="s">
        <v>3320</v>
      </c>
      <c r="BW314" s="346" t="s">
        <v>3320</v>
      </c>
      <c r="BX314" s="348"/>
      <c r="BY314" s="346" t="s">
        <v>3320</v>
      </c>
      <c r="BZ314" s="346" t="s">
        <v>3320</v>
      </c>
      <c r="CA314" s="346" t="s">
        <v>3320</v>
      </c>
      <c r="CB314" s="346" t="s">
        <v>3320</v>
      </c>
      <c r="CC314" s="346" t="s">
        <v>3320</v>
      </c>
      <c r="CD314" s="346" t="s">
        <v>3320</v>
      </c>
      <c r="CE314" s="346" t="s">
        <v>3320</v>
      </c>
      <c r="CF314" s="346" t="s">
        <v>3320</v>
      </c>
      <c r="CG314" s="346" t="s">
        <v>3320</v>
      </c>
      <c r="CH314" s="348"/>
      <c r="CI314" s="346" t="s">
        <v>3320</v>
      </c>
      <c r="CJ314" s="346" t="s">
        <v>3320</v>
      </c>
      <c r="CK314" s="346" t="s">
        <v>3320</v>
      </c>
      <c r="CL314" s="346" t="s">
        <v>3320</v>
      </c>
      <c r="CM314" s="346" t="s">
        <v>3320</v>
      </c>
      <c r="CN314" s="346" t="s">
        <v>3320</v>
      </c>
      <c r="CO314" s="346" t="s">
        <v>3320</v>
      </c>
      <c r="CP314" s="346" t="s">
        <v>3320</v>
      </c>
      <c r="CQ314" s="346" t="s">
        <v>3320</v>
      </c>
      <c r="CR314" s="346" t="s">
        <v>3320</v>
      </c>
      <c r="CS314" s="346" t="s">
        <v>3320</v>
      </c>
      <c r="CT314" s="346" t="s">
        <v>3320</v>
      </c>
      <c r="CU314" s="346" t="s">
        <v>3320</v>
      </c>
      <c r="CV314" s="346" t="s">
        <v>3320</v>
      </c>
      <c r="CW314" s="346" t="s">
        <v>3320</v>
      </c>
      <c r="CX314" s="346" t="s">
        <v>3320</v>
      </c>
      <c r="CY314" s="346" t="s">
        <v>3320</v>
      </c>
      <c r="CZ314" s="346" t="s">
        <v>3320</v>
      </c>
      <c r="DA314" s="346" t="s">
        <v>3320</v>
      </c>
      <c r="DB314" s="346" t="s">
        <v>3320</v>
      </c>
      <c r="DC314" s="346" t="s">
        <v>3320</v>
      </c>
      <c r="DD314" s="346" t="s">
        <v>3320</v>
      </c>
      <c r="DE314" s="346" t="s">
        <v>3320</v>
      </c>
      <c r="DF314" s="346" t="s">
        <v>3320</v>
      </c>
      <c r="DG314" s="346" t="s">
        <v>3320</v>
      </c>
      <c r="DH314" s="346" t="s">
        <v>3320</v>
      </c>
      <c r="DI314" s="346" t="s">
        <v>3320</v>
      </c>
      <c r="DJ314" s="346" t="s">
        <v>3320</v>
      </c>
      <c r="DK314" s="346" t="s">
        <v>3320</v>
      </c>
      <c r="DL314" s="346" t="s">
        <v>3320</v>
      </c>
      <c r="DM314" s="346" t="s">
        <v>3320</v>
      </c>
      <c r="DN314" s="346" t="s">
        <v>3320</v>
      </c>
      <c r="DO314" s="346" t="s">
        <v>3320</v>
      </c>
      <c r="DP314" s="346" t="s">
        <v>3320</v>
      </c>
      <c r="DQ314" s="346" t="s">
        <v>3320</v>
      </c>
      <c r="DR314" s="346" t="s">
        <v>3320</v>
      </c>
      <c r="DS314" s="346" t="s">
        <v>3320</v>
      </c>
      <c r="DT314" s="346" t="s">
        <v>3320</v>
      </c>
      <c r="DU314" s="346" t="s">
        <v>3320</v>
      </c>
      <c r="DV314" s="346" t="s">
        <v>3320</v>
      </c>
      <c r="DW314" s="346" t="s">
        <v>3320</v>
      </c>
      <c r="DX314" s="346" t="s">
        <v>3320</v>
      </c>
      <c r="DY314" s="346" t="s">
        <v>3320</v>
      </c>
      <c r="DZ314" s="346" t="s">
        <v>3320</v>
      </c>
      <c r="EA314" s="346" t="s">
        <v>3320</v>
      </c>
      <c r="EB314" s="346" t="s">
        <v>3320</v>
      </c>
      <c r="EC314" s="346" t="s">
        <v>3320</v>
      </c>
      <c r="ED314" s="346" t="s">
        <v>3320</v>
      </c>
      <c r="EE314" s="346" t="s">
        <v>3320</v>
      </c>
      <c r="EF314" s="345">
        <v>82400000</v>
      </c>
      <c r="EG314" s="346" t="s">
        <v>1214</v>
      </c>
      <c r="EH314" s="346" t="s">
        <v>733</v>
      </c>
      <c r="EI314" s="346" t="s">
        <v>733</v>
      </c>
      <c r="EJ314" s="346" t="s">
        <v>733</v>
      </c>
      <c r="EK314" s="346" t="s">
        <v>1126</v>
      </c>
      <c r="EL314" s="346" t="s">
        <v>9179</v>
      </c>
      <c r="EM314" s="179" t="s">
        <v>11931</v>
      </c>
      <c r="EN314" s="348"/>
      <c r="EO314" s="346" t="s">
        <v>10097</v>
      </c>
      <c r="EP314" s="346" t="s">
        <v>3320</v>
      </c>
      <c r="EQ314" s="346" t="s">
        <v>3320</v>
      </c>
      <c r="ER314" s="346" t="s">
        <v>3320</v>
      </c>
      <c r="ES314" s="346" t="s">
        <v>3320</v>
      </c>
      <c r="ET314" s="346" t="s">
        <v>3320</v>
      </c>
      <c r="EU314" s="346" t="s">
        <v>3320</v>
      </c>
      <c r="EV314" s="346" t="s">
        <v>3320</v>
      </c>
      <c r="EW314" s="346" t="s">
        <v>3320</v>
      </c>
      <c r="EX314" s="346" t="s">
        <v>3320</v>
      </c>
      <c r="EY314" s="346" t="s">
        <v>3320</v>
      </c>
      <c r="EZ314" s="346" t="s">
        <v>3320</v>
      </c>
      <c r="FA314" s="346" t="s">
        <v>3320</v>
      </c>
      <c r="FB314" s="346" t="s">
        <v>3320</v>
      </c>
      <c r="FC314" s="346" t="s">
        <v>3320</v>
      </c>
      <c r="FD314" s="346" t="s">
        <v>3320</v>
      </c>
      <c r="FE314" s="346" t="s">
        <v>1214</v>
      </c>
      <c r="FF314" s="346" t="s">
        <v>3320</v>
      </c>
      <c r="FG314" s="346" t="s">
        <v>1214</v>
      </c>
      <c r="FH314" s="346" t="s">
        <v>3320</v>
      </c>
      <c r="FI314" s="346" t="s">
        <v>3320</v>
      </c>
      <c r="FJ314" s="346" t="s">
        <v>3320</v>
      </c>
      <c r="FK314" s="345">
        <v>0</v>
      </c>
      <c r="FL314" s="346" t="s">
        <v>1214</v>
      </c>
      <c r="FM314" s="346" t="s">
        <v>3320</v>
      </c>
      <c r="FN314" s="346" t="s">
        <v>3320</v>
      </c>
      <c r="FO314" s="346" t="s">
        <v>1214</v>
      </c>
      <c r="FP314" s="346" t="s">
        <v>3320</v>
      </c>
      <c r="FQ314" s="346" t="s">
        <v>3320</v>
      </c>
      <c r="FR314" s="346" t="s">
        <v>3320</v>
      </c>
      <c r="FS314" s="346" t="s">
        <v>3320</v>
      </c>
      <c r="FT314" s="346" t="s">
        <v>3320</v>
      </c>
      <c r="FU314" s="346" t="s">
        <v>3320</v>
      </c>
      <c r="FV314" s="346" t="s">
        <v>3320</v>
      </c>
      <c r="FW314" s="346" t="s">
        <v>3320</v>
      </c>
      <c r="FX314" s="350">
        <v>46076.787094907406</v>
      </c>
      <c r="FY314" s="346" t="s">
        <v>3320</v>
      </c>
      <c r="FZ314" s="346" t="s">
        <v>10029</v>
      </c>
      <c r="GA314" s="346" t="s">
        <v>3320</v>
      </c>
      <c r="GB314" s="346" t="s">
        <v>3320</v>
      </c>
      <c r="GC314" s="346" t="s">
        <v>3320</v>
      </c>
      <c r="GD314" s="346" t="s">
        <v>3320</v>
      </c>
      <c r="GE314" s="346" t="s">
        <v>3320</v>
      </c>
      <c r="GF314" s="346" t="s">
        <v>3320</v>
      </c>
      <c r="GG314" s="346" t="s">
        <v>3320</v>
      </c>
      <c r="GH314" s="346" t="s">
        <v>3320</v>
      </c>
      <c r="GI314" s="346" t="s">
        <v>3320</v>
      </c>
      <c r="GJ314" s="346" t="s">
        <v>3320</v>
      </c>
      <c r="GK314" s="346" t="s">
        <v>3320</v>
      </c>
      <c r="GL314" s="346" t="s">
        <v>3320</v>
      </c>
      <c r="GM314" s="346" t="s">
        <v>3320</v>
      </c>
      <c r="GN314" s="346" t="s">
        <v>3320</v>
      </c>
      <c r="GO314" s="346" t="s">
        <v>3320</v>
      </c>
      <c r="GP314" s="346" t="s">
        <v>3320</v>
      </c>
      <c r="GQ314" s="346" t="s">
        <v>3320</v>
      </c>
      <c r="GR314" s="346" t="s">
        <v>3320</v>
      </c>
      <c r="GS314" s="346" t="s">
        <v>3320</v>
      </c>
      <c r="GT314" s="346" t="s">
        <v>3320</v>
      </c>
      <c r="GU314" s="346" t="s">
        <v>3320</v>
      </c>
      <c r="GV314" s="346" t="s">
        <v>3320</v>
      </c>
      <c r="GW314" s="346" t="s">
        <v>3320</v>
      </c>
      <c r="GX314" s="346" t="s">
        <v>3320</v>
      </c>
      <c r="GY314" s="346" t="s">
        <v>3320</v>
      </c>
      <c r="GZ314" s="346" t="s">
        <v>3320</v>
      </c>
      <c r="HA314" s="346" t="s">
        <v>3320</v>
      </c>
      <c r="HB314" s="346" t="s">
        <v>3320</v>
      </c>
      <c r="HC314" s="346" t="s">
        <v>3320</v>
      </c>
      <c r="HD314" s="346" t="s">
        <v>3320</v>
      </c>
      <c r="HE314" s="346" t="s">
        <v>3320</v>
      </c>
      <c r="HF314" s="346" t="s">
        <v>3320</v>
      </c>
      <c r="HG314" s="346" t="s">
        <v>3320</v>
      </c>
      <c r="HH314" s="346" t="s">
        <v>3320</v>
      </c>
      <c r="HI314" s="346" t="s">
        <v>3320</v>
      </c>
      <c r="HJ314" s="346" t="s">
        <v>3320</v>
      </c>
      <c r="HK314" s="346" t="s">
        <v>3320</v>
      </c>
      <c r="HL314" s="346" t="s">
        <v>3320</v>
      </c>
    </row>
    <row r="315" spans="1:220" ht="15.75" thickBot="1">
      <c r="A315" s="344" t="s">
        <v>11522</v>
      </c>
      <c r="B315" s="345">
        <v>701</v>
      </c>
      <c r="C315" s="346" t="s">
        <v>11932</v>
      </c>
      <c r="D315" s="346" t="s">
        <v>5698</v>
      </c>
      <c r="E315" s="345">
        <v>701</v>
      </c>
      <c r="F315" s="346" t="s">
        <v>11933</v>
      </c>
      <c r="G315" s="346" t="s">
        <v>11934</v>
      </c>
      <c r="H315" s="346" t="s">
        <v>6822</v>
      </c>
      <c r="I315" s="346" t="s">
        <v>5643</v>
      </c>
      <c r="J315" s="346" t="s">
        <v>6141</v>
      </c>
      <c r="K315" s="346" t="s">
        <v>6142</v>
      </c>
      <c r="L315" s="346" t="s">
        <v>11874</v>
      </c>
      <c r="M315" s="346" t="s">
        <v>5698</v>
      </c>
      <c r="N315" s="346" t="s">
        <v>6143</v>
      </c>
      <c r="O315" s="346" t="s">
        <v>9567</v>
      </c>
      <c r="P315" s="346" t="s">
        <v>3320</v>
      </c>
      <c r="Q315" s="346" t="s">
        <v>11889</v>
      </c>
      <c r="R315" s="346" t="s">
        <v>5698</v>
      </c>
      <c r="S315" s="346" t="s">
        <v>11935</v>
      </c>
      <c r="T315" s="346" t="s">
        <v>9569</v>
      </c>
      <c r="U315" s="346" t="s">
        <v>11878</v>
      </c>
      <c r="V315" s="346" t="s">
        <v>733</v>
      </c>
      <c r="W315" s="346" t="s">
        <v>733</v>
      </c>
      <c r="X315" s="346" t="s">
        <v>733</v>
      </c>
      <c r="Y315" s="346" t="s">
        <v>3320</v>
      </c>
      <c r="Z315" s="346" t="s">
        <v>11892</v>
      </c>
      <c r="AA315" s="346" t="s">
        <v>733</v>
      </c>
      <c r="AB315" s="346" t="s">
        <v>11927</v>
      </c>
      <c r="AC315" s="346" t="s">
        <v>11936</v>
      </c>
      <c r="AD315" s="346" t="s">
        <v>5659</v>
      </c>
      <c r="AE315" s="346" t="s">
        <v>11882</v>
      </c>
      <c r="AF315" s="346" t="s">
        <v>11937</v>
      </c>
      <c r="AG315" s="346" t="s">
        <v>11938</v>
      </c>
      <c r="AH315" s="346" t="s">
        <v>1214</v>
      </c>
      <c r="AI315" s="346" t="s">
        <v>3320</v>
      </c>
      <c r="AJ315" s="346" t="s">
        <v>5955</v>
      </c>
      <c r="AK315" s="346" t="s">
        <v>3623</v>
      </c>
      <c r="AL315" s="346" t="s">
        <v>5665</v>
      </c>
      <c r="AM315" s="347">
        <v>47483</v>
      </c>
      <c r="AN315" s="345">
        <v>12</v>
      </c>
      <c r="AO315" s="345">
        <v>100</v>
      </c>
      <c r="AP315" s="346" t="s">
        <v>5666</v>
      </c>
      <c r="AQ315" s="345">
        <v>180360</v>
      </c>
      <c r="AR315" s="345">
        <v>219</v>
      </c>
      <c r="AS315" s="346" t="s">
        <v>733</v>
      </c>
      <c r="AT315" s="345">
        <v>25</v>
      </c>
      <c r="AU315" s="346" t="s">
        <v>1214</v>
      </c>
      <c r="AV315" s="345">
        <v>695</v>
      </c>
      <c r="AW315" s="346" t="s">
        <v>5667</v>
      </c>
      <c r="AX315" s="346" t="s">
        <v>5668</v>
      </c>
      <c r="AY315" s="346" t="s">
        <v>3320</v>
      </c>
      <c r="AZ315" s="346" t="s">
        <v>733</v>
      </c>
      <c r="BA315" s="346" t="s">
        <v>733</v>
      </c>
      <c r="BB315" s="345">
        <v>2559</v>
      </c>
      <c r="BC315" s="345">
        <v>2458</v>
      </c>
      <c r="BD315" s="346" t="s">
        <v>6441</v>
      </c>
      <c r="BE315" s="345">
        <v>365</v>
      </c>
      <c r="BF315" s="345">
        <v>84</v>
      </c>
      <c r="BG315" s="345">
        <v>97</v>
      </c>
      <c r="BH315" s="345">
        <v>30</v>
      </c>
      <c r="BI315" s="347">
        <v>47118</v>
      </c>
      <c r="BJ315" s="345">
        <v>1.7</v>
      </c>
      <c r="BK315" s="345">
        <v>5</v>
      </c>
      <c r="BL315" s="346" t="s">
        <v>11939</v>
      </c>
      <c r="BM315" s="346" t="s">
        <v>3320</v>
      </c>
      <c r="BN315" s="346" t="s">
        <v>3320</v>
      </c>
      <c r="BO315" s="346" t="s">
        <v>3320</v>
      </c>
      <c r="BP315" s="346" t="s">
        <v>3320</v>
      </c>
      <c r="BQ315" s="346" t="s">
        <v>3320</v>
      </c>
      <c r="BR315" s="346" t="s">
        <v>3320</v>
      </c>
      <c r="BS315" s="346" t="s">
        <v>3320</v>
      </c>
      <c r="BT315" s="346" t="s">
        <v>3320</v>
      </c>
      <c r="BU315" s="346" t="s">
        <v>3320</v>
      </c>
      <c r="BV315" s="346" t="s">
        <v>3320</v>
      </c>
      <c r="BW315" s="346" t="s">
        <v>3320</v>
      </c>
      <c r="BX315" s="348"/>
      <c r="BY315" s="346" t="s">
        <v>3320</v>
      </c>
      <c r="BZ315" s="346" t="s">
        <v>3320</v>
      </c>
      <c r="CA315" s="346" t="s">
        <v>3320</v>
      </c>
      <c r="CB315" s="346" t="s">
        <v>3320</v>
      </c>
      <c r="CC315" s="346" t="s">
        <v>3320</v>
      </c>
      <c r="CD315" s="346" t="s">
        <v>3320</v>
      </c>
      <c r="CE315" s="346" t="s">
        <v>3320</v>
      </c>
      <c r="CF315" s="346" t="s">
        <v>3320</v>
      </c>
      <c r="CG315" s="346" t="s">
        <v>3320</v>
      </c>
      <c r="CH315" s="348"/>
      <c r="CI315" s="346" t="s">
        <v>3320</v>
      </c>
      <c r="CJ315" s="346" t="s">
        <v>3320</v>
      </c>
      <c r="CK315" s="346" t="s">
        <v>3320</v>
      </c>
      <c r="CL315" s="346" t="s">
        <v>3320</v>
      </c>
      <c r="CM315" s="346" t="s">
        <v>3320</v>
      </c>
      <c r="CN315" s="346" t="s">
        <v>3320</v>
      </c>
      <c r="CO315" s="346" t="s">
        <v>3320</v>
      </c>
      <c r="CP315" s="346" t="s">
        <v>3320</v>
      </c>
      <c r="CQ315" s="346" t="s">
        <v>3320</v>
      </c>
      <c r="CR315" s="346" t="s">
        <v>3320</v>
      </c>
      <c r="CS315" s="346" t="s">
        <v>3320</v>
      </c>
      <c r="CT315" s="346" t="s">
        <v>3320</v>
      </c>
      <c r="CU315" s="346" t="s">
        <v>3320</v>
      </c>
      <c r="CV315" s="346" t="s">
        <v>3320</v>
      </c>
      <c r="CW315" s="346" t="s">
        <v>3320</v>
      </c>
      <c r="CX315" s="346" t="s">
        <v>3320</v>
      </c>
      <c r="CY315" s="346" t="s">
        <v>3320</v>
      </c>
      <c r="CZ315" s="346" t="s">
        <v>3320</v>
      </c>
      <c r="DA315" s="346" t="s">
        <v>3320</v>
      </c>
      <c r="DB315" s="346" t="s">
        <v>3320</v>
      </c>
      <c r="DC315" s="346" t="s">
        <v>3320</v>
      </c>
      <c r="DD315" s="346" t="s">
        <v>3320</v>
      </c>
      <c r="DE315" s="346" t="s">
        <v>3320</v>
      </c>
      <c r="DF315" s="346" t="s">
        <v>3320</v>
      </c>
      <c r="DG315" s="346" t="s">
        <v>3320</v>
      </c>
      <c r="DH315" s="346" t="s">
        <v>3320</v>
      </c>
      <c r="DI315" s="346" t="s">
        <v>3320</v>
      </c>
      <c r="DJ315" s="346" t="s">
        <v>3320</v>
      </c>
      <c r="DK315" s="346" t="s">
        <v>3320</v>
      </c>
      <c r="DL315" s="346" t="s">
        <v>3320</v>
      </c>
      <c r="DM315" s="346" t="s">
        <v>3320</v>
      </c>
      <c r="DN315" s="346" t="s">
        <v>3320</v>
      </c>
      <c r="DO315" s="346" t="s">
        <v>3320</v>
      </c>
      <c r="DP315" s="346" t="s">
        <v>3320</v>
      </c>
      <c r="DQ315" s="346" t="s">
        <v>3320</v>
      </c>
      <c r="DR315" s="346" t="s">
        <v>3320</v>
      </c>
      <c r="DS315" s="346" t="s">
        <v>3320</v>
      </c>
      <c r="DT315" s="346" t="s">
        <v>3320</v>
      </c>
      <c r="DU315" s="346" t="s">
        <v>3320</v>
      </c>
      <c r="DV315" s="346" t="s">
        <v>3320</v>
      </c>
      <c r="DW315" s="346" t="s">
        <v>3320</v>
      </c>
      <c r="DX315" s="346" t="s">
        <v>3320</v>
      </c>
      <c r="DY315" s="346" t="s">
        <v>3320</v>
      </c>
      <c r="DZ315" s="346" t="s">
        <v>3320</v>
      </c>
      <c r="EA315" s="346" t="s">
        <v>3320</v>
      </c>
      <c r="EB315" s="346" t="s">
        <v>3320</v>
      </c>
      <c r="EC315" s="346" t="s">
        <v>3320</v>
      </c>
      <c r="ED315" s="346" t="s">
        <v>3320</v>
      </c>
      <c r="EE315" s="346" t="s">
        <v>3320</v>
      </c>
      <c r="EF315" s="345">
        <v>95000000</v>
      </c>
      <c r="EG315" s="346" t="s">
        <v>1214</v>
      </c>
      <c r="EH315" s="346" t="s">
        <v>733</v>
      </c>
      <c r="EI315" s="346" t="s">
        <v>733</v>
      </c>
      <c r="EJ315" s="346" t="s">
        <v>733</v>
      </c>
      <c r="EK315" s="346" t="s">
        <v>3561</v>
      </c>
      <c r="EL315" s="346" t="s">
        <v>6825</v>
      </c>
      <c r="EM315" s="179" t="s">
        <v>11940</v>
      </c>
      <c r="EN315" s="348"/>
      <c r="EO315" s="346" t="s">
        <v>10098</v>
      </c>
      <c r="EP315" s="346" t="s">
        <v>3320</v>
      </c>
      <c r="EQ315" s="346" t="s">
        <v>3320</v>
      </c>
      <c r="ER315" s="346" t="s">
        <v>3320</v>
      </c>
      <c r="ES315" s="346" t="s">
        <v>3320</v>
      </c>
      <c r="ET315" s="346" t="s">
        <v>3320</v>
      </c>
      <c r="EU315" s="346" t="s">
        <v>3320</v>
      </c>
      <c r="EV315" s="346" t="s">
        <v>3320</v>
      </c>
      <c r="EW315" s="346" t="s">
        <v>3320</v>
      </c>
      <c r="EX315" s="346" t="s">
        <v>3320</v>
      </c>
      <c r="EY315" s="346" t="s">
        <v>3320</v>
      </c>
      <c r="EZ315" s="346" t="s">
        <v>3320</v>
      </c>
      <c r="FA315" s="346" t="s">
        <v>3320</v>
      </c>
      <c r="FB315" s="346" t="s">
        <v>3320</v>
      </c>
      <c r="FC315" s="346" t="s">
        <v>3320</v>
      </c>
      <c r="FD315" s="346" t="s">
        <v>3320</v>
      </c>
      <c r="FE315" s="346" t="s">
        <v>1214</v>
      </c>
      <c r="FF315" s="346" t="s">
        <v>3320</v>
      </c>
      <c r="FG315" s="346" t="s">
        <v>1214</v>
      </c>
      <c r="FH315" s="346" t="s">
        <v>3320</v>
      </c>
      <c r="FI315" s="346" t="s">
        <v>3320</v>
      </c>
      <c r="FJ315" s="346" t="s">
        <v>3320</v>
      </c>
      <c r="FK315" s="346" t="s">
        <v>3320</v>
      </c>
      <c r="FL315" s="346" t="s">
        <v>1214</v>
      </c>
      <c r="FM315" s="346" t="s">
        <v>3320</v>
      </c>
      <c r="FN315" s="346" t="s">
        <v>3320</v>
      </c>
      <c r="FO315" s="346" t="s">
        <v>1214</v>
      </c>
      <c r="FP315" s="346" t="s">
        <v>3320</v>
      </c>
      <c r="FQ315" s="346" t="s">
        <v>3320</v>
      </c>
      <c r="FR315" s="346" t="s">
        <v>3320</v>
      </c>
      <c r="FS315" s="346" t="s">
        <v>3320</v>
      </c>
      <c r="FT315" s="346" t="s">
        <v>3320</v>
      </c>
      <c r="FU315" s="346" t="s">
        <v>3320</v>
      </c>
      <c r="FV315" s="346" t="s">
        <v>3320</v>
      </c>
      <c r="FW315" s="346" t="s">
        <v>3320</v>
      </c>
      <c r="FX315" s="350">
        <v>46076.756296296298</v>
      </c>
      <c r="FY315" s="346" t="s">
        <v>3320</v>
      </c>
      <c r="FZ315" s="346" t="s">
        <v>10029</v>
      </c>
      <c r="GA315" s="346" t="s">
        <v>3320</v>
      </c>
      <c r="GB315" s="346" t="s">
        <v>3320</v>
      </c>
      <c r="GC315" s="346" t="s">
        <v>3320</v>
      </c>
      <c r="GD315" s="346" t="s">
        <v>3320</v>
      </c>
      <c r="GE315" s="346" t="s">
        <v>3320</v>
      </c>
      <c r="GF315" s="346" t="s">
        <v>3320</v>
      </c>
      <c r="GG315" s="346" t="s">
        <v>3320</v>
      </c>
      <c r="GH315" s="346" t="s">
        <v>3320</v>
      </c>
      <c r="GI315" s="346" t="s">
        <v>3320</v>
      </c>
      <c r="GJ315" s="346" t="s">
        <v>3320</v>
      </c>
      <c r="GK315" s="346" t="s">
        <v>3320</v>
      </c>
      <c r="GL315" s="346" t="s">
        <v>3320</v>
      </c>
      <c r="GM315" s="346" t="s">
        <v>3320</v>
      </c>
      <c r="GN315" s="346" t="s">
        <v>3320</v>
      </c>
      <c r="GO315" s="346" t="s">
        <v>3320</v>
      </c>
      <c r="GP315" s="346" t="s">
        <v>3320</v>
      </c>
      <c r="GQ315" s="346" t="s">
        <v>3320</v>
      </c>
      <c r="GR315" s="346" t="s">
        <v>3320</v>
      </c>
      <c r="GS315" s="346" t="s">
        <v>3320</v>
      </c>
      <c r="GT315" s="346" t="s">
        <v>3320</v>
      </c>
      <c r="GU315" s="346" t="s">
        <v>3320</v>
      </c>
      <c r="GV315" s="346" t="s">
        <v>3320</v>
      </c>
      <c r="GW315" s="346" t="s">
        <v>3320</v>
      </c>
      <c r="GX315" s="346" t="s">
        <v>3320</v>
      </c>
      <c r="GY315" s="346" t="s">
        <v>3320</v>
      </c>
      <c r="GZ315" s="346" t="s">
        <v>3320</v>
      </c>
      <c r="HA315" s="346" t="s">
        <v>3320</v>
      </c>
      <c r="HB315" s="346" t="s">
        <v>3320</v>
      </c>
      <c r="HC315" s="346" t="s">
        <v>3320</v>
      </c>
      <c r="HD315" s="346" t="s">
        <v>3320</v>
      </c>
      <c r="HE315" s="346" t="s">
        <v>3320</v>
      </c>
      <c r="HF315" s="346" t="s">
        <v>3320</v>
      </c>
      <c r="HG315" s="346" t="s">
        <v>3320</v>
      </c>
      <c r="HH315" s="346" t="s">
        <v>3320</v>
      </c>
      <c r="HI315" s="346" t="s">
        <v>3320</v>
      </c>
      <c r="HJ315" s="346" t="s">
        <v>3320</v>
      </c>
      <c r="HK315" s="346" t="s">
        <v>3320</v>
      </c>
      <c r="HL315" s="346" t="s">
        <v>3320</v>
      </c>
    </row>
    <row r="316" spans="1:220" ht="15.75" thickBot="1">
      <c r="A316" s="344" t="s">
        <v>11522</v>
      </c>
      <c r="B316" s="345">
        <v>562</v>
      </c>
      <c r="C316" s="346" t="s">
        <v>11941</v>
      </c>
      <c r="D316" s="346" t="s">
        <v>5698</v>
      </c>
      <c r="E316" s="345">
        <v>562</v>
      </c>
      <c r="F316" s="346" t="s">
        <v>11942</v>
      </c>
      <c r="G316" s="346" t="s">
        <v>11943</v>
      </c>
      <c r="H316" s="346" t="s">
        <v>4352</v>
      </c>
      <c r="I316" s="346" t="s">
        <v>5916</v>
      </c>
      <c r="J316" s="346" t="s">
        <v>11944</v>
      </c>
      <c r="K316" s="346" t="s">
        <v>11943</v>
      </c>
      <c r="L316" s="346" t="s">
        <v>11945</v>
      </c>
      <c r="M316" s="346" t="s">
        <v>11946</v>
      </c>
      <c r="N316" s="346" t="s">
        <v>11947</v>
      </c>
      <c r="O316" s="345">
        <v>5521090708</v>
      </c>
      <c r="P316" s="346" t="s">
        <v>11943</v>
      </c>
      <c r="Q316" s="346" t="s">
        <v>11948</v>
      </c>
      <c r="R316" s="346" t="s">
        <v>6048</v>
      </c>
      <c r="S316" s="346" t="s">
        <v>11949</v>
      </c>
      <c r="T316" s="346" t="s">
        <v>11950</v>
      </c>
      <c r="U316" s="346" t="s">
        <v>11951</v>
      </c>
      <c r="V316" s="346" t="s">
        <v>733</v>
      </c>
      <c r="W316" s="346" t="s">
        <v>733</v>
      </c>
      <c r="X316" s="346" t="s">
        <v>733</v>
      </c>
      <c r="Y316" s="346" t="s">
        <v>3320</v>
      </c>
      <c r="Z316" s="346" t="s">
        <v>6053</v>
      </c>
      <c r="AA316" s="346" t="s">
        <v>733</v>
      </c>
      <c r="AB316" s="346" t="s">
        <v>11952</v>
      </c>
      <c r="AC316" s="346" t="s">
        <v>6055</v>
      </c>
      <c r="AD316" s="346" t="s">
        <v>8234</v>
      </c>
      <c r="AE316" s="346" t="s">
        <v>6057</v>
      </c>
      <c r="AF316" s="346" t="s">
        <v>11953</v>
      </c>
      <c r="AG316" s="346" t="s">
        <v>8236</v>
      </c>
      <c r="AH316" s="346" t="s">
        <v>1214</v>
      </c>
      <c r="AI316" s="346" t="s">
        <v>3320</v>
      </c>
      <c r="AJ316" s="346" t="s">
        <v>5663</v>
      </c>
      <c r="AK316" s="346" t="s">
        <v>3569</v>
      </c>
      <c r="AL316" s="346" t="s">
        <v>5936</v>
      </c>
      <c r="AM316" s="347">
        <v>47469</v>
      </c>
      <c r="AN316" s="345">
        <v>24</v>
      </c>
      <c r="AO316" s="345">
        <v>400.5</v>
      </c>
      <c r="AP316" s="346" t="s">
        <v>5666</v>
      </c>
      <c r="AQ316" s="345">
        <v>89</v>
      </c>
      <c r="AR316" s="345">
        <v>1254.5</v>
      </c>
      <c r="AS316" s="346" t="s">
        <v>733</v>
      </c>
      <c r="AT316" s="346" t="s">
        <v>3320</v>
      </c>
      <c r="AU316" s="346" t="s">
        <v>3320</v>
      </c>
      <c r="AV316" s="346" t="s">
        <v>3320</v>
      </c>
      <c r="AW316" s="346" t="s">
        <v>3320</v>
      </c>
      <c r="AX316" s="346" t="s">
        <v>3320</v>
      </c>
      <c r="AY316" s="346" t="s">
        <v>3320</v>
      </c>
      <c r="AZ316" s="346" t="s">
        <v>3320</v>
      </c>
      <c r="BA316" s="346" t="s">
        <v>3320</v>
      </c>
      <c r="BB316" s="346" t="s">
        <v>3320</v>
      </c>
      <c r="BC316" s="346" t="s">
        <v>3320</v>
      </c>
      <c r="BD316" s="348"/>
      <c r="BE316" s="346" t="s">
        <v>3320</v>
      </c>
      <c r="BF316" s="346" t="s">
        <v>3320</v>
      </c>
      <c r="BG316" s="346" t="s">
        <v>3320</v>
      </c>
      <c r="BH316" s="346" t="s">
        <v>3320</v>
      </c>
      <c r="BI316" s="346" t="s">
        <v>3320</v>
      </c>
      <c r="BJ316" s="346" t="s">
        <v>3320</v>
      </c>
      <c r="BK316" s="346" t="s">
        <v>3320</v>
      </c>
      <c r="BL316" s="346" t="s">
        <v>3320</v>
      </c>
      <c r="BM316" s="346" t="s">
        <v>3320</v>
      </c>
      <c r="BN316" s="345">
        <v>4.5</v>
      </c>
      <c r="BO316" s="345">
        <v>12.5</v>
      </c>
      <c r="BP316" s="346" t="s">
        <v>733</v>
      </c>
      <c r="BQ316" s="346" t="s">
        <v>6061</v>
      </c>
      <c r="BR316" s="345">
        <v>35.9</v>
      </c>
      <c r="BS316" s="346" t="s">
        <v>1214</v>
      </c>
      <c r="BT316" s="346" t="s">
        <v>733</v>
      </c>
      <c r="BU316" s="346" t="s">
        <v>733</v>
      </c>
      <c r="BV316" s="345">
        <v>3132.33</v>
      </c>
      <c r="BW316" s="345">
        <v>2566.79</v>
      </c>
      <c r="BX316" s="346" t="s">
        <v>8238</v>
      </c>
      <c r="BY316" s="345">
        <v>1</v>
      </c>
      <c r="BZ316" s="345">
        <v>94.4</v>
      </c>
      <c r="CA316" s="345">
        <v>97</v>
      </c>
      <c r="CB316" s="345">
        <v>20</v>
      </c>
      <c r="CC316" s="347">
        <v>46689</v>
      </c>
      <c r="CD316" s="345">
        <v>1.37</v>
      </c>
      <c r="CE316" s="345">
        <v>9</v>
      </c>
      <c r="CF316" s="346" t="s">
        <v>11954</v>
      </c>
      <c r="CG316" s="345">
        <v>396000000</v>
      </c>
      <c r="CH316" s="348"/>
      <c r="CI316" s="346" t="s">
        <v>3320</v>
      </c>
      <c r="CJ316" s="346" t="s">
        <v>3320</v>
      </c>
      <c r="CK316" s="346" t="s">
        <v>3320</v>
      </c>
      <c r="CL316" s="346" t="s">
        <v>3320</v>
      </c>
      <c r="CM316" s="346" t="s">
        <v>3320</v>
      </c>
      <c r="CN316" s="346" t="s">
        <v>3320</v>
      </c>
      <c r="CO316" s="346" t="s">
        <v>3320</v>
      </c>
      <c r="CP316" s="346" t="s">
        <v>3320</v>
      </c>
      <c r="CQ316" s="346" t="s">
        <v>3320</v>
      </c>
      <c r="CR316" s="346" t="s">
        <v>3320</v>
      </c>
      <c r="CS316" s="346" t="s">
        <v>3320</v>
      </c>
      <c r="CT316" s="346" t="s">
        <v>3320</v>
      </c>
      <c r="CU316" s="346" t="s">
        <v>3320</v>
      </c>
      <c r="CV316" s="346" t="s">
        <v>3320</v>
      </c>
      <c r="CW316" s="346" t="s">
        <v>3320</v>
      </c>
      <c r="CX316" s="346" t="s">
        <v>3320</v>
      </c>
      <c r="CY316" s="346" t="s">
        <v>3320</v>
      </c>
      <c r="CZ316" s="346" t="s">
        <v>3320</v>
      </c>
      <c r="DA316" s="346" t="s">
        <v>3320</v>
      </c>
      <c r="DB316" s="346" t="s">
        <v>3320</v>
      </c>
      <c r="DC316" s="346" t="s">
        <v>3320</v>
      </c>
      <c r="DD316" s="346" t="s">
        <v>3320</v>
      </c>
      <c r="DE316" s="346" t="s">
        <v>3320</v>
      </c>
      <c r="DF316" s="346" t="s">
        <v>3320</v>
      </c>
      <c r="DG316" s="346" t="s">
        <v>3320</v>
      </c>
      <c r="DH316" s="346" t="s">
        <v>3320</v>
      </c>
      <c r="DI316" s="346" t="s">
        <v>3320</v>
      </c>
      <c r="DJ316" s="346" t="s">
        <v>3320</v>
      </c>
      <c r="DK316" s="346" t="s">
        <v>3320</v>
      </c>
      <c r="DL316" s="346" t="s">
        <v>3320</v>
      </c>
      <c r="DM316" s="346" t="s">
        <v>3320</v>
      </c>
      <c r="DN316" s="346" t="s">
        <v>3320</v>
      </c>
      <c r="DO316" s="346" t="s">
        <v>3320</v>
      </c>
      <c r="DP316" s="346" t="s">
        <v>3320</v>
      </c>
      <c r="DQ316" s="346" t="s">
        <v>3320</v>
      </c>
      <c r="DR316" s="346" t="s">
        <v>3320</v>
      </c>
      <c r="DS316" s="346" t="s">
        <v>3320</v>
      </c>
      <c r="DT316" s="346" t="s">
        <v>3320</v>
      </c>
      <c r="DU316" s="346" t="s">
        <v>3320</v>
      </c>
      <c r="DV316" s="346" t="s">
        <v>3320</v>
      </c>
      <c r="DW316" s="346" t="s">
        <v>3320</v>
      </c>
      <c r="DX316" s="346" t="s">
        <v>3320</v>
      </c>
      <c r="DY316" s="346" t="s">
        <v>3320</v>
      </c>
      <c r="DZ316" s="346" t="s">
        <v>3320</v>
      </c>
      <c r="EA316" s="346" t="s">
        <v>3320</v>
      </c>
      <c r="EB316" s="346" t="s">
        <v>3320</v>
      </c>
      <c r="EC316" s="346" t="s">
        <v>3320</v>
      </c>
      <c r="ED316" s="346" t="s">
        <v>3320</v>
      </c>
      <c r="EE316" s="346" t="s">
        <v>3320</v>
      </c>
      <c r="EF316" s="345">
        <v>525920000</v>
      </c>
      <c r="EG316" s="346" t="s">
        <v>733</v>
      </c>
      <c r="EH316" s="346" t="s">
        <v>733</v>
      </c>
      <c r="EI316" s="346" t="s">
        <v>733</v>
      </c>
      <c r="EJ316" s="346" t="s">
        <v>733</v>
      </c>
      <c r="EK316" s="346" t="s">
        <v>86</v>
      </c>
      <c r="EL316" s="346" t="s">
        <v>11955</v>
      </c>
      <c r="EM316" s="179" t="s">
        <v>8241</v>
      </c>
      <c r="EN316" s="348"/>
      <c r="EO316" s="346" t="s">
        <v>10099</v>
      </c>
      <c r="EP316" s="346" t="s">
        <v>3320</v>
      </c>
      <c r="EQ316" s="346" t="s">
        <v>3320</v>
      </c>
      <c r="ER316" s="346" t="s">
        <v>3320</v>
      </c>
      <c r="ES316" s="346" t="s">
        <v>3320</v>
      </c>
      <c r="ET316" s="346" t="s">
        <v>3320</v>
      </c>
      <c r="EU316" s="346" t="s">
        <v>3320</v>
      </c>
      <c r="EV316" s="346" t="s">
        <v>3320</v>
      </c>
      <c r="EW316" s="346" t="s">
        <v>3320</v>
      </c>
      <c r="EX316" s="346" t="s">
        <v>3320</v>
      </c>
      <c r="EY316" s="346" t="s">
        <v>3320</v>
      </c>
      <c r="EZ316" s="346" t="s">
        <v>3320</v>
      </c>
      <c r="FA316" s="346" t="s">
        <v>3320</v>
      </c>
      <c r="FB316" s="346" t="s">
        <v>3320</v>
      </c>
      <c r="FC316" s="346" t="s">
        <v>3320</v>
      </c>
      <c r="FD316" s="346" t="s">
        <v>3320</v>
      </c>
      <c r="FE316" s="346" t="s">
        <v>1214</v>
      </c>
      <c r="FF316" s="346" t="s">
        <v>3320</v>
      </c>
      <c r="FG316" s="346" t="s">
        <v>3320</v>
      </c>
      <c r="FH316" s="346" t="s">
        <v>3320</v>
      </c>
      <c r="FI316" s="346" t="s">
        <v>3320</v>
      </c>
      <c r="FJ316" s="346" t="s">
        <v>3320</v>
      </c>
      <c r="FK316" s="346" t="s">
        <v>3320</v>
      </c>
      <c r="FL316" s="346" t="s">
        <v>3320</v>
      </c>
      <c r="FM316" s="346" t="s">
        <v>3320</v>
      </c>
      <c r="FN316" s="346" t="s">
        <v>3320</v>
      </c>
      <c r="FO316" s="346" t="s">
        <v>3320</v>
      </c>
      <c r="FP316" s="346" t="s">
        <v>3320</v>
      </c>
      <c r="FQ316" s="346" t="s">
        <v>3320</v>
      </c>
      <c r="FR316" s="346" t="s">
        <v>3320</v>
      </c>
      <c r="FS316" s="346" t="s">
        <v>3320</v>
      </c>
      <c r="FT316" s="346" t="s">
        <v>3320</v>
      </c>
      <c r="FU316" s="346" t="s">
        <v>3320</v>
      </c>
      <c r="FV316" s="346" t="s">
        <v>3320</v>
      </c>
      <c r="FW316" s="346" t="s">
        <v>3320</v>
      </c>
      <c r="FX316" s="350">
        <v>46070.741643518515</v>
      </c>
      <c r="FY316" s="346" t="s">
        <v>3320</v>
      </c>
      <c r="FZ316" s="346" t="s">
        <v>10029</v>
      </c>
      <c r="GA316" s="346" t="s">
        <v>3320</v>
      </c>
      <c r="GB316" s="346" t="s">
        <v>3320</v>
      </c>
      <c r="GC316" s="346" t="s">
        <v>3320</v>
      </c>
      <c r="GD316" s="346" t="s">
        <v>3320</v>
      </c>
      <c r="GE316" s="346" t="s">
        <v>3320</v>
      </c>
      <c r="GF316" s="346" t="s">
        <v>3320</v>
      </c>
      <c r="GG316" s="346" t="s">
        <v>3320</v>
      </c>
      <c r="GH316" s="346" t="s">
        <v>3320</v>
      </c>
      <c r="GI316" s="346" t="s">
        <v>3320</v>
      </c>
      <c r="GJ316" s="346" t="s">
        <v>3320</v>
      </c>
      <c r="GK316" s="346" t="s">
        <v>3320</v>
      </c>
      <c r="GL316" s="346" t="s">
        <v>3320</v>
      </c>
      <c r="GM316" s="346" t="s">
        <v>3320</v>
      </c>
      <c r="GN316" s="346" t="s">
        <v>3320</v>
      </c>
      <c r="GO316" s="346" t="s">
        <v>3320</v>
      </c>
      <c r="GP316" s="346" t="s">
        <v>3320</v>
      </c>
      <c r="GQ316" s="346" t="s">
        <v>3320</v>
      </c>
      <c r="GR316" s="346" t="s">
        <v>3320</v>
      </c>
      <c r="GS316" s="346" t="s">
        <v>3320</v>
      </c>
      <c r="GT316" s="346" t="s">
        <v>3320</v>
      </c>
      <c r="GU316" s="346" t="s">
        <v>3320</v>
      </c>
      <c r="GV316" s="346" t="s">
        <v>3320</v>
      </c>
      <c r="GW316" s="346" t="s">
        <v>3320</v>
      </c>
      <c r="GX316" s="346" t="s">
        <v>3320</v>
      </c>
      <c r="GY316" s="346" t="s">
        <v>3320</v>
      </c>
      <c r="GZ316" s="346" t="s">
        <v>3320</v>
      </c>
      <c r="HA316" s="346" t="s">
        <v>3320</v>
      </c>
      <c r="HB316" s="346" t="s">
        <v>3320</v>
      </c>
      <c r="HC316" s="346" t="s">
        <v>3320</v>
      </c>
      <c r="HD316" s="346" t="s">
        <v>3320</v>
      </c>
      <c r="HE316" s="346" t="s">
        <v>3320</v>
      </c>
      <c r="HF316" s="346" t="s">
        <v>3320</v>
      </c>
      <c r="HG316" s="346" t="s">
        <v>3320</v>
      </c>
      <c r="HH316" s="346" t="s">
        <v>3320</v>
      </c>
      <c r="HI316" s="346" t="s">
        <v>3320</v>
      </c>
      <c r="HJ316" s="346" t="s">
        <v>3320</v>
      </c>
      <c r="HK316" s="346" t="s">
        <v>3320</v>
      </c>
      <c r="HL316" s="346" t="s">
        <v>3320</v>
      </c>
    </row>
    <row r="317" spans="1:220" ht="15.75" thickBot="1">
      <c r="A317" s="344" t="s">
        <v>11522</v>
      </c>
      <c r="B317" s="345">
        <v>262</v>
      </c>
      <c r="C317" s="346" t="s">
        <v>11956</v>
      </c>
      <c r="D317" s="346" t="s">
        <v>5698</v>
      </c>
      <c r="E317" s="345">
        <v>262</v>
      </c>
      <c r="F317" s="346" t="s">
        <v>11942</v>
      </c>
      <c r="G317" s="346" t="s">
        <v>11943</v>
      </c>
      <c r="H317" s="346" t="s">
        <v>6040</v>
      </c>
      <c r="I317" s="346" t="s">
        <v>5916</v>
      </c>
      <c r="J317" s="346" t="s">
        <v>11944</v>
      </c>
      <c r="K317" s="346" t="s">
        <v>6043</v>
      </c>
      <c r="L317" s="346" t="s">
        <v>11957</v>
      </c>
      <c r="M317" s="346" t="s">
        <v>11958</v>
      </c>
      <c r="N317" s="346" t="s">
        <v>11947</v>
      </c>
      <c r="O317" s="346" t="s">
        <v>11959</v>
      </c>
      <c r="P317" s="346" t="s">
        <v>11943</v>
      </c>
      <c r="Q317" s="346" t="s">
        <v>11948</v>
      </c>
      <c r="R317" s="346" t="s">
        <v>6048</v>
      </c>
      <c r="S317" s="346" t="s">
        <v>11949</v>
      </c>
      <c r="T317" s="346" t="s">
        <v>11950</v>
      </c>
      <c r="U317" s="346" t="s">
        <v>11951</v>
      </c>
      <c r="V317" s="346" t="s">
        <v>733</v>
      </c>
      <c r="W317" s="346" t="s">
        <v>733</v>
      </c>
      <c r="X317" s="346" t="s">
        <v>733</v>
      </c>
      <c r="Y317" s="346" t="s">
        <v>3320</v>
      </c>
      <c r="Z317" s="346" t="s">
        <v>6053</v>
      </c>
      <c r="AA317" s="346" t="s">
        <v>733</v>
      </c>
      <c r="AB317" s="346" t="s">
        <v>11952</v>
      </c>
      <c r="AC317" s="346" t="s">
        <v>6055</v>
      </c>
      <c r="AD317" s="346" t="s">
        <v>8234</v>
      </c>
      <c r="AE317" s="346" t="s">
        <v>6057</v>
      </c>
      <c r="AF317" s="346" t="s">
        <v>11953</v>
      </c>
      <c r="AG317" s="346" t="s">
        <v>8236</v>
      </c>
      <c r="AH317" s="346" t="s">
        <v>1214</v>
      </c>
      <c r="AI317" s="346" t="s">
        <v>3320</v>
      </c>
      <c r="AJ317" s="346" t="s">
        <v>5955</v>
      </c>
      <c r="AK317" s="346" t="s">
        <v>3603</v>
      </c>
      <c r="AL317" s="346" t="s">
        <v>5665</v>
      </c>
      <c r="AM317" s="347">
        <v>47028</v>
      </c>
      <c r="AN317" s="345">
        <v>18</v>
      </c>
      <c r="AO317" s="345">
        <v>63</v>
      </c>
      <c r="AP317" s="346" t="s">
        <v>5666</v>
      </c>
      <c r="AQ317" s="345">
        <v>14</v>
      </c>
      <c r="AR317" s="345">
        <v>201.69</v>
      </c>
      <c r="AS317" s="346" t="s">
        <v>733</v>
      </c>
      <c r="AT317" s="346" t="s">
        <v>3320</v>
      </c>
      <c r="AU317" s="346" t="s">
        <v>3320</v>
      </c>
      <c r="AV317" s="346" t="s">
        <v>3320</v>
      </c>
      <c r="AW317" s="346" t="s">
        <v>3320</v>
      </c>
      <c r="AX317" s="346" t="s">
        <v>3320</v>
      </c>
      <c r="AY317" s="346" t="s">
        <v>3320</v>
      </c>
      <c r="AZ317" s="346" t="s">
        <v>3320</v>
      </c>
      <c r="BA317" s="346" t="s">
        <v>3320</v>
      </c>
      <c r="BB317" s="346" t="s">
        <v>3320</v>
      </c>
      <c r="BC317" s="346" t="s">
        <v>3320</v>
      </c>
      <c r="BD317" s="348"/>
      <c r="BE317" s="346" t="s">
        <v>3320</v>
      </c>
      <c r="BF317" s="346" t="s">
        <v>3320</v>
      </c>
      <c r="BG317" s="346" t="s">
        <v>3320</v>
      </c>
      <c r="BH317" s="346" t="s">
        <v>3320</v>
      </c>
      <c r="BI317" s="346" t="s">
        <v>3320</v>
      </c>
      <c r="BJ317" s="346" t="s">
        <v>3320</v>
      </c>
      <c r="BK317" s="346" t="s">
        <v>3320</v>
      </c>
      <c r="BL317" s="346" t="s">
        <v>3320</v>
      </c>
      <c r="BM317" s="346" t="s">
        <v>3320</v>
      </c>
      <c r="BN317" s="345">
        <v>4.5</v>
      </c>
      <c r="BO317" s="345">
        <v>12.5</v>
      </c>
      <c r="BP317" s="346" t="s">
        <v>733</v>
      </c>
      <c r="BQ317" s="346" t="s">
        <v>6061</v>
      </c>
      <c r="BR317" s="345">
        <v>36.520000000000003</v>
      </c>
      <c r="BS317" s="346" t="s">
        <v>1214</v>
      </c>
      <c r="BT317" s="346" t="s">
        <v>733</v>
      </c>
      <c r="BU317" s="346" t="s">
        <v>733</v>
      </c>
      <c r="BV317" s="345">
        <v>3201.43</v>
      </c>
      <c r="BW317" s="345">
        <v>2642.38</v>
      </c>
      <c r="BX317" s="346" t="s">
        <v>6062</v>
      </c>
      <c r="BY317" s="345">
        <v>1</v>
      </c>
      <c r="BZ317" s="345">
        <v>94.4</v>
      </c>
      <c r="CA317" s="345">
        <v>97</v>
      </c>
      <c r="CB317" s="345">
        <v>20</v>
      </c>
      <c r="CC317" s="347">
        <v>46444</v>
      </c>
      <c r="CD317" s="345">
        <v>1.37</v>
      </c>
      <c r="CE317" s="345">
        <v>9</v>
      </c>
      <c r="CF317" s="346" t="s">
        <v>11960</v>
      </c>
      <c r="CG317" s="345">
        <v>62000000</v>
      </c>
      <c r="CH317" s="348"/>
      <c r="CI317" s="346" t="s">
        <v>3320</v>
      </c>
      <c r="CJ317" s="346" t="s">
        <v>3320</v>
      </c>
      <c r="CK317" s="346" t="s">
        <v>3320</v>
      </c>
      <c r="CL317" s="346" t="s">
        <v>3320</v>
      </c>
      <c r="CM317" s="346" t="s">
        <v>3320</v>
      </c>
      <c r="CN317" s="346" t="s">
        <v>3320</v>
      </c>
      <c r="CO317" s="346" t="s">
        <v>3320</v>
      </c>
      <c r="CP317" s="346" t="s">
        <v>3320</v>
      </c>
      <c r="CQ317" s="346" t="s">
        <v>3320</v>
      </c>
      <c r="CR317" s="346" t="s">
        <v>3320</v>
      </c>
      <c r="CS317" s="346" t="s">
        <v>3320</v>
      </c>
      <c r="CT317" s="346" t="s">
        <v>3320</v>
      </c>
      <c r="CU317" s="346" t="s">
        <v>3320</v>
      </c>
      <c r="CV317" s="346" t="s">
        <v>3320</v>
      </c>
      <c r="CW317" s="346" t="s">
        <v>3320</v>
      </c>
      <c r="CX317" s="346" t="s">
        <v>3320</v>
      </c>
      <c r="CY317" s="346" t="s">
        <v>3320</v>
      </c>
      <c r="CZ317" s="346" t="s">
        <v>3320</v>
      </c>
      <c r="DA317" s="346" t="s">
        <v>3320</v>
      </c>
      <c r="DB317" s="346" t="s">
        <v>3320</v>
      </c>
      <c r="DC317" s="346" t="s">
        <v>3320</v>
      </c>
      <c r="DD317" s="346" t="s">
        <v>3320</v>
      </c>
      <c r="DE317" s="346" t="s">
        <v>3320</v>
      </c>
      <c r="DF317" s="346" t="s">
        <v>3320</v>
      </c>
      <c r="DG317" s="346" t="s">
        <v>3320</v>
      </c>
      <c r="DH317" s="346" t="s">
        <v>3320</v>
      </c>
      <c r="DI317" s="346" t="s">
        <v>3320</v>
      </c>
      <c r="DJ317" s="346" t="s">
        <v>3320</v>
      </c>
      <c r="DK317" s="346" t="s">
        <v>3320</v>
      </c>
      <c r="DL317" s="346" t="s">
        <v>3320</v>
      </c>
      <c r="DM317" s="346" t="s">
        <v>3320</v>
      </c>
      <c r="DN317" s="346" t="s">
        <v>3320</v>
      </c>
      <c r="DO317" s="346" t="s">
        <v>3320</v>
      </c>
      <c r="DP317" s="346" t="s">
        <v>3320</v>
      </c>
      <c r="DQ317" s="346" t="s">
        <v>3320</v>
      </c>
      <c r="DR317" s="346" t="s">
        <v>3320</v>
      </c>
      <c r="DS317" s="346" t="s">
        <v>3320</v>
      </c>
      <c r="DT317" s="346" t="s">
        <v>3320</v>
      </c>
      <c r="DU317" s="346" t="s">
        <v>3320</v>
      </c>
      <c r="DV317" s="346" t="s">
        <v>3320</v>
      </c>
      <c r="DW317" s="346" t="s">
        <v>3320</v>
      </c>
      <c r="DX317" s="346" t="s">
        <v>3320</v>
      </c>
      <c r="DY317" s="346" t="s">
        <v>3320</v>
      </c>
      <c r="DZ317" s="346" t="s">
        <v>3320</v>
      </c>
      <c r="EA317" s="346" t="s">
        <v>3320</v>
      </c>
      <c r="EB317" s="346" t="s">
        <v>3320</v>
      </c>
      <c r="EC317" s="346" t="s">
        <v>3320</v>
      </c>
      <c r="ED317" s="346" t="s">
        <v>3320</v>
      </c>
      <c r="EE317" s="346" t="s">
        <v>3320</v>
      </c>
      <c r="EF317" s="345">
        <v>106200000</v>
      </c>
      <c r="EG317" s="346" t="s">
        <v>733</v>
      </c>
      <c r="EH317" s="346" t="s">
        <v>733</v>
      </c>
      <c r="EI317" s="346" t="s">
        <v>733</v>
      </c>
      <c r="EJ317" s="346" t="s">
        <v>733</v>
      </c>
      <c r="EK317" s="346" t="s">
        <v>1661</v>
      </c>
      <c r="EL317" s="346" t="s">
        <v>11961</v>
      </c>
      <c r="EM317" s="179" t="s">
        <v>6065</v>
      </c>
      <c r="EN317" s="348"/>
      <c r="EO317" s="346" t="s">
        <v>10100</v>
      </c>
      <c r="EP317" s="346" t="s">
        <v>3320</v>
      </c>
      <c r="EQ317" s="346" t="s">
        <v>3320</v>
      </c>
      <c r="ER317" s="346" t="s">
        <v>3320</v>
      </c>
      <c r="ES317" s="346" t="s">
        <v>3320</v>
      </c>
      <c r="ET317" s="346" t="s">
        <v>3320</v>
      </c>
      <c r="EU317" s="346" t="s">
        <v>3320</v>
      </c>
      <c r="EV317" s="346" t="s">
        <v>3320</v>
      </c>
      <c r="EW317" s="346" t="s">
        <v>3320</v>
      </c>
      <c r="EX317" s="346" t="s">
        <v>3320</v>
      </c>
      <c r="EY317" s="346" t="s">
        <v>3320</v>
      </c>
      <c r="EZ317" s="346" t="s">
        <v>733</v>
      </c>
      <c r="FA317" s="346" t="s">
        <v>733</v>
      </c>
      <c r="FB317" s="346" t="s">
        <v>3320</v>
      </c>
      <c r="FC317" s="346" t="s">
        <v>3320</v>
      </c>
      <c r="FD317" s="346" t="s">
        <v>3320</v>
      </c>
      <c r="FE317" s="346" t="s">
        <v>733</v>
      </c>
      <c r="FF317" s="346" t="s">
        <v>5721</v>
      </c>
      <c r="FG317" s="346" t="s">
        <v>733</v>
      </c>
      <c r="FH317" s="346" t="s">
        <v>6069</v>
      </c>
      <c r="FI317" s="346" t="s">
        <v>10101</v>
      </c>
      <c r="FJ317" s="346" t="s">
        <v>3320</v>
      </c>
      <c r="FK317" s="346" t="s">
        <v>3320</v>
      </c>
      <c r="FL317" s="346" t="s">
        <v>1214</v>
      </c>
      <c r="FM317" s="346" t="s">
        <v>3320</v>
      </c>
      <c r="FN317" s="346" t="s">
        <v>3320</v>
      </c>
      <c r="FO317" s="346" t="s">
        <v>1214</v>
      </c>
      <c r="FP317" s="346" t="s">
        <v>3320</v>
      </c>
      <c r="FQ317" s="346" t="s">
        <v>3320</v>
      </c>
      <c r="FR317" s="346" t="s">
        <v>3320</v>
      </c>
      <c r="FS317" s="346" t="s">
        <v>3320</v>
      </c>
      <c r="FT317" s="346" t="s">
        <v>3320</v>
      </c>
      <c r="FU317" s="346" t="s">
        <v>3320</v>
      </c>
      <c r="FV317" s="346" t="s">
        <v>3320</v>
      </c>
      <c r="FW317" s="346" t="s">
        <v>3320</v>
      </c>
      <c r="FX317" s="350">
        <v>46070.605185185188</v>
      </c>
      <c r="FY317" s="346" t="s">
        <v>3320</v>
      </c>
      <c r="FZ317" s="346" t="s">
        <v>10029</v>
      </c>
      <c r="GA317" s="346" t="s">
        <v>3320</v>
      </c>
      <c r="GB317" s="346" t="s">
        <v>3320</v>
      </c>
      <c r="GC317" s="346" t="s">
        <v>3320</v>
      </c>
      <c r="GD317" s="346" t="s">
        <v>3320</v>
      </c>
      <c r="GE317" s="346" t="s">
        <v>3320</v>
      </c>
      <c r="GF317" s="346" t="s">
        <v>3320</v>
      </c>
      <c r="GG317" s="346" t="s">
        <v>3320</v>
      </c>
      <c r="GH317" s="346" t="s">
        <v>3320</v>
      </c>
      <c r="GI317" s="346" t="s">
        <v>3320</v>
      </c>
      <c r="GJ317" s="346" t="s">
        <v>3320</v>
      </c>
      <c r="GK317" s="346" t="s">
        <v>3320</v>
      </c>
      <c r="GL317" s="346" t="s">
        <v>3320</v>
      </c>
      <c r="GM317" s="346" t="s">
        <v>3320</v>
      </c>
      <c r="GN317" s="346" t="s">
        <v>3320</v>
      </c>
      <c r="GO317" s="346" t="s">
        <v>3320</v>
      </c>
      <c r="GP317" s="346" t="s">
        <v>3320</v>
      </c>
      <c r="GQ317" s="346" t="s">
        <v>3320</v>
      </c>
      <c r="GR317" s="346" t="s">
        <v>3320</v>
      </c>
      <c r="GS317" s="346" t="s">
        <v>3320</v>
      </c>
      <c r="GT317" s="346" t="s">
        <v>3320</v>
      </c>
      <c r="GU317" s="346" t="s">
        <v>3320</v>
      </c>
      <c r="GV317" s="346" t="s">
        <v>3320</v>
      </c>
      <c r="GW317" s="346" t="s">
        <v>3320</v>
      </c>
      <c r="GX317" s="346" t="s">
        <v>3320</v>
      </c>
      <c r="GY317" s="346" t="s">
        <v>3320</v>
      </c>
      <c r="GZ317" s="346" t="s">
        <v>3320</v>
      </c>
      <c r="HA317" s="346" t="s">
        <v>3320</v>
      </c>
      <c r="HB317" s="346" t="s">
        <v>3320</v>
      </c>
      <c r="HC317" s="346" t="s">
        <v>3320</v>
      </c>
      <c r="HD317" s="346" t="s">
        <v>3320</v>
      </c>
      <c r="HE317" s="346" t="s">
        <v>3320</v>
      </c>
      <c r="HF317" s="346" t="s">
        <v>3320</v>
      </c>
      <c r="HG317" s="346" t="s">
        <v>3320</v>
      </c>
      <c r="HH317" s="346" t="s">
        <v>3320</v>
      </c>
      <c r="HI317" s="346" t="s">
        <v>3320</v>
      </c>
      <c r="HJ317" s="346" t="s">
        <v>3320</v>
      </c>
      <c r="HK317" s="346" t="s">
        <v>3320</v>
      </c>
      <c r="HL317" s="346" t="s">
        <v>3320</v>
      </c>
    </row>
    <row r="318" spans="1:220" ht="15.75" thickBot="1">
      <c r="A318" s="346" t="s">
        <v>11522</v>
      </c>
      <c r="B318" s="345">
        <v>198</v>
      </c>
      <c r="C318" s="346" t="s">
        <v>11962</v>
      </c>
      <c r="D318" s="346" t="s">
        <v>5698</v>
      </c>
      <c r="E318" s="345">
        <v>198</v>
      </c>
      <c r="F318" s="346" t="s">
        <v>6106</v>
      </c>
      <c r="G318" s="346" t="s">
        <v>6107</v>
      </c>
      <c r="H318" s="346" t="s">
        <v>7477</v>
      </c>
      <c r="I318" s="346" t="s">
        <v>5643</v>
      </c>
      <c r="J318" s="346" t="s">
        <v>500</v>
      </c>
      <c r="K318" s="346" t="s">
        <v>6107</v>
      </c>
      <c r="L318" s="346" t="s">
        <v>6109</v>
      </c>
      <c r="M318" s="346" t="s">
        <v>6110</v>
      </c>
      <c r="N318" s="346" t="s">
        <v>675</v>
      </c>
      <c r="O318" s="346" t="s">
        <v>6111</v>
      </c>
      <c r="P318" s="346" t="s">
        <v>6107</v>
      </c>
      <c r="Q318" s="346" t="s">
        <v>6112</v>
      </c>
      <c r="R318" s="346" t="s">
        <v>5698</v>
      </c>
      <c r="S318" s="346" t="s">
        <v>6113</v>
      </c>
      <c r="T318" s="346" t="s">
        <v>6114</v>
      </c>
      <c r="U318" s="346" t="s">
        <v>6115</v>
      </c>
      <c r="V318" s="346" t="s">
        <v>733</v>
      </c>
      <c r="W318" s="346" t="s">
        <v>733</v>
      </c>
      <c r="X318" s="346" t="s">
        <v>1214</v>
      </c>
      <c r="Y318" s="346" t="s">
        <v>6116</v>
      </c>
      <c r="Z318" s="346" t="s">
        <v>6117</v>
      </c>
      <c r="AA318" s="346" t="s">
        <v>733</v>
      </c>
      <c r="AB318" s="346" t="s">
        <v>6118</v>
      </c>
      <c r="AC318" s="346" t="s">
        <v>6119</v>
      </c>
      <c r="AD318" s="346" t="s">
        <v>6120</v>
      </c>
      <c r="AE318" s="346" t="s">
        <v>6121</v>
      </c>
      <c r="AF318" s="346" t="s">
        <v>6122</v>
      </c>
      <c r="AG318" s="346" t="s">
        <v>6123</v>
      </c>
      <c r="AH318" s="346" t="s">
        <v>1214</v>
      </c>
      <c r="AI318" s="346" t="s">
        <v>3320</v>
      </c>
      <c r="AJ318" s="346" t="s">
        <v>5955</v>
      </c>
      <c r="AK318" s="346" t="s">
        <v>3596</v>
      </c>
      <c r="AL318" s="346" t="s">
        <v>5665</v>
      </c>
      <c r="AM318" s="347">
        <v>47088</v>
      </c>
      <c r="AN318" s="345">
        <v>52</v>
      </c>
      <c r="AO318" s="345">
        <v>90</v>
      </c>
      <c r="AP318" s="346" t="s">
        <v>5666</v>
      </c>
      <c r="AQ318" s="345">
        <v>26</v>
      </c>
      <c r="AR318" s="345">
        <v>258.87</v>
      </c>
      <c r="AS318" s="346" t="s">
        <v>733</v>
      </c>
      <c r="AT318" s="345">
        <v>27.06</v>
      </c>
      <c r="AU318" s="346" t="s">
        <v>1214</v>
      </c>
      <c r="AV318" s="345">
        <v>650</v>
      </c>
      <c r="AW318" s="346" t="s">
        <v>5800</v>
      </c>
      <c r="AX318" s="346" t="s">
        <v>5801</v>
      </c>
      <c r="AY318" s="346" t="s">
        <v>3320</v>
      </c>
      <c r="AZ318" s="346" t="s">
        <v>733</v>
      </c>
      <c r="BA318" s="346" t="s">
        <v>1214</v>
      </c>
      <c r="BB318" s="345">
        <v>2070</v>
      </c>
      <c r="BC318" s="345">
        <v>1903</v>
      </c>
      <c r="BD318" s="346" t="s">
        <v>7478</v>
      </c>
      <c r="BE318" s="345">
        <v>365</v>
      </c>
      <c r="BF318" s="345">
        <v>84</v>
      </c>
      <c r="BG318" s="345">
        <v>98</v>
      </c>
      <c r="BH318" s="345">
        <v>23</v>
      </c>
      <c r="BI318" s="347">
        <v>46600</v>
      </c>
      <c r="BJ318" s="345">
        <v>0.3</v>
      </c>
      <c r="BK318" s="345">
        <v>8</v>
      </c>
      <c r="BL318" s="346" t="s">
        <v>11963</v>
      </c>
      <c r="BM318" s="346" t="s">
        <v>3320</v>
      </c>
      <c r="BN318" s="346" t="s">
        <v>3320</v>
      </c>
      <c r="BO318" s="346" t="s">
        <v>3320</v>
      </c>
      <c r="BP318" s="346" t="s">
        <v>3320</v>
      </c>
      <c r="BQ318" s="346" t="s">
        <v>3320</v>
      </c>
      <c r="BR318" s="346" t="s">
        <v>3320</v>
      </c>
      <c r="BS318" s="346" t="s">
        <v>3320</v>
      </c>
      <c r="BT318" s="346" t="s">
        <v>3320</v>
      </c>
      <c r="BU318" s="346" t="s">
        <v>3320</v>
      </c>
      <c r="BV318" s="346" t="s">
        <v>3320</v>
      </c>
      <c r="BW318" s="346" t="s">
        <v>3320</v>
      </c>
      <c r="BX318" s="348"/>
      <c r="BY318" s="346" t="s">
        <v>3320</v>
      </c>
      <c r="BZ318" s="346" t="s">
        <v>3320</v>
      </c>
      <c r="CA318" s="346" t="s">
        <v>3320</v>
      </c>
      <c r="CB318" s="346" t="s">
        <v>3320</v>
      </c>
      <c r="CC318" s="346" t="s">
        <v>3320</v>
      </c>
      <c r="CD318" s="346" t="s">
        <v>3320</v>
      </c>
      <c r="CE318" s="346" t="s">
        <v>3320</v>
      </c>
      <c r="CF318" s="346" t="s">
        <v>3320</v>
      </c>
      <c r="CG318" s="346" t="s">
        <v>3320</v>
      </c>
      <c r="CH318" s="348"/>
      <c r="CI318" s="346" t="s">
        <v>3320</v>
      </c>
      <c r="CJ318" s="346" t="s">
        <v>3320</v>
      </c>
      <c r="CK318" s="346" t="s">
        <v>3320</v>
      </c>
      <c r="CL318" s="346" t="s">
        <v>3320</v>
      </c>
      <c r="CM318" s="346" t="s">
        <v>3320</v>
      </c>
      <c r="CN318" s="346" t="s">
        <v>3320</v>
      </c>
      <c r="CO318" s="346" t="s">
        <v>3320</v>
      </c>
      <c r="CP318" s="346" t="s">
        <v>3320</v>
      </c>
      <c r="CQ318" s="346" t="s">
        <v>3320</v>
      </c>
      <c r="CR318" s="346" t="s">
        <v>3320</v>
      </c>
      <c r="CS318" s="346" t="s">
        <v>3320</v>
      </c>
      <c r="CT318" s="346" t="s">
        <v>3320</v>
      </c>
      <c r="CU318" s="346" t="s">
        <v>3320</v>
      </c>
      <c r="CV318" s="346" t="s">
        <v>3320</v>
      </c>
      <c r="CW318" s="346" t="s">
        <v>3320</v>
      </c>
      <c r="CX318" s="346" t="s">
        <v>3320</v>
      </c>
      <c r="CY318" s="346" t="s">
        <v>3320</v>
      </c>
      <c r="CZ318" s="346" t="s">
        <v>3320</v>
      </c>
      <c r="DA318" s="346" t="s">
        <v>3320</v>
      </c>
      <c r="DB318" s="346" t="s">
        <v>3320</v>
      </c>
      <c r="DC318" s="346" t="s">
        <v>3320</v>
      </c>
      <c r="DD318" s="346" t="s">
        <v>3320</v>
      </c>
      <c r="DE318" s="346" t="s">
        <v>3320</v>
      </c>
      <c r="DF318" s="346" t="s">
        <v>3320</v>
      </c>
      <c r="DG318" s="346" t="s">
        <v>3320</v>
      </c>
      <c r="DH318" s="346" t="s">
        <v>3320</v>
      </c>
      <c r="DI318" s="346" t="s">
        <v>3320</v>
      </c>
      <c r="DJ318" s="346" t="s">
        <v>3320</v>
      </c>
      <c r="DK318" s="346" t="s">
        <v>3320</v>
      </c>
      <c r="DL318" s="346" t="s">
        <v>3320</v>
      </c>
      <c r="DM318" s="346" t="s">
        <v>3320</v>
      </c>
      <c r="DN318" s="346" t="s">
        <v>3320</v>
      </c>
      <c r="DO318" s="346" t="s">
        <v>3320</v>
      </c>
      <c r="DP318" s="346" t="s">
        <v>3320</v>
      </c>
      <c r="DQ318" s="346" t="s">
        <v>3320</v>
      </c>
      <c r="DR318" s="346" t="s">
        <v>3320</v>
      </c>
      <c r="DS318" s="346" t="s">
        <v>3320</v>
      </c>
      <c r="DT318" s="346" t="s">
        <v>3320</v>
      </c>
      <c r="DU318" s="346" t="s">
        <v>3320</v>
      </c>
      <c r="DV318" s="346" t="s">
        <v>3320</v>
      </c>
      <c r="DW318" s="346" t="s">
        <v>3320</v>
      </c>
      <c r="DX318" s="346" t="s">
        <v>3320</v>
      </c>
      <c r="DY318" s="346" t="s">
        <v>3320</v>
      </c>
      <c r="DZ318" s="346" t="s">
        <v>3320</v>
      </c>
      <c r="EA318" s="346" t="s">
        <v>3320</v>
      </c>
      <c r="EB318" s="346" t="s">
        <v>3320</v>
      </c>
      <c r="EC318" s="346" t="s">
        <v>3320</v>
      </c>
      <c r="ED318" s="346" t="s">
        <v>3320</v>
      </c>
      <c r="EE318" s="346" t="s">
        <v>3320</v>
      </c>
      <c r="EF318" s="345">
        <v>125559607</v>
      </c>
      <c r="EG318" s="346" t="s">
        <v>733</v>
      </c>
      <c r="EH318" s="346" t="s">
        <v>733</v>
      </c>
      <c r="EI318" s="346" t="s">
        <v>733</v>
      </c>
      <c r="EJ318" s="346" t="s">
        <v>733</v>
      </c>
      <c r="EK318" s="346" t="s">
        <v>546</v>
      </c>
      <c r="EL318" s="346" t="s">
        <v>7480</v>
      </c>
      <c r="EM318" s="179" t="s">
        <v>7481</v>
      </c>
      <c r="EN318" s="348"/>
      <c r="EO318" s="346" t="s">
        <v>10102</v>
      </c>
      <c r="EP318" s="345">
        <v>109904171</v>
      </c>
      <c r="EQ318" s="345">
        <v>9679550</v>
      </c>
      <c r="ER318" s="345">
        <v>1162.83</v>
      </c>
      <c r="ES318" s="345">
        <v>457.9</v>
      </c>
      <c r="ET318" s="346" t="s">
        <v>10103</v>
      </c>
      <c r="EU318" s="346" t="s">
        <v>733</v>
      </c>
      <c r="EV318" s="346" t="s">
        <v>733</v>
      </c>
      <c r="EW318" s="346" t="s">
        <v>10104</v>
      </c>
      <c r="EX318" s="346" t="s">
        <v>733</v>
      </c>
      <c r="EY318" s="346" t="s">
        <v>733</v>
      </c>
      <c r="EZ318" s="346" t="s">
        <v>733</v>
      </c>
      <c r="FA318" s="346" t="s">
        <v>733</v>
      </c>
      <c r="FB318" s="346" t="s">
        <v>733</v>
      </c>
      <c r="FC318" s="349" t="s">
        <v>5676</v>
      </c>
      <c r="FD318" s="346" t="s">
        <v>3320</v>
      </c>
      <c r="FE318" s="346" t="s">
        <v>733</v>
      </c>
      <c r="FF318" s="346" t="s">
        <v>5677</v>
      </c>
      <c r="FG318" s="346" t="s">
        <v>733</v>
      </c>
      <c r="FH318" s="346" t="s">
        <v>5679</v>
      </c>
      <c r="FI318" s="346" t="s">
        <v>3320</v>
      </c>
      <c r="FJ318" s="346" t="s">
        <v>3320</v>
      </c>
      <c r="FK318" s="345">
        <v>1</v>
      </c>
      <c r="FL318" s="346" t="s">
        <v>733</v>
      </c>
      <c r="FM318" s="346" t="s">
        <v>5679</v>
      </c>
      <c r="FN318" s="346" t="s">
        <v>7484</v>
      </c>
      <c r="FO318" s="346" t="s">
        <v>733</v>
      </c>
      <c r="FP318" s="346" t="s">
        <v>3320</v>
      </c>
      <c r="FQ318" s="346" t="s">
        <v>10105</v>
      </c>
      <c r="FR318" s="346" t="s">
        <v>10106</v>
      </c>
      <c r="FS318" s="346" t="s">
        <v>5683</v>
      </c>
      <c r="FT318" s="346" t="s">
        <v>5683</v>
      </c>
      <c r="FU318" s="346" t="s">
        <v>5683</v>
      </c>
      <c r="FV318" s="346" t="s">
        <v>5759</v>
      </c>
      <c r="FW318" s="346" t="s">
        <v>733</v>
      </c>
      <c r="FX318" s="350">
        <v>46065.441701388889</v>
      </c>
      <c r="FY318" s="346" t="s">
        <v>3320</v>
      </c>
      <c r="FZ318" s="346" t="s">
        <v>10029</v>
      </c>
      <c r="GA318" s="346" t="s">
        <v>3320</v>
      </c>
      <c r="GB318" s="346" t="s">
        <v>3320</v>
      </c>
      <c r="GC318" s="346" t="s">
        <v>3320</v>
      </c>
      <c r="GD318" s="346" t="s">
        <v>3320</v>
      </c>
      <c r="GE318" s="346" t="s">
        <v>3320</v>
      </c>
      <c r="GF318" s="346" t="s">
        <v>3320</v>
      </c>
      <c r="GG318" s="346" t="s">
        <v>3320</v>
      </c>
      <c r="GH318" s="346" t="s">
        <v>3320</v>
      </c>
      <c r="GI318" s="346" t="s">
        <v>3320</v>
      </c>
      <c r="GJ318" s="346" t="s">
        <v>3320</v>
      </c>
      <c r="GK318" s="346" t="s">
        <v>3320</v>
      </c>
      <c r="GL318" s="346" t="s">
        <v>3320</v>
      </c>
      <c r="GM318" s="346" t="s">
        <v>3320</v>
      </c>
      <c r="GN318" s="346" t="s">
        <v>3320</v>
      </c>
      <c r="GO318" s="346" t="s">
        <v>3320</v>
      </c>
      <c r="GP318" s="346" t="s">
        <v>3320</v>
      </c>
      <c r="GQ318" s="346" t="s">
        <v>3320</v>
      </c>
      <c r="GR318" s="346" t="s">
        <v>3320</v>
      </c>
      <c r="GS318" s="346" t="s">
        <v>3320</v>
      </c>
      <c r="GT318" s="346" t="s">
        <v>3320</v>
      </c>
      <c r="GU318" s="346" t="s">
        <v>3320</v>
      </c>
      <c r="GV318" s="346" t="s">
        <v>3320</v>
      </c>
      <c r="GW318" s="346" t="s">
        <v>3320</v>
      </c>
      <c r="GX318" s="346" t="s">
        <v>3320</v>
      </c>
      <c r="GY318" s="346" t="s">
        <v>3320</v>
      </c>
      <c r="GZ318" s="346" t="s">
        <v>3320</v>
      </c>
      <c r="HA318" s="346" t="s">
        <v>3320</v>
      </c>
      <c r="HB318" s="346" t="s">
        <v>3320</v>
      </c>
      <c r="HC318" s="346" t="s">
        <v>3320</v>
      </c>
      <c r="HD318" s="346" t="s">
        <v>3320</v>
      </c>
      <c r="HE318" s="346" t="s">
        <v>3320</v>
      </c>
      <c r="HF318" s="346" t="s">
        <v>3320</v>
      </c>
      <c r="HG318" s="346" t="s">
        <v>3320</v>
      </c>
      <c r="HH318" s="346" t="s">
        <v>3320</v>
      </c>
      <c r="HI318" s="346" t="s">
        <v>3320</v>
      </c>
      <c r="HJ318" s="346" t="s">
        <v>3320</v>
      </c>
      <c r="HK318" s="346" t="s">
        <v>3320</v>
      </c>
      <c r="HL318" s="346" t="s">
        <v>3320</v>
      </c>
    </row>
    <row r="319" spans="1:220" ht="15.75" thickBot="1">
      <c r="A319" s="344" t="s">
        <v>11522</v>
      </c>
      <c r="B319" s="345">
        <v>1034</v>
      </c>
      <c r="C319" s="346" t="s">
        <v>11964</v>
      </c>
      <c r="D319" s="346" t="s">
        <v>5698</v>
      </c>
      <c r="E319" s="345">
        <v>1034</v>
      </c>
      <c r="F319" s="346" t="s">
        <v>11694</v>
      </c>
      <c r="G319" s="346" t="s">
        <v>11695</v>
      </c>
      <c r="H319" s="346" t="s">
        <v>5121</v>
      </c>
      <c r="I319" s="346" t="s">
        <v>5643</v>
      </c>
      <c r="J319" s="346" t="s">
        <v>11695</v>
      </c>
      <c r="K319" s="346" t="s">
        <v>5733</v>
      </c>
      <c r="L319" s="346" t="s">
        <v>11708</v>
      </c>
      <c r="M319" s="346" t="s">
        <v>5733</v>
      </c>
      <c r="N319" s="346" t="s">
        <v>11696</v>
      </c>
      <c r="O319" s="346" t="s">
        <v>11697</v>
      </c>
      <c r="P319" s="346" t="s">
        <v>3320</v>
      </c>
      <c r="Q319" s="346" t="s">
        <v>11698</v>
      </c>
      <c r="R319" s="346" t="s">
        <v>5698</v>
      </c>
      <c r="S319" s="346" t="s">
        <v>11699</v>
      </c>
      <c r="T319" s="346" t="s">
        <v>11700</v>
      </c>
      <c r="U319" s="346" t="s">
        <v>11701</v>
      </c>
      <c r="V319" s="346" t="s">
        <v>733</v>
      </c>
      <c r="W319" s="346" t="s">
        <v>733</v>
      </c>
      <c r="X319" s="346" t="s">
        <v>733</v>
      </c>
      <c r="Y319" s="346" t="s">
        <v>3320</v>
      </c>
      <c r="Z319" s="346" t="s">
        <v>10082</v>
      </c>
      <c r="AA319" s="346" t="s">
        <v>733</v>
      </c>
      <c r="AB319" s="346" t="s">
        <v>11702</v>
      </c>
      <c r="AC319" s="346" t="s">
        <v>11703</v>
      </c>
      <c r="AD319" s="346" t="s">
        <v>11704</v>
      </c>
      <c r="AE319" s="346" t="s">
        <v>11705</v>
      </c>
      <c r="AF319" s="346" t="s">
        <v>5745</v>
      </c>
      <c r="AG319" s="346" t="s">
        <v>11706</v>
      </c>
      <c r="AH319" s="346" t="s">
        <v>1214</v>
      </c>
      <c r="AI319" s="346" t="s">
        <v>3320</v>
      </c>
      <c r="AJ319" s="346" t="s">
        <v>5955</v>
      </c>
      <c r="AK319" s="346" t="s">
        <v>3596</v>
      </c>
      <c r="AL319" s="346" t="s">
        <v>5712</v>
      </c>
      <c r="AM319" s="347">
        <v>46767</v>
      </c>
      <c r="AN319" s="345">
        <v>12</v>
      </c>
      <c r="AO319" s="345">
        <v>118.48</v>
      </c>
      <c r="AP319" s="346" t="s">
        <v>5666</v>
      </c>
      <c r="AQ319" s="345">
        <v>677</v>
      </c>
      <c r="AR319" s="345">
        <v>328.74</v>
      </c>
      <c r="AS319" s="346" t="s">
        <v>733</v>
      </c>
      <c r="AT319" s="345">
        <v>82.63</v>
      </c>
      <c r="AU319" s="346" t="s">
        <v>733</v>
      </c>
      <c r="AV319" s="345">
        <v>715</v>
      </c>
      <c r="AW319" s="346" t="s">
        <v>5713</v>
      </c>
      <c r="AX319" s="346" t="s">
        <v>11965</v>
      </c>
      <c r="AY319" s="346" t="s">
        <v>3320</v>
      </c>
      <c r="AZ319" s="346" t="s">
        <v>733</v>
      </c>
      <c r="BA319" s="346" t="s">
        <v>733</v>
      </c>
      <c r="BB319" s="345">
        <v>328740</v>
      </c>
      <c r="BC319" s="345">
        <v>308310</v>
      </c>
      <c r="BD319" s="348"/>
      <c r="BE319" s="346" t="s">
        <v>3320</v>
      </c>
      <c r="BF319" s="346" t="s">
        <v>3320</v>
      </c>
      <c r="BG319" s="346" t="s">
        <v>3320</v>
      </c>
      <c r="BH319" s="346" t="s">
        <v>3320</v>
      </c>
      <c r="BI319" s="346" t="s">
        <v>3320</v>
      </c>
      <c r="BJ319" s="346" t="s">
        <v>3320</v>
      </c>
      <c r="BK319" s="346" t="s">
        <v>3320</v>
      </c>
      <c r="BL319" s="346" t="s">
        <v>3320</v>
      </c>
      <c r="BM319" s="346" t="s">
        <v>3320</v>
      </c>
      <c r="BN319" s="346" t="s">
        <v>3320</v>
      </c>
      <c r="BO319" s="346" t="s">
        <v>3320</v>
      </c>
      <c r="BP319" s="346" t="s">
        <v>3320</v>
      </c>
      <c r="BQ319" s="346" t="s">
        <v>3320</v>
      </c>
      <c r="BR319" s="346" t="s">
        <v>3320</v>
      </c>
      <c r="BS319" s="346" t="s">
        <v>3320</v>
      </c>
      <c r="BT319" s="346" t="s">
        <v>3320</v>
      </c>
      <c r="BU319" s="346" t="s">
        <v>3320</v>
      </c>
      <c r="BV319" s="346" t="s">
        <v>3320</v>
      </c>
      <c r="BW319" s="346" t="s">
        <v>3320</v>
      </c>
      <c r="BX319" s="348"/>
      <c r="BY319" s="346" t="s">
        <v>3320</v>
      </c>
      <c r="BZ319" s="346" t="s">
        <v>3320</v>
      </c>
      <c r="CA319" s="346" t="s">
        <v>3320</v>
      </c>
      <c r="CB319" s="346" t="s">
        <v>3320</v>
      </c>
      <c r="CC319" s="346" t="s">
        <v>3320</v>
      </c>
      <c r="CD319" s="346" t="s">
        <v>3320</v>
      </c>
      <c r="CE319" s="346" t="s">
        <v>3320</v>
      </c>
      <c r="CF319" s="346" t="s">
        <v>3320</v>
      </c>
      <c r="CG319" s="346" t="s">
        <v>3320</v>
      </c>
      <c r="CH319" s="348"/>
      <c r="CI319" s="346" t="s">
        <v>3320</v>
      </c>
      <c r="CJ319" s="346" t="s">
        <v>3320</v>
      </c>
      <c r="CK319" s="346" t="s">
        <v>3320</v>
      </c>
      <c r="CL319" s="346" t="s">
        <v>3320</v>
      </c>
      <c r="CM319" s="346" t="s">
        <v>3320</v>
      </c>
      <c r="CN319" s="346" t="s">
        <v>3320</v>
      </c>
      <c r="CO319" s="346" t="s">
        <v>3320</v>
      </c>
      <c r="CP319" s="346" t="s">
        <v>3320</v>
      </c>
      <c r="CQ319" s="346" t="s">
        <v>3320</v>
      </c>
      <c r="CR319" s="346" t="s">
        <v>3320</v>
      </c>
      <c r="CS319" s="346" t="s">
        <v>3320</v>
      </c>
      <c r="CT319" s="346" t="s">
        <v>3320</v>
      </c>
      <c r="CU319" s="346" t="s">
        <v>3320</v>
      </c>
      <c r="CV319" s="346" t="s">
        <v>3320</v>
      </c>
      <c r="CW319" s="346" t="s">
        <v>3320</v>
      </c>
      <c r="CX319" s="346" t="s">
        <v>3320</v>
      </c>
      <c r="CY319" s="346" t="s">
        <v>3320</v>
      </c>
      <c r="CZ319" s="346" t="s">
        <v>3320</v>
      </c>
      <c r="DA319" s="346" t="s">
        <v>3320</v>
      </c>
      <c r="DB319" s="346" t="s">
        <v>3320</v>
      </c>
      <c r="DC319" s="346" t="s">
        <v>3320</v>
      </c>
      <c r="DD319" s="346" t="s">
        <v>3320</v>
      </c>
      <c r="DE319" s="346" t="s">
        <v>3320</v>
      </c>
      <c r="DF319" s="346" t="s">
        <v>3320</v>
      </c>
      <c r="DG319" s="346" t="s">
        <v>3320</v>
      </c>
      <c r="DH319" s="346" t="s">
        <v>3320</v>
      </c>
      <c r="DI319" s="346" t="s">
        <v>3320</v>
      </c>
      <c r="DJ319" s="346" t="s">
        <v>3320</v>
      </c>
      <c r="DK319" s="346" t="s">
        <v>3320</v>
      </c>
      <c r="DL319" s="346" t="s">
        <v>3320</v>
      </c>
      <c r="DM319" s="346" t="s">
        <v>3320</v>
      </c>
      <c r="DN319" s="346" t="s">
        <v>3320</v>
      </c>
      <c r="DO319" s="346" t="s">
        <v>3320</v>
      </c>
      <c r="DP319" s="346" t="s">
        <v>3320</v>
      </c>
      <c r="DQ319" s="346" t="s">
        <v>3320</v>
      </c>
      <c r="DR319" s="346" t="s">
        <v>3320</v>
      </c>
      <c r="DS319" s="346" t="s">
        <v>3320</v>
      </c>
      <c r="DT319" s="346" t="s">
        <v>3320</v>
      </c>
      <c r="DU319" s="346" t="s">
        <v>3320</v>
      </c>
      <c r="DV319" s="346" t="s">
        <v>3320</v>
      </c>
      <c r="DW319" s="346" t="s">
        <v>3320</v>
      </c>
      <c r="DX319" s="346" t="s">
        <v>3320</v>
      </c>
      <c r="DY319" s="346" t="s">
        <v>3320</v>
      </c>
      <c r="DZ319" s="346" t="s">
        <v>3320</v>
      </c>
      <c r="EA319" s="346" t="s">
        <v>3320</v>
      </c>
      <c r="EB319" s="346" t="s">
        <v>3320</v>
      </c>
      <c r="EC319" s="346" t="s">
        <v>3320</v>
      </c>
      <c r="ED319" s="346" t="s">
        <v>3320</v>
      </c>
      <c r="EE319" s="346" t="s">
        <v>3320</v>
      </c>
      <c r="EF319" s="346" t="s">
        <v>3320</v>
      </c>
      <c r="EG319" s="346" t="s">
        <v>733</v>
      </c>
      <c r="EH319" s="346" t="s">
        <v>733</v>
      </c>
      <c r="EI319" s="346" t="s">
        <v>733</v>
      </c>
      <c r="EJ319" s="346" t="s">
        <v>733</v>
      </c>
      <c r="EK319" s="346" t="s">
        <v>3320</v>
      </c>
      <c r="EL319" s="346" t="s">
        <v>11313</v>
      </c>
      <c r="EM319" s="346" t="s">
        <v>3320</v>
      </c>
      <c r="EN319" s="348"/>
      <c r="EO319" s="346" t="s">
        <v>3320</v>
      </c>
      <c r="EP319" s="346" t="s">
        <v>3320</v>
      </c>
      <c r="EQ319" s="346" t="s">
        <v>3320</v>
      </c>
      <c r="ER319" s="346" t="s">
        <v>3320</v>
      </c>
      <c r="ES319" s="346" t="s">
        <v>3320</v>
      </c>
      <c r="ET319" s="346" t="s">
        <v>3320</v>
      </c>
      <c r="EU319" s="346" t="s">
        <v>3320</v>
      </c>
      <c r="EV319" s="346" t="s">
        <v>3320</v>
      </c>
      <c r="EW319" s="346" t="s">
        <v>3320</v>
      </c>
      <c r="EX319" s="346" t="s">
        <v>3320</v>
      </c>
      <c r="EY319" s="346" t="s">
        <v>3320</v>
      </c>
      <c r="EZ319" s="346" t="s">
        <v>3320</v>
      </c>
      <c r="FA319" s="346" t="s">
        <v>3320</v>
      </c>
      <c r="FB319" s="346" t="s">
        <v>3320</v>
      </c>
      <c r="FC319" s="346" t="s">
        <v>3320</v>
      </c>
      <c r="FD319" s="346" t="s">
        <v>3320</v>
      </c>
      <c r="FE319" s="346" t="s">
        <v>1214</v>
      </c>
      <c r="FF319" s="346" t="s">
        <v>3320</v>
      </c>
      <c r="FG319" s="346" t="s">
        <v>3320</v>
      </c>
      <c r="FH319" s="346" t="s">
        <v>3320</v>
      </c>
      <c r="FI319" s="346" t="s">
        <v>3320</v>
      </c>
      <c r="FJ319" s="346" t="s">
        <v>3320</v>
      </c>
      <c r="FK319" s="346" t="s">
        <v>3320</v>
      </c>
      <c r="FL319" s="346" t="s">
        <v>3320</v>
      </c>
      <c r="FM319" s="346" t="s">
        <v>3320</v>
      </c>
      <c r="FN319" s="346" t="s">
        <v>3320</v>
      </c>
      <c r="FO319" s="346" t="s">
        <v>3320</v>
      </c>
      <c r="FP319" s="346" t="s">
        <v>3320</v>
      </c>
      <c r="FQ319" s="346" t="s">
        <v>3320</v>
      </c>
      <c r="FR319" s="346" t="s">
        <v>3320</v>
      </c>
      <c r="FS319" s="346" t="s">
        <v>3320</v>
      </c>
      <c r="FT319" s="346" t="s">
        <v>3320</v>
      </c>
      <c r="FU319" s="346" t="s">
        <v>3320</v>
      </c>
      <c r="FV319" s="346" t="s">
        <v>3320</v>
      </c>
      <c r="FW319" s="346" t="s">
        <v>3320</v>
      </c>
      <c r="FX319" s="350">
        <v>46083.235486111109</v>
      </c>
      <c r="FY319" s="346" t="s">
        <v>3320</v>
      </c>
      <c r="FZ319" s="346" t="s">
        <v>10029</v>
      </c>
      <c r="GA319" s="346" t="s">
        <v>3320</v>
      </c>
      <c r="GB319" s="346" t="s">
        <v>3320</v>
      </c>
      <c r="GC319" s="346" t="s">
        <v>3320</v>
      </c>
      <c r="GD319" s="346" t="s">
        <v>3320</v>
      </c>
      <c r="GE319" s="346" t="s">
        <v>3320</v>
      </c>
      <c r="GF319" s="346" t="s">
        <v>3320</v>
      </c>
      <c r="GG319" s="346" t="s">
        <v>3320</v>
      </c>
      <c r="GH319" s="346" t="s">
        <v>3320</v>
      </c>
      <c r="GI319" s="346" t="s">
        <v>3320</v>
      </c>
      <c r="GJ319" s="346" t="s">
        <v>3320</v>
      </c>
      <c r="GK319" s="346" t="s">
        <v>3320</v>
      </c>
      <c r="GL319" s="346" t="s">
        <v>3320</v>
      </c>
      <c r="GM319" s="346" t="s">
        <v>3320</v>
      </c>
      <c r="GN319" s="346" t="s">
        <v>3320</v>
      </c>
      <c r="GO319" s="346" t="s">
        <v>3320</v>
      </c>
      <c r="GP319" s="346" t="s">
        <v>3320</v>
      </c>
      <c r="GQ319" s="346" t="s">
        <v>3320</v>
      </c>
      <c r="GR319" s="346" t="s">
        <v>3320</v>
      </c>
      <c r="GS319" s="346" t="s">
        <v>3320</v>
      </c>
      <c r="GT319" s="346" t="s">
        <v>3320</v>
      </c>
      <c r="GU319" s="346" t="s">
        <v>3320</v>
      </c>
      <c r="GV319" s="346" t="s">
        <v>3320</v>
      </c>
      <c r="GW319" s="346" t="s">
        <v>3320</v>
      </c>
      <c r="GX319" s="346" t="s">
        <v>3320</v>
      </c>
      <c r="GY319" s="346" t="s">
        <v>3320</v>
      </c>
      <c r="GZ319" s="346" t="s">
        <v>3320</v>
      </c>
      <c r="HA319" s="346" t="s">
        <v>3320</v>
      </c>
      <c r="HB319" s="346" t="s">
        <v>3320</v>
      </c>
      <c r="HC319" s="346" t="s">
        <v>3320</v>
      </c>
      <c r="HD319" s="346" t="s">
        <v>3320</v>
      </c>
      <c r="HE319" s="346" t="s">
        <v>3320</v>
      </c>
      <c r="HF319" s="346" t="s">
        <v>3320</v>
      </c>
      <c r="HG319" s="346" t="s">
        <v>3320</v>
      </c>
      <c r="HH319" s="346" t="s">
        <v>3320</v>
      </c>
      <c r="HI319" s="346" t="s">
        <v>3320</v>
      </c>
      <c r="HJ319" s="346" t="s">
        <v>3320</v>
      </c>
      <c r="HK319" s="346" t="s">
        <v>3320</v>
      </c>
      <c r="HL319" s="346" t="s">
        <v>3320</v>
      </c>
    </row>
    <row r="320" spans="1:220" ht="15.75" thickBot="1">
      <c r="A320" s="344" t="s">
        <v>11522</v>
      </c>
      <c r="B320" s="345">
        <v>667</v>
      </c>
      <c r="C320" s="346" t="s">
        <v>11966</v>
      </c>
      <c r="D320" s="346" t="s">
        <v>5698</v>
      </c>
      <c r="E320" s="345">
        <v>667</v>
      </c>
      <c r="F320" s="346" t="s">
        <v>11694</v>
      </c>
      <c r="G320" s="346" t="s">
        <v>11695</v>
      </c>
      <c r="H320" s="346" t="s">
        <v>11485</v>
      </c>
      <c r="I320" s="346" t="s">
        <v>5643</v>
      </c>
      <c r="J320" s="346" t="s">
        <v>11695</v>
      </c>
      <c r="K320" s="346" t="s">
        <v>5733</v>
      </c>
      <c r="L320" s="346" t="s">
        <v>11708</v>
      </c>
      <c r="M320" s="346" t="s">
        <v>5698</v>
      </c>
      <c r="N320" s="346" t="s">
        <v>11696</v>
      </c>
      <c r="O320" s="346" t="s">
        <v>11697</v>
      </c>
      <c r="P320" s="346" t="s">
        <v>3320</v>
      </c>
      <c r="Q320" s="346" t="s">
        <v>11698</v>
      </c>
      <c r="R320" s="346" t="s">
        <v>5698</v>
      </c>
      <c r="S320" s="346" t="s">
        <v>11699</v>
      </c>
      <c r="T320" s="346" t="s">
        <v>11700</v>
      </c>
      <c r="U320" s="346" t="s">
        <v>11701</v>
      </c>
      <c r="V320" s="346" t="s">
        <v>733</v>
      </c>
      <c r="W320" s="346" t="s">
        <v>733</v>
      </c>
      <c r="X320" s="346" t="s">
        <v>733</v>
      </c>
      <c r="Y320" s="346" t="s">
        <v>3320</v>
      </c>
      <c r="Z320" s="346" t="s">
        <v>10082</v>
      </c>
      <c r="AA320" s="346" t="s">
        <v>733</v>
      </c>
      <c r="AB320" s="346" t="s">
        <v>11702</v>
      </c>
      <c r="AC320" s="346" t="s">
        <v>11703</v>
      </c>
      <c r="AD320" s="346" t="s">
        <v>11704</v>
      </c>
      <c r="AE320" s="346" t="s">
        <v>11705</v>
      </c>
      <c r="AF320" s="346" t="s">
        <v>5745</v>
      </c>
      <c r="AG320" s="346" t="s">
        <v>11706</v>
      </c>
      <c r="AH320" s="346" t="s">
        <v>733</v>
      </c>
      <c r="AI320" s="346" t="s">
        <v>11486</v>
      </c>
      <c r="AJ320" s="346" t="s">
        <v>3320</v>
      </c>
      <c r="AK320" s="346" t="s">
        <v>3320</v>
      </c>
      <c r="AL320" s="346" t="s">
        <v>3320</v>
      </c>
      <c r="AM320" s="346" t="s">
        <v>3320</v>
      </c>
      <c r="AN320" s="346" t="s">
        <v>3320</v>
      </c>
      <c r="AO320" s="346" t="s">
        <v>3320</v>
      </c>
      <c r="AP320" s="346" t="s">
        <v>3320</v>
      </c>
      <c r="AQ320" s="346" t="s">
        <v>3320</v>
      </c>
      <c r="AR320" s="346" t="s">
        <v>3320</v>
      </c>
      <c r="AS320" s="346" t="s">
        <v>3320</v>
      </c>
      <c r="AT320" s="346" t="s">
        <v>3320</v>
      </c>
      <c r="AU320" s="346" t="s">
        <v>3320</v>
      </c>
      <c r="AV320" s="346" t="s">
        <v>3320</v>
      </c>
      <c r="AW320" s="346" t="s">
        <v>3320</v>
      </c>
      <c r="AX320" s="346" t="s">
        <v>3320</v>
      </c>
      <c r="AY320" s="346" t="s">
        <v>3320</v>
      </c>
      <c r="AZ320" s="346" t="s">
        <v>3320</v>
      </c>
      <c r="BA320" s="346" t="s">
        <v>3320</v>
      </c>
      <c r="BB320" s="346" t="s">
        <v>3320</v>
      </c>
      <c r="BC320" s="346" t="s">
        <v>3320</v>
      </c>
      <c r="BD320" s="348"/>
      <c r="BE320" s="346" t="s">
        <v>3320</v>
      </c>
      <c r="BF320" s="346" t="s">
        <v>3320</v>
      </c>
      <c r="BG320" s="346" t="s">
        <v>3320</v>
      </c>
      <c r="BH320" s="346" t="s">
        <v>3320</v>
      </c>
      <c r="BI320" s="346" t="s">
        <v>3320</v>
      </c>
      <c r="BJ320" s="346" t="s">
        <v>3320</v>
      </c>
      <c r="BK320" s="346" t="s">
        <v>3320</v>
      </c>
      <c r="BL320" s="346" t="s">
        <v>3320</v>
      </c>
      <c r="BM320" s="346" t="s">
        <v>3320</v>
      </c>
      <c r="BN320" s="346" t="s">
        <v>3320</v>
      </c>
      <c r="BO320" s="346" t="s">
        <v>3320</v>
      </c>
      <c r="BP320" s="346" t="s">
        <v>3320</v>
      </c>
      <c r="BQ320" s="346" t="s">
        <v>3320</v>
      </c>
      <c r="BR320" s="346" t="s">
        <v>3320</v>
      </c>
      <c r="BS320" s="346" t="s">
        <v>3320</v>
      </c>
      <c r="BT320" s="346" t="s">
        <v>3320</v>
      </c>
      <c r="BU320" s="346" t="s">
        <v>3320</v>
      </c>
      <c r="BV320" s="346" t="s">
        <v>3320</v>
      </c>
      <c r="BW320" s="346" t="s">
        <v>3320</v>
      </c>
      <c r="BX320" s="348"/>
      <c r="BY320" s="346" t="s">
        <v>3320</v>
      </c>
      <c r="BZ320" s="346" t="s">
        <v>3320</v>
      </c>
      <c r="CA320" s="346" t="s">
        <v>3320</v>
      </c>
      <c r="CB320" s="346" t="s">
        <v>3320</v>
      </c>
      <c r="CC320" s="346" t="s">
        <v>3320</v>
      </c>
      <c r="CD320" s="346" t="s">
        <v>3320</v>
      </c>
      <c r="CE320" s="346" t="s">
        <v>3320</v>
      </c>
      <c r="CF320" s="346" t="s">
        <v>3320</v>
      </c>
      <c r="CG320" s="346" t="s">
        <v>3320</v>
      </c>
      <c r="CH320" s="348"/>
      <c r="CI320" s="346" t="s">
        <v>3320</v>
      </c>
      <c r="CJ320" s="346" t="s">
        <v>3320</v>
      </c>
      <c r="CK320" s="346" t="s">
        <v>3320</v>
      </c>
      <c r="CL320" s="346" t="s">
        <v>3320</v>
      </c>
      <c r="CM320" s="346" t="s">
        <v>3320</v>
      </c>
      <c r="CN320" s="346" t="s">
        <v>3320</v>
      </c>
      <c r="CO320" s="346" t="s">
        <v>3320</v>
      </c>
      <c r="CP320" s="346" t="s">
        <v>3320</v>
      </c>
      <c r="CQ320" s="346" t="s">
        <v>3320</v>
      </c>
      <c r="CR320" s="346" t="s">
        <v>3320</v>
      </c>
      <c r="CS320" s="346" t="s">
        <v>3320</v>
      </c>
      <c r="CT320" s="346" t="s">
        <v>3320</v>
      </c>
      <c r="CU320" s="346" t="s">
        <v>3320</v>
      </c>
      <c r="CV320" s="346" t="s">
        <v>3320</v>
      </c>
      <c r="CW320" s="346" t="s">
        <v>3320</v>
      </c>
      <c r="CX320" s="346" t="s">
        <v>3320</v>
      </c>
      <c r="CY320" s="346" t="s">
        <v>3320</v>
      </c>
      <c r="CZ320" s="346" t="s">
        <v>3320</v>
      </c>
      <c r="DA320" s="346" t="s">
        <v>3320</v>
      </c>
      <c r="DB320" s="346" t="s">
        <v>3320</v>
      </c>
      <c r="DC320" s="346" t="s">
        <v>3320</v>
      </c>
      <c r="DD320" s="346" t="s">
        <v>3320</v>
      </c>
      <c r="DE320" s="346" t="s">
        <v>3320</v>
      </c>
      <c r="DF320" s="346" t="s">
        <v>3320</v>
      </c>
      <c r="DG320" s="346" t="s">
        <v>3320</v>
      </c>
      <c r="DH320" s="346" t="s">
        <v>3320</v>
      </c>
      <c r="DI320" s="346" t="s">
        <v>3320</v>
      </c>
      <c r="DJ320" s="346" t="s">
        <v>3320</v>
      </c>
      <c r="DK320" s="346" t="s">
        <v>3320</v>
      </c>
      <c r="DL320" s="346" t="s">
        <v>3320</v>
      </c>
      <c r="DM320" s="346" t="s">
        <v>3320</v>
      </c>
      <c r="DN320" s="346" t="s">
        <v>3320</v>
      </c>
      <c r="DO320" s="346" t="s">
        <v>3320</v>
      </c>
      <c r="DP320" s="346" t="s">
        <v>3320</v>
      </c>
      <c r="DQ320" s="346" t="s">
        <v>3320</v>
      </c>
      <c r="DR320" s="346" t="s">
        <v>3320</v>
      </c>
      <c r="DS320" s="346" t="s">
        <v>3320</v>
      </c>
      <c r="DT320" s="346" t="s">
        <v>3320</v>
      </c>
      <c r="DU320" s="346" t="s">
        <v>3320</v>
      </c>
      <c r="DV320" s="346" t="s">
        <v>3320</v>
      </c>
      <c r="DW320" s="346" t="s">
        <v>3320</v>
      </c>
      <c r="DX320" s="346" t="s">
        <v>3320</v>
      </c>
      <c r="DY320" s="346" t="s">
        <v>3320</v>
      </c>
      <c r="DZ320" s="346" t="s">
        <v>3320</v>
      </c>
      <c r="EA320" s="346" t="s">
        <v>3320</v>
      </c>
      <c r="EB320" s="346" t="s">
        <v>3320</v>
      </c>
      <c r="EC320" s="346" t="s">
        <v>3320</v>
      </c>
      <c r="ED320" s="346" t="s">
        <v>3320</v>
      </c>
      <c r="EE320" s="346" t="s">
        <v>3320</v>
      </c>
      <c r="EF320" s="345">
        <v>1000000000</v>
      </c>
      <c r="EG320" s="346" t="s">
        <v>1214</v>
      </c>
      <c r="EH320" s="346" t="s">
        <v>1214</v>
      </c>
      <c r="EI320" s="346" t="s">
        <v>1214</v>
      </c>
      <c r="EJ320" s="346" t="s">
        <v>1214</v>
      </c>
      <c r="EK320" s="346" t="s">
        <v>3320</v>
      </c>
      <c r="EL320" s="346" t="s">
        <v>11313</v>
      </c>
      <c r="EM320" s="346" t="s">
        <v>3320</v>
      </c>
      <c r="EN320" s="348"/>
      <c r="EO320" s="346" t="s">
        <v>3320</v>
      </c>
      <c r="EP320" s="346" t="s">
        <v>3320</v>
      </c>
      <c r="EQ320" s="346" t="s">
        <v>3320</v>
      </c>
      <c r="ER320" s="346" t="s">
        <v>3320</v>
      </c>
      <c r="ES320" s="346" t="s">
        <v>3320</v>
      </c>
      <c r="ET320" s="346" t="s">
        <v>3320</v>
      </c>
      <c r="EU320" s="346" t="s">
        <v>3320</v>
      </c>
      <c r="EV320" s="346" t="s">
        <v>3320</v>
      </c>
      <c r="EW320" s="346" t="s">
        <v>3320</v>
      </c>
      <c r="EX320" s="346" t="s">
        <v>3320</v>
      </c>
      <c r="EY320" s="346" t="s">
        <v>3320</v>
      </c>
      <c r="EZ320" s="346" t="s">
        <v>3320</v>
      </c>
      <c r="FA320" s="346" t="s">
        <v>3320</v>
      </c>
      <c r="FB320" s="346" t="s">
        <v>3320</v>
      </c>
      <c r="FC320" s="346" t="s">
        <v>3320</v>
      </c>
      <c r="FD320" s="346" t="s">
        <v>3320</v>
      </c>
      <c r="FE320" s="346" t="s">
        <v>1214</v>
      </c>
      <c r="FF320" s="346" t="s">
        <v>3320</v>
      </c>
      <c r="FG320" s="346" t="s">
        <v>3320</v>
      </c>
      <c r="FH320" s="346" t="s">
        <v>3320</v>
      </c>
      <c r="FI320" s="346" t="s">
        <v>3320</v>
      </c>
      <c r="FJ320" s="346" t="s">
        <v>3320</v>
      </c>
      <c r="FK320" s="346" t="s">
        <v>3320</v>
      </c>
      <c r="FL320" s="346" t="s">
        <v>3320</v>
      </c>
      <c r="FM320" s="346" t="s">
        <v>3320</v>
      </c>
      <c r="FN320" s="346" t="s">
        <v>3320</v>
      </c>
      <c r="FO320" s="346" t="s">
        <v>3320</v>
      </c>
      <c r="FP320" s="346" t="s">
        <v>3320</v>
      </c>
      <c r="FQ320" s="346" t="s">
        <v>3320</v>
      </c>
      <c r="FR320" s="346" t="s">
        <v>3320</v>
      </c>
      <c r="FS320" s="346" t="s">
        <v>3320</v>
      </c>
      <c r="FT320" s="346" t="s">
        <v>3320</v>
      </c>
      <c r="FU320" s="346" t="s">
        <v>3320</v>
      </c>
      <c r="FV320" s="346" t="s">
        <v>3320</v>
      </c>
      <c r="FW320" s="346" t="s">
        <v>3320</v>
      </c>
      <c r="FX320" s="350">
        <v>46073.492337962962</v>
      </c>
      <c r="FY320" s="346" t="s">
        <v>3320</v>
      </c>
      <c r="FZ320" s="346" t="s">
        <v>10029</v>
      </c>
      <c r="GA320" s="346" t="s">
        <v>3320</v>
      </c>
      <c r="GB320" s="346" t="s">
        <v>3320</v>
      </c>
      <c r="GC320" s="346" t="s">
        <v>3320</v>
      </c>
      <c r="GD320" s="346" t="s">
        <v>3320</v>
      </c>
      <c r="GE320" s="346" t="s">
        <v>3320</v>
      </c>
      <c r="GF320" s="346" t="s">
        <v>3320</v>
      </c>
      <c r="GG320" s="346" t="s">
        <v>3320</v>
      </c>
      <c r="GH320" s="346" t="s">
        <v>3320</v>
      </c>
      <c r="GI320" s="346" t="s">
        <v>3320</v>
      </c>
      <c r="GJ320" s="346" t="s">
        <v>3320</v>
      </c>
      <c r="GK320" s="346" t="s">
        <v>3320</v>
      </c>
      <c r="GL320" s="346" t="s">
        <v>3320</v>
      </c>
      <c r="GM320" s="346" t="s">
        <v>3320</v>
      </c>
      <c r="GN320" s="346" t="s">
        <v>3320</v>
      </c>
      <c r="GO320" s="346" t="s">
        <v>3320</v>
      </c>
      <c r="GP320" s="346" t="s">
        <v>3320</v>
      </c>
      <c r="GQ320" s="346" t="s">
        <v>3320</v>
      </c>
      <c r="GR320" s="346" t="s">
        <v>3320</v>
      </c>
      <c r="GS320" s="346" t="s">
        <v>3320</v>
      </c>
      <c r="GT320" s="346" t="s">
        <v>3320</v>
      </c>
      <c r="GU320" s="346" t="s">
        <v>3320</v>
      </c>
      <c r="GV320" s="346" t="s">
        <v>3320</v>
      </c>
      <c r="GW320" s="346" t="s">
        <v>3320</v>
      </c>
      <c r="GX320" s="346" t="s">
        <v>3320</v>
      </c>
      <c r="GY320" s="346" t="s">
        <v>3320</v>
      </c>
      <c r="GZ320" s="346" t="s">
        <v>3320</v>
      </c>
      <c r="HA320" s="346" t="s">
        <v>3320</v>
      </c>
      <c r="HB320" s="346" t="s">
        <v>3320</v>
      </c>
      <c r="HC320" s="346" t="s">
        <v>3320</v>
      </c>
      <c r="HD320" s="346" t="s">
        <v>3320</v>
      </c>
      <c r="HE320" s="346" t="s">
        <v>3320</v>
      </c>
      <c r="HF320" s="346" t="s">
        <v>3320</v>
      </c>
      <c r="HG320" s="346" t="s">
        <v>3320</v>
      </c>
      <c r="HH320" s="346" t="s">
        <v>3320</v>
      </c>
      <c r="HI320" s="346" t="s">
        <v>3320</v>
      </c>
      <c r="HJ320" s="346" t="s">
        <v>3320</v>
      </c>
      <c r="HK320" s="346" t="s">
        <v>3320</v>
      </c>
      <c r="HL320" s="346" t="s">
        <v>3320</v>
      </c>
    </row>
    <row r="321" spans="1:220" ht="15.75" thickBot="1">
      <c r="A321" s="346" t="s">
        <v>11522</v>
      </c>
      <c r="B321" s="345">
        <v>627</v>
      </c>
      <c r="C321" s="346" t="s">
        <v>11967</v>
      </c>
      <c r="D321" s="346" t="s">
        <v>5698</v>
      </c>
      <c r="E321" s="345">
        <v>627</v>
      </c>
      <c r="F321" s="346" t="s">
        <v>11968</v>
      </c>
      <c r="G321" s="346" t="s">
        <v>11969</v>
      </c>
      <c r="H321" s="346" t="s">
        <v>11563</v>
      </c>
      <c r="I321" s="346" t="s">
        <v>5643</v>
      </c>
      <c r="J321" s="346" t="s">
        <v>11970</v>
      </c>
      <c r="K321" s="346" t="s">
        <v>11971</v>
      </c>
      <c r="L321" s="346" t="s">
        <v>11972</v>
      </c>
      <c r="M321" s="346" t="s">
        <v>11973</v>
      </c>
      <c r="N321" s="346" t="s">
        <v>11974</v>
      </c>
      <c r="O321" s="346" t="s">
        <v>11975</v>
      </c>
      <c r="P321" s="346" t="s">
        <v>3320</v>
      </c>
      <c r="Q321" s="346" t="s">
        <v>11976</v>
      </c>
      <c r="R321" s="346" t="s">
        <v>5698</v>
      </c>
      <c r="S321" s="346" t="s">
        <v>11977</v>
      </c>
      <c r="T321" s="346" t="s">
        <v>11977</v>
      </c>
      <c r="U321" s="346" t="s">
        <v>11977</v>
      </c>
      <c r="V321" s="346" t="s">
        <v>733</v>
      </c>
      <c r="W321" s="346" t="s">
        <v>733</v>
      </c>
      <c r="X321" s="346" t="s">
        <v>733</v>
      </c>
      <c r="Y321" s="346" t="s">
        <v>3320</v>
      </c>
      <c r="Z321" s="346" t="s">
        <v>2845</v>
      </c>
      <c r="AA321" s="346" t="s">
        <v>733</v>
      </c>
      <c r="AB321" s="346" t="s">
        <v>11978</v>
      </c>
      <c r="AC321" s="346" t="s">
        <v>2845</v>
      </c>
      <c r="AD321" s="346" t="s">
        <v>2845</v>
      </c>
      <c r="AE321" s="346" t="s">
        <v>2845</v>
      </c>
      <c r="AF321" s="346" t="s">
        <v>2845</v>
      </c>
      <c r="AG321" s="346" t="s">
        <v>11979</v>
      </c>
      <c r="AH321" s="346" t="s">
        <v>733</v>
      </c>
      <c r="AI321" s="346" t="s">
        <v>3320</v>
      </c>
      <c r="AJ321" s="346" t="s">
        <v>3320</v>
      </c>
      <c r="AK321" s="346" t="s">
        <v>3320</v>
      </c>
      <c r="AL321" s="346" t="s">
        <v>3320</v>
      </c>
      <c r="AM321" s="346" t="s">
        <v>3320</v>
      </c>
      <c r="AN321" s="346" t="s">
        <v>3320</v>
      </c>
      <c r="AO321" s="346" t="s">
        <v>3320</v>
      </c>
      <c r="AP321" s="346" t="s">
        <v>3320</v>
      </c>
      <c r="AQ321" s="346" t="s">
        <v>3320</v>
      </c>
      <c r="AR321" s="346" t="s">
        <v>3320</v>
      </c>
      <c r="AS321" s="346" t="s">
        <v>3320</v>
      </c>
      <c r="AT321" s="346" t="s">
        <v>3320</v>
      </c>
      <c r="AU321" s="346" t="s">
        <v>3320</v>
      </c>
      <c r="AV321" s="346" t="s">
        <v>3320</v>
      </c>
      <c r="AW321" s="346" t="s">
        <v>3320</v>
      </c>
      <c r="AX321" s="346" t="s">
        <v>3320</v>
      </c>
      <c r="AY321" s="346" t="s">
        <v>3320</v>
      </c>
      <c r="AZ321" s="346" t="s">
        <v>3320</v>
      </c>
      <c r="BA321" s="346" t="s">
        <v>3320</v>
      </c>
      <c r="BB321" s="346" t="s">
        <v>3320</v>
      </c>
      <c r="BC321" s="346" t="s">
        <v>3320</v>
      </c>
      <c r="BD321" s="348"/>
      <c r="BE321" s="346" t="s">
        <v>3320</v>
      </c>
      <c r="BF321" s="346" t="s">
        <v>3320</v>
      </c>
      <c r="BG321" s="346" t="s">
        <v>3320</v>
      </c>
      <c r="BH321" s="346" t="s">
        <v>3320</v>
      </c>
      <c r="BI321" s="346" t="s">
        <v>3320</v>
      </c>
      <c r="BJ321" s="346" t="s">
        <v>3320</v>
      </c>
      <c r="BK321" s="346" t="s">
        <v>3320</v>
      </c>
      <c r="BL321" s="346" t="s">
        <v>3320</v>
      </c>
      <c r="BM321" s="346" t="s">
        <v>3320</v>
      </c>
      <c r="BN321" s="346" t="s">
        <v>3320</v>
      </c>
      <c r="BO321" s="346" t="s">
        <v>3320</v>
      </c>
      <c r="BP321" s="346" t="s">
        <v>3320</v>
      </c>
      <c r="BQ321" s="346" t="s">
        <v>3320</v>
      </c>
      <c r="BR321" s="346" t="s">
        <v>3320</v>
      </c>
      <c r="BS321" s="346" t="s">
        <v>3320</v>
      </c>
      <c r="BT321" s="346" t="s">
        <v>3320</v>
      </c>
      <c r="BU321" s="346" t="s">
        <v>3320</v>
      </c>
      <c r="BV321" s="346" t="s">
        <v>3320</v>
      </c>
      <c r="BW321" s="346" t="s">
        <v>3320</v>
      </c>
      <c r="BX321" s="348"/>
      <c r="BY321" s="346" t="s">
        <v>3320</v>
      </c>
      <c r="BZ321" s="346" t="s">
        <v>3320</v>
      </c>
      <c r="CA321" s="346" t="s">
        <v>3320</v>
      </c>
      <c r="CB321" s="346" t="s">
        <v>3320</v>
      </c>
      <c r="CC321" s="346" t="s">
        <v>3320</v>
      </c>
      <c r="CD321" s="346" t="s">
        <v>3320</v>
      </c>
      <c r="CE321" s="346" t="s">
        <v>3320</v>
      </c>
      <c r="CF321" s="346" t="s">
        <v>3320</v>
      </c>
      <c r="CG321" s="346" t="s">
        <v>3320</v>
      </c>
      <c r="CH321" s="348"/>
      <c r="CI321" s="346" t="s">
        <v>3320</v>
      </c>
      <c r="CJ321" s="346" t="s">
        <v>3320</v>
      </c>
      <c r="CK321" s="346" t="s">
        <v>3320</v>
      </c>
      <c r="CL321" s="346" t="s">
        <v>3320</v>
      </c>
      <c r="CM321" s="346" t="s">
        <v>3320</v>
      </c>
      <c r="CN321" s="346" t="s">
        <v>3320</v>
      </c>
      <c r="CO321" s="346" t="s">
        <v>3320</v>
      </c>
      <c r="CP321" s="346" t="s">
        <v>3320</v>
      </c>
      <c r="CQ321" s="346" t="s">
        <v>3320</v>
      </c>
      <c r="CR321" s="346" t="s">
        <v>3320</v>
      </c>
      <c r="CS321" s="346" t="s">
        <v>3320</v>
      </c>
      <c r="CT321" s="346" t="s">
        <v>3320</v>
      </c>
      <c r="CU321" s="346" t="s">
        <v>3320</v>
      </c>
      <c r="CV321" s="346" t="s">
        <v>3320</v>
      </c>
      <c r="CW321" s="346" t="s">
        <v>3320</v>
      </c>
      <c r="CX321" s="346" t="s">
        <v>3320</v>
      </c>
      <c r="CY321" s="346" t="s">
        <v>3320</v>
      </c>
      <c r="CZ321" s="346" t="s">
        <v>3320</v>
      </c>
      <c r="DA321" s="346" t="s">
        <v>3320</v>
      </c>
      <c r="DB321" s="346" t="s">
        <v>3320</v>
      </c>
      <c r="DC321" s="346" t="s">
        <v>3320</v>
      </c>
      <c r="DD321" s="346" t="s">
        <v>3320</v>
      </c>
      <c r="DE321" s="346" t="s">
        <v>3320</v>
      </c>
      <c r="DF321" s="346" t="s">
        <v>3320</v>
      </c>
      <c r="DG321" s="346" t="s">
        <v>3320</v>
      </c>
      <c r="DH321" s="346" t="s">
        <v>3320</v>
      </c>
      <c r="DI321" s="346" t="s">
        <v>3320</v>
      </c>
      <c r="DJ321" s="346" t="s">
        <v>3320</v>
      </c>
      <c r="DK321" s="346" t="s">
        <v>3320</v>
      </c>
      <c r="DL321" s="346" t="s">
        <v>3320</v>
      </c>
      <c r="DM321" s="346" t="s">
        <v>3320</v>
      </c>
      <c r="DN321" s="346" t="s">
        <v>3320</v>
      </c>
      <c r="DO321" s="346" t="s">
        <v>3320</v>
      </c>
      <c r="DP321" s="346" t="s">
        <v>3320</v>
      </c>
      <c r="DQ321" s="346" t="s">
        <v>3320</v>
      </c>
      <c r="DR321" s="346" t="s">
        <v>3320</v>
      </c>
      <c r="DS321" s="346" t="s">
        <v>3320</v>
      </c>
      <c r="DT321" s="346" t="s">
        <v>3320</v>
      </c>
      <c r="DU321" s="346" t="s">
        <v>3320</v>
      </c>
      <c r="DV321" s="346" t="s">
        <v>3320</v>
      </c>
      <c r="DW321" s="346" t="s">
        <v>3320</v>
      </c>
      <c r="DX321" s="346" t="s">
        <v>3320</v>
      </c>
      <c r="DY321" s="346" t="s">
        <v>3320</v>
      </c>
      <c r="DZ321" s="346" t="s">
        <v>3320</v>
      </c>
      <c r="EA321" s="346" t="s">
        <v>3320</v>
      </c>
      <c r="EB321" s="346" t="s">
        <v>3320</v>
      </c>
      <c r="EC321" s="346" t="s">
        <v>3320</v>
      </c>
      <c r="ED321" s="346" t="s">
        <v>3320</v>
      </c>
      <c r="EE321" s="346" t="s">
        <v>3320</v>
      </c>
      <c r="EF321" s="346" t="s">
        <v>3320</v>
      </c>
      <c r="EG321" s="346" t="s">
        <v>3320</v>
      </c>
      <c r="EH321" s="346" t="s">
        <v>3320</v>
      </c>
      <c r="EI321" s="346" t="s">
        <v>3320</v>
      </c>
      <c r="EJ321" s="346" t="s">
        <v>3320</v>
      </c>
      <c r="EK321" s="346" t="s">
        <v>3320</v>
      </c>
      <c r="EL321" s="346" t="s">
        <v>11313</v>
      </c>
      <c r="EM321" s="346" t="s">
        <v>3320</v>
      </c>
      <c r="EN321" s="348"/>
      <c r="EO321" s="346" t="s">
        <v>3320</v>
      </c>
      <c r="EP321" s="346" t="s">
        <v>3320</v>
      </c>
      <c r="EQ321" s="346" t="s">
        <v>3320</v>
      </c>
      <c r="ER321" s="346" t="s">
        <v>3320</v>
      </c>
      <c r="ES321" s="346" t="s">
        <v>3320</v>
      </c>
      <c r="ET321" s="346" t="s">
        <v>3320</v>
      </c>
      <c r="EU321" s="346" t="s">
        <v>3320</v>
      </c>
      <c r="EV321" s="346" t="s">
        <v>3320</v>
      </c>
      <c r="EW321" s="346" t="s">
        <v>3320</v>
      </c>
      <c r="EX321" s="346" t="s">
        <v>3320</v>
      </c>
      <c r="EY321" s="346" t="s">
        <v>3320</v>
      </c>
      <c r="EZ321" s="346" t="s">
        <v>3320</v>
      </c>
      <c r="FA321" s="346" t="s">
        <v>3320</v>
      </c>
      <c r="FB321" s="346" t="s">
        <v>3320</v>
      </c>
      <c r="FC321" s="346" t="s">
        <v>3320</v>
      </c>
      <c r="FD321" s="346" t="s">
        <v>3320</v>
      </c>
      <c r="FE321" s="346" t="s">
        <v>1214</v>
      </c>
      <c r="FF321" s="346" t="s">
        <v>3320</v>
      </c>
      <c r="FG321" s="346" t="s">
        <v>3320</v>
      </c>
      <c r="FH321" s="346" t="s">
        <v>3320</v>
      </c>
      <c r="FI321" s="346" t="s">
        <v>3320</v>
      </c>
      <c r="FJ321" s="346" t="s">
        <v>3320</v>
      </c>
      <c r="FK321" s="346" t="s">
        <v>3320</v>
      </c>
      <c r="FL321" s="346" t="s">
        <v>3320</v>
      </c>
      <c r="FM321" s="346" t="s">
        <v>3320</v>
      </c>
      <c r="FN321" s="346" t="s">
        <v>3320</v>
      </c>
      <c r="FO321" s="346" t="s">
        <v>3320</v>
      </c>
      <c r="FP321" s="346" t="s">
        <v>3320</v>
      </c>
      <c r="FQ321" s="346" t="s">
        <v>3320</v>
      </c>
      <c r="FR321" s="346" t="s">
        <v>3320</v>
      </c>
      <c r="FS321" s="346" t="s">
        <v>3320</v>
      </c>
      <c r="FT321" s="346" t="s">
        <v>3320</v>
      </c>
      <c r="FU321" s="346" t="s">
        <v>3320</v>
      </c>
      <c r="FV321" s="346" t="s">
        <v>3320</v>
      </c>
      <c r="FW321" s="346" t="s">
        <v>3320</v>
      </c>
      <c r="FX321" s="350">
        <v>46076.684687499997</v>
      </c>
      <c r="FY321" s="346" t="s">
        <v>3320</v>
      </c>
      <c r="FZ321" s="346" t="s">
        <v>10029</v>
      </c>
      <c r="GA321" s="346" t="s">
        <v>3320</v>
      </c>
      <c r="GB321" s="346" t="s">
        <v>3320</v>
      </c>
      <c r="GC321" s="346" t="s">
        <v>3320</v>
      </c>
      <c r="GD321" s="346" t="s">
        <v>3320</v>
      </c>
      <c r="GE321" s="346" t="s">
        <v>3320</v>
      </c>
      <c r="GF321" s="346" t="s">
        <v>3320</v>
      </c>
      <c r="GG321" s="346" t="s">
        <v>3320</v>
      </c>
      <c r="GH321" s="346" t="s">
        <v>3320</v>
      </c>
      <c r="GI321" s="346" t="s">
        <v>3320</v>
      </c>
      <c r="GJ321" s="346" t="s">
        <v>3320</v>
      </c>
      <c r="GK321" s="346" t="s">
        <v>3320</v>
      </c>
      <c r="GL321" s="346" t="s">
        <v>3320</v>
      </c>
      <c r="GM321" s="346" t="s">
        <v>3320</v>
      </c>
      <c r="GN321" s="346" t="s">
        <v>3320</v>
      </c>
      <c r="GO321" s="346" t="s">
        <v>3320</v>
      </c>
      <c r="GP321" s="346" t="s">
        <v>3320</v>
      </c>
      <c r="GQ321" s="346" t="s">
        <v>3320</v>
      </c>
      <c r="GR321" s="346" t="s">
        <v>3320</v>
      </c>
      <c r="GS321" s="346" t="s">
        <v>3320</v>
      </c>
      <c r="GT321" s="346" t="s">
        <v>3320</v>
      </c>
      <c r="GU321" s="346" t="s">
        <v>3320</v>
      </c>
      <c r="GV321" s="346" t="s">
        <v>3320</v>
      </c>
      <c r="GW321" s="346" t="s">
        <v>3320</v>
      </c>
      <c r="GX321" s="346" t="s">
        <v>3320</v>
      </c>
      <c r="GY321" s="346" t="s">
        <v>3320</v>
      </c>
      <c r="GZ321" s="346" t="s">
        <v>3320</v>
      </c>
      <c r="HA321" s="346" t="s">
        <v>3320</v>
      </c>
      <c r="HB321" s="346" t="s">
        <v>3320</v>
      </c>
      <c r="HC321" s="346" t="s">
        <v>3320</v>
      </c>
      <c r="HD321" s="346" t="s">
        <v>3320</v>
      </c>
      <c r="HE321" s="346" t="s">
        <v>3320</v>
      </c>
      <c r="HF321" s="346" t="s">
        <v>3320</v>
      </c>
      <c r="HG321" s="346" t="s">
        <v>3320</v>
      </c>
      <c r="HH321" s="346" t="s">
        <v>3320</v>
      </c>
      <c r="HI321" s="346" t="s">
        <v>3320</v>
      </c>
      <c r="HJ321" s="346" t="s">
        <v>3320</v>
      </c>
      <c r="HK321" s="346" t="s">
        <v>3320</v>
      </c>
      <c r="HL321" s="346" t="s">
        <v>3320</v>
      </c>
    </row>
    <row r="322" spans="1:220" ht="15.75" thickBot="1">
      <c r="A322" s="346" t="s">
        <v>11522</v>
      </c>
      <c r="B322" s="345">
        <v>206</v>
      </c>
      <c r="C322" s="346" t="s">
        <v>11980</v>
      </c>
      <c r="D322" s="346" t="s">
        <v>5698</v>
      </c>
      <c r="E322" s="345">
        <v>206</v>
      </c>
      <c r="F322" s="346" t="s">
        <v>6106</v>
      </c>
      <c r="G322" s="346" t="s">
        <v>6107</v>
      </c>
      <c r="H322" s="346" t="s">
        <v>3646</v>
      </c>
      <c r="I322" s="346" t="s">
        <v>5643</v>
      </c>
      <c r="J322" s="346" t="s">
        <v>500</v>
      </c>
      <c r="K322" s="346" t="s">
        <v>11981</v>
      </c>
      <c r="L322" s="346" t="s">
        <v>6109</v>
      </c>
      <c r="M322" s="346" t="s">
        <v>6110</v>
      </c>
      <c r="N322" s="346" t="s">
        <v>675</v>
      </c>
      <c r="O322" s="346" t="s">
        <v>11982</v>
      </c>
      <c r="P322" s="346" t="s">
        <v>6107</v>
      </c>
      <c r="Q322" s="346" t="s">
        <v>6112</v>
      </c>
      <c r="R322" s="346" t="s">
        <v>5698</v>
      </c>
      <c r="S322" s="346" t="s">
        <v>6113</v>
      </c>
      <c r="T322" s="346" t="s">
        <v>6114</v>
      </c>
      <c r="U322" s="346" t="s">
        <v>6115</v>
      </c>
      <c r="V322" s="346" t="s">
        <v>733</v>
      </c>
      <c r="W322" s="346" t="s">
        <v>733</v>
      </c>
      <c r="X322" s="346" t="s">
        <v>1214</v>
      </c>
      <c r="Y322" s="346" t="s">
        <v>6116</v>
      </c>
      <c r="Z322" s="346" t="s">
        <v>6117</v>
      </c>
      <c r="AA322" s="346" t="s">
        <v>733</v>
      </c>
      <c r="AB322" s="346" t="s">
        <v>6118</v>
      </c>
      <c r="AC322" s="346" t="s">
        <v>6119</v>
      </c>
      <c r="AD322" s="346" t="s">
        <v>6120</v>
      </c>
      <c r="AE322" s="346" t="s">
        <v>6121</v>
      </c>
      <c r="AF322" s="346" t="s">
        <v>6122</v>
      </c>
      <c r="AG322" s="346" t="s">
        <v>6123</v>
      </c>
      <c r="AH322" s="346" t="s">
        <v>1214</v>
      </c>
      <c r="AI322" s="346" t="s">
        <v>3320</v>
      </c>
      <c r="AJ322" s="346" t="s">
        <v>5955</v>
      </c>
      <c r="AK322" s="346" t="s">
        <v>3603</v>
      </c>
      <c r="AL322" s="346" t="s">
        <v>5665</v>
      </c>
      <c r="AM322" s="347">
        <v>47088</v>
      </c>
      <c r="AN322" s="345">
        <v>52</v>
      </c>
      <c r="AO322" s="345">
        <v>64</v>
      </c>
      <c r="AP322" s="346" t="s">
        <v>5666</v>
      </c>
      <c r="AQ322" s="345">
        <v>18</v>
      </c>
      <c r="AR322" s="345">
        <v>182.27</v>
      </c>
      <c r="AS322" s="346" t="s">
        <v>733</v>
      </c>
      <c r="AT322" s="345">
        <v>27.52</v>
      </c>
      <c r="AU322" s="346" t="s">
        <v>1214</v>
      </c>
      <c r="AV322" s="345">
        <v>650</v>
      </c>
      <c r="AW322" s="346" t="s">
        <v>5800</v>
      </c>
      <c r="AX322" s="346" t="s">
        <v>5801</v>
      </c>
      <c r="AY322" s="346" t="s">
        <v>3320</v>
      </c>
      <c r="AZ322" s="346" t="s">
        <v>733</v>
      </c>
      <c r="BA322" s="346" t="s">
        <v>1214</v>
      </c>
      <c r="BB322" s="345">
        <v>2115</v>
      </c>
      <c r="BC322" s="345">
        <v>1960.78</v>
      </c>
      <c r="BD322" s="346" t="s">
        <v>6124</v>
      </c>
      <c r="BE322" s="345">
        <v>365</v>
      </c>
      <c r="BF322" s="345">
        <v>84</v>
      </c>
      <c r="BG322" s="345">
        <v>98</v>
      </c>
      <c r="BH322" s="345">
        <v>23</v>
      </c>
      <c r="BI322" s="347">
        <v>46600</v>
      </c>
      <c r="BJ322" s="345">
        <v>0.3</v>
      </c>
      <c r="BK322" s="345">
        <v>8</v>
      </c>
      <c r="BL322" s="346" t="s">
        <v>11963</v>
      </c>
      <c r="BM322" s="346" t="s">
        <v>3320</v>
      </c>
      <c r="BN322" s="346" t="s">
        <v>3320</v>
      </c>
      <c r="BO322" s="346" t="s">
        <v>3320</v>
      </c>
      <c r="BP322" s="346" t="s">
        <v>3320</v>
      </c>
      <c r="BQ322" s="346" t="s">
        <v>3320</v>
      </c>
      <c r="BR322" s="346" t="s">
        <v>3320</v>
      </c>
      <c r="BS322" s="346" t="s">
        <v>3320</v>
      </c>
      <c r="BT322" s="346" t="s">
        <v>3320</v>
      </c>
      <c r="BU322" s="346" t="s">
        <v>3320</v>
      </c>
      <c r="BV322" s="346" t="s">
        <v>3320</v>
      </c>
      <c r="BW322" s="346" t="s">
        <v>3320</v>
      </c>
      <c r="BX322" s="348"/>
      <c r="BY322" s="346" t="s">
        <v>3320</v>
      </c>
      <c r="BZ322" s="346" t="s">
        <v>3320</v>
      </c>
      <c r="CA322" s="346" t="s">
        <v>3320</v>
      </c>
      <c r="CB322" s="346" t="s">
        <v>3320</v>
      </c>
      <c r="CC322" s="346" t="s">
        <v>3320</v>
      </c>
      <c r="CD322" s="346" t="s">
        <v>3320</v>
      </c>
      <c r="CE322" s="346" t="s">
        <v>3320</v>
      </c>
      <c r="CF322" s="346" t="s">
        <v>3320</v>
      </c>
      <c r="CG322" s="346" t="s">
        <v>3320</v>
      </c>
      <c r="CH322" s="348"/>
      <c r="CI322" s="346" t="s">
        <v>3320</v>
      </c>
      <c r="CJ322" s="346" t="s">
        <v>3320</v>
      </c>
      <c r="CK322" s="346" t="s">
        <v>3320</v>
      </c>
      <c r="CL322" s="346" t="s">
        <v>3320</v>
      </c>
      <c r="CM322" s="346" t="s">
        <v>3320</v>
      </c>
      <c r="CN322" s="346" t="s">
        <v>3320</v>
      </c>
      <c r="CO322" s="346" t="s">
        <v>3320</v>
      </c>
      <c r="CP322" s="346" t="s">
        <v>3320</v>
      </c>
      <c r="CQ322" s="346" t="s">
        <v>3320</v>
      </c>
      <c r="CR322" s="346" t="s">
        <v>3320</v>
      </c>
      <c r="CS322" s="346" t="s">
        <v>3320</v>
      </c>
      <c r="CT322" s="346" t="s">
        <v>3320</v>
      </c>
      <c r="CU322" s="346" t="s">
        <v>3320</v>
      </c>
      <c r="CV322" s="346" t="s">
        <v>3320</v>
      </c>
      <c r="CW322" s="346" t="s">
        <v>3320</v>
      </c>
      <c r="CX322" s="346" t="s">
        <v>3320</v>
      </c>
      <c r="CY322" s="346" t="s">
        <v>3320</v>
      </c>
      <c r="CZ322" s="346" t="s">
        <v>3320</v>
      </c>
      <c r="DA322" s="346" t="s">
        <v>3320</v>
      </c>
      <c r="DB322" s="346" t="s">
        <v>3320</v>
      </c>
      <c r="DC322" s="346" t="s">
        <v>3320</v>
      </c>
      <c r="DD322" s="346" t="s">
        <v>3320</v>
      </c>
      <c r="DE322" s="346" t="s">
        <v>3320</v>
      </c>
      <c r="DF322" s="346" t="s">
        <v>3320</v>
      </c>
      <c r="DG322" s="346" t="s">
        <v>3320</v>
      </c>
      <c r="DH322" s="346" t="s">
        <v>3320</v>
      </c>
      <c r="DI322" s="346" t="s">
        <v>3320</v>
      </c>
      <c r="DJ322" s="346" t="s">
        <v>3320</v>
      </c>
      <c r="DK322" s="346" t="s">
        <v>3320</v>
      </c>
      <c r="DL322" s="346" t="s">
        <v>3320</v>
      </c>
      <c r="DM322" s="346" t="s">
        <v>3320</v>
      </c>
      <c r="DN322" s="346" t="s">
        <v>3320</v>
      </c>
      <c r="DO322" s="346" t="s">
        <v>3320</v>
      </c>
      <c r="DP322" s="346" t="s">
        <v>3320</v>
      </c>
      <c r="DQ322" s="346" t="s">
        <v>3320</v>
      </c>
      <c r="DR322" s="346" t="s">
        <v>3320</v>
      </c>
      <c r="DS322" s="346" t="s">
        <v>3320</v>
      </c>
      <c r="DT322" s="346" t="s">
        <v>3320</v>
      </c>
      <c r="DU322" s="346" t="s">
        <v>3320</v>
      </c>
      <c r="DV322" s="346" t="s">
        <v>3320</v>
      </c>
      <c r="DW322" s="346" t="s">
        <v>3320</v>
      </c>
      <c r="DX322" s="346" t="s">
        <v>3320</v>
      </c>
      <c r="DY322" s="346" t="s">
        <v>3320</v>
      </c>
      <c r="DZ322" s="346" t="s">
        <v>3320</v>
      </c>
      <c r="EA322" s="346" t="s">
        <v>3320</v>
      </c>
      <c r="EB322" s="346" t="s">
        <v>3320</v>
      </c>
      <c r="EC322" s="346" t="s">
        <v>3320</v>
      </c>
      <c r="ED322" s="346" t="s">
        <v>3320</v>
      </c>
      <c r="EE322" s="346" t="s">
        <v>3320</v>
      </c>
      <c r="EF322" s="345">
        <v>91081339</v>
      </c>
      <c r="EG322" s="346" t="s">
        <v>1214</v>
      </c>
      <c r="EH322" s="346" t="s">
        <v>733</v>
      </c>
      <c r="EI322" s="346" t="s">
        <v>733</v>
      </c>
      <c r="EJ322" s="346" t="s">
        <v>733</v>
      </c>
      <c r="EK322" s="346" t="s">
        <v>1661</v>
      </c>
      <c r="EL322" s="346" t="s">
        <v>6126</v>
      </c>
      <c r="EM322" s="179" t="s">
        <v>11983</v>
      </c>
      <c r="EN322" s="348"/>
      <c r="EO322" s="346" t="s">
        <v>10107</v>
      </c>
      <c r="EP322" s="345">
        <v>83067602</v>
      </c>
      <c r="EQ322" s="345">
        <v>6624000</v>
      </c>
      <c r="ER322" s="345">
        <v>1364.83</v>
      </c>
      <c r="ES322" s="345">
        <v>781.25</v>
      </c>
      <c r="ET322" s="346" t="s">
        <v>10108</v>
      </c>
      <c r="EU322" s="346" t="s">
        <v>733</v>
      </c>
      <c r="EV322" s="346" t="s">
        <v>733</v>
      </c>
      <c r="EW322" s="346" t="s">
        <v>6130</v>
      </c>
      <c r="EX322" s="346" t="s">
        <v>733</v>
      </c>
      <c r="EY322" s="346" t="s">
        <v>733</v>
      </c>
      <c r="EZ322" s="346" t="s">
        <v>733</v>
      </c>
      <c r="FA322" s="346" t="s">
        <v>733</v>
      </c>
      <c r="FB322" s="346" t="s">
        <v>733</v>
      </c>
      <c r="FC322" s="349" t="s">
        <v>5676</v>
      </c>
      <c r="FD322" s="346" t="s">
        <v>3320</v>
      </c>
      <c r="FE322" s="346" t="s">
        <v>733</v>
      </c>
      <c r="FF322" s="346" t="s">
        <v>5721</v>
      </c>
      <c r="FG322" s="346" t="s">
        <v>733</v>
      </c>
      <c r="FH322" s="346" t="s">
        <v>5679</v>
      </c>
      <c r="FI322" s="346" t="s">
        <v>3320</v>
      </c>
      <c r="FJ322" s="346" t="s">
        <v>3320</v>
      </c>
      <c r="FK322" s="345">
        <v>0.5</v>
      </c>
      <c r="FL322" s="346" t="s">
        <v>733</v>
      </c>
      <c r="FM322" s="346" t="s">
        <v>5679</v>
      </c>
      <c r="FN322" s="346" t="s">
        <v>6131</v>
      </c>
      <c r="FO322" s="346" t="s">
        <v>733</v>
      </c>
      <c r="FP322" s="346" t="s">
        <v>3320</v>
      </c>
      <c r="FQ322" s="346" t="s">
        <v>3320</v>
      </c>
      <c r="FR322" s="346" t="s">
        <v>10109</v>
      </c>
      <c r="FS322" s="346" t="s">
        <v>5683</v>
      </c>
      <c r="FT322" s="346" t="s">
        <v>5683</v>
      </c>
      <c r="FU322" s="346" t="s">
        <v>6273</v>
      </c>
      <c r="FV322" s="346" t="s">
        <v>733</v>
      </c>
      <c r="FW322" s="346" t="s">
        <v>1214</v>
      </c>
      <c r="FX322" s="350">
        <v>46069.64130787037</v>
      </c>
      <c r="FY322" s="346" t="s">
        <v>3320</v>
      </c>
      <c r="FZ322" s="346" t="s">
        <v>10029</v>
      </c>
      <c r="GA322" s="346" t="s">
        <v>3320</v>
      </c>
      <c r="GB322" s="346" t="s">
        <v>3320</v>
      </c>
      <c r="GC322" s="346" t="s">
        <v>3320</v>
      </c>
      <c r="GD322" s="346" t="s">
        <v>3320</v>
      </c>
      <c r="GE322" s="346" t="s">
        <v>3320</v>
      </c>
      <c r="GF322" s="346" t="s">
        <v>3320</v>
      </c>
      <c r="GG322" s="346" t="s">
        <v>3320</v>
      </c>
      <c r="GH322" s="346" t="s">
        <v>3320</v>
      </c>
      <c r="GI322" s="346" t="s">
        <v>3320</v>
      </c>
      <c r="GJ322" s="346" t="s">
        <v>3320</v>
      </c>
      <c r="GK322" s="346" t="s">
        <v>3320</v>
      </c>
      <c r="GL322" s="346" t="s">
        <v>3320</v>
      </c>
      <c r="GM322" s="346" t="s">
        <v>3320</v>
      </c>
      <c r="GN322" s="346" t="s">
        <v>3320</v>
      </c>
      <c r="GO322" s="346" t="s">
        <v>3320</v>
      </c>
      <c r="GP322" s="346" t="s">
        <v>3320</v>
      </c>
      <c r="GQ322" s="346" t="s">
        <v>3320</v>
      </c>
      <c r="GR322" s="346" t="s">
        <v>3320</v>
      </c>
      <c r="GS322" s="346" t="s">
        <v>3320</v>
      </c>
      <c r="GT322" s="346" t="s">
        <v>3320</v>
      </c>
      <c r="GU322" s="346" t="s">
        <v>3320</v>
      </c>
      <c r="GV322" s="346" t="s">
        <v>3320</v>
      </c>
      <c r="GW322" s="346" t="s">
        <v>3320</v>
      </c>
      <c r="GX322" s="346" t="s">
        <v>3320</v>
      </c>
      <c r="GY322" s="346" t="s">
        <v>3320</v>
      </c>
      <c r="GZ322" s="346" t="s">
        <v>3320</v>
      </c>
      <c r="HA322" s="346" t="s">
        <v>3320</v>
      </c>
      <c r="HB322" s="346" t="s">
        <v>3320</v>
      </c>
      <c r="HC322" s="346" t="s">
        <v>3320</v>
      </c>
      <c r="HD322" s="346" t="s">
        <v>3320</v>
      </c>
      <c r="HE322" s="346" t="s">
        <v>3320</v>
      </c>
      <c r="HF322" s="346" t="s">
        <v>3320</v>
      </c>
      <c r="HG322" s="346" t="s">
        <v>3320</v>
      </c>
      <c r="HH322" s="346" t="s">
        <v>3320</v>
      </c>
      <c r="HI322" s="346" t="s">
        <v>3320</v>
      </c>
      <c r="HJ322" s="346" t="s">
        <v>3320</v>
      </c>
      <c r="HK322" s="346" t="s">
        <v>3320</v>
      </c>
      <c r="HL322" s="346" t="s">
        <v>3320</v>
      </c>
    </row>
    <row r="323" spans="1:220" ht="15.75" thickBot="1">
      <c r="A323" s="346" t="s">
        <v>11522</v>
      </c>
      <c r="B323" s="345">
        <v>712</v>
      </c>
      <c r="C323" s="346" t="s">
        <v>11984</v>
      </c>
      <c r="D323" s="346" t="s">
        <v>5698</v>
      </c>
      <c r="E323" s="345">
        <v>712</v>
      </c>
      <c r="F323" s="346" t="s">
        <v>8048</v>
      </c>
      <c r="G323" s="346" t="s">
        <v>8049</v>
      </c>
      <c r="H323" s="346" t="s">
        <v>8050</v>
      </c>
      <c r="I323" s="346" t="s">
        <v>5643</v>
      </c>
      <c r="J323" s="346" t="s">
        <v>5691</v>
      </c>
      <c r="K323" s="346" t="s">
        <v>5694</v>
      </c>
      <c r="L323" s="346" t="s">
        <v>5694</v>
      </c>
      <c r="M323" s="346" t="s">
        <v>5694</v>
      </c>
      <c r="N323" s="346" t="s">
        <v>8051</v>
      </c>
      <c r="O323" s="346" t="s">
        <v>5696</v>
      </c>
      <c r="P323" s="346" t="s">
        <v>3320</v>
      </c>
      <c r="Q323" s="346" t="s">
        <v>5697</v>
      </c>
      <c r="R323" s="346" t="s">
        <v>5698</v>
      </c>
      <c r="S323" s="346" t="s">
        <v>5699</v>
      </c>
      <c r="T323" s="346" t="s">
        <v>5700</v>
      </c>
      <c r="U323" s="346" t="s">
        <v>5701</v>
      </c>
      <c r="V323" s="346" t="s">
        <v>733</v>
      </c>
      <c r="W323" s="346" t="s">
        <v>733</v>
      </c>
      <c r="X323" s="346" t="s">
        <v>733</v>
      </c>
      <c r="Y323" s="346" t="s">
        <v>3320</v>
      </c>
      <c r="Z323" s="346" t="s">
        <v>5702</v>
      </c>
      <c r="AA323" s="346" t="s">
        <v>733</v>
      </c>
      <c r="AB323" s="346" t="s">
        <v>5703</v>
      </c>
      <c r="AC323" s="346" t="s">
        <v>5704</v>
      </c>
      <c r="AD323" s="346" t="s">
        <v>5705</v>
      </c>
      <c r="AE323" s="346" t="s">
        <v>8052</v>
      </c>
      <c r="AF323" s="346" t="s">
        <v>8053</v>
      </c>
      <c r="AG323" s="346" t="s">
        <v>8054</v>
      </c>
      <c r="AH323" s="346" t="s">
        <v>1214</v>
      </c>
      <c r="AI323" s="346" t="s">
        <v>3320</v>
      </c>
      <c r="AJ323" s="346" t="s">
        <v>5663</v>
      </c>
      <c r="AK323" s="346" t="s">
        <v>3585</v>
      </c>
      <c r="AL323" s="346" t="s">
        <v>5712</v>
      </c>
      <c r="AM323" s="347">
        <v>47299</v>
      </c>
      <c r="AN323" s="345">
        <v>24</v>
      </c>
      <c r="AO323" s="345">
        <v>198</v>
      </c>
      <c r="AP323" s="346" t="s">
        <v>5666</v>
      </c>
      <c r="AQ323" s="345">
        <v>660</v>
      </c>
      <c r="AR323" s="345">
        <v>508.2</v>
      </c>
      <c r="AS323" s="346" t="s">
        <v>733</v>
      </c>
      <c r="AT323" s="345">
        <v>29.3</v>
      </c>
      <c r="AU323" s="346" t="s">
        <v>733</v>
      </c>
      <c r="AV323" s="345">
        <v>720</v>
      </c>
      <c r="AW323" s="346" t="s">
        <v>5800</v>
      </c>
      <c r="AX323" s="346" t="s">
        <v>5668</v>
      </c>
      <c r="AY323" s="346" t="s">
        <v>3320</v>
      </c>
      <c r="AZ323" s="346" t="s">
        <v>733</v>
      </c>
      <c r="BA323" s="346" t="s">
        <v>733</v>
      </c>
      <c r="BB323" s="345">
        <v>2169</v>
      </c>
      <c r="BC323" s="345">
        <v>2085</v>
      </c>
      <c r="BD323" s="346" t="s">
        <v>11985</v>
      </c>
      <c r="BE323" s="345">
        <v>365</v>
      </c>
      <c r="BF323" s="345">
        <v>90</v>
      </c>
      <c r="BG323" s="345">
        <v>98</v>
      </c>
      <c r="BH323" s="345">
        <v>25</v>
      </c>
      <c r="BI323" s="347">
        <v>46568</v>
      </c>
      <c r="BJ323" s="345">
        <v>1.5</v>
      </c>
      <c r="BK323" s="345">
        <v>8</v>
      </c>
      <c r="BL323" s="346" t="s">
        <v>11986</v>
      </c>
      <c r="BM323" s="345">
        <v>17800000</v>
      </c>
      <c r="BN323" s="346" t="s">
        <v>3320</v>
      </c>
      <c r="BO323" s="346" t="s">
        <v>3320</v>
      </c>
      <c r="BP323" s="346" t="s">
        <v>3320</v>
      </c>
      <c r="BQ323" s="346" t="s">
        <v>3320</v>
      </c>
      <c r="BR323" s="346" t="s">
        <v>3320</v>
      </c>
      <c r="BS323" s="346" t="s">
        <v>3320</v>
      </c>
      <c r="BT323" s="346" t="s">
        <v>3320</v>
      </c>
      <c r="BU323" s="346" t="s">
        <v>3320</v>
      </c>
      <c r="BV323" s="346" t="s">
        <v>3320</v>
      </c>
      <c r="BW323" s="346" t="s">
        <v>3320</v>
      </c>
      <c r="BX323" s="348"/>
      <c r="BY323" s="346" t="s">
        <v>3320</v>
      </c>
      <c r="BZ323" s="346" t="s">
        <v>3320</v>
      </c>
      <c r="CA323" s="346" t="s">
        <v>3320</v>
      </c>
      <c r="CB323" s="346" t="s">
        <v>3320</v>
      </c>
      <c r="CC323" s="346" t="s">
        <v>3320</v>
      </c>
      <c r="CD323" s="346" t="s">
        <v>3320</v>
      </c>
      <c r="CE323" s="346" t="s">
        <v>3320</v>
      </c>
      <c r="CF323" s="346" t="s">
        <v>3320</v>
      </c>
      <c r="CG323" s="346" t="s">
        <v>3320</v>
      </c>
      <c r="CH323" s="348"/>
      <c r="CI323" s="346" t="s">
        <v>3320</v>
      </c>
      <c r="CJ323" s="346" t="s">
        <v>3320</v>
      </c>
      <c r="CK323" s="346" t="s">
        <v>3320</v>
      </c>
      <c r="CL323" s="346" t="s">
        <v>3320</v>
      </c>
      <c r="CM323" s="346" t="s">
        <v>3320</v>
      </c>
      <c r="CN323" s="346" t="s">
        <v>3320</v>
      </c>
      <c r="CO323" s="346" t="s">
        <v>3320</v>
      </c>
      <c r="CP323" s="346" t="s">
        <v>3320</v>
      </c>
      <c r="CQ323" s="346" t="s">
        <v>3320</v>
      </c>
      <c r="CR323" s="346" t="s">
        <v>3320</v>
      </c>
      <c r="CS323" s="346" t="s">
        <v>3320</v>
      </c>
      <c r="CT323" s="346" t="s">
        <v>3320</v>
      </c>
      <c r="CU323" s="346" t="s">
        <v>3320</v>
      </c>
      <c r="CV323" s="346" t="s">
        <v>3320</v>
      </c>
      <c r="CW323" s="346" t="s">
        <v>3320</v>
      </c>
      <c r="CX323" s="346" t="s">
        <v>3320</v>
      </c>
      <c r="CY323" s="346" t="s">
        <v>3320</v>
      </c>
      <c r="CZ323" s="346" t="s">
        <v>3320</v>
      </c>
      <c r="DA323" s="346" t="s">
        <v>3320</v>
      </c>
      <c r="DB323" s="346" t="s">
        <v>3320</v>
      </c>
      <c r="DC323" s="346" t="s">
        <v>3320</v>
      </c>
      <c r="DD323" s="346" t="s">
        <v>3320</v>
      </c>
      <c r="DE323" s="346" t="s">
        <v>3320</v>
      </c>
      <c r="DF323" s="346" t="s">
        <v>3320</v>
      </c>
      <c r="DG323" s="346" t="s">
        <v>3320</v>
      </c>
      <c r="DH323" s="346" t="s">
        <v>3320</v>
      </c>
      <c r="DI323" s="346" t="s">
        <v>3320</v>
      </c>
      <c r="DJ323" s="346" t="s">
        <v>3320</v>
      </c>
      <c r="DK323" s="346" t="s">
        <v>3320</v>
      </c>
      <c r="DL323" s="346" t="s">
        <v>3320</v>
      </c>
      <c r="DM323" s="346" t="s">
        <v>3320</v>
      </c>
      <c r="DN323" s="346" t="s">
        <v>3320</v>
      </c>
      <c r="DO323" s="346" t="s">
        <v>3320</v>
      </c>
      <c r="DP323" s="346" t="s">
        <v>3320</v>
      </c>
      <c r="DQ323" s="346" t="s">
        <v>3320</v>
      </c>
      <c r="DR323" s="346" t="s">
        <v>3320</v>
      </c>
      <c r="DS323" s="346" t="s">
        <v>3320</v>
      </c>
      <c r="DT323" s="346" t="s">
        <v>3320</v>
      </c>
      <c r="DU323" s="346" t="s">
        <v>3320</v>
      </c>
      <c r="DV323" s="346" t="s">
        <v>3320</v>
      </c>
      <c r="DW323" s="346" t="s">
        <v>3320</v>
      </c>
      <c r="DX323" s="346" t="s">
        <v>3320</v>
      </c>
      <c r="DY323" s="346" t="s">
        <v>3320</v>
      </c>
      <c r="DZ323" s="346" t="s">
        <v>3320</v>
      </c>
      <c r="EA323" s="346" t="s">
        <v>3320</v>
      </c>
      <c r="EB323" s="346" t="s">
        <v>3320</v>
      </c>
      <c r="EC323" s="346" t="s">
        <v>3320</v>
      </c>
      <c r="ED323" s="346" t="s">
        <v>3320</v>
      </c>
      <c r="EE323" s="346" t="s">
        <v>3320</v>
      </c>
      <c r="EF323" s="345">
        <v>25363007000</v>
      </c>
      <c r="EG323" s="346" t="s">
        <v>733</v>
      </c>
      <c r="EH323" s="346" t="s">
        <v>733</v>
      </c>
      <c r="EI323" s="346" t="s">
        <v>733</v>
      </c>
      <c r="EJ323" s="346" t="s">
        <v>733</v>
      </c>
      <c r="EK323" s="346" t="s">
        <v>8058</v>
      </c>
      <c r="EL323" s="346" t="s">
        <v>11987</v>
      </c>
      <c r="EM323" s="179" t="s">
        <v>11988</v>
      </c>
      <c r="EN323" s="348"/>
      <c r="EO323" s="346" t="s">
        <v>10110</v>
      </c>
      <c r="EP323" s="346" t="s">
        <v>3320</v>
      </c>
      <c r="EQ323" s="345">
        <v>33000000</v>
      </c>
      <c r="ER323" s="345">
        <v>1157</v>
      </c>
      <c r="ES323" s="345">
        <v>835</v>
      </c>
      <c r="ET323" s="346" t="s">
        <v>10111</v>
      </c>
      <c r="EU323" s="346" t="s">
        <v>733</v>
      </c>
      <c r="EV323" s="346" t="s">
        <v>733</v>
      </c>
      <c r="EW323" s="346" t="s">
        <v>10112</v>
      </c>
      <c r="EX323" s="346" t="s">
        <v>733</v>
      </c>
      <c r="EY323" s="346" t="s">
        <v>733</v>
      </c>
      <c r="EZ323" s="346" t="s">
        <v>733</v>
      </c>
      <c r="FA323" s="346" t="s">
        <v>733</v>
      </c>
      <c r="FB323" s="346" t="s">
        <v>733</v>
      </c>
      <c r="FC323" s="346" t="s">
        <v>3320</v>
      </c>
      <c r="FD323" s="346" t="s">
        <v>3320</v>
      </c>
      <c r="FE323" s="346" t="s">
        <v>733</v>
      </c>
      <c r="FF323" s="346" t="s">
        <v>5721</v>
      </c>
      <c r="FG323" s="346" t="s">
        <v>733</v>
      </c>
      <c r="FH323" s="346" t="s">
        <v>5679</v>
      </c>
      <c r="FI323" s="346" t="s">
        <v>3320</v>
      </c>
      <c r="FJ323" s="346" t="s">
        <v>3320</v>
      </c>
      <c r="FK323" s="345">
        <v>1.5</v>
      </c>
      <c r="FL323" s="346" t="s">
        <v>733</v>
      </c>
      <c r="FM323" s="346" t="s">
        <v>5679</v>
      </c>
      <c r="FN323" s="346" t="s">
        <v>8063</v>
      </c>
      <c r="FO323" s="346" t="s">
        <v>1214</v>
      </c>
      <c r="FP323" s="346" t="s">
        <v>3320</v>
      </c>
      <c r="FQ323" s="346" t="s">
        <v>3320</v>
      </c>
      <c r="FR323" s="346" t="s">
        <v>3320</v>
      </c>
      <c r="FS323" s="346" t="s">
        <v>3320</v>
      </c>
      <c r="FT323" s="346" t="s">
        <v>3320</v>
      </c>
      <c r="FU323" s="346" t="s">
        <v>3320</v>
      </c>
      <c r="FV323" s="346" t="s">
        <v>3320</v>
      </c>
      <c r="FW323" s="346" t="s">
        <v>3320</v>
      </c>
      <c r="FX323" s="350">
        <v>46076.880115740743</v>
      </c>
      <c r="FY323" s="346" t="s">
        <v>3320</v>
      </c>
      <c r="FZ323" s="346" t="s">
        <v>10029</v>
      </c>
      <c r="GA323" s="346" t="s">
        <v>3320</v>
      </c>
      <c r="GB323" s="346" t="s">
        <v>3320</v>
      </c>
      <c r="GC323" s="346" t="s">
        <v>3320</v>
      </c>
      <c r="GD323" s="346" t="s">
        <v>3320</v>
      </c>
      <c r="GE323" s="346" t="s">
        <v>3320</v>
      </c>
      <c r="GF323" s="346" t="s">
        <v>3320</v>
      </c>
      <c r="GG323" s="346" t="s">
        <v>3320</v>
      </c>
      <c r="GH323" s="346" t="s">
        <v>3320</v>
      </c>
      <c r="GI323" s="346" t="s">
        <v>3320</v>
      </c>
      <c r="GJ323" s="346" t="s">
        <v>3320</v>
      </c>
      <c r="GK323" s="346" t="s">
        <v>3320</v>
      </c>
      <c r="GL323" s="346" t="s">
        <v>3320</v>
      </c>
      <c r="GM323" s="346" t="s">
        <v>3320</v>
      </c>
      <c r="GN323" s="346" t="s">
        <v>3320</v>
      </c>
      <c r="GO323" s="346" t="s">
        <v>3320</v>
      </c>
      <c r="GP323" s="346" t="s">
        <v>3320</v>
      </c>
      <c r="GQ323" s="346" t="s">
        <v>3320</v>
      </c>
      <c r="GR323" s="346" t="s">
        <v>3320</v>
      </c>
      <c r="GS323" s="346" t="s">
        <v>3320</v>
      </c>
      <c r="GT323" s="346" t="s">
        <v>3320</v>
      </c>
      <c r="GU323" s="346" t="s">
        <v>3320</v>
      </c>
      <c r="GV323" s="346" t="s">
        <v>3320</v>
      </c>
      <c r="GW323" s="346" t="s">
        <v>3320</v>
      </c>
      <c r="GX323" s="346" t="s">
        <v>3320</v>
      </c>
      <c r="GY323" s="346" t="s">
        <v>3320</v>
      </c>
      <c r="GZ323" s="346" t="s">
        <v>3320</v>
      </c>
      <c r="HA323" s="346" t="s">
        <v>3320</v>
      </c>
      <c r="HB323" s="346" t="s">
        <v>3320</v>
      </c>
      <c r="HC323" s="346" t="s">
        <v>3320</v>
      </c>
      <c r="HD323" s="346" t="s">
        <v>3320</v>
      </c>
      <c r="HE323" s="346" t="s">
        <v>3320</v>
      </c>
      <c r="HF323" s="346" t="s">
        <v>3320</v>
      </c>
      <c r="HG323" s="346" t="s">
        <v>3320</v>
      </c>
      <c r="HH323" s="346" t="s">
        <v>3320</v>
      </c>
      <c r="HI323" s="346" t="s">
        <v>3320</v>
      </c>
      <c r="HJ323" s="346" t="s">
        <v>3320</v>
      </c>
      <c r="HK323" s="346" t="s">
        <v>3320</v>
      </c>
      <c r="HL323" s="346" t="s">
        <v>3320</v>
      </c>
    </row>
    <row r="324" spans="1:220" ht="15.75" thickBot="1">
      <c r="A324" s="344" t="s">
        <v>11522</v>
      </c>
      <c r="B324" s="345">
        <v>1104</v>
      </c>
      <c r="C324" s="346" t="s">
        <v>11989</v>
      </c>
      <c r="D324" s="346" t="s">
        <v>5698</v>
      </c>
      <c r="E324" s="345">
        <v>1104</v>
      </c>
      <c r="F324" s="346" t="s">
        <v>1632</v>
      </c>
      <c r="G324" s="346" t="s">
        <v>7570</v>
      </c>
      <c r="H324" s="346" t="s">
        <v>7571</v>
      </c>
      <c r="I324" s="346" t="s">
        <v>5698</v>
      </c>
      <c r="J324" s="344" t="s">
        <v>5918</v>
      </c>
      <c r="K324" s="346" t="s">
        <v>7572</v>
      </c>
      <c r="L324" s="346" t="s">
        <v>7573</v>
      </c>
      <c r="M324" s="346" t="s">
        <v>5698</v>
      </c>
      <c r="N324" s="346" t="s">
        <v>7574</v>
      </c>
      <c r="O324" s="346" t="s">
        <v>7575</v>
      </c>
      <c r="P324" s="346" t="s">
        <v>3320</v>
      </c>
      <c r="Q324" s="346" t="s">
        <v>7576</v>
      </c>
      <c r="R324" s="346" t="s">
        <v>5698</v>
      </c>
      <c r="S324" s="346" t="s">
        <v>7577</v>
      </c>
      <c r="T324" s="346" t="s">
        <v>7578</v>
      </c>
      <c r="U324" s="346" t="s">
        <v>7579</v>
      </c>
      <c r="V324" s="346" t="s">
        <v>733</v>
      </c>
      <c r="W324" s="346" t="s">
        <v>733</v>
      </c>
      <c r="X324" s="346" t="s">
        <v>733</v>
      </c>
      <c r="Y324" s="346" t="s">
        <v>3320</v>
      </c>
      <c r="Z324" s="346" t="s">
        <v>7580</v>
      </c>
      <c r="AA324" s="346" t="s">
        <v>733</v>
      </c>
      <c r="AB324" s="346" t="s">
        <v>7581</v>
      </c>
      <c r="AC324" s="346" t="s">
        <v>7582</v>
      </c>
      <c r="AD324" s="346" t="s">
        <v>7583</v>
      </c>
      <c r="AE324" s="346" t="s">
        <v>7584</v>
      </c>
      <c r="AF324" s="346" t="s">
        <v>7585</v>
      </c>
      <c r="AG324" s="346" t="s">
        <v>7586</v>
      </c>
      <c r="AH324" s="346" t="s">
        <v>1214</v>
      </c>
      <c r="AI324" s="346" t="s">
        <v>3320</v>
      </c>
      <c r="AJ324" s="346" t="s">
        <v>7206</v>
      </c>
      <c r="AK324" s="346" t="s">
        <v>3630</v>
      </c>
      <c r="AL324" s="346" t="s">
        <v>5712</v>
      </c>
      <c r="AM324" s="346" t="s">
        <v>3320</v>
      </c>
      <c r="AN324" s="346" t="s">
        <v>3320</v>
      </c>
      <c r="AO324" s="346" t="s">
        <v>3320</v>
      </c>
      <c r="AP324" s="346" t="s">
        <v>3320</v>
      </c>
      <c r="AQ324" s="346" t="s">
        <v>3320</v>
      </c>
      <c r="AR324" s="346" t="s">
        <v>3320</v>
      </c>
      <c r="AS324" s="346" t="s">
        <v>3320</v>
      </c>
      <c r="AT324" s="346" t="s">
        <v>3320</v>
      </c>
      <c r="AU324" s="346" t="s">
        <v>3320</v>
      </c>
      <c r="AV324" s="346" t="s">
        <v>3320</v>
      </c>
      <c r="AW324" s="346" t="s">
        <v>3320</v>
      </c>
      <c r="AX324" s="346" t="s">
        <v>3320</v>
      </c>
      <c r="AY324" s="346" t="s">
        <v>3320</v>
      </c>
      <c r="AZ324" s="346" t="s">
        <v>3320</v>
      </c>
      <c r="BA324" s="346" t="s">
        <v>3320</v>
      </c>
      <c r="BB324" s="346" t="s">
        <v>3320</v>
      </c>
      <c r="BC324" s="346" t="s">
        <v>3320</v>
      </c>
      <c r="BD324" s="348"/>
      <c r="BE324" s="346" t="s">
        <v>3320</v>
      </c>
      <c r="BF324" s="346" t="s">
        <v>3320</v>
      </c>
      <c r="BG324" s="346" t="s">
        <v>3320</v>
      </c>
      <c r="BH324" s="346" t="s">
        <v>3320</v>
      </c>
      <c r="BI324" s="346" t="s">
        <v>3320</v>
      </c>
      <c r="BJ324" s="346" t="s">
        <v>3320</v>
      </c>
      <c r="BK324" s="346" t="s">
        <v>3320</v>
      </c>
      <c r="BL324" s="346" t="s">
        <v>3320</v>
      </c>
      <c r="BM324" s="346" t="s">
        <v>3320</v>
      </c>
      <c r="BN324" s="346" t="s">
        <v>3320</v>
      </c>
      <c r="BO324" s="346" t="s">
        <v>3320</v>
      </c>
      <c r="BP324" s="346" t="s">
        <v>3320</v>
      </c>
      <c r="BQ324" s="346" t="s">
        <v>3320</v>
      </c>
      <c r="BR324" s="346" t="s">
        <v>3320</v>
      </c>
      <c r="BS324" s="346" t="s">
        <v>3320</v>
      </c>
      <c r="BT324" s="346" t="s">
        <v>3320</v>
      </c>
      <c r="BU324" s="346" t="s">
        <v>3320</v>
      </c>
      <c r="BV324" s="346" t="s">
        <v>3320</v>
      </c>
      <c r="BW324" s="346" t="s">
        <v>3320</v>
      </c>
      <c r="BX324" s="348"/>
      <c r="BY324" s="346" t="s">
        <v>3320</v>
      </c>
      <c r="BZ324" s="346" t="s">
        <v>3320</v>
      </c>
      <c r="CA324" s="346" t="s">
        <v>3320</v>
      </c>
      <c r="CB324" s="346" t="s">
        <v>3320</v>
      </c>
      <c r="CC324" s="346" t="s">
        <v>3320</v>
      </c>
      <c r="CD324" s="346" t="s">
        <v>3320</v>
      </c>
      <c r="CE324" s="346" t="s">
        <v>3320</v>
      </c>
      <c r="CF324" s="346" t="s">
        <v>3320</v>
      </c>
      <c r="CG324" s="346" t="s">
        <v>3320</v>
      </c>
      <c r="CH324" s="348"/>
      <c r="CI324" s="346" t="s">
        <v>3320</v>
      </c>
      <c r="CJ324" s="346" t="s">
        <v>3320</v>
      </c>
      <c r="CK324" s="346" t="s">
        <v>3320</v>
      </c>
      <c r="CL324" s="346" t="s">
        <v>3320</v>
      </c>
      <c r="CM324" s="346" t="s">
        <v>3320</v>
      </c>
      <c r="CN324" s="346" t="s">
        <v>3320</v>
      </c>
      <c r="CO324" s="346" t="s">
        <v>3320</v>
      </c>
      <c r="CP324" s="346" t="s">
        <v>3320</v>
      </c>
      <c r="CQ324" s="346" t="s">
        <v>3320</v>
      </c>
      <c r="CR324" s="346" t="s">
        <v>3320</v>
      </c>
      <c r="CS324" s="346" t="s">
        <v>3320</v>
      </c>
      <c r="CT324" s="346" t="s">
        <v>3320</v>
      </c>
      <c r="CU324" s="346" t="s">
        <v>3320</v>
      </c>
      <c r="CV324" s="346" t="s">
        <v>3320</v>
      </c>
      <c r="CW324" s="346" t="s">
        <v>3320</v>
      </c>
      <c r="CX324" s="346" t="s">
        <v>3320</v>
      </c>
      <c r="CY324" s="346" t="s">
        <v>3320</v>
      </c>
      <c r="CZ324" s="346" t="s">
        <v>3320</v>
      </c>
      <c r="DA324" s="346" t="s">
        <v>3320</v>
      </c>
      <c r="DB324" s="346" t="s">
        <v>3320</v>
      </c>
      <c r="DC324" s="346" t="s">
        <v>3320</v>
      </c>
      <c r="DD324" s="346" t="s">
        <v>3320</v>
      </c>
      <c r="DE324" s="346" t="s">
        <v>3320</v>
      </c>
      <c r="DF324" s="346" t="s">
        <v>3320</v>
      </c>
      <c r="DG324" s="346" t="s">
        <v>3320</v>
      </c>
      <c r="DH324" s="346" t="s">
        <v>3320</v>
      </c>
      <c r="DI324" s="346" t="s">
        <v>3320</v>
      </c>
      <c r="DJ324" s="346" t="s">
        <v>3320</v>
      </c>
      <c r="DK324" s="346" t="s">
        <v>3320</v>
      </c>
      <c r="DL324" s="346" t="s">
        <v>3320</v>
      </c>
      <c r="DM324" s="346" t="s">
        <v>3320</v>
      </c>
      <c r="DN324" s="346" t="s">
        <v>3320</v>
      </c>
      <c r="DO324" s="346" t="s">
        <v>3320</v>
      </c>
      <c r="DP324" s="346" t="s">
        <v>3320</v>
      </c>
      <c r="DQ324" s="346" t="s">
        <v>3320</v>
      </c>
      <c r="DR324" s="346" t="s">
        <v>3320</v>
      </c>
      <c r="DS324" s="346" t="s">
        <v>3320</v>
      </c>
      <c r="DT324" s="346" t="s">
        <v>3320</v>
      </c>
      <c r="DU324" s="346" t="s">
        <v>3320</v>
      </c>
      <c r="DV324" s="346" t="s">
        <v>3320</v>
      </c>
      <c r="DW324" s="346" t="s">
        <v>3320</v>
      </c>
      <c r="DX324" s="346" t="s">
        <v>3320</v>
      </c>
      <c r="DY324" s="346" t="s">
        <v>3320</v>
      </c>
      <c r="DZ324" s="346" t="s">
        <v>3320</v>
      </c>
      <c r="EA324" s="346" t="s">
        <v>3320</v>
      </c>
      <c r="EB324" s="346" t="s">
        <v>3320</v>
      </c>
      <c r="EC324" s="346" t="s">
        <v>3320</v>
      </c>
      <c r="ED324" s="346" t="s">
        <v>3320</v>
      </c>
      <c r="EE324" s="346" t="s">
        <v>3320</v>
      </c>
      <c r="EF324" s="346" t="s">
        <v>3320</v>
      </c>
      <c r="EG324" s="346" t="s">
        <v>3320</v>
      </c>
      <c r="EH324" s="346" t="s">
        <v>3320</v>
      </c>
      <c r="EI324" s="346" t="s">
        <v>3320</v>
      </c>
      <c r="EJ324" s="346" t="s">
        <v>3320</v>
      </c>
      <c r="EK324" s="346" t="s">
        <v>3320</v>
      </c>
      <c r="EL324" s="346" t="s">
        <v>3320</v>
      </c>
      <c r="EM324" s="346" t="s">
        <v>3320</v>
      </c>
      <c r="EN324" s="348"/>
      <c r="EO324" s="346" t="s">
        <v>3320</v>
      </c>
      <c r="EP324" s="346" t="s">
        <v>3320</v>
      </c>
      <c r="EQ324" s="346" t="s">
        <v>3320</v>
      </c>
      <c r="ER324" s="346" t="s">
        <v>3320</v>
      </c>
      <c r="ES324" s="346" t="s">
        <v>3320</v>
      </c>
      <c r="ET324" s="346" t="s">
        <v>3320</v>
      </c>
      <c r="EU324" s="346" t="s">
        <v>3320</v>
      </c>
      <c r="EV324" s="346" t="s">
        <v>3320</v>
      </c>
      <c r="EW324" s="346" t="s">
        <v>3320</v>
      </c>
      <c r="EX324" s="346" t="s">
        <v>3320</v>
      </c>
      <c r="EY324" s="346" t="s">
        <v>3320</v>
      </c>
      <c r="EZ324" s="346" t="s">
        <v>3320</v>
      </c>
      <c r="FA324" s="346" t="s">
        <v>3320</v>
      </c>
      <c r="FB324" s="346" t="s">
        <v>3320</v>
      </c>
      <c r="FC324" s="346" t="s">
        <v>3320</v>
      </c>
      <c r="FD324" s="346" t="s">
        <v>3320</v>
      </c>
      <c r="FE324" s="346" t="s">
        <v>1214</v>
      </c>
      <c r="FF324" s="346" t="s">
        <v>3320</v>
      </c>
      <c r="FG324" s="346" t="s">
        <v>3320</v>
      </c>
      <c r="FH324" s="346" t="s">
        <v>3320</v>
      </c>
      <c r="FI324" s="346" t="s">
        <v>3320</v>
      </c>
      <c r="FJ324" s="346" t="s">
        <v>3320</v>
      </c>
      <c r="FK324" s="346" t="s">
        <v>3320</v>
      </c>
      <c r="FL324" s="346" t="s">
        <v>3320</v>
      </c>
      <c r="FM324" s="346" t="s">
        <v>3320</v>
      </c>
      <c r="FN324" s="346" t="s">
        <v>3320</v>
      </c>
      <c r="FO324" s="346" t="s">
        <v>3320</v>
      </c>
      <c r="FP324" s="346" t="s">
        <v>3320</v>
      </c>
      <c r="FQ324" s="346" t="s">
        <v>3320</v>
      </c>
      <c r="FR324" s="346" t="s">
        <v>3320</v>
      </c>
      <c r="FS324" s="346" t="s">
        <v>3320</v>
      </c>
      <c r="FT324" s="346" t="s">
        <v>3320</v>
      </c>
      <c r="FU324" s="346" t="s">
        <v>3320</v>
      </c>
      <c r="FV324" s="346" t="s">
        <v>3320</v>
      </c>
      <c r="FW324" s="346" t="s">
        <v>3320</v>
      </c>
      <c r="FX324" s="350">
        <v>46084.526145833333</v>
      </c>
      <c r="FY324" s="346" t="s">
        <v>3320</v>
      </c>
      <c r="FZ324" s="346" t="s">
        <v>10029</v>
      </c>
      <c r="GA324" s="346" t="s">
        <v>3320</v>
      </c>
      <c r="GB324" s="346" t="s">
        <v>3320</v>
      </c>
      <c r="GC324" s="346" t="s">
        <v>3320</v>
      </c>
      <c r="GD324" s="346" t="s">
        <v>3320</v>
      </c>
      <c r="GE324" s="346" t="s">
        <v>3320</v>
      </c>
      <c r="GF324" s="346" t="s">
        <v>3320</v>
      </c>
      <c r="GG324" s="346" t="s">
        <v>3320</v>
      </c>
      <c r="GH324" s="346" t="s">
        <v>3320</v>
      </c>
      <c r="GI324" s="346" t="s">
        <v>3320</v>
      </c>
      <c r="GJ324" s="346" t="s">
        <v>3320</v>
      </c>
      <c r="GK324" s="346" t="s">
        <v>3320</v>
      </c>
      <c r="GL324" s="346" t="s">
        <v>3320</v>
      </c>
      <c r="GM324" s="346" t="s">
        <v>3320</v>
      </c>
      <c r="GN324" s="346" t="s">
        <v>3320</v>
      </c>
      <c r="GO324" s="346" t="s">
        <v>3320</v>
      </c>
      <c r="GP324" s="346" t="s">
        <v>3320</v>
      </c>
      <c r="GQ324" s="346" t="s">
        <v>3320</v>
      </c>
      <c r="GR324" s="346" t="s">
        <v>3320</v>
      </c>
      <c r="GS324" s="346" t="s">
        <v>3320</v>
      </c>
      <c r="GT324" s="346" t="s">
        <v>3320</v>
      </c>
      <c r="GU324" s="346" t="s">
        <v>3320</v>
      </c>
      <c r="GV324" s="346" t="s">
        <v>3320</v>
      </c>
      <c r="GW324" s="346" t="s">
        <v>3320</v>
      </c>
      <c r="GX324" s="346" t="s">
        <v>3320</v>
      </c>
      <c r="GY324" s="346" t="s">
        <v>3320</v>
      </c>
      <c r="GZ324" s="346" t="s">
        <v>3320</v>
      </c>
      <c r="HA324" s="346" t="s">
        <v>3320</v>
      </c>
      <c r="HB324" s="346" t="s">
        <v>3320</v>
      </c>
      <c r="HC324" s="346" t="s">
        <v>3320</v>
      </c>
      <c r="HD324" s="346" t="s">
        <v>3320</v>
      </c>
      <c r="HE324" s="346" t="s">
        <v>3320</v>
      </c>
      <c r="HF324" s="346" t="s">
        <v>3320</v>
      </c>
      <c r="HG324" s="346" t="s">
        <v>3320</v>
      </c>
      <c r="HH324" s="346" t="s">
        <v>3320</v>
      </c>
      <c r="HI324" s="346" t="s">
        <v>3320</v>
      </c>
      <c r="HJ324" s="346" t="s">
        <v>3320</v>
      </c>
      <c r="HK324" s="346" t="s">
        <v>3320</v>
      </c>
      <c r="HL324" s="346" t="s">
        <v>3320</v>
      </c>
    </row>
    <row r="325" spans="1:220" ht="15.75" thickBot="1">
      <c r="A325" s="344" t="s">
        <v>11522</v>
      </c>
      <c r="B325" s="345">
        <v>1116</v>
      </c>
      <c r="C325" s="346" t="s">
        <v>11990</v>
      </c>
      <c r="D325" s="346" t="s">
        <v>5698</v>
      </c>
      <c r="E325" s="345">
        <v>1116</v>
      </c>
      <c r="F325" s="346" t="s">
        <v>1632</v>
      </c>
      <c r="G325" s="346" t="s">
        <v>7570</v>
      </c>
      <c r="H325" s="346" t="s">
        <v>7571</v>
      </c>
      <c r="I325" s="346" t="s">
        <v>5698</v>
      </c>
      <c r="J325" s="344" t="s">
        <v>5918</v>
      </c>
      <c r="K325" s="346" t="s">
        <v>7572</v>
      </c>
      <c r="L325" s="346" t="s">
        <v>7573</v>
      </c>
      <c r="M325" s="346" t="s">
        <v>5698</v>
      </c>
      <c r="N325" s="346" t="s">
        <v>7574</v>
      </c>
      <c r="O325" s="346" t="s">
        <v>7575</v>
      </c>
      <c r="P325" s="346" t="s">
        <v>3320</v>
      </c>
      <c r="Q325" s="346" t="s">
        <v>7576</v>
      </c>
      <c r="R325" s="346" t="s">
        <v>5698</v>
      </c>
      <c r="S325" s="346" t="s">
        <v>7577</v>
      </c>
      <c r="T325" s="346" t="s">
        <v>7578</v>
      </c>
      <c r="U325" s="346" t="s">
        <v>7579</v>
      </c>
      <c r="V325" s="346" t="s">
        <v>733</v>
      </c>
      <c r="W325" s="346" t="s">
        <v>733</v>
      </c>
      <c r="X325" s="346" t="s">
        <v>733</v>
      </c>
      <c r="Y325" s="346" t="s">
        <v>3320</v>
      </c>
      <c r="Z325" s="346" t="s">
        <v>7580</v>
      </c>
      <c r="AA325" s="346" t="s">
        <v>733</v>
      </c>
      <c r="AB325" s="346" t="s">
        <v>7581</v>
      </c>
      <c r="AC325" s="346" t="s">
        <v>7582</v>
      </c>
      <c r="AD325" s="346" t="s">
        <v>7583</v>
      </c>
      <c r="AE325" s="346" t="s">
        <v>7584</v>
      </c>
      <c r="AF325" s="346" t="s">
        <v>7585</v>
      </c>
      <c r="AG325" s="346" t="s">
        <v>7586</v>
      </c>
      <c r="AH325" s="346" t="s">
        <v>1214</v>
      </c>
      <c r="AI325" s="346" t="s">
        <v>3320</v>
      </c>
      <c r="AJ325" s="346" t="s">
        <v>7206</v>
      </c>
      <c r="AK325" s="346" t="s">
        <v>3630</v>
      </c>
      <c r="AL325" s="346" t="s">
        <v>3320</v>
      </c>
      <c r="AM325" s="346" t="s">
        <v>3320</v>
      </c>
      <c r="AN325" s="346" t="s">
        <v>3320</v>
      </c>
      <c r="AO325" s="346" t="s">
        <v>3320</v>
      </c>
      <c r="AP325" s="346" t="s">
        <v>3320</v>
      </c>
      <c r="AQ325" s="346" t="s">
        <v>3320</v>
      </c>
      <c r="AR325" s="346" t="s">
        <v>3320</v>
      </c>
      <c r="AS325" s="346" t="s">
        <v>3320</v>
      </c>
      <c r="AT325" s="346" t="s">
        <v>3320</v>
      </c>
      <c r="AU325" s="346" t="s">
        <v>3320</v>
      </c>
      <c r="AV325" s="346" t="s">
        <v>3320</v>
      </c>
      <c r="AW325" s="346" t="s">
        <v>3320</v>
      </c>
      <c r="AX325" s="346" t="s">
        <v>3320</v>
      </c>
      <c r="AY325" s="346" t="s">
        <v>3320</v>
      </c>
      <c r="AZ325" s="346" t="s">
        <v>3320</v>
      </c>
      <c r="BA325" s="346" t="s">
        <v>3320</v>
      </c>
      <c r="BB325" s="346" t="s">
        <v>3320</v>
      </c>
      <c r="BC325" s="346" t="s">
        <v>3320</v>
      </c>
      <c r="BD325" s="348"/>
      <c r="BE325" s="346" t="s">
        <v>3320</v>
      </c>
      <c r="BF325" s="346" t="s">
        <v>3320</v>
      </c>
      <c r="BG325" s="346" t="s">
        <v>3320</v>
      </c>
      <c r="BH325" s="346" t="s">
        <v>3320</v>
      </c>
      <c r="BI325" s="346" t="s">
        <v>3320</v>
      </c>
      <c r="BJ325" s="346" t="s">
        <v>3320</v>
      </c>
      <c r="BK325" s="346" t="s">
        <v>3320</v>
      </c>
      <c r="BL325" s="346" t="s">
        <v>3320</v>
      </c>
      <c r="BM325" s="346" t="s">
        <v>3320</v>
      </c>
      <c r="BN325" s="346" t="s">
        <v>3320</v>
      </c>
      <c r="BO325" s="346" t="s">
        <v>3320</v>
      </c>
      <c r="BP325" s="346" t="s">
        <v>3320</v>
      </c>
      <c r="BQ325" s="346" t="s">
        <v>3320</v>
      </c>
      <c r="BR325" s="346" t="s">
        <v>3320</v>
      </c>
      <c r="BS325" s="346" t="s">
        <v>3320</v>
      </c>
      <c r="BT325" s="346" t="s">
        <v>3320</v>
      </c>
      <c r="BU325" s="346" t="s">
        <v>3320</v>
      </c>
      <c r="BV325" s="346" t="s">
        <v>3320</v>
      </c>
      <c r="BW325" s="346" t="s">
        <v>3320</v>
      </c>
      <c r="BX325" s="348"/>
      <c r="BY325" s="346" t="s">
        <v>3320</v>
      </c>
      <c r="BZ325" s="346" t="s">
        <v>3320</v>
      </c>
      <c r="CA325" s="346" t="s">
        <v>3320</v>
      </c>
      <c r="CB325" s="346" t="s">
        <v>3320</v>
      </c>
      <c r="CC325" s="346" t="s">
        <v>3320</v>
      </c>
      <c r="CD325" s="346" t="s">
        <v>3320</v>
      </c>
      <c r="CE325" s="346" t="s">
        <v>3320</v>
      </c>
      <c r="CF325" s="346" t="s">
        <v>3320</v>
      </c>
      <c r="CG325" s="346" t="s">
        <v>3320</v>
      </c>
      <c r="CH325" s="348"/>
      <c r="CI325" s="346" t="s">
        <v>3320</v>
      </c>
      <c r="CJ325" s="346" t="s">
        <v>3320</v>
      </c>
      <c r="CK325" s="346" t="s">
        <v>3320</v>
      </c>
      <c r="CL325" s="346" t="s">
        <v>3320</v>
      </c>
      <c r="CM325" s="346" t="s">
        <v>3320</v>
      </c>
      <c r="CN325" s="346" t="s">
        <v>3320</v>
      </c>
      <c r="CO325" s="346" t="s">
        <v>3320</v>
      </c>
      <c r="CP325" s="346" t="s">
        <v>3320</v>
      </c>
      <c r="CQ325" s="346" t="s">
        <v>3320</v>
      </c>
      <c r="CR325" s="346" t="s">
        <v>3320</v>
      </c>
      <c r="CS325" s="346" t="s">
        <v>3320</v>
      </c>
      <c r="CT325" s="346" t="s">
        <v>3320</v>
      </c>
      <c r="CU325" s="346" t="s">
        <v>3320</v>
      </c>
      <c r="CV325" s="346" t="s">
        <v>3320</v>
      </c>
      <c r="CW325" s="346" t="s">
        <v>3320</v>
      </c>
      <c r="CX325" s="346" t="s">
        <v>3320</v>
      </c>
      <c r="CY325" s="346" t="s">
        <v>3320</v>
      </c>
      <c r="CZ325" s="346" t="s">
        <v>3320</v>
      </c>
      <c r="DA325" s="346" t="s">
        <v>3320</v>
      </c>
      <c r="DB325" s="346" t="s">
        <v>3320</v>
      </c>
      <c r="DC325" s="346" t="s">
        <v>3320</v>
      </c>
      <c r="DD325" s="346" t="s">
        <v>3320</v>
      </c>
      <c r="DE325" s="346" t="s">
        <v>3320</v>
      </c>
      <c r="DF325" s="346" t="s">
        <v>3320</v>
      </c>
      <c r="DG325" s="346" t="s">
        <v>3320</v>
      </c>
      <c r="DH325" s="346" t="s">
        <v>3320</v>
      </c>
      <c r="DI325" s="346" t="s">
        <v>3320</v>
      </c>
      <c r="DJ325" s="346" t="s">
        <v>3320</v>
      </c>
      <c r="DK325" s="346" t="s">
        <v>3320</v>
      </c>
      <c r="DL325" s="346" t="s">
        <v>3320</v>
      </c>
      <c r="DM325" s="346" t="s">
        <v>3320</v>
      </c>
      <c r="DN325" s="346" t="s">
        <v>3320</v>
      </c>
      <c r="DO325" s="346" t="s">
        <v>3320</v>
      </c>
      <c r="DP325" s="346" t="s">
        <v>3320</v>
      </c>
      <c r="DQ325" s="346" t="s">
        <v>3320</v>
      </c>
      <c r="DR325" s="346" t="s">
        <v>3320</v>
      </c>
      <c r="DS325" s="346" t="s">
        <v>3320</v>
      </c>
      <c r="DT325" s="346" t="s">
        <v>3320</v>
      </c>
      <c r="DU325" s="346" t="s">
        <v>3320</v>
      </c>
      <c r="DV325" s="346" t="s">
        <v>3320</v>
      </c>
      <c r="DW325" s="346" t="s">
        <v>3320</v>
      </c>
      <c r="DX325" s="346" t="s">
        <v>3320</v>
      </c>
      <c r="DY325" s="346" t="s">
        <v>3320</v>
      </c>
      <c r="DZ325" s="346" t="s">
        <v>3320</v>
      </c>
      <c r="EA325" s="346" t="s">
        <v>3320</v>
      </c>
      <c r="EB325" s="346" t="s">
        <v>3320</v>
      </c>
      <c r="EC325" s="346" t="s">
        <v>3320</v>
      </c>
      <c r="ED325" s="346" t="s">
        <v>3320</v>
      </c>
      <c r="EE325" s="346" t="s">
        <v>3320</v>
      </c>
      <c r="EF325" s="346" t="s">
        <v>3320</v>
      </c>
      <c r="EG325" s="346" t="s">
        <v>3320</v>
      </c>
      <c r="EH325" s="346" t="s">
        <v>3320</v>
      </c>
      <c r="EI325" s="346" t="s">
        <v>3320</v>
      </c>
      <c r="EJ325" s="346" t="s">
        <v>3320</v>
      </c>
      <c r="EK325" s="346" t="s">
        <v>3320</v>
      </c>
      <c r="EL325" s="346" t="s">
        <v>3320</v>
      </c>
      <c r="EM325" s="346" t="s">
        <v>3320</v>
      </c>
      <c r="EN325" s="348"/>
      <c r="EO325" s="346" t="s">
        <v>3320</v>
      </c>
      <c r="EP325" s="346" t="s">
        <v>3320</v>
      </c>
      <c r="EQ325" s="346" t="s">
        <v>3320</v>
      </c>
      <c r="ER325" s="346" t="s">
        <v>3320</v>
      </c>
      <c r="ES325" s="346" t="s">
        <v>3320</v>
      </c>
      <c r="ET325" s="346" t="s">
        <v>3320</v>
      </c>
      <c r="EU325" s="346" t="s">
        <v>3320</v>
      </c>
      <c r="EV325" s="346" t="s">
        <v>3320</v>
      </c>
      <c r="EW325" s="346" t="s">
        <v>3320</v>
      </c>
      <c r="EX325" s="346" t="s">
        <v>3320</v>
      </c>
      <c r="EY325" s="346" t="s">
        <v>3320</v>
      </c>
      <c r="EZ325" s="346" t="s">
        <v>3320</v>
      </c>
      <c r="FA325" s="346" t="s">
        <v>3320</v>
      </c>
      <c r="FB325" s="346" t="s">
        <v>3320</v>
      </c>
      <c r="FC325" s="346" t="s">
        <v>3320</v>
      </c>
      <c r="FD325" s="346" t="s">
        <v>3320</v>
      </c>
      <c r="FE325" s="346" t="s">
        <v>1214</v>
      </c>
      <c r="FF325" s="346" t="s">
        <v>3320</v>
      </c>
      <c r="FG325" s="346" t="s">
        <v>3320</v>
      </c>
      <c r="FH325" s="346" t="s">
        <v>3320</v>
      </c>
      <c r="FI325" s="346" t="s">
        <v>3320</v>
      </c>
      <c r="FJ325" s="346" t="s">
        <v>3320</v>
      </c>
      <c r="FK325" s="346" t="s">
        <v>3320</v>
      </c>
      <c r="FL325" s="346" t="s">
        <v>3320</v>
      </c>
      <c r="FM325" s="346" t="s">
        <v>3320</v>
      </c>
      <c r="FN325" s="346" t="s">
        <v>3320</v>
      </c>
      <c r="FO325" s="346" t="s">
        <v>3320</v>
      </c>
      <c r="FP325" s="346" t="s">
        <v>3320</v>
      </c>
      <c r="FQ325" s="346" t="s">
        <v>3320</v>
      </c>
      <c r="FR325" s="346" t="s">
        <v>3320</v>
      </c>
      <c r="FS325" s="346" t="s">
        <v>3320</v>
      </c>
      <c r="FT325" s="346" t="s">
        <v>3320</v>
      </c>
      <c r="FU325" s="346" t="s">
        <v>3320</v>
      </c>
      <c r="FV325" s="346" t="s">
        <v>3320</v>
      </c>
      <c r="FW325" s="346" t="s">
        <v>3320</v>
      </c>
      <c r="FX325" s="350">
        <v>46084.536921296298</v>
      </c>
      <c r="FY325" s="346" t="s">
        <v>3320</v>
      </c>
      <c r="FZ325" s="346" t="s">
        <v>10029</v>
      </c>
      <c r="GA325" s="346" t="s">
        <v>3320</v>
      </c>
      <c r="GB325" s="346" t="s">
        <v>3320</v>
      </c>
      <c r="GC325" s="346" t="s">
        <v>3320</v>
      </c>
      <c r="GD325" s="346" t="s">
        <v>3320</v>
      </c>
      <c r="GE325" s="346" t="s">
        <v>3320</v>
      </c>
      <c r="GF325" s="346" t="s">
        <v>3320</v>
      </c>
      <c r="GG325" s="346" t="s">
        <v>3320</v>
      </c>
      <c r="GH325" s="346" t="s">
        <v>3320</v>
      </c>
      <c r="GI325" s="346" t="s">
        <v>3320</v>
      </c>
      <c r="GJ325" s="346" t="s">
        <v>3320</v>
      </c>
      <c r="GK325" s="346" t="s">
        <v>3320</v>
      </c>
      <c r="GL325" s="346" t="s">
        <v>3320</v>
      </c>
      <c r="GM325" s="346" t="s">
        <v>3320</v>
      </c>
      <c r="GN325" s="346" t="s">
        <v>3320</v>
      </c>
      <c r="GO325" s="346" t="s">
        <v>3320</v>
      </c>
      <c r="GP325" s="346" t="s">
        <v>3320</v>
      </c>
      <c r="GQ325" s="346" t="s">
        <v>3320</v>
      </c>
      <c r="GR325" s="346" t="s">
        <v>3320</v>
      </c>
      <c r="GS325" s="346" t="s">
        <v>3320</v>
      </c>
      <c r="GT325" s="346" t="s">
        <v>3320</v>
      </c>
      <c r="GU325" s="346" t="s">
        <v>3320</v>
      </c>
      <c r="GV325" s="346" t="s">
        <v>3320</v>
      </c>
      <c r="GW325" s="346" t="s">
        <v>3320</v>
      </c>
      <c r="GX325" s="346" t="s">
        <v>3320</v>
      </c>
      <c r="GY325" s="346" t="s">
        <v>3320</v>
      </c>
      <c r="GZ325" s="346" t="s">
        <v>3320</v>
      </c>
      <c r="HA325" s="346" t="s">
        <v>3320</v>
      </c>
      <c r="HB325" s="346" t="s">
        <v>3320</v>
      </c>
      <c r="HC325" s="346" t="s">
        <v>3320</v>
      </c>
      <c r="HD325" s="346" t="s">
        <v>3320</v>
      </c>
      <c r="HE325" s="346" t="s">
        <v>3320</v>
      </c>
      <c r="HF325" s="346" t="s">
        <v>3320</v>
      </c>
      <c r="HG325" s="346" t="s">
        <v>3320</v>
      </c>
      <c r="HH325" s="346" t="s">
        <v>3320</v>
      </c>
      <c r="HI325" s="346" t="s">
        <v>3320</v>
      </c>
      <c r="HJ325" s="346" t="s">
        <v>3320</v>
      </c>
      <c r="HK325" s="346" t="s">
        <v>3320</v>
      </c>
      <c r="HL325" s="346" t="s">
        <v>3320</v>
      </c>
    </row>
    <row r="326" spans="1:220" ht="15.75" thickBot="1">
      <c r="A326" s="344" t="s">
        <v>11522</v>
      </c>
      <c r="B326" s="345">
        <v>635</v>
      </c>
      <c r="C326" s="346" t="s">
        <v>11991</v>
      </c>
      <c r="D326" s="346" t="s">
        <v>5698</v>
      </c>
      <c r="E326" s="345">
        <v>635</v>
      </c>
      <c r="F326" s="346" t="s">
        <v>821</v>
      </c>
      <c r="G326" s="346" t="s">
        <v>7553</v>
      </c>
      <c r="H326" s="346" t="s">
        <v>9090</v>
      </c>
      <c r="I326" s="346" t="s">
        <v>5916</v>
      </c>
      <c r="J326" s="346" t="s">
        <v>5918</v>
      </c>
      <c r="K326" s="346" t="s">
        <v>5919</v>
      </c>
      <c r="L326" s="346" t="s">
        <v>5920</v>
      </c>
      <c r="M326" s="346" t="s">
        <v>5920</v>
      </c>
      <c r="N326" s="346" t="s">
        <v>5921</v>
      </c>
      <c r="O326" s="346" t="s">
        <v>5922</v>
      </c>
      <c r="P326" s="346" t="s">
        <v>3320</v>
      </c>
      <c r="Q326" s="346" t="s">
        <v>7555</v>
      </c>
      <c r="R326" s="346" t="s">
        <v>5698</v>
      </c>
      <c r="S326" s="346" t="s">
        <v>7556</v>
      </c>
      <c r="T326" s="346" t="s">
        <v>5925</v>
      </c>
      <c r="U326" s="346" t="s">
        <v>7557</v>
      </c>
      <c r="V326" s="346" t="s">
        <v>733</v>
      </c>
      <c r="W326" s="346" t="s">
        <v>733</v>
      </c>
      <c r="X326" s="346" t="s">
        <v>733</v>
      </c>
      <c r="Y326" s="346" t="s">
        <v>3320</v>
      </c>
      <c r="Z326" s="346" t="s">
        <v>5927</v>
      </c>
      <c r="AA326" s="346" t="s">
        <v>733</v>
      </c>
      <c r="AB326" s="346" t="s">
        <v>5928</v>
      </c>
      <c r="AC326" s="346" t="s">
        <v>5929</v>
      </c>
      <c r="AD326" s="346" t="s">
        <v>5930</v>
      </c>
      <c r="AE326" s="346" t="s">
        <v>7558</v>
      </c>
      <c r="AF326" s="346" t="s">
        <v>7559</v>
      </c>
      <c r="AG326" s="346" t="s">
        <v>5933</v>
      </c>
      <c r="AH326" s="346" t="s">
        <v>1214</v>
      </c>
      <c r="AI326" s="346" t="s">
        <v>3320</v>
      </c>
      <c r="AJ326" s="346" t="s">
        <v>2043</v>
      </c>
      <c r="AK326" s="346" t="s">
        <v>5934</v>
      </c>
      <c r="AL326" s="346" t="s">
        <v>5936</v>
      </c>
      <c r="AM326" s="347">
        <v>47117</v>
      </c>
      <c r="AN326" s="345">
        <v>33</v>
      </c>
      <c r="AO326" s="345">
        <v>112.1</v>
      </c>
      <c r="AP326" s="346" t="s">
        <v>5666</v>
      </c>
      <c r="AQ326" s="345">
        <v>19</v>
      </c>
      <c r="AR326" s="345">
        <v>358.33</v>
      </c>
      <c r="AS326" s="346" t="s">
        <v>733</v>
      </c>
      <c r="AT326" s="346" t="s">
        <v>3320</v>
      </c>
      <c r="AU326" s="346" t="s">
        <v>3320</v>
      </c>
      <c r="AV326" s="346" t="s">
        <v>3320</v>
      </c>
      <c r="AW326" s="346" t="s">
        <v>3320</v>
      </c>
      <c r="AX326" s="346" t="s">
        <v>3320</v>
      </c>
      <c r="AY326" s="346" t="s">
        <v>3320</v>
      </c>
      <c r="AZ326" s="346" t="s">
        <v>3320</v>
      </c>
      <c r="BA326" s="346" t="s">
        <v>3320</v>
      </c>
      <c r="BB326" s="346" t="s">
        <v>3320</v>
      </c>
      <c r="BC326" s="346" t="s">
        <v>3320</v>
      </c>
      <c r="BD326" s="348"/>
      <c r="BE326" s="346" t="s">
        <v>3320</v>
      </c>
      <c r="BF326" s="346" t="s">
        <v>3320</v>
      </c>
      <c r="BG326" s="346" t="s">
        <v>3320</v>
      </c>
      <c r="BH326" s="346" t="s">
        <v>3320</v>
      </c>
      <c r="BI326" s="346" t="s">
        <v>3320</v>
      </c>
      <c r="BJ326" s="346" t="s">
        <v>3320</v>
      </c>
      <c r="BK326" s="346" t="s">
        <v>3320</v>
      </c>
      <c r="BL326" s="346" t="s">
        <v>3320</v>
      </c>
      <c r="BM326" s="346" t="s">
        <v>3320</v>
      </c>
      <c r="BN326" s="345">
        <v>5.9</v>
      </c>
      <c r="BO326" s="345">
        <v>12.5</v>
      </c>
      <c r="BP326" s="346" t="s">
        <v>1214</v>
      </c>
      <c r="BQ326" s="346" t="s">
        <v>6061</v>
      </c>
      <c r="BR326" s="345">
        <v>42</v>
      </c>
      <c r="BS326" s="346" t="s">
        <v>733</v>
      </c>
      <c r="BT326" s="346" t="s">
        <v>733</v>
      </c>
      <c r="BU326" s="346" t="s">
        <v>733</v>
      </c>
      <c r="BV326" s="345">
        <v>1</v>
      </c>
      <c r="BW326" s="345">
        <v>1</v>
      </c>
      <c r="BX326" s="346" t="s">
        <v>11569</v>
      </c>
      <c r="BY326" s="345">
        <v>1</v>
      </c>
      <c r="BZ326" s="345">
        <v>1</v>
      </c>
      <c r="CA326" s="345">
        <v>1</v>
      </c>
      <c r="CB326" s="345">
        <v>1</v>
      </c>
      <c r="CC326" s="347">
        <v>47117</v>
      </c>
      <c r="CD326" s="345">
        <v>0.5</v>
      </c>
      <c r="CE326" s="345">
        <v>1</v>
      </c>
      <c r="CF326" s="346" t="s">
        <v>11570</v>
      </c>
      <c r="CG326" s="345">
        <v>1</v>
      </c>
      <c r="CH326" s="348"/>
      <c r="CI326" s="346" t="s">
        <v>3320</v>
      </c>
      <c r="CJ326" s="346" t="s">
        <v>3320</v>
      </c>
      <c r="CK326" s="346" t="s">
        <v>3320</v>
      </c>
      <c r="CL326" s="346" t="s">
        <v>3320</v>
      </c>
      <c r="CM326" s="346" t="s">
        <v>3320</v>
      </c>
      <c r="CN326" s="346" t="s">
        <v>3320</v>
      </c>
      <c r="CO326" s="346" t="s">
        <v>3320</v>
      </c>
      <c r="CP326" s="346" t="s">
        <v>3320</v>
      </c>
      <c r="CQ326" s="346" t="s">
        <v>3320</v>
      </c>
      <c r="CR326" s="346" t="s">
        <v>3320</v>
      </c>
      <c r="CS326" s="346" t="s">
        <v>3320</v>
      </c>
      <c r="CT326" s="346" t="s">
        <v>3320</v>
      </c>
      <c r="CU326" s="346" t="s">
        <v>3320</v>
      </c>
      <c r="CV326" s="346" t="s">
        <v>3320</v>
      </c>
      <c r="CW326" s="346" t="s">
        <v>3320</v>
      </c>
      <c r="CX326" s="346" t="s">
        <v>3320</v>
      </c>
      <c r="CY326" s="346" t="s">
        <v>3320</v>
      </c>
      <c r="CZ326" s="346" t="s">
        <v>3320</v>
      </c>
      <c r="DA326" s="346" t="s">
        <v>3320</v>
      </c>
      <c r="DB326" s="346" t="s">
        <v>3320</v>
      </c>
      <c r="DC326" s="346" t="s">
        <v>3320</v>
      </c>
      <c r="DD326" s="346" t="s">
        <v>3320</v>
      </c>
      <c r="DE326" s="346" t="s">
        <v>3320</v>
      </c>
      <c r="DF326" s="346" t="s">
        <v>3320</v>
      </c>
      <c r="DG326" s="346" t="s">
        <v>3320</v>
      </c>
      <c r="DH326" s="346" t="s">
        <v>3320</v>
      </c>
      <c r="DI326" s="346" t="s">
        <v>3320</v>
      </c>
      <c r="DJ326" s="346" t="s">
        <v>3320</v>
      </c>
      <c r="DK326" s="346" t="s">
        <v>3320</v>
      </c>
      <c r="DL326" s="346" t="s">
        <v>3320</v>
      </c>
      <c r="DM326" s="346" t="s">
        <v>3320</v>
      </c>
      <c r="DN326" s="346" t="s">
        <v>3320</v>
      </c>
      <c r="DO326" s="346" t="s">
        <v>3320</v>
      </c>
      <c r="DP326" s="346" t="s">
        <v>3320</v>
      </c>
      <c r="DQ326" s="346" t="s">
        <v>3320</v>
      </c>
      <c r="DR326" s="346" t="s">
        <v>3320</v>
      </c>
      <c r="DS326" s="346" t="s">
        <v>3320</v>
      </c>
      <c r="DT326" s="346" t="s">
        <v>3320</v>
      </c>
      <c r="DU326" s="346" t="s">
        <v>3320</v>
      </c>
      <c r="DV326" s="346" t="s">
        <v>3320</v>
      </c>
      <c r="DW326" s="346" t="s">
        <v>3320</v>
      </c>
      <c r="DX326" s="346" t="s">
        <v>3320</v>
      </c>
      <c r="DY326" s="346" t="s">
        <v>3320</v>
      </c>
      <c r="DZ326" s="346" t="s">
        <v>3320</v>
      </c>
      <c r="EA326" s="346" t="s">
        <v>3320</v>
      </c>
      <c r="EB326" s="346" t="s">
        <v>3320</v>
      </c>
      <c r="EC326" s="346" t="s">
        <v>3320</v>
      </c>
      <c r="ED326" s="346" t="s">
        <v>3320</v>
      </c>
      <c r="EE326" s="346" t="s">
        <v>3320</v>
      </c>
      <c r="EF326" s="345">
        <v>1</v>
      </c>
      <c r="EG326" s="346" t="s">
        <v>733</v>
      </c>
      <c r="EH326" s="346" t="s">
        <v>733</v>
      </c>
      <c r="EI326" s="346" t="s">
        <v>733</v>
      </c>
      <c r="EJ326" s="346" t="s">
        <v>733</v>
      </c>
      <c r="EK326" s="346" t="s">
        <v>791</v>
      </c>
      <c r="EL326" s="346" t="s">
        <v>11571</v>
      </c>
      <c r="EM326" s="179" t="s">
        <v>11992</v>
      </c>
      <c r="EN326" s="348"/>
      <c r="EO326" s="346" t="s">
        <v>10113</v>
      </c>
      <c r="EP326" s="345">
        <v>1</v>
      </c>
      <c r="EQ326" s="345">
        <v>1</v>
      </c>
      <c r="ER326" s="345">
        <v>1</v>
      </c>
      <c r="ES326" s="345">
        <v>1</v>
      </c>
      <c r="ET326" s="346" t="s">
        <v>10114</v>
      </c>
      <c r="EU326" s="346" t="s">
        <v>733</v>
      </c>
      <c r="EV326" s="346" t="s">
        <v>733</v>
      </c>
      <c r="EW326" s="346" t="s">
        <v>10115</v>
      </c>
      <c r="EX326" s="346" t="s">
        <v>733</v>
      </c>
      <c r="EY326" s="346" t="s">
        <v>1214</v>
      </c>
      <c r="EZ326" s="346" t="s">
        <v>733</v>
      </c>
      <c r="FA326" s="346" t="s">
        <v>733</v>
      </c>
      <c r="FB326" s="346" t="s">
        <v>1214</v>
      </c>
      <c r="FC326" s="349" t="s">
        <v>5676</v>
      </c>
      <c r="FD326" s="346" t="s">
        <v>3320</v>
      </c>
      <c r="FE326" s="346" t="s">
        <v>733</v>
      </c>
      <c r="FF326" s="346" t="s">
        <v>5721</v>
      </c>
      <c r="FG326" s="346" t="s">
        <v>733</v>
      </c>
      <c r="FH326" s="346" t="s">
        <v>5946</v>
      </c>
      <c r="FI326" s="346" t="s">
        <v>7565</v>
      </c>
      <c r="FJ326" s="346" t="s">
        <v>3320</v>
      </c>
      <c r="FK326" s="345">
        <v>0.02</v>
      </c>
      <c r="FL326" s="346" t="s">
        <v>733</v>
      </c>
      <c r="FM326" s="346" t="s">
        <v>5948</v>
      </c>
      <c r="FN326" s="346" t="s">
        <v>10116</v>
      </c>
      <c r="FO326" s="346" t="s">
        <v>733</v>
      </c>
      <c r="FP326" s="346" t="s">
        <v>3320</v>
      </c>
      <c r="FQ326" s="346" t="s">
        <v>10117</v>
      </c>
      <c r="FR326" s="346" t="s">
        <v>10118</v>
      </c>
      <c r="FS326" s="346" t="s">
        <v>5952</v>
      </c>
      <c r="FT326" s="346" t="s">
        <v>5684</v>
      </c>
      <c r="FU326" s="346" t="s">
        <v>5684</v>
      </c>
      <c r="FV326" s="346" t="s">
        <v>733</v>
      </c>
      <c r="FW326" s="346" t="s">
        <v>1214</v>
      </c>
      <c r="FX326" s="350">
        <v>46072.62159722222</v>
      </c>
      <c r="FY326" s="346" t="s">
        <v>3320</v>
      </c>
      <c r="FZ326" s="346" t="s">
        <v>10029</v>
      </c>
      <c r="GA326" s="346" t="s">
        <v>3320</v>
      </c>
      <c r="GB326" s="346" t="s">
        <v>3320</v>
      </c>
      <c r="GC326" s="346" t="s">
        <v>3320</v>
      </c>
      <c r="GD326" s="346" t="s">
        <v>3320</v>
      </c>
      <c r="GE326" s="346" t="s">
        <v>3320</v>
      </c>
      <c r="GF326" s="346" t="s">
        <v>3320</v>
      </c>
      <c r="GG326" s="346" t="s">
        <v>3320</v>
      </c>
      <c r="GH326" s="346" t="s">
        <v>3320</v>
      </c>
      <c r="GI326" s="346" t="s">
        <v>3320</v>
      </c>
      <c r="GJ326" s="346" t="s">
        <v>3320</v>
      </c>
      <c r="GK326" s="346" t="s">
        <v>3320</v>
      </c>
      <c r="GL326" s="346" t="s">
        <v>3320</v>
      </c>
      <c r="GM326" s="346" t="s">
        <v>3320</v>
      </c>
      <c r="GN326" s="346" t="s">
        <v>3320</v>
      </c>
      <c r="GO326" s="346" t="s">
        <v>3320</v>
      </c>
      <c r="GP326" s="346" t="s">
        <v>3320</v>
      </c>
      <c r="GQ326" s="346" t="s">
        <v>3320</v>
      </c>
      <c r="GR326" s="346" t="s">
        <v>3320</v>
      </c>
      <c r="GS326" s="346" t="s">
        <v>3320</v>
      </c>
      <c r="GT326" s="346" t="s">
        <v>3320</v>
      </c>
      <c r="GU326" s="346" t="s">
        <v>3320</v>
      </c>
      <c r="GV326" s="346" t="s">
        <v>3320</v>
      </c>
      <c r="GW326" s="346" t="s">
        <v>3320</v>
      </c>
      <c r="GX326" s="346" t="s">
        <v>3320</v>
      </c>
      <c r="GY326" s="346" t="s">
        <v>3320</v>
      </c>
      <c r="GZ326" s="346" t="s">
        <v>3320</v>
      </c>
      <c r="HA326" s="346" t="s">
        <v>3320</v>
      </c>
      <c r="HB326" s="346" t="s">
        <v>3320</v>
      </c>
      <c r="HC326" s="346" t="s">
        <v>3320</v>
      </c>
      <c r="HD326" s="346" t="s">
        <v>3320</v>
      </c>
      <c r="HE326" s="346" t="s">
        <v>3320</v>
      </c>
      <c r="HF326" s="346" t="s">
        <v>3320</v>
      </c>
      <c r="HG326" s="346" t="s">
        <v>3320</v>
      </c>
      <c r="HH326" s="346" t="s">
        <v>3320</v>
      </c>
      <c r="HI326" s="346" t="s">
        <v>3320</v>
      </c>
      <c r="HJ326" s="346" t="s">
        <v>3320</v>
      </c>
      <c r="HK326" s="346" t="s">
        <v>3320</v>
      </c>
      <c r="HL326" s="346" t="s">
        <v>3320</v>
      </c>
    </row>
    <row r="327" spans="1:220" ht="15.75" thickBot="1">
      <c r="A327" s="344" t="s">
        <v>11522</v>
      </c>
      <c r="B327" s="345">
        <v>282</v>
      </c>
      <c r="C327" s="346" t="s">
        <v>11993</v>
      </c>
      <c r="D327" s="346" t="s">
        <v>5698</v>
      </c>
      <c r="E327" s="345">
        <v>282</v>
      </c>
      <c r="F327" s="346" t="s">
        <v>8048</v>
      </c>
      <c r="G327" s="346" t="s">
        <v>8049</v>
      </c>
      <c r="H327" s="346" t="s">
        <v>8050</v>
      </c>
      <c r="I327" s="346" t="s">
        <v>5643</v>
      </c>
      <c r="J327" s="346" t="s">
        <v>11994</v>
      </c>
      <c r="K327" s="346" t="s">
        <v>5694</v>
      </c>
      <c r="L327" s="346" t="s">
        <v>5698</v>
      </c>
      <c r="M327" s="346" t="s">
        <v>5694</v>
      </c>
      <c r="N327" s="346" t="s">
        <v>8051</v>
      </c>
      <c r="O327" s="346" t="s">
        <v>5696</v>
      </c>
      <c r="P327" s="346" t="s">
        <v>3320</v>
      </c>
      <c r="Q327" s="346" t="s">
        <v>5697</v>
      </c>
      <c r="R327" s="346" t="s">
        <v>5698</v>
      </c>
      <c r="S327" s="346" t="s">
        <v>5699</v>
      </c>
      <c r="T327" s="346" t="s">
        <v>5700</v>
      </c>
      <c r="U327" s="346" t="s">
        <v>5701</v>
      </c>
      <c r="V327" s="346" t="s">
        <v>733</v>
      </c>
      <c r="W327" s="346" t="s">
        <v>733</v>
      </c>
      <c r="X327" s="346" t="s">
        <v>733</v>
      </c>
      <c r="Y327" s="346" t="s">
        <v>3320</v>
      </c>
      <c r="Z327" s="346" t="s">
        <v>5702</v>
      </c>
      <c r="AA327" s="346" t="s">
        <v>733</v>
      </c>
      <c r="AB327" s="346" t="s">
        <v>5703</v>
      </c>
      <c r="AC327" s="346" t="s">
        <v>5704</v>
      </c>
      <c r="AD327" s="346" t="s">
        <v>5705</v>
      </c>
      <c r="AE327" s="346" t="s">
        <v>8052</v>
      </c>
      <c r="AF327" s="346" t="s">
        <v>8053</v>
      </c>
      <c r="AG327" s="346" t="s">
        <v>8054</v>
      </c>
      <c r="AH327" s="346" t="s">
        <v>1214</v>
      </c>
      <c r="AI327" s="346" t="s">
        <v>3320</v>
      </c>
      <c r="AJ327" s="346" t="s">
        <v>5663</v>
      </c>
      <c r="AK327" s="346" t="s">
        <v>3585</v>
      </c>
      <c r="AL327" s="346" t="s">
        <v>5712</v>
      </c>
      <c r="AM327" s="347">
        <v>47299</v>
      </c>
      <c r="AN327" s="345">
        <v>24</v>
      </c>
      <c r="AO327" s="345">
        <v>198</v>
      </c>
      <c r="AP327" s="346" t="s">
        <v>5666</v>
      </c>
      <c r="AQ327" s="345">
        <v>660</v>
      </c>
      <c r="AR327" s="345">
        <v>508200</v>
      </c>
      <c r="AS327" s="346" t="s">
        <v>733</v>
      </c>
      <c r="AT327" s="345">
        <v>26</v>
      </c>
      <c r="AU327" s="346" t="s">
        <v>1214</v>
      </c>
      <c r="AV327" s="345">
        <v>720</v>
      </c>
      <c r="AW327" s="346" t="s">
        <v>5713</v>
      </c>
      <c r="AX327" s="346" t="s">
        <v>5668</v>
      </c>
      <c r="AY327" s="346" t="s">
        <v>3320</v>
      </c>
      <c r="AZ327" s="346" t="s">
        <v>733</v>
      </c>
      <c r="BA327" s="346" t="s">
        <v>733</v>
      </c>
      <c r="BB327" s="345">
        <v>2169</v>
      </c>
      <c r="BC327" s="345">
        <v>2085</v>
      </c>
      <c r="BD327" s="346" t="s">
        <v>11985</v>
      </c>
      <c r="BE327" s="345">
        <v>365</v>
      </c>
      <c r="BF327" s="345">
        <v>90</v>
      </c>
      <c r="BG327" s="345">
        <v>98</v>
      </c>
      <c r="BH327" s="345">
        <v>25</v>
      </c>
      <c r="BI327" s="347">
        <v>46386</v>
      </c>
      <c r="BJ327" s="345">
        <v>0.5</v>
      </c>
      <c r="BK327" s="345">
        <v>8</v>
      </c>
      <c r="BL327" s="346" t="s">
        <v>11995</v>
      </c>
      <c r="BM327" s="345">
        <v>17800000</v>
      </c>
      <c r="BN327" s="346" t="s">
        <v>3320</v>
      </c>
      <c r="BO327" s="346" t="s">
        <v>3320</v>
      </c>
      <c r="BP327" s="346" t="s">
        <v>3320</v>
      </c>
      <c r="BQ327" s="346" t="s">
        <v>3320</v>
      </c>
      <c r="BR327" s="346" t="s">
        <v>3320</v>
      </c>
      <c r="BS327" s="346" t="s">
        <v>3320</v>
      </c>
      <c r="BT327" s="346" t="s">
        <v>3320</v>
      </c>
      <c r="BU327" s="346" t="s">
        <v>3320</v>
      </c>
      <c r="BV327" s="346" t="s">
        <v>3320</v>
      </c>
      <c r="BW327" s="346" t="s">
        <v>3320</v>
      </c>
      <c r="BX327" s="348"/>
      <c r="BY327" s="346" t="s">
        <v>3320</v>
      </c>
      <c r="BZ327" s="346" t="s">
        <v>3320</v>
      </c>
      <c r="CA327" s="346" t="s">
        <v>3320</v>
      </c>
      <c r="CB327" s="346" t="s">
        <v>3320</v>
      </c>
      <c r="CC327" s="346" t="s">
        <v>3320</v>
      </c>
      <c r="CD327" s="346" t="s">
        <v>3320</v>
      </c>
      <c r="CE327" s="346" t="s">
        <v>3320</v>
      </c>
      <c r="CF327" s="346" t="s">
        <v>3320</v>
      </c>
      <c r="CG327" s="346" t="s">
        <v>3320</v>
      </c>
      <c r="CH327" s="348"/>
      <c r="CI327" s="346" t="s">
        <v>3320</v>
      </c>
      <c r="CJ327" s="346" t="s">
        <v>3320</v>
      </c>
      <c r="CK327" s="346" t="s">
        <v>3320</v>
      </c>
      <c r="CL327" s="346" t="s">
        <v>3320</v>
      </c>
      <c r="CM327" s="346" t="s">
        <v>3320</v>
      </c>
      <c r="CN327" s="346" t="s">
        <v>3320</v>
      </c>
      <c r="CO327" s="346" t="s">
        <v>3320</v>
      </c>
      <c r="CP327" s="346" t="s">
        <v>3320</v>
      </c>
      <c r="CQ327" s="346" t="s">
        <v>3320</v>
      </c>
      <c r="CR327" s="346" t="s">
        <v>3320</v>
      </c>
      <c r="CS327" s="346" t="s">
        <v>3320</v>
      </c>
      <c r="CT327" s="346" t="s">
        <v>3320</v>
      </c>
      <c r="CU327" s="346" t="s">
        <v>3320</v>
      </c>
      <c r="CV327" s="346" t="s">
        <v>3320</v>
      </c>
      <c r="CW327" s="346" t="s">
        <v>3320</v>
      </c>
      <c r="CX327" s="346" t="s">
        <v>3320</v>
      </c>
      <c r="CY327" s="346" t="s">
        <v>3320</v>
      </c>
      <c r="CZ327" s="346" t="s">
        <v>3320</v>
      </c>
      <c r="DA327" s="346" t="s">
        <v>3320</v>
      </c>
      <c r="DB327" s="346" t="s">
        <v>3320</v>
      </c>
      <c r="DC327" s="346" t="s">
        <v>3320</v>
      </c>
      <c r="DD327" s="346" t="s">
        <v>3320</v>
      </c>
      <c r="DE327" s="346" t="s">
        <v>3320</v>
      </c>
      <c r="DF327" s="346" t="s">
        <v>3320</v>
      </c>
      <c r="DG327" s="346" t="s">
        <v>3320</v>
      </c>
      <c r="DH327" s="346" t="s">
        <v>3320</v>
      </c>
      <c r="DI327" s="346" t="s">
        <v>3320</v>
      </c>
      <c r="DJ327" s="346" t="s">
        <v>3320</v>
      </c>
      <c r="DK327" s="346" t="s">
        <v>3320</v>
      </c>
      <c r="DL327" s="346" t="s">
        <v>3320</v>
      </c>
      <c r="DM327" s="346" t="s">
        <v>3320</v>
      </c>
      <c r="DN327" s="346" t="s">
        <v>3320</v>
      </c>
      <c r="DO327" s="346" t="s">
        <v>3320</v>
      </c>
      <c r="DP327" s="346" t="s">
        <v>3320</v>
      </c>
      <c r="DQ327" s="346" t="s">
        <v>3320</v>
      </c>
      <c r="DR327" s="346" t="s">
        <v>3320</v>
      </c>
      <c r="DS327" s="346" t="s">
        <v>3320</v>
      </c>
      <c r="DT327" s="346" t="s">
        <v>3320</v>
      </c>
      <c r="DU327" s="346" t="s">
        <v>3320</v>
      </c>
      <c r="DV327" s="346" t="s">
        <v>3320</v>
      </c>
      <c r="DW327" s="346" t="s">
        <v>3320</v>
      </c>
      <c r="DX327" s="346" t="s">
        <v>3320</v>
      </c>
      <c r="DY327" s="346" t="s">
        <v>3320</v>
      </c>
      <c r="DZ327" s="346" t="s">
        <v>3320</v>
      </c>
      <c r="EA327" s="346" t="s">
        <v>3320</v>
      </c>
      <c r="EB327" s="346" t="s">
        <v>3320</v>
      </c>
      <c r="EC327" s="346" t="s">
        <v>3320</v>
      </c>
      <c r="ED327" s="346" t="s">
        <v>3320</v>
      </c>
      <c r="EE327" s="346" t="s">
        <v>3320</v>
      </c>
      <c r="EF327" s="345">
        <v>253630070</v>
      </c>
      <c r="EG327" s="346" t="s">
        <v>733</v>
      </c>
      <c r="EH327" s="346" t="s">
        <v>733</v>
      </c>
      <c r="EI327" s="346" t="s">
        <v>733</v>
      </c>
      <c r="EJ327" s="346" t="s">
        <v>733</v>
      </c>
      <c r="EK327" s="346" t="s">
        <v>8058</v>
      </c>
      <c r="EL327" s="346" t="s">
        <v>11987</v>
      </c>
      <c r="EM327" s="179" t="s">
        <v>11996</v>
      </c>
      <c r="EN327" s="348"/>
      <c r="EO327" s="346" t="s">
        <v>10119</v>
      </c>
      <c r="EP327" s="345">
        <v>215576059</v>
      </c>
      <c r="EQ327" s="345">
        <v>33000000</v>
      </c>
      <c r="ER327" s="345">
        <v>1157</v>
      </c>
      <c r="ES327" s="345">
        <v>835</v>
      </c>
      <c r="ET327" s="346" t="s">
        <v>10111</v>
      </c>
      <c r="EU327" s="346" t="s">
        <v>733</v>
      </c>
      <c r="EV327" s="346" t="s">
        <v>733</v>
      </c>
      <c r="EW327" s="346" t="s">
        <v>10120</v>
      </c>
      <c r="EX327" s="346" t="s">
        <v>733</v>
      </c>
      <c r="EY327" s="346" t="s">
        <v>733</v>
      </c>
      <c r="EZ327" s="346" t="s">
        <v>733</v>
      </c>
      <c r="FA327" s="346" t="s">
        <v>733</v>
      </c>
      <c r="FB327" s="346" t="s">
        <v>733</v>
      </c>
      <c r="FC327" s="349" t="s">
        <v>5676</v>
      </c>
      <c r="FD327" s="346" t="s">
        <v>3320</v>
      </c>
      <c r="FE327" s="346" t="s">
        <v>733</v>
      </c>
      <c r="FF327" s="346" t="s">
        <v>5721</v>
      </c>
      <c r="FG327" s="346" t="s">
        <v>733</v>
      </c>
      <c r="FH327" s="346" t="s">
        <v>5679</v>
      </c>
      <c r="FI327" s="346" t="s">
        <v>3320</v>
      </c>
      <c r="FJ327" s="346" t="s">
        <v>3320</v>
      </c>
      <c r="FK327" s="345">
        <v>1.5</v>
      </c>
      <c r="FL327" s="346" t="s">
        <v>733</v>
      </c>
      <c r="FM327" s="346" t="s">
        <v>5679</v>
      </c>
      <c r="FN327" s="346" t="s">
        <v>8063</v>
      </c>
      <c r="FO327" s="346" t="s">
        <v>1214</v>
      </c>
      <c r="FP327" s="346" t="s">
        <v>3320</v>
      </c>
      <c r="FQ327" s="346" t="s">
        <v>3320</v>
      </c>
      <c r="FR327" s="346" t="s">
        <v>3320</v>
      </c>
      <c r="FS327" s="346" t="s">
        <v>3320</v>
      </c>
      <c r="FT327" s="346" t="s">
        <v>3320</v>
      </c>
      <c r="FU327" s="346" t="s">
        <v>3320</v>
      </c>
      <c r="FV327" s="346" t="s">
        <v>733</v>
      </c>
      <c r="FW327" s="346" t="s">
        <v>1214</v>
      </c>
      <c r="FX327" s="350">
        <v>46072.859768518516</v>
      </c>
      <c r="FY327" s="346" t="s">
        <v>3320</v>
      </c>
      <c r="FZ327" s="346" t="s">
        <v>10029</v>
      </c>
      <c r="GA327" s="346" t="s">
        <v>3320</v>
      </c>
      <c r="GB327" s="346" t="s">
        <v>3320</v>
      </c>
      <c r="GC327" s="346" t="s">
        <v>3320</v>
      </c>
      <c r="GD327" s="346" t="s">
        <v>3320</v>
      </c>
      <c r="GE327" s="346" t="s">
        <v>3320</v>
      </c>
      <c r="GF327" s="346" t="s">
        <v>3320</v>
      </c>
      <c r="GG327" s="346" t="s">
        <v>3320</v>
      </c>
      <c r="GH327" s="346" t="s">
        <v>3320</v>
      </c>
      <c r="GI327" s="346" t="s">
        <v>3320</v>
      </c>
      <c r="GJ327" s="346" t="s">
        <v>3320</v>
      </c>
      <c r="GK327" s="346" t="s">
        <v>3320</v>
      </c>
      <c r="GL327" s="346" t="s">
        <v>3320</v>
      </c>
      <c r="GM327" s="346" t="s">
        <v>3320</v>
      </c>
      <c r="GN327" s="346" t="s">
        <v>3320</v>
      </c>
      <c r="GO327" s="346" t="s">
        <v>3320</v>
      </c>
      <c r="GP327" s="346" t="s">
        <v>3320</v>
      </c>
      <c r="GQ327" s="346" t="s">
        <v>3320</v>
      </c>
      <c r="GR327" s="346" t="s">
        <v>3320</v>
      </c>
      <c r="GS327" s="346" t="s">
        <v>3320</v>
      </c>
      <c r="GT327" s="346" t="s">
        <v>3320</v>
      </c>
      <c r="GU327" s="346" t="s">
        <v>3320</v>
      </c>
      <c r="GV327" s="346" t="s">
        <v>3320</v>
      </c>
      <c r="GW327" s="346" t="s">
        <v>3320</v>
      </c>
      <c r="GX327" s="346" t="s">
        <v>3320</v>
      </c>
      <c r="GY327" s="346" t="s">
        <v>3320</v>
      </c>
      <c r="GZ327" s="346" t="s">
        <v>3320</v>
      </c>
      <c r="HA327" s="346" t="s">
        <v>3320</v>
      </c>
      <c r="HB327" s="346" t="s">
        <v>3320</v>
      </c>
      <c r="HC327" s="346" t="s">
        <v>3320</v>
      </c>
      <c r="HD327" s="346" t="s">
        <v>3320</v>
      </c>
      <c r="HE327" s="346" t="s">
        <v>3320</v>
      </c>
      <c r="HF327" s="346" t="s">
        <v>3320</v>
      </c>
      <c r="HG327" s="346" t="s">
        <v>3320</v>
      </c>
      <c r="HH327" s="346" t="s">
        <v>3320</v>
      </c>
      <c r="HI327" s="346" t="s">
        <v>3320</v>
      </c>
      <c r="HJ327" s="346" t="s">
        <v>3320</v>
      </c>
      <c r="HK327" s="346" t="s">
        <v>3320</v>
      </c>
      <c r="HL327" s="346" t="s">
        <v>3320</v>
      </c>
    </row>
    <row r="328" spans="1:220" ht="15.75" thickBot="1">
      <c r="A328" s="344" t="s">
        <v>11522</v>
      </c>
      <c r="B328" s="345">
        <v>641</v>
      </c>
      <c r="C328" s="346" t="s">
        <v>11997</v>
      </c>
      <c r="D328" s="346" t="s">
        <v>5698</v>
      </c>
      <c r="E328" s="345">
        <v>641</v>
      </c>
      <c r="F328" s="346" t="s">
        <v>11998</v>
      </c>
      <c r="G328" s="346" t="s">
        <v>11999</v>
      </c>
      <c r="H328" s="346" t="s">
        <v>12000</v>
      </c>
      <c r="I328" s="346" t="s">
        <v>5643</v>
      </c>
      <c r="J328" s="346" t="s">
        <v>12001</v>
      </c>
      <c r="K328" s="346" t="s">
        <v>12002</v>
      </c>
      <c r="L328" s="346" t="s">
        <v>12003</v>
      </c>
      <c r="M328" s="346" t="s">
        <v>12003</v>
      </c>
      <c r="N328" s="346" t="s">
        <v>12004</v>
      </c>
      <c r="O328" s="346" t="s">
        <v>12005</v>
      </c>
      <c r="P328" s="346" t="s">
        <v>3320</v>
      </c>
      <c r="Q328" s="346" t="s">
        <v>12006</v>
      </c>
      <c r="R328" s="346" t="s">
        <v>5698</v>
      </c>
      <c r="S328" s="346" t="s">
        <v>12007</v>
      </c>
      <c r="T328" s="346" t="s">
        <v>12008</v>
      </c>
      <c r="U328" s="346" t="s">
        <v>12009</v>
      </c>
      <c r="V328" s="346" t="s">
        <v>733</v>
      </c>
      <c r="W328" s="346" t="s">
        <v>733</v>
      </c>
      <c r="X328" s="346" t="s">
        <v>733</v>
      </c>
      <c r="Y328" s="346" t="s">
        <v>3320</v>
      </c>
      <c r="Z328" s="346" t="s">
        <v>12010</v>
      </c>
      <c r="AA328" s="346" t="s">
        <v>733</v>
      </c>
      <c r="AB328" s="346" t="s">
        <v>12011</v>
      </c>
      <c r="AC328" s="346" t="s">
        <v>12012</v>
      </c>
      <c r="AD328" s="346" t="s">
        <v>12013</v>
      </c>
      <c r="AE328" s="346" t="s">
        <v>12014</v>
      </c>
      <c r="AF328" s="346" t="s">
        <v>12015</v>
      </c>
      <c r="AG328" s="346" t="s">
        <v>12016</v>
      </c>
      <c r="AH328" s="346" t="s">
        <v>1214</v>
      </c>
      <c r="AI328" s="346" t="s">
        <v>3320</v>
      </c>
      <c r="AJ328" s="346" t="s">
        <v>7206</v>
      </c>
      <c r="AK328" s="346" t="s">
        <v>3630</v>
      </c>
      <c r="AL328" s="346" t="s">
        <v>5665</v>
      </c>
      <c r="AM328" s="347">
        <v>46905</v>
      </c>
      <c r="AN328" s="345">
        <v>12</v>
      </c>
      <c r="AO328" s="345">
        <v>87.8</v>
      </c>
      <c r="AP328" s="346" t="s">
        <v>5666</v>
      </c>
      <c r="AQ328" s="345">
        <v>20</v>
      </c>
      <c r="AR328" s="345">
        <v>259</v>
      </c>
      <c r="AS328" s="346" t="s">
        <v>733</v>
      </c>
      <c r="AT328" s="345">
        <v>28</v>
      </c>
      <c r="AU328" s="346" t="s">
        <v>733</v>
      </c>
      <c r="AV328" s="345">
        <v>660</v>
      </c>
      <c r="AW328" s="346" t="s">
        <v>5667</v>
      </c>
      <c r="AX328" s="346" t="s">
        <v>5801</v>
      </c>
      <c r="AY328" s="346" t="s">
        <v>3320</v>
      </c>
      <c r="AZ328" s="346" t="s">
        <v>733</v>
      </c>
      <c r="BA328" s="346" t="s">
        <v>733</v>
      </c>
      <c r="BB328" s="345">
        <v>2450</v>
      </c>
      <c r="BC328" s="345">
        <v>2310</v>
      </c>
      <c r="BD328" s="346" t="s">
        <v>7943</v>
      </c>
      <c r="BE328" s="345">
        <v>365</v>
      </c>
      <c r="BF328" s="345">
        <v>88</v>
      </c>
      <c r="BG328" s="345">
        <v>98</v>
      </c>
      <c r="BH328" s="345">
        <v>25</v>
      </c>
      <c r="BI328" s="347">
        <v>46388</v>
      </c>
      <c r="BJ328" s="345">
        <v>0.4</v>
      </c>
      <c r="BK328" s="345">
        <v>8</v>
      </c>
      <c r="BL328" s="346" t="s">
        <v>12017</v>
      </c>
      <c r="BM328" s="345">
        <v>54000000</v>
      </c>
      <c r="BN328" s="346" t="s">
        <v>3320</v>
      </c>
      <c r="BO328" s="346" t="s">
        <v>3320</v>
      </c>
      <c r="BP328" s="346" t="s">
        <v>3320</v>
      </c>
      <c r="BQ328" s="346" t="s">
        <v>3320</v>
      </c>
      <c r="BR328" s="346" t="s">
        <v>3320</v>
      </c>
      <c r="BS328" s="346" t="s">
        <v>3320</v>
      </c>
      <c r="BT328" s="346" t="s">
        <v>3320</v>
      </c>
      <c r="BU328" s="346" t="s">
        <v>3320</v>
      </c>
      <c r="BV328" s="346" t="s">
        <v>3320</v>
      </c>
      <c r="BW328" s="346" t="s">
        <v>3320</v>
      </c>
      <c r="BX328" s="348"/>
      <c r="BY328" s="346" t="s">
        <v>3320</v>
      </c>
      <c r="BZ328" s="346" t="s">
        <v>3320</v>
      </c>
      <c r="CA328" s="346" t="s">
        <v>3320</v>
      </c>
      <c r="CB328" s="346" t="s">
        <v>3320</v>
      </c>
      <c r="CC328" s="346" t="s">
        <v>3320</v>
      </c>
      <c r="CD328" s="346" t="s">
        <v>3320</v>
      </c>
      <c r="CE328" s="346" t="s">
        <v>3320</v>
      </c>
      <c r="CF328" s="346" t="s">
        <v>3320</v>
      </c>
      <c r="CG328" s="346" t="s">
        <v>3320</v>
      </c>
      <c r="CH328" s="348"/>
      <c r="CI328" s="346" t="s">
        <v>3320</v>
      </c>
      <c r="CJ328" s="346" t="s">
        <v>3320</v>
      </c>
      <c r="CK328" s="346" t="s">
        <v>3320</v>
      </c>
      <c r="CL328" s="346" t="s">
        <v>3320</v>
      </c>
      <c r="CM328" s="346" t="s">
        <v>3320</v>
      </c>
      <c r="CN328" s="346" t="s">
        <v>3320</v>
      </c>
      <c r="CO328" s="346" t="s">
        <v>3320</v>
      </c>
      <c r="CP328" s="346" t="s">
        <v>3320</v>
      </c>
      <c r="CQ328" s="346" t="s">
        <v>3320</v>
      </c>
      <c r="CR328" s="346" t="s">
        <v>3320</v>
      </c>
      <c r="CS328" s="346" t="s">
        <v>3320</v>
      </c>
      <c r="CT328" s="346" t="s">
        <v>3320</v>
      </c>
      <c r="CU328" s="346" t="s">
        <v>3320</v>
      </c>
      <c r="CV328" s="346" t="s">
        <v>3320</v>
      </c>
      <c r="CW328" s="346" t="s">
        <v>3320</v>
      </c>
      <c r="CX328" s="346" t="s">
        <v>3320</v>
      </c>
      <c r="CY328" s="346" t="s">
        <v>3320</v>
      </c>
      <c r="CZ328" s="346" t="s">
        <v>3320</v>
      </c>
      <c r="DA328" s="346" t="s">
        <v>3320</v>
      </c>
      <c r="DB328" s="346" t="s">
        <v>3320</v>
      </c>
      <c r="DC328" s="346" t="s">
        <v>3320</v>
      </c>
      <c r="DD328" s="346" t="s">
        <v>3320</v>
      </c>
      <c r="DE328" s="346" t="s">
        <v>3320</v>
      </c>
      <c r="DF328" s="346" t="s">
        <v>3320</v>
      </c>
      <c r="DG328" s="346" t="s">
        <v>3320</v>
      </c>
      <c r="DH328" s="346" t="s">
        <v>3320</v>
      </c>
      <c r="DI328" s="346" t="s">
        <v>3320</v>
      </c>
      <c r="DJ328" s="346" t="s">
        <v>3320</v>
      </c>
      <c r="DK328" s="346" t="s">
        <v>3320</v>
      </c>
      <c r="DL328" s="346" t="s">
        <v>3320</v>
      </c>
      <c r="DM328" s="346" t="s">
        <v>3320</v>
      </c>
      <c r="DN328" s="346" t="s">
        <v>3320</v>
      </c>
      <c r="DO328" s="346" t="s">
        <v>3320</v>
      </c>
      <c r="DP328" s="346" t="s">
        <v>3320</v>
      </c>
      <c r="DQ328" s="346" t="s">
        <v>3320</v>
      </c>
      <c r="DR328" s="346" t="s">
        <v>3320</v>
      </c>
      <c r="DS328" s="346" t="s">
        <v>3320</v>
      </c>
      <c r="DT328" s="346" t="s">
        <v>3320</v>
      </c>
      <c r="DU328" s="346" t="s">
        <v>3320</v>
      </c>
      <c r="DV328" s="346" t="s">
        <v>3320</v>
      </c>
      <c r="DW328" s="346" t="s">
        <v>3320</v>
      </c>
      <c r="DX328" s="346" t="s">
        <v>3320</v>
      </c>
      <c r="DY328" s="346" t="s">
        <v>3320</v>
      </c>
      <c r="DZ328" s="346" t="s">
        <v>3320</v>
      </c>
      <c r="EA328" s="346" t="s">
        <v>3320</v>
      </c>
      <c r="EB328" s="346" t="s">
        <v>3320</v>
      </c>
      <c r="EC328" s="346" t="s">
        <v>3320</v>
      </c>
      <c r="ED328" s="346" t="s">
        <v>3320</v>
      </c>
      <c r="EE328" s="346" t="s">
        <v>3320</v>
      </c>
      <c r="EF328" s="345">
        <v>81000000</v>
      </c>
      <c r="EG328" s="346" t="s">
        <v>733</v>
      </c>
      <c r="EH328" s="346" t="s">
        <v>733</v>
      </c>
      <c r="EI328" s="346" t="s">
        <v>733</v>
      </c>
      <c r="EJ328" s="346" t="s">
        <v>733</v>
      </c>
      <c r="EK328" s="346" t="s">
        <v>12018</v>
      </c>
      <c r="EL328" s="346" t="s">
        <v>12019</v>
      </c>
      <c r="EM328" s="179" t="s">
        <v>12020</v>
      </c>
      <c r="EN328" s="348"/>
      <c r="EO328" s="346" t="s">
        <v>10121</v>
      </c>
      <c r="EP328" s="345">
        <v>81000000</v>
      </c>
      <c r="EQ328" s="345">
        <v>18000000</v>
      </c>
      <c r="ER328" s="346" t="s">
        <v>3320</v>
      </c>
      <c r="ES328" s="346" t="s">
        <v>3320</v>
      </c>
      <c r="ET328" s="346" t="s">
        <v>10122</v>
      </c>
      <c r="EU328" s="346" t="s">
        <v>733</v>
      </c>
      <c r="EV328" s="346" t="s">
        <v>733</v>
      </c>
      <c r="EW328" s="346" t="s">
        <v>3320</v>
      </c>
      <c r="EX328" s="346" t="s">
        <v>733</v>
      </c>
      <c r="EY328" s="346" t="s">
        <v>733</v>
      </c>
      <c r="EZ328" s="346" t="s">
        <v>733</v>
      </c>
      <c r="FA328" s="346" t="s">
        <v>733</v>
      </c>
      <c r="FB328" s="346" t="s">
        <v>733</v>
      </c>
      <c r="FC328" s="346" t="s">
        <v>3320</v>
      </c>
      <c r="FD328" s="346" t="s">
        <v>3320</v>
      </c>
      <c r="FE328" s="346" t="s">
        <v>733</v>
      </c>
      <c r="FF328" s="346" t="s">
        <v>5721</v>
      </c>
      <c r="FG328" s="346" t="s">
        <v>733</v>
      </c>
      <c r="FH328" s="346" t="s">
        <v>5946</v>
      </c>
      <c r="FI328" s="346" t="s">
        <v>10123</v>
      </c>
      <c r="FJ328" s="346" t="s">
        <v>3320</v>
      </c>
      <c r="FK328" s="345">
        <v>0.5</v>
      </c>
      <c r="FL328" s="346" t="s">
        <v>733</v>
      </c>
      <c r="FM328" s="346" t="s">
        <v>5948</v>
      </c>
      <c r="FN328" s="346" t="s">
        <v>10124</v>
      </c>
      <c r="FO328" s="346" t="s">
        <v>733</v>
      </c>
      <c r="FP328" s="345">
        <v>109</v>
      </c>
      <c r="FQ328" s="346" t="s">
        <v>3320</v>
      </c>
      <c r="FR328" s="346" t="s">
        <v>3320</v>
      </c>
      <c r="FS328" s="346" t="s">
        <v>5952</v>
      </c>
      <c r="FT328" s="346" t="s">
        <v>5952</v>
      </c>
      <c r="FU328" s="346" t="s">
        <v>6273</v>
      </c>
      <c r="FV328" s="346" t="s">
        <v>3320</v>
      </c>
      <c r="FW328" s="346" t="s">
        <v>3320</v>
      </c>
      <c r="FX328" s="350">
        <v>46073.241782407407</v>
      </c>
      <c r="FY328" s="346" t="s">
        <v>3320</v>
      </c>
      <c r="FZ328" s="346" t="s">
        <v>10029</v>
      </c>
      <c r="GA328" s="346" t="s">
        <v>3320</v>
      </c>
      <c r="GB328" s="346" t="s">
        <v>3320</v>
      </c>
      <c r="GC328" s="346" t="s">
        <v>3320</v>
      </c>
      <c r="GD328" s="346" t="s">
        <v>3320</v>
      </c>
      <c r="GE328" s="346" t="s">
        <v>3320</v>
      </c>
      <c r="GF328" s="346" t="s">
        <v>3320</v>
      </c>
      <c r="GG328" s="346" t="s">
        <v>3320</v>
      </c>
      <c r="GH328" s="346" t="s">
        <v>3320</v>
      </c>
      <c r="GI328" s="346" t="s">
        <v>3320</v>
      </c>
      <c r="GJ328" s="346" t="s">
        <v>3320</v>
      </c>
      <c r="GK328" s="346" t="s">
        <v>3320</v>
      </c>
      <c r="GL328" s="346" t="s">
        <v>3320</v>
      </c>
      <c r="GM328" s="346" t="s">
        <v>3320</v>
      </c>
      <c r="GN328" s="346" t="s">
        <v>3320</v>
      </c>
      <c r="GO328" s="346" t="s">
        <v>3320</v>
      </c>
      <c r="GP328" s="346" t="s">
        <v>3320</v>
      </c>
      <c r="GQ328" s="346" t="s">
        <v>3320</v>
      </c>
      <c r="GR328" s="346" t="s">
        <v>3320</v>
      </c>
      <c r="GS328" s="346" t="s">
        <v>3320</v>
      </c>
      <c r="GT328" s="346" t="s">
        <v>3320</v>
      </c>
      <c r="GU328" s="346" t="s">
        <v>3320</v>
      </c>
      <c r="GV328" s="346" t="s">
        <v>3320</v>
      </c>
      <c r="GW328" s="346" t="s">
        <v>3320</v>
      </c>
      <c r="GX328" s="346" t="s">
        <v>3320</v>
      </c>
      <c r="GY328" s="346" t="s">
        <v>3320</v>
      </c>
      <c r="GZ328" s="346" t="s">
        <v>3320</v>
      </c>
      <c r="HA328" s="346" t="s">
        <v>3320</v>
      </c>
      <c r="HB328" s="346" t="s">
        <v>3320</v>
      </c>
      <c r="HC328" s="346" t="s">
        <v>3320</v>
      </c>
      <c r="HD328" s="346" t="s">
        <v>3320</v>
      </c>
      <c r="HE328" s="346" t="s">
        <v>3320</v>
      </c>
      <c r="HF328" s="346" t="s">
        <v>3320</v>
      </c>
      <c r="HG328" s="346" t="s">
        <v>3320</v>
      </c>
      <c r="HH328" s="346" t="s">
        <v>3320</v>
      </c>
      <c r="HI328" s="346" t="s">
        <v>3320</v>
      </c>
      <c r="HJ328" s="346" t="s">
        <v>3320</v>
      </c>
      <c r="HK328" s="346" t="s">
        <v>3320</v>
      </c>
      <c r="HL328" s="346" t="s">
        <v>3320</v>
      </c>
    </row>
    <row r="329" spans="1:220" ht="15.75" thickBot="1">
      <c r="A329" s="344" t="s">
        <v>11522</v>
      </c>
      <c r="B329" s="345">
        <v>1128</v>
      </c>
      <c r="C329" s="346" t="s">
        <v>12021</v>
      </c>
      <c r="D329" s="346" t="s">
        <v>5698</v>
      </c>
      <c r="E329" s="345">
        <v>1128</v>
      </c>
      <c r="F329" s="346" t="s">
        <v>5727</v>
      </c>
      <c r="G329" s="346" t="s">
        <v>5728</v>
      </c>
      <c r="H329" s="346" t="s">
        <v>8182</v>
      </c>
      <c r="I329" s="346" t="s">
        <v>5698</v>
      </c>
      <c r="J329" s="346" t="s">
        <v>5729</v>
      </c>
      <c r="K329" s="346" t="s">
        <v>5731</v>
      </c>
      <c r="L329" s="346" t="s">
        <v>5732</v>
      </c>
      <c r="M329" s="346" t="s">
        <v>5733</v>
      </c>
      <c r="N329" s="346" t="s">
        <v>5734</v>
      </c>
      <c r="O329" s="346" t="s">
        <v>5735</v>
      </c>
      <c r="P329" s="346" t="s">
        <v>3320</v>
      </c>
      <c r="Q329" s="346" t="s">
        <v>5736</v>
      </c>
      <c r="R329" s="346" t="s">
        <v>5698</v>
      </c>
      <c r="S329" s="346" t="s">
        <v>5737</v>
      </c>
      <c r="T329" s="346" t="s">
        <v>5738</v>
      </c>
      <c r="U329" s="346" t="s">
        <v>5739</v>
      </c>
      <c r="V329" s="346" t="s">
        <v>733</v>
      </c>
      <c r="W329" s="346" t="s">
        <v>733</v>
      </c>
      <c r="X329" s="346" t="s">
        <v>733</v>
      </c>
      <c r="Y329" s="346" t="s">
        <v>3320</v>
      </c>
      <c r="Z329" s="346" t="s">
        <v>5740</v>
      </c>
      <c r="AA329" s="346" t="s">
        <v>733</v>
      </c>
      <c r="AB329" s="346" t="s">
        <v>5741</v>
      </c>
      <c r="AC329" s="346" t="s">
        <v>5742</v>
      </c>
      <c r="AD329" s="346" t="s">
        <v>5743</v>
      </c>
      <c r="AE329" s="346" t="s">
        <v>5744</v>
      </c>
      <c r="AF329" s="346" t="s">
        <v>5745</v>
      </c>
      <c r="AG329" s="346" t="s">
        <v>5746</v>
      </c>
      <c r="AH329" s="346" t="s">
        <v>1214</v>
      </c>
      <c r="AI329" s="346" t="s">
        <v>3320</v>
      </c>
      <c r="AJ329" s="346" t="s">
        <v>5955</v>
      </c>
      <c r="AK329" s="346" t="s">
        <v>3596</v>
      </c>
      <c r="AL329" s="346" t="s">
        <v>3320</v>
      </c>
      <c r="AM329" s="346" t="s">
        <v>3320</v>
      </c>
      <c r="AN329" s="346" t="s">
        <v>3320</v>
      </c>
      <c r="AO329" s="346" t="s">
        <v>3320</v>
      </c>
      <c r="AP329" s="346" t="s">
        <v>3320</v>
      </c>
      <c r="AQ329" s="346" t="s">
        <v>3320</v>
      </c>
      <c r="AR329" s="346" t="s">
        <v>3320</v>
      </c>
      <c r="AS329" s="346" t="s">
        <v>3320</v>
      </c>
      <c r="AT329" s="346" t="s">
        <v>3320</v>
      </c>
      <c r="AU329" s="346" t="s">
        <v>3320</v>
      </c>
      <c r="AV329" s="346" t="s">
        <v>3320</v>
      </c>
      <c r="AW329" s="346" t="s">
        <v>3320</v>
      </c>
      <c r="AX329" s="346" t="s">
        <v>3320</v>
      </c>
      <c r="AY329" s="346" t="s">
        <v>3320</v>
      </c>
      <c r="AZ329" s="346" t="s">
        <v>3320</v>
      </c>
      <c r="BA329" s="346" t="s">
        <v>3320</v>
      </c>
      <c r="BB329" s="346" t="s">
        <v>3320</v>
      </c>
      <c r="BC329" s="346" t="s">
        <v>3320</v>
      </c>
      <c r="BD329" s="348"/>
      <c r="BE329" s="346" t="s">
        <v>3320</v>
      </c>
      <c r="BF329" s="346" t="s">
        <v>3320</v>
      </c>
      <c r="BG329" s="346" t="s">
        <v>3320</v>
      </c>
      <c r="BH329" s="346" t="s">
        <v>3320</v>
      </c>
      <c r="BI329" s="346" t="s">
        <v>3320</v>
      </c>
      <c r="BJ329" s="346" t="s">
        <v>3320</v>
      </c>
      <c r="BK329" s="346" t="s">
        <v>3320</v>
      </c>
      <c r="BL329" s="346" t="s">
        <v>3320</v>
      </c>
      <c r="BM329" s="346" t="s">
        <v>3320</v>
      </c>
      <c r="BN329" s="346" t="s">
        <v>3320</v>
      </c>
      <c r="BO329" s="346" t="s">
        <v>3320</v>
      </c>
      <c r="BP329" s="346" t="s">
        <v>3320</v>
      </c>
      <c r="BQ329" s="346" t="s">
        <v>3320</v>
      </c>
      <c r="BR329" s="346" t="s">
        <v>3320</v>
      </c>
      <c r="BS329" s="346" t="s">
        <v>3320</v>
      </c>
      <c r="BT329" s="346" t="s">
        <v>3320</v>
      </c>
      <c r="BU329" s="346" t="s">
        <v>3320</v>
      </c>
      <c r="BV329" s="346" t="s">
        <v>3320</v>
      </c>
      <c r="BW329" s="346" t="s">
        <v>3320</v>
      </c>
      <c r="BX329" s="348"/>
      <c r="BY329" s="346" t="s">
        <v>3320</v>
      </c>
      <c r="BZ329" s="346" t="s">
        <v>3320</v>
      </c>
      <c r="CA329" s="346" t="s">
        <v>3320</v>
      </c>
      <c r="CB329" s="346" t="s">
        <v>3320</v>
      </c>
      <c r="CC329" s="346" t="s">
        <v>3320</v>
      </c>
      <c r="CD329" s="346" t="s">
        <v>3320</v>
      </c>
      <c r="CE329" s="346" t="s">
        <v>3320</v>
      </c>
      <c r="CF329" s="346" t="s">
        <v>3320</v>
      </c>
      <c r="CG329" s="346" t="s">
        <v>3320</v>
      </c>
      <c r="CH329" s="348"/>
      <c r="CI329" s="346" t="s">
        <v>3320</v>
      </c>
      <c r="CJ329" s="346" t="s">
        <v>3320</v>
      </c>
      <c r="CK329" s="346" t="s">
        <v>3320</v>
      </c>
      <c r="CL329" s="346" t="s">
        <v>3320</v>
      </c>
      <c r="CM329" s="346" t="s">
        <v>3320</v>
      </c>
      <c r="CN329" s="346" t="s">
        <v>3320</v>
      </c>
      <c r="CO329" s="346" t="s">
        <v>3320</v>
      </c>
      <c r="CP329" s="346" t="s">
        <v>3320</v>
      </c>
      <c r="CQ329" s="346" t="s">
        <v>3320</v>
      </c>
      <c r="CR329" s="346" t="s">
        <v>3320</v>
      </c>
      <c r="CS329" s="346" t="s">
        <v>3320</v>
      </c>
      <c r="CT329" s="346" t="s">
        <v>3320</v>
      </c>
      <c r="CU329" s="346" t="s">
        <v>3320</v>
      </c>
      <c r="CV329" s="346" t="s">
        <v>3320</v>
      </c>
      <c r="CW329" s="346" t="s">
        <v>3320</v>
      </c>
      <c r="CX329" s="346" t="s">
        <v>3320</v>
      </c>
      <c r="CY329" s="346" t="s">
        <v>3320</v>
      </c>
      <c r="CZ329" s="346" t="s">
        <v>3320</v>
      </c>
      <c r="DA329" s="346" t="s">
        <v>3320</v>
      </c>
      <c r="DB329" s="346" t="s">
        <v>3320</v>
      </c>
      <c r="DC329" s="346" t="s">
        <v>3320</v>
      </c>
      <c r="DD329" s="346" t="s">
        <v>3320</v>
      </c>
      <c r="DE329" s="346" t="s">
        <v>3320</v>
      </c>
      <c r="DF329" s="346" t="s">
        <v>3320</v>
      </c>
      <c r="DG329" s="346" t="s">
        <v>3320</v>
      </c>
      <c r="DH329" s="346" t="s">
        <v>3320</v>
      </c>
      <c r="DI329" s="346" t="s">
        <v>3320</v>
      </c>
      <c r="DJ329" s="346" t="s">
        <v>3320</v>
      </c>
      <c r="DK329" s="346" t="s">
        <v>3320</v>
      </c>
      <c r="DL329" s="346" t="s">
        <v>3320</v>
      </c>
      <c r="DM329" s="346" t="s">
        <v>3320</v>
      </c>
      <c r="DN329" s="346" t="s">
        <v>3320</v>
      </c>
      <c r="DO329" s="346" t="s">
        <v>3320</v>
      </c>
      <c r="DP329" s="346" t="s">
        <v>3320</v>
      </c>
      <c r="DQ329" s="346" t="s">
        <v>3320</v>
      </c>
      <c r="DR329" s="346" t="s">
        <v>3320</v>
      </c>
      <c r="DS329" s="346" t="s">
        <v>3320</v>
      </c>
      <c r="DT329" s="346" t="s">
        <v>3320</v>
      </c>
      <c r="DU329" s="346" t="s">
        <v>3320</v>
      </c>
      <c r="DV329" s="346" t="s">
        <v>3320</v>
      </c>
      <c r="DW329" s="346" t="s">
        <v>3320</v>
      </c>
      <c r="DX329" s="346" t="s">
        <v>3320</v>
      </c>
      <c r="DY329" s="346" t="s">
        <v>3320</v>
      </c>
      <c r="DZ329" s="346" t="s">
        <v>3320</v>
      </c>
      <c r="EA329" s="346" t="s">
        <v>3320</v>
      </c>
      <c r="EB329" s="346" t="s">
        <v>3320</v>
      </c>
      <c r="EC329" s="346" t="s">
        <v>3320</v>
      </c>
      <c r="ED329" s="346" t="s">
        <v>3320</v>
      </c>
      <c r="EE329" s="346" t="s">
        <v>3320</v>
      </c>
      <c r="EF329" s="346" t="s">
        <v>3320</v>
      </c>
      <c r="EG329" s="346" t="s">
        <v>3320</v>
      </c>
      <c r="EH329" s="346" t="s">
        <v>3320</v>
      </c>
      <c r="EI329" s="346" t="s">
        <v>3320</v>
      </c>
      <c r="EJ329" s="346" t="s">
        <v>3320</v>
      </c>
      <c r="EK329" s="346" t="s">
        <v>3320</v>
      </c>
      <c r="EL329" s="346" t="s">
        <v>3320</v>
      </c>
      <c r="EM329" s="346" t="s">
        <v>3320</v>
      </c>
      <c r="EN329" s="348"/>
      <c r="EO329" s="346" t="s">
        <v>3320</v>
      </c>
      <c r="EP329" s="346" t="s">
        <v>3320</v>
      </c>
      <c r="EQ329" s="346" t="s">
        <v>3320</v>
      </c>
      <c r="ER329" s="346" t="s">
        <v>3320</v>
      </c>
      <c r="ES329" s="346" t="s">
        <v>3320</v>
      </c>
      <c r="ET329" s="346" t="s">
        <v>3320</v>
      </c>
      <c r="EU329" s="346" t="s">
        <v>3320</v>
      </c>
      <c r="EV329" s="346" t="s">
        <v>3320</v>
      </c>
      <c r="EW329" s="346" t="s">
        <v>3320</v>
      </c>
      <c r="EX329" s="346" t="s">
        <v>3320</v>
      </c>
      <c r="EY329" s="346" t="s">
        <v>3320</v>
      </c>
      <c r="EZ329" s="346" t="s">
        <v>3320</v>
      </c>
      <c r="FA329" s="346" t="s">
        <v>3320</v>
      </c>
      <c r="FB329" s="346" t="s">
        <v>3320</v>
      </c>
      <c r="FC329" s="346" t="s">
        <v>3320</v>
      </c>
      <c r="FD329" s="346" t="s">
        <v>3320</v>
      </c>
      <c r="FE329" s="346" t="s">
        <v>1214</v>
      </c>
      <c r="FF329" s="346" t="s">
        <v>3320</v>
      </c>
      <c r="FG329" s="346" t="s">
        <v>3320</v>
      </c>
      <c r="FH329" s="346" t="s">
        <v>3320</v>
      </c>
      <c r="FI329" s="346" t="s">
        <v>3320</v>
      </c>
      <c r="FJ329" s="346" t="s">
        <v>3320</v>
      </c>
      <c r="FK329" s="346" t="s">
        <v>3320</v>
      </c>
      <c r="FL329" s="346" t="s">
        <v>3320</v>
      </c>
      <c r="FM329" s="346" t="s">
        <v>3320</v>
      </c>
      <c r="FN329" s="346" t="s">
        <v>3320</v>
      </c>
      <c r="FO329" s="346" t="s">
        <v>3320</v>
      </c>
      <c r="FP329" s="346" t="s">
        <v>3320</v>
      </c>
      <c r="FQ329" s="346" t="s">
        <v>3320</v>
      </c>
      <c r="FR329" s="346" t="s">
        <v>3320</v>
      </c>
      <c r="FS329" s="346" t="s">
        <v>3320</v>
      </c>
      <c r="FT329" s="346" t="s">
        <v>3320</v>
      </c>
      <c r="FU329" s="346" t="s">
        <v>3320</v>
      </c>
      <c r="FV329" s="346" t="s">
        <v>3320</v>
      </c>
      <c r="FW329" s="346" t="s">
        <v>3320</v>
      </c>
      <c r="FX329" s="350">
        <v>46084.775590277779</v>
      </c>
      <c r="FY329" s="346" t="s">
        <v>3320</v>
      </c>
      <c r="FZ329" s="346" t="s">
        <v>10029</v>
      </c>
      <c r="GA329" s="346" t="s">
        <v>3320</v>
      </c>
      <c r="GB329" s="346" t="s">
        <v>3320</v>
      </c>
      <c r="GC329" s="346" t="s">
        <v>3320</v>
      </c>
      <c r="GD329" s="346" t="s">
        <v>3320</v>
      </c>
      <c r="GE329" s="346" t="s">
        <v>3320</v>
      </c>
      <c r="GF329" s="346" t="s">
        <v>3320</v>
      </c>
      <c r="GG329" s="346" t="s">
        <v>3320</v>
      </c>
      <c r="GH329" s="346" t="s">
        <v>3320</v>
      </c>
      <c r="GI329" s="346" t="s">
        <v>3320</v>
      </c>
      <c r="GJ329" s="346" t="s">
        <v>3320</v>
      </c>
      <c r="GK329" s="346" t="s">
        <v>3320</v>
      </c>
      <c r="GL329" s="346" t="s">
        <v>3320</v>
      </c>
      <c r="GM329" s="346" t="s">
        <v>3320</v>
      </c>
      <c r="GN329" s="346" t="s">
        <v>3320</v>
      </c>
      <c r="GO329" s="346" t="s">
        <v>3320</v>
      </c>
      <c r="GP329" s="346" t="s">
        <v>3320</v>
      </c>
      <c r="GQ329" s="346" t="s">
        <v>3320</v>
      </c>
      <c r="GR329" s="346" t="s">
        <v>3320</v>
      </c>
      <c r="GS329" s="346" t="s">
        <v>3320</v>
      </c>
      <c r="GT329" s="346" t="s">
        <v>3320</v>
      </c>
      <c r="GU329" s="346" t="s">
        <v>3320</v>
      </c>
      <c r="GV329" s="346" t="s">
        <v>3320</v>
      </c>
      <c r="GW329" s="346" t="s">
        <v>3320</v>
      </c>
      <c r="GX329" s="346" t="s">
        <v>3320</v>
      </c>
      <c r="GY329" s="346" t="s">
        <v>3320</v>
      </c>
      <c r="GZ329" s="346" t="s">
        <v>3320</v>
      </c>
      <c r="HA329" s="346" t="s">
        <v>3320</v>
      </c>
      <c r="HB329" s="346" t="s">
        <v>3320</v>
      </c>
      <c r="HC329" s="346" t="s">
        <v>3320</v>
      </c>
      <c r="HD329" s="346" t="s">
        <v>3320</v>
      </c>
      <c r="HE329" s="346" t="s">
        <v>3320</v>
      </c>
      <c r="HF329" s="346" t="s">
        <v>3320</v>
      </c>
      <c r="HG329" s="346" t="s">
        <v>3320</v>
      </c>
      <c r="HH329" s="346" t="s">
        <v>3320</v>
      </c>
      <c r="HI329" s="346" t="s">
        <v>3320</v>
      </c>
      <c r="HJ329" s="346" t="s">
        <v>3320</v>
      </c>
      <c r="HK329" s="346" t="s">
        <v>3320</v>
      </c>
      <c r="HL329" s="346" t="s">
        <v>3320</v>
      </c>
    </row>
    <row r="330" spans="1:220" ht="15.75" thickBot="1">
      <c r="A330" s="344" t="s">
        <v>11522</v>
      </c>
      <c r="B330" s="345">
        <v>645</v>
      </c>
      <c r="C330" s="346" t="s">
        <v>12022</v>
      </c>
      <c r="D330" s="346" t="s">
        <v>5698</v>
      </c>
      <c r="E330" s="345">
        <v>645</v>
      </c>
      <c r="F330" s="346" t="s">
        <v>12023</v>
      </c>
      <c r="G330" s="346" t="s">
        <v>12024</v>
      </c>
      <c r="H330" s="346" t="s">
        <v>3326</v>
      </c>
      <c r="I330" s="346" t="s">
        <v>5698</v>
      </c>
      <c r="J330" s="346" t="s">
        <v>11539</v>
      </c>
      <c r="K330" s="346" t="s">
        <v>5698</v>
      </c>
      <c r="L330" s="346" t="s">
        <v>12025</v>
      </c>
      <c r="M330" s="346" t="s">
        <v>5698</v>
      </c>
      <c r="N330" s="346" t="s">
        <v>12026</v>
      </c>
      <c r="O330" s="346" t="s">
        <v>12027</v>
      </c>
      <c r="P330" s="346" t="s">
        <v>12024</v>
      </c>
      <c r="Q330" s="346" t="s">
        <v>12028</v>
      </c>
      <c r="R330" s="346" t="s">
        <v>12029</v>
      </c>
      <c r="S330" s="346" t="s">
        <v>12030</v>
      </c>
      <c r="T330" s="346" t="s">
        <v>6866</v>
      </c>
      <c r="U330" s="346" t="s">
        <v>12030</v>
      </c>
      <c r="V330" s="346" t="s">
        <v>733</v>
      </c>
      <c r="W330" s="346" t="s">
        <v>1214</v>
      </c>
      <c r="X330" s="346" t="s">
        <v>733</v>
      </c>
      <c r="Y330" s="346" t="s">
        <v>3320</v>
      </c>
      <c r="Z330" s="346" t="s">
        <v>12031</v>
      </c>
      <c r="AA330" s="346" t="s">
        <v>733</v>
      </c>
      <c r="AB330" s="346" t="s">
        <v>12032</v>
      </c>
      <c r="AC330" s="346" t="s">
        <v>12033</v>
      </c>
      <c r="AD330" s="346" t="s">
        <v>12034</v>
      </c>
      <c r="AE330" s="346" t="s">
        <v>12035</v>
      </c>
      <c r="AF330" s="346" t="s">
        <v>12036</v>
      </c>
      <c r="AG330" s="346" t="s">
        <v>12037</v>
      </c>
      <c r="AH330" s="346" t="s">
        <v>3320</v>
      </c>
      <c r="AI330" s="346" t="s">
        <v>3320</v>
      </c>
      <c r="AJ330" s="346" t="s">
        <v>3320</v>
      </c>
      <c r="AK330" s="346" t="s">
        <v>3320</v>
      </c>
      <c r="AL330" s="346" t="s">
        <v>3320</v>
      </c>
      <c r="AM330" s="346" t="s">
        <v>3320</v>
      </c>
      <c r="AN330" s="346" t="s">
        <v>3320</v>
      </c>
      <c r="AO330" s="346" t="s">
        <v>3320</v>
      </c>
      <c r="AP330" s="346" t="s">
        <v>3320</v>
      </c>
      <c r="AQ330" s="346" t="s">
        <v>3320</v>
      </c>
      <c r="AR330" s="346" t="s">
        <v>3320</v>
      </c>
      <c r="AS330" s="346" t="s">
        <v>3320</v>
      </c>
      <c r="AT330" s="346" t="s">
        <v>3320</v>
      </c>
      <c r="AU330" s="346" t="s">
        <v>3320</v>
      </c>
      <c r="AV330" s="346" t="s">
        <v>3320</v>
      </c>
      <c r="AW330" s="346" t="s">
        <v>3320</v>
      </c>
      <c r="AX330" s="346" t="s">
        <v>3320</v>
      </c>
      <c r="AY330" s="346" t="s">
        <v>3320</v>
      </c>
      <c r="AZ330" s="346" t="s">
        <v>3320</v>
      </c>
      <c r="BA330" s="346" t="s">
        <v>3320</v>
      </c>
      <c r="BB330" s="346" t="s">
        <v>3320</v>
      </c>
      <c r="BC330" s="346" t="s">
        <v>3320</v>
      </c>
      <c r="BD330" s="348"/>
      <c r="BE330" s="346" t="s">
        <v>3320</v>
      </c>
      <c r="BF330" s="346" t="s">
        <v>3320</v>
      </c>
      <c r="BG330" s="346" t="s">
        <v>3320</v>
      </c>
      <c r="BH330" s="346" t="s">
        <v>3320</v>
      </c>
      <c r="BI330" s="346" t="s">
        <v>3320</v>
      </c>
      <c r="BJ330" s="346" t="s">
        <v>3320</v>
      </c>
      <c r="BK330" s="346" t="s">
        <v>3320</v>
      </c>
      <c r="BL330" s="346" t="s">
        <v>3320</v>
      </c>
      <c r="BM330" s="346" t="s">
        <v>3320</v>
      </c>
      <c r="BN330" s="346" t="s">
        <v>3320</v>
      </c>
      <c r="BO330" s="346" t="s">
        <v>3320</v>
      </c>
      <c r="BP330" s="346" t="s">
        <v>3320</v>
      </c>
      <c r="BQ330" s="346" t="s">
        <v>3320</v>
      </c>
      <c r="BR330" s="346" t="s">
        <v>3320</v>
      </c>
      <c r="BS330" s="346" t="s">
        <v>3320</v>
      </c>
      <c r="BT330" s="346" t="s">
        <v>3320</v>
      </c>
      <c r="BU330" s="346" t="s">
        <v>3320</v>
      </c>
      <c r="BV330" s="346" t="s">
        <v>3320</v>
      </c>
      <c r="BW330" s="346" t="s">
        <v>3320</v>
      </c>
      <c r="BX330" s="348"/>
      <c r="BY330" s="346" t="s">
        <v>3320</v>
      </c>
      <c r="BZ330" s="346" t="s">
        <v>3320</v>
      </c>
      <c r="CA330" s="346" t="s">
        <v>3320</v>
      </c>
      <c r="CB330" s="346" t="s">
        <v>3320</v>
      </c>
      <c r="CC330" s="346" t="s">
        <v>3320</v>
      </c>
      <c r="CD330" s="346" t="s">
        <v>3320</v>
      </c>
      <c r="CE330" s="346" t="s">
        <v>3320</v>
      </c>
      <c r="CF330" s="346" t="s">
        <v>3320</v>
      </c>
      <c r="CG330" s="346" t="s">
        <v>3320</v>
      </c>
      <c r="CH330" s="348"/>
      <c r="CI330" s="346" t="s">
        <v>3320</v>
      </c>
      <c r="CJ330" s="346" t="s">
        <v>3320</v>
      </c>
      <c r="CK330" s="346" t="s">
        <v>3320</v>
      </c>
      <c r="CL330" s="346" t="s">
        <v>3320</v>
      </c>
      <c r="CM330" s="346" t="s">
        <v>3320</v>
      </c>
      <c r="CN330" s="346" t="s">
        <v>3320</v>
      </c>
      <c r="CO330" s="346" t="s">
        <v>3320</v>
      </c>
      <c r="CP330" s="346" t="s">
        <v>3320</v>
      </c>
      <c r="CQ330" s="346" t="s">
        <v>3320</v>
      </c>
      <c r="CR330" s="346" t="s">
        <v>3320</v>
      </c>
      <c r="CS330" s="346" t="s">
        <v>3320</v>
      </c>
      <c r="CT330" s="346" t="s">
        <v>3320</v>
      </c>
      <c r="CU330" s="346" t="s">
        <v>3320</v>
      </c>
      <c r="CV330" s="346" t="s">
        <v>3320</v>
      </c>
      <c r="CW330" s="346" t="s">
        <v>3320</v>
      </c>
      <c r="CX330" s="346" t="s">
        <v>3320</v>
      </c>
      <c r="CY330" s="346" t="s">
        <v>3320</v>
      </c>
      <c r="CZ330" s="346" t="s">
        <v>3320</v>
      </c>
      <c r="DA330" s="346" t="s">
        <v>3320</v>
      </c>
      <c r="DB330" s="346" t="s">
        <v>3320</v>
      </c>
      <c r="DC330" s="346" t="s">
        <v>3320</v>
      </c>
      <c r="DD330" s="346" t="s">
        <v>3320</v>
      </c>
      <c r="DE330" s="346" t="s">
        <v>3320</v>
      </c>
      <c r="DF330" s="346" t="s">
        <v>3320</v>
      </c>
      <c r="DG330" s="346" t="s">
        <v>3320</v>
      </c>
      <c r="DH330" s="346" t="s">
        <v>3320</v>
      </c>
      <c r="DI330" s="346" t="s">
        <v>3320</v>
      </c>
      <c r="DJ330" s="346" t="s">
        <v>3320</v>
      </c>
      <c r="DK330" s="346" t="s">
        <v>3320</v>
      </c>
      <c r="DL330" s="346" t="s">
        <v>3320</v>
      </c>
      <c r="DM330" s="346" t="s">
        <v>3320</v>
      </c>
      <c r="DN330" s="346" t="s">
        <v>3320</v>
      </c>
      <c r="DO330" s="346" t="s">
        <v>3320</v>
      </c>
      <c r="DP330" s="346" t="s">
        <v>3320</v>
      </c>
      <c r="DQ330" s="346" t="s">
        <v>3320</v>
      </c>
      <c r="DR330" s="346" t="s">
        <v>3320</v>
      </c>
      <c r="DS330" s="346" t="s">
        <v>3320</v>
      </c>
      <c r="DT330" s="346" t="s">
        <v>3320</v>
      </c>
      <c r="DU330" s="346" t="s">
        <v>3320</v>
      </c>
      <c r="DV330" s="346" t="s">
        <v>3320</v>
      </c>
      <c r="DW330" s="346" t="s">
        <v>3320</v>
      </c>
      <c r="DX330" s="346" t="s">
        <v>3320</v>
      </c>
      <c r="DY330" s="346" t="s">
        <v>3320</v>
      </c>
      <c r="DZ330" s="346" t="s">
        <v>3320</v>
      </c>
      <c r="EA330" s="346" t="s">
        <v>3320</v>
      </c>
      <c r="EB330" s="346" t="s">
        <v>3320</v>
      </c>
      <c r="EC330" s="346" t="s">
        <v>3320</v>
      </c>
      <c r="ED330" s="346" t="s">
        <v>3320</v>
      </c>
      <c r="EE330" s="346" t="s">
        <v>3320</v>
      </c>
      <c r="EF330" s="346" t="s">
        <v>3320</v>
      </c>
      <c r="EG330" s="346" t="s">
        <v>3320</v>
      </c>
      <c r="EH330" s="346" t="s">
        <v>3320</v>
      </c>
      <c r="EI330" s="346" t="s">
        <v>3320</v>
      </c>
      <c r="EJ330" s="346" t="s">
        <v>3320</v>
      </c>
      <c r="EK330" s="346" t="s">
        <v>3320</v>
      </c>
      <c r="EL330" s="346" t="s">
        <v>3320</v>
      </c>
      <c r="EM330" s="346" t="s">
        <v>3320</v>
      </c>
      <c r="EN330" s="348"/>
      <c r="EO330" s="346" t="s">
        <v>3320</v>
      </c>
      <c r="EP330" s="346" t="s">
        <v>3320</v>
      </c>
      <c r="EQ330" s="346" t="s">
        <v>3320</v>
      </c>
      <c r="ER330" s="346" t="s">
        <v>3320</v>
      </c>
      <c r="ES330" s="346" t="s">
        <v>3320</v>
      </c>
      <c r="ET330" s="346" t="s">
        <v>3320</v>
      </c>
      <c r="EU330" s="346" t="s">
        <v>3320</v>
      </c>
      <c r="EV330" s="346" t="s">
        <v>3320</v>
      </c>
      <c r="EW330" s="346" t="s">
        <v>3320</v>
      </c>
      <c r="EX330" s="346" t="s">
        <v>3320</v>
      </c>
      <c r="EY330" s="346" t="s">
        <v>3320</v>
      </c>
      <c r="EZ330" s="346" t="s">
        <v>3320</v>
      </c>
      <c r="FA330" s="346" t="s">
        <v>3320</v>
      </c>
      <c r="FB330" s="346" t="s">
        <v>3320</v>
      </c>
      <c r="FC330" s="346" t="s">
        <v>3320</v>
      </c>
      <c r="FD330" s="346" t="s">
        <v>3320</v>
      </c>
      <c r="FE330" s="346" t="s">
        <v>1214</v>
      </c>
      <c r="FF330" s="346" t="s">
        <v>3320</v>
      </c>
      <c r="FG330" s="346" t="s">
        <v>3320</v>
      </c>
      <c r="FH330" s="346" t="s">
        <v>3320</v>
      </c>
      <c r="FI330" s="346" t="s">
        <v>3320</v>
      </c>
      <c r="FJ330" s="346" t="s">
        <v>3320</v>
      </c>
      <c r="FK330" s="346" t="s">
        <v>3320</v>
      </c>
      <c r="FL330" s="346" t="s">
        <v>3320</v>
      </c>
      <c r="FM330" s="346" t="s">
        <v>3320</v>
      </c>
      <c r="FN330" s="346" t="s">
        <v>3320</v>
      </c>
      <c r="FO330" s="346" t="s">
        <v>3320</v>
      </c>
      <c r="FP330" s="346" t="s">
        <v>3320</v>
      </c>
      <c r="FQ330" s="346" t="s">
        <v>3320</v>
      </c>
      <c r="FR330" s="346" t="s">
        <v>3320</v>
      </c>
      <c r="FS330" s="346" t="s">
        <v>3320</v>
      </c>
      <c r="FT330" s="346" t="s">
        <v>3320</v>
      </c>
      <c r="FU330" s="346" t="s">
        <v>3320</v>
      </c>
      <c r="FV330" s="346" t="s">
        <v>3320</v>
      </c>
      <c r="FW330" s="346" t="s">
        <v>3320</v>
      </c>
      <c r="FX330" s="350">
        <v>46072.683344907404</v>
      </c>
      <c r="FY330" s="346" t="s">
        <v>3320</v>
      </c>
      <c r="FZ330" s="346" t="s">
        <v>10029</v>
      </c>
      <c r="GA330" s="346" t="s">
        <v>3320</v>
      </c>
      <c r="GB330" s="346" t="s">
        <v>3320</v>
      </c>
      <c r="GC330" s="346" t="s">
        <v>3320</v>
      </c>
      <c r="GD330" s="346" t="s">
        <v>3320</v>
      </c>
      <c r="GE330" s="346" t="s">
        <v>3320</v>
      </c>
      <c r="GF330" s="346" t="s">
        <v>3320</v>
      </c>
      <c r="GG330" s="346" t="s">
        <v>3320</v>
      </c>
      <c r="GH330" s="346" t="s">
        <v>3320</v>
      </c>
      <c r="GI330" s="346" t="s">
        <v>3320</v>
      </c>
      <c r="GJ330" s="346" t="s">
        <v>3320</v>
      </c>
      <c r="GK330" s="346" t="s">
        <v>3320</v>
      </c>
      <c r="GL330" s="346" t="s">
        <v>3320</v>
      </c>
      <c r="GM330" s="346" t="s">
        <v>3320</v>
      </c>
      <c r="GN330" s="346" t="s">
        <v>3320</v>
      </c>
      <c r="GO330" s="346" t="s">
        <v>3320</v>
      </c>
      <c r="GP330" s="346" t="s">
        <v>3320</v>
      </c>
      <c r="GQ330" s="346" t="s">
        <v>3320</v>
      </c>
      <c r="GR330" s="346" t="s">
        <v>3320</v>
      </c>
      <c r="GS330" s="346" t="s">
        <v>3320</v>
      </c>
      <c r="GT330" s="346" t="s">
        <v>3320</v>
      </c>
      <c r="GU330" s="346" t="s">
        <v>3320</v>
      </c>
      <c r="GV330" s="346" t="s">
        <v>3320</v>
      </c>
      <c r="GW330" s="346" t="s">
        <v>3320</v>
      </c>
      <c r="GX330" s="346" t="s">
        <v>3320</v>
      </c>
      <c r="GY330" s="346" t="s">
        <v>3320</v>
      </c>
      <c r="GZ330" s="346" t="s">
        <v>3320</v>
      </c>
      <c r="HA330" s="346" t="s">
        <v>3320</v>
      </c>
      <c r="HB330" s="346" t="s">
        <v>3320</v>
      </c>
      <c r="HC330" s="346" t="s">
        <v>3320</v>
      </c>
      <c r="HD330" s="346" t="s">
        <v>3320</v>
      </c>
      <c r="HE330" s="346" t="s">
        <v>3320</v>
      </c>
      <c r="HF330" s="346" t="s">
        <v>3320</v>
      </c>
      <c r="HG330" s="346" t="s">
        <v>3320</v>
      </c>
      <c r="HH330" s="346" t="s">
        <v>3320</v>
      </c>
      <c r="HI330" s="346" t="s">
        <v>3320</v>
      </c>
      <c r="HJ330" s="346" t="s">
        <v>3320</v>
      </c>
      <c r="HK330" s="346" t="s">
        <v>3320</v>
      </c>
      <c r="HL330" s="346" t="s">
        <v>3320</v>
      </c>
    </row>
    <row r="331" spans="1:220" ht="15.75" thickBot="1">
      <c r="A331" s="344" t="s">
        <v>11522</v>
      </c>
      <c r="B331" s="345">
        <v>589</v>
      </c>
      <c r="C331" s="346" t="s">
        <v>12038</v>
      </c>
      <c r="D331" s="346" t="s">
        <v>5698</v>
      </c>
      <c r="E331" s="345">
        <v>589</v>
      </c>
      <c r="F331" s="346" t="s">
        <v>6381</v>
      </c>
      <c r="G331" s="346" t="s">
        <v>6382</v>
      </c>
      <c r="H331" s="346" t="s">
        <v>3326</v>
      </c>
      <c r="I331" s="346" t="s">
        <v>5698</v>
      </c>
      <c r="J331" s="346" t="s">
        <v>6384</v>
      </c>
      <c r="K331" s="346" t="s">
        <v>5920</v>
      </c>
      <c r="L331" s="346" t="s">
        <v>5698</v>
      </c>
      <c r="M331" s="346" t="s">
        <v>5698</v>
      </c>
      <c r="N331" s="346" t="s">
        <v>6385</v>
      </c>
      <c r="O331" s="346" t="s">
        <v>6386</v>
      </c>
      <c r="P331" s="346" t="s">
        <v>3320</v>
      </c>
      <c r="Q331" s="346" t="s">
        <v>6387</v>
      </c>
      <c r="R331" s="346" t="s">
        <v>5698</v>
      </c>
      <c r="S331" s="346" t="s">
        <v>6388</v>
      </c>
      <c r="T331" s="346" t="s">
        <v>6389</v>
      </c>
      <c r="U331" s="346" t="s">
        <v>6390</v>
      </c>
      <c r="V331" s="346" t="s">
        <v>733</v>
      </c>
      <c r="W331" s="346" t="s">
        <v>733</v>
      </c>
      <c r="X331" s="346" t="s">
        <v>733</v>
      </c>
      <c r="Y331" s="346" t="s">
        <v>3320</v>
      </c>
      <c r="Z331" s="346" t="s">
        <v>6391</v>
      </c>
      <c r="AA331" s="346" t="s">
        <v>733</v>
      </c>
      <c r="AB331" s="346" t="s">
        <v>6392</v>
      </c>
      <c r="AC331" s="346" t="s">
        <v>6393</v>
      </c>
      <c r="AD331" s="346" t="s">
        <v>6394</v>
      </c>
      <c r="AE331" s="346" t="s">
        <v>6395</v>
      </c>
      <c r="AF331" s="346" t="s">
        <v>6396</v>
      </c>
      <c r="AG331" s="346" t="s">
        <v>6397</v>
      </c>
      <c r="AH331" s="346" t="s">
        <v>3320</v>
      </c>
      <c r="AI331" s="346" t="s">
        <v>3320</v>
      </c>
      <c r="AJ331" s="346" t="s">
        <v>3320</v>
      </c>
      <c r="AK331" s="346" t="s">
        <v>3320</v>
      </c>
      <c r="AL331" s="346" t="s">
        <v>3320</v>
      </c>
      <c r="AM331" s="346" t="s">
        <v>3320</v>
      </c>
      <c r="AN331" s="346" t="s">
        <v>3320</v>
      </c>
      <c r="AO331" s="346" t="s">
        <v>3320</v>
      </c>
      <c r="AP331" s="346" t="s">
        <v>3320</v>
      </c>
      <c r="AQ331" s="346" t="s">
        <v>3320</v>
      </c>
      <c r="AR331" s="346" t="s">
        <v>3320</v>
      </c>
      <c r="AS331" s="346" t="s">
        <v>3320</v>
      </c>
      <c r="AT331" s="346" t="s">
        <v>3320</v>
      </c>
      <c r="AU331" s="346" t="s">
        <v>3320</v>
      </c>
      <c r="AV331" s="346" t="s">
        <v>3320</v>
      </c>
      <c r="AW331" s="346" t="s">
        <v>3320</v>
      </c>
      <c r="AX331" s="346" t="s">
        <v>3320</v>
      </c>
      <c r="AY331" s="346" t="s">
        <v>3320</v>
      </c>
      <c r="AZ331" s="346" t="s">
        <v>3320</v>
      </c>
      <c r="BA331" s="346" t="s">
        <v>3320</v>
      </c>
      <c r="BB331" s="346" t="s">
        <v>3320</v>
      </c>
      <c r="BC331" s="346" t="s">
        <v>3320</v>
      </c>
      <c r="BD331" s="348"/>
      <c r="BE331" s="346" t="s">
        <v>3320</v>
      </c>
      <c r="BF331" s="346" t="s">
        <v>3320</v>
      </c>
      <c r="BG331" s="346" t="s">
        <v>3320</v>
      </c>
      <c r="BH331" s="346" t="s">
        <v>3320</v>
      </c>
      <c r="BI331" s="346" t="s">
        <v>3320</v>
      </c>
      <c r="BJ331" s="346" t="s">
        <v>3320</v>
      </c>
      <c r="BK331" s="346" t="s">
        <v>3320</v>
      </c>
      <c r="BL331" s="346" t="s">
        <v>3320</v>
      </c>
      <c r="BM331" s="346" t="s">
        <v>3320</v>
      </c>
      <c r="BN331" s="346" t="s">
        <v>3320</v>
      </c>
      <c r="BO331" s="346" t="s">
        <v>3320</v>
      </c>
      <c r="BP331" s="346" t="s">
        <v>3320</v>
      </c>
      <c r="BQ331" s="346" t="s">
        <v>3320</v>
      </c>
      <c r="BR331" s="346" t="s">
        <v>3320</v>
      </c>
      <c r="BS331" s="346" t="s">
        <v>3320</v>
      </c>
      <c r="BT331" s="346" t="s">
        <v>3320</v>
      </c>
      <c r="BU331" s="346" t="s">
        <v>3320</v>
      </c>
      <c r="BV331" s="346" t="s">
        <v>3320</v>
      </c>
      <c r="BW331" s="346" t="s">
        <v>3320</v>
      </c>
      <c r="BX331" s="348"/>
      <c r="BY331" s="346" t="s">
        <v>3320</v>
      </c>
      <c r="BZ331" s="346" t="s">
        <v>3320</v>
      </c>
      <c r="CA331" s="346" t="s">
        <v>3320</v>
      </c>
      <c r="CB331" s="346" t="s">
        <v>3320</v>
      </c>
      <c r="CC331" s="346" t="s">
        <v>3320</v>
      </c>
      <c r="CD331" s="346" t="s">
        <v>3320</v>
      </c>
      <c r="CE331" s="346" t="s">
        <v>3320</v>
      </c>
      <c r="CF331" s="346" t="s">
        <v>3320</v>
      </c>
      <c r="CG331" s="346" t="s">
        <v>3320</v>
      </c>
      <c r="CH331" s="348"/>
      <c r="CI331" s="346" t="s">
        <v>3320</v>
      </c>
      <c r="CJ331" s="346" t="s">
        <v>3320</v>
      </c>
      <c r="CK331" s="346" t="s">
        <v>3320</v>
      </c>
      <c r="CL331" s="346" t="s">
        <v>3320</v>
      </c>
      <c r="CM331" s="346" t="s">
        <v>3320</v>
      </c>
      <c r="CN331" s="346" t="s">
        <v>3320</v>
      </c>
      <c r="CO331" s="346" t="s">
        <v>3320</v>
      </c>
      <c r="CP331" s="346" t="s">
        <v>3320</v>
      </c>
      <c r="CQ331" s="346" t="s">
        <v>3320</v>
      </c>
      <c r="CR331" s="346" t="s">
        <v>3320</v>
      </c>
      <c r="CS331" s="346" t="s">
        <v>3320</v>
      </c>
      <c r="CT331" s="346" t="s">
        <v>3320</v>
      </c>
      <c r="CU331" s="346" t="s">
        <v>3320</v>
      </c>
      <c r="CV331" s="346" t="s">
        <v>3320</v>
      </c>
      <c r="CW331" s="346" t="s">
        <v>3320</v>
      </c>
      <c r="CX331" s="346" t="s">
        <v>3320</v>
      </c>
      <c r="CY331" s="346" t="s">
        <v>3320</v>
      </c>
      <c r="CZ331" s="346" t="s">
        <v>3320</v>
      </c>
      <c r="DA331" s="346" t="s">
        <v>3320</v>
      </c>
      <c r="DB331" s="346" t="s">
        <v>3320</v>
      </c>
      <c r="DC331" s="346" t="s">
        <v>3320</v>
      </c>
      <c r="DD331" s="346" t="s">
        <v>3320</v>
      </c>
      <c r="DE331" s="346" t="s">
        <v>3320</v>
      </c>
      <c r="DF331" s="346" t="s">
        <v>3320</v>
      </c>
      <c r="DG331" s="346" t="s">
        <v>3320</v>
      </c>
      <c r="DH331" s="346" t="s">
        <v>3320</v>
      </c>
      <c r="DI331" s="346" t="s">
        <v>3320</v>
      </c>
      <c r="DJ331" s="346" t="s">
        <v>3320</v>
      </c>
      <c r="DK331" s="346" t="s">
        <v>3320</v>
      </c>
      <c r="DL331" s="346" t="s">
        <v>3320</v>
      </c>
      <c r="DM331" s="346" t="s">
        <v>3320</v>
      </c>
      <c r="DN331" s="346" t="s">
        <v>3320</v>
      </c>
      <c r="DO331" s="346" t="s">
        <v>3320</v>
      </c>
      <c r="DP331" s="346" t="s">
        <v>3320</v>
      </c>
      <c r="DQ331" s="346" t="s">
        <v>3320</v>
      </c>
      <c r="DR331" s="346" t="s">
        <v>3320</v>
      </c>
      <c r="DS331" s="346" t="s">
        <v>3320</v>
      </c>
      <c r="DT331" s="346" t="s">
        <v>3320</v>
      </c>
      <c r="DU331" s="346" t="s">
        <v>3320</v>
      </c>
      <c r="DV331" s="346" t="s">
        <v>3320</v>
      </c>
      <c r="DW331" s="346" t="s">
        <v>3320</v>
      </c>
      <c r="DX331" s="346" t="s">
        <v>3320</v>
      </c>
      <c r="DY331" s="346" t="s">
        <v>3320</v>
      </c>
      <c r="DZ331" s="346" t="s">
        <v>3320</v>
      </c>
      <c r="EA331" s="346" t="s">
        <v>3320</v>
      </c>
      <c r="EB331" s="346" t="s">
        <v>3320</v>
      </c>
      <c r="EC331" s="346" t="s">
        <v>3320</v>
      </c>
      <c r="ED331" s="346" t="s">
        <v>3320</v>
      </c>
      <c r="EE331" s="346" t="s">
        <v>3320</v>
      </c>
      <c r="EF331" s="346" t="s">
        <v>3320</v>
      </c>
      <c r="EG331" s="346" t="s">
        <v>3320</v>
      </c>
      <c r="EH331" s="346" t="s">
        <v>3320</v>
      </c>
      <c r="EI331" s="346" t="s">
        <v>3320</v>
      </c>
      <c r="EJ331" s="346" t="s">
        <v>3320</v>
      </c>
      <c r="EK331" s="346" t="s">
        <v>3320</v>
      </c>
      <c r="EL331" s="346" t="s">
        <v>3320</v>
      </c>
      <c r="EM331" s="346" t="s">
        <v>3320</v>
      </c>
      <c r="EN331" s="348"/>
      <c r="EO331" s="346" t="s">
        <v>3320</v>
      </c>
      <c r="EP331" s="346" t="s">
        <v>3320</v>
      </c>
      <c r="EQ331" s="346" t="s">
        <v>3320</v>
      </c>
      <c r="ER331" s="346" t="s">
        <v>3320</v>
      </c>
      <c r="ES331" s="346" t="s">
        <v>3320</v>
      </c>
      <c r="ET331" s="346" t="s">
        <v>3320</v>
      </c>
      <c r="EU331" s="346" t="s">
        <v>3320</v>
      </c>
      <c r="EV331" s="346" t="s">
        <v>3320</v>
      </c>
      <c r="EW331" s="346" t="s">
        <v>3320</v>
      </c>
      <c r="EX331" s="346" t="s">
        <v>3320</v>
      </c>
      <c r="EY331" s="346" t="s">
        <v>3320</v>
      </c>
      <c r="EZ331" s="346" t="s">
        <v>3320</v>
      </c>
      <c r="FA331" s="346" t="s">
        <v>3320</v>
      </c>
      <c r="FB331" s="346" t="s">
        <v>3320</v>
      </c>
      <c r="FC331" s="346" t="s">
        <v>3320</v>
      </c>
      <c r="FD331" s="346" t="s">
        <v>3320</v>
      </c>
      <c r="FE331" s="346" t="s">
        <v>1214</v>
      </c>
      <c r="FF331" s="346" t="s">
        <v>3320</v>
      </c>
      <c r="FG331" s="346" t="s">
        <v>3320</v>
      </c>
      <c r="FH331" s="346" t="s">
        <v>3320</v>
      </c>
      <c r="FI331" s="346" t="s">
        <v>3320</v>
      </c>
      <c r="FJ331" s="346" t="s">
        <v>3320</v>
      </c>
      <c r="FK331" s="346" t="s">
        <v>3320</v>
      </c>
      <c r="FL331" s="346" t="s">
        <v>3320</v>
      </c>
      <c r="FM331" s="346" t="s">
        <v>3320</v>
      </c>
      <c r="FN331" s="346" t="s">
        <v>3320</v>
      </c>
      <c r="FO331" s="346" t="s">
        <v>3320</v>
      </c>
      <c r="FP331" s="346" t="s">
        <v>3320</v>
      </c>
      <c r="FQ331" s="346" t="s">
        <v>3320</v>
      </c>
      <c r="FR331" s="346" t="s">
        <v>3320</v>
      </c>
      <c r="FS331" s="346" t="s">
        <v>3320</v>
      </c>
      <c r="FT331" s="346" t="s">
        <v>3320</v>
      </c>
      <c r="FU331" s="346" t="s">
        <v>3320</v>
      </c>
      <c r="FV331" s="346" t="s">
        <v>3320</v>
      </c>
      <c r="FW331" s="346" t="s">
        <v>3320</v>
      </c>
      <c r="FX331" s="350">
        <v>46071.448333333334</v>
      </c>
      <c r="FY331" s="346" t="s">
        <v>3320</v>
      </c>
      <c r="FZ331" s="346" t="s">
        <v>10029</v>
      </c>
      <c r="GA331" s="346" t="s">
        <v>3320</v>
      </c>
      <c r="GB331" s="346" t="s">
        <v>3320</v>
      </c>
      <c r="GC331" s="346" t="s">
        <v>3320</v>
      </c>
      <c r="GD331" s="346" t="s">
        <v>3320</v>
      </c>
      <c r="GE331" s="346" t="s">
        <v>3320</v>
      </c>
      <c r="GF331" s="346" t="s">
        <v>3320</v>
      </c>
      <c r="GG331" s="346" t="s">
        <v>3320</v>
      </c>
      <c r="GH331" s="346" t="s">
        <v>3320</v>
      </c>
      <c r="GI331" s="346" t="s">
        <v>3320</v>
      </c>
      <c r="GJ331" s="346" t="s">
        <v>3320</v>
      </c>
      <c r="GK331" s="346" t="s">
        <v>3320</v>
      </c>
      <c r="GL331" s="346" t="s">
        <v>3320</v>
      </c>
      <c r="GM331" s="346" t="s">
        <v>3320</v>
      </c>
      <c r="GN331" s="346" t="s">
        <v>3320</v>
      </c>
      <c r="GO331" s="346" t="s">
        <v>3320</v>
      </c>
      <c r="GP331" s="346" t="s">
        <v>3320</v>
      </c>
      <c r="GQ331" s="346" t="s">
        <v>3320</v>
      </c>
      <c r="GR331" s="346" t="s">
        <v>3320</v>
      </c>
      <c r="GS331" s="346" t="s">
        <v>3320</v>
      </c>
      <c r="GT331" s="346" t="s">
        <v>3320</v>
      </c>
      <c r="GU331" s="346" t="s">
        <v>3320</v>
      </c>
      <c r="GV331" s="346" t="s">
        <v>3320</v>
      </c>
      <c r="GW331" s="346" t="s">
        <v>3320</v>
      </c>
      <c r="GX331" s="346" t="s">
        <v>3320</v>
      </c>
      <c r="GY331" s="346" t="s">
        <v>3320</v>
      </c>
      <c r="GZ331" s="346" t="s">
        <v>3320</v>
      </c>
      <c r="HA331" s="346" t="s">
        <v>3320</v>
      </c>
      <c r="HB331" s="346" t="s">
        <v>3320</v>
      </c>
      <c r="HC331" s="346" t="s">
        <v>3320</v>
      </c>
      <c r="HD331" s="346" t="s">
        <v>3320</v>
      </c>
      <c r="HE331" s="346" t="s">
        <v>3320</v>
      </c>
      <c r="HF331" s="346" t="s">
        <v>3320</v>
      </c>
      <c r="HG331" s="346" t="s">
        <v>3320</v>
      </c>
      <c r="HH331" s="346" t="s">
        <v>3320</v>
      </c>
      <c r="HI331" s="346" t="s">
        <v>3320</v>
      </c>
      <c r="HJ331" s="346" t="s">
        <v>3320</v>
      </c>
      <c r="HK331" s="346" t="s">
        <v>3320</v>
      </c>
      <c r="HL331" s="346" t="s">
        <v>3320</v>
      </c>
    </row>
    <row r="332" spans="1:220" ht="15.75" thickBot="1">
      <c r="A332" s="344" t="s">
        <v>11522</v>
      </c>
      <c r="B332" s="345">
        <v>592</v>
      </c>
      <c r="C332" s="346" t="s">
        <v>12039</v>
      </c>
      <c r="D332" s="346" t="s">
        <v>5698</v>
      </c>
      <c r="E332" s="345">
        <v>592</v>
      </c>
      <c r="F332" s="346" t="s">
        <v>12040</v>
      </c>
      <c r="G332" s="346" t="s">
        <v>12041</v>
      </c>
      <c r="H332" s="346" t="s">
        <v>3326</v>
      </c>
      <c r="I332" s="346" t="s">
        <v>5698</v>
      </c>
      <c r="J332" s="346" t="s">
        <v>12042</v>
      </c>
      <c r="K332" s="346" t="s">
        <v>12043</v>
      </c>
      <c r="L332" s="346" t="s">
        <v>12044</v>
      </c>
      <c r="M332" s="346" t="s">
        <v>12043</v>
      </c>
      <c r="N332" s="346" t="s">
        <v>12045</v>
      </c>
      <c r="O332" s="346" t="s">
        <v>12046</v>
      </c>
      <c r="P332" s="346" t="s">
        <v>12041</v>
      </c>
      <c r="Q332" s="346" t="s">
        <v>12047</v>
      </c>
      <c r="R332" s="346" t="s">
        <v>12048</v>
      </c>
      <c r="S332" s="346" t="s">
        <v>12049</v>
      </c>
      <c r="T332" s="346" t="s">
        <v>12050</v>
      </c>
      <c r="U332" s="346" t="s">
        <v>12051</v>
      </c>
      <c r="V332" s="346" t="s">
        <v>733</v>
      </c>
      <c r="W332" s="346" t="s">
        <v>733</v>
      </c>
      <c r="X332" s="346" t="s">
        <v>733</v>
      </c>
      <c r="Y332" s="346" t="s">
        <v>3320</v>
      </c>
      <c r="Z332" s="346" t="s">
        <v>12052</v>
      </c>
      <c r="AA332" s="346" t="s">
        <v>733</v>
      </c>
      <c r="AB332" s="346" t="s">
        <v>12053</v>
      </c>
      <c r="AC332" s="346" t="s">
        <v>12054</v>
      </c>
      <c r="AD332" s="346" t="s">
        <v>12055</v>
      </c>
      <c r="AE332" s="346" t="s">
        <v>12056</v>
      </c>
      <c r="AF332" s="346" t="s">
        <v>12057</v>
      </c>
      <c r="AG332" s="346" t="s">
        <v>12058</v>
      </c>
      <c r="AH332" s="346" t="s">
        <v>3320</v>
      </c>
      <c r="AI332" s="346" t="s">
        <v>3320</v>
      </c>
      <c r="AJ332" s="346" t="s">
        <v>3320</v>
      </c>
      <c r="AK332" s="346" t="s">
        <v>3320</v>
      </c>
      <c r="AL332" s="346" t="s">
        <v>3320</v>
      </c>
      <c r="AM332" s="346" t="s">
        <v>3320</v>
      </c>
      <c r="AN332" s="346" t="s">
        <v>3320</v>
      </c>
      <c r="AO332" s="346" t="s">
        <v>3320</v>
      </c>
      <c r="AP332" s="346" t="s">
        <v>3320</v>
      </c>
      <c r="AQ332" s="346" t="s">
        <v>3320</v>
      </c>
      <c r="AR332" s="346" t="s">
        <v>3320</v>
      </c>
      <c r="AS332" s="346" t="s">
        <v>3320</v>
      </c>
      <c r="AT332" s="346" t="s">
        <v>3320</v>
      </c>
      <c r="AU332" s="346" t="s">
        <v>3320</v>
      </c>
      <c r="AV332" s="346" t="s">
        <v>3320</v>
      </c>
      <c r="AW332" s="346" t="s">
        <v>3320</v>
      </c>
      <c r="AX332" s="346" t="s">
        <v>3320</v>
      </c>
      <c r="AY332" s="346" t="s">
        <v>3320</v>
      </c>
      <c r="AZ332" s="346" t="s">
        <v>3320</v>
      </c>
      <c r="BA332" s="346" t="s">
        <v>3320</v>
      </c>
      <c r="BB332" s="346" t="s">
        <v>3320</v>
      </c>
      <c r="BC332" s="346" t="s">
        <v>3320</v>
      </c>
      <c r="BD332" s="348"/>
      <c r="BE332" s="346" t="s">
        <v>3320</v>
      </c>
      <c r="BF332" s="346" t="s">
        <v>3320</v>
      </c>
      <c r="BG332" s="346" t="s">
        <v>3320</v>
      </c>
      <c r="BH332" s="346" t="s">
        <v>3320</v>
      </c>
      <c r="BI332" s="346" t="s">
        <v>3320</v>
      </c>
      <c r="BJ332" s="346" t="s">
        <v>3320</v>
      </c>
      <c r="BK332" s="346" t="s">
        <v>3320</v>
      </c>
      <c r="BL332" s="346" t="s">
        <v>3320</v>
      </c>
      <c r="BM332" s="346" t="s">
        <v>3320</v>
      </c>
      <c r="BN332" s="346" t="s">
        <v>3320</v>
      </c>
      <c r="BO332" s="346" t="s">
        <v>3320</v>
      </c>
      <c r="BP332" s="346" t="s">
        <v>3320</v>
      </c>
      <c r="BQ332" s="346" t="s">
        <v>3320</v>
      </c>
      <c r="BR332" s="346" t="s">
        <v>3320</v>
      </c>
      <c r="BS332" s="346" t="s">
        <v>3320</v>
      </c>
      <c r="BT332" s="346" t="s">
        <v>3320</v>
      </c>
      <c r="BU332" s="346" t="s">
        <v>3320</v>
      </c>
      <c r="BV332" s="346" t="s">
        <v>3320</v>
      </c>
      <c r="BW332" s="346" t="s">
        <v>3320</v>
      </c>
      <c r="BX332" s="348"/>
      <c r="BY332" s="346" t="s">
        <v>3320</v>
      </c>
      <c r="BZ332" s="346" t="s">
        <v>3320</v>
      </c>
      <c r="CA332" s="346" t="s">
        <v>3320</v>
      </c>
      <c r="CB332" s="346" t="s">
        <v>3320</v>
      </c>
      <c r="CC332" s="346" t="s">
        <v>3320</v>
      </c>
      <c r="CD332" s="346" t="s">
        <v>3320</v>
      </c>
      <c r="CE332" s="346" t="s">
        <v>3320</v>
      </c>
      <c r="CF332" s="346" t="s">
        <v>3320</v>
      </c>
      <c r="CG332" s="346" t="s">
        <v>3320</v>
      </c>
      <c r="CH332" s="348"/>
      <c r="CI332" s="346" t="s">
        <v>3320</v>
      </c>
      <c r="CJ332" s="346" t="s">
        <v>3320</v>
      </c>
      <c r="CK332" s="346" t="s">
        <v>3320</v>
      </c>
      <c r="CL332" s="346" t="s">
        <v>3320</v>
      </c>
      <c r="CM332" s="346" t="s">
        <v>3320</v>
      </c>
      <c r="CN332" s="346" t="s">
        <v>3320</v>
      </c>
      <c r="CO332" s="346" t="s">
        <v>3320</v>
      </c>
      <c r="CP332" s="346" t="s">
        <v>3320</v>
      </c>
      <c r="CQ332" s="346" t="s">
        <v>3320</v>
      </c>
      <c r="CR332" s="346" t="s">
        <v>3320</v>
      </c>
      <c r="CS332" s="346" t="s">
        <v>3320</v>
      </c>
      <c r="CT332" s="346" t="s">
        <v>3320</v>
      </c>
      <c r="CU332" s="346" t="s">
        <v>3320</v>
      </c>
      <c r="CV332" s="346" t="s">
        <v>3320</v>
      </c>
      <c r="CW332" s="346" t="s">
        <v>3320</v>
      </c>
      <c r="CX332" s="346" t="s">
        <v>3320</v>
      </c>
      <c r="CY332" s="346" t="s">
        <v>3320</v>
      </c>
      <c r="CZ332" s="346" t="s">
        <v>3320</v>
      </c>
      <c r="DA332" s="346" t="s">
        <v>3320</v>
      </c>
      <c r="DB332" s="346" t="s">
        <v>3320</v>
      </c>
      <c r="DC332" s="346" t="s">
        <v>3320</v>
      </c>
      <c r="DD332" s="346" t="s">
        <v>3320</v>
      </c>
      <c r="DE332" s="346" t="s">
        <v>3320</v>
      </c>
      <c r="DF332" s="346" t="s">
        <v>3320</v>
      </c>
      <c r="DG332" s="346" t="s">
        <v>3320</v>
      </c>
      <c r="DH332" s="346" t="s">
        <v>3320</v>
      </c>
      <c r="DI332" s="346" t="s">
        <v>3320</v>
      </c>
      <c r="DJ332" s="346" t="s">
        <v>3320</v>
      </c>
      <c r="DK332" s="346" t="s">
        <v>3320</v>
      </c>
      <c r="DL332" s="346" t="s">
        <v>3320</v>
      </c>
      <c r="DM332" s="346" t="s">
        <v>3320</v>
      </c>
      <c r="DN332" s="346" t="s">
        <v>3320</v>
      </c>
      <c r="DO332" s="346" t="s">
        <v>3320</v>
      </c>
      <c r="DP332" s="346" t="s">
        <v>3320</v>
      </c>
      <c r="DQ332" s="346" t="s">
        <v>3320</v>
      </c>
      <c r="DR332" s="346" t="s">
        <v>3320</v>
      </c>
      <c r="DS332" s="346" t="s">
        <v>3320</v>
      </c>
      <c r="DT332" s="346" t="s">
        <v>3320</v>
      </c>
      <c r="DU332" s="346" t="s">
        <v>3320</v>
      </c>
      <c r="DV332" s="346" t="s">
        <v>3320</v>
      </c>
      <c r="DW332" s="346" t="s">
        <v>3320</v>
      </c>
      <c r="DX332" s="346" t="s">
        <v>3320</v>
      </c>
      <c r="DY332" s="346" t="s">
        <v>3320</v>
      </c>
      <c r="DZ332" s="346" t="s">
        <v>3320</v>
      </c>
      <c r="EA332" s="346" t="s">
        <v>3320</v>
      </c>
      <c r="EB332" s="346" t="s">
        <v>3320</v>
      </c>
      <c r="EC332" s="346" t="s">
        <v>3320</v>
      </c>
      <c r="ED332" s="346" t="s">
        <v>3320</v>
      </c>
      <c r="EE332" s="346" t="s">
        <v>3320</v>
      </c>
      <c r="EF332" s="346" t="s">
        <v>3320</v>
      </c>
      <c r="EG332" s="346" t="s">
        <v>3320</v>
      </c>
      <c r="EH332" s="346" t="s">
        <v>3320</v>
      </c>
      <c r="EI332" s="346" t="s">
        <v>3320</v>
      </c>
      <c r="EJ332" s="346" t="s">
        <v>3320</v>
      </c>
      <c r="EK332" s="346" t="s">
        <v>3320</v>
      </c>
      <c r="EL332" s="346" t="s">
        <v>3320</v>
      </c>
      <c r="EM332" s="346" t="s">
        <v>3320</v>
      </c>
      <c r="EN332" s="348"/>
      <c r="EO332" s="346" t="s">
        <v>3320</v>
      </c>
      <c r="EP332" s="346" t="s">
        <v>3320</v>
      </c>
      <c r="EQ332" s="346" t="s">
        <v>3320</v>
      </c>
      <c r="ER332" s="346" t="s">
        <v>3320</v>
      </c>
      <c r="ES332" s="346" t="s">
        <v>3320</v>
      </c>
      <c r="ET332" s="346" t="s">
        <v>3320</v>
      </c>
      <c r="EU332" s="346" t="s">
        <v>3320</v>
      </c>
      <c r="EV332" s="346" t="s">
        <v>3320</v>
      </c>
      <c r="EW332" s="346" t="s">
        <v>3320</v>
      </c>
      <c r="EX332" s="346" t="s">
        <v>3320</v>
      </c>
      <c r="EY332" s="346" t="s">
        <v>3320</v>
      </c>
      <c r="EZ332" s="346" t="s">
        <v>3320</v>
      </c>
      <c r="FA332" s="346" t="s">
        <v>3320</v>
      </c>
      <c r="FB332" s="346" t="s">
        <v>3320</v>
      </c>
      <c r="FC332" s="346" t="s">
        <v>3320</v>
      </c>
      <c r="FD332" s="346" t="s">
        <v>3320</v>
      </c>
      <c r="FE332" s="346" t="s">
        <v>1214</v>
      </c>
      <c r="FF332" s="346" t="s">
        <v>3320</v>
      </c>
      <c r="FG332" s="346" t="s">
        <v>3320</v>
      </c>
      <c r="FH332" s="346" t="s">
        <v>3320</v>
      </c>
      <c r="FI332" s="346" t="s">
        <v>3320</v>
      </c>
      <c r="FJ332" s="346" t="s">
        <v>3320</v>
      </c>
      <c r="FK332" s="346" t="s">
        <v>3320</v>
      </c>
      <c r="FL332" s="346" t="s">
        <v>3320</v>
      </c>
      <c r="FM332" s="346" t="s">
        <v>3320</v>
      </c>
      <c r="FN332" s="346" t="s">
        <v>3320</v>
      </c>
      <c r="FO332" s="346" t="s">
        <v>3320</v>
      </c>
      <c r="FP332" s="346" t="s">
        <v>3320</v>
      </c>
      <c r="FQ332" s="346" t="s">
        <v>3320</v>
      </c>
      <c r="FR332" s="346" t="s">
        <v>3320</v>
      </c>
      <c r="FS332" s="346" t="s">
        <v>3320</v>
      </c>
      <c r="FT332" s="346" t="s">
        <v>3320</v>
      </c>
      <c r="FU332" s="346" t="s">
        <v>3320</v>
      </c>
      <c r="FV332" s="346" t="s">
        <v>3320</v>
      </c>
      <c r="FW332" s="346" t="s">
        <v>3320</v>
      </c>
      <c r="FX332" s="350">
        <v>46072.612233796295</v>
      </c>
      <c r="FY332" s="346" t="s">
        <v>3320</v>
      </c>
      <c r="FZ332" s="346" t="s">
        <v>10029</v>
      </c>
      <c r="GA332" s="346" t="s">
        <v>3320</v>
      </c>
      <c r="GB332" s="346" t="s">
        <v>3320</v>
      </c>
      <c r="GC332" s="346" t="s">
        <v>3320</v>
      </c>
      <c r="GD332" s="346" t="s">
        <v>3320</v>
      </c>
      <c r="GE332" s="346" t="s">
        <v>3320</v>
      </c>
      <c r="GF332" s="346" t="s">
        <v>3320</v>
      </c>
      <c r="GG332" s="346" t="s">
        <v>3320</v>
      </c>
      <c r="GH332" s="346" t="s">
        <v>3320</v>
      </c>
      <c r="GI332" s="346" t="s">
        <v>3320</v>
      </c>
      <c r="GJ332" s="346" t="s">
        <v>3320</v>
      </c>
      <c r="GK332" s="346" t="s">
        <v>3320</v>
      </c>
      <c r="GL332" s="346" t="s">
        <v>3320</v>
      </c>
      <c r="GM332" s="346" t="s">
        <v>3320</v>
      </c>
      <c r="GN332" s="346" t="s">
        <v>3320</v>
      </c>
      <c r="GO332" s="346" t="s">
        <v>3320</v>
      </c>
      <c r="GP332" s="346" t="s">
        <v>3320</v>
      </c>
      <c r="GQ332" s="346" t="s">
        <v>3320</v>
      </c>
      <c r="GR332" s="346" t="s">
        <v>3320</v>
      </c>
      <c r="GS332" s="346" t="s">
        <v>3320</v>
      </c>
      <c r="GT332" s="346" t="s">
        <v>3320</v>
      </c>
      <c r="GU332" s="346" t="s">
        <v>3320</v>
      </c>
      <c r="GV332" s="346" t="s">
        <v>3320</v>
      </c>
      <c r="GW332" s="346" t="s">
        <v>3320</v>
      </c>
      <c r="GX332" s="346" t="s">
        <v>3320</v>
      </c>
      <c r="GY332" s="346" t="s">
        <v>3320</v>
      </c>
      <c r="GZ332" s="346" t="s">
        <v>3320</v>
      </c>
      <c r="HA332" s="346" t="s">
        <v>3320</v>
      </c>
      <c r="HB332" s="346" t="s">
        <v>3320</v>
      </c>
      <c r="HC332" s="346" t="s">
        <v>3320</v>
      </c>
      <c r="HD332" s="346" t="s">
        <v>3320</v>
      </c>
      <c r="HE332" s="346" t="s">
        <v>3320</v>
      </c>
      <c r="HF332" s="346" t="s">
        <v>3320</v>
      </c>
      <c r="HG332" s="346" t="s">
        <v>3320</v>
      </c>
      <c r="HH332" s="346" t="s">
        <v>3320</v>
      </c>
      <c r="HI332" s="346" t="s">
        <v>3320</v>
      </c>
      <c r="HJ332" s="346" t="s">
        <v>3320</v>
      </c>
      <c r="HK332" s="346" t="s">
        <v>3320</v>
      </c>
      <c r="HL332" s="346" t="s">
        <v>3320</v>
      </c>
    </row>
    <row r="333" spans="1:220" ht="15.75" thickBot="1">
      <c r="A333" s="344" t="s">
        <v>11522</v>
      </c>
      <c r="B333" s="345">
        <v>899</v>
      </c>
      <c r="C333" s="346" t="s">
        <v>12059</v>
      </c>
      <c r="D333" s="346" t="s">
        <v>5698</v>
      </c>
      <c r="E333" s="345">
        <v>899</v>
      </c>
      <c r="F333" s="346" t="s">
        <v>5780</v>
      </c>
      <c r="G333" s="346" t="s">
        <v>5781</v>
      </c>
      <c r="H333" s="346" t="s">
        <v>11388</v>
      </c>
      <c r="I333" s="346" t="s">
        <v>5643</v>
      </c>
      <c r="J333" s="346" t="s">
        <v>4657</v>
      </c>
      <c r="K333" s="346" t="s">
        <v>11347</v>
      </c>
      <c r="L333" s="346" t="s">
        <v>5784</v>
      </c>
      <c r="M333" s="346" t="s">
        <v>5785</v>
      </c>
      <c r="N333" s="346" t="s">
        <v>5786</v>
      </c>
      <c r="O333" s="346" t="s">
        <v>5787</v>
      </c>
      <c r="P333" s="346" t="s">
        <v>3320</v>
      </c>
      <c r="Q333" s="346" t="s">
        <v>5788</v>
      </c>
      <c r="R333" s="346" t="s">
        <v>5698</v>
      </c>
      <c r="S333" s="346" t="s">
        <v>5789</v>
      </c>
      <c r="T333" s="346" t="s">
        <v>5790</v>
      </c>
      <c r="U333" s="346" t="s">
        <v>5791</v>
      </c>
      <c r="V333" s="346" t="s">
        <v>733</v>
      </c>
      <c r="W333" s="346" t="s">
        <v>733</v>
      </c>
      <c r="X333" s="346" t="s">
        <v>733</v>
      </c>
      <c r="Y333" s="346" t="s">
        <v>3320</v>
      </c>
      <c r="Z333" s="346" t="s">
        <v>5792</v>
      </c>
      <c r="AA333" s="346" t="s">
        <v>733</v>
      </c>
      <c r="AB333" s="346" t="s">
        <v>5793</v>
      </c>
      <c r="AC333" s="346" t="s">
        <v>5794</v>
      </c>
      <c r="AD333" s="346" t="s">
        <v>5659</v>
      </c>
      <c r="AE333" s="346" t="s">
        <v>5795</v>
      </c>
      <c r="AF333" s="346" t="s">
        <v>5796</v>
      </c>
      <c r="AG333" s="346" t="s">
        <v>5797</v>
      </c>
      <c r="AH333" s="346" t="s">
        <v>733</v>
      </c>
      <c r="AI333" s="346" t="s">
        <v>11302</v>
      </c>
      <c r="AJ333" s="346" t="s">
        <v>3320</v>
      </c>
      <c r="AK333" s="346" t="s">
        <v>3320</v>
      </c>
      <c r="AL333" s="346" t="s">
        <v>3320</v>
      </c>
      <c r="AM333" s="346" t="s">
        <v>3320</v>
      </c>
      <c r="AN333" s="346" t="s">
        <v>3320</v>
      </c>
      <c r="AO333" s="346" t="s">
        <v>3320</v>
      </c>
      <c r="AP333" s="346" t="s">
        <v>3320</v>
      </c>
      <c r="AQ333" s="346" t="s">
        <v>3320</v>
      </c>
      <c r="AR333" s="346" t="s">
        <v>3320</v>
      </c>
      <c r="AS333" s="346" t="s">
        <v>3320</v>
      </c>
      <c r="AT333" s="346" t="s">
        <v>3320</v>
      </c>
      <c r="AU333" s="346" t="s">
        <v>3320</v>
      </c>
      <c r="AV333" s="346" t="s">
        <v>3320</v>
      </c>
      <c r="AW333" s="346" t="s">
        <v>3320</v>
      </c>
      <c r="AX333" s="346" t="s">
        <v>3320</v>
      </c>
      <c r="AY333" s="346" t="s">
        <v>3320</v>
      </c>
      <c r="AZ333" s="346" t="s">
        <v>3320</v>
      </c>
      <c r="BA333" s="346" t="s">
        <v>3320</v>
      </c>
      <c r="BB333" s="346" t="s">
        <v>3320</v>
      </c>
      <c r="BC333" s="346" t="s">
        <v>3320</v>
      </c>
      <c r="BD333" s="348"/>
      <c r="BE333" s="346" t="s">
        <v>3320</v>
      </c>
      <c r="BF333" s="346" t="s">
        <v>3320</v>
      </c>
      <c r="BG333" s="346" t="s">
        <v>3320</v>
      </c>
      <c r="BH333" s="346" t="s">
        <v>3320</v>
      </c>
      <c r="BI333" s="346" t="s">
        <v>3320</v>
      </c>
      <c r="BJ333" s="346" t="s">
        <v>3320</v>
      </c>
      <c r="BK333" s="346" t="s">
        <v>3320</v>
      </c>
      <c r="BL333" s="346" t="s">
        <v>3320</v>
      </c>
      <c r="BM333" s="346" t="s">
        <v>3320</v>
      </c>
      <c r="BN333" s="346" t="s">
        <v>3320</v>
      </c>
      <c r="BO333" s="346" t="s">
        <v>3320</v>
      </c>
      <c r="BP333" s="346" t="s">
        <v>3320</v>
      </c>
      <c r="BQ333" s="346" t="s">
        <v>3320</v>
      </c>
      <c r="BR333" s="346" t="s">
        <v>3320</v>
      </c>
      <c r="BS333" s="346" t="s">
        <v>3320</v>
      </c>
      <c r="BT333" s="346" t="s">
        <v>3320</v>
      </c>
      <c r="BU333" s="346" t="s">
        <v>3320</v>
      </c>
      <c r="BV333" s="346" t="s">
        <v>3320</v>
      </c>
      <c r="BW333" s="346" t="s">
        <v>3320</v>
      </c>
      <c r="BX333" s="348"/>
      <c r="BY333" s="346" t="s">
        <v>3320</v>
      </c>
      <c r="BZ333" s="346" t="s">
        <v>3320</v>
      </c>
      <c r="CA333" s="346" t="s">
        <v>3320</v>
      </c>
      <c r="CB333" s="346" t="s">
        <v>3320</v>
      </c>
      <c r="CC333" s="346" t="s">
        <v>3320</v>
      </c>
      <c r="CD333" s="346" t="s">
        <v>3320</v>
      </c>
      <c r="CE333" s="346" t="s">
        <v>3320</v>
      </c>
      <c r="CF333" s="346" t="s">
        <v>3320</v>
      </c>
      <c r="CG333" s="346" t="s">
        <v>3320</v>
      </c>
      <c r="CH333" s="348"/>
      <c r="CI333" s="346" t="s">
        <v>3320</v>
      </c>
      <c r="CJ333" s="346" t="s">
        <v>3320</v>
      </c>
      <c r="CK333" s="346" t="s">
        <v>3320</v>
      </c>
      <c r="CL333" s="346" t="s">
        <v>3320</v>
      </c>
      <c r="CM333" s="346" t="s">
        <v>3320</v>
      </c>
      <c r="CN333" s="346" t="s">
        <v>3320</v>
      </c>
      <c r="CO333" s="346" t="s">
        <v>3320</v>
      </c>
      <c r="CP333" s="346" t="s">
        <v>3320</v>
      </c>
      <c r="CQ333" s="346" t="s">
        <v>3320</v>
      </c>
      <c r="CR333" s="346" t="s">
        <v>3320</v>
      </c>
      <c r="CS333" s="346" t="s">
        <v>3320</v>
      </c>
      <c r="CT333" s="346" t="s">
        <v>3320</v>
      </c>
      <c r="CU333" s="346" t="s">
        <v>3320</v>
      </c>
      <c r="CV333" s="346" t="s">
        <v>3320</v>
      </c>
      <c r="CW333" s="346" t="s">
        <v>3320</v>
      </c>
      <c r="CX333" s="346" t="s">
        <v>3320</v>
      </c>
      <c r="CY333" s="346" t="s">
        <v>3320</v>
      </c>
      <c r="CZ333" s="346" t="s">
        <v>3320</v>
      </c>
      <c r="DA333" s="346" t="s">
        <v>3320</v>
      </c>
      <c r="DB333" s="346" t="s">
        <v>3320</v>
      </c>
      <c r="DC333" s="346" t="s">
        <v>3320</v>
      </c>
      <c r="DD333" s="346" t="s">
        <v>3320</v>
      </c>
      <c r="DE333" s="346" t="s">
        <v>3320</v>
      </c>
      <c r="DF333" s="346" t="s">
        <v>3320</v>
      </c>
      <c r="DG333" s="346" t="s">
        <v>3320</v>
      </c>
      <c r="DH333" s="346" t="s">
        <v>3320</v>
      </c>
      <c r="DI333" s="346" t="s">
        <v>3320</v>
      </c>
      <c r="DJ333" s="346" t="s">
        <v>3320</v>
      </c>
      <c r="DK333" s="346" t="s">
        <v>3320</v>
      </c>
      <c r="DL333" s="346" t="s">
        <v>3320</v>
      </c>
      <c r="DM333" s="346" t="s">
        <v>3320</v>
      </c>
      <c r="DN333" s="346" t="s">
        <v>3320</v>
      </c>
      <c r="DO333" s="346" t="s">
        <v>3320</v>
      </c>
      <c r="DP333" s="346" t="s">
        <v>3320</v>
      </c>
      <c r="DQ333" s="346" t="s">
        <v>3320</v>
      </c>
      <c r="DR333" s="346" t="s">
        <v>3320</v>
      </c>
      <c r="DS333" s="346" t="s">
        <v>3320</v>
      </c>
      <c r="DT333" s="346" t="s">
        <v>3320</v>
      </c>
      <c r="DU333" s="346" t="s">
        <v>3320</v>
      </c>
      <c r="DV333" s="346" t="s">
        <v>3320</v>
      </c>
      <c r="DW333" s="346" t="s">
        <v>3320</v>
      </c>
      <c r="DX333" s="346" t="s">
        <v>3320</v>
      </c>
      <c r="DY333" s="346" t="s">
        <v>3320</v>
      </c>
      <c r="DZ333" s="346" t="s">
        <v>3320</v>
      </c>
      <c r="EA333" s="346" t="s">
        <v>3320</v>
      </c>
      <c r="EB333" s="346" t="s">
        <v>3320</v>
      </c>
      <c r="EC333" s="346" t="s">
        <v>3320</v>
      </c>
      <c r="ED333" s="346" t="s">
        <v>3320</v>
      </c>
      <c r="EE333" s="346" t="s">
        <v>3320</v>
      </c>
      <c r="EF333" s="346" t="s">
        <v>3320</v>
      </c>
      <c r="EG333" s="346" t="s">
        <v>3320</v>
      </c>
      <c r="EH333" s="346" t="s">
        <v>3320</v>
      </c>
      <c r="EI333" s="346" t="s">
        <v>3320</v>
      </c>
      <c r="EJ333" s="346" t="s">
        <v>3320</v>
      </c>
      <c r="EK333" s="346" t="s">
        <v>3320</v>
      </c>
      <c r="EL333" s="346" t="s">
        <v>11313</v>
      </c>
      <c r="EM333" s="346" t="s">
        <v>3320</v>
      </c>
      <c r="EN333" s="348"/>
      <c r="EO333" s="346" t="s">
        <v>3320</v>
      </c>
      <c r="EP333" s="346" t="s">
        <v>3320</v>
      </c>
      <c r="EQ333" s="346" t="s">
        <v>3320</v>
      </c>
      <c r="ER333" s="346" t="s">
        <v>3320</v>
      </c>
      <c r="ES333" s="346" t="s">
        <v>3320</v>
      </c>
      <c r="ET333" s="346" t="s">
        <v>3320</v>
      </c>
      <c r="EU333" s="346" t="s">
        <v>3320</v>
      </c>
      <c r="EV333" s="346" t="s">
        <v>3320</v>
      </c>
      <c r="EW333" s="346" t="s">
        <v>3320</v>
      </c>
      <c r="EX333" s="346" t="s">
        <v>3320</v>
      </c>
      <c r="EY333" s="346" t="s">
        <v>3320</v>
      </c>
      <c r="EZ333" s="346" t="s">
        <v>3320</v>
      </c>
      <c r="FA333" s="346" t="s">
        <v>3320</v>
      </c>
      <c r="FB333" s="346" t="s">
        <v>3320</v>
      </c>
      <c r="FC333" s="346" t="s">
        <v>3320</v>
      </c>
      <c r="FD333" s="346" t="s">
        <v>3320</v>
      </c>
      <c r="FE333" s="346" t="s">
        <v>1214</v>
      </c>
      <c r="FF333" s="346" t="s">
        <v>3320</v>
      </c>
      <c r="FG333" s="346" t="s">
        <v>3320</v>
      </c>
      <c r="FH333" s="346" t="s">
        <v>3320</v>
      </c>
      <c r="FI333" s="346" t="s">
        <v>3320</v>
      </c>
      <c r="FJ333" s="346" t="s">
        <v>3320</v>
      </c>
      <c r="FK333" s="346" t="s">
        <v>3320</v>
      </c>
      <c r="FL333" s="346" t="s">
        <v>3320</v>
      </c>
      <c r="FM333" s="346" t="s">
        <v>3320</v>
      </c>
      <c r="FN333" s="346" t="s">
        <v>3320</v>
      </c>
      <c r="FO333" s="346" t="s">
        <v>3320</v>
      </c>
      <c r="FP333" s="346" t="s">
        <v>3320</v>
      </c>
      <c r="FQ333" s="346" t="s">
        <v>3320</v>
      </c>
      <c r="FR333" s="346" t="s">
        <v>3320</v>
      </c>
      <c r="FS333" s="346" t="s">
        <v>3320</v>
      </c>
      <c r="FT333" s="346" t="s">
        <v>3320</v>
      </c>
      <c r="FU333" s="346" t="s">
        <v>3320</v>
      </c>
      <c r="FV333" s="346" t="s">
        <v>3320</v>
      </c>
      <c r="FW333" s="346" t="s">
        <v>3320</v>
      </c>
      <c r="FX333" s="350">
        <v>46079.849814814814</v>
      </c>
      <c r="FY333" s="346" t="s">
        <v>3320</v>
      </c>
      <c r="FZ333" s="346" t="s">
        <v>10029</v>
      </c>
      <c r="GA333" s="346" t="s">
        <v>3320</v>
      </c>
      <c r="GB333" s="346" t="s">
        <v>3320</v>
      </c>
      <c r="GC333" s="346" t="s">
        <v>3320</v>
      </c>
      <c r="GD333" s="346" t="s">
        <v>3320</v>
      </c>
      <c r="GE333" s="346" t="s">
        <v>3320</v>
      </c>
      <c r="GF333" s="346" t="s">
        <v>3320</v>
      </c>
      <c r="GG333" s="346" t="s">
        <v>3320</v>
      </c>
      <c r="GH333" s="346" t="s">
        <v>3320</v>
      </c>
      <c r="GI333" s="346" t="s">
        <v>3320</v>
      </c>
      <c r="GJ333" s="346" t="s">
        <v>3320</v>
      </c>
      <c r="GK333" s="346" t="s">
        <v>3320</v>
      </c>
      <c r="GL333" s="346" t="s">
        <v>3320</v>
      </c>
      <c r="GM333" s="346" t="s">
        <v>3320</v>
      </c>
      <c r="GN333" s="346" t="s">
        <v>3320</v>
      </c>
      <c r="GO333" s="346" t="s">
        <v>3320</v>
      </c>
      <c r="GP333" s="346" t="s">
        <v>3320</v>
      </c>
      <c r="GQ333" s="346" t="s">
        <v>3320</v>
      </c>
      <c r="GR333" s="346" t="s">
        <v>3320</v>
      </c>
      <c r="GS333" s="346" t="s">
        <v>3320</v>
      </c>
      <c r="GT333" s="346" t="s">
        <v>3320</v>
      </c>
      <c r="GU333" s="346" t="s">
        <v>3320</v>
      </c>
      <c r="GV333" s="346" t="s">
        <v>3320</v>
      </c>
      <c r="GW333" s="346" t="s">
        <v>3320</v>
      </c>
      <c r="GX333" s="346" t="s">
        <v>3320</v>
      </c>
      <c r="GY333" s="346" t="s">
        <v>3320</v>
      </c>
      <c r="GZ333" s="346" t="s">
        <v>3320</v>
      </c>
      <c r="HA333" s="346" t="s">
        <v>3320</v>
      </c>
      <c r="HB333" s="346" t="s">
        <v>3320</v>
      </c>
      <c r="HC333" s="346" t="s">
        <v>3320</v>
      </c>
      <c r="HD333" s="346" t="s">
        <v>3320</v>
      </c>
      <c r="HE333" s="346" t="s">
        <v>3320</v>
      </c>
      <c r="HF333" s="346" t="s">
        <v>3320</v>
      </c>
      <c r="HG333" s="346" t="s">
        <v>3320</v>
      </c>
      <c r="HH333" s="346" t="s">
        <v>3320</v>
      </c>
      <c r="HI333" s="346" t="s">
        <v>3320</v>
      </c>
      <c r="HJ333" s="346" t="s">
        <v>3320</v>
      </c>
      <c r="HK333" s="346" t="s">
        <v>3320</v>
      </c>
      <c r="HL333" s="346" t="s">
        <v>3320</v>
      </c>
    </row>
    <row r="334" spans="1:220" ht="15.75" thickBot="1">
      <c r="A334" s="344" t="s">
        <v>11522</v>
      </c>
      <c r="B334" s="345">
        <v>696</v>
      </c>
      <c r="C334" s="346" t="s">
        <v>12060</v>
      </c>
      <c r="D334" s="346" t="s">
        <v>5698</v>
      </c>
      <c r="E334" s="345">
        <v>696</v>
      </c>
      <c r="F334" s="346" t="s">
        <v>12061</v>
      </c>
      <c r="G334" s="346" t="s">
        <v>12062</v>
      </c>
      <c r="H334" s="346" t="s">
        <v>12063</v>
      </c>
      <c r="I334" s="346" t="s">
        <v>5643</v>
      </c>
      <c r="J334" s="346" t="s">
        <v>12064</v>
      </c>
      <c r="K334" s="346" t="s">
        <v>12065</v>
      </c>
      <c r="L334" s="346" t="s">
        <v>12066</v>
      </c>
      <c r="M334" s="346" t="s">
        <v>12067</v>
      </c>
      <c r="N334" s="346" t="s">
        <v>12068</v>
      </c>
      <c r="O334" s="346" t="s">
        <v>12069</v>
      </c>
      <c r="P334" s="346" t="s">
        <v>3320</v>
      </c>
      <c r="Q334" s="346" t="s">
        <v>12070</v>
      </c>
      <c r="R334" s="346" t="s">
        <v>5698</v>
      </c>
      <c r="S334" s="346" t="s">
        <v>12071</v>
      </c>
      <c r="T334" s="346" t="s">
        <v>12072</v>
      </c>
      <c r="U334" s="346" t="s">
        <v>12073</v>
      </c>
      <c r="V334" s="346" t="s">
        <v>733</v>
      </c>
      <c r="W334" s="346" t="s">
        <v>733</v>
      </c>
      <c r="X334" s="346" t="s">
        <v>733</v>
      </c>
      <c r="Y334" s="346" t="s">
        <v>3320</v>
      </c>
      <c r="Z334" s="346" t="s">
        <v>12074</v>
      </c>
      <c r="AA334" s="346" t="s">
        <v>733</v>
      </c>
      <c r="AB334" s="346" t="s">
        <v>12075</v>
      </c>
      <c r="AC334" s="346" t="s">
        <v>12076</v>
      </c>
      <c r="AD334" s="346" t="s">
        <v>5659</v>
      </c>
      <c r="AE334" s="346" t="s">
        <v>12077</v>
      </c>
      <c r="AF334" s="346" t="s">
        <v>12078</v>
      </c>
      <c r="AG334" s="346" t="s">
        <v>12079</v>
      </c>
      <c r="AH334" s="346" t="s">
        <v>1214</v>
      </c>
      <c r="AI334" s="346" t="s">
        <v>3320</v>
      </c>
      <c r="AJ334" s="346" t="s">
        <v>5663</v>
      </c>
      <c r="AK334" s="346" t="s">
        <v>3585</v>
      </c>
      <c r="AL334" s="346" t="s">
        <v>5665</v>
      </c>
      <c r="AM334" s="347">
        <v>46469</v>
      </c>
      <c r="AN334" s="345">
        <v>14</v>
      </c>
      <c r="AO334" s="345">
        <v>19.899999999999999</v>
      </c>
      <c r="AP334" s="346" t="s">
        <v>5863</v>
      </c>
      <c r="AQ334" s="345">
        <v>12</v>
      </c>
      <c r="AR334" s="345">
        <v>22.3</v>
      </c>
      <c r="AS334" s="346" t="s">
        <v>733</v>
      </c>
      <c r="AT334" s="345">
        <v>100</v>
      </c>
      <c r="AU334" s="346" t="s">
        <v>733</v>
      </c>
      <c r="AV334" s="346" t="s">
        <v>3320</v>
      </c>
      <c r="AW334" s="346" t="s">
        <v>5800</v>
      </c>
      <c r="AX334" s="346" t="s">
        <v>5668</v>
      </c>
      <c r="AY334" s="346" t="s">
        <v>3320</v>
      </c>
      <c r="AZ334" s="346" t="s">
        <v>1214</v>
      </c>
      <c r="BA334" s="346" t="s">
        <v>733</v>
      </c>
      <c r="BB334" s="345">
        <v>19.899999999999999</v>
      </c>
      <c r="BC334" s="345">
        <v>19.899999999999999</v>
      </c>
      <c r="BD334" s="346" t="s">
        <v>6172</v>
      </c>
      <c r="BE334" s="345">
        <v>365</v>
      </c>
      <c r="BF334" s="345">
        <v>89.44</v>
      </c>
      <c r="BG334" s="345">
        <v>97.5</v>
      </c>
      <c r="BH334" s="345">
        <v>20</v>
      </c>
      <c r="BI334" s="347">
        <v>46234</v>
      </c>
      <c r="BJ334" s="345">
        <v>1.96</v>
      </c>
      <c r="BK334" s="345">
        <v>100</v>
      </c>
      <c r="BL334" s="346" t="s">
        <v>12080</v>
      </c>
      <c r="BM334" s="345">
        <v>400000</v>
      </c>
      <c r="BN334" s="346" t="s">
        <v>3320</v>
      </c>
      <c r="BO334" s="346" t="s">
        <v>3320</v>
      </c>
      <c r="BP334" s="346" t="s">
        <v>3320</v>
      </c>
      <c r="BQ334" s="346" t="s">
        <v>3320</v>
      </c>
      <c r="BR334" s="346" t="s">
        <v>3320</v>
      </c>
      <c r="BS334" s="346" t="s">
        <v>3320</v>
      </c>
      <c r="BT334" s="346" t="s">
        <v>3320</v>
      </c>
      <c r="BU334" s="346" t="s">
        <v>3320</v>
      </c>
      <c r="BV334" s="346" t="s">
        <v>3320</v>
      </c>
      <c r="BW334" s="346" t="s">
        <v>3320</v>
      </c>
      <c r="BX334" s="348"/>
      <c r="BY334" s="346" t="s">
        <v>3320</v>
      </c>
      <c r="BZ334" s="346" t="s">
        <v>3320</v>
      </c>
      <c r="CA334" s="346" t="s">
        <v>3320</v>
      </c>
      <c r="CB334" s="346" t="s">
        <v>3320</v>
      </c>
      <c r="CC334" s="346" t="s">
        <v>3320</v>
      </c>
      <c r="CD334" s="346" t="s">
        <v>3320</v>
      </c>
      <c r="CE334" s="346" t="s">
        <v>3320</v>
      </c>
      <c r="CF334" s="346" t="s">
        <v>3320</v>
      </c>
      <c r="CG334" s="346" t="s">
        <v>3320</v>
      </c>
      <c r="CH334" s="348"/>
      <c r="CI334" s="346" t="s">
        <v>3320</v>
      </c>
      <c r="CJ334" s="346" t="s">
        <v>3320</v>
      </c>
      <c r="CK334" s="346" t="s">
        <v>3320</v>
      </c>
      <c r="CL334" s="346" t="s">
        <v>3320</v>
      </c>
      <c r="CM334" s="346" t="s">
        <v>3320</v>
      </c>
      <c r="CN334" s="346" t="s">
        <v>3320</v>
      </c>
      <c r="CO334" s="346" t="s">
        <v>3320</v>
      </c>
      <c r="CP334" s="346" t="s">
        <v>3320</v>
      </c>
      <c r="CQ334" s="346" t="s">
        <v>3320</v>
      </c>
      <c r="CR334" s="346" t="s">
        <v>3320</v>
      </c>
      <c r="CS334" s="346" t="s">
        <v>3320</v>
      </c>
      <c r="CT334" s="346" t="s">
        <v>3320</v>
      </c>
      <c r="CU334" s="346" t="s">
        <v>3320</v>
      </c>
      <c r="CV334" s="346" t="s">
        <v>3320</v>
      </c>
      <c r="CW334" s="346" t="s">
        <v>3320</v>
      </c>
      <c r="CX334" s="346" t="s">
        <v>3320</v>
      </c>
      <c r="CY334" s="346" t="s">
        <v>3320</v>
      </c>
      <c r="CZ334" s="346" t="s">
        <v>3320</v>
      </c>
      <c r="DA334" s="346" t="s">
        <v>3320</v>
      </c>
      <c r="DB334" s="346" t="s">
        <v>3320</v>
      </c>
      <c r="DC334" s="346" t="s">
        <v>3320</v>
      </c>
      <c r="DD334" s="346" t="s">
        <v>3320</v>
      </c>
      <c r="DE334" s="346" t="s">
        <v>3320</v>
      </c>
      <c r="DF334" s="346" t="s">
        <v>3320</v>
      </c>
      <c r="DG334" s="346" t="s">
        <v>3320</v>
      </c>
      <c r="DH334" s="346" t="s">
        <v>3320</v>
      </c>
      <c r="DI334" s="346" t="s">
        <v>3320</v>
      </c>
      <c r="DJ334" s="346" t="s">
        <v>3320</v>
      </c>
      <c r="DK334" s="346" t="s">
        <v>3320</v>
      </c>
      <c r="DL334" s="346" t="s">
        <v>3320</v>
      </c>
      <c r="DM334" s="346" t="s">
        <v>3320</v>
      </c>
      <c r="DN334" s="346" t="s">
        <v>3320</v>
      </c>
      <c r="DO334" s="346" t="s">
        <v>3320</v>
      </c>
      <c r="DP334" s="346" t="s">
        <v>3320</v>
      </c>
      <c r="DQ334" s="346" t="s">
        <v>3320</v>
      </c>
      <c r="DR334" s="346" t="s">
        <v>3320</v>
      </c>
      <c r="DS334" s="346" t="s">
        <v>3320</v>
      </c>
      <c r="DT334" s="346" t="s">
        <v>3320</v>
      </c>
      <c r="DU334" s="346" t="s">
        <v>3320</v>
      </c>
      <c r="DV334" s="346" t="s">
        <v>3320</v>
      </c>
      <c r="DW334" s="346" t="s">
        <v>3320</v>
      </c>
      <c r="DX334" s="346" t="s">
        <v>3320</v>
      </c>
      <c r="DY334" s="346" t="s">
        <v>3320</v>
      </c>
      <c r="DZ334" s="346" t="s">
        <v>3320</v>
      </c>
      <c r="EA334" s="346" t="s">
        <v>3320</v>
      </c>
      <c r="EB334" s="346" t="s">
        <v>3320</v>
      </c>
      <c r="EC334" s="346" t="s">
        <v>3320</v>
      </c>
      <c r="ED334" s="346" t="s">
        <v>3320</v>
      </c>
      <c r="EE334" s="346" t="s">
        <v>3320</v>
      </c>
      <c r="EF334" s="345">
        <v>20000000</v>
      </c>
      <c r="EG334" s="346" t="s">
        <v>733</v>
      </c>
      <c r="EH334" s="346" t="s">
        <v>733</v>
      </c>
      <c r="EI334" s="346" t="s">
        <v>733</v>
      </c>
      <c r="EJ334" s="346" t="s">
        <v>733</v>
      </c>
      <c r="EK334" s="346" t="s">
        <v>8447</v>
      </c>
      <c r="EL334" s="346" t="s">
        <v>12081</v>
      </c>
      <c r="EM334" s="179" t="s">
        <v>12082</v>
      </c>
      <c r="EN334" s="348"/>
      <c r="EO334" s="346" t="s">
        <v>10125</v>
      </c>
      <c r="EP334" s="345">
        <v>20000000</v>
      </c>
      <c r="EQ334" s="345">
        <v>20000000</v>
      </c>
      <c r="ER334" s="345">
        <v>40000</v>
      </c>
      <c r="ES334" s="346" t="s">
        <v>3320</v>
      </c>
      <c r="ET334" s="346" t="s">
        <v>10126</v>
      </c>
      <c r="EU334" s="346" t="s">
        <v>733</v>
      </c>
      <c r="EV334" s="346" t="s">
        <v>733</v>
      </c>
      <c r="EW334" s="346" t="s">
        <v>10127</v>
      </c>
      <c r="EX334" s="346" t="s">
        <v>733</v>
      </c>
      <c r="EY334" s="346" t="s">
        <v>733</v>
      </c>
      <c r="EZ334" s="346" t="s">
        <v>733</v>
      </c>
      <c r="FA334" s="346" t="s">
        <v>733</v>
      </c>
      <c r="FB334" s="346" t="s">
        <v>733</v>
      </c>
      <c r="FC334" s="346" t="s">
        <v>3320</v>
      </c>
      <c r="FD334" s="346" t="s">
        <v>3320</v>
      </c>
      <c r="FE334" s="346" t="s">
        <v>733</v>
      </c>
      <c r="FF334" s="346" t="s">
        <v>5721</v>
      </c>
      <c r="FG334" s="346" t="s">
        <v>733</v>
      </c>
      <c r="FH334" s="346" t="s">
        <v>5679</v>
      </c>
      <c r="FI334" s="346" t="s">
        <v>3320</v>
      </c>
      <c r="FJ334" s="346" t="s">
        <v>3320</v>
      </c>
      <c r="FK334" s="345">
        <v>5</v>
      </c>
      <c r="FL334" s="346" t="s">
        <v>733</v>
      </c>
      <c r="FM334" s="346" t="s">
        <v>5679</v>
      </c>
      <c r="FN334" s="345">
        <v>0</v>
      </c>
      <c r="FO334" s="346" t="s">
        <v>733</v>
      </c>
      <c r="FP334" s="346" t="s">
        <v>3320</v>
      </c>
      <c r="FQ334" s="346" t="s">
        <v>10128</v>
      </c>
      <c r="FR334" s="346" t="s">
        <v>3320</v>
      </c>
      <c r="FS334" s="346" t="s">
        <v>5952</v>
      </c>
      <c r="FT334" s="346" t="s">
        <v>5684</v>
      </c>
      <c r="FU334" s="346" t="s">
        <v>5684</v>
      </c>
      <c r="FV334" s="346" t="s">
        <v>3320</v>
      </c>
      <c r="FW334" s="346" t="s">
        <v>3320</v>
      </c>
      <c r="FX334" s="350">
        <v>46076.699317129627</v>
      </c>
      <c r="FY334" s="346" t="s">
        <v>3320</v>
      </c>
      <c r="FZ334" s="346" t="s">
        <v>10029</v>
      </c>
      <c r="GA334" s="346" t="s">
        <v>3320</v>
      </c>
      <c r="GB334" s="346" t="s">
        <v>3320</v>
      </c>
      <c r="GC334" s="346" t="s">
        <v>3320</v>
      </c>
      <c r="GD334" s="346" t="s">
        <v>3320</v>
      </c>
      <c r="GE334" s="346" t="s">
        <v>3320</v>
      </c>
      <c r="GF334" s="346" t="s">
        <v>3320</v>
      </c>
      <c r="GG334" s="346" t="s">
        <v>3320</v>
      </c>
      <c r="GH334" s="346" t="s">
        <v>3320</v>
      </c>
      <c r="GI334" s="346" t="s">
        <v>3320</v>
      </c>
      <c r="GJ334" s="346" t="s">
        <v>3320</v>
      </c>
      <c r="GK334" s="346" t="s">
        <v>3320</v>
      </c>
      <c r="GL334" s="346" t="s">
        <v>3320</v>
      </c>
      <c r="GM334" s="346" t="s">
        <v>3320</v>
      </c>
      <c r="GN334" s="346" t="s">
        <v>3320</v>
      </c>
      <c r="GO334" s="346" t="s">
        <v>3320</v>
      </c>
      <c r="GP334" s="346" t="s">
        <v>3320</v>
      </c>
      <c r="GQ334" s="346" t="s">
        <v>3320</v>
      </c>
      <c r="GR334" s="346" t="s">
        <v>3320</v>
      </c>
      <c r="GS334" s="346" t="s">
        <v>3320</v>
      </c>
      <c r="GT334" s="346" t="s">
        <v>3320</v>
      </c>
      <c r="GU334" s="346" t="s">
        <v>3320</v>
      </c>
      <c r="GV334" s="346" t="s">
        <v>3320</v>
      </c>
      <c r="GW334" s="346" t="s">
        <v>3320</v>
      </c>
      <c r="GX334" s="346" t="s">
        <v>3320</v>
      </c>
      <c r="GY334" s="346" t="s">
        <v>3320</v>
      </c>
      <c r="GZ334" s="346" t="s">
        <v>3320</v>
      </c>
      <c r="HA334" s="346" t="s">
        <v>3320</v>
      </c>
      <c r="HB334" s="346" t="s">
        <v>3320</v>
      </c>
      <c r="HC334" s="346" t="s">
        <v>3320</v>
      </c>
      <c r="HD334" s="346" t="s">
        <v>3320</v>
      </c>
      <c r="HE334" s="346" t="s">
        <v>3320</v>
      </c>
      <c r="HF334" s="346" t="s">
        <v>3320</v>
      </c>
      <c r="HG334" s="346" t="s">
        <v>3320</v>
      </c>
      <c r="HH334" s="346" t="s">
        <v>3320</v>
      </c>
      <c r="HI334" s="346" t="s">
        <v>3320</v>
      </c>
      <c r="HJ334" s="346" t="s">
        <v>3320</v>
      </c>
      <c r="HK334" s="346" t="s">
        <v>3320</v>
      </c>
      <c r="HL334" s="346" t="s">
        <v>3320</v>
      </c>
    </row>
    <row r="335" spans="1:220" ht="15.75" thickBot="1">
      <c r="A335" s="346" t="s">
        <v>11522</v>
      </c>
      <c r="B335" s="345">
        <v>632</v>
      </c>
      <c r="C335" s="346" t="s">
        <v>12083</v>
      </c>
      <c r="D335" s="346" t="s">
        <v>5698</v>
      </c>
      <c r="E335" s="345">
        <v>632</v>
      </c>
      <c r="F335" s="346" t="s">
        <v>11694</v>
      </c>
      <c r="G335" s="346" t="s">
        <v>11695</v>
      </c>
      <c r="H335" s="346" t="s">
        <v>2845</v>
      </c>
      <c r="I335" s="346" t="s">
        <v>5643</v>
      </c>
      <c r="J335" s="346" t="s">
        <v>11506</v>
      </c>
      <c r="K335" s="346" t="s">
        <v>5733</v>
      </c>
      <c r="L335" s="346" t="s">
        <v>5698</v>
      </c>
      <c r="M335" s="346" t="s">
        <v>5733</v>
      </c>
      <c r="N335" s="346" t="s">
        <v>11696</v>
      </c>
      <c r="O335" s="346" t="s">
        <v>11697</v>
      </c>
      <c r="P335" s="346" t="s">
        <v>3320</v>
      </c>
      <c r="Q335" s="346" t="s">
        <v>11698</v>
      </c>
      <c r="R335" s="346" t="s">
        <v>5698</v>
      </c>
      <c r="S335" s="346" t="s">
        <v>11699</v>
      </c>
      <c r="T335" s="346" t="s">
        <v>11700</v>
      </c>
      <c r="U335" s="346" t="s">
        <v>11701</v>
      </c>
      <c r="V335" s="346" t="s">
        <v>733</v>
      </c>
      <c r="W335" s="346" t="s">
        <v>733</v>
      </c>
      <c r="X335" s="346" t="s">
        <v>733</v>
      </c>
      <c r="Y335" s="346" t="s">
        <v>3320</v>
      </c>
      <c r="Z335" s="346" t="s">
        <v>10082</v>
      </c>
      <c r="AA335" s="346" t="s">
        <v>733</v>
      </c>
      <c r="AB335" s="346" t="s">
        <v>11702</v>
      </c>
      <c r="AC335" s="346" t="s">
        <v>11703</v>
      </c>
      <c r="AD335" s="346" t="s">
        <v>11704</v>
      </c>
      <c r="AE335" s="346" t="s">
        <v>11705</v>
      </c>
      <c r="AF335" s="346" t="s">
        <v>5745</v>
      </c>
      <c r="AG335" s="346" t="s">
        <v>11706</v>
      </c>
      <c r="AH335" s="346" t="s">
        <v>1214</v>
      </c>
      <c r="AI335" s="346" t="s">
        <v>11302</v>
      </c>
      <c r="AJ335" s="346" t="s">
        <v>2043</v>
      </c>
      <c r="AK335" s="346" t="s">
        <v>6587</v>
      </c>
      <c r="AL335" s="346" t="s">
        <v>5665</v>
      </c>
      <c r="AM335" s="347">
        <v>47617</v>
      </c>
      <c r="AN335" s="345">
        <v>18</v>
      </c>
      <c r="AO335" s="345">
        <v>50</v>
      </c>
      <c r="AP335" s="346" t="s">
        <v>5863</v>
      </c>
      <c r="AQ335" s="345">
        <v>2</v>
      </c>
      <c r="AR335" s="345">
        <v>150</v>
      </c>
      <c r="AS335" s="346" t="s">
        <v>733</v>
      </c>
      <c r="AT335" s="345">
        <v>10</v>
      </c>
      <c r="AU335" s="346" t="s">
        <v>733</v>
      </c>
      <c r="AV335" s="345">
        <v>1</v>
      </c>
      <c r="AW335" s="346" t="s">
        <v>5800</v>
      </c>
      <c r="AX335" s="346" t="s">
        <v>5801</v>
      </c>
      <c r="AY335" s="346" t="s">
        <v>3320</v>
      </c>
      <c r="AZ335" s="346" t="s">
        <v>733</v>
      </c>
      <c r="BA335" s="346" t="s">
        <v>733</v>
      </c>
      <c r="BB335" s="345">
        <v>1800</v>
      </c>
      <c r="BC335" s="345">
        <v>1600</v>
      </c>
      <c r="BD335" s="346" t="s">
        <v>11519</v>
      </c>
      <c r="BE335" s="345">
        <v>365</v>
      </c>
      <c r="BF335" s="345">
        <v>85</v>
      </c>
      <c r="BG335" s="345">
        <v>98</v>
      </c>
      <c r="BH335" s="345">
        <v>25</v>
      </c>
      <c r="BI335" s="347">
        <v>46555</v>
      </c>
      <c r="BJ335" s="345">
        <v>0.5</v>
      </c>
      <c r="BK335" s="345">
        <v>15</v>
      </c>
      <c r="BL335" s="346" t="s">
        <v>10131</v>
      </c>
      <c r="BM335" s="345">
        <v>10</v>
      </c>
      <c r="BN335" s="346" t="s">
        <v>3320</v>
      </c>
      <c r="BO335" s="346" t="s">
        <v>3320</v>
      </c>
      <c r="BP335" s="346" t="s">
        <v>3320</v>
      </c>
      <c r="BQ335" s="346" t="s">
        <v>3320</v>
      </c>
      <c r="BR335" s="346" t="s">
        <v>3320</v>
      </c>
      <c r="BS335" s="346" t="s">
        <v>3320</v>
      </c>
      <c r="BT335" s="346" t="s">
        <v>3320</v>
      </c>
      <c r="BU335" s="346" t="s">
        <v>3320</v>
      </c>
      <c r="BV335" s="346" t="s">
        <v>3320</v>
      </c>
      <c r="BW335" s="346" t="s">
        <v>3320</v>
      </c>
      <c r="BX335" s="348"/>
      <c r="BY335" s="346" t="s">
        <v>3320</v>
      </c>
      <c r="BZ335" s="346" t="s">
        <v>3320</v>
      </c>
      <c r="CA335" s="346" t="s">
        <v>3320</v>
      </c>
      <c r="CB335" s="346" t="s">
        <v>3320</v>
      </c>
      <c r="CC335" s="346" t="s">
        <v>3320</v>
      </c>
      <c r="CD335" s="346" t="s">
        <v>3320</v>
      </c>
      <c r="CE335" s="346" t="s">
        <v>3320</v>
      </c>
      <c r="CF335" s="346" t="s">
        <v>3320</v>
      </c>
      <c r="CG335" s="346" t="s">
        <v>3320</v>
      </c>
      <c r="CH335" s="348"/>
      <c r="CI335" s="346" t="s">
        <v>3320</v>
      </c>
      <c r="CJ335" s="346" t="s">
        <v>3320</v>
      </c>
      <c r="CK335" s="346" t="s">
        <v>3320</v>
      </c>
      <c r="CL335" s="346" t="s">
        <v>3320</v>
      </c>
      <c r="CM335" s="346" t="s">
        <v>3320</v>
      </c>
      <c r="CN335" s="346" t="s">
        <v>3320</v>
      </c>
      <c r="CO335" s="346" t="s">
        <v>3320</v>
      </c>
      <c r="CP335" s="346" t="s">
        <v>3320</v>
      </c>
      <c r="CQ335" s="346" t="s">
        <v>3320</v>
      </c>
      <c r="CR335" s="346" t="s">
        <v>3320</v>
      </c>
      <c r="CS335" s="346" t="s">
        <v>3320</v>
      </c>
      <c r="CT335" s="346" t="s">
        <v>3320</v>
      </c>
      <c r="CU335" s="346" t="s">
        <v>3320</v>
      </c>
      <c r="CV335" s="346" t="s">
        <v>3320</v>
      </c>
      <c r="CW335" s="346" t="s">
        <v>3320</v>
      </c>
      <c r="CX335" s="346" t="s">
        <v>3320</v>
      </c>
      <c r="CY335" s="346" t="s">
        <v>3320</v>
      </c>
      <c r="CZ335" s="346" t="s">
        <v>3320</v>
      </c>
      <c r="DA335" s="346" t="s">
        <v>3320</v>
      </c>
      <c r="DB335" s="346" t="s">
        <v>3320</v>
      </c>
      <c r="DC335" s="346" t="s">
        <v>3320</v>
      </c>
      <c r="DD335" s="346" t="s">
        <v>3320</v>
      </c>
      <c r="DE335" s="346" t="s">
        <v>3320</v>
      </c>
      <c r="DF335" s="346" t="s">
        <v>3320</v>
      </c>
      <c r="DG335" s="346" t="s">
        <v>3320</v>
      </c>
      <c r="DH335" s="346" t="s">
        <v>3320</v>
      </c>
      <c r="DI335" s="346" t="s">
        <v>3320</v>
      </c>
      <c r="DJ335" s="346" t="s">
        <v>3320</v>
      </c>
      <c r="DK335" s="346" t="s">
        <v>3320</v>
      </c>
      <c r="DL335" s="346" t="s">
        <v>3320</v>
      </c>
      <c r="DM335" s="346" t="s">
        <v>3320</v>
      </c>
      <c r="DN335" s="346" t="s">
        <v>3320</v>
      </c>
      <c r="DO335" s="346" t="s">
        <v>3320</v>
      </c>
      <c r="DP335" s="346" t="s">
        <v>3320</v>
      </c>
      <c r="DQ335" s="346" t="s">
        <v>3320</v>
      </c>
      <c r="DR335" s="346" t="s">
        <v>3320</v>
      </c>
      <c r="DS335" s="346" t="s">
        <v>3320</v>
      </c>
      <c r="DT335" s="346" t="s">
        <v>3320</v>
      </c>
      <c r="DU335" s="346" t="s">
        <v>3320</v>
      </c>
      <c r="DV335" s="346" t="s">
        <v>3320</v>
      </c>
      <c r="DW335" s="346" t="s">
        <v>3320</v>
      </c>
      <c r="DX335" s="346" t="s">
        <v>3320</v>
      </c>
      <c r="DY335" s="346" t="s">
        <v>3320</v>
      </c>
      <c r="DZ335" s="346" t="s">
        <v>3320</v>
      </c>
      <c r="EA335" s="346" t="s">
        <v>3320</v>
      </c>
      <c r="EB335" s="346" t="s">
        <v>3320</v>
      </c>
      <c r="EC335" s="346" t="s">
        <v>3320</v>
      </c>
      <c r="ED335" s="346" t="s">
        <v>3320</v>
      </c>
      <c r="EE335" s="346" t="s">
        <v>3320</v>
      </c>
      <c r="EF335" s="345">
        <v>10000000</v>
      </c>
      <c r="EG335" s="346" t="s">
        <v>1214</v>
      </c>
      <c r="EH335" s="346" t="s">
        <v>1214</v>
      </c>
      <c r="EI335" s="346" t="s">
        <v>1214</v>
      </c>
      <c r="EJ335" s="346" t="s">
        <v>1214</v>
      </c>
      <c r="EK335" s="346" t="s">
        <v>12084</v>
      </c>
      <c r="EL335" s="346" t="s">
        <v>12085</v>
      </c>
      <c r="EM335" s="346" t="s">
        <v>10168</v>
      </c>
      <c r="EN335" s="348"/>
      <c r="EO335" s="346" t="s">
        <v>10129</v>
      </c>
      <c r="EP335" s="345">
        <v>100</v>
      </c>
      <c r="EQ335" s="345">
        <v>1000</v>
      </c>
      <c r="ER335" s="345">
        <v>1000</v>
      </c>
      <c r="ES335" s="345">
        <v>1000</v>
      </c>
      <c r="ET335" s="346" t="s">
        <v>10130</v>
      </c>
      <c r="EU335" s="346" t="s">
        <v>1214</v>
      </c>
      <c r="EV335" s="346" t="s">
        <v>1214</v>
      </c>
      <c r="EW335" s="346" t="s">
        <v>10131</v>
      </c>
      <c r="EX335" s="346" t="s">
        <v>1214</v>
      </c>
      <c r="EY335" s="346" t="s">
        <v>1214</v>
      </c>
      <c r="EZ335" s="346" t="s">
        <v>1214</v>
      </c>
      <c r="FA335" s="346" t="s">
        <v>1214</v>
      </c>
      <c r="FB335" s="346" t="s">
        <v>1214</v>
      </c>
      <c r="FC335" s="349" t="s">
        <v>5676</v>
      </c>
      <c r="FD335" s="346" t="s">
        <v>3320</v>
      </c>
      <c r="FE335" s="346" t="s">
        <v>733</v>
      </c>
      <c r="FF335" s="346" t="s">
        <v>5721</v>
      </c>
      <c r="FG335" s="346" t="s">
        <v>1214</v>
      </c>
      <c r="FH335" s="346" t="s">
        <v>1214</v>
      </c>
      <c r="FI335" s="346" t="s">
        <v>3320</v>
      </c>
      <c r="FJ335" s="346" t="s">
        <v>3320</v>
      </c>
      <c r="FK335" s="346" t="s">
        <v>3320</v>
      </c>
      <c r="FL335" s="346" t="s">
        <v>1214</v>
      </c>
      <c r="FM335" s="346" t="s">
        <v>1214</v>
      </c>
      <c r="FN335" s="346" t="s">
        <v>3320</v>
      </c>
      <c r="FO335" s="346" t="s">
        <v>1214</v>
      </c>
      <c r="FP335" s="346" t="s">
        <v>3320</v>
      </c>
      <c r="FQ335" s="346" t="s">
        <v>3320</v>
      </c>
      <c r="FR335" s="346" t="s">
        <v>3320</v>
      </c>
      <c r="FS335" s="346" t="s">
        <v>3320</v>
      </c>
      <c r="FT335" s="346" t="s">
        <v>3320</v>
      </c>
      <c r="FU335" s="346" t="s">
        <v>3320</v>
      </c>
      <c r="FV335" s="346" t="s">
        <v>3825</v>
      </c>
      <c r="FW335" s="346" t="s">
        <v>1214</v>
      </c>
      <c r="FX335" s="350">
        <v>46072.553935185184</v>
      </c>
      <c r="FY335" s="346" t="s">
        <v>3320</v>
      </c>
      <c r="FZ335" s="346" t="s">
        <v>10029</v>
      </c>
      <c r="GA335" s="346" t="s">
        <v>3320</v>
      </c>
      <c r="GB335" s="346" t="s">
        <v>3320</v>
      </c>
      <c r="GC335" s="346" t="s">
        <v>3320</v>
      </c>
      <c r="GD335" s="346" t="s">
        <v>3320</v>
      </c>
      <c r="GE335" s="346" t="s">
        <v>3320</v>
      </c>
      <c r="GF335" s="346" t="s">
        <v>3320</v>
      </c>
      <c r="GG335" s="346" t="s">
        <v>3320</v>
      </c>
      <c r="GH335" s="346" t="s">
        <v>3320</v>
      </c>
      <c r="GI335" s="346" t="s">
        <v>3320</v>
      </c>
      <c r="GJ335" s="346" t="s">
        <v>3320</v>
      </c>
      <c r="GK335" s="346" t="s">
        <v>3320</v>
      </c>
      <c r="GL335" s="346" t="s">
        <v>3320</v>
      </c>
      <c r="GM335" s="346" t="s">
        <v>3320</v>
      </c>
      <c r="GN335" s="346" t="s">
        <v>3320</v>
      </c>
      <c r="GO335" s="346" t="s">
        <v>3320</v>
      </c>
      <c r="GP335" s="346" t="s">
        <v>3320</v>
      </c>
      <c r="GQ335" s="346" t="s">
        <v>3320</v>
      </c>
      <c r="GR335" s="346" t="s">
        <v>3320</v>
      </c>
      <c r="GS335" s="346" t="s">
        <v>3320</v>
      </c>
      <c r="GT335" s="346" t="s">
        <v>3320</v>
      </c>
      <c r="GU335" s="346" t="s">
        <v>3320</v>
      </c>
      <c r="GV335" s="346" t="s">
        <v>3320</v>
      </c>
      <c r="GW335" s="346" t="s">
        <v>3320</v>
      </c>
      <c r="GX335" s="346" t="s">
        <v>3320</v>
      </c>
      <c r="GY335" s="346" t="s">
        <v>3320</v>
      </c>
      <c r="GZ335" s="346" t="s">
        <v>3320</v>
      </c>
      <c r="HA335" s="346" t="s">
        <v>3320</v>
      </c>
      <c r="HB335" s="346" t="s">
        <v>3320</v>
      </c>
      <c r="HC335" s="346" t="s">
        <v>3320</v>
      </c>
      <c r="HD335" s="346" t="s">
        <v>3320</v>
      </c>
      <c r="HE335" s="346" t="s">
        <v>3320</v>
      </c>
      <c r="HF335" s="346" t="s">
        <v>3320</v>
      </c>
      <c r="HG335" s="346" t="s">
        <v>3320</v>
      </c>
      <c r="HH335" s="346" t="s">
        <v>3320</v>
      </c>
      <c r="HI335" s="346" t="s">
        <v>3320</v>
      </c>
      <c r="HJ335" s="346" t="s">
        <v>3320</v>
      </c>
      <c r="HK335" s="346" t="s">
        <v>3320</v>
      </c>
      <c r="HL335" s="346" t="s">
        <v>3320</v>
      </c>
    </row>
    <row r="336" spans="1:220" ht="15.75" thickBot="1">
      <c r="A336" s="344" t="s">
        <v>11522</v>
      </c>
      <c r="B336" s="345">
        <v>631</v>
      </c>
      <c r="C336" s="346" t="s">
        <v>12086</v>
      </c>
      <c r="D336" s="346" t="s">
        <v>5698</v>
      </c>
      <c r="E336" s="345">
        <v>631</v>
      </c>
      <c r="F336" s="346" t="s">
        <v>11490</v>
      </c>
      <c r="G336" s="346" t="s">
        <v>11491</v>
      </c>
      <c r="H336" s="346" t="s">
        <v>3326</v>
      </c>
      <c r="I336" s="346" t="s">
        <v>5698</v>
      </c>
      <c r="J336" s="346" t="s">
        <v>12087</v>
      </c>
      <c r="K336" s="346" t="s">
        <v>11493</v>
      </c>
      <c r="L336" s="346" t="s">
        <v>5698</v>
      </c>
      <c r="M336" s="346" t="s">
        <v>5698</v>
      </c>
      <c r="N336" s="346" t="s">
        <v>11494</v>
      </c>
      <c r="O336" s="346" t="s">
        <v>11495</v>
      </c>
      <c r="P336" s="346" t="s">
        <v>3320</v>
      </c>
      <c r="Q336" s="346" t="s">
        <v>11496</v>
      </c>
      <c r="R336" s="346" t="s">
        <v>11497</v>
      </c>
      <c r="S336" s="346" t="s">
        <v>6866</v>
      </c>
      <c r="T336" s="346" t="s">
        <v>6866</v>
      </c>
      <c r="U336" s="346" t="s">
        <v>6866</v>
      </c>
      <c r="V336" s="346" t="s">
        <v>1214</v>
      </c>
      <c r="W336" s="346" t="s">
        <v>1214</v>
      </c>
      <c r="X336" s="346" t="s">
        <v>1214</v>
      </c>
      <c r="Y336" s="346" t="s">
        <v>5774</v>
      </c>
      <c r="Z336" s="346" t="s">
        <v>5774</v>
      </c>
      <c r="AA336" s="346" t="s">
        <v>1214</v>
      </c>
      <c r="AB336" s="346" t="s">
        <v>11498</v>
      </c>
      <c r="AC336" s="346" t="s">
        <v>5774</v>
      </c>
      <c r="AD336" s="346" t="s">
        <v>5774</v>
      </c>
      <c r="AE336" s="346" t="s">
        <v>5774</v>
      </c>
      <c r="AF336" s="346" t="s">
        <v>5774</v>
      </c>
      <c r="AG336" s="346" t="s">
        <v>11499</v>
      </c>
      <c r="AH336" s="346" t="s">
        <v>3320</v>
      </c>
      <c r="AI336" s="346" t="s">
        <v>3320</v>
      </c>
      <c r="AJ336" s="346" t="s">
        <v>3320</v>
      </c>
      <c r="AK336" s="346" t="s">
        <v>3320</v>
      </c>
      <c r="AL336" s="346" t="s">
        <v>3320</v>
      </c>
      <c r="AM336" s="346" t="s">
        <v>3320</v>
      </c>
      <c r="AN336" s="346" t="s">
        <v>3320</v>
      </c>
      <c r="AO336" s="346" t="s">
        <v>3320</v>
      </c>
      <c r="AP336" s="346" t="s">
        <v>3320</v>
      </c>
      <c r="AQ336" s="346" t="s">
        <v>3320</v>
      </c>
      <c r="AR336" s="346" t="s">
        <v>3320</v>
      </c>
      <c r="AS336" s="346" t="s">
        <v>3320</v>
      </c>
      <c r="AT336" s="346" t="s">
        <v>3320</v>
      </c>
      <c r="AU336" s="346" t="s">
        <v>3320</v>
      </c>
      <c r="AV336" s="346" t="s">
        <v>3320</v>
      </c>
      <c r="AW336" s="346" t="s">
        <v>3320</v>
      </c>
      <c r="AX336" s="346" t="s">
        <v>3320</v>
      </c>
      <c r="AY336" s="346" t="s">
        <v>3320</v>
      </c>
      <c r="AZ336" s="346" t="s">
        <v>3320</v>
      </c>
      <c r="BA336" s="346" t="s">
        <v>3320</v>
      </c>
      <c r="BB336" s="346" t="s">
        <v>3320</v>
      </c>
      <c r="BC336" s="346" t="s">
        <v>3320</v>
      </c>
      <c r="BD336" s="348"/>
      <c r="BE336" s="346" t="s">
        <v>3320</v>
      </c>
      <c r="BF336" s="346" t="s">
        <v>3320</v>
      </c>
      <c r="BG336" s="346" t="s">
        <v>3320</v>
      </c>
      <c r="BH336" s="346" t="s">
        <v>3320</v>
      </c>
      <c r="BI336" s="346" t="s">
        <v>3320</v>
      </c>
      <c r="BJ336" s="346" t="s">
        <v>3320</v>
      </c>
      <c r="BK336" s="346" t="s">
        <v>3320</v>
      </c>
      <c r="BL336" s="346" t="s">
        <v>3320</v>
      </c>
      <c r="BM336" s="346" t="s">
        <v>3320</v>
      </c>
      <c r="BN336" s="346" t="s">
        <v>3320</v>
      </c>
      <c r="BO336" s="346" t="s">
        <v>3320</v>
      </c>
      <c r="BP336" s="346" t="s">
        <v>3320</v>
      </c>
      <c r="BQ336" s="346" t="s">
        <v>3320</v>
      </c>
      <c r="BR336" s="346" t="s">
        <v>3320</v>
      </c>
      <c r="BS336" s="346" t="s">
        <v>3320</v>
      </c>
      <c r="BT336" s="346" t="s">
        <v>3320</v>
      </c>
      <c r="BU336" s="346" t="s">
        <v>3320</v>
      </c>
      <c r="BV336" s="346" t="s">
        <v>3320</v>
      </c>
      <c r="BW336" s="346" t="s">
        <v>3320</v>
      </c>
      <c r="BX336" s="348"/>
      <c r="BY336" s="346" t="s">
        <v>3320</v>
      </c>
      <c r="BZ336" s="346" t="s">
        <v>3320</v>
      </c>
      <c r="CA336" s="346" t="s">
        <v>3320</v>
      </c>
      <c r="CB336" s="346" t="s">
        <v>3320</v>
      </c>
      <c r="CC336" s="346" t="s">
        <v>3320</v>
      </c>
      <c r="CD336" s="346" t="s">
        <v>3320</v>
      </c>
      <c r="CE336" s="346" t="s">
        <v>3320</v>
      </c>
      <c r="CF336" s="346" t="s">
        <v>3320</v>
      </c>
      <c r="CG336" s="346" t="s">
        <v>3320</v>
      </c>
      <c r="CH336" s="348"/>
      <c r="CI336" s="346" t="s">
        <v>3320</v>
      </c>
      <c r="CJ336" s="346" t="s">
        <v>3320</v>
      </c>
      <c r="CK336" s="346" t="s">
        <v>3320</v>
      </c>
      <c r="CL336" s="346" t="s">
        <v>3320</v>
      </c>
      <c r="CM336" s="346" t="s">
        <v>3320</v>
      </c>
      <c r="CN336" s="346" t="s">
        <v>3320</v>
      </c>
      <c r="CO336" s="346" t="s">
        <v>3320</v>
      </c>
      <c r="CP336" s="346" t="s">
        <v>3320</v>
      </c>
      <c r="CQ336" s="346" t="s">
        <v>3320</v>
      </c>
      <c r="CR336" s="346" t="s">
        <v>3320</v>
      </c>
      <c r="CS336" s="346" t="s">
        <v>3320</v>
      </c>
      <c r="CT336" s="346" t="s">
        <v>3320</v>
      </c>
      <c r="CU336" s="346" t="s">
        <v>3320</v>
      </c>
      <c r="CV336" s="346" t="s">
        <v>3320</v>
      </c>
      <c r="CW336" s="346" t="s">
        <v>3320</v>
      </c>
      <c r="CX336" s="346" t="s">
        <v>3320</v>
      </c>
      <c r="CY336" s="346" t="s">
        <v>3320</v>
      </c>
      <c r="CZ336" s="346" t="s">
        <v>3320</v>
      </c>
      <c r="DA336" s="346" t="s">
        <v>3320</v>
      </c>
      <c r="DB336" s="346" t="s">
        <v>3320</v>
      </c>
      <c r="DC336" s="346" t="s">
        <v>3320</v>
      </c>
      <c r="DD336" s="346" t="s">
        <v>3320</v>
      </c>
      <c r="DE336" s="346" t="s">
        <v>3320</v>
      </c>
      <c r="DF336" s="346" t="s">
        <v>3320</v>
      </c>
      <c r="DG336" s="346" t="s">
        <v>3320</v>
      </c>
      <c r="DH336" s="346" t="s">
        <v>3320</v>
      </c>
      <c r="DI336" s="346" t="s">
        <v>3320</v>
      </c>
      <c r="DJ336" s="346" t="s">
        <v>3320</v>
      </c>
      <c r="DK336" s="346" t="s">
        <v>3320</v>
      </c>
      <c r="DL336" s="346" t="s">
        <v>3320</v>
      </c>
      <c r="DM336" s="346" t="s">
        <v>3320</v>
      </c>
      <c r="DN336" s="346" t="s">
        <v>3320</v>
      </c>
      <c r="DO336" s="346" t="s">
        <v>3320</v>
      </c>
      <c r="DP336" s="346" t="s">
        <v>3320</v>
      </c>
      <c r="DQ336" s="346" t="s">
        <v>3320</v>
      </c>
      <c r="DR336" s="346" t="s">
        <v>3320</v>
      </c>
      <c r="DS336" s="346" t="s">
        <v>3320</v>
      </c>
      <c r="DT336" s="346" t="s">
        <v>3320</v>
      </c>
      <c r="DU336" s="346" t="s">
        <v>3320</v>
      </c>
      <c r="DV336" s="346" t="s">
        <v>3320</v>
      </c>
      <c r="DW336" s="346" t="s">
        <v>3320</v>
      </c>
      <c r="DX336" s="346" t="s">
        <v>3320</v>
      </c>
      <c r="DY336" s="346" t="s">
        <v>3320</v>
      </c>
      <c r="DZ336" s="346" t="s">
        <v>3320</v>
      </c>
      <c r="EA336" s="346" t="s">
        <v>3320</v>
      </c>
      <c r="EB336" s="346" t="s">
        <v>3320</v>
      </c>
      <c r="EC336" s="346" t="s">
        <v>3320</v>
      </c>
      <c r="ED336" s="346" t="s">
        <v>3320</v>
      </c>
      <c r="EE336" s="346" t="s">
        <v>3320</v>
      </c>
      <c r="EF336" s="346" t="s">
        <v>3320</v>
      </c>
      <c r="EG336" s="346" t="s">
        <v>3320</v>
      </c>
      <c r="EH336" s="346" t="s">
        <v>3320</v>
      </c>
      <c r="EI336" s="346" t="s">
        <v>3320</v>
      </c>
      <c r="EJ336" s="346" t="s">
        <v>3320</v>
      </c>
      <c r="EK336" s="346" t="s">
        <v>3320</v>
      </c>
      <c r="EL336" s="346" t="s">
        <v>3320</v>
      </c>
      <c r="EM336" s="346" t="s">
        <v>3320</v>
      </c>
      <c r="EN336" s="348"/>
      <c r="EO336" s="346" t="s">
        <v>3320</v>
      </c>
      <c r="EP336" s="346" t="s">
        <v>3320</v>
      </c>
      <c r="EQ336" s="346" t="s">
        <v>3320</v>
      </c>
      <c r="ER336" s="346" t="s">
        <v>3320</v>
      </c>
      <c r="ES336" s="346" t="s">
        <v>3320</v>
      </c>
      <c r="ET336" s="346" t="s">
        <v>3320</v>
      </c>
      <c r="EU336" s="346" t="s">
        <v>3320</v>
      </c>
      <c r="EV336" s="346" t="s">
        <v>3320</v>
      </c>
      <c r="EW336" s="346" t="s">
        <v>3320</v>
      </c>
      <c r="EX336" s="346" t="s">
        <v>3320</v>
      </c>
      <c r="EY336" s="346" t="s">
        <v>3320</v>
      </c>
      <c r="EZ336" s="346" t="s">
        <v>3320</v>
      </c>
      <c r="FA336" s="346" t="s">
        <v>3320</v>
      </c>
      <c r="FB336" s="346" t="s">
        <v>3320</v>
      </c>
      <c r="FC336" s="346" t="s">
        <v>3320</v>
      </c>
      <c r="FD336" s="346" t="s">
        <v>3320</v>
      </c>
      <c r="FE336" s="346" t="s">
        <v>1214</v>
      </c>
      <c r="FF336" s="346" t="s">
        <v>3320</v>
      </c>
      <c r="FG336" s="346" t="s">
        <v>3320</v>
      </c>
      <c r="FH336" s="346" t="s">
        <v>3320</v>
      </c>
      <c r="FI336" s="346" t="s">
        <v>3320</v>
      </c>
      <c r="FJ336" s="346" t="s">
        <v>3320</v>
      </c>
      <c r="FK336" s="346" t="s">
        <v>3320</v>
      </c>
      <c r="FL336" s="346" t="s">
        <v>3320</v>
      </c>
      <c r="FM336" s="346" t="s">
        <v>3320</v>
      </c>
      <c r="FN336" s="346" t="s">
        <v>3320</v>
      </c>
      <c r="FO336" s="346" t="s">
        <v>3320</v>
      </c>
      <c r="FP336" s="346" t="s">
        <v>3320</v>
      </c>
      <c r="FQ336" s="346" t="s">
        <v>3320</v>
      </c>
      <c r="FR336" s="346" t="s">
        <v>3320</v>
      </c>
      <c r="FS336" s="346" t="s">
        <v>3320</v>
      </c>
      <c r="FT336" s="346" t="s">
        <v>3320</v>
      </c>
      <c r="FU336" s="346" t="s">
        <v>3320</v>
      </c>
      <c r="FV336" s="346" t="s">
        <v>3320</v>
      </c>
      <c r="FW336" s="346" t="s">
        <v>3320</v>
      </c>
      <c r="FX336" s="350">
        <v>46072.470069444447</v>
      </c>
      <c r="FY336" s="346" t="s">
        <v>3320</v>
      </c>
      <c r="FZ336" s="346" t="s">
        <v>10029</v>
      </c>
      <c r="GA336" s="346" t="s">
        <v>3320</v>
      </c>
      <c r="GB336" s="346" t="s">
        <v>3320</v>
      </c>
      <c r="GC336" s="346" t="s">
        <v>3320</v>
      </c>
      <c r="GD336" s="346" t="s">
        <v>3320</v>
      </c>
      <c r="GE336" s="346" t="s">
        <v>3320</v>
      </c>
      <c r="GF336" s="346" t="s">
        <v>3320</v>
      </c>
      <c r="GG336" s="346" t="s">
        <v>3320</v>
      </c>
      <c r="GH336" s="346" t="s">
        <v>3320</v>
      </c>
      <c r="GI336" s="346" t="s">
        <v>3320</v>
      </c>
      <c r="GJ336" s="346" t="s">
        <v>3320</v>
      </c>
      <c r="GK336" s="346" t="s">
        <v>3320</v>
      </c>
      <c r="GL336" s="346" t="s">
        <v>3320</v>
      </c>
      <c r="GM336" s="346" t="s">
        <v>3320</v>
      </c>
      <c r="GN336" s="346" t="s">
        <v>3320</v>
      </c>
      <c r="GO336" s="346" t="s">
        <v>3320</v>
      </c>
      <c r="GP336" s="346" t="s">
        <v>3320</v>
      </c>
      <c r="GQ336" s="346" t="s">
        <v>3320</v>
      </c>
      <c r="GR336" s="346" t="s">
        <v>3320</v>
      </c>
      <c r="GS336" s="346" t="s">
        <v>3320</v>
      </c>
      <c r="GT336" s="346" t="s">
        <v>3320</v>
      </c>
      <c r="GU336" s="346" t="s">
        <v>3320</v>
      </c>
      <c r="GV336" s="346" t="s">
        <v>3320</v>
      </c>
      <c r="GW336" s="346" t="s">
        <v>3320</v>
      </c>
      <c r="GX336" s="346" t="s">
        <v>3320</v>
      </c>
      <c r="GY336" s="346" t="s">
        <v>3320</v>
      </c>
      <c r="GZ336" s="346" t="s">
        <v>3320</v>
      </c>
      <c r="HA336" s="346" t="s">
        <v>3320</v>
      </c>
      <c r="HB336" s="346" t="s">
        <v>3320</v>
      </c>
      <c r="HC336" s="346" t="s">
        <v>3320</v>
      </c>
      <c r="HD336" s="346" t="s">
        <v>3320</v>
      </c>
      <c r="HE336" s="346" t="s">
        <v>3320</v>
      </c>
      <c r="HF336" s="346" t="s">
        <v>3320</v>
      </c>
      <c r="HG336" s="346" t="s">
        <v>3320</v>
      </c>
      <c r="HH336" s="346" t="s">
        <v>3320</v>
      </c>
      <c r="HI336" s="346" t="s">
        <v>3320</v>
      </c>
      <c r="HJ336" s="346" t="s">
        <v>3320</v>
      </c>
      <c r="HK336" s="346" t="s">
        <v>3320</v>
      </c>
      <c r="HL336" s="346" t="s">
        <v>3320</v>
      </c>
    </row>
    <row r="337" spans="1:220" ht="15.75" thickBot="1">
      <c r="A337" s="344" t="s">
        <v>11522</v>
      </c>
      <c r="B337" s="345">
        <v>286</v>
      </c>
      <c r="C337" s="346" t="s">
        <v>12088</v>
      </c>
      <c r="D337" s="346" t="s">
        <v>5698</v>
      </c>
      <c r="E337" s="345">
        <v>286</v>
      </c>
      <c r="F337" s="346" t="s">
        <v>12089</v>
      </c>
      <c r="G337" s="346" t="s">
        <v>12090</v>
      </c>
      <c r="H337" s="346" t="s">
        <v>3326</v>
      </c>
      <c r="I337" s="346" t="s">
        <v>5698</v>
      </c>
      <c r="J337" s="346" t="s">
        <v>11539</v>
      </c>
      <c r="K337" s="346" t="s">
        <v>12091</v>
      </c>
      <c r="L337" s="346" t="s">
        <v>12092</v>
      </c>
      <c r="M337" s="346" t="s">
        <v>12093</v>
      </c>
      <c r="N337" s="346" t="s">
        <v>12094</v>
      </c>
      <c r="O337" s="346" t="s">
        <v>12095</v>
      </c>
      <c r="P337" s="346" t="s">
        <v>3320</v>
      </c>
      <c r="Q337" s="346" t="s">
        <v>12096</v>
      </c>
      <c r="R337" s="346" t="s">
        <v>5698</v>
      </c>
      <c r="S337" s="346" t="s">
        <v>12097</v>
      </c>
      <c r="T337" s="346" t="s">
        <v>12097</v>
      </c>
      <c r="U337" s="346" t="s">
        <v>12098</v>
      </c>
      <c r="V337" s="346" t="s">
        <v>733</v>
      </c>
      <c r="W337" s="346" t="s">
        <v>733</v>
      </c>
      <c r="X337" s="346" t="s">
        <v>733</v>
      </c>
      <c r="Y337" s="346" t="s">
        <v>3320</v>
      </c>
      <c r="Z337" s="346" t="s">
        <v>12099</v>
      </c>
      <c r="AA337" s="346" t="s">
        <v>733</v>
      </c>
      <c r="AB337" s="346" t="s">
        <v>12100</v>
      </c>
      <c r="AC337" s="346" t="s">
        <v>12101</v>
      </c>
      <c r="AD337" s="346" t="s">
        <v>12102</v>
      </c>
      <c r="AE337" s="346" t="s">
        <v>12103</v>
      </c>
      <c r="AF337" s="346" t="s">
        <v>12104</v>
      </c>
      <c r="AG337" s="346" t="s">
        <v>12105</v>
      </c>
      <c r="AH337" s="346" t="s">
        <v>1214</v>
      </c>
      <c r="AI337" s="346" t="s">
        <v>3320</v>
      </c>
      <c r="AJ337" s="346" t="s">
        <v>5663</v>
      </c>
      <c r="AK337" s="346" t="s">
        <v>6324</v>
      </c>
      <c r="AL337" s="346" t="s">
        <v>3320</v>
      </c>
      <c r="AM337" s="346" t="s">
        <v>3320</v>
      </c>
      <c r="AN337" s="346" t="s">
        <v>3320</v>
      </c>
      <c r="AO337" s="346" t="s">
        <v>3320</v>
      </c>
      <c r="AP337" s="346" t="s">
        <v>3320</v>
      </c>
      <c r="AQ337" s="346" t="s">
        <v>3320</v>
      </c>
      <c r="AR337" s="346" t="s">
        <v>3320</v>
      </c>
      <c r="AS337" s="346" t="s">
        <v>3320</v>
      </c>
      <c r="AT337" s="346" t="s">
        <v>3320</v>
      </c>
      <c r="AU337" s="346" t="s">
        <v>3320</v>
      </c>
      <c r="AV337" s="346" t="s">
        <v>3320</v>
      </c>
      <c r="AW337" s="346" t="s">
        <v>3320</v>
      </c>
      <c r="AX337" s="346" t="s">
        <v>3320</v>
      </c>
      <c r="AY337" s="346" t="s">
        <v>3320</v>
      </c>
      <c r="AZ337" s="346" t="s">
        <v>3320</v>
      </c>
      <c r="BA337" s="346" t="s">
        <v>3320</v>
      </c>
      <c r="BB337" s="346" t="s">
        <v>3320</v>
      </c>
      <c r="BC337" s="346" t="s">
        <v>3320</v>
      </c>
      <c r="BD337" s="348"/>
      <c r="BE337" s="346" t="s">
        <v>3320</v>
      </c>
      <c r="BF337" s="346" t="s">
        <v>3320</v>
      </c>
      <c r="BG337" s="346" t="s">
        <v>3320</v>
      </c>
      <c r="BH337" s="346" t="s">
        <v>3320</v>
      </c>
      <c r="BI337" s="346" t="s">
        <v>3320</v>
      </c>
      <c r="BJ337" s="346" t="s">
        <v>3320</v>
      </c>
      <c r="BK337" s="346" t="s">
        <v>3320</v>
      </c>
      <c r="BL337" s="346" t="s">
        <v>3320</v>
      </c>
      <c r="BM337" s="346" t="s">
        <v>3320</v>
      </c>
      <c r="BN337" s="346" t="s">
        <v>3320</v>
      </c>
      <c r="BO337" s="346" t="s">
        <v>3320</v>
      </c>
      <c r="BP337" s="346" t="s">
        <v>3320</v>
      </c>
      <c r="BQ337" s="346" t="s">
        <v>3320</v>
      </c>
      <c r="BR337" s="346" t="s">
        <v>3320</v>
      </c>
      <c r="BS337" s="346" t="s">
        <v>3320</v>
      </c>
      <c r="BT337" s="346" t="s">
        <v>3320</v>
      </c>
      <c r="BU337" s="346" t="s">
        <v>3320</v>
      </c>
      <c r="BV337" s="346" t="s">
        <v>3320</v>
      </c>
      <c r="BW337" s="346" t="s">
        <v>3320</v>
      </c>
      <c r="BX337" s="348"/>
      <c r="BY337" s="346" t="s">
        <v>3320</v>
      </c>
      <c r="BZ337" s="346" t="s">
        <v>3320</v>
      </c>
      <c r="CA337" s="346" t="s">
        <v>3320</v>
      </c>
      <c r="CB337" s="346" t="s">
        <v>3320</v>
      </c>
      <c r="CC337" s="346" t="s">
        <v>3320</v>
      </c>
      <c r="CD337" s="346" t="s">
        <v>3320</v>
      </c>
      <c r="CE337" s="346" t="s">
        <v>3320</v>
      </c>
      <c r="CF337" s="346" t="s">
        <v>3320</v>
      </c>
      <c r="CG337" s="346" t="s">
        <v>3320</v>
      </c>
      <c r="CH337" s="348"/>
      <c r="CI337" s="346" t="s">
        <v>3320</v>
      </c>
      <c r="CJ337" s="346" t="s">
        <v>3320</v>
      </c>
      <c r="CK337" s="346" t="s">
        <v>3320</v>
      </c>
      <c r="CL337" s="346" t="s">
        <v>3320</v>
      </c>
      <c r="CM337" s="346" t="s">
        <v>3320</v>
      </c>
      <c r="CN337" s="346" t="s">
        <v>3320</v>
      </c>
      <c r="CO337" s="346" t="s">
        <v>3320</v>
      </c>
      <c r="CP337" s="346" t="s">
        <v>3320</v>
      </c>
      <c r="CQ337" s="346" t="s">
        <v>3320</v>
      </c>
      <c r="CR337" s="346" t="s">
        <v>3320</v>
      </c>
      <c r="CS337" s="346" t="s">
        <v>3320</v>
      </c>
      <c r="CT337" s="346" t="s">
        <v>3320</v>
      </c>
      <c r="CU337" s="346" t="s">
        <v>3320</v>
      </c>
      <c r="CV337" s="346" t="s">
        <v>3320</v>
      </c>
      <c r="CW337" s="346" t="s">
        <v>3320</v>
      </c>
      <c r="CX337" s="346" t="s">
        <v>3320</v>
      </c>
      <c r="CY337" s="346" t="s">
        <v>3320</v>
      </c>
      <c r="CZ337" s="346" t="s">
        <v>3320</v>
      </c>
      <c r="DA337" s="346" t="s">
        <v>3320</v>
      </c>
      <c r="DB337" s="346" t="s">
        <v>3320</v>
      </c>
      <c r="DC337" s="346" t="s">
        <v>3320</v>
      </c>
      <c r="DD337" s="346" t="s">
        <v>3320</v>
      </c>
      <c r="DE337" s="346" t="s">
        <v>3320</v>
      </c>
      <c r="DF337" s="346" t="s">
        <v>3320</v>
      </c>
      <c r="DG337" s="346" t="s">
        <v>3320</v>
      </c>
      <c r="DH337" s="346" t="s">
        <v>3320</v>
      </c>
      <c r="DI337" s="346" t="s">
        <v>3320</v>
      </c>
      <c r="DJ337" s="346" t="s">
        <v>3320</v>
      </c>
      <c r="DK337" s="346" t="s">
        <v>3320</v>
      </c>
      <c r="DL337" s="346" t="s">
        <v>3320</v>
      </c>
      <c r="DM337" s="346" t="s">
        <v>3320</v>
      </c>
      <c r="DN337" s="346" t="s">
        <v>3320</v>
      </c>
      <c r="DO337" s="346" t="s">
        <v>3320</v>
      </c>
      <c r="DP337" s="346" t="s">
        <v>3320</v>
      </c>
      <c r="DQ337" s="346" t="s">
        <v>3320</v>
      </c>
      <c r="DR337" s="346" t="s">
        <v>3320</v>
      </c>
      <c r="DS337" s="346" t="s">
        <v>3320</v>
      </c>
      <c r="DT337" s="346" t="s">
        <v>3320</v>
      </c>
      <c r="DU337" s="346" t="s">
        <v>3320</v>
      </c>
      <c r="DV337" s="346" t="s">
        <v>3320</v>
      </c>
      <c r="DW337" s="346" t="s">
        <v>3320</v>
      </c>
      <c r="DX337" s="346" t="s">
        <v>3320</v>
      </c>
      <c r="DY337" s="346" t="s">
        <v>3320</v>
      </c>
      <c r="DZ337" s="346" t="s">
        <v>3320</v>
      </c>
      <c r="EA337" s="346" t="s">
        <v>3320</v>
      </c>
      <c r="EB337" s="346" t="s">
        <v>3320</v>
      </c>
      <c r="EC337" s="346" t="s">
        <v>3320</v>
      </c>
      <c r="ED337" s="346" t="s">
        <v>3320</v>
      </c>
      <c r="EE337" s="346" t="s">
        <v>3320</v>
      </c>
      <c r="EF337" s="346" t="s">
        <v>3320</v>
      </c>
      <c r="EG337" s="346" t="s">
        <v>3320</v>
      </c>
      <c r="EH337" s="346" t="s">
        <v>3320</v>
      </c>
      <c r="EI337" s="346" t="s">
        <v>3320</v>
      </c>
      <c r="EJ337" s="346" t="s">
        <v>3320</v>
      </c>
      <c r="EK337" s="346" t="s">
        <v>3320</v>
      </c>
      <c r="EL337" s="346" t="s">
        <v>3320</v>
      </c>
      <c r="EM337" s="346" t="s">
        <v>3320</v>
      </c>
      <c r="EN337" s="348"/>
      <c r="EO337" s="346" t="s">
        <v>3320</v>
      </c>
      <c r="EP337" s="346" t="s">
        <v>3320</v>
      </c>
      <c r="EQ337" s="346" t="s">
        <v>3320</v>
      </c>
      <c r="ER337" s="346" t="s">
        <v>3320</v>
      </c>
      <c r="ES337" s="346" t="s">
        <v>3320</v>
      </c>
      <c r="ET337" s="346" t="s">
        <v>3320</v>
      </c>
      <c r="EU337" s="346" t="s">
        <v>3320</v>
      </c>
      <c r="EV337" s="346" t="s">
        <v>3320</v>
      </c>
      <c r="EW337" s="346" t="s">
        <v>3320</v>
      </c>
      <c r="EX337" s="346" t="s">
        <v>3320</v>
      </c>
      <c r="EY337" s="346" t="s">
        <v>3320</v>
      </c>
      <c r="EZ337" s="346" t="s">
        <v>3320</v>
      </c>
      <c r="FA337" s="346" t="s">
        <v>3320</v>
      </c>
      <c r="FB337" s="346" t="s">
        <v>3320</v>
      </c>
      <c r="FC337" s="346" t="s">
        <v>3320</v>
      </c>
      <c r="FD337" s="346" t="s">
        <v>3320</v>
      </c>
      <c r="FE337" s="346" t="s">
        <v>1214</v>
      </c>
      <c r="FF337" s="346" t="s">
        <v>3320</v>
      </c>
      <c r="FG337" s="346" t="s">
        <v>3320</v>
      </c>
      <c r="FH337" s="346" t="s">
        <v>3320</v>
      </c>
      <c r="FI337" s="346" t="s">
        <v>3320</v>
      </c>
      <c r="FJ337" s="346" t="s">
        <v>3320</v>
      </c>
      <c r="FK337" s="346" t="s">
        <v>3320</v>
      </c>
      <c r="FL337" s="346" t="s">
        <v>3320</v>
      </c>
      <c r="FM337" s="346" t="s">
        <v>3320</v>
      </c>
      <c r="FN337" s="346" t="s">
        <v>3320</v>
      </c>
      <c r="FO337" s="346" t="s">
        <v>3320</v>
      </c>
      <c r="FP337" s="346" t="s">
        <v>3320</v>
      </c>
      <c r="FQ337" s="346" t="s">
        <v>3320</v>
      </c>
      <c r="FR337" s="346" t="s">
        <v>3320</v>
      </c>
      <c r="FS337" s="346" t="s">
        <v>3320</v>
      </c>
      <c r="FT337" s="346" t="s">
        <v>3320</v>
      </c>
      <c r="FU337" s="346" t="s">
        <v>3320</v>
      </c>
      <c r="FV337" s="346" t="s">
        <v>3320</v>
      </c>
      <c r="FW337" s="346" t="s">
        <v>3320</v>
      </c>
      <c r="FX337" s="350">
        <v>46070.667754629627</v>
      </c>
      <c r="FY337" s="346" t="s">
        <v>3320</v>
      </c>
      <c r="FZ337" s="346" t="s">
        <v>10029</v>
      </c>
      <c r="GA337" s="346" t="s">
        <v>3320</v>
      </c>
      <c r="GB337" s="346" t="s">
        <v>3320</v>
      </c>
      <c r="GC337" s="346" t="s">
        <v>3320</v>
      </c>
      <c r="GD337" s="346" t="s">
        <v>3320</v>
      </c>
      <c r="GE337" s="346" t="s">
        <v>3320</v>
      </c>
      <c r="GF337" s="346" t="s">
        <v>3320</v>
      </c>
      <c r="GG337" s="346" t="s">
        <v>3320</v>
      </c>
      <c r="GH337" s="346" t="s">
        <v>3320</v>
      </c>
      <c r="GI337" s="346" t="s">
        <v>3320</v>
      </c>
      <c r="GJ337" s="346" t="s">
        <v>3320</v>
      </c>
      <c r="GK337" s="346" t="s">
        <v>3320</v>
      </c>
      <c r="GL337" s="346" t="s">
        <v>3320</v>
      </c>
      <c r="GM337" s="346" t="s">
        <v>3320</v>
      </c>
      <c r="GN337" s="346" t="s">
        <v>3320</v>
      </c>
      <c r="GO337" s="346" t="s">
        <v>3320</v>
      </c>
      <c r="GP337" s="346" t="s">
        <v>3320</v>
      </c>
      <c r="GQ337" s="346" t="s">
        <v>3320</v>
      </c>
      <c r="GR337" s="346" t="s">
        <v>3320</v>
      </c>
      <c r="GS337" s="346" t="s">
        <v>3320</v>
      </c>
      <c r="GT337" s="346" t="s">
        <v>3320</v>
      </c>
      <c r="GU337" s="346" t="s">
        <v>3320</v>
      </c>
      <c r="GV337" s="346" t="s">
        <v>3320</v>
      </c>
      <c r="GW337" s="346" t="s">
        <v>3320</v>
      </c>
      <c r="GX337" s="346" t="s">
        <v>3320</v>
      </c>
      <c r="GY337" s="346" t="s">
        <v>3320</v>
      </c>
      <c r="GZ337" s="346" t="s">
        <v>3320</v>
      </c>
      <c r="HA337" s="346" t="s">
        <v>3320</v>
      </c>
      <c r="HB337" s="346" t="s">
        <v>3320</v>
      </c>
      <c r="HC337" s="346" t="s">
        <v>3320</v>
      </c>
      <c r="HD337" s="346" t="s">
        <v>3320</v>
      </c>
      <c r="HE337" s="346" t="s">
        <v>3320</v>
      </c>
      <c r="HF337" s="346" t="s">
        <v>3320</v>
      </c>
      <c r="HG337" s="346" t="s">
        <v>3320</v>
      </c>
      <c r="HH337" s="346" t="s">
        <v>3320</v>
      </c>
      <c r="HI337" s="346" t="s">
        <v>3320</v>
      </c>
      <c r="HJ337" s="346" t="s">
        <v>3320</v>
      </c>
      <c r="HK337" s="346" t="s">
        <v>3320</v>
      </c>
      <c r="HL337" s="346" t="s">
        <v>3320</v>
      </c>
    </row>
    <row r="338" spans="1:220" ht="15.75" thickBot="1">
      <c r="A338" s="344" t="s">
        <v>11522</v>
      </c>
      <c r="B338" s="345">
        <v>586</v>
      </c>
      <c r="C338" s="346" t="s">
        <v>12106</v>
      </c>
      <c r="D338" s="346" t="s">
        <v>5698</v>
      </c>
      <c r="E338" s="345">
        <v>586</v>
      </c>
      <c r="F338" s="346" t="s">
        <v>1401</v>
      </c>
      <c r="G338" s="346" t="s">
        <v>12107</v>
      </c>
      <c r="H338" s="346" t="s">
        <v>6140</v>
      </c>
      <c r="I338" s="346" t="s">
        <v>5643</v>
      </c>
      <c r="J338" s="346" t="s">
        <v>6141</v>
      </c>
      <c r="K338" s="346" t="s">
        <v>6142</v>
      </c>
      <c r="L338" s="346" t="s">
        <v>8916</v>
      </c>
      <c r="M338" s="346" t="s">
        <v>8916</v>
      </c>
      <c r="N338" s="346" t="s">
        <v>12108</v>
      </c>
      <c r="O338" s="346" t="s">
        <v>12109</v>
      </c>
      <c r="P338" s="346" t="s">
        <v>3320</v>
      </c>
      <c r="Q338" s="346" t="s">
        <v>11876</v>
      </c>
      <c r="R338" s="346" t="s">
        <v>5698</v>
      </c>
      <c r="S338" s="346" t="s">
        <v>12110</v>
      </c>
      <c r="T338" s="346" t="s">
        <v>12111</v>
      </c>
      <c r="U338" s="346" t="s">
        <v>12112</v>
      </c>
      <c r="V338" s="346" t="s">
        <v>733</v>
      </c>
      <c r="W338" s="346" t="s">
        <v>733</v>
      </c>
      <c r="X338" s="346" t="s">
        <v>733</v>
      </c>
      <c r="Y338" s="346" t="s">
        <v>3320</v>
      </c>
      <c r="Z338" s="346" t="s">
        <v>12113</v>
      </c>
      <c r="AA338" s="346" t="s">
        <v>733</v>
      </c>
      <c r="AB338" s="346" t="s">
        <v>12114</v>
      </c>
      <c r="AC338" s="346" t="s">
        <v>12115</v>
      </c>
      <c r="AD338" s="346" t="s">
        <v>5659</v>
      </c>
      <c r="AE338" s="346" t="s">
        <v>6153</v>
      </c>
      <c r="AF338" s="346" t="s">
        <v>12116</v>
      </c>
      <c r="AG338" s="346" t="s">
        <v>12117</v>
      </c>
      <c r="AH338" s="346" t="s">
        <v>1214</v>
      </c>
      <c r="AI338" s="346" t="s">
        <v>3320</v>
      </c>
      <c r="AJ338" s="346" t="s">
        <v>5663</v>
      </c>
      <c r="AK338" s="346" t="s">
        <v>3569</v>
      </c>
      <c r="AL338" s="346" t="s">
        <v>5665</v>
      </c>
      <c r="AM338" s="347">
        <v>47057</v>
      </c>
      <c r="AN338" s="345">
        <v>24</v>
      </c>
      <c r="AO338" s="345">
        <v>100</v>
      </c>
      <c r="AP338" s="346" t="s">
        <v>5666</v>
      </c>
      <c r="AQ338" s="345">
        <v>352</v>
      </c>
      <c r="AR338" s="345">
        <v>285</v>
      </c>
      <c r="AS338" s="346" t="s">
        <v>733</v>
      </c>
      <c r="AT338" s="345">
        <v>30</v>
      </c>
      <c r="AU338" s="346" t="s">
        <v>1214</v>
      </c>
      <c r="AV338" s="345">
        <v>670</v>
      </c>
      <c r="AW338" s="346" t="s">
        <v>5667</v>
      </c>
      <c r="AX338" s="346" t="s">
        <v>5668</v>
      </c>
      <c r="AY338" s="346" t="s">
        <v>3320</v>
      </c>
      <c r="AZ338" s="346" t="s">
        <v>733</v>
      </c>
      <c r="BA338" s="346" t="s">
        <v>733</v>
      </c>
      <c r="BB338" s="345">
        <v>2192</v>
      </c>
      <c r="BC338" s="345">
        <v>2105</v>
      </c>
      <c r="BD338" s="346" t="s">
        <v>6157</v>
      </c>
      <c r="BE338" s="345">
        <v>365</v>
      </c>
      <c r="BF338" s="345">
        <v>84</v>
      </c>
      <c r="BG338" s="345">
        <v>97</v>
      </c>
      <c r="BH338" s="345">
        <v>35</v>
      </c>
      <c r="BI338" s="347">
        <v>46327</v>
      </c>
      <c r="BJ338" s="345">
        <v>0.4</v>
      </c>
      <c r="BK338" s="345">
        <v>9</v>
      </c>
      <c r="BL338" s="346" t="s">
        <v>6158</v>
      </c>
      <c r="BM338" s="345">
        <v>4500000</v>
      </c>
      <c r="BN338" s="346" t="s">
        <v>3320</v>
      </c>
      <c r="BO338" s="346" t="s">
        <v>3320</v>
      </c>
      <c r="BP338" s="346" t="s">
        <v>3320</v>
      </c>
      <c r="BQ338" s="346" t="s">
        <v>3320</v>
      </c>
      <c r="BR338" s="346" t="s">
        <v>3320</v>
      </c>
      <c r="BS338" s="346" t="s">
        <v>3320</v>
      </c>
      <c r="BT338" s="346" t="s">
        <v>3320</v>
      </c>
      <c r="BU338" s="346" t="s">
        <v>3320</v>
      </c>
      <c r="BV338" s="346" t="s">
        <v>3320</v>
      </c>
      <c r="BW338" s="346" t="s">
        <v>3320</v>
      </c>
      <c r="BX338" s="348"/>
      <c r="BY338" s="346" t="s">
        <v>3320</v>
      </c>
      <c r="BZ338" s="346" t="s">
        <v>3320</v>
      </c>
      <c r="CA338" s="346" t="s">
        <v>3320</v>
      </c>
      <c r="CB338" s="346" t="s">
        <v>3320</v>
      </c>
      <c r="CC338" s="346" t="s">
        <v>3320</v>
      </c>
      <c r="CD338" s="346" t="s">
        <v>3320</v>
      </c>
      <c r="CE338" s="346" t="s">
        <v>3320</v>
      </c>
      <c r="CF338" s="346" t="s">
        <v>3320</v>
      </c>
      <c r="CG338" s="346" t="s">
        <v>3320</v>
      </c>
      <c r="CH338" s="348"/>
      <c r="CI338" s="346" t="s">
        <v>3320</v>
      </c>
      <c r="CJ338" s="346" t="s">
        <v>3320</v>
      </c>
      <c r="CK338" s="346" t="s">
        <v>3320</v>
      </c>
      <c r="CL338" s="346" t="s">
        <v>3320</v>
      </c>
      <c r="CM338" s="346" t="s">
        <v>3320</v>
      </c>
      <c r="CN338" s="346" t="s">
        <v>3320</v>
      </c>
      <c r="CO338" s="346" t="s">
        <v>3320</v>
      </c>
      <c r="CP338" s="346" t="s">
        <v>3320</v>
      </c>
      <c r="CQ338" s="346" t="s">
        <v>3320</v>
      </c>
      <c r="CR338" s="346" t="s">
        <v>3320</v>
      </c>
      <c r="CS338" s="346" t="s">
        <v>3320</v>
      </c>
      <c r="CT338" s="346" t="s">
        <v>3320</v>
      </c>
      <c r="CU338" s="346" t="s">
        <v>3320</v>
      </c>
      <c r="CV338" s="346" t="s">
        <v>3320</v>
      </c>
      <c r="CW338" s="346" t="s">
        <v>3320</v>
      </c>
      <c r="CX338" s="346" t="s">
        <v>3320</v>
      </c>
      <c r="CY338" s="346" t="s">
        <v>3320</v>
      </c>
      <c r="CZ338" s="346" t="s">
        <v>3320</v>
      </c>
      <c r="DA338" s="346" t="s">
        <v>3320</v>
      </c>
      <c r="DB338" s="346" t="s">
        <v>3320</v>
      </c>
      <c r="DC338" s="346" t="s">
        <v>3320</v>
      </c>
      <c r="DD338" s="346" t="s">
        <v>3320</v>
      </c>
      <c r="DE338" s="346" t="s">
        <v>3320</v>
      </c>
      <c r="DF338" s="346" t="s">
        <v>3320</v>
      </c>
      <c r="DG338" s="346" t="s">
        <v>3320</v>
      </c>
      <c r="DH338" s="346" t="s">
        <v>3320</v>
      </c>
      <c r="DI338" s="346" t="s">
        <v>3320</v>
      </c>
      <c r="DJ338" s="346" t="s">
        <v>3320</v>
      </c>
      <c r="DK338" s="346" t="s">
        <v>3320</v>
      </c>
      <c r="DL338" s="346" t="s">
        <v>3320</v>
      </c>
      <c r="DM338" s="346" t="s">
        <v>3320</v>
      </c>
      <c r="DN338" s="346" t="s">
        <v>3320</v>
      </c>
      <c r="DO338" s="346" t="s">
        <v>3320</v>
      </c>
      <c r="DP338" s="346" t="s">
        <v>3320</v>
      </c>
      <c r="DQ338" s="346" t="s">
        <v>3320</v>
      </c>
      <c r="DR338" s="346" t="s">
        <v>3320</v>
      </c>
      <c r="DS338" s="346" t="s">
        <v>3320</v>
      </c>
      <c r="DT338" s="346" t="s">
        <v>3320</v>
      </c>
      <c r="DU338" s="346" t="s">
        <v>3320</v>
      </c>
      <c r="DV338" s="346" t="s">
        <v>3320</v>
      </c>
      <c r="DW338" s="346" t="s">
        <v>3320</v>
      </c>
      <c r="DX338" s="346" t="s">
        <v>3320</v>
      </c>
      <c r="DY338" s="346" t="s">
        <v>3320</v>
      </c>
      <c r="DZ338" s="346" t="s">
        <v>3320</v>
      </c>
      <c r="EA338" s="346" t="s">
        <v>3320</v>
      </c>
      <c r="EB338" s="346" t="s">
        <v>3320</v>
      </c>
      <c r="EC338" s="346" t="s">
        <v>3320</v>
      </c>
      <c r="ED338" s="346" t="s">
        <v>3320</v>
      </c>
      <c r="EE338" s="346" t="s">
        <v>3320</v>
      </c>
      <c r="EF338" s="345">
        <v>104594000</v>
      </c>
      <c r="EG338" s="346" t="s">
        <v>733</v>
      </c>
      <c r="EH338" s="346" t="s">
        <v>733</v>
      </c>
      <c r="EI338" s="346" t="s">
        <v>733</v>
      </c>
      <c r="EJ338" s="346" t="s">
        <v>733</v>
      </c>
      <c r="EK338" s="346" t="s">
        <v>86</v>
      </c>
      <c r="EL338" s="346" t="s">
        <v>12118</v>
      </c>
      <c r="EM338" s="179" t="s">
        <v>12119</v>
      </c>
      <c r="EN338" s="348"/>
      <c r="EO338" s="346" t="s">
        <v>10132</v>
      </c>
      <c r="EP338" s="345">
        <v>88600000</v>
      </c>
      <c r="EQ338" s="345">
        <v>14594000</v>
      </c>
      <c r="ER338" s="345">
        <v>1450</v>
      </c>
      <c r="ES338" s="345">
        <v>770</v>
      </c>
      <c r="ET338" s="346" t="s">
        <v>10133</v>
      </c>
      <c r="EU338" s="346" t="s">
        <v>733</v>
      </c>
      <c r="EV338" s="346" t="s">
        <v>733</v>
      </c>
      <c r="EW338" s="346" t="s">
        <v>3320</v>
      </c>
      <c r="EX338" s="346" t="s">
        <v>733</v>
      </c>
      <c r="EY338" s="346" t="s">
        <v>1214</v>
      </c>
      <c r="EZ338" s="346" t="s">
        <v>1214</v>
      </c>
      <c r="FA338" s="346" t="s">
        <v>1214</v>
      </c>
      <c r="FB338" s="346" t="s">
        <v>1214</v>
      </c>
      <c r="FC338" s="346" t="s">
        <v>3320</v>
      </c>
      <c r="FD338" s="346" t="s">
        <v>3320</v>
      </c>
      <c r="FE338" s="346" t="s">
        <v>733</v>
      </c>
      <c r="FF338" s="346" t="s">
        <v>5721</v>
      </c>
      <c r="FG338" s="346" t="s">
        <v>733</v>
      </c>
      <c r="FH338" s="346" t="s">
        <v>5679</v>
      </c>
      <c r="FI338" s="346" t="s">
        <v>3320</v>
      </c>
      <c r="FJ338" s="346" t="s">
        <v>3320</v>
      </c>
      <c r="FK338" s="346" t="s">
        <v>3320</v>
      </c>
      <c r="FL338" s="346" t="s">
        <v>733</v>
      </c>
      <c r="FM338" s="346" t="s">
        <v>5948</v>
      </c>
      <c r="FN338" s="346" t="s">
        <v>10134</v>
      </c>
      <c r="FO338" s="346" t="s">
        <v>733</v>
      </c>
      <c r="FP338" s="345">
        <v>85</v>
      </c>
      <c r="FQ338" s="346" t="s">
        <v>3320</v>
      </c>
      <c r="FR338" s="346" t="s">
        <v>3320</v>
      </c>
      <c r="FS338" s="346" t="s">
        <v>5683</v>
      </c>
      <c r="FT338" s="346" t="s">
        <v>5683</v>
      </c>
      <c r="FU338" s="346" t="s">
        <v>5952</v>
      </c>
      <c r="FV338" s="346" t="s">
        <v>3320</v>
      </c>
      <c r="FW338" s="346" t="s">
        <v>3320</v>
      </c>
      <c r="FX338" s="350">
        <v>46071.567662037036</v>
      </c>
      <c r="FY338" s="346" t="s">
        <v>3320</v>
      </c>
      <c r="FZ338" s="346" t="s">
        <v>10029</v>
      </c>
      <c r="GA338" s="346" t="s">
        <v>3320</v>
      </c>
      <c r="GB338" s="346" t="s">
        <v>3320</v>
      </c>
      <c r="GC338" s="346" t="s">
        <v>3320</v>
      </c>
      <c r="GD338" s="346" t="s">
        <v>3320</v>
      </c>
      <c r="GE338" s="346" t="s">
        <v>3320</v>
      </c>
      <c r="GF338" s="346" t="s">
        <v>3320</v>
      </c>
      <c r="GG338" s="346" t="s">
        <v>3320</v>
      </c>
      <c r="GH338" s="346" t="s">
        <v>3320</v>
      </c>
      <c r="GI338" s="346" t="s">
        <v>3320</v>
      </c>
      <c r="GJ338" s="346" t="s">
        <v>3320</v>
      </c>
      <c r="GK338" s="346" t="s">
        <v>3320</v>
      </c>
      <c r="GL338" s="346" t="s">
        <v>3320</v>
      </c>
      <c r="GM338" s="346" t="s">
        <v>3320</v>
      </c>
      <c r="GN338" s="346" t="s">
        <v>3320</v>
      </c>
      <c r="GO338" s="346" t="s">
        <v>3320</v>
      </c>
      <c r="GP338" s="346" t="s">
        <v>3320</v>
      </c>
      <c r="GQ338" s="346" t="s">
        <v>3320</v>
      </c>
      <c r="GR338" s="346" t="s">
        <v>3320</v>
      </c>
      <c r="GS338" s="346" t="s">
        <v>3320</v>
      </c>
      <c r="GT338" s="346" t="s">
        <v>3320</v>
      </c>
      <c r="GU338" s="346" t="s">
        <v>3320</v>
      </c>
      <c r="GV338" s="346" t="s">
        <v>3320</v>
      </c>
      <c r="GW338" s="346" t="s">
        <v>3320</v>
      </c>
      <c r="GX338" s="346" t="s">
        <v>3320</v>
      </c>
      <c r="GY338" s="346" t="s">
        <v>3320</v>
      </c>
      <c r="GZ338" s="346" t="s">
        <v>3320</v>
      </c>
      <c r="HA338" s="346" t="s">
        <v>3320</v>
      </c>
      <c r="HB338" s="346" t="s">
        <v>3320</v>
      </c>
      <c r="HC338" s="346" t="s">
        <v>3320</v>
      </c>
      <c r="HD338" s="346" t="s">
        <v>3320</v>
      </c>
      <c r="HE338" s="346" t="s">
        <v>3320</v>
      </c>
      <c r="HF338" s="346" t="s">
        <v>3320</v>
      </c>
      <c r="HG338" s="346" t="s">
        <v>3320</v>
      </c>
      <c r="HH338" s="346" t="s">
        <v>3320</v>
      </c>
      <c r="HI338" s="346" t="s">
        <v>3320</v>
      </c>
      <c r="HJ338" s="346" t="s">
        <v>3320</v>
      </c>
      <c r="HK338" s="346" t="s">
        <v>3320</v>
      </c>
      <c r="HL338" s="346" t="s">
        <v>3320</v>
      </c>
    </row>
    <row r="339" spans="1:220" ht="15.75" thickBot="1">
      <c r="A339" s="344" t="s">
        <v>11522</v>
      </c>
      <c r="B339" s="345">
        <v>359</v>
      </c>
      <c r="C339" s="346" t="s">
        <v>12120</v>
      </c>
      <c r="D339" s="346" t="s">
        <v>5698</v>
      </c>
      <c r="E339" s="345">
        <v>359</v>
      </c>
      <c r="F339" s="346" t="s">
        <v>6381</v>
      </c>
      <c r="G339" s="346" t="s">
        <v>6382</v>
      </c>
      <c r="H339" s="346" t="s">
        <v>3326</v>
      </c>
      <c r="I339" s="346" t="s">
        <v>5698</v>
      </c>
      <c r="J339" s="346" t="s">
        <v>6384</v>
      </c>
      <c r="K339" s="346" t="s">
        <v>5920</v>
      </c>
      <c r="L339" s="346" t="s">
        <v>5698</v>
      </c>
      <c r="M339" s="346" t="s">
        <v>5698</v>
      </c>
      <c r="N339" s="346" t="s">
        <v>6385</v>
      </c>
      <c r="O339" s="346" t="s">
        <v>6386</v>
      </c>
      <c r="P339" s="346" t="s">
        <v>3320</v>
      </c>
      <c r="Q339" s="346" t="s">
        <v>6387</v>
      </c>
      <c r="R339" s="346" t="s">
        <v>5698</v>
      </c>
      <c r="S339" s="346" t="s">
        <v>6388</v>
      </c>
      <c r="T339" s="346" t="s">
        <v>6389</v>
      </c>
      <c r="U339" s="346" t="s">
        <v>6390</v>
      </c>
      <c r="V339" s="346" t="s">
        <v>733</v>
      </c>
      <c r="W339" s="346" t="s">
        <v>733</v>
      </c>
      <c r="X339" s="346" t="s">
        <v>733</v>
      </c>
      <c r="Y339" s="346" t="s">
        <v>3320</v>
      </c>
      <c r="Z339" s="346" t="s">
        <v>6391</v>
      </c>
      <c r="AA339" s="346" t="s">
        <v>733</v>
      </c>
      <c r="AB339" s="346" t="s">
        <v>6392</v>
      </c>
      <c r="AC339" s="346" t="s">
        <v>6393</v>
      </c>
      <c r="AD339" s="346" t="s">
        <v>6394</v>
      </c>
      <c r="AE339" s="346" t="s">
        <v>6395</v>
      </c>
      <c r="AF339" s="346" t="s">
        <v>6396</v>
      </c>
      <c r="AG339" s="346" t="s">
        <v>6397</v>
      </c>
      <c r="AH339" s="346" t="s">
        <v>3320</v>
      </c>
      <c r="AI339" s="346" t="s">
        <v>3320</v>
      </c>
      <c r="AJ339" s="346" t="s">
        <v>3320</v>
      </c>
      <c r="AK339" s="346" t="s">
        <v>3320</v>
      </c>
      <c r="AL339" s="346" t="s">
        <v>3320</v>
      </c>
      <c r="AM339" s="346" t="s">
        <v>3320</v>
      </c>
      <c r="AN339" s="346" t="s">
        <v>3320</v>
      </c>
      <c r="AO339" s="346" t="s">
        <v>3320</v>
      </c>
      <c r="AP339" s="346" t="s">
        <v>3320</v>
      </c>
      <c r="AQ339" s="346" t="s">
        <v>3320</v>
      </c>
      <c r="AR339" s="346" t="s">
        <v>3320</v>
      </c>
      <c r="AS339" s="346" t="s">
        <v>3320</v>
      </c>
      <c r="AT339" s="346" t="s">
        <v>3320</v>
      </c>
      <c r="AU339" s="346" t="s">
        <v>3320</v>
      </c>
      <c r="AV339" s="346" t="s">
        <v>3320</v>
      </c>
      <c r="AW339" s="346" t="s">
        <v>3320</v>
      </c>
      <c r="AX339" s="346" t="s">
        <v>3320</v>
      </c>
      <c r="AY339" s="346" t="s">
        <v>3320</v>
      </c>
      <c r="AZ339" s="346" t="s">
        <v>3320</v>
      </c>
      <c r="BA339" s="346" t="s">
        <v>3320</v>
      </c>
      <c r="BB339" s="346" t="s">
        <v>3320</v>
      </c>
      <c r="BC339" s="346" t="s">
        <v>3320</v>
      </c>
      <c r="BD339" s="348"/>
      <c r="BE339" s="346" t="s">
        <v>3320</v>
      </c>
      <c r="BF339" s="346" t="s">
        <v>3320</v>
      </c>
      <c r="BG339" s="346" t="s">
        <v>3320</v>
      </c>
      <c r="BH339" s="346" t="s">
        <v>3320</v>
      </c>
      <c r="BI339" s="346" t="s">
        <v>3320</v>
      </c>
      <c r="BJ339" s="346" t="s">
        <v>3320</v>
      </c>
      <c r="BK339" s="346" t="s">
        <v>3320</v>
      </c>
      <c r="BL339" s="346" t="s">
        <v>3320</v>
      </c>
      <c r="BM339" s="346" t="s">
        <v>3320</v>
      </c>
      <c r="BN339" s="346" t="s">
        <v>3320</v>
      </c>
      <c r="BO339" s="346" t="s">
        <v>3320</v>
      </c>
      <c r="BP339" s="346" t="s">
        <v>3320</v>
      </c>
      <c r="BQ339" s="346" t="s">
        <v>3320</v>
      </c>
      <c r="BR339" s="346" t="s">
        <v>3320</v>
      </c>
      <c r="BS339" s="346" t="s">
        <v>3320</v>
      </c>
      <c r="BT339" s="346" t="s">
        <v>3320</v>
      </c>
      <c r="BU339" s="346" t="s">
        <v>3320</v>
      </c>
      <c r="BV339" s="346" t="s">
        <v>3320</v>
      </c>
      <c r="BW339" s="346" t="s">
        <v>3320</v>
      </c>
      <c r="BX339" s="348"/>
      <c r="BY339" s="346" t="s">
        <v>3320</v>
      </c>
      <c r="BZ339" s="346" t="s">
        <v>3320</v>
      </c>
      <c r="CA339" s="346" t="s">
        <v>3320</v>
      </c>
      <c r="CB339" s="346" t="s">
        <v>3320</v>
      </c>
      <c r="CC339" s="346" t="s">
        <v>3320</v>
      </c>
      <c r="CD339" s="346" t="s">
        <v>3320</v>
      </c>
      <c r="CE339" s="346" t="s">
        <v>3320</v>
      </c>
      <c r="CF339" s="346" t="s">
        <v>3320</v>
      </c>
      <c r="CG339" s="346" t="s">
        <v>3320</v>
      </c>
      <c r="CH339" s="348"/>
      <c r="CI339" s="346" t="s">
        <v>3320</v>
      </c>
      <c r="CJ339" s="346" t="s">
        <v>3320</v>
      </c>
      <c r="CK339" s="346" t="s">
        <v>3320</v>
      </c>
      <c r="CL339" s="346" t="s">
        <v>3320</v>
      </c>
      <c r="CM339" s="346" t="s">
        <v>3320</v>
      </c>
      <c r="CN339" s="346" t="s">
        <v>3320</v>
      </c>
      <c r="CO339" s="346" t="s">
        <v>3320</v>
      </c>
      <c r="CP339" s="346" t="s">
        <v>3320</v>
      </c>
      <c r="CQ339" s="346" t="s">
        <v>3320</v>
      </c>
      <c r="CR339" s="346" t="s">
        <v>3320</v>
      </c>
      <c r="CS339" s="346" t="s">
        <v>3320</v>
      </c>
      <c r="CT339" s="346" t="s">
        <v>3320</v>
      </c>
      <c r="CU339" s="346" t="s">
        <v>3320</v>
      </c>
      <c r="CV339" s="346" t="s">
        <v>3320</v>
      </c>
      <c r="CW339" s="346" t="s">
        <v>3320</v>
      </c>
      <c r="CX339" s="346" t="s">
        <v>3320</v>
      </c>
      <c r="CY339" s="346" t="s">
        <v>3320</v>
      </c>
      <c r="CZ339" s="346" t="s">
        <v>3320</v>
      </c>
      <c r="DA339" s="346" t="s">
        <v>3320</v>
      </c>
      <c r="DB339" s="346" t="s">
        <v>3320</v>
      </c>
      <c r="DC339" s="346" t="s">
        <v>3320</v>
      </c>
      <c r="DD339" s="346" t="s">
        <v>3320</v>
      </c>
      <c r="DE339" s="346" t="s">
        <v>3320</v>
      </c>
      <c r="DF339" s="346" t="s">
        <v>3320</v>
      </c>
      <c r="DG339" s="346" t="s">
        <v>3320</v>
      </c>
      <c r="DH339" s="346" t="s">
        <v>3320</v>
      </c>
      <c r="DI339" s="346" t="s">
        <v>3320</v>
      </c>
      <c r="DJ339" s="346" t="s">
        <v>3320</v>
      </c>
      <c r="DK339" s="346" t="s">
        <v>3320</v>
      </c>
      <c r="DL339" s="346" t="s">
        <v>3320</v>
      </c>
      <c r="DM339" s="346" t="s">
        <v>3320</v>
      </c>
      <c r="DN339" s="346" t="s">
        <v>3320</v>
      </c>
      <c r="DO339" s="346" t="s">
        <v>3320</v>
      </c>
      <c r="DP339" s="346" t="s">
        <v>3320</v>
      </c>
      <c r="DQ339" s="346" t="s">
        <v>3320</v>
      </c>
      <c r="DR339" s="346" t="s">
        <v>3320</v>
      </c>
      <c r="DS339" s="346" t="s">
        <v>3320</v>
      </c>
      <c r="DT339" s="346" t="s">
        <v>3320</v>
      </c>
      <c r="DU339" s="346" t="s">
        <v>3320</v>
      </c>
      <c r="DV339" s="346" t="s">
        <v>3320</v>
      </c>
      <c r="DW339" s="346" t="s">
        <v>3320</v>
      </c>
      <c r="DX339" s="346" t="s">
        <v>3320</v>
      </c>
      <c r="DY339" s="346" t="s">
        <v>3320</v>
      </c>
      <c r="DZ339" s="346" t="s">
        <v>3320</v>
      </c>
      <c r="EA339" s="346" t="s">
        <v>3320</v>
      </c>
      <c r="EB339" s="346" t="s">
        <v>3320</v>
      </c>
      <c r="EC339" s="346" t="s">
        <v>3320</v>
      </c>
      <c r="ED339" s="346" t="s">
        <v>3320</v>
      </c>
      <c r="EE339" s="346" t="s">
        <v>3320</v>
      </c>
      <c r="EF339" s="346" t="s">
        <v>3320</v>
      </c>
      <c r="EG339" s="346" t="s">
        <v>3320</v>
      </c>
      <c r="EH339" s="346" t="s">
        <v>3320</v>
      </c>
      <c r="EI339" s="346" t="s">
        <v>3320</v>
      </c>
      <c r="EJ339" s="346" t="s">
        <v>3320</v>
      </c>
      <c r="EK339" s="346" t="s">
        <v>3320</v>
      </c>
      <c r="EL339" s="346" t="s">
        <v>3320</v>
      </c>
      <c r="EM339" s="346" t="s">
        <v>3320</v>
      </c>
      <c r="EN339" s="348"/>
      <c r="EO339" s="346" t="s">
        <v>3320</v>
      </c>
      <c r="EP339" s="346" t="s">
        <v>3320</v>
      </c>
      <c r="EQ339" s="346" t="s">
        <v>3320</v>
      </c>
      <c r="ER339" s="346" t="s">
        <v>3320</v>
      </c>
      <c r="ES339" s="346" t="s">
        <v>3320</v>
      </c>
      <c r="ET339" s="346" t="s">
        <v>3320</v>
      </c>
      <c r="EU339" s="346" t="s">
        <v>3320</v>
      </c>
      <c r="EV339" s="346" t="s">
        <v>3320</v>
      </c>
      <c r="EW339" s="346" t="s">
        <v>3320</v>
      </c>
      <c r="EX339" s="346" t="s">
        <v>3320</v>
      </c>
      <c r="EY339" s="346" t="s">
        <v>3320</v>
      </c>
      <c r="EZ339" s="346" t="s">
        <v>3320</v>
      </c>
      <c r="FA339" s="346" t="s">
        <v>3320</v>
      </c>
      <c r="FB339" s="346" t="s">
        <v>3320</v>
      </c>
      <c r="FC339" s="346" t="s">
        <v>3320</v>
      </c>
      <c r="FD339" s="346" t="s">
        <v>3320</v>
      </c>
      <c r="FE339" s="346" t="s">
        <v>1214</v>
      </c>
      <c r="FF339" s="346" t="s">
        <v>3320</v>
      </c>
      <c r="FG339" s="346" t="s">
        <v>3320</v>
      </c>
      <c r="FH339" s="346" t="s">
        <v>3320</v>
      </c>
      <c r="FI339" s="346" t="s">
        <v>3320</v>
      </c>
      <c r="FJ339" s="346" t="s">
        <v>3320</v>
      </c>
      <c r="FK339" s="346" t="s">
        <v>3320</v>
      </c>
      <c r="FL339" s="346" t="s">
        <v>3320</v>
      </c>
      <c r="FM339" s="346" t="s">
        <v>3320</v>
      </c>
      <c r="FN339" s="346" t="s">
        <v>3320</v>
      </c>
      <c r="FO339" s="346" t="s">
        <v>3320</v>
      </c>
      <c r="FP339" s="346" t="s">
        <v>3320</v>
      </c>
      <c r="FQ339" s="346" t="s">
        <v>3320</v>
      </c>
      <c r="FR339" s="346" t="s">
        <v>3320</v>
      </c>
      <c r="FS339" s="346" t="s">
        <v>3320</v>
      </c>
      <c r="FT339" s="346" t="s">
        <v>3320</v>
      </c>
      <c r="FU339" s="346" t="s">
        <v>3320</v>
      </c>
      <c r="FV339" s="346" t="s">
        <v>3320</v>
      </c>
      <c r="FW339" s="346" t="s">
        <v>3320</v>
      </c>
      <c r="FX339" s="350">
        <v>46068.476030092592</v>
      </c>
      <c r="FY339" s="346" t="s">
        <v>3320</v>
      </c>
      <c r="FZ339" s="346" t="s">
        <v>10029</v>
      </c>
      <c r="GA339" s="346" t="s">
        <v>3320</v>
      </c>
      <c r="GB339" s="346" t="s">
        <v>3320</v>
      </c>
      <c r="GC339" s="346" t="s">
        <v>3320</v>
      </c>
      <c r="GD339" s="346" t="s">
        <v>3320</v>
      </c>
      <c r="GE339" s="346" t="s">
        <v>3320</v>
      </c>
      <c r="GF339" s="346" t="s">
        <v>3320</v>
      </c>
      <c r="GG339" s="346" t="s">
        <v>3320</v>
      </c>
      <c r="GH339" s="346" t="s">
        <v>3320</v>
      </c>
      <c r="GI339" s="346" t="s">
        <v>3320</v>
      </c>
      <c r="GJ339" s="346" t="s">
        <v>3320</v>
      </c>
      <c r="GK339" s="346" t="s">
        <v>3320</v>
      </c>
      <c r="GL339" s="346" t="s">
        <v>3320</v>
      </c>
      <c r="GM339" s="346" t="s">
        <v>3320</v>
      </c>
      <c r="GN339" s="346" t="s">
        <v>3320</v>
      </c>
      <c r="GO339" s="346" t="s">
        <v>3320</v>
      </c>
      <c r="GP339" s="346" t="s">
        <v>3320</v>
      </c>
      <c r="GQ339" s="346" t="s">
        <v>3320</v>
      </c>
      <c r="GR339" s="346" t="s">
        <v>3320</v>
      </c>
      <c r="GS339" s="346" t="s">
        <v>3320</v>
      </c>
      <c r="GT339" s="346" t="s">
        <v>3320</v>
      </c>
      <c r="GU339" s="346" t="s">
        <v>3320</v>
      </c>
      <c r="GV339" s="346" t="s">
        <v>3320</v>
      </c>
      <c r="GW339" s="346" t="s">
        <v>3320</v>
      </c>
      <c r="GX339" s="346" t="s">
        <v>3320</v>
      </c>
      <c r="GY339" s="346" t="s">
        <v>3320</v>
      </c>
      <c r="GZ339" s="346" t="s">
        <v>3320</v>
      </c>
      <c r="HA339" s="346" t="s">
        <v>3320</v>
      </c>
      <c r="HB339" s="346" t="s">
        <v>3320</v>
      </c>
      <c r="HC339" s="346" t="s">
        <v>3320</v>
      </c>
      <c r="HD339" s="346" t="s">
        <v>3320</v>
      </c>
      <c r="HE339" s="346" t="s">
        <v>3320</v>
      </c>
      <c r="HF339" s="346" t="s">
        <v>3320</v>
      </c>
      <c r="HG339" s="346" t="s">
        <v>3320</v>
      </c>
      <c r="HH339" s="346" t="s">
        <v>3320</v>
      </c>
      <c r="HI339" s="346" t="s">
        <v>3320</v>
      </c>
      <c r="HJ339" s="346" t="s">
        <v>3320</v>
      </c>
      <c r="HK339" s="346" t="s">
        <v>3320</v>
      </c>
      <c r="HL339" s="346" t="s">
        <v>3320</v>
      </c>
    </row>
    <row r="340" spans="1:220" ht="15.75" thickBot="1">
      <c r="A340" s="344" t="s">
        <v>11522</v>
      </c>
      <c r="B340" s="345">
        <v>568</v>
      </c>
      <c r="C340" s="346" t="s">
        <v>12121</v>
      </c>
      <c r="D340" s="346" t="s">
        <v>5698</v>
      </c>
      <c r="E340" s="345">
        <v>568</v>
      </c>
      <c r="F340" s="346" t="s">
        <v>12122</v>
      </c>
      <c r="G340" s="346" t="s">
        <v>12123</v>
      </c>
      <c r="H340" s="346" t="s">
        <v>12124</v>
      </c>
      <c r="I340" s="346" t="s">
        <v>5643</v>
      </c>
      <c r="J340" s="346" t="s">
        <v>12125</v>
      </c>
      <c r="K340" s="346" t="s">
        <v>12126</v>
      </c>
      <c r="L340" s="346" t="s">
        <v>5698</v>
      </c>
      <c r="M340" s="346" t="s">
        <v>5698</v>
      </c>
      <c r="N340" s="346" t="s">
        <v>12127</v>
      </c>
      <c r="O340" s="346" t="s">
        <v>12128</v>
      </c>
      <c r="P340" s="346" t="s">
        <v>3320</v>
      </c>
      <c r="Q340" s="346" t="s">
        <v>12129</v>
      </c>
      <c r="R340" s="346" t="s">
        <v>5698</v>
      </c>
      <c r="S340" s="346" t="s">
        <v>12130</v>
      </c>
      <c r="T340" s="346" t="s">
        <v>12130</v>
      </c>
      <c r="U340" s="346" t="s">
        <v>12130</v>
      </c>
      <c r="V340" s="346" t="s">
        <v>733</v>
      </c>
      <c r="W340" s="346" t="s">
        <v>733</v>
      </c>
      <c r="X340" s="346" t="s">
        <v>1214</v>
      </c>
      <c r="Y340" s="346" t="s">
        <v>5810</v>
      </c>
      <c r="Z340" s="346" t="s">
        <v>5810</v>
      </c>
      <c r="AA340" s="346" t="s">
        <v>733</v>
      </c>
      <c r="AB340" s="346" t="s">
        <v>12131</v>
      </c>
      <c r="AC340" s="346" t="s">
        <v>5810</v>
      </c>
      <c r="AD340" s="346" t="s">
        <v>5810</v>
      </c>
      <c r="AE340" s="346" t="s">
        <v>5810</v>
      </c>
      <c r="AF340" s="346" t="s">
        <v>5810</v>
      </c>
      <c r="AG340" s="346" t="s">
        <v>12132</v>
      </c>
      <c r="AH340" s="346" t="s">
        <v>1214</v>
      </c>
      <c r="AI340" s="346" t="s">
        <v>3320</v>
      </c>
      <c r="AJ340" s="346" t="s">
        <v>7206</v>
      </c>
      <c r="AK340" s="346" t="s">
        <v>5798</v>
      </c>
      <c r="AL340" s="346" t="s">
        <v>5665</v>
      </c>
      <c r="AM340" s="347">
        <v>46951</v>
      </c>
      <c r="AN340" s="345">
        <v>30</v>
      </c>
      <c r="AO340" s="345">
        <v>120</v>
      </c>
      <c r="AP340" s="346" t="s">
        <v>5666</v>
      </c>
      <c r="AQ340" s="345">
        <v>34</v>
      </c>
      <c r="AR340" s="345">
        <v>279</v>
      </c>
      <c r="AS340" s="346" t="s">
        <v>733</v>
      </c>
      <c r="AT340" s="345">
        <v>26</v>
      </c>
      <c r="AU340" s="346" t="s">
        <v>733</v>
      </c>
      <c r="AV340" s="345">
        <v>610</v>
      </c>
      <c r="AW340" s="346" t="s">
        <v>5713</v>
      </c>
      <c r="AX340" s="346" t="s">
        <v>5801</v>
      </c>
      <c r="AY340" s="346" t="s">
        <v>3320</v>
      </c>
      <c r="AZ340" s="346" t="s">
        <v>733</v>
      </c>
      <c r="BA340" s="346" t="s">
        <v>733</v>
      </c>
      <c r="BB340" s="345">
        <v>1790</v>
      </c>
      <c r="BC340" s="345">
        <v>1660</v>
      </c>
      <c r="BD340" s="346" t="s">
        <v>12133</v>
      </c>
      <c r="BE340" s="345">
        <v>330</v>
      </c>
      <c r="BF340" s="345">
        <v>88</v>
      </c>
      <c r="BG340" s="345">
        <v>98</v>
      </c>
      <c r="BH340" s="345">
        <v>25</v>
      </c>
      <c r="BI340" s="347">
        <v>46524</v>
      </c>
      <c r="BJ340" s="345">
        <v>0.6</v>
      </c>
      <c r="BK340" s="345">
        <v>8</v>
      </c>
      <c r="BL340" s="346" t="s">
        <v>5810</v>
      </c>
      <c r="BM340" s="345">
        <v>45000000</v>
      </c>
      <c r="BN340" s="346" t="s">
        <v>3320</v>
      </c>
      <c r="BO340" s="346" t="s">
        <v>3320</v>
      </c>
      <c r="BP340" s="346" t="s">
        <v>3320</v>
      </c>
      <c r="BQ340" s="346" t="s">
        <v>3320</v>
      </c>
      <c r="BR340" s="346" t="s">
        <v>3320</v>
      </c>
      <c r="BS340" s="346" t="s">
        <v>3320</v>
      </c>
      <c r="BT340" s="346" t="s">
        <v>3320</v>
      </c>
      <c r="BU340" s="346" t="s">
        <v>3320</v>
      </c>
      <c r="BV340" s="346" t="s">
        <v>3320</v>
      </c>
      <c r="BW340" s="346" t="s">
        <v>3320</v>
      </c>
      <c r="BX340" s="348"/>
      <c r="BY340" s="346" t="s">
        <v>3320</v>
      </c>
      <c r="BZ340" s="346" t="s">
        <v>3320</v>
      </c>
      <c r="CA340" s="346" t="s">
        <v>3320</v>
      </c>
      <c r="CB340" s="346" t="s">
        <v>3320</v>
      </c>
      <c r="CC340" s="346" t="s">
        <v>3320</v>
      </c>
      <c r="CD340" s="346" t="s">
        <v>3320</v>
      </c>
      <c r="CE340" s="346" t="s">
        <v>3320</v>
      </c>
      <c r="CF340" s="346" t="s">
        <v>3320</v>
      </c>
      <c r="CG340" s="346" t="s">
        <v>3320</v>
      </c>
      <c r="CH340" s="348"/>
      <c r="CI340" s="346" t="s">
        <v>3320</v>
      </c>
      <c r="CJ340" s="346" t="s">
        <v>3320</v>
      </c>
      <c r="CK340" s="346" t="s">
        <v>3320</v>
      </c>
      <c r="CL340" s="346" t="s">
        <v>3320</v>
      </c>
      <c r="CM340" s="346" t="s">
        <v>3320</v>
      </c>
      <c r="CN340" s="346" t="s">
        <v>3320</v>
      </c>
      <c r="CO340" s="346" t="s">
        <v>3320</v>
      </c>
      <c r="CP340" s="346" t="s">
        <v>3320</v>
      </c>
      <c r="CQ340" s="346" t="s">
        <v>3320</v>
      </c>
      <c r="CR340" s="346" t="s">
        <v>3320</v>
      </c>
      <c r="CS340" s="346" t="s">
        <v>3320</v>
      </c>
      <c r="CT340" s="346" t="s">
        <v>3320</v>
      </c>
      <c r="CU340" s="346" t="s">
        <v>3320</v>
      </c>
      <c r="CV340" s="346" t="s">
        <v>3320</v>
      </c>
      <c r="CW340" s="346" t="s">
        <v>3320</v>
      </c>
      <c r="CX340" s="346" t="s">
        <v>3320</v>
      </c>
      <c r="CY340" s="346" t="s">
        <v>3320</v>
      </c>
      <c r="CZ340" s="346" t="s">
        <v>3320</v>
      </c>
      <c r="DA340" s="346" t="s">
        <v>3320</v>
      </c>
      <c r="DB340" s="346" t="s">
        <v>3320</v>
      </c>
      <c r="DC340" s="346" t="s">
        <v>3320</v>
      </c>
      <c r="DD340" s="346" t="s">
        <v>3320</v>
      </c>
      <c r="DE340" s="346" t="s">
        <v>3320</v>
      </c>
      <c r="DF340" s="346" t="s">
        <v>3320</v>
      </c>
      <c r="DG340" s="346" t="s">
        <v>3320</v>
      </c>
      <c r="DH340" s="346" t="s">
        <v>3320</v>
      </c>
      <c r="DI340" s="346" t="s">
        <v>3320</v>
      </c>
      <c r="DJ340" s="346" t="s">
        <v>3320</v>
      </c>
      <c r="DK340" s="346" t="s">
        <v>3320</v>
      </c>
      <c r="DL340" s="346" t="s">
        <v>3320</v>
      </c>
      <c r="DM340" s="346" t="s">
        <v>3320</v>
      </c>
      <c r="DN340" s="346" t="s">
        <v>3320</v>
      </c>
      <c r="DO340" s="346" t="s">
        <v>3320</v>
      </c>
      <c r="DP340" s="346" t="s">
        <v>3320</v>
      </c>
      <c r="DQ340" s="346" t="s">
        <v>3320</v>
      </c>
      <c r="DR340" s="346" t="s">
        <v>3320</v>
      </c>
      <c r="DS340" s="346" t="s">
        <v>3320</v>
      </c>
      <c r="DT340" s="346" t="s">
        <v>3320</v>
      </c>
      <c r="DU340" s="346" t="s">
        <v>3320</v>
      </c>
      <c r="DV340" s="346" t="s">
        <v>3320</v>
      </c>
      <c r="DW340" s="346" t="s">
        <v>3320</v>
      </c>
      <c r="DX340" s="346" t="s">
        <v>3320</v>
      </c>
      <c r="DY340" s="346" t="s">
        <v>3320</v>
      </c>
      <c r="DZ340" s="346" t="s">
        <v>3320</v>
      </c>
      <c r="EA340" s="346" t="s">
        <v>3320</v>
      </c>
      <c r="EB340" s="346" t="s">
        <v>3320</v>
      </c>
      <c r="EC340" s="346" t="s">
        <v>3320</v>
      </c>
      <c r="ED340" s="346" t="s">
        <v>3320</v>
      </c>
      <c r="EE340" s="346" t="s">
        <v>3320</v>
      </c>
      <c r="EF340" s="345">
        <v>150000000</v>
      </c>
      <c r="EG340" s="346" t="s">
        <v>733</v>
      </c>
      <c r="EH340" s="346" t="s">
        <v>733</v>
      </c>
      <c r="EI340" s="346" t="s">
        <v>733</v>
      </c>
      <c r="EJ340" s="346" t="s">
        <v>733</v>
      </c>
      <c r="EK340" s="346" t="s">
        <v>12134</v>
      </c>
      <c r="EL340" s="346" t="s">
        <v>12135</v>
      </c>
      <c r="EM340" s="179" t="s">
        <v>12136</v>
      </c>
      <c r="EN340" s="348"/>
      <c r="EO340" s="346" t="s">
        <v>10135</v>
      </c>
      <c r="EP340" s="345">
        <v>102000000</v>
      </c>
      <c r="EQ340" s="345">
        <v>22000000</v>
      </c>
      <c r="ER340" s="345">
        <v>1250</v>
      </c>
      <c r="ES340" s="345">
        <v>400</v>
      </c>
      <c r="ET340" s="346" t="s">
        <v>10136</v>
      </c>
      <c r="EU340" s="346" t="s">
        <v>733</v>
      </c>
      <c r="EV340" s="346" t="s">
        <v>733</v>
      </c>
      <c r="EW340" s="346" t="s">
        <v>10137</v>
      </c>
      <c r="EX340" s="346" t="s">
        <v>733</v>
      </c>
      <c r="EY340" s="346" t="s">
        <v>733</v>
      </c>
      <c r="EZ340" s="346" t="s">
        <v>733</v>
      </c>
      <c r="FA340" s="346" t="s">
        <v>733</v>
      </c>
      <c r="FB340" s="346" t="s">
        <v>733</v>
      </c>
      <c r="FC340" s="349" t="s">
        <v>5676</v>
      </c>
      <c r="FD340" s="346" t="s">
        <v>3320</v>
      </c>
      <c r="FE340" s="346" t="s">
        <v>733</v>
      </c>
      <c r="FF340" s="346" t="s">
        <v>5721</v>
      </c>
      <c r="FG340" s="346" t="s">
        <v>733</v>
      </c>
      <c r="FH340" s="346" t="s">
        <v>5679</v>
      </c>
      <c r="FI340" s="346" t="s">
        <v>3320</v>
      </c>
      <c r="FJ340" s="346" t="s">
        <v>3320</v>
      </c>
      <c r="FK340" s="345">
        <v>0.4</v>
      </c>
      <c r="FL340" s="346" t="s">
        <v>733</v>
      </c>
      <c r="FM340" s="346" t="s">
        <v>5679</v>
      </c>
      <c r="FN340" s="346">
        <v>0</v>
      </c>
      <c r="FO340" s="346" t="s">
        <v>1214</v>
      </c>
      <c r="FP340" s="346" t="s">
        <v>3320</v>
      </c>
      <c r="FQ340" s="346" t="s">
        <v>3320</v>
      </c>
      <c r="FR340" s="346" t="s">
        <v>3320</v>
      </c>
      <c r="FS340" s="346" t="s">
        <v>3320</v>
      </c>
      <c r="FT340" s="346" t="s">
        <v>3320</v>
      </c>
      <c r="FU340" s="346" t="s">
        <v>3320</v>
      </c>
      <c r="FV340" s="346" t="s">
        <v>3825</v>
      </c>
      <c r="FW340" s="346" t="s">
        <v>1214</v>
      </c>
      <c r="FX340" s="350">
        <v>46070.761423611111</v>
      </c>
      <c r="FY340" s="346" t="s">
        <v>3320</v>
      </c>
      <c r="FZ340" s="346" t="s">
        <v>10029</v>
      </c>
      <c r="GA340" s="346" t="s">
        <v>3320</v>
      </c>
      <c r="GB340" s="346" t="s">
        <v>3320</v>
      </c>
      <c r="GC340" s="346" t="s">
        <v>3320</v>
      </c>
      <c r="GD340" s="346" t="s">
        <v>3320</v>
      </c>
      <c r="GE340" s="346" t="s">
        <v>3320</v>
      </c>
      <c r="GF340" s="346" t="s">
        <v>3320</v>
      </c>
      <c r="GG340" s="346" t="s">
        <v>3320</v>
      </c>
      <c r="GH340" s="346" t="s">
        <v>3320</v>
      </c>
      <c r="GI340" s="346" t="s">
        <v>3320</v>
      </c>
      <c r="GJ340" s="346" t="s">
        <v>3320</v>
      </c>
      <c r="GK340" s="346" t="s">
        <v>3320</v>
      </c>
      <c r="GL340" s="346" t="s">
        <v>3320</v>
      </c>
      <c r="GM340" s="346" t="s">
        <v>3320</v>
      </c>
      <c r="GN340" s="346" t="s">
        <v>3320</v>
      </c>
      <c r="GO340" s="346" t="s">
        <v>3320</v>
      </c>
      <c r="GP340" s="346" t="s">
        <v>3320</v>
      </c>
      <c r="GQ340" s="346" t="s">
        <v>3320</v>
      </c>
      <c r="GR340" s="346" t="s">
        <v>3320</v>
      </c>
      <c r="GS340" s="346" t="s">
        <v>3320</v>
      </c>
      <c r="GT340" s="346" t="s">
        <v>3320</v>
      </c>
      <c r="GU340" s="346" t="s">
        <v>3320</v>
      </c>
      <c r="GV340" s="346" t="s">
        <v>3320</v>
      </c>
      <c r="GW340" s="346" t="s">
        <v>3320</v>
      </c>
      <c r="GX340" s="346" t="s">
        <v>3320</v>
      </c>
      <c r="GY340" s="346" t="s">
        <v>3320</v>
      </c>
      <c r="GZ340" s="346" t="s">
        <v>3320</v>
      </c>
      <c r="HA340" s="346" t="s">
        <v>3320</v>
      </c>
      <c r="HB340" s="346" t="s">
        <v>3320</v>
      </c>
      <c r="HC340" s="346" t="s">
        <v>3320</v>
      </c>
      <c r="HD340" s="346" t="s">
        <v>3320</v>
      </c>
      <c r="HE340" s="346" t="s">
        <v>3320</v>
      </c>
      <c r="HF340" s="346" t="s">
        <v>3320</v>
      </c>
      <c r="HG340" s="346" t="s">
        <v>3320</v>
      </c>
      <c r="HH340" s="346" t="s">
        <v>3320</v>
      </c>
      <c r="HI340" s="346" t="s">
        <v>3320</v>
      </c>
      <c r="HJ340" s="346" t="s">
        <v>3320</v>
      </c>
      <c r="HK340" s="346" t="s">
        <v>3320</v>
      </c>
      <c r="HL340" s="346" t="s">
        <v>3320</v>
      </c>
    </row>
    <row r="341" spans="1:220" ht="15.75" thickBot="1">
      <c r="A341" s="344" t="s">
        <v>11522</v>
      </c>
      <c r="B341" s="345">
        <v>403</v>
      </c>
      <c r="C341" s="346" t="s">
        <v>12137</v>
      </c>
      <c r="D341" s="346" t="s">
        <v>5698</v>
      </c>
      <c r="E341" s="345">
        <v>403</v>
      </c>
      <c r="F341" s="346" t="s">
        <v>12138</v>
      </c>
      <c r="G341" s="346" t="s">
        <v>12139</v>
      </c>
      <c r="H341" s="346" t="s">
        <v>11388</v>
      </c>
      <c r="I341" s="346" t="s">
        <v>5643</v>
      </c>
      <c r="J341" s="346" t="s">
        <v>6660</v>
      </c>
      <c r="K341" s="346" t="s">
        <v>6662</v>
      </c>
      <c r="L341" s="346" t="s">
        <v>8725</v>
      </c>
      <c r="M341" s="346" t="s">
        <v>5698</v>
      </c>
      <c r="N341" s="346" t="s">
        <v>12140</v>
      </c>
      <c r="O341" s="346" t="s">
        <v>12141</v>
      </c>
      <c r="P341" s="346" t="s">
        <v>3320</v>
      </c>
      <c r="Q341" s="346" t="s">
        <v>8873</v>
      </c>
      <c r="R341" s="346" t="s">
        <v>5698</v>
      </c>
      <c r="S341" s="346" t="s">
        <v>12142</v>
      </c>
      <c r="T341" s="346" t="s">
        <v>12143</v>
      </c>
      <c r="U341" s="346" t="s">
        <v>12144</v>
      </c>
      <c r="V341" s="346" t="s">
        <v>733</v>
      </c>
      <c r="W341" s="346" t="s">
        <v>733</v>
      </c>
      <c r="X341" s="346" t="s">
        <v>733</v>
      </c>
      <c r="Y341" s="346" t="s">
        <v>3320</v>
      </c>
      <c r="Z341" s="346" t="s">
        <v>12145</v>
      </c>
      <c r="AA341" s="346" t="s">
        <v>733</v>
      </c>
      <c r="AB341" s="346" t="s">
        <v>12146</v>
      </c>
      <c r="AC341" s="346" t="s">
        <v>12147</v>
      </c>
      <c r="AD341" s="346" t="s">
        <v>6673</v>
      </c>
      <c r="AE341" s="346" t="s">
        <v>12148</v>
      </c>
      <c r="AF341" s="346" t="s">
        <v>12149</v>
      </c>
      <c r="AG341" s="346" t="s">
        <v>12150</v>
      </c>
      <c r="AH341" s="346" t="s">
        <v>733</v>
      </c>
      <c r="AI341" s="346" t="s">
        <v>11302</v>
      </c>
      <c r="AJ341" s="346" t="s">
        <v>3320</v>
      </c>
      <c r="AK341" s="346" t="s">
        <v>3320</v>
      </c>
      <c r="AL341" s="346" t="s">
        <v>3320</v>
      </c>
      <c r="AM341" s="346" t="s">
        <v>3320</v>
      </c>
      <c r="AN341" s="346" t="s">
        <v>3320</v>
      </c>
      <c r="AO341" s="346" t="s">
        <v>3320</v>
      </c>
      <c r="AP341" s="346" t="s">
        <v>3320</v>
      </c>
      <c r="AQ341" s="346" t="s">
        <v>3320</v>
      </c>
      <c r="AR341" s="346" t="s">
        <v>3320</v>
      </c>
      <c r="AS341" s="346" t="s">
        <v>3320</v>
      </c>
      <c r="AT341" s="346" t="s">
        <v>3320</v>
      </c>
      <c r="AU341" s="346" t="s">
        <v>3320</v>
      </c>
      <c r="AV341" s="346" t="s">
        <v>3320</v>
      </c>
      <c r="AW341" s="346" t="s">
        <v>3320</v>
      </c>
      <c r="AX341" s="346" t="s">
        <v>3320</v>
      </c>
      <c r="AY341" s="346" t="s">
        <v>3320</v>
      </c>
      <c r="AZ341" s="346" t="s">
        <v>3320</v>
      </c>
      <c r="BA341" s="346" t="s">
        <v>3320</v>
      </c>
      <c r="BB341" s="346" t="s">
        <v>3320</v>
      </c>
      <c r="BC341" s="346" t="s">
        <v>3320</v>
      </c>
      <c r="BD341" s="348"/>
      <c r="BE341" s="346" t="s">
        <v>3320</v>
      </c>
      <c r="BF341" s="346" t="s">
        <v>3320</v>
      </c>
      <c r="BG341" s="346" t="s">
        <v>3320</v>
      </c>
      <c r="BH341" s="346" t="s">
        <v>3320</v>
      </c>
      <c r="BI341" s="346" t="s">
        <v>3320</v>
      </c>
      <c r="BJ341" s="346" t="s">
        <v>3320</v>
      </c>
      <c r="BK341" s="346" t="s">
        <v>3320</v>
      </c>
      <c r="BL341" s="346" t="s">
        <v>3320</v>
      </c>
      <c r="BM341" s="346" t="s">
        <v>3320</v>
      </c>
      <c r="BN341" s="346" t="s">
        <v>3320</v>
      </c>
      <c r="BO341" s="346" t="s">
        <v>3320</v>
      </c>
      <c r="BP341" s="346" t="s">
        <v>3320</v>
      </c>
      <c r="BQ341" s="346" t="s">
        <v>3320</v>
      </c>
      <c r="BR341" s="346" t="s">
        <v>3320</v>
      </c>
      <c r="BS341" s="346" t="s">
        <v>3320</v>
      </c>
      <c r="BT341" s="346" t="s">
        <v>3320</v>
      </c>
      <c r="BU341" s="346" t="s">
        <v>3320</v>
      </c>
      <c r="BV341" s="346" t="s">
        <v>3320</v>
      </c>
      <c r="BW341" s="346" t="s">
        <v>3320</v>
      </c>
      <c r="BX341" s="348"/>
      <c r="BY341" s="346" t="s">
        <v>3320</v>
      </c>
      <c r="BZ341" s="346" t="s">
        <v>3320</v>
      </c>
      <c r="CA341" s="346" t="s">
        <v>3320</v>
      </c>
      <c r="CB341" s="346" t="s">
        <v>3320</v>
      </c>
      <c r="CC341" s="346" t="s">
        <v>3320</v>
      </c>
      <c r="CD341" s="346" t="s">
        <v>3320</v>
      </c>
      <c r="CE341" s="346" t="s">
        <v>3320</v>
      </c>
      <c r="CF341" s="346" t="s">
        <v>3320</v>
      </c>
      <c r="CG341" s="346" t="s">
        <v>3320</v>
      </c>
      <c r="CH341" s="348"/>
      <c r="CI341" s="346" t="s">
        <v>3320</v>
      </c>
      <c r="CJ341" s="346" t="s">
        <v>3320</v>
      </c>
      <c r="CK341" s="346" t="s">
        <v>3320</v>
      </c>
      <c r="CL341" s="346" t="s">
        <v>3320</v>
      </c>
      <c r="CM341" s="346" t="s">
        <v>3320</v>
      </c>
      <c r="CN341" s="346" t="s">
        <v>3320</v>
      </c>
      <c r="CO341" s="346" t="s">
        <v>3320</v>
      </c>
      <c r="CP341" s="346" t="s">
        <v>3320</v>
      </c>
      <c r="CQ341" s="346" t="s">
        <v>3320</v>
      </c>
      <c r="CR341" s="346" t="s">
        <v>3320</v>
      </c>
      <c r="CS341" s="346" t="s">
        <v>3320</v>
      </c>
      <c r="CT341" s="346" t="s">
        <v>3320</v>
      </c>
      <c r="CU341" s="346" t="s">
        <v>3320</v>
      </c>
      <c r="CV341" s="346" t="s">
        <v>3320</v>
      </c>
      <c r="CW341" s="346" t="s">
        <v>3320</v>
      </c>
      <c r="CX341" s="346" t="s">
        <v>3320</v>
      </c>
      <c r="CY341" s="346" t="s">
        <v>3320</v>
      </c>
      <c r="CZ341" s="346" t="s">
        <v>3320</v>
      </c>
      <c r="DA341" s="346" t="s">
        <v>3320</v>
      </c>
      <c r="DB341" s="346" t="s">
        <v>3320</v>
      </c>
      <c r="DC341" s="346" t="s">
        <v>3320</v>
      </c>
      <c r="DD341" s="346" t="s">
        <v>3320</v>
      </c>
      <c r="DE341" s="346" t="s">
        <v>3320</v>
      </c>
      <c r="DF341" s="346" t="s">
        <v>3320</v>
      </c>
      <c r="DG341" s="346" t="s">
        <v>3320</v>
      </c>
      <c r="DH341" s="346" t="s">
        <v>3320</v>
      </c>
      <c r="DI341" s="346" t="s">
        <v>3320</v>
      </c>
      <c r="DJ341" s="346" t="s">
        <v>3320</v>
      </c>
      <c r="DK341" s="346" t="s">
        <v>3320</v>
      </c>
      <c r="DL341" s="346" t="s">
        <v>3320</v>
      </c>
      <c r="DM341" s="346" t="s">
        <v>3320</v>
      </c>
      <c r="DN341" s="346" t="s">
        <v>3320</v>
      </c>
      <c r="DO341" s="346" t="s">
        <v>3320</v>
      </c>
      <c r="DP341" s="346" t="s">
        <v>3320</v>
      </c>
      <c r="DQ341" s="346" t="s">
        <v>3320</v>
      </c>
      <c r="DR341" s="346" t="s">
        <v>3320</v>
      </c>
      <c r="DS341" s="346" t="s">
        <v>3320</v>
      </c>
      <c r="DT341" s="346" t="s">
        <v>3320</v>
      </c>
      <c r="DU341" s="346" t="s">
        <v>3320</v>
      </c>
      <c r="DV341" s="346" t="s">
        <v>3320</v>
      </c>
      <c r="DW341" s="346" t="s">
        <v>3320</v>
      </c>
      <c r="DX341" s="346" t="s">
        <v>3320</v>
      </c>
      <c r="DY341" s="346" t="s">
        <v>3320</v>
      </c>
      <c r="DZ341" s="346" t="s">
        <v>3320</v>
      </c>
      <c r="EA341" s="346" t="s">
        <v>3320</v>
      </c>
      <c r="EB341" s="346" t="s">
        <v>3320</v>
      </c>
      <c r="EC341" s="346" t="s">
        <v>3320</v>
      </c>
      <c r="ED341" s="346" t="s">
        <v>3320</v>
      </c>
      <c r="EE341" s="346" t="s">
        <v>3320</v>
      </c>
      <c r="EF341" s="345">
        <v>283262540</v>
      </c>
      <c r="EG341" s="346" t="s">
        <v>733</v>
      </c>
      <c r="EH341" s="346" t="s">
        <v>733</v>
      </c>
      <c r="EI341" s="346" t="s">
        <v>733</v>
      </c>
      <c r="EJ341" s="346" t="s">
        <v>733</v>
      </c>
      <c r="EK341" s="346" t="s">
        <v>3320</v>
      </c>
      <c r="EL341" s="346" t="s">
        <v>11313</v>
      </c>
      <c r="EM341" s="346" t="s">
        <v>3320</v>
      </c>
      <c r="EN341" s="348"/>
      <c r="EO341" s="346" t="s">
        <v>3320</v>
      </c>
      <c r="EP341" s="346" t="s">
        <v>3320</v>
      </c>
      <c r="EQ341" s="346" t="s">
        <v>3320</v>
      </c>
      <c r="ER341" s="346" t="s">
        <v>3320</v>
      </c>
      <c r="ES341" s="346" t="s">
        <v>3320</v>
      </c>
      <c r="ET341" s="346" t="s">
        <v>3320</v>
      </c>
      <c r="EU341" s="346" t="s">
        <v>3320</v>
      </c>
      <c r="EV341" s="346" t="s">
        <v>3320</v>
      </c>
      <c r="EW341" s="346" t="s">
        <v>3320</v>
      </c>
      <c r="EX341" s="346" t="s">
        <v>3320</v>
      </c>
      <c r="EY341" s="346" t="s">
        <v>3320</v>
      </c>
      <c r="EZ341" s="346" t="s">
        <v>3320</v>
      </c>
      <c r="FA341" s="346" t="s">
        <v>3320</v>
      </c>
      <c r="FB341" s="346" t="s">
        <v>3320</v>
      </c>
      <c r="FC341" s="346" t="s">
        <v>3320</v>
      </c>
      <c r="FD341" s="346" t="s">
        <v>3320</v>
      </c>
      <c r="FE341" s="346" t="s">
        <v>1214</v>
      </c>
      <c r="FF341" s="346" t="s">
        <v>3320</v>
      </c>
      <c r="FG341" s="346" t="s">
        <v>3320</v>
      </c>
      <c r="FH341" s="346" t="s">
        <v>3320</v>
      </c>
      <c r="FI341" s="346" t="s">
        <v>3320</v>
      </c>
      <c r="FJ341" s="346" t="s">
        <v>3320</v>
      </c>
      <c r="FK341" s="346" t="s">
        <v>3320</v>
      </c>
      <c r="FL341" s="346" t="s">
        <v>3320</v>
      </c>
      <c r="FM341" s="346" t="s">
        <v>3320</v>
      </c>
      <c r="FN341" s="346" t="s">
        <v>3320</v>
      </c>
      <c r="FO341" s="346" t="s">
        <v>3320</v>
      </c>
      <c r="FP341" s="346" t="s">
        <v>3320</v>
      </c>
      <c r="FQ341" s="346" t="s">
        <v>3320</v>
      </c>
      <c r="FR341" s="346" t="s">
        <v>3320</v>
      </c>
      <c r="FS341" s="346" t="s">
        <v>3320</v>
      </c>
      <c r="FT341" s="346" t="s">
        <v>3320</v>
      </c>
      <c r="FU341" s="346" t="s">
        <v>3320</v>
      </c>
      <c r="FV341" s="346" t="s">
        <v>3320</v>
      </c>
      <c r="FW341" s="346" t="s">
        <v>3320</v>
      </c>
      <c r="FX341" s="350">
        <v>46070.537557870368</v>
      </c>
      <c r="FY341" s="346" t="s">
        <v>3320</v>
      </c>
      <c r="FZ341" s="346" t="s">
        <v>10029</v>
      </c>
      <c r="GA341" s="346" t="s">
        <v>3320</v>
      </c>
      <c r="GB341" s="346" t="s">
        <v>3320</v>
      </c>
      <c r="GC341" s="346" t="s">
        <v>3320</v>
      </c>
      <c r="GD341" s="346" t="s">
        <v>3320</v>
      </c>
      <c r="GE341" s="346" t="s">
        <v>3320</v>
      </c>
      <c r="GF341" s="346" t="s">
        <v>3320</v>
      </c>
      <c r="GG341" s="346" t="s">
        <v>3320</v>
      </c>
      <c r="GH341" s="346" t="s">
        <v>3320</v>
      </c>
      <c r="GI341" s="346" t="s">
        <v>3320</v>
      </c>
      <c r="GJ341" s="346" t="s">
        <v>3320</v>
      </c>
      <c r="GK341" s="346" t="s">
        <v>3320</v>
      </c>
      <c r="GL341" s="346" t="s">
        <v>3320</v>
      </c>
      <c r="GM341" s="346" t="s">
        <v>3320</v>
      </c>
      <c r="GN341" s="346" t="s">
        <v>3320</v>
      </c>
      <c r="GO341" s="346" t="s">
        <v>3320</v>
      </c>
      <c r="GP341" s="346" t="s">
        <v>3320</v>
      </c>
      <c r="GQ341" s="346" t="s">
        <v>3320</v>
      </c>
      <c r="GR341" s="346" t="s">
        <v>3320</v>
      </c>
      <c r="GS341" s="346" t="s">
        <v>3320</v>
      </c>
      <c r="GT341" s="346" t="s">
        <v>3320</v>
      </c>
      <c r="GU341" s="346" t="s">
        <v>3320</v>
      </c>
      <c r="GV341" s="346" t="s">
        <v>3320</v>
      </c>
      <c r="GW341" s="346" t="s">
        <v>3320</v>
      </c>
      <c r="GX341" s="346" t="s">
        <v>3320</v>
      </c>
      <c r="GY341" s="346" t="s">
        <v>3320</v>
      </c>
      <c r="GZ341" s="346" t="s">
        <v>3320</v>
      </c>
      <c r="HA341" s="346" t="s">
        <v>3320</v>
      </c>
      <c r="HB341" s="346" t="s">
        <v>3320</v>
      </c>
      <c r="HC341" s="346" t="s">
        <v>3320</v>
      </c>
      <c r="HD341" s="346" t="s">
        <v>3320</v>
      </c>
      <c r="HE341" s="346" t="s">
        <v>3320</v>
      </c>
      <c r="HF341" s="346" t="s">
        <v>3320</v>
      </c>
      <c r="HG341" s="346" t="s">
        <v>3320</v>
      </c>
      <c r="HH341" s="346" t="s">
        <v>3320</v>
      </c>
      <c r="HI341" s="346" t="s">
        <v>3320</v>
      </c>
      <c r="HJ341" s="346" t="s">
        <v>3320</v>
      </c>
      <c r="HK341" s="346" t="s">
        <v>3320</v>
      </c>
      <c r="HL341" s="346" t="s">
        <v>3320</v>
      </c>
    </row>
    <row r="342" spans="1:220" ht="15.75" thickBot="1">
      <c r="A342" s="344" t="s">
        <v>11522</v>
      </c>
      <c r="B342" s="345">
        <v>418</v>
      </c>
      <c r="C342" s="346" t="s">
        <v>12151</v>
      </c>
      <c r="D342" s="346" t="s">
        <v>5698</v>
      </c>
      <c r="E342" s="345">
        <v>418</v>
      </c>
      <c r="F342" s="346" t="s">
        <v>12152</v>
      </c>
      <c r="G342" s="346" t="s">
        <v>12153</v>
      </c>
      <c r="H342" s="346" t="s">
        <v>3326</v>
      </c>
      <c r="I342" s="346" t="s">
        <v>5698</v>
      </c>
      <c r="J342" s="346" t="s">
        <v>11539</v>
      </c>
      <c r="K342" s="346" t="s">
        <v>5698</v>
      </c>
      <c r="L342" s="346" t="s">
        <v>5698</v>
      </c>
      <c r="M342" s="346" t="s">
        <v>5698</v>
      </c>
      <c r="N342" s="346" t="s">
        <v>12154</v>
      </c>
      <c r="O342" s="346" t="s">
        <v>12155</v>
      </c>
      <c r="P342" s="346" t="s">
        <v>12153</v>
      </c>
      <c r="Q342" s="346" t="s">
        <v>12156</v>
      </c>
      <c r="R342" s="346" t="s">
        <v>5698</v>
      </c>
      <c r="S342" s="346" t="s">
        <v>12157</v>
      </c>
      <c r="T342" s="346" t="s">
        <v>12157</v>
      </c>
      <c r="U342" s="346" t="s">
        <v>12158</v>
      </c>
      <c r="V342" s="346" t="s">
        <v>733</v>
      </c>
      <c r="W342" s="346" t="s">
        <v>733</v>
      </c>
      <c r="X342" s="346" t="s">
        <v>733</v>
      </c>
      <c r="Y342" s="346" t="s">
        <v>3320</v>
      </c>
      <c r="Z342" s="346" t="s">
        <v>12159</v>
      </c>
      <c r="AA342" s="346" t="s">
        <v>733</v>
      </c>
      <c r="AB342" s="346" t="s">
        <v>12160</v>
      </c>
      <c r="AC342" s="346" t="s">
        <v>12161</v>
      </c>
      <c r="AD342" s="346" t="s">
        <v>12162</v>
      </c>
      <c r="AE342" s="346" t="s">
        <v>124</v>
      </c>
      <c r="AF342" s="346" t="s">
        <v>12163</v>
      </c>
      <c r="AG342" s="346" t="s">
        <v>12164</v>
      </c>
      <c r="AH342" s="346" t="s">
        <v>3320</v>
      </c>
      <c r="AI342" s="346" t="s">
        <v>3320</v>
      </c>
      <c r="AJ342" s="346" t="s">
        <v>3320</v>
      </c>
      <c r="AK342" s="346" t="s">
        <v>3320</v>
      </c>
      <c r="AL342" s="346" t="s">
        <v>3320</v>
      </c>
      <c r="AM342" s="346" t="s">
        <v>3320</v>
      </c>
      <c r="AN342" s="346" t="s">
        <v>3320</v>
      </c>
      <c r="AO342" s="346" t="s">
        <v>3320</v>
      </c>
      <c r="AP342" s="346" t="s">
        <v>3320</v>
      </c>
      <c r="AQ342" s="346" t="s">
        <v>3320</v>
      </c>
      <c r="AR342" s="346" t="s">
        <v>3320</v>
      </c>
      <c r="AS342" s="346" t="s">
        <v>3320</v>
      </c>
      <c r="AT342" s="346" t="s">
        <v>3320</v>
      </c>
      <c r="AU342" s="346" t="s">
        <v>3320</v>
      </c>
      <c r="AV342" s="346" t="s">
        <v>3320</v>
      </c>
      <c r="AW342" s="346" t="s">
        <v>3320</v>
      </c>
      <c r="AX342" s="346" t="s">
        <v>3320</v>
      </c>
      <c r="AY342" s="346" t="s">
        <v>3320</v>
      </c>
      <c r="AZ342" s="346" t="s">
        <v>3320</v>
      </c>
      <c r="BA342" s="346" t="s">
        <v>3320</v>
      </c>
      <c r="BB342" s="346" t="s">
        <v>3320</v>
      </c>
      <c r="BC342" s="346" t="s">
        <v>3320</v>
      </c>
      <c r="BD342" s="348"/>
      <c r="BE342" s="346" t="s">
        <v>3320</v>
      </c>
      <c r="BF342" s="346" t="s">
        <v>3320</v>
      </c>
      <c r="BG342" s="346" t="s">
        <v>3320</v>
      </c>
      <c r="BH342" s="346" t="s">
        <v>3320</v>
      </c>
      <c r="BI342" s="346" t="s">
        <v>3320</v>
      </c>
      <c r="BJ342" s="346" t="s">
        <v>3320</v>
      </c>
      <c r="BK342" s="346" t="s">
        <v>3320</v>
      </c>
      <c r="BL342" s="346" t="s">
        <v>3320</v>
      </c>
      <c r="BM342" s="346" t="s">
        <v>3320</v>
      </c>
      <c r="BN342" s="346" t="s">
        <v>3320</v>
      </c>
      <c r="BO342" s="346" t="s">
        <v>3320</v>
      </c>
      <c r="BP342" s="346" t="s">
        <v>3320</v>
      </c>
      <c r="BQ342" s="346" t="s">
        <v>3320</v>
      </c>
      <c r="BR342" s="346" t="s">
        <v>3320</v>
      </c>
      <c r="BS342" s="346" t="s">
        <v>3320</v>
      </c>
      <c r="BT342" s="346" t="s">
        <v>3320</v>
      </c>
      <c r="BU342" s="346" t="s">
        <v>3320</v>
      </c>
      <c r="BV342" s="346" t="s">
        <v>3320</v>
      </c>
      <c r="BW342" s="346" t="s">
        <v>3320</v>
      </c>
      <c r="BX342" s="348"/>
      <c r="BY342" s="346" t="s">
        <v>3320</v>
      </c>
      <c r="BZ342" s="346" t="s">
        <v>3320</v>
      </c>
      <c r="CA342" s="346" t="s">
        <v>3320</v>
      </c>
      <c r="CB342" s="346" t="s">
        <v>3320</v>
      </c>
      <c r="CC342" s="346" t="s">
        <v>3320</v>
      </c>
      <c r="CD342" s="346" t="s">
        <v>3320</v>
      </c>
      <c r="CE342" s="346" t="s">
        <v>3320</v>
      </c>
      <c r="CF342" s="346" t="s">
        <v>3320</v>
      </c>
      <c r="CG342" s="346" t="s">
        <v>3320</v>
      </c>
      <c r="CH342" s="348"/>
      <c r="CI342" s="346" t="s">
        <v>3320</v>
      </c>
      <c r="CJ342" s="346" t="s">
        <v>3320</v>
      </c>
      <c r="CK342" s="346" t="s">
        <v>3320</v>
      </c>
      <c r="CL342" s="346" t="s">
        <v>3320</v>
      </c>
      <c r="CM342" s="346" t="s">
        <v>3320</v>
      </c>
      <c r="CN342" s="346" t="s">
        <v>3320</v>
      </c>
      <c r="CO342" s="346" t="s">
        <v>3320</v>
      </c>
      <c r="CP342" s="346" t="s">
        <v>3320</v>
      </c>
      <c r="CQ342" s="346" t="s">
        <v>3320</v>
      </c>
      <c r="CR342" s="346" t="s">
        <v>3320</v>
      </c>
      <c r="CS342" s="346" t="s">
        <v>3320</v>
      </c>
      <c r="CT342" s="346" t="s">
        <v>3320</v>
      </c>
      <c r="CU342" s="346" t="s">
        <v>3320</v>
      </c>
      <c r="CV342" s="346" t="s">
        <v>3320</v>
      </c>
      <c r="CW342" s="346" t="s">
        <v>3320</v>
      </c>
      <c r="CX342" s="346" t="s">
        <v>3320</v>
      </c>
      <c r="CY342" s="346" t="s">
        <v>3320</v>
      </c>
      <c r="CZ342" s="346" t="s">
        <v>3320</v>
      </c>
      <c r="DA342" s="346" t="s">
        <v>3320</v>
      </c>
      <c r="DB342" s="346" t="s">
        <v>3320</v>
      </c>
      <c r="DC342" s="346" t="s">
        <v>3320</v>
      </c>
      <c r="DD342" s="346" t="s">
        <v>3320</v>
      </c>
      <c r="DE342" s="346" t="s">
        <v>3320</v>
      </c>
      <c r="DF342" s="346" t="s">
        <v>3320</v>
      </c>
      <c r="DG342" s="346" t="s">
        <v>3320</v>
      </c>
      <c r="DH342" s="346" t="s">
        <v>3320</v>
      </c>
      <c r="DI342" s="346" t="s">
        <v>3320</v>
      </c>
      <c r="DJ342" s="346" t="s">
        <v>3320</v>
      </c>
      <c r="DK342" s="346" t="s">
        <v>3320</v>
      </c>
      <c r="DL342" s="346" t="s">
        <v>3320</v>
      </c>
      <c r="DM342" s="346" t="s">
        <v>3320</v>
      </c>
      <c r="DN342" s="346" t="s">
        <v>3320</v>
      </c>
      <c r="DO342" s="346" t="s">
        <v>3320</v>
      </c>
      <c r="DP342" s="346" t="s">
        <v>3320</v>
      </c>
      <c r="DQ342" s="346" t="s">
        <v>3320</v>
      </c>
      <c r="DR342" s="346" t="s">
        <v>3320</v>
      </c>
      <c r="DS342" s="346" t="s">
        <v>3320</v>
      </c>
      <c r="DT342" s="346" t="s">
        <v>3320</v>
      </c>
      <c r="DU342" s="346" t="s">
        <v>3320</v>
      </c>
      <c r="DV342" s="346" t="s">
        <v>3320</v>
      </c>
      <c r="DW342" s="346" t="s">
        <v>3320</v>
      </c>
      <c r="DX342" s="346" t="s">
        <v>3320</v>
      </c>
      <c r="DY342" s="346" t="s">
        <v>3320</v>
      </c>
      <c r="DZ342" s="346" t="s">
        <v>3320</v>
      </c>
      <c r="EA342" s="346" t="s">
        <v>3320</v>
      </c>
      <c r="EB342" s="346" t="s">
        <v>3320</v>
      </c>
      <c r="EC342" s="346" t="s">
        <v>3320</v>
      </c>
      <c r="ED342" s="346" t="s">
        <v>3320</v>
      </c>
      <c r="EE342" s="346" t="s">
        <v>3320</v>
      </c>
      <c r="EF342" s="346" t="s">
        <v>3320</v>
      </c>
      <c r="EG342" s="346" t="s">
        <v>3320</v>
      </c>
      <c r="EH342" s="346" t="s">
        <v>3320</v>
      </c>
      <c r="EI342" s="346" t="s">
        <v>3320</v>
      </c>
      <c r="EJ342" s="346" t="s">
        <v>3320</v>
      </c>
      <c r="EK342" s="346" t="s">
        <v>3320</v>
      </c>
      <c r="EL342" s="346" t="s">
        <v>3320</v>
      </c>
      <c r="EM342" s="346" t="s">
        <v>3320</v>
      </c>
      <c r="EN342" s="348"/>
      <c r="EO342" s="346" t="s">
        <v>3320</v>
      </c>
      <c r="EP342" s="346" t="s">
        <v>3320</v>
      </c>
      <c r="EQ342" s="346" t="s">
        <v>3320</v>
      </c>
      <c r="ER342" s="346" t="s">
        <v>3320</v>
      </c>
      <c r="ES342" s="346" t="s">
        <v>3320</v>
      </c>
      <c r="ET342" s="346" t="s">
        <v>3320</v>
      </c>
      <c r="EU342" s="346" t="s">
        <v>3320</v>
      </c>
      <c r="EV342" s="346" t="s">
        <v>3320</v>
      </c>
      <c r="EW342" s="346" t="s">
        <v>3320</v>
      </c>
      <c r="EX342" s="346" t="s">
        <v>3320</v>
      </c>
      <c r="EY342" s="346" t="s">
        <v>3320</v>
      </c>
      <c r="EZ342" s="346" t="s">
        <v>3320</v>
      </c>
      <c r="FA342" s="346" t="s">
        <v>3320</v>
      </c>
      <c r="FB342" s="346" t="s">
        <v>3320</v>
      </c>
      <c r="FC342" s="346" t="s">
        <v>3320</v>
      </c>
      <c r="FD342" s="346" t="s">
        <v>3320</v>
      </c>
      <c r="FE342" s="346" t="s">
        <v>1214</v>
      </c>
      <c r="FF342" s="346" t="s">
        <v>3320</v>
      </c>
      <c r="FG342" s="346" t="s">
        <v>3320</v>
      </c>
      <c r="FH342" s="346" t="s">
        <v>3320</v>
      </c>
      <c r="FI342" s="346" t="s">
        <v>3320</v>
      </c>
      <c r="FJ342" s="346" t="s">
        <v>3320</v>
      </c>
      <c r="FK342" s="346" t="s">
        <v>3320</v>
      </c>
      <c r="FL342" s="346" t="s">
        <v>3320</v>
      </c>
      <c r="FM342" s="346" t="s">
        <v>3320</v>
      </c>
      <c r="FN342" s="346" t="s">
        <v>3320</v>
      </c>
      <c r="FO342" s="346" t="s">
        <v>3320</v>
      </c>
      <c r="FP342" s="346" t="s">
        <v>3320</v>
      </c>
      <c r="FQ342" s="346" t="s">
        <v>3320</v>
      </c>
      <c r="FR342" s="346" t="s">
        <v>3320</v>
      </c>
      <c r="FS342" s="346" t="s">
        <v>3320</v>
      </c>
      <c r="FT342" s="346" t="s">
        <v>3320</v>
      </c>
      <c r="FU342" s="346" t="s">
        <v>3320</v>
      </c>
      <c r="FV342" s="346" t="s">
        <v>3320</v>
      </c>
      <c r="FW342" s="346" t="s">
        <v>3320</v>
      </c>
      <c r="FX342" s="350">
        <v>46070.528344907405</v>
      </c>
      <c r="FY342" s="346" t="s">
        <v>3320</v>
      </c>
      <c r="FZ342" s="346" t="s">
        <v>10029</v>
      </c>
      <c r="GA342" s="346" t="s">
        <v>3320</v>
      </c>
      <c r="GB342" s="346" t="s">
        <v>3320</v>
      </c>
      <c r="GC342" s="346" t="s">
        <v>3320</v>
      </c>
      <c r="GD342" s="346" t="s">
        <v>3320</v>
      </c>
      <c r="GE342" s="346" t="s">
        <v>3320</v>
      </c>
      <c r="GF342" s="346" t="s">
        <v>3320</v>
      </c>
      <c r="GG342" s="346" t="s">
        <v>3320</v>
      </c>
      <c r="GH342" s="346" t="s">
        <v>3320</v>
      </c>
      <c r="GI342" s="346" t="s">
        <v>3320</v>
      </c>
      <c r="GJ342" s="346" t="s">
        <v>3320</v>
      </c>
      <c r="GK342" s="346" t="s">
        <v>3320</v>
      </c>
      <c r="GL342" s="346" t="s">
        <v>3320</v>
      </c>
      <c r="GM342" s="346" t="s">
        <v>3320</v>
      </c>
      <c r="GN342" s="346" t="s">
        <v>3320</v>
      </c>
      <c r="GO342" s="346" t="s">
        <v>3320</v>
      </c>
      <c r="GP342" s="346" t="s">
        <v>3320</v>
      </c>
      <c r="GQ342" s="346" t="s">
        <v>3320</v>
      </c>
      <c r="GR342" s="346" t="s">
        <v>3320</v>
      </c>
      <c r="GS342" s="346" t="s">
        <v>3320</v>
      </c>
      <c r="GT342" s="346" t="s">
        <v>3320</v>
      </c>
      <c r="GU342" s="346" t="s">
        <v>3320</v>
      </c>
      <c r="GV342" s="346" t="s">
        <v>3320</v>
      </c>
      <c r="GW342" s="346" t="s">
        <v>3320</v>
      </c>
      <c r="GX342" s="346" t="s">
        <v>3320</v>
      </c>
      <c r="GY342" s="346" t="s">
        <v>3320</v>
      </c>
      <c r="GZ342" s="346" t="s">
        <v>3320</v>
      </c>
      <c r="HA342" s="346" t="s">
        <v>3320</v>
      </c>
      <c r="HB342" s="346" t="s">
        <v>3320</v>
      </c>
      <c r="HC342" s="346" t="s">
        <v>3320</v>
      </c>
      <c r="HD342" s="346" t="s">
        <v>3320</v>
      </c>
      <c r="HE342" s="346" t="s">
        <v>3320</v>
      </c>
      <c r="HF342" s="346" t="s">
        <v>3320</v>
      </c>
      <c r="HG342" s="346" t="s">
        <v>3320</v>
      </c>
      <c r="HH342" s="346" t="s">
        <v>3320</v>
      </c>
      <c r="HI342" s="346" t="s">
        <v>3320</v>
      </c>
      <c r="HJ342" s="346" t="s">
        <v>3320</v>
      </c>
      <c r="HK342" s="346" t="s">
        <v>3320</v>
      </c>
      <c r="HL342" s="346" t="s">
        <v>3320</v>
      </c>
    </row>
    <row r="343" spans="1:220" ht="15.75" thickBot="1">
      <c r="A343" s="344" t="s">
        <v>11522</v>
      </c>
      <c r="B343" s="345">
        <v>401</v>
      </c>
      <c r="C343" s="346" t="s">
        <v>12165</v>
      </c>
      <c r="D343" s="346" t="s">
        <v>5698</v>
      </c>
      <c r="E343" s="345">
        <v>401</v>
      </c>
      <c r="F343" s="346" t="s">
        <v>12166</v>
      </c>
      <c r="G343" s="346" t="s">
        <v>12167</v>
      </c>
      <c r="H343" s="346" t="s">
        <v>3326</v>
      </c>
      <c r="I343" s="346" t="s">
        <v>5698</v>
      </c>
      <c r="J343" s="346" t="s">
        <v>12168</v>
      </c>
      <c r="K343" s="346" t="s">
        <v>5698</v>
      </c>
      <c r="L343" s="346" t="s">
        <v>5698</v>
      </c>
      <c r="M343" s="346" t="s">
        <v>5698</v>
      </c>
      <c r="N343" s="346" t="s">
        <v>12169</v>
      </c>
      <c r="O343" s="346" t="s">
        <v>12170</v>
      </c>
      <c r="P343" s="346" t="s">
        <v>12167</v>
      </c>
      <c r="Q343" s="346" t="s">
        <v>12171</v>
      </c>
      <c r="R343" s="346" t="s">
        <v>5698</v>
      </c>
      <c r="S343" s="346" t="s">
        <v>12172</v>
      </c>
      <c r="T343" s="346" t="s">
        <v>12173</v>
      </c>
      <c r="U343" s="346" t="s">
        <v>12174</v>
      </c>
      <c r="V343" s="346" t="s">
        <v>733</v>
      </c>
      <c r="W343" s="346" t="s">
        <v>733</v>
      </c>
      <c r="X343" s="346" t="s">
        <v>733</v>
      </c>
      <c r="Y343" s="346" t="s">
        <v>3320</v>
      </c>
      <c r="Z343" s="346" t="s">
        <v>12175</v>
      </c>
      <c r="AA343" s="346" t="s">
        <v>733</v>
      </c>
      <c r="AB343" s="346" t="s">
        <v>12176</v>
      </c>
      <c r="AC343" s="346" t="s">
        <v>12177</v>
      </c>
      <c r="AD343" s="346" t="s">
        <v>12178</v>
      </c>
      <c r="AE343" s="346" t="s">
        <v>12179</v>
      </c>
      <c r="AF343" s="346" t="s">
        <v>12180</v>
      </c>
      <c r="AG343" s="346" t="s">
        <v>12181</v>
      </c>
      <c r="AH343" s="346" t="s">
        <v>1214</v>
      </c>
      <c r="AI343" s="346" t="s">
        <v>3320</v>
      </c>
      <c r="AJ343" s="346" t="s">
        <v>3320</v>
      </c>
      <c r="AK343" s="346" t="s">
        <v>3320</v>
      </c>
      <c r="AL343" s="346" t="s">
        <v>3320</v>
      </c>
      <c r="AM343" s="346" t="s">
        <v>3320</v>
      </c>
      <c r="AN343" s="346" t="s">
        <v>3320</v>
      </c>
      <c r="AO343" s="346" t="s">
        <v>3320</v>
      </c>
      <c r="AP343" s="346" t="s">
        <v>3320</v>
      </c>
      <c r="AQ343" s="346" t="s">
        <v>3320</v>
      </c>
      <c r="AR343" s="346" t="s">
        <v>3320</v>
      </c>
      <c r="AS343" s="346" t="s">
        <v>3320</v>
      </c>
      <c r="AT343" s="346" t="s">
        <v>3320</v>
      </c>
      <c r="AU343" s="346" t="s">
        <v>3320</v>
      </c>
      <c r="AV343" s="346" t="s">
        <v>3320</v>
      </c>
      <c r="AW343" s="346" t="s">
        <v>3320</v>
      </c>
      <c r="AX343" s="346" t="s">
        <v>3320</v>
      </c>
      <c r="AY343" s="346" t="s">
        <v>3320</v>
      </c>
      <c r="AZ343" s="346" t="s">
        <v>3320</v>
      </c>
      <c r="BA343" s="346" t="s">
        <v>3320</v>
      </c>
      <c r="BB343" s="346" t="s">
        <v>3320</v>
      </c>
      <c r="BC343" s="346" t="s">
        <v>3320</v>
      </c>
      <c r="BD343" s="348"/>
      <c r="BE343" s="346" t="s">
        <v>3320</v>
      </c>
      <c r="BF343" s="346" t="s">
        <v>3320</v>
      </c>
      <c r="BG343" s="346" t="s">
        <v>3320</v>
      </c>
      <c r="BH343" s="346" t="s">
        <v>3320</v>
      </c>
      <c r="BI343" s="346" t="s">
        <v>3320</v>
      </c>
      <c r="BJ343" s="346" t="s">
        <v>3320</v>
      </c>
      <c r="BK343" s="346" t="s">
        <v>3320</v>
      </c>
      <c r="BL343" s="346" t="s">
        <v>3320</v>
      </c>
      <c r="BM343" s="346" t="s">
        <v>3320</v>
      </c>
      <c r="BN343" s="346" t="s">
        <v>3320</v>
      </c>
      <c r="BO343" s="346" t="s">
        <v>3320</v>
      </c>
      <c r="BP343" s="346" t="s">
        <v>3320</v>
      </c>
      <c r="BQ343" s="346" t="s">
        <v>3320</v>
      </c>
      <c r="BR343" s="346" t="s">
        <v>3320</v>
      </c>
      <c r="BS343" s="346" t="s">
        <v>3320</v>
      </c>
      <c r="BT343" s="346" t="s">
        <v>3320</v>
      </c>
      <c r="BU343" s="346" t="s">
        <v>3320</v>
      </c>
      <c r="BV343" s="346" t="s">
        <v>3320</v>
      </c>
      <c r="BW343" s="346" t="s">
        <v>3320</v>
      </c>
      <c r="BX343" s="348"/>
      <c r="BY343" s="346" t="s">
        <v>3320</v>
      </c>
      <c r="BZ343" s="346" t="s">
        <v>3320</v>
      </c>
      <c r="CA343" s="346" t="s">
        <v>3320</v>
      </c>
      <c r="CB343" s="346" t="s">
        <v>3320</v>
      </c>
      <c r="CC343" s="346" t="s">
        <v>3320</v>
      </c>
      <c r="CD343" s="346" t="s">
        <v>3320</v>
      </c>
      <c r="CE343" s="346" t="s">
        <v>3320</v>
      </c>
      <c r="CF343" s="346" t="s">
        <v>3320</v>
      </c>
      <c r="CG343" s="346" t="s">
        <v>3320</v>
      </c>
      <c r="CH343" s="348"/>
      <c r="CI343" s="346" t="s">
        <v>3320</v>
      </c>
      <c r="CJ343" s="346" t="s">
        <v>3320</v>
      </c>
      <c r="CK343" s="346" t="s">
        <v>3320</v>
      </c>
      <c r="CL343" s="346" t="s">
        <v>3320</v>
      </c>
      <c r="CM343" s="346" t="s">
        <v>3320</v>
      </c>
      <c r="CN343" s="346" t="s">
        <v>3320</v>
      </c>
      <c r="CO343" s="346" t="s">
        <v>3320</v>
      </c>
      <c r="CP343" s="346" t="s">
        <v>3320</v>
      </c>
      <c r="CQ343" s="346" t="s">
        <v>3320</v>
      </c>
      <c r="CR343" s="346" t="s">
        <v>3320</v>
      </c>
      <c r="CS343" s="346" t="s">
        <v>3320</v>
      </c>
      <c r="CT343" s="346" t="s">
        <v>3320</v>
      </c>
      <c r="CU343" s="346" t="s">
        <v>3320</v>
      </c>
      <c r="CV343" s="346" t="s">
        <v>3320</v>
      </c>
      <c r="CW343" s="346" t="s">
        <v>3320</v>
      </c>
      <c r="CX343" s="346" t="s">
        <v>3320</v>
      </c>
      <c r="CY343" s="346" t="s">
        <v>3320</v>
      </c>
      <c r="CZ343" s="346" t="s">
        <v>3320</v>
      </c>
      <c r="DA343" s="346" t="s">
        <v>3320</v>
      </c>
      <c r="DB343" s="346" t="s">
        <v>3320</v>
      </c>
      <c r="DC343" s="346" t="s">
        <v>3320</v>
      </c>
      <c r="DD343" s="346" t="s">
        <v>3320</v>
      </c>
      <c r="DE343" s="346" t="s">
        <v>3320</v>
      </c>
      <c r="DF343" s="346" t="s">
        <v>3320</v>
      </c>
      <c r="DG343" s="346" t="s">
        <v>3320</v>
      </c>
      <c r="DH343" s="346" t="s">
        <v>3320</v>
      </c>
      <c r="DI343" s="346" t="s">
        <v>3320</v>
      </c>
      <c r="DJ343" s="346" t="s">
        <v>3320</v>
      </c>
      <c r="DK343" s="346" t="s">
        <v>3320</v>
      </c>
      <c r="DL343" s="346" t="s">
        <v>3320</v>
      </c>
      <c r="DM343" s="346" t="s">
        <v>3320</v>
      </c>
      <c r="DN343" s="346" t="s">
        <v>3320</v>
      </c>
      <c r="DO343" s="346" t="s">
        <v>3320</v>
      </c>
      <c r="DP343" s="346" t="s">
        <v>3320</v>
      </c>
      <c r="DQ343" s="346" t="s">
        <v>3320</v>
      </c>
      <c r="DR343" s="346" t="s">
        <v>3320</v>
      </c>
      <c r="DS343" s="346" t="s">
        <v>3320</v>
      </c>
      <c r="DT343" s="346" t="s">
        <v>3320</v>
      </c>
      <c r="DU343" s="346" t="s">
        <v>3320</v>
      </c>
      <c r="DV343" s="346" t="s">
        <v>3320</v>
      </c>
      <c r="DW343" s="346" t="s">
        <v>3320</v>
      </c>
      <c r="DX343" s="346" t="s">
        <v>3320</v>
      </c>
      <c r="DY343" s="346" t="s">
        <v>3320</v>
      </c>
      <c r="DZ343" s="346" t="s">
        <v>3320</v>
      </c>
      <c r="EA343" s="346" t="s">
        <v>3320</v>
      </c>
      <c r="EB343" s="346" t="s">
        <v>3320</v>
      </c>
      <c r="EC343" s="346" t="s">
        <v>3320</v>
      </c>
      <c r="ED343" s="346" t="s">
        <v>3320</v>
      </c>
      <c r="EE343" s="346" t="s">
        <v>3320</v>
      </c>
      <c r="EF343" s="346" t="s">
        <v>3320</v>
      </c>
      <c r="EG343" s="346" t="s">
        <v>3320</v>
      </c>
      <c r="EH343" s="346" t="s">
        <v>3320</v>
      </c>
      <c r="EI343" s="346" t="s">
        <v>3320</v>
      </c>
      <c r="EJ343" s="346" t="s">
        <v>3320</v>
      </c>
      <c r="EK343" s="346" t="s">
        <v>3320</v>
      </c>
      <c r="EL343" s="346" t="s">
        <v>3320</v>
      </c>
      <c r="EM343" s="346" t="s">
        <v>3320</v>
      </c>
      <c r="EN343" s="348"/>
      <c r="EO343" s="346" t="s">
        <v>3320</v>
      </c>
      <c r="EP343" s="346" t="s">
        <v>3320</v>
      </c>
      <c r="EQ343" s="346" t="s">
        <v>3320</v>
      </c>
      <c r="ER343" s="346" t="s">
        <v>3320</v>
      </c>
      <c r="ES343" s="346" t="s">
        <v>3320</v>
      </c>
      <c r="ET343" s="346" t="s">
        <v>3320</v>
      </c>
      <c r="EU343" s="346" t="s">
        <v>3320</v>
      </c>
      <c r="EV343" s="346" t="s">
        <v>3320</v>
      </c>
      <c r="EW343" s="346" t="s">
        <v>3320</v>
      </c>
      <c r="EX343" s="346" t="s">
        <v>3320</v>
      </c>
      <c r="EY343" s="346" t="s">
        <v>3320</v>
      </c>
      <c r="EZ343" s="346" t="s">
        <v>3320</v>
      </c>
      <c r="FA343" s="346" t="s">
        <v>3320</v>
      </c>
      <c r="FB343" s="346" t="s">
        <v>3320</v>
      </c>
      <c r="FC343" s="346" t="s">
        <v>3320</v>
      </c>
      <c r="FD343" s="346" t="s">
        <v>3320</v>
      </c>
      <c r="FE343" s="346" t="s">
        <v>1214</v>
      </c>
      <c r="FF343" s="346" t="s">
        <v>3320</v>
      </c>
      <c r="FG343" s="346" t="s">
        <v>3320</v>
      </c>
      <c r="FH343" s="346" t="s">
        <v>3320</v>
      </c>
      <c r="FI343" s="346" t="s">
        <v>3320</v>
      </c>
      <c r="FJ343" s="346" t="s">
        <v>3320</v>
      </c>
      <c r="FK343" s="346" t="s">
        <v>3320</v>
      </c>
      <c r="FL343" s="346" t="s">
        <v>3320</v>
      </c>
      <c r="FM343" s="346" t="s">
        <v>3320</v>
      </c>
      <c r="FN343" s="346" t="s">
        <v>3320</v>
      </c>
      <c r="FO343" s="346" t="s">
        <v>3320</v>
      </c>
      <c r="FP343" s="345">
        <v>510</v>
      </c>
      <c r="FQ343" s="346" t="s">
        <v>3320</v>
      </c>
      <c r="FR343" s="346" t="s">
        <v>3320</v>
      </c>
      <c r="FS343" s="346" t="s">
        <v>3320</v>
      </c>
      <c r="FT343" s="346" t="s">
        <v>3320</v>
      </c>
      <c r="FU343" s="346" t="s">
        <v>3320</v>
      </c>
      <c r="FV343" s="346" t="s">
        <v>3320</v>
      </c>
      <c r="FW343" s="346" t="s">
        <v>3320</v>
      </c>
      <c r="FX343" s="350">
        <v>46070.490520833337</v>
      </c>
      <c r="FY343" s="346" t="s">
        <v>3320</v>
      </c>
      <c r="FZ343" s="346" t="s">
        <v>10029</v>
      </c>
      <c r="GA343" s="346" t="s">
        <v>3320</v>
      </c>
      <c r="GB343" s="346" t="s">
        <v>3320</v>
      </c>
      <c r="GC343" s="346" t="s">
        <v>3320</v>
      </c>
      <c r="GD343" s="346" t="s">
        <v>3320</v>
      </c>
      <c r="GE343" s="346" t="s">
        <v>3320</v>
      </c>
      <c r="GF343" s="346" t="s">
        <v>3320</v>
      </c>
      <c r="GG343" s="346" t="s">
        <v>3320</v>
      </c>
      <c r="GH343" s="346" t="s">
        <v>3320</v>
      </c>
      <c r="GI343" s="346" t="s">
        <v>3320</v>
      </c>
      <c r="GJ343" s="346" t="s">
        <v>3320</v>
      </c>
      <c r="GK343" s="346" t="s">
        <v>3320</v>
      </c>
      <c r="GL343" s="346" t="s">
        <v>3320</v>
      </c>
      <c r="GM343" s="346" t="s">
        <v>3320</v>
      </c>
      <c r="GN343" s="346" t="s">
        <v>3320</v>
      </c>
      <c r="GO343" s="346" t="s">
        <v>3320</v>
      </c>
      <c r="GP343" s="346" t="s">
        <v>3320</v>
      </c>
      <c r="GQ343" s="346" t="s">
        <v>3320</v>
      </c>
      <c r="GR343" s="346" t="s">
        <v>3320</v>
      </c>
      <c r="GS343" s="346" t="s">
        <v>3320</v>
      </c>
      <c r="GT343" s="346" t="s">
        <v>3320</v>
      </c>
      <c r="GU343" s="346" t="s">
        <v>3320</v>
      </c>
      <c r="GV343" s="346" t="s">
        <v>3320</v>
      </c>
      <c r="GW343" s="346" t="s">
        <v>3320</v>
      </c>
      <c r="GX343" s="346" t="s">
        <v>3320</v>
      </c>
      <c r="GY343" s="346" t="s">
        <v>3320</v>
      </c>
      <c r="GZ343" s="346" t="s">
        <v>3320</v>
      </c>
      <c r="HA343" s="346" t="s">
        <v>3320</v>
      </c>
      <c r="HB343" s="346" t="s">
        <v>3320</v>
      </c>
      <c r="HC343" s="346" t="s">
        <v>3320</v>
      </c>
      <c r="HD343" s="346" t="s">
        <v>3320</v>
      </c>
      <c r="HE343" s="346" t="s">
        <v>3320</v>
      </c>
      <c r="HF343" s="346" t="s">
        <v>3320</v>
      </c>
      <c r="HG343" s="346" t="s">
        <v>3320</v>
      </c>
      <c r="HH343" s="346" t="s">
        <v>3320</v>
      </c>
      <c r="HI343" s="346" t="s">
        <v>3320</v>
      </c>
      <c r="HJ343" s="346" t="s">
        <v>3320</v>
      </c>
      <c r="HK343" s="346" t="s">
        <v>3320</v>
      </c>
      <c r="HL343" s="346" t="s">
        <v>3320</v>
      </c>
    </row>
    <row r="344" spans="1:220" ht="15.75" thickBot="1">
      <c r="A344" s="344" t="s">
        <v>11522</v>
      </c>
      <c r="B344" s="345">
        <v>785</v>
      </c>
      <c r="C344" s="346" t="s">
        <v>12182</v>
      </c>
      <c r="D344" s="346" t="s">
        <v>5698</v>
      </c>
      <c r="E344" s="345">
        <v>785</v>
      </c>
      <c r="F344" s="346" t="s">
        <v>6003</v>
      </c>
      <c r="G344" s="346" t="s">
        <v>6004</v>
      </c>
      <c r="H344" s="346" t="s">
        <v>3326</v>
      </c>
      <c r="I344" s="346" t="s">
        <v>5698</v>
      </c>
      <c r="J344" s="346" t="s">
        <v>6005</v>
      </c>
      <c r="K344" s="346" t="s">
        <v>6006</v>
      </c>
      <c r="L344" s="346" t="s">
        <v>6007</v>
      </c>
      <c r="M344" s="346" t="s">
        <v>5698</v>
      </c>
      <c r="N344" s="346" t="s">
        <v>6008</v>
      </c>
      <c r="O344" s="346" t="s">
        <v>6009</v>
      </c>
      <c r="P344" s="346" t="s">
        <v>3320</v>
      </c>
      <c r="Q344" s="346" t="s">
        <v>6010</v>
      </c>
      <c r="R344" s="346" t="s">
        <v>5698</v>
      </c>
      <c r="S344" s="346" t="s">
        <v>6011</v>
      </c>
      <c r="T344" s="346" t="s">
        <v>6012</v>
      </c>
      <c r="U344" s="346" t="s">
        <v>6013</v>
      </c>
      <c r="V344" s="346" t="s">
        <v>733</v>
      </c>
      <c r="W344" s="346" t="s">
        <v>733</v>
      </c>
      <c r="X344" s="346" t="s">
        <v>733</v>
      </c>
      <c r="Y344" s="346" t="s">
        <v>3320</v>
      </c>
      <c r="Z344" s="346" t="s">
        <v>6014</v>
      </c>
      <c r="AA344" s="346" t="s">
        <v>733</v>
      </c>
      <c r="AB344" s="346" t="s">
        <v>6015</v>
      </c>
      <c r="AC344" s="346" t="s">
        <v>6016</v>
      </c>
      <c r="AD344" s="346" t="s">
        <v>6017</v>
      </c>
      <c r="AE344" s="346" t="s">
        <v>6018</v>
      </c>
      <c r="AF344" s="346" t="s">
        <v>6019</v>
      </c>
      <c r="AG344" s="346" t="s">
        <v>6020</v>
      </c>
      <c r="AH344" s="346" t="s">
        <v>3320</v>
      </c>
      <c r="AI344" s="346" t="s">
        <v>3320</v>
      </c>
      <c r="AJ344" s="346" t="s">
        <v>3320</v>
      </c>
      <c r="AK344" s="346" t="s">
        <v>3320</v>
      </c>
      <c r="AL344" s="346" t="s">
        <v>3320</v>
      </c>
      <c r="AM344" s="346" t="s">
        <v>3320</v>
      </c>
      <c r="AN344" s="346" t="s">
        <v>3320</v>
      </c>
      <c r="AO344" s="346" t="s">
        <v>3320</v>
      </c>
      <c r="AP344" s="346" t="s">
        <v>3320</v>
      </c>
      <c r="AQ344" s="346" t="s">
        <v>3320</v>
      </c>
      <c r="AR344" s="346" t="s">
        <v>3320</v>
      </c>
      <c r="AS344" s="346" t="s">
        <v>3320</v>
      </c>
      <c r="AT344" s="346" t="s">
        <v>3320</v>
      </c>
      <c r="AU344" s="346" t="s">
        <v>3320</v>
      </c>
      <c r="AV344" s="346" t="s">
        <v>3320</v>
      </c>
      <c r="AW344" s="346" t="s">
        <v>3320</v>
      </c>
      <c r="AX344" s="346" t="s">
        <v>3320</v>
      </c>
      <c r="AY344" s="346" t="s">
        <v>3320</v>
      </c>
      <c r="AZ344" s="346" t="s">
        <v>3320</v>
      </c>
      <c r="BA344" s="346" t="s">
        <v>3320</v>
      </c>
      <c r="BB344" s="346" t="s">
        <v>3320</v>
      </c>
      <c r="BC344" s="346" t="s">
        <v>3320</v>
      </c>
      <c r="BD344" s="348"/>
      <c r="BE344" s="346" t="s">
        <v>3320</v>
      </c>
      <c r="BF344" s="346" t="s">
        <v>3320</v>
      </c>
      <c r="BG344" s="346" t="s">
        <v>3320</v>
      </c>
      <c r="BH344" s="346" t="s">
        <v>3320</v>
      </c>
      <c r="BI344" s="346" t="s">
        <v>3320</v>
      </c>
      <c r="BJ344" s="346" t="s">
        <v>3320</v>
      </c>
      <c r="BK344" s="346" t="s">
        <v>3320</v>
      </c>
      <c r="BL344" s="346" t="s">
        <v>3320</v>
      </c>
      <c r="BM344" s="346" t="s">
        <v>3320</v>
      </c>
      <c r="BN344" s="346" t="s">
        <v>3320</v>
      </c>
      <c r="BO344" s="346" t="s">
        <v>3320</v>
      </c>
      <c r="BP344" s="346" t="s">
        <v>3320</v>
      </c>
      <c r="BQ344" s="346" t="s">
        <v>3320</v>
      </c>
      <c r="BR344" s="346" t="s">
        <v>3320</v>
      </c>
      <c r="BS344" s="346" t="s">
        <v>3320</v>
      </c>
      <c r="BT344" s="346" t="s">
        <v>3320</v>
      </c>
      <c r="BU344" s="346" t="s">
        <v>3320</v>
      </c>
      <c r="BV344" s="346" t="s">
        <v>3320</v>
      </c>
      <c r="BW344" s="346" t="s">
        <v>3320</v>
      </c>
      <c r="BX344" s="348"/>
      <c r="BY344" s="346" t="s">
        <v>3320</v>
      </c>
      <c r="BZ344" s="346" t="s">
        <v>3320</v>
      </c>
      <c r="CA344" s="346" t="s">
        <v>3320</v>
      </c>
      <c r="CB344" s="346" t="s">
        <v>3320</v>
      </c>
      <c r="CC344" s="346" t="s">
        <v>3320</v>
      </c>
      <c r="CD344" s="346" t="s">
        <v>3320</v>
      </c>
      <c r="CE344" s="346" t="s">
        <v>3320</v>
      </c>
      <c r="CF344" s="346" t="s">
        <v>3320</v>
      </c>
      <c r="CG344" s="346" t="s">
        <v>3320</v>
      </c>
      <c r="CH344" s="348"/>
      <c r="CI344" s="346" t="s">
        <v>3320</v>
      </c>
      <c r="CJ344" s="346" t="s">
        <v>3320</v>
      </c>
      <c r="CK344" s="346" t="s">
        <v>3320</v>
      </c>
      <c r="CL344" s="346" t="s">
        <v>3320</v>
      </c>
      <c r="CM344" s="346" t="s">
        <v>3320</v>
      </c>
      <c r="CN344" s="346" t="s">
        <v>3320</v>
      </c>
      <c r="CO344" s="346" t="s">
        <v>3320</v>
      </c>
      <c r="CP344" s="346" t="s">
        <v>3320</v>
      </c>
      <c r="CQ344" s="346" t="s">
        <v>3320</v>
      </c>
      <c r="CR344" s="346" t="s">
        <v>3320</v>
      </c>
      <c r="CS344" s="346" t="s">
        <v>3320</v>
      </c>
      <c r="CT344" s="346" t="s">
        <v>3320</v>
      </c>
      <c r="CU344" s="346" t="s">
        <v>3320</v>
      </c>
      <c r="CV344" s="346" t="s">
        <v>3320</v>
      </c>
      <c r="CW344" s="346" t="s">
        <v>3320</v>
      </c>
      <c r="CX344" s="346" t="s">
        <v>3320</v>
      </c>
      <c r="CY344" s="346" t="s">
        <v>3320</v>
      </c>
      <c r="CZ344" s="346" t="s">
        <v>3320</v>
      </c>
      <c r="DA344" s="346" t="s">
        <v>3320</v>
      </c>
      <c r="DB344" s="346" t="s">
        <v>3320</v>
      </c>
      <c r="DC344" s="346" t="s">
        <v>3320</v>
      </c>
      <c r="DD344" s="346" t="s">
        <v>3320</v>
      </c>
      <c r="DE344" s="346" t="s">
        <v>3320</v>
      </c>
      <c r="DF344" s="346" t="s">
        <v>3320</v>
      </c>
      <c r="DG344" s="346" t="s">
        <v>3320</v>
      </c>
      <c r="DH344" s="346" t="s">
        <v>3320</v>
      </c>
      <c r="DI344" s="346" t="s">
        <v>3320</v>
      </c>
      <c r="DJ344" s="346" t="s">
        <v>3320</v>
      </c>
      <c r="DK344" s="346" t="s">
        <v>3320</v>
      </c>
      <c r="DL344" s="346" t="s">
        <v>3320</v>
      </c>
      <c r="DM344" s="346" t="s">
        <v>3320</v>
      </c>
      <c r="DN344" s="346" t="s">
        <v>3320</v>
      </c>
      <c r="DO344" s="346" t="s">
        <v>3320</v>
      </c>
      <c r="DP344" s="346" t="s">
        <v>3320</v>
      </c>
      <c r="DQ344" s="346" t="s">
        <v>3320</v>
      </c>
      <c r="DR344" s="346" t="s">
        <v>3320</v>
      </c>
      <c r="DS344" s="346" t="s">
        <v>3320</v>
      </c>
      <c r="DT344" s="346" t="s">
        <v>3320</v>
      </c>
      <c r="DU344" s="346" t="s">
        <v>3320</v>
      </c>
      <c r="DV344" s="346" t="s">
        <v>3320</v>
      </c>
      <c r="DW344" s="346" t="s">
        <v>3320</v>
      </c>
      <c r="DX344" s="346" t="s">
        <v>3320</v>
      </c>
      <c r="DY344" s="346" t="s">
        <v>3320</v>
      </c>
      <c r="DZ344" s="346" t="s">
        <v>3320</v>
      </c>
      <c r="EA344" s="346" t="s">
        <v>3320</v>
      </c>
      <c r="EB344" s="346" t="s">
        <v>3320</v>
      </c>
      <c r="EC344" s="346" t="s">
        <v>3320</v>
      </c>
      <c r="ED344" s="346" t="s">
        <v>3320</v>
      </c>
      <c r="EE344" s="346" t="s">
        <v>3320</v>
      </c>
      <c r="EF344" s="346" t="s">
        <v>3320</v>
      </c>
      <c r="EG344" s="346" t="s">
        <v>3320</v>
      </c>
      <c r="EH344" s="346" t="s">
        <v>3320</v>
      </c>
      <c r="EI344" s="346" t="s">
        <v>3320</v>
      </c>
      <c r="EJ344" s="346" t="s">
        <v>3320</v>
      </c>
      <c r="EK344" s="346" t="s">
        <v>3320</v>
      </c>
      <c r="EL344" s="346" t="s">
        <v>3320</v>
      </c>
      <c r="EM344" s="346" t="s">
        <v>3320</v>
      </c>
      <c r="EN344" s="348"/>
      <c r="EO344" s="346" t="s">
        <v>3320</v>
      </c>
      <c r="EP344" s="346" t="s">
        <v>3320</v>
      </c>
      <c r="EQ344" s="346" t="s">
        <v>3320</v>
      </c>
      <c r="ER344" s="346" t="s">
        <v>3320</v>
      </c>
      <c r="ES344" s="346" t="s">
        <v>3320</v>
      </c>
      <c r="ET344" s="346" t="s">
        <v>3320</v>
      </c>
      <c r="EU344" s="346" t="s">
        <v>3320</v>
      </c>
      <c r="EV344" s="346" t="s">
        <v>3320</v>
      </c>
      <c r="EW344" s="346" t="s">
        <v>3320</v>
      </c>
      <c r="EX344" s="346" t="s">
        <v>3320</v>
      </c>
      <c r="EY344" s="346" t="s">
        <v>3320</v>
      </c>
      <c r="EZ344" s="346" t="s">
        <v>3320</v>
      </c>
      <c r="FA344" s="346" t="s">
        <v>3320</v>
      </c>
      <c r="FB344" s="346" t="s">
        <v>3320</v>
      </c>
      <c r="FC344" s="346" t="s">
        <v>3320</v>
      </c>
      <c r="FD344" s="346" t="s">
        <v>3320</v>
      </c>
      <c r="FE344" s="346" t="s">
        <v>1214</v>
      </c>
      <c r="FF344" s="346" t="s">
        <v>3320</v>
      </c>
      <c r="FG344" s="346" t="s">
        <v>3320</v>
      </c>
      <c r="FH344" s="346" t="s">
        <v>3320</v>
      </c>
      <c r="FI344" s="346" t="s">
        <v>3320</v>
      </c>
      <c r="FJ344" s="346" t="s">
        <v>3320</v>
      </c>
      <c r="FK344" s="346" t="s">
        <v>3320</v>
      </c>
      <c r="FL344" s="346" t="s">
        <v>3320</v>
      </c>
      <c r="FM344" s="346" t="s">
        <v>3320</v>
      </c>
      <c r="FN344" s="346" t="s">
        <v>3320</v>
      </c>
      <c r="FO344" s="346" t="s">
        <v>3320</v>
      </c>
      <c r="FP344" s="346" t="s">
        <v>3320</v>
      </c>
      <c r="FQ344" s="346" t="s">
        <v>3320</v>
      </c>
      <c r="FR344" s="346" t="s">
        <v>3320</v>
      </c>
      <c r="FS344" s="346" t="s">
        <v>3320</v>
      </c>
      <c r="FT344" s="346" t="s">
        <v>3320</v>
      </c>
      <c r="FU344" s="346" t="s">
        <v>3320</v>
      </c>
      <c r="FV344" s="346" t="s">
        <v>3320</v>
      </c>
      <c r="FW344" s="346" t="s">
        <v>3320</v>
      </c>
      <c r="FX344" s="350">
        <v>46079.621608796297</v>
      </c>
      <c r="FY344" s="346" t="s">
        <v>3320</v>
      </c>
      <c r="FZ344" s="346" t="s">
        <v>10029</v>
      </c>
      <c r="GA344" s="346" t="s">
        <v>3320</v>
      </c>
      <c r="GB344" s="346" t="s">
        <v>3320</v>
      </c>
      <c r="GC344" s="346" t="s">
        <v>3320</v>
      </c>
      <c r="GD344" s="346" t="s">
        <v>3320</v>
      </c>
      <c r="GE344" s="346" t="s">
        <v>3320</v>
      </c>
      <c r="GF344" s="346" t="s">
        <v>3320</v>
      </c>
      <c r="GG344" s="346" t="s">
        <v>3320</v>
      </c>
      <c r="GH344" s="346" t="s">
        <v>3320</v>
      </c>
      <c r="GI344" s="346" t="s">
        <v>3320</v>
      </c>
      <c r="GJ344" s="346" t="s">
        <v>3320</v>
      </c>
      <c r="GK344" s="346" t="s">
        <v>3320</v>
      </c>
      <c r="GL344" s="346" t="s">
        <v>3320</v>
      </c>
      <c r="GM344" s="346" t="s">
        <v>3320</v>
      </c>
      <c r="GN344" s="346" t="s">
        <v>3320</v>
      </c>
      <c r="GO344" s="346" t="s">
        <v>3320</v>
      </c>
      <c r="GP344" s="346" t="s">
        <v>3320</v>
      </c>
      <c r="GQ344" s="346" t="s">
        <v>3320</v>
      </c>
      <c r="GR344" s="346" t="s">
        <v>3320</v>
      </c>
      <c r="GS344" s="346" t="s">
        <v>3320</v>
      </c>
      <c r="GT344" s="346" t="s">
        <v>3320</v>
      </c>
      <c r="GU344" s="346" t="s">
        <v>3320</v>
      </c>
      <c r="GV344" s="346" t="s">
        <v>3320</v>
      </c>
      <c r="GW344" s="346" t="s">
        <v>3320</v>
      </c>
      <c r="GX344" s="346" t="s">
        <v>3320</v>
      </c>
      <c r="GY344" s="346" t="s">
        <v>3320</v>
      </c>
      <c r="GZ344" s="346" t="s">
        <v>3320</v>
      </c>
      <c r="HA344" s="346" t="s">
        <v>3320</v>
      </c>
      <c r="HB344" s="346" t="s">
        <v>3320</v>
      </c>
      <c r="HC344" s="346" t="s">
        <v>3320</v>
      </c>
      <c r="HD344" s="346" t="s">
        <v>3320</v>
      </c>
      <c r="HE344" s="346" t="s">
        <v>3320</v>
      </c>
      <c r="HF344" s="346" t="s">
        <v>3320</v>
      </c>
      <c r="HG344" s="346" t="s">
        <v>3320</v>
      </c>
      <c r="HH344" s="346" t="s">
        <v>3320</v>
      </c>
      <c r="HI344" s="346" t="s">
        <v>3320</v>
      </c>
      <c r="HJ344" s="346" t="s">
        <v>3320</v>
      </c>
      <c r="HK344" s="346" t="s">
        <v>3320</v>
      </c>
      <c r="HL344" s="346" t="s">
        <v>3320</v>
      </c>
    </row>
    <row r="345" spans="1:220" ht="15.75" thickBot="1">
      <c r="A345" s="344" t="s">
        <v>11522</v>
      </c>
      <c r="B345" s="345">
        <v>363</v>
      </c>
      <c r="C345" s="346" t="s">
        <v>12183</v>
      </c>
      <c r="D345" s="346" t="s">
        <v>5698</v>
      </c>
      <c r="E345" s="345">
        <v>363</v>
      </c>
      <c r="F345" s="346" t="s">
        <v>8513</v>
      </c>
      <c r="G345" s="346" t="s">
        <v>8514</v>
      </c>
      <c r="H345" s="346" t="s">
        <v>12184</v>
      </c>
      <c r="I345" s="346" t="s">
        <v>5643</v>
      </c>
      <c r="J345" s="346" t="s">
        <v>12185</v>
      </c>
      <c r="K345" s="346" t="s">
        <v>8516</v>
      </c>
      <c r="L345" s="346" t="s">
        <v>12186</v>
      </c>
      <c r="M345" s="346" t="s">
        <v>8517</v>
      </c>
      <c r="N345" s="346" t="s">
        <v>8518</v>
      </c>
      <c r="O345" s="346" t="s">
        <v>8519</v>
      </c>
      <c r="P345" s="346" t="s">
        <v>3320</v>
      </c>
      <c r="Q345" s="346" t="s">
        <v>8520</v>
      </c>
      <c r="R345" s="346" t="s">
        <v>5698</v>
      </c>
      <c r="S345" s="346" t="s">
        <v>8521</v>
      </c>
      <c r="T345" s="346" t="s">
        <v>8522</v>
      </c>
      <c r="U345" s="346" t="s">
        <v>8523</v>
      </c>
      <c r="V345" s="346" t="s">
        <v>733</v>
      </c>
      <c r="W345" s="346" t="s">
        <v>733</v>
      </c>
      <c r="X345" s="346" t="s">
        <v>733</v>
      </c>
      <c r="Y345" s="346" t="s">
        <v>3320</v>
      </c>
      <c r="Z345" s="346" t="s">
        <v>8524</v>
      </c>
      <c r="AA345" s="346" t="s">
        <v>733</v>
      </c>
      <c r="AB345" s="346" t="s">
        <v>8525</v>
      </c>
      <c r="AC345" s="346" t="s">
        <v>8526</v>
      </c>
      <c r="AD345" s="346" t="s">
        <v>8527</v>
      </c>
      <c r="AE345" s="346" t="s">
        <v>8528</v>
      </c>
      <c r="AF345" s="346" t="s">
        <v>8529</v>
      </c>
      <c r="AG345" s="346" t="s">
        <v>8530</v>
      </c>
      <c r="AH345" s="346" t="s">
        <v>1214</v>
      </c>
      <c r="AI345" s="346" t="s">
        <v>3320</v>
      </c>
      <c r="AJ345" s="346" t="s">
        <v>5747</v>
      </c>
      <c r="AK345" s="346" t="s">
        <v>7146</v>
      </c>
      <c r="AL345" s="346" t="s">
        <v>5712</v>
      </c>
      <c r="AM345" s="347">
        <v>47177</v>
      </c>
      <c r="AN345" s="345">
        <v>24</v>
      </c>
      <c r="AO345" s="345">
        <v>125</v>
      </c>
      <c r="AP345" s="346" t="s">
        <v>5666</v>
      </c>
      <c r="AQ345" s="345">
        <v>128</v>
      </c>
      <c r="AR345" s="345">
        <v>338.53</v>
      </c>
      <c r="AS345" s="346" t="s">
        <v>733</v>
      </c>
      <c r="AT345" s="345">
        <v>27.45</v>
      </c>
      <c r="AU345" s="346" t="s">
        <v>1214</v>
      </c>
      <c r="AV345" s="345">
        <v>705</v>
      </c>
      <c r="AW345" s="346" t="s">
        <v>5667</v>
      </c>
      <c r="AX345" s="346" t="s">
        <v>5801</v>
      </c>
      <c r="AY345" s="346" t="s">
        <v>3320</v>
      </c>
      <c r="AZ345" s="346" t="s">
        <v>733</v>
      </c>
      <c r="BA345" s="346" t="s">
        <v>733</v>
      </c>
      <c r="BB345" s="345">
        <v>2256</v>
      </c>
      <c r="BC345" s="345">
        <v>2115</v>
      </c>
      <c r="BD345" s="346" t="s">
        <v>8532</v>
      </c>
      <c r="BE345" s="345">
        <v>365</v>
      </c>
      <c r="BF345" s="345">
        <v>85</v>
      </c>
      <c r="BG345" s="345">
        <v>99</v>
      </c>
      <c r="BH345" s="345">
        <v>40</v>
      </c>
      <c r="BI345" s="347">
        <v>46327</v>
      </c>
      <c r="BJ345" s="345">
        <v>0.5</v>
      </c>
      <c r="BK345" s="345">
        <v>100</v>
      </c>
      <c r="BL345" s="346" t="s">
        <v>12187</v>
      </c>
      <c r="BM345" s="345">
        <v>250000</v>
      </c>
      <c r="BN345" s="346" t="s">
        <v>3320</v>
      </c>
      <c r="BO345" s="346" t="s">
        <v>3320</v>
      </c>
      <c r="BP345" s="346" t="s">
        <v>3320</v>
      </c>
      <c r="BQ345" s="346" t="s">
        <v>3320</v>
      </c>
      <c r="BR345" s="346" t="s">
        <v>3320</v>
      </c>
      <c r="BS345" s="346" t="s">
        <v>3320</v>
      </c>
      <c r="BT345" s="346" t="s">
        <v>3320</v>
      </c>
      <c r="BU345" s="346" t="s">
        <v>3320</v>
      </c>
      <c r="BV345" s="346" t="s">
        <v>3320</v>
      </c>
      <c r="BW345" s="346" t="s">
        <v>3320</v>
      </c>
      <c r="BX345" s="348"/>
      <c r="BY345" s="346" t="s">
        <v>3320</v>
      </c>
      <c r="BZ345" s="346" t="s">
        <v>3320</v>
      </c>
      <c r="CA345" s="346" t="s">
        <v>3320</v>
      </c>
      <c r="CB345" s="346" t="s">
        <v>3320</v>
      </c>
      <c r="CC345" s="346" t="s">
        <v>3320</v>
      </c>
      <c r="CD345" s="346" t="s">
        <v>3320</v>
      </c>
      <c r="CE345" s="346" t="s">
        <v>3320</v>
      </c>
      <c r="CF345" s="346" t="s">
        <v>3320</v>
      </c>
      <c r="CG345" s="346" t="s">
        <v>3320</v>
      </c>
      <c r="CH345" s="348"/>
      <c r="CI345" s="346" t="s">
        <v>3320</v>
      </c>
      <c r="CJ345" s="346" t="s">
        <v>3320</v>
      </c>
      <c r="CK345" s="346" t="s">
        <v>3320</v>
      </c>
      <c r="CL345" s="346" t="s">
        <v>3320</v>
      </c>
      <c r="CM345" s="346" t="s">
        <v>3320</v>
      </c>
      <c r="CN345" s="346" t="s">
        <v>3320</v>
      </c>
      <c r="CO345" s="346" t="s">
        <v>3320</v>
      </c>
      <c r="CP345" s="346" t="s">
        <v>3320</v>
      </c>
      <c r="CQ345" s="346" t="s">
        <v>3320</v>
      </c>
      <c r="CR345" s="346" t="s">
        <v>3320</v>
      </c>
      <c r="CS345" s="346" t="s">
        <v>3320</v>
      </c>
      <c r="CT345" s="346" t="s">
        <v>3320</v>
      </c>
      <c r="CU345" s="346" t="s">
        <v>3320</v>
      </c>
      <c r="CV345" s="346" t="s">
        <v>3320</v>
      </c>
      <c r="CW345" s="346" t="s">
        <v>3320</v>
      </c>
      <c r="CX345" s="346" t="s">
        <v>3320</v>
      </c>
      <c r="CY345" s="346" t="s">
        <v>3320</v>
      </c>
      <c r="CZ345" s="346" t="s">
        <v>3320</v>
      </c>
      <c r="DA345" s="346" t="s">
        <v>3320</v>
      </c>
      <c r="DB345" s="346" t="s">
        <v>3320</v>
      </c>
      <c r="DC345" s="346" t="s">
        <v>3320</v>
      </c>
      <c r="DD345" s="346" t="s">
        <v>3320</v>
      </c>
      <c r="DE345" s="346" t="s">
        <v>3320</v>
      </c>
      <c r="DF345" s="346" t="s">
        <v>3320</v>
      </c>
      <c r="DG345" s="346" t="s">
        <v>3320</v>
      </c>
      <c r="DH345" s="346" t="s">
        <v>3320</v>
      </c>
      <c r="DI345" s="346" t="s">
        <v>3320</v>
      </c>
      <c r="DJ345" s="346" t="s">
        <v>3320</v>
      </c>
      <c r="DK345" s="346" t="s">
        <v>3320</v>
      </c>
      <c r="DL345" s="346" t="s">
        <v>3320</v>
      </c>
      <c r="DM345" s="346" t="s">
        <v>3320</v>
      </c>
      <c r="DN345" s="346" t="s">
        <v>3320</v>
      </c>
      <c r="DO345" s="346" t="s">
        <v>3320</v>
      </c>
      <c r="DP345" s="346" t="s">
        <v>3320</v>
      </c>
      <c r="DQ345" s="346" t="s">
        <v>3320</v>
      </c>
      <c r="DR345" s="346" t="s">
        <v>3320</v>
      </c>
      <c r="DS345" s="346" t="s">
        <v>3320</v>
      </c>
      <c r="DT345" s="346" t="s">
        <v>3320</v>
      </c>
      <c r="DU345" s="346" t="s">
        <v>3320</v>
      </c>
      <c r="DV345" s="346" t="s">
        <v>3320</v>
      </c>
      <c r="DW345" s="346" t="s">
        <v>3320</v>
      </c>
      <c r="DX345" s="346" t="s">
        <v>3320</v>
      </c>
      <c r="DY345" s="346" t="s">
        <v>3320</v>
      </c>
      <c r="DZ345" s="346" t="s">
        <v>3320</v>
      </c>
      <c r="EA345" s="346" t="s">
        <v>3320</v>
      </c>
      <c r="EB345" s="346" t="s">
        <v>3320</v>
      </c>
      <c r="EC345" s="346" t="s">
        <v>3320</v>
      </c>
      <c r="ED345" s="346" t="s">
        <v>3320</v>
      </c>
      <c r="EE345" s="346" t="s">
        <v>3320</v>
      </c>
      <c r="EF345" s="345">
        <v>132620186</v>
      </c>
      <c r="EG345" s="346" t="s">
        <v>733</v>
      </c>
      <c r="EH345" s="346" t="s">
        <v>733</v>
      </c>
      <c r="EI345" s="346" t="s">
        <v>733</v>
      </c>
      <c r="EJ345" s="346" t="s">
        <v>733</v>
      </c>
      <c r="EK345" s="346" t="s">
        <v>1744</v>
      </c>
      <c r="EL345" s="346" t="s">
        <v>12188</v>
      </c>
      <c r="EM345" s="179" t="s">
        <v>8535</v>
      </c>
      <c r="EN345" s="348"/>
      <c r="EO345" s="346" t="s">
        <v>10138</v>
      </c>
      <c r="EP345" s="346" t="s">
        <v>3320</v>
      </c>
      <c r="EQ345" s="346" t="s">
        <v>3320</v>
      </c>
      <c r="ER345" s="346" t="s">
        <v>3320</v>
      </c>
      <c r="ES345" s="346" t="s">
        <v>3320</v>
      </c>
      <c r="ET345" s="346" t="s">
        <v>3320</v>
      </c>
      <c r="EU345" s="346" t="s">
        <v>3320</v>
      </c>
      <c r="EV345" s="346" t="s">
        <v>3320</v>
      </c>
      <c r="EW345" s="346" t="s">
        <v>3320</v>
      </c>
      <c r="EX345" s="346" t="s">
        <v>3320</v>
      </c>
      <c r="EY345" s="346" t="s">
        <v>3320</v>
      </c>
      <c r="EZ345" s="346" t="s">
        <v>3320</v>
      </c>
      <c r="FA345" s="346" t="s">
        <v>3320</v>
      </c>
      <c r="FB345" s="346" t="s">
        <v>3320</v>
      </c>
      <c r="FC345" s="346" t="s">
        <v>3320</v>
      </c>
      <c r="FD345" s="346" t="s">
        <v>3320</v>
      </c>
      <c r="FE345" s="346" t="s">
        <v>1214</v>
      </c>
      <c r="FF345" s="346" t="s">
        <v>3320</v>
      </c>
      <c r="FG345" s="346" t="s">
        <v>3320</v>
      </c>
      <c r="FH345" s="346" t="s">
        <v>3320</v>
      </c>
      <c r="FI345" s="346" t="s">
        <v>3320</v>
      </c>
      <c r="FJ345" s="346" t="s">
        <v>3320</v>
      </c>
      <c r="FK345" s="346" t="s">
        <v>3320</v>
      </c>
      <c r="FL345" s="346" t="s">
        <v>3320</v>
      </c>
      <c r="FM345" s="346" t="s">
        <v>3320</v>
      </c>
      <c r="FN345" s="346" t="s">
        <v>3320</v>
      </c>
      <c r="FO345" s="346" t="s">
        <v>3320</v>
      </c>
      <c r="FP345" s="346" t="s">
        <v>3320</v>
      </c>
      <c r="FQ345" s="346" t="s">
        <v>3320</v>
      </c>
      <c r="FR345" s="346" t="s">
        <v>3320</v>
      </c>
      <c r="FS345" s="346" t="s">
        <v>3320</v>
      </c>
      <c r="FT345" s="346" t="s">
        <v>3320</v>
      </c>
      <c r="FU345" s="346" t="s">
        <v>3320</v>
      </c>
      <c r="FV345" s="346" t="s">
        <v>3320</v>
      </c>
      <c r="FW345" s="346" t="s">
        <v>3320</v>
      </c>
      <c r="FX345" s="350">
        <v>46070.51190972222</v>
      </c>
      <c r="FY345" s="346" t="s">
        <v>3320</v>
      </c>
      <c r="FZ345" s="346" t="s">
        <v>10029</v>
      </c>
      <c r="GA345" s="346" t="s">
        <v>3320</v>
      </c>
      <c r="GB345" s="346" t="s">
        <v>3320</v>
      </c>
      <c r="GC345" s="346" t="s">
        <v>3320</v>
      </c>
      <c r="GD345" s="346" t="s">
        <v>3320</v>
      </c>
      <c r="GE345" s="346" t="s">
        <v>3320</v>
      </c>
      <c r="GF345" s="346" t="s">
        <v>3320</v>
      </c>
      <c r="GG345" s="346" t="s">
        <v>3320</v>
      </c>
      <c r="GH345" s="346" t="s">
        <v>3320</v>
      </c>
      <c r="GI345" s="346" t="s">
        <v>3320</v>
      </c>
      <c r="GJ345" s="346" t="s">
        <v>3320</v>
      </c>
      <c r="GK345" s="346" t="s">
        <v>3320</v>
      </c>
      <c r="GL345" s="346" t="s">
        <v>3320</v>
      </c>
      <c r="GM345" s="346" t="s">
        <v>3320</v>
      </c>
      <c r="GN345" s="346" t="s">
        <v>3320</v>
      </c>
      <c r="GO345" s="346" t="s">
        <v>3320</v>
      </c>
      <c r="GP345" s="346" t="s">
        <v>3320</v>
      </c>
      <c r="GQ345" s="346" t="s">
        <v>3320</v>
      </c>
      <c r="GR345" s="346" t="s">
        <v>3320</v>
      </c>
      <c r="GS345" s="346" t="s">
        <v>3320</v>
      </c>
      <c r="GT345" s="346" t="s">
        <v>3320</v>
      </c>
      <c r="GU345" s="346" t="s">
        <v>3320</v>
      </c>
      <c r="GV345" s="346" t="s">
        <v>3320</v>
      </c>
      <c r="GW345" s="346" t="s">
        <v>3320</v>
      </c>
      <c r="GX345" s="346" t="s">
        <v>3320</v>
      </c>
      <c r="GY345" s="346" t="s">
        <v>3320</v>
      </c>
      <c r="GZ345" s="346" t="s">
        <v>3320</v>
      </c>
      <c r="HA345" s="346" t="s">
        <v>3320</v>
      </c>
      <c r="HB345" s="346" t="s">
        <v>3320</v>
      </c>
      <c r="HC345" s="346" t="s">
        <v>3320</v>
      </c>
      <c r="HD345" s="346" t="s">
        <v>3320</v>
      </c>
      <c r="HE345" s="346" t="s">
        <v>3320</v>
      </c>
      <c r="HF345" s="346" t="s">
        <v>3320</v>
      </c>
      <c r="HG345" s="346" t="s">
        <v>3320</v>
      </c>
      <c r="HH345" s="346" t="s">
        <v>3320</v>
      </c>
      <c r="HI345" s="346" t="s">
        <v>3320</v>
      </c>
      <c r="HJ345" s="346" t="s">
        <v>3320</v>
      </c>
      <c r="HK345" s="346" t="s">
        <v>3320</v>
      </c>
      <c r="HL345" s="346" t="s">
        <v>3320</v>
      </c>
    </row>
    <row r="346" spans="1:220" ht="15.75" thickBot="1">
      <c r="A346" s="344" t="s">
        <v>11522</v>
      </c>
      <c r="B346" s="345">
        <v>384</v>
      </c>
      <c r="C346" s="346" t="s">
        <v>12189</v>
      </c>
      <c r="D346" s="346" t="s">
        <v>5698</v>
      </c>
      <c r="E346" s="345">
        <v>384</v>
      </c>
      <c r="F346" s="346" t="s">
        <v>12190</v>
      </c>
      <c r="G346" s="346" t="s">
        <v>5731</v>
      </c>
      <c r="H346" s="346" t="s">
        <v>3326</v>
      </c>
      <c r="I346" s="346" t="s">
        <v>5698</v>
      </c>
      <c r="J346" s="346" t="s">
        <v>12191</v>
      </c>
      <c r="K346" s="346" t="s">
        <v>5698</v>
      </c>
      <c r="L346" s="346" t="s">
        <v>5698</v>
      </c>
      <c r="M346" s="346" t="s">
        <v>5698</v>
      </c>
      <c r="N346" s="346" t="s">
        <v>12192</v>
      </c>
      <c r="O346" s="346" t="s">
        <v>5735</v>
      </c>
      <c r="P346" s="346" t="s">
        <v>5731</v>
      </c>
      <c r="Q346" s="346" t="s">
        <v>5736</v>
      </c>
      <c r="R346" s="346" t="s">
        <v>5698</v>
      </c>
      <c r="S346" s="346" t="s">
        <v>12193</v>
      </c>
      <c r="T346" s="346" t="s">
        <v>12194</v>
      </c>
      <c r="U346" s="346" t="s">
        <v>12195</v>
      </c>
      <c r="V346" s="346" t="s">
        <v>733</v>
      </c>
      <c r="W346" s="346" t="s">
        <v>733</v>
      </c>
      <c r="X346" s="346" t="s">
        <v>733</v>
      </c>
      <c r="Y346" s="346" t="s">
        <v>3320</v>
      </c>
      <c r="Z346" s="346" t="s">
        <v>12196</v>
      </c>
      <c r="AA346" s="346" t="s">
        <v>733</v>
      </c>
      <c r="AB346" s="346" t="s">
        <v>12197</v>
      </c>
      <c r="AC346" s="346" t="s">
        <v>12198</v>
      </c>
      <c r="AD346" s="346" t="s">
        <v>12199</v>
      </c>
      <c r="AE346" s="346" t="s">
        <v>5730</v>
      </c>
      <c r="AF346" s="346" t="s">
        <v>12200</v>
      </c>
      <c r="AG346" s="346" t="s">
        <v>12201</v>
      </c>
      <c r="AH346" s="346" t="s">
        <v>3320</v>
      </c>
      <c r="AI346" s="346" t="s">
        <v>3320</v>
      </c>
      <c r="AJ346" s="346" t="s">
        <v>3320</v>
      </c>
      <c r="AK346" s="346" t="s">
        <v>3320</v>
      </c>
      <c r="AL346" s="346" t="s">
        <v>3320</v>
      </c>
      <c r="AM346" s="346" t="s">
        <v>3320</v>
      </c>
      <c r="AN346" s="346" t="s">
        <v>3320</v>
      </c>
      <c r="AO346" s="346" t="s">
        <v>3320</v>
      </c>
      <c r="AP346" s="346" t="s">
        <v>3320</v>
      </c>
      <c r="AQ346" s="346" t="s">
        <v>3320</v>
      </c>
      <c r="AR346" s="346" t="s">
        <v>3320</v>
      </c>
      <c r="AS346" s="346" t="s">
        <v>3320</v>
      </c>
      <c r="AT346" s="346" t="s">
        <v>3320</v>
      </c>
      <c r="AU346" s="346" t="s">
        <v>3320</v>
      </c>
      <c r="AV346" s="346" t="s">
        <v>3320</v>
      </c>
      <c r="AW346" s="346" t="s">
        <v>3320</v>
      </c>
      <c r="AX346" s="346" t="s">
        <v>3320</v>
      </c>
      <c r="AY346" s="346" t="s">
        <v>3320</v>
      </c>
      <c r="AZ346" s="346" t="s">
        <v>3320</v>
      </c>
      <c r="BA346" s="346" t="s">
        <v>3320</v>
      </c>
      <c r="BB346" s="346" t="s">
        <v>3320</v>
      </c>
      <c r="BC346" s="346" t="s">
        <v>3320</v>
      </c>
      <c r="BD346" s="348"/>
      <c r="BE346" s="346" t="s">
        <v>3320</v>
      </c>
      <c r="BF346" s="346" t="s">
        <v>3320</v>
      </c>
      <c r="BG346" s="346" t="s">
        <v>3320</v>
      </c>
      <c r="BH346" s="346" t="s">
        <v>3320</v>
      </c>
      <c r="BI346" s="346" t="s">
        <v>3320</v>
      </c>
      <c r="BJ346" s="346" t="s">
        <v>3320</v>
      </c>
      <c r="BK346" s="346" t="s">
        <v>3320</v>
      </c>
      <c r="BL346" s="346" t="s">
        <v>3320</v>
      </c>
      <c r="BM346" s="346" t="s">
        <v>3320</v>
      </c>
      <c r="BN346" s="346" t="s">
        <v>3320</v>
      </c>
      <c r="BO346" s="346" t="s">
        <v>3320</v>
      </c>
      <c r="BP346" s="346" t="s">
        <v>3320</v>
      </c>
      <c r="BQ346" s="346" t="s">
        <v>3320</v>
      </c>
      <c r="BR346" s="346" t="s">
        <v>3320</v>
      </c>
      <c r="BS346" s="346" t="s">
        <v>3320</v>
      </c>
      <c r="BT346" s="346" t="s">
        <v>3320</v>
      </c>
      <c r="BU346" s="346" t="s">
        <v>3320</v>
      </c>
      <c r="BV346" s="346" t="s">
        <v>3320</v>
      </c>
      <c r="BW346" s="346" t="s">
        <v>3320</v>
      </c>
      <c r="BX346" s="348"/>
      <c r="BY346" s="346" t="s">
        <v>3320</v>
      </c>
      <c r="BZ346" s="346" t="s">
        <v>3320</v>
      </c>
      <c r="CA346" s="346" t="s">
        <v>3320</v>
      </c>
      <c r="CB346" s="346" t="s">
        <v>3320</v>
      </c>
      <c r="CC346" s="346" t="s">
        <v>3320</v>
      </c>
      <c r="CD346" s="346" t="s">
        <v>3320</v>
      </c>
      <c r="CE346" s="346" t="s">
        <v>3320</v>
      </c>
      <c r="CF346" s="346" t="s">
        <v>3320</v>
      </c>
      <c r="CG346" s="346" t="s">
        <v>3320</v>
      </c>
      <c r="CH346" s="348"/>
      <c r="CI346" s="346" t="s">
        <v>3320</v>
      </c>
      <c r="CJ346" s="346" t="s">
        <v>3320</v>
      </c>
      <c r="CK346" s="346" t="s">
        <v>3320</v>
      </c>
      <c r="CL346" s="346" t="s">
        <v>3320</v>
      </c>
      <c r="CM346" s="346" t="s">
        <v>3320</v>
      </c>
      <c r="CN346" s="346" t="s">
        <v>3320</v>
      </c>
      <c r="CO346" s="346" t="s">
        <v>3320</v>
      </c>
      <c r="CP346" s="346" t="s">
        <v>3320</v>
      </c>
      <c r="CQ346" s="346" t="s">
        <v>3320</v>
      </c>
      <c r="CR346" s="346" t="s">
        <v>3320</v>
      </c>
      <c r="CS346" s="346" t="s">
        <v>3320</v>
      </c>
      <c r="CT346" s="346" t="s">
        <v>3320</v>
      </c>
      <c r="CU346" s="346" t="s">
        <v>3320</v>
      </c>
      <c r="CV346" s="346" t="s">
        <v>3320</v>
      </c>
      <c r="CW346" s="346" t="s">
        <v>3320</v>
      </c>
      <c r="CX346" s="346" t="s">
        <v>3320</v>
      </c>
      <c r="CY346" s="346" t="s">
        <v>3320</v>
      </c>
      <c r="CZ346" s="346" t="s">
        <v>3320</v>
      </c>
      <c r="DA346" s="346" t="s">
        <v>3320</v>
      </c>
      <c r="DB346" s="346" t="s">
        <v>3320</v>
      </c>
      <c r="DC346" s="346" t="s">
        <v>3320</v>
      </c>
      <c r="DD346" s="346" t="s">
        <v>3320</v>
      </c>
      <c r="DE346" s="346" t="s">
        <v>3320</v>
      </c>
      <c r="DF346" s="346" t="s">
        <v>3320</v>
      </c>
      <c r="DG346" s="346" t="s">
        <v>3320</v>
      </c>
      <c r="DH346" s="346" t="s">
        <v>3320</v>
      </c>
      <c r="DI346" s="346" t="s">
        <v>3320</v>
      </c>
      <c r="DJ346" s="346" t="s">
        <v>3320</v>
      </c>
      <c r="DK346" s="346" t="s">
        <v>3320</v>
      </c>
      <c r="DL346" s="346" t="s">
        <v>3320</v>
      </c>
      <c r="DM346" s="346" t="s">
        <v>3320</v>
      </c>
      <c r="DN346" s="346" t="s">
        <v>3320</v>
      </c>
      <c r="DO346" s="346" t="s">
        <v>3320</v>
      </c>
      <c r="DP346" s="346" t="s">
        <v>3320</v>
      </c>
      <c r="DQ346" s="346" t="s">
        <v>3320</v>
      </c>
      <c r="DR346" s="346" t="s">
        <v>3320</v>
      </c>
      <c r="DS346" s="346" t="s">
        <v>3320</v>
      </c>
      <c r="DT346" s="346" t="s">
        <v>3320</v>
      </c>
      <c r="DU346" s="346" t="s">
        <v>3320</v>
      </c>
      <c r="DV346" s="346" t="s">
        <v>3320</v>
      </c>
      <c r="DW346" s="346" t="s">
        <v>3320</v>
      </c>
      <c r="DX346" s="346" t="s">
        <v>3320</v>
      </c>
      <c r="DY346" s="346" t="s">
        <v>3320</v>
      </c>
      <c r="DZ346" s="346" t="s">
        <v>3320</v>
      </c>
      <c r="EA346" s="346" t="s">
        <v>3320</v>
      </c>
      <c r="EB346" s="346" t="s">
        <v>3320</v>
      </c>
      <c r="EC346" s="346" t="s">
        <v>3320</v>
      </c>
      <c r="ED346" s="346" t="s">
        <v>3320</v>
      </c>
      <c r="EE346" s="346" t="s">
        <v>3320</v>
      </c>
      <c r="EF346" s="346" t="s">
        <v>3320</v>
      </c>
      <c r="EG346" s="346" t="s">
        <v>3320</v>
      </c>
      <c r="EH346" s="346" t="s">
        <v>3320</v>
      </c>
      <c r="EI346" s="346" t="s">
        <v>3320</v>
      </c>
      <c r="EJ346" s="346" t="s">
        <v>3320</v>
      </c>
      <c r="EK346" s="346" t="s">
        <v>3320</v>
      </c>
      <c r="EL346" s="346" t="s">
        <v>3320</v>
      </c>
      <c r="EM346" s="346" t="s">
        <v>3320</v>
      </c>
      <c r="EN346" s="348"/>
      <c r="EO346" s="346" t="s">
        <v>3320</v>
      </c>
      <c r="EP346" s="346" t="s">
        <v>3320</v>
      </c>
      <c r="EQ346" s="346" t="s">
        <v>3320</v>
      </c>
      <c r="ER346" s="346" t="s">
        <v>3320</v>
      </c>
      <c r="ES346" s="346" t="s">
        <v>3320</v>
      </c>
      <c r="ET346" s="346" t="s">
        <v>3320</v>
      </c>
      <c r="EU346" s="346" t="s">
        <v>3320</v>
      </c>
      <c r="EV346" s="346" t="s">
        <v>3320</v>
      </c>
      <c r="EW346" s="346" t="s">
        <v>3320</v>
      </c>
      <c r="EX346" s="346" t="s">
        <v>3320</v>
      </c>
      <c r="EY346" s="346" t="s">
        <v>3320</v>
      </c>
      <c r="EZ346" s="346" t="s">
        <v>3320</v>
      </c>
      <c r="FA346" s="346" t="s">
        <v>3320</v>
      </c>
      <c r="FB346" s="346" t="s">
        <v>3320</v>
      </c>
      <c r="FC346" s="346" t="s">
        <v>3320</v>
      </c>
      <c r="FD346" s="346" t="s">
        <v>3320</v>
      </c>
      <c r="FE346" s="346" t="s">
        <v>1214</v>
      </c>
      <c r="FF346" s="346" t="s">
        <v>3320</v>
      </c>
      <c r="FG346" s="346" t="s">
        <v>3320</v>
      </c>
      <c r="FH346" s="346" t="s">
        <v>3320</v>
      </c>
      <c r="FI346" s="346" t="s">
        <v>3320</v>
      </c>
      <c r="FJ346" s="346" t="s">
        <v>3320</v>
      </c>
      <c r="FK346" s="346" t="s">
        <v>3320</v>
      </c>
      <c r="FL346" s="346" t="s">
        <v>3320</v>
      </c>
      <c r="FM346" s="346" t="s">
        <v>3320</v>
      </c>
      <c r="FN346" s="346" t="s">
        <v>3320</v>
      </c>
      <c r="FO346" s="346" t="s">
        <v>3320</v>
      </c>
      <c r="FP346" s="346" t="s">
        <v>3320</v>
      </c>
      <c r="FQ346" s="346" t="s">
        <v>3320</v>
      </c>
      <c r="FR346" s="346" t="s">
        <v>3320</v>
      </c>
      <c r="FS346" s="346" t="s">
        <v>3320</v>
      </c>
      <c r="FT346" s="346" t="s">
        <v>3320</v>
      </c>
      <c r="FU346" s="346" t="s">
        <v>3320</v>
      </c>
      <c r="FV346" s="346" t="s">
        <v>3320</v>
      </c>
      <c r="FW346" s="346" t="s">
        <v>3320</v>
      </c>
      <c r="FX346" s="350">
        <v>46069.793078703704</v>
      </c>
      <c r="FY346" s="346" t="s">
        <v>3320</v>
      </c>
      <c r="FZ346" s="346" t="s">
        <v>10029</v>
      </c>
      <c r="GA346" s="346" t="s">
        <v>3320</v>
      </c>
      <c r="GB346" s="346" t="s">
        <v>3320</v>
      </c>
      <c r="GC346" s="346" t="s">
        <v>3320</v>
      </c>
      <c r="GD346" s="346" t="s">
        <v>3320</v>
      </c>
      <c r="GE346" s="346" t="s">
        <v>3320</v>
      </c>
      <c r="GF346" s="346" t="s">
        <v>3320</v>
      </c>
      <c r="GG346" s="346" t="s">
        <v>3320</v>
      </c>
      <c r="GH346" s="346" t="s">
        <v>3320</v>
      </c>
      <c r="GI346" s="346" t="s">
        <v>3320</v>
      </c>
      <c r="GJ346" s="346" t="s">
        <v>3320</v>
      </c>
      <c r="GK346" s="346" t="s">
        <v>3320</v>
      </c>
      <c r="GL346" s="346" t="s">
        <v>3320</v>
      </c>
      <c r="GM346" s="346" t="s">
        <v>3320</v>
      </c>
      <c r="GN346" s="346" t="s">
        <v>3320</v>
      </c>
      <c r="GO346" s="346" t="s">
        <v>3320</v>
      </c>
      <c r="GP346" s="346" t="s">
        <v>3320</v>
      </c>
      <c r="GQ346" s="346" t="s">
        <v>3320</v>
      </c>
      <c r="GR346" s="346" t="s">
        <v>3320</v>
      </c>
      <c r="GS346" s="346" t="s">
        <v>3320</v>
      </c>
      <c r="GT346" s="346" t="s">
        <v>3320</v>
      </c>
      <c r="GU346" s="346" t="s">
        <v>3320</v>
      </c>
      <c r="GV346" s="346" t="s">
        <v>3320</v>
      </c>
      <c r="GW346" s="346" t="s">
        <v>3320</v>
      </c>
      <c r="GX346" s="346" t="s">
        <v>3320</v>
      </c>
      <c r="GY346" s="346" t="s">
        <v>3320</v>
      </c>
      <c r="GZ346" s="346" t="s">
        <v>3320</v>
      </c>
      <c r="HA346" s="346" t="s">
        <v>3320</v>
      </c>
      <c r="HB346" s="346" t="s">
        <v>3320</v>
      </c>
      <c r="HC346" s="346" t="s">
        <v>3320</v>
      </c>
      <c r="HD346" s="346" t="s">
        <v>3320</v>
      </c>
      <c r="HE346" s="346" t="s">
        <v>3320</v>
      </c>
      <c r="HF346" s="346" t="s">
        <v>3320</v>
      </c>
      <c r="HG346" s="346" t="s">
        <v>3320</v>
      </c>
      <c r="HH346" s="346" t="s">
        <v>3320</v>
      </c>
      <c r="HI346" s="346" t="s">
        <v>3320</v>
      </c>
      <c r="HJ346" s="346" t="s">
        <v>3320</v>
      </c>
      <c r="HK346" s="346" t="s">
        <v>3320</v>
      </c>
      <c r="HL346" s="346" t="s">
        <v>3320</v>
      </c>
    </row>
    <row r="347" spans="1:220" ht="15.75" thickBot="1">
      <c r="A347" s="346" t="s">
        <v>11522</v>
      </c>
      <c r="B347" s="345">
        <v>370</v>
      </c>
      <c r="C347" s="346" t="s">
        <v>12202</v>
      </c>
      <c r="D347" s="346" t="s">
        <v>5698</v>
      </c>
      <c r="E347" s="345">
        <v>370</v>
      </c>
      <c r="F347" s="346" t="s">
        <v>7459</v>
      </c>
      <c r="G347" s="346" t="s">
        <v>7460</v>
      </c>
      <c r="H347" s="346" t="s">
        <v>5132</v>
      </c>
      <c r="I347" s="346" t="s">
        <v>5643</v>
      </c>
      <c r="J347" s="346" t="s">
        <v>11539</v>
      </c>
      <c r="K347" s="346" t="s">
        <v>7310</v>
      </c>
      <c r="L347" s="346" t="s">
        <v>5698</v>
      </c>
      <c r="M347" s="346" t="s">
        <v>5698</v>
      </c>
      <c r="N347" s="346" t="s">
        <v>7461</v>
      </c>
      <c r="O347" s="345">
        <v>5560070726</v>
      </c>
      <c r="P347" s="346" t="s">
        <v>3320</v>
      </c>
      <c r="Q347" s="346" t="s">
        <v>7462</v>
      </c>
      <c r="R347" s="346" t="s">
        <v>5698</v>
      </c>
      <c r="S347" s="346" t="s">
        <v>7463</v>
      </c>
      <c r="T347" s="346" t="s">
        <v>7315</v>
      </c>
      <c r="U347" s="346" t="s">
        <v>7316</v>
      </c>
      <c r="V347" s="346" t="s">
        <v>733</v>
      </c>
      <c r="W347" s="346" t="s">
        <v>733</v>
      </c>
      <c r="X347" s="346" t="s">
        <v>733</v>
      </c>
      <c r="Y347" s="346" t="s">
        <v>3320</v>
      </c>
      <c r="Z347" s="346" t="s">
        <v>7464</v>
      </c>
      <c r="AA347" s="346" t="s">
        <v>733</v>
      </c>
      <c r="AB347" s="346" t="s">
        <v>7318</v>
      </c>
      <c r="AC347" s="346" t="s">
        <v>7319</v>
      </c>
      <c r="AD347" s="346" t="s">
        <v>7320</v>
      </c>
      <c r="AE347" s="346" t="s">
        <v>7321</v>
      </c>
      <c r="AF347" s="346" t="s">
        <v>7465</v>
      </c>
      <c r="AG347" s="346" t="s">
        <v>7466</v>
      </c>
      <c r="AH347" s="346" t="s">
        <v>1214</v>
      </c>
      <c r="AI347" s="346" t="s">
        <v>3320</v>
      </c>
      <c r="AJ347" s="346" t="s">
        <v>5955</v>
      </c>
      <c r="AK347" s="346" t="s">
        <v>6991</v>
      </c>
      <c r="AL347" s="346" t="s">
        <v>5712</v>
      </c>
      <c r="AM347" s="347">
        <v>47118</v>
      </c>
      <c r="AN347" s="345">
        <v>25</v>
      </c>
      <c r="AO347" s="345">
        <v>120</v>
      </c>
      <c r="AP347" s="346" t="s">
        <v>5666</v>
      </c>
      <c r="AQ347" s="345">
        <v>230542</v>
      </c>
      <c r="AR347" s="345">
        <v>343.02</v>
      </c>
      <c r="AS347" s="346" t="s">
        <v>733</v>
      </c>
      <c r="AT347" s="345">
        <v>32.630000000000003</v>
      </c>
      <c r="AU347" s="346" t="s">
        <v>733</v>
      </c>
      <c r="AV347" s="345">
        <v>635</v>
      </c>
      <c r="AW347" s="346" t="s">
        <v>5713</v>
      </c>
      <c r="AX347" s="346" t="s">
        <v>5668</v>
      </c>
      <c r="AY347" s="346" t="s">
        <v>3320</v>
      </c>
      <c r="AZ347" s="346" t="s">
        <v>733</v>
      </c>
      <c r="BA347" s="346" t="s">
        <v>733</v>
      </c>
      <c r="BB347" s="345">
        <v>2343</v>
      </c>
      <c r="BC347" s="345">
        <v>2109</v>
      </c>
      <c r="BD347" s="346" t="s">
        <v>7468</v>
      </c>
      <c r="BE347" s="345">
        <v>365</v>
      </c>
      <c r="BF347" s="345">
        <v>85</v>
      </c>
      <c r="BG347" s="345">
        <v>98</v>
      </c>
      <c r="BH347" s="345">
        <v>20</v>
      </c>
      <c r="BI347" s="347">
        <v>46356</v>
      </c>
      <c r="BJ347" s="345">
        <v>0.5</v>
      </c>
      <c r="BK347" s="345">
        <v>15</v>
      </c>
      <c r="BL347" s="346" t="s">
        <v>7322</v>
      </c>
      <c r="BM347" s="345">
        <v>90000000</v>
      </c>
      <c r="BN347" s="346" t="s">
        <v>3320</v>
      </c>
      <c r="BO347" s="346" t="s">
        <v>3320</v>
      </c>
      <c r="BP347" s="346" t="s">
        <v>3320</v>
      </c>
      <c r="BQ347" s="346" t="s">
        <v>3320</v>
      </c>
      <c r="BR347" s="346" t="s">
        <v>3320</v>
      </c>
      <c r="BS347" s="346" t="s">
        <v>3320</v>
      </c>
      <c r="BT347" s="346" t="s">
        <v>3320</v>
      </c>
      <c r="BU347" s="346" t="s">
        <v>3320</v>
      </c>
      <c r="BV347" s="346" t="s">
        <v>3320</v>
      </c>
      <c r="BW347" s="346" t="s">
        <v>3320</v>
      </c>
      <c r="BX347" s="348"/>
      <c r="BY347" s="346" t="s">
        <v>3320</v>
      </c>
      <c r="BZ347" s="346" t="s">
        <v>3320</v>
      </c>
      <c r="CA347" s="346" t="s">
        <v>3320</v>
      </c>
      <c r="CB347" s="346" t="s">
        <v>3320</v>
      </c>
      <c r="CC347" s="346" t="s">
        <v>3320</v>
      </c>
      <c r="CD347" s="346" t="s">
        <v>3320</v>
      </c>
      <c r="CE347" s="346" t="s">
        <v>3320</v>
      </c>
      <c r="CF347" s="346" t="s">
        <v>3320</v>
      </c>
      <c r="CG347" s="346" t="s">
        <v>3320</v>
      </c>
      <c r="CH347" s="348"/>
      <c r="CI347" s="346" t="s">
        <v>3320</v>
      </c>
      <c r="CJ347" s="346" t="s">
        <v>3320</v>
      </c>
      <c r="CK347" s="346" t="s">
        <v>3320</v>
      </c>
      <c r="CL347" s="346" t="s">
        <v>3320</v>
      </c>
      <c r="CM347" s="346" t="s">
        <v>3320</v>
      </c>
      <c r="CN347" s="346" t="s">
        <v>3320</v>
      </c>
      <c r="CO347" s="346" t="s">
        <v>3320</v>
      </c>
      <c r="CP347" s="346" t="s">
        <v>3320</v>
      </c>
      <c r="CQ347" s="346" t="s">
        <v>3320</v>
      </c>
      <c r="CR347" s="346" t="s">
        <v>3320</v>
      </c>
      <c r="CS347" s="346" t="s">
        <v>3320</v>
      </c>
      <c r="CT347" s="346" t="s">
        <v>3320</v>
      </c>
      <c r="CU347" s="346" t="s">
        <v>3320</v>
      </c>
      <c r="CV347" s="346" t="s">
        <v>3320</v>
      </c>
      <c r="CW347" s="346" t="s">
        <v>3320</v>
      </c>
      <c r="CX347" s="346" t="s">
        <v>3320</v>
      </c>
      <c r="CY347" s="346" t="s">
        <v>3320</v>
      </c>
      <c r="CZ347" s="346" t="s">
        <v>3320</v>
      </c>
      <c r="DA347" s="346" t="s">
        <v>3320</v>
      </c>
      <c r="DB347" s="346" t="s">
        <v>3320</v>
      </c>
      <c r="DC347" s="346" t="s">
        <v>3320</v>
      </c>
      <c r="DD347" s="346" t="s">
        <v>3320</v>
      </c>
      <c r="DE347" s="346" t="s">
        <v>3320</v>
      </c>
      <c r="DF347" s="346" t="s">
        <v>3320</v>
      </c>
      <c r="DG347" s="346" t="s">
        <v>3320</v>
      </c>
      <c r="DH347" s="346" t="s">
        <v>3320</v>
      </c>
      <c r="DI347" s="346" t="s">
        <v>3320</v>
      </c>
      <c r="DJ347" s="346" t="s">
        <v>3320</v>
      </c>
      <c r="DK347" s="346" t="s">
        <v>3320</v>
      </c>
      <c r="DL347" s="346" t="s">
        <v>3320</v>
      </c>
      <c r="DM347" s="346" t="s">
        <v>3320</v>
      </c>
      <c r="DN347" s="346" t="s">
        <v>3320</v>
      </c>
      <c r="DO347" s="346" t="s">
        <v>3320</v>
      </c>
      <c r="DP347" s="346" t="s">
        <v>3320</v>
      </c>
      <c r="DQ347" s="346" t="s">
        <v>3320</v>
      </c>
      <c r="DR347" s="346" t="s">
        <v>3320</v>
      </c>
      <c r="DS347" s="346" t="s">
        <v>3320</v>
      </c>
      <c r="DT347" s="346" t="s">
        <v>3320</v>
      </c>
      <c r="DU347" s="346" t="s">
        <v>3320</v>
      </c>
      <c r="DV347" s="346" t="s">
        <v>3320</v>
      </c>
      <c r="DW347" s="346" t="s">
        <v>3320</v>
      </c>
      <c r="DX347" s="346" t="s">
        <v>3320</v>
      </c>
      <c r="DY347" s="346" t="s">
        <v>3320</v>
      </c>
      <c r="DZ347" s="346" t="s">
        <v>3320</v>
      </c>
      <c r="EA347" s="346" t="s">
        <v>3320</v>
      </c>
      <c r="EB347" s="346" t="s">
        <v>3320</v>
      </c>
      <c r="EC347" s="346" t="s">
        <v>3320</v>
      </c>
      <c r="ED347" s="346" t="s">
        <v>3320</v>
      </c>
      <c r="EE347" s="346" t="s">
        <v>3320</v>
      </c>
      <c r="EF347" s="345">
        <v>130000000</v>
      </c>
      <c r="EG347" s="346" t="s">
        <v>733</v>
      </c>
      <c r="EH347" s="346" t="s">
        <v>733</v>
      </c>
      <c r="EI347" s="346" t="s">
        <v>733</v>
      </c>
      <c r="EJ347" s="346" t="s">
        <v>733</v>
      </c>
      <c r="EK347" s="346" t="s">
        <v>4984</v>
      </c>
      <c r="EL347" s="346" t="s">
        <v>7469</v>
      </c>
      <c r="EM347" s="179" t="s">
        <v>7470</v>
      </c>
      <c r="EN347" s="348"/>
      <c r="EO347" s="346" t="s">
        <v>10139</v>
      </c>
      <c r="EP347" s="346" t="s">
        <v>3320</v>
      </c>
      <c r="EQ347" s="346" t="s">
        <v>3320</v>
      </c>
      <c r="ER347" s="346" t="s">
        <v>3320</v>
      </c>
      <c r="ES347" s="346" t="s">
        <v>3320</v>
      </c>
      <c r="ET347" s="346" t="s">
        <v>3320</v>
      </c>
      <c r="EU347" s="346" t="s">
        <v>3320</v>
      </c>
      <c r="EV347" s="346" t="s">
        <v>3320</v>
      </c>
      <c r="EW347" s="346" t="s">
        <v>3320</v>
      </c>
      <c r="EX347" s="346" t="s">
        <v>3320</v>
      </c>
      <c r="EY347" s="346" t="s">
        <v>3320</v>
      </c>
      <c r="EZ347" s="346" t="s">
        <v>3320</v>
      </c>
      <c r="FA347" s="346" t="s">
        <v>3320</v>
      </c>
      <c r="FB347" s="346" t="s">
        <v>3320</v>
      </c>
      <c r="FC347" s="346" t="s">
        <v>3320</v>
      </c>
      <c r="FD347" s="346" t="s">
        <v>3320</v>
      </c>
      <c r="FE347" s="346" t="s">
        <v>1214</v>
      </c>
      <c r="FF347" s="346" t="s">
        <v>3320</v>
      </c>
      <c r="FG347" s="346" t="s">
        <v>3320</v>
      </c>
      <c r="FH347" s="346" t="s">
        <v>3320</v>
      </c>
      <c r="FI347" s="346" t="s">
        <v>3320</v>
      </c>
      <c r="FJ347" s="346" t="s">
        <v>3320</v>
      </c>
      <c r="FK347" s="346" t="s">
        <v>3320</v>
      </c>
      <c r="FL347" s="346" t="s">
        <v>3320</v>
      </c>
      <c r="FM347" s="346" t="s">
        <v>3320</v>
      </c>
      <c r="FN347" s="346" t="s">
        <v>3320</v>
      </c>
      <c r="FO347" s="346" t="s">
        <v>3320</v>
      </c>
      <c r="FP347" s="346" t="s">
        <v>3320</v>
      </c>
      <c r="FQ347" s="346" t="s">
        <v>3320</v>
      </c>
      <c r="FR347" s="346" t="s">
        <v>3320</v>
      </c>
      <c r="FS347" s="346" t="s">
        <v>3320</v>
      </c>
      <c r="FT347" s="346" t="s">
        <v>3320</v>
      </c>
      <c r="FU347" s="346" t="s">
        <v>3320</v>
      </c>
      <c r="FV347" s="346" t="s">
        <v>3320</v>
      </c>
      <c r="FW347" s="346" t="s">
        <v>3320</v>
      </c>
      <c r="FX347" s="350">
        <v>46069.545983796299</v>
      </c>
      <c r="FY347" s="346" t="s">
        <v>3320</v>
      </c>
      <c r="FZ347" s="346" t="s">
        <v>10029</v>
      </c>
      <c r="GA347" s="346" t="s">
        <v>3320</v>
      </c>
      <c r="GB347" s="346" t="s">
        <v>3320</v>
      </c>
      <c r="GC347" s="346" t="s">
        <v>3320</v>
      </c>
      <c r="GD347" s="346" t="s">
        <v>3320</v>
      </c>
      <c r="GE347" s="346" t="s">
        <v>3320</v>
      </c>
      <c r="GF347" s="346" t="s">
        <v>3320</v>
      </c>
      <c r="GG347" s="346" t="s">
        <v>3320</v>
      </c>
      <c r="GH347" s="346" t="s">
        <v>3320</v>
      </c>
      <c r="GI347" s="346" t="s">
        <v>3320</v>
      </c>
      <c r="GJ347" s="346" t="s">
        <v>3320</v>
      </c>
      <c r="GK347" s="346" t="s">
        <v>3320</v>
      </c>
      <c r="GL347" s="346" t="s">
        <v>3320</v>
      </c>
      <c r="GM347" s="346" t="s">
        <v>3320</v>
      </c>
      <c r="GN347" s="346" t="s">
        <v>3320</v>
      </c>
      <c r="GO347" s="346" t="s">
        <v>3320</v>
      </c>
      <c r="GP347" s="346" t="s">
        <v>3320</v>
      </c>
      <c r="GQ347" s="346" t="s">
        <v>3320</v>
      </c>
      <c r="GR347" s="346" t="s">
        <v>3320</v>
      </c>
      <c r="GS347" s="346" t="s">
        <v>3320</v>
      </c>
      <c r="GT347" s="346" t="s">
        <v>3320</v>
      </c>
      <c r="GU347" s="346" t="s">
        <v>3320</v>
      </c>
      <c r="GV347" s="346" t="s">
        <v>3320</v>
      </c>
      <c r="GW347" s="346" t="s">
        <v>3320</v>
      </c>
      <c r="GX347" s="346" t="s">
        <v>3320</v>
      </c>
      <c r="GY347" s="346" t="s">
        <v>3320</v>
      </c>
      <c r="GZ347" s="346" t="s">
        <v>3320</v>
      </c>
      <c r="HA347" s="346" t="s">
        <v>3320</v>
      </c>
      <c r="HB347" s="346" t="s">
        <v>3320</v>
      </c>
      <c r="HC347" s="346" t="s">
        <v>3320</v>
      </c>
      <c r="HD347" s="346" t="s">
        <v>3320</v>
      </c>
      <c r="HE347" s="346" t="s">
        <v>3320</v>
      </c>
      <c r="HF347" s="346" t="s">
        <v>3320</v>
      </c>
      <c r="HG347" s="346" t="s">
        <v>3320</v>
      </c>
      <c r="HH347" s="346" t="s">
        <v>3320</v>
      </c>
      <c r="HI347" s="346" t="s">
        <v>3320</v>
      </c>
      <c r="HJ347" s="346" t="s">
        <v>3320</v>
      </c>
      <c r="HK347" s="346" t="s">
        <v>3320</v>
      </c>
      <c r="HL347" s="346" t="s">
        <v>3320</v>
      </c>
    </row>
    <row r="348" spans="1:220" ht="15.75" thickBot="1">
      <c r="A348" s="346" t="s">
        <v>11522</v>
      </c>
      <c r="B348" s="345">
        <v>385</v>
      </c>
      <c r="C348" s="346" t="s">
        <v>12203</v>
      </c>
      <c r="D348" s="346" t="s">
        <v>5698</v>
      </c>
      <c r="E348" s="345">
        <v>385</v>
      </c>
      <c r="F348" s="346" t="s">
        <v>11857</v>
      </c>
      <c r="G348" s="346" t="s">
        <v>11858</v>
      </c>
      <c r="H348" s="346" t="s">
        <v>11388</v>
      </c>
      <c r="I348" s="346" t="s">
        <v>5643</v>
      </c>
      <c r="J348" s="346" t="s">
        <v>12204</v>
      </c>
      <c r="K348" s="346" t="s">
        <v>5698</v>
      </c>
      <c r="L348" s="346" t="s">
        <v>5698</v>
      </c>
      <c r="M348" s="346" t="s">
        <v>5698</v>
      </c>
      <c r="N348" s="346" t="s">
        <v>11860</v>
      </c>
      <c r="O348" s="346" t="s">
        <v>11861</v>
      </c>
      <c r="P348" s="346" t="s">
        <v>11858</v>
      </c>
      <c r="Q348" s="346" t="s">
        <v>11862</v>
      </c>
      <c r="R348" s="346" t="s">
        <v>5698</v>
      </c>
      <c r="S348" s="346" t="s">
        <v>11863</v>
      </c>
      <c r="T348" s="346" t="s">
        <v>11863</v>
      </c>
      <c r="U348" s="346" t="s">
        <v>11863</v>
      </c>
      <c r="V348" s="346" t="s">
        <v>733</v>
      </c>
      <c r="W348" s="346" t="s">
        <v>733</v>
      </c>
      <c r="X348" s="346" t="s">
        <v>733</v>
      </c>
      <c r="Y348" s="346" t="s">
        <v>3320</v>
      </c>
      <c r="Z348" s="346" t="s">
        <v>10168</v>
      </c>
      <c r="AA348" s="346" t="s">
        <v>733</v>
      </c>
      <c r="AB348" s="346" t="s">
        <v>11864</v>
      </c>
      <c r="AC348" s="346" t="s">
        <v>10168</v>
      </c>
      <c r="AD348" s="346" t="s">
        <v>10168</v>
      </c>
      <c r="AE348" s="346" t="s">
        <v>10168</v>
      </c>
      <c r="AF348" s="346" t="s">
        <v>10168</v>
      </c>
      <c r="AG348" s="346" t="s">
        <v>11865</v>
      </c>
      <c r="AH348" s="346" t="s">
        <v>733</v>
      </c>
      <c r="AI348" s="346" t="s">
        <v>11302</v>
      </c>
      <c r="AJ348" s="346" t="s">
        <v>3320</v>
      </c>
      <c r="AK348" s="346" t="s">
        <v>3320</v>
      </c>
      <c r="AL348" s="346" t="s">
        <v>3320</v>
      </c>
      <c r="AM348" s="346" t="s">
        <v>3320</v>
      </c>
      <c r="AN348" s="346" t="s">
        <v>3320</v>
      </c>
      <c r="AO348" s="346" t="s">
        <v>3320</v>
      </c>
      <c r="AP348" s="346" t="s">
        <v>3320</v>
      </c>
      <c r="AQ348" s="346" t="s">
        <v>3320</v>
      </c>
      <c r="AR348" s="346" t="s">
        <v>3320</v>
      </c>
      <c r="AS348" s="346" t="s">
        <v>3320</v>
      </c>
      <c r="AT348" s="346" t="s">
        <v>3320</v>
      </c>
      <c r="AU348" s="346" t="s">
        <v>3320</v>
      </c>
      <c r="AV348" s="346" t="s">
        <v>3320</v>
      </c>
      <c r="AW348" s="346" t="s">
        <v>3320</v>
      </c>
      <c r="AX348" s="346" t="s">
        <v>3320</v>
      </c>
      <c r="AY348" s="346" t="s">
        <v>3320</v>
      </c>
      <c r="AZ348" s="346" t="s">
        <v>3320</v>
      </c>
      <c r="BA348" s="346" t="s">
        <v>3320</v>
      </c>
      <c r="BB348" s="346" t="s">
        <v>3320</v>
      </c>
      <c r="BC348" s="346" t="s">
        <v>3320</v>
      </c>
      <c r="BD348" s="348"/>
      <c r="BE348" s="346" t="s">
        <v>3320</v>
      </c>
      <c r="BF348" s="346" t="s">
        <v>3320</v>
      </c>
      <c r="BG348" s="346" t="s">
        <v>3320</v>
      </c>
      <c r="BH348" s="346" t="s">
        <v>3320</v>
      </c>
      <c r="BI348" s="346" t="s">
        <v>3320</v>
      </c>
      <c r="BJ348" s="346" t="s">
        <v>3320</v>
      </c>
      <c r="BK348" s="346" t="s">
        <v>3320</v>
      </c>
      <c r="BL348" s="346" t="s">
        <v>3320</v>
      </c>
      <c r="BM348" s="346" t="s">
        <v>3320</v>
      </c>
      <c r="BN348" s="346" t="s">
        <v>3320</v>
      </c>
      <c r="BO348" s="346" t="s">
        <v>3320</v>
      </c>
      <c r="BP348" s="346" t="s">
        <v>3320</v>
      </c>
      <c r="BQ348" s="346" t="s">
        <v>3320</v>
      </c>
      <c r="BR348" s="346" t="s">
        <v>3320</v>
      </c>
      <c r="BS348" s="346" t="s">
        <v>3320</v>
      </c>
      <c r="BT348" s="346" t="s">
        <v>3320</v>
      </c>
      <c r="BU348" s="346" t="s">
        <v>3320</v>
      </c>
      <c r="BV348" s="346" t="s">
        <v>3320</v>
      </c>
      <c r="BW348" s="346" t="s">
        <v>3320</v>
      </c>
      <c r="BX348" s="348"/>
      <c r="BY348" s="346" t="s">
        <v>3320</v>
      </c>
      <c r="BZ348" s="346" t="s">
        <v>3320</v>
      </c>
      <c r="CA348" s="346" t="s">
        <v>3320</v>
      </c>
      <c r="CB348" s="346" t="s">
        <v>3320</v>
      </c>
      <c r="CC348" s="346" t="s">
        <v>3320</v>
      </c>
      <c r="CD348" s="346" t="s">
        <v>3320</v>
      </c>
      <c r="CE348" s="346" t="s">
        <v>3320</v>
      </c>
      <c r="CF348" s="346" t="s">
        <v>3320</v>
      </c>
      <c r="CG348" s="346" t="s">
        <v>3320</v>
      </c>
      <c r="CH348" s="348"/>
      <c r="CI348" s="346" t="s">
        <v>3320</v>
      </c>
      <c r="CJ348" s="346" t="s">
        <v>3320</v>
      </c>
      <c r="CK348" s="346" t="s">
        <v>3320</v>
      </c>
      <c r="CL348" s="346" t="s">
        <v>3320</v>
      </c>
      <c r="CM348" s="346" t="s">
        <v>3320</v>
      </c>
      <c r="CN348" s="346" t="s">
        <v>3320</v>
      </c>
      <c r="CO348" s="346" t="s">
        <v>3320</v>
      </c>
      <c r="CP348" s="346" t="s">
        <v>3320</v>
      </c>
      <c r="CQ348" s="346" t="s">
        <v>3320</v>
      </c>
      <c r="CR348" s="346" t="s">
        <v>3320</v>
      </c>
      <c r="CS348" s="346" t="s">
        <v>3320</v>
      </c>
      <c r="CT348" s="346" t="s">
        <v>3320</v>
      </c>
      <c r="CU348" s="346" t="s">
        <v>3320</v>
      </c>
      <c r="CV348" s="346" t="s">
        <v>3320</v>
      </c>
      <c r="CW348" s="346" t="s">
        <v>3320</v>
      </c>
      <c r="CX348" s="346" t="s">
        <v>3320</v>
      </c>
      <c r="CY348" s="346" t="s">
        <v>3320</v>
      </c>
      <c r="CZ348" s="346" t="s">
        <v>3320</v>
      </c>
      <c r="DA348" s="346" t="s">
        <v>3320</v>
      </c>
      <c r="DB348" s="346" t="s">
        <v>3320</v>
      </c>
      <c r="DC348" s="346" t="s">
        <v>3320</v>
      </c>
      <c r="DD348" s="346" t="s">
        <v>3320</v>
      </c>
      <c r="DE348" s="346" t="s">
        <v>3320</v>
      </c>
      <c r="DF348" s="346" t="s">
        <v>3320</v>
      </c>
      <c r="DG348" s="346" t="s">
        <v>3320</v>
      </c>
      <c r="DH348" s="346" t="s">
        <v>3320</v>
      </c>
      <c r="DI348" s="346" t="s">
        <v>3320</v>
      </c>
      <c r="DJ348" s="346" t="s">
        <v>3320</v>
      </c>
      <c r="DK348" s="346" t="s">
        <v>3320</v>
      </c>
      <c r="DL348" s="346" t="s">
        <v>3320</v>
      </c>
      <c r="DM348" s="346" t="s">
        <v>3320</v>
      </c>
      <c r="DN348" s="346" t="s">
        <v>3320</v>
      </c>
      <c r="DO348" s="346" t="s">
        <v>3320</v>
      </c>
      <c r="DP348" s="346" t="s">
        <v>3320</v>
      </c>
      <c r="DQ348" s="346" t="s">
        <v>3320</v>
      </c>
      <c r="DR348" s="346" t="s">
        <v>3320</v>
      </c>
      <c r="DS348" s="346" t="s">
        <v>3320</v>
      </c>
      <c r="DT348" s="346" t="s">
        <v>3320</v>
      </c>
      <c r="DU348" s="346" t="s">
        <v>3320</v>
      </c>
      <c r="DV348" s="346" t="s">
        <v>3320</v>
      </c>
      <c r="DW348" s="346" t="s">
        <v>3320</v>
      </c>
      <c r="DX348" s="346" t="s">
        <v>3320</v>
      </c>
      <c r="DY348" s="346" t="s">
        <v>3320</v>
      </c>
      <c r="DZ348" s="346" t="s">
        <v>3320</v>
      </c>
      <c r="EA348" s="346" t="s">
        <v>3320</v>
      </c>
      <c r="EB348" s="346" t="s">
        <v>3320</v>
      </c>
      <c r="EC348" s="346" t="s">
        <v>3320</v>
      </c>
      <c r="ED348" s="346" t="s">
        <v>3320</v>
      </c>
      <c r="EE348" s="346" t="s">
        <v>3320</v>
      </c>
      <c r="EF348" s="345">
        <v>100000000</v>
      </c>
      <c r="EG348" s="346" t="s">
        <v>733</v>
      </c>
      <c r="EH348" s="346" t="s">
        <v>733</v>
      </c>
      <c r="EI348" s="346" t="s">
        <v>733</v>
      </c>
      <c r="EJ348" s="346" t="s">
        <v>733</v>
      </c>
      <c r="EK348" s="346" t="s">
        <v>3320</v>
      </c>
      <c r="EL348" s="346" t="s">
        <v>11313</v>
      </c>
      <c r="EM348" s="346" t="s">
        <v>3320</v>
      </c>
      <c r="EN348" s="348"/>
      <c r="EO348" s="346" t="s">
        <v>3320</v>
      </c>
      <c r="EP348" s="346" t="s">
        <v>3320</v>
      </c>
      <c r="EQ348" s="346" t="s">
        <v>3320</v>
      </c>
      <c r="ER348" s="346" t="s">
        <v>3320</v>
      </c>
      <c r="ES348" s="346" t="s">
        <v>3320</v>
      </c>
      <c r="ET348" s="346" t="s">
        <v>3320</v>
      </c>
      <c r="EU348" s="346" t="s">
        <v>3320</v>
      </c>
      <c r="EV348" s="346" t="s">
        <v>3320</v>
      </c>
      <c r="EW348" s="346" t="s">
        <v>3320</v>
      </c>
      <c r="EX348" s="346" t="s">
        <v>3320</v>
      </c>
      <c r="EY348" s="346" t="s">
        <v>3320</v>
      </c>
      <c r="EZ348" s="346" t="s">
        <v>3320</v>
      </c>
      <c r="FA348" s="346" t="s">
        <v>3320</v>
      </c>
      <c r="FB348" s="346" t="s">
        <v>3320</v>
      </c>
      <c r="FC348" s="346" t="s">
        <v>3320</v>
      </c>
      <c r="FD348" s="346" t="s">
        <v>3320</v>
      </c>
      <c r="FE348" s="346" t="s">
        <v>1214</v>
      </c>
      <c r="FF348" s="346" t="s">
        <v>3320</v>
      </c>
      <c r="FG348" s="346" t="s">
        <v>3320</v>
      </c>
      <c r="FH348" s="346" t="s">
        <v>3320</v>
      </c>
      <c r="FI348" s="346" t="s">
        <v>3320</v>
      </c>
      <c r="FJ348" s="346" t="s">
        <v>3320</v>
      </c>
      <c r="FK348" s="346" t="s">
        <v>3320</v>
      </c>
      <c r="FL348" s="346" t="s">
        <v>3320</v>
      </c>
      <c r="FM348" s="346" t="s">
        <v>3320</v>
      </c>
      <c r="FN348" s="346" t="s">
        <v>3320</v>
      </c>
      <c r="FO348" s="346" t="s">
        <v>3320</v>
      </c>
      <c r="FP348" s="346" t="s">
        <v>3320</v>
      </c>
      <c r="FQ348" s="346" t="s">
        <v>3320</v>
      </c>
      <c r="FR348" s="346" t="s">
        <v>3320</v>
      </c>
      <c r="FS348" s="346" t="s">
        <v>3320</v>
      </c>
      <c r="FT348" s="346" t="s">
        <v>3320</v>
      </c>
      <c r="FU348" s="346" t="s">
        <v>3320</v>
      </c>
      <c r="FV348" s="346" t="s">
        <v>3320</v>
      </c>
      <c r="FW348" s="346" t="s">
        <v>3320</v>
      </c>
      <c r="FX348" s="350">
        <v>46069.818981481483</v>
      </c>
      <c r="FY348" s="346" t="s">
        <v>3320</v>
      </c>
      <c r="FZ348" s="346" t="s">
        <v>10029</v>
      </c>
      <c r="GA348" s="346" t="s">
        <v>3320</v>
      </c>
      <c r="GB348" s="346" t="s">
        <v>3320</v>
      </c>
      <c r="GC348" s="346" t="s">
        <v>3320</v>
      </c>
      <c r="GD348" s="346" t="s">
        <v>3320</v>
      </c>
      <c r="GE348" s="346" t="s">
        <v>3320</v>
      </c>
      <c r="GF348" s="346" t="s">
        <v>3320</v>
      </c>
      <c r="GG348" s="346" t="s">
        <v>3320</v>
      </c>
      <c r="GH348" s="346" t="s">
        <v>3320</v>
      </c>
      <c r="GI348" s="346" t="s">
        <v>3320</v>
      </c>
      <c r="GJ348" s="346" t="s">
        <v>3320</v>
      </c>
      <c r="GK348" s="346" t="s">
        <v>3320</v>
      </c>
      <c r="GL348" s="346" t="s">
        <v>3320</v>
      </c>
      <c r="GM348" s="346" t="s">
        <v>3320</v>
      </c>
      <c r="GN348" s="346" t="s">
        <v>3320</v>
      </c>
      <c r="GO348" s="346" t="s">
        <v>3320</v>
      </c>
      <c r="GP348" s="346" t="s">
        <v>3320</v>
      </c>
      <c r="GQ348" s="346" t="s">
        <v>3320</v>
      </c>
      <c r="GR348" s="346" t="s">
        <v>3320</v>
      </c>
      <c r="GS348" s="346" t="s">
        <v>3320</v>
      </c>
      <c r="GT348" s="346" t="s">
        <v>3320</v>
      </c>
      <c r="GU348" s="346" t="s">
        <v>3320</v>
      </c>
      <c r="GV348" s="346" t="s">
        <v>3320</v>
      </c>
      <c r="GW348" s="346" t="s">
        <v>3320</v>
      </c>
      <c r="GX348" s="346" t="s">
        <v>3320</v>
      </c>
      <c r="GY348" s="346" t="s">
        <v>3320</v>
      </c>
      <c r="GZ348" s="346" t="s">
        <v>3320</v>
      </c>
      <c r="HA348" s="346" t="s">
        <v>3320</v>
      </c>
      <c r="HB348" s="346" t="s">
        <v>3320</v>
      </c>
      <c r="HC348" s="346" t="s">
        <v>3320</v>
      </c>
      <c r="HD348" s="346" t="s">
        <v>3320</v>
      </c>
      <c r="HE348" s="346" t="s">
        <v>3320</v>
      </c>
      <c r="HF348" s="346" t="s">
        <v>3320</v>
      </c>
      <c r="HG348" s="346" t="s">
        <v>3320</v>
      </c>
      <c r="HH348" s="346" t="s">
        <v>3320</v>
      </c>
      <c r="HI348" s="346" t="s">
        <v>3320</v>
      </c>
      <c r="HJ348" s="346" t="s">
        <v>3320</v>
      </c>
      <c r="HK348" s="346" t="s">
        <v>3320</v>
      </c>
      <c r="HL348" s="346" t="s">
        <v>3320</v>
      </c>
    </row>
    <row r="349" spans="1:220" ht="15.75" thickBot="1">
      <c r="A349" s="346" t="s">
        <v>11522</v>
      </c>
      <c r="B349" s="345">
        <v>334</v>
      </c>
      <c r="C349" s="346" t="s">
        <v>12205</v>
      </c>
      <c r="D349" s="346" t="s">
        <v>5698</v>
      </c>
      <c r="E349" s="345">
        <v>334</v>
      </c>
      <c r="F349" s="346" t="s">
        <v>1386</v>
      </c>
      <c r="G349" s="346" t="s">
        <v>8203</v>
      </c>
      <c r="H349" s="346" t="s">
        <v>1383</v>
      </c>
      <c r="I349" s="346" t="s">
        <v>5698</v>
      </c>
      <c r="J349" s="346" t="s">
        <v>8205</v>
      </c>
      <c r="K349" s="346" t="s">
        <v>617</v>
      </c>
      <c r="L349" s="346" t="s">
        <v>8206</v>
      </c>
      <c r="M349" s="346" t="s">
        <v>8206</v>
      </c>
      <c r="N349" s="179" t="s">
        <v>8207</v>
      </c>
      <c r="O349" s="348"/>
      <c r="P349" s="346" t="s">
        <v>3320</v>
      </c>
      <c r="Q349" s="346" t="s">
        <v>8208</v>
      </c>
      <c r="R349" s="346" t="s">
        <v>5698</v>
      </c>
      <c r="S349" s="346" t="s">
        <v>8209</v>
      </c>
      <c r="T349" s="346" t="s">
        <v>8210</v>
      </c>
      <c r="U349" s="346" t="s">
        <v>8211</v>
      </c>
      <c r="V349" s="346" t="s">
        <v>733</v>
      </c>
      <c r="W349" s="346" t="s">
        <v>733</v>
      </c>
      <c r="X349" s="346" t="s">
        <v>733</v>
      </c>
      <c r="Y349" s="346" t="s">
        <v>3320</v>
      </c>
      <c r="Z349" s="346" t="s">
        <v>8212</v>
      </c>
      <c r="AA349" s="346" t="s">
        <v>733</v>
      </c>
      <c r="AB349" s="346" t="s">
        <v>8213</v>
      </c>
      <c r="AC349" s="346" t="s">
        <v>8214</v>
      </c>
      <c r="AD349" s="346" t="s">
        <v>8215</v>
      </c>
      <c r="AE349" s="346" t="s">
        <v>8205</v>
      </c>
      <c r="AF349" s="346" t="s">
        <v>8216</v>
      </c>
      <c r="AG349" s="346" t="s">
        <v>8217</v>
      </c>
      <c r="AH349" s="346" t="s">
        <v>1214</v>
      </c>
      <c r="AI349" s="346" t="s">
        <v>3320</v>
      </c>
      <c r="AJ349" s="346" t="s">
        <v>5663</v>
      </c>
      <c r="AK349" s="346" t="s">
        <v>3569</v>
      </c>
      <c r="AL349" s="346" t="s">
        <v>5712</v>
      </c>
      <c r="AM349" s="346" t="s">
        <v>3320</v>
      </c>
      <c r="AN349" s="346" t="s">
        <v>3320</v>
      </c>
      <c r="AO349" s="346" t="s">
        <v>3320</v>
      </c>
      <c r="AP349" s="346" t="s">
        <v>3320</v>
      </c>
      <c r="AQ349" s="346" t="s">
        <v>3320</v>
      </c>
      <c r="AR349" s="346" t="s">
        <v>3320</v>
      </c>
      <c r="AS349" s="346" t="s">
        <v>3320</v>
      </c>
      <c r="AT349" s="346" t="s">
        <v>3320</v>
      </c>
      <c r="AU349" s="346" t="s">
        <v>3320</v>
      </c>
      <c r="AV349" s="346" t="s">
        <v>3320</v>
      </c>
      <c r="AW349" s="346" t="s">
        <v>3320</v>
      </c>
      <c r="AX349" s="346" t="s">
        <v>3320</v>
      </c>
      <c r="AY349" s="346" t="s">
        <v>3320</v>
      </c>
      <c r="AZ349" s="346" t="s">
        <v>3320</v>
      </c>
      <c r="BA349" s="346" t="s">
        <v>3320</v>
      </c>
      <c r="BB349" s="346" t="s">
        <v>3320</v>
      </c>
      <c r="BC349" s="346" t="s">
        <v>3320</v>
      </c>
      <c r="BD349" s="348"/>
      <c r="BE349" s="346" t="s">
        <v>3320</v>
      </c>
      <c r="BF349" s="346" t="s">
        <v>3320</v>
      </c>
      <c r="BG349" s="346" t="s">
        <v>3320</v>
      </c>
      <c r="BH349" s="346" t="s">
        <v>3320</v>
      </c>
      <c r="BI349" s="346" t="s">
        <v>3320</v>
      </c>
      <c r="BJ349" s="346" t="s">
        <v>3320</v>
      </c>
      <c r="BK349" s="346" t="s">
        <v>3320</v>
      </c>
      <c r="BL349" s="346" t="s">
        <v>3320</v>
      </c>
      <c r="BM349" s="346" t="s">
        <v>3320</v>
      </c>
      <c r="BN349" s="346" t="s">
        <v>3320</v>
      </c>
      <c r="BO349" s="346" t="s">
        <v>3320</v>
      </c>
      <c r="BP349" s="346" t="s">
        <v>3320</v>
      </c>
      <c r="BQ349" s="346" t="s">
        <v>3320</v>
      </c>
      <c r="BR349" s="346" t="s">
        <v>3320</v>
      </c>
      <c r="BS349" s="346" t="s">
        <v>3320</v>
      </c>
      <c r="BT349" s="346" t="s">
        <v>3320</v>
      </c>
      <c r="BU349" s="346" t="s">
        <v>3320</v>
      </c>
      <c r="BV349" s="346" t="s">
        <v>3320</v>
      </c>
      <c r="BW349" s="346" t="s">
        <v>3320</v>
      </c>
      <c r="BX349" s="348"/>
      <c r="BY349" s="346" t="s">
        <v>3320</v>
      </c>
      <c r="BZ349" s="346" t="s">
        <v>3320</v>
      </c>
      <c r="CA349" s="346" t="s">
        <v>3320</v>
      </c>
      <c r="CB349" s="346" t="s">
        <v>3320</v>
      </c>
      <c r="CC349" s="346" t="s">
        <v>3320</v>
      </c>
      <c r="CD349" s="346" t="s">
        <v>3320</v>
      </c>
      <c r="CE349" s="346" t="s">
        <v>3320</v>
      </c>
      <c r="CF349" s="346" t="s">
        <v>3320</v>
      </c>
      <c r="CG349" s="346" t="s">
        <v>3320</v>
      </c>
      <c r="CH349" s="348"/>
      <c r="CI349" s="346" t="s">
        <v>3320</v>
      </c>
      <c r="CJ349" s="346" t="s">
        <v>3320</v>
      </c>
      <c r="CK349" s="346" t="s">
        <v>3320</v>
      </c>
      <c r="CL349" s="346" t="s">
        <v>3320</v>
      </c>
      <c r="CM349" s="346" t="s">
        <v>3320</v>
      </c>
      <c r="CN349" s="346" t="s">
        <v>3320</v>
      </c>
      <c r="CO349" s="346" t="s">
        <v>3320</v>
      </c>
      <c r="CP349" s="346" t="s">
        <v>3320</v>
      </c>
      <c r="CQ349" s="346" t="s">
        <v>3320</v>
      </c>
      <c r="CR349" s="346" t="s">
        <v>3320</v>
      </c>
      <c r="CS349" s="346" t="s">
        <v>3320</v>
      </c>
      <c r="CT349" s="346" t="s">
        <v>3320</v>
      </c>
      <c r="CU349" s="346" t="s">
        <v>3320</v>
      </c>
      <c r="CV349" s="346" t="s">
        <v>3320</v>
      </c>
      <c r="CW349" s="346" t="s">
        <v>3320</v>
      </c>
      <c r="CX349" s="346" t="s">
        <v>3320</v>
      </c>
      <c r="CY349" s="346" t="s">
        <v>3320</v>
      </c>
      <c r="CZ349" s="346" t="s">
        <v>3320</v>
      </c>
      <c r="DA349" s="346" t="s">
        <v>3320</v>
      </c>
      <c r="DB349" s="346" t="s">
        <v>3320</v>
      </c>
      <c r="DC349" s="346" t="s">
        <v>3320</v>
      </c>
      <c r="DD349" s="346" t="s">
        <v>3320</v>
      </c>
      <c r="DE349" s="346" t="s">
        <v>3320</v>
      </c>
      <c r="DF349" s="346" t="s">
        <v>3320</v>
      </c>
      <c r="DG349" s="346" t="s">
        <v>3320</v>
      </c>
      <c r="DH349" s="346" t="s">
        <v>3320</v>
      </c>
      <c r="DI349" s="346" t="s">
        <v>3320</v>
      </c>
      <c r="DJ349" s="346" t="s">
        <v>3320</v>
      </c>
      <c r="DK349" s="346" t="s">
        <v>3320</v>
      </c>
      <c r="DL349" s="346" t="s">
        <v>3320</v>
      </c>
      <c r="DM349" s="346" t="s">
        <v>3320</v>
      </c>
      <c r="DN349" s="346" t="s">
        <v>3320</v>
      </c>
      <c r="DO349" s="346" t="s">
        <v>3320</v>
      </c>
      <c r="DP349" s="346" t="s">
        <v>3320</v>
      </c>
      <c r="DQ349" s="346" t="s">
        <v>3320</v>
      </c>
      <c r="DR349" s="346" t="s">
        <v>3320</v>
      </c>
      <c r="DS349" s="346" t="s">
        <v>3320</v>
      </c>
      <c r="DT349" s="346" t="s">
        <v>3320</v>
      </c>
      <c r="DU349" s="346" t="s">
        <v>3320</v>
      </c>
      <c r="DV349" s="346" t="s">
        <v>3320</v>
      </c>
      <c r="DW349" s="346" t="s">
        <v>3320</v>
      </c>
      <c r="DX349" s="346" t="s">
        <v>3320</v>
      </c>
      <c r="DY349" s="346" t="s">
        <v>3320</v>
      </c>
      <c r="DZ349" s="346" t="s">
        <v>3320</v>
      </c>
      <c r="EA349" s="346" t="s">
        <v>3320</v>
      </c>
      <c r="EB349" s="346" t="s">
        <v>3320</v>
      </c>
      <c r="EC349" s="346" t="s">
        <v>3320</v>
      </c>
      <c r="ED349" s="346" t="s">
        <v>3320</v>
      </c>
      <c r="EE349" s="346" t="s">
        <v>3320</v>
      </c>
      <c r="EF349" s="346" t="s">
        <v>3320</v>
      </c>
      <c r="EG349" s="346" t="s">
        <v>3320</v>
      </c>
      <c r="EH349" s="346" t="s">
        <v>3320</v>
      </c>
      <c r="EI349" s="346" t="s">
        <v>3320</v>
      </c>
      <c r="EJ349" s="346" t="s">
        <v>3320</v>
      </c>
      <c r="EK349" s="346" t="s">
        <v>3320</v>
      </c>
      <c r="EL349" s="346" t="s">
        <v>3320</v>
      </c>
      <c r="EM349" s="346" t="s">
        <v>3320</v>
      </c>
      <c r="EN349" s="348"/>
      <c r="EO349" s="346" t="s">
        <v>3320</v>
      </c>
      <c r="EP349" s="346" t="s">
        <v>3320</v>
      </c>
      <c r="EQ349" s="346" t="s">
        <v>3320</v>
      </c>
      <c r="ER349" s="346" t="s">
        <v>3320</v>
      </c>
      <c r="ES349" s="346" t="s">
        <v>3320</v>
      </c>
      <c r="ET349" s="346" t="s">
        <v>3320</v>
      </c>
      <c r="EU349" s="346" t="s">
        <v>3320</v>
      </c>
      <c r="EV349" s="346" t="s">
        <v>3320</v>
      </c>
      <c r="EW349" s="346" t="s">
        <v>3320</v>
      </c>
      <c r="EX349" s="346" t="s">
        <v>3320</v>
      </c>
      <c r="EY349" s="346" t="s">
        <v>3320</v>
      </c>
      <c r="EZ349" s="346" t="s">
        <v>3320</v>
      </c>
      <c r="FA349" s="346" t="s">
        <v>3320</v>
      </c>
      <c r="FB349" s="346" t="s">
        <v>3320</v>
      </c>
      <c r="FC349" s="346" t="s">
        <v>3320</v>
      </c>
      <c r="FD349" s="346" t="s">
        <v>3320</v>
      </c>
      <c r="FE349" s="346" t="s">
        <v>1214</v>
      </c>
      <c r="FF349" s="346" t="s">
        <v>3320</v>
      </c>
      <c r="FG349" s="346" t="s">
        <v>3320</v>
      </c>
      <c r="FH349" s="346" t="s">
        <v>3320</v>
      </c>
      <c r="FI349" s="346" t="s">
        <v>3320</v>
      </c>
      <c r="FJ349" s="346" t="s">
        <v>3320</v>
      </c>
      <c r="FK349" s="346" t="s">
        <v>3320</v>
      </c>
      <c r="FL349" s="346" t="s">
        <v>3320</v>
      </c>
      <c r="FM349" s="346" t="s">
        <v>3320</v>
      </c>
      <c r="FN349" s="346" t="s">
        <v>3320</v>
      </c>
      <c r="FO349" s="346" t="s">
        <v>3320</v>
      </c>
      <c r="FP349" s="345">
        <v>171</v>
      </c>
      <c r="FQ349" s="346" t="s">
        <v>3320</v>
      </c>
      <c r="FR349" s="346" t="s">
        <v>3320</v>
      </c>
      <c r="FS349" s="346" t="s">
        <v>3320</v>
      </c>
      <c r="FT349" s="346" t="s">
        <v>3320</v>
      </c>
      <c r="FU349" s="346" t="s">
        <v>3320</v>
      </c>
      <c r="FV349" s="346" t="s">
        <v>3320</v>
      </c>
      <c r="FW349" s="346" t="s">
        <v>3320</v>
      </c>
      <c r="FX349" s="350">
        <v>46066.414085648146</v>
      </c>
      <c r="FY349" s="346" t="s">
        <v>3320</v>
      </c>
      <c r="FZ349" s="346" t="s">
        <v>10029</v>
      </c>
      <c r="GA349" s="346" t="s">
        <v>3320</v>
      </c>
      <c r="GB349" s="346" t="s">
        <v>3320</v>
      </c>
      <c r="GC349" s="346" t="s">
        <v>3320</v>
      </c>
      <c r="GD349" s="346" t="s">
        <v>3320</v>
      </c>
      <c r="GE349" s="346" t="s">
        <v>3320</v>
      </c>
      <c r="GF349" s="346" t="s">
        <v>3320</v>
      </c>
      <c r="GG349" s="346" t="s">
        <v>3320</v>
      </c>
      <c r="GH349" s="346" t="s">
        <v>3320</v>
      </c>
      <c r="GI349" s="346" t="s">
        <v>3320</v>
      </c>
      <c r="GJ349" s="346" t="s">
        <v>3320</v>
      </c>
      <c r="GK349" s="346" t="s">
        <v>3320</v>
      </c>
      <c r="GL349" s="346" t="s">
        <v>3320</v>
      </c>
      <c r="GM349" s="346" t="s">
        <v>3320</v>
      </c>
      <c r="GN349" s="346" t="s">
        <v>3320</v>
      </c>
      <c r="GO349" s="346" t="s">
        <v>3320</v>
      </c>
      <c r="GP349" s="346" t="s">
        <v>3320</v>
      </c>
      <c r="GQ349" s="346" t="s">
        <v>3320</v>
      </c>
      <c r="GR349" s="346" t="s">
        <v>3320</v>
      </c>
      <c r="GS349" s="346" t="s">
        <v>3320</v>
      </c>
      <c r="GT349" s="346" t="s">
        <v>3320</v>
      </c>
      <c r="GU349" s="346" t="s">
        <v>3320</v>
      </c>
      <c r="GV349" s="346" t="s">
        <v>3320</v>
      </c>
      <c r="GW349" s="346" t="s">
        <v>3320</v>
      </c>
      <c r="GX349" s="346" t="s">
        <v>3320</v>
      </c>
      <c r="GY349" s="346" t="s">
        <v>3320</v>
      </c>
      <c r="GZ349" s="346" t="s">
        <v>3320</v>
      </c>
      <c r="HA349" s="346" t="s">
        <v>3320</v>
      </c>
      <c r="HB349" s="346" t="s">
        <v>3320</v>
      </c>
      <c r="HC349" s="346" t="s">
        <v>3320</v>
      </c>
      <c r="HD349" s="346" t="s">
        <v>3320</v>
      </c>
      <c r="HE349" s="346" t="s">
        <v>3320</v>
      </c>
      <c r="HF349" s="346" t="s">
        <v>3320</v>
      </c>
      <c r="HG349" s="346" t="s">
        <v>3320</v>
      </c>
      <c r="HH349" s="346" t="s">
        <v>3320</v>
      </c>
      <c r="HI349" s="346" t="s">
        <v>3320</v>
      </c>
      <c r="HJ349" s="346" t="s">
        <v>3320</v>
      </c>
      <c r="HK349" s="346" t="s">
        <v>3320</v>
      </c>
      <c r="HL349" s="346" t="s">
        <v>3320</v>
      </c>
    </row>
    <row r="350" spans="1:220" ht="15.75" thickBot="1">
      <c r="A350" s="344" t="s">
        <v>11522</v>
      </c>
      <c r="B350" s="345">
        <v>243</v>
      </c>
      <c r="C350" s="346" t="s">
        <v>12206</v>
      </c>
      <c r="D350" s="346" t="s">
        <v>5698</v>
      </c>
      <c r="E350" s="345">
        <v>243</v>
      </c>
      <c r="F350" s="346" t="s">
        <v>1386</v>
      </c>
      <c r="G350" s="346" t="s">
        <v>8203</v>
      </c>
      <c r="H350" s="346" t="s">
        <v>1383</v>
      </c>
      <c r="I350" s="346" t="s">
        <v>5643</v>
      </c>
      <c r="J350" s="346" t="s">
        <v>8205</v>
      </c>
      <c r="K350" s="346" t="s">
        <v>617</v>
      </c>
      <c r="L350" s="346" t="s">
        <v>8206</v>
      </c>
      <c r="M350" s="346" t="s">
        <v>8206</v>
      </c>
      <c r="N350" s="179" t="s">
        <v>8207</v>
      </c>
      <c r="O350" s="348"/>
      <c r="P350" s="346" t="s">
        <v>3320</v>
      </c>
      <c r="Q350" s="346" t="s">
        <v>8208</v>
      </c>
      <c r="R350" s="346" t="s">
        <v>5698</v>
      </c>
      <c r="S350" s="346" t="s">
        <v>8209</v>
      </c>
      <c r="T350" s="346" t="s">
        <v>8210</v>
      </c>
      <c r="U350" s="346" t="s">
        <v>8211</v>
      </c>
      <c r="V350" s="346" t="s">
        <v>733</v>
      </c>
      <c r="W350" s="346" t="s">
        <v>733</v>
      </c>
      <c r="X350" s="346" t="s">
        <v>733</v>
      </c>
      <c r="Y350" s="346" t="s">
        <v>3320</v>
      </c>
      <c r="Z350" s="346" t="s">
        <v>8212</v>
      </c>
      <c r="AA350" s="346" t="s">
        <v>733</v>
      </c>
      <c r="AB350" s="346" t="s">
        <v>8213</v>
      </c>
      <c r="AC350" s="346" t="s">
        <v>8214</v>
      </c>
      <c r="AD350" s="346" t="s">
        <v>8215</v>
      </c>
      <c r="AE350" s="346" t="s">
        <v>8205</v>
      </c>
      <c r="AF350" s="346" t="s">
        <v>8216</v>
      </c>
      <c r="AG350" s="346" t="s">
        <v>8217</v>
      </c>
      <c r="AH350" s="346" t="s">
        <v>1214</v>
      </c>
      <c r="AI350" s="346" t="s">
        <v>3320</v>
      </c>
      <c r="AJ350" s="346" t="s">
        <v>5663</v>
      </c>
      <c r="AK350" s="346" t="s">
        <v>3569</v>
      </c>
      <c r="AL350" s="346" t="s">
        <v>5712</v>
      </c>
      <c r="AM350" s="347">
        <v>47088</v>
      </c>
      <c r="AN350" s="345">
        <v>22</v>
      </c>
      <c r="AO350" s="345">
        <v>200</v>
      </c>
      <c r="AP350" s="346" t="s">
        <v>5666</v>
      </c>
      <c r="AQ350" s="345">
        <v>190</v>
      </c>
      <c r="AR350" s="345">
        <v>542.79999999999995</v>
      </c>
      <c r="AS350" s="346" t="s">
        <v>733</v>
      </c>
      <c r="AT350" s="345">
        <v>2000</v>
      </c>
      <c r="AU350" s="346" t="s">
        <v>733</v>
      </c>
      <c r="AV350" s="345">
        <v>230</v>
      </c>
      <c r="AW350" s="346" t="s">
        <v>5800</v>
      </c>
      <c r="AX350" s="346" t="s">
        <v>5668</v>
      </c>
      <c r="AY350" s="346" t="s">
        <v>3320</v>
      </c>
      <c r="AZ350" s="346" t="s">
        <v>733</v>
      </c>
      <c r="BA350" s="346" t="s">
        <v>733</v>
      </c>
      <c r="BB350" s="345">
        <v>800</v>
      </c>
      <c r="BC350" s="345">
        <v>600</v>
      </c>
      <c r="BD350" s="346" t="s">
        <v>6441</v>
      </c>
      <c r="BE350" s="345">
        <v>360</v>
      </c>
      <c r="BF350" s="345">
        <v>85</v>
      </c>
      <c r="BG350" s="345">
        <v>98</v>
      </c>
      <c r="BH350" s="345">
        <v>25</v>
      </c>
      <c r="BI350" s="347">
        <v>46917</v>
      </c>
      <c r="BJ350" s="345">
        <v>0.5</v>
      </c>
      <c r="BK350" s="345">
        <v>50</v>
      </c>
      <c r="BL350" s="346" t="s">
        <v>5774</v>
      </c>
      <c r="BM350" s="345">
        <v>500</v>
      </c>
      <c r="BN350" s="346" t="s">
        <v>3320</v>
      </c>
      <c r="BO350" s="346" t="s">
        <v>3320</v>
      </c>
      <c r="BP350" s="346" t="s">
        <v>3320</v>
      </c>
      <c r="BQ350" s="346" t="s">
        <v>3320</v>
      </c>
      <c r="BR350" s="346" t="s">
        <v>3320</v>
      </c>
      <c r="BS350" s="346" t="s">
        <v>3320</v>
      </c>
      <c r="BT350" s="346" t="s">
        <v>3320</v>
      </c>
      <c r="BU350" s="346" t="s">
        <v>3320</v>
      </c>
      <c r="BV350" s="346" t="s">
        <v>3320</v>
      </c>
      <c r="BW350" s="346" t="s">
        <v>3320</v>
      </c>
      <c r="BX350" s="348"/>
      <c r="BY350" s="346" t="s">
        <v>3320</v>
      </c>
      <c r="BZ350" s="346" t="s">
        <v>3320</v>
      </c>
      <c r="CA350" s="346" t="s">
        <v>3320</v>
      </c>
      <c r="CB350" s="346" t="s">
        <v>3320</v>
      </c>
      <c r="CC350" s="346" t="s">
        <v>3320</v>
      </c>
      <c r="CD350" s="346" t="s">
        <v>3320</v>
      </c>
      <c r="CE350" s="346" t="s">
        <v>3320</v>
      </c>
      <c r="CF350" s="346" t="s">
        <v>3320</v>
      </c>
      <c r="CG350" s="346" t="s">
        <v>3320</v>
      </c>
      <c r="CH350" s="348"/>
      <c r="CI350" s="346" t="s">
        <v>3320</v>
      </c>
      <c r="CJ350" s="346" t="s">
        <v>3320</v>
      </c>
      <c r="CK350" s="346" t="s">
        <v>3320</v>
      </c>
      <c r="CL350" s="346" t="s">
        <v>3320</v>
      </c>
      <c r="CM350" s="346" t="s">
        <v>3320</v>
      </c>
      <c r="CN350" s="346" t="s">
        <v>3320</v>
      </c>
      <c r="CO350" s="346" t="s">
        <v>3320</v>
      </c>
      <c r="CP350" s="346" t="s">
        <v>3320</v>
      </c>
      <c r="CQ350" s="346" t="s">
        <v>3320</v>
      </c>
      <c r="CR350" s="346" t="s">
        <v>3320</v>
      </c>
      <c r="CS350" s="346" t="s">
        <v>3320</v>
      </c>
      <c r="CT350" s="346" t="s">
        <v>3320</v>
      </c>
      <c r="CU350" s="346" t="s">
        <v>3320</v>
      </c>
      <c r="CV350" s="346" t="s">
        <v>3320</v>
      </c>
      <c r="CW350" s="346" t="s">
        <v>3320</v>
      </c>
      <c r="CX350" s="346" t="s">
        <v>3320</v>
      </c>
      <c r="CY350" s="346" t="s">
        <v>3320</v>
      </c>
      <c r="CZ350" s="346" t="s">
        <v>3320</v>
      </c>
      <c r="DA350" s="346" t="s">
        <v>3320</v>
      </c>
      <c r="DB350" s="346" t="s">
        <v>3320</v>
      </c>
      <c r="DC350" s="346" t="s">
        <v>3320</v>
      </c>
      <c r="DD350" s="346" t="s">
        <v>3320</v>
      </c>
      <c r="DE350" s="346" t="s">
        <v>3320</v>
      </c>
      <c r="DF350" s="346" t="s">
        <v>3320</v>
      </c>
      <c r="DG350" s="346" t="s">
        <v>3320</v>
      </c>
      <c r="DH350" s="346" t="s">
        <v>3320</v>
      </c>
      <c r="DI350" s="346" t="s">
        <v>3320</v>
      </c>
      <c r="DJ350" s="346" t="s">
        <v>3320</v>
      </c>
      <c r="DK350" s="346" t="s">
        <v>3320</v>
      </c>
      <c r="DL350" s="346" t="s">
        <v>3320</v>
      </c>
      <c r="DM350" s="346" t="s">
        <v>3320</v>
      </c>
      <c r="DN350" s="346" t="s">
        <v>3320</v>
      </c>
      <c r="DO350" s="346" t="s">
        <v>3320</v>
      </c>
      <c r="DP350" s="346" t="s">
        <v>3320</v>
      </c>
      <c r="DQ350" s="346" t="s">
        <v>3320</v>
      </c>
      <c r="DR350" s="346" t="s">
        <v>3320</v>
      </c>
      <c r="DS350" s="346" t="s">
        <v>3320</v>
      </c>
      <c r="DT350" s="346" t="s">
        <v>3320</v>
      </c>
      <c r="DU350" s="346" t="s">
        <v>3320</v>
      </c>
      <c r="DV350" s="346" t="s">
        <v>3320</v>
      </c>
      <c r="DW350" s="346" t="s">
        <v>3320</v>
      </c>
      <c r="DX350" s="346" t="s">
        <v>3320</v>
      </c>
      <c r="DY350" s="346" t="s">
        <v>3320</v>
      </c>
      <c r="DZ350" s="346" t="s">
        <v>3320</v>
      </c>
      <c r="EA350" s="346" t="s">
        <v>3320</v>
      </c>
      <c r="EB350" s="346" t="s">
        <v>3320</v>
      </c>
      <c r="EC350" s="346" t="s">
        <v>3320</v>
      </c>
      <c r="ED350" s="346" t="s">
        <v>3320</v>
      </c>
      <c r="EE350" s="346" t="s">
        <v>3320</v>
      </c>
      <c r="EF350" s="345">
        <v>500</v>
      </c>
      <c r="EG350" s="346" t="s">
        <v>733</v>
      </c>
      <c r="EH350" s="346" t="s">
        <v>733</v>
      </c>
      <c r="EI350" s="346" t="s">
        <v>733</v>
      </c>
      <c r="EJ350" s="346" t="s">
        <v>733</v>
      </c>
      <c r="EK350" s="346" t="s">
        <v>12084</v>
      </c>
      <c r="EL350" s="346" t="s">
        <v>12207</v>
      </c>
      <c r="EM350" s="346" t="s">
        <v>11728</v>
      </c>
      <c r="EN350" s="348"/>
      <c r="EO350" s="346" t="s">
        <v>10140</v>
      </c>
      <c r="EP350" s="346" t="s">
        <v>3320</v>
      </c>
      <c r="EQ350" s="346" t="s">
        <v>3320</v>
      </c>
      <c r="ER350" s="346" t="s">
        <v>3320</v>
      </c>
      <c r="ES350" s="346" t="s">
        <v>3320</v>
      </c>
      <c r="ET350" s="346" t="s">
        <v>3320</v>
      </c>
      <c r="EU350" s="346" t="s">
        <v>3320</v>
      </c>
      <c r="EV350" s="346" t="s">
        <v>3320</v>
      </c>
      <c r="EW350" s="346" t="s">
        <v>3320</v>
      </c>
      <c r="EX350" s="346" t="s">
        <v>3320</v>
      </c>
      <c r="EY350" s="346" t="s">
        <v>3320</v>
      </c>
      <c r="EZ350" s="346" t="s">
        <v>3320</v>
      </c>
      <c r="FA350" s="346" t="s">
        <v>3320</v>
      </c>
      <c r="FB350" s="346" t="s">
        <v>3320</v>
      </c>
      <c r="FC350" s="346" t="s">
        <v>3320</v>
      </c>
      <c r="FD350" s="346" t="s">
        <v>3320</v>
      </c>
      <c r="FE350" s="346" t="s">
        <v>1214</v>
      </c>
      <c r="FF350" s="346" t="s">
        <v>3320</v>
      </c>
      <c r="FG350" s="346" t="s">
        <v>3320</v>
      </c>
      <c r="FH350" s="346" t="s">
        <v>3320</v>
      </c>
      <c r="FI350" s="346" t="s">
        <v>3320</v>
      </c>
      <c r="FJ350" s="346" t="s">
        <v>3320</v>
      </c>
      <c r="FK350" s="346" t="s">
        <v>3320</v>
      </c>
      <c r="FL350" s="346" t="s">
        <v>3320</v>
      </c>
      <c r="FM350" s="346" t="s">
        <v>3320</v>
      </c>
      <c r="FN350" s="346" t="s">
        <v>3320</v>
      </c>
      <c r="FO350" s="346" t="s">
        <v>3320</v>
      </c>
      <c r="FP350" s="346" t="s">
        <v>3320</v>
      </c>
      <c r="FQ350" s="346" t="s">
        <v>3320</v>
      </c>
      <c r="FR350" s="346" t="s">
        <v>3320</v>
      </c>
      <c r="FS350" s="346" t="s">
        <v>3320</v>
      </c>
      <c r="FT350" s="346" t="s">
        <v>3320</v>
      </c>
      <c r="FU350" s="346" t="s">
        <v>3320</v>
      </c>
      <c r="FV350" s="346" t="s">
        <v>3320</v>
      </c>
      <c r="FW350" s="346" t="s">
        <v>3320</v>
      </c>
      <c r="FX350" s="350">
        <v>46066.416562500002</v>
      </c>
      <c r="FY350" s="346" t="s">
        <v>3320</v>
      </c>
      <c r="FZ350" s="346" t="s">
        <v>10029</v>
      </c>
      <c r="GA350" s="346" t="s">
        <v>3320</v>
      </c>
      <c r="GB350" s="346" t="s">
        <v>3320</v>
      </c>
      <c r="GC350" s="346" t="s">
        <v>3320</v>
      </c>
      <c r="GD350" s="346" t="s">
        <v>3320</v>
      </c>
      <c r="GE350" s="346" t="s">
        <v>3320</v>
      </c>
      <c r="GF350" s="346" t="s">
        <v>3320</v>
      </c>
      <c r="GG350" s="346" t="s">
        <v>3320</v>
      </c>
      <c r="GH350" s="346" t="s">
        <v>3320</v>
      </c>
      <c r="GI350" s="346" t="s">
        <v>3320</v>
      </c>
      <c r="GJ350" s="346" t="s">
        <v>3320</v>
      </c>
      <c r="GK350" s="346" t="s">
        <v>3320</v>
      </c>
      <c r="GL350" s="346" t="s">
        <v>3320</v>
      </c>
      <c r="GM350" s="346" t="s">
        <v>3320</v>
      </c>
      <c r="GN350" s="346" t="s">
        <v>3320</v>
      </c>
      <c r="GO350" s="346" t="s">
        <v>3320</v>
      </c>
      <c r="GP350" s="346" t="s">
        <v>3320</v>
      </c>
      <c r="GQ350" s="346" t="s">
        <v>3320</v>
      </c>
      <c r="GR350" s="346" t="s">
        <v>3320</v>
      </c>
      <c r="GS350" s="346" t="s">
        <v>3320</v>
      </c>
      <c r="GT350" s="346" t="s">
        <v>3320</v>
      </c>
      <c r="GU350" s="346" t="s">
        <v>3320</v>
      </c>
      <c r="GV350" s="346" t="s">
        <v>3320</v>
      </c>
      <c r="GW350" s="346" t="s">
        <v>3320</v>
      </c>
      <c r="GX350" s="346" t="s">
        <v>3320</v>
      </c>
      <c r="GY350" s="346" t="s">
        <v>3320</v>
      </c>
      <c r="GZ350" s="346" t="s">
        <v>3320</v>
      </c>
      <c r="HA350" s="346" t="s">
        <v>3320</v>
      </c>
      <c r="HB350" s="346" t="s">
        <v>3320</v>
      </c>
      <c r="HC350" s="346" t="s">
        <v>3320</v>
      </c>
      <c r="HD350" s="346" t="s">
        <v>3320</v>
      </c>
      <c r="HE350" s="346" t="s">
        <v>3320</v>
      </c>
      <c r="HF350" s="346" t="s">
        <v>3320</v>
      </c>
      <c r="HG350" s="346" t="s">
        <v>3320</v>
      </c>
      <c r="HH350" s="346" t="s">
        <v>3320</v>
      </c>
      <c r="HI350" s="346" t="s">
        <v>3320</v>
      </c>
      <c r="HJ350" s="346" t="s">
        <v>3320</v>
      </c>
      <c r="HK350" s="346" t="s">
        <v>3320</v>
      </c>
      <c r="HL350" s="346" t="s">
        <v>3320</v>
      </c>
    </row>
    <row r="351" spans="1:220" ht="15.75" thickBot="1">
      <c r="A351" s="346" t="s">
        <v>11522</v>
      </c>
      <c r="B351" s="345">
        <v>354</v>
      </c>
      <c r="C351" s="346" t="s">
        <v>12208</v>
      </c>
      <c r="D351" s="346" t="s">
        <v>5698</v>
      </c>
      <c r="E351" s="345">
        <v>354</v>
      </c>
      <c r="F351" s="346" t="s">
        <v>11680</v>
      </c>
      <c r="G351" s="346" t="s">
        <v>11681</v>
      </c>
      <c r="H351" s="346" t="s">
        <v>12209</v>
      </c>
      <c r="I351" s="346" t="s">
        <v>12210</v>
      </c>
      <c r="J351" s="346" t="s">
        <v>11682</v>
      </c>
      <c r="K351" s="346" t="s">
        <v>5698</v>
      </c>
      <c r="L351" s="346" t="s">
        <v>5698</v>
      </c>
      <c r="M351" s="346" t="s">
        <v>5698</v>
      </c>
      <c r="N351" s="346" t="s">
        <v>11683</v>
      </c>
      <c r="O351" s="346" t="s">
        <v>11684</v>
      </c>
      <c r="P351" s="346" t="s">
        <v>11681</v>
      </c>
      <c r="Q351" s="346" t="s">
        <v>11685</v>
      </c>
      <c r="R351" s="346" t="s">
        <v>5698</v>
      </c>
      <c r="S351" s="346" t="s">
        <v>11686</v>
      </c>
      <c r="T351" s="346" t="s">
        <v>11686</v>
      </c>
      <c r="U351" s="346" t="s">
        <v>11686</v>
      </c>
      <c r="V351" s="346" t="s">
        <v>1214</v>
      </c>
      <c r="W351" s="346" t="s">
        <v>1214</v>
      </c>
      <c r="X351" s="346" t="s">
        <v>1214</v>
      </c>
      <c r="Y351" s="346" t="s">
        <v>10142</v>
      </c>
      <c r="Z351" s="346" t="s">
        <v>10142</v>
      </c>
      <c r="AA351" s="346" t="s">
        <v>733</v>
      </c>
      <c r="AB351" s="346" t="s">
        <v>11687</v>
      </c>
      <c r="AC351" s="346" t="s">
        <v>11688</v>
      </c>
      <c r="AD351" s="346" t="s">
        <v>11689</v>
      </c>
      <c r="AE351" s="346" t="s">
        <v>11690</v>
      </c>
      <c r="AF351" s="346" t="s">
        <v>10142</v>
      </c>
      <c r="AG351" s="346" t="s">
        <v>11691</v>
      </c>
      <c r="AH351" s="346" t="s">
        <v>1214</v>
      </c>
      <c r="AI351" s="346" t="s">
        <v>3320</v>
      </c>
      <c r="AJ351" s="346" t="s">
        <v>5663</v>
      </c>
      <c r="AK351" s="346" t="s">
        <v>3585</v>
      </c>
      <c r="AL351" s="346" t="s">
        <v>5665</v>
      </c>
      <c r="AM351" s="347">
        <v>46824</v>
      </c>
      <c r="AN351" s="345">
        <v>36</v>
      </c>
      <c r="AO351" s="345">
        <v>100</v>
      </c>
      <c r="AP351" s="346" t="s">
        <v>9250</v>
      </c>
      <c r="AQ351" s="345">
        <v>10</v>
      </c>
      <c r="AR351" s="345">
        <v>2</v>
      </c>
      <c r="AS351" s="346" t="s">
        <v>733</v>
      </c>
      <c r="AT351" s="346" t="s">
        <v>3320</v>
      </c>
      <c r="AU351" s="346" t="s">
        <v>3320</v>
      </c>
      <c r="AV351" s="346" t="s">
        <v>3320</v>
      </c>
      <c r="AW351" s="346" t="s">
        <v>3320</v>
      </c>
      <c r="AX351" s="346" t="s">
        <v>3320</v>
      </c>
      <c r="AY351" s="346" t="s">
        <v>3320</v>
      </c>
      <c r="AZ351" s="346" t="s">
        <v>3320</v>
      </c>
      <c r="BA351" s="346" t="s">
        <v>3320</v>
      </c>
      <c r="BB351" s="346" t="s">
        <v>3320</v>
      </c>
      <c r="BC351" s="346" t="s">
        <v>3320</v>
      </c>
      <c r="BD351" s="348"/>
      <c r="BE351" s="346" t="s">
        <v>3320</v>
      </c>
      <c r="BF351" s="346" t="s">
        <v>3320</v>
      </c>
      <c r="BG351" s="346" t="s">
        <v>3320</v>
      </c>
      <c r="BH351" s="346" t="s">
        <v>3320</v>
      </c>
      <c r="BI351" s="346" t="s">
        <v>3320</v>
      </c>
      <c r="BJ351" s="346" t="s">
        <v>3320</v>
      </c>
      <c r="BK351" s="346" t="s">
        <v>3320</v>
      </c>
      <c r="BL351" s="346" t="s">
        <v>3320</v>
      </c>
      <c r="BM351" s="346" t="s">
        <v>3320</v>
      </c>
      <c r="BN351" s="346" t="s">
        <v>3320</v>
      </c>
      <c r="BO351" s="346" t="s">
        <v>3320</v>
      </c>
      <c r="BP351" s="346" t="s">
        <v>3320</v>
      </c>
      <c r="BQ351" s="346" t="s">
        <v>3320</v>
      </c>
      <c r="BR351" s="346" t="s">
        <v>3320</v>
      </c>
      <c r="BS351" s="346" t="s">
        <v>3320</v>
      </c>
      <c r="BT351" s="346" t="s">
        <v>3320</v>
      </c>
      <c r="BU351" s="346" t="s">
        <v>3320</v>
      </c>
      <c r="BV351" s="346" t="s">
        <v>3320</v>
      </c>
      <c r="BW351" s="346" t="s">
        <v>3320</v>
      </c>
      <c r="BX351" s="348"/>
      <c r="BY351" s="346" t="s">
        <v>3320</v>
      </c>
      <c r="BZ351" s="346" t="s">
        <v>3320</v>
      </c>
      <c r="CA351" s="346" t="s">
        <v>3320</v>
      </c>
      <c r="CB351" s="346" t="s">
        <v>3320</v>
      </c>
      <c r="CC351" s="346" t="s">
        <v>3320</v>
      </c>
      <c r="CD351" s="346" t="s">
        <v>3320</v>
      </c>
      <c r="CE351" s="346" t="s">
        <v>3320</v>
      </c>
      <c r="CF351" s="346" t="s">
        <v>3320</v>
      </c>
      <c r="CG351" s="346" t="s">
        <v>3320</v>
      </c>
      <c r="CH351" s="346" t="s">
        <v>12211</v>
      </c>
      <c r="CI351" s="345">
        <v>1</v>
      </c>
      <c r="CJ351" s="346" t="s">
        <v>12212</v>
      </c>
      <c r="CK351" s="346" t="s">
        <v>3320</v>
      </c>
      <c r="CL351" s="346" t="s">
        <v>8678</v>
      </c>
      <c r="CM351" s="346" t="s">
        <v>8678</v>
      </c>
      <c r="CN351" s="346" t="s">
        <v>733</v>
      </c>
      <c r="CO351" s="346" t="s">
        <v>733</v>
      </c>
      <c r="CP351" s="346" t="s">
        <v>3320</v>
      </c>
      <c r="CQ351" s="346" t="s">
        <v>3320</v>
      </c>
      <c r="CR351" s="346" t="s">
        <v>3320</v>
      </c>
      <c r="CS351" s="346" t="s">
        <v>3320</v>
      </c>
      <c r="CT351" s="346" t="s">
        <v>3320</v>
      </c>
      <c r="CU351" s="346" t="s">
        <v>3320</v>
      </c>
      <c r="CV351" s="346" t="s">
        <v>3320</v>
      </c>
      <c r="CW351" s="346" t="s">
        <v>3320</v>
      </c>
      <c r="CX351" s="346" t="s">
        <v>3320</v>
      </c>
      <c r="CY351" s="346" t="s">
        <v>3320</v>
      </c>
      <c r="CZ351" s="346" t="s">
        <v>3320</v>
      </c>
      <c r="DA351" s="346" t="s">
        <v>3320</v>
      </c>
      <c r="DB351" s="346" t="s">
        <v>3320</v>
      </c>
      <c r="DC351" s="346" t="s">
        <v>3320</v>
      </c>
      <c r="DD351" s="346" t="s">
        <v>3320</v>
      </c>
      <c r="DE351" s="346" t="s">
        <v>3320</v>
      </c>
      <c r="DF351" s="346" t="s">
        <v>3320</v>
      </c>
      <c r="DG351" s="346" t="s">
        <v>3320</v>
      </c>
      <c r="DH351" s="346" t="s">
        <v>3320</v>
      </c>
      <c r="DI351" s="346" t="s">
        <v>3320</v>
      </c>
      <c r="DJ351" s="346" t="s">
        <v>3320</v>
      </c>
      <c r="DK351" s="346" t="s">
        <v>3320</v>
      </c>
      <c r="DL351" s="346" t="s">
        <v>3320</v>
      </c>
      <c r="DM351" s="346" t="s">
        <v>3320</v>
      </c>
      <c r="DN351" s="346" t="s">
        <v>3320</v>
      </c>
      <c r="DO351" s="346" t="s">
        <v>3320</v>
      </c>
      <c r="DP351" s="346" t="s">
        <v>3320</v>
      </c>
      <c r="DQ351" s="346" t="s">
        <v>3320</v>
      </c>
      <c r="DR351" s="346" t="s">
        <v>3320</v>
      </c>
      <c r="DS351" s="346" t="s">
        <v>3320</v>
      </c>
      <c r="DT351" s="346" t="s">
        <v>3320</v>
      </c>
      <c r="DU351" s="346" t="s">
        <v>3320</v>
      </c>
      <c r="DV351" s="346" t="s">
        <v>3320</v>
      </c>
      <c r="DW351" s="346" t="s">
        <v>3320</v>
      </c>
      <c r="DX351" s="346" t="s">
        <v>3320</v>
      </c>
      <c r="DY351" s="346" t="s">
        <v>3320</v>
      </c>
      <c r="DZ351" s="346" t="s">
        <v>3320</v>
      </c>
      <c r="EA351" s="346" t="s">
        <v>3320</v>
      </c>
      <c r="EB351" s="346" t="s">
        <v>3320</v>
      </c>
      <c r="EC351" s="346" t="s">
        <v>3320</v>
      </c>
      <c r="ED351" s="346" t="s">
        <v>3320</v>
      </c>
      <c r="EE351" s="346" t="s">
        <v>3320</v>
      </c>
      <c r="EF351" s="345">
        <v>100</v>
      </c>
      <c r="EG351" s="346" t="s">
        <v>733</v>
      </c>
      <c r="EH351" s="346" t="s">
        <v>733</v>
      </c>
      <c r="EI351" s="346" t="s">
        <v>733</v>
      </c>
      <c r="EJ351" s="346" t="s">
        <v>733</v>
      </c>
      <c r="EK351" s="346" t="s">
        <v>5145</v>
      </c>
      <c r="EL351" s="346" t="s">
        <v>12213</v>
      </c>
      <c r="EM351" s="346" t="s">
        <v>10142</v>
      </c>
      <c r="EN351" s="348"/>
      <c r="EO351" s="346" t="s">
        <v>10141</v>
      </c>
      <c r="EP351" s="345">
        <v>1</v>
      </c>
      <c r="EQ351" s="345">
        <v>1</v>
      </c>
      <c r="ER351" s="345">
        <v>111</v>
      </c>
      <c r="ES351" s="345">
        <v>1</v>
      </c>
      <c r="ET351" s="346" t="s">
        <v>10142</v>
      </c>
      <c r="EU351" s="346" t="s">
        <v>733</v>
      </c>
      <c r="EV351" s="346" t="s">
        <v>733</v>
      </c>
      <c r="EW351" s="346" t="s">
        <v>10142</v>
      </c>
      <c r="EX351" s="346" t="s">
        <v>733</v>
      </c>
      <c r="EY351" s="346" t="s">
        <v>733</v>
      </c>
      <c r="EZ351" s="346" t="s">
        <v>733</v>
      </c>
      <c r="FA351" s="346" t="s">
        <v>733</v>
      </c>
      <c r="FB351" s="346" t="s">
        <v>733</v>
      </c>
      <c r="FC351" s="349" t="s">
        <v>5676</v>
      </c>
      <c r="FD351" s="346" t="s">
        <v>3320</v>
      </c>
      <c r="FE351" s="346" t="s">
        <v>733</v>
      </c>
      <c r="FF351" s="346" t="s">
        <v>5721</v>
      </c>
      <c r="FG351" s="346" t="s">
        <v>733</v>
      </c>
      <c r="FH351" s="346" t="s">
        <v>5946</v>
      </c>
      <c r="FI351" s="345">
        <v>123</v>
      </c>
      <c r="FJ351" s="346" t="s">
        <v>3320</v>
      </c>
      <c r="FK351" s="345">
        <v>6</v>
      </c>
      <c r="FL351" s="346" t="s">
        <v>733</v>
      </c>
      <c r="FM351" s="346" t="s">
        <v>5873</v>
      </c>
      <c r="FN351" s="345">
        <v>11221</v>
      </c>
      <c r="FO351" s="346" t="s">
        <v>1214</v>
      </c>
      <c r="FP351" s="346" t="s">
        <v>3320</v>
      </c>
      <c r="FQ351" s="346" t="s">
        <v>10143</v>
      </c>
      <c r="FR351" s="346" t="s">
        <v>3320</v>
      </c>
      <c r="FS351" s="346" t="s">
        <v>3320</v>
      </c>
      <c r="FT351" s="346" t="s">
        <v>3320</v>
      </c>
      <c r="FU351" s="346" t="s">
        <v>3320</v>
      </c>
      <c r="FV351" s="346" t="s">
        <v>733</v>
      </c>
      <c r="FW351" s="346" t="s">
        <v>733</v>
      </c>
      <c r="FX351" s="350">
        <v>46066.977175925924</v>
      </c>
      <c r="FY351" s="346" t="s">
        <v>3320</v>
      </c>
      <c r="FZ351" s="346" t="s">
        <v>10029</v>
      </c>
      <c r="GA351" s="346" t="s">
        <v>3320</v>
      </c>
      <c r="GB351" s="346" t="s">
        <v>3320</v>
      </c>
      <c r="GC351" s="346" t="s">
        <v>3320</v>
      </c>
      <c r="GD351" s="346" t="s">
        <v>3320</v>
      </c>
      <c r="GE351" s="346" t="s">
        <v>3320</v>
      </c>
      <c r="GF351" s="346" t="s">
        <v>3320</v>
      </c>
      <c r="GG351" s="346" t="s">
        <v>3320</v>
      </c>
      <c r="GH351" s="346" t="s">
        <v>3320</v>
      </c>
      <c r="GI351" s="346" t="s">
        <v>3320</v>
      </c>
      <c r="GJ351" s="346" t="s">
        <v>3320</v>
      </c>
      <c r="GK351" s="346" t="s">
        <v>3320</v>
      </c>
      <c r="GL351" s="346" t="s">
        <v>3320</v>
      </c>
      <c r="GM351" s="346" t="s">
        <v>3320</v>
      </c>
      <c r="GN351" s="346" t="s">
        <v>3320</v>
      </c>
      <c r="GO351" s="346" t="s">
        <v>3320</v>
      </c>
      <c r="GP351" s="346" t="s">
        <v>3320</v>
      </c>
      <c r="GQ351" s="346" t="s">
        <v>3320</v>
      </c>
      <c r="GR351" s="346" t="s">
        <v>3320</v>
      </c>
      <c r="GS351" s="346" t="s">
        <v>3320</v>
      </c>
      <c r="GT351" s="346" t="s">
        <v>3320</v>
      </c>
      <c r="GU351" s="346" t="s">
        <v>3320</v>
      </c>
      <c r="GV351" s="346" t="s">
        <v>3320</v>
      </c>
      <c r="GW351" s="346" t="s">
        <v>3320</v>
      </c>
      <c r="GX351" s="346" t="s">
        <v>3320</v>
      </c>
      <c r="GY351" s="346" t="s">
        <v>3320</v>
      </c>
      <c r="GZ351" s="346" t="s">
        <v>3320</v>
      </c>
      <c r="HA351" s="346" t="s">
        <v>3320</v>
      </c>
      <c r="HB351" s="346" t="s">
        <v>3320</v>
      </c>
      <c r="HC351" s="346" t="s">
        <v>3320</v>
      </c>
      <c r="HD351" s="346" t="s">
        <v>3320</v>
      </c>
      <c r="HE351" s="346" t="s">
        <v>3320</v>
      </c>
      <c r="HF351" s="346" t="s">
        <v>3320</v>
      </c>
      <c r="HG351" s="346" t="s">
        <v>3320</v>
      </c>
      <c r="HH351" s="346" t="s">
        <v>3320</v>
      </c>
      <c r="HI351" s="346" t="s">
        <v>3320</v>
      </c>
      <c r="HJ351" s="346" t="s">
        <v>3320</v>
      </c>
      <c r="HK351" s="346" t="s">
        <v>3320</v>
      </c>
      <c r="HL351" s="346" t="s">
        <v>3320</v>
      </c>
    </row>
    <row r="352" spans="1:220" ht="15.75" thickBot="1">
      <c r="A352" s="346" t="s">
        <v>11522</v>
      </c>
      <c r="B352" s="345">
        <v>340</v>
      </c>
      <c r="C352" s="346" t="s">
        <v>12214</v>
      </c>
      <c r="D352" s="346" t="s">
        <v>5698</v>
      </c>
      <c r="E352" s="345">
        <v>340</v>
      </c>
      <c r="F352" s="346" t="s">
        <v>12215</v>
      </c>
      <c r="G352" s="346" t="s">
        <v>12216</v>
      </c>
      <c r="H352" s="346" t="s">
        <v>98</v>
      </c>
      <c r="I352" s="346" t="s">
        <v>5916</v>
      </c>
      <c r="J352" s="346" t="s">
        <v>67</v>
      </c>
      <c r="K352" s="346" t="s">
        <v>5698</v>
      </c>
      <c r="L352" s="346" t="s">
        <v>5698</v>
      </c>
      <c r="M352" s="346" t="s">
        <v>5698</v>
      </c>
      <c r="N352" s="346" t="s">
        <v>12217</v>
      </c>
      <c r="O352" s="346" t="s">
        <v>12218</v>
      </c>
      <c r="P352" s="346" t="s">
        <v>12216</v>
      </c>
      <c r="Q352" s="346" t="s">
        <v>12219</v>
      </c>
      <c r="R352" s="346" t="s">
        <v>5698</v>
      </c>
      <c r="S352" s="346" t="s">
        <v>12220</v>
      </c>
      <c r="T352" s="346" t="s">
        <v>12221</v>
      </c>
      <c r="U352" s="346" t="s">
        <v>12222</v>
      </c>
      <c r="V352" s="346" t="s">
        <v>733</v>
      </c>
      <c r="W352" s="346" t="s">
        <v>733</v>
      </c>
      <c r="X352" s="346" t="s">
        <v>733</v>
      </c>
      <c r="Y352" s="346" t="s">
        <v>3320</v>
      </c>
      <c r="Z352" s="346" t="s">
        <v>12223</v>
      </c>
      <c r="AA352" s="346" t="s">
        <v>733</v>
      </c>
      <c r="AB352" s="346" t="s">
        <v>12224</v>
      </c>
      <c r="AC352" s="346" t="s">
        <v>12223</v>
      </c>
      <c r="AD352" s="346" t="s">
        <v>12223</v>
      </c>
      <c r="AE352" s="346" t="s">
        <v>12223</v>
      </c>
      <c r="AF352" s="346" t="s">
        <v>12223</v>
      </c>
      <c r="AG352" s="346" t="s">
        <v>12225</v>
      </c>
      <c r="AH352" s="346" t="s">
        <v>1214</v>
      </c>
      <c r="AI352" s="346" t="s">
        <v>3320</v>
      </c>
      <c r="AJ352" s="346" t="s">
        <v>5955</v>
      </c>
      <c r="AK352" s="346" t="s">
        <v>7848</v>
      </c>
      <c r="AL352" s="346" t="s">
        <v>5712</v>
      </c>
      <c r="AM352" s="347">
        <v>46708</v>
      </c>
      <c r="AN352" s="345">
        <v>18</v>
      </c>
      <c r="AO352" s="345">
        <v>175</v>
      </c>
      <c r="AP352" s="346" t="s">
        <v>5863</v>
      </c>
      <c r="AQ352" s="345">
        <v>30</v>
      </c>
      <c r="AR352" s="345">
        <v>467</v>
      </c>
      <c r="AS352" s="346" t="s">
        <v>733</v>
      </c>
      <c r="AT352" s="346" t="s">
        <v>3320</v>
      </c>
      <c r="AU352" s="346" t="s">
        <v>3320</v>
      </c>
      <c r="AV352" s="346" t="s">
        <v>3320</v>
      </c>
      <c r="AW352" s="346" t="s">
        <v>3320</v>
      </c>
      <c r="AX352" s="346" t="s">
        <v>3320</v>
      </c>
      <c r="AY352" s="346" t="s">
        <v>3320</v>
      </c>
      <c r="AZ352" s="346" t="s">
        <v>3320</v>
      </c>
      <c r="BA352" s="346" t="s">
        <v>3320</v>
      </c>
      <c r="BB352" s="346" t="s">
        <v>3320</v>
      </c>
      <c r="BC352" s="346" t="s">
        <v>3320</v>
      </c>
      <c r="BD352" s="348"/>
      <c r="BE352" s="346" t="s">
        <v>3320</v>
      </c>
      <c r="BF352" s="346" t="s">
        <v>3320</v>
      </c>
      <c r="BG352" s="346" t="s">
        <v>3320</v>
      </c>
      <c r="BH352" s="346" t="s">
        <v>3320</v>
      </c>
      <c r="BI352" s="346" t="s">
        <v>3320</v>
      </c>
      <c r="BJ352" s="346" t="s">
        <v>3320</v>
      </c>
      <c r="BK352" s="346" t="s">
        <v>3320</v>
      </c>
      <c r="BL352" s="346" t="s">
        <v>3320</v>
      </c>
      <c r="BM352" s="346" t="s">
        <v>3320</v>
      </c>
      <c r="BN352" s="345">
        <v>5.9</v>
      </c>
      <c r="BO352" s="345">
        <v>14</v>
      </c>
      <c r="BP352" s="346" t="s">
        <v>733</v>
      </c>
      <c r="BQ352" s="346" t="s">
        <v>5937</v>
      </c>
      <c r="BR352" s="345">
        <v>4</v>
      </c>
      <c r="BS352" s="346" t="s">
        <v>733</v>
      </c>
      <c r="BT352" s="346" t="s">
        <v>733</v>
      </c>
      <c r="BU352" s="346" t="s">
        <v>733</v>
      </c>
      <c r="BV352" s="345">
        <v>450</v>
      </c>
      <c r="BW352" s="345">
        <v>500</v>
      </c>
      <c r="BX352" s="346" t="s">
        <v>12226</v>
      </c>
      <c r="BY352" s="345">
        <v>2</v>
      </c>
      <c r="BZ352" s="345">
        <v>20</v>
      </c>
      <c r="CA352" s="345">
        <v>20</v>
      </c>
      <c r="CB352" s="345">
        <v>90</v>
      </c>
      <c r="CC352" s="347">
        <v>46339</v>
      </c>
      <c r="CD352" s="345">
        <v>0.5</v>
      </c>
      <c r="CE352" s="345">
        <v>20</v>
      </c>
      <c r="CF352" s="346" t="s">
        <v>12227</v>
      </c>
      <c r="CG352" s="345">
        <v>50000</v>
      </c>
      <c r="CH352" s="348"/>
      <c r="CI352" s="346" t="s">
        <v>3320</v>
      </c>
      <c r="CJ352" s="346" t="s">
        <v>3320</v>
      </c>
      <c r="CK352" s="346" t="s">
        <v>3320</v>
      </c>
      <c r="CL352" s="346" t="s">
        <v>3320</v>
      </c>
      <c r="CM352" s="346" t="s">
        <v>3320</v>
      </c>
      <c r="CN352" s="346" t="s">
        <v>3320</v>
      </c>
      <c r="CO352" s="346" t="s">
        <v>3320</v>
      </c>
      <c r="CP352" s="346" t="s">
        <v>3320</v>
      </c>
      <c r="CQ352" s="346" t="s">
        <v>3320</v>
      </c>
      <c r="CR352" s="346" t="s">
        <v>3320</v>
      </c>
      <c r="CS352" s="346" t="s">
        <v>3320</v>
      </c>
      <c r="CT352" s="346" t="s">
        <v>3320</v>
      </c>
      <c r="CU352" s="346" t="s">
        <v>3320</v>
      </c>
      <c r="CV352" s="346" t="s">
        <v>3320</v>
      </c>
      <c r="CW352" s="346" t="s">
        <v>3320</v>
      </c>
      <c r="CX352" s="346" t="s">
        <v>3320</v>
      </c>
      <c r="CY352" s="346" t="s">
        <v>3320</v>
      </c>
      <c r="CZ352" s="346" t="s">
        <v>3320</v>
      </c>
      <c r="DA352" s="346" t="s">
        <v>3320</v>
      </c>
      <c r="DB352" s="346" t="s">
        <v>3320</v>
      </c>
      <c r="DC352" s="346" t="s">
        <v>3320</v>
      </c>
      <c r="DD352" s="346" t="s">
        <v>3320</v>
      </c>
      <c r="DE352" s="346" t="s">
        <v>3320</v>
      </c>
      <c r="DF352" s="346" t="s">
        <v>3320</v>
      </c>
      <c r="DG352" s="346" t="s">
        <v>3320</v>
      </c>
      <c r="DH352" s="346" t="s">
        <v>3320</v>
      </c>
      <c r="DI352" s="346" t="s">
        <v>3320</v>
      </c>
      <c r="DJ352" s="346" t="s">
        <v>3320</v>
      </c>
      <c r="DK352" s="346" t="s">
        <v>3320</v>
      </c>
      <c r="DL352" s="346" t="s">
        <v>3320</v>
      </c>
      <c r="DM352" s="346" t="s">
        <v>3320</v>
      </c>
      <c r="DN352" s="346" t="s">
        <v>3320</v>
      </c>
      <c r="DO352" s="346" t="s">
        <v>3320</v>
      </c>
      <c r="DP352" s="346" t="s">
        <v>3320</v>
      </c>
      <c r="DQ352" s="346" t="s">
        <v>3320</v>
      </c>
      <c r="DR352" s="346" t="s">
        <v>3320</v>
      </c>
      <c r="DS352" s="346" t="s">
        <v>3320</v>
      </c>
      <c r="DT352" s="346" t="s">
        <v>3320</v>
      </c>
      <c r="DU352" s="346" t="s">
        <v>3320</v>
      </c>
      <c r="DV352" s="346" t="s">
        <v>3320</v>
      </c>
      <c r="DW352" s="346" t="s">
        <v>3320</v>
      </c>
      <c r="DX352" s="346" t="s">
        <v>3320</v>
      </c>
      <c r="DY352" s="346" t="s">
        <v>3320</v>
      </c>
      <c r="DZ352" s="346" t="s">
        <v>3320</v>
      </c>
      <c r="EA352" s="346" t="s">
        <v>3320</v>
      </c>
      <c r="EB352" s="346" t="s">
        <v>3320</v>
      </c>
      <c r="EC352" s="346" t="s">
        <v>3320</v>
      </c>
      <c r="ED352" s="346" t="s">
        <v>3320</v>
      </c>
      <c r="EE352" s="346" t="s">
        <v>3320</v>
      </c>
      <c r="EF352" s="345">
        <v>5000</v>
      </c>
      <c r="EG352" s="346" t="s">
        <v>733</v>
      </c>
      <c r="EH352" s="346" t="s">
        <v>733</v>
      </c>
      <c r="EI352" s="346" t="s">
        <v>733</v>
      </c>
      <c r="EJ352" s="346" t="s">
        <v>733</v>
      </c>
      <c r="EK352" s="346" t="s">
        <v>100</v>
      </c>
      <c r="EL352" s="346" t="s">
        <v>12228</v>
      </c>
      <c r="EM352" s="346" t="s">
        <v>12229</v>
      </c>
      <c r="EN352" s="348"/>
      <c r="EO352" s="346" t="s">
        <v>10144</v>
      </c>
      <c r="EP352" s="346" t="s">
        <v>3320</v>
      </c>
      <c r="EQ352" s="346" t="s">
        <v>3320</v>
      </c>
      <c r="ER352" s="346" t="s">
        <v>3320</v>
      </c>
      <c r="ES352" s="346" t="s">
        <v>3320</v>
      </c>
      <c r="ET352" s="346" t="s">
        <v>3320</v>
      </c>
      <c r="EU352" s="346" t="s">
        <v>3320</v>
      </c>
      <c r="EV352" s="346" t="s">
        <v>3320</v>
      </c>
      <c r="EW352" s="346" t="s">
        <v>3320</v>
      </c>
      <c r="EX352" s="346" t="s">
        <v>3320</v>
      </c>
      <c r="EY352" s="346" t="s">
        <v>3320</v>
      </c>
      <c r="EZ352" s="346" t="s">
        <v>3320</v>
      </c>
      <c r="FA352" s="346" t="s">
        <v>3320</v>
      </c>
      <c r="FB352" s="346" t="s">
        <v>3320</v>
      </c>
      <c r="FC352" s="346" t="s">
        <v>3320</v>
      </c>
      <c r="FD352" s="346" t="s">
        <v>3320</v>
      </c>
      <c r="FE352" s="346" t="s">
        <v>1214</v>
      </c>
      <c r="FF352" s="346" t="s">
        <v>3320</v>
      </c>
      <c r="FG352" s="346" t="s">
        <v>1214</v>
      </c>
      <c r="FH352" s="346" t="s">
        <v>3320</v>
      </c>
      <c r="FI352" s="346" t="s">
        <v>3320</v>
      </c>
      <c r="FJ352" s="346" t="s">
        <v>3320</v>
      </c>
      <c r="FK352" s="346" t="s">
        <v>3320</v>
      </c>
      <c r="FL352" s="346" t="s">
        <v>1214</v>
      </c>
      <c r="FM352" s="346" t="s">
        <v>3320</v>
      </c>
      <c r="FN352" s="346" t="s">
        <v>3320</v>
      </c>
      <c r="FO352" s="346" t="s">
        <v>1214</v>
      </c>
      <c r="FP352" s="345">
        <v>85</v>
      </c>
      <c r="FQ352" s="346" t="s">
        <v>3320</v>
      </c>
      <c r="FR352" s="346" t="s">
        <v>3320</v>
      </c>
      <c r="FS352" s="346" t="s">
        <v>3320</v>
      </c>
      <c r="FT352" s="346" t="s">
        <v>3320</v>
      </c>
      <c r="FU352" s="346" t="s">
        <v>3320</v>
      </c>
      <c r="FV352" s="346" t="s">
        <v>3320</v>
      </c>
      <c r="FW352" s="346" t="s">
        <v>3320</v>
      </c>
      <c r="FX352" s="350">
        <v>46066.528425925928</v>
      </c>
      <c r="FY352" s="346" t="s">
        <v>3320</v>
      </c>
      <c r="FZ352" s="346" t="s">
        <v>10029</v>
      </c>
      <c r="GA352" s="346" t="s">
        <v>3320</v>
      </c>
      <c r="GB352" s="346" t="s">
        <v>3320</v>
      </c>
      <c r="GC352" s="346" t="s">
        <v>3320</v>
      </c>
      <c r="GD352" s="346" t="s">
        <v>3320</v>
      </c>
      <c r="GE352" s="346" t="s">
        <v>3320</v>
      </c>
      <c r="GF352" s="346" t="s">
        <v>3320</v>
      </c>
      <c r="GG352" s="346" t="s">
        <v>3320</v>
      </c>
      <c r="GH352" s="346" t="s">
        <v>3320</v>
      </c>
      <c r="GI352" s="346" t="s">
        <v>3320</v>
      </c>
      <c r="GJ352" s="346" t="s">
        <v>3320</v>
      </c>
      <c r="GK352" s="346" t="s">
        <v>3320</v>
      </c>
      <c r="GL352" s="346" t="s">
        <v>3320</v>
      </c>
      <c r="GM352" s="346" t="s">
        <v>3320</v>
      </c>
      <c r="GN352" s="346" t="s">
        <v>3320</v>
      </c>
      <c r="GO352" s="346" t="s">
        <v>3320</v>
      </c>
      <c r="GP352" s="346" t="s">
        <v>3320</v>
      </c>
      <c r="GQ352" s="346" t="s">
        <v>3320</v>
      </c>
      <c r="GR352" s="346" t="s">
        <v>3320</v>
      </c>
      <c r="GS352" s="346" t="s">
        <v>3320</v>
      </c>
      <c r="GT352" s="346" t="s">
        <v>3320</v>
      </c>
      <c r="GU352" s="346" t="s">
        <v>3320</v>
      </c>
      <c r="GV352" s="346" t="s">
        <v>3320</v>
      </c>
      <c r="GW352" s="346" t="s">
        <v>3320</v>
      </c>
      <c r="GX352" s="346" t="s">
        <v>3320</v>
      </c>
      <c r="GY352" s="346" t="s">
        <v>3320</v>
      </c>
      <c r="GZ352" s="346" t="s">
        <v>3320</v>
      </c>
      <c r="HA352" s="346" t="s">
        <v>3320</v>
      </c>
      <c r="HB352" s="346" t="s">
        <v>3320</v>
      </c>
      <c r="HC352" s="346" t="s">
        <v>3320</v>
      </c>
      <c r="HD352" s="346" t="s">
        <v>3320</v>
      </c>
      <c r="HE352" s="346" t="s">
        <v>3320</v>
      </c>
      <c r="HF352" s="346" t="s">
        <v>3320</v>
      </c>
      <c r="HG352" s="346" t="s">
        <v>3320</v>
      </c>
      <c r="HH352" s="346" t="s">
        <v>3320</v>
      </c>
      <c r="HI352" s="346" t="s">
        <v>3320</v>
      </c>
      <c r="HJ352" s="346" t="s">
        <v>3320</v>
      </c>
      <c r="HK352" s="346" t="s">
        <v>3320</v>
      </c>
      <c r="HL352" s="346" t="s">
        <v>3320</v>
      </c>
    </row>
    <row r="353" spans="1:220" ht="15.75" thickBot="1">
      <c r="A353" s="344" t="s">
        <v>11522</v>
      </c>
      <c r="B353" s="345">
        <v>338</v>
      </c>
      <c r="C353" s="346" t="s">
        <v>12230</v>
      </c>
      <c r="D353" s="346" t="s">
        <v>5698</v>
      </c>
      <c r="E353" s="345">
        <v>338</v>
      </c>
      <c r="F353" s="346" t="s">
        <v>12231</v>
      </c>
      <c r="G353" s="346" t="s">
        <v>12232</v>
      </c>
      <c r="H353" s="346" t="s">
        <v>3326</v>
      </c>
      <c r="I353" s="346" t="s">
        <v>5698</v>
      </c>
      <c r="J353" s="346" t="s">
        <v>12233</v>
      </c>
      <c r="K353" s="346" t="s">
        <v>12234</v>
      </c>
      <c r="L353" s="346" t="s">
        <v>12234</v>
      </c>
      <c r="M353" s="346" t="s">
        <v>12234</v>
      </c>
      <c r="N353" s="346" t="s">
        <v>12235</v>
      </c>
      <c r="O353" s="346" t="s">
        <v>12236</v>
      </c>
      <c r="P353" s="346" t="s">
        <v>3320</v>
      </c>
      <c r="Q353" s="346" t="s">
        <v>12237</v>
      </c>
      <c r="R353" s="346" t="s">
        <v>5698</v>
      </c>
      <c r="S353" s="346" t="s">
        <v>12238</v>
      </c>
      <c r="T353" s="346" t="s">
        <v>12239</v>
      </c>
      <c r="U353" s="346" t="s">
        <v>12240</v>
      </c>
      <c r="V353" s="346" t="s">
        <v>733</v>
      </c>
      <c r="W353" s="346" t="s">
        <v>733</v>
      </c>
      <c r="X353" s="346" t="s">
        <v>733</v>
      </c>
      <c r="Y353" s="346" t="s">
        <v>3320</v>
      </c>
      <c r="Z353" s="346" t="s">
        <v>12241</v>
      </c>
      <c r="AA353" s="346" t="s">
        <v>733</v>
      </c>
      <c r="AB353" s="346" t="s">
        <v>12242</v>
      </c>
      <c r="AC353" s="346" t="s">
        <v>12243</v>
      </c>
      <c r="AD353" s="346" t="s">
        <v>12244</v>
      </c>
      <c r="AE353" s="346" t="s">
        <v>12245</v>
      </c>
      <c r="AF353" s="346" t="s">
        <v>12246</v>
      </c>
      <c r="AG353" s="346" t="s">
        <v>12247</v>
      </c>
      <c r="AH353" s="346" t="s">
        <v>3320</v>
      </c>
      <c r="AI353" s="346" t="s">
        <v>3320</v>
      </c>
      <c r="AJ353" s="346" t="s">
        <v>3320</v>
      </c>
      <c r="AK353" s="346" t="s">
        <v>3320</v>
      </c>
      <c r="AL353" s="346" t="s">
        <v>3320</v>
      </c>
      <c r="AM353" s="346" t="s">
        <v>3320</v>
      </c>
      <c r="AN353" s="346" t="s">
        <v>3320</v>
      </c>
      <c r="AO353" s="346" t="s">
        <v>3320</v>
      </c>
      <c r="AP353" s="346" t="s">
        <v>3320</v>
      </c>
      <c r="AQ353" s="346" t="s">
        <v>3320</v>
      </c>
      <c r="AR353" s="346" t="s">
        <v>3320</v>
      </c>
      <c r="AS353" s="346" t="s">
        <v>3320</v>
      </c>
      <c r="AT353" s="346" t="s">
        <v>3320</v>
      </c>
      <c r="AU353" s="346" t="s">
        <v>3320</v>
      </c>
      <c r="AV353" s="346" t="s">
        <v>3320</v>
      </c>
      <c r="AW353" s="346" t="s">
        <v>3320</v>
      </c>
      <c r="AX353" s="346" t="s">
        <v>3320</v>
      </c>
      <c r="AY353" s="346" t="s">
        <v>3320</v>
      </c>
      <c r="AZ353" s="346" t="s">
        <v>3320</v>
      </c>
      <c r="BA353" s="346" t="s">
        <v>3320</v>
      </c>
      <c r="BB353" s="346" t="s">
        <v>3320</v>
      </c>
      <c r="BC353" s="346" t="s">
        <v>3320</v>
      </c>
      <c r="BD353" s="348"/>
      <c r="BE353" s="346" t="s">
        <v>3320</v>
      </c>
      <c r="BF353" s="346" t="s">
        <v>3320</v>
      </c>
      <c r="BG353" s="346" t="s">
        <v>3320</v>
      </c>
      <c r="BH353" s="346" t="s">
        <v>3320</v>
      </c>
      <c r="BI353" s="346" t="s">
        <v>3320</v>
      </c>
      <c r="BJ353" s="346" t="s">
        <v>3320</v>
      </c>
      <c r="BK353" s="346" t="s">
        <v>3320</v>
      </c>
      <c r="BL353" s="346" t="s">
        <v>3320</v>
      </c>
      <c r="BM353" s="346" t="s">
        <v>3320</v>
      </c>
      <c r="BN353" s="346" t="s">
        <v>3320</v>
      </c>
      <c r="BO353" s="346" t="s">
        <v>3320</v>
      </c>
      <c r="BP353" s="346" t="s">
        <v>3320</v>
      </c>
      <c r="BQ353" s="346" t="s">
        <v>3320</v>
      </c>
      <c r="BR353" s="346" t="s">
        <v>3320</v>
      </c>
      <c r="BS353" s="346" t="s">
        <v>3320</v>
      </c>
      <c r="BT353" s="346" t="s">
        <v>3320</v>
      </c>
      <c r="BU353" s="346" t="s">
        <v>3320</v>
      </c>
      <c r="BV353" s="346" t="s">
        <v>3320</v>
      </c>
      <c r="BW353" s="346" t="s">
        <v>3320</v>
      </c>
      <c r="BX353" s="348"/>
      <c r="BY353" s="346" t="s">
        <v>3320</v>
      </c>
      <c r="BZ353" s="346" t="s">
        <v>3320</v>
      </c>
      <c r="CA353" s="346" t="s">
        <v>3320</v>
      </c>
      <c r="CB353" s="346" t="s">
        <v>3320</v>
      </c>
      <c r="CC353" s="346" t="s">
        <v>3320</v>
      </c>
      <c r="CD353" s="346" t="s">
        <v>3320</v>
      </c>
      <c r="CE353" s="346" t="s">
        <v>3320</v>
      </c>
      <c r="CF353" s="346" t="s">
        <v>3320</v>
      </c>
      <c r="CG353" s="346" t="s">
        <v>3320</v>
      </c>
      <c r="CH353" s="348"/>
      <c r="CI353" s="346" t="s">
        <v>3320</v>
      </c>
      <c r="CJ353" s="346" t="s">
        <v>3320</v>
      </c>
      <c r="CK353" s="346" t="s">
        <v>3320</v>
      </c>
      <c r="CL353" s="346" t="s">
        <v>3320</v>
      </c>
      <c r="CM353" s="346" t="s">
        <v>3320</v>
      </c>
      <c r="CN353" s="346" t="s">
        <v>3320</v>
      </c>
      <c r="CO353" s="346" t="s">
        <v>3320</v>
      </c>
      <c r="CP353" s="346" t="s">
        <v>3320</v>
      </c>
      <c r="CQ353" s="346" t="s">
        <v>3320</v>
      </c>
      <c r="CR353" s="346" t="s">
        <v>3320</v>
      </c>
      <c r="CS353" s="346" t="s">
        <v>3320</v>
      </c>
      <c r="CT353" s="346" t="s">
        <v>3320</v>
      </c>
      <c r="CU353" s="346" t="s">
        <v>3320</v>
      </c>
      <c r="CV353" s="346" t="s">
        <v>3320</v>
      </c>
      <c r="CW353" s="346" t="s">
        <v>3320</v>
      </c>
      <c r="CX353" s="346" t="s">
        <v>3320</v>
      </c>
      <c r="CY353" s="346" t="s">
        <v>3320</v>
      </c>
      <c r="CZ353" s="346" t="s">
        <v>3320</v>
      </c>
      <c r="DA353" s="346" t="s">
        <v>3320</v>
      </c>
      <c r="DB353" s="346" t="s">
        <v>3320</v>
      </c>
      <c r="DC353" s="346" t="s">
        <v>3320</v>
      </c>
      <c r="DD353" s="346" t="s">
        <v>3320</v>
      </c>
      <c r="DE353" s="346" t="s">
        <v>3320</v>
      </c>
      <c r="DF353" s="346" t="s">
        <v>3320</v>
      </c>
      <c r="DG353" s="346" t="s">
        <v>3320</v>
      </c>
      <c r="DH353" s="346" t="s">
        <v>3320</v>
      </c>
      <c r="DI353" s="346" t="s">
        <v>3320</v>
      </c>
      <c r="DJ353" s="346" t="s">
        <v>3320</v>
      </c>
      <c r="DK353" s="346" t="s">
        <v>3320</v>
      </c>
      <c r="DL353" s="346" t="s">
        <v>3320</v>
      </c>
      <c r="DM353" s="346" t="s">
        <v>3320</v>
      </c>
      <c r="DN353" s="346" t="s">
        <v>3320</v>
      </c>
      <c r="DO353" s="346" t="s">
        <v>3320</v>
      </c>
      <c r="DP353" s="346" t="s">
        <v>3320</v>
      </c>
      <c r="DQ353" s="346" t="s">
        <v>3320</v>
      </c>
      <c r="DR353" s="346" t="s">
        <v>3320</v>
      </c>
      <c r="DS353" s="346" t="s">
        <v>3320</v>
      </c>
      <c r="DT353" s="346" t="s">
        <v>3320</v>
      </c>
      <c r="DU353" s="346" t="s">
        <v>3320</v>
      </c>
      <c r="DV353" s="346" t="s">
        <v>3320</v>
      </c>
      <c r="DW353" s="346" t="s">
        <v>3320</v>
      </c>
      <c r="DX353" s="346" t="s">
        <v>3320</v>
      </c>
      <c r="DY353" s="346" t="s">
        <v>3320</v>
      </c>
      <c r="DZ353" s="346" t="s">
        <v>3320</v>
      </c>
      <c r="EA353" s="346" t="s">
        <v>3320</v>
      </c>
      <c r="EB353" s="346" t="s">
        <v>3320</v>
      </c>
      <c r="EC353" s="346" t="s">
        <v>3320</v>
      </c>
      <c r="ED353" s="346" t="s">
        <v>3320</v>
      </c>
      <c r="EE353" s="346" t="s">
        <v>3320</v>
      </c>
      <c r="EF353" s="346" t="s">
        <v>3320</v>
      </c>
      <c r="EG353" s="346" t="s">
        <v>3320</v>
      </c>
      <c r="EH353" s="346" t="s">
        <v>3320</v>
      </c>
      <c r="EI353" s="346" t="s">
        <v>3320</v>
      </c>
      <c r="EJ353" s="346" t="s">
        <v>3320</v>
      </c>
      <c r="EK353" s="346" t="s">
        <v>3320</v>
      </c>
      <c r="EL353" s="346" t="s">
        <v>3320</v>
      </c>
      <c r="EM353" s="346" t="s">
        <v>3320</v>
      </c>
      <c r="EN353" s="348"/>
      <c r="EO353" s="346" t="s">
        <v>3320</v>
      </c>
      <c r="EP353" s="346" t="s">
        <v>3320</v>
      </c>
      <c r="EQ353" s="346" t="s">
        <v>3320</v>
      </c>
      <c r="ER353" s="346" t="s">
        <v>3320</v>
      </c>
      <c r="ES353" s="346" t="s">
        <v>3320</v>
      </c>
      <c r="ET353" s="346" t="s">
        <v>3320</v>
      </c>
      <c r="EU353" s="346" t="s">
        <v>3320</v>
      </c>
      <c r="EV353" s="346" t="s">
        <v>3320</v>
      </c>
      <c r="EW353" s="346" t="s">
        <v>3320</v>
      </c>
      <c r="EX353" s="346" t="s">
        <v>3320</v>
      </c>
      <c r="EY353" s="346" t="s">
        <v>3320</v>
      </c>
      <c r="EZ353" s="346" t="s">
        <v>3320</v>
      </c>
      <c r="FA353" s="346" t="s">
        <v>3320</v>
      </c>
      <c r="FB353" s="346" t="s">
        <v>3320</v>
      </c>
      <c r="FC353" s="346" t="s">
        <v>3320</v>
      </c>
      <c r="FD353" s="346" t="s">
        <v>3320</v>
      </c>
      <c r="FE353" s="346" t="s">
        <v>1214</v>
      </c>
      <c r="FF353" s="346" t="s">
        <v>3320</v>
      </c>
      <c r="FG353" s="346" t="s">
        <v>3320</v>
      </c>
      <c r="FH353" s="346" t="s">
        <v>3320</v>
      </c>
      <c r="FI353" s="346" t="s">
        <v>3320</v>
      </c>
      <c r="FJ353" s="346" t="s">
        <v>3320</v>
      </c>
      <c r="FK353" s="346" t="s">
        <v>3320</v>
      </c>
      <c r="FL353" s="346" t="s">
        <v>3320</v>
      </c>
      <c r="FM353" s="346" t="s">
        <v>3320</v>
      </c>
      <c r="FN353" s="346" t="s">
        <v>3320</v>
      </c>
      <c r="FO353" s="346" t="s">
        <v>3320</v>
      </c>
      <c r="FP353" s="346" t="s">
        <v>3320</v>
      </c>
      <c r="FQ353" s="346" t="s">
        <v>3320</v>
      </c>
      <c r="FR353" s="346" t="s">
        <v>3320</v>
      </c>
      <c r="FS353" s="346" t="s">
        <v>3320</v>
      </c>
      <c r="FT353" s="346" t="s">
        <v>3320</v>
      </c>
      <c r="FU353" s="346" t="s">
        <v>3320</v>
      </c>
      <c r="FV353" s="346" t="s">
        <v>3320</v>
      </c>
      <c r="FW353" s="346" t="s">
        <v>3320</v>
      </c>
      <c r="FX353" s="350">
        <v>46066.525416666664</v>
      </c>
      <c r="FY353" s="346" t="s">
        <v>3320</v>
      </c>
      <c r="FZ353" s="346" t="s">
        <v>10029</v>
      </c>
      <c r="GA353" s="346" t="s">
        <v>3320</v>
      </c>
      <c r="GB353" s="346" t="s">
        <v>3320</v>
      </c>
      <c r="GC353" s="346" t="s">
        <v>3320</v>
      </c>
      <c r="GD353" s="346" t="s">
        <v>3320</v>
      </c>
      <c r="GE353" s="346" t="s">
        <v>3320</v>
      </c>
      <c r="GF353" s="346" t="s">
        <v>3320</v>
      </c>
      <c r="GG353" s="346" t="s">
        <v>3320</v>
      </c>
      <c r="GH353" s="346" t="s">
        <v>3320</v>
      </c>
      <c r="GI353" s="346" t="s">
        <v>3320</v>
      </c>
      <c r="GJ353" s="346" t="s">
        <v>3320</v>
      </c>
      <c r="GK353" s="346" t="s">
        <v>3320</v>
      </c>
      <c r="GL353" s="346" t="s">
        <v>3320</v>
      </c>
      <c r="GM353" s="346" t="s">
        <v>3320</v>
      </c>
      <c r="GN353" s="346" t="s">
        <v>3320</v>
      </c>
      <c r="GO353" s="346" t="s">
        <v>3320</v>
      </c>
      <c r="GP353" s="346" t="s">
        <v>3320</v>
      </c>
      <c r="GQ353" s="346" t="s">
        <v>3320</v>
      </c>
      <c r="GR353" s="346" t="s">
        <v>3320</v>
      </c>
      <c r="GS353" s="346" t="s">
        <v>3320</v>
      </c>
      <c r="GT353" s="346" t="s">
        <v>3320</v>
      </c>
      <c r="GU353" s="346" t="s">
        <v>3320</v>
      </c>
      <c r="GV353" s="346" t="s">
        <v>3320</v>
      </c>
      <c r="GW353" s="346" t="s">
        <v>3320</v>
      </c>
      <c r="GX353" s="346" t="s">
        <v>3320</v>
      </c>
      <c r="GY353" s="346" t="s">
        <v>3320</v>
      </c>
      <c r="GZ353" s="346" t="s">
        <v>3320</v>
      </c>
      <c r="HA353" s="346" t="s">
        <v>3320</v>
      </c>
      <c r="HB353" s="346" t="s">
        <v>3320</v>
      </c>
      <c r="HC353" s="346" t="s">
        <v>3320</v>
      </c>
      <c r="HD353" s="346" t="s">
        <v>3320</v>
      </c>
      <c r="HE353" s="346" t="s">
        <v>3320</v>
      </c>
      <c r="HF353" s="346" t="s">
        <v>3320</v>
      </c>
      <c r="HG353" s="346" t="s">
        <v>3320</v>
      </c>
      <c r="HH353" s="346" t="s">
        <v>3320</v>
      </c>
      <c r="HI353" s="346" t="s">
        <v>3320</v>
      </c>
      <c r="HJ353" s="346" t="s">
        <v>3320</v>
      </c>
      <c r="HK353" s="346" t="s">
        <v>3320</v>
      </c>
      <c r="HL353" s="346" t="s">
        <v>3320</v>
      </c>
    </row>
    <row r="354" spans="1:220" ht="15.75" thickBot="1">
      <c r="A354" s="344" t="s">
        <v>11522</v>
      </c>
      <c r="B354" s="345">
        <v>332</v>
      </c>
      <c r="C354" s="346" t="s">
        <v>12248</v>
      </c>
      <c r="D354" s="346" t="s">
        <v>5698</v>
      </c>
      <c r="E354" s="345">
        <v>332</v>
      </c>
      <c r="F354" s="346" t="s">
        <v>12249</v>
      </c>
      <c r="G354" s="346" t="s">
        <v>6311</v>
      </c>
      <c r="H354" s="346" t="s">
        <v>11318</v>
      </c>
      <c r="I354" s="346" t="s">
        <v>5643</v>
      </c>
      <c r="J354" s="346" t="s">
        <v>6310</v>
      </c>
      <c r="K354" s="346" t="s">
        <v>5698</v>
      </c>
      <c r="L354" s="346" t="s">
        <v>5698</v>
      </c>
      <c r="M354" s="346" t="s">
        <v>5698</v>
      </c>
      <c r="N354" s="346" t="s">
        <v>12250</v>
      </c>
      <c r="O354" s="346" t="s">
        <v>6313</v>
      </c>
      <c r="P354" s="346" t="s">
        <v>6311</v>
      </c>
      <c r="Q354" s="346" t="s">
        <v>12251</v>
      </c>
      <c r="R354" s="346" t="s">
        <v>12252</v>
      </c>
      <c r="S354" s="346" t="s">
        <v>6315</v>
      </c>
      <c r="T354" s="346" t="s">
        <v>12253</v>
      </c>
      <c r="U354" s="346" t="s">
        <v>6317</v>
      </c>
      <c r="V354" s="346" t="s">
        <v>733</v>
      </c>
      <c r="W354" s="346" t="s">
        <v>733</v>
      </c>
      <c r="X354" s="346" t="s">
        <v>733</v>
      </c>
      <c r="Y354" s="346" t="s">
        <v>3320</v>
      </c>
      <c r="Z354" s="346" t="s">
        <v>6318</v>
      </c>
      <c r="AA354" s="346" t="s">
        <v>733</v>
      </c>
      <c r="AB354" s="346" t="s">
        <v>12254</v>
      </c>
      <c r="AC354" s="346" t="s">
        <v>6320</v>
      </c>
      <c r="AD354" s="346" t="s">
        <v>6321</v>
      </c>
      <c r="AE354" s="346" t="s">
        <v>6310</v>
      </c>
      <c r="AF354" s="346" t="s">
        <v>6322</v>
      </c>
      <c r="AG354" s="346" t="s">
        <v>7528</v>
      </c>
      <c r="AH354" s="346" t="s">
        <v>733</v>
      </c>
      <c r="AI354" s="346" t="s">
        <v>11319</v>
      </c>
      <c r="AJ354" s="346" t="s">
        <v>3320</v>
      </c>
      <c r="AK354" s="346" t="s">
        <v>3320</v>
      </c>
      <c r="AL354" s="346" t="s">
        <v>3320</v>
      </c>
      <c r="AM354" s="346" t="s">
        <v>3320</v>
      </c>
      <c r="AN354" s="346" t="s">
        <v>3320</v>
      </c>
      <c r="AO354" s="346" t="s">
        <v>3320</v>
      </c>
      <c r="AP354" s="346" t="s">
        <v>3320</v>
      </c>
      <c r="AQ354" s="346" t="s">
        <v>3320</v>
      </c>
      <c r="AR354" s="346" t="s">
        <v>3320</v>
      </c>
      <c r="AS354" s="346" t="s">
        <v>3320</v>
      </c>
      <c r="AT354" s="346" t="s">
        <v>3320</v>
      </c>
      <c r="AU354" s="346" t="s">
        <v>3320</v>
      </c>
      <c r="AV354" s="346" t="s">
        <v>3320</v>
      </c>
      <c r="AW354" s="346" t="s">
        <v>3320</v>
      </c>
      <c r="AX354" s="346" t="s">
        <v>3320</v>
      </c>
      <c r="AY354" s="346" t="s">
        <v>3320</v>
      </c>
      <c r="AZ354" s="346" t="s">
        <v>3320</v>
      </c>
      <c r="BA354" s="346" t="s">
        <v>3320</v>
      </c>
      <c r="BB354" s="346" t="s">
        <v>3320</v>
      </c>
      <c r="BC354" s="346" t="s">
        <v>3320</v>
      </c>
      <c r="BD354" s="348"/>
      <c r="BE354" s="346" t="s">
        <v>3320</v>
      </c>
      <c r="BF354" s="346" t="s">
        <v>3320</v>
      </c>
      <c r="BG354" s="346" t="s">
        <v>3320</v>
      </c>
      <c r="BH354" s="346" t="s">
        <v>3320</v>
      </c>
      <c r="BI354" s="346" t="s">
        <v>3320</v>
      </c>
      <c r="BJ354" s="346" t="s">
        <v>3320</v>
      </c>
      <c r="BK354" s="346" t="s">
        <v>3320</v>
      </c>
      <c r="BL354" s="346" t="s">
        <v>3320</v>
      </c>
      <c r="BM354" s="346" t="s">
        <v>3320</v>
      </c>
      <c r="BN354" s="346" t="s">
        <v>3320</v>
      </c>
      <c r="BO354" s="346" t="s">
        <v>3320</v>
      </c>
      <c r="BP354" s="346" t="s">
        <v>3320</v>
      </c>
      <c r="BQ354" s="346" t="s">
        <v>3320</v>
      </c>
      <c r="BR354" s="346" t="s">
        <v>3320</v>
      </c>
      <c r="BS354" s="346" t="s">
        <v>3320</v>
      </c>
      <c r="BT354" s="346" t="s">
        <v>3320</v>
      </c>
      <c r="BU354" s="346" t="s">
        <v>3320</v>
      </c>
      <c r="BV354" s="346" t="s">
        <v>3320</v>
      </c>
      <c r="BW354" s="346" t="s">
        <v>3320</v>
      </c>
      <c r="BX354" s="348"/>
      <c r="BY354" s="346" t="s">
        <v>3320</v>
      </c>
      <c r="BZ354" s="346" t="s">
        <v>3320</v>
      </c>
      <c r="CA354" s="346" t="s">
        <v>3320</v>
      </c>
      <c r="CB354" s="346" t="s">
        <v>3320</v>
      </c>
      <c r="CC354" s="346" t="s">
        <v>3320</v>
      </c>
      <c r="CD354" s="346" t="s">
        <v>3320</v>
      </c>
      <c r="CE354" s="346" t="s">
        <v>3320</v>
      </c>
      <c r="CF354" s="346" t="s">
        <v>3320</v>
      </c>
      <c r="CG354" s="346" t="s">
        <v>3320</v>
      </c>
      <c r="CH354" s="348"/>
      <c r="CI354" s="346" t="s">
        <v>3320</v>
      </c>
      <c r="CJ354" s="346" t="s">
        <v>3320</v>
      </c>
      <c r="CK354" s="346" t="s">
        <v>3320</v>
      </c>
      <c r="CL354" s="346" t="s">
        <v>3320</v>
      </c>
      <c r="CM354" s="346" t="s">
        <v>3320</v>
      </c>
      <c r="CN354" s="346" t="s">
        <v>3320</v>
      </c>
      <c r="CO354" s="346" t="s">
        <v>3320</v>
      </c>
      <c r="CP354" s="346" t="s">
        <v>3320</v>
      </c>
      <c r="CQ354" s="346" t="s">
        <v>3320</v>
      </c>
      <c r="CR354" s="346" t="s">
        <v>3320</v>
      </c>
      <c r="CS354" s="346" t="s">
        <v>3320</v>
      </c>
      <c r="CT354" s="346" t="s">
        <v>3320</v>
      </c>
      <c r="CU354" s="346" t="s">
        <v>3320</v>
      </c>
      <c r="CV354" s="346" t="s">
        <v>3320</v>
      </c>
      <c r="CW354" s="346" t="s">
        <v>3320</v>
      </c>
      <c r="CX354" s="346" t="s">
        <v>3320</v>
      </c>
      <c r="CY354" s="346" t="s">
        <v>3320</v>
      </c>
      <c r="CZ354" s="346" t="s">
        <v>3320</v>
      </c>
      <c r="DA354" s="346" t="s">
        <v>3320</v>
      </c>
      <c r="DB354" s="346" t="s">
        <v>3320</v>
      </c>
      <c r="DC354" s="346" t="s">
        <v>3320</v>
      </c>
      <c r="DD354" s="346" t="s">
        <v>3320</v>
      </c>
      <c r="DE354" s="346" t="s">
        <v>3320</v>
      </c>
      <c r="DF354" s="346" t="s">
        <v>3320</v>
      </c>
      <c r="DG354" s="346" t="s">
        <v>3320</v>
      </c>
      <c r="DH354" s="346" t="s">
        <v>3320</v>
      </c>
      <c r="DI354" s="346" t="s">
        <v>3320</v>
      </c>
      <c r="DJ354" s="346" t="s">
        <v>3320</v>
      </c>
      <c r="DK354" s="346" t="s">
        <v>3320</v>
      </c>
      <c r="DL354" s="346" t="s">
        <v>3320</v>
      </c>
      <c r="DM354" s="346" t="s">
        <v>3320</v>
      </c>
      <c r="DN354" s="346" t="s">
        <v>3320</v>
      </c>
      <c r="DO354" s="346" t="s">
        <v>3320</v>
      </c>
      <c r="DP354" s="346" t="s">
        <v>3320</v>
      </c>
      <c r="DQ354" s="346" t="s">
        <v>3320</v>
      </c>
      <c r="DR354" s="346" t="s">
        <v>3320</v>
      </c>
      <c r="DS354" s="346" t="s">
        <v>3320</v>
      </c>
      <c r="DT354" s="346" t="s">
        <v>3320</v>
      </c>
      <c r="DU354" s="346" t="s">
        <v>3320</v>
      </c>
      <c r="DV354" s="346" t="s">
        <v>3320</v>
      </c>
      <c r="DW354" s="346" t="s">
        <v>3320</v>
      </c>
      <c r="DX354" s="346" t="s">
        <v>3320</v>
      </c>
      <c r="DY354" s="346" t="s">
        <v>3320</v>
      </c>
      <c r="DZ354" s="346" t="s">
        <v>3320</v>
      </c>
      <c r="EA354" s="346" t="s">
        <v>3320</v>
      </c>
      <c r="EB354" s="346" t="s">
        <v>3320</v>
      </c>
      <c r="EC354" s="346" t="s">
        <v>3320</v>
      </c>
      <c r="ED354" s="346" t="s">
        <v>3320</v>
      </c>
      <c r="EE354" s="346" t="s">
        <v>3320</v>
      </c>
      <c r="EF354" s="345">
        <v>300000000</v>
      </c>
      <c r="EG354" s="346" t="s">
        <v>733</v>
      </c>
      <c r="EH354" s="346" t="s">
        <v>733</v>
      </c>
      <c r="EI354" s="346" t="s">
        <v>733</v>
      </c>
      <c r="EJ354" s="346" t="s">
        <v>733</v>
      </c>
      <c r="EK354" s="346" t="s">
        <v>3320</v>
      </c>
      <c r="EL354" s="346" t="s">
        <v>11313</v>
      </c>
      <c r="EM354" s="346" t="s">
        <v>3320</v>
      </c>
      <c r="EN354" s="348"/>
      <c r="EO354" s="346" t="s">
        <v>3320</v>
      </c>
      <c r="EP354" s="346" t="s">
        <v>3320</v>
      </c>
      <c r="EQ354" s="346" t="s">
        <v>3320</v>
      </c>
      <c r="ER354" s="346" t="s">
        <v>3320</v>
      </c>
      <c r="ES354" s="346" t="s">
        <v>3320</v>
      </c>
      <c r="ET354" s="346" t="s">
        <v>3320</v>
      </c>
      <c r="EU354" s="346" t="s">
        <v>3320</v>
      </c>
      <c r="EV354" s="346" t="s">
        <v>3320</v>
      </c>
      <c r="EW354" s="346" t="s">
        <v>3320</v>
      </c>
      <c r="EX354" s="346" t="s">
        <v>3320</v>
      </c>
      <c r="EY354" s="346" t="s">
        <v>3320</v>
      </c>
      <c r="EZ354" s="346" t="s">
        <v>3320</v>
      </c>
      <c r="FA354" s="346" t="s">
        <v>3320</v>
      </c>
      <c r="FB354" s="346" t="s">
        <v>3320</v>
      </c>
      <c r="FC354" s="346" t="s">
        <v>3320</v>
      </c>
      <c r="FD354" s="346" t="s">
        <v>3320</v>
      </c>
      <c r="FE354" s="346" t="s">
        <v>1214</v>
      </c>
      <c r="FF354" s="346" t="s">
        <v>3320</v>
      </c>
      <c r="FG354" s="346" t="s">
        <v>3320</v>
      </c>
      <c r="FH354" s="346" t="s">
        <v>3320</v>
      </c>
      <c r="FI354" s="346" t="s">
        <v>3320</v>
      </c>
      <c r="FJ354" s="346" t="s">
        <v>3320</v>
      </c>
      <c r="FK354" s="346" t="s">
        <v>3320</v>
      </c>
      <c r="FL354" s="346" t="s">
        <v>3320</v>
      </c>
      <c r="FM354" s="346" t="s">
        <v>3320</v>
      </c>
      <c r="FN354" s="346" t="s">
        <v>3320</v>
      </c>
      <c r="FO354" s="346" t="s">
        <v>3320</v>
      </c>
      <c r="FP354" s="345">
        <v>117</v>
      </c>
      <c r="FQ354" s="346" t="s">
        <v>3320</v>
      </c>
      <c r="FR354" s="346" t="s">
        <v>3320</v>
      </c>
      <c r="FS354" s="346" t="s">
        <v>3320</v>
      </c>
      <c r="FT354" s="346" t="s">
        <v>3320</v>
      </c>
      <c r="FU354" s="346" t="s">
        <v>3320</v>
      </c>
      <c r="FV354" s="346" t="s">
        <v>3320</v>
      </c>
      <c r="FW354" s="346" t="s">
        <v>3320</v>
      </c>
      <c r="FX354" s="350">
        <v>46066.274293981478</v>
      </c>
      <c r="FY354" s="346" t="s">
        <v>3320</v>
      </c>
      <c r="FZ354" s="346" t="s">
        <v>10029</v>
      </c>
      <c r="GA354" s="346" t="s">
        <v>3320</v>
      </c>
      <c r="GB354" s="346" t="s">
        <v>3320</v>
      </c>
      <c r="GC354" s="346" t="s">
        <v>3320</v>
      </c>
      <c r="GD354" s="346" t="s">
        <v>3320</v>
      </c>
      <c r="GE354" s="346" t="s">
        <v>3320</v>
      </c>
      <c r="GF354" s="346" t="s">
        <v>3320</v>
      </c>
      <c r="GG354" s="346" t="s">
        <v>3320</v>
      </c>
      <c r="GH354" s="346" t="s">
        <v>3320</v>
      </c>
      <c r="GI354" s="346" t="s">
        <v>3320</v>
      </c>
      <c r="GJ354" s="346" t="s">
        <v>3320</v>
      </c>
      <c r="GK354" s="346" t="s">
        <v>3320</v>
      </c>
      <c r="GL354" s="346" t="s">
        <v>3320</v>
      </c>
      <c r="GM354" s="346" t="s">
        <v>3320</v>
      </c>
      <c r="GN354" s="346" t="s">
        <v>3320</v>
      </c>
      <c r="GO354" s="346" t="s">
        <v>3320</v>
      </c>
      <c r="GP354" s="346" t="s">
        <v>3320</v>
      </c>
      <c r="GQ354" s="346" t="s">
        <v>3320</v>
      </c>
      <c r="GR354" s="346" t="s">
        <v>3320</v>
      </c>
      <c r="GS354" s="346" t="s">
        <v>3320</v>
      </c>
      <c r="GT354" s="346" t="s">
        <v>3320</v>
      </c>
      <c r="GU354" s="346" t="s">
        <v>3320</v>
      </c>
      <c r="GV354" s="346" t="s">
        <v>3320</v>
      </c>
      <c r="GW354" s="346" t="s">
        <v>3320</v>
      </c>
      <c r="GX354" s="346" t="s">
        <v>3320</v>
      </c>
      <c r="GY354" s="346" t="s">
        <v>3320</v>
      </c>
      <c r="GZ354" s="346" t="s">
        <v>3320</v>
      </c>
      <c r="HA354" s="346" t="s">
        <v>3320</v>
      </c>
      <c r="HB354" s="346" t="s">
        <v>3320</v>
      </c>
      <c r="HC354" s="346" t="s">
        <v>3320</v>
      </c>
      <c r="HD354" s="346" t="s">
        <v>3320</v>
      </c>
      <c r="HE354" s="346" t="s">
        <v>3320</v>
      </c>
      <c r="HF354" s="346" t="s">
        <v>3320</v>
      </c>
      <c r="HG354" s="346" t="s">
        <v>3320</v>
      </c>
      <c r="HH354" s="346" t="s">
        <v>3320</v>
      </c>
      <c r="HI354" s="346" t="s">
        <v>3320</v>
      </c>
      <c r="HJ354" s="346" t="s">
        <v>3320</v>
      </c>
      <c r="HK354" s="346" t="s">
        <v>3320</v>
      </c>
      <c r="HL354" s="346" t="s">
        <v>3320</v>
      </c>
    </row>
    <row r="355" spans="1:220" ht="15.75" thickBot="1">
      <c r="A355" s="344" t="s">
        <v>11522</v>
      </c>
      <c r="B355" s="345">
        <v>788</v>
      </c>
      <c r="C355" s="346" t="s">
        <v>12255</v>
      </c>
      <c r="D355" s="346" t="s">
        <v>5698</v>
      </c>
      <c r="E355" s="345">
        <v>788</v>
      </c>
      <c r="F355" s="346" t="s">
        <v>5689</v>
      </c>
      <c r="G355" s="346" t="s">
        <v>5690</v>
      </c>
      <c r="H355" s="346" t="s">
        <v>11848</v>
      </c>
      <c r="I355" s="346" t="s">
        <v>5643</v>
      </c>
      <c r="J355" s="346" t="s">
        <v>5691</v>
      </c>
      <c r="K355" s="346" t="s">
        <v>5694</v>
      </c>
      <c r="L355" s="346" t="s">
        <v>5694</v>
      </c>
      <c r="M355" s="346" t="s">
        <v>5694</v>
      </c>
      <c r="N355" s="346" t="s">
        <v>5695</v>
      </c>
      <c r="O355" s="346" t="s">
        <v>5696</v>
      </c>
      <c r="P355" s="346" t="s">
        <v>3320</v>
      </c>
      <c r="Q355" s="346" t="s">
        <v>5697</v>
      </c>
      <c r="R355" s="346" t="s">
        <v>5698</v>
      </c>
      <c r="S355" s="346" t="s">
        <v>5699</v>
      </c>
      <c r="T355" s="346" t="s">
        <v>5700</v>
      </c>
      <c r="U355" s="346" t="s">
        <v>5701</v>
      </c>
      <c r="V355" s="346" t="s">
        <v>733</v>
      </c>
      <c r="W355" s="346" t="s">
        <v>733</v>
      </c>
      <c r="X355" s="346" t="s">
        <v>733</v>
      </c>
      <c r="Y355" s="346" t="s">
        <v>3320</v>
      </c>
      <c r="Z355" s="346" t="s">
        <v>5702</v>
      </c>
      <c r="AA355" s="346" t="s">
        <v>733</v>
      </c>
      <c r="AB355" s="346" t="s">
        <v>5703</v>
      </c>
      <c r="AC355" s="346" t="s">
        <v>5704</v>
      </c>
      <c r="AD355" s="346" t="s">
        <v>5705</v>
      </c>
      <c r="AE355" s="346" t="s">
        <v>5706</v>
      </c>
      <c r="AF355" s="346" t="s">
        <v>5707</v>
      </c>
      <c r="AG355" s="346" t="s">
        <v>5708</v>
      </c>
      <c r="AH355" s="346" t="s">
        <v>1214</v>
      </c>
      <c r="AI355" s="346" t="s">
        <v>3320</v>
      </c>
      <c r="AJ355" s="346" t="s">
        <v>5709</v>
      </c>
      <c r="AK355" s="346" t="s">
        <v>5710</v>
      </c>
      <c r="AL355" s="346" t="s">
        <v>5712</v>
      </c>
      <c r="AM355" s="347">
        <v>47117</v>
      </c>
      <c r="AN355" s="345">
        <v>18</v>
      </c>
      <c r="AO355" s="345">
        <v>90</v>
      </c>
      <c r="AP355" s="346" t="s">
        <v>5666</v>
      </c>
      <c r="AQ355" s="345">
        <v>300</v>
      </c>
      <c r="AR355" s="345">
        <v>256.89999999999998</v>
      </c>
      <c r="AS355" s="346" t="s">
        <v>733</v>
      </c>
      <c r="AT355" s="345">
        <v>0.28000000000000003</v>
      </c>
      <c r="AU355" s="346" t="s">
        <v>733</v>
      </c>
      <c r="AV355" s="345">
        <v>720</v>
      </c>
      <c r="AW355" s="346" t="s">
        <v>5800</v>
      </c>
      <c r="AX355" s="346" t="s">
        <v>5668</v>
      </c>
      <c r="AY355" s="346" t="s">
        <v>3320</v>
      </c>
      <c r="AZ355" s="346" t="s">
        <v>733</v>
      </c>
      <c r="BA355" s="346" t="s">
        <v>733</v>
      </c>
      <c r="BB355" s="345">
        <v>2412</v>
      </c>
      <c r="BC355" s="345">
        <v>2245</v>
      </c>
      <c r="BD355" s="346" t="s">
        <v>7943</v>
      </c>
      <c r="BE355" s="345">
        <v>365</v>
      </c>
      <c r="BF355" s="345">
        <v>85</v>
      </c>
      <c r="BG355" s="345">
        <v>99</v>
      </c>
      <c r="BH355" s="345">
        <v>40</v>
      </c>
      <c r="BI355" s="347">
        <v>46568</v>
      </c>
      <c r="BJ355" s="345">
        <v>0.7</v>
      </c>
      <c r="BK355" s="345">
        <v>8</v>
      </c>
      <c r="BL355" s="346" t="s">
        <v>12256</v>
      </c>
      <c r="BM355" s="345">
        <v>1</v>
      </c>
      <c r="BN355" s="346" t="s">
        <v>3320</v>
      </c>
      <c r="BO355" s="346" t="s">
        <v>3320</v>
      </c>
      <c r="BP355" s="346" t="s">
        <v>3320</v>
      </c>
      <c r="BQ355" s="346" t="s">
        <v>3320</v>
      </c>
      <c r="BR355" s="346" t="s">
        <v>3320</v>
      </c>
      <c r="BS355" s="346" t="s">
        <v>3320</v>
      </c>
      <c r="BT355" s="346" t="s">
        <v>3320</v>
      </c>
      <c r="BU355" s="346" t="s">
        <v>3320</v>
      </c>
      <c r="BV355" s="346" t="s">
        <v>3320</v>
      </c>
      <c r="BW355" s="346" t="s">
        <v>3320</v>
      </c>
      <c r="BX355" s="348"/>
      <c r="BY355" s="346" t="s">
        <v>3320</v>
      </c>
      <c r="BZ355" s="346" t="s">
        <v>3320</v>
      </c>
      <c r="CA355" s="346" t="s">
        <v>3320</v>
      </c>
      <c r="CB355" s="346" t="s">
        <v>3320</v>
      </c>
      <c r="CC355" s="346" t="s">
        <v>3320</v>
      </c>
      <c r="CD355" s="346" t="s">
        <v>3320</v>
      </c>
      <c r="CE355" s="346" t="s">
        <v>3320</v>
      </c>
      <c r="CF355" s="346" t="s">
        <v>3320</v>
      </c>
      <c r="CG355" s="346" t="s">
        <v>3320</v>
      </c>
      <c r="CH355" s="348"/>
      <c r="CI355" s="346" t="s">
        <v>3320</v>
      </c>
      <c r="CJ355" s="346" t="s">
        <v>3320</v>
      </c>
      <c r="CK355" s="346" t="s">
        <v>3320</v>
      </c>
      <c r="CL355" s="346" t="s">
        <v>3320</v>
      </c>
      <c r="CM355" s="346" t="s">
        <v>3320</v>
      </c>
      <c r="CN355" s="346" t="s">
        <v>3320</v>
      </c>
      <c r="CO355" s="346" t="s">
        <v>3320</v>
      </c>
      <c r="CP355" s="346" t="s">
        <v>3320</v>
      </c>
      <c r="CQ355" s="346" t="s">
        <v>3320</v>
      </c>
      <c r="CR355" s="346" t="s">
        <v>3320</v>
      </c>
      <c r="CS355" s="346" t="s">
        <v>3320</v>
      </c>
      <c r="CT355" s="346" t="s">
        <v>3320</v>
      </c>
      <c r="CU355" s="346" t="s">
        <v>3320</v>
      </c>
      <c r="CV355" s="346" t="s">
        <v>3320</v>
      </c>
      <c r="CW355" s="346" t="s">
        <v>3320</v>
      </c>
      <c r="CX355" s="346" t="s">
        <v>3320</v>
      </c>
      <c r="CY355" s="346" t="s">
        <v>3320</v>
      </c>
      <c r="CZ355" s="346" t="s">
        <v>3320</v>
      </c>
      <c r="DA355" s="346" t="s">
        <v>3320</v>
      </c>
      <c r="DB355" s="346" t="s">
        <v>3320</v>
      </c>
      <c r="DC355" s="346" t="s">
        <v>3320</v>
      </c>
      <c r="DD355" s="346" t="s">
        <v>3320</v>
      </c>
      <c r="DE355" s="346" t="s">
        <v>3320</v>
      </c>
      <c r="DF355" s="346" t="s">
        <v>3320</v>
      </c>
      <c r="DG355" s="346" t="s">
        <v>3320</v>
      </c>
      <c r="DH355" s="346" t="s">
        <v>3320</v>
      </c>
      <c r="DI355" s="346" t="s">
        <v>3320</v>
      </c>
      <c r="DJ355" s="346" t="s">
        <v>3320</v>
      </c>
      <c r="DK355" s="346" t="s">
        <v>3320</v>
      </c>
      <c r="DL355" s="346" t="s">
        <v>3320</v>
      </c>
      <c r="DM355" s="346" t="s">
        <v>3320</v>
      </c>
      <c r="DN355" s="346" t="s">
        <v>3320</v>
      </c>
      <c r="DO355" s="346" t="s">
        <v>3320</v>
      </c>
      <c r="DP355" s="346" t="s">
        <v>3320</v>
      </c>
      <c r="DQ355" s="346" t="s">
        <v>3320</v>
      </c>
      <c r="DR355" s="346" t="s">
        <v>3320</v>
      </c>
      <c r="DS355" s="346" t="s">
        <v>3320</v>
      </c>
      <c r="DT355" s="346" t="s">
        <v>3320</v>
      </c>
      <c r="DU355" s="346" t="s">
        <v>3320</v>
      </c>
      <c r="DV355" s="346" t="s">
        <v>3320</v>
      </c>
      <c r="DW355" s="346" t="s">
        <v>3320</v>
      </c>
      <c r="DX355" s="346" t="s">
        <v>3320</v>
      </c>
      <c r="DY355" s="346" t="s">
        <v>3320</v>
      </c>
      <c r="DZ355" s="346" t="s">
        <v>3320</v>
      </c>
      <c r="EA355" s="346" t="s">
        <v>3320</v>
      </c>
      <c r="EB355" s="346" t="s">
        <v>3320</v>
      </c>
      <c r="EC355" s="346" t="s">
        <v>3320</v>
      </c>
      <c r="ED355" s="346" t="s">
        <v>3320</v>
      </c>
      <c r="EE355" s="346" t="s">
        <v>3320</v>
      </c>
      <c r="EF355" s="345">
        <v>1</v>
      </c>
      <c r="EG355" s="346" t="s">
        <v>733</v>
      </c>
      <c r="EH355" s="346" t="s">
        <v>733</v>
      </c>
      <c r="EI355" s="346" t="s">
        <v>733</v>
      </c>
      <c r="EJ355" s="346" t="s">
        <v>733</v>
      </c>
      <c r="EK355" s="346" t="s">
        <v>3838</v>
      </c>
      <c r="EL355" s="346" t="s">
        <v>5716</v>
      </c>
      <c r="EM355" s="179" t="s">
        <v>12257</v>
      </c>
      <c r="EN355" s="348"/>
      <c r="EO355" s="346" t="s">
        <v>10145</v>
      </c>
      <c r="EP355" s="345">
        <v>1</v>
      </c>
      <c r="EQ355" s="345">
        <v>1</v>
      </c>
      <c r="ER355" s="345">
        <v>1</v>
      </c>
      <c r="ES355" s="345">
        <v>1</v>
      </c>
      <c r="ET355" s="346" t="s">
        <v>10111</v>
      </c>
      <c r="EU355" s="346" t="s">
        <v>733</v>
      </c>
      <c r="EV355" s="346" t="s">
        <v>733</v>
      </c>
      <c r="EW355" s="346" t="s">
        <v>10146</v>
      </c>
      <c r="EX355" s="346" t="s">
        <v>733</v>
      </c>
      <c r="EY355" s="346" t="s">
        <v>733</v>
      </c>
      <c r="EZ355" s="346" t="s">
        <v>733</v>
      </c>
      <c r="FA355" s="346" t="s">
        <v>733</v>
      </c>
      <c r="FB355" s="346" t="s">
        <v>733</v>
      </c>
      <c r="FC355" s="349" t="s">
        <v>5676</v>
      </c>
      <c r="FD355" s="346" t="s">
        <v>3320</v>
      </c>
      <c r="FE355" s="346" t="s">
        <v>733</v>
      </c>
      <c r="FF355" s="346" t="s">
        <v>5721</v>
      </c>
      <c r="FG355" s="346" t="s">
        <v>733</v>
      </c>
      <c r="FH355" s="346" t="s">
        <v>5679</v>
      </c>
      <c r="FI355" s="346" t="s">
        <v>3320</v>
      </c>
      <c r="FJ355" s="346" t="s">
        <v>3320</v>
      </c>
      <c r="FK355" s="345">
        <v>1.5</v>
      </c>
      <c r="FL355" s="346" t="s">
        <v>733</v>
      </c>
      <c r="FM355" s="346" t="s">
        <v>5679</v>
      </c>
      <c r="FN355" s="346" t="s">
        <v>5722</v>
      </c>
      <c r="FO355" s="346" t="s">
        <v>733</v>
      </c>
      <c r="FP355" s="346" t="s">
        <v>3320</v>
      </c>
      <c r="FQ355" s="346" t="s">
        <v>10147</v>
      </c>
      <c r="FR355" s="346" t="s">
        <v>10148</v>
      </c>
      <c r="FS355" s="346" t="s">
        <v>5952</v>
      </c>
      <c r="FT355" s="346" t="s">
        <v>5684</v>
      </c>
      <c r="FU355" s="346" t="s">
        <v>5684</v>
      </c>
      <c r="FV355" s="346" t="s">
        <v>733</v>
      </c>
      <c r="FW355" s="346" t="s">
        <v>1214</v>
      </c>
      <c r="FX355" s="350">
        <v>46078.661122685182</v>
      </c>
      <c r="FY355" s="346" t="s">
        <v>3320</v>
      </c>
      <c r="FZ355" s="346" t="s">
        <v>10029</v>
      </c>
      <c r="GA355" s="346" t="s">
        <v>3320</v>
      </c>
      <c r="GB355" s="346" t="s">
        <v>3320</v>
      </c>
      <c r="GC355" s="346" t="s">
        <v>3320</v>
      </c>
      <c r="GD355" s="346" t="s">
        <v>3320</v>
      </c>
      <c r="GE355" s="346" t="s">
        <v>3320</v>
      </c>
      <c r="GF355" s="346" t="s">
        <v>3320</v>
      </c>
      <c r="GG355" s="346" t="s">
        <v>3320</v>
      </c>
      <c r="GH355" s="346" t="s">
        <v>3320</v>
      </c>
      <c r="GI355" s="346" t="s">
        <v>3320</v>
      </c>
      <c r="GJ355" s="346" t="s">
        <v>3320</v>
      </c>
      <c r="GK355" s="346" t="s">
        <v>3320</v>
      </c>
      <c r="GL355" s="346" t="s">
        <v>3320</v>
      </c>
      <c r="GM355" s="346" t="s">
        <v>3320</v>
      </c>
      <c r="GN355" s="346" t="s">
        <v>3320</v>
      </c>
      <c r="GO355" s="346" t="s">
        <v>3320</v>
      </c>
      <c r="GP355" s="346" t="s">
        <v>3320</v>
      </c>
      <c r="GQ355" s="346" t="s">
        <v>3320</v>
      </c>
      <c r="GR355" s="346" t="s">
        <v>3320</v>
      </c>
      <c r="GS355" s="346" t="s">
        <v>3320</v>
      </c>
      <c r="GT355" s="346" t="s">
        <v>3320</v>
      </c>
      <c r="GU355" s="346" t="s">
        <v>3320</v>
      </c>
      <c r="GV355" s="346" t="s">
        <v>3320</v>
      </c>
      <c r="GW355" s="346" t="s">
        <v>3320</v>
      </c>
      <c r="GX355" s="346" t="s">
        <v>3320</v>
      </c>
      <c r="GY355" s="346" t="s">
        <v>3320</v>
      </c>
      <c r="GZ355" s="346" t="s">
        <v>3320</v>
      </c>
      <c r="HA355" s="346" t="s">
        <v>3320</v>
      </c>
      <c r="HB355" s="346" t="s">
        <v>3320</v>
      </c>
      <c r="HC355" s="346" t="s">
        <v>3320</v>
      </c>
      <c r="HD355" s="346" t="s">
        <v>3320</v>
      </c>
      <c r="HE355" s="346" t="s">
        <v>3320</v>
      </c>
      <c r="HF355" s="346" t="s">
        <v>3320</v>
      </c>
      <c r="HG355" s="346" t="s">
        <v>3320</v>
      </c>
      <c r="HH355" s="346" t="s">
        <v>3320</v>
      </c>
      <c r="HI355" s="346" t="s">
        <v>3320</v>
      </c>
      <c r="HJ355" s="346" t="s">
        <v>3320</v>
      </c>
      <c r="HK355" s="346" t="s">
        <v>3320</v>
      </c>
      <c r="HL355" s="346" t="s">
        <v>3320</v>
      </c>
    </row>
    <row r="356" spans="1:220" ht="15.75" thickBot="1">
      <c r="A356" s="344" t="s">
        <v>11522</v>
      </c>
      <c r="B356" s="345">
        <v>322</v>
      </c>
      <c r="C356" s="346" t="s">
        <v>12258</v>
      </c>
      <c r="D356" s="346" t="s">
        <v>5698</v>
      </c>
      <c r="E356" s="345">
        <v>322</v>
      </c>
      <c r="F356" s="346" t="s">
        <v>11666</v>
      </c>
      <c r="G356" s="346" t="s">
        <v>11667</v>
      </c>
      <c r="H356" s="346" t="s">
        <v>12259</v>
      </c>
      <c r="I356" s="346" t="s">
        <v>5643</v>
      </c>
      <c r="J356" s="346" t="s">
        <v>11609</v>
      </c>
      <c r="K356" s="346" t="s">
        <v>11610</v>
      </c>
      <c r="L356" s="346" t="s">
        <v>5698</v>
      </c>
      <c r="M356" s="346" t="s">
        <v>5698</v>
      </c>
      <c r="N356" s="346" t="s">
        <v>11668</v>
      </c>
      <c r="O356" s="346" t="s">
        <v>11612</v>
      </c>
      <c r="P356" s="346" t="s">
        <v>3320</v>
      </c>
      <c r="Q356" s="346" t="s">
        <v>11613</v>
      </c>
      <c r="R356" s="346" t="s">
        <v>5698</v>
      </c>
      <c r="S356" s="346" t="s">
        <v>11669</v>
      </c>
      <c r="T356" s="346" t="s">
        <v>11670</v>
      </c>
      <c r="U356" s="346" t="s">
        <v>11671</v>
      </c>
      <c r="V356" s="346" t="s">
        <v>733</v>
      </c>
      <c r="W356" s="346" t="s">
        <v>733</v>
      </c>
      <c r="X356" s="346" t="s">
        <v>733</v>
      </c>
      <c r="Y356" s="346" t="s">
        <v>3320</v>
      </c>
      <c r="Z356" s="346" t="s">
        <v>11672</v>
      </c>
      <c r="AA356" s="346" t="s">
        <v>733</v>
      </c>
      <c r="AB356" s="346" t="s">
        <v>11673</v>
      </c>
      <c r="AC356" s="346" t="s">
        <v>11674</v>
      </c>
      <c r="AD356" s="346" t="s">
        <v>11675</v>
      </c>
      <c r="AE356" s="346" t="s">
        <v>11676</v>
      </c>
      <c r="AF356" s="346" t="s">
        <v>11677</v>
      </c>
      <c r="AG356" s="346" t="s">
        <v>11678</v>
      </c>
      <c r="AH356" s="346" t="s">
        <v>1214</v>
      </c>
      <c r="AI356" s="346" t="s">
        <v>11302</v>
      </c>
      <c r="AJ356" s="346" t="s">
        <v>5833</v>
      </c>
      <c r="AK356" s="346" t="s">
        <v>6483</v>
      </c>
      <c r="AL356" s="346" t="s">
        <v>5712</v>
      </c>
      <c r="AM356" s="347">
        <v>46706</v>
      </c>
      <c r="AN356" s="345">
        <v>24</v>
      </c>
      <c r="AO356" s="345">
        <v>872.87</v>
      </c>
      <c r="AP356" s="346" t="s">
        <v>9250</v>
      </c>
      <c r="AQ356" s="345">
        <v>1353299</v>
      </c>
      <c r="AR356" s="345">
        <v>2077.44</v>
      </c>
      <c r="AS356" s="346" t="s">
        <v>733</v>
      </c>
      <c r="AT356" s="345">
        <v>0.83</v>
      </c>
      <c r="AU356" s="346" t="s">
        <v>1214</v>
      </c>
      <c r="AV356" s="345">
        <v>645</v>
      </c>
      <c r="AW356" s="346" t="s">
        <v>5800</v>
      </c>
      <c r="AX356" s="346" t="s">
        <v>5668</v>
      </c>
      <c r="AY356" s="346" t="s">
        <v>3320</v>
      </c>
      <c r="AZ356" s="346" t="s">
        <v>733</v>
      </c>
      <c r="BA356" s="346" t="s">
        <v>733</v>
      </c>
      <c r="BB356" s="346" t="s">
        <v>3320</v>
      </c>
      <c r="BC356" s="346" t="s">
        <v>3320</v>
      </c>
      <c r="BD356" s="348"/>
      <c r="BE356" s="345">
        <v>365</v>
      </c>
      <c r="BF356" s="346" t="s">
        <v>3320</v>
      </c>
      <c r="BG356" s="346" t="s">
        <v>3320</v>
      </c>
      <c r="BH356" s="345">
        <v>30</v>
      </c>
      <c r="BI356" s="347">
        <v>46106</v>
      </c>
      <c r="BJ356" s="346" t="s">
        <v>3320</v>
      </c>
      <c r="BK356" s="345">
        <v>8</v>
      </c>
      <c r="BL356" s="346" t="s">
        <v>12260</v>
      </c>
      <c r="BM356" s="345">
        <v>314235000</v>
      </c>
      <c r="BN356" s="346" t="s">
        <v>3320</v>
      </c>
      <c r="BO356" s="346" t="s">
        <v>3320</v>
      </c>
      <c r="BP356" s="346" t="s">
        <v>3320</v>
      </c>
      <c r="BQ356" s="346" t="s">
        <v>3320</v>
      </c>
      <c r="BR356" s="346" t="s">
        <v>3320</v>
      </c>
      <c r="BS356" s="346" t="s">
        <v>3320</v>
      </c>
      <c r="BT356" s="346" t="s">
        <v>3320</v>
      </c>
      <c r="BU356" s="346" t="s">
        <v>3320</v>
      </c>
      <c r="BV356" s="346" t="s">
        <v>3320</v>
      </c>
      <c r="BW356" s="346" t="s">
        <v>3320</v>
      </c>
      <c r="BX356" s="348"/>
      <c r="BY356" s="346" t="s">
        <v>3320</v>
      </c>
      <c r="BZ356" s="346" t="s">
        <v>3320</v>
      </c>
      <c r="CA356" s="346" t="s">
        <v>3320</v>
      </c>
      <c r="CB356" s="346" t="s">
        <v>3320</v>
      </c>
      <c r="CC356" s="346" t="s">
        <v>3320</v>
      </c>
      <c r="CD356" s="346" t="s">
        <v>3320</v>
      </c>
      <c r="CE356" s="346" t="s">
        <v>3320</v>
      </c>
      <c r="CF356" s="346" t="s">
        <v>3320</v>
      </c>
      <c r="CG356" s="346" t="s">
        <v>3320</v>
      </c>
      <c r="CH356" s="348"/>
      <c r="CI356" s="346" t="s">
        <v>3320</v>
      </c>
      <c r="CJ356" s="346" t="s">
        <v>3320</v>
      </c>
      <c r="CK356" s="346" t="s">
        <v>3320</v>
      </c>
      <c r="CL356" s="346" t="s">
        <v>3320</v>
      </c>
      <c r="CM356" s="346" t="s">
        <v>3320</v>
      </c>
      <c r="CN356" s="346" t="s">
        <v>3320</v>
      </c>
      <c r="CO356" s="346" t="s">
        <v>3320</v>
      </c>
      <c r="CP356" s="346" t="s">
        <v>3320</v>
      </c>
      <c r="CQ356" s="346" t="s">
        <v>3320</v>
      </c>
      <c r="CR356" s="346" t="s">
        <v>3320</v>
      </c>
      <c r="CS356" s="346" t="s">
        <v>3320</v>
      </c>
      <c r="CT356" s="346" t="s">
        <v>3320</v>
      </c>
      <c r="CU356" s="346" t="s">
        <v>3320</v>
      </c>
      <c r="CV356" s="346" t="s">
        <v>3320</v>
      </c>
      <c r="CW356" s="346" t="s">
        <v>3320</v>
      </c>
      <c r="CX356" s="346" t="s">
        <v>3320</v>
      </c>
      <c r="CY356" s="346" t="s">
        <v>3320</v>
      </c>
      <c r="CZ356" s="346" t="s">
        <v>3320</v>
      </c>
      <c r="DA356" s="346" t="s">
        <v>3320</v>
      </c>
      <c r="DB356" s="346" t="s">
        <v>3320</v>
      </c>
      <c r="DC356" s="346" t="s">
        <v>3320</v>
      </c>
      <c r="DD356" s="346" t="s">
        <v>3320</v>
      </c>
      <c r="DE356" s="346" t="s">
        <v>3320</v>
      </c>
      <c r="DF356" s="346" t="s">
        <v>3320</v>
      </c>
      <c r="DG356" s="346" t="s">
        <v>3320</v>
      </c>
      <c r="DH356" s="346" t="s">
        <v>3320</v>
      </c>
      <c r="DI356" s="346" t="s">
        <v>3320</v>
      </c>
      <c r="DJ356" s="346" t="s">
        <v>3320</v>
      </c>
      <c r="DK356" s="346" t="s">
        <v>3320</v>
      </c>
      <c r="DL356" s="346" t="s">
        <v>3320</v>
      </c>
      <c r="DM356" s="346" t="s">
        <v>3320</v>
      </c>
      <c r="DN356" s="346" t="s">
        <v>3320</v>
      </c>
      <c r="DO356" s="346" t="s">
        <v>3320</v>
      </c>
      <c r="DP356" s="346" t="s">
        <v>3320</v>
      </c>
      <c r="DQ356" s="346" t="s">
        <v>3320</v>
      </c>
      <c r="DR356" s="346" t="s">
        <v>3320</v>
      </c>
      <c r="DS356" s="346" t="s">
        <v>3320</v>
      </c>
      <c r="DT356" s="346" t="s">
        <v>3320</v>
      </c>
      <c r="DU356" s="346" t="s">
        <v>3320</v>
      </c>
      <c r="DV356" s="346" t="s">
        <v>3320</v>
      </c>
      <c r="DW356" s="346" t="s">
        <v>3320</v>
      </c>
      <c r="DX356" s="346" t="s">
        <v>3320</v>
      </c>
      <c r="DY356" s="346" t="s">
        <v>3320</v>
      </c>
      <c r="DZ356" s="346" t="s">
        <v>3320</v>
      </c>
      <c r="EA356" s="346" t="s">
        <v>3320</v>
      </c>
      <c r="EB356" s="346" t="s">
        <v>3320</v>
      </c>
      <c r="EC356" s="346" t="s">
        <v>3320</v>
      </c>
      <c r="ED356" s="346" t="s">
        <v>3320</v>
      </c>
      <c r="EE356" s="346" t="s">
        <v>3320</v>
      </c>
      <c r="EF356" s="345">
        <v>916518970</v>
      </c>
      <c r="EG356" s="346" t="s">
        <v>1214</v>
      </c>
      <c r="EH356" s="346" t="s">
        <v>733</v>
      </c>
      <c r="EI356" s="346" t="s">
        <v>733</v>
      </c>
      <c r="EJ356" s="346" t="s">
        <v>733</v>
      </c>
      <c r="EK356" s="346" t="s">
        <v>12261</v>
      </c>
      <c r="EL356" s="346" t="s">
        <v>12262</v>
      </c>
      <c r="EM356" s="179" t="s">
        <v>12263</v>
      </c>
      <c r="EN356" s="348"/>
      <c r="EO356" s="346" t="s">
        <v>10149</v>
      </c>
      <c r="EP356" s="346" t="s">
        <v>3320</v>
      </c>
      <c r="EQ356" s="346" t="s">
        <v>3320</v>
      </c>
      <c r="ER356" s="346" t="s">
        <v>3320</v>
      </c>
      <c r="ES356" s="346" t="s">
        <v>3320</v>
      </c>
      <c r="ET356" s="346" t="s">
        <v>3320</v>
      </c>
      <c r="EU356" s="346" t="s">
        <v>3320</v>
      </c>
      <c r="EV356" s="346" t="s">
        <v>3320</v>
      </c>
      <c r="EW356" s="346" t="s">
        <v>3320</v>
      </c>
      <c r="EX356" s="346" t="s">
        <v>3320</v>
      </c>
      <c r="EY356" s="346" t="s">
        <v>3320</v>
      </c>
      <c r="EZ356" s="346" t="s">
        <v>3320</v>
      </c>
      <c r="FA356" s="346" t="s">
        <v>3320</v>
      </c>
      <c r="FB356" s="346" t="s">
        <v>3320</v>
      </c>
      <c r="FC356" s="346" t="s">
        <v>3320</v>
      </c>
      <c r="FD356" s="346" t="s">
        <v>3320</v>
      </c>
      <c r="FE356" s="346" t="s">
        <v>1214</v>
      </c>
      <c r="FF356" s="346" t="s">
        <v>3320</v>
      </c>
      <c r="FG356" s="346" t="s">
        <v>1214</v>
      </c>
      <c r="FH356" s="346" t="s">
        <v>3320</v>
      </c>
      <c r="FI356" s="346" t="s">
        <v>3320</v>
      </c>
      <c r="FJ356" s="346" t="s">
        <v>3320</v>
      </c>
      <c r="FK356" s="346" t="s">
        <v>3320</v>
      </c>
      <c r="FL356" s="346" t="s">
        <v>1214</v>
      </c>
      <c r="FM356" s="346" t="s">
        <v>3320</v>
      </c>
      <c r="FN356" s="346" t="s">
        <v>3320</v>
      </c>
      <c r="FO356" s="346" t="s">
        <v>1214</v>
      </c>
      <c r="FP356" s="346" t="s">
        <v>3320</v>
      </c>
      <c r="FQ356" s="346" t="s">
        <v>3320</v>
      </c>
      <c r="FR356" s="346" t="s">
        <v>3320</v>
      </c>
      <c r="FS356" s="346" t="s">
        <v>3320</v>
      </c>
      <c r="FT356" s="346" t="s">
        <v>3320</v>
      </c>
      <c r="FU356" s="346" t="s">
        <v>3320</v>
      </c>
      <c r="FV356" s="346" t="s">
        <v>3320</v>
      </c>
      <c r="FW356" s="346" t="s">
        <v>3320</v>
      </c>
      <c r="FX356" s="350">
        <v>46078.607824074075</v>
      </c>
      <c r="FY356" s="346" t="s">
        <v>3320</v>
      </c>
      <c r="FZ356" s="346" t="s">
        <v>10029</v>
      </c>
      <c r="GA356" s="346" t="s">
        <v>3320</v>
      </c>
      <c r="GB356" s="346" t="s">
        <v>3320</v>
      </c>
      <c r="GC356" s="346" t="s">
        <v>3320</v>
      </c>
      <c r="GD356" s="346" t="s">
        <v>3320</v>
      </c>
      <c r="GE356" s="346" t="s">
        <v>3320</v>
      </c>
      <c r="GF356" s="346" t="s">
        <v>3320</v>
      </c>
      <c r="GG356" s="346" t="s">
        <v>3320</v>
      </c>
      <c r="GH356" s="346" t="s">
        <v>3320</v>
      </c>
      <c r="GI356" s="346" t="s">
        <v>3320</v>
      </c>
      <c r="GJ356" s="346" t="s">
        <v>3320</v>
      </c>
      <c r="GK356" s="346" t="s">
        <v>3320</v>
      </c>
      <c r="GL356" s="346" t="s">
        <v>3320</v>
      </c>
      <c r="GM356" s="346" t="s">
        <v>3320</v>
      </c>
      <c r="GN356" s="346" t="s">
        <v>3320</v>
      </c>
      <c r="GO356" s="346" t="s">
        <v>3320</v>
      </c>
      <c r="GP356" s="346" t="s">
        <v>3320</v>
      </c>
      <c r="GQ356" s="346" t="s">
        <v>3320</v>
      </c>
      <c r="GR356" s="346" t="s">
        <v>3320</v>
      </c>
      <c r="GS356" s="346" t="s">
        <v>3320</v>
      </c>
      <c r="GT356" s="346" t="s">
        <v>3320</v>
      </c>
      <c r="GU356" s="346" t="s">
        <v>3320</v>
      </c>
      <c r="GV356" s="346" t="s">
        <v>3320</v>
      </c>
      <c r="GW356" s="346" t="s">
        <v>3320</v>
      </c>
      <c r="GX356" s="346" t="s">
        <v>3320</v>
      </c>
      <c r="GY356" s="346" t="s">
        <v>3320</v>
      </c>
      <c r="GZ356" s="346" t="s">
        <v>3320</v>
      </c>
      <c r="HA356" s="346" t="s">
        <v>3320</v>
      </c>
      <c r="HB356" s="346" t="s">
        <v>3320</v>
      </c>
      <c r="HC356" s="346" t="s">
        <v>3320</v>
      </c>
      <c r="HD356" s="346" t="s">
        <v>3320</v>
      </c>
      <c r="HE356" s="346" t="s">
        <v>3320</v>
      </c>
      <c r="HF356" s="346" t="s">
        <v>3320</v>
      </c>
      <c r="HG356" s="346" t="s">
        <v>3320</v>
      </c>
      <c r="HH356" s="346" t="s">
        <v>3320</v>
      </c>
      <c r="HI356" s="346" t="s">
        <v>3320</v>
      </c>
      <c r="HJ356" s="346" t="s">
        <v>3320</v>
      </c>
      <c r="HK356" s="346" t="s">
        <v>3320</v>
      </c>
      <c r="HL356" s="346" t="s">
        <v>3320</v>
      </c>
    </row>
    <row r="357" spans="1:220" ht="15.75" thickBot="1">
      <c r="A357" s="344" t="s">
        <v>11522</v>
      </c>
      <c r="B357" s="345">
        <v>330</v>
      </c>
      <c r="C357" s="346" t="s">
        <v>12264</v>
      </c>
      <c r="D357" s="346" t="s">
        <v>5698</v>
      </c>
      <c r="E357" s="345">
        <v>330</v>
      </c>
      <c r="F357" s="346" t="s">
        <v>12265</v>
      </c>
      <c r="G357" s="346" t="s">
        <v>270</v>
      </c>
      <c r="H357" s="346" t="s">
        <v>12266</v>
      </c>
      <c r="I357" s="346" t="s">
        <v>5643</v>
      </c>
      <c r="J357" s="346" t="s">
        <v>12267</v>
      </c>
      <c r="K357" s="346" t="s">
        <v>5698</v>
      </c>
      <c r="L357" s="346" t="s">
        <v>5698</v>
      </c>
      <c r="M357" s="346" t="s">
        <v>5698</v>
      </c>
      <c r="N357" s="346" t="s">
        <v>12268</v>
      </c>
      <c r="O357" s="346" t="s">
        <v>7667</v>
      </c>
      <c r="P357" s="346" t="s">
        <v>270</v>
      </c>
      <c r="Q357" s="346" t="s">
        <v>12269</v>
      </c>
      <c r="R357" s="346" t="s">
        <v>7669</v>
      </c>
      <c r="S357" s="346" t="s">
        <v>12270</v>
      </c>
      <c r="T357" s="346" t="s">
        <v>12271</v>
      </c>
      <c r="U357" s="346" t="s">
        <v>12272</v>
      </c>
      <c r="V357" s="346" t="s">
        <v>733</v>
      </c>
      <c r="W357" s="346" t="s">
        <v>733</v>
      </c>
      <c r="X357" s="346" t="s">
        <v>733</v>
      </c>
      <c r="Y357" s="346" t="s">
        <v>3320</v>
      </c>
      <c r="Z357" s="346" t="s">
        <v>12273</v>
      </c>
      <c r="AA357" s="346" t="s">
        <v>733</v>
      </c>
      <c r="AB357" s="346" t="s">
        <v>12274</v>
      </c>
      <c r="AC357" s="346" t="s">
        <v>12275</v>
      </c>
      <c r="AD357" s="346" t="s">
        <v>12276</v>
      </c>
      <c r="AE357" s="346" t="s">
        <v>12277</v>
      </c>
      <c r="AF357" s="346" t="s">
        <v>12276</v>
      </c>
      <c r="AG357" s="346" t="s">
        <v>12278</v>
      </c>
      <c r="AH357" s="346" t="s">
        <v>1214</v>
      </c>
      <c r="AI357" s="346" t="s">
        <v>3320</v>
      </c>
      <c r="AJ357" s="346" t="s">
        <v>5747</v>
      </c>
      <c r="AK357" s="346" t="s">
        <v>6646</v>
      </c>
      <c r="AL357" s="346" t="s">
        <v>5665</v>
      </c>
      <c r="AM357" s="347">
        <v>46919</v>
      </c>
      <c r="AN357" s="345">
        <v>18</v>
      </c>
      <c r="AO357" s="345">
        <v>100</v>
      </c>
      <c r="AP357" s="346" t="s">
        <v>5666</v>
      </c>
      <c r="AQ357" s="345">
        <v>400</v>
      </c>
      <c r="AR357" s="345">
        <v>350</v>
      </c>
      <c r="AS357" s="346" t="s">
        <v>733</v>
      </c>
      <c r="AT357" s="345">
        <v>2</v>
      </c>
      <c r="AU357" s="346" t="s">
        <v>1214</v>
      </c>
      <c r="AV357" s="345">
        <v>323</v>
      </c>
      <c r="AW357" s="346" t="s">
        <v>5713</v>
      </c>
      <c r="AX357" s="346" t="s">
        <v>5668</v>
      </c>
      <c r="AY357" s="346" t="s">
        <v>3320</v>
      </c>
      <c r="AZ357" s="346" t="s">
        <v>733</v>
      </c>
      <c r="BA357" s="346" t="s">
        <v>733</v>
      </c>
      <c r="BB357" s="345">
        <v>32</v>
      </c>
      <c r="BC357" s="345">
        <v>223</v>
      </c>
      <c r="BD357" s="346" t="s">
        <v>12279</v>
      </c>
      <c r="BE357" s="345">
        <v>342</v>
      </c>
      <c r="BF357" s="345">
        <v>85</v>
      </c>
      <c r="BG357" s="345">
        <v>40</v>
      </c>
      <c r="BH357" s="345">
        <v>30</v>
      </c>
      <c r="BI357" s="347">
        <v>46183</v>
      </c>
      <c r="BJ357" s="345">
        <v>0.5</v>
      </c>
      <c r="BK357" s="345">
        <v>30</v>
      </c>
      <c r="BL357" s="345">
        <v>312</v>
      </c>
      <c r="BM357" s="345">
        <v>2323</v>
      </c>
      <c r="BN357" s="346" t="s">
        <v>3320</v>
      </c>
      <c r="BO357" s="346" t="s">
        <v>3320</v>
      </c>
      <c r="BP357" s="346" t="s">
        <v>3320</v>
      </c>
      <c r="BQ357" s="346" t="s">
        <v>3320</v>
      </c>
      <c r="BR357" s="346" t="s">
        <v>3320</v>
      </c>
      <c r="BS357" s="346" t="s">
        <v>3320</v>
      </c>
      <c r="BT357" s="346" t="s">
        <v>3320</v>
      </c>
      <c r="BU357" s="346" t="s">
        <v>3320</v>
      </c>
      <c r="BV357" s="346" t="s">
        <v>3320</v>
      </c>
      <c r="BW357" s="346" t="s">
        <v>3320</v>
      </c>
      <c r="BX357" s="348"/>
      <c r="BY357" s="346" t="s">
        <v>3320</v>
      </c>
      <c r="BZ357" s="346" t="s">
        <v>3320</v>
      </c>
      <c r="CA357" s="346" t="s">
        <v>3320</v>
      </c>
      <c r="CB357" s="346" t="s">
        <v>3320</v>
      </c>
      <c r="CC357" s="346" t="s">
        <v>3320</v>
      </c>
      <c r="CD357" s="346" t="s">
        <v>3320</v>
      </c>
      <c r="CE357" s="346" t="s">
        <v>3320</v>
      </c>
      <c r="CF357" s="346" t="s">
        <v>3320</v>
      </c>
      <c r="CG357" s="346" t="s">
        <v>3320</v>
      </c>
      <c r="CH357" s="348"/>
      <c r="CI357" s="346" t="s">
        <v>3320</v>
      </c>
      <c r="CJ357" s="346" t="s">
        <v>3320</v>
      </c>
      <c r="CK357" s="346" t="s">
        <v>3320</v>
      </c>
      <c r="CL357" s="346" t="s">
        <v>3320</v>
      </c>
      <c r="CM357" s="346" t="s">
        <v>3320</v>
      </c>
      <c r="CN357" s="346" t="s">
        <v>3320</v>
      </c>
      <c r="CO357" s="346" t="s">
        <v>3320</v>
      </c>
      <c r="CP357" s="346" t="s">
        <v>3320</v>
      </c>
      <c r="CQ357" s="346" t="s">
        <v>3320</v>
      </c>
      <c r="CR357" s="346" t="s">
        <v>3320</v>
      </c>
      <c r="CS357" s="346" t="s">
        <v>3320</v>
      </c>
      <c r="CT357" s="346" t="s">
        <v>3320</v>
      </c>
      <c r="CU357" s="346" t="s">
        <v>3320</v>
      </c>
      <c r="CV357" s="346" t="s">
        <v>3320</v>
      </c>
      <c r="CW357" s="346" t="s">
        <v>3320</v>
      </c>
      <c r="CX357" s="346" t="s">
        <v>3320</v>
      </c>
      <c r="CY357" s="346" t="s">
        <v>3320</v>
      </c>
      <c r="CZ357" s="346" t="s">
        <v>3320</v>
      </c>
      <c r="DA357" s="346" t="s">
        <v>3320</v>
      </c>
      <c r="DB357" s="346" t="s">
        <v>3320</v>
      </c>
      <c r="DC357" s="346" t="s">
        <v>3320</v>
      </c>
      <c r="DD357" s="346" t="s">
        <v>3320</v>
      </c>
      <c r="DE357" s="346" t="s">
        <v>3320</v>
      </c>
      <c r="DF357" s="346" t="s">
        <v>3320</v>
      </c>
      <c r="DG357" s="346" t="s">
        <v>3320</v>
      </c>
      <c r="DH357" s="346" t="s">
        <v>3320</v>
      </c>
      <c r="DI357" s="346" t="s">
        <v>3320</v>
      </c>
      <c r="DJ357" s="346" t="s">
        <v>3320</v>
      </c>
      <c r="DK357" s="346" t="s">
        <v>3320</v>
      </c>
      <c r="DL357" s="346" t="s">
        <v>3320</v>
      </c>
      <c r="DM357" s="346" t="s">
        <v>3320</v>
      </c>
      <c r="DN357" s="346" t="s">
        <v>3320</v>
      </c>
      <c r="DO357" s="346" t="s">
        <v>3320</v>
      </c>
      <c r="DP357" s="346" t="s">
        <v>3320</v>
      </c>
      <c r="DQ357" s="346" t="s">
        <v>3320</v>
      </c>
      <c r="DR357" s="346" t="s">
        <v>3320</v>
      </c>
      <c r="DS357" s="346" t="s">
        <v>3320</v>
      </c>
      <c r="DT357" s="346" t="s">
        <v>3320</v>
      </c>
      <c r="DU357" s="346" t="s">
        <v>3320</v>
      </c>
      <c r="DV357" s="346" t="s">
        <v>3320</v>
      </c>
      <c r="DW357" s="346" t="s">
        <v>3320</v>
      </c>
      <c r="DX357" s="346" t="s">
        <v>3320</v>
      </c>
      <c r="DY357" s="346" t="s">
        <v>3320</v>
      </c>
      <c r="DZ357" s="346" t="s">
        <v>3320</v>
      </c>
      <c r="EA357" s="346" t="s">
        <v>3320</v>
      </c>
      <c r="EB357" s="346" t="s">
        <v>3320</v>
      </c>
      <c r="EC357" s="346" t="s">
        <v>3320</v>
      </c>
      <c r="ED357" s="346" t="s">
        <v>3320</v>
      </c>
      <c r="EE357" s="346" t="s">
        <v>3320</v>
      </c>
      <c r="EF357" s="345">
        <v>32432</v>
      </c>
      <c r="EG357" s="346" t="s">
        <v>733</v>
      </c>
      <c r="EH357" s="346" t="s">
        <v>733</v>
      </c>
      <c r="EI357" s="346" t="s">
        <v>733</v>
      </c>
      <c r="EJ357" s="346" t="s">
        <v>733</v>
      </c>
      <c r="EK357" s="346" t="s">
        <v>537</v>
      </c>
      <c r="EL357" s="346" t="s">
        <v>12280</v>
      </c>
      <c r="EM357" s="346" t="s">
        <v>12281</v>
      </c>
      <c r="EN357" s="348"/>
      <c r="EO357" s="346" t="s">
        <v>10150</v>
      </c>
      <c r="EP357" s="346" t="s">
        <v>3320</v>
      </c>
      <c r="EQ357" s="346" t="s">
        <v>3320</v>
      </c>
      <c r="ER357" s="346" t="s">
        <v>3320</v>
      </c>
      <c r="ES357" s="346" t="s">
        <v>3320</v>
      </c>
      <c r="ET357" s="346" t="s">
        <v>3320</v>
      </c>
      <c r="EU357" s="346" t="s">
        <v>3320</v>
      </c>
      <c r="EV357" s="346" t="s">
        <v>3320</v>
      </c>
      <c r="EW357" s="346" t="s">
        <v>3320</v>
      </c>
      <c r="EX357" s="346" t="s">
        <v>3320</v>
      </c>
      <c r="EY357" s="346" t="s">
        <v>3320</v>
      </c>
      <c r="EZ357" s="346" t="s">
        <v>3320</v>
      </c>
      <c r="FA357" s="346" t="s">
        <v>3320</v>
      </c>
      <c r="FB357" s="346" t="s">
        <v>3320</v>
      </c>
      <c r="FC357" s="346" t="s">
        <v>3320</v>
      </c>
      <c r="FD357" s="346" t="s">
        <v>3320</v>
      </c>
      <c r="FE357" s="346" t="s">
        <v>1214</v>
      </c>
      <c r="FF357" s="346" t="s">
        <v>3320</v>
      </c>
      <c r="FG357" s="346" t="s">
        <v>3320</v>
      </c>
      <c r="FH357" s="346" t="s">
        <v>3320</v>
      </c>
      <c r="FI357" s="346" t="s">
        <v>3320</v>
      </c>
      <c r="FJ357" s="346" t="s">
        <v>3320</v>
      </c>
      <c r="FK357" s="346" t="s">
        <v>3320</v>
      </c>
      <c r="FL357" s="346" t="s">
        <v>3320</v>
      </c>
      <c r="FM357" s="346" t="s">
        <v>3320</v>
      </c>
      <c r="FN357" s="346" t="s">
        <v>3320</v>
      </c>
      <c r="FO357" s="346" t="s">
        <v>3320</v>
      </c>
      <c r="FP357" s="346" t="s">
        <v>3320</v>
      </c>
      <c r="FQ357" s="346" t="s">
        <v>3320</v>
      </c>
      <c r="FR357" s="346" t="s">
        <v>3320</v>
      </c>
      <c r="FS357" s="346" t="s">
        <v>3320</v>
      </c>
      <c r="FT357" s="346" t="s">
        <v>3320</v>
      </c>
      <c r="FU357" s="346" t="s">
        <v>3320</v>
      </c>
      <c r="FV357" s="346" t="s">
        <v>3320</v>
      </c>
      <c r="FW357" s="346" t="s">
        <v>3320</v>
      </c>
      <c r="FX357" s="350">
        <v>46065.939826388887</v>
      </c>
      <c r="FY357" s="346" t="s">
        <v>3320</v>
      </c>
      <c r="FZ357" s="346" t="s">
        <v>10029</v>
      </c>
      <c r="GA357" s="346" t="s">
        <v>3320</v>
      </c>
      <c r="GB357" s="346" t="s">
        <v>3320</v>
      </c>
      <c r="GC357" s="346" t="s">
        <v>3320</v>
      </c>
      <c r="GD357" s="346" t="s">
        <v>3320</v>
      </c>
      <c r="GE357" s="346" t="s">
        <v>3320</v>
      </c>
      <c r="GF357" s="346" t="s">
        <v>3320</v>
      </c>
      <c r="GG357" s="346" t="s">
        <v>3320</v>
      </c>
      <c r="GH357" s="346" t="s">
        <v>3320</v>
      </c>
      <c r="GI357" s="346" t="s">
        <v>3320</v>
      </c>
      <c r="GJ357" s="346" t="s">
        <v>3320</v>
      </c>
      <c r="GK357" s="346" t="s">
        <v>3320</v>
      </c>
      <c r="GL357" s="346" t="s">
        <v>3320</v>
      </c>
      <c r="GM357" s="346" t="s">
        <v>3320</v>
      </c>
      <c r="GN357" s="346" t="s">
        <v>3320</v>
      </c>
      <c r="GO357" s="346" t="s">
        <v>3320</v>
      </c>
      <c r="GP357" s="346" t="s">
        <v>3320</v>
      </c>
      <c r="GQ357" s="346" t="s">
        <v>3320</v>
      </c>
      <c r="GR357" s="346" t="s">
        <v>3320</v>
      </c>
      <c r="GS357" s="346" t="s">
        <v>3320</v>
      </c>
      <c r="GT357" s="346" t="s">
        <v>3320</v>
      </c>
      <c r="GU357" s="346" t="s">
        <v>3320</v>
      </c>
      <c r="GV357" s="346" t="s">
        <v>3320</v>
      </c>
      <c r="GW357" s="346" t="s">
        <v>3320</v>
      </c>
      <c r="GX357" s="346" t="s">
        <v>3320</v>
      </c>
      <c r="GY357" s="346" t="s">
        <v>3320</v>
      </c>
      <c r="GZ357" s="346" t="s">
        <v>3320</v>
      </c>
      <c r="HA357" s="346" t="s">
        <v>3320</v>
      </c>
      <c r="HB357" s="346" t="s">
        <v>3320</v>
      </c>
      <c r="HC357" s="346" t="s">
        <v>3320</v>
      </c>
      <c r="HD357" s="346" t="s">
        <v>3320</v>
      </c>
      <c r="HE357" s="346" t="s">
        <v>3320</v>
      </c>
      <c r="HF357" s="346" t="s">
        <v>3320</v>
      </c>
      <c r="HG357" s="346" t="s">
        <v>3320</v>
      </c>
      <c r="HH357" s="346" t="s">
        <v>3320</v>
      </c>
      <c r="HI357" s="346" t="s">
        <v>3320</v>
      </c>
      <c r="HJ357" s="346" t="s">
        <v>3320</v>
      </c>
      <c r="HK357" s="346" t="s">
        <v>3320</v>
      </c>
      <c r="HL357" s="346" t="s">
        <v>3320</v>
      </c>
    </row>
    <row r="358" spans="1:220" ht="15.75" thickBot="1">
      <c r="A358" s="344" t="s">
        <v>11522</v>
      </c>
      <c r="B358" s="345">
        <v>326</v>
      </c>
      <c r="C358" s="346" t="s">
        <v>12282</v>
      </c>
      <c r="D358" s="346" t="s">
        <v>5698</v>
      </c>
      <c r="E358" s="345">
        <v>326</v>
      </c>
      <c r="F358" s="346" t="s">
        <v>11607</v>
      </c>
      <c r="G358" s="346" t="s">
        <v>11608</v>
      </c>
      <c r="H358" s="346" t="s">
        <v>11563</v>
      </c>
      <c r="I358" s="346" t="s">
        <v>5698</v>
      </c>
      <c r="J358" s="346" t="s">
        <v>11609</v>
      </c>
      <c r="K358" s="346" t="s">
        <v>11610</v>
      </c>
      <c r="L358" s="346" t="s">
        <v>5698</v>
      </c>
      <c r="M358" s="346" t="s">
        <v>5698</v>
      </c>
      <c r="N358" s="346" t="s">
        <v>11611</v>
      </c>
      <c r="O358" s="346" t="s">
        <v>11612</v>
      </c>
      <c r="P358" s="346" t="s">
        <v>3320</v>
      </c>
      <c r="Q358" s="346" t="s">
        <v>11613</v>
      </c>
      <c r="R358" s="346" t="s">
        <v>5698</v>
      </c>
      <c r="S358" s="346" t="s">
        <v>11614</v>
      </c>
      <c r="T358" s="346" t="s">
        <v>11615</v>
      </c>
      <c r="U358" s="346" t="s">
        <v>11616</v>
      </c>
      <c r="V358" s="346" t="s">
        <v>733</v>
      </c>
      <c r="W358" s="346" t="s">
        <v>733</v>
      </c>
      <c r="X358" s="346" t="s">
        <v>733</v>
      </c>
      <c r="Y358" s="346" t="s">
        <v>3320</v>
      </c>
      <c r="Z358" s="346" t="s">
        <v>11617</v>
      </c>
      <c r="AA358" s="346" t="s">
        <v>733</v>
      </c>
      <c r="AB358" s="346" t="s">
        <v>11618</v>
      </c>
      <c r="AC358" s="346" t="s">
        <v>11619</v>
      </c>
      <c r="AD358" s="346" t="s">
        <v>11620</v>
      </c>
      <c r="AE358" s="346" t="s">
        <v>11621</v>
      </c>
      <c r="AF358" s="346" t="s">
        <v>11622</v>
      </c>
      <c r="AG358" s="346" t="s">
        <v>11623</v>
      </c>
      <c r="AH358" s="346" t="s">
        <v>3320</v>
      </c>
      <c r="AI358" s="346" t="s">
        <v>3320</v>
      </c>
      <c r="AJ358" s="346" t="s">
        <v>3320</v>
      </c>
      <c r="AK358" s="346" t="s">
        <v>3320</v>
      </c>
      <c r="AL358" s="346" t="s">
        <v>3320</v>
      </c>
      <c r="AM358" s="346" t="s">
        <v>3320</v>
      </c>
      <c r="AN358" s="346" t="s">
        <v>3320</v>
      </c>
      <c r="AO358" s="346" t="s">
        <v>3320</v>
      </c>
      <c r="AP358" s="346" t="s">
        <v>3320</v>
      </c>
      <c r="AQ358" s="346" t="s">
        <v>3320</v>
      </c>
      <c r="AR358" s="346" t="s">
        <v>3320</v>
      </c>
      <c r="AS358" s="346" t="s">
        <v>3320</v>
      </c>
      <c r="AT358" s="346" t="s">
        <v>3320</v>
      </c>
      <c r="AU358" s="346" t="s">
        <v>3320</v>
      </c>
      <c r="AV358" s="346" t="s">
        <v>3320</v>
      </c>
      <c r="AW358" s="346" t="s">
        <v>3320</v>
      </c>
      <c r="AX358" s="346" t="s">
        <v>3320</v>
      </c>
      <c r="AY358" s="346" t="s">
        <v>3320</v>
      </c>
      <c r="AZ358" s="346" t="s">
        <v>3320</v>
      </c>
      <c r="BA358" s="346" t="s">
        <v>3320</v>
      </c>
      <c r="BB358" s="346" t="s">
        <v>3320</v>
      </c>
      <c r="BC358" s="346" t="s">
        <v>3320</v>
      </c>
      <c r="BD358" s="348"/>
      <c r="BE358" s="346" t="s">
        <v>3320</v>
      </c>
      <c r="BF358" s="346" t="s">
        <v>3320</v>
      </c>
      <c r="BG358" s="346" t="s">
        <v>3320</v>
      </c>
      <c r="BH358" s="346" t="s">
        <v>3320</v>
      </c>
      <c r="BI358" s="346" t="s">
        <v>3320</v>
      </c>
      <c r="BJ358" s="346" t="s">
        <v>3320</v>
      </c>
      <c r="BK358" s="346" t="s">
        <v>3320</v>
      </c>
      <c r="BL358" s="346" t="s">
        <v>3320</v>
      </c>
      <c r="BM358" s="346" t="s">
        <v>3320</v>
      </c>
      <c r="BN358" s="346" t="s">
        <v>3320</v>
      </c>
      <c r="BO358" s="346" t="s">
        <v>3320</v>
      </c>
      <c r="BP358" s="346" t="s">
        <v>3320</v>
      </c>
      <c r="BQ358" s="346" t="s">
        <v>3320</v>
      </c>
      <c r="BR358" s="346" t="s">
        <v>3320</v>
      </c>
      <c r="BS358" s="346" t="s">
        <v>3320</v>
      </c>
      <c r="BT358" s="346" t="s">
        <v>3320</v>
      </c>
      <c r="BU358" s="346" t="s">
        <v>3320</v>
      </c>
      <c r="BV358" s="346" t="s">
        <v>3320</v>
      </c>
      <c r="BW358" s="346" t="s">
        <v>3320</v>
      </c>
      <c r="BX358" s="348"/>
      <c r="BY358" s="346" t="s">
        <v>3320</v>
      </c>
      <c r="BZ358" s="346" t="s">
        <v>3320</v>
      </c>
      <c r="CA358" s="346" t="s">
        <v>3320</v>
      </c>
      <c r="CB358" s="346" t="s">
        <v>3320</v>
      </c>
      <c r="CC358" s="346" t="s">
        <v>3320</v>
      </c>
      <c r="CD358" s="346" t="s">
        <v>3320</v>
      </c>
      <c r="CE358" s="346" t="s">
        <v>3320</v>
      </c>
      <c r="CF358" s="346" t="s">
        <v>3320</v>
      </c>
      <c r="CG358" s="346" t="s">
        <v>3320</v>
      </c>
      <c r="CH358" s="348"/>
      <c r="CI358" s="346" t="s">
        <v>3320</v>
      </c>
      <c r="CJ358" s="346" t="s">
        <v>3320</v>
      </c>
      <c r="CK358" s="346" t="s">
        <v>3320</v>
      </c>
      <c r="CL358" s="346" t="s">
        <v>3320</v>
      </c>
      <c r="CM358" s="346" t="s">
        <v>3320</v>
      </c>
      <c r="CN358" s="346" t="s">
        <v>3320</v>
      </c>
      <c r="CO358" s="346" t="s">
        <v>3320</v>
      </c>
      <c r="CP358" s="346" t="s">
        <v>3320</v>
      </c>
      <c r="CQ358" s="346" t="s">
        <v>3320</v>
      </c>
      <c r="CR358" s="346" t="s">
        <v>3320</v>
      </c>
      <c r="CS358" s="346" t="s">
        <v>3320</v>
      </c>
      <c r="CT358" s="346" t="s">
        <v>3320</v>
      </c>
      <c r="CU358" s="346" t="s">
        <v>3320</v>
      </c>
      <c r="CV358" s="346" t="s">
        <v>3320</v>
      </c>
      <c r="CW358" s="346" t="s">
        <v>3320</v>
      </c>
      <c r="CX358" s="346" t="s">
        <v>3320</v>
      </c>
      <c r="CY358" s="346" t="s">
        <v>3320</v>
      </c>
      <c r="CZ358" s="346" t="s">
        <v>3320</v>
      </c>
      <c r="DA358" s="346" t="s">
        <v>3320</v>
      </c>
      <c r="DB358" s="346" t="s">
        <v>3320</v>
      </c>
      <c r="DC358" s="346" t="s">
        <v>3320</v>
      </c>
      <c r="DD358" s="346" t="s">
        <v>3320</v>
      </c>
      <c r="DE358" s="346" t="s">
        <v>3320</v>
      </c>
      <c r="DF358" s="346" t="s">
        <v>3320</v>
      </c>
      <c r="DG358" s="346" t="s">
        <v>3320</v>
      </c>
      <c r="DH358" s="346" t="s">
        <v>3320</v>
      </c>
      <c r="DI358" s="346" t="s">
        <v>3320</v>
      </c>
      <c r="DJ358" s="346" t="s">
        <v>3320</v>
      </c>
      <c r="DK358" s="346" t="s">
        <v>3320</v>
      </c>
      <c r="DL358" s="346" t="s">
        <v>3320</v>
      </c>
      <c r="DM358" s="346" t="s">
        <v>3320</v>
      </c>
      <c r="DN358" s="346" t="s">
        <v>3320</v>
      </c>
      <c r="DO358" s="346" t="s">
        <v>3320</v>
      </c>
      <c r="DP358" s="346" t="s">
        <v>3320</v>
      </c>
      <c r="DQ358" s="346" t="s">
        <v>3320</v>
      </c>
      <c r="DR358" s="346" t="s">
        <v>3320</v>
      </c>
      <c r="DS358" s="346" t="s">
        <v>3320</v>
      </c>
      <c r="DT358" s="346" t="s">
        <v>3320</v>
      </c>
      <c r="DU358" s="346" t="s">
        <v>3320</v>
      </c>
      <c r="DV358" s="346" t="s">
        <v>3320</v>
      </c>
      <c r="DW358" s="346" t="s">
        <v>3320</v>
      </c>
      <c r="DX358" s="346" t="s">
        <v>3320</v>
      </c>
      <c r="DY358" s="346" t="s">
        <v>3320</v>
      </c>
      <c r="DZ358" s="346" t="s">
        <v>3320</v>
      </c>
      <c r="EA358" s="346" t="s">
        <v>3320</v>
      </c>
      <c r="EB358" s="346" t="s">
        <v>3320</v>
      </c>
      <c r="EC358" s="346" t="s">
        <v>3320</v>
      </c>
      <c r="ED358" s="346" t="s">
        <v>3320</v>
      </c>
      <c r="EE358" s="346" t="s">
        <v>3320</v>
      </c>
      <c r="EF358" s="346" t="s">
        <v>3320</v>
      </c>
      <c r="EG358" s="346" t="s">
        <v>3320</v>
      </c>
      <c r="EH358" s="346" t="s">
        <v>3320</v>
      </c>
      <c r="EI358" s="346" t="s">
        <v>3320</v>
      </c>
      <c r="EJ358" s="346" t="s">
        <v>3320</v>
      </c>
      <c r="EK358" s="346" t="s">
        <v>3320</v>
      </c>
      <c r="EL358" s="346" t="s">
        <v>3320</v>
      </c>
      <c r="EM358" s="346" t="s">
        <v>3320</v>
      </c>
      <c r="EN358" s="348"/>
      <c r="EO358" s="346" t="s">
        <v>3320</v>
      </c>
      <c r="EP358" s="346" t="s">
        <v>3320</v>
      </c>
      <c r="EQ358" s="346" t="s">
        <v>3320</v>
      </c>
      <c r="ER358" s="346" t="s">
        <v>3320</v>
      </c>
      <c r="ES358" s="346" t="s">
        <v>3320</v>
      </c>
      <c r="ET358" s="346" t="s">
        <v>3320</v>
      </c>
      <c r="EU358" s="346" t="s">
        <v>3320</v>
      </c>
      <c r="EV358" s="346" t="s">
        <v>3320</v>
      </c>
      <c r="EW358" s="346" t="s">
        <v>3320</v>
      </c>
      <c r="EX358" s="346" t="s">
        <v>3320</v>
      </c>
      <c r="EY358" s="346" t="s">
        <v>3320</v>
      </c>
      <c r="EZ358" s="346" t="s">
        <v>3320</v>
      </c>
      <c r="FA358" s="346" t="s">
        <v>3320</v>
      </c>
      <c r="FB358" s="346" t="s">
        <v>3320</v>
      </c>
      <c r="FC358" s="346" t="s">
        <v>3320</v>
      </c>
      <c r="FD358" s="346" t="s">
        <v>3320</v>
      </c>
      <c r="FE358" s="346" t="s">
        <v>1214</v>
      </c>
      <c r="FF358" s="346" t="s">
        <v>3320</v>
      </c>
      <c r="FG358" s="346" t="s">
        <v>3320</v>
      </c>
      <c r="FH358" s="346" t="s">
        <v>3320</v>
      </c>
      <c r="FI358" s="346" t="s">
        <v>3320</v>
      </c>
      <c r="FJ358" s="346" t="s">
        <v>3320</v>
      </c>
      <c r="FK358" s="346" t="s">
        <v>3320</v>
      </c>
      <c r="FL358" s="346" t="s">
        <v>3320</v>
      </c>
      <c r="FM358" s="346" t="s">
        <v>3320</v>
      </c>
      <c r="FN358" s="346" t="s">
        <v>3320</v>
      </c>
      <c r="FO358" s="346" t="s">
        <v>3320</v>
      </c>
      <c r="FP358" s="346" t="s">
        <v>3320</v>
      </c>
      <c r="FQ358" s="346" t="s">
        <v>3320</v>
      </c>
      <c r="FR358" s="346" t="s">
        <v>3320</v>
      </c>
      <c r="FS358" s="346" t="s">
        <v>3320</v>
      </c>
      <c r="FT358" s="346" t="s">
        <v>3320</v>
      </c>
      <c r="FU358" s="346" t="s">
        <v>3320</v>
      </c>
      <c r="FV358" s="346" t="s">
        <v>3320</v>
      </c>
      <c r="FW358" s="346" t="s">
        <v>3320</v>
      </c>
      <c r="FX358" s="350">
        <v>46081.074999999997</v>
      </c>
      <c r="FY358" s="346" t="s">
        <v>3320</v>
      </c>
      <c r="FZ358" s="346" t="s">
        <v>10029</v>
      </c>
      <c r="GA358" s="346" t="s">
        <v>3320</v>
      </c>
      <c r="GB358" s="346" t="s">
        <v>3320</v>
      </c>
      <c r="GC358" s="346" t="s">
        <v>3320</v>
      </c>
      <c r="GD358" s="346" t="s">
        <v>3320</v>
      </c>
      <c r="GE358" s="346" t="s">
        <v>3320</v>
      </c>
      <c r="GF358" s="346" t="s">
        <v>3320</v>
      </c>
      <c r="GG358" s="346" t="s">
        <v>3320</v>
      </c>
      <c r="GH358" s="346" t="s">
        <v>3320</v>
      </c>
      <c r="GI358" s="346" t="s">
        <v>3320</v>
      </c>
      <c r="GJ358" s="346" t="s">
        <v>3320</v>
      </c>
      <c r="GK358" s="346" t="s">
        <v>3320</v>
      </c>
      <c r="GL358" s="346" t="s">
        <v>3320</v>
      </c>
      <c r="GM358" s="346" t="s">
        <v>3320</v>
      </c>
      <c r="GN358" s="346" t="s">
        <v>3320</v>
      </c>
      <c r="GO358" s="346" t="s">
        <v>3320</v>
      </c>
      <c r="GP358" s="346" t="s">
        <v>3320</v>
      </c>
      <c r="GQ358" s="346" t="s">
        <v>3320</v>
      </c>
      <c r="GR358" s="346" t="s">
        <v>3320</v>
      </c>
      <c r="GS358" s="346" t="s">
        <v>3320</v>
      </c>
      <c r="GT358" s="346" t="s">
        <v>3320</v>
      </c>
      <c r="GU358" s="346" t="s">
        <v>3320</v>
      </c>
      <c r="GV358" s="346" t="s">
        <v>3320</v>
      </c>
      <c r="GW358" s="346" t="s">
        <v>3320</v>
      </c>
      <c r="GX358" s="346" t="s">
        <v>3320</v>
      </c>
      <c r="GY358" s="346" t="s">
        <v>3320</v>
      </c>
      <c r="GZ358" s="346" t="s">
        <v>3320</v>
      </c>
      <c r="HA358" s="346" t="s">
        <v>3320</v>
      </c>
      <c r="HB358" s="346" t="s">
        <v>3320</v>
      </c>
      <c r="HC358" s="346" t="s">
        <v>3320</v>
      </c>
      <c r="HD358" s="346" t="s">
        <v>3320</v>
      </c>
      <c r="HE358" s="346" t="s">
        <v>3320</v>
      </c>
      <c r="HF358" s="346" t="s">
        <v>3320</v>
      </c>
      <c r="HG358" s="346" t="s">
        <v>3320</v>
      </c>
      <c r="HH358" s="346" t="s">
        <v>3320</v>
      </c>
      <c r="HI358" s="346" t="s">
        <v>3320</v>
      </c>
      <c r="HJ358" s="346" t="s">
        <v>3320</v>
      </c>
      <c r="HK358" s="346" t="s">
        <v>3320</v>
      </c>
      <c r="HL358" s="346" t="s">
        <v>3320</v>
      </c>
    </row>
    <row r="359" spans="1:220" ht="15.75" thickBot="1">
      <c r="A359" s="344" t="s">
        <v>11522</v>
      </c>
      <c r="B359" s="345">
        <v>269</v>
      </c>
      <c r="C359" s="346" t="s">
        <v>12283</v>
      </c>
      <c r="D359" s="346" t="s">
        <v>5698</v>
      </c>
      <c r="E359" s="345">
        <v>269</v>
      </c>
      <c r="F359" s="346" t="s">
        <v>1798</v>
      </c>
      <c r="G359" s="346" t="s">
        <v>7976</v>
      </c>
      <c r="H359" s="346" t="s">
        <v>12284</v>
      </c>
      <c r="I359" s="346" t="s">
        <v>5643</v>
      </c>
      <c r="J359" s="346" t="s">
        <v>5849</v>
      </c>
      <c r="K359" s="346" t="s">
        <v>5850</v>
      </c>
      <c r="L359" s="346" t="s">
        <v>7977</v>
      </c>
      <c r="M359" s="346" t="s">
        <v>5698</v>
      </c>
      <c r="N359" s="346" t="s">
        <v>7978</v>
      </c>
      <c r="O359" s="346" t="s">
        <v>7979</v>
      </c>
      <c r="P359" s="346" t="s">
        <v>3320</v>
      </c>
      <c r="Q359" s="346" t="s">
        <v>7980</v>
      </c>
      <c r="R359" s="346" t="s">
        <v>5698</v>
      </c>
      <c r="S359" s="346" t="s">
        <v>7670</v>
      </c>
      <c r="T359" s="346" t="s">
        <v>7609</v>
      </c>
      <c r="U359" s="346" t="s">
        <v>7610</v>
      </c>
      <c r="V359" s="346" t="s">
        <v>733</v>
      </c>
      <c r="W359" s="346" t="s">
        <v>733</v>
      </c>
      <c r="X359" s="346" t="s">
        <v>733</v>
      </c>
      <c r="Y359" s="346" t="s">
        <v>3320</v>
      </c>
      <c r="Z359" s="346" t="s">
        <v>5656</v>
      </c>
      <c r="AA359" s="346" t="s">
        <v>733</v>
      </c>
      <c r="AB359" s="346" t="s">
        <v>7981</v>
      </c>
      <c r="AC359" s="346" t="s">
        <v>5859</v>
      </c>
      <c r="AD359" s="346" t="s">
        <v>5659</v>
      </c>
      <c r="AE359" s="346" t="s">
        <v>5660</v>
      </c>
      <c r="AF359" s="346" t="s">
        <v>7982</v>
      </c>
      <c r="AG359" s="346" t="s">
        <v>7983</v>
      </c>
      <c r="AH359" s="346" t="s">
        <v>1214</v>
      </c>
      <c r="AI359" s="346" t="s">
        <v>3320</v>
      </c>
      <c r="AJ359" s="346" t="s">
        <v>5955</v>
      </c>
      <c r="AK359" s="346" t="s">
        <v>7819</v>
      </c>
      <c r="AL359" s="346" t="s">
        <v>5712</v>
      </c>
      <c r="AM359" s="347">
        <v>47118</v>
      </c>
      <c r="AN359" s="345">
        <v>25</v>
      </c>
      <c r="AO359" s="345">
        <v>80</v>
      </c>
      <c r="AP359" s="346" t="s">
        <v>5863</v>
      </c>
      <c r="AQ359" s="345">
        <v>153383</v>
      </c>
      <c r="AR359" s="345">
        <v>226942</v>
      </c>
      <c r="AS359" s="346" t="s">
        <v>733</v>
      </c>
      <c r="AT359" s="345">
        <v>30</v>
      </c>
      <c r="AU359" s="346" t="s">
        <v>1214</v>
      </c>
      <c r="AV359" s="345">
        <v>665</v>
      </c>
      <c r="AW359" s="346" t="s">
        <v>5800</v>
      </c>
      <c r="AX359" s="346" t="s">
        <v>5668</v>
      </c>
      <c r="AY359" s="346" t="s">
        <v>3320</v>
      </c>
      <c r="AZ359" s="346" t="s">
        <v>733</v>
      </c>
      <c r="BA359" s="346" t="s">
        <v>733</v>
      </c>
      <c r="BB359" s="345">
        <v>50</v>
      </c>
      <c r="BC359" s="345">
        <v>90</v>
      </c>
      <c r="BD359" s="346" t="s">
        <v>6993</v>
      </c>
      <c r="BE359" s="345">
        <v>365</v>
      </c>
      <c r="BF359" s="345">
        <v>85</v>
      </c>
      <c r="BG359" s="345">
        <v>98</v>
      </c>
      <c r="BH359" s="345">
        <v>25</v>
      </c>
      <c r="BI359" s="347">
        <v>46326</v>
      </c>
      <c r="BJ359" s="345">
        <v>0.5</v>
      </c>
      <c r="BK359" s="345">
        <v>75</v>
      </c>
      <c r="BL359" s="346" t="s">
        <v>12285</v>
      </c>
      <c r="BM359" s="345">
        <v>5000000</v>
      </c>
      <c r="BN359" s="346" t="s">
        <v>3320</v>
      </c>
      <c r="BO359" s="346" t="s">
        <v>3320</v>
      </c>
      <c r="BP359" s="346" t="s">
        <v>3320</v>
      </c>
      <c r="BQ359" s="346" t="s">
        <v>3320</v>
      </c>
      <c r="BR359" s="346" t="s">
        <v>3320</v>
      </c>
      <c r="BS359" s="346" t="s">
        <v>3320</v>
      </c>
      <c r="BT359" s="346" t="s">
        <v>3320</v>
      </c>
      <c r="BU359" s="346" t="s">
        <v>3320</v>
      </c>
      <c r="BV359" s="346" t="s">
        <v>3320</v>
      </c>
      <c r="BW359" s="346" t="s">
        <v>3320</v>
      </c>
      <c r="BX359" s="348"/>
      <c r="BY359" s="346" t="s">
        <v>3320</v>
      </c>
      <c r="BZ359" s="346" t="s">
        <v>3320</v>
      </c>
      <c r="CA359" s="346" t="s">
        <v>3320</v>
      </c>
      <c r="CB359" s="346" t="s">
        <v>3320</v>
      </c>
      <c r="CC359" s="346" t="s">
        <v>3320</v>
      </c>
      <c r="CD359" s="346" t="s">
        <v>3320</v>
      </c>
      <c r="CE359" s="346" t="s">
        <v>3320</v>
      </c>
      <c r="CF359" s="346" t="s">
        <v>3320</v>
      </c>
      <c r="CG359" s="346" t="s">
        <v>3320</v>
      </c>
      <c r="CH359" s="348"/>
      <c r="CI359" s="346" t="s">
        <v>3320</v>
      </c>
      <c r="CJ359" s="346" t="s">
        <v>3320</v>
      </c>
      <c r="CK359" s="346" t="s">
        <v>3320</v>
      </c>
      <c r="CL359" s="346" t="s">
        <v>3320</v>
      </c>
      <c r="CM359" s="346" t="s">
        <v>3320</v>
      </c>
      <c r="CN359" s="346" t="s">
        <v>3320</v>
      </c>
      <c r="CO359" s="346" t="s">
        <v>3320</v>
      </c>
      <c r="CP359" s="346" t="s">
        <v>3320</v>
      </c>
      <c r="CQ359" s="346" t="s">
        <v>3320</v>
      </c>
      <c r="CR359" s="346" t="s">
        <v>3320</v>
      </c>
      <c r="CS359" s="346" t="s">
        <v>3320</v>
      </c>
      <c r="CT359" s="346" t="s">
        <v>3320</v>
      </c>
      <c r="CU359" s="346" t="s">
        <v>3320</v>
      </c>
      <c r="CV359" s="346" t="s">
        <v>3320</v>
      </c>
      <c r="CW359" s="346" t="s">
        <v>3320</v>
      </c>
      <c r="CX359" s="346" t="s">
        <v>3320</v>
      </c>
      <c r="CY359" s="346" t="s">
        <v>3320</v>
      </c>
      <c r="CZ359" s="346" t="s">
        <v>3320</v>
      </c>
      <c r="DA359" s="346" t="s">
        <v>3320</v>
      </c>
      <c r="DB359" s="346" t="s">
        <v>3320</v>
      </c>
      <c r="DC359" s="346" t="s">
        <v>3320</v>
      </c>
      <c r="DD359" s="346" t="s">
        <v>3320</v>
      </c>
      <c r="DE359" s="346" t="s">
        <v>3320</v>
      </c>
      <c r="DF359" s="346" t="s">
        <v>3320</v>
      </c>
      <c r="DG359" s="346" t="s">
        <v>3320</v>
      </c>
      <c r="DH359" s="346" t="s">
        <v>3320</v>
      </c>
      <c r="DI359" s="346" t="s">
        <v>3320</v>
      </c>
      <c r="DJ359" s="346" t="s">
        <v>3320</v>
      </c>
      <c r="DK359" s="346" t="s">
        <v>3320</v>
      </c>
      <c r="DL359" s="346" t="s">
        <v>3320</v>
      </c>
      <c r="DM359" s="346" t="s">
        <v>3320</v>
      </c>
      <c r="DN359" s="346" t="s">
        <v>3320</v>
      </c>
      <c r="DO359" s="346" t="s">
        <v>3320</v>
      </c>
      <c r="DP359" s="346" t="s">
        <v>3320</v>
      </c>
      <c r="DQ359" s="346" t="s">
        <v>3320</v>
      </c>
      <c r="DR359" s="346" t="s">
        <v>3320</v>
      </c>
      <c r="DS359" s="346" t="s">
        <v>3320</v>
      </c>
      <c r="DT359" s="346" t="s">
        <v>3320</v>
      </c>
      <c r="DU359" s="346" t="s">
        <v>3320</v>
      </c>
      <c r="DV359" s="346" t="s">
        <v>3320</v>
      </c>
      <c r="DW359" s="346" t="s">
        <v>3320</v>
      </c>
      <c r="DX359" s="346" t="s">
        <v>3320</v>
      </c>
      <c r="DY359" s="346" t="s">
        <v>3320</v>
      </c>
      <c r="DZ359" s="346" t="s">
        <v>3320</v>
      </c>
      <c r="EA359" s="346" t="s">
        <v>3320</v>
      </c>
      <c r="EB359" s="346" t="s">
        <v>3320</v>
      </c>
      <c r="EC359" s="346" t="s">
        <v>3320</v>
      </c>
      <c r="ED359" s="346" t="s">
        <v>3320</v>
      </c>
      <c r="EE359" s="346" t="s">
        <v>3320</v>
      </c>
      <c r="EF359" s="345">
        <v>89760000</v>
      </c>
      <c r="EG359" s="346" t="s">
        <v>1214</v>
      </c>
      <c r="EH359" s="346" t="s">
        <v>733</v>
      </c>
      <c r="EI359" s="346" t="s">
        <v>733</v>
      </c>
      <c r="EJ359" s="346" t="s">
        <v>733</v>
      </c>
      <c r="EK359" s="346" t="s">
        <v>335</v>
      </c>
      <c r="EL359" s="346" t="s">
        <v>12286</v>
      </c>
      <c r="EM359" s="179" t="s">
        <v>12287</v>
      </c>
      <c r="EN359" s="348"/>
      <c r="EO359" s="346" t="s">
        <v>10151</v>
      </c>
      <c r="EP359" s="346" t="s">
        <v>3320</v>
      </c>
      <c r="EQ359" s="346" t="s">
        <v>3320</v>
      </c>
      <c r="ER359" s="346" t="s">
        <v>3320</v>
      </c>
      <c r="ES359" s="346" t="s">
        <v>3320</v>
      </c>
      <c r="ET359" s="346" t="s">
        <v>10152</v>
      </c>
      <c r="EU359" s="346" t="s">
        <v>733</v>
      </c>
      <c r="EV359" s="346" t="s">
        <v>733</v>
      </c>
      <c r="EW359" s="346" t="s">
        <v>3320</v>
      </c>
      <c r="EX359" s="346" t="s">
        <v>733</v>
      </c>
      <c r="EY359" s="346" t="s">
        <v>733</v>
      </c>
      <c r="EZ359" s="346" t="s">
        <v>733</v>
      </c>
      <c r="FA359" s="346" t="s">
        <v>733</v>
      </c>
      <c r="FB359" s="346" t="s">
        <v>733</v>
      </c>
      <c r="FC359" s="346" t="s">
        <v>3320</v>
      </c>
      <c r="FD359" s="346" t="s">
        <v>3320</v>
      </c>
      <c r="FE359" s="346" t="s">
        <v>733</v>
      </c>
      <c r="FF359" s="346" t="s">
        <v>5872</v>
      </c>
      <c r="FG359" s="346" t="s">
        <v>1214</v>
      </c>
      <c r="FH359" s="346" t="s">
        <v>3320</v>
      </c>
      <c r="FI359" s="346" t="s">
        <v>3320</v>
      </c>
      <c r="FJ359" s="346" t="s">
        <v>3320</v>
      </c>
      <c r="FK359" s="345">
        <v>0</v>
      </c>
      <c r="FL359" s="346" t="s">
        <v>1214</v>
      </c>
      <c r="FM359" s="346" t="s">
        <v>3320</v>
      </c>
      <c r="FN359" s="346" t="s">
        <v>3320</v>
      </c>
      <c r="FO359" s="346" t="s">
        <v>1214</v>
      </c>
      <c r="FP359" s="346" t="s">
        <v>3320</v>
      </c>
      <c r="FQ359" s="346" t="s">
        <v>3320</v>
      </c>
      <c r="FR359" s="346" t="s">
        <v>3320</v>
      </c>
      <c r="FS359" s="346" t="s">
        <v>3320</v>
      </c>
      <c r="FT359" s="346" t="s">
        <v>3320</v>
      </c>
      <c r="FU359" s="346" t="s">
        <v>3320</v>
      </c>
      <c r="FV359" s="346" t="s">
        <v>3320</v>
      </c>
      <c r="FW359" s="346" t="s">
        <v>3320</v>
      </c>
      <c r="FX359" s="350">
        <v>46065.458715277775</v>
      </c>
      <c r="FY359" s="346" t="s">
        <v>3320</v>
      </c>
      <c r="FZ359" s="346" t="s">
        <v>10029</v>
      </c>
      <c r="GA359" s="346" t="s">
        <v>3320</v>
      </c>
      <c r="GB359" s="346" t="s">
        <v>3320</v>
      </c>
      <c r="GC359" s="346" t="s">
        <v>3320</v>
      </c>
      <c r="GD359" s="346" t="s">
        <v>3320</v>
      </c>
      <c r="GE359" s="346" t="s">
        <v>3320</v>
      </c>
      <c r="GF359" s="346" t="s">
        <v>3320</v>
      </c>
      <c r="GG359" s="346" t="s">
        <v>3320</v>
      </c>
      <c r="GH359" s="346" t="s">
        <v>3320</v>
      </c>
      <c r="GI359" s="346" t="s">
        <v>3320</v>
      </c>
      <c r="GJ359" s="346" t="s">
        <v>3320</v>
      </c>
      <c r="GK359" s="346" t="s">
        <v>3320</v>
      </c>
      <c r="GL359" s="346" t="s">
        <v>3320</v>
      </c>
      <c r="GM359" s="346" t="s">
        <v>3320</v>
      </c>
      <c r="GN359" s="346" t="s">
        <v>3320</v>
      </c>
      <c r="GO359" s="346" t="s">
        <v>3320</v>
      </c>
      <c r="GP359" s="346" t="s">
        <v>3320</v>
      </c>
      <c r="GQ359" s="346" t="s">
        <v>3320</v>
      </c>
      <c r="GR359" s="346" t="s">
        <v>3320</v>
      </c>
      <c r="GS359" s="346" t="s">
        <v>3320</v>
      </c>
      <c r="GT359" s="346" t="s">
        <v>3320</v>
      </c>
      <c r="GU359" s="346" t="s">
        <v>3320</v>
      </c>
      <c r="GV359" s="346" t="s">
        <v>3320</v>
      </c>
      <c r="GW359" s="346" t="s">
        <v>3320</v>
      </c>
      <c r="GX359" s="346" t="s">
        <v>3320</v>
      </c>
      <c r="GY359" s="346" t="s">
        <v>3320</v>
      </c>
      <c r="GZ359" s="346" t="s">
        <v>3320</v>
      </c>
      <c r="HA359" s="346" t="s">
        <v>3320</v>
      </c>
      <c r="HB359" s="346" t="s">
        <v>3320</v>
      </c>
      <c r="HC359" s="346" t="s">
        <v>3320</v>
      </c>
      <c r="HD359" s="346" t="s">
        <v>3320</v>
      </c>
      <c r="HE359" s="346" t="s">
        <v>3320</v>
      </c>
      <c r="HF359" s="346" t="s">
        <v>3320</v>
      </c>
      <c r="HG359" s="346" t="s">
        <v>3320</v>
      </c>
      <c r="HH359" s="346" t="s">
        <v>3320</v>
      </c>
      <c r="HI359" s="346" t="s">
        <v>3320</v>
      </c>
      <c r="HJ359" s="346" t="s">
        <v>3320</v>
      </c>
      <c r="HK359" s="346" t="s">
        <v>3320</v>
      </c>
      <c r="HL359" s="346" t="s">
        <v>3320</v>
      </c>
    </row>
    <row r="360" spans="1:220" ht="15.75" thickBot="1">
      <c r="A360" s="344" t="s">
        <v>11522</v>
      </c>
      <c r="B360" s="345">
        <v>301</v>
      </c>
      <c r="C360" s="346" t="s">
        <v>12288</v>
      </c>
      <c r="D360" s="346" t="s">
        <v>5698</v>
      </c>
      <c r="E360" s="345">
        <v>301</v>
      </c>
      <c r="F360" s="346" t="s">
        <v>5727</v>
      </c>
      <c r="G360" s="346" t="s">
        <v>5728</v>
      </c>
      <c r="H360" s="346" t="s">
        <v>12289</v>
      </c>
      <c r="I360" s="346" t="s">
        <v>5643</v>
      </c>
      <c r="J360" s="346" t="s">
        <v>5729</v>
      </c>
      <c r="K360" s="346" t="s">
        <v>5731</v>
      </c>
      <c r="L360" s="346" t="s">
        <v>5732</v>
      </c>
      <c r="M360" s="346" t="s">
        <v>5698</v>
      </c>
      <c r="N360" s="346" t="s">
        <v>5734</v>
      </c>
      <c r="O360" s="346" t="s">
        <v>5735</v>
      </c>
      <c r="P360" s="346" t="s">
        <v>3320</v>
      </c>
      <c r="Q360" s="346" t="s">
        <v>5736</v>
      </c>
      <c r="R360" s="346" t="s">
        <v>5698</v>
      </c>
      <c r="S360" s="346" t="s">
        <v>5737</v>
      </c>
      <c r="T360" s="346" t="s">
        <v>5738</v>
      </c>
      <c r="U360" s="346" t="s">
        <v>5739</v>
      </c>
      <c r="V360" s="346" t="s">
        <v>733</v>
      </c>
      <c r="W360" s="346" t="s">
        <v>733</v>
      </c>
      <c r="X360" s="346" t="s">
        <v>733</v>
      </c>
      <c r="Y360" s="346" t="s">
        <v>3320</v>
      </c>
      <c r="Z360" s="346" t="s">
        <v>5740</v>
      </c>
      <c r="AA360" s="346" t="s">
        <v>733</v>
      </c>
      <c r="AB360" s="346" t="s">
        <v>5741</v>
      </c>
      <c r="AC360" s="346" t="s">
        <v>5742</v>
      </c>
      <c r="AD360" s="346" t="s">
        <v>5743</v>
      </c>
      <c r="AE360" s="346" t="s">
        <v>5744</v>
      </c>
      <c r="AF360" s="346" t="s">
        <v>5745</v>
      </c>
      <c r="AG360" s="346" t="s">
        <v>5746</v>
      </c>
      <c r="AH360" s="346" t="s">
        <v>1214</v>
      </c>
      <c r="AI360" s="346" t="s">
        <v>3320</v>
      </c>
      <c r="AJ360" s="346" t="s">
        <v>5955</v>
      </c>
      <c r="AK360" s="346" t="s">
        <v>3596</v>
      </c>
      <c r="AL360" s="346" t="s">
        <v>5936</v>
      </c>
      <c r="AM360" s="347">
        <v>46767</v>
      </c>
      <c r="AN360" s="345">
        <v>13</v>
      </c>
      <c r="AO360" s="345">
        <v>370</v>
      </c>
      <c r="AP360" s="346" t="s">
        <v>5863</v>
      </c>
      <c r="AQ360" s="345">
        <v>124000</v>
      </c>
      <c r="AR360" s="345">
        <v>848.53</v>
      </c>
      <c r="AS360" s="346" t="s">
        <v>733</v>
      </c>
      <c r="AT360" s="345">
        <v>30</v>
      </c>
      <c r="AU360" s="346" t="s">
        <v>733</v>
      </c>
      <c r="AV360" s="345">
        <v>715</v>
      </c>
      <c r="AW360" s="346" t="s">
        <v>5713</v>
      </c>
      <c r="AX360" s="346" t="s">
        <v>5668</v>
      </c>
      <c r="AY360" s="346" t="s">
        <v>3320</v>
      </c>
      <c r="AZ360" s="346" t="s">
        <v>733</v>
      </c>
      <c r="BA360" s="346" t="s">
        <v>733</v>
      </c>
      <c r="BB360" s="345">
        <v>1715.35</v>
      </c>
      <c r="BC360" s="345">
        <v>546.76</v>
      </c>
      <c r="BD360" s="346" t="s">
        <v>12290</v>
      </c>
      <c r="BE360" s="345">
        <v>363</v>
      </c>
      <c r="BF360" s="345">
        <v>90</v>
      </c>
      <c r="BG360" s="345">
        <v>99</v>
      </c>
      <c r="BH360" s="345">
        <v>30</v>
      </c>
      <c r="BI360" s="347">
        <v>46327</v>
      </c>
      <c r="BJ360" s="345">
        <v>0.4</v>
      </c>
      <c r="BK360" s="345">
        <v>10</v>
      </c>
      <c r="BL360" s="346" t="s">
        <v>12291</v>
      </c>
      <c r="BM360" s="345">
        <v>45000000</v>
      </c>
      <c r="BN360" s="346" t="s">
        <v>3320</v>
      </c>
      <c r="BO360" s="346" t="s">
        <v>3320</v>
      </c>
      <c r="BP360" s="346" t="s">
        <v>3320</v>
      </c>
      <c r="BQ360" s="346" t="s">
        <v>3320</v>
      </c>
      <c r="BR360" s="346" t="s">
        <v>3320</v>
      </c>
      <c r="BS360" s="346" t="s">
        <v>3320</v>
      </c>
      <c r="BT360" s="346" t="s">
        <v>3320</v>
      </c>
      <c r="BU360" s="346" t="s">
        <v>3320</v>
      </c>
      <c r="BV360" s="346" t="s">
        <v>3320</v>
      </c>
      <c r="BW360" s="346" t="s">
        <v>3320</v>
      </c>
      <c r="BX360" s="348"/>
      <c r="BY360" s="346" t="s">
        <v>3320</v>
      </c>
      <c r="BZ360" s="346" t="s">
        <v>3320</v>
      </c>
      <c r="CA360" s="346" t="s">
        <v>3320</v>
      </c>
      <c r="CB360" s="346" t="s">
        <v>3320</v>
      </c>
      <c r="CC360" s="346" t="s">
        <v>3320</v>
      </c>
      <c r="CD360" s="346" t="s">
        <v>3320</v>
      </c>
      <c r="CE360" s="346" t="s">
        <v>3320</v>
      </c>
      <c r="CF360" s="346" t="s">
        <v>3320</v>
      </c>
      <c r="CG360" s="346" t="s">
        <v>3320</v>
      </c>
      <c r="CH360" s="348"/>
      <c r="CI360" s="346" t="s">
        <v>3320</v>
      </c>
      <c r="CJ360" s="346" t="s">
        <v>3320</v>
      </c>
      <c r="CK360" s="346" t="s">
        <v>3320</v>
      </c>
      <c r="CL360" s="346" t="s">
        <v>3320</v>
      </c>
      <c r="CM360" s="346" t="s">
        <v>3320</v>
      </c>
      <c r="CN360" s="346" t="s">
        <v>3320</v>
      </c>
      <c r="CO360" s="346" t="s">
        <v>3320</v>
      </c>
      <c r="CP360" s="346" t="s">
        <v>3320</v>
      </c>
      <c r="CQ360" s="346" t="s">
        <v>3320</v>
      </c>
      <c r="CR360" s="346" t="s">
        <v>3320</v>
      </c>
      <c r="CS360" s="346" t="s">
        <v>3320</v>
      </c>
      <c r="CT360" s="346" t="s">
        <v>3320</v>
      </c>
      <c r="CU360" s="346" t="s">
        <v>3320</v>
      </c>
      <c r="CV360" s="346" t="s">
        <v>3320</v>
      </c>
      <c r="CW360" s="346" t="s">
        <v>3320</v>
      </c>
      <c r="CX360" s="346" t="s">
        <v>3320</v>
      </c>
      <c r="CY360" s="346" t="s">
        <v>3320</v>
      </c>
      <c r="CZ360" s="346" t="s">
        <v>3320</v>
      </c>
      <c r="DA360" s="346" t="s">
        <v>3320</v>
      </c>
      <c r="DB360" s="346" t="s">
        <v>3320</v>
      </c>
      <c r="DC360" s="346" t="s">
        <v>3320</v>
      </c>
      <c r="DD360" s="346" t="s">
        <v>3320</v>
      </c>
      <c r="DE360" s="346" t="s">
        <v>3320</v>
      </c>
      <c r="DF360" s="346" t="s">
        <v>3320</v>
      </c>
      <c r="DG360" s="346" t="s">
        <v>3320</v>
      </c>
      <c r="DH360" s="346" t="s">
        <v>3320</v>
      </c>
      <c r="DI360" s="346" t="s">
        <v>3320</v>
      </c>
      <c r="DJ360" s="346" t="s">
        <v>3320</v>
      </c>
      <c r="DK360" s="346" t="s">
        <v>3320</v>
      </c>
      <c r="DL360" s="346" t="s">
        <v>3320</v>
      </c>
      <c r="DM360" s="346" t="s">
        <v>3320</v>
      </c>
      <c r="DN360" s="346" t="s">
        <v>3320</v>
      </c>
      <c r="DO360" s="346" t="s">
        <v>3320</v>
      </c>
      <c r="DP360" s="346" t="s">
        <v>3320</v>
      </c>
      <c r="DQ360" s="346" t="s">
        <v>3320</v>
      </c>
      <c r="DR360" s="346" t="s">
        <v>3320</v>
      </c>
      <c r="DS360" s="346" t="s">
        <v>3320</v>
      </c>
      <c r="DT360" s="346" t="s">
        <v>3320</v>
      </c>
      <c r="DU360" s="346" t="s">
        <v>3320</v>
      </c>
      <c r="DV360" s="346" t="s">
        <v>3320</v>
      </c>
      <c r="DW360" s="346" t="s">
        <v>3320</v>
      </c>
      <c r="DX360" s="346" t="s">
        <v>3320</v>
      </c>
      <c r="DY360" s="346" t="s">
        <v>3320</v>
      </c>
      <c r="DZ360" s="346" t="s">
        <v>3320</v>
      </c>
      <c r="EA360" s="346" t="s">
        <v>3320</v>
      </c>
      <c r="EB360" s="346" t="s">
        <v>3320</v>
      </c>
      <c r="EC360" s="346" t="s">
        <v>3320</v>
      </c>
      <c r="ED360" s="346" t="s">
        <v>3320</v>
      </c>
      <c r="EE360" s="346" t="s">
        <v>3320</v>
      </c>
      <c r="EF360" s="345">
        <v>432220000</v>
      </c>
      <c r="EG360" s="346" t="s">
        <v>733</v>
      </c>
      <c r="EH360" s="346" t="s">
        <v>733</v>
      </c>
      <c r="EI360" s="346" t="s">
        <v>733</v>
      </c>
      <c r="EJ360" s="346" t="s">
        <v>733</v>
      </c>
      <c r="EK360" s="346" t="s">
        <v>8185</v>
      </c>
      <c r="EL360" s="346" t="s">
        <v>12292</v>
      </c>
      <c r="EM360" s="179" t="s">
        <v>12293</v>
      </c>
      <c r="EN360" s="348"/>
      <c r="EO360" s="346" t="s">
        <v>10153</v>
      </c>
      <c r="EP360" s="346" t="s">
        <v>3320</v>
      </c>
      <c r="EQ360" s="346" t="s">
        <v>3320</v>
      </c>
      <c r="ER360" s="346" t="s">
        <v>3320</v>
      </c>
      <c r="ES360" s="346" t="s">
        <v>3320</v>
      </c>
      <c r="ET360" s="346" t="s">
        <v>3320</v>
      </c>
      <c r="EU360" s="346" t="s">
        <v>3320</v>
      </c>
      <c r="EV360" s="346" t="s">
        <v>3320</v>
      </c>
      <c r="EW360" s="346" t="s">
        <v>3320</v>
      </c>
      <c r="EX360" s="346" t="s">
        <v>3320</v>
      </c>
      <c r="EY360" s="346" t="s">
        <v>3320</v>
      </c>
      <c r="EZ360" s="346" t="s">
        <v>3320</v>
      </c>
      <c r="FA360" s="346" t="s">
        <v>3320</v>
      </c>
      <c r="FB360" s="346" t="s">
        <v>3320</v>
      </c>
      <c r="FC360" s="346" t="s">
        <v>3320</v>
      </c>
      <c r="FD360" s="346" t="s">
        <v>3320</v>
      </c>
      <c r="FE360" s="346" t="s">
        <v>1214</v>
      </c>
      <c r="FF360" s="346" t="s">
        <v>3320</v>
      </c>
      <c r="FG360" s="346" t="s">
        <v>3320</v>
      </c>
      <c r="FH360" s="346" t="s">
        <v>3320</v>
      </c>
      <c r="FI360" s="346" t="s">
        <v>3320</v>
      </c>
      <c r="FJ360" s="346" t="s">
        <v>3320</v>
      </c>
      <c r="FK360" s="346" t="s">
        <v>3320</v>
      </c>
      <c r="FL360" s="346" t="s">
        <v>3320</v>
      </c>
      <c r="FM360" s="346" t="s">
        <v>3320</v>
      </c>
      <c r="FN360" s="346" t="s">
        <v>3320</v>
      </c>
      <c r="FO360" s="346" t="s">
        <v>3320</v>
      </c>
      <c r="FP360" s="346" t="s">
        <v>3320</v>
      </c>
      <c r="FQ360" s="346" t="s">
        <v>3320</v>
      </c>
      <c r="FR360" s="346" t="s">
        <v>3320</v>
      </c>
      <c r="FS360" s="346" t="s">
        <v>3320</v>
      </c>
      <c r="FT360" s="346" t="s">
        <v>3320</v>
      </c>
      <c r="FU360" s="346" t="s">
        <v>3320</v>
      </c>
      <c r="FV360" s="346" t="s">
        <v>3320</v>
      </c>
      <c r="FW360" s="346" t="s">
        <v>3320</v>
      </c>
      <c r="FX360" s="350">
        <v>46064.969988425924</v>
      </c>
      <c r="FY360" s="346" t="s">
        <v>3320</v>
      </c>
      <c r="FZ360" s="346" t="s">
        <v>10029</v>
      </c>
      <c r="GA360" s="346" t="s">
        <v>3320</v>
      </c>
      <c r="GB360" s="346" t="s">
        <v>3320</v>
      </c>
      <c r="GC360" s="346" t="s">
        <v>3320</v>
      </c>
      <c r="GD360" s="346" t="s">
        <v>3320</v>
      </c>
      <c r="GE360" s="346" t="s">
        <v>3320</v>
      </c>
      <c r="GF360" s="346" t="s">
        <v>3320</v>
      </c>
      <c r="GG360" s="346" t="s">
        <v>3320</v>
      </c>
      <c r="GH360" s="346" t="s">
        <v>3320</v>
      </c>
      <c r="GI360" s="346" t="s">
        <v>3320</v>
      </c>
      <c r="GJ360" s="346" t="s">
        <v>3320</v>
      </c>
      <c r="GK360" s="346" t="s">
        <v>3320</v>
      </c>
      <c r="GL360" s="346" t="s">
        <v>3320</v>
      </c>
      <c r="GM360" s="346" t="s">
        <v>3320</v>
      </c>
      <c r="GN360" s="346" t="s">
        <v>3320</v>
      </c>
      <c r="GO360" s="346" t="s">
        <v>3320</v>
      </c>
      <c r="GP360" s="346" t="s">
        <v>3320</v>
      </c>
      <c r="GQ360" s="346" t="s">
        <v>3320</v>
      </c>
      <c r="GR360" s="346" t="s">
        <v>3320</v>
      </c>
      <c r="GS360" s="346" t="s">
        <v>3320</v>
      </c>
      <c r="GT360" s="346" t="s">
        <v>3320</v>
      </c>
      <c r="GU360" s="346" t="s">
        <v>3320</v>
      </c>
      <c r="GV360" s="346" t="s">
        <v>3320</v>
      </c>
      <c r="GW360" s="346" t="s">
        <v>3320</v>
      </c>
      <c r="GX360" s="346" t="s">
        <v>3320</v>
      </c>
      <c r="GY360" s="346" t="s">
        <v>3320</v>
      </c>
      <c r="GZ360" s="346" t="s">
        <v>3320</v>
      </c>
      <c r="HA360" s="346" t="s">
        <v>3320</v>
      </c>
      <c r="HB360" s="346" t="s">
        <v>3320</v>
      </c>
      <c r="HC360" s="346" t="s">
        <v>3320</v>
      </c>
      <c r="HD360" s="346" t="s">
        <v>3320</v>
      </c>
      <c r="HE360" s="346" t="s">
        <v>3320</v>
      </c>
      <c r="HF360" s="346" t="s">
        <v>3320</v>
      </c>
      <c r="HG360" s="346" t="s">
        <v>3320</v>
      </c>
      <c r="HH360" s="346" t="s">
        <v>3320</v>
      </c>
      <c r="HI360" s="346" t="s">
        <v>3320</v>
      </c>
      <c r="HJ360" s="346" t="s">
        <v>3320</v>
      </c>
      <c r="HK360" s="346" t="s">
        <v>3320</v>
      </c>
      <c r="HL360" s="346" t="s">
        <v>3320</v>
      </c>
    </row>
    <row r="361" spans="1:220" ht="15.75" thickBot="1">
      <c r="A361" s="344" t="s">
        <v>11522</v>
      </c>
      <c r="B361" s="345">
        <v>760</v>
      </c>
      <c r="C361" s="346" t="s">
        <v>12294</v>
      </c>
      <c r="D361" s="346" t="s">
        <v>5698</v>
      </c>
      <c r="E361" s="345">
        <v>760</v>
      </c>
      <c r="F361" s="346" t="s">
        <v>5689</v>
      </c>
      <c r="G361" s="346" t="s">
        <v>5690</v>
      </c>
      <c r="H361" s="346" t="s">
        <v>11848</v>
      </c>
      <c r="I361" s="346" t="s">
        <v>5643</v>
      </c>
      <c r="J361" s="346" t="s">
        <v>11994</v>
      </c>
      <c r="K361" s="346" t="s">
        <v>5694</v>
      </c>
      <c r="L361" s="346" t="s">
        <v>5694</v>
      </c>
      <c r="M361" s="346" t="s">
        <v>5694</v>
      </c>
      <c r="N361" s="346" t="s">
        <v>5695</v>
      </c>
      <c r="O361" s="346" t="s">
        <v>5696</v>
      </c>
      <c r="P361" s="346" t="s">
        <v>3320</v>
      </c>
      <c r="Q361" s="346" t="s">
        <v>5697</v>
      </c>
      <c r="R361" s="346" t="s">
        <v>5698</v>
      </c>
      <c r="S361" s="346" t="s">
        <v>5699</v>
      </c>
      <c r="T361" s="346" t="s">
        <v>5700</v>
      </c>
      <c r="U361" s="346" t="s">
        <v>5701</v>
      </c>
      <c r="V361" s="346" t="s">
        <v>733</v>
      </c>
      <c r="W361" s="346" t="s">
        <v>733</v>
      </c>
      <c r="X361" s="346" t="s">
        <v>733</v>
      </c>
      <c r="Y361" s="346" t="s">
        <v>3320</v>
      </c>
      <c r="Z361" s="346" t="s">
        <v>5702</v>
      </c>
      <c r="AA361" s="346" t="s">
        <v>733</v>
      </c>
      <c r="AB361" s="346" t="s">
        <v>5703</v>
      </c>
      <c r="AC361" s="346" t="s">
        <v>5704</v>
      </c>
      <c r="AD361" s="346" t="s">
        <v>5705</v>
      </c>
      <c r="AE361" s="346" t="s">
        <v>5706</v>
      </c>
      <c r="AF361" s="346" t="s">
        <v>5707</v>
      </c>
      <c r="AG361" s="346" t="s">
        <v>5708</v>
      </c>
      <c r="AH361" s="346" t="s">
        <v>1214</v>
      </c>
      <c r="AI361" s="346" t="s">
        <v>3320</v>
      </c>
      <c r="AJ361" s="346" t="s">
        <v>5709</v>
      </c>
      <c r="AK361" s="346" t="s">
        <v>5710</v>
      </c>
      <c r="AL361" s="346" t="s">
        <v>5712</v>
      </c>
      <c r="AM361" s="347">
        <v>47117</v>
      </c>
      <c r="AN361" s="345">
        <v>18</v>
      </c>
      <c r="AO361" s="345">
        <v>90</v>
      </c>
      <c r="AP361" s="346" t="s">
        <v>5666</v>
      </c>
      <c r="AQ361" s="345">
        <v>300</v>
      </c>
      <c r="AR361" s="345">
        <v>257</v>
      </c>
      <c r="AS361" s="346" t="s">
        <v>733</v>
      </c>
      <c r="AT361" s="345">
        <v>0.33</v>
      </c>
      <c r="AU361" s="346" t="s">
        <v>733</v>
      </c>
      <c r="AV361" s="345">
        <v>720</v>
      </c>
      <c r="AW361" s="346" t="s">
        <v>5800</v>
      </c>
      <c r="AX361" s="346" t="s">
        <v>5668</v>
      </c>
      <c r="AY361" s="346" t="s">
        <v>3320</v>
      </c>
      <c r="AZ361" s="346" t="s">
        <v>733</v>
      </c>
      <c r="BA361" s="346" t="s">
        <v>733</v>
      </c>
      <c r="BB361" s="345">
        <v>2412</v>
      </c>
      <c r="BC361" s="345">
        <v>2357</v>
      </c>
      <c r="BD361" s="346" t="s">
        <v>7929</v>
      </c>
      <c r="BE361" s="345">
        <v>365</v>
      </c>
      <c r="BF361" s="345">
        <v>90</v>
      </c>
      <c r="BG361" s="345">
        <v>98</v>
      </c>
      <c r="BH361" s="345">
        <v>25</v>
      </c>
      <c r="BI361" s="347">
        <v>46568</v>
      </c>
      <c r="BJ361" s="345">
        <v>1.5</v>
      </c>
      <c r="BK361" s="345">
        <v>8</v>
      </c>
      <c r="BL361" s="346" t="s">
        <v>12295</v>
      </c>
      <c r="BM361" s="345">
        <v>17000000</v>
      </c>
      <c r="BN361" s="346" t="s">
        <v>3320</v>
      </c>
      <c r="BO361" s="346" t="s">
        <v>3320</v>
      </c>
      <c r="BP361" s="346" t="s">
        <v>3320</v>
      </c>
      <c r="BQ361" s="346" t="s">
        <v>3320</v>
      </c>
      <c r="BR361" s="346" t="s">
        <v>3320</v>
      </c>
      <c r="BS361" s="346" t="s">
        <v>3320</v>
      </c>
      <c r="BT361" s="346" t="s">
        <v>3320</v>
      </c>
      <c r="BU361" s="346" t="s">
        <v>3320</v>
      </c>
      <c r="BV361" s="346" t="s">
        <v>3320</v>
      </c>
      <c r="BW361" s="346" t="s">
        <v>3320</v>
      </c>
      <c r="BX361" s="348"/>
      <c r="BY361" s="346" t="s">
        <v>3320</v>
      </c>
      <c r="BZ361" s="346" t="s">
        <v>3320</v>
      </c>
      <c r="CA361" s="346" t="s">
        <v>3320</v>
      </c>
      <c r="CB361" s="346" t="s">
        <v>3320</v>
      </c>
      <c r="CC361" s="346" t="s">
        <v>3320</v>
      </c>
      <c r="CD361" s="346" t="s">
        <v>3320</v>
      </c>
      <c r="CE361" s="346" t="s">
        <v>3320</v>
      </c>
      <c r="CF361" s="346" t="s">
        <v>3320</v>
      </c>
      <c r="CG361" s="346" t="s">
        <v>3320</v>
      </c>
      <c r="CH361" s="348"/>
      <c r="CI361" s="346" t="s">
        <v>3320</v>
      </c>
      <c r="CJ361" s="346" t="s">
        <v>3320</v>
      </c>
      <c r="CK361" s="346" t="s">
        <v>3320</v>
      </c>
      <c r="CL361" s="346" t="s">
        <v>3320</v>
      </c>
      <c r="CM361" s="346" t="s">
        <v>3320</v>
      </c>
      <c r="CN361" s="346" t="s">
        <v>3320</v>
      </c>
      <c r="CO361" s="346" t="s">
        <v>3320</v>
      </c>
      <c r="CP361" s="346" t="s">
        <v>3320</v>
      </c>
      <c r="CQ361" s="346" t="s">
        <v>3320</v>
      </c>
      <c r="CR361" s="346" t="s">
        <v>3320</v>
      </c>
      <c r="CS361" s="346" t="s">
        <v>3320</v>
      </c>
      <c r="CT361" s="346" t="s">
        <v>3320</v>
      </c>
      <c r="CU361" s="346" t="s">
        <v>3320</v>
      </c>
      <c r="CV361" s="346" t="s">
        <v>3320</v>
      </c>
      <c r="CW361" s="346" t="s">
        <v>3320</v>
      </c>
      <c r="CX361" s="346" t="s">
        <v>3320</v>
      </c>
      <c r="CY361" s="346" t="s">
        <v>3320</v>
      </c>
      <c r="CZ361" s="346" t="s">
        <v>3320</v>
      </c>
      <c r="DA361" s="346" t="s">
        <v>3320</v>
      </c>
      <c r="DB361" s="346" t="s">
        <v>3320</v>
      </c>
      <c r="DC361" s="346" t="s">
        <v>3320</v>
      </c>
      <c r="DD361" s="346" t="s">
        <v>3320</v>
      </c>
      <c r="DE361" s="346" t="s">
        <v>3320</v>
      </c>
      <c r="DF361" s="346" t="s">
        <v>3320</v>
      </c>
      <c r="DG361" s="346" t="s">
        <v>3320</v>
      </c>
      <c r="DH361" s="346" t="s">
        <v>3320</v>
      </c>
      <c r="DI361" s="346" t="s">
        <v>3320</v>
      </c>
      <c r="DJ361" s="346" t="s">
        <v>3320</v>
      </c>
      <c r="DK361" s="346" t="s">
        <v>3320</v>
      </c>
      <c r="DL361" s="346" t="s">
        <v>3320</v>
      </c>
      <c r="DM361" s="346" t="s">
        <v>3320</v>
      </c>
      <c r="DN361" s="346" t="s">
        <v>3320</v>
      </c>
      <c r="DO361" s="346" t="s">
        <v>3320</v>
      </c>
      <c r="DP361" s="346" t="s">
        <v>3320</v>
      </c>
      <c r="DQ361" s="346" t="s">
        <v>3320</v>
      </c>
      <c r="DR361" s="346" t="s">
        <v>3320</v>
      </c>
      <c r="DS361" s="346" t="s">
        <v>3320</v>
      </c>
      <c r="DT361" s="346" t="s">
        <v>3320</v>
      </c>
      <c r="DU361" s="346" t="s">
        <v>3320</v>
      </c>
      <c r="DV361" s="346" t="s">
        <v>3320</v>
      </c>
      <c r="DW361" s="346" t="s">
        <v>3320</v>
      </c>
      <c r="DX361" s="346" t="s">
        <v>3320</v>
      </c>
      <c r="DY361" s="346" t="s">
        <v>3320</v>
      </c>
      <c r="DZ361" s="346" t="s">
        <v>3320</v>
      </c>
      <c r="EA361" s="346" t="s">
        <v>3320</v>
      </c>
      <c r="EB361" s="346" t="s">
        <v>3320</v>
      </c>
      <c r="EC361" s="346" t="s">
        <v>3320</v>
      </c>
      <c r="ED361" s="346" t="s">
        <v>3320</v>
      </c>
      <c r="EE361" s="346" t="s">
        <v>3320</v>
      </c>
      <c r="EF361" s="345">
        <v>170000000</v>
      </c>
      <c r="EG361" s="346" t="s">
        <v>733</v>
      </c>
      <c r="EH361" s="346" t="s">
        <v>733</v>
      </c>
      <c r="EI361" s="346" t="s">
        <v>733</v>
      </c>
      <c r="EJ361" s="346" t="s">
        <v>733</v>
      </c>
      <c r="EK361" s="346" t="s">
        <v>3838</v>
      </c>
      <c r="EL361" s="346" t="s">
        <v>12296</v>
      </c>
      <c r="EM361" s="179" t="s">
        <v>12297</v>
      </c>
      <c r="EN361" s="348"/>
      <c r="EO361" s="346" t="s">
        <v>10154</v>
      </c>
      <c r="EP361" s="346" t="s">
        <v>3320</v>
      </c>
      <c r="EQ361" s="346" t="s">
        <v>3320</v>
      </c>
      <c r="ER361" s="346" t="s">
        <v>3320</v>
      </c>
      <c r="ES361" s="346" t="s">
        <v>3320</v>
      </c>
      <c r="ET361" s="346" t="s">
        <v>3320</v>
      </c>
      <c r="EU361" s="346" t="s">
        <v>3320</v>
      </c>
      <c r="EV361" s="346" t="s">
        <v>3320</v>
      </c>
      <c r="EW361" s="346" t="s">
        <v>3320</v>
      </c>
      <c r="EX361" s="346" t="s">
        <v>3320</v>
      </c>
      <c r="EY361" s="346" t="s">
        <v>3320</v>
      </c>
      <c r="EZ361" s="346" t="s">
        <v>3320</v>
      </c>
      <c r="FA361" s="346" t="s">
        <v>3320</v>
      </c>
      <c r="FB361" s="346" t="s">
        <v>3320</v>
      </c>
      <c r="FC361" s="346" t="s">
        <v>3320</v>
      </c>
      <c r="FD361" s="346" t="s">
        <v>3320</v>
      </c>
      <c r="FE361" s="346" t="s">
        <v>1214</v>
      </c>
      <c r="FF361" s="346" t="s">
        <v>3320</v>
      </c>
      <c r="FG361" s="346" t="s">
        <v>3320</v>
      </c>
      <c r="FH361" s="346" t="s">
        <v>3320</v>
      </c>
      <c r="FI361" s="346" t="s">
        <v>3320</v>
      </c>
      <c r="FJ361" s="346" t="s">
        <v>3320</v>
      </c>
      <c r="FK361" s="346" t="s">
        <v>3320</v>
      </c>
      <c r="FL361" s="346" t="s">
        <v>3320</v>
      </c>
      <c r="FM361" s="346" t="s">
        <v>3320</v>
      </c>
      <c r="FN361" s="346" t="s">
        <v>3320</v>
      </c>
      <c r="FO361" s="346" t="s">
        <v>3320</v>
      </c>
      <c r="FP361" s="346" t="s">
        <v>3320</v>
      </c>
      <c r="FQ361" s="346" t="s">
        <v>3320</v>
      </c>
      <c r="FR361" s="346" t="s">
        <v>3320</v>
      </c>
      <c r="FS361" s="346" t="s">
        <v>3320</v>
      </c>
      <c r="FT361" s="346" t="s">
        <v>3320</v>
      </c>
      <c r="FU361" s="346" t="s">
        <v>3320</v>
      </c>
      <c r="FV361" s="346" t="s">
        <v>3320</v>
      </c>
      <c r="FW361" s="346" t="s">
        <v>3320</v>
      </c>
      <c r="FX361" s="350">
        <v>46077.937962962962</v>
      </c>
      <c r="FY361" s="346" t="s">
        <v>3320</v>
      </c>
      <c r="FZ361" s="346" t="s">
        <v>10029</v>
      </c>
      <c r="GA361" s="346" t="s">
        <v>3320</v>
      </c>
      <c r="GB361" s="346" t="s">
        <v>3320</v>
      </c>
      <c r="GC361" s="346" t="s">
        <v>3320</v>
      </c>
      <c r="GD361" s="346" t="s">
        <v>3320</v>
      </c>
      <c r="GE361" s="346" t="s">
        <v>3320</v>
      </c>
      <c r="GF361" s="346" t="s">
        <v>3320</v>
      </c>
      <c r="GG361" s="346" t="s">
        <v>3320</v>
      </c>
      <c r="GH361" s="346" t="s">
        <v>3320</v>
      </c>
      <c r="GI361" s="346" t="s">
        <v>3320</v>
      </c>
      <c r="GJ361" s="346" t="s">
        <v>3320</v>
      </c>
      <c r="GK361" s="346" t="s">
        <v>3320</v>
      </c>
      <c r="GL361" s="346" t="s">
        <v>3320</v>
      </c>
      <c r="GM361" s="346" t="s">
        <v>3320</v>
      </c>
      <c r="GN361" s="346" t="s">
        <v>3320</v>
      </c>
      <c r="GO361" s="346" t="s">
        <v>3320</v>
      </c>
      <c r="GP361" s="346" t="s">
        <v>3320</v>
      </c>
      <c r="GQ361" s="346" t="s">
        <v>3320</v>
      </c>
      <c r="GR361" s="346" t="s">
        <v>3320</v>
      </c>
      <c r="GS361" s="346" t="s">
        <v>3320</v>
      </c>
      <c r="GT361" s="346" t="s">
        <v>3320</v>
      </c>
      <c r="GU361" s="346" t="s">
        <v>3320</v>
      </c>
      <c r="GV361" s="346" t="s">
        <v>3320</v>
      </c>
      <c r="GW361" s="346" t="s">
        <v>3320</v>
      </c>
      <c r="GX361" s="346" t="s">
        <v>3320</v>
      </c>
      <c r="GY361" s="346" t="s">
        <v>3320</v>
      </c>
      <c r="GZ361" s="346" t="s">
        <v>3320</v>
      </c>
      <c r="HA361" s="346" t="s">
        <v>3320</v>
      </c>
      <c r="HB361" s="346" t="s">
        <v>3320</v>
      </c>
      <c r="HC361" s="346" t="s">
        <v>3320</v>
      </c>
      <c r="HD361" s="346" t="s">
        <v>3320</v>
      </c>
      <c r="HE361" s="346" t="s">
        <v>3320</v>
      </c>
      <c r="HF361" s="346" t="s">
        <v>3320</v>
      </c>
      <c r="HG361" s="346" t="s">
        <v>3320</v>
      </c>
      <c r="HH361" s="346" t="s">
        <v>3320</v>
      </c>
      <c r="HI361" s="346" t="s">
        <v>3320</v>
      </c>
      <c r="HJ361" s="346" t="s">
        <v>3320</v>
      </c>
      <c r="HK361" s="346" t="s">
        <v>3320</v>
      </c>
      <c r="HL361" s="346" t="s">
        <v>3320</v>
      </c>
    </row>
    <row r="362" spans="1:220" ht="15.75" thickBot="1">
      <c r="A362" s="346" t="s">
        <v>11522</v>
      </c>
      <c r="B362" s="345">
        <v>255</v>
      </c>
      <c r="C362" s="346" t="s">
        <v>12298</v>
      </c>
      <c r="D362" s="346" t="s">
        <v>5698</v>
      </c>
      <c r="E362" s="345">
        <v>255</v>
      </c>
      <c r="F362" s="346" t="s">
        <v>12299</v>
      </c>
      <c r="G362" s="346" t="s">
        <v>12300</v>
      </c>
      <c r="H362" s="346">
        <v>1</v>
      </c>
      <c r="I362" s="346" t="s">
        <v>5643</v>
      </c>
      <c r="J362" s="346" t="s">
        <v>5774</v>
      </c>
      <c r="K362" s="346" t="s">
        <v>5698</v>
      </c>
      <c r="L362" s="346" t="s">
        <v>5698</v>
      </c>
      <c r="M362" s="346" t="s">
        <v>5698</v>
      </c>
      <c r="N362" s="346" t="s">
        <v>12301</v>
      </c>
      <c r="O362" s="346" t="s">
        <v>12302</v>
      </c>
      <c r="P362" s="346" t="s">
        <v>12300</v>
      </c>
      <c r="Q362" s="346" t="s">
        <v>12303</v>
      </c>
      <c r="R362" s="346" t="s">
        <v>12304</v>
      </c>
      <c r="S362" s="346" t="s">
        <v>12305</v>
      </c>
      <c r="T362" s="346" t="s">
        <v>12306</v>
      </c>
      <c r="U362" s="346" t="s">
        <v>11569</v>
      </c>
      <c r="V362" s="346" t="s">
        <v>733</v>
      </c>
      <c r="W362" s="346" t="s">
        <v>733</v>
      </c>
      <c r="X362" s="346" t="s">
        <v>733</v>
      </c>
      <c r="Y362" s="346" t="s">
        <v>3320</v>
      </c>
      <c r="Z362" s="346" t="s">
        <v>5774</v>
      </c>
      <c r="AA362" s="346" t="s">
        <v>733</v>
      </c>
      <c r="AB362" s="346" t="s">
        <v>12307</v>
      </c>
      <c r="AC362" s="346" t="s">
        <v>5774</v>
      </c>
      <c r="AD362" s="346" t="s">
        <v>5774</v>
      </c>
      <c r="AE362" s="346" t="s">
        <v>5774</v>
      </c>
      <c r="AF362" s="346" t="s">
        <v>5774</v>
      </c>
      <c r="AG362" s="346" t="s">
        <v>11499</v>
      </c>
      <c r="AH362" s="346" t="s">
        <v>1214</v>
      </c>
      <c r="AI362" s="346" t="s">
        <v>3320</v>
      </c>
      <c r="AJ362" s="346" t="s">
        <v>5709</v>
      </c>
      <c r="AK362" s="346" t="s">
        <v>5709</v>
      </c>
      <c r="AL362" s="346" t="s">
        <v>5712</v>
      </c>
      <c r="AM362" s="347">
        <v>47087</v>
      </c>
      <c r="AN362" s="345">
        <v>24</v>
      </c>
      <c r="AO362" s="345">
        <v>150</v>
      </c>
      <c r="AP362" s="346" t="s">
        <v>5666</v>
      </c>
      <c r="AQ362" s="345">
        <v>1</v>
      </c>
      <c r="AR362" s="345">
        <v>1</v>
      </c>
      <c r="AS362" s="346" t="s">
        <v>733</v>
      </c>
      <c r="AT362" s="345">
        <v>1</v>
      </c>
      <c r="AU362" s="346" t="s">
        <v>733</v>
      </c>
      <c r="AV362" s="345">
        <v>1</v>
      </c>
      <c r="AW362" s="346" t="s">
        <v>5713</v>
      </c>
      <c r="AX362" s="346" t="s">
        <v>5801</v>
      </c>
      <c r="AY362" s="346" t="s">
        <v>3320</v>
      </c>
      <c r="AZ362" s="346" t="s">
        <v>733</v>
      </c>
      <c r="BA362" s="346" t="s">
        <v>1214</v>
      </c>
      <c r="BB362" s="345">
        <v>1</v>
      </c>
      <c r="BC362" s="345">
        <v>1</v>
      </c>
      <c r="BD362" s="346" t="s">
        <v>12308</v>
      </c>
      <c r="BE362" s="345">
        <v>1</v>
      </c>
      <c r="BF362" s="345">
        <v>1</v>
      </c>
      <c r="BG362" s="345">
        <v>1</v>
      </c>
      <c r="BH362" s="345">
        <v>1</v>
      </c>
      <c r="BI362" s="347">
        <v>46357</v>
      </c>
      <c r="BJ362" s="345">
        <v>0.5</v>
      </c>
      <c r="BK362" s="345">
        <v>1</v>
      </c>
      <c r="BL362" s="345">
        <v>1</v>
      </c>
      <c r="BM362" s="345">
        <v>1</v>
      </c>
      <c r="BN362" s="346" t="s">
        <v>3320</v>
      </c>
      <c r="BO362" s="346" t="s">
        <v>3320</v>
      </c>
      <c r="BP362" s="346" t="s">
        <v>3320</v>
      </c>
      <c r="BQ362" s="346" t="s">
        <v>3320</v>
      </c>
      <c r="BR362" s="346" t="s">
        <v>3320</v>
      </c>
      <c r="BS362" s="346" t="s">
        <v>3320</v>
      </c>
      <c r="BT362" s="346" t="s">
        <v>3320</v>
      </c>
      <c r="BU362" s="346" t="s">
        <v>3320</v>
      </c>
      <c r="BV362" s="346" t="s">
        <v>3320</v>
      </c>
      <c r="BW362" s="346" t="s">
        <v>3320</v>
      </c>
      <c r="BX362" s="348"/>
      <c r="BY362" s="346" t="s">
        <v>3320</v>
      </c>
      <c r="BZ362" s="346" t="s">
        <v>3320</v>
      </c>
      <c r="CA362" s="346" t="s">
        <v>3320</v>
      </c>
      <c r="CB362" s="346" t="s">
        <v>3320</v>
      </c>
      <c r="CC362" s="346" t="s">
        <v>3320</v>
      </c>
      <c r="CD362" s="346" t="s">
        <v>3320</v>
      </c>
      <c r="CE362" s="346" t="s">
        <v>3320</v>
      </c>
      <c r="CF362" s="346" t="s">
        <v>3320</v>
      </c>
      <c r="CG362" s="346" t="s">
        <v>3320</v>
      </c>
      <c r="CH362" s="348"/>
      <c r="CI362" s="346" t="s">
        <v>3320</v>
      </c>
      <c r="CJ362" s="346" t="s">
        <v>3320</v>
      </c>
      <c r="CK362" s="346" t="s">
        <v>3320</v>
      </c>
      <c r="CL362" s="346" t="s">
        <v>3320</v>
      </c>
      <c r="CM362" s="346" t="s">
        <v>3320</v>
      </c>
      <c r="CN362" s="346" t="s">
        <v>3320</v>
      </c>
      <c r="CO362" s="346" t="s">
        <v>3320</v>
      </c>
      <c r="CP362" s="346" t="s">
        <v>3320</v>
      </c>
      <c r="CQ362" s="346" t="s">
        <v>3320</v>
      </c>
      <c r="CR362" s="346" t="s">
        <v>3320</v>
      </c>
      <c r="CS362" s="346" t="s">
        <v>3320</v>
      </c>
      <c r="CT362" s="346" t="s">
        <v>3320</v>
      </c>
      <c r="CU362" s="346" t="s">
        <v>3320</v>
      </c>
      <c r="CV362" s="346" t="s">
        <v>3320</v>
      </c>
      <c r="CW362" s="346" t="s">
        <v>3320</v>
      </c>
      <c r="CX362" s="346" t="s">
        <v>3320</v>
      </c>
      <c r="CY362" s="346" t="s">
        <v>3320</v>
      </c>
      <c r="CZ362" s="346" t="s">
        <v>3320</v>
      </c>
      <c r="DA362" s="346" t="s">
        <v>3320</v>
      </c>
      <c r="DB362" s="346" t="s">
        <v>3320</v>
      </c>
      <c r="DC362" s="346" t="s">
        <v>3320</v>
      </c>
      <c r="DD362" s="346" t="s">
        <v>3320</v>
      </c>
      <c r="DE362" s="346" t="s">
        <v>3320</v>
      </c>
      <c r="DF362" s="346" t="s">
        <v>3320</v>
      </c>
      <c r="DG362" s="346" t="s">
        <v>3320</v>
      </c>
      <c r="DH362" s="346" t="s">
        <v>3320</v>
      </c>
      <c r="DI362" s="346" t="s">
        <v>3320</v>
      </c>
      <c r="DJ362" s="346" t="s">
        <v>3320</v>
      </c>
      <c r="DK362" s="346" t="s">
        <v>3320</v>
      </c>
      <c r="DL362" s="346" t="s">
        <v>3320</v>
      </c>
      <c r="DM362" s="346" t="s">
        <v>3320</v>
      </c>
      <c r="DN362" s="346" t="s">
        <v>3320</v>
      </c>
      <c r="DO362" s="346" t="s">
        <v>3320</v>
      </c>
      <c r="DP362" s="346" t="s">
        <v>3320</v>
      </c>
      <c r="DQ362" s="346" t="s">
        <v>3320</v>
      </c>
      <c r="DR362" s="346" t="s">
        <v>3320</v>
      </c>
      <c r="DS362" s="346" t="s">
        <v>3320</v>
      </c>
      <c r="DT362" s="346" t="s">
        <v>3320</v>
      </c>
      <c r="DU362" s="346" t="s">
        <v>3320</v>
      </c>
      <c r="DV362" s="346" t="s">
        <v>3320</v>
      </c>
      <c r="DW362" s="346" t="s">
        <v>3320</v>
      </c>
      <c r="DX362" s="346" t="s">
        <v>3320</v>
      </c>
      <c r="DY362" s="346" t="s">
        <v>3320</v>
      </c>
      <c r="DZ362" s="346" t="s">
        <v>3320</v>
      </c>
      <c r="EA362" s="346" t="s">
        <v>3320</v>
      </c>
      <c r="EB362" s="346" t="s">
        <v>3320</v>
      </c>
      <c r="EC362" s="346" t="s">
        <v>3320</v>
      </c>
      <c r="ED362" s="346" t="s">
        <v>3320</v>
      </c>
      <c r="EE362" s="346" t="s">
        <v>3320</v>
      </c>
      <c r="EF362" s="345">
        <v>1</v>
      </c>
      <c r="EG362" s="346" t="s">
        <v>733</v>
      </c>
      <c r="EH362" s="346" t="s">
        <v>733</v>
      </c>
      <c r="EI362" s="346" t="s">
        <v>733</v>
      </c>
      <c r="EJ362" s="346" t="s">
        <v>733</v>
      </c>
      <c r="EK362" s="346" t="s">
        <v>12084</v>
      </c>
      <c r="EL362" s="346" t="s">
        <v>12309</v>
      </c>
      <c r="EM362" s="345">
        <v>1</v>
      </c>
      <c r="EN362" s="348"/>
      <c r="EO362" s="346" t="s">
        <v>10155</v>
      </c>
      <c r="EP362" s="345">
        <v>1</v>
      </c>
      <c r="EQ362" s="345">
        <v>1</v>
      </c>
      <c r="ER362" s="345">
        <v>1</v>
      </c>
      <c r="ES362" s="345">
        <v>1</v>
      </c>
      <c r="ET362" s="345">
        <v>1</v>
      </c>
      <c r="EU362" s="346" t="s">
        <v>733</v>
      </c>
      <c r="EV362" s="346" t="s">
        <v>733</v>
      </c>
      <c r="EW362" s="345">
        <v>1</v>
      </c>
      <c r="EX362" s="346" t="s">
        <v>733</v>
      </c>
      <c r="EY362" s="346" t="s">
        <v>733</v>
      </c>
      <c r="EZ362" s="346" t="s">
        <v>733</v>
      </c>
      <c r="FA362" s="346" t="s">
        <v>733</v>
      </c>
      <c r="FB362" s="346" t="s">
        <v>733</v>
      </c>
      <c r="FC362" s="349" t="s">
        <v>5676</v>
      </c>
      <c r="FD362" s="346" t="s">
        <v>3320</v>
      </c>
      <c r="FE362" s="346" t="s">
        <v>733</v>
      </c>
      <c r="FF362" s="346" t="s">
        <v>5721</v>
      </c>
      <c r="FG362" s="346" t="s">
        <v>733</v>
      </c>
      <c r="FH362" s="346" t="s">
        <v>5679</v>
      </c>
      <c r="FI362" s="346" t="s">
        <v>3320</v>
      </c>
      <c r="FJ362" s="346" t="s">
        <v>3320</v>
      </c>
      <c r="FK362" s="345">
        <v>1</v>
      </c>
      <c r="FL362" s="346" t="s">
        <v>733</v>
      </c>
      <c r="FM362" s="346" t="s">
        <v>5679</v>
      </c>
      <c r="FN362" s="345">
        <v>1</v>
      </c>
      <c r="FO362" s="346" t="s">
        <v>1214</v>
      </c>
      <c r="FP362" s="346" t="s">
        <v>3320</v>
      </c>
      <c r="FQ362" s="346" t="s">
        <v>3320</v>
      </c>
      <c r="FR362" s="346" t="s">
        <v>10156</v>
      </c>
      <c r="FS362" s="346" t="s">
        <v>3320</v>
      </c>
      <c r="FT362" s="346" t="s">
        <v>3320</v>
      </c>
      <c r="FU362" s="346" t="s">
        <v>3320</v>
      </c>
      <c r="FV362" s="346" t="s">
        <v>3825</v>
      </c>
      <c r="FW362" s="346" t="s">
        <v>1214</v>
      </c>
      <c r="FX362" s="350">
        <v>46070.555694444447</v>
      </c>
      <c r="FY362" s="346" t="s">
        <v>3320</v>
      </c>
      <c r="FZ362" s="346" t="s">
        <v>10029</v>
      </c>
      <c r="GA362" s="346" t="s">
        <v>3320</v>
      </c>
      <c r="GB362" s="346" t="s">
        <v>3320</v>
      </c>
      <c r="GC362" s="346" t="s">
        <v>3320</v>
      </c>
      <c r="GD362" s="346" t="s">
        <v>3320</v>
      </c>
      <c r="GE362" s="346" t="s">
        <v>3320</v>
      </c>
      <c r="GF362" s="346" t="s">
        <v>3320</v>
      </c>
      <c r="GG362" s="346" t="s">
        <v>3320</v>
      </c>
      <c r="GH362" s="346" t="s">
        <v>3320</v>
      </c>
      <c r="GI362" s="346" t="s">
        <v>3320</v>
      </c>
      <c r="GJ362" s="346" t="s">
        <v>3320</v>
      </c>
      <c r="GK362" s="346" t="s">
        <v>3320</v>
      </c>
      <c r="GL362" s="346" t="s">
        <v>3320</v>
      </c>
      <c r="GM362" s="346" t="s">
        <v>3320</v>
      </c>
      <c r="GN362" s="346" t="s">
        <v>3320</v>
      </c>
      <c r="GO362" s="346" t="s">
        <v>3320</v>
      </c>
      <c r="GP362" s="346" t="s">
        <v>3320</v>
      </c>
      <c r="GQ362" s="346" t="s">
        <v>3320</v>
      </c>
      <c r="GR362" s="346" t="s">
        <v>3320</v>
      </c>
      <c r="GS362" s="346" t="s">
        <v>3320</v>
      </c>
      <c r="GT362" s="346" t="s">
        <v>3320</v>
      </c>
      <c r="GU362" s="346" t="s">
        <v>3320</v>
      </c>
      <c r="GV362" s="346" t="s">
        <v>3320</v>
      </c>
      <c r="GW362" s="346" t="s">
        <v>3320</v>
      </c>
      <c r="GX362" s="346" t="s">
        <v>3320</v>
      </c>
      <c r="GY362" s="346" t="s">
        <v>3320</v>
      </c>
      <c r="GZ362" s="346" t="s">
        <v>3320</v>
      </c>
      <c r="HA362" s="346" t="s">
        <v>3320</v>
      </c>
      <c r="HB362" s="346" t="s">
        <v>3320</v>
      </c>
      <c r="HC362" s="346" t="s">
        <v>3320</v>
      </c>
      <c r="HD362" s="346" t="s">
        <v>3320</v>
      </c>
      <c r="HE362" s="346" t="s">
        <v>3320</v>
      </c>
      <c r="HF362" s="346" t="s">
        <v>3320</v>
      </c>
      <c r="HG362" s="346" t="s">
        <v>3320</v>
      </c>
      <c r="HH362" s="346" t="s">
        <v>3320</v>
      </c>
      <c r="HI362" s="346" t="s">
        <v>3320</v>
      </c>
      <c r="HJ362" s="346" t="s">
        <v>3320</v>
      </c>
      <c r="HK362" s="346" t="s">
        <v>3320</v>
      </c>
      <c r="HL362" s="346" t="s">
        <v>3320</v>
      </c>
    </row>
    <row r="363" spans="1:220" ht="15.75" thickBot="1">
      <c r="A363" s="344" t="s">
        <v>11522</v>
      </c>
      <c r="B363" s="345">
        <v>241</v>
      </c>
      <c r="C363" s="346" t="s">
        <v>12310</v>
      </c>
      <c r="D363" s="346" t="s">
        <v>5698</v>
      </c>
      <c r="E363" s="345">
        <v>241</v>
      </c>
      <c r="F363" s="346" t="s">
        <v>12249</v>
      </c>
      <c r="G363" s="346" t="s">
        <v>6311</v>
      </c>
      <c r="H363" s="346" t="s">
        <v>12311</v>
      </c>
      <c r="I363" s="346" t="s">
        <v>5643</v>
      </c>
      <c r="J363" s="346" t="s">
        <v>6310</v>
      </c>
      <c r="K363" s="346" t="s">
        <v>6311</v>
      </c>
      <c r="L363" s="346" t="s">
        <v>5698</v>
      </c>
      <c r="M363" s="346" t="s">
        <v>5698</v>
      </c>
      <c r="N363" s="346" t="s">
        <v>12250</v>
      </c>
      <c r="O363" s="346" t="s">
        <v>6313</v>
      </c>
      <c r="P363" s="346" t="s">
        <v>6311</v>
      </c>
      <c r="Q363" s="346" t="s">
        <v>12251</v>
      </c>
      <c r="R363" s="346" t="s">
        <v>12252</v>
      </c>
      <c r="S363" s="346" t="s">
        <v>6315</v>
      </c>
      <c r="T363" s="346" t="s">
        <v>12253</v>
      </c>
      <c r="U363" s="346" t="s">
        <v>6317</v>
      </c>
      <c r="V363" s="346" t="s">
        <v>733</v>
      </c>
      <c r="W363" s="346" t="s">
        <v>733</v>
      </c>
      <c r="X363" s="346" t="s">
        <v>733</v>
      </c>
      <c r="Y363" s="346" t="s">
        <v>3320</v>
      </c>
      <c r="Z363" s="346" t="s">
        <v>6318</v>
      </c>
      <c r="AA363" s="346" t="s">
        <v>733</v>
      </c>
      <c r="AB363" s="346" t="s">
        <v>12254</v>
      </c>
      <c r="AC363" s="346" t="s">
        <v>6320</v>
      </c>
      <c r="AD363" s="346" t="s">
        <v>6321</v>
      </c>
      <c r="AE363" s="346" t="s">
        <v>6310</v>
      </c>
      <c r="AF363" s="346" t="s">
        <v>6322</v>
      </c>
      <c r="AG363" s="346" t="s">
        <v>7528</v>
      </c>
      <c r="AH363" s="346" t="s">
        <v>1214</v>
      </c>
      <c r="AI363" s="346" t="s">
        <v>3320</v>
      </c>
      <c r="AJ363" s="346" t="s">
        <v>7206</v>
      </c>
      <c r="AK363" s="346" t="s">
        <v>8382</v>
      </c>
      <c r="AL363" s="346" t="s">
        <v>5936</v>
      </c>
      <c r="AM363" s="347">
        <v>47118</v>
      </c>
      <c r="AN363" s="345">
        <v>12</v>
      </c>
      <c r="AO363" s="345">
        <v>200</v>
      </c>
      <c r="AP363" s="346" t="s">
        <v>5863</v>
      </c>
      <c r="AQ363" s="345">
        <v>100</v>
      </c>
      <c r="AR363" s="345">
        <v>438</v>
      </c>
      <c r="AS363" s="346" t="s">
        <v>733</v>
      </c>
      <c r="AT363" s="345">
        <v>25</v>
      </c>
      <c r="AU363" s="346" t="s">
        <v>733</v>
      </c>
      <c r="AV363" s="345">
        <v>200</v>
      </c>
      <c r="AW363" s="346" t="s">
        <v>5800</v>
      </c>
      <c r="AX363" s="346" t="s">
        <v>5668</v>
      </c>
      <c r="AY363" s="346" t="s">
        <v>3320</v>
      </c>
      <c r="AZ363" s="346" t="s">
        <v>733</v>
      </c>
      <c r="BA363" s="346" t="s">
        <v>733</v>
      </c>
      <c r="BB363" s="345">
        <v>100</v>
      </c>
      <c r="BC363" s="345">
        <v>90</v>
      </c>
      <c r="BD363" s="346" t="s">
        <v>12312</v>
      </c>
      <c r="BE363" s="345">
        <v>123</v>
      </c>
      <c r="BF363" s="345">
        <v>34</v>
      </c>
      <c r="BG363" s="345">
        <v>99</v>
      </c>
      <c r="BH363" s="345">
        <v>25</v>
      </c>
      <c r="BI363" s="347">
        <v>46387</v>
      </c>
      <c r="BJ363" s="345">
        <v>1</v>
      </c>
      <c r="BK363" s="345">
        <v>20</v>
      </c>
      <c r="BL363" s="346" t="s">
        <v>12313</v>
      </c>
      <c r="BM363" s="345">
        <v>1000000</v>
      </c>
      <c r="BN363" s="346" t="s">
        <v>3320</v>
      </c>
      <c r="BO363" s="346" t="s">
        <v>3320</v>
      </c>
      <c r="BP363" s="346" t="s">
        <v>3320</v>
      </c>
      <c r="BQ363" s="346" t="s">
        <v>3320</v>
      </c>
      <c r="BR363" s="346" t="s">
        <v>3320</v>
      </c>
      <c r="BS363" s="346" t="s">
        <v>3320</v>
      </c>
      <c r="BT363" s="346" t="s">
        <v>3320</v>
      </c>
      <c r="BU363" s="346" t="s">
        <v>3320</v>
      </c>
      <c r="BV363" s="346" t="s">
        <v>3320</v>
      </c>
      <c r="BW363" s="346" t="s">
        <v>3320</v>
      </c>
      <c r="BX363" s="348"/>
      <c r="BY363" s="346" t="s">
        <v>3320</v>
      </c>
      <c r="BZ363" s="346" t="s">
        <v>3320</v>
      </c>
      <c r="CA363" s="346" t="s">
        <v>3320</v>
      </c>
      <c r="CB363" s="346" t="s">
        <v>3320</v>
      </c>
      <c r="CC363" s="346" t="s">
        <v>3320</v>
      </c>
      <c r="CD363" s="346" t="s">
        <v>3320</v>
      </c>
      <c r="CE363" s="346" t="s">
        <v>3320</v>
      </c>
      <c r="CF363" s="346" t="s">
        <v>3320</v>
      </c>
      <c r="CG363" s="346" t="s">
        <v>3320</v>
      </c>
      <c r="CH363" s="348"/>
      <c r="CI363" s="346" t="s">
        <v>3320</v>
      </c>
      <c r="CJ363" s="346" t="s">
        <v>3320</v>
      </c>
      <c r="CK363" s="346" t="s">
        <v>3320</v>
      </c>
      <c r="CL363" s="346" t="s">
        <v>3320</v>
      </c>
      <c r="CM363" s="346" t="s">
        <v>3320</v>
      </c>
      <c r="CN363" s="346" t="s">
        <v>3320</v>
      </c>
      <c r="CO363" s="346" t="s">
        <v>3320</v>
      </c>
      <c r="CP363" s="346" t="s">
        <v>3320</v>
      </c>
      <c r="CQ363" s="346" t="s">
        <v>3320</v>
      </c>
      <c r="CR363" s="346" t="s">
        <v>3320</v>
      </c>
      <c r="CS363" s="346" t="s">
        <v>3320</v>
      </c>
      <c r="CT363" s="346" t="s">
        <v>3320</v>
      </c>
      <c r="CU363" s="346" t="s">
        <v>3320</v>
      </c>
      <c r="CV363" s="346" t="s">
        <v>3320</v>
      </c>
      <c r="CW363" s="346" t="s">
        <v>3320</v>
      </c>
      <c r="CX363" s="346" t="s">
        <v>3320</v>
      </c>
      <c r="CY363" s="346" t="s">
        <v>3320</v>
      </c>
      <c r="CZ363" s="346" t="s">
        <v>3320</v>
      </c>
      <c r="DA363" s="346" t="s">
        <v>3320</v>
      </c>
      <c r="DB363" s="346" t="s">
        <v>3320</v>
      </c>
      <c r="DC363" s="346" t="s">
        <v>3320</v>
      </c>
      <c r="DD363" s="346" t="s">
        <v>3320</v>
      </c>
      <c r="DE363" s="346" t="s">
        <v>3320</v>
      </c>
      <c r="DF363" s="346" t="s">
        <v>3320</v>
      </c>
      <c r="DG363" s="346" t="s">
        <v>3320</v>
      </c>
      <c r="DH363" s="346" t="s">
        <v>3320</v>
      </c>
      <c r="DI363" s="346" t="s">
        <v>3320</v>
      </c>
      <c r="DJ363" s="346" t="s">
        <v>3320</v>
      </c>
      <c r="DK363" s="346" t="s">
        <v>3320</v>
      </c>
      <c r="DL363" s="346" t="s">
        <v>3320</v>
      </c>
      <c r="DM363" s="346" t="s">
        <v>3320</v>
      </c>
      <c r="DN363" s="346" t="s">
        <v>3320</v>
      </c>
      <c r="DO363" s="346" t="s">
        <v>3320</v>
      </c>
      <c r="DP363" s="346" t="s">
        <v>3320</v>
      </c>
      <c r="DQ363" s="346" t="s">
        <v>3320</v>
      </c>
      <c r="DR363" s="346" t="s">
        <v>3320</v>
      </c>
      <c r="DS363" s="346" t="s">
        <v>3320</v>
      </c>
      <c r="DT363" s="346" t="s">
        <v>3320</v>
      </c>
      <c r="DU363" s="346" t="s">
        <v>3320</v>
      </c>
      <c r="DV363" s="346" t="s">
        <v>3320</v>
      </c>
      <c r="DW363" s="346" t="s">
        <v>3320</v>
      </c>
      <c r="DX363" s="346" t="s">
        <v>3320</v>
      </c>
      <c r="DY363" s="346" t="s">
        <v>3320</v>
      </c>
      <c r="DZ363" s="346" t="s">
        <v>3320</v>
      </c>
      <c r="EA363" s="346" t="s">
        <v>3320</v>
      </c>
      <c r="EB363" s="346" t="s">
        <v>3320</v>
      </c>
      <c r="EC363" s="346" t="s">
        <v>3320</v>
      </c>
      <c r="ED363" s="346" t="s">
        <v>3320</v>
      </c>
      <c r="EE363" s="346" t="s">
        <v>3320</v>
      </c>
      <c r="EF363" s="345">
        <v>300000000</v>
      </c>
      <c r="EG363" s="346" t="s">
        <v>1214</v>
      </c>
      <c r="EH363" s="346" t="s">
        <v>733</v>
      </c>
      <c r="EI363" s="346" t="s">
        <v>733</v>
      </c>
      <c r="EJ363" s="346" t="s">
        <v>733</v>
      </c>
      <c r="EK363" s="346" t="s">
        <v>536</v>
      </c>
      <c r="EL363" s="346" t="s">
        <v>12314</v>
      </c>
      <c r="EM363" s="346" t="s">
        <v>12315</v>
      </c>
      <c r="EN363" s="348"/>
      <c r="EO363" s="346" t="s">
        <v>10157</v>
      </c>
      <c r="EP363" s="345">
        <v>100</v>
      </c>
      <c r="EQ363" s="345">
        <v>100</v>
      </c>
      <c r="ER363" s="345">
        <v>100</v>
      </c>
      <c r="ES363" s="345">
        <v>100</v>
      </c>
      <c r="ET363" s="346" t="s">
        <v>10158</v>
      </c>
      <c r="EU363" s="346" t="s">
        <v>1214</v>
      </c>
      <c r="EV363" s="346" t="s">
        <v>1214</v>
      </c>
      <c r="EW363" s="346" t="s">
        <v>10159</v>
      </c>
      <c r="EX363" s="346" t="s">
        <v>1214</v>
      </c>
      <c r="EY363" s="346" t="s">
        <v>1214</v>
      </c>
      <c r="EZ363" s="346" t="s">
        <v>1214</v>
      </c>
      <c r="FA363" s="346" t="s">
        <v>1214</v>
      </c>
      <c r="FB363" s="346" t="s">
        <v>1214</v>
      </c>
      <c r="FC363" s="349" t="s">
        <v>5676</v>
      </c>
      <c r="FD363" s="346" t="s">
        <v>3320</v>
      </c>
      <c r="FE363" s="346" t="s">
        <v>733</v>
      </c>
      <c r="FF363" s="346" t="s">
        <v>5721</v>
      </c>
      <c r="FG363" s="346" t="s">
        <v>1214</v>
      </c>
      <c r="FH363" s="346" t="s">
        <v>1214</v>
      </c>
      <c r="FI363" s="346" t="s">
        <v>3320</v>
      </c>
      <c r="FJ363" s="346" t="s">
        <v>3320</v>
      </c>
      <c r="FK363" s="346" t="s">
        <v>3320</v>
      </c>
      <c r="FL363" s="346" t="s">
        <v>1214</v>
      </c>
      <c r="FM363" s="346" t="s">
        <v>1214</v>
      </c>
      <c r="FN363" s="346" t="s">
        <v>3320</v>
      </c>
      <c r="FO363" s="346" t="s">
        <v>733</v>
      </c>
      <c r="FP363" s="346" t="s">
        <v>3320</v>
      </c>
      <c r="FQ363" s="346" t="s">
        <v>3320</v>
      </c>
      <c r="FR363" s="346" t="s">
        <v>3320</v>
      </c>
      <c r="FS363" s="346" t="s">
        <v>5683</v>
      </c>
      <c r="FT363" s="346" t="s">
        <v>5684</v>
      </c>
      <c r="FU363" s="346" t="s">
        <v>5684</v>
      </c>
      <c r="FV363" s="346" t="s">
        <v>1214</v>
      </c>
      <c r="FW363" s="346" t="s">
        <v>1214</v>
      </c>
      <c r="FX363" s="350">
        <v>46064.397326388891</v>
      </c>
      <c r="FY363" s="346" t="s">
        <v>3320</v>
      </c>
      <c r="FZ363" s="346" t="s">
        <v>10029</v>
      </c>
      <c r="GA363" s="346" t="s">
        <v>3320</v>
      </c>
      <c r="GB363" s="346" t="s">
        <v>3320</v>
      </c>
      <c r="GC363" s="346" t="s">
        <v>3320</v>
      </c>
      <c r="GD363" s="346" t="s">
        <v>3320</v>
      </c>
      <c r="GE363" s="346" t="s">
        <v>3320</v>
      </c>
      <c r="GF363" s="346" t="s">
        <v>3320</v>
      </c>
      <c r="GG363" s="346" t="s">
        <v>3320</v>
      </c>
      <c r="GH363" s="346" t="s">
        <v>3320</v>
      </c>
      <c r="GI363" s="346" t="s">
        <v>3320</v>
      </c>
      <c r="GJ363" s="346" t="s">
        <v>3320</v>
      </c>
      <c r="GK363" s="346" t="s">
        <v>3320</v>
      </c>
      <c r="GL363" s="346" t="s">
        <v>3320</v>
      </c>
      <c r="GM363" s="346" t="s">
        <v>3320</v>
      </c>
      <c r="GN363" s="346" t="s">
        <v>3320</v>
      </c>
      <c r="GO363" s="346" t="s">
        <v>3320</v>
      </c>
      <c r="GP363" s="346" t="s">
        <v>3320</v>
      </c>
      <c r="GQ363" s="346" t="s">
        <v>3320</v>
      </c>
      <c r="GR363" s="346" t="s">
        <v>3320</v>
      </c>
      <c r="GS363" s="346" t="s">
        <v>3320</v>
      </c>
      <c r="GT363" s="346" t="s">
        <v>3320</v>
      </c>
      <c r="GU363" s="346" t="s">
        <v>3320</v>
      </c>
      <c r="GV363" s="346" t="s">
        <v>3320</v>
      </c>
      <c r="GW363" s="346" t="s">
        <v>3320</v>
      </c>
      <c r="GX363" s="346" t="s">
        <v>3320</v>
      </c>
      <c r="GY363" s="346" t="s">
        <v>3320</v>
      </c>
      <c r="GZ363" s="346" t="s">
        <v>3320</v>
      </c>
      <c r="HA363" s="346" t="s">
        <v>3320</v>
      </c>
      <c r="HB363" s="346" t="s">
        <v>3320</v>
      </c>
      <c r="HC363" s="346" t="s">
        <v>3320</v>
      </c>
      <c r="HD363" s="346" t="s">
        <v>3320</v>
      </c>
      <c r="HE363" s="346" t="s">
        <v>3320</v>
      </c>
      <c r="HF363" s="346" t="s">
        <v>3320</v>
      </c>
      <c r="HG363" s="346" t="s">
        <v>3320</v>
      </c>
      <c r="HH363" s="346" t="s">
        <v>3320</v>
      </c>
      <c r="HI363" s="346" t="s">
        <v>3320</v>
      </c>
      <c r="HJ363" s="346" t="s">
        <v>3320</v>
      </c>
      <c r="HK363" s="346" t="s">
        <v>3320</v>
      </c>
      <c r="HL363" s="346" t="s">
        <v>3320</v>
      </c>
    </row>
    <row r="364" spans="1:220" ht="15.75" thickBot="1">
      <c r="A364" s="346" t="s">
        <v>11522</v>
      </c>
      <c r="B364" s="345">
        <v>367</v>
      </c>
      <c r="C364" s="346" t="s">
        <v>12316</v>
      </c>
      <c r="D364" s="346" t="s">
        <v>5698</v>
      </c>
      <c r="E364" s="345">
        <v>367</v>
      </c>
      <c r="F364" s="346" t="s">
        <v>11857</v>
      </c>
      <c r="G364" s="346" t="s">
        <v>11858</v>
      </c>
      <c r="H364" s="346" t="s">
        <v>3326</v>
      </c>
      <c r="I364" s="346" t="s">
        <v>5698</v>
      </c>
      <c r="J364" s="346" t="s">
        <v>12204</v>
      </c>
      <c r="K364" s="346" t="s">
        <v>5698</v>
      </c>
      <c r="L364" s="346" t="s">
        <v>5698</v>
      </c>
      <c r="M364" s="346" t="s">
        <v>5698</v>
      </c>
      <c r="N364" s="346" t="s">
        <v>11860</v>
      </c>
      <c r="O364" s="346" t="s">
        <v>11861</v>
      </c>
      <c r="P364" s="346" t="s">
        <v>11858</v>
      </c>
      <c r="Q364" s="346" t="s">
        <v>11862</v>
      </c>
      <c r="R364" s="346" t="s">
        <v>5698</v>
      </c>
      <c r="S364" s="346" t="s">
        <v>11863</v>
      </c>
      <c r="T364" s="346" t="s">
        <v>11863</v>
      </c>
      <c r="U364" s="346" t="s">
        <v>11863</v>
      </c>
      <c r="V364" s="346" t="s">
        <v>733</v>
      </c>
      <c r="W364" s="346" t="s">
        <v>733</v>
      </c>
      <c r="X364" s="346" t="s">
        <v>733</v>
      </c>
      <c r="Y364" s="346" t="s">
        <v>3320</v>
      </c>
      <c r="Z364" s="346" t="s">
        <v>10168</v>
      </c>
      <c r="AA364" s="346" t="s">
        <v>733</v>
      </c>
      <c r="AB364" s="346" t="s">
        <v>11864</v>
      </c>
      <c r="AC364" s="346" t="s">
        <v>10168</v>
      </c>
      <c r="AD364" s="346" t="s">
        <v>10168</v>
      </c>
      <c r="AE364" s="346" t="s">
        <v>10168</v>
      </c>
      <c r="AF364" s="346" t="s">
        <v>10168</v>
      </c>
      <c r="AG364" s="346" t="s">
        <v>11865</v>
      </c>
      <c r="AH364" s="346" t="s">
        <v>1214</v>
      </c>
      <c r="AI364" s="346" t="s">
        <v>3320</v>
      </c>
      <c r="AJ364" s="346" t="s">
        <v>2043</v>
      </c>
      <c r="AK364" s="346" t="s">
        <v>5798</v>
      </c>
      <c r="AL364" s="346" t="s">
        <v>5665</v>
      </c>
      <c r="AM364" s="346" t="s">
        <v>3320</v>
      </c>
      <c r="AN364" s="346" t="s">
        <v>3320</v>
      </c>
      <c r="AO364" s="346" t="s">
        <v>3320</v>
      </c>
      <c r="AP364" s="346" t="s">
        <v>3320</v>
      </c>
      <c r="AQ364" s="346" t="s">
        <v>3320</v>
      </c>
      <c r="AR364" s="346" t="s">
        <v>3320</v>
      </c>
      <c r="AS364" s="346" t="s">
        <v>3320</v>
      </c>
      <c r="AT364" s="346" t="s">
        <v>3320</v>
      </c>
      <c r="AU364" s="346" t="s">
        <v>3320</v>
      </c>
      <c r="AV364" s="346" t="s">
        <v>3320</v>
      </c>
      <c r="AW364" s="346" t="s">
        <v>3320</v>
      </c>
      <c r="AX364" s="346" t="s">
        <v>3320</v>
      </c>
      <c r="AY364" s="346" t="s">
        <v>3320</v>
      </c>
      <c r="AZ364" s="346" t="s">
        <v>3320</v>
      </c>
      <c r="BA364" s="346" t="s">
        <v>3320</v>
      </c>
      <c r="BB364" s="346" t="s">
        <v>3320</v>
      </c>
      <c r="BC364" s="346" t="s">
        <v>3320</v>
      </c>
      <c r="BD364" s="348"/>
      <c r="BE364" s="346" t="s">
        <v>3320</v>
      </c>
      <c r="BF364" s="346" t="s">
        <v>3320</v>
      </c>
      <c r="BG364" s="346" t="s">
        <v>3320</v>
      </c>
      <c r="BH364" s="346" t="s">
        <v>3320</v>
      </c>
      <c r="BI364" s="346" t="s">
        <v>3320</v>
      </c>
      <c r="BJ364" s="346" t="s">
        <v>3320</v>
      </c>
      <c r="BK364" s="346" t="s">
        <v>3320</v>
      </c>
      <c r="BL364" s="346" t="s">
        <v>3320</v>
      </c>
      <c r="BM364" s="346" t="s">
        <v>3320</v>
      </c>
      <c r="BN364" s="346" t="s">
        <v>3320</v>
      </c>
      <c r="BO364" s="346" t="s">
        <v>3320</v>
      </c>
      <c r="BP364" s="346" t="s">
        <v>3320</v>
      </c>
      <c r="BQ364" s="346" t="s">
        <v>3320</v>
      </c>
      <c r="BR364" s="346" t="s">
        <v>3320</v>
      </c>
      <c r="BS364" s="346" t="s">
        <v>3320</v>
      </c>
      <c r="BT364" s="346" t="s">
        <v>3320</v>
      </c>
      <c r="BU364" s="346" t="s">
        <v>3320</v>
      </c>
      <c r="BV364" s="346" t="s">
        <v>3320</v>
      </c>
      <c r="BW364" s="346" t="s">
        <v>3320</v>
      </c>
      <c r="BX364" s="348"/>
      <c r="BY364" s="346" t="s">
        <v>3320</v>
      </c>
      <c r="BZ364" s="346" t="s">
        <v>3320</v>
      </c>
      <c r="CA364" s="346" t="s">
        <v>3320</v>
      </c>
      <c r="CB364" s="346" t="s">
        <v>3320</v>
      </c>
      <c r="CC364" s="346" t="s">
        <v>3320</v>
      </c>
      <c r="CD364" s="346" t="s">
        <v>3320</v>
      </c>
      <c r="CE364" s="346" t="s">
        <v>3320</v>
      </c>
      <c r="CF364" s="346" t="s">
        <v>3320</v>
      </c>
      <c r="CG364" s="346" t="s">
        <v>3320</v>
      </c>
      <c r="CH364" s="348"/>
      <c r="CI364" s="346" t="s">
        <v>3320</v>
      </c>
      <c r="CJ364" s="346" t="s">
        <v>3320</v>
      </c>
      <c r="CK364" s="346" t="s">
        <v>3320</v>
      </c>
      <c r="CL364" s="346" t="s">
        <v>3320</v>
      </c>
      <c r="CM364" s="346" t="s">
        <v>3320</v>
      </c>
      <c r="CN364" s="346" t="s">
        <v>3320</v>
      </c>
      <c r="CO364" s="346" t="s">
        <v>3320</v>
      </c>
      <c r="CP364" s="346" t="s">
        <v>3320</v>
      </c>
      <c r="CQ364" s="346" t="s">
        <v>3320</v>
      </c>
      <c r="CR364" s="346" t="s">
        <v>3320</v>
      </c>
      <c r="CS364" s="346" t="s">
        <v>3320</v>
      </c>
      <c r="CT364" s="346" t="s">
        <v>3320</v>
      </c>
      <c r="CU364" s="346" t="s">
        <v>3320</v>
      </c>
      <c r="CV364" s="346" t="s">
        <v>3320</v>
      </c>
      <c r="CW364" s="346" t="s">
        <v>3320</v>
      </c>
      <c r="CX364" s="346" t="s">
        <v>3320</v>
      </c>
      <c r="CY364" s="346" t="s">
        <v>3320</v>
      </c>
      <c r="CZ364" s="346" t="s">
        <v>3320</v>
      </c>
      <c r="DA364" s="346" t="s">
        <v>3320</v>
      </c>
      <c r="DB364" s="346" t="s">
        <v>3320</v>
      </c>
      <c r="DC364" s="346" t="s">
        <v>3320</v>
      </c>
      <c r="DD364" s="346" t="s">
        <v>3320</v>
      </c>
      <c r="DE364" s="346" t="s">
        <v>3320</v>
      </c>
      <c r="DF364" s="346" t="s">
        <v>3320</v>
      </c>
      <c r="DG364" s="346" t="s">
        <v>3320</v>
      </c>
      <c r="DH364" s="346" t="s">
        <v>3320</v>
      </c>
      <c r="DI364" s="346" t="s">
        <v>3320</v>
      </c>
      <c r="DJ364" s="346" t="s">
        <v>3320</v>
      </c>
      <c r="DK364" s="346" t="s">
        <v>3320</v>
      </c>
      <c r="DL364" s="346" t="s">
        <v>3320</v>
      </c>
      <c r="DM364" s="346" t="s">
        <v>3320</v>
      </c>
      <c r="DN364" s="346" t="s">
        <v>3320</v>
      </c>
      <c r="DO364" s="346" t="s">
        <v>3320</v>
      </c>
      <c r="DP364" s="346" t="s">
        <v>3320</v>
      </c>
      <c r="DQ364" s="346" t="s">
        <v>3320</v>
      </c>
      <c r="DR364" s="346" t="s">
        <v>3320</v>
      </c>
      <c r="DS364" s="346" t="s">
        <v>3320</v>
      </c>
      <c r="DT364" s="346" t="s">
        <v>3320</v>
      </c>
      <c r="DU364" s="346" t="s">
        <v>3320</v>
      </c>
      <c r="DV364" s="346" t="s">
        <v>3320</v>
      </c>
      <c r="DW364" s="346" t="s">
        <v>3320</v>
      </c>
      <c r="DX364" s="346" t="s">
        <v>3320</v>
      </c>
      <c r="DY364" s="346" t="s">
        <v>3320</v>
      </c>
      <c r="DZ364" s="346" t="s">
        <v>3320</v>
      </c>
      <c r="EA364" s="346" t="s">
        <v>3320</v>
      </c>
      <c r="EB364" s="346" t="s">
        <v>3320</v>
      </c>
      <c r="EC364" s="346" t="s">
        <v>3320</v>
      </c>
      <c r="ED364" s="346" t="s">
        <v>3320</v>
      </c>
      <c r="EE364" s="346" t="s">
        <v>3320</v>
      </c>
      <c r="EF364" s="346" t="s">
        <v>3320</v>
      </c>
      <c r="EG364" s="346" t="s">
        <v>3320</v>
      </c>
      <c r="EH364" s="346" t="s">
        <v>3320</v>
      </c>
      <c r="EI364" s="346" t="s">
        <v>3320</v>
      </c>
      <c r="EJ364" s="346" t="s">
        <v>3320</v>
      </c>
      <c r="EK364" s="346" t="s">
        <v>3320</v>
      </c>
      <c r="EL364" s="346" t="s">
        <v>3320</v>
      </c>
      <c r="EM364" s="346" t="s">
        <v>3320</v>
      </c>
      <c r="EN364" s="348"/>
      <c r="EO364" s="346" t="s">
        <v>3320</v>
      </c>
      <c r="EP364" s="346" t="s">
        <v>3320</v>
      </c>
      <c r="EQ364" s="346" t="s">
        <v>3320</v>
      </c>
      <c r="ER364" s="346" t="s">
        <v>3320</v>
      </c>
      <c r="ES364" s="346" t="s">
        <v>3320</v>
      </c>
      <c r="ET364" s="346" t="s">
        <v>3320</v>
      </c>
      <c r="EU364" s="346" t="s">
        <v>3320</v>
      </c>
      <c r="EV364" s="346" t="s">
        <v>3320</v>
      </c>
      <c r="EW364" s="346" t="s">
        <v>3320</v>
      </c>
      <c r="EX364" s="346" t="s">
        <v>3320</v>
      </c>
      <c r="EY364" s="346" t="s">
        <v>3320</v>
      </c>
      <c r="EZ364" s="346" t="s">
        <v>3320</v>
      </c>
      <c r="FA364" s="346" t="s">
        <v>3320</v>
      </c>
      <c r="FB364" s="346" t="s">
        <v>3320</v>
      </c>
      <c r="FC364" s="346" t="s">
        <v>3320</v>
      </c>
      <c r="FD364" s="346" t="s">
        <v>3320</v>
      </c>
      <c r="FE364" s="346" t="s">
        <v>1214</v>
      </c>
      <c r="FF364" s="346" t="s">
        <v>3320</v>
      </c>
      <c r="FG364" s="346" t="s">
        <v>3320</v>
      </c>
      <c r="FH364" s="346" t="s">
        <v>3320</v>
      </c>
      <c r="FI364" s="346" t="s">
        <v>3320</v>
      </c>
      <c r="FJ364" s="346" t="s">
        <v>3320</v>
      </c>
      <c r="FK364" s="346" t="s">
        <v>3320</v>
      </c>
      <c r="FL364" s="346" t="s">
        <v>3320</v>
      </c>
      <c r="FM364" s="346" t="s">
        <v>3320</v>
      </c>
      <c r="FN364" s="346" t="s">
        <v>3320</v>
      </c>
      <c r="FO364" s="346" t="s">
        <v>3320</v>
      </c>
      <c r="FP364" s="346" t="s">
        <v>3320</v>
      </c>
      <c r="FQ364" s="346" t="s">
        <v>3320</v>
      </c>
      <c r="FR364" s="346" t="s">
        <v>3320</v>
      </c>
      <c r="FS364" s="346" t="s">
        <v>3320</v>
      </c>
      <c r="FT364" s="346" t="s">
        <v>3320</v>
      </c>
      <c r="FU364" s="346" t="s">
        <v>3320</v>
      </c>
      <c r="FV364" s="346" t="s">
        <v>3320</v>
      </c>
      <c r="FW364" s="346" t="s">
        <v>3320</v>
      </c>
      <c r="FX364" s="350">
        <v>46069.491932870369</v>
      </c>
      <c r="FY364" s="346" t="s">
        <v>3320</v>
      </c>
      <c r="FZ364" s="346" t="s">
        <v>10029</v>
      </c>
      <c r="GA364" s="346" t="s">
        <v>3320</v>
      </c>
      <c r="GB364" s="346" t="s">
        <v>3320</v>
      </c>
      <c r="GC364" s="346" t="s">
        <v>3320</v>
      </c>
      <c r="GD364" s="346" t="s">
        <v>3320</v>
      </c>
      <c r="GE364" s="346" t="s">
        <v>3320</v>
      </c>
      <c r="GF364" s="346" t="s">
        <v>3320</v>
      </c>
      <c r="GG364" s="346" t="s">
        <v>3320</v>
      </c>
      <c r="GH364" s="346" t="s">
        <v>3320</v>
      </c>
      <c r="GI364" s="346" t="s">
        <v>3320</v>
      </c>
      <c r="GJ364" s="346" t="s">
        <v>3320</v>
      </c>
      <c r="GK364" s="346" t="s">
        <v>3320</v>
      </c>
      <c r="GL364" s="346" t="s">
        <v>3320</v>
      </c>
      <c r="GM364" s="346" t="s">
        <v>3320</v>
      </c>
      <c r="GN364" s="346" t="s">
        <v>3320</v>
      </c>
      <c r="GO364" s="346" t="s">
        <v>3320</v>
      </c>
      <c r="GP364" s="346" t="s">
        <v>3320</v>
      </c>
      <c r="GQ364" s="346" t="s">
        <v>3320</v>
      </c>
      <c r="GR364" s="346" t="s">
        <v>3320</v>
      </c>
      <c r="GS364" s="346" t="s">
        <v>3320</v>
      </c>
      <c r="GT364" s="346" t="s">
        <v>3320</v>
      </c>
      <c r="GU364" s="346" t="s">
        <v>3320</v>
      </c>
      <c r="GV364" s="346" t="s">
        <v>3320</v>
      </c>
      <c r="GW364" s="346" t="s">
        <v>3320</v>
      </c>
      <c r="GX364" s="346" t="s">
        <v>3320</v>
      </c>
      <c r="GY364" s="346" t="s">
        <v>3320</v>
      </c>
      <c r="GZ364" s="346" t="s">
        <v>3320</v>
      </c>
      <c r="HA364" s="346" t="s">
        <v>3320</v>
      </c>
      <c r="HB364" s="346" t="s">
        <v>3320</v>
      </c>
      <c r="HC364" s="346" t="s">
        <v>3320</v>
      </c>
      <c r="HD364" s="346" t="s">
        <v>3320</v>
      </c>
      <c r="HE364" s="346" t="s">
        <v>3320</v>
      </c>
      <c r="HF364" s="346" t="s">
        <v>3320</v>
      </c>
      <c r="HG364" s="346" t="s">
        <v>3320</v>
      </c>
      <c r="HH364" s="346" t="s">
        <v>3320</v>
      </c>
      <c r="HI364" s="346" t="s">
        <v>3320</v>
      </c>
      <c r="HJ364" s="346" t="s">
        <v>3320</v>
      </c>
      <c r="HK364" s="346" t="s">
        <v>3320</v>
      </c>
      <c r="HL364" s="346" t="s">
        <v>3320</v>
      </c>
    </row>
    <row r="365" spans="1:220" ht="15.75" thickBot="1">
      <c r="A365" s="346" t="s">
        <v>11522</v>
      </c>
      <c r="B365" s="345">
        <v>228</v>
      </c>
      <c r="C365" s="346" t="s">
        <v>12317</v>
      </c>
      <c r="D365" s="346" t="s">
        <v>5698</v>
      </c>
      <c r="E365" s="345">
        <v>228</v>
      </c>
      <c r="F365" s="346" t="s">
        <v>12318</v>
      </c>
      <c r="G365" s="346" t="s">
        <v>7572</v>
      </c>
      <c r="H365" s="346" t="s">
        <v>12319</v>
      </c>
      <c r="I365" s="346" t="s">
        <v>5643</v>
      </c>
      <c r="J365" s="346" t="s">
        <v>5918</v>
      </c>
      <c r="K365" s="346" t="s">
        <v>5698</v>
      </c>
      <c r="L365" s="346" t="s">
        <v>5698</v>
      </c>
      <c r="M365" s="346" t="s">
        <v>5698</v>
      </c>
      <c r="N365" s="179" t="s">
        <v>12320</v>
      </c>
      <c r="O365" s="348"/>
      <c r="P365" s="346" t="s">
        <v>7572</v>
      </c>
      <c r="Q365" s="346" t="s">
        <v>12321</v>
      </c>
      <c r="R365" s="346" t="s">
        <v>5698</v>
      </c>
      <c r="S365" s="346" t="s">
        <v>12322</v>
      </c>
      <c r="T365" s="346" t="s">
        <v>12322</v>
      </c>
      <c r="U365" s="346" t="s">
        <v>12322</v>
      </c>
      <c r="V365" s="346" t="s">
        <v>733</v>
      </c>
      <c r="W365" s="346" t="s">
        <v>733</v>
      </c>
      <c r="X365" s="346" t="s">
        <v>733</v>
      </c>
      <c r="Y365" s="346" t="s">
        <v>3320</v>
      </c>
      <c r="Z365" s="345">
        <v>0</v>
      </c>
      <c r="AA365" s="346" t="s">
        <v>1214</v>
      </c>
      <c r="AB365" s="346" t="s">
        <v>12323</v>
      </c>
      <c r="AC365" s="345">
        <v>0</v>
      </c>
      <c r="AD365" s="345">
        <v>0</v>
      </c>
      <c r="AE365" s="345">
        <v>0</v>
      </c>
      <c r="AF365" s="345">
        <v>0</v>
      </c>
      <c r="AG365" s="346" t="s">
        <v>12324</v>
      </c>
      <c r="AH365" s="346" t="s">
        <v>1214</v>
      </c>
      <c r="AI365" s="346" t="s">
        <v>3320</v>
      </c>
      <c r="AJ365" s="346" t="s">
        <v>7206</v>
      </c>
      <c r="AK365" s="346" t="s">
        <v>3630</v>
      </c>
      <c r="AL365" s="346" t="s">
        <v>5712</v>
      </c>
      <c r="AM365" s="347">
        <v>46753</v>
      </c>
      <c r="AN365" s="345">
        <v>24</v>
      </c>
      <c r="AO365" s="345">
        <v>150</v>
      </c>
      <c r="AP365" s="346" t="s">
        <v>5863</v>
      </c>
      <c r="AQ365" s="345">
        <v>200</v>
      </c>
      <c r="AR365" s="345">
        <v>360</v>
      </c>
      <c r="AS365" s="346" t="s">
        <v>733</v>
      </c>
      <c r="AT365" s="345">
        <v>1</v>
      </c>
      <c r="AU365" s="346" t="s">
        <v>733</v>
      </c>
      <c r="AV365" s="345">
        <v>1</v>
      </c>
      <c r="AW365" s="346" t="s">
        <v>5713</v>
      </c>
      <c r="AX365" s="346" t="s">
        <v>5668</v>
      </c>
      <c r="AY365" s="346" t="s">
        <v>3320</v>
      </c>
      <c r="AZ365" s="346" t="s">
        <v>733</v>
      </c>
      <c r="BA365" s="346" t="s">
        <v>733</v>
      </c>
      <c r="BB365" s="345">
        <v>1</v>
      </c>
      <c r="BC365" s="345">
        <v>16</v>
      </c>
      <c r="BD365" s="346" t="s">
        <v>11519</v>
      </c>
      <c r="BE365" s="345">
        <v>365</v>
      </c>
      <c r="BF365" s="345">
        <v>85</v>
      </c>
      <c r="BG365" s="345">
        <v>98</v>
      </c>
      <c r="BH365" s="345">
        <v>25</v>
      </c>
      <c r="BI365" s="347">
        <v>46388</v>
      </c>
      <c r="BJ365" s="345">
        <v>0.5</v>
      </c>
      <c r="BK365" s="345">
        <v>28</v>
      </c>
      <c r="BL365" s="346" t="s">
        <v>10162</v>
      </c>
      <c r="BM365" s="345">
        <v>50000</v>
      </c>
      <c r="BN365" s="346" t="s">
        <v>3320</v>
      </c>
      <c r="BO365" s="346" t="s">
        <v>3320</v>
      </c>
      <c r="BP365" s="346" t="s">
        <v>3320</v>
      </c>
      <c r="BQ365" s="346" t="s">
        <v>3320</v>
      </c>
      <c r="BR365" s="346" t="s">
        <v>3320</v>
      </c>
      <c r="BS365" s="346" t="s">
        <v>3320</v>
      </c>
      <c r="BT365" s="346" t="s">
        <v>3320</v>
      </c>
      <c r="BU365" s="346" t="s">
        <v>3320</v>
      </c>
      <c r="BV365" s="346" t="s">
        <v>3320</v>
      </c>
      <c r="BW365" s="346" t="s">
        <v>3320</v>
      </c>
      <c r="BX365" s="348"/>
      <c r="BY365" s="346" t="s">
        <v>3320</v>
      </c>
      <c r="BZ365" s="346" t="s">
        <v>3320</v>
      </c>
      <c r="CA365" s="346" t="s">
        <v>3320</v>
      </c>
      <c r="CB365" s="346" t="s">
        <v>3320</v>
      </c>
      <c r="CC365" s="346" t="s">
        <v>3320</v>
      </c>
      <c r="CD365" s="346" t="s">
        <v>3320</v>
      </c>
      <c r="CE365" s="346" t="s">
        <v>3320</v>
      </c>
      <c r="CF365" s="346" t="s">
        <v>3320</v>
      </c>
      <c r="CG365" s="346" t="s">
        <v>3320</v>
      </c>
      <c r="CH365" s="348"/>
      <c r="CI365" s="346" t="s">
        <v>3320</v>
      </c>
      <c r="CJ365" s="346" t="s">
        <v>3320</v>
      </c>
      <c r="CK365" s="346" t="s">
        <v>3320</v>
      </c>
      <c r="CL365" s="346" t="s">
        <v>3320</v>
      </c>
      <c r="CM365" s="346" t="s">
        <v>3320</v>
      </c>
      <c r="CN365" s="346" t="s">
        <v>3320</v>
      </c>
      <c r="CO365" s="346" t="s">
        <v>3320</v>
      </c>
      <c r="CP365" s="346" t="s">
        <v>3320</v>
      </c>
      <c r="CQ365" s="346" t="s">
        <v>3320</v>
      </c>
      <c r="CR365" s="346" t="s">
        <v>3320</v>
      </c>
      <c r="CS365" s="346" t="s">
        <v>3320</v>
      </c>
      <c r="CT365" s="346" t="s">
        <v>3320</v>
      </c>
      <c r="CU365" s="346" t="s">
        <v>3320</v>
      </c>
      <c r="CV365" s="346" t="s">
        <v>3320</v>
      </c>
      <c r="CW365" s="346" t="s">
        <v>3320</v>
      </c>
      <c r="CX365" s="346" t="s">
        <v>3320</v>
      </c>
      <c r="CY365" s="346" t="s">
        <v>3320</v>
      </c>
      <c r="CZ365" s="346" t="s">
        <v>3320</v>
      </c>
      <c r="DA365" s="346" t="s">
        <v>3320</v>
      </c>
      <c r="DB365" s="346" t="s">
        <v>3320</v>
      </c>
      <c r="DC365" s="346" t="s">
        <v>3320</v>
      </c>
      <c r="DD365" s="346" t="s">
        <v>3320</v>
      </c>
      <c r="DE365" s="346" t="s">
        <v>3320</v>
      </c>
      <c r="DF365" s="346" t="s">
        <v>3320</v>
      </c>
      <c r="DG365" s="346" t="s">
        <v>3320</v>
      </c>
      <c r="DH365" s="346" t="s">
        <v>3320</v>
      </c>
      <c r="DI365" s="346" t="s">
        <v>3320</v>
      </c>
      <c r="DJ365" s="346" t="s">
        <v>3320</v>
      </c>
      <c r="DK365" s="346" t="s">
        <v>3320</v>
      </c>
      <c r="DL365" s="346" t="s">
        <v>3320</v>
      </c>
      <c r="DM365" s="346" t="s">
        <v>3320</v>
      </c>
      <c r="DN365" s="346" t="s">
        <v>3320</v>
      </c>
      <c r="DO365" s="346" t="s">
        <v>3320</v>
      </c>
      <c r="DP365" s="346" t="s">
        <v>3320</v>
      </c>
      <c r="DQ365" s="346" t="s">
        <v>3320</v>
      </c>
      <c r="DR365" s="346" t="s">
        <v>3320</v>
      </c>
      <c r="DS365" s="346" t="s">
        <v>3320</v>
      </c>
      <c r="DT365" s="346" t="s">
        <v>3320</v>
      </c>
      <c r="DU365" s="346" t="s">
        <v>3320</v>
      </c>
      <c r="DV365" s="346" t="s">
        <v>3320</v>
      </c>
      <c r="DW365" s="346" t="s">
        <v>3320</v>
      </c>
      <c r="DX365" s="346" t="s">
        <v>3320</v>
      </c>
      <c r="DY365" s="346" t="s">
        <v>3320</v>
      </c>
      <c r="DZ365" s="346" t="s">
        <v>3320</v>
      </c>
      <c r="EA365" s="346" t="s">
        <v>3320</v>
      </c>
      <c r="EB365" s="346" t="s">
        <v>3320</v>
      </c>
      <c r="EC365" s="346" t="s">
        <v>3320</v>
      </c>
      <c r="ED365" s="346" t="s">
        <v>3320</v>
      </c>
      <c r="EE365" s="346" t="s">
        <v>3320</v>
      </c>
      <c r="EF365" s="345">
        <v>100</v>
      </c>
      <c r="EG365" s="346" t="s">
        <v>733</v>
      </c>
      <c r="EH365" s="346" t="s">
        <v>733</v>
      </c>
      <c r="EI365" s="346" t="s">
        <v>733</v>
      </c>
      <c r="EJ365" s="346" t="s">
        <v>733</v>
      </c>
      <c r="EK365" s="346" t="s">
        <v>1611</v>
      </c>
      <c r="EL365" s="346" t="s">
        <v>12325</v>
      </c>
      <c r="EM365" s="346" t="s">
        <v>12326</v>
      </c>
      <c r="EN365" s="348"/>
      <c r="EO365" s="346" t="s">
        <v>10160</v>
      </c>
      <c r="EP365" s="345">
        <v>1</v>
      </c>
      <c r="EQ365" s="345">
        <v>1</v>
      </c>
      <c r="ER365" s="345">
        <v>11</v>
      </c>
      <c r="ES365" s="345">
        <v>1</v>
      </c>
      <c r="ET365" s="346" t="s">
        <v>10161</v>
      </c>
      <c r="EU365" s="346" t="s">
        <v>733</v>
      </c>
      <c r="EV365" s="346" t="s">
        <v>733</v>
      </c>
      <c r="EW365" s="346" t="s">
        <v>10162</v>
      </c>
      <c r="EX365" s="346" t="s">
        <v>733</v>
      </c>
      <c r="EY365" s="346" t="s">
        <v>733</v>
      </c>
      <c r="EZ365" s="346" t="s">
        <v>733</v>
      </c>
      <c r="FA365" s="346" t="s">
        <v>733</v>
      </c>
      <c r="FB365" s="346" t="s">
        <v>733</v>
      </c>
      <c r="FC365" s="349" t="s">
        <v>5676</v>
      </c>
      <c r="FD365" s="346" t="s">
        <v>3320</v>
      </c>
      <c r="FE365" s="346" t="s">
        <v>733</v>
      </c>
      <c r="FF365" s="346" t="s">
        <v>5721</v>
      </c>
      <c r="FG365" s="346" t="s">
        <v>733</v>
      </c>
      <c r="FH365" s="346" t="s">
        <v>5679</v>
      </c>
      <c r="FI365" s="346" t="s">
        <v>3320</v>
      </c>
      <c r="FJ365" s="346" t="s">
        <v>3320</v>
      </c>
      <c r="FK365" s="345">
        <v>2</v>
      </c>
      <c r="FL365" s="346" t="s">
        <v>733</v>
      </c>
      <c r="FM365" s="346" t="s">
        <v>5873</v>
      </c>
      <c r="FN365" s="346" t="s">
        <v>10163</v>
      </c>
      <c r="FO365" s="346" t="s">
        <v>1214</v>
      </c>
      <c r="FP365" s="346" t="s">
        <v>3320</v>
      </c>
      <c r="FQ365" s="346" t="s">
        <v>10164</v>
      </c>
      <c r="FR365" s="346" t="s">
        <v>10165</v>
      </c>
      <c r="FS365" s="346" t="s">
        <v>3320</v>
      </c>
      <c r="FT365" s="346" t="s">
        <v>3320</v>
      </c>
      <c r="FU365" s="346" t="s">
        <v>3320</v>
      </c>
      <c r="FV365" s="346" t="s">
        <v>3320</v>
      </c>
      <c r="FW365" s="346" t="s">
        <v>3320</v>
      </c>
      <c r="FX365" s="350">
        <v>46063.527245370373</v>
      </c>
      <c r="FY365" s="346" t="s">
        <v>3320</v>
      </c>
      <c r="FZ365" s="346" t="s">
        <v>10029</v>
      </c>
      <c r="GA365" s="346" t="s">
        <v>3320</v>
      </c>
      <c r="GB365" s="346" t="s">
        <v>3320</v>
      </c>
      <c r="GC365" s="346" t="s">
        <v>3320</v>
      </c>
      <c r="GD365" s="346" t="s">
        <v>3320</v>
      </c>
      <c r="GE365" s="346" t="s">
        <v>3320</v>
      </c>
      <c r="GF365" s="346" t="s">
        <v>3320</v>
      </c>
      <c r="GG365" s="346" t="s">
        <v>3320</v>
      </c>
      <c r="GH365" s="346" t="s">
        <v>3320</v>
      </c>
      <c r="GI365" s="346" t="s">
        <v>3320</v>
      </c>
      <c r="GJ365" s="346" t="s">
        <v>3320</v>
      </c>
      <c r="GK365" s="346" t="s">
        <v>3320</v>
      </c>
      <c r="GL365" s="346" t="s">
        <v>3320</v>
      </c>
      <c r="GM365" s="346" t="s">
        <v>3320</v>
      </c>
      <c r="GN365" s="346" t="s">
        <v>3320</v>
      </c>
      <c r="GO365" s="346" t="s">
        <v>3320</v>
      </c>
      <c r="GP365" s="346" t="s">
        <v>3320</v>
      </c>
      <c r="GQ365" s="346" t="s">
        <v>3320</v>
      </c>
      <c r="GR365" s="346" t="s">
        <v>3320</v>
      </c>
      <c r="GS365" s="346" t="s">
        <v>3320</v>
      </c>
      <c r="GT365" s="346" t="s">
        <v>3320</v>
      </c>
      <c r="GU365" s="346" t="s">
        <v>3320</v>
      </c>
      <c r="GV365" s="346" t="s">
        <v>3320</v>
      </c>
      <c r="GW365" s="346" t="s">
        <v>3320</v>
      </c>
      <c r="GX365" s="346" t="s">
        <v>3320</v>
      </c>
      <c r="GY365" s="346" t="s">
        <v>3320</v>
      </c>
      <c r="GZ365" s="346" t="s">
        <v>3320</v>
      </c>
      <c r="HA365" s="346" t="s">
        <v>3320</v>
      </c>
      <c r="HB365" s="346" t="s">
        <v>3320</v>
      </c>
      <c r="HC365" s="346" t="s">
        <v>3320</v>
      </c>
      <c r="HD365" s="346" t="s">
        <v>3320</v>
      </c>
      <c r="HE365" s="346" t="s">
        <v>3320</v>
      </c>
      <c r="HF365" s="346" t="s">
        <v>3320</v>
      </c>
      <c r="HG365" s="346" t="s">
        <v>3320</v>
      </c>
      <c r="HH365" s="346" t="s">
        <v>3320</v>
      </c>
      <c r="HI365" s="346" t="s">
        <v>3320</v>
      </c>
      <c r="HJ365" s="346" t="s">
        <v>3320</v>
      </c>
      <c r="HK365" s="346" t="s">
        <v>3320</v>
      </c>
      <c r="HL365" s="346" t="s">
        <v>3320</v>
      </c>
    </row>
    <row r="366" spans="1:220" ht="15.75" thickBot="1">
      <c r="A366" s="346" t="s">
        <v>11522</v>
      </c>
      <c r="B366" s="345">
        <v>240</v>
      </c>
      <c r="C366" s="346" t="s">
        <v>12327</v>
      </c>
      <c r="D366" s="346" t="s">
        <v>5698</v>
      </c>
      <c r="E366" s="345">
        <v>240</v>
      </c>
      <c r="F366" s="346" t="s">
        <v>11817</v>
      </c>
      <c r="G366" s="346" t="s">
        <v>11818</v>
      </c>
      <c r="H366" s="346" t="s">
        <v>11827</v>
      </c>
      <c r="I366" s="346" t="s">
        <v>5916</v>
      </c>
      <c r="J366" s="346" t="s">
        <v>12328</v>
      </c>
      <c r="K366" s="346" t="s">
        <v>5698</v>
      </c>
      <c r="L366" s="346" t="s">
        <v>5698</v>
      </c>
      <c r="M366" s="346" t="s">
        <v>5698</v>
      </c>
      <c r="N366" s="346" t="s">
        <v>11819</v>
      </c>
      <c r="O366" s="346" t="s">
        <v>11820</v>
      </c>
      <c r="P366" s="346" t="s">
        <v>11818</v>
      </c>
      <c r="Q366" s="346" t="s">
        <v>11821</v>
      </c>
      <c r="R366" s="346" t="s">
        <v>5698</v>
      </c>
      <c r="S366" s="346" t="s">
        <v>11822</v>
      </c>
      <c r="T366" s="346" t="s">
        <v>11823</v>
      </c>
      <c r="U366" s="346" t="s">
        <v>11824</v>
      </c>
      <c r="V366" s="346" t="s">
        <v>733</v>
      </c>
      <c r="W366" s="346" t="s">
        <v>733</v>
      </c>
      <c r="X366" s="346" t="s">
        <v>733</v>
      </c>
      <c r="Y366" s="346" t="s">
        <v>3320</v>
      </c>
      <c r="Z366" s="346" t="s">
        <v>11825</v>
      </c>
      <c r="AA366" s="346" t="s">
        <v>733</v>
      </c>
      <c r="AB366" s="346" t="s">
        <v>11826</v>
      </c>
      <c r="AC366" s="346" t="s">
        <v>11827</v>
      </c>
      <c r="AD366" s="346" t="s">
        <v>11827</v>
      </c>
      <c r="AE366" s="346" t="s">
        <v>11827</v>
      </c>
      <c r="AF366" s="346" t="s">
        <v>11827</v>
      </c>
      <c r="AG366" s="346" t="s">
        <v>11828</v>
      </c>
      <c r="AH366" s="346" t="s">
        <v>1214</v>
      </c>
      <c r="AI366" s="346" t="s">
        <v>3320</v>
      </c>
      <c r="AJ366" s="346" t="s">
        <v>5709</v>
      </c>
      <c r="AK366" s="346" t="s">
        <v>5709</v>
      </c>
      <c r="AL366" s="346" t="s">
        <v>5712</v>
      </c>
      <c r="AM366" s="347">
        <v>46627</v>
      </c>
      <c r="AN366" s="345">
        <v>18</v>
      </c>
      <c r="AO366" s="345">
        <v>7</v>
      </c>
      <c r="AP366" s="346" t="s">
        <v>5863</v>
      </c>
      <c r="AQ366" s="345">
        <v>6</v>
      </c>
      <c r="AR366" s="345">
        <v>50</v>
      </c>
      <c r="AS366" s="346" t="s">
        <v>733</v>
      </c>
      <c r="AT366" s="346" t="s">
        <v>3320</v>
      </c>
      <c r="AU366" s="346" t="s">
        <v>3320</v>
      </c>
      <c r="AV366" s="346" t="s">
        <v>3320</v>
      </c>
      <c r="AW366" s="346" t="s">
        <v>3320</v>
      </c>
      <c r="AX366" s="346" t="s">
        <v>3320</v>
      </c>
      <c r="AY366" s="346" t="s">
        <v>3320</v>
      </c>
      <c r="AZ366" s="346" t="s">
        <v>3320</v>
      </c>
      <c r="BA366" s="346" t="s">
        <v>3320</v>
      </c>
      <c r="BB366" s="346" t="s">
        <v>3320</v>
      </c>
      <c r="BC366" s="346" t="s">
        <v>3320</v>
      </c>
      <c r="BD366" s="348"/>
      <c r="BE366" s="346" t="s">
        <v>3320</v>
      </c>
      <c r="BF366" s="346" t="s">
        <v>3320</v>
      </c>
      <c r="BG366" s="346" t="s">
        <v>3320</v>
      </c>
      <c r="BH366" s="346" t="s">
        <v>3320</v>
      </c>
      <c r="BI366" s="346" t="s">
        <v>3320</v>
      </c>
      <c r="BJ366" s="346" t="s">
        <v>3320</v>
      </c>
      <c r="BK366" s="346" t="s">
        <v>3320</v>
      </c>
      <c r="BL366" s="346" t="s">
        <v>3320</v>
      </c>
      <c r="BM366" s="346" t="s">
        <v>3320</v>
      </c>
      <c r="BN366" s="345">
        <v>5</v>
      </c>
      <c r="BO366" s="345">
        <v>5</v>
      </c>
      <c r="BP366" s="346" t="s">
        <v>733</v>
      </c>
      <c r="BQ366" s="346" t="s">
        <v>11731</v>
      </c>
      <c r="BR366" s="345">
        <v>5</v>
      </c>
      <c r="BS366" s="346" t="s">
        <v>733</v>
      </c>
      <c r="BT366" s="346" t="s">
        <v>733</v>
      </c>
      <c r="BU366" s="346" t="s">
        <v>733</v>
      </c>
      <c r="BV366" s="345">
        <v>20</v>
      </c>
      <c r="BW366" s="345">
        <v>20</v>
      </c>
      <c r="BX366" s="346" t="s">
        <v>12329</v>
      </c>
      <c r="BY366" s="345">
        <v>15</v>
      </c>
      <c r="BZ366" s="345">
        <v>80</v>
      </c>
      <c r="CA366" s="345">
        <v>98</v>
      </c>
      <c r="CB366" s="345">
        <v>25</v>
      </c>
      <c r="CC366" s="347">
        <v>46822</v>
      </c>
      <c r="CD366" s="345">
        <v>1</v>
      </c>
      <c r="CE366" s="345">
        <v>20</v>
      </c>
      <c r="CF366" s="346" t="s">
        <v>11827</v>
      </c>
      <c r="CG366" s="345">
        <v>4000</v>
      </c>
      <c r="CH366" s="348"/>
      <c r="CI366" s="346" t="s">
        <v>3320</v>
      </c>
      <c r="CJ366" s="346" t="s">
        <v>3320</v>
      </c>
      <c r="CK366" s="346" t="s">
        <v>3320</v>
      </c>
      <c r="CL366" s="346" t="s">
        <v>3320</v>
      </c>
      <c r="CM366" s="346" t="s">
        <v>3320</v>
      </c>
      <c r="CN366" s="346" t="s">
        <v>3320</v>
      </c>
      <c r="CO366" s="346" t="s">
        <v>3320</v>
      </c>
      <c r="CP366" s="346" t="s">
        <v>3320</v>
      </c>
      <c r="CQ366" s="346" t="s">
        <v>3320</v>
      </c>
      <c r="CR366" s="346" t="s">
        <v>3320</v>
      </c>
      <c r="CS366" s="346" t="s">
        <v>3320</v>
      </c>
      <c r="CT366" s="346" t="s">
        <v>3320</v>
      </c>
      <c r="CU366" s="346" t="s">
        <v>3320</v>
      </c>
      <c r="CV366" s="346" t="s">
        <v>3320</v>
      </c>
      <c r="CW366" s="346" t="s">
        <v>3320</v>
      </c>
      <c r="CX366" s="346" t="s">
        <v>3320</v>
      </c>
      <c r="CY366" s="346" t="s">
        <v>3320</v>
      </c>
      <c r="CZ366" s="346" t="s">
        <v>3320</v>
      </c>
      <c r="DA366" s="346" t="s">
        <v>3320</v>
      </c>
      <c r="DB366" s="346" t="s">
        <v>3320</v>
      </c>
      <c r="DC366" s="346" t="s">
        <v>3320</v>
      </c>
      <c r="DD366" s="346" t="s">
        <v>3320</v>
      </c>
      <c r="DE366" s="346" t="s">
        <v>3320</v>
      </c>
      <c r="DF366" s="346" t="s">
        <v>3320</v>
      </c>
      <c r="DG366" s="346" t="s">
        <v>3320</v>
      </c>
      <c r="DH366" s="346" t="s">
        <v>3320</v>
      </c>
      <c r="DI366" s="346" t="s">
        <v>3320</v>
      </c>
      <c r="DJ366" s="346" t="s">
        <v>3320</v>
      </c>
      <c r="DK366" s="346" t="s">
        <v>3320</v>
      </c>
      <c r="DL366" s="346" t="s">
        <v>3320</v>
      </c>
      <c r="DM366" s="346" t="s">
        <v>3320</v>
      </c>
      <c r="DN366" s="346" t="s">
        <v>3320</v>
      </c>
      <c r="DO366" s="346" t="s">
        <v>3320</v>
      </c>
      <c r="DP366" s="346" t="s">
        <v>3320</v>
      </c>
      <c r="DQ366" s="346" t="s">
        <v>3320</v>
      </c>
      <c r="DR366" s="346" t="s">
        <v>3320</v>
      </c>
      <c r="DS366" s="346" t="s">
        <v>3320</v>
      </c>
      <c r="DT366" s="346" t="s">
        <v>3320</v>
      </c>
      <c r="DU366" s="346" t="s">
        <v>3320</v>
      </c>
      <c r="DV366" s="346" t="s">
        <v>3320</v>
      </c>
      <c r="DW366" s="346" t="s">
        <v>3320</v>
      </c>
      <c r="DX366" s="346" t="s">
        <v>3320</v>
      </c>
      <c r="DY366" s="346" t="s">
        <v>3320</v>
      </c>
      <c r="DZ366" s="346" t="s">
        <v>3320</v>
      </c>
      <c r="EA366" s="346" t="s">
        <v>3320</v>
      </c>
      <c r="EB366" s="346" t="s">
        <v>3320</v>
      </c>
      <c r="EC366" s="346" t="s">
        <v>3320</v>
      </c>
      <c r="ED366" s="346" t="s">
        <v>3320</v>
      </c>
      <c r="EE366" s="346" t="s">
        <v>3320</v>
      </c>
      <c r="EF366" s="345">
        <v>100</v>
      </c>
      <c r="EG366" s="346" t="s">
        <v>733</v>
      </c>
      <c r="EH366" s="346" t="s">
        <v>733</v>
      </c>
      <c r="EI366" s="346" t="s">
        <v>1214</v>
      </c>
      <c r="EJ366" s="346" t="s">
        <v>1214</v>
      </c>
      <c r="EK366" s="346" t="s">
        <v>12330</v>
      </c>
      <c r="EL366" s="346" t="s">
        <v>12331</v>
      </c>
      <c r="EM366" s="346" t="s">
        <v>11827</v>
      </c>
      <c r="EN366" s="348"/>
      <c r="EO366" s="346" t="s">
        <v>3320</v>
      </c>
      <c r="EP366" s="346" t="s">
        <v>3320</v>
      </c>
      <c r="EQ366" s="346" t="s">
        <v>3320</v>
      </c>
      <c r="ER366" s="346" t="s">
        <v>3320</v>
      </c>
      <c r="ES366" s="346" t="s">
        <v>3320</v>
      </c>
      <c r="ET366" s="346" t="s">
        <v>3320</v>
      </c>
      <c r="EU366" s="346" t="s">
        <v>3320</v>
      </c>
      <c r="EV366" s="346" t="s">
        <v>3320</v>
      </c>
      <c r="EW366" s="346" t="s">
        <v>3320</v>
      </c>
      <c r="EX366" s="346" t="s">
        <v>3320</v>
      </c>
      <c r="EY366" s="346" t="s">
        <v>3320</v>
      </c>
      <c r="EZ366" s="346" t="s">
        <v>3320</v>
      </c>
      <c r="FA366" s="346" t="s">
        <v>3320</v>
      </c>
      <c r="FB366" s="346" t="s">
        <v>3320</v>
      </c>
      <c r="FC366" s="346" t="s">
        <v>3320</v>
      </c>
      <c r="FD366" s="346" t="s">
        <v>3320</v>
      </c>
      <c r="FE366" s="346" t="s">
        <v>1214</v>
      </c>
      <c r="FF366" s="346" t="s">
        <v>3320</v>
      </c>
      <c r="FG366" s="346" t="s">
        <v>3320</v>
      </c>
      <c r="FH366" s="346" t="s">
        <v>3320</v>
      </c>
      <c r="FI366" s="346" t="s">
        <v>3320</v>
      </c>
      <c r="FJ366" s="346" t="s">
        <v>3320</v>
      </c>
      <c r="FK366" s="346" t="s">
        <v>3320</v>
      </c>
      <c r="FL366" s="346" t="s">
        <v>3320</v>
      </c>
      <c r="FM366" s="346" t="s">
        <v>3320</v>
      </c>
      <c r="FN366" s="346" t="s">
        <v>3320</v>
      </c>
      <c r="FO366" s="346" t="s">
        <v>3320</v>
      </c>
      <c r="FP366" s="346" t="s">
        <v>3320</v>
      </c>
      <c r="FQ366" s="346" t="s">
        <v>3320</v>
      </c>
      <c r="FR366" s="346" t="s">
        <v>3320</v>
      </c>
      <c r="FS366" s="346" t="s">
        <v>3320</v>
      </c>
      <c r="FT366" s="346" t="s">
        <v>3320</v>
      </c>
      <c r="FU366" s="346" t="s">
        <v>3320</v>
      </c>
      <c r="FV366" s="346" t="s">
        <v>3320</v>
      </c>
      <c r="FW366" s="346" t="s">
        <v>3320</v>
      </c>
      <c r="FX366" s="350">
        <v>46062.891597222224</v>
      </c>
      <c r="FY366" s="346" t="s">
        <v>3320</v>
      </c>
      <c r="FZ366" s="346" t="s">
        <v>10029</v>
      </c>
      <c r="GA366" s="346" t="s">
        <v>3320</v>
      </c>
      <c r="GB366" s="346" t="s">
        <v>3320</v>
      </c>
      <c r="GC366" s="346" t="s">
        <v>3320</v>
      </c>
      <c r="GD366" s="346" t="s">
        <v>3320</v>
      </c>
      <c r="GE366" s="346" t="s">
        <v>3320</v>
      </c>
      <c r="GF366" s="346" t="s">
        <v>3320</v>
      </c>
      <c r="GG366" s="346" t="s">
        <v>3320</v>
      </c>
      <c r="GH366" s="346" t="s">
        <v>3320</v>
      </c>
      <c r="GI366" s="346" t="s">
        <v>3320</v>
      </c>
      <c r="GJ366" s="346" t="s">
        <v>3320</v>
      </c>
      <c r="GK366" s="346" t="s">
        <v>3320</v>
      </c>
      <c r="GL366" s="346" t="s">
        <v>3320</v>
      </c>
      <c r="GM366" s="346" t="s">
        <v>3320</v>
      </c>
      <c r="GN366" s="346" t="s">
        <v>3320</v>
      </c>
      <c r="GO366" s="346" t="s">
        <v>3320</v>
      </c>
      <c r="GP366" s="346" t="s">
        <v>3320</v>
      </c>
      <c r="GQ366" s="346" t="s">
        <v>3320</v>
      </c>
      <c r="GR366" s="346" t="s">
        <v>3320</v>
      </c>
      <c r="GS366" s="346" t="s">
        <v>3320</v>
      </c>
      <c r="GT366" s="346" t="s">
        <v>3320</v>
      </c>
      <c r="GU366" s="346" t="s">
        <v>3320</v>
      </c>
      <c r="GV366" s="346" t="s">
        <v>3320</v>
      </c>
      <c r="GW366" s="346" t="s">
        <v>3320</v>
      </c>
      <c r="GX366" s="346" t="s">
        <v>3320</v>
      </c>
      <c r="GY366" s="346" t="s">
        <v>3320</v>
      </c>
      <c r="GZ366" s="346" t="s">
        <v>3320</v>
      </c>
      <c r="HA366" s="346" t="s">
        <v>3320</v>
      </c>
      <c r="HB366" s="346" t="s">
        <v>3320</v>
      </c>
      <c r="HC366" s="346" t="s">
        <v>3320</v>
      </c>
      <c r="HD366" s="346" t="s">
        <v>3320</v>
      </c>
      <c r="HE366" s="346" t="s">
        <v>3320</v>
      </c>
      <c r="HF366" s="346" t="s">
        <v>3320</v>
      </c>
      <c r="HG366" s="346" t="s">
        <v>3320</v>
      </c>
      <c r="HH366" s="346" t="s">
        <v>3320</v>
      </c>
      <c r="HI366" s="346" t="s">
        <v>3320</v>
      </c>
      <c r="HJ366" s="346" t="s">
        <v>3320</v>
      </c>
      <c r="HK366" s="346" t="s">
        <v>3320</v>
      </c>
      <c r="HL366" s="346" t="s">
        <v>3320</v>
      </c>
    </row>
    <row r="367" spans="1:220" ht="15.75" thickBot="1">
      <c r="A367" s="344" t="s">
        <v>11522</v>
      </c>
      <c r="B367" s="345">
        <v>239</v>
      </c>
      <c r="C367" s="346" t="s">
        <v>12332</v>
      </c>
      <c r="D367" s="346" t="s">
        <v>5698</v>
      </c>
      <c r="E367" s="345">
        <v>239</v>
      </c>
      <c r="F367" s="346" t="s">
        <v>12190</v>
      </c>
      <c r="G367" s="346" t="s">
        <v>5731</v>
      </c>
      <c r="H367" s="346" t="s">
        <v>3326</v>
      </c>
      <c r="I367" s="346" t="s">
        <v>5698</v>
      </c>
      <c r="J367" s="346" t="s">
        <v>12191</v>
      </c>
      <c r="K367" s="346" t="s">
        <v>5698</v>
      </c>
      <c r="L367" s="346" t="s">
        <v>5732</v>
      </c>
      <c r="M367" s="346" t="s">
        <v>5698</v>
      </c>
      <c r="N367" s="346" t="s">
        <v>12192</v>
      </c>
      <c r="O367" s="346" t="s">
        <v>5735</v>
      </c>
      <c r="P367" s="346" t="s">
        <v>5731</v>
      </c>
      <c r="Q367" s="346" t="s">
        <v>5736</v>
      </c>
      <c r="R367" s="346" t="s">
        <v>5698</v>
      </c>
      <c r="S367" s="346" t="s">
        <v>12193</v>
      </c>
      <c r="T367" s="346" t="s">
        <v>12194</v>
      </c>
      <c r="U367" s="346" t="s">
        <v>12195</v>
      </c>
      <c r="V367" s="346" t="s">
        <v>733</v>
      </c>
      <c r="W367" s="346" t="s">
        <v>733</v>
      </c>
      <c r="X367" s="346" t="s">
        <v>733</v>
      </c>
      <c r="Y367" s="346" t="s">
        <v>3320</v>
      </c>
      <c r="Z367" s="346" t="s">
        <v>12196</v>
      </c>
      <c r="AA367" s="346" t="s">
        <v>733</v>
      </c>
      <c r="AB367" s="346" t="s">
        <v>12197</v>
      </c>
      <c r="AC367" s="346" t="s">
        <v>12198</v>
      </c>
      <c r="AD367" s="346" t="s">
        <v>12199</v>
      </c>
      <c r="AE367" s="346" t="s">
        <v>5730</v>
      </c>
      <c r="AF367" s="346" t="s">
        <v>12200</v>
      </c>
      <c r="AG367" s="346" t="s">
        <v>12201</v>
      </c>
      <c r="AH367" s="346" t="s">
        <v>1214</v>
      </c>
      <c r="AI367" s="346" t="s">
        <v>3320</v>
      </c>
      <c r="AJ367" s="346" t="s">
        <v>5955</v>
      </c>
      <c r="AK367" s="346" t="s">
        <v>3596</v>
      </c>
      <c r="AL367" s="346" t="s">
        <v>3320</v>
      </c>
      <c r="AM367" s="346" t="s">
        <v>3320</v>
      </c>
      <c r="AN367" s="346" t="s">
        <v>3320</v>
      </c>
      <c r="AO367" s="346" t="s">
        <v>3320</v>
      </c>
      <c r="AP367" s="346" t="s">
        <v>3320</v>
      </c>
      <c r="AQ367" s="346" t="s">
        <v>3320</v>
      </c>
      <c r="AR367" s="346" t="s">
        <v>3320</v>
      </c>
      <c r="AS367" s="346" t="s">
        <v>3320</v>
      </c>
      <c r="AT367" s="346" t="s">
        <v>3320</v>
      </c>
      <c r="AU367" s="346" t="s">
        <v>3320</v>
      </c>
      <c r="AV367" s="346" t="s">
        <v>3320</v>
      </c>
      <c r="AW367" s="346" t="s">
        <v>3320</v>
      </c>
      <c r="AX367" s="346" t="s">
        <v>3320</v>
      </c>
      <c r="AY367" s="346" t="s">
        <v>3320</v>
      </c>
      <c r="AZ367" s="346" t="s">
        <v>3320</v>
      </c>
      <c r="BA367" s="346" t="s">
        <v>3320</v>
      </c>
      <c r="BB367" s="346" t="s">
        <v>3320</v>
      </c>
      <c r="BC367" s="346" t="s">
        <v>3320</v>
      </c>
      <c r="BD367" s="348"/>
      <c r="BE367" s="346" t="s">
        <v>3320</v>
      </c>
      <c r="BF367" s="346" t="s">
        <v>3320</v>
      </c>
      <c r="BG367" s="346" t="s">
        <v>3320</v>
      </c>
      <c r="BH367" s="346" t="s">
        <v>3320</v>
      </c>
      <c r="BI367" s="346" t="s">
        <v>3320</v>
      </c>
      <c r="BJ367" s="346" t="s">
        <v>3320</v>
      </c>
      <c r="BK367" s="346" t="s">
        <v>3320</v>
      </c>
      <c r="BL367" s="346" t="s">
        <v>3320</v>
      </c>
      <c r="BM367" s="346" t="s">
        <v>3320</v>
      </c>
      <c r="BN367" s="346" t="s">
        <v>3320</v>
      </c>
      <c r="BO367" s="346" t="s">
        <v>3320</v>
      </c>
      <c r="BP367" s="346" t="s">
        <v>3320</v>
      </c>
      <c r="BQ367" s="346" t="s">
        <v>3320</v>
      </c>
      <c r="BR367" s="346" t="s">
        <v>3320</v>
      </c>
      <c r="BS367" s="346" t="s">
        <v>3320</v>
      </c>
      <c r="BT367" s="346" t="s">
        <v>3320</v>
      </c>
      <c r="BU367" s="346" t="s">
        <v>3320</v>
      </c>
      <c r="BV367" s="346" t="s">
        <v>3320</v>
      </c>
      <c r="BW367" s="346" t="s">
        <v>3320</v>
      </c>
      <c r="BX367" s="348"/>
      <c r="BY367" s="346" t="s">
        <v>3320</v>
      </c>
      <c r="BZ367" s="346" t="s">
        <v>3320</v>
      </c>
      <c r="CA367" s="346" t="s">
        <v>3320</v>
      </c>
      <c r="CB367" s="346" t="s">
        <v>3320</v>
      </c>
      <c r="CC367" s="346" t="s">
        <v>3320</v>
      </c>
      <c r="CD367" s="346" t="s">
        <v>3320</v>
      </c>
      <c r="CE367" s="346" t="s">
        <v>3320</v>
      </c>
      <c r="CF367" s="346" t="s">
        <v>3320</v>
      </c>
      <c r="CG367" s="346" t="s">
        <v>3320</v>
      </c>
      <c r="CH367" s="348"/>
      <c r="CI367" s="346" t="s">
        <v>3320</v>
      </c>
      <c r="CJ367" s="346" t="s">
        <v>3320</v>
      </c>
      <c r="CK367" s="346" t="s">
        <v>3320</v>
      </c>
      <c r="CL367" s="346" t="s">
        <v>3320</v>
      </c>
      <c r="CM367" s="346" t="s">
        <v>3320</v>
      </c>
      <c r="CN367" s="346" t="s">
        <v>3320</v>
      </c>
      <c r="CO367" s="346" t="s">
        <v>3320</v>
      </c>
      <c r="CP367" s="346" t="s">
        <v>3320</v>
      </c>
      <c r="CQ367" s="346" t="s">
        <v>3320</v>
      </c>
      <c r="CR367" s="346" t="s">
        <v>3320</v>
      </c>
      <c r="CS367" s="346" t="s">
        <v>3320</v>
      </c>
      <c r="CT367" s="346" t="s">
        <v>3320</v>
      </c>
      <c r="CU367" s="346" t="s">
        <v>3320</v>
      </c>
      <c r="CV367" s="346" t="s">
        <v>3320</v>
      </c>
      <c r="CW367" s="346" t="s">
        <v>3320</v>
      </c>
      <c r="CX367" s="346" t="s">
        <v>3320</v>
      </c>
      <c r="CY367" s="346" t="s">
        <v>3320</v>
      </c>
      <c r="CZ367" s="346" t="s">
        <v>3320</v>
      </c>
      <c r="DA367" s="346" t="s">
        <v>3320</v>
      </c>
      <c r="DB367" s="346" t="s">
        <v>3320</v>
      </c>
      <c r="DC367" s="346" t="s">
        <v>3320</v>
      </c>
      <c r="DD367" s="346" t="s">
        <v>3320</v>
      </c>
      <c r="DE367" s="346" t="s">
        <v>3320</v>
      </c>
      <c r="DF367" s="346" t="s">
        <v>3320</v>
      </c>
      <c r="DG367" s="346" t="s">
        <v>3320</v>
      </c>
      <c r="DH367" s="346" t="s">
        <v>3320</v>
      </c>
      <c r="DI367" s="346" t="s">
        <v>3320</v>
      </c>
      <c r="DJ367" s="346" t="s">
        <v>3320</v>
      </c>
      <c r="DK367" s="346" t="s">
        <v>3320</v>
      </c>
      <c r="DL367" s="346" t="s">
        <v>3320</v>
      </c>
      <c r="DM367" s="346" t="s">
        <v>3320</v>
      </c>
      <c r="DN367" s="346" t="s">
        <v>3320</v>
      </c>
      <c r="DO367" s="346" t="s">
        <v>3320</v>
      </c>
      <c r="DP367" s="346" t="s">
        <v>3320</v>
      </c>
      <c r="DQ367" s="346" t="s">
        <v>3320</v>
      </c>
      <c r="DR367" s="346" t="s">
        <v>3320</v>
      </c>
      <c r="DS367" s="346" t="s">
        <v>3320</v>
      </c>
      <c r="DT367" s="346" t="s">
        <v>3320</v>
      </c>
      <c r="DU367" s="346" t="s">
        <v>3320</v>
      </c>
      <c r="DV367" s="346" t="s">
        <v>3320</v>
      </c>
      <c r="DW367" s="346" t="s">
        <v>3320</v>
      </c>
      <c r="DX367" s="346" t="s">
        <v>3320</v>
      </c>
      <c r="DY367" s="346" t="s">
        <v>3320</v>
      </c>
      <c r="DZ367" s="346" t="s">
        <v>3320</v>
      </c>
      <c r="EA367" s="346" t="s">
        <v>3320</v>
      </c>
      <c r="EB367" s="346" t="s">
        <v>3320</v>
      </c>
      <c r="EC367" s="346" t="s">
        <v>3320</v>
      </c>
      <c r="ED367" s="346" t="s">
        <v>3320</v>
      </c>
      <c r="EE367" s="346" t="s">
        <v>3320</v>
      </c>
      <c r="EF367" s="346" t="s">
        <v>3320</v>
      </c>
      <c r="EG367" s="346" t="s">
        <v>3320</v>
      </c>
      <c r="EH367" s="346" t="s">
        <v>3320</v>
      </c>
      <c r="EI367" s="346" t="s">
        <v>3320</v>
      </c>
      <c r="EJ367" s="346" t="s">
        <v>3320</v>
      </c>
      <c r="EK367" s="346" t="s">
        <v>3320</v>
      </c>
      <c r="EL367" s="346" t="s">
        <v>3320</v>
      </c>
      <c r="EM367" s="346" t="s">
        <v>3320</v>
      </c>
      <c r="EN367" s="348"/>
      <c r="EO367" s="346" t="s">
        <v>3320</v>
      </c>
      <c r="EP367" s="346" t="s">
        <v>3320</v>
      </c>
      <c r="EQ367" s="346" t="s">
        <v>3320</v>
      </c>
      <c r="ER367" s="346" t="s">
        <v>3320</v>
      </c>
      <c r="ES367" s="346" t="s">
        <v>3320</v>
      </c>
      <c r="ET367" s="346" t="s">
        <v>3320</v>
      </c>
      <c r="EU367" s="346" t="s">
        <v>3320</v>
      </c>
      <c r="EV367" s="346" t="s">
        <v>3320</v>
      </c>
      <c r="EW367" s="346" t="s">
        <v>3320</v>
      </c>
      <c r="EX367" s="346" t="s">
        <v>3320</v>
      </c>
      <c r="EY367" s="346" t="s">
        <v>3320</v>
      </c>
      <c r="EZ367" s="346" t="s">
        <v>3320</v>
      </c>
      <c r="FA367" s="346" t="s">
        <v>3320</v>
      </c>
      <c r="FB367" s="346" t="s">
        <v>3320</v>
      </c>
      <c r="FC367" s="346" t="s">
        <v>3320</v>
      </c>
      <c r="FD367" s="346" t="s">
        <v>3320</v>
      </c>
      <c r="FE367" s="346" t="s">
        <v>1214</v>
      </c>
      <c r="FF367" s="346" t="s">
        <v>3320</v>
      </c>
      <c r="FG367" s="346" t="s">
        <v>3320</v>
      </c>
      <c r="FH367" s="346" t="s">
        <v>3320</v>
      </c>
      <c r="FI367" s="346" t="s">
        <v>3320</v>
      </c>
      <c r="FJ367" s="346" t="s">
        <v>3320</v>
      </c>
      <c r="FK367" s="346" t="s">
        <v>3320</v>
      </c>
      <c r="FL367" s="346" t="s">
        <v>3320</v>
      </c>
      <c r="FM367" s="346" t="s">
        <v>3320</v>
      </c>
      <c r="FN367" s="346" t="s">
        <v>3320</v>
      </c>
      <c r="FO367" s="346" t="s">
        <v>3320</v>
      </c>
      <c r="FP367" s="346" t="s">
        <v>3320</v>
      </c>
      <c r="FQ367" s="346" t="s">
        <v>3320</v>
      </c>
      <c r="FR367" s="346" t="s">
        <v>3320</v>
      </c>
      <c r="FS367" s="346" t="s">
        <v>3320</v>
      </c>
      <c r="FT367" s="346" t="s">
        <v>3320</v>
      </c>
      <c r="FU367" s="346" t="s">
        <v>3320</v>
      </c>
      <c r="FV367" s="346" t="s">
        <v>3320</v>
      </c>
      <c r="FW367" s="346" t="s">
        <v>3320</v>
      </c>
      <c r="FX367" s="350">
        <v>46062.874421296299</v>
      </c>
      <c r="FY367" s="346" t="s">
        <v>3320</v>
      </c>
      <c r="FZ367" s="346" t="s">
        <v>10029</v>
      </c>
      <c r="GA367" s="346" t="s">
        <v>3320</v>
      </c>
      <c r="GB367" s="346" t="s">
        <v>3320</v>
      </c>
      <c r="GC367" s="346" t="s">
        <v>3320</v>
      </c>
      <c r="GD367" s="346" t="s">
        <v>3320</v>
      </c>
      <c r="GE367" s="346" t="s">
        <v>3320</v>
      </c>
      <c r="GF367" s="346" t="s">
        <v>3320</v>
      </c>
      <c r="GG367" s="346" t="s">
        <v>3320</v>
      </c>
      <c r="GH367" s="346" t="s">
        <v>3320</v>
      </c>
      <c r="GI367" s="346" t="s">
        <v>3320</v>
      </c>
      <c r="GJ367" s="346" t="s">
        <v>3320</v>
      </c>
      <c r="GK367" s="346" t="s">
        <v>3320</v>
      </c>
      <c r="GL367" s="346" t="s">
        <v>3320</v>
      </c>
      <c r="GM367" s="346" t="s">
        <v>3320</v>
      </c>
      <c r="GN367" s="346" t="s">
        <v>3320</v>
      </c>
      <c r="GO367" s="346" t="s">
        <v>3320</v>
      </c>
      <c r="GP367" s="346" t="s">
        <v>3320</v>
      </c>
      <c r="GQ367" s="346" t="s">
        <v>3320</v>
      </c>
      <c r="GR367" s="346" t="s">
        <v>3320</v>
      </c>
      <c r="GS367" s="346" t="s">
        <v>3320</v>
      </c>
      <c r="GT367" s="346" t="s">
        <v>3320</v>
      </c>
      <c r="GU367" s="346" t="s">
        <v>3320</v>
      </c>
      <c r="GV367" s="346" t="s">
        <v>3320</v>
      </c>
      <c r="GW367" s="346" t="s">
        <v>3320</v>
      </c>
      <c r="GX367" s="346" t="s">
        <v>3320</v>
      </c>
      <c r="GY367" s="346" t="s">
        <v>3320</v>
      </c>
      <c r="GZ367" s="346" t="s">
        <v>3320</v>
      </c>
      <c r="HA367" s="346" t="s">
        <v>3320</v>
      </c>
      <c r="HB367" s="346" t="s">
        <v>3320</v>
      </c>
      <c r="HC367" s="346" t="s">
        <v>3320</v>
      </c>
      <c r="HD367" s="346" t="s">
        <v>3320</v>
      </c>
      <c r="HE367" s="346" t="s">
        <v>3320</v>
      </c>
      <c r="HF367" s="346" t="s">
        <v>3320</v>
      </c>
      <c r="HG367" s="346" t="s">
        <v>3320</v>
      </c>
      <c r="HH367" s="346" t="s">
        <v>3320</v>
      </c>
      <c r="HI367" s="346" t="s">
        <v>3320</v>
      </c>
      <c r="HJ367" s="346" t="s">
        <v>3320</v>
      </c>
      <c r="HK367" s="346" t="s">
        <v>3320</v>
      </c>
      <c r="HL367" s="346" t="s">
        <v>3320</v>
      </c>
    </row>
    <row r="368" spans="1:220" ht="15.75" thickBot="1">
      <c r="A368" s="346" t="s">
        <v>11522</v>
      </c>
      <c r="B368" s="345">
        <v>567</v>
      </c>
      <c r="C368" s="346" t="s">
        <v>12333</v>
      </c>
      <c r="D368" s="346" t="s">
        <v>5698</v>
      </c>
      <c r="E368" s="345">
        <v>567</v>
      </c>
      <c r="F368" s="346" t="s">
        <v>8967</v>
      </c>
      <c r="G368" s="346" t="s">
        <v>8968</v>
      </c>
      <c r="H368" s="346" t="s">
        <v>12334</v>
      </c>
      <c r="I368" s="346" t="s">
        <v>5643</v>
      </c>
      <c r="J368" s="346" t="s">
        <v>8970</v>
      </c>
      <c r="K368" s="346" t="s">
        <v>8968</v>
      </c>
      <c r="L368" s="346" t="s">
        <v>8517</v>
      </c>
      <c r="M368" s="346" t="s">
        <v>8517</v>
      </c>
      <c r="N368" s="179" t="s">
        <v>8972</v>
      </c>
      <c r="O368" s="348"/>
      <c r="P368" s="346" t="s">
        <v>8968</v>
      </c>
      <c r="Q368" s="346" t="s">
        <v>8973</v>
      </c>
      <c r="R368" s="346" t="s">
        <v>5698</v>
      </c>
      <c r="S368" s="346" t="s">
        <v>8974</v>
      </c>
      <c r="T368" s="346" t="s">
        <v>8975</v>
      </c>
      <c r="U368" s="346" t="s">
        <v>8976</v>
      </c>
      <c r="V368" s="346" t="s">
        <v>733</v>
      </c>
      <c r="W368" s="346" t="s">
        <v>733</v>
      </c>
      <c r="X368" s="346" t="s">
        <v>733</v>
      </c>
      <c r="Y368" s="346" t="s">
        <v>3320</v>
      </c>
      <c r="Z368" s="346" t="s">
        <v>8977</v>
      </c>
      <c r="AA368" s="346" t="s">
        <v>733</v>
      </c>
      <c r="AB368" s="346" t="s">
        <v>8978</v>
      </c>
      <c r="AC368" s="346" t="s">
        <v>8979</v>
      </c>
      <c r="AD368" s="346" t="s">
        <v>8527</v>
      </c>
      <c r="AE368" s="346" t="s">
        <v>8980</v>
      </c>
      <c r="AF368" s="346" t="s">
        <v>8981</v>
      </c>
      <c r="AG368" s="346" t="s">
        <v>8982</v>
      </c>
      <c r="AH368" s="346" t="s">
        <v>1214</v>
      </c>
      <c r="AI368" s="346" t="s">
        <v>3320</v>
      </c>
      <c r="AJ368" s="346" t="s">
        <v>5955</v>
      </c>
      <c r="AK368" s="346" t="s">
        <v>3623</v>
      </c>
      <c r="AL368" s="346" t="s">
        <v>5665</v>
      </c>
      <c r="AM368" s="347">
        <v>47084</v>
      </c>
      <c r="AN368" s="345">
        <v>18</v>
      </c>
      <c r="AO368" s="345">
        <v>89</v>
      </c>
      <c r="AP368" s="346" t="s">
        <v>5666</v>
      </c>
      <c r="AQ368" s="345">
        <v>330</v>
      </c>
      <c r="AR368" s="345">
        <v>276.5</v>
      </c>
      <c r="AS368" s="346" t="s">
        <v>733</v>
      </c>
      <c r="AT368" s="345">
        <v>31.88</v>
      </c>
      <c r="AU368" s="346" t="s">
        <v>733</v>
      </c>
      <c r="AV368" s="345">
        <v>715</v>
      </c>
      <c r="AW368" s="346" t="s">
        <v>5713</v>
      </c>
      <c r="AX368" s="346" t="s">
        <v>5668</v>
      </c>
      <c r="AY368" s="346" t="s">
        <v>3320</v>
      </c>
      <c r="AZ368" s="346" t="s">
        <v>733</v>
      </c>
      <c r="BA368" s="346" t="s">
        <v>733</v>
      </c>
      <c r="BB368" s="345">
        <v>2513</v>
      </c>
      <c r="BC368" s="345">
        <v>2410</v>
      </c>
      <c r="BD368" s="346" t="s">
        <v>6441</v>
      </c>
      <c r="BE368" s="345">
        <v>365</v>
      </c>
      <c r="BF368" s="345">
        <v>85</v>
      </c>
      <c r="BG368" s="345">
        <v>99</v>
      </c>
      <c r="BH368" s="345">
        <v>40</v>
      </c>
      <c r="BI368" s="347">
        <v>46377</v>
      </c>
      <c r="BJ368" s="345">
        <v>0.5</v>
      </c>
      <c r="BK368" s="345">
        <v>100</v>
      </c>
      <c r="BL368" s="346" t="s">
        <v>8984</v>
      </c>
      <c r="BM368" s="345">
        <v>12616533</v>
      </c>
      <c r="BN368" s="346" t="s">
        <v>3320</v>
      </c>
      <c r="BO368" s="346" t="s">
        <v>3320</v>
      </c>
      <c r="BP368" s="346" t="s">
        <v>3320</v>
      </c>
      <c r="BQ368" s="346" t="s">
        <v>3320</v>
      </c>
      <c r="BR368" s="346" t="s">
        <v>3320</v>
      </c>
      <c r="BS368" s="346" t="s">
        <v>3320</v>
      </c>
      <c r="BT368" s="346" t="s">
        <v>3320</v>
      </c>
      <c r="BU368" s="346" t="s">
        <v>3320</v>
      </c>
      <c r="BV368" s="346" t="s">
        <v>3320</v>
      </c>
      <c r="BW368" s="346" t="s">
        <v>3320</v>
      </c>
      <c r="BX368" s="348"/>
      <c r="BY368" s="346" t="s">
        <v>3320</v>
      </c>
      <c r="BZ368" s="346" t="s">
        <v>3320</v>
      </c>
      <c r="CA368" s="346" t="s">
        <v>3320</v>
      </c>
      <c r="CB368" s="346" t="s">
        <v>3320</v>
      </c>
      <c r="CC368" s="346" t="s">
        <v>3320</v>
      </c>
      <c r="CD368" s="346" t="s">
        <v>3320</v>
      </c>
      <c r="CE368" s="346" t="s">
        <v>3320</v>
      </c>
      <c r="CF368" s="346" t="s">
        <v>3320</v>
      </c>
      <c r="CG368" s="346" t="s">
        <v>3320</v>
      </c>
      <c r="CH368" s="348"/>
      <c r="CI368" s="346" t="s">
        <v>3320</v>
      </c>
      <c r="CJ368" s="346" t="s">
        <v>3320</v>
      </c>
      <c r="CK368" s="346" t="s">
        <v>3320</v>
      </c>
      <c r="CL368" s="346" t="s">
        <v>3320</v>
      </c>
      <c r="CM368" s="346" t="s">
        <v>3320</v>
      </c>
      <c r="CN368" s="346" t="s">
        <v>3320</v>
      </c>
      <c r="CO368" s="346" t="s">
        <v>3320</v>
      </c>
      <c r="CP368" s="346" t="s">
        <v>3320</v>
      </c>
      <c r="CQ368" s="346" t="s">
        <v>3320</v>
      </c>
      <c r="CR368" s="346" t="s">
        <v>3320</v>
      </c>
      <c r="CS368" s="346" t="s">
        <v>3320</v>
      </c>
      <c r="CT368" s="346" t="s">
        <v>3320</v>
      </c>
      <c r="CU368" s="346" t="s">
        <v>3320</v>
      </c>
      <c r="CV368" s="346" t="s">
        <v>3320</v>
      </c>
      <c r="CW368" s="346" t="s">
        <v>3320</v>
      </c>
      <c r="CX368" s="346" t="s">
        <v>3320</v>
      </c>
      <c r="CY368" s="346" t="s">
        <v>3320</v>
      </c>
      <c r="CZ368" s="346" t="s">
        <v>3320</v>
      </c>
      <c r="DA368" s="346" t="s">
        <v>3320</v>
      </c>
      <c r="DB368" s="346" t="s">
        <v>3320</v>
      </c>
      <c r="DC368" s="346" t="s">
        <v>3320</v>
      </c>
      <c r="DD368" s="346" t="s">
        <v>3320</v>
      </c>
      <c r="DE368" s="346" t="s">
        <v>3320</v>
      </c>
      <c r="DF368" s="346" t="s">
        <v>3320</v>
      </c>
      <c r="DG368" s="346" t="s">
        <v>3320</v>
      </c>
      <c r="DH368" s="346" t="s">
        <v>3320</v>
      </c>
      <c r="DI368" s="346" t="s">
        <v>3320</v>
      </c>
      <c r="DJ368" s="346" t="s">
        <v>3320</v>
      </c>
      <c r="DK368" s="346" t="s">
        <v>3320</v>
      </c>
      <c r="DL368" s="346" t="s">
        <v>3320</v>
      </c>
      <c r="DM368" s="346" t="s">
        <v>3320</v>
      </c>
      <c r="DN368" s="346" t="s">
        <v>3320</v>
      </c>
      <c r="DO368" s="346" t="s">
        <v>3320</v>
      </c>
      <c r="DP368" s="346" t="s">
        <v>3320</v>
      </c>
      <c r="DQ368" s="346" t="s">
        <v>3320</v>
      </c>
      <c r="DR368" s="346" t="s">
        <v>3320</v>
      </c>
      <c r="DS368" s="346" t="s">
        <v>3320</v>
      </c>
      <c r="DT368" s="346" t="s">
        <v>3320</v>
      </c>
      <c r="DU368" s="346" t="s">
        <v>3320</v>
      </c>
      <c r="DV368" s="346" t="s">
        <v>3320</v>
      </c>
      <c r="DW368" s="346" t="s">
        <v>3320</v>
      </c>
      <c r="DX368" s="346" t="s">
        <v>3320</v>
      </c>
      <c r="DY368" s="346" t="s">
        <v>3320</v>
      </c>
      <c r="DZ368" s="346" t="s">
        <v>3320</v>
      </c>
      <c r="EA368" s="346" t="s">
        <v>3320</v>
      </c>
      <c r="EB368" s="346" t="s">
        <v>3320</v>
      </c>
      <c r="EC368" s="346" t="s">
        <v>3320</v>
      </c>
      <c r="ED368" s="346" t="s">
        <v>3320</v>
      </c>
      <c r="EE368" s="346" t="s">
        <v>3320</v>
      </c>
      <c r="EF368" s="345">
        <v>92465092</v>
      </c>
      <c r="EG368" s="346" t="s">
        <v>1214</v>
      </c>
      <c r="EH368" s="346" t="s">
        <v>733</v>
      </c>
      <c r="EI368" s="346" t="s">
        <v>733</v>
      </c>
      <c r="EJ368" s="346" t="s">
        <v>733</v>
      </c>
      <c r="EK368" s="346" t="s">
        <v>600</v>
      </c>
      <c r="EL368" s="346" t="s">
        <v>12335</v>
      </c>
      <c r="EM368" s="179" t="s">
        <v>12336</v>
      </c>
      <c r="EN368" s="348"/>
      <c r="EO368" s="346" t="s">
        <v>10166</v>
      </c>
      <c r="EP368" s="346" t="s">
        <v>3320</v>
      </c>
      <c r="EQ368" s="346" t="s">
        <v>3320</v>
      </c>
      <c r="ER368" s="346" t="s">
        <v>3320</v>
      </c>
      <c r="ES368" s="346" t="s">
        <v>3320</v>
      </c>
      <c r="ET368" s="346" t="s">
        <v>3320</v>
      </c>
      <c r="EU368" s="346" t="s">
        <v>3320</v>
      </c>
      <c r="EV368" s="346" t="s">
        <v>3320</v>
      </c>
      <c r="EW368" s="346" t="s">
        <v>3320</v>
      </c>
      <c r="EX368" s="346" t="s">
        <v>3320</v>
      </c>
      <c r="EY368" s="346" t="s">
        <v>3320</v>
      </c>
      <c r="EZ368" s="346" t="s">
        <v>3320</v>
      </c>
      <c r="FA368" s="346" t="s">
        <v>3320</v>
      </c>
      <c r="FB368" s="346" t="s">
        <v>3320</v>
      </c>
      <c r="FC368" s="346" t="s">
        <v>3320</v>
      </c>
      <c r="FD368" s="346" t="s">
        <v>3320</v>
      </c>
      <c r="FE368" s="346" t="s">
        <v>1214</v>
      </c>
      <c r="FF368" s="346" t="s">
        <v>3320</v>
      </c>
      <c r="FG368" s="346" t="s">
        <v>3320</v>
      </c>
      <c r="FH368" s="346" t="s">
        <v>3320</v>
      </c>
      <c r="FI368" s="346" t="s">
        <v>3320</v>
      </c>
      <c r="FJ368" s="346" t="s">
        <v>3320</v>
      </c>
      <c r="FK368" s="346" t="s">
        <v>3320</v>
      </c>
      <c r="FL368" s="346" t="s">
        <v>3320</v>
      </c>
      <c r="FM368" s="346" t="s">
        <v>3320</v>
      </c>
      <c r="FN368" s="346" t="s">
        <v>3320</v>
      </c>
      <c r="FO368" s="346" t="s">
        <v>3320</v>
      </c>
      <c r="FP368" s="346" t="s">
        <v>3320</v>
      </c>
      <c r="FQ368" s="346" t="s">
        <v>3320</v>
      </c>
      <c r="FR368" s="346" t="s">
        <v>3320</v>
      </c>
      <c r="FS368" s="346" t="s">
        <v>3320</v>
      </c>
      <c r="FT368" s="346" t="s">
        <v>3320</v>
      </c>
      <c r="FU368" s="346" t="s">
        <v>3320</v>
      </c>
      <c r="FV368" s="346" t="s">
        <v>3320</v>
      </c>
      <c r="FW368" s="346" t="s">
        <v>3320</v>
      </c>
      <c r="FX368" s="350">
        <v>46071.404872685183</v>
      </c>
      <c r="FY368" s="346" t="s">
        <v>3320</v>
      </c>
      <c r="FZ368" s="346" t="s">
        <v>10029</v>
      </c>
      <c r="GA368" s="346" t="s">
        <v>3320</v>
      </c>
      <c r="GB368" s="346" t="s">
        <v>3320</v>
      </c>
      <c r="GC368" s="346" t="s">
        <v>3320</v>
      </c>
      <c r="GD368" s="346" t="s">
        <v>3320</v>
      </c>
      <c r="GE368" s="346" t="s">
        <v>3320</v>
      </c>
      <c r="GF368" s="346" t="s">
        <v>3320</v>
      </c>
      <c r="GG368" s="346" t="s">
        <v>3320</v>
      </c>
      <c r="GH368" s="346" t="s">
        <v>3320</v>
      </c>
      <c r="GI368" s="346" t="s">
        <v>3320</v>
      </c>
      <c r="GJ368" s="346" t="s">
        <v>3320</v>
      </c>
      <c r="GK368" s="346" t="s">
        <v>3320</v>
      </c>
      <c r="GL368" s="346" t="s">
        <v>3320</v>
      </c>
      <c r="GM368" s="346" t="s">
        <v>3320</v>
      </c>
      <c r="GN368" s="346" t="s">
        <v>3320</v>
      </c>
      <c r="GO368" s="346" t="s">
        <v>3320</v>
      </c>
      <c r="GP368" s="346" t="s">
        <v>3320</v>
      </c>
      <c r="GQ368" s="346" t="s">
        <v>3320</v>
      </c>
      <c r="GR368" s="346" t="s">
        <v>3320</v>
      </c>
      <c r="GS368" s="346" t="s">
        <v>3320</v>
      </c>
      <c r="GT368" s="346" t="s">
        <v>3320</v>
      </c>
      <c r="GU368" s="346" t="s">
        <v>3320</v>
      </c>
      <c r="GV368" s="346" t="s">
        <v>3320</v>
      </c>
      <c r="GW368" s="346" t="s">
        <v>3320</v>
      </c>
      <c r="GX368" s="346" t="s">
        <v>3320</v>
      </c>
      <c r="GY368" s="346" t="s">
        <v>3320</v>
      </c>
      <c r="GZ368" s="346" t="s">
        <v>3320</v>
      </c>
      <c r="HA368" s="346" t="s">
        <v>3320</v>
      </c>
      <c r="HB368" s="346" t="s">
        <v>3320</v>
      </c>
      <c r="HC368" s="346" t="s">
        <v>3320</v>
      </c>
      <c r="HD368" s="346" t="s">
        <v>3320</v>
      </c>
      <c r="HE368" s="346" t="s">
        <v>3320</v>
      </c>
      <c r="HF368" s="346" t="s">
        <v>3320</v>
      </c>
      <c r="HG368" s="346" t="s">
        <v>3320</v>
      </c>
      <c r="HH368" s="346" t="s">
        <v>3320</v>
      </c>
      <c r="HI368" s="346" t="s">
        <v>3320</v>
      </c>
      <c r="HJ368" s="346" t="s">
        <v>3320</v>
      </c>
      <c r="HK368" s="346" t="s">
        <v>3320</v>
      </c>
      <c r="HL368" s="346" t="s">
        <v>3320</v>
      </c>
    </row>
    <row r="369" spans="1:220" ht="15.75" thickBot="1">
      <c r="A369" s="346" t="s">
        <v>11522</v>
      </c>
      <c r="B369" s="345">
        <v>233</v>
      </c>
      <c r="C369" s="346" t="s">
        <v>12337</v>
      </c>
      <c r="D369" s="346" t="s">
        <v>5698</v>
      </c>
      <c r="E369" s="345">
        <v>233</v>
      </c>
      <c r="F369" s="346" t="s">
        <v>11857</v>
      </c>
      <c r="G369" s="346" t="s">
        <v>11858</v>
      </c>
      <c r="H369" s="346" t="s">
        <v>2845</v>
      </c>
      <c r="I369" s="346" t="s">
        <v>5916</v>
      </c>
      <c r="J369" s="346" t="s">
        <v>12204</v>
      </c>
      <c r="K369" s="346" t="s">
        <v>5698</v>
      </c>
      <c r="L369" s="346" t="s">
        <v>5698</v>
      </c>
      <c r="M369" s="346" t="s">
        <v>5698</v>
      </c>
      <c r="N369" s="346" t="s">
        <v>11860</v>
      </c>
      <c r="O369" s="346" t="s">
        <v>11861</v>
      </c>
      <c r="P369" s="346" t="s">
        <v>11858</v>
      </c>
      <c r="Q369" s="346" t="s">
        <v>11862</v>
      </c>
      <c r="R369" s="346" t="s">
        <v>5698</v>
      </c>
      <c r="S369" s="346" t="s">
        <v>11863</v>
      </c>
      <c r="T369" s="346" t="s">
        <v>11863</v>
      </c>
      <c r="U369" s="346" t="s">
        <v>11863</v>
      </c>
      <c r="V369" s="346" t="s">
        <v>733</v>
      </c>
      <c r="W369" s="346" t="s">
        <v>733</v>
      </c>
      <c r="X369" s="346" t="s">
        <v>733</v>
      </c>
      <c r="Y369" s="346" t="s">
        <v>3320</v>
      </c>
      <c r="Z369" s="346" t="s">
        <v>10168</v>
      </c>
      <c r="AA369" s="346" t="s">
        <v>733</v>
      </c>
      <c r="AB369" s="346" t="s">
        <v>11864</v>
      </c>
      <c r="AC369" s="346" t="s">
        <v>10168</v>
      </c>
      <c r="AD369" s="346" t="s">
        <v>10168</v>
      </c>
      <c r="AE369" s="346" t="s">
        <v>10168</v>
      </c>
      <c r="AF369" s="346" t="s">
        <v>10168</v>
      </c>
      <c r="AG369" s="346" t="s">
        <v>11865</v>
      </c>
      <c r="AH369" s="346" t="s">
        <v>1214</v>
      </c>
      <c r="AI369" s="346" t="s">
        <v>11302</v>
      </c>
      <c r="AJ369" s="346" t="s">
        <v>2043</v>
      </c>
      <c r="AK369" s="346" t="s">
        <v>7819</v>
      </c>
      <c r="AL369" s="346" t="s">
        <v>5665</v>
      </c>
      <c r="AM369" s="347">
        <v>47118</v>
      </c>
      <c r="AN369" s="345">
        <v>24</v>
      </c>
      <c r="AO369" s="345">
        <v>34139</v>
      </c>
      <c r="AP369" s="346" t="s">
        <v>5666</v>
      </c>
      <c r="AQ369" s="345">
        <v>34139</v>
      </c>
      <c r="AR369" s="345">
        <v>34139</v>
      </c>
      <c r="AS369" s="346" t="s">
        <v>733</v>
      </c>
      <c r="AT369" s="345">
        <v>22</v>
      </c>
      <c r="AU369" s="346" t="s">
        <v>1214</v>
      </c>
      <c r="AV369" s="345">
        <v>640</v>
      </c>
      <c r="AW369" s="346" t="s">
        <v>5800</v>
      </c>
      <c r="AX369" s="346" t="s">
        <v>5668</v>
      </c>
      <c r="AY369" s="346" t="s">
        <v>3320</v>
      </c>
      <c r="AZ369" s="346" t="s">
        <v>733</v>
      </c>
      <c r="BA369" s="346" t="s">
        <v>733</v>
      </c>
      <c r="BB369" s="345">
        <v>1</v>
      </c>
      <c r="BC369" s="345">
        <v>2</v>
      </c>
      <c r="BD369" s="346" t="s">
        <v>7943</v>
      </c>
      <c r="BE369" s="345">
        <v>1</v>
      </c>
      <c r="BF369" s="345">
        <v>85</v>
      </c>
      <c r="BG369" s="345">
        <v>98</v>
      </c>
      <c r="BH369" s="345">
        <v>25</v>
      </c>
      <c r="BI369" s="347">
        <v>46325</v>
      </c>
      <c r="BJ369" s="345">
        <v>0.51</v>
      </c>
      <c r="BK369" s="345">
        <v>8</v>
      </c>
      <c r="BL369" s="346" t="s">
        <v>12338</v>
      </c>
      <c r="BM369" s="345">
        <v>5000</v>
      </c>
      <c r="BN369" s="346" t="s">
        <v>3320</v>
      </c>
      <c r="BO369" s="346" t="s">
        <v>3320</v>
      </c>
      <c r="BP369" s="346" t="s">
        <v>1214</v>
      </c>
      <c r="BQ369" s="346" t="s">
        <v>3320</v>
      </c>
      <c r="BR369" s="346" t="s">
        <v>3320</v>
      </c>
      <c r="BS369" s="346" t="s">
        <v>1214</v>
      </c>
      <c r="BT369" s="346" t="s">
        <v>1214</v>
      </c>
      <c r="BU369" s="346" t="s">
        <v>1214</v>
      </c>
      <c r="BV369" s="346" t="s">
        <v>3320</v>
      </c>
      <c r="BW369" s="346" t="s">
        <v>3320</v>
      </c>
      <c r="BX369" s="348"/>
      <c r="BY369" s="346" t="s">
        <v>3320</v>
      </c>
      <c r="BZ369" s="346" t="s">
        <v>3320</v>
      </c>
      <c r="CA369" s="346" t="s">
        <v>3320</v>
      </c>
      <c r="CB369" s="346" t="s">
        <v>3320</v>
      </c>
      <c r="CC369" s="346" t="s">
        <v>3320</v>
      </c>
      <c r="CD369" s="346" t="s">
        <v>3320</v>
      </c>
      <c r="CE369" s="346" t="s">
        <v>3320</v>
      </c>
      <c r="CF369" s="346" t="s">
        <v>3320</v>
      </c>
      <c r="CG369" s="346" t="s">
        <v>3320</v>
      </c>
      <c r="CH369" s="348"/>
      <c r="CI369" s="346" t="s">
        <v>3320</v>
      </c>
      <c r="CJ369" s="346" t="s">
        <v>3320</v>
      </c>
      <c r="CK369" s="346" t="s">
        <v>3320</v>
      </c>
      <c r="CL369" s="346" t="s">
        <v>3320</v>
      </c>
      <c r="CM369" s="346" t="s">
        <v>3320</v>
      </c>
      <c r="CN369" s="346" t="s">
        <v>3320</v>
      </c>
      <c r="CO369" s="346" t="s">
        <v>3320</v>
      </c>
      <c r="CP369" s="346" t="s">
        <v>3320</v>
      </c>
      <c r="CQ369" s="346" t="s">
        <v>3320</v>
      </c>
      <c r="CR369" s="346" t="s">
        <v>3320</v>
      </c>
      <c r="CS369" s="346" t="s">
        <v>3320</v>
      </c>
      <c r="CT369" s="346" t="s">
        <v>3320</v>
      </c>
      <c r="CU369" s="346" t="s">
        <v>3320</v>
      </c>
      <c r="CV369" s="346" t="s">
        <v>3320</v>
      </c>
      <c r="CW369" s="346" t="s">
        <v>3320</v>
      </c>
      <c r="CX369" s="346" t="s">
        <v>3320</v>
      </c>
      <c r="CY369" s="346" t="s">
        <v>3320</v>
      </c>
      <c r="CZ369" s="346" t="s">
        <v>3320</v>
      </c>
      <c r="DA369" s="346" t="s">
        <v>3320</v>
      </c>
      <c r="DB369" s="346" t="s">
        <v>3320</v>
      </c>
      <c r="DC369" s="346" t="s">
        <v>3320</v>
      </c>
      <c r="DD369" s="346" t="s">
        <v>3320</v>
      </c>
      <c r="DE369" s="346" t="s">
        <v>3320</v>
      </c>
      <c r="DF369" s="346" t="s">
        <v>3320</v>
      </c>
      <c r="DG369" s="346" t="s">
        <v>3320</v>
      </c>
      <c r="DH369" s="346" t="s">
        <v>3320</v>
      </c>
      <c r="DI369" s="346" t="s">
        <v>3320</v>
      </c>
      <c r="DJ369" s="346" t="s">
        <v>3320</v>
      </c>
      <c r="DK369" s="346" t="s">
        <v>3320</v>
      </c>
      <c r="DL369" s="346" t="s">
        <v>3320</v>
      </c>
      <c r="DM369" s="346" t="s">
        <v>3320</v>
      </c>
      <c r="DN369" s="346" t="s">
        <v>3320</v>
      </c>
      <c r="DO369" s="346" t="s">
        <v>3320</v>
      </c>
      <c r="DP369" s="346" t="s">
        <v>3320</v>
      </c>
      <c r="DQ369" s="346" t="s">
        <v>3320</v>
      </c>
      <c r="DR369" s="346" t="s">
        <v>3320</v>
      </c>
      <c r="DS369" s="346" t="s">
        <v>3320</v>
      </c>
      <c r="DT369" s="346" t="s">
        <v>3320</v>
      </c>
      <c r="DU369" s="346" t="s">
        <v>3320</v>
      </c>
      <c r="DV369" s="346" t="s">
        <v>3320</v>
      </c>
      <c r="DW369" s="346" t="s">
        <v>3320</v>
      </c>
      <c r="DX369" s="346" t="s">
        <v>3320</v>
      </c>
      <c r="DY369" s="346" t="s">
        <v>3320</v>
      </c>
      <c r="DZ369" s="346" t="s">
        <v>3320</v>
      </c>
      <c r="EA369" s="346" t="s">
        <v>3320</v>
      </c>
      <c r="EB369" s="346" t="s">
        <v>3320</v>
      </c>
      <c r="EC369" s="346" t="s">
        <v>3320</v>
      </c>
      <c r="ED369" s="346" t="s">
        <v>3320</v>
      </c>
      <c r="EE369" s="346" t="s">
        <v>3320</v>
      </c>
      <c r="EF369" s="345">
        <v>100000000</v>
      </c>
      <c r="EG369" s="346" t="s">
        <v>1214</v>
      </c>
      <c r="EH369" s="346" t="s">
        <v>733</v>
      </c>
      <c r="EI369" s="346" t="s">
        <v>733</v>
      </c>
      <c r="EJ369" s="346" t="s">
        <v>733</v>
      </c>
      <c r="EK369" s="346" t="s">
        <v>1611</v>
      </c>
      <c r="EL369" s="346" t="s">
        <v>12339</v>
      </c>
      <c r="EM369" s="346" t="s">
        <v>10168</v>
      </c>
      <c r="EN369" s="348"/>
      <c r="EO369" s="346" t="s">
        <v>10167</v>
      </c>
      <c r="EP369" s="345">
        <v>100000000</v>
      </c>
      <c r="EQ369" s="345">
        <v>25000000</v>
      </c>
      <c r="ER369" s="345">
        <v>20000</v>
      </c>
      <c r="ES369" s="345">
        <v>2000</v>
      </c>
      <c r="ET369" s="346" t="s">
        <v>10168</v>
      </c>
      <c r="EU369" s="346" t="s">
        <v>733</v>
      </c>
      <c r="EV369" s="346" t="s">
        <v>733</v>
      </c>
      <c r="EW369" s="346" t="s">
        <v>10131</v>
      </c>
      <c r="EX369" s="346" t="s">
        <v>733</v>
      </c>
      <c r="EY369" s="346" t="s">
        <v>733</v>
      </c>
      <c r="EZ369" s="346" t="s">
        <v>733</v>
      </c>
      <c r="FA369" s="346" t="s">
        <v>733</v>
      </c>
      <c r="FB369" s="346" t="s">
        <v>733</v>
      </c>
      <c r="FC369" s="349" t="s">
        <v>5676</v>
      </c>
      <c r="FD369" s="346" t="s">
        <v>3320</v>
      </c>
      <c r="FE369" s="346" t="s">
        <v>733</v>
      </c>
      <c r="FF369" s="346" t="s">
        <v>5872</v>
      </c>
      <c r="FG369" s="346" t="s">
        <v>733</v>
      </c>
      <c r="FH369" s="346" t="s">
        <v>5679</v>
      </c>
      <c r="FI369" s="346" t="s">
        <v>3320</v>
      </c>
      <c r="FJ369" s="346" t="s">
        <v>3320</v>
      </c>
      <c r="FK369" s="345">
        <v>0</v>
      </c>
      <c r="FL369" s="346" t="s">
        <v>733</v>
      </c>
      <c r="FM369" s="346" t="s">
        <v>5679</v>
      </c>
      <c r="FN369" s="345">
        <v>5644654</v>
      </c>
      <c r="FO369" s="346" t="s">
        <v>1214</v>
      </c>
      <c r="FP369" s="345">
        <v>100</v>
      </c>
      <c r="FQ369" s="346" t="s">
        <v>10169</v>
      </c>
      <c r="FR369" s="346" t="s">
        <v>10170</v>
      </c>
      <c r="FS369" s="346" t="s">
        <v>3320</v>
      </c>
      <c r="FT369" s="346" t="s">
        <v>3320</v>
      </c>
      <c r="FU369" s="346" t="s">
        <v>3320</v>
      </c>
      <c r="FV369" s="346" t="s">
        <v>733</v>
      </c>
      <c r="FW369" s="346" t="s">
        <v>1214</v>
      </c>
      <c r="FX369" s="350">
        <v>46062.758946759262</v>
      </c>
      <c r="FY369" s="346" t="s">
        <v>3320</v>
      </c>
      <c r="FZ369" s="346" t="s">
        <v>10029</v>
      </c>
      <c r="GA369" s="346" t="s">
        <v>3320</v>
      </c>
      <c r="GB369" s="346" t="s">
        <v>3320</v>
      </c>
      <c r="GC369" s="346" t="s">
        <v>3320</v>
      </c>
      <c r="GD369" s="346" t="s">
        <v>3320</v>
      </c>
      <c r="GE369" s="346" t="s">
        <v>3320</v>
      </c>
      <c r="GF369" s="346" t="s">
        <v>3320</v>
      </c>
      <c r="GG369" s="346" t="s">
        <v>3320</v>
      </c>
      <c r="GH369" s="346" t="s">
        <v>3320</v>
      </c>
      <c r="GI369" s="346" t="s">
        <v>3320</v>
      </c>
      <c r="GJ369" s="346" t="s">
        <v>3320</v>
      </c>
      <c r="GK369" s="346" t="s">
        <v>3320</v>
      </c>
      <c r="GL369" s="346" t="s">
        <v>3320</v>
      </c>
      <c r="GM369" s="346" t="s">
        <v>3320</v>
      </c>
      <c r="GN369" s="346" t="s">
        <v>3320</v>
      </c>
      <c r="GO369" s="346" t="s">
        <v>3320</v>
      </c>
      <c r="GP369" s="346" t="s">
        <v>3320</v>
      </c>
      <c r="GQ369" s="346" t="s">
        <v>3320</v>
      </c>
      <c r="GR369" s="346" t="s">
        <v>3320</v>
      </c>
      <c r="GS369" s="346" t="s">
        <v>3320</v>
      </c>
      <c r="GT369" s="346" t="s">
        <v>3320</v>
      </c>
      <c r="GU369" s="346" t="s">
        <v>3320</v>
      </c>
      <c r="GV369" s="346" t="s">
        <v>3320</v>
      </c>
      <c r="GW369" s="346" t="s">
        <v>3320</v>
      </c>
      <c r="GX369" s="346" t="s">
        <v>3320</v>
      </c>
      <c r="GY369" s="346" t="s">
        <v>3320</v>
      </c>
      <c r="GZ369" s="346" t="s">
        <v>3320</v>
      </c>
      <c r="HA369" s="346" t="s">
        <v>3320</v>
      </c>
      <c r="HB369" s="346" t="s">
        <v>3320</v>
      </c>
      <c r="HC369" s="346" t="s">
        <v>3320</v>
      </c>
      <c r="HD369" s="346" t="s">
        <v>3320</v>
      </c>
      <c r="HE369" s="346" t="s">
        <v>3320</v>
      </c>
      <c r="HF369" s="346" t="s">
        <v>3320</v>
      </c>
      <c r="HG369" s="346" t="s">
        <v>3320</v>
      </c>
      <c r="HH369" s="346" t="s">
        <v>3320</v>
      </c>
      <c r="HI369" s="346" t="s">
        <v>3320</v>
      </c>
      <c r="HJ369" s="346" t="s">
        <v>3320</v>
      </c>
      <c r="HK369" s="346" t="s">
        <v>3320</v>
      </c>
      <c r="HL369" s="346" t="s">
        <v>3320</v>
      </c>
    </row>
    <row r="370" spans="1:220" ht="15.75" thickBot="1">
      <c r="A370" s="346" t="s">
        <v>11522</v>
      </c>
      <c r="B370" s="345">
        <v>853</v>
      </c>
      <c r="C370" s="346" t="s">
        <v>12340</v>
      </c>
      <c r="D370" s="346" t="s">
        <v>5698</v>
      </c>
      <c r="E370" s="345">
        <v>853</v>
      </c>
      <c r="F370" s="346" t="s">
        <v>11857</v>
      </c>
      <c r="G370" s="346" t="s">
        <v>11858</v>
      </c>
      <c r="H370" s="346" t="s">
        <v>11388</v>
      </c>
      <c r="I370" s="346" t="s">
        <v>5643</v>
      </c>
      <c r="J370" s="344" t="s">
        <v>11859</v>
      </c>
      <c r="K370" s="346" t="s">
        <v>5698</v>
      </c>
      <c r="L370" s="346" t="s">
        <v>5698</v>
      </c>
      <c r="M370" s="346" t="s">
        <v>5698</v>
      </c>
      <c r="N370" s="346" t="s">
        <v>11860</v>
      </c>
      <c r="O370" s="346" t="s">
        <v>11861</v>
      </c>
      <c r="P370" s="346" t="s">
        <v>11858</v>
      </c>
      <c r="Q370" s="346" t="s">
        <v>11862</v>
      </c>
      <c r="R370" s="346" t="s">
        <v>5698</v>
      </c>
      <c r="S370" s="346" t="s">
        <v>11863</v>
      </c>
      <c r="T370" s="346" t="s">
        <v>11863</v>
      </c>
      <c r="U370" s="346" t="s">
        <v>11863</v>
      </c>
      <c r="V370" s="346" t="s">
        <v>733</v>
      </c>
      <c r="W370" s="346" t="s">
        <v>733</v>
      </c>
      <c r="X370" s="346" t="s">
        <v>733</v>
      </c>
      <c r="Y370" s="346" t="s">
        <v>3320</v>
      </c>
      <c r="Z370" s="346" t="s">
        <v>10168</v>
      </c>
      <c r="AA370" s="346" t="s">
        <v>733</v>
      </c>
      <c r="AB370" s="346" t="s">
        <v>11864</v>
      </c>
      <c r="AC370" s="346" t="s">
        <v>10168</v>
      </c>
      <c r="AD370" s="346" t="s">
        <v>10168</v>
      </c>
      <c r="AE370" s="346" t="s">
        <v>10168</v>
      </c>
      <c r="AF370" s="346" t="s">
        <v>10168</v>
      </c>
      <c r="AG370" s="346" t="s">
        <v>11865</v>
      </c>
      <c r="AH370" s="346" t="s">
        <v>733</v>
      </c>
      <c r="AI370" s="346" t="s">
        <v>11302</v>
      </c>
      <c r="AJ370" s="346" t="s">
        <v>3320</v>
      </c>
      <c r="AK370" s="346" t="s">
        <v>3320</v>
      </c>
      <c r="AL370" s="346" t="s">
        <v>3320</v>
      </c>
      <c r="AM370" s="346" t="s">
        <v>3320</v>
      </c>
      <c r="AN370" s="346" t="s">
        <v>3320</v>
      </c>
      <c r="AO370" s="346" t="s">
        <v>3320</v>
      </c>
      <c r="AP370" s="346" t="s">
        <v>3320</v>
      </c>
      <c r="AQ370" s="346" t="s">
        <v>3320</v>
      </c>
      <c r="AR370" s="346" t="s">
        <v>3320</v>
      </c>
      <c r="AS370" s="346" t="s">
        <v>3320</v>
      </c>
      <c r="AT370" s="346" t="s">
        <v>3320</v>
      </c>
      <c r="AU370" s="346" t="s">
        <v>3320</v>
      </c>
      <c r="AV370" s="346" t="s">
        <v>3320</v>
      </c>
      <c r="AW370" s="346" t="s">
        <v>3320</v>
      </c>
      <c r="AX370" s="346" t="s">
        <v>3320</v>
      </c>
      <c r="AY370" s="346" t="s">
        <v>3320</v>
      </c>
      <c r="AZ370" s="346" t="s">
        <v>3320</v>
      </c>
      <c r="BA370" s="346" t="s">
        <v>3320</v>
      </c>
      <c r="BB370" s="346" t="s">
        <v>3320</v>
      </c>
      <c r="BC370" s="346" t="s">
        <v>3320</v>
      </c>
      <c r="BD370" s="348"/>
      <c r="BE370" s="346" t="s">
        <v>3320</v>
      </c>
      <c r="BF370" s="346" t="s">
        <v>3320</v>
      </c>
      <c r="BG370" s="346" t="s">
        <v>3320</v>
      </c>
      <c r="BH370" s="346" t="s">
        <v>3320</v>
      </c>
      <c r="BI370" s="346" t="s">
        <v>3320</v>
      </c>
      <c r="BJ370" s="346" t="s">
        <v>3320</v>
      </c>
      <c r="BK370" s="346" t="s">
        <v>3320</v>
      </c>
      <c r="BL370" s="346" t="s">
        <v>3320</v>
      </c>
      <c r="BM370" s="346" t="s">
        <v>3320</v>
      </c>
      <c r="BN370" s="346" t="s">
        <v>3320</v>
      </c>
      <c r="BO370" s="346" t="s">
        <v>3320</v>
      </c>
      <c r="BP370" s="346" t="s">
        <v>3320</v>
      </c>
      <c r="BQ370" s="346" t="s">
        <v>3320</v>
      </c>
      <c r="BR370" s="346" t="s">
        <v>3320</v>
      </c>
      <c r="BS370" s="346" t="s">
        <v>3320</v>
      </c>
      <c r="BT370" s="346" t="s">
        <v>3320</v>
      </c>
      <c r="BU370" s="346" t="s">
        <v>3320</v>
      </c>
      <c r="BV370" s="346" t="s">
        <v>3320</v>
      </c>
      <c r="BW370" s="346" t="s">
        <v>3320</v>
      </c>
      <c r="BX370" s="348"/>
      <c r="BY370" s="346" t="s">
        <v>3320</v>
      </c>
      <c r="BZ370" s="346" t="s">
        <v>3320</v>
      </c>
      <c r="CA370" s="346" t="s">
        <v>3320</v>
      </c>
      <c r="CB370" s="346" t="s">
        <v>3320</v>
      </c>
      <c r="CC370" s="346" t="s">
        <v>3320</v>
      </c>
      <c r="CD370" s="346" t="s">
        <v>3320</v>
      </c>
      <c r="CE370" s="346" t="s">
        <v>3320</v>
      </c>
      <c r="CF370" s="346" t="s">
        <v>3320</v>
      </c>
      <c r="CG370" s="346" t="s">
        <v>3320</v>
      </c>
      <c r="CH370" s="348"/>
      <c r="CI370" s="346" t="s">
        <v>3320</v>
      </c>
      <c r="CJ370" s="346" t="s">
        <v>3320</v>
      </c>
      <c r="CK370" s="346" t="s">
        <v>3320</v>
      </c>
      <c r="CL370" s="346" t="s">
        <v>3320</v>
      </c>
      <c r="CM370" s="346" t="s">
        <v>3320</v>
      </c>
      <c r="CN370" s="346" t="s">
        <v>3320</v>
      </c>
      <c r="CO370" s="346" t="s">
        <v>3320</v>
      </c>
      <c r="CP370" s="346" t="s">
        <v>3320</v>
      </c>
      <c r="CQ370" s="346" t="s">
        <v>3320</v>
      </c>
      <c r="CR370" s="346" t="s">
        <v>3320</v>
      </c>
      <c r="CS370" s="346" t="s">
        <v>3320</v>
      </c>
      <c r="CT370" s="346" t="s">
        <v>3320</v>
      </c>
      <c r="CU370" s="346" t="s">
        <v>3320</v>
      </c>
      <c r="CV370" s="346" t="s">
        <v>3320</v>
      </c>
      <c r="CW370" s="346" t="s">
        <v>3320</v>
      </c>
      <c r="CX370" s="346" t="s">
        <v>3320</v>
      </c>
      <c r="CY370" s="346" t="s">
        <v>3320</v>
      </c>
      <c r="CZ370" s="346" t="s">
        <v>3320</v>
      </c>
      <c r="DA370" s="346" t="s">
        <v>3320</v>
      </c>
      <c r="DB370" s="346" t="s">
        <v>3320</v>
      </c>
      <c r="DC370" s="346" t="s">
        <v>3320</v>
      </c>
      <c r="DD370" s="346" t="s">
        <v>3320</v>
      </c>
      <c r="DE370" s="346" t="s">
        <v>3320</v>
      </c>
      <c r="DF370" s="346" t="s">
        <v>3320</v>
      </c>
      <c r="DG370" s="346" t="s">
        <v>3320</v>
      </c>
      <c r="DH370" s="346" t="s">
        <v>3320</v>
      </c>
      <c r="DI370" s="346" t="s">
        <v>3320</v>
      </c>
      <c r="DJ370" s="346" t="s">
        <v>3320</v>
      </c>
      <c r="DK370" s="346" t="s">
        <v>3320</v>
      </c>
      <c r="DL370" s="346" t="s">
        <v>3320</v>
      </c>
      <c r="DM370" s="346" t="s">
        <v>3320</v>
      </c>
      <c r="DN370" s="346" t="s">
        <v>3320</v>
      </c>
      <c r="DO370" s="346" t="s">
        <v>3320</v>
      </c>
      <c r="DP370" s="346" t="s">
        <v>3320</v>
      </c>
      <c r="DQ370" s="346" t="s">
        <v>3320</v>
      </c>
      <c r="DR370" s="346" t="s">
        <v>3320</v>
      </c>
      <c r="DS370" s="346" t="s">
        <v>3320</v>
      </c>
      <c r="DT370" s="346" t="s">
        <v>3320</v>
      </c>
      <c r="DU370" s="346" t="s">
        <v>3320</v>
      </c>
      <c r="DV370" s="346" t="s">
        <v>3320</v>
      </c>
      <c r="DW370" s="346" t="s">
        <v>3320</v>
      </c>
      <c r="DX370" s="346" t="s">
        <v>3320</v>
      </c>
      <c r="DY370" s="346" t="s">
        <v>3320</v>
      </c>
      <c r="DZ370" s="346" t="s">
        <v>3320</v>
      </c>
      <c r="EA370" s="346" t="s">
        <v>3320</v>
      </c>
      <c r="EB370" s="346" t="s">
        <v>3320</v>
      </c>
      <c r="EC370" s="346" t="s">
        <v>3320</v>
      </c>
      <c r="ED370" s="346" t="s">
        <v>3320</v>
      </c>
      <c r="EE370" s="346" t="s">
        <v>3320</v>
      </c>
      <c r="EF370" s="346" t="s">
        <v>3320</v>
      </c>
      <c r="EG370" s="346" t="s">
        <v>3320</v>
      </c>
      <c r="EH370" s="346" t="s">
        <v>3320</v>
      </c>
      <c r="EI370" s="346" t="s">
        <v>3320</v>
      </c>
      <c r="EJ370" s="346" t="s">
        <v>3320</v>
      </c>
      <c r="EK370" s="346" t="s">
        <v>3320</v>
      </c>
      <c r="EL370" s="346" t="s">
        <v>11313</v>
      </c>
      <c r="EM370" s="346" t="s">
        <v>3320</v>
      </c>
      <c r="EN370" s="348"/>
      <c r="EO370" s="346" t="s">
        <v>3320</v>
      </c>
      <c r="EP370" s="346" t="s">
        <v>3320</v>
      </c>
      <c r="EQ370" s="346" t="s">
        <v>3320</v>
      </c>
      <c r="ER370" s="346" t="s">
        <v>3320</v>
      </c>
      <c r="ES370" s="346" t="s">
        <v>3320</v>
      </c>
      <c r="ET370" s="346" t="s">
        <v>3320</v>
      </c>
      <c r="EU370" s="346" t="s">
        <v>3320</v>
      </c>
      <c r="EV370" s="346" t="s">
        <v>3320</v>
      </c>
      <c r="EW370" s="346" t="s">
        <v>3320</v>
      </c>
      <c r="EX370" s="346" t="s">
        <v>3320</v>
      </c>
      <c r="EY370" s="346" t="s">
        <v>3320</v>
      </c>
      <c r="EZ370" s="346" t="s">
        <v>3320</v>
      </c>
      <c r="FA370" s="346" t="s">
        <v>3320</v>
      </c>
      <c r="FB370" s="346" t="s">
        <v>3320</v>
      </c>
      <c r="FC370" s="346" t="s">
        <v>3320</v>
      </c>
      <c r="FD370" s="346" t="s">
        <v>3320</v>
      </c>
      <c r="FE370" s="346" t="s">
        <v>1214</v>
      </c>
      <c r="FF370" s="346" t="s">
        <v>3320</v>
      </c>
      <c r="FG370" s="346" t="s">
        <v>3320</v>
      </c>
      <c r="FH370" s="346" t="s">
        <v>3320</v>
      </c>
      <c r="FI370" s="346" t="s">
        <v>3320</v>
      </c>
      <c r="FJ370" s="346" t="s">
        <v>3320</v>
      </c>
      <c r="FK370" s="346" t="s">
        <v>3320</v>
      </c>
      <c r="FL370" s="346" t="s">
        <v>3320</v>
      </c>
      <c r="FM370" s="346" t="s">
        <v>3320</v>
      </c>
      <c r="FN370" s="346" t="s">
        <v>3320</v>
      </c>
      <c r="FO370" s="346" t="s">
        <v>3320</v>
      </c>
      <c r="FP370" s="345">
        <v>155</v>
      </c>
      <c r="FQ370" s="346" t="s">
        <v>3320</v>
      </c>
      <c r="FR370" s="346" t="s">
        <v>3320</v>
      </c>
      <c r="FS370" s="346" t="s">
        <v>3320</v>
      </c>
      <c r="FT370" s="346" t="s">
        <v>3320</v>
      </c>
      <c r="FU370" s="346" t="s">
        <v>3320</v>
      </c>
      <c r="FV370" s="346" t="s">
        <v>3320</v>
      </c>
      <c r="FW370" s="346" t="s">
        <v>3320</v>
      </c>
      <c r="FX370" s="350">
        <v>46079.714918981481</v>
      </c>
      <c r="FY370" s="346" t="s">
        <v>3320</v>
      </c>
      <c r="FZ370" s="346" t="s">
        <v>10029</v>
      </c>
      <c r="GA370" s="346" t="s">
        <v>3320</v>
      </c>
      <c r="GB370" s="346" t="s">
        <v>3320</v>
      </c>
      <c r="GC370" s="346" t="s">
        <v>3320</v>
      </c>
      <c r="GD370" s="346" t="s">
        <v>3320</v>
      </c>
      <c r="GE370" s="346" t="s">
        <v>3320</v>
      </c>
      <c r="GF370" s="346" t="s">
        <v>3320</v>
      </c>
      <c r="GG370" s="346" t="s">
        <v>3320</v>
      </c>
      <c r="GH370" s="346" t="s">
        <v>3320</v>
      </c>
      <c r="GI370" s="346" t="s">
        <v>3320</v>
      </c>
      <c r="GJ370" s="346" t="s">
        <v>3320</v>
      </c>
      <c r="GK370" s="346" t="s">
        <v>3320</v>
      </c>
      <c r="GL370" s="346" t="s">
        <v>3320</v>
      </c>
      <c r="GM370" s="346" t="s">
        <v>3320</v>
      </c>
      <c r="GN370" s="346" t="s">
        <v>3320</v>
      </c>
      <c r="GO370" s="346" t="s">
        <v>3320</v>
      </c>
      <c r="GP370" s="346" t="s">
        <v>3320</v>
      </c>
      <c r="GQ370" s="346" t="s">
        <v>3320</v>
      </c>
      <c r="GR370" s="346" t="s">
        <v>3320</v>
      </c>
      <c r="GS370" s="346" t="s">
        <v>3320</v>
      </c>
      <c r="GT370" s="346" t="s">
        <v>3320</v>
      </c>
      <c r="GU370" s="346" t="s">
        <v>3320</v>
      </c>
      <c r="GV370" s="346" t="s">
        <v>3320</v>
      </c>
      <c r="GW370" s="346" t="s">
        <v>3320</v>
      </c>
      <c r="GX370" s="346" t="s">
        <v>3320</v>
      </c>
      <c r="GY370" s="346" t="s">
        <v>3320</v>
      </c>
      <c r="GZ370" s="346" t="s">
        <v>3320</v>
      </c>
      <c r="HA370" s="346" t="s">
        <v>3320</v>
      </c>
      <c r="HB370" s="346" t="s">
        <v>3320</v>
      </c>
      <c r="HC370" s="346" t="s">
        <v>3320</v>
      </c>
      <c r="HD370" s="346" t="s">
        <v>3320</v>
      </c>
      <c r="HE370" s="346" t="s">
        <v>3320</v>
      </c>
      <c r="HF370" s="346" t="s">
        <v>3320</v>
      </c>
      <c r="HG370" s="346" t="s">
        <v>3320</v>
      </c>
      <c r="HH370" s="346" t="s">
        <v>3320</v>
      </c>
      <c r="HI370" s="346" t="s">
        <v>3320</v>
      </c>
      <c r="HJ370" s="346" t="s">
        <v>3320</v>
      </c>
      <c r="HK370" s="346" t="s">
        <v>3320</v>
      </c>
      <c r="HL370" s="346" t="s">
        <v>3320</v>
      </c>
    </row>
    <row r="371" spans="1:220" ht="15.75" thickBot="1">
      <c r="A371" s="344" t="s">
        <v>11522</v>
      </c>
      <c r="B371" s="345">
        <v>580</v>
      </c>
      <c r="C371" s="346" t="s">
        <v>12341</v>
      </c>
      <c r="D371" s="346" t="s">
        <v>5698</v>
      </c>
      <c r="E371" s="345">
        <v>580</v>
      </c>
      <c r="F371" s="346" t="s">
        <v>7757</v>
      </c>
      <c r="G371" s="346" t="s">
        <v>7758</v>
      </c>
      <c r="H371" s="346" t="s">
        <v>11318</v>
      </c>
      <c r="I371" s="346" t="s">
        <v>5643</v>
      </c>
      <c r="J371" s="346" t="s">
        <v>7760</v>
      </c>
      <c r="K371" s="346" t="s">
        <v>5698</v>
      </c>
      <c r="L371" s="346" t="s">
        <v>5698</v>
      </c>
      <c r="M371" s="346" t="s">
        <v>5698</v>
      </c>
      <c r="N371" s="346" t="s">
        <v>7762</v>
      </c>
      <c r="O371" s="346" t="s">
        <v>7763</v>
      </c>
      <c r="P371" s="346" t="s">
        <v>7758</v>
      </c>
      <c r="Q371" s="346" t="s">
        <v>7764</v>
      </c>
      <c r="R371" s="346" t="s">
        <v>7765</v>
      </c>
      <c r="S371" s="346" t="s">
        <v>7766</v>
      </c>
      <c r="T371" s="346" t="s">
        <v>7767</v>
      </c>
      <c r="U371" s="346" t="s">
        <v>7768</v>
      </c>
      <c r="V371" s="346" t="s">
        <v>733</v>
      </c>
      <c r="W371" s="346" t="s">
        <v>733</v>
      </c>
      <c r="X371" s="346" t="s">
        <v>733</v>
      </c>
      <c r="Y371" s="346" t="s">
        <v>3320</v>
      </c>
      <c r="Z371" s="346" t="s">
        <v>7769</v>
      </c>
      <c r="AA371" s="346" t="s">
        <v>733</v>
      </c>
      <c r="AB371" s="346" t="s">
        <v>7770</v>
      </c>
      <c r="AC371" s="346" t="s">
        <v>7771</v>
      </c>
      <c r="AD371" s="346" t="s">
        <v>7772</v>
      </c>
      <c r="AE371" s="346" t="s">
        <v>7773</v>
      </c>
      <c r="AF371" s="346" t="s">
        <v>7774</v>
      </c>
      <c r="AG371" s="346" t="s">
        <v>7775</v>
      </c>
      <c r="AH371" s="346" t="s">
        <v>733</v>
      </c>
      <c r="AI371" s="346" t="s">
        <v>11302</v>
      </c>
      <c r="AJ371" s="346" t="s">
        <v>3320</v>
      </c>
      <c r="AK371" s="346" t="s">
        <v>3320</v>
      </c>
      <c r="AL371" s="346" t="s">
        <v>3320</v>
      </c>
      <c r="AM371" s="346" t="s">
        <v>3320</v>
      </c>
      <c r="AN371" s="346" t="s">
        <v>3320</v>
      </c>
      <c r="AO371" s="346" t="s">
        <v>3320</v>
      </c>
      <c r="AP371" s="346" t="s">
        <v>3320</v>
      </c>
      <c r="AQ371" s="346" t="s">
        <v>3320</v>
      </c>
      <c r="AR371" s="346" t="s">
        <v>3320</v>
      </c>
      <c r="AS371" s="346" t="s">
        <v>3320</v>
      </c>
      <c r="AT371" s="346" t="s">
        <v>3320</v>
      </c>
      <c r="AU371" s="346" t="s">
        <v>3320</v>
      </c>
      <c r="AV371" s="346" t="s">
        <v>3320</v>
      </c>
      <c r="AW371" s="346" t="s">
        <v>3320</v>
      </c>
      <c r="AX371" s="346" t="s">
        <v>3320</v>
      </c>
      <c r="AY371" s="346" t="s">
        <v>3320</v>
      </c>
      <c r="AZ371" s="346" t="s">
        <v>3320</v>
      </c>
      <c r="BA371" s="346" t="s">
        <v>3320</v>
      </c>
      <c r="BB371" s="346" t="s">
        <v>3320</v>
      </c>
      <c r="BC371" s="346" t="s">
        <v>3320</v>
      </c>
      <c r="BD371" s="348"/>
      <c r="BE371" s="346" t="s">
        <v>3320</v>
      </c>
      <c r="BF371" s="346" t="s">
        <v>3320</v>
      </c>
      <c r="BG371" s="346" t="s">
        <v>3320</v>
      </c>
      <c r="BH371" s="346" t="s">
        <v>3320</v>
      </c>
      <c r="BI371" s="346" t="s">
        <v>3320</v>
      </c>
      <c r="BJ371" s="346" t="s">
        <v>3320</v>
      </c>
      <c r="BK371" s="346" t="s">
        <v>3320</v>
      </c>
      <c r="BL371" s="346" t="s">
        <v>3320</v>
      </c>
      <c r="BM371" s="346" t="s">
        <v>3320</v>
      </c>
      <c r="BN371" s="346" t="s">
        <v>3320</v>
      </c>
      <c r="BO371" s="346" t="s">
        <v>3320</v>
      </c>
      <c r="BP371" s="346" t="s">
        <v>3320</v>
      </c>
      <c r="BQ371" s="346" t="s">
        <v>3320</v>
      </c>
      <c r="BR371" s="346" t="s">
        <v>3320</v>
      </c>
      <c r="BS371" s="346" t="s">
        <v>3320</v>
      </c>
      <c r="BT371" s="346" t="s">
        <v>3320</v>
      </c>
      <c r="BU371" s="346" t="s">
        <v>3320</v>
      </c>
      <c r="BV371" s="346" t="s">
        <v>3320</v>
      </c>
      <c r="BW371" s="346" t="s">
        <v>3320</v>
      </c>
      <c r="BX371" s="348"/>
      <c r="BY371" s="346" t="s">
        <v>3320</v>
      </c>
      <c r="BZ371" s="346" t="s">
        <v>3320</v>
      </c>
      <c r="CA371" s="346" t="s">
        <v>3320</v>
      </c>
      <c r="CB371" s="346" t="s">
        <v>3320</v>
      </c>
      <c r="CC371" s="346" t="s">
        <v>3320</v>
      </c>
      <c r="CD371" s="346" t="s">
        <v>3320</v>
      </c>
      <c r="CE371" s="346" t="s">
        <v>3320</v>
      </c>
      <c r="CF371" s="346" t="s">
        <v>3320</v>
      </c>
      <c r="CG371" s="346" t="s">
        <v>3320</v>
      </c>
      <c r="CH371" s="348"/>
      <c r="CI371" s="346" t="s">
        <v>3320</v>
      </c>
      <c r="CJ371" s="346" t="s">
        <v>3320</v>
      </c>
      <c r="CK371" s="346" t="s">
        <v>3320</v>
      </c>
      <c r="CL371" s="346" t="s">
        <v>3320</v>
      </c>
      <c r="CM371" s="346" t="s">
        <v>3320</v>
      </c>
      <c r="CN371" s="346" t="s">
        <v>3320</v>
      </c>
      <c r="CO371" s="346" t="s">
        <v>3320</v>
      </c>
      <c r="CP371" s="346" t="s">
        <v>3320</v>
      </c>
      <c r="CQ371" s="346" t="s">
        <v>3320</v>
      </c>
      <c r="CR371" s="346" t="s">
        <v>3320</v>
      </c>
      <c r="CS371" s="346" t="s">
        <v>3320</v>
      </c>
      <c r="CT371" s="346" t="s">
        <v>3320</v>
      </c>
      <c r="CU371" s="346" t="s">
        <v>3320</v>
      </c>
      <c r="CV371" s="346" t="s">
        <v>3320</v>
      </c>
      <c r="CW371" s="346" t="s">
        <v>3320</v>
      </c>
      <c r="CX371" s="346" t="s">
        <v>3320</v>
      </c>
      <c r="CY371" s="346" t="s">
        <v>3320</v>
      </c>
      <c r="CZ371" s="346" t="s">
        <v>3320</v>
      </c>
      <c r="DA371" s="346" t="s">
        <v>3320</v>
      </c>
      <c r="DB371" s="346" t="s">
        <v>3320</v>
      </c>
      <c r="DC371" s="346" t="s">
        <v>3320</v>
      </c>
      <c r="DD371" s="346" t="s">
        <v>3320</v>
      </c>
      <c r="DE371" s="346" t="s">
        <v>3320</v>
      </c>
      <c r="DF371" s="346" t="s">
        <v>3320</v>
      </c>
      <c r="DG371" s="346" t="s">
        <v>3320</v>
      </c>
      <c r="DH371" s="346" t="s">
        <v>3320</v>
      </c>
      <c r="DI371" s="346" t="s">
        <v>3320</v>
      </c>
      <c r="DJ371" s="346" t="s">
        <v>3320</v>
      </c>
      <c r="DK371" s="346" t="s">
        <v>3320</v>
      </c>
      <c r="DL371" s="346" t="s">
        <v>3320</v>
      </c>
      <c r="DM371" s="346" t="s">
        <v>3320</v>
      </c>
      <c r="DN371" s="346" t="s">
        <v>3320</v>
      </c>
      <c r="DO371" s="346" t="s">
        <v>3320</v>
      </c>
      <c r="DP371" s="346" t="s">
        <v>3320</v>
      </c>
      <c r="DQ371" s="346" t="s">
        <v>3320</v>
      </c>
      <c r="DR371" s="346" t="s">
        <v>3320</v>
      </c>
      <c r="DS371" s="346" t="s">
        <v>3320</v>
      </c>
      <c r="DT371" s="346" t="s">
        <v>3320</v>
      </c>
      <c r="DU371" s="346" t="s">
        <v>3320</v>
      </c>
      <c r="DV371" s="346" t="s">
        <v>3320</v>
      </c>
      <c r="DW371" s="346" t="s">
        <v>3320</v>
      </c>
      <c r="DX371" s="346" t="s">
        <v>3320</v>
      </c>
      <c r="DY371" s="346" t="s">
        <v>3320</v>
      </c>
      <c r="DZ371" s="346" t="s">
        <v>3320</v>
      </c>
      <c r="EA371" s="346" t="s">
        <v>3320</v>
      </c>
      <c r="EB371" s="346" t="s">
        <v>3320</v>
      </c>
      <c r="EC371" s="346" t="s">
        <v>3320</v>
      </c>
      <c r="ED371" s="346" t="s">
        <v>3320</v>
      </c>
      <c r="EE371" s="346" t="s">
        <v>3320</v>
      </c>
      <c r="EF371" s="345">
        <v>181137500</v>
      </c>
      <c r="EG371" s="346" t="s">
        <v>733</v>
      </c>
      <c r="EH371" s="346" t="s">
        <v>733</v>
      </c>
      <c r="EI371" s="346" t="s">
        <v>733</v>
      </c>
      <c r="EJ371" s="346" t="s">
        <v>733</v>
      </c>
      <c r="EK371" s="346" t="s">
        <v>3320</v>
      </c>
      <c r="EL371" s="346" t="s">
        <v>11313</v>
      </c>
      <c r="EM371" s="346" t="s">
        <v>3320</v>
      </c>
      <c r="EN371" s="348"/>
      <c r="EO371" s="346" t="s">
        <v>3320</v>
      </c>
      <c r="EP371" s="346" t="s">
        <v>3320</v>
      </c>
      <c r="EQ371" s="346" t="s">
        <v>3320</v>
      </c>
      <c r="ER371" s="346" t="s">
        <v>3320</v>
      </c>
      <c r="ES371" s="346" t="s">
        <v>3320</v>
      </c>
      <c r="ET371" s="346" t="s">
        <v>3320</v>
      </c>
      <c r="EU371" s="346" t="s">
        <v>3320</v>
      </c>
      <c r="EV371" s="346" t="s">
        <v>3320</v>
      </c>
      <c r="EW371" s="346" t="s">
        <v>3320</v>
      </c>
      <c r="EX371" s="346" t="s">
        <v>3320</v>
      </c>
      <c r="EY371" s="346" t="s">
        <v>3320</v>
      </c>
      <c r="EZ371" s="346" t="s">
        <v>3320</v>
      </c>
      <c r="FA371" s="346" t="s">
        <v>3320</v>
      </c>
      <c r="FB371" s="346" t="s">
        <v>3320</v>
      </c>
      <c r="FC371" s="346" t="s">
        <v>3320</v>
      </c>
      <c r="FD371" s="346" t="s">
        <v>3320</v>
      </c>
      <c r="FE371" s="346" t="s">
        <v>1214</v>
      </c>
      <c r="FF371" s="346" t="s">
        <v>3320</v>
      </c>
      <c r="FG371" s="346" t="s">
        <v>3320</v>
      </c>
      <c r="FH371" s="346" t="s">
        <v>3320</v>
      </c>
      <c r="FI371" s="346" t="s">
        <v>3320</v>
      </c>
      <c r="FJ371" s="346" t="s">
        <v>3320</v>
      </c>
      <c r="FK371" s="346" t="s">
        <v>3320</v>
      </c>
      <c r="FL371" s="346" t="s">
        <v>3320</v>
      </c>
      <c r="FM371" s="346" t="s">
        <v>3320</v>
      </c>
      <c r="FN371" s="346" t="s">
        <v>3320</v>
      </c>
      <c r="FO371" s="346" t="s">
        <v>3320</v>
      </c>
      <c r="FP371" s="346" t="s">
        <v>3320</v>
      </c>
      <c r="FQ371" s="346" t="s">
        <v>3320</v>
      </c>
      <c r="FR371" s="346" t="s">
        <v>3320</v>
      </c>
      <c r="FS371" s="346" t="s">
        <v>3320</v>
      </c>
      <c r="FT371" s="346" t="s">
        <v>3320</v>
      </c>
      <c r="FU371" s="346" t="s">
        <v>3320</v>
      </c>
      <c r="FV371" s="346" t="s">
        <v>3320</v>
      </c>
      <c r="FW371" s="346" t="s">
        <v>3320</v>
      </c>
      <c r="FX371" s="350">
        <v>46071.269930555558</v>
      </c>
      <c r="FY371" s="346" t="s">
        <v>3320</v>
      </c>
      <c r="FZ371" s="346" t="s">
        <v>10029</v>
      </c>
      <c r="GA371" s="346" t="s">
        <v>3320</v>
      </c>
      <c r="GB371" s="346" t="s">
        <v>3320</v>
      </c>
      <c r="GC371" s="346" t="s">
        <v>3320</v>
      </c>
      <c r="GD371" s="346" t="s">
        <v>3320</v>
      </c>
      <c r="GE371" s="346" t="s">
        <v>3320</v>
      </c>
      <c r="GF371" s="346" t="s">
        <v>3320</v>
      </c>
      <c r="GG371" s="346" t="s">
        <v>3320</v>
      </c>
      <c r="GH371" s="346" t="s">
        <v>3320</v>
      </c>
      <c r="GI371" s="346" t="s">
        <v>3320</v>
      </c>
      <c r="GJ371" s="346" t="s">
        <v>3320</v>
      </c>
      <c r="GK371" s="346" t="s">
        <v>3320</v>
      </c>
      <c r="GL371" s="346" t="s">
        <v>3320</v>
      </c>
      <c r="GM371" s="346" t="s">
        <v>3320</v>
      </c>
      <c r="GN371" s="346" t="s">
        <v>3320</v>
      </c>
      <c r="GO371" s="346" t="s">
        <v>3320</v>
      </c>
      <c r="GP371" s="346" t="s">
        <v>3320</v>
      </c>
      <c r="GQ371" s="346" t="s">
        <v>3320</v>
      </c>
      <c r="GR371" s="346" t="s">
        <v>3320</v>
      </c>
      <c r="GS371" s="346" t="s">
        <v>3320</v>
      </c>
      <c r="GT371" s="346" t="s">
        <v>3320</v>
      </c>
      <c r="GU371" s="346" t="s">
        <v>3320</v>
      </c>
      <c r="GV371" s="346" t="s">
        <v>3320</v>
      </c>
      <c r="GW371" s="346" t="s">
        <v>3320</v>
      </c>
      <c r="GX371" s="346" t="s">
        <v>3320</v>
      </c>
      <c r="GY371" s="346" t="s">
        <v>3320</v>
      </c>
      <c r="GZ371" s="346" t="s">
        <v>3320</v>
      </c>
      <c r="HA371" s="346" t="s">
        <v>3320</v>
      </c>
      <c r="HB371" s="346" t="s">
        <v>3320</v>
      </c>
      <c r="HC371" s="346" t="s">
        <v>3320</v>
      </c>
      <c r="HD371" s="346" t="s">
        <v>3320</v>
      </c>
      <c r="HE371" s="346" t="s">
        <v>3320</v>
      </c>
      <c r="HF371" s="346" t="s">
        <v>3320</v>
      </c>
      <c r="HG371" s="346" t="s">
        <v>3320</v>
      </c>
      <c r="HH371" s="346" t="s">
        <v>3320</v>
      </c>
      <c r="HI371" s="346" t="s">
        <v>3320</v>
      </c>
      <c r="HJ371" s="346" t="s">
        <v>3320</v>
      </c>
      <c r="HK371" s="346" t="s">
        <v>3320</v>
      </c>
      <c r="HL371" s="346" t="s">
        <v>3320</v>
      </c>
    </row>
    <row r="372" spans="1:220" ht="15.75" thickBot="1">
      <c r="A372" s="346" t="s">
        <v>11522</v>
      </c>
      <c r="B372" s="345">
        <v>250</v>
      </c>
      <c r="C372" s="346" t="s">
        <v>12342</v>
      </c>
      <c r="D372" s="346" t="s">
        <v>5698</v>
      </c>
      <c r="E372" s="345">
        <v>250</v>
      </c>
      <c r="F372" s="346" t="s">
        <v>11817</v>
      </c>
      <c r="G372" s="346" t="s">
        <v>11818</v>
      </c>
      <c r="H372" s="346" t="s">
        <v>3326</v>
      </c>
      <c r="I372" s="346" t="s">
        <v>5698</v>
      </c>
      <c r="J372" s="346" t="s">
        <v>12328</v>
      </c>
      <c r="K372" s="346" t="s">
        <v>5698</v>
      </c>
      <c r="L372" s="346" t="s">
        <v>5698</v>
      </c>
      <c r="M372" s="346" t="s">
        <v>5698</v>
      </c>
      <c r="N372" s="346" t="s">
        <v>11819</v>
      </c>
      <c r="O372" s="346" t="s">
        <v>11820</v>
      </c>
      <c r="P372" s="346" t="s">
        <v>11818</v>
      </c>
      <c r="Q372" s="346" t="s">
        <v>11821</v>
      </c>
      <c r="R372" s="346" t="s">
        <v>5698</v>
      </c>
      <c r="S372" s="346" t="s">
        <v>11822</v>
      </c>
      <c r="T372" s="346" t="s">
        <v>11823</v>
      </c>
      <c r="U372" s="346" t="s">
        <v>11824</v>
      </c>
      <c r="V372" s="346" t="s">
        <v>733</v>
      </c>
      <c r="W372" s="346" t="s">
        <v>733</v>
      </c>
      <c r="X372" s="346" t="s">
        <v>733</v>
      </c>
      <c r="Y372" s="346" t="s">
        <v>3320</v>
      </c>
      <c r="Z372" s="346" t="s">
        <v>11825</v>
      </c>
      <c r="AA372" s="346" t="s">
        <v>733</v>
      </c>
      <c r="AB372" s="346" t="s">
        <v>11826</v>
      </c>
      <c r="AC372" s="346" t="s">
        <v>11827</v>
      </c>
      <c r="AD372" s="346" t="s">
        <v>11827</v>
      </c>
      <c r="AE372" s="346" t="s">
        <v>11827</v>
      </c>
      <c r="AF372" s="346" t="s">
        <v>11827</v>
      </c>
      <c r="AG372" s="346" t="s">
        <v>11828</v>
      </c>
      <c r="AH372" s="346" t="s">
        <v>3320</v>
      </c>
      <c r="AI372" s="346" t="s">
        <v>3320</v>
      </c>
      <c r="AJ372" s="346" t="s">
        <v>3320</v>
      </c>
      <c r="AK372" s="346" t="s">
        <v>3320</v>
      </c>
      <c r="AL372" s="346" t="s">
        <v>3320</v>
      </c>
      <c r="AM372" s="346" t="s">
        <v>3320</v>
      </c>
      <c r="AN372" s="346" t="s">
        <v>3320</v>
      </c>
      <c r="AO372" s="346" t="s">
        <v>3320</v>
      </c>
      <c r="AP372" s="346" t="s">
        <v>3320</v>
      </c>
      <c r="AQ372" s="346" t="s">
        <v>3320</v>
      </c>
      <c r="AR372" s="346" t="s">
        <v>3320</v>
      </c>
      <c r="AS372" s="346" t="s">
        <v>3320</v>
      </c>
      <c r="AT372" s="346" t="s">
        <v>3320</v>
      </c>
      <c r="AU372" s="346" t="s">
        <v>3320</v>
      </c>
      <c r="AV372" s="346" t="s">
        <v>3320</v>
      </c>
      <c r="AW372" s="346" t="s">
        <v>3320</v>
      </c>
      <c r="AX372" s="346" t="s">
        <v>3320</v>
      </c>
      <c r="AY372" s="346" t="s">
        <v>3320</v>
      </c>
      <c r="AZ372" s="346" t="s">
        <v>3320</v>
      </c>
      <c r="BA372" s="346" t="s">
        <v>3320</v>
      </c>
      <c r="BB372" s="346" t="s">
        <v>3320</v>
      </c>
      <c r="BC372" s="346" t="s">
        <v>3320</v>
      </c>
      <c r="BD372" s="348"/>
      <c r="BE372" s="346" t="s">
        <v>3320</v>
      </c>
      <c r="BF372" s="346" t="s">
        <v>3320</v>
      </c>
      <c r="BG372" s="346" t="s">
        <v>3320</v>
      </c>
      <c r="BH372" s="346" t="s">
        <v>3320</v>
      </c>
      <c r="BI372" s="346" t="s">
        <v>3320</v>
      </c>
      <c r="BJ372" s="346" t="s">
        <v>3320</v>
      </c>
      <c r="BK372" s="346" t="s">
        <v>3320</v>
      </c>
      <c r="BL372" s="346" t="s">
        <v>3320</v>
      </c>
      <c r="BM372" s="346" t="s">
        <v>3320</v>
      </c>
      <c r="BN372" s="346" t="s">
        <v>3320</v>
      </c>
      <c r="BO372" s="346" t="s">
        <v>3320</v>
      </c>
      <c r="BP372" s="346" t="s">
        <v>3320</v>
      </c>
      <c r="BQ372" s="346" t="s">
        <v>3320</v>
      </c>
      <c r="BR372" s="346" t="s">
        <v>3320</v>
      </c>
      <c r="BS372" s="346" t="s">
        <v>3320</v>
      </c>
      <c r="BT372" s="346" t="s">
        <v>3320</v>
      </c>
      <c r="BU372" s="346" t="s">
        <v>3320</v>
      </c>
      <c r="BV372" s="346" t="s">
        <v>3320</v>
      </c>
      <c r="BW372" s="346" t="s">
        <v>3320</v>
      </c>
      <c r="BX372" s="348"/>
      <c r="BY372" s="346" t="s">
        <v>3320</v>
      </c>
      <c r="BZ372" s="346" t="s">
        <v>3320</v>
      </c>
      <c r="CA372" s="346" t="s">
        <v>3320</v>
      </c>
      <c r="CB372" s="346" t="s">
        <v>3320</v>
      </c>
      <c r="CC372" s="346" t="s">
        <v>3320</v>
      </c>
      <c r="CD372" s="346" t="s">
        <v>3320</v>
      </c>
      <c r="CE372" s="346" t="s">
        <v>3320</v>
      </c>
      <c r="CF372" s="346" t="s">
        <v>3320</v>
      </c>
      <c r="CG372" s="346" t="s">
        <v>3320</v>
      </c>
      <c r="CH372" s="348"/>
      <c r="CI372" s="346" t="s">
        <v>3320</v>
      </c>
      <c r="CJ372" s="346" t="s">
        <v>3320</v>
      </c>
      <c r="CK372" s="346" t="s">
        <v>3320</v>
      </c>
      <c r="CL372" s="346" t="s">
        <v>3320</v>
      </c>
      <c r="CM372" s="346" t="s">
        <v>3320</v>
      </c>
      <c r="CN372" s="346" t="s">
        <v>3320</v>
      </c>
      <c r="CO372" s="346" t="s">
        <v>3320</v>
      </c>
      <c r="CP372" s="346" t="s">
        <v>3320</v>
      </c>
      <c r="CQ372" s="346" t="s">
        <v>3320</v>
      </c>
      <c r="CR372" s="346" t="s">
        <v>3320</v>
      </c>
      <c r="CS372" s="346" t="s">
        <v>3320</v>
      </c>
      <c r="CT372" s="346" t="s">
        <v>3320</v>
      </c>
      <c r="CU372" s="346" t="s">
        <v>3320</v>
      </c>
      <c r="CV372" s="346" t="s">
        <v>3320</v>
      </c>
      <c r="CW372" s="346" t="s">
        <v>3320</v>
      </c>
      <c r="CX372" s="346" t="s">
        <v>3320</v>
      </c>
      <c r="CY372" s="346" t="s">
        <v>3320</v>
      </c>
      <c r="CZ372" s="346" t="s">
        <v>3320</v>
      </c>
      <c r="DA372" s="346" t="s">
        <v>3320</v>
      </c>
      <c r="DB372" s="346" t="s">
        <v>3320</v>
      </c>
      <c r="DC372" s="346" t="s">
        <v>3320</v>
      </c>
      <c r="DD372" s="346" t="s">
        <v>3320</v>
      </c>
      <c r="DE372" s="346" t="s">
        <v>3320</v>
      </c>
      <c r="DF372" s="346" t="s">
        <v>3320</v>
      </c>
      <c r="DG372" s="346" t="s">
        <v>3320</v>
      </c>
      <c r="DH372" s="346" t="s">
        <v>3320</v>
      </c>
      <c r="DI372" s="346" t="s">
        <v>3320</v>
      </c>
      <c r="DJ372" s="346" t="s">
        <v>3320</v>
      </c>
      <c r="DK372" s="346" t="s">
        <v>3320</v>
      </c>
      <c r="DL372" s="346" t="s">
        <v>3320</v>
      </c>
      <c r="DM372" s="346" t="s">
        <v>3320</v>
      </c>
      <c r="DN372" s="346" t="s">
        <v>3320</v>
      </c>
      <c r="DO372" s="346" t="s">
        <v>3320</v>
      </c>
      <c r="DP372" s="346" t="s">
        <v>3320</v>
      </c>
      <c r="DQ372" s="346" t="s">
        <v>3320</v>
      </c>
      <c r="DR372" s="346" t="s">
        <v>3320</v>
      </c>
      <c r="DS372" s="346" t="s">
        <v>3320</v>
      </c>
      <c r="DT372" s="346" t="s">
        <v>3320</v>
      </c>
      <c r="DU372" s="346" t="s">
        <v>3320</v>
      </c>
      <c r="DV372" s="346" t="s">
        <v>3320</v>
      </c>
      <c r="DW372" s="346" t="s">
        <v>3320</v>
      </c>
      <c r="DX372" s="346" t="s">
        <v>3320</v>
      </c>
      <c r="DY372" s="346" t="s">
        <v>3320</v>
      </c>
      <c r="DZ372" s="346" t="s">
        <v>3320</v>
      </c>
      <c r="EA372" s="346" t="s">
        <v>3320</v>
      </c>
      <c r="EB372" s="346" t="s">
        <v>3320</v>
      </c>
      <c r="EC372" s="346" t="s">
        <v>3320</v>
      </c>
      <c r="ED372" s="346" t="s">
        <v>3320</v>
      </c>
      <c r="EE372" s="346" t="s">
        <v>3320</v>
      </c>
      <c r="EF372" s="346" t="s">
        <v>3320</v>
      </c>
      <c r="EG372" s="346" t="s">
        <v>3320</v>
      </c>
      <c r="EH372" s="346" t="s">
        <v>3320</v>
      </c>
      <c r="EI372" s="346" t="s">
        <v>3320</v>
      </c>
      <c r="EJ372" s="346" t="s">
        <v>3320</v>
      </c>
      <c r="EK372" s="346" t="s">
        <v>3320</v>
      </c>
      <c r="EL372" s="346" t="s">
        <v>3320</v>
      </c>
      <c r="EM372" s="346" t="s">
        <v>3320</v>
      </c>
      <c r="EN372" s="348"/>
      <c r="EO372" s="346" t="s">
        <v>3320</v>
      </c>
      <c r="EP372" s="346" t="s">
        <v>3320</v>
      </c>
      <c r="EQ372" s="346" t="s">
        <v>3320</v>
      </c>
      <c r="ER372" s="346" t="s">
        <v>3320</v>
      </c>
      <c r="ES372" s="346" t="s">
        <v>3320</v>
      </c>
      <c r="ET372" s="346" t="s">
        <v>3320</v>
      </c>
      <c r="EU372" s="346" t="s">
        <v>3320</v>
      </c>
      <c r="EV372" s="346" t="s">
        <v>3320</v>
      </c>
      <c r="EW372" s="346" t="s">
        <v>3320</v>
      </c>
      <c r="EX372" s="346" t="s">
        <v>3320</v>
      </c>
      <c r="EY372" s="346" t="s">
        <v>3320</v>
      </c>
      <c r="EZ372" s="346" t="s">
        <v>3320</v>
      </c>
      <c r="FA372" s="346" t="s">
        <v>3320</v>
      </c>
      <c r="FB372" s="346" t="s">
        <v>3320</v>
      </c>
      <c r="FC372" s="346" t="s">
        <v>3320</v>
      </c>
      <c r="FD372" s="346" t="s">
        <v>3320</v>
      </c>
      <c r="FE372" s="346" t="s">
        <v>1214</v>
      </c>
      <c r="FF372" s="346" t="s">
        <v>3320</v>
      </c>
      <c r="FG372" s="346" t="s">
        <v>3320</v>
      </c>
      <c r="FH372" s="346" t="s">
        <v>3320</v>
      </c>
      <c r="FI372" s="346" t="s">
        <v>3320</v>
      </c>
      <c r="FJ372" s="346" t="s">
        <v>3320</v>
      </c>
      <c r="FK372" s="346" t="s">
        <v>3320</v>
      </c>
      <c r="FL372" s="346" t="s">
        <v>3320</v>
      </c>
      <c r="FM372" s="346" t="s">
        <v>3320</v>
      </c>
      <c r="FN372" s="346" t="s">
        <v>3320</v>
      </c>
      <c r="FO372" s="346" t="s">
        <v>3320</v>
      </c>
      <c r="FP372" s="346" t="s">
        <v>3320</v>
      </c>
      <c r="FQ372" s="346" t="s">
        <v>3320</v>
      </c>
      <c r="FR372" s="346" t="s">
        <v>3320</v>
      </c>
      <c r="FS372" s="346" t="s">
        <v>3320</v>
      </c>
      <c r="FT372" s="346" t="s">
        <v>3320</v>
      </c>
      <c r="FU372" s="346" t="s">
        <v>3320</v>
      </c>
      <c r="FV372" s="346" t="s">
        <v>3320</v>
      </c>
      <c r="FW372" s="346" t="s">
        <v>3320</v>
      </c>
      <c r="FX372" s="350">
        <v>46063.529108796298</v>
      </c>
      <c r="FY372" s="346" t="s">
        <v>3320</v>
      </c>
      <c r="FZ372" s="346" t="s">
        <v>10029</v>
      </c>
      <c r="GA372" s="346" t="s">
        <v>3320</v>
      </c>
      <c r="GB372" s="346" t="s">
        <v>3320</v>
      </c>
      <c r="GC372" s="346" t="s">
        <v>3320</v>
      </c>
      <c r="GD372" s="346" t="s">
        <v>3320</v>
      </c>
      <c r="GE372" s="346" t="s">
        <v>3320</v>
      </c>
      <c r="GF372" s="346" t="s">
        <v>3320</v>
      </c>
      <c r="GG372" s="346" t="s">
        <v>3320</v>
      </c>
      <c r="GH372" s="346" t="s">
        <v>3320</v>
      </c>
      <c r="GI372" s="346" t="s">
        <v>3320</v>
      </c>
      <c r="GJ372" s="346" t="s">
        <v>3320</v>
      </c>
      <c r="GK372" s="346" t="s">
        <v>3320</v>
      </c>
      <c r="GL372" s="346" t="s">
        <v>3320</v>
      </c>
      <c r="GM372" s="346" t="s">
        <v>3320</v>
      </c>
      <c r="GN372" s="346" t="s">
        <v>3320</v>
      </c>
      <c r="GO372" s="346" t="s">
        <v>3320</v>
      </c>
      <c r="GP372" s="346" t="s">
        <v>3320</v>
      </c>
      <c r="GQ372" s="346" t="s">
        <v>3320</v>
      </c>
      <c r="GR372" s="346" t="s">
        <v>3320</v>
      </c>
      <c r="GS372" s="346" t="s">
        <v>3320</v>
      </c>
      <c r="GT372" s="346" t="s">
        <v>3320</v>
      </c>
      <c r="GU372" s="346" t="s">
        <v>3320</v>
      </c>
      <c r="GV372" s="346" t="s">
        <v>3320</v>
      </c>
      <c r="GW372" s="346" t="s">
        <v>3320</v>
      </c>
      <c r="GX372" s="346" t="s">
        <v>3320</v>
      </c>
      <c r="GY372" s="346" t="s">
        <v>3320</v>
      </c>
      <c r="GZ372" s="346" t="s">
        <v>3320</v>
      </c>
      <c r="HA372" s="346" t="s">
        <v>3320</v>
      </c>
      <c r="HB372" s="346" t="s">
        <v>3320</v>
      </c>
      <c r="HC372" s="346" t="s">
        <v>3320</v>
      </c>
      <c r="HD372" s="346" t="s">
        <v>3320</v>
      </c>
      <c r="HE372" s="346" t="s">
        <v>3320</v>
      </c>
      <c r="HF372" s="346" t="s">
        <v>3320</v>
      </c>
      <c r="HG372" s="346" t="s">
        <v>3320</v>
      </c>
      <c r="HH372" s="346" t="s">
        <v>3320</v>
      </c>
      <c r="HI372" s="346" t="s">
        <v>3320</v>
      </c>
      <c r="HJ372" s="346" t="s">
        <v>3320</v>
      </c>
      <c r="HK372" s="346" t="s">
        <v>3320</v>
      </c>
      <c r="HL372" s="346" t="s">
        <v>3320</v>
      </c>
    </row>
    <row r="373" spans="1:220" ht="15.75" thickBot="1">
      <c r="A373" s="344" t="s">
        <v>11522</v>
      </c>
      <c r="B373" s="345">
        <v>939</v>
      </c>
      <c r="C373" s="346" t="s">
        <v>12343</v>
      </c>
      <c r="D373" s="346" t="s">
        <v>5698</v>
      </c>
      <c r="E373" s="345">
        <v>939</v>
      </c>
      <c r="F373" s="346" t="s">
        <v>9054</v>
      </c>
      <c r="G373" s="346" t="s">
        <v>9055</v>
      </c>
      <c r="H373" s="346" t="s">
        <v>9056</v>
      </c>
      <c r="I373" s="346" t="s">
        <v>5643</v>
      </c>
      <c r="J373" s="346" t="s">
        <v>6724</v>
      </c>
      <c r="K373" s="346" t="s">
        <v>9057</v>
      </c>
      <c r="L373" s="346" t="s">
        <v>9058</v>
      </c>
      <c r="M373" s="346" t="s">
        <v>6727</v>
      </c>
      <c r="N373" s="346" t="s">
        <v>9059</v>
      </c>
      <c r="O373" s="346" t="s">
        <v>9060</v>
      </c>
      <c r="P373" s="346" t="s">
        <v>3320</v>
      </c>
      <c r="Q373" s="346" t="s">
        <v>9061</v>
      </c>
      <c r="R373" s="346" t="s">
        <v>5698</v>
      </c>
      <c r="S373" s="346" t="s">
        <v>9062</v>
      </c>
      <c r="T373" s="346" t="s">
        <v>9063</v>
      </c>
      <c r="U373" s="346" t="s">
        <v>9064</v>
      </c>
      <c r="V373" s="346" t="s">
        <v>733</v>
      </c>
      <c r="W373" s="346" t="s">
        <v>733</v>
      </c>
      <c r="X373" s="346" t="s">
        <v>733</v>
      </c>
      <c r="Y373" s="346" t="s">
        <v>3320</v>
      </c>
      <c r="Z373" s="346" t="s">
        <v>9065</v>
      </c>
      <c r="AA373" s="346" t="s">
        <v>733</v>
      </c>
      <c r="AB373" s="346" t="s">
        <v>6735</v>
      </c>
      <c r="AC373" s="346" t="s">
        <v>6736</v>
      </c>
      <c r="AD373" s="346" t="s">
        <v>6091</v>
      </c>
      <c r="AE373" s="346" t="s">
        <v>6092</v>
      </c>
      <c r="AF373" s="346" t="s">
        <v>9066</v>
      </c>
      <c r="AG373" s="346" t="s">
        <v>9067</v>
      </c>
      <c r="AH373" s="346" t="s">
        <v>1214</v>
      </c>
      <c r="AI373" s="346" t="s">
        <v>3320</v>
      </c>
      <c r="AJ373" s="346" t="s">
        <v>5801</v>
      </c>
      <c r="AK373" s="346" t="s">
        <v>6587</v>
      </c>
      <c r="AL373" s="346" t="s">
        <v>5712</v>
      </c>
      <c r="AM373" s="347">
        <v>46843</v>
      </c>
      <c r="AN373" s="345">
        <v>15</v>
      </c>
      <c r="AO373" s="345">
        <v>180</v>
      </c>
      <c r="AP373" s="346" t="s">
        <v>5863</v>
      </c>
      <c r="AQ373" s="345">
        <v>591</v>
      </c>
      <c r="AR373" s="345">
        <v>490.86</v>
      </c>
      <c r="AS373" s="346" t="s">
        <v>733</v>
      </c>
      <c r="AT373" s="345">
        <v>31.13</v>
      </c>
      <c r="AU373" s="346" t="s">
        <v>1214</v>
      </c>
      <c r="AV373" s="345">
        <v>695</v>
      </c>
      <c r="AW373" s="346" t="s">
        <v>5713</v>
      </c>
      <c r="AX373" s="346" t="s">
        <v>5668</v>
      </c>
      <c r="AY373" s="346" t="s">
        <v>3320</v>
      </c>
      <c r="AZ373" s="346" t="s">
        <v>733</v>
      </c>
      <c r="BA373" s="346" t="s">
        <v>733</v>
      </c>
      <c r="BB373" s="345">
        <v>2438</v>
      </c>
      <c r="BC373" s="345">
        <v>2288</v>
      </c>
      <c r="BD373" s="346" t="s">
        <v>11715</v>
      </c>
      <c r="BE373" s="345">
        <v>365</v>
      </c>
      <c r="BF373" s="345">
        <v>95</v>
      </c>
      <c r="BG373" s="345">
        <v>99</v>
      </c>
      <c r="BH373" s="345">
        <v>30</v>
      </c>
      <c r="BI373" s="347">
        <v>46315</v>
      </c>
      <c r="BJ373" s="345">
        <v>6.29</v>
      </c>
      <c r="BK373" s="345">
        <v>10</v>
      </c>
      <c r="BL373" s="346" t="s">
        <v>12344</v>
      </c>
      <c r="BM373" s="345">
        <v>52000000</v>
      </c>
      <c r="BN373" s="346" t="s">
        <v>3320</v>
      </c>
      <c r="BO373" s="346" t="s">
        <v>3320</v>
      </c>
      <c r="BP373" s="346" t="s">
        <v>3320</v>
      </c>
      <c r="BQ373" s="346" t="s">
        <v>3320</v>
      </c>
      <c r="BR373" s="346" t="s">
        <v>3320</v>
      </c>
      <c r="BS373" s="346" t="s">
        <v>3320</v>
      </c>
      <c r="BT373" s="346" t="s">
        <v>3320</v>
      </c>
      <c r="BU373" s="346" t="s">
        <v>3320</v>
      </c>
      <c r="BV373" s="346" t="s">
        <v>3320</v>
      </c>
      <c r="BW373" s="346" t="s">
        <v>3320</v>
      </c>
      <c r="BX373" s="348"/>
      <c r="BY373" s="346" t="s">
        <v>3320</v>
      </c>
      <c r="BZ373" s="346" t="s">
        <v>3320</v>
      </c>
      <c r="CA373" s="346" t="s">
        <v>3320</v>
      </c>
      <c r="CB373" s="346" t="s">
        <v>3320</v>
      </c>
      <c r="CC373" s="346" t="s">
        <v>3320</v>
      </c>
      <c r="CD373" s="346" t="s">
        <v>3320</v>
      </c>
      <c r="CE373" s="346" t="s">
        <v>3320</v>
      </c>
      <c r="CF373" s="346" t="s">
        <v>3320</v>
      </c>
      <c r="CG373" s="346" t="s">
        <v>3320</v>
      </c>
      <c r="CH373" s="348"/>
      <c r="CI373" s="346" t="s">
        <v>3320</v>
      </c>
      <c r="CJ373" s="346" t="s">
        <v>3320</v>
      </c>
      <c r="CK373" s="346" t="s">
        <v>3320</v>
      </c>
      <c r="CL373" s="346" t="s">
        <v>3320</v>
      </c>
      <c r="CM373" s="346" t="s">
        <v>3320</v>
      </c>
      <c r="CN373" s="346" t="s">
        <v>3320</v>
      </c>
      <c r="CO373" s="346" t="s">
        <v>3320</v>
      </c>
      <c r="CP373" s="346" t="s">
        <v>3320</v>
      </c>
      <c r="CQ373" s="346" t="s">
        <v>3320</v>
      </c>
      <c r="CR373" s="346" t="s">
        <v>3320</v>
      </c>
      <c r="CS373" s="346" t="s">
        <v>3320</v>
      </c>
      <c r="CT373" s="346" t="s">
        <v>3320</v>
      </c>
      <c r="CU373" s="346" t="s">
        <v>3320</v>
      </c>
      <c r="CV373" s="346" t="s">
        <v>3320</v>
      </c>
      <c r="CW373" s="346" t="s">
        <v>3320</v>
      </c>
      <c r="CX373" s="346" t="s">
        <v>3320</v>
      </c>
      <c r="CY373" s="346" t="s">
        <v>3320</v>
      </c>
      <c r="CZ373" s="346" t="s">
        <v>3320</v>
      </c>
      <c r="DA373" s="346" t="s">
        <v>3320</v>
      </c>
      <c r="DB373" s="346" t="s">
        <v>3320</v>
      </c>
      <c r="DC373" s="346" t="s">
        <v>3320</v>
      </c>
      <c r="DD373" s="346" t="s">
        <v>3320</v>
      </c>
      <c r="DE373" s="346" t="s">
        <v>3320</v>
      </c>
      <c r="DF373" s="346" t="s">
        <v>3320</v>
      </c>
      <c r="DG373" s="346" t="s">
        <v>3320</v>
      </c>
      <c r="DH373" s="346" t="s">
        <v>3320</v>
      </c>
      <c r="DI373" s="346" t="s">
        <v>3320</v>
      </c>
      <c r="DJ373" s="346" t="s">
        <v>3320</v>
      </c>
      <c r="DK373" s="346" t="s">
        <v>3320</v>
      </c>
      <c r="DL373" s="346" t="s">
        <v>3320</v>
      </c>
      <c r="DM373" s="346" t="s">
        <v>3320</v>
      </c>
      <c r="DN373" s="346" t="s">
        <v>3320</v>
      </c>
      <c r="DO373" s="346" t="s">
        <v>3320</v>
      </c>
      <c r="DP373" s="346" t="s">
        <v>3320</v>
      </c>
      <c r="DQ373" s="346" t="s">
        <v>3320</v>
      </c>
      <c r="DR373" s="346" t="s">
        <v>3320</v>
      </c>
      <c r="DS373" s="346" t="s">
        <v>3320</v>
      </c>
      <c r="DT373" s="346" t="s">
        <v>3320</v>
      </c>
      <c r="DU373" s="346" t="s">
        <v>3320</v>
      </c>
      <c r="DV373" s="346" t="s">
        <v>3320</v>
      </c>
      <c r="DW373" s="346" t="s">
        <v>3320</v>
      </c>
      <c r="DX373" s="346" t="s">
        <v>3320</v>
      </c>
      <c r="DY373" s="346" t="s">
        <v>3320</v>
      </c>
      <c r="DZ373" s="346" t="s">
        <v>3320</v>
      </c>
      <c r="EA373" s="346" t="s">
        <v>3320</v>
      </c>
      <c r="EB373" s="346" t="s">
        <v>3320</v>
      </c>
      <c r="EC373" s="346" t="s">
        <v>3320</v>
      </c>
      <c r="ED373" s="346" t="s">
        <v>3320</v>
      </c>
      <c r="EE373" s="346" t="s">
        <v>3320</v>
      </c>
      <c r="EF373" s="345">
        <v>185000000</v>
      </c>
      <c r="EG373" s="346" t="s">
        <v>733</v>
      </c>
      <c r="EH373" s="346" t="s">
        <v>733</v>
      </c>
      <c r="EI373" s="346" t="s">
        <v>733</v>
      </c>
      <c r="EJ373" s="346" t="s">
        <v>733</v>
      </c>
      <c r="EK373" s="346" t="s">
        <v>2177</v>
      </c>
      <c r="EL373" s="346" t="s">
        <v>12345</v>
      </c>
      <c r="EM373" s="179" t="s">
        <v>12346</v>
      </c>
      <c r="EN373" s="348"/>
      <c r="EO373" s="346" t="s">
        <v>10171</v>
      </c>
      <c r="EP373" s="345">
        <v>185000000</v>
      </c>
      <c r="EQ373" s="345">
        <v>48700000</v>
      </c>
      <c r="ER373" s="345">
        <v>20000</v>
      </c>
      <c r="ES373" s="345">
        <v>14000</v>
      </c>
      <c r="ET373" s="346" t="s">
        <v>10172</v>
      </c>
      <c r="EU373" s="346" t="s">
        <v>733</v>
      </c>
      <c r="EV373" s="346" t="s">
        <v>733</v>
      </c>
      <c r="EW373" s="346" t="s">
        <v>10173</v>
      </c>
      <c r="EX373" s="346" t="s">
        <v>733</v>
      </c>
      <c r="EY373" s="346" t="s">
        <v>733</v>
      </c>
      <c r="EZ373" s="346" t="s">
        <v>733</v>
      </c>
      <c r="FA373" s="346" t="s">
        <v>733</v>
      </c>
      <c r="FB373" s="346" t="s">
        <v>733</v>
      </c>
      <c r="FC373" s="349" t="s">
        <v>5676</v>
      </c>
      <c r="FD373" s="346" t="s">
        <v>3320</v>
      </c>
      <c r="FE373" s="346" t="s">
        <v>733</v>
      </c>
      <c r="FF373" s="346" t="s">
        <v>5872</v>
      </c>
      <c r="FG373" s="346" t="s">
        <v>733</v>
      </c>
      <c r="FH373" s="346" t="s">
        <v>5679</v>
      </c>
      <c r="FI373" s="346" t="s">
        <v>3320</v>
      </c>
      <c r="FJ373" s="346" t="s">
        <v>3320</v>
      </c>
      <c r="FK373" s="345">
        <v>0.6</v>
      </c>
      <c r="FL373" s="346" t="s">
        <v>733</v>
      </c>
      <c r="FM373" s="346" t="s">
        <v>5948</v>
      </c>
      <c r="FN373" s="346" t="s">
        <v>9075</v>
      </c>
      <c r="FO373" s="346" t="s">
        <v>733</v>
      </c>
      <c r="FP373" s="346" t="s">
        <v>3320</v>
      </c>
      <c r="FQ373" s="346" t="s">
        <v>10174</v>
      </c>
      <c r="FR373" s="346" t="s">
        <v>10175</v>
      </c>
      <c r="FS373" s="346" t="s">
        <v>5683</v>
      </c>
      <c r="FT373" s="346" t="s">
        <v>5683</v>
      </c>
      <c r="FU373" s="346" t="s">
        <v>5683</v>
      </c>
      <c r="FV373" s="346" t="s">
        <v>733</v>
      </c>
      <c r="FW373" s="346" t="s">
        <v>1214</v>
      </c>
      <c r="FX373" s="350">
        <v>46080.51048611111</v>
      </c>
      <c r="FY373" s="346" t="s">
        <v>3320</v>
      </c>
      <c r="FZ373" s="346" t="s">
        <v>10029</v>
      </c>
      <c r="GA373" s="346" t="s">
        <v>3320</v>
      </c>
      <c r="GB373" s="346" t="s">
        <v>3320</v>
      </c>
      <c r="GC373" s="346" t="s">
        <v>3320</v>
      </c>
      <c r="GD373" s="346" t="s">
        <v>3320</v>
      </c>
      <c r="GE373" s="346" t="s">
        <v>3320</v>
      </c>
      <c r="GF373" s="346" t="s">
        <v>3320</v>
      </c>
      <c r="GG373" s="346" t="s">
        <v>3320</v>
      </c>
      <c r="GH373" s="346" t="s">
        <v>3320</v>
      </c>
      <c r="GI373" s="346" t="s">
        <v>3320</v>
      </c>
      <c r="GJ373" s="346" t="s">
        <v>3320</v>
      </c>
      <c r="GK373" s="346" t="s">
        <v>3320</v>
      </c>
      <c r="GL373" s="346" t="s">
        <v>3320</v>
      </c>
      <c r="GM373" s="346" t="s">
        <v>3320</v>
      </c>
      <c r="GN373" s="346" t="s">
        <v>3320</v>
      </c>
      <c r="GO373" s="346" t="s">
        <v>3320</v>
      </c>
      <c r="GP373" s="346" t="s">
        <v>3320</v>
      </c>
      <c r="GQ373" s="346" t="s">
        <v>3320</v>
      </c>
      <c r="GR373" s="346" t="s">
        <v>3320</v>
      </c>
      <c r="GS373" s="346" t="s">
        <v>3320</v>
      </c>
      <c r="GT373" s="346" t="s">
        <v>3320</v>
      </c>
      <c r="GU373" s="346" t="s">
        <v>3320</v>
      </c>
      <c r="GV373" s="346" t="s">
        <v>3320</v>
      </c>
      <c r="GW373" s="346" t="s">
        <v>3320</v>
      </c>
      <c r="GX373" s="346" t="s">
        <v>3320</v>
      </c>
      <c r="GY373" s="346" t="s">
        <v>3320</v>
      </c>
      <c r="GZ373" s="346" t="s">
        <v>3320</v>
      </c>
      <c r="HA373" s="346" t="s">
        <v>3320</v>
      </c>
      <c r="HB373" s="346" t="s">
        <v>3320</v>
      </c>
      <c r="HC373" s="346" t="s">
        <v>3320</v>
      </c>
      <c r="HD373" s="346" t="s">
        <v>3320</v>
      </c>
      <c r="HE373" s="346" t="s">
        <v>3320</v>
      </c>
      <c r="HF373" s="346" t="s">
        <v>3320</v>
      </c>
      <c r="HG373" s="346" t="s">
        <v>3320</v>
      </c>
      <c r="HH373" s="346" t="s">
        <v>3320</v>
      </c>
      <c r="HI373" s="346" t="s">
        <v>3320</v>
      </c>
      <c r="HJ373" s="346" t="s">
        <v>3320</v>
      </c>
      <c r="HK373" s="346" t="s">
        <v>3320</v>
      </c>
      <c r="HL373" s="346" t="s">
        <v>3320</v>
      </c>
    </row>
    <row r="374" spans="1:220" ht="15.75" thickBot="1">
      <c r="A374" s="346" t="s">
        <v>11522</v>
      </c>
      <c r="B374" s="345">
        <v>291</v>
      </c>
      <c r="C374" s="346" t="s">
        <v>12347</v>
      </c>
      <c r="D374" s="346" t="s">
        <v>5698</v>
      </c>
      <c r="E374" s="345">
        <v>291</v>
      </c>
      <c r="F374" s="346" t="s">
        <v>6106</v>
      </c>
      <c r="G374" s="346" t="s">
        <v>6107</v>
      </c>
      <c r="H374" s="346" t="s">
        <v>6586</v>
      </c>
      <c r="I374" s="346" t="s">
        <v>5643</v>
      </c>
      <c r="J374" s="346" t="s">
        <v>500</v>
      </c>
      <c r="K374" s="346" t="s">
        <v>6107</v>
      </c>
      <c r="L374" s="346" t="s">
        <v>6109</v>
      </c>
      <c r="M374" s="346" t="s">
        <v>6110</v>
      </c>
      <c r="N374" s="346" t="s">
        <v>675</v>
      </c>
      <c r="O374" s="346" t="s">
        <v>6111</v>
      </c>
      <c r="P374" s="346" t="s">
        <v>6107</v>
      </c>
      <c r="Q374" s="346" t="s">
        <v>6112</v>
      </c>
      <c r="R374" s="346" t="s">
        <v>5698</v>
      </c>
      <c r="S374" s="346" t="s">
        <v>6113</v>
      </c>
      <c r="T374" s="346" t="s">
        <v>6114</v>
      </c>
      <c r="U374" s="346" t="s">
        <v>6115</v>
      </c>
      <c r="V374" s="346" t="s">
        <v>733</v>
      </c>
      <c r="W374" s="346" t="s">
        <v>733</v>
      </c>
      <c r="X374" s="346" t="s">
        <v>1214</v>
      </c>
      <c r="Y374" s="346" t="s">
        <v>6116</v>
      </c>
      <c r="Z374" s="346" t="s">
        <v>6117</v>
      </c>
      <c r="AA374" s="346" t="s">
        <v>733</v>
      </c>
      <c r="AB374" s="346" t="s">
        <v>6118</v>
      </c>
      <c r="AC374" s="346" t="s">
        <v>6119</v>
      </c>
      <c r="AD374" s="346" t="s">
        <v>6120</v>
      </c>
      <c r="AE374" s="346" t="s">
        <v>6121</v>
      </c>
      <c r="AF374" s="346" t="s">
        <v>6122</v>
      </c>
      <c r="AG374" s="346" t="s">
        <v>6123</v>
      </c>
      <c r="AH374" s="346" t="s">
        <v>1214</v>
      </c>
      <c r="AI374" s="346" t="s">
        <v>3320</v>
      </c>
      <c r="AJ374" s="346" t="s">
        <v>5955</v>
      </c>
      <c r="AK374" s="346" t="s">
        <v>6587</v>
      </c>
      <c r="AL374" s="346" t="s">
        <v>5665</v>
      </c>
      <c r="AM374" s="347">
        <v>47088</v>
      </c>
      <c r="AN374" s="345">
        <v>52</v>
      </c>
      <c r="AO374" s="345">
        <v>84</v>
      </c>
      <c r="AP374" s="346" t="s">
        <v>5666</v>
      </c>
      <c r="AQ374" s="345">
        <v>24</v>
      </c>
      <c r="AR374" s="345">
        <v>240.69</v>
      </c>
      <c r="AS374" s="346" t="s">
        <v>733</v>
      </c>
      <c r="AT374" s="345">
        <v>27.26</v>
      </c>
      <c r="AU374" s="346" t="s">
        <v>1214</v>
      </c>
      <c r="AV374" s="345">
        <v>650</v>
      </c>
      <c r="AW374" s="346" t="s">
        <v>5800</v>
      </c>
      <c r="AX374" s="346" t="s">
        <v>5801</v>
      </c>
      <c r="AY374" s="346" t="s">
        <v>3320</v>
      </c>
      <c r="AZ374" s="346" t="s">
        <v>733</v>
      </c>
      <c r="BA374" s="346" t="s">
        <v>1214</v>
      </c>
      <c r="BB374" s="345">
        <v>2093</v>
      </c>
      <c r="BC374" s="345">
        <v>1962.2</v>
      </c>
      <c r="BD374" s="346" t="s">
        <v>6589</v>
      </c>
      <c r="BE374" s="345">
        <v>365</v>
      </c>
      <c r="BF374" s="345">
        <v>84</v>
      </c>
      <c r="BG374" s="345">
        <v>98</v>
      </c>
      <c r="BH374" s="345">
        <v>23</v>
      </c>
      <c r="BI374" s="347">
        <v>46692</v>
      </c>
      <c r="BJ374" s="345">
        <v>0.3</v>
      </c>
      <c r="BK374" s="345">
        <v>8</v>
      </c>
      <c r="BL374" s="346" t="s">
        <v>11602</v>
      </c>
      <c r="BM374" s="346" t="s">
        <v>3320</v>
      </c>
      <c r="BN374" s="346" t="s">
        <v>3320</v>
      </c>
      <c r="BO374" s="346" t="s">
        <v>3320</v>
      </c>
      <c r="BP374" s="346" t="s">
        <v>3320</v>
      </c>
      <c r="BQ374" s="346" t="s">
        <v>3320</v>
      </c>
      <c r="BR374" s="346" t="s">
        <v>3320</v>
      </c>
      <c r="BS374" s="346" t="s">
        <v>3320</v>
      </c>
      <c r="BT374" s="346" t="s">
        <v>3320</v>
      </c>
      <c r="BU374" s="346" t="s">
        <v>3320</v>
      </c>
      <c r="BV374" s="346" t="s">
        <v>3320</v>
      </c>
      <c r="BW374" s="346" t="s">
        <v>3320</v>
      </c>
      <c r="BX374" s="348"/>
      <c r="BY374" s="346" t="s">
        <v>3320</v>
      </c>
      <c r="BZ374" s="346" t="s">
        <v>3320</v>
      </c>
      <c r="CA374" s="346" t="s">
        <v>3320</v>
      </c>
      <c r="CB374" s="346" t="s">
        <v>3320</v>
      </c>
      <c r="CC374" s="346" t="s">
        <v>3320</v>
      </c>
      <c r="CD374" s="346" t="s">
        <v>3320</v>
      </c>
      <c r="CE374" s="346" t="s">
        <v>3320</v>
      </c>
      <c r="CF374" s="346" t="s">
        <v>3320</v>
      </c>
      <c r="CG374" s="346" t="s">
        <v>3320</v>
      </c>
      <c r="CH374" s="348"/>
      <c r="CI374" s="346" t="s">
        <v>3320</v>
      </c>
      <c r="CJ374" s="346" t="s">
        <v>3320</v>
      </c>
      <c r="CK374" s="346" t="s">
        <v>3320</v>
      </c>
      <c r="CL374" s="346" t="s">
        <v>3320</v>
      </c>
      <c r="CM374" s="346" t="s">
        <v>3320</v>
      </c>
      <c r="CN374" s="346" t="s">
        <v>3320</v>
      </c>
      <c r="CO374" s="346" t="s">
        <v>3320</v>
      </c>
      <c r="CP374" s="346" t="s">
        <v>3320</v>
      </c>
      <c r="CQ374" s="346" t="s">
        <v>3320</v>
      </c>
      <c r="CR374" s="346" t="s">
        <v>3320</v>
      </c>
      <c r="CS374" s="346" t="s">
        <v>3320</v>
      </c>
      <c r="CT374" s="346" t="s">
        <v>3320</v>
      </c>
      <c r="CU374" s="346" t="s">
        <v>3320</v>
      </c>
      <c r="CV374" s="346" t="s">
        <v>3320</v>
      </c>
      <c r="CW374" s="346" t="s">
        <v>3320</v>
      </c>
      <c r="CX374" s="346" t="s">
        <v>3320</v>
      </c>
      <c r="CY374" s="346" t="s">
        <v>3320</v>
      </c>
      <c r="CZ374" s="346" t="s">
        <v>3320</v>
      </c>
      <c r="DA374" s="346" t="s">
        <v>3320</v>
      </c>
      <c r="DB374" s="346" t="s">
        <v>3320</v>
      </c>
      <c r="DC374" s="346" t="s">
        <v>3320</v>
      </c>
      <c r="DD374" s="346" t="s">
        <v>3320</v>
      </c>
      <c r="DE374" s="346" t="s">
        <v>3320</v>
      </c>
      <c r="DF374" s="346" t="s">
        <v>3320</v>
      </c>
      <c r="DG374" s="346" t="s">
        <v>3320</v>
      </c>
      <c r="DH374" s="346" t="s">
        <v>3320</v>
      </c>
      <c r="DI374" s="346" t="s">
        <v>3320</v>
      </c>
      <c r="DJ374" s="346" t="s">
        <v>3320</v>
      </c>
      <c r="DK374" s="346" t="s">
        <v>3320</v>
      </c>
      <c r="DL374" s="346" t="s">
        <v>3320</v>
      </c>
      <c r="DM374" s="346" t="s">
        <v>3320</v>
      </c>
      <c r="DN374" s="346" t="s">
        <v>3320</v>
      </c>
      <c r="DO374" s="346" t="s">
        <v>3320</v>
      </c>
      <c r="DP374" s="346" t="s">
        <v>3320</v>
      </c>
      <c r="DQ374" s="346" t="s">
        <v>3320</v>
      </c>
      <c r="DR374" s="346" t="s">
        <v>3320</v>
      </c>
      <c r="DS374" s="346" t="s">
        <v>3320</v>
      </c>
      <c r="DT374" s="346" t="s">
        <v>3320</v>
      </c>
      <c r="DU374" s="346" t="s">
        <v>3320</v>
      </c>
      <c r="DV374" s="346" t="s">
        <v>3320</v>
      </c>
      <c r="DW374" s="346" t="s">
        <v>3320</v>
      </c>
      <c r="DX374" s="346" t="s">
        <v>3320</v>
      </c>
      <c r="DY374" s="346" t="s">
        <v>3320</v>
      </c>
      <c r="DZ374" s="346" t="s">
        <v>3320</v>
      </c>
      <c r="EA374" s="346" t="s">
        <v>3320</v>
      </c>
      <c r="EB374" s="346" t="s">
        <v>3320</v>
      </c>
      <c r="EC374" s="346" t="s">
        <v>3320</v>
      </c>
      <c r="ED374" s="346" t="s">
        <v>3320</v>
      </c>
      <c r="EE374" s="346" t="s">
        <v>3320</v>
      </c>
      <c r="EF374" s="345">
        <v>114377213</v>
      </c>
      <c r="EG374" s="346" t="s">
        <v>733</v>
      </c>
      <c r="EH374" s="346" t="s">
        <v>733</v>
      </c>
      <c r="EI374" s="346" t="s">
        <v>733</v>
      </c>
      <c r="EJ374" s="346" t="s">
        <v>733</v>
      </c>
      <c r="EK374" s="346" t="s">
        <v>1126</v>
      </c>
      <c r="EL374" s="346" t="s">
        <v>6591</v>
      </c>
      <c r="EM374" s="179" t="s">
        <v>6592</v>
      </c>
      <c r="EN374" s="348"/>
      <c r="EO374" s="346" t="s">
        <v>10176</v>
      </c>
      <c r="EP374" s="345">
        <v>98761589</v>
      </c>
      <c r="EQ374" s="345">
        <v>8694000</v>
      </c>
      <c r="ER374" s="345">
        <v>1252.93</v>
      </c>
      <c r="ES374" s="345">
        <v>496.03</v>
      </c>
      <c r="ET374" s="346" t="s">
        <v>6594</v>
      </c>
      <c r="EU374" s="346" t="s">
        <v>733</v>
      </c>
      <c r="EV374" s="346" t="s">
        <v>733</v>
      </c>
      <c r="EW374" s="346" t="s">
        <v>6130</v>
      </c>
      <c r="EX374" s="346" t="s">
        <v>733</v>
      </c>
      <c r="EY374" s="346" t="s">
        <v>733</v>
      </c>
      <c r="EZ374" s="346" t="s">
        <v>733</v>
      </c>
      <c r="FA374" s="346" t="s">
        <v>733</v>
      </c>
      <c r="FB374" s="346" t="s">
        <v>733</v>
      </c>
      <c r="FC374" s="349" t="s">
        <v>5676</v>
      </c>
      <c r="FD374" s="346" t="s">
        <v>3320</v>
      </c>
      <c r="FE374" s="346" t="s">
        <v>733</v>
      </c>
      <c r="FF374" s="346" t="s">
        <v>5721</v>
      </c>
      <c r="FG374" s="346" t="s">
        <v>733</v>
      </c>
      <c r="FH374" s="346" t="s">
        <v>5679</v>
      </c>
      <c r="FI374" s="346" t="s">
        <v>3320</v>
      </c>
      <c r="FJ374" s="346" t="s">
        <v>3320</v>
      </c>
      <c r="FK374" s="345">
        <v>0.5</v>
      </c>
      <c r="FL374" s="346" t="s">
        <v>733</v>
      </c>
      <c r="FM374" s="346" t="s">
        <v>6595</v>
      </c>
      <c r="FN374" s="346" t="s">
        <v>6596</v>
      </c>
      <c r="FO374" s="346" t="s">
        <v>733</v>
      </c>
      <c r="FP374" s="346" t="s">
        <v>3320</v>
      </c>
      <c r="FQ374" s="346" t="s">
        <v>10177</v>
      </c>
      <c r="FR374" s="346" t="s">
        <v>10178</v>
      </c>
      <c r="FS374" s="346" t="s">
        <v>5683</v>
      </c>
      <c r="FT374" s="346" t="s">
        <v>5683</v>
      </c>
      <c r="FU374" s="346" t="s">
        <v>5683</v>
      </c>
      <c r="FV374" s="346" t="s">
        <v>5759</v>
      </c>
      <c r="FW374" s="346" t="s">
        <v>1214</v>
      </c>
      <c r="FX374" s="350">
        <v>46070.792094907411</v>
      </c>
      <c r="FY374" s="346" t="s">
        <v>3320</v>
      </c>
      <c r="FZ374" s="346" t="s">
        <v>10029</v>
      </c>
      <c r="GA374" s="346" t="s">
        <v>3320</v>
      </c>
      <c r="GB374" s="346" t="s">
        <v>3320</v>
      </c>
      <c r="GC374" s="346" t="s">
        <v>3320</v>
      </c>
      <c r="GD374" s="346" t="s">
        <v>3320</v>
      </c>
      <c r="GE374" s="346" t="s">
        <v>3320</v>
      </c>
      <c r="GF374" s="346" t="s">
        <v>3320</v>
      </c>
      <c r="GG374" s="346" t="s">
        <v>3320</v>
      </c>
      <c r="GH374" s="346" t="s">
        <v>3320</v>
      </c>
      <c r="GI374" s="346" t="s">
        <v>3320</v>
      </c>
      <c r="GJ374" s="346" t="s">
        <v>3320</v>
      </c>
      <c r="GK374" s="346" t="s">
        <v>3320</v>
      </c>
      <c r="GL374" s="346" t="s">
        <v>3320</v>
      </c>
      <c r="GM374" s="346" t="s">
        <v>3320</v>
      </c>
      <c r="GN374" s="346" t="s">
        <v>3320</v>
      </c>
      <c r="GO374" s="346" t="s">
        <v>3320</v>
      </c>
      <c r="GP374" s="346" t="s">
        <v>3320</v>
      </c>
      <c r="GQ374" s="346" t="s">
        <v>3320</v>
      </c>
      <c r="GR374" s="346" t="s">
        <v>3320</v>
      </c>
      <c r="GS374" s="346" t="s">
        <v>3320</v>
      </c>
      <c r="GT374" s="346" t="s">
        <v>3320</v>
      </c>
      <c r="GU374" s="346" t="s">
        <v>3320</v>
      </c>
      <c r="GV374" s="346" t="s">
        <v>3320</v>
      </c>
      <c r="GW374" s="346" t="s">
        <v>3320</v>
      </c>
      <c r="GX374" s="346" t="s">
        <v>3320</v>
      </c>
      <c r="GY374" s="346" t="s">
        <v>3320</v>
      </c>
      <c r="GZ374" s="346" t="s">
        <v>3320</v>
      </c>
      <c r="HA374" s="346" t="s">
        <v>3320</v>
      </c>
      <c r="HB374" s="346" t="s">
        <v>3320</v>
      </c>
      <c r="HC374" s="346" t="s">
        <v>3320</v>
      </c>
      <c r="HD374" s="346" t="s">
        <v>3320</v>
      </c>
      <c r="HE374" s="346" t="s">
        <v>3320</v>
      </c>
      <c r="HF374" s="346" t="s">
        <v>3320</v>
      </c>
      <c r="HG374" s="346" t="s">
        <v>3320</v>
      </c>
      <c r="HH374" s="346" t="s">
        <v>3320</v>
      </c>
      <c r="HI374" s="346" t="s">
        <v>3320</v>
      </c>
      <c r="HJ374" s="346" t="s">
        <v>3320</v>
      </c>
      <c r="HK374" s="346" t="s">
        <v>3320</v>
      </c>
      <c r="HL374" s="346" t="s">
        <v>3320</v>
      </c>
    </row>
    <row r="375" spans="1:220" ht="15.75" thickBot="1">
      <c r="A375" s="344" t="s">
        <v>11522</v>
      </c>
      <c r="B375" s="345">
        <v>584</v>
      </c>
      <c r="C375" s="346" t="s">
        <v>12348</v>
      </c>
      <c r="D375" s="346" t="s">
        <v>5698</v>
      </c>
      <c r="E375" s="345">
        <v>584</v>
      </c>
      <c r="F375" s="346" t="s">
        <v>9602</v>
      </c>
      <c r="G375" s="346" t="s">
        <v>9603</v>
      </c>
      <c r="H375" s="346" t="s">
        <v>12349</v>
      </c>
      <c r="I375" s="346" t="s">
        <v>5916</v>
      </c>
      <c r="J375" s="346" t="s">
        <v>9605</v>
      </c>
      <c r="K375" s="346" t="s">
        <v>9606</v>
      </c>
      <c r="L375" s="346" t="s">
        <v>12350</v>
      </c>
      <c r="M375" s="346" t="s">
        <v>6727</v>
      </c>
      <c r="N375" s="346" t="s">
        <v>9607</v>
      </c>
      <c r="O375" s="346" t="s">
        <v>9608</v>
      </c>
      <c r="P375" s="346" t="s">
        <v>3320</v>
      </c>
      <c r="Q375" s="346" t="s">
        <v>9609</v>
      </c>
      <c r="R375" s="346" t="s">
        <v>9610</v>
      </c>
      <c r="S375" s="346" t="s">
        <v>9611</v>
      </c>
      <c r="T375" s="346" t="s">
        <v>9612</v>
      </c>
      <c r="U375" s="346" t="s">
        <v>9613</v>
      </c>
      <c r="V375" s="346" t="s">
        <v>733</v>
      </c>
      <c r="W375" s="346" t="s">
        <v>733</v>
      </c>
      <c r="X375" s="346" t="s">
        <v>733</v>
      </c>
      <c r="Y375" s="346" t="s">
        <v>3320</v>
      </c>
      <c r="Z375" s="346" t="s">
        <v>9614</v>
      </c>
      <c r="AA375" s="346" t="s">
        <v>733</v>
      </c>
      <c r="AB375" s="346" t="s">
        <v>9615</v>
      </c>
      <c r="AC375" s="346" t="s">
        <v>9616</v>
      </c>
      <c r="AD375" s="346" t="s">
        <v>9617</v>
      </c>
      <c r="AE375" s="346" t="s">
        <v>9618</v>
      </c>
      <c r="AF375" s="346" t="s">
        <v>9619</v>
      </c>
      <c r="AG375" s="346" t="s">
        <v>9620</v>
      </c>
      <c r="AH375" s="346" t="s">
        <v>1214</v>
      </c>
      <c r="AI375" s="346" t="s">
        <v>3320</v>
      </c>
      <c r="AJ375" s="346" t="s">
        <v>5663</v>
      </c>
      <c r="AK375" s="346" t="s">
        <v>6324</v>
      </c>
      <c r="AL375" s="346" t="s">
        <v>5712</v>
      </c>
      <c r="AM375" s="347">
        <v>47177</v>
      </c>
      <c r="AN375" s="345">
        <v>26</v>
      </c>
      <c r="AO375" s="345">
        <v>252</v>
      </c>
      <c r="AP375" s="346" t="s">
        <v>5666</v>
      </c>
      <c r="AQ375" s="345">
        <v>56</v>
      </c>
      <c r="AR375" s="345">
        <v>1077</v>
      </c>
      <c r="AS375" s="346" t="s">
        <v>733</v>
      </c>
      <c r="AT375" s="346" t="s">
        <v>3320</v>
      </c>
      <c r="AU375" s="346" t="s">
        <v>3320</v>
      </c>
      <c r="AV375" s="346" t="s">
        <v>3320</v>
      </c>
      <c r="AW375" s="346" t="s">
        <v>3320</v>
      </c>
      <c r="AX375" s="346" t="s">
        <v>3320</v>
      </c>
      <c r="AY375" s="346" t="s">
        <v>3320</v>
      </c>
      <c r="AZ375" s="346" t="s">
        <v>3320</v>
      </c>
      <c r="BA375" s="346" t="s">
        <v>3320</v>
      </c>
      <c r="BB375" s="346" t="s">
        <v>3320</v>
      </c>
      <c r="BC375" s="346" t="s">
        <v>3320</v>
      </c>
      <c r="BD375" s="348"/>
      <c r="BE375" s="346" t="s">
        <v>3320</v>
      </c>
      <c r="BF375" s="346" t="s">
        <v>3320</v>
      </c>
      <c r="BG375" s="346" t="s">
        <v>3320</v>
      </c>
      <c r="BH375" s="346" t="s">
        <v>3320</v>
      </c>
      <c r="BI375" s="346" t="s">
        <v>3320</v>
      </c>
      <c r="BJ375" s="346" t="s">
        <v>3320</v>
      </c>
      <c r="BK375" s="346" t="s">
        <v>3320</v>
      </c>
      <c r="BL375" s="346" t="s">
        <v>3320</v>
      </c>
      <c r="BM375" s="346" t="s">
        <v>3320</v>
      </c>
      <c r="BN375" s="345">
        <v>4.5</v>
      </c>
      <c r="BO375" s="345">
        <v>11.5</v>
      </c>
      <c r="BP375" s="346" t="s">
        <v>733</v>
      </c>
      <c r="BQ375" s="346" t="s">
        <v>6061</v>
      </c>
      <c r="BR375" s="345">
        <v>48</v>
      </c>
      <c r="BS375" s="346" t="s">
        <v>1214</v>
      </c>
      <c r="BT375" s="346" t="s">
        <v>733</v>
      </c>
      <c r="BU375" s="346" t="s">
        <v>733</v>
      </c>
      <c r="BV375" s="345">
        <v>4275.3293649999996</v>
      </c>
      <c r="BW375" s="345">
        <v>3856.0720729999998</v>
      </c>
      <c r="BX375" s="346" t="s">
        <v>12351</v>
      </c>
      <c r="BY375" s="345">
        <v>365</v>
      </c>
      <c r="BZ375" s="345">
        <v>85</v>
      </c>
      <c r="CA375" s="345">
        <v>98.5</v>
      </c>
      <c r="CB375" s="345">
        <v>25</v>
      </c>
      <c r="CC375" s="347">
        <v>46446</v>
      </c>
      <c r="CD375" s="345">
        <v>-0.02</v>
      </c>
      <c r="CE375" s="345">
        <v>8</v>
      </c>
      <c r="CF375" s="346" t="s">
        <v>12352</v>
      </c>
      <c r="CG375" s="346" t="s">
        <v>3320</v>
      </c>
      <c r="CH375" s="348"/>
      <c r="CI375" s="346" t="s">
        <v>3320</v>
      </c>
      <c r="CJ375" s="346" t="s">
        <v>3320</v>
      </c>
      <c r="CK375" s="346" t="s">
        <v>3320</v>
      </c>
      <c r="CL375" s="346" t="s">
        <v>3320</v>
      </c>
      <c r="CM375" s="346" t="s">
        <v>3320</v>
      </c>
      <c r="CN375" s="346" t="s">
        <v>3320</v>
      </c>
      <c r="CO375" s="346" t="s">
        <v>3320</v>
      </c>
      <c r="CP375" s="346" t="s">
        <v>3320</v>
      </c>
      <c r="CQ375" s="346" t="s">
        <v>3320</v>
      </c>
      <c r="CR375" s="346" t="s">
        <v>3320</v>
      </c>
      <c r="CS375" s="346" t="s">
        <v>3320</v>
      </c>
      <c r="CT375" s="346" t="s">
        <v>3320</v>
      </c>
      <c r="CU375" s="346" t="s">
        <v>3320</v>
      </c>
      <c r="CV375" s="346" t="s">
        <v>3320</v>
      </c>
      <c r="CW375" s="346" t="s">
        <v>3320</v>
      </c>
      <c r="CX375" s="346" t="s">
        <v>3320</v>
      </c>
      <c r="CY375" s="346" t="s">
        <v>3320</v>
      </c>
      <c r="CZ375" s="346" t="s">
        <v>3320</v>
      </c>
      <c r="DA375" s="346" t="s">
        <v>3320</v>
      </c>
      <c r="DB375" s="346" t="s">
        <v>3320</v>
      </c>
      <c r="DC375" s="346" t="s">
        <v>3320</v>
      </c>
      <c r="DD375" s="346" t="s">
        <v>3320</v>
      </c>
      <c r="DE375" s="346" t="s">
        <v>3320</v>
      </c>
      <c r="DF375" s="346" t="s">
        <v>3320</v>
      </c>
      <c r="DG375" s="346" t="s">
        <v>3320</v>
      </c>
      <c r="DH375" s="346" t="s">
        <v>3320</v>
      </c>
      <c r="DI375" s="346" t="s">
        <v>3320</v>
      </c>
      <c r="DJ375" s="346" t="s">
        <v>3320</v>
      </c>
      <c r="DK375" s="346" t="s">
        <v>3320</v>
      </c>
      <c r="DL375" s="346" t="s">
        <v>3320</v>
      </c>
      <c r="DM375" s="346" t="s">
        <v>3320</v>
      </c>
      <c r="DN375" s="346" t="s">
        <v>3320</v>
      </c>
      <c r="DO375" s="346" t="s">
        <v>3320</v>
      </c>
      <c r="DP375" s="346" t="s">
        <v>3320</v>
      </c>
      <c r="DQ375" s="346" t="s">
        <v>3320</v>
      </c>
      <c r="DR375" s="346" t="s">
        <v>3320</v>
      </c>
      <c r="DS375" s="346" t="s">
        <v>3320</v>
      </c>
      <c r="DT375" s="346" t="s">
        <v>3320</v>
      </c>
      <c r="DU375" s="346" t="s">
        <v>3320</v>
      </c>
      <c r="DV375" s="346" t="s">
        <v>3320</v>
      </c>
      <c r="DW375" s="346" t="s">
        <v>3320</v>
      </c>
      <c r="DX375" s="346" t="s">
        <v>3320</v>
      </c>
      <c r="DY375" s="346" t="s">
        <v>3320</v>
      </c>
      <c r="DZ375" s="346" t="s">
        <v>3320</v>
      </c>
      <c r="EA375" s="346" t="s">
        <v>3320</v>
      </c>
      <c r="EB375" s="346" t="s">
        <v>3320</v>
      </c>
      <c r="EC375" s="346" t="s">
        <v>3320</v>
      </c>
      <c r="ED375" s="346" t="s">
        <v>3320</v>
      </c>
      <c r="EE375" s="346" t="s">
        <v>3320</v>
      </c>
      <c r="EF375" s="346" t="s">
        <v>3320</v>
      </c>
      <c r="EG375" s="346" t="s">
        <v>3320</v>
      </c>
      <c r="EH375" s="346" t="s">
        <v>3320</v>
      </c>
      <c r="EI375" s="346" t="s">
        <v>3320</v>
      </c>
      <c r="EJ375" s="346" t="s">
        <v>3320</v>
      </c>
      <c r="EK375" s="346" t="s">
        <v>3932</v>
      </c>
      <c r="EL375" s="346" t="s">
        <v>9624</v>
      </c>
      <c r="EM375" s="179" t="s">
        <v>12353</v>
      </c>
      <c r="EN375" s="348"/>
      <c r="EO375" s="346" t="s">
        <v>10179</v>
      </c>
      <c r="EP375" s="346" t="s">
        <v>3320</v>
      </c>
      <c r="EQ375" s="346" t="s">
        <v>3320</v>
      </c>
      <c r="ER375" s="346" t="s">
        <v>3320</v>
      </c>
      <c r="ES375" s="346" t="s">
        <v>3320</v>
      </c>
      <c r="ET375" s="346" t="s">
        <v>3320</v>
      </c>
      <c r="EU375" s="346" t="s">
        <v>3320</v>
      </c>
      <c r="EV375" s="346" t="s">
        <v>3320</v>
      </c>
      <c r="EW375" s="346" t="s">
        <v>3320</v>
      </c>
      <c r="EX375" s="346" t="s">
        <v>3320</v>
      </c>
      <c r="EY375" s="346" t="s">
        <v>3320</v>
      </c>
      <c r="EZ375" s="346" t="s">
        <v>3320</v>
      </c>
      <c r="FA375" s="346" t="s">
        <v>3320</v>
      </c>
      <c r="FB375" s="346" t="s">
        <v>3320</v>
      </c>
      <c r="FC375" s="346" t="s">
        <v>3320</v>
      </c>
      <c r="FD375" s="346" t="s">
        <v>3320</v>
      </c>
      <c r="FE375" s="346" t="s">
        <v>1214</v>
      </c>
      <c r="FF375" s="346" t="s">
        <v>3320</v>
      </c>
      <c r="FG375" s="346" t="s">
        <v>3320</v>
      </c>
      <c r="FH375" s="346" t="s">
        <v>3320</v>
      </c>
      <c r="FI375" s="346" t="s">
        <v>3320</v>
      </c>
      <c r="FJ375" s="346" t="s">
        <v>3320</v>
      </c>
      <c r="FK375" s="346" t="s">
        <v>3320</v>
      </c>
      <c r="FL375" s="346" t="s">
        <v>3320</v>
      </c>
      <c r="FM375" s="346" t="s">
        <v>3320</v>
      </c>
      <c r="FN375" s="346" t="s">
        <v>3320</v>
      </c>
      <c r="FO375" s="346" t="s">
        <v>3320</v>
      </c>
      <c r="FP375" s="346" t="s">
        <v>3320</v>
      </c>
      <c r="FQ375" s="346" t="s">
        <v>3320</v>
      </c>
      <c r="FR375" s="346" t="s">
        <v>3320</v>
      </c>
      <c r="FS375" s="346" t="s">
        <v>3320</v>
      </c>
      <c r="FT375" s="346" t="s">
        <v>3320</v>
      </c>
      <c r="FU375" s="346" t="s">
        <v>3320</v>
      </c>
      <c r="FV375" s="346" t="s">
        <v>3320</v>
      </c>
      <c r="FW375" s="346" t="s">
        <v>3320</v>
      </c>
      <c r="FX375" s="350">
        <v>46078.891840277778</v>
      </c>
      <c r="FY375" s="346" t="s">
        <v>3320</v>
      </c>
      <c r="FZ375" s="346" t="s">
        <v>10029</v>
      </c>
      <c r="GA375" s="346" t="s">
        <v>3320</v>
      </c>
      <c r="GB375" s="346" t="s">
        <v>3320</v>
      </c>
      <c r="GC375" s="346" t="s">
        <v>3320</v>
      </c>
      <c r="GD375" s="346" t="s">
        <v>3320</v>
      </c>
      <c r="GE375" s="346" t="s">
        <v>3320</v>
      </c>
      <c r="GF375" s="346" t="s">
        <v>3320</v>
      </c>
      <c r="GG375" s="346" t="s">
        <v>3320</v>
      </c>
      <c r="GH375" s="346" t="s">
        <v>3320</v>
      </c>
      <c r="GI375" s="346" t="s">
        <v>3320</v>
      </c>
      <c r="GJ375" s="346" t="s">
        <v>3320</v>
      </c>
      <c r="GK375" s="346" t="s">
        <v>3320</v>
      </c>
      <c r="GL375" s="346" t="s">
        <v>3320</v>
      </c>
      <c r="GM375" s="346" t="s">
        <v>3320</v>
      </c>
      <c r="GN375" s="346" t="s">
        <v>3320</v>
      </c>
      <c r="GO375" s="346" t="s">
        <v>3320</v>
      </c>
      <c r="GP375" s="346" t="s">
        <v>3320</v>
      </c>
      <c r="GQ375" s="346" t="s">
        <v>3320</v>
      </c>
      <c r="GR375" s="346" t="s">
        <v>3320</v>
      </c>
      <c r="GS375" s="346" t="s">
        <v>3320</v>
      </c>
      <c r="GT375" s="346" t="s">
        <v>3320</v>
      </c>
      <c r="GU375" s="346" t="s">
        <v>3320</v>
      </c>
      <c r="GV375" s="346" t="s">
        <v>3320</v>
      </c>
      <c r="GW375" s="346" t="s">
        <v>3320</v>
      </c>
      <c r="GX375" s="346" t="s">
        <v>3320</v>
      </c>
      <c r="GY375" s="346" t="s">
        <v>3320</v>
      </c>
      <c r="GZ375" s="346" t="s">
        <v>3320</v>
      </c>
      <c r="HA375" s="346" t="s">
        <v>3320</v>
      </c>
      <c r="HB375" s="346" t="s">
        <v>3320</v>
      </c>
      <c r="HC375" s="346" t="s">
        <v>3320</v>
      </c>
      <c r="HD375" s="346" t="s">
        <v>3320</v>
      </c>
      <c r="HE375" s="346" t="s">
        <v>3320</v>
      </c>
      <c r="HF375" s="346" t="s">
        <v>3320</v>
      </c>
      <c r="HG375" s="346" t="s">
        <v>3320</v>
      </c>
      <c r="HH375" s="346" t="s">
        <v>3320</v>
      </c>
      <c r="HI375" s="346" t="s">
        <v>3320</v>
      </c>
      <c r="HJ375" s="346" t="s">
        <v>3320</v>
      </c>
      <c r="HK375" s="346" t="s">
        <v>3320</v>
      </c>
      <c r="HL375" s="346" t="s">
        <v>3320</v>
      </c>
    </row>
    <row r="376" spans="1:220" ht="15.75" thickBot="1">
      <c r="A376" s="346" t="s">
        <v>11522</v>
      </c>
      <c r="B376" s="345">
        <v>769</v>
      </c>
      <c r="C376" s="346" t="s">
        <v>12354</v>
      </c>
      <c r="D376" s="346" t="s">
        <v>5698</v>
      </c>
      <c r="E376" s="345">
        <v>769</v>
      </c>
      <c r="F376" s="346" t="s">
        <v>1632</v>
      </c>
      <c r="G376" s="346" t="s">
        <v>7570</v>
      </c>
      <c r="H376" s="346" t="s">
        <v>1628</v>
      </c>
      <c r="I376" s="346" t="s">
        <v>5643</v>
      </c>
      <c r="J376" s="346" t="s">
        <v>5918</v>
      </c>
      <c r="K376" s="346" t="s">
        <v>7572</v>
      </c>
      <c r="L376" s="346" t="s">
        <v>7573</v>
      </c>
      <c r="M376" s="346" t="s">
        <v>5698</v>
      </c>
      <c r="N376" s="346" t="s">
        <v>7574</v>
      </c>
      <c r="O376" s="346" t="s">
        <v>7575</v>
      </c>
      <c r="P376" s="346" t="s">
        <v>3320</v>
      </c>
      <c r="Q376" s="346" t="s">
        <v>7576</v>
      </c>
      <c r="R376" s="346" t="s">
        <v>5698</v>
      </c>
      <c r="S376" s="346" t="s">
        <v>7577</v>
      </c>
      <c r="T376" s="346" t="s">
        <v>7578</v>
      </c>
      <c r="U376" s="346" t="s">
        <v>7579</v>
      </c>
      <c r="V376" s="346" t="s">
        <v>733</v>
      </c>
      <c r="W376" s="346" t="s">
        <v>733</v>
      </c>
      <c r="X376" s="346" t="s">
        <v>733</v>
      </c>
      <c r="Y376" s="346" t="s">
        <v>3320</v>
      </c>
      <c r="Z376" s="346" t="s">
        <v>7580</v>
      </c>
      <c r="AA376" s="346" t="s">
        <v>733</v>
      </c>
      <c r="AB376" s="346" t="s">
        <v>7581</v>
      </c>
      <c r="AC376" s="346" t="s">
        <v>7582</v>
      </c>
      <c r="AD376" s="346" t="s">
        <v>7583</v>
      </c>
      <c r="AE376" s="346" t="s">
        <v>7584</v>
      </c>
      <c r="AF376" s="346" t="s">
        <v>7585</v>
      </c>
      <c r="AG376" s="346" t="s">
        <v>7586</v>
      </c>
      <c r="AH376" s="346" t="s">
        <v>1214</v>
      </c>
      <c r="AI376" s="346" t="s">
        <v>3320</v>
      </c>
      <c r="AJ376" s="346" t="s">
        <v>7206</v>
      </c>
      <c r="AK376" s="346" t="s">
        <v>3630</v>
      </c>
      <c r="AL376" s="346" t="s">
        <v>5712</v>
      </c>
      <c r="AM376" s="347">
        <v>47118</v>
      </c>
      <c r="AN376" s="345">
        <v>20</v>
      </c>
      <c r="AO376" s="345">
        <v>150</v>
      </c>
      <c r="AP376" s="346" t="s">
        <v>5666</v>
      </c>
      <c r="AQ376" s="345">
        <v>292824</v>
      </c>
      <c r="AR376" s="345">
        <v>437.44</v>
      </c>
      <c r="AS376" s="346" t="s">
        <v>733</v>
      </c>
      <c r="AT376" s="345">
        <v>0.33</v>
      </c>
      <c r="AU376" s="346" t="s">
        <v>1214</v>
      </c>
      <c r="AV376" s="345">
        <v>660</v>
      </c>
      <c r="AW376" s="346" t="s">
        <v>5800</v>
      </c>
      <c r="AX376" s="346" t="s">
        <v>5801</v>
      </c>
      <c r="AY376" s="346" t="s">
        <v>3320</v>
      </c>
      <c r="AZ376" s="346" t="s">
        <v>733</v>
      </c>
      <c r="BA376" s="346" t="s">
        <v>733</v>
      </c>
      <c r="BB376" s="345">
        <v>2263.5</v>
      </c>
      <c r="BC376" s="345">
        <v>2074.1999999999998</v>
      </c>
      <c r="BD376" s="346" t="s">
        <v>5900</v>
      </c>
      <c r="BE376" s="345">
        <v>365</v>
      </c>
      <c r="BF376" s="345">
        <v>82.2</v>
      </c>
      <c r="BG376" s="345">
        <v>97</v>
      </c>
      <c r="BH376" s="345">
        <v>25</v>
      </c>
      <c r="BI376" s="347">
        <v>46265</v>
      </c>
      <c r="BJ376" s="345">
        <v>0.37</v>
      </c>
      <c r="BK376" s="345">
        <v>33</v>
      </c>
      <c r="BL376" s="346" t="s">
        <v>12355</v>
      </c>
      <c r="BM376" s="345">
        <v>2936850</v>
      </c>
      <c r="BN376" s="346" t="s">
        <v>3320</v>
      </c>
      <c r="BO376" s="346" t="s">
        <v>3320</v>
      </c>
      <c r="BP376" s="346" t="s">
        <v>3320</v>
      </c>
      <c r="BQ376" s="346" t="s">
        <v>3320</v>
      </c>
      <c r="BR376" s="346" t="s">
        <v>3320</v>
      </c>
      <c r="BS376" s="346" t="s">
        <v>3320</v>
      </c>
      <c r="BT376" s="346" t="s">
        <v>3320</v>
      </c>
      <c r="BU376" s="346" t="s">
        <v>3320</v>
      </c>
      <c r="BV376" s="346" t="s">
        <v>3320</v>
      </c>
      <c r="BW376" s="346" t="s">
        <v>3320</v>
      </c>
      <c r="BX376" s="348"/>
      <c r="BY376" s="346" t="s">
        <v>3320</v>
      </c>
      <c r="BZ376" s="346" t="s">
        <v>3320</v>
      </c>
      <c r="CA376" s="346" t="s">
        <v>3320</v>
      </c>
      <c r="CB376" s="346" t="s">
        <v>3320</v>
      </c>
      <c r="CC376" s="346" t="s">
        <v>3320</v>
      </c>
      <c r="CD376" s="346" t="s">
        <v>3320</v>
      </c>
      <c r="CE376" s="346" t="s">
        <v>3320</v>
      </c>
      <c r="CF376" s="346" t="s">
        <v>3320</v>
      </c>
      <c r="CG376" s="346" t="s">
        <v>3320</v>
      </c>
      <c r="CH376" s="348"/>
      <c r="CI376" s="346" t="s">
        <v>3320</v>
      </c>
      <c r="CJ376" s="346" t="s">
        <v>3320</v>
      </c>
      <c r="CK376" s="346" t="s">
        <v>3320</v>
      </c>
      <c r="CL376" s="346" t="s">
        <v>3320</v>
      </c>
      <c r="CM376" s="346" t="s">
        <v>3320</v>
      </c>
      <c r="CN376" s="346" t="s">
        <v>3320</v>
      </c>
      <c r="CO376" s="346" t="s">
        <v>3320</v>
      </c>
      <c r="CP376" s="346" t="s">
        <v>3320</v>
      </c>
      <c r="CQ376" s="346" t="s">
        <v>3320</v>
      </c>
      <c r="CR376" s="346" t="s">
        <v>3320</v>
      </c>
      <c r="CS376" s="346" t="s">
        <v>3320</v>
      </c>
      <c r="CT376" s="346" t="s">
        <v>3320</v>
      </c>
      <c r="CU376" s="346" t="s">
        <v>3320</v>
      </c>
      <c r="CV376" s="346" t="s">
        <v>3320</v>
      </c>
      <c r="CW376" s="346" t="s">
        <v>3320</v>
      </c>
      <c r="CX376" s="346" t="s">
        <v>3320</v>
      </c>
      <c r="CY376" s="346" t="s">
        <v>3320</v>
      </c>
      <c r="CZ376" s="346" t="s">
        <v>3320</v>
      </c>
      <c r="DA376" s="346" t="s">
        <v>3320</v>
      </c>
      <c r="DB376" s="346" t="s">
        <v>3320</v>
      </c>
      <c r="DC376" s="346" t="s">
        <v>3320</v>
      </c>
      <c r="DD376" s="346" t="s">
        <v>3320</v>
      </c>
      <c r="DE376" s="346" t="s">
        <v>3320</v>
      </c>
      <c r="DF376" s="346" t="s">
        <v>3320</v>
      </c>
      <c r="DG376" s="346" t="s">
        <v>3320</v>
      </c>
      <c r="DH376" s="346" t="s">
        <v>3320</v>
      </c>
      <c r="DI376" s="346" t="s">
        <v>3320</v>
      </c>
      <c r="DJ376" s="346" t="s">
        <v>3320</v>
      </c>
      <c r="DK376" s="346" t="s">
        <v>3320</v>
      </c>
      <c r="DL376" s="346" t="s">
        <v>3320</v>
      </c>
      <c r="DM376" s="346" t="s">
        <v>3320</v>
      </c>
      <c r="DN376" s="346" t="s">
        <v>3320</v>
      </c>
      <c r="DO376" s="346" t="s">
        <v>3320</v>
      </c>
      <c r="DP376" s="346" t="s">
        <v>3320</v>
      </c>
      <c r="DQ376" s="346" t="s">
        <v>3320</v>
      </c>
      <c r="DR376" s="346" t="s">
        <v>3320</v>
      </c>
      <c r="DS376" s="346" t="s">
        <v>3320</v>
      </c>
      <c r="DT376" s="346" t="s">
        <v>3320</v>
      </c>
      <c r="DU376" s="346" t="s">
        <v>3320</v>
      </c>
      <c r="DV376" s="346" t="s">
        <v>3320</v>
      </c>
      <c r="DW376" s="346" t="s">
        <v>3320</v>
      </c>
      <c r="DX376" s="346" t="s">
        <v>3320</v>
      </c>
      <c r="DY376" s="346" t="s">
        <v>3320</v>
      </c>
      <c r="DZ376" s="346" t="s">
        <v>3320</v>
      </c>
      <c r="EA376" s="346" t="s">
        <v>3320</v>
      </c>
      <c r="EB376" s="346" t="s">
        <v>3320</v>
      </c>
      <c r="EC376" s="346" t="s">
        <v>3320</v>
      </c>
      <c r="ED376" s="346" t="s">
        <v>3320</v>
      </c>
      <c r="EE376" s="346" t="s">
        <v>3320</v>
      </c>
      <c r="EF376" s="345">
        <v>14343603810</v>
      </c>
      <c r="EG376" s="346" t="s">
        <v>1214</v>
      </c>
      <c r="EH376" s="346" t="s">
        <v>733</v>
      </c>
      <c r="EI376" s="346" t="s">
        <v>733</v>
      </c>
      <c r="EJ376" s="346" t="s">
        <v>733</v>
      </c>
      <c r="EK376" s="346" t="s">
        <v>1612</v>
      </c>
      <c r="EL376" s="346" t="s">
        <v>11558</v>
      </c>
      <c r="EM376" s="179" t="s">
        <v>9672</v>
      </c>
      <c r="EN376" s="348"/>
      <c r="EO376" s="346" t="s">
        <v>10180</v>
      </c>
      <c r="EP376" s="345">
        <v>123862029</v>
      </c>
      <c r="EQ376" s="345">
        <v>19574009</v>
      </c>
      <c r="ER376" s="345">
        <v>5.27</v>
      </c>
      <c r="ES376" s="345">
        <v>5.4249999999999998</v>
      </c>
      <c r="ET376" s="346" t="s">
        <v>7592</v>
      </c>
      <c r="EU376" s="346" t="s">
        <v>733</v>
      </c>
      <c r="EV376" s="346" t="s">
        <v>733</v>
      </c>
      <c r="EW376" s="346" t="s">
        <v>7593</v>
      </c>
      <c r="EX376" s="346" t="s">
        <v>1214</v>
      </c>
      <c r="EY376" s="346" t="s">
        <v>1214</v>
      </c>
      <c r="EZ376" s="346" t="s">
        <v>1214</v>
      </c>
      <c r="FA376" s="346" t="s">
        <v>733</v>
      </c>
      <c r="FB376" s="346" t="s">
        <v>1214</v>
      </c>
      <c r="FC376" s="349" t="s">
        <v>5676</v>
      </c>
      <c r="FD376" s="346" t="s">
        <v>3320</v>
      </c>
      <c r="FE376" s="346" t="s">
        <v>733</v>
      </c>
      <c r="FF376" s="346" t="s">
        <v>5721</v>
      </c>
      <c r="FG376" s="346" t="s">
        <v>733</v>
      </c>
      <c r="FH376" s="346" t="s">
        <v>5679</v>
      </c>
      <c r="FI376" s="346" t="s">
        <v>3320</v>
      </c>
      <c r="FJ376" s="346" t="s">
        <v>3320</v>
      </c>
      <c r="FK376" s="345">
        <v>1</v>
      </c>
      <c r="FL376" s="346" t="s">
        <v>733</v>
      </c>
      <c r="FM376" s="346" t="s">
        <v>5679</v>
      </c>
      <c r="FN376" s="346" t="s">
        <v>7594</v>
      </c>
      <c r="FO376" s="346" t="s">
        <v>733</v>
      </c>
      <c r="FP376" s="346" t="s">
        <v>3320</v>
      </c>
      <c r="FQ376" s="346" t="s">
        <v>10181</v>
      </c>
      <c r="FR376" s="346" t="s">
        <v>10182</v>
      </c>
      <c r="FS376" s="346" t="s">
        <v>5952</v>
      </c>
      <c r="FT376" s="346" t="s">
        <v>5684</v>
      </c>
      <c r="FU376" s="346" t="s">
        <v>5684</v>
      </c>
      <c r="FV376" s="346" t="s">
        <v>733</v>
      </c>
      <c r="FW376" s="346" t="s">
        <v>1214</v>
      </c>
      <c r="FX376" s="350">
        <v>46078.495405092595</v>
      </c>
      <c r="FY376" s="346" t="s">
        <v>3320</v>
      </c>
      <c r="FZ376" s="346" t="s">
        <v>10029</v>
      </c>
      <c r="GA376" s="346" t="s">
        <v>3320</v>
      </c>
      <c r="GB376" s="346" t="s">
        <v>3320</v>
      </c>
      <c r="GC376" s="346" t="s">
        <v>3320</v>
      </c>
      <c r="GD376" s="346" t="s">
        <v>3320</v>
      </c>
      <c r="GE376" s="346" t="s">
        <v>3320</v>
      </c>
      <c r="GF376" s="346" t="s">
        <v>3320</v>
      </c>
      <c r="GG376" s="346" t="s">
        <v>3320</v>
      </c>
      <c r="GH376" s="346" t="s">
        <v>3320</v>
      </c>
      <c r="GI376" s="346" t="s">
        <v>3320</v>
      </c>
      <c r="GJ376" s="346" t="s">
        <v>3320</v>
      </c>
      <c r="GK376" s="346" t="s">
        <v>3320</v>
      </c>
      <c r="GL376" s="346" t="s">
        <v>3320</v>
      </c>
      <c r="GM376" s="346" t="s">
        <v>3320</v>
      </c>
      <c r="GN376" s="346" t="s">
        <v>3320</v>
      </c>
      <c r="GO376" s="346" t="s">
        <v>3320</v>
      </c>
      <c r="GP376" s="346" t="s">
        <v>3320</v>
      </c>
      <c r="GQ376" s="346" t="s">
        <v>3320</v>
      </c>
      <c r="GR376" s="346" t="s">
        <v>3320</v>
      </c>
      <c r="GS376" s="346" t="s">
        <v>3320</v>
      </c>
      <c r="GT376" s="346" t="s">
        <v>3320</v>
      </c>
      <c r="GU376" s="346" t="s">
        <v>3320</v>
      </c>
      <c r="GV376" s="346" t="s">
        <v>3320</v>
      </c>
      <c r="GW376" s="346" t="s">
        <v>3320</v>
      </c>
      <c r="GX376" s="346" t="s">
        <v>3320</v>
      </c>
      <c r="GY376" s="346" t="s">
        <v>3320</v>
      </c>
      <c r="GZ376" s="346" t="s">
        <v>3320</v>
      </c>
      <c r="HA376" s="346" t="s">
        <v>3320</v>
      </c>
      <c r="HB376" s="346" t="s">
        <v>3320</v>
      </c>
      <c r="HC376" s="346" t="s">
        <v>3320</v>
      </c>
      <c r="HD376" s="346" t="s">
        <v>3320</v>
      </c>
      <c r="HE376" s="346" t="s">
        <v>3320</v>
      </c>
      <c r="HF376" s="346" t="s">
        <v>3320</v>
      </c>
      <c r="HG376" s="346" t="s">
        <v>3320</v>
      </c>
      <c r="HH376" s="346" t="s">
        <v>3320</v>
      </c>
      <c r="HI376" s="346" t="s">
        <v>3320</v>
      </c>
      <c r="HJ376" s="346" t="s">
        <v>3320</v>
      </c>
      <c r="HK376" s="346" t="s">
        <v>3320</v>
      </c>
      <c r="HL376" s="346" t="s">
        <v>3320</v>
      </c>
    </row>
    <row r="377" spans="1:220" ht="15.75" thickBot="1">
      <c r="A377" s="344" t="s">
        <v>11522</v>
      </c>
      <c r="B377" s="345">
        <v>936</v>
      </c>
      <c r="C377" s="346" t="s">
        <v>12356</v>
      </c>
      <c r="D377" s="346" t="s">
        <v>5698</v>
      </c>
      <c r="E377" s="345">
        <v>936</v>
      </c>
      <c r="F377" s="346" t="s">
        <v>11666</v>
      </c>
      <c r="G377" s="346" t="s">
        <v>11667</v>
      </c>
      <c r="H377" s="346" t="s">
        <v>3326</v>
      </c>
      <c r="I377" s="346" t="s">
        <v>5698</v>
      </c>
      <c r="J377" s="346" t="s">
        <v>11609</v>
      </c>
      <c r="K377" s="346" t="s">
        <v>11610</v>
      </c>
      <c r="L377" s="346" t="s">
        <v>5698</v>
      </c>
      <c r="M377" s="346" t="s">
        <v>5698</v>
      </c>
      <c r="N377" s="346" t="s">
        <v>11668</v>
      </c>
      <c r="O377" s="346" t="s">
        <v>11612</v>
      </c>
      <c r="P377" s="346" t="s">
        <v>3320</v>
      </c>
      <c r="Q377" s="346" t="s">
        <v>11613</v>
      </c>
      <c r="R377" s="346" t="s">
        <v>5698</v>
      </c>
      <c r="S377" s="346" t="s">
        <v>11669</v>
      </c>
      <c r="T377" s="346" t="s">
        <v>11670</v>
      </c>
      <c r="U377" s="346" t="s">
        <v>11671</v>
      </c>
      <c r="V377" s="346" t="s">
        <v>733</v>
      </c>
      <c r="W377" s="346" t="s">
        <v>733</v>
      </c>
      <c r="X377" s="346" t="s">
        <v>733</v>
      </c>
      <c r="Y377" s="346" t="s">
        <v>3320</v>
      </c>
      <c r="Z377" s="346" t="s">
        <v>11672</v>
      </c>
      <c r="AA377" s="346" t="s">
        <v>733</v>
      </c>
      <c r="AB377" s="346" t="s">
        <v>11673</v>
      </c>
      <c r="AC377" s="346" t="s">
        <v>11674</v>
      </c>
      <c r="AD377" s="346" t="s">
        <v>11675</v>
      </c>
      <c r="AE377" s="346" t="s">
        <v>11676</v>
      </c>
      <c r="AF377" s="346" t="s">
        <v>11677</v>
      </c>
      <c r="AG377" s="346" t="s">
        <v>11678</v>
      </c>
      <c r="AH377" s="346" t="s">
        <v>3320</v>
      </c>
      <c r="AI377" s="346" t="s">
        <v>3320</v>
      </c>
      <c r="AJ377" s="346" t="s">
        <v>3320</v>
      </c>
      <c r="AK377" s="346" t="s">
        <v>3320</v>
      </c>
      <c r="AL377" s="346" t="s">
        <v>3320</v>
      </c>
      <c r="AM377" s="346" t="s">
        <v>3320</v>
      </c>
      <c r="AN377" s="346" t="s">
        <v>3320</v>
      </c>
      <c r="AO377" s="346" t="s">
        <v>3320</v>
      </c>
      <c r="AP377" s="346" t="s">
        <v>3320</v>
      </c>
      <c r="AQ377" s="346" t="s">
        <v>3320</v>
      </c>
      <c r="AR377" s="346" t="s">
        <v>3320</v>
      </c>
      <c r="AS377" s="346" t="s">
        <v>3320</v>
      </c>
      <c r="AT377" s="346" t="s">
        <v>3320</v>
      </c>
      <c r="AU377" s="346" t="s">
        <v>3320</v>
      </c>
      <c r="AV377" s="346" t="s">
        <v>3320</v>
      </c>
      <c r="AW377" s="346" t="s">
        <v>3320</v>
      </c>
      <c r="AX377" s="346" t="s">
        <v>3320</v>
      </c>
      <c r="AY377" s="346" t="s">
        <v>3320</v>
      </c>
      <c r="AZ377" s="346" t="s">
        <v>3320</v>
      </c>
      <c r="BA377" s="346" t="s">
        <v>3320</v>
      </c>
      <c r="BB377" s="346" t="s">
        <v>3320</v>
      </c>
      <c r="BC377" s="346" t="s">
        <v>3320</v>
      </c>
      <c r="BD377" s="348"/>
      <c r="BE377" s="346" t="s">
        <v>3320</v>
      </c>
      <c r="BF377" s="346" t="s">
        <v>3320</v>
      </c>
      <c r="BG377" s="346" t="s">
        <v>3320</v>
      </c>
      <c r="BH377" s="346" t="s">
        <v>3320</v>
      </c>
      <c r="BI377" s="346" t="s">
        <v>3320</v>
      </c>
      <c r="BJ377" s="346" t="s">
        <v>3320</v>
      </c>
      <c r="BK377" s="346" t="s">
        <v>3320</v>
      </c>
      <c r="BL377" s="346" t="s">
        <v>3320</v>
      </c>
      <c r="BM377" s="346" t="s">
        <v>3320</v>
      </c>
      <c r="BN377" s="346" t="s">
        <v>3320</v>
      </c>
      <c r="BO377" s="346" t="s">
        <v>3320</v>
      </c>
      <c r="BP377" s="346" t="s">
        <v>3320</v>
      </c>
      <c r="BQ377" s="346" t="s">
        <v>3320</v>
      </c>
      <c r="BR377" s="346" t="s">
        <v>3320</v>
      </c>
      <c r="BS377" s="346" t="s">
        <v>3320</v>
      </c>
      <c r="BT377" s="346" t="s">
        <v>3320</v>
      </c>
      <c r="BU377" s="346" t="s">
        <v>3320</v>
      </c>
      <c r="BV377" s="346" t="s">
        <v>3320</v>
      </c>
      <c r="BW377" s="346" t="s">
        <v>3320</v>
      </c>
      <c r="BX377" s="348"/>
      <c r="BY377" s="346" t="s">
        <v>3320</v>
      </c>
      <c r="BZ377" s="346" t="s">
        <v>3320</v>
      </c>
      <c r="CA377" s="346" t="s">
        <v>3320</v>
      </c>
      <c r="CB377" s="346" t="s">
        <v>3320</v>
      </c>
      <c r="CC377" s="346" t="s">
        <v>3320</v>
      </c>
      <c r="CD377" s="346" t="s">
        <v>3320</v>
      </c>
      <c r="CE377" s="346" t="s">
        <v>3320</v>
      </c>
      <c r="CF377" s="346" t="s">
        <v>3320</v>
      </c>
      <c r="CG377" s="346" t="s">
        <v>3320</v>
      </c>
      <c r="CH377" s="348"/>
      <c r="CI377" s="346" t="s">
        <v>3320</v>
      </c>
      <c r="CJ377" s="346" t="s">
        <v>3320</v>
      </c>
      <c r="CK377" s="346" t="s">
        <v>3320</v>
      </c>
      <c r="CL377" s="346" t="s">
        <v>3320</v>
      </c>
      <c r="CM377" s="346" t="s">
        <v>3320</v>
      </c>
      <c r="CN377" s="346" t="s">
        <v>3320</v>
      </c>
      <c r="CO377" s="346" t="s">
        <v>3320</v>
      </c>
      <c r="CP377" s="346" t="s">
        <v>3320</v>
      </c>
      <c r="CQ377" s="346" t="s">
        <v>3320</v>
      </c>
      <c r="CR377" s="346" t="s">
        <v>3320</v>
      </c>
      <c r="CS377" s="346" t="s">
        <v>3320</v>
      </c>
      <c r="CT377" s="346" t="s">
        <v>3320</v>
      </c>
      <c r="CU377" s="346" t="s">
        <v>3320</v>
      </c>
      <c r="CV377" s="346" t="s">
        <v>3320</v>
      </c>
      <c r="CW377" s="346" t="s">
        <v>3320</v>
      </c>
      <c r="CX377" s="346" t="s">
        <v>3320</v>
      </c>
      <c r="CY377" s="346" t="s">
        <v>3320</v>
      </c>
      <c r="CZ377" s="346" t="s">
        <v>3320</v>
      </c>
      <c r="DA377" s="346" t="s">
        <v>3320</v>
      </c>
      <c r="DB377" s="346" t="s">
        <v>3320</v>
      </c>
      <c r="DC377" s="346" t="s">
        <v>3320</v>
      </c>
      <c r="DD377" s="346" t="s">
        <v>3320</v>
      </c>
      <c r="DE377" s="346" t="s">
        <v>3320</v>
      </c>
      <c r="DF377" s="346" t="s">
        <v>3320</v>
      </c>
      <c r="DG377" s="346" t="s">
        <v>3320</v>
      </c>
      <c r="DH377" s="346" t="s">
        <v>3320</v>
      </c>
      <c r="DI377" s="346" t="s">
        <v>3320</v>
      </c>
      <c r="DJ377" s="346" t="s">
        <v>3320</v>
      </c>
      <c r="DK377" s="346" t="s">
        <v>3320</v>
      </c>
      <c r="DL377" s="346" t="s">
        <v>3320</v>
      </c>
      <c r="DM377" s="346" t="s">
        <v>3320</v>
      </c>
      <c r="DN377" s="346" t="s">
        <v>3320</v>
      </c>
      <c r="DO377" s="346" t="s">
        <v>3320</v>
      </c>
      <c r="DP377" s="346" t="s">
        <v>3320</v>
      </c>
      <c r="DQ377" s="346" t="s">
        <v>3320</v>
      </c>
      <c r="DR377" s="346" t="s">
        <v>3320</v>
      </c>
      <c r="DS377" s="346" t="s">
        <v>3320</v>
      </c>
      <c r="DT377" s="346" t="s">
        <v>3320</v>
      </c>
      <c r="DU377" s="346" t="s">
        <v>3320</v>
      </c>
      <c r="DV377" s="346" t="s">
        <v>3320</v>
      </c>
      <c r="DW377" s="346" t="s">
        <v>3320</v>
      </c>
      <c r="DX377" s="346" t="s">
        <v>3320</v>
      </c>
      <c r="DY377" s="346" t="s">
        <v>3320</v>
      </c>
      <c r="DZ377" s="346" t="s">
        <v>3320</v>
      </c>
      <c r="EA377" s="346" t="s">
        <v>3320</v>
      </c>
      <c r="EB377" s="346" t="s">
        <v>3320</v>
      </c>
      <c r="EC377" s="346" t="s">
        <v>3320</v>
      </c>
      <c r="ED377" s="346" t="s">
        <v>3320</v>
      </c>
      <c r="EE377" s="346" t="s">
        <v>3320</v>
      </c>
      <c r="EF377" s="346" t="s">
        <v>3320</v>
      </c>
      <c r="EG377" s="346" t="s">
        <v>3320</v>
      </c>
      <c r="EH377" s="346" t="s">
        <v>3320</v>
      </c>
      <c r="EI377" s="346" t="s">
        <v>3320</v>
      </c>
      <c r="EJ377" s="346" t="s">
        <v>3320</v>
      </c>
      <c r="EK377" s="346" t="s">
        <v>3320</v>
      </c>
      <c r="EL377" s="346" t="s">
        <v>3320</v>
      </c>
      <c r="EM377" s="346" t="s">
        <v>3320</v>
      </c>
      <c r="EN377" s="348"/>
      <c r="EO377" s="346" t="s">
        <v>3320</v>
      </c>
      <c r="EP377" s="346" t="s">
        <v>3320</v>
      </c>
      <c r="EQ377" s="346" t="s">
        <v>3320</v>
      </c>
      <c r="ER377" s="346" t="s">
        <v>3320</v>
      </c>
      <c r="ES377" s="346" t="s">
        <v>3320</v>
      </c>
      <c r="ET377" s="346" t="s">
        <v>3320</v>
      </c>
      <c r="EU377" s="346" t="s">
        <v>3320</v>
      </c>
      <c r="EV377" s="346" t="s">
        <v>3320</v>
      </c>
      <c r="EW377" s="346" t="s">
        <v>3320</v>
      </c>
      <c r="EX377" s="346" t="s">
        <v>3320</v>
      </c>
      <c r="EY377" s="346" t="s">
        <v>3320</v>
      </c>
      <c r="EZ377" s="346" t="s">
        <v>3320</v>
      </c>
      <c r="FA377" s="346" t="s">
        <v>3320</v>
      </c>
      <c r="FB377" s="346" t="s">
        <v>3320</v>
      </c>
      <c r="FC377" s="346" t="s">
        <v>3320</v>
      </c>
      <c r="FD377" s="346" t="s">
        <v>3320</v>
      </c>
      <c r="FE377" s="346" t="s">
        <v>1214</v>
      </c>
      <c r="FF377" s="346" t="s">
        <v>3320</v>
      </c>
      <c r="FG377" s="346" t="s">
        <v>3320</v>
      </c>
      <c r="FH377" s="346" t="s">
        <v>3320</v>
      </c>
      <c r="FI377" s="346" t="s">
        <v>3320</v>
      </c>
      <c r="FJ377" s="346" t="s">
        <v>3320</v>
      </c>
      <c r="FK377" s="346" t="s">
        <v>3320</v>
      </c>
      <c r="FL377" s="346" t="s">
        <v>3320</v>
      </c>
      <c r="FM377" s="346" t="s">
        <v>3320</v>
      </c>
      <c r="FN377" s="346" t="s">
        <v>3320</v>
      </c>
      <c r="FO377" s="346" t="s">
        <v>3320</v>
      </c>
      <c r="FP377" s="346" t="s">
        <v>3320</v>
      </c>
      <c r="FQ377" s="346" t="s">
        <v>3320</v>
      </c>
      <c r="FR377" s="346" t="s">
        <v>3320</v>
      </c>
      <c r="FS377" s="346" t="s">
        <v>3320</v>
      </c>
      <c r="FT377" s="346" t="s">
        <v>3320</v>
      </c>
      <c r="FU377" s="346" t="s">
        <v>3320</v>
      </c>
      <c r="FV377" s="346" t="s">
        <v>3320</v>
      </c>
      <c r="FW377" s="346" t="s">
        <v>3320</v>
      </c>
      <c r="FX377" s="350">
        <v>46080.458402777775</v>
      </c>
      <c r="FY377" s="346" t="s">
        <v>3320</v>
      </c>
      <c r="FZ377" s="346" t="s">
        <v>10029</v>
      </c>
      <c r="GA377" s="346" t="s">
        <v>3320</v>
      </c>
      <c r="GB377" s="346" t="s">
        <v>3320</v>
      </c>
      <c r="GC377" s="346" t="s">
        <v>3320</v>
      </c>
      <c r="GD377" s="346" t="s">
        <v>3320</v>
      </c>
      <c r="GE377" s="346" t="s">
        <v>3320</v>
      </c>
      <c r="GF377" s="346" t="s">
        <v>3320</v>
      </c>
      <c r="GG377" s="346" t="s">
        <v>3320</v>
      </c>
      <c r="GH377" s="346" t="s">
        <v>3320</v>
      </c>
      <c r="GI377" s="346" t="s">
        <v>3320</v>
      </c>
      <c r="GJ377" s="346" t="s">
        <v>3320</v>
      </c>
      <c r="GK377" s="346" t="s">
        <v>3320</v>
      </c>
      <c r="GL377" s="346" t="s">
        <v>3320</v>
      </c>
      <c r="GM377" s="346" t="s">
        <v>3320</v>
      </c>
      <c r="GN377" s="346" t="s">
        <v>3320</v>
      </c>
      <c r="GO377" s="346" t="s">
        <v>3320</v>
      </c>
      <c r="GP377" s="346" t="s">
        <v>3320</v>
      </c>
      <c r="GQ377" s="346" t="s">
        <v>3320</v>
      </c>
      <c r="GR377" s="346" t="s">
        <v>3320</v>
      </c>
      <c r="GS377" s="346" t="s">
        <v>3320</v>
      </c>
      <c r="GT377" s="346" t="s">
        <v>3320</v>
      </c>
      <c r="GU377" s="346" t="s">
        <v>3320</v>
      </c>
      <c r="GV377" s="346" t="s">
        <v>3320</v>
      </c>
      <c r="GW377" s="346" t="s">
        <v>3320</v>
      </c>
      <c r="GX377" s="346" t="s">
        <v>3320</v>
      </c>
      <c r="GY377" s="346" t="s">
        <v>3320</v>
      </c>
      <c r="GZ377" s="346" t="s">
        <v>3320</v>
      </c>
      <c r="HA377" s="346" t="s">
        <v>3320</v>
      </c>
      <c r="HB377" s="346" t="s">
        <v>3320</v>
      </c>
      <c r="HC377" s="346" t="s">
        <v>3320</v>
      </c>
      <c r="HD377" s="346" t="s">
        <v>3320</v>
      </c>
      <c r="HE377" s="346" t="s">
        <v>3320</v>
      </c>
      <c r="HF377" s="346" t="s">
        <v>3320</v>
      </c>
      <c r="HG377" s="346" t="s">
        <v>3320</v>
      </c>
      <c r="HH377" s="346" t="s">
        <v>3320</v>
      </c>
      <c r="HI377" s="346" t="s">
        <v>3320</v>
      </c>
      <c r="HJ377" s="346" t="s">
        <v>3320</v>
      </c>
      <c r="HK377" s="346" t="s">
        <v>3320</v>
      </c>
      <c r="HL377" s="346" t="s">
        <v>3320</v>
      </c>
    </row>
    <row r="378" spans="1:220" ht="15.75" thickBot="1">
      <c r="A378" s="344" t="s">
        <v>11522</v>
      </c>
      <c r="B378" s="345">
        <v>935</v>
      </c>
      <c r="C378" s="346" t="s">
        <v>12357</v>
      </c>
      <c r="D378" s="346" t="s">
        <v>5698</v>
      </c>
      <c r="E378" s="345">
        <v>935</v>
      </c>
      <c r="F378" s="346" t="s">
        <v>12358</v>
      </c>
      <c r="G378" s="346" t="s">
        <v>5884</v>
      </c>
      <c r="H378" s="346" t="s">
        <v>12359</v>
      </c>
      <c r="I378" s="346" t="s">
        <v>6342</v>
      </c>
      <c r="J378" s="346" t="s">
        <v>12360</v>
      </c>
      <c r="K378" s="346" t="s">
        <v>5698</v>
      </c>
      <c r="L378" s="346" t="s">
        <v>5698</v>
      </c>
      <c r="M378" s="346" t="s">
        <v>5698</v>
      </c>
      <c r="N378" s="346" t="s">
        <v>12361</v>
      </c>
      <c r="O378" s="346" t="s">
        <v>12362</v>
      </c>
      <c r="P378" s="346" t="s">
        <v>5884</v>
      </c>
      <c r="Q378" s="346" t="s">
        <v>12363</v>
      </c>
      <c r="R378" s="346" t="s">
        <v>5888</v>
      </c>
      <c r="S378" s="346" t="s">
        <v>12364</v>
      </c>
      <c r="T378" s="346" t="s">
        <v>12365</v>
      </c>
      <c r="U378" s="346" t="s">
        <v>12366</v>
      </c>
      <c r="V378" s="346" t="s">
        <v>733</v>
      </c>
      <c r="W378" s="346" t="s">
        <v>733</v>
      </c>
      <c r="X378" s="346" t="s">
        <v>1214</v>
      </c>
      <c r="Y378" s="346" t="s">
        <v>12367</v>
      </c>
      <c r="Z378" s="346" t="s">
        <v>10060</v>
      </c>
      <c r="AA378" s="346" t="s">
        <v>733</v>
      </c>
      <c r="AB378" s="346" t="s">
        <v>12368</v>
      </c>
      <c r="AC378" s="346" t="s">
        <v>12369</v>
      </c>
      <c r="AD378" s="346" t="s">
        <v>12370</v>
      </c>
      <c r="AE378" s="346" t="s">
        <v>12371</v>
      </c>
      <c r="AF378" s="346" t="s">
        <v>12370</v>
      </c>
      <c r="AG378" s="346" t="s">
        <v>12372</v>
      </c>
      <c r="AH378" s="346" t="s">
        <v>1214</v>
      </c>
      <c r="AI378" s="346" t="s">
        <v>3320</v>
      </c>
      <c r="AJ378" s="346" t="s">
        <v>5709</v>
      </c>
      <c r="AK378" s="346" t="s">
        <v>5709</v>
      </c>
      <c r="AL378" s="346" t="s">
        <v>5712</v>
      </c>
      <c r="AM378" s="347">
        <v>46081</v>
      </c>
      <c r="AN378" s="345">
        <v>234324</v>
      </c>
      <c r="AO378" s="345">
        <v>150</v>
      </c>
      <c r="AP378" s="346" t="s">
        <v>5863</v>
      </c>
      <c r="AQ378" s="345">
        <v>3</v>
      </c>
      <c r="AR378" s="345">
        <v>3</v>
      </c>
      <c r="AS378" s="346" t="s">
        <v>733</v>
      </c>
      <c r="AT378" s="346" t="s">
        <v>3320</v>
      </c>
      <c r="AU378" s="346" t="s">
        <v>3320</v>
      </c>
      <c r="AV378" s="346" t="s">
        <v>3320</v>
      </c>
      <c r="AW378" s="346" t="s">
        <v>3320</v>
      </c>
      <c r="AX378" s="346" t="s">
        <v>3320</v>
      </c>
      <c r="AY378" s="346" t="s">
        <v>3320</v>
      </c>
      <c r="AZ378" s="346" t="s">
        <v>3320</v>
      </c>
      <c r="BA378" s="346" t="s">
        <v>3320</v>
      </c>
      <c r="BB378" s="346" t="s">
        <v>3320</v>
      </c>
      <c r="BC378" s="346" t="s">
        <v>3320</v>
      </c>
      <c r="BD378" s="348"/>
      <c r="BE378" s="346" t="s">
        <v>3320</v>
      </c>
      <c r="BF378" s="346" t="s">
        <v>3320</v>
      </c>
      <c r="BG378" s="346" t="s">
        <v>3320</v>
      </c>
      <c r="BH378" s="346" t="s">
        <v>3320</v>
      </c>
      <c r="BI378" s="346" t="s">
        <v>3320</v>
      </c>
      <c r="BJ378" s="346" t="s">
        <v>3320</v>
      </c>
      <c r="BK378" s="346" t="s">
        <v>3320</v>
      </c>
      <c r="BL378" s="346" t="s">
        <v>3320</v>
      </c>
      <c r="BM378" s="346" t="s">
        <v>3320</v>
      </c>
      <c r="BN378" s="346" t="s">
        <v>3320</v>
      </c>
      <c r="BO378" s="346" t="s">
        <v>3320</v>
      </c>
      <c r="BP378" s="346" t="s">
        <v>3320</v>
      </c>
      <c r="BQ378" s="346" t="s">
        <v>3320</v>
      </c>
      <c r="BR378" s="346" t="s">
        <v>3320</v>
      </c>
      <c r="BS378" s="346" t="s">
        <v>3320</v>
      </c>
      <c r="BT378" s="346" t="s">
        <v>3320</v>
      </c>
      <c r="BU378" s="346" t="s">
        <v>3320</v>
      </c>
      <c r="BV378" s="346" t="s">
        <v>3320</v>
      </c>
      <c r="BW378" s="346" t="s">
        <v>3320</v>
      </c>
      <c r="BX378" s="348"/>
      <c r="BY378" s="346" t="s">
        <v>3320</v>
      </c>
      <c r="BZ378" s="346" t="s">
        <v>3320</v>
      </c>
      <c r="CA378" s="346" t="s">
        <v>3320</v>
      </c>
      <c r="CB378" s="346" t="s">
        <v>3320</v>
      </c>
      <c r="CC378" s="346" t="s">
        <v>3320</v>
      </c>
      <c r="CD378" s="346" t="s">
        <v>3320</v>
      </c>
      <c r="CE378" s="346" t="s">
        <v>3320</v>
      </c>
      <c r="CF378" s="346" t="s">
        <v>3320</v>
      </c>
      <c r="CG378" s="346" t="s">
        <v>3320</v>
      </c>
      <c r="CH378" s="348"/>
      <c r="CI378" s="346" t="s">
        <v>3320</v>
      </c>
      <c r="CJ378" s="346" t="s">
        <v>3320</v>
      </c>
      <c r="CK378" s="346" t="s">
        <v>3320</v>
      </c>
      <c r="CL378" s="346" t="s">
        <v>3320</v>
      </c>
      <c r="CM378" s="346" t="s">
        <v>3320</v>
      </c>
      <c r="CN378" s="346" t="s">
        <v>3320</v>
      </c>
      <c r="CO378" s="346" t="s">
        <v>3320</v>
      </c>
      <c r="CP378" s="346" t="s">
        <v>12373</v>
      </c>
      <c r="CQ378" s="346" t="s">
        <v>6362</v>
      </c>
      <c r="CR378" s="346" t="s">
        <v>12374</v>
      </c>
      <c r="CS378" s="346" t="s">
        <v>11413</v>
      </c>
      <c r="CT378" s="346" t="s">
        <v>12375</v>
      </c>
      <c r="CU378" s="345">
        <v>3</v>
      </c>
      <c r="CV378" s="346" t="s">
        <v>733</v>
      </c>
      <c r="CW378" s="346" t="s">
        <v>733</v>
      </c>
      <c r="CX378" s="345">
        <v>3</v>
      </c>
      <c r="CY378" s="345">
        <v>3</v>
      </c>
      <c r="CZ378" s="345">
        <v>3</v>
      </c>
      <c r="DA378" s="346" t="s">
        <v>12376</v>
      </c>
      <c r="DB378" s="346" t="s">
        <v>7718</v>
      </c>
      <c r="DC378" s="346" t="s">
        <v>6370</v>
      </c>
      <c r="DD378" s="346" t="s">
        <v>12377</v>
      </c>
      <c r="DE378" s="345">
        <v>3</v>
      </c>
      <c r="DF378" s="345">
        <v>3</v>
      </c>
      <c r="DG378" s="345">
        <v>3</v>
      </c>
      <c r="DH378" s="346" t="s">
        <v>3320</v>
      </c>
      <c r="DI378" s="346" t="s">
        <v>3320</v>
      </c>
      <c r="DJ378" s="346" t="s">
        <v>3320</v>
      </c>
      <c r="DK378" s="346" t="s">
        <v>3320</v>
      </c>
      <c r="DL378" s="346" t="s">
        <v>3320</v>
      </c>
      <c r="DM378" s="346" t="s">
        <v>3320</v>
      </c>
      <c r="DN378" s="346" t="s">
        <v>3320</v>
      </c>
      <c r="DO378" s="346" t="s">
        <v>3320</v>
      </c>
      <c r="DP378" s="346" t="s">
        <v>3320</v>
      </c>
      <c r="DQ378" s="346" t="s">
        <v>3320</v>
      </c>
      <c r="DR378" s="346" t="s">
        <v>3320</v>
      </c>
      <c r="DS378" s="346" t="s">
        <v>3320</v>
      </c>
      <c r="DT378" s="346" t="s">
        <v>3320</v>
      </c>
      <c r="DU378" s="346" t="s">
        <v>3320</v>
      </c>
      <c r="DV378" s="346" t="s">
        <v>3320</v>
      </c>
      <c r="DW378" s="346" t="s">
        <v>3320</v>
      </c>
      <c r="DX378" s="346" t="s">
        <v>3320</v>
      </c>
      <c r="DY378" s="346" t="s">
        <v>3320</v>
      </c>
      <c r="DZ378" s="346" t="s">
        <v>3320</v>
      </c>
      <c r="EA378" s="346" t="s">
        <v>3320</v>
      </c>
      <c r="EB378" s="346" t="s">
        <v>3320</v>
      </c>
      <c r="EC378" s="346" t="s">
        <v>3320</v>
      </c>
      <c r="ED378" s="346" t="s">
        <v>3320</v>
      </c>
      <c r="EE378" s="346" t="s">
        <v>3320</v>
      </c>
      <c r="EF378" s="345">
        <v>3</v>
      </c>
      <c r="EG378" s="346" t="s">
        <v>733</v>
      </c>
      <c r="EH378" s="346" t="s">
        <v>733</v>
      </c>
      <c r="EI378" s="346" t="s">
        <v>733</v>
      </c>
      <c r="EJ378" s="346" t="s">
        <v>733</v>
      </c>
      <c r="EK378" s="346" t="s">
        <v>5000</v>
      </c>
      <c r="EL378" s="346" t="s">
        <v>12378</v>
      </c>
      <c r="EM378" s="345">
        <v>3</v>
      </c>
      <c r="EN378" s="348"/>
      <c r="EO378" s="346" t="s">
        <v>10183</v>
      </c>
      <c r="EP378" s="346" t="s">
        <v>3320</v>
      </c>
      <c r="EQ378" s="346" t="s">
        <v>3320</v>
      </c>
      <c r="ER378" s="346" t="s">
        <v>3320</v>
      </c>
      <c r="ES378" s="346" t="s">
        <v>3320</v>
      </c>
      <c r="ET378" s="346" t="s">
        <v>3320</v>
      </c>
      <c r="EU378" s="346" t="s">
        <v>3320</v>
      </c>
      <c r="EV378" s="346" t="s">
        <v>3320</v>
      </c>
      <c r="EW378" s="346" t="s">
        <v>3320</v>
      </c>
      <c r="EX378" s="346" t="s">
        <v>3320</v>
      </c>
      <c r="EY378" s="346" t="s">
        <v>3320</v>
      </c>
      <c r="EZ378" s="346" t="s">
        <v>3320</v>
      </c>
      <c r="FA378" s="346" t="s">
        <v>3320</v>
      </c>
      <c r="FB378" s="346" t="s">
        <v>3320</v>
      </c>
      <c r="FC378" s="346" t="s">
        <v>3320</v>
      </c>
      <c r="FD378" s="346" t="s">
        <v>3320</v>
      </c>
      <c r="FE378" s="346" t="s">
        <v>1214</v>
      </c>
      <c r="FF378" s="346" t="s">
        <v>3320</v>
      </c>
      <c r="FG378" s="346" t="s">
        <v>3320</v>
      </c>
      <c r="FH378" s="346" t="s">
        <v>3320</v>
      </c>
      <c r="FI378" s="346" t="s">
        <v>3320</v>
      </c>
      <c r="FJ378" s="346" t="s">
        <v>3320</v>
      </c>
      <c r="FK378" s="346" t="s">
        <v>3320</v>
      </c>
      <c r="FL378" s="346" t="s">
        <v>3320</v>
      </c>
      <c r="FM378" s="346" t="s">
        <v>3320</v>
      </c>
      <c r="FN378" s="346" t="s">
        <v>3320</v>
      </c>
      <c r="FO378" s="346" t="s">
        <v>3320</v>
      </c>
      <c r="FP378" s="346" t="s">
        <v>3320</v>
      </c>
      <c r="FQ378" s="346" t="s">
        <v>3320</v>
      </c>
      <c r="FR378" s="346" t="s">
        <v>3320</v>
      </c>
      <c r="FS378" s="346" t="s">
        <v>3320</v>
      </c>
      <c r="FT378" s="346" t="s">
        <v>3320</v>
      </c>
      <c r="FU378" s="346" t="s">
        <v>3320</v>
      </c>
      <c r="FV378" s="346" t="s">
        <v>3320</v>
      </c>
      <c r="FW378" s="346" t="s">
        <v>3320</v>
      </c>
      <c r="FX378" s="350">
        <v>46080.445138888892</v>
      </c>
      <c r="FY378" s="346" t="s">
        <v>3320</v>
      </c>
      <c r="FZ378" s="346" t="s">
        <v>10029</v>
      </c>
      <c r="GA378" s="346" t="s">
        <v>3320</v>
      </c>
      <c r="GB378" s="346" t="s">
        <v>3320</v>
      </c>
      <c r="GC378" s="346" t="s">
        <v>3320</v>
      </c>
      <c r="GD378" s="346" t="s">
        <v>3320</v>
      </c>
      <c r="GE378" s="346" t="s">
        <v>3320</v>
      </c>
      <c r="GF378" s="346" t="s">
        <v>3320</v>
      </c>
      <c r="GG378" s="346" t="s">
        <v>3320</v>
      </c>
      <c r="GH378" s="346" t="s">
        <v>3320</v>
      </c>
      <c r="GI378" s="346" t="s">
        <v>3320</v>
      </c>
      <c r="GJ378" s="346" t="s">
        <v>3320</v>
      </c>
      <c r="GK378" s="346" t="s">
        <v>3320</v>
      </c>
      <c r="GL378" s="346" t="s">
        <v>3320</v>
      </c>
      <c r="GM378" s="346" t="s">
        <v>3320</v>
      </c>
      <c r="GN378" s="346" t="s">
        <v>3320</v>
      </c>
      <c r="GO378" s="346" t="s">
        <v>3320</v>
      </c>
      <c r="GP378" s="346" t="s">
        <v>3320</v>
      </c>
      <c r="GQ378" s="346" t="s">
        <v>3320</v>
      </c>
      <c r="GR378" s="346" t="s">
        <v>3320</v>
      </c>
      <c r="GS378" s="346" t="s">
        <v>3320</v>
      </c>
      <c r="GT378" s="346" t="s">
        <v>3320</v>
      </c>
      <c r="GU378" s="346" t="s">
        <v>3320</v>
      </c>
      <c r="GV378" s="346" t="s">
        <v>3320</v>
      </c>
      <c r="GW378" s="346" t="s">
        <v>3320</v>
      </c>
      <c r="GX378" s="346" t="s">
        <v>3320</v>
      </c>
      <c r="GY378" s="346" t="s">
        <v>3320</v>
      </c>
      <c r="GZ378" s="346" t="s">
        <v>3320</v>
      </c>
      <c r="HA378" s="346" t="s">
        <v>3320</v>
      </c>
      <c r="HB378" s="346" t="s">
        <v>3320</v>
      </c>
      <c r="HC378" s="346" t="s">
        <v>3320</v>
      </c>
      <c r="HD378" s="346" t="s">
        <v>3320</v>
      </c>
      <c r="HE378" s="346" t="s">
        <v>3320</v>
      </c>
      <c r="HF378" s="346" t="s">
        <v>3320</v>
      </c>
      <c r="HG378" s="346" t="s">
        <v>3320</v>
      </c>
      <c r="HH378" s="346" t="s">
        <v>3320</v>
      </c>
      <c r="HI378" s="346" t="s">
        <v>3320</v>
      </c>
      <c r="HJ378" s="346" t="s">
        <v>3320</v>
      </c>
      <c r="HK378" s="346" t="s">
        <v>3320</v>
      </c>
      <c r="HL378" s="346" t="s">
        <v>3320</v>
      </c>
    </row>
    <row r="379" spans="1:220" ht="15.75" thickBot="1">
      <c r="A379" s="344" t="s">
        <v>11522</v>
      </c>
      <c r="B379" s="345">
        <v>1146</v>
      </c>
      <c r="C379" s="346" t="s">
        <v>12379</v>
      </c>
      <c r="D379" s="346" t="s">
        <v>5698</v>
      </c>
      <c r="E379" s="345">
        <v>1146</v>
      </c>
      <c r="F379" s="346" t="s">
        <v>1386</v>
      </c>
      <c r="G379" s="346" t="s">
        <v>8203</v>
      </c>
      <c r="H379" s="346" t="s">
        <v>11486</v>
      </c>
      <c r="I379" s="346" t="s">
        <v>5643</v>
      </c>
      <c r="J379" s="346" t="s">
        <v>8205</v>
      </c>
      <c r="K379" s="346" t="s">
        <v>617</v>
      </c>
      <c r="L379" s="346" t="s">
        <v>8206</v>
      </c>
      <c r="M379" s="346" t="s">
        <v>8206</v>
      </c>
      <c r="N379" s="179" t="s">
        <v>8207</v>
      </c>
      <c r="O379" s="348"/>
      <c r="P379" s="346" t="s">
        <v>3320</v>
      </c>
      <c r="Q379" s="346" t="s">
        <v>8208</v>
      </c>
      <c r="R379" s="346" t="s">
        <v>5698</v>
      </c>
      <c r="S379" s="346" t="s">
        <v>8209</v>
      </c>
      <c r="T379" s="346" t="s">
        <v>8210</v>
      </c>
      <c r="U379" s="346" t="s">
        <v>8211</v>
      </c>
      <c r="V379" s="346" t="s">
        <v>733</v>
      </c>
      <c r="W379" s="346" t="s">
        <v>733</v>
      </c>
      <c r="X379" s="346" t="s">
        <v>733</v>
      </c>
      <c r="Y379" s="346" t="s">
        <v>3320</v>
      </c>
      <c r="Z379" s="346" t="s">
        <v>8212</v>
      </c>
      <c r="AA379" s="346" t="s">
        <v>733</v>
      </c>
      <c r="AB379" s="346" t="s">
        <v>8213</v>
      </c>
      <c r="AC379" s="346" t="s">
        <v>8214</v>
      </c>
      <c r="AD379" s="346" t="s">
        <v>8215</v>
      </c>
      <c r="AE379" s="346" t="s">
        <v>8205</v>
      </c>
      <c r="AF379" s="346" t="s">
        <v>8216</v>
      </c>
      <c r="AG379" s="346" t="s">
        <v>8217</v>
      </c>
      <c r="AH379" s="346" t="s">
        <v>733</v>
      </c>
      <c r="AI379" s="346" t="s">
        <v>11486</v>
      </c>
      <c r="AJ379" s="346" t="s">
        <v>3320</v>
      </c>
      <c r="AK379" s="346" t="s">
        <v>3320</v>
      </c>
      <c r="AL379" s="346" t="s">
        <v>3320</v>
      </c>
      <c r="AM379" s="346" t="s">
        <v>3320</v>
      </c>
      <c r="AN379" s="346" t="s">
        <v>3320</v>
      </c>
      <c r="AO379" s="346" t="s">
        <v>3320</v>
      </c>
      <c r="AP379" s="346" t="s">
        <v>3320</v>
      </c>
      <c r="AQ379" s="346" t="s">
        <v>3320</v>
      </c>
      <c r="AR379" s="346" t="s">
        <v>3320</v>
      </c>
      <c r="AS379" s="346" t="s">
        <v>3320</v>
      </c>
      <c r="AT379" s="346" t="s">
        <v>3320</v>
      </c>
      <c r="AU379" s="346" t="s">
        <v>3320</v>
      </c>
      <c r="AV379" s="346" t="s">
        <v>3320</v>
      </c>
      <c r="AW379" s="346" t="s">
        <v>3320</v>
      </c>
      <c r="AX379" s="346" t="s">
        <v>3320</v>
      </c>
      <c r="AY379" s="346" t="s">
        <v>3320</v>
      </c>
      <c r="AZ379" s="346" t="s">
        <v>3320</v>
      </c>
      <c r="BA379" s="346" t="s">
        <v>3320</v>
      </c>
      <c r="BB379" s="346" t="s">
        <v>3320</v>
      </c>
      <c r="BC379" s="346" t="s">
        <v>3320</v>
      </c>
      <c r="BD379" s="348"/>
      <c r="BE379" s="346" t="s">
        <v>3320</v>
      </c>
      <c r="BF379" s="346" t="s">
        <v>3320</v>
      </c>
      <c r="BG379" s="346" t="s">
        <v>3320</v>
      </c>
      <c r="BH379" s="346" t="s">
        <v>3320</v>
      </c>
      <c r="BI379" s="346" t="s">
        <v>3320</v>
      </c>
      <c r="BJ379" s="346" t="s">
        <v>3320</v>
      </c>
      <c r="BK379" s="346" t="s">
        <v>3320</v>
      </c>
      <c r="BL379" s="346" t="s">
        <v>3320</v>
      </c>
      <c r="BM379" s="346" t="s">
        <v>3320</v>
      </c>
      <c r="BN379" s="346" t="s">
        <v>3320</v>
      </c>
      <c r="BO379" s="346" t="s">
        <v>3320</v>
      </c>
      <c r="BP379" s="346" t="s">
        <v>3320</v>
      </c>
      <c r="BQ379" s="346" t="s">
        <v>3320</v>
      </c>
      <c r="BR379" s="346" t="s">
        <v>3320</v>
      </c>
      <c r="BS379" s="346" t="s">
        <v>3320</v>
      </c>
      <c r="BT379" s="346" t="s">
        <v>3320</v>
      </c>
      <c r="BU379" s="346" t="s">
        <v>3320</v>
      </c>
      <c r="BV379" s="346" t="s">
        <v>3320</v>
      </c>
      <c r="BW379" s="346" t="s">
        <v>3320</v>
      </c>
      <c r="BX379" s="348"/>
      <c r="BY379" s="346" t="s">
        <v>3320</v>
      </c>
      <c r="BZ379" s="346" t="s">
        <v>3320</v>
      </c>
      <c r="CA379" s="346" t="s">
        <v>3320</v>
      </c>
      <c r="CB379" s="346" t="s">
        <v>3320</v>
      </c>
      <c r="CC379" s="346" t="s">
        <v>3320</v>
      </c>
      <c r="CD379" s="346" t="s">
        <v>3320</v>
      </c>
      <c r="CE379" s="346" t="s">
        <v>3320</v>
      </c>
      <c r="CF379" s="346" t="s">
        <v>3320</v>
      </c>
      <c r="CG379" s="346" t="s">
        <v>3320</v>
      </c>
      <c r="CH379" s="348"/>
      <c r="CI379" s="346" t="s">
        <v>3320</v>
      </c>
      <c r="CJ379" s="346" t="s">
        <v>3320</v>
      </c>
      <c r="CK379" s="346" t="s">
        <v>3320</v>
      </c>
      <c r="CL379" s="346" t="s">
        <v>3320</v>
      </c>
      <c r="CM379" s="346" t="s">
        <v>3320</v>
      </c>
      <c r="CN379" s="346" t="s">
        <v>3320</v>
      </c>
      <c r="CO379" s="346" t="s">
        <v>3320</v>
      </c>
      <c r="CP379" s="346" t="s">
        <v>3320</v>
      </c>
      <c r="CQ379" s="346" t="s">
        <v>3320</v>
      </c>
      <c r="CR379" s="346" t="s">
        <v>3320</v>
      </c>
      <c r="CS379" s="346" t="s">
        <v>3320</v>
      </c>
      <c r="CT379" s="346" t="s">
        <v>3320</v>
      </c>
      <c r="CU379" s="346" t="s">
        <v>3320</v>
      </c>
      <c r="CV379" s="346" t="s">
        <v>3320</v>
      </c>
      <c r="CW379" s="346" t="s">
        <v>3320</v>
      </c>
      <c r="CX379" s="346" t="s">
        <v>3320</v>
      </c>
      <c r="CY379" s="346" t="s">
        <v>3320</v>
      </c>
      <c r="CZ379" s="346" t="s">
        <v>3320</v>
      </c>
      <c r="DA379" s="346" t="s">
        <v>3320</v>
      </c>
      <c r="DB379" s="346" t="s">
        <v>3320</v>
      </c>
      <c r="DC379" s="346" t="s">
        <v>3320</v>
      </c>
      <c r="DD379" s="346" t="s">
        <v>3320</v>
      </c>
      <c r="DE379" s="346" t="s">
        <v>3320</v>
      </c>
      <c r="DF379" s="346" t="s">
        <v>3320</v>
      </c>
      <c r="DG379" s="346" t="s">
        <v>3320</v>
      </c>
      <c r="DH379" s="346" t="s">
        <v>3320</v>
      </c>
      <c r="DI379" s="346" t="s">
        <v>3320</v>
      </c>
      <c r="DJ379" s="346" t="s">
        <v>3320</v>
      </c>
      <c r="DK379" s="346" t="s">
        <v>3320</v>
      </c>
      <c r="DL379" s="346" t="s">
        <v>3320</v>
      </c>
      <c r="DM379" s="346" t="s">
        <v>3320</v>
      </c>
      <c r="DN379" s="346" t="s">
        <v>3320</v>
      </c>
      <c r="DO379" s="346" t="s">
        <v>3320</v>
      </c>
      <c r="DP379" s="346" t="s">
        <v>3320</v>
      </c>
      <c r="DQ379" s="346" t="s">
        <v>3320</v>
      </c>
      <c r="DR379" s="346" t="s">
        <v>3320</v>
      </c>
      <c r="DS379" s="346" t="s">
        <v>3320</v>
      </c>
      <c r="DT379" s="346" t="s">
        <v>3320</v>
      </c>
      <c r="DU379" s="346" t="s">
        <v>3320</v>
      </c>
      <c r="DV379" s="346" t="s">
        <v>3320</v>
      </c>
      <c r="DW379" s="346" t="s">
        <v>3320</v>
      </c>
      <c r="DX379" s="346" t="s">
        <v>3320</v>
      </c>
      <c r="DY379" s="346" t="s">
        <v>3320</v>
      </c>
      <c r="DZ379" s="346" t="s">
        <v>3320</v>
      </c>
      <c r="EA379" s="346" t="s">
        <v>3320</v>
      </c>
      <c r="EB379" s="346" t="s">
        <v>3320</v>
      </c>
      <c r="EC379" s="346" t="s">
        <v>3320</v>
      </c>
      <c r="ED379" s="346" t="s">
        <v>3320</v>
      </c>
      <c r="EE379" s="346" t="s">
        <v>3320</v>
      </c>
      <c r="EF379" s="345">
        <v>1</v>
      </c>
      <c r="EG379" s="346" t="s">
        <v>733</v>
      </c>
      <c r="EH379" s="346" t="s">
        <v>733</v>
      </c>
      <c r="EI379" s="346" t="s">
        <v>733</v>
      </c>
      <c r="EJ379" s="346" t="s">
        <v>733</v>
      </c>
      <c r="EK379" s="346" t="s">
        <v>3320</v>
      </c>
      <c r="EL379" s="346" t="s">
        <v>11313</v>
      </c>
      <c r="EM379" s="346" t="s">
        <v>3320</v>
      </c>
      <c r="EN379" s="348"/>
      <c r="EO379" s="346" t="s">
        <v>3320</v>
      </c>
      <c r="EP379" s="346" t="s">
        <v>3320</v>
      </c>
      <c r="EQ379" s="346" t="s">
        <v>3320</v>
      </c>
      <c r="ER379" s="346" t="s">
        <v>3320</v>
      </c>
      <c r="ES379" s="346" t="s">
        <v>3320</v>
      </c>
      <c r="ET379" s="346" t="s">
        <v>3320</v>
      </c>
      <c r="EU379" s="346" t="s">
        <v>3320</v>
      </c>
      <c r="EV379" s="346" t="s">
        <v>3320</v>
      </c>
      <c r="EW379" s="346" t="s">
        <v>3320</v>
      </c>
      <c r="EX379" s="346" t="s">
        <v>3320</v>
      </c>
      <c r="EY379" s="346" t="s">
        <v>3320</v>
      </c>
      <c r="EZ379" s="346" t="s">
        <v>3320</v>
      </c>
      <c r="FA379" s="346" t="s">
        <v>3320</v>
      </c>
      <c r="FB379" s="346" t="s">
        <v>3320</v>
      </c>
      <c r="FC379" s="346" t="s">
        <v>3320</v>
      </c>
      <c r="FD379" s="346" t="s">
        <v>3320</v>
      </c>
      <c r="FE379" s="346" t="s">
        <v>1214</v>
      </c>
      <c r="FF379" s="346" t="s">
        <v>3320</v>
      </c>
      <c r="FG379" s="346" t="s">
        <v>3320</v>
      </c>
      <c r="FH379" s="346" t="s">
        <v>3320</v>
      </c>
      <c r="FI379" s="346" t="s">
        <v>3320</v>
      </c>
      <c r="FJ379" s="346" t="s">
        <v>3320</v>
      </c>
      <c r="FK379" s="346" t="s">
        <v>3320</v>
      </c>
      <c r="FL379" s="346" t="s">
        <v>3320</v>
      </c>
      <c r="FM379" s="346" t="s">
        <v>3320</v>
      </c>
      <c r="FN379" s="346" t="s">
        <v>3320</v>
      </c>
      <c r="FO379" s="346" t="s">
        <v>3320</v>
      </c>
      <c r="FP379" s="346" t="s">
        <v>3320</v>
      </c>
      <c r="FQ379" s="346" t="s">
        <v>3320</v>
      </c>
      <c r="FR379" s="346" t="s">
        <v>3320</v>
      </c>
      <c r="FS379" s="346" t="s">
        <v>3320</v>
      </c>
      <c r="FT379" s="346" t="s">
        <v>3320</v>
      </c>
      <c r="FU379" s="346" t="s">
        <v>3320</v>
      </c>
      <c r="FV379" s="346" t="s">
        <v>3320</v>
      </c>
      <c r="FW379" s="346" t="s">
        <v>3320</v>
      </c>
      <c r="FX379" s="350">
        <v>46084.806863425925</v>
      </c>
      <c r="FY379" s="346" t="s">
        <v>3320</v>
      </c>
      <c r="FZ379" s="346" t="s">
        <v>10029</v>
      </c>
      <c r="GA379" s="346" t="s">
        <v>3320</v>
      </c>
      <c r="GB379" s="346" t="s">
        <v>3320</v>
      </c>
      <c r="GC379" s="346" t="s">
        <v>3320</v>
      </c>
      <c r="GD379" s="346" t="s">
        <v>3320</v>
      </c>
      <c r="GE379" s="346" t="s">
        <v>3320</v>
      </c>
      <c r="GF379" s="346" t="s">
        <v>3320</v>
      </c>
      <c r="GG379" s="346" t="s">
        <v>3320</v>
      </c>
      <c r="GH379" s="346" t="s">
        <v>3320</v>
      </c>
      <c r="GI379" s="346" t="s">
        <v>3320</v>
      </c>
      <c r="GJ379" s="346" t="s">
        <v>3320</v>
      </c>
      <c r="GK379" s="346" t="s">
        <v>3320</v>
      </c>
      <c r="GL379" s="346" t="s">
        <v>3320</v>
      </c>
      <c r="GM379" s="346" t="s">
        <v>3320</v>
      </c>
      <c r="GN379" s="346" t="s">
        <v>3320</v>
      </c>
      <c r="GO379" s="346" t="s">
        <v>3320</v>
      </c>
      <c r="GP379" s="346" t="s">
        <v>3320</v>
      </c>
      <c r="GQ379" s="346" t="s">
        <v>3320</v>
      </c>
      <c r="GR379" s="346" t="s">
        <v>3320</v>
      </c>
      <c r="GS379" s="346" t="s">
        <v>3320</v>
      </c>
      <c r="GT379" s="346" t="s">
        <v>3320</v>
      </c>
      <c r="GU379" s="346" t="s">
        <v>3320</v>
      </c>
      <c r="GV379" s="346" t="s">
        <v>3320</v>
      </c>
      <c r="GW379" s="346" t="s">
        <v>3320</v>
      </c>
      <c r="GX379" s="346" t="s">
        <v>3320</v>
      </c>
      <c r="GY379" s="346" t="s">
        <v>3320</v>
      </c>
      <c r="GZ379" s="346" t="s">
        <v>3320</v>
      </c>
      <c r="HA379" s="346" t="s">
        <v>3320</v>
      </c>
      <c r="HB379" s="346" t="s">
        <v>3320</v>
      </c>
      <c r="HC379" s="346" t="s">
        <v>3320</v>
      </c>
      <c r="HD379" s="346" t="s">
        <v>3320</v>
      </c>
      <c r="HE379" s="346" t="s">
        <v>3320</v>
      </c>
      <c r="HF379" s="346" t="s">
        <v>3320</v>
      </c>
      <c r="HG379" s="346" t="s">
        <v>3320</v>
      </c>
      <c r="HH379" s="346" t="s">
        <v>3320</v>
      </c>
      <c r="HI379" s="346" t="s">
        <v>3320</v>
      </c>
      <c r="HJ379" s="346" t="s">
        <v>3320</v>
      </c>
      <c r="HK379" s="346" t="s">
        <v>3320</v>
      </c>
      <c r="HL379" s="346" t="s">
        <v>3320</v>
      </c>
    </row>
    <row r="380" spans="1:220" ht="15.75" thickBot="1">
      <c r="A380" s="344" t="s">
        <v>11522</v>
      </c>
      <c r="B380" s="345">
        <v>1086</v>
      </c>
      <c r="C380" s="346" t="s">
        <v>12380</v>
      </c>
      <c r="D380" s="346" t="s">
        <v>5698</v>
      </c>
      <c r="E380" s="345">
        <v>1086</v>
      </c>
      <c r="F380" s="346" t="s">
        <v>5727</v>
      </c>
      <c r="G380" s="346" t="s">
        <v>5728</v>
      </c>
      <c r="H380" s="346" t="s">
        <v>5121</v>
      </c>
      <c r="I380" s="346" t="s">
        <v>5643</v>
      </c>
      <c r="J380" s="346" t="s">
        <v>5729</v>
      </c>
      <c r="K380" s="346" t="s">
        <v>5731</v>
      </c>
      <c r="L380" s="346" t="s">
        <v>5732</v>
      </c>
      <c r="M380" s="346" t="s">
        <v>5733</v>
      </c>
      <c r="N380" s="346" t="s">
        <v>5734</v>
      </c>
      <c r="O380" s="346" t="s">
        <v>5735</v>
      </c>
      <c r="P380" s="346" t="s">
        <v>3320</v>
      </c>
      <c r="Q380" s="346" t="s">
        <v>5736</v>
      </c>
      <c r="R380" s="346" t="s">
        <v>5698</v>
      </c>
      <c r="S380" s="346" t="s">
        <v>5737</v>
      </c>
      <c r="T380" s="346" t="s">
        <v>5738</v>
      </c>
      <c r="U380" s="346" t="s">
        <v>5739</v>
      </c>
      <c r="V380" s="346" t="s">
        <v>733</v>
      </c>
      <c r="W380" s="346" t="s">
        <v>733</v>
      </c>
      <c r="X380" s="346" t="s">
        <v>733</v>
      </c>
      <c r="Y380" s="346" t="s">
        <v>3320</v>
      </c>
      <c r="Z380" s="346" t="s">
        <v>5740</v>
      </c>
      <c r="AA380" s="346" t="s">
        <v>733</v>
      </c>
      <c r="AB380" s="346" t="s">
        <v>5741</v>
      </c>
      <c r="AC380" s="346" t="s">
        <v>5742</v>
      </c>
      <c r="AD380" s="346" t="s">
        <v>5743</v>
      </c>
      <c r="AE380" s="346" t="s">
        <v>5744</v>
      </c>
      <c r="AF380" s="346" t="s">
        <v>5745</v>
      </c>
      <c r="AG380" s="346" t="s">
        <v>5746</v>
      </c>
      <c r="AH380" s="346" t="s">
        <v>1214</v>
      </c>
      <c r="AI380" s="346" t="s">
        <v>3320</v>
      </c>
      <c r="AJ380" s="346" t="s">
        <v>5955</v>
      </c>
      <c r="AK380" s="346" t="s">
        <v>3596</v>
      </c>
      <c r="AL380" s="346" t="s">
        <v>5712</v>
      </c>
      <c r="AM380" s="347">
        <v>46767</v>
      </c>
      <c r="AN380" s="345">
        <v>12</v>
      </c>
      <c r="AO380" s="345">
        <v>118.48</v>
      </c>
      <c r="AP380" s="346" t="s">
        <v>5666</v>
      </c>
      <c r="AQ380" s="345">
        <v>677</v>
      </c>
      <c r="AR380" s="345">
        <v>328.74</v>
      </c>
      <c r="AS380" s="346" t="s">
        <v>733</v>
      </c>
      <c r="AT380" s="345">
        <v>31.68</v>
      </c>
      <c r="AU380" s="346" t="s">
        <v>733</v>
      </c>
      <c r="AV380" s="345">
        <v>715</v>
      </c>
      <c r="AW380" s="346" t="s">
        <v>5713</v>
      </c>
      <c r="AX380" s="346" t="s">
        <v>5668</v>
      </c>
      <c r="AY380" s="346" t="s">
        <v>3320</v>
      </c>
      <c r="AZ380" s="346" t="s">
        <v>733</v>
      </c>
      <c r="BA380" s="346" t="s">
        <v>733</v>
      </c>
      <c r="BB380" s="345">
        <v>2348</v>
      </c>
      <c r="BC380" s="345">
        <v>2202</v>
      </c>
      <c r="BD380" s="346" t="s">
        <v>5957</v>
      </c>
      <c r="BE380" s="345">
        <v>363</v>
      </c>
      <c r="BF380" s="345">
        <v>96</v>
      </c>
      <c r="BG380" s="345">
        <v>99</v>
      </c>
      <c r="BH380" s="345">
        <v>25</v>
      </c>
      <c r="BI380" s="347">
        <v>46327</v>
      </c>
      <c r="BJ380" s="345">
        <v>0.4</v>
      </c>
      <c r="BK380" s="345">
        <v>8</v>
      </c>
      <c r="BL380" s="346" t="s">
        <v>5750</v>
      </c>
      <c r="BM380" s="345">
        <v>16399446</v>
      </c>
      <c r="BN380" s="346" t="s">
        <v>3320</v>
      </c>
      <c r="BO380" s="346" t="s">
        <v>3320</v>
      </c>
      <c r="BP380" s="346" t="s">
        <v>3320</v>
      </c>
      <c r="BQ380" s="346" t="s">
        <v>3320</v>
      </c>
      <c r="BR380" s="346" t="s">
        <v>3320</v>
      </c>
      <c r="BS380" s="346" t="s">
        <v>3320</v>
      </c>
      <c r="BT380" s="346" t="s">
        <v>3320</v>
      </c>
      <c r="BU380" s="346" t="s">
        <v>3320</v>
      </c>
      <c r="BV380" s="346" t="s">
        <v>3320</v>
      </c>
      <c r="BW380" s="346" t="s">
        <v>3320</v>
      </c>
      <c r="BX380" s="348"/>
      <c r="BY380" s="346" t="s">
        <v>3320</v>
      </c>
      <c r="BZ380" s="346" t="s">
        <v>3320</v>
      </c>
      <c r="CA380" s="346" t="s">
        <v>3320</v>
      </c>
      <c r="CB380" s="346" t="s">
        <v>3320</v>
      </c>
      <c r="CC380" s="346" t="s">
        <v>3320</v>
      </c>
      <c r="CD380" s="346" t="s">
        <v>3320</v>
      </c>
      <c r="CE380" s="346" t="s">
        <v>3320</v>
      </c>
      <c r="CF380" s="346" t="s">
        <v>3320</v>
      </c>
      <c r="CG380" s="346" t="s">
        <v>3320</v>
      </c>
      <c r="CH380" s="348"/>
      <c r="CI380" s="346" t="s">
        <v>3320</v>
      </c>
      <c r="CJ380" s="346" t="s">
        <v>3320</v>
      </c>
      <c r="CK380" s="346" t="s">
        <v>3320</v>
      </c>
      <c r="CL380" s="346" t="s">
        <v>3320</v>
      </c>
      <c r="CM380" s="346" t="s">
        <v>3320</v>
      </c>
      <c r="CN380" s="346" t="s">
        <v>3320</v>
      </c>
      <c r="CO380" s="346" t="s">
        <v>3320</v>
      </c>
      <c r="CP380" s="346" t="s">
        <v>3320</v>
      </c>
      <c r="CQ380" s="346" t="s">
        <v>3320</v>
      </c>
      <c r="CR380" s="346" t="s">
        <v>3320</v>
      </c>
      <c r="CS380" s="346" t="s">
        <v>3320</v>
      </c>
      <c r="CT380" s="346" t="s">
        <v>3320</v>
      </c>
      <c r="CU380" s="346" t="s">
        <v>3320</v>
      </c>
      <c r="CV380" s="346" t="s">
        <v>3320</v>
      </c>
      <c r="CW380" s="346" t="s">
        <v>3320</v>
      </c>
      <c r="CX380" s="346" t="s">
        <v>3320</v>
      </c>
      <c r="CY380" s="346" t="s">
        <v>3320</v>
      </c>
      <c r="CZ380" s="346" t="s">
        <v>3320</v>
      </c>
      <c r="DA380" s="346" t="s">
        <v>3320</v>
      </c>
      <c r="DB380" s="346" t="s">
        <v>3320</v>
      </c>
      <c r="DC380" s="346" t="s">
        <v>3320</v>
      </c>
      <c r="DD380" s="346" t="s">
        <v>3320</v>
      </c>
      <c r="DE380" s="346" t="s">
        <v>3320</v>
      </c>
      <c r="DF380" s="346" t="s">
        <v>3320</v>
      </c>
      <c r="DG380" s="346" t="s">
        <v>3320</v>
      </c>
      <c r="DH380" s="346" t="s">
        <v>3320</v>
      </c>
      <c r="DI380" s="346" t="s">
        <v>3320</v>
      </c>
      <c r="DJ380" s="346" t="s">
        <v>3320</v>
      </c>
      <c r="DK380" s="346" t="s">
        <v>3320</v>
      </c>
      <c r="DL380" s="346" t="s">
        <v>3320</v>
      </c>
      <c r="DM380" s="346" t="s">
        <v>3320</v>
      </c>
      <c r="DN380" s="346" t="s">
        <v>3320</v>
      </c>
      <c r="DO380" s="346" t="s">
        <v>3320</v>
      </c>
      <c r="DP380" s="346" t="s">
        <v>3320</v>
      </c>
      <c r="DQ380" s="346" t="s">
        <v>3320</v>
      </c>
      <c r="DR380" s="346" t="s">
        <v>3320</v>
      </c>
      <c r="DS380" s="346" t="s">
        <v>3320</v>
      </c>
      <c r="DT380" s="346" t="s">
        <v>3320</v>
      </c>
      <c r="DU380" s="346" t="s">
        <v>3320</v>
      </c>
      <c r="DV380" s="346" t="s">
        <v>3320</v>
      </c>
      <c r="DW380" s="346" t="s">
        <v>3320</v>
      </c>
      <c r="DX380" s="346" t="s">
        <v>3320</v>
      </c>
      <c r="DY380" s="346" t="s">
        <v>3320</v>
      </c>
      <c r="DZ380" s="346" t="s">
        <v>3320</v>
      </c>
      <c r="EA380" s="346" t="s">
        <v>3320</v>
      </c>
      <c r="EB380" s="346" t="s">
        <v>3320</v>
      </c>
      <c r="EC380" s="346" t="s">
        <v>3320</v>
      </c>
      <c r="ED380" s="346" t="s">
        <v>3320</v>
      </c>
      <c r="EE380" s="346" t="s">
        <v>3320</v>
      </c>
      <c r="EF380" s="345">
        <v>189895931</v>
      </c>
      <c r="EG380" s="346" t="s">
        <v>733</v>
      </c>
      <c r="EH380" s="346" t="s">
        <v>733</v>
      </c>
      <c r="EI380" s="346" t="s">
        <v>733</v>
      </c>
      <c r="EJ380" s="346" t="s">
        <v>733</v>
      </c>
      <c r="EK380" s="346" t="s">
        <v>5122</v>
      </c>
      <c r="EL380" s="346" t="s">
        <v>12381</v>
      </c>
      <c r="EM380" s="179" t="s">
        <v>5959</v>
      </c>
      <c r="EN380" s="348"/>
      <c r="EO380" s="346" t="s">
        <v>10184</v>
      </c>
      <c r="EP380" s="345">
        <v>189895931</v>
      </c>
      <c r="EQ380" s="345">
        <v>70064332.799999997</v>
      </c>
      <c r="ER380" s="345">
        <v>274279</v>
      </c>
      <c r="ES380" s="345">
        <v>134764</v>
      </c>
      <c r="ET380" s="346" t="s">
        <v>10185</v>
      </c>
      <c r="EU380" s="346" t="s">
        <v>733</v>
      </c>
      <c r="EV380" s="346" t="s">
        <v>733</v>
      </c>
      <c r="EW380" s="346" t="s">
        <v>5756</v>
      </c>
      <c r="EX380" s="346" t="s">
        <v>733</v>
      </c>
      <c r="EY380" s="346" t="s">
        <v>733</v>
      </c>
      <c r="EZ380" s="346" t="s">
        <v>733</v>
      </c>
      <c r="FA380" s="346" t="s">
        <v>733</v>
      </c>
      <c r="FB380" s="346" t="s">
        <v>733</v>
      </c>
      <c r="FC380" s="349" t="s">
        <v>5676</v>
      </c>
      <c r="FD380" s="346" t="s">
        <v>3320</v>
      </c>
      <c r="FE380" s="346" t="s">
        <v>733</v>
      </c>
      <c r="FF380" s="346" t="s">
        <v>5721</v>
      </c>
      <c r="FG380" s="346" t="s">
        <v>1214</v>
      </c>
      <c r="FH380" s="346" t="s">
        <v>1214</v>
      </c>
      <c r="FI380" s="346" t="s">
        <v>3320</v>
      </c>
      <c r="FJ380" s="346" t="s">
        <v>3320</v>
      </c>
      <c r="FK380" s="346" t="s">
        <v>3320</v>
      </c>
      <c r="FL380" s="346" t="s">
        <v>1214</v>
      </c>
      <c r="FM380" s="346" t="s">
        <v>1214</v>
      </c>
      <c r="FN380" s="346" t="s">
        <v>3320</v>
      </c>
      <c r="FO380" s="346" t="s">
        <v>1214</v>
      </c>
      <c r="FP380" s="346" t="s">
        <v>3320</v>
      </c>
      <c r="FQ380" s="346" t="s">
        <v>10186</v>
      </c>
      <c r="FR380" s="346" t="s">
        <v>3320</v>
      </c>
      <c r="FS380" s="346" t="s">
        <v>3320</v>
      </c>
      <c r="FT380" s="346" t="s">
        <v>3320</v>
      </c>
      <c r="FU380" s="346" t="s">
        <v>3320</v>
      </c>
      <c r="FV380" s="346" t="s">
        <v>3320</v>
      </c>
      <c r="FW380" s="346" t="s">
        <v>3320</v>
      </c>
      <c r="FX380" s="350">
        <v>46084.330879629626</v>
      </c>
      <c r="FY380" s="346" t="s">
        <v>3320</v>
      </c>
      <c r="FZ380" s="346" t="s">
        <v>10029</v>
      </c>
      <c r="GA380" s="346" t="s">
        <v>3320</v>
      </c>
      <c r="GB380" s="346" t="s">
        <v>3320</v>
      </c>
      <c r="GC380" s="346" t="s">
        <v>3320</v>
      </c>
      <c r="GD380" s="346" t="s">
        <v>3320</v>
      </c>
      <c r="GE380" s="346" t="s">
        <v>3320</v>
      </c>
      <c r="GF380" s="346" t="s">
        <v>3320</v>
      </c>
      <c r="GG380" s="346" t="s">
        <v>3320</v>
      </c>
      <c r="GH380" s="346" t="s">
        <v>3320</v>
      </c>
      <c r="GI380" s="346" t="s">
        <v>3320</v>
      </c>
      <c r="GJ380" s="346" t="s">
        <v>3320</v>
      </c>
      <c r="GK380" s="346" t="s">
        <v>3320</v>
      </c>
      <c r="GL380" s="346" t="s">
        <v>3320</v>
      </c>
      <c r="GM380" s="346" t="s">
        <v>3320</v>
      </c>
      <c r="GN380" s="346" t="s">
        <v>3320</v>
      </c>
      <c r="GO380" s="346" t="s">
        <v>3320</v>
      </c>
      <c r="GP380" s="346" t="s">
        <v>3320</v>
      </c>
      <c r="GQ380" s="346" t="s">
        <v>3320</v>
      </c>
      <c r="GR380" s="346" t="s">
        <v>3320</v>
      </c>
      <c r="GS380" s="346" t="s">
        <v>3320</v>
      </c>
      <c r="GT380" s="346" t="s">
        <v>3320</v>
      </c>
      <c r="GU380" s="346" t="s">
        <v>3320</v>
      </c>
      <c r="GV380" s="346" t="s">
        <v>3320</v>
      </c>
      <c r="GW380" s="346" t="s">
        <v>3320</v>
      </c>
      <c r="GX380" s="346" t="s">
        <v>3320</v>
      </c>
      <c r="GY380" s="346" t="s">
        <v>3320</v>
      </c>
      <c r="GZ380" s="346" t="s">
        <v>3320</v>
      </c>
      <c r="HA380" s="346" t="s">
        <v>3320</v>
      </c>
      <c r="HB380" s="346" t="s">
        <v>3320</v>
      </c>
      <c r="HC380" s="346" t="s">
        <v>3320</v>
      </c>
      <c r="HD380" s="346" t="s">
        <v>3320</v>
      </c>
      <c r="HE380" s="346" t="s">
        <v>3320</v>
      </c>
      <c r="HF380" s="346" t="s">
        <v>3320</v>
      </c>
      <c r="HG380" s="346" t="s">
        <v>3320</v>
      </c>
      <c r="HH380" s="346" t="s">
        <v>3320</v>
      </c>
      <c r="HI380" s="346" t="s">
        <v>3320</v>
      </c>
      <c r="HJ380" s="346" t="s">
        <v>3320</v>
      </c>
      <c r="HK380" s="346" t="s">
        <v>3320</v>
      </c>
      <c r="HL380" s="346" t="s">
        <v>3320</v>
      </c>
    </row>
    <row r="381" spans="1:220" ht="15.75" thickBot="1">
      <c r="A381" s="344" t="s">
        <v>11522</v>
      </c>
      <c r="B381" s="345">
        <v>777</v>
      </c>
      <c r="C381" s="346" t="s">
        <v>12382</v>
      </c>
      <c r="D381" s="346" t="s">
        <v>5698</v>
      </c>
      <c r="E381" s="345">
        <v>777</v>
      </c>
      <c r="F381" s="346" t="s">
        <v>6658</v>
      </c>
      <c r="G381" s="346" t="s">
        <v>6659</v>
      </c>
      <c r="H381" s="346" t="s">
        <v>2109</v>
      </c>
      <c r="I381" s="346" t="s">
        <v>5643</v>
      </c>
      <c r="J381" s="346" t="s">
        <v>6660</v>
      </c>
      <c r="K381" s="346" t="s">
        <v>6662</v>
      </c>
      <c r="L381" s="346" t="s">
        <v>6663</v>
      </c>
      <c r="M381" s="346" t="s">
        <v>5698</v>
      </c>
      <c r="N381" s="346" t="s">
        <v>6664</v>
      </c>
      <c r="O381" s="346" t="s">
        <v>6665</v>
      </c>
      <c r="P381" s="346" t="s">
        <v>3320</v>
      </c>
      <c r="Q381" s="346" t="s">
        <v>6666</v>
      </c>
      <c r="R381" s="346" t="s">
        <v>5698</v>
      </c>
      <c r="S381" s="346" t="s">
        <v>6667</v>
      </c>
      <c r="T381" s="346" t="s">
        <v>6668</v>
      </c>
      <c r="U381" s="346" t="s">
        <v>6669</v>
      </c>
      <c r="V381" s="346" t="s">
        <v>733</v>
      </c>
      <c r="W381" s="346" t="s">
        <v>733</v>
      </c>
      <c r="X381" s="346" t="s">
        <v>733</v>
      </c>
      <c r="Y381" s="346" t="s">
        <v>3320</v>
      </c>
      <c r="Z381" s="346" t="s">
        <v>6670</v>
      </c>
      <c r="AA381" s="346" t="s">
        <v>733</v>
      </c>
      <c r="AB381" s="346" t="s">
        <v>6671</v>
      </c>
      <c r="AC381" s="346" t="s">
        <v>6672</v>
      </c>
      <c r="AD381" s="346" t="s">
        <v>6673</v>
      </c>
      <c r="AE381" s="346" t="s">
        <v>6674</v>
      </c>
      <c r="AF381" s="346" t="s">
        <v>6675</v>
      </c>
      <c r="AG381" s="346" t="s">
        <v>6676</v>
      </c>
      <c r="AH381" s="346" t="s">
        <v>1214</v>
      </c>
      <c r="AI381" s="346" t="s">
        <v>3320</v>
      </c>
      <c r="AJ381" s="346" t="s">
        <v>5747</v>
      </c>
      <c r="AK381" s="346" t="s">
        <v>1264</v>
      </c>
      <c r="AL381" s="346" t="s">
        <v>5665</v>
      </c>
      <c r="AM381" s="347">
        <v>47087</v>
      </c>
      <c r="AN381" s="345">
        <v>24</v>
      </c>
      <c r="AO381" s="345">
        <v>150</v>
      </c>
      <c r="AP381" s="346" t="s">
        <v>5666</v>
      </c>
      <c r="AQ381" s="345">
        <v>39</v>
      </c>
      <c r="AR381" s="345">
        <v>342.27</v>
      </c>
      <c r="AS381" s="346" t="s">
        <v>733</v>
      </c>
      <c r="AT381" s="345">
        <v>0.19</v>
      </c>
      <c r="AU381" s="346" t="s">
        <v>733</v>
      </c>
      <c r="AV381" s="345">
        <v>700</v>
      </c>
      <c r="AW381" s="346" t="s">
        <v>5667</v>
      </c>
      <c r="AX381" s="346" t="s">
        <v>5801</v>
      </c>
      <c r="AY381" s="346" t="s">
        <v>3320</v>
      </c>
      <c r="AZ381" s="346" t="s">
        <v>733</v>
      </c>
      <c r="BA381" s="346" t="s">
        <v>733</v>
      </c>
      <c r="BB381" s="345">
        <v>1708</v>
      </c>
      <c r="BC381" s="346" t="s">
        <v>3320</v>
      </c>
      <c r="BD381" s="346" t="s">
        <v>5714</v>
      </c>
      <c r="BE381" s="345">
        <v>365</v>
      </c>
      <c r="BF381" s="345">
        <v>94.5</v>
      </c>
      <c r="BG381" s="345">
        <v>98</v>
      </c>
      <c r="BH381" s="345">
        <v>25</v>
      </c>
      <c r="BI381" s="347">
        <v>46356</v>
      </c>
      <c r="BJ381" s="345">
        <v>1.45</v>
      </c>
      <c r="BK381" s="345">
        <v>8</v>
      </c>
      <c r="BL381" s="346" t="s">
        <v>6678</v>
      </c>
      <c r="BM381" s="345">
        <v>14717808</v>
      </c>
      <c r="BN381" s="346" t="s">
        <v>3320</v>
      </c>
      <c r="BO381" s="346" t="s">
        <v>3320</v>
      </c>
      <c r="BP381" s="346" t="s">
        <v>3320</v>
      </c>
      <c r="BQ381" s="346" t="s">
        <v>3320</v>
      </c>
      <c r="BR381" s="346" t="s">
        <v>3320</v>
      </c>
      <c r="BS381" s="346" t="s">
        <v>3320</v>
      </c>
      <c r="BT381" s="346" t="s">
        <v>3320</v>
      </c>
      <c r="BU381" s="346" t="s">
        <v>3320</v>
      </c>
      <c r="BV381" s="346" t="s">
        <v>3320</v>
      </c>
      <c r="BW381" s="346" t="s">
        <v>3320</v>
      </c>
      <c r="BX381" s="348"/>
      <c r="BY381" s="346" t="s">
        <v>3320</v>
      </c>
      <c r="BZ381" s="346" t="s">
        <v>3320</v>
      </c>
      <c r="CA381" s="346" t="s">
        <v>3320</v>
      </c>
      <c r="CB381" s="346" t="s">
        <v>3320</v>
      </c>
      <c r="CC381" s="346" t="s">
        <v>3320</v>
      </c>
      <c r="CD381" s="346" t="s">
        <v>3320</v>
      </c>
      <c r="CE381" s="346" t="s">
        <v>3320</v>
      </c>
      <c r="CF381" s="346" t="s">
        <v>3320</v>
      </c>
      <c r="CG381" s="346" t="s">
        <v>3320</v>
      </c>
      <c r="CH381" s="348"/>
      <c r="CI381" s="346" t="s">
        <v>3320</v>
      </c>
      <c r="CJ381" s="346" t="s">
        <v>3320</v>
      </c>
      <c r="CK381" s="346" t="s">
        <v>3320</v>
      </c>
      <c r="CL381" s="346" t="s">
        <v>3320</v>
      </c>
      <c r="CM381" s="346" t="s">
        <v>3320</v>
      </c>
      <c r="CN381" s="346" t="s">
        <v>3320</v>
      </c>
      <c r="CO381" s="346" t="s">
        <v>3320</v>
      </c>
      <c r="CP381" s="346" t="s">
        <v>3320</v>
      </c>
      <c r="CQ381" s="346" t="s">
        <v>3320</v>
      </c>
      <c r="CR381" s="346" t="s">
        <v>3320</v>
      </c>
      <c r="CS381" s="346" t="s">
        <v>3320</v>
      </c>
      <c r="CT381" s="346" t="s">
        <v>3320</v>
      </c>
      <c r="CU381" s="346" t="s">
        <v>3320</v>
      </c>
      <c r="CV381" s="346" t="s">
        <v>3320</v>
      </c>
      <c r="CW381" s="346" t="s">
        <v>3320</v>
      </c>
      <c r="CX381" s="346" t="s">
        <v>3320</v>
      </c>
      <c r="CY381" s="346" t="s">
        <v>3320</v>
      </c>
      <c r="CZ381" s="346" t="s">
        <v>3320</v>
      </c>
      <c r="DA381" s="346" t="s">
        <v>3320</v>
      </c>
      <c r="DB381" s="346" t="s">
        <v>3320</v>
      </c>
      <c r="DC381" s="346" t="s">
        <v>3320</v>
      </c>
      <c r="DD381" s="346" t="s">
        <v>3320</v>
      </c>
      <c r="DE381" s="346" t="s">
        <v>3320</v>
      </c>
      <c r="DF381" s="346" t="s">
        <v>3320</v>
      </c>
      <c r="DG381" s="346" t="s">
        <v>3320</v>
      </c>
      <c r="DH381" s="346" t="s">
        <v>3320</v>
      </c>
      <c r="DI381" s="346" t="s">
        <v>3320</v>
      </c>
      <c r="DJ381" s="346" t="s">
        <v>3320</v>
      </c>
      <c r="DK381" s="346" t="s">
        <v>3320</v>
      </c>
      <c r="DL381" s="346" t="s">
        <v>3320</v>
      </c>
      <c r="DM381" s="346" t="s">
        <v>3320</v>
      </c>
      <c r="DN381" s="346" t="s">
        <v>3320</v>
      </c>
      <c r="DO381" s="346" t="s">
        <v>3320</v>
      </c>
      <c r="DP381" s="346" t="s">
        <v>3320</v>
      </c>
      <c r="DQ381" s="346" t="s">
        <v>3320</v>
      </c>
      <c r="DR381" s="346" t="s">
        <v>3320</v>
      </c>
      <c r="DS381" s="346" t="s">
        <v>3320</v>
      </c>
      <c r="DT381" s="346" t="s">
        <v>3320</v>
      </c>
      <c r="DU381" s="346" t="s">
        <v>3320</v>
      </c>
      <c r="DV381" s="346" t="s">
        <v>3320</v>
      </c>
      <c r="DW381" s="346" t="s">
        <v>3320</v>
      </c>
      <c r="DX381" s="346" t="s">
        <v>3320</v>
      </c>
      <c r="DY381" s="346" t="s">
        <v>3320</v>
      </c>
      <c r="DZ381" s="346" t="s">
        <v>3320</v>
      </c>
      <c r="EA381" s="346" t="s">
        <v>3320</v>
      </c>
      <c r="EB381" s="346" t="s">
        <v>3320</v>
      </c>
      <c r="EC381" s="346" t="s">
        <v>3320</v>
      </c>
      <c r="ED381" s="346" t="s">
        <v>3320</v>
      </c>
      <c r="EE381" s="346" t="s">
        <v>3320</v>
      </c>
      <c r="EF381" s="345">
        <v>200200000</v>
      </c>
      <c r="EG381" s="346" t="s">
        <v>733</v>
      </c>
      <c r="EH381" s="346" t="s">
        <v>733</v>
      </c>
      <c r="EI381" s="346" t="s">
        <v>733</v>
      </c>
      <c r="EJ381" s="346" t="s">
        <v>733</v>
      </c>
      <c r="EK381" s="346" t="s">
        <v>2109</v>
      </c>
      <c r="EL381" s="346" t="s">
        <v>12383</v>
      </c>
      <c r="EM381" s="179" t="s">
        <v>12384</v>
      </c>
      <c r="EN381" s="348"/>
      <c r="EO381" s="346" t="s">
        <v>10187</v>
      </c>
      <c r="EP381" s="346" t="s">
        <v>3320</v>
      </c>
      <c r="EQ381" s="346" t="s">
        <v>3320</v>
      </c>
      <c r="ER381" s="346" t="s">
        <v>3320</v>
      </c>
      <c r="ES381" s="346" t="s">
        <v>3320</v>
      </c>
      <c r="ET381" s="346" t="s">
        <v>3320</v>
      </c>
      <c r="EU381" s="346" t="s">
        <v>3320</v>
      </c>
      <c r="EV381" s="346" t="s">
        <v>3320</v>
      </c>
      <c r="EW381" s="346" t="s">
        <v>3320</v>
      </c>
      <c r="EX381" s="346" t="s">
        <v>3320</v>
      </c>
      <c r="EY381" s="346" t="s">
        <v>3320</v>
      </c>
      <c r="EZ381" s="346" t="s">
        <v>3320</v>
      </c>
      <c r="FA381" s="346" t="s">
        <v>3320</v>
      </c>
      <c r="FB381" s="346" t="s">
        <v>3320</v>
      </c>
      <c r="FC381" s="346" t="s">
        <v>3320</v>
      </c>
      <c r="FD381" s="346" t="s">
        <v>3320</v>
      </c>
      <c r="FE381" s="346" t="s">
        <v>1214</v>
      </c>
      <c r="FF381" s="346" t="s">
        <v>3320</v>
      </c>
      <c r="FG381" s="346" t="s">
        <v>3320</v>
      </c>
      <c r="FH381" s="346" t="s">
        <v>3320</v>
      </c>
      <c r="FI381" s="346" t="s">
        <v>3320</v>
      </c>
      <c r="FJ381" s="346" t="s">
        <v>3320</v>
      </c>
      <c r="FK381" s="346" t="s">
        <v>3320</v>
      </c>
      <c r="FL381" s="346" t="s">
        <v>3320</v>
      </c>
      <c r="FM381" s="346" t="s">
        <v>3320</v>
      </c>
      <c r="FN381" s="346" t="s">
        <v>3320</v>
      </c>
      <c r="FO381" s="346" t="s">
        <v>3320</v>
      </c>
      <c r="FP381" s="346" t="s">
        <v>3320</v>
      </c>
      <c r="FQ381" s="346" t="s">
        <v>3320</v>
      </c>
      <c r="FR381" s="346" t="s">
        <v>3320</v>
      </c>
      <c r="FS381" s="346" t="s">
        <v>3320</v>
      </c>
      <c r="FT381" s="346" t="s">
        <v>3320</v>
      </c>
      <c r="FU381" s="346" t="s">
        <v>3320</v>
      </c>
      <c r="FV381" s="346" t="s">
        <v>3320</v>
      </c>
      <c r="FW381" s="346" t="s">
        <v>3320</v>
      </c>
      <c r="FX381" s="350">
        <v>46079.851921296293</v>
      </c>
      <c r="FY381" s="346" t="s">
        <v>3320</v>
      </c>
      <c r="FZ381" s="346" t="s">
        <v>10029</v>
      </c>
      <c r="GA381" s="346" t="s">
        <v>3320</v>
      </c>
      <c r="GB381" s="346" t="s">
        <v>3320</v>
      </c>
      <c r="GC381" s="346" t="s">
        <v>3320</v>
      </c>
      <c r="GD381" s="346" t="s">
        <v>3320</v>
      </c>
      <c r="GE381" s="346" t="s">
        <v>3320</v>
      </c>
      <c r="GF381" s="346" t="s">
        <v>3320</v>
      </c>
      <c r="GG381" s="346" t="s">
        <v>3320</v>
      </c>
      <c r="GH381" s="346" t="s">
        <v>3320</v>
      </c>
      <c r="GI381" s="346" t="s">
        <v>3320</v>
      </c>
      <c r="GJ381" s="346" t="s">
        <v>3320</v>
      </c>
      <c r="GK381" s="346" t="s">
        <v>3320</v>
      </c>
      <c r="GL381" s="346" t="s">
        <v>3320</v>
      </c>
      <c r="GM381" s="346" t="s">
        <v>3320</v>
      </c>
      <c r="GN381" s="346" t="s">
        <v>3320</v>
      </c>
      <c r="GO381" s="346" t="s">
        <v>3320</v>
      </c>
      <c r="GP381" s="346" t="s">
        <v>3320</v>
      </c>
      <c r="GQ381" s="346" t="s">
        <v>3320</v>
      </c>
      <c r="GR381" s="346" t="s">
        <v>3320</v>
      </c>
      <c r="GS381" s="346" t="s">
        <v>3320</v>
      </c>
      <c r="GT381" s="346" t="s">
        <v>3320</v>
      </c>
      <c r="GU381" s="346" t="s">
        <v>3320</v>
      </c>
      <c r="GV381" s="346" t="s">
        <v>3320</v>
      </c>
      <c r="GW381" s="346" t="s">
        <v>3320</v>
      </c>
      <c r="GX381" s="346" t="s">
        <v>3320</v>
      </c>
      <c r="GY381" s="346" t="s">
        <v>3320</v>
      </c>
      <c r="GZ381" s="346" t="s">
        <v>3320</v>
      </c>
      <c r="HA381" s="346" t="s">
        <v>3320</v>
      </c>
      <c r="HB381" s="346" t="s">
        <v>3320</v>
      </c>
      <c r="HC381" s="346" t="s">
        <v>3320</v>
      </c>
      <c r="HD381" s="346" t="s">
        <v>3320</v>
      </c>
      <c r="HE381" s="346" t="s">
        <v>3320</v>
      </c>
      <c r="HF381" s="346" t="s">
        <v>3320</v>
      </c>
      <c r="HG381" s="346" t="s">
        <v>3320</v>
      </c>
      <c r="HH381" s="346" t="s">
        <v>3320</v>
      </c>
      <c r="HI381" s="346" t="s">
        <v>3320</v>
      </c>
      <c r="HJ381" s="346" t="s">
        <v>3320</v>
      </c>
      <c r="HK381" s="346" t="s">
        <v>3320</v>
      </c>
      <c r="HL381" s="346" t="s">
        <v>3320</v>
      </c>
    </row>
    <row r="382" spans="1:220" ht="15.75" thickBot="1">
      <c r="A382" s="344" t="s">
        <v>11522</v>
      </c>
      <c r="B382" s="345">
        <v>890</v>
      </c>
      <c r="C382" s="346" t="s">
        <v>12385</v>
      </c>
      <c r="D382" s="346" t="s">
        <v>5698</v>
      </c>
      <c r="E382" s="345">
        <v>890</v>
      </c>
      <c r="F382" s="346" t="s">
        <v>6722</v>
      </c>
      <c r="G382" s="346" t="s">
        <v>6723</v>
      </c>
      <c r="H382" s="346" t="s">
        <v>5095</v>
      </c>
      <c r="I382" s="346" t="s">
        <v>5643</v>
      </c>
      <c r="J382" s="346" t="s">
        <v>6724</v>
      </c>
      <c r="K382" s="346" t="s">
        <v>6725</v>
      </c>
      <c r="L382" s="346" t="s">
        <v>6726</v>
      </c>
      <c r="M382" s="346" t="s">
        <v>6727</v>
      </c>
      <c r="N382" s="346" t="s">
        <v>6728</v>
      </c>
      <c r="O382" s="346" t="s">
        <v>6729</v>
      </c>
      <c r="P382" s="346" t="s">
        <v>3320</v>
      </c>
      <c r="Q382" s="346" t="s">
        <v>6730</v>
      </c>
      <c r="R382" s="346" t="s">
        <v>5698</v>
      </c>
      <c r="S382" s="346" t="s">
        <v>6731</v>
      </c>
      <c r="T382" s="346" t="s">
        <v>6732</v>
      </c>
      <c r="U382" s="346" t="s">
        <v>6733</v>
      </c>
      <c r="V382" s="346" t="s">
        <v>733</v>
      </c>
      <c r="W382" s="346" t="s">
        <v>733</v>
      </c>
      <c r="X382" s="346" t="s">
        <v>733</v>
      </c>
      <c r="Y382" s="346" t="s">
        <v>3320</v>
      </c>
      <c r="Z382" s="346" t="s">
        <v>6734</v>
      </c>
      <c r="AA382" s="346" t="s">
        <v>733</v>
      </c>
      <c r="AB382" s="346" t="s">
        <v>6735</v>
      </c>
      <c r="AC382" s="346" t="s">
        <v>6736</v>
      </c>
      <c r="AD382" s="346" t="s">
        <v>6091</v>
      </c>
      <c r="AE382" s="346" t="s">
        <v>6092</v>
      </c>
      <c r="AF382" s="346" t="s">
        <v>6737</v>
      </c>
      <c r="AG382" s="346" t="s">
        <v>6738</v>
      </c>
      <c r="AH382" s="346" t="s">
        <v>1214</v>
      </c>
      <c r="AI382" s="346" t="s">
        <v>3320</v>
      </c>
      <c r="AJ382" s="346" t="s">
        <v>5709</v>
      </c>
      <c r="AK382" s="346" t="s">
        <v>5710</v>
      </c>
      <c r="AL382" s="346" t="s">
        <v>5665</v>
      </c>
      <c r="AM382" s="347">
        <v>46904</v>
      </c>
      <c r="AN382" s="345">
        <v>18</v>
      </c>
      <c r="AO382" s="345">
        <v>100</v>
      </c>
      <c r="AP382" s="346" t="s">
        <v>5863</v>
      </c>
      <c r="AQ382" s="345">
        <v>169998</v>
      </c>
      <c r="AR382" s="345">
        <v>214.2</v>
      </c>
      <c r="AS382" s="346" t="s">
        <v>733</v>
      </c>
      <c r="AT382" s="345">
        <v>21.27</v>
      </c>
      <c r="AU382" s="346" t="s">
        <v>1214</v>
      </c>
      <c r="AV382" s="345">
        <v>740</v>
      </c>
      <c r="AW382" s="346" t="s">
        <v>5713</v>
      </c>
      <c r="AX382" s="346" t="s">
        <v>5668</v>
      </c>
      <c r="AY382" s="346" t="s">
        <v>3320</v>
      </c>
      <c r="AZ382" s="346" t="s">
        <v>1214</v>
      </c>
      <c r="BA382" s="346" t="s">
        <v>733</v>
      </c>
      <c r="BB382" s="345">
        <v>1863.3</v>
      </c>
      <c r="BC382" s="345">
        <v>1700</v>
      </c>
      <c r="BD382" s="346" t="s">
        <v>6441</v>
      </c>
      <c r="BE382" s="345">
        <v>365</v>
      </c>
      <c r="BF382" s="345">
        <v>85</v>
      </c>
      <c r="BG382" s="345">
        <v>98.5</v>
      </c>
      <c r="BH382" s="345">
        <v>35</v>
      </c>
      <c r="BI382" s="347">
        <v>46295</v>
      </c>
      <c r="BJ382" s="345">
        <v>1.94</v>
      </c>
      <c r="BK382" s="345">
        <v>22</v>
      </c>
      <c r="BL382" s="346" t="s">
        <v>12386</v>
      </c>
      <c r="BM382" s="345">
        <v>51897000</v>
      </c>
      <c r="BN382" s="346" t="s">
        <v>3320</v>
      </c>
      <c r="BO382" s="346" t="s">
        <v>3320</v>
      </c>
      <c r="BP382" s="346" t="s">
        <v>3320</v>
      </c>
      <c r="BQ382" s="346" t="s">
        <v>3320</v>
      </c>
      <c r="BR382" s="346" t="s">
        <v>3320</v>
      </c>
      <c r="BS382" s="346" t="s">
        <v>3320</v>
      </c>
      <c r="BT382" s="346" t="s">
        <v>3320</v>
      </c>
      <c r="BU382" s="346" t="s">
        <v>3320</v>
      </c>
      <c r="BV382" s="346" t="s">
        <v>3320</v>
      </c>
      <c r="BW382" s="346" t="s">
        <v>3320</v>
      </c>
      <c r="BX382" s="348"/>
      <c r="BY382" s="346" t="s">
        <v>3320</v>
      </c>
      <c r="BZ382" s="346" t="s">
        <v>3320</v>
      </c>
      <c r="CA382" s="346" t="s">
        <v>3320</v>
      </c>
      <c r="CB382" s="346" t="s">
        <v>3320</v>
      </c>
      <c r="CC382" s="346" t="s">
        <v>3320</v>
      </c>
      <c r="CD382" s="346" t="s">
        <v>3320</v>
      </c>
      <c r="CE382" s="346" t="s">
        <v>3320</v>
      </c>
      <c r="CF382" s="346" t="s">
        <v>3320</v>
      </c>
      <c r="CG382" s="346" t="s">
        <v>3320</v>
      </c>
      <c r="CH382" s="348"/>
      <c r="CI382" s="346" t="s">
        <v>3320</v>
      </c>
      <c r="CJ382" s="346" t="s">
        <v>3320</v>
      </c>
      <c r="CK382" s="346" t="s">
        <v>3320</v>
      </c>
      <c r="CL382" s="346" t="s">
        <v>3320</v>
      </c>
      <c r="CM382" s="346" t="s">
        <v>3320</v>
      </c>
      <c r="CN382" s="346" t="s">
        <v>3320</v>
      </c>
      <c r="CO382" s="346" t="s">
        <v>3320</v>
      </c>
      <c r="CP382" s="346" t="s">
        <v>3320</v>
      </c>
      <c r="CQ382" s="346" t="s">
        <v>3320</v>
      </c>
      <c r="CR382" s="346" t="s">
        <v>3320</v>
      </c>
      <c r="CS382" s="346" t="s">
        <v>3320</v>
      </c>
      <c r="CT382" s="346" t="s">
        <v>3320</v>
      </c>
      <c r="CU382" s="346" t="s">
        <v>3320</v>
      </c>
      <c r="CV382" s="346" t="s">
        <v>3320</v>
      </c>
      <c r="CW382" s="346" t="s">
        <v>3320</v>
      </c>
      <c r="CX382" s="346" t="s">
        <v>3320</v>
      </c>
      <c r="CY382" s="346" t="s">
        <v>3320</v>
      </c>
      <c r="CZ382" s="346" t="s">
        <v>3320</v>
      </c>
      <c r="DA382" s="346" t="s">
        <v>3320</v>
      </c>
      <c r="DB382" s="346" t="s">
        <v>3320</v>
      </c>
      <c r="DC382" s="346" t="s">
        <v>3320</v>
      </c>
      <c r="DD382" s="346" t="s">
        <v>3320</v>
      </c>
      <c r="DE382" s="346" t="s">
        <v>3320</v>
      </c>
      <c r="DF382" s="346" t="s">
        <v>3320</v>
      </c>
      <c r="DG382" s="346" t="s">
        <v>3320</v>
      </c>
      <c r="DH382" s="346" t="s">
        <v>3320</v>
      </c>
      <c r="DI382" s="346" t="s">
        <v>3320</v>
      </c>
      <c r="DJ382" s="346" t="s">
        <v>3320</v>
      </c>
      <c r="DK382" s="346" t="s">
        <v>3320</v>
      </c>
      <c r="DL382" s="346" t="s">
        <v>3320</v>
      </c>
      <c r="DM382" s="346" t="s">
        <v>3320</v>
      </c>
      <c r="DN382" s="346" t="s">
        <v>3320</v>
      </c>
      <c r="DO382" s="346" t="s">
        <v>3320</v>
      </c>
      <c r="DP382" s="346" t="s">
        <v>3320</v>
      </c>
      <c r="DQ382" s="346" t="s">
        <v>3320</v>
      </c>
      <c r="DR382" s="346" t="s">
        <v>3320</v>
      </c>
      <c r="DS382" s="346" t="s">
        <v>3320</v>
      </c>
      <c r="DT382" s="346" t="s">
        <v>3320</v>
      </c>
      <c r="DU382" s="346" t="s">
        <v>3320</v>
      </c>
      <c r="DV382" s="346" t="s">
        <v>3320</v>
      </c>
      <c r="DW382" s="346" t="s">
        <v>3320</v>
      </c>
      <c r="DX382" s="346" t="s">
        <v>3320</v>
      </c>
      <c r="DY382" s="346" t="s">
        <v>3320</v>
      </c>
      <c r="DZ382" s="346" t="s">
        <v>3320</v>
      </c>
      <c r="EA382" s="346" t="s">
        <v>3320</v>
      </c>
      <c r="EB382" s="346" t="s">
        <v>3320</v>
      </c>
      <c r="EC382" s="346" t="s">
        <v>3320</v>
      </c>
      <c r="ED382" s="346" t="s">
        <v>3320</v>
      </c>
      <c r="EE382" s="346" t="s">
        <v>3320</v>
      </c>
      <c r="EF382" s="345">
        <v>121553000</v>
      </c>
      <c r="EG382" s="346" t="s">
        <v>733</v>
      </c>
      <c r="EH382" s="346" t="s">
        <v>733</v>
      </c>
      <c r="EI382" s="346" t="s">
        <v>733</v>
      </c>
      <c r="EJ382" s="346" t="s">
        <v>733</v>
      </c>
      <c r="EK382" s="346" t="s">
        <v>657</v>
      </c>
      <c r="EL382" s="346" t="s">
        <v>12387</v>
      </c>
      <c r="EM382" s="179" t="s">
        <v>6741</v>
      </c>
      <c r="EN382" s="348"/>
      <c r="EO382" s="346" t="s">
        <v>10188</v>
      </c>
      <c r="EP382" s="345">
        <v>121553000</v>
      </c>
      <c r="EQ382" s="345">
        <v>14855400</v>
      </c>
      <c r="ER382" s="345">
        <v>24.50530728</v>
      </c>
      <c r="ES382" s="345">
        <v>4.0412826060000002</v>
      </c>
      <c r="ET382" s="346" t="s">
        <v>10189</v>
      </c>
      <c r="EU382" s="346" t="s">
        <v>733</v>
      </c>
      <c r="EV382" s="346" t="s">
        <v>733</v>
      </c>
      <c r="EW382" s="346" t="s">
        <v>10190</v>
      </c>
      <c r="EX382" s="346" t="s">
        <v>733</v>
      </c>
      <c r="EY382" s="346" t="s">
        <v>733</v>
      </c>
      <c r="EZ382" s="346" t="s">
        <v>733</v>
      </c>
      <c r="FA382" s="346" t="s">
        <v>733</v>
      </c>
      <c r="FB382" s="346" t="s">
        <v>733</v>
      </c>
      <c r="FC382" s="349" t="s">
        <v>5676</v>
      </c>
      <c r="FD382" s="346" t="s">
        <v>3320</v>
      </c>
      <c r="FE382" s="346" t="s">
        <v>733</v>
      </c>
      <c r="FF382" s="346" t="s">
        <v>5721</v>
      </c>
      <c r="FG382" s="346" t="s">
        <v>1214</v>
      </c>
      <c r="FH382" s="346" t="s">
        <v>1214</v>
      </c>
      <c r="FI382" s="346" t="s">
        <v>3320</v>
      </c>
      <c r="FJ382" s="346" t="s">
        <v>3320</v>
      </c>
      <c r="FK382" s="345">
        <v>0</v>
      </c>
      <c r="FL382" s="346" t="s">
        <v>1214</v>
      </c>
      <c r="FM382" s="346" t="s">
        <v>1214</v>
      </c>
      <c r="FN382" s="346" t="s">
        <v>3320</v>
      </c>
      <c r="FO382" s="346" t="s">
        <v>1214</v>
      </c>
      <c r="FP382" s="346" t="s">
        <v>3320</v>
      </c>
      <c r="FQ382" s="346" t="s">
        <v>3320</v>
      </c>
      <c r="FR382" s="346" t="s">
        <v>3320</v>
      </c>
      <c r="FS382" s="346" t="s">
        <v>3320</v>
      </c>
      <c r="FT382" s="346" t="s">
        <v>3320</v>
      </c>
      <c r="FU382" s="346" t="s">
        <v>3320</v>
      </c>
      <c r="FV382" s="346" t="s">
        <v>3320</v>
      </c>
      <c r="FW382" s="346" t="s">
        <v>3320</v>
      </c>
      <c r="FX382" s="350">
        <v>46079.86241898148</v>
      </c>
      <c r="FY382" s="346" t="s">
        <v>3320</v>
      </c>
      <c r="FZ382" s="346" t="s">
        <v>10029</v>
      </c>
      <c r="GA382" s="346" t="s">
        <v>3320</v>
      </c>
      <c r="GB382" s="346" t="s">
        <v>3320</v>
      </c>
      <c r="GC382" s="346" t="s">
        <v>3320</v>
      </c>
      <c r="GD382" s="346" t="s">
        <v>3320</v>
      </c>
      <c r="GE382" s="346" t="s">
        <v>3320</v>
      </c>
      <c r="GF382" s="346" t="s">
        <v>3320</v>
      </c>
      <c r="GG382" s="346" t="s">
        <v>3320</v>
      </c>
      <c r="GH382" s="346" t="s">
        <v>3320</v>
      </c>
      <c r="GI382" s="346" t="s">
        <v>3320</v>
      </c>
      <c r="GJ382" s="346" t="s">
        <v>3320</v>
      </c>
      <c r="GK382" s="346" t="s">
        <v>3320</v>
      </c>
      <c r="GL382" s="346" t="s">
        <v>3320</v>
      </c>
      <c r="GM382" s="346" t="s">
        <v>3320</v>
      </c>
      <c r="GN382" s="346" t="s">
        <v>3320</v>
      </c>
      <c r="GO382" s="346" t="s">
        <v>3320</v>
      </c>
      <c r="GP382" s="346" t="s">
        <v>3320</v>
      </c>
      <c r="GQ382" s="346" t="s">
        <v>3320</v>
      </c>
      <c r="GR382" s="346" t="s">
        <v>3320</v>
      </c>
      <c r="GS382" s="346" t="s">
        <v>3320</v>
      </c>
      <c r="GT382" s="346" t="s">
        <v>3320</v>
      </c>
      <c r="GU382" s="346" t="s">
        <v>3320</v>
      </c>
      <c r="GV382" s="346" t="s">
        <v>3320</v>
      </c>
      <c r="GW382" s="346" t="s">
        <v>3320</v>
      </c>
      <c r="GX382" s="346" t="s">
        <v>3320</v>
      </c>
      <c r="GY382" s="346" t="s">
        <v>3320</v>
      </c>
      <c r="GZ382" s="346" t="s">
        <v>3320</v>
      </c>
      <c r="HA382" s="346" t="s">
        <v>3320</v>
      </c>
      <c r="HB382" s="346" t="s">
        <v>3320</v>
      </c>
      <c r="HC382" s="346" t="s">
        <v>3320</v>
      </c>
      <c r="HD382" s="346" t="s">
        <v>3320</v>
      </c>
      <c r="HE382" s="346" t="s">
        <v>3320</v>
      </c>
      <c r="HF382" s="346" t="s">
        <v>3320</v>
      </c>
      <c r="HG382" s="346" t="s">
        <v>3320</v>
      </c>
      <c r="HH382" s="346" t="s">
        <v>3320</v>
      </c>
      <c r="HI382" s="346" t="s">
        <v>3320</v>
      </c>
      <c r="HJ382" s="346" t="s">
        <v>3320</v>
      </c>
      <c r="HK382" s="346" t="s">
        <v>3320</v>
      </c>
      <c r="HL382" s="346" t="s">
        <v>3320</v>
      </c>
    </row>
    <row r="383" spans="1:220" ht="15.75" thickBot="1">
      <c r="A383" s="344" t="s">
        <v>11522</v>
      </c>
      <c r="B383" s="345">
        <v>904</v>
      </c>
      <c r="C383" s="346" t="s">
        <v>12388</v>
      </c>
      <c r="D383" s="346" t="s">
        <v>5698</v>
      </c>
      <c r="E383" s="345">
        <v>904</v>
      </c>
      <c r="F383" s="346" t="s">
        <v>5641</v>
      </c>
      <c r="G383" s="346" t="s">
        <v>525</v>
      </c>
      <c r="H383" s="346" t="s">
        <v>8932</v>
      </c>
      <c r="I383" s="346" t="s">
        <v>5643</v>
      </c>
      <c r="J383" s="346" t="s">
        <v>520</v>
      </c>
      <c r="K383" s="346" t="s">
        <v>525</v>
      </c>
      <c r="L383" s="346" t="s">
        <v>7542</v>
      </c>
      <c r="M383" s="346" t="s">
        <v>5648</v>
      </c>
      <c r="N383" s="346" t="s">
        <v>5649</v>
      </c>
      <c r="O383" s="346" t="s">
        <v>5650</v>
      </c>
      <c r="P383" s="346" t="s">
        <v>525</v>
      </c>
      <c r="Q383" s="346" t="s">
        <v>5651</v>
      </c>
      <c r="R383" s="346" t="s">
        <v>5652</v>
      </c>
      <c r="S383" s="346" t="s">
        <v>5653</v>
      </c>
      <c r="T383" s="346" t="s">
        <v>5654</v>
      </c>
      <c r="U383" s="346" t="s">
        <v>5655</v>
      </c>
      <c r="V383" s="346" t="s">
        <v>733</v>
      </c>
      <c r="W383" s="346" t="s">
        <v>733</v>
      </c>
      <c r="X383" s="346" t="s">
        <v>733</v>
      </c>
      <c r="Y383" s="346" t="s">
        <v>3320</v>
      </c>
      <c r="Z383" s="346" t="s">
        <v>5656</v>
      </c>
      <c r="AA383" s="346" t="s">
        <v>733</v>
      </c>
      <c r="AB383" s="346" t="s">
        <v>5657</v>
      </c>
      <c r="AC383" s="346" t="s">
        <v>5658</v>
      </c>
      <c r="AD383" s="346" t="s">
        <v>5659</v>
      </c>
      <c r="AE383" s="346" t="s">
        <v>5660</v>
      </c>
      <c r="AF383" s="346" t="s">
        <v>5661</v>
      </c>
      <c r="AG383" s="346" t="s">
        <v>5662</v>
      </c>
      <c r="AH383" s="346" t="s">
        <v>1214</v>
      </c>
      <c r="AI383" s="346" t="s">
        <v>3320</v>
      </c>
      <c r="AJ383" s="346" t="s">
        <v>5955</v>
      </c>
      <c r="AK383" s="346" t="s">
        <v>3623</v>
      </c>
      <c r="AL383" s="346" t="s">
        <v>5665</v>
      </c>
      <c r="AM383" s="347">
        <v>47209</v>
      </c>
      <c r="AN383" s="345">
        <v>19</v>
      </c>
      <c r="AO383" s="345">
        <v>65</v>
      </c>
      <c r="AP383" s="346" t="s">
        <v>5666</v>
      </c>
      <c r="AQ383" s="345">
        <v>252</v>
      </c>
      <c r="AR383" s="345">
        <v>241500</v>
      </c>
      <c r="AS383" s="346" t="s">
        <v>733</v>
      </c>
      <c r="AT383" s="345">
        <v>33.56</v>
      </c>
      <c r="AU383" s="346" t="s">
        <v>1214</v>
      </c>
      <c r="AV383" s="345">
        <v>650</v>
      </c>
      <c r="AW383" s="346" t="s">
        <v>5667</v>
      </c>
      <c r="AX383" s="346" t="s">
        <v>5668</v>
      </c>
      <c r="AY383" s="346" t="s">
        <v>3320</v>
      </c>
      <c r="AZ383" s="346" t="s">
        <v>733</v>
      </c>
      <c r="BA383" s="346" t="s">
        <v>733</v>
      </c>
      <c r="BB383" s="345">
        <v>2450</v>
      </c>
      <c r="BC383" s="345">
        <v>2250.6</v>
      </c>
      <c r="BD383" s="346" t="s">
        <v>6172</v>
      </c>
      <c r="BE383" s="345">
        <v>365</v>
      </c>
      <c r="BF383" s="345">
        <v>90</v>
      </c>
      <c r="BG383" s="345">
        <v>98</v>
      </c>
      <c r="BH383" s="345">
        <v>20</v>
      </c>
      <c r="BI383" s="347">
        <v>46630</v>
      </c>
      <c r="BJ383" s="345">
        <v>0.4</v>
      </c>
      <c r="BK383" s="345">
        <v>8</v>
      </c>
      <c r="BL383" s="346" t="s">
        <v>7544</v>
      </c>
      <c r="BM383" s="345">
        <v>992000</v>
      </c>
      <c r="BN383" s="346" t="s">
        <v>3320</v>
      </c>
      <c r="BO383" s="346" t="s">
        <v>3320</v>
      </c>
      <c r="BP383" s="346" t="s">
        <v>3320</v>
      </c>
      <c r="BQ383" s="346" t="s">
        <v>3320</v>
      </c>
      <c r="BR383" s="346" t="s">
        <v>3320</v>
      </c>
      <c r="BS383" s="346" t="s">
        <v>3320</v>
      </c>
      <c r="BT383" s="346" t="s">
        <v>3320</v>
      </c>
      <c r="BU383" s="346" t="s">
        <v>3320</v>
      </c>
      <c r="BV383" s="346" t="s">
        <v>3320</v>
      </c>
      <c r="BW383" s="346" t="s">
        <v>3320</v>
      </c>
      <c r="BX383" s="348"/>
      <c r="BY383" s="346" t="s">
        <v>3320</v>
      </c>
      <c r="BZ383" s="346" t="s">
        <v>3320</v>
      </c>
      <c r="CA383" s="346" t="s">
        <v>3320</v>
      </c>
      <c r="CB383" s="346" t="s">
        <v>3320</v>
      </c>
      <c r="CC383" s="346" t="s">
        <v>3320</v>
      </c>
      <c r="CD383" s="346" t="s">
        <v>3320</v>
      </c>
      <c r="CE383" s="346" t="s">
        <v>3320</v>
      </c>
      <c r="CF383" s="346" t="s">
        <v>3320</v>
      </c>
      <c r="CG383" s="346" t="s">
        <v>3320</v>
      </c>
      <c r="CH383" s="348"/>
      <c r="CI383" s="346" t="s">
        <v>3320</v>
      </c>
      <c r="CJ383" s="346" t="s">
        <v>3320</v>
      </c>
      <c r="CK383" s="346" t="s">
        <v>3320</v>
      </c>
      <c r="CL383" s="346" t="s">
        <v>3320</v>
      </c>
      <c r="CM383" s="346" t="s">
        <v>3320</v>
      </c>
      <c r="CN383" s="346" t="s">
        <v>3320</v>
      </c>
      <c r="CO383" s="346" t="s">
        <v>3320</v>
      </c>
      <c r="CP383" s="346" t="s">
        <v>3320</v>
      </c>
      <c r="CQ383" s="346" t="s">
        <v>3320</v>
      </c>
      <c r="CR383" s="346" t="s">
        <v>3320</v>
      </c>
      <c r="CS383" s="346" t="s">
        <v>3320</v>
      </c>
      <c r="CT383" s="346" t="s">
        <v>3320</v>
      </c>
      <c r="CU383" s="346" t="s">
        <v>3320</v>
      </c>
      <c r="CV383" s="346" t="s">
        <v>3320</v>
      </c>
      <c r="CW383" s="346" t="s">
        <v>3320</v>
      </c>
      <c r="CX383" s="346" t="s">
        <v>3320</v>
      </c>
      <c r="CY383" s="346" t="s">
        <v>3320</v>
      </c>
      <c r="CZ383" s="346" t="s">
        <v>3320</v>
      </c>
      <c r="DA383" s="346" t="s">
        <v>3320</v>
      </c>
      <c r="DB383" s="346" t="s">
        <v>3320</v>
      </c>
      <c r="DC383" s="346" t="s">
        <v>3320</v>
      </c>
      <c r="DD383" s="346" t="s">
        <v>3320</v>
      </c>
      <c r="DE383" s="346" t="s">
        <v>3320</v>
      </c>
      <c r="DF383" s="346" t="s">
        <v>3320</v>
      </c>
      <c r="DG383" s="346" t="s">
        <v>3320</v>
      </c>
      <c r="DH383" s="346" t="s">
        <v>3320</v>
      </c>
      <c r="DI383" s="346" t="s">
        <v>3320</v>
      </c>
      <c r="DJ383" s="346" t="s">
        <v>3320</v>
      </c>
      <c r="DK383" s="346" t="s">
        <v>3320</v>
      </c>
      <c r="DL383" s="346" t="s">
        <v>3320</v>
      </c>
      <c r="DM383" s="346" t="s">
        <v>3320</v>
      </c>
      <c r="DN383" s="346" t="s">
        <v>3320</v>
      </c>
      <c r="DO383" s="346" t="s">
        <v>3320</v>
      </c>
      <c r="DP383" s="346" t="s">
        <v>3320</v>
      </c>
      <c r="DQ383" s="346" t="s">
        <v>3320</v>
      </c>
      <c r="DR383" s="346" t="s">
        <v>3320</v>
      </c>
      <c r="DS383" s="346" t="s">
        <v>3320</v>
      </c>
      <c r="DT383" s="346" t="s">
        <v>3320</v>
      </c>
      <c r="DU383" s="346" t="s">
        <v>3320</v>
      </c>
      <c r="DV383" s="346" t="s">
        <v>3320</v>
      </c>
      <c r="DW383" s="346" t="s">
        <v>3320</v>
      </c>
      <c r="DX383" s="346" t="s">
        <v>3320</v>
      </c>
      <c r="DY383" s="346" t="s">
        <v>3320</v>
      </c>
      <c r="DZ383" s="346" t="s">
        <v>3320</v>
      </c>
      <c r="EA383" s="346" t="s">
        <v>3320</v>
      </c>
      <c r="EB383" s="346" t="s">
        <v>3320</v>
      </c>
      <c r="EC383" s="346" t="s">
        <v>3320</v>
      </c>
      <c r="ED383" s="346" t="s">
        <v>3320</v>
      </c>
      <c r="EE383" s="346" t="s">
        <v>3320</v>
      </c>
      <c r="EF383" s="345">
        <v>99242500</v>
      </c>
      <c r="EG383" s="346" t="s">
        <v>1214</v>
      </c>
      <c r="EH383" s="346" t="s">
        <v>3320</v>
      </c>
      <c r="EI383" s="346" t="s">
        <v>3320</v>
      </c>
      <c r="EJ383" s="346" t="s">
        <v>3320</v>
      </c>
      <c r="EK383" s="346" t="s">
        <v>3320</v>
      </c>
      <c r="EL383" s="346" t="s">
        <v>11313</v>
      </c>
      <c r="EM383" s="346" t="s">
        <v>3320</v>
      </c>
      <c r="EN383" s="348"/>
      <c r="EO383" s="346" t="s">
        <v>3320</v>
      </c>
      <c r="EP383" s="346" t="s">
        <v>3320</v>
      </c>
      <c r="EQ383" s="346" t="s">
        <v>3320</v>
      </c>
      <c r="ER383" s="346" t="s">
        <v>3320</v>
      </c>
      <c r="ES383" s="346" t="s">
        <v>3320</v>
      </c>
      <c r="ET383" s="346" t="s">
        <v>3320</v>
      </c>
      <c r="EU383" s="346" t="s">
        <v>3320</v>
      </c>
      <c r="EV383" s="346" t="s">
        <v>3320</v>
      </c>
      <c r="EW383" s="346" t="s">
        <v>3320</v>
      </c>
      <c r="EX383" s="346" t="s">
        <v>3320</v>
      </c>
      <c r="EY383" s="346" t="s">
        <v>3320</v>
      </c>
      <c r="EZ383" s="346" t="s">
        <v>3320</v>
      </c>
      <c r="FA383" s="346" t="s">
        <v>3320</v>
      </c>
      <c r="FB383" s="346" t="s">
        <v>3320</v>
      </c>
      <c r="FC383" s="346" t="s">
        <v>3320</v>
      </c>
      <c r="FD383" s="346" t="s">
        <v>3320</v>
      </c>
      <c r="FE383" s="346" t="s">
        <v>1214</v>
      </c>
      <c r="FF383" s="346" t="s">
        <v>3320</v>
      </c>
      <c r="FG383" s="346" t="s">
        <v>3320</v>
      </c>
      <c r="FH383" s="346" t="s">
        <v>3320</v>
      </c>
      <c r="FI383" s="346" t="s">
        <v>3320</v>
      </c>
      <c r="FJ383" s="346" t="s">
        <v>3320</v>
      </c>
      <c r="FK383" s="346" t="s">
        <v>3320</v>
      </c>
      <c r="FL383" s="346" t="s">
        <v>3320</v>
      </c>
      <c r="FM383" s="346" t="s">
        <v>3320</v>
      </c>
      <c r="FN383" s="346" t="s">
        <v>3320</v>
      </c>
      <c r="FO383" s="346" t="s">
        <v>3320</v>
      </c>
      <c r="FP383" s="346" t="s">
        <v>3320</v>
      </c>
      <c r="FQ383" s="346" t="s">
        <v>3320</v>
      </c>
      <c r="FR383" s="346" t="s">
        <v>3320</v>
      </c>
      <c r="FS383" s="346" t="s">
        <v>3320</v>
      </c>
      <c r="FT383" s="346" t="s">
        <v>3320</v>
      </c>
      <c r="FU383" s="346" t="s">
        <v>3320</v>
      </c>
      <c r="FV383" s="346" t="s">
        <v>3320</v>
      </c>
      <c r="FW383" s="346" t="s">
        <v>3320</v>
      </c>
      <c r="FX383" s="350">
        <v>46079.862372685187</v>
      </c>
      <c r="FY383" s="346" t="s">
        <v>3320</v>
      </c>
      <c r="FZ383" s="346" t="s">
        <v>10029</v>
      </c>
      <c r="GA383" s="346" t="s">
        <v>3320</v>
      </c>
      <c r="GB383" s="346" t="s">
        <v>3320</v>
      </c>
      <c r="GC383" s="346" t="s">
        <v>3320</v>
      </c>
      <c r="GD383" s="346" t="s">
        <v>3320</v>
      </c>
      <c r="GE383" s="346" t="s">
        <v>3320</v>
      </c>
      <c r="GF383" s="346" t="s">
        <v>3320</v>
      </c>
      <c r="GG383" s="346" t="s">
        <v>3320</v>
      </c>
      <c r="GH383" s="346" t="s">
        <v>3320</v>
      </c>
      <c r="GI383" s="346" t="s">
        <v>3320</v>
      </c>
      <c r="GJ383" s="346" t="s">
        <v>3320</v>
      </c>
      <c r="GK383" s="346" t="s">
        <v>3320</v>
      </c>
      <c r="GL383" s="346" t="s">
        <v>3320</v>
      </c>
      <c r="GM383" s="346" t="s">
        <v>3320</v>
      </c>
      <c r="GN383" s="346" t="s">
        <v>3320</v>
      </c>
      <c r="GO383" s="346" t="s">
        <v>3320</v>
      </c>
      <c r="GP383" s="346" t="s">
        <v>3320</v>
      </c>
      <c r="GQ383" s="346" t="s">
        <v>3320</v>
      </c>
      <c r="GR383" s="346" t="s">
        <v>3320</v>
      </c>
      <c r="GS383" s="346" t="s">
        <v>3320</v>
      </c>
      <c r="GT383" s="346" t="s">
        <v>3320</v>
      </c>
      <c r="GU383" s="346" t="s">
        <v>3320</v>
      </c>
      <c r="GV383" s="346" t="s">
        <v>3320</v>
      </c>
      <c r="GW383" s="346" t="s">
        <v>3320</v>
      </c>
      <c r="GX383" s="346" t="s">
        <v>3320</v>
      </c>
      <c r="GY383" s="346" t="s">
        <v>3320</v>
      </c>
      <c r="GZ383" s="346" t="s">
        <v>3320</v>
      </c>
      <c r="HA383" s="346" t="s">
        <v>3320</v>
      </c>
      <c r="HB383" s="346" t="s">
        <v>3320</v>
      </c>
      <c r="HC383" s="346" t="s">
        <v>3320</v>
      </c>
      <c r="HD383" s="346" t="s">
        <v>3320</v>
      </c>
      <c r="HE383" s="346" t="s">
        <v>3320</v>
      </c>
      <c r="HF383" s="346" t="s">
        <v>3320</v>
      </c>
      <c r="HG383" s="346" t="s">
        <v>3320</v>
      </c>
      <c r="HH383" s="346" t="s">
        <v>3320</v>
      </c>
      <c r="HI383" s="346" t="s">
        <v>3320</v>
      </c>
      <c r="HJ383" s="346" t="s">
        <v>3320</v>
      </c>
      <c r="HK383" s="346" t="s">
        <v>3320</v>
      </c>
      <c r="HL383" s="346" t="s">
        <v>3320</v>
      </c>
    </row>
    <row r="384" spans="1:220" ht="15.75" thickBot="1">
      <c r="A384" s="344" t="s">
        <v>11522</v>
      </c>
      <c r="B384" s="345">
        <v>878</v>
      </c>
      <c r="C384" s="346" t="s">
        <v>12389</v>
      </c>
      <c r="D384" s="346" t="s">
        <v>5698</v>
      </c>
      <c r="E384" s="345">
        <v>878</v>
      </c>
      <c r="F384" s="346" t="s">
        <v>5641</v>
      </c>
      <c r="G384" s="346" t="s">
        <v>525</v>
      </c>
      <c r="H384" s="346" t="s">
        <v>5642</v>
      </c>
      <c r="I384" s="346" t="s">
        <v>5643</v>
      </c>
      <c r="J384" s="346" t="s">
        <v>520</v>
      </c>
      <c r="K384" s="346" t="s">
        <v>525</v>
      </c>
      <c r="L384" s="346" t="s">
        <v>7542</v>
      </c>
      <c r="M384" s="346" t="s">
        <v>5648</v>
      </c>
      <c r="N384" s="346" t="s">
        <v>5649</v>
      </c>
      <c r="O384" s="346" t="s">
        <v>5650</v>
      </c>
      <c r="P384" s="346" t="s">
        <v>525</v>
      </c>
      <c r="Q384" s="346" t="s">
        <v>5651</v>
      </c>
      <c r="R384" s="346" t="s">
        <v>5652</v>
      </c>
      <c r="S384" s="346" t="s">
        <v>5653</v>
      </c>
      <c r="T384" s="346" t="s">
        <v>5654</v>
      </c>
      <c r="U384" s="346" t="s">
        <v>5655</v>
      </c>
      <c r="V384" s="346" t="s">
        <v>733</v>
      </c>
      <c r="W384" s="346" t="s">
        <v>733</v>
      </c>
      <c r="X384" s="346" t="s">
        <v>733</v>
      </c>
      <c r="Y384" s="346" t="s">
        <v>3320</v>
      </c>
      <c r="Z384" s="346" t="s">
        <v>5656</v>
      </c>
      <c r="AA384" s="346" t="s">
        <v>733</v>
      </c>
      <c r="AB384" s="346" t="s">
        <v>5657</v>
      </c>
      <c r="AC384" s="346" t="s">
        <v>5658</v>
      </c>
      <c r="AD384" s="346" t="s">
        <v>5659</v>
      </c>
      <c r="AE384" s="346" t="s">
        <v>5660</v>
      </c>
      <c r="AF384" s="346" t="s">
        <v>5661</v>
      </c>
      <c r="AG384" s="346" t="s">
        <v>5662</v>
      </c>
      <c r="AH384" s="346" t="s">
        <v>1214</v>
      </c>
      <c r="AI384" s="346" t="s">
        <v>3320</v>
      </c>
      <c r="AJ384" s="346" t="s">
        <v>5663</v>
      </c>
      <c r="AK384" s="346" t="s">
        <v>3569</v>
      </c>
      <c r="AL384" s="346" t="s">
        <v>5665</v>
      </c>
      <c r="AM384" s="347">
        <v>46935</v>
      </c>
      <c r="AN384" s="345">
        <v>18</v>
      </c>
      <c r="AO384" s="345">
        <v>75</v>
      </c>
      <c r="AP384" s="346" t="s">
        <v>5666</v>
      </c>
      <c r="AQ384" s="345">
        <v>267</v>
      </c>
      <c r="AR384" s="345">
        <v>219</v>
      </c>
      <c r="AS384" s="346" t="s">
        <v>733</v>
      </c>
      <c r="AT384" s="345">
        <v>28.38</v>
      </c>
      <c r="AU384" s="346" t="s">
        <v>1214</v>
      </c>
      <c r="AV384" s="345">
        <v>650</v>
      </c>
      <c r="AW384" s="346" t="s">
        <v>5667</v>
      </c>
      <c r="AX384" s="346" t="s">
        <v>5668</v>
      </c>
      <c r="AY384" s="346" t="s">
        <v>3320</v>
      </c>
      <c r="AZ384" s="346" t="s">
        <v>733</v>
      </c>
      <c r="BA384" s="346" t="s">
        <v>1214</v>
      </c>
      <c r="BB384" s="345">
        <v>2172</v>
      </c>
      <c r="BC384" s="345">
        <v>2020</v>
      </c>
      <c r="BD384" s="346" t="s">
        <v>12390</v>
      </c>
      <c r="BE384" s="345">
        <v>365</v>
      </c>
      <c r="BF384" s="345">
        <v>90</v>
      </c>
      <c r="BG384" s="345">
        <v>98</v>
      </c>
      <c r="BH384" s="345">
        <v>20</v>
      </c>
      <c r="BI384" s="347">
        <v>46387</v>
      </c>
      <c r="BJ384" s="345">
        <v>0.4</v>
      </c>
      <c r="BK384" s="345">
        <v>8</v>
      </c>
      <c r="BL384" s="346" t="s">
        <v>12391</v>
      </c>
      <c r="BM384" s="345">
        <v>887590</v>
      </c>
      <c r="BN384" s="346" t="s">
        <v>3320</v>
      </c>
      <c r="BO384" s="346" t="s">
        <v>3320</v>
      </c>
      <c r="BP384" s="346" t="s">
        <v>3320</v>
      </c>
      <c r="BQ384" s="346" t="s">
        <v>3320</v>
      </c>
      <c r="BR384" s="346" t="s">
        <v>3320</v>
      </c>
      <c r="BS384" s="346" t="s">
        <v>3320</v>
      </c>
      <c r="BT384" s="346" t="s">
        <v>3320</v>
      </c>
      <c r="BU384" s="346" t="s">
        <v>3320</v>
      </c>
      <c r="BV384" s="346" t="s">
        <v>3320</v>
      </c>
      <c r="BW384" s="346" t="s">
        <v>3320</v>
      </c>
      <c r="BX384" s="348"/>
      <c r="BY384" s="346" t="s">
        <v>3320</v>
      </c>
      <c r="BZ384" s="346" t="s">
        <v>3320</v>
      </c>
      <c r="CA384" s="346" t="s">
        <v>3320</v>
      </c>
      <c r="CB384" s="346" t="s">
        <v>3320</v>
      </c>
      <c r="CC384" s="346" t="s">
        <v>3320</v>
      </c>
      <c r="CD384" s="346" t="s">
        <v>3320</v>
      </c>
      <c r="CE384" s="346" t="s">
        <v>3320</v>
      </c>
      <c r="CF384" s="346" t="s">
        <v>3320</v>
      </c>
      <c r="CG384" s="346" t="s">
        <v>3320</v>
      </c>
      <c r="CH384" s="348"/>
      <c r="CI384" s="346" t="s">
        <v>3320</v>
      </c>
      <c r="CJ384" s="346" t="s">
        <v>3320</v>
      </c>
      <c r="CK384" s="346" t="s">
        <v>3320</v>
      </c>
      <c r="CL384" s="346" t="s">
        <v>3320</v>
      </c>
      <c r="CM384" s="346" t="s">
        <v>3320</v>
      </c>
      <c r="CN384" s="346" t="s">
        <v>3320</v>
      </c>
      <c r="CO384" s="346" t="s">
        <v>3320</v>
      </c>
      <c r="CP384" s="346" t="s">
        <v>3320</v>
      </c>
      <c r="CQ384" s="346" t="s">
        <v>3320</v>
      </c>
      <c r="CR384" s="346" t="s">
        <v>3320</v>
      </c>
      <c r="CS384" s="346" t="s">
        <v>3320</v>
      </c>
      <c r="CT384" s="346" t="s">
        <v>3320</v>
      </c>
      <c r="CU384" s="346" t="s">
        <v>3320</v>
      </c>
      <c r="CV384" s="346" t="s">
        <v>3320</v>
      </c>
      <c r="CW384" s="346" t="s">
        <v>3320</v>
      </c>
      <c r="CX384" s="346" t="s">
        <v>3320</v>
      </c>
      <c r="CY384" s="346" t="s">
        <v>3320</v>
      </c>
      <c r="CZ384" s="346" t="s">
        <v>3320</v>
      </c>
      <c r="DA384" s="346" t="s">
        <v>3320</v>
      </c>
      <c r="DB384" s="346" t="s">
        <v>3320</v>
      </c>
      <c r="DC384" s="346" t="s">
        <v>3320</v>
      </c>
      <c r="DD384" s="346" t="s">
        <v>3320</v>
      </c>
      <c r="DE384" s="346" t="s">
        <v>3320</v>
      </c>
      <c r="DF384" s="346" t="s">
        <v>3320</v>
      </c>
      <c r="DG384" s="346" t="s">
        <v>3320</v>
      </c>
      <c r="DH384" s="346" t="s">
        <v>3320</v>
      </c>
      <c r="DI384" s="346" t="s">
        <v>3320</v>
      </c>
      <c r="DJ384" s="346" t="s">
        <v>3320</v>
      </c>
      <c r="DK384" s="346" t="s">
        <v>3320</v>
      </c>
      <c r="DL384" s="346" t="s">
        <v>3320</v>
      </c>
      <c r="DM384" s="346" t="s">
        <v>3320</v>
      </c>
      <c r="DN384" s="346" t="s">
        <v>3320</v>
      </c>
      <c r="DO384" s="346" t="s">
        <v>3320</v>
      </c>
      <c r="DP384" s="346" t="s">
        <v>3320</v>
      </c>
      <c r="DQ384" s="346" t="s">
        <v>3320</v>
      </c>
      <c r="DR384" s="346" t="s">
        <v>3320</v>
      </c>
      <c r="DS384" s="346" t="s">
        <v>3320</v>
      </c>
      <c r="DT384" s="346" t="s">
        <v>3320</v>
      </c>
      <c r="DU384" s="346" t="s">
        <v>3320</v>
      </c>
      <c r="DV384" s="346" t="s">
        <v>3320</v>
      </c>
      <c r="DW384" s="346" t="s">
        <v>3320</v>
      </c>
      <c r="DX384" s="346" t="s">
        <v>3320</v>
      </c>
      <c r="DY384" s="346" t="s">
        <v>3320</v>
      </c>
      <c r="DZ384" s="346" t="s">
        <v>3320</v>
      </c>
      <c r="EA384" s="346" t="s">
        <v>3320</v>
      </c>
      <c r="EB384" s="346" t="s">
        <v>3320</v>
      </c>
      <c r="EC384" s="346" t="s">
        <v>3320</v>
      </c>
      <c r="ED384" s="346" t="s">
        <v>3320</v>
      </c>
      <c r="EE384" s="346" t="s">
        <v>3320</v>
      </c>
      <c r="EF384" s="345">
        <v>88759000</v>
      </c>
      <c r="EG384" s="346" t="s">
        <v>733</v>
      </c>
      <c r="EH384" s="346" t="s">
        <v>733</v>
      </c>
      <c r="EI384" s="346" t="s">
        <v>733</v>
      </c>
      <c r="EJ384" s="346" t="s">
        <v>733</v>
      </c>
      <c r="EK384" s="346" t="s">
        <v>87</v>
      </c>
      <c r="EL384" s="346" t="s">
        <v>12392</v>
      </c>
      <c r="EM384" s="179" t="s">
        <v>12393</v>
      </c>
      <c r="EN384" s="348"/>
      <c r="EO384" s="346" t="s">
        <v>10191</v>
      </c>
      <c r="EP384" s="345">
        <v>88759000</v>
      </c>
      <c r="EQ384" s="345">
        <v>9418000</v>
      </c>
      <c r="ER384" s="346" t="s">
        <v>3320</v>
      </c>
      <c r="ES384" s="346" t="s">
        <v>3320</v>
      </c>
      <c r="ET384" s="346" t="s">
        <v>5674</v>
      </c>
      <c r="EU384" s="346" t="s">
        <v>1214</v>
      </c>
      <c r="EV384" s="346" t="s">
        <v>1214</v>
      </c>
      <c r="EW384" s="346" t="s">
        <v>3320</v>
      </c>
      <c r="EX384" s="346" t="s">
        <v>1214</v>
      </c>
      <c r="EY384" s="346" t="s">
        <v>1214</v>
      </c>
      <c r="EZ384" s="346" t="s">
        <v>1214</v>
      </c>
      <c r="FA384" s="346" t="s">
        <v>733</v>
      </c>
      <c r="FB384" s="346" t="s">
        <v>1214</v>
      </c>
      <c r="FC384" s="346" t="s">
        <v>3320</v>
      </c>
      <c r="FD384" s="346" t="s">
        <v>3320</v>
      </c>
      <c r="FE384" s="346" t="s">
        <v>733</v>
      </c>
      <c r="FF384" s="346" t="s">
        <v>6029</v>
      </c>
      <c r="FG384" s="346" t="s">
        <v>733</v>
      </c>
      <c r="FH384" s="346" t="s">
        <v>5679</v>
      </c>
      <c r="FI384" s="346" t="s">
        <v>3320</v>
      </c>
      <c r="FJ384" s="346" t="s">
        <v>3320</v>
      </c>
      <c r="FK384" s="345">
        <v>0.6</v>
      </c>
      <c r="FL384" s="346" t="s">
        <v>733</v>
      </c>
      <c r="FM384" s="346" t="s">
        <v>5679</v>
      </c>
      <c r="FN384" s="346" t="s">
        <v>5680</v>
      </c>
      <c r="FO384" s="346" t="s">
        <v>733</v>
      </c>
      <c r="FP384" s="346" t="s">
        <v>3320</v>
      </c>
      <c r="FQ384" s="346" t="s">
        <v>10192</v>
      </c>
      <c r="FR384" s="346" t="s">
        <v>10193</v>
      </c>
      <c r="FS384" s="346" t="s">
        <v>5683</v>
      </c>
      <c r="FT384" s="346" t="s">
        <v>5683</v>
      </c>
      <c r="FU384" s="346" t="s">
        <v>5684</v>
      </c>
      <c r="FV384" s="346" t="s">
        <v>3320</v>
      </c>
      <c r="FW384" s="346" t="s">
        <v>3320</v>
      </c>
      <c r="FX384" s="350">
        <v>46079.784571759257</v>
      </c>
      <c r="FY384" s="346" t="s">
        <v>3320</v>
      </c>
      <c r="FZ384" s="346" t="s">
        <v>10029</v>
      </c>
      <c r="GA384" s="346" t="s">
        <v>3320</v>
      </c>
      <c r="GB384" s="346" t="s">
        <v>3320</v>
      </c>
      <c r="GC384" s="346" t="s">
        <v>3320</v>
      </c>
      <c r="GD384" s="346" t="s">
        <v>3320</v>
      </c>
      <c r="GE384" s="346" t="s">
        <v>3320</v>
      </c>
      <c r="GF384" s="346" t="s">
        <v>3320</v>
      </c>
      <c r="GG384" s="346" t="s">
        <v>3320</v>
      </c>
      <c r="GH384" s="346" t="s">
        <v>3320</v>
      </c>
      <c r="GI384" s="346" t="s">
        <v>3320</v>
      </c>
      <c r="GJ384" s="346" t="s">
        <v>3320</v>
      </c>
      <c r="GK384" s="346" t="s">
        <v>3320</v>
      </c>
      <c r="GL384" s="346" t="s">
        <v>3320</v>
      </c>
      <c r="GM384" s="346" t="s">
        <v>3320</v>
      </c>
      <c r="GN384" s="346" t="s">
        <v>3320</v>
      </c>
      <c r="GO384" s="346" t="s">
        <v>3320</v>
      </c>
      <c r="GP384" s="346" t="s">
        <v>3320</v>
      </c>
      <c r="GQ384" s="346" t="s">
        <v>3320</v>
      </c>
      <c r="GR384" s="346" t="s">
        <v>3320</v>
      </c>
      <c r="GS384" s="346" t="s">
        <v>3320</v>
      </c>
      <c r="GT384" s="346" t="s">
        <v>3320</v>
      </c>
      <c r="GU384" s="346" t="s">
        <v>3320</v>
      </c>
      <c r="GV384" s="346" t="s">
        <v>3320</v>
      </c>
      <c r="GW384" s="346" t="s">
        <v>3320</v>
      </c>
      <c r="GX384" s="346" t="s">
        <v>3320</v>
      </c>
      <c r="GY384" s="346" t="s">
        <v>3320</v>
      </c>
      <c r="GZ384" s="346" t="s">
        <v>3320</v>
      </c>
      <c r="HA384" s="346" t="s">
        <v>3320</v>
      </c>
      <c r="HB384" s="346" t="s">
        <v>3320</v>
      </c>
      <c r="HC384" s="346" t="s">
        <v>3320</v>
      </c>
      <c r="HD384" s="346" t="s">
        <v>3320</v>
      </c>
      <c r="HE384" s="346" t="s">
        <v>3320</v>
      </c>
      <c r="HF384" s="346" t="s">
        <v>3320</v>
      </c>
      <c r="HG384" s="346" t="s">
        <v>3320</v>
      </c>
      <c r="HH384" s="346" t="s">
        <v>3320</v>
      </c>
      <c r="HI384" s="346" t="s">
        <v>3320</v>
      </c>
      <c r="HJ384" s="346" t="s">
        <v>3320</v>
      </c>
      <c r="HK384" s="346" t="s">
        <v>3320</v>
      </c>
      <c r="HL384" s="346" t="s">
        <v>3320</v>
      </c>
    </row>
    <row r="385" spans="1:220" ht="15.75" thickBot="1">
      <c r="A385" s="344" t="s">
        <v>11522</v>
      </c>
      <c r="B385" s="345">
        <v>979</v>
      </c>
      <c r="C385" s="346" t="s">
        <v>12394</v>
      </c>
      <c r="D385" s="346" t="s">
        <v>5698</v>
      </c>
      <c r="E385" s="345">
        <v>979</v>
      </c>
      <c r="F385" s="346" t="s">
        <v>6413</v>
      </c>
      <c r="G385" s="346" t="s">
        <v>6414</v>
      </c>
      <c r="H385" s="346" t="s">
        <v>3326</v>
      </c>
      <c r="I385" s="346" t="s">
        <v>5698</v>
      </c>
      <c r="J385" s="346" t="s">
        <v>6416</v>
      </c>
      <c r="K385" s="346" t="s">
        <v>6417</v>
      </c>
      <c r="L385" s="346" t="s">
        <v>5698</v>
      </c>
      <c r="M385" s="346" t="s">
        <v>5698</v>
      </c>
      <c r="N385" s="346" t="s">
        <v>6420</v>
      </c>
      <c r="O385" s="346" t="s">
        <v>6421</v>
      </c>
      <c r="P385" s="346" t="s">
        <v>3320</v>
      </c>
      <c r="Q385" s="346" t="s">
        <v>6422</v>
      </c>
      <c r="R385" s="346" t="s">
        <v>5698</v>
      </c>
      <c r="S385" s="346" t="s">
        <v>6423</v>
      </c>
      <c r="T385" s="346" t="s">
        <v>6424</v>
      </c>
      <c r="U385" s="346" t="s">
        <v>6425</v>
      </c>
      <c r="V385" s="346" t="s">
        <v>733</v>
      </c>
      <c r="W385" s="346" t="s">
        <v>733</v>
      </c>
      <c r="X385" s="346" t="s">
        <v>733</v>
      </c>
      <c r="Y385" s="346" t="s">
        <v>3320</v>
      </c>
      <c r="Z385" s="346" t="s">
        <v>6426</v>
      </c>
      <c r="AA385" s="346" t="s">
        <v>733</v>
      </c>
      <c r="AB385" s="346" t="s">
        <v>6427</v>
      </c>
      <c r="AC385" s="346" t="s">
        <v>6428</v>
      </c>
      <c r="AD385" s="346" t="s">
        <v>6429</v>
      </c>
      <c r="AE385" s="346" t="s">
        <v>6430</v>
      </c>
      <c r="AF385" s="346" t="s">
        <v>6431</v>
      </c>
      <c r="AG385" s="346" t="s">
        <v>6432</v>
      </c>
      <c r="AH385" s="346" t="s">
        <v>3320</v>
      </c>
      <c r="AI385" s="346" t="s">
        <v>3320</v>
      </c>
      <c r="AJ385" s="346" t="s">
        <v>3320</v>
      </c>
      <c r="AK385" s="346" t="s">
        <v>3320</v>
      </c>
      <c r="AL385" s="346" t="s">
        <v>3320</v>
      </c>
      <c r="AM385" s="346" t="s">
        <v>3320</v>
      </c>
      <c r="AN385" s="346" t="s">
        <v>3320</v>
      </c>
      <c r="AO385" s="346" t="s">
        <v>3320</v>
      </c>
      <c r="AP385" s="346" t="s">
        <v>3320</v>
      </c>
      <c r="AQ385" s="346" t="s">
        <v>3320</v>
      </c>
      <c r="AR385" s="346" t="s">
        <v>3320</v>
      </c>
      <c r="AS385" s="346" t="s">
        <v>3320</v>
      </c>
      <c r="AT385" s="346" t="s">
        <v>3320</v>
      </c>
      <c r="AU385" s="346" t="s">
        <v>3320</v>
      </c>
      <c r="AV385" s="346" t="s">
        <v>3320</v>
      </c>
      <c r="AW385" s="346" t="s">
        <v>3320</v>
      </c>
      <c r="AX385" s="346" t="s">
        <v>3320</v>
      </c>
      <c r="AY385" s="346" t="s">
        <v>3320</v>
      </c>
      <c r="AZ385" s="346" t="s">
        <v>3320</v>
      </c>
      <c r="BA385" s="346" t="s">
        <v>3320</v>
      </c>
      <c r="BB385" s="346" t="s">
        <v>3320</v>
      </c>
      <c r="BC385" s="346" t="s">
        <v>3320</v>
      </c>
      <c r="BD385" s="348"/>
      <c r="BE385" s="346" t="s">
        <v>3320</v>
      </c>
      <c r="BF385" s="346" t="s">
        <v>3320</v>
      </c>
      <c r="BG385" s="346" t="s">
        <v>3320</v>
      </c>
      <c r="BH385" s="346" t="s">
        <v>3320</v>
      </c>
      <c r="BI385" s="346" t="s">
        <v>3320</v>
      </c>
      <c r="BJ385" s="346" t="s">
        <v>3320</v>
      </c>
      <c r="BK385" s="346" t="s">
        <v>3320</v>
      </c>
      <c r="BL385" s="346" t="s">
        <v>3320</v>
      </c>
      <c r="BM385" s="346" t="s">
        <v>3320</v>
      </c>
      <c r="BN385" s="346" t="s">
        <v>3320</v>
      </c>
      <c r="BO385" s="346" t="s">
        <v>3320</v>
      </c>
      <c r="BP385" s="346" t="s">
        <v>3320</v>
      </c>
      <c r="BQ385" s="346" t="s">
        <v>3320</v>
      </c>
      <c r="BR385" s="346" t="s">
        <v>3320</v>
      </c>
      <c r="BS385" s="346" t="s">
        <v>3320</v>
      </c>
      <c r="BT385" s="346" t="s">
        <v>3320</v>
      </c>
      <c r="BU385" s="346" t="s">
        <v>3320</v>
      </c>
      <c r="BV385" s="346" t="s">
        <v>3320</v>
      </c>
      <c r="BW385" s="346" t="s">
        <v>3320</v>
      </c>
      <c r="BX385" s="348"/>
      <c r="BY385" s="346" t="s">
        <v>3320</v>
      </c>
      <c r="BZ385" s="346" t="s">
        <v>3320</v>
      </c>
      <c r="CA385" s="346" t="s">
        <v>3320</v>
      </c>
      <c r="CB385" s="346" t="s">
        <v>3320</v>
      </c>
      <c r="CC385" s="346" t="s">
        <v>3320</v>
      </c>
      <c r="CD385" s="346" t="s">
        <v>3320</v>
      </c>
      <c r="CE385" s="346" t="s">
        <v>3320</v>
      </c>
      <c r="CF385" s="346" t="s">
        <v>3320</v>
      </c>
      <c r="CG385" s="346" t="s">
        <v>3320</v>
      </c>
      <c r="CH385" s="348"/>
      <c r="CI385" s="346" t="s">
        <v>3320</v>
      </c>
      <c r="CJ385" s="346" t="s">
        <v>3320</v>
      </c>
      <c r="CK385" s="346" t="s">
        <v>3320</v>
      </c>
      <c r="CL385" s="346" t="s">
        <v>3320</v>
      </c>
      <c r="CM385" s="346" t="s">
        <v>3320</v>
      </c>
      <c r="CN385" s="346" t="s">
        <v>3320</v>
      </c>
      <c r="CO385" s="346" t="s">
        <v>3320</v>
      </c>
      <c r="CP385" s="346" t="s">
        <v>3320</v>
      </c>
      <c r="CQ385" s="346" t="s">
        <v>3320</v>
      </c>
      <c r="CR385" s="346" t="s">
        <v>3320</v>
      </c>
      <c r="CS385" s="346" t="s">
        <v>3320</v>
      </c>
      <c r="CT385" s="346" t="s">
        <v>3320</v>
      </c>
      <c r="CU385" s="346" t="s">
        <v>3320</v>
      </c>
      <c r="CV385" s="346" t="s">
        <v>3320</v>
      </c>
      <c r="CW385" s="346" t="s">
        <v>3320</v>
      </c>
      <c r="CX385" s="346" t="s">
        <v>3320</v>
      </c>
      <c r="CY385" s="346" t="s">
        <v>3320</v>
      </c>
      <c r="CZ385" s="346" t="s">
        <v>3320</v>
      </c>
      <c r="DA385" s="346" t="s">
        <v>3320</v>
      </c>
      <c r="DB385" s="346" t="s">
        <v>3320</v>
      </c>
      <c r="DC385" s="346" t="s">
        <v>3320</v>
      </c>
      <c r="DD385" s="346" t="s">
        <v>3320</v>
      </c>
      <c r="DE385" s="346" t="s">
        <v>3320</v>
      </c>
      <c r="DF385" s="346" t="s">
        <v>3320</v>
      </c>
      <c r="DG385" s="346" t="s">
        <v>3320</v>
      </c>
      <c r="DH385" s="346" t="s">
        <v>3320</v>
      </c>
      <c r="DI385" s="346" t="s">
        <v>3320</v>
      </c>
      <c r="DJ385" s="346" t="s">
        <v>3320</v>
      </c>
      <c r="DK385" s="346" t="s">
        <v>3320</v>
      </c>
      <c r="DL385" s="346" t="s">
        <v>3320</v>
      </c>
      <c r="DM385" s="346" t="s">
        <v>3320</v>
      </c>
      <c r="DN385" s="346" t="s">
        <v>3320</v>
      </c>
      <c r="DO385" s="346" t="s">
        <v>3320</v>
      </c>
      <c r="DP385" s="346" t="s">
        <v>3320</v>
      </c>
      <c r="DQ385" s="346" t="s">
        <v>3320</v>
      </c>
      <c r="DR385" s="346" t="s">
        <v>3320</v>
      </c>
      <c r="DS385" s="346" t="s">
        <v>3320</v>
      </c>
      <c r="DT385" s="346" t="s">
        <v>3320</v>
      </c>
      <c r="DU385" s="346" t="s">
        <v>3320</v>
      </c>
      <c r="DV385" s="346" t="s">
        <v>3320</v>
      </c>
      <c r="DW385" s="346" t="s">
        <v>3320</v>
      </c>
      <c r="DX385" s="346" t="s">
        <v>3320</v>
      </c>
      <c r="DY385" s="346" t="s">
        <v>3320</v>
      </c>
      <c r="DZ385" s="346" t="s">
        <v>3320</v>
      </c>
      <c r="EA385" s="346" t="s">
        <v>3320</v>
      </c>
      <c r="EB385" s="346" t="s">
        <v>3320</v>
      </c>
      <c r="EC385" s="346" t="s">
        <v>3320</v>
      </c>
      <c r="ED385" s="346" t="s">
        <v>3320</v>
      </c>
      <c r="EE385" s="346" t="s">
        <v>3320</v>
      </c>
      <c r="EF385" s="346" t="s">
        <v>3320</v>
      </c>
      <c r="EG385" s="346" t="s">
        <v>3320</v>
      </c>
      <c r="EH385" s="346" t="s">
        <v>3320</v>
      </c>
      <c r="EI385" s="346" t="s">
        <v>3320</v>
      </c>
      <c r="EJ385" s="346" t="s">
        <v>3320</v>
      </c>
      <c r="EK385" s="346" t="s">
        <v>3320</v>
      </c>
      <c r="EL385" s="346" t="s">
        <v>3320</v>
      </c>
      <c r="EM385" s="346" t="s">
        <v>3320</v>
      </c>
      <c r="EN385" s="348"/>
      <c r="EO385" s="346" t="s">
        <v>3320</v>
      </c>
      <c r="EP385" s="346" t="s">
        <v>3320</v>
      </c>
      <c r="EQ385" s="346" t="s">
        <v>3320</v>
      </c>
      <c r="ER385" s="346" t="s">
        <v>3320</v>
      </c>
      <c r="ES385" s="346" t="s">
        <v>3320</v>
      </c>
      <c r="ET385" s="346" t="s">
        <v>3320</v>
      </c>
      <c r="EU385" s="346" t="s">
        <v>3320</v>
      </c>
      <c r="EV385" s="346" t="s">
        <v>3320</v>
      </c>
      <c r="EW385" s="346" t="s">
        <v>3320</v>
      </c>
      <c r="EX385" s="346" t="s">
        <v>3320</v>
      </c>
      <c r="EY385" s="346" t="s">
        <v>3320</v>
      </c>
      <c r="EZ385" s="346" t="s">
        <v>3320</v>
      </c>
      <c r="FA385" s="346" t="s">
        <v>3320</v>
      </c>
      <c r="FB385" s="346" t="s">
        <v>3320</v>
      </c>
      <c r="FC385" s="346" t="s">
        <v>3320</v>
      </c>
      <c r="FD385" s="346" t="s">
        <v>3320</v>
      </c>
      <c r="FE385" s="346" t="s">
        <v>1214</v>
      </c>
      <c r="FF385" s="346" t="s">
        <v>3320</v>
      </c>
      <c r="FG385" s="346" t="s">
        <v>3320</v>
      </c>
      <c r="FH385" s="346" t="s">
        <v>3320</v>
      </c>
      <c r="FI385" s="346" t="s">
        <v>3320</v>
      </c>
      <c r="FJ385" s="346" t="s">
        <v>3320</v>
      </c>
      <c r="FK385" s="346" t="s">
        <v>3320</v>
      </c>
      <c r="FL385" s="346" t="s">
        <v>3320</v>
      </c>
      <c r="FM385" s="346" t="s">
        <v>3320</v>
      </c>
      <c r="FN385" s="346" t="s">
        <v>3320</v>
      </c>
      <c r="FO385" s="346" t="s">
        <v>3320</v>
      </c>
      <c r="FP385" s="346" t="s">
        <v>3320</v>
      </c>
      <c r="FQ385" s="346" t="s">
        <v>3320</v>
      </c>
      <c r="FR385" s="346" t="s">
        <v>3320</v>
      </c>
      <c r="FS385" s="346" t="s">
        <v>3320</v>
      </c>
      <c r="FT385" s="346" t="s">
        <v>3320</v>
      </c>
      <c r="FU385" s="346" t="s">
        <v>3320</v>
      </c>
      <c r="FV385" s="346" t="s">
        <v>3320</v>
      </c>
      <c r="FW385" s="346" t="s">
        <v>3320</v>
      </c>
      <c r="FX385" s="350">
        <v>46080.636886574073</v>
      </c>
      <c r="FY385" s="346" t="s">
        <v>3320</v>
      </c>
      <c r="FZ385" s="346" t="s">
        <v>10029</v>
      </c>
      <c r="GA385" s="346" t="s">
        <v>3320</v>
      </c>
      <c r="GB385" s="346" t="s">
        <v>3320</v>
      </c>
      <c r="GC385" s="346" t="s">
        <v>3320</v>
      </c>
      <c r="GD385" s="346" t="s">
        <v>3320</v>
      </c>
      <c r="GE385" s="346" t="s">
        <v>3320</v>
      </c>
      <c r="GF385" s="346" t="s">
        <v>3320</v>
      </c>
      <c r="GG385" s="346" t="s">
        <v>3320</v>
      </c>
      <c r="GH385" s="346" t="s">
        <v>3320</v>
      </c>
      <c r="GI385" s="346" t="s">
        <v>3320</v>
      </c>
      <c r="GJ385" s="346" t="s">
        <v>3320</v>
      </c>
      <c r="GK385" s="346" t="s">
        <v>3320</v>
      </c>
      <c r="GL385" s="346" t="s">
        <v>3320</v>
      </c>
      <c r="GM385" s="346" t="s">
        <v>3320</v>
      </c>
      <c r="GN385" s="346" t="s">
        <v>3320</v>
      </c>
      <c r="GO385" s="346" t="s">
        <v>3320</v>
      </c>
      <c r="GP385" s="346" t="s">
        <v>3320</v>
      </c>
      <c r="GQ385" s="346" t="s">
        <v>3320</v>
      </c>
      <c r="GR385" s="346" t="s">
        <v>3320</v>
      </c>
      <c r="GS385" s="346" t="s">
        <v>3320</v>
      </c>
      <c r="GT385" s="346" t="s">
        <v>3320</v>
      </c>
      <c r="GU385" s="346" t="s">
        <v>3320</v>
      </c>
      <c r="GV385" s="346" t="s">
        <v>3320</v>
      </c>
      <c r="GW385" s="346" t="s">
        <v>3320</v>
      </c>
      <c r="GX385" s="346" t="s">
        <v>3320</v>
      </c>
      <c r="GY385" s="346" t="s">
        <v>3320</v>
      </c>
      <c r="GZ385" s="346" t="s">
        <v>3320</v>
      </c>
      <c r="HA385" s="346" t="s">
        <v>3320</v>
      </c>
      <c r="HB385" s="346" t="s">
        <v>3320</v>
      </c>
      <c r="HC385" s="346" t="s">
        <v>3320</v>
      </c>
      <c r="HD385" s="346" t="s">
        <v>3320</v>
      </c>
      <c r="HE385" s="346" t="s">
        <v>3320</v>
      </c>
      <c r="HF385" s="346" t="s">
        <v>3320</v>
      </c>
      <c r="HG385" s="346" t="s">
        <v>3320</v>
      </c>
      <c r="HH385" s="346" t="s">
        <v>3320</v>
      </c>
      <c r="HI385" s="346" t="s">
        <v>3320</v>
      </c>
      <c r="HJ385" s="346" t="s">
        <v>3320</v>
      </c>
      <c r="HK385" s="346" t="s">
        <v>3320</v>
      </c>
      <c r="HL385" s="346" t="s">
        <v>3320</v>
      </c>
    </row>
    <row r="386" spans="1:220" ht="15.75" thickBot="1">
      <c r="A386" s="344" t="s">
        <v>11522</v>
      </c>
      <c r="B386" s="345">
        <v>903</v>
      </c>
      <c r="C386" s="346" t="s">
        <v>12395</v>
      </c>
      <c r="D386" s="346" t="s">
        <v>5698</v>
      </c>
      <c r="E386" s="345">
        <v>903</v>
      </c>
      <c r="F386" s="346" t="s">
        <v>5641</v>
      </c>
      <c r="G386" s="346" t="s">
        <v>525</v>
      </c>
      <c r="H386" s="346" t="s">
        <v>7682</v>
      </c>
      <c r="I386" s="346" t="s">
        <v>5643</v>
      </c>
      <c r="J386" s="346" t="s">
        <v>520</v>
      </c>
      <c r="K386" s="346" t="s">
        <v>525</v>
      </c>
      <c r="L386" s="346" t="s">
        <v>7542</v>
      </c>
      <c r="M386" s="346" t="s">
        <v>5648</v>
      </c>
      <c r="N386" s="346" t="s">
        <v>5649</v>
      </c>
      <c r="O386" s="346" t="s">
        <v>5650</v>
      </c>
      <c r="P386" s="346" t="s">
        <v>525</v>
      </c>
      <c r="Q386" s="346" t="s">
        <v>5651</v>
      </c>
      <c r="R386" s="346" t="s">
        <v>5652</v>
      </c>
      <c r="S386" s="346" t="s">
        <v>5653</v>
      </c>
      <c r="T386" s="346" t="s">
        <v>5654</v>
      </c>
      <c r="U386" s="346" t="s">
        <v>5655</v>
      </c>
      <c r="V386" s="346" t="s">
        <v>733</v>
      </c>
      <c r="W386" s="346" t="s">
        <v>733</v>
      </c>
      <c r="X386" s="346" t="s">
        <v>733</v>
      </c>
      <c r="Y386" s="346" t="s">
        <v>3320</v>
      </c>
      <c r="Z386" s="346" t="s">
        <v>5656</v>
      </c>
      <c r="AA386" s="346" t="s">
        <v>733</v>
      </c>
      <c r="AB386" s="346" t="s">
        <v>5657</v>
      </c>
      <c r="AC386" s="346" t="s">
        <v>5658</v>
      </c>
      <c r="AD386" s="346" t="s">
        <v>5659</v>
      </c>
      <c r="AE386" s="346" t="s">
        <v>5660</v>
      </c>
      <c r="AF386" s="346" t="s">
        <v>5661</v>
      </c>
      <c r="AG386" s="346" t="s">
        <v>5662</v>
      </c>
      <c r="AH386" s="346" t="s">
        <v>1214</v>
      </c>
      <c r="AI386" s="346" t="s">
        <v>3320</v>
      </c>
      <c r="AJ386" s="346" t="s">
        <v>5747</v>
      </c>
      <c r="AK386" s="346" t="s">
        <v>7683</v>
      </c>
      <c r="AL386" s="346" t="s">
        <v>5665</v>
      </c>
      <c r="AM386" s="347">
        <v>46935</v>
      </c>
      <c r="AN386" s="345">
        <v>18</v>
      </c>
      <c r="AO386" s="345">
        <v>67</v>
      </c>
      <c r="AP386" s="346" t="s">
        <v>5666</v>
      </c>
      <c r="AQ386" s="345">
        <v>357</v>
      </c>
      <c r="AR386" s="345">
        <v>172.3</v>
      </c>
      <c r="AS386" s="346" t="s">
        <v>733</v>
      </c>
      <c r="AT386" s="345">
        <v>25.7</v>
      </c>
      <c r="AU386" s="346" t="s">
        <v>1214</v>
      </c>
      <c r="AV386" s="345">
        <v>650</v>
      </c>
      <c r="AW386" s="346" t="s">
        <v>5667</v>
      </c>
      <c r="AX386" s="346" t="s">
        <v>5668</v>
      </c>
      <c r="AY386" s="346" t="s">
        <v>3320</v>
      </c>
      <c r="AZ386" s="346" t="s">
        <v>733</v>
      </c>
      <c r="BA386" s="346" t="s">
        <v>1214</v>
      </c>
      <c r="BB386" s="345">
        <v>1870.79</v>
      </c>
      <c r="BC386" s="345">
        <v>1798.04</v>
      </c>
      <c r="BD386" s="346" t="s">
        <v>12396</v>
      </c>
      <c r="BE386" s="345">
        <v>365</v>
      </c>
      <c r="BF386" s="345">
        <v>90</v>
      </c>
      <c r="BG386" s="345">
        <v>98</v>
      </c>
      <c r="BH386" s="345">
        <v>20</v>
      </c>
      <c r="BI386" s="347">
        <v>46387</v>
      </c>
      <c r="BJ386" s="345">
        <v>0.4</v>
      </c>
      <c r="BK386" s="345">
        <v>8</v>
      </c>
      <c r="BL386" s="346" t="s">
        <v>12397</v>
      </c>
      <c r="BM386" s="345">
        <v>886230</v>
      </c>
      <c r="BN386" s="346" t="s">
        <v>3320</v>
      </c>
      <c r="BO386" s="346" t="s">
        <v>3320</v>
      </c>
      <c r="BP386" s="346" t="s">
        <v>3320</v>
      </c>
      <c r="BQ386" s="346" t="s">
        <v>3320</v>
      </c>
      <c r="BR386" s="346" t="s">
        <v>3320</v>
      </c>
      <c r="BS386" s="346" t="s">
        <v>3320</v>
      </c>
      <c r="BT386" s="346" t="s">
        <v>3320</v>
      </c>
      <c r="BU386" s="346" t="s">
        <v>3320</v>
      </c>
      <c r="BV386" s="346" t="s">
        <v>3320</v>
      </c>
      <c r="BW386" s="346" t="s">
        <v>3320</v>
      </c>
      <c r="BX386" s="348"/>
      <c r="BY386" s="346" t="s">
        <v>3320</v>
      </c>
      <c r="BZ386" s="346" t="s">
        <v>3320</v>
      </c>
      <c r="CA386" s="346" t="s">
        <v>3320</v>
      </c>
      <c r="CB386" s="346" t="s">
        <v>3320</v>
      </c>
      <c r="CC386" s="346" t="s">
        <v>3320</v>
      </c>
      <c r="CD386" s="346" t="s">
        <v>3320</v>
      </c>
      <c r="CE386" s="346" t="s">
        <v>3320</v>
      </c>
      <c r="CF386" s="346" t="s">
        <v>3320</v>
      </c>
      <c r="CG386" s="346" t="s">
        <v>3320</v>
      </c>
      <c r="CH386" s="348"/>
      <c r="CI386" s="346" t="s">
        <v>3320</v>
      </c>
      <c r="CJ386" s="346" t="s">
        <v>3320</v>
      </c>
      <c r="CK386" s="346" t="s">
        <v>3320</v>
      </c>
      <c r="CL386" s="346" t="s">
        <v>3320</v>
      </c>
      <c r="CM386" s="346" t="s">
        <v>3320</v>
      </c>
      <c r="CN386" s="346" t="s">
        <v>3320</v>
      </c>
      <c r="CO386" s="346" t="s">
        <v>3320</v>
      </c>
      <c r="CP386" s="346" t="s">
        <v>3320</v>
      </c>
      <c r="CQ386" s="346" t="s">
        <v>3320</v>
      </c>
      <c r="CR386" s="346" t="s">
        <v>3320</v>
      </c>
      <c r="CS386" s="346" t="s">
        <v>3320</v>
      </c>
      <c r="CT386" s="346" t="s">
        <v>3320</v>
      </c>
      <c r="CU386" s="346" t="s">
        <v>3320</v>
      </c>
      <c r="CV386" s="346" t="s">
        <v>3320</v>
      </c>
      <c r="CW386" s="346" t="s">
        <v>3320</v>
      </c>
      <c r="CX386" s="346" t="s">
        <v>3320</v>
      </c>
      <c r="CY386" s="346" t="s">
        <v>3320</v>
      </c>
      <c r="CZ386" s="346" t="s">
        <v>3320</v>
      </c>
      <c r="DA386" s="346" t="s">
        <v>3320</v>
      </c>
      <c r="DB386" s="346" t="s">
        <v>3320</v>
      </c>
      <c r="DC386" s="346" t="s">
        <v>3320</v>
      </c>
      <c r="DD386" s="346" t="s">
        <v>3320</v>
      </c>
      <c r="DE386" s="346" t="s">
        <v>3320</v>
      </c>
      <c r="DF386" s="346" t="s">
        <v>3320</v>
      </c>
      <c r="DG386" s="346" t="s">
        <v>3320</v>
      </c>
      <c r="DH386" s="346" t="s">
        <v>3320</v>
      </c>
      <c r="DI386" s="346" t="s">
        <v>3320</v>
      </c>
      <c r="DJ386" s="346" t="s">
        <v>3320</v>
      </c>
      <c r="DK386" s="346" t="s">
        <v>3320</v>
      </c>
      <c r="DL386" s="346" t="s">
        <v>3320</v>
      </c>
      <c r="DM386" s="346" t="s">
        <v>3320</v>
      </c>
      <c r="DN386" s="346" t="s">
        <v>3320</v>
      </c>
      <c r="DO386" s="346" t="s">
        <v>3320</v>
      </c>
      <c r="DP386" s="346" t="s">
        <v>3320</v>
      </c>
      <c r="DQ386" s="346" t="s">
        <v>3320</v>
      </c>
      <c r="DR386" s="346" t="s">
        <v>3320</v>
      </c>
      <c r="DS386" s="346" t="s">
        <v>3320</v>
      </c>
      <c r="DT386" s="346" t="s">
        <v>3320</v>
      </c>
      <c r="DU386" s="346" t="s">
        <v>3320</v>
      </c>
      <c r="DV386" s="346" t="s">
        <v>3320</v>
      </c>
      <c r="DW386" s="346" t="s">
        <v>3320</v>
      </c>
      <c r="DX386" s="346" t="s">
        <v>3320</v>
      </c>
      <c r="DY386" s="346" t="s">
        <v>3320</v>
      </c>
      <c r="DZ386" s="346" t="s">
        <v>3320</v>
      </c>
      <c r="EA386" s="346" t="s">
        <v>3320</v>
      </c>
      <c r="EB386" s="346" t="s">
        <v>3320</v>
      </c>
      <c r="EC386" s="346" t="s">
        <v>3320</v>
      </c>
      <c r="ED386" s="346" t="s">
        <v>3320</v>
      </c>
      <c r="EE386" s="346" t="s">
        <v>3320</v>
      </c>
      <c r="EF386" s="345">
        <v>88623000</v>
      </c>
      <c r="EG386" s="346" t="s">
        <v>733</v>
      </c>
      <c r="EH386" s="346" t="s">
        <v>733</v>
      </c>
      <c r="EI386" s="346" t="s">
        <v>733</v>
      </c>
      <c r="EJ386" s="346" t="s">
        <v>733</v>
      </c>
      <c r="EK386" s="346" t="s">
        <v>1699</v>
      </c>
      <c r="EL386" s="346" t="s">
        <v>7685</v>
      </c>
      <c r="EM386" s="179" t="s">
        <v>12398</v>
      </c>
      <c r="EN386" s="348"/>
      <c r="EO386" s="346" t="s">
        <v>3320</v>
      </c>
      <c r="EP386" s="346" t="s">
        <v>3320</v>
      </c>
      <c r="EQ386" s="346" t="s">
        <v>3320</v>
      </c>
      <c r="ER386" s="346" t="s">
        <v>3320</v>
      </c>
      <c r="ES386" s="346" t="s">
        <v>3320</v>
      </c>
      <c r="ET386" s="346" t="s">
        <v>3320</v>
      </c>
      <c r="EU386" s="346" t="s">
        <v>3320</v>
      </c>
      <c r="EV386" s="346" t="s">
        <v>3320</v>
      </c>
      <c r="EW386" s="346" t="s">
        <v>3320</v>
      </c>
      <c r="EX386" s="346" t="s">
        <v>3320</v>
      </c>
      <c r="EY386" s="346" t="s">
        <v>3320</v>
      </c>
      <c r="EZ386" s="346" t="s">
        <v>3320</v>
      </c>
      <c r="FA386" s="346" t="s">
        <v>3320</v>
      </c>
      <c r="FB386" s="346" t="s">
        <v>3320</v>
      </c>
      <c r="FC386" s="346" t="s">
        <v>3320</v>
      </c>
      <c r="FD386" s="346" t="s">
        <v>3320</v>
      </c>
      <c r="FE386" s="346" t="s">
        <v>1214</v>
      </c>
      <c r="FF386" s="346" t="s">
        <v>3320</v>
      </c>
      <c r="FG386" s="346" t="s">
        <v>3320</v>
      </c>
      <c r="FH386" s="346" t="s">
        <v>3320</v>
      </c>
      <c r="FI386" s="346" t="s">
        <v>3320</v>
      </c>
      <c r="FJ386" s="346" t="s">
        <v>3320</v>
      </c>
      <c r="FK386" s="346" t="s">
        <v>3320</v>
      </c>
      <c r="FL386" s="346" t="s">
        <v>3320</v>
      </c>
      <c r="FM386" s="346" t="s">
        <v>3320</v>
      </c>
      <c r="FN386" s="346" t="s">
        <v>3320</v>
      </c>
      <c r="FO386" s="346" t="s">
        <v>3320</v>
      </c>
      <c r="FP386" s="346" t="s">
        <v>3320</v>
      </c>
      <c r="FQ386" s="346" t="s">
        <v>3320</v>
      </c>
      <c r="FR386" s="346" t="s">
        <v>3320</v>
      </c>
      <c r="FS386" s="346" t="s">
        <v>3320</v>
      </c>
      <c r="FT386" s="346" t="s">
        <v>3320</v>
      </c>
      <c r="FU386" s="346" t="s">
        <v>3320</v>
      </c>
      <c r="FV386" s="346" t="s">
        <v>3320</v>
      </c>
      <c r="FW386" s="346" t="s">
        <v>3320</v>
      </c>
      <c r="FX386" s="350">
        <v>46079.863877314812</v>
      </c>
      <c r="FY386" s="346" t="s">
        <v>3320</v>
      </c>
      <c r="FZ386" s="346" t="s">
        <v>10029</v>
      </c>
      <c r="GA386" s="346" t="s">
        <v>3320</v>
      </c>
      <c r="GB386" s="346" t="s">
        <v>3320</v>
      </c>
      <c r="GC386" s="346" t="s">
        <v>3320</v>
      </c>
      <c r="GD386" s="346" t="s">
        <v>3320</v>
      </c>
      <c r="GE386" s="346" t="s">
        <v>3320</v>
      </c>
      <c r="GF386" s="346" t="s">
        <v>3320</v>
      </c>
      <c r="GG386" s="346" t="s">
        <v>3320</v>
      </c>
      <c r="GH386" s="346" t="s">
        <v>3320</v>
      </c>
      <c r="GI386" s="346" t="s">
        <v>3320</v>
      </c>
      <c r="GJ386" s="346" t="s">
        <v>3320</v>
      </c>
      <c r="GK386" s="346" t="s">
        <v>3320</v>
      </c>
      <c r="GL386" s="346" t="s">
        <v>3320</v>
      </c>
      <c r="GM386" s="346" t="s">
        <v>3320</v>
      </c>
      <c r="GN386" s="346" t="s">
        <v>3320</v>
      </c>
      <c r="GO386" s="346" t="s">
        <v>3320</v>
      </c>
      <c r="GP386" s="346" t="s">
        <v>3320</v>
      </c>
      <c r="GQ386" s="346" t="s">
        <v>3320</v>
      </c>
      <c r="GR386" s="346" t="s">
        <v>3320</v>
      </c>
      <c r="GS386" s="346" t="s">
        <v>3320</v>
      </c>
      <c r="GT386" s="346" t="s">
        <v>3320</v>
      </c>
      <c r="GU386" s="346" t="s">
        <v>3320</v>
      </c>
      <c r="GV386" s="346" t="s">
        <v>3320</v>
      </c>
      <c r="GW386" s="346" t="s">
        <v>3320</v>
      </c>
      <c r="GX386" s="346" t="s">
        <v>3320</v>
      </c>
      <c r="GY386" s="346" t="s">
        <v>3320</v>
      </c>
      <c r="GZ386" s="346" t="s">
        <v>3320</v>
      </c>
      <c r="HA386" s="346" t="s">
        <v>3320</v>
      </c>
      <c r="HB386" s="346" t="s">
        <v>3320</v>
      </c>
      <c r="HC386" s="346" t="s">
        <v>3320</v>
      </c>
      <c r="HD386" s="346" t="s">
        <v>3320</v>
      </c>
      <c r="HE386" s="346" t="s">
        <v>3320</v>
      </c>
      <c r="HF386" s="346" t="s">
        <v>3320</v>
      </c>
      <c r="HG386" s="346" t="s">
        <v>3320</v>
      </c>
      <c r="HH386" s="346" t="s">
        <v>3320</v>
      </c>
      <c r="HI386" s="346" t="s">
        <v>3320</v>
      </c>
      <c r="HJ386" s="346" t="s">
        <v>3320</v>
      </c>
      <c r="HK386" s="346" t="s">
        <v>3320</v>
      </c>
      <c r="HL386" s="346" t="s">
        <v>3320</v>
      </c>
    </row>
    <row r="387" spans="1:220" ht="15.75" thickBot="1">
      <c r="A387" s="344" t="s">
        <v>11522</v>
      </c>
      <c r="B387" s="345">
        <v>893</v>
      </c>
      <c r="C387" s="346" t="s">
        <v>12399</v>
      </c>
      <c r="D387" s="346" t="s">
        <v>5698</v>
      </c>
      <c r="E387" s="345">
        <v>893</v>
      </c>
      <c r="F387" s="346" t="s">
        <v>8395</v>
      </c>
      <c r="G387" s="346" t="s">
        <v>8396</v>
      </c>
      <c r="H387" s="346" t="s">
        <v>8397</v>
      </c>
      <c r="I387" s="346" t="s">
        <v>6342</v>
      </c>
      <c r="J387" s="346" t="s">
        <v>6660</v>
      </c>
      <c r="K387" s="346" t="s">
        <v>6662</v>
      </c>
      <c r="L387" s="346" t="s">
        <v>6663</v>
      </c>
      <c r="M387" s="346" t="s">
        <v>5698</v>
      </c>
      <c r="N387" s="346" t="s">
        <v>8401</v>
      </c>
      <c r="O387" s="346" t="s">
        <v>6665</v>
      </c>
      <c r="P387" s="346" t="s">
        <v>3320</v>
      </c>
      <c r="Q387" s="346" t="s">
        <v>8402</v>
      </c>
      <c r="R387" s="346" t="s">
        <v>5698</v>
      </c>
      <c r="S387" s="346" t="s">
        <v>8403</v>
      </c>
      <c r="T387" s="346" t="s">
        <v>6668</v>
      </c>
      <c r="U387" s="346" t="s">
        <v>6669</v>
      </c>
      <c r="V387" s="346" t="s">
        <v>733</v>
      </c>
      <c r="W387" s="346" t="s">
        <v>733</v>
      </c>
      <c r="X387" s="346" t="s">
        <v>733</v>
      </c>
      <c r="Y387" s="346" t="s">
        <v>3320</v>
      </c>
      <c r="Z387" s="346" t="s">
        <v>6670</v>
      </c>
      <c r="AA387" s="346" t="s">
        <v>733</v>
      </c>
      <c r="AB387" s="346" t="s">
        <v>6671</v>
      </c>
      <c r="AC387" s="346" t="s">
        <v>6672</v>
      </c>
      <c r="AD387" s="346" t="s">
        <v>6673</v>
      </c>
      <c r="AE387" s="346" t="s">
        <v>6674</v>
      </c>
      <c r="AF387" s="346" t="s">
        <v>6814</v>
      </c>
      <c r="AG387" s="346" t="s">
        <v>8404</v>
      </c>
      <c r="AH387" s="346" t="s">
        <v>1214</v>
      </c>
      <c r="AI387" s="346" t="s">
        <v>3320</v>
      </c>
      <c r="AJ387" s="346" t="s">
        <v>5955</v>
      </c>
      <c r="AK387" s="346" t="s">
        <v>3623</v>
      </c>
      <c r="AL387" s="346" t="s">
        <v>5665</v>
      </c>
      <c r="AM387" s="347">
        <v>47087</v>
      </c>
      <c r="AN387" s="345">
        <v>24</v>
      </c>
      <c r="AO387" s="345">
        <v>90</v>
      </c>
      <c r="AP387" s="346" t="s">
        <v>5666</v>
      </c>
      <c r="AQ387" s="345">
        <v>24</v>
      </c>
      <c r="AR387" s="345">
        <v>262.20999999999998</v>
      </c>
      <c r="AS387" s="346" t="s">
        <v>733</v>
      </c>
      <c r="AT387" s="346" t="s">
        <v>3320</v>
      </c>
      <c r="AU387" s="346" t="s">
        <v>3320</v>
      </c>
      <c r="AV387" s="346" t="s">
        <v>3320</v>
      </c>
      <c r="AW387" s="346" t="s">
        <v>3320</v>
      </c>
      <c r="AX387" s="346" t="s">
        <v>3320</v>
      </c>
      <c r="AY387" s="346" t="s">
        <v>3320</v>
      </c>
      <c r="AZ387" s="346" t="s">
        <v>3320</v>
      </c>
      <c r="BA387" s="346" t="s">
        <v>3320</v>
      </c>
      <c r="BB387" s="346" t="s">
        <v>3320</v>
      </c>
      <c r="BC387" s="346" t="s">
        <v>3320</v>
      </c>
      <c r="BD387" s="348"/>
      <c r="BE387" s="346" t="s">
        <v>3320</v>
      </c>
      <c r="BF387" s="346" t="s">
        <v>3320</v>
      </c>
      <c r="BG387" s="346" t="s">
        <v>3320</v>
      </c>
      <c r="BH387" s="346" t="s">
        <v>3320</v>
      </c>
      <c r="BI387" s="346" t="s">
        <v>3320</v>
      </c>
      <c r="BJ387" s="346" t="s">
        <v>3320</v>
      </c>
      <c r="BK387" s="346" t="s">
        <v>3320</v>
      </c>
      <c r="BL387" s="346" t="s">
        <v>3320</v>
      </c>
      <c r="BM387" s="346" t="s">
        <v>3320</v>
      </c>
      <c r="BN387" s="346" t="s">
        <v>3320</v>
      </c>
      <c r="BO387" s="346" t="s">
        <v>3320</v>
      </c>
      <c r="BP387" s="346" t="s">
        <v>3320</v>
      </c>
      <c r="BQ387" s="346" t="s">
        <v>3320</v>
      </c>
      <c r="BR387" s="346" t="s">
        <v>3320</v>
      </c>
      <c r="BS387" s="346" t="s">
        <v>3320</v>
      </c>
      <c r="BT387" s="346" t="s">
        <v>3320</v>
      </c>
      <c r="BU387" s="346" t="s">
        <v>3320</v>
      </c>
      <c r="BV387" s="346" t="s">
        <v>3320</v>
      </c>
      <c r="BW387" s="346" t="s">
        <v>3320</v>
      </c>
      <c r="BX387" s="348"/>
      <c r="BY387" s="346" t="s">
        <v>3320</v>
      </c>
      <c r="BZ387" s="346" t="s">
        <v>3320</v>
      </c>
      <c r="CA387" s="346" t="s">
        <v>3320</v>
      </c>
      <c r="CB387" s="346" t="s">
        <v>3320</v>
      </c>
      <c r="CC387" s="346" t="s">
        <v>3320</v>
      </c>
      <c r="CD387" s="346" t="s">
        <v>3320</v>
      </c>
      <c r="CE387" s="346" t="s">
        <v>3320</v>
      </c>
      <c r="CF387" s="346" t="s">
        <v>3320</v>
      </c>
      <c r="CG387" s="346" t="s">
        <v>3320</v>
      </c>
      <c r="CH387" s="348"/>
      <c r="CI387" s="346" t="s">
        <v>3320</v>
      </c>
      <c r="CJ387" s="346" t="s">
        <v>3320</v>
      </c>
      <c r="CK387" s="346" t="s">
        <v>3320</v>
      </c>
      <c r="CL387" s="346" t="s">
        <v>3320</v>
      </c>
      <c r="CM387" s="346" t="s">
        <v>3320</v>
      </c>
      <c r="CN387" s="346" t="s">
        <v>3320</v>
      </c>
      <c r="CO387" s="346" t="s">
        <v>3320</v>
      </c>
      <c r="CP387" s="346" t="s">
        <v>6577</v>
      </c>
      <c r="CQ387" s="346" t="s">
        <v>6362</v>
      </c>
      <c r="CR387" s="346" t="s">
        <v>12400</v>
      </c>
      <c r="CS387" s="346" t="s">
        <v>12401</v>
      </c>
      <c r="CT387" s="348"/>
      <c r="CU387" s="346" t="s">
        <v>12402</v>
      </c>
      <c r="CV387" s="346" t="s">
        <v>733</v>
      </c>
      <c r="CW387" s="346" t="s">
        <v>733</v>
      </c>
      <c r="CX387" s="346" t="s">
        <v>12403</v>
      </c>
      <c r="CY387" s="345">
        <v>36</v>
      </c>
      <c r="CZ387" s="345">
        <v>9</v>
      </c>
      <c r="DA387" s="346" t="s">
        <v>12404</v>
      </c>
      <c r="DB387" s="346" t="s">
        <v>6369</v>
      </c>
      <c r="DC387" s="346" t="s">
        <v>12405</v>
      </c>
      <c r="DD387" s="346" t="s">
        <v>12406</v>
      </c>
      <c r="DE387" s="346" t="s">
        <v>12407</v>
      </c>
      <c r="DF387" s="346" t="s">
        <v>12408</v>
      </c>
      <c r="DG387" s="346" t="s">
        <v>12409</v>
      </c>
      <c r="DH387" s="346" t="s">
        <v>3320</v>
      </c>
      <c r="DI387" s="346" t="s">
        <v>3320</v>
      </c>
      <c r="DJ387" s="346" t="s">
        <v>3320</v>
      </c>
      <c r="DK387" s="346" t="s">
        <v>3320</v>
      </c>
      <c r="DL387" s="346" t="s">
        <v>3320</v>
      </c>
      <c r="DM387" s="346" t="s">
        <v>3320</v>
      </c>
      <c r="DN387" s="346" t="s">
        <v>3320</v>
      </c>
      <c r="DO387" s="346" t="s">
        <v>3320</v>
      </c>
      <c r="DP387" s="346" t="s">
        <v>3320</v>
      </c>
      <c r="DQ387" s="346" t="s">
        <v>3320</v>
      </c>
      <c r="DR387" s="346" t="s">
        <v>3320</v>
      </c>
      <c r="DS387" s="346" t="s">
        <v>3320</v>
      </c>
      <c r="DT387" s="346" t="s">
        <v>3320</v>
      </c>
      <c r="DU387" s="346" t="s">
        <v>3320</v>
      </c>
      <c r="DV387" s="346" t="s">
        <v>3320</v>
      </c>
      <c r="DW387" s="346" t="s">
        <v>3320</v>
      </c>
      <c r="DX387" s="346" t="s">
        <v>3320</v>
      </c>
      <c r="DY387" s="346" t="s">
        <v>3320</v>
      </c>
      <c r="DZ387" s="346" t="s">
        <v>3320</v>
      </c>
      <c r="EA387" s="346" t="s">
        <v>3320</v>
      </c>
      <c r="EB387" s="346" t="s">
        <v>3320</v>
      </c>
      <c r="EC387" s="346" t="s">
        <v>3320</v>
      </c>
      <c r="ED387" s="346" t="s">
        <v>3320</v>
      </c>
      <c r="EE387" s="346" t="s">
        <v>3320</v>
      </c>
      <c r="EF387" s="345">
        <v>200200000</v>
      </c>
      <c r="EG387" s="346" t="s">
        <v>1214</v>
      </c>
      <c r="EH387" s="346" t="s">
        <v>733</v>
      </c>
      <c r="EI387" s="346" t="s">
        <v>733</v>
      </c>
      <c r="EJ387" s="346" t="s">
        <v>733</v>
      </c>
      <c r="EK387" s="346" t="s">
        <v>12084</v>
      </c>
      <c r="EL387" s="346" t="s">
        <v>12410</v>
      </c>
      <c r="EM387" s="179" t="s">
        <v>12411</v>
      </c>
      <c r="EN387" s="348"/>
      <c r="EO387" s="346" t="s">
        <v>10194</v>
      </c>
      <c r="EP387" s="345">
        <v>97740000</v>
      </c>
      <c r="EQ387" s="345">
        <v>25200000</v>
      </c>
      <c r="ER387" s="345">
        <v>790.98</v>
      </c>
      <c r="ES387" s="345">
        <v>119.85</v>
      </c>
      <c r="ET387" s="346" t="s">
        <v>10195</v>
      </c>
      <c r="EU387" s="346" t="s">
        <v>733</v>
      </c>
      <c r="EV387" s="346" t="s">
        <v>733</v>
      </c>
      <c r="EW387" s="346" t="s">
        <v>6683</v>
      </c>
      <c r="EX387" s="346" t="s">
        <v>733</v>
      </c>
      <c r="EY387" s="346" t="s">
        <v>733</v>
      </c>
      <c r="EZ387" s="346" t="s">
        <v>733</v>
      </c>
      <c r="FA387" s="346" t="s">
        <v>733</v>
      </c>
      <c r="FB387" s="346" t="s">
        <v>733</v>
      </c>
      <c r="FC387" s="346" t="s">
        <v>3320</v>
      </c>
      <c r="FD387" s="346" t="s">
        <v>3320</v>
      </c>
      <c r="FE387" s="346" t="s">
        <v>733</v>
      </c>
      <c r="FF387" s="346" t="s">
        <v>5721</v>
      </c>
      <c r="FG387" s="346" t="s">
        <v>733</v>
      </c>
      <c r="FH387" s="346" t="s">
        <v>5679</v>
      </c>
      <c r="FI387" s="346" t="s">
        <v>3320</v>
      </c>
      <c r="FJ387" s="346" t="s">
        <v>3320</v>
      </c>
      <c r="FK387" s="345">
        <v>2.5</v>
      </c>
      <c r="FL387" s="346" t="s">
        <v>733</v>
      </c>
      <c r="FM387" s="346" t="s">
        <v>5679</v>
      </c>
      <c r="FN387" s="346" t="s">
        <v>8411</v>
      </c>
      <c r="FO387" s="346" t="s">
        <v>1214</v>
      </c>
      <c r="FP387" s="346" t="s">
        <v>3320</v>
      </c>
      <c r="FQ387" s="346" t="s">
        <v>10196</v>
      </c>
      <c r="FR387" s="346" t="s">
        <v>3320</v>
      </c>
      <c r="FS387" s="346" t="s">
        <v>3320</v>
      </c>
      <c r="FT387" s="346" t="s">
        <v>3320</v>
      </c>
      <c r="FU387" s="346" t="s">
        <v>3320</v>
      </c>
      <c r="FV387" s="346" t="s">
        <v>3320</v>
      </c>
      <c r="FW387" s="346" t="s">
        <v>3320</v>
      </c>
      <c r="FX387" s="350">
        <v>46079.866909722223</v>
      </c>
      <c r="FY387" s="346" t="s">
        <v>3320</v>
      </c>
      <c r="FZ387" s="346" t="s">
        <v>10029</v>
      </c>
      <c r="GA387" s="346" t="s">
        <v>3320</v>
      </c>
      <c r="GB387" s="346" t="s">
        <v>3320</v>
      </c>
      <c r="GC387" s="346" t="s">
        <v>3320</v>
      </c>
      <c r="GD387" s="346" t="s">
        <v>3320</v>
      </c>
      <c r="GE387" s="346" t="s">
        <v>3320</v>
      </c>
      <c r="GF387" s="346" t="s">
        <v>3320</v>
      </c>
      <c r="GG387" s="346" t="s">
        <v>3320</v>
      </c>
      <c r="GH387" s="346" t="s">
        <v>3320</v>
      </c>
      <c r="GI387" s="346" t="s">
        <v>3320</v>
      </c>
      <c r="GJ387" s="346" t="s">
        <v>3320</v>
      </c>
      <c r="GK387" s="346" t="s">
        <v>3320</v>
      </c>
      <c r="GL387" s="346" t="s">
        <v>3320</v>
      </c>
      <c r="GM387" s="346" t="s">
        <v>3320</v>
      </c>
      <c r="GN387" s="346" t="s">
        <v>3320</v>
      </c>
      <c r="GO387" s="346" t="s">
        <v>3320</v>
      </c>
      <c r="GP387" s="346" t="s">
        <v>3320</v>
      </c>
      <c r="GQ387" s="346" t="s">
        <v>3320</v>
      </c>
      <c r="GR387" s="346" t="s">
        <v>3320</v>
      </c>
      <c r="GS387" s="346" t="s">
        <v>3320</v>
      </c>
      <c r="GT387" s="346" t="s">
        <v>3320</v>
      </c>
      <c r="GU387" s="346" t="s">
        <v>3320</v>
      </c>
      <c r="GV387" s="346" t="s">
        <v>3320</v>
      </c>
      <c r="GW387" s="346" t="s">
        <v>3320</v>
      </c>
      <c r="GX387" s="346" t="s">
        <v>3320</v>
      </c>
      <c r="GY387" s="346" t="s">
        <v>3320</v>
      </c>
      <c r="GZ387" s="346" t="s">
        <v>3320</v>
      </c>
      <c r="HA387" s="346" t="s">
        <v>3320</v>
      </c>
      <c r="HB387" s="346" t="s">
        <v>3320</v>
      </c>
      <c r="HC387" s="346" t="s">
        <v>3320</v>
      </c>
      <c r="HD387" s="346" t="s">
        <v>3320</v>
      </c>
      <c r="HE387" s="346" t="s">
        <v>3320</v>
      </c>
      <c r="HF387" s="346" t="s">
        <v>3320</v>
      </c>
      <c r="HG387" s="346" t="s">
        <v>3320</v>
      </c>
      <c r="HH387" s="346" t="s">
        <v>3320</v>
      </c>
      <c r="HI387" s="346" t="s">
        <v>3320</v>
      </c>
      <c r="HJ387" s="346" t="s">
        <v>3320</v>
      </c>
      <c r="HK387" s="346" t="s">
        <v>3320</v>
      </c>
      <c r="HL387" s="346" t="s">
        <v>3320</v>
      </c>
    </row>
    <row r="388" spans="1:220" ht="15.75" thickBot="1">
      <c r="A388" s="344" t="s">
        <v>11522</v>
      </c>
      <c r="B388" s="345">
        <v>892</v>
      </c>
      <c r="C388" s="346" t="s">
        <v>12412</v>
      </c>
      <c r="D388" s="346" t="s">
        <v>5698</v>
      </c>
      <c r="E388" s="345">
        <v>892</v>
      </c>
      <c r="F388" s="346" t="s">
        <v>5641</v>
      </c>
      <c r="G388" s="346" t="s">
        <v>525</v>
      </c>
      <c r="H388" s="346" t="s">
        <v>8902</v>
      </c>
      <c r="I388" s="346" t="s">
        <v>5643</v>
      </c>
      <c r="J388" s="346" t="s">
        <v>520</v>
      </c>
      <c r="K388" s="346" t="s">
        <v>525</v>
      </c>
      <c r="L388" s="346" t="s">
        <v>8609</v>
      </c>
      <c r="M388" s="346" t="s">
        <v>5648</v>
      </c>
      <c r="N388" s="346" t="s">
        <v>5649</v>
      </c>
      <c r="O388" s="346" t="s">
        <v>5650</v>
      </c>
      <c r="P388" s="346" t="s">
        <v>525</v>
      </c>
      <c r="Q388" s="346" t="s">
        <v>5651</v>
      </c>
      <c r="R388" s="346" t="s">
        <v>5652</v>
      </c>
      <c r="S388" s="346" t="s">
        <v>5653</v>
      </c>
      <c r="T388" s="346" t="s">
        <v>5654</v>
      </c>
      <c r="U388" s="346" t="s">
        <v>5655</v>
      </c>
      <c r="V388" s="346" t="s">
        <v>733</v>
      </c>
      <c r="W388" s="346" t="s">
        <v>733</v>
      </c>
      <c r="X388" s="346" t="s">
        <v>733</v>
      </c>
      <c r="Y388" s="346" t="s">
        <v>3320</v>
      </c>
      <c r="Z388" s="346" t="s">
        <v>5656</v>
      </c>
      <c r="AA388" s="346" t="s">
        <v>733</v>
      </c>
      <c r="AB388" s="346" t="s">
        <v>5657</v>
      </c>
      <c r="AC388" s="346" t="s">
        <v>5658</v>
      </c>
      <c r="AD388" s="346" t="s">
        <v>5659</v>
      </c>
      <c r="AE388" s="346" t="s">
        <v>5660</v>
      </c>
      <c r="AF388" s="346" t="s">
        <v>5661</v>
      </c>
      <c r="AG388" s="346" t="s">
        <v>5662</v>
      </c>
      <c r="AH388" s="346" t="s">
        <v>1214</v>
      </c>
      <c r="AI388" s="346" t="s">
        <v>3320</v>
      </c>
      <c r="AJ388" s="346" t="s">
        <v>2043</v>
      </c>
      <c r="AK388" s="346" t="s">
        <v>3589</v>
      </c>
      <c r="AL388" s="346" t="s">
        <v>5665</v>
      </c>
      <c r="AM388" s="347">
        <v>46997</v>
      </c>
      <c r="AN388" s="345">
        <v>11</v>
      </c>
      <c r="AO388" s="345">
        <v>37</v>
      </c>
      <c r="AP388" s="346" t="s">
        <v>5666</v>
      </c>
      <c r="AQ388" s="345">
        <v>203</v>
      </c>
      <c r="AR388" s="345">
        <v>103.6</v>
      </c>
      <c r="AS388" s="346" t="s">
        <v>733</v>
      </c>
      <c r="AT388" s="345">
        <v>26.74</v>
      </c>
      <c r="AU388" s="346" t="s">
        <v>1214</v>
      </c>
      <c r="AV388" s="345">
        <v>650</v>
      </c>
      <c r="AW388" s="346" t="s">
        <v>5667</v>
      </c>
      <c r="AX388" s="346" t="s">
        <v>5668</v>
      </c>
      <c r="AY388" s="346" t="s">
        <v>3320</v>
      </c>
      <c r="AZ388" s="346" t="s">
        <v>733</v>
      </c>
      <c r="BA388" s="346" t="s">
        <v>1214</v>
      </c>
      <c r="BB388" s="345">
        <v>1963</v>
      </c>
      <c r="BC388" s="345">
        <v>1825</v>
      </c>
      <c r="BD388" s="346" t="s">
        <v>12413</v>
      </c>
      <c r="BE388" s="345">
        <v>365</v>
      </c>
      <c r="BF388" s="345">
        <v>90</v>
      </c>
      <c r="BG388" s="345">
        <v>98</v>
      </c>
      <c r="BH388" s="345">
        <v>20</v>
      </c>
      <c r="BI388" s="347">
        <v>46660</v>
      </c>
      <c r="BJ388" s="345">
        <v>0.4</v>
      </c>
      <c r="BK388" s="345">
        <v>8</v>
      </c>
      <c r="BL388" s="346" t="s">
        <v>8485</v>
      </c>
      <c r="BM388" s="345">
        <v>524720</v>
      </c>
      <c r="BN388" s="346" t="s">
        <v>3320</v>
      </c>
      <c r="BO388" s="346" t="s">
        <v>3320</v>
      </c>
      <c r="BP388" s="346" t="s">
        <v>3320</v>
      </c>
      <c r="BQ388" s="346" t="s">
        <v>3320</v>
      </c>
      <c r="BR388" s="346" t="s">
        <v>3320</v>
      </c>
      <c r="BS388" s="346" t="s">
        <v>3320</v>
      </c>
      <c r="BT388" s="346" t="s">
        <v>3320</v>
      </c>
      <c r="BU388" s="346" t="s">
        <v>3320</v>
      </c>
      <c r="BV388" s="346" t="s">
        <v>3320</v>
      </c>
      <c r="BW388" s="346" t="s">
        <v>3320</v>
      </c>
      <c r="BX388" s="348"/>
      <c r="BY388" s="346" t="s">
        <v>3320</v>
      </c>
      <c r="BZ388" s="346" t="s">
        <v>3320</v>
      </c>
      <c r="CA388" s="346" t="s">
        <v>3320</v>
      </c>
      <c r="CB388" s="346" t="s">
        <v>3320</v>
      </c>
      <c r="CC388" s="346" t="s">
        <v>3320</v>
      </c>
      <c r="CD388" s="346" t="s">
        <v>3320</v>
      </c>
      <c r="CE388" s="346" t="s">
        <v>3320</v>
      </c>
      <c r="CF388" s="346" t="s">
        <v>3320</v>
      </c>
      <c r="CG388" s="346" t="s">
        <v>3320</v>
      </c>
      <c r="CH388" s="348"/>
      <c r="CI388" s="346" t="s">
        <v>3320</v>
      </c>
      <c r="CJ388" s="346" t="s">
        <v>3320</v>
      </c>
      <c r="CK388" s="346" t="s">
        <v>3320</v>
      </c>
      <c r="CL388" s="346" t="s">
        <v>3320</v>
      </c>
      <c r="CM388" s="346" t="s">
        <v>3320</v>
      </c>
      <c r="CN388" s="346" t="s">
        <v>3320</v>
      </c>
      <c r="CO388" s="346" t="s">
        <v>3320</v>
      </c>
      <c r="CP388" s="346" t="s">
        <v>3320</v>
      </c>
      <c r="CQ388" s="346" t="s">
        <v>3320</v>
      </c>
      <c r="CR388" s="346" t="s">
        <v>3320</v>
      </c>
      <c r="CS388" s="346" t="s">
        <v>3320</v>
      </c>
      <c r="CT388" s="346" t="s">
        <v>3320</v>
      </c>
      <c r="CU388" s="346" t="s">
        <v>3320</v>
      </c>
      <c r="CV388" s="346" t="s">
        <v>3320</v>
      </c>
      <c r="CW388" s="346" t="s">
        <v>3320</v>
      </c>
      <c r="CX388" s="346" t="s">
        <v>3320</v>
      </c>
      <c r="CY388" s="346" t="s">
        <v>3320</v>
      </c>
      <c r="CZ388" s="346" t="s">
        <v>3320</v>
      </c>
      <c r="DA388" s="346" t="s">
        <v>3320</v>
      </c>
      <c r="DB388" s="346" t="s">
        <v>3320</v>
      </c>
      <c r="DC388" s="346" t="s">
        <v>3320</v>
      </c>
      <c r="DD388" s="346" t="s">
        <v>3320</v>
      </c>
      <c r="DE388" s="346" t="s">
        <v>3320</v>
      </c>
      <c r="DF388" s="346" t="s">
        <v>3320</v>
      </c>
      <c r="DG388" s="346" t="s">
        <v>3320</v>
      </c>
      <c r="DH388" s="346" t="s">
        <v>3320</v>
      </c>
      <c r="DI388" s="346" t="s">
        <v>3320</v>
      </c>
      <c r="DJ388" s="346" t="s">
        <v>3320</v>
      </c>
      <c r="DK388" s="346" t="s">
        <v>3320</v>
      </c>
      <c r="DL388" s="346" t="s">
        <v>3320</v>
      </c>
      <c r="DM388" s="346" t="s">
        <v>3320</v>
      </c>
      <c r="DN388" s="346" t="s">
        <v>3320</v>
      </c>
      <c r="DO388" s="346" t="s">
        <v>3320</v>
      </c>
      <c r="DP388" s="346" t="s">
        <v>3320</v>
      </c>
      <c r="DQ388" s="346" t="s">
        <v>3320</v>
      </c>
      <c r="DR388" s="346" t="s">
        <v>3320</v>
      </c>
      <c r="DS388" s="346" t="s">
        <v>3320</v>
      </c>
      <c r="DT388" s="346" t="s">
        <v>3320</v>
      </c>
      <c r="DU388" s="346" t="s">
        <v>3320</v>
      </c>
      <c r="DV388" s="346" t="s">
        <v>3320</v>
      </c>
      <c r="DW388" s="346" t="s">
        <v>3320</v>
      </c>
      <c r="DX388" s="346" t="s">
        <v>3320</v>
      </c>
      <c r="DY388" s="346" t="s">
        <v>3320</v>
      </c>
      <c r="DZ388" s="346" t="s">
        <v>3320</v>
      </c>
      <c r="EA388" s="346" t="s">
        <v>3320</v>
      </c>
      <c r="EB388" s="346" t="s">
        <v>3320</v>
      </c>
      <c r="EC388" s="346" t="s">
        <v>3320</v>
      </c>
      <c r="ED388" s="346" t="s">
        <v>3320</v>
      </c>
      <c r="EE388" s="346" t="s">
        <v>3320</v>
      </c>
      <c r="EF388" s="345">
        <v>52472000</v>
      </c>
      <c r="EG388" s="346" t="s">
        <v>733</v>
      </c>
      <c r="EH388" s="346" t="s">
        <v>733</v>
      </c>
      <c r="EI388" s="346" t="s">
        <v>733</v>
      </c>
      <c r="EJ388" s="346" t="s">
        <v>733</v>
      </c>
      <c r="EK388" s="346" t="s">
        <v>1253</v>
      </c>
      <c r="EL388" s="346" t="s">
        <v>12414</v>
      </c>
      <c r="EM388" s="179" t="s">
        <v>12415</v>
      </c>
      <c r="EN388" s="348"/>
      <c r="EO388" s="346" t="s">
        <v>10197</v>
      </c>
      <c r="EP388" s="345">
        <v>52472000</v>
      </c>
      <c r="EQ388" s="345">
        <v>8183000</v>
      </c>
      <c r="ER388" s="346" t="s">
        <v>3320</v>
      </c>
      <c r="ES388" s="346" t="s">
        <v>3320</v>
      </c>
      <c r="ET388" s="346" t="s">
        <v>5674</v>
      </c>
      <c r="EU388" s="346" t="s">
        <v>1214</v>
      </c>
      <c r="EV388" s="346" t="s">
        <v>1214</v>
      </c>
      <c r="EW388" s="346" t="s">
        <v>5675</v>
      </c>
      <c r="EX388" s="346" t="s">
        <v>1214</v>
      </c>
      <c r="EY388" s="346" t="s">
        <v>1214</v>
      </c>
      <c r="EZ388" s="346" t="s">
        <v>1214</v>
      </c>
      <c r="FA388" s="346" t="s">
        <v>733</v>
      </c>
      <c r="FB388" s="346" t="s">
        <v>1214</v>
      </c>
      <c r="FC388" s="346" t="s">
        <v>3320</v>
      </c>
      <c r="FD388" s="346" t="s">
        <v>3320</v>
      </c>
      <c r="FE388" s="346" t="s">
        <v>733</v>
      </c>
      <c r="FF388" s="346" t="s">
        <v>5721</v>
      </c>
      <c r="FG388" s="346" t="s">
        <v>733</v>
      </c>
      <c r="FH388" s="346" t="s">
        <v>5679</v>
      </c>
      <c r="FI388" s="346" t="s">
        <v>3320</v>
      </c>
      <c r="FJ388" s="346" t="s">
        <v>3320</v>
      </c>
      <c r="FK388" s="345">
        <v>0.6</v>
      </c>
      <c r="FL388" s="346" t="s">
        <v>733</v>
      </c>
      <c r="FM388" s="346" t="s">
        <v>5679</v>
      </c>
      <c r="FN388" s="346" t="s">
        <v>8908</v>
      </c>
      <c r="FO388" s="346" t="s">
        <v>733</v>
      </c>
      <c r="FP388" s="345">
        <v>188</v>
      </c>
      <c r="FQ388" s="346" t="s">
        <v>10198</v>
      </c>
      <c r="FR388" s="346" t="s">
        <v>10199</v>
      </c>
      <c r="FS388" s="346" t="s">
        <v>6273</v>
      </c>
      <c r="FT388" s="346" t="s">
        <v>5684</v>
      </c>
      <c r="FU388" s="346" t="s">
        <v>5684</v>
      </c>
      <c r="FV388" s="346" t="s">
        <v>3320</v>
      </c>
      <c r="FW388" s="346" t="s">
        <v>3320</v>
      </c>
      <c r="FX388" s="350">
        <v>46079.837939814817</v>
      </c>
      <c r="FY388" s="346" t="s">
        <v>3320</v>
      </c>
      <c r="FZ388" s="346" t="s">
        <v>10029</v>
      </c>
      <c r="GA388" s="346" t="s">
        <v>3320</v>
      </c>
      <c r="GB388" s="346" t="s">
        <v>3320</v>
      </c>
      <c r="GC388" s="346" t="s">
        <v>3320</v>
      </c>
      <c r="GD388" s="346" t="s">
        <v>3320</v>
      </c>
      <c r="GE388" s="346" t="s">
        <v>3320</v>
      </c>
      <c r="GF388" s="346" t="s">
        <v>3320</v>
      </c>
      <c r="GG388" s="346" t="s">
        <v>3320</v>
      </c>
      <c r="GH388" s="346" t="s">
        <v>3320</v>
      </c>
      <c r="GI388" s="346" t="s">
        <v>3320</v>
      </c>
      <c r="GJ388" s="346" t="s">
        <v>3320</v>
      </c>
      <c r="GK388" s="346" t="s">
        <v>3320</v>
      </c>
      <c r="GL388" s="346" t="s">
        <v>3320</v>
      </c>
      <c r="GM388" s="346" t="s">
        <v>3320</v>
      </c>
      <c r="GN388" s="346" t="s">
        <v>3320</v>
      </c>
      <c r="GO388" s="346" t="s">
        <v>3320</v>
      </c>
      <c r="GP388" s="346" t="s">
        <v>3320</v>
      </c>
      <c r="GQ388" s="346" t="s">
        <v>3320</v>
      </c>
      <c r="GR388" s="346" t="s">
        <v>3320</v>
      </c>
      <c r="GS388" s="346" t="s">
        <v>3320</v>
      </c>
      <c r="GT388" s="346" t="s">
        <v>3320</v>
      </c>
      <c r="GU388" s="346" t="s">
        <v>3320</v>
      </c>
      <c r="GV388" s="346" t="s">
        <v>3320</v>
      </c>
      <c r="GW388" s="346" t="s">
        <v>3320</v>
      </c>
      <c r="GX388" s="346" t="s">
        <v>3320</v>
      </c>
      <c r="GY388" s="346" t="s">
        <v>3320</v>
      </c>
      <c r="GZ388" s="346" t="s">
        <v>3320</v>
      </c>
      <c r="HA388" s="346" t="s">
        <v>3320</v>
      </c>
      <c r="HB388" s="346" t="s">
        <v>3320</v>
      </c>
      <c r="HC388" s="346" t="s">
        <v>3320</v>
      </c>
      <c r="HD388" s="346" t="s">
        <v>3320</v>
      </c>
      <c r="HE388" s="346" t="s">
        <v>3320</v>
      </c>
      <c r="HF388" s="346" t="s">
        <v>3320</v>
      </c>
      <c r="HG388" s="346" t="s">
        <v>3320</v>
      </c>
      <c r="HH388" s="346" t="s">
        <v>3320</v>
      </c>
      <c r="HI388" s="346" t="s">
        <v>3320</v>
      </c>
      <c r="HJ388" s="346" t="s">
        <v>3320</v>
      </c>
      <c r="HK388" s="346" t="s">
        <v>3320</v>
      </c>
      <c r="HL388" s="346" t="s">
        <v>3320</v>
      </c>
    </row>
    <row r="389" spans="1:220" ht="15.75" thickBot="1">
      <c r="A389" s="344" t="s">
        <v>11522</v>
      </c>
      <c r="B389" s="345">
        <v>978</v>
      </c>
      <c r="C389" s="346" t="s">
        <v>12416</v>
      </c>
      <c r="D389" s="346" t="s">
        <v>5698</v>
      </c>
      <c r="E389" s="345">
        <v>978</v>
      </c>
      <c r="F389" s="346" t="s">
        <v>6003</v>
      </c>
      <c r="G389" s="346" t="s">
        <v>6004</v>
      </c>
      <c r="H389" s="346" t="s">
        <v>5090</v>
      </c>
      <c r="I389" s="346" t="s">
        <v>5643</v>
      </c>
      <c r="J389" s="346" t="s">
        <v>6005</v>
      </c>
      <c r="K389" s="346" t="s">
        <v>6006</v>
      </c>
      <c r="L389" s="346" t="s">
        <v>6007</v>
      </c>
      <c r="M389" s="346" t="s">
        <v>5698</v>
      </c>
      <c r="N389" s="346" t="s">
        <v>6008</v>
      </c>
      <c r="O389" s="346" t="s">
        <v>6009</v>
      </c>
      <c r="P389" s="346" t="s">
        <v>3320</v>
      </c>
      <c r="Q389" s="346" t="s">
        <v>6010</v>
      </c>
      <c r="R389" s="346" t="s">
        <v>5698</v>
      </c>
      <c r="S389" s="346" t="s">
        <v>6011</v>
      </c>
      <c r="T389" s="346" t="s">
        <v>6012</v>
      </c>
      <c r="U389" s="346" t="s">
        <v>6013</v>
      </c>
      <c r="V389" s="346" t="s">
        <v>733</v>
      </c>
      <c r="W389" s="346" t="s">
        <v>733</v>
      </c>
      <c r="X389" s="346" t="s">
        <v>733</v>
      </c>
      <c r="Y389" s="346" t="s">
        <v>3320</v>
      </c>
      <c r="Z389" s="346" t="s">
        <v>6014</v>
      </c>
      <c r="AA389" s="346" t="s">
        <v>733</v>
      </c>
      <c r="AB389" s="346" t="s">
        <v>6015</v>
      </c>
      <c r="AC389" s="346" t="s">
        <v>6016</v>
      </c>
      <c r="AD389" s="346" t="s">
        <v>6017</v>
      </c>
      <c r="AE389" s="346" t="s">
        <v>6018</v>
      </c>
      <c r="AF389" s="346" t="s">
        <v>6019</v>
      </c>
      <c r="AG389" s="346" t="s">
        <v>6020</v>
      </c>
      <c r="AH389" s="346" t="s">
        <v>1214</v>
      </c>
      <c r="AI389" s="346" t="s">
        <v>3320</v>
      </c>
      <c r="AJ389" s="346" t="s">
        <v>5709</v>
      </c>
      <c r="AK389" s="346" t="s">
        <v>5710</v>
      </c>
      <c r="AL389" s="346" t="s">
        <v>5665</v>
      </c>
      <c r="AM389" s="347">
        <v>46934</v>
      </c>
      <c r="AN389" s="345">
        <v>18</v>
      </c>
      <c r="AO389" s="345">
        <v>66</v>
      </c>
      <c r="AP389" s="346" t="s">
        <v>5666</v>
      </c>
      <c r="AQ389" s="345">
        <v>15</v>
      </c>
      <c r="AR389" s="345">
        <v>194.89</v>
      </c>
      <c r="AS389" s="346" t="s">
        <v>733</v>
      </c>
      <c r="AT389" s="345">
        <v>27.74</v>
      </c>
      <c r="AU389" s="346" t="s">
        <v>1214</v>
      </c>
      <c r="AV389" s="345">
        <v>650</v>
      </c>
      <c r="AW389" s="346" t="s">
        <v>5800</v>
      </c>
      <c r="AX389" s="346" t="s">
        <v>5801</v>
      </c>
      <c r="AY389" s="346" t="s">
        <v>3320</v>
      </c>
      <c r="AZ389" s="346" t="s">
        <v>733</v>
      </c>
      <c r="BA389" s="346" t="s">
        <v>733</v>
      </c>
      <c r="BB389" s="345">
        <v>2.4300000000000002</v>
      </c>
      <c r="BC389" s="345">
        <v>2.2400000000000002</v>
      </c>
      <c r="BD389" s="346" t="s">
        <v>6441</v>
      </c>
      <c r="BE389" s="345">
        <v>365</v>
      </c>
      <c r="BF389" s="345">
        <v>90</v>
      </c>
      <c r="BG389" s="345">
        <v>98</v>
      </c>
      <c r="BH389" s="345">
        <v>25</v>
      </c>
      <c r="BI389" s="347">
        <v>46363</v>
      </c>
      <c r="BJ389" s="345">
        <v>1.8</v>
      </c>
      <c r="BK389" s="345">
        <v>11</v>
      </c>
      <c r="BL389" s="346" t="s">
        <v>6019</v>
      </c>
      <c r="BM389" s="345">
        <v>157935.95000000001</v>
      </c>
      <c r="BN389" s="346" t="s">
        <v>3320</v>
      </c>
      <c r="BO389" s="346" t="s">
        <v>3320</v>
      </c>
      <c r="BP389" s="346" t="s">
        <v>3320</v>
      </c>
      <c r="BQ389" s="346" t="s">
        <v>3320</v>
      </c>
      <c r="BR389" s="346" t="s">
        <v>3320</v>
      </c>
      <c r="BS389" s="346" t="s">
        <v>3320</v>
      </c>
      <c r="BT389" s="346" t="s">
        <v>3320</v>
      </c>
      <c r="BU389" s="346" t="s">
        <v>3320</v>
      </c>
      <c r="BV389" s="346" t="s">
        <v>3320</v>
      </c>
      <c r="BW389" s="346" t="s">
        <v>3320</v>
      </c>
      <c r="BX389" s="348"/>
      <c r="BY389" s="346" t="s">
        <v>3320</v>
      </c>
      <c r="BZ389" s="346" t="s">
        <v>3320</v>
      </c>
      <c r="CA389" s="346" t="s">
        <v>3320</v>
      </c>
      <c r="CB389" s="346" t="s">
        <v>3320</v>
      </c>
      <c r="CC389" s="346" t="s">
        <v>3320</v>
      </c>
      <c r="CD389" s="346" t="s">
        <v>3320</v>
      </c>
      <c r="CE389" s="346" t="s">
        <v>3320</v>
      </c>
      <c r="CF389" s="346" t="s">
        <v>3320</v>
      </c>
      <c r="CG389" s="346" t="s">
        <v>3320</v>
      </c>
      <c r="CH389" s="348"/>
      <c r="CI389" s="346" t="s">
        <v>3320</v>
      </c>
      <c r="CJ389" s="346" t="s">
        <v>3320</v>
      </c>
      <c r="CK389" s="346" t="s">
        <v>3320</v>
      </c>
      <c r="CL389" s="346" t="s">
        <v>3320</v>
      </c>
      <c r="CM389" s="346" t="s">
        <v>3320</v>
      </c>
      <c r="CN389" s="346" t="s">
        <v>3320</v>
      </c>
      <c r="CO389" s="346" t="s">
        <v>3320</v>
      </c>
      <c r="CP389" s="346" t="s">
        <v>3320</v>
      </c>
      <c r="CQ389" s="346" t="s">
        <v>3320</v>
      </c>
      <c r="CR389" s="346" t="s">
        <v>3320</v>
      </c>
      <c r="CS389" s="346" t="s">
        <v>3320</v>
      </c>
      <c r="CT389" s="346" t="s">
        <v>3320</v>
      </c>
      <c r="CU389" s="346" t="s">
        <v>3320</v>
      </c>
      <c r="CV389" s="346" t="s">
        <v>3320</v>
      </c>
      <c r="CW389" s="346" t="s">
        <v>3320</v>
      </c>
      <c r="CX389" s="346" t="s">
        <v>3320</v>
      </c>
      <c r="CY389" s="346" t="s">
        <v>3320</v>
      </c>
      <c r="CZ389" s="346" t="s">
        <v>3320</v>
      </c>
      <c r="DA389" s="346" t="s">
        <v>3320</v>
      </c>
      <c r="DB389" s="346" t="s">
        <v>3320</v>
      </c>
      <c r="DC389" s="346" t="s">
        <v>3320</v>
      </c>
      <c r="DD389" s="346" t="s">
        <v>3320</v>
      </c>
      <c r="DE389" s="346" t="s">
        <v>3320</v>
      </c>
      <c r="DF389" s="346" t="s">
        <v>3320</v>
      </c>
      <c r="DG389" s="346" t="s">
        <v>3320</v>
      </c>
      <c r="DH389" s="346" t="s">
        <v>3320</v>
      </c>
      <c r="DI389" s="346" t="s">
        <v>3320</v>
      </c>
      <c r="DJ389" s="346" t="s">
        <v>3320</v>
      </c>
      <c r="DK389" s="346" t="s">
        <v>3320</v>
      </c>
      <c r="DL389" s="346" t="s">
        <v>3320</v>
      </c>
      <c r="DM389" s="346" t="s">
        <v>3320</v>
      </c>
      <c r="DN389" s="346" t="s">
        <v>3320</v>
      </c>
      <c r="DO389" s="346" t="s">
        <v>3320</v>
      </c>
      <c r="DP389" s="346" t="s">
        <v>3320</v>
      </c>
      <c r="DQ389" s="346" t="s">
        <v>3320</v>
      </c>
      <c r="DR389" s="346" t="s">
        <v>3320</v>
      </c>
      <c r="DS389" s="346" t="s">
        <v>3320</v>
      </c>
      <c r="DT389" s="346" t="s">
        <v>3320</v>
      </c>
      <c r="DU389" s="346" t="s">
        <v>3320</v>
      </c>
      <c r="DV389" s="346" t="s">
        <v>3320</v>
      </c>
      <c r="DW389" s="346" t="s">
        <v>3320</v>
      </c>
      <c r="DX389" s="346" t="s">
        <v>3320</v>
      </c>
      <c r="DY389" s="346" t="s">
        <v>3320</v>
      </c>
      <c r="DZ389" s="346" t="s">
        <v>3320</v>
      </c>
      <c r="EA389" s="346" t="s">
        <v>3320</v>
      </c>
      <c r="EB389" s="346" t="s">
        <v>3320</v>
      </c>
      <c r="EC389" s="346" t="s">
        <v>3320</v>
      </c>
      <c r="ED389" s="346" t="s">
        <v>3320</v>
      </c>
      <c r="EE389" s="346" t="s">
        <v>3320</v>
      </c>
      <c r="EF389" s="345">
        <v>110915623</v>
      </c>
      <c r="EG389" s="346" t="s">
        <v>733</v>
      </c>
      <c r="EH389" s="346" t="s">
        <v>733</v>
      </c>
      <c r="EI389" s="346" t="s">
        <v>733</v>
      </c>
      <c r="EJ389" s="346" t="s">
        <v>733</v>
      </c>
      <c r="EK389" s="346" t="s">
        <v>3838</v>
      </c>
      <c r="EL389" s="346" t="s">
        <v>6442</v>
      </c>
      <c r="EM389" s="179" t="s">
        <v>6443</v>
      </c>
      <c r="EN389" s="348"/>
      <c r="EO389" s="346" t="s">
        <v>10200</v>
      </c>
      <c r="EP389" s="345">
        <v>101983372</v>
      </c>
      <c r="EQ389" s="345">
        <v>17100000</v>
      </c>
      <c r="ER389" s="345">
        <v>2625</v>
      </c>
      <c r="ES389" s="345">
        <v>955</v>
      </c>
      <c r="ET389" s="346" t="s">
        <v>6027</v>
      </c>
      <c r="EU389" s="346" t="s">
        <v>733</v>
      </c>
      <c r="EV389" s="346" t="s">
        <v>733</v>
      </c>
      <c r="EW389" s="346" t="s">
        <v>6445</v>
      </c>
      <c r="EX389" s="346" t="s">
        <v>733</v>
      </c>
      <c r="EY389" s="346" t="s">
        <v>733</v>
      </c>
      <c r="EZ389" s="346" t="s">
        <v>733</v>
      </c>
      <c r="FA389" s="346" t="s">
        <v>733</v>
      </c>
      <c r="FB389" s="346" t="s">
        <v>733</v>
      </c>
      <c r="FC389" s="349" t="s">
        <v>5676</v>
      </c>
      <c r="FD389" s="346" t="s">
        <v>3320</v>
      </c>
      <c r="FE389" s="346" t="s">
        <v>733</v>
      </c>
      <c r="FF389" s="346" t="s">
        <v>5721</v>
      </c>
      <c r="FG389" s="346" t="s">
        <v>1214</v>
      </c>
      <c r="FH389" s="346" t="s">
        <v>1214</v>
      </c>
      <c r="FI389" s="346" t="s">
        <v>3320</v>
      </c>
      <c r="FJ389" s="346" t="s">
        <v>3320</v>
      </c>
      <c r="FK389" s="345">
        <v>0</v>
      </c>
      <c r="FL389" s="346" t="s">
        <v>1214</v>
      </c>
      <c r="FM389" s="346" t="s">
        <v>1214</v>
      </c>
      <c r="FN389" s="346" t="s">
        <v>3320</v>
      </c>
      <c r="FO389" s="346" t="s">
        <v>1214</v>
      </c>
      <c r="FP389" s="346" t="s">
        <v>3320</v>
      </c>
      <c r="FQ389" s="346" t="s">
        <v>10201</v>
      </c>
      <c r="FR389" s="346" t="s">
        <v>10202</v>
      </c>
      <c r="FS389" s="346" t="s">
        <v>3320</v>
      </c>
      <c r="FT389" s="346" t="s">
        <v>3320</v>
      </c>
      <c r="FU389" s="346" t="s">
        <v>3320</v>
      </c>
      <c r="FV389" s="346" t="s">
        <v>3320</v>
      </c>
      <c r="FW389" s="346" t="s">
        <v>3320</v>
      </c>
      <c r="FX389" s="350">
        <v>46080.619050925925</v>
      </c>
      <c r="FY389" s="346" t="s">
        <v>3320</v>
      </c>
      <c r="FZ389" s="346" t="s">
        <v>10029</v>
      </c>
      <c r="GA389" s="346" t="s">
        <v>3320</v>
      </c>
      <c r="GB389" s="346" t="s">
        <v>3320</v>
      </c>
      <c r="GC389" s="346" t="s">
        <v>3320</v>
      </c>
      <c r="GD389" s="346" t="s">
        <v>3320</v>
      </c>
      <c r="GE389" s="346" t="s">
        <v>3320</v>
      </c>
      <c r="GF389" s="346" t="s">
        <v>3320</v>
      </c>
      <c r="GG389" s="346" t="s">
        <v>3320</v>
      </c>
      <c r="GH389" s="346" t="s">
        <v>3320</v>
      </c>
      <c r="GI389" s="346" t="s">
        <v>3320</v>
      </c>
      <c r="GJ389" s="346" t="s">
        <v>3320</v>
      </c>
      <c r="GK389" s="346" t="s">
        <v>3320</v>
      </c>
      <c r="GL389" s="346" t="s">
        <v>3320</v>
      </c>
      <c r="GM389" s="346" t="s">
        <v>3320</v>
      </c>
      <c r="GN389" s="346" t="s">
        <v>3320</v>
      </c>
      <c r="GO389" s="346" t="s">
        <v>3320</v>
      </c>
      <c r="GP389" s="346" t="s">
        <v>3320</v>
      </c>
      <c r="GQ389" s="346" t="s">
        <v>3320</v>
      </c>
      <c r="GR389" s="346" t="s">
        <v>3320</v>
      </c>
      <c r="GS389" s="346" t="s">
        <v>3320</v>
      </c>
      <c r="GT389" s="346" t="s">
        <v>3320</v>
      </c>
      <c r="GU389" s="346" t="s">
        <v>3320</v>
      </c>
      <c r="GV389" s="346" t="s">
        <v>3320</v>
      </c>
      <c r="GW389" s="346" t="s">
        <v>3320</v>
      </c>
      <c r="GX389" s="346" t="s">
        <v>3320</v>
      </c>
      <c r="GY389" s="346" t="s">
        <v>3320</v>
      </c>
      <c r="GZ389" s="346" t="s">
        <v>3320</v>
      </c>
      <c r="HA389" s="346" t="s">
        <v>3320</v>
      </c>
      <c r="HB389" s="346" t="s">
        <v>3320</v>
      </c>
      <c r="HC389" s="346" t="s">
        <v>3320</v>
      </c>
      <c r="HD389" s="346" t="s">
        <v>3320</v>
      </c>
      <c r="HE389" s="346" t="s">
        <v>3320</v>
      </c>
      <c r="HF389" s="346" t="s">
        <v>3320</v>
      </c>
      <c r="HG389" s="346" t="s">
        <v>3320</v>
      </c>
      <c r="HH389" s="346" t="s">
        <v>3320</v>
      </c>
      <c r="HI389" s="346" t="s">
        <v>3320</v>
      </c>
      <c r="HJ389" s="346" t="s">
        <v>3320</v>
      </c>
      <c r="HK389" s="346" t="s">
        <v>3320</v>
      </c>
      <c r="HL389" s="346" t="s">
        <v>3320</v>
      </c>
    </row>
    <row r="390" spans="1:220" ht="15.75" thickBot="1">
      <c r="A390" s="344" t="s">
        <v>11522</v>
      </c>
      <c r="B390" s="345">
        <v>900</v>
      </c>
      <c r="C390" s="346" t="s">
        <v>12417</v>
      </c>
      <c r="D390" s="346" t="s">
        <v>5698</v>
      </c>
      <c r="E390" s="345">
        <v>900</v>
      </c>
      <c r="F390" s="346" t="s">
        <v>5780</v>
      </c>
      <c r="G390" s="346" t="s">
        <v>5781</v>
      </c>
      <c r="H390" s="346" t="s">
        <v>12418</v>
      </c>
      <c r="I390" s="346" t="s">
        <v>5643</v>
      </c>
      <c r="J390" s="346" t="s">
        <v>4657</v>
      </c>
      <c r="K390" s="346" t="s">
        <v>11347</v>
      </c>
      <c r="L390" s="346" t="s">
        <v>5784</v>
      </c>
      <c r="M390" s="346" t="s">
        <v>5785</v>
      </c>
      <c r="N390" s="346" t="s">
        <v>5786</v>
      </c>
      <c r="O390" s="346" t="s">
        <v>5787</v>
      </c>
      <c r="P390" s="346" t="s">
        <v>3320</v>
      </c>
      <c r="Q390" s="346" t="s">
        <v>5788</v>
      </c>
      <c r="R390" s="346" t="s">
        <v>5698</v>
      </c>
      <c r="S390" s="346" t="s">
        <v>5789</v>
      </c>
      <c r="T390" s="346" t="s">
        <v>5790</v>
      </c>
      <c r="U390" s="346" t="s">
        <v>5791</v>
      </c>
      <c r="V390" s="346" t="s">
        <v>733</v>
      </c>
      <c r="W390" s="346" t="s">
        <v>733</v>
      </c>
      <c r="X390" s="346" t="s">
        <v>733</v>
      </c>
      <c r="Y390" s="346" t="s">
        <v>3320</v>
      </c>
      <c r="Z390" s="346" t="s">
        <v>5792</v>
      </c>
      <c r="AA390" s="346" t="s">
        <v>733</v>
      </c>
      <c r="AB390" s="346" t="s">
        <v>5793</v>
      </c>
      <c r="AC390" s="346" t="s">
        <v>5794</v>
      </c>
      <c r="AD390" s="346" t="s">
        <v>5659</v>
      </c>
      <c r="AE390" s="346" t="s">
        <v>5795</v>
      </c>
      <c r="AF390" s="346" t="s">
        <v>5796</v>
      </c>
      <c r="AG390" s="346" t="s">
        <v>5797</v>
      </c>
      <c r="AH390" s="346" t="s">
        <v>733</v>
      </c>
      <c r="AI390" s="346" t="s">
        <v>11323</v>
      </c>
      <c r="AJ390" s="346" t="s">
        <v>3320</v>
      </c>
      <c r="AK390" s="346" t="s">
        <v>3320</v>
      </c>
      <c r="AL390" s="346" t="s">
        <v>3320</v>
      </c>
      <c r="AM390" s="346" t="s">
        <v>3320</v>
      </c>
      <c r="AN390" s="346" t="s">
        <v>3320</v>
      </c>
      <c r="AO390" s="346" t="s">
        <v>3320</v>
      </c>
      <c r="AP390" s="346" t="s">
        <v>3320</v>
      </c>
      <c r="AQ390" s="346" t="s">
        <v>3320</v>
      </c>
      <c r="AR390" s="346" t="s">
        <v>3320</v>
      </c>
      <c r="AS390" s="346" t="s">
        <v>3320</v>
      </c>
      <c r="AT390" s="346" t="s">
        <v>3320</v>
      </c>
      <c r="AU390" s="346" t="s">
        <v>3320</v>
      </c>
      <c r="AV390" s="346" t="s">
        <v>3320</v>
      </c>
      <c r="AW390" s="346" t="s">
        <v>3320</v>
      </c>
      <c r="AX390" s="346" t="s">
        <v>3320</v>
      </c>
      <c r="AY390" s="346" t="s">
        <v>3320</v>
      </c>
      <c r="AZ390" s="346" t="s">
        <v>3320</v>
      </c>
      <c r="BA390" s="346" t="s">
        <v>3320</v>
      </c>
      <c r="BB390" s="346" t="s">
        <v>3320</v>
      </c>
      <c r="BC390" s="346" t="s">
        <v>3320</v>
      </c>
      <c r="BD390" s="348"/>
      <c r="BE390" s="346" t="s">
        <v>3320</v>
      </c>
      <c r="BF390" s="346" t="s">
        <v>3320</v>
      </c>
      <c r="BG390" s="346" t="s">
        <v>3320</v>
      </c>
      <c r="BH390" s="346" t="s">
        <v>3320</v>
      </c>
      <c r="BI390" s="346" t="s">
        <v>3320</v>
      </c>
      <c r="BJ390" s="346" t="s">
        <v>3320</v>
      </c>
      <c r="BK390" s="346" t="s">
        <v>3320</v>
      </c>
      <c r="BL390" s="346" t="s">
        <v>3320</v>
      </c>
      <c r="BM390" s="346" t="s">
        <v>3320</v>
      </c>
      <c r="BN390" s="346" t="s">
        <v>3320</v>
      </c>
      <c r="BO390" s="346" t="s">
        <v>3320</v>
      </c>
      <c r="BP390" s="346" t="s">
        <v>3320</v>
      </c>
      <c r="BQ390" s="346" t="s">
        <v>3320</v>
      </c>
      <c r="BR390" s="346" t="s">
        <v>3320</v>
      </c>
      <c r="BS390" s="346" t="s">
        <v>3320</v>
      </c>
      <c r="BT390" s="346" t="s">
        <v>3320</v>
      </c>
      <c r="BU390" s="346" t="s">
        <v>3320</v>
      </c>
      <c r="BV390" s="346" t="s">
        <v>3320</v>
      </c>
      <c r="BW390" s="346" t="s">
        <v>3320</v>
      </c>
      <c r="BX390" s="348"/>
      <c r="BY390" s="346" t="s">
        <v>3320</v>
      </c>
      <c r="BZ390" s="346" t="s">
        <v>3320</v>
      </c>
      <c r="CA390" s="346" t="s">
        <v>3320</v>
      </c>
      <c r="CB390" s="346" t="s">
        <v>3320</v>
      </c>
      <c r="CC390" s="346" t="s">
        <v>3320</v>
      </c>
      <c r="CD390" s="346" t="s">
        <v>3320</v>
      </c>
      <c r="CE390" s="346" t="s">
        <v>3320</v>
      </c>
      <c r="CF390" s="346" t="s">
        <v>3320</v>
      </c>
      <c r="CG390" s="346" t="s">
        <v>3320</v>
      </c>
      <c r="CH390" s="348"/>
      <c r="CI390" s="346" t="s">
        <v>3320</v>
      </c>
      <c r="CJ390" s="346" t="s">
        <v>3320</v>
      </c>
      <c r="CK390" s="346" t="s">
        <v>3320</v>
      </c>
      <c r="CL390" s="346" t="s">
        <v>3320</v>
      </c>
      <c r="CM390" s="346" t="s">
        <v>3320</v>
      </c>
      <c r="CN390" s="346" t="s">
        <v>3320</v>
      </c>
      <c r="CO390" s="346" t="s">
        <v>3320</v>
      </c>
      <c r="CP390" s="346" t="s">
        <v>3320</v>
      </c>
      <c r="CQ390" s="346" t="s">
        <v>3320</v>
      </c>
      <c r="CR390" s="346" t="s">
        <v>3320</v>
      </c>
      <c r="CS390" s="346" t="s">
        <v>3320</v>
      </c>
      <c r="CT390" s="346" t="s">
        <v>3320</v>
      </c>
      <c r="CU390" s="346" t="s">
        <v>3320</v>
      </c>
      <c r="CV390" s="346" t="s">
        <v>3320</v>
      </c>
      <c r="CW390" s="346" t="s">
        <v>3320</v>
      </c>
      <c r="CX390" s="346" t="s">
        <v>3320</v>
      </c>
      <c r="CY390" s="346" t="s">
        <v>3320</v>
      </c>
      <c r="CZ390" s="346" t="s">
        <v>3320</v>
      </c>
      <c r="DA390" s="346" t="s">
        <v>3320</v>
      </c>
      <c r="DB390" s="346" t="s">
        <v>3320</v>
      </c>
      <c r="DC390" s="346" t="s">
        <v>3320</v>
      </c>
      <c r="DD390" s="346" t="s">
        <v>3320</v>
      </c>
      <c r="DE390" s="346" t="s">
        <v>3320</v>
      </c>
      <c r="DF390" s="346" t="s">
        <v>3320</v>
      </c>
      <c r="DG390" s="346" t="s">
        <v>3320</v>
      </c>
      <c r="DH390" s="346" t="s">
        <v>3320</v>
      </c>
      <c r="DI390" s="346" t="s">
        <v>3320</v>
      </c>
      <c r="DJ390" s="346" t="s">
        <v>3320</v>
      </c>
      <c r="DK390" s="346" t="s">
        <v>3320</v>
      </c>
      <c r="DL390" s="346" t="s">
        <v>3320</v>
      </c>
      <c r="DM390" s="346" t="s">
        <v>3320</v>
      </c>
      <c r="DN390" s="346" t="s">
        <v>3320</v>
      </c>
      <c r="DO390" s="346" t="s">
        <v>3320</v>
      </c>
      <c r="DP390" s="346" t="s">
        <v>3320</v>
      </c>
      <c r="DQ390" s="346" t="s">
        <v>3320</v>
      </c>
      <c r="DR390" s="346" t="s">
        <v>3320</v>
      </c>
      <c r="DS390" s="346" t="s">
        <v>3320</v>
      </c>
      <c r="DT390" s="346" t="s">
        <v>3320</v>
      </c>
      <c r="DU390" s="346" t="s">
        <v>3320</v>
      </c>
      <c r="DV390" s="346" t="s">
        <v>3320</v>
      </c>
      <c r="DW390" s="346" t="s">
        <v>3320</v>
      </c>
      <c r="DX390" s="346" t="s">
        <v>3320</v>
      </c>
      <c r="DY390" s="346" t="s">
        <v>3320</v>
      </c>
      <c r="DZ390" s="346" t="s">
        <v>3320</v>
      </c>
      <c r="EA390" s="346" t="s">
        <v>3320</v>
      </c>
      <c r="EB390" s="346" t="s">
        <v>3320</v>
      </c>
      <c r="EC390" s="346" t="s">
        <v>3320</v>
      </c>
      <c r="ED390" s="346" t="s">
        <v>3320</v>
      </c>
      <c r="EE390" s="346" t="s">
        <v>3320</v>
      </c>
      <c r="EF390" s="346" t="s">
        <v>3320</v>
      </c>
      <c r="EG390" s="346" t="s">
        <v>3320</v>
      </c>
      <c r="EH390" s="346" t="s">
        <v>3320</v>
      </c>
      <c r="EI390" s="346" t="s">
        <v>3320</v>
      </c>
      <c r="EJ390" s="346" t="s">
        <v>3320</v>
      </c>
      <c r="EK390" s="346" t="s">
        <v>3320</v>
      </c>
      <c r="EL390" s="346" t="s">
        <v>11313</v>
      </c>
      <c r="EM390" s="346" t="s">
        <v>3320</v>
      </c>
      <c r="EN390" s="348"/>
      <c r="EO390" s="346" t="s">
        <v>3320</v>
      </c>
      <c r="EP390" s="346" t="s">
        <v>3320</v>
      </c>
      <c r="EQ390" s="346" t="s">
        <v>3320</v>
      </c>
      <c r="ER390" s="346" t="s">
        <v>3320</v>
      </c>
      <c r="ES390" s="346" t="s">
        <v>3320</v>
      </c>
      <c r="ET390" s="346" t="s">
        <v>3320</v>
      </c>
      <c r="EU390" s="346" t="s">
        <v>3320</v>
      </c>
      <c r="EV390" s="346" t="s">
        <v>3320</v>
      </c>
      <c r="EW390" s="346" t="s">
        <v>3320</v>
      </c>
      <c r="EX390" s="346" t="s">
        <v>3320</v>
      </c>
      <c r="EY390" s="346" t="s">
        <v>3320</v>
      </c>
      <c r="EZ390" s="346" t="s">
        <v>3320</v>
      </c>
      <c r="FA390" s="346" t="s">
        <v>3320</v>
      </c>
      <c r="FB390" s="346" t="s">
        <v>3320</v>
      </c>
      <c r="FC390" s="346" t="s">
        <v>3320</v>
      </c>
      <c r="FD390" s="346" t="s">
        <v>3320</v>
      </c>
      <c r="FE390" s="346" t="s">
        <v>1214</v>
      </c>
      <c r="FF390" s="346" t="s">
        <v>3320</v>
      </c>
      <c r="FG390" s="346" t="s">
        <v>3320</v>
      </c>
      <c r="FH390" s="346" t="s">
        <v>3320</v>
      </c>
      <c r="FI390" s="346" t="s">
        <v>3320</v>
      </c>
      <c r="FJ390" s="346" t="s">
        <v>3320</v>
      </c>
      <c r="FK390" s="346" t="s">
        <v>3320</v>
      </c>
      <c r="FL390" s="346" t="s">
        <v>3320</v>
      </c>
      <c r="FM390" s="346" t="s">
        <v>3320</v>
      </c>
      <c r="FN390" s="346" t="s">
        <v>3320</v>
      </c>
      <c r="FO390" s="346" t="s">
        <v>3320</v>
      </c>
      <c r="FP390" s="345">
        <v>180</v>
      </c>
      <c r="FQ390" s="346" t="s">
        <v>3320</v>
      </c>
      <c r="FR390" s="346" t="s">
        <v>3320</v>
      </c>
      <c r="FS390" s="346" t="s">
        <v>3320</v>
      </c>
      <c r="FT390" s="346" t="s">
        <v>3320</v>
      </c>
      <c r="FU390" s="346" t="s">
        <v>3320</v>
      </c>
      <c r="FV390" s="346" t="s">
        <v>3320</v>
      </c>
      <c r="FW390" s="346" t="s">
        <v>3320</v>
      </c>
      <c r="FX390" s="350">
        <v>46079.850868055553</v>
      </c>
      <c r="FY390" s="346" t="s">
        <v>3320</v>
      </c>
      <c r="FZ390" s="346" t="s">
        <v>10029</v>
      </c>
      <c r="GA390" s="346" t="s">
        <v>3320</v>
      </c>
      <c r="GB390" s="346" t="s">
        <v>3320</v>
      </c>
      <c r="GC390" s="346" t="s">
        <v>3320</v>
      </c>
      <c r="GD390" s="346" t="s">
        <v>3320</v>
      </c>
      <c r="GE390" s="346" t="s">
        <v>3320</v>
      </c>
      <c r="GF390" s="346" t="s">
        <v>3320</v>
      </c>
      <c r="GG390" s="346" t="s">
        <v>3320</v>
      </c>
      <c r="GH390" s="346" t="s">
        <v>3320</v>
      </c>
      <c r="GI390" s="346" t="s">
        <v>3320</v>
      </c>
      <c r="GJ390" s="346" t="s">
        <v>3320</v>
      </c>
      <c r="GK390" s="346" t="s">
        <v>3320</v>
      </c>
      <c r="GL390" s="346" t="s">
        <v>3320</v>
      </c>
      <c r="GM390" s="346" t="s">
        <v>3320</v>
      </c>
      <c r="GN390" s="346" t="s">
        <v>3320</v>
      </c>
      <c r="GO390" s="346" t="s">
        <v>3320</v>
      </c>
      <c r="GP390" s="346" t="s">
        <v>3320</v>
      </c>
      <c r="GQ390" s="346" t="s">
        <v>3320</v>
      </c>
      <c r="GR390" s="346" t="s">
        <v>3320</v>
      </c>
      <c r="GS390" s="346" t="s">
        <v>3320</v>
      </c>
      <c r="GT390" s="346" t="s">
        <v>3320</v>
      </c>
      <c r="GU390" s="346" t="s">
        <v>3320</v>
      </c>
      <c r="GV390" s="346" t="s">
        <v>3320</v>
      </c>
      <c r="GW390" s="346" t="s">
        <v>3320</v>
      </c>
      <c r="GX390" s="346" t="s">
        <v>3320</v>
      </c>
      <c r="GY390" s="346" t="s">
        <v>3320</v>
      </c>
      <c r="GZ390" s="346" t="s">
        <v>3320</v>
      </c>
      <c r="HA390" s="346" t="s">
        <v>3320</v>
      </c>
      <c r="HB390" s="346" t="s">
        <v>3320</v>
      </c>
      <c r="HC390" s="346" t="s">
        <v>3320</v>
      </c>
      <c r="HD390" s="346" t="s">
        <v>3320</v>
      </c>
      <c r="HE390" s="346" t="s">
        <v>3320</v>
      </c>
      <c r="HF390" s="346" t="s">
        <v>3320</v>
      </c>
      <c r="HG390" s="346" t="s">
        <v>3320</v>
      </c>
      <c r="HH390" s="346" t="s">
        <v>3320</v>
      </c>
      <c r="HI390" s="346" t="s">
        <v>3320</v>
      </c>
      <c r="HJ390" s="346" t="s">
        <v>3320</v>
      </c>
      <c r="HK390" s="346" t="s">
        <v>3320</v>
      </c>
      <c r="HL390" s="346" t="s">
        <v>3320</v>
      </c>
    </row>
    <row r="391" spans="1:220" ht="15.75" thickBot="1">
      <c r="A391" s="344" t="s">
        <v>11522</v>
      </c>
      <c r="B391" s="345">
        <v>897</v>
      </c>
      <c r="C391" s="346" t="s">
        <v>12419</v>
      </c>
      <c r="D391" s="346" t="s">
        <v>5698</v>
      </c>
      <c r="E391" s="345">
        <v>897</v>
      </c>
      <c r="F391" s="346" t="s">
        <v>5780</v>
      </c>
      <c r="G391" s="346" t="s">
        <v>5781</v>
      </c>
      <c r="H391" s="346" t="s">
        <v>5103</v>
      </c>
      <c r="I391" s="346" t="s">
        <v>5643</v>
      </c>
      <c r="J391" s="346" t="s">
        <v>4657</v>
      </c>
      <c r="K391" s="346" t="s">
        <v>11347</v>
      </c>
      <c r="L391" s="346" t="s">
        <v>5784</v>
      </c>
      <c r="M391" s="346" t="s">
        <v>5785</v>
      </c>
      <c r="N391" s="346" t="s">
        <v>5786</v>
      </c>
      <c r="O391" s="346" t="s">
        <v>5787</v>
      </c>
      <c r="P391" s="346" t="s">
        <v>3320</v>
      </c>
      <c r="Q391" s="346" t="s">
        <v>5788</v>
      </c>
      <c r="R391" s="346" t="s">
        <v>5698</v>
      </c>
      <c r="S391" s="346" t="s">
        <v>5789</v>
      </c>
      <c r="T391" s="346" t="s">
        <v>5790</v>
      </c>
      <c r="U391" s="346" t="s">
        <v>5791</v>
      </c>
      <c r="V391" s="346" t="s">
        <v>733</v>
      </c>
      <c r="W391" s="346" t="s">
        <v>733</v>
      </c>
      <c r="X391" s="346" t="s">
        <v>733</v>
      </c>
      <c r="Y391" s="346" t="s">
        <v>3320</v>
      </c>
      <c r="Z391" s="346" t="s">
        <v>5792</v>
      </c>
      <c r="AA391" s="346" t="s">
        <v>733</v>
      </c>
      <c r="AB391" s="346" t="s">
        <v>5793</v>
      </c>
      <c r="AC391" s="346" t="s">
        <v>5794</v>
      </c>
      <c r="AD391" s="346" t="s">
        <v>5659</v>
      </c>
      <c r="AE391" s="346" t="s">
        <v>5795</v>
      </c>
      <c r="AF391" s="346" t="s">
        <v>5796</v>
      </c>
      <c r="AG391" s="346" t="s">
        <v>5797</v>
      </c>
      <c r="AH391" s="346" t="s">
        <v>1214</v>
      </c>
      <c r="AI391" s="346" t="s">
        <v>3320</v>
      </c>
      <c r="AJ391" s="346" t="s">
        <v>2043</v>
      </c>
      <c r="AK391" s="346" t="s">
        <v>5798</v>
      </c>
      <c r="AL391" s="346" t="s">
        <v>5665</v>
      </c>
      <c r="AM391" s="347">
        <v>46991</v>
      </c>
      <c r="AN391" s="345">
        <v>30</v>
      </c>
      <c r="AO391" s="345">
        <v>200</v>
      </c>
      <c r="AP391" s="346" t="s">
        <v>5666</v>
      </c>
      <c r="AQ391" s="345">
        <v>344752</v>
      </c>
      <c r="AR391" s="345">
        <v>414</v>
      </c>
      <c r="AS391" s="346" t="s">
        <v>733</v>
      </c>
      <c r="AT391" s="345">
        <v>25.66</v>
      </c>
      <c r="AU391" s="346" t="s">
        <v>1214</v>
      </c>
      <c r="AV391" s="345">
        <v>650</v>
      </c>
      <c r="AW391" s="346" t="s">
        <v>5800</v>
      </c>
      <c r="AX391" s="346" t="s">
        <v>5801</v>
      </c>
      <c r="AY391" s="346" t="s">
        <v>3320</v>
      </c>
      <c r="AZ391" s="346" t="s">
        <v>733</v>
      </c>
      <c r="BA391" s="346" t="s">
        <v>733</v>
      </c>
      <c r="BB391" s="345">
        <v>1847</v>
      </c>
      <c r="BC391" s="345">
        <v>1513</v>
      </c>
      <c r="BD391" s="346" t="s">
        <v>5802</v>
      </c>
      <c r="BE391" s="345">
        <v>1</v>
      </c>
      <c r="BF391" s="345">
        <v>87</v>
      </c>
      <c r="BG391" s="345">
        <v>95</v>
      </c>
      <c r="BH391" s="345">
        <v>25</v>
      </c>
      <c r="BI391" s="347">
        <v>46327</v>
      </c>
      <c r="BJ391" s="345">
        <v>0.2</v>
      </c>
      <c r="BK391" s="345">
        <v>8</v>
      </c>
      <c r="BL391" s="346" t="s">
        <v>5796</v>
      </c>
      <c r="BM391" s="345">
        <v>7000000</v>
      </c>
      <c r="BN391" s="346" t="s">
        <v>3320</v>
      </c>
      <c r="BO391" s="346" t="s">
        <v>3320</v>
      </c>
      <c r="BP391" s="346" t="s">
        <v>3320</v>
      </c>
      <c r="BQ391" s="346" t="s">
        <v>3320</v>
      </c>
      <c r="BR391" s="346" t="s">
        <v>3320</v>
      </c>
      <c r="BS391" s="346" t="s">
        <v>3320</v>
      </c>
      <c r="BT391" s="346" t="s">
        <v>3320</v>
      </c>
      <c r="BU391" s="346" t="s">
        <v>3320</v>
      </c>
      <c r="BV391" s="346" t="s">
        <v>3320</v>
      </c>
      <c r="BW391" s="346" t="s">
        <v>3320</v>
      </c>
      <c r="BX391" s="348"/>
      <c r="BY391" s="346" t="s">
        <v>3320</v>
      </c>
      <c r="BZ391" s="346" t="s">
        <v>3320</v>
      </c>
      <c r="CA391" s="346" t="s">
        <v>3320</v>
      </c>
      <c r="CB391" s="346" t="s">
        <v>3320</v>
      </c>
      <c r="CC391" s="346" t="s">
        <v>3320</v>
      </c>
      <c r="CD391" s="346" t="s">
        <v>3320</v>
      </c>
      <c r="CE391" s="346" t="s">
        <v>3320</v>
      </c>
      <c r="CF391" s="346" t="s">
        <v>3320</v>
      </c>
      <c r="CG391" s="346" t="s">
        <v>3320</v>
      </c>
      <c r="CH391" s="348"/>
      <c r="CI391" s="346" t="s">
        <v>3320</v>
      </c>
      <c r="CJ391" s="346" t="s">
        <v>3320</v>
      </c>
      <c r="CK391" s="346" t="s">
        <v>3320</v>
      </c>
      <c r="CL391" s="346" t="s">
        <v>3320</v>
      </c>
      <c r="CM391" s="346" t="s">
        <v>3320</v>
      </c>
      <c r="CN391" s="346" t="s">
        <v>3320</v>
      </c>
      <c r="CO391" s="346" t="s">
        <v>3320</v>
      </c>
      <c r="CP391" s="346" t="s">
        <v>3320</v>
      </c>
      <c r="CQ391" s="346" t="s">
        <v>3320</v>
      </c>
      <c r="CR391" s="346" t="s">
        <v>3320</v>
      </c>
      <c r="CS391" s="346" t="s">
        <v>3320</v>
      </c>
      <c r="CT391" s="346" t="s">
        <v>3320</v>
      </c>
      <c r="CU391" s="346" t="s">
        <v>3320</v>
      </c>
      <c r="CV391" s="346" t="s">
        <v>3320</v>
      </c>
      <c r="CW391" s="346" t="s">
        <v>3320</v>
      </c>
      <c r="CX391" s="346" t="s">
        <v>3320</v>
      </c>
      <c r="CY391" s="346" t="s">
        <v>3320</v>
      </c>
      <c r="CZ391" s="346" t="s">
        <v>3320</v>
      </c>
      <c r="DA391" s="346" t="s">
        <v>3320</v>
      </c>
      <c r="DB391" s="346" t="s">
        <v>3320</v>
      </c>
      <c r="DC391" s="346" t="s">
        <v>3320</v>
      </c>
      <c r="DD391" s="346" t="s">
        <v>3320</v>
      </c>
      <c r="DE391" s="346" t="s">
        <v>3320</v>
      </c>
      <c r="DF391" s="346" t="s">
        <v>3320</v>
      </c>
      <c r="DG391" s="346" t="s">
        <v>3320</v>
      </c>
      <c r="DH391" s="346" t="s">
        <v>3320</v>
      </c>
      <c r="DI391" s="346" t="s">
        <v>3320</v>
      </c>
      <c r="DJ391" s="346" t="s">
        <v>3320</v>
      </c>
      <c r="DK391" s="346" t="s">
        <v>3320</v>
      </c>
      <c r="DL391" s="346" t="s">
        <v>3320</v>
      </c>
      <c r="DM391" s="346" t="s">
        <v>3320</v>
      </c>
      <c r="DN391" s="346" t="s">
        <v>3320</v>
      </c>
      <c r="DO391" s="346" t="s">
        <v>3320</v>
      </c>
      <c r="DP391" s="346" t="s">
        <v>3320</v>
      </c>
      <c r="DQ391" s="346" t="s">
        <v>3320</v>
      </c>
      <c r="DR391" s="346" t="s">
        <v>3320</v>
      </c>
      <c r="DS391" s="346" t="s">
        <v>3320</v>
      </c>
      <c r="DT391" s="346" t="s">
        <v>3320</v>
      </c>
      <c r="DU391" s="346" t="s">
        <v>3320</v>
      </c>
      <c r="DV391" s="346" t="s">
        <v>3320</v>
      </c>
      <c r="DW391" s="346" t="s">
        <v>3320</v>
      </c>
      <c r="DX391" s="346" t="s">
        <v>3320</v>
      </c>
      <c r="DY391" s="346" t="s">
        <v>3320</v>
      </c>
      <c r="DZ391" s="346" t="s">
        <v>3320</v>
      </c>
      <c r="EA391" s="346" t="s">
        <v>3320</v>
      </c>
      <c r="EB391" s="346" t="s">
        <v>3320</v>
      </c>
      <c r="EC391" s="346" t="s">
        <v>3320</v>
      </c>
      <c r="ED391" s="346" t="s">
        <v>3320</v>
      </c>
      <c r="EE391" s="346" t="s">
        <v>3320</v>
      </c>
      <c r="EF391" s="345">
        <v>423527555</v>
      </c>
      <c r="EG391" s="346" t="s">
        <v>1214</v>
      </c>
      <c r="EH391" s="346" t="s">
        <v>733</v>
      </c>
      <c r="EI391" s="346" t="s">
        <v>733</v>
      </c>
      <c r="EJ391" s="346" t="s">
        <v>733</v>
      </c>
      <c r="EK391" s="346" t="s">
        <v>4184</v>
      </c>
      <c r="EL391" s="346" t="s">
        <v>12420</v>
      </c>
      <c r="EM391" s="179" t="s">
        <v>12421</v>
      </c>
      <c r="EN391" s="348"/>
      <c r="EO391" s="346" t="s">
        <v>10203</v>
      </c>
      <c r="EP391" s="346" t="s">
        <v>3320</v>
      </c>
      <c r="EQ391" s="346" t="s">
        <v>3320</v>
      </c>
      <c r="ER391" s="346" t="s">
        <v>3320</v>
      </c>
      <c r="ES391" s="346" t="s">
        <v>3320</v>
      </c>
      <c r="ET391" s="346" t="s">
        <v>3320</v>
      </c>
      <c r="EU391" s="346" t="s">
        <v>3320</v>
      </c>
      <c r="EV391" s="346" t="s">
        <v>3320</v>
      </c>
      <c r="EW391" s="346" t="s">
        <v>3320</v>
      </c>
      <c r="EX391" s="346" t="s">
        <v>3320</v>
      </c>
      <c r="EY391" s="346" t="s">
        <v>3320</v>
      </c>
      <c r="EZ391" s="346" t="s">
        <v>3320</v>
      </c>
      <c r="FA391" s="346" t="s">
        <v>3320</v>
      </c>
      <c r="FB391" s="346" t="s">
        <v>3320</v>
      </c>
      <c r="FC391" s="346" t="s">
        <v>3320</v>
      </c>
      <c r="FD391" s="346" t="s">
        <v>3320</v>
      </c>
      <c r="FE391" s="346" t="s">
        <v>1214</v>
      </c>
      <c r="FF391" s="346" t="s">
        <v>3320</v>
      </c>
      <c r="FG391" s="346" t="s">
        <v>3320</v>
      </c>
      <c r="FH391" s="346" t="s">
        <v>3320</v>
      </c>
      <c r="FI391" s="346" t="s">
        <v>3320</v>
      </c>
      <c r="FJ391" s="346" t="s">
        <v>3320</v>
      </c>
      <c r="FK391" s="346" t="s">
        <v>3320</v>
      </c>
      <c r="FL391" s="346" t="s">
        <v>3320</v>
      </c>
      <c r="FM391" s="346" t="s">
        <v>3320</v>
      </c>
      <c r="FN391" s="346" t="s">
        <v>3320</v>
      </c>
      <c r="FO391" s="346" t="s">
        <v>3320</v>
      </c>
      <c r="FP391" s="346" t="s">
        <v>3320</v>
      </c>
      <c r="FQ391" s="346" t="s">
        <v>3320</v>
      </c>
      <c r="FR391" s="346" t="s">
        <v>3320</v>
      </c>
      <c r="FS391" s="346" t="s">
        <v>3320</v>
      </c>
      <c r="FT391" s="346" t="s">
        <v>3320</v>
      </c>
      <c r="FU391" s="346" t="s">
        <v>3320</v>
      </c>
      <c r="FV391" s="346" t="s">
        <v>3320</v>
      </c>
      <c r="FW391" s="346" t="s">
        <v>3320</v>
      </c>
      <c r="FX391" s="350">
        <v>46079.848113425927</v>
      </c>
      <c r="FY391" s="346" t="s">
        <v>3320</v>
      </c>
      <c r="FZ391" s="346" t="s">
        <v>10029</v>
      </c>
      <c r="GA391" s="346" t="s">
        <v>3320</v>
      </c>
      <c r="GB391" s="346" t="s">
        <v>3320</v>
      </c>
      <c r="GC391" s="346" t="s">
        <v>3320</v>
      </c>
      <c r="GD391" s="346" t="s">
        <v>3320</v>
      </c>
      <c r="GE391" s="346" t="s">
        <v>3320</v>
      </c>
      <c r="GF391" s="346" t="s">
        <v>3320</v>
      </c>
      <c r="GG391" s="346" t="s">
        <v>3320</v>
      </c>
      <c r="GH391" s="346" t="s">
        <v>3320</v>
      </c>
      <c r="GI391" s="346" t="s">
        <v>3320</v>
      </c>
      <c r="GJ391" s="346" t="s">
        <v>3320</v>
      </c>
      <c r="GK391" s="346" t="s">
        <v>3320</v>
      </c>
      <c r="GL391" s="346" t="s">
        <v>3320</v>
      </c>
      <c r="GM391" s="346" t="s">
        <v>3320</v>
      </c>
      <c r="GN391" s="346" t="s">
        <v>3320</v>
      </c>
      <c r="GO391" s="346" t="s">
        <v>3320</v>
      </c>
      <c r="GP391" s="346" t="s">
        <v>3320</v>
      </c>
      <c r="GQ391" s="346" t="s">
        <v>3320</v>
      </c>
      <c r="GR391" s="346" t="s">
        <v>3320</v>
      </c>
      <c r="GS391" s="346" t="s">
        <v>3320</v>
      </c>
      <c r="GT391" s="346" t="s">
        <v>3320</v>
      </c>
      <c r="GU391" s="346" t="s">
        <v>3320</v>
      </c>
      <c r="GV391" s="346" t="s">
        <v>3320</v>
      </c>
      <c r="GW391" s="346" t="s">
        <v>3320</v>
      </c>
      <c r="GX391" s="346" t="s">
        <v>3320</v>
      </c>
      <c r="GY391" s="346" t="s">
        <v>3320</v>
      </c>
      <c r="GZ391" s="346" t="s">
        <v>3320</v>
      </c>
      <c r="HA391" s="346" t="s">
        <v>3320</v>
      </c>
      <c r="HB391" s="346" t="s">
        <v>3320</v>
      </c>
      <c r="HC391" s="346" t="s">
        <v>3320</v>
      </c>
      <c r="HD391" s="346" t="s">
        <v>3320</v>
      </c>
      <c r="HE391" s="346" t="s">
        <v>3320</v>
      </c>
      <c r="HF391" s="346" t="s">
        <v>3320</v>
      </c>
      <c r="HG391" s="346" t="s">
        <v>3320</v>
      </c>
      <c r="HH391" s="346" t="s">
        <v>3320</v>
      </c>
      <c r="HI391" s="346" t="s">
        <v>3320</v>
      </c>
      <c r="HJ391" s="346" t="s">
        <v>3320</v>
      </c>
      <c r="HK391" s="346" t="s">
        <v>3320</v>
      </c>
      <c r="HL391" s="346" t="s">
        <v>3320</v>
      </c>
    </row>
    <row r="392" spans="1:220" ht="15.75" thickBot="1">
      <c r="A392" s="344" t="s">
        <v>11522</v>
      </c>
      <c r="B392" s="345">
        <v>588</v>
      </c>
      <c r="C392" s="346" t="s">
        <v>12422</v>
      </c>
      <c r="D392" s="346" t="s">
        <v>5698</v>
      </c>
      <c r="E392" s="345">
        <v>588</v>
      </c>
      <c r="F392" s="346" t="s">
        <v>1798</v>
      </c>
      <c r="G392" s="346" t="s">
        <v>7976</v>
      </c>
      <c r="H392" s="346" t="s">
        <v>3326</v>
      </c>
      <c r="I392" s="346" t="s">
        <v>5698</v>
      </c>
      <c r="J392" s="346" t="s">
        <v>5849</v>
      </c>
      <c r="K392" s="346" t="s">
        <v>5850</v>
      </c>
      <c r="L392" s="346" t="s">
        <v>7977</v>
      </c>
      <c r="M392" s="346" t="s">
        <v>5698</v>
      </c>
      <c r="N392" s="346" t="s">
        <v>7978</v>
      </c>
      <c r="O392" s="346" t="s">
        <v>7979</v>
      </c>
      <c r="P392" s="346" t="s">
        <v>3320</v>
      </c>
      <c r="Q392" s="346" t="s">
        <v>7980</v>
      </c>
      <c r="R392" s="346" t="s">
        <v>5698</v>
      </c>
      <c r="S392" s="346" t="s">
        <v>7670</v>
      </c>
      <c r="T392" s="346" t="s">
        <v>7609</v>
      </c>
      <c r="U392" s="346" t="s">
        <v>7610</v>
      </c>
      <c r="V392" s="346" t="s">
        <v>733</v>
      </c>
      <c r="W392" s="346" t="s">
        <v>733</v>
      </c>
      <c r="X392" s="346" t="s">
        <v>733</v>
      </c>
      <c r="Y392" s="346" t="s">
        <v>3320</v>
      </c>
      <c r="Z392" s="346" t="s">
        <v>5656</v>
      </c>
      <c r="AA392" s="346" t="s">
        <v>733</v>
      </c>
      <c r="AB392" s="346" t="s">
        <v>7981</v>
      </c>
      <c r="AC392" s="346" t="s">
        <v>5859</v>
      </c>
      <c r="AD392" s="346" t="s">
        <v>5659</v>
      </c>
      <c r="AE392" s="346" t="s">
        <v>5660</v>
      </c>
      <c r="AF392" s="346" t="s">
        <v>7982</v>
      </c>
      <c r="AG392" s="346" t="s">
        <v>7983</v>
      </c>
      <c r="AH392" s="346" t="s">
        <v>1214</v>
      </c>
      <c r="AI392" s="346" t="s">
        <v>3320</v>
      </c>
      <c r="AJ392" s="346" t="s">
        <v>3320</v>
      </c>
      <c r="AK392" s="346" t="s">
        <v>3320</v>
      </c>
      <c r="AL392" s="346" t="s">
        <v>3320</v>
      </c>
      <c r="AM392" s="346" t="s">
        <v>3320</v>
      </c>
      <c r="AN392" s="346" t="s">
        <v>3320</v>
      </c>
      <c r="AO392" s="346" t="s">
        <v>3320</v>
      </c>
      <c r="AP392" s="346" t="s">
        <v>3320</v>
      </c>
      <c r="AQ392" s="346" t="s">
        <v>3320</v>
      </c>
      <c r="AR392" s="346" t="s">
        <v>3320</v>
      </c>
      <c r="AS392" s="346" t="s">
        <v>3320</v>
      </c>
      <c r="AT392" s="346" t="s">
        <v>3320</v>
      </c>
      <c r="AU392" s="346" t="s">
        <v>3320</v>
      </c>
      <c r="AV392" s="346" t="s">
        <v>3320</v>
      </c>
      <c r="AW392" s="346" t="s">
        <v>3320</v>
      </c>
      <c r="AX392" s="346" t="s">
        <v>3320</v>
      </c>
      <c r="AY392" s="346" t="s">
        <v>3320</v>
      </c>
      <c r="AZ392" s="346" t="s">
        <v>3320</v>
      </c>
      <c r="BA392" s="346" t="s">
        <v>3320</v>
      </c>
      <c r="BB392" s="346" t="s">
        <v>3320</v>
      </c>
      <c r="BC392" s="346" t="s">
        <v>3320</v>
      </c>
      <c r="BD392" s="348"/>
      <c r="BE392" s="346" t="s">
        <v>3320</v>
      </c>
      <c r="BF392" s="346" t="s">
        <v>3320</v>
      </c>
      <c r="BG392" s="346" t="s">
        <v>3320</v>
      </c>
      <c r="BH392" s="346" t="s">
        <v>3320</v>
      </c>
      <c r="BI392" s="346" t="s">
        <v>3320</v>
      </c>
      <c r="BJ392" s="346" t="s">
        <v>3320</v>
      </c>
      <c r="BK392" s="346" t="s">
        <v>3320</v>
      </c>
      <c r="BL392" s="346" t="s">
        <v>3320</v>
      </c>
      <c r="BM392" s="346" t="s">
        <v>3320</v>
      </c>
      <c r="BN392" s="346" t="s">
        <v>3320</v>
      </c>
      <c r="BO392" s="346" t="s">
        <v>3320</v>
      </c>
      <c r="BP392" s="346" t="s">
        <v>3320</v>
      </c>
      <c r="BQ392" s="346" t="s">
        <v>3320</v>
      </c>
      <c r="BR392" s="346" t="s">
        <v>3320</v>
      </c>
      <c r="BS392" s="346" t="s">
        <v>3320</v>
      </c>
      <c r="BT392" s="346" t="s">
        <v>3320</v>
      </c>
      <c r="BU392" s="346" t="s">
        <v>3320</v>
      </c>
      <c r="BV392" s="346" t="s">
        <v>3320</v>
      </c>
      <c r="BW392" s="346" t="s">
        <v>3320</v>
      </c>
      <c r="BX392" s="348"/>
      <c r="BY392" s="346" t="s">
        <v>3320</v>
      </c>
      <c r="BZ392" s="346" t="s">
        <v>3320</v>
      </c>
      <c r="CA392" s="346" t="s">
        <v>3320</v>
      </c>
      <c r="CB392" s="346" t="s">
        <v>3320</v>
      </c>
      <c r="CC392" s="346" t="s">
        <v>3320</v>
      </c>
      <c r="CD392" s="346" t="s">
        <v>3320</v>
      </c>
      <c r="CE392" s="346" t="s">
        <v>3320</v>
      </c>
      <c r="CF392" s="346" t="s">
        <v>3320</v>
      </c>
      <c r="CG392" s="346" t="s">
        <v>3320</v>
      </c>
      <c r="CH392" s="348"/>
      <c r="CI392" s="346" t="s">
        <v>3320</v>
      </c>
      <c r="CJ392" s="346" t="s">
        <v>3320</v>
      </c>
      <c r="CK392" s="346" t="s">
        <v>3320</v>
      </c>
      <c r="CL392" s="346" t="s">
        <v>3320</v>
      </c>
      <c r="CM392" s="346" t="s">
        <v>3320</v>
      </c>
      <c r="CN392" s="346" t="s">
        <v>3320</v>
      </c>
      <c r="CO392" s="346" t="s">
        <v>3320</v>
      </c>
      <c r="CP392" s="346" t="s">
        <v>3320</v>
      </c>
      <c r="CQ392" s="346" t="s">
        <v>3320</v>
      </c>
      <c r="CR392" s="346" t="s">
        <v>3320</v>
      </c>
      <c r="CS392" s="346" t="s">
        <v>3320</v>
      </c>
      <c r="CT392" s="346" t="s">
        <v>3320</v>
      </c>
      <c r="CU392" s="346" t="s">
        <v>3320</v>
      </c>
      <c r="CV392" s="346" t="s">
        <v>3320</v>
      </c>
      <c r="CW392" s="346" t="s">
        <v>3320</v>
      </c>
      <c r="CX392" s="346" t="s">
        <v>3320</v>
      </c>
      <c r="CY392" s="346" t="s">
        <v>3320</v>
      </c>
      <c r="CZ392" s="346" t="s">
        <v>3320</v>
      </c>
      <c r="DA392" s="346" t="s">
        <v>3320</v>
      </c>
      <c r="DB392" s="346" t="s">
        <v>3320</v>
      </c>
      <c r="DC392" s="346" t="s">
        <v>3320</v>
      </c>
      <c r="DD392" s="346" t="s">
        <v>3320</v>
      </c>
      <c r="DE392" s="346" t="s">
        <v>3320</v>
      </c>
      <c r="DF392" s="346" t="s">
        <v>3320</v>
      </c>
      <c r="DG392" s="346" t="s">
        <v>3320</v>
      </c>
      <c r="DH392" s="346" t="s">
        <v>3320</v>
      </c>
      <c r="DI392" s="346" t="s">
        <v>3320</v>
      </c>
      <c r="DJ392" s="346" t="s">
        <v>3320</v>
      </c>
      <c r="DK392" s="346" t="s">
        <v>3320</v>
      </c>
      <c r="DL392" s="346" t="s">
        <v>3320</v>
      </c>
      <c r="DM392" s="346" t="s">
        <v>3320</v>
      </c>
      <c r="DN392" s="346" t="s">
        <v>3320</v>
      </c>
      <c r="DO392" s="346" t="s">
        <v>3320</v>
      </c>
      <c r="DP392" s="346" t="s">
        <v>3320</v>
      </c>
      <c r="DQ392" s="346" t="s">
        <v>3320</v>
      </c>
      <c r="DR392" s="346" t="s">
        <v>3320</v>
      </c>
      <c r="DS392" s="346" t="s">
        <v>3320</v>
      </c>
      <c r="DT392" s="346" t="s">
        <v>3320</v>
      </c>
      <c r="DU392" s="346" t="s">
        <v>3320</v>
      </c>
      <c r="DV392" s="346" t="s">
        <v>3320</v>
      </c>
      <c r="DW392" s="346" t="s">
        <v>3320</v>
      </c>
      <c r="DX392" s="346" t="s">
        <v>3320</v>
      </c>
      <c r="DY392" s="346" t="s">
        <v>3320</v>
      </c>
      <c r="DZ392" s="346" t="s">
        <v>3320</v>
      </c>
      <c r="EA392" s="346" t="s">
        <v>3320</v>
      </c>
      <c r="EB392" s="346" t="s">
        <v>3320</v>
      </c>
      <c r="EC392" s="346" t="s">
        <v>3320</v>
      </c>
      <c r="ED392" s="346" t="s">
        <v>3320</v>
      </c>
      <c r="EE392" s="346" t="s">
        <v>3320</v>
      </c>
      <c r="EF392" s="346" t="s">
        <v>3320</v>
      </c>
      <c r="EG392" s="346" t="s">
        <v>3320</v>
      </c>
      <c r="EH392" s="346" t="s">
        <v>3320</v>
      </c>
      <c r="EI392" s="346" t="s">
        <v>3320</v>
      </c>
      <c r="EJ392" s="346" t="s">
        <v>3320</v>
      </c>
      <c r="EK392" s="346" t="s">
        <v>3320</v>
      </c>
      <c r="EL392" s="346" t="s">
        <v>3320</v>
      </c>
      <c r="EM392" s="346" t="s">
        <v>3320</v>
      </c>
      <c r="EN392" s="348"/>
      <c r="EO392" s="346" t="s">
        <v>3320</v>
      </c>
      <c r="EP392" s="346" t="s">
        <v>3320</v>
      </c>
      <c r="EQ392" s="346" t="s">
        <v>3320</v>
      </c>
      <c r="ER392" s="346" t="s">
        <v>3320</v>
      </c>
      <c r="ES392" s="346" t="s">
        <v>3320</v>
      </c>
      <c r="ET392" s="346" t="s">
        <v>3320</v>
      </c>
      <c r="EU392" s="346" t="s">
        <v>3320</v>
      </c>
      <c r="EV392" s="346" t="s">
        <v>3320</v>
      </c>
      <c r="EW392" s="346" t="s">
        <v>3320</v>
      </c>
      <c r="EX392" s="346" t="s">
        <v>3320</v>
      </c>
      <c r="EY392" s="346" t="s">
        <v>3320</v>
      </c>
      <c r="EZ392" s="346" t="s">
        <v>3320</v>
      </c>
      <c r="FA392" s="346" t="s">
        <v>3320</v>
      </c>
      <c r="FB392" s="346" t="s">
        <v>3320</v>
      </c>
      <c r="FC392" s="346" t="s">
        <v>3320</v>
      </c>
      <c r="FD392" s="346" t="s">
        <v>3320</v>
      </c>
      <c r="FE392" s="346" t="s">
        <v>1214</v>
      </c>
      <c r="FF392" s="346" t="s">
        <v>3320</v>
      </c>
      <c r="FG392" s="346" t="s">
        <v>3320</v>
      </c>
      <c r="FH392" s="346" t="s">
        <v>3320</v>
      </c>
      <c r="FI392" s="346" t="s">
        <v>3320</v>
      </c>
      <c r="FJ392" s="346" t="s">
        <v>3320</v>
      </c>
      <c r="FK392" s="346" t="s">
        <v>3320</v>
      </c>
      <c r="FL392" s="346" t="s">
        <v>3320</v>
      </c>
      <c r="FM392" s="346" t="s">
        <v>3320</v>
      </c>
      <c r="FN392" s="346" t="s">
        <v>3320</v>
      </c>
      <c r="FO392" s="346" t="s">
        <v>3320</v>
      </c>
      <c r="FP392" s="346" t="s">
        <v>3320</v>
      </c>
      <c r="FQ392" s="346" t="s">
        <v>3320</v>
      </c>
      <c r="FR392" s="346" t="s">
        <v>3320</v>
      </c>
      <c r="FS392" s="346" t="s">
        <v>3320</v>
      </c>
      <c r="FT392" s="346" t="s">
        <v>3320</v>
      </c>
      <c r="FU392" s="346" t="s">
        <v>3320</v>
      </c>
      <c r="FV392" s="346" t="s">
        <v>3320</v>
      </c>
      <c r="FW392" s="346" t="s">
        <v>3320</v>
      </c>
      <c r="FX392" s="350">
        <v>46080.654745370368</v>
      </c>
      <c r="FY392" s="346" t="s">
        <v>3320</v>
      </c>
      <c r="FZ392" s="346" t="s">
        <v>10029</v>
      </c>
      <c r="GA392" s="346" t="s">
        <v>3320</v>
      </c>
      <c r="GB392" s="346" t="s">
        <v>3320</v>
      </c>
      <c r="GC392" s="346" t="s">
        <v>3320</v>
      </c>
      <c r="GD392" s="346" t="s">
        <v>3320</v>
      </c>
      <c r="GE392" s="346" t="s">
        <v>3320</v>
      </c>
      <c r="GF392" s="346" t="s">
        <v>3320</v>
      </c>
      <c r="GG392" s="346" t="s">
        <v>3320</v>
      </c>
      <c r="GH392" s="346" t="s">
        <v>3320</v>
      </c>
      <c r="GI392" s="346" t="s">
        <v>3320</v>
      </c>
      <c r="GJ392" s="346" t="s">
        <v>3320</v>
      </c>
      <c r="GK392" s="346" t="s">
        <v>3320</v>
      </c>
      <c r="GL392" s="346" t="s">
        <v>3320</v>
      </c>
      <c r="GM392" s="346" t="s">
        <v>3320</v>
      </c>
      <c r="GN392" s="346" t="s">
        <v>3320</v>
      </c>
      <c r="GO392" s="346" t="s">
        <v>3320</v>
      </c>
      <c r="GP392" s="346" t="s">
        <v>3320</v>
      </c>
      <c r="GQ392" s="346" t="s">
        <v>3320</v>
      </c>
      <c r="GR392" s="346" t="s">
        <v>3320</v>
      </c>
      <c r="GS392" s="346" t="s">
        <v>3320</v>
      </c>
      <c r="GT392" s="346" t="s">
        <v>3320</v>
      </c>
      <c r="GU392" s="346" t="s">
        <v>3320</v>
      </c>
      <c r="GV392" s="346" t="s">
        <v>3320</v>
      </c>
      <c r="GW392" s="346" t="s">
        <v>3320</v>
      </c>
      <c r="GX392" s="346" t="s">
        <v>3320</v>
      </c>
      <c r="GY392" s="346" t="s">
        <v>3320</v>
      </c>
      <c r="GZ392" s="346" t="s">
        <v>3320</v>
      </c>
      <c r="HA392" s="346" t="s">
        <v>3320</v>
      </c>
      <c r="HB392" s="346" t="s">
        <v>3320</v>
      </c>
      <c r="HC392" s="346" t="s">
        <v>3320</v>
      </c>
      <c r="HD392" s="346" t="s">
        <v>3320</v>
      </c>
      <c r="HE392" s="346" t="s">
        <v>3320</v>
      </c>
      <c r="HF392" s="346" t="s">
        <v>3320</v>
      </c>
      <c r="HG392" s="346" t="s">
        <v>3320</v>
      </c>
      <c r="HH392" s="346" t="s">
        <v>3320</v>
      </c>
      <c r="HI392" s="346" t="s">
        <v>3320</v>
      </c>
      <c r="HJ392" s="346" t="s">
        <v>3320</v>
      </c>
      <c r="HK392" s="346" t="s">
        <v>3320</v>
      </c>
      <c r="HL392" s="346" t="s">
        <v>3320</v>
      </c>
    </row>
    <row r="393" spans="1:220" ht="15.75" thickBot="1">
      <c r="A393" s="346" t="s">
        <v>11522</v>
      </c>
      <c r="B393" s="345">
        <v>849</v>
      </c>
      <c r="C393" s="346" t="s">
        <v>12423</v>
      </c>
      <c r="D393" s="346" t="s">
        <v>5698</v>
      </c>
      <c r="E393" s="345">
        <v>849</v>
      </c>
      <c r="F393" s="346" t="s">
        <v>821</v>
      </c>
      <c r="G393" s="346" t="s">
        <v>7553</v>
      </c>
      <c r="H393" s="346" t="s">
        <v>9090</v>
      </c>
      <c r="I393" s="346" t="s">
        <v>5916</v>
      </c>
      <c r="J393" s="346" t="s">
        <v>5918</v>
      </c>
      <c r="K393" s="346" t="s">
        <v>5919</v>
      </c>
      <c r="L393" s="346" t="s">
        <v>5920</v>
      </c>
      <c r="M393" s="346" t="s">
        <v>5698</v>
      </c>
      <c r="N393" s="346" t="s">
        <v>5921</v>
      </c>
      <c r="O393" s="346" t="s">
        <v>5922</v>
      </c>
      <c r="P393" s="346" t="s">
        <v>3320</v>
      </c>
      <c r="Q393" s="346" t="s">
        <v>7555</v>
      </c>
      <c r="R393" s="346" t="s">
        <v>5698</v>
      </c>
      <c r="S393" s="346" t="s">
        <v>7556</v>
      </c>
      <c r="T393" s="346" t="s">
        <v>5925</v>
      </c>
      <c r="U393" s="346" t="s">
        <v>7557</v>
      </c>
      <c r="V393" s="346" t="s">
        <v>733</v>
      </c>
      <c r="W393" s="346" t="s">
        <v>733</v>
      </c>
      <c r="X393" s="346" t="s">
        <v>733</v>
      </c>
      <c r="Y393" s="346" t="s">
        <v>3320</v>
      </c>
      <c r="Z393" s="346" t="s">
        <v>5927</v>
      </c>
      <c r="AA393" s="346" t="s">
        <v>733</v>
      </c>
      <c r="AB393" s="346" t="s">
        <v>5928</v>
      </c>
      <c r="AC393" s="346" t="s">
        <v>5929</v>
      </c>
      <c r="AD393" s="346" t="s">
        <v>5930</v>
      </c>
      <c r="AE393" s="346" t="s">
        <v>7558</v>
      </c>
      <c r="AF393" s="346" t="s">
        <v>7559</v>
      </c>
      <c r="AG393" s="346" t="s">
        <v>5933</v>
      </c>
      <c r="AH393" s="346" t="s">
        <v>1214</v>
      </c>
      <c r="AI393" s="346" t="s">
        <v>3320</v>
      </c>
      <c r="AJ393" s="346" t="s">
        <v>2043</v>
      </c>
      <c r="AK393" s="346" t="s">
        <v>5934</v>
      </c>
      <c r="AL393" s="346" t="s">
        <v>5936</v>
      </c>
      <c r="AM393" s="347">
        <v>47299</v>
      </c>
      <c r="AN393" s="345">
        <v>24</v>
      </c>
      <c r="AO393" s="345">
        <v>112</v>
      </c>
      <c r="AP393" s="346" t="s">
        <v>5666</v>
      </c>
      <c r="AQ393" s="345">
        <v>16</v>
      </c>
      <c r="AR393" s="345">
        <v>402.26</v>
      </c>
      <c r="AS393" s="346" t="s">
        <v>733</v>
      </c>
      <c r="AT393" s="346" t="s">
        <v>3320</v>
      </c>
      <c r="AU393" s="346" t="s">
        <v>3320</v>
      </c>
      <c r="AV393" s="346" t="s">
        <v>3320</v>
      </c>
      <c r="AW393" s="346" t="s">
        <v>3320</v>
      </c>
      <c r="AX393" s="346" t="s">
        <v>3320</v>
      </c>
      <c r="AY393" s="346" t="s">
        <v>3320</v>
      </c>
      <c r="AZ393" s="346" t="s">
        <v>3320</v>
      </c>
      <c r="BA393" s="346" t="s">
        <v>3320</v>
      </c>
      <c r="BB393" s="346" t="s">
        <v>3320</v>
      </c>
      <c r="BC393" s="346" t="s">
        <v>3320</v>
      </c>
      <c r="BD393" s="348"/>
      <c r="BE393" s="346" t="s">
        <v>3320</v>
      </c>
      <c r="BF393" s="346" t="s">
        <v>3320</v>
      </c>
      <c r="BG393" s="346" t="s">
        <v>3320</v>
      </c>
      <c r="BH393" s="346" t="s">
        <v>3320</v>
      </c>
      <c r="BI393" s="346" t="s">
        <v>3320</v>
      </c>
      <c r="BJ393" s="346" t="s">
        <v>3320</v>
      </c>
      <c r="BK393" s="346" t="s">
        <v>3320</v>
      </c>
      <c r="BL393" s="346" t="s">
        <v>3320</v>
      </c>
      <c r="BM393" s="346" t="s">
        <v>3320</v>
      </c>
      <c r="BN393" s="345">
        <v>7</v>
      </c>
      <c r="BO393" s="345">
        <v>12.5</v>
      </c>
      <c r="BP393" s="346" t="s">
        <v>733</v>
      </c>
      <c r="BQ393" s="346" t="s">
        <v>5937</v>
      </c>
      <c r="BR393" s="345">
        <v>0.41</v>
      </c>
      <c r="BS393" s="346" t="s">
        <v>1214</v>
      </c>
      <c r="BT393" s="346" t="s">
        <v>733</v>
      </c>
      <c r="BU393" s="346" t="s">
        <v>733</v>
      </c>
      <c r="BV393" s="345">
        <v>3591.6</v>
      </c>
      <c r="BW393" s="345">
        <v>3033.04</v>
      </c>
      <c r="BX393" s="346" t="s">
        <v>9092</v>
      </c>
      <c r="BY393" s="345">
        <v>365</v>
      </c>
      <c r="BZ393" s="345">
        <v>0.82199999999999995</v>
      </c>
      <c r="CA393" s="345">
        <v>98</v>
      </c>
      <c r="CB393" s="345">
        <v>25</v>
      </c>
      <c r="CC393" s="347">
        <v>46265</v>
      </c>
      <c r="CD393" s="345">
        <v>1.31</v>
      </c>
      <c r="CE393" s="345">
        <v>59</v>
      </c>
      <c r="CF393" s="346" t="s">
        <v>3320</v>
      </c>
      <c r="CG393" s="345">
        <v>6252000</v>
      </c>
      <c r="CH393" s="348"/>
      <c r="CI393" s="346" t="s">
        <v>3320</v>
      </c>
      <c r="CJ393" s="346" t="s">
        <v>3320</v>
      </c>
      <c r="CK393" s="346" t="s">
        <v>3320</v>
      </c>
      <c r="CL393" s="346" t="s">
        <v>3320</v>
      </c>
      <c r="CM393" s="346" t="s">
        <v>3320</v>
      </c>
      <c r="CN393" s="346" t="s">
        <v>3320</v>
      </c>
      <c r="CO393" s="346" t="s">
        <v>3320</v>
      </c>
      <c r="CP393" s="346" t="s">
        <v>3320</v>
      </c>
      <c r="CQ393" s="346" t="s">
        <v>3320</v>
      </c>
      <c r="CR393" s="346" t="s">
        <v>3320</v>
      </c>
      <c r="CS393" s="346" t="s">
        <v>3320</v>
      </c>
      <c r="CT393" s="346" t="s">
        <v>3320</v>
      </c>
      <c r="CU393" s="346" t="s">
        <v>3320</v>
      </c>
      <c r="CV393" s="346" t="s">
        <v>3320</v>
      </c>
      <c r="CW393" s="346" t="s">
        <v>3320</v>
      </c>
      <c r="CX393" s="346" t="s">
        <v>3320</v>
      </c>
      <c r="CY393" s="346" t="s">
        <v>3320</v>
      </c>
      <c r="CZ393" s="346" t="s">
        <v>3320</v>
      </c>
      <c r="DA393" s="346" t="s">
        <v>3320</v>
      </c>
      <c r="DB393" s="346" t="s">
        <v>3320</v>
      </c>
      <c r="DC393" s="346" t="s">
        <v>3320</v>
      </c>
      <c r="DD393" s="346" t="s">
        <v>3320</v>
      </c>
      <c r="DE393" s="346" t="s">
        <v>3320</v>
      </c>
      <c r="DF393" s="346" t="s">
        <v>3320</v>
      </c>
      <c r="DG393" s="346" t="s">
        <v>3320</v>
      </c>
      <c r="DH393" s="346" t="s">
        <v>3320</v>
      </c>
      <c r="DI393" s="346" t="s">
        <v>3320</v>
      </c>
      <c r="DJ393" s="346" t="s">
        <v>3320</v>
      </c>
      <c r="DK393" s="346" t="s">
        <v>3320</v>
      </c>
      <c r="DL393" s="346" t="s">
        <v>3320</v>
      </c>
      <c r="DM393" s="346" t="s">
        <v>3320</v>
      </c>
      <c r="DN393" s="346" t="s">
        <v>3320</v>
      </c>
      <c r="DO393" s="346" t="s">
        <v>3320</v>
      </c>
      <c r="DP393" s="346" t="s">
        <v>3320</v>
      </c>
      <c r="DQ393" s="346" t="s">
        <v>3320</v>
      </c>
      <c r="DR393" s="346" t="s">
        <v>3320</v>
      </c>
      <c r="DS393" s="346" t="s">
        <v>3320</v>
      </c>
      <c r="DT393" s="346" t="s">
        <v>3320</v>
      </c>
      <c r="DU393" s="346" t="s">
        <v>3320</v>
      </c>
      <c r="DV393" s="346" t="s">
        <v>3320</v>
      </c>
      <c r="DW393" s="346" t="s">
        <v>3320</v>
      </c>
      <c r="DX393" s="346" t="s">
        <v>3320</v>
      </c>
      <c r="DY393" s="346" t="s">
        <v>3320</v>
      </c>
      <c r="DZ393" s="346" t="s">
        <v>3320</v>
      </c>
      <c r="EA393" s="346" t="s">
        <v>3320</v>
      </c>
      <c r="EB393" s="346" t="s">
        <v>3320</v>
      </c>
      <c r="EC393" s="346" t="s">
        <v>3320</v>
      </c>
      <c r="ED393" s="346" t="s">
        <v>3320</v>
      </c>
      <c r="EE393" s="346" t="s">
        <v>3320</v>
      </c>
      <c r="EF393" s="346" t="s">
        <v>3320</v>
      </c>
      <c r="EG393" s="346" t="s">
        <v>1214</v>
      </c>
      <c r="EH393" s="346" t="s">
        <v>733</v>
      </c>
      <c r="EI393" s="346" t="s">
        <v>733</v>
      </c>
      <c r="EJ393" s="346" t="s">
        <v>733</v>
      </c>
      <c r="EK393" s="346" t="s">
        <v>791</v>
      </c>
      <c r="EL393" s="346" t="s">
        <v>12424</v>
      </c>
      <c r="EM393" s="179" t="s">
        <v>12425</v>
      </c>
      <c r="EN393" s="348"/>
      <c r="EO393" s="346" t="s">
        <v>10204</v>
      </c>
      <c r="EP393" s="346" t="s">
        <v>3320</v>
      </c>
      <c r="EQ393" s="346" t="s">
        <v>3320</v>
      </c>
      <c r="ER393" s="346" t="s">
        <v>3320</v>
      </c>
      <c r="ES393" s="346" t="s">
        <v>3320</v>
      </c>
      <c r="ET393" s="346" t="s">
        <v>3320</v>
      </c>
      <c r="EU393" s="346" t="s">
        <v>3320</v>
      </c>
      <c r="EV393" s="346" t="s">
        <v>3320</v>
      </c>
      <c r="EW393" s="346" t="s">
        <v>3320</v>
      </c>
      <c r="EX393" s="346" t="s">
        <v>3320</v>
      </c>
      <c r="EY393" s="346" t="s">
        <v>3320</v>
      </c>
      <c r="EZ393" s="346" t="s">
        <v>3320</v>
      </c>
      <c r="FA393" s="346" t="s">
        <v>3320</v>
      </c>
      <c r="FB393" s="346" t="s">
        <v>3320</v>
      </c>
      <c r="FC393" s="346" t="s">
        <v>3320</v>
      </c>
      <c r="FD393" s="346" t="s">
        <v>3320</v>
      </c>
      <c r="FE393" s="346" t="s">
        <v>1214</v>
      </c>
      <c r="FF393" s="346" t="s">
        <v>3320</v>
      </c>
      <c r="FG393" s="346" t="s">
        <v>3320</v>
      </c>
      <c r="FH393" s="346" t="s">
        <v>3320</v>
      </c>
      <c r="FI393" s="346" t="s">
        <v>3320</v>
      </c>
      <c r="FJ393" s="346" t="s">
        <v>3320</v>
      </c>
      <c r="FK393" s="346" t="s">
        <v>3320</v>
      </c>
      <c r="FL393" s="346" t="s">
        <v>3320</v>
      </c>
      <c r="FM393" s="346" t="s">
        <v>3320</v>
      </c>
      <c r="FN393" s="346" t="s">
        <v>3320</v>
      </c>
      <c r="FO393" s="346" t="s">
        <v>3320</v>
      </c>
      <c r="FP393" s="346" t="s">
        <v>3320</v>
      </c>
      <c r="FQ393" s="346" t="s">
        <v>3320</v>
      </c>
      <c r="FR393" s="346" t="s">
        <v>3320</v>
      </c>
      <c r="FS393" s="346" t="s">
        <v>3320</v>
      </c>
      <c r="FT393" s="346" t="s">
        <v>3320</v>
      </c>
      <c r="FU393" s="346" t="s">
        <v>3320</v>
      </c>
      <c r="FV393" s="346" t="s">
        <v>3320</v>
      </c>
      <c r="FW393" s="346" t="s">
        <v>3320</v>
      </c>
      <c r="FX393" s="350">
        <v>46079.712025462963</v>
      </c>
      <c r="FY393" s="346" t="s">
        <v>3320</v>
      </c>
      <c r="FZ393" s="346" t="s">
        <v>10029</v>
      </c>
      <c r="GA393" s="346" t="s">
        <v>3320</v>
      </c>
      <c r="GB393" s="346" t="s">
        <v>3320</v>
      </c>
      <c r="GC393" s="346" t="s">
        <v>3320</v>
      </c>
      <c r="GD393" s="346" t="s">
        <v>3320</v>
      </c>
      <c r="GE393" s="346" t="s">
        <v>3320</v>
      </c>
      <c r="GF393" s="346" t="s">
        <v>3320</v>
      </c>
      <c r="GG393" s="346" t="s">
        <v>3320</v>
      </c>
      <c r="GH393" s="346" t="s">
        <v>3320</v>
      </c>
      <c r="GI393" s="346" t="s">
        <v>3320</v>
      </c>
      <c r="GJ393" s="346" t="s">
        <v>3320</v>
      </c>
      <c r="GK393" s="346" t="s">
        <v>3320</v>
      </c>
      <c r="GL393" s="346" t="s">
        <v>3320</v>
      </c>
      <c r="GM393" s="346" t="s">
        <v>3320</v>
      </c>
      <c r="GN393" s="346" t="s">
        <v>3320</v>
      </c>
      <c r="GO393" s="346" t="s">
        <v>3320</v>
      </c>
      <c r="GP393" s="346" t="s">
        <v>3320</v>
      </c>
      <c r="GQ393" s="346" t="s">
        <v>3320</v>
      </c>
      <c r="GR393" s="346" t="s">
        <v>3320</v>
      </c>
      <c r="GS393" s="346" t="s">
        <v>3320</v>
      </c>
      <c r="GT393" s="346" t="s">
        <v>3320</v>
      </c>
      <c r="GU393" s="346" t="s">
        <v>3320</v>
      </c>
      <c r="GV393" s="346" t="s">
        <v>3320</v>
      </c>
      <c r="GW393" s="346" t="s">
        <v>3320</v>
      </c>
      <c r="GX393" s="346" t="s">
        <v>3320</v>
      </c>
      <c r="GY393" s="346" t="s">
        <v>3320</v>
      </c>
      <c r="GZ393" s="346" t="s">
        <v>3320</v>
      </c>
      <c r="HA393" s="346" t="s">
        <v>3320</v>
      </c>
      <c r="HB393" s="346" t="s">
        <v>3320</v>
      </c>
      <c r="HC393" s="346" t="s">
        <v>3320</v>
      </c>
      <c r="HD393" s="346" t="s">
        <v>3320</v>
      </c>
      <c r="HE393" s="346" t="s">
        <v>3320</v>
      </c>
      <c r="HF393" s="346" t="s">
        <v>3320</v>
      </c>
      <c r="HG393" s="346" t="s">
        <v>3320</v>
      </c>
      <c r="HH393" s="346" t="s">
        <v>3320</v>
      </c>
      <c r="HI393" s="346" t="s">
        <v>3320</v>
      </c>
      <c r="HJ393" s="346" t="s">
        <v>3320</v>
      </c>
      <c r="HK393" s="346" t="s">
        <v>3320</v>
      </c>
      <c r="HL393" s="346" t="s">
        <v>3320</v>
      </c>
    </row>
    <row r="394" spans="1:220" ht="15.75" thickBot="1">
      <c r="A394" s="344" t="s">
        <v>11522</v>
      </c>
      <c r="B394" s="345">
        <v>894</v>
      </c>
      <c r="C394" s="346" t="s">
        <v>12426</v>
      </c>
      <c r="D394" s="346" t="s">
        <v>5698</v>
      </c>
      <c r="E394" s="345">
        <v>894</v>
      </c>
      <c r="F394" s="346" t="s">
        <v>5780</v>
      </c>
      <c r="G394" s="346" t="s">
        <v>5781</v>
      </c>
      <c r="H394" s="346" t="s">
        <v>7996</v>
      </c>
      <c r="I394" s="346" t="s">
        <v>5643</v>
      </c>
      <c r="J394" s="346" t="s">
        <v>4657</v>
      </c>
      <c r="K394" s="346" t="s">
        <v>11347</v>
      </c>
      <c r="L394" s="346" t="s">
        <v>5784</v>
      </c>
      <c r="M394" s="346" t="s">
        <v>5785</v>
      </c>
      <c r="N394" s="346" t="s">
        <v>5786</v>
      </c>
      <c r="O394" s="346" t="s">
        <v>5787</v>
      </c>
      <c r="P394" s="346" t="s">
        <v>3320</v>
      </c>
      <c r="Q394" s="346" t="s">
        <v>5788</v>
      </c>
      <c r="R394" s="346" t="s">
        <v>5698</v>
      </c>
      <c r="S394" s="346" t="s">
        <v>5789</v>
      </c>
      <c r="T394" s="346" t="s">
        <v>5790</v>
      </c>
      <c r="U394" s="346" t="s">
        <v>5791</v>
      </c>
      <c r="V394" s="346" t="s">
        <v>733</v>
      </c>
      <c r="W394" s="346" t="s">
        <v>733</v>
      </c>
      <c r="X394" s="346" t="s">
        <v>733</v>
      </c>
      <c r="Y394" s="346" t="s">
        <v>3320</v>
      </c>
      <c r="Z394" s="346" t="s">
        <v>5792</v>
      </c>
      <c r="AA394" s="346" t="s">
        <v>733</v>
      </c>
      <c r="AB394" s="346" t="s">
        <v>5793</v>
      </c>
      <c r="AC394" s="346" t="s">
        <v>5794</v>
      </c>
      <c r="AD394" s="346" t="s">
        <v>5659</v>
      </c>
      <c r="AE394" s="346" t="s">
        <v>5795</v>
      </c>
      <c r="AF394" s="346" t="s">
        <v>5796</v>
      </c>
      <c r="AG394" s="346" t="s">
        <v>5797</v>
      </c>
      <c r="AH394" s="346" t="s">
        <v>1214</v>
      </c>
      <c r="AI394" s="346" t="s">
        <v>3320</v>
      </c>
      <c r="AJ394" s="346" t="s">
        <v>5833</v>
      </c>
      <c r="AK394" s="346" t="s">
        <v>6483</v>
      </c>
      <c r="AL394" s="346" t="s">
        <v>5712</v>
      </c>
      <c r="AM394" s="347">
        <v>46991</v>
      </c>
      <c r="AN394" s="345">
        <v>30</v>
      </c>
      <c r="AO394" s="345">
        <v>200</v>
      </c>
      <c r="AP394" s="346" t="s">
        <v>5863</v>
      </c>
      <c r="AQ394" s="345">
        <v>344752</v>
      </c>
      <c r="AR394" s="345">
        <v>438</v>
      </c>
      <c r="AS394" s="346" t="s">
        <v>733</v>
      </c>
      <c r="AT394" s="345">
        <v>27.47</v>
      </c>
      <c r="AU394" s="346" t="s">
        <v>1214</v>
      </c>
      <c r="AV394" s="345">
        <v>650</v>
      </c>
      <c r="AW394" s="346" t="s">
        <v>5800</v>
      </c>
      <c r="AX394" s="346" t="s">
        <v>5801</v>
      </c>
      <c r="AY394" s="346" t="s">
        <v>3320</v>
      </c>
      <c r="AZ394" s="346" t="s">
        <v>733</v>
      </c>
      <c r="BA394" s="346" t="s">
        <v>733</v>
      </c>
      <c r="BB394" s="345">
        <v>1925.8</v>
      </c>
      <c r="BC394" s="345">
        <v>1851</v>
      </c>
      <c r="BD394" s="346" t="s">
        <v>5989</v>
      </c>
      <c r="BE394" s="345">
        <v>1</v>
      </c>
      <c r="BF394" s="345">
        <v>87</v>
      </c>
      <c r="BG394" s="345">
        <v>95</v>
      </c>
      <c r="BH394" s="345">
        <v>25</v>
      </c>
      <c r="BI394" s="347">
        <v>46327</v>
      </c>
      <c r="BJ394" s="345">
        <v>0.2</v>
      </c>
      <c r="BK394" s="345">
        <v>8</v>
      </c>
      <c r="BL394" s="346" t="s">
        <v>5796</v>
      </c>
      <c r="BM394" s="345">
        <v>7000000</v>
      </c>
      <c r="BN394" s="346" t="s">
        <v>3320</v>
      </c>
      <c r="BO394" s="346" t="s">
        <v>3320</v>
      </c>
      <c r="BP394" s="346" t="s">
        <v>3320</v>
      </c>
      <c r="BQ394" s="346" t="s">
        <v>3320</v>
      </c>
      <c r="BR394" s="346" t="s">
        <v>3320</v>
      </c>
      <c r="BS394" s="346" t="s">
        <v>3320</v>
      </c>
      <c r="BT394" s="346" t="s">
        <v>3320</v>
      </c>
      <c r="BU394" s="346" t="s">
        <v>3320</v>
      </c>
      <c r="BV394" s="346" t="s">
        <v>3320</v>
      </c>
      <c r="BW394" s="346" t="s">
        <v>3320</v>
      </c>
      <c r="BX394" s="348"/>
      <c r="BY394" s="346" t="s">
        <v>3320</v>
      </c>
      <c r="BZ394" s="346" t="s">
        <v>3320</v>
      </c>
      <c r="CA394" s="346" t="s">
        <v>3320</v>
      </c>
      <c r="CB394" s="346" t="s">
        <v>3320</v>
      </c>
      <c r="CC394" s="346" t="s">
        <v>3320</v>
      </c>
      <c r="CD394" s="346" t="s">
        <v>3320</v>
      </c>
      <c r="CE394" s="346" t="s">
        <v>3320</v>
      </c>
      <c r="CF394" s="346" t="s">
        <v>3320</v>
      </c>
      <c r="CG394" s="346" t="s">
        <v>3320</v>
      </c>
      <c r="CH394" s="348"/>
      <c r="CI394" s="346" t="s">
        <v>3320</v>
      </c>
      <c r="CJ394" s="346" t="s">
        <v>3320</v>
      </c>
      <c r="CK394" s="346" t="s">
        <v>3320</v>
      </c>
      <c r="CL394" s="346" t="s">
        <v>3320</v>
      </c>
      <c r="CM394" s="346" t="s">
        <v>3320</v>
      </c>
      <c r="CN394" s="346" t="s">
        <v>3320</v>
      </c>
      <c r="CO394" s="346" t="s">
        <v>3320</v>
      </c>
      <c r="CP394" s="346" t="s">
        <v>3320</v>
      </c>
      <c r="CQ394" s="346" t="s">
        <v>3320</v>
      </c>
      <c r="CR394" s="346" t="s">
        <v>3320</v>
      </c>
      <c r="CS394" s="346" t="s">
        <v>3320</v>
      </c>
      <c r="CT394" s="346" t="s">
        <v>3320</v>
      </c>
      <c r="CU394" s="346" t="s">
        <v>3320</v>
      </c>
      <c r="CV394" s="346" t="s">
        <v>3320</v>
      </c>
      <c r="CW394" s="346" t="s">
        <v>3320</v>
      </c>
      <c r="CX394" s="346" t="s">
        <v>3320</v>
      </c>
      <c r="CY394" s="346" t="s">
        <v>3320</v>
      </c>
      <c r="CZ394" s="346" t="s">
        <v>3320</v>
      </c>
      <c r="DA394" s="346" t="s">
        <v>3320</v>
      </c>
      <c r="DB394" s="346" t="s">
        <v>3320</v>
      </c>
      <c r="DC394" s="346" t="s">
        <v>3320</v>
      </c>
      <c r="DD394" s="346" t="s">
        <v>3320</v>
      </c>
      <c r="DE394" s="346" t="s">
        <v>3320</v>
      </c>
      <c r="DF394" s="346" t="s">
        <v>3320</v>
      </c>
      <c r="DG394" s="346" t="s">
        <v>3320</v>
      </c>
      <c r="DH394" s="346" t="s">
        <v>3320</v>
      </c>
      <c r="DI394" s="346" t="s">
        <v>3320</v>
      </c>
      <c r="DJ394" s="346" t="s">
        <v>3320</v>
      </c>
      <c r="DK394" s="346" t="s">
        <v>3320</v>
      </c>
      <c r="DL394" s="346" t="s">
        <v>3320</v>
      </c>
      <c r="DM394" s="346" t="s">
        <v>3320</v>
      </c>
      <c r="DN394" s="346" t="s">
        <v>3320</v>
      </c>
      <c r="DO394" s="346" t="s">
        <v>3320</v>
      </c>
      <c r="DP394" s="346" t="s">
        <v>3320</v>
      </c>
      <c r="DQ394" s="346" t="s">
        <v>3320</v>
      </c>
      <c r="DR394" s="346" t="s">
        <v>3320</v>
      </c>
      <c r="DS394" s="346" t="s">
        <v>3320</v>
      </c>
      <c r="DT394" s="346" t="s">
        <v>3320</v>
      </c>
      <c r="DU394" s="346" t="s">
        <v>3320</v>
      </c>
      <c r="DV394" s="346" t="s">
        <v>3320</v>
      </c>
      <c r="DW394" s="346" t="s">
        <v>3320</v>
      </c>
      <c r="DX394" s="346" t="s">
        <v>3320</v>
      </c>
      <c r="DY394" s="346" t="s">
        <v>3320</v>
      </c>
      <c r="DZ394" s="346" t="s">
        <v>3320</v>
      </c>
      <c r="EA394" s="346" t="s">
        <v>3320</v>
      </c>
      <c r="EB394" s="346" t="s">
        <v>3320</v>
      </c>
      <c r="EC394" s="346" t="s">
        <v>3320</v>
      </c>
      <c r="ED394" s="346" t="s">
        <v>3320</v>
      </c>
      <c r="EE394" s="346" t="s">
        <v>3320</v>
      </c>
      <c r="EF394" s="345">
        <v>14000000</v>
      </c>
      <c r="EG394" s="346" t="s">
        <v>733</v>
      </c>
      <c r="EH394" s="346" t="s">
        <v>733</v>
      </c>
      <c r="EI394" s="346" t="s">
        <v>733</v>
      </c>
      <c r="EJ394" s="346" t="s">
        <v>733</v>
      </c>
      <c r="EK394" s="346" t="s">
        <v>1816</v>
      </c>
      <c r="EL394" s="346" t="s">
        <v>12427</v>
      </c>
      <c r="EM394" s="179" t="s">
        <v>12428</v>
      </c>
      <c r="EN394" s="348"/>
      <c r="EO394" s="346" t="s">
        <v>10205</v>
      </c>
      <c r="EP394" s="346" t="s">
        <v>3320</v>
      </c>
      <c r="EQ394" s="346" t="s">
        <v>3320</v>
      </c>
      <c r="ER394" s="346" t="s">
        <v>3320</v>
      </c>
      <c r="ES394" s="346" t="s">
        <v>3320</v>
      </c>
      <c r="ET394" s="346" t="s">
        <v>3320</v>
      </c>
      <c r="EU394" s="346" t="s">
        <v>3320</v>
      </c>
      <c r="EV394" s="346" t="s">
        <v>3320</v>
      </c>
      <c r="EW394" s="346" t="s">
        <v>3320</v>
      </c>
      <c r="EX394" s="346" t="s">
        <v>3320</v>
      </c>
      <c r="EY394" s="346" t="s">
        <v>3320</v>
      </c>
      <c r="EZ394" s="346" t="s">
        <v>3320</v>
      </c>
      <c r="FA394" s="346" t="s">
        <v>3320</v>
      </c>
      <c r="FB394" s="346" t="s">
        <v>3320</v>
      </c>
      <c r="FC394" s="346" t="s">
        <v>3320</v>
      </c>
      <c r="FD394" s="346" t="s">
        <v>3320</v>
      </c>
      <c r="FE394" s="346" t="s">
        <v>1214</v>
      </c>
      <c r="FF394" s="346" t="s">
        <v>3320</v>
      </c>
      <c r="FG394" s="346" t="s">
        <v>3320</v>
      </c>
      <c r="FH394" s="346" t="s">
        <v>3320</v>
      </c>
      <c r="FI394" s="346" t="s">
        <v>3320</v>
      </c>
      <c r="FJ394" s="346" t="s">
        <v>3320</v>
      </c>
      <c r="FK394" s="346" t="s">
        <v>3320</v>
      </c>
      <c r="FL394" s="346" t="s">
        <v>3320</v>
      </c>
      <c r="FM394" s="346" t="s">
        <v>3320</v>
      </c>
      <c r="FN394" s="346" t="s">
        <v>3320</v>
      </c>
      <c r="FO394" s="346" t="s">
        <v>3320</v>
      </c>
      <c r="FP394" s="346" t="s">
        <v>3320</v>
      </c>
      <c r="FQ394" s="346" t="s">
        <v>3320</v>
      </c>
      <c r="FR394" s="346" t="s">
        <v>3320</v>
      </c>
      <c r="FS394" s="346" t="s">
        <v>3320</v>
      </c>
      <c r="FT394" s="346" t="s">
        <v>3320</v>
      </c>
      <c r="FU394" s="346" t="s">
        <v>3320</v>
      </c>
      <c r="FV394" s="346" t="s">
        <v>3320</v>
      </c>
      <c r="FW394" s="346" t="s">
        <v>3320</v>
      </c>
      <c r="FX394" s="350">
        <v>46079.841979166667</v>
      </c>
      <c r="FY394" s="346" t="s">
        <v>3320</v>
      </c>
      <c r="FZ394" s="346" t="s">
        <v>10029</v>
      </c>
      <c r="GA394" s="346" t="s">
        <v>3320</v>
      </c>
      <c r="GB394" s="346" t="s">
        <v>3320</v>
      </c>
      <c r="GC394" s="346" t="s">
        <v>3320</v>
      </c>
      <c r="GD394" s="346" t="s">
        <v>3320</v>
      </c>
      <c r="GE394" s="346" t="s">
        <v>3320</v>
      </c>
      <c r="GF394" s="346" t="s">
        <v>3320</v>
      </c>
      <c r="GG394" s="346" t="s">
        <v>3320</v>
      </c>
      <c r="GH394" s="346" t="s">
        <v>3320</v>
      </c>
      <c r="GI394" s="346" t="s">
        <v>3320</v>
      </c>
      <c r="GJ394" s="346" t="s">
        <v>3320</v>
      </c>
      <c r="GK394" s="346" t="s">
        <v>3320</v>
      </c>
      <c r="GL394" s="346" t="s">
        <v>3320</v>
      </c>
      <c r="GM394" s="346" t="s">
        <v>3320</v>
      </c>
      <c r="GN394" s="346" t="s">
        <v>3320</v>
      </c>
      <c r="GO394" s="346" t="s">
        <v>3320</v>
      </c>
      <c r="GP394" s="346" t="s">
        <v>3320</v>
      </c>
      <c r="GQ394" s="346" t="s">
        <v>3320</v>
      </c>
      <c r="GR394" s="346" t="s">
        <v>3320</v>
      </c>
      <c r="GS394" s="346" t="s">
        <v>3320</v>
      </c>
      <c r="GT394" s="346" t="s">
        <v>3320</v>
      </c>
      <c r="GU394" s="346" t="s">
        <v>3320</v>
      </c>
      <c r="GV394" s="346" t="s">
        <v>3320</v>
      </c>
      <c r="GW394" s="346" t="s">
        <v>3320</v>
      </c>
      <c r="GX394" s="346" t="s">
        <v>3320</v>
      </c>
      <c r="GY394" s="346" t="s">
        <v>3320</v>
      </c>
      <c r="GZ394" s="346" t="s">
        <v>3320</v>
      </c>
      <c r="HA394" s="346" t="s">
        <v>3320</v>
      </c>
      <c r="HB394" s="346" t="s">
        <v>3320</v>
      </c>
      <c r="HC394" s="346" t="s">
        <v>3320</v>
      </c>
      <c r="HD394" s="346" t="s">
        <v>3320</v>
      </c>
      <c r="HE394" s="346" t="s">
        <v>3320</v>
      </c>
      <c r="HF394" s="346" t="s">
        <v>3320</v>
      </c>
      <c r="HG394" s="346" t="s">
        <v>3320</v>
      </c>
      <c r="HH394" s="346" t="s">
        <v>3320</v>
      </c>
      <c r="HI394" s="346" t="s">
        <v>3320</v>
      </c>
      <c r="HJ394" s="346" t="s">
        <v>3320</v>
      </c>
      <c r="HK394" s="346" t="s">
        <v>3320</v>
      </c>
      <c r="HL394" s="346" t="s">
        <v>3320</v>
      </c>
    </row>
    <row r="395" spans="1:220" ht="15.75" thickBot="1">
      <c r="A395" s="344" t="s">
        <v>11522</v>
      </c>
      <c r="B395" s="345">
        <v>889</v>
      </c>
      <c r="C395" s="346" t="s">
        <v>12429</v>
      </c>
      <c r="D395" s="346" t="s">
        <v>5698</v>
      </c>
      <c r="E395" s="345">
        <v>889</v>
      </c>
      <c r="F395" s="346" t="s">
        <v>5780</v>
      </c>
      <c r="G395" s="346" t="s">
        <v>5781</v>
      </c>
      <c r="H395" s="346" t="s">
        <v>7940</v>
      </c>
      <c r="I395" s="346" t="s">
        <v>5643</v>
      </c>
      <c r="J395" s="346" t="s">
        <v>4657</v>
      </c>
      <c r="K395" s="346" t="s">
        <v>11347</v>
      </c>
      <c r="L395" s="346" t="s">
        <v>5784</v>
      </c>
      <c r="M395" s="346" t="s">
        <v>5785</v>
      </c>
      <c r="N395" s="346" t="s">
        <v>5786</v>
      </c>
      <c r="O395" s="346" t="s">
        <v>5787</v>
      </c>
      <c r="P395" s="346" t="s">
        <v>3320</v>
      </c>
      <c r="Q395" s="346" t="s">
        <v>5788</v>
      </c>
      <c r="R395" s="346" t="s">
        <v>5698</v>
      </c>
      <c r="S395" s="346" t="s">
        <v>5789</v>
      </c>
      <c r="T395" s="346" t="s">
        <v>5790</v>
      </c>
      <c r="U395" s="346" t="s">
        <v>5791</v>
      </c>
      <c r="V395" s="346" t="s">
        <v>733</v>
      </c>
      <c r="W395" s="346" t="s">
        <v>733</v>
      </c>
      <c r="X395" s="346" t="s">
        <v>733</v>
      </c>
      <c r="Y395" s="346" t="s">
        <v>3320</v>
      </c>
      <c r="Z395" s="346" t="s">
        <v>5792</v>
      </c>
      <c r="AA395" s="346" t="s">
        <v>733</v>
      </c>
      <c r="AB395" s="346" t="s">
        <v>5793</v>
      </c>
      <c r="AC395" s="346" t="s">
        <v>5794</v>
      </c>
      <c r="AD395" s="346" t="s">
        <v>5659</v>
      </c>
      <c r="AE395" s="346" t="s">
        <v>5795</v>
      </c>
      <c r="AF395" s="346" t="s">
        <v>5796</v>
      </c>
      <c r="AG395" s="346" t="s">
        <v>5797</v>
      </c>
      <c r="AH395" s="346" t="s">
        <v>1214</v>
      </c>
      <c r="AI395" s="346" t="s">
        <v>11323</v>
      </c>
      <c r="AJ395" s="346" t="s">
        <v>2043</v>
      </c>
      <c r="AK395" s="346" t="s">
        <v>3589</v>
      </c>
      <c r="AL395" s="346" t="s">
        <v>6612</v>
      </c>
      <c r="AM395" s="347">
        <v>46991</v>
      </c>
      <c r="AN395" s="345">
        <v>30</v>
      </c>
      <c r="AO395" s="345">
        <v>100</v>
      </c>
      <c r="AP395" s="346" t="s">
        <v>5863</v>
      </c>
      <c r="AQ395" s="345">
        <v>23</v>
      </c>
      <c r="AR395" s="345">
        <v>189</v>
      </c>
      <c r="AS395" s="346" t="s">
        <v>733</v>
      </c>
      <c r="AT395" s="345">
        <v>22.3</v>
      </c>
      <c r="AU395" s="346" t="s">
        <v>1214</v>
      </c>
      <c r="AV395" s="345">
        <v>650</v>
      </c>
      <c r="AW395" s="346" t="s">
        <v>5800</v>
      </c>
      <c r="AX395" s="346" t="s">
        <v>5801</v>
      </c>
      <c r="AY395" s="346" t="s">
        <v>3320</v>
      </c>
      <c r="AZ395" s="346" t="s">
        <v>733</v>
      </c>
      <c r="BA395" s="346" t="s">
        <v>733</v>
      </c>
      <c r="BB395" s="345">
        <v>1563</v>
      </c>
      <c r="BC395" s="345">
        <v>1054</v>
      </c>
      <c r="BD395" s="346" t="s">
        <v>12430</v>
      </c>
      <c r="BE395" s="345">
        <v>1</v>
      </c>
      <c r="BF395" s="345">
        <v>95</v>
      </c>
      <c r="BG395" s="345">
        <v>25</v>
      </c>
      <c r="BH395" s="345">
        <v>25</v>
      </c>
      <c r="BI395" s="347">
        <v>46388</v>
      </c>
      <c r="BJ395" s="345">
        <v>1.5</v>
      </c>
      <c r="BK395" s="345">
        <v>8</v>
      </c>
      <c r="BL395" s="346" t="s">
        <v>5796</v>
      </c>
      <c r="BM395" s="345">
        <v>7000000</v>
      </c>
      <c r="BN395" s="346" t="s">
        <v>3320</v>
      </c>
      <c r="BO395" s="346" t="s">
        <v>3320</v>
      </c>
      <c r="BP395" s="346" t="s">
        <v>3320</v>
      </c>
      <c r="BQ395" s="346" t="s">
        <v>3320</v>
      </c>
      <c r="BR395" s="346" t="s">
        <v>3320</v>
      </c>
      <c r="BS395" s="346" t="s">
        <v>3320</v>
      </c>
      <c r="BT395" s="346" t="s">
        <v>3320</v>
      </c>
      <c r="BU395" s="346" t="s">
        <v>3320</v>
      </c>
      <c r="BV395" s="346" t="s">
        <v>3320</v>
      </c>
      <c r="BW395" s="346" t="s">
        <v>3320</v>
      </c>
      <c r="BX395" s="348"/>
      <c r="BY395" s="346" t="s">
        <v>3320</v>
      </c>
      <c r="BZ395" s="346" t="s">
        <v>3320</v>
      </c>
      <c r="CA395" s="346" t="s">
        <v>3320</v>
      </c>
      <c r="CB395" s="346" t="s">
        <v>3320</v>
      </c>
      <c r="CC395" s="346" t="s">
        <v>3320</v>
      </c>
      <c r="CD395" s="346" t="s">
        <v>3320</v>
      </c>
      <c r="CE395" s="346" t="s">
        <v>3320</v>
      </c>
      <c r="CF395" s="346" t="s">
        <v>3320</v>
      </c>
      <c r="CG395" s="346" t="s">
        <v>3320</v>
      </c>
      <c r="CH395" s="348"/>
      <c r="CI395" s="346" t="s">
        <v>3320</v>
      </c>
      <c r="CJ395" s="346" t="s">
        <v>3320</v>
      </c>
      <c r="CK395" s="346" t="s">
        <v>3320</v>
      </c>
      <c r="CL395" s="346" t="s">
        <v>3320</v>
      </c>
      <c r="CM395" s="346" t="s">
        <v>3320</v>
      </c>
      <c r="CN395" s="346" t="s">
        <v>3320</v>
      </c>
      <c r="CO395" s="346" t="s">
        <v>3320</v>
      </c>
      <c r="CP395" s="346" t="s">
        <v>3320</v>
      </c>
      <c r="CQ395" s="346" t="s">
        <v>3320</v>
      </c>
      <c r="CR395" s="346" t="s">
        <v>3320</v>
      </c>
      <c r="CS395" s="346" t="s">
        <v>3320</v>
      </c>
      <c r="CT395" s="346" t="s">
        <v>3320</v>
      </c>
      <c r="CU395" s="346" t="s">
        <v>3320</v>
      </c>
      <c r="CV395" s="346" t="s">
        <v>3320</v>
      </c>
      <c r="CW395" s="346" t="s">
        <v>3320</v>
      </c>
      <c r="CX395" s="346" t="s">
        <v>3320</v>
      </c>
      <c r="CY395" s="346" t="s">
        <v>3320</v>
      </c>
      <c r="CZ395" s="346" t="s">
        <v>3320</v>
      </c>
      <c r="DA395" s="346" t="s">
        <v>3320</v>
      </c>
      <c r="DB395" s="346" t="s">
        <v>3320</v>
      </c>
      <c r="DC395" s="346" t="s">
        <v>3320</v>
      </c>
      <c r="DD395" s="346" t="s">
        <v>3320</v>
      </c>
      <c r="DE395" s="346" t="s">
        <v>3320</v>
      </c>
      <c r="DF395" s="346" t="s">
        <v>3320</v>
      </c>
      <c r="DG395" s="346" t="s">
        <v>3320</v>
      </c>
      <c r="DH395" s="346" t="s">
        <v>3320</v>
      </c>
      <c r="DI395" s="346" t="s">
        <v>3320</v>
      </c>
      <c r="DJ395" s="346" t="s">
        <v>3320</v>
      </c>
      <c r="DK395" s="346" t="s">
        <v>3320</v>
      </c>
      <c r="DL395" s="346" t="s">
        <v>3320</v>
      </c>
      <c r="DM395" s="346" t="s">
        <v>3320</v>
      </c>
      <c r="DN395" s="346" t="s">
        <v>3320</v>
      </c>
      <c r="DO395" s="346" t="s">
        <v>3320</v>
      </c>
      <c r="DP395" s="346" t="s">
        <v>3320</v>
      </c>
      <c r="DQ395" s="346" t="s">
        <v>3320</v>
      </c>
      <c r="DR395" s="346" t="s">
        <v>3320</v>
      </c>
      <c r="DS395" s="346" t="s">
        <v>3320</v>
      </c>
      <c r="DT395" s="346" t="s">
        <v>3320</v>
      </c>
      <c r="DU395" s="346" t="s">
        <v>3320</v>
      </c>
      <c r="DV395" s="346" t="s">
        <v>3320</v>
      </c>
      <c r="DW395" s="346" t="s">
        <v>3320</v>
      </c>
      <c r="DX395" s="346" t="s">
        <v>3320</v>
      </c>
      <c r="DY395" s="346" t="s">
        <v>3320</v>
      </c>
      <c r="DZ395" s="346" t="s">
        <v>3320</v>
      </c>
      <c r="EA395" s="346" t="s">
        <v>3320</v>
      </c>
      <c r="EB395" s="346" t="s">
        <v>3320</v>
      </c>
      <c r="EC395" s="346" t="s">
        <v>3320</v>
      </c>
      <c r="ED395" s="346" t="s">
        <v>3320</v>
      </c>
      <c r="EE395" s="346" t="s">
        <v>3320</v>
      </c>
      <c r="EF395" s="345">
        <v>164286323</v>
      </c>
      <c r="EG395" s="346" t="s">
        <v>733</v>
      </c>
      <c r="EH395" s="346" t="s">
        <v>733</v>
      </c>
      <c r="EI395" s="346" t="s">
        <v>733</v>
      </c>
      <c r="EJ395" s="346" t="s">
        <v>733</v>
      </c>
      <c r="EK395" s="346" t="s">
        <v>7944</v>
      </c>
      <c r="EL395" s="346" t="s">
        <v>12431</v>
      </c>
      <c r="EM395" s="179" t="s">
        <v>12432</v>
      </c>
      <c r="EN395" s="348"/>
      <c r="EO395" s="346" t="s">
        <v>10206</v>
      </c>
      <c r="EP395" s="346" t="s">
        <v>3320</v>
      </c>
      <c r="EQ395" s="346" t="s">
        <v>3320</v>
      </c>
      <c r="ER395" s="346" t="s">
        <v>3320</v>
      </c>
      <c r="ES395" s="346" t="s">
        <v>3320</v>
      </c>
      <c r="ET395" s="346" t="s">
        <v>3320</v>
      </c>
      <c r="EU395" s="346" t="s">
        <v>3320</v>
      </c>
      <c r="EV395" s="346" t="s">
        <v>3320</v>
      </c>
      <c r="EW395" s="346" t="s">
        <v>3320</v>
      </c>
      <c r="EX395" s="346" t="s">
        <v>3320</v>
      </c>
      <c r="EY395" s="346" t="s">
        <v>3320</v>
      </c>
      <c r="EZ395" s="346" t="s">
        <v>3320</v>
      </c>
      <c r="FA395" s="346" t="s">
        <v>3320</v>
      </c>
      <c r="FB395" s="346" t="s">
        <v>3320</v>
      </c>
      <c r="FC395" s="346" t="s">
        <v>3320</v>
      </c>
      <c r="FD395" s="346" t="s">
        <v>3320</v>
      </c>
      <c r="FE395" s="346" t="s">
        <v>1214</v>
      </c>
      <c r="FF395" s="346" t="s">
        <v>3320</v>
      </c>
      <c r="FG395" s="346" t="s">
        <v>3320</v>
      </c>
      <c r="FH395" s="346" t="s">
        <v>3320</v>
      </c>
      <c r="FI395" s="346" t="s">
        <v>3320</v>
      </c>
      <c r="FJ395" s="346" t="s">
        <v>3320</v>
      </c>
      <c r="FK395" s="346" t="s">
        <v>3320</v>
      </c>
      <c r="FL395" s="346" t="s">
        <v>3320</v>
      </c>
      <c r="FM395" s="346" t="s">
        <v>3320</v>
      </c>
      <c r="FN395" s="346" t="s">
        <v>3320</v>
      </c>
      <c r="FO395" s="346" t="s">
        <v>3320</v>
      </c>
      <c r="FP395" s="346" t="s">
        <v>3320</v>
      </c>
      <c r="FQ395" s="346" t="s">
        <v>3320</v>
      </c>
      <c r="FR395" s="346" t="s">
        <v>3320</v>
      </c>
      <c r="FS395" s="346" t="s">
        <v>3320</v>
      </c>
      <c r="FT395" s="346" t="s">
        <v>3320</v>
      </c>
      <c r="FU395" s="346" t="s">
        <v>3320</v>
      </c>
      <c r="FV395" s="346" t="s">
        <v>3320</v>
      </c>
      <c r="FW395" s="346" t="s">
        <v>3320</v>
      </c>
      <c r="FX395" s="350">
        <v>46079.832824074074</v>
      </c>
      <c r="FY395" s="346" t="s">
        <v>3320</v>
      </c>
      <c r="FZ395" s="346" t="s">
        <v>10029</v>
      </c>
      <c r="GA395" s="346" t="s">
        <v>3320</v>
      </c>
      <c r="GB395" s="346" t="s">
        <v>3320</v>
      </c>
      <c r="GC395" s="346" t="s">
        <v>3320</v>
      </c>
      <c r="GD395" s="346" t="s">
        <v>3320</v>
      </c>
      <c r="GE395" s="346" t="s">
        <v>3320</v>
      </c>
      <c r="GF395" s="346" t="s">
        <v>3320</v>
      </c>
      <c r="GG395" s="346" t="s">
        <v>3320</v>
      </c>
      <c r="GH395" s="346" t="s">
        <v>3320</v>
      </c>
      <c r="GI395" s="346" t="s">
        <v>3320</v>
      </c>
      <c r="GJ395" s="346" t="s">
        <v>3320</v>
      </c>
      <c r="GK395" s="346" t="s">
        <v>3320</v>
      </c>
      <c r="GL395" s="346" t="s">
        <v>3320</v>
      </c>
      <c r="GM395" s="346" t="s">
        <v>3320</v>
      </c>
      <c r="GN395" s="346" t="s">
        <v>3320</v>
      </c>
      <c r="GO395" s="346" t="s">
        <v>3320</v>
      </c>
      <c r="GP395" s="346" t="s">
        <v>3320</v>
      </c>
      <c r="GQ395" s="346" t="s">
        <v>3320</v>
      </c>
      <c r="GR395" s="346" t="s">
        <v>3320</v>
      </c>
      <c r="GS395" s="346" t="s">
        <v>3320</v>
      </c>
      <c r="GT395" s="346" t="s">
        <v>3320</v>
      </c>
      <c r="GU395" s="346" t="s">
        <v>3320</v>
      </c>
      <c r="GV395" s="346" t="s">
        <v>3320</v>
      </c>
      <c r="GW395" s="346" t="s">
        <v>3320</v>
      </c>
      <c r="GX395" s="346" t="s">
        <v>3320</v>
      </c>
      <c r="GY395" s="346" t="s">
        <v>3320</v>
      </c>
      <c r="GZ395" s="346" t="s">
        <v>3320</v>
      </c>
      <c r="HA395" s="346" t="s">
        <v>3320</v>
      </c>
      <c r="HB395" s="346" t="s">
        <v>3320</v>
      </c>
      <c r="HC395" s="346" t="s">
        <v>3320</v>
      </c>
      <c r="HD395" s="346" t="s">
        <v>3320</v>
      </c>
      <c r="HE395" s="346" t="s">
        <v>3320</v>
      </c>
      <c r="HF395" s="346" t="s">
        <v>3320</v>
      </c>
      <c r="HG395" s="346" t="s">
        <v>3320</v>
      </c>
      <c r="HH395" s="346" t="s">
        <v>3320</v>
      </c>
      <c r="HI395" s="346" t="s">
        <v>3320</v>
      </c>
      <c r="HJ395" s="346" t="s">
        <v>3320</v>
      </c>
      <c r="HK395" s="346" t="s">
        <v>3320</v>
      </c>
      <c r="HL395" s="346" t="s">
        <v>3320</v>
      </c>
    </row>
    <row r="396" spans="1:220" ht="15.75" thickBot="1">
      <c r="A396" s="344" t="s">
        <v>11522</v>
      </c>
      <c r="B396" s="345">
        <v>896</v>
      </c>
      <c r="C396" s="346" t="s">
        <v>12433</v>
      </c>
      <c r="D396" s="346" t="s">
        <v>5698</v>
      </c>
      <c r="E396" s="345">
        <v>896</v>
      </c>
      <c r="F396" s="346" t="s">
        <v>2478</v>
      </c>
      <c r="G396" s="346" t="s">
        <v>8372</v>
      </c>
      <c r="H396" s="346" t="s">
        <v>3326</v>
      </c>
      <c r="I396" s="346" t="s">
        <v>5698</v>
      </c>
      <c r="J396" s="346" t="s">
        <v>5849</v>
      </c>
      <c r="K396" s="346" t="s">
        <v>5850</v>
      </c>
      <c r="L396" s="346" t="s">
        <v>7977</v>
      </c>
      <c r="M396" s="346" t="s">
        <v>5698</v>
      </c>
      <c r="N396" s="346" t="s">
        <v>8374</v>
      </c>
      <c r="O396" s="346" t="s">
        <v>8375</v>
      </c>
      <c r="P396" s="346" t="s">
        <v>3320</v>
      </c>
      <c r="Q396" s="346" t="s">
        <v>8376</v>
      </c>
      <c r="R396" s="346" t="s">
        <v>8377</v>
      </c>
      <c r="S396" s="346" t="s">
        <v>7608</v>
      </c>
      <c r="T396" s="346" t="s">
        <v>7609</v>
      </c>
      <c r="U396" s="346" t="s">
        <v>8378</v>
      </c>
      <c r="V396" s="346" t="s">
        <v>733</v>
      </c>
      <c r="W396" s="346" t="s">
        <v>733</v>
      </c>
      <c r="X396" s="346" t="s">
        <v>733</v>
      </c>
      <c r="Y396" s="346" t="s">
        <v>3320</v>
      </c>
      <c r="Z396" s="346" t="s">
        <v>5656</v>
      </c>
      <c r="AA396" s="346" t="s">
        <v>733</v>
      </c>
      <c r="AB396" s="346" t="s">
        <v>8379</v>
      </c>
      <c r="AC396" s="346" t="s">
        <v>5859</v>
      </c>
      <c r="AD396" s="346" t="s">
        <v>5659</v>
      </c>
      <c r="AE396" s="346" t="s">
        <v>5660</v>
      </c>
      <c r="AF396" s="346" t="s">
        <v>8380</v>
      </c>
      <c r="AG396" s="346" t="s">
        <v>8381</v>
      </c>
      <c r="AH396" s="346" t="s">
        <v>1214</v>
      </c>
      <c r="AI396" s="346" t="s">
        <v>3320</v>
      </c>
      <c r="AJ396" s="346" t="s">
        <v>3320</v>
      </c>
      <c r="AK396" s="346" t="s">
        <v>3320</v>
      </c>
      <c r="AL396" s="346" t="s">
        <v>3320</v>
      </c>
      <c r="AM396" s="346" t="s">
        <v>3320</v>
      </c>
      <c r="AN396" s="346" t="s">
        <v>3320</v>
      </c>
      <c r="AO396" s="346" t="s">
        <v>3320</v>
      </c>
      <c r="AP396" s="346" t="s">
        <v>3320</v>
      </c>
      <c r="AQ396" s="346" t="s">
        <v>3320</v>
      </c>
      <c r="AR396" s="346" t="s">
        <v>3320</v>
      </c>
      <c r="AS396" s="346" t="s">
        <v>3320</v>
      </c>
      <c r="AT396" s="346" t="s">
        <v>3320</v>
      </c>
      <c r="AU396" s="346" t="s">
        <v>3320</v>
      </c>
      <c r="AV396" s="346" t="s">
        <v>3320</v>
      </c>
      <c r="AW396" s="346" t="s">
        <v>3320</v>
      </c>
      <c r="AX396" s="346" t="s">
        <v>3320</v>
      </c>
      <c r="AY396" s="346" t="s">
        <v>3320</v>
      </c>
      <c r="AZ396" s="346" t="s">
        <v>3320</v>
      </c>
      <c r="BA396" s="346" t="s">
        <v>3320</v>
      </c>
      <c r="BB396" s="346" t="s">
        <v>3320</v>
      </c>
      <c r="BC396" s="346" t="s">
        <v>3320</v>
      </c>
      <c r="BD396" s="348"/>
      <c r="BE396" s="346" t="s">
        <v>3320</v>
      </c>
      <c r="BF396" s="346" t="s">
        <v>3320</v>
      </c>
      <c r="BG396" s="346" t="s">
        <v>3320</v>
      </c>
      <c r="BH396" s="346" t="s">
        <v>3320</v>
      </c>
      <c r="BI396" s="346" t="s">
        <v>3320</v>
      </c>
      <c r="BJ396" s="346" t="s">
        <v>3320</v>
      </c>
      <c r="BK396" s="346" t="s">
        <v>3320</v>
      </c>
      <c r="BL396" s="346" t="s">
        <v>3320</v>
      </c>
      <c r="BM396" s="346" t="s">
        <v>3320</v>
      </c>
      <c r="BN396" s="346" t="s">
        <v>3320</v>
      </c>
      <c r="BO396" s="346" t="s">
        <v>3320</v>
      </c>
      <c r="BP396" s="346" t="s">
        <v>3320</v>
      </c>
      <c r="BQ396" s="346" t="s">
        <v>3320</v>
      </c>
      <c r="BR396" s="346" t="s">
        <v>3320</v>
      </c>
      <c r="BS396" s="346" t="s">
        <v>3320</v>
      </c>
      <c r="BT396" s="346" t="s">
        <v>3320</v>
      </c>
      <c r="BU396" s="346" t="s">
        <v>3320</v>
      </c>
      <c r="BV396" s="346" t="s">
        <v>3320</v>
      </c>
      <c r="BW396" s="346" t="s">
        <v>3320</v>
      </c>
      <c r="BX396" s="348"/>
      <c r="BY396" s="346" t="s">
        <v>3320</v>
      </c>
      <c r="BZ396" s="346" t="s">
        <v>3320</v>
      </c>
      <c r="CA396" s="346" t="s">
        <v>3320</v>
      </c>
      <c r="CB396" s="346" t="s">
        <v>3320</v>
      </c>
      <c r="CC396" s="346" t="s">
        <v>3320</v>
      </c>
      <c r="CD396" s="346" t="s">
        <v>3320</v>
      </c>
      <c r="CE396" s="346" t="s">
        <v>3320</v>
      </c>
      <c r="CF396" s="346" t="s">
        <v>3320</v>
      </c>
      <c r="CG396" s="346" t="s">
        <v>3320</v>
      </c>
      <c r="CH396" s="348"/>
      <c r="CI396" s="346" t="s">
        <v>3320</v>
      </c>
      <c r="CJ396" s="346" t="s">
        <v>3320</v>
      </c>
      <c r="CK396" s="346" t="s">
        <v>3320</v>
      </c>
      <c r="CL396" s="346" t="s">
        <v>3320</v>
      </c>
      <c r="CM396" s="346" t="s">
        <v>3320</v>
      </c>
      <c r="CN396" s="346" t="s">
        <v>3320</v>
      </c>
      <c r="CO396" s="346" t="s">
        <v>3320</v>
      </c>
      <c r="CP396" s="346" t="s">
        <v>3320</v>
      </c>
      <c r="CQ396" s="346" t="s">
        <v>3320</v>
      </c>
      <c r="CR396" s="346" t="s">
        <v>3320</v>
      </c>
      <c r="CS396" s="346" t="s">
        <v>3320</v>
      </c>
      <c r="CT396" s="346" t="s">
        <v>3320</v>
      </c>
      <c r="CU396" s="346" t="s">
        <v>3320</v>
      </c>
      <c r="CV396" s="346" t="s">
        <v>3320</v>
      </c>
      <c r="CW396" s="346" t="s">
        <v>3320</v>
      </c>
      <c r="CX396" s="346" t="s">
        <v>3320</v>
      </c>
      <c r="CY396" s="346" t="s">
        <v>3320</v>
      </c>
      <c r="CZ396" s="346" t="s">
        <v>3320</v>
      </c>
      <c r="DA396" s="346" t="s">
        <v>3320</v>
      </c>
      <c r="DB396" s="346" t="s">
        <v>3320</v>
      </c>
      <c r="DC396" s="346" t="s">
        <v>3320</v>
      </c>
      <c r="DD396" s="346" t="s">
        <v>3320</v>
      </c>
      <c r="DE396" s="346" t="s">
        <v>3320</v>
      </c>
      <c r="DF396" s="346" t="s">
        <v>3320</v>
      </c>
      <c r="DG396" s="346" t="s">
        <v>3320</v>
      </c>
      <c r="DH396" s="346" t="s">
        <v>3320</v>
      </c>
      <c r="DI396" s="346" t="s">
        <v>3320</v>
      </c>
      <c r="DJ396" s="346" t="s">
        <v>3320</v>
      </c>
      <c r="DK396" s="346" t="s">
        <v>3320</v>
      </c>
      <c r="DL396" s="346" t="s">
        <v>3320</v>
      </c>
      <c r="DM396" s="346" t="s">
        <v>3320</v>
      </c>
      <c r="DN396" s="346" t="s">
        <v>3320</v>
      </c>
      <c r="DO396" s="346" t="s">
        <v>3320</v>
      </c>
      <c r="DP396" s="346" t="s">
        <v>3320</v>
      </c>
      <c r="DQ396" s="346" t="s">
        <v>3320</v>
      </c>
      <c r="DR396" s="346" t="s">
        <v>3320</v>
      </c>
      <c r="DS396" s="346" t="s">
        <v>3320</v>
      </c>
      <c r="DT396" s="346" t="s">
        <v>3320</v>
      </c>
      <c r="DU396" s="346" t="s">
        <v>3320</v>
      </c>
      <c r="DV396" s="346" t="s">
        <v>3320</v>
      </c>
      <c r="DW396" s="346" t="s">
        <v>3320</v>
      </c>
      <c r="DX396" s="346" t="s">
        <v>3320</v>
      </c>
      <c r="DY396" s="346" t="s">
        <v>3320</v>
      </c>
      <c r="DZ396" s="346" t="s">
        <v>3320</v>
      </c>
      <c r="EA396" s="346" t="s">
        <v>3320</v>
      </c>
      <c r="EB396" s="346" t="s">
        <v>3320</v>
      </c>
      <c r="EC396" s="346" t="s">
        <v>3320</v>
      </c>
      <c r="ED396" s="346" t="s">
        <v>3320</v>
      </c>
      <c r="EE396" s="346" t="s">
        <v>3320</v>
      </c>
      <c r="EF396" s="346" t="s">
        <v>3320</v>
      </c>
      <c r="EG396" s="346" t="s">
        <v>3320</v>
      </c>
      <c r="EH396" s="346" t="s">
        <v>3320</v>
      </c>
      <c r="EI396" s="346" t="s">
        <v>3320</v>
      </c>
      <c r="EJ396" s="346" t="s">
        <v>3320</v>
      </c>
      <c r="EK396" s="346" t="s">
        <v>3320</v>
      </c>
      <c r="EL396" s="346" t="s">
        <v>3320</v>
      </c>
      <c r="EM396" s="346" t="s">
        <v>3320</v>
      </c>
      <c r="EN396" s="348"/>
      <c r="EO396" s="346" t="s">
        <v>3320</v>
      </c>
      <c r="EP396" s="346" t="s">
        <v>3320</v>
      </c>
      <c r="EQ396" s="346" t="s">
        <v>3320</v>
      </c>
      <c r="ER396" s="346" t="s">
        <v>3320</v>
      </c>
      <c r="ES396" s="346" t="s">
        <v>3320</v>
      </c>
      <c r="ET396" s="346" t="s">
        <v>3320</v>
      </c>
      <c r="EU396" s="346" t="s">
        <v>3320</v>
      </c>
      <c r="EV396" s="346" t="s">
        <v>3320</v>
      </c>
      <c r="EW396" s="346" t="s">
        <v>3320</v>
      </c>
      <c r="EX396" s="346" t="s">
        <v>3320</v>
      </c>
      <c r="EY396" s="346" t="s">
        <v>3320</v>
      </c>
      <c r="EZ396" s="346" t="s">
        <v>3320</v>
      </c>
      <c r="FA396" s="346" t="s">
        <v>3320</v>
      </c>
      <c r="FB396" s="346" t="s">
        <v>3320</v>
      </c>
      <c r="FC396" s="346" t="s">
        <v>3320</v>
      </c>
      <c r="FD396" s="346" t="s">
        <v>3320</v>
      </c>
      <c r="FE396" s="346" t="s">
        <v>1214</v>
      </c>
      <c r="FF396" s="346" t="s">
        <v>3320</v>
      </c>
      <c r="FG396" s="346" t="s">
        <v>3320</v>
      </c>
      <c r="FH396" s="346" t="s">
        <v>3320</v>
      </c>
      <c r="FI396" s="346" t="s">
        <v>3320</v>
      </c>
      <c r="FJ396" s="346" t="s">
        <v>3320</v>
      </c>
      <c r="FK396" s="346" t="s">
        <v>3320</v>
      </c>
      <c r="FL396" s="346" t="s">
        <v>3320</v>
      </c>
      <c r="FM396" s="346" t="s">
        <v>3320</v>
      </c>
      <c r="FN396" s="346" t="s">
        <v>3320</v>
      </c>
      <c r="FO396" s="346" t="s">
        <v>3320</v>
      </c>
      <c r="FP396" s="346" t="s">
        <v>3320</v>
      </c>
      <c r="FQ396" s="346" t="s">
        <v>3320</v>
      </c>
      <c r="FR396" s="346" t="s">
        <v>3320</v>
      </c>
      <c r="FS396" s="346" t="s">
        <v>3320</v>
      </c>
      <c r="FT396" s="346" t="s">
        <v>3320</v>
      </c>
      <c r="FU396" s="346" t="s">
        <v>3320</v>
      </c>
      <c r="FV396" s="346" t="s">
        <v>3320</v>
      </c>
      <c r="FW396" s="346" t="s">
        <v>3320</v>
      </c>
      <c r="FX396" s="350">
        <v>46080.6559375</v>
      </c>
      <c r="FY396" s="346" t="s">
        <v>3320</v>
      </c>
      <c r="FZ396" s="346" t="s">
        <v>10029</v>
      </c>
      <c r="GA396" s="346" t="s">
        <v>3320</v>
      </c>
      <c r="GB396" s="346" t="s">
        <v>3320</v>
      </c>
      <c r="GC396" s="346" t="s">
        <v>3320</v>
      </c>
      <c r="GD396" s="346" t="s">
        <v>3320</v>
      </c>
      <c r="GE396" s="346" t="s">
        <v>3320</v>
      </c>
      <c r="GF396" s="346" t="s">
        <v>3320</v>
      </c>
      <c r="GG396" s="346" t="s">
        <v>3320</v>
      </c>
      <c r="GH396" s="346" t="s">
        <v>3320</v>
      </c>
      <c r="GI396" s="346" t="s">
        <v>3320</v>
      </c>
      <c r="GJ396" s="346" t="s">
        <v>3320</v>
      </c>
      <c r="GK396" s="346" t="s">
        <v>3320</v>
      </c>
      <c r="GL396" s="346" t="s">
        <v>3320</v>
      </c>
      <c r="GM396" s="346" t="s">
        <v>3320</v>
      </c>
      <c r="GN396" s="346" t="s">
        <v>3320</v>
      </c>
      <c r="GO396" s="346" t="s">
        <v>3320</v>
      </c>
      <c r="GP396" s="346" t="s">
        <v>3320</v>
      </c>
      <c r="GQ396" s="346" t="s">
        <v>3320</v>
      </c>
      <c r="GR396" s="346" t="s">
        <v>3320</v>
      </c>
      <c r="GS396" s="346" t="s">
        <v>3320</v>
      </c>
      <c r="GT396" s="346" t="s">
        <v>3320</v>
      </c>
      <c r="GU396" s="346" t="s">
        <v>3320</v>
      </c>
      <c r="GV396" s="346" t="s">
        <v>3320</v>
      </c>
      <c r="GW396" s="346" t="s">
        <v>3320</v>
      </c>
      <c r="GX396" s="346" t="s">
        <v>3320</v>
      </c>
      <c r="GY396" s="346" t="s">
        <v>3320</v>
      </c>
      <c r="GZ396" s="346" t="s">
        <v>3320</v>
      </c>
      <c r="HA396" s="346" t="s">
        <v>3320</v>
      </c>
      <c r="HB396" s="346" t="s">
        <v>3320</v>
      </c>
      <c r="HC396" s="346" t="s">
        <v>3320</v>
      </c>
      <c r="HD396" s="346" t="s">
        <v>3320</v>
      </c>
      <c r="HE396" s="346" t="s">
        <v>3320</v>
      </c>
      <c r="HF396" s="346" t="s">
        <v>3320</v>
      </c>
      <c r="HG396" s="346" t="s">
        <v>3320</v>
      </c>
      <c r="HH396" s="346" t="s">
        <v>3320</v>
      </c>
      <c r="HI396" s="346" t="s">
        <v>3320</v>
      </c>
      <c r="HJ396" s="346" t="s">
        <v>3320</v>
      </c>
      <c r="HK396" s="346" t="s">
        <v>3320</v>
      </c>
      <c r="HL396" s="346" t="s">
        <v>3320</v>
      </c>
    </row>
  </sheetData>
  <mergeCells count="14">
    <mergeCell ref="ET1:FB1"/>
    <mergeCell ref="FD1:HL1"/>
    <mergeCell ref="CH1:CO1"/>
    <mergeCell ref="CP1:DG1"/>
    <mergeCell ref="DH1:EE1"/>
    <mergeCell ref="EF1:EJ1"/>
    <mergeCell ref="EK1:EO1"/>
    <mergeCell ref="EP1:ES1"/>
    <mergeCell ref="BN1:CG1"/>
    <mergeCell ref="B1:R1"/>
    <mergeCell ref="S1:AG1"/>
    <mergeCell ref="AH1:AI1"/>
    <mergeCell ref="AJ1:AS1"/>
    <mergeCell ref="AT1:BM1"/>
  </mergeCells>
  <hyperlinks>
    <hyperlink ref="FC3" r:id="rId1" display="https://ti.energia.gob.mx/api_documentos/public/api/v1/client-systems/NUrVsAShATUUqrsRXujwkIqhGx57yb/documents/public/921385d3-ae11-4010-9428-dd660abd44dd" xr:uid="{34980964-77CB-4B78-B713-2D4F571BB22C}"/>
    <hyperlink ref="FC4" r:id="rId2" display="https://ti.energia.gob.mx/api_documentos/public/api/v1/client-systems/NUrVsAShATUUqrsRXujwkIqhGx57yb/documents/public/e0382bb7-88cb-4fa8-a35a-3081467c9526" xr:uid="{D54EFCD1-7D8A-4102-8392-AE96C99751DE}"/>
    <hyperlink ref="FC5" r:id="rId3" display="https://ti.energia.gob.mx/api_documentos/public/api/v1/client-systems/NUrVsAShATUUqrsRXujwkIqhGx57yb/documents/public/cf0d1a00-0915-432a-810f-65006312b5d1" xr:uid="{DC6C73E7-EF1B-4512-905A-67D499AB252C}"/>
    <hyperlink ref="FC6" r:id="rId4" display="https://ti.energia.gob.mx/api_documentos/public/api/v1/client-systems/NUrVsAShATUUqrsRXujwkIqhGx57yb/documents/public/4484bbc9-9a72-4238-8d89-73b3c8765ee2" xr:uid="{3FDD0D19-1CBA-4148-95F1-3557B1D93DEB}"/>
    <hyperlink ref="FC7" r:id="rId5" display="https://ti.energia.gob.mx/api_documentos/public/api/v1/client-systems/NUrVsAShATUUqrsRXujwkIqhGx57yb/documents/public/c17c26b0-e4e6-4872-a91b-cb8b54c66a86" xr:uid="{04665F40-0599-4520-AAB0-67D9AF574AE3}"/>
    <hyperlink ref="FC8" r:id="rId6" display="https://ti.energia.gob.mx/api_documentos/public/api/v1/client-systems/NUrVsAShATUUqrsRXujwkIqhGx57yb/documents/public/f3c5fd89-cd65-494d-bd3c-038599c33f5c" xr:uid="{4BCD0344-A8F6-4535-9771-84BFAC856853}"/>
    <hyperlink ref="FC9" r:id="rId7" display="https://ti.energia.gob.mx/api_documentos/public/api/v1/client-systems/NUrVsAShATUUqrsRXujwkIqhGx57yb/documents/public/ab39584f-b831-424f-a2d6-f28c2fd80003" xr:uid="{8D221964-2191-496A-BB33-95AAB95453AE}"/>
    <hyperlink ref="FC10" r:id="rId8" display="https://ti.energia.gob.mx/api_documentos/public/api/v1/client-systems/NUrVsAShATUUqrsRXujwkIqhGx57yb/documents/public/7b710cbd-e8a2-43a2-8e85-d1659340b37a" xr:uid="{B1441F34-6489-4199-AD28-027400937D7E}"/>
    <hyperlink ref="FC11" r:id="rId9" display="https://ti.energia.gob.mx/api_documentos/public/api/v1/client-systems/NUrVsAShATUUqrsRXujwkIqhGx57yb/documents/public/3fdc2eac-ee26-468b-a343-f3d3417275c2" xr:uid="{F2A01133-A27B-466F-B429-2DD4A84B632B}"/>
    <hyperlink ref="FC12" r:id="rId10" display="https://ti.energia.gob.mx/api_documentos/public/api/v1/client-systems/NUrVsAShATUUqrsRXujwkIqhGx57yb/documents/public/7d27056c-a901-41b7-9bb9-7eb3cce4539f" xr:uid="{0FB23715-DD48-46D8-841C-908C8B6DC3A9}"/>
    <hyperlink ref="FC13" r:id="rId11" display="https://ti.energia.gob.mx/api_documentos/public/api/v1/client-systems/NUrVsAShATUUqrsRXujwkIqhGx57yb/documents/public/60671282-31ae-4f92-b47a-967b0bd31d5d" xr:uid="{4463159E-3278-4DCC-8111-3B5A450B5BA5}"/>
    <hyperlink ref="FC14" r:id="rId12" display="https://ti.energia.gob.mx/api_documentos/public/api/v1/client-systems/NUrVsAShATUUqrsRXujwkIqhGx57yb/documents/public/864b24d6-7248-4177-a8df-a648215265d9" xr:uid="{985A35AD-7E64-4989-A823-5D70A042DD67}"/>
    <hyperlink ref="FC15" r:id="rId13" display="https://ti.energia.gob.mx/api_documentos/public/api/v1/client-systems/NUrVsAShATUUqrsRXujwkIqhGx57yb/documents/public/a8439f40-4388-4aeb-8c01-9dfb04728345" xr:uid="{0643EF1E-F55B-458D-907F-2ED824878EA9}"/>
    <hyperlink ref="FC16" r:id="rId14" display="https://ti.energia.gob.mx/api_documentos/public/api/v1/client-systems/NUrVsAShATUUqrsRXujwkIqhGx57yb/documents/public/56c1ee0b-c5bf-4765-adab-157b51806331" xr:uid="{2C301D86-5587-45D7-8E42-FFD817C43A59}"/>
    <hyperlink ref="FC17" r:id="rId15" display="https://ti.energia.gob.mx/api_documentos/public/api/v1/client-systems/NUrVsAShATUUqrsRXujwkIqhGx57yb/documents/public/7e46bf78-369f-4fde-b69a-532805500e5b" xr:uid="{EB2B7DA6-D458-4072-96F7-B21DD3C04C26}"/>
    <hyperlink ref="FC18" r:id="rId16" display="https://ti.energia.gob.mx/api_documentos/public/api/v1/client-systems/NUrVsAShATUUqrsRXujwkIqhGx57yb/documents/public/234a4043-ab78-4b18-960a-e2d7e4425e34" xr:uid="{F685FDCB-5770-445B-B750-88E227BC60A9}"/>
    <hyperlink ref="FC19" r:id="rId17" display="https://ti.energia.gob.mx/api_documentos/public/api/v1/client-systems/NUrVsAShATUUqrsRXujwkIqhGx57yb/documents/public/8629e338-06f5-488a-840c-610ef0ff285d" xr:uid="{076A4B6C-5924-41C7-B8A4-24D0DA496E75}"/>
    <hyperlink ref="FC20" r:id="rId18" display="https://ti.energia.gob.mx/api_documentos/public/api/v1/client-systems/NUrVsAShATUUqrsRXujwkIqhGx57yb/documents/public/ee755d58-110b-4e03-a487-1b0d5355c7bd" xr:uid="{2F0102C5-1283-4026-AC02-F1155D1A55F2}"/>
    <hyperlink ref="FC21" r:id="rId19" display="https://ti.energia.gob.mx/api_documentos/public/api/v1/client-systems/NUrVsAShATUUqrsRXujwkIqhGx57yb/documents/public/075d6295-518d-405d-aa21-0d0c23e7165b" xr:uid="{E6A16F4F-793B-430B-BF63-0C22BBB163E1}"/>
    <hyperlink ref="FC22" r:id="rId20" display="https://ti.energia.gob.mx/api_documentos/public/api/v1/client-systems/NUrVsAShATUUqrsRXujwkIqhGx57yb/documents/public/7d72e77d-f8ee-4bd2-8c78-84dace104922" xr:uid="{6CB75439-A6C9-422F-8669-63D554B9F136}"/>
    <hyperlink ref="FC23" r:id="rId21" display="https://ti.energia.gob.mx/api_documentos/public/api/v1/client-systems/NUrVsAShATUUqrsRXujwkIqhGx57yb/documents/public/a2cd7532-bd37-4870-bc7c-58db1097e60b" xr:uid="{F018FDAF-9D07-4DA1-A9AD-08B7FC42715D}"/>
    <hyperlink ref="FC24" r:id="rId22" display="https://ti.energia.gob.mx/api_documentos/public/api/v1/client-systems/NUrVsAShATUUqrsRXujwkIqhGx57yb/documents/public/5071096c-d8c8-4833-8052-65645cdbb788" xr:uid="{5550526D-822A-4E9B-8A5C-E2336AFDC744}"/>
    <hyperlink ref="FC25" r:id="rId23" display="https://ti.energia.gob.mx/api_documentos/public/api/v1/client-systems/NUrVsAShATUUqrsRXujwkIqhGx57yb/documents/public/0a8b70f6-4867-457e-b6bf-ff9cbfba97cc" xr:uid="{1E3FAE03-DAB7-4828-9A85-3CAA4246202E}"/>
    <hyperlink ref="FC26" r:id="rId24" display="https://ti.energia.gob.mx/api_documentos/public/api/v1/client-systems/NUrVsAShATUUqrsRXujwkIqhGx57yb/documents/public/0997cd66-46c2-48af-9778-a5530002bb04" xr:uid="{2163E257-0239-4933-A71A-A5638D4D8F6A}"/>
    <hyperlink ref="FC27" r:id="rId25" display="https://ti.energia.gob.mx/api_documentos/public/api/v1/client-systems/NUrVsAShATUUqrsRXujwkIqhGx57yb/documents/public/427436ff-40ff-484a-80b8-1095fa6dd8de" xr:uid="{34D805A2-569C-4F32-9AC2-20DD45F1476F}"/>
    <hyperlink ref="FC28" r:id="rId26" display="https://ti.energia.gob.mx/api_documentos/public/api/v1/client-systems/NUrVsAShATUUqrsRXujwkIqhGx57yb/documents/public/c91aa20d-1cdc-4dd6-8d2e-b795d2b9e411" xr:uid="{6D64A5A6-3060-4327-B047-A80D372ADD66}"/>
    <hyperlink ref="FC29" r:id="rId27" display="https://ti.energia.gob.mx/api_documentos/public/api/v1/client-systems/NUrVsAShATUUqrsRXujwkIqhGx57yb/documents/public/75428a46-5526-495a-a3c3-d04f3f5c66d1" xr:uid="{D26DE271-0B62-4450-8904-6BC29E84211E}"/>
    <hyperlink ref="FC30" r:id="rId28" display="https://ti.energia.gob.mx/api_documentos/public/api/v1/client-systems/NUrVsAShATUUqrsRXujwkIqhGx57yb/documents/public/444c643d-0d56-4bce-824d-a631bc7d9d93" xr:uid="{253FF2E4-390A-4845-81D7-A2F869EF44F1}"/>
    <hyperlink ref="FC31" r:id="rId29" display="https://ti.energia.gob.mx/api_documentos/public/api/v1/client-systems/NUrVsAShATUUqrsRXujwkIqhGx57yb/documents/public/261213fc-e66e-43d8-a804-5756461cb19f" xr:uid="{44C629EE-9834-41F9-B3F9-9E870F429F11}"/>
    <hyperlink ref="FC32" r:id="rId30" display="https://ti.energia.gob.mx/api_documentos/public/api/v1/client-systems/NUrVsAShATUUqrsRXujwkIqhGx57yb/documents/public/45eb2c2c-9d83-4cc6-b6a0-eaffd1fc859e" xr:uid="{5CAD9619-84CC-4B06-890B-ADF9C1AAB50D}"/>
    <hyperlink ref="FC33" r:id="rId31" display="https://ti.energia.gob.mx/api_documentos/public/api/v1/client-systems/NUrVsAShATUUqrsRXujwkIqhGx57yb/documents/public/95ba6cfc-9e39-45e1-9005-adb45367433d" xr:uid="{8A200B99-B187-4318-AD59-555147FAFA2D}"/>
    <hyperlink ref="FC34" r:id="rId32" display="https://ti.energia.gob.mx/api_documentos/public/api/v1/client-systems/NUrVsAShATUUqrsRXujwkIqhGx57yb/documents/public/4ca3825b-7701-48d6-bd9f-3ae0547abb60" xr:uid="{BEC23FEE-EF69-402E-AE59-7FDA01F73006}"/>
    <hyperlink ref="FC35" r:id="rId33" display="https://ti.energia.gob.mx/api_documentos/public/api/v1/client-systems/NUrVsAShATUUqrsRXujwkIqhGx57yb/documents/public/070f7212-cf26-4276-a7bc-4c3d783724e7" xr:uid="{965D9072-9595-4453-9649-F7EA6AFDE51E}"/>
    <hyperlink ref="FC36" r:id="rId34" display="https://ti.energia.gob.mx/api_documentos/public/api/v1/client-systems/NUrVsAShATUUqrsRXujwkIqhGx57yb/documents/public/ebbbefc4-eebf-4a61-9363-48e81eddce89" xr:uid="{507EA083-047A-4E35-B487-2626A7D6CCA7}"/>
    <hyperlink ref="FC37" r:id="rId35" display="https://ti.energia.gob.mx/api_documentos/public/api/v1/client-systems/NUrVsAShATUUqrsRXujwkIqhGx57yb/documents/public/9c6727b3-db7f-4c53-a75d-8db0b278ec0e" xr:uid="{D7989927-511F-4A96-8EC4-EE75477DEF92}"/>
    <hyperlink ref="FC38" r:id="rId36" display="https://ti.energia.gob.mx/api_documentos/public/api/v1/client-systems/NUrVsAShATUUqrsRXujwkIqhGx57yb/documents/public/e52b348f-4064-4c7f-a318-e38526146fb7" xr:uid="{D8BFB5E6-9339-44BC-8C25-81F56FE7BD4C}"/>
    <hyperlink ref="FC39" r:id="rId37" display="https://ti.energia.gob.mx/api_documentos/public/api/v1/client-systems/NUrVsAShATUUqrsRXujwkIqhGx57yb/documents/public/71c1073d-7fe3-4ee5-abb3-aa2dd390c49b" xr:uid="{1E9DCB55-C0A3-4E43-9311-9A63D2D1B580}"/>
    <hyperlink ref="FC40" r:id="rId38" display="https://ti.energia.gob.mx/api_documentos/public/api/v1/client-systems/NUrVsAShATUUqrsRXujwkIqhGx57yb/documents/public/d1fff49d-3815-4298-9ee6-9069c88f9383" xr:uid="{B386498B-1FC2-4B0D-9E3F-3DB4B9470C7E}"/>
    <hyperlink ref="FC41" r:id="rId39" display="https://ti.energia.gob.mx/api_documentos/public/api/v1/client-systems/NUrVsAShATUUqrsRXujwkIqhGx57yb/documents/public/f3206ee3-89dd-4536-9f83-78784104d719" xr:uid="{43FF0185-9AED-42FA-8BE6-18DA934C8489}"/>
    <hyperlink ref="FC42" r:id="rId40" display="https://ti.energia.gob.mx/api_documentos/public/api/v1/client-systems/NUrVsAShATUUqrsRXujwkIqhGx57yb/documents/public/15ee8630-3af5-4cc1-b790-1e849b321bf7" xr:uid="{7E01BB5D-7973-451C-8009-835CC28DC6BA}"/>
    <hyperlink ref="FC43" r:id="rId41" display="https://ti.energia.gob.mx/api_documentos/public/api/v1/client-systems/NUrVsAShATUUqrsRXujwkIqhGx57yb/documents/public/7c9888e6-5e81-4a21-9fd4-a41542fcc0d5" xr:uid="{62317B45-94B1-465A-B588-59ADE3B201D5}"/>
    <hyperlink ref="FC44" r:id="rId42" display="https://ti.energia.gob.mx/api_documentos/public/api/v1/client-systems/NUrVsAShATUUqrsRXujwkIqhGx57yb/documents/public/9db00b02-1c38-49e8-856e-9a1fbc10646c" xr:uid="{1F061452-D156-492D-887A-4F67AA43BE8E}"/>
    <hyperlink ref="FC45" r:id="rId43" display="https://ti.energia.gob.mx/api_documentos/public/api/v1/client-systems/NUrVsAShATUUqrsRXujwkIqhGx57yb/documents/public/5b08cd3d-198c-4cf2-ac06-593c4a126326" xr:uid="{5BDFDB5F-2B48-4F52-A9F5-F7EC6FD3A372}"/>
    <hyperlink ref="FC46" r:id="rId44" display="https://ti.energia.gob.mx/api_documentos/public/api/v1/client-systems/NUrVsAShATUUqrsRXujwkIqhGx57yb/documents/public/5c897852-d619-4d4e-9e50-b09e513d29ee" xr:uid="{B971DAA4-3AD1-42A6-AADD-F3B159787829}"/>
    <hyperlink ref="FC47" r:id="rId45" display="https://ti.energia.gob.mx/api_documentos/public/api/v1/client-systems/NUrVsAShATUUqrsRXujwkIqhGx57yb/documents/public/84fad1c2-f8f8-488a-bd39-6f4410718be8" xr:uid="{6E7A89B7-3C8F-4BC7-81DE-D6D9FEC730C7}"/>
    <hyperlink ref="FC48" r:id="rId46" display="https://ti.energia.gob.mx/api_documentos/public/api/v1/client-systems/NUrVsAShATUUqrsRXujwkIqhGx57yb/documents/public/52dc8043-a1b0-4c2c-9cb3-78d09b87f7d3" xr:uid="{108946C7-1DF3-4FCD-AF12-0A5FC46F59AE}"/>
    <hyperlink ref="FC49" r:id="rId47" display="https://ti.energia.gob.mx/api_documentos/public/api/v1/client-systems/NUrVsAShATUUqrsRXujwkIqhGx57yb/documents/public/702f37c0-469c-4ace-9e84-8f5630c49699" xr:uid="{CEBB830C-2205-4BDF-A12E-A369B0948885}"/>
    <hyperlink ref="FC50" r:id="rId48" display="https://ti.energia.gob.mx/api_documentos/public/api/v1/client-systems/NUrVsAShATUUqrsRXujwkIqhGx57yb/documents/public/dfef8882-fd2f-4a17-9e58-374fdd3b3c24" xr:uid="{B7B16FC6-D4F6-450B-9503-83FAC6B0DCBC}"/>
    <hyperlink ref="FC51" r:id="rId49" display="https://ti.energia.gob.mx/api_documentos/public/api/v1/client-systems/NUrVsAShATUUqrsRXujwkIqhGx57yb/documents/public/94aeeb32-ee8b-4872-a0e9-e37b1d7f1f4f" xr:uid="{2B6DF4DF-DE31-441F-8079-BB9D589AB7D5}"/>
    <hyperlink ref="FC52" r:id="rId50" display="https://ti.energia.gob.mx/api_documentos/public/api/v1/client-systems/NUrVsAShATUUqrsRXujwkIqhGx57yb/documents/public/069120dc-1458-4dc8-8a8b-2a1d61dbbebe" xr:uid="{699EB456-7923-4800-8E23-97676DD6F7AE}"/>
    <hyperlink ref="FC53" r:id="rId51" display="https://ti.energia.gob.mx/api_documentos/public/api/v1/client-systems/NUrVsAShATUUqrsRXujwkIqhGx57yb/documents/public/8f1b95c7-152a-40ab-8b8a-b1c48a4392f6" xr:uid="{206156F2-B9C2-40F1-B4D7-FBDB8949196B}"/>
    <hyperlink ref="FC54" r:id="rId52" display="https://ti.energia.gob.mx/api_documentos/public/api/v1/client-systems/NUrVsAShATUUqrsRXujwkIqhGx57yb/documents/public/64a27079-947e-4342-97d3-30bc5d722d0e" xr:uid="{220A0D4D-0C86-40D9-9CED-0262CF0079CA}"/>
    <hyperlink ref="FC55" r:id="rId53" display="https://ti.energia.gob.mx/api_documentos/public/api/v1/client-systems/NUrVsAShATUUqrsRXujwkIqhGx57yb/documents/public/172e3d37-3a19-48d4-955a-2d6f0a2b7acc" xr:uid="{31FD3DE3-32B8-47CC-A1A6-06942442224D}"/>
    <hyperlink ref="FC56" r:id="rId54" display="https://ti.energia.gob.mx/api_documentos/public/api/v1/client-systems/NUrVsAShATUUqrsRXujwkIqhGx57yb/documents/public/2fb40a8d-78fd-445b-89f9-8c96526e6a04" xr:uid="{722DC0D3-823C-4209-A1E1-DE206104E744}"/>
    <hyperlink ref="FC57" r:id="rId55" display="https://ti.energia.gob.mx/api_documentos/public/api/v1/client-systems/NUrVsAShATUUqrsRXujwkIqhGx57yb/documents/public/5a98b855-5b0d-4e00-85e1-668f58ef95b3" xr:uid="{9C194DF3-6179-478B-98CC-BE1624A7AC30}"/>
    <hyperlink ref="FC58" r:id="rId56" display="https://ti.energia.gob.mx/api_documentos/public/api/v1/client-systems/NUrVsAShATUUqrsRXujwkIqhGx57yb/documents/public/cb3ef5c4-e890-40b4-bff7-635e05a8c72a" xr:uid="{42C29D4C-EE37-4939-AA8E-CFA49B82B495}"/>
    <hyperlink ref="FC59" r:id="rId57" display="https://ti.energia.gob.mx/api_documentos/public/api/v1/client-systems/NUrVsAShATUUqrsRXujwkIqhGx57yb/documents/public/ed5e2aeb-2065-43e5-872a-6f24493fa785" xr:uid="{6DD27FF5-4F60-477B-8608-02BAC0B732A2}"/>
    <hyperlink ref="FC60" r:id="rId58" display="https://ti.energia.gob.mx/api_documentos/public/api/v1/client-systems/NUrVsAShATUUqrsRXujwkIqhGx57yb/documents/public/f324a199-fbb3-4370-8998-3e20bb526fe1" xr:uid="{BCC2DC8F-487A-4472-B0DA-DACF6DEB04C2}"/>
    <hyperlink ref="FC61" r:id="rId59" display="https://ti.energia.gob.mx/api_documentos/public/api/v1/client-systems/NUrVsAShATUUqrsRXujwkIqhGx57yb/documents/public/85936ec5-ce90-4952-8e2e-fa64cbe57aa4" xr:uid="{558C3740-9DE0-4798-8B7F-478192FD64CB}"/>
    <hyperlink ref="FC62" r:id="rId60" display="https://ti.energia.gob.mx/api_documentos/public/api/v1/client-systems/NUrVsAShATUUqrsRXujwkIqhGx57yb/documents/public/fd66b45b-a60a-4a5d-bc91-9688997de7e9" xr:uid="{20CB44B4-9B31-43AA-BF22-26586F9616AB}"/>
    <hyperlink ref="FC63" r:id="rId61" display="https://ti.energia.gob.mx/api_documentos/public/api/v1/client-systems/NUrVsAShATUUqrsRXujwkIqhGx57yb/documents/public/3d3ea8c2-9aa8-4dc5-818f-2af3a30320e6" xr:uid="{25E8F6BE-FC78-45D3-B4E2-F3CE318B0AEC}"/>
    <hyperlink ref="FC64" r:id="rId62" display="https://ti.energia.gob.mx/api_documentos/public/api/v1/client-systems/NUrVsAShATUUqrsRXujwkIqhGx57yb/documents/public/ff4bcc13-3cf5-4bac-8dad-5acb1122d8c3" xr:uid="{0AFDABFB-C9AF-4631-BDFA-E5BC17EC1996}"/>
    <hyperlink ref="FC65" r:id="rId63" display="https://ti.energia.gob.mx/api_documentos/public/api/v1/client-systems/NUrVsAShATUUqrsRXujwkIqhGx57yb/documents/public/4bb578fc-db0d-4b90-a71d-3dd5a9c2c5a8" xr:uid="{5C2F8177-4364-44E7-BBB2-4CD9EDA47BF0}"/>
    <hyperlink ref="FC66" r:id="rId64" display="https://ti.energia.gob.mx/api_documentos/public/api/v1/client-systems/NUrVsAShATUUqrsRXujwkIqhGx57yb/documents/public/499eaba4-7e29-4ed6-92f0-3d76ea68e3a2" xr:uid="{D2A4F335-F0C5-4BFD-B64F-A25851D274B9}"/>
    <hyperlink ref="FC67" r:id="rId65" display="https://ti.energia.gob.mx/api_documentos/public/api/v1/client-systems/NUrVsAShATUUqrsRXujwkIqhGx57yb/documents/public/df6f2217-e44d-4048-b388-a905f02f4644" xr:uid="{5E7F740B-D716-4A59-AD94-97F80B9C2FC5}"/>
    <hyperlink ref="FC68" r:id="rId66" display="https://ti.energia.gob.mx/api_documentos/public/api/v1/client-systems/NUrVsAShATUUqrsRXujwkIqhGx57yb/documents/public/a6394945-934a-4c96-a70e-13ca7d344a0d" xr:uid="{FC6BAC72-679C-4F5D-955A-34C2F09B03CA}"/>
    <hyperlink ref="FC69" r:id="rId67" display="https://ti.energia.gob.mx/api_documentos/public/api/v1/client-systems/NUrVsAShATUUqrsRXujwkIqhGx57yb/documents/public/43c3c9c0-7ebc-4145-a59d-791677ef5473" xr:uid="{4B09C0CC-4AEC-4D38-A11E-FB935CBDF1F4}"/>
    <hyperlink ref="FC70" r:id="rId68" display="https://ti.energia.gob.mx/api_documentos/public/api/v1/client-systems/NUrVsAShATUUqrsRXujwkIqhGx57yb/documents/public/1fe8fef3-d8fc-4630-b0fb-a67316e5fc63" xr:uid="{AFC9F387-E75B-4AA2-A914-3718F0164B05}"/>
    <hyperlink ref="FC71" r:id="rId69" display="https://ti.energia.gob.mx/api_documentos/public/api/v1/client-systems/NUrVsAShATUUqrsRXujwkIqhGx57yb/documents/public/b5aea7ca-e121-4f4f-8810-219a517c2b44" xr:uid="{1313A6CE-B5EE-4084-9FE8-BC09F7DCCA9C}"/>
    <hyperlink ref="FC72" r:id="rId70" display="https://ti.energia.gob.mx/api_documentos/public/api/v1/client-systems/NUrVsAShATUUqrsRXujwkIqhGx57yb/documents/public/73f41063-92b6-45de-9865-ba2687acf09f" xr:uid="{422EC075-523C-483A-A59A-0AE4E20E73DF}"/>
    <hyperlink ref="FC73" r:id="rId71" display="https://ti.energia.gob.mx/api_documentos/public/api/v1/client-systems/NUrVsAShATUUqrsRXujwkIqhGx57yb/documents/public/b243d914-347e-49c0-902e-8731f9e04cbd" xr:uid="{281D1655-6DB4-4D91-9D90-25695A9E6B7C}"/>
    <hyperlink ref="FC74" r:id="rId72" display="https://ti.energia.gob.mx/api_documentos/public/api/v1/client-systems/NUrVsAShATUUqrsRXujwkIqhGx57yb/documents/public/700994a6-056f-4cd1-9b66-2f02e5a175af" xr:uid="{2C6047BB-DD14-4E7A-B648-BC2591CB7F4C}"/>
    <hyperlink ref="FC75" r:id="rId73" display="https://ti.energia.gob.mx/api_documentos/public/api/v1/client-systems/NUrVsAShATUUqrsRXujwkIqhGx57yb/documents/public/b30f595a-eb59-4e71-990a-f08a40475690" xr:uid="{4D7152A9-3EEC-47C5-A468-1B7DDEB3D32A}"/>
    <hyperlink ref="FC76" r:id="rId74" display="https://ti.energia.gob.mx/api_documentos/public/api/v1/client-systems/NUrVsAShATUUqrsRXujwkIqhGx57yb/documents/public/bdad9aff-be5c-4eed-a142-4fc83ab2ed15" xr:uid="{52344DDA-208D-4B85-98CB-DF3705F56325}"/>
    <hyperlink ref="FC77" r:id="rId75" display="https://ti.energia.gob.mx/api_documentos/public/api/v1/client-systems/NUrVsAShATUUqrsRXujwkIqhGx57yb/documents/public/cd6ef2e6-8be8-477c-90e4-f1e42f128056" xr:uid="{DF60DDE1-4811-4788-8DA3-F42E45EEE9EA}"/>
    <hyperlink ref="FC78" r:id="rId76" display="https://ti.energia.gob.mx/api_documentos/public/api/v1/client-systems/NUrVsAShATUUqrsRXujwkIqhGx57yb/documents/public/74aa648a-2eb5-4602-954a-9c993736c7b5" xr:uid="{11D67801-2D46-41C1-AE14-39481C0DF794}"/>
    <hyperlink ref="FC79" r:id="rId77" display="https://ti.energia.gob.mx/api_documentos/public/api/v1/client-systems/NUrVsAShATUUqrsRXujwkIqhGx57yb/documents/public/b4e865d6-e279-4730-b86c-92e5551eac2e" xr:uid="{9EABB18F-9178-4695-B518-C4A8C053D2E0}"/>
    <hyperlink ref="FC80" r:id="rId78" display="https://ti.energia.gob.mx/api_documentos/public/api/v1/client-systems/NUrVsAShATUUqrsRXujwkIqhGx57yb/documents/public/f90010cd-3f9b-4972-a9a9-12191b73d3b6" xr:uid="{73C87958-DF12-4798-BA11-3EF8DD16B736}"/>
    <hyperlink ref="FC81" r:id="rId79" display="https://ti.energia.gob.mx/api_documentos/public/api/v1/client-systems/NUrVsAShATUUqrsRXujwkIqhGx57yb/documents/public/165b9e69-ece1-4d56-977f-efcf5c014e19" xr:uid="{60DE6AC1-1CC3-4360-B922-DBDD1106768F}"/>
    <hyperlink ref="FC82" r:id="rId80" display="https://ti.energia.gob.mx/api_documentos/public/api/v1/client-systems/NUrVsAShATUUqrsRXujwkIqhGx57yb/documents/public/5e2ec3ee-74e1-4a5f-b513-ae2229f44897" xr:uid="{79E2F5F8-6B29-4F22-AEE5-2AC56E05FEF8}"/>
    <hyperlink ref="FC83" r:id="rId81" display="https://ti.energia.gob.mx/api_documentos/public/api/v1/client-systems/NUrVsAShATUUqrsRXujwkIqhGx57yb/documents/public/21ff1c94-5454-4eb9-b3cb-e35c38819749" xr:uid="{D84B8B81-EE1B-4FE8-9277-7A728D68F9FB}"/>
    <hyperlink ref="FC84" r:id="rId82" display="https://ti.energia.gob.mx/api_documentos/public/api/v1/client-systems/NUrVsAShATUUqrsRXujwkIqhGx57yb/documents/public/635a518a-2e3e-4df4-8eb1-13556e8fbf95" xr:uid="{7BBA09A6-9AA1-451A-A2BE-3A06B8E269BA}"/>
    <hyperlink ref="FC85" r:id="rId83" display="https://ti.energia.gob.mx/api_documentos/public/api/v1/client-systems/NUrVsAShATUUqrsRXujwkIqhGx57yb/documents/public/569ba3f0-9906-47e0-86ba-593cdb6f999f" xr:uid="{03C7E74B-37D1-4792-A2E0-E1904EB9F992}"/>
    <hyperlink ref="FC86" r:id="rId84" display="https://ti.energia.gob.mx/api_documentos/public/api/v1/client-systems/NUrVsAShATUUqrsRXujwkIqhGx57yb/documents/public/62f129ab-0e1a-4766-bb15-769c6a447649" xr:uid="{E7E5121A-AB7B-4A83-9B3D-A80A23881C0C}"/>
    <hyperlink ref="FC87" r:id="rId85" display="https://ti.energia.gob.mx/api_documentos/public/api/v1/client-systems/NUrVsAShATUUqrsRXujwkIqhGx57yb/documents/public/c0052d3d-be26-49d4-bda7-3d5a94a45020" xr:uid="{4AE6F898-C058-45E6-BD9C-A3D443361563}"/>
    <hyperlink ref="FC88" r:id="rId86" display="https://ti.energia.gob.mx/api_documentos/public/api/v1/client-systems/NUrVsAShATUUqrsRXujwkIqhGx57yb/documents/public/133d53d5-a143-4f22-9d2f-8bf58360cb4a" xr:uid="{59180DC3-7871-4E4D-8E88-3CB013AFAA2A}"/>
    <hyperlink ref="FC89" r:id="rId87" display="https://ti.energia.gob.mx/api_documentos/public/api/v1/client-systems/NUrVsAShATUUqrsRXujwkIqhGx57yb/documents/public/81c6af6e-82a9-4de6-9665-19b0a9e6863c" xr:uid="{D63771EF-0149-4D33-B37D-82A15E1B0D74}"/>
    <hyperlink ref="FC90" r:id="rId88" display="https://ti.energia.gob.mx/api_documentos/public/api/v1/client-systems/NUrVsAShATUUqrsRXujwkIqhGx57yb/documents/public/785faea5-6434-48b3-a293-9bb52177358b" xr:uid="{D2E593A0-E2ED-4B65-BF15-FA42CBE68069}"/>
    <hyperlink ref="FC91" r:id="rId89" display="https://ti.energia.gob.mx/api_documentos/public/api/v1/client-systems/NUrVsAShATUUqrsRXujwkIqhGx57yb/documents/public/8e2c2955-26a0-4c83-8ee2-a36ac9c7d689" xr:uid="{B75DFFF7-87A9-4C13-96CA-2F1448D52B6E}"/>
    <hyperlink ref="FC92" r:id="rId90" display="https://ti.energia.gob.mx/api_documentos/public/api/v1/client-systems/NUrVsAShATUUqrsRXujwkIqhGx57yb/documents/public/b2f78bbe-aef1-447a-b2a3-81cb4df7628a" xr:uid="{309EA8FB-3E0C-4863-8159-315029381284}"/>
    <hyperlink ref="FC93" r:id="rId91" display="https://ti.energia.gob.mx/api_documentos/public/api/v1/client-systems/NUrVsAShATUUqrsRXujwkIqhGx57yb/documents/public/e7402563-6818-4f11-ac8a-c245ca1b3a57" xr:uid="{290B522C-3158-4FD9-A483-C46598BF81C1}"/>
    <hyperlink ref="FC94" r:id="rId92" display="https://ti.energia.gob.mx/api_documentos/public/api/v1/client-systems/NUrVsAShATUUqrsRXujwkIqhGx57yb/documents/public/80a7ebc7-1215-4a94-873f-36b3416536b4" xr:uid="{93B14EB6-7899-46CE-B304-2199E5782B86}"/>
    <hyperlink ref="FC95" r:id="rId93" display="https://ti.energia.gob.mx/api_documentos/public/api/v1/client-systems/NUrVsAShATUUqrsRXujwkIqhGx57yb/documents/public/9aa50398-f0c0-4d1c-af41-3701641a360c" xr:uid="{B6490C28-CFED-4022-AFC8-B18E58A532FC}"/>
    <hyperlink ref="FC96" r:id="rId94" display="https://ti.energia.gob.mx/api_documentos/public/api/v1/client-systems/NUrVsAShATUUqrsRXujwkIqhGx57yb/documents/public/ab6c3fd7-ca90-42c8-b8e4-cb76290c69a4" xr:uid="{3F28B2AE-15E0-4E97-A7FE-339A0A57E916}"/>
    <hyperlink ref="FC97" r:id="rId95" display="https://ti.energia.gob.mx/api_documentos/public/api/v1/client-systems/NUrVsAShATUUqrsRXujwkIqhGx57yb/documents/public/7b2ea56d-77a9-49c8-a5c5-c02439b2426f" xr:uid="{FAE5F897-149E-4C3A-91C1-78CF0482D521}"/>
    <hyperlink ref="FC98" r:id="rId96" display="https://ti.energia.gob.mx/api_documentos/public/api/v1/client-systems/NUrVsAShATUUqrsRXujwkIqhGx57yb/documents/public/a99a9a05-c6c7-4b77-bed4-9920cc639cec" xr:uid="{07150154-890C-4FAE-82D9-96B46BBC9C67}"/>
    <hyperlink ref="FC99" r:id="rId97" display="https://ti.energia.gob.mx/api_documentos/public/api/v1/client-systems/NUrVsAShATUUqrsRXujwkIqhGx57yb/documents/public/c64407c6-1b57-464e-9ee1-a171ff9a1e37" xr:uid="{6761F3FC-374D-4821-BE6A-B2790D04A921}"/>
    <hyperlink ref="FC100" r:id="rId98" display="https://ti.energia.gob.mx/api_documentos/public/api/v1/client-systems/NUrVsAShATUUqrsRXujwkIqhGx57yb/documents/public/822f1d36-da93-4711-abaf-72c11e52b83c" xr:uid="{FA101F22-4713-4454-BD6B-322E11EA45D3}"/>
    <hyperlink ref="FC101" r:id="rId99" display="https://ti.energia.gob.mx/api_documentos/public/api/v1/client-systems/NUrVsAShATUUqrsRXujwkIqhGx57yb/documents/public/d941480f-5eaf-4fdd-ae95-2fbd78c268de" xr:uid="{27F2BA34-0706-47D5-BA9E-1FCF0A5E4864}"/>
    <hyperlink ref="FC102" r:id="rId100" display="https://ti.energia.gob.mx/api_documentos/public/api/v1/client-systems/NUrVsAShATUUqrsRXujwkIqhGx57yb/documents/public/88462d79-d7bd-43d9-992c-4f0f6a668ab2" xr:uid="{393ED71C-945D-4E6D-98C1-9F1F56A7AF23}"/>
    <hyperlink ref="FC103" r:id="rId101" display="https://ti.energia.gob.mx/api_documentos/public/api/v1/client-systems/NUrVsAShATUUqrsRXujwkIqhGx57yb/documents/public/47615e8b-aaa7-45ed-9c7a-a3aa9547acf8" xr:uid="{56240A49-A2FF-41AA-A783-38804DE0747A}"/>
    <hyperlink ref="FC104" r:id="rId102" display="https://ti.energia.gob.mx/api_documentos/public/api/v1/client-systems/NUrVsAShATUUqrsRXujwkIqhGx57yb/documents/public/9c1404b7-4d99-4742-b163-e449eb5c92ac" xr:uid="{9FF15902-59B7-438C-B3AA-C2727609C673}"/>
    <hyperlink ref="FC105" r:id="rId103" display="https://ti.energia.gob.mx/api_documentos/public/api/v1/client-systems/NUrVsAShATUUqrsRXujwkIqhGx57yb/documents/public/4defed86-8473-4bc0-88eb-10c742a906e1" xr:uid="{FE68B0A7-81F4-44A4-89AA-7DD0BE5E0093}"/>
    <hyperlink ref="FC106" r:id="rId104" display="https://ti.energia.gob.mx/api_documentos/public/api/v1/client-systems/NUrVsAShATUUqrsRXujwkIqhGx57yb/documents/public/90f84ba8-7441-4611-a95b-1f0125e5b4e2" xr:uid="{84C4B456-2684-4EDC-BB72-111F7DC0D3CB}"/>
    <hyperlink ref="FC107" r:id="rId105" display="https://ti.energia.gob.mx/api_documentos/public/api/v1/client-systems/NUrVsAShATUUqrsRXujwkIqhGx57yb/documents/public/440ece52-a2dd-4f3a-9eea-116fe6d9d32d" xr:uid="{9025D34B-9BF3-4C4E-81E8-0A705A091CAF}"/>
    <hyperlink ref="FC108" r:id="rId106" display="https://ti.energia.gob.mx/api_documentos/public/api/v1/client-systems/NUrVsAShATUUqrsRXujwkIqhGx57yb/documents/public/0b10dc79-4a96-44df-a408-5fb9b6b0c317" xr:uid="{82A3A4D4-517A-4057-BF36-93584ABC9CAB}"/>
    <hyperlink ref="FC109" r:id="rId107" display="https://ti.energia.gob.mx/api_documentos/public/api/v1/client-systems/NUrVsAShATUUqrsRXujwkIqhGx57yb/documents/public/ef92c21d-f556-4348-8c96-d2757fe6f053" xr:uid="{91904053-814F-4712-82EA-FFE478AB534D}"/>
    <hyperlink ref="FC110" r:id="rId108" display="https://ti.energia.gob.mx/api_documentos/public/api/v1/client-systems/NUrVsAShATUUqrsRXujwkIqhGx57yb/documents/public/7b312711-7afb-42e3-b196-4c60bcc4a9fe" xr:uid="{9B3D2E30-990C-4F6A-867B-0EF3F2CDC8A0}"/>
    <hyperlink ref="FC111" r:id="rId109" display="https://ti.energia.gob.mx/api_documentos/public/api/v1/client-systems/NUrVsAShATUUqrsRXujwkIqhGx57yb/documents/public/f045c513-6c17-4672-bbce-61a2144e1f0e" xr:uid="{EEA52CC0-CBC8-4369-92D0-2C94DABA1D3C}"/>
    <hyperlink ref="FC112" r:id="rId110" display="https://ti.energia.gob.mx/api_documentos/public/api/v1/client-systems/NUrVsAShATUUqrsRXujwkIqhGx57yb/documents/public/43997a36-e867-4593-9295-efd0eea155f2" xr:uid="{BEB78F01-FB05-4809-BAF0-6F4F7DC85A42}"/>
    <hyperlink ref="FC113" r:id="rId111" display="https://ti.energia.gob.mx/api_documentos/public/api/v1/client-systems/NUrVsAShATUUqrsRXujwkIqhGx57yb/documents/public/22fee0a2-746f-43d4-a859-51ced34d3556" xr:uid="{979E2BC8-8ACD-4558-A495-5D9EA7E0019F}"/>
    <hyperlink ref="FC114" r:id="rId112" display="https://ti.energia.gob.mx/api_documentos/public/api/v1/client-systems/NUrVsAShATUUqrsRXujwkIqhGx57yb/documents/public/771395a7-af07-4e0d-9ce3-f84e2c659364" xr:uid="{236EEC8E-EC77-49F3-86E9-C6361AD5CE17}"/>
    <hyperlink ref="FC115" r:id="rId113" display="https://ti.energia.gob.mx/api_documentos/public/api/v1/client-systems/NUrVsAShATUUqrsRXujwkIqhGx57yb/documents/public/b415c662-862d-4009-b60b-5deac1ce166d" xr:uid="{62D1C8D2-EDD2-42C8-8DBD-A7D457782A75}"/>
    <hyperlink ref="FC116" r:id="rId114" display="https://ti.energia.gob.mx/api_documentos/public/api/v1/client-systems/NUrVsAShATUUqrsRXujwkIqhGx57yb/documents/public/a6f2ffad-72d5-496b-8699-afdfab6b7068" xr:uid="{08742047-2683-439A-B189-CB101E83807E}"/>
    <hyperlink ref="FC117" r:id="rId115" display="https://ti.energia.gob.mx/api_documentos/public/api/v1/client-systems/NUrVsAShATUUqrsRXujwkIqhGx57yb/documents/public/b08a9ad2-da36-4c44-8930-ba523daf690e" xr:uid="{1975B8A5-CAFC-4D48-9F88-A56E4813C78C}"/>
    <hyperlink ref="FC118" r:id="rId116" display="https://ti.energia.gob.mx/api_documentos/public/api/v1/client-systems/NUrVsAShATUUqrsRXujwkIqhGx57yb/documents/public/26f68269-f68a-4a1e-95ea-3eff898fdadf" xr:uid="{D4D14752-7CBF-4ACD-9397-283B2DEC2D77}"/>
    <hyperlink ref="FC119" r:id="rId117" display="https://ti.energia.gob.mx/api_documentos/public/api/v1/client-systems/NUrVsAShATUUqrsRXujwkIqhGx57yb/documents/public/862bdfa8-c090-421f-b9f5-4900b0704b41" xr:uid="{47103372-E383-40E2-94D8-143FB923D343}"/>
    <hyperlink ref="FC120" r:id="rId118" display="https://ti.energia.gob.mx/api_documentos/public/api/v1/client-systems/NUrVsAShATUUqrsRXujwkIqhGx57yb/documents/public/92a0c941-ca7e-45b4-b698-eb8722ba7724" xr:uid="{536E8267-BA7F-4880-84C3-AFBA17B0AAB1}"/>
    <hyperlink ref="FC121" r:id="rId119" display="https://ti.energia.gob.mx/api_documentos/public/api/v1/client-systems/NUrVsAShATUUqrsRXujwkIqhGx57yb/documents/public/c478a499-1500-4c98-ab78-d70a33044098" xr:uid="{749AAB2E-ED0E-42FA-9CCE-8B143ECA1FAC}"/>
    <hyperlink ref="FC122" r:id="rId120" display="https://ti.energia.gob.mx/api_documentos/public/api/v1/client-systems/NUrVsAShATUUqrsRXujwkIqhGx57yb/documents/public/6e06e6bf-dadb-4391-95ad-4314074ce52f" xr:uid="{8CEFFEFE-DA1B-4B65-8ABD-5B97BA8EBFDC}"/>
    <hyperlink ref="FC123" r:id="rId121" display="https://ti.energia.gob.mx/api_documentos/public/api/v1/client-systems/NUrVsAShATUUqrsRXujwkIqhGx57yb/documents/public/76044c90-bf86-4e35-9c95-426e4cbe1e21" xr:uid="{12A58D6C-0249-4A96-BE0A-880B867A85C2}"/>
    <hyperlink ref="FC124" r:id="rId122" display="https://ti.energia.gob.mx/api_documentos/public/api/v1/client-systems/NUrVsAShATUUqrsRXujwkIqhGx57yb/documents/public/086f9f17-646f-44de-b2ee-09a3c576d103" xr:uid="{7113B5A8-64A5-4FC4-8F38-BB71EC3904D8}"/>
    <hyperlink ref="FC125" r:id="rId123" display="https://ti.energia.gob.mx/api_documentos/public/api/v1/client-systems/NUrVsAShATUUqrsRXujwkIqhGx57yb/documents/public/247abc14-61d0-4ebf-a46e-073bee2b9f60" xr:uid="{037A3257-58BC-4ED1-A661-9AEF80938C92}"/>
    <hyperlink ref="FC126" r:id="rId124" display="https://ti.energia.gob.mx/api_documentos/public/api/v1/client-systems/NUrVsAShATUUqrsRXujwkIqhGx57yb/documents/public/5fed898f-8a45-4141-85c2-58048fc92331" xr:uid="{E6181E91-D197-474D-B7A8-86CAE4122495}"/>
    <hyperlink ref="FC127" r:id="rId125" display="https://ti.energia.gob.mx/api_documentos/public/api/v1/client-systems/NUrVsAShATUUqrsRXujwkIqhGx57yb/documents/public/32934beb-1a57-490e-978a-0a90e13fbe45" xr:uid="{4FC1799E-C70F-44E9-8D35-C1534B859043}"/>
    <hyperlink ref="FC128" r:id="rId126" display="https://ti.energia.gob.mx/api_documentos/public/api/v1/client-systems/NUrVsAShATUUqrsRXujwkIqhGx57yb/documents/public/42fdb354-619e-40e5-840a-665bb742a7db" xr:uid="{C2C55E5C-82F0-4F41-87A4-29D4CD51360C}"/>
    <hyperlink ref="FC129" r:id="rId127" display="https://ti.energia.gob.mx/api_documentos/public/api/v1/client-systems/NUrVsAShATUUqrsRXujwkIqhGx57yb/documents/public/1fe4049a-dbf5-4351-a62e-dfcde7e3f6a5" xr:uid="{609979C9-6694-4643-85ED-F5FC9CB9735B}"/>
    <hyperlink ref="FC130" r:id="rId128" display="https://ti.energia.gob.mx/api_documentos/public/api/v1/client-systems/NUrVsAShATUUqrsRXujwkIqhGx57yb/documents/public/2c552fa3-99fd-4973-8159-843515422009" xr:uid="{5F881221-BB01-43B3-8A53-CF31C0600044}"/>
    <hyperlink ref="FC131" r:id="rId129" display="https://ti.energia.gob.mx/api_documentos/public/api/v1/client-systems/NUrVsAShATUUqrsRXujwkIqhGx57yb/documents/public/fa38e85d-d348-4ca2-9305-4160902add59" xr:uid="{3D418B7B-1E00-4CCE-97DD-F7C0A15803BD}"/>
    <hyperlink ref="FC132" r:id="rId130" display="https://ti.energia.gob.mx/api_documentos/public/api/v1/client-systems/NUrVsAShATUUqrsRXujwkIqhGx57yb/documents/public/e36ffef6-29cd-46a7-884a-96c7729ac218" xr:uid="{6B2217CB-FDFE-4C8B-9BD4-5AF34CBCE3ED}"/>
    <hyperlink ref="FC133" r:id="rId131" display="https://ti.energia.gob.mx/api_documentos/public/api/v1/client-systems/NUrVsAShATUUqrsRXujwkIqhGx57yb/documents/public/59b68672-29d5-49a7-a83f-42d2a462f339" xr:uid="{C79D5C5C-C409-4DA9-ABF3-7125C2C31768}"/>
    <hyperlink ref="FC134" r:id="rId132" display="https://ti.energia.gob.mx/api_documentos/public/api/v1/client-systems/NUrVsAShATUUqrsRXujwkIqhGx57yb/documents/public/eec5ad53-cc1f-4ab7-8844-8ef54f7ba7d5" xr:uid="{385E4D02-4863-48C7-BECB-129EBBD167A5}"/>
    <hyperlink ref="FQ134" r:id="rId133" xr:uid="{D4D4DC22-5C05-41C8-A769-2A1FD4B1B6B0}"/>
    <hyperlink ref="FC135" r:id="rId134" display="https://ti.energia.gob.mx/api_documentos/public/api/v1/client-systems/NUrVsAShATUUqrsRXujwkIqhGx57yb/documents/public/92eda725-ef74-4724-9dbd-220e97d42740" xr:uid="{05E403A2-9E78-4FD0-90A0-D7D220EA966D}"/>
    <hyperlink ref="FC136" r:id="rId135" display="https://ti.energia.gob.mx/api_documentos/public/api/v1/client-systems/NUrVsAShATUUqrsRXujwkIqhGx57yb/documents/public/88d9765e-7e59-45b1-aff3-af9c1a99aa4c" xr:uid="{61F433B4-86FA-4D81-B1F7-1890A66DB8C6}"/>
    <hyperlink ref="FC137" r:id="rId136" display="https://ti.energia.gob.mx/api_documentos/public/api/v1/client-systems/NUrVsAShATUUqrsRXujwkIqhGx57yb/documents/public/be34a58b-9da8-4385-b4ec-08ac44ce1b37" xr:uid="{1AF8A2BE-6418-4D18-BBDD-B39384AC898C}"/>
    <hyperlink ref="FC138" r:id="rId137" display="https://ti.energia.gob.mx/api_documentos/public/api/v1/client-systems/NUrVsAShATUUqrsRXujwkIqhGx57yb/documents/public/07da5c8d-2270-44f1-87f9-17d0be5cd2d9" xr:uid="{D55975F2-67B3-4293-AE20-9F79E72A6BE1}"/>
    <hyperlink ref="FC139" r:id="rId138" display="https://ti.energia.gob.mx/api_documentos/public/api/v1/client-systems/NUrVsAShATUUqrsRXujwkIqhGx57yb/documents/public/28a739b0-1453-458f-ad76-8ebeaf75f578" xr:uid="{FEB66F3C-C3BD-49D1-9D12-6A3A902BF0A3}"/>
    <hyperlink ref="FC140" r:id="rId139" display="https://ti.energia.gob.mx/api_documentos/public/api/v1/client-systems/NUrVsAShATUUqrsRXujwkIqhGx57yb/documents/public/0caecd2c-f829-42fe-8993-99bdd9e75c15" xr:uid="{5BB75153-9212-4253-B46F-287C7392AA90}"/>
    <hyperlink ref="FC141" r:id="rId140" display="https://ti.energia.gob.mx/api_documentos/public/api/v1/client-systems/NUrVsAShATUUqrsRXujwkIqhGx57yb/documents/public/2c11c197-0362-4c46-8435-cfb9ab0fbce6" xr:uid="{B9CDAC41-3DD2-4F44-8F0B-D9AEC4668CD9}"/>
    <hyperlink ref="FC142" r:id="rId141" display="https://ti.energia.gob.mx/api_documentos/public/api/v1/client-systems/NUrVsAShATUUqrsRXujwkIqhGx57yb/documents/public/a57d973d-0b9c-431f-9d8f-e807ac4e9f42" xr:uid="{5473B9AE-0986-4013-9912-2F86D98710CF}"/>
    <hyperlink ref="FC143" r:id="rId142" display="https://ti.energia.gob.mx/api_documentos/public/api/v1/client-systems/NUrVsAShATUUqrsRXujwkIqhGx57yb/documents/public/0453ca91-88d8-440d-9db1-c0b612a5d48c" xr:uid="{43BEB154-CD09-41DE-A82C-42066C44ECB1}"/>
    <hyperlink ref="FC144" r:id="rId143" display="https://ti.energia.gob.mx/api_documentos/public/api/v1/client-systems/NUrVsAShATUUqrsRXujwkIqhGx57yb/documents/public/f53f7e26-aca7-4f71-874b-34dc65a218e4" xr:uid="{441898AB-2B9A-4A5F-A2BE-F9890FB1452C}"/>
    <hyperlink ref="FC145" r:id="rId144" display="https://ti.energia.gob.mx/api_documentos/public/api/v1/client-systems/NUrVsAShATUUqrsRXujwkIqhGx57yb/documents/public/9b4d2193-f132-484e-a7f6-0ff96c4e4c5a" xr:uid="{4300D932-BF13-4253-AA95-23C6BB8F5175}"/>
    <hyperlink ref="FC146" r:id="rId145" display="https://ti.energia.gob.mx/api_documentos/public/api/v1/client-systems/NUrVsAShATUUqrsRXujwkIqhGx57yb/documents/public/fbccd1b1-122f-4942-8b35-0ceb01caaf56" xr:uid="{DFCEC119-619C-4EF4-82D9-29D9069B9EF0}"/>
    <hyperlink ref="FC147" r:id="rId146" display="https://ti.energia.gob.mx/api_documentos/public/api/v1/client-systems/NUrVsAShATUUqrsRXujwkIqhGx57yb/documents/public/af609b80-7534-46e1-b786-c48f1e590900" xr:uid="{4295A1DF-756D-4107-8E45-4CEE1C2AE4C6}"/>
    <hyperlink ref="FC148" r:id="rId147" display="https://ti.energia.gob.mx/api_documentos/public/api/v1/client-systems/NUrVsAShATUUqrsRXujwkIqhGx57yb/documents/public/fd4b89ca-f1b0-4e7d-b08b-dad3a1f51deb" xr:uid="{F4AB661B-FA21-46E4-90C9-5C5C95A68F1F}"/>
    <hyperlink ref="FC149" r:id="rId148" display="https://ti.energia.gob.mx/api_documentos/public/api/v1/client-systems/NUrVsAShATUUqrsRXujwkIqhGx57yb/documents/public/00f2b0ad-728a-4f42-9685-370d377aaf40" xr:uid="{05AD7170-48CB-422F-BD04-DE18BF0E5E96}"/>
    <hyperlink ref="FC150" r:id="rId149" display="https://ti.energia.gob.mx/api_documentos/public/api/v1/client-systems/NUrVsAShATUUqrsRXujwkIqhGx57yb/documents/public/0320b875-9d8c-4469-a38a-fe0854777c20" xr:uid="{506C9958-B97A-47A5-9C7B-5C20F6BF582B}"/>
    <hyperlink ref="FC151" r:id="rId150" display="https://ti.energia.gob.mx/api_documentos/public/api/v1/client-systems/NUrVsAShATUUqrsRXujwkIqhGx57yb/documents/public/9cadea49-2944-4bce-876b-b17becf9a349" xr:uid="{97AA31F8-CC07-4228-A88A-47346597194D}"/>
    <hyperlink ref="FC152" r:id="rId151" display="https://ti.energia.gob.mx/api_documentos/public/api/v1/client-systems/NUrVsAShATUUqrsRXujwkIqhGx57yb/documents/public/1133320e-30ad-4544-a749-743c0df7d702" xr:uid="{A4CA4AFC-0CB9-4F9C-AC97-AB237D2DDCBE}"/>
    <hyperlink ref="FC153" r:id="rId152" display="https://ti.energia.gob.mx/api_documentos/public/api/v1/client-systems/NUrVsAShATUUqrsRXujwkIqhGx57yb/documents/public/a9b03403-9b29-4ee5-89c8-c641523754a5" xr:uid="{CA449470-B50B-4547-9255-9E3B2F445560}"/>
    <hyperlink ref="FC154" r:id="rId153" display="https://ti.energia.gob.mx/api_documentos/public/api/v1/client-systems/NUrVsAShATUUqrsRXujwkIqhGx57yb/documents/public/b428f71d-c5ec-418c-b501-f4f6d56b48f1" xr:uid="{5E816175-06BC-4530-8746-EB22434B2746}"/>
    <hyperlink ref="FC155" r:id="rId154" display="https://ti.energia.gob.mx/api_documentos/public/api/v1/client-systems/NUrVsAShATUUqrsRXujwkIqhGx57yb/documents/public/a8621fcc-3fc1-4272-ba34-b80303aee0b7" xr:uid="{AFD4EE0E-E617-45B8-8E12-CF4E5803402A}"/>
    <hyperlink ref="FC156" r:id="rId155" display="https://ti.energia.gob.mx/api_documentos/public/api/v1/client-systems/NUrVsAShATUUqrsRXujwkIqhGx57yb/documents/public/9e2bad1d-f758-4f87-892e-42e9e0168cb5" xr:uid="{A9649259-682B-45DD-A9BF-3B5EBF690E39}"/>
    <hyperlink ref="FC157" r:id="rId156" display="https://ti.energia.gob.mx/api_documentos/public/api/v1/client-systems/NUrVsAShATUUqrsRXujwkIqhGx57yb/documents/public/20bf45c1-bf86-458b-8e7f-33742ff74e0c" xr:uid="{30A39FA1-19FE-46B1-9131-10CCB6BC7CCC}"/>
    <hyperlink ref="FC158" r:id="rId157" display="https://ti.energia.gob.mx/api_documentos/public/api/v1/client-systems/NUrVsAShATUUqrsRXujwkIqhGx57yb/documents/public/9a9c8210-3a79-46d2-930e-49d8749abe11" xr:uid="{449C4F95-0273-43BA-9CE3-47D282A4EF17}"/>
    <hyperlink ref="FC159" r:id="rId158" display="https://ti.energia.gob.mx/api_documentos/public/api/v1/client-systems/NUrVsAShATUUqrsRXujwkIqhGx57yb/documents/public/7ce5fc5e-04a3-4a7f-b731-0a1aa3a91e5d" xr:uid="{937AD7ED-F32B-4722-B202-E41C71D2D9F3}"/>
    <hyperlink ref="FC160" r:id="rId159" display="https://ti.energia.gob.mx/api_documentos/public/api/v1/client-systems/NUrVsAShATUUqrsRXujwkIqhGx57yb/documents/public/7805643b-7f0a-4d84-b5c0-fb4614a0220a" xr:uid="{D97B8E57-0247-4526-A50F-8041AE7108DC}"/>
    <hyperlink ref="FC161" r:id="rId160" display="https://ti.energia.gob.mx/api_documentos/public/api/v1/client-systems/NUrVsAShATUUqrsRXujwkIqhGx57yb/documents/public/75ed0b75-5fba-4fdd-b0c7-545402cbf63a" xr:uid="{000FE087-C066-4FB9-8D67-076C3DE141A0}"/>
    <hyperlink ref="FC162" r:id="rId161" display="https://ti.energia.gob.mx/api_documentos/public/api/v1/client-systems/NUrVsAShATUUqrsRXujwkIqhGx57yb/documents/public/0318d63c-3bb5-40e4-bcc9-c8ddea0a52cc" xr:uid="{EAF6D51C-AD64-4CB1-B9E0-0CF649E1061A}"/>
    <hyperlink ref="FC163" r:id="rId162" display="https://ti.energia.gob.mx/api_documentos/public/api/v1/client-systems/NUrVsAShATUUqrsRXujwkIqhGx57yb/documents/public/71cf5877-1806-4b03-8451-1c9091a72d57" xr:uid="{80CC346C-E51F-4499-AB9F-B47B0B06F792}"/>
    <hyperlink ref="FC164" r:id="rId163" display="https://ti.energia.gob.mx/api_documentos/public/api/v1/client-systems/NUrVsAShATUUqrsRXujwkIqhGx57yb/documents/public/6eade135-2146-4afb-9879-d08d99dfd30a" xr:uid="{1F9B52D3-DEF6-48AE-8B5A-FBDD9EE0B222}"/>
    <hyperlink ref="FC165" r:id="rId164" display="https://ti.energia.gob.mx/api_documentos/public/api/v1/client-systems/NUrVsAShATUUqrsRXujwkIqhGx57yb/documents/public/8f9534e3-4020-44da-8c03-ffb8f2e84bf1" xr:uid="{D0B95E51-918B-448F-9920-8AE6245E7AA3}"/>
    <hyperlink ref="FC166" r:id="rId165" display="https://ti.energia.gob.mx/api_documentos/public/api/v1/client-systems/NUrVsAShATUUqrsRXujwkIqhGx57yb/documents/public/a7a3075a-31a2-4576-b544-b5ebb7693be0" xr:uid="{26B6A7FE-1439-4CB1-9211-BA7F3EA750F6}"/>
    <hyperlink ref="FC167" r:id="rId166" display="https://ti.energia.gob.mx/api_documentos/public/api/v1/client-systems/NUrVsAShATUUqrsRXujwkIqhGx57yb/documents/public/2a1a45ca-7f51-4551-8e4f-9d018a3398cb" xr:uid="{00DDFF1D-824A-4F39-B9FC-7BF1FAB53A75}"/>
    <hyperlink ref="FC168" r:id="rId167" display="https://ti.energia.gob.mx/api_documentos/public/api/v1/client-systems/NUrVsAShATUUqrsRXujwkIqhGx57yb/documents/public/64a4f6f1-317d-412b-9b0e-d54bc5da0ae7" xr:uid="{CDCD3C44-8EC8-43CE-AA43-597DD4155118}"/>
    <hyperlink ref="FC169" r:id="rId168" display="https://ti.energia.gob.mx/api_documentos/public/api/v1/client-systems/NUrVsAShATUUqrsRXujwkIqhGx57yb/documents/public/6bb46112-ec80-4ec0-a12c-813d3f643f05" xr:uid="{CA7EF1EF-1A80-4FCD-AF30-738CF425C5C0}"/>
    <hyperlink ref="FC170" r:id="rId169" display="https://ti.energia.gob.mx/api_documentos/public/api/v1/client-systems/NUrVsAShATUUqrsRXujwkIqhGx57yb/documents/public/8dae831f-5589-4669-80a6-6f87f237ab5e" xr:uid="{CEDB9324-BD03-4AA1-B3BA-4E951A249719}"/>
    <hyperlink ref="FC171" r:id="rId170" display="https://ti.energia.gob.mx/api_documentos/public/api/v1/client-systems/NUrVsAShATUUqrsRXujwkIqhGx57yb/documents/public/d28fa32e-fa13-4ab8-80c5-aaa0d1663250" xr:uid="{A04D6875-7E66-4280-B00C-982D658201FF}"/>
    <hyperlink ref="FC172" r:id="rId171" display="https://ti.energia.gob.mx/api_documentos/public/api/v1/client-systems/NUrVsAShATUUqrsRXujwkIqhGx57yb/documents/public/f95842b6-b2af-4cc5-8c68-e4b7d8481b97" xr:uid="{188132F6-FBF4-4A0D-BFC2-F4B579A25676}"/>
    <hyperlink ref="FC173" r:id="rId172" display="https://ti.energia.gob.mx/api_documentos/public/api/v1/client-systems/NUrVsAShATUUqrsRXujwkIqhGx57yb/documents/public/753916e4-ea18-4734-a3d7-075f23883453" xr:uid="{1EDE6446-4211-4423-A06B-9198D62F7256}"/>
    <hyperlink ref="FC174" r:id="rId173" display="https://ti.energia.gob.mx/api_documentos/public/api/v1/client-systems/NUrVsAShATUUqrsRXujwkIqhGx57yb/documents/public/444cc13b-a085-48b8-a9dc-eb62f2aa16a0" xr:uid="{6F88C789-6ACB-4925-ABDC-665406080A91}"/>
    <hyperlink ref="FC175" r:id="rId174" display="https://ti.energia.gob.mx/api_documentos/public/api/v1/client-systems/NUrVsAShATUUqrsRXujwkIqhGx57yb/documents/public/e94d8d9b-88be-423f-8e45-327fc2479693" xr:uid="{D437FFB0-8F6B-4AF1-8077-C78BEF0FB591}"/>
    <hyperlink ref="FC176" r:id="rId175" display="https://ti.energia.gob.mx/api_documentos/public/api/v1/client-systems/NUrVsAShATUUqrsRXujwkIqhGx57yb/documents/public/15f2cdfe-1eac-4fd6-948f-2cac52de18e6" xr:uid="{02056BB1-5B8E-43F6-92A3-90580AC42F1D}"/>
    <hyperlink ref="FC177" r:id="rId176" display="https://ti.energia.gob.mx/api_documentos/public/api/v1/client-systems/NUrVsAShATUUqrsRXujwkIqhGx57yb/documents/public/af3ed2e0-22a4-4d81-9c3f-3d9f1ba7a12e" xr:uid="{CBA82853-9FB2-48D4-A37A-28AE138844DE}"/>
    <hyperlink ref="FC178" r:id="rId177" display="https://ti.energia.gob.mx/api_documentos/public/api/v1/client-systems/NUrVsAShATUUqrsRXujwkIqhGx57yb/documents/public/2886245c-bd0a-4301-a5ed-f2a2c58cbf57" xr:uid="{CA438040-3C35-4594-A989-15090459A699}"/>
    <hyperlink ref="FC179" r:id="rId178" display="https://ti.energia.gob.mx/api_documentos/public/api/v1/client-systems/NUrVsAShATUUqrsRXujwkIqhGx57yb/documents/public/9856de0f-1a42-4da4-b708-b317674850d0" xr:uid="{D0765546-763A-489D-94BB-57B1534F3328}"/>
    <hyperlink ref="FC180" r:id="rId179" display="https://ti.energia.gob.mx/api_documentos/public/api/v1/client-systems/NUrVsAShATUUqrsRXujwkIqhGx57yb/documents/public/7638c09a-ab32-4136-b596-e1d550418fe7" xr:uid="{CEB5723A-4639-461D-98D0-B5ED1B82D26E}"/>
    <hyperlink ref="FC181" r:id="rId180" display="https://ti.energia.gob.mx/api_documentos/public/api/v1/client-systems/NUrVsAShATUUqrsRXujwkIqhGx57yb/documents/public/077cfbd3-ba1a-46a6-8059-91e3bd5dcff0" xr:uid="{BAFBD64A-FFA2-4440-A90C-E9917A5E3FEA}"/>
    <hyperlink ref="FC182" r:id="rId181" display="https://ti.energia.gob.mx/api_documentos/public/api/v1/client-systems/NUrVsAShATUUqrsRXujwkIqhGx57yb/documents/public/5e2f3ae3-a816-48ae-8025-bb4d6a71bb13" xr:uid="{FCE1D7F1-FA11-4054-8EBD-FE8227306C49}"/>
    <hyperlink ref="FC183" r:id="rId182" display="https://ti.energia.gob.mx/api_documentos/public/api/v1/client-systems/NUrVsAShATUUqrsRXujwkIqhGx57yb/documents/public/148a76d7-0f6f-4ec5-ae1b-e7b4ad24eba4" xr:uid="{57491FD3-B3A7-476C-A801-AF41C2AF19C3}"/>
    <hyperlink ref="FC184" r:id="rId183" display="https://ti.energia.gob.mx/api_documentos/public/api/v1/client-systems/NUrVsAShATUUqrsRXujwkIqhGx57yb/documents/public/a1fa01cd-a220-440c-9994-477bd6faa5f0" xr:uid="{F4CDC15C-89AA-45DA-B317-522803CE956D}"/>
    <hyperlink ref="FC185" r:id="rId184" display="https://ti.energia.gob.mx/api_documentos/public/api/v1/client-systems/NUrVsAShATUUqrsRXujwkIqhGx57yb/documents/public/61cf1a6e-f580-4955-a9e8-32f88cb7c0fa" xr:uid="{1AE1ADCA-EBF0-4FB7-9A0C-2F347712CB34}"/>
    <hyperlink ref="FC186" r:id="rId185" display="https://ti.energia.gob.mx/api_documentos/public/api/v1/client-systems/NUrVsAShATUUqrsRXujwkIqhGx57yb/documents/public/fa071bb9-527b-48a5-9315-fcdeb5ca8d5d" xr:uid="{B149AEF2-01C6-400F-81B5-63069A28270E}"/>
    <hyperlink ref="FC187" r:id="rId186" display="https://ti.energia.gob.mx/api_documentos/public/api/v1/client-systems/NUrVsAShATUUqrsRXujwkIqhGx57yb/documents/public/2bc230a1-208e-4ca9-83f7-eb77834598e6" xr:uid="{CD651EB7-6688-4E5E-8C69-C47DABA5CE15}"/>
    <hyperlink ref="FC188" r:id="rId187" display="https://ti.energia.gob.mx/api_documentos/public/api/v1/client-systems/NUrVsAShATUUqrsRXujwkIqhGx57yb/documents/public/83a36307-7faf-4b00-972b-7685167e3db7" xr:uid="{BDFE1715-E7BA-4C1E-A323-B3C139EDA345}"/>
    <hyperlink ref="FC189" r:id="rId188" display="https://ti.energia.gob.mx/api_documentos/public/api/v1/client-systems/NUrVsAShATUUqrsRXujwkIqhGx57yb/documents/public/33ffee5b-2d3d-4b55-ae73-219e98a88320" xr:uid="{13DF9746-951B-41F9-B53A-52BD5E958C26}"/>
    <hyperlink ref="FC190" r:id="rId189" display="https://ti.energia.gob.mx/api_documentos/public/api/v1/client-systems/NUrVsAShATUUqrsRXujwkIqhGx57yb/documents/public/9eb2f518-d55d-4ae0-9017-65cfc6666379" xr:uid="{ED97AAC1-1CDB-4ED3-96BD-0E325CF9534A}"/>
    <hyperlink ref="FC191" r:id="rId190" display="https://ti.energia.gob.mx/api_documentos/public/api/v1/client-systems/NUrVsAShATUUqrsRXujwkIqhGx57yb/documents/public/8b3b6c82-8964-41a7-b0f1-366a811b8927" xr:uid="{8C2769C3-752D-4A8C-89A0-94B52B097960}"/>
    <hyperlink ref="FC192" r:id="rId191" display="https://ti.energia.gob.mx/api_documentos/public/api/v1/client-systems/NUrVsAShATUUqrsRXujwkIqhGx57yb/documents/public/6079db60-ca82-46b3-b4cb-c1a55f839de5" xr:uid="{BE1A1B6F-7578-4155-9C42-A4676DB0F5EB}"/>
    <hyperlink ref="FC193" r:id="rId192" display="https://ti.energia.gob.mx/api_documentos/public/api/v1/client-systems/NUrVsAShATUUqrsRXujwkIqhGx57yb/documents/public/dada7713-4c29-4d50-8631-a55ac06f2d42" xr:uid="{6C2FEDE1-58DF-4F08-8DFE-2ABFC8173837}"/>
    <hyperlink ref="FC195" r:id="rId193" display="https://ti.energia.gob.mx/api_documentos/public/api/v1/client-systems/NUrVsAShATUUqrsRXujwkIqhGx57yb/documents/public/6030dfd2-5937-4002-9e6c-387cedd05701" xr:uid="{CB64FD9B-6EAB-48E7-9808-54DD7B2079F3}"/>
    <hyperlink ref="FC196" r:id="rId194" display="https://ti.energia.gob.mx/api_documentos/public/api/v1/client-systems/NUrVsAShATUUqrsRXujwkIqhGx57yb/documents/public/407856c4-919a-4ced-b26e-bc5b4ce47d49" xr:uid="{400AE3C6-0FDB-4BD7-B8DD-3F2929262F24}"/>
    <hyperlink ref="FC197" r:id="rId195" display="https://ti.energia.gob.mx/api_documentos/public/api/v1/client-systems/NUrVsAShATUUqrsRXujwkIqhGx57yb/documents/public/ec6edbbc-e29a-4240-87d5-b16d52595792" xr:uid="{A9E29ADB-B25E-4152-AF2A-7E81C1443CD9}"/>
    <hyperlink ref="FC198" r:id="rId196" display="https://ti.energia.gob.mx/api_documentos/public/api/v1/client-systems/NUrVsAShATUUqrsRXujwkIqhGx57yb/documents/public/f932bee9-1ba8-455a-9fcc-70c6c0501ff3" xr:uid="{79AAAB33-832B-4DD7-ACB6-43BABA1BA952}"/>
    <hyperlink ref="FC199" r:id="rId197" display="https://ti.energia.gob.mx/api_documentos/public/api/v1/client-systems/NUrVsAShATUUqrsRXujwkIqhGx57yb/documents/public/5599357b-20cf-42cf-8e5e-a118d4d23f7e" xr:uid="{F0C4FE2E-E97F-43DB-A99A-3F892884957D}"/>
    <hyperlink ref="FC200" r:id="rId198" display="https://ti.energia.gob.mx/api_documentos/public/api/v1/client-systems/NUrVsAShATUUqrsRXujwkIqhGx57yb/documents/public/e38ea5ba-de73-4b99-ab8f-fa10177ad025" xr:uid="{FDCDB867-C3B5-4341-89D8-1F050847BC46}"/>
    <hyperlink ref="FC201" r:id="rId199" display="https://ti.energia.gob.mx/api_documentos/public/api/v1/client-systems/NUrVsAShATUUqrsRXujwkIqhGx57yb/documents/public/fd793cbe-49d8-4787-9653-04b789a9a680" xr:uid="{127BEB6E-48E5-4307-9D9B-09239DDB450C}"/>
    <hyperlink ref="FC202" r:id="rId200" display="https://ti.energia.gob.mx/api_documentos/public/api/v1/client-systems/NUrVsAShATUUqrsRXujwkIqhGx57yb/documents/public/9a88a118-2055-40e3-b18a-4df747194dae" xr:uid="{C406C5CA-0DFA-45C7-8A3A-3DDC19E9B595}"/>
    <hyperlink ref="FC203" r:id="rId201" display="https://ti.energia.gob.mx/api_documentos/public/api/v1/client-systems/NUrVsAShATUUqrsRXujwkIqhGx57yb/documents/public/90f274ee-195b-4b33-8e99-b207040f48b1" xr:uid="{FD36BB3C-4BDD-4656-8388-C947312CBA96}"/>
    <hyperlink ref="FC204" r:id="rId202" display="https://ti.energia.gob.mx/api_documentos/public/api/v1/client-systems/NUrVsAShATUUqrsRXujwkIqhGx57yb/documents/public/76346739-6392-43da-b020-6285ed0d17b3" xr:uid="{1DC79366-A24D-4C67-B44F-629252CD527F}"/>
    <hyperlink ref="FC205" r:id="rId203" display="https://ti.energia.gob.mx/api_documentos/public/api/v1/client-systems/NUrVsAShATUUqrsRXujwkIqhGx57yb/documents/public/8270fd4c-6dae-452f-8caa-443890e8fb30" xr:uid="{564DF9BC-0A42-4FC0-B397-AF7CCDC664D3}"/>
    <hyperlink ref="FC206" r:id="rId204" display="https://ti.energia.gob.mx/api_documentos/public/api/v1/client-systems/NUrVsAShATUUqrsRXujwkIqhGx57yb/documents/public/0231fe10-1675-4f76-b7ed-a76872634725" xr:uid="{B25615BC-A45D-4A83-BEA4-86188FC5BC89}"/>
    <hyperlink ref="FC207" r:id="rId205" display="https://ti.energia.gob.mx/api_documentos/public/api/v1/client-systems/NUrVsAShATUUqrsRXujwkIqhGx57yb/documents/public/78aa3d29-4b7c-4add-afcf-2f2d8ad4a05a" xr:uid="{ABE59B6B-40B8-42FF-90D4-8EF0635E9AB1}"/>
    <hyperlink ref="FC208" r:id="rId206" display="https://ti.energia.gob.mx/api_documentos/public/api/v1/client-systems/NUrVsAShATUUqrsRXujwkIqhGx57yb/documents/public/7910934b-1948-4d4d-ad4e-ee69b7e23a3d" xr:uid="{5DCDC793-F879-433E-A9CF-AEDA57D0475C}"/>
    <hyperlink ref="FC209" r:id="rId207" display="https://ti.energia.gob.mx/api_documentos/public/api/v1/client-systems/NUrVsAShATUUqrsRXujwkIqhGx57yb/documents/public/56d5585c-f812-420f-aa3f-42ccecf5068d" xr:uid="{797D8D52-2895-43E7-B23A-91B1FD803CF1}"/>
    <hyperlink ref="FC210" r:id="rId208" display="https://ti.energia.gob.mx/api_documentos/public/api/v1/client-systems/NUrVsAShATUUqrsRXujwkIqhGx57yb/documents/public/0e633476-393e-46ff-aeff-53e2f4c6b76e" xr:uid="{8D79A7EE-A9AB-411C-B3DA-451A3CCC2187}"/>
    <hyperlink ref="FC211" r:id="rId209" display="https://ti.energia.gob.mx/api_documentos/public/api/v1/client-systems/NUrVsAShATUUqrsRXujwkIqhGx57yb/documents/public/53aece3e-0941-4384-b8d7-4f34641fa503" xr:uid="{DE27E4EF-ED1B-443B-AEFD-6C5FA5C7FA88}"/>
    <hyperlink ref="FC212" r:id="rId210" display="https://ti.energia.gob.mx/api_documentos/public/api/v1/client-systems/NUrVsAShATUUqrsRXujwkIqhGx57yb/documents/public/7774a069-08e2-43a9-acae-dd4bc3ec5d49" xr:uid="{973F6719-6DD0-4A18-AD50-27B2B13FCBA8}"/>
    <hyperlink ref="FC213" r:id="rId211" display="https://ti.energia.gob.mx/api_documentos/public/api/v1/client-systems/NUrVsAShATUUqrsRXujwkIqhGx57yb/documents/public/dd0a4c6b-915f-4c00-8799-ce5b9069e6f9" xr:uid="{4AAEA30A-D261-4451-9A62-55CF2A588BF5}"/>
    <hyperlink ref="FC214" r:id="rId212" display="https://ti.energia.gob.mx/api_documentos/public/api/v1/client-systems/NUrVsAShATUUqrsRXujwkIqhGx57yb/documents/public/30d6b9a9-76df-4a10-9f87-620a19348ff4" xr:uid="{1B0BD467-14D3-42CC-AB3A-3ED60B1E6777}"/>
    <hyperlink ref="FC215" r:id="rId213" display="https://ti.energia.gob.mx/api_documentos/public/api/v1/client-systems/NUrVsAShATUUqrsRXujwkIqhGx57yb/documents/public/d4b2945d-5beb-4d99-88c2-c9427fec89ba" xr:uid="{2C681E1E-6510-4471-9D28-04E20DE68F9B}"/>
    <hyperlink ref="FC216" r:id="rId214" display="https://ti.energia.gob.mx/api_documentos/public/api/v1/client-systems/NUrVsAShATUUqrsRXujwkIqhGx57yb/documents/public/e00d8324-aecc-4cc6-9b71-bb4bc71fe94c" xr:uid="{C484A70E-596B-498D-B75D-FA185D072F13}"/>
    <hyperlink ref="FC217" r:id="rId215" display="https://ti.energia.gob.mx/api_documentos/public/api/v1/client-systems/NUrVsAShATUUqrsRXujwkIqhGx57yb/documents/public/fd48d537-5cad-437e-baba-824485b87c09" xr:uid="{D4A87031-15EB-4757-9CC0-88650E58DD9D}"/>
    <hyperlink ref="FC218" r:id="rId216" display="https://ti.energia.gob.mx/api_documentos/public/api/v1/client-systems/NUrVsAShATUUqrsRXujwkIqhGx57yb/documents/public/1575d9f4-9bba-4736-94d7-e0fd40d4e3b4" xr:uid="{D6CDA384-E5D8-4A49-96F8-D60D6E5AE897}"/>
    <hyperlink ref="FC219" r:id="rId217" display="https://ti.energia.gob.mx/api_documentos/public/api/v1/client-systems/NUrVsAShATUUqrsRXujwkIqhGx57yb/documents/public/2cc00199-530c-4c22-bd6d-0f7eea3c2c50" xr:uid="{7F43CA87-BAFA-410B-AAAD-ADE9A26BC652}"/>
    <hyperlink ref="FC220" r:id="rId218" display="https://ti.energia.gob.mx/api_documentos/public/api/v1/client-systems/NUrVsAShATUUqrsRXujwkIqhGx57yb/documents/public/24c56cab-647d-4b88-a78c-ff146b7478a2" xr:uid="{8DF18BAF-A51F-47FF-B544-3341C0F393F0}"/>
    <hyperlink ref="FC221" r:id="rId219" display="https://ti.energia.gob.mx/api_documentos/public/api/v1/client-systems/NUrVsAShATUUqrsRXujwkIqhGx57yb/documents/public/fa3d5d2f-5e1d-4722-adf6-fc6fba50902a" xr:uid="{F9515277-D26D-4230-A654-81A3E45D2CBA}"/>
    <hyperlink ref="FC222" r:id="rId220" display="https://ti.energia.gob.mx/api_documentos/public/api/v1/client-systems/NUrVsAShATUUqrsRXujwkIqhGx57yb/documents/public/37c55c2b-3e4a-48a8-a501-5b3a4f0bdba6" xr:uid="{FCD06D7D-1BF8-4A60-B48A-2E7805C4834C}"/>
    <hyperlink ref="FC223" r:id="rId221" display="https://ti.energia.gob.mx/api_documentos/public/api/v1/client-systems/NUrVsAShATUUqrsRXujwkIqhGx57yb/documents/public/e46fa1ba-aa57-4356-9e0c-f0d4a8d9ac33" xr:uid="{9A46E462-50B1-4505-B1B5-1BB41479D50E}"/>
    <hyperlink ref="FC224" r:id="rId222" display="https://ti.energia.gob.mx/api_documentos/public/api/v1/client-systems/NUrVsAShATUUqrsRXujwkIqhGx57yb/documents/public/63b1f575-bfff-4372-b6d4-ed207c62defa" xr:uid="{27B857E9-0A2D-45D9-AE06-E67B5F02ABD0}"/>
    <hyperlink ref="FC225" r:id="rId223" display="https://ti.energia.gob.mx/api_documentos/public/api/v1/client-systems/NUrVsAShATUUqrsRXujwkIqhGx57yb/documents/public/ef6d27d9-453d-4ac1-aeef-df0b63b2db01" xr:uid="{3343BDE9-E50F-40A1-83D9-5B9C5840DE6C}"/>
    <hyperlink ref="FC226" r:id="rId224" display="https://ti.energia.gob.mx/api_documentos/public/api/v1/client-systems/NUrVsAShATUUqrsRXujwkIqhGx57yb/documents/public/1117ad1a-5502-4d44-8aed-c94e79b104d5" xr:uid="{B9E61EF1-5533-40BB-A9B2-BDFCEC2BB043}"/>
    <hyperlink ref="FC227" r:id="rId225" display="https://ti.energia.gob.mx/api_documentos/public/api/v1/client-systems/NUrVsAShATUUqrsRXujwkIqhGx57yb/documents/public/8da6e2bf-aa98-40c8-ac89-831a105fb192" xr:uid="{ADCDE224-FA52-4BBC-BB25-E13F03ADD763}"/>
    <hyperlink ref="FC228" r:id="rId226" display="https://ti.energia.gob.mx/api_documentos/public/api/v1/client-systems/NUrVsAShATUUqrsRXujwkIqhGx57yb/documents/public/054fc1ef-0bb1-4d0b-9e9f-6a54ab094a57" xr:uid="{2804D949-E33D-49A8-BC91-F30A183A5054}"/>
    <hyperlink ref="FC229" r:id="rId227" display="https://ti.energia.gob.mx/api_documentos/public/api/v1/client-systems/NUrVsAShATUUqrsRXujwkIqhGx57yb/documents/public/e565c16e-32b5-44d5-97c9-4fb9f7a2d1fa" xr:uid="{0E817AEB-F018-4202-8F64-5C5227FBC18E}"/>
    <hyperlink ref="FC230" r:id="rId228" display="https://ti.energia.gob.mx/api_documentos/public/api/v1/client-systems/NUrVsAShATUUqrsRXujwkIqhGx57yb/documents/public/54e70821-d376-4703-8fdb-db45289e16c1" xr:uid="{8F85A467-1EE0-4B3D-9205-6BEC1679ADF9}"/>
    <hyperlink ref="FC231" r:id="rId229" display="https://ti.energia.gob.mx/api_documentos/public/api/v1/client-systems/NUrVsAShATUUqrsRXujwkIqhGx57yb/documents/public/40ba21b9-4058-4244-b39f-d69ed77318a8" xr:uid="{DE591CE9-DA43-4FCF-AE15-935AAA642119}"/>
    <hyperlink ref="FC232" r:id="rId230" display="https://ti.energia.gob.mx/api_documentos/public/api/v1/client-systems/NUrVsAShATUUqrsRXujwkIqhGx57yb/documents/public/5ad36a16-a0e6-42a4-85b5-351fd8f18a94" xr:uid="{3B62F1DE-389F-41E5-877E-7E7E9679535D}"/>
    <hyperlink ref="FC233" r:id="rId231" display="https://ti.energia.gob.mx/api_documentos/public/api/v1/client-systems/NUrVsAShATUUqrsRXujwkIqhGx57yb/documents/public/1f1d7642-6ad6-440a-8b94-ddeb5faeb31a" xr:uid="{B3443666-FB8F-41FD-8FD4-5DA2D7FCC685}"/>
    <hyperlink ref="FC234" r:id="rId232" display="https://ti.energia.gob.mx/api_documentos/public/api/v1/client-systems/NUrVsAShATUUqrsRXujwkIqhGx57yb/documents/public/b71d478f-8ff4-4dc7-b5bf-1ef73580714b" xr:uid="{F7D55316-6802-42F0-B329-32EEDE45EC17}"/>
    <hyperlink ref="FC235" r:id="rId233" display="https://ti.energia.gob.mx/api_documentos/public/api/v1/client-systems/NUrVsAShATUUqrsRXujwkIqhGx57yb/documents/public/6b4bc762-1822-4aaf-b93a-9730901bc26c" xr:uid="{4A9C69E1-E344-45AB-B0F5-62F50EEF5D23}"/>
    <hyperlink ref="FC236" r:id="rId234" display="https://ti.energia.gob.mx/api_documentos/public/api/v1/client-systems/NUrVsAShATUUqrsRXujwkIqhGx57yb/documents/public/34cb0e1d-ed8c-4aae-8af2-261cbde7839a" xr:uid="{F1183679-74AF-4DE7-9A44-7EF16EEA9AF6}"/>
    <hyperlink ref="FC237" r:id="rId235" display="https://ti.energia.gob.mx/api_documentos/public/api/v1/client-systems/NUrVsAShATUUqrsRXujwkIqhGx57yb/documents/public/57178ae4-421d-494f-b6b2-46fbbed5e459" xr:uid="{E35F7082-B4B0-4C94-A90B-CB1063C25FB8}"/>
    <hyperlink ref="FC238" r:id="rId236" display="https://ti.energia.gob.mx/api_documentos/public/api/v1/client-systems/NUrVsAShATUUqrsRXujwkIqhGx57yb/documents/public/f59054ac-1997-4d2c-b718-2029c2ef6f7c" xr:uid="{999FC22B-0472-4966-BA18-F3497538A94F}"/>
    <hyperlink ref="FC239" r:id="rId237" display="https://ti.energia.gob.mx/api_documentos/public/api/v1/client-systems/NUrVsAShATUUqrsRXujwkIqhGx57yb/documents/public/2b793cb5-80e8-4e8f-b088-10760c171b78" xr:uid="{17A969BE-3FEA-434C-A0A7-AE12A4513D47}"/>
    <hyperlink ref="FC240" r:id="rId238" display="https://ti.energia.gob.mx/api_documentos/public/api/v1/client-systems/NUrVsAShATUUqrsRXujwkIqhGx57yb/documents/public/9e81edc0-5480-413d-91cf-c6866fa3b949" xr:uid="{A73CAA50-D58A-46A3-BADD-D290957B0E16}"/>
    <hyperlink ref="FC241" r:id="rId239" display="https://ti.energia.gob.mx/api_documentos/public/api/v1/client-systems/NUrVsAShATUUqrsRXujwkIqhGx57yb/documents/public/10998012-482b-4a94-8d9e-585f7230eadb" xr:uid="{5539E18F-77A5-495F-87DB-4DEB9FFE2BBF}"/>
    <hyperlink ref="FC242" r:id="rId240" display="https://ti.energia.gob.mx/api_documentos/public/api/v1/client-systems/NUrVsAShATUUqrsRXujwkIqhGx57yb/documents/public/66c4e1ec-d047-4cdb-93dd-14947f7cd1bb" xr:uid="{372D89BD-CF47-464E-8E9A-6AA5170DEB92}"/>
    <hyperlink ref="FC243" r:id="rId241" display="https://ti.energia.gob.mx/api_documentos/public/api/v1/client-systems/NUrVsAShATUUqrsRXujwkIqhGx57yb/documents/public/91c13b8e-93d5-46ee-943b-d7f14efb2e1d" xr:uid="{71995FD0-10A3-4B74-B145-F9A131AE9034}"/>
    <hyperlink ref="FC244" r:id="rId242" display="https://ti.energia.gob.mx/api_documentos/public/api/v1/client-systems/NUrVsAShATUUqrsRXujwkIqhGx57yb/documents/public/10e43f03-104c-4093-887f-b115a30a8b9a" xr:uid="{44516C2E-C1FC-4100-BF64-10EA5E540125}"/>
    <hyperlink ref="FC245" r:id="rId243" display="https://ti.energia.gob.mx/api_documentos/public/api/v1/client-systems/NUrVsAShATUUqrsRXujwkIqhGx57yb/documents/public/df3907a2-04f0-4e29-a4ed-31f3027f2981" xr:uid="{737332FC-865E-4213-ABD3-29584AC9671D}"/>
    <hyperlink ref="FC246" r:id="rId244" display="https://ti.energia.gob.mx/api_documentos/public/api/v1/client-systems/NUrVsAShATUUqrsRXujwkIqhGx57yb/documents/public/8219d30a-4a09-47bc-80f5-ce4913c750c5" xr:uid="{9B7185E2-90CB-4520-B542-B842C60643E7}"/>
    <hyperlink ref="FC247" r:id="rId245" display="https://ti.energia.gob.mx/api_documentos/public/api/v1/client-systems/NUrVsAShATUUqrsRXujwkIqhGx57yb/documents/public/6f59ef38-a495-4264-b46b-b2dc9a680463" xr:uid="{464E7E72-A733-462C-8AB5-5B193EDF9365}"/>
    <hyperlink ref="FC248" r:id="rId246" display="https://ti.energia.gob.mx/api_documentos/public/api/v1/client-systems/NUrVsAShATUUqrsRXujwkIqhGx57yb/documents/public/fee0cd42-d4ad-4efd-84eb-f84823f1d0b2" xr:uid="{63F55254-7EDF-4560-B567-F6AADB36D922}"/>
    <hyperlink ref="FC249" r:id="rId247" display="https://ti.energia.gob.mx/api_documentos/public/api/v1/client-systems/NUrVsAShATUUqrsRXujwkIqhGx57yb/documents/public/c0d8db36-de20-4af7-9ea9-631b966bc2de" xr:uid="{80D36861-F2D7-463D-AD21-4B8EEFE95D64}"/>
    <hyperlink ref="FC250" r:id="rId248" display="https://ti.energia.gob.mx/api_documentos/public/api/v1/client-systems/NUrVsAShATUUqrsRXujwkIqhGx57yb/documents/public/5e4422b3-75f7-4126-92b6-645d966e6760" xr:uid="{8B8DD601-85EF-4124-80B8-DDF28BCD6E6E}"/>
    <hyperlink ref="FC251" r:id="rId249" display="https://ti.energia.gob.mx/api_documentos/public/api/v1/client-systems/NUrVsAShATUUqrsRXujwkIqhGx57yb/documents/public/927a4d21-596b-48f7-9d77-b0369f0e2883" xr:uid="{9830453F-C0AD-4A72-92CC-B6CAB341C06E}"/>
    <hyperlink ref="FC252" r:id="rId250" display="https://ti.energia.gob.mx/api_documentos/public/api/v1/client-systems/NUrVsAShATUUqrsRXujwkIqhGx57yb/documents/public/5ac74352-3389-4243-8a23-68f198a9be22" xr:uid="{335F87EF-7E3D-46B6-8C50-41BD771374FC}"/>
    <hyperlink ref="FC253" r:id="rId251" display="https://ti.energia.gob.mx/api_documentos/public/api/v1/client-systems/NUrVsAShATUUqrsRXujwkIqhGx57yb/documents/public/f4218275-5737-451b-940f-a535cbc1e0bf" xr:uid="{2A8504D8-FE11-46D6-9023-E1DC1E4B949B}"/>
    <hyperlink ref="FC254" r:id="rId252" display="https://ti.energia.gob.mx/api_documentos/public/api/v1/client-systems/NUrVsAShATUUqrsRXujwkIqhGx57yb/documents/public/6d50790a-1f06-4c2f-a4c5-7ed0f50d1585" xr:uid="{49CF05E7-25DE-484C-BA39-AF2B12DF5435}"/>
    <hyperlink ref="FC255" r:id="rId253" display="https://ti.energia.gob.mx/api_documentos/public/api/v1/client-systems/NUrVsAShATUUqrsRXujwkIqhGx57yb/documents/public/bab2103d-5b0b-42d0-8961-f074afd8663c" xr:uid="{0A85B49C-8FA3-4366-90B9-F15CD3CDA256}"/>
    <hyperlink ref="FC256" r:id="rId254" display="https://ti.energia.gob.mx/api_documentos/public/api/v1/client-systems/NUrVsAShATUUqrsRXujwkIqhGx57yb/documents/public/3ca1f0c1-edc0-4b91-b526-e086a5bac05b" xr:uid="{BE870EBF-2A47-4FBB-B1CB-D7ECDABEF7A8}"/>
    <hyperlink ref="FC257" r:id="rId255" display="https://ti.energia.gob.mx/api_documentos/public/api/v1/client-systems/NUrVsAShATUUqrsRXujwkIqhGx57yb/documents/public/60671e8d-9eaf-41a5-a656-fb29f243ca4d" xr:uid="{02FC2D77-92F4-4BC1-BFCD-114D841D45A4}"/>
    <hyperlink ref="FC258" r:id="rId256" display="https://ti.energia.gob.mx/api_documentos/public/api/v1/client-systems/NUrVsAShATUUqrsRXujwkIqhGx57yb/documents/public/5716d635-dec2-4b70-902f-0226122bc24c" xr:uid="{ECE91CF1-D74A-48EC-8C17-8A50EFBA3797}"/>
    <hyperlink ref="FC261" r:id="rId257" display="https://ti.energia.gob.mx/api_documentos/public/api/v1/client-systems/NUrVsAShATUUqrsRXujwkIqhGx57yb/documents/public/69f11727-1f3d-4ebb-8df9-ab5b54b24431" xr:uid="{D580D2D7-E901-40BC-A7D3-6440598972D0}"/>
    <hyperlink ref="FC263" r:id="rId258" display="https://ti.energia.gob.mx/api_documentos/public/api/v1/client-systems/NUrVsAShATUUqrsRXujwkIqhGx57yb/documents/public/a32c8427-29eb-4599-8223-a220fbfed9ff" xr:uid="{3308E4F2-6765-43C9-A637-5CDEBCA07F5D}"/>
    <hyperlink ref="FC264" r:id="rId259" display="https://ti.energia.gob.mx/api_documentos/public/api/v1/client-systems/NUrVsAShATUUqrsRXujwkIqhGx57yb/documents/public/45c607f5-ecb9-42e4-be2c-4ba722f37e6a" xr:uid="{AB74A73B-9D03-4AEF-AEAC-E17FEA452057}"/>
    <hyperlink ref="FC266" r:id="rId260" display="https://ti.energia.gob.mx/api_documentos/public/api/v1/client-systems/NUrVsAShATUUqrsRXujwkIqhGx57yb/documents/public/0c2c4088-8201-4f5b-b4c5-ec21cbcd5053" xr:uid="{194A570F-6ED5-457C-A2BC-AB1162254411}"/>
    <hyperlink ref="FC270" r:id="rId261" display="https://ti.energia.gob.mx/api_documentos/public/api/v1/client-systems/NUrVsAShATUUqrsRXujwkIqhGx57yb/documents/public/b9d5864d-564b-474d-a01b-5f3a5418de4e" xr:uid="{C675918E-5E81-42FA-BC66-13EB7F4974AB}"/>
    <hyperlink ref="FC273" r:id="rId262" display="https://ti.energia.gob.mx/api_documentos/public/api/v1/client-systems/NUrVsAShATUUqrsRXujwkIqhGx57yb/documents/public/fb26c3c8-de49-4b79-9807-7d3067a7b85c" xr:uid="{14CF1BAF-6264-427E-99FF-52E0A45A066A}"/>
    <hyperlink ref="FC280" r:id="rId263" display="https://ti.energia.gob.mx/api_documentos/public/api/v1/client-systems/NUrVsAShATUUqrsRXujwkIqhGx57yb/documents/public/2f297cf0-eccb-45a3-9ab7-354568e3ee06" xr:uid="{5C875A31-02A6-41FB-BD1D-B6B4522F6E1C}"/>
    <hyperlink ref="FC283" r:id="rId264" display="https://ti.energia.gob.mx/api_documentos/public/api/v1/client-systems/NUrVsAShATUUqrsRXujwkIqhGx57yb/documents/public/0f4c268f-c059-4cc4-aa03-c86e6de9a30b" xr:uid="{E60B1F36-D4B6-4431-87A3-0E931F63FD71}"/>
    <hyperlink ref="FC288" r:id="rId265" display="https://ti.energia.gob.mx/api_documentos/public/api/v1/client-systems/NUrVsAShATUUqrsRXujwkIqhGx57yb/documents/public/9c5ad153-27c4-4a1e-828a-4500de31ce30" xr:uid="{6C67AADC-19F9-4D85-8B56-839137810D8B}"/>
    <hyperlink ref="FC293" r:id="rId266" display="https://ti.energia.gob.mx/api_documentos/public/api/v1/client-systems/NUrVsAShATUUqrsRXujwkIqhGx57yb/documents/public/8db176fc-e2a3-4ffc-823b-22d0d27ea7f2" xr:uid="{B144D228-B5A5-4F91-85C3-8A17F47E93ED}"/>
    <hyperlink ref="FC297" r:id="rId267" display="https://ti.energia.gob.mx/api_documentos/public/api/v1/client-systems/NUrVsAShATUUqrsRXujwkIqhGx57yb/documents/public/11c49b2d-8341-42c5-ba38-a0b48024ba53" xr:uid="{00455CD9-3BFC-49F8-8231-5AC8DCA6D14F}"/>
    <hyperlink ref="FC299" r:id="rId268" display="https://ti.energia.gob.mx/api_documentos/public/api/v1/client-systems/NUrVsAShATUUqrsRXujwkIqhGx57yb/documents/public/3a3dc1e1-b9e1-46ce-9ad1-4e15fd8a86b5" xr:uid="{204EE03B-0E45-4BE1-9E03-167D834E204D}"/>
    <hyperlink ref="FC318" r:id="rId269" display="https://ti.energia.gob.mx/api_documentos/public/api/v1/client-systems/NUrVsAShATUUqrsRXujwkIqhGx57yb/documents/public/13b36072-91fe-4cbd-b5e4-3ddd6ee8ab65" xr:uid="{69A1E7E2-D4E6-47D3-8D02-3B4F8100E832}"/>
    <hyperlink ref="FC322" r:id="rId270" display="https://ti.energia.gob.mx/api_documentos/public/api/v1/client-systems/NUrVsAShATUUqrsRXujwkIqhGx57yb/documents/public/1d0d8802-20d2-48cd-aebf-7079b9f2551d" xr:uid="{6E33FAE0-A868-4918-969F-CB033D59E4C1}"/>
    <hyperlink ref="FC326" r:id="rId271" display="https://ti.energia.gob.mx/api_documentos/public/api/v1/client-systems/NUrVsAShATUUqrsRXujwkIqhGx57yb/documents/public/7709f3fe-c59a-425f-ad41-4bf289cf83a4" xr:uid="{D34B4CA1-F7AD-4898-B7C9-0B9C0AFDEA0F}"/>
    <hyperlink ref="FC327" r:id="rId272" display="https://ti.energia.gob.mx/api_documentos/public/api/v1/client-systems/NUrVsAShATUUqrsRXujwkIqhGx57yb/documents/public/a1475f40-b45a-4abb-b262-c48bcb014303" xr:uid="{AEDDCC24-DE9E-4A48-B4CD-B3CB5BA46614}"/>
    <hyperlink ref="FC335" r:id="rId273" display="https://ti.energia.gob.mx/api_documentos/public/api/v1/client-systems/NUrVsAShATUUqrsRXujwkIqhGx57yb/documents/public/a371ccac-3f6e-4279-ab67-51a0acbad810" xr:uid="{34C9EE77-B5C5-46EE-9C87-358EA6DF49F5}"/>
    <hyperlink ref="FC340" r:id="rId274" display="https://ti.energia.gob.mx/api_documentos/public/api/v1/client-systems/NUrVsAShATUUqrsRXujwkIqhGx57yb/documents/public/62504db3-5ba9-483e-8a07-cd1960ff6621" xr:uid="{0D5EBAC2-2A40-49B3-818E-31A720697130}"/>
    <hyperlink ref="FC351" r:id="rId275" display="https://ti.energia.gob.mx/api_documentos/public/api/v1/client-systems/NUrVsAShATUUqrsRXujwkIqhGx57yb/documents/public/b77f4021-17f9-4226-bced-8da7f9ef4525" xr:uid="{9E55B17B-B04A-48CB-AC1F-94FBD2122192}"/>
    <hyperlink ref="FC355" r:id="rId276" display="https://ti.energia.gob.mx/api_documentos/public/api/v1/client-systems/NUrVsAShATUUqrsRXujwkIqhGx57yb/documents/public/0c973bb5-4c05-4bd5-badd-d0897bb890ae" xr:uid="{F30E7FF8-A898-45BE-805E-33CD2E0961CC}"/>
    <hyperlink ref="FC362" r:id="rId277" display="https://ti.energia.gob.mx/api_documentos/public/api/v1/client-systems/NUrVsAShATUUqrsRXujwkIqhGx57yb/documents/public/608484ac-b8ae-482e-9843-480b0ee0faa1" xr:uid="{DCF767B3-3F23-45BB-AABB-B31CD78F8755}"/>
    <hyperlink ref="FC363" r:id="rId278" display="https://ti.energia.gob.mx/api_documentos/public/api/v1/client-systems/NUrVsAShATUUqrsRXujwkIqhGx57yb/documents/public/7a3b6b25-81ee-4fee-8e0f-c1c834684404" xr:uid="{6E4C7931-EBC8-4385-B3A5-C14F367AFA0E}"/>
    <hyperlink ref="FC365" r:id="rId279" display="https://ti.energia.gob.mx/api_documentos/public/api/v1/client-systems/NUrVsAShATUUqrsRXujwkIqhGx57yb/documents/public/09768138-8e08-49c0-90de-9743583a750f" xr:uid="{FA64E74C-116D-44C6-9FB0-6A50836F0938}"/>
    <hyperlink ref="FC369" r:id="rId280" display="https://ti.energia.gob.mx/api_documentos/public/api/v1/client-systems/NUrVsAShATUUqrsRXujwkIqhGx57yb/documents/public/b664d718-67bb-4b67-aa8e-f7c667eacc52" xr:uid="{5B66FE44-859C-4D63-879F-FFFFEDCFEC1E}"/>
    <hyperlink ref="FC373" r:id="rId281" display="https://ti.energia.gob.mx/api_documentos/public/api/v1/client-systems/NUrVsAShATUUqrsRXujwkIqhGx57yb/documents/public/de760761-a47b-4f74-9366-94314a275e9f" xr:uid="{5C9E8C79-55ED-480B-B920-93B2297AB6B5}"/>
    <hyperlink ref="FC374" r:id="rId282" display="https://ti.energia.gob.mx/api_documentos/public/api/v1/client-systems/NUrVsAShATUUqrsRXujwkIqhGx57yb/documents/public/7344cb15-38a0-4c2c-b90c-b5b0f8943f89" xr:uid="{5F02D953-A6F8-42DB-A0DF-8DA0951ECCDB}"/>
    <hyperlink ref="FC376" r:id="rId283" display="https://ti.energia.gob.mx/api_documentos/public/api/v1/client-systems/NUrVsAShATUUqrsRXujwkIqhGx57yb/documents/public/fb85ed8b-e770-417e-9dfb-6f51dd397406" xr:uid="{38D4255A-B134-46D8-B233-28BC2A6DF0AF}"/>
    <hyperlink ref="FC380" r:id="rId284" display="https://ti.energia.gob.mx/api_documentos/public/api/v1/client-systems/NUrVsAShATUUqrsRXujwkIqhGx57yb/documents/public/c27379c3-0ee8-41e1-bba1-da63eb7370a0" xr:uid="{4217267F-B02F-4E82-A586-11495CE4D719}"/>
    <hyperlink ref="FC382" r:id="rId285" display="https://ti.energia.gob.mx/api_documentos/public/api/v1/client-systems/NUrVsAShATUUqrsRXujwkIqhGx57yb/documents/public/e7abef72-853d-4b98-91c2-2809ca9126ff" xr:uid="{9E2E1B7C-B407-496B-BAC8-4A9B21D4D3E5}"/>
    <hyperlink ref="FC389" r:id="rId286" display="https://ti.energia.gob.mx/api_documentos/public/api/v1/client-systems/NUrVsAShATUUqrsRXujwkIqhGx57yb/documents/public/968c93fd-61fe-4a1e-aa82-d23e1fce8248" xr:uid="{0190A3BC-49EF-426A-BF0B-5DD714550B2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EB95C-0E40-459E-9DE4-49FA77CF8E3E}">
  <sheetPr>
    <tabColor theme="9"/>
  </sheetPr>
  <dimension ref="B1:G208"/>
  <sheetViews>
    <sheetView workbookViewId="0">
      <selection activeCell="D417" sqref="D417"/>
    </sheetView>
  </sheetViews>
  <sheetFormatPr baseColWidth="10" defaultColWidth="11.42578125" defaultRowHeight="15"/>
  <cols>
    <col min="2" max="2" width="9.7109375" style="82" customWidth="1"/>
    <col min="3" max="4" width="34.42578125" customWidth="1"/>
    <col min="5" max="5" width="40.140625" customWidth="1"/>
    <col min="6" max="6" width="41.28515625" customWidth="1"/>
    <col min="7" max="7" width="45.42578125" customWidth="1"/>
  </cols>
  <sheetData>
    <row r="1" spans="2:7">
      <c r="B1" s="159" t="s">
        <v>6</v>
      </c>
      <c r="C1" s="159" t="s">
        <v>4489</v>
      </c>
      <c r="D1" s="159" t="s">
        <v>4490</v>
      </c>
      <c r="E1" s="159" t="s">
        <v>56</v>
      </c>
      <c r="F1" s="159" t="s">
        <v>55</v>
      </c>
      <c r="G1" s="159" t="s">
        <v>4491</v>
      </c>
    </row>
    <row r="2" spans="2:7">
      <c r="B2" s="159">
        <v>1</v>
      </c>
      <c r="C2" s="160" t="s">
        <v>1044</v>
      </c>
      <c r="D2" s="160" t="s">
        <v>1052</v>
      </c>
      <c r="E2" s="160"/>
      <c r="F2" s="159"/>
      <c r="G2" s="159"/>
    </row>
    <row r="3" spans="2:7" ht="30">
      <c r="B3" s="159">
        <v>2</v>
      </c>
      <c r="C3" s="160" t="s">
        <v>4492</v>
      </c>
      <c r="D3" s="160"/>
      <c r="E3" s="71" t="s">
        <v>4493</v>
      </c>
      <c r="F3" s="161" t="s">
        <v>4494</v>
      </c>
      <c r="G3" s="159">
        <v>5537078896</v>
      </c>
    </row>
    <row r="4" spans="2:7" ht="60">
      <c r="B4" s="159">
        <v>3</v>
      </c>
      <c r="C4" s="160" t="s">
        <v>1963</v>
      </c>
      <c r="D4" s="160" t="s">
        <v>182</v>
      </c>
      <c r="E4" s="71" t="s">
        <v>4495</v>
      </c>
      <c r="F4" s="54" t="s">
        <v>4496</v>
      </c>
      <c r="G4" s="159"/>
    </row>
    <row r="5" spans="2:7">
      <c r="B5" s="159">
        <v>4</v>
      </c>
      <c r="C5" s="160" t="s">
        <v>4497</v>
      </c>
      <c r="D5" s="160"/>
      <c r="E5" s="160" t="s">
        <v>4498</v>
      </c>
      <c r="F5" s="162" t="s">
        <v>4499</v>
      </c>
      <c r="G5" s="159"/>
    </row>
    <row r="6" spans="2:7" ht="75">
      <c r="B6" s="159">
        <v>5</v>
      </c>
      <c r="C6" s="160" t="s">
        <v>4002</v>
      </c>
      <c r="D6" s="160" t="s">
        <v>4003</v>
      </c>
      <c r="E6" s="71" t="s">
        <v>4500</v>
      </c>
      <c r="F6" s="163" t="s">
        <v>4501</v>
      </c>
      <c r="G6" s="159"/>
    </row>
    <row r="7" spans="2:7">
      <c r="B7" s="159">
        <v>6</v>
      </c>
      <c r="C7" s="160" t="s">
        <v>4502</v>
      </c>
      <c r="D7" s="160"/>
      <c r="E7" s="160" t="s">
        <v>4503</v>
      </c>
      <c r="F7" s="162" t="s">
        <v>4504</v>
      </c>
      <c r="G7" s="159"/>
    </row>
    <row r="8" spans="2:7">
      <c r="B8" s="159">
        <v>7</v>
      </c>
      <c r="C8" s="160" t="s">
        <v>4436</v>
      </c>
      <c r="D8" s="160" t="s">
        <v>69</v>
      </c>
      <c r="E8" s="160"/>
      <c r="F8" s="159"/>
      <c r="G8" s="159"/>
    </row>
    <row r="9" spans="2:7" ht="30">
      <c r="B9" s="159">
        <v>8</v>
      </c>
      <c r="C9" s="160" t="s">
        <v>3565</v>
      </c>
      <c r="D9" s="160" t="s">
        <v>182</v>
      </c>
      <c r="E9" s="71" t="s">
        <v>4505</v>
      </c>
      <c r="F9" s="54" t="s">
        <v>4506</v>
      </c>
      <c r="G9" s="54" t="s">
        <v>4507</v>
      </c>
    </row>
    <row r="10" spans="2:7">
      <c r="B10" s="159">
        <v>9</v>
      </c>
      <c r="C10" s="160" t="s">
        <v>4508</v>
      </c>
      <c r="D10" s="160"/>
      <c r="E10" s="160" t="s">
        <v>4509</v>
      </c>
      <c r="F10" s="162" t="s">
        <v>4510</v>
      </c>
      <c r="G10" s="159"/>
    </row>
    <row r="11" spans="2:7">
      <c r="B11" s="159">
        <v>10</v>
      </c>
      <c r="C11" s="160" t="s">
        <v>3777</v>
      </c>
      <c r="D11" s="160" t="s">
        <v>3778</v>
      </c>
      <c r="E11" s="160" t="s">
        <v>3783</v>
      </c>
      <c r="F11" s="161" t="s">
        <v>3784</v>
      </c>
      <c r="G11" s="159" t="s">
        <v>3320</v>
      </c>
    </row>
    <row r="12" spans="2:7">
      <c r="B12" s="159">
        <v>11</v>
      </c>
      <c r="C12" s="160" t="s">
        <v>4437</v>
      </c>
      <c r="D12" s="160" t="s">
        <v>1149</v>
      </c>
      <c r="E12" s="160"/>
      <c r="F12" s="159"/>
      <c r="G12" s="159"/>
    </row>
    <row r="13" spans="2:7">
      <c r="B13" s="159">
        <v>12</v>
      </c>
      <c r="C13" s="160" t="s">
        <v>181</v>
      </c>
      <c r="D13" s="160" t="s">
        <v>182</v>
      </c>
      <c r="E13" s="160" t="s">
        <v>188</v>
      </c>
      <c r="F13" s="159" t="s">
        <v>187</v>
      </c>
      <c r="G13" s="159" t="s">
        <v>189</v>
      </c>
    </row>
    <row r="14" spans="2:7">
      <c r="B14" s="159">
        <v>13</v>
      </c>
      <c r="C14" s="160" t="s">
        <v>4438</v>
      </c>
      <c r="D14" s="160" t="s">
        <v>613</v>
      </c>
      <c r="E14" s="160"/>
      <c r="F14" s="159"/>
      <c r="G14" s="159"/>
    </row>
    <row r="15" spans="2:7">
      <c r="B15" s="159">
        <v>14</v>
      </c>
      <c r="C15" s="160" t="s">
        <v>4439</v>
      </c>
      <c r="D15" s="160" t="s">
        <v>69</v>
      </c>
      <c r="E15" s="160" t="s">
        <v>4511</v>
      </c>
      <c r="F15" s="164" t="s">
        <v>4512</v>
      </c>
      <c r="G15" s="159" t="s">
        <v>4513</v>
      </c>
    </row>
    <row r="16" spans="2:7">
      <c r="B16" s="159">
        <v>15</v>
      </c>
      <c r="C16" s="160" t="s">
        <v>4440</v>
      </c>
      <c r="D16" s="160" t="s">
        <v>69</v>
      </c>
      <c r="E16" s="160"/>
      <c r="F16" s="159"/>
      <c r="G16" s="159"/>
    </row>
    <row r="17" spans="2:7">
      <c r="B17" s="159">
        <v>16</v>
      </c>
      <c r="C17" s="160" t="s">
        <v>2447</v>
      </c>
      <c r="D17" s="160" t="s">
        <v>69</v>
      </c>
      <c r="E17" s="160"/>
      <c r="F17" s="159"/>
      <c r="G17" s="159"/>
    </row>
    <row r="18" spans="2:7">
      <c r="B18" s="159">
        <v>17</v>
      </c>
      <c r="C18" s="160" t="s">
        <v>558</v>
      </c>
      <c r="D18" s="160" t="s">
        <v>182</v>
      </c>
      <c r="E18" s="160" t="s">
        <v>563</v>
      </c>
      <c r="F18" s="159" t="s">
        <v>562</v>
      </c>
      <c r="G18" s="159">
        <v>4442043983</v>
      </c>
    </row>
    <row r="19" spans="2:7">
      <c r="B19" s="159">
        <v>18</v>
      </c>
      <c r="C19" s="160" t="s">
        <v>2903</v>
      </c>
      <c r="D19" s="160" t="s">
        <v>69</v>
      </c>
      <c r="E19" s="160"/>
      <c r="F19" s="159"/>
      <c r="G19" s="159"/>
    </row>
    <row r="20" spans="2:7" ht="60">
      <c r="B20" s="159">
        <v>19</v>
      </c>
      <c r="C20" s="160" t="s">
        <v>4514</v>
      </c>
      <c r="D20" s="160"/>
      <c r="E20" s="71" t="s">
        <v>4515</v>
      </c>
      <c r="F20" s="165" t="s">
        <v>4516</v>
      </c>
      <c r="G20" s="54" t="s">
        <v>4517</v>
      </c>
    </row>
    <row r="21" spans="2:7">
      <c r="B21" s="159">
        <v>20</v>
      </c>
      <c r="C21" s="160" t="s">
        <v>4518</v>
      </c>
      <c r="D21" s="160"/>
      <c r="E21" s="160" t="s">
        <v>4519</v>
      </c>
      <c r="F21" s="162" t="s">
        <v>4520</v>
      </c>
      <c r="G21" s="159"/>
    </row>
    <row r="22" spans="2:7">
      <c r="B22" s="159">
        <v>21</v>
      </c>
      <c r="C22" s="160" t="s">
        <v>4521</v>
      </c>
      <c r="D22" s="160"/>
      <c r="E22" s="160" t="s">
        <v>4522</v>
      </c>
      <c r="F22" s="162" t="s">
        <v>4523</v>
      </c>
      <c r="G22" s="159"/>
    </row>
    <row r="23" spans="2:7" ht="45">
      <c r="B23" s="159">
        <v>22</v>
      </c>
      <c r="C23" s="160" t="s">
        <v>4441</v>
      </c>
      <c r="D23" s="160" t="s">
        <v>613</v>
      </c>
      <c r="E23" s="71" t="s">
        <v>4524</v>
      </c>
      <c r="F23" s="54" t="s">
        <v>4525</v>
      </c>
      <c r="G23" s="159">
        <v>5579071257</v>
      </c>
    </row>
    <row r="24" spans="2:7">
      <c r="B24" s="159">
        <v>23</v>
      </c>
      <c r="C24" s="160" t="s">
        <v>1739</v>
      </c>
      <c r="D24" s="160" t="s">
        <v>469</v>
      </c>
      <c r="E24" s="160"/>
      <c r="F24" s="159"/>
      <c r="G24" s="159"/>
    </row>
    <row r="25" spans="2:7">
      <c r="B25" s="159">
        <v>24</v>
      </c>
      <c r="C25" s="160" t="s">
        <v>4442</v>
      </c>
      <c r="D25" s="160" t="s">
        <v>69</v>
      </c>
      <c r="E25" s="160"/>
      <c r="F25" s="159"/>
      <c r="G25" s="159"/>
    </row>
    <row r="26" spans="2:7">
      <c r="B26" s="159">
        <v>25</v>
      </c>
      <c r="C26" s="160" t="s">
        <v>4526</v>
      </c>
      <c r="D26" s="160"/>
      <c r="E26" s="160" t="s">
        <v>4527</v>
      </c>
      <c r="F26" s="162" t="s">
        <v>4528</v>
      </c>
      <c r="G26" s="159"/>
    </row>
    <row r="27" spans="2:7" ht="45">
      <c r="B27" s="159">
        <v>26</v>
      </c>
      <c r="C27" s="160" t="s">
        <v>4529</v>
      </c>
      <c r="D27" s="160"/>
      <c r="E27" s="71" t="s">
        <v>4530</v>
      </c>
      <c r="F27" s="161" t="s">
        <v>4531</v>
      </c>
      <c r="G27" s="54" t="s">
        <v>4532</v>
      </c>
    </row>
    <row r="28" spans="2:7">
      <c r="B28" s="159">
        <v>27</v>
      </c>
      <c r="C28" s="160" t="s">
        <v>632</v>
      </c>
      <c r="D28" s="160" t="s">
        <v>469</v>
      </c>
      <c r="E28" s="160" t="s">
        <v>3794</v>
      </c>
      <c r="F28" s="159" t="s">
        <v>3795</v>
      </c>
      <c r="G28" s="159" t="s">
        <v>3796</v>
      </c>
    </row>
    <row r="29" spans="2:7">
      <c r="B29" s="159">
        <v>28</v>
      </c>
      <c r="C29" s="160" t="s">
        <v>4533</v>
      </c>
      <c r="D29" s="160"/>
      <c r="E29" s="160" t="s">
        <v>4534</v>
      </c>
      <c r="F29" s="162" t="s">
        <v>4535</v>
      </c>
      <c r="G29" s="159">
        <v>5530380097</v>
      </c>
    </row>
    <row r="30" spans="2:7">
      <c r="B30" s="159">
        <v>29</v>
      </c>
      <c r="C30" s="160" t="s">
        <v>4536</v>
      </c>
      <c r="D30" s="160"/>
      <c r="E30" s="160" t="s">
        <v>4537</v>
      </c>
      <c r="F30" s="162" t="s">
        <v>4538</v>
      </c>
      <c r="G30" s="159"/>
    </row>
    <row r="31" spans="2:7">
      <c r="B31" s="159">
        <v>30</v>
      </c>
      <c r="C31" s="160" t="s">
        <v>4539</v>
      </c>
      <c r="D31" s="160"/>
      <c r="E31" s="160" t="s">
        <v>4540</v>
      </c>
      <c r="F31" s="162" t="s">
        <v>4541</v>
      </c>
      <c r="G31" s="159"/>
    </row>
    <row r="32" spans="2:7">
      <c r="B32" s="159">
        <v>31</v>
      </c>
      <c r="C32" s="160" t="s">
        <v>4542</v>
      </c>
      <c r="D32" s="160"/>
      <c r="E32" s="160" t="s">
        <v>4543</v>
      </c>
      <c r="F32" s="162" t="s">
        <v>4544</v>
      </c>
      <c r="G32" s="159"/>
    </row>
    <row r="33" spans="2:7" ht="30">
      <c r="B33" s="159">
        <v>32</v>
      </c>
      <c r="C33" s="160" t="s">
        <v>4444</v>
      </c>
      <c r="D33" s="160" t="s">
        <v>169</v>
      </c>
      <c r="E33" s="71" t="s">
        <v>4545</v>
      </c>
      <c r="F33" s="163" t="s">
        <v>4546</v>
      </c>
      <c r="G33" s="159" t="s">
        <v>4547</v>
      </c>
    </row>
    <row r="34" spans="2:7">
      <c r="B34" s="159">
        <v>33</v>
      </c>
      <c r="C34" s="160" t="s">
        <v>127</v>
      </c>
      <c r="D34" s="160" t="s">
        <v>69</v>
      </c>
      <c r="E34" s="160" t="s">
        <v>132</v>
      </c>
      <c r="F34" s="159" t="s">
        <v>131</v>
      </c>
      <c r="G34" s="159">
        <v>5513428250</v>
      </c>
    </row>
    <row r="35" spans="2:7">
      <c r="B35" s="159">
        <v>34</v>
      </c>
      <c r="C35" s="160" t="s">
        <v>4548</v>
      </c>
      <c r="D35" s="160"/>
      <c r="E35" s="160" t="s">
        <v>4549</v>
      </c>
      <c r="F35" s="162" t="s">
        <v>4550</v>
      </c>
      <c r="G35" s="159"/>
    </row>
    <row r="36" spans="2:7">
      <c r="B36" s="159">
        <v>35</v>
      </c>
      <c r="C36" s="160" t="s">
        <v>4445</v>
      </c>
      <c r="D36" s="160" t="s">
        <v>69</v>
      </c>
      <c r="E36" s="160"/>
      <c r="F36" s="159"/>
      <c r="G36" s="159"/>
    </row>
    <row r="37" spans="2:7">
      <c r="B37" s="159">
        <v>36</v>
      </c>
      <c r="C37" s="160" t="s">
        <v>4551</v>
      </c>
      <c r="D37" s="160"/>
      <c r="E37" s="160" t="s">
        <v>4552</v>
      </c>
      <c r="F37" s="162" t="s">
        <v>4553</v>
      </c>
      <c r="G37" s="159"/>
    </row>
    <row r="38" spans="2:7">
      <c r="B38" s="159">
        <v>37</v>
      </c>
      <c r="C38" s="160" t="s">
        <v>4446</v>
      </c>
      <c r="D38" s="160" t="s">
        <v>69</v>
      </c>
      <c r="E38" s="160"/>
      <c r="F38" s="159"/>
      <c r="G38" s="159"/>
    </row>
    <row r="39" spans="2:7">
      <c r="B39" s="159">
        <v>38</v>
      </c>
      <c r="C39" s="160" t="s">
        <v>4447</v>
      </c>
      <c r="D39" s="160" t="s">
        <v>69</v>
      </c>
      <c r="E39" s="160"/>
      <c r="F39" s="159"/>
      <c r="G39" s="159"/>
    </row>
    <row r="40" spans="2:7">
      <c r="B40" s="159">
        <v>39</v>
      </c>
      <c r="C40" s="160" t="s">
        <v>4448</v>
      </c>
      <c r="D40" s="160" t="s">
        <v>1288</v>
      </c>
      <c r="E40" s="160"/>
      <c r="F40" s="159"/>
      <c r="G40" s="159"/>
    </row>
    <row r="41" spans="2:7">
      <c r="B41" s="159">
        <v>40</v>
      </c>
      <c r="C41" s="160" t="s">
        <v>4554</v>
      </c>
      <c r="D41" s="160"/>
      <c r="E41" s="160" t="s">
        <v>4555</v>
      </c>
      <c r="F41" s="162" t="s">
        <v>4556</v>
      </c>
      <c r="G41" s="159"/>
    </row>
    <row r="42" spans="2:7" ht="45">
      <c r="B42" s="159">
        <v>41</v>
      </c>
      <c r="C42" s="160" t="s">
        <v>4449</v>
      </c>
      <c r="D42" s="160" t="s">
        <v>993</v>
      </c>
      <c r="E42" s="71" t="s">
        <v>4557</v>
      </c>
      <c r="F42" s="54" t="s">
        <v>4558</v>
      </c>
      <c r="G42" s="54" t="s">
        <v>4559</v>
      </c>
    </row>
    <row r="43" spans="2:7">
      <c r="B43" s="159">
        <v>42</v>
      </c>
      <c r="C43" s="160" t="s">
        <v>2574</v>
      </c>
      <c r="D43" s="160" t="s">
        <v>69</v>
      </c>
      <c r="E43" s="160" t="s">
        <v>2578</v>
      </c>
      <c r="F43" s="159"/>
      <c r="G43" s="159"/>
    </row>
    <row r="44" spans="2:7">
      <c r="B44" s="159">
        <v>43</v>
      </c>
      <c r="C44" s="160" t="s">
        <v>4450</v>
      </c>
      <c r="D44" s="160" t="s">
        <v>69</v>
      </c>
      <c r="E44" s="160"/>
      <c r="F44" s="159"/>
      <c r="G44" s="159"/>
    </row>
    <row r="45" spans="2:7" ht="45">
      <c r="B45" s="159">
        <v>44</v>
      </c>
      <c r="C45" s="160" t="s">
        <v>4560</v>
      </c>
      <c r="D45" s="160"/>
      <c r="E45" s="160" t="s">
        <v>4561</v>
      </c>
      <c r="F45" s="165" t="s">
        <v>4562</v>
      </c>
      <c r="G45" s="54" t="s">
        <v>4563</v>
      </c>
    </row>
    <row r="46" spans="2:7">
      <c r="B46" s="159">
        <v>45</v>
      </c>
      <c r="C46" s="160" t="s">
        <v>2689</v>
      </c>
      <c r="D46" s="160" t="s">
        <v>69</v>
      </c>
      <c r="E46" s="160"/>
      <c r="F46" s="159" t="s">
        <v>345</v>
      </c>
      <c r="G46" s="159" t="s">
        <v>346</v>
      </c>
    </row>
    <row r="47" spans="2:7">
      <c r="B47" s="159">
        <v>46</v>
      </c>
      <c r="C47" s="160" t="s">
        <v>4451</v>
      </c>
      <c r="D47" s="160" t="s">
        <v>69</v>
      </c>
      <c r="E47" s="160"/>
      <c r="F47" s="159"/>
      <c r="G47" s="159"/>
    </row>
    <row r="48" spans="2:7">
      <c r="B48" s="159">
        <v>47</v>
      </c>
      <c r="C48" s="160" t="s">
        <v>4564</v>
      </c>
      <c r="D48" s="160"/>
      <c r="E48" s="160" t="s">
        <v>4565</v>
      </c>
      <c r="F48" s="162" t="s">
        <v>4566</v>
      </c>
      <c r="G48" s="159"/>
    </row>
    <row r="49" spans="2:7">
      <c r="B49" s="159">
        <v>48</v>
      </c>
      <c r="C49" s="160" t="s">
        <v>4452</v>
      </c>
      <c r="D49" s="160" t="s">
        <v>69</v>
      </c>
      <c r="E49" s="160"/>
      <c r="F49" s="159"/>
      <c r="G49" s="159"/>
    </row>
    <row r="50" spans="2:7" ht="45">
      <c r="B50" s="159">
        <v>49</v>
      </c>
      <c r="C50" s="160" t="s">
        <v>4453</v>
      </c>
      <c r="D50" s="160" t="s">
        <v>3342</v>
      </c>
      <c r="E50" s="71" t="s">
        <v>4567</v>
      </c>
      <c r="F50" s="54" t="s">
        <v>4568</v>
      </c>
      <c r="G50" s="54" t="s">
        <v>4569</v>
      </c>
    </row>
    <row r="51" spans="2:7">
      <c r="B51" s="159">
        <v>50</v>
      </c>
      <c r="C51" s="160" t="s">
        <v>862</v>
      </c>
      <c r="D51" s="160" t="s">
        <v>69</v>
      </c>
      <c r="E51" s="160"/>
      <c r="F51" s="159"/>
      <c r="G51" s="159"/>
    </row>
    <row r="52" spans="2:7">
      <c r="B52" s="159">
        <v>51</v>
      </c>
      <c r="C52" s="160" t="s">
        <v>4454</v>
      </c>
      <c r="D52" s="160" t="s">
        <v>263</v>
      </c>
      <c r="E52" s="160" t="s">
        <v>270</v>
      </c>
      <c r="F52" s="159" t="s">
        <v>269</v>
      </c>
      <c r="G52" s="159" t="s">
        <v>271</v>
      </c>
    </row>
    <row r="53" spans="2:7" ht="45">
      <c r="B53" s="159">
        <v>52</v>
      </c>
      <c r="C53" s="160" t="s">
        <v>361</v>
      </c>
      <c r="D53" s="160" t="s">
        <v>182</v>
      </c>
      <c r="E53" s="71" t="s">
        <v>4570</v>
      </c>
      <c r="F53" s="54" t="s">
        <v>4571</v>
      </c>
      <c r="G53" s="54" t="s">
        <v>4572</v>
      </c>
    </row>
    <row r="54" spans="2:7" ht="45">
      <c r="B54" s="159">
        <v>53</v>
      </c>
      <c r="C54" s="160" t="s">
        <v>2797</v>
      </c>
      <c r="D54" s="160" t="s">
        <v>658</v>
      </c>
      <c r="E54" s="71" t="s">
        <v>4573</v>
      </c>
      <c r="F54" s="163" t="s">
        <v>4574</v>
      </c>
      <c r="G54" s="54" t="s">
        <v>4575</v>
      </c>
    </row>
    <row r="55" spans="2:7">
      <c r="B55" s="159">
        <v>54</v>
      </c>
      <c r="C55" s="160" t="s">
        <v>4576</v>
      </c>
      <c r="D55" s="160" t="s">
        <v>182</v>
      </c>
      <c r="E55" s="160" t="s">
        <v>4069</v>
      </c>
      <c r="F55" s="159" t="s">
        <v>4070</v>
      </c>
      <c r="G55" s="159" t="s">
        <v>4071</v>
      </c>
    </row>
    <row r="56" spans="2:7">
      <c r="B56" s="159">
        <v>55</v>
      </c>
      <c r="C56" s="160" t="s">
        <v>308</v>
      </c>
      <c r="D56" s="160"/>
      <c r="E56" s="160" t="s">
        <v>4577</v>
      </c>
      <c r="F56" s="162" t="s">
        <v>4578</v>
      </c>
      <c r="G56" s="159">
        <v>5553955100</v>
      </c>
    </row>
    <row r="57" spans="2:7" ht="75">
      <c r="B57" s="159">
        <v>56</v>
      </c>
      <c r="C57" s="160" t="s">
        <v>4130</v>
      </c>
      <c r="D57" s="160" t="s">
        <v>182</v>
      </c>
      <c r="E57" s="71" t="s">
        <v>4579</v>
      </c>
      <c r="F57" s="54" t="s">
        <v>4580</v>
      </c>
      <c r="G57" s="159"/>
    </row>
    <row r="58" spans="2:7" ht="30">
      <c r="B58" s="159">
        <v>57</v>
      </c>
      <c r="C58" s="160" t="s">
        <v>242</v>
      </c>
      <c r="D58" s="160" t="s">
        <v>765</v>
      </c>
      <c r="E58" s="71" t="s">
        <v>4581</v>
      </c>
      <c r="F58" s="54" t="s">
        <v>4582</v>
      </c>
      <c r="G58" s="54" t="s">
        <v>4583</v>
      </c>
    </row>
    <row r="59" spans="2:7">
      <c r="B59" s="159">
        <v>58</v>
      </c>
      <c r="C59" s="160" t="s">
        <v>4455</v>
      </c>
      <c r="D59" s="160" t="s">
        <v>69</v>
      </c>
      <c r="E59" s="160"/>
      <c r="F59" s="159"/>
      <c r="G59" s="159"/>
    </row>
    <row r="60" spans="2:7">
      <c r="B60" s="159">
        <v>59</v>
      </c>
      <c r="C60" s="160" t="s">
        <v>4456</v>
      </c>
      <c r="D60" s="160" t="s">
        <v>613</v>
      </c>
      <c r="E60" s="160"/>
      <c r="F60" s="159"/>
      <c r="G60" s="159"/>
    </row>
    <row r="61" spans="2:7">
      <c r="B61" s="159">
        <v>60</v>
      </c>
      <c r="C61" s="160" t="s">
        <v>4457</v>
      </c>
      <c r="D61" s="160" t="s">
        <v>69</v>
      </c>
      <c r="E61" s="160"/>
      <c r="F61" s="159"/>
      <c r="G61" s="159"/>
    </row>
    <row r="62" spans="2:7" ht="30">
      <c r="B62" s="159">
        <v>61</v>
      </c>
      <c r="C62" s="160" t="s">
        <v>4584</v>
      </c>
      <c r="D62" s="160"/>
      <c r="E62" s="71" t="s">
        <v>4585</v>
      </c>
      <c r="F62" s="161" t="s">
        <v>4586</v>
      </c>
      <c r="G62" s="159"/>
    </row>
    <row r="63" spans="2:7">
      <c r="B63" s="159">
        <v>62</v>
      </c>
      <c r="C63" s="160" t="s">
        <v>1561</v>
      </c>
      <c r="D63" s="160" t="s">
        <v>1560</v>
      </c>
      <c r="E63" s="160" t="s">
        <v>4587</v>
      </c>
      <c r="F63" s="164" t="s">
        <v>4588</v>
      </c>
      <c r="G63" s="159" t="s">
        <v>4589</v>
      </c>
    </row>
    <row r="64" spans="2:7">
      <c r="B64" s="159">
        <v>63</v>
      </c>
      <c r="C64" s="160" t="s">
        <v>3023</v>
      </c>
      <c r="D64" s="160" t="s">
        <v>3021</v>
      </c>
      <c r="E64" s="160"/>
      <c r="F64" s="159"/>
      <c r="G64" s="159"/>
    </row>
    <row r="65" spans="2:7" ht="30">
      <c r="B65" s="159">
        <v>64</v>
      </c>
      <c r="C65" s="160" t="s">
        <v>4590</v>
      </c>
      <c r="D65" s="160"/>
      <c r="E65" s="71" t="s">
        <v>4591</v>
      </c>
      <c r="F65" s="162" t="s">
        <v>4592</v>
      </c>
      <c r="G65" s="159"/>
    </row>
    <row r="66" spans="2:7">
      <c r="B66" s="159">
        <v>65</v>
      </c>
      <c r="C66" s="160" t="s">
        <v>4593</v>
      </c>
      <c r="D66" s="160" t="s">
        <v>69</v>
      </c>
      <c r="E66" s="160" t="s">
        <v>3936</v>
      </c>
      <c r="F66" s="159" t="s">
        <v>3937</v>
      </c>
      <c r="G66" s="159" t="s">
        <v>4594</v>
      </c>
    </row>
    <row r="67" spans="2:7" ht="30">
      <c r="B67" s="159">
        <v>66</v>
      </c>
      <c r="C67" s="61" t="s">
        <v>4595</v>
      </c>
      <c r="D67" s="160"/>
      <c r="E67" s="62" t="s">
        <v>4596</v>
      </c>
      <c r="F67" s="58" t="s">
        <v>4597</v>
      </c>
      <c r="G67" s="166"/>
    </row>
    <row r="68" spans="2:7">
      <c r="B68" s="159">
        <v>67</v>
      </c>
      <c r="C68" s="160" t="s">
        <v>4458</v>
      </c>
      <c r="D68" s="160" t="s">
        <v>69</v>
      </c>
      <c r="E68" s="160"/>
      <c r="F68" s="159"/>
      <c r="G68" s="159"/>
    </row>
    <row r="69" spans="2:7">
      <c r="B69" s="159">
        <v>68</v>
      </c>
      <c r="C69" s="160" t="s">
        <v>4459</v>
      </c>
      <c r="D69" s="160" t="s">
        <v>182</v>
      </c>
      <c r="E69" s="160"/>
      <c r="F69" s="159"/>
      <c r="G69" s="159"/>
    </row>
    <row r="70" spans="2:7">
      <c r="B70" s="159">
        <v>69</v>
      </c>
      <c r="C70" s="160" t="s">
        <v>4460</v>
      </c>
      <c r="D70" s="160" t="s">
        <v>469</v>
      </c>
      <c r="E70" s="160"/>
      <c r="F70" s="159"/>
      <c r="G70" s="159"/>
    </row>
    <row r="71" spans="2:7">
      <c r="B71" s="159">
        <v>70</v>
      </c>
      <c r="C71" s="62" t="s">
        <v>4598</v>
      </c>
      <c r="D71" s="160"/>
      <c r="E71" s="62" t="s">
        <v>4599</v>
      </c>
      <c r="F71" s="167" t="s">
        <v>4600</v>
      </c>
      <c r="G71" s="58">
        <v>5533342043</v>
      </c>
    </row>
    <row r="72" spans="2:7">
      <c r="B72" s="159">
        <v>71</v>
      </c>
      <c r="C72" s="160" t="s">
        <v>4461</v>
      </c>
      <c r="D72" s="160" t="s">
        <v>69</v>
      </c>
      <c r="E72" s="160"/>
      <c r="F72" s="159"/>
      <c r="G72" s="159"/>
    </row>
    <row r="73" spans="2:7">
      <c r="B73" s="159">
        <v>72</v>
      </c>
      <c r="C73" s="160" t="s">
        <v>4462</v>
      </c>
      <c r="D73" s="160" t="s">
        <v>69</v>
      </c>
      <c r="E73" s="160"/>
      <c r="F73" s="159"/>
      <c r="G73" s="159"/>
    </row>
    <row r="74" spans="2:7">
      <c r="B74" s="159">
        <v>73</v>
      </c>
      <c r="C74" s="160" t="s">
        <v>198</v>
      </c>
      <c r="D74" s="160" t="s">
        <v>658</v>
      </c>
      <c r="E74" s="160" t="s">
        <v>3890</v>
      </c>
      <c r="F74" s="159" t="s">
        <v>3891</v>
      </c>
      <c r="G74" s="159" t="s">
        <v>3892</v>
      </c>
    </row>
    <row r="75" spans="2:7" ht="30">
      <c r="B75" s="159">
        <v>74</v>
      </c>
      <c r="C75" s="62" t="s">
        <v>1915</v>
      </c>
      <c r="D75" s="160"/>
      <c r="E75" s="61" t="s">
        <v>4601</v>
      </c>
      <c r="F75" s="168" t="s">
        <v>4602</v>
      </c>
      <c r="G75" s="168" t="s">
        <v>4603</v>
      </c>
    </row>
    <row r="76" spans="2:7">
      <c r="B76" s="159">
        <v>75</v>
      </c>
      <c r="C76" s="62" t="s">
        <v>198</v>
      </c>
      <c r="D76" s="160"/>
      <c r="E76" s="62" t="s">
        <v>4604</v>
      </c>
      <c r="F76" s="58" t="s">
        <v>4605</v>
      </c>
      <c r="G76" s="166"/>
    </row>
    <row r="77" spans="2:7">
      <c r="B77" s="159">
        <v>76</v>
      </c>
      <c r="C77" s="62" t="s">
        <v>4606</v>
      </c>
      <c r="D77" s="160"/>
      <c r="E77" s="62" t="s">
        <v>4607</v>
      </c>
      <c r="F77" s="58" t="s">
        <v>4608</v>
      </c>
      <c r="G77" s="166"/>
    </row>
    <row r="78" spans="2:7">
      <c r="B78" s="159">
        <v>77</v>
      </c>
      <c r="C78" s="160" t="s">
        <v>478</v>
      </c>
      <c r="D78" s="160" t="s">
        <v>182</v>
      </c>
      <c r="E78" s="160" t="s">
        <v>483</v>
      </c>
      <c r="F78" s="159" t="s">
        <v>482</v>
      </c>
      <c r="G78" s="159">
        <v>5579078940</v>
      </c>
    </row>
    <row r="79" spans="2:7">
      <c r="B79" s="159">
        <v>78</v>
      </c>
      <c r="C79" s="62" t="s">
        <v>4609</v>
      </c>
      <c r="D79" s="160"/>
      <c r="E79" s="62" t="s">
        <v>4610</v>
      </c>
      <c r="F79" s="167" t="s">
        <v>4611</v>
      </c>
      <c r="G79" s="58" t="s">
        <v>4612</v>
      </c>
    </row>
    <row r="80" spans="2:7">
      <c r="B80" s="159">
        <v>79</v>
      </c>
      <c r="C80" s="160" t="s">
        <v>1879</v>
      </c>
      <c r="D80" s="160" t="s">
        <v>1560</v>
      </c>
      <c r="E80" s="160"/>
      <c r="F80" s="159"/>
      <c r="G80" s="159"/>
    </row>
    <row r="81" spans="2:7" ht="45">
      <c r="B81" s="159">
        <v>80</v>
      </c>
      <c r="C81" s="160" t="s">
        <v>4613</v>
      </c>
      <c r="D81" s="160" t="s">
        <v>69</v>
      </c>
      <c r="E81" s="169" t="s">
        <v>4614</v>
      </c>
      <c r="F81" s="170" t="s">
        <v>4615</v>
      </c>
      <c r="G81" s="54" t="s">
        <v>4616</v>
      </c>
    </row>
    <row r="82" spans="2:7">
      <c r="B82" s="159">
        <v>81</v>
      </c>
      <c r="C82" s="160" t="s">
        <v>1265</v>
      </c>
      <c r="D82" s="160" t="s">
        <v>182</v>
      </c>
      <c r="E82" s="160"/>
      <c r="F82" s="159"/>
      <c r="G82" s="159"/>
    </row>
    <row r="83" spans="2:7">
      <c r="B83" s="159">
        <v>82</v>
      </c>
      <c r="C83" s="62" t="s">
        <v>4617</v>
      </c>
      <c r="D83" s="160"/>
      <c r="E83" s="62" t="s">
        <v>4618</v>
      </c>
      <c r="F83" s="58" t="s">
        <v>4619</v>
      </c>
      <c r="G83" s="58" t="s">
        <v>4620</v>
      </c>
    </row>
    <row r="84" spans="2:7">
      <c r="B84" s="159">
        <v>83</v>
      </c>
      <c r="C84" s="160" t="s">
        <v>4463</v>
      </c>
      <c r="D84" s="160" t="s">
        <v>69</v>
      </c>
      <c r="E84" s="160"/>
      <c r="F84" s="159"/>
      <c r="G84" s="159"/>
    </row>
    <row r="85" spans="2:7">
      <c r="B85" s="159">
        <v>84</v>
      </c>
      <c r="C85" s="160" t="s">
        <v>4464</v>
      </c>
      <c r="D85" s="160" t="s">
        <v>182</v>
      </c>
      <c r="E85" s="160"/>
      <c r="F85" s="159"/>
      <c r="G85" s="159"/>
    </row>
    <row r="86" spans="2:7">
      <c r="B86" s="159">
        <v>85</v>
      </c>
      <c r="C86" s="160" t="s">
        <v>2373</v>
      </c>
      <c r="D86" s="160" t="s">
        <v>69</v>
      </c>
      <c r="E86" s="160"/>
      <c r="F86" s="159"/>
      <c r="G86" s="159"/>
    </row>
    <row r="87" spans="2:7">
      <c r="B87" s="159">
        <v>86</v>
      </c>
      <c r="C87" s="160" t="s">
        <v>4465</v>
      </c>
      <c r="D87" s="160" t="s">
        <v>182</v>
      </c>
      <c r="E87" s="160" t="s">
        <v>3950</v>
      </c>
      <c r="F87" s="159" t="s">
        <v>3951</v>
      </c>
      <c r="G87" s="159">
        <v>5551251670</v>
      </c>
    </row>
    <row r="88" spans="2:7" ht="30">
      <c r="B88" s="159">
        <v>87</v>
      </c>
      <c r="C88" s="160" t="s">
        <v>350</v>
      </c>
      <c r="D88" s="160" t="s">
        <v>182</v>
      </c>
      <c r="E88" s="71" t="s">
        <v>4621</v>
      </c>
      <c r="F88" s="54" t="s">
        <v>4622</v>
      </c>
      <c r="G88" s="54" t="s">
        <v>4623</v>
      </c>
    </row>
    <row r="89" spans="2:7">
      <c r="B89" s="159">
        <v>88</v>
      </c>
      <c r="C89" s="160" t="s">
        <v>4624</v>
      </c>
      <c r="D89" s="160" t="s">
        <v>69</v>
      </c>
      <c r="E89" s="160" t="s">
        <v>4625</v>
      </c>
      <c r="F89" s="164" t="s">
        <v>4626</v>
      </c>
      <c r="G89" s="159" t="s">
        <v>4627</v>
      </c>
    </row>
    <row r="90" spans="2:7">
      <c r="B90" s="159">
        <v>89</v>
      </c>
      <c r="C90" s="160" t="s">
        <v>4466</v>
      </c>
      <c r="D90" s="160" t="s">
        <v>69</v>
      </c>
      <c r="E90" s="160"/>
      <c r="F90" s="159"/>
      <c r="G90" s="159"/>
    </row>
    <row r="91" spans="2:7">
      <c r="B91" s="159">
        <v>90</v>
      </c>
      <c r="C91" s="160" t="s">
        <v>500</v>
      </c>
      <c r="D91" s="160" t="s">
        <v>182</v>
      </c>
      <c r="E91" s="160" t="s">
        <v>3656</v>
      </c>
      <c r="F91" s="159" t="s">
        <v>3657</v>
      </c>
      <c r="G91" s="159">
        <v>5547660943</v>
      </c>
    </row>
    <row r="92" spans="2:7">
      <c r="B92" s="159">
        <v>91</v>
      </c>
      <c r="C92" s="160" t="s">
        <v>4468</v>
      </c>
      <c r="D92" s="160" t="s">
        <v>69</v>
      </c>
      <c r="E92" s="160"/>
      <c r="F92" s="159"/>
      <c r="G92" s="159"/>
    </row>
    <row r="93" spans="2:7" ht="45">
      <c r="B93" s="159">
        <v>92</v>
      </c>
      <c r="C93" s="160" t="s">
        <v>4126</v>
      </c>
      <c r="D93" s="160" t="s">
        <v>4127</v>
      </c>
      <c r="E93" s="71" t="s">
        <v>4628</v>
      </c>
      <c r="F93" s="54" t="s">
        <v>4629</v>
      </c>
      <c r="G93" s="159" t="s">
        <v>4630</v>
      </c>
    </row>
    <row r="94" spans="2:7">
      <c r="B94" s="159">
        <v>93</v>
      </c>
      <c r="C94" s="62" t="s">
        <v>4631</v>
      </c>
      <c r="D94" s="160"/>
      <c r="E94" s="62" t="s">
        <v>4632</v>
      </c>
      <c r="F94" s="58" t="s">
        <v>4633</v>
      </c>
      <c r="G94" s="58">
        <v>5579990011</v>
      </c>
    </row>
    <row r="95" spans="2:7">
      <c r="B95" s="159">
        <v>94</v>
      </c>
      <c r="C95" s="62" t="s">
        <v>4634</v>
      </c>
      <c r="D95" s="160"/>
      <c r="E95" s="62" t="s">
        <v>4635</v>
      </c>
      <c r="F95" s="58" t="s">
        <v>4636</v>
      </c>
      <c r="G95" s="166"/>
    </row>
    <row r="96" spans="2:7">
      <c r="B96" s="159">
        <v>95</v>
      </c>
      <c r="C96" s="160" t="s">
        <v>611</v>
      </c>
      <c r="D96" s="160" t="s">
        <v>613</v>
      </c>
      <c r="E96" s="160" t="s">
        <v>617</v>
      </c>
      <c r="F96" s="159" t="s">
        <v>616</v>
      </c>
      <c r="G96" s="159">
        <v>5641735660</v>
      </c>
    </row>
    <row r="97" spans="2:7" ht="45">
      <c r="B97" s="159">
        <v>96</v>
      </c>
      <c r="C97" s="62" t="s">
        <v>4637</v>
      </c>
      <c r="D97" s="160"/>
      <c r="E97" s="62" t="s">
        <v>4638</v>
      </c>
      <c r="F97" s="168" t="s">
        <v>4639</v>
      </c>
      <c r="G97" s="168" t="s">
        <v>4640</v>
      </c>
    </row>
    <row r="98" spans="2:7">
      <c r="B98" s="159">
        <v>97</v>
      </c>
      <c r="C98" s="62" t="s">
        <v>4641</v>
      </c>
      <c r="D98" s="160"/>
      <c r="E98" s="62" t="s">
        <v>4642</v>
      </c>
      <c r="F98" s="58" t="s">
        <v>4643</v>
      </c>
      <c r="G98" s="166"/>
    </row>
    <row r="99" spans="2:7">
      <c r="B99" s="159">
        <v>98</v>
      </c>
      <c r="C99" s="160" t="s">
        <v>4644</v>
      </c>
      <c r="D99" s="160" t="s">
        <v>182</v>
      </c>
      <c r="E99" s="71" t="s">
        <v>4645</v>
      </c>
      <c r="F99" s="164" t="s">
        <v>4619</v>
      </c>
      <c r="G99" s="159"/>
    </row>
    <row r="100" spans="2:7">
      <c r="B100" s="159">
        <v>99</v>
      </c>
      <c r="C100" s="160" t="s">
        <v>4469</v>
      </c>
      <c r="D100" s="160" t="s">
        <v>182</v>
      </c>
      <c r="E100" s="160" t="s">
        <v>533</v>
      </c>
      <c r="F100" s="159" t="s">
        <v>532</v>
      </c>
      <c r="G100" s="159">
        <v>5554178021</v>
      </c>
    </row>
    <row r="101" spans="2:7">
      <c r="B101" s="159">
        <v>100</v>
      </c>
      <c r="C101" s="160" t="s">
        <v>4470</v>
      </c>
      <c r="D101" s="160" t="s">
        <v>69</v>
      </c>
      <c r="E101" s="160" t="s">
        <v>418</v>
      </c>
      <c r="F101" s="159" t="s">
        <v>95</v>
      </c>
      <c r="G101" s="159">
        <v>5515012414</v>
      </c>
    </row>
    <row r="102" spans="2:7">
      <c r="B102" s="159">
        <v>101</v>
      </c>
      <c r="C102" s="160" t="s">
        <v>2285</v>
      </c>
      <c r="D102" s="160" t="s">
        <v>182</v>
      </c>
      <c r="E102" s="160"/>
      <c r="F102" s="159"/>
      <c r="G102" s="159"/>
    </row>
    <row r="103" spans="2:7">
      <c r="B103" s="159">
        <v>102</v>
      </c>
      <c r="C103" s="160" t="s">
        <v>4646</v>
      </c>
      <c r="D103" s="160" t="s">
        <v>182</v>
      </c>
      <c r="E103" s="160" t="s">
        <v>4647</v>
      </c>
      <c r="F103" s="159" t="s">
        <v>4648</v>
      </c>
      <c r="G103" s="159" t="s">
        <v>4649</v>
      </c>
    </row>
    <row r="104" spans="2:7">
      <c r="B104" s="159">
        <v>103</v>
      </c>
      <c r="C104" s="160" t="s">
        <v>2900</v>
      </c>
      <c r="D104" s="160" t="s">
        <v>69</v>
      </c>
      <c r="E104" s="160"/>
      <c r="F104" s="159"/>
      <c r="G104" s="159"/>
    </row>
    <row r="105" spans="2:7">
      <c r="B105" s="159">
        <v>104</v>
      </c>
      <c r="C105" s="160" t="s">
        <v>4057</v>
      </c>
      <c r="D105" s="160" t="s">
        <v>69</v>
      </c>
      <c r="E105" s="160"/>
      <c r="F105" s="159" t="s">
        <v>4060</v>
      </c>
      <c r="G105" s="159" t="s">
        <v>4061</v>
      </c>
    </row>
    <row r="106" spans="2:7">
      <c r="B106" s="159">
        <v>105</v>
      </c>
      <c r="C106" s="160" t="s">
        <v>385</v>
      </c>
      <c r="D106" s="160" t="s">
        <v>69</v>
      </c>
      <c r="E106" s="160" t="s">
        <v>390</v>
      </c>
      <c r="F106" s="159" t="s">
        <v>389</v>
      </c>
      <c r="G106" s="159" t="s">
        <v>391</v>
      </c>
    </row>
    <row r="107" spans="2:7">
      <c r="B107" s="159">
        <v>106</v>
      </c>
      <c r="C107" s="160" t="s">
        <v>4471</v>
      </c>
      <c r="D107" s="160" t="s">
        <v>69</v>
      </c>
      <c r="E107" s="160"/>
      <c r="F107" s="159"/>
      <c r="G107" s="159"/>
    </row>
    <row r="108" spans="2:7">
      <c r="B108" s="159">
        <v>107</v>
      </c>
      <c r="C108" s="160" t="s">
        <v>109</v>
      </c>
      <c r="D108" s="160" t="s">
        <v>111</v>
      </c>
      <c r="E108" s="160" t="s">
        <v>117</v>
      </c>
      <c r="F108" s="159" t="s">
        <v>116</v>
      </c>
      <c r="G108" s="159" t="s">
        <v>118</v>
      </c>
    </row>
    <row r="109" spans="2:7">
      <c r="B109" s="159">
        <v>108</v>
      </c>
      <c r="C109" s="160" t="s">
        <v>4650</v>
      </c>
      <c r="D109" s="160" t="s">
        <v>169</v>
      </c>
      <c r="E109" s="160" t="s">
        <v>4651</v>
      </c>
      <c r="F109" s="162" t="s">
        <v>4652</v>
      </c>
      <c r="G109" s="159" t="s">
        <v>4653</v>
      </c>
    </row>
    <row r="110" spans="2:7">
      <c r="B110" s="159">
        <v>109</v>
      </c>
      <c r="C110" s="160" t="s">
        <v>654</v>
      </c>
      <c r="D110" s="160" t="s">
        <v>658</v>
      </c>
      <c r="E110" s="160"/>
      <c r="F110" s="159"/>
      <c r="G110" s="159"/>
    </row>
    <row r="111" spans="2:7">
      <c r="B111" s="159">
        <v>110</v>
      </c>
      <c r="C111" s="160" t="s">
        <v>1303</v>
      </c>
      <c r="D111" s="160" t="s">
        <v>182</v>
      </c>
      <c r="E111" s="160" t="s">
        <v>289</v>
      </c>
      <c r="F111" s="162" t="s">
        <v>288</v>
      </c>
      <c r="G111" s="159" t="s">
        <v>290</v>
      </c>
    </row>
    <row r="112" spans="2:7">
      <c r="B112" s="159">
        <v>111</v>
      </c>
      <c r="C112" s="160" t="s">
        <v>4654</v>
      </c>
      <c r="D112" s="160" t="s">
        <v>182</v>
      </c>
      <c r="E112" s="160" t="s">
        <v>4655</v>
      </c>
      <c r="F112" s="164" t="s">
        <v>4656</v>
      </c>
      <c r="G112" s="159"/>
    </row>
    <row r="113" spans="2:7">
      <c r="B113" s="159">
        <v>112</v>
      </c>
      <c r="C113" s="62" t="s">
        <v>4657</v>
      </c>
      <c r="D113" s="160"/>
      <c r="E113" s="62" t="s">
        <v>4658</v>
      </c>
      <c r="F113" s="58" t="s">
        <v>4659</v>
      </c>
      <c r="G113" s="166"/>
    </row>
    <row r="114" spans="2:7" ht="45">
      <c r="B114" s="159">
        <v>113</v>
      </c>
      <c r="C114" s="62" t="s">
        <v>4660</v>
      </c>
      <c r="D114" s="160"/>
      <c r="E114" s="62" t="s">
        <v>4661</v>
      </c>
      <c r="F114" s="168" t="s">
        <v>4662</v>
      </c>
      <c r="G114" s="168" t="s">
        <v>4663</v>
      </c>
    </row>
    <row r="115" spans="2:7">
      <c r="B115" s="159">
        <v>114</v>
      </c>
      <c r="C115" s="62" t="s">
        <v>4664</v>
      </c>
      <c r="D115" s="160"/>
      <c r="E115" s="62" t="s">
        <v>4665</v>
      </c>
      <c r="F115" s="58" t="s">
        <v>4666</v>
      </c>
      <c r="G115" s="166"/>
    </row>
    <row r="116" spans="2:7">
      <c r="B116" s="159">
        <v>115</v>
      </c>
      <c r="C116" s="160" t="s">
        <v>152</v>
      </c>
      <c r="D116" s="160" t="s">
        <v>154</v>
      </c>
      <c r="E116" s="160" t="s">
        <v>162</v>
      </c>
      <c r="F116" s="159" t="s">
        <v>161</v>
      </c>
      <c r="G116" s="159">
        <v>5591982192</v>
      </c>
    </row>
    <row r="117" spans="2:7">
      <c r="B117" s="159">
        <v>116</v>
      </c>
      <c r="C117" s="62" t="s">
        <v>4667</v>
      </c>
      <c r="D117" s="160"/>
      <c r="E117" s="62" t="s">
        <v>4668</v>
      </c>
      <c r="F117" s="58" t="s">
        <v>671</v>
      </c>
      <c r="G117" s="58">
        <v>5591982192</v>
      </c>
    </row>
    <row r="118" spans="2:7">
      <c r="B118" s="159">
        <v>117</v>
      </c>
      <c r="C118" s="160" t="s">
        <v>4472</v>
      </c>
      <c r="D118" s="160" t="s">
        <v>69</v>
      </c>
      <c r="E118" s="160"/>
      <c r="F118" s="159"/>
      <c r="G118" s="159"/>
    </row>
    <row r="119" spans="2:7">
      <c r="B119" s="159">
        <v>118</v>
      </c>
      <c r="C119" s="160" t="s">
        <v>4473</v>
      </c>
      <c r="D119" s="160" t="s">
        <v>69</v>
      </c>
      <c r="E119" s="160" t="s">
        <v>3862</v>
      </c>
      <c r="F119" s="159" t="s">
        <v>3863</v>
      </c>
      <c r="G119" s="159" t="s">
        <v>3864</v>
      </c>
    </row>
    <row r="120" spans="2:7" ht="30">
      <c r="B120" s="159">
        <v>119</v>
      </c>
      <c r="C120" s="160" t="s">
        <v>3434</v>
      </c>
      <c r="D120" s="160" t="s">
        <v>613</v>
      </c>
      <c r="E120" s="160" t="s">
        <v>3442</v>
      </c>
      <c r="F120" s="159" t="s">
        <v>3443</v>
      </c>
      <c r="G120" s="54" t="s">
        <v>3444</v>
      </c>
    </row>
    <row r="121" spans="2:7">
      <c r="B121" s="159">
        <v>120</v>
      </c>
      <c r="C121" s="62" t="s">
        <v>4669</v>
      </c>
      <c r="D121" s="160"/>
      <c r="E121" s="62" t="s">
        <v>4670</v>
      </c>
      <c r="F121" s="167" t="s">
        <v>4671</v>
      </c>
      <c r="G121" s="58">
        <v>8182549255</v>
      </c>
    </row>
    <row r="122" spans="2:7">
      <c r="B122" s="159">
        <v>121</v>
      </c>
      <c r="C122" s="160" t="s">
        <v>423</v>
      </c>
      <c r="D122" s="160" t="s">
        <v>424</v>
      </c>
      <c r="E122" s="160" t="s">
        <v>428</v>
      </c>
      <c r="F122" s="159" t="s">
        <v>427</v>
      </c>
      <c r="G122" s="159" t="s">
        <v>429</v>
      </c>
    </row>
    <row r="123" spans="2:7">
      <c r="B123" s="159">
        <v>122</v>
      </c>
      <c r="C123" s="62" t="s">
        <v>4672</v>
      </c>
      <c r="D123" s="160"/>
      <c r="E123" s="62" t="s">
        <v>4673</v>
      </c>
      <c r="F123" s="58" t="s">
        <v>4674</v>
      </c>
      <c r="G123" s="166"/>
    </row>
    <row r="124" spans="2:7">
      <c r="B124" s="159">
        <v>123</v>
      </c>
      <c r="C124" s="160" t="s">
        <v>3756</v>
      </c>
      <c r="D124" s="160" t="s">
        <v>3757</v>
      </c>
      <c r="E124" s="160" t="s">
        <v>3764</v>
      </c>
      <c r="F124" s="159" t="s">
        <v>3765</v>
      </c>
      <c r="G124" s="159">
        <v>5518494770</v>
      </c>
    </row>
    <row r="125" spans="2:7">
      <c r="B125" s="159">
        <v>124</v>
      </c>
      <c r="C125" s="160" t="s">
        <v>2169</v>
      </c>
      <c r="D125" s="160" t="s">
        <v>182</v>
      </c>
      <c r="E125" s="160"/>
      <c r="F125" s="159"/>
      <c r="G125" s="159"/>
    </row>
    <row r="126" spans="2:7">
      <c r="B126" s="159">
        <v>125</v>
      </c>
      <c r="C126" s="62" t="s">
        <v>4675</v>
      </c>
      <c r="D126" s="160"/>
      <c r="E126" s="62" t="s">
        <v>4676</v>
      </c>
      <c r="F126" s="58" t="s">
        <v>4677</v>
      </c>
      <c r="G126" s="171">
        <v>5.24777E+16</v>
      </c>
    </row>
    <row r="127" spans="2:7">
      <c r="B127" s="159">
        <v>126</v>
      </c>
      <c r="C127" s="62" t="s">
        <v>4678</v>
      </c>
      <c r="D127" s="160"/>
      <c r="E127" s="62" t="s">
        <v>4679</v>
      </c>
      <c r="F127" s="58" t="s">
        <v>4680</v>
      </c>
      <c r="G127" s="58" t="s">
        <v>4681</v>
      </c>
    </row>
    <row r="128" spans="2:7">
      <c r="B128" s="159">
        <v>127</v>
      </c>
      <c r="C128" s="62" t="s">
        <v>4682</v>
      </c>
      <c r="D128" s="160"/>
      <c r="E128" s="172" t="s">
        <v>4683</v>
      </c>
      <c r="F128" s="173" t="s">
        <v>4684</v>
      </c>
      <c r="G128" s="166"/>
    </row>
    <row r="129" spans="2:7">
      <c r="B129" s="159">
        <v>128</v>
      </c>
      <c r="C129" s="160" t="s">
        <v>326</v>
      </c>
      <c r="D129" s="160" t="s">
        <v>69</v>
      </c>
      <c r="E129" s="160" t="s">
        <v>331</v>
      </c>
      <c r="F129" s="159" t="s">
        <v>330</v>
      </c>
      <c r="G129" s="159">
        <v>5518665659</v>
      </c>
    </row>
    <row r="130" spans="2:7">
      <c r="B130" s="159">
        <v>129</v>
      </c>
      <c r="C130" s="160" t="s">
        <v>4475</v>
      </c>
      <c r="D130" s="160" t="s">
        <v>69</v>
      </c>
      <c r="E130" s="160"/>
      <c r="F130" s="159"/>
      <c r="G130" s="159"/>
    </row>
    <row r="131" spans="2:7">
      <c r="B131" s="159">
        <v>130</v>
      </c>
      <c r="C131" s="160" t="s">
        <v>3511</v>
      </c>
      <c r="D131" s="160" t="s">
        <v>182</v>
      </c>
      <c r="E131" s="160" t="s">
        <v>4685</v>
      </c>
      <c r="F131" s="164" t="s">
        <v>4686</v>
      </c>
      <c r="G131" s="159"/>
    </row>
    <row r="132" spans="2:7">
      <c r="B132" s="159">
        <v>131</v>
      </c>
      <c r="C132" s="160" t="s">
        <v>2721</v>
      </c>
      <c r="D132" s="160" t="s">
        <v>69</v>
      </c>
      <c r="E132" s="160"/>
      <c r="F132" s="159"/>
      <c r="G132" s="159"/>
    </row>
    <row r="133" spans="2:7">
      <c r="B133" s="159">
        <v>132</v>
      </c>
      <c r="C133" s="160" t="s">
        <v>4476</v>
      </c>
      <c r="D133" s="160" t="s">
        <v>69</v>
      </c>
      <c r="E133" s="160"/>
      <c r="F133" s="159"/>
      <c r="G133" s="159"/>
    </row>
    <row r="134" spans="2:7">
      <c r="B134" s="159">
        <v>133</v>
      </c>
      <c r="C134" s="160" t="s">
        <v>4477</v>
      </c>
      <c r="D134" s="160" t="s">
        <v>69</v>
      </c>
      <c r="E134" s="160" t="s">
        <v>2611</v>
      </c>
      <c r="F134" s="159"/>
      <c r="G134" s="159"/>
    </row>
    <row r="135" spans="2:7">
      <c r="B135" s="159">
        <v>134</v>
      </c>
      <c r="C135" s="160" t="s">
        <v>4479</v>
      </c>
      <c r="D135" s="160" t="s">
        <v>69</v>
      </c>
      <c r="E135" s="160"/>
      <c r="F135" s="159"/>
      <c r="G135" s="159"/>
    </row>
    <row r="136" spans="2:7">
      <c r="B136" s="159">
        <v>135</v>
      </c>
      <c r="C136" s="160" t="s">
        <v>4687</v>
      </c>
      <c r="D136" s="160" t="s">
        <v>69</v>
      </c>
      <c r="E136" s="160"/>
      <c r="F136" s="159"/>
      <c r="G136" s="159"/>
    </row>
    <row r="137" spans="2:7">
      <c r="B137" s="159">
        <v>136</v>
      </c>
      <c r="C137" s="62" t="s">
        <v>4688</v>
      </c>
      <c r="D137" s="160"/>
      <c r="E137" s="62" t="s">
        <v>4689</v>
      </c>
      <c r="F137" s="58" t="s">
        <v>4690</v>
      </c>
      <c r="G137" s="166"/>
    </row>
    <row r="138" spans="2:7">
      <c r="B138" s="159">
        <v>137</v>
      </c>
      <c r="C138" s="160" t="s">
        <v>4691</v>
      </c>
      <c r="D138" s="160" t="s">
        <v>215</v>
      </c>
      <c r="E138" s="160" t="s">
        <v>4692</v>
      </c>
      <c r="F138" s="164" t="s">
        <v>4693</v>
      </c>
      <c r="G138" s="159" t="s">
        <v>4694</v>
      </c>
    </row>
    <row r="139" spans="2:7">
      <c r="B139" s="159">
        <v>138</v>
      </c>
      <c r="C139" s="160" t="s">
        <v>3318</v>
      </c>
      <c r="D139" s="160" t="s">
        <v>69</v>
      </c>
      <c r="E139" s="160" t="s">
        <v>3327</v>
      </c>
      <c r="F139" s="159" t="s">
        <v>3328</v>
      </c>
      <c r="G139" s="159" t="s">
        <v>3329</v>
      </c>
    </row>
    <row r="140" spans="2:7">
      <c r="B140" s="159">
        <v>139</v>
      </c>
      <c r="C140" s="62" t="s">
        <v>3318</v>
      </c>
      <c r="D140" s="160"/>
      <c r="E140" s="62" t="s">
        <v>3327</v>
      </c>
      <c r="F140" s="167" t="s">
        <v>3328</v>
      </c>
      <c r="G140" s="166"/>
    </row>
    <row r="141" spans="2:7">
      <c r="B141" s="159">
        <v>140</v>
      </c>
      <c r="C141" s="62" t="s">
        <v>4695</v>
      </c>
      <c r="D141" s="160"/>
      <c r="E141" s="62" t="s">
        <v>4696</v>
      </c>
      <c r="F141" s="58" t="s">
        <v>4697</v>
      </c>
      <c r="G141" s="166"/>
    </row>
    <row r="142" spans="2:7">
      <c r="B142" s="159">
        <v>141</v>
      </c>
      <c r="C142" s="62" t="s">
        <v>4698</v>
      </c>
      <c r="D142" s="160"/>
      <c r="E142" s="62" t="s">
        <v>4699</v>
      </c>
      <c r="F142" s="58" t="s">
        <v>4700</v>
      </c>
      <c r="G142" s="166"/>
    </row>
    <row r="143" spans="2:7">
      <c r="B143" s="159">
        <v>142</v>
      </c>
      <c r="C143" s="160" t="s">
        <v>667</v>
      </c>
      <c r="D143" s="160" t="s">
        <v>309</v>
      </c>
      <c r="E143" s="160"/>
      <c r="F143" s="159"/>
      <c r="G143" s="159"/>
    </row>
    <row r="144" spans="2:7">
      <c r="B144" s="159">
        <v>143</v>
      </c>
      <c r="C144" s="160" t="s">
        <v>4480</v>
      </c>
      <c r="D144" s="160" t="s">
        <v>69</v>
      </c>
      <c r="E144" s="160"/>
      <c r="F144" s="159"/>
      <c r="G144" s="159"/>
    </row>
    <row r="145" spans="2:7">
      <c r="B145" s="159">
        <v>144</v>
      </c>
      <c r="C145" s="160" t="s">
        <v>1996</v>
      </c>
      <c r="D145" s="160" t="s">
        <v>69</v>
      </c>
      <c r="E145" s="160"/>
      <c r="F145" s="159"/>
      <c r="G145" s="159"/>
    </row>
    <row r="146" spans="2:7">
      <c r="B146" s="159">
        <v>145</v>
      </c>
      <c r="C146" s="62" t="s">
        <v>4701</v>
      </c>
      <c r="D146" s="160"/>
      <c r="E146" s="62" t="s">
        <v>4702</v>
      </c>
      <c r="F146" s="167" t="s">
        <v>4703</v>
      </c>
      <c r="G146" s="58">
        <v>5554190147</v>
      </c>
    </row>
    <row r="147" spans="2:7">
      <c r="B147" s="159">
        <v>146</v>
      </c>
      <c r="C147" s="62" t="s">
        <v>4704</v>
      </c>
      <c r="D147" s="160"/>
      <c r="E147" s="62" t="s">
        <v>4705</v>
      </c>
      <c r="F147" s="58" t="s">
        <v>4706</v>
      </c>
      <c r="G147" s="166"/>
    </row>
    <row r="148" spans="2:7">
      <c r="B148" s="159">
        <v>147</v>
      </c>
      <c r="C148" s="160" t="s">
        <v>4481</v>
      </c>
      <c r="D148" s="160" t="s">
        <v>808</v>
      </c>
      <c r="E148" s="160"/>
      <c r="F148" s="159"/>
      <c r="G148" s="159"/>
    </row>
    <row r="149" spans="2:7" ht="45">
      <c r="B149" s="159">
        <v>148</v>
      </c>
      <c r="C149" s="62" t="s">
        <v>4481</v>
      </c>
      <c r="D149" s="160"/>
      <c r="E149" s="62" t="s">
        <v>4707</v>
      </c>
      <c r="F149" s="168" t="s">
        <v>4708</v>
      </c>
      <c r="G149" s="58" t="s">
        <v>4709</v>
      </c>
    </row>
    <row r="150" spans="2:7">
      <c r="B150" s="159">
        <v>149</v>
      </c>
      <c r="C150" s="160" t="s">
        <v>2823</v>
      </c>
      <c r="D150" s="160" t="s">
        <v>182</v>
      </c>
      <c r="E150" s="160"/>
      <c r="F150" s="159"/>
      <c r="G150" s="159"/>
    </row>
    <row r="151" spans="2:7">
      <c r="B151" s="159">
        <v>150</v>
      </c>
      <c r="C151" s="160" t="s">
        <v>1710</v>
      </c>
      <c r="D151" s="160" t="s">
        <v>658</v>
      </c>
      <c r="E151" s="160"/>
      <c r="F151" s="159"/>
      <c r="G151" s="159"/>
    </row>
    <row r="152" spans="2:7">
      <c r="B152" s="159">
        <v>151</v>
      </c>
      <c r="C152" s="160" t="s">
        <v>138</v>
      </c>
      <c r="D152" s="160" t="s">
        <v>140</v>
      </c>
      <c r="E152" s="160"/>
      <c r="F152" s="159" t="s">
        <v>144</v>
      </c>
      <c r="G152" s="159" t="s">
        <v>145</v>
      </c>
    </row>
    <row r="153" spans="2:7">
      <c r="B153" s="159">
        <v>152</v>
      </c>
      <c r="C153" s="160" t="s">
        <v>4710</v>
      </c>
      <c r="D153" s="160" t="s">
        <v>69</v>
      </c>
      <c r="E153" s="160" t="s">
        <v>4711</v>
      </c>
      <c r="F153" s="162" t="s">
        <v>4712</v>
      </c>
      <c r="G153" s="159" t="s">
        <v>4713</v>
      </c>
    </row>
    <row r="154" spans="2:7">
      <c r="B154" s="159">
        <v>153</v>
      </c>
      <c r="C154" s="160" t="s">
        <v>2519</v>
      </c>
      <c r="D154" s="160" t="s">
        <v>182</v>
      </c>
      <c r="E154" s="160" t="s">
        <v>495</v>
      </c>
      <c r="F154" s="159" t="s">
        <v>494</v>
      </c>
      <c r="G154" s="159">
        <v>5563508475</v>
      </c>
    </row>
    <row r="155" spans="2:7">
      <c r="B155" s="159">
        <v>154</v>
      </c>
      <c r="C155" s="160" t="s">
        <v>213</v>
      </c>
      <c r="D155" s="160" t="s">
        <v>215</v>
      </c>
      <c r="E155" s="160" t="s">
        <v>220</v>
      </c>
      <c r="F155" s="159" t="s">
        <v>219</v>
      </c>
      <c r="G155" s="159">
        <v>5552803540</v>
      </c>
    </row>
    <row r="156" spans="2:7">
      <c r="B156" s="159">
        <v>155</v>
      </c>
      <c r="C156" s="160" t="s">
        <v>509</v>
      </c>
      <c r="D156" s="160" t="s">
        <v>469</v>
      </c>
      <c r="E156" s="160" t="s">
        <v>515</v>
      </c>
      <c r="F156" s="159" t="s">
        <v>514</v>
      </c>
      <c r="G156" s="159">
        <v>9711074422</v>
      </c>
    </row>
    <row r="157" spans="2:7">
      <c r="B157" s="159">
        <v>156</v>
      </c>
      <c r="C157" s="62" t="s">
        <v>4714</v>
      </c>
      <c r="D157" s="160"/>
      <c r="E157" s="62" t="s">
        <v>4715</v>
      </c>
      <c r="F157" s="58" t="s">
        <v>4716</v>
      </c>
      <c r="G157" s="166"/>
    </row>
    <row r="158" spans="2:7" ht="30">
      <c r="B158" s="159">
        <v>157</v>
      </c>
      <c r="C158" s="62" t="s">
        <v>4717</v>
      </c>
      <c r="D158" s="160"/>
      <c r="E158" s="61" t="s">
        <v>4718</v>
      </c>
      <c r="F158" s="168" t="s">
        <v>4719</v>
      </c>
      <c r="G158" s="58" t="s">
        <v>4720</v>
      </c>
    </row>
    <row r="159" spans="2:7">
      <c r="B159" s="159">
        <v>158</v>
      </c>
      <c r="C159" s="160" t="s">
        <v>4721</v>
      </c>
      <c r="D159" s="160" t="s">
        <v>3320</v>
      </c>
      <c r="E159" s="160"/>
      <c r="F159" s="174"/>
      <c r="G159" s="159"/>
    </row>
    <row r="160" spans="2:7">
      <c r="B160" s="159">
        <v>159</v>
      </c>
      <c r="C160" s="62" t="s">
        <v>4722</v>
      </c>
      <c r="D160" s="160"/>
      <c r="E160" s="62" t="s">
        <v>4723</v>
      </c>
      <c r="F160" s="58" t="s">
        <v>4724</v>
      </c>
      <c r="G160" s="166"/>
    </row>
    <row r="161" spans="2:7">
      <c r="B161" s="159">
        <v>160</v>
      </c>
      <c r="C161" s="160" t="s">
        <v>4482</v>
      </c>
      <c r="D161" s="160" t="s">
        <v>69</v>
      </c>
      <c r="E161" s="160"/>
      <c r="F161" s="159"/>
      <c r="G161" s="159"/>
    </row>
    <row r="162" spans="2:7" ht="30">
      <c r="B162" s="159">
        <v>161</v>
      </c>
      <c r="C162" s="62" t="s">
        <v>4725</v>
      </c>
      <c r="D162" s="160"/>
      <c r="E162" s="62" t="s">
        <v>4726</v>
      </c>
      <c r="F162" s="58" t="s">
        <v>4727</v>
      </c>
      <c r="G162" s="168" t="s">
        <v>4728</v>
      </c>
    </row>
    <row r="163" spans="2:7">
      <c r="B163" s="159">
        <v>162</v>
      </c>
      <c r="C163" s="62" t="s">
        <v>4729</v>
      </c>
      <c r="D163" s="160"/>
      <c r="E163" s="62" t="s">
        <v>4730</v>
      </c>
      <c r="F163" s="58" t="s">
        <v>4731</v>
      </c>
      <c r="G163" s="166"/>
    </row>
    <row r="164" spans="2:7">
      <c r="B164" s="159">
        <v>163</v>
      </c>
      <c r="C164" s="62" t="s">
        <v>4729</v>
      </c>
      <c r="D164" s="160"/>
      <c r="E164" s="62" t="s">
        <v>4732</v>
      </c>
      <c r="F164" s="58" t="s">
        <v>4733</v>
      </c>
      <c r="G164" s="166"/>
    </row>
    <row r="165" spans="2:7" ht="45">
      <c r="B165" s="159">
        <v>164</v>
      </c>
      <c r="C165" s="62" t="s">
        <v>4734</v>
      </c>
      <c r="D165" s="160"/>
      <c r="E165" s="62" t="s">
        <v>4735</v>
      </c>
      <c r="F165" s="168" t="s">
        <v>4736</v>
      </c>
      <c r="G165" s="168" t="s">
        <v>4737</v>
      </c>
    </row>
    <row r="166" spans="2:7" ht="30">
      <c r="B166" s="159">
        <v>165</v>
      </c>
      <c r="C166" s="62" t="s">
        <v>4738</v>
      </c>
      <c r="D166" s="160"/>
      <c r="E166" s="62" t="s">
        <v>4739</v>
      </c>
      <c r="F166" s="167" t="s">
        <v>4740</v>
      </c>
      <c r="G166" s="168" t="s">
        <v>4741</v>
      </c>
    </row>
    <row r="167" spans="2:7">
      <c r="B167" s="159">
        <v>166</v>
      </c>
      <c r="C167" s="62" t="s">
        <v>4742</v>
      </c>
      <c r="D167" s="160"/>
      <c r="E167" s="62" t="s">
        <v>4743</v>
      </c>
      <c r="F167" s="58" t="s">
        <v>4744</v>
      </c>
      <c r="G167" s="58">
        <v>5580281562</v>
      </c>
    </row>
    <row r="168" spans="2:7">
      <c r="B168" s="159">
        <v>167</v>
      </c>
      <c r="C168" s="160" t="s">
        <v>4090</v>
      </c>
      <c r="D168" s="160" t="s">
        <v>69</v>
      </c>
      <c r="E168" s="160" t="s">
        <v>4098</v>
      </c>
      <c r="F168" s="159" t="s">
        <v>4099</v>
      </c>
      <c r="G168" s="159" t="s">
        <v>4100</v>
      </c>
    </row>
    <row r="169" spans="2:7">
      <c r="B169" s="159">
        <v>168</v>
      </c>
      <c r="C169" s="62" t="s">
        <v>4202</v>
      </c>
      <c r="D169" s="160"/>
      <c r="E169" s="62" t="s">
        <v>678</v>
      </c>
      <c r="F169" s="58" t="s">
        <v>677</v>
      </c>
      <c r="G169" s="58">
        <v>5543429540</v>
      </c>
    </row>
    <row r="170" spans="2:7">
      <c r="B170" s="159">
        <v>169</v>
      </c>
      <c r="C170" s="160" t="s">
        <v>4745</v>
      </c>
      <c r="D170" s="160" t="s">
        <v>658</v>
      </c>
      <c r="E170" s="160" t="s">
        <v>4746</v>
      </c>
      <c r="F170" s="164" t="s">
        <v>4747</v>
      </c>
      <c r="G170" s="159"/>
    </row>
    <row r="171" spans="2:7">
      <c r="B171" s="159">
        <v>170</v>
      </c>
      <c r="C171" s="62" t="s">
        <v>4748</v>
      </c>
      <c r="D171" s="160"/>
      <c r="E171" s="62" t="s">
        <v>4749</v>
      </c>
      <c r="F171" s="58" t="s">
        <v>4750</v>
      </c>
      <c r="G171" s="166"/>
    </row>
    <row r="172" spans="2:7">
      <c r="B172" s="159">
        <v>171</v>
      </c>
      <c r="C172" s="160" t="s">
        <v>4483</v>
      </c>
      <c r="D172" s="160" t="s">
        <v>182</v>
      </c>
      <c r="E172" s="160"/>
      <c r="F172" s="159"/>
      <c r="G172" s="159"/>
    </row>
    <row r="173" spans="2:7">
      <c r="B173" s="159">
        <v>172</v>
      </c>
      <c r="C173" s="160" t="s">
        <v>4751</v>
      </c>
      <c r="D173" s="160" t="s">
        <v>3320</v>
      </c>
      <c r="E173" s="160"/>
      <c r="F173" s="174"/>
      <c r="G173" s="159"/>
    </row>
    <row r="174" spans="2:7" ht="30">
      <c r="B174" s="159">
        <v>173</v>
      </c>
      <c r="C174" s="160" t="s">
        <v>167</v>
      </c>
      <c r="D174" s="160" t="s">
        <v>169</v>
      </c>
      <c r="E174" s="160" t="s">
        <v>175</v>
      </c>
      <c r="F174" s="159" t="s">
        <v>174</v>
      </c>
      <c r="G174" s="54" t="s">
        <v>4752</v>
      </c>
    </row>
    <row r="175" spans="2:7">
      <c r="B175" s="159">
        <v>174</v>
      </c>
      <c r="C175" s="160" t="s">
        <v>467</v>
      </c>
      <c r="D175" s="160" t="s">
        <v>469</v>
      </c>
      <c r="E175" s="160" t="s">
        <v>473</v>
      </c>
      <c r="F175" s="159" t="s">
        <v>4753</v>
      </c>
      <c r="G175" s="159" t="s">
        <v>4754</v>
      </c>
    </row>
    <row r="176" spans="2:7">
      <c r="B176" s="159">
        <v>175</v>
      </c>
      <c r="C176" s="62" t="s">
        <v>4755</v>
      </c>
      <c r="D176" s="160"/>
      <c r="E176" s="62" t="s">
        <v>4756</v>
      </c>
      <c r="F176" s="58" t="s">
        <v>4757</v>
      </c>
      <c r="G176" s="58" t="s">
        <v>4758</v>
      </c>
    </row>
    <row r="177" spans="2:7">
      <c r="B177" s="159">
        <v>176</v>
      </c>
      <c r="C177" s="62" t="s">
        <v>4759</v>
      </c>
      <c r="D177" s="160"/>
      <c r="E177" s="62" t="s">
        <v>4760</v>
      </c>
      <c r="F177" s="58" t="s">
        <v>4761</v>
      </c>
      <c r="G177" s="166"/>
    </row>
    <row r="178" spans="2:7">
      <c r="B178" s="159">
        <v>177</v>
      </c>
      <c r="C178" s="62" t="s">
        <v>2206</v>
      </c>
      <c r="D178" s="160"/>
      <c r="E178" s="62" t="s">
        <v>4762</v>
      </c>
      <c r="F178" s="58" t="s">
        <v>4763</v>
      </c>
      <c r="G178" s="58" t="s">
        <v>4764</v>
      </c>
    </row>
    <row r="179" spans="2:7">
      <c r="B179" s="159">
        <v>178</v>
      </c>
      <c r="C179" s="160" t="s">
        <v>2038</v>
      </c>
      <c r="D179" s="160" t="s">
        <v>613</v>
      </c>
      <c r="E179" s="160"/>
      <c r="F179" s="159"/>
      <c r="G179" s="159"/>
    </row>
    <row r="180" spans="2:7">
      <c r="B180" s="159">
        <v>179</v>
      </c>
      <c r="C180" s="62" t="s">
        <v>4765</v>
      </c>
      <c r="D180" s="160"/>
      <c r="E180" s="62" t="s">
        <v>4766</v>
      </c>
      <c r="F180" s="58" t="s">
        <v>4767</v>
      </c>
      <c r="G180" s="166"/>
    </row>
    <row r="181" spans="2:7">
      <c r="B181" s="159">
        <v>180</v>
      </c>
      <c r="C181" s="160" t="s">
        <v>2289</v>
      </c>
      <c r="D181" s="160" t="s">
        <v>182</v>
      </c>
      <c r="E181" s="160"/>
      <c r="F181" s="159"/>
      <c r="G181" s="159"/>
    </row>
    <row r="182" spans="2:7">
      <c r="B182" s="159">
        <v>181</v>
      </c>
      <c r="C182" s="160" t="s">
        <v>538</v>
      </c>
      <c r="D182" s="160" t="s">
        <v>69</v>
      </c>
      <c r="E182" s="160" t="s">
        <v>542</v>
      </c>
      <c r="F182" s="159" t="s">
        <v>541</v>
      </c>
      <c r="G182" s="159"/>
    </row>
    <row r="183" spans="2:7">
      <c r="B183" s="159">
        <v>182</v>
      </c>
      <c r="C183" s="160" t="s">
        <v>4484</v>
      </c>
      <c r="D183" s="160" t="s">
        <v>69</v>
      </c>
      <c r="E183" s="160" t="s">
        <v>4117</v>
      </c>
      <c r="F183" s="159" t="s">
        <v>4118</v>
      </c>
      <c r="G183" s="159"/>
    </row>
    <row r="184" spans="2:7">
      <c r="B184" s="159">
        <v>183</v>
      </c>
      <c r="C184" s="160" t="s">
        <v>4114</v>
      </c>
      <c r="D184" s="160" t="s">
        <v>182</v>
      </c>
      <c r="E184" s="160"/>
      <c r="F184" s="159"/>
      <c r="G184" s="159"/>
    </row>
    <row r="185" spans="2:7" ht="45">
      <c r="B185" s="159">
        <v>184</v>
      </c>
      <c r="C185" s="160" t="s">
        <v>4485</v>
      </c>
      <c r="D185" s="160" t="s">
        <v>182</v>
      </c>
      <c r="E185" s="160" t="s">
        <v>525</v>
      </c>
      <c r="F185" s="159" t="s">
        <v>524</v>
      </c>
      <c r="G185" s="54" t="s">
        <v>526</v>
      </c>
    </row>
    <row r="186" spans="2:7">
      <c r="B186" s="159">
        <v>185</v>
      </c>
      <c r="C186" s="160" t="s">
        <v>4486</v>
      </c>
      <c r="D186" s="160" t="s">
        <v>469</v>
      </c>
      <c r="E186" s="160"/>
      <c r="F186" s="159"/>
      <c r="G186" s="159"/>
    </row>
    <row r="187" spans="2:7">
      <c r="B187" s="159">
        <v>186</v>
      </c>
      <c r="C187" s="62" t="s">
        <v>4768</v>
      </c>
      <c r="D187" s="160"/>
      <c r="E187" s="62" t="s">
        <v>4769</v>
      </c>
      <c r="F187" s="167" t="s">
        <v>4770</v>
      </c>
      <c r="G187" s="58" t="s">
        <v>4771</v>
      </c>
    </row>
    <row r="188" spans="2:7" ht="30">
      <c r="B188" s="159">
        <v>187</v>
      </c>
      <c r="C188" s="62" t="s">
        <v>4772</v>
      </c>
      <c r="D188" s="160"/>
      <c r="E188" s="61" t="s">
        <v>4773</v>
      </c>
      <c r="F188" s="168" t="s">
        <v>4774</v>
      </c>
      <c r="G188" s="166"/>
    </row>
    <row r="189" spans="2:7">
      <c r="B189" s="159">
        <v>188</v>
      </c>
      <c r="C189" s="62" t="s">
        <v>4775</v>
      </c>
      <c r="D189" s="160"/>
      <c r="E189" s="62" t="s">
        <v>4776</v>
      </c>
      <c r="F189" s="58" t="s">
        <v>4777</v>
      </c>
      <c r="G189" s="166"/>
    </row>
    <row r="190" spans="2:7">
      <c r="B190" s="159">
        <v>189</v>
      </c>
      <c r="C190" s="62" t="s">
        <v>4778</v>
      </c>
      <c r="D190" s="160"/>
      <c r="E190" s="62" t="s">
        <v>4779</v>
      </c>
      <c r="F190" s="58" t="s">
        <v>4780</v>
      </c>
      <c r="G190" s="166"/>
    </row>
    <row r="191" spans="2:7">
      <c r="B191" s="159">
        <v>190</v>
      </c>
      <c r="C191" s="160" t="s">
        <v>4487</v>
      </c>
      <c r="D191" s="160" t="s">
        <v>69</v>
      </c>
      <c r="E191" s="160"/>
      <c r="F191" s="159"/>
      <c r="G191" s="159"/>
    </row>
    <row r="192" spans="2:7" ht="30">
      <c r="B192" s="159">
        <v>191</v>
      </c>
      <c r="C192" s="160" t="s">
        <v>3475</v>
      </c>
      <c r="D192" s="160" t="s">
        <v>69</v>
      </c>
      <c r="E192" s="71" t="s">
        <v>4781</v>
      </c>
      <c r="F192" s="54" t="s">
        <v>4782</v>
      </c>
      <c r="G192" s="54" t="s">
        <v>4783</v>
      </c>
    </row>
    <row r="193" spans="2:7">
      <c r="B193" s="159">
        <v>192</v>
      </c>
      <c r="C193" s="160" t="s">
        <v>3425</v>
      </c>
      <c r="D193" s="160" t="s">
        <v>69</v>
      </c>
      <c r="E193" s="160" t="s">
        <v>3430</v>
      </c>
      <c r="F193" s="159" t="s">
        <v>3431</v>
      </c>
      <c r="G193" s="159"/>
    </row>
    <row r="194" spans="2:7">
      <c r="B194" s="159">
        <v>193</v>
      </c>
      <c r="C194" s="160" t="s">
        <v>4488</v>
      </c>
      <c r="D194" s="160" t="s">
        <v>69</v>
      </c>
      <c r="E194" s="160"/>
      <c r="F194" s="159"/>
      <c r="G194" s="159"/>
    </row>
    <row r="195" spans="2:7">
      <c r="B195" s="159">
        <v>194</v>
      </c>
      <c r="C195" s="62" t="s">
        <v>4784</v>
      </c>
      <c r="D195" s="160"/>
      <c r="E195" s="62" t="s">
        <v>4785</v>
      </c>
      <c r="F195" s="58" t="s">
        <v>4786</v>
      </c>
      <c r="G195" s="58">
        <v>5625739038</v>
      </c>
    </row>
    <row r="196" spans="2:7">
      <c r="B196" s="159">
        <v>195</v>
      </c>
      <c r="C196" s="62" t="s">
        <v>4787</v>
      </c>
      <c r="D196" s="160"/>
      <c r="E196" s="62" t="s">
        <v>4746</v>
      </c>
      <c r="F196" s="58" t="s">
        <v>4747</v>
      </c>
      <c r="G196" s="58" t="s">
        <v>4788</v>
      </c>
    </row>
    <row r="197" spans="2:7">
      <c r="B197" s="159">
        <v>196</v>
      </c>
      <c r="C197" s="62" t="s">
        <v>4789</v>
      </c>
      <c r="D197" s="160"/>
      <c r="E197" s="62" t="s">
        <v>4790</v>
      </c>
      <c r="F197" s="58" t="s">
        <v>4791</v>
      </c>
      <c r="G197" s="166"/>
    </row>
    <row r="198" spans="2:7">
      <c r="B198" s="159">
        <v>197</v>
      </c>
      <c r="C198" s="62" t="s">
        <v>4792</v>
      </c>
      <c r="D198" s="160"/>
      <c r="E198" s="62" t="s">
        <v>4793</v>
      </c>
      <c r="F198" s="58" t="s">
        <v>4794</v>
      </c>
      <c r="G198" s="166"/>
    </row>
    <row r="199" spans="2:7">
      <c r="B199" s="159">
        <v>198</v>
      </c>
      <c r="C199" s="160" t="s">
        <v>4795</v>
      </c>
      <c r="D199" s="160" t="s">
        <v>69</v>
      </c>
      <c r="E199" s="160" t="s">
        <v>4796</v>
      </c>
      <c r="F199" s="175" t="s">
        <v>4797</v>
      </c>
      <c r="G199" s="159"/>
    </row>
    <row r="200" spans="2:7">
      <c r="B200" s="159">
        <v>199</v>
      </c>
      <c r="C200" s="160" t="s">
        <v>4121</v>
      </c>
      <c r="D200" s="160" t="s">
        <v>4122</v>
      </c>
      <c r="E200" s="160" t="s">
        <v>378</v>
      </c>
      <c r="F200" s="159" t="s">
        <v>377</v>
      </c>
      <c r="G200" s="159">
        <v>5540107399</v>
      </c>
    </row>
    <row r="201" spans="2:7">
      <c r="B201" s="159">
        <v>200</v>
      </c>
      <c r="C201" s="62" t="s">
        <v>4798</v>
      </c>
      <c r="D201" s="160"/>
      <c r="E201" s="62" t="s">
        <v>4799</v>
      </c>
      <c r="F201" s="58" t="s">
        <v>4800</v>
      </c>
      <c r="G201" s="58">
        <v>5580465158</v>
      </c>
    </row>
    <row r="202" spans="2:7">
      <c r="B202" s="159">
        <v>201</v>
      </c>
      <c r="C202" s="62" t="s">
        <v>4801</v>
      </c>
      <c r="D202" s="160"/>
      <c r="E202" s="62" t="s">
        <v>4802</v>
      </c>
      <c r="F202" s="58" t="s">
        <v>4803</v>
      </c>
      <c r="G202" s="166"/>
    </row>
    <row r="203" spans="2:7">
      <c r="B203" s="159">
        <v>202</v>
      </c>
      <c r="C203" s="160" t="s">
        <v>455</v>
      </c>
      <c r="D203" s="160" t="s">
        <v>456</v>
      </c>
      <c r="E203" s="160" t="s">
        <v>460</v>
      </c>
      <c r="F203" s="159" t="s">
        <v>459</v>
      </c>
      <c r="G203" s="159" t="s">
        <v>461</v>
      </c>
    </row>
    <row r="204" spans="2:7">
      <c r="B204" s="159">
        <v>203</v>
      </c>
      <c r="C204" s="160" t="s">
        <v>406</v>
      </c>
      <c r="D204" s="160" t="s">
        <v>182</v>
      </c>
      <c r="E204" s="160" t="s">
        <v>411</v>
      </c>
      <c r="F204" s="159" t="s">
        <v>410</v>
      </c>
      <c r="G204" s="159">
        <v>5549698295</v>
      </c>
    </row>
    <row r="205" spans="2:7">
      <c r="B205" s="159">
        <v>204</v>
      </c>
      <c r="C205" s="160" t="s">
        <v>4804</v>
      </c>
      <c r="D205" s="160" t="s">
        <v>3320</v>
      </c>
      <c r="E205" s="160" t="s">
        <v>4805</v>
      </c>
      <c r="F205" s="164" t="s">
        <v>4806</v>
      </c>
      <c r="G205" s="159"/>
    </row>
    <row r="206" spans="2:7" ht="30">
      <c r="B206" s="159">
        <v>205</v>
      </c>
      <c r="C206" s="62" t="s">
        <v>4807</v>
      </c>
      <c r="D206" s="160"/>
      <c r="E206" s="62" t="s">
        <v>4808</v>
      </c>
      <c r="F206" s="168" t="s">
        <v>4809</v>
      </c>
      <c r="G206" s="168" t="s">
        <v>4810</v>
      </c>
    </row>
    <row r="207" spans="2:7" ht="30">
      <c r="B207" s="159">
        <v>206</v>
      </c>
      <c r="C207" s="62" t="s">
        <v>4811</v>
      </c>
      <c r="D207" s="160"/>
      <c r="E207" s="61" t="s">
        <v>4812</v>
      </c>
      <c r="F207" s="176" t="s">
        <v>4813</v>
      </c>
      <c r="G207" s="58">
        <v>5579102844</v>
      </c>
    </row>
    <row r="208" spans="2:7">
      <c r="B208" s="159"/>
      <c r="C208" s="160" t="s">
        <v>659</v>
      </c>
      <c r="D208" s="160" t="s">
        <v>69</v>
      </c>
      <c r="E208" s="160" t="s">
        <v>4814</v>
      </c>
      <c r="F208" s="159" t="s">
        <v>4815</v>
      </c>
      <c r="G208" s="159" t="s">
        <v>4815</v>
      </c>
    </row>
  </sheetData>
  <hyperlinks>
    <hyperlink ref="F33" r:id="rId1" display="JOSE.VARGAS@RECURRENTENERGY.COM" xr:uid="{BA029A77-BC67-49AF-8DA6-619CC17747D9}"/>
    <hyperlink ref="F15" r:id="rId2" xr:uid="{A22C8187-A68A-4E79-81DD-671605DCEFCA}"/>
    <hyperlink ref="F138" r:id="rId3" xr:uid="{3E8A93FA-561D-4B22-8C25-F347EDF4B313}"/>
    <hyperlink ref="F199" r:id="rId4" xr:uid="{B4C44636-D4B9-494F-85B4-FFB03F82FD77}"/>
    <hyperlink ref="F63" r:id="rId5" xr:uid="{BC141500-D7CE-4C37-A4F7-14F5488D2A2F}"/>
    <hyperlink ref="F99" r:id="rId6" xr:uid="{1E569D39-9274-4320-9D91-11A3956D2909}"/>
    <hyperlink ref="F170" r:id="rId7" xr:uid="{E4F3CBE2-A5F9-44E2-B547-59ADEC58CE4B}"/>
    <hyperlink ref="F54" r:id="rId8" xr:uid="{F7329967-AF42-4BB6-86A3-39092627F83A}"/>
    <hyperlink ref="F112" r:id="rId9" xr:uid="{BA5035B1-BE0D-4C0C-87BB-D3D4451BE030}"/>
    <hyperlink ref="F205" r:id="rId10" xr:uid="{4798E48C-F64E-42DC-969C-F193B7733028}"/>
    <hyperlink ref="F89" r:id="rId11" xr:uid="{5DCBB76A-0988-4FAF-B9A4-2ADC0B78EA52}"/>
    <hyperlink ref="F6" r:id="rId12" display="gustavo.giraldo@aes.com" xr:uid="{12F42FD8-5C96-4B02-86B7-3DCB20AC2D4D}"/>
    <hyperlink ref="F131" r:id="rId13" xr:uid="{54DD70DD-DFD0-4528-8845-70896B14052B}"/>
    <hyperlink ref="F175" r:id="rId14" xr:uid="{097D1AD4-B749-4329-9935-F63804BB21E3}"/>
    <hyperlink ref="F103" r:id="rId15" xr:uid="{1C398E27-47D9-4976-911C-B242EB277552}"/>
    <hyperlink ref="F153" r:id="rId16" xr:uid="{8286B647-0F0D-4928-A3E4-75318A48E6E7}"/>
    <hyperlink ref="F109" r:id="rId17" xr:uid="{83AF6B2B-CF45-48E2-8ED9-CA503D6CBD95}"/>
    <hyperlink ref="F111" r:id="rId18" xr:uid="{15302814-8548-4AD7-BD43-DF94085089B4}"/>
    <hyperlink ref="F3" r:id="rId19" display="david.rodriguez@abent3t.com" xr:uid="{132B877D-30E7-49D6-B656-61D165F2E490}"/>
    <hyperlink ref="F5" r:id="rId20" xr:uid="{7A36E6B1-127B-462D-9FA9-0E07D7FE11B8}"/>
    <hyperlink ref="F7" r:id="rId21" xr:uid="{2F1C8988-73D6-4F75-A6CE-0029D4753E0D}"/>
    <hyperlink ref="F11" r:id="rId22" xr:uid="{57EF48DD-3AF7-4F5F-9FB0-5FAB20D87D86}"/>
    <hyperlink ref="F10" r:id="rId23" xr:uid="{60136233-DD01-4941-998C-BE6E13D0FBC7}"/>
    <hyperlink ref="F21" r:id="rId24" xr:uid="{E5F1E40C-C2BA-42D3-9F09-A4DD76A0F083}"/>
    <hyperlink ref="F22" r:id="rId25" xr:uid="{E6B3D303-3C99-45E0-B16F-56FE4914F74A}"/>
    <hyperlink ref="F26" r:id="rId26" xr:uid="{291FFC37-96DF-4CF9-9FE3-12520428776B}"/>
    <hyperlink ref="F27" r:id="rId27" display="jorge.mendoza@banobras.gob.mx" xr:uid="{9ACAC98E-5107-41DD-9726-34D55CC5CCFC}"/>
    <hyperlink ref="F29" r:id="rId28" xr:uid="{46D6A7E0-ABD6-47F9-B773-1C2C29202614}"/>
    <hyperlink ref="F30" r:id="rId29" xr:uid="{4C5F5799-89B8-4BE3-B6EB-2F7DBB1B19FC}"/>
    <hyperlink ref="F31" r:id="rId30" xr:uid="{6C000CDF-F81C-417F-B3AD-F76606842010}"/>
    <hyperlink ref="F32" r:id="rId31" xr:uid="{F6DAE2C3-5D8B-43F6-A784-302DB343E7A9}"/>
    <hyperlink ref="F35" r:id="rId32" xr:uid="{76F59A60-1642-4BA5-91CC-2E986075A8C6}"/>
    <hyperlink ref="F37" r:id="rId33" xr:uid="{60431875-BF8F-4F2A-9BF7-0780897C9A13}"/>
    <hyperlink ref="F41" r:id="rId34" xr:uid="{520A87D1-1E6B-43EA-89EC-D98D542C6303}"/>
    <hyperlink ref="F48" r:id="rId35" xr:uid="{43C71923-F0CF-44E5-824E-8A36D80063A9}"/>
    <hyperlink ref="F56" r:id="rId36" xr:uid="{A6416CBB-3633-42C3-86B7-4D45FAE233BE}"/>
    <hyperlink ref="F62" r:id="rId37" display="bruno.riga@enel.com" xr:uid="{C468DB46-DEBE-4B63-8123-A4645BF9D77E}"/>
    <hyperlink ref="F65" r:id="rId38" xr:uid="{2A1934D8-C6D6-4B23-9B17-E18B23818452}"/>
    <hyperlink ref="F187" r:id="rId39" xr:uid="{339F8BFF-1349-4F11-9996-58B1560BC2AD}"/>
    <hyperlink ref="F207" r:id="rId40" display="mferrer@zumaenergia.com" xr:uid="{05B6FE10-785F-430C-8080-2A70D0142614}"/>
    <hyperlink ref="F71" r:id="rId41" xr:uid="{AE70789C-79B4-43BB-BB8D-6FF0E0E08C08}"/>
    <hyperlink ref="F121" r:id="rId42" xr:uid="{1FE4D995-9A55-41D0-96AF-8C929B132D1E}"/>
    <hyperlink ref="F146" r:id="rId43" xr:uid="{F41CEF6F-EBAB-43FC-BD91-0F513D62AF68}"/>
    <hyperlink ref="F166" r:id="rId44" xr:uid="{1AF671C5-9662-467C-A198-45B65EAA7A53}"/>
    <hyperlink ref="F140" r:id="rId45" xr:uid="{DC172206-D73A-43CD-83F6-AA52216FA99E}"/>
    <hyperlink ref="F79" r:id="rId46" xr:uid="{D4BD5366-D9D4-4730-9E15-5CD7005216D4}"/>
  </hyperlinks>
  <pageMargins left="0.7" right="0.7" top="0.75" bottom="0.75" header="0.3" footer="0.3"/>
  <tableParts count="1">
    <tablePart r:id="rId4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F3CD-A04F-4CCC-8A55-5E0F1151E367}">
  <sheetPr>
    <tabColor theme="8"/>
  </sheetPr>
  <dimension ref="A1:G412"/>
  <sheetViews>
    <sheetView topLeftCell="A430" zoomScale="115" zoomScaleNormal="115" workbookViewId="0">
      <selection activeCell="D417" sqref="D417"/>
    </sheetView>
  </sheetViews>
  <sheetFormatPr baseColWidth="10" defaultColWidth="11.42578125" defaultRowHeight="15"/>
  <cols>
    <col min="1" max="1" width="42.42578125" customWidth="1"/>
    <col min="2" max="2" width="26.85546875" customWidth="1"/>
    <col min="3" max="4" width="33.5703125" customWidth="1"/>
    <col min="5" max="5" width="23.5703125" customWidth="1"/>
    <col min="6" max="6" width="25.28515625" customWidth="1"/>
    <col min="7" max="7" width="28.140625" customWidth="1"/>
  </cols>
  <sheetData>
    <row r="1" spans="1:7">
      <c r="A1" s="155" t="s">
        <v>3290</v>
      </c>
      <c r="B1" s="155" t="s">
        <v>3291</v>
      </c>
      <c r="C1" s="155" t="s">
        <v>12</v>
      </c>
      <c r="D1" s="155" t="s">
        <v>4435</v>
      </c>
      <c r="E1" s="155" t="s">
        <v>56</v>
      </c>
      <c r="F1" s="155" t="s">
        <v>55</v>
      </c>
      <c r="G1" s="155" t="s">
        <v>57</v>
      </c>
    </row>
    <row r="2" spans="1:7">
      <c r="A2" s="156" t="s">
        <v>1044</v>
      </c>
      <c r="B2" s="157" t="s">
        <v>1052</v>
      </c>
      <c r="C2" s="157" t="s">
        <v>1044</v>
      </c>
      <c r="D2" s="157" t="s">
        <v>1043</v>
      </c>
      <c r="E2" s="157"/>
      <c r="F2" s="157"/>
      <c r="G2" s="157"/>
    </row>
    <row r="3" spans="1:7">
      <c r="A3" s="157" t="s">
        <v>1963</v>
      </c>
      <c r="B3" s="157" t="s">
        <v>182</v>
      </c>
      <c r="C3" s="157" t="s">
        <v>1955</v>
      </c>
      <c r="D3" s="157" t="s">
        <v>1954</v>
      </c>
      <c r="E3" s="157"/>
      <c r="F3" s="157"/>
      <c r="G3" s="157"/>
    </row>
    <row r="4" spans="1:7">
      <c r="A4" s="157" t="s">
        <v>4002</v>
      </c>
      <c r="B4" s="157" t="s">
        <v>4003</v>
      </c>
      <c r="C4" s="157" t="s">
        <v>824</v>
      </c>
      <c r="D4" s="157" t="s">
        <v>823</v>
      </c>
      <c r="E4" s="157"/>
      <c r="F4" s="157"/>
      <c r="G4" s="157"/>
    </row>
    <row r="5" spans="1:7">
      <c r="A5" s="157" t="s">
        <v>4002</v>
      </c>
      <c r="B5" s="157" t="s">
        <v>4003</v>
      </c>
      <c r="C5" s="157"/>
      <c r="D5" s="157" t="s">
        <v>2262</v>
      </c>
      <c r="E5" s="157"/>
      <c r="F5" s="157"/>
      <c r="G5" s="157"/>
    </row>
    <row r="6" spans="1:7">
      <c r="A6" s="157" t="s">
        <v>4002</v>
      </c>
      <c r="B6" s="157" t="s">
        <v>4003</v>
      </c>
      <c r="C6" s="157"/>
      <c r="D6" s="157" t="s">
        <v>4004</v>
      </c>
      <c r="E6" s="157"/>
      <c r="F6" s="157"/>
      <c r="G6" s="157"/>
    </row>
    <row r="7" spans="1:7">
      <c r="A7" s="157" t="s">
        <v>4002</v>
      </c>
      <c r="B7" s="157" t="s">
        <v>4003</v>
      </c>
      <c r="C7" s="157"/>
      <c r="D7" s="157" t="s">
        <v>4014</v>
      </c>
      <c r="E7" s="157"/>
      <c r="F7" s="157"/>
      <c r="G7" s="157"/>
    </row>
    <row r="8" spans="1:7">
      <c r="A8" s="157" t="s">
        <v>4002</v>
      </c>
      <c r="B8" s="157" t="s">
        <v>4003</v>
      </c>
      <c r="C8" s="157"/>
      <c r="D8" s="157" t="s">
        <v>4019</v>
      </c>
      <c r="E8" s="157"/>
      <c r="F8" s="157"/>
      <c r="G8" s="157"/>
    </row>
    <row r="9" spans="1:7">
      <c r="A9" s="157" t="s">
        <v>4002</v>
      </c>
      <c r="B9" s="157" t="s">
        <v>4003</v>
      </c>
      <c r="C9" s="157"/>
      <c r="D9" s="157" t="s">
        <v>4026</v>
      </c>
      <c r="E9" s="157"/>
      <c r="F9" s="157"/>
      <c r="G9" s="157"/>
    </row>
    <row r="10" spans="1:7">
      <c r="A10" s="157" t="s">
        <v>4002</v>
      </c>
      <c r="B10" s="157" t="s">
        <v>4003</v>
      </c>
      <c r="C10" s="157"/>
      <c r="D10" s="157" t="s">
        <v>4031</v>
      </c>
      <c r="E10" s="157"/>
      <c r="F10" s="157"/>
      <c r="G10" s="157"/>
    </row>
    <row r="11" spans="1:7">
      <c r="A11" s="157" t="s">
        <v>4002</v>
      </c>
      <c r="B11" s="157" t="s">
        <v>4003</v>
      </c>
      <c r="C11" s="157"/>
      <c r="D11" s="157" t="s">
        <v>4035</v>
      </c>
      <c r="E11" s="157"/>
      <c r="F11" s="157"/>
      <c r="G11" s="157"/>
    </row>
    <row r="12" spans="1:7">
      <c r="A12" s="157" t="s">
        <v>4002</v>
      </c>
      <c r="B12" s="157" t="s">
        <v>4003</v>
      </c>
      <c r="C12" s="157"/>
      <c r="D12" s="157" t="s">
        <v>4038</v>
      </c>
      <c r="E12" s="157"/>
      <c r="F12" s="157"/>
      <c r="G12" s="157"/>
    </row>
    <row r="13" spans="1:7">
      <c r="A13" s="157" t="s">
        <v>4002</v>
      </c>
      <c r="B13" s="157" t="s">
        <v>4003</v>
      </c>
      <c r="C13" s="157"/>
      <c r="D13" s="157" t="s">
        <v>4041</v>
      </c>
      <c r="E13" s="157"/>
      <c r="F13" s="157"/>
      <c r="G13" s="157"/>
    </row>
    <row r="14" spans="1:7">
      <c r="A14" s="157" t="s">
        <v>4436</v>
      </c>
      <c r="B14" s="157" t="s">
        <v>69</v>
      </c>
      <c r="C14" s="157" t="s">
        <v>2977</v>
      </c>
      <c r="D14" s="157" t="s">
        <v>2976</v>
      </c>
      <c r="E14" s="157"/>
      <c r="F14" s="157"/>
      <c r="G14" s="157"/>
    </row>
    <row r="15" spans="1:7">
      <c r="A15" s="157" t="s">
        <v>3565</v>
      </c>
      <c r="B15" s="157" t="s">
        <v>182</v>
      </c>
      <c r="C15" s="157"/>
      <c r="D15" s="157">
        <v>1</v>
      </c>
      <c r="E15" s="157" t="s">
        <v>3572</v>
      </c>
      <c r="F15" s="157" t="s">
        <v>3573</v>
      </c>
      <c r="G15" s="157" t="s">
        <v>3574</v>
      </c>
    </row>
    <row r="16" spans="1:7">
      <c r="A16" s="157" t="s">
        <v>3565</v>
      </c>
      <c r="B16" s="157" t="s">
        <v>182</v>
      </c>
      <c r="C16" s="157"/>
      <c r="D16" s="157">
        <v>2</v>
      </c>
      <c r="E16" s="157" t="s">
        <v>3572</v>
      </c>
      <c r="F16" s="157" t="s">
        <v>3573</v>
      </c>
      <c r="G16" s="157" t="s">
        <v>3574</v>
      </c>
    </row>
    <row r="17" spans="1:7">
      <c r="A17" s="157" t="s">
        <v>3565</v>
      </c>
      <c r="B17" s="157" t="s">
        <v>182</v>
      </c>
      <c r="C17" s="157"/>
      <c r="D17" s="157">
        <v>3</v>
      </c>
      <c r="E17" s="157" t="s">
        <v>3572</v>
      </c>
      <c r="F17" s="157" t="s">
        <v>3573</v>
      </c>
      <c r="G17" s="157" t="s">
        <v>3574</v>
      </c>
    </row>
    <row r="18" spans="1:7">
      <c r="A18" s="157" t="s">
        <v>3565</v>
      </c>
      <c r="B18" s="157" t="s">
        <v>182</v>
      </c>
      <c r="C18" s="157"/>
      <c r="D18" s="157">
        <v>4</v>
      </c>
      <c r="E18" s="157" t="s">
        <v>3572</v>
      </c>
      <c r="F18" s="157" t="s">
        <v>3573</v>
      </c>
      <c r="G18" s="157" t="s">
        <v>3574</v>
      </c>
    </row>
    <row r="19" spans="1:7">
      <c r="A19" s="157" t="s">
        <v>3565</v>
      </c>
      <c r="B19" s="157" t="s">
        <v>182</v>
      </c>
      <c r="C19" s="157"/>
      <c r="D19" s="157">
        <v>5</v>
      </c>
      <c r="E19" s="157" t="s">
        <v>3572</v>
      </c>
      <c r="F19" s="157" t="s">
        <v>3573</v>
      </c>
      <c r="G19" s="157" t="s">
        <v>3574</v>
      </c>
    </row>
    <row r="20" spans="1:7">
      <c r="A20" s="157" t="s">
        <v>3565</v>
      </c>
      <c r="B20" s="157" t="s">
        <v>182</v>
      </c>
      <c r="C20" s="157"/>
      <c r="D20" s="157">
        <v>6</v>
      </c>
      <c r="E20" s="157" t="s">
        <v>3572</v>
      </c>
      <c r="F20" s="157" t="s">
        <v>3573</v>
      </c>
      <c r="G20" s="157" t="s">
        <v>3574</v>
      </c>
    </row>
    <row r="21" spans="1:7">
      <c r="A21" s="157" t="s">
        <v>3565</v>
      </c>
      <c r="B21" s="157" t="s">
        <v>182</v>
      </c>
      <c r="C21" s="157"/>
      <c r="D21" s="157">
        <v>7</v>
      </c>
      <c r="E21" s="157" t="s">
        <v>3572</v>
      </c>
      <c r="F21" s="157" t="s">
        <v>3573</v>
      </c>
      <c r="G21" s="157" t="s">
        <v>3574</v>
      </c>
    </row>
    <row r="22" spans="1:7">
      <c r="A22" s="157" t="s">
        <v>3565</v>
      </c>
      <c r="B22" s="157" t="s">
        <v>182</v>
      </c>
      <c r="C22" s="157"/>
      <c r="D22" s="157">
        <v>8</v>
      </c>
      <c r="E22" s="157" t="s">
        <v>3572</v>
      </c>
      <c r="F22" s="157" t="s">
        <v>3573</v>
      </c>
      <c r="G22" s="157" t="s">
        <v>3574</v>
      </c>
    </row>
    <row r="23" spans="1:7">
      <c r="A23" s="157" t="s">
        <v>3565</v>
      </c>
      <c r="B23" s="157" t="s">
        <v>182</v>
      </c>
      <c r="C23" s="157"/>
      <c r="D23" s="157">
        <v>9</v>
      </c>
      <c r="E23" s="157" t="s">
        <v>3572</v>
      </c>
      <c r="F23" s="157" t="s">
        <v>3573</v>
      </c>
      <c r="G23" s="157" t="s">
        <v>3574</v>
      </c>
    </row>
    <row r="24" spans="1:7">
      <c r="A24" s="157" t="s">
        <v>3565</v>
      </c>
      <c r="B24" s="157" t="s">
        <v>182</v>
      </c>
      <c r="C24" s="157"/>
      <c r="D24" s="157">
        <v>10</v>
      </c>
      <c r="E24" s="157" t="s">
        <v>3572</v>
      </c>
      <c r="F24" s="157" t="s">
        <v>3573</v>
      </c>
      <c r="G24" s="157" t="s">
        <v>3574</v>
      </c>
    </row>
    <row r="25" spans="1:7">
      <c r="A25" s="157" t="s">
        <v>3565</v>
      </c>
      <c r="B25" s="157" t="s">
        <v>182</v>
      </c>
      <c r="C25" s="157"/>
      <c r="D25" s="157">
        <v>11</v>
      </c>
      <c r="E25" s="157" t="s">
        <v>3572</v>
      </c>
      <c r="F25" s="157" t="s">
        <v>3573</v>
      </c>
      <c r="G25" s="157" t="s">
        <v>3574</v>
      </c>
    </row>
    <row r="26" spans="1:7">
      <c r="A26" s="157" t="s">
        <v>3565</v>
      </c>
      <c r="B26" s="157" t="s">
        <v>182</v>
      </c>
      <c r="C26" s="157"/>
      <c r="D26" s="157">
        <v>12</v>
      </c>
      <c r="E26" s="157" t="s">
        <v>3572</v>
      </c>
      <c r="F26" s="157" t="s">
        <v>3573</v>
      </c>
      <c r="G26" s="157" t="s">
        <v>3574</v>
      </c>
    </row>
    <row r="27" spans="1:7">
      <c r="A27" s="157" t="s">
        <v>3565</v>
      </c>
      <c r="B27" s="157" t="s">
        <v>182</v>
      </c>
      <c r="C27" s="157"/>
      <c r="D27" s="157">
        <v>13</v>
      </c>
      <c r="E27" s="157" t="s">
        <v>3572</v>
      </c>
      <c r="F27" s="157" t="s">
        <v>3573</v>
      </c>
      <c r="G27" s="157" t="s">
        <v>3574</v>
      </c>
    </row>
    <row r="28" spans="1:7">
      <c r="A28" s="157" t="s">
        <v>3565</v>
      </c>
      <c r="B28" s="157" t="s">
        <v>182</v>
      </c>
      <c r="C28" s="157"/>
      <c r="D28" s="157">
        <v>14</v>
      </c>
      <c r="E28" s="157" t="s">
        <v>3572</v>
      </c>
      <c r="F28" s="157" t="s">
        <v>3573</v>
      </c>
      <c r="G28" s="157" t="s">
        <v>3574</v>
      </c>
    </row>
    <row r="29" spans="1:7">
      <c r="A29" s="157" t="s">
        <v>3565</v>
      </c>
      <c r="B29" s="157" t="s">
        <v>182</v>
      </c>
      <c r="C29" s="157"/>
      <c r="D29" s="157">
        <v>15</v>
      </c>
      <c r="E29" s="157" t="s">
        <v>3572</v>
      </c>
      <c r="F29" s="157" t="s">
        <v>3573</v>
      </c>
      <c r="G29" s="157" t="s">
        <v>3574</v>
      </c>
    </row>
    <row r="30" spans="1:7">
      <c r="A30" s="157" t="s">
        <v>3565</v>
      </c>
      <c r="B30" s="157" t="s">
        <v>182</v>
      </c>
      <c r="C30" s="157"/>
      <c r="D30" s="157">
        <v>16</v>
      </c>
      <c r="E30" s="157" t="s">
        <v>3572</v>
      </c>
      <c r="F30" s="157" t="s">
        <v>3573</v>
      </c>
      <c r="G30" s="157" t="s">
        <v>3574</v>
      </c>
    </row>
    <row r="31" spans="1:7">
      <c r="A31" s="157" t="s">
        <v>3565</v>
      </c>
      <c r="B31" s="157" t="s">
        <v>182</v>
      </c>
      <c r="C31" s="157"/>
      <c r="D31" s="157">
        <v>17</v>
      </c>
      <c r="E31" s="157" t="s">
        <v>3572</v>
      </c>
      <c r="F31" s="157" t="s">
        <v>3573</v>
      </c>
      <c r="G31" s="157" t="s">
        <v>3574</v>
      </c>
    </row>
    <row r="32" spans="1:7">
      <c r="A32" s="157" t="s">
        <v>3565</v>
      </c>
      <c r="B32" s="157" t="s">
        <v>182</v>
      </c>
      <c r="C32" s="157"/>
      <c r="D32" s="157">
        <v>18</v>
      </c>
      <c r="E32" s="157" t="s">
        <v>3572</v>
      </c>
      <c r="F32" s="157" t="s">
        <v>3573</v>
      </c>
      <c r="G32" s="157" t="s">
        <v>3574</v>
      </c>
    </row>
    <row r="33" spans="1:7">
      <c r="A33" s="157" t="s">
        <v>3565</v>
      </c>
      <c r="B33" s="157" t="s">
        <v>182</v>
      </c>
      <c r="C33" s="157"/>
      <c r="D33" s="157">
        <v>19</v>
      </c>
      <c r="E33" s="157" t="s">
        <v>3572</v>
      </c>
      <c r="F33" s="157" t="s">
        <v>3573</v>
      </c>
      <c r="G33" s="157" t="s">
        <v>3574</v>
      </c>
    </row>
    <row r="34" spans="1:7">
      <c r="A34" s="157" t="s">
        <v>3565</v>
      </c>
      <c r="B34" s="157" t="s">
        <v>182</v>
      </c>
      <c r="C34" s="157"/>
      <c r="D34" s="157">
        <v>20</v>
      </c>
      <c r="E34" s="157" t="s">
        <v>3572</v>
      </c>
      <c r="F34" s="157" t="s">
        <v>3573</v>
      </c>
      <c r="G34" s="157" t="s">
        <v>3574</v>
      </c>
    </row>
    <row r="35" spans="1:7">
      <c r="A35" s="157" t="s">
        <v>3565</v>
      </c>
      <c r="B35" s="157" t="s">
        <v>182</v>
      </c>
      <c r="C35" s="157"/>
      <c r="D35" s="157">
        <v>21</v>
      </c>
      <c r="E35" s="157" t="s">
        <v>3572</v>
      </c>
      <c r="F35" s="157" t="s">
        <v>3573</v>
      </c>
      <c r="G35" s="157" t="s">
        <v>3574</v>
      </c>
    </row>
    <row r="36" spans="1:7">
      <c r="A36" s="157" t="s">
        <v>3565</v>
      </c>
      <c r="B36" s="157" t="s">
        <v>182</v>
      </c>
      <c r="C36" s="157"/>
      <c r="D36" s="157">
        <v>22</v>
      </c>
      <c r="E36" s="157" t="s">
        <v>3572</v>
      </c>
      <c r="F36" s="157" t="s">
        <v>3573</v>
      </c>
      <c r="G36" s="157" t="s">
        <v>3574</v>
      </c>
    </row>
    <row r="37" spans="1:7">
      <c r="A37" s="157" t="s">
        <v>3565</v>
      </c>
      <c r="B37" s="157" t="s">
        <v>182</v>
      </c>
      <c r="C37" s="157"/>
      <c r="D37" s="157">
        <v>23</v>
      </c>
      <c r="E37" s="157" t="s">
        <v>3572</v>
      </c>
      <c r="F37" s="157" t="s">
        <v>3573</v>
      </c>
      <c r="G37" s="157" t="s">
        <v>3574</v>
      </c>
    </row>
    <row r="38" spans="1:7">
      <c r="A38" s="157" t="s">
        <v>3565</v>
      </c>
      <c r="B38" s="157" t="s">
        <v>182</v>
      </c>
      <c r="C38" s="157"/>
      <c r="D38" s="157">
        <v>24</v>
      </c>
      <c r="E38" s="157" t="s">
        <v>3572</v>
      </c>
      <c r="F38" s="157" t="s">
        <v>3573</v>
      </c>
      <c r="G38" s="157" t="s">
        <v>3574</v>
      </c>
    </row>
    <row r="39" spans="1:7">
      <c r="A39" s="157" t="s">
        <v>3565</v>
      </c>
      <c r="B39" s="157" t="s">
        <v>182</v>
      </c>
      <c r="C39" s="157"/>
      <c r="D39" s="157">
        <v>25</v>
      </c>
      <c r="E39" s="157" t="s">
        <v>3572</v>
      </c>
      <c r="F39" s="157" t="s">
        <v>3573</v>
      </c>
      <c r="G39" s="157" t="s">
        <v>3574</v>
      </c>
    </row>
    <row r="40" spans="1:7">
      <c r="A40" s="157" t="s">
        <v>3565</v>
      </c>
      <c r="B40" s="157" t="s">
        <v>182</v>
      </c>
      <c r="C40" s="157"/>
      <c r="D40" s="157">
        <v>26</v>
      </c>
      <c r="E40" s="157" t="s">
        <v>3572</v>
      </c>
      <c r="F40" s="157" t="s">
        <v>3573</v>
      </c>
      <c r="G40" s="157" t="s">
        <v>3574</v>
      </c>
    </row>
    <row r="41" spans="1:7">
      <c r="A41" s="157" t="s">
        <v>3565</v>
      </c>
      <c r="B41" s="157" t="s">
        <v>182</v>
      </c>
      <c r="C41" s="157"/>
      <c r="D41" s="157">
        <v>27</v>
      </c>
      <c r="E41" s="157" t="s">
        <v>3572</v>
      </c>
      <c r="F41" s="157" t="s">
        <v>3573</v>
      </c>
      <c r="G41" s="157" t="s">
        <v>3574</v>
      </c>
    </row>
    <row r="42" spans="1:7">
      <c r="A42" s="157" t="s">
        <v>3565</v>
      </c>
      <c r="B42" s="157" t="s">
        <v>182</v>
      </c>
      <c r="C42" s="157"/>
      <c r="D42" s="157">
        <v>28</v>
      </c>
      <c r="E42" s="157" t="s">
        <v>3572</v>
      </c>
      <c r="F42" s="157" t="s">
        <v>3573</v>
      </c>
      <c r="G42" s="157" t="s">
        <v>3574</v>
      </c>
    </row>
    <row r="43" spans="1:7">
      <c r="A43" s="157" t="s">
        <v>3565</v>
      </c>
      <c r="B43" s="157" t="s">
        <v>182</v>
      </c>
      <c r="C43" s="157"/>
      <c r="D43" s="157">
        <v>29</v>
      </c>
      <c r="E43" s="157" t="s">
        <v>3572</v>
      </c>
      <c r="F43" s="157" t="s">
        <v>3573</v>
      </c>
      <c r="G43" s="157" t="s">
        <v>3574</v>
      </c>
    </row>
    <row r="44" spans="1:7">
      <c r="A44" s="157" t="s">
        <v>3565</v>
      </c>
      <c r="B44" s="157" t="s">
        <v>182</v>
      </c>
      <c r="C44" s="157"/>
      <c r="D44" s="157">
        <v>30</v>
      </c>
      <c r="E44" s="157" t="s">
        <v>3572</v>
      </c>
      <c r="F44" s="157" t="s">
        <v>3573</v>
      </c>
      <c r="G44" s="157" t="s">
        <v>3574</v>
      </c>
    </row>
    <row r="45" spans="1:7">
      <c r="A45" s="157" t="s">
        <v>3565</v>
      </c>
      <c r="B45" s="157" t="s">
        <v>182</v>
      </c>
      <c r="C45" s="157"/>
      <c r="D45" s="157">
        <v>31</v>
      </c>
      <c r="E45" s="157" t="s">
        <v>3572</v>
      </c>
      <c r="F45" s="157" t="s">
        <v>3573</v>
      </c>
      <c r="G45" s="157" t="s">
        <v>3574</v>
      </c>
    </row>
    <row r="46" spans="1:7">
      <c r="A46" s="157" t="s">
        <v>3565</v>
      </c>
      <c r="B46" s="157" t="s">
        <v>182</v>
      </c>
      <c r="C46" s="157"/>
      <c r="D46" s="157">
        <v>32</v>
      </c>
      <c r="E46" s="157" t="s">
        <v>3572</v>
      </c>
      <c r="F46" s="157" t="s">
        <v>3573</v>
      </c>
      <c r="G46" s="157" t="s">
        <v>3574</v>
      </c>
    </row>
    <row r="47" spans="1:7">
      <c r="A47" s="157" t="s">
        <v>3565</v>
      </c>
      <c r="B47" s="157" t="s">
        <v>182</v>
      </c>
      <c r="C47" s="157"/>
      <c r="D47" s="157">
        <v>33</v>
      </c>
      <c r="E47" s="157" t="s">
        <v>3572</v>
      </c>
      <c r="F47" s="157" t="s">
        <v>3573</v>
      </c>
      <c r="G47" s="157" t="s">
        <v>3574</v>
      </c>
    </row>
    <row r="48" spans="1:7">
      <c r="A48" s="157" t="s">
        <v>3565</v>
      </c>
      <c r="B48" s="157" t="s">
        <v>182</v>
      </c>
      <c r="C48" s="157"/>
      <c r="D48" s="157">
        <v>34</v>
      </c>
      <c r="E48" s="157" t="s">
        <v>3572</v>
      </c>
      <c r="F48" s="157" t="s">
        <v>3573</v>
      </c>
      <c r="G48" s="157" t="s">
        <v>3574</v>
      </c>
    </row>
    <row r="49" spans="1:7">
      <c r="A49" s="157" t="s">
        <v>3565</v>
      </c>
      <c r="B49" s="157" t="s">
        <v>182</v>
      </c>
      <c r="C49" s="157"/>
      <c r="D49" s="157">
        <v>35</v>
      </c>
      <c r="E49" s="157" t="s">
        <v>3572</v>
      </c>
      <c r="F49" s="157" t="s">
        <v>3573</v>
      </c>
      <c r="G49" s="157" t="s">
        <v>3574</v>
      </c>
    </row>
    <row r="50" spans="1:7">
      <c r="A50" s="157" t="s">
        <v>3565</v>
      </c>
      <c r="B50" s="157" t="s">
        <v>182</v>
      </c>
      <c r="C50" s="157"/>
      <c r="D50" s="157">
        <v>36</v>
      </c>
      <c r="E50" s="157" t="s">
        <v>3572</v>
      </c>
      <c r="F50" s="157" t="s">
        <v>3573</v>
      </c>
      <c r="G50" s="157" t="s">
        <v>3574</v>
      </c>
    </row>
    <row r="51" spans="1:7">
      <c r="A51" s="157" t="s">
        <v>3777</v>
      </c>
      <c r="B51" s="157" t="s">
        <v>3778</v>
      </c>
      <c r="C51" s="157" t="s">
        <v>3779</v>
      </c>
      <c r="D51" s="157" t="s">
        <v>546</v>
      </c>
      <c r="E51" s="157" t="s">
        <v>3783</v>
      </c>
      <c r="F51" s="157" t="s">
        <v>3784</v>
      </c>
      <c r="G51" s="157" t="s">
        <v>3320</v>
      </c>
    </row>
    <row r="52" spans="1:7">
      <c r="A52" s="157" t="s">
        <v>4437</v>
      </c>
      <c r="B52" s="157" t="s">
        <v>1149</v>
      </c>
      <c r="C52" s="157" t="s">
        <v>274</v>
      </c>
      <c r="D52" s="157" t="s">
        <v>273</v>
      </c>
      <c r="E52" s="157"/>
      <c r="F52" s="157"/>
      <c r="G52" s="157"/>
    </row>
    <row r="53" spans="1:7">
      <c r="A53" s="157" t="s">
        <v>181</v>
      </c>
      <c r="B53" s="157" t="s">
        <v>182</v>
      </c>
      <c r="C53" s="157" t="s">
        <v>2411</v>
      </c>
      <c r="D53" s="157" t="s">
        <v>2410</v>
      </c>
      <c r="E53" s="157"/>
      <c r="F53" s="157"/>
      <c r="G53" s="157"/>
    </row>
    <row r="54" spans="1:7">
      <c r="A54" s="157" t="s">
        <v>181</v>
      </c>
      <c r="B54" s="157" t="s">
        <v>182</v>
      </c>
      <c r="C54" s="157" t="s">
        <v>179</v>
      </c>
      <c r="D54" s="157" t="s">
        <v>178</v>
      </c>
      <c r="E54" s="157" t="s">
        <v>188</v>
      </c>
      <c r="F54" s="157" t="s">
        <v>187</v>
      </c>
      <c r="G54" s="157" t="s">
        <v>189</v>
      </c>
    </row>
    <row r="55" spans="1:7">
      <c r="A55" s="157" t="s">
        <v>181</v>
      </c>
      <c r="B55" s="157" t="s">
        <v>182</v>
      </c>
      <c r="C55" s="157" t="s">
        <v>193</v>
      </c>
      <c r="D55" s="157" t="s">
        <v>192</v>
      </c>
      <c r="E55" s="157" t="s">
        <v>188</v>
      </c>
      <c r="F55" s="157" t="s">
        <v>187</v>
      </c>
      <c r="G55" s="157" t="s">
        <v>189</v>
      </c>
    </row>
    <row r="56" spans="1:7">
      <c r="A56" s="157" t="s">
        <v>4438</v>
      </c>
      <c r="B56" s="157" t="s">
        <v>613</v>
      </c>
      <c r="C56" s="157" t="s">
        <v>1035</v>
      </c>
      <c r="D56" s="157" t="s">
        <v>1967</v>
      </c>
      <c r="E56" s="157"/>
      <c r="F56" s="157"/>
      <c r="G56" s="157"/>
    </row>
    <row r="57" spans="1:7">
      <c r="A57" s="157" t="s">
        <v>4439</v>
      </c>
      <c r="B57" s="157" t="s">
        <v>69</v>
      </c>
      <c r="C57" s="157" t="s">
        <v>2930</v>
      </c>
      <c r="D57" s="157" t="s">
        <v>2929</v>
      </c>
      <c r="E57" s="157"/>
      <c r="F57" s="157"/>
      <c r="G57" s="157"/>
    </row>
    <row r="58" spans="1:7">
      <c r="A58" s="157" t="s">
        <v>4440</v>
      </c>
      <c r="B58" s="157" t="s">
        <v>69</v>
      </c>
      <c r="C58" s="157" t="s">
        <v>1621</v>
      </c>
      <c r="D58" s="157" t="s">
        <v>1620</v>
      </c>
      <c r="E58" s="157"/>
      <c r="F58" s="157"/>
      <c r="G58" s="157"/>
    </row>
    <row r="59" spans="1:7">
      <c r="A59" s="157" t="s">
        <v>2447</v>
      </c>
      <c r="B59" s="157" t="s">
        <v>69</v>
      </c>
      <c r="C59" s="157" t="s">
        <v>2448</v>
      </c>
      <c r="D59" s="157" t="s">
        <v>2447</v>
      </c>
      <c r="E59" s="157"/>
      <c r="F59" s="157"/>
      <c r="G59" s="157"/>
    </row>
    <row r="60" spans="1:7">
      <c r="A60" s="157" t="s">
        <v>558</v>
      </c>
      <c r="B60" s="157" t="s">
        <v>182</v>
      </c>
      <c r="C60" s="157" t="s">
        <v>1162</v>
      </c>
      <c r="D60" s="157" t="s">
        <v>555</v>
      </c>
      <c r="E60" s="157"/>
      <c r="F60" s="157"/>
      <c r="G60" s="157"/>
    </row>
    <row r="61" spans="1:7">
      <c r="A61" s="157" t="s">
        <v>558</v>
      </c>
      <c r="B61" s="157" t="s">
        <v>182</v>
      </c>
      <c r="C61" s="157" t="s">
        <v>2444</v>
      </c>
      <c r="D61" s="157" t="s">
        <v>2443</v>
      </c>
      <c r="E61" s="157"/>
      <c r="F61" s="157"/>
      <c r="G61" s="157"/>
    </row>
    <row r="62" spans="1:7">
      <c r="A62" s="157" t="s">
        <v>558</v>
      </c>
      <c r="B62" s="157" t="s">
        <v>182</v>
      </c>
      <c r="C62" s="157" t="s">
        <v>556</v>
      </c>
      <c r="D62" s="157" t="s">
        <v>555</v>
      </c>
      <c r="E62" s="157" t="s">
        <v>563</v>
      </c>
      <c r="F62" s="157" t="s">
        <v>562</v>
      </c>
      <c r="G62" s="157">
        <v>4442043983</v>
      </c>
    </row>
    <row r="63" spans="1:7">
      <c r="A63" s="157" t="s">
        <v>558</v>
      </c>
      <c r="B63" s="157" t="s">
        <v>182</v>
      </c>
      <c r="C63" s="157" t="s">
        <v>581</v>
      </c>
      <c r="D63" s="157" t="s">
        <v>580</v>
      </c>
      <c r="E63" s="157" t="s">
        <v>563</v>
      </c>
      <c r="F63" s="157" t="s">
        <v>562</v>
      </c>
      <c r="G63" s="157">
        <v>4442043983</v>
      </c>
    </row>
    <row r="64" spans="1:7">
      <c r="A64" s="157" t="s">
        <v>2903</v>
      </c>
      <c r="B64" s="157" t="s">
        <v>69</v>
      </c>
      <c r="C64" s="157" t="s">
        <v>2903</v>
      </c>
      <c r="D64" s="157" t="s">
        <v>2902</v>
      </c>
      <c r="E64" s="157"/>
      <c r="F64" s="157"/>
      <c r="G64" s="157"/>
    </row>
    <row r="65" spans="1:7">
      <c r="A65" s="157" t="s">
        <v>4441</v>
      </c>
      <c r="B65" s="157" t="s">
        <v>613</v>
      </c>
      <c r="C65" s="157" t="s">
        <v>1213</v>
      </c>
      <c r="D65" s="157" t="s">
        <v>1212</v>
      </c>
      <c r="E65" s="157"/>
      <c r="F65" s="157"/>
      <c r="G65" s="157"/>
    </row>
    <row r="66" spans="1:7">
      <c r="A66" s="157" t="s">
        <v>4441</v>
      </c>
      <c r="B66" s="157" t="s">
        <v>613</v>
      </c>
      <c r="C66" s="157" t="s">
        <v>1116</v>
      </c>
      <c r="D66" s="157" t="s">
        <v>608</v>
      </c>
      <c r="E66" s="157"/>
      <c r="F66" s="157"/>
      <c r="G66" s="157"/>
    </row>
    <row r="67" spans="1:7">
      <c r="A67" s="157" t="s">
        <v>4441</v>
      </c>
      <c r="B67" s="157" t="s">
        <v>613</v>
      </c>
      <c r="C67" s="157" t="s">
        <v>1666</v>
      </c>
      <c r="D67" s="157" t="s">
        <v>1665</v>
      </c>
      <c r="E67" s="157"/>
      <c r="F67" s="157"/>
      <c r="G67" s="157"/>
    </row>
    <row r="68" spans="1:7">
      <c r="A68" s="157" t="s">
        <v>4441</v>
      </c>
      <c r="B68" s="157" t="s">
        <v>613</v>
      </c>
      <c r="C68" s="157" t="s">
        <v>1682</v>
      </c>
      <c r="D68" s="157" t="s">
        <v>1681</v>
      </c>
      <c r="E68" s="157"/>
      <c r="F68" s="157"/>
      <c r="G68" s="157"/>
    </row>
    <row r="69" spans="1:7">
      <c r="A69" s="157" t="s">
        <v>4441</v>
      </c>
      <c r="B69" s="157" t="s">
        <v>613</v>
      </c>
      <c r="C69" s="157" t="s">
        <v>3566</v>
      </c>
      <c r="D69" s="157" t="s">
        <v>3904</v>
      </c>
      <c r="E69" s="157" t="s">
        <v>3911</v>
      </c>
      <c r="F69" s="157" t="s">
        <v>3912</v>
      </c>
      <c r="G69" s="157">
        <v>5579071257</v>
      </c>
    </row>
    <row r="70" spans="1:7">
      <c r="A70" s="157" t="s">
        <v>4441</v>
      </c>
      <c r="B70" s="157" t="s">
        <v>613</v>
      </c>
      <c r="C70" s="157" t="s">
        <v>3566</v>
      </c>
      <c r="D70" s="157" t="s">
        <v>3915</v>
      </c>
      <c r="E70" s="157" t="s">
        <v>3911</v>
      </c>
      <c r="F70" s="157" t="s">
        <v>3912</v>
      </c>
      <c r="G70" s="157">
        <v>5579071258</v>
      </c>
    </row>
    <row r="71" spans="1:7">
      <c r="A71" s="157" t="s">
        <v>4441</v>
      </c>
      <c r="B71" s="157" t="s">
        <v>613</v>
      </c>
      <c r="C71" s="157" t="s">
        <v>3566</v>
      </c>
      <c r="D71" s="157" t="s">
        <v>3920</v>
      </c>
      <c r="E71" s="157" t="s">
        <v>3911</v>
      </c>
      <c r="F71" s="157" t="s">
        <v>3912</v>
      </c>
      <c r="G71" s="157">
        <v>5579071259</v>
      </c>
    </row>
    <row r="72" spans="1:7">
      <c r="A72" s="157" t="s">
        <v>4441</v>
      </c>
      <c r="B72" s="157" t="s">
        <v>613</v>
      </c>
      <c r="C72" s="157" t="s">
        <v>3566</v>
      </c>
      <c r="D72" s="157" t="s">
        <v>3925</v>
      </c>
      <c r="E72" s="157" t="s">
        <v>3911</v>
      </c>
      <c r="F72" s="157" t="s">
        <v>3912</v>
      </c>
      <c r="G72" s="157">
        <v>5579071260</v>
      </c>
    </row>
    <row r="73" spans="1:7">
      <c r="A73" s="157" t="s">
        <v>1739</v>
      </c>
      <c r="B73" s="157" t="s">
        <v>469</v>
      </c>
      <c r="C73" s="157" t="s">
        <v>1732</v>
      </c>
      <c r="D73" s="157" t="s">
        <v>1731</v>
      </c>
      <c r="E73" s="157"/>
      <c r="F73" s="157"/>
      <c r="G73" s="157"/>
    </row>
    <row r="74" spans="1:7">
      <c r="A74" s="157" t="s">
        <v>4442</v>
      </c>
      <c r="B74" s="157" t="s">
        <v>69</v>
      </c>
      <c r="C74" s="157" t="s">
        <v>2654</v>
      </c>
      <c r="D74" s="157" t="s">
        <v>2653</v>
      </c>
      <c r="E74" s="157"/>
      <c r="F74" s="157"/>
      <c r="G74" s="157"/>
    </row>
    <row r="75" spans="1:7">
      <c r="A75" s="157" t="s">
        <v>632</v>
      </c>
      <c r="B75" s="157" t="s">
        <v>469</v>
      </c>
      <c r="C75" s="157" t="s">
        <v>885</v>
      </c>
      <c r="D75" s="157" t="s">
        <v>884</v>
      </c>
      <c r="E75" s="157"/>
      <c r="F75" s="157"/>
      <c r="G75" s="157"/>
    </row>
    <row r="76" spans="1:7">
      <c r="A76" s="157" t="s">
        <v>632</v>
      </c>
      <c r="B76" s="157" t="s">
        <v>469</v>
      </c>
      <c r="C76" s="157" t="s">
        <v>949</v>
      </c>
      <c r="D76" s="157" t="s">
        <v>948</v>
      </c>
      <c r="E76" s="157"/>
      <c r="F76" s="157"/>
      <c r="G76" s="157"/>
    </row>
    <row r="77" spans="1:7">
      <c r="A77" s="157" t="s">
        <v>632</v>
      </c>
      <c r="B77" s="157" t="s">
        <v>469</v>
      </c>
      <c r="C77" s="157" t="s">
        <v>970</v>
      </c>
      <c r="D77" s="157" t="s">
        <v>970</v>
      </c>
      <c r="E77" s="157"/>
      <c r="F77" s="157"/>
      <c r="G77" s="157"/>
    </row>
    <row r="78" spans="1:7">
      <c r="A78" s="157" t="s">
        <v>632</v>
      </c>
      <c r="B78" s="157" t="s">
        <v>469</v>
      </c>
      <c r="C78" s="157" t="s">
        <v>2049</v>
      </c>
      <c r="D78" s="157" t="s">
        <v>637</v>
      </c>
      <c r="E78" s="157"/>
      <c r="F78" s="157"/>
      <c r="G78" s="157"/>
    </row>
    <row r="79" spans="1:7">
      <c r="A79" s="157" t="s">
        <v>632</v>
      </c>
      <c r="B79" s="157" t="s">
        <v>469</v>
      </c>
      <c r="C79" s="157" t="s">
        <v>629</v>
      </c>
      <c r="D79" s="157" t="s">
        <v>628</v>
      </c>
      <c r="E79" s="157" t="s">
        <v>636</v>
      </c>
      <c r="F79" s="157" t="s">
        <v>635</v>
      </c>
      <c r="G79" s="157"/>
    </row>
    <row r="80" spans="1:7">
      <c r="A80" s="157" t="s">
        <v>632</v>
      </c>
      <c r="B80" s="157" t="s">
        <v>469</v>
      </c>
      <c r="C80" s="157" t="s">
        <v>638</v>
      </c>
      <c r="D80" s="157" t="s">
        <v>637</v>
      </c>
      <c r="E80" s="157" t="s">
        <v>636</v>
      </c>
      <c r="F80" s="157" t="s">
        <v>635</v>
      </c>
      <c r="G80" s="157">
        <v>3311702206</v>
      </c>
    </row>
    <row r="81" spans="1:7">
      <c r="A81" s="157" t="s">
        <v>632</v>
      </c>
      <c r="B81" s="157" t="s">
        <v>469</v>
      </c>
      <c r="C81" s="157" t="s">
        <v>3743</v>
      </c>
      <c r="D81" s="157" t="s">
        <v>3742</v>
      </c>
      <c r="E81" s="157" t="s">
        <v>3751</v>
      </c>
      <c r="F81" s="157" t="s">
        <v>3752</v>
      </c>
      <c r="G81" s="157" t="s">
        <v>3753</v>
      </c>
    </row>
    <row r="82" spans="1:7">
      <c r="A82" s="157" t="s">
        <v>632</v>
      </c>
      <c r="B82" s="157" t="s">
        <v>469</v>
      </c>
      <c r="C82" s="157" t="s">
        <v>3787</v>
      </c>
      <c r="D82" s="157" t="s">
        <v>3786</v>
      </c>
      <c r="E82" s="157" t="s">
        <v>3794</v>
      </c>
      <c r="F82" s="157" t="s">
        <v>3795</v>
      </c>
      <c r="G82" s="157" t="s">
        <v>3796</v>
      </c>
    </row>
    <row r="83" spans="1:7">
      <c r="A83" s="157" t="s">
        <v>632</v>
      </c>
      <c r="B83" s="157" t="s">
        <v>469</v>
      </c>
      <c r="C83" s="157" t="s">
        <v>3787</v>
      </c>
      <c r="D83" s="157" t="s">
        <v>3798</v>
      </c>
      <c r="E83" s="157" t="s">
        <v>3794</v>
      </c>
      <c r="F83" s="157" t="s">
        <v>3795</v>
      </c>
      <c r="G83" s="157" t="s">
        <v>3796</v>
      </c>
    </row>
    <row r="84" spans="1:7">
      <c r="A84" s="157" t="s">
        <v>632</v>
      </c>
      <c r="B84" s="157" t="s">
        <v>469</v>
      </c>
      <c r="C84" s="157" t="s">
        <v>3787</v>
      </c>
      <c r="D84" s="157" t="s">
        <v>3802</v>
      </c>
      <c r="E84" s="157" t="s">
        <v>3794</v>
      </c>
      <c r="F84" s="157" t="s">
        <v>3795</v>
      </c>
      <c r="G84" s="157" t="s">
        <v>3796</v>
      </c>
    </row>
    <row r="85" spans="1:7">
      <c r="A85" s="157" t="s">
        <v>632</v>
      </c>
      <c r="B85" s="157" t="s">
        <v>469</v>
      </c>
      <c r="C85" s="157" t="s">
        <v>3787</v>
      </c>
      <c r="D85" s="157" t="s">
        <v>637</v>
      </c>
      <c r="E85" s="157" t="s">
        <v>3794</v>
      </c>
      <c r="F85" s="157" t="s">
        <v>3795</v>
      </c>
      <c r="G85" s="157" t="s">
        <v>3796</v>
      </c>
    </row>
    <row r="86" spans="1:7">
      <c r="A86" s="157" t="s">
        <v>632</v>
      </c>
      <c r="B86" s="157" t="s">
        <v>469</v>
      </c>
      <c r="C86" s="157" t="s">
        <v>3787</v>
      </c>
      <c r="D86" s="157" t="s">
        <v>3814</v>
      </c>
      <c r="E86" s="157" t="s">
        <v>3794</v>
      </c>
      <c r="F86" s="157" t="s">
        <v>3795</v>
      </c>
      <c r="G86" s="157" t="s">
        <v>3796</v>
      </c>
    </row>
    <row r="87" spans="1:7">
      <c r="A87" s="157" t="s">
        <v>4443</v>
      </c>
      <c r="B87" s="157" t="s">
        <v>3930</v>
      </c>
      <c r="C87" s="157" t="s">
        <v>3931</v>
      </c>
      <c r="D87" s="157" t="s">
        <v>3931</v>
      </c>
      <c r="E87" s="157" t="s">
        <v>3936</v>
      </c>
      <c r="F87" s="157" t="s">
        <v>3937</v>
      </c>
      <c r="G87" s="157" t="s">
        <v>3320</v>
      </c>
    </row>
    <row r="88" spans="1:7">
      <c r="A88" s="157" t="s">
        <v>4444</v>
      </c>
      <c r="B88" s="157" t="s">
        <v>169</v>
      </c>
      <c r="C88" s="157" t="s">
        <v>293</v>
      </c>
      <c r="D88" s="157" t="s">
        <v>292</v>
      </c>
      <c r="E88" s="157" t="s">
        <v>302</v>
      </c>
      <c r="F88" s="158" t="s">
        <v>301</v>
      </c>
      <c r="G88" s="157" t="s">
        <v>64</v>
      </c>
    </row>
    <row r="89" spans="1:7">
      <c r="A89" s="157" t="s">
        <v>4444</v>
      </c>
      <c r="B89" s="157" t="s">
        <v>169</v>
      </c>
      <c r="C89" s="157" t="s">
        <v>598</v>
      </c>
      <c r="D89" s="157" t="s">
        <v>597</v>
      </c>
      <c r="E89" s="157" t="s">
        <v>606</v>
      </c>
      <c r="F89" s="158" t="s">
        <v>605</v>
      </c>
      <c r="G89" s="157">
        <v>5543429540</v>
      </c>
    </row>
    <row r="90" spans="1:7">
      <c r="A90" s="157" t="s">
        <v>127</v>
      </c>
      <c r="B90" s="157" t="s">
        <v>69</v>
      </c>
      <c r="C90" s="157" t="s">
        <v>121</v>
      </c>
      <c r="D90" s="157" t="s">
        <v>120</v>
      </c>
      <c r="E90" s="157" t="s">
        <v>132</v>
      </c>
      <c r="F90" s="157" t="s">
        <v>131</v>
      </c>
      <c r="G90" s="157">
        <v>5513428250</v>
      </c>
    </row>
    <row r="91" spans="1:7">
      <c r="A91" s="157" t="s">
        <v>4445</v>
      </c>
      <c r="B91" s="157" t="s">
        <v>69</v>
      </c>
      <c r="C91" s="157" t="s">
        <v>2690</v>
      </c>
      <c r="D91" s="157" t="s">
        <v>2690</v>
      </c>
      <c r="E91" s="157"/>
      <c r="F91" s="157"/>
      <c r="G91" s="157"/>
    </row>
    <row r="92" spans="1:7">
      <c r="A92" s="157" t="s">
        <v>4446</v>
      </c>
      <c r="B92" s="157" t="s">
        <v>69</v>
      </c>
      <c r="C92" s="157" t="s">
        <v>2676</v>
      </c>
      <c r="D92" s="157" t="s">
        <v>2675</v>
      </c>
      <c r="E92" s="157"/>
      <c r="F92" s="157"/>
      <c r="G92" s="157"/>
    </row>
    <row r="93" spans="1:7">
      <c r="A93" s="157" t="s">
        <v>4447</v>
      </c>
      <c r="B93" s="157" t="s">
        <v>69</v>
      </c>
      <c r="C93" s="157" t="s">
        <v>1346</v>
      </c>
      <c r="D93" s="157" t="s">
        <v>1345</v>
      </c>
      <c r="E93" s="157"/>
      <c r="F93" s="157"/>
      <c r="G93" s="157"/>
    </row>
    <row r="94" spans="1:7">
      <c r="A94" s="157" t="s">
        <v>4448</v>
      </c>
      <c r="B94" s="157" t="s">
        <v>1288</v>
      </c>
      <c r="C94" s="157" t="s">
        <v>598</v>
      </c>
      <c r="D94" s="157" t="s">
        <v>597</v>
      </c>
      <c r="E94" s="157"/>
      <c r="F94" s="157"/>
      <c r="G94" s="157"/>
    </row>
    <row r="95" spans="1:7">
      <c r="A95" s="157" t="s">
        <v>4449</v>
      </c>
      <c r="B95" s="157" t="s">
        <v>993</v>
      </c>
      <c r="C95" s="157" t="s">
        <v>988</v>
      </c>
      <c r="D95" s="157" t="s">
        <v>431</v>
      </c>
      <c r="E95" s="157"/>
      <c r="F95" s="157"/>
      <c r="G95" s="157"/>
    </row>
    <row r="96" spans="1:7">
      <c r="A96" s="157" t="s">
        <v>4449</v>
      </c>
      <c r="B96" s="157" t="s">
        <v>993</v>
      </c>
      <c r="C96" s="157" t="s">
        <v>988</v>
      </c>
      <c r="D96" s="157" t="s">
        <v>1008</v>
      </c>
      <c r="E96" s="157"/>
      <c r="F96" s="157"/>
      <c r="G96" s="157"/>
    </row>
    <row r="97" spans="1:7">
      <c r="A97" s="157" t="s">
        <v>4449</v>
      </c>
      <c r="B97" s="157" t="s">
        <v>993</v>
      </c>
      <c r="C97" s="157" t="s">
        <v>439</v>
      </c>
      <c r="D97" s="157" t="s">
        <v>1228</v>
      </c>
      <c r="E97" s="157"/>
      <c r="F97" s="157"/>
      <c r="G97" s="157"/>
    </row>
    <row r="98" spans="1:7">
      <c r="A98" s="157" t="s">
        <v>4449</v>
      </c>
      <c r="B98" s="157" t="s">
        <v>993</v>
      </c>
      <c r="C98" s="157" t="s">
        <v>439</v>
      </c>
      <c r="D98" s="157" t="s">
        <v>438</v>
      </c>
      <c r="E98" s="157"/>
      <c r="F98" s="157"/>
      <c r="G98" s="157"/>
    </row>
    <row r="99" spans="1:7">
      <c r="A99" s="157" t="s">
        <v>4449</v>
      </c>
      <c r="B99" s="157" t="s">
        <v>993</v>
      </c>
      <c r="C99" s="157" t="s">
        <v>988</v>
      </c>
      <c r="D99" s="157" t="s">
        <v>1276</v>
      </c>
      <c r="E99" s="157"/>
      <c r="F99" s="157"/>
      <c r="G99" s="157"/>
    </row>
    <row r="100" spans="1:7">
      <c r="A100" s="157" t="s">
        <v>4449</v>
      </c>
      <c r="B100" s="157" t="s">
        <v>993</v>
      </c>
      <c r="C100" s="157" t="s">
        <v>1976</v>
      </c>
      <c r="D100" s="157" t="s">
        <v>1975</v>
      </c>
      <c r="E100" s="157"/>
      <c r="F100" s="157"/>
      <c r="G100" s="157"/>
    </row>
    <row r="101" spans="1:7">
      <c r="A101" s="157" t="s">
        <v>4449</v>
      </c>
      <c r="B101" s="157" t="s">
        <v>993</v>
      </c>
      <c r="C101" s="157" t="s">
        <v>873</v>
      </c>
      <c r="D101" s="157" t="s">
        <v>872</v>
      </c>
      <c r="E101" s="157"/>
      <c r="F101" s="157"/>
      <c r="G101" s="157"/>
    </row>
    <row r="102" spans="1:7">
      <c r="A102" s="157" t="s">
        <v>4449</v>
      </c>
      <c r="B102" s="157" t="s">
        <v>993</v>
      </c>
      <c r="C102" s="157" t="s">
        <v>881</v>
      </c>
      <c r="D102" s="157" t="s">
        <v>880</v>
      </c>
      <c r="E102" s="157"/>
      <c r="F102" s="157"/>
      <c r="G102" s="157"/>
    </row>
    <row r="103" spans="1:7">
      <c r="A103" s="157" t="s">
        <v>4449</v>
      </c>
      <c r="B103" s="157" t="s">
        <v>993</v>
      </c>
      <c r="C103" s="157" t="s">
        <v>642</v>
      </c>
      <c r="D103" s="157" t="s">
        <v>86</v>
      </c>
      <c r="E103" s="157"/>
      <c r="F103" s="157"/>
      <c r="G103" s="157"/>
    </row>
    <row r="104" spans="1:7">
      <c r="A104" s="157" t="s">
        <v>4449</v>
      </c>
      <c r="B104" s="157" t="s">
        <v>993</v>
      </c>
      <c r="C104" s="157" t="s">
        <v>881</v>
      </c>
      <c r="D104" s="157" t="s">
        <v>1440</v>
      </c>
      <c r="E104" s="157"/>
      <c r="F104" s="157"/>
      <c r="G104" s="157"/>
    </row>
    <row r="105" spans="1:7">
      <c r="A105" s="157" t="s">
        <v>4449</v>
      </c>
      <c r="B105" s="157" t="s">
        <v>993</v>
      </c>
      <c r="C105" s="157" t="s">
        <v>223</v>
      </c>
      <c r="D105" s="157" t="s">
        <v>222</v>
      </c>
      <c r="E105" s="157" t="s">
        <v>235</v>
      </c>
      <c r="F105" s="157" t="s">
        <v>234</v>
      </c>
      <c r="G105" s="157" t="s">
        <v>236</v>
      </c>
    </row>
    <row r="106" spans="1:7">
      <c r="A106" s="157" t="s">
        <v>4449</v>
      </c>
      <c r="B106" s="157" t="s">
        <v>993</v>
      </c>
      <c r="C106" s="157" t="s">
        <v>432</v>
      </c>
      <c r="D106" s="157" t="s">
        <v>431</v>
      </c>
      <c r="E106" s="157" t="s">
        <v>235</v>
      </c>
      <c r="F106" s="157" t="s">
        <v>436</v>
      </c>
      <c r="G106" s="157" t="s">
        <v>236</v>
      </c>
    </row>
    <row r="107" spans="1:7">
      <c r="A107" s="157" t="s">
        <v>4449</v>
      </c>
      <c r="B107" s="157" t="s">
        <v>993</v>
      </c>
      <c r="C107" s="157" t="s">
        <v>439</v>
      </c>
      <c r="D107" s="157" t="s">
        <v>438</v>
      </c>
      <c r="E107" s="157" t="s">
        <v>235</v>
      </c>
      <c r="F107" s="157" t="s">
        <v>443</v>
      </c>
      <c r="G107" s="157" t="s">
        <v>236</v>
      </c>
    </row>
    <row r="108" spans="1:7">
      <c r="A108" s="157" t="s">
        <v>4449</v>
      </c>
      <c r="B108" s="157" t="s">
        <v>993</v>
      </c>
      <c r="C108" s="157" t="s">
        <v>642</v>
      </c>
      <c r="D108" s="157" t="s">
        <v>86</v>
      </c>
      <c r="E108" s="157" t="s">
        <v>235</v>
      </c>
      <c r="F108" s="157" t="s">
        <v>443</v>
      </c>
      <c r="G108" s="157" t="s">
        <v>236</v>
      </c>
    </row>
    <row r="109" spans="1:7">
      <c r="A109" s="157" t="s">
        <v>4449</v>
      </c>
      <c r="B109" s="157" t="s">
        <v>993</v>
      </c>
      <c r="C109" s="157" t="s">
        <v>642</v>
      </c>
      <c r="D109" s="157" t="s">
        <v>647</v>
      </c>
      <c r="E109" s="157"/>
      <c r="F109" s="157"/>
      <c r="G109" s="157"/>
    </row>
    <row r="110" spans="1:7">
      <c r="A110" s="157" t="s">
        <v>4449</v>
      </c>
      <c r="B110" s="157" t="s">
        <v>993</v>
      </c>
      <c r="C110" s="157" t="s">
        <v>642</v>
      </c>
      <c r="D110" s="157" t="s">
        <v>648</v>
      </c>
      <c r="E110" s="157"/>
      <c r="F110" s="157"/>
      <c r="G110" s="157" t="s">
        <v>651</v>
      </c>
    </row>
    <row r="111" spans="1:7">
      <c r="A111" s="157" t="s">
        <v>2574</v>
      </c>
      <c r="B111" s="157" t="s">
        <v>69</v>
      </c>
      <c r="C111" s="157" t="s">
        <v>2575</v>
      </c>
      <c r="D111" s="157" t="s">
        <v>2574</v>
      </c>
      <c r="E111" s="157" t="s">
        <v>2578</v>
      </c>
      <c r="F111" s="157"/>
      <c r="G111" s="157"/>
    </row>
    <row r="112" spans="1:7">
      <c r="A112" s="157" t="s">
        <v>4450</v>
      </c>
      <c r="B112" s="157" t="s">
        <v>69</v>
      </c>
      <c r="C112" s="157"/>
      <c r="D112" s="157" t="s">
        <v>2250</v>
      </c>
      <c r="E112" s="157"/>
      <c r="F112" s="157"/>
      <c r="G112" s="157"/>
    </row>
    <row r="113" spans="1:7">
      <c r="A113" s="157" t="s">
        <v>2689</v>
      </c>
      <c r="B113" s="157" t="s">
        <v>69</v>
      </c>
      <c r="C113" s="157" t="s">
        <v>2684</v>
      </c>
      <c r="D113" s="157" t="s">
        <v>2684</v>
      </c>
      <c r="E113" s="157"/>
      <c r="F113" s="157"/>
      <c r="G113" s="157"/>
    </row>
    <row r="114" spans="1:7">
      <c r="A114" s="157" t="s">
        <v>2689</v>
      </c>
      <c r="B114" s="157" t="s">
        <v>69</v>
      </c>
      <c r="C114" s="157" t="s">
        <v>340</v>
      </c>
      <c r="D114" s="157" t="s">
        <v>339</v>
      </c>
      <c r="E114" s="157"/>
      <c r="F114" s="157" t="s">
        <v>345</v>
      </c>
      <c r="G114" s="157" t="s">
        <v>346</v>
      </c>
    </row>
    <row r="115" spans="1:7">
      <c r="A115" s="157" t="s">
        <v>4451</v>
      </c>
      <c r="B115" s="157" t="s">
        <v>69</v>
      </c>
      <c r="C115" s="157" t="s">
        <v>1942</v>
      </c>
      <c r="D115" s="157" t="s">
        <v>1941</v>
      </c>
      <c r="E115" s="157"/>
      <c r="F115" s="157"/>
      <c r="G115" s="157"/>
    </row>
    <row r="116" spans="1:7">
      <c r="A116" s="157" t="s">
        <v>4452</v>
      </c>
      <c r="B116" s="157" t="s">
        <v>69</v>
      </c>
      <c r="C116" s="157" t="s">
        <v>2750</v>
      </c>
      <c r="D116" s="157" t="s">
        <v>2749</v>
      </c>
      <c r="E116" s="157"/>
      <c r="F116" s="157"/>
      <c r="G116" s="157"/>
    </row>
    <row r="117" spans="1:7">
      <c r="A117" s="157" t="s">
        <v>4453</v>
      </c>
      <c r="B117" s="157" t="s">
        <v>3342</v>
      </c>
      <c r="C117" s="157" t="s">
        <v>394</v>
      </c>
      <c r="D117" s="157" t="s">
        <v>393</v>
      </c>
      <c r="E117" s="157" t="s">
        <v>401</v>
      </c>
      <c r="F117" s="158" t="s">
        <v>400</v>
      </c>
      <c r="G117" s="157">
        <v>5539078155</v>
      </c>
    </row>
    <row r="118" spans="1:7">
      <c r="A118" s="157" t="s">
        <v>4453</v>
      </c>
      <c r="B118" s="157" t="s">
        <v>3342</v>
      </c>
      <c r="C118" s="157" t="s">
        <v>3320</v>
      </c>
      <c r="D118" s="157" t="s">
        <v>1467</v>
      </c>
      <c r="E118" s="157" t="s">
        <v>3351</v>
      </c>
      <c r="F118" s="157" t="s">
        <v>3352</v>
      </c>
      <c r="G118" s="157" t="s">
        <v>3353</v>
      </c>
    </row>
    <row r="119" spans="1:7">
      <c r="A119" s="157" t="s">
        <v>4453</v>
      </c>
      <c r="B119" s="157" t="s">
        <v>3342</v>
      </c>
      <c r="C119" s="157" t="s">
        <v>3320</v>
      </c>
      <c r="D119" s="157" t="s">
        <v>1460</v>
      </c>
      <c r="E119" s="157" t="s">
        <v>3351</v>
      </c>
      <c r="F119" s="157" t="s">
        <v>3352</v>
      </c>
      <c r="G119" s="157" t="s">
        <v>3353</v>
      </c>
    </row>
    <row r="120" spans="1:7">
      <c r="A120" s="157" t="s">
        <v>4453</v>
      </c>
      <c r="B120" s="157" t="s">
        <v>3342</v>
      </c>
      <c r="C120" s="157" t="s">
        <v>3320</v>
      </c>
      <c r="D120" s="157" t="s">
        <v>3361</v>
      </c>
      <c r="E120" s="157" t="s">
        <v>3351</v>
      </c>
      <c r="F120" s="157" t="s">
        <v>3352</v>
      </c>
      <c r="G120" s="157" t="s">
        <v>3353</v>
      </c>
    </row>
    <row r="121" spans="1:7">
      <c r="A121" s="157" t="s">
        <v>4453</v>
      </c>
      <c r="B121" s="157" t="s">
        <v>3342</v>
      </c>
      <c r="C121" s="157" t="s">
        <v>3320</v>
      </c>
      <c r="D121" s="157" t="s">
        <v>519</v>
      </c>
      <c r="E121" s="157" t="s">
        <v>3351</v>
      </c>
      <c r="F121" s="157" t="s">
        <v>3352</v>
      </c>
      <c r="G121" s="157" t="s">
        <v>3353</v>
      </c>
    </row>
    <row r="122" spans="1:7">
      <c r="A122" s="157" t="s">
        <v>4453</v>
      </c>
      <c r="B122" s="157" t="s">
        <v>3342</v>
      </c>
      <c r="C122" s="157" t="s">
        <v>3320</v>
      </c>
      <c r="D122" s="157" t="s">
        <v>3373</v>
      </c>
      <c r="E122" s="157" t="s">
        <v>3351</v>
      </c>
      <c r="F122" s="157" t="s">
        <v>3352</v>
      </c>
      <c r="G122" s="157" t="s">
        <v>3353</v>
      </c>
    </row>
    <row r="123" spans="1:7">
      <c r="A123" s="157" t="s">
        <v>4453</v>
      </c>
      <c r="B123" s="157" t="s">
        <v>3342</v>
      </c>
      <c r="C123" s="157" t="s">
        <v>3320</v>
      </c>
      <c r="D123" s="157" t="s">
        <v>1727</v>
      </c>
      <c r="E123" s="157" t="s">
        <v>3351</v>
      </c>
      <c r="F123" s="157" t="s">
        <v>3352</v>
      </c>
      <c r="G123" s="157" t="s">
        <v>3353</v>
      </c>
    </row>
    <row r="124" spans="1:7">
      <c r="A124" s="157" t="s">
        <v>4453</v>
      </c>
      <c r="B124" s="157" t="s">
        <v>3342</v>
      </c>
      <c r="C124" s="157" t="s">
        <v>3320</v>
      </c>
      <c r="D124" s="157" t="s">
        <v>3383</v>
      </c>
      <c r="E124" s="157" t="s">
        <v>3351</v>
      </c>
      <c r="F124" s="157" t="s">
        <v>3352</v>
      </c>
      <c r="G124" s="157" t="s">
        <v>3353</v>
      </c>
    </row>
    <row r="125" spans="1:7">
      <c r="A125" s="157" t="s">
        <v>4453</v>
      </c>
      <c r="B125" s="157" t="s">
        <v>3342</v>
      </c>
      <c r="C125" s="157" t="s">
        <v>3320</v>
      </c>
      <c r="D125" s="157" t="s">
        <v>3390</v>
      </c>
      <c r="E125" s="157" t="s">
        <v>3351</v>
      </c>
      <c r="F125" s="157" t="s">
        <v>3352</v>
      </c>
      <c r="G125" s="157" t="s">
        <v>3353</v>
      </c>
    </row>
    <row r="126" spans="1:7">
      <c r="A126" s="157" t="s">
        <v>4453</v>
      </c>
      <c r="B126" s="157" t="s">
        <v>3342</v>
      </c>
      <c r="C126" s="157" t="s">
        <v>3320</v>
      </c>
      <c r="D126" s="157" t="s">
        <v>3398</v>
      </c>
      <c r="E126" s="157" t="s">
        <v>3351</v>
      </c>
      <c r="F126" s="157" t="s">
        <v>3352</v>
      </c>
      <c r="G126" s="157" t="s">
        <v>3353</v>
      </c>
    </row>
    <row r="127" spans="1:7">
      <c r="A127" s="157" t="s">
        <v>4453</v>
      </c>
      <c r="B127" s="157" t="s">
        <v>3342</v>
      </c>
      <c r="C127" s="157" t="s">
        <v>3320</v>
      </c>
      <c r="D127" s="157" t="s">
        <v>3403</v>
      </c>
      <c r="E127" s="157" t="s">
        <v>3351</v>
      </c>
      <c r="F127" s="157" t="s">
        <v>3352</v>
      </c>
      <c r="G127" s="157" t="s">
        <v>3353</v>
      </c>
    </row>
    <row r="128" spans="1:7">
      <c r="A128" s="157" t="s">
        <v>4453</v>
      </c>
      <c r="B128" s="157" t="s">
        <v>3342</v>
      </c>
      <c r="C128" s="157" t="s">
        <v>3320</v>
      </c>
      <c r="D128" s="157" t="s">
        <v>3409</v>
      </c>
      <c r="E128" s="157" t="s">
        <v>3351</v>
      </c>
      <c r="F128" s="157" t="s">
        <v>3352</v>
      </c>
      <c r="G128" s="157" t="s">
        <v>3353</v>
      </c>
    </row>
    <row r="129" spans="1:7">
      <c r="A129" s="157" t="s">
        <v>4453</v>
      </c>
      <c r="B129" s="157" t="s">
        <v>3342</v>
      </c>
      <c r="C129" s="157" t="s">
        <v>3320</v>
      </c>
      <c r="D129" s="157" t="s">
        <v>3415</v>
      </c>
      <c r="E129" s="157" t="s">
        <v>3351</v>
      </c>
      <c r="F129" s="157" t="s">
        <v>3352</v>
      </c>
      <c r="G129" s="157" t="s">
        <v>3353</v>
      </c>
    </row>
    <row r="130" spans="1:7">
      <c r="A130" s="157" t="s">
        <v>4453</v>
      </c>
      <c r="B130" s="157" t="s">
        <v>3342</v>
      </c>
      <c r="C130" s="157" t="s">
        <v>3320</v>
      </c>
      <c r="D130" s="157" t="s">
        <v>3419</v>
      </c>
      <c r="E130" s="157" t="s">
        <v>3351</v>
      </c>
      <c r="F130" s="157" t="s">
        <v>3352</v>
      </c>
      <c r="G130" s="157" t="s">
        <v>3353</v>
      </c>
    </row>
    <row r="131" spans="1:7">
      <c r="A131" s="157" t="s">
        <v>4453</v>
      </c>
      <c r="B131" s="157" t="s">
        <v>3342</v>
      </c>
      <c r="C131" s="157" t="s">
        <v>4134</v>
      </c>
      <c r="D131" s="157" t="s">
        <v>3320</v>
      </c>
      <c r="E131" s="157" t="s">
        <v>4117</v>
      </c>
      <c r="F131" s="157" t="s">
        <v>4118</v>
      </c>
      <c r="G131" s="157"/>
    </row>
    <row r="132" spans="1:7">
      <c r="A132" s="157" t="s">
        <v>862</v>
      </c>
      <c r="B132" s="157" t="s">
        <v>69</v>
      </c>
      <c r="C132" s="157" t="s">
        <v>853</v>
      </c>
      <c r="D132" s="157" t="s">
        <v>852</v>
      </c>
      <c r="E132" s="157"/>
      <c r="F132" s="157"/>
      <c r="G132" s="157"/>
    </row>
    <row r="133" spans="1:7">
      <c r="A133" s="157" t="s">
        <v>4454</v>
      </c>
      <c r="B133" s="157" t="s">
        <v>263</v>
      </c>
      <c r="C133" s="157" t="s">
        <v>258</v>
      </c>
      <c r="D133" s="157" t="s">
        <v>257</v>
      </c>
      <c r="E133" s="157" t="s">
        <v>270</v>
      </c>
      <c r="F133" s="157" t="s">
        <v>269</v>
      </c>
      <c r="G133" s="157" t="s">
        <v>271</v>
      </c>
    </row>
    <row r="134" spans="1:7">
      <c r="A134" s="157" t="s">
        <v>4454</v>
      </c>
      <c r="B134" s="157" t="s">
        <v>263</v>
      </c>
      <c r="C134" s="157" t="s">
        <v>274</v>
      </c>
      <c r="D134" s="157" t="s">
        <v>273</v>
      </c>
      <c r="E134" s="157" t="s">
        <v>270</v>
      </c>
      <c r="F134" s="157" t="s">
        <v>269</v>
      </c>
      <c r="G134" s="157" t="s">
        <v>271</v>
      </c>
    </row>
    <row r="135" spans="1:7">
      <c r="A135" s="157" t="s">
        <v>4454</v>
      </c>
      <c r="B135" s="157" t="s">
        <v>263</v>
      </c>
      <c r="C135" s="157"/>
      <c r="D135" s="157" t="s">
        <v>2984</v>
      </c>
      <c r="E135" s="157"/>
      <c r="F135" s="157"/>
      <c r="G135" s="157"/>
    </row>
    <row r="136" spans="1:7">
      <c r="A136" s="157" t="s">
        <v>4454</v>
      </c>
      <c r="B136" s="157" t="s">
        <v>263</v>
      </c>
      <c r="C136" s="157" t="s">
        <v>258</v>
      </c>
      <c r="D136" s="157" t="s">
        <v>257</v>
      </c>
      <c r="E136" s="157"/>
      <c r="F136" s="157"/>
      <c r="G136" s="157"/>
    </row>
    <row r="137" spans="1:7">
      <c r="A137" s="157" t="s">
        <v>4454</v>
      </c>
      <c r="B137" s="157" t="s">
        <v>263</v>
      </c>
      <c r="C137" s="157" t="s">
        <v>1889</v>
      </c>
      <c r="D137" s="157" t="s">
        <v>1888</v>
      </c>
      <c r="E137" s="157"/>
      <c r="F137" s="157"/>
      <c r="G137" s="157"/>
    </row>
    <row r="138" spans="1:7">
      <c r="A138" s="157" t="s">
        <v>4454</v>
      </c>
      <c r="B138" s="157" t="s">
        <v>263</v>
      </c>
      <c r="C138" s="157" t="s">
        <v>1850</v>
      </c>
      <c r="D138" s="157" t="s">
        <v>1849</v>
      </c>
      <c r="E138" s="157"/>
      <c r="F138" s="157"/>
      <c r="G138" s="157"/>
    </row>
    <row r="139" spans="1:7">
      <c r="A139" s="157" t="s">
        <v>361</v>
      </c>
      <c r="B139" s="157" t="s">
        <v>182</v>
      </c>
      <c r="C139" s="157" t="s">
        <v>2200</v>
      </c>
      <c r="D139" s="157" t="s">
        <v>1941</v>
      </c>
      <c r="E139" s="157"/>
      <c r="F139" s="157"/>
      <c r="G139" s="157"/>
    </row>
    <row r="140" spans="1:7">
      <c r="A140" s="157" t="s">
        <v>361</v>
      </c>
      <c r="B140" s="157" t="s">
        <v>182</v>
      </c>
      <c r="C140" s="157" t="s">
        <v>2216</v>
      </c>
      <c r="D140" s="157" t="s">
        <v>2214</v>
      </c>
      <c r="E140" s="157"/>
      <c r="F140" s="157"/>
      <c r="G140" s="157"/>
    </row>
    <row r="141" spans="1:7">
      <c r="A141" s="157" t="s">
        <v>361</v>
      </c>
      <c r="B141" s="157" t="s">
        <v>182</v>
      </c>
      <c r="C141" s="157" t="s">
        <v>359</v>
      </c>
      <c r="D141" s="157" t="s">
        <v>358</v>
      </c>
      <c r="E141" s="157" t="s">
        <v>365</v>
      </c>
      <c r="F141" s="157" t="s">
        <v>364</v>
      </c>
      <c r="G141" s="157" t="s">
        <v>366</v>
      </c>
    </row>
    <row r="142" spans="1:7">
      <c r="A142" s="157" t="s">
        <v>361</v>
      </c>
      <c r="B142" s="157" t="s">
        <v>182</v>
      </c>
      <c r="C142" s="157" t="s">
        <v>591</v>
      </c>
      <c r="D142" s="157" t="s">
        <v>590</v>
      </c>
      <c r="E142" s="157" t="s">
        <v>596</v>
      </c>
      <c r="F142" s="158" t="s">
        <v>595</v>
      </c>
      <c r="G142" s="157">
        <v>5579500996</v>
      </c>
    </row>
    <row r="143" spans="1:7">
      <c r="A143" s="157" t="s">
        <v>2797</v>
      </c>
      <c r="B143" s="157" t="s">
        <v>658</v>
      </c>
      <c r="C143" s="157" t="s">
        <v>2791</v>
      </c>
      <c r="D143" s="157" t="s">
        <v>2790</v>
      </c>
      <c r="E143" s="157"/>
      <c r="F143" s="157"/>
      <c r="G143" s="157"/>
    </row>
    <row r="144" spans="1:7">
      <c r="A144" s="157" t="s">
        <v>2797</v>
      </c>
      <c r="B144" s="157" t="s">
        <v>658</v>
      </c>
      <c r="C144" s="157" t="s">
        <v>1568</v>
      </c>
      <c r="D144" s="157" t="s">
        <v>1567</v>
      </c>
      <c r="E144" s="157"/>
      <c r="F144" s="157"/>
      <c r="G144" s="157"/>
    </row>
    <row r="145" spans="1:7">
      <c r="A145" s="157" t="s">
        <v>2797</v>
      </c>
      <c r="B145" s="157" t="s">
        <v>658</v>
      </c>
      <c r="C145" s="157" t="s">
        <v>2437</v>
      </c>
      <c r="D145" s="157" t="s">
        <v>2436</v>
      </c>
      <c r="E145" s="157"/>
      <c r="F145" s="157"/>
      <c r="G145" s="157"/>
    </row>
    <row r="146" spans="1:7">
      <c r="A146" s="157" t="s">
        <v>4063</v>
      </c>
      <c r="B146" s="157" t="s">
        <v>309</v>
      </c>
      <c r="C146" s="157" t="s">
        <v>3320</v>
      </c>
      <c r="D146" s="157" t="s">
        <v>4064</v>
      </c>
      <c r="E146" s="157" t="s">
        <v>4069</v>
      </c>
      <c r="F146" s="157" t="s">
        <v>4070</v>
      </c>
      <c r="G146" s="157" t="s">
        <v>4071</v>
      </c>
    </row>
    <row r="147" spans="1:7">
      <c r="A147" s="157" t="s">
        <v>4063</v>
      </c>
      <c r="B147" s="157" t="s">
        <v>309</v>
      </c>
      <c r="C147" s="157" t="s">
        <v>3320</v>
      </c>
      <c r="D147" s="157" t="s">
        <v>4073</v>
      </c>
      <c r="E147" s="157" t="s">
        <v>4069</v>
      </c>
      <c r="F147" s="157" t="s">
        <v>4070</v>
      </c>
      <c r="G147" s="157" t="s">
        <v>4071</v>
      </c>
    </row>
    <row r="148" spans="1:7">
      <c r="A148" s="157" t="s">
        <v>4063</v>
      </c>
      <c r="B148" s="157" t="s">
        <v>309</v>
      </c>
      <c r="C148" s="157" t="s">
        <v>3320</v>
      </c>
      <c r="D148" s="157" t="s">
        <v>4078</v>
      </c>
      <c r="E148" s="157" t="s">
        <v>4069</v>
      </c>
      <c r="F148" s="157" t="s">
        <v>4070</v>
      </c>
      <c r="G148" s="157" t="s">
        <v>4071</v>
      </c>
    </row>
    <row r="149" spans="1:7">
      <c r="A149" s="157" t="s">
        <v>4063</v>
      </c>
      <c r="B149" s="157" t="s">
        <v>309</v>
      </c>
      <c r="C149" s="157" t="s">
        <v>3320</v>
      </c>
      <c r="D149" s="157" t="s">
        <v>4081</v>
      </c>
      <c r="E149" s="157" t="s">
        <v>4069</v>
      </c>
      <c r="F149" s="157" t="s">
        <v>4070</v>
      </c>
      <c r="G149" s="157" t="s">
        <v>4071</v>
      </c>
    </row>
    <row r="150" spans="1:7">
      <c r="A150" s="157" t="s">
        <v>4063</v>
      </c>
      <c r="B150" s="157" t="s">
        <v>309</v>
      </c>
      <c r="C150" s="157" t="s">
        <v>3320</v>
      </c>
      <c r="D150" s="157" t="s">
        <v>4084</v>
      </c>
      <c r="E150" s="157" t="s">
        <v>4069</v>
      </c>
      <c r="F150" s="157" t="s">
        <v>4070</v>
      </c>
      <c r="G150" s="157" t="s">
        <v>4071</v>
      </c>
    </row>
    <row r="151" spans="1:7">
      <c r="A151" s="157" t="s">
        <v>4063</v>
      </c>
      <c r="B151" s="157" t="s">
        <v>309</v>
      </c>
      <c r="C151" s="157" t="s">
        <v>3320</v>
      </c>
      <c r="D151" s="157" t="s">
        <v>4086</v>
      </c>
      <c r="E151" s="157" t="s">
        <v>4069</v>
      </c>
      <c r="F151" s="157" t="s">
        <v>4070</v>
      </c>
      <c r="G151" s="157" t="s">
        <v>4071</v>
      </c>
    </row>
    <row r="152" spans="1:7">
      <c r="A152" s="157" t="s">
        <v>4063</v>
      </c>
      <c r="B152" s="157" t="s">
        <v>309</v>
      </c>
      <c r="C152" s="157" t="s">
        <v>3320</v>
      </c>
      <c r="D152" s="157" t="s">
        <v>4088</v>
      </c>
      <c r="E152" s="157" t="s">
        <v>4069</v>
      </c>
      <c r="F152" s="157" t="s">
        <v>4070</v>
      </c>
      <c r="G152" s="157" t="s">
        <v>4071</v>
      </c>
    </row>
    <row r="153" spans="1:7">
      <c r="A153" s="157" t="s">
        <v>4063</v>
      </c>
      <c r="B153" s="157" t="s">
        <v>309</v>
      </c>
      <c r="C153" s="157" t="s">
        <v>1183</v>
      </c>
      <c r="D153" s="157" t="s">
        <v>622</v>
      </c>
      <c r="E153" s="157"/>
      <c r="F153" s="157"/>
      <c r="G153" s="157"/>
    </row>
    <row r="154" spans="1:7">
      <c r="A154" s="157" t="s">
        <v>4063</v>
      </c>
      <c r="B154" s="157" t="s">
        <v>309</v>
      </c>
      <c r="C154" s="157" t="s">
        <v>1521</v>
      </c>
      <c r="D154" s="157" t="s">
        <v>1520</v>
      </c>
      <c r="E154" s="157"/>
      <c r="F154" s="157"/>
      <c r="G154" s="157"/>
    </row>
    <row r="155" spans="1:7">
      <c r="A155" s="157" t="s">
        <v>4063</v>
      </c>
      <c r="B155" s="157" t="s">
        <v>309</v>
      </c>
      <c r="C155" s="157" t="s">
        <v>1183</v>
      </c>
      <c r="D155" s="157" t="s">
        <v>1718</v>
      </c>
      <c r="E155" s="157"/>
      <c r="F155" s="157"/>
      <c r="G155" s="157"/>
    </row>
    <row r="156" spans="1:7">
      <c r="A156" s="157" t="s">
        <v>4063</v>
      </c>
      <c r="B156" s="157" t="s">
        <v>309</v>
      </c>
      <c r="C156" s="157" t="s">
        <v>1183</v>
      </c>
      <c r="D156" s="157" t="s">
        <v>1900</v>
      </c>
      <c r="E156" s="157"/>
      <c r="F156" s="157"/>
      <c r="G156" s="157"/>
    </row>
    <row r="157" spans="1:7">
      <c r="A157" s="157" t="s">
        <v>4063</v>
      </c>
      <c r="B157" s="157" t="s">
        <v>309</v>
      </c>
      <c r="C157" s="157" t="s">
        <v>2074</v>
      </c>
      <c r="D157" s="157" t="s">
        <v>304</v>
      </c>
      <c r="E157" s="157"/>
      <c r="F157" s="157"/>
      <c r="G157" s="157"/>
    </row>
    <row r="158" spans="1:7">
      <c r="A158" s="157" t="s">
        <v>4063</v>
      </c>
      <c r="B158" s="157" t="s">
        <v>309</v>
      </c>
      <c r="C158" s="157" t="s">
        <v>305</v>
      </c>
      <c r="D158" s="157" t="s">
        <v>304</v>
      </c>
      <c r="E158" s="157" t="s">
        <v>313</v>
      </c>
      <c r="F158" s="157" t="s">
        <v>312</v>
      </c>
      <c r="G158" s="157" t="s">
        <v>314</v>
      </c>
    </row>
    <row r="159" spans="1:7">
      <c r="A159" s="157" t="s">
        <v>4063</v>
      </c>
      <c r="B159" s="157" t="s">
        <v>309</v>
      </c>
      <c r="C159" s="157" t="s">
        <v>305</v>
      </c>
      <c r="D159" s="157" t="s">
        <v>622</v>
      </c>
      <c r="E159" s="157" t="s">
        <v>627</v>
      </c>
      <c r="F159" s="157" t="s">
        <v>626</v>
      </c>
      <c r="G159" s="157">
        <v>5553955100</v>
      </c>
    </row>
    <row r="160" spans="1:7">
      <c r="A160" s="157" t="s">
        <v>4063</v>
      </c>
      <c r="B160" s="157" t="s">
        <v>309</v>
      </c>
      <c r="C160" s="157" t="s">
        <v>1373</v>
      </c>
      <c r="D160" s="157" t="s">
        <v>1372</v>
      </c>
      <c r="E160" s="157"/>
      <c r="F160" s="157"/>
      <c r="G160" s="157"/>
    </row>
    <row r="161" spans="1:7">
      <c r="A161" s="157" t="s">
        <v>4063</v>
      </c>
      <c r="B161" s="157" t="s">
        <v>309</v>
      </c>
      <c r="C161" s="157" t="s">
        <v>1373</v>
      </c>
      <c r="D161" s="157" t="s">
        <v>1391</v>
      </c>
      <c r="E161" s="157"/>
      <c r="F161" s="157"/>
      <c r="G161" s="157"/>
    </row>
    <row r="162" spans="1:7">
      <c r="A162" s="157" t="s">
        <v>4130</v>
      </c>
      <c r="B162" s="157" t="s">
        <v>182</v>
      </c>
      <c r="C162" s="157" t="s">
        <v>4131</v>
      </c>
      <c r="D162" s="157" t="s">
        <v>3320</v>
      </c>
      <c r="E162" s="157" t="s">
        <v>4117</v>
      </c>
      <c r="F162" s="157" t="s">
        <v>4118</v>
      </c>
      <c r="G162" s="157"/>
    </row>
    <row r="163" spans="1:7">
      <c r="A163" s="157" t="s">
        <v>242</v>
      </c>
      <c r="B163" s="157" t="s">
        <v>765</v>
      </c>
      <c r="C163" s="157" t="s">
        <v>239</v>
      </c>
      <c r="D163" s="157" t="s">
        <v>238</v>
      </c>
      <c r="E163" s="157" t="s">
        <v>773</v>
      </c>
      <c r="F163" s="157"/>
      <c r="G163" s="157"/>
    </row>
    <row r="164" spans="1:7">
      <c r="A164" s="157" t="s">
        <v>242</v>
      </c>
      <c r="B164" s="157" t="s">
        <v>154</v>
      </c>
      <c r="C164" s="157" t="s">
        <v>239</v>
      </c>
      <c r="D164" s="157" t="s">
        <v>238</v>
      </c>
      <c r="E164" s="157" t="s">
        <v>248</v>
      </c>
      <c r="F164" s="157" t="s">
        <v>247</v>
      </c>
      <c r="G164" s="157" t="s">
        <v>249</v>
      </c>
    </row>
    <row r="165" spans="1:7">
      <c r="A165" s="157" t="s">
        <v>4455</v>
      </c>
      <c r="B165" s="157" t="s">
        <v>69</v>
      </c>
      <c r="C165" s="157" t="s">
        <v>2486</v>
      </c>
      <c r="D165" s="157" t="s">
        <v>2485</v>
      </c>
      <c r="E165" s="157"/>
      <c r="F165" s="157"/>
      <c r="G165" s="157"/>
    </row>
    <row r="166" spans="1:7">
      <c r="A166" s="157" t="s">
        <v>4456</v>
      </c>
      <c r="B166" s="157" t="s">
        <v>613</v>
      </c>
      <c r="C166" s="157" t="s">
        <v>2993</v>
      </c>
      <c r="D166" s="157"/>
      <c r="E166" s="157"/>
      <c r="F166" s="157"/>
      <c r="G166" s="157"/>
    </row>
    <row r="167" spans="1:7">
      <c r="A167" s="157" t="s">
        <v>4457</v>
      </c>
      <c r="B167" s="157" t="s">
        <v>69</v>
      </c>
      <c r="C167" s="157" t="s">
        <v>1404</v>
      </c>
      <c r="D167" s="157" t="s">
        <v>1403</v>
      </c>
      <c r="E167" s="157"/>
      <c r="F167" s="157"/>
      <c r="G167" s="157"/>
    </row>
    <row r="168" spans="1:7">
      <c r="A168" s="157" t="s">
        <v>1561</v>
      </c>
      <c r="B168" s="157" t="s">
        <v>1560</v>
      </c>
      <c r="C168" s="157" t="s">
        <v>1553</v>
      </c>
      <c r="D168" s="157" t="s">
        <v>1552</v>
      </c>
      <c r="E168" s="157"/>
      <c r="F168" s="157"/>
      <c r="G168" s="157"/>
    </row>
    <row r="169" spans="1:7">
      <c r="A169" s="157" t="s">
        <v>1561</v>
      </c>
      <c r="B169" s="157" t="s">
        <v>1560</v>
      </c>
      <c r="C169" s="157" t="s">
        <v>2833</v>
      </c>
      <c r="D169" s="157" t="s">
        <v>2832</v>
      </c>
      <c r="E169" s="157"/>
      <c r="F169" s="157"/>
      <c r="G169" s="157"/>
    </row>
    <row r="170" spans="1:7">
      <c r="A170" s="157" t="s">
        <v>1561</v>
      </c>
      <c r="B170" s="157" t="s">
        <v>1560</v>
      </c>
      <c r="C170" s="157"/>
      <c r="D170" s="157" t="s">
        <v>2951</v>
      </c>
      <c r="E170" s="157"/>
      <c r="F170" s="157"/>
      <c r="G170" s="157"/>
    </row>
    <row r="171" spans="1:7">
      <c r="A171" s="157" t="s">
        <v>1561</v>
      </c>
      <c r="B171" s="157" t="s">
        <v>1560</v>
      </c>
      <c r="C171" s="157"/>
      <c r="D171" s="157" t="s">
        <v>2951</v>
      </c>
      <c r="E171" s="157"/>
      <c r="F171" s="157"/>
      <c r="G171" s="157"/>
    </row>
    <row r="172" spans="1:7">
      <c r="A172" s="157" t="s">
        <v>1561</v>
      </c>
      <c r="B172" s="157" t="s">
        <v>1560</v>
      </c>
      <c r="C172" s="157"/>
      <c r="D172" s="157" t="s">
        <v>2951</v>
      </c>
      <c r="E172" s="157"/>
      <c r="F172" s="157"/>
      <c r="G172" s="157"/>
    </row>
    <row r="173" spans="1:7">
      <c r="A173" s="157" t="s">
        <v>1561</v>
      </c>
      <c r="B173" s="157" t="s">
        <v>1560</v>
      </c>
      <c r="C173" s="157" t="s">
        <v>2762</v>
      </c>
      <c r="D173" s="157" t="s">
        <v>2761</v>
      </c>
      <c r="E173" s="157"/>
      <c r="F173" s="157"/>
      <c r="G173" s="157"/>
    </row>
    <row r="174" spans="1:7">
      <c r="A174" s="157" t="s">
        <v>3023</v>
      </c>
      <c r="B174" s="157" t="s">
        <v>3021</v>
      </c>
      <c r="C174" s="157" t="s">
        <v>239</v>
      </c>
      <c r="D174" s="157" t="s">
        <v>238</v>
      </c>
      <c r="E174" s="157"/>
      <c r="F174" s="157"/>
      <c r="G174" s="157"/>
    </row>
    <row r="175" spans="1:7">
      <c r="A175" s="157" t="s">
        <v>4458</v>
      </c>
      <c r="B175" s="157" t="s">
        <v>69</v>
      </c>
      <c r="C175" s="157" t="s">
        <v>1587</v>
      </c>
      <c r="D175" s="157" t="s">
        <v>1586</v>
      </c>
      <c r="E175" s="157"/>
      <c r="F175" s="157"/>
      <c r="G175" s="157"/>
    </row>
    <row r="176" spans="1:7">
      <c r="A176" s="157" t="s">
        <v>4459</v>
      </c>
      <c r="B176" s="157" t="s">
        <v>182</v>
      </c>
      <c r="C176" s="157" t="s">
        <v>1541</v>
      </c>
      <c r="D176" s="157" t="s">
        <v>2706</v>
      </c>
      <c r="E176" s="157"/>
      <c r="F176" s="157"/>
      <c r="G176" s="157"/>
    </row>
    <row r="177" spans="1:7">
      <c r="A177" s="157" t="s">
        <v>4460</v>
      </c>
      <c r="B177" s="157" t="s">
        <v>469</v>
      </c>
      <c r="C177" s="157" t="s">
        <v>996</v>
      </c>
      <c r="D177" s="157" t="s">
        <v>995</v>
      </c>
      <c r="E177" s="157"/>
      <c r="F177" s="157"/>
      <c r="G177" s="157"/>
    </row>
    <row r="178" spans="1:7">
      <c r="A178" s="157" t="s">
        <v>4461</v>
      </c>
      <c r="B178" s="157" t="s">
        <v>69</v>
      </c>
      <c r="C178" s="157" t="s">
        <v>2344</v>
      </c>
      <c r="D178" s="157" t="s">
        <v>339</v>
      </c>
      <c r="E178" s="157"/>
      <c r="F178" s="157"/>
      <c r="G178" s="157"/>
    </row>
    <row r="179" spans="1:7">
      <c r="A179" s="157" t="s">
        <v>4462</v>
      </c>
      <c r="B179" s="157" t="s">
        <v>69</v>
      </c>
      <c r="C179" s="157" t="s">
        <v>1413</v>
      </c>
      <c r="D179" s="157" t="s">
        <v>1412</v>
      </c>
      <c r="E179" s="157"/>
      <c r="F179" s="157"/>
      <c r="G179" s="157"/>
    </row>
    <row r="180" spans="1:7">
      <c r="A180" s="157" t="s">
        <v>4462</v>
      </c>
      <c r="B180" s="157" t="s">
        <v>69</v>
      </c>
      <c r="C180" s="157" t="s">
        <v>1420</v>
      </c>
      <c r="D180" s="157" t="s">
        <v>1419</v>
      </c>
      <c r="E180" s="157"/>
      <c r="F180" s="157"/>
      <c r="G180" s="157"/>
    </row>
    <row r="181" spans="1:7">
      <c r="A181" s="157" t="s">
        <v>4462</v>
      </c>
      <c r="B181" s="157" t="s">
        <v>69</v>
      </c>
      <c r="C181" s="157" t="s">
        <v>1473</v>
      </c>
      <c r="D181" s="157" t="s">
        <v>1472</v>
      </c>
      <c r="E181" s="157"/>
      <c r="F181" s="157"/>
      <c r="G181" s="157"/>
    </row>
    <row r="182" spans="1:7">
      <c r="A182" s="157" t="s">
        <v>4462</v>
      </c>
      <c r="B182" s="157" t="s">
        <v>69</v>
      </c>
      <c r="C182" s="157" t="s">
        <v>1726</v>
      </c>
      <c r="D182" s="157" t="s">
        <v>1725</v>
      </c>
      <c r="E182" s="157"/>
      <c r="F182" s="157"/>
      <c r="G182" s="157"/>
    </row>
    <row r="183" spans="1:7">
      <c r="A183" s="157" t="s">
        <v>198</v>
      </c>
      <c r="B183" s="157" t="s">
        <v>658</v>
      </c>
      <c r="C183" s="157" t="s">
        <v>841</v>
      </c>
      <c r="D183" s="157" t="s">
        <v>196</v>
      </c>
      <c r="E183" s="157"/>
      <c r="F183" s="157"/>
      <c r="G183" s="157"/>
    </row>
    <row r="184" spans="1:7">
      <c r="A184" s="157" t="s">
        <v>198</v>
      </c>
      <c r="B184" s="157" t="s">
        <v>658</v>
      </c>
      <c r="C184" s="157" t="s">
        <v>841</v>
      </c>
      <c r="D184" s="157" t="s">
        <v>316</v>
      </c>
      <c r="E184" s="157"/>
      <c r="F184" s="157"/>
      <c r="G184" s="157"/>
    </row>
    <row r="185" spans="1:7">
      <c r="A185" s="157" t="s">
        <v>198</v>
      </c>
      <c r="B185" s="157" t="s">
        <v>658</v>
      </c>
      <c r="C185" s="157" t="s">
        <v>1911</v>
      </c>
      <c r="D185" s="157" t="s">
        <v>1910</v>
      </c>
      <c r="E185" s="157"/>
      <c r="F185" s="157"/>
      <c r="G185" s="157"/>
    </row>
    <row r="186" spans="1:7">
      <c r="A186" s="157" t="s">
        <v>198</v>
      </c>
      <c r="B186" s="157" t="s">
        <v>658</v>
      </c>
      <c r="C186" s="157" t="s">
        <v>841</v>
      </c>
      <c r="D186" s="157" t="s">
        <v>1686</v>
      </c>
      <c r="E186" s="157"/>
      <c r="F186" s="157"/>
      <c r="G186" s="157"/>
    </row>
    <row r="187" spans="1:7">
      <c r="A187" s="157" t="s">
        <v>198</v>
      </c>
      <c r="B187" s="157" t="s">
        <v>658</v>
      </c>
      <c r="C187" s="157" t="s">
        <v>197</v>
      </c>
      <c r="D187" s="157" t="s">
        <v>196</v>
      </c>
      <c r="E187" s="157" t="s">
        <v>207</v>
      </c>
      <c r="F187" s="157" t="s">
        <v>206</v>
      </c>
      <c r="G187" s="157" t="s">
        <v>208</v>
      </c>
    </row>
    <row r="188" spans="1:7">
      <c r="A188" s="157" t="s">
        <v>198</v>
      </c>
      <c r="B188" s="157" t="s">
        <v>658</v>
      </c>
      <c r="C188" s="157" t="s">
        <v>197</v>
      </c>
      <c r="D188" s="157" t="s">
        <v>316</v>
      </c>
      <c r="E188" s="157" t="s">
        <v>320</v>
      </c>
      <c r="F188" s="157" t="s">
        <v>319</v>
      </c>
      <c r="G188" s="157" t="s">
        <v>321</v>
      </c>
    </row>
    <row r="189" spans="1:7">
      <c r="A189" s="157" t="s">
        <v>198</v>
      </c>
      <c r="B189" s="157" t="s">
        <v>658</v>
      </c>
      <c r="C189" s="157" t="s">
        <v>3884</v>
      </c>
      <c r="D189" s="157" t="s">
        <v>3883</v>
      </c>
      <c r="E189" s="157" t="s">
        <v>3890</v>
      </c>
      <c r="F189" s="157" t="s">
        <v>3891</v>
      </c>
      <c r="G189" s="157" t="s">
        <v>3892</v>
      </c>
    </row>
    <row r="190" spans="1:7">
      <c r="A190" s="157" t="s">
        <v>198</v>
      </c>
      <c r="B190" s="157" t="s">
        <v>658</v>
      </c>
      <c r="C190" s="157" t="s">
        <v>3884</v>
      </c>
      <c r="D190" s="157" t="s">
        <v>1686</v>
      </c>
      <c r="E190" s="157" t="s">
        <v>3890</v>
      </c>
      <c r="F190" s="157" t="s">
        <v>3891</v>
      </c>
      <c r="G190" s="157" t="s">
        <v>3892</v>
      </c>
    </row>
    <row r="191" spans="1:7">
      <c r="A191" s="157" t="s">
        <v>198</v>
      </c>
      <c r="B191" s="157" t="s">
        <v>658</v>
      </c>
      <c r="C191" s="157" t="s">
        <v>3884</v>
      </c>
      <c r="D191" s="157" t="s">
        <v>1727</v>
      </c>
      <c r="E191" s="157" t="s">
        <v>3890</v>
      </c>
      <c r="F191" s="157" t="s">
        <v>3891</v>
      </c>
      <c r="G191" s="157" t="s">
        <v>3892</v>
      </c>
    </row>
    <row r="192" spans="1:7">
      <c r="A192" s="157" t="s">
        <v>478</v>
      </c>
      <c r="B192" s="157" t="s">
        <v>182</v>
      </c>
      <c r="C192" s="157" t="s">
        <v>962</v>
      </c>
      <c r="D192" s="157" t="s">
        <v>961</v>
      </c>
      <c r="E192" s="157"/>
      <c r="F192" s="157"/>
      <c r="G192" s="157"/>
    </row>
    <row r="193" spans="1:7">
      <c r="A193" s="157" t="s">
        <v>478</v>
      </c>
      <c r="B193" s="157" t="s">
        <v>182</v>
      </c>
      <c r="C193" s="157" t="s">
        <v>476</v>
      </c>
      <c r="D193" s="157" t="s">
        <v>475</v>
      </c>
      <c r="E193" s="157"/>
      <c r="F193" s="157"/>
      <c r="G193" s="157"/>
    </row>
    <row r="194" spans="1:7">
      <c r="A194" s="157" t="s">
        <v>478</v>
      </c>
      <c r="B194" s="157" t="s">
        <v>182</v>
      </c>
      <c r="C194" s="157" t="s">
        <v>1918</v>
      </c>
      <c r="D194" s="157" t="s">
        <v>1917</v>
      </c>
      <c r="E194" s="157"/>
      <c r="F194" s="157"/>
      <c r="G194" s="157"/>
    </row>
    <row r="195" spans="1:7">
      <c r="A195" s="157" t="s">
        <v>478</v>
      </c>
      <c r="B195" s="157" t="s">
        <v>182</v>
      </c>
      <c r="C195" s="157" t="s">
        <v>962</v>
      </c>
      <c r="D195" s="157" t="s">
        <v>961</v>
      </c>
      <c r="E195" s="157"/>
      <c r="F195" s="157"/>
      <c r="G195" s="157"/>
    </row>
    <row r="196" spans="1:7">
      <c r="A196" s="157" t="s">
        <v>478</v>
      </c>
      <c r="B196" s="157" t="s">
        <v>182</v>
      </c>
      <c r="C196" s="157" t="s">
        <v>476</v>
      </c>
      <c r="D196" s="157" t="s">
        <v>475</v>
      </c>
      <c r="E196" s="157" t="s">
        <v>483</v>
      </c>
      <c r="F196" s="157" t="s">
        <v>482</v>
      </c>
      <c r="G196" s="157">
        <v>5579078940</v>
      </c>
    </row>
    <row r="197" spans="1:7">
      <c r="A197" s="157" t="s">
        <v>1879</v>
      </c>
      <c r="B197" s="157" t="s">
        <v>1560</v>
      </c>
      <c r="C197" s="157" t="s">
        <v>1874</v>
      </c>
      <c r="D197" s="157" t="s">
        <v>1873</v>
      </c>
      <c r="E197" s="157"/>
      <c r="F197" s="157"/>
      <c r="G197" s="157"/>
    </row>
    <row r="198" spans="1:7">
      <c r="A198" s="157" t="s">
        <v>1265</v>
      </c>
      <c r="B198" s="157" t="s">
        <v>182</v>
      </c>
      <c r="C198" s="157" t="s">
        <v>1265</v>
      </c>
      <c r="D198" s="157" t="s">
        <v>1264</v>
      </c>
      <c r="E198" s="157"/>
      <c r="F198" s="157"/>
      <c r="G198" s="157"/>
    </row>
    <row r="199" spans="1:7">
      <c r="A199" s="157" t="s">
        <v>4463</v>
      </c>
      <c r="B199" s="157" t="s">
        <v>69</v>
      </c>
      <c r="C199" s="157" t="s">
        <v>2587</v>
      </c>
      <c r="D199" s="157" t="s">
        <v>2586</v>
      </c>
      <c r="E199" s="157"/>
      <c r="F199" s="157"/>
      <c r="G199" s="157"/>
    </row>
    <row r="200" spans="1:7">
      <c r="A200" s="157" t="s">
        <v>4464</v>
      </c>
      <c r="B200" s="157" t="s">
        <v>182</v>
      </c>
      <c r="C200" s="157" t="s">
        <v>845</v>
      </c>
      <c r="D200" s="157" t="s">
        <v>164</v>
      </c>
      <c r="E200" s="157"/>
      <c r="F200" s="157"/>
      <c r="G200" s="157"/>
    </row>
    <row r="201" spans="1:7">
      <c r="A201" s="157" t="s">
        <v>2373</v>
      </c>
      <c r="B201" s="157" t="s">
        <v>69</v>
      </c>
      <c r="C201" s="157" t="s">
        <v>2374</v>
      </c>
      <c r="D201" s="157" t="s">
        <v>2373</v>
      </c>
      <c r="E201" s="157"/>
      <c r="F201" s="157"/>
      <c r="G201" s="157"/>
    </row>
    <row r="202" spans="1:7">
      <c r="A202" s="157" t="s">
        <v>4465</v>
      </c>
      <c r="B202" s="157" t="s">
        <v>182</v>
      </c>
      <c r="C202" s="157"/>
      <c r="D202" s="157" t="s">
        <v>2807</v>
      </c>
      <c r="E202" s="157"/>
      <c r="F202" s="157"/>
      <c r="G202" s="157"/>
    </row>
    <row r="203" spans="1:7">
      <c r="A203" s="157" t="s">
        <v>4465</v>
      </c>
      <c r="B203" s="157" t="s">
        <v>182</v>
      </c>
      <c r="C203" s="157" t="s">
        <v>2781</v>
      </c>
      <c r="D203" s="157" t="s">
        <v>2780</v>
      </c>
      <c r="E203" s="157"/>
      <c r="F203" s="157"/>
      <c r="G203" s="157"/>
    </row>
    <row r="204" spans="1:7">
      <c r="A204" s="157" t="s">
        <v>4465</v>
      </c>
      <c r="B204" s="157" t="s">
        <v>182</v>
      </c>
      <c r="C204" s="157" t="s">
        <v>1443</v>
      </c>
      <c r="D204" s="157" t="s">
        <v>1442</v>
      </c>
      <c r="E204" s="157"/>
      <c r="F204" s="157"/>
      <c r="G204" s="157"/>
    </row>
    <row r="205" spans="1:7">
      <c r="A205" s="157" t="s">
        <v>4465</v>
      </c>
      <c r="B205" s="157" t="s">
        <v>182</v>
      </c>
      <c r="C205" s="157" t="s">
        <v>1722</v>
      </c>
      <c r="D205" s="157" t="s">
        <v>1721</v>
      </c>
      <c r="E205" s="157"/>
      <c r="F205" s="157"/>
      <c r="G205" s="157"/>
    </row>
    <row r="206" spans="1:7">
      <c r="A206" s="157" t="s">
        <v>4465</v>
      </c>
      <c r="B206" s="157" t="s">
        <v>182</v>
      </c>
      <c r="C206" s="157" t="s">
        <v>1801</v>
      </c>
      <c r="D206" s="157" t="s">
        <v>1800</v>
      </c>
      <c r="E206" s="157"/>
      <c r="F206" s="157"/>
      <c r="G206" s="157"/>
    </row>
    <row r="207" spans="1:7">
      <c r="A207" s="157" t="s">
        <v>4465</v>
      </c>
      <c r="B207" s="157" t="s">
        <v>182</v>
      </c>
      <c r="C207" s="157" t="s">
        <v>1801</v>
      </c>
      <c r="D207" s="157" t="s">
        <v>1833</v>
      </c>
      <c r="E207" s="157"/>
      <c r="F207" s="157"/>
      <c r="G207" s="157"/>
    </row>
    <row r="208" spans="1:7">
      <c r="A208" s="157" t="s">
        <v>4465</v>
      </c>
      <c r="B208" s="157" t="s">
        <v>182</v>
      </c>
      <c r="C208" s="157" t="s">
        <v>2135</v>
      </c>
      <c r="D208" s="157" t="s">
        <v>2134</v>
      </c>
      <c r="E208" s="157"/>
      <c r="F208" s="157"/>
      <c r="G208" s="157"/>
    </row>
    <row r="209" spans="1:7">
      <c r="A209" s="157" t="s">
        <v>4465</v>
      </c>
      <c r="B209" s="157" t="s">
        <v>182</v>
      </c>
      <c r="C209" s="157" t="s">
        <v>3941</v>
      </c>
      <c r="D209" s="157" t="s">
        <v>3940</v>
      </c>
      <c r="E209" s="157" t="s">
        <v>3950</v>
      </c>
      <c r="F209" s="157" t="s">
        <v>3951</v>
      </c>
      <c r="G209" s="157">
        <v>5551251670</v>
      </c>
    </row>
    <row r="210" spans="1:7">
      <c r="A210" s="157" t="s">
        <v>4465</v>
      </c>
      <c r="B210" s="157" t="s">
        <v>182</v>
      </c>
      <c r="C210" s="157" t="s">
        <v>3955</v>
      </c>
      <c r="D210" s="157" t="s">
        <v>3954</v>
      </c>
      <c r="E210" s="157" t="s">
        <v>3950</v>
      </c>
      <c r="F210" s="157" t="s">
        <v>3951</v>
      </c>
      <c r="G210" s="157">
        <v>5551251670</v>
      </c>
    </row>
    <row r="211" spans="1:7">
      <c r="A211" s="157" t="s">
        <v>4465</v>
      </c>
      <c r="B211" s="157" t="s">
        <v>182</v>
      </c>
      <c r="C211" s="157" t="s">
        <v>3566</v>
      </c>
      <c r="D211" s="157" t="s">
        <v>3963</v>
      </c>
      <c r="E211" s="157" t="s">
        <v>3950</v>
      </c>
      <c r="F211" s="157" t="s">
        <v>3951</v>
      </c>
      <c r="G211" s="157">
        <v>5551251670</v>
      </c>
    </row>
    <row r="212" spans="1:7">
      <c r="A212" s="157" t="s">
        <v>4465</v>
      </c>
      <c r="B212" s="157" t="s">
        <v>182</v>
      </c>
      <c r="C212" s="157" t="s">
        <v>3972</v>
      </c>
      <c r="D212" s="157" t="s">
        <v>3971</v>
      </c>
      <c r="E212" s="157" t="s">
        <v>3950</v>
      </c>
      <c r="F212" s="157" t="s">
        <v>3951</v>
      </c>
      <c r="G212" s="157">
        <v>5551251670</v>
      </c>
    </row>
    <row r="213" spans="1:7">
      <c r="A213" s="157" t="s">
        <v>350</v>
      </c>
      <c r="B213" s="157" t="s">
        <v>182</v>
      </c>
      <c r="C213" s="157" t="s">
        <v>835</v>
      </c>
      <c r="D213" s="157" t="s">
        <v>348</v>
      </c>
      <c r="E213" s="157"/>
      <c r="F213" s="157"/>
      <c r="G213" s="157"/>
    </row>
    <row r="214" spans="1:7">
      <c r="A214" s="157" t="s">
        <v>350</v>
      </c>
      <c r="B214" s="157" t="s">
        <v>182</v>
      </c>
      <c r="C214" s="157" t="s">
        <v>1259</v>
      </c>
      <c r="D214" s="157" t="s">
        <v>1258</v>
      </c>
      <c r="E214" s="157"/>
      <c r="F214" s="157"/>
      <c r="G214" s="157"/>
    </row>
    <row r="215" spans="1:7">
      <c r="A215" s="157" t="s">
        <v>350</v>
      </c>
      <c r="B215" s="157" t="s">
        <v>182</v>
      </c>
      <c r="C215" s="157" t="s">
        <v>445</v>
      </c>
      <c r="D215" s="157" t="s">
        <v>444</v>
      </c>
      <c r="E215" s="157"/>
      <c r="F215" s="157"/>
      <c r="G215" s="157"/>
    </row>
    <row r="216" spans="1:7">
      <c r="A216" s="157" t="s">
        <v>350</v>
      </c>
      <c r="B216" s="157" t="s">
        <v>182</v>
      </c>
      <c r="C216" s="157" t="s">
        <v>1365</v>
      </c>
      <c r="D216" s="157" t="s">
        <v>1364</v>
      </c>
      <c r="E216" s="157"/>
      <c r="F216" s="157"/>
      <c r="G216" s="157"/>
    </row>
    <row r="217" spans="1:7">
      <c r="A217" s="157" t="s">
        <v>350</v>
      </c>
      <c r="B217" s="157" t="s">
        <v>182</v>
      </c>
      <c r="C217" s="157" t="s">
        <v>1259</v>
      </c>
      <c r="D217" s="157" t="s">
        <v>1595</v>
      </c>
      <c r="E217" s="157"/>
      <c r="F217" s="157"/>
      <c r="G217" s="157"/>
    </row>
    <row r="218" spans="1:7">
      <c r="A218" s="157" t="s">
        <v>350</v>
      </c>
      <c r="B218" s="157" t="s">
        <v>182</v>
      </c>
      <c r="C218" s="157" t="s">
        <v>1259</v>
      </c>
      <c r="D218" s="157" t="s">
        <v>1602</v>
      </c>
      <c r="E218" s="157"/>
      <c r="F218" s="157"/>
      <c r="G218" s="157"/>
    </row>
    <row r="219" spans="1:7">
      <c r="A219" s="157" t="s">
        <v>350</v>
      </c>
      <c r="B219" s="157" t="s">
        <v>182</v>
      </c>
      <c r="C219" s="157" t="s">
        <v>1903</v>
      </c>
      <c r="D219" s="157" t="s">
        <v>1902</v>
      </c>
      <c r="E219" s="157"/>
      <c r="F219" s="157"/>
      <c r="G219" s="157"/>
    </row>
    <row r="220" spans="1:7">
      <c r="A220" s="157" t="s">
        <v>350</v>
      </c>
      <c r="B220" s="157" t="s">
        <v>182</v>
      </c>
      <c r="C220" s="157" t="s">
        <v>1987</v>
      </c>
      <c r="D220" s="157" t="s">
        <v>1986</v>
      </c>
      <c r="E220" s="157"/>
      <c r="F220" s="157"/>
      <c r="G220" s="157"/>
    </row>
    <row r="221" spans="1:7">
      <c r="A221" s="157" t="s">
        <v>350</v>
      </c>
      <c r="B221" s="157" t="s">
        <v>182</v>
      </c>
      <c r="C221" s="157" t="s">
        <v>1365</v>
      </c>
      <c r="D221" s="157" t="s">
        <v>1388</v>
      </c>
      <c r="E221" s="157"/>
      <c r="F221" s="157"/>
      <c r="G221" s="157"/>
    </row>
    <row r="222" spans="1:7">
      <c r="A222" s="157" t="s">
        <v>350</v>
      </c>
      <c r="B222" s="157" t="s">
        <v>182</v>
      </c>
      <c r="C222" s="157" t="s">
        <v>1365</v>
      </c>
      <c r="D222" s="157" t="s">
        <v>1424</v>
      </c>
      <c r="E222" s="157"/>
      <c r="F222" s="157"/>
      <c r="G222" s="157"/>
    </row>
    <row r="223" spans="1:7">
      <c r="A223" s="157" t="s">
        <v>350</v>
      </c>
      <c r="B223" s="157" t="s">
        <v>182</v>
      </c>
      <c r="C223" s="157" t="s">
        <v>1365</v>
      </c>
      <c r="D223" s="157" t="s">
        <v>1478</v>
      </c>
      <c r="E223" s="157"/>
      <c r="F223" s="157"/>
      <c r="G223" s="157"/>
    </row>
    <row r="224" spans="1:7">
      <c r="A224" s="157" t="s">
        <v>350</v>
      </c>
      <c r="B224" s="157" t="s">
        <v>182</v>
      </c>
      <c r="C224" s="157" t="s">
        <v>1365</v>
      </c>
      <c r="D224" s="157" t="s">
        <v>1481</v>
      </c>
      <c r="E224" s="157"/>
      <c r="F224" s="157"/>
      <c r="G224" s="157"/>
    </row>
    <row r="225" spans="1:7">
      <c r="A225" s="157" t="s">
        <v>350</v>
      </c>
      <c r="B225" s="157" t="s">
        <v>182</v>
      </c>
      <c r="C225" s="157" t="s">
        <v>1365</v>
      </c>
      <c r="D225" s="157" t="s">
        <v>1496</v>
      </c>
      <c r="E225" s="157"/>
      <c r="F225" s="157"/>
      <c r="G225" s="157"/>
    </row>
    <row r="226" spans="1:7">
      <c r="A226" s="157" t="s">
        <v>350</v>
      </c>
      <c r="B226" s="157" t="s">
        <v>182</v>
      </c>
      <c r="C226" s="157" t="s">
        <v>1259</v>
      </c>
      <c r="D226" s="157" t="s">
        <v>1577</v>
      </c>
      <c r="E226" s="157"/>
      <c r="F226" s="157"/>
      <c r="G226" s="157"/>
    </row>
    <row r="227" spans="1:7">
      <c r="A227" s="157" t="s">
        <v>350</v>
      </c>
      <c r="B227" s="157" t="s">
        <v>182</v>
      </c>
      <c r="C227" s="157" t="s">
        <v>445</v>
      </c>
      <c r="D227" s="157" t="s">
        <v>1660</v>
      </c>
      <c r="E227" s="157"/>
      <c r="F227" s="157"/>
      <c r="G227" s="157"/>
    </row>
    <row r="228" spans="1:7">
      <c r="A228" s="157" t="s">
        <v>350</v>
      </c>
      <c r="B228" s="157" t="s">
        <v>182</v>
      </c>
      <c r="C228" s="157" t="s">
        <v>835</v>
      </c>
      <c r="D228" s="157" t="s">
        <v>1692</v>
      </c>
      <c r="E228" s="157"/>
      <c r="F228" s="157"/>
      <c r="G228" s="157"/>
    </row>
    <row r="229" spans="1:7">
      <c r="A229" s="157" t="s">
        <v>350</v>
      </c>
      <c r="B229" s="157" t="s">
        <v>182</v>
      </c>
      <c r="C229" s="157" t="s">
        <v>349</v>
      </c>
      <c r="D229" s="157" t="s">
        <v>348</v>
      </c>
      <c r="E229" s="157" t="s">
        <v>355</v>
      </c>
      <c r="F229" s="157" t="s">
        <v>354</v>
      </c>
      <c r="G229" s="157" t="s">
        <v>356</v>
      </c>
    </row>
    <row r="230" spans="1:7">
      <c r="A230" s="157" t="s">
        <v>350</v>
      </c>
      <c r="B230" s="157" t="s">
        <v>182</v>
      </c>
      <c r="C230" s="157" t="s">
        <v>445</v>
      </c>
      <c r="D230" s="157" t="s">
        <v>444</v>
      </c>
      <c r="E230" s="157" t="s">
        <v>451</v>
      </c>
      <c r="F230" s="157" t="s">
        <v>450</v>
      </c>
      <c r="G230" s="157">
        <v>5534740844</v>
      </c>
    </row>
    <row r="231" spans="1:7">
      <c r="A231" s="157" t="s">
        <v>4466</v>
      </c>
      <c r="B231" s="157" t="s">
        <v>69</v>
      </c>
      <c r="C231" s="157" t="s">
        <v>1011</v>
      </c>
      <c r="D231" s="157" t="s">
        <v>1010</v>
      </c>
      <c r="E231" s="157"/>
      <c r="F231" s="157"/>
      <c r="G231" s="157"/>
    </row>
    <row r="232" spans="1:7">
      <c r="A232" s="157" t="s">
        <v>4466</v>
      </c>
      <c r="B232" s="157" t="s">
        <v>69</v>
      </c>
      <c r="C232" s="157" t="s">
        <v>1011</v>
      </c>
      <c r="D232" s="157" t="s">
        <v>1010</v>
      </c>
      <c r="E232" s="157"/>
      <c r="F232" s="157"/>
      <c r="G232" s="157"/>
    </row>
    <row r="233" spans="1:7">
      <c r="A233" s="157" t="s">
        <v>500</v>
      </c>
      <c r="B233" s="157" t="s">
        <v>182</v>
      </c>
      <c r="C233" s="157" t="s">
        <v>760</v>
      </c>
      <c r="D233" s="157" t="s">
        <v>148</v>
      </c>
      <c r="E233" s="157"/>
      <c r="F233" s="157"/>
      <c r="G233" s="157"/>
    </row>
    <row r="234" spans="1:7">
      <c r="A234" s="157" t="s">
        <v>500</v>
      </c>
      <c r="B234" s="157" t="s">
        <v>182</v>
      </c>
      <c r="C234" s="157" t="s">
        <v>775</v>
      </c>
      <c r="D234" s="157" t="s">
        <v>278</v>
      </c>
      <c r="E234" s="157"/>
      <c r="F234" s="157"/>
      <c r="G234" s="157"/>
    </row>
    <row r="235" spans="1:7">
      <c r="A235" s="157" t="s">
        <v>500</v>
      </c>
      <c r="B235" s="157" t="s">
        <v>182</v>
      </c>
      <c r="C235" s="157" t="s">
        <v>892</v>
      </c>
      <c r="D235" s="157" t="s">
        <v>584</v>
      </c>
      <c r="E235" s="157"/>
      <c r="F235" s="157"/>
      <c r="G235" s="157"/>
    </row>
    <row r="236" spans="1:7">
      <c r="A236" s="157" t="s">
        <v>500</v>
      </c>
      <c r="B236" s="157" t="s">
        <v>182</v>
      </c>
      <c r="C236" s="157"/>
      <c r="D236" s="157" t="s">
        <v>4467</v>
      </c>
      <c r="E236" s="157"/>
      <c r="F236" s="157"/>
      <c r="G236" s="157"/>
    </row>
    <row r="237" spans="1:7">
      <c r="A237" s="157" t="s">
        <v>500</v>
      </c>
      <c r="B237" s="157" t="s">
        <v>182</v>
      </c>
      <c r="C237" s="157" t="s">
        <v>1107</v>
      </c>
      <c r="D237" s="157" t="s">
        <v>1106</v>
      </c>
      <c r="E237" s="157"/>
      <c r="F237" s="157"/>
      <c r="G237" s="157"/>
    </row>
    <row r="238" spans="1:7">
      <c r="A238" s="157" t="s">
        <v>500</v>
      </c>
      <c r="B238" s="157" t="s">
        <v>182</v>
      </c>
      <c r="C238" s="157" t="s">
        <v>1124</v>
      </c>
      <c r="D238" s="157" t="s">
        <v>1123</v>
      </c>
      <c r="E238" s="157"/>
      <c r="F238" s="157"/>
      <c r="G238" s="157"/>
    </row>
    <row r="239" spans="1:7">
      <c r="A239" s="157" t="s">
        <v>500</v>
      </c>
      <c r="B239" s="157" t="s">
        <v>182</v>
      </c>
      <c r="C239" s="157" t="s">
        <v>498</v>
      </c>
      <c r="D239" s="157" t="s">
        <v>497</v>
      </c>
      <c r="E239" s="157" t="s">
        <v>505</v>
      </c>
      <c r="F239" s="157" t="s">
        <v>504</v>
      </c>
      <c r="G239" s="157">
        <v>5547660943</v>
      </c>
    </row>
    <row r="240" spans="1:7">
      <c r="A240" s="157" t="s">
        <v>500</v>
      </c>
      <c r="B240" s="157" t="s">
        <v>182</v>
      </c>
      <c r="C240" s="157" t="s">
        <v>571</v>
      </c>
      <c r="D240" s="157" t="s">
        <v>570</v>
      </c>
      <c r="E240" s="157" t="s">
        <v>578</v>
      </c>
      <c r="F240" s="157" t="s">
        <v>577</v>
      </c>
      <c r="G240" s="157" t="s">
        <v>579</v>
      </c>
    </row>
    <row r="241" spans="1:7">
      <c r="A241" s="157" t="s">
        <v>500</v>
      </c>
      <c r="B241" s="157" t="s">
        <v>182</v>
      </c>
      <c r="C241" s="157" t="s">
        <v>585</v>
      </c>
      <c r="D241" s="157" t="s">
        <v>584</v>
      </c>
      <c r="E241" s="157" t="s">
        <v>505</v>
      </c>
      <c r="F241" s="157" t="s">
        <v>504</v>
      </c>
      <c r="G241" s="157">
        <v>5547660943</v>
      </c>
    </row>
    <row r="242" spans="1:7">
      <c r="A242" s="157" t="s">
        <v>500</v>
      </c>
      <c r="B242" s="157" t="s">
        <v>182</v>
      </c>
      <c r="C242" s="157" t="s">
        <v>3646</v>
      </c>
      <c r="D242" s="157" t="s">
        <v>3646</v>
      </c>
      <c r="E242" s="157" t="s">
        <v>3656</v>
      </c>
      <c r="F242" s="157" t="s">
        <v>3657</v>
      </c>
      <c r="G242" s="157"/>
    </row>
    <row r="243" spans="1:7">
      <c r="A243" s="157" t="s">
        <v>500</v>
      </c>
      <c r="B243" s="157" t="s">
        <v>182</v>
      </c>
      <c r="C243" s="157" t="s">
        <v>3661</v>
      </c>
      <c r="D243" s="157" t="s">
        <v>3660</v>
      </c>
      <c r="E243" s="157" t="s">
        <v>3656</v>
      </c>
      <c r="F243" s="157" t="s">
        <v>3657</v>
      </c>
      <c r="G243" s="157"/>
    </row>
    <row r="244" spans="1:7">
      <c r="A244" s="157" t="s">
        <v>500</v>
      </c>
      <c r="B244" s="157" t="s">
        <v>182</v>
      </c>
      <c r="C244" s="157" t="s">
        <v>3671</v>
      </c>
      <c r="D244" s="157" t="s">
        <v>3670</v>
      </c>
      <c r="E244" s="157" t="s">
        <v>3656</v>
      </c>
      <c r="F244" s="157" t="s">
        <v>3657</v>
      </c>
      <c r="G244" s="157"/>
    </row>
    <row r="245" spans="1:7">
      <c r="A245" s="157" t="s">
        <v>500</v>
      </c>
      <c r="B245" s="157" t="s">
        <v>182</v>
      </c>
      <c r="C245" s="157" t="s">
        <v>3682</v>
      </c>
      <c r="D245" s="157" t="s">
        <v>3681</v>
      </c>
      <c r="E245" s="157" t="s">
        <v>3656</v>
      </c>
      <c r="F245" s="157" t="s">
        <v>3657</v>
      </c>
      <c r="G245" s="157"/>
    </row>
    <row r="246" spans="1:7">
      <c r="A246" s="157" t="s">
        <v>500</v>
      </c>
      <c r="B246" s="157" t="s">
        <v>182</v>
      </c>
      <c r="C246" s="157" t="s">
        <v>3692</v>
      </c>
      <c r="D246" s="157" t="s">
        <v>1484</v>
      </c>
      <c r="E246" s="157" t="s">
        <v>3656</v>
      </c>
      <c r="F246" s="157" t="s">
        <v>3657</v>
      </c>
      <c r="G246" s="157"/>
    </row>
    <row r="247" spans="1:7">
      <c r="A247" s="157" t="s">
        <v>500</v>
      </c>
      <c r="B247" s="157" t="s">
        <v>182</v>
      </c>
      <c r="C247" s="157" t="s">
        <v>3704</v>
      </c>
      <c r="D247" s="157" t="s">
        <v>3703</v>
      </c>
      <c r="E247" s="157" t="s">
        <v>3656</v>
      </c>
      <c r="F247" s="157" t="s">
        <v>3657</v>
      </c>
      <c r="G247" s="157"/>
    </row>
    <row r="248" spans="1:7">
      <c r="A248" s="157" t="s">
        <v>500</v>
      </c>
      <c r="B248" s="157" t="s">
        <v>182</v>
      </c>
      <c r="C248" s="157" t="s">
        <v>3716</v>
      </c>
      <c r="D248" s="157" t="s">
        <v>3715</v>
      </c>
      <c r="E248" s="157" t="s">
        <v>3656</v>
      </c>
      <c r="F248" s="157" t="s">
        <v>3657</v>
      </c>
      <c r="G248" s="157"/>
    </row>
    <row r="249" spans="1:7">
      <c r="A249" s="157" t="s">
        <v>500</v>
      </c>
      <c r="B249" s="157" t="s">
        <v>182</v>
      </c>
      <c r="C249" s="157" t="s">
        <v>3726</v>
      </c>
      <c r="D249" s="157" t="s">
        <v>3725</v>
      </c>
      <c r="E249" s="157" t="s">
        <v>3656</v>
      </c>
      <c r="F249" s="157" t="s">
        <v>3657</v>
      </c>
      <c r="G249" s="157"/>
    </row>
    <row r="250" spans="1:7">
      <c r="A250" s="157" t="s">
        <v>500</v>
      </c>
      <c r="B250" s="157" t="s">
        <v>182</v>
      </c>
      <c r="C250" s="157" t="s">
        <v>3736</v>
      </c>
      <c r="D250" s="157" t="s">
        <v>3735</v>
      </c>
      <c r="E250" s="157" t="s">
        <v>3656</v>
      </c>
      <c r="F250" s="157" t="s">
        <v>3657</v>
      </c>
      <c r="G250" s="157"/>
    </row>
    <row r="251" spans="1:7">
      <c r="A251" s="157" t="s">
        <v>4468</v>
      </c>
      <c r="B251" s="157" t="s">
        <v>69</v>
      </c>
      <c r="C251" s="157" t="s">
        <v>2366</v>
      </c>
      <c r="D251" s="157" t="s">
        <v>2366</v>
      </c>
      <c r="E251" s="157"/>
      <c r="F251" s="157"/>
      <c r="G251" s="157"/>
    </row>
    <row r="252" spans="1:7">
      <c r="A252" s="157" t="s">
        <v>4468</v>
      </c>
      <c r="B252" s="157" t="s">
        <v>69</v>
      </c>
      <c r="C252" s="157" t="s">
        <v>2612</v>
      </c>
      <c r="D252" s="157"/>
      <c r="E252" s="157"/>
      <c r="F252" s="157"/>
      <c r="G252" s="157"/>
    </row>
    <row r="253" spans="1:7">
      <c r="A253" s="157" t="s">
        <v>4468</v>
      </c>
      <c r="B253" s="157" t="s">
        <v>69</v>
      </c>
      <c r="C253" s="157" t="s">
        <v>2614</v>
      </c>
      <c r="D253" s="157"/>
      <c r="E253" s="157"/>
      <c r="F253" s="157"/>
      <c r="G253" s="157"/>
    </row>
    <row r="254" spans="1:7">
      <c r="A254" s="157" t="s">
        <v>4468</v>
      </c>
      <c r="B254" s="157" t="s">
        <v>69</v>
      </c>
      <c r="C254" s="157" t="s">
        <v>2616</v>
      </c>
      <c r="D254" s="157"/>
      <c r="E254" s="157"/>
      <c r="F254" s="157"/>
      <c r="G254" s="157"/>
    </row>
    <row r="255" spans="1:7">
      <c r="A255" s="157" t="s">
        <v>4468</v>
      </c>
      <c r="B255" s="157" t="s">
        <v>69</v>
      </c>
      <c r="C255" s="157" t="s">
        <v>2617</v>
      </c>
      <c r="D255" s="157"/>
      <c r="E255" s="157"/>
      <c r="F255" s="157"/>
      <c r="G255" s="157"/>
    </row>
    <row r="256" spans="1:7">
      <c r="A256" s="157" t="s">
        <v>4468</v>
      </c>
      <c r="B256" s="157" t="s">
        <v>69</v>
      </c>
      <c r="C256" s="157" t="s">
        <v>2618</v>
      </c>
      <c r="D256" s="157"/>
      <c r="E256" s="157"/>
      <c r="F256" s="157"/>
      <c r="G256" s="157"/>
    </row>
    <row r="257" spans="1:7">
      <c r="A257" s="157" t="s">
        <v>4468</v>
      </c>
      <c r="B257" s="157" t="s">
        <v>69</v>
      </c>
      <c r="C257" s="157" t="s">
        <v>2619</v>
      </c>
      <c r="D257" s="157"/>
      <c r="E257" s="157"/>
      <c r="F257" s="157"/>
      <c r="G257" s="157"/>
    </row>
    <row r="258" spans="1:7">
      <c r="A258" s="157" t="s">
        <v>4468</v>
      </c>
      <c r="B258" s="157" t="s">
        <v>69</v>
      </c>
      <c r="C258" s="157" t="s">
        <v>2620</v>
      </c>
      <c r="D258" s="157"/>
      <c r="E258" s="157"/>
      <c r="F258" s="157"/>
      <c r="G258" s="157"/>
    </row>
    <row r="259" spans="1:7">
      <c r="A259" s="157" t="s">
        <v>4468</v>
      </c>
      <c r="B259" s="157" t="s">
        <v>69</v>
      </c>
      <c r="C259" s="157" t="s">
        <v>2621</v>
      </c>
      <c r="D259" s="157"/>
      <c r="E259" s="157"/>
      <c r="F259" s="157"/>
      <c r="G259" s="157"/>
    </row>
    <row r="260" spans="1:7">
      <c r="A260" s="157" t="s">
        <v>4468</v>
      </c>
      <c r="B260" s="157" t="s">
        <v>69</v>
      </c>
      <c r="C260" s="157" t="s">
        <v>2622</v>
      </c>
      <c r="D260" s="157"/>
      <c r="E260" s="157"/>
      <c r="F260" s="157"/>
      <c r="G260" s="157"/>
    </row>
    <row r="261" spans="1:7">
      <c r="A261" s="157" t="s">
        <v>4468</v>
      </c>
      <c r="B261" s="157" t="s">
        <v>69</v>
      </c>
      <c r="C261" s="157" t="s">
        <v>2623</v>
      </c>
      <c r="D261" s="157"/>
      <c r="E261" s="157"/>
      <c r="F261" s="157"/>
      <c r="G261" s="157"/>
    </row>
    <row r="262" spans="1:7">
      <c r="A262" s="157" t="s">
        <v>4468</v>
      </c>
      <c r="B262" s="157" t="s">
        <v>69</v>
      </c>
      <c r="C262" s="157" t="s">
        <v>2624</v>
      </c>
      <c r="D262" s="157"/>
      <c r="E262" s="157"/>
      <c r="F262" s="157"/>
      <c r="G262" s="157"/>
    </row>
    <row r="263" spans="1:7">
      <c r="A263" s="157" t="s">
        <v>4468</v>
      </c>
      <c r="B263" s="157" t="s">
        <v>69</v>
      </c>
      <c r="C263" s="157" t="s">
        <v>2625</v>
      </c>
      <c r="D263" s="157"/>
      <c r="E263" s="157"/>
      <c r="F263" s="157"/>
      <c r="G263" s="157"/>
    </row>
    <row r="264" spans="1:7">
      <c r="A264" s="157" t="s">
        <v>4468</v>
      </c>
      <c r="B264" s="157" t="s">
        <v>69</v>
      </c>
      <c r="C264" s="157" t="s">
        <v>2626</v>
      </c>
      <c r="D264" s="157"/>
      <c r="E264" s="157"/>
      <c r="F264" s="157"/>
      <c r="G264" s="157"/>
    </row>
    <row r="265" spans="1:7">
      <c r="A265" s="157" t="s">
        <v>4126</v>
      </c>
      <c r="B265" s="157" t="s">
        <v>4127</v>
      </c>
      <c r="C265" s="157" t="s">
        <v>4128</v>
      </c>
      <c r="D265" s="157" t="s">
        <v>3320</v>
      </c>
      <c r="E265" s="157" t="s">
        <v>4117</v>
      </c>
      <c r="F265" s="157" t="s">
        <v>4118</v>
      </c>
      <c r="G265" s="157"/>
    </row>
    <row r="266" spans="1:7">
      <c r="A266" s="157" t="s">
        <v>611</v>
      </c>
      <c r="B266" s="157" t="s">
        <v>613</v>
      </c>
      <c r="C266" s="157" t="s">
        <v>609</v>
      </c>
      <c r="D266" s="157" t="s">
        <v>608</v>
      </c>
      <c r="E266" s="157" t="s">
        <v>617</v>
      </c>
      <c r="F266" s="157" t="s">
        <v>616</v>
      </c>
      <c r="G266" s="157">
        <v>5641735660</v>
      </c>
    </row>
    <row r="267" spans="1:7">
      <c r="A267" s="157" t="s">
        <v>4469</v>
      </c>
      <c r="B267" s="157" t="s">
        <v>182</v>
      </c>
      <c r="C267" s="157" t="s">
        <v>1500</v>
      </c>
      <c r="D267" s="157" t="s">
        <v>1499</v>
      </c>
      <c r="E267" s="157"/>
      <c r="F267" s="157"/>
      <c r="G267" s="157"/>
    </row>
    <row r="268" spans="1:7">
      <c r="A268" s="157" t="s">
        <v>4469</v>
      </c>
      <c r="B268" s="157" t="s">
        <v>182</v>
      </c>
      <c r="C268" s="157" t="s">
        <v>1243</v>
      </c>
      <c r="D268" s="157" t="s">
        <v>1504</v>
      </c>
      <c r="E268" s="157"/>
      <c r="F268" s="157"/>
      <c r="G268" s="157"/>
    </row>
    <row r="269" spans="1:7">
      <c r="A269" s="157" t="s">
        <v>4469</v>
      </c>
      <c r="B269" s="157" t="s">
        <v>182</v>
      </c>
      <c r="C269" s="157" t="s">
        <v>1243</v>
      </c>
      <c r="D269" s="157" t="s">
        <v>1507</v>
      </c>
      <c r="E269" s="157"/>
      <c r="F269" s="157"/>
      <c r="G269" s="157"/>
    </row>
    <row r="270" spans="1:7">
      <c r="A270" s="157" t="s">
        <v>4469</v>
      </c>
      <c r="B270" s="157" t="s">
        <v>182</v>
      </c>
      <c r="C270" s="157" t="s">
        <v>1243</v>
      </c>
      <c r="D270" s="157" t="s">
        <v>2115</v>
      </c>
      <c r="E270" s="157"/>
      <c r="F270" s="157"/>
      <c r="G270" s="157"/>
    </row>
    <row r="271" spans="1:7">
      <c r="A271" s="157" t="s">
        <v>4469</v>
      </c>
      <c r="B271" s="157" t="s">
        <v>182</v>
      </c>
      <c r="C271" s="157" t="s">
        <v>528</v>
      </c>
      <c r="D271" s="157" t="s">
        <v>527</v>
      </c>
      <c r="E271" s="157" t="s">
        <v>533</v>
      </c>
      <c r="F271" s="157" t="s">
        <v>532</v>
      </c>
      <c r="G271" s="157">
        <v>5554178021</v>
      </c>
    </row>
    <row r="272" spans="1:7">
      <c r="A272" s="157" t="s">
        <v>4469</v>
      </c>
      <c r="B272" s="157" t="s">
        <v>182</v>
      </c>
      <c r="C272" s="157" t="s">
        <v>566</v>
      </c>
      <c r="D272" s="157" t="s">
        <v>565</v>
      </c>
      <c r="E272" s="157" t="s">
        <v>533</v>
      </c>
      <c r="F272" s="157" t="s">
        <v>532</v>
      </c>
      <c r="G272" s="157">
        <v>5553705984</v>
      </c>
    </row>
    <row r="273" spans="1:7">
      <c r="A273" s="157" t="s">
        <v>4469</v>
      </c>
      <c r="B273" s="157" t="s">
        <v>182</v>
      </c>
      <c r="C273" s="157" t="s">
        <v>528</v>
      </c>
      <c r="D273" s="157" t="s">
        <v>618</v>
      </c>
      <c r="E273" s="157" t="s">
        <v>533</v>
      </c>
      <c r="F273" s="157" t="s">
        <v>532</v>
      </c>
      <c r="G273" s="157">
        <v>5554178021</v>
      </c>
    </row>
    <row r="274" spans="1:7">
      <c r="A274" s="157" t="s">
        <v>4470</v>
      </c>
      <c r="B274" s="157" t="s">
        <v>69</v>
      </c>
      <c r="C274" s="157" t="s">
        <v>413</v>
      </c>
      <c r="D274" s="157" t="s">
        <v>412</v>
      </c>
      <c r="E274" s="157" t="s">
        <v>418</v>
      </c>
      <c r="F274" s="157" t="s">
        <v>95</v>
      </c>
      <c r="G274" s="157">
        <v>5515012414</v>
      </c>
    </row>
    <row r="275" spans="1:7">
      <c r="A275" s="157" t="s">
        <v>4470</v>
      </c>
      <c r="B275" s="157" t="s">
        <v>69</v>
      </c>
      <c r="C275" s="157" t="s">
        <v>864</v>
      </c>
      <c r="D275" s="157" t="s">
        <v>412</v>
      </c>
      <c r="E275" s="157" t="s">
        <v>870</v>
      </c>
      <c r="F275" s="157"/>
      <c r="G275" s="157"/>
    </row>
    <row r="276" spans="1:7">
      <c r="A276" s="157" t="s">
        <v>4470</v>
      </c>
      <c r="B276" s="157" t="s">
        <v>69</v>
      </c>
      <c r="C276" s="157" t="s">
        <v>83</v>
      </c>
      <c r="D276" s="157" t="s">
        <v>82</v>
      </c>
      <c r="E276" s="157" t="s">
        <v>96</v>
      </c>
      <c r="F276" s="157" t="s">
        <v>95</v>
      </c>
      <c r="G276" s="157">
        <v>5515012414</v>
      </c>
    </row>
    <row r="277" spans="1:7">
      <c r="A277" s="157" t="s">
        <v>2285</v>
      </c>
      <c r="B277" s="157" t="s">
        <v>182</v>
      </c>
      <c r="C277" s="157"/>
      <c r="D277" s="157" t="s">
        <v>2143</v>
      </c>
      <c r="E277" s="157"/>
      <c r="F277" s="157"/>
      <c r="G277" s="157"/>
    </row>
    <row r="278" spans="1:7">
      <c r="A278" s="157" t="s">
        <v>2900</v>
      </c>
      <c r="B278" s="157" t="s">
        <v>69</v>
      </c>
      <c r="C278" s="157"/>
      <c r="D278" s="157" t="s">
        <v>2898</v>
      </c>
      <c r="E278" s="157"/>
      <c r="F278" s="157"/>
      <c r="G278" s="157"/>
    </row>
    <row r="279" spans="1:7">
      <c r="A279" s="157" t="s">
        <v>4057</v>
      </c>
      <c r="B279" s="157" t="s">
        <v>69</v>
      </c>
      <c r="C279" s="157" t="s">
        <v>4057</v>
      </c>
      <c r="D279" s="157" t="s">
        <v>4058</v>
      </c>
      <c r="E279" s="157"/>
      <c r="F279" s="157" t="s">
        <v>4060</v>
      </c>
      <c r="G279" s="157" t="s">
        <v>4061</v>
      </c>
    </row>
    <row r="280" spans="1:7">
      <c r="A280" s="157" t="s">
        <v>385</v>
      </c>
      <c r="B280" s="157" t="s">
        <v>69</v>
      </c>
      <c r="C280" s="157" t="s">
        <v>381</v>
      </c>
      <c r="D280" s="157" t="s">
        <v>380</v>
      </c>
      <c r="E280" s="157" t="s">
        <v>390</v>
      </c>
      <c r="F280" s="157" t="s">
        <v>389</v>
      </c>
      <c r="G280" s="157" t="s">
        <v>391</v>
      </c>
    </row>
    <row r="281" spans="1:7">
      <c r="A281" s="157" t="s">
        <v>4471</v>
      </c>
      <c r="B281" s="157" t="s">
        <v>69</v>
      </c>
      <c r="C281" s="157" t="s">
        <v>2736</v>
      </c>
      <c r="D281" s="157" t="s">
        <v>2736</v>
      </c>
      <c r="E281" s="157"/>
      <c r="F281" s="157"/>
      <c r="G281" s="157"/>
    </row>
    <row r="282" spans="1:7">
      <c r="A282" s="157" t="s">
        <v>109</v>
      </c>
      <c r="B282" s="157" t="s">
        <v>111</v>
      </c>
      <c r="C282" s="157" t="s">
        <v>107</v>
      </c>
      <c r="D282" s="157" t="s">
        <v>106</v>
      </c>
      <c r="E282" s="157" t="s">
        <v>117</v>
      </c>
      <c r="F282" s="157" t="s">
        <v>116</v>
      </c>
      <c r="G282" s="157" t="s">
        <v>118</v>
      </c>
    </row>
    <row r="283" spans="1:7">
      <c r="A283" s="157" t="s">
        <v>654</v>
      </c>
      <c r="B283" s="157" t="s">
        <v>658</v>
      </c>
      <c r="C283" s="157" t="s">
        <v>654</v>
      </c>
      <c r="D283" s="157" t="s">
        <v>653</v>
      </c>
      <c r="E283" s="157"/>
      <c r="F283" s="157"/>
      <c r="G283" s="157"/>
    </row>
    <row r="284" spans="1:7">
      <c r="A284" s="157" t="s">
        <v>1303</v>
      </c>
      <c r="B284" s="157" t="s">
        <v>182</v>
      </c>
      <c r="C284" s="157" t="s">
        <v>4138</v>
      </c>
      <c r="D284" s="157" t="s">
        <v>477</v>
      </c>
      <c r="E284" s="157"/>
      <c r="F284" s="157"/>
      <c r="G284" s="157"/>
    </row>
    <row r="285" spans="1:7">
      <c r="A285" s="157" t="s">
        <v>1303</v>
      </c>
      <c r="B285" s="157" t="s">
        <v>182</v>
      </c>
      <c r="C285" s="157" t="s">
        <v>904</v>
      </c>
      <c r="D285" s="157" t="s">
        <v>903</v>
      </c>
      <c r="E285" s="157"/>
      <c r="F285" s="157"/>
      <c r="G285" s="157"/>
    </row>
    <row r="286" spans="1:7">
      <c r="A286" s="157" t="s">
        <v>1303</v>
      </c>
      <c r="B286" s="157" t="s">
        <v>182</v>
      </c>
      <c r="C286" s="157" t="s">
        <v>775</v>
      </c>
      <c r="D286" s="157" t="s">
        <v>982</v>
      </c>
      <c r="E286" s="157"/>
      <c r="F286" s="157"/>
      <c r="G286" s="157"/>
    </row>
    <row r="287" spans="1:7">
      <c r="A287" s="157" t="s">
        <v>1303</v>
      </c>
      <c r="B287" s="157" t="s">
        <v>182</v>
      </c>
      <c r="C287" s="157" t="s">
        <v>1299</v>
      </c>
      <c r="D287" s="157" t="s">
        <v>1298</v>
      </c>
      <c r="E287" s="157"/>
      <c r="F287" s="157"/>
      <c r="G287" s="157"/>
    </row>
    <row r="288" spans="1:7">
      <c r="A288" s="157" t="s">
        <v>1303</v>
      </c>
      <c r="B288" s="157" t="s">
        <v>182</v>
      </c>
      <c r="C288" s="157" t="s">
        <v>1743</v>
      </c>
      <c r="D288" s="157" t="s">
        <v>1742</v>
      </c>
      <c r="E288" s="157"/>
      <c r="F288" s="157"/>
      <c r="G288" s="157"/>
    </row>
    <row r="289" spans="1:7">
      <c r="A289" s="157" t="s">
        <v>1303</v>
      </c>
      <c r="B289" s="157" t="s">
        <v>182</v>
      </c>
      <c r="C289" s="157" t="s">
        <v>2600</v>
      </c>
      <c r="D289" s="157" t="s">
        <v>2599</v>
      </c>
      <c r="E289" s="157"/>
      <c r="F289" s="157"/>
      <c r="G289" s="157"/>
    </row>
    <row r="290" spans="1:7">
      <c r="A290" s="157" t="s">
        <v>1303</v>
      </c>
      <c r="B290" s="157" t="s">
        <v>182</v>
      </c>
      <c r="C290" s="157" t="s">
        <v>2635</v>
      </c>
      <c r="D290" s="157" t="s">
        <v>2634</v>
      </c>
      <c r="E290" s="157"/>
      <c r="F290" s="157"/>
      <c r="G290" s="157"/>
    </row>
    <row r="291" spans="1:7">
      <c r="A291" s="157" t="s">
        <v>1303</v>
      </c>
      <c r="B291" s="157" t="s">
        <v>182</v>
      </c>
      <c r="C291" s="157" t="s">
        <v>904</v>
      </c>
      <c r="D291" s="157" t="s">
        <v>549</v>
      </c>
      <c r="E291" s="157"/>
      <c r="F291" s="157"/>
      <c r="G291" s="157"/>
    </row>
    <row r="292" spans="1:7">
      <c r="A292" s="157" t="s">
        <v>1303</v>
      </c>
      <c r="B292" s="157" t="s">
        <v>182</v>
      </c>
      <c r="C292" s="157" t="s">
        <v>904</v>
      </c>
      <c r="D292" s="157" t="s">
        <v>1305</v>
      </c>
      <c r="E292" s="157"/>
      <c r="F292" s="157"/>
      <c r="G292" s="157"/>
    </row>
    <row r="293" spans="1:7">
      <c r="A293" s="157" t="s">
        <v>1303</v>
      </c>
      <c r="B293" s="157" t="s">
        <v>182</v>
      </c>
      <c r="C293" s="157" t="s">
        <v>904</v>
      </c>
      <c r="D293" s="157" t="s">
        <v>1311</v>
      </c>
      <c r="E293" s="157"/>
      <c r="F293" s="157"/>
      <c r="G293" s="157"/>
    </row>
    <row r="294" spans="1:7">
      <c r="A294" s="157" t="s">
        <v>1303</v>
      </c>
      <c r="B294" s="157" t="s">
        <v>182</v>
      </c>
      <c r="C294" s="157" t="s">
        <v>1610</v>
      </c>
      <c r="D294" s="157" t="s">
        <v>1609</v>
      </c>
      <c r="E294" s="157"/>
      <c r="F294" s="157"/>
      <c r="G294" s="157"/>
    </row>
    <row r="295" spans="1:7">
      <c r="A295" s="157" t="s">
        <v>1303</v>
      </c>
      <c r="B295" s="157" t="s">
        <v>182</v>
      </c>
      <c r="C295" s="157" t="s">
        <v>904</v>
      </c>
      <c r="D295" s="157" t="s">
        <v>1517</v>
      </c>
      <c r="E295" s="157"/>
      <c r="F295" s="157"/>
      <c r="G295" s="157"/>
    </row>
    <row r="296" spans="1:7">
      <c r="A296" s="157" t="s">
        <v>1303</v>
      </c>
      <c r="B296" s="157" t="s">
        <v>182</v>
      </c>
      <c r="C296" s="157" t="s">
        <v>1743</v>
      </c>
      <c r="D296" s="157" t="s">
        <v>1751</v>
      </c>
      <c r="E296" s="157"/>
      <c r="F296" s="157"/>
      <c r="G296" s="157"/>
    </row>
    <row r="297" spans="1:7">
      <c r="A297" s="157" t="s">
        <v>1303</v>
      </c>
      <c r="B297" s="157" t="s">
        <v>182</v>
      </c>
      <c r="C297" s="157" t="s">
        <v>988</v>
      </c>
      <c r="D297" s="157" t="s">
        <v>1839</v>
      </c>
      <c r="E297" s="157"/>
      <c r="F297" s="157"/>
      <c r="G297" s="157"/>
    </row>
    <row r="298" spans="1:7">
      <c r="A298" s="157" t="s">
        <v>1303</v>
      </c>
      <c r="B298" s="157" t="s">
        <v>182</v>
      </c>
      <c r="C298" s="157" t="s">
        <v>279</v>
      </c>
      <c r="D298" s="157" t="s">
        <v>278</v>
      </c>
      <c r="E298" s="157" t="s">
        <v>289</v>
      </c>
      <c r="F298" s="157" t="s">
        <v>288</v>
      </c>
      <c r="G298" s="157" t="s">
        <v>290</v>
      </c>
    </row>
    <row r="299" spans="1:7">
      <c r="A299" s="157" t="s">
        <v>1303</v>
      </c>
      <c r="B299" s="157" t="s">
        <v>182</v>
      </c>
      <c r="C299" s="157" t="s">
        <v>279</v>
      </c>
      <c r="D299" s="157" t="s">
        <v>333</v>
      </c>
      <c r="E299" s="157" t="s">
        <v>289</v>
      </c>
      <c r="F299" s="157" t="s">
        <v>288</v>
      </c>
      <c r="G299" s="157">
        <v>5533516644</v>
      </c>
    </row>
    <row r="300" spans="1:7">
      <c r="A300" s="157" t="s">
        <v>1303</v>
      </c>
      <c r="B300" s="157" t="s">
        <v>182</v>
      </c>
      <c r="C300" s="157" t="s">
        <v>4125</v>
      </c>
      <c r="D300" s="157" t="s">
        <v>3320</v>
      </c>
      <c r="E300" s="157" t="s">
        <v>4117</v>
      </c>
      <c r="F300" s="157" t="s">
        <v>4118</v>
      </c>
      <c r="G300" s="157" t="s">
        <v>4124</v>
      </c>
    </row>
    <row r="301" spans="1:7">
      <c r="A301" s="157" t="s">
        <v>152</v>
      </c>
      <c r="B301" s="157" t="s">
        <v>154</v>
      </c>
      <c r="C301" s="157" t="s">
        <v>149</v>
      </c>
      <c r="D301" s="157" t="s">
        <v>148</v>
      </c>
      <c r="E301" s="157" t="s">
        <v>162</v>
      </c>
      <c r="F301" s="157" t="s">
        <v>161</v>
      </c>
      <c r="G301" s="157">
        <v>5591982192</v>
      </c>
    </row>
    <row r="302" spans="1:7">
      <c r="A302" s="157" t="s">
        <v>4472</v>
      </c>
      <c r="B302" s="157" t="s">
        <v>69</v>
      </c>
      <c r="C302" s="157" t="s">
        <v>1926</v>
      </c>
      <c r="D302" s="157" t="s">
        <v>1925</v>
      </c>
      <c r="E302" s="157"/>
      <c r="F302" s="157"/>
      <c r="G302" s="157"/>
    </row>
    <row r="303" spans="1:7">
      <c r="A303" s="157" t="s">
        <v>4473</v>
      </c>
      <c r="B303" s="157" t="s">
        <v>69</v>
      </c>
      <c r="C303" s="157" t="s">
        <v>1755</v>
      </c>
      <c r="D303" s="157" t="s">
        <v>1754</v>
      </c>
      <c r="E303" s="157"/>
      <c r="F303" s="157"/>
      <c r="G303" s="157"/>
    </row>
    <row r="304" spans="1:7">
      <c r="A304" s="157" t="s">
        <v>4473</v>
      </c>
      <c r="B304" s="157" t="s">
        <v>4474</v>
      </c>
      <c r="C304" s="157" t="s">
        <v>550</v>
      </c>
      <c r="D304" s="157" t="s">
        <v>549</v>
      </c>
      <c r="E304" s="157" t="s">
        <v>554</v>
      </c>
      <c r="F304" s="157" t="s">
        <v>553</v>
      </c>
      <c r="G304" s="157">
        <v>5513843257</v>
      </c>
    </row>
    <row r="305" spans="1:7">
      <c r="A305" s="157" t="s">
        <v>4473</v>
      </c>
      <c r="B305" s="157" t="s">
        <v>4474</v>
      </c>
      <c r="C305" s="157" t="s">
        <v>3853</v>
      </c>
      <c r="D305" s="157" t="s">
        <v>3852</v>
      </c>
      <c r="E305" s="157" t="s">
        <v>3862</v>
      </c>
      <c r="F305" s="157" t="s">
        <v>3863</v>
      </c>
      <c r="G305" s="157" t="s">
        <v>3864</v>
      </c>
    </row>
    <row r="306" spans="1:7">
      <c r="A306" s="157" t="s">
        <v>4473</v>
      </c>
      <c r="B306" s="157" t="s">
        <v>4474</v>
      </c>
      <c r="C306" s="157" t="s">
        <v>3868</v>
      </c>
      <c r="D306" s="157" t="s">
        <v>3867</v>
      </c>
      <c r="E306" s="157" t="s">
        <v>3862</v>
      </c>
      <c r="F306" s="157" t="s">
        <v>3863</v>
      </c>
      <c r="G306" s="157" t="s">
        <v>3864</v>
      </c>
    </row>
    <row r="307" spans="1:7">
      <c r="A307" s="157" t="s">
        <v>4473</v>
      </c>
      <c r="B307" s="157" t="s">
        <v>4474</v>
      </c>
      <c r="C307" s="157" t="s">
        <v>3875</v>
      </c>
      <c r="D307" s="157" t="s">
        <v>3874</v>
      </c>
      <c r="E307" s="157" t="s">
        <v>3862</v>
      </c>
      <c r="F307" s="157" t="s">
        <v>3863</v>
      </c>
      <c r="G307" s="157" t="s">
        <v>3864</v>
      </c>
    </row>
    <row r="308" spans="1:7">
      <c r="A308" s="157" t="s">
        <v>3434</v>
      </c>
      <c r="B308" s="157" t="s">
        <v>613</v>
      </c>
      <c r="C308" s="157" t="s">
        <v>1339</v>
      </c>
      <c r="D308" s="157" t="s">
        <v>1338</v>
      </c>
      <c r="E308" s="157"/>
      <c r="F308" s="157"/>
      <c r="G308" s="157"/>
    </row>
    <row r="309" spans="1:7">
      <c r="A309" s="157" t="s">
        <v>3434</v>
      </c>
      <c r="B309" s="157" t="s">
        <v>613</v>
      </c>
      <c r="C309" s="157" t="s">
        <v>3320</v>
      </c>
      <c r="D309" s="157" t="s">
        <v>3435</v>
      </c>
      <c r="E309" s="157" t="s">
        <v>3442</v>
      </c>
      <c r="F309" s="157" t="s">
        <v>3443</v>
      </c>
      <c r="G309" s="157" t="s">
        <v>3444</v>
      </c>
    </row>
    <row r="310" spans="1:7">
      <c r="A310" s="157" t="s">
        <v>3434</v>
      </c>
      <c r="B310" s="157" t="s">
        <v>613</v>
      </c>
      <c r="C310" s="157" t="s">
        <v>3320</v>
      </c>
      <c r="D310" s="157" t="s">
        <v>3446</v>
      </c>
      <c r="E310" s="157" t="s">
        <v>3442</v>
      </c>
      <c r="F310" s="157" t="s">
        <v>3443</v>
      </c>
      <c r="G310" s="157" t="s">
        <v>3450</v>
      </c>
    </row>
    <row r="311" spans="1:7">
      <c r="A311" s="157" t="s">
        <v>3434</v>
      </c>
      <c r="B311" s="157" t="s">
        <v>613</v>
      </c>
      <c r="C311" s="157" t="s">
        <v>3320</v>
      </c>
      <c r="D311" s="157" t="s">
        <v>3451</v>
      </c>
      <c r="E311" s="157" t="s">
        <v>3442</v>
      </c>
      <c r="F311" s="157" t="s">
        <v>3443</v>
      </c>
      <c r="G311" s="157" t="s">
        <v>3453</v>
      </c>
    </row>
    <row r="312" spans="1:7">
      <c r="A312" s="157" t="s">
        <v>3434</v>
      </c>
      <c r="B312" s="157" t="s">
        <v>613</v>
      </c>
      <c r="C312" s="157" t="s">
        <v>3320</v>
      </c>
      <c r="D312" s="157" t="s">
        <v>3454</v>
      </c>
      <c r="E312" s="157" t="s">
        <v>3442</v>
      </c>
      <c r="F312" s="157" t="s">
        <v>3443</v>
      </c>
      <c r="G312" s="157" t="s">
        <v>3456</v>
      </c>
    </row>
    <row r="313" spans="1:7">
      <c r="A313" s="157" t="s">
        <v>3434</v>
      </c>
      <c r="B313" s="157" t="s">
        <v>613</v>
      </c>
      <c r="C313" s="157" t="s">
        <v>3320</v>
      </c>
      <c r="D313" s="157" t="s">
        <v>3457</v>
      </c>
      <c r="E313" s="157" t="s">
        <v>3442</v>
      </c>
      <c r="F313" s="157" t="s">
        <v>3443</v>
      </c>
      <c r="G313" s="157" t="s">
        <v>3459</v>
      </c>
    </row>
    <row r="314" spans="1:7">
      <c r="A314" s="157" t="s">
        <v>3434</v>
      </c>
      <c r="B314" s="157" t="s">
        <v>613</v>
      </c>
      <c r="C314" s="157" t="s">
        <v>3320</v>
      </c>
      <c r="D314" s="157" t="s">
        <v>3460</v>
      </c>
      <c r="E314" s="157" t="s">
        <v>3442</v>
      </c>
      <c r="F314" s="157" t="s">
        <v>3443</v>
      </c>
      <c r="G314" s="157" t="s">
        <v>3463</v>
      </c>
    </row>
    <row r="315" spans="1:7">
      <c r="A315" s="157" t="s">
        <v>3434</v>
      </c>
      <c r="B315" s="157" t="s">
        <v>613</v>
      </c>
      <c r="C315" s="157" t="s">
        <v>3320</v>
      </c>
      <c r="D315" s="157" t="s">
        <v>3464</v>
      </c>
      <c r="E315" s="157" t="s">
        <v>3442</v>
      </c>
      <c r="F315" s="157" t="s">
        <v>3443</v>
      </c>
      <c r="G315" s="157" t="s">
        <v>3466</v>
      </c>
    </row>
    <row r="316" spans="1:7">
      <c r="A316" s="157" t="s">
        <v>3434</v>
      </c>
      <c r="B316" s="157" t="s">
        <v>613</v>
      </c>
      <c r="C316" s="157" t="s">
        <v>3320</v>
      </c>
      <c r="D316" s="157" t="s">
        <v>3467</v>
      </c>
      <c r="E316" s="157" t="s">
        <v>3442</v>
      </c>
      <c r="F316" s="157" t="s">
        <v>3443</v>
      </c>
      <c r="G316" s="157" t="s">
        <v>3469</v>
      </c>
    </row>
    <row r="317" spans="1:7">
      <c r="A317" s="157" t="s">
        <v>3434</v>
      </c>
      <c r="B317" s="157" t="s">
        <v>613</v>
      </c>
      <c r="C317" s="157" t="s">
        <v>3320</v>
      </c>
      <c r="D317" s="157" t="s">
        <v>3470</v>
      </c>
      <c r="E317" s="157" t="s">
        <v>3442</v>
      </c>
      <c r="F317" s="157" t="s">
        <v>3443</v>
      </c>
      <c r="G317" s="157" t="s">
        <v>3474</v>
      </c>
    </row>
    <row r="318" spans="1:7">
      <c r="A318" s="157" t="s">
        <v>423</v>
      </c>
      <c r="B318" s="157" t="s">
        <v>424</v>
      </c>
      <c r="C318" s="157" t="s">
        <v>421</v>
      </c>
      <c r="D318" s="157" t="s">
        <v>420</v>
      </c>
      <c r="E318" s="157" t="s">
        <v>428</v>
      </c>
      <c r="F318" s="157" t="s">
        <v>427</v>
      </c>
      <c r="G318" s="157" t="s">
        <v>429</v>
      </c>
    </row>
    <row r="319" spans="1:7">
      <c r="A319" s="157" t="s">
        <v>3756</v>
      </c>
      <c r="B319" s="157" t="s">
        <v>3757</v>
      </c>
      <c r="C319" s="157" t="s">
        <v>3759</v>
      </c>
      <c r="D319" s="157" t="s">
        <v>3758</v>
      </c>
      <c r="E319" s="157" t="s">
        <v>3764</v>
      </c>
      <c r="F319" s="157" t="s">
        <v>3765</v>
      </c>
      <c r="G319" s="157">
        <v>5518494770</v>
      </c>
    </row>
    <row r="320" spans="1:7">
      <c r="A320" s="157" t="s">
        <v>3756</v>
      </c>
      <c r="B320" s="157" t="s">
        <v>3757</v>
      </c>
      <c r="C320" s="157" t="s">
        <v>3768</v>
      </c>
      <c r="D320" s="157" t="s">
        <v>3767</v>
      </c>
      <c r="E320" s="157" t="s">
        <v>3764</v>
      </c>
      <c r="F320" s="157" t="s">
        <v>3765</v>
      </c>
      <c r="G320" s="157">
        <v>5518494770</v>
      </c>
    </row>
    <row r="321" spans="1:7">
      <c r="A321" s="157" t="s">
        <v>3756</v>
      </c>
      <c r="B321" s="157" t="s">
        <v>3757</v>
      </c>
      <c r="C321" s="157" t="s">
        <v>3770</v>
      </c>
      <c r="D321" s="157" t="s">
        <v>3769</v>
      </c>
      <c r="E321" s="157" t="s">
        <v>3764</v>
      </c>
      <c r="F321" s="157" t="s">
        <v>3765</v>
      </c>
      <c r="G321" s="157">
        <v>5518494770</v>
      </c>
    </row>
    <row r="322" spans="1:7">
      <c r="A322" s="157" t="s">
        <v>3756</v>
      </c>
      <c r="B322" s="157" t="s">
        <v>3757</v>
      </c>
      <c r="C322" s="157" t="s">
        <v>3775</v>
      </c>
      <c r="D322" s="157" t="s">
        <v>3774</v>
      </c>
      <c r="E322" s="157" t="s">
        <v>3764</v>
      </c>
      <c r="F322" s="157" t="s">
        <v>3765</v>
      </c>
      <c r="G322" s="157">
        <v>5518494770</v>
      </c>
    </row>
    <row r="323" spans="1:7">
      <c r="A323" s="157" t="s">
        <v>2169</v>
      </c>
      <c r="B323" s="157" t="s">
        <v>182</v>
      </c>
      <c r="C323" s="157" t="s">
        <v>2164</v>
      </c>
      <c r="D323" s="157" t="s">
        <v>2163</v>
      </c>
      <c r="E323" s="157"/>
      <c r="F323" s="157"/>
      <c r="G323" s="157"/>
    </row>
    <row r="324" spans="1:7">
      <c r="A324" s="157" t="s">
        <v>326</v>
      </c>
      <c r="B324" s="157" t="s">
        <v>69</v>
      </c>
      <c r="C324" s="157" t="s">
        <v>323</v>
      </c>
      <c r="D324" s="157" t="s">
        <v>322</v>
      </c>
      <c r="E324" s="157" t="s">
        <v>331</v>
      </c>
      <c r="F324" s="157" t="s">
        <v>330</v>
      </c>
      <c r="G324" s="157">
        <v>5518665659</v>
      </c>
    </row>
    <row r="325" spans="1:7">
      <c r="A325" s="157" t="s">
        <v>4475</v>
      </c>
      <c r="B325" s="157" t="s">
        <v>69</v>
      </c>
      <c r="C325" s="157" t="s">
        <v>1054</v>
      </c>
      <c r="D325" s="157" t="s">
        <v>570</v>
      </c>
      <c r="E325" s="157"/>
      <c r="F325" s="157"/>
      <c r="G325" s="157"/>
    </row>
    <row r="326" spans="1:7">
      <c r="A326" s="157" t="s">
        <v>3511</v>
      </c>
      <c r="B326" s="157" t="s">
        <v>182</v>
      </c>
      <c r="C326" s="157" t="s">
        <v>3512</v>
      </c>
      <c r="D326" s="157" t="s">
        <v>1910</v>
      </c>
      <c r="E326" s="157"/>
      <c r="F326" s="157"/>
      <c r="G326" s="157"/>
    </row>
    <row r="327" spans="1:7">
      <c r="A327" s="157" t="s">
        <v>3511</v>
      </c>
      <c r="B327" s="157" t="s">
        <v>182</v>
      </c>
      <c r="C327" s="157" t="s">
        <v>3521</v>
      </c>
      <c r="D327" s="157" t="s">
        <v>3520</v>
      </c>
      <c r="E327" s="157"/>
      <c r="F327" s="157"/>
      <c r="G327" s="157"/>
    </row>
    <row r="328" spans="1:7">
      <c r="A328" s="157" t="s">
        <v>3511</v>
      </c>
      <c r="B328" s="157" t="s">
        <v>182</v>
      </c>
      <c r="C328" s="157" t="s">
        <v>3528</v>
      </c>
      <c r="D328" s="157" t="s">
        <v>1902</v>
      </c>
      <c r="E328" s="157"/>
      <c r="F328" s="157"/>
      <c r="G328" s="157"/>
    </row>
    <row r="329" spans="1:7">
      <c r="A329" s="157" t="s">
        <v>3511</v>
      </c>
      <c r="B329" s="157" t="s">
        <v>182</v>
      </c>
      <c r="C329" s="157" t="s">
        <v>3535</v>
      </c>
      <c r="D329" s="157" t="s">
        <v>3534</v>
      </c>
      <c r="E329" s="157"/>
      <c r="F329" s="157"/>
      <c r="G329" s="157"/>
    </row>
    <row r="330" spans="1:7">
      <c r="A330" s="157" t="s">
        <v>3511</v>
      </c>
      <c r="B330" s="157" t="s">
        <v>182</v>
      </c>
      <c r="C330" s="157" t="s">
        <v>3544</v>
      </c>
      <c r="D330" s="157" t="s">
        <v>3543</v>
      </c>
      <c r="E330" s="157"/>
      <c r="F330" s="157"/>
      <c r="G330" s="157"/>
    </row>
    <row r="331" spans="1:7">
      <c r="A331" s="157" t="s">
        <v>3511</v>
      </c>
      <c r="B331" s="157" t="s">
        <v>182</v>
      </c>
      <c r="C331" s="157" t="s">
        <v>3553</v>
      </c>
      <c r="D331" s="157" t="s">
        <v>3552</v>
      </c>
      <c r="E331" s="157"/>
      <c r="F331" s="157"/>
      <c r="G331" s="157"/>
    </row>
    <row r="332" spans="1:7">
      <c r="A332" s="157" t="s">
        <v>3511</v>
      </c>
      <c r="B332" s="157" t="s">
        <v>182</v>
      </c>
      <c r="C332" s="157" t="s">
        <v>3560</v>
      </c>
      <c r="D332" s="157" t="s">
        <v>3559</v>
      </c>
      <c r="E332" s="157"/>
      <c r="F332" s="157"/>
      <c r="G332" s="157"/>
    </row>
    <row r="333" spans="1:7">
      <c r="A333" s="157" t="s">
        <v>2721</v>
      </c>
      <c r="B333" s="157" t="s">
        <v>69</v>
      </c>
      <c r="C333" s="157" t="s">
        <v>2713</v>
      </c>
      <c r="D333" s="157" t="s">
        <v>2713</v>
      </c>
      <c r="E333" s="157"/>
      <c r="F333" s="157"/>
      <c r="G333" s="157"/>
    </row>
    <row r="334" spans="1:7">
      <c r="A334" s="157" t="s">
        <v>4476</v>
      </c>
      <c r="B334" s="157" t="s">
        <v>69</v>
      </c>
      <c r="C334" s="157" t="s">
        <v>723</v>
      </c>
      <c r="D334" s="157" t="s">
        <v>106</v>
      </c>
      <c r="E334" s="157"/>
      <c r="F334" s="157"/>
      <c r="G334" s="157"/>
    </row>
    <row r="335" spans="1:7">
      <c r="A335" s="157" t="s">
        <v>4476</v>
      </c>
      <c r="B335" s="157" t="s">
        <v>69</v>
      </c>
      <c r="C335" s="157" t="s">
        <v>723</v>
      </c>
      <c r="D335" s="157" t="s">
        <v>106</v>
      </c>
      <c r="E335" s="157"/>
      <c r="F335" s="157"/>
      <c r="G335" s="157"/>
    </row>
    <row r="336" spans="1:7">
      <c r="A336" s="157" t="s">
        <v>4477</v>
      </c>
      <c r="B336" s="157" t="s">
        <v>69</v>
      </c>
      <c r="C336" s="156" t="s">
        <v>4478</v>
      </c>
      <c r="D336" s="157" t="s">
        <v>2607</v>
      </c>
      <c r="E336" s="157" t="s">
        <v>2611</v>
      </c>
      <c r="F336" s="157"/>
      <c r="G336" s="157"/>
    </row>
    <row r="337" spans="1:7">
      <c r="A337" s="157" t="s">
        <v>4479</v>
      </c>
      <c r="B337" s="157" t="s">
        <v>69</v>
      </c>
      <c r="C337" s="157" t="s">
        <v>2826</v>
      </c>
      <c r="D337" s="157" t="s">
        <v>2825</v>
      </c>
      <c r="E337" s="157"/>
      <c r="F337" s="157"/>
      <c r="G337" s="157"/>
    </row>
    <row r="338" spans="1:7">
      <c r="A338" s="157" t="s">
        <v>4046</v>
      </c>
      <c r="B338" s="157" t="s">
        <v>3930</v>
      </c>
      <c r="C338" s="157" t="s">
        <v>4046</v>
      </c>
      <c r="D338" s="157" t="s">
        <v>4047</v>
      </c>
      <c r="E338" s="157"/>
      <c r="F338" s="157"/>
      <c r="G338" s="157"/>
    </row>
    <row r="339" spans="1:7">
      <c r="A339" s="157" t="s">
        <v>4046</v>
      </c>
      <c r="B339" s="157" t="s">
        <v>3930</v>
      </c>
      <c r="C339" s="157" t="s">
        <v>4046</v>
      </c>
      <c r="D339" s="157" t="s">
        <v>4055</v>
      </c>
      <c r="E339" s="157"/>
      <c r="F339" s="157"/>
      <c r="G339" s="157"/>
    </row>
    <row r="340" spans="1:7">
      <c r="A340" s="157" t="s">
        <v>3318</v>
      </c>
      <c r="B340" s="157" t="s">
        <v>69</v>
      </c>
      <c r="C340" s="157" t="s">
        <v>3320</v>
      </c>
      <c r="D340" s="157" t="s">
        <v>3319</v>
      </c>
      <c r="E340" s="157" t="s">
        <v>3327</v>
      </c>
      <c r="F340" s="157" t="s">
        <v>3328</v>
      </c>
      <c r="G340" s="157" t="s">
        <v>3329</v>
      </c>
    </row>
    <row r="341" spans="1:7">
      <c r="A341" s="157" t="s">
        <v>3318</v>
      </c>
      <c r="B341" s="157" t="s">
        <v>69</v>
      </c>
      <c r="C341" s="157" t="s">
        <v>3320</v>
      </c>
      <c r="D341" s="157" t="s">
        <v>3331</v>
      </c>
      <c r="E341" s="157" t="s">
        <v>3327</v>
      </c>
      <c r="F341" s="157" t="s">
        <v>3328</v>
      </c>
      <c r="G341" s="157" t="s">
        <v>3329</v>
      </c>
    </row>
    <row r="342" spans="1:7">
      <c r="A342" s="157" t="s">
        <v>3318</v>
      </c>
      <c r="B342" s="157" t="s">
        <v>69</v>
      </c>
      <c r="C342" s="157" t="s">
        <v>3320</v>
      </c>
      <c r="D342" s="157" t="s">
        <v>3337</v>
      </c>
      <c r="E342" s="157" t="s">
        <v>3327</v>
      </c>
      <c r="F342" s="157" t="s">
        <v>3328</v>
      </c>
      <c r="G342" s="157" t="s">
        <v>3329</v>
      </c>
    </row>
    <row r="343" spans="1:7">
      <c r="A343" s="157" t="s">
        <v>667</v>
      </c>
      <c r="B343" s="157" t="s">
        <v>309</v>
      </c>
      <c r="C343" s="157" t="s">
        <v>664</v>
      </c>
      <c r="D343" s="157" t="s">
        <v>663</v>
      </c>
      <c r="E343" s="157"/>
      <c r="F343" s="157"/>
      <c r="G343" s="157"/>
    </row>
    <row r="344" spans="1:7">
      <c r="A344" s="157" t="s">
        <v>4480</v>
      </c>
      <c r="B344" s="157" t="s">
        <v>69</v>
      </c>
      <c r="C344" s="157" t="s">
        <v>1822</v>
      </c>
      <c r="D344" s="157" t="s">
        <v>1821</v>
      </c>
      <c r="E344" s="157"/>
      <c r="F344" s="157"/>
      <c r="G344" s="157"/>
    </row>
    <row r="345" spans="1:7">
      <c r="A345" s="157" t="s">
        <v>4480</v>
      </c>
      <c r="B345" s="157" t="s">
        <v>69</v>
      </c>
      <c r="C345" s="157" t="s">
        <v>1510</v>
      </c>
      <c r="D345" s="157" t="s">
        <v>1509</v>
      </c>
      <c r="E345" s="157"/>
      <c r="F345" s="157"/>
      <c r="G345" s="157"/>
    </row>
    <row r="346" spans="1:7">
      <c r="A346" s="157" t="s">
        <v>1996</v>
      </c>
      <c r="B346" s="157" t="s">
        <v>69</v>
      </c>
      <c r="C346" s="157" t="s">
        <v>1997</v>
      </c>
      <c r="D346" s="157" t="s">
        <v>1996</v>
      </c>
      <c r="E346" s="157"/>
      <c r="F346" s="157"/>
      <c r="G346" s="157"/>
    </row>
    <row r="347" spans="1:7">
      <c r="A347" s="157" t="s">
        <v>4481</v>
      </c>
      <c r="B347" s="157" t="s">
        <v>808</v>
      </c>
      <c r="C347" s="157" t="s">
        <v>802</v>
      </c>
      <c r="D347" s="157" t="s">
        <v>801</v>
      </c>
      <c r="E347" s="157"/>
      <c r="F347" s="157"/>
      <c r="G347" s="157"/>
    </row>
    <row r="348" spans="1:7">
      <c r="A348" s="157" t="s">
        <v>4481</v>
      </c>
      <c r="B348" s="157" t="s">
        <v>808</v>
      </c>
      <c r="C348" s="157" t="s">
        <v>816</v>
      </c>
      <c r="D348" s="157" t="s">
        <v>815</v>
      </c>
      <c r="E348" s="157"/>
      <c r="F348" s="157"/>
      <c r="G348" s="157"/>
    </row>
    <row r="349" spans="1:7">
      <c r="A349" s="157" t="s">
        <v>2823</v>
      </c>
      <c r="B349" s="157" t="s">
        <v>182</v>
      </c>
      <c r="C349" s="157" t="s">
        <v>2817</v>
      </c>
      <c r="D349" s="157" t="s">
        <v>2816</v>
      </c>
      <c r="E349" s="157"/>
      <c r="F349" s="157"/>
      <c r="G349" s="157"/>
    </row>
    <row r="350" spans="1:7">
      <c r="A350" s="157" t="s">
        <v>1710</v>
      </c>
      <c r="B350" s="157"/>
      <c r="C350" s="157" t="s">
        <v>1705</v>
      </c>
      <c r="D350" s="157" t="s">
        <v>1704</v>
      </c>
      <c r="E350" s="157"/>
      <c r="F350" s="157"/>
      <c r="G350" s="157"/>
    </row>
    <row r="351" spans="1:7">
      <c r="A351" s="157" t="s">
        <v>138</v>
      </c>
      <c r="B351" s="157" t="s">
        <v>140</v>
      </c>
      <c r="C351" s="157" t="s">
        <v>135</v>
      </c>
      <c r="D351" s="157" t="s">
        <v>134</v>
      </c>
      <c r="E351" s="157"/>
      <c r="F351" s="157" t="s">
        <v>144</v>
      </c>
      <c r="G351" s="157" t="s">
        <v>145</v>
      </c>
    </row>
    <row r="352" spans="1:7">
      <c r="A352" s="157" t="s">
        <v>2519</v>
      </c>
      <c r="B352" s="157" t="s">
        <v>182</v>
      </c>
      <c r="C352" s="157" t="s">
        <v>2516</v>
      </c>
      <c r="D352" s="157" t="s">
        <v>2516</v>
      </c>
      <c r="E352" s="157"/>
      <c r="F352" s="157"/>
      <c r="G352" s="157"/>
    </row>
    <row r="353" spans="1:7">
      <c r="A353" s="157" t="s">
        <v>2519</v>
      </c>
      <c r="B353" s="157" t="s">
        <v>182</v>
      </c>
      <c r="C353" s="157" t="s">
        <v>937</v>
      </c>
      <c r="D353" s="157" t="s">
        <v>485</v>
      </c>
      <c r="E353" s="157"/>
      <c r="F353" s="157"/>
      <c r="G353" s="157"/>
    </row>
    <row r="354" spans="1:7">
      <c r="A354" s="157" t="s">
        <v>2519</v>
      </c>
      <c r="B354" s="157" t="s">
        <v>182</v>
      </c>
      <c r="C354" s="157" t="s">
        <v>1541</v>
      </c>
      <c r="D354" s="157" t="s">
        <v>1540</v>
      </c>
      <c r="E354" s="157"/>
      <c r="F354" s="157"/>
      <c r="G354" s="157"/>
    </row>
    <row r="355" spans="1:7">
      <c r="A355" s="157" t="s">
        <v>2519</v>
      </c>
      <c r="B355" s="157" t="s">
        <v>182</v>
      </c>
      <c r="C355" s="157" t="s">
        <v>486</v>
      </c>
      <c r="D355" s="157" t="s">
        <v>485</v>
      </c>
      <c r="E355" s="157" t="s">
        <v>495</v>
      </c>
      <c r="F355" s="157" t="s">
        <v>494</v>
      </c>
      <c r="G355" s="157">
        <v>5563508475</v>
      </c>
    </row>
    <row r="356" spans="1:7">
      <c r="A356" s="157" t="s">
        <v>213</v>
      </c>
      <c r="B356" s="157" t="s">
        <v>215</v>
      </c>
      <c r="C356" s="157" t="s">
        <v>211</v>
      </c>
      <c r="D356" s="157" t="s">
        <v>210</v>
      </c>
      <c r="E356" s="157" t="s">
        <v>220</v>
      </c>
      <c r="F356" s="157" t="s">
        <v>219</v>
      </c>
      <c r="G356" s="157">
        <v>5552803540</v>
      </c>
    </row>
    <row r="357" spans="1:7">
      <c r="A357" s="157" t="s">
        <v>213</v>
      </c>
      <c r="B357" s="157" t="s">
        <v>215</v>
      </c>
      <c r="C357" s="157" t="s">
        <v>252</v>
      </c>
      <c r="D357" s="157" t="s">
        <v>251</v>
      </c>
      <c r="E357" s="157" t="s">
        <v>220</v>
      </c>
      <c r="F357" s="157" t="s">
        <v>219</v>
      </c>
      <c r="G357" s="157">
        <v>5552803540</v>
      </c>
    </row>
    <row r="358" spans="1:7">
      <c r="A358" s="157" t="s">
        <v>509</v>
      </c>
      <c r="B358" s="157" t="s">
        <v>469</v>
      </c>
      <c r="C358" s="157" t="s">
        <v>507</v>
      </c>
      <c r="D358" s="157" t="s">
        <v>506</v>
      </c>
      <c r="E358" s="157" t="s">
        <v>515</v>
      </c>
      <c r="F358" s="157" t="s">
        <v>514</v>
      </c>
      <c r="G358" s="157">
        <v>9711074422</v>
      </c>
    </row>
    <row r="359" spans="1:7">
      <c r="A359" s="157" t="s">
        <v>4482</v>
      </c>
      <c r="B359" s="157" t="s">
        <v>69</v>
      </c>
      <c r="C359" s="157" t="s">
        <v>83</v>
      </c>
      <c r="D359" s="157" t="s">
        <v>82</v>
      </c>
      <c r="E359" s="157"/>
      <c r="F359" s="157"/>
      <c r="G359" s="157"/>
    </row>
    <row r="360" spans="1:7">
      <c r="A360" s="157" t="s">
        <v>4090</v>
      </c>
      <c r="B360" s="157" t="s">
        <v>69</v>
      </c>
      <c r="C360" s="157" t="s">
        <v>3320</v>
      </c>
      <c r="D360" s="157" t="s">
        <v>4091</v>
      </c>
      <c r="E360" s="157" t="s">
        <v>4098</v>
      </c>
      <c r="F360" s="157" t="s">
        <v>4099</v>
      </c>
      <c r="G360" s="157" t="s">
        <v>4100</v>
      </c>
    </row>
    <row r="361" spans="1:7">
      <c r="A361" s="157" t="s">
        <v>4090</v>
      </c>
      <c r="B361" s="157" t="s">
        <v>69</v>
      </c>
      <c r="C361" s="157" t="s">
        <v>3320</v>
      </c>
      <c r="D361" s="157" t="s">
        <v>4102</v>
      </c>
      <c r="E361" s="157" t="s">
        <v>4098</v>
      </c>
      <c r="F361" s="157" t="s">
        <v>4099</v>
      </c>
      <c r="G361" s="157" t="s">
        <v>4100</v>
      </c>
    </row>
    <row r="362" spans="1:7">
      <c r="A362" s="157" t="s">
        <v>4090</v>
      </c>
      <c r="B362" s="157" t="s">
        <v>69</v>
      </c>
      <c r="C362" s="157" t="s">
        <v>3320</v>
      </c>
      <c r="D362" s="157" t="s">
        <v>4107</v>
      </c>
      <c r="E362" s="157" t="s">
        <v>4098</v>
      </c>
      <c r="F362" s="157" t="s">
        <v>4099</v>
      </c>
      <c r="G362" s="157" t="s">
        <v>4100</v>
      </c>
    </row>
    <row r="363" spans="1:7">
      <c r="A363" s="157" t="s">
        <v>4483</v>
      </c>
      <c r="B363" s="157" t="s">
        <v>182</v>
      </c>
      <c r="C363" s="157" t="s">
        <v>1171</v>
      </c>
      <c r="D363" s="157" t="s">
        <v>580</v>
      </c>
      <c r="E363" s="157"/>
      <c r="F363" s="157"/>
      <c r="G363" s="157"/>
    </row>
    <row r="364" spans="1:7">
      <c r="A364" s="157" t="s">
        <v>4483</v>
      </c>
      <c r="B364" s="157" t="s">
        <v>182</v>
      </c>
      <c r="C364" s="157" t="s">
        <v>1237</v>
      </c>
      <c r="D364" s="157" t="s">
        <v>1236</v>
      </c>
      <c r="E364" s="157"/>
      <c r="F364" s="157"/>
      <c r="G364" s="157"/>
    </row>
    <row r="365" spans="1:7">
      <c r="A365" s="157" t="s">
        <v>4483</v>
      </c>
      <c r="B365" s="157" t="s">
        <v>182</v>
      </c>
      <c r="C365" s="157" t="s">
        <v>1432</v>
      </c>
      <c r="D365" s="157" t="s">
        <v>1431</v>
      </c>
      <c r="E365" s="157"/>
      <c r="F365" s="157"/>
      <c r="G365" s="157"/>
    </row>
    <row r="366" spans="1:7">
      <c r="A366" s="157" t="s">
        <v>4483</v>
      </c>
      <c r="B366" s="157" t="s">
        <v>182</v>
      </c>
      <c r="C366" s="157" t="s">
        <v>2065</v>
      </c>
      <c r="D366" s="157" t="s">
        <v>2064</v>
      </c>
      <c r="E366" s="157"/>
      <c r="F366" s="157"/>
      <c r="G366" s="157"/>
    </row>
    <row r="367" spans="1:7">
      <c r="A367" s="157" t="s">
        <v>167</v>
      </c>
      <c r="B367" s="157" t="s">
        <v>169</v>
      </c>
      <c r="C367" s="157" t="s">
        <v>165</v>
      </c>
      <c r="D367" s="157" t="s">
        <v>164</v>
      </c>
      <c r="E367" s="157" t="s">
        <v>175</v>
      </c>
      <c r="F367" s="157" t="s">
        <v>174</v>
      </c>
      <c r="G367" s="157" t="s">
        <v>176</v>
      </c>
    </row>
    <row r="368" spans="1:7">
      <c r="A368" s="157" t="s">
        <v>467</v>
      </c>
      <c r="B368" s="157" t="s">
        <v>469</v>
      </c>
      <c r="C368" s="157" t="s">
        <v>464</v>
      </c>
      <c r="D368" s="157" t="s">
        <v>463</v>
      </c>
      <c r="E368" s="157" t="s">
        <v>473</v>
      </c>
      <c r="F368" s="157" t="s">
        <v>472</v>
      </c>
      <c r="G368" s="157">
        <v>5591366481</v>
      </c>
    </row>
    <row r="369" spans="1:7">
      <c r="A369" s="157" t="s">
        <v>467</v>
      </c>
      <c r="B369" s="157" t="s">
        <v>469</v>
      </c>
      <c r="C369" s="157" t="s">
        <v>545</v>
      </c>
      <c r="D369" s="157" t="s">
        <v>544</v>
      </c>
      <c r="E369" s="157" t="s">
        <v>473</v>
      </c>
      <c r="F369" s="157" t="s">
        <v>472</v>
      </c>
      <c r="G369" s="157">
        <v>5543492011</v>
      </c>
    </row>
    <row r="370" spans="1:7">
      <c r="A370" s="157" t="s">
        <v>659</v>
      </c>
      <c r="B370" s="157" t="s">
        <v>69</v>
      </c>
      <c r="C370" s="157" t="s">
        <v>660</v>
      </c>
      <c r="D370" s="157" t="s">
        <v>659</v>
      </c>
      <c r="E370" s="157"/>
      <c r="F370" s="157"/>
      <c r="G370" s="157"/>
    </row>
    <row r="371" spans="1:7">
      <c r="A371" s="157" t="s">
        <v>2038</v>
      </c>
      <c r="B371" s="157" t="s">
        <v>613</v>
      </c>
      <c r="C371" s="157" t="s">
        <v>2035</v>
      </c>
      <c r="D371" s="157" t="s">
        <v>2034</v>
      </c>
      <c r="E371" s="157"/>
      <c r="F371" s="157"/>
      <c r="G371" s="157"/>
    </row>
    <row r="372" spans="1:7">
      <c r="A372" s="157" t="s">
        <v>2289</v>
      </c>
      <c r="B372" s="157" t="s">
        <v>182</v>
      </c>
      <c r="C372" s="157"/>
      <c r="D372" s="157" t="s">
        <v>2286</v>
      </c>
      <c r="E372" s="157"/>
      <c r="F372" s="157"/>
      <c r="G372" s="157"/>
    </row>
    <row r="373" spans="1:7">
      <c r="A373" s="157" t="s">
        <v>2289</v>
      </c>
      <c r="B373" s="157" t="s">
        <v>182</v>
      </c>
      <c r="C373" s="157"/>
      <c r="D373" s="157" t="s">
        <v>2291</v>
      </c>
      <c r="E373" s="157"/>
      <c r="F373" s="157"/>
      <c r="G373" s="157"/>
    </row>
    <row r="374" spans="1:7">
      <c r="A374" s="157" t="s">
        <v>538</v>
      </c>
      <c r="B374" s="157" t="s">
        <v>69</v>
      </c>
      <c r="C374" s="157" t="s">
        <v>2474</v>
      </c>
      <c r="D374" s="157" t="s">
        <v>2473</v>
      </c>
      <c r="E374" s="157"/>
      <c r="F374" s="157"/>
      <c r="G374" s="157"/>
    </row>
    <row r="375" spans="1:7">
      <c r="A375" s="157" t="s">
        <v>538</v>
      </c>
      <c r="B375" s="157" t="s">
        <v>69</v>
      </c>
      <c r="C375" s="157" t="s">
        <v>2468</v>
      </c>
      <c r="D375" s="157" t="s">
        <v>2467</v>
      </c>
      <c r="E375" s="157"/>
      <c r="F375" s="157"/>
      <c r="G375" s="157"/>
    </row>
    <row r="376" spans="1:7">
      <c r="A376" s="157" t="s">
        <v>538</v>
      </c>
      <c r="B376" s="157" t="s">
        <v>69</v>
      </c>
      <c r="C376" s="157" t="s">
        <v>2462</v>
      </c>
      <c r="D376" s="157" t="s">
        <v>2461</v>
      </c>
      <c r="E376" s="157"/>
      <c r="F376" s="157"/>
      <c r="G376" s="157"/>
    </row>
    <row r="377" spans="1:7">
      <c r="A377" s="157" t="s">
        <v>538</v>
      </c>
      <c r="B377" s="157" t="s">
        <v>69</v>
      </c>
      <c r="C377" s="157" t="s">
        <v>2455</v>
      </c>
      <c r="D377" s="157" t="s">
        <v>2454</v>
      </c>
      <c r="E377" s="157"/>
      <c r="F377" s="157"/>
      <c r="G377" s="157"/>
    </row>
    <row r="378" spans="1:7">
      <c r="A378" s="157" t="s">
        <v>538</v>
      </c>
      <c r="B378" s="157" t="s">
        <v>69</v>
      </c>
      <c r="C378" s="157" t="s">
        <v>535</v>
      </c>
      <c r="D378" s="157" t="s">
        <v>534</v>
      </c>
      <c r="E378" s="157" t="s">
        <v>542</v>
      </c>
      <c r="F378" s="157" t="s">
        <v>541</v>
      </c>
      <c r="G378" s="157" t="s">
        <v>64</v>
      </c>
    </row>
    <row r="379" spans="1:7">
      <c r="A379" s="157" t="s">
        <v>4484</v>
      </c>
      <c r="B379" s="157" t="s">
        <v>69</v>
      </c>
      <c r="C379" s="157" t="s">
        <v>2963</v>
      </c>
      <c r="D379" s="157" t="s">
        <v>2962</v>
      </c>
      <c r="E379" s="157"/>
      <c r="F379" s="157"/>
      <c r="G379" s="157"/>
    </row>
    <row r="380" spans="1:7">
      <c r="A380" s="157" t="s">
        <v>4484</v>
      </c>
      <c r="B380" s="157" t="s">
        <v>69</v>
      </c>
      <c r="C380" s="157" t="s">
        <v>1713</v>
      </c>
      <c r="D380" s="157" t="s">
        <v>1713</v>
      </c>
      <c r="E380" s="157"/>
      <c r="F380" s="157"/>
      <c r="G380" s="157"/>
    </row>
    <row r="381" spans="1:7">
      <c r="A381" s="157" t="s">
        <v>4114</v>
      </c>
      <c r="B381" s="157" t="s">
        <v>182</v>
      </c>
      <c r="C381" s="157" t="s">
        <v>4115</v>
      </c>
      <c r="D381" s="157" t="s">
        <v>3320</v>
      </c>
      <c r="E381" s="157" t="s">
        <v>4117</v>
      </c>
      <c r="F381" s="157" t="s">
        <v>4118</v>
      </c>
      <c r="G381" s="157"/>
    </row>
    <row r="382" spans="1:7">
      <c r="A382" s="157" t="s">
        <v>4485</v>
      </c>
      <c r="B382" s="157" t="s">
        <v>182</v>
      </c>
      <c r="C382" s="157" t="s">
        <v>1004</v>
      </c>
      <c r="D382" s="157" t="s">
        <v>1003</v>
      </c>
      <c r="E382" s="157"/>
      <c r="F382" s="157"/>
      <c r="G382" s="157"/>
    </row>
    <row r="383" spans="1:7">
      <c r="A383" s="157" t="s">
        <v>4485</v>
      </c>
      <c r="B383" s="157" t="s">
        <v>182</v>
      </c>
      <c r="C383" s="157" t="s">
        <v>518</v>
      </c>
      <c r="D383" s="157" t="s">
        <v>517</v>
      </c>
      <c r="E383" s="157"/>
      <c r="F383" s="157"/>
      <c r="G383" s="157"/>
    </row>
    <row r="384" spans="1:7">
      <c r="A384" s="157" t="s">
        <v>4485</v>
      </c>
      <c r="B384" s="157" t="s">
        <v>182</v>
      </c>
      <c r="C384" s="157" t="s">
        <v>518</v>
      </c>
      <c r="D384" s="157" t="s">
        <v>1252</v>
      </c>
      <c r="E384" s="157"/>
      <c r="F384" s="157"/>
      <c r="G384" s="157"/>
    </row>
    <row r="385" spans="1:7">
      <c r="A385" s="157" t="s">
        <v>4485</v>
      </c>
      <c r="B385" s="157" t="s">
        <v>182</v>
      </c>
      <c r="C385" s="157" t="s">
        <v>1293</v>
      </c>
      <c r="D385" s="157" t="s">
        <v>1292</v>
      </c>
      <c r="E385" s="157"/>
      <c r="F385" s="157"/>
      <c r="G385" s="157"/>
    </row>
    <row r="386" spans="1:7">
      <c r="A386" s="157" t="s">
        <v>4485</v>
      </c>
      <c r="B386" s="157" t="s">
        <v>182</v>
      </c>
      <c r="C386" s="157" t="s">
        <v>1356</v>
      </c>
      <c r="D386" s="157" t="s">
        <v>1355</v>
      </c>
      <c r="E386" s="157"/>
      <c r="F386" s="157"/>
      <c r="G386" s="157"/>
    </row>
    <row r="387" spans="1:7">
      <c r="A387" s="157" t="s">
        <v>4485</v>
      </c>
      <c r="B387" s="157" t="s">
        <v>182</v>
      </c>
      <c r="C387" s="157" t="s">
        <v>1326</v>
      </c>
      <c r="D387" s="157" t="s">
        <v>1325</v>
      </c>
      <c r="E387" s="157"/>
      <c r="F387" s="157"/>
      <c r="G387" s="157"/>
    </row>
    <row r="388" spans="1:7">
      <c r="A388" s="157" t="s">
        <v>4485</v>
      </c>
      <c r="B388" s="157" t="s">
        <v>182</v>
      </c>
      <c r="C388" s="157" t="s">
        <v>1379</v>
      </c>
      <c r="D388" s="157" t="s">
        <v>1378</v>
      </c>
      <c r="E388" s="157"/>
      <c r="F388" s="157"/>
      <c r="G388" s="157"/>
    </row>
    <row r="389" spans="1:7">
      <c r="A389" s="157" t="s">
        <v>4485</v>
      </c>
      <c r="B389" s="157" t="s">
        <v>182</v>
      </c>
      <c r="C389" s="157" t="s">
        <v>1447</v>
      </c>
      <c r="D389" s="157" t="s">
        <v>1446</v>
      </c>
      <c r="E389" s="157"/>
      <c r="F389" s="157"/>
      <c r="G389" s="157"/>
    </row>
    <row r="390" spans="1:7">
      <c r="A390" s="157" t="s">
        <v>4485</v>
      </c>
      <c r="B390" s="157" t="s">
        <v>182</v>
      </c>
      <c r="C390" s="157" t="s">
        <v>1004</v>
      </c>
      <c r="D390" s="157" t="s">
        <v>1574</v>
      </c>
      <c r="E390" s="157"/>
      <c r="F390" s="157"/>
      <c r="G390" s="157"/>
    </row>
    <row r="391" spans="1:7">
      <c r="A391" s="157" t="s">
        <v>4485</v>
      </c>
      <c r="B391" s="157" t="s">
        <v>182</v>
      </c>
      <c r="C391" s="157" t="s">
        <v>1004</v>
      </c>
      <c r="D391" s="157" t="s">
        <v>1698</v>
      </c>
      <c r="E391" s="157"/>
      <c r="F391" s="157"/>
      <c r="G391" s="157"/>
    </row>
    <row r="392" spans="1:7">
      <c r="A392" s="157" t="s">
        <v>4485</v>
      </c>
      <c r="B392" s="157" t="s">
        <v>182</v>
      </c>
      <c r="C392" s="157" t="s">
        <v>1004</v>
      </c>
      <c r="D392" s="157" t="s">
        <v>1701</v>
      </c>
      <c r="E392" s="157"/>
      <c r="F392" s="157"/>
      <c r="G392" s="157"/>
    </row>
    <row r="393" spans="1:7">
      <c r="A393" s="157" t="s">
        <v>4485</v>
      </c>
      <c r="B393" s="157" t="s">
        <v>182</v>
      </c>
      <c r="C393" s="157" t="s">
        <v>1004</v>
      </c>
      <c r="D393" s="157" t="s">
        <v>2112</v>
      </c>
      <c r="E393" s="157"/>
      <c r="F393" s="157"/>
      <c r="G393" s="157"/>
    </row>
    <row r="394" spans="1:7">
      <c r="A394" s="157" t="s">
        <v>4485</v>
      </c>
      <c r="B394" s="157" t="s">
        <v>182</v>
      </c>
      <c r="C394" s="157" t="s">
        <v>1004</v>
      </c>
      <c r="D394" s="157" t="s">
        <v>2117</v>
      </c>
      <c r="E394" s="157"/>
      <c r="F394" s="157"/>
      <c r="G394" s="157"/>
    </row>
    <row r="395" spans="1:7">
      <c r="A395" s="157" t="s">
        <v>4485</v>
      </c>
      <c r="B395" s="157" t="s">
        <v>182</v>
      </c>
      <c r="C395" s="157" t="s">
        <v>1004</v>
      </c>
      <c r="D395" s="157" t="s">
        <v>2131</v>
      </c>
      <c r="E395" s="157"/>
      <c r="F395" s="157"/>
      <c r="G395" s="157"/>
    </row>
    <row r="396" spans="1:7">
      <c r="A396" s="157" t="s">
        <v>4485</v>
      </c>
      <c r="B396" s="157" t="s">
        <v>182</v>
      </c>
      <c r="C396" s="157" t="s">
        <v>518</v>
      </c>
      <c r="D396" s="157" t="s">
        <v>517</v>
      </c>
      <c r="E396" s="157" t="s">
        <v>525</v>
      </c>
      <c r="F396" s="157" t="s">
        <v>524</v>
      </c>
      <c r="G396" s="157" t="s">
        <v>526</v>
      </c>
    </row>
    <row r="397" spans="1:7">
      <c r="A397" s="157" t="s">
        <v>4485</v>
      </c>
      <c r="B397" s="157" t="s">
        <v>182</v>
      </c>
      <c r="C397" s="157" t="s">
        <v>1379</v>
      </c>
      <c r="D397" s="157" t="s">
        <v>1449</v>
      </c>
      <c r="E397" s="157"/>
      <c r="F397" s="157"/>
      <c r="G397" s="157"/>
    </row>
    <row r="398" spans="1:7">
      <c r="A398" s="157" t="s">
        <v>4486</v>
      </c>
      <c r="B398" s="157" t="s">
        <v>469</v>
      </c>
      <c r="C398" s="157" t="s">
        <v>918</v>
      </c>
      <c r="D398" s="157" t="s">
        <v>917</v>
      </c>
      <c r="E398" s="157"/>
      <c r="F398" s="157"/>
      <c r="G398" s="157"/>
    </row>
    <row r="399" spans="1:7">
      <c r="A399" s="157" t="s">
        <v>4487</v>
      </c>
      <c r="B399" s="157" t="s">
        <v>69</v>
      </c>
      <c r="C399" s="157" t="s">
        <v>788</v>
      </c>
      <c r="D399" s="157" t="s">
        <v>787</v>
      </c>
      <c r="E399" s="157"/>
      <c r="F399" s="157"/>
      <c r="G399" s="157"/>
    </row>
    <row r="400" spans="1:7">
      <c r="A400" s="157" t="s">
        <v>4487</v>
      </c>
      <c r="B400" s="157" t="s">
        <v>69</v>
      </c>
      <c r="C400" s="157" t="s">
        <v>2042</v>
      </c>
      <c r="D400" s="157"/>
      <c r="E400" s="157"/>
      <c r="F400" s="157"/>
      <c r="G400" s="157"/>
    </row>
    <row r="401" spans="1:7">
      <c r="A401" s="157" t="s">
        <v>3475</v>
      </c>
      <c r="B401" s="157" t="s">
        <v>69</v>
      </c>
      <c r="C401" s="157" t="s">
        <v>62</v>
      </c>
      <c r="D401" s="157" t="s">
        <v>61</v>
      </c>
      <c r="E401" s="157" t="s">
        <v>78</v>
      </c>
      <c r="F401" s="157" t="s">
        <v>77</v>
      </c>
      <c r="G401" s="157" t="s">
        <v>79</v>
      </c>
    </row>
    <row r="402" spans="1:7">
      <c r="A402" s="157" t="s">
        <v>3475</v>
      </c>
      <c r="B402" s="157" t="s">
        <v>69</v>
      </c>
      <c r="C402" s="157" t="s">
        <v>99</v>
      </c>
      <c r="D402" s="157" t="s">
        <v>98</v>
      </c>
      <c r="E402" s="157" t="s">
        <v>78</v>
      </c>
      <c r="F402" s="157" t="s">
        <v>77</v>
      </c>
      <c r="G402" s="157" t="s">
        <v>79</v>
      </c>
    </row>
    <row r="403" spans="1:7">
      <c r="A403" s="157" t="s">
        <v>3475</v>
      </c>
      <c r="B403" s="157" t="s">
        <v>69</v>
      </c>
      <c r="C403" s="157" t="s">
        <v>3477</v>
      </c>
      <c r="D403" s="157" t="s">
        <v>3476</v>
      </c>
      <c r="E403" s="157" t="s">
        <v>3483</v>
      </c>
      <c r="F403" s="157" t="s">
        <v>3484</v>
      </c>
      <c r="G403" s="157" t="s">
        <v>3485</v>
      </c>
    </row>
    <row r="404" spans="1:7">
      <c r="A404" s="157" t="s">
        <v>3475</v>
      </c>
      <c r="B404" s="157" t="s">
        <v>69</v>
      </c>
      <c r="C404" s="157" t="s">
        <v>2388</v>
      </c>
      <c r="D404" s="157" t="s">
        <v>3488</v>
      </c>
      <c r="E404" s="157" t="s">
        <v>3483</v>
      </c>
      <c r="F404" s="157" t="s">
        <v>3484</v>
      </c>
      <c r="G404" s="157" t="s">
        <v>3491</v>
      </c>
    </row>
    <row r="405" spans="1:7">
      <c r="A405" s="157" t="s">
        <v>3475</v>
      </c>
      <c r="B405" s="157" t="s">
        <v>69</v>
      </c>
      <c r="C405" s="157" t="s">
        <v>3494</v>
      </c>
      <c r="D405" s="157" t="s">
        <v>3493</v>
      </c>
      <c r="E405" s="157" t="s">
        <v>3483</v>
      </c>
      <c r="F405" s="157" t="s">
        <v>3484</v>
      </c>
      <c r="G405" s="157" t="s">
        <v>3502</v>
      </c>
    </row>
    <row r="406" spans="1:7">
      <c r="A406" s="157" t="s">
        <v>3475</v>
      </c>
      <c r="B406" s="157" t="s">
        <v>69</v>
      </c>
      <c r="C406" s="157" t="s">
        <v>3320</v>
      </c>
      <c r="D406" s="157" t="s">
        <v>3504</v>
      </c>
      <c r="E406" s="157" t="s">
        <v>3483</v>
      </c>
      <c r="F406" s="157" t="s">
        <v>3484</v>
      </c>
      <c r="G406" s="157" t="s">
        <v>3509</v>
      </c>
    </row>
    <row r="407" spans="1:7">
      <c r="A407" s="157" t="s">
        <v>3425</v>
      </c>
      <c r="B407" s="157" t="s">
        <v>69</v>
      </c>
      <c r="C407" s="157" t="s">
        <v>3426</v>
      </c>
      <c r="D407" s="157" t="s">
        <v>3425</v>
      </c>
      <c r="E407" s="157" t="s">
        <v>3430</v>
      </c>
      <c r="F407" s="157" t="s">
        <v>3431</v>
      </c>
      <c r="G407" s="157" t="s">
        <v>3320</v>
      </c>
    </row>
    <row r="408" spans="1:7">
      <c r="A408" s="157" t="s">
        <v>4488</v>
      </c>
      <c r="B408" s="157" t="s">
        <v>69</v>
      </c>
      <c r="C408" s="157"/>
      <c r="D408" s="157" t="s">
        <v>2176</v>
      </c>
      <c r="E408" s="157"/>
      <c r="F408" s="157"/>
      <c r="G408" s="157"/>
    </row>
    <row r="409" spans="1:7">
      <c r="A409" s="157" t="s">
        <v>4121</v>
      </c>
      <c r="B409" s="157" t="s">
        <v>4122</v>
      </c>
      <c r="C409" s="157" t="s">
        <v>4123</v>
      </c>
      <c r="D409" s="157" t="s">
        <v>3320</v>
      </c>
      <c r="E409" s="157" t="s">
        <v>4117</v>
      </c>
      <c r="F409" s="157" t="s">
        <v>4118</v>
      </c>
      <c r="G409" s="157" t="s">
        <v>4124</v>
      </c>
    </row>
    <row r="410" spans="1:7">
      <c r="A410" s="157" t="s">
        <v>4121</v>
      </c>
      <c r="B410" s="157" t="s">
        <v>69</v>
      </c>
      <c r="C410" s="157" t="s">
        <v>368</v>
      </c>
      <c r="D410" s="157" t="s">
        <v>367</v>
      </c>
      <c r="E410" s="157" t="s">
        <v>378</v>
      </c>
      <c r="F410" s="157" t="s">
        <v>377</v>
      </c>
      <c r="G410" s="157">
        <v>5540107399</v>
      </c>
    </row>
    <row r="411" spans="1:7">
      <c r="A411" s="157" t="s">
        <v>455</v>
      </c>
      <c r="B411" s="157" t="s">
        <v>456</v>
      </c>
      <c r="C411" s="157" t="s">
        <v>454</v>
      </c>
      <c r="D411" s="157" t="s">
        <v>453</v>
      </c>
      <c r="E411" s="157" t="s">
        <v>460</v>
      </c>
      <c r="F411" s="157" t="s">
        <v>459</v>
      </c>
      <c r="G411" s="157" t="s">
        <v>461</v>
      </c>
    </row>
    <row r="412" spans="1:7">
      <c r="A412" s="157" t="s">
        <v>406</v>
      </c>
      <c r="B412" s="157" t="s">
        <v>182</v>
      </c>
      <c r="C412" s="157" t="s">
        <v>404</v>
      </c>
      <c r="D412" s="157" t="s">
        <v>403</v>
      </c>
      <c r="E412" s="157" t="s">
        <v>411</v>
      </c>
      <c r="F412" s="157" t="s">
        <v>410</v>
      </c>
      <c r="G412" s="157">
        <v>5549698295</v>
      </c>
    </row>
  </sheetData>
  <autoFilter ref="A1:G412" xr:uid="{2658CDCF-4A72-42CA-993E-8A7B7A94FFC1}">
    <sortState xmlns:xlrd2="http://schemas.microsoft.com/office/spreadsheetml/2017/richdata2" ref="A2:G412">
      <sortCondition ref="A1:A412"/>
    </sortState>
  </autoFilter>
  <hyperlinks>
    <hyperlink ref="F89" r:id="rId1" xr:uid="{419AFA29-6B05-40C4-A14F-12D5D3E179B3}"/>
    <hyperlink ref="F88" r:id="rId2" xr:uid="{CB7CA170-0FE5-40BB-81EC-FB73F5459B08}"/>
    <hyperlink ref="F117" r:id="rId3" xr:uid="{38EACDD1-6D36-46BF-9D5F-C82CCD2445AB}"/>
    <hyperlink ref="F142" r:id="rId4" xr:uid="{FF4B641E-96A4-4B25-A482-00FB05E626EE}"/>
  </hyperlinks>
  <pageMargins left="0.7" right="0.7" top="0.75" bottom="0.75" header="0.3" footer="0.3"/>
  <pageSetup orientation="portrait"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08119-6EE2-46FA-853A-90B505C39600}">
  <dimension ref="A1:S109"/>
  <sheetViews>
    <sheetView topLeftCell="A89" workbookViewId="0">
      <selection activeCell="E27" sqref="E27"/>
    </sheetView>
  </sheetViews>
  <sheetFormatPr baseColWidth="10" defaultColWidth="9.140625" defaultRowHeight="18.75" customHeight="1"/>
  <cols>
    <col min="1" max="1" width="4" bestFit="1" customWidth="1"/>
    <col min="2" max="2" width="17.140625" bestFit="1" customWidth="1"/>
    <col min="3" max="3" width="44.42578125" bestFit="1" customWidth="1"/>
    <col min="4" max="4" width="13.5703125" bestFit="1" customWidth="1"/>
    <col min="5" max="5" width="54.85546875" bestFit="1" customWidth="1"/>
    <col min="6" max="6" width="21.42578125" bestFit="1" customWidth="1"/>
    <col min="7" max="7" width="30.5703125" bestFit="1" customWidth="1"/>
    <col min="8" max="8" width="28.28515625" bestFit="1" customWidth="1"/>
    <col min="9" max="9" width="20.85546875" bestFit="1" customWidth="1"/>
    <col min="10" max="10" width="15.7109375" bestFit="1" customWidth="1"/>
    <col min="11" max="11" width="84" bestFit="1" customWidth="1"/>
    <col min="12" max="12" width="30.28515625" bestFit="1" customWidth="1"/>
    <col min="13" max="13" width="25.7109375" bestFit="1" customWidth="1"/>
    <col min="14" max="14" width="42.140625" bestFit="1" customWidth="1"/>
    <col min="15" max="15" width="4.85546875" bestFit="1" customWidth="1"/>
    <col min="16" max="16" width="11.7109375" bestFit="1" customWidth="1"/>
    <col min="17" max="17" width="19.85546875" bestFit="1" customWidth="1"/>
    <col min="18" max="18" width="23.7109375" bestFit="1" customWidth="1"/>
    <col min="19" max="19" width="19" bestFit="1" customWidth="1"/>
  </cols>
  <sheetData>
    <row r="1" spans="1:19" ht="18.75" customHeight="1">
      <c r="A1" s="134" t="s">
        <v>3289</v>
      </c>
      <c r="B1" s="134" t="s">
        <v>4145</v>
      </c>
      <c r="C1" s="134" t="s">
        <v>11</v>
      </c>
      <c r="D1" s="134" t="s">
        <v>4146</v>
      </c>
      <c r="E1" s="134" t="s">
        <v>4147</v>
      </c>
      <c r="F1" s="134" t="s">
        <v>13</v>
      </c>
      <c r="G1" s="134" t="s">
        <v>25</v>
      </c>
      <c r="H1" s="134" t="s">
        <v>3300</v>
      </c>
      <c r="I1" s="134" t="s">
        <v>3291</v>
      </c>
      <c r="J1" s="134" t="s">
        <v>29</v>
      </c>
      <c r="K1" s="134" t="s">
        <v>4148</v>
      </c>
      <c r="L1" s="134" t="s">
        <v>4149</v>
      </c>
      <c r="M1" s="134" t="s">
        <v>3305</v>
      </c>
      <c r="N1" s="134" t="s">
        <v>3295</v>
      </c>
      <c r="O1" s="134" t="s">
        <v>4150</v>
      </c>
      <c r="P1" s="134" t="s">
        <v>4151</v>
      </c>
      <c r="Q1" s="134" t="s">
        <v>4152</v>
      </c>
      <c r="R1" s="134" t="s">
        <v>688</v>
      </c>
      <c r="S1" s="134" t="s">
        <v>3317</v>
      </c>
    </row>
    <row r="2" spans="1:19" ht="18.75" customHeight="1">
      <c r="A2" s="135">
        <v>1</v>
      </c>
      <c r="B2" s="136">
        <v>45882</v>
      </c>
      <c r="C2" s="135" t="s">
        <v>1383</v>
      </c>
      <c r="D2" s="135">
        <v>6</v>
      </c>
      <c r="E2" s="135" t="s">
        <v>3903</v>
      </c>
      <c r="F2" s="135" t="s">
        <v>4153</v>
      </c>
      <c r="G2" s="135" t="s">
        <v>225</v>
      </c>
      <c r="H2" s="135" t="s">
        <v>86</v>
      </c>
      <c r="I2" s="135" t="s">
        <v>69</v>
      </c>
      <c r="J2" s="135">
        <v>200</v>
      </c>
      <c r="K2" s="135" t="s">
        <v>4154</v>
      </c>
      <c r="L2" s="137" t="s">
        <v>4155</v>
      </c>
      <c r="M2" s="135">
        <v>220</v>
      </c>
      <c r="N2" s="138" t="s">
        <v>4156</v>
      </c>
      <c r="O2" s="138"/>
      <c r="P2" s="138"/>
      <c r="Q2" s="139" t="s">
        <v>4157</v>
      </c>
      <c r="R2" s="139"/>
      <c r="S2" s="140" t="s">
        <v>3925</v>
      </c>
    </row>
    <row r="3" spans="1:19" ht="18.75" customHeight="1">
      <c r="A3" s="82">
        <f>A2+1</f>
        <v>2</v>
      </c>
      <c r="B3" s="99">
        <v>45882</v>
      </c>
      <c r="C3" s="82" t="s">
        <v>4158</v>
      </c>
      <c r="D3" s="82">
        <v>11</v>
      </c>
      <c r="E3" s="82" t="s">
        <v>3903</v>
      </c>
      <c r="F3" s="82" t="s">
        <v>4159</v>
      </c>
      <c r="G3" s="82"/>
      <c r="H3" s="82" t="s">
        <v>4160</v>
      </c>
      <c r="I3" s="82" t="s">
        <v>69</v>
      </c>
      <c r="J3" s="82">
        <v>2800</v>
      </c>
      <c r="K3" s="82" t="s">
        <v>4154</v>
      </c>
      <c r="L3" s="141" t="s">
        <v>4161</v>
      </c>
      <c r="M3" s="82">
        <v>500</v>
      </c>
      <c r="N3" s="82" t="s">
        <v>4162</v>
      </c>
      <c r="O3" s="82"/>
      <c r="P3" s="82"/>
      <c r="Q3" s="142" t="s">
        <v>4163</v>
      </c>
      <c r="R3" s="142"/>
      <c r="S3" s="91" t="s">
        <v>4158</v>
      </c>
    </row>
    <row r="4" spans="1:19" ht="18.75" customHeight="1">
      <c r="A4" s="135">
        <f t="shared" ref="A4:A67" si="0">A3+1</f>
        <v>3</v>
      </c>
      <c r="B4" s="136">
        <v>45882</v>
      </c>
      <c r="C4" s="135" t="s">
        <v>4164</v>
      </c>
      <c r="D4" s="135">
        <v>11</v>
      </c>
      <c r="E4" s="135" t="s">
        <v>3903</v>
      </c>
      <c r="F4" s="135" t="s">
        <v>4159</v>
      </c>
      <c r="G4" s="135" t="s">
        <v>1347</v>
      </c>
      <c r="H4" s="135" t="s">
        <v>1319</v>
      </c>
      <c r="I4" s="135" t="s">
        <v>69</v>
      </c>
      <c r="J4" s="135">
        <v>600</v>
      </c>
      <c r="K4" s="135"/>
      <c r="L4" s="135"/>
      <c r="M4" s="135">
        <v>110</v>
      </c>
      <c r="N4" s="135"/>
      <c r="O4" s="135"/>
      <c r="P4" s="135"/>
      <c r="Q4" s="139" t="s">
        <v>4165</v>
      </c>
      <c r="R4" s="139"/>
      <c r="S4" s="140" t="s">
        <v>4164</v>
      </c>
    </row>
    <row r="5" spans="1:19" ht="18.75" customHeight="1">
      <c r="A5" s="82">
        <f t="shared" si="0"/>
        <v>4</v>
      </c>
      <c r="B5" s="99">
        <v>45882</v>
      </c>
      <c r="C5" s="82" t="s">
        <v>608</v>
      </c>
      <c r="D5" s="82">
        <v>5</v>
      </c>
      <c r="E5" s="82" t="s">
        <v>3903</v>
      </c>
      <c r="F5" s="82" t="s">
        <v>224</v>
      </c>
      <c r="G5" s="82" t="s">
        <v>4166</v>
      </c>
      <c r="H5" s="82" t="s">
        <v>259</v>
      </c>
      <c r="I5" s="82" t="s">
        <v>69</v>
      </c>
      <c r="J5" s="82">
        <v>100</v>
      </c>
      <c r="K5" s="82" t="s">
        <v>4154</v>
      </c>
      <c r="L5" s="82"/>
      <c r="M5" s="82"/>
      <c r="N5" s="82" t="s">
        <v>4167</v>
      </c>
      <c r="O5" s="82"/>
      <c r="P5" s="82"/>
      <c r="Q5" s="142"/>
      <c r="R5" s="142"/>
      <c r="S5" s="91" t="s">
        <v>4168</v>
      </c>
    </row>
    <row r="6" spans="1:19" ht="18.75" customHeight="1">
      <c r="A6" s="135">
        <f t="shared" si="0"/>
        <v>5</v>
      </c>
      <c r="B6" s="135"/>
      <c r="C6" s="135" t="s">
        <v>4169</v>
      </c>
      <c r="D6" s="135">
        <v>5</v>
      </c>
      <c r="E6" s="135" t="s">
        <v>1303</v>
      </c>
      <c r="F6" s="135" t="s">
        <v>224</v>
      </c>
      <c r="G6" s="135" t="s">
        <v>1816</v>
      </c>
      <c r="H6" s="135" t="s">
        <v>294</v>
      </c>
      <c r="I6" s="135" t="s">
        <v>69</v>
      </c>
      <c r="J6" s="135">
        <v>200</v>
      </c>
      <c r="K6" s="135" t="s">
        <v>728</v>
      </c>
      <c r="L6" s="137" t="s">
        <v>4170</v>
      </c>
      <c r="M6" s="135">
        <v>258</v>
      </c>
      <c r="N6" s="135" t="s">
        <v>4171</v>
      </c>
      <c r="O6" s="135"/>
      <c r="P6" s="135"/>
      <c r="Q6" s="139" t="s">
        <v>4172</v>
      </c>
      <c r="R6" s="139"/>
      <c r="S6" s="140" t="s">
        <v>4169</v>
      </c>
    </row>
    <row r="7" spans="1:19" ht="18.75" customHeight="1">
      <c r="A7" s="82">
        <f t="shared" si="0"/>
        <v>6</v>
      </c>
      <c r="B7" s="82"/>
      <c r="C7" s="82" t="s">
        <v>4173</v>
      </c>
      <c r="D7" s="82">
        <v>1</v>
      </c>
      <c r="E7" s="82" t="s">
        <v>1303</v>
      </c>
      <c r="F7" s="82" t="s">
        <v>63</v>
      </c>
      <c r="G7" s="82" t="s">
        <v>280</v>
      </c>
      <c r="H7" s="82" t="s">
        <v>136</v>
      </c>
      <c r="I7" s="82" t="s">
        <v>69</v>
      </c>
      <c r="J7" s="82">
        <v>148</v>
      </c>
      <c r="K7" s="82" t="s">
        <v>4154</v>
      </c>
      <c r="L7" s="141" t="s">
        <v>4170</v>
      </c>
      <c r="M7" s="82">
        <v>255</v>
      </c>
      <c r="N7" s="82" t="s">
        <v>4174</v>
      </c>
      <c r="O7" s="82"/>
      <c r="P7" s="82"/>
      <c r="Q7" s="142"/>
      <c r="R7" s="142"/>
      <c r="S7" s="91" t="s">
        <v>4173</v>
      </c>
    </row>
    <row r="8" spans="1:19" ht="18.75" customHeight="1">
      <c r="A8" s="135">
        <f t="shared" si="0"/>
        <v>7</v>
      </c>
      <c r="B8" s="135"/>
      <c r="C8" s="135" t="s">
        <v>3546</v>
      </c>
      <c r="D8" s="135">
        <v>5</v>
      </c>
      <c r="E8" s="135" t="s">
        <v>1303</v>
      </c>
      <c r="F8" s="135" t="s">
        <v>224</v>
      </c>
      <c r="G8" s="135" t="s">
        <v>4175</v>
      </c>
      <c r="H8" s="135" t="s">
        <v>383</v>
      </c>
      <c r="I8" s="135" t="s">
        <v>69</v>
      </c>
      <c r="J8" s="135">
        <v>100</v>
      </c>
      <c r="K8" s="135" t="s">
        <v>4154</v>
      </c>
      <c r="L8" s="137" t="s">
        <v>4170</v>
      </c>
      <c r="M8" s="135">
        <v>127</v>
      </c>
      <c r="N8" s="135" t="s">
        <v>4174</v>
      </c>
      <c r="O8" s="135"/>
      <c r="P8" s="135"/>
      <c r="Q8" s="139"/>
      <c r="R8" s="139"/>
      <c r="S8" s="140" t="s">
        <v>3546</v>
      </c>
    </row>
    <row r="9" spans="1:19" ht="18.75" customHeight="1">
      <c r="A9" s="82">
        <f t="shared" si="0"/>
        <v>8</v>
      </c>
      <c r="B9" s="82"/>
      <c r="C9" s="82" t="s">
        <v>4176</v>
      </c>
      <c r="D9" s="82" t="s">
        <v>4177</v>
      </c>
      <c r="E9" s="82" t="s">
        <v>1303</v>
      </c>
      <c r="F9" s="82" t="s">
        <v>224</v>
      </c>
      <c r="G9" s="82" t="s">
        <v>1312</v>
      </c>
      <c r="H9" s="82" t="s">
        <v>124</v>
      </c>
      <c r="I9" s="82" t="s">
        <v>69</v>
      </c>
      <c r="J9" s="82">
        <v>151</v>
      </c>
      <c r="K9" s="82" t="s">
        <v>4154</v>
      </c>
      <c r="L9" s="141" t="s">
        <v>4170</v>
      </c>
      <c r="M9" s="82">
        <v>194</v>
      </c>
      <c r="N9" s="82" t="s">
        <v>4174</v>
      </c>
      <c r="O9" s="82"/>
      <c r="P9" s="82"/>
      <c r="Q9" s="142"/>
      <c r="R9" s="142"/>
      <c r="S9" s="91" t="s">
        <v>4176</v>
      </c>
    </row>
    <row r="10" spans="1:19" ht="18.75" customHeight="1">
      <c r="A10" s="135">
        <f t="shared" si="0"/>
        <v>9</v>
      </c>
      <c r="B10" s="135"/>
      <c r="C10" s="135" t="s">
        <v>4178</v>
      </c>
      <c r="D10" s="135">
        <v>5</v>
      </c>
      <c r="E10" s="135" t="s">
        <v>1303</v>
      </c>
      <c r="F10" s="135" t="s">
        <v>224</v>
      </c>
      <c r="G10" s="135" t="s">
        <v>546</v>
      </c>
      <c r="H10" s="135" t="s">
        <v>383</v>
      </c>
      <c r="I10" s="135" t="s">
        <v>69</v>
      </c>
      <c r="J10" s="135">
        <v>100</v>
      </c>
      <c r="K10" s="135" t="s">
        <v>4154</v>
      </c>
      <c r="L10" s="137" t="s">
        <v>4179</v>
      </c>
      <c r="M10" s="135">
        <v>129</v>
      </c>
      <c r="N10" s="135" t="s">
        <v>4174</v>
      </c>
      <c r="O10" s="135"/>
      <c r="P10" s="135"/>
      <c r="Q10" s="139"/>
      <c r="R10" s="139"/>
      <c r="S10" s="140" t="s">
        <v>4178</v>
      </c>
    </row>
    <row r="11" spans="1:19" ht="18.75" customHeight="1">
      <c r="A11" s="82">
        <f t="shared" si="0"/>
        <v>10</v>
      </c>
      <c r="B11" s="82"/>
      <c r="C11" s="82" t="s">
        <v>1773</v>
      </c>
      <c r="D11" s="82">
        <v>5</v>
      </c>
      <c r="E11" s="82" t="s">
        <v>1303</v>
      </c>
      <c r="F11" s="82" t="s">
        <v>224</v>
      </c>
      <c r="G11" s="82" t="s">
        <v>1773</v>
      </c>
      <c r="H11" s="82" t="s">
        <v>334</v>
      </c>
      <c r="I11" s="82" t="s">
        <v>69</v>
      </c>
      <c r="J11" s="82">
        <v>78</v>
      </c>
      <c r="K11" s="82" t="s">
        <v>4154</v>
      </c>
      <c r="L11" s="141" t="s">
        <v>4179</v>
      </c>
      <c r="M11" s="82">
        <v>101</v>
      </c>
      <c r="N11" s="82" t="s">
        <v>4174</v>
      </c>
      <c r="O11" s="82"/>
      <c r="P11" s="82"/>
      <c r="Q11" s="142"/>
      <c r="R11" s="142"/>
      <c r="S11" s="91" t="s">
        <v>1773</v>
      </c>
    </row>
    <row r="12" spans="1:19" ht="18.75" customHeight="1">
      <c r="A12" s="135">
        <f t="shared" si="0"/>
        <v>11</v>
      </c>
      <c r="B12" s="135"/>
      <c r="C12" s="135" t="s">
        <v>4180</v>
      </c>
      <c r="D12" s="135">
        <v>5</v>
      </c>
      <c r="E12" s="135" t="s">
        <v>1303</v>
      </c>
      <c r="F12" s="135" t="s">
        <v>224</v>
      </c>
      <c r="G12" s="135" t="s">
        <v>983</v>
      </c>
      <c r="H12" s="135" t="s">
        <v>306</v>
      </c>
      <c r="I12" s="135" t="s">
        <v>69</v>
      </c>
      <c r="J12" s="135">
        <v>300</v>
      </c>
      <c r="K12" s="135" t="s">
        <v>4154</v>
      </c>
      <c r="L12" s="137" t="s">
        <v>4181</v>
      </c>
      <c r="M12" s="135">
        <v>387</v>
      </c>
      <c r="N12" s="135" t="s">
        <v>4174</v>
      </c>
      <c r="O12" s="135"/>
      <c r="P12" s="135"/>
      <c r="Q12" s="139"/>
      <c r="R12" s="139"/>
      <c r="S12" s="140" t="s">
        <v>4180</v>
      </c>
    </row>
    <row r="13" spans="1:19" ht="18.75" customHeight="1">
      <c r="A13" s="82">
        <f t="shared" si="0"/>
        <v>12</v>
      </c>
      <c r="B13" s="99">
        <v>45904</v>
      </c>
      <c r="C13" s="491" t="s">
        <v>4182</v>
      </c>
      <c r="D13" s="82">
        <v>1</v>
      </c>
      <c r="E13" s="82" t="s">
        <v>4183</v>
      </c>
      <c r="F13" s="82" t="s">
        <v>63</v>
      </c>
      <c r="G13" s="82" t="s">
        <v>4184</v>
      </c>
      <c r="H13" s="82" t="s">
        <v>306</v>
      </c>
      <c r="I13" s="82" t="s">
        <v>69</v>
      </c>
      <c r="J13" s="82">
        <v>200</v>
      </c>
      <c r="K13" s="82" t="s">
        <v>4185</v>
      </c>
      <c r="L13" s="82"/>
      <c r="M13" s="82">
        <v>339</v>
      </c>
      <c r="N13" s="82"/>
      <c r="O13" s="82"/>
      <c r="P13" s="82"/>
      <c r="Q13" s="142"/>
      <c r="R13" s="142"/>
      <c r="S13" s="91" t="s">
        <v>4186</v>
      </c>
    </row>
    <row r="14" spans="1:19" ht="18.75" customHeight="1">
      <c r="A14" s="135">
        <f t="shared" si="0"/>
        <v>13</v>
      </c>
      <c r="B14" s="136">
        <v>45904</v>
      </c>
      <c r="C14" s="492" t="s">
        <v>4187</v>
      </c>
      <c r="D14" s="135">
        <v>1</v>
      </c>
      <c r="E14" s="135" t="s">
        <v>4183</v>
      </c>
      <c r="F14" s="135" t="s">
        <v>63</v>
      </c>
      <c r="G14" s="135" t="s">
        <v>4184</v>
      </c>
      <c r="H14" s="135" t="s">
        <v>306</v>
      </c>
      <c r="I14" s="135" t="s">
        <v>69</v>
      </c>
      <c r="J14" s="135">
        <v>100</v>
      </c>
      <c r="K14" s="135" t="s">
        <v>4185</v>
      </c>
      <c r="L14" s="135"/>
      <c r="M14" s="135">
        <v>140</v>
      </c>
      <c r="N14" s="135"/>
      <c r="O14" s="135"/>
      <c r="P14" s="135"/>
      <c r="Q14" s="139"/>
      <c r="R14" s="139"/>
      <c r="S14" s="140" t="s">
        <v>4186</v>
      </c>
    </row>
    <row r="15" spans="1:19" ht="18.75" customHeight="1">
      <c r="A15" s="82">
        <f t="shared" si="0"/>
        <v>14</v>
      </c>
      <c r="B15" s="99">
        <v>45904</v>
      </c>
      <c r="C15" s="491" t="s">
        <v>4188</v>
      </c>
      <c r="D15" s="82">
        <v>6</v>
      </c>
      <c r="E15" s="82" t="s">
        <v>4183</v>
      </c>
      <c r="F15" s="82" t="s">
        <v>4153</v>
      </c>
      <c r="G15" s="82" t="s">
        <v>488</v>
      </c>
      <c r="H15" s="82" t="s">
        <v>488</v>
      </c>
      <c r="I15" s="82" t="s">
        <v>69</v>
      </c>
      <c r="J15" s="82">
        <v>200</v>
      </c>
      <c r="K15" s="82" t="s">
        <v>4185</v>
      </c>
      <c r="L15" s="82"/>
      <c r="M15" s="82">
        <v>240</v>
      </c>
      <c r="N15" s="82"/>
      <c r="O15" s="82"/>
      <c r="P15" s="82"/>
      <c r="Q15" s="142"/>
      <c r="R15" s="142"/>
      <c r="S15" s="91" t="s">
        <v>4186</v>
      </c>
    </row>
    <row r="16" spans="1:19" ht="18.75" customHeight="1">
      <c r="A16" s="135">
        <f t="shared" si="0"/>
        <v>15</v>
      </c>
      <c r="B16" s="135"/>
      <c r="C16" s="135" t="s">
        <v>4189</v>
      </c>
      <c r="D16" s="135">
        <v>6</v>
      </c>
      <c r="E16" s="135" t="s">
        <v>4190</v>
      </c>
      <c r="F16" s="135" t="s">
        <v>4153</v>
      </c>
      <c r="G16" s="135" t="s">
        <v>1612</v>
      </c>
      <c r="H16" s="135" t="s">
        <v>1611</v>
      </c>
      <c r="I16" s="135" t="s">
        <v>69</v>
      </c>
      <c r="J16" s="135">
        <v>1299</v>
      </c>
      <c r="K16" s="135" t="s">
        <v>4154</v>
      </c>
      <c r="L16" s="143" t="s">
        <v>4191</v>
      </c>
      <c r="M16" s="135">
        <v>1300</v>
      </c>
      <c r="N16" s="135"/>
      <c r="O16" s="135"/>
      <c r="P16" s="135"/>
      <c r="Q16" s="139" t="s">
        <v>4192</v>
      </c>
      <c r="R16" s="139"/>
      <c r="S16" s="135"/>
    </row>
    <row r="17" spans="1:19" ht="18.75" customHeight="1">
      <c r="A17" s="82">
        <f t="shared" si="0"/>
        <v>16</v>
      </c>
      <c r="B17" s="99">
        <v>46030</v>
      </c>
      <c r="C17" s="82" t="s">
        <v>4193</v>
      </c>
      <c r="D17" s="82">
        <v>7</v>
      </c>
      <c r="E17" s="82" t="s">
        <v>4194</v>
      </c>
      <c r="F17" s="82" t="s">
        <v>4195</v>
      </c>
      <c r="G17" s="82"/>
      <c r="H17" s="82" t="s">
        <v>1319</v>
      </c>
      <c r="I17" s="82" t="s">
        <v>69</v>
      </c>
      <c r="J17" s="82">
        <v>2000</v>
      </c>
      <c r="K17" s="82" t="s">
        <v>4154</v>
      </c>
      <c r="L17" s="82">
        <v>2028</v>
      </c>
      <c r="M17" s="82"/>
      <c r="N17" s="82"/>
      <c r="O17" s="82"/>
      <c r="P17" s="82"/>
      <c r="Q17" s="142" t="s">
        <v>4196</v>
      </c>
      <c r="R17" s="142"/>
      <c r="S17" s="91" t="s">
        <v>4194</v>
      </c>
    </row>
    <row r="18" spans="1:19" ht="18.75" customHeight="1">
      <c r="A18" s="135">
        <f t="shared" si="0"/>
        <v>17</v>
      </c>
      <c r="B18" s="135"/>
      <c r="C18" s="135" t="s">
        <v>4197</v>
      </c>
      <c r="D18" s="135"/>
      <c r="E18" s="135" t="s">
        <v>4198</v>
      </c>
      <c r="F18" s="135"/>
      <c r="G18" s="135"/>
      <c r="H18" s="135"/>
      <c r="I18" s="135" t="s">
        <v>69</v>
      </c>
      <c r="J18" s="135"/>
      <c r="K18" s="135"/>
      <c r="L18" s="135"/>
      <c r="M18" s="135"/>
      <c r="N18" s="135"/>
      <c r="O18" s="135"/>
      <c r="P18" s="135"/>
      <c r="Q18" s="139"/>
      <c r="R18" s="139"/>
      <c r="S18" s="135"/>
    </row>
    <row r="19" spans="1:19" ht="18.75" customHeight="1">
      <c r="A19" s="82">
        <f t="shared" si="0"/>
        <v>18</v>
      </c>
      <c r="B19" s="82"/>
      <c r="C19" s="82" t="s">
        <v>663</v>
      </c>
      <c r="D19" s="82">
        <v>4</v>
      </c>
      <c r="E19" s="82" t="s">
        <v>4199</v>
      </c>
      <c r="F19" s="82" t="s">
        <v>382</v>
      </c>
      <c r="G19" s="82" t="s">
        <v>666</v>
      </c>
      <c r="H19" s="82" t="s">
        <v>324</v>
      </c>
      <c r="I19" s="82" t="s">
        <v>69</v>
      </c>
      <c r="J19" s="82">
        <v>900</v>
      </c>
      <c r="K19" s="82"/>
      <c r="L19" s="82"/>
      <c r="M19" s="82"/>
      <c r="N19" s="82"/>
      <c r="O19" s="82"/>
      <c r="P19" s="82"/>
      <c r="Q19" s="142"/>
      <c r="R19" s="142"/>
      <c r="S19" s="91" t="s">
        <v>4200</v>
      </c>
    </row>
    <row r="20" spans="1:19" ht="18.75" customHeight="1">
      <c r="A20" s="135">
        <f t="shared" si="0"/>
        <v>19</v>
      </c>
      <c r="B20" s="135"/>
      <c r="C20" s="135" t="s">
        <v>4201</v>
      </c>
      <c r="D20" s="135"/>
      <c r="E20" s="135" t="s">
        <v>4202</v>
      </c>
      <c r="F20" s="135"/>
      <c r="G20" s="135" t="s">
        <v>1661</v>
      </c>
      <c r="H20" s="135" t="s">
        <v>124</v>
      </c>
      <c r="I20" s="135" t="s">
        <v>69</v>
      </c>
      <c r="J20" s="135">
        <v>90</v>
      </c>
      <c r="K20" s="135" t="s">
        <v>4154</v>
      </c>
      <c r="L20" s="135"/>
      <c r="M20" s="135"/>
      <c r="N20" s="135" t="s">
        <v>4203</v>
      </c>
      <c r="O20" s="135"/>
      <c r="P20" s="135"/>
      <c r="Q20" s="139"/>
      <c r="R20" s="139"/>
      <c r="S20" s="140" t="s">
        <v>4202</v>
      </c>
    </row>
    <row r="21" spans="1:19" ht="18.75" customHeight="1">
      <c r="A21" s="82">
        <f t="shared" si="0"/>
        <v>20</v>
      </c>
      <c r="B21" s="82"/>
      <c r="C21" s="82" t="s">
        <v>4204</v>
      </c>
      <c r="D21" s="82"/>
      <c r="E21" s="82" t="s">
        <v>4202</v>
      </c>
      <c r="F21" s="82"/>
      <c r="G21" s="82" t="s">
        <v>1554</v>
      </c>
      <c r="H21" s="82" t="s">
        <v>306</v>
      </c>
      <c r="I21" s="82" t="s">
        <v>69</v>
      </c>
      <c r="J21" s="82">
        <v>164</v>
      </c>
      <c r="K21" s="82" t="s">
        <v>4154</v>
      </c>
      <c r="L21" s="82"/>
      <c r="M21" s="82"/>
      <c r="N21" s="82" t="s">
        <v>4205</v>
      </c>
      <c r="O21" s="82"/>
      <c r="P21" s="82"/>
      <c r="Q21" s="142"/>
      <c r="R21" s="142"/>
      <c r="S21" s="91" t="s">
        <v>4202</v>
      </c>
    </row>
    <row r="22" spans="1:19" ht="18.75" customHeight="1">
      <c r="A22" s="135">
        <f t="shared" si="0"/>
        <v>21</v>
      </c>
      <c r="B22" s="135"/>
      <c r="C22" s="135" t="s">
        <v>4206</v>
      </c>
      <c r="D22" s="135"/>
      <c r="E22" s="135" t="s">
        <v>4202</v>
      </c>
      <c r="F22" s="135"/>
      <c r="G22" s="135" t="s">
        <v>1374</v>
      </c>
      <c r="H22" s="135" t="s">
        <v>86</v>
      </c>
      <c r="I22" s="135" t="s">
        <v>69</v>
      </c>
      <c r="J22" s="135">
        <v>200</v>
      </c>
      <c r="K22" s="135" t="s">
        <v>4154</v>
      </c>
      <c r="L22" s="135"/>
      <c r="M22" s="135"/>
      <c r="N22" s="135" t="s">
        <v>4207</v>
      </c>
      <c r="O22" s="135"/>
      <c r="P22" s="135"/>
      <c r="Q22" s="139"/>
      <c r="R22" s="139"/>
      <c r="S22" s="140" t="s">
        <v>4202</v>
      </c>
    </row>
    <row r="23" spans="1:19" ht="18.75" customHeight="1">
      <c r="A23" s="82">
        <f t="shared" si="0"/>
        <v>22</v>
      </c>
      <c r="B23" s="82"/>
      <c r="C23" s="82" t="s">
        <v>4208</v>
      </c>
      <c r="D23" s="82"/>
      <c r="E23" s="82" t="s">
        <v>4202</v>
      </c>
      <c r="F23" s="82"/>
      <c r="G23" s="82" t="s">
        <v>295</v>
      </c>
      <c r="H23" s="82" t="s">
        <v>294</v>
      </c>
      <c r="I23" s="82" t="s">
        <v>69</v>
      </c>
      <c r="J23" s="82">
        <v>200</v>
      </c>
      <c r="K23" s="82" t="s">
        <v>4154</v>
      </c>
      <c r="L23" s="82"/>
      <c r="M23" s="82"/>
      <c r="N23" s="82" t="s">
        <v>4209</v>
      </c>
      <c r="O23" s="82"/>
      <c r="P23" s="82"/>
      <c r="Q23" s="142"/>
      <c r="R23" s="142"/>
      <c r="S23" s="91" t="s">
        <v>4202</v>
      </c>
    </row>
    <row r="24" spans="1:19" ht="18.75" customHeight="1">
      <c r="A24" s="135">
        <f t="shared" si="0"/>
        <v>23</v>
      </c>
      <c r="B24" s="135"/>
      <c r="C24" s="135" t="s">
        <v>225</v>
      </c>
      <c r="D24" s="135"/>
      <c r="E24" s="135" t="s">
        <v>4202</v>
      </c>
      <c r="F24" s="135"/>
      <c r="G24" s="135" t="s">
        <v>225</v>
      </c>
      <c r="H24" s="135" t="s">
        <v>86</v>
      </c>
      <c r="I24" s="135" t="s">
        <v>69</v>
      </c>
      <c r="J24" s="135">
        <v>150</v>
      </c>
      <c r="K24" s="135"/>
      <c r="L24" s="135"/>
      <c r="M24" s="135"/>
      <c r="N24" s="135"/>
      <c r="O24" s="135"/>
      <c r="P24" s="135"/>
      <c r="Q24" s="139"/>
      <c r="R24" s="139"/>
      <c r="S24" s="140" t="s">
        <v>4202</v>
      </c>
    </row>
    <row r="25" spans="1:19" ht="18.75" customHeight="1">
      <c r="A25" s="82">
        <f t="shared" si="0"/>
        <v>24</v>
      </c>
      <c r="B25" s="82"/>
      <c r="C25" s="82" t="s">
        <v>4210</v>
      </c>
      <c r="D25" s="82"/>
      <c r="E25" s="82" t="s">
        <v>4202</v>
      </c>
      <c r="F25" s="82"/>
      <c r="G25" s="82" t="s">
        <v>630</v>
      </c>
      <c r="H25" s="82" t="s">
        <v>383</v>
      </c>
      <c r="I25" s="82" t="s">
        <v>69</v>
      </c>
      <c r="J25" s="82">
        <v>200</v>
      </c>
      <c r="K25" s="82"/>
      <c r="L25" s="82"/>
      <c r="M25" s="82"/>
      <c r="N25" s="82"/>
      <c r="O25" s="82"/>
      <c r="P25" s="82"/>
      <c r="Q25" s="142"/>
      <c r="R25" s="142"/>
      <c r="S25" s="91" t="s">
        <v>4202</v>
      </c>
    </row>
    <row r="26" spans="1:19" ht="18.75" customHeight="1">
      <c r="A26" s="135">
        <f t="shared" si="0"/>
        <v>25</v>
      </c>
      <c r="B26" s="135"/>
      <c r="C26" s="135" t="s">
        <v>4211</v>
      </c>
      <c r="D26" s="135"/>
      <c r="E26" s="135" t="s">
        <v>4202</v>
      </c>
      <c r="F26" s="135"/>
      <c r="G26" s="135" t="s">
        <v>657</v>
      </c>
      <c r="H26" s="135" t="s">
        <v>656</v>
      </c>
      <c r="I26" s="135" t="s">
        <v>69</v>
      </c>
      <c r="J26" s="135">
        <v>80</v>
      </c>
      <c r="K26" s="135" t="s">
        <v>4154</v>
      </c>
      <c r="L26" s="135"/>
      <c r="M26" s="135"/>
      <c r="N26" s="135" t="s">
        <v>4212</v>
      </c>
      <c r="O26" s="135"/>
      <c r="P26" s="135"/>
      <c r="Q26" s="139"/>
      <c r="R26" s="139"/>
      <c r="S26" s="140" t="s">
        <v>4202</v>
      </c>
    </row>
    <row r="27" spans="1:19" ht="18.75" customHeight="1">
      <c r="A27" s="82">
        <f t="shared" si="0"/>
        <v>26</v>
      </c>
      <c r="B27" s="82"/>
      <c r="C27" s="82" t="s">
        <v>4213</v>
      </c>
      <c r="D27" s="82"/>
      <c r="E27" s="82" t="s">
        <v>4202</v>
      </c>
      <c r="F27" s="82"/>
      <c r="G27" s="82" t="s">
        <v>1474</v>
      </c>
      <c r="H27" s="82" t="s">
        <v>136</v>
      </c>
      <c r="I27" s="82" t="s">
        <v>69</v>
      </c>
      <c r="J27" s="82">
        <v>85</v>
      </c>
      <c r="K27" s="82" t="s">
        <v>4154</v>
      </c>
      <c r="L27" s="82"/>
      <c r="M27" s="82"/>
      <c r="N27" s="82" t="s">
        <v>4214</v>
      </c>
      <c r="O27" s="82"/>
      <c r="P27" s="82"/>
      <c r="Q27" s="142"/>
      <c r="R27" s="142"/>
      <c r="S27" s="91" t="s">
        <v>4202</v>
      </c>
    </row>
    <row r="28" spans="1:19" ht="18.75" customHeight="1">
      <c r="A28" s="135">
        <f t="shared" si="0"/>
        <v>27</v>
      </c>
      <c r="B28" s="135"/>
      <c r="C28" s="135" t="s">
        <v>4215</v>
      </c>
      <c r="D28" s="135"/>
      <c r="E28" s="135" t="s">
        <v>4202</v>
      </c>
      <c r="F28" s="135"/>
      <c r="G28" s="135" t="s">
        <v>4216</v>
      </c>
      <c r="H28" s="135" t="s">
        <v>1845</v>
      </c>
      <c r="I28" s="135" t="s">
        <v>69</v>
      </c>
      <c r="J28" s="135">
        <v>107</v>
      </c>
      <c r="K28" s="135" t="s">
        <v>4154</v>
      </c>
      <c r="L28" s="135"/>
      <c r="M28" s="135"/>
      <c r="N28" s="135" t="s">
        <v>4217</v>
      </c>
      <c r="O28" s="135"/>
      <c r="P28" s="135"/>
      <c r="Q28" s="139"/>
      <c r="R28" s="139"/>
      <c r="S28" s="140" t="s">
        <v>4202</v>
      </c>
    </row>
    <row r="29" spans="1:19" ht="18.75" customHeight="1">
      <c r="A29" s="82">
        <f t="shared" si="0"/>
        <v>28</v>
      </c>
      <c r="B29" s="82"/>
      <c r="C29" s="82" t="s">
        <v>3455</v>
      </c>
      <c r="D29" s="82"/>
      <c r="E29" s="82" t="s">
        <v>4202</v>
      </c>
      <c r="F29" s="82"/>
      <c r="G29" s="82" t="s">
        <v>1238</v>
      </c>
      <c r="H29" s="82" t="s">
        <v>334</v>
      </c>
      <c r="I29" s="82" t="s">
        <v>69</v>
      </c>
      <c r="J29" s="82">
        <v>200</v>
      </c>
      <c r="K29" s="82"/>
      <c r="L29" s="82"/>
      <c r="M29" s="82"/>
      <c r="N29" s="82"/>
      <c r="O29" s="82"/>
      <c r="P29" s="82"/>
      <c r="Q29" s="142"/>
      <c r="R29" s="142"/>
      <c r="S29" s="91" t="s">
        <v>4202</v>
      </c>
    </row>
    <row r="30" spans="1:19" ht="18.75" customHeight="1">
      <c r="A30" s="135">
        <f t="shared" si="0"/>
        <v>29</v>
      </c>
      <c r="B30" s="135"/>
      <c r="C30" s="135" t="s">
        <v>4218</v>
      </c>
      <c r="D30" s="135"/>
      <c r="E30" s="135" t="s">
        <v>4202</v>
      </c>
      <c r="F30" s="135"/>
      <c r="G30" s="135" t="s">
        <v>600</v>
      </c>
      <c r="H30" s="135" t="s">
        <v>599</v>
      </c>
      <c r="I30" s="135" t="s">
        <v>69</v>
      </c>
      <c r="J30" s="135">
        <v>97</v>
      </c>
      <c r="K30" s="135" t="s">
        <v>4219</v>
      </c>
      <c r="L30" s="135"/>
      <c r="M30" s="135"/>
      <c r="N30" s="135" t="s">
        <v>4220</v>
      </c>
      <c r="O30" s="135"/>
      <c r="P30" s="135"/>
      <c r="Q30" s="139"/>
      <c r="R30" s="139"/>
      <c r="S30" s="140" t="s">
        <v>4202</v>
      </c>
    </row>
    <row r="31" spans="1:19" ht="18.75" customHeight="1">
      <c r="A31" s="82">
        <f t="shared" si="0"/>
        <v>30</v>
      </c>
      <c r="B31" s="82"/>
      <c r="C31" s="82" t="s">
        <v>4221</v>
      </c>
      <c r="D31" s="82"/>
      <c r="E31" s="82" t="s">
        <v>4202</v>
      </c>
      <c r="F31" s="82"/>
      <c r="G31" s="82" t="s">
        <v>1744</v>
      </c>
      <c r="H31" s="82" t="s">
        <v>324</v>
      </c>
      <c r="I31" s="82" t="s">
        <v>69</v>
      </c>
      <c r="J31" s="82">
        <v>150</v>
      </c>
      <c r="K31" s="82" t="s">
        <v>4154</v>
      </c>
      <c r="L31" s="82"/>
      <c r="M31" s="82"/>
      <c r="N31" s="82" t="s">
        <v>4205</v>
      </c>
      <c r="O31" s="82"/>
      <c r="P31" s="82"/>
      <c r="Q31" s="142"/>
      <c r="R31" s="142"/>
      <c r="S31" s="91" t="s">
        <v>4202</v>
      </c>
    </row>
    <row r="32" spans="1:19" ht="18.75" customHeight="1">
      <c r="A32" s="135">
        <f t="shared" si="0"/>
        <v>31</v>
      </c>
      <c r="B32" s="135"/>
      <c r="C32" s="135" t="s">
        <v>4222</v>
      </c>
      <c r="D32" s="135"/>
      <c r="E32" s="135" t="s">
        <v>4202</v>
      </c>
      <c r="F32" s="135"/>
      <c r="G32" s="135" t="s">
        <v>4223</v>
      </c>
      <c r="H32" s="135" t="s">
        <v>1611</v>
      </c>
      <c r="I32" s="135" t="s">
        <v>69</v>
      </c>
      <c r="J32" s="135">
        <v>240</v>
      </c>
      <c r="K32" s="135" t="s">
        <v>4154</v>
      </c>
      <c r="L32" s="135"/>
      <c r="M32" s="135"/>
      <c r="N32" s="135" t="s">
        <v>4205</v>
      </c>
      <c r="O32" s="135"/>
      <c r="P32" s="135"/>
      <c r="Q32" s="139"/>
      <c r="R32" s="139"/>
      <c r="S32" s="140" t="s">
        <v>4202</v>
      </c>
    </row>
    <row r="33" spans="1:19" ht="18.75" customHeight="1">
      <c r="A33" s="82">
        <f t="shared" si="0"/>
        <v>32</v>
      </c>
      <c r="B33" s="82"/>
      <c r="C33" s="82" t="s">
        <v>3561</v>
      </c>
      <c r="D33" s="82"/>
      <c r="E33" s="82" t="s">
        <v>4202</v>
      </c>
      <c r="F33" s="82"/>
      <c r="G33" s="82" t="s">
        <v>3561</v>
      </c>
      <c r="H33" s="82" t="s">
        <v>599</v>
      </c>
      <c r="I33" s="82" t="s">
        <v>69</v>
      </c>
      <c r="J33" s="82">
        <v>190</v>
      </c>
      <c r="K33" s="82" t="s">
        <v>4154</v>
      </c>
      <c r="L33" s="82"/>
      <c r="M33" s="82"/>
      <c r="N33" s="82" t="s">
        <v>4224</v>
      </c>
      <c r="O33" s="82"/>
      <c r="P33" s="82"/>
      <c r="Q33" s="142"/>
      <c r="R33" s="142"/>
      <c r="S33" s="91" t="s">
        <v>4202</v>
      </c>
    </row>
    <row r="34" spans="1:19" ht="18.75" customHeight="1">
      <c r="A34" s="135">
        <f t="shared" si="0"/>
        <v>33</v>
      </c>
      <c r="B34" s="136">
        <v>45832</v>
      </c>
      <c r="C34" s="144" t="s">
        <v>4225</v>
      </c>
      <c r="D34" s="135">
        <v>5</v>
      </c>
      <c r="E34" s="144" t="s">
        <v>4226</v>
      </c>
      <c r="F34" s="144" t="s">
        <v>4227</v>
      </c>
      <c r="G34" s="144" t="s">
        <v>2488</v>
      </c>
      <c r="H34" s="144" t="s">
        <v>536</v>
      </c>
      <c r="I34" s="144" t="s">
        <v>182</v>
      </c>
      <c r="J34" s="144">
        <v>300</v>
      </c>
      <c r="K34" s="135" t="s">
        <v>4154</v>
      </c>
      <c r="L34" s="135"/>
      <c r="M34" s="144">
        <v>575</v>
      </c>
      <c r="N34" s="145" t="s">
        <v>4228</v>
      </c>
      <c r="O34" s="146"/>
      <c r="P34" s="146"/>
      <c r="Q34" s="139"/>
      <c r="R34" s="139" t="s">
        <v>4229</v>
      </c>
      <c r="S34" s="135"/>
    </row>
    <row r="35" spans="1:19" ht="18.75" customHeight="1">
      <c r="A35" s="82">
        <f t="shared" si="0"/>
        <v>34</v>
      </c>
      <c r="B35" s="99">
        <v>45832</v>
      </c>
      <c r="C35" s="147" t="s">
        <v>348</v>
      </c>
      <c r="D35" s="82">
        <v>5</v>
      </c>
      <c r="E35" s="147" t="s">
        <v>4230</v>
      </c>
      <c r="F35" s="147" t="s">
        <v>4227</v>
      </c>
      <c r="G35" s="147" t="s">
        <v>4231</v>
      </c>
      <c r="H35" s="147" t="s">
        <v>306</v>
      </c>
      <c r="I35" s="147" t="s">
        <v>182</v>
      </c>
      <c r="J35" s="147" t="s">
        <v>4232</v>
      </c>
      <c r="K35" s="82" t="s">
        <v>4154</v>
      </c>
      <c r="L35" s="82"/>
      <c r="M35" s="147">
        <v>900</v>
      </c>
      <c r="N35" s="148" t="s">
        <v>4233</v>
      </c>
      <c r="O35" s="149"/>
      <c r="P35" s="149"/>
      <c r="Q35" s="142"/>
      <c r="R35" s="142" t="s">
        <v>4234</v>
      </c>
      <c r="S35" s="82"/>
    </row>
    <row r="36" spans="1:19" ht="18.75" customHeight="1">
      <c r="A36" s="135">
        <f t="shared" si="0"/>
        <v>35</v>
      </c>
      <c r="B36" s="136">
        <v>45832</v>
      </c>
      <c r="C36" s="144" t="s">
        <v>4235</v>
      </c>
      <c r="D36" s="135">
        <v>5</v>
      </c>
      <c r="E36" s="144" t="s">
        <v>4236</v>
      </c>
      <c r="F36" s="144" t="s">
        <v>4227</v>
      </c>
      <c r="G36" s="144" t="s">
        <v>983</v>
      </c>
      <c r="H36" s="144" t="s">
        <v>306</v>
      </c>
      <c r="I36" s="144" t="s">
        <v>182</v>
      </c>
      <c r="J36" s="144">
        <v>300</v>
      </c>
      <c r="K36" s="135" t="s">
        <v>4154</v>
      </c>
      <c r="L36" s="135"/>
      <c r="M36" s="144">
        <v>1000</v>
      </c>
      <c r="N36" s="145" t="s">
        <v>4237</v>
      </c>
      <c r="O36" s="146"/>
      <c r="P36" s="146"/>
      <c r="Q36" s="139"/>
      <c r="R36" s="139" t="s">
        <v>4238</v>
      </c>
      <c r="S36" s="135"/>
    </row>
    <row r="37" spans="1:19" ht="18.75" customHeight="1">
      <c r="A37" s="82">
        <f t="shared" si="0"/>
        <v>36</v>
      </c>
      <c r="B37" s="99">
        <v>45832</v>
      </c>
      <c r="C37" s="147" t="s">
        <v>3874</v>
      </c>
      <c r="D37" s="82">
        <v>5</v>
      </c>
      <c r="E37" s="147" t="s">
        <v>4239</v>
      </c>
      <c r="F37" s="147" t="s">
        <v>4227</v>
      </c>
      <c r="G37" s="147" t="s">
        <v>1374</v>
      </c>
      <c r="H37" s="147" t="s">
        <v>86</v>
      </c>
      <c r="I37" s="147" t="s">
        <v>182</v>
      </c>
      <c r="J37" s="147">
        <v>198</v>
      </c>
      <c r="K37" s="82"/>
      <c r="L37" s="82"/>
      <c r="M37" s="147">
        <v>800</v>
      </c>
      <c r="N37" s="148" t="s">
        <v>4240</v>
      </c>
      <c r="O37" s="149"/>
      <c r="P37" s="149"/>
      <c r="Q37" s="142"/>
      <c r="R37" s="142" t="s">
        <v>4241</v>
      </c>
      <c r="S37" s="82"/>
    </row>
    <row r="38" spans="1:19" ht="18.75" customHeight="1">
      <c r="A38" s="135">
        <f t="shared" si="0"/>
        <v>37</v>
      </c>
      <c r="B38" s="136">
        <v>45832</v>
      </c>
      <c r="C38" s="144" t="s">
        <v>4242</v>
      </c>
      <c r="D38" s="135">
        <v>5</v>
      </c>
      <c r="E38" s="144" t="s">
        <v>4243</v>
      </c>
      <c r="F38" s="144" t="s">
        <v>4227</v>
      </c>
      <c r="G38" s="144" t="s">
        <v>4244</v>
      </c>
      <c r="H38" s="144" t="s">
        <v>306</v>
      </c>
      <c r="I38" s="144" t="s">
        <v>182</v>
      </c>
      <c r="J38" s="144">
        <v>65</v>
      </c>
      <c r="K38" s="135"/>
      <c r="L38" s="135"/>
      <c r="M38" s="144">
        <v>700</v>
      </c>
      <c r="N38" s="145" t="s">
        <v>4245</v>
      </c>
      <c r="O38" s="146"/>
      <c r="P38" s="146"/>
      <c r="Q38" s="139"/>
      <c r="R38" s="139"/>
      <c r="S38" s="135"/>
    </row>
    <row r="39" spans="1:19" ht="18.75" customHeight="1">
      <c r="A39" s="82">
        <f t="shared" si="0"/>
        <v>38</v>
      </c>
      <c r="B39" s="99">
        <v>45832</v>
      </c>
      <c r="C39" s="147" t="s">
        <v>4246</v>
      </c>
      <c r="D39" s="82">
        <v>5</v>
      </c>
      <c r="E39" s="147" t="s">
        <v>4247</v>
      </c>
      <c r="F39" s="147" t="s">
        <v>4227</v>
      </c>
      <c r="G39" s="147" t="s">
        <v>4248</v>
      </c>
      <c r="H39" s="147" t="s">
        <v>4249</v>
      </c>
      <c r="I39" s="147" t="s">
        <v>182</v>
      </c>
      <c r="J39" s="147">
        <v>90</v>
      </c>
      <c r="K39" s="82" t="s">
        <v>4154</v>
      </c>
      <c r="L39" s="82"/>
      <c r="M39" s="147">
        <v>800</v>
      </c>
      <c r="N39" s="147" t="s">
        <v>4250</v>
      </c>
      <c r="O39" s="147"/>
      <c r="P39" s="147"/>
      <c r="Q39" s="142"/>
      <c r="R39" s="142" t="s">
        <v>4251</v>
      </c>
      <c r="S39" s="82"/>
    </row>
    <row r="40" spans="1:19" ht="18.75" customHeight="1">
      <c r="A40" s="135">
        <f t="shared" si="0"/>
        <v>39</v>
      </c>
      <c r="B40" s="136">
        <v>45832</v>
      </c>
      <c r="C40" s="144" t="s">
        <v>4252</v>
      </c>
      <c r="D40" s="135">
        <v>5</v>
      </c>
      <c r="E40" s="144" t="s">
        <v>4253</v>
      </c>
      <c r="F40" s="144" t="s">
        <v>4227</v>
      </c>
      <c r="G40" s="144" t="s">
        <v>983</v>
      </c>
      <c r="H40" s="144" t="s">
        <v>306</v>
      </c>
      <c r="I40" s="144" t="s">
        <v>182</v>
      </c>
      <c r="J40" s="144">
        <v>100</v>
      </c>
      <c r="K40" s="135" t="s">
        <v>4154</v>
      </c>
      <c r="L40" s="135"/>
      <c r="M40" s="144">
        <v>660</v>
      </c>
      <c r="N40" s="145" t="s">
        <v>4254</v>
      </c>
      <c r="O40" s="146"/>
      <c r="P40" s="146"/>
      <c r="Q40" s="139"/>
      <c r="R40" s="139" t="s">
        <v>4255</v>
      </c>
      <c r="S40" s="135"/>
    </row>
    <row r="41" spans="1:19" ht="18.75" customHeight="1">
      <c r="A41" s="82">
        <f t="shared" si="0"/>
        <v>40</v>
      </c>
      <c r="B41" s="99">
        <v>45832</v>
      </c>
      <c r="C41" s="147" t="s">
        <v>4256</v>
      </c>
      <c r="D41" s="82">
        <v>5</v>
      </c>
      <c r="E41" s="147" t="s">
        <v>4257</v>
      </c>
      <c r="F41" s="147" t="s">
        <v>4227</v>
      </c>
      <c r="G41" s="147" t="s">
        <v>3877</v>
      </c>
      <c r="H41" s="147" t="s">
        <v>790</v>
      </c>
      <c r="I41" s="147" t="s">
        <v>182</v>
      </c>
      <c r="J41" s="147">
        <v>378</v>
      </c>
      <c r="K41" s="82"/>
      <c r="L41" s="82"/>
      <c r="M41" s="147">
        <v>700</v>
      </c>
      <c r="N41" s="148" t="s">
        <v>4233</v>
      </c>
      <c r="O41" s="149"/>
      <c r="P41" s="149"/>
      <c r="Q41" s="142"/>
      <c r="R41" s="142"/>
      <c r="S41" s="82"/>
    </row>
    <row r="42" spans="1:19" ht="18.75" customHeight="1">
      <c r="A42" s="135">
        <f t="shared" si="0"/>
        <v>41</v>
      </c>
      <c r="B42" s="136">
        <v>45925</v>
      </c>
      <c r="C42" s="135" t="s">
        <v>4258</v>
      </c>
      <c r="D42" s="135">
        <v>5</v>
      </c>
      <c r="E42" s="135" t="s">
        <v>538</v>
      </c>
      <c r="F42" s="135" t="s">
        <v>4135</v>
      </c>
      <c r="G42" s="135" t="s">
        <v>1238</v>
      </c>
      <c r="H42" s="135" t="s">
        <v>334</v>
      </c>
      <c r="I42" s="135" t="s">
        <v>3778</v>
      </c>
      <c r="J42" s="135">
        <v>94</v>
      </c>
      <c r="K42" s="135" t="s">
        <v>728</v>
      </c>
      <c r="L42" s="136">
        <v>46497</v>
      </c>
      <c r="M42" s="135" t="s">
        <v>4259</v>
      </c>
      <c r="N42" s="135"/>
      <c r="O42" s="135"/>
      <c r="P42" s="135"/>
      <c r="Q42" s="139"/>
      <c r="R42" s="139" t="s">
        <v>4260</v>
      </c>
      <c r="S42" s="135"/>
    </row>
    <row r="43" spans="1:19" ht="18.75" customHeight="1">
      <c r="A43" s="82">
        <f t="shared" si="0"/>
        <v>42</v>
      </c>
      <c r="B43" s="99">
        <v>45925</v>
      </c>
      <c r="C43" s="82" t="s">
        <v>4261</v>
      </c>
      <c r="D43" s="82">
        <v>5</v>
      </c>
      <c r="E43" s="82" t="s">
        <v>538</v>
      </c>
      <c r="F43" s="82" t="s">
        <v>4135</v>
      </c>
      <c r="G43" s="82" t="s">
        <v>537</v>
      </c>
      <c r="H43" s="82" t="s">
        <v>536</v>
      </c>
      <c r="I43" s="82" t="s">
        <v>3778</v>
      </c>
      <c r="J43" s="82">
        <v>30</v>
      </c>
      <c r="K43" s="82" t="s">
        <v>728</v>
      </c>
      <c r="L43" s="99" t="s">
        <v>4262</v>
      </c>
      <c r="M43" s="82" t="s">
        <v>4263</v>
      </c>
      <c r="N43" s="82"/>
      <c r="O43" s="82"/>
      <c r="P43" s="82"/>
      <c r="Q43" s="142" t="s">
        <v>4264</v>
      </c>
      <c r="R43" s="142" t="s">
        <v>4265</v>
      </c>
      <c r="S43" s="82"/>
    </row>
    <row r="44" spans="1:19" ht="18.75" customHeight="1">
      <c r="A44" s="135">
        <f t="shared" si="0"/>
        <v>43</v>
      </c>
      <c r="B44" s="136">
        <v>45925</v>
      </c>
      <c r="C44" s="135" t="s">
        <v>4266</v>
      </c>
      <c r="D44" s="135">
        <v>5</v>
      </c>
      <c r="E44" s="135" t="s">
        <v>538</v>
      </c>
      <c r="F44" s="135" t="s">
        <v>4135</v>
      </c>
      <c r="G44" s="135" t="s">
        <v>971</v>
      </c>
      <c r="H44" s="135" t="s">
        <v>306</v>
      </c>
      <c r="I44" s="135" t="s">
        <v>69</v>
      </c>
      <c r="J44" s="135">
        <v>50</v>
      </c>
      <c r="K44" s="135" t="s">
        <v>728</v>
      </c>
      <c r="L44" s="136">
        <v>46473</v>
      </c>
      <c r="M44" s="135" t="s">
        <v>4267</v>
      </c>
      <c r="N44" s="135"/>
      <c r="O44" s="135"/>
      <c r="P44" s="135"/>
      <c r="Q44" s="139"/>
      <c r="R44" s="139" t="s">
        <v>4268</v>
      </c>
      <c r="S44" s="135"/>
    </row>
    <row r="45" spans="1:19" ht="18.75" customHeight="1">
      <c r="A45" s="82">
        <f t="shared" si="0"/>
        <v>44</v>
      </c>
      <c r="B45" s="99">
        <v>45925</v>
      </c>
      <c r="C45" s="82" t="s">
        <v>4269</v>
      </c>
      <c r="D45" s="82">
        <v>5</v>
      </c>
      <c r="E45" s="82" t="s">
        <v>538</v>
      </c>
      <c r="F45" s="82" t="s">
        <v>4135</v>
      </c>
      <c r="G45" s="82" t="s">
        <v>2325</v>
      </c>
      <c r="H45" s="82" t="s">
        <v>536</v>
      </c>
      <c r="I45" s="82" t="s">
        <v>3778</v>
      </c>
      <c r="J45" s="82" t="s">
        <v>4270</v>
      </c>
      <c r="K45" s="82" t="s">
        <v>728</v>
      </c>
      <c r="L45" s="99">
        <v>46442</v>
      </c>
      <c r="M45" s="82" t="s">
        <v>4271</v>
      </c>
      <c r="N45" s="82"/>
      <c r="O45" s="82"/>
      <c r="P45" s="82"/>
      <c r="Q45" s="142"/>
      <c r="R45" s="142" t="s">
        <v>4272</v>
      </c>
      <c r="S45" s="82"/>
    </row>
    <row r="46" spans="1:19" ht="18.75" customHeight="1">
      <c r="A46" s="135">
        <f t="shared" si="0"/>
        <v>45</v>
      </c>
      <c r="B46" s="136">
        <v>45842</v>
      </c>
      <c r="C46" s="135" t="s">
        <v>3425</v>
      </c>
      <c r="D46" s="135">
        <v>1</v>
      </c>
      <c r="E46" s="135" t="s">
        <v>4273</v>
      </c>
      <c r="F46" s="135" t="s">
        <v>63</v>
      </c>
      <c r="G46" s="135" t="s">
        <v>3428</v>
      </c>
      <c r="H46" s="135" t="s">
        <v>465</v>
      </c>
      <c r="I46" s="135" t="s">
        <v>3778</v>
      </c>
      <c r="J46" s="135">
        <v>90</v>
      </c>
      <c r="K46" s="135" t="s">
        <v>4274</v>
      </c>
      <c r="L46" s="135">
        <v>2028</v>
      </c>
      <c r="M46" s="135">
        <v>136</v>
      </c>
      <c r="N46" s="135" t="s">
        <v>3427</v>
      </c>
      <c r="O46" s="135"/>
      <c r="P46" s="135"/>
      <c r="Q46" s="139" t="s">
        <v>4275</v>
      </c>
      <c r="R46" s="139" t="s">
        <v>4276</v>
      </c>
      <c r="S46" s="135"/>
    </row>
    <row r="47" spans="1:19" ht="18.75" customHeight="1">
      <c r="A47" s="82">
        <f t="shared" si="0"/>
        <v>46</v>
      </c>
      <c r="B47" s="82"/>
      <c r="C47" s="82" t="s">
        <v>4277</v>
      </c>
      <c r="D47" s="82">
        <v>5</v>
      </c>
      <c r="E47" s="82" t="s">
        <v>4278</v>
      </c>
      <c r="F47" s="82" t="s">
        <v>224</v>
      </c>
      <c r="G47" s="82" t="s">
        <v>295</v>
      </c>
      <c r="H47" s="82" t="s">
        <v>294</v>
      </c>
      <c r="I47" s="82" t="s">
        <v>169</v>
      </c>
      <c r="J47" s="82">
        <v>99</v>
      </c>
      <c r="K47" s="82"/>
      <c r="L47" s="82"/>
      <c r="M47" s="82">
        <v>130</v>
      </c>
      <c r="N47" s="82"/>
      <c r="O47" s="82"/>
      <c r="P47" s="82"/>
      <c r="Q47" s="142"/>
      <c r="R47" s="142"/>
      <c r="S47" s="82"/>
    </row>
    <row r="48" spans="1:19" ht="18.75" customHeight="1">
      <c r="A48" s="135">
        <f t="shared" si="0"/>
        <v>47</v>
      </c>
      <c r="B48" s="136">
        <v>45911</v>
      </c>
      <c r="C48" s="135" t="s">
        <v>4279</v>
      </c>
      <c r="D48" s="135">
        <v>3</v>
      </c>
      <c r="E48" s="135" t="s">
        <v>4280</v>
      </c>
      <c r="F48" s="135" t="s">
        <v>122</v>
      </c>
      <c r="G48" s="135" t="s">
        <v>2273</v>
      </c>
      <c r="H48" s="135" t="s">
        <v>4281</v>
      </c>
      <c r="I48" s="135"/>
      <c r="J48" s="135">
        <v>50</v>
      </c>
      <c r="K48" s="135" t="s">
        <v>728</v>
      </c>
      <c r="L48" s="136">
        <v>46722</v>
      </c>
      <c r="M48" s="135">
        <v>80</v>
      </c>
      <c r="N48" s="135" t="s">
        <v>130</v>
      </c>
      <c r="O48" s="135"/>
      <c r="P48" s="135"/>
      <c r="Q48" s="139"/>
      <c r="R48" s="139" t="s">
        <v>4282</v>
      </c>
      <c r="S48" s="135"/>
    </row>
    <row r="49" spans="1:19" ht="18.75" customHeight="1">
      <c r="A49" s="82">
        <f t="shared" si="0"/>
        <v>48</v>
      </c>
      <c r="B49" s="99">
        <v>45911</v>
      </c>
      <c r="C49" s="82" t="s">
        <v>4283</v>
      </c>
      <c r="D49" s="82">
        <v>3</v>
      </c>
      <c r="E49" s="82" t="s">
        <v>4280</v>
      </c>
      <c r="F49" s="82" t="s">
        <v>122</v>
      </c>
      <c r="G49" s="82" t="s">
        <v>1347</v>
      </c>
      <c r="H49" s="82" t="s">
        <v>4284</v>
      </c>
      <c r="I49" s="82"/>
      <c r="J49" s="82">
        <v>100</v>
      </c>
      <c r="K49" s="82" t="s">
        <v>728</v>
      </c>
      <c r="L49" s="82">
        <v>2028</v>
      </c>
      <c r="M49" s="82">
        <v>80</v>
      </c>
      <c r="N49" s="82"/>
      <c r="O49" s="82"/>
      <c r="P49" s="82"/>
      <c r="Q49" s="142"/>
      <c r="R49" s="142" t="s">
        <v>4285</v>
      </c>
      <c r="S49" s="82"/>
    </row>
    <row r="50" spans="1:19" ht="18.75" customHeight="1">
      <c r="A50" s="135">
        <f t="shared" si="0"/>
        <v>49</v>
      </c>
      <c r="B50" s="136">
        <v>45911</v>
      </c>
      <c r="C50" s="135" t="s">
        <v>4286</v>
      </c>
      <c r="D50" s="135">
        <v>3</v>
      </c>
      <c r="E50" s="135" t="s">
        <v>4280</v>
      </c>
      <c r="F50" s="135" t="s">
        <v>4287</v>
      </c>
      <c r="G50" s="135" t="s">
        <v>1347</v>
      </c>
      <c r="H50" s="135" t="s">
        <v>4284</v>
      </c>
      <c r="I50" s="135"/>
      <c r="J50" s="135">
        <v>100</v>
      </c>
      <c r="K50" s="135" t="s">
        <v>728</v>
      </c>
      <c r="L50" s="135"/>
      <c r="M50" s="135">
        <v>80</v>
      </c>
      <c r="N50" s="135"/>
      <c r="O50" s="135"/>
      <c r="P50" s="135"/>
      <c r="Q50" s="139"/>
      <c r="R50" s="139" t="s">
        <v>4288</v>
      </c>
      <c r="S50" s="135"/>
    </row>
    <row r="51" spans="1:19" ht="18.75" customHeight="1">
      <c r="A51" s="82">
        <f t="shared" si="0"/>
        <v>50</v>
      </c>
      <c r="B51" s="99">
        <v>45911</v>
      </c>
      <c r="C51" s="82" t="s">
        <v>4289</v>
      </c>
      <c r="D51" s="82">
        <v>3</v>
      </c>
      <c r="E51" s="82" t="s">
        <v>4280</v>
      </c>
      <c r="F51" s="82" t="s">
        <v>122</v>
      </c>
      <c r="G51" s="82" t="s">
        <v>1347</v>
      </c>
      <c r="H51" s="82" t="s">
        <v>4284</v>
      </c>
      <c r="I51" s="82"/>
      <c r="J51" s="82">
        <v>100</v>
      </c>
      <c r="K51" s="82" t="s">
        <v>728</v>
      </c>
      <c r="L51" s="82"/>
      <c r="M51" s="82">
        <v>80</v>
      </c>
      <c r="N51" s="82"/>
      <c r="O51" s="82"/>
      <c r="P51" s="82"/>
      <c r="Q51" s="142"/>
      <c r="R51" s="142" t="s">
        <v>4290</v>
      </c>
      <c r="S51" s="82"/>
    </row>
    <row r="52" spans="1:19" ht="18.75" customHeight="1">
      <c r="A52" s="135">
        <f t="shared" si="0"/>
        <v>51</v>
      </c>
      <c r="B52" s="136">
        <v>45868</v>
      </c>
      <c r="C52" s="135" t="s">
        <v>1954</v>
      </c>
      <c r="D52" s="135">
        <v>1</v>
      </c>
      <c r="E52" s="135" t="s">
        <v>4291</v>
      </c>
      <c r="F52" s="135" t="s">
        <v>63</v>
      </c>
      <c r="G52" s="135" t="s">
        <v>4292</v>
      </c>
      <c r="H52" s="135" t="s">
        <v>65</v>
      </c>
      <c r="I52" s="135" t="s">
        <v>182</v>
      </c>
      <c r="J52" s="135">
        <v>198</v>
      </c>
      <c r="K52" s="135" t="s">
        <v>4293</v>
      </c>
      <c r="L52" s="135"/>
      <c r="M52" s="135" t="s">
        <v>4294</v>
      </c>
      <c r="N52" s="135" t="s">
        <v>4295</v>
      </c>
      <c r="O52" s="135"/>
      <c r="P52" s="135"/>
      <c r="Q52" s="139"/>
      <c r="R52" s="139" t="s">
        <v>4296</v>
      </c>
      <c r="S52" s="135"/>
    </row>
    <row r="53" spans="1:19" ht="18.75" customHeight="1">
      <c r="A53" s="82">
        <f t="shared" si="0"/>
        <v>52</v>
      </c>
      <c r="B53" s="99">
        <v>45877</v>
      </c>
      <c r="C53" s="82" t="s">
        <v>4297</v>
      </c>
      <c r="D53" s="82">
        <v>6</v>
      </c>
      <c r="E53" s="82" t="s">
        <v>3475</v>
      </c>
      <c r="F53" s="82" t="s">
        <v>4153</v>
      </c>
      <c r="G53" s="82" t="s">
        <v>2240</v>
      </c>
      <c r="H53" s="82" t="s">
        <v>294</v>
      </c>
      <c r="I53" s="82" t="s">
        <v>3778</v>
      </c>
      <c r="J53" s="82">
        <v>10</v>
      </c>
      <c r="K53" s="82" t="s">
        <v>740</v>
      </c>
      <c r="L53" s="82">
        <v>2021</v>
      </c>
      <c r="M53" s="82"/>
      <c r="N53" s="82"/>
      <c r="O53" s="82"/>
      <c r="P53" s="82"/>
      <c r="Q53" s="142"/>
      <c r="R53" s="142"/>
      <c r="S53" s="82"/>
    </row>
    <row r="54" spans="1:19" ht="18.75" customHeight="1">
      <c r="A54" s="135">
        <f t="shared" si="0"/>
        <v>53</v>
      </c>
      <c r="B54" s="136">
        <v>45877</v>
      </c>
      <c r="C54" s="135" t="s">
        <v>4297</v>
      </c>
      <c r="D54" s="135">
        <v>6</v>
      </c>
      <c r="E54" s="135" t="s">
        <v>3475</v>
      </c>
      <c r="F54" s="135" t="s">
        <v>4153</v>
      </c>
      <c r="G54" s="135" t="s">
        <v>2240</v>
      </c>
      <c r="H54" s="135" t="s">
        <v>294</v>
      </c>
      <c r="I54" s="135" t="s">
        <v>3778</v>
      </c>
      <c r="J54" s="135">
        <v>70</v>
      </c>
      <c r="K54" s="135" t="s">
        <v>4154</v>
      </c>
      <c r="L54" s="150">
        <v>46722</v>
      </c>
      <c r="M54" s="135" t="s">
        <v>336</v>
      </c>
      <c r="N54" s="135" t="s">
        <v>4298</v>
      </c>
      <c r="O54" s="135"/>
      <c r="P54" s="135"/>
      <c r="Q54" s="139"/>
      <c r="R54" s="139"/>
      <c r="S54" s="135"/>
    </row>
    <row r="55" spans="1:19" ht="18.75" customHeight="1">
      <c r="A55" s="82">
        <f t="shared" si="0"/>
        <v>54</v>
      </c>
      <c r="B55" s="99">
        <v>45877</v>
      </c>
      <c r="C55" s="82" t="s">
        <v>98</v>
      </c>
      <c r="D55" s="82">
        <v>1</v>
      </c>
      <c r="E55" s="82" t="s">
        <v>3475</v>
      </c>
      <c r="F55" s="82" t="s">
        <v>4299</v>
      </c>
      <c r="G55" s="82" t="s">
        <v>100</v>
      </c>
      <c r="H55" s="82" t="s">
        <v>65</v>
      </c>
      <c r="I55" s="82" t="s">
        <v>3778</v>
      </c>
      <c r="J55" s="82">
        <v>117</v>
      </c>
      <c r="K55" s="82" t="s">
        <v>4154</v>
      </c>
      <c r="L55" s="109">
        <v>47088</v>
      </c>
      <c r="M55" s="82" t="s">
        <v>336</v>
      </c>
      <c r="N55" s="82" t="s">
        <v>4300</v>
      </c>
      <c r="O55" s="82"/>
      <c r="P55" s="82"/>
      <c r="Q55" s="142"/>
      <c r="R55" s="142"/>
      <c r="S55" s="82"/>
    </row>
    <row r="56" spans="1:19" ht="18.75" customHeight="1">
      <c r="A56" s="135">
        <f t="shared" si="0"/>
        <v>55</v>
      </c>
      <c r="B56" s="136">
        <v>45877</v>
      </c>
      <c r="C56" s="135" t="s">
        <v>61</v>
      </c>
      <c r="D56" s="135">
        <v>1</v>
      </c>
      <c r="E56" s="135" t="s">
        <v>3475</v>
      </c>
      <c r="F56" s="135" t="s">
        <v>4299</v>
      </c>
      <c r="G56" s="135" t="s">
        <v>66</v>
      </c>
      <c r="H56" s="135" t="s">
        <v>65</v>
      </c>
      <c r="I56" s="135" t="s">
        <v>3778</v>
      </c>
      <c r="J56" s="135">
        <v>171</v>
      </c>
      <c r="K56" s="135" t="s">
        <v>4154</v>
      </c>
      <c r="L56" s="135" t="s">
        <v>336</v>
      </c>
      <c r="M56" s="135" t="s">
        <v>336</v>
      </c>
      <c r="N56" s="135" t="s">
        <v>4301</v>
      </c>
      <c r="O56" s="135"/>
      <c r="P56" s="135"/>
      <c r="Q56" s="139"/>
      <c r="R56" s="139"/>
      <c r="S56" s="135"/>
    </row>
    <row r="57" spans="1:19" ht="18.75" customHeight="1">
      <c r="A57" s="82">
        <f t="shared" si="0"/>
        <v>56</v>
      </c>
      <c r="B57" s="99">
        <v>45877</v>
      </c>
      <c r="C57" s="82" t="s">
        <v>4302</v>
      </c>
      <c r="D57" s="82">
        <v>1</v>
      </c>
      <c r="E57" s="82" t="s">
        <v>3475</v>
      </c>
      <c r="F57" s="82" t="s">
        <v>4299</v>
      </c>
      <c r="G57" s="82" t="s">
        <v>854</v>
      </c>
      <c r="H57" s="82" t="s">
        <v>65</v>
      </c>
      <c r="I57" s="82" t="s">
        <v>3778</v>
      </c>
      <c r="J57" s="82">
        <v>510</v>
      </c>
      <c r="K57" s="82" t="s">
        <v>4154</v>
      </c>
      <c r="L57" s="82"/>
      <c r="M57" s="82" t="s">
        <v>336</v>
      </c>
      <c r="N57" s="82" t="s">
        <v>4303</v>
      </c>
      <c r="O57" s="82"/>
      <c r="P57" s="82"/>
      <c r="Q57" s="142"/>
      <c r="R57" s="142"/>
      <c r="S57" s="82"/>
    </row>
    <row r="58" spans="1:19" ht="18.75" customHeight="1">
      <c r="A58" s="135">
        <f t="shared" si="0"/>
        <v>57</v>
      </c>
      <c r="B58" s="136">
        <v>45890</v>
      </c>
      <c r="C58" s="135" t="s">
        <v>4304</v>
      </c>
      <c r="D58" s="135">
        <v>10</v>
      </c>
      <c r="E58" s="135" t="s">
        <v>4305</v>
      </c>
      <c r="F58" s="135" t="s">
        <v>4306</v>
      </c>
      <c r="G58" s="135" t="s">
        <v>4304</v>
      </c>
      <c r="H58" s="135" t="s">
        <v>4304</v>
      </c>
      <c r="I58" s="135" t="s">
        <v>3778</v>
      </c>
      <c r="J58" s="135" t="s">
        <v>4307</v>
      </c>
      <c r="K58" s="135" t="s">
        <v>4154</v>
      </c>
      <c r="L58" s="135">
        <v>2030</v>
      </c>
      <c r="M58" s="135" t="s">
        <v>4294</v>
      </c>
      <c r="N58" s="135" t="s">
        <v>4308</v>
      </c>
      <c r="O58" s="135"/>
      <c r="P58" s="135"/>
      <c r="Q58" s="139"/>
      <c r="R58" s="139"/>
      <c r="S58" s="135" t="s">
        <v>4304</v>
      </c>
    </row>
    <row r="59" spans="1:19" ht="18.75" customHeight="1">
      <c r="A59" s="82">
        <f t="shared" si="0"/>
        <v>58</v>
      </c>
      <c r="B59" s="99">
        <v>45890</v>
      </c>
      <c r="C59" s="82" t="s">
        <v>1319</v>
      </c>
      <c r="D59" s="82">
        <v>10</v>
      </c>
      <c r="E59" s="82" t="s">
        <v>4305</v>
      </c>
      <c r="F59" s="82" t="s">
        <v>4306</v>
      </c>
      <c r="G59" s="82" t="s">
        <v>1319</v>
      </c>
      <c r="H59" s="82" t="s">
        <v>1319</v>
      </c>
      <c r="I59" s="82" t="s">
        <v>3778</v>
      </c>
      <c r="J59" s="82" t="s">
        <v>4309</v>
      </c>
      <c r="K59" s="82" t="s">
        <v>4154</v>
      </c>
      <c r="L59" s="82">
        <v>2029</v>
      </c>
      <c r="M59" s="82" t="s">
        <v>4294</v>
      </c>
      <c r="N59" s="82" t="s">
        <v>4310</v>
      </c>
      <c r="O59" s="82"/>
      <c r="P59" s="82"/>
      <c r="Q59" s="142" t="s">
        <v>4311</v>
      </c>
      <c r="R59" s="142"/>
      <c r="S59" s="82" t="s">
        <v>1319</v>
      </c>
    </row>
    <row r="60" spans="1:19" ht="18.75" customHeight="1">
      <c r="A60" s="135">
        <f t="shared" si="0"/>
        <v>59</v>
      </c>
      <c r="B60" s="136">
        <v>45890</v>
      </c>
      <c r="C60" s="135" t="s">
        <v>4312</v>
      </c>
      <c r="D60" s="135">
        <v>10</v>
      </c>
      <c r="E60" s="135" t="s">
        <v>4305</v>
      </c>
      <c r="F60" s="135" t="s">
        <v>4306</v>
      </c>
      <c r="G60" s="135" t="s">
        <v>4312</v>
      </c>
      <c r="H60" s="135" t="s">
        <v>790</v>
      </c>
      <c r="I60" s="135" t="s">
        <v>3778</v>
      </c>
      <c r="J60" s="135" t="s">
        <v>4313</v>
      </c>
      <c r="K60" s="135" t="s">
        <v>4154</v>
      </c>
      <c r="L60" s="135">
        <v>2029</v>
      </c>
      <c r="M60" s="135" t="s">
        <v>4294</v>
      </c>
      <c r="N60" s="135" t="s">
        <v>4314</v>
      </c>
      <c r="O60" s="135"/>
      <c r="P60" s="135"/>
      <c r="Q60" s="139" t="s">
        <v>4311</v>
      </c>
      <c r="R60" s="139"/>
      <c r="S60" s="135" t="s">
        <v>4312</v>
      </c>
    </row>
    <row r="61" spans="1:19" ht="18.75" customHeight="1">
      <c r="A61" s="82">
        <f t="shared" si="0"/>
        <v>60</v>
      </c>
      <c r="B61" s="99">
        <v>45890</v>
      </c>
      <c r="C61" s="82" t="s">
        <v>4315</v>
      </c>
      <c r="D61" s="82">
        <v>10</v>
      </c>
      <c r="E61" s="82" t="s">
        <v>4305</v>
      </c>
      <c r="F61" s="82" t="s">
        <v>4306</v>
      </c>
      <c r="G61" s="82" t="s">
        <v>4315</v>
      </c>
      <c r="H61" s="82" t="s">
        <v>334</v>
      </c>
      <c r="I61" s="82" t="s">
        <v>3778</v>
      </c>
      <c r="J61" s="82" t="s">
        <v>4316</v>
      </c>
      <c r="K61" s="82" t="s">
        <v>4154</v>
      </c>
      <c r="L61" s="82">
        <v>2029</v>
      </c>
      <c r="M61" s="82" t="s">
        <v>4294</v>
      </c>
      <c r="N61" s="82" t="s">
        <v>4317</v>
      </c>
      <c r="O61" s="82"/>
      <c r="P61" s="82"/>
      <c r="Q61" s="142"/>
      <c r="R61" s="142"/>
      <c r="S61" s="82" t="s">
        <v>4315</v>
      </c>
    </row>
    <row r="62" spans="1:19" ht="18.75" customHeight="1">
      <c r="A62" s="135">
        <f t="shared" si="0"/>
        <v>61</v>
      </c>
      <c r="B62" s="136">
        <v>45891</v>
      </c>
      <c r="C62" s="135" t="s">
        <v>3874</v>
      </c>
      <c r="D62" s="135">
        <v>5</v>
      </c>
      <c r="E62" s="135" t="s">
        <v>4318</v>
      </c>
      <c r="F62" s="135" t="s">
        <v>4227</v>
      </c>
      <c r="G62" s="135" t="s">
        <v>3877</v>
      </c>
      <c r="H62" s="135" t="s">
        <v>790</v>
      </c>
      <c r="I62" s="135" t="s">
        <v>69</v>
      </c>
      <c r="J62" s="135">
        <v>300</v>
      </c>
      <c r="K62" s="135" t="s">
        <v>4154</v>
      </c>
      <c r="L62" s="136">
        <v>46934</v>
      </c>
      <c r="M62" s="135">
        <v>387</v>
      </c>
      <c r="N62" s="135"/>
      <c r="O62" s="135"/>
      <c r="P62" s="135"/>
      <c r="Q62" s="139"/>
      <c r="R62" s="139"/>
      <c r="S62" s="135"/>
    </row>
    <row r="63" spans="1:19" ht="18.75" customHeight="1">
      <c r="A63" s="82">
        <f t="shared" si="0"/>
        <v>62</v>
      </c>
      <c r="B63" s="99">
        <v>45891</v>
      </c>
      <c r="C63" s="82" t="s">
        <v>3852</v>
      </c>
      <c r="D63" s="82">
        <v>5</v>
      </c>
      <c r="E63" s="82" t="s">
        <v>4318</v>
      </c>
      <c r="F63" s="82" t="s">
        <v>4227</v>
      </c>
      <c r="G63" s="82" t="s">
        <v>446</v>
      </c>
      <c r="H63" s="82" t="s">
        <v>124</v>
      </c>
      <c r="I63" s="82" t="s">
        <v>69</v>
      </c>
      <c r="J63" s="82">
        <v>100</v>
      </c>
      <c r="K63" s="82" t="s">
        <v>4154</v>
      </c>
      <c r="L63" s="99">
        <v>46568</v>
      </c>
      <c r="M63" s="82">
        <v>129</v>
      </c>
      <c r="N63" s="82"/>
      <c r="O63" s="82"/>
      <c r="P63" s="82"/>
      <c r="Q63" s="142"/>
      <c r="R63" s="142"/>
      <c r="S63" s="82"/>
    </row>
    <row r="64" spans="1:19" ht="18.75" customHeight="1">
      <c r="A64" s="135">
        <f t="shared" si="0"/>
        <v>63</v>
      </c>
      <c r="B64" s="136">
        <v>45891</v>
      </c>
      <c r="C64" s="135" t="s">
        <v>4319</v>
      </c>
      <c r="D64" s="135">
        <v>5</v>
      </c>
      <c r="E64" s="135" t="s">
        <v>4318</v>
      </c>
      <c r="F64" s="135" t="s">
        <v>4227</v>
      </c>
      <c r="G64" s="135" t="s">
        <v>4320</v>
      </c>
      <c r="H64" s="135" t="s">
        <v>1611</v>
      </c>
      <c r="I64" s="135" t="s">
        <v>69</v>
      </c>
      <c r="J64" s="135">
        <v>180</v>
      </c>
      <c r="K64" s="135" t="s">
        <v>4154</v>
      </c>
      <c r="L64" s="136">
        <v>47467</v>
      </c>
      <c r="M64" s="135">
        <v>270</v>
      </c>
      <c r="N64" s="135"/>
      <c r="O64" s="135"/>
      <c r="P64" s="135"/>
      <c r="Q64" s="139"/>
      <c r="R64" s="139"/>
      <c r="S64" s="135"/>
    </row>
    <row r="65" spans="1:19" ht="18.75" customHeight="1">
      <c r="A65" s="82">
        <f t="shared" si="0"/>
        <v>64</v>
      </c>
      <c r="B65" s="99">
        <v>45891</v>
      </c>
      <c r="C65" s="82" t="s">
        <v>4221</v>
      </c>
      <c r="D65" s="82">
        <v>5</v>
      </c>
      <c r="E65" s="82" t="s">
        <v>4318</v>
      </c>
      <c r="F65" s="82" t="s">
        <v>4227</v>
      </c>
      <c r="G65" s="82" t="s">
        <v>1744</v>
      </c>
      <c r="H65" s="82" t="s">
        <v>324</v>
      </c>
      <c r="I65" s="82" t="s">
        <v>69</v>
      </c>
      <c r="J65" s="82">
        <v>125</v>
      </c>
      <c r="K65" s="82" t="s">
        <v>4154</v>
      </c>
      <c r="L65" s="99">
        <v>47361</v>
      </c>
      <c r="M65" s="82">
        <v>175</v>
      </c>
      <c r="N65" s="82"/>
      <c r="O65" s="82"/>
      <c r="P65" s="82"/>
      <c r="Q65" s="142"/>
      <c r="R65" s="142"/>
      <c r="S65" s="82"/>
    </row>
    <row r="66" spans="1:19" ht="18.75" customHeight="1">
      <c r="A66" s="135">
        <f t="shared" si="0"/>
        <v>65</v>
      </c>
      <c r="B66" s="136">
        <v>45891</v>
      </c>
      <c r="C66" s="135" t="s">
        <v>4222</v>
      </c>
      <c r="D66" s="135">
        <v>5</v>
      </c>
      <c r="E66" s="135" t="s">
        <v>4318</v>
      </c>
      <c r="F66" s="135" t="s">
        <v>4227</v>
      </c>
      <c r="G66" s="135" t="s">
        <v>4320</v>
      </c>
      <c r="H66" s="135" t="s">
        <v>1611</v>
      </c>
      <c r="I66" s="135" t="s">
        <v>69</v>
      </c>
      <c r="J66" s="135">
        <v>200</v>
      </c>
      <c r="K66" s="135" t="s">
        <v>4154</v>
      </c>
      <c r="L66" s="136">
        <v>46934</v>
      </c>
      <c r="M66" s="151">
        <v>280</v>
      </c>
      <c r="N66" s="135"/>
      <c r="O66" s="135"/>
      <c r="P66" s="135"/>
      <c r="Q66" s="139"/>
      <c r="R66" s="139"/>
      <c r="S66" s="135"/>
    </row>
    <row r="67" spans="1:19" ht="18.75" customHeight="1">
      <c r="A67" s="82">
        <f t="shared" si="0"/>
        <v>66</v>
      </c>
      <c r="B67" s="99">
        <v>45891</v>
      </c>
      <c r="C67" s="82" t="s">
        <v>4321</v>
      </c>
      <c r="D67" s="82">
        <v>5</v>
      </c>
      <c r="E67" s="82" t="s">
        <v>4318</v>
      </c>
      <c r="F67" s="82" t="s">
        <v>4227</v>
      </c>
      <c r="G67" s="82" t="s">
        <v>4322</v>
      </c>
      <c r="H67" s="82" t="s">
        <v>790</v>
      </c>
      <c r="I67" s="82" t="s">
        <v>69</v>
      </c>
      <c r="J67" s="82">
        <v>90</v>
      </c>
      <c r="K67" s="82" t="s">
        <v>4154</v>
      </c>
      <c r="L67" s="82"/>
      <c r="M67" s="82">
        <v>125</v>
      </c>
      <c r="N67" s="82"/>
      <c r="O67" s="82"/>
      <c r="P67" s="82"/>
      <c r="Q67" s="142"/>
      <c r="R67" s="142"/>
      <c r="S67" s="82"/>
    </row>
    <row r="68" spans="1:19" ht="18.75" customHeight="1">
      <c r="A68" s="135">
        <f t="shared" ref="A68:A105" si="1">A67+1</f>
        <v>67</v>
      </c>
      <c r="B68" s="136">
        <v>45891</v>
      </c>
      <c r="C68" s="135" t="s">
        <v>4323</v>
      </c>
      <c r="D68" s="135">
        <v>5</v>
      </c>
      <c r="E68" s="135" t="s">
        <v>4318</v>
      </c>
      <c r="F68" s="135" t="s">
        <v>4227</v>
      </c>
      <c r="G68" s="135" t="s">
        <v>86</v>
      </c>
      <c r="H68" s="135" t="s">
        <v>86</v>
      </c>
      <c r="I68" s="135" t="s">
        <v>69</v>
      </c>
      <c r="J68" s="135" t="s">
        <v>4324</v>
      </c>
      <c r="K68" s="135" t="s">
        <v>4154</v>
      </c>
      <c r="L68" s="135"/>
      <c r="M68" s="135">
        <v>175</v>
      </c>
      <c r="N68" s="135"/>
      <c r="O68" s="135"/>
      <c r="P68" s="135"/>
      <c r="Q68" s="139"/>
      <c r="R68" s="139"/>
      <c r="S68" s="135"/>
    </row>
    <row r="69" spans="1:19" ht="18.75" customHeight="1">
      <c r="A69" s="82">
        <f t="shared" si="1"/>
        <v>68</v>
      </c>
      <c r="B69" s="99">
        <v>45891</v>
      </c>
      <c r="C69" s="82" t="s">
        <v>4325</v>
      </c>
      <c r="D69" s="82">
        <v>5</v>
      </c>
      <c r="E69" s="82" t="s">
        <v>4318</v>
      </c>
      <c r="F69" s="82" t="s">
        <v>4227</v>
      </c>
      <c r="G69" s="82" t="s">
        <v>536</v>
      </c>
      <c r="H69" s="82" t="s">
        <v>536</v>
      </c>
      <c r="I69" s="82" t="s">
        <v>69</v>
      </c>
      <c r="J69" s="82">
        <v>100</v>
      </c>
      <c r="K69" s="82" t="s">
        <v>4154</v>
      </c>
      <c r="L69" s="82"/>
      <c r="M69" s="82">
        <v>140</v>
      </c>
      <c r="N69" s="82"/>
      <c r="O69" s="82"/>
      <c r="P69" s="82"/>
      <c r="Q69" s="142"/>
      <c r="R69" s="142"/>
      <c r="S69" s="82"/>
    </row>
    <row r="70" spans="1:19" ht="18.75" customHeight="1">
      <c r="A70" s="135">
        <f t="shared" si="1"/>
        <v>69</v>
      </c>
      <c r="B70" s="136">
        <v>45901</v>
      </c>
      <c r="C70" s="135" t="s">
        <v>4326</v>
      </c>
      <c r="D70" s="135">
        <v>5</v>
      </c>
      <c r="E70" s="135" t="s">
        <v>4327</v>
      </c>
      <c r="F70" s="135" t="s">
        <v>4135</v>
      </c>
      <c r="G70" s="135" t="s">
        <v>3838</v>
      </c>
      <c r="H70" s="135" t="s">
        <v>656</v>
      </c>
      <c r="I70" s="135" t="s">
        <v>3778</v>
      </c>
      <c r="J70" s="135">
        <v>30</v>
      </c>
      <c r="K70" s="135" t="s">
        <v>4328</v>
      </c>
      <c r="L70" s="135" t="s">
        <v>4294</v>
      </c>
      <c r="M70" s="135">
        <v>500</v>
      </c>
      <c r="N70" s="135" t="s">
        <v>4329</v>
      </c>
      <c r="O70" s="135"/>
      <c r="P70" s="135"/>
      <c r="Q70" s="139" t="s">
        <v>4330</v>
      </c>
      <c r="R70" s="139"/>
      <c r="S70" s="140" t="s">
        <v>4331</v>
      </c>
    </row>
    <row r="71" spans="1:19" ht="18.75" customHeight="1">
      <c r="A71" s="82">
        <f t="shared" si="1"/>
        <v>70</v>
      </c>
      <c r="B71" s="99">
        <v>45901</v>
      </c>
      <c r="C71" s="82" t="s">
        <v>4332</v>
      </c>
      <c r="D71" s="82">
        <v>5</v>
      </c>
      <c r="E71" s="82" t="s">
        <v>4327</v>
      </c>
      <c r="F71" s="82" t="s">
        <v>4135</v>
      </c>
      <c r="G71" s="82" t="s">
        <v>3838</v>
      </c>
      <c r="H71" s="82" t="s">
        <v>656</v>
      </c>
      <c r="I71" s="82" t="s">
        <v>3778</v>
      </c>
      <c r="J71" s="82">
        <v>30</v>
      </c>
      <c r="K71" s="82" t="s">
        <v>4154</v>
      </c>
      <c r="L71" s="82" t="s">
        <v>4294</v>
      </c>
      <c r="M71" s="82">
        <v>1000</v>
      </c>
      <c r="N71" s="82" t="s">
        <v>4329</v>
      </c>
      <c r="O71" s="82"/>
      <c r="P71" s="82"/>
      <c r="Q71" s="142" t="s">
        <v>4333</v>
      </c>
      <c r="R71" s="142" t="s">
        <v>4334</v>
      </c>
      <c r="S71" s="91" t="s">
        <v>4331</v>
      </c>
    </row>
    <row r="72" spans="1:19" ht="18.75" customHeight="1">
      <c r="A72" s="135">
        <f t="shared" si="1"/>
        <v>71</v>
      </c>
      <c r="B72" s="136">
        <v>45904</v>
      </c>
      <c r="C72" s="492" t="s">
        <v>4335</v>
      </c>
      <c r="D72" s="135">
        <v>1</v>
      </c>
      <c r="E72" s="135" t="s">
        <v>4183</v>
      </c>
      <c r="F72" s="135" t="s">
        <v>63</v>
      </c>
      <c r="G72" s="135" t="s">
        <v>307</v>
      </c>
      <c r="H72" s="135" t="s">
        <v>306</v>
      </c>
      <c r="I72" s="135" t="s">
        <v>309</v>
      </c>
      <c r="J72" s="135">
        <v>300</v>
      </c>
      <c r="K72" s="135" t="s">
        <v>4336</v>
      </c>
      <c r="L72" s="135"/>
      <c r="M72" s="135">
        <v>489.73</v>
      </c>
      <c r="N72" s="135"/>
      <c r="O72" s="135"/>
      <c r="P72" s="135"/>
      <c r="Q72" s="139"/>
      <c r="R72" s="139"/>
      <c r="S72" s="135"/>
    </row>
    <row r="73" spans="1:19" ht="18.75" customHeight="1">
      <c r="A73" s="82">
        <f t="shared" si="1"/>
        <v>72</v>
      </c>
      <c r="B73" s="99">
        <v>45904</v>
      </c>
      <c r="C73" s="491" t="s">
        <v>4337</v>
      </c>
      <c r="D73" s="82">
        <v>5</v>
      </c>
      <c r="E73" s="82" t="s">
        <v>4183</v>
      </c>
      <c r="F73" s="82" t="s">
        <v>224</v>
      </c>
      <c r="G73" s="82"/>
      <c r="H73" s="82" t="s">
        <v>86</v>
      </c>
      <c r="I73" s="82" t="s">
        <v>309</v>
      </c>
      <c r="J73" s="82">
        <v>120</v>
      </c>
      <c r="K73" s="82" t="s">
        <v>4336</v>
      </c>
      <c r="L73" s="82"/>
      <c r="M73" s="82"/>
      <c r="N73" s="82" t="s">
        <v>4338</v>
      </c>
      <c r="O73" s="82"/>
      <c r="P73" s="82"/>
      <c r="Q73" s="142"/>
      <c r="R73" s="142"/>
      <c r="S73" s="91" t="s">
        <v>4186</v>
      </c>
    </row>
    <row r="74" spans="1:19" ht="18.75" customHeight="1">
      <c r="A74" s="135">
        <f t="shared" si="1"/>
        <v>73</v>
      </c>
      <c r="B74" s="136">
        <v>45904</v>
      </c>
      <c r="C74" s="492" t="s">
        <v>4339</v>
      </c>
      <c r="D74" s="135"/>
      <c r="E74" s="135" t="s">
        <v>4183</v>
      </c>
      <c r="F74" s="135" t="s">
        <v>4340</v>
      </c>
      <c r="G74" s="135" t="s">
        <v>1005</v>
      </c>
      <c r="H74" s="135" t="s">
        <v>433</v>
      </c>
      <c r="I74" s="135" t="s">
        <v>309</v>
      </c>
      <c r="J74" s="135" t="s">
        <v>4341</v>
      </c>
      <c r="K74" s="135" t="s">
        <v>4336</v>
      </c>
      <c r="L74" s="135"/>
      <c r="M74" s="135">
        <v>900</v>
      </c>
      <c r="N74" s="135" t="s">
        <v>4342</v>
      </c>
      <c r="O74" s="135"/>
      <c r="P74" s="135"/>
      <c r="Q74" s="139"/>
      <c r="R74" s="152" t="s">
        <v>4343</v>
      </c>
      <c r="S74" s="153"/>
    </row>
    <row r="75" spans="1:19" ht="18.75" customHeight="1">
      <c r="A75" s="82">
        <f t="shared" si="1"/>
        <v>74</v>
      </c>
      <c r="B75" s="99">
        <v>45904</v>
      </c>
      <c r="C75" s="491" t="s">
        <v>4344</v>
      </c>
      <c r="D75" s="82">
        <v>5</v>
      </c>
      <c r="E75" s="82" t="s">
        <v>4183</v>
      </c>
      <c r="F75" s="82" t="s">
        <v>4227</v>
      </c>
      <c r="G75" s="82" t="s">
        <v>4345</v>
      </c>
      <c r="H75" s="82" t="s">
        <v>136</v>
      </c>
      <c r="I75" s="82" t="s">
        <v>309</v>
      </c>
      <c r="J75" s="82">
        <v>40</v>
      </c>
      <c r="K75" s="82" t="s">
        <v>4336</v>
      </c>
      <c r="L75" s="82"/>
      <c r="M75" s="82">
        <v>47</v>
      </c>
      <c r="N75" s="82" t="s">
        <v>4346</v>
      </c>
      <c r="O75" s="82"/>
      <c r="P75" s="82"/>
      <c r="Q75" s="142"/>
      <c r="R75" s="154" t="s">
        <v>4347</v>
      </c>
      <c r="S75" s="58"/>
    </row>
    <row r="76" spans="1:19" ht="18.75" customHeight="1">
      <c r="A76" s="135">
        <f t="shared" si="1"/>
        <v>75</v>
      </c>
      <c r="B76" s="136">
        <v>45904</v>
      </c>
      <c r="C76" s="492" t="s">
        <v>4348</v>
      </c>
      <c r="D76" s="135">
        <v>1</v>
      </c>
      <c r="E76" s="135" t="s">
        <v>4183</v>
      </c>
      <c r="F76" s="135" t="s">
        <v>4299</v>
      </c>
      <c r="G76" s="135" t="s">
        <v>4349</v>
      </c>
      <c r="H76" s="135" t="s">
        <v>383</v>
      </c>
      <c r="I76" s="135" t="s">
        <v>309</v>
      </c>
      <c r="J76" s="135">
        <v>200</v>
      </c>
      <c r="K76" s="135" t="s">
        <v>4336</v>
      </c>
      <c r="L76" s="135"/>
      <c r="M76" s="135">
        <v>35</v>
      </c>
      <c r="N76" s="135" t="s">
        <v>4350</v>
      </c>
      <c r="O76" s="135"/>
      <c r="P76" s="135"/>
      <c r="Q76" s="139"/>
      <c r="R76" s="152" t="s">
        <v>4351</v>
      </c>
      <c r="S76" s="153"/>
    </row>
    <row r="77" spans="1:19" ht="18.75" customHeight="1">
      <c r="A77" s="82">
        <f t="shared" si="1"/>
        <v>76</v>
      </c>
      <c r="B77" s="99">
        <v>45904</v>
      </c>
      <c r="C77" s="491" t="s">
        <v>4352</v>
      </c>
      <c r="D77" s="82">
        <v>1</v>
      </c>
      <c r="E77" s="82" t="s">
        <v>4183</v>
      </c>
      <c r="F77" s="82" t="s">
        <v>4299</v>
      </c>
      <c r="G77" s="82"/>
      <c r="H77" s="82" t="s">
        <v>86</v>
      </c>
      <c r="I77" s="82" t="s">
        <v>309</v>
      </c>
      <c r="J77" s="82">
        <v>220</v>
      </c>
      <c r="K77" s="82" t="s">
        <v>4336</v>
      </c>
      <c r="L77" s="82"/>
      <c r="M77" s="82">
        <v>123</v>
      </c>
      <c r="N77" s="82" t="s">
        <v>4353</v>
      </c>
      <c r="O77" s="82"/>
      <c r="P77" s="82"/>
      <c r="Q77" s="142"/>
      <c r="R77" s="154" t="s">
        <v>4354</v>
      </c>
      <c r="S77" s="58"/>
    </row>
    <row r="78" spans="1:19" ht="18.75" customHeight="1">
      <c r="A78" s="135">
        <f t="shared" si="1"/>
        <v>77</v>
      </c>
      <c r="B78" s="136">
        <v>45904</v>
      </c>
      <c r="C78" s="492" t="s">
        <v>4355</v>
      </c>
      <c r="D78" s="135">
        <v>1</v>
      </c>
      <c r="E78" s="135" t="s">
        <v>4183</v>
      </c>
      <c r="F78" s="135" t="s">
        <v>4299</v>
      </c>
      <c r="G78" s="135" t="s">
        <v>369</v>
      </c>
      <c r="H78" s="135" t="s">
        <v>136</v>
      </c>
      <c r="I78" s="135" t="s">
        <v>309</v>
      </c>
      <c r="J78" s="135">
        <v>120</v>
      </c>
      <c r="K78" s="135" t="s">
        <v>4336</v>
      </c>
      <c r="L78" s="136">
        <v>46813</v>
      </c>
      <c r="M78" s="135" t="s">
        <v>4356</v>
      </c>
      <c r="N78" s="135" t="s">
        <v>3382</v>
      </c>
      <c r="O78" s="135"/>
      <c r="P78" s="135"/>
      <c r="Q78" s="139"/>
      <c r="R78" s="152" t="s">
        <v>4357</v>
      </c>
      <c r="S78" s="153"/>
    </row>
    <row r="79" spans="1:19" ht="18.75" customHeight="1">
      <c r="A79" s="82">
        <f t="shared" si="1"/>
        <v>78</v>
      </c>
      <c r="B79" s="99">
        <v>45904</v>
      </c>
      <c r="C79" s="493" t="s">
        <v>4358</v>
      </c>
      <c r="D79" s="82">
        <v>5</v>
      </c>
      <c r="E79" s="82" t="s">
        <v>4359</v>
      </c>
      <c r="F79" s="82" t="s">
        <v>224</v>
      </c>
      <c r="G79" s="82" t="s">
        <v>66</v>
      </c>
      <c r="H79" s="82" t="s">
        <v>4360</v>
      </c>
      <c r="I79" s="82" t="s">
        <v>309</v>
      </c>
      <c r="J79" s="82" t="s">
        <v>4361</v>
      </c>
      <c r="K79" s="82" t="s">
        <v>4336</v>
      </c>
      <c r="L79" s="82"/>
      <c r="M79" s="82"/>
      <c r="N79" s="82" t="s">
        <v>4362</v>
      </c>
      <c r="O79" s="82"/>
      <c r="P79" s="82"/>
      <c r="Q79" s="142"/>
      <c r="R79" s="142"/>
      <c r="S79" s="82"/>
    </row>
    <row r="80" spans="1:19" ht="18.75" customHeight="1">
      <c r="A80" s="135">
        <f t="shared" si="1"/>
        <v>79</v>
      </c>
      <c r="B80" s="136">
        <v>45904</v>
      </c>
      <c r="C80" s="494" t="s">
        <v>485</v>
      </c>
      <c r="D80" s="135">
        <v>5</v>
      </c>
      <c r="E80" s="135" t="s">
        <v>4359</v>
      </c>
      <c r="F80" s="135" t="s">
        <v>224</v>
      </c>
      <c r="G80" s="135" t="s">
        <v>488</v>
      </c>
      <c r="H80" s="135" t="s">
        <v>488</v>
      </c>
      <c r="I80" s="135" t="s">
        <v>309</v>
      </c>
      <c r="J80" s="135" t="s">
        <v>4363</v>
      </c>
      <c r="K80" s="135" t="s">
        <v>4336</v>
      </c>
      <c r="L80" s="135"/>
      <c r="M80" s="135"/>
      <c r="N80" s="135" t="s">
        <v>4364</v>
      </c>
      <c r="O80" s="135"/>
      <c r="P80" s="135"/>
      <c r="Q80" s="139"/>
      <c r="R80" s="139"/>
      <c r="S80" s="135"/>
    </row>
    <row r="81" spans="1:19" ht="18.75" customHeight="1">
      <c r="A81" s="82">
        <f t="shared" si="1"/>
        <v>80</v>
      </c>
      <c r="B81" s="99">
        <v>45904</v>
      </c>
      <c r="C81" s="493" t="s">
        <v>4365</v>
      </c>
      <c r="D81" s="82">
        <v>5</v>
      </c>
      <c r="E81" s="82" t="s">
        <v>4359</v>
      </c>
      <c r="F81" s="82" t="s">
        <v>224</v>
      </c>
      <c r="G81" s="82" t="s">
        <v>488</v>
      </c>
      <c r="H81" s="82" t="s">
        <v>488</v>
      </c>
      <c r="I81" s="82" t="s">
        <v>309</v>
      </c>
      <c r="J81" s="82" t="s">
        <v>4366</v>
      </c>
      <c r="K81" s="82" t="s">
        <v>4336</v>
      </c>
      <c r="L81" s="82"/>
      <c r="M81" s="82"/>
      <c r="N81" s="82" t="s">
        <v>4364</v>
      </c>
      <c r="O81" s="82"/>
      <c r="P81" s="82"/>
      <c r="Q81" s="142"/>
      <c r="R81" s="142"/>
      <c r="S81" s="82"/>
    </row>
    <row r="82" spans="1:19" ht="18.75" customHeight="1">
      <c r="A82" s="135">
        <f t="shared" si="1"/>
        <v>81</v>
      </c>
      <c r="B82" s="136">
        <v>45904</v>
      </c>
      <c r="C82" s="494" t="s">
        <v>4367</v>
      </c>
      <c r="D82" s="135">
        <v>5</v>
      </c>
      <c r="E82" s="135" t="s">
        <v>4359</v>
      </c>
      <c r="F82" s="135" t="s">
        <v>224</v>
      </c>
      <c r="G82" s="135" t="s">
        <v>66</v>
      </c>
      <c r="H82" s="135" t="s">
        <v>4360</v>
      </c>
      <c r="I82" s="135" t="s">
        <v>309</v>
      </c>
      <c r="J82" s="135" t="s">
        <v>4368</v>
      </c>
      <c r="K82" s="135" t="s">
        <v>4336</v>
      </c>
      <c r="L82" s="135"/>
      <c r="M82" s="135"/>
      <c r="N82" s="135" t="s">
        <v>4362</v>
      </c>
      <c r="O82" s="135"/>
      <c r="P82" s="135"/>
      <c r="Q82" s="139"/>
      <c r="R82" s="139"/>
      <c r="S82" s="135"/>
    </row>
    <row r="83" spans="1:19" ht="18.75" customHeight="1">
      <c r="A83" s="82">
        <f t="shared" si="1"/>
        <v>82</v>
      </c>
      <c r="B83" s="99">
        <v>45904</v>
      </c>
      <c r="C83" s="493" t="s">
        <v>4369</v>
      </c>
      <c r="D83" s="82">
        <v>5</v>
      </c>
      <c r="E83" s="82" t="s">
        <v>4359</v>
      </c>
      <c r="F83" s="82" t="s">
        <v>224</v>
      </c>
      <c r="G83" s="82" t="s">
        <v>1885</v>
      </c>
      <c r="H83" s="82" t="s">
        <v>1845</v>
      </c>
      <c r="I83" s="82" t="s">
        <v>309</v>
      </c>
      <c r="J83" s="82" t="s">
        <v>4370</v>
      </c>
      <c r="K83" s="82" t="s">
        <v>4336</v>
      </c>
      <c r="L83" s="82"/>
      <c r="M83" s="82"/>
      <c r="N83" s="82" t="s">
        <v>4371</v>
      </c>
      <c r="O83" s="82"/>
      <c r="P83" s="82"/>
      <c r="Q83" s="142"/>
      <c r="R83" s="142"/>
      <c r="S83" s="82"/>
    </row>
    <row r="84" spans="1:19" ht="18.75" customHeight="1">
      <c r="A84" s="135">
        <f t="shared" si="1"/>
        <v>83</v>
      </c>
      <c r="B84" s="136">
        <v>45904</v>
      </c>
      <c r="C84" s="494" t="s">
        <v>4372</v>
      </c>
      <c r="D84" s="135">
        <v>5</v>
      </c>
      <c r="E84" s="135" t="s">
        <v>4359</v>
      </c>
      <c r="F84" s="135" t="s">
        <v>224</v>
      </c>
      <c r="G84" s="135" t="s">
        <v>4373</v>
      </c>
      <c r="H84" s="135" t="s">
        <v>1845</v>
      </c>
      <c r="I84" s="135" t="s">
        <v>309</v>
      </c>
      <c r="J84" s="135" t="s">
        <v>4374</v>
      </c>
      <c r="K84" s="135" t="s">
        <v>4336</v>
      </c>
      <c r="L84" s="135"/>
      <c r="M84" s="135"/>
      <c r="N84" s="135" t="s">
        <v>4375</v>
      </c>
      <c r="O84" s="135"/>
      <c r="P84" s="135"/>
      <c r="Q84" s="139"/>
      <c r="R84" s="139"/>
      <c r="S84" s="135"/>
    </row>
    <row r="85" spans="1:19" ht="18.75" customHeight="1">
      <c r="A85" s="82">
        <f t="shared" si="1"/>
        <v>84</v>
      </c>
      <c r="B85" s="99">
        <v>45904</v>
      </c>
      <c r="C85" s="493" t="s">
        <v>4376</v>
      </c>
      <c r="D85" s="82">
        <v>5</v>
      </c>
      <c r="E85" s="82" t="s">
        <v>4359</v>
      </c>
      <c r="F85" s="82" t="s">
        <v>224</v>
      </c>
      <c r="G85" s="82" t="s">
        <v>488</v>
      </c>
      <c r="H85" s="82" t="s">
        <v>488</v>
      </c>
      <c r="I85" s="82" t="s">
        <v>309</v>
      </c>
      <c r="J85" s="82" t="s">
        <v>4377</v>
      </c>
      <c r="K85" s="82" t="s">
        <v>4336</v>
      </c>
      <c r="L85" s="82"/>
      <c r="M85" s="82"/>
      <c r="N85" s="82" t="s">
        <v>4364</v>
      </c>
      <c r="O85" s="82"/>
      <c r="P85" s="82"/>
      <c r="Q85" s="142"/>
      <c r="R85" s="142"/>
      <c r="S85" s="82"/>
    </row>
    <row r="86" spans="1:19" ht="18.75" customHeight="1">
      <c r="A86" s="135">
        <f t="shared" si="1"/>
        <v>85</v>
      </c>
      <c r="B86" s="136">
        <v>45904</v>
      </c>
      <c r="C86" s="494" t="s">
        <v>4378</v>
      </c>
      <c r="D86" s="135">
        <v>5</v>
      </c>
      <c r="E86" s="135" t="s">
        <v>4359</v>
      </c>
      <c r="F86" s="135" t="s">
        <v>224</v>
      </c>
      <c r="G86" s="135" t="s">
        <v>225</v>
      </c>
      <c r="H86" s="135" t="s">
        <v>86</v>
      </c>
      <c r="I86" s="135" t="s">
        <v>309</v>
      </c>
      <c r="J86" s="135" t="s">
        <v>4379</v>
      </c>
      <c r="K86" s="135" t="s">
        <v>4336</v>
      </c>
      <c r="L86" s="135"/>
      <c r="M86" s="135"/>
      <c r="N86" s="135" t="s">
        <v>4380</v>
      </c>
      <c r="O86" s="135"/>
      <c r="P86" s="135"/>
      <c r="Q86" s="139"/>
      <c r="R86" s="139"/>
      <c r="S86" s="135"/>
    </row>
    <row r="87" spans="1:19" ht="18.75" customHeight="1">
      <c r="A87" s="82">
        <f t="shared" si="1"/>
        <v>86</v>
      </c>
      <c r="B87" s="99">
        <v>45904</v>
      </c>
      <c r="C87" s="493" t="s">
        <v>4381</v>
      </c>
      <c r="D87" s="82">
        <v>5</v>
      </c>
      <c r="E87" s="82" t="s">
        <v>4359</v>
      </c>
      <c r="F87" s="82" t="s">
        <v>224</v>
      </c>
      <c r="G87" s="82" t="s">
        <v>4382</v>
      </c>
      <c r="H87" s="82" t="s">
        <v>4360</v>
      </c>
      <c r="I87" s="82" t="s">
        <v>309</v>
      </c>
      <c r="J87" s="82" t="s">
        <v>4368</v>
      </c>
      <c r="K87" s="82" t="s">
        <v>4336</v>
      </c>
      <c r="L87" s="82"/>
      <c r="M87" s="82"/>
      <c r="N87" s="82" t="s">
        <v>4383</v>
      </c>
      <c r="O87" s="82"/>
      <c r="P87" s="82"/>
      <c r="Q87" s="142"/>
      <c r="R87" s="142"/>
      <c r="S87" s="82"/>
    </row>
    <row r="88" spans="1:19" ht="18.75" customHeight="1">
      <c r="A88" s="135">
        <f t="shared" si="1"/>
        <v>87</v>
      </c>
      <c r="B88" s="136">
        <v>45904</v>
      </c>
      <c r="C88" s="494" t="s">
        <v>1854</v>
      </c>
      <c r="D88" s="135">
        <v>5</v>
      </c>
      <c r="E88" s="135" t="s">
        <v>4359</v>
      </c>
      <c r="F88" s="135" t="s">
        <v>224</v>
      </c>
      <c r="G88" s="135" t="s">
        <v>4384</v>
      </c>
      <c r="H88" s="135" t="s">
        <v>1845</v>
      </c>
      <c r="I88" s="135" t="s">
        <v>309</v>
      </c>
      <c r="J88" s="135" t="s">
        <v>4385</v>
      </c>
      <c r="K88" s="135" t="s">
        <v>4336</v>
      </c>
      <c r="L88" s="135"/>
      <c r="M88" s="135"/>
      <c r="N88" s="135" t="s">
        <v>4386</v>
      </c>
      <c r="O88" s="135"/>
      <c r="P88" s="135"/>
      <c r="Q88" s="139"/>
      <c r="R88" s="139"/>
      <c r="S88" s="135"/>
    </row>
    <row r="89" spans="1:19" ht="18.75" customHeight="1">
      <c r="A89" s="82">
        <f t="shared" si="1"/>
        <v>88</v>
      </c>
      <c r="B89" s="99">
        <v>45904</v>
      </c>
      <c r="C89" s="493" t="s">
        <v>1864</v>
      </c>
      <c r="D89" s="82">
        <v>5</v>
      </c>
      <c r="E89" s="82" t="s">
        <v>4359</v>
      </c>
      <c r="F89" s="82" t="s">
        <v>224</v>
      </c>
      <c r="G89" s="82" t="s">
        <v>4384</v>
      </c>
      <c r="H89" s="82" t="s">
        <v>1845</v>
      </c>
      <c r="I89" s="82" t="s">
        <v>309</v>
      </c>
      <c r="J89" s="82" t="s">
        <v>4387</v>
      </c>
      <c r="K89" s="82" t="s">
        <v>4336</v>
      </c>
      <c r="L89" s="82"/>
      <c r="M89" s="82"/>
      <c r="N89" s="82" t="s">
        <v>4386</v>
      </c>
      <c r="O89" s="82"/>
      <c r="P89" s="82"/>
      <c r="Q89" s="142"/>
      <c r="R89" s="142"/>
      <c r="S89" s="82"/>
    </row>
    <row r="90" spans="1:19" ht="18.75" customHeight="1">
      <c r="A90" s="135">
        <f t="shared" si="1"/>
        <v>89</v>
      </c>
      <c r="B90" s="136">
        <v>45904</v>
      </c>
      <c r="C90" s="494" t="s">
        <v>4388</v>
      </c>
      <c r="D90" s="135">
        <v>5</v>
      </c>
      <c r="E90" s="135" t="s">
        <v>4359</v>
      </c>
      <c r="F90" s="135" t="s">
        <v>224</v>
      </c>
      <c r="G90" s="135" t="s">
        <v>2864</v>
      </c>
      <c r="H90" s="135" t="s">
        <v>790</v>
      </c>
      <c r="I90" s="135" t="s">
        <v>309</v>
      </c>
      <c r="J90" s="135" t="s">
        <v>4389</v>
      </c>
      <c r="K90" s="135" t="s">
        <v>4336</v>
      </c>
      <c r="L90" s="135"/>
      <c r="M90" s="135"/>
      <c r="N90" s="135" t="s">
        <v>4390</v>
      </c>
      <c r="O90" s="135"/>
      <c r="P90" s="135"/>
      <c r="Q90" s="139"/>
      <c r="R90" s="139"/>
      <c r="S90" s="135"/>
    </row>
    <row r="91" spans="1:19" ht="18.75" customHeight="1">
      <c r="A91" s="82">
        <f t="shared" si="1"/>
        <v>90</v>
      </c>
      <c r="B91" s="99">
        <v>45904</v>
      </c>
      <c r="C91" s="493" t="s">
        <v>4391</v>
      </c>
      <c r="D91" s="82">
        <v>5</v>
      </c>
      <c r="E91" s="82" t="s">
        <v>4359</v>
      </c>
      <c r="F91" s="82" t="s">
        <v>224</v>
      </c>
      <c r="G91" s="82" t="s">
        <v>2132</v>
      </c>
      <c r="H91" s="82" t="s">
        <v>4392</v>
      </c>
      <c r="I91" s="82" t="s">
        <v>309</v>
      </c>
      <c r="J91" s="82" t="s">
        <v>4389</v>
      </c>
      <c r="K91" s="82" t="s">
        <v>4336</v>
      </c>
      <c r="L91" s="82"/>
      <c r="M91" s="82"/>
      <c r="N91" s="82" t="s">
        <v>4393</v>
      </c>
      <c r="O91" s="82"/>
      <c r="P91" s="82"/>
      <c r="Q91" s="142"/>
      <c r="R91" s="142"/>
      <c r="S91" s="82"/>
    </row>
    <row r="92" spans="1:19" ht="18.75" customHeight="1">
      <c r="A92" s="135">
        <f t="shared" si="1"/>
        <v>91</v>
      </c>
      <c r="B92" s="136">
        <v>45904</v>
      </c>
      <c r="C92" s="494" t="s">
        <v>4394</v>
      </c>
      <c r="D92" s="135">
        <v>5</v>
      </c>
      <c r="E92" s="135" t="s">
        <v>4359</v>
      </c>
      <c r="F92" s="135" t="s">
        <v>224</v>
      </c>
      <c r="G92" s="135" t="s">
        <v>4395</v>
      </c>
      <c r="H92" s="135" t="s">
        <v>2952</v>
      </c>
      <c r="I92" s="135" t="s">
        <v>309</v>
      </c>
      <c r="J92" s="135" t="s">
        <v>4396</v>
      </c>
      <c r="K92" s="135" t="s">
        <v>4336</v>
      </c>
      <c r="L92" s="135"/>
      <c r="M92" s="135"/>
      <c r="N92" s="135" t="s">
        <v>4397</v>
      </c>
      <c r="O92" s="135"/>
      <c r="P92" s="135"/>
      <c r="Q92" s="139"/>
      <c r="R92" s="139"/>
      <c r="S92" s="135"/>
    </row>
    <row r="93" spans="1:19" ht="18.75" customHeight="1">
      <c r="A93" s="82">
        <f t="shared" si="1"/>
        <v>92</v>
      </c>
      <c r="B93" s="99">
        <v>45904</v>
      </c>
      <c r="C93" s="493" t="s">
        <v>4398</v>
      </c>
      <c r="D93" s="82">
        <v>5</v>
      </c>
      <c r="E93" s="82" t="s">
        <v>4359</v>
      </c>
      <c r="F93" s="82" t="s">
        <v>224</v>
      </c>
      <c r="G93" s="82" t="s">
        <v>639</v>
      </c>
      <c r="H93" s="82" t="s">
        <v>4392</v>
      </c>
      <c r="I93" s="82" t="s">
        <v>309</v>
      </c>
      <c r="J93" s="82" t="s">
        <v>4399</v>
      </c>
      <c r="K93" s="82" t="s">
        <v>4336</v>
      </c>
      <c r="L93" s="82"/>
      <c r="M93" s="82"/>
      <c r="N93" s="82" t="s">
        <v>639</v>
      </c>
      <c r="O93" s="82"/>
      <c r="P93" s="82"/>
      <c r="Q93" s="142"/>
      <c r="R93" s="142"/>
      <c r="S93" s="82"/>
    </row>
    <row r="94" spans="1:19" ht="18.75" customHeight="1">
      <c r="A94" s="135">
        <f t="shared" si="1"/>
        <v>93</v>
      </c>
      <c r="B94" s="136">
        <v>45904</v>
      </c>
      <c r="C94" s="494" t="s">
        <v>4400</v>
      </c>
      <c r="D94" s="135">
        <v>5</v>
      </c>
      <c r="E94" s="135" t="s">
        <v>4359</v>
      </c>
      <c r="F94" s="135" t="s">
        <v>224</v>
      </c>
      <c r="G94" s="135" t="s">
        <v>4401</v>
      </c>
      <c r="H94" s="135" t="s">
        <v>1845</v>
      </c>
      <c r="I94" s="135" t="s">
        <v>309</v>
      </c>
      <c r="J94" s="135" t="s">
        <v>4389</v>
      </c>
      <c r="K94" s="135" t="s">
        <v>4336</v>
      </c>
      <c r="L94" s="135"/>
      <c r="M94" s="135"/>
      <c r="N94" s="135" t="s">
        <v>4402</v>
      </c>
      <c r="O94" s="135"/>
      <c r="P94" s="135"/>
      <c r="Q94" s="139"/>
      <c r="R94" s="139"/>
      <c r="S94" s="135"/>
    </row>
    <row r="95" spans="1:19" ht="18.75" customHeight="1">
      <c r="A95" s="82">
        <f t="shared" si="1"/>
        <v>94</v>
      </c>
      <c r="B95" s="99">
        <v>45904</v>
      </c>
      <c r="C95" s="493" t="s">
        <v>4403</v>
      </c>
      <c r="D95" s="82">
        <v>5</v>
      </c>
      <c r="E95" s="82" t="s">
        <v>4359</v>
      </c>
      <c r="F95" s="82" t="s">
        <v>224</v>
      </c>
      <c r="G95" s="82" t="s">
        <v>998</v>
      </c>
      <c r="H95" s="82" t="s">
        <v>433</v>
      </c>
      <c r="I95" s="82" t="s">
        <v>309</v>
      </c>
      <c r="J95" s="82" t="s">
        <v>4389</v>
      </c>
      <c r="K95" s="82" t="s">
        <v>4336</v>
      </c>
      <c r="L95" s="82"/>
      <c r="M95" s="82"/>
      <c r="N95" s="82" t="s">
        <v>4404</v>
      </c>
      <c r="O95" s="82"/>
      <c r="P95" s="82"/>
      <c r="Q95" s="142"/>
      <c r="R95" s="142"/>
      <c r="S95" s="82"/>
    </row>
    <row r="96" spans="1:19" ht="18.75" customHeight="1">
      <c r="A96" s="135">
        <f t="shared" si="1"/>
        <v>95</v>
      </c>
      <c r="B96" s="136">
        <v>45904</v>
      </c>
      <c r="C96" s="494" t="s">
        <v>4405</v>
      </c>
      <c r="D96" s="135">
        <v>5</v>
      </c>
      <c r="E96" s="135" t="s">
        <v>4359</v>
      </c>
      <c r="F96" s="135" t="s">
        <v>224</v>
      </c>
      <c r="G96" s="135" t="s">
        <v>2643</v>
      </c>
      <c r="H96" s="135" t="s">
        <v>2215</v>
      </c>
      <c r="I96" s="135" t="s">
        <v>309</v>
      </c>
      <c r="J96" s="135" t="s">
        <v>4389</v>
      </c>
      <c r="K96" s="135" t="s">
        <v>4336</v>
      </c>
      <c r="L96" s="135"/>
      <c r="M96" s="135"/>
      <c r="N96" s="135" t="s">
        <v>4406</v>
      </c>
      <c r="O96" s="135"/>
      <c r="P96" s="135"/>
      <c r="Q96" s="139"/>
      <c r="R96" s="139"/>
      <c r="S96" s="135"/>
    </row>
    <row r="97" spans="1:19" ht="18.75" customHeight="1">
      <c r="A97" s="82">
        <f t="shared" si="1"/>
        <v>96</v>
      </c>
      <c r="B97" s="99">
        <v>45904</v>
      </c>
      <c r="C97" s="491" t="s">
        <v>622</v>
      </c>
      <c r="D97" s="82">
        <v>5</v>
      </c>
      <c r="E97" s="82" t="s">
        <v>4183</v>
      </c>
      <c r="F97" s="82" t="s">
        <v>224</v>
      </c>
      <c r="G97" s="82" t="s">
        <v>624</v>
      </c>
      <c r="H97" s="82" t="s">
        <v>623</v>
      </c>
      <c r="I97" s="82" t="s">
        <v>309</v>
      </c>
      <c r="J97" s="82">
        <v>120</v>
      </c>
      <c r="K97" s="82" t="s">
        <v>4336</v>
      </c>
      <c r="L97" s="82"/>
      <c r="M97" s="82">
        <v>157.91999999999999</v>
      </c>
      <c r="N97" s="82" t="s">
        <v>4407</v>
      </c>
      <c r="O97" s="82"/>
      <c r="P97" s="82"/>
      <c r="Q97" s="142"/>
      <c r="R97" s="142"/>
      <c r="S97" s="91" t="s">
        <v>4186</v>
      </c>
    </row>
    <row r="98" spans="1:19" ht="18.75" customHeight="1">
      <c r="A98" s="135">
        <f t="shared" si="1"/>
        <v>97</v>
      </c>
      <c r="B98" s="136">
        <v>45904</v>
      </c>
      <c r="C98" s="492" t="s">
        <v>4319</v>
      </c>
      <c r="D98" s="135">
        <v>5</v>
      </c>
      <c r="E98" s="135" t="s">
        <v>4183</v>
      </c>
      <c r="F98" s="135" t="s">
        <v>224</v>
      </c>
      <c r="G98" s="135"/>
      <c r="H98" s="135" t="s">
        <v>1611</v>
      </c>
      <c r="I98" s="135" t="s">
        <v>309</v>
      </c>
      <c r="J98" s="135">
        <v>180</v>
      </c>
      <c r="K98" s="135" t="s">
        <v>4336</v>
      </c>
      <c r="L98" s="135"/>
      <c r="M98" s="135"/>
      <c r="N98" s="135" t="s">
        <v>4408</v>
      </c>
      <c r="O98" s="135"/>
      <c r="P98" s="135"/>
      <c r="Q98" s="139"/>
      <c r="R98" s="139"/>
      <c r="S98" s="140" t="s">
        <v>4186</v>
      </c>
    </row>
    <row r="99" spans="1:19" ht="18.75" customHeight="1">
      <c r="A99" s="82">
        <f t="shared" si="1"/>
        <v>98</v>
      </c>
      <c r="B99" s="99">
        <v>45904</v>
      </c>
      <c r="C99" s="491" t="s">
        <v>4409</v>
      </c>
      <c r="D99" s="82">
        <v>5</v>
      </c>
      <c r="E99" s="82" t="s">
        <v>4183</v>
      </c>
      <c r="F99" s="82" t="s">
        <v>224</v>
      </c>
      <c r="G99" s="82"/>
      <c r="H99" s="82" t="s">
        <v>599</v>
      </c>
      <c r="I99" s="82" t="s">
        <v>309</v>
      </c>
      <c r="J99" s="82">
        <v>120</v>
      </c>
      <c r="K99" s="82" t="s">
        <v>4336</v>
      </c>
      <c r="L99" s="82"/>
      <c r="M99" s="82"/>
      <c r="N99" s="82" t="s">
        <v>4410</v>
      </c>
      <c r="O99" s="82"/>
      <c r="P99" s="82"/>
      <c r="Q99" s="142"/>
      <c r="R99" s="142"/>
      <c r="S99" s="82"/>
    </row>
    <row r="100" spans="1:19" ht="18.75" customHeight="1">
      <c r="A100" s="135">
        <f t="shared" si="1"/>
        <v>99</v>
      </c>
      <c r="B100" s="136">
        <v>45904</v>
      </c>
      <c r="C100" s="492" t="s">
        <v>4411</v>
      </c>
      <c r="D100" s="135">
        <v>11</v>
      </c>
      <c r="E100" s="135" t="s">
        <v>4183</v>
      </c>
      <c r="F100" s="135" t="s">
        <v>3803</v>
      </c>
      <c r="G100" s="135"/>
      <c r="H100" s="135" t="s">
        <v>1319</v>
      </c>
      <c r="I100" s="135" t="s">
        <v>309</v>
      </c>
      <c r="J100" s="135">
        <v>20</v>
      </c>
      <c r="K100" s="135" t="s">
        <v>4336</v>
      </c>
      <c r="L100" s="135"/>
      <c r="M100" s="135"/>
      <c r="N100" s="135"/>
      <c r="O100" s="135"/>
      <c r="P100" s="135"/>
      <c r="Q100" s="139"/>
      <c r="R100" s="139"/>
      <c r="S100" s="140" t="s">
        <v>4186</v>
      </c>
    </row>
    <row r="101" spans="1:19" ht="18.75" customHeight="1">
      <c r="A101" s="82">
        <f t="shared" si="1"/>
        <v>100</v>
      </c>
      <c r="B101" s="99">
        <v>45904</v>
      </c>
      <c r="C101" s="491" t="s">
        <v>4086</v>
      </c>
      <c r="D101" s="82">
        <v>5</v>
      </c>
      <c r="E101" s="82" t="s">
        <v>4183</v>
      </c>
      <c r="F101" s="82" t="s">
        <v>224</v>
      </c>
      <c r="G101" s="82"/>
      <c r="H101" s="82" t="s">
        <v>334</v>
      </c>
      <c r="I101" s="82" t="s">
        <v>309</v>
      </c>
      <c r="J101" s="82">
        <v>250</v>
      </c>
      <c r="K101" s="82" t="s">
        <v>4336</v>
      </c>
      <c r="L101" s="82"/>
      <c r="M101" s="82"/>
      <c r="N101" s="82" t="s">
        <v>4412</v>
      </c>
      <c r="O101" s="82"/>
      <c r="P101" s="82"/>
      <c r="Q101" s="142"/>
      <c r="R101" s="142"/>
      <c r="S101" s="91" t="s">
        <v>4186</v>
      </c>
    </row>
    <row r="102" spans="1:19" ht="18.75" customHeight="1">
      <c r="A102" s="135">
        <f t="shared" si="1"/>
        <v>101</v>
      </c>
      <c r="B102" s="136">
        <v>45904</v>
      </c>
      <c r="C102" s="492" t="s">
        <v>4081</v>
      </c>
      <c r="D102" s="135">
        <v>5</v>
      </c>
      <c r="E102" s="135" t="s">
        <v>4183</v>
      </c>
      <c r="F102" s="135" t="s">
        <v>224</v>
      </c>
      <c r="G102" s="135"/>
      <c r="H102" s="135" t="s">
        <v>324</v>
      </c>
      <c r="I102" s="135" t="s">
        <v>309</v>
      </c>
      <c r="J102" s="135">
        <v>80</v>
      </c>
      <c r="K102" s="135" t="s">
        <v>4336</v>
      </c>
      <c r="L102" s="135"/>
      <c r="M102" s="135"/>
      <c r="N102" s="135" t="s">
        <v>4413</v>
      </c>
      <c r="O102" s="135"/>
      <c r="P102" s="135"/>
      <c r="Q102" s="139"/>
      <c r="R102" s="139"/>
      <c r="S102" s="140" t="s">
        <v>4186</v>
      </c>
    </row>
    <row r="103" spans="1:19" ht="18.75" customHeight="1">
      <c r="A103" s="82">
        <f t="shared" si="1"/>
        <v>102</v>
      </c>
      <c r="B103" s="99">
        <v>45904</v>
      </c>
      <c r="C103" s="491" t="s">
        <v>4414</v>
      </c>
      <c r="D103" s="82">
        <v>5</v>
      </c>
      <c r="E103" s="82" t="s">
        <v>4183</v>
      </c>
      <c r="F103" s="82" t="s">
        <v>224</v>
      </c>
      <c r="G103" s="82"/>
      <c r="H103" s="82" t="s">
        <v>150</v>
      </c>
      <c r="I103" s="82" t="s">
        <v>309</v>
      </c>
      <c r="J103" s="82">
        <v>150</v>
      </c>
      <c r="K103" s="82" t="s">
        <v>4336</v>
      </c>
      <c r="L103" s="82"/>
      <c r="M103" s="82"/>
      <c r="N103" s="82" t="s">
        <v>4415</v>
      </c>
      <c r="O103" s="82"/>
      <c r="P103" s="82"/>
      <c r="Q103" s="142"/>
      <c r="R103" s="142"/>
      <c r="S103" s="91" t="s">
        <v>4186</v>
      </c>
    </row>
    <row r="104" spans="1:19" ht="18.75" customHeight="1">
      <c r="A104" s="135">
        <f t="shared" si="1"/>
        <v>103</v>
      </c>
      <c r="B104" s="136">
        <v>45904</v>
      </c>
      <c r="C104" s="492" t="s">
        <v>1193</v>
      </c>
      <c r="D104" s="135">
        <v>5</v>
      </c>
      <c r="E104" s="135" t="s">
        <v>4183</v>
      </c>
      <c r="F104" s="135" t="s">
        <v>224</v>
      </c>
      <c r="G104" s="135"/>
      <c r="H104" s="135" t="s">
        <v>790</v>
      </c>
      <c r="I104" s="135" t="s">
        <v>309</v>
      </c>
      <c r="J104" s="135">
        <v>120</v>
      </c>
      <c r="K104" s="135" t="s">
        <v>4336</v>
      </c>
      <c r="L104" s="135"/>
      <c r="M104" s="135"/>
      <c r="N104" s="135" t="s">
        <v>4416</v>
      </c>
      <c r="O104" s="135"/>
      <c r="P104" s="135"/>
      <c r="Q104" s="139"/>
      <c r="R104" s="139"/>
      <c r="S104" s="140" t="s">
        <v>4186</v>
      </c>
    </row>
    <row r="105" spans="1:19" ht="18.75" customHeight="1">
      <c r="A105" s="82">
        <f t="shared" si="1"/>
        <v>104</v>
      </c>
      <c r="B105" s="99">
        <v>45904</v>
      </c>
      <c r="C105" s="491" t="s">
        <v>4078</v>
      </c>
      <c r="D105" s="82">
        <v>5</v>
      </c>
      <c r="E105" s="82" t="s">
        <v>4183</v>
      </c>
      <c r="F105" s="82" t="s">
        <v>224</v>
      </c>
      <c r="G105" s="82"/>
      <c r="H105" s="82" t="s">
        <v>124</v>
      </c>
      <c r="I105" s="82" t="s">
        <v>309</v>
      </c>
      <c r="J105" s="82">
        <v>150</v>
      </c>
      <c r="K105" s="82" t="s">
        <v>4336</v>
      </c>
      <c r="L105" s="82"/>
      <c r="M105" s="82"/>
      <c r="N105" s="82" t="s">
        <v>4417</v>
      </c>
      <c r="O105" s="82"/>
      <c r="P105" s="82"/>
      <c r="Q105" s="142"/>
      <c r="R105" s="142"/>
      <c r="S105" s="91" t="s">
        <v>4186</v>
      </c>
    </row>
    <row r="106" spans="1:19" ht="18.75" customHeight="1">
      <c r="A106" s="135">
        <v>105</v>
      </c>
      <c r="B106" s="135" t="s">
        <v>4418</v>
      </c>
      <c r="C106" s="135" t="s">
        <v>4419</v>
      </c>
      <c r="D106" s="135">
        <v>10</v>
      </c>
      <c r="E106" s="135" t="s">
        <v>4420</v>
      </c>
      <c r="F106" s="135" t="s">
        <v>2145</v>
      </c>
      <c r="G106" s="135" t="s">
        <v>4421</v>
      </c>
      <c r="H106" s="135" t="s">
        <v>383</v>
      </c>
      <c r="I106" s="135" t="s">
        <v>182</v>
      </c>
      <c r="J106" s="135">
        <v>1000</v>
      </c>
      <c r="K106" s="135" t="s">
        <v>4336</v>
      </c>
      <c r="L106" s="135">
        <v>2030</v>
      </c>
      <c r="M106" s="135">
        <v>1500</v>
      </c>
      <c r="N106" s="135"/>
      <c r="O106" s="135"/>
      <c r="P106" s="135"/>
      <c r="Q106" s="139" t="s">
        <v>4422</v>
      </c>
      <c r="R106" s="139" t="s">
        <v>4423</v>
      </c>
      <c r="S106" s="135"/>
    </row>
    <row r="107" spans="1:19" ht="18.75" customHeight="1">
      <c r="A107" s="82">
        <v>106</v>
      </c>
      <c r="B107" s="82" t="s">
        <v>4418</v>
      </c>
      <c r="C107" s="82" t="s">
        <v>4424</v>
      </c>
      <c r="D107" s="82">
        <v>5</v>
      </c>
      <c r="E107" s="82" t="s">
        <v>4420</v>
      </c>
      <c r="F107" s="82" t="s">
        <v>224</v>
      </c>
      <c r="G107" s="82" t="s">
        <v>4425</v>
      </c>
      <c r="H107" s="82" t="s">
        <v>86</v>
      </c>
      <c r="I107" s="82" t="s">
        <v>182</v>
      </c>
      <c r="J107" s="82">
        <v>317</v>
      </c>
      <c r="K107" s="82" t="s">
        <v>4336</v>
      </c>
      <c r="L107" s="82">
        <v>2028</v>
      </c>
      <c r="M107" s="82">
        <v>231</v>
      </c>
      <c r="N107" s="82" t="s">
        <v>4426</v>
      </c>
      <c r="O107" s="82"/>
      <c r="P107" s="82"/>
      <c r="Q107" s="142" t="s">
        <v>4427</v>
      </c>
      <c r="R107" s="142"/>
      <c r="S107" s="82"/>
    </row>
    <row r="108" spans="1:19" ht="18.75" customHeight="1">
      <c r="A108" s="135">
        <v>107</v>
      </c>
      <c r="B108" s="135" t="s">
        <v>4418</v>
      </c>
      <c r="C108" s="135" t="s">
        <v>4428</v>
      </c>
      <c r="D108" s="135">
        <v>5</v>
      </c>
      <c r="E108" s="135" t="s">
        <v>4420</v>
      </c>
      <c r="F108" s="135" t="s">
        <v>224</v>
      </c>
      <c r="G108" s="135" t="s">
        <v>4429</v>
      </c>
      <c r="H108" s="135" t="s">
        <v>136</v>
      </c>
      <c r="I108" s="135" t="s">
        <v>182</v>
      </c>
      <c r="J108" s="135">
        <v>143</v>
      </c>
      <c r="K108" s="135" t="s">
        <v>4336</v>
      </c>
      <c r="L108" s="135">
        <v>2028</v>
      </c>
      <c r="M108" s="135">
        <v>114</v>
      </c>
      <c r="N108" s="135" t="s">
        <v>4430</v>
      </c>
      <c r="O108" s="135"/>
      <c r="P108" s="135"/>
      <c r="Q108" s="139" t="s">
        <v>4427</v>
      </c>
      <c r="R108" s="139" t="s">
        <v>4431</v>
      </c>
      <c r="S108" s="135"/>
    </row>
    <row r="109" spans="1:19" ht="18.75" customHeight="1">
      <c r="A109" s="82">
        <v>108</v>
      </c>
      <c r="B109" s="82" t="s">
        <v>4418</v>
      </c>
      <c r="C109" s="82" t="s">
        <v>4432</v>
      </c>
      <c r="D109" s="82">
        <v>5</v>
      </c>
      <c r="E109" s="82" t="s">
        <v>4420</v>
      </c>
      <c r="F109" s="82" t="s">
        <v>224</v>
      </c>
      <c r="G109" s="82" t="s">
        <v>4433</v>
      </c>
      <c r="H109" s="82" t="s">
        <v>465</v>
      </c>
      <c r="I109" s="82" t="s">
        <v>182</v>
      </c>
      <c r="J109" s="82">
        <v>488</v>
      </c>
      <c r="K109" s="82" t="s">
        <v>4336</v>
      </c>
      <c r="L109" s="82">
        <v>2028</v>
      </c>
      <c r="M109" s="82">
        <v>389</v>
      </c>
      <c r="N109" s="82" t="s">
        <v>4434</v>
      </c>
      <c r="O109" s="82"/>
      <c r="P109" s="82"/>
      <c r="Q109" s="142" t="s">
        <v>4427</v>
      </c>
      <c r="R109" s="142"/>
      <c r="S109" s="82"/>
    </row>
  </sheetData>
  <hyperlinks>
    <hyperlink ref="S5" r:id="rId1" xr:uid="{881C2203-38BB-4C95-A751-572EF45D53A2}"/>
    <hyperlink ref="S2" r:id="rId2" xr:uid="{4E333685-520C-4207-9DF5-1A33A4743177}"/>
    <hyperlink ref="S3" r:id="rId3" xr:uid="{E16A6CC7-50C5-4836-8680-70E7862035BB}"/>
    <hyperlink ref="S4" r:id="rId4" xr:uid="{D1B2D5D0-555E-40F3-8CD1-32B2A20B02B7}"/>
    <hyperlink ref="S6" r:id="rId5" xr:uid="{4E5FB26A-964E-4DC5-B71D-ECBBAD4661C9}"/>
    <hyperlink ref="S7" r:id="rId6" xr:uid="{E8BB630F-07F4-419E-9CB1-530BF54F8164}"/>
    <hyperlink ref="S8" r:id="rId7" xr:uid="{BAF0CCB2-ECC6-467B-B764-8D12E2669E54}"/>
    <hyperlink ref="S9" r:id="rId8" xr:uid="{0A6EF4C9-7E72-4039-ADBA-3E46A5520B13}"/>
    <hyperlink ref="S10" r:id="rId9" xr:uid="{4A831649-AF06-4FAB-89B8-D5243888327E}"/>
    <hyperlink ref="S11" r:id="rId10" xr:uid="{75BD36A7-AF37-4539-873E-C4A870712931}"/>
    <hyperlink ref="S12" r:id="rId11" xr:uid="{501A32F0-4832-4C3D-A310-DADC58BE4148}"/>
    <hyperlink ref="S71" r:id="rId12" xr:uid="{2A3DD213-4FEA-4EB6-A698-0C4DEEBC9065}"/>
    <hyperlink ref="S73" r:id="rId13" xr:uid="{E2F2D186-EE4D-4733-8660-786A99F132A2}"/>
    <hyperlink ref="S97" r:id="rId14" xr:uid="{AB83A847-B5F9-445D-A2D1-49062B8E29EE}"/>
    <hyperlink ref="S100" r:id="rId15" xr:uid="{F275E3B3-E301-407C-A013-84FB12542612}"/>
    <hyperlink ref="S101:S105" r:id="rId16" display="EDP PROYECTOS" xr:uid="{E87F73A2-9273-4E6A-9A25-2BADD600C3B9}"/>
    <hyperlink ref="S13" r:id="rId17" xr:uid="{5A4C2CCA-32E8-4494-9DA3-91D13232AFD8}"/>
    <hyperlink ref="S15" r:id="rId18" xr:uid="{04EC5600-455F-487F-9442-97FD55885B5A}"/>
    <hyperlink ref="S14" r:id="rId19" xr:uid="{29133AE4-1288-449D-BBB7-DF0B7A36FAA6}"/>
    <hyperlink ref="S98" r:id="rId20" xr:uid="{D78F60EB-5C96-4FBB-B56B-9F8281300ABD}"/>
    <hyperlink ref="S17" r:id="rId21" xr:uid="{ADE9B84F-A4FA-43D9-8C8D-A3BA8BF025F3}"/>
    <hyperlink ref="S19" r:id="rId22" xr:uid="{AE8DCDA2-3A77-4825-A7C4-46BB1DFCFBA2}"/>
    <hyperlink ref="S20" r:id="rId23" xr:uid="{D413EC24-BEA1-474B-8C79-F28286558C6E}"/>
    <hyperlink ref="S21:S33" r:id="rId24" display="Recurrent Energy" xr:uid="{AD4F0876-7076-41BA-A96C-A14B8227B98E}"/>
    <hyperlink ref="S70" r:id="rId25" xr:uid="{BBECC8C9-C882-4DD3-BC22-AE635E75E82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0E64-36AE-4B04-B382-129C0C8693E5}">
  <dimension ref="A1:AL171"/>
  <sheetViews>
    <sheetView topLeftCell="U1" zoomScale="55" zoomScaleNormal="55" workbookViewId="0">
      <pane ySplit="1" topLeftCell="A2" activePane="bottomLeft" state="frozen"/>
      <selection activeCell="D417" sqref="D417"/>
      <selection pane="bottomLeft" activeCell="D417" sqref="D417"/>
    </sheetView>
  </sheetViews>
  <sheetFormatPr baseColWidth="10" defaultColWidth="9.140625" defaultRowHeight="15"/>
  <cols>
    <col min="1" max="1" width="6.7109375" customWidth="1"/>
    <col min="2" max="2" width="40" customWidth="1"/>
    <col min="3" max="3" width="27.7109375" bestFit="1" customWidth="1"/>
    <col min="4" max="4" width="40.140625" bestFit="1" customWidth="1"/>
    <col min="5" max="5" width="24.5703125" bestFit="1" customWidth="1"/>
    <col min="6" max="6" width="24.5703125" customWidth="1"/>
    <col min="7" max="7" width="23.7109375" style="82" customWidth="1"/>
    <col min="8" max="8" width="17.42578125" customWidth="1"/>
    <col min="9" max="9" width="22.28515625" customWidth="1"/>
    <col min="10" max="10" width="11.28515625" customWidth="1"/>
    <col min="11" max="11" width="26.28515625" customWidth="1"/>
    <col min="12" max="14" width="15.42578125" customWidth="1"/>
    <col min="15" max="15" width="24.85546875" bestFit="1" customWidth="1"/>
    <col min="16" max="16" width="19.5703125" bestFit="1" customWidth="1"/>
    <col min="17" max="17" width="31.42578125" customWidth="1"/>
    <col min="18" max="18" width="15.140625" customWidth="1"/>
    <col min="19" max="20" width="21.28515625" customWidth="1"/>
    <col min="21" max="21" width="16.7109375" customWidth="1"/>
    <col min="22" max="22" width="14.140625" customWidth="1"/>
    <col min="23" max="23" width="21.7109375" customWidth="1"/>
    <col min="24" max="24" width="14" customWidth="1"/>
    <col min="25" max="25" width="9.140625" customWidth="1"/>
    <col min="26" max="26" width="23.85546875" customWidth="1"/>
    <col min="27" max="27" width="15.42578125" customWidth="1"/>
    <col min="28" max="28" width="22.28515625" customWidth="1"/>
    <col min="29" max="29" width="16.42578125" customWidth="1"/>
    <col min="30" max="30" width="24.85546875" customWidth="1"/>
    <col min="31" max="32" width="17" customWidth="1"/>
    <col min="33" max="33" width="17.7109375" customWidth="1"/>
    <col min="34" max="34" width="18.42578125" customWidth="1"/>
    <col min="35" max="35" width="38.28515625" style="133" customWidth="1"/>
    <col min="36" max="36" width="18.85546875" style="133" customWidth="1"/>
    <col min="37" max="37" width="53.42578125" customWidth="1"/>
    <col min="38" max="38" width="62.85546875" style="82" customWidth="1"/>
    <col min="39" max="40" width="31.7109375" customWidth="1"/>
    <col min="41" max="41" width="17.7109375" customWidth="1"/>
    <col min="42" max="42" width="35.28515625" customWidth="1"/>
    <col min="43" max="43" width="59.28515625" customWidth="1"/>
    <col min="44" max="44" width="61.7109375" customWidth="1"/>
    <col min="45" max="45" width="18.85546875" customWidth="1"/>
  </cols>
  <sheetData>
    <row r="1" spans="1:38" s="49" customFormat="1" ht="45">
      <c r="A1" s="80" t="s">
        <v>3289</v>
      </c>
      <c r="B1" s="80" t="s">
        <v>3290</v>
      </c>
      <c r="C1" s="80" t="s">
        <v>3291</v>
      </c>
      <c r="D1" s="80" t="s">
        <v>11</v>
      </c>
      <c r="E1" s="80" t="s">
        <v>12</v>
      </c>
      <c r="F1" s="80" t="s">
        <v>13</v>
      </c>
      <c r="G1" s="80" t="s">
        <v>29</v>
      </c>
      <c r="H1" s="80" t="s">
        <v>3292</v>
      </c>
      <c r="I1" s="80" t="s">
        <v>3293</v>
      </c>
      <c r="J1" s="80" t="s">
        <v>3294</v>
      </c>
      <c r="K1" s="80" t="s">
        <v>3295</v>
      </c>
      <c r="L1" s="80" t="s">
        <v>3296</v>
      </c>
      <c r="M1" s="80" t="s">
        <v>3297</v>
      </c>
      <c r="N1" s="80" t="s">
        <v>3298</v>
      </c>
      <c r="O1" s="80" t="s">
        <v>3299</v>
      </c>
      <c r="P1" s="80" t="s">
        <v>3300</v>
      </c>
      <c r="Q1" s="80" t="s">
        <v>25</v>
      </c>
      <c r="R1" s="80" t="s">
        <v>3301</v>
      </c>
      <c r="S1" s="80" t="s">
        <v>3302</v>
      </c>
      <c r="T1" s="80" t="s">
        <v>3303</v>
      </c>
      <c r="U1" s="80" t="s">
        <v>3304</v>
      </c>
      <c r="V1" s="80" t="s">
        <v>3305</v>
      </c>
      <c r="W1" s="80" t="s">
        <v>3306</v>
      </c>
      <c r="X1" s="80" t="s">
        <v>3307</v>
      </c>
      <c r="Y1" s="80" t="s">
        <v>3308</v>
      </c>
      <c r="Z1" s="80" t="s">
        <v>3309</v>
      </c>
      <c r="AA1" s="80" t="s">
        <v>3310</v>
      </c>
      <c r="AB1" s="81" t="s">
        <v>3311</v>
      </c>
      <c r="AC1" s="81" t="s">
        <v>3312</v>
      </c>
      <c r="AD1" s="81" t="s">
        <v>3313</v>
      </c>
      <c r="AE1" s="80" t="s">
        <v>3314</v>
      </c>
      <c r="AF1" s="80" t="s">
        <v>38</v>
      </c>
      <c r="AG1" s="80" t="s">
        <v>3315</v>
      </c>
      <c r="AH1" s="80" t="s">
        <v>56</v>
      </c>
      <c r="AI1" s="80" t="s">
        <v>55</v>
      </c>
      <c r="AJ1" s="80" t="s">
        <v>57</v>
      </c>
      <c r="AK1" s="80" t="s">
        <v>3316</v>
      </c>
      <c r="AL1" s="80" t="s">
        <v>3317</v>
      </c>
    </row>
    <row r="2" spans="1:38">
      <c r="A2" s="82">
        <v>1</v>
      </c>
      <c r="B2" s="83" t="s">
        <v>3318</v>
      </c>
      <c r="C2" s="83" t="s">
        <v>69</v>
      </c>
      <c r="D2" s="83" t="s">
        <v>3319</v>
      </c>
      <c r="E2" s="83" t="s">
        <v>3320</v>
      </c>
      <c r="F2" s="83" t="s">
        <v>224</v>
      </c>
      <c r="G2" s="84">
        <v>200</v>
      </c>
      <c r="H2" s="85">
        <v>596.15200000000004</v>
      </c>
      <c r="I2" s="83">
        <v>100</v>
      </c>
      <c r="J2" s="83" t="s">
        <v>3320</v>
      </c>
      <c r="K2" s="83" t="s">
        <v>3321</v>
      </c>
      <c r="L2" s="83">
        <v>230</v>
      </c>
      <c r="M2" s="83"/>
      <c r="N2" s="83"/>
      <c r="O2" s="86" t="s">
        <v>1319</v>
      </c>
      <c r="P2" s="83" t="s">
        <v>294</v>
      </c>
      <c r="Q2" s="83" t="s">
        <v>3322</v>
      </c>
      <c r="R2" s="83" t="s">
        <v>3320</v>
      </c>
      <c r="S2" s="83" t="s">
        <v>3320</v>
      </c>
      <c r="T2" s="83" t="s">
        <v>3320</v>
      </c>
      <c r="U2" s="83" t="s">
        <v>3323</v>
      </c>
      <c r="V2" s="83">
        <v>250</v>
      </c>
      <c r="W2" s="83" t="s">
        <v>3324</v>
      </c>
      <c r="X2" s="83">
        <v>500</v>
      </c>
      <c r="Y2" s="87"/>
      <c r="Z2" s="83" t="s">
        <v>3320</v>
      </c>
      <c r="AA2" s="83" t="s">
        <v>3320</v>
      </c>
      <c r="AB2" s="83" t="s">
        <v>123</v>
      </c>
      <c r="AC2" s="88">
        <v>45505</v>
      </c>
      <c r="AD2" s="88">
        <v>45505</v>
      </c>
      <c r="AE2" s="83" t="s">
        <v>3325</v>
      </c>
      <c r="AF2" s="89">
        <v>45716</v>
      </c>
      <c r="AG2" s="83" t="s">
        <v>3326</v>
      </c>
      <c r="AH2" s="83" t="s">
        <v>3327</v>
      </c>
      <c r="AI2" s="90" t="s">
        <v>3328</v>
      </c>
      <c r="AJ2" s="83" t="s">
        <v>3329</v>
      </c>
      <c r="AK2" s="82"/>
      <c r="AL2" s="91" t="s">
        <v>3330</v>
      </c>
    </row>
    <row r="3" spans="1:38">
      <c r="A3" s="82">
        <v>2</v>
      </c>
      <c r="B3" s="83" t="s">
        <v>3318</v>
      </c>
      <c r="C3" s="83" t="s">
        <v>69</v>
      </c>
      <c r="D3" s="83" t="s">
        <v>3331</v>
      </c>
      <c r="E3" s="83" t="s">
        <v>3320</v>
      </c>
      <c r="F3" s="83" t="s">
        <v>224</v>
      </c>
      <c r="G3" s="84">
        <v>300</v>
      </c>
      <c r="H3" s="85">
        <v>900.14200000000005</v>
      </c>
      <c r="I3" s="83">
        <v>150</v>
      </c>
      <c r="J3" s="83" t="s">
        <v>3320</v>
      </c>
      <c r="K3" s="83" t="s">
        <v>3332</v>
      </c>
      <c r="L3" s="83">
        <v>230</v>
      </c>
      <c r="M3" s="83"/>
      <c r="N3" s="83"/>
      <c r="O3" s="86" t="s">
        <v>745</v>
      </c>
      <c r="P3" s="83" t="s">
        <v>488</v>
      </c>
      <c r="Q3" s="83" t="s">
        <v>1511</v>
      </c>
      <c r="R3" s="83" t="s">
        <v>3320</v>
      </c>
      <c r="S3" s="83" t="s">
        <v>3320</v>
      </c>
      <c r="T3" s="83" t="s">
        <v>3320</v>
      </c>
      <c r="U3" s="83" t="s">
        <v>3333</v>
      </c>
      <c r="V3" s="83">
        <v>300</v>
      </c>
      <c r="W3" s="83" t="s">
        <v>3324</v>
      </c>
      <c r="X3" s="83">
        <v>900</v>
      </c>
      <c r="Y3" s="92"/>
      <c r="Z3" s="83" t="s">
        <v>3320</v>
      </c>
      <c r="AA3" s="83" t="s">
        <v>3320</v>
      </c>
      <c r="AB3" s="83" t="s">
        <v>93</v>
      </c>
      <c r="AC3" s="83" t="s">
        <v>3334</v>
      </c>
      <c r="AD3" s="83" t="s">
        <v>3334</v>
      </c>
      <c r="AE3" s="83" t="s">
        <v>3335</v>
      </c>
      <c r="AF3" s="83" t="s">
        <v>3336</v>
      </c>
      <c r="AG3" s="83" t="s">
        <v>3326</v>
      </c>
      <c r="AH3" s="83" t="s">
        <v>3327</v>
      </c>
      <c r="AI3" s="90" t="s">
        <v>3328</v>
      </c>
      <c r="AJ3" s="83" t="s">
        <v>3329</v>
      </c>
      <c r="AK3" s="82"/>
      <c r="AL3" s="91" t="s">
        <v>3330</v>
      </c>
    </row>
    <row r="4" spans="1:38">
      <c r="A4" s="82">
        <v>3</v>
      </c>
      <c r="B4" s="83" t="s">
        <v>3318</v>
      </c>
      <c r="C4" s="83" t="s">
        <v>69</v>
      </c>
      <c r="D4" s="83" t="s">
        <v>3337</v>
      </c>
      <c r="E4" s="83" t="s">
        <v>3320</v>
      </c>
      <c r="F4" s="83" t="s">
        <v>63</v>
      </c>
      <c r="G4" s="84">
        <v>350</v>
      </c>
      <c r="H4" s="85" t="s">
        <v>3320</v>
      </c>
      <c r="I4" s="83" t="s">
        <v>3320</v>
      </c>
      <c r="J4" s="83" t="s">
        <v>3320</v>
      </c>
      <c r="K4" s="83" t="s">
        <v>3320</v>
      </c>
      <c r="L4" s="83" t="s">
        <v>3320</v>
      </c>
      <c r="M4" s="83"/>
      <c r="N4" s="83"/>
      <c r="O4" s="86" t="s">
        <v>724</v>
      </c>
      <c r="P4" s="83" t="s">
        <v>306</v>
      </c>
      <c r="Q4" s="83" t="s">
        <v>1929</v>
      </c>
      <c r="R4" s="83" t="s">
        <v>3320</v>
      </c>
      <c r="S4" s="83" t="s">
        <v>3320</v>
      </c>
      <c r="T4" s="83" t="s">
        <v>3320</v>
      </c>
      <c r="U4" s="83" t="s">
        <v>3338</v>
      </c>
      <c r="V4" s="83">
        <v>450</v>
      </c>
      <c r="W4" s="83" t="s">
        <v>3326</v>
      </c>
      <c r="X4" s="83">
        <v>20000</v>
      </c>
      <c r="Y4" s="93"/>
      <c r="Z4" s="83" t="s">
        <v>3320</v>
      </c>
      <c r="AA4" s="83" t="s">
        <v>3320</v>
      </c>
      <c r="AB4" s="83" t="s">
        <v>3339</v>
      </c>
      <c r="AC4" s="83" t="s">
        <v>3339</v>
      </c>
      <c r="AD4" s="83" t="s">
        <v>3339</v>
      </c>
      <c r="AE4" s="83" t="s">
        <v>3335</v>
      </c>
      <c r="AF4" s="83" t="s">
        <v>3336</v>
      </c>
      <c r="AG4" s="83" t="s">
        <v>3326</v>
      </c>
      <c r="AH4" s="83" t="s">
        <v>3327</v>
      </c>
      <c r="AI4" s="90" t="s">
        <v>3328</v>
      </c>
      <c r="AJ4" s="83" t="s">
        <v>3329</v>
      </c>
      <c r="AK4" s="82" t="s">
        <v>3340</v>
      </c>
      <c r="AL4" s="91" t="s">
        <v>3330</v>
      </c>
    </row>
    <row r="5" spans="1:38" ht="30">
      <c r="A5" s="82">
        <v>4</v>
      </c>
      <c r="B5" s="83" t="s">
        <v>3341</v>
      </c>
      <c r="C5" s="83" t="s">
        <v>3342</v>
      </c>
      <c r="D5" s="83" t="s">
        <v>1467</v>
      </c>
      <c r="E5" s="83" t="s">
        <v>3320</v>
      </c>
      <c r="F5" s="83" t="s">
        <v>224</v>
      </c>
      <c r="G5" s="84">
        <v>56</v>
      </c>
      <c r="H5" s="85">
        <v>159.9</v>
      </c>
      <c r="I5" s="83" t="s">
        <v>3320</v>
      </c>
      <c r="J5" s="83" t="s">
        <v>3320</v>
      </c>
      <c r="K5" s="83" t="s">
        <v>3343</v>
      </c>
      <c r="L5" s="83">
        <v>115</v>
      </c>
      <c r="M5" s="83"/>
      <c r="N5" s="83"/>
      <c r="O5" s="86" t="s">
        <v>736</v>
      </c>
      <c r="P5" s="82" t="s">
        <v>3344</v>
      </c>
      <c r="Q5" s="83" t="s">
        <v>1467</v>
      </c>
      <c r="R5" s="83" t="s">
        <v>3345</v>
      </c>
      <c r="S5" s="83" t="s">
        <v>3346</v>
      </c>
      <c r="T5" s="83" t="s">
        <v>3320</v>
      </c>
      <c r="U5" s="83" t="s">
        <v>3347</v>
      </c>
      <c r="V5" s="83" t="s">
        <v>3320</v>
      </c>
      <c r="W5" s="83" t="s">
        <v>3348</v>
      </c>
      <c r="X5" s="83">
        <v>119.85</v>
      </c>
      <c r="Y5" s="87"/>
      <c r="Z5" s="83" t="s">
        <v>3349</v>
      </c>
      <c r="AA5" s="89">
        <v>45880</v>
      </c>
      <c r="AB5" s="83" t="s">
        <v>93</v>
      </c>
      <c r="AC5" s="83" t="s">
        <v>3350</v>
      </c>
      <c r="AD5" s="83" t="s">
        <v>3350</v>
      </c>
      <c r="AE5" s="83" t="s">
        <v>3350</v>
      </c>
      <c r="AF5" s="83" t="s">
        <v>3320</v>
      </c>
      <c r="AG5" s="83" t="s">
        <v>3350</v>
      </c>
      <c r="AH5" s="83" t="s">
        <v>3351</v>
      </c>
      <c r="AI5" s="90" t="s">
        <v>3352</v>
      </c>
      <c r="AJ5" s="83" t="s">
        <v>3353</v>
      </c>
      <c r="AK5" s="82" t="s">
        <v>3354</v>
      </c>
      <c r="AL5" s="91" t="s">
        <v>3355</v>
      </c>
    </row>
    <row r="6" spans="1:38">
      <c r="A6" s="82">
        <v>5</v>
      </c>
      <c r="B6" s="83" t="s">
        <v>3341</v>
      </c>
      <c r="C6" s="83" t="s">
        <v>3342</v>
      </c>
      <c r="D6" s="83" t="s">
        <v>1460</v>
      </c>
      <c r="E6" s="83" t="s">
        <v>3320</v>
      </c>
      <c r="F6" s="83" t="s">
        <v>224</v>
      </c>
      <c r="G6" s="84">
        <v>72</v>
      </c>
      <c r="H6" s="85">
        <v>14.4</v>
      </c>
      <c r="I6" s="83" t="s">
        <v>3320</v>
      </c>
      <c r="J6" s="83" t="s">
        <v>3320</v>
      </c>
      <c r="K6" s="83" t="s">
        <v>3356</v>
      </c>
      <c r="L6" s="83">
        <v>115</v>
      </c>
      <c r="M6" s="83"/>
      <c r="N6" s="83"/>
      <c r="O6" s="86" t="s">
        <v>736</v>
      </c>
      <c r="P6" s="82" t="s">
        <v>3344</v>
      </c>
      <c r="Q6" s="83" t="s">
        <v>1460</v>
      </c>
      <c r="R6" s="83" t="s">
        <v>3357</v>
      </c>
      <c r="S6" s="83" t="s">
        <v>3358</v>
      </c>
      <c r="T6" s="83" t="s">
        <v>3320</v>
      </c>
      <c r="U6" s="83" t="s">
        <v>3347</v>
      </c>
      <c r="V6" s="83" t="s">
        <v>3320</v>
      </c>
      <c r="W6" s="83" t="s">
        <v>3348</v>
      </c>
      <c r="X6" s="83">
        <v>179</v>
      </c>
      <c r="Y6" s="87"/>
      <c r="Z6" s="83" t="s">
        <v>3359</v>
      </c>
      <c r="AA6" s="89">
        <v>45880</v>
      </c>
      <c r="AB6" s="83" t="s">
        <v>93</v>
      </c>
      <c r="AC6" s="83" t="s">
        <v>3350</v>
      </c>
      <c r="AD6" s="83" t="s">
        <v>3350</v>
      </c>
      <c r="AE6" s="83" t="s">
        <v>3350</v>
      </c>
      <c r="AF6" s="83" t="s">
        <v>3320</v>
      </c>
      <c r="AG6" s="83" t="s">
        <v>3350</v>
      </c>
      <c r="AH6" s="83" t="s">
        <v>3351</v>
      </c>
      <c r="AI6" s="90" t="s">
        <v>3352</v>
      </c>
      <c r="AJ6" s="83" t="s">
        <v>3353</v>
      </c>
      <c r="AK6" s="82" t="s">
        <v>3360</v>
      </c>
      <c r="AL6" s="91" t="s">
        <v>3355</v>
      </c>
    </row>
    <row r="7" spans="1:38" ht="30">
      <c r="A7" s="82">
        <v>6</v>
      </c>
      <c r="B7" s="83" t="s">
        <v>3341</v>
      </c>
      <c r="C7" s="83" t="s">
        <v>3342</v>
      </c>
      <c r="D7" s="83" t="s">
        <v>3361</v>
      </c>
      <c r="E7" s="83" t="s">
        <v>3320</v>
      </c>
      <c r="F7" s="83" t="s">
        <v>224</v>
      </c>
      <c r="G7" s="84">
        <v>72</v>
      </c>
      <c r="H7" s="85">
        <v>210</v>
      </c>
      <c r="I7" s="83" t="s">
        <v>3320</v>
      </c>
      <c r="J7" s="83" t="s">
        <v>3320</v>
      </c>
      <c r="K7" s="83" t="s">
        <v>3362</v>
      </c>
      <c r="L7" s="83">
        <v>115</v>
      </c>
      <c r="M7" s="83"/>
      <c r="N7" s="83"/>
      <c r="O7" s="86" t="s">
        <v>736</v>
      </c>
      <c r="P7" s="83" t="s">
        <v>86</v>
      </c>
      <c r="Q7" s="83" t="s">
        <v>1414</v>
      </c>
      <c r="R7" s="83" t="s">
        <v>3363</v>
      </c>
      <c r="S7" s="83" t="s">
        <v>3364</v>
      </c>
      <c r="T7" s="83" t="s">
        <v>3320</v>
      </c>
      <c r="U7" s="83" t="s">
        <v>3347</v>
      </c>
      <c r="V7" s="83" t="s">
        <v>3320</v>
      </c>
      <c r="W7" s="83" t="s">
        <v>3348</v>
      </c>
      <c r="X7" s="83">
        <v>218</v>
      </c>
      <c r="Y7" s="87"/>
      <c r="Z7" s="83" t="s">
        <v>3365</v>
      </c>
      <c r="AA7" s="89">
        <v>45880</v>
      </c>
      <c r="AB7" s="83" t="s">
        <v>93</v>
      </c>
      <c r="AC7" s="83" t="s">
        <v>3350</v>
      </c>
      <c r="AD7" s="83" t="s">
        <v>3350</v>
      </c>
      <c r="AE7" s="83" t="s">
        <v>3350</v>
      </c>
      <c r="AF7" s="83" t="s">
        <v>3320</v>
      </c>
      <c r="AG7" s="83" t="s">
        <v>3350</v>
      </c>
      <c r="AH7" s="83" t="s">
        <v>3351</v>
      </c>
      <c r="AI7" s="90" t="s">
        <v>3352</v>
      </c>
      <c r="AJ7" s="83" t="s">
        <v>3353</v>
      </c>
      <c r="AK7" s="82"/>
      <c r="AL7" s="91" t="s">
        <v>3355</v>
      </c>
    </row>
    <row r="8" spans="1:38" ht="30">
      <c r="A8" s="82">
        <v>7</v>
      </c>
      <c r="B8" s="83" t="s">
        <v>3341</v>
      </c>
      <c r="C8" s="83" t="s">
        <v>3342</v>
      </c>
      <c r="D8" s="83" t="s">
        <v>519</v>
      </c>
      <c r="E8" s="83" t="s">
        <v>3320</v>
      </c>
      <c r="F8" s="83" t="s">
        <v>224</v>
      </c>
      <c r="G8" s="84">
        <v>78</v>
      </c>
      <c r="H8" s="85">
        <v>197.6</v>
      </c>
      <c r="I8" s="94">
        <v>0.32940000000000003</v>
      </c>
      <c r="J8" s="83" t="s">
        <v>3320</v>
      </c>
      <c r="K8" s="83" t="s">
        <v>3366</v>
      </c>
      <c r="L8" s="83">
        <v>115</v>
      </c>
      <c r="M8" s="83"/>
      <c r="N8" s="83"/>
      <c r="O8" s="86" t="s">
        <v>724</v>
      </c>
      <c r="P8" s="83" t="s">
        <v>65</v>
      </c>
      <c r="Q8" s="83" t="s">
        <v>519</v>
      </c>
      <c r="R8" s="83" t="s">
        <v>3367</v>
      </c>
      <c r="S8" s="83" t="s">
        <v>3368</v>
      </c>
      <c r="T8" s="83" t="s">
        <v>3320</v>
      </c>
      <c r="U8" s="83" t="s">
        <v>3369</v>
      </c>
      <c r="V8" s="83" t="s">
        <v>3320</v>
      </c>
      <c r="W8" s="83" t="s">
        <v>3348</v>
      </c>
      <c r="X8" s="83">
        <v>251</v>
      </c>
      <c r="Y8" s="87"/>
      <c r="Z8" s="83" t="s">
        <v>3370</v>
      </c>
      <c r="AA8" s="89">
        <v>45960</v>
      </c>
      <c r="AB8" s="83" t="s">
        <v>123</v>
      </c>
      <c r="AC8" s="83" t="s">
        <v>3350</v>
      </c>
      <c r="AD8" s="83" t="s">
        <v>3350</v>
      </c>
      <c r="AE8" s="83" t="s">
        <v>3350</v>
      </c>
      <c r="AF8" s="83" t="s">
        <v>3371</v>
      </c>
      <c r="AG8" s="83" t="s">
        <v>3350</v>
      </c>
      <c r="AH8" s="83" t="s">
        <v>3351</v>
      </c>
      <c r="AI8" s="90" t="s">
        <v>3352</v>
      </c>
      <c r="AJ8" s="83" t="s">
        <v>3353</v>
      </c>
      <c r="AK8" s="82" t="s">
        <v>3372</v>
      </c>
      <c r="AL8" s="91" t="s">
        <v>3355</v>
      </c>
    </row>
    <row r="9" spans="1:38" ht="30">
      <c r="A9" s="82">
        <v>8</v>
      </c>
      <c r="B9" s="83" t="s">
        <v>3341</v>
      </c>
      <c r="C9" s="83" t="s">
        <v>3342</v>
      </c>
      <c r="D9" s="83" t="s">
        <v>3373</v>
      </c>
      <c r="E9" s="83" t="s">
        <v>3320</v>
      </c>
      <c r="F9" s="83" t="s">
        <v>224</v>
      </c>
      <c r="G9" s="84">
        <v>285</v>
      </c>
      <c r="H9" s="85">
        <v>902.2</v>
      </c>
      <c r="I9" s="83" t="s">
        <v>3320</v>
      </c>
      <c r="J9" s="83" t="s">
        <v>3320</v>
      </c>
      <c r="K9" s="83" t="s">
        <v>3374</v>
      </c>
      <c r="L9" s="83">
        <v>230</v>
      </c>
      <c r="M9" s="83"/>
      <c r="N9" s="83"/>
      <c r="O9" s="86" t="s">
        <v>736</v>
      </c>
      <c r="P9" s="83" t="s">
        <v>86</v>
      </c>
      <c r="Q9" s="83" t="s">
        <v>1374</v>
      </c>
      <c r="R9" s="83" t="s">
        <v>3375</v>
      </c>
      <c r="S9" s="83" t="s">
        <v>3376</v>
      </c>
      <c r="T9" s="83" t="s">
        <v>3320</v>
      </c>
      <c r="U9" s="83" t="s">
        <v>3369</v>
      </c>
      <c r="V9" s="83" t="s">
        <v>3320</v>
      </c>
      <c r="W9" s="83" t="s">
        <v>3348</v>
      </c>
      <c r="X9" s="83">
        <v>625</v>
      </c>
      <c r="Y9" s="87"/>
      <c r="Z9" s="83" t="s">
        <v>3377</v>
      </c>
      <c r="AA9" s="89">
        <v>45877</v>
      </c>
      <c r="AB9" s="83" t="s">
        <v>85</v>
      </c>
      <c r="AC9" s="83" t="s">
        <v>3350</v>
      </c>
      <c r="AD9" s="83" t="s">
        <v>3350</v>
      </c>
      <c r="AE9" s="83" t="s">
        <v>3350</v>
      </c>
      <c r="AF9" s="83" t="s">
        <v>3320</v>
      </c>
      <c r="AG9" s="83" t="s">
        <v>3350</v>
      </c>
      <c r="AH9" s="83" t="s">
        <v>3351</v>
      </c>
      <c r="AI9" s="90" t="s">
        <v>3352</v>
      </c>
      <c r="AJ9" s="83" t="s">
        <v>3353</v>
      </c>
      <c r="AK9" s="82"/>
      <c r="AL9" s="91" t="s">
        <v>3355</v>
      </c>
    </row>
    <row r="10" spans="1:38" ht="19.5" customHeight="1">
      <c r="A10" s="82">
        <v>9</v>
      </c>
      <c r="B10" s="83" t="s">
        <v>3341</v>
      </c>
      <c r="C10" s="83" t="s">
        <v>3342</v>
      </c>
      <c r="D10" s="83" t="s">
        <v>1727</v>
      </c>
      <c r="E10" s="83" t="s">
        <v>3320</v>
      </c>
      <c r="F10" s="83" t="s">
        <v>224</v>
      </c>
      <c r="G10" s="84">
        <v>63</v>
      </c>
      <c r="H10" s="85">
        <v>189</v>
      </c>
      <c r="I10" s="83" t="s">
        <v>3320</v>
      </c>
      <c r="J10" s="83" t="s">
        <v>3320</v>
      </c>
      <c r="K10" s="83" t="s">
        <v>3378</v>
      </c>
      <c r="L10" s="83">
        <v>115</v>
      </c>
      <c r="M10" s="83"/>
      <c r="N10" s="83"/>
      <c r="O10" s="86" t="s">
        <v>989</v>
      </c>
      <c r="P10" s="83" t="s">
        <v>324</v>
      </c>
      <c r="Q10" s="83" t="s">
        <v>1727</v>
      </c>
      <c r="R10" s="83" t="s">
        <v>3379</v>
      </c>
      <c r="S10" s="83" t="s">
        <v>3380</v>
      </c>
      <c r="T10" s="83" t="s">
        <v>3320</v>
      </c>
      <c r="U10" s="83" t="s">
        <v>3347</v>
      </c>
      <c r="V10" s="83" t="s">
        <v>3320</v>
      </c>
      <c r="W10" s="83" t="s">
        <v>3348</v>
      </c>
      <c r="X10" s="83">
        <v>138.30000000000001</v>
      </c>
      <c r="Y10" s="87"/>
      <c r="Z10" s="83" t="s">
        <v>3381</v>
      </c>
      <c r="AA10" s="89">
        <v>45688</v>
      </c>
      <c r="AB10" s="83" t="s">
        <v>85</v>
      </c>
      <c r="AC10" s="83" t="s">
        <v>3350</v>
      </c>
      <c r="AD10" s="83" t="s">
        <v>3350</v>
      </c>
      <c r="AE10" s="83" t="s">
        <v>3350</v>
      </c>
      <c r="AF10" s="83" t="s">
        <v>3320</v>
      </c>
      <c r="AG10" s="83" t="s">
        <v>3382</v>
      </c>
      <c r="AH10" s="83" t="s">
        <v>3351</v>
      </c>
      <c r="AI10" s="90" t="s">
        <v>3352</v>
      </c>
      <c r="AJ10" s="83" t="s">
        <v>3353</v>
      </c>
      <c r="AK10" s="82"/>
      <c r="AL10" s="91" t="s">
        <v>3355</v>
      </c>
    </row>
    <row r="11" spans="1:38">
      <c r="A11" s="82">
        <v>10</v>
      </c>
      <c r="B11" s="83" t="s">
        <v>3341</v>
      </c>
      <c r="C11" s="83" t="s">
        <v>3342</v>
      </c>
      <c r="D11" s="83" t="s">
        <v>3383</v>
      </c>
      <c r="E11" s="83" t="s">
        <v>3320</v>
      </c>
      <c r="F11" s="83" t="s">
        <v>224</v>
      </c>
      <c r="G11" s="84">
        <v>200</v>
      </c>
      <c r="H11" s="85">
        <v>647</v>
      </c>
      <c r="I11" s="83" t="s">
        <v>3320</v>
      </c>
      <c r="J11" s="83" t="s">
        <v>3320</v>
      </c>
      <c r="K11" s="83" t="s">
        <v>3384</v>
      </c>
      <c r="L11" s="83">
        <v>230</v>
      </c>
      <c r="M11" s="83"/>
      <c r="N11" s="83"/>
      <c r="O11" s="86" t="s">
        <v>1012</v>
      </c>
      <c r="P11" s="83" t="s">
        <v>1611</v>
      </c>
      <c r="Q11" s="83" t="s">
        <v>3385</v>
      </c>
      <c r="R11" s="83" t="s">
        <v>3386</v>
      </c>
      <c r="S11" s="83" t="s">
        <v>3387</v>
      </c>
      <c r="T11" s="83" t="s">
        <v>3320</v>
      </c>
      <c r="U11" s="83" t="s">
        <v>3388</v>
      </c>
      <c r="V11" s="83" t="s">
        <v>3320</v>
      </c>
      <c r="W11" s="83" t="s">
        <v>3348</v>
      </c>
      <c r="X11" s="83">
        <v>1354</v>
      </c>
      <c r="Y11" s="87"/>
      <c r="Z11" s="83" t="s">
        <v>3389</v>
      </c>
      <c r="AA11" s="89">
        <v>45895</v>
      </c>
      <c r="AB11" s="83" t="s">
        <v>85</v>
      </c>
      <c r="AC11" s="83" t="s">
        <v>3350</v>
      </c>
      <c r="AD11" s="83" t="s">
        <v>3350</v>
      </c>
      <c r="AE11" s="83" t="s">
        <v>3350</v>
      </c>
      <c r="AF11" s="83" t="s">
        <v>3320</v>
      </c>
      <c r="AG11" s="83" t="s">
        <v>3350</v>
      </c>
      <c r="AH11" s="83" t="s">
        <v>3351</v>
      </c>
      <c r="AI11" s="90" t="s">
        <v>3352</v>
      </c>
      <c r="AJ11" s="83" t="s">
        <v>3353</v>
      </c>
      <c r="AK11" s="82"/>
      <c r="AL11" s="91" t="s">
        <v>3355</v>
      </c>
    </row>
    <row r="12" spans="1:38" ht="30">
      <c r="A12" s="82">
        <v>11</v>
      </c>
      <c r="B12" s="83" t="s">
        <v>3341</v>
      </c>
      <c r="C12" s="83" t="s">
        <v>3342</v>
      </c>
      <c r="D12" s="83" t="s">
        <v>3390</v>
      </c>
      <c r="E12" s="82" t="s">
        <v>3320</v>
      </c>
      <c r="F12" s="83" t="s">
        <v>3391</v>
      </c>
      <c r="G12" s="95">
        <v>262.5</v>
      </c>
      <c r="H12" s="96">
        <v>997.7</v>
      </c>
      <c r="I12" s="82" t="s">
        <v>3320</v>
      </c>
      <c r="J12" s="82" t="s">
        <v>3320</v>
      </c>
      <c r="K12" s="82" t="s">
        <v>3392</v>
      </c>
      <c r="L12" s="82">
        <v>400</v>
      </c>
      <c r="M12" s="82"/>
      <c r="N12" s="82"/>
      <c r="O12" s="97" t="s">
        <v>724</v>
      </c>
      <c r="P12" s="82" t="s">
        <v>790</v>
      </c>
      <c r="Q12" s="83" t="s">
        <v>826</v>
      </c>
      <c r="R12" s="82" t="s">
        <v>3393</v>
      </c>
      <c r="S12" s="82" t="s">
        <v>3394</v>
      </c>
      <c r="T12" s="82" t="s">
        <v>3320</v>
      </c>
      <c r="U12" s="82" t="s">
        <v>3395</v>
      </c>
      <c r="V12" s="82" t="s">
        <v>3320</v>
      </c>
      <c r="W12" s="82" t="s">
        <v>3320</v>
      </c>
      <c r="X12" s="82">
        <v>4822</v>
      </c>
      <c r="Y12" s="98"/>
      <c r="Z12" s="82" t="s">
        <v>3396</v>
      </c>
      <c r="AA12" s="99">
        <v>45432</v>
      </c>
      <c r="AB12" s="82" t="s">
        <v>85</v>
      </c>
      <c r="AC12" s="82" t="s">
        <v>3320</v>
      </c>
      <c r="AD12" s="82" t="s">
        <v>3320</v>
      </c>
      <c r="AE12" s="82" t="s">
        <v>3320</v>
      </c>
      <c r="AF12" s="82" t="s">
        <v>3320</v>
      </c>
      <c r="AG12" s="82" t="s">
        <v>3320</v>
      </c>
      <c r="AH12" s="83" t="s">
        <v>3351</v>
      </c>
      <c r="AI12" s="90" t="s">
        <v>3352</v>
      </c>
      <c r="AJ12" s="83" t="s">
        <v>3353</v>
      </c>
      <c r="AK12" s="82" t="s">
        <v>3397</v>
      </c>
      <c r="AL12" s="91" t="s">
        <v>3355</v>
      </c>
    </row>
    <row r="13" spans="1:38" ht="30">
      <c r="A13" s="82">
        <v>12</v>
      </c>
      <c r="B13" s="83" t="s">
        <v>3341</v>
      </c>
      <c r="C13" s="83" t="s">
        <v>3342</v>
      </c>
      <c r="D13" s="83" t="s">
        <v>3398</v>
      </c>
      <c r="E13" s="83" t="s">
        <v>3320</v>
      </c>
      <c r="F13" s="83" t="s">
        <v>3399</v>
      </c>
      <c r="G13" s="84">
        <v>318</v>
      </c>
      <c r="H13" s="85">
        <v>1055</v>
      </c>
      <c r="I13" s="83" t="s">
        <v>3320</v>
      </c>
      <c r="J13" s="83" t="s">
        <v>3320</v>
      </c>
      <c r="K13" s="83" t="s">
        <v>3400</v>
      </c>
      <c r="L13" s="83">
        <v>400</v>
      </c>
      <c r="M13" s="83"/>
      <c r="N13" s="83"/>
      <c r="O13" s="86" t="s">
        <v>724</v>
      </c>
      <c r="P13" s="83" t="s">
        <v>790</v>
      </c>
      <c r="Q13" s="83" t="s">
        <v>826</v>
      </c>
      <c r="R13" s="83" t="s">
        <v>3320</v>
      </c>
      <c r="S13" s="83" t="s">
        <v>3320</v>
      </c>
      <c r="T13" s="83" t="s">
        <v>3320</v>
      </c>
      <c r="U13" s="83" t="s">
        <v>3388</v>
      </c>
      <c r="V13" s="83" t="s">
        <v>3320</v>
      </c>
      <c r="W13" s="83" t="s">
        <v>3401</v>
      </c>
      <c r="X13" s="83">
        <v>2002</v>
      </c>
      <c r="Y13" s="93"/>
      <c r="Z13" s="83" t="s">
        <v>3396</v>
      </c>
      <c r="AA13" s="83" t="s">
        <v>3320</v>
      </c>
      <c r="AB13" s="83" t="s">
        <v>3320</v>
      </c>
      <c r="AC13" s="83" t="s">
        <v>3382</v>
      </c>
      <c r="AD13" s="83" t="s">
        <v>3382</v>
      </c>
      <c r="AE13" s="83" t="s">
        <v>3382</v>
      </c>
      <c r="AF13" s="83" t="s">
        <v>3320</v>
      </c>
      <c r="AG13" s="83" t="s">
        <v>3382</v>
      </c>
      <c r="AH13" s="83" t="s">
        <v>3351</v>
      </c>
      <c r="AI13" s="90" t="s">
        <v>3352</v>
      </c>
      <c r="AJ13" s="83" t="s">
        <v>3353</v>
      </c>
      <c r="AK13" s="82"/>
      <c r="AL13" s="91" t="s">
        <v>3402</v>
      </c>
    </row>
    <row r="14" spans="1:38" ht="30">
      <c r="A14" s="82">
        <v>13</v>
      </c>
      <c r="B14" s="83" t="s">
        <v>3341</v>
      </c>
      <c r="C14" s="83" t="s">
        <v>3342</v>
      </c>
      <c r="D14" s="83" t="s">
        <v>3403</v>
      </c>
      <c r="E14" s="83" t="s">
        <v>3320</v>
      </c>
      <c r="F14" s="83" t="s">
        <v>224</v>
      </c>
      <c r="G14" s="84">
        <v>90</v>
      </c>
      <c r="H14" s="85">
        <v>285.5</v>
      </c>
      <c r="I14" s="83" t="s">
        <v>3320</v>
      </c>
      <c r="J14" s="83" t="s">
        <v>3320</v>
      </c>
      <c r="K14" s="83" t="s">
        <v>3404</v>
      </c>
      <c r="L14" s="83">
        <v>115</v>
      </c>
      <c r="M14" s="83"/>
      <c r="N14" s="83"/>
      <c r="O14" s="100" t="s">
        <v>745</v>
      </c>
      <c r="P14" s="83" t="s">
        <v>334</v>
      </c>
      <c r="Q14" s="83" t="s">
        <v>1773</v>
      </c>
      <c r="R14" s="83" t="s">
        <v>3405</v>
      </c>
      <c r="S14" s="83" t="s">
        <v>3406</v>
      </c>
      <c r="T14" s="83" t="s">
        <v>3320</v>
      </c>
      <c r="U14" s="83" t="s">
        <v>3369</v>
      </c>
      <c r="V14" s="83" t="s">
        <v>3320</v>
      </c>
      <c r="W14" s="83" t="s">
        <v>3401</v>
      </c>
      <c r="X14" s="83">
        <v>411</v>
      </c>
      <c r="Y14" s="92"/>
      <c r="Z14" s="83" t="s">
        <v>3407</v>
      </c>
      <c r="AA14" s="89">
        <v>45805</v>
      </c>
      <c r="AB14" s="83" t="s">
        <v>3408</v>
      </c>
      <c r="AC14" s="83" t="s">
        <v>3382</v>
      </c>
      <c r="AD14" s="83" t="s">
        <v>3350</v>
      </c>
      <c r="AE14" s="83" t="s">
        <v>3382</v>
      </c>
      <c r="AF14" s="83" t="s">
        <v>3320</v>
      </c>
      <c r="AG14" s="83" t="s">
        <v>3350</v>
      </c>
      <c r="AH14" s="83" t="s">
        <v>3351</v>
      </c>
      <c r="AI14" s="90" t="s">
        <v>3352</v>
      </c>
      <c r="AJ14" s="83" t="s">
        <v>3353</v>
      </c>
      <c r="AK14" s="82"/>
      <c r="AL14" s="91" t="s">
        <v>3355</v>
      </c>
    </row>
    <row r="15" spans="1:38" ht="30">
      <c r="A15" s="82">
        <v>14</v>
      </c>
      <c r="B15" s="83" t="s">
        <v>3341</v>
      </c>
      <c r="C15" s="83" t="s">
        <v>3342</v>
      </c>
      <c r="D15" s="83" t="s">
        <v>3409</v>
      </c>
      <c r="E15" s="83" t="s">
        <v>3320</v>
      </c>
      <c r="F15" s="83" t="s">
        <v>224</v>
      </c>
      <c r="G15" s="84">
        <v>94.9</v>
      </c>
      <c r="H15" s="85">
        <v>333.31099999999998</v>
      </c>
      <c r="I15" s="83" t="s">
        <v>3320</v>
      </c>
      <c r="J15" s="83" t="s">
        <v>3320</v>
      </c>
      <c r="K15" s="83" t="s">
        <v>3410</v>
      </c>
      <c r="L15" s="83">
        <v>115</v>
      </c>
      <c r="M15" s="83"/>
      <c r="N15" s="83"/>
      <c r="O15" s="86" t="s">
        <v>745</v>
      </c>
      <c r="P15" s="83" t="s">
        <v>488</v>
      </c>
      <c r="Q15" s="83" t="s">
        <v>1511</v>
      </c>
      <c r="R15" s="83" t="s">
        <v>3411</v>
      </c>
      <c r="S15" s="83" t="s">
        <v>3412</v>
      </c>
      <c r="T15" s="83" t="s">
        <v>3320</v>
      </c>
      <c r="U15" s="83" t="s">
        <v>3413</v>
      </c>
      <c r="V15" s="83" t="s">
        <v>3320</v>
      </c>
      <c r="W15" s="83" t="s">
        <v>3401</v>
      </c>
      <c r="X15" s="83">
        <v>355.64</v>
      </c>
      <c r="Y15" s="93"/>
      <c r="Z15" s="83" t="s">
        <v>3414</v>
      </c>
      <c r="AA15" s="83" t="s">
        <v>3320</v>
      </c>
      <c r="AB15" s="83" t="s">
        <v>3320</v>
      </c>
      <c r="AC15" s="83" t="s">
        <v>3382</v>
      </c>
      <c r="AD15" s="83" t="s">
        <v>3382</v>
      </c>
      <c r="AE15" s="83" t="s">
        <v>3382</v>
      </c>
      <c r="AF15" s="83" t="s">
        <v>3320</v>
      </c>
      <c r="AG15" s="83" t="s">
        <v>3382</v>
      </c>
      <c r="AH15" s="83" t="s">
        <v>3351</v>
      </c>
      <c r="AI15" s="90" t="s">
        <v>3352</v>
      </c>
      <c r="AJ15" s="83" t="s">
        <v>3353</v>
      </c>
      <c r="AK15" s="82"/>
      <c r="AL15" s="91" t="s">
        <v>3355</v>
      </c>
    </row>
    <row r="16" spans="1:38" ht="45">
      <c r="A16" s="82">
        <v>15</v>
      </c>
      <c r="B16" s="83" t="s">
        <v>3341</v>
      </c>
      <c r="C16" s="83" t="s">
        <v>3342</v>
      </c>
      <c r="D16" s="83" t="s">
        <v>3415</v>
      </c>
      <c r="E16" s="83" t="s">
        <v>3320</v>
      </c>
      <c r="F16" s="83" t="s">
        <v>224</v>
      </c>
      <c r="G16" s="84">
        <v>130</v>
      </c>
      <c r="H16" s="85">
        <v>390.3</v>
      </c>
      <c r="I16" s="83" t="s">
        <v>3320</v>
      </c>
      <c r="J16" s="83" t="s">
        <v>3320</v>
      </c>
      <c r="K16" s="83" t="s">
        <v>3416</v>
      </c>
      <c r="L16" s="83" t="s">
        <v>2792</v>
      </c>
      <c r="M16" s="83"/>
      <c r="N16" s="83"/>
      <c r="O16" s="86" t="s">
        <v>736</v>
      </c>
      <c r="P16" s="82" t="s">
        <v>3344</v>
      </c>
      <c r="Q16" s="83" t="s">
        <v>3415</v>
      </c>
      <c r="R16" s="83" t="s">
        <v>3417</v>
      </c>
      <c r="S16" s="83" t="s">
        <v>3418</v>
      </c>
      <c r="T16" s="83" t="s">
        <v>3320</v>
      </c>
      <c r="U16" s="83" t="s">
        <v>3413</v>
      </c>
      <c r="V16" s="83" t="s">
        <v>3320</v>
      </c>
      <c r="W16" s="83" t="s">
        <v>3348</v>
      </c>
      <c r="X16" s="83">
        <v>320</v>
      </c>
      <c r="Y16" s="93"/>
      <c r="Z16" s="83" t="s">
        <v>3414</v>
      </c>
      <c r="AA16" s="83" t="s">
        <v>3320</v>
      </c>
      <c r="AB16" s="83" t="s">
        <v>3320</v>
      </c>
      <c r="AC16" s="83" t="s">
        <v>3382</v>
      </c>
      <c r="AD16" s="83" t="s">
        <v>3382</v>
      </c>
      <c r="AE16" s="83" t="s">
        <v>3382</v>
      </c>
      <c r="AF16" s="83" t="s">
        <v>3320</v>
      </c>
      <c r="AG16" s="83" t="s">
        <v>3382</v>
      </c>
      <c r="AH16" s="83" t="s">
        <v>3351</v>
      </c>
      <c r="AI16" s="90" t="s">
        <v>3352</v>
      </c>
      <c r="AJ16" s="83" t="s">
        <v>3353</v>
      </c>
      <c r="AK16" s="82"/>
      <c r="AL16" s="91" t="s">
        <v>3355</v>
      </c>
    </row>
    <row r="17" spans="1:38">
      <c r="A17" s="82">
        <v>16</v>
      </c>
      <c r="B17" s="83" t="s">
        <v>3341</v>
      </c>
      <c r="C17" s="83" t="s">
        <v>3342</v>
      </c>
      <c r="D17" s="83" t="s">
        <v>3419</v>
      </c>
      <c r="E17" s="83" t="s">
        <v>3320</v>
      </c>
      <c r="F17" s="83" t="s">
        <v>224</v>
      </c>
      <c r="G17" s="84">
        <v>115</v>
      </c>
      <c r="H17" s="85">
        <v>327</v>
      </c>
      <c r="I17" s="83" t="s">
        <v>3320</v>
      </c>
      <c r="J17" s="83" t="s">
        <v>3320</v>
      </c>
      <c r="K17" s="83" t="s">
        <v>3420</v>
      </c>
      <c r="L17" s="83">
        <v>115</v>
      </c>
      <c r="M17" s="83"/>
      <c r="N17" s="83"/>
      <c r="O17" s="86" t="s">
        <v>736</v>
      </c>
      <c r="P17" s="83" t="s">
        <v>150</v>
      </c>
      <c r="Q17" s="83" t="s">
        <v>3419</v>
      </c>
      <c r="R17" s="83" t="s">
        <v>3421</v>
      </c>
      <c r="S17" s="83" t="s">
        <v>3422</v>
      </c>
      <c r="T17" s="83" t="s">
        <v>3320</v>
      </c>
      <c r="U17" s="83" t="s">
        <v>3369</v>
      </c>
      <c r="V17" s="83" t="s">
        <v>3320</v>
      </c>
      <c r="W17" s="83" t="s">
        <v>3423</v>
      </c>
      <c r="X17" s="83">
        <v>1026.58</v>
      </c>
      <c r="Y17" s="92"/>
      <c r="Z17" s="83" t="s">
        <v>3424</v>
      </c>
      <c r="AA17" s="89">
        <v>45940</v>
      </c>
      <c r="AB17" s="83" t="s">
        <v>85</v>
      </c>
      <c r="AC17" s="83" t="s">
        <v>3382</v>
      </c>
      <c r="AD17" s="83" t="s">
        <v>3382</v>
      </c>
      <c r="AE17" s="83" t="s">
        <v>3382</v>
      </c>
      <c r="AF17" s="83" t="s">
        <v>3320</v>
      </c>
      <c r="AG17" s="83" t="s">
        <v>3382</v>
      </c>
      <c r="AH17" s="83" t="s">
        <v>3351</v>
      </c>
      <c r="AI17" s="90" t="s">
        <v>3352</v>
      </c>
      <c r="AJ17" s="83" t="s">
        <v>3353</v>
      </c>
      <c r="AK17" s="82"/>
      <c r="AL17" s="91" t="s">
        <v>3355</v>
      </c>
    </row>
    <row r="18" spans="1:38" ht="105">
      <c r="A18" s="82">
        <v>17</v>
      </c>
      <c r="B18" s="82" t="s">
        <v>3425</v>
      </c>
      <c r="C18" s="82" t="s">
        <v>69</v>
      </c>
      <c r="D18" s="83" t="s">
        <v>3425</v>
      </c>
      <c r="E18" s="83" t="s">
        <v>3426</v>
      </c>
      <c r="F18" s="83" t="s">
        <v>63</v>
      </c>
      <c r="G18" s="95">
        <v>90</v>
      </c>
      <c r="H18" s="96" t="s">
        <v>3320</v>
      </c>
      <c r="I18" s="82">
        <v>13.5</v>
      </c>
      <c r="J18" s="82" t="s">
        <v>3320</v>
      </c>
      <c r="K18" s="82" t="s">
        <v>3427</v>
      </c>
      <c r="L18" s="82"/>
      <c r="M18" s="82"/>
      <c r="N18" s="82"/>
      <c r="O18" s="97" t="s">
        <v>989</v>
      </c>
      <c r="P18" s="82" t="s">
        <v>465</v>
      </c>
      <c r="Q18" s="83" t="s">
        <v>3428</v>
      </c>
      <c r="R18" s="83" t="s">
        <v>3320</v>
      </c>
      <c r="S18" s="83" t="s">
        <v>3320</v>
      </c>
      <c r="T18" s="83" t="s">
        <v>3320</v>
      </c>
      <c r="U18" s="82">
        <v>2028</v>
      </c>
      <c r="V18" s="82">
        <v>136</v>
      </c>
      <c r="W18" s="82" t="s">
        <v>3429</v>
      </c>
      <c r="X18" s="82">
        <v>3600</v>
      </c>
      <c r="Y18" s="101"/>
      <c r="Z18" s="82" t="s">
        <v>3320</v>
      </c>
      <c r="AA18" s="82" t="s">
        <v>3320</v>
      </c>
      <c r="AB18" s="82" t="s">
        <v>3320</v>
      </c>
      <c r="AC18" s="82" t="s">
        <v>3320</v>
      </c>
      <c r="AD18" s="82" t="s">
        <v>3320</v>
      </c>
      <c r="AE18" s="82" t="s">
        <v>3320</v>
      </c>
      <c r="AF18" s="82" t="s">
        <v>3320</v>
      </c>
      <c r="AG18" s="82" t="s">
        <v>3320</v>
      </c>
      <c r="AH18" s="82" t="s">
        <v>3430</v>
      </c>
      <c r="AI18" s="91" t="s">
        <v>3431</v>
      </c>
      <c r="AJ18" s="82" t="s">
        <v>3320</v>
      </c>
      <c r="AK18" s="83" t="s">
        <v>3432</v>
      </c>
      <c r="AL18" s="91" t="s">
        <v>3433</v>
      </c>
    </row>
    <row r="19" spans="1:38" ht="30">
      <c r="A19" s="82">
        <v>18</v>
      </c>
      <c r="B19" s="83" t="s">
        <v>3434</v>
      </c>
      <c r="C19" s="83" t="s">
        <v>613</v>
      </c>
      <c r="D19" s="83" t="s">
        <v>3435</v>
      </c>
      <c r="E19" s="83" t="s">
        <v>3320</v>
      </c>
      <c r="F19" s="83" t="s">
        <v>224</v>
      </c>
      <c r="G19" s="84">
        <v>38</v>
      </c>
      <c r="H19" s="85" t="s">
        <v>3320</v>
      </c>
      <c r="I19" s="83">
        <v>250</v>
      </c>
      <c r="J19" s="83"/>
      <c r="K19" s="83" t="s">
        <v>3436</v>
      </c>
      <c r="L19" s="83">
        <v>69</v>
      </c>
      <c r="M19" s="83"/>
      <c r="N19" s="83"/>
      <c r="O19" s="86" t="s">
        <v>1319</v>
      </c>
      <c r="P19" s="83" t="s">
        <v>1319</v>
      </c>
      <c r="Q19" s="83" t="s">
        <v>3320</v>
      </c>
      <c r="R19" s="83" t="s">
        <v>3320</v>
      </c>
      <c r="S19" s="83" t="s">
        <v>3320</v>
      </c>
      <c r="T19" s="83" t="s">
        <v>3437</v>
      </c>
      <c r="U19" s="83">
        <v>2028</v>
      </c>
      <c r="V19" s="83" t="s">
        <v>3320</v>
      </c>
      <c r="W19" s="83" t="s">
        <v>3438</v>
      </c>
      <c r="X19" s="83" t="s">
        <v>3320</v>
      </c>
      <c r="Y19" s="92"/>
      <c r="Z19" s="83" t="s">
        <v>3320</v>
      </c>
      <c r="AA19" s="83" t="s">
        <v>3320</v>
      </c>
      <c r="AB19" s="83" t="s">
        <v>3439</v>
      </c>
      <c r="AC19" s="83" t="s">
        <v>3440</v>
      </c>
      <c r="AD19" s="83" t="s">
        <v>3441</v>
      </c>
      <c r="AE19" s="83" t="s">
        <v>3320</v>
      </c>
      <c r="AF19" s="83" t="s">
        <v>3440</v>
      </c>
      <c r="AG19" s="83" t="s">
        <v>3320</v>
      </c>
      <c r="AH19" s="83" t="s">
        <v>3442</v>
      </c>
      <c r="AI19" s="90" t="s">
        <v>3443</v>
      </c>
      <c r="AJ19" s="83" t="s">
        <v>3444</v>
      </c>
      <c r="AK19" s="82"/>
      <c r="AL19" s="91" t="s">
        <v>3445</v>
      </c>
    </row>
    <row r="20" spans="1:38" ht="30">
      <c r="A20" s="82">
        <v>19</v>
      </c>
      <c r="B20" s="82" t="s">
        <v>3434</v>
      </c>
      <c r="C20" s="82" t="s">
        <v>613</v>
      </c>
      <c r="D20" s="82" t="s">
        <v>3446</v>
      </c>
      <c r="E20" s="83" t="s">
        <v>3320</v>
      </c>
      <c r="F20" s="82" t="s">
        <v>224</v>
      </c>
      <c r="G20" s="95">
        <v>40</v>
      </c>
      <c r="H20" s="96" t="s">
        <v>3320</v>
      </c>
      <c r="I20" s="82">
        <v>120</v>
      </c>
      <c r="J20" s="82"/>
      <c r="K20" s="82" t="s">
        <v>3447</v>
      </c>
      <c r="L20" s="82">
        <v>115</v>
      </c>
      <c r="M20" s="82"/>
      <c r="N20" s="82"/>
      <c r="O20" s="97" t="s">
        <v>656</v>
      </c>
      <c r="P20" s="82" t="s">
        <v>656</v>
      </c>
      <c r="Q20" s="82" t="s">
        <v>3320</v>
      </c>
      <c r="R20" s="82" t="s">
        <v>3320</v>
      </c>
      <c r="S20" s="82" t="s">
        <v>3320</v>
      </c>
      <c r="T20" s="82" t="s">
        <v>3437</v>
      </c>
      <c r="U20" s="82">
        <v>2028</v>
      </c>
      <c r="V20" s="82" t="s">
        <v>3320</v>
      </c>
      <c r="W20" s="82" t="s">
        <v>3448</v>
      </c>
      <c r="X20" s="82" t="s">
        <v>3320</v>
      </c>
      <c r="Y20" s="101"/>
      <c r="Z20" s="82" t="s">
        <v>3320</v>
      </c>
      <c r="AA20" s="82" t="s">
        <v>3320</v>
      </c>
      <c r="AB20" s="82" t="s">
        <v>3449</v>
      </c>
      <c r="AC20" s="82" t="s">
        <v>3449</v>
      </c>
      <c r="AD20" s="82" t="s">
        <v>3440</v>
      </c>
      <c r="AE20" s="82" t="s">
        <v>3320</v>
      </c>
      <c r="AF20" s="82" t="s">
        <v>3449</v>
      </c>
      <c r="AG20" s="82" t="s">
        <v>3320</v>
      </c>
      <c r="AH20" s="82" t="s">
        <v>3442</v>
      </c>
      <c r="AI20" s="91" t="s">
        <v>3443</v>
      </c>
      <c r="AJ20" s="83" t="s">
        <v>3450</v>
      </c>
      <c r="AK20" s="82"/>
      <c r="AL20" s="91" t="s">
        <v>3445</v>
      </c>
    </row>
    <row r="21" spans="1:38" ht="30">
      <c r="A21" s="82">
        <v>20</v>
      </c>
      <c r="B21" s="82" t="s">
        <v>3434</v>
      </c>
      <c r="C21" s="82" t="s">
        <v>613</v>
      </c>
      <c r="D21" s="83" t="s">
        <v>3451</v>
      </c>
      <c r="E21" s="83" t="s">
        <v>3320</v>
      </c>
      <c r="F21" s="82" t="s">
        <v>224</v>
      </c>
      <c r="G21" s="95">
        <v>20</v>
      </c>
      <c r="H21" s="96" t="s">
        <v>3320</v>
      </c>
      <c r="I21" s="82">
        <v>60</v>
      </c>
      <c r="J21" s="82"/>
      <c r="K21" s="82" t="s">
        <v>3452</v>
      </c>
      <c r="L21" s="82">
        <v>115</v>
      </c>
      <c r="M21" s="82"/>
      <c r="N21" s="82"/>
      <c r="O21" s="97" t="s">
        <v>656</v>
      </c>
      <c r="P21" s="82" t="s">
        <v>656</v>
      </c>
      <c r="Q21" s="82" t="s">
        <v>3320</v>
      </c>
      <c r="R21" s="82" t="s">
        <v>3320</v>
      </c>
      <c r="S21" s="82" t="s">
        <v>3320</v>
      </c>
      <c r="T21" s="82" t="s">
        <v>3437</v>
      </c>
      <c r="U21" s="82">
        <v>2028</v>
      </c>
      <c r="V21" s="82" t="s">
        <v>3320</v>
      </c>
      <c r="W21" s="82" t="s">
        <v>3448</v>
      </c>
      <c r="X21" s="82" t="s">
        <v>3320</v>
      </c>
      <c r="Y21" s="101"/>
      <c r="Z21" s="82" t="s">
        <v>3320</v>
      </c>
      <c r="AA21" s="82" t="s">
        <v>3320</v>
      </c>
      <c r="AB21" s="82" t="s">
        <v>3449</v>
      </c>
      <c r="AC21" s="82" t="s">
        <v>3449</v>
      </c>
      <c r="AD21" s="82" t="s">
        <v>3440</v>
      </c>
      <c r="AE21" s="82" t="s">
        <v>3320</v>
      </c>
      <c r="AF21" s="82" t="s">
        <v>3449</v>
      </c>
      <c r="AG21" s="82" t="s">
        <v>3320</v>
      </c>
      <c r="AH21" s="82" t="s">
        <v>3442</v>
      </c>
      <c r="AI21" s="91" t="s">
        <v>3443</v>
      </c>
      <c r="AJ21" s="83" t="s">
        <v>3453</v>
      </c>
      <c r="AK21" s="82"/>
      <c r="AL21" s="91" t="s">
        <v>3445</v>
      </c>
    </row>
    <row r="22" spans="1:38" ht="30">
      <c r="A22" s="82">
        <v>21</v>
      </c>
      <c r="B22" s="82" t="s">
        <v>3434</v>
      </c>
      <c r="C22" s="82" t="s">
        <v>613</v>
      </c>
      <c r="D22" s="82" t="s">
        <v>3454</v>
      </c>
      <c r="E22" s="83" t="s">
        <v>3320</v>
      </c>
      <c r="F22" s="82" t="s">
        <v>224</v>
      </c>
      <c r="G22" s="95">
        <v>40</v>
      </c>
      <c r="H22" s="96" t="s">
        <v>3320</v>
      </c>
      <c r="I22" s="82">
        <v>120</v>
      </c>
      <c r="J22" s="82"/>
      <c r="K22" s="82" t="s">
        <v>3455</v>
      </c>
      <c r="L22" s="82">
        <v>115</v>
      </c>
      <c r="M22" s="82"/>
      <c r="N22" s="82"/>
      <c r="O22" s="97" t="s">
        <v>656</v>
      </c>
      <c r="P22" s="82" t="s">
        <v>656</v>
      </c>
      <c r="Q22" s="82" t="s">
        <v>3320</v>
      </c>
      <c r="R22" s="82" t="s">
        <v>3320</v>
      </c>
      <c r="S22" s="82" t="s">
        <v>3320</v>
      </c>
      <c r="T22" s="82" t="s">
        <v>3437</v>
      </c>
      <c r="U22" s="82">
        <v>2029</v>
      </c>
      <c r="V22" s="82" t="s">
        <v>3320</v>
      </c>
      <c r="W22" s="82" t="s">
        <v>3401</v>
      </c>
      <c r="X22" s="82" t="s">
        <v>3320</v>
      </c>
      <c r="Y22" s="101"/>
      <c r="Z22" s="82" t="s">
        <v>3320</v>
      </c>
      <c r="AA22" s="82" t="s">
        <v>3320</v>
      </c>
      <c r="AB22" s="82" t="s">
        <v>3449</v>
      </c>
      <c r="AC22" s="82" t="s">
        <v>3449</v>
      </c>
      <c r="AD22" s="82" t="s">
        <v>3440</v>
      </c>
      <c r="AE22" s="82" t="s">
        <v>3320</v>
      </c>
      <c r="AF22" s="82" t="s">
        <v>3449</v>
      </c>
      <c r="AG22" s="82" t="s">
        <v>3320</v>
      </c>
      <c r="AH22" s="82" t="s">
        <v>3442</v>
      </c>
      <c r="AI22" s="91" t="s">
        <v>3443</v>
      </c>
      <c r="AJ22" s="83" t="s">
        <v>3456</v>
      </c>
      <c r="AK22" s="82"/>
      <c r="AL22" s="91" t="s">
        <v>3445</v>
      </c>
    </row>
    <row r="23" spans="1:38" ht="30">
      <c r="A23" s="82">
        <v>22</v>
      </c>
      <c r="B23" s="82" t="s">
        <v>3434</v>
      </c>
      <c r="C23" s="82" t="s">
        <v>613</v>
      </c>
      <c r="D23" s="82" t="s">
        <v>3457</v>
      </c>
      <c r="E23" s="83" t="s">
        <v>3320</v>
      </c>
      <c r="F23" s="82" t="s">
        <v>224</v>
      </c>
      <c r="G23" s="95">
        <v>20</v>
      </c>
      <c r="H23" s="96" t="s">
        <v>3320</v>
      </c>
      <c r="I23" s="82">
        <v>60</v>
      </c>
      <c r="J23" s="82"/>
      <c r="K23" s="82" t="s">
        <v>3458</v>
      </c>
      <c r="L23" s="82">
        <v>115</v>
      </c>
      <c r="M23" s="82"/>
      <c r="N23" s="82"/>
      <c r="O23" s="97" t="s">
        <v>656</v>
      </c>
      <c r="P23" s="82" t="s">
        <v>656</v>
      </c>
      <c r="Q23" s="82" t="s">
        <v>3320</v>
      </c>
      <c r="R23" s="82" t="s">
        <v>3320</v>
      </c>
      <c r="S23" s="82" t="s">
        <v>3320</v>
      </c>
      <c r="T23" s="82" t="s">
        <v>3437</v>
      </c>
      <c r="U23" s="82">
        <v>2028</v>
      </c>
      <c r="V23" s="82" t="s">
        <v>3320</v>
      </c>
      <c r="W23" s="82" t="s">
        <v>3401</v>
      </c>
      <c r="X23" s="82" t="s">
        <v>3320</v>
      </c>
      <c r="Y23" s="101"/>
      <c r="Z23" s="82" t="s">
        <v>3320</v>
      </c>
      <c r="AA23" s="82" t="s">
        <v>3320</v>
      </c>
      <c r="AB23" s="82" t="s">
        <v>3449</v>
      </c>
      <c r="AC23" s="82" t="s">
        <v>3449</v>
      </c>
      <c r="AD23" s="82" t="s">
        <v>3440</v>
      </c>
      <c r="AE23" s="82" t="s">
        <v>3320</v>
      </c>
      <c r="AF23" s="82" t="s">
        <v>3449</v>
      </c>
      <c r="AG23" s="82" t="s">
        <v>3320</v>
      </c>
      <c r="AH23" s="82" t="s">
        <v>3442</v>
      </c>
      <c r="AI23" s="91" t="s">
        <v>3443</v>
      </c>
      <c r="AJ23" s="83" t="s">
        <v>3459</v>
      </c>
      <c r="AK23" s="82"/>
      <c r="AL23" s="91" t="s">
        <v>3445</v>
      </c>
    </row>
    <row r="24" spans="1:38" ht="30">
      <c r="A24" s="82">
        <v>23</v>
      </c>
      <c r="B24" s="82" t="s">
        <v>3434</v>
      </c>
      <c r="C24" s="82" t="s">
        <v>613</v>
      </c>
      <c r="D24" s="82" t="s">
        <v>3460</v>
      </c>
      <c r="E24" s="83" t="s">
        <v>3320</v>
      </c>
      <c r="F24" s="82" t="s">
        <v>224</v>
      </c>
      <c r="G24" s="95">
        <v>20</v>
      </c>
      <c r="H24" s="96" t="s">
        <v>3320</v>
      </c>
      <c r="I24" s="82">
        <v>60</v>
      </c>
      <c r="J24" s="82"/>
      <c r="K24" s="82" t="s">
        <v>3461</v>
      </c>
      <c r="L24" s="82">
        <v>115</v>
      </c>
      <c r="M24" s="82"/>
      <c r="N24" s="82"/>
      <c r="O24" s="97" t="s">
        <v>656</v>
      </c>
      <c r="P24" s="82" t="s">
        <v>656</v>
      </c>
      <c r="Q24" s="82" t="s">
        <v>3320</v>
      </c>
      <c r="R24" s="82" t="s">
        <v>3320</v>
      </c>
      <c r="S24" s="82" t="s">
        <v>3320</v>
      </c>
      <c r="T24" s="82" t="s">
        <v>3437</v>
      </c>
      <c r="U24" s="82">
        <v>2028</v>
      </c>
      <c r="V24" s="82" t="s">
        <v>3320</v>
      </c>
      <c r="W24" s="82" t="s">
        <v>3438</v>
      </c>
      <c r="X24" s="82" t="s">
        <v>3320</v>
      </c>
      <c r="Y24" s="98"/>
      <c r="Z24" s="82" t="s">
        <v>3320</v>
      </c>
      <c r="AA24" s="82" t="s">
        <v>3320</v>
      </c>
      <c r="AB24" s="83" t="s">
        <v>3462</v>
      </c>
      <c r="AC24" s="82" t="s">
        <v>3449</v>
      </c>
      <c r="AD24" s="82" t="s">
        <v>3440</v>
      </c>
      <c r="AE24" s="82" t="s">
        <v>3320</v>
      </c>
      <c r="AF24" s="82" t="s">
        <v>3449</v>
      </c>
      <c r="AG24" s="82" t="s">
        <v>3320</v>
      </c>
      <c r="AH24" s="82" t="s">
        <v>3442</v>
      </c>
      <c r="AI24" s="91" t="s">
        <v>3443</v>
      </c>
      <c r="AJ24" s="83" t="s">
        <v>3463</v>
      </c>
      <c r="AK24" s="82"/>
      <c r="AL24" s="91" t="s">
        <v>3445</v>
      </c>
    </row>
    <row r="25" spans="1:38" ht="30">
      <c r="A25" s="82">
        <v>24</v>
      </c>
      <c r="B25" s="82" t="s">
        <v>3434</v>
      </c>
      <c r="C25" s="82" t="s">
        <v>613</v>
      </c>
      <c r="D25" s="82" t="s">
        <v>3464</v>
      </c>
      <c r="E25" s="83" t="s">
        <v>3320</v>
      </c>
      <c r="F25" s="82" t="s">
        <v>224</v>
      </c>
      <c r="G25" s="95">
        <v>50</v>
      </c>
      <c r="H25" s="96" t="s">
        <v>3320</v>
      </c>
      <c r="I25" s="82">
        <v>150</v>
      </c>
      <c r="J25" s="82"/>
      <c r="K25" s="82" t="s">
        <v>3465</v>
      </c>
      <c r="L25" s="82">
        <v>115</v>
      </c>
      <c r="M25" s="82"/>
      <c r="N25" s="82"/>
      <c r="O25" s="97" t="s">
        <v>745</v>
      </c>
      <c r="P25" s="82" t="s">
        <v>599</v>
      </c>
      <c r="Q25" s="82" t="s">
        <v>3320</v>
      </c>
      <c r="R25" s="82" t="s">
        <v>3320</v>
      </c>
      <c r="S25" s="82" t="s">
        <v>3320</v>
      </c>
      <c r="T25" s="82" t="s">
        <v>3437</v>
      </c>
      <c r="U25" s="82">
        <v>2029</v>
      </c>
      <c r="V25" s="82" t="s">
        <v>3320</v>
      </c>
      <c r="W25" s="82" t="s">
        <v>3438</v>
      </c>
      <c r="X25" s="82" t="s">
        <v>3320</v>
      </c>
      <c r="Y25" s="98"/>
      <c r="Z25" s="82" t="s">
        <v>3320</v>
      </c>
      <c r="AA25" s="82" t="s">
        <v>3320</v>
      </c>
      <c r="AB25" s="83" t="s">
        <v>3440</v>
      </c>
      <c r="AC25" s="82" t="s">
        <v>3438</v>
      </c>
      <c r="AD25" s="82" t="s">
        <v>3438</v>
      </c>
      <c r="AE25" s="82" t="s">
        <v>3320</v>
      </c>
      <c r="AF25" s="82" t="s">
        <v>3449</v>
      </c>
      <c r="AG25" s="82" t="s">
        <v>3320</v>
      </c>
      <c r="AH25" s="82" t="s">
        <v>3442</v>
      </c>
      <c r="AI25" s="91" t="s">
        <v>3443</v>
      </c>
      <c r="AJ25" s="83" t="s">
        <v>3466</v>
      </c>
      <c r="AK25" s="82"/>
      <c r="AL25" s="91" t="s">
        <v>3445</v>
      </c>
    </row>
    <row r="26" spans="1:38" ht="30">
      <c r="A26" s="82">
        <v>25</v>
      </c>
      <c r="B26" s="82" t="s">
        <v>3434</v>
      </c>
      <c r="C26" s="82" t="s">
        <v>613</v>
      </c>
      <c r="D26" s="82" t="s">
        <v>3467</v>
      </c>
      <c r="E26" s="83" t="s">
        <v>3320</v>
      </c>
      <c r="F26" s="82" t="s">
        <v>63</v>
      </c>
      <c r="G26" s="95">
        <v>130</v>
      </c>
      <c r="H26" s="96" t="s">
        <v>3320</v>
      </c>
      <c r="I26" s="82">
        <v>156</v>
      </c>
      <c r="J26" s="82"/>
      <c r="K26" s="82" t="s">
        <v>3468</v>
      </c>
      <c r="L26" s="82">
        <v>230</v>
      </c>
      <c r="M26" s="82"/>
      <c r="N26" s="82"/>
      <c r="O26" s="97" t="s">
        <v>724</v>
      </c>
      <c r="P26" s="82" t="s">
        <v>790</v>
      </c>
      <c r="Q26" s="82" t="s">
        <v>3320</v>
      </c>
      <c r="R26" s="82" t="s">
        <v>3320</v>
      </c>
      <c r="S26" s="82" t="s">
        <v>3320</v>
      </c>
      <c r="T26" s="82" t="s">
        <v>3437</v>
      </c>
      <c r="U26" s="82">
        <v>2029</v>
      </c>
      <c r="V26" s="82" t="s">
        <v>3320</v>
      </c>
      <c r="W26" s="82" t="s">
        <v>3438</v>
      </c>
      <c r="X26" s="82" t="s">
        <v>3320</v>
      </c>
      <c r="Y26" s="98"/>
      <c r="Z26" s="82" t="s">
        <v>3320</v>
      </c>
      <c r="AA26" s="82" t="s">
        <v>3320</v>
      </c>
      <c r="AB26" s="83" t="s">
        <v>3449</v>
      </c>
      <c r="AC26" s="82" t="s">
        <v>3438</v>
      </c>
      <c r="AD26" s="82" t="s">
        <v>3440</v>
      </c>
      <c r="AE26" s="82" t="s">
        <v>3320</v>
      </c>
      <c r="AF26" s="82" t="s">
        <v>3449</v>
      </c>
      <c r="AG26" s="82" t="s">
        <v>3320</v>
      </c>
      <c r="AH26" s="82" t="s">
        <v>3442</v>
      </c>
      <c r="AI26" s="91" t="s">
        <v>3443</v>
      </c>
      <c r="AJ26" s="83" t="s">
        <v>3469</v>
      </c>
      <c r="AK26" s="82"/>
      <c r="AL26" s="91" t="s">
        <v>3445</v>
      </c>
    </row>
    <row r="27" spans="1:38" ht="30">
      <c r="A27" s="82">
        <v>26</v>
      </c>
      <c r="B27" s="82" t="s">
        <v>3434</v>
      </c>
      <c r="C27" s="82" t="s">
        <v>613</v>
      </c>
      <c r="D27" s="82" t="s">
        <v>3470</v>
      </c>
      <c r="E27" s="83" t="s">
        <v>3320</v>
      </c>
      <c r="F27" s="82" t="s">
        <v>63</v>
      </c>
      <c r="G27" s="95">
        <v>2000</v>
      </c>
      <c r="H27" s="96" t="s">
        <v>3320</v>
      </c>
      <c r="I27" s="82" t="s">
        <v>3471</v>
      </c>
      <c r="J27" s="82"/>
      <c r="K27" s="82" t="s">
        <v>3472</v>
      </c>
      <c r="L27" s="82">
        <v>400</v>
      </c>
      <c r="M27" s="82"/>
      <c r="N27" s="82"/>
      <c r="O27" s="97" t="s">
        <v>724</v>
      </c>
      <c r="P27" s="82" t="s">
        <v>65</v>
      </c>
      <c r="Q27" s="82" t="s">
        <v>3320</v>
      </c>
      <c r="R27" s="82" t="s">
        <v>3320</v>
      </c>
      <c r="S27" s="82" t="s">
        <v>3320</v>
      </c>
      <c r="T27" s="82" t="s">
        <v>3320</v>
      </c>
      <c r="U27" s="82" t="s">
        <v>3471</v>
      </c>
      <c r="V27" s="82" t="s">
        <v>3320</v>
      </c>
      <c r="W27" s="82" t="s">
        <v>3401</v>
      </c>
      <c r="X27" s="82" t="s">
        <v>3320</v>
      </c>
      <c r="Y27" s="101"/>
      <c r="Z27" s="82" t="s">
        <v>3320</v>
      </c>
      <c r="AA27" s="82" t="s">
        <v>3320</v>
      </c>
      <c r="AB27" s="83" t="s">
        <v>3449</v>
      </c>
      <c r="AC27" s="82" t="s">
        <v>3473</v>
      </c>
      <c r="AD27" s="82" t="s">
        <v>3473</v>
      </c>
      <c r="AE27" s="82" t="s">
        <v>3320</v>
      </c>
      <c r="AF27" s="82" t="s">
        <v>3449</v>
      </c>
      <c r="AG27" s="82" t="s">
        <v>3320</v>
      </c>
      <c r="AH27" s="82" t="s">
        <v>3442</v>
      </c>
      <c r="AI27" s="91" t="s">
        <v>3443</v>
      </c>
      <c r="AJ27" s="83" t="s">
        <v>3474</v>
      </c>
      <c r="AK27" s="82"/>
      <c r="AL27" s="91" t="s">
        <v>3445</v>
      </c>
    </row>
    <row r="28" spans="1:38" ht="90">
      <c r="A28" s="82">
        <v>27</v>
      </c>
      <c r="B28" s="102" t="s">
        <v>3475</v>
      </c>
      <c r="C28" s="102" t="s">
        <v>69</v>
      </c>
      <c r="D28" s="102" t="s">
        <v>3476</v>
      </c>
      <c r="E28" s="102" t="s">
        <v>3477</v>
      </c>
      <c r="F28" s="102" t="s">
        <v>63</v>
      </c>
      <c r="G28" s="103">
        <v>117</v>
      </c>
      <c r="H28" s="104" t="s">
        <v>3320</v>
      </c>
      <c r="I28" s="102" t="s">
        <v>3320</v>
      </c>
      <c r="J28" s="102" t="s">
        <v>3320</v>
      </c>
      <c r="K28" s="102" t="s">
        <v>3478</v>
      </c>
      <c r="L28" s="102" t="s">
        <v>3320</v>
      </c>
      <c r="M28" s="102"/>
      <c r="N28" s="102"/>
      <c r="O28" s="105" t="s">
        <v>724</v>
      </c>
      <c r="P28" s="102" t="s">
        <v>65</v>
      </c>
      <c r="Q28" s="102" t="s">
        <v>100</v>
      </c>
      <c r="R28" s="102" t="s">
        <v>3320</v>
      </c>
      <c r="S28" s="102" t="s">
        <v>3320</v>
      </c>
      <c r="T28" s="102" t="s">
        <v>3320</v>
      </c>
      <c r="U28" s="106">
        <v>47088</v>
      </c>
      <c r="V28" s="102">
        <v>380</v>
      </c>
      <c r="W28" s="102" t="s">
        <v>3479</v>
      </c>
      <c r="X28" s="102">
        <v>3313</v>
      </c>
      <c r="Y28" s="98"/>
      <c r="Z28" s="102" t="s">
        <v>3320</v>
      </c>
      <c r="AA28" s="102" t="s">
        <v>3320</v>
      </c>
      <c r="AB28" s="107" t="s">
        <v>3480</v>
      </c>
      <c r="AC28" s="82" t="s">
        <v>3320</v>
      </c>
      <c r="AD28" s="83" t="s">
        <v>3481</v>
      </c>
      <c r="AE28" s="82" t="s">
        <v>3482</v>
      </c>
      <c r="AF28" s="82" t="s">
        <v>2397</v>
      </c>
      <c r="AG28" s="82" t="s">
        <v>3320</v>
      </c>
      <c r="AH28" s="83" t="s">
        <v>3483</v>
      </c>
      <c r="AI28" s="83" t="s">
        <v>3484</v>
      </c>
      <c r="AJ28" s="83" t="s">
        <v>3485</v>
      </c>
      <c r="AK28" s="1" t="s">
        <v>3486</v>
      </c>
      <c r="AL28" s="91" t="s">
        <v>3487</v>
      </c>
    </row>
    <row r="29" spans="1:38" ht="120">
      <c r="A29" s="82">
        <v>28</v>
      </c>
      <c r="B29" s="102" t="s">
        <v>3475</v>
      </c>
      <c r="C29" s="102" t="s">
        <v>69</v>
      </c>
      <c r="D29" s="102" t="s">
        <v>3488</v>
      </c>
      <c r="E29" s="107" t="s">
        <v>2388</v>
      </c>
      <c r="F29" s="102" t="s">
        <v>63</v>
      </c>
      <c r="G29" s="103">
        <v>171</v>
      </c>
      <c r="H29" s="104" t="s">
        <v>3320</v>
      </c>
      <c r="I29" s="102" t="s">
        <v>3320</v>
      </c>
      <c r="J29" s="102" t="s">
        <v>3320</v>
      </c>
      <c r="K29" s="102" t="s">
        <v>3489</v>
      </c>
      <c r="L29" s="102" t="s">
        <v>3320</v>
      </c>
      <c r="M29" s="102"/>
      <c r="N29" s="102"/>
      <c r="O29" s="105" t="s">
        <v>724</v>
      </c>
      <c r="P29" s="102" t="s">
        <v>65</v>
      </c>
      <c r="Q29" s="102" t="s">
        <v>66</v>
      </c>
      <c r="R29" s="102" t="s">
        <v>3320</v>
      </c>
      <c r="S29" s="102" t="s">
        <v>3320</v>
      </c>
      <c r="T29" s="102" t="s">
        <v>3320</v>
      </c>
      <c r="U29" s="106">
        <v>46935</v>
      </c>
      <c r="V29" s="102">
        <v>360</v>
      </c>
      <c r="W29" s="102" t="s">
        <v>3479</v>
      </c>
      <c r="X29" s="102">
        <v>3000</v>
      </c>
      <c r="Y29" s="108"/>
      <c r="Z29" s="102" t="s">
        <v>3320</v>
      </c>
      <c r="AA29" s="102" t="s">
        <v>3320</v>
      </c>
      <c r="AB29" s="107" t="s">
        <v>3490</v>
      </c>
      <c r="AC29" s="82" t="s">
        <v>3482</v>
      </c>
      <c r="AD29" s="82" t="s">
        <v>3482</v>
      </c>
      <c r="AE29" s="82" t="s">
        <v>3482</v>
      </c>
      <c r="AF29" s="82" t="s">
        <v>3173</v>
      </c>
      <c r="AG29" s="82" t="s">
        <v>3320</v>
      </c>
      <c r="AH29" s="83" t="s">
        <v>3483</v>
      </c>
      <c r="AI29" s="83" t="s">
        <v>3484</v>
      </c>
      <c r="AJ29" s="83" t="s">
        <v>3491</v>
      </c>
      <c r="AK29" s="1" t="s">
        <v>3492</v>
      </c>
      <c r="AL29" s="91" t="s">
        <v>3487</v>
      </c>
    </row>
    <row r="30" spans="1:38" ht="150">
      <c r="A30" s="82">
        <v>29</v>
      </c>
      <c r="B30" s="102" t="s">
        <v>3475</v>
      </c>
      <c r="C30" s="102" t="s">
        <v>69</v>
      </c>
      <c r="D30" s="107" t="s">
        <v>3493</v>
      </c>
      <c r="E30" s="107" t="s">
        <v>3494</v>
      </c>
      <c r="F30" s="102" t="s">
        <v>63</v>
      </c>
      <c r="G30" s="103">
        <v>510</v>
      </c>
      <c r="H30" s="104" t="s">
        <v>3320</v>
      </c>
      <c r="I30" s="102" t="s">
        <v>3320</v>
      </c>
      <c r="J30" s="102" t="s">
        <v>3320</v>
      </c>
      <c r="K30" s="107" t="s">
        <v>3495</v>
      </c>
      <c r="L30" s="102">
        <v>400</v>
      </c>
      <c r="M30" s="102"/>
      <c r="N30" s="102"/>
      <c r="O30" s="105" t="s">
        <v>724</v>
      </c>
      <c r="P30" s="102" t="s">
        <v>65</v>
      </c>
      <c r="Q30" s="102" t="s">
        <v>854</v>
      </c>
      <c r="R30" s="102" t="s">
        <v>3320</v>
      </c>
      <c r="S30" s="102" t="s">
        <v>3320</v>
      </c>
      <c r="T30" s="102" t="s">
        <v>3320</v>
      </c>
      <c r="U30" s="106">
        <v>47300</v>
      </c>
      <c r="V30" s="102" t="s">
        <v>3496</v>
      </c>
      <c r="W30" s="102" t="s">
        <v>3497</v>
      </c>
      <c r="X30" s="102">
        <v>16000</v>
      </c>
      <c r="Y30" s="108"/>
      <c r="Z30" s="102" t="s">
        <v>3320</v>
      </c>
      <c r="AA30" s="102" t="s">
        <v>3320</v>
      </c>
      <c r="AB30" s="107" t="s">
        <v>3498</v>
      </c>
      <c r="AC30" s="83" t="s">
        <v>3499</v>
      </c>
      <c r="AD30" s="83" t="s">
        <v>3500</v>
      </c>
      <c r="AE30" s="82" t="s">
        <v>3414</v>
      </c>
      <c r="AF30" s="83" t="s">
        <v>3501</v>
      </c>
      <c r="AG30" s="82" t="s">
        <v>3320</v>
      </c>
      <c r="AH30" s="83" t="s">
        <v>3483</v>
      </c>
      <c r="AI30" s="83" t="s">
        <v>3484</v>
      </c>
      <c r="AJ30" s="83" t="s">
        <v>3502</v>
      </c>
      <c r="AK30" s="83" t="s">
        <v>3503</v>
      </c>
      <c r="AL30" s="91" t="s">
        <v>3487</v>
      </c>
    </row>
    <row r="31" spans="1:38" ht="105">
      <c r="A31" s="82">
        <v>30</v>
      </c>
      <c r="B31" s="102" t="s">
        <v>3475</v>
      </c>
      <c r="C31" s="102" t="s">
        <v>69</v>
      </c>
      <c r="D31" s="102" t="s">
        <v>3504</v>
      </c>
      <c r="E31" s="102" t="s">
        <v>3320</v>
      </c>
      <c r="F31" s="102" t="s">
        <v>224</v>
      </c>
      <c r="G31" s="103">
        <v>70</v>
      </c>
      <c r="H31" s="104" t="s">
        <v>3320</v>
      </c>
      <c r="I31" s="102" t="s">
        <v>3320</v>
      </c>
      <c r="J31" s="102" t="s">
        <v>3320</v>
      </c>
      <c r="K31" s="102" t="s">
        <v>3505</v>
      </c>
      <c r="L31" s="102">
        <v>115</v>
      </c>
      <c r="M31" s="102"/>
      <c r="N31" s="102"/>
      <c r="O31" s="105" t="s">
        <v>1802</v>
      </c>
      <c r="P31" s="102" t="s">
        <v>294</v>
      </c>
      <c r="Q31" s="102" t="s">
        <v>2240</v>
      </c>
      <c r="R31" s="102" t="s">
        <v>3320</v>
      </c>
      <c r="S31" s="102" t="s">
        <v>3320</v>
      </c>
      <c r="T31" s="102" t="s">
        <v>3320</v>
      </c>
      <c r="U31" s="106">
        <v>46905</v>
      </c>
      <c r="V31" s="102">
        <v>55</v>
      </c>
      <c r="W31" s="102" t="s">
        <v>3497</v>
      </c>
      <c r="X31" s="102">
        <v>156</v>
      </c>
      <c r="Y31" s="108"/>
      <c r="Z31" s="102" t="s">
        <v>3506</v>
      </c>
      <c r="AA31" s="102" t="s">
        <v>3320</v>
      </c>
      <c r="AB31" s="107" t="s">
        <v>3507</v>
      </c>
      <c r="AC31" s="82" t="s">
        <v>3482</v>
      </c>
      <c r="AD31" s="83" t="s">
        <v>3500</v>
      </c>
      <c r="AE31" s="82" t="s">
        <v>3482</v>
      </c>
      <c r="AF31" s="83" t="s">
        <v>3508</v>
      </c>
      <c r="AG31" s="82" t="s">
        <v>3320</v>
      </c>
      <c r="AH31" s="83" t="s">
        <v>3483</v>
      </c>
      <c r="AI31" s="83" t="s">
        <v>3484</v>
      </c>
      <c r="AJ31" s="83" t="s">
        <v>3509</v>
      </c>
      <c r="AK31" s="82" t="s">
        <v>3510</v>
      </c>
      <c r="AL31" s="91" t="s">
        <v>3487</v>
      </c>
    </row>
    <row r="32" spans="1:38" ht="45">
      <c r="A32" s="82">
        <v>31</v>
      </c>
      <c r="B32" s="82" t="s">
        <v>3511</v>
      </c>
      <c r="C32" s="82" t="s">
        <v>182</v>
      </c>
      <c r="D32" s="82" t="s">
        <v>1910</v>
      </c>
      <c r="E32" s="82" t="s">
        <v>3512</v>
      </c>
      <c r="F32" s="82" t="s">
        <v>224</v>
      </c>
      <c r="G32" s="95">
        <v>300</v>
      </c>
      <c r="H32" s="96" t="s">
        <v>3320</v>
      </c>
      <c r="I32" s="82" t="s">
        <v>3320</v>
      </c>
      <c r="J32" s="82" t="s">
        <v>3320</v>
      </c>
      <c r="K32" s="83" t="s">
        <v>3513</v>
      </c>
      <c r="L32" s="82">
        <v>400</v>
      </c>
      <c r="M32" s="82"/>
      <c r="N32" s="82"/>
      <c r="O32" s="97" t="s">
        <v>989</v>
      </c>
      <c r="P32" s="82" t="s">
        <v>1845</v>
      </c>
      <c r="Q32" s="82" t="s">
        <v>1912</v>
      </c>
      <c r="R32" s="82" t="s">
        <v>3320</v>
      </c>
      <c r="S32" s="82" t="s">
        <v>3320</v>
      </c>
      <c r="T32" s="91" t="s">
        <v>3514</v>
      </c>
      <c r="U32" s="109" t="s">
        <v>3320</v>
      </c>
      <c r="V32" s="109" t="s">
        <v>3320</v>
      </c>
      <c r="W32" s="109" t="s">
        <v>3320</v>
      </c>
      <c r="X32" s="82">
        <v>600</v>
      </c>
      <c r="Y32" s="108"/>
      <c r="Z32" s="82" t="s">
        <v>1909</v>
      </c>
      <c r="AA32" s="99">
        <v>43686</v>
      </c>
      <c r="AB32" s="83" t="s">
        <v>3515</v>
      </c>
      <c r="AC32" s="83" t="s">
        <v>3516</v>
      </c>
      <c r="AD32" s="83" t="s">
        <v>3517</v>
      </c>
      <c r="AE32" s="82" t="s">
        <v>3518</v>
      </c>
      <c r="AF32" s="82" t="s">
        <v>3320</v>
      </c>
      <c r="AG32" s="82" t="s">
        <v>3320</v>
      </c>
      <c r="AH32" s="82"/>
      <c r="AI32" s="82"/>
      <c r="AJ32" s="82"/>
      <c r="AK32" s="82" t="s">
        <v>3320</v>
      </c>
      <c r="AL32" s="91" t="s">
        <v>3519</v>
      </c>
    </row>
    <row r="33" spans="1:38" ht="45">
      <c r="A33" s="82">
        <v>32</v>
      </c>
      <c r="B33" s="82" t="s">
        <v>3511</v>
      </c>
      <c r="C33" s="82" t="s">
        <v>182</v>
      </c>
      <c r="D33" s="82" t="s">
        <v>3520</v>
      </c>
      <c r="E33" s="82" t="s">
        <v>3521</v>
      </c>
      <c r="F33" s="82" t="s">
        <v>224</v>
      </c>
      <c r="G33" s="95">
        <v>250</v>
      </c>
      <c r="H33" s="96" t="s">
        <v>3320</v>
      </c>
      <c r="I33" s="82" t="s">
        <v>3320</v>
      </c>
      <c r="J33" s="82" t="s">
        <v>3320</v>
      </c>
      <c r="K33" s="83" t="s">
        <v>3513</v>
      </c>
      <c r="L33" s="82">
        <v>400</v>
      </c>
      <c r="M33" s="82"/>
      <c r="N33" s="82"/>
      <c r="O33" s="97" t="s">
        <v>950</v>
      </c>
      <c r="P33" s="82" t="s">
        <v>259</v>
      </c>
      <c r="Q33" s="82" t="s">
        <v>3522</v>
      </c>
      <c r="R33" s="82" t="s">
        <v>3320</v>
      </c>
      <c r="S33" s="82" t="s">
        <v>3320</v>
      </c>
      <c r="T33" s="91" t="s">
        <v>3523</v>
      </c>
      <c r="U33" s="109" t="s">
        <v>3320</v>
      </c>
      <c r="V33" s="109" t="s">
        <v>3320</v>
      </c>
      <c r="W33" s="109" t="s">
        <v>3320</v>
      </c>
      <c r="X33" s="82">
        <v>500</v>
      </c>
      <c r="Y33" s="108"/>
      <c r="Z33" s="82" t="s">
        <v>3524</v>
      </c>
      <c r="AA33" s="99">
        <v>43717</v>
      </c>
      <c r="AB33" s="83" t="s">
        <v>3525</v>
      </c>
      <c r="AC33" s="83" t="s">
        <v>3526</v>
      </c>
      <c r="AD33" s="83" t="s">
        <v>3527</v>
      </c>
      <c r="AE33" s="83" t="s">
        <v>3350</v>
      </c>
      <c r="AF33" s="82" t="s">
        <v>3320</v>
      </c>
      <c r="AG33" s="82" t="s">
        <v>3320</v>
      </c>
      <c r="AH33" s="82"/>
      <c r="AI33" s="82"/>
      <c r="AJ33" s="82"/>
      <c r="AK33" s="82" t="s">
        <v>3320</v>
      </c>
      <c r="AL33" s="91" t="s">
        <v>3519</v>
      </c>
    </row>
    <row r="34" spans="1:38" ht="45">
      <c r="A34" s="82">
        <v>33</v>
      </c>
      <c r="B34" s="82" t="s">
        <v>3511</v>
      </c>
      <c r="C34" s="82" t="s">
        <v>182</v>
      </c>
      <c r="D34" s="82" t="s">
        <v>1902</v>
      </c>
      <c r="E34" s="82" t="s">
        <v>3528</v>
      </c>
      <c r="F34" s="82" t="s">
        <v>224</v>
      </c>
      <c r="G34" s="95">
        <v>85</v>
      </c>
      <c r="H34" s="96" t="s">
        <v>3320</v>
      </c>
      <c r="I34" s="82" t="s">
        <v>3320</v>
      </c>
      <c r="J34" s="82" t="s">
        <v>3320</v>
      </c>
      <c r="K34" s="82" t="s">
        <v>3529</v>
      </c>
      <c r="L34" s="82">
        <v>115</v>
      </c>
      <c r="M34" s="82"/>
      <c r="N34" s="82"/>
      <c r="O34" s="97" t="s">
        <v>989</v>
      </c>
      <c r="P34" s="82" t="s">
        <v>1845</v>
      </c>
      <c r="Q34" s="82" t="s">
        <v>1845</v>
      </c>
      <c r="R34" s="82" t="s">
        <v>3320</v>
      </c>
      <c r="S34" s="82" t="s">
        <v>3320</v>
      </c>
      <c r="T34" s="91" t="s">
        <v>3530</v>
      </c>
      <c r="U34" s="109" t="s">
        <v>3320</v>
      </c>
      <c r="V34" s="109" t="s">
        <v>3320</v>
      </c>
      <c r="W34" s="109" t="s">
        <v>3320</v>
      </c>
      <c r="X34" s="82">
        <v>170</v>
      </c>
      <c r="Y34" s="98"/>
      <c r="Z34" s="82" t="s">
        <v>3531</v>
      </c>
      <c r="AA34" s="82" t="s">
        <v>3531</v>
      </c>
      <c r="AB34" s="83" t="s">
        <v>3531</v>
      </c>
      <c r="AC34" s="83" t="s">
        <v>3532</v>
      </c>
      <c r="AD34" s="83" t="s">
        <v>3517</v>
      </c>
      <c r="AE34" s="83" t="s">
        <v>3533</v>
      </c>
      <c r="AF34" s="82" t="s">
        <v>3320</v>
      </c>
      <c r="AG34" s="82" t="s">
        <v>3320</v>
      </c>
      <c r="AH34" s="82"/>
      <c r="AI34" s="82"/>
      <c r="AJ34" s="82"/>
      <c r="AK34" s="82" t="s">
        <v>3320</v>
      </c>
      <c r="AL34" s="91" t="s">
        <v>3519</v>
      </c>
    </row>
    <row r="35" spans="1:38" ht="45">
      <c r="A35" s="82">
        <v>34</v>
      </c>
      <c r="B35" s="82" t="s">
        <v>3511</v>
      </c>
      <c r="C35" s="82" t="s">
        <v>182</v>
      </c>
      <c r="D35" s="82" t="s">
        <v>3534</v>
      </c>
      <c r="E35" s="82" t="s">
        <v>3535</v>
      </c>
      <c r="F35" s="82" t="s">
        <v>224</v>
      </c>
      <c r="G35" s="95">
        <v>150</v>
      </c>
      <c r="H35" s="96" t="s">
        <v>3320</v>
      </c>
      <c r="I35" s="82" t="s">
        <v>3320</v>
      </c>
      <c r="J35" s="82" t="s">
        <v>3320</v>
      </c>
      <c r="K35" s="82" t="s">
        <v>3536</v>
      </c>
      <c r="L35" s="82">
        <v>230</v>
      </c>
      <c r="M35" s="82"/>
      <c r="N35" s="82"/>
      <c r="O35" s="97" t="s">
        <v>989</v>
      </c>
      <c r="P35" s="82" t="s">
        <v>1845</v>
      </c>
      <c r="Q35" s="82" t="s">
        <v>1875</v>
      </c>
      <c r="R35" s="82" t="s">
        <v>3320</v>
      </c>
      <c r="S35" s="82" t="s">
        <v>3320</v>
      </c>
      <c r="T35" s="91" t="s">
        <v>3537</v>
      </c>
      <c r="U35" s="109" t="s">
        <v>3320</v>
      </c>
      <c r="V35" s="109" t="s">
        <v>3320</v>
      </c>
      <c r="W35" s="109" t="s">
        <v>3320</v>
      </c>
      <c r="X35" s="82">
        <v>300</v>
      </c>
      <c r="Y35" s="108"/>
      <c r="Z35" s="82" t="s">
        <v>3538</v>
      </c>
      <c r="AA35" s="99">
        <v>43655</v>
      </c>
      <c r="AB35" s="83" t="s">
        <v>3539</v>
      </c>
      <c r="AC35" s="83" t="s">
        <v>3540</v>
      </c>
      <c r="AD35" s="83" t="s">
        <v>3541</v>
      </c>
      <c r="AE35" s="83" t="s">
        <v>3542</v>
      </c>
      <c r="AF35" s="82" t="s">
        <v>3320</v>
      </c>
      <c r="AG35" s="82" t="s">
        <v>3320</v>
      </c>
      <c r="AH35" s="82"/>
      <c r="AI35" s="82"/>
      <c r="AJ35" s="82"/>
      <c r="AK35" s="82" t="s">
        <v>3320</v>
      </c>
      <c r="AL35" s="91" t="s">
        <v>3519</v>
      </c>
    </row>
    <row r="36" spans="1:38" ht="30">
      <c r="A36" s="82">
        <v>35</v>
      </c>
      <c r="B36" s="82" t="s">
        <v>3511</v>
      </c>
      <c r="C36" s="82" t="s">
        <v>182</v>
      </c>
      <c r="D36" s="82" t="s">
        <v>3543</v>
      </c>
      <c r="E36" s="82" t="s">
        <v>3544</v>
      </c>
      <c r="F36" s="82" t="s">
        <v>224</v>
      </c>
      <c r="G36" s="95">
        <v>50</v>
      </c>
      <c r="H36" s="96" t="s">
        <v>3320</v>
      </c>
      <c r="I36" s="82" t="s">
        <v>3320</v>
      </c>
      <c r="J36" s="82" t="s">
        <v>3320</v>
      </c>
      <c r="K36" s="82" t="s">
        <v>3545</v>
      </c>
      <c r="L36" s="82">
        <v>115</v>
      </c>
      <c r="M36" s="82"/>
      <c r="N36" s="82"/>
      <c r="O36" s="97" t="s">
        <v>745</v>
      </c>
      <c r="P36" s="82" t="s">
        <v>383</v>
      </c>
      <c r="Q36" s="82" t="s">
        <v>3546</v>
      </c>
      <c r="R36" s="82" t="s">
        <v>3320</v>
      </c>
      <c r="S36" s="82" t="s">
        <v>3320</v>
      </c>
      <c r="T36" s="91" t="s">
        <v>3547</v>
      </c>
      <c r="U36" s="109" t="s">
        <v>3320</v>
      </c>
      <c r="V36" s="109" t="s">
        <v>3320</v>
      </c>
      <c r="W36" s="109" t="s">
        <v>3320</v>
      </c>
      <c r="X36" s="82">
        <v>126</v>
      </c>
      <c r="Y36" s="98"/>
      <c r="Z36" s="82" t="s">
        <v>3548</v>
      </c>
      <c r="AA36" s="99">
        <v>43773</v>
      </c>
      <c r="AB36" s="83" t="s">
        <v>3549</v>
      </c>
      <c r="AC36" s="83" t="s">
        <v>3550</v>
      </c>
      <c r="AD36" s="83" t="s">
        <v>3551</v>
      </c>
      <c r="AE36" s="83" t="s">
        <v>3350</v>
      </c>
      <c r="AF36" s="82" t="s">
        <v>3320</v>
      </c>
      <c r="AG36" s="82" t="s">
        <v>3320</v>
      </c>
      <c r="AH36" s="82"/>
      <c r="AI36" s="82"/>
      <c r="AJ36" s="82"/>
      <c r="AK36" s="82" t="s">
        <v>3320</v>
      </c>
      <c r="AL36" s="91" t="s">
        <v>3519</v>
      </c>
    </row>
    <row r="37" spans="1:38" ht="30">
      <c r="A37" s="82">
        <v>36</v>
      </c>
      <c r="B37" s="82" t="s">
        <v>3511</v>
      </c>
      <c r="C37" s="82" t="s">
        <v>182</v>
      </c>
      <c r="D37" s="82" t="s">
        <v>3552</v>
      </c>
      <c r="E37" s="82" t="s">
        <v>3553</v>
      </c>
      <c r="F37" s="82" t="s">
        <v>224</v>
      </c>
      <c r="G37" s="95">
        <v>100</v>
      </c>
      <c r="H37" s="96" t="s">
        <v>3320</v>
      </c>
      <c r="I37" s="82" t="s">
        <v>3320</v>
      </c>
      <c r="J37" s="82" t="s">
        <v>3320</v>
      </c>
      <c r="K37" s="82" t="s">
        <v>3554</v>
      </c>
      <c r="L37" s="82">
        <v>230</v>
      </c>
      <c r="M37" s="82"/>
      <c r="N37" s="82"/>
      <c r="O37" s="97" t="s">
        <v>745</v>
      </c>
      <c r="P37" s="82" t="s">
        <v>383</v>
      </c>
      <c r="Q37" s="82" t="s">
        <v>3555</v>
      </c>
      <c r="R37" s="82" t="s">
        <v>3320</v>
      </c>
      <c r="S37" s="82" t="s">
        <v>3320</v>
      </c>
      <c r="T37" s="91" t="s">
        <v>3556</v>
      </c>
      <c r="U37" s="109" t="s">
        <v>3320</v>
      </c>
      <c r="V37" s="109" t="s">
        <v>3320</v>
      </c>
      <c r="W37" s="109" t="s">
        <v>3320</v>
      </c>
      <c r="X37" s="82">
        <v>200</v>
      </c>
      <c r="Y37" s="98"/>
      <c r="Z37" s="82" t="s">
        <v>3557</v>
      </c>
      <c r="AA37" s="99">
        <v>43606</v>
      </c>
      <c r="AB37" s="83" t="s">
        <v>3558</v>
      </c>
      <c r="AC37" s="83" t="s">
        <v>3550</v>
      </c>
      <c r="AD37" s="83" t="s">
        <v>3334</v>
      </c>
      <c r="AE37" s="83" t="s">
        <v>3334</v>
      </c>
      <c r="AF37" s="82" t="s">
        <v>3320</v>
      </c>
      <c r="AG37" s="82" t="s">
        <v>3320</v>
      </c>
      <c r="AH37" s="82"/>
      <c r="AI37" s="82"/>
      <c r="AJ37" s="82"/>
      <c r="AK37" s="82" t="s">
        <v>3320</v>
      </c>
      <c r="AL37" s="91" t="s">
        <v>3519</v>
      </c>
    </row>
    <row r="38" spans="1:38" ht="30">
      <c r="A38" s="82">
        <v>37</v>
      </c>
      <c r="B38" s="82" t="s">
        <v>3511</v>
      </c>
      <c r="C38" s="82" t="s">
        <v>182</v>
      </c>
      <c r="D38" s="82" t="s">
        <v>3559</v>
      </c>
      <c r="E38" s="82" t="s">
        <v>3560</v>
      </c>
      <c r="F38" s="82" t="s">
        <v>224</v>
      </c>
      <c r="G38" s="95">
        <v>100</v>
      </c>
      <c r="H38" s="96" t="s">
        <v>3320</v>
      </c>
      <c r="I38" s="82" t="s">
        <v>3320</v>
      </c>
      <c r="J38" s="82" t="s">
        <v>3320</v>
      </c>
      <c r="K38" s="82" t="s">
        <v>3554</v>
      </c>
      <c r="L38" s="82">
        <v>115</v>
      </c>
      <c r="M38" s="82"/>
      <c r="N38" s="82"/>
      <c r="O38" s="97" t="s">
        <v>745</v>
      </c>
      <c r="P38" s="82" t="s">
        <v>599</v>
      </c>
      <c r="Q38" s="82" t="s">
        <v>3561</v>
      </c>
      <c r="R38" s="82" t="s">
        <v>3320</v>
      </c>
      <c r="S38" s="82" t="s">
        <v>3320</v>
      </c>
      <c r="T38" s="82" t="s">
        <v>3562</v>
      </c>
      <c r="U38" s="109" t="s">
        <v>3320</v>
      </c>
      <c r="V38" s="109" t="s">
        <v>3320</v>
      </c>
      <c r="W38" s="109" t="s">
        <v>3320</v>
      </c>
      <c r="X38" s="82">
        <v>315</v>
      </c>
      <c r="Y38" s="98"/>
      <c r="Z38" s="82" t="s">
        <v>3563</v>
      </c>
      <c r="AA38" s="99">
        <v>43682</v>
      </c>
      <c r="AB38" s="83" t="s">
        <v>3564</v>
      </c>
      <c r="AC38" s="83" t="s">
        <v>3550</v>
      </c>
      <c r="AD38" s="83" t="s">
        <v>3334</v>
      </c>
      <c r="AE38" s="83" t="s">
        <v>3350</v>
      </c>
      <c r="AF38" s="82" t="s">
        <v>3320</v>
      </c>
      <c r="AG38" s="82" t="s">
        <v>3320</v>
      </c>
      <c r="AH38" s="82"/>
      <c r="AI38" s="82"/>
      <c r="AJ38" s="82"/>
      <c r="AK38" s="82" t="s">
        <v>3320</v>
      </c>
      <c r="AL38" s="91" t="s">
        <v>3519</v>
      </c>
    </row>
    <row r="39" spans="1:38" ht="105">
      <c r="A39" s="82">
        <v>38</v>
      </c>
      <c r="B39" s="82" t="s">
        <v>3565</v>
      </c>
      <c r="C39" s="82" t="s">
        <v>182</v>
      </c>
      <c r="D39" s="83">
        <v>1</v>
      </c>
      <c r="E39" s="82" t="s">
        <v>3566</v>
      </c>
      <c r="F39" s="83" t="s">
        <v>224</v>
      </c>
      <c r="G39" s="84">
        <v>200</v>
      </c>
      <c r="H39" s="96" t="s">
        <v>3566</v>
      </c>
      <c r="I39" s="110">
        <v>40</v>
      </c>
      <c r="J39" s="82" t="s">
        <v>3320</v>
      </c>
      <c r="K39" s="83" t="s">
        <v>3567</v>
      </c>
      <c r="L39" s="82" t="s">
        <v>3568</v>
      </c>
      <c r="M39" s="82"/>
      <c r="N39" s="82"/>
      <c r="O39" s="82" t="s">
        <v>736</v>
      </c>
      <c r="P39" s="83" t="s">
        <v>3569</v>
      </c>
      <c r="Q39" s="83" t="s">
        <v>3570</v>
      </c>
      <c r="R39" s="82" t="s">
        <v>3320</v>
      </c>
      <c r="S39" s="82" t="s">
        <v>3320</v>
      </c>
      <c r="T39" s="109" t="s">
        <v>3320</v>
      </c>
      <c r="U39" s="109" t="s">
        <v>3320</v>
      </c>
      <c r="V39" s="109" t="s">
        <v>3320</v>
      </c>
      <c r="W39" s="111" t="s">
        <v>3571</v>
      </c>
      <c r="X39" s="83">
        <v>600</v>
      </c>
      <c r="Y39" s="93"/>
      <c r="Z39" s="82" t="s">
        <v>3320</v>
      </c>
      <c r="AA39" s="82" t="s">
        <v>3320</v>
      </c>
      <c r="AB39" s="82" t="s">
        <v>3320</v>
      </c>
      <c r="AC39" s="82" t="s">
        <v>3320</v>
      </c>
      <c r="AD39" s="82" t="s">
        <v>3320</v>
      </c>
      <c r="AE39" s="82" t="s">
        <v>3320</v>
      </c>
      <c r="AF39" s="82" t="s">
        <v>3320</v>
      </c>
      <c r="AG39" s="82" t="s">
        <v>3320</v>
      </c>
      <c r="AH39" s="111" t="s">
        <v>3572</v>
      </c>
      <c r="AI39" s="90" t="s">
        <v>3573</v>
      </c>
      <c r="AJ39" s="82" t="s">
        <v>3574</v>
      </c>
      <c r="AK39" s="82" t="s">
        <v>3320</v>
      </c>
      <c r="AL39" s="91" t="s">
        <v>3575</v>
      </c>
    </row>
    <row r="40" spans="1:38" ht="75">
      <c r="A40" s="82">
        <v>39</v>
      </c>
      <c r="B40" s="82" t="s">
        <v>3565</v>
      </c>
      <c r="C40" s="82" t="s">
        <v>182</v>
      </c>
      <c r="D40" s="83">
        <v>2</v>
      </c>
      <c r="E40" s="82" t="s">
        <v>3566</v>
      </c>
      <c r="F40" s="83" t="s">
        <v>224</v>
      </c>
      <c r="G40" s="84">
        <v>100</v>
      </c>
      <c r="H40" s="96" t="s">
        <v>3566</v>
      </c>
      <c r="I40" s="110">
        <v>20</v>
      </c>
      <c r="J40" s="82" t="s">
        <v>3320</v>
      </c>
      <c r="K40" s="83" t="s">
        <v>3576</v>
      </c>
      <c r="L40" s="82"/>
      <c r="M40" s="82"/>
      <c r="N40" s="82"/>
      <c r="O40" s="82" t="s">
        <v>724</v>
      </c>
      <c r="P40" s="83" t="s">
        <v>790</v>
      </c>
      <c r="Q40" s="83" t="s">
        <v>3577</v>
      </c>
      <c r="R40" s="82" t="s">
        <v>3320</v>
      </c>
      <c r="S40" s="82"/>
      <c r="T40" s="109" t="s">
        <v>3320</v>
      </c>
      <c r="U40" s="109" t="s">
        <v>3320</v>
      </c>
      <c r="V40" s="109" t="s">
        <v>3320</v>
      </c>
      <c r="W40" s="83" t="s">
        <v>3578</v>
      </c>
      <c r="X40" s="83">
        <v>740</v>
      </c>
      <c r="Y40" s="93"/>
      <c r="Z40" s="82" t="s">
        <v>3320</v>
      </c>
      <c r="AA40" s="82" t="s">
        <v>3320</v>
      </c>
      <c r="AB40" s="82" t="s">
        <v>3320</v>
      </c>
      <c r="AC40" s="82" t="s">
        <v>3320</v>
      </c>
      <c r="AD40" s="82" t="s">
        <v>3320</v>
      </c>
      <c r="AE40" s="82" t="s">
        <v>3320</v>
      </c>
      <c r="AF40" s="82" t="s">
        <v>3320</v>
      </c>
      <c r="AG40" s="82" t="s">
        <v>3320</v>
      </c>
      <c r="AH40" s="111" t="s">
        <v>3572</v>
      </c>
      <c r="AI40" s="90" t="s">
        <v>3573</v>
      </c>
      <c r="AJ40" s="82" t="s">
        <v>3574</v>
      </c>
      <c r="AK40" s="82" t="s">
        <v>3320</v>
      </c>
      <c r="AL40" s="91" t="s">
        <v>3575</v>
      </c>
    </row>
    <row r="41" spans="1:38" ht="90">
      <c r="A41" s="82">
        <v>40</v>
      </c>
      <c r="B41" s="82" t="s">
        <v>3565</v>
      </c>
      <c r="C41" s="82" t="s">
        <v>182</v>
      </c>
      <c r="D41" s="83">
        <v>3</v>
      </c>
      <c r="E41" s="82" t="s">
        <v>3566</v>
      </c>
      <c r="F41" s="83" t="s">
        <v>224</v>
      </c>
      <c r="G41" s="110">
        <v>200</v>
      </c>
      <c r="H41" s="96" t="s">
        <v>3566</v>
      </c>
      <c r="I41" s="110">
        <v>40</v>
      </c>
      <c r="J41" s="82" t="s">
        <v>3320</v>
      </c>
      <c r="K41" s="83" t="s">
        <v>3579</v>
      </c>
      <c r="L41" s="82"/>
      <c r="M41" s="82"/>
      <c r="N41" s="82"/>
      <c r="O41" s="82" t="s">
        <v>724</v>
      </c>
      <c r="P41" s="83" t="s">
        <v>3580</v>
      </c>
      <c r="Q41" s="83" t="s">
        <v>3581</v>
      </c>
      <c r="R41" s="82" t="s">
        <v>3320</v>
      </c>
      <c r="S41" s="82"/>
      <c r="T41" s="109" t="s">
        <v>3320</v>
      </c>
      <c r="U41" s="109" t="s">
        <v>3320</v>
      </c>
      <c r="V41" s="109" t="s">
        <v>3320</v>
      </c>
      <c r="W41" s="83" t="s">
        <v>3582</v>
      </c>
      <c r="X41" s="83">
        <v>872</v>
      </c>
      <c r="Y41" s="93"/>
      <c r="Z41" s="82" t="s">
        <v>3320</v>
      </c>
      <c r="AA41" s="82" t="s">
        <v>3320</v>
      </c>
      <c r="AB41" s="82" t="s">
        <v>3320</v>
      </c>
      <c r="AC41" s="82" t="s">
        <v>3320</v>
      </c>
      <c r="AD41" s="82" t="s">
        <v>3320</v>
      </c>
      <c r="AE41" s="82" t="s">
        <v>3320</v>
      </c>
      <c r="AF41" s="82" t="s">
        <v>3320</v>
      </c>
      <c r="AG41" s="82" t="s">
        <v>3320</v>
      </c>
      <c r="AH41" s="111" t="s">
        <v>3572</v>
      </c>
      <c r="AI41" s="90" t="s">
        <v>3573</v>
      </c>
      <c r="AJ41" s="82" t="s">
        <v>3574</v>
      </c>
      <c r="AK41" s="82" t="s">
        <v>3320</v>
      </c>
      <c r="AL41" s="91" t="s">
        <v>3575</v>
      </c>
    </row>
    <row r="42" spans="1:38" ht="90">
      <c r="A42" s="82">
        <v>41</v>
      </c>
      <c r="B42" s="82" t="s">
        <v>3565</v>
      </c>
      <c r="C42" s="82" t="s">
        <v>182</v>
      </c>
      <c r="D42" s="83">
        <v>4</v>
      </c>
      <c r="E42" s="82" t="s">
        <v>3566</v>
      </c>
      <c r="F42" s="83" t="s">
        <v>224</v>
      </c>
      <c r="G42" s="110">
        <v>100</v>
      </c>
      <c r="H42" s="96" t="s">
        <v>3566</v>
      </c>
      <c r="I42" s="110">
        <v>20</v>
      </c>
      <c r="J42" s="82" t="s">
        <v>3320</v>
      </c>
      <c r="K42" s="83" t="s">
        <v>3583</v>
      </c>
      <c r="L42" s="82"/>
      <c r="M42" s="82"/>
      <c r="N42" s="82"/>
      <c r="O42" s="82" t="s">
        <v>724</v>
      </c>
      <c r="P42" s="83" t="s">
        <v>3580</v>
      </c>
      <c r="Q42" s="83" t="s">
        <v>3581</v>
      </c>
      <c r="R42" s="82" t="s">
        <v>3320</v>
      </c>
      <c r="S42" s="82"/>
      <c r="T42" s="109" t="s">
        <v>3320</v>
      </c>
      <c r="U42" s="109" t="s">
        <v>3320</v>
      </c>
      <c r="V42" s="109" t="s">
        <v>3320</v>
      </c>
      <c r="W42" s="83" t="s">
        <v>3582</v>
      </c>
      <c r="X42" s="83">
        <v>3550</v>
      </c>
      <c r="Y42" s="93"/>
      <c r="Z42" s="82" t="s">
        <v>3320</v>
      </c>
      <c r="AA42" s="82" t="s">
        <v>3320</v>
      </c>
      <c r="AB42" s="82" t="s">
        <v>3320</v>
      </c>
      <c r="AC42" s="82" t="s">
        <v>3320</v>
      </c>
      <c r="AD42" s="82" t="s">
        <v>3320</v>
      </c>
      <c r="AE42" s="82" t="s">
        <v>3320</v>
      </c>
      <c r="AF42" s="82" t="s">
        <v>3320</v>
      </c>
      <c r="AG42" s="82" t="s">
        <v>3320</v>
      </c>
      <c r="AH42" s="111" t="s">
        <v>3572</v>
      </c>
      <c r="AI42" s="90" t="s">
        <v>3573</v>
      </c>
      <c r="AJ42" s="82" t="s">
        <v>3574</v>
      </c>
      <c r="AK42" s="82" t="s">
        <v>3320</v>
      </c>
      <c r="AL42" s="91" t="s">
        <v>3575</v>
      </c>
    </row>
    <row r="43" spans="1:38" ht="45">
      <c r="A43" s="82">
        <v>42</v>
      </c>
      <c r="B43" s="82" t="s">
        <v>3565</v>
      </c>
      <c r="C43" s="82" t="s">
        <v>182</v>
      </c>
      <c r="D43" s="83">
        <v>5</v>
      </c>
      <c r="E43" s="82" t="s">
        <v>3566</v>
      </c>
      <c r="F43" s="83" t="s">
        <v>224</v>
      </c>
      <c r="G43" s="84">
        <v>100</v>
      </c>
      <c r="H43" s="96" t="s">
        <v>3566</v>
      </c>
      <c r="I43" s="110">
        <v>20</v>
      </c>
      <c r="J43" s="82" t="s">
        <v>3320</v>
      </c>
      <c r="K43" s="83" t="s">
        <v>3584</v>
      </c>
      <c r="L43" s="82"/>
      <c r="M43" s="82"/>
      <c r="N43" s="82"/>
      <c r="O43" s="82" t="s">
        <v>736</v>
      </c>
      <c r="P43" s="83" t="s">
        <v>3585</v>
      </c>
      <c r="Q43" s="83" t="s">
        <v>3586</v>
      </c>
      <c r="R43" s="82" t="s">
        <v>3320</v>
      </c>
      <c r="S43" s="82"/>
      <c r="T43" s="109" t="s">
        <v>3320</v>
      </c>
      <c r="U43" s="109" t="s">
        <v>3320</v>
      </c>
      <c r="V43" s="109" t="s">
        <v>3320</v>
      </c>
      <c r="W43" s="83" t="s">
        <v>3587</v>
      </c>
      <c r="X43" s="83">
        <v>320</v>
      </c>
      <c r="Y43" s="93"/>
      <c r="Z43" s="82" t="s">
        <v>3320</v>
      </c>
      <c r="AA43" s="82" t="s">
        <v>3320</v>
      </c>
      <c r="AB43" s="82" t="s">
        <v>3320</v>
      </c>
      <c r="AC43" s="82" t="s">
        <v>3320</v>
      </c>
      <c r="AD43" s="82" t="s">
        <v>3320</v>
      </c>
      <c r="AE43" s="82" t="s">
        <v>3320</v>
      </c>
      <c r="AF43" s="82" t="s">
        <v>3320</v>
      </c>
      <c r="AG43" s="82" t="s">
        <v>3320</v>
      </c>
      <c r="AH43" s="111" t="s">
        <v>3572</v>
      </c>
      <c r="AI43" s="90" t="s">
        <v>3573</v>
      </c>
      <c r="AJ43" s="82" t="s">
        <v>3574</v>
      </c>
      <c r="AK43" s="82" t="s">
        <v>3320</v>
      </c>
      <c r="AL43" s="91" t="s">
        <v>3575</v>
      </c>
    </row>
    <row r="44" spans="1:38" ht="75">
      <c r="A44" s="82">
        <v>43</v>
      </c>
      <c r="B44" s="82" t="s">
        <v>3565</v>
      </c>
      <c r="C44" s="82" t="s">
        <v>182</v>
      </c>
      <c r="D44" s="83">
        <v>6</v>
      </c>
      <c r="E44" s="82" t="s">
        <v>3566</v>
      </c>
      <c r="F44" s="83" t="s">
        <v>224</v>
      </c>
      <c r="G44" s="84">
        <v>100</v>
      </c>
      <c r="H44" s="96" t="s">
        <v>3566</v>
      </c>
      <c r="I44" s="110">
        <v>20</v>
      </c>
      <c r="J44" s="82" t="s">
        <v>3320</v>
      </c>
      <c r="K44" s="83" t="s">
        <v>3588</v>
      </c>
      <c r="L44" s="82"/>
      <c r="M44" s="82"/>
      <c r="N44" s="82"/>
      <c r="O44" s="82" t="s">
        <v>724</v>
      </c>
      <c r="P44" s="83" t="s">
        <v>3589</v>
      </c>
      <c r="Q44" s="83" t="s">
        <v>3590</v>
      </c>
      <c r="R44" s="82" t="s">
        <v>3320</v>
      </c>
      <c r="S44" s="82"/>
      <c r="T44" s="109" t="s">
        <v>3320</v>
      </c>
      <c r="U44" s="109" t="s">
        <v>3320</v>
      </c>
      <c r="V44" s="109" t="s">
        <v>3320</v>
      </c>
      <c r="W44" s="83" t="s">
        <v>3587</v>
      </c>
      <c r="X44" s="83">
        <v>2800</v>
      </c>
      <c r="Y44" s="93"/>
      <c r="Z44" s="82" t="s">
        <v>3320</v>
      </c>
      <c r="AA44" s="82" t="s">
        <v>3320</v>
      </c>
      <c r="AB44" s="82" t="s">
        <v>3320</v>
      </c>
      <c r="AC44" s="82" t="s">
        <v>3320</v>
      </c>
      <c r="AD44" s="82" t="s">
        <v>3320</v>
      </c>
      <c r="AE44" s="82" t="s">
        <v>3320</v>
      </c>
      <c r="AF44" s="82" t="s">
        <v>3320</v>
      </c>
      <c r="AG44" s="82" t="s">
        <v>3320</v>
      </c>
      <c r="AH44" s="111" t="s">
        <v>3572</v>
      </c>
      <c r="AI44" s="90" t="s">
        <v>3573</v>
      </c>
      <c r="AJ44" s="82" t="s">
        <v>3574</v>
      </c>
      <c r="AK44" s="82" t="s">
        <v>3320</v>
      </c>
      <c r="AL44" s="91" t="s">
        <v>3575</v>
      </c>
    </row>
    <row r="45" spans="1:38" ht="45">
      <c r="A45" s="82">
        <v>44</v>
      </c>
      <c r="B45" s="82" t="s">
        <v>3565</v>
      </c>
      <c r="C45" s="82" t="s">
        <v>182</v>
      </c>
      <c r="D45" s="83">
        <v>7</v>
      </c>
      <c r="E45" s="82" t="s">
        <v>3566</v>
      </c>
      <c r="F45" s="83" t="s">
        <v>224</v>
      </c>
      <c r="G45" s="110">
        <v>100</v>
      </c>
      <c r="H45" s="96" t="s">
        <v>3566</v>
      </c>
      <c r="I45" s="110">
        <v>20</v>
      </c>
      <c r="J45" s="82" t="s">
        <v>3320</v>
      </c>
      <c r="K45" s="83" t="s">
        <v>3591</v>
      </c>
      <c r="L45" s="82"/>
      <c r="M45" s="82"/>
      <c r="N45" s="82"/>
      <c r="O45" s="82" t="s">
        <v>736</v>
      </c>
      <c r="P45" s="82" t="s">
        <v>3344</v>
      </c>
      <c r="Q45" s="111" t="s">
        <v>3592</v>
      </c>
      <c r="R45" s="82" t="s">
        <v>3320</v>
      </c>
      <c r="S45" s="82"/>
      <c r="T45" s="109" t="s">
        <v>3320</v>
      </c>
      <c r="U45" s="109" t="s">
        <v>3320</v>
      </c>
      <c r="V45" s="109" t="s">
        <v>3320</v>
      </c>
      <c r="W45" s="111" t="s">
        <v>3571</v>
      </c>
      <c r="X45" s="111">
        <v>250</v>
      </c>
      <c r="Y45" s="112"/>
      <c r="Z45" s="82" t="s">
        <v>3320</v>
      </c>
      <c r="AA45" s="82" t="s">
        <v>3320</v>
      </c>
      <c r="AB45" s="82" t="s">
        <v>3320</v>
      </c>
      <c r="AC45" s="82" t="s">
        <v>3320</v>
      </c>
      <c r="AD45" s="82" t="s">
        <v>3320</v>
      </c>
      <c r="AE45" s="82" t="s">
        <v>3320</v>
      </c>
      <c r="AF45" s="82" t="s">
        <v>3320</v>
      </c>
      <c r="AG45" s="82" t="s">
        <v>3320</v>
      </c>
      <c r="AH45" s="111" t="s">
        <v>3572</v>
      </c>
      <c r="AI45" s="90" t="s">
        <v>3573</v>
      </c>
      <c r="AJ45" s="82" t="s">
        <v>3574</v>
      </c>
      <c r="AK45" s="82" t="s">
        <v>3320</v>
      </c>
      <c r="AL45" s="91" t="s">
        <v>3575</v>
      </c>
    </row>
    <row r="46" spans="1:38" ht="90">
      <c r="A46" s="82">
        <v>45</v>
      </c>
      <c r="B46" s="82" t="s">
        <v>3565</v>
      </c>
      <c r="C46" s="82" t="s">
        <v>182</v>
      </c>
      <c r="D46" s="83">
        <v>8</v>
      </c>
      <c r="E46" s="82" t="s">
        <v>3566</v>
      </c>
      <c r="F46" s="83" t="s">
        <v>224</v>
      </c>
      <c r="G46" s="110">
        <v>200</v>
      </c>
      <c r="H46" s="96" t="s">
        <v>3566</v>
      </c>
      <c r="I46" s="110">
        <v>40</v>
      </c>
      <c r="J46" s="82" t="s">
        <v>3320</v>
      </c>
      <c r="K46" s="111" t="s">
        <v>3593</v>
      </c>
      <c r="L46" s="82"/>
      <c r="M46" s="82"/>
      <c r="N46" s="82"/>
      <c r="O46" s="82" t="s">
        <v>736</v>
      </c>
      <c r="P46" s="111" t="s">
        <v>3585</v>
      </c>
      <c r="Q46" s="111" t="s">
        <v>3594</v>
      </c>
      <c r="R46" s="82" t="s">
        <v>3320</v>
      </c>
      <c r="S46" s="82"/>
      <c r="T46" s="109" t="s">
        <v>3320</v>
      </c>
      <c r="U46" s="109" t="s">
        <v>3320</v>
      </c>
      <c r="V46" s="109" t="s">
        <v>3320</v>
      </c>
      <c r="W46" s="83" t="s">
        <v>3582</v>
      </c>
      <c r="X46" s="111">
        <v>2000</v>
      </c>
      <c r="Y46" s="112"/>
      <c r="Z46" s="82" t="s">
        <v>3320</v>
      </c>
      <c r="AA46" s="82" t="s">
        <v>3320</v>
      </c>
      <c r="AB46" s="82" t="s">
        <v>3320</v>
      </c>
      <c r="AC46" s="82" t="s">
        <v>3320</v>
      </c>
      <c r="AD46" s="82" t="s">
        <v>3320</v>
      </c>
      <c r="AE46" s="82" t="s">
        <v>3320</v>
      </c>
      <c r="AF46" s="82" t="s">
        <v>3320</v>
      </c>
      <c r="AG46" s="82" t="s">
        <v>3320</v>
      </c>
      <c r="AH46" s="111" t="s">
        <v>3572</v>
      </c>
      <c r="AI46" s="90" t="s">
        <v>3573</v>
      </c>
      <c r="AJ46" s="82" t="s">
        <v>3574</v>
      </c>
      <c r="AK46" s="82" t="s">
        <v>3320</v>
      </c>
      <c r="AL46" s="91" t="s">
        <v>3575</v>
      </c>
    </row>
    <row r="47" spans="1:38" ht="60">
      <c r="A47" s="82">
        <v>46</v>
      </c>
      <c r="B47" s="82" t="s">
        <v>3565</v>
      </c>
      <c r="C47" s="82" t="s">
        <v>182</v>
      </c>
      <c r="D47" s="83">
        <v>9</v>
      </c>
      <c r="E47" s="82" t="s">
        <v>3566</v>
      </c>
      <c r="F47" s="83" t="s">
        <v>224</v>
      </c>
      <c r="G47" s="84">
        <v>150</v>
      </c>
      <c r="H47" s="96" t="s">
        <v>3566</v>
      </c>
      <c r="I47" s="110">
        <v>30</v>
      </c>
      <c r="J47" s="82" t="s">
        <v>3320</v>
      </c>
      <c r="K47" s="83" t="s">
        <v>3595</v>
      </c>
      <c r="L47" s="82"/>
      <c r="M47" s="82"/>
      <c r="N47" s="82"/>
      <c r="O47" s="82" t="s">
        <v>745</v>
      </c>
      <c r="P47" s="83" t="s">
        <v>3596</v>
      </c>
      <c r="Q47" s="83" t="s">
        <v>3597</v>
      </c>
      <c r="R47" s="82" t="s">
        <v>3320</v>
      </c>
      <c r="S47" s="82"/>
      <c r="T47" s="109" t="s">
        <v>3320</v>
      </c>
      <c r="U47" s="109" t="s">
        <v>3320</v>
      </c>
      <c r="V47" s="109" t="s">
        <v>3320</v>
      </c>
      <c r="W47" s="83" t="s">
        <v>3578</v>
      </c>
      <c r="X47" s="83">
        <v>350</v>
      </c>
      <c r="Y47" s="93"/>
      <c r="Z47" s="82" t="s">
        <v>3320</v>
      </c>
      <c r="AA47" s="82" t="s">
        <v>3320</v>
      </c>
      <c r="AB47" s="82" t="s">
        <v>3320</v>
      </c>
      <c r="AC47" s="82" t="s">
        <v>3320</v>
      </c>
      <c r="AD47" s="82" t="s">
        <v>3320</v>
      </c>
      <c r="AE47" s="82" t="s">
        <v>3320</v>
      </c>
      <c r="AF47" s="82" t="s">
        <v>3320</v>
      </c>
      <c r="AG47" s="82" t="s">
        <v>3320</v>
      </c>
      <c r="AH47" s="111" t="s">
        <v>3572</v>
      </c>
      <c r="AI47" s="90" t="s">
        <v>3573</v>
      </c>
      <c r="AJ47" s="82" t="s">
        <v>3574</v>
      </c>
      <c r="AK47" s="82" t="s">
        <v>3320</v>
      </c>
      <c r="AL47" s="91" t="s">
        <v>3575</v>
      </c>
    </row>
    <row r="48" spans="1:38" ht="45">
      <c r="A48" s="82">
        <v>47</v>
      </c>
      <c r="B48" s="82" t="s">
        <v>3565</v>
      </c>
      <c r="C48" s="82" t="s">
        <v>182</v>
      </c>
      <c r="D48" s="83">
        <v>10</v>
      </c>
      <c r="E48" s="82" t="s">
        <v>3566</v>
      </c>
      <c r="F48" s="83" t="s">
        <v>3598</v>
      </c>
      <c r="G48" s="84">
        <v>200</v>
      </c>
      <c r="H48" s="96" t="s">
        <v>3566</v>
      </c>
      <c r="I48" s="110">
        <v>40</v>
      </c>
      <c r="J48" s="82" t="s">
        <v>3320</v>
      </c>
      <c r="K48" s="83" t="s">
        <v>3599</v>
      </c>
      <c r="L48" s="82"/>
      <c r="M48" s="82"/>
      <c r="N48" s="82"/>
      <c r="O48" s="97" t="s">
        <v>1319</v>
      </c>
      <c r="P48" s="83" t="s">
        <v>1319</v>
      </c>
      <c r="Q48" s="83" t="s">
        <v>3600</v>
      </c>
      <c r="R48" s="82" t="s">
        <v>3320</v>
      </c>
      <c r="S48" s="82"/>
      <c r="T48" s="109" t="s">
        <v>3320</v>
      </c>
      <c r="U48" s="109" t="s">
        <v>3320</v>
      </c>
      <c r="V48" s="109" t="s">
        <v>3320</v>
      </c>
      <c r="W48" s="83" t="s">
        <v>3578</v>
      </c>
      <c r="X48" s="83">
        <v>623</v>
      </c>
      <c r="Y48" s="93"/>
      <c r="Z48" s="82" t="s">
        <v>3320</v>
      </c>
      <c r="AA48" s="82" t="s">
        <v>3320</v>
      </c>
      <c r="AB48" s="82" t="s">
        <v>3320</v>
      </c>
      <c r="AC48" s="82" t="s">
        <v>3320</v>
      </c>
      <c r="AD48" s="82" t="s">
        <v>3320</v>
      </c>
      <c r="AE48" s="82" t="s">
        <v>3320</v>
      </c>
      <c r="AF48" s="82" t="s">
        <v>3320</v>
      </c>
      <c r="AG48" s="82" t="s">
        <v>3320</v>
      </c>
      <c r="AH48" s="111" t="s">
        <v>3572</v>
      </c>
      <c r="AI48" s="90" t="s">
        <v>3573</v>
      </c>
      <c r="AJ48" s="82" t="s">
        <v>3574</v>
      </c>
      <c r="AK48" s="82" t="s">
        <v>3320</v>
      </c>
      <c r="AL48" s="91" t="s">
        <v>3575</v>
      </c>
    </row>
    <row r="49" spans="1:38" ht="90">
      <c r="A49" s="82">
        <v>48</v>
      </c>
      <c r="B49" s="82" t="s">
        <v>3565</v>
      </c>
      <c r="C49" s="82" t="s">
        <v>182</v>
      </c>
      <c r="D49" s="83">
        <v>11</v>
      </c>
      <c r="E49" s="82" t="s">
        <v>3566</v>
      </c>
      <c r="F49" s="83" t="s">
        <v>224</v>
      </c>
      <c r="G49" s="110">
        <v>200</v>
      </c>
      <c r="H49" s="96" t="s">
        <v>3566</v>
      </c>
      <c r="I49" s="110">
        <v>40</v>
      </c>
      <c r="J49" s="82" t="s">
        <v>3320</v>
      </c>
      <c r="K49" s="83" t="s">
        <v>3579</v>
      </c>
      <c r="L49" s="82"/>
      <c r="M49" s="82"/>
      <c r="N49" s="82"/>
      <c r="O49" s="82" t="s">
        <v>724</v>
      </c>
      <c r="P49" s="83" t="s">
        <v>3580</v>
      </c>
      <c r="Q49" s="83" t="s">
        <v>3581</v>
      </c>
      <c r="R49" s="82" t="s">
        <v>3320</v>
      </c>
      <c r="S49" s="82"/>
      <c r="T49" s="109" t="s">
        <v>3320</v>
      </c>
      <c r="U49" s="109" t="s">
        <v>3320</v>
      </c>
      <c r="V49" s="109" t="s">
        <v>3320</v>
      </c>
      <c r="W49" s="83" t="s">
        <v>3582</v>
      </c>
      <c r="X49" s="83">
        <v>2000</v>
      </c>
      <c r="Y49" s="93"/>
      <c r="Z49" s="82" t="s">
        <v>3320</v>
      </c>
      <c r="AA49" s="82" t="s">
        <v>3320</v>
      </c>
      <c r="AB49" s="82" t="s">
        <v>3320</v>
      </c>
      <c r="AC49" s="82" t="s">
        <v>3320</v>
      </c>
      <c r="AD49" s="82" t="s">
        <v>3320</v>
      </c>
      <c r="AE49" s="82" t="s">
        <v>3320</v>
      </c>
      <c r="AF49" s="82" t="s">
        <v>3320</v>
      </c>
      <c r="AG49" s="82" t="s">
        <v>3320</v>
      </c>
      <c r="AH49" s="111" t="s">
        <v>3572</v>
      </c>
      <c r="AI49" s="90" t="s">
        <v>3573</v>
      </c>
      <c r="AJ49" s="82" t="s">
        <v>3574</v>
      </c>
      <c r="AK49" s="82" t="s">
        <v>3320</v>
      </c>
      <c r="AL49" s="91" t="s">
        <v>3575</v>
      </c>
    </row>
    <row r="50" spans="1:38" ht="90">
      <c r="A50" s="82">
        <v>49</v>
      </c>
      <c r="B50" s="82" t="s">
        <v>3565</v>
      </c>
      <c r="C50" s="82" t="s">
        <v>182</v>
      </c>
      <c r="D50" s="83">
        <v>12</v>
      </c>
      <c r="E50" s="82" t="s">
        <v>3566</v>
      </c>
      <c r="F50" s="83" t="s">
        <v>224</v>
      </c>
      <c r="G50" s="110">
        <v>200</v>
      </c>
      <c r="H50" s="96" t="s">
        <v>3566</v>
      </c>
      <c r="I50" s="110">
        <v>40</v>
      </c>
      <c r="J50" s="82" t="s">
        <v>3320</v>
      </c>
      <c r="K50" s="83" t="s">
        <v>3601</v>
      </c>
      <c r="L50" s="82"/>
      <c r="M50" s="82"/>
      <c r="N50" s="82"/>
      <c r="O50" s="82" t="s">
        <v>724</v>
      </c>
      <c r="P50" s="83" t="s">
        <v>3580</v>
      </c>
      <c r="Q50" s="83" t="s">
        <v>3581</v>
      </c>
      <c r="R50" s="82" t="s">
        <v>3320</v>
      </c>
      <c r="S50" s="82"/>
      <c r="T50" s="109" t="s">
        <v>3320</v>
      </c>
      <c r="U50" s="109" t="s">
        <v>3320</v>
      </c>
      <c r="V50" s="109" t="s">
        <v>3320</v>
      </c>
      <c r="W50" s="83" t="s">
        <v>3582</v>
      </c>
      <c r="X50" s="83">
        <v>2900</v>
      </c>
      <c r="Y50" s="93"/>
      <c r="Z50" s="82" t="s">
        <v>3320</v>
      </c>
      <c r="AA50" s="82" t="s">
        <v>3320</v>
      </c>
      <c r="AB50" s="82" t="s">
        <v>3320</v>
      </c>
      <c r="AC50" s="82" t="s">
        <v>3320</v>
      </c>
      <c r="AD50" s="82" t="s">
        <v>3320</v>
      </c>
      <c r="AE50" s="82" t="s">
        <v>3320</v>
      </c>
      <c r="AF50" s="82" t="s">
        <v>3320</v>
      </c>
      <c r="AG50" s="82" t="s">
        <v>3320</v>
      </c>
      <c r="AH50" s="111" t="s">
        <v>3572</v>
      </c>
      <c r="AI50" s="90" t="s">
        <v>3573</v>
      </c>
      <c r="AJ50" s="82" t="s">
        <v>3574</v>
      </c>
      <c r="AK50" s="82" t="s">
        <v>3320</v>
      </c>
      <c r="AL50" s="91" t="s">
        <v>3575</v>
      </c>
    </row>
    <row r="51" spans="1:38" ht="45">
      <c r="A51" s="82">
        <v>50</v>
      </c>
      <c r="B51" s="82" t="s">
        <v>3565</v>
      </c>
      <c r="C51" s="82" t="s">
        <v>182</v>
      </c>
      <c r="D51" s="83">
        <v>13</v>
      </c>
      <c r="E51" s="82" t="s">
        <v>3566</v>
      </c>
      <c r="F51" s="83" t="s">
        <v>224</v>
      </c>
      <c r="G51" s="110">
        <v>200</v>
      </c>
      <c r="H51" s="96" t="s">
        <v>3566</v>
      </c>
      <c r="I51" s="110">
        <v>40</v>
      </c>
      <c r="J51" s="82" t="s">
        <v>3320</v>
      </c>
      <c r="K51" s="83" t="s">
        <v>3602</v>
      </c>
      <c r="L51" s="82"/>
      <c r="M51" s="82"/>
      <c r="N51" s="82"/>
      <c r="O51" s="82" t="s">
        <v>745</v>
      </c>
      <c r="P51" s="83" t="s">
        <v>3603</v>
      </c>
      <c r="Q51" s="83" t="s">
        <v>3604</v>
      </c>
      <c r="R51" s="82" t="s">
        <v>3320</v>
      </c>
      <c r="S51" s="82"/>
      <c r="T51" s="109" t="s">
        <v>3320</v>
      </c>
      <c r="U51" s="109" t="s">
        <v>3320</v>
      </c>
      <c r="V51" s="109" t="s">
        <v>3320</v>
      </c>
      <c r="W51" s="83" t="s">
        <v>3578</v>
      </c>
      <c r="X51" s="83">
        <v>1500</v>
      </c>
      <c r="Y51" s="93"/>
      <c r="Z51" s="82" t="s">
        <v>3320</v>
      </c>
      <c r="AA51" s="82" t="s">
        <v>3320</v>
      </c>
      <c r="AB51" s="82" t="s">
        <v>3320</v>
      </c>
      <c r="AC51" s="82" t="s">
        <v>3320</v>
      </c>
      <c r="AD51" s="82" t="s">
        <v>3320</v>
      </c>
      <c r="AE51" s="82" t="s">
        <v>3320</v>
      </c>
      <c r="AF51" s="82" t="s">
        <v>3320</v>
      </c>
      <c r="AG51" s="82" t="s">
        <v>3320</v>
      </c>
      <c r="AH51" s="111" t="s">
        <v>3572</v>
      </c>
      <c r="AI51" s="90" t="s">
        <v>3573</v>
      </c>
      <c r="AJ51" s="82" t="s">
        <v>3574</v>
      </c>
      <c r="AK51" s="82" t="s">
        <v>3320</v>
      </c>
      <c r="AL51" s="91" t="s">
        <v>3575</v>
      </c>
    </row>
    <row r="52" spans="1:38" ht="90">
      <c r="A52" s="82">
        <v>51</v>
      </c>
      <c r="B52" s="82" t="s">
        <v>3565</v>
      </c>
      <c r="C52" s="82" t="s">
        <v>182</v>
      </c>
      <c r="D52" s="83">
        <v>14</v>
      </c>
      <c r="E52" s="82" t="s">
        <v>3566</v>
      </c>
      <c r="F52" s="83" t="s">
        <v>224</v>
      </c>
      <c r="G52" s="110">
        <v>200</v>
      </c>
      <c r="H52" s="96" t="s">
        <v>3566</v>
      </c>
      <c r="I52" s="110">
        <v>40</v>
      </c>
      <c r="J52" s="82" t="s">
        <v>3320</v>
      </c>
      <c r="K52" s="83" t="s">
        <v>3605</v>
      </c>
      <c r="L52" s="82"/>
      <c r="M52" s="82"/>
      <c r="N52" s="82"/>
      <c r="O52" s="82" t="s">
        <v>745</v>
      </c>
      <c r="P52" s="83" t="s">
        <v>3603</v>
      </c>
      <c r="Q52" s="83" t="s">
        <v>3606</v>
      </c>
      <c r="R52" s="82" t="s">
        <v>3320</v>
      </c>
      <c r="S52" s="82"/>
      <c r="T52" s="109" t="s">
        <v>3320</v>
      </c>
      <c r="U52" s="109" t="s">
        <v>3320</v>
      </c>
      <c r="V52" s="109" t="s">
        <v>3320</v>
      </c>
      <c r="W52" s="83" t="s">
        <v>3582</v>
      </c>
      <c r="X52" s="83">
        <v>1000</v>
      </c>
      <c r="Y52" s="93"/>
      <c r="Z52" s="82" t="s">
        <v>3320</v>
      </c>
      <c r="AA52" s="82" t="s">
        <v>3320</v>
      </c>
      <c r="AB52" s="82" t="s">
        <v>3320</v>
      </c>
      <c r="AC52" s="82" t="s">
        <v>3320</v>
      </c>
      <c r="AD52" s="82" t="s">
        <v>3320</v>
      </c>
      <c r="AE52" s="82" t="s">
        <v>3320</v>
      </c>
      <c r="AF52" s="82" t="s">
        <v>3320</v>
      </c>
      <c r="AG52" s="82" t="s">
        <v>3320</v>
      </c>
      <c r="AH52" s="111" t="s">
        <v>3572</v>
      </c>
      <c r="AI52" s="90" t="s">
        <v>3573</v>
      </c>
      <c r="AJ52" s="82" t="s">
        <v>3574</v>
      </c>
      <c r="AK52" s="82" t="s">
        <v>3320</v>
      </c>
      <c r="AL52" s="91" t="s">
        <v>3575</v>
      </c>
    </row>
    <row r="53" spans="1:38" ht="120">
      <c r="A53" s="82">
        <v>52</v>
      </c>
      <c r="B53" s="82" t="s">
        <v>3565</v>
      </c>
      <c r="C53" s="82" t="s">
        <v>182</v>
      </c>
      <c r="D53" s="83">
        <v>15</v>
      </c>
      <c r="E53" s="82" t="s">
        <v>3566</v>
      </c>
      <c r="F53" s="83" t="s">
        <v>224</v>
      </c>
      <c r="G53" s="84">
        <v>200</v>
      </c>
      <c r="H53" s="96" t="s">
        <v>3566</v>
      </c>
      <c r="I53" s="110">
        <v>40</v>
      </c>
      <c r="J53" s="82" t="s">
        <v>3320</v>
      </c>
      <c r="K53" s="83" t="s">
        <v>3607</v>
      </c>
      <c r="L53" s="82"/>
      <c r="M53" s="82"/>
      <c r="N53" s="82"/>
      <c r="O53" s="97" t="s">
        <v>1319</v>
      </c>
      <c r="P53" s="83" t="s">
        <v>1319</v>
      </c>
      <c r="Q53" s="83" t="s">
        <v>3600</v>
      </c>
      <c r="R53" s="82" t="s">
        <v>3320</v>
      </c>
      <c r="S53" s="82"/>
      <c r="T53" s="109" t="s">
        <v>3320</v>
      </c>
      <c r="U53" s="109" t="s">
        <v>3320</v>
      </c>
      <c r="V53" s="109" t="s">
        <v>3320</v>
      </c>
      <c r="W53" s="83" t="s">
        <v>3587</v>
      </c>
      <c r="X53" s="83">
        <v>900</v>
      </c>
      <c r="Y53" s="93"/>
      <c r="Z53" s="82" t="s">
        <v>3320</v>
      </c>
      <c r="AA53" s="82" t="s">
        <v>3320</v>
      </c>
      <c r="AB53" s="82" t="s">
        <v>3320</v>
      </c>
      <c r="AC53" s="82" t="s">
        <v>3320</v>
      </c>
      <c r="AD53" s="82" t="s">
        <v>3320</v>
      </c>
      <c r="AE53" s="82" t="s">
        <v>3320</v>
      </c>
      <c r="AF53" s="82" t="s">
        <v>3320</v>
      </c>
      <c r="AG53" s="82" t="s">
        <v>3320</v>
      </c>
      <c r="AH53" s="111" t="s">
        <v>3572</v>
      </c>
      <c r="AI53" s="90" t="s">
        <v>3573</v>
      </c>
      <c r="AJ53" s="82" t="s">
        <v>3574</v>
      </c>
      <c r="AK53" s="82" t="s">
        <v>3320</v>
      </c>
      <c r="AL53" s="91" t="s">
        <v>3575</v>
      </c>
    </row>
    <row r="54" spans="1:38" ht="45">
      <c r="A54" s="82">
        <v>53</v>
      </c>
      <c r="B54" s="82" t="s">
        <v>3565</v>
      </c>
      <c r="C54" s="82" t="s">
        <v>182</v>
      </c>
      <c r="D54" s="83">
        <v>16</v>
      </c>
      <c r="E54" s="82" t="s">
        <v>3566</v>
      </c>
      <c r="F54" s="83" t="s">
        <v>224</v>
      </c>
      <c r="G54" s="84">
        <v>100</v>
      </c>
      <c r="H54" s="96" t="s">
        <v>3566</v>
      </c>
      <c r="I54" s="110">
        <v>20</v>
      </c>
      <c r="J54" s="82" t="s">
        <v>3320</v>
      </c>
      <c r="K54" s="82" t="s">
        <v>3608</v>
      </c>
      <c r="L54" s="82"/>
      <c r="M54" s="82"/>
      <c r="N54" s="82"/>
      <c r="O54" s="82" t="s">
        <v>724</v>
      </c>
      <c r="P54" s="83" t="s">
        <v>3589</v>
      </c>
      <c r="Q54" s="83" t="s">
        <v>3609</v>
      </c>
      <c r="R54" s="82" t="s">
        <v>3320</v>
      </c>
      <c r="S54" s="82"/>
      <c r="T54" s="109" t="s">
        <v>3320</v>
      </c>
      <c r="U54" s="109" t="s">
        <v>3320</v>
      </c>
      <c r="V54" s="109" t="s">
        <v>3320</v>
      </c>
      <c r="W54" s="83" t="s">
        <v>3587</v>
      </c>
      <c r="X54" s="83">
        <v>280</v>
      </c>
      <c r="Y54" s="93"/>
      <c r="Z54" s="82" t="s">
        <v>3320</v>
      </c>
      <c r="AA54" s="82" t="s">
        <v>3320</v>
      </c>
      <c r="AB54" s="82" t="s">
        <v>3320</v>
      </c>
      <c r="AC54" s="82" t="s">
        <v>3320</v>
      </c>
      <c r="AD54" s="82" t="s">
        <v>3320</v>
      </c>
      <c r="AE54" s="82" t="s">
        <v>3320</v>
      </c>
      <c r="AF54" s="82" t="s">
        <v>3320</v>
      </c>
      <c r="AG54" s="82" t="s">
        <v>3320</v>
      </c>
      <c r="AH54" s="111" t="s">
        <v>3572</v>
      </c>
      <c r="AI54" s="90" t="s">
        <v>3573</v>
      </c>
      <c r="AJ54" s="82" t="s">
        <v>3574</v>
      </c>
      <c r="AK54" s="82" t="s">
        <v>3320</v>
      </c>
      <c r="AL54" s="91" t="s">
        <v>3575</v>
      </c>
    </row>
    <row r="55" spans="1:38" ht="45">
      <c r="A55" s="82">
        <v>54</v>
      </c>
      <c r="B55" s="82" t="s">
        <v>3565</v>
      </c>
      <c r="C55" s="82" t="s">
        <v>182</v>
      </c>
      <c r="D55" s="83">
        <v>17</v>
      </c>
      <c r="E55" s="82" t="s">
        <v>3566</v>
      </c>
      <c r="F55" s="83" t="s">
        <v>224</v>
      </c>
      <c r="G55" s="84">
        <v>200</v>
      </c>
      <c r="H55" s="96" t="s">
        <v>3566</v>
      </c>
      <c r="I55" s="110">
        <v>40</v>
      </c>
      <c r="J55" s="82" t="s">
        <v>3320</v>
      </c>
      <c r="K55" s="83" t="s">
        <v>3610</v>
      </c>
      <c r="L55" s="82"/>
      <c r="M55" s="82"/>
      <c r="N55" s="82"/>
      <c r="O55" s="82" t="s">
        <v>724</v>
      </c>
      <c r="P55" s="83" t="s">
        <v>3580</v>
      </c>
      <c r="Q55" s="82" t="s">
        <v>3611</v>
      </c>
      <c r="R55" s="82" t="s">
        <v>3320</v>
      </c>
      <c r="S55" s="82"/>
      <c r="T55" s="109" t="s">
        <v>3320</v>
      </c>
      <c r="U55" s="109" t="s">
        <v>3320</v>
      </c>
      <c r="V55" s="109" t="s">
        <v>3320</v>
      </c>
      <c r="W55" s="83" t="s">
        <v>3587</v>
      </c>
      <c r="X55" s="83">
        <v>1500</v>
      </c>
      <c r="Y55" s="93"/>
      <c r="Z55" s="82" t="s">
        <v>3320</v>
      </c>
      <c r="AA55" s="82" t="s">
        <v>3320</v>
      </c>
      <c r="AB55" s="82" t="s">
        <v>3320</v>
      </c>
      <c r="AC55" s="82" t="s">
        <v>3320</v>
      </c>
      <c r="AD55" s="82" t="s">
        <v>3320</v>
      </c>
      <c r="AE55" s="82" t="s">
        <v>3320</v>
      </c>
      <c r="AF55" s="82" t="s">
        <v>3320</v>
      </c>
      <c r="AG55" s="82" t="s">
        <v>3320</v>
      </c>
      <c r="AH55" s="111" t="s">
        <v>3572</v>
      </c>
      <c r="AI55" s="90" t="s">
        <v>3573</v>
      </c>
      <c r="AJ55" s="82" t="s">
        <v>3574</v>
      </c>
      <c r="AK55" s="82" t="s">
        <v>3320</v>
      </c>
      <c r="AL55" s="91" t="s">
        <v>3575</v>
      </c>
    </row>
    <row r="56" spans="1:38" ht="75">
      <c r="A56" s="82">
        <v>55</v>
      </c>
      <c r="B56" s="82" t="s">
        <v>3565</v>
      </c>
      <c r="C56" s="82" t="s">
        <v>182</v>
      </c>
      <c r="D56" s="83">
        <v>18</v>
      </c>
      <c r="E56" s="82" t="s">
        <v>3566</v>
      </c>
      <c r="F56" s="83" t="s">
        <v>224</v>
      </c>
      <c r="G56" s="84">
        <v>100</v>
      </c>
      <c r="H56" s="96" t="s">
        <v>3566</v>
      </c>
      <c r="I56" s="110">
        <v>20</v>
      </c>
      <c r="J56" s="82" t="s">
        <v>3320</v>
      </c>
      <c r="K56" s="83" t="s">
        <v>3612</v>
      </c>
      <c r="L56" s="82"/>
      <c r="M56" s="82"/>
      <c r="N56" s="82"/>
      <c r="O56" s="82" t="s">
        <v>724</v>
      </c>
      <c r="P56" s="83" t="s">
        <v>790</v>
      </c>
      <c r="Q56" s="82" t="s">
        <v>3613</v>
      </c>
      <c r="R56" s="82" t="s">
        <v>3320</v>
      </c>
      <c r="S56" s="82"/>
      <c r="T56" s="109" t="s">
        <v>3320</v>
      </c>
      <c r="U56" s="109" t="s">
        <v>3320</v>
      </c>
      <c r="V56" s="109" t="s">
        <v>3320</v>
      </c>
      <c r="W56" s="83" t="s">
        <v>3614</v>
      </c>
      <c r="X56" s="82">
        <v>400</v>
      </c>
      <c r="Y56" s="93"/>
      <c r="Z56" s="82" t="s">
        <v>3320</v>
      </c>
      <c r="AA56" s="82" t="s">
        <v>3320</v>
      </c>
      <c r="AB56" s="82" t="s">
        <v>3320</v>
      </c>
      <c r="AC56" s="82" t="s">
        <v>3320</v>
      </c>
      <c r="AD56" s="82" t="s">
        <v>3320</v>
      </c>
      <c r="AE56" s="82" t="s">
        <v>3320</v>
      </c>
      <c r="AF56" s="82" t="s">
        <v>3320</v>
      </c>
      <c r="AG56" s="82" t="s">
        <v>3320</v>
      </c>
      <c r="AH56" s="111" t="s">
        <v>3572</v>
      </c>
      <c r="AI56" s="90" t="s">
        <v>3573</v>
      </c>
      <c r="AJ56" s="82" t="s">
        <v>3574</v>
      </c>
      <c r="AK56" s="82" t="s">
        <v>3320</v>
      </c>
      <c r="AL56" s="91" t="s">
        <v>3575</v>
      </c>
    </row>
    <row r="57" spans="1:38" ht="45">
      <c r="A57" s="82">
        <v>56</v>
      </c>
      <c r="B57" s="82" t="s">
        <v>3565</v>
      </c>
      <c r="C57" s="82" t="s">
        <v>182</v>
      </c>
      <c r="D57" s="83">
        <v>19</v>
      </c>
      <c r="E57" s="82" t="s">
        <v>3566</v>
      </c>
      <c r="F57" s="83" t="s">
        <v>224</v>
      </c>
      <c r="G57" s="84">
        <v>100</v>
      </c>
      <c r="H57" s="96" t="s">
        <v>3566</v>
      </c>
      <c r="I57" s="110">
        <v>20</v>
      </c>
      <c r="J57" s="82" t="s">
        <v>3320</v>
      </c>
      <c r="K57" s="83" t="s">
        <v>3615</v>
      </c>
      <c r="L57" s="82"/>
      <c r="M57" s="82"/>
      <c r="N57" s="82"/>
      <c r="O57" s="82" t="s">
        <v>724</v>
      </c>
      <c r="P57" s="83" t="s">
        <v>790</v>
      </c>
      <c r="Q57" s="83" t="s">
        <v>3616</v>
      </c>
      <c r="R57" s="82" t="s">
        <v>3320</v>
      </c>
      <c r="S57" s="82"/>
      <c r="T57" s="109" t="s">
        <v>3320</v>
      </c>
      <c r="U57" s="109" t="s">
        <v>3320</v>
      </c>
      <c r="V57" s="109" t="s">
        <v>3320</v>
      </c>
      <c r="W57" s="83" t="s">
        <v>3587</v>
      </c>
      <c r="X57" s="83">
        <v>300</v>
      </c>
      <c r="Y57" s="93"/>
      <c r="Z57" s="82" t="s">
        <v>3320</v>
      </c>
      <c r="AA57" s="82" t="s">
        <v>3320</v>
      </c>
      <c r="AB57" s="82" t="s">
        <v>3320</v>
      </c>
      <c r="AC57" s="82" t="s">
        <v>3320</v>
      </c>
      <c r="AD57" s="82" t="s">
        <v>3320</v>
      </c>
      <c r="AE57" s="82" t="s">
        <v>3320</v>
      </c>
      <c r="AF57" s="82" t="s">
        <v>3320</v>
      </c>
      <c r="AG57" s="82" t="s">
        <v>3320</v>
      </c>
      <c r="AH57" s="111" t="s">
        <v>3572</v>
      </c>
      <c r="AI57" s="90" t="s">
        <v>3573</v>
      </c>
      <c r="AJ57" s="82" t="s">
        <v>3574</v>
      </c>
      <c r="AK57" s="82" t="s">
        <v>3320</v>
      </c>
      <c r="AL57" s="91" t="s">
        <v>3575</v>
      </c>
    </row>
    <row r="58" spans="1:38" ht="45">
      <c r="A58" s="82">
        <v>57</v>
      </c>
      <c r="B58" s="82" t="s">
        <v>3565</v>
      </c>
      <c r="C58" s="82" t="s">
        <v>182</v>
      </c>
      <c r="D58" s="83">
        <v>20</v>
      </c>
      <c r="E58" s="82" t="s">
        <v>3566</v>
      </c>
      <c r="F58" s="83" t="s">
        <v>224</v>
      </c>
      <c r="G58" s="84">
        <v>200</v>
      </c>
      <c r="H58" s="96" t="s">
        <v>3566</v>
      </c>
      <c r="I58" s="110">
        <v>40</v>
      </c>
      <c r="J58" s="82" t="s">
        <v>3320</v>
      </c>
      <c r="K58" s="83" t="s">
        <v>3617</v>
      </c>
      <c r="L58" s="82"/>
      <c r="M58" s="82"/>
      <c r="N58" s="82"/>
      <c r="O58" s="82" t="s">
        <v>724</v>
      </c>
      <c r="P58" s="83" t="s">
        <v>790</v>
      </c>
      <c r="Q58" s="83" t="s">
        <v>3616</v>
      </c>
      <c r="R58" s="82" t="s">
        <v>3320</v>
      </c>
      <c r="S58" s="82"/>
      <c r="T58" s="109" t="s">
        <v>3320</v>
      </c>
      <c r="U58" s="109" t="s">
        <v>3320</v>
      </c>
      <c r="V58" s="109" t="s">
        <v>3320</v>
      </c>
      <c r="W58" s="83" t="s">
        <v>3587</v>
      </c>
      <c r="X58" s="83">
        <v>1500</v>
      </c>
      <c r="Y58" s="93"/>
      <c r="Z58" s="82" t="s">
        <v>3320</v>
      </c>
      <c r="AA58" s="82" t="s">
        <v>3320</v>
      </c>
      <c r="AB58" s="82" t="s">
        <v>3320</v>
      </c>
      <c r="AC58" s="82" t="s">
        <v>3320</v>
      </c>
      <c r="AD58" s="82" t="s">
        <v>3320</v>
      </c>
      <c r="AE58" s="82" t="s">
        <v>3320</v>
      </c>
      <c r="AF58" s="82" t="s">
        <v>3320</v>
      </c>
      <c r="AG58" s="82" t="s">
        <v>3320</v>
      </c>
      <c r="AH58" s="111" t="s">
        <v>3572</v>
      </c>
      <c r="AI58" s="90" t="s">
        <v>3573</v>
      </c>
      <c r="AJ58" s="82" t="s">
        <v>3574</v>
      </c>
      <c r="AK58" s="82" t="s">
        <v>3320</v>
      </c>
      <c r="AL58" s="91" t="s">
        <v>3575</v>
      </c>
    </row>
    <row r="59" spans="1:38" ht="45">
      <c r="A59" s="82">
        <v>58</v>
      </c>
      <c r="B59" s="82" t="s">
        <v>3565</v>
      </c>
      <c r="C59" s="82" t="s">
        <v>182</v>
      </c>
      <c r="D59" s="83">
        <v>21</v>
      </c>
      <c r="E59" s="82" t="s">
        <v>3566</v>
      </c>
      <c r="F59" s="83" t="s">
        <v>224</v>
      </c>
      <c r="G59" s="84">
        <v>100</v>
      </c>
      <c r="H59" s="96" t="s">
        <v>3566</v>
      </c>
      <c r="I59" s="110">
        <v>20</v>
      </c>
      <c r="J59" s="82" t="s">
        <v>3320</v>
      </c>
      <c r="K59" s="83" t="s">
        <v>3618</v>
      </c>
      <c r="L59" s="82"/>
      <c r="M59" s="82"/>
      <c r="N59" s="82"/>
      <c r="O59" s="82" t="s">
        <v>736</v>
      </c>
      <c r="P59" s="83" t="s">
        <v>3569</v>
      </c>
      <c r="Q59" s="83" t="s">
        <v>3619</v>
      </c>
      <c r="R59" s="82" t="s">
        <v>3320</v>
      </c>
      <c r="S59" s="82"/>
      <c r="T59" s="109" t="s">
        <v>3320</v>
      </c>
      <c r="U59" s="109" t="s">
        <v>3320</v>
      </c>
      <c r="V59" s="109" t="s">
        <v>3320</v>
      </c>
      <c r="W59" s="83" t="s">
        <v>3587</v>
      </c>
      <c r="X59" s="83">
        <v>600</v>
      </c>
      <c r="Y59" s="93"/>
      <c r="Z59" s="82" t="s">
        <v>3320</v>
      </c>
      <c r="AA59" s="82" t="s">
        <v>3320</v>
      </c>
      <c r="AB59" s="82" t="s">
        <v>3320</v>
      </c>
      <c r="AC59" s="82" t="s">
        <v>3320</v>
      </c>
      <c r="AD59" s="82" t="s">
        <v>3320</v>
      </c>
      <c r="AE59" s="82" t="s">
        <v>3320</v>
      </c>
      <c r="AF59" s="82" t="s">
        <v>3320</v>
      </c>
      <c r="AG59" s="82" t="s">
        <v>3320</v>
      </c>
      <c r="AH59" s="111" t="s">
        <v>3572</v>
      </c>
      <c r="AI59" s="90" t="s">
        <v>3573</v>
      </c>
      <c r="AJ59" s="82" t="s">
        <v>3574</v>
      </c>
      <c r="AK59" s="82" t="s">
        <v>3320</v>
      </c>
      <c r="AL59" s="91" t="s">
        <v>3575</v>
      </c>
    </row>
    <row r="60" spans="1:38" ht="45">
      <c r="A60" s="82">
        <v>59</v>
      </c>
      <c r="B60" s="82" t="s">
        <v>3565</v>
      </c>
      <c r="C60" s="82" t="s">
        <v>182</v>
      </c>
      <c r="D60" s="83">
        <v>22</v>
      </c>
      <c r="E60" s="82" t="s">
        <v>3566</v>
      </c>
      <c r="F60" s="83" t="s">
        <v>224</v>
      </c>
      <c r="G60" s="84">
        <v>100</v>
      </c>
      <c r="H60" s="96" t="s">
        <v>3566</v>
      </c>
      <c r="I60" s="110">
        <v>20</v>
      </c>
      <c r="J60" s="82" t="s">
        <v>3320</v>
      </c>
      <c r="K60" s="82" t="s">
        <v>3620</v>
      </c>
      <c r="L60" s="82"/>
      <c r="M60" s="82"/>
      <c r="N60" s="82"/>
      <c r="O60" s="82" t="s">
        <v>724</v>
      </c>
      <c r="P60" s="83" t="s">
        <v>790</v>
      </c>
      <c r="Q60" s="83" t="s">
        <v>3621</v>
      </c>
      <c r="R60" s="82" t="s">
        <v>3320</v>
      </c>
      <c r="S60" s="82"/>
      <c r="T60" s="109" t="s">
        <v>3320</v>
      </c>
      <c r="U60" s="109" t="s">
        <v>3320</v>
      </c>
      <c r="V60" s="109" t="s">
        <v>3320</v>
      </c>
      <c r="W60" s="83" t="s">
        <v>3587</v>
      </c>
      <c r="X60" s="83">
        <v>1100</v>
      </c>
      <c r="Y60" s="93"/>
      <c r="Z60" s="82" t="s">
        <v>3320</v>
      </c>
      <c r="AA60" s="82" t="s">
        <v>3320</v>
      </c>
      <c r="AB60" s="82" t="s">
        <v>3320</v>
      </c>
      <c r="AC60" s="82" t="s">
        <v>3320</v>
      </c>
      <c r="AD60" s="82" t="s">
        <v>3320</v>
      </c>
      <c r="AE60" s="82" t="s">
        <v>3320</v>
      </c>
      <c r="AF60" s="82" t="s">
        <v>3320</v>
      </c>
      <c r="AG60" s="82" t="s">
        <v>3320</v>
      </c>
      <c r="AH60" s="111" t="s">
        <v>3572</v>
      </c>
      <c r="AI60" s="90" t="s">
        <v>3573</v>
      </c>
      <c r="AJ60" s="82" t="s">
        <v>3574</v>
      </c>
      <c r="AK60" s="82" t="s">
        <v>3320</v>
      </c>
      <c r="AL60" s="91" t="s">
        <v>3575</v>
      </c>
    </row>
    <row r="61" spans="1:38" ht="60">
      <c r="A61" s="82">
        <v>60</v>
      </c>
      <c r="B61" s="82" t="s">
        <v>3565</v>
      </c>
      <c r="C61" s="82" t="s">
        <v>182</v>
      </c>
      <c r="D61" s="83">
        <v>23</v>
      </c>
      <c r="E61" s="82" t="s">
        <v>3566</v>
      </c>
      <c r="F61" s="83" t="s">
        <v>224</v>
      </c>
      <c r="G61" s="84">
        <v>300</v>
      </c>
      <c r="H61" s="96" t="s">
        <v>3566</v>
      </c>
      <c r="I61" s="110">
        <v>60</v>
      </c>
      <c r="J61" s="82" t="s">
        <v>3320</v>
      </c>
      <c r="K61" s="83" t="s">
        <v>3622</v>
      </c>
      <c r="L61" s="82"/>
      <c r="M61" s="82"/>
      <c r="N61" s="82"/>
      <c r="O61" s="82" t="s">
        <v>745</v>
      </c>
      <c r="P61" s="83" t="s">
        <v>3623</v>
      </c>
      <c r="Q61" s="83" t="s">
        <v>3577</v>
      </c>
      <c r="R61" s="82" t="s">
        <v>3320</v>
      </c>
      <c r="S61" s="82"/>
      <c r="T61" s="109" t="s">
        <v>3320</v>
      </c>
      <c r="U61" s="109" t="s">
        <v>3320</v>
      </c>
      <c r="V61" s="109" t="s">
        <v>3320</v>
      </c>
      <c r="W61" s="83" t="s">
        <v>3624</v>
      </c>
      <c r="X61" s="83">
        <v>7900</v>
      </c>
      <c r="Y61" s="93"/>
      <c r="Z61" s="82" t="s">
        <v>3320</v>
      </c>
      <c r="AA61" s="82" t="s">
        <v>3320</v>
      </c>
      <c r="AB61" s="82" t="s">
        <v>3320</v>
      </c>
      <c r="AC61" s="82" t="s">
        <v>3320</v>
      </c>
      <c r="AD61" s="82" t="s">
        <v>3320</v>
      </c>
      <c r="AE61" s="82" t="s">
        <v>3320</v>
      </c>
      <c r="AF61" s="82" t="s">
        <v>3320</v>
      </c>
      <c r="AG61" s="82" t="s">
        <v>3320</v>
      </c>
      <c r="AH61" s="111" t="s">
        <v>3572</v>
      </c>
      <c r="AI61" s="90" t="s">
        <v>3573</v>
      </c>
      <c r="AJ61" s="82" t="s">
        <v>3574</v>
      </c>
      <c r="AK61" s="82" t="s">
        <v>3320</v>
      </c>
      <c r="AL61" s="91" t="s">
        <v>3575</v>
      </c>
    </row>
    <row r="62" spans="1:38" ht="45">
      <c r="A62" s="82">
        <v>61</v>
      </c>
      <c r="B62" s="82" t="s">
        <v>3565</v>
      </c>
      <c r="C62" s="82" t="s">
        <v>182</v>
      </c>
      <c r="D62" s="83">
        <v>24</v>
      </c>
      <c r="E62" s="82" t="s">
        <v>3566</v>
      </c>
      <c r="F62" s="83" t="s">
        <v>224</v>
      </c>
      <c r="G62" s="84">
        <v>300</v>
      </c>
      <c r="H62" s="96" t="s">
        <v>3566</v>
      </c>
      <c r="I62" s="110">
        <v>60</v>
      </c>
      <c r="J62" s="82" t="s">
        <v>3320</v>
      </c>
      <c r="K62" s="83" t="s">
        <v>3625</v>
      </c>
      <c r="L62" s="82"/>
      <c r="M62" s="82"/>
      <c r="N62" s="82"/>
      <c r="O62" s="82" t="s">
        <v>745</v>
      </c>
      <c r="P62" s="83" t="s">
        <v>3623</v>
      </c>
      <c r="Q62" s="83" t="s">
        <v>3577</v>
      </c>
      <c r="R62" s="82" t="s">
        <v>3320</v>
      </c>
      <c r="S62" s="82"/>
      <c r="T62" s="109" t="s">
        <v>3320</v>
      </c>
      <c r="U62" s="109" t="s">
        <v>3320</v>
      </c>
      <c r="V62" s="109" t="s">
        <v>3320</v>
      </c>
      <c r="W62" s="83" t="s">
        <v>3578</v>
      </c>
      <c r="X62" s="83">
        <v>3512</v>
      </c>
      <c r="Y62" s="93"/>
      <c r="Z62" s="82" t="s">
        <v>3320</v>
      </c>
      <c r="AA62" s="82" t="s">
        <v>3320</v>
      </c>
      <c r="AB62" s="82" t="s">
        <v>3320</v>
      </c>
      <c r="AC62" s="82" t="s">
        <v>3320</v>
      </c>
      <c r="AD62" s="82" t="s">
        <v>3320</v>
      </c>
      <c r="AE62" s="82" t="s">
        <v>3320</v>
      </c>
      <c r="AF62" s="82" t="s">
        <v>3320</v>
      </c>
      <c r="AG62" s="82" t="s">
        <v>3320</v>
      </c>
      <c r="AH62" s="111" t="s">
        <v>3572</v>
      </c>
      <c r="AI62" s="90" t="s">
        <v>3573</v>
      </c>
      <c r="AJ62" s="82" t="s">
        <v>3574</v>
      </c>
      <c r="AK62" s="82" t="s">
        <v>3320</v>
      </c>
      <c r="AL62" s="91" t="s">
        <v>3575</v>
      </c>
    </row>
    <row r="63" spans="1:38" ht="90">
      <c r="A63" s="82">
        <v>62</v>
      </c>
      <c r="B63" s="82" t="s">
        <v>3565</v>
      </c>
      <c r="C63" s="82" t="s">
        <v>182</v>
      </c>
      <c r="D63" s="83">
        <v>25</v>
      </c>
      <c r="E63" s="82" t="s">
        <v>3566</v>
      </c>
      <c r="F63" s="83" t="s">
        <v>224</v>
      </c>
      <c r="G63" s="110">
        <v>300</v>
      </c>
      <c r="H63" s="96" t="s">
        <v>3566</v>
      </c>
      <c r="I63" s="110">
        <v>60</v>
      </c>
      <c r="J63" s="82" t="s">
        <v>3320</v>
      </c>
      <c r="K63" s="83" t="s">
        <v>3626</v>
      </c>
      <c r="L63" s="82"/>
      <c r="M63" s="82"/>
      <c r="N63" s="82"/>
      <c r="O63" s="82" t="s">
        <v>724</v>
      </c>
      <c r="P63" s="83" t="s">
        <v>3580</v>
      </c>
      <c r="Q63" s="83" t="s">
        <v>3581</v>
      </c>
      <c r="R63" s="82" t="s">
        <v>3320</v>
      </c>
      <c r="S63" s="82"/>
      <c r="T63" s="109" t="s">
        <v>3320</v>
      </c>
      <c r="U63" s="109" t="s">
        <v>3320</v>
      </c>
      <c r="V63" s="109" t="s">
        <v>3320</v>
      </c>
      <c r="W63" s="83" t="s">
        <v>3582</v>
      </c>
      <c r="X63" s="83">
        <v>3550</v>
      </c>
      <c r="Y63" s="93"/>
      <c r="Z63" s="82" t="s">
        <v>3320</v>
      </c>
      <c r="AA63" s="82" t="s">
        <v>3320</v>
      </c>
      <c r="AB63" s="82" t="s">
        <v>3320</v>
      </c>
      <c r="AC63" s="82" t="s">
        <v>3320</v>
      </c>
      <c r="AD63" s="82" t="s">
        <v>3320</v>
      </c>
      <c r="AE63" s="82" t="s">
        <v>3320</v>
      </c>
      <c r="AF63" s="82" t="s">
        <v>3320</v>
      </c>
      <c r="AG63" s="82" t="s">
        <v>3320</v>
      </c>
      <c r="AH63" s="111" t="s">
        <v>3572</v>
      </c>
      <c r="AI63" s="90" t="s">
        <v>3573</v>
      </c>
      <c r="AJ63" s="82" t="s">
        <v>3574</v>
      </c>
      <c r="AK63" s="82" t="s">
        <v>3320</v>
      </c>
      <c r="AL63" s="91" t="s">
        <v>3575</v>
      </c>
    </row>
    <row r="64" spans="1:38" ht="75">
      <c r="A64" s="82">
        <v>63</v>
      </c>
      <c r="B64" s="82" t="s">
        <v>3565</v>
      </c>
      <c r="C64" s="82" t="s">
        <v>182</v>
      </c>
      <c r="D64" s="83">
        <v>26</v>
      </c>
      <c r="E64" s="82" t="s">
        <v>3566</v>
      </c>
      <c r="F64" s="83" t="s">
        <v>224</v>
      </c>
      <c r="G64" s="84">
        <v>600</v>
      </c>
      <c r="H64" s="96" t="s">
        <v>3566</v>
      </c>
      <c r="I64" s="110">
        <v>120</v>
      </c>
      <c r="J64" s="82" t="s">
        <v>3320</v>
      </c>
      <c r="K64" s="83" t="s">
        <v>3627</v>
      </c>
      <c r="L64" s="82"/>
      <c r="M64" s="82"/>
      <c r="N64" s="82"/>
      <c r="O64" s="82" t="s">
        <v>724</v>
      </c>
      <c r="P64" s="83" t="s">
        <v>3589</v>
      </c>
      <c r="Q64" s="83" t="s">
        <v>3590</v>
      </c>
      <c r="R64" s="82" t="s">
        <v>3320</v>
      </c>
      <c r="S64" s="82"/>
      <c r="T64" s="109" t="s">
        <v>3320</v>
      </c>
      <c r="U64" s="109" t="s">
        <v>3320</v>
      </c>
      <c r="V64" s="109" t="s">
        <v>3320</v>
      </c>
      <c r="W64" s="83" t="s">
        <v>3587</v>
      </c>
      <c r="X64" s="83">
        <v>1100</v>
      </c>
      <c r="Y64" s="93"/>
      <c r="Z64" s="82" t="s">
        <v>3320</v>
      </c>
      <c r="AA64" s="82" t="s">
        <v>3320</v>
      </c>
      <c r="AB64" s="82" t="s">
        <v>3320</v>
      </c>
      <c r="AC64" s="82" t="s">
        <v>3320</v>
      </c>
      <c r="AD64" s="82" t="s">
        <v>3320</v>
      </c>
      <c r="AE64" s="82" t="s">
        <v>3320</v>
      </c>
      <c r="AF64" s="82" t="s">
        <v>3320</v>
      </c>
      <c r="AG64" s="82" t="s">
        <v>3320</v>
      </c>
      <c r="AH64" s="111" t="s">
        <v>3572</v>
      </c>
      <c r="AI64" s="90" t="s">
        <v>3573</v>
      </c>
      <c r="AJ64" s="82" t="s">
        <v>3574</v>
      </c>
      <c r="AK64" s="82" t="s">
        <v>3628</v>
      </c>
      <c r="AL64" s="91" t="s">
        <v>3575</v>
      </c>
    </row>
    <row r="65" spans="1:38" ht="45">
      <c r="A65" s="82">
        <v>64</v>
      </c>
      <c r="B65" s="82" t="s">
        <v>3565</v>
      </c>
      <c r="C65" s="82" t="s">
        <v>182</v>
      </c>
      <c r="D65" s="83">
        <v>27</v>
      </c>
      <c r="E65" s="82" t="s">
        <v>3566</v>
      </c>
      <c r="F65" s="83" t="s">
        <v>224</v>
      </c>
      <c r="G65" s="84">
        <v>300</v>
      </c>
      <c r="H65" s="96" t="s">
        <v>3566</v>
      </c>
      <c r="I65" s="110">
        <v>60</v>
      </c>
      <c r="J65" s="82" t="s">
        <v>3320</v>
      </c>
      <c r="K65" s="83" t="s">
        <v>3629</v>
      </c>
      <c r="L65" s="82"/>
      <c r="M65" s="82"/>
      <c r="N65" s="82"/>
      <c r="O65" s="82" t="s">
        <v>1012</v>
      </c>
      <c r="P65" s="83" t="s">
        <v>3630</v>
      </c>
      <c r="Q65" s="83" t="s">
        <v>3631</v>
      </c>
      <c r="R65" s="82" t="s">
        <v>3320</v>
      </c>
      <c r="S65" s="82"/>
      <c r="T65" s="109" t="s">
        <v>3320</v>
      </c>
      <c r="U65" s="109" t="s">
        <v>3320</v>
      </c>
      <c r="V65" s="109" t="s">
        <v>3320</v>
      </c>
      <c r="W65" s="83" t="s">
        <v>3578</v>
      </c>
      <c r="X65" s="83">
        <v>680</v>
      </c>
      <c r="Y65" s="93"/>
      <c r="Z65" s="82" t="s">
        <v>3320</v>
      </c>
      <c r="AA65" s="82" t="s">
        <v>3320</v>
      </c>
      <c r="AB65" s="82" t="s">
        <v>3320</v>
      </c>
      <c r="AC65" s="82" t="s">
        <v>3320</v>
      </c>
      <c r="AD65" s="82" t="s">
        <v>3320</v>
      </c>
      <c r="AE65" s="82" t="s">
        <v>3320</v>
      </c>
      <c r="AF65" s="82" t="s">
        <v>3320</v>
      </c>
      <c r="AG65" s="82" t="s">
        <v>3320</v>
      </c>
      <c r="AH65" s="111" t="s">
        <v>3572</v>
      </c>
      <c r="AI65" s="90" t="s">
        <v>3573</v>
      </c>
      <c r="AJ65" s="82" t="s">
        <v>3574</v>
      </c>
      <c r="AK65" s="82" t="s">
        <v>3320</v>
      </c>
      <c r="AL65" s="91" t="s">
        <v>3575</v>
      </c>
    </row>
    <row r="66" spans="1:38" ht="45">
      <c r="A66" s="82">
        <v>65</v>
      </c>
      <c r="B66" s="82" t="s">
        <v>3565</v>
      </c>
      <c r="C66" s="82" t="s">
        <v>182</v>
      </c>
      <c r="D66" s="83">
        <v>28</v>
      </c>
      <c r="E66" s="82" t="s">
        <v>3566</v>
      </c>
      <c r="F66" s="83" t="s">
        <v>3598</v>
      </c>
      <c r="G66" s="84">
        <v>300</v>
      </c>
      <c r="H66" s="96" t="s">
        <v>3566</v>
      </c>
      <c r="I66" s="95">
        <v>360</v>
      </c>
      <c r="J66" s="82" t="s">
        <v>3320</v>
      </c>
      <c r="K66" s="83" t="s">
        <v>3632</v>
      </c>
      <c r="L66" s="82"/>
      <c r="M66" s="82"/>
      <c r="N66" s="82"/>
      <c r="O66" s="82" t="s">
        <v>724</v>
      </c>
      <c r="P66" s="83" t="s">
        <v>790</v>
      </c>
      <c r="Q66" s="83" t="s">
        <v>3633</v>
      </c>
      <c r="R66" s="82" t="s">
        <v>3320</v>
      </c>
      <c r="S66" s="82"/>
      <c r="T66" s="109" t="s">
        <v>3320</v>
      </c>
      <c r="U66" s="109" t="s">
        <v>3320</v>
      </c>
      <c r="V66" s="109" t="s">
        <v>3320</v>
      </c>
      <c r="W66" s="83" t="s">
        <v>3578</v>
      </c>
      <c r="X66" s="83">
        <v>1500</v>
      </c>
      <c r="Y66" s="93"/>
      <c r="Z66" s="82" t="s">
        <v>3320</v>
      </c>
      <c r="AA66" s="82" t="s">
        <v>3320</v>
      </c>
      <c r="AB66" s="82" t="s">
        <v>3320</v>
      </c>
      <c r="AC66" s="82" t="s">
        <v>3320</v>
      </c>
      <c r="AD66" s="82" t="s">
        <v>3320</v>
      </c>
      <c r="AE66" s="82" t="s">
        <v>3320</v>
      </c>
      <c r="AF66" s="82" t="s">
        <v>3320</v>
      </c>
      <c r="AG66" s="82" t="s">
        <v>3320</v>
      </c>
      <c r="AH66" s="111" t="s">
        <v>3572</v>
      </c>
      <c r="AI66" s="90" t="s">
        <v>3573</v>
      </c>
      <c r="AJ66" s="82" t="s">
        <v>3574</v>
      </c>
      <c r="AK66" s="82" t="s">
        <v>3320</v>
      </c>
      <c r="AL66" s="91" t="s">
        <v>3575</v>
      </c>
    </row>
    <row r="67" spans="1:38" ht="90">
      <c r="A67" s="82">
        <v>66</v>
      </c>
      <c r="B67" s="82" t="s">
        <v>3565</v>
      </c>
      <c r="C67" s="82" t="s">
        <v>182</v>
      </c>
      <c r="D67" s="83">
        <v>29</v>
      </c>
      <c r="E67" s="82" t="s">
        <v>3566</v>
      </c>
      <c r="F67" s="83" t="s">
        <v>224</v>
      </c>
      <c r="G67" s="110">
        <v>300</v>
      </c>
      <c r="H67" s="96" t="s">
        <v>3566</v>
      </c>
      <c r="I67" s="110">
        <v>60</v>
      </c>
      <c r="J67" s="82" t="s">
        <v>3320</v>
      </c>
      <c r="K67" s="83" t="s">
        <v>3634</v>
      </c>
      <c r="L67" s="82"/>
      <c r="M67" s="82"/>
      <c r="N67" s="82"/>
      <c r="O67" s="97" t="s">
        <v>1319</v>
      </c>
      <c r="P67" s="82" t="s">
        <v>1319</v>
      </c>
      <c r="Q67" s="83" t="s">
        <v>1347</v>
      </c>
      <c r="R67" s="82" t="s">
        <v>3320</v>
      </c>
      <c r="S67" s="82"/>
      <c r="T67" s="109" t="s">
        <v>3320</v>
      </c>
      <c r="U67" s="109" t="s">
        <v>3320</v>
      </c>
      <c r="V67" s="109" t="s">
        <v>3320</v>
      </c>
      <c r="W67" s="83" t="s">
        <v>3582</v>
      </c>
      <c r="X67" s="82">
        <v>3300</v>
      </c>
      <c r="Y67" s="93"/>
      <c r="Z67" s="82" t="s">
        <v>3320</v>
      </c>
      <c r="AA67" s="82" t="s">
        <v>3320</v>
      </c>
      <c r="AB67" s="82" t="s">
        <v>3320</v>
      </c>
      <c r="AC67" s="82" t="s">
        <v>3320</v>
      </c>
      <c r="AD67" s="82" t="s">
        <v>3320</v>
      </c>
      <c r="AE67" s="82" t="s">
        <v>3320</v>
      </c>
      <c r="AF67" s="82" t="s">
        <v>3320</v>
      </c>
      <c r="AG67" s="82" t="s">
        <v>3320</v>
      </c>
      <c r="AH67" s="111" t="s">
        <v>3572</v>
      </c>
      <c r="AI67" s="90" t="s">
        <v>3573</v>
      </c>
      <c r="AJ67" s="82" t="s">
        <v>3574</v>
      </c>
      <c r="AK67" s="82" t="s">
        <v>3320</v>
      </c>
      <c r="AL67" s="91" t="s">
        <v>3575</v>
      </c>
    </row>
    <row r="68" spans="1:38" ht="45">
      <c r="A68" s="82">
        <v>67</v>
      </c>
      <c r="B68" s="82" t="s">
        <v>3565</v>
      </c>
      <c r="C68" s="82" t="s">
        <v>182</v>
      </c>
      <c r="D68" s="83">
        <v>30</v>
      </c>
      <c r="E68" s="82" t="s">
        <v>3566</v>
      </c>
      <c r="F68" s="83" t="s">
        <v>224</v>
      </c>
      <c r="G68" s="84">
        <v>300</v>
      </c>
      <c r="H68" s="96" t="s">
        <v>3566</v>
      </c>
      <c r="I68" s="110">
        <v>60</v>
      </c>
      <c r="J68" s="82" t="s">
        <v>3320</v>
      </c>
      <c r="K68" s="83" t="s">
        <v>3635</v>
      </c>
      <c r="L68" s="82"/>
      <c r="M68" s="82"/>
      <c r="N68" s="82"/>
      <c r="O68" s="82" t="s">
        <v>724</v>
      </c>
      <c r="P68" s="83" t="s">
        <v>790</v>
      </c>
      <c r="Q68" s="83" t="s">
        <v>3616</v>
      </c>
      <c r="R68" s="82" t="s">
        <v>3320</v>
      </c>
      <c r="S68" s="82"/>
      <c r="T68" s="109" t="s">
        <v>3320</v>
      </c>
      <c r="U68" s="109" t="s">
        <v>3320</v>
      </c>
      <c r="V68" s="109" t="s">
        <v>3320</v>
      </c>
      <c r="W68" s="83" t="s">
        <v>3587</v>
      </c>
      <c r="X68" s="83">
        <v>1500</v>
      </c>
      <c r="Y68" s="93"/>
      <c r="Z68" s="82" t="s">
        <v>3320</v>
      </c>
      <c r="AA68" s="82" t="s">
        <v>3320</v>
      </c>
      <c r="AB68" s="82" t="s">
        <v>3320</v>
      </c>
      <c r="AC68" s="82" t="s">
        <v>3320</v>
      </c>
      <c r="AD68" s="82" t="s">
        <v>3320</v>
      </c>
      <c r="AE68" s="82" t="s">
        <v>3320</v>
      </c>
      <c r="AF68" s="82" t="s">
        <v>3320</v>
      </c>
      <c r="AG68" s="82" t="s">
        <v>3320</v>
      </c>
      <c r="AH68" s="111" t="s">
        <v>3572</v>
      </c>
      <c r="AI68" s="90" t="s">
        <v>3573</v>
      </c>
      <c r="AJ68" s="82" t="s">
        <v>3574</v>
      </c>
      <c r="AK68" s="82" t="s">
        <v>3320</v>
      </c>
      <c r="AL68" s="91" t="s">
        <v>3575</v>
      </c>
    </row>
    <row r="69" spans="1:38" ht="45">
      <c r="A69" s="82">
        <v>68</v>
      </c>
      <c r="B69" s="82" t="s">
        <v>3565</v>
      </c>
      <c r="C69" s="82" t="s">
        <v>182</v>
      </c>
      <c r="D69" s="83">
        <v>31</v>
      </c>
      <c r="E69" s="82" t="s">
        <v>3566</v>
      </c>
      <c r="F69" s="83" t="s">
        <v>224</v>
      </c>
      <c r="G69" s="84">
        <v>300</v>
      </c>
      <c r="H69" s="96" t="s">
        <v>3566</v>
      </c>
      <c r="I69" s="110">
        <v>60</v>
      </c>
      <c r="J69" s="82" t="s">
        <v>3320</v>
      </c>
      <c r="K69" s="83" t="s">
        <v>3636</v>
      </c>
      <c r="L69" s="82"/>
      <c r="M69" s="82"/>
      <c r="N69" s="82"/>
      <c r="O69" s="82" t="s">
        <v>724</v>
      </c>
      <c r="P69" s="83" t="s">
        <v>3580</v>
      </c>
      <c r="Q69" s="82" t="s">
        <v>3611</v>
      </c>
      <c r="R69" s="82" t="s">
        <v>3320</v>
      </c>
      <c r="S69" s="82"/>
      <c r="T69" s="109" t="s">
        <v>3320</v>
      </c>
      <c r="U69" s="109" t="s">
        <v>3320</v>
      </c>
      <c r="V69" s="109" t="s">
        <v>3320</v>
      </c>
      <c r="W69" s="83" t="s">
        <v>3587</v>
      </c>
      <c r="X69" s="83">
        <v>1500</v>
      </c>
      <c r="Y69" s="93"/>
      <c r="Z69" s="82" t="s">
        <v>3320</v>
      </c>
      <c r="AA69" s="82" t="s">
        <v>3320</v>
      </c>
      <c r="AB69" s="82" t="s">
        <v>3320</v>
      </c>
      <c r="AC69" s="82" t="s">
        <v>3320</v>
      </c>
      <c r="AD69" s="82" t="s">
        <v>3320</v>
      </c>
      <c r="AE69" s="82" t="s">
        <v>3320</v>
      </c>
      <c r="AF69" s="82" t="s">
        <v>3320</v>
      </c>
      <c r="AG69" s="82" t="s">
        <v>3320</v>
      </c>
      <c r="AH69" s="111" t="s">
        <v>3572</v>
      </c>
      <c r="AI69" s="90" t="s">
        <v>3573</v>
      </c>
      <c r="AJ69" s="82" t="s">
        <v>3574</v>
      </c>
      <c r="AK69" s="82" t="s">
        <v>3320</v>
      </c>
      <c r="AL69" s="91" t="s">
        <v>3575</v>
      </c>
    </row>
    <row r="70" spans="1:38" ht="45">
      <c r="A70" s="82">
        <v>69</v>
      </c>
      <c r="B70" s="82" t="s">
        <v>3565</v>
      </c>
      <c r="C70" s="82" t="s">
        <v>182</v>
      </c>
      <c r="D70" s="83">
        <v>32</v>
      </c>
      <c r="E70" s="82" t="s">
        <v>3566</v>
      </c>
      <c r="F70" s="83" t="s">
        <v>224</v>
      </c>
      <c r="G70" s="84">
        <v>300</v>
      </c>
      <c r="H70" s="96" t="s">
        <v>3566</v>
      </c>
      <c r="I70" s="110">
        <v>60</v>
      </c>
      <c r="J70" s="82" t="s">
        <v>3320</v>
      </c>
      <c r="K70" s="82" t="s">
        <v>3637</v>
      </c>
      <c r="L70" s="82"/>
      <c r="M70" s="82"/>
      <c r="N70" s="82"/>
      <c r="O70" s="82" t="s">
        <v>736</v>
      </c>
      <c r="P70" s="82" t="s">
        <v>3344</v>
      </c>
      <c r="Q70" s="83" t="s">
        <v>3638</v>
      </c>
      <c r="R70" s="82" t="s">
        <v>3320</v>
      </c>
      <c r="S70" s="82"/>
      <c r="T70" s="109" t="s">
        <v>3320</v>
      </c>
      <c r="U70" s="109" t="s">
        <v>3320</v>
      </c>
      <c r="V70" s="109" t="s">
        <v>3320</v>
      </c>
      <c r="W70" s="83" t="s">
        <v>3587</v>
      </c>
      <c r="X70" s="82" t="s">
        <v>3639</v>
      </c>
      <c r="Y70" s="93"/>
      <c r="Z70" s="82" t="s">
        <v>3320</v>
      </c>
      <c r="AA70" s="82" t="s">
        <v>3320</v>
      </c>
      <c r="AB70" s="82" t="s">
        <v>3320</v>
      </c>
      <c r="AC70" s="82" t="s">
        <v>3320</v>
      </c>
      <c r="AD70" s="82" t="s">
        <v>3320</v>
      </c>
      <c r="AE70" s="82" t="s">
        <v>3320</v>
      </c>
      <c r="AF70" s="82" t="s">
        <v>3320</v>
      </c>
      <c r="AG70" s="82" t="s">
        <v>3320</v>
      </c>
      <c r="AH70" s="111" t="s">
        <v>3572</v>
      </c>
      <c r="AI70" s="90" t="s">
        <v>3573</v>
      </c>
      <c r="AJ70" s="82" t="s">
        <v>3574</v>
      </c>
      <c r="AK70" s="82" t="s">
        <v>3320</v>
      </c>
      <c r="AL70" s="91" t="s">
        <v>3575</v>
      </c>
    </row>
    <row r="71" spans="1:38" ht="75">
      <c r="A71" s="82">
        <v>70</v>
      </c>
      <c r="B71" s="82" t="s">
        <v>3565</v>
      </c>
      <c r="C71" s="82" t="s">
        <v>182</v>
      </c>
      <c r="D71" s="83">
        <v>33</v>
      </c>
      <c r="E71" s="82" t="s">
        <v>3566</v>
      </c>
      <c r="F71" s="83" t="s">
        <v>3640</v>
      </c>
      <c r="G71" s="113">
        <v>200</v>
      </c>
      <c r="H71" s="96" t="s">
        <v>3566</v>
      </c>
      <c r="I71" s="110">
        <v>40</v>
      </c>
      <c r="J71" s="82" t="s">
        <v>3320</v>
      </c>
      <c r="K71" s="83" t="s">
        <v>3605</v>
      </c>
      <c r="L71" s="82"/>
      <c r="M71" s="82"/>
      <c r="N71" s="82"/>
      <c r="O71" s="82" t="s">
        <v>745</v>
      </c>
      <c r="P71" s="83" t="s">
        <v>3603</v>
      </c>
      <c r="Q71" s="83" t="s">
        <v>3606</v>
      </c>
      <c r="R71" s="82" t="s">
        <v>3320</v>
      </c>
      <c r="S71" s="82"/>
      <c r="T71" s="109" t="s">
        <v>3320</v>
      </c>
      <c r="U71" s="109" t="s">
        <v>3320</v>
      </c>
      <c r="V71" s="109" t="s">
        <v>3320</v>
      </c>
      <c r="W71" s="83" t="s">
        <v>3578</v>
      </c>
      <c r="X71" s="83">
        <v>1500</v>
      </c>
      <c r="Y71" s="93"/>
      <c r="Z71" s="82" t="s">
        <v>3320</v>
      </c>
      <c r="AA71" s="82" t="s">
        <v>3320</v>
      </c>
      <c r="AB71" s="82" t="s">
        <v>3320</v>
      </c>
      <c r="AC71" s="82" t="s">
        <v>3320</v>
      </c>
      <c r="AD71" s="82" t="s">
        <v>3320</v>
      </c>
      <c r="AE71" s="82" t="s">
        <v>3320</v>
      </c>
      <c r="AF71" s="82" t="s">
        <v>3320</v>
      </c>
      <c r="AG71" s="82" t="s">
        <v>3320</v>
      </c>
      <c r="AH71" s="111" t="s">
        <v>3572</v>
      </c>
      <c r="AI71" s="90" t="s">
        <v>3573</v>
      </c>
      <c r="AJ71" s="82" t="s">
        <v>3574</v>
      </c>
      <c r="AK71" s="82" t="s">
        <v>3320</v>
      </c>
      <c r="AL71" s="91" t="s">
        <v>3575</v>
      </c>
    </row>
    <row r="72" spans="1:38" ht="90">
      <c r="A72" s="82">
        <v>71</v>
      </c>
      <c r="B72" s="82" t="s">
        <v>3565</v>
      </c>
      <c r="C72" s="82" t="s">
        <v>182</v>
      </c>
      <c r="D72" s="83">
        <v>34</v>
      </c>
      <c r="E72" s="82" t="s">
        <v>3566</v>
      </c>
      <c r="F72" s="83" t="s">
        <v>3640</v>
      </c>
      <c r="G72" s="114">
        <v>600</v>
      </c>
      <c r="H72" s="96" t="s">
        <v>3566</v>
      </c>
      <c r="I72" s="110">
        <v>120</v>
      </c>
      <c r="J72" s="82" t="s">
        <v>3320</v>
      </c>
      <c r="K72" s="83" t="s">
        <v>3641</v>
      </c>
      <c r="L72" s="82"/>
      <c r="M72" s="82"/>
      <c r="N72" s="82"/>
      <c r="O72" s="82" t="s">
        <v>724</v>
      </c>
      <c r="P72" s="83" t="s">
        <v>3580</v>
      </c>
      <c r="Q72" s="83" t="s">
        <v>3581</v>
      </c>
      <c r="R72" s="82" t="s">
        <v>3320</v>
      </c>
      <c r="S72" s="82"/>
      <c r="T72" s="109" t="s">
        <v>3320</v>
      </c>
      <c r="U72" s="109" t="s">
        <v>3320</v>
      </c>
      <c r="V72" s="109" t="s">
        <v>3320</v>
      </c>
      <c r="W72" s="83" t="s">
        <v>3578</v>
      </c>
      <c r="X72" s="115">
        <v>17000</v>
      </c>
      <c r="Y72" s="93"/>
      <c r="Z72" s="82" t="s">
        <v>3320</v>
      </c>
      <c r="AA72" s="82" t="s">
        <v>3320</v>
      </c>
      <c r="AB72" s="82" t="s">
        <v>3320</v>
      </c>
      <c r="AC72" s="82" t="s">
        <v>3320</v>
      </c>
      <c r="AD72" s="82" t="s">
        <v>3320</v>
      </c>
      <c r="AE72" s="82" t="s">
        <v>3320</v>
      </c>
      <c r="AF72" s="82" t="s">
        <v>3320</v>
      </c>
      <c r="AG72" s="82" t="s">
        <v>3320</v>
      </c>
      <c r="AH72" s="111" t="s">
        <v>3572</v>
      </c>
      <c r="AI72" s="90" t="s">
        <v>3573</v>
      </c>
      <c r="AJ72" s="82" t="s">
        <v>3574</v>
      </c>
      <c r="AK72" s="82" t="s">
        <v>3320</v>
      </c>
      <c r="AL72" s="91" t="s">
        <v>3575</v>
      </c>
    </row>
    <row r="73" spans="1:38" ht="45">
      <c r="A73" s="82">
        <v>72</v>
      </c>
      <c r="B73" s="82" t="s">
        <v>3565</v>
      </c>
      <c r="C73" s="82" t="s">
        <v>182</v>
      </c>
      <c r="D73" s="83">
        <v>35</v>
      </c>
      <c r="E73" s="82" t="s">
        <v>3566</v>
      </c>
      <c r="F73" s="83" t="s">
        <v>3640</v>
      </c>
      <c r="G73" s="114">
        <v>300</v>
      </c>
      <c r="H73" s="96" t="s">
        <v>3566</v>
      </c>
      <c r="I73" s="110">
        <v>60</v>
      </c>
      <c r="J73" s="82" t="s">
        <v>3320</v>
      </c>
      <c r="K73" s="83" t="s">
        <v>3642</v>
      </c>
      <c r="L73" s="82"/>
      <c r="M73" s="82"/>
      <c r="N73" s="82"/>
      <c r="O73" s="82" t="s">
        <v>724</v>
      </c>
      <c r="P73" s="83" t="s">
        <v>790</v>
      </c>
      <c r="Q73" s="83" t="s">
        <v>3633</v>
      </c>
      <c r="R73" s="82" t="s">
        <v>3320</v>
      </c>
      <c r="S73" s="82"/>
      <c r="T73" s="109" t="s">
        <v>3320</v>
      </c>
      <c r="U73" s="109" t="s">
        <v>3320</v>
      </c>
      <c r="V73" s="109" t="s">
        <v>3320</v>
      </c>
      <c r="W73" s="83" t="s">
        <v>3578</v>
      </c>
      <c r="X73" s="83" t="s">
        <v>3643</v>
      </c>
      <c r="Y73" s="93"/>
      <c r="Z73" s="82" t="s">
        <v>3320</v>
      </c>
      <c r="AA73" s="82" t="s">
        <v>3320</v>
      </c>
      <c r="AB73" s="82" t="s">
        <v>3320</v>
      </c>
      <c r="AC73" s="82" t="s">
        <v>3320</v>
      </c>
      <c r="AD73" s="82" t="s">
        <v>3320</v>
      </c>
      <c r="AE73" s="82" t="s">
        <v>3320</v>
      </c>
      <c r="AF73" s="82" t="s">
        <v>3320</v>
      </c>
      <c r="AG73" s="82" t="s">
        <v>3320</v>
      </c>
      <c r="AH73" s="111" t="s">
        <v>3572</v>
      </c>
      <c r="AI73" s="90" t="s">
        <v>3573</v>
      </c>
      <c r="AJ73" s="82" t="s">
        <v>3574</v>
      </c>
      <c r="AK73" s="82" t="s">
        <v>3320</v>
      </c>
      <c r="AL73" s="91" t="s">
        <v>3575</v>
      </c>
    </row>
    <row r="74" spans="1:38" ht="90">
      <c r="A74" s="82">
        <v>73</v>
      </c>
      <c r="B74" s="82" t="s">
        <v>3565</v>
      </c>
      <c r="C74" s="82" t="s">
        <v>182</v>
      </c>
      <c r="D74" s="83">
        <v>36</v>
      </c>
      <c r="E74" s="82" t="s">
        <v>3566</v>
      </c>
      <c r="F74" s="83" t="s">
        <v>3640</v>
      </c>
      <c r="G74" s="113">
        <v>200</v>
      </c>
      <c r="H74" s="96" t="s">
        <v>3566</v>
      </c>
      <c r="I74" s="110">
        <v>40</v>
      </c>
      <c r="J74" s="82" t="s">
        <v>3320</v>
      </c>
      <c r="K74" s="83" t="s">
        <v>3644</v>
      </c>
      <c r="L74" s="82"/>
      <c r="M74" s="82"/>
      <c r="N74" s="82"/>
      <c r="O74" s="82" t="s">
        <v>724</v>
      </c>
      <c r="P74" s="83" t="s">
        <v>3580</v>
      </c>
      <c r="Q74" s="83" t="s">
        <v>3581</v>
      </c>
      <c r="R74" s="82" t="s">
        <v>3320</v>
      </c>
      <c r="S74" s="82"/>
      <c r="T74" s="109" t="s">
        <v>3320</v>
      </c>
      <c r="U74" s="109" t="s">
        <v>3320</v>
      </c>
      <c r="V74" s="109" t="s">
        <v>3320</v>
      </c>
      <c r="W74" s="83" t="s">
        <v>3582</v>
      </c>
      <c r="X74" s="83">
        <v>4700</v>
      </c>
      <c r="Y74" s="93"/>
      <c r="Z74" s="82" t="s">
        <v>3320</v>
      </c>
      <c r="AA74" s="82" t="s">
        <v>3320</v>
      </c>
      <c r="AB74" s="82" t="s">
        <v>3320</v>
      </c>
      <c r="AC74" s="82" t="s">
        <v>3320</v>
      </c>
      <c r="AD74" s="82" t="s">
        <v>3320</v>
      </c>
      <c r="AE74" s="82" t="s">
        <v>3320</v>
      </c>
      <c r="AF74" s="82" t="s">
        <v>3320</v>
      </c>
      <c r="AG74" s="82" t="s">
        <v>3320</v>
      </c>
      <c r="AH74" s="111" t="s">
        <v>3572</v>
      </c>
      <c r="AI74" s="90" t="s">
        <v>3573</v>
      </c>
      <c r="AJ74" s="82" t="s">
        <v>3574</v>
      </c>
      <c r="AK74" s="82" t="s">
        <v>3320</v>
      </c>
      <c r="AL74" s="91" t="s">
        <v>3575</v>
      </c>
    </row>
    <row r="75" spans="1:38" ht="60">
      <c r="A75" s="82">
        <v>74</v>
      </c>
      <c r="B75" s="82" t="s">
        <v>3645</v>
      </c>
      <c r="C75" s="82" t="s">
        <v>69</v>
      </c>
      <c r="D75" s="82" t="s">
        <v>3646</v>
      </c>
      <c r="E75" s="82" t="s">
        <v>3646</v>
      </c>
      <c r="F75" s="82" t="s">
        <v>224</v>
      </c>
      <c r="G75" s="95">
        <v>64</v>
      </c>
      <c r="H75" s="96">
        <v>180.86</v>
      </c>
      <c r="I75" s="82">
        <v>8.5399999999999991</v>
      </c>
      <c r="J75" s="82" t="s">
        <v>3647</v>
      </c>
      <c r="K75" s="83" t="s">
        <v>3648</v>
      </c>
      <c r="L75" s="82">
        <v>115</v>
      </c>
      <c r="M75" s="82"/>
      <c r="N75" s="82"/>
      <c r="O75" s="82" t="s">
        <v>745</v>
      </c>
      <c r="P75" s="82" t="s">
        <v>124</v>
      </c>
      <c r="Q75" s="82" t="s">
        <v>1661</v>
      </c>
      <c r="R75" s="82" t="s">
        <v>3320</v>
      </c>
      <c r="S75" s="82"/>
      <c r="T75" s="109" t="s">
        <v>3320</v>
      </c>
      <c r="U75" s="82" t="s">
        <v>3347</v>
      </c>
      <c r="V75" s="82" t="s">
        <v>3649</v>
      </c>
      <c r="W75" s="82" t="s">
        <v>3650</v>
      </c>
      <c r="X75" s="82">
        <v>160</v>
      </c>
      <c r="Y75" s="108"/>
      <c r="Z75" s="82" t="s">
        <v>1670</v>
      </c>
      <c r="AA75" s="82" t="s">
        <v>3320</v>
      </c>
      <c r="AB75" s="83" t="s">
        <v>3651</v>
      </c>
      <c r="AC75" s="83" t="s">
        <v>3652</v>
      </c>
      <c r="AD75" s="83" t="s">
        <v>3653</v>
      </c>
      <c r="AE75" s="83" t="s">
        <v>3654</v>
      </c>
      <c r="AF75" s="82" t="s">
        <v>3320</v>
      </c>
      <c r="AG75" s="82" t="s">
        <v>3655</v>
      </c>
      <c r="AH75" s="82" t="s">
        <v>3656</v>
      </c>
      <c r="AI75" s="116" t="s">
        <v>3657</v>
      </c>
      <c r="AJ75" s="82"/>
      <c r="AK75" s="83" t="s">
        <v>3658</v>
      </c>
      <c r="AL75" s="117" t="s">
        <v>3659</v>
      </c>
    </row>
    <row r="76" spans="1:38" ht="60">
      <c r="A76" s="82">
        <v>75</v>
      </c>
      <c r="B76" s="82" t="s">
        <v>3645</v>
      </c>
      <c r="C76" s="82" t="s">
        <v>69</v>
      </c>
      <c r="D76" s="82" t="s">
        <v>3660</v>
      </c>
      <c r="E76" s="82" t="s">
        <v>3661</v>
      </c>
      <c r="F76" s="82" t="s">
        <v>224</v>
      </c>
      <c r="G76" s="95">
        <v>84</v>
      </c>
      <c r="H76" s="96">
        <v>240.49</v>
      </c>
      <c r="I76" s="82">
        <v>34.229999999999997</v>
      </c>
      <c r="J76" s="82" t="s">
        <v>3662</v>
      </c>
      <c r="K76" s="82" t="s">
        <v>3663</v>
      </c>
      <c r="L76" s="82">
        <v>115</v>
      </c>
      <c r="M76" s="82"/>
      <c r="N76" s="82"/>
      <c r="O76" s="82" t="s">
        <v>950</v>
      </c>
      <c r="P76" s="82" t="s">
        <v>259</v>
      </c>
      <c r="Q76" s="82" t="s">
        <v>1126</v>
      </c>
      <c r="R76" s="82" t="s">
        <v>3320</v>
      </c>
      <c r="S76" s="82"/>
      <c r="T76" s="109" t="s">
        <v>3320</v>
      </c>
      <c r="U76" s="82" t="s">
        <v>3347</v>
      </c>
      <c r="V76" s="82">
        <v>80.081000000000003</v>
      </c>
      <c r="W76" s="82" t="s">
        <v>3650</v>
      </c>
      <c r="X76" s="82">
        <v>170</v>
      </c>
      <c r="Y76" s="98"/>
      <c r="Z76" s="82" t="s">
        <v>1122</v>
      </c>
      <c r="AA76" s="82" t="s">
        <v>3320</v>
      </c>
      <c r="AB76" s="83" t="s">
        <v>3664</v>
      </c>
      <c r="AC76" s="83" t="s">
        <v>3665</v>
      </c>
      <c r="AD76" s="83" t="s">
        <v>3666</v>
      </c>
      <c r="AE76" s="83" t="s">
        <v>3667</v>
      </c>
      <c r="AF76" s="82" t="s">
        <v>3320</v>
      </c>
      <c r="AG76" s="83" t="s">
        <v>3668</v>
      </c>
      <c r="AH76" s="82" t="s">
        <v>3656</v>
      </c>
      <c r="AI76" s="116" t="s">
        <v>3657</v>
      </c>
      <c r="AJ76" s="82"/>
      <c r="AK76" s="83" t="s">
        <v>3669</v>
      </c>
      <c r="AL76" s="117" t="s">
        <v>3659</v>
      </c>
    </row>
    <row r="77" spans="1:38" ht="45">
      <c r="A77" s="82">
        <v>76</v>
      </c>
      <c r="B77" s="82" t="s">
        <v>3645</v>
      </c>
      <c r="C77" s="82" t="s">
        <v>69</v>
      </c>
      <c r="D77" s="82" t="s">
        <v>3670</v>
      </c>
      <c r="E77" s="82" t="s">
        <v>3671</v>
      </c>
      <c r="F77" s="82" t="s">
        <v>224</v>
      </c>
      <c r="G77" s="95">
        <v>80</v>
      </c>
      <c r="H77" s="96">
        <v>214.4</v>
      </c>
      <c r="I77" s="82">
        <v>37.5</v>
      </c>
      <c r="J77" s="82" t="s">
        <v>3320</v>
      </c>
      <c r="K77" s="82" t="s">
        <v>3672</v>
      </c>
      <c r="L77" s="82">
        <v>115</v>
      </c>
      <c r="M77" s="82"/>
      <c r="N77" s="82"/>
      <c r="O77" s="82" t="s">
        <v>989</v>
      </c>
      <c r="P77" s="82" t="s">
        <v>465</v>
      </c>
      <c r="Q77" s="82" t="s">
        <v>3673</v>
      </c>
      <c r="R77" s="82" t="s">
        <v>3320</v>
      </c>
      <c r="S77" s="82"/>
      <c r="T77" s="109" t="s">
        <v>3320</v>
      </c>
      <c r="U77" s="82" t="s">
        <v>3674</v>
      </c>
      <c r="V77" s="82">
        <v>77.369</v>
      </c>
      <c r="W77" s="82" t="s">
        <v>3675</v>
      </c>
      <c r="X77" s="82">
        <v>188</v>
      </c>
      <c r="Y77" s="108"/>
      <c r="Z77" s="82" t="s">
        <v>2102</v>
      </c>
      <c r="AA77" s="82" t="s">
        <v>3320</v>
      </c>
      <c r="AB77" s="83" t="s">
        <v>3676</v>
      </c>
      <c r="AC77" s="83" t="s">
        <v>3677</v>
      </c>
      <c r="AD77" s="83" t="s">
        <v>3677</v>
      </c>
      <c r="AE77" s="83" t="s">
        <v>3678</v>
      </c>
      <c r="AF77" s="82" t="s">
        <v>3320</v>
      </c>
      <c r="AG77" s="82" t="s">
        <v>3679</v>
      </c>
      <c r="AH77" s="82" t="s">
        <v>3656</v>
      </c>
      <c r="AI77" s="116" t="s">
        <v>3657</v>
      </c>
      <c r="AJ77" s="82"/>
      <c r="AK77" s="83" t="s">
        <v>3680</v>
      </c>
      <c r="AL77" s="117" t="s">
        <v>3659</v>
      </c>
    </row>
    <row r="78" spans="1:38" ht="45">
      <c r="A78" s="82">
        <v>77</v>
      </c>
      <c r="B78" s="82" t="s">
        <v>3645</v>
      </c>
      <c r="C78" s="82" t="s">
        <v>69</v>
      </c>
      <c r="D78" s="82" t="s">
        <v>3681</v>
      </c>
      <c r="E78" s="82" t="s">
        <v>3682</v>
      </c>
      <c r="F78" s="82" t="s">
        <v>224</v>
      </c>
      <c r="G78" s="95">
        <v>80</v>
      </c>
      <c r="H78" s="96">
        <v>246.95</v>
      </c>
      <c r="I78" s="82">
        <v>37.5</v>
      </c>
      <c r="J78" s="82" t="s">
        <v>3320</v>
      </c>
      <c r="K78" s="82" t="s">
        <v>3683</v>
      </c>
      <c r="L78" s="82">
        <v>115</v>
      </c>
      <c r="M78" s="82"/>
      <c r="N78" s="82"/>
      <c r="O78" s="82" t="s">
        <v>745</v>
      </c>
      <c r="P78" s="82" t="s">
        <v>124</v>
      </c>
      <c r="Q78" s="82" t="s">
        <v>1312</v>
      </c>
      <c r="R78" s="82" t="s">
        <v>3320</v>
      </c>
      <c r="S78" s="82"/>
      <c r="T78" s="109" t="s">
        <v>3320</v>
      </c>
      <c r="U78" s="82" t="s">
        <v>3684</v>
      </c>
      <c r="V78" s="82" t="s">
        <v>3685</v>
      </c>
      <c r="W78" s="83" t="s">
        <v>3686</v>
      </c>
      <c r="X78" s="82">
        <v>163</v>
      </c>
      <c r="Y78" s="98"/>
      <c r="Z78" s="82" t="s">
        <v>1654</v>
      </c>
      <c r="AA78" s="82" t="s">
        <v>3320</v>
      </c>
      <c r="AB78" s="83" t="s">
        <v>3687</v>
      </c>
      <c r="AC78" s="83" t="s">
        <v>3688</v>
      </c>
      <c r="AD78" s="83" t="s">
        <v>3689</v>
      </c>
      <c r="AE78" s="83" t="s">
        <v>3690</v>
      </c>
      <c r="AF78" s="82" t="s">
        <v>3320</v>
      </c>
      <c r="AG78" s="83" t="s">
        <v>3691</v>
      </c>
      <c r="AH78" s="82" t="s">
        <v>3656</v>
      </c>
      <c r="AI78" s="116" t="s">
        <v>3657</v>
      </c>
      <c r="AJ78" s="82"/>
      <c r="AK78" s="82" t="s">
        <v>3320</v>
      </c>
      <c r="AL78" s="117" t="s">
        <v>3659</v>
      </c>
    </row>
    <row r="79" spans="1:38" ht="45">
      <c r="A79" s="82">
        <v>78</v>
      </c>
      <c r="B79" s="82" t="s">
        <v>3645</v>
      </c>
      <c r="C79" s="82" t="s">
        <v>69</v>
      </c>
      <c r="D79" s="82" t="s">
        <v>1484</v>
      </c>
      <c r="E79" s="82" t="s">
        <v>3692</v>
      </c>
      <c r="F79" s="82" t="s">
        <v>224</v>
      </c>
      <c r="G79" s="95">
        <v>110</v>
      </c>
      <c r="H79" s="82">
        <v>314.75</v>
      </c>
      <c r="I79" s="82">
        <v>30.52</v>
      </c>
      <c r="J79" s="118" t="s">
        <v>3693</v>
      </c>
      <c r="K79" s="82" t="s">
        <v>3694</v>
      </c>
      <c r="L79" s="82">
        <v>115</v>
      </c>
      <c r="M79" s="82"/>
      <c r="N79" s="82"/>
      <c r="O79" s="82" t="s">
        <v>736</v>
      </c>
      <c r="P79" s="82" t="s">
        <v>3344</v>
      </c>
      <c r="Q79" s="82" t="s">
        <v>3695</v>
      </c>
      <c r="R79" s="82" t="s">
        <v>3320</v>
      </c>
      <c r="S79" s="82"/>
      <c r="T79" s="109" t="s">
        <v>3320</v>
      </c>
      <c r="U79" s="82" t="s">
        <v>3684</v>
      </c>
      <c r="V79" s="82">
        <v>107.932</v>
      </c>
      <c r="W79" s="82" t="s">
        <v>3650</v>
      </c>
      <c r="X79" s="82">
        <v>195</v>
      </c>
      <c r="Y79" s="108"/>
      <c r="Z79" s="82" t="s">
        <v>3696</v>
      </c>
      <c r="AA79" s="82" t="s">
        <v>3320</v>
      </c>
      <c r="AB79" s="83" t="s">
        <v>3697</v>
      </c>
      <c r="AC79" s="83" t="s">
        <v>3698</v>
      </c>
      <c r="AD79" s="83" t="s">
        <v>3699</v>
      </c>
      <c r="AE79" s="83" t="s">
        <v>3700</v>
      </c>
      <c r="AF79" s="82" t="s">
        <v>3334</v>
      </c>
      <c r="AG79" s="83" t="s">
        <v>3701</v>
      </c>
      <c r="AH79" s="82" t="s">
        <v>3656</v>
      </c>
      <c r="AI79" s="116" t="s">
        <v>3657</v>
      </c>
      <c r="AJ79" s="82"/>
      <c r="AK79" s="83" t="s">
        <v>3702</v>
      </c>
      <c r="AL79" s="117" t="s">
        <v>3659</v>
      </c>
    </row>
    <row r="80" spans="1:38" ht="60">
      <c r="A80" s="82">
        <v>79</v>
      </c>
      <c r="B80" s="82" t="s">
        <v>3645</v>
      </c>
      <c r="C80" s="82" t="s">
        <v>69</v>
      </c>
      <c r="D80" s="82" t="s">
        <v>3703</v>
      </c>
      <c r="E80" s="82" t="s">
        <v>3704</v>
      </c>
      <c r="F80" s="82" t="s">
        <v>224</v>
      </c>
      <c r="G80" s="95">
        <v>90</v>
      </c>
      <c r="H80" s="96">
        <v>258.87</v>
      </c>
      <c r="I80" s="82">
        <v>33.33</v>
      </c>
      <c r="J80" s="82" t="s">
        <v>3320</v>
      </c>
      <c r="K80" s="82" t="s">
        <v>3705</v>
      </c>
      <c r="L80" s="82">
        <v>115</v>
      </c>
      <c r="M80" s="82"/>
      <c r="N80" s="82"/>
      <c r="O80" s="82" t="s">
        <v>745</v>
      </c>
      <c r="P80" s="82" t="s">
        <v>383</v>
      </c>
      <c r="Q80" s="82" t="s">
        <v>546</v>
      </c>
      <c r="R80" s="82" t="s">
        <v>3320</v>
      </c>
      <c r="S80" s="82"/>
      <c r="T80" s="109" t="s">
        <v>3320</v>
      </c>
      <c r="U80" s="82" t="s">
        <v>3706</v>
      </c>
      <c r="V80" s="82">
        <v>100.63</v>
      </c>
      <c r="W80" s="83" t="s">
        <v>3707</v>
      </c>
      <c r="X80" s="82">
        <v>248</v>
      </c>
      <c r="Y80" s="108"/>
      <c r="Z80" s="82" t="s">
        <v>3708</v>
      </c>
      <c r="AA80" s="82" t="s">
        <v>3320</v>
      </c>
      <c r="AB80" s="83" t="s">
        <v>3709</v>
      </c>
      <c r="AC80" s="83" t="s">
        <v>3710</v>
      </c>
      <c r="AD80" s="83" t="s">
        <v>3711</v>
      </c>
      <c r="AE80" s="83" t="s">
        <v>3712</v>
      </c>
      <c r="AF80" s="82" t="s">
        <v>3320</v>
      </c>
      <c r="AG80" s="83" t="s">
        <v>3713</v>
      </c>
      <c r="AH80" s="82" t="s">
        <v>3656</v>
      </c>
      <c r="AI80" s="116" t="s">
        <v>3657</v>
      </c>
      <c r="AJ80" s="82"/>
      <c r="AK80" s="83" t="s">
        <v>3714</v>
      </c>
      <c r="AL80" s="117" t="s">
        <v>3659</v>
      </c>
    </row>
    <row r="81" spans="1:38" ht="45">
      <c r="A81" s="82">
        <v>80</v>
      </c>
      <c r="B81" s="82" t="s">
        <v>3645</v>
      </c>
      <c r="C81" s="82" t="s">
        <v>69</v>
      </c>
      <c r="D81" s="82" t="s">
        <v>3715</v>
      </c>
      <c r="E81" s="82" t="s">
        <v>3716</v>
      </c>
      <c r="F81" s="82" t="s">
        <v>224</v>
      </c>
      <c r="G81" s="95">
        <v>200</v>
      </c>
      <c r="H81" s="96">
        <v>545.9</v>
      </c>
      <c r="I81" s="82">
        <v>30.22</v>
      </c>
      <c r="J81" s="118" t="s">
        <v>3717</v>
      </c>
      <c r="K81" s="83" t="s">
        <v>3718</v>
      </c>
      <c r="L81" s="82">
        <v>230</v>
      </c>
      <c r="M81" s="82"/>
      <c r="N81" s="82"/>
      <c r="O81" s="82" t="s">
        <v>736</v>
      </c>
      <c r="P81" s="82" t="s">
        <v>3344</v>
      </c>
      <c r="Q81" s="82" t="s">
        <v>3719</v>
      </c>
      <c r="R81" s="82" t="s">
        <v>3320</v>
      </c>
      <c r="S81" s="82"/>
      <c r="T81" s="109" t="s">
        <v>3320</v>
      </c>
      <c r="U81" s="82" t="s">
        <v>3369</v>
      </c>
      <c r="V81" s="82">
        <v>185.51</v>
      </c>
      <c r="W81" s="119" t="s">
        <v>3650</v>
      </c>
      <c r="X81" s="82">
        <v>485</v>
      </c>
      <c r="Y81" s="108"/>
      <c r="Z81" s="82" t="s">
        <v>3720</v>
      </c>
      <c r="AA81" s="82" t="s">
        <v>3320</v>
      </c>
      <c r="AB81" s="83" t="s">
        <v>3721</v>
      </c>
      <c r="AC81" s="83" t="s">
        <v>3722</v>
      </c>
      <c r="AD81" s="83" t="s">
        <v>3711</v>
      </c>
      <c r="AE81" s="83" t="s">
        <v>3723</v>
      </c>
      <c r="AF81" s="82" t="s">
        <v>3531</v>
      </c>
      <c r="AG81" s="83" t="s">
        <v>3701</v>
      </c>
      <c r="AH81" s="82" t="s">
        <v>3656</v>
      </c>
      <c r="AI81" s="116" t="s">
        <v>3657</v>
      </c>
      <c r="AJ81" s="82"/>
      <c r="AK81" s="83" t="s">
        <v>3724</v>
      </c>
      <c r="AL81" s="117" t="s">
        <v>3659</v>
      </c>
    </row>
    <row r="82" spans="1:38" ht="30">
      <c r="A82" s="82">
        <v>81</v>
      </c>
      <c r="B82" s="82" t="s">
        <v>3645</v>
      </c>
      <c r="C82" s="82" t="s">
        <v>69</v>
      </c>
      <c r="D82" s="82" t="s">
        <v>3725</v>
      </c>
      <c r="E82" s="83" t="s">
        <v>3726</v>
      </c>
      <c r="F82" s="82" t="s">
        <v>224</v>
      </c>
      <c r="G82" s="95">
        <v>100</v>
      </c>
      <c r="H82" s="96">
        <v>275.3</v>
      </c>
      <c r="I82" s="82">
        <v>30</v>
      </c>
      <c r="J82" s="82" t="s">
        <v>3320</v>
      </c>
      <c r="K82" s="82" t="s">
        <v>3727</v>
      </c>
      <c r="L82" s="82">
        <v>115</v>
      </c>
      <c r="M82" s="82"/>
      <c r="N82" s="82"/>
      <c r="O82" s="82" t="s">
        <v>736</v>
      </c>
      <c r="P82" s="82" t="s">
        <v>150</v>
      </c>
      <c r="Q82" s="82" t="s">
        <v>151</v>
      </c>
      <c r="R82" s="82" t="s">
        <v>3320</v>
      </c>
      <c r="S82" s="82"/>
      <c r="T82" s="109" t="s">
        <v>3320</v>
      </c>
      <c r="U82" s="82" t="s">
        <v>3369</v>
      </c>
      <c r="V82" s="82">
        <v>104.84</v>
      </c>
      <c r="W82" s="119" t="s">
        <v>3650</v>
      </c>
      <c r="X82" s="82">
        <v>400</v>
      </c>
      <c r="Y82" s="98"/>
      <c r="Z82" s="83" t="s">
        <v>3728</v>
      </c>
      <c r="AA82" s="82" t="s">
        <v>3320</v>
      </c>
      <c r="AB82" s="83" t="s">
        <v>3729</v>
      </c>
      <c r="AC82" s="83" t="s">
        <v>3730</v>
      </c>
      <c r="AD82" s="83" t="s">
        <v>3731</v>
      </c>
      <c r="AE82" s="83" t="s">
        <v>3732</v>
      </c>
      <c r="AF82" s="82" t="s">
        <v>3320</v>
      </c>
      <c r="AG82" s="83" t="s">
        <v>3733</v>
      </c>
      <c r="AH82" s="82" t="s">
        <v>3656</v>
      </c>
      <c r="AI82" s="116" t="s">
        <v>3657</v>
      </c>
      <c r="AJ82" s="82"/>
      <c r="AK82" s="83" t="s">
        <v>3734</v>
      </c>
      <c r="AL82" s="117" t="s">
        <v>3659</v>
      </c>
    </row>
    <row r="83" spans="1:38" ht="30">
      <c r="A83" s="82">
        <v>82</v>
      </c>
      <c r="B83" s="82" t="s">
        <v>3645</v>
      </c>
      <c r="C83" s="82" t="s">
        <v>69</v>
      </c>
      <c r="D83" s="82" t="s">
        <v>3735</v>
      </c>
      <c r="E83" s="82" t="s">
        <v>3736</v>
      </c>
      <c r="F83" s="82" t="s">
        <v>224</v>
      </c>
      <c r="G83" s="95">
        <v>100</v>
      </c>
      <c r="H83" s="96">
        <v>227.4</v>
      </c>
      <c r="I83" s="82">
        <v>30</v>
      </c>
      <c r="J83" s="82" t="s">
        <v>3320</v>
      </c>
      <c r="K83" s="82" t="s">
        <v>3737</v>
      </c>
      <c r="L83" s="82">
        <v>115</v>
      </c>
      <c r="M83" s="82"/>
      <c r="N83" s="82"/>
      <c r="O83" s="82" t="s">
        <v>724</v>
      </c>
      <c r="P83" s="82" t="s">
        <v>465</v>
      </c>
      <c r="Q83" s="82" t="s">
        <v>3738</v>
      </c>
      <c r="R83" s="82" t="s">
        <v>3320</v>
      </c>
      <c r="S83" s="82"/>
      <c r="T83" s="109" t="s">
        <v>3320</v>
      </c>
      <c r="U83" s="82" t="s">
        <v>3739</v>
      </c>
      <c r="V83" s="82">
        <v>94.611999999999995</v>
      </c>
      <c r="W83" s="82" t="s">
        <v>3429</v>
      </c>
      <c r="X83" s="82">
        <v>223</v>
      </c>
      <c r="Y83" s="101"/>
      <c r="Z83" s="83" t="s">
        <v>3728</v>
      </c>
      <c r="AA83" s="82" t="s">
        <v>3320</v>
      </c>
      <c r="AB83" s="82" t="s">
        <v>3320</v>
      </c>
      <c r="AC83" s="82" t="s">
        <v>3320</v>
      </c>
      <c r="AD83" s="82" t="s">
        <v>3740</v>
      </c>
      <c r="AE83" s="82" t="s">
        <v>3740</v>
      </c>
      <c r="AF83" s="82" t="s">
        <v>3320</v>
      </c>
      <c r="AG83" s="82" t="s">
        <v>3740</v>
      </c>
      <c r="AH83" s="82" t="s">
        <v>3656</v>
      </c>
      <c r="AI83" s="116" t="s">
        <v>3657</v>
      </c>
      <c r="AJ83" s="82"/>
      <c r="AK83" s="82" t="s">
        <v>3320</v>
      </c>
      <c r="AL83" s="117" t="s">
        <v>3659</v>
      </c>
    </row>
    <row r="84" spans="1:38" ht="90">
      <c r="A84" s="82">
        <v>83</v>
      </c>
      <c r="B84" s="82" t="s">
        <v>3741</v>
      </c>
      <c r="C84" s="82" t="s">
        <v>469</v>
      </c>
      <c r="D84" s="82" t="s">
        <v>3742</v>
      </c>
      <c r="E84" s="83" t="s">
        <v>3743</v>
      </c>
      <c r="F84" s="82" t="s">
        <v>224</v>
      </c>
      <c r="G84" s="95">
        <v>71</v>
      </c>
      <c r="H84" s="96">
        <v>201</v>
      </c>
      <c r="I84" s="82">
        <v>45.51</v>
      </c>
      <c r="J84" s="82">
        <v>2</v>
      </c>
      <c r="K84" s="82" t="s">
        <v>3744</v>
      </c>
      <c r="L84" s="82">
        <v>115</v>
      </c>
      <c r="M84" s="82"/>
      <c r="N84" s="82"/>
      <c r="O84" s="82" t="s">
        <v>736</v>
      </c>
      <c r="P84" s="82" t="s">
        <v>3344</v>
      </c>
      <c r="Q84" s="82" t="s">
        <v>3745</v>
      </c>
      <c r="R84" s="115">
        <v>20412077</v>
      </c>
      <c r="S84" s="115">
        <v>89568805</v>
      </c>
      <c r="T84" s="109" t="s">
        <v>3320</v>
      </c>
      <c r="U84" s="99">
        <v>46964</v>
      </c>
      <c r="V84" s="82">
        <v>90</v>
      </c>
      <c r="W84" s="82" t="s">
        <v>3746</v>
      </c>
      <c r="X84" s="82">
        <v>224.58</v>
      </c>
      <c r="Y84" s="108"/>
      <c r="Z84" s="83" t="s">
        <v>3747</v>
      </c>
      <c r="AA84" s="82" t="s">
        <v>3320</v>
      </c>
      <c r="AB84" s="83" t="s">
        <v>3748</v>
      </c>
      <c r="AC84" s="82" t="s">
        <v>3482</v>
      </c>
      <c r="AD84" s="83" t="s">
        <v>3749</v>
      </c>
      <c r="AE84" s="82" t="s">
        <v>3679</v>
      </c>
      <c r="AF84" s="83" t="s">
        <v>3750</v>
      </c>
      <c r="AG84" s="83" t="s">
        <v>3679</v>
      </c>
      <c r="AH84" s="120" t="s">
        <v>3751</v>
      </c>
      <c r="AI84" s="90" t="s">
        <v>3752</v>
      </c>
      <c r="AJ84" s="82" t="s">
        <v>3753</v>
      </c>
      <c r="AK84" s="83" t="s">
        <v>3754</v>
      </c>
      <c r="AL84" s="117" t="s">
        <v>3755</v>
      </c>
    </row>
    <row r="85" spans="1:38" ht="30">
      <c r="A85" s="82">
        <v>84</v>
      </c>
      <c r="B85" s="83" t="s">
        <v>3756</v>
      </c>
      <c r="C85" s="83" t="s">
        <v>3757</v>
      </c>
      <c r="D85" s="83" t="s">
        <v>3758</v>
      </c>
      <c r="E85" s="83" t="s">
        <v>3759</v>
      </c>
      <c r="F85" s="83" t="s">
        <v>224</v>
      </c>
      <c r="G85" s="84">
        <v>122.4</v>
      </c>
      <c r="H85" s="85">
        <v>370.71699999999998</v>
      </c>
      <c r="I85" s="83" t="s">
        <v>3320</v>
      </c>
      <c r="J85" s="83" t="s">
        <v>3320</v>
      </c>
      <c r="K85" s="83" t="s">
        <v>3760</v>
      </c>
      <c r="L85" s="83">
        <v>400</v>
      </c>
      <c r="M85" s="83"/>
      <c r="N85" s="83"/>
      <c r="O85" s="83" t="s">
        <v>745</v>
      </c>
      <c r="P85" s="83" t="s">
        <v>599</v>
      </c>
      <c r="Q85" s="83" t="s">
        <v>3761</v>
      </c>
      <c r="R85" s="82" t="s">
        <v>3320</v>
      </c>
      <c r="S85" s="83"/>
      <c r="T85" s="109" t="s">
        <v>3320</v>
      </c>
      <c r="U85" s="83">
        <v>2029</v>
      </c>
      <c r="V85" s="83">
        <v>73.2</v>
      </c>
      <c r="W85" s="83"/>
      <c r="X85" s="83">
        <v>260</v>
      </c>
      <c r="Y85" s="92"/>
      <c r="Z85" s="83" t="s">
        <v>3762</v>
      </c>
      <c r="AA85" s="82" t="s">
        <v>3320</v>
      </c>
      <c r="AB85" s="82" t="s">
        <v>3320</v>
      </c>
      <c r="AC85" s="82" t="s">
        <v>3763</v>
      </c>
      <c r="AD85" s="82" t="s">
        <v>3763</v>
      </c>
      <c r="AE85" s="82" t="s">
        <v>3320</v>
      </c>
      <c r="AF85" s="82" t="s">
        <v>3320</v>
      </c>
      <c r="AG85" s="82" t="s">
        <v>3320</v>
      </c>
      <c r="AH85" s="121" t="s">
        <v>3764</v>
      </c>
      <c r="AI85" s="116" t="s">
        <v>3765</v>
      </c>
      <c r="AJ85" s="83">
        <v>5518494770</v>
      </c>
      <c r="AK85" s="82" t="s">
        <v>3320</v>
      </c>
      <c r="AL85" s="91" t="s">
        <v>3766</v>
      </c>
    </row>
    <row r="86" spans="1:38" ht="30">
      <c r="A86" s="82">
        <v>85</v>
      </c>
      <c r="B86" s="83" t="s">
        <v>3756</v>
      </c>
      <c r="C86" s="83" t="s">
        <v>3757</v>
      </c>
      <c r="D86" s="83" t="s">
        <v>3767</v>
      </c>
      <c r="E86" s="83" t="s">
        <v>3768</v>
      </c>
      <c r="F86" s="83" t="s">
        <v>224</v>
      </c>
      <c r="G86" s="84">
        <v>122.4</v>
      </c>
      <c r="H86" s="85">
        <v>370.71699999999998</v>
      </c>
      <c r="I86" s="83" t="s">
        <v>3320</v>
      </c>
      <c r="J86" s="83" t="s">
        <v>3320</v>
      </c>
      <c r="K86" s="83" t="s">
        <v>3760</v>
      </c>
      <c r="L86" s="83">
        <v>400</v>
      </c>
      <c r="M86" s="83"/>
      <c r="N86" s="83"/>
      <c r="O86" s="83" t="s">
        <v>745</v>
      </c>
      <c r="P86" s="83" t="s">
        <v>599</v>
      </c>
      <c r="Q86" s="83" t="s">
        <v>3761</v>
      </c>
      <c r="R86" s="82" t="s">
        <v>3320</v>
      </c>
      <c r="S86" s="83"/>
      <c r="T86" s="109" t="s">
        <v>3320</v>
      </c>
      <c r="U86" s="83">
        <v>2029</v>
      </c>
      <c r="V86" s="83">
        <v>73.2</v>
      </c>
      <c r="W86" s="83"/>
      <c r="X86" s="83">
        <v>260</v>
      </c>
      <c r="Y86" s="92"/>
      <c r="Z86" s="83" t="s">
        <v>3762</v>
      </c>
      <c r="AA86" s="82" t="s">
        <v>3320</v>
      </c>
      <c r="AB86" s="82" t="s">
        <v>3320</v>
      </c>
      <c r="AC86" s="82" t="s">
        <v>3763</v>
      </c>
      <c r="AD86" s="82" t="s">
        <v>3763</v>
      </c>
      <c r="AE86" s="82" t="s">
        <v>3320</v>
      </c>
      <c r="AF86" s="82" t="s">
        <v>3320</v>
      </c>
      <c r="AG86" s="82" t="s">
        <v>3320</v>
      </c>
      <c r="AH86" s="121" t="s">
        <v>3764</v>
      </c>
      <c r="AI86" s="116" t="s">
        <v>3765</v>
      </c>
      <c r="AJ86" s="83">
        <v>5518494770</v>
      </c>
      <c r="AK86" s="82" t="s">
        <v>3320</v>
      </c>
      <c r="AL86" s="91" t="s">
        <v>3766</v>
      </c>
    </row>
    <row r="87" spans="1:38" ht="30">
      <c r="A87" s="82">
        <v>86</v>
      </c>
      <c r="B87" s="83" t="s">
        <v>3756</v>
      </c>
      <c r="C87" s="83" t="s">
        <v>3757</v>
      </c>
      <c r="D87" s="83" t="s">
        <v>3769</v>
      </c>
      <c r="E87" s="83" t="s">
        <v>3770</v>
      </c>
      <c r="F87" s="83" t="s">
        <v>224</v>
      </c>
      <c r="G87" s="84">
        <v>76.5</v>
      </c>
      <c r="H87" s="85">
        <v>220.99299999999999</v>
      </c>
      <c r="I87" s="83" t="s">
        <v>3320</v>
      </c>
      <c r="J87" s="83" t="s">
        <v>3320</v>
      </c>
      <c r="K87" s="83" t="s">
        <v>3771</v>
      </c>
      <c r="L87" s="83">
        <v>230</v>
      </c>
      <c r="M87" s="83"/>
      <c r="N87" s="83"/>
      <c r="O87" s="83" t="s">
        <v>950</v>
      </c>
      <c r="P87" s="83" t="s">
        <v>572</v>
      </c>
      <c r="Q87" s="83" t="s">
        <v>3772</v>
      </c>
      <c r="R87" s="82" t="s">
        <v>3320</v>
      </c>
      <c r="S87" s="83"/>
      <c r="T87" s="109" t="s">
        <v>3320</v>
      </c>
      <c r="U87" s="83">
        <v>2029</v>
      </c>
      <c r="V87" s="82">
        <v>46.2</v>
      </c>
      <c r="W87" s="83"/>
      <c r="X87" s="83">
        <v>155.4</v>
      </c>
      <c r="Y87" s="92"/>
      <c r="Z87" s="83" t="s">
        <v>3773</v>
      </c>
      <c r="AA87" s="82" t="s">
        <v>3320</v>
      </c>
      <c r="AB87" s="82" t="s">
        <v>3320</v>
      </c>
      <c r="AC87" s="82" t="s">
        <v>3763</v>
      </c>
      <c r="AD87" s="82" t="s">
        <v>3763</v>
      </c>
      <c r="AE87" s="82" t="s">
        <v>3320</v>
      </c>
      <c r="AF87" s="82" t="s">
        <v>3320</v>
      </c>
      <c r="AG87" s="82" t="s">
        <v>3320</v>
      </c>
      <c r="AH87" s="121" t="s">
        <v>3764</v>
      </c>
      <c r="AI87" s="116" t="s">
        <v>3765</v>
      </c>
      <c r="AJ87" s="83">
        <v>5518494770</v>
      </c>
      <c r="AK87" s="82" t="s">
        <v>3320</v>
      </c>
      <c r="AL87" s="91" t="s">
        <v>3766</v>
      </c>
    </row>
    <row r="88" spans="1:38" ht="30">
      <c r="A88" s="82">
        <v>87</v>
      </c>
      <c r="B88" s="83" t="s">
        <v>3756</v>
      </c>
      <c r="C88" s="83" t="s">
        <v>3757</v>
      </c>
      <c r="D88" s="83" t="s">
        <v>3774</v>
      </c>
      <c r="E88" s="83" t="s">
        <v>3775</v>
      </c>
      <c r="F88" s="83" t="s">
        <v>224</v>
      </c>
      <c r="G88" s="84">
        <v>84.15</v>
      </c>
      <c r="H88" s="85">
        <v>247.07400000000001</v>
      </c>
      <c r="I88" s="83" t="s">
        <v>3320</v>
      </c>
      <c r="J88" s="83" t="s">
        <v>3320</v>
      </c>
      <c r="K88" s="83" t="s">
        <v>3776</v>
      </c>
      <c r="L88" s="83">
        <v>230</v>
      </c>
      <c r="M88" s="83"/>
      <c r="N88" s="83"/>
      <c r="O88" s="83" t="s">
        <v>950</v>
      </c>
      <c r="P88" s="83" t="s">
        <v>572</v>
      </c>
      <c r="Q88" s="83" t="s">
        <v>3772</v>
      </c>
      <c r="R88" s="82" t="s">
        <v>3320</v>
      </c>
      <c r="S88" s="83"/>
      <c r="T88" s="109" t="s">
        <v>3320</v>
      </c>
      <c r="U88" s="83">
        <v>2029</v>
      </c>
      <c r="V88" s="82">
        <v>52.2</v>
      </c>
      <c r="W88" s="83"/>
      <c r="X88" s="83">
        <v>210.4</v>
      </c>
      <c r="Y88" s="92"/>
      <c r="Z88" s="83" t="s">
        <v>3773</v>
      </c>
      <c r="AA88" s="82" t="s">
        <v>3320</v>
      </c>
      <c r="AB88" s="82" t="s">
        <v>3320</v>
      </c>
      <c r="AC88" s="82" t="s">
        <v>3763</v>
      </c>
      <c r="AD88" s="82" t="s">
        <v>3763</v>
      </c>
      <c r="AE88" s="82" t="s">
        <v>3320</v>
      </c>
      <c r="AF88" s="82" t="s">
        <v>3320</v>
      </c>
      <c r="AG88" s="82" t="s">
        <v>3320</v>
      </c>
      <c r="AH88" s="121" t="s">
        <v>3764</v>
      </c>
      <c r="AI88" s="116" t="s">
        <v>3765</v>
      </c>
      <c r="AJ88" s="83">
        <v>5518494770</v>
      </c>
      <c r="AK88" s="82" t="s">
        <v>3320</v>
      </c>
      <c r="AL88" s="91" t="s">
        <v>3766</v>
      </c>
    </row>
    <row r="89" spans="1:38" ht="30">
      <c r="A89" s="82">
        <v>88</v>
      </c>
      <c r="B89" s="83" t="s">
        <v>3777</v>
      </c>
      <c r="C89" s="83" t="s">
        <v>3778</v>
      </c>
      <c r="D89" s="83" t="s">
        <v>546</v>
      </c>
      <c r="E89" s="83" t="s">
        <v>3779</v>
      </c>
      <c r="F89" s="83" t="s">
        <v>224</v>
      </c>
      <c r="G89" s="84">
        <v>3.5</v>
      </c>
      <c r="H89" s="85" t="s">
        <v>3566</v>
      </c>
      <c r="I89" s="83" t="s">
        <v>3320</v>
      </c>
      <c r="J89" s="83" t="s">
        <v>3566</v>
      </c>
      <c r="K89" s="83" t="s">
        <v>3780</v>
      </c>
      <c r="L89" s="83" t="s">
        <v>3566</v>
      </c>
      <c r="M89" s="83"/>
      <c r="N89" s="83"/>
      <c r="O89" s="83" t="s">
        <v>745</v>
      </c>
      <c r="P89" s="83" t="s">
        <v>383</v>
      </c>
      <c r="Q89" s="83" t="s">
        <v>546</v>
      </c>
      <c r="R89" s="82" t="s">
        <v>3320</v>
      </c>
      <c r="S89" s="83"/>
      <c r="T89" s="109" t="s">
        <v>3320</v>
      </c>
      <c r="U89" s="83">
        <v>2028</v>
      </c>
      <c r="V89" s="82" t="s">
        <v>3320</v>
      </c>
      <c r="W89" s="83" t="s">
        <v>3781</v>
      </c>
      <c r="X89" s="83">
        <v>3</v>
      </c>
      <c r="Y89" s="93"/>
      <c r="Z89" s="83" t="s">
        <v>3566</v>
      </c>
      <c r="AA89" s="82" t="s">
        <v>3320</v>
      </c>
      <c r="AB89" s="82" t="s">
        <v>3320</v>
      </c>
      <c r="AC89" s="82" t="s">
        <v>3782</v>
      </c>
      <c r="AD89" s="82" t="s">
        <v>3782</v>
      </c>
      <c r="AE89" s="82" t="s">
        <v>3566</v>
      </c>
      <c r="AF89" s="82" t="s">
        <v>3320</v>
      </c>
      <c r="AG89" s="82" t="s">
        <v>3566</v>
      </c>
      <c r="AH89" s="82" t="s">
        <v>3783</v>
      </c>
      <c r="AI89" s="116" t="s">
        <v>3784</v>
      </c>
      <c r="AJ89" s="82" t="s">
        <v>3320</v>
      </c>
      <c r="AK89" s="82" t="s">
        <v>3320</v>
      </c>
      <c r="AL89" s="91" t="s">
        <v>3785</v>
      </c>
    </row>
    <row r="90" spans="1:38" ht="45">
      <c r="A90" s="82">
        <v>89</v>
      </c>
      <c r="B90" s="83" t="s">
        <v>3741</v>
      </c>
      <c r="C90" s="83" t="s">
        <v>469</v>
      </c>
      <c r="D90" s="83" t="s">
        <v>3786</v>
      </c>
      <c r="E90" s="83" t="s">
        <v>3787</v>
      </c>
      <c r="F90" s="83" t="s">
        <v>224</v>
      </c>
      <c r="G90" s="84">
        <v>185</v>
      </c>
      <c r="H90" s="85">
        <v>544</v>
      </c>
      <c r="I90" s="83">
        <v>194.33</v>
      </c>
      <c r="J90" s="122">
        <v>0.12986111111111112</v>
      </c>
      <c r="K90" s="83" t="s">
        <v>3788</v>
      </c>
      <c r="L90" s="83" t="s">
        <v>3566</v>
      </c>
      <c r="M90" s="83"/>
      <c r="N90" s="83"/>
      <c r="O90" s="83" t="s">
        <v>950</v>
      </c>
      <c r="P90" s="83" t="s">
        <v>259</v>
      </c>
      <c r="Q90" s="83" t="s">
        <v>3789</v>
      </c>
      <c r="R90" s="115">
        <v>20017933</v>
      </c>
      <c r="S90" s="123">
        <v>98604833</v>
      </c>
      <c r="T90" s="109" t="s">
        <v>3320</v>
      </c>
      <c r="U90" s="99">
        <v>47087</v>
      </c>
      <c r="V90" s="82">
        <v>208</v>
      </c>
      <c r="W90" s="82" t="s">
        <v>3320</v>
      </c>
      <c r="X90" s="82" t="s">
        <v>3320</v>
      </c>
      <c r="Y90" s="98"/>
      <c r="Z90" s="83" t="s">
        <v>3790</v>
      </c>
      <c r="AA90" s="82" t="s">
        <v>3320</v>
      </c>
      <c r="AB90" s="82" t="s">
        <v>3320</v>
      </c>
      <c r="AC90" s="83" t="s">
        <v>3791</v>
      </c>
      <c r="AD90" s="83" t="s">
        <v>3792</v>
      </c>
      <c r="AE90" s="83" t="s">
        <v>3679</v>
      </c>
      <c r="AF90" s="83" t="s">
        <v>3793</v>
      </c>
      <c r="AG90" s="83" t="s">
        <v>3679</v>
      </c>
      <c r="AH90" s="83" t="s">
        <v>3794</v>
      </c>
      <c r="AI90" s="116" t="s">
        <v>3795</v>
      </c>
      <c r="AJ90" s="83" t="s">
        <v>3796</v>
      </c>
      <c r="AK90" s="83" t="s">
        <v>3797</v>
      </c>
      <c r="AL90" s="117" t="s">
        <v>3755</v>
      </c>
    </row>
    <row r="91" spans="1:38" ht="45">
      <c r="A91" s="82">
        <v>90</v>
      </c>
      <c r="B91" s="83" t="s">
        <v>3741</v>
      </c>
      <c r="C91" s="83" t="s">
        <v>469</v>
      </c>
      <c r="D91" s="83" t="s">
        <v>3798</v>
      </c>
      <c r="E91" s="83" t="s">
        <v>3787</v>
      </c>
      <c r="F91" s="83" t="s">
        <v>224</v>
      </c>
      <c r="G91" s="84">
        <v>290</v>
      </c>
      <c r="H91" s="85">
        <v>938</v>
      </c>
      <c r="I91" s="83">
        <v>174</v>
      </c>
      <c r="J91" s="83">
        <v>2</v>
      </c>
      <c r="K91" s="83" t="s">
        <v>3799</v>
      </c>
      <c r="L91" s="83" t="s">
        <v>3566</v>
      </c>
      <c r="M91" s="83"/>
      <c r="N91" s="83"/>
      <c r="O91" s="83" t="s">
        <v>745</v>
      </c>
      <c r="P91" s="83" t="s">
        <v>383</v>
      </c>
      <c r="Q91" s="83" t="s">
        <v>630</v>
      </c>
      <c r="R91" s="115">
        <v>21956933</v>
      </c>
      <c r="S91" s="123">
        <v>101715416</v>
      </c>
      <c r="T91" s="109" t="s">
        <v>3320</v>
      </c>
      <c r="U91" s="99">
        <v>46965</v>
      </c>
      <c r="V91" s="82">
        <v>323</v>
      </c>
      <c r="W91" s="82" t="s">
        <v>3320</v>
      </c>
      <c r="X91" s="82" t="s">
        <v>3320</v>
      </c>
      <c r="Y91" s="101"/>
      <c r="Z91" s="83" t="s">
        <v>634</v>
      </c>
      <c r="AA91" s="82" t="s">
        <v>3320</v>
      </c>
      <c r="AB91" s="82" t="s">
        <v>3320</v>
      </c>
      <c r="AC91" s="83" t="s">
        <v>3800</v>
      </c>
      <c r="AD91" s="83" t="s">
        <v>3800</v>
      </c>
      <c r="AE91" s="83" t="s">
        <v>3800</v>
      </c>
      <c r="AF91" s="83" t="s">
        <v>3800</v>
      </c>
      <c r="AG91" s="83" t="s">
        <v>3679</v>
      </c>
      <c r="AH91" s="83" t="s">
        <v>3794</v>
      </c>
      <c r="AI91" s="116" t="s">
        <v>3795</v>
      </c>
      <c r="AJ91" s="83" t="s">
        <v>3796</v>
      </c>
      <c r="AK91" s="83" t="s">
        <v>3801</v>
      </c>
      <c r="AL91" s="117" t="s">
        <v>3755</v>
      </c>
    </row>
    <row r="92" spans="1:38" ht="45">
      <c r="A92" s="82">
        <v>91</v>
      </c>
      <c r="B92" s="83" t="s">
        <v>3741</v>
      </c>
      <c r="C92" s="83" t="s">
        <v>469</v>
      </c>
      <c r="D92" s="83" t="s">
        <v>3802</v>
      </c>
      <c r="E92" s="83" t="s">
        <v>3787</v>
      </c>
      <c r="F92" s="83" t="s">
        <v>3803</v>
      </c>
      <c r="G92" s="84">
        <v>200</v>
      </c>
      <c r="H92" s="85" t="s">
        <v>3566</v>
      </c>
      <c r="I92" s="83">
        <v>800</v>
      </c>
      <c r="J92" s="83">
        <v>4</v>
      </c>
      <c r="K92" s="83" t="s">
        <v>3804</v>
      </c>
      <c r="L92" s="83">
        <v>230</v>
      </c>
      <c r="M92" s="83"/>
      <c r="N92" s="83"/>
      <c r="O92" s="83" t="s">
        <v>950</v>
      </c>
      <c r="P92" s="83" t="s">
        <v>3805</v>
      </c>
      <c r="Q92" s="83" t="s">
        <v>953</v>
      </c>
      <c r="R92" s="115">
        <v>19157333</v>
      </c>
      <c r="S92" s="123">
        <v>99160000</v>
      </c>
      <c r="T92" s="109" t="s">
        <v>3320</v>
      </c>
      <c r="U92" s="89">
        <v>46751</v>
      </c>
      <c r="V92" s="82">
        <v>157</v>
      </c>
      <c r="W92" s="82" t="s">
        <v>3320</v>
      </c>
      <c r="X92" s="82" t="s">
        <v>3320</v>
      </c>
      <c r="Y92" s="98"/>
      <c r="Z92" s="83" t="s">
        <v>947</v>
      </c>
      <c r="AA92" s="82" t="s">
        <v>3320</v>
      </c>
      <c r="AB92" s="124" t="s">
        <v>3806</v>
      </c>
      <c r="AC92" s="83" t="s">
        <v>3807</v>
      </c>
      <c r="AD92" s="83" t="s">
        <v>3808</v>
      </c>
      <c r="AE92" s="83" t="s">
        <v>3808</v>
      </c>
      <c r="AF92" s="83" t="s">
        <v>3809</v>
      </c>
      <c r="AG92" s="83" t="s">
        <v>3808</v>
      </c>
      <c r="AH92" s="83" t="s">
        <v>3794</v>
      </c>
      <c r="AI92" s="116" t="s">
        <v>3795</v>
      </c>
      <c r="AJ92" s="83" t="s">
        <v>3796</v>
      </c>
      <c r="AK92" s="83" t="s">
        <v>3810</v>
      </c>
      <c r="AL92" s="117" t="s">
        <v>3755</v>
      </c>
    </row>
    <row r="93" spans="1:38" ht="30.75">
      <c r="A93" s="82">
        <v>92</v>
      </c>
      <c r="B93" s="83" t="s">
        <v>3741</v>
      </c>
      <c r="C93" s="83" t="s">
        <v>469</v>
      </c>
      <c r="D93" s="83" t="s">
        <v>637</v>
      </c>
      <c r="E93" s="83" t="s">
        <v>3787</v>
      </c>
      <c r="F93" s="83" t="s">
        <v>224</v>
      </c>
      <c r="G93" s="84">
        <v>250</v>
      </c>
      <c r="H93" s="85" t="s">
        <v>3566</v>
      </c>
      <c r="I93" s="83">
        <v>150</v>
      </c>
      <c r="J93" s="83">
        <v>2</v>
      </c>
      <c r="K93" s="83" t="s">
        <v>3811</v>
      </c>
      <c r="L93" s="83">
        <v>230</v>
      </c>
      <c r="M93" s="83"/>
      <c r="N93" s="83"/>
      <c r="O93" s="83" t="s">
        <v>950</v>
      </c>
      <c r="P93" s="83" t="s">
        <v>465</v>
      </c>
      <c r="Q93" s="83" t="s">
        <v>639</v>
      </c>
      <c r="R93" s="82" t="s">
        <v>3320</v>
      </c>
      <c r="S93" s="83"/>
      <c r="T93" s="109" t="s">
        <v>3320</v>
      </c>
      <c r="U93" s="83" t="s">
        <v>3566</v>
      </c>
      <c r="V93" s="83"/>
      <c r="W93" s="83"/>
      <c r="X93" s="82" t="s">
        <v>3320</v>
      </c>
      <c r="Y93" s="98"/>
      <c r="Z93" s="83" t="s">
        <v>641</v>
      </c>
      <c r="AA93" s="82" t="s">
        <v>3320</v>
      </c>
      <c r="AB93" s="124" t="s">
        <v>3806</v>
      </c>
      <c r="AC93" s="83" t="s">
        <v>3812</v>
      </c>
      <c r="AD93" s="83" t="s">
        <v>3812</v>
      </c>
      <c r="AE93" s="83" t="s">
        <v>3807</v>
      </c>
      <c r="AF93" s="83" t="s">
        <v>3813</v>
      </c>
      <c r="AG93" s="83" t="s">
        <v>3807</v>
      </c>
      <c r="AH93" s="83" t="s">
        <v>3794</v>
      </c>
      <c r="AI93" s="116" t="s">
        <v>3795</v>
      </c>
      <c r="AJ93" s="83" t="s">
        <v>3796</v>
      </c>
      <c r="AK93" s="82" t="s">
        <v>3320</v>
      </c>
      <c r="AL93" s="117" t="s">
        <v>3755</v>
      </c>
    </row>
    <row r="94" spans="1:38" ht="45">
      <c r="A94" s="82">
        <v>93</v>
      </c>
      <c r="B94" s="83" t="s">
        <v>3741</v>
      </c>
      <c r="C94" s="83" t="s">
        <v>469</v>
      </c>
      <c r="D94" s="83" t="s">
        <v>3814</v>
      </c>
      <c r="E94" s="83" t="s">
        <v>3787</v>
      </c>
      <c r="F94" s="83" t="s">
        <v>224</v>
      </c>
      <c r="G94" s="84">
        <v>130</v>
      </c>
      <c r="H94" s="85">
        <v>474</v>
      </c>
      <c r="I94" s="83">
        <v>78</v>
      </c>
      <c r="J94" s="83">
        <v>2</v>
      </c>
      <c r="K94" s="83" t="s">
        <v>3815</v>
      </c>
      <c r="L94" s="83">
        <v>115</v>
      </c>
      <c r="M94" s="83"/>
      <c r="N94" s="83"/>
      <c r="O94" s="83" t="s">
        <v>950</v>
      </c>
      <c r="P94" s="83" t="s">
        <v>790</v>
      </c>
      <c r="Q94" s="83" t="s">
        <v>3816</v>
      </c>
      <c r="R94" s="115">
        <v>24960261</v>
      </c>
      <c r="S94" s="123">
        <v>99516394</v>
      </c>
      <c r="T94" s="109" t="s">
        <v>3320</v>
      </c>
      <c r="U94" s="89">
        <v>47391</v>
      </c>
      <c r="V94" s="83">
        <v>139</v>
      </c>
      <c r="W94" s="83" t="s">
        <v>3566</v>
      </c>
      <c r="X94" s="83" t="s">
        <v>3566</v>
      </c>
      <c r="Y94" s="92"/>
      <c r="Z94" s="83" t="s">
        <v>3817</v>
      </c>
      <c r="AA94" s="82" t="s">
        <v>3320</v>
      </c>
      <c r="AB94" s="124" t="s">
        <v>3806</v>
      </c>
      <c r="AC94" s="83" t="s">
        <v>3818</v>
      </c>
      <c r="AD94" s="83" t="s">
        <v>3812</v>
      </c>
      <c r="AE94" s="83" t="s">
        <v>3819</v>
      </c>
      <c r="AF94" s="83" t="s">
        <v>3820</v>
      </c>
      <c r="AG94" s="83" t="s">
        <v>3807</v>
      </c>
      <c r="AH94" s="83" t="s">
        <v>3794</v>
      </c>
      <c r="AI94" s="116" t="s">
        <v>3795</v>
      </c>
      <c r="AJ94" s="83" t="s">
        <v>3796</v>
      </c>
      <c r="AK94" s="82" t="s">
        <v>3821</v>
      </c>
      <c r="AL94" s="91" t="s">
        <v>3822</v>
      </c>
    </row>
    <row r="95" spans="1:38" ht="30">
      <c r="A95" s="82">
        <v>94</v>
      </c>
      <c r="B95" s="83" t="s">
        <v>3823</v>
      </c>
      <c r="C95" s="83" t="s">
        <v>69</v>
      </c>
      <c r="D95" s="83" t="s">
        <v>3824</v>
      </c>
      <c r="E95" s="83" t="s">
        <v>2567</v>
      </c>
      <c r="F95" s="83" t="s">
        <v>224</v>
      </c>
      <c r="G95" s="84">
        <v>50</v>
      </c>
      <c r="H95" s="85" t="s">
        <v>3320</v>
      </c>
      <c r="I95" s="83" t="s">
        <v>3825</v>
      </c>
      <c r="J95" s="83" t="s">
        <v>3825</v>
      </c>
      <c r="K95" s="83" t="s">
        <v>3452</v>
      </c>
      <c r="L95" s="83">
        <v>115</v>
      </c>
      <c r="M95" s="83"/>
      <c r="N95" s="83"/>
      <c r="O95" s="86" t="s">
        <v>656</v>
      </c>
      <c r="P95" s="83" t="s">
        <v>656</v>
      </c>
      <c r="Q95" s="83" t="s">
        <v>3320</v>
      </c>
      <c r="R95" s="82" t="s">
        <v>3320</v>
      </c>
      <c r="S95" s="83"/>
      <c r="T95" s="109" t="s">
        <v>3320</v>
      </c>
      <c r="U95" s="83">
        <v>2030</v>
      </c>
      <c r="V95" s="83" t="s">
        <v>3320</v>
      </c>
      <c r="W95" s="83" t="s">
        <v>3320</v>
      </c>
      <c r="X95" s="83" t="s">
        <v>3320</v>
      </c>
      <c r="Y95" s="93"/>
      <c r="Z95" s="83" t="s">
        <v>3320</v>
      </c>
      <c r="AA95" s="82" t="s">
        <v>3320</v>
      </c>
      <c r="AB95" s="82" t="s">
        <v>3320</v>
      </c>
      <c r="AC95" s="83" t="s">
        <v>3320</v>
      </c>
      <c r="AD95" s="83" t="s">
        <v>3320</v>
      </c>
      <c r="AE95" s="83" t="s">
        <v>3320</v>
      </c>
      <c r="AF95" s="83" t="s">
        <v>3320</v>
      </c>
      <c r="AG95" s="83" t="s">
        <v>3320</v>
      </c>
      <c r="AH95" s="83" t="s">
        <v>3320</v>
      </c>
      <c r="AI95" s="82" t="s">
        <v>3320</v>
      </c>
      <c r="AJ95" s="82" t="s">
        <v>3320</v>
      </c>
      <c r="AK95" s="82" t="s">
        <v>336</v>
      </c>
      <c r="AL95" s="91" t="s">
        <v>3826</v>
      </c>
    </row>
    <row r="96" spans="1:38" ht="30">
      <c r="A96" s="82">
        <v>95</v>
      </c>
      <c r="B96" s="83" t="s">
        <v>3823</v>
      </c>
      <c r="C96" s="83" t="s">
        <v>69</v>
      </c>
      <c r="D96" s="83" t="s">
        <v>3827</v>
      </c>
      <c r="E96" s="83" t="s">
        <v>2567</v>
      </c>
      <c r="F96" s="83" t="s">
        <v>3828</v>
      </c>
      <c r="G96" s="84">
        <v>50</v>
      </c>
      <c r="H96" s="85" t="s">
        <v>3320</v>
      </c>
      <c r="I96" s="83" t="s">
        <v>3825</v>
      </c>
      <c r="J96" s="83" t="s">
        <v>3825</v>
      </c>
      <c r="K96" s="83" t="s">
        <v>3829</v>
      </c>
      <c r="L96" s="83">
        <v>115</v>
      </c>
      <c r="M96" s="83"/>
      <c r="N96" s="83"/>
      <c r="O96" s="86" t="s">
        <v>656</v>
      </c>
      <c r="P96" s="83" t="s">
        <v>656</v>
      </c>
      <c r="Q96" s="83" t="s">
        <v>3320</v>
      </c>
      <c r="R96" s="82" t="s">
        <v>3320</v>
      </c>
      <c r="S96" s="83"/>
      <c r="T96" s="109" t="s">
        <v>3320</v>
      </c>
      <c r="U96" s="83">
        <v>2030</v>
      </c>
      <c r="V96" s="83" t="s">
        <v>3320</v>
      </c>
      <c r="W96" s="83" t="s">
        <v>3320</v>
      </c>
      <c r="X96" s="83" t="s">
        <v>3320</v>
      </c>
      <c r="Y96" s="93"/>
      <c r="Z96" s="83" t="s">
        <v>3320</v>
      </c>
      <c r="AA96" s="82" t="s">
        <v>3320</v>
      </c>
      <c r="AB96" s="82" t="s">
        <v>3320</v>
      </c>
      <c r="AC96" s="82" t="s">
        <v>3320</v>
      </c>
      <c r="AD96" s="82" t="s">
        <v>3320</v>
      </c>
      <c r="AE96" s="82" t="s">
        <v>3320</v>
      </c>
      <c r="AF96" s="82" t="s">
        <v>3320</v>
      </c>
      <c r="AG96" s="82" t="s">
        <v>3320</v>
      </c>
      <c r="AH96" s="82" t="s">
        <v>3320</v>
      </c>
      <c r="AI96" s="82" t="s">
        <v>3320</v>
      </c>
      <c r="AJ96" s="82" t="s">
        <v>3320</v>
      </c>
      <c r="AK96" s="82" t="s">
        <v>3830</v>
      </c>
      <c r="AL96" s="91" t="s">
        <v>3826</v>
      </c>
    </row>
    <row r="97" spans="1:38" ht="30">
      <c r="A97" s="82">
        <v>96</v>
      </c>
      <c r="B97" s="83" t="s">
        <v>3823</v>
      </c>
      <c r="C97" s="83" t="s">
        <v>69</v>
      </c>
      <c r="D97" s="83" t="s">
        <v>3831</v>
      </c>
      <c r="E97" s="83" t="s">
        <v>2567</v>
      </c>
      <c r="F97" s="83" t="s">
        <v>3828</v>
      </c>
      <c r="G97" s="84">
        <v>50</v>
      </c>
      <c r="H97" s="85" t="s">
        <v>3320</v>
      </c>
      <c r="I97" s="83" t="s">
        <v>3825</v>
      </c>
      <c r="J97" s="83" t="s">
        <v>3825</v>
      </c>
      <c r="K97" s="83" t="s">
        <v>3829</v>
      </c>
      <c r="L97" s="83">
        <v>115</v>
      </c>
      <c r="M97" s="83"/>
      <c r="N97" s="83"/>
      <c r="O97" s="86" t="s">
        <v>656</v>
      </c>
      <c r="P97" s="83" t="s">
        <v>656</v>
      </c>
      <c r="Q97" s="83" t="s">
        <v>3320</v>
      </c>
      <c r="R97" s="82" t="s">
        <v>3320</v>
      </c>
      <c r="S97" s="83"/>
      <c r="T97" s="109" t="s">
        <v>3320</v>
      </c>
      <c r="U97" s="83">
        <v>2030</v>
      </c>
      <c r="V97" s="83" t="s">
        <v>3320</v>
      </c>
      <c r="W97" s="83" t="s">
        <v>3320</v>
      </c>
      <c r="X97" s="83" t="s">
        <v>3320</v>
      </c>
      <c r="Y97" s="93"/>
      <c r="Z97" s="83" t="s">
        <v>3320</v>
      </c>
      <c r="AA97" s="82" t="s">
        <v>3320</v>
      </c>
      <c r="AB97" s="82" t="s">
        <v>3320</v>
      </c>
      <c r="AC97" s="82" t="s">
        <v>3320</v>
      </c>
      <c r="AD97" s="82" t="s">
        <v>3320</v>
      </c>
      <c r="AE97" s="82" t="s">
        <v>3320</v>
      </c>
      <c r="AF97" s="82" t="s">
        <v>3320</v>
      </c>
      <c r="AG97" s="82" t="s">
        <v>3320</v>
      </c>
      <c r="AH97" s="82" t="s">
        <v>3320</v>
      </c>
      <c r="AI97" s="82" t="s">
        <v>3320</v>
      </c>
      <c r="AJ97" s="82" t="s">
        <v>3320</v>
      </c>
      <c r="AK97" s="82" t="s">
        <v>3830</v>
      </c>
      <c r="AL97" s="91" t="s">
        <v>3826</v>
      </c>
    </row>
    <row r="98" spans="1:38" ht="30">
      <c r="A98" s="82">
        <v>97</v>
      </c>
      <c r="B98" s="83" t="s">
        <v>3823</v>
      </c>
      <c r="C98" s="83" t="s">
        <v>69</v>
      </c>
      <c r="D98" s="83" t="s">
        <v>3832</v>
      </c>
      <c r="E98" s="83" t="s">
        <v>2567</v>
      </c>
      <c r="F98" s="83" t="s">
        <v>224</v>
      </c>
      <c r="G98" s="84">
        <v>180</v>
      </c>
      <c r="H98" s="85" t="s">
        <v>3320</v>
      </c>
      <c r="I98" s="83">
        <v>54</v>
      </c>
      <c r="J98" s="83" t="s">
        <v>3320</v>
      </c>
      <c r="K98" s="83" t="s">
        <v>3320</v>
      </c>
      <c r="L98" s="83" t="s">
        <v>3320</v>
      </c>
      <c r="M98" s="83"/>
      <c r="N98" s="83"/>
      <c r="O98" s="83" t="s">
        <v>724</v>
      </c>
      <c r="P98" s="83" t="s">
        <v>65</v>
      </c>
      <c r="Q98" s="83" t="s">
        <v>3320</v>
      </c>
      <c r="R98" s="82" t="s">
        <v>3320</v>
      </c>
      <c r="S98" s="83"/>
      <c r="T98" s="109" t="s">
        <v>3320</v>
      </c>
      <c r="U98" s="83">
        <v>2027</v>
      </c>
      <c r="V98" s="83" t="s">
        <v>3320</v>
      </c>
      <c r="W98" s="83" t="s">
        <v>3320</v>
      </c>
      <c r="X98" s="83" t="s">
        <v>3320</v>
      </c>
      <c r="Y98" s="93"/>
      <c r="Z98" s="83" t="s">
        <v>3320</v>
      </c>
      <c r="AA98" s="82" t="s">
        <v>3320</v>
      </c>
      <c r="AB98" s="82" t="s">
        <v>3320</v>
      </c>
      <c r="AC98" s="82" t="s">
        <v>3320</v>
      </c>
      <c r="AD98" s="82" t="s">
        <v>3320</v>
      </c>
      <c r="AE98" s="82" t="s">
        <v>3320</v>
      </c>
      <c r="AF98" s="82" t="s">
        <v>3320</v>
      </c>
      <c r="AG98" s="82" t="s">
        <v>3320</v>
      </c>
      <c r="AH98" s="82" t="s">
        <v>3320</v>
      </c>
      <c r="AI98" s="82" t="s">
        <v>3320</v>
      </c>
      <c r="AJ98" s="82" t="s">
        <v>3320</v>
      </c>
      <c r="AK98" s="82" t="s">
        <v>3833</v>
      </c>
      <c r="AL98" s="91" t="s">
        <v>3826</v>
      </c>
    </row>
    <row r="99" spans="1:38" ht="30">
      <c r="A99" s="82">
        <v>98</v>
      </c>
      <c r="B99" s="83" t="s">
        <v>3823</v>
      </c>
      <c r="C99" s="83" t="s">
        <v>69</v>
      </c>
      <c r="D99" s="83" t="s">
        <v>3834</v>
      </c>
      <c r="E99" s="83" t="s">
        <v>2567</v>
      </c>
      <c r="F99" s="83" t="s">
        <v>63</v>
      </c>
      <c r="G99" s="84">
        <v>200</v>
      </c>
      <c r="H99" s="85" t="s">
        <v>3320</v>
      </c>
      <c r="I99" s="83">
        <v>60</v>
      </c>
      <c r="J99" s="83" t="s">
        <v>3320</v>
      </c>
      <c r="K99" s="83" t="s">
        <v>3320</v>
      </c>
      <c r="L99" s="83" t="s">
        <v>3320</v>
      </c>
      <c r="M99" s="83"/>
      <c r="N99" s="83"/>
      <c r="O99" s="83" t="s">
        <v>745</v>
      </c>
      <c r="P99" s="83" t="s">
        <v>488</v>
      </c>
      <c r="Q99" s="83" t="s">
        <v>3320</v>
      </c>
      <c r="R99" s="82" t="s">
        <v>3320</v>
      </c>
      <c r="S99" s="83"/>
      <c r="T99" s="109" t="s">
        <v>3320</v>
      </c>
      <c r="U99" s="83">
        <v>2027</v>
      </c>
      <c r="V99" s="83" t="s">
        <v>3320</v>
      </c>
      <c r="W99" s="83" t="s">
        <v>3320</v>
      </c>
      <c r="X99" s="83" t="s">
        <v>3320</v>
      </c>
      <c r="Y99" s="93"/>
      <c r="Z99" s="83" t="s">
        <v>3320</v>
      </c>
      <c r="AA99" s="82" t="s">
        <v>3320</v>
      </c>
      <c r="AB99" s="82" t="s">
        <v>3320</v>
      </c>
      <c r="AC99" s="82" t="s">
        <v>3320</v>
      </c>
      <c r="AD99" s="82" t="s">
        <v>3320</v>
      </c>
      <c r="AE99" s="82" t="s">
        <v>3320</v>
      </c>
      <c r="AF99" s="82" t="s">
        <v>3320</v>
      </c>
      <c r="AG99" s="82" t="s">
        <v>3320</v>
      </c>
      <c r="AH99" s="82" t="s">
        <v>3320</v>
      </c>
      <c r="AI99" s="82" t="s">
        <v>3320</v>
      </c>
      <c r="AJ99" s="82" t="s">
        <v>3320</v>
      </c>
      <c r="AK99" s="82" t="s">
        <v>3320</v>
      </c>
      <c r="AL99" s="91" t="s">
        <v>3826</v>
      </c>
    </row>
    <row r="100" spans="1:38" ht="30">
      <c r="A100" s="82">
        <v>99</v>
      </c>
      <c r="B100" s="83" t="s">
        <v>3823</v>
      </c>
      <c r="C100" s="83" t="s">
        <v>69</v>
      </c>
      <c r="D100" s="83" t="s">
        <v>3835</v>
      </c>
      <c r="E100" s="83" t="s">
        <v>2567</v>
      </c>
      <c r="F100" s="83" t="s">
        <v>63</v>
      </c>
      <c r="G100" s="84">
        <v>235</v>
      </c>
      <c r="H100" s="85" t="s">
        <v>3320</v>
      </c>
      <c r="I100" s="83">
        <v>70.5</v>
      </c>
      <c r="J100" s="83" t="s">
        <v>3320</v>
      </c>
      <c r="K100" s="83" t="s">
        <v>3320</v>
      </c>
      <c r="L100" s="83" t="s">
        <v>3320</v>
      </c>
      <c r="M100" s="83"/>
      <c r="N100" s="83"/>
      <c r="O100" s="83" t="s">
        <v>989</v>
      </c>
      <c r="P100" s="83" t="s">
        <v>508</v>
      </c>
      <c r="Q100" s="83" t="s">
        <v>3320</v>
      </c>
      <c r="R100" s="82" t="s">
        <v>3320</v>
      </c>
      <c r="S100" s="83"/>
      <c r="T100" s="109" t="s">
        <v>3320</v>
      </c>
      <c r="U100" s="83">
        <v>2027</v>
      </c>
      <c r="V100" s="83" t="s">
        <v>3320</v>
      </c>
      <c r="W100" s="83" t="s">
        <v>3320</v>
      </c>
      <c r="X100" s="83" t="s">
        <v>3320</v>
      </c>
      <c r="Y100" s="93"/>
      <c r="Z100" s="83" t="s">
        <v>3320</v>
      </c>
      <c r="AA100" s="82" t="s">
        <v>3320</v>
      </c>
      <c r="AB100" s="82" t="s">
        <v>3320</v>
      </c>
      <c r="AC100" s="82" t="s">
        <v>3320</v>
      </c>
      <c r="AD100" s="82" t="s">
        <v>3320</v>
      </c>
      <c r="AE100" s="82" t="s">
        <v>3320</v>
      </c>
      <c r="AF100" s="82" t="s">
        <v>3320</v>
      </c>
      <c r="AG100" s="82" t="s">
        <v>3320</v>
      </c>
      <c r="AH100" s="82" t="s">
        <v>3320</v>
      </c>
      <c r="AI100" s="82" t="s">
        <v>3320</v>
      </c>
      <c r="AJ100" s="82" t="s">
        <v>3320</v>
      </c>
      <c r="AK100" s="82" t="s">
        <v>3320</v>
      </c>
      <c r="AL100" s="91" t="s">
        <v>3826</v>
      </c>
    </row>
    <row r="101" spans="1:38" ht="30">
      <c r="A101" s="82">
        <v>100</v>
      </c>
      <c r="B101" s="83" t="s">
        <v>3823</v>
      </c>
      <c r="C101" s="83" t="s">
        <v>69</v>
      </c>
      <c r="D101" s="83" t="s">
        <v>3836</v>
      </c>
      <c r="E101" s="83" t="s">
        <v>2567</v>
      </c>
      <c r="F101" s="83" t="s">
        <v>63</v>
      </c>
      <c r="G101" s="84">
        <v>60</v>
      </c>
      <c r="H101" s="85" t="s">
        <v>3320</v>
      </c>
      <c r="I101" s="83">
        <v>20</v>
      </c>
      <c r="J101" s="83" t="s">
        <v>3320</v>
      </c>
      <c r="K101" s="83" t="s">
        <v>3837</v>
      </c>
      <c r="L101" s="83">
        <v>115</v>
      </c>
      <c r="M101" s="83"/>
      <c r="N101" s="83"/>
      <c r="O101" s="86" t="s">
        <v>656</v>
      </c>
      <c r="P101" s="83" t="s">
        <v>656</v>
      </c>
      <c r="Q101" s="83" t="s">
        <v>3838</v>
      </c>
      <c r="R101" s="82" t="s">
        <v>3320</v>
      </c>
      <c r="S101" s="83"/>
      <c r="T101" s="109" t="s">
        <v>3320</v>
      </c>
      <c r="U101" s="83">
        <v>2028</v>
      </c>
      <c r="V101" s="83" t="s">
        <v>3320</v>
      </c>
      <c r="W101" s="83" t="s">
        <v>3320</v>
      </c>
      <c r="X101" s="83" t="s">
        <v>3320</v>
      </c>
      <c r="Y101" s="93"/>
      <c r="Z101" s="83" t="s">
        <v>3320</v>
      </c>
      <c r="AA101" s="82" t="s">
        <v>3320</v>
      </c>
      <c r="AB101" s="82" t="s">
        <v>3320</v>
      </c>
      <c r="AC101" s="82" t="s">
        <v>3320</v>
      </c>
      <c r="AD101" s="82" t="s">
        <v>3320</v>
      </c>
      <c r="AE101" s="82" t="s">
        <v>3320</v>
      </c>
      <c r="AF101" s="82" t="s">
        <v>3320</v>
      </c>
      <c r="AG101" s="82" t="s">
        <v>3320</v>
      </c>
      <c r="AH101" s="82" t="s">
        <v>3320</v>
      </c>
      <c r="AI101" s="82" t="s">
        <v>3320</v>
      </c>
      <c r="AJ101" s="82" t="s">
        <v>3320</v>
      </c>
      <c r="AK101" s="82" t="s">
        <v>3839</v>
      </c>
      <c r="AL101" s="91" t="s">
        <v>3826</v>
      </c>
    </row>
    <row r="102" spans="1:38" ht="30">
      <c r="A102" s="82">
        <v>101</v>
      </c>
      <c r="B102" s="83" t="s">
        <v>3823</v>
      </c>
      <c r="C102" s="83" t="s">
        <v>69</v>
      </c>
      <c r="D102" s="83" t="s">
        <v>3840</v>
      </c>
      <c r="E102" s="83" t="s">
        <v>2567</v>
      </c>
      <c r="F102" s="83" t="s">
        <v>224</v>
      </c>
      <c r="G102" s="84">
        <v>400</v>
      </c>
      <c r="H102" s="85" t="s">
        <v>3320</v>
      </c>
      <c r="I102" s="83">
        <v>120</v>
      </c>
      <c r="J102" s="83" t="s">
        <v>3320</v>
      </c>
      <c r="K102" s="83" t="s">
        <v>3320</v>
      </c>
      <c r="L102" s="83" t="s">
        <v>3320</v>
      </c>
      <c r="M102" s="83"/>
      <c r="N102" s="83"/>
      <c r="O102" s="83" t="s">
        <v>1012</v>
      </c>
      <c r="P102" s="83" t="s">
        <v>294</v>
      </c>
      <c r="Q102" s="83" t="s">
        <v>3320</v>
      </c>
      <c r="R102" s="82" t="s">
        <v>3320</v>
      </c>
      <c r="S102" s="83"/>
      <c r="T102" s="109" t="s">
        <v>3320</v>
      </c>
      <c r="U102" s="83">
        <v>2028</v>
      </c>
      <c r="V102" s="83" t="s">
        <v>3320</v>
      </c>
      <c r="W102" s="83" t="s">
        <v>3320</v>
      </c>
      <c r="X102" s="83" t="s">
        <v>3320</v>
      </c>
      <c r="Y102" s="93"/>
      <c r="Z102" s="83" t="s">
        <v>3320</v>
      </c>
      <c r="AA102" s="82" t="s">
        <v>3320</v>
      </c>
      <c r="AB102" s="82" t="s">
        <v>3320</v>
      </c>
      <c r="AC102" s="82" t="s">
        <v>3320</v>
      </c>
      <c r="AD102" s="82" t="s">
        <v>3320</v>
      </c>
      <c r="AE102" s="82" t="s">
        <v>3320</v>
      </c>
      <c r="AF102" s="82" t="s">
        <v>3320</v>
      </c>
      <c r="AG102" s="82" t="s">
        <v>3320</v>
      </c>
      <c r="AH102" s="82" t="s">
        <v>3320</v>
      </c>
      <c r="AI102" s="82" t="s">
        <v>3320</v>
      </c>
      <c r="AJ102" s="82" t="s">
        <v>3320</v>
      </c>
      <c r="AK102" s="82" t="s">
        <v>3320</v>
      </c>
      <c r="AL102" s="91" t="s">
        <v>3826</v>
      </c>
    </row>
    <row r="103" spans="1:38" ht="30">
      <c r="A103" s="82">
        <v>102</v>
      </c>
      <c r="B103" s="83" t="s">
        <v>3823</v>
      </c>
      <c r="C103" s="83" t="s">
        <v>69</v>
      </c>
      <c r="D103" s="83" t="s">
        <v>3840</v>
      </c>
      <c r="E103" s="83" t="s">
        <v>2567</v>
      </c>
      <c r="F103" s="83" t="s">
        <v>224</v>
      </c>
      <c r="G103" s="84">
        <v>300</v>
      </c>
      <c r="H103" s="85" t="s">
        <v>3320</v>
      </c>
      <c r="I103" s="83">
        <v>90</v>
      </c>
      <c r="J103" s="83" t="s">
        <v>3320</v>
      </c>
      <c r="K103" s="83" t="s">
        <v>3320</v>
      </c>
      <c r="L103" s="83" t="s">
        <v>3320</v>
      </c>
      <c r="M103" s="83"/>
      <c r="N103" s="83"/>
      <c r="O103" s="83" t="s">
        <v>1012</v>
      </c>
      <c r="P103" s="83" t="s">
        <v>294</v>
      </c>
      <c r="Q103" s="83" t="s">
        <v>3320</v>
      </c>
      <c r="R103" s="82" t="s">
        <v>3320</v>
      </c>
      <c r="S103" s="83"/>
      <c r="T103" s="109" t="s">
        <v>3320</v>
      </c>
      <c r="U103" s="83">
        <v>2029</v>
      </c>
      <c r="V103" s="83" t="s">
        <v>3320</v>
      </c>
      <c r="W103" s="83" t="s">
        <v>3320</v>
      </c>
      <c r="X103" s="83" t="s">
        <v>3320</v>
      </c>
      <c r="Y103" s="93"/>
      <c r="Z103" s="83" t="s">
        <v>3320</v>
      </c>
      <c r="AA103" s="82" t="s">
        <v>3320</v>
      </c>
      <c r="AB103" s="82" t="s">
        <v>3320</v>
      </c>
      <c r="AC103" s="82" t="s">
        <v>3320</v>
      </c>
      <c r="AD103" s="82" t="s">
        <v>3320</v>
      </c>
      <c r="AE103" s="82" t="s">
        <v>3320</v>
      </c>
      <c r="AF103" s="82" t="s">
        <v>3320</v>
      </c>
      <c r="AG103" s="82" t="s">
        <v>3320</v>
      </c>
      <c r="AH103" s="82" t="s">
        <v>3320</v>
      </c>
      <c r="AI103" s="82" t="s">
        <v>3320</v>
      </c>
      <c r="AJ103" s="82" t="s">
        <v>3320</v>
      </c>
      <c r="AK103" s="82" t="s">
        <v>3320</v>
      </c>
      <c r="AL103" s="91" t="s">
        <v>3826</v>
      </c>
    </row>
    <row r="104" spans="1:38" ht="30">
      <c r="A104" s="82">
        <v>103</v>
      </c>
      <c r="B104" s="83" t="s">
        <v>3823</v>
      </c>
      <c r="C104" s="83" t="s">
        <v>69</v>
      </c>
      <c r="D104" s="83" t="s">
        <v>3841</v>
      </c>
      <c r="E104" s="83" t="s">
        <v>2567</v>
      </c>
      <c r="F104" s="83" t="s">
        <v>224</v>
      </c>
      <c r="G104" s="84">
        <v>60</v>
      </c>
      <c r="H104" s="85" t="s">
        <v>3320</v>
      </c>
      <c r="I104" s="83">
        <v>20</v>
      </c>
      <c r="J104" s="83" t="s">
        <v>3320</v>
      </c>
      <c r="K104" s="83" t="s">
        <v>3842</v>
      </c>
      <c r="L104" s="83">
        <v>115</v>
      </c>
      <c r="M104" s="83"/>
      <c r="N104" s="83"/>
      <c r="O104" s="86" t="s">
        <v>656</v>
      </c>
      <c r="P104" s="83" t="s">
        <v>656</v>
      </c>
      <c r="Q104" s="83" t="s">
        <v>3320</v>
      </c>
      <c r="R104" s="82" t="s">
        <v>3320</v>
      </c>
      <c r="S104" s="83"/>
      <c r="T104" s="109" t="s">
        <v>3320</v>
      </c>
      <c r="U104" s="83">
        <v>2029</v>
      </c>
      <c r="V104" s="83" t="s">
        <v>3320</v>
      </c>
      <c r="W104" s="83" t="s">
        <v>3320</v>
      </c>
      <c r="X104" s="83" t="s">
        <v>3320</v>
      </c>
      <c r="Y104" s="93"/>
      <c r="Z104" s="83" t="s">
        <v>3320</v>
      </c>
      <c r="AA104" s="82" t="s">
        <v>3320</v>
      </c>
      <c r="AB104" s="82" t="s">
        <v>3320</v>
      </c>
      <c r="AC104" s="82" t="s">
        <v>3320</v>
      </c>
      <c r="AD104" s="82" t="s">
        <v>3320</v>
      </c>
      <c r="AE104" s="82" t="s">
        <v>3320</v>
      </c>
      <c r="AF104" s="82" t="s">
        <v>3320</v>
      </c>
      <c r="AG104" s="82" t="s">
        <v>3320</v>
      </c>
      <c r="AH104" s="82" t="s">
        <v>3320</v>
      </c>
      <c r="AI104" s="82" t="s">
        <v>3320</v>
      </c>
      <c r="AJ104" s="82" t="s">
        <v>3320</v>
      </c>
      <c r="AK104" s="82" t="s">
        <v>3320</v>
      </c>
      <c r="AL104" s="91" t="s">
        <v>3826</v>
      </c>
    </row>
    <row r="105" spans="1:38" ht="30">
      <c r="A105" s="82">
        <v>104</v>
      </c>
      <c r="B105" s="83" t="s">
        <v>3823</v>
      </c>
      <c r="C105" s="83" t="s">
        <v>69</v>
      </c>
      <c r="D105" s="83" t="s">
        <v>3843</v>
      </c>
      <c r="E105" s="83" t="s">
        <v>2567</v>
      </c>
      <c r="F105" s="83" t="s">
        <v>224</v>
      </c>
      <c r="G105" s="84">
        <v>60</v>
      </c>
      <c r="H105" s="85" t="s">
        <v>3320</v>
      </c>
      <c r="I105" s="83">
        <v>20</v>
      </c>
      <c r="J105" s="83" t="s">
        <v>3320</v>
      </c>
      <c r="K105" s="83" t="s">
        <v>3829</v>
      </c>
      <c r="L105" s="83">
        <v>115</v>
      </c>
      <c r="M105" s="83"/>
      <c r="N105" s="83"/>
      <c r="O105" s="86" t="s">
        <v>656</v>
      </c>
      <c r="P105" s="83" t="s">
        <v>656</v>
      </c>
      <c r="Q105" s="83" t="s">
        <v>3320</v>
      </c>
      <c r="R105" s="82" t="s">
        <v>3320</v>
      </c>
      <c r="S105" s="83"/>
      <c r="T105" s="109" t="s">
        <v>3320</v>
      </c>
      <c r="U105" s="83">
        <v>2029</v>
      </c>
      <c r="V105" s="83" t="s">
        <v>3320</v>
      </c>
      <c r="W105" s="83" t="s">
        <v>3320</v>
      </c>
      <c r="X105" s="83" t="s">
        <v>3320</v>
      </c>
      <c r="Y105" s="93"/>
      <c r="Z105" s="83" t="s">
        <v>3320</v>
      </c>
      <c r="AA105" s="82" t="s">
        <v>3320</v>
      </c>
      <c r="AB105" s="82" t="s">
        <v>3320</v>
      </c>
      <c r="AC105" s="82" t="s">
        <v>3320</v>
      </c>
      <c r="AD105" s="82" t="s">
        <v>3320</v>
      </c>
      <c r="AE105" s="82" t="s">
        <v>3320</v>
      </c>
      <c r="AF105" s="82" t="s">
        <v>3320</v>
      </c>
      <c r="AG105" s="82" t="s">
        <v>3320</v>
      </c>
      <c r="AH105" s="82" t="s">
        <v>3320</v>
      </c>
      <c r="AI105" s="82" t="s">
        <v>3320</v>
      </c>
      <c r="AJ105" s="82" t="s">
        <v>3320</v>
      </c>
      <c r="AK105" s="82" t="s">
        <v>3320</v>
      </c>
      <c r="AL105" s="91" t="s">
        <v>3826</v>
      </c>
    </row>
    <row r="106" spans="1:38" ht="30">
      <c r="A106" s="82">
        <v>105</v>
      </c>
      <c r="B106" s="83" t="s">
        <v>3823</v>
      </c>
      <c r="C106" s="83" t="s">
        <v>69</v>
      </c>
      <c r="D106" s="83" t="s">
        <v>3844</v>
      </c>
      <c r="E106" s="83" t="s">
        <v>2567</v>
      </c>
      <c r="F106" s="83" t="s">
        <v>63</v>
      </c>
      <c r="G106" s="84">
        <v>250</v>
      </c>
      <c r="H106" s="85" t="s">
        <v>3320</v>
      </c>
      <c r="I106" s="83">
        <v>75</v>
      </c>
      <c r="J106" s="83" t="s">
        <v>3320</v>
      </c>
      <c r="K106" s="83" t="s">
        <v>3320</v>
      </c>
      <c r="L106" s="83" t="s">
        <v>3320</v>
      </c>
      <c r="M106" s="83"/>
      <c r="N106" s="83"/>
      <c r="O106" s="83" t="s">
        <v>724</v>
      </c>
      <c r="P106" s="83" t="s">
        <v>65</v>
      </c>
      <c r="Q106" s="83" t="s">
        <v>3320</v>
      </c>
      <c r="R106" s="82" t="s">
        <v>3320</v>
      </c>
      <c r="S106" s="83"/>
      <c r="T106" s="109" t="s">
        <v>3320</v>
      </c>
      <c r="U106" s="83">
        <v>2029</v>
      </c>
      <c r="V106" s="83" t="s">
        <v>3320</v>
      </c>
      <c r="W106" s="83" t="s">
        <v>3320</v>
      </c>
      <c r="X106" s="83" t="s">
        <v>3320</v>
      </c>
      <c r="Y106" s="93"/>
      <c r="Z106" s="83" t="s">
        <v>3320</v>
      </c>
      <c r="AA106" s="82" t="s">
        <v>3320</v>
      </c>
      <c r="AB106" s="82" t="s">
        <v>3320</v>
      </c>
      <c r="AC106" s="82" t="s">
        <v>3320</v>
      </c>
      <c r="AD106" s="82" t="s">
        <v>3320</v>
      </c>
      <c r="AE106" s="82" t="s">
        <v>3320</v>
      </c>
      <c r="AF106" s="82" t="s">
        <v>3320</v>
      </c>
      <c r="AG106" s="82" t="s">
        <v>3320</v>
      </c>
      <c r="AH106" s="82" t="s">
        <v>3320</v>
      </c>
      <c r="AI106" s="82" t="s">
        <v>3320</v>
      </c>
      <c r="AJ106" s="82" t="s">
        <v>3320</v>
      </c>
      <c r="AK106" s="82" t="s">
        <v>3320</v>
      </c>
      <c r="AL106" s="91" t="s">
        <v>3826</v>
      </c>
    </row>
    <row r="107" spans="1:38" ht="30">
      <c r="A107" s="82">
        <v>106</v>
      </c>
      <c r="B107" s="83" t="s">
        <v>3823</v>
      </c>
      <c r="C107" s="83" t="s">
        <v>69</v>
      </c>
      <c r="D107" s="83" t="s">
        <v>3845</v>
      </c>
      <c r="E107" s="83" t="s">
        <v>2567</v>
      </c>
      <c r="F107" s="83" t="s">
        <v>63</v>
      </c>
      <c r="G107" s="84">
        <v>270</v>
      </c>
      <c r="H107" s="85" t="s">
        <v>3320</v>
      </c>
      <c r="I107" s="83">
        <v>81</v>
      </c>
      <c r="J107" s="83" t="s">
        <v>3320</v>
      </c>
      <c r="K107" s="83" t="s">
        <v>3320</v>
      </c>
      <c r="L107" s="83" t="s">
        <v>3320</v>
      </c>
      <c r="M107" s="83"/>
      <c r="N107" s="83"/>
      <c r="O107" s="83" t="s">
        <v>989</v>
      </c>
      <c r="P107" s="83" t="s">
        <v>508</v>
      </c>
      <c r="Q107" s="83" t="s">
        <v>3320</v>
      </c>
      <c r="R107" s="82" t="s">
        <v>3320</v>
      </c>
      <c r="S107" s="83"/>
      <c r="T107" s="109" t="s">
        <v>3320</v>
      </c>
      <c r="U107" s="83">
        <v>2029</v>
      </c>
      <c r="V107" s="83" t="s">
        <v>3320</v>
      </c>
      <c r="W107" s="83" t="s">
        <v>3320</v>
      </c>
      <c r="X107" s="83" t="s">
        <v>3320</v>
      </c>
      <c r="Y107" s="93"/>
      <c r="Z107" s="83" t="s">
        <v>3320</v>
      </c>
      <c r="AA107" s="82" t="s">
        <v>3320</v>
      </c>
      <c r="AB107" s="82" t="s">
        <v>3320</v>
      </c>
      <c r="AC107" s="82" t="s">
        <v>3320</v>
      </c>
      <c r="AD107" s="82" t="s">
        <v>3320</v>
      </c>
      <c r="AE107" s="82" t="s">
        <v>3320</v>
      </c>
      <c r="AF107" s="82" t="s">
        <v>3320</v>
      </c>
      <c r="AG107" s="82" t="s">
        <v>3320</v>
      </c>
      <c r="AH107" s="82" t="s">
        <v>3320</v>
      </c>
      <c r="AI107" s="82" t="s">
        <v>3320</v>
      </c>
      <c r="AJ107" s="82" t="s">
        <v>3320</v>
      </c>
      <c r="AK107" s="82" t="s">
        <v>3320</v>
      </c>
      <c r="AL107" s="91" t="s">
        <v>3826</v>
      </c>
    </row>
    <row r="108" spans="1:38" ht="30">
      <c r="A108" s="82">
        <v>107</v>
      </c>
      <c r="B108" s="83" t="s">
        <v>3823</v>
      </c>
      <c r="C108" s="83" t="s">
        <v>69</v>
      </c>
      <c r="D108" s="83" t="s">
        <v>3846</v>
      </c>
      <c r="E108" s="83" t="s">
        <v>2567</v>
      </c>
      <c r="F108" s="83" t="s">
        <v>63</v>
      </c>
      <c r="G108" s="84">
        <v>350</v>
      </c>
      <c r="H108" s="85" t="s">
        <v>3320</v>
      </c>
      <c r="I108" s="83">
        <v>105</v>
      </c>
      <c r="J108" s="83" t="s">
        <v>3320</v>
      </c>
      <c r="K108" s="83" t="s">
        <v>3320</v>
      </c>
      <c r="L108" s="83" t="s">
        <v>3320</v>
      </c>
      <c r="M108" s="83"/>
      <c r="N108" s="83"/>
      <c r="O108" s="83" t="s">
        <v>724</v>
      </c>
      <c r="P108" s="83" t="s">
        <v>306</v>
      </c>
      <c r="Q108" s="83" t="s">
        <v>3320</v>
      </c>
      <c r="R108" s="82" t="s">
        <v>3320</v>
      </c>
      <c r="S108" s="83"/>
      <c r="T108" s="109" t="s">
        <v>3320</v>
      </c>
      <c r="U108" s="83">
        <v>2030</v>
      </c>
      <c r="V108" s="83" t="s">
        <v>3320</v>
      </c>
      <c r="W108" s="83" t="s">
        <v>3320</v>
      </c>
      <c r="X108" s="83" t="s">
        <v>3320</v>
      </c>
      <c r="Y108" s="93"/>
      <c r="Z108" s="83" t="s">
        <v>3320</v>
      </c>
      <c r="AA108" s="82" t="s">
        <v>3320</v>
      </c>
      <c r="AB108" s="82" t="s">
        <v>3320</v>
      </c>
      <c r="AC108" s="82" t="s">
        <v>3320</v>
      </c>
      <c r="AD108" s="82" t="s">
        <v>3320</v>
      </c>
      <c r="AE108" s="82" t="s">
        <v>3320</v>
      </c>
      <c r="AF108" s="82" t="s">
        <v>3320</v>
      </c>
      <c r="AG108" s="82" t="s">
        <v>3320</v>
      </c>
      <c r="AH108" s="82" t="s">
        <v>3320</v>
      </c>
      <c r="AI108" s="82" t="s">
        <v>3320</v>
      </c>
      <c r="AJ108" s="82" t="s">
        <v>3320</v>
      </c>
      <c r="AK108" s="82" t="s">
        <v>3320</v>
      </c>
      <c r="AL108" s="91" t="s">
        <v>3826</v>
      </c>
    </row>
    <row r="109" spans="1:38" ht="30">
      <c r="A109" s="82">
        <v>108</v>
      </c>
      <c r="B109" s="83" t="s">
        <v>3823</v>
      </c>
      <c r="C109" s="83" t="s">
        <v>69</v>
      </c>
      <c r="D109" s="83" t="s">
        <v>3840</v>
      </c>
      <c r="E109" s="83" t="s">
        <v>2567</v>
      </c>
      <c r="F109" s="83" t="s">
        <v>224</v>
      </c>
      <c r="G109" s="84">
        <v>300</v>
      </c>
      <c r="H109" s="85" t="s">
        <v>3320</v>
      </c>
      <c r="I109" s="83">
        <v>90</v>
      </c>
      <c r="J109" s="83" t="s">
        <v>3320</v>
      </c>
      <c r="K109" s="83" t="s">
        <v>3320</v>
      </c>
      <c r="L109" s="83" t="s">
        <v>3320</v>
      </c>
      <c r="M109" s="83"/>
      <c r="N109" s="83"/>
      <c r="O109" s="83" t="s">
        <v>1012</v>
      </c>
      <c r="P109" s="83" t="s">
        <v>294</v>
      </c>
      <c r="Q109" s="83" t="s">
        <v>3320</v>
      </c>
      <c r="R109" s="82" t="s">
        <v>3320</v>
      </c>
      <c r="S109" s="83"/>
      <c r="T109" s="109" t="s">
        <v>3320</v>
      </c>
      <c r="U109" s="83">
        <v>2030</v>
      </c>
      <c r="V109" s="83" t="s">
        <v>3320</v>
      </c>
      <c r="W109" s="83" t="s">
        <v>3320</v>
      </c>
      <c r="X109" s="83" t="s">
        <v>3320</v>
      </c>
      <c r="Y109" s="93"/>
      <c r="Z109" s="83" t="s">
        <v>3320</v>
      </c>
      <c r="AA109" s="82" t="s">
        <v>3320</v>
      </c>
      <c r="AB109" s="82" t="s">
        <v>3320</v>
      </c>
      <c r="AC109" s="82" t="s">
        <v>3320</v>
      </c>
      <c r="AD109" s="82" t="s">
        <v>3320</v>
      </c>
      <c r="AE109" s="82" t="s">
        <v>3320</v>
      </c>
      <c r="AF109" s="82" t="s">
        <v>3320</v>
      </c>
      <c r="AG109" s="82" t="s">
        <v>3320</v>
      </c>
      <c r="AH109" s="82" t="s">
        <v>3320</v>
      </c>
      <c r="AI109" s="82" t="s">
        <v>3320</v>
      </c>
      <c r="AJ109" s="82" t="s">
        <v>3320</v>
      </c>
      <c r="AK109" s="82" t="s">
        <v>3320</v>
      </c>
      <c r="AL109" s="91" t="s">
        <v>3826</v>
      </c>
    </row>
    <row r="110" spans="1:38" ht="30">
      <c r="A110" s="82">
        <v>109</v>
      </c>
      <c r="B110" s="83" t="s">
        <v>3823</v>
      </c>
      <c r="C110" s="83" t="s">
        <v>69</v>
      </c>
      <c r="D110" s="83" t="s">
        <v>3847</v>
      </c>
      <c r="E110" s="83" t="s">
        <v>2567</v>
      </c>
      <c r="F110" s="83" t="s">
        <v>63</v>
      </c>
      <c r="G110" s="84">
        <v>280</v>
      </c>
      <c r="H110" s="85" t="s">
        <v>3320</v>
      </c>
      <c r="I110" s="83">
        <v>84</v>
      </c>
      <c r="J110" s="83" t="s">
        <v>3320</v>
      </c>
      <c r="K110" s="83" t="s">
        <v>3320</v>
      </c>
      <c r="L110" s="83" t="s">
        <v>3320</v>
      </c>
      <c r="M110" s="83"/>
      <c r="N110" s="83"/>
      <c r="O110" s="83" t="s">
        <v>724</v>
      </c>
      <c r="P110" s="83" t="s">
        <v>65</v>
      </c>
      <c r="Q110" s="83" t="s">
        <v>3320</v>
      </c>
      <c r="R110" s="82" t="s">
        <v>3320</v>
      </c>
      <c r="S110" s="83"/>
      <c r="T110" s="109" t="s">
        <v>3320</v>
      </c>
      <c r="U110" s="83">
        <v>2030</v>
      </c>
      <c r="V110" s="83" t="s">
        <v>3320</v>
      </c>
      <c r="W110" s="83" t="s">
        <v>3320</v>
      </c>
      <c r="X110" s="83" t="s">
        <v>3320</v>
      </c>
      <c r="Y110" s="93"/>
      <c r="Z110" s="83" t="s">
        <v>3320</v>
      </c>
      <c r="AA110" s="82" t="s">
        <v>3320</v>
      </c>
      <c r="AB110" s="82" t="s">
        <v>3320</v>
      </c>
      <c r="AC110" s="82" t="s">
        <v>3320</v>
      </c>
      <c r="AD110" s="82" t="s">
        <v>3320</v>
      </c>
      <c r="AE110" s="82" t="s">
        <v>3320</v>
      </c>
      <c r="AF110" s="82" t="s">
        <v>3320</v>
      </c>
      <c r="AG110" s="82" t="s">
        <v>3320</v>
      </c>
      <c r="AH110" s="82" t="s">
        <v>3320</v>
      </c>
      <c r="AI110" s="82" t="s">
        <v>3320</v>
      </c>
      <c r="AJ110" s="82" t="s">
        <v>3320</v>
      </c>
      <c r="AK110" s="82" t="s">
        <v>3320</v>
      </c>
      <c r="AL110" s="91" t="s">
        <v>3826</v>
      </c>
    </row>
    <row r="111" spans="1:38" ht="30">
      <c r="A111" s="82">
        <v>110</v>
      </c>
      <c r="B111" s="83" t="s">
        <v>3823</v>
      </c>
      <c r="C111" s="83" t="s">
        <v>69</v>
      </c>
      <c r="D111" s="83" t="s">
        <v>3848</v>
      </c>
      <c r="E111" s="83" t="s">
        <v>2567</v>
      </c>
      <c r="F111" s="83" t="s">
        <v>224</v>
      </c>
      <c r="G111" s="84">
        <v>1145</v>
      </c>
      <c r="H111" s="85" t="s">
        <v>3320</v>
      </c>
      <c r="I111" s="83">
        <v>344</v>
      </c>
      <c r="J111" s="83" t="s">
        <v>3320</v>
      </c>
      <c r="K111" s="83" t="s">
        <v>3320</v>
      </c>
      <c r="L111" s="83" t="s">
        <v>3320</v>
      </c>
      <c r="M111" s="83"/>
      <c r="N111" s="83"/>
      <c r="O111" s="83" t="s">
        <v>745</v>
      </c>
      <c r="P111" s="83" t="s">
        <v>3849</v>
      </c>
      <c r="Q111" s="83" t="s">
        <v>3320</v>
      </c>
      <c r="R111" s="82" t="s">
        <v>3320</v>
      </c>
      <c r="S111" s="83"/>
      <c r="T111" s="109" t="s">
        <v>3320</v>
      </c>
      <c r="U111" s="83">
        <v>2030</v>
      </c>
      <c r="V111" s="83" t="s">
        <v>3320</v>
      </c>
      <c r="W111" s="83" t="s">
        <v>3320</v>
      </c>
      <c r="X111" s="83" t="s">
        <v>3320</v>
      </c>
      <c r="Y111" s="93"/>
      <c r="Z111" s="83" t="s">
        <v>3320</v>
      </c>
      <c r="AA111" s="82" t="s">
        <v>3320</v>
      </c>
      <c r="AB111" s="82" t="s">
        <v>3320</v>
      </c>
      <c r="AC111" s="82" t="s">
        <v>3320</v>
      </c>
      <c r="AD111" s="82" t="s">
        <v>3320</v>
      </c>
      <c r="AE111" s="82" t="s">
        <v>3320</v>
      </c>
      <c r="AF111" s="82" t="s">
        <v>3320</v>
      </c>
      <c r="AG111" s="82" t="s">
        <v>3320</v>
      </c>
      <c r="AH111" s="82" t="s">
        <v>3320</v>
      </c>
      <c r="AI111" s="82" t="s">
        <v>3320</v>
      </c>
      <c r="AJ111" s="82" t="s">
        <v>3320</v>
      </c>
      <c r="AK111" s="82" t="s">
        <v>3320</v>
      </c>
      <c r="AL111" s="91" t="s">
        <v>3826</v>
      </c>
    </row>
    <row r="112" spans="1:38" ht="30">
      <c r="A112" s="82">
        <v>111</v>
      </c>
      <c r="B112" s="83" t="s">
        <v>3823</v>
      </c>
      <c r="C112" s="83" t="s">
        <v>69</v>
      </c>
      <c r="D112" s="83" t="s">
        <v>3850</v>
      </c>
      <c r="E112" s="83" t="s">
        <v>2567</v>
      </c>
      <c r="F112" s="83" t="s">
        <v>224</v>
      </c>
      <c r="G112" s="84">
        <v>519</v>
      </c>
      <c r="H112" s="85" t="s">
        <v>3320</v>
      </c>
      <c r="I112" s="83">
        <v>156</v>
      </c>
      <c r="J112" s="83" t="s">
        <v>3320</v>
      </c>
      <c r="K112" s="83" t="s">
        <v>3320</v>
      </c>
      <c r="L112" s="83" t="s">
        <v>3320</v>
      </c>
      <c r="M112" s="83"/>
      <c r="N112" s="83"/>
      <c r="O112" s="83" t="s">
        <v>989</v>
      </c>
      <c r="P112" s="83" t="s">
        <v>2952</v>
      </c>
      <c r="Q112" s="83" t="s">
        <v>3320</v>
      </c>
      <c r="R112" s="82" t="s">
        <v>3320</v>
      </c>
      <c r="S112" s="83"/>
      <c r="T112" s="109" t="s">
        <v>3320</v>
      </c>
      <c r="U112" s="83">
        <v>2030</v>
      </c>
      <c r="V112" s="83" t="s">
        <v>3320</v>
      </c>
      <c r="W112" s="83" t="s">
        <v>3320</v>
      </c>
      <c r="X112" s="83" t="s">
        <v>3320</v>
      </c>
      <c r="Y112" s="93"/>
      <c r="Z112" s="83" t="s">
        <v>3320</v>
      </c>
      <c r="AA112" s="82" t="s">
        <v>3320</v>
      </c>
      <c r="AB112" s="82" t="s">
        <v>3320</v>
      </c>
      <c r="AC112" s="82" t="s">
        <v>3320</v>
      </c>
      <c r="AD112" s="82" t="s">
        <v>3320</v>
      </c>
      <c r="AE112" s="82" t="s">
        <v>3320</v>
      </c>
      <c r="AF112" s="82" t="s">
        <v>3320</v>
      </c>
      <c r="AG112" s="82" t="s">
        <v>3320</v>
      </c>
      <c r="AH112" s="82" t="s">
        <v>3320</v>
      </c>
      <c r="AI112" s="82" t="s">
        <v>3320</v>
      </c>
      <c r="AJ112" s="82" t="s">
        <v>3320</v>
      </c>
      <c r="AK112" s="82" t="s">
        <v>3320</v>
      </c>
      <c r="AL112" s="91" t="s">
        <v>3826</v>
      </c>
    </row>
    <row r="113" spans="1:38" ht="119.25" customHeight="1">
      <c r="A113" s="82">
        <v>112</v>
      </c>
      <c r="B113" s="83" t="s">
        <v>3851</v>
      </c>
      <c r="C113" s="83" t="s">
        <v>69</v>
      </c>
      <c r="D113" s="83" t="s">
        <v>3852</v>
      </c>
      <c r="E113" s="83" t="s">
        <v>3853</v>
      </c>
      <c r="F113" s="83" t="s">
        <v>224</v>
      </c>
      <c r="G113" s="84">
        <v>100</v>
      </c>
      <c r="H113" s="85" t="s">
        <v>3320</v>
      </c>
      <c r="I113" s="83">
        <v>114.16</v>
      </c>
      <c r="J113" s="83">
        <v>4</v>
      </c>
      <c r="K113" s="83" t="s">
        <v>3854</v>
      </c>
      <c r="L113" s="83">
        <v>115</v>
      </c>
      <c r="M113" s="83" t="s">
        <v>3320</v>
      </c>
      <c r="N113" s="83" t="s">
        <v>3320</v>
      </c>
      <c r="O113" s="83" t="s">
        <v>745</v>
      </c>
      <c r="P113" s="83" t="s">
        <v>124</v>
      </c>
      <c r="Q113" s="83" t="s">
        <v>446</v>
      </c>
      <c r="R113" s="82" t="s">
        <v>3855</v>
      </c>
      <c r="S113" s="83" t="s">
        <v>3856</v>
      </c>
      <c r="T113" s="109" t="s">
        <v>3320</v>
      </c>
      <c r="U113" s="89">
        <v>47117</v>
      </c>
      <c r="V113" s="83">
        <v>112.5</v>
      </c>
      <c r="W113" s="83" t="s">
        <v>3857</v>
      </c>
      <c r="X113" s="83" t="s">
        <v>3320</v>
      </c>
      <c r="Y113" s="87"/>
      <c r="Z113" s="83" t="s">
        <v>552</v>
      </c>
      <c r="AA113" s="82" t="s">
        <v>3320</v>
      </c>
      <c r="AB113" s="125" t="s">
        <v>3858</v>
      </c>
      <c r="AC113" s="89" t="s">
        <v>3859</v>
      </c>
      <c r="AD113" s="83" t="s">
        <v>3860</v>
      </c>
      <c r="AE113" s="82" t="s">
        <v>3320</v>
      </c>
      <c r="AF113" s="83" t="s">
        <v>3861</v>
      </c>
      <c r="AG113" s="82" t="s">
        <v>3320</v>
      </c>
      <c r="AH113" s="82" t="s">
        <v>3862</v>
      </c>
      <c r="AI113" s="91" t="s">
        <v>3863</v>
      </c>
      <c r="AJ113" s="82" t="s">
        <v>3864</v>
      </c>
      <c r="AK113" s="82" t="s">
        <v>3865</v>
      </c>
      <c r="AL113" s="91" t="s">
        <v>3866</v>
      </c>
    </row>
    <row r="114" spans="1:38" ht="60">
      <c r="A114" s="82">
        <v>113</v>
      </c>
      <c r="B114" s="83" t="s">
        <v>3851</v>
      </c>
      <c r="C114" s="83" t="s">
        <v>69</v>
      </c>
      <c r="D114" s="83" t="s">
        <v>3867</v>
      </c>
      <c r="E114" s="83" t="s">
        <v>3868</v>
      </c>
      <c r="F114" s="83" t="s">
        <v>224</v>
      </c>
      <c r="G114" s="84">
        <v>80</v>
      </c>
      <c r="H114" s="85" t="s">
        <v>3320</v>
      </c>
      <c r="I114" s="83">
        <v>160</v>
      </c>
      <c r="J114" s="83">
        <v>4</v>
      </c>
      <c r="K114" s="83" t="s">
        <v>3869</v>
      </c>
      <c r="L114" s="83">
        <v>115</v>
      </c>
      <c r="M114" s="83" t="s">
        <v>3320</v>
      </c>
      <c r="N114" s="83" t="s">
        <v>3320</v>
      </c>
      <c r="O114" s="83" t="s">
        <v>745</v>
      </c>
      <c r="P114" s="83" t="s">
        <v>124</v>
      </c>
      <c r="Q114" s="83" t="s">
        <v>1661</v>
      </c>
      <c r="R114" s="82" t="s">
        <v>3870</v>
      </c>
      <c r="S114" s="83" t="s">
        <v>3871</v>
      </c>
      <c r="T114" s="109" t="s">
        <v>3320</v>
      </c>
      <c r="U114" s="89">
        <v>47299</v>
      </c>
      <c r="V114" s="83">
        <v>86</v>
      </c>
      <c r="W114" s="83" t="s">
        <v>3857</v>
      </c>
      <c r="X114" s="83" t="s">
        <v>3320</v>
      </c>
      <c r="Y114" s="92"/>
      <c r="Z114" s="83" t="s">
        <v>3401</v>
      </c>
      <c r="AA114" s="82" t="s">
        <v>3320</v>
      </c>
      <c r="AB114" s="83" t="s">
        <v>3320</v>
      </c>
      <c r="AC114" s="83" t="s">
        <v>3872</v>
      </c>
      <c r="AD114" s="83" t="s">
        <v>3873</v>
      </c>
      <c r="AE114" s="82" t="s">
        <v>3320</v>
      </c>
      <c r="AF114" s="82" t="s">
        <v>3320</v>
      </c>
      <c r="AG114" s="82" t="s">
        <v>3320</v>
      </c>
      <c r="AH114" s="82" t="s">
        <v>3862</v>
      </c>
      <c r="AI114" s="91" t="s">
        <v>3863</v>
      </c>
      <c r="AJ114" s="82" t="s">
        <v>3864</v>
      </c>
      <c r="AK114" s="82" t="s">
        <v>3320</v>
      </c>
      <c r="AL114" s="91" t="s">
        <v>3866</v>
      </c>
    </row>
    <row r="115" spans="1:38" ht="75">
      <c r="A115" s="82">
        <v>114</v>
      </c>
      <c r="B115" s="83" t="s">
        <v>3851</v>
      </c>
      <c r="C115" s="83" t="s">
        <v>69</v>
      </c>
      <c r="D115" s="83" t="s">
        <v>3874</v>
      </c>
      <c r="E115" s="83" t="s">
        <v>3875</v>
      </c>
      <c r="F115" s="83" t="s">
        <v>224</v>
      </c>
      <c r="G115" s="84">
        <v>300</v>
      </c>
      <c r="H115" s="85" t="s">
        <v>3320</v>
      </c>
      <c r="I115" s="83">
        <v>420</v>
      </c>
      <c r="J115" s="83">
        <v>4</v>
      </c>
      <c r="K115" s="83" t="s">
        <v>3876</v>
      </c>
      <c r="L115" s="83">
        <v>400</v>
      </c>
      <c r="M115" s="83" t="s">
        <v>3320</v>
      </c>
      <c r="N115" s="83" t="s">
        <v>3320</v>
      </c>
      <c r="O115" s="83" t="s">
        <v>724</v>
      </c>
      <c r="P115" s="83" t="s">
        <v>790</v>
      </c>
      <c r="Q115" s="83" t="s">
        <v>3877</v>
      </c>
      <c r="R115" s="82" t="s">
        <v>3878</v>
      </c>
      <c r="S115" s="83" t="s">
        <v>3879</v>
      </c>
      <c r="T115" s="109" t="s">
        <v>3320</v>
      </c>
      <c r="U115" s="89">
        <v>46934</v>
      </c>
      <c r="V115" s="83">
        <v>338</v>
      </c>
      <c r="W115" s="83" t="s">
        <v>3857</v>
      </c>
      <c r="X115" s="83" t="s">
        <v>3320</v>
      </c>
      <c r="Y115" s="87"/>
      <c r="Z115" s="83" t="s">
        <v>3880</v>
      </c>
      <c r="AA115" s="82" t="s">
        <v>3320</v>
      </c>
      <c r="AB115" s="83" t="s">
        <v>85</v>
      </c>
      <c r="AC115" s="83" t="s">
        <v>3881</v>
      </c>
      <c r="AD115" s="83" t="s">
        <v>3882</v>
      </c>
      <c r="AE115" s="82" t="s">
        <v>3320</v>
      </c>
      <c r="AF115" s="82" t="s">
        <v>3320</v>
      </c>
      <c r="AG115" s="82" t="s">
        <v>3320</v>
      </c>
      <c r="AH115" s="82" t="s">
        <v>3862</v>
      </c>
      <c r="AI115" s="91" t="s">
        <v>3863</v>
      </c>
      <c r="AJ115" s="82" t="s">
        <v>3864</v>
      </c>
      <c r="AK115" s="82" t="s">
        <v>3320</v>
      </c>
      <c r="AL115" s="91" t="s">
        <v>3866</v>
      </c>
    </row>
    <row r="116" spans="1:38" ht="45">
      <c r="A116" s="82">
        <v>115</v>
      </c>
      <c r="B116" s="83" t="s">
        <v>1915</v>
      </c>
      <c r="C116" s="83" t="s">
        <v>658</v>
      </c>
      <c r="D116" s="83" t="s">
        <v>3883</v>
      </c>
      <c r="E116" s="83" t="s">
        <v>3884</v>
      </c>
      <c r="F116" s="83" t="s">
        <v>224</v>
      </c>
      <c r="G116" s="84">
        <v>120</v>
      </c>
      <c r="H116" s="85">
        <v>498</v>
      </c>
      <c r="I116" s="83">
        <v>46</v>
      </c>
      <c r="J116" s="83">
        <v>4</v>
      </c>
      <c r="K116" s="83" t="s">
        <v>3885</v>
      </c>
      <c r="L116" s="83">
        <v>138</v>
      </c>
      <c r="M116" s="83"/>
      <c r="N116" s="83"/>
      <c r="O116" s="83" t="s">
        <v>724</v>
      </c>
      <c r="P116" s="83" t="s">
        <v>65</v>
      </c>
      <c r="Q116" s="83" t="s">
        <v>66</v>
      </c>
      <c r="R116" s="82" t="s">
        <v>3320</v>
      </c>
      <c r="S116" s="83" t="s">
        <v>3320</v>
      </c>
      <c r="T116" s="109" t="s">
        <v>3320</v>
      </c>
      <c r="U116" s="89">
        <v>47299</v>
      </c>
      <c r="V116" s="83" t="s">
        <v>3320</v>
      </c>
      <c r="W116" s="83" t="s">
        <v>3886</v>
      </c>
      <c r="X116" s="83" t="s">
        <v>3320</v>
      </c>
      <c r="Y116" s="108"/>
      <c r="Z116" s="83" t="s">
        <v>3320</v>
      </c>
      <c r="AA116" s="82" t="s">
        <v>3320</v>
      </c>
      <c r="AB116" s="83" t="s">
        <v>3887</v>
      </c>
      <c r="AC116" s="83" t="s">
        <v>3888</v>
      </c>
      <c r="AD116" s="83" t="s">
        <v>3888</v>
      </c>
      <c r="AE116" s="82" t="s">
        <v>3889</v>
      </c>
      <c r="AF116" s="82"/>
      <c r="AG116" s="82"/>
      <c r="AH116" s="126" t="s">
        <v>3890</v>
      </c>
      <c r="AI116" s="127" t="s">
        <v>3891</v>
      </c>
      <c r="AJ116" s="82" t="s">
        <v>3892</v>
      </c>
      <c r="AK116" s="82" t="s">
        <v>3320</v>
      </c>
      <c r="AL116" s="91" t="s">
        <v>3893</v>
      </c>
    </row>
    <row r="117" spans="1:38" ht="45">
      <c r="A117" s="82">
        <v>116</v>
      </c>
      <c r="B117" s="83" t="s">
        <v>1915</v>
      </c>
      <c r="C117" s="83" t="s">
        <v>658</v>
      </c>
      <c r="D117" s="83" t="s">
        <v>1686</v>
      </c>
      <c r="E117" s="83" t="s">
        <v>3884</v>
      </c>
      <c r="F117" s="83" t="s">
        <v>224</v>
      </c>
      <c r="G117" s="84">
        <v>149</v>
      </c>
      <c r="H117" s="85">
        <v>455</v>
      </c>
      <c r="I117" s="83" t="s">
        <v>3566</v>
      </c>
      <c r="J117" s="83" t="s">
        <v>3566</v>
      </c>
      <c r="K117" s="83" t="s">
        <v>3894</v>
      </c>
      <c r="L117" s="83">
        <v>400</v>
      </c>
      <c r="M117" s="83"/>
      <c r="N117" s="83"/>
      <c r="O117" s="83" t="s">
        <v>724</v>
      </c>
      <c r="P117" s="83" t="s">
        <v>790</v>
      </c>
      <c r="Q117" s="83" t="s">
        <v>826</v>
      </c>
      <c r="R117" s="82" t="s">
        <v>3320</v>
      </c>
      <c r="S117" s="83" t="s">
        <v>3320</v>
      </c>
      <c r="T117" s="109" t="s">
        <v>3320</v>
      </c>
      <c r="U117" s="89">
        <v>47391</v>
      </c>
      <c r="V117" s="83" t="s">
        <v>3320</v>
      </c>
      <c r="W117" s="83" t="s">
        <v>3895</v>
      </c>
      <c r="X117" s="83" t="s">
        <v>3320</v>
      </c>
      <c r="Y117" s="93"/>
      <c r="Z117" s="83" t="s">
        <v>3320</v>
      </c>
      <c r="AA117" s="82" t="s">
        <v>3320</v>
      </c>
      <c r="AB117" s="83"/>
      <c r="AC117" s="83" t="s">
        <v>3896</v>
      </c>
      <c r="AD117" s="83" t="s">
        <v>3889</v>
      </c>
      <c r="AE117" s="82" t="s">
        <v>3889</v>
      </c>
      <c r="AF117" s="82" t="s">
        <v>3414</v>
      </c>
      <c r="AG117" s="82" t="s">
        <v>3889</v>
      </c>
      <c r="AH117" s="126" t="s">
        <v>3890</v>
      </c>
      <c r="AI117" s="127" t="s">
        <v>3891</v>
      </c>
      <c r="AJ117" s="82" t="s">
        <v>3892</v>
      </c>
      <c r="AK117" s="82" t="s">
        <v>3320</v>
      </c>
      <c r="AL117" s="91" t="s">
        <v>3893</v>
      </c>
    </row>
    <row r="118" spans="1:38" ht="30">
      <c r="A118" s="82">
        <v>117</v>
      </c>
      <c r="B118" s="83" t="s">
        <v>1915</v>
      </c>
      <c r="C118" s="83" t="s">
        <v>658</v>
      </c>
      <c r="D118" s="83" t="s">
        <v>1727</v>
      </c>
      <c r="E118" s="83" t="s">
        <v>3884</v>
      </c>
      <c r="F118" s="83" t="s">
        <v>224</v>
      </c>
      <c r="G118" s="84">
        <v>80</v>
      </c>
      <c r="H118" s="85">
        <v>239</v>
      </c>
      <c r="I118" s="83"/>
      <c r="J118" s="83" t="s">
        <v>3566</v>
      </c>
      <c r="K118" s="83" t="s">
        <v>3897</v>
      </c>
      <c r="L118" s="83">
        <v>115</v>
      </c>
      <c r="M118" s="83"/>
      <c r="N118" s="83"/>
      <c r="O118" s="83" t="s">
        <v>989</v>
      </c>
      <c r="P118" s="83" t="s">
        <v>324</v>
      </c>
      <c r="Q118" s="83" t="s">
        <v>3898</v>
      </c>
      <c r="R118" s="82" t="s">
        <v>3320</v>
      </c>
      <c r="S118" s="83" t="s">
        <v>3320</v>
      </c>
      <c r="T118" s="109" t="s">
        <v>3320</v>
      </c>
      <c r="U118" s="89">
        <v>47483</v>
      </c>
      <c r="V118" s="83" t="s">
        <v>3320</v>
      </c>
      <c r="W118" s="83" t="s">
        <v>3899</v>
      </c>
      <c r="X118" s="83" t="s">
        <v>3320</v>
      </c>
      <c r="Y118" s="92"/>
      <c r="Z118" s="83" t="s">
        <v>3320</v>
      </c>
      <c r="AA118" s="82" t="s">
        <v>3320</v>
      </c>
      <c r="AB118" s="83" t="s">
        <v>3900</v>
      </c>
      <c r="AC118" s="83" t="s">
        <v>3901</v>
      </c>
      <c r="AD118" s="83" t="s">
        <v>3889</v>
      </c>
      <c r="AE118" s="82" t="s">
        <v>3889</v>
      </c>
      <c r="AF118" s="82" t="s">
        <v>3902</v>
      </c>
      <c r="AG118" s="82" t="s">
        <v>3889</v>
      </c>
      <c r="AH118" s="126" t="s">
        <v>3890</v>
      </c>
      <c r="AI118" s="127" t="s">
        <v>3891</v>
      </c>
      <c r="AJ118" s="82" t="s">
        <v>3892</v>
      </c>
      <c r="AK118" s="82" t="s">
        <v>3320</v>
      </c>
      <c r="AL118" s="91" t="s">
        <v>3893</v>
      </c>
    </row>
    <row r="119" spans="1:38" ht="63" customHeight="1">
      <c r="A119" s="82">
        <v>118</v>
      </c>
      <c r="B119" s="82" t="s">
        <v>3903</v>
      </c>
      <c r="C119" s="82" t="s">
        <v>613</v>
      </c>
      <c r="D119" s="82" t="s">
        <v>3904</v>
      </c>
      <c r="E119" s="83" t="s">
        <v>3566</v>
      </c>
      <c r="F119" s="82" t="s">
        <v>224</v>
      </c>
      <c r="G119" s="95">
        <v>200</v>
      </c>
      <c r="H119" s="85" t="s">
        <v>3566</v>
      </c>
      <c r="I119" s="82">
        <v>600</v>
      </c>
      <c r="J119" s="83" t="s">
        <v>3566</v>
      </c>
      <c r="K119" s="82" t="s">
        <v>3905</v>
      </c>
      <c r="L119" s="82">
        <v>115</v>
      </c>
      <c r="M119" s="82"/>
      <c r="N119" s="82"/>
      <c r="O119" s="82" t="s">
        <v>745</v>
      </c>
      <c r="P119" s="82" t="s">
        <v>124</v>
      </c>
      <c r="Q119" s="82" t="s">
        <v>3906</v>
      </c>
      <c r="R119" s="115">
        <v>2126838611111110</v>
      </c>
      <c r="S119" s="123">
        <v>-1.00594938888888E+16</v>
      </c>
      <c r="T119" s="109" t="s">
        <v>3320</v>
      </c>
      <c r="U119" s="89" t="s">
        <v>3369</v>
      </c>
      <c r="V119" s="83" t="s">
        <v>3320</v>
      </c>
      <c r="W119" s="83" t="s">
        <v>3907</v>
      </c>
      <c r="X119" s="83">
        <v>360</v>
      </c>
      <c r="Y119" s="92"/>
      <c r="Z119" s="83" t="s">
        <v>3908</v>
      </c>
      <c r="AA119" s="99">
        <v>45357</v>
      </c>
      <c r="AB119" s="83" t="s">
        <v>93</v>
      </c>
      <c r="AC119" s="83" t="s">
        <v>3909</v>
      </c>
      <c r="AD119" s="83" t="s">
        <v>3910</v>
      </c>
      <c r="AE119" s="109">
        <v>45962</v>
      </c>
      <c r="AF119" s="82"/>
      <c r="AG119" s="82"/>
      <c r="AH119" s="82" t="s">
        <v>3911</v>
      </c>
      <c r="AI119" s="91" t="s">
        <v>3912</v>
      </c>
      <c r="AJ119" s="82">
        <v>5579071257</v>
      </c>
      <c r="AK119" s="128" t="s">
        <v>3913</v>
      </c>
      <c r="AL119" s="91" t="s">
        <v>3914</v>
      </c>
    </row>
    <row r="120" spans="1:38" ht="60.75" customHeight="1">
      <c r="A120" s="82">
        <v>119</v>
      </c>
      <c r="B120" s="82" t="s">
        <v>3903</v>
      </c>
      <c r="C120" s="82" t="s">
        <v>613</v>
      </c>
      <c r="D120" s="82" t="s">
        <v>3915</v>
      </c>
      <c r="E120" s="83" t="s">
        <v>3566</v>
      </c>
      <c r="F120" s="82" t="s">
        <v>224</v>
      </c>
      <c r="G120" s="95">
        <v>150</v>
      </c>
      <c r="H120" s="85" t="s">
        <v>3566</v>
      </c>
      <c r="I120" s="82">
        <v>450</v>
      </c>
      <c r="J120" s="83" t="s">
        <v>3566</v>
      </c>
      <c r="K120" s="82" t="s">
        <v>3916</v>
      </c>
      <c r="L120" s="82">
        <v>115</v>
      </c>
      <c r="M120" s="82"/>
      <c r="N120" s="82"/>
      <c r="O120" s="82" t="s">
        <v>745</v>
      </c>
      <c r="P120" s="82" t="s">
        <v>124</v>
      </c>
      <c r="Q120" s="82" t="s">
        <v>1668</v>
      </c>
      <c r="R120" s="115">
        <v>2120916111111110</v>
      </c>
      <c r="S120" s="123">
        <v>-1.00743752777777E+16</v>
      </c>
      <c r="T120" s="109" t="s">
        <v>3320</v>
      </c>
      <c r="U120" s="89" t="s">
        <v>3369</v>
      </c>
      <c r="V120" s="83" t="s">
        <v>3320</v>
      </c>
      <c r="W120" s="83" t="s">
        <v>3917</v>
      </c>
      <c r="X120" s="83">
        <v>180</v>
      </c>
      <c r="Y120" s="92"/>
      <c r="Z120" s="83" t="s">
        <v>3918</v>
      </c>
      <c r="AA120" s="99">
        <v>45357</v>
      </c>
      <c r="AB120" s="83" t="s">
        <v>93</v>
      </c>
      <c r="AC120" s="83" t="s">
        <v>3909</v>
      </c>
      <c r="AD120" s="83" t="s">
        <v>3919</v>
      </c>
      <c r="AE120" s="109">
        <v>45962</v>
      </c>
      <c r="AF120" s="109"/>
      <c r="AG120" s="82"/>
      <c r="AH120" s="82" t="s">
        <v>3911</v>
      </c>
      <c r="AI120" s="91" t="s">
        <v>3912</v>
      </c>
      <c r="AJ120" s="82">
        <v>5579071258</v>
      </c>
      <c r="AK120" s="128" t="s">
        <v>3913</v>
      </c>
      <c r="AL120" s="91" t="s">
        <v>3914</v>
      </c>
    </row>
    <row r="121" spans="1:38" ht="50.25" customHeight="1">
      <c r="A121" s="82">
        <v>120</v>
      </c>
      <c r="B121" s="82" t="s">
        <v>3903</v>
      </c>
      <c r="C121" s="82" t="s">
        <v>613</v>
      </c>
      <c r="D121" s="82" t="s">
        <v>3920</v>
      </c>
      <c r="E121" s="83" t="s">
        <v>3566</v>
      </c>
      <c r="F121" s="82" t="s">
        <v>224</v>
      </c>
      <c r="G121" s="95">
        <v>200</v>
      </c>
      <c r="H121" s="85" t="s">
        <v>3566</v>
      </c>
      <c r="I121" s="82">
        <v>180</v>
      </c>
      <c r="J121" s="83" t="s">
        <v>3566</v>
      </c>
      <c r="K121" s="82" t="s">
        <v>3921</v>
      </c>
      <c r="L121" s="82">
        <v>138</v>
      </c>
      <c r="M121" s="82"/>
      <c r="N121" s="82"/>
      <c r="O121" s="82" t="s">
        <v>724</v>
      </c>
      <c r="P121" s="82" t="s">
        <v>306</v>
      </c>
      <c r="Q121" s="82" t="s">
        <v>3427</v>
      </c>
      <c r="R121" s="115">
        <v>2.86777333333333E+16</v>
      </c>
      <c r="S121" s="123">
        <v>-1006274111111110</v>
      </c>
      <c r="T121" s="109" t="s">
        <v>3320</v>
      </c>
      <c r="U121" s="89" t="s">
        <v>3369</v>
      </c>
      <c r="V121" s="83" t="s">
        <v>3320</v>
      </c>
      <c r="W121" s="83" t="s">
        <v>3907</v>
      </c>
      <c r="X121" s="83">
        <v>800</v>
      </c>
      <c r="Y121" s="92"/>
      <c r="Z121" s="83" t="s">
        <v>3922</v>
      </c>
      <c r="AA121" s="99">
        <v>45730</v>
      </c>
      <c r="AB121" s="83" t="s">
        <v>85</v>
      </c>
      <c r="AC121" s="83" t="s">
        <v>3909</v>
      </c>
      <c r="AD121" s="83" t="s">
        <v>3909</v>
      </c>
      <c r="AE121" s="82" t="s">
        <v>3923</v>
      </c>
      <c r="AF121" s="82"/>
      <c r="AG121" s="82"/>
      <c r="AH121" s="82" t="s">
        <v>3911</v>
      </c>
      <c r="AI121" s="91" t="s">
        <v>3912</v>
      </c>
      <c r="AJ121" s="82">
        <v>5579071259</v>
      </c>
      <c r="AK121" s="129" t="s">
        <v>3924</v>
      </c>
      <c r="AL121" s="91" t="s">
        <v>3914</v>
      </c>
    </row>
    <row r="122" spans="1:38" ht="51.75" customHeight="1">
      <c r="A122" s="82">
        <v>121</v>
      </c>
      <c r="B122" s="82" t="s">
        <v>3903</v>
      </c>
      <c r="C122" s="82" t="s">
        <v>613</v>
      </c>
      <c r="D122" s="82" t="s">
        <v>3925</v>
      </c>
      <c r="E122" s="83" t="s">
        <v>3566</v>
      </c>
      <c r="F122" s="82" t="s">
        <v>224</v>
      </c>
      <c r="G122" s="95">
        <v>200</v>
      </c>
      <c r="H122" s="85" t="s">
        <v>3566</v>
      </c>
      <c r="I122" s="82">
        <v>600</v>
      </c>
      <c r="J122" s="83" t="s">
        <v>3566</v>
      </c>
      <c r="K122" s="82" t="s">
        <v>3926</v>
      </c>
      <c r="L122" s="82">
        <v>230</v>
      </c>
      <c r="M122" s="82"/>
      <c r="N122" s="82"/>
      <c r="O122" s="82" t="s">
        <v>736</v>
      </c>
      <c r="P122" s="82" t="s">
        <v>86</v>
      </c>
      <c r="Q122" s="82" t="s">
        <v>225</v>
      </c>
      <c r="R122" s="82" t="s">
        <v>3320</v>
      </c>
      <c r="S122" s="83" t="s">
        <v>3320</v>
      </c>
      <c r="T122" s="109" t="s">
        <v>3320</v>
      </c>
      <c r="U122" s="83" t="s">
        <v>3320</v>
      </c>
      <c r="V122" s="83" t="s">
        <v>3320</v>
      </c>
      <c r="W122" s="83" t="s">
        <v>3907</v>
      </c>
      <c r="X122" s="83" t="s">
        <v>3320</v>
      </c>
      <c r="Y122" s="87"/>
      <c r="Z122" s="83" t="s">
        <v>3320</v>
      </c>
      <c r="AA122" s="82" t="s">
        <v>3320</v>
      </c>
      <c r="AB122" s="83" t="s">
        <v>93</v>
      </c>
      <c r="AC122" s="83" t="s">
        <v>3350</v>
      </c>
      <c r="AD122" s="83" t="s">
        <v>3927</v>
      </c>
      <c r="AE122" s="82"/>
      <c r="AF122" s="82"/>
      <c r="AG122" s="82"/>
      <c r="AH122" s="82" t="s">
        <v>3911</v>
      </c>
      <c r="AI122" s="91" t="s">
        <v>3912</v>
      </c>
      <c r="AJ122" s="82">
        <v>5579071260</v>
      </c>
      <c r="AK122" s="129" t="s">
        <v>3928</v>
      </c>
      <c r="AL122" s="91" t="s">
        <v>3914</v>
      </c>
    </row>
    <row r="123" spans="1:38" ht="90">
      <c r="A123" s="82">
        <v>122</v>
      </c>
      <c r="B123" s="82" t="s">
        <v>3929</v>
      </c>
      <c r="C123" s="82" t="s">
        <v>3930</v>
      </c>
      <c r="D123" s="83" t="s">
        <v>3931</v>
      </c>
      <c r="E123" s="82" t="s">
        <v>3929</v>
      </c>
      <c r="F123" s="83" t="s">
        <v>63</v>
      </c>
      <c r="G123" s="95">
        <v>250</v>
      </c>
      <c r="H123" s="96">
        <v>888</v>
      </c>
      <c r="I123" s="82" t="s">
        <v>3320</v>
      </c>
      <c r="J123" s="82" t="s">
        <v>3320</v>
      </c>
      <c r="K123" s="82" t="s">
        <v>3320</v>
      </c>
      <c r="L123" s="82">
        <v>230</v>
      </c>
      <c r="M123" s="82"/>
      <c r="N123" s="82"/>
      <c r="O123" s="97" t="s">
        <v>736</v>
      </c>
      <c r="P123" s="82" t="s">
        <v>3344</v>
      </c>
      <c r="Q123" s="82" t="s">
        <v>3932</v>
      </c>
      <c r="R123" s="82" t="s">
        <v>3320</v>
      </c>
      <c r="S123" s="83" t="s">
        <v>3320</v>
      </c>
      <c r="T123" s="109" t="s">
        <v>3320</v>
      </c>
      <c r="U123" s="83" t="s">
        <v>3320</v>
      </c>
      <c r="V123" s="82">
        <v>380</v>
      </c>
      <c r="W123" s="82" t="s">
        <v>3650</v>
      </c>
      <c r="X123" s="82">
        <v>7</v>
      </c>
      <c r="Y123" s="98"/>
      <c r="Z123" s="83" t="s">
        <v>3320</v>
      </c>
      <c r="AA123" s="82" t="s">
        <v>3320</v>
      </c>
      <c r="AB123" s="83" t="s">
        <v>3933</v>
      </c>
      <c r="AC123" s="83" t="s">
        <v>3382</v>
      </c>
      <c r="AD123" s="83" t="s">
        <v>3934</v>
      </c>
      <c r="AE123" s="82" t="s">
        <v>3414</v>
      </c>
      <c r="AF123" s="82" t="s">
        <v>3935</v>
      </c>
      <c r="AG123" s="82"/>
      <c r="AH123" s="77" t="s">
        <v>3936</v>
      </c>
      <c r="AI123" s="116" t="s">
        <v>3937</v>
      </c>
      <c r="AJ123" s="82" t="s">
        <v>3320</v>
      </c>
      <c r="AK123" s="82" t="s">
        <v>3320</v>
      </c>
      <c r="AL123" s="91" t="s">
        <v>3938</v>
      </c>
    </row>
    <row r="124" spans="1:38" ht="60">
      <c r="A124" s="82">
        <v>123</v>
      </c>
      <c r="B124" s="82" t="s">
        <v>3939</v>
      </c>
      <c r="C124" s="82" t="s">
        <v>182</v>
      </c>
      <c r="D124" s="82" t="s">
        <v>3940</v>
      </c>
      <c r="E124" s="83" t="s">
        <v>3941</v>
      </c>
      <c r="F124" s="83" t="s">
        <v>224</v>
      </c>
      <c r="G124" s="95">
        <v>270</v>
      </c>
      <c r="H124" s="96">
        <v>665</v>
      </c>
      <c r="I124" s="82">
        <v>180</v>
      </c>
      <c r="J124" s="82">
        <v>2.17</v>
      </c>
      <c r="K124" s="82" t="s">
        <v>3942</v>
      </c>
      <c r="L124" s="82">
        <v>230</v>
      </c>
      <c r="M124" s="82"/>
      <c r="N124" s="82"/>
      <c r="O124" s="82" t="s">
        <v>736</v>
      </c>
      <c r="P124" s="82" t="s">
        <v>86</v>
      </c>
      <c r="Q124" s="82" t="s">
        <v>3943</v>
      </c>
      <c r="R124" s="82" t="s">
        <v>3320</v>
      </c>
      <c r="S124" s="83" t="s">
        <v>3320</v>
      </c>
      <c r="T124" s="109" t="s">
        <v>3320</v>
      </c>
      <c r="U124" s="82" t="s">
        <v>3333</v>
      </c>
      <c r="V124" s="82">
        <v>231</v>
      </c>
      <c r="W124" s="82" t="s">
        <v>3857</v>
      </c>
      <c r="X124" s="83" t="s">
        <v>3320</v>
      </c>
      <c r="Y124" s="87"/>
      <c r="Z124" s="83" t="s">
        <v>1441</v>
      </c>
      <c r="AA124" s="109">
        <v>45870</v>
      </c>
      <c r="AB124" s="83" t="s">
        <v>3944</v>
      </c>
      <c r="AC124" s="83" t="s">
        <v>3945</v>
      </c>
      <c r="AD124" s="83" t="s">
        <v>3946</v>
      </c>
      <c r="AE124" s="83" t="s">
        <v>3947</v>
      </c>
      <c r="AF124" s="83" t="s">
        <v>3948</v>
      </c>
      <c r="AG124" s="83" t="s">
        <v>3949</v>
      </c>
      <c r="AH124" s="82" t="s">
        <v>3950</v>
      </c>
      <c r="AI124" s="91" t="s">
        <v>3951</v>
      </c>
      <c r="AJ124" s="82">
        <v>5551251670</v>
      </c>
      <c r="AK124" s="82" t="s">
        <v>3952</v>
      </c>
      <c r="AL124" s="91" t="s">
        <v>3953</v>
      </c>
    </row>
    <row r="125" spans="1:38" ht="45">
      <c r="A125" s="82">
        <v>124</v>
      </c>
      <c r="B125" s="82" t="s">
        <v>3939</v>
      </c>
      <c r="C125" s="82" t="s">
        <v>182</v>
      </c>
      <c r="D125" s="82" t="s">
        <v>3954</v>
      </c>
      <c r="E125" s="83" t="s">
        <v>3955</v>
      </c>
      <c r="F125" s="83" t="s">
        <v>224</v>
      </c>
      <c r="G125" s="95">
        <v>123.2</v>
      </c>
      <c r="H125" s="96">
        <v>280</v>
      </c>
      <c r="I125" s="83" t="s">
        <v>3956</v>
      </c>
      <c r="J125" s="82" t="s">
        <v>3320</v>
      </c>
      <c r="K125" s="82" t="s">
        <v>3957</v>
      </c>
      <c r="L125" s="82">
        <v>230</v>
      </c>
      <c r="M125" s="82"/>
      <c r="N125" s="82"/>
      <c r="O125" s="82" t="s">
        <v>736</v>
      </c>
      <c r="P125" s="82" t="s">
        <v>3344</v>
      </c>
      <c r="Q125" s="82" t="s">
        <v>3958</v>
      </c>
      <c r="R125" s="82" t="s">
        <v>3320</v>
      </c>
      <c r="S125" s="83" t="s">
        <v>3320</v>
      </c>
      <c r="T125" s="109" t="s">
        <v>3320</v>
      </c>
      <c r="U125" s="82" t="s">
        <v>3333</v>
      </c>
      <c r="V125" s="82">
        <v>100</v>
      </c>
      <c r="W125" s="82" t="s">
        <v>3857</v>
      </c>
      <c r="X125" s="83" t="s">
        <v>3320</v>
      </c>
      <c r="Y125" s="92"/>
      <c r="Z125" s="83" t="s">
        <v>3959</v>
      </c>
      <c r="AA125" s="82" t="s">
        <v>3320</v>
      </c>
      <c r="AB125" s="83" t="s">
        <v>3960</v>
      </c>
      <c r="AC125" s="83" t="s">
        <v>3961</v>
      </c>
      <c r="AD125" s="83" t="s">
        <v>3961</v>
      </c>
      <c r="AE125" s="82" t="s">
        <v>3482</v>
      </c>
      <c r="AF125" s="82" t="s">
        <v>3320</v>
      </c>
      <c r="AG125" s="83" t="s">
        <v>3949</v>
      </c>
      <c r="AH125" s="82" t="s">
        <v>3950</v>
      </c>
      <c r="AI125" s="91" t="s">
        <v>3951</v>
      </c>
      <c r="AJ125" s="82">
        <v>5551251670</v>
      </c>
      <c r="AK125" s="82" t="s">
        <v>3962</v>
      </c>
      <c r="AL125" s="91" t="s">
        <v>3953</v>
      </c>
    </row>
    <row r="126" spans="1:38" ht="30">
      <c r="A126" s="82">
        <v>125</v>
      </c>
      <c r="B126" s="82" t="s">
        <v>3939</v>
      </c>
      <c r="C126" s="82" t="s">
        <v>182</v>
      </c>
      <c r="D126" s="82" t="s">
        <v>3963</v>
      </c>
      <c r="E126" s="83" t="s">
        <v>3566</v>
      </c>
      <c r="F126" s="83" t="s">
        <v>224</v>
      </c>
      <c r="G126" s="95">
        <v>455.68</v>
      </c>
      <c r="H126" s="96">
        <v>900</v>
      </c>
      <c r="I126" s="83" t="s">
        <v>3956</v>
      </c>
      <c r="J126" s="82" t="s">
        <v>3320</v>
      </c>
      <c r="K126" s="82" t="s">
        <v>3964</v>
      </c>
      <c r="L126" s="82">
        <v>230</v>
      </c>
      <c r="M126" s="82"/>
      <c r="N126" s="82"/>
      <c r="O126" s="82" t="s">
        <v>989</v>
      </c>
      <c r="P126" s="82" t="s">
        <v>465</v>
      </c>
      <c r="Q126" s="82" t="s">
        <v>3965</v>
      </c>
      <c r="R126" s="82" t="s">
        <v>3320</v>
      </c>
      <c r="S126" s="83" t="s">
        <v>3320</v>
      </c>
      <c r="T126" s="109" t="s">
        <v>3320</v>
      </c>
      <c r="U126" s="82" t="s">
        <v>3966</v>
      </c>
      <c r="V126" s="82">
        <v>341</v>
      </c>
      <c r="W126" s="82" t="s">
        <v>3857</v>
      </c>
      <c r="X126" s="83" t="s">
        <v>3320</v>
      </c>
      <c r="Y126" s="92"/>
      <c r="Z126" s="82" t="s">
        <v>2133</v>
      </c>
      <c r="AA126" s="82" t="s">
        <v>3320</v>
      </c>
      <c r="AB126" s="83" t="s">
        <v>3960</v>
      </c>
      <c r="AC126" s="83" t="s">
        <v>3967</v>
      </c>
      <c r="AD126" s="83" t="s">
        <v>3968</v>
      </c>
      <c r="AE126" s="82" t="s">
        <v>3969</v>
      </c>
      <c r="AF126" s="82" t="s">
        <v>3320</v>
      </c>
      <c r="AG126" s="82" t="s">
        <v>3969</v>
      </c>
      <c r="AH126" s="82" t="s">
        <v>3950</v>
      </c>
      <c r="AI126" s="91" t="s">
        <v>3951</v>
      </c>
      <c r="AJ126" s="82">
        <v>5551251670</v>
      </c>
      <c r="AK126" s="82" t="s">
        <v>3970</v>
      </c>
      <c r="AL126" s="91" t="s">
        <v>3953</v>
      </c>
    </row>
    <row r="127" spans="1:38" ht="52.5" customHeight="1">
      <c r="A127" s="82">
        <v>126</v>
      </c>
      <c r="B127" s="82" t="s">
        <v>3939</v>
      </c>
      <c r="C127" s="82" t="s">
        <v>182</v>
      </c>
      <c r="D127" s="82" t="s">
        <v>3971</v>
      </c>
      <c r="E127" s="82" t="s">
        <v>3972</v>
      </c>
      <c r="F127" s="82" t="s">
        <v>224</v>
      </c>
      <c r="G127" s="95">
        <v>80</v>
      </c>
      <c r="H127" s="96">
        <v>228.54</v>
      </c>
      <c r="I127" s="82" t="s">
        <v>3973</v>
      </c>
      <c r="J127" s="82">
        <v>3.14</v>
      </c>
      <c r="K127" s="82" t="s">
        <v>1320</v>
      </c>
      <c r="L127" s="82">
        <v>115</v>
      </c>
      <c r="M127" s="82"/>
      <c r="N127" s="82"/>
      <c r="O127" s="97" t="s">
        <v>1319</v>
      </c>
      <c r="P127" s="82" t="s">
        <v>1319</v>
      </c>
      <c r="Q127" s="82" t="s">
        <v>1320</v>
      </c>
      <c r="R127" s="82" t="s">
        <v>3320</v>
      </c>
      <c r="S127" s="82" t="s">
        <v>3320</v>
      </c>
      <c r="T127" s="82" t="s">
        <v>3320</v>
      </c>
      <c r="U127" s="82" t="s">
        <v>3974</v>
      </c>
      <c r="V127" s="82">
        <v>85</v>
      </c>
      <c r="W127" s="82" t="s">
        <v>3857</v>
      </c>
      <c r="X127" s="82"/>
      <c r="Y127" s="108"/>
      <c r="Z127" s="82" t="s">
        <v>1316</v>
      </c>
      <c r="AA127" s="82" t="s">
        <v>3320</v>
      </c>
      <c r="AB127" s="83" t="s">
        <v>3944</v>
      </c>
      <c r="AC127" s="83" t="s">
        <v>3975</v>
      </c>
      <c r="AD127" s="83" t="s">
        <v>3976</v>
      </c>
      <c r="AE127" s="82" t="s">
        <v>3482</v>
      </c>
      <c r="AF127" s="83" t="s">
        <v>3977</v>
      </c>
      <c r="AG127" s="83" t="s">
        <v>3949</v>
      </c>
      <c r="AH127" s="82" t="s">
        <v>3950</v>
      </c>
      <c r="AI127" s="91" t="s">
        <v>3951</v>
      </c>
      <c r="AJ127" s="82">
        <v>5551251670</v>
      </c>
      <c r="AK127" s="82" t="s">
        <v>3320</v>
      </c>
      <c r="AL127" s="91" t="s">
        <v>3953</v>
      </c>
    </row>
    <row r="128" spans="1:38">
      <c r="A128" s="82">
        <v>127</v>
      </c>
      <c r="B128" s="83" t="s">
        <v>3823</v>
      </c>
      <c r="C128" s="83" t="s">
        <v>69</v>
      </c>
      <c r="D128" t="s">
        <v>3978</v>
      </c>
      <c r="E128" s="82" t="s">
        <v>3320</v>
      </c>
      <c r="F128" s="82" t="s">
        <v>224</v>
      </c>
      <c r="G128" s="95">
        <v>376</v>
      </c>
      <c r="H128" s="96">
        <v>873.9</v>
      </c>
      <c r="I128" s="82">
        <v>144.30000000000001</v>
      </c>
      <c r="J128" s="82">
        <v>3</v>
      </c>
      <c r="K128" s="82"/>
      <c r="L128" s="82">
        <v>400</v>
      </c>
      <c r="M128" s="82"/>
      <c r="N128" s="82"/>
      <c r="O128" s="97" t="s">
        <v>724</v>
      </c>
      <c r="P128" s="82" t="s">
        <v>306</v>
      </c>
      <c r="Q128" s="82"/>
      <c r="R128" s="82"/>
      <c r="S128" s="82"/>
      <c r="T128" s="82"/>
      <c r="U128" s="82"/>
      <c r="V128" s="82"/>
      <c r="W128" s="82"/>
      <c r="X128" s="82">
        <v>576.5</v>
      </c>
      <c r="Y128" s="101"/>
      <c r="Z128" s="82"/>
      <c r="AA128" s="82"/>
      <c r="AB128" s="83"/>
      <c r="AC128" s="83"/>
      <c r="AD128" s="83"/>
      <c r="AE128" s="82"/>
      <c r="AF128" s="82"/>
      <c r="AG128" s="82"/>
      <c r="AH128" s="82"/>
      <c r="AI128" s="82"/>
      <c r="AJ128" s="82"/>
      <c r="AK128" s="82"/>
      <c r="AL128" s="117" t="s">
        <v>3823</v>
      </c>
    </row>
    <row r="129" spans="1:38">
      <c r="A129" s="82">
        <v>128</v>
      </c>
      <c r="B129" s="83" t="s">
        <v>3823</v>
      </c>
      <c r="C129" s="83" t="s">
        <v>69</v>
      </c>
      <c r="D129" s="83" t="s">
        <v>3979</v>
      </c>
      <c r="E129" s="82" t="s">
        <v>3320</v>
      </c>
      <c r="F129" s="82" t="s">
        <v>224</v>
      </c>
      <c r="G129" s="95">
        <v>180</v>
      </c>
      <c r="H129" s="96">
        <v>376.6</v>
      </c>
      <c r="I129" s="82">
        <v>162</v>
      </c>
      <c r="J129" s="82">
        <v>3</v>
      </c>
      <c r="K129" s="82" t="s">
        <v>3980</v>
      </c>
      <c r="L129" s="82"/>
      <c r="M129" s="82"/>
      <c r="N129" s="82"/>
      <c r="O129" s="97" t="s">
        <v>724</v>
      </c>
      <c r="P129" s="82" t="s">
        <v>306</v>
      </c>
      <c r="Q129" s="82"/>
      <c r="R129" s="82"/>
      <c r="S129" s="82"/>
      <c r="T129" s="82"/>
      <c r="U129" s="82"/>
      <c r="V129" s="82"/>
      <c r="W129" s="82"/>
      <c r="X129" s="82">
        <v>259</v>
      </c>
      <c r="Y129" s="101"/>
      <c r="Z129" s="82"/>
      <c r="AA129" s="82"/>
      <c r="AB129" s="82"/>
      <c r="AC129" s="82"/>
      <c r="AD129" s="82"/>
      <c r="AE129" s="82"/>
      <c r="AF129" s="82"/>
      <c r="AG129" s="82"/>
      <c r="AH129" s="82"/>
      <c r="AI129" s="82"/>
      <c r="AJ129" s="82"/>
      <c r="AK129" s="82"/>
      <c r="AL129" s="117" t="s">
        <v>3823</v>
      </c>
    </row>
    <row r="130" spans="1:38">
      <c r="A130" s="82">
        <v>129</v>
      </c>
      <c r="B130" s="83" t="s">
        <v>3823</v>
      </c>
      <c r="C130" s="83" t="s">
        <v>69</v>
      </c>
      <c r="D130" s="49" t="s">
        <v>3981</v>
      </c>
      <c r="E130" s="82" t="s">
        <v>3320</v>
      </c>
      <c r="F130" s="82" t="s">
        <v>224</v>
      </c>
      <c r="G130" s="95">
        <v>15.3</v>
      </c>
      <c r="H130" s="96">
        <v>34.57</v>
      </c>
      <c r="I130" s="82">
        <v>76.5</v>
      </c>
      <c r="J130" s="82">
        <v>5</v>
      </c>
      <c r="K130" s="82"/>
      <c r="L130" s="82"/>
      <c r="M130" s="82"/>
      <c r="N130" s="82"/>
      <c r="O130" s="97" t="s">
        <v>656</v>
      </c>
      <c r="P130" s="82" t="s">
        <v>656</v>
      </c>
      <c r="Q130" s="82"/>
      <c r="R130" s="82"/>
      <c r="S130" s="82"/>
      <c r="T130" s="82"/>
      <c r="U130" s="82"/>
      <c r="V130" s="82"/>
      <c r="W130" s="82"/>
      <c r="X130" s="82">
        <v>14</v>
      </c>
      <c r="Y130" s="101"/>
      <c r="Z130" s="82"/>
      <c r="AA130" s="82"/>
      <c r="AB130" s="82"/>
      <c r="AC130" s="82"/>
      <c r="AD130" s="82"/>
      <c r="AE130" s="82"/>
      <c r="AF130" s="82"/>
      <c r="AG130" s="82"/>
      <c r="AH130" s="82"/>
      <c r="AI130" s="82"/>
      <c r="AJ130" s="82"/>
      <c r="AK130" s="82"/>
      <c r="AL130" s="117" t="s">
        <v>3823</v>
      </c>
    </row>
    <row r="131" spans="1:38">
      <c r="A131" s="82">
        <v>130</v>
      </c>
      <c r="B131" s="83" t="s">
        <v>3823</v>
      </c>
      <c r="C131" s="83" t="s">
        <v>69</v>
      </c>
      <c r="D131" s="49" t="s">
        <v>3982</v>
      </c>
      <c r="E131" s="82" t="s">
        <v>3320</v>
      </c>
      <c r="F131" s="82" t="s">
        <v>224</v>
      </c>
      <c r="G131" s="95">
        <v>105</v>
      </c>
      <c r="H131" s="96">
        <v>202.1</v>
      </c>
      <c r="I131" s="82">
        <v>94.5</v>
      </c>
      <c r="J131" s="82">
        <v>3</v>
      </c>
      <c r="K131" s="82"/>
      <c r="L131" s="82"/>
      <c r="M131" s="82"/>
      <c r="N131" s="82"/>
      <c r="O131" s="97" t="s">
        <v>656</v>
      </c>
      <c r="P131" s="82" t="s">
        <v>656</v>
      </c>
      <c r="Q131" s="82"/>
      <c r="R131" s="82"/>
      <c r="S131" s="82"/>
      <c r="T131" s="82"/>
      <c r="U131" s="82"/>
      <c r="V131" s="82"/>
      <c r="W131" s="82"/>
      <c r="X131" s="82">
        <v>159</v>
      </c>
      <c r="Y131" s="101"/>
      <c r="Z131" s="82"/>
      <c r="AA131" s="82"/>
      <c r="AB131" s="82"/>
      <c r="AC131" s="82"/>
      <c r="AD131" s="82"/>
      <c r="AE131" s="82"/>
      <c r="AF131" s="82"/>
      <c r="AG131" s="82"/>
      <c r="AH131" s="82"/>
      <c r="AI131" s="82"/>
      <c r="AJ131" s="82"/>
      <c r="AK131" s="82"/>
      <c r="AL131" s="117" t="s">
        <v>3823</v>
      </c>
    </row>
    <row r="132" spans="1:38">
      <c r="A132" s="82">
        <v>131</v>
      </c>
      <c r="B132" s="83" t="s">
        <v>3823</v>
      </c>
      <c r="C132" s="83" t="s">
        <v>69</v>
      </c>
      <c r="D132" s="49" t="s">
        <v>3983</v>
      </c>
      <c r="E132" s="82" t="s">
        <v>3320</v>
      </c>
      <c r="F132" s="82" t="s">
        <v>224</v>
      </c>
      <c r="G132" s="95">
        <v>300</v>
      </c>
      <c r="H132" s="96">
        <v>639.6</v>
      </c>
      <c r="I132" s="82"/>
      <c r="J132" s="82"/>
      <c r="K132" s="82"/>
      <c r="L132" s="82"/>
      <c r="M132" s="82"/>
      <c r="N132" s="82"/>
      <c r="O132" s="97" t="s">
        <v>745</v>
      </c>
      <c r="P132" s="82" t="s">
        <v>383</v>
      </c>
      <c r="Q132" s="82"/>
      <c r="R132" s="82"/>
      <c r="S132" s="82"/>
      <c r="T132" s="82"/>
      <c r="U132" s="82"/>
      <c r="V132" s="82"/>
      <c r="W132" s="82"/>
      <c r="X132" s="82">
        <v>1373</v>
      </c>
      <c r="Y132" s="101"/>
      <c r="Z132" s="82"/>
      <c r="AA132" s="82"/>
      <c r="AB132" s="82"/>
      <c r="AC132" s="82"/>
      <c r="AD132" s="82"/>
      <c r="AE132" s="82"/>
      <c r="AF132" s="82"/>
      <c r="AG132" s="82"/>
      <c r="AH132" s="82"/>
      <c r="AI132" s="82"/>
      <c r="AJ132" s="82"/>
      <c r="AK132" s="82"/>
      <c r="AL132" s="117" t="s">
        <v>3823</v>
      </c>
    </row>
    <row r="133" spans="1:38">
      <c r="A133" s="82">
        <v>132</v>
      </c>
      <c r="B133" s="83" t="s">
        <v>3823</v>
      </c>
      <c r="C133" s="83" t="s">
        <v>69</v>
      </c>
      <c r="D133" s="49" t="s">
        <v>3984</v>
      </c>
      <c r="E133" s="82" t="s">
        <v>3320</v>
      </c>
      <c r="F133" s="82" t="s">
        <v>224</v>
      </c>
      <c r="G133" s="95">
        <v>215</v>
      </c>
      <c r="H133" s="96">
        <v>681</v>
      </c>
      <c r="I133" s="82">
        <v>97</v>
      </c>
      <c r="J133" s="82">
        <v>3</v>
      </c>
      <c r="K133" s="82"/>
      <c r="L133" s="82">
        <v>230</v>
      </c>
      <c r="M133" s="82"/>
      <c r="N133" s="82"/>
      <c r="O133" s="97" t="s">
        <v>1319</v>
      </c>
      <c r="P133" s="82" t="s">
        <v>1319</v>
      </c>
      <c r="Q133" s="82"/>
      <c r="R133" s="82"/>
      <c r="S133" s="82"/>
      <c r="T133" s="82"/>
      <c r="U133" s="82"/>
      <c r="V133" s="82"/>
      <c r="W133" s="82"/>
      <c r="X133" s="82">
        <v>357</v>
      </c>
      <c r="Y133" s="101"/>
      <c r="Z133" s="82"/>
      <c r="AA133" s="82"/>
      <c r="AB133" s="82"/>
      <c r="AC133" s="82"/>
      <c r="AD133" s="82"/>
      <c r="AE133" s="82"/>
      <c r="AF133" s="82"/>
      <c r="AG133" s="82"/>
      <c r="AH133" s="82"/>
      <c r="AI133" s="82"/>
      <c r="AJ133" s="82"/>
      <c r="AK133" s="82"/>
      <c r="AL133" s="117" t="s">
        <v>3823</v>
      </c>
    </row>
    <row r="134" spans="1:38">
      <c r="A134" s="82">
        <v>133</v>
      </c>
      <c r="B134" s="83" t="s">
        <v>3823</v>
      </c>
      <c r="C134" s="83" t="s">
        <v>69</v>
      </c>
      <c r="D134" s="49" t="s">
        <v>3985</v>
      </c>
      <c r="E134" s="82" t="s">
        <v>3320</v>
      </c>
      <c r="F134" s="82" t="s">
        <v>224</v>
      </c>
      <c r="G134" s="95">
        <v>110</v>
      </c>
      <c r="H134" s="96">
        <v>286</v>
      </c>
      <c r="I134" s="82">
        <v>45</v>
      </c>
      <c r="J134" s="82">
        <v>3</v>
      </c>
      <c r="K134" s="82"/>
      <c r="L134" s="82">
        <v>400</v>
      </c>
      <c r="M134" s="82"/>
      <c r="N134" s="82"/>
      <c r="O134" s="97" t="s">
        <v>1802</v>
      </c>
      <c r="P134" s="82" t="s">
        <v>294</v>
      </c>
      <c r="Q134" s="82"/>
      <c r="R134" s="82"/>
      <c r="S134" s="82"/>
      <c r="T134" s="82"/>
      <c r="U134" s="82"/>
      <c r="V134" s="82"/>
      <c r="W134" s="82"/>
      <c r="X134" s="82">
        <v>172</v>
      </c>
      <c r="Y134" s="101"/>
      <c r="Z134" s="82"/>
      <c r="AA134" s="82"/>
      <c r="AB134" s="82"/>
      <c r="AC134" s="82"/>
      <c r="AD134" s="82"/>
      <c r="AE134" s="82"/>
      <c r="AF134" s="82"/>
      <c r="AG134" s="82"/>
      <c r="AH134" s="82"/>
      <c r="AI134" s="82"/>
      <c r="AJ134" s="82"/>
      <c r="AK134" s="82"/>
      <c r="AL134" s="117" t="s">
        <v>3823</v>
      </c>
    </row>
    <row r="135" spans="1:38">
      <c r="A135" s="82">
        <v>134</v>
      </c>
      <c r="B135" s="83" t="s">
        <v>3823</v>
      </c>
      <c r="C135" s="83" t="s">
        <v>69</v>
      </c>
      <c r="D135" s="49" t="s">
        <v>3986</v>
      </c>
      <c r="E135" s="82" t="s">
        <v>3320</v>
      </c>
      <c r="F135" s="82" t="s">
        <v>224</v>
      </c>
      <c r="G135" s="95">
        <v>542.54</v>
      </c>
      <c r="H135" s="96">
        <v>1578</v>
      </c>
      <c r="I135" s="82">
        <v>488</v>
      </c>
      <c r="J135" s="82">
        <v>3</v>
      </c>
      <c r="K135" s="82"/>
      <c r="L135" s="82">
        <v>400</v>
      </c>
      <c r="M135" s="82"/>
      <c r="N135" s="82"/>
      <c r="O135" s="97" t="s">
        <v>745</v>
      </c>
      <c r="P135" s="130" t="s">
        <v>334</v>
      </c>
      <c r="Q135" s="82"/>
      <c r="R135" s="82"/>
      <c r="S135" s="82"/>
      <c r="T135" s="82"/>
      <c r="U135" s="82"/>
      <c r="V135" s="82"/>
      <c r="W135" s="82"/>
      <c r="X135" s="82">
        <v>1011.01</v>
      </c>
      <c r="Y135" s="101"/>
      <c r="Z135" s="82"/>
      <c r="AA135" s="82"/>
      <c r="AB135" s="82"/>
      <c r="AC135" s="82"/>
      <c r="AD135" s="82"/>
      <c r="AE135" s="82"/>
      <c r="AF135" s="82"/>
      <c r="AG135" s="82"/>
      <c r="AH135" s="82"/>
      <c r="AI135" s="82"/>
      <c r="AJ135" s="82"/>
      <c r="AK135" s="82"/>
      <c r="AL135" s="117" t="s">
        <v>3823</v>
      </c>
    </row>
    <row r="136" spans="1:38">
      <c r="A136" s="82">
        <v>135</v>
      </c>
      <c r="B136" s="83" t="s">
        <v>3823</v>
      </c>
      <c r="C136" s="83" t="s">
        <v>69</v>
      </c>
      <c r="D136" s="49" t="s">
        <v>3987</v>
      </c>
      <c r="E136" s="82" t="s">
        <v>3320</v>
      </c>
      <c r="F136" s="82" t="s">
        <v>224</v>
      </c>
      <c r="G136" s="95">
        <v>100</v>
      </c>
      <c r="H136" s="96">
        <v>288.19</v>
      </c>
      <c r="I136" s="82">
        <v>120</v>
      </c>
      <c r="J136" s="82">
        <v>3</v>
      </c>
      <c r="K136" s="82"/>
      <c r="L136" s="82">
        <v>115</v>
      </c>
      <c r="M136" s="82"/>
      <c r="N136" s="82"/>
      <c r="O136" s="97" t="s">
        <v>656</v>
      </c>
      <c r="P136" s="82" t="s">
        <v>656</v>
      </c>
      <c r="Q136" s="82"/>
      <c r="R136" s="82"/>
      <c r="S136" s="82"/>
      <c r="T136" s="82"/>
      <c r="U136" s="82"/>
      <c r="V136" s="82"/>
      <c r="W136" s="82"/>
      <c r="X136" s="82">
        <v>220</v>
      </c>
      <c r="Y136" s="101"/>
      <c r="Z136" s="82"/>
      <c r="AA136" s="82"/>
      <c r="AB136" s="82"/>
      <c r="AC136" s="82"/>
      <c r="AD136" s="82"/>
      <c r="AE136" s="82"/>
      <c r="AF136" s="82"/>
      <c r="AG136" s="82"/>
      <c r="AH136" s="82"/>
      <c r="AI136" s="82"/>
      <c r="AJ136" s="82"/>
      <c r="AK136" s="82"/>
      <c r="AL136" s="117" t="s">
        <v>3823</v>
      </c>
    </row>
    <row r="137" spans="1:38">
      <c r="A137" s="82">
        <v>136</v>
      </c>
      <c r="B137" s="83" t="s">
        <v>3823</v>
      </c>
      <c r="C137" s="83" t="s">
        <v>69</v>
      </c>
      <c r="D137" s="49" t="s">
        <v>3988</v>
      </c>
      <c r="E137" s="82" t="s">
        <v>3320</v>
      </c>
      <c r="F137" s="82" t="s">
        <v>224</v>
      </c>
      <c r="G137" s="95">
        <v>100</v>
      </c>
      <c r="H137" s="96">
        <v>181.73</v>
      </c>
      <c r="I137" s="82">
        <v>120</v>
      </c>
      <c r="J137" s="82">
        <v>3</v>
      </c>
      <c r="K137" s="82"/>
      <c r="L137" s="82">
        <v>115</v>
      </c>
      <c r="M137" s="82"/>
      <c r="N137" s="82"/>
      <c r="O137" s="97" t="s">
        <v>656</v>
      </c>
      <c r="P137" s="82" t="s">
        <v>656</v>
      </c>
      <c r="Q137" s="82"/>
      <c r="R137" s="82"/>
      <c r="S137" s="82"/>
      <c r="T137" s="82"/>
      <c r="U137" s="82"/>
      <c r="V137" s="82"/>
      <c r="W137" s="82"/>
      <c r="X137" s="82">
        <v>220</v>
      </c>
      <c r="Y137" s="101"/>
      <c r="Z137" s="82"/>
      <c r="AA137" s="82"/>
      <c r="AB137" s="82"/>
      <c r="AC137" s="82"/>
      <c r="AD137" s="82"/>
      <c r="AE137" s="82"/>
      <c r="AF137" s="82"/>
      <c r="AG137" s="82"/>
      <c r="AH137" s="82"/>
      <c r="AI137" s="82"/>
      <c r="AJ137" s="82"/>
      <c r="AK137" s="82"/>
      <c r="AL137" s="117" t="s">
        <v>3823</v>
      </c>
    </row>
    <row r="138" spans="1:38" ht="30">
      <c r="A138" s="82">
        <v>137</v>
      </c>
      <c r="B138" s="83" t="s">
        <v>3823</v>
      </c>
      <c r="C138" s="83" t="s">
        <v>69</v>
      </c>
      <c r="D138" s="83" t="s">
        <v>3989</v>
      </c>
      <c r="E138" s="82" t="s">
        <v>3320</v>
      </c>
      <c r="F138" s="82" t="s">
        <v>3990</v>
      </c>
      <c r="G138" s="95">
        <v>100</v>
      </c>
      <c r="H138" s="96">
        <v>775.15563999999995</v>
      </c>
      <c r="I138" s="82">
        <v>54</v>
      </c>
      <c r="J138" s="82">
        <v>3</v>
      </c>
      <c r="K138" s="82"/>
      <c r="L138" s="82"/>
      <c r="M138" s="82"/>
      <c r="N138" s="82"/>
      <c r="O138" s="97" t="s">
        <v>656</v>
      </c>
      <c r="P138" s="82" t="s">
        <v>656</v>
      </c>
      <c r="Q138" s="82" t="s">
        <v>3991</v>
      </c>
      <c r="R138" s="82" t="s">
        <v>3992</v>
      </c>
      <c r="S138" s="82" t="s">
        <v>3993</v>
      </c>
      <c r="T138" s="82"/>
      <c r="U138" s="82"/>
      <c r="V138" s="82"/>
      <c r="W138" s="82"/>
      <c r="X138" s="82">
        <v>210</v>
      </c>
      <c r="Y138" s="101"/>
      <c r="Z138" s="82"/>
      <c r="AA138" s="82"/>
      <c r="AB138" s="82"/>
      <c r="AC138" s="82"/>
      <c r="AD138" s="82"/>
      <c r="AE138" s="82"/>
      <c r="AF138" s="82"/>
      <c r="AG138" s="82"/>
      <c r="AH138" s="82"/>
      <c r="AI138" s="82"/>
      <c r="AJ138" s="82"/>
      <c r="AK138" s="82"/>
      <c r="AL138" s="117" t="s">
        <v>3823</v>
      </c>
    </row>
    <row r="139" spans="1:38" ht="30">
      <c r="A139" s="82">
        <v>138</v>
      </c>
      <c r="B139" s="83" t="s">
        <v>3823</v>
      </c>
      <c r="C139" s="83" t="s">
        <v>69</v>
      </c>
      <c r="D139" s="83" t="s">
        <v>3994</v>
      </c>
      <c r="E139" s="82" t="s">
        <v>3320</v>
      </c>
      <c r="F139" s="82" t="s">
        <v>3990</v>
      </c>
      <c r="G139" s="95">
        <v>745</v>
      </c>
      <c r="H139" s="96">
        <v>940.64580000000001</v>
      </c>
      <c r="I139" s="82">
        <v>488</v>
      </c>
      <c r="J139" s="82">
        <v>3</v>
      </c>
      <c r="K139" s="82"/>
      <c r="L139" s="82"/>
      <c r="M139" s="82"/>
      <c r="N139" s="82"/>
      <c r="O139" s="97" t="s">
        <v>745</v>
      </c>
      <c r="P139" s="82" t="s">
        <v>334</v>
      </c>
      <c r="Q139" s="82"/>
      <c r="R139" s="82"/>
      <c r="S139" s="82"/>
      <c r="T139" s="82"/>
      <c r="U139" s="82"/>
      <c r="V139" s="82"/>
      <c r="W139" s="82"/>
      <c r="X139" s="82">
        <v>4995.01</v>
      </c>
      <c r="Y139" s="101"/>
      <c r="Z139" s="82"/>
      <c r="AA139" s="82"/>
      <c r="AB139" s="82"/>
      <c r="AC139" s="82"/>
      <c r="AD139" s="82"/>
      <c r="AE139" s="82"/>
      <c r="AF139" s="82"/>
      <c r="AG139" s="82"/>
      <c r="AH139" s="82"/>
      <c r="AI139" s="82"/>
      <c r="AJ139" s="82"/>
      <c r="AK139" s="82"/>
      <c r="AL139" s="117" t="s">
        <v>3823</v>
      </c>
    </row>
    <row r="140" spans="1:38">
      <c r="A140" s="82">
        <v>139</v>
      </c>
      <c r="B140" s="83" t="s">
        <v>3823</v>
      </c>
      <c r="C140" s="83" t="s">
        <v>69</v>
      </c>
      <c r="D140" s="49" t="s">
        <v>3995</v>
      </c>
      <c r="E140" s="82" t="s">
        <v>3320</v>
      </c>
      <c r="F140" s="83" t="s">
        <v>63</v>
      </c>
      <c r="G140" s="95">
        <v>202.5</v>
      </c>
      <c r="H140" s="96"/>
      <c r="I140" s="82"/>
      <c r="J140" s="82"/>
      <c r="K140" s="82"/>
      <c r="L140" s="82"/>
      <c r="M140" s="82"/>
      <c r="N140" s="82"/>
      <c r="O140" s="97" t="s">
        <v>745</v>
      </c>
      <c r="P140" s="130" t="s">
        <v>334</v>
      </c>
      <c r="Q140" s="82"/>
      <c r="R140" s="82" t="s">
        <v>3996</v>
      </c>
      <c r="S140" s="82" t="s">
        <v>3997</v>
      </c>
      <c r="T140" s="82"/>
      <c r="U140" s="82"/>
      <c r="V140" s="82"/>
      <c r="W140" s="82"/>
      <c r="X140" s="82">
        <v>3984</v>
      </c>
      <c r="Y140" s="101"/>
      <c r="Z140" s="82"/>
      <c r="AA140" s="82"/>
      <c r="AB140" s="82"/>
      <c r="AC140" s="82"/>
      <c r="AD140" s="82"/>
      <c r="AE140" s="82"/>
      <c r="AF140" s="82"/>
      <c r="AG140" s="82"/>
      <c r="AH140" s="82"/>
      <c r="AI140" s="82"/>
      <c r="AJ140" s="82"/>
      <c r="AK140" s="82"/>
      <c r="AL140" s="117" t="s">
        <v>3823</v>
      </c>
    </row>
    <row r="141" spans="1:38">
      <c r="A141" s="82">
        <v>140</v>
      </c>
      <c r="B141" s="83" t="s">
        <v>3823</v>
      </c>
      <c r="C141" s="83" t="s">
        <v>69</v>
      </c>
      <c r="D141" s="49" t="s">
        <v>3998</v>
      </c>
      <c r="E141" s="82" t="s">
        <v>3320</v>
      </c>
      <c r="F141" s="82" t="s">
        <v>3999</v>
      </c>
      <c r="G141" s="95">
        <v>66</v>
      </c>
      <c r="H141" s="96">
        <v>63.9</v>
      </c>
      <c r="I141" s="82">
        <v>52</v>
      </c>
      <c r="J141" s="82">
        <v>3</v>
      </c>
      <c r="K141" s="82"/>
      <c r="L141" s="82">
        <v>115</v>
      </c>
      <c r="M141" s="82"/>
      <c r="N141" s="82"/>
      <c r="O141" s="97" t="s">
        <v>656</v>
      </c>
      <c r="P141" s="82" t="s">
        <v>656</v>
      </c>
      <c r="Q141" s="82" t="s">
        <v>657</v>
      </c>
      <c r="R141" s="82"/>
      <c r="S141" s="82"/>
      <c r="T141" s="82"/>
      <c r="U141" s="82"/>
      <c r="V141" s="82"/>
      <c r="W141" s="82"/>
      <c r="X141" s="82" t="s">
        <v>4000</v>
      </c>
      <c r="Y141" s="101"/>
      <c r="Z141" s="82"/>
      <c r="AA141" s="82"/>
      <c r="AB141" s="82"/>
      <c r="AC141" s="82"/>
      <c r="AD141" s="82"/>
      <c r="AE141" s="82"/>
      <c r="AF141" s="82"/>
      <c r="AG141" s="82"/>
      <c r="AH141" s="82"/>
      <c r="AI141" s="82"/>
      <c r="AJ141" s="82"/>
      <c r="AK141" s="82" t="s">
        <v>4001</v>
      </c>
      <c r="AL141" s="117" t="s">
        <v>3823</v>
      </c>
    </row>
    <row r="142" spans="1:38" ht="30">
      <c r="A142" s="82">
        <v>141</v>
      </c>
      <c r="B142" s="82" t="s">
        <v>4002</v>
      </c>
      <c r="C142" s="82" t="s">
        <v>4003</v>
      </c>
      <c r="D142" s="82" t="s">
        <v>4004</v>
      </c>
      <c r="E142" s="82" t="s">
        <v>3320</v>
      </c>
      <c r="F142" s="82" t="s">
        <v>224</v>
      </c>
      <c r="G142" s="95">
        <v>150</v>
      </c>
      <c r="H142" s="96">
        <v>471</v>
      </c>
      <c r="I142" s="82">
        <v>50</v>
      </c>
      <c r="J142" s="82" t="s">
        <v>3320</v>
      </c>
      <c r="K142" s="82" t="s">
        <v>4005</v>
      </c>
      <c r="L142" s="82">
        <v>230</v>
      </c>
      <c r="M142" s="82"/>
      <c r="N142" s="82"/>
      <c r="O142" s="97" t="s">
        <v>1012</v>
      </c>
      <c r="P142" s="82" t="s">
        <v>4006</v>
      </c>
      <c r="Q142" s="82" t="s">
        <v>3320</v>
      </c>
      <c r="R142" s="82" t="s">
        <v>3320</v>
      </c>
      <c r="S142" s="82" t="s">
        <v>3320</v>
      </c>
      <c r="T142" s="82" t="s">
        <v>3320</v>
      </c>
      <c r="U142" s="82" t="s">
        <v>3966</v>
      </c>
      <c r="V142" s="82">
        <v>142</v>
      </c>
      <c r="W142" s="82" t="s">
        <v>4007</v>
      </c>
      <c r="X142" s="82" t="s">
        <v>3320</v>
      </c>
      <c r="Y142" s="108"/>
      <c r="Z142" s="82" t="s">
        <v>4008</v>
      </c>
      <c r="AA142" s="99">
        <v>45834</v>
      </c>
      <c r="AB142" s="82" t="s">
        <v>85</v>
      </c>
      <c r="AC142" s="83" t="s">
        <v>4009</v>
      </c>
      <c r="AD142" s="83" t="s">
        <v>4010</v>
      </c>
      <c r="AE142" s="82" t="s">
        <v>4011</v>
      </c>
      <c r="AF142" s="82" t="s">
        <v>3320</v>
      </c>
      <c r="AG142" s="82" t="s">
        <v>4012</v>
      </c>
      <c r="AH142" s="82" t="s">
        <v>3320</v>
      </c>
      <c r="AI142" s="82" t="s">
        <v>3320</v>
      </c>
      <c r="AJ142" s="82" t="s">
        <v>3320</v>
      </c>
      <c r="AK142" s="82" t="s">
        <v>3320</v>
      </c>
      <c r="AL142" s="91" t="s">
        <v>4013</v>
      </c>
    </row>
    <row r="143" spans="1:38" ht="30">
      <c r="A143" s="82">
        <v>142</v>
      </c>
      <c r="B143" s="82" t="s">
        <v>4002</v>
      </c>
      <c r="C143" s="82" t="s">
        <v>4003</v>
      </c>
      <c r="D143" s="82" t="s">
        <v>4014</v>
      </c>
      <c r="E143" s="82" t="s">
        <v>3320</v>
      </c>
      <c r="F143" s="82" t="s">
        <v>224</v>
      </c>
      <c r="G143" s="95">
        <v>75</v>
      </c>
      <c r="H143" s="96">
        <v>250</v>
      </c>
      <c r="I143" s="82">
        <v>25</v>
      </c>
      <c r="J143" s="82" t="s">
        <v>3320</v>
      </c>
      <c r="K143" s="82" t="s">
        <v>4015</v>
      </c>
      <c r="L143" s="82">
        <v>115</v>
      </c>
      <c r="M143" s="82"/>
      <c r="N143" s="82"/>
      <c r="O143" s="97" t="s">
        <v>745</v>
      </c>
      <c r="P143" s="82" t="s">
        <v>599</v>
      </c>
      <c r="Q143" s="82" t="s">
        <v>3320</v>
      </c>
      <c r="R143" s="82" t="s">
        <v>3320</v>
      </c>
      <c r="S143" s="82" t="s">
        <v>3320</v>
      </c>
      <c r="T143" s="82" t="s">
        <v>3320</v>
      </c>
      <c r="U143" s="82" t="s">
        <v>3974</v>
      </c>
      <c r="V143" s="82">
        <v>95</v>
      </c>
      <c r="W143" s="82" t="s">
        <v>4007</v>
      </c>
      <c r="X143" s="82" t="s">
        <v>3320</v>
      </c>
      <c r="Y143" s="108"/>
      <c r="Z143" s="82" t="s">
        <v>4016</v>
      </c>
      <c r="AA143" s="99">
        <v>45936</v>
      </c>
      <c r="AB143" s="82" t="s">
        <v>93</v>
      </c>
      <c r="AC143" s="83" t="s">
        <v>4017</v>
      </c>
      <c r="AD143" s="83" t="s">
        <v>4018</v>
      </c>
      <c r="AE143" s="82" t="s">
        <v>4011</v>
      </c>
      <c r="AF143" s="82" t="s">
        <v>3320</v>
      </c>
      <c r="AG143" s="82" t="s">
        <v>4012</v>
      </c>
      <c r="AH143" s="82" t="s">
        <v>3320</v>
      </c>
      <c r="AI143" s="82" t="s">
        <v>3320</v>
      </c>
      <c r="AJ143" s="82" t="s">
        <v>3320</v>
      </c>
      <c r="AK143" s="82" t="s">
        <v>3320</v>
      </c>
      <c r="AL143" s="91" t="s">
        <v>4013</v>
      </c>
    </row>
    <row r="144" spans="1:38" ht="60">
      <c r="A144" s="82">
        <v>143</v>
      </c>
      <c r="B144" s="82" t="s">
        <v>4002</v>
      </c>
      <c r="C144" s="82" t="s">
        <v>4003</v>
      </c>
      <c r="D144" s="82" t="s">
        <v>4019</v>
      </c>
      <c r="E144" s="82" t="s">
        <v>3320</v>
      </c>
      <c r="F144" s="82" t="s">
        <v>224</v>
      </c>
      <c r="G144" s="95">
        <v>45</v>
      </c>
      <c r="H144" s="96">
        <v>132</v>
      </c>
      <c r="I144" s="82">
        <v>15</v>
      </c>
      <c r="J144" s="82" t="s">
        <v>3320</v>
      </c>
      <c r="K144" s="82" t="s">
        <v>4020</v>
      </c>
      <c r="L144" s="82">
        <v>115</v>
      </c>
      <c r="M144" s="82"/>
      <c r="N144" s="82"/>
      <c r="O144" s="97" t="s">
        <v>745</v>
      </c>
      <c r="P144" s="82" t="s">
        <v>599</v>
      </c>
      <c r="Q144" s="82" t="s">
        <v>3320</v>
      </c>
      <c r="R144" s="82" t="s">
        <v>3320</v>
      </c>
      <c r="S144" s="82" t="s">
        <v>3320</v>
      </c>
      <c r="T144" s="82" t="s">
        <v>3320</v>
      </c>
      <c r="U144" s="82" t="s">
        <v>3333</v>
      </c>
      <c r="V144" s="82">
        <v>43</v>
      </c>
      <c r="W144" s="83" t="s">
        <v>4021</v>
      </c>
      <c r="X144" s="82" t="s">
        <v>3320</v>
      </c>
      <c r="Y144" s="98"/>
      <c r="Z144" s="82" t="s">
        <v>4022</v>
      </c>
      <c r="AA144" s="99">
        <v>45937</v>
      </c>
      <c r="AB144" s="82" t="s">
        <v>3525</v>
      </c>
      <c r="AC144" s="83" t="s">
        <v>4023</v>
      </c>
      <c r="AD144" s="83" t="s">
        <v>4024</v>
      </c>
      <c r="AE144" s="82" t="s">
        <v>4025</v>
      </c>
      <c r="AF144" s="82" t="s">
        <v>3320</v>
      </c>
      <c r="AG144" s="82" t="s">
        <v>4025</v>
      </c>
      <c r="AH144" s="82" t="s">
        <v>3320</v>
      </c>
      <c r="AI144" s="82" t="s">
        <v>3320</v>
      </c>
      <c r="AJ144" s="82" t="s">
        <v>3320</v>
      </c>
      <c r="AK144" s="82" t="s">
        <v>3320</v>
      </c>
      <c r="AL144" s="91" t="s">
        <v>4013</v>
      </c>
    </row>
    <row r="145" spans="1:38" ht="30">
      <c r="A145" s="82">
        <v>144</v>
      </c>
      <c r="B145" s="82" t="s">
        <v>4002</v>
      </c>
      <c r="C145" s="82" t="s">
        <v>4003</v>
      </c>
      <c r="D145" s="82" t="s">
        <v>4026</v>
      </c>
      <c r="E145" s="82" t="s">
        <v>3320</v>
      </c>
      <c r="F145" s="82" t="s">
        <v>224</v>
      </c>
      <c r="G145" s="95">
        <v>150</v>
      </c>
      <c r="H145" s="96">
        <v>455</v>
      </c>
      <c r="I145" s="82">
        <v>50</v>
      </c>
      <c r="J145" s="82" t="s">
        <v>3320</v>
      </c>
      <c r="K145" s="83" t="s">
        <v>4027</v>
      </c>
      <c r="L145" s="82">
        <v>230</v>
      </c>
      <c r="M145" s="82"/>
      <c r="N145" s="82"/>
      <c r="O145" s="97" t="s">
        <v>745</v>
      </c>
      <c r="P145" s="82" t="s">
        <v>334</v>
      </c>
      <c r="Q145" s="82" t="s">
        <v>3320</v>
      </c>
      <c r="R145" s="82" t="s">
        <v>3320</v>
      </c>
      <c r="S145" s="82" t="s">
        <v>3320</v>
      </c>
      <c r="T145" s="82" t="s">
        <v>3320</v>
      </c>
      <c r="U145" s="82" t="s">
        <v>4028</v>
      </c>
      <c r="V145" s="82">
        <v>145</v>
      </c>
      <c r="W145" s="82" t="s">
        <v>4029</v>
      </c>
      <c r="X145" s="82" t="s">
        <v>3320</v>
      </c>
      <c r="Y145" s="98"/>
      <c r="Z145" s="82" t="s">
        <v>4030</v>
      </c>
      <c r="AA145" s="99">
        <v>45937</v>
      </c>
      <c r="AB145" s="83" t="s">
        <v>85</v>
      </c>
      <c r="AC145" s="82" t="s">
        <v>3382</v>
      </c>
      <c r="AD145" s="83" t="s">
        <v>3382</v>
      </c>
      <c r="AE145" s="82" t="s">
        <v>3382</v>
      </c>
      <c r="AF145" s="82" t="s">
        <v>3320</v>
      </c>
      <c r="AG145" s="82" t="s">
        <v>4012</v>
      </c>
      <c r="AH145" s="82" t="s">
        <v>3320</v>
      </c>
      <c r="AI145" s="82" t="s">
        <v>3320</v>
      </c>
      <c r="AJ145" s="82" t="s">
        <v>3320</v>
      </c>
      <c r="AK145" s="82" t="s">
        <v>3320</v>
      </c>
      <c r="AL145" s="91" t="s">
        <v>4013</v>
      </c>
    </row>
    <row r="146" spans="1:38" ht="15.75">
      <c r="A146" s="82">
        <v>145</v>
      </c>
      <c r="B146" s="82" t="s">
        <v>4002</v>
      </c>
      <c r="C146" s="82" t="s">
        <v>4003</v>
      </c>
      <c r="D146" s="82" t="s">
        <v>4031</v>
      </c>
      <c r="E146" s="82" t="s">
        <v>3320</v>
      </c>
      <c r="F146" s="82" t="s">
        <v>224</v>
      </c>
      <c r="G146" s="95">
        <v>247.5</v>
      </c>
      <c r="H146" s="96">
        <v>785</v>
      </c>
      <c r="I146" s="82">
        <v>75</v>
      </c>
      <c r="J146" s="82" t="s">
        <v>3320</v>
      </c>
      <c r="K146" s="82" t="s">
        <v>3320</v>
      </c>
      <c r="L146" s="82">
        <v>230</v>
      </c>
      <c r="M146" s="82"/>
      <c r="N146" s="82"/>
      <c r="O146" s="97" t="s">
        <v>724</v>
      </c>
      <c r="P146" s="82" t="s">
        <v>790</v>
      </c>
      <c r="Q146" s="82" t="s">
        <v>3320</v>
      </c>
      <c r="R146" s="82" t="s">
        <v>3320</v>
      </c>
      <c r="S146" s="82" t="s">
        <v>3320</v>
      </c>
      <c r="T146" s="82" t="s">
        <v>3320</v>
      </c>
      <c r="U146" s="82"/>
      <c r="V146" s="82">
        <v>308</v>
      </c>
      <c r="W146" s="82" t="s">
        <v>4029</v>
      </c>
      <c r="X146" s="82" t="s">
        <v>3320</v>
      </c>
      <c r="Y146" s="98"/>
      <c r="Z146" s="131" t="s">
        <v>4032</v>
      </c>
      <c r="AA146" s="99">
        <v>45897</v>
      </c>
      <c r="AB146" s="83" t="s">
        <v>85</v>
      </c>
      <c r="AC146" s="82" t="s">
        <v>3335</v>
      </c>
      <c r="AD146" s="83" t="s">
        <v>4033</v>
      </c>
      <c r="AE146" s="82" t="s">
        <v>4034</v>
      </c>
      <c r="AF146" s="82" t="s">
        <v>3320</v>
      </c>
      <c r="AG146" s="82" t="s">
        <v>4034</v>
      </c>
      <c r="AH146" s="82" t="s">
        <v>3320</v>
      </c>
      <c r="AI146" s="82" t="s">
        <v>3320</v>
      </c>
      <c r="AJ146" s="82" t="s">
        <v>3320</v>
      </c>
      <c r="AK146" s="82" t="s">
        <v>3320</v>
      </c>
      <c r="AL146" s="91" t="s">
        <v>4013</v>
      </c>
    </row>
    <row r="147" spans="1:38" ht="51" customHeight="1">
      <c r="A147" s="82">
        <v>146</v>
      </c>
      <c r="B147" s="82" t="s">
        <v>4002</v>
      </c>
      <c r="C147" s="82" t="s">
        <v>4003</v>
      </c>
      <c r="D147" s="82" t="s">
        <v>4035</v>
      </c>
      <c r="E147" s="82" t="s">
        <v>3320</v>
      </c>
      <c r="F147" s="83" t="s">
        <v>63</v>
      </c>
      <c r="G147" s="95">
        <v>99</v>
      </c>
      <c r="H147" s="96">
        <v>300</v>
      </c>
      <c r="I147" s="82">
        <v>30</v>
      </c>
      <c r="J147" s="82" t="s">
        <v>3320</v>
      </c>
      <c r="K147" s="82" t="s">
        <v>4036</v>
      </c>
      <c r="L147" s="82">
        <v>115</v>
      </c>
      <c r="M147" s="82"/>
      <c r="N147" s="82"/>
      <c r="O147" s="97" t="s">
        <v>736</v>
      </c>
      <c r="P147" s="82" t="s">
        <v>3344</v>
      </c>
      <c r="Q147" s="82" t="s">
        <v>3320</v>
      </c>
      <c r="R147" s="82" t="s">
        <v>3320</v>
      </c>
      <c r="S147" s="82" t="s">
        <v>3320</v>
      </c>
      <c r="T147" s="82" t="s">
        <v>3320</v>
      </c>
      <c r="U147" s="82" t="s">
        <v>3966</v>
      </c>
      <c r="V147" s="82">
        <v>182</v>
      </c>
      <c r="W147" s="82" t="s">
        <v>4029</v>
      </c>
      <c r="X147" s="82" t="s">
        <v>3320</v>
      </c>
      <c r="Y147" s="98"/>
      <c r="Z147" s="82" t="s">
        <v>4037</v>
      </c>
      <c r="AA147" s="99">
        <v>45940</v>
      </c>
      <c r="AB147" s="83" t="s">
        <v>85</v>
      </c>
      <c r="AC147" s="131" t="s">
        <v>3382</v>
      </c>
      <c r="AD147" s="83" t="s">
        <v>3382</v>
      </c>
      <c r="AE147" s="131" t="s">
        <v>3382</v>
      </c>
      <c r="AF147" s="82" t="s">
        <v>3320</v>
      </c>
      <c r="AG147" s="132" t="s">
        <v>3335</v>
      </c>
      <c r="AH147" s="82" t="s">
        <v>3320</v>
      </c>
      <c r="AI147" s="82" t="s">
        <v>3320</v>
      </c>
      <c r="AJ147" s="82" t="s">
        <v>3320</v>
      </c>
      <c r="AK147" s="82" t="s">
        <v>3320</v>
      </c>
      <c r="AL147" s="91" t="s">
        <v>4013</v>
      </c>
    </row>
    <row r="148" spans="1:38" ht="90">
      <c r="A148" s="82">
        <v>147</v>
      </c>
      <c r="B148" s="82" t="s">
        <v>4002</v>
      </c>
      <c r="C148" s="82" t="s">
        <v>4003</v>
      </c>
      <c r="D148" s="83" t="s">
        <v>4038</v>
      </c>
      <c r="E148" s="82" t="s">
        <v>3320</v>
      </c>
      <c r="F148" s="83" t="s">
        <v>63</v>
      </c>
      <c r="G148" s="95">
        <v>366</v>
      </c>
      <c r="H148" s="96">
        <v>1253</v>
      </c>
      <c r="I148" s="82">
        <v>110</v>
      </c>
      <c r="J148" s="82" t="s">
        <v>3320</v>
      </c>
      <c r="K148" s="83" t="s">
        <v>4039</v>
      </c>
      <c r="L148" s="82">
        <v>400</v>
      </c>
      <c r="M148" s="82"/>
      <c r="N148" s="82"/>
      <c r="O148" s="97" t="s">
        <v>724</v>
      </c>
      <c r="P148" s="82" t="s">
        <v>790</v>
      </c>
      <c r="Q148" s="82" t="s">
        <v>3320</v>
      </c>
      <c r="R148" s="82" t="s">
        <v>3320</v>
      </c>
      <c r="S148" s="82" t="s">
        <v>3320</v>
      </c>
      <c r="T148" s="82" t="s">
        <v>3320</v>
      </c>
      <c r="U148" s="82" t="s">
        <v>3966</v>
      </c>
      <c r="V148" s="82">
        <v>589</v>
      </c>
      <c r="W148" s="82" t="s">
        <v>4029</v>
      </c>
      <c r="X148" s="82" t="s">
        <v>3320</v>
      </c>
      <c r="Y148" s="108"/>
      <c r="Z148" s="82" t="s">
        <v>4040</v>
      </c>
      <c r="AA148" s="99">
        <v>45824</v>
      </c>
      <c r="AB148" s="83" t="s">
        <v>85</v>
      </c>
      <c r="AC148" s="82" t="s">
        <v>4011</v>
      </c>
      <c r="AD148" s="83" t="s">
        <v>4011</v>
      </c>
      <c r="AE148" s="82" t="s">
        <v>4011</v>
      </c>
      <c r="AF148" s="82" t="s">
        <v>3320</v>
      </c>
      <c r="AG148" s="82" t="s">
        <v>4012</v>
      </c>
      <c r="AH148" s="82" t="s">
        <v>3320</v>
      </c>
      <c r="AI148" s="82" t="s">
        <v>3320</v>
      </c>
      <c r="AJ148" s="82" t="s">
        <v>3320</v>
      </c>
      <c r="AK148" s="82" t="s">
        <v>3320</v>
      </c>
      <c r="AL148" s="91" t="s">
        <v>4013</v>
      </c>
    </row>
    <row r="149" spans="1:38" ht="45">
      <c r="A149" s="82">
        <v>148</v>
      </c>
      <c r="B149" s="82" t="s">
        <v>4002</v>
      </c>
      <c r="C149" s="82" t="s">
        <v>4003</v>
      </c>
      <c r="D149" s="82" t="s">
        <v>4041</v>
      </c>
      <c r="E149" s="82" t="s">
        <v>3320</v>
      </c>
      <c r="F149" s="83" t="s">
        <v>63</v>
      </c>
      <c r="G149" s="95">
        <v>456</v>
      </c>
      <c r="H149" s="96">
        <v>1485</v>
      </c>
      <c r="I149" s="82">
        <v>137</v>
      </c>
      <c r="J149" s="82" t="s">
        <v>3320</v>
      </c>
      <c r="K149" s="83" t="s">
        <v>4042</v>
      </c>
      <c r="L149" s="82">
        <v>400</v>
      </c>
      <c r="M149" s="82"/>
      <c r="N149" s="82"/>
      <c r="O149" s="97" t="s">
        <v>724</v>
      </c>
      <c r="P149" s="82" t="s">
        <v>4043</v>
      </c>
      <c r="Q149" s="82" t="s">
        <v>3320</v>
      </c>
      <c r="R149" s="82" t="s">
        <v>3320</v>
      </c>
      <c r="S149" s="82" t="s">
        <v>3320</v>
      </c>
      <c r="T149" s="82" t="s">
        <v>3320</v>
      </c>
      <c r="U149" s="82" t="s">
        <v>4044</v>
      </c>
      <c r="V149" s="82">
        <v>735</v>
      </c>
      <c r="W149" s="82" t="s">
        <v>4029</v>
      </c>
      <c r="X149" s="82" t="s">
        <v>3320</v>
      </c>
      <c r="Y149" s="98"/>
      <c r="Z149" s="82" t="s">
        <v>3429</v>
      </c>
      <c r="AA149" s="82" t="s">
        <v>3320</v>
      </c>
      <c r="AB149" s="83" t="s">
        <v>85</v>
      </c>
      <c r="AC149" s="82" t="s">
        <v>3335</v>
      </c>
      <c r="AD149" s="83" t="s">
        <v>4045</v>
      </c>
      <c r="AE149" s="82" t="s">
        <v>4034</v>
      </c>
      <c r="AF149" s="82" t="s">
        <v>3320</v>
      </c>
      <c r="AG149" s="82" t="s">
        <v>4034</v>
      </c>
      <c r="AH149" s="82" t="s">
        <v>3320</v>
      </c>
      <c r="AI149" s="82" t="s">
        <v>3320</v>
      </c>
      <c r="AJ149" s="82" t="s">
        <v>3320</v>
      </c>
      <c r="AK149" s="82" t="s">
        <v>3320</v>
      </c>
      <c r="AL149" s="91" t="s">
        <v>4013</v>
      </c>
    </row>
    <row r="150" spans="1:38" ht="60">
      <c r="A150" s="82">
        <v>149</v>
      </c>
      <c r="B150" s="83" t="s">
        <v>4046</v>
      </c>
      <c r="C150" s="82" t="s">
        <v>3930</v>
      </c>
      <c r="D150" s="82" t="s">
        <v>4047</v>
      </c>
      <c r="E150" s="83" t="s">
        <v>4046</v>
      </c>
      <c r="F150" s="82" t="s">
        <v>224</v>
      </c>
      <c r="G150" s="95">
        <v>72</v>
      </c>
      <c r="H150" s="96">
        <v>45.91</v>
      </c>
      <c r="I150" s="82"/>
      <c r="J150" s="82"/>
      <c r="K150" s="82" t="s">
        <v>4048</v>
      </c>
      <c r="L150" s="82">
        <v>115</v>
      </c>
      <c r="M150" s="82"/>
      <c r="N150" s="82"/>
      <c r="O150" s="97" t="s">
        <v>724</v>
      </c>
      <c r="P150" s="82" t="s">
        <v>4049</v>
      </c>
      <c r="Q150" s="82" t="s">
        <v>983</v>
      </c>
      <c r="R150" s="82" t="s">
        <v>3320</v>
      </c>
      <c r="S150" s="82" t="s">
        <v>3320</v>
      </c>
      <c r="T150" s="82" t="s">
        <v>3320</v>
      </c>
      <c r="U150" s="82" t="s">
        <v>3320</v>
      </c>
      <c r="V150" s="82">
        <v>72</v>
      </c>
      <c r="W150" s="82" t="s">
        <v>4050</v>
      </c>
      <c r="X150" s="82" t="s">
        <v>3320</v>
      </c>
      <c r="Y150" s="108"/>
      <c r="Z150" s="82" t="s">
        <v>3320</v>
      </c>
      <c r="AA150" s="82" t="s">
        <v>3320</v>
      </c>
      <c r="AB150" s="83" t="s">
        <v>4051</v>
      </c>
      <c r="AC150" s="83" t="s">
        <v>4052</v>
      </c>
      <c r="AD150" s="83" t="s">
        <v>4052</v>
      </c>
      <c r="AE150" s="83" t="s">
        <v>4052</v>
      </c>
      <c r="AF150" s="83" t="s">
        <v>4053</v>
      </c>
      <c r="AG150" s="82" t="s">
        <v>3382</v>
      </c>
      <c r="AH150" s="82" t="s">
        <v>3320</v>
      </c>
      <c r="AI150" s="82" t="s">
        <v>3320</v>
      </c>
      <c r="AJ150" s="82" t="s">
        <v>3320</v>
      </c>
      <c r="AK150" s="82" t="s">
        <v>3320</v>
      </c>
      <c r="AL150" s="91" t="s">
        <v>4054</v>
      </c>
    </row>
    <row r="151" spans="1:38" ht="45">
      <c r="A151" s="82">
        <v>150</v>
      </c>
      <c r="B151" s="83" t="s">
        <v>4046</v>
      </c>
      <c r="C151" s="82" t="s">
        <v>3930</v>
      </c>
      <c r="D151" s="82" t="s">
        <v>4055</v>
      </c>
      <c r="E151" s="83" t="s">
        <v>4046</v>
      </c>
      <c r="F151" s="82" t="s">
        <v>224</v>
      </c>
      <c r="G151" s="95">
        <v>150</v>
      </c>
      <c r="H151" s="96">
        <v>330</v>
      </c>
      <c r="I151" s="82"/>
      <c r="J151" s="82"/>
      <c r="K151" s="82" t="s">
        <v>4048</v>
      </c>
      <c r="L151" s="82"/>
      <c r="M151" s="82"/>
      <c r="N151" s="82"/>
      <c r="O151" s="82" t="s">
        <v>724</v>
      </c>
      <c r="P151" s="82" t="s">
        <v>306</v>
      </c>
      <c r="Q151" s="82" t="s">
        <v>983</v>
      </c>
      <c r="R151" s="82" t="s">
        <v>3320</v>
      </c>
      <c r="S151" s="82" t="s">
        <v>3320</v>
      </c>
      <c r="T151" s="82" t="s">
        <v>3320</v>
      </c>
      <c r="U151" s="99">
        <v>47300</v>
      </c>
      <c r="V151" s="82">
        <v>150</v>
      </c>
      <c r="W151" s="82" t="s">
        <v>4050</v>
      </c>
      <c r="X151" s="82" t="s">
        <v>3320</v>
      </c>
      <c r="Y151" s="98"/>
      <c r="Z151" s="82" t="s">
        <v>3320</v>
      </c>
      <c r="AA151" s="82" t="s">
        <v>3320</v>
      </c>
      <c r="AB151" s="83" t="s">
        <v>4056</v>
      </c>
      <c r="AC151" s="83" t="s">
        <v>4052</v>
      </c>
      <c r="AD151" s="83" t="s">
        <v>4052</v>
      </c>
      <c r="AE151" s="82" t="s">
        <v>3382</v>
      </c>
      <c r="AF151" s="82" t="s">
        <v>3566</v>
      </c>
      <c r="AG151" s="82" t="s">
        <v>3482</v>
      </c>
      <c r="AH151" s="82" t="s">
        <v>3320</v>
      </c>
      <c r="AI151" s="82" t="s">
        <v>3320</v>
      </c>
      <c r="AJ151" s="82" t="s">
        <v>3320</v>
      </c>
      <c r="AK151" s="82" t="s">
        <v>3320</v>
      </c>
      <c r="AL151" s="91"/>
    </row>
    <row r="152" spans="1:38">
      <c r="A152" s="82">
        <v>151</v>
      </c>
      <c r="B152" s="82" t="s">
        <v>4057</v>
      </c>
      <c r="C152" s="82"/>
      <c r="D152" s="82" t="s">
        <v>4058</v>
      </c>
      <c r="E152" s="82" t="s">
        <v>4057</v>
      </c>
      <c r="F152" s="82" t="s">
        <v>224</v>
      </c>
      <c r="G152" s="95">
        <v>89</v>
      </c>
      <c r="H152" s="96">
        <v>200</v>
      </c>
      <c r="I152" s="82">
        <v>30</v>
      </c>
      <c r="J152" s="82">
        <v>2</v>
      </c>
      <c r="K152" s="82" t="s">
        <v>4059</v>
      </c>
      <c r="L152" s="82">
        <v>230</v>
      </c>
      <c r="M152" s="82"/>
      <c r="N152" s="82"/>
      <c r="O152" s="82" t="s">
        <v>736</v>
      </c>
      <c r="P152" s="82" t="s">
        <v>3344</v>
      </c>
      <c r="Q152" s="82" t="s">
        <v>3320</v>
      </c>
      <c r="R152" s="82" t="s">
        <v>3320</v>
      </c>
      <c r="S152" s="82" t="s">
        <v>3320</v>
      </c>
      <c r="T152" s="82" t="s">
        <v>3320</v>
      </c>
      <c r="U152" s="82" t="s">
        <v>3320</v>
      </c>
      <c r="V152" s="82">
        <v>95.12</v>
      </c>
      <c r="W152" s="82" t="s">
        <v>3781</v>
      </c>
      <c r="X152" s="82">
        <v>500</v>
      </c>
      <c r="Y152" s="101"/>
      <c r="Z152" s="82" t="s">
        <v>3320</v>
      </c>
      <c r="AA152" s="82" t="s">
        <v>3320</v>
      </c>
      <c r="AB152" s="82"/>
      <c r="AC152" s="82"/>
      <c r="AD152" s="82"/>
      <c r="AE152" s="82" t="s">
        <v>3566</v>
      </c>
      <c r="AF152" s="82" t="s">
        <v>3566</v>
      </c>
      <c r="AG152" s="82" t="s">
        <v>3566</v>
      </c>
      <c r="AH152" s="82"/>
      <c r="AI152" s="91" t="s">
        <v>4060</v>
      </c>
      <c r="AJ152" s="82" t="s">
        <v>4061</v>
      </c>
      <c r="AK152" s="82"/>
      <c r="AL152" s="91" t="s">
        <v>4062</v>
      </c>
    </row>
    <row r="153" spans="1:38" ht="45">
      <c r="A153" s="82">
        <v>152</v>
      </c>
      <c r="B153" s="82" t="s">
        <v>4063</v>
      </c>
      <c r="C153" s="82" t="s">
        <v>309</v>
      </c>
      <c r="D153" s="82" t="s">
        <v>4064</v>
      </c>
      <c r="E153" s="82" t="s">
        <v>3320</v>
      </c>
      <c r="F153" s="82" t="s">
        <v>224</v>
      </c>
      <c r="G153" s="95">
        <v>120</v>
      </c>
      <c r="H153" s="96" t="s">
        <v>3320</v>
      </c>
      <c r="I153" s="96" t="s">
        <v>3320</v>
      </c>
      <c r="J153" s="96" t="s">
        <v>3320</v>
      </c>
      <c r="K153" s="83" t="s">
        <v>4065</v>
      </c>
      <c r="L153" s="82">
        <v>115</v>
      </c>
      <c r="M153" s="82"/>
      <c r="N153" s="82"/>
      <c r="O153" s="82" t="s">
        <v>736</v>
      </c>
      <c r="P153" s="82" t="s">
        <v>86</v>
      </c>
      <c r="Q153" s="82" t="s">
        <v>3320</v>
      </c>
      <c r="R153" s="82" t="s">
        <v>3320</v>
      </c>
      <c r="S153" s="82" t="s">
        <v>3320</v>
      </c>
      <c r="T153" s="82" t="s">
        <v>3320</v>
      </c>
      <c r="U153" s="99">
        <v>47298</v>
      </c>
      <c r="V153" s="82" t="s">
        <v>3320</v>
      </c>
      <c r="W153" s="82" t="s">
        <v>3320</v>
      </c>
      <c r="X153" s="82" t="s">
        <v>3320</v>
      </c>
      <c r="Y153" s="98"/>
      <c r="Z153" s="82" t="s">
        <v>1371</v>
      </c>
      <c r="AA153" s="83" t="s">
        <v>4066</v>
      </c>
      <c r="AB153" s="82" t="s">
        <v>123</v>
      </c>
      <c r="AC153" s="82" t="s">
        <v>4067</v>
      </c>
      <c r="AD153" s="83" t="s">
        <v>4068</v>
      </c>
      <c r="AE153" s="82" t="s">
        <v>3566</v>
      </c>
      <c r="AF153" s="82" t="s">
        <v>3566</v>
      </c>
      <c r="AG153" s="82" t="s">
        <v>3566</v>
      </c>
      <c r="AH153" s="82" t="s">
        <v>4069</v>
      </c>
      <c r="AI153" s="91" t="s">
        <v>4070</v>
      </c>
      <c r="AJ153" s="82" t="s">
        <v>4071</v>
      </c>
      <c r="AK153" s="82"/>
      <c r="AL153" s="91" t="s">
        <v>4072</v>
      </c>
    </row>
    <row r="154" spans="1:38" ht="60">
      <c r="A154" s="82">
        <v>153</v>
      </c>
      <c r="B154" s="82" t="s">
        <v>4063</v>
      </c>
      <c r="C154" s="82" t="s">
        <v>309</v>
      </c>
      <c r="D154" s="82" t="s">
        <v>4073</v>
      </c>
      <c r="E154" s="82" t="s">
        <v>3320</v>
      </c>
      <c r="F154" s="82" t="s">
        <v>224</v>
      </c>
      <c r="G154" s="95">
        <v>100</v>
      </c>
      <c r="H154" s="96" t="s">
        <v>3320</v>
      </c>
      <c r="I154" s="96" t="s">
        <v>3320</v>
      </c>
      <c r="J154" s="96" t="s">
        <v>3320</v>
      </c>
      <c r="K154" s="83" t="s">
        <v>4074</v>
      </c>
      <c r="L154" s="82">
        <v>115</v>
      </c>
      <c r="M154" s="82"/>
      <c r="N154" s="82"/>
      <c r="O154" s="82" t="s">
        <v>745</v>
      </c>
      <c r="P154" s="82" t="s">
        <v>488</v>
      </c>
      <c r="Q154" s="82" t="s">
        <v>3320</v>
      </c>
      <c r="R154" s="82" t="s">
        <v>3320</v>
      </c>
      <c r="S154" s="82" t="s">
        <v>3320</v>
      </c>
      <c r="T154" s="82" t="s">
        <v>3320</v>
      </c>
      <c r="U154" s="99">
        <v>47299</v>
      </c>
      <c r="V154" s="82" t="s">
        <v>3320</v>
      </c>
      <c r="W154" s="82" t="s">
        <v>3320</v>
      </c>
      <c r="X154" s="82" t="s">
        <v>3320</v>
      </c>
      <c r="Y154" s="98"/>
      <c r="Z154" s="82" t="s">
        <v>1519</v>
      </c>
      <c r="AA154" s="82" t="s">
        <v>4075</v>
      </c>
      <c r="AB154" s="83" t="s">
        <v>85</v>
      </c>
      <c r="AC154" s="82" t="s">
        <v>4067</v>
      </c>
      <c r="AD154" s="83" t="s">
        <v>4076</v>
      </c>
      <c r="AE154" s="82" t="s">
        <v>3566</v>
      </c>
      <c r="AF154" s="82" t="s">
        <v>3566</v>
      </c>
      <c r="AG154" s="82" t="s">
        <v>3566</v>
      </c>
      <c r="AH154" s="82" t="s">
        <v>4069</v>
      </c>
      <c r="AI154" s="91" t="s">
        <v>4070</v>
      </c>
      <c r="AJ154" s="82" t="s">
        <v>4071</v>
      </c>
      <c r="AK154" s="83" t="s">
        <v>4077</v>
      </c>
      <c r="AL154" s="91" t="s">
        <v>4072</v>
      </c>
    </row>
    <row r="155" spans="1:38" ht="30">
      <c r="A155" s="82">
        <v>154</v>
      </c>
      <c r="B155" s="82" t="s">
        <v>4063</v>
      </c>
      <c r="C155" s="82" t="s">
        <v>309</v>
      </c>
      <c r="D155" s="82" t="s">
        <v>4078</v>
      </c>
      <c r="E155" s="82" t="s">
        <v>3320</v>
      </c>
      <c r="F155" s="82" t="s">
        <v>224</v>
      </c>
      <c r="G155" s="95">
        <v>150</v>
      </c>
      <c r="H155" s="96" t="s">
        <v>3320</v>
      </c>
      <c r="I155" s="96" t="s">
        <v>3320</v>
      </c>
      <c r="J155" s="96" t="s">
        <v>3320</v>
      </c>
      <c r="K155" s="82" t="s">
        <v>4079</v>
      </c>
      <c r="L155" s="82">
        <v>230</v>
      </c>
      <c r="M155" s="82"/>
      <c r="N155" s="82"/>
      <c r="O155" s="82" t="s">
        <v>745</v>
      </c>
      <c r="P155" s="82" t="s">
        <v>124</v>
      </c>
      <c r="Q155" s="82" t="s">
        <v>3320</v>
      </c>
      <c r="R155" s="82" t="s">
        <v>3320</v>
      </c>
      <c r="S155" s="82" t="s">
        <v>3320</v>
      </c>
      <c r="T155" s="82" t="s">
        <v>3320</v>
      </c>
      <c r="U155" s="82">
        <v>2030</v>
      </c>
      <c r="V155" s="82" t="s">
        <v>3320</v>
      </c>
      <c r="W155" s="82" t="s">
        <v>3320</v>
      </c>
      <c r="X155" s="82" t="s">
        <v>3320</v>
      </c>
      <c r="Y155" s="101"/>
      <c r="Z155" s="82" t="s">
        <v>3320</v>
      </c>
      <c r="AA155" s="82" t="s">
        <v>3320</v>
      </c>
      <c r="AB155" s="83" t="s">
        <v>4080</v>
      </c>
      <c r="AC155" s="82" t="s">
        <v>4067</v>
      </c>
      <c r="AD155" s="82" t="s">
        <v>4067</v>
      </c>
      <c r="AE155" s="82" t="s">
        <v>3566</v>
      </c>
      <c r="AF155" s="82" t="s">
        <v>3566</v>
      </c>
      <c r="AG155" s="82" t="s">
        <v>3566</v>
      </c>
      <c r="AH155" s="82" t="s">
        <v>4069</v>
      </c>
      <c r="AI155" s="91" t="s">
        <v>4070</v>
      </c>
      <c r="AJ155" s="82" t="s">
        <v>4071</v>
      </c>
      <c r="AK155" s="82"/>
      <c r="AL155" s="91" t="s">
        <v>4072</v>
      </c>
    </row>
    <row r="156" spans="1:38" ht="45">
      <c r="A156" s="82">
        <v>155</v>
      </c>
      <c r="B156" s="82" t="s">
        <v>4063</v>
      </c>
      <c r="C156" s="82" t="s">
        <v>309</v>
      </c>
      <c r="D156" s="82" t="s">
        <v>4081</v>
      </c>
      <c r="E156" s="82" t="s">
        <v>3320</v>
      </c>
      <c r="F156" s="82" t="s">
        <v>224</v>
      </c>
      <c r="G156" s="95">
        <v>80</v>
      </c>
      <c r="H156" s="96" t="s">
        <v>3320</v>
      </c>
      <c r="I156" s="96" t="s">
        <v>3320</v>
      </c>
      <c r="J156" s="96" t="s">
        <v>3320</v>
      </c>
      <c r="K156" s="83" t="s">
        <v>4082</v>
      </c>
      <c r="L156" s="82">
        <v>115</v>
      </c>
      <c r="M156" s="82"/>
      <c r="N156" s="82"/>
      <c r="O156" s="82" t="s">
        <v>989</v>
      </c>
      <c r="P156" s="82" t="s">
        <v>324</v>
      </c>
      <c r="Q156" s="82" t="s">
        <v>3320</v>
      </c>
      <c r="R156" s="82" t="s">
        <v>3320</v>
      </c>
      <c r="S156" s="82" t="s">
        <v>3320</v>
      </c>
      <c r="T156" s="82" t="s">
        <v>3320</v>
      </c>
      <c r="U156" s="99">
        <v>47299</v>
      </c>
      <c r="V156" s="82" t="s">
        <v>3320</v>
      </c>
      <c r="W156" s="82" t="s">
        <v>3320</v>
      </c>
      <c r="X156" s="82" t="s">
        <v>3320</v>
      </c>
      <c r="Y156" s="98"/>
      <c r="Z156" s="82" t="s">
        <v>1717</v>
      </c>
      <c r="AA156" s="82" t="s">
        <v>4083</v>
      </c>
      <c r="AB156" s="83" t="s">
        <v>85</v>
      </c>
      <c r="AC156" s="82" t="s">
        <v>4067</v>
      </c>
      <c r="AD156" s="82" t="s">
        <v>4067</v>
      </c>
      <c r="AE156" s="82" t="s">
        <v>3566</v>
      </c>
      <c r="AF156" s="82" t="s">
        <v>3566</v>
      </c>
      <c r="AG156" s="82" t="s">
        <v>3566</v>
      </c>
      <c r="AH156" s="82" t="s">
        <v>4069</v>
      </c>
      <c r="AI156" s="91" t="s">
        <v>4070</v>
      </c>
      <c r="AJ156" s="82" t="s">
        <v>4071</v>
      </c>
      <c r="AK156" s="82"/>
      <c r="AL156" s="91" t="s">
        <v>4072</v>
      </c>
    </row>
    <row r="157" spans="1:38" ht="30">
      <c r="A157" s="82">
        <v>156</v>
      </c>
      <c r="B157" s="82" t="s">
        <v>4063</v>
      </c>
      <c r="C157" s="82" t="s">
        <v>309</v>
      </c>
      <c r="D157" s="82" t="s">
        <v>4084</v>
      </c>
      <c r="E157" s="82" t="s">
        <v>3320</v>
      </c>
      <c r="F157" s="82" t="s">
        <v>224</v>
      </c>
      <c r="G157" s="95">
        <v>150</v>
      </c>
      <c r="H157" s="96" t="s">
        <v>3320</v>
      </c>
      <c r="I157" s="96" t="s">
        <v>3320</v>
      </c>
      <c r="J157" s="96" t="s">
        <v>3320</v>
      </c>
      <c r="K157" s="83" t="s">
        <v>4085</v>
      </c>
      <c r="L157" s="82">
        <v>230</v>
      </c>
      <c r="M157" s="82"/>
      <c r="N157" s="82"/>
      <c r="O157" s="82" t="s">
        <v>736</v>
      </c>
      <c r="P157" s="82" t="s">
        <v>150</v>
      </c>
      <c r="Q157" s="82" t="s">
        <v>3320</v>
      </c>
      <c r="R157" s="82" t="s">
        <v>3320</v>
      </c>
      <c r="S157" s="82" t="s">
        <v>3320</v>
      </c>
      <c r="T157" s="82" t="s">
        <v>3320</v>
      </c>
      <c r="U157" s="82">
        <v>2030</v>
      </c>
      <c r="V157" s="82" t="s">
        <v>3320</v>
      </c>
      <c r="W157" s="82" t="s">
        <v>3320</v>
      </c>
      <c r="X157" s="82" t="s">
        <v>3320</v>
      </c>
      <c r="Y157" s="101"/>
      <c r="Z157" s="82" t="s">
        <v>3320</v>
      </c>
      <c r="AA157" s="82" t="s">
        <v>3320</v>
      </c>
      <c r="AB157" s="83" t="s">
        <v>4080</v>
      </c>
      <c r="AC157" s="82" t="s">
        <v>4067</v>
      </c>
      <c r="AD157" s="82" t="s">
        <v>4067</v>
      </c>
      <c r="AE157" s="82" t="s">
        <v>3566</v>
      </c>
      <c r="AF157" s="82" t="s">
        <v>3566</v>
      </c>
      <c r="AG157" s="82" t="s">
        <v>3566</v>
      </c>
      <c r="AH157" s="82" t="s">
        <v>4069</v>
      </c>
      <c r="AI157" s="91" t="s">
        <v>4070</v>
      </c>
      <c r="AJ157" s="82" t="s">
        <v>4071</v>
      </c>
      <c r="AK157" s="82"/>
      <c r="AL157" s="91" t="s">
        <v>4072</v>
      </c>
    </row>
    <row r="158" spans="1:38" ht="30">
      <c r="A158" s="82">
        <v>157</v>
      </c>
      <c r="B158" s="82" t="s">
        <v>4063</v>
      </c>
      <c r="C158" s="82" t="s">
        <v>309</v>
      </c>
      <c r="D158" s="82" t="s">
        <v>4086</v>
      </c>
      <c r="E158" s="82" t="s">
        <v>3320</v>
      </c>
      <c r="F158" s="82" t="s">
        <v>224</v>
      </c>
      <c r="G158" s="95">
        <v>250</v>
      </c>
      <c r="H158" s="96" t="s">
        <v>3320</v>
      </c>
      <c r="I158" s="96" t="s">
        <v>3320</v>
      </c>
      <c r="J158" s="96" t="s">
        <v>3320</v>
      </c>
      <c r="K158" s="83" t="s">
        <v>4087</v>
      </c>
      <c r="L158" s="82">
        <v>115</v>
      </c>
      <c r="M158" s="82"/>
      <c r="N158" s="82"/>
      <c r="O158" s="82" t="s">
        <v>724</v>
      </c>
      <c r="P158" s="82" t="s">
        <v>334</v>
      </c>
      <c r="Q158" s="82" t="s">
        <v>3320</v>
      </c>
      <c r="R158" s="82" t="s">
        <v>3320</v>
      </c>
      <c r="S158" s="82" t="s">
        <v>3320</v>
      </c>
      <c r="T158" s="82" t="s">
        <v>3320</v>
      </c>
      <c r="U158" s="82">
        <v>2030</v>
      </c>
      <c r="V158" s="82" t="s">
        <v>3320</v>
      </c>
      <c r="W158" s="82" t="s">
        <v>3320</v>
      </c>
      <c r="X158" s="82" t="s">
        <v>3320</v>
      </c>
      <c r="Y158" s="101"/>
      <c r="Z158" s="82" t="s">
        <v>3320</v>
      </c>
      <c r="AA158" s="82" t="s">
        <v>3320</v>
      </c>
      <c r="AB158" s="82" t="s">
        <v>3320</v>
      </c>
      <c r="AC158" s="82" t="s">
        <v>4067</v>
      </c>
      <c r="AD158" s="82" t="s">
        <v>4067</v>
      </c>
      <c r="AE158" s="82" t="s">
        <v>3566</v>
      </c>
      <c r="AF158" s="82" t="s">
        <v>3566</v>
      </c>
      <c r="AG158" s="82" t="s">
        <v>3566</v>
      </c>
      <c r="AH158" s="82" t="s">
        <v>4069</v>
      </c>
      <c r="AI158" s="91" t="s">
        <v>4070</v>
      </c>
      <c r="AJ158" s="82" t="s">
        <v>4071</v>
      </c>
      <c r="AK158" s="82"/>
      <c r="AL158" s="91" t="s">
        <v>4072</v>
      </c>
    </row>
    <row r="159" spans="1:38">
      <c r="A159" s="82">
        <v>158</v>
      </c>
      <c r="B159" s="82" t="s">
        <v>4063</v>
      </c>
      <c r="C159" s="82" t="s">
        <v>309</v>
      </c>
      <c r="D159" s="82" t="s">
        <v>4088</v>
      </c>
      <c r="E159" s="82" t="s">
        <v>3320</v>
      </c>
      <c r="F159" s="82" t="s">
        <v>224</v>
      </c>
      <c r="G159" s="95">
        <v>100</v>
      </c>
      <c r="H159" s="96" t="s">
        <v>3320</v>
      </c>
      <c r="I159" s="96" t="s">
        <v>3320</v>
      </c>
      <c r="J159" s="96" t="s">
        <v>3320</v>
      </c>
      <c r="K159" s="82" t="s">
        <v>4089</v>
      </c>
      <c r="L159" s="82">
        <v>115</v>
      </c>
      <c r="M159" s="82"/>
      <c r="N159" s="82"/>
      <c r="O159" s="82" t="s">
        <v>724</v>
      </c>
      <c r="P159" s="82" t="s">
        <v>790</v>
      </c>
      <c r="Q159" s="82" t="s">
        <v>3320</v>
      </c>
      <c r="R159" s="82" t="s">
        <v>3320</v>
      </c>
      <c r="S159" s="82" t="s">
        <v>3320</v>
      </c>
      <c r="T159" s="82" t="s">
        <v>3320</v>
      </c>
      <c r="U159" s="82">
        <v>2030</v>
      </c>
      <c r="V159" s="82" t="s">
        <v>3320</v>
      </c>
      <c r="W159" s="82" t="s">
        <v>3320</v>
      </c>
      <c r="X159" s="82" t="s">
        <v>3320</v>
      </c>
      <c r="Y159" s="101"/>
      <c r="Z159" s="82" t="s">
        <v>3320</v>
      </c>
      <c r="AA159" s="82" t="s">
        <v>3320</v>
      </c>
      <c r="AB159" s="82" t="s">
        <v>3320</v>
      </c>
      <c r="AC159" s="82" t="s">
        <v>4067</v>
      </c>
      <c r="AD159" s="82" t="s">
        <v>4067</v>
      </c>
      <c r="AE159" s="82" t="s">
        <v>3566</v>
      </c>
      <c r="AF159" s="82" t="s">
        <v>3566</v>
      </c>
      <c r="AG159" s="82" t="s">
        <v>3566</v>
      </c>
      <c r="AH159" s="82" t="s">
        <v>4069</v>
      </c>
      <c r="AI159" s="91" t="s">
        <v>4070</v>
      </c>
      <c r="AJ159" s="82" t="s">
        <v>4071</v>
      </c>
      <c r="AK159" s="82"/>
      <c r="AL159" s="91" t="s">
        <v>4072</v>
      </c>
    </row>
    <row r="160" spans="1:38" ht="90">
      <c r="A160" s="82">
        <v>159</v>
      </c>
      <c r="B160" s="82" t="s">
        <v>4090</v>
      </c>
      <c r="C160" s="82" t="s">
        <v>69</v>
      </c>
      <c r="D160" s="82" t="s">
        <v>4091</v>
      </c>
      <c r="E160" s="82" t="s">
        <v>3320</v>
      </c>
      <c r="F160" s="82" t="s">
        <v>3803</v>
      </c>
      <c r="G160" s="95" t="s">
        <v>3320</v>
      </c>
      <c r="H160" s="96" t="s">
        <v>3320</v>
      </c>
      <c r="I160" s="82">
        <v>60</v>
      </c>
      <c r="J160" s="82">
        <v>3</v>
      </c>
      <c r="K160" s="82" t="s">
        <v>4091</v>
      </c>
      <c r="L160" s="82"/>
      <c r="M160" s="82"/>
      <c r="N160" s="82"/>
      <c r="O160" s="82" t="s">
        <v>736</v>
      </c>
      <c r="P160" s="82" t="s">
        <v>136</v>
      </c>
      <c r="Q160" s="82" t="s">
        <v>3320</v>
      </c>
      <c r="R160" s="82"/>
      <c r="S160" s="82"/>
      <c r="T160" s="82"/>
      <c r="U160" s="82">
        <v>2027</v>
      </c>
      <c r="V160" s="82">
        <v>70</v>
      </c>
      <c r="W160" s="82" t="s">
        <v>4092</v>
      </c>
      <c r="X160" s="82">
        <v>1.5</v>
      </c>
      <c r="Y160" s="98"/>
      <c r="Z160" s="82" t="s">
        <v>4093</v>
      </c>
      <c r="AA160" s="82">
        <v>2025</v>
      </c>
      <c r="AB160" s="82" t="s">
        <v>4094</v>
      </c>
      <c r="AC160" s="82" t="s">
        <v>4095</v>
      </c>
      <c r="AD160" s="82" t="s">
        <v>4096</v>
      </c>
      <c r="AE160" s="83" t="s">
        <v>4097</v>
      </c>
      <c r="AF160" s="82" t="s">
        <v>3320</v>
      </c>
      <c r="AG160" s="82" t="s">
        <v>3320</v>
      </c>
      <c r="AH160" s="82" t="s">
        <v>4098</v>
      </c>
      <c r="AI160" s="91" t="s">
        <v>4099</v>
      </c>
      <c r="AJ160" s="83" t="s">
        <v>4100</v>
      </c>
      <c r="AK160" s="82"/>
      <c r="AL160" s="91" t="s">
        <v>4101</v>
      </c>
    </row>
    <row r="161" spans="1:38" ht="90">
      <c r="A161" s="82">
        <v>160</v>
      </c>
      <c r="B161" s="82" t="s">
        <v>4090</v>
      </c>
      <c r="C161" s="82" t="s">
        <v>69</v>
      </c>
      <c r="D161" s="82" t="s">
        <v>4102</v>
      </c>
      <c r="E161" s="82" t="s">
        <v>3320</v>
      </c>
      <c r="F161" s="82" t="s">
        <v>3803</v>
      </c>
      <c r="G161" s="95" t="s">
        <v>3320</v>
      </c>
      <c r="H161" s="96" t="s">
        <v>3320</v>
      </c>
      <c r="I161" s="82">
        <v>60</v>
      </c>
      <c r="J161" s="82">
        <v>3</v>
      </c>
      <c r="K161" s="82" t="s">
        <v>4103</v>
      </c>
      <c r="L161" s="82"/>
      <c r="M161" s="82"/>
      <c r="N161" s="82"/>
      <c r="O161" s="82" t="s">
        <v>736</v>
      </c>
      <c r="P161" s="82" t="s">
        <v>136</v>
      </c>
      <c r="Q161" s="82" t="s">
        <v>3320</v>
      </c>
      <c r="R161" s="82"/>
      <c r="S161" s="82"/>
      <c r="T161" s="82"/>
      <c r="U161" s="82">
        <v>2027</v>
      </c>
      <c r="V161" s="82">
        <v>70</v>
      </c>
      <c r="W161" s="82" t="s">
        <v>4092</v>
      </c>
      <c r="X161" s="82">
        <v>1.5</v>
      </c>
      <c r="Y161" s="98"/>
      <c r="Z161" s="82" t="s">
        <v>4104</v>
      </c>
      <c r="AA161" s="82">
        <v>2025</v>
      </c>
      <c r="AB161" s="82" t="s">
        <v>4105</v>
      </c>
      <c r="AC161" s="82" t="s">
        <v>4095</v>
      </c>
      <c r="AD161" s="82" t="s">
        <v>4106</v>
      </c>
      <c r="AE161" s="83" t="s">
        <v>4097</v>
      </c>
      <c r="AF161" s="82" t="s">
        <v>3320</v>
      </c>
      <c r="AG161" s="82" t="s">
        <v>3320</v>
      </c>
      <c r="AH161" s="82" t="s">
        <v>4098</v>
      </c>
      <c r="AI161" s="91" t="s">
        <v>4099</v>
      </c>
      <c r="AJ161" s="83" t="s">
        <v>4100</v>
      </c>
      <c r="AK161" s="82"/>
      <c r="AL161" s="91" t="s">
        <v>4101</v>
      </c>
    </row>
    <row r="162" spans="1:38" ht="75">
      <c r="A162" s="82">
        <v>161</v>
      </c>
      <c r="B162" s="82" t="s">
        <v>4090</v>
      </c>
      <c r="C162" s="82" t="s">
        <v>69</v>
      </c>
      <c r="D162" s="82" t="s">
        <v>4107</v>
      </c>
      <c r="E162" s="82" t="s">
        <v>3320</v>
      </c>
      <c r="F162" s="82" t="s">
        <v>3803</v>
      </c>
      <c r="G162" s="82" t="s">
        <v>3320</v>
      </c>
      <c r="H162" s="96" t="s">
        <v>3320</v>
      </c>
      <c r="I162" s="82">
        <v>60</v>
      </c>
      <c r="J162" s="82">
        <v>3</v>
      </c>
      <c r="K162" s="82" t="s">
        <v>4108</v>
      </c>
      <c r="L162" s="82"/>
      <c r="M162" s="82"/>
      <c r="N162" s="82"/>
      <c r="O162" s="82" t="s">
        <v>736</v>
      </c>
      <c r="P162" s="82" t="s">
        <v>136</v>
      </c>
      <c r="Q162" s="82" t="s">
        <v>3320</v>
      </c>
      <c r="R162" s="82"/>
      <c r="S162" s="82"/>
      <c r="T162" s="82"/>
      <c r="U162" s="82">
        <v>2027</v>
      </c>
      <c r="V162" s="82">
        <v>70</v>
      </c>
      <c r="W162" s="82" t="s">
        <v>4109</v>
      </c>
      <c r="X162" s="82">
        <v>1.5</v>
      </c>
      <c r="Y162" s="98"/>
      <c r="Z162" s="82" t="s">
        <v>4110</v>
      </c>
      <c r="AA162" s="82">
        <v>2025</v>
      </c>
      <c r="AB162" s="82" t="s">
        <v>4105</v>
      </c>
      <c r="AC162" s="82" t="s">
        <v>4111</v>
      </c>
      <c r="AD162" s="82" t="s">
        <v>4112</v>
      </c>
      <c r="AE162" s="83" t="s">
        <v>4113</v>
      </c>
      <c r="AF162" s="82" t="s">
        <v>3320</v>
      </c>
      <c r="AG162" s="82" t="s">
        <v>3320</v>
      </c>
      <c r="AH162" s="82" t="s">
        <v>4098</v>
      </c>
      <c r="AI162" s="91" t="s">
        <v>4099</v>
      </c>
      <c r="AJ162" s="83" t="s">
        <v>4100</v>
      </c>
      <c r="AK162" s="82"/>
      <c r="AL162" s="91" t="s">
        <v>4101</v>
      </c>
    </row>
    <row r="163" spans="1:38">
      <c r="A163" s="82">
        <v>162</v>
      </c>
      <c r="B163" s="82" t="s">
        <v>4114</v>
      </c>
      <c r="C163" s="82" t="s">
        <v>182</v>
      </c>
      <c r="D163" s="82" t="s">
        <v>3320</v>
      </c>
      <c r="E163" s="82" t="s">
        <v>4115</v>
      </c>
      <c r="F163" s="82" t="s">
        <v>63</v>
      </c>
      <c r="G163" s="82">
        <v>75.599999999999994</v>
      </c>
      <c r="H163" s="96" t="s">
        <v>3320</v>
      </c>
      <c r="I163" s="82" t="s">
        <v>3320</v>
      </c>
      <c r="J163" s="82" t="s">
        <v>3320</v>
      </c>
      <c r="K163" s="82" t="s">
        <v>3320</v>
      </c>
      <c r="L163" s="82" t="s">
        <v>3320</v>
      </c>
      <c r="M163" s="82" t="s">
        <v>3320</v>
      </c>
      <c r="N163" s="82" t="s">
        <v>3320</v>
      </c>
      <c r="O163" s="82" t="s">
        <v>736</v>
      </c>
      <c r="P163" s="82" t="s">
        <v>136</v>
      </c>
      <c r="Q163" s="82" t="s">
        <v>4116</v>
      </c>
      <c r="R163" s="82" t="s">
        <v>3320</v>
      </c>
      <c r="S163" s="82" t="s">
        <v>3320</v>
      </c>
      <c r="T163" s="82" t="s">
        <v>3320</v>
      </c>
      <c r="U163" s="82" t="s">
        <v>3320</v>
      </c>
      <c r="V163" s="82">
        <v>153.9</v>
      </c>
      <c r="W163" s="82" t="s">
        <v>3320</v>
      </c>
      <c r="X163" s="82" t="s">
        <v>3320</v>
      </c>
      <c r="Y163" s="98"/>
      <c r="Z163" s="82" t="s">
        <v>3320</v>
      </c>
      <c r="AA163" s="82" t="s">
        <v>3320</v>
      </c>
      <c r="AB163" s="82" t="s">
        <v>3320</v>
      </c>
      <c r="AC163" s="82" t="s">
        <v>3441</v>
      </c>
      <c r="AD163" s="82" t="s">
        <v>3320</v>
      </c>
      <c r="AE163" s="82" t="s">
        <v>3320</v>
      </c>
      <c r="AF163" s="82" t="s">
        <v>3320</v>
      </c>
      <c r="AG163" s="82" t="s">
        <v>3320</v>
      </c>
      <c r="AH163" s="82" t="s">
        <v>4117</v>
      </c>
      <c r="AI163" s="91" t="s">
        <v>4118</v>
      </c>
      <c r="AJ163" s="82"/>
      <c r="AK163" s="82" t="s">
        <v>4119</v>
      </c>
      <c r="AL163" s="91" t="s">
        <v>4120</v>
      </c>
    </row>
    <row r="164" spans="1:38">
      <c r="A164" s="82">
        <v>163</v>
      </c>
      <c r="B164" s="82" t="s">
        <v>4121</v>
      </c>
      <c r="C164" s="82" t="s">
        <v>4122</v>
      </c>
      <c r="D164" s="82" t="s">
        <v>3320</v>
      </c>
      <c r="E164" s="82" t="s">
        <v>4123</v>
      </c>
      <c r="F164" s="82" t="s">
        <v>63</v>
      </c>
      <c r="G164" s="82">
        <v>120</v>
      </c>
      <c r="H164" s="96" t="s">
        <v>3320</v>
      </c>
      <c r="I164" s="82" t="s">
        <v>3320</v>
      </c>
      <c r="J164" s="82" t="s">
        <v>3320</v>
      </c>
      <c r="K164" s="82" t="s">
        <v>3320</v>
      </c>
      <c r="L164" s="82" t="s">
        <v>3320</v>
      </c>
      <c r="M164" s="82" t="s">
        <v>3320</v>
      </c>
      <c r="N164" s="82" t="s">
        <v>3320</v>
      </c>
      <c r="O164" s="82" t="s">
        <v>736</v>
      </c>
      <c r="P164" s="82" t="s">
        <v>136</v>
      </c>
      <c r="Q164" s="82" t="s">
        <v>280</v>
      </c>
      <c r="R164" s="82" t="s">
        <v>3320</v>
      </c>
      <c r="S164" s="82" t="s">
        <v>3320</v>
      </c>
      <c r="T164" s="82" t="s">
        <v>3320</v>
      </c>
      <c r="U164" s="82" t="s">
        <v>3320</v>
      </c>
      <c r="V164" s="82">
        <v>140.05699999999999</v>
      </c>
      <c r="W164" s="82" t="s">
        <v>3320</v>
      </c>
      <c r="X164" s="82" t="s">
        <v>3320</v>
      </c>
      <c r="Y164" s="98"/>
      <c r="Z164" s="82" t="s">
        <v>3320</v>
      </c>
      <c r="AA164" s="82" t="s">
        <v>3320</v>
      </c>
      <c r="AB164" s="82" t="s">
        <v>3320</v>
      </c>
      <c r="AC164" s="82" t="s">
        <v>3441</v>
      </c>
      <c r="AD164" s="82" t="s">
        <v>3320</v>
      </c>
      <c r="AE164" s="82" t="s">
        <v>3320</v>
      </c>
      <c r="AF164" s="82" t="s">
        <v>3320</v>
      </c>
      <c r="AG164" s="82" t="s">
        <v>3320</v>
      </c>
      <c r="AH164" s="82" t="s">
        <v>4117</v>
      </c>
      <c r="AI164" s="91" t="s">
        <v>4118</v>
      </c>
      <c r="AJ164" s="82" t="s">
        <v>4124</v>
      </c>
      <c r="AK164" s="82"/>
      <c r="AL164" s="91" t="s">
        <v>4120</v>
      </c>
    </row>
    <row r="165" spans="1:38">
      <c r="A165" s="82">
        <v>164</v>
      </c>
      <c r="B165" s="82" t="s">
        <v>1303</v>
      </c>
      <c r="C165" s="82" t="s">
        <v>182</v>
      </c>
      <c r="D165" s="82" t="s">
        <v>3320</v>
      </c>
      <c r="E165" s="82" t="s">
        <v>4125</v>
      </c>
      <c r="F165" s="82" t="s">
        <v>63</v>
      </c>
      <c r="G165" s="82">
        <v>148</v>
      </c>
      <c r="H165" s="96" t="s">
        <v>3320</v>
      </c>
      <c r="I165" s="82" t="s">
        <v>3320</v>
      </c>
      <c r="J165" s="82" t="s">
        <v>3320</v>
      </c>
      <c r="K165" s="82" t="s">
        <v>3320</v>
      </c>
      <c r="L165" s="82" t="s">
        <v>3320</v>
      </c>
      <c r="M165" s="82" t="s">
        <v>3320</v>
      </c>
      <c r="N165" s="82" t="s">
        <v>3320</v>
      </c>
      <c r="O165" s="82" t="s">
        <v>736</v>
      </c>
      <c r="P165" s="82" t="s">
        <v>136</v>
      </c>
      <c r="Q165" s="82" t="s">
        <v>280</v>
      </c>
      <c r="R165" s="82" t="s">
        <v>3320</v>
      </c>
      <c r="S165" s="82" t="s">
        <v>3320</v>
      </c>
      <c r="T165" s="82" t="s">
        <v>3320</v>
      </c>
      <c r="U165" s="82" t="s">
        <v>3320</v>
      </c>
      <c r="V165" s="82">
        <v>199.22</v>
      </c>
      <c r="W165" s="82" t="s">
        <v>3320</v>
      </c>
      <c r="X165" s="82" t="s">
        <v>3320</v>
      </c>
      <c r="Y165" s="98"/>
      <c r="Z165" s="82" t="s">
        <v>3320</v>
      </c>
      <c r="AA165" s="82" t="s">
        <v>3320</v>
      </c>
      <c r="AB165" s="82" t="s">
        <v>3320</v>
      </c>
      <c r="AC165" s="82" t="s">
        <v>3441</v>
      </c>
      <c r="AD165" s="82" t="s">
        <v>3320</v>
      </c>
      <c r="AE165" s="82" t="s">
        <v>3320</v>
      </c>
      <c r="AF165" s="82" t="s">
        <v>3320</v>
      </c>
      <c r="AG165" s="82" t="s">
        <v>3320</v>
      </c>
      <c r="AH165" s="82" t="s">
        <v>4117</v>
      </c>
      <c r="AI165" s="91" t="s">
        <v>4118</v>
      </c>
      <c r="AJ165" s="82" t="s">
        <v>4124</v>
      </c>
      <c r="AK165" s="82"/>
      <c r="AL165" s="91" t="s">
        <v>4120</v>
      </c>
    </row>
    <row r="166" spans="1:38">
      <c r="A166" s="82">
        <v>165</v>
      </c>
      <c r="B166" s="82" t="s">
        <v>4126</v>
      </c>
      <c r="C166" s="82" t="s">
        <v>4127</v>
      </c>
      <c r="D166" s="82" t="s">
        <v>3320</v>
      </c>
      <c r="E166" s="82" t="s">
        <v>4128</v>
      </c>
      <c r="F166" s="82" t="s">
        <v>63</v>
      </c>
      <c r="G166" s="82">
        <v>200</v>
      </c>
      <c r="H166" s="96" t="s">
        <v>3320</v>
      </c>
      <c r="I166" s="82" t="s">
        <v>3320</v>
      </c>
      <c r="J166" s="82" t="s">
        <v>3320</v>
      </c>
      <c r="K166" s="82" t="s">
        <v>3320</v>
      </c>
      <c r="L166" s="82" t="s">
        <v>3320</v>
      </c>
      <c r="M166" s="82" t="s">
        <v>3320</v>
      </c>
      <c r="N166" s="82" t="s">
        <v>3320</v>
      </c>
      <c r="O166" s="82" t="s">
        <v>736</v>
      </c>
      <c r="P166" s="82" t="s">
        <v>136</v>
      </c>
      <c r="Q166" s="82" t="s">
        <v>241</v>
      </c>
      <c r="R166" s="82" t="s">
        <v>3320</v>
      </c>
      <c r="S166" s="82" t="s">
        <v>3320</v>
      </c>
      <c r="T166" s="82" t="s">
        <v>3320</v>
      </c>
      <c r="U166" s="82" t="s">
        <v>3320</v>
      </c>
      <c r="V166" s="82">
        <v>300</v>
      </c>
      <c r="W166" s="82" t="s">
        <v>3320</v>
      </c>
      <c r="X166" s="82" t="s">
        <v>3320</v>
      </c>
      <c r="Y166" s="101"/>
      <c r="Z166" s="82" t="s">
        <v>3320</v>
      </c>
      <c r="AA166" s="82" t="s">
        <v>3320</v>
      </c>
      <c r="AB166" s="82" t="s">
        <v>3320</v>
      </c>
      <c r="AC166" s="82" t="s">
        <v>3320</v>
      </c>
      <c r="AD166" s="82" t="s">
        <v>3441</v>
      </c>
      <c r="AE166" s="82" t="s">
        <v>3320</v>
      </c>
      <c r="AF166" s="82" t="s">
        <v>3320</v>
      </c>
      <c r="AG166" s="82" t="s">
        <v>3320</v>
      </c>
      <c r="AH166" s="82" t="s">
        <v>4117</v>
      </c>
      <c r="AI166" s="91" t="s">
        <v>4118</v>
      </c>
      <c r="AJ166" s="82"/>
      <c r="AK166" s="82" t="s">
        <v>4129</v>
      </c>
      <c r="AL166" s="91" t="s">
        <v>4120</v>
      </c>
    </row>
    <row r="167" spans="1:38">
      <c r="A167" s="82">
        <v>166</v>
      </c>
      <c r="B167" s="82" t="s">
        <v>4130</v>
      </c>
      <c r="C167" s="82" t="s">
        <v>182</v>
      </c>
      <c r="D167" s="82" t="s">
        <v>3320</v>
      </c>
      <c r="E167" s="82" t="s">
        <v>4131</v>
      </c>
      <c r="F167" s="82" t="s">
        <v>63</v>
      </c>
      <c r="G167" s="82">
        <v>70.400000000000006</v>
      </c>
      <c r="H167" s="96" t="s">
        <v>3320</v>
      </c>
      <c r="I167" s="82" t="s">
        <v>3320</v>
      </c>
      <c r="J167" s="82" t="s">
        <v>3320</v>
      </c>
      <c r="K167" s="82" t="s">
        <v>3320</v>
      </c>
      <c r="L167" s="82" t="s">
        <v>3320</v>
      </c>
      <c r="M167" s="82" t="s">
        <v>3320</v>
      </c>
      <c r="N167" s="82" t="s">
        <v>3320</v>
      </c>
      <c r="O167" s="82" t="s">
        <v>736</v>
      </c>
      <c r="P167" s="82" t="s">
        <v>136</v>
      </c>
      <c r="Q167" s="82" t="s">
        <v>4132</v>
      </c>
      <c r="R167" s="82" t="s">
        <v>3320</v>
      </c>
      <c r="S167" s="82" t="s">
        <v>3320</v>
      </c>
      <c r="T167" s="82" t="s">
        <v>3320</v>
      </c>
      <c r="U167" s="82" t="s">
        <v>3320</v>
      </c>
      <c r="V167" s="82">
        <v>120</v>
      </c>
      <c r="W167" s="82" t="s">
        <v>3320</v>
      </c>
      <c r="X167" s="82" t="s">
        <v>3320</v>
      </c>
      <c r="Y167" s="101"/>
      <c r="Z167" s="82" t="s">
        <v>3320</v>
      </c>
      <c r="AA167" s="82" t="s">
        <v>3320</v>
      </c>
      <c r="AB167" s="82" t="s">
        <v>3320</v>
      </c>
      <c r="AC167" s="82" t="s">
        <v>3320</v>
      </c>
      <c r="AD167" s="82" t="s">
        <v>3320</v>
      </c>
      <c r="AE167" s="82" t="s">
        <v>3320</v>
      </c>
      <c r="AF167" s="82" t="s">
        <v>3320</v>
      </c>
      <c r="AG167" s="82" t="s">
        <v>3320</v>
      </c>
      <c r="AH167" s="82" t="s">
        <v>4117</v>
      </c>
      <c r="AI167" s="91" t="s">
        <v>4118</v>
      </c>
      <c r="AJ167" s="82"/>
      <c r="AK167" s="82" t="s">
        <v>4133</v>
      </c>
      <c r="AL167" s="91" t="s">
        <v>4120</v>
      </c>
    </row>
    <row r="168" spans="1:38">
      <c r="A168" s="82">
        <v>167</v>
      </c>
      <c r="B168" s="83" t="s">
        <v>3341</v>
      </c>
      <c r="C168" s="82" t="s">
        <v>3342</v>
      </c>
      <c r="D168" s="82" t="s">
        <v>3320</v>
      </c>
      <c r="E168" s="82" t="s">
        <v>4134</v>
      </c>
      <c r="F168" s="82" t="s">
        <v>4135</v>
      </c>
      <c r="G168" s="82">
        <v>90</v>
      </c>
      <c r="H168" s="96" t="s">
        <v>3320</v>
      </c>
      <c r="I168" s="82" t="s">
        <v>3320</v>
      </c>
      <c r="J168" s="82" t="s">
        <v>3320</v>
      </c>
      <c r="K168" s="82" t="s">
        <v>3320</v>
      </c>
      <c r="L168" s="82" t="s">
        <v>3320</v>
      </c>
      <c r="M168" s="82" t="s">
        <v>3320</v>
      </c>
      <c r="N168" s="82" t="s">
        <v>3320</v>
      </c>
      <c r="O168" s="82" t="s">
        <v>736</v>
      </c>
      <c r="P168" s="82" t="s">
        <v>136</v>
      </c>
      <c r="Q168" s="82" t="s">
        <v>1474</v>
      </c>
      <c r="R168" s="82" t="s">
        <v>3320</v>
      </c>
      <c r="S168" s="82" t="s">
        <v>3320</v>
      </c>
      <c r="T168" s="82" t="s">
        <v>3320</v>
      </c>
      <c r="U168" s="82" t="s">
        <v>3320</v>
      </c>
      <c r="V168" s="82">
        <v>90</v>
      </c>
      <c r="W168" s="82" t="s">
        <v>3320</v>
      </c>
      <c r="X168" s="82" t="s">
        <v>3320</v>
      </c>
      <c r="Y168" s="101"/>
      <c r="Z168" s="82" t="s">
        <v>3320</v>
      </c>
      <c r="AA168" s="82" t="s">
        <v>3320</v>
      </c>
      <c r="AB168" s="82" t="s">
        <v>3320</v>
      </c>
      <c r="AC168" s="82" t="s">
        <v>3320</v>
      </c>
      <c r="AD168" s="82" t="s">
        <v>3320</v>
      </c>
      <c r="AE168" s="82" t="s">
        <v>3320</v>
      </c>
      <c r="AF168" s="82" t="s">
        <v>3320</v>
      </c>
      <c r="AG168" s="82" t="s">
        <v>3320</v>
      </c>
      <c r="AH168" s="82" t="s">
        <v>4117</v>
      </c>
      <c r="AI168" s="91" t="s">
        <v>4118</v>
      </c>
      <c r="AJ168" s="82"/>
      <c r="AK168" s="82" t="s">
        <v>4136</v>
      </c>
    </row>
    <row r="169" spans="1:38" ht="75">
      <c r="A169" s="82">
        <v>168</v>
      </c>
      <c r="B169" s="82" t="s">
        <v>4137</v>
      </c>
      <c r="C169" s="82" t="s">
        <v>182</v>
      </c>
      <c r="D169" s="82" t="s">
        <v>477</v>
      </c>
      <c r="E169" s="82" t="s">
        <v>4138</v>
      </c>
      <c r="F169" s="82" t="s">
        <v>4135</v>
      </c>
      <c r="G169" s="82">
        <v>130</v>
      </c>
      <c r="H169" s="96"/>
      <c r="I169" s="82">
        <v>170</v>
      </c>
      <c r="J169" s="82">
        <v>4</v>
      </c>
      <c r="K169" s="82" t="s">
        <v>4139</v>
      </c>
      <c r="L169" s="82">
        <v>115</v>
      </c>
      <c r="M169" s="82"/>
      <c r="N169" s="82"/>
      <c r="O169" s="82" t="s">
        <v>745</v>
      </c>
      <c r="P169" s="82" t="s">
        <v>124</v>
      </c>
      <c r="Q169" s="82" t="s">
        <v>477</v>
      </c>
      <c r="R169" s="82" t="s">
        <v>4140</v>
      </c>
      <c r="S169" s="82" t="s">
        <v>4141</v>
      </c>
      <c r="T169" s="82" t="s">
        <v>3320</v>
      </c>
      <c r="U169" s="99">
        <v>47100</v>
      </c>
      <c r="V169" s="82">
        <v>178</v>
      </c>
      <c r="W169" s="82" t="s">
        <v>3857</v>
      </c>
      <c r="X169" s="82" t="s">
        <v>3320</v>
      </c>
      <c r="Y169" s="98"/>
      <c r="Z169" s="82" t="s">
        <v>4142</v>
      </c>
      <c r="AA169" s="82" t="s">
        <v>3320</v>
      </c>
      <c r="AB169" s="82" t="s">
        <v>85</v>
      </c>
      <c r="AC169" s="83" t="s">
        <v>4143</v>
      </c>
      <c r="AD169" s="83" t="s">
        <v>4144</v>
      </c>
      <c r="AE169" s="82" t="s">
        <v>3320</v>
      </c>
      <c r="AF169" s="82" t="s">
        <v>3320</v>
      </c>
      <c r="AG169" s="82" t="s">
        <v>3320</v>
      </c>
      <c r="AH169" s="82"/>
      <c r="AI169" s="91"/>
      <c r="AJ169" s="82"/>
      <c r="AK169" s="82"/>
    </row>
    <row r="170" spans="1:38" ht="11.25" customHeight="1">
      <c r="A170" s="82"/>
      <c r="B170" s="82"/>
      <c r="C170" s="82"/>
      <c r="D170" s="82"/>
      <c r="E170" s="82"/>
      <c r="F170" s="82"/>
      <c r="H170" s="96"/>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82"/>
      <c r="AG170" s="82"/>
      <c r="AH170" s="82"/>
      <c r="AI170" s="91"/>
      <c r="AJ170" s="82"/>
      <c r="AK170" s="82"/>
    </row>
    <row r="171" spans="1:38">
      <c r="A171" s="82"/>
      <c r="B171" s="82"/>
      <c r="C171" s="82"/>
      <c r="D171" s="82"/>
      <c r="E171" s="82"/>
      <c r="F171" s="82"/>
      <c r="H171" s="96"/>
      <c r="I171" s="82"/>
      <c r="J171" s="82"/>
      <c r="K171" s="82"/>
      <c r="L171" s="82"/>
      <c r="M171" s="82"/>
      <c r="N171" s="82"/>
      <c r="O171" s="82"/>
      <c r="P171" s="82"/>
      <c r="Q171" s="82"/>
      <c r="R171" s="82"/>
      <c r="S171" s="82"/>
      <c r="T171" s="82"/>
      <c r="U171" s="82"/>
      <c r="V171" s="82"/>
      <c r="W171" s="82"/>
      <c r="X171" s="82"/>
      <c r="Y171" s="82"/>
      <c r="Z171" s="82"/>
      <c r="AA171" s="82"/>
      <c r="AB171" s="82"/>
      <c r="AC171" s="82"/>
      <c r="AD171" s="82"/>
      <c r="AE171" s="82"/>
      <c r="AF171" s="82"/>
      <c r="AG171" s="82"/>
      <c r="AH171" s="82"/>
      <c r="AI171" s="82"/>
      <c r="AJ171" s="82"/>
      <c r="AK171" s="82"/>
    </row>
  </sheetData>
  <dataValidations count="1">
    <dataValidation type="list" allowBlank="1" showInputMessage="1" showErrorMessage="1" sqref="F14:F17 F2:F11" xr:uid="{1D803A9B-4E64-4782-B5D6-71EA37D3BCAC}">
      <formula1>#REF!</formula1>
    </dataValidation>
  </dataValidations>
  <hyperlinks>
    <hyperlink ref="AI2" r:id="rId1" xr:uid="{F80412C1-733B-43D5-8A46-6CEB2C76CFAA}"/>
    <hyperlink ref="AI3" r:id="rId2" xr:uid="{C7BCCC98-2682-4B56-AA57-7A5BB6B7EE26}"/>
    <hyperlink ref="AI4" r:id="rId3" xr:uid="{B50DB16C-A11C-4E2D-AA4E-8D9D29A55D53}"/>
    <hyperlink ref="AL19" r:id="rId4" xr:uid="{923BC789-6A46-46D7-98F7-931CC9B392F2}"/>
    <hyperlink ref="AL20:AL27" r:id="rId5" display="CONFIDENCIAL - Proyectos_Renovables_Invenergy_SENER (v. Enviado).xlsx" xr:uid="{8215CDFF-4E50-4352-BA29-A0A9F280B716}"/>
    <hyperlink ref="AI19" r:id="rId6" xr:uid="{A99AF621-CF85-44DE-B82E-93EF37639DF5}"/>
    <hyperlink ref="AI20:AI27" r:id="rId7" display="cdelgado@invenergy.com" xr:uid="{B90D0EED-D1B3-4F92-83D4-68301E850BA3}"/>
    <hyperlink ref="AL28" r:id="rId8" xr:uid="{F4BF8DDD-A97B-4EA6-AAF1-2E61A8F7F640}"/>
    <hyperlink ref="AL29" r:id="rId9" xr:uid="{43FCA4E7-E339-49E1-B070-B258CA3F764A}"/>
    <hyperlink ref="AL30:AL31" r:id="rId10" display="THERMION ENERO 2026.pdf" xr:uid="{8E937FF1-707C-4044-81D7-C190C4C8207C}"/>
    <hyperlink ref="AL85" r:id="rId11" xr:uid="{0F4147B9-CBB6-4219-868B-86A39BB2FBAE}"/>
    <hyperlink ref="AL86" r:id="rId12" xr:uid="{43C18E8C-93DE-479F-8F08-93DE8E5E8213}"/>
    <hyperlink ref="AI5" r:id="rId13" xr:uid="{1FBFA4CA-DC0A-4C97-9BEA-0C317240F0FE}"/>
    <hyperlink ref="AI6" r:id="rId14" xr:uid="{1816200C-3700-45A7-AB8A-256A88BF6E08}"/>
    <hyperlink ref="AI7" r:id="rId15" xr:uid="{CF899EA0-C1F3-49E4-ADDD-72CAFDC20DDC}"/>
    <hyperlink ref="AI8" r:id="rId16" xr:uid="{D592995B-42D1-44B2-B3A7-211BFB3C8C30}"/>
    <hyperlink ref="AI9" r:id="rId17" xr:uid="{4C367AD4-015E-4343-8CFC-B3E41E7AAC41}"/>
    <hyperlink ref="AI10" r:id="rId18" xr:uid="{A19D0AE2-8267-49FB-95E3-83E3827C84B4}"/>
    <hyperlink ref="AI11" r:id="rId19" xr:uid="{31738D3F-C3F5-4612-9AEB-43B7F360E82B}"/>
    <hyperlink ref="AI13" r:id="rId20" xr:uid="{F32FFA70-37F5-4980-8F78-2A118F06043D}"/>
    <hyperlink ref="AI14" r:id="rId21" xr:uid="{6A229DB7-ED05-44DD-AEC6-D8ED05BDC6B8}"/>
    <hyperlink ref="AI15" r:id="rId22" xr:uid="{2A5CCFD2-CDD3-43E7-B0BB-0DF7CE5910F1}"/>
    <hyperlink ref="AI16" r:id="rId23" xr:uid="{D48836B9-991B-48B3-8A55-404EA6B570DF}"/>
    <hyperlink ref="AI17" r:id="rId24" xr:uid="{64E8D58C-5163-4CD6-8EF2-7214946C5C4E}"/>
    <hyperlink ref="AI89" r:id="rId25" xr:uid="{1612F687-A1BD-4B27-BA43-9BAD64A34D25}"/>
    <hyperlink ref="AL89" r:id="rId26" xr:uid="{4FA9B265-8FA5-4681-96F8-DA5BF94547F8}"/>
    <hyperlink ref="AI84" r:id="rId27" xr:uid="{088A6B05-0486-4B9D-8C41-9842F46C72FB}"/>
    <hyperlink ref="AI113" r:id="rId28" xr:uid="{BC7CE9C9-36E3-4969-9A1C-0FB1A75FACC6}"/>
    <hyperlink ref="AI114" r:id="rId29" xr:uid="{EB40A4A6-CEE2-4406-A776-A90DA7C3D452}"/>
    <hyperlink ref="AI115" r:id="rId30" xr:uid="{D938A2F7-9002-4713-A849-806D63EDFE12}"/>
    <hyperlink ref="AI90" r:id="rId31" xr:uid="{4B29754D-4495-453E-AFBA-497A8B7A3178}"/>
    <hyperlink ref="AI91:AI93" r:id="rId32" display="mario.Pani@baywa-re.com" xr:uid="{67DAE51E-453E-4629-9AF0-9EB41F3ECE2A}"/>
    <hyperlink ref="AI94" r:id="rId33" xr:uid="{484F223D-816B-4396-BF05-029E0240AD25}"/>
    <hyperlink ref="T32" r:id="rId34" xr:uid="{00D35A7A-8C6E-48DB-B438-DE228CBBCE4A}"/>
    <hyperlink ref="T33" r:id="rId35" xr:uid="{CD59DA49-B66E-46E7-87C5-058D19DE2E0F}"/>
    <hyperlink ref="T34" r:id="rId36" xr:uid="{939E422A-6699-4EAC-94D3-A3ADE625D731}"/>
    <hyperlink ref="T35" r:id="rId37" xr:uid="{B03CDB3D-6AF6-4CC6-9084-C025B83C2E0D}"/>
    <hyperlink ref="T36" r:id="rId38" xr:uid="{8278B13F-E9E4-468B-9FD8-C1E1BC92FC73}"/>
    <hyperlink ref="T37" r:id="rId39" xr:uid="{5E09B70F-A405-4BB9-A443-3F75916B911A}"/>
    <hyperlink ref="AI116" r:id="rId40" xr:uid="{DF4A7AFC-9577-431F-BD5D-D498010F9925}"/>
    <hyperlink ref="AI117" r:id="rId41" xr:uid="{8F1BBC8B-D790-4B1F-B7EE-DC02331FDBD6}"/>
    <hyperlink ref="AI118" r:id="rId42" xr:uid="{BF0EBCCE-4C98-4914-BFE3-38F0D252C2D8}"/>
    <hyperlink ref="AL117:AL118" r:id="rId43" display="0251219_Engie" xr:uid="{8874FD00-06E8-4B3A-A5CF-63705C8D4C17}"/>
    <hyperlink ref="AL32" r:id="rId44" xr:uid="{46397A6A-A0D7-491D-BC2D-D14946894A40}"/>
    <hyperlink ref="AL119" r:id="rId45" xr:uid="{144DC87B-DF32-4537-A526-B104F4B39380}"/>
    <hyperlink ref="AL120:AL122" r:id="rId46" display="Portafolio Atlas Dec 2025.pdf" xr:uid="{042370A3-18A4-4A1B-A996-20C86423E1FB}"/>
    <hyperlink ref="AI120" r:id="rId47" xr:uid="{C57EE7C7-0713-4BFA-A0CF-6CDA372B0C7E}"/>
    <hyperlink ref="AI121" r:id="rId48" xr:uid="{8C1D2282-B3ED-4EAE-9BA6-1233956DCF8C}"/>
    <hyperlink ref="AI122" r:id="rId49" xr:uid="{C03FB799-EC40-4168-AE7C-04091DF1B7D4}"/>
    <hyperlink ref="AI119" r:id="rId50" xr:uid="{D09B2CA9-03CE-499A-9633-8EAB24904C79}"/>
    <hyperlink ref="AL123" r:id="rId51" xr:uid="{82E0EFA2-5AC0-4AE2-AB6D-F197976DEA85}"/>
    <hyperlink ref="AL39" r:id="rId52" xr:uid="{688F058F-B43D-41AE-9CB9-3397696B97B8}"/>
    <hyperlink ref="AL40:AL74" r:id="rId53" display="0251031_Agrorenovables" xr:uid="{18CD8D98-8ED1-442F-8E3B-3E465582C991}"/>
    <hyperlink ref="AL2" r:id="rId54" xr:uid="{F31D77BE-519A-494F-8949-9C60752651A4}"/>
    <hyperlink ref="AL3:AL4" r:id="rId55" display="20260115_MRS_SENER" xr:uid="{8B5D45B5-671C-44BB-BF21-BEBAFF657B07}"/>
    <hyperlink ref="AL95" r:id="rId56" xr:uid="{1BBB8563-ECC1-4CCA-B83A-3F6E7DD07313}"/>
    <hyperlink ref="AL96" r:id="rId57" xr:uid="{C66E2DC6-10D2-4D43-87F7-42CF96491512}"/>
    <hyperlink ref="AL97" r:id="rId58" xr:uid="{03AE712E-A9F7-47D3-9E8D-68EBBEC5AFD9}"/>
    <hyperlink ref="AL98" r:id="rId59" xr:uid="{760D9E64-F5C4-482C-A148-17C8A2DC487A}"/>
    <hyperlink ref="AL99" r:id="rId60" xr:uid="{15F800B6-80F9-4E85-BA96-B6EFC946525A}"/>
    <hyperlink ref="AL100" r:id="rId61" xr:uid="{17D88CDF-00DE-4B98-9FF4-757D7D64D7FE}"/>
    <hyperlink ref="AL101" r:id="rId62" xr:uid="{FA020B0F-26AA-4DB6-9F26-F2E2A3124875}"/>
    <hyperlink ref="AL102" r:id="rId63" xr:uid="{8DD36980-D575-47BA-8372-A95CD33A6923}"/>
    <hyperlink ref="AL103" r:id="rId64" xr:uid="{F08E4AC6-CFD6-40B5-92E2-1A8C918ECA29}"/>
    <hyperlink ref="AL104" r:id="rId65" xr:uid="{627C084E-9486-40BC-B2FB-766D8683968B}"/>
    <hyperlink ref="AL105" r:id="rId66" xr:uid="{8F9A9AD7-243E-4016-8311-A405E77C1111}"/>
    <hyperlink ref="AL106" r:id="rId67" xr:uid="{758E1D31-0184-4725-A637-8DB709B6685E}"/>
    <hyperlink ref="AL107" r:id="rId68" xr:uid="{7E3EA3A2-3C20-4A62-8934-6388BF1109A7}"/>
    <hyperlink ref="AL108" r:id="rId69" xr:uid="{56134F4E-F85B-459C-8DFD-4788B134BA91}"/>
    <hyperlink ref="AL109" r:id="rId70" xr:uid="{23FE8C72-3355-447C-9C24-14224156540F}"/>
    <hyperlink ref="AL110" r:id="rId71" xr:uid="{3CEE11C5-91BC-47A5-A9B6-53E7FC1548F7}"/>
    <hyperlink ref="AL111" r:id="rId72" xr:uid="{1C39C140-7B26-4B2C-A2C0-BB557A021ACF}"/>
    <hyperlink ref="AL112" r:id="rId73" xr:uid="{1B8597D3-F3EC-4573-9957-EB2F97D8DE0F}"/>
    <hyperlink ref="AL115" r:id="rId74" xr:uid="{BA0BA62E-4F46-4C6C-9A73-843983ADD302}"/>
    <hyperlink ref="AL116" r:id="rId75" xr:uid="{E62EDF32-8DC3-4A7F-96E7-DB840F28682C}"/>
    <hyperlink ref="AL113:AL114" r:id="rId76" display="260120 Matriz Proyectos IS IB para SENER.pdf" xr:uid="{D086C8F6-E114-415F-811B-673B1508BE27}"/>
    <hyperlink ref="AL124" r:id="rId77" xr:uid="{068D80AC-3EFD-463E-A5E6-791040C982C4}"/>
    <hyperlink ref="AL125:AL126" r:id="rId78" display="Proyectos Fisterra (1)" xr:uid="{CF9ADA45-15FF-4678-AAD6-EB4818CA77EA}"/>
    <hyperlink ref="AI126" r:id="rId79" xr:uid="{F7CE0712-D1FC-4E7F-A722-B46B49E4FE09}"/>
    <hyperlink ref="AI125" r:id="rId80" xr:uid="{8B2B30A1-1EC0-4DEF-9B69-F0E0B805B918}"/>
    <hyperlink ref="AI124" r:id="rId81" xr:uid="{A545CEFA-22DB-412E-A60A-68EC3E6912FA}"/>
    <hyperlink ref="AI127" r:id="rId82" xr:uid="{FDD717F0-B401-4D91-A25C-DBFFC8E7C4AE}"/>
    <hyperlink ref="AL127" r:id="rId83" xr:uid="{F216ED25-F095-47BB-92E3-9AC06E8DB3AC}"/>
    <hyperlink ref="AI152" r:id="rId84" xr:uid="{C6471E8B-B07E-4468-B4B9-EE5BE28D935C}"/>
    <hyperlink ref="AL144" r:id="rId85" xr:uid="{012E3020-F47D-46AD-A63D-3D10DFA1A397}"/>
    <hyperlink ref="AL143" r:id="rId86" xr:uid="{4CA2FB43-4DB0-4B6B-85A6-91478E71039F}"/>
    <hyperlink ref="AL142" r:id="rId87" xr:uid="{A35335B0-AB4C-456B-9820-9E480D9A3398}"/>
    <hyperlink ref="AL145" r:id="rId88" xr:uid="{67520DDB-58B8-4192-B1D3-38E7A978C3F6}"/>
    <hyperlink ref="AL146" r:id="rId89" xr:uid="{511449CF-6786-477B-BA73-C90A7EE7BCAE}"/>
    <hyperlink ref="AL147" r:id="rId90" xr:uid="{F7C94E06-3B0C-429B-99BD-EA8714859DC6}"/>
    <hyperlink ref="AL148" r:id="rId91" xr:uid="{B2AB28DF-E87C-40B7-8A8A-720EEF43F289}"/>
    <hyperlink ref="AL149" r:id="rId92" xr:uid="{A7F36CA1-6DF4-42C8-AD5E-7CA64E2E6C1B}"/>
    <hyperlink ref="AL33:AL38" r:id="rId93" display="2.27 MATER ENERGIA" xr:uid="{22441F35-6092-4471-A8DE-A34023D756B8}"/>
    <hyperlink ref="AL150" r:id="rId94" xr:uid="{27C4FEAB-6ED0-43D9-A7FB-45ED78D5B9B7}"/>
    <hyperlink ref="AL152" r:id="rId95" xr:uid="{CC102FE7-3C86-4187-A4FC-607CDDFB38FB}"/>
    <hyperlink ref="AI74" r:id="rId96" xr:uid="{B61E0519-FA41-4072-870A-FF8083C51BCF}"/>
    <hyperlink ref="AI39:AI73" r:id="rId97" display="rafaelaguado@agrorenovables.com" xr:uid="{35E32F91-08C4-4F6F-9D4C-C56F3441F83A}"/>
    <hyperlink ref="AI18" r:id="rId98" xr:uid="{E0875FB3-792D-4811-AEDA-FD10FF5B0053}"/>
    <hyperlink ref="AL18" r:id="rId99" xr:uid="{486437D6-D9AC-47C5-8453-868E3FC91022}"/>
    <hyperlink ref="AI153" r:id="rId100" xr:uid="{D0C079B4-AF3F-4DE0-88EF-7B021FF41DC5}"/>
    <hyperlink ref="AI154" r:id="rId101" xr:uid="{2E4736D0-860E-436D-B37D-83BA5E7D3BCE}"/>
    <hyperlink ref="AI155" r:id="rId102" xr:uid="{58ECBCD8-EF22-44F0-A790-9CD5E9D55C05}"/>
    <hyperlink ref="AI156" r:id="rId103" xr:uid="{05A20401-83A5-4FFE-A836-0AB55B394597}"/>
    <hyperlink ref="AI157" r:id="rId104" xr:uid="{43B39848-93F9-4213-9BB9-BEA96727710A}"/>
    <hyperlink ref="AI158" r:id="rId105" xr:uid="{1811878E-FCF7-4097-A4E5-B12679D22094}"/>
    <hyperlink ref="AI159" r:id="rId106" xr:uid="{0C0482CD-7B14-42E2-9748-DB3A3AAE0E6D}"/>
    <hyperlink ref="AL153" r:id="rId107" xr:uid="{A5E3B462-1B76-4E2C-8A6B-C68A055AE4CA}"/>
    <hyperlink ref="AL154:AL159" r:id="rId108" display="Proyectos EDP_SENER 181125.pdf" xr:uid="{83505DCE-D94C-40B7-A3AB-AB658C008BC8}"/>
    <hyperlink ref="AL128" r:id="rId109" xr:uid="{46BA7B2D-2B16-4FD4-BEE3-07B362D205B8}"/>
    <hyperlink ref="AL129:AL140" r:id="rId110" display="CFE" xr:uid="{557ECF75-9E69-4AEA-B96D-6E1809E9E2DE}"/>
    <hyperlink ref="AL141" r:id="rId111" xr:uid="{43EFA1DC-E8EC-4ADC-A33A-AECD66205765}"/>
    <hyperlink ref="AI12" r:id="rId112" xr:uid="{330014A4-AF15-4765-9B84-10440FC2D99B}"/>
    <hyperlink ref="AL14" r:id="rId113" xr:uid="{ABCC7D8F-1502-4F12-830C-F07D1EA421A3}"/>
    <hyperlink ref="AL15" r:id="rId114" xr:uid="{6A5C91AC-BAD3-48B3-9778-578EFA796967}"/>
    <hyperlink ref="AL16" r:id="rId115" xr:uid="{60E1E2F0-09BF-4F02-8875-A35464965B6E}"/>
    <hyperlink ref="AL17" r:id="rId116" xr:uid="{BE691F6C-BA02-440F-A41C-16AED00578B0}"/>
    <hyperlink ref="AL12" r:id="rId117" xr:uid="{C64DB2D2-19E6-4C65-82C9-9F77430F9900}"/>
    <hyperlink ref="AL11" r:id="rId118" xr:uid="{52BAD651-D4E8-4EF5-8D0F-3A5DA1D9D6C4}"/>
    <hyperlink ref="AL10" r:id="rId119" xr:uid="{7EBA873B-5F24-468C-A251-C45203D36C72}"/>
    <hyperlink ref="AL9" r:id="rId120" xr:uid="{8714D3EF-FA45-4E95-BF43-693533A112D3}"/>
    <hyperlink ref="AL8" r:id="rId121" xr:uid="{C4215F80-C94E-4079-B92B-B623DA222A76}"/>
    <hyperlink ref="AL7" r:id="rId122" xr:uid="{8D2E4C85-E877-4E24-8DC1-94C6F4D8B205}"/>
    <hyperlink ref="AL6" r:id="rId123" xr:uid="{44503EAB-EFCE-4F28-AE40-F6CACEC87AF7}"/>
    <hyperlink ref="AL5" r:id="rId124" xr:uid="{01550F02-C8EE-40FE-8793-AC05990CD6B5}"/>
    <hyperlink ref="AL90" r:id="rId125" xr:uid="{90DBC1A7-A17F-4812-8C4D-B3C4065BA786}"/>
    <hyperlink ref="AL91" r:id="rId126" xr:uid="{3EA9E6CA-0AA3-406F-BD20-CEE51B9FB56B}"/>
    <hyperlink ref="AL92" r:id="rId127" xr:uid="{F0A68719-6F57-485C-B120-9778B92E92F3}"/>
    <hyperlink ref="AL93" r:id="rId128" xr:uid="{7B8B49D8-372A-4CBF-B5C3-A611DC7697DD}"/>
    <hyperlink ref="AL84" r:id="rId129" xr:uid="{CF73720F-59CD-49E1-89D9-4EAE5817D1CF}"/>
    <hyperlink ref="AL75" r:id="rId130" xr:uid="{BEAD92EA-8D69-4A40-936E-AF2C9BB58B64}"/>
    <hyperlink ref="AL76" r:id="rId131" xr:uid="{CCA11DEF-52FD-4870-99C7-59BC4D2E1A07}"/>
    <hyperlink ref="AL77" r:id="rId132" xr:uid="{646068F2-273A-4499-8041-8813BAC51998}"/>
    <hyperlink ref="AL78" r:id="rId133" xr:uid="{424396A9-D39E-4A72-B380-89DD54DCEE99}"/>
    <hyperlink ref="AL79" r:id="rId134" xr:uid="{EE620458-AF63-43AD-A593-181BE2287656}"/>
    <hyperlink ref="AL80" r:id="rId135" xr:uid="{3B66DCC8-F1A9-43B1-86FB-536F99BFE60C}"/>
    <hyperlink ref="AL81" r:id="rId136" xr:uid="{34C0C877-C7C3-41B0-92D6-67D2246CEC42}"/>
    <hyperlink ref="AL82" r:id="rId137" xr:uid="{4594383E-AED0-4C5D-8FCF-3E1589D2E641}"/>
    <hyperlink ref="AL83" r:id="rId138" xr:uid="{161B4B82-FA0B-4D32-8552-9C2F9B8C8A32}"/>
    <hyperlink ref="AI160" r:id="rId139" xr:uid="{024AF995-C80D-4F95-9CBF-C179DF1D7CD1}"/>
    <hyperlink ref="AI161" r:id="rId140" xr:uid="{B4443CAE-7A52-4D50-9F19-20C11AFB194D}"/>
    <hyperlink ref="AI162" r:id="rId141" xr:uid="{5B58322D-B3B0-49D1-8594-E0B5CF99695A}"/>
    <hyperlink ref="AI163" r:id="rId142" xr:uid="{C6B4EC13-B3F4-417B-88F1-DE79D1F8F422}"/>
    <hyperlink ref="AI164" r:id="rId143" xr:uid="{26B63E1F-33A1-4E4E-8457-8AEC77D94BC9}"/>
    <hyperlink ref="AI165" r:id="rId144" xr:uid="{C64C1CA0-C98B-4567-9624-A48E34A4D9D2}"/>
    <hyperlink ref="AI166" r:id="rId145" xr:uid="{16B22741-B274-4806-81BF-B4F7A195840F}"/>
    <hyperlink ref="AL163" r:id="rId146" xr:uid="{CCF43B3A-3137-4551-A5B1-DE56C99B12F5}"/>
    <hyperlink ref="AL164" r:id="rId147" xr:uid="{3C288E93-8533-4061-88C2-4DDC461CC34D}"/>
    <hyperlink ref="AL165" r:id="rId148" xr:uid="{E3245577-26CF-4458-8222-ED255D74CDC2}"/>
    <hyperlink ref="AL166" r:id="rId149" xr:uid="{E1D2BB8E-7B19-4DD6-B2FD-BA424359745B}"/>
    <hyperlink ref="AL160" r:id="rId150" xr:uid="{71D2CB44-D83A-4904-9CC2-E08B12BFB18F}"/>
    <hyperlink ref="AL161" r:id="rId151" xr:uid="{1E905C26-B78A-4476-9101-82F128552DBD}"/>
    <hyperlink ref="AL162" r:id="rId152" xr:uid="{C1465D76-0B12-4078-85CB-D72C1C1DA27A}"/>
    <hyperlink ref="AI167" r:id="rId153" xr:uid="{135FD869-9C69-40BC-B648-939D0F302A64}"/>
    <hyperlink ref="AL167" r:id="rId154" xr:uid="{2B387F90-B5FC-4146-90B7-8D10B6F30069}"/>
    <hyperlink ref="AI168" r:id="rId155" xr:uid="{311AA16F-1339-45A4-9DEF-68744949DF70}"/>
  </hyperlinks>
  <pageMargins left="0.7" right="0.7" top="0.75" bottom="0.75" header="0.3" footer="0.3"/>
  <pageSetup paperSize="9" orientation="portrait" r:id="rId156"/>
  <tableParts count="1">
    <tablePart r:id="rId15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08478-8EA7-48E6-9644-0B8821DEC4DE}">
  <dimension ref="A1:BD392"/>
  <sheetViews>
    <sheetView zoomScale="86" zoomScaleNormal="150" workbookViewId="0">
      <selection activeCell="A23" sqref="A1:XFD1048576"/>
    </sheetView>
  </sheetViews>
  <sheetFormatPr baseColWidth="10" defaultColWidth="37.7109375" defaultRowHeight="27" customHeight="1"/>
  <cols>
    <col min="1" max="1" width="37.7109375" style="499"/>
    <col min="2" max="5" width="37.7109375" style="510"/>
    <col min="6" max="10" width="37.7109375" style="499"/>
    <col min="11" max="13" width="37.7109375" style="510"/>
    <col min="14" max="14" width="37.7109375" style="499"/>
    <col min="15" max="16" width="37.7109375" style="510"/>
    <col min="17" max="20" width="37.7109375" style="499"/>
    <col min="21" max="21" width="37.7109375" style="510"/>
    <col min="22" max="24" width="37.7109375" style="499"/>
    <col min="25" max="31" width="37.7109375" style="510"/>
    <col min="32" max="33" width="37.7109375" style="499"/>
    <col min="34" max="40" width="37.7109375" style="510"/>
    <col min="41" max="41" width="37.7109375" style="499"/>
    <col min="42" max="49" width="37.7109375" style="510"/>
    <col min="50" max="50" width="37.7109375" style="499"/>
    <col min="51" max="56" width="37.7109375" style="510"/>
    <col min="57" max="16384" width="37.7109375" style="499"/>
  </cols>
  <sheetData>
    <row r="1" spans="1:56" s="159" customFormat="1" ht="27" customHeight="1">
      <c r="A1" s="159" t="s">
        <v>3003</v>
      </c>
      <c r="B1" s="495" t="s">
        <v>679</v>
      </c>
      <c r="C1" s="496" t="s">
        <v>3004</v>
      </c>
      <c r="D1" s="496" t="s">
        <v>3005</v>
      </c>
      <c r="E1" s="496" t="s">
        <v>8</v>
      </c>
      <c r="F1" s="496" t="s">
        <v>680</v>
      </c>
      <c r="G1" s="496" t="s">
        <v>681</v>
      </c>
      <c r="H1" s="496" t="s">
        <v>3006</v>
      </c>
      <c r="I1" s="496" t="s">
        <v>3007</v>
      </c>
      <c r="J1" s="497" t="s">
        <v>3008</v>
      </c>
      <c r="K1" s="496" t="s">
        <v>682</v>
      </c>
      <c r="L1" s="496" t="s">
        <v>683</v>
      </c>
      <c r="M1" s="496" t="s">
        <v>13</v>
      </c>
      <c r="N1" s="496" t="s">
        <v>684</v>
      </c>
      <c r="O1" s="496" t="s">
        <v>29</v>
      </c>
      <c r="P1" s="496" t="s">
        <v>685</v>
      </c>
      <c r="Q1" s="496" t="s">
        <v>24</v>
      </c>
      <c r="R1" s="496" t="s">
        <v>686</v>
      </c>
      <c r="S1" s="496" t="s">
        <v>687</v>
      </c>
      <c r="T1" s="496" t="s">
        <v>688</v>
      </c>
      <c r="U1" s="496" t="s">
        <v>689</v>
      </c>
      <c r="V1" s="496" t="s">
        <v>690</v>
      </c>
      <c r="W1" s="496" t="s">
        <v>691</v>
      </c>
      <c r="X1" s="496" t="s">
        <v>3009</v>
      </c>
      <c r="Y1" s="496" t="s">
        <v>721</v>
      </c>
      <c r="Z1" s="496" t="s">
        <v>3010</v>
      </c>
      <c r="AA1" s="496" t="s">
        <v>58</v>
      </c>
      <c r="AB1" s="496" t="s">
        <v>59</v>
      </c>
      <c r="AC1" s="496" t="s">
        <v>39</v>
      </c>
      <c r="AD1" s="496" t="s">
        <v>692</v>
      </c>
      <c r="AE1" s="496" t="s">
        <v>693</v>
      </c>
      <c r="AF1" s="496" t="s">
        <v>694</v>
      </c>
      <c r="AG1" s="496" t="s">
        <v>695</v>
      </c>
      <c r="AH1" s="496" t="s">
        <v>696</v>
      </c>
      <c r="AI1" s="496" t="s">
        <v>698</v>
      </c>
      <c r="AJ1" s="496" t="s">
        <v>700</v>
      </c>
      <c r="AK1" s="496" t="s">
        <v>701</v>
      </c>
      <c r="AL1" s="496" t="s">
        <v>702</v>
      </c>
      <c r="AM1" s="496" t="s">
        <v>703</v>
      </c>
      <c r="AN1" s="496" t="s">
        <v>704</v>
      </c>
      <c r="AO1" s="496" t="s">
        <v>705</v>
      </c>
      <c r="AP1" s="496" t="s">
        <v>706</v>
      </c>
      <c r="AQ1" s="496" t="s">
        <v>707</v>
      </c>
      <c r="AR1" s="496" t="s">
        <v>708</v>
      </c>
      <c r="AS1" s="496" t="s">
        <v>709</v>
      </c>
      <c r="AT1" s="496" t="s">
        <v>710</v>
      </c>
      <c r="AU1" s="496" t="s">
        <v>711</v>
      </c>
      <c r="AV1" s="496" t="s">
        <v>712</v>
      </c>
      <c r="AW1" s="496" t="s">
        <v>3011</v>
      </c>
      <c r="AX1" s="496" t="s">
        <v>714</v>
      </c>
      <c r="AY1" s="496" t="s">
        <v>715</v>
      </c>
      <c r="AZ1" s="496" t="s">
        <v>716</v>
      </c>
      <c r="BA1" s="496" t="s">
        <v>717</v>
      </c>
      <c r="BB1" s="496" t="s">
        <v>718</v>
      </c>
      <c r="BC1" s="496" t="s">
        <v>719</v>
      </c>
      <c r="BD1" s="498" t="s">
        <v>720</v>
      </c>
    </row>
    <row r="2" spans="1:56" ht="27" customHeight="1">
      <c r="B2" s="500">
        <v>1</v>
      </c>
      <c r="C2" s="501">
        <v>0</v>
      </c>
      <c r="D2" s="501"/>
      <c r="E2" s="501">
        <f>+PPrioritarios[[#This Row],[Jerarquización multicriterio JIS 21 de abril]]</f>
        <v>4</v>
      </c>
      <c r="F2" s="501" t="s">
        <v>722</v>
      </c>
      <c r="G2" s="501" t="s">
        <v>114</v>
      </c>
      <c r="H2" s="501" t="s">
        <v>106</v>
      </c>
      <c r="I2" s="501" t="s">
        <v>723</v>
      </c>
      <c r="J2" s="501" t="e">
        <f>+VLOOKUP(PPrioritarios[[#This Row],[Nombre de proyecto]],'[14]Registros que subsisten 6,400'!F:F,1,0)</f>
        <v>#N/A</v>
      </c>
      <c r="K2" s="501" t="s">
        <v>724</v>
      </c>
      <c r="L2" s="501" t="s">
        <v>725</v>
      </c>
      <c r="M2" s="501" t="s">
        <v>84</v>
      </c>
      <c r="N2" s="501" t="s">
        <v>1807</v>
      </c>
      <c r="O2" s="501">
        <v>74</v>
      </c>
      <c r="P2" s="501">
        <v>115</v>
      </c>
      <c r="Q2" s="501" t="s">
        <v>65</v>
      </c>
      <c r="R2" s="501" t="s">
        <v>108</v>
      </c>
      <c r="S2" s="501" t="s">
        <v>726</v>
      </c>
      <c r="T2" s="501" t="s">
        <v>336</v>
      </c>
      <c r="U2" s="501" t="s">
        <v>68</v>
      </c>
      <c r="V2" s="502" t="s">
        <v>727</v>
      </c>
      <c r="W2" s="502" t="s">
        <v>3012</v>
      </c>
      <c r="X2" s="502" t="s">
        <v>3013</v>
      </c>
      <c r="Y2" s="501" t="s">
        <v>3014</v>
      </c>
      <c r="Z2" s="502" t="s">
        <v>732</v>
      </c>
      <c r="AA2" s="502" t="s">
        <v>119</v>
      </c>
      <c r="AB2" s="501" t="s">
        <v>81</v>
      </c>
      <c r="AC2" s="502" t="s">
        <v>71</v>
      </c>
      <c r="AD2" s="501">
        <v>271.47000000000003</v>
      </c>
      <c r="AE2" s="501">
        <v>20.43</v>
      </c>
      <c r="AF2" s="502" t="s">
        <v>729</v>
      </c>
      <c r="AG2" s="502" t="s">
        <v>730</v>
      </c>
      <c r="AH2" s="501" t="s">
        <v>68</v>
      </c>
      <c r="AI2" s="501" t="s">
        <v>69</v>
      </c>
      <c r="AJ2" s="501" t="s">
        <v>202</v>
      </c>
      <c r="AK2" s="501" t="s">
        <v>202</v>
      </c>
      <c r="AL2" s="501" t="s">
        <v>202</v>
      </c>
      <c r="AM2" s="501" t="s">
        <v>202</v>
      </c>
      <c r="AN2" s="501" t="s">
        <v>336</v>
      </c>
      <c r="AO2" s="502" t="s">
        <v>336</v>
      </c>
      <c r="AP2" s="502" t="s">
        <v>68</v>
      </c>
      <c r="AQ2" s="502" t="s">
        <v>336</v>
      </c>
      <c r="AR2" s="502" t="s">
        <v>336</v>
      </c>
      <c r="AS2" s="502" t="s">
        <v>336</v>
      </c>
      <c r="AT2" s="502" t="s">
        <v>336</v>
      </c>
      <c r="AU2" s="503">
        <v>45778</v>
      </c>
      <c r="AV2" s="502" t="s">
        <v>336</v>
      </c>
      <c r="AW2" s="502" t="s">
        <v>734</v>
      </c>
      <c r="AX2" s="502" t="s">
        <v>735</v>
      </c>
      <c r="AY2" s="501" t="s">
        <v>202</v>
      </c>
      <c r="AZ2" s="501" t="s">
        <v>202</v>
      </c>
      <c r="BA2" s="501" t="s">
        <v>68</v>
      </c>
      <c r="BB2" s="501">
        <v>8</v>
      </c>
      <c r="BC2" s="501" t="s">
        <v>68</v>
      </c>
      <c r="BD2" s="504">
        <v>4</v>
      </c>
    </row>
    <row r="3" spans="1:56" ht="27" customHeight="1">
      <c r="B3" s="500">
        <v>2</v>
      </c>
      <c r="C3" s="501">
        <v>0</v>
      </c>
      <c r="D3" s="501"/>
      <c r="E3" s="501">
        <f>+PPrioritarios[[#This Row],[Jerarquización multicriterio JIS 21 de abril]]</f>
        <v>2</v>
      </c>
      <c r="F3" s="501" t="s">
        <v>722</v>
      </c>
      <c r="G3" s="501" t="s">
        <v>92</v>
      </c>
      <c r="H3" s="501" t="s">
        <v>82</v>
      </c>
      <c r="I3" s="501" t="s">
        <v>83</v>
      </c>
      <c r="J3" s="501" t="e">
        <f>+VLOOKUP(PPrioritarios[[#This Row],[Nombre de proyecto]],'[14]Registros que subsisten 6,400'!F:F,1,0)</f>
        <v>#N/A</v>
      </c>
      <c r="K3" s="501" t="s">
        <v>736</v>
      </c>
      <c r="L3" s="501" t="s">
        <v>737</v>
      </c>
      <c r="M3" s="501" t="s">
        <v>84</v>
      </c>
      <c r="N3" s="501" t="s">
        <v>1807</v>
      </c>
      <c r="O3" s="501">
        <v>27</v>
      </c>
      <c r="P3" s="501">
        <v>115</v>
      </c>
      <c r="Q3" s="501" t="s">
        <v>86</v>
      </c>
      <c r="R3" s="501" t="s">
        <v>87</v>
      </c>
      <c r="S3" s="501" t="s">
        <v>738</v>
      </c>
      <c r="T3" s="501" t="s">
        <v>336</v>
      </c>
      <c r="U3" s="501" t="s">
        <v>68</v>
      </c>
      <c r="V3" s="502" t="s">
        <v>739</v>
      </c>
      <c r="W3" s="502" t="s">
        <v>740</v>
      </c>
      <c r="X3" s="502" t="s">
        <v>3015</v>
      </c>
      <c r="Y3" s="501" t="s">
        <v>90</v>
      </c>
      <c r="Z3" s="502" t="s">
        <v>743</v>
      </c>
      <c r="AA3" s="502" t="s">
        <v>97</v>
      </c>
      <c r="AB3" s="501" t="s">
        <v>81</v>
      </c>
      <c r="AC3" s="502" t="s">
        <v>71</v>
      </c>
      <c r="AD3" s="501">
        <v>61235</v>
      </c>
      <c r="AE3" s="501">
        <v>36</v>
      </c>
      <c r="AF3" s="502" t="s">
        <v>741</v>
      </c>
      <c r="AG3" s="502" t="s">
        <v>742</v>
      </c>
      <c r="AH3" s="501" t="s">
        <v>68</v>
      </c>
      <c r="AI3" s="501" t="s">
        <v>69</v>
      </c>
      <c r="AJ3" s="501" t="s">
        <v>202</v>
      </c>
      <c r="AK3" s="501" t="s">
        <v>202</v>
      </c>
      <c r="AL3" s="501" t="s">
        <v>202</v>
      </c>
      <c r="AM3" s="501" t="s">
        <v>202</v>
      </c>
      <c r="AN3" s="501" t="s">
        <v>336</v>
      </c>
      <c r="AO3" s="502" t="s">
        <v>336</v>
      </c>
      <c r="AP3" s="502" t="s">
        <v>68</v>
      </c>
      <c r="AQ3" s="502" t="s">
        <v>336</v>
      </c>
      <c r="AR3" s="502" t="s">
        <v>336</v>
      </c>
      <c r="AS3" s="502" t="s">
        <v>202</v>
      </c>
      <c r="AT3" s="502" t="s">
        <v>336</v>
      </c>
      <c r="AU3" s="503">
        <v>46113</v>
      </c>
      <c r="AV3" s="502" t="s">
        <v>336</v>
      </c>
      <c r="AW3" s="502" t="s">
        <v>734</v>
      </c>
      <c r="AX3" s="502" t="s">
        <v>735</v>
      </c>
      <c r="AY3" s="501" t="s">
        <v>202</v>
      </c>
      <c r="AZ3" s="501" t="s">
        <v>202</v>
      </c>
      <c r="BA3" s="501" t="s">
        <v>68</v>
      </c>
      <c r="BB3" s="501">
        <v>45</v>
      </c>
      <c r="BC3" s="501" t="s">
        <v>68</v>
      </c>
      <c r="BD3" s="504">
        <v>2</v>
      </c>
    </row>
    <row r="4" spans="1:56" ht="27" customHeight="1">
      <c r="B4" s="500">
        <v>3</v>
      </c>
      <c r="C4" s="501">
        <v>0</v>
      </c>
      <c r="D4" s="501"/>
      <c r="E4" s="501">
        <f>+PPrioritarios[[#This Row],[Jerarquización multicriterio JIS 21 de abril]]</f>
        <v>5</v>
      </c>
      <c r="F4" s="501" t="s">
        <v>722</v>
      </c>
      <c r="G4" s="501" t="s">
        <v>130</v>
      </c>
      <c r="H4" s="501" t="s">
        <v>120</v>
      </c>
      <c r="I4" s="501" t="s">
        <v>744</v>
      </c>
      <c r="J4" s="501" t="e">
        <f>+VLOOKUP(PPrioritarios[[#This Row],[Nombre de proyecto]],'[14]Registros que subsisten 6,400'!F:F,1,0)</f>
        <v>#N/A</v>
      </c>
      <c r="K4" s="501" t="s">
        <v>745</v>
      </c>
      <c r="L4" s="501" t="s">
        <v>746</v>
      </c>
      <c r="M4" s="501" t="s">
        <v>122</v>
      </c>
      <c r="N4" s="501" t="s">
        <v>3016</v>
      </c>
      <c r="O4" s="501">
        <v>56</v>
      </c>
      <c r="P4" s="501">
        <v>115</v>
      </c>
      <c r="Q4" s="501" t="s">
        <v>124</v>
      </c>
      <c r="R4" s="501" t="s">
        <v>125</v>
      </c>
      <c r="S4" s="501" t="s">
        <v>747</v>
      </c>
      <c r="T4" s="501" t="s">
        <v>748</v>
      </c>
      <c r="U4" s="501" t="s">
        <v>68</v>
      </c>
      <c r="V4" s="502" t="s">
        <v>749</v>
      </c>
      <c r="W4" s="502" t="s">
        <v>728</v>
      </c>
      <c r="X4" s="502" t="s">
        <v>3017</v>
      </c>
      <c r="Y4" s="501" t="s">
        <v>128</v>
      </c>
      <c r="Z4" s="502" t="s">
        <v>755</v>
      </c>
      <c r="AA4" s="502" t="s">
        <v>133</v>
      </c>
      <c r="AB4" s="501" t="s">
        <v>81</v>
      </c>
      <c r="AC4" s="502" t="s">
        <v>71</v>
      </c>
      <c r="AD4" s="501">
        <v>416.1</v>
      </c>
      <c r="AE4" s="501">
        <v>115.72</v>
      </c>
      <c r="AF4" s="502" t="s">
        <v>123</v>
      </c>
      <c r="AG4" s="502" t="s">
        <v>753</v>
      </c>
      <c r="AH4" s="501" t="s">
        <v>754</v>
      </c>
      <c r="AI4" s="501" t="s">
        <v>69</v>
      </c>
      <c r="AJ4" s="501" t="s">
        <v>202</v>
      </c>
      <c r="AK4" s="501" t="s">
        <v>202</v>
      </c>
      <c r="AL4" s="501" t="s">
        <v>202</v>
      </c>
      <c r="AM4" s="501" t="s">
        <v>202</v>
      </c>
      <c r="AN4" s="501" t="s">
        <v>336</v>
      </c>
      <c r="AO4" s="502" t="s">
        <v>757</v>
      </c>
      <c r="AP4" s="502" t="s">
        <v>68</v>
      </c>
      <c r="AQ4" s="502">
        <v>82012000</v>
      </c>
      <c r="AR4" s="502" t="s">
        <v>336</v>
      </c>
      <c r="AS4" s="502" t="s">
        <v>336</v>
      </c>
      <c r="AT4" s="502" t="s">
        <v>202</v>
      </c>
      <c r="AU4" s="503">
        <v>44205</v>
      </c>
      <c r="AV4" s="502" t="s">
        <v>336</v>
      </c>
      <c r="AW4" s="502" t="s">
        <v>759</v>
      </c>
      <c r="AX4" s="502" t="s">
        <v>735</v>
      </c>
      <c r="AY4" s="501" t="s">
        <v>202</v>
      </c>
      <c r="AZ4" s="501" t="s">
        <v>202</v>
      </c>
      <c r="BA4" s="501" t="s">
        <v>68</v>
      </c>
      <c r="BB4" s="501">
        <v>16</v>
      </c>
      <c r="BC4" s="501" t="s">
        <v>68</v>
      </c>
      <c r="BD4" s="504">
        <v>5</v>
      </c>
    </row>
    <row r="5" spans="1:56" ht="27" customHeight="1">
      <c r="B5" s="500">
        <v>4</v>
      </c>
      <c r="C5" s="501">
        <v>0</v>
      </c>
      <c r="D5" s="501"/>
      <c r="E5" s="501">
        <f>+PPrioritarios[[#This Row],[Jerarquización multicriterio JIS 21 de abril]]</f>
        <v>8</v>
      </c>
      <c r="F5" s="501" t="s">
        <v>722</v>
      </c>
      <c r="G5" s="501" t="s">
        <v>159</v>
      </c>
      <c r="H5" s="501" t="s">
        <v>148</v>
      </c>
      <c r="I5" s="501" t="s">
        <v>760</v>
      </c>
      <c r="J5" s="501" t="e">
        <f>+VLOOKUP(PPrioritarios[[#This Row],[Nombre de proyecto]],'[14]Registros que subsisten 6,400'!F:F,1,0)</f>
        <v>#N/A</v>
      </c>
      <c r="K5" s="501" t="s">
        <v>736</v>
      </c>
      <c r="L5" s="501" t="s">
        <v>761</v>
      </c>
      <c r="M5" s="501" t="s">
        <v>63</v>
      </c>
      <c r="N5" s="501" t="s">
        <v>3018</v>
      </c>
      <c r="O5" s="501">
        <v>200</v>
      </c>
      <c r="P5" s="501">
        <v>115</v>
      </c>
      <c r="Q5" s="501" t="s">
        <v>150</v>
      </c>
      <c r="R5" s="501" t="s">
        <v>151</v>
      </c>
      <c r="S5" s="501" t="s">
        <v>336</v>
      </c>
      <c r="T5" s="501" t="s">
        <v>759</v>
      </c>
      <c r="U5" s="501" t="s">
        <v>202</v>
      </c>
      <c r="V5" s="502" t="s">
        <v>762</v>
      </c>
      <c r="W5" s="502" t="s">
        <v>955</v>
      </c>
      <c r="X5" s="502" t="s">
        <v>3019</v>
      </c>
      <c r="Y5" s="501" t="s">
        <v>156</v>
      </c>
      <c r="Z5" s="502" t="s">
        <v>336</v>
      </c>
      <c r="AA5" s="502" t="s">
        <v>163</v>
      </c>
      <c r="AB5" s="501" t="s">
        <v>147</v>
      </c>
      <c r="AC5" s="502" t="s">
        <v>158</v>
      </c>
      <c r="AD5" s="501">
        <v>0</v>
      </c>
      <c r="AE5" s="501">
        <v>0</v>
      </c>
      <c r="AF5" s="502" t="s">
        <v>3020</v>
      </c>
      <c r="AG5" s="502" t="s">
        <v>764</v>
      </c>
      <c r="AH5" s="501" t="s">
        <v>68</v>
      </c>
      <c r="AI5" s="501" t="s">
        <v>3021</v>
      </c>
      <c r="AJ5" s="501" t="s">
        <v>202</v>
      </c>
      <c r="AK5" s="501" t="s">
        <v>202</v>
      </c>
      <c r="AL5" s="501" t="s">
        <v>202</v>
      </c>
      <c r="AM5" s="501" t="s">
        <v>202</v>
      </c>
      <c r="AN5" s="501" t="s">
        <v>336</v>
      </c>
      <c r="AO5" s="502" t="s">
        <v>336</v>
      </c>
      <c r="AP5" s="502" t="s">
        <v>68</v>
      </c>
      <c r="AQ5" s="502">
        <v>52970940.640000001</v>
      </c>
      <c r="AR5" s="502">
        <v>0</v>
      </c>
      <c r="AS5" s="502" t="s">
        <v>202</v>
      </c>
      <c r="AT5" s="502" t="s">
        <v>336</v>
      </c>
      <c r="AU5" s="503">
        <v>45107</v>
      </c>
      <c r="AV5" s="502" t="s">
        <v>336</v>
      </c>
      <c r="AW5" s="502" t="s">
        <v>759</v>
      </c>
      <c r="AX5" s="502" t="s">
        <v>336</v>
      </c>
      <c r="AY5" s="501" t="s">
        <v>202</v>
      </c>
      <c r="AZ5" s="501" t="s">
        <v>202</v>
      </c>
      <c r="BA5" s="501" t="s">
        <v>68</v>
      </c>
      <c r="BB5" s="501">
        <v>17</v>
      </c>
      <c r="BC5" s="501" t="s">
        <v>68</v>
      </c>
      <c r="BD5" s="504">
        <v>8</v>
      </c>
    </row>
    <row r="6" spans="1:56" ht="27" customHeight="1">
      <c r="B6" s="500">
        <v>5</v>
      </c>
      <c r="C6" s="501">
        <v>0</v>
      </c>
      <c r="D6" s="501"/>
      <c r="E6" s="501">
        <f>+PPrioritarios[[#This Row],[Jerarquización multicriterio JIS 21 de abril]]</f>
        <v>15</v>
      </c>
      <c r="F6" s="501" t="s">
        <v>722</v>
      </c>
      <c r="G6" s="501" t="s">
        <v>245</v>
      </c>
      <c r="H6" s="501" t="s">
        <v>238</v>
      </c>
      <c r="I6" s="501" t="s">
        <v>239</v>
      </c>
      <c r="J6" s="501" t="e">
        <f>+VLOOKUP(PPrioritarios[[#This Row],[Nombre de proyecto]],'[14]Registros que subsisten 6,400'!F:F,1,0)</f>
        <v>#N/A</v>
      </c>
      <c r="K6" s="501" t="s">
        <v>736</v>
      </c>
      <c r="L6" s="501" t="s">
        <v>766</v>
      </c>
      <c r="M6" s="501" t="s">
        <v>63</v>
      </c>
      <c r="N6" s="501" t="s">
        <v>3018</v>
      </c>
      <c r="O6" s="501">
        <v>313.89999999999998</v>
      </c>
      <c r="P6" s="501">
        <v>400</v>
      </c>
      <c r="Q6" s="501" t="s">
        <v>136</v>
      </c>
      <c r="R6" s="501" t="s">
        <v>241</v>
      </c>
      <c r="S6" s="501" t="s">
        <v>767</v>
      </c>
      <c r="T6" s="501" t="s">
        <v>734</v>
      </c>
      <c r="U6" s="501" t="s">
        <v>202</v>
      </c>
      <c r="V6" s="502" t="s">
        <v>762</v>
      </c>
      <c r="W6" s="502" t="s">
        <v>769</v>
      </c>
      <c r="X6" s="502" t="s">
        <v>3022</v>
      </c>
      <c r="Y6" s="501" t="s">
        <v>672</v>
      </c>
      <c r="Z6" s="502" t="s">
        <v>3023</v>
      </c>
      <c r="AA6" s="502" t="s">
        <v>250</v>
      </c>
      <c r="AB6" s="501" t="s">
        <v>191</v>
      </c>
      <c r="AC6" s="502" t="s">
        <v>71</v>
      </c>
      <c r="AD6" s="501" t="s">
        <v>770</v>
      </c>
      <c r="AE6" s="501" t="s">
        <v>240</v>
      </c>
      <c r="AF6" s="502" t="s">
        <v>771</v>
      </c>
      <c r="AG6" s="502" t="s">
        <v>772</v>
      </c>
      <c r="AH6" s="501" t="s">
        <v>68</v>
      </c>
      <c r="AI6" s="501" t="s">
        <v>3021</v>
      </c>
      <c r="AJ6" s="501" t="s">
        <v>202</v>
      </c>
      <c r="AK6" s="501" t="s">
        <v>202</v>
      </c>
      <c r="AL6" s="501" t="s">
        <v>202</v>
      </c>
      <c r="AM6" s="501" t="s">
        <v>202</v>
      </c>
      <c r="AN6" s="501" t="s">
        <v>336</v>
      </c>
      <c r="AO6" s="502" t="s">
        <v>336</v>
      </c>
      <c r="AP6" s="502" t="s">
        <v>68</v>
      </c>
      <c r="AQ6" s="502">
        <v>113899024.77</v>
      </c>
      <c r="AR6" s="502">
        <v>0</v>
      </c>
      <c r="AS6" s="502" t="s">
        <v>202</v>
      </c>
      <c r="AT6" s="502" t="s">
        <v>336</v>
      </c>
      <c r="AU6" s="503">
        <v>44560</v>
      </c>
      <c r="AV6" s="502" t="s">
        <v>336</v>
      </c>
      <c r="AW6" s="502" t="s">
        <v>734</v>
      </c>
      <c r="AX6" s="502" t="s">
        <v>774</v>
      </c>
      <c r="AY6" s="501" t="s">
        <v>202</v>
      </c>
      <c r="AZ6" s="501" t="s">
        <v>202</v>
      </c>
      <c r="BA6" s="501" t="s">
        <v>68</v>
      </c>
      <c r="BB6" s="501">
        <v>4</v>
      </c>
      <c r="BC6" s="501" t="s">
        <v>68</v>
      </c>
      <c r="BD6" s="504">
        <v>15</v>
      </c>
    </row>
    <row r="7" spans="1:56" ht="27" customHeight="1">
      <c r="B7" s="500">
        <v>6</v>
      </c>
      <c r="C7" s="501">
        <v>0</v>
      </c>
      <c r="D7" s="501" t="s">
        <v>3024</v>
      </c>
      <c r="E7" s="501">
        <f>+PPrioritarios[[#This Row],[Jerarquización multicriterio JIS 21 de abril]]</f>
        <v>19</v>
      </c>
      <c r="F7" s="501" t="s">
        <v>722</v>
      </c>
      <c r="G7" s="501" t="s">
        <v>286</v>
      </c>
      <c r="H7" s="501" t="s">
        <v>278</v>
      </c>
      <c r="I7" s="501" t="s">
        <v>775</v>
      </c>
      <c r="J7" s="501" t="e">
        <f>+VLOOKUP(PPrioritarios[[#This Row],[Nombre de proyecto]],'[14]Registros que subsisten 6,400'!F:F,1,0)</f>
        <v>#N/A</v>
      </c>
      <c r="K7" s="501" t="s">
        <v>736</v>
      </c>
      <c r="L7" s="501" t="s">
        <v>766</v>
      </c>
      <c r="M7" s="501" t="s">
        <v>63</v>
      </c>
      <c r="N7" s="501" t="s">
        <v>3018</v>
      </c>
      <c r="O7" s="501">
        <v>148.19999999999999</v>
      </c>
      <c r="P7" s="501">
        <v>115</v>
      </c>
      <c r="Q7" s="501" t="s">
        <v>136</v>
      </c>
      <c r="R7" s="501" t="s">
        <v>280</v>
      </c>
      <c r="S7" s="501" t="s">
        <v>336</v>
      </c>
      <c r="T7" s="501" t="s">
        <v>734</v>
      </c>
      <c r="U7" s="501" t="s">
        <v>202</v>
      </c>
      <c r="V7" s="502" t="s">
        <v>762</v>
      </c>
      <c r="W7" s="502" t="s">
        <v>955</v>
      </c>
      <c r="X7" s="502" t="s">
        <v>3019</v>
      </c>
      <c r="Y7" s="501" t="s">
        <v>283</v>
      </c>
      <c r="Z7" s="502" t="s">
        <v>336</v>
      </c>
      <c r="AA7" s="502" t="s">
        <v>291</v>
      </c>
      <c r="AB7" s="501" t="s">
        <v>147</v>
      </c>
      <c r="AC7" s="502" t="s">
        <v>285</v>
      </c>
      <c r="AD7" s="501">
        <v>0</v>
      </c>
      <c r="AE7" s="501">
        <v>0</v>
      </c>
      <c r="AF7" s="502" t="s">
        <v>777</v>
      </c>
      <c r="AG7" s="502" t="s">
        <v>778</v>
      </c>
      <c r="AH7" s="501" t="s">
        <v>68</v>
      </c>
      <c r="AI7" s="501" t="s">
        <v>3021</v>
      </c>
      <c r="AJ7" s="501" t="s">
        <v>202</v>
      </c>
      <c r="AK7" s="501" t="s">
        <v>202</v>
      </c>
      <c r="AL7" s="501" t="s">
        <v>68</v>
      </c>
      <c r="AM7" s="501" t="s">
        <v>202</v>
      </c>
      <c r="AN7" s="501" t="s">
        <v>336</v>
      </c>
      <c r="AO7" s="502" t="s">
        <v>779</v>
      </c>
      <c r="AP7" s="502" t="s">
        <v>68</v>
      </c>
      <c r="AQ7" s="502" t="s">
        <v>780</v>
      </c>
      <c r="AR7" s="502">
        <v>0</v>
      </c>
      <c r="AS7" s="502" t="s">
        <v>202</v>
      </c>
      <c r="AT7" s="502" t="s">
        <v>336</v>
      </c>
      <c r="AU7" s="503">
        <v>47118</v>
      </c>
      <c r="AV7" s="502" t="s">
        <v>336</v>
      </c>
      <c r="AW7" s="502" t="s">
        <v>734</v>
      </c>
      <c r="AX7" s="502" t="s">
        <v>336</v>
      </c>
      <c r="AY7" s="501" t="s">
        <v>202</v>
      </c>
      <c r="AZ7" s="501" t="s">
        <v>202</v>
      </c>
      <c r="BA7" s="501" t="s">
        <v>68</v>
      </c>
      <c r="BB7" s="501">
        <v>26</v>
      </c>
      <c r="BC7" s="501" t="s">
        <v>68</v>
      </c>
      <c r="BD7" s="504">
        <v>19</v>
      </c>
    </row>
    <row r="8" spans="1:56" ht="27" customHeight="1">
      <c r="B8" s="500">
        <v>9</v>
      </c>
      <c r="C8" s="501">
        <v>0</v>
      </c>
      <c r="D8" s="501"/>
      <c r="E8" s="501">
        <f>+PPrioritarios[[#This Row],[Jerarquización multicriterio JIS 21 de abril]]</f>
        <v>29</v>
      </c>
      <c r="F8" s="501" t="s">
        <v>722</v>
      </c>
      <c r="G8" s="501" t="s">
        <v>374</v>
      </c>
      <c r="H8" s="501" t="s">
        <v>367</v>
      </c>
      <c r="I8" s="501" t="s">
        <v>781</v>
      </c>
      <c r="J8" s="501" t="e">
        <f>+VLOOKUP(PPrioritarios[[#This Row],[Nombre de proyecto]],'[14]Registros que subsisten 6,400'!F:F,1,0)</f>
        <v>#N/A</v>
      </c>
      <c r="K8" s="501" t="s">
        <v>736</v>
      </c>
      <c r="L8" s="501" t="s">
        <v>782</v>
      </c>
      <c r="M8" s="501" t="s">
        <v>63</v>
      </c>
      <c r="N8" s="501" t="s">
        <v>1807</v>
      </c>
      <c r="O8" s="501">
        <v>120</v>
      </c>
      <c r="P8" s="501">
        <v>115</v>
      </c>
      <c r="Q8" s="501" t="s">
        <v>136</v>
      </c>
      <c r="R8" s="501" t="s">
        <v>369</v>
      </c>
      <c r="S8" s="501" t="s">
        <v>336</v>
      </c>
      <c r="T8" s="501" t="s">
        <v>734</v>
      </c>
      <c r="U8" s="501" t="s">
        <v>202</v>
      </c>
      <c r="V8" s="502" t="s">
        <v>762</v>
      </c>
      <c r="W8" s="502" t="s">
        <v>955</v>
      </c>
      <c r="X8" s="502" t="s">
        <v>3019</v>
      </c>
      <c r="Y8" s="501" t="s">
        <v>372</v>
      </c>
      <c r="Z8" s="502" t="s">
        <v>336</v>
      </c>
      <c r="AA8" s="502" t="s">
        <v>379</v>
      </c>
      <c r="AB8" s="501" t="s">
        <v>147</v>
      </c>
      <c r="AC8" s="502" t="s">
        <v>158</v>
      </c>
      <c r="AD8" s="501">
        <v>0</v>
      </c>
      <c r="AE8" s="501">
        <v>0</v>
      </c>
      <c r="AF8" s="502" t="s">
        <v>783</v>
      </c>
      <c r="AG8" s="502" t="s">
        <v>784</v>
      </c>
      <c r="AH8" s="501" t="s">
        <v>68</v>
      </c>
      <c r="AI8" s="501" t="s">
        <v>69</v>
      </c>
      <c r="AJ8" s="501" t="s">
        <v>202</v>
      </c>
      <c r="AK8" s="501" t="s">
        <v>68</v>
      </c>
      <c r="AL8" s="501" t="s">
        <v>68</v>
      </c>
      <c r="AM8" s="501" t="s">
        <v>202</v>
      </c>
      <c r="AN8" s="501" t="s">
        <v>336</v>
      </c>
      <c r="AO8" s="502" t="s">
        <v>785</v>
      </c>
      <c r="AP8" s="502" t="s">
        <v>336</v>
      </c>
      <c r="AQ8" s="502" t="s">
        <v>336</v>
      </c>
      <c r="AR8" s="502" t="s">
        <v>336</v>
      </c>
      <c r="AS8" s="502" t="s">
        <v>202</v>
      </c>
      <c r="AT8" s="502" t="s">
        <v>336</v>
      </c>
      <c r="AU8" s="503">
        <v>46874</v>
      </c>
      <c r="AV8" s="502" t="s">
        <v>336</v>
      </c>
      <c r="AW8" s="502" t="s">
        <v>734</v>
      </c>
      <c r="AX8" s="502" t="s">
        <v>336</v>
      </c>
      <c r="AY8" s="501" t="s">
        <v>202</v>
      </c>
      <c r="AZ8" s="501" t="s">
        <v>202</v>
      </c>
      <c r="BA8" s="501" t="s">
        <v>68</v>
      </c>
      <c r="BB8" s="501">
        <v>34</v>
      </c>
      <c r="BC8" s="501" t="s">
        <v>68</v>
      </c>
      <c r="BD8" s="504">
        <v>29</v>
      </c>
    </row>
    <row r="9" spans="1:56" ht="27" customHeight="1">
      <c r="B9" s="500">
        <v>10</v>
      </c>
      <c r="C9" s="501">
        <v>0</v>
      </c>
      <c r="D9" s="501"/>
      <c r="E9" s="501" t="str">
        <f>+PPrioritarios[[#This Row],[Jerarquización multicriterio JIS 21 de abril]]</f>
        <v>Sin jerarquizar</v>
      </c>
      <c r="F9" s="501" t="s">
        <v>722</v>
      </c>
      <c r="G9" s="501" t="s">
        <v>786</v>
      </c>
      <c r="H9" s="501" t="s">
        <v>787</v>
      </c>
      <c r="I9" s="501" t="s">
        <v>788</v>
      </c>
      <c r="J9" s="501" t="e">
        <f>+VLOOKUP(PPrioritarios[[#This Row],[Nombre de proyecto]],'[14]Registros que subsisten 6,400'!F:F,1,0)</f>
        <v>#N/A</v>
      </c>
      <c r="K9" s="501" t="s">
        <v>724</v>
      </c>
      <c r="L9" s="501" t="s">
        <v>789</v>
      </c>
      <c r="M9" s="501" t="s">
        <v>63</v>
      </c>
      <c r="N9" s="501" t="s">
        <v>1807</v>
      </c>
      <c r="O9" s="501">
        <v>78.400000000000006</v>
      </c>
      <c r="P9" s="501">
        <v>400</v>
      </c>
      <c r="Q9" s="501" t="s">
        <v>790</v>
      </c>
      <c r="R9" s="501" t="s">
        <v>791</v>
      </c>
      <c r="S9" s="501" t="s">
        <v>792</v>
      </c>
      <c r="T9" s="501" t="s">
        <v>734</v>
      </c>
      <c r="U9" s="501" t="s">
        <v>202</v>
      </c>
      <c r="V9" s="502" t="s">
        <v>762</v>
      </c>
      <c r="W9" s="502" t="s">
        <v>955</v>
      </c>
      <c r="X9" s="502" t="s">
        <v>3019</v>
      </c>
      <c r="Y9" s="501" t="s">
        <v>799</v>
      </c>
      <c r="Z9" s="502" t="s">
        <v>336</v>
      </c>
      <c r="AA9" s="502" t="s">
        <v>793</v>
      </c>
      <c r="AB9" s="501" t="s">
        <v>81</v>
      </c>
      <c r="AC9" s="502" t="s">
        <v>204</v>
      </c>
      <c r="AD9" s="501">
        <v>0</v>
      </c>
      <c r="AE9" s="501">
        <v>0</v>
      </c>
      <c r="AF9" s="502" t="s">
        <v>794</v>
      </c>
      <c r="AG9" s="502" t="s">
        <v>795</v>
      </c>
      <c r="AH9" s="501" t="s">
        <v>796</v>
      </c>
      <c r="AI9" s="501" t="s">
        <v>69</v>
      </c>
      <c r="AJ9" s="501" t="s">
        <v>202</v>
      </c>
      <c r="AK9" s="501" t="s">
        <v>202</v>
      </c>
      <c r="AL9" s="501" t="s">
        <v>202</v>
      </c>
      <c r="AM9" s="501" t="s">
        <v>202</v>
      </c>
      <c r="AN9" s="501" t="s">
        <v>336</v>
      </c>
      <c r="AO9" s="502" t="s">
        <v>797</v>
      </c>
      <c r="AP9" s="502" t="s">
        <v>336</v>
      </c>
      <c r="AQ9" s="502" t="s">
        <v>336</v>
      </c>
      <c r="AR9" s="502" t="s">
        <v>798</v>
      </c>
      <c r="AS9" s="502" t="s">
        <v>336</v>
      </c>
      <c r="AT9" s="502" t="s">
        <v>336</v>
      </c>
      <c r="AU9" s="503">
        <v>44834</v>
      </c>
      <c r="AV9" s="502" t="s">
        <v>336</v>
      </c>
      <c r="AW9" s="502" t="s">
        <v>734</v>
      </c>
      <c r="AX9" s="502" t="s">
        <v>336</v>
      </c>
      <c r="AY9" s="501" t="s">
        <v>202</v>
      </c>
      <c r="AZ9" s="501" t="s">
        <v>202</v>
      </c>
      <c r="BA9" s="501" t="s">
        <v>68</v>
      </c>
      <c r="BB9" s="501">
        <v>68</v>
      </c>
      <c r="BC9" s="501" t="s">
        <v>202</v>
      </c>
      <c r="BD9" s="504" t="s">
        <v>3025</v>
      </c>
    </row>
    <row r="10" spans="1:56" ht="27" customHeight="1">
      <c r="B10" s="500">
        <v>11</v>
      </c>
      <c r="C10" s="501">
        <v>0</v>
      </c>
      <c r="D10" s="501"/>
      <c r="E10" s="501" t="str">
        <f>+PPrioritarios[[#This Row],[Jerarquización multicriterio JIS 21 de abril]]</f>
        <v>Sin jerarquizar</v>
      </c>
      <c r="F10" s="501" t="s">
        <v>722</v>
      </c>
      <c r="G10" s="501" t="s">
        <v>800</v>
      </c>
      <c r="H10" s="501" t="s">
        <v>801</v>
      </c>
      <c r="I10" s="501" t="s">
        <v>802</v>
      </c>
      <c r="J10" s="501" t="e">
        <f>+VLOOKUP(PPrioritarios[[#This Row],[Nombre de proyecto]],'[14]Registros que subsisten 6,400'!F:F,1,0)</f>
        <v>#N/A</v>
      </c>
      <c r="K10" s="501" t="s">
        <v>724</v>
      </c>
      <c r="L10" s="501" t="s">
        <v>789</v>
      </c>
      <c r="M10" s="501" t="s">
        <v>63</v>
      </c>
      <c r="N10" s="501" t="s">
        <v>3018</v>
      </c>
      <c r="O10" s="501">
        <v>247.9</v>
      </c>
      <c r="P10" s="501">
        <v>400</v>
      </c>
      <c r="Q10" s="501" t="s">
        <v>790</v>
      </c>
      <c r="R10" s="501" t="s">
        <v>791</v>
      </c>
      <c r="S10" s="501" t="s">
        <v>803</v>
      </c>
      <c r="T10" s="501" t="s">
        <v>734</v>
      </c>
      <c r="U10" s="501" t="s">
        <v>202</v>
      </c>
      <c r="V10" s="502" t="s">
        <v>762</v>
      </c>
      <c r="W10" s="502" t="s">
        <v>805</v>
      </c>
      <c r="X10" s="502" t="s">
        <v>805</v>
      </c>
      <c r="Y10" s="501" t="s">
        <v>813</v>
      </c>
      <c r="Z10" s="502" t="s">
        <v>809</v>
      </c>
      <c r="AA10" s="502" t="s">
        <v>806</v>
      </c>
      <c r="AB10" s="501" t="s">
        <v>81</v>
      </c>
      <c r="AC10" s="502" t="s">
        <v>71</v>
      </c>
      <c r="AD10" s="501">
        <v>955.27</v>
      </c>
      <c r="AE10" s="501">
        <v>263.89999999999998</v>
      </c>
      <c r="AF10" s="502" t="s">
        <v>807</v>
      </c>
      <c r="AG10" s="502" t="s">
        <v>795</v>
      </c>
      <c r="AH10" s="501" t="s">
        <v>68</v>
      </c>
      <c r="AI10" s="501" t="s">
        <v>808</v>
      </c>
      <c r="AJ10" s="501" t="s">
        <v>202</v>
      </c>
      <c r="AK10" s="501" t="s">
        <v>202</v>
      </c>
      <c r="AL10" s="501" t="s">
        <v>202</v>
      </c>
      <c r="AM10" s="501" t="s">
        <v>202</v>
      </c>
      <c r="AN10" s="501" t="s">
        <v>336</v>
      </c>
      <c r="AO10" s="502" t="s">
        <v>810</v>
      </c>
      <c r="AP10" s="502" t="s">
        <v>336</v>
      </c>
      <c r="AQ10" s="502" t="s">
        <v>811</v>
      </c>
      <c r="AR10" s="502" t="s">
        <v>798</v>
      </c>
      <c r="AS10" s="502" t="s">
        <v>336</v>
      </c>
      <c r="AT10" s="502" t="s">
        <v>336</v>
      </c>
      <c r="AU10" s="503">
        <v>44317</v>
      </c>
      <c r="AV10" s="502" t="s">
        <v>336</v>
      </c>
      <c r="AW10" s="502" t="s">
        <v>734</v>
      </c>
      <c r="AX10" s="502" t="s">
        <v>812</v>
      </c>
      <c r="AY10" s="501" t="s">
        <v>202</v>
      </c>
      <c r="AZ10" s="501" t="s">
        <v>202</v>
      </c>
      <c r="BA10" s="501" t="s">
        <v>68</v>
      </c>
      <c r="BB10" s="501">
        <v>10</v>
      </c>
      <c r="BC10" s="501" t="s">
        <v>202</v>
      </c>
      <c r="BD10" s="504" t="s">
        <v>3025</v>
      </c>
    </row>
    <row r="11" spans="1:56" ht="27" customHeight="1">
      <c r="B11" s="500">
        <v>12</v>
      </c>
      <c r="C11" s="501">
        <v>0</v>
      </c>
      <c r="D11" s="501"/>
      <c r="E11" s="501" t="str">
        <f>+PPrioritarios[[#This Row],[Jerarquización multicriterio JIS 21 de abril]]</f>
        <v>Sin jerarquizar</v>
      </c>
      <c r="F11" s="501" t="s">
        <v>722</v>
      </c>
      <c r="G11" s="501" t="s">
        <v>814</v>
      </c>
      <c r="H11" s="501" t="s">
        <v>815</v>
      </c>
      <c r="I11" s="501" t="s">
        <v>816</v>
      </c>
      <c r="J11" s="501" t="e">
        <f>+VLOOKUP(PPrioritarios[[#This Row],[Nombre de proyecto]],'[14]Registros que subsisten 6,400'!F:F,1,0)</f>
        <v>#N/A</v>
      </c>
      <c r="K11" s="501" t="s">
        <v>724</v>
      </c>
      <c r="L11" s="501" t="s">
        <v>789</v>
      </c>
      <c r="M11" s="501" t="s">
        <v>63</v>
      </c>
      <c r="N11" s="501" t="s">
        <v>3018</v>
      </c>
      <c r="O11" s="501">
        <v>148.69999999999999</v>
      </c>
      <c r="P11" s="501">
        <v>400</v>
      </c>
      <c r="Q11" s="501" t="s">
        <v>790</v>
      </c>
      <c r="R11" s="501" t="s">
        <v>791</v>
      </c>
      <c r="S11" s="501" t="s">
        <v>817</v>
      </c>
      <c r="T11" s="501" t="s">
        <v>734</v>
      </c>
      <c r="U11" s="501" t="s">
        <v>202</v>
      </c>
      <c r="V11" s="502" t="s">
        <v>762</v>
      </c>
      <c r="W11" s="502" t="s">
        <v>805</v>
      </c>
      <c r="X11" s="502" t="s">
        <v>805</v>
      </c>
      <c r="Y11" s="501" t="s">
        <v>821</v>
      </c>
      <c r="Z11" s="502" t="s">
        <v>809</v>
      </c>
      <c r="AA11" s="502" t="s">
        <v>806</v>
      </c>
      <c r="AB11" s="501" t="s">
        <v>81</v>
      </c>
      <c r="AC11" s="502" t="s">
        <v>71</v>
      </c>
      <c r="AD11" s="501">
        <v>535.77</v>
      </c>
      <c r="AE11" s="501">
        <v>158.5</v>
      </c>
      <c r="AF11" s="502" t="s">
        <v>818</v>
      </c>
      <c r="AG11" s="502" t="s">
        <v>795</v>
      </c>
      <c r="AH11" s="501" t="s">
        <v>68</v>
      </c>
      <c r="AI11" s="501" t="s">
        <v>808</v>
      </c>
      <c r="AJ11" s="501" t="s">
        <v>202</v>
      </c>
      <c r="AK11" s="501" t="s">
        <v>202</v>
      </c>
      <c r="AL11" s="501" t="s">
        <v>202</v>
      </c>
      <c r="AM11" s="501" t="s">
        <v>202</v>
      </c>
      <c r="AN11" s="501" t="s">
        <v>336</v>
      </c>
      <c r="AO11" s="502" t="s">
        <v>819</v>
      </c>
      <c r="AP11" s="502" t="s">
        <v>336</v>
      </c>
      <c r="AQ11" s="502" t="s">
        <v>336</v>
      </c>
      <c r="AR11" s="502" t="s">
        <v>798</v>
      </c>
      <c r="AS11" s="502" t="s">
        <v>336</v>
      </c>
      <c r="AT11" s="502" t="s">
        <v>336</v>
      </c>
      <c r="AU11" s="503">
        <v>44317</v>
      </c>
      <c r="AV11" s="502" t="s">
        <v>336</v>
      </c>
      <c r="AW11" s="502" t="s">
        <v>734</v>
      </c>
      <c r="AX11" s="502" t="s">
        <v>820</v>
      </c>
      <c r="AY11" s="501" t="s">
        <v>202</v>
      </c>
      <c r="AZ11" s="501" t="s">
        <v>202</v>
      </c>
      <c r="BA11" s="501" t="s">
        <v>68</v>
      </c>
      <c r="BB11" s="501">
        <v>27</v>
      </c>
      <c r="BC11" s="501" t="s">
        <v>202</v>
      </c>
      <c r="BD11" s="504" t="s">
        <v>3025</v>
      </c>
    </row>
    <row r="12" spans="1:56" ht="27" customHeight="1">
      <c r="B12" s="500">
        <v>13</v>
      </c>
      <c r="C12" s="501">
        <v>0</v>
      </c>
      <c r="D12" s="501"/>
      <c r="E12" s="501" t="str">
        <f>+PPrioritarios[[#This Row],[Jerarquización multicriterio JIS 21 de abril]]</f>
        <v>Sin jerarquizar</v>
      </c>
      <c r="F12" s="501" t="s">
        <v>722</v>
      </c>
      <c r="G12" s="501" t="s">
        <v>822</v>
      </c>
      <c r="H12" s="501" t="s">
        <v>823</v>
      </c>
      <c r="I12" s="501" t="s">
        <v>824</v>
      </c>
      <c r="J12" s="501" t="e">
        <f>+VLOOKUP(PPrioritarios[[#This Row],[Nombre de proyecto]],'[14]Registros que subsisten 6,400'!F:F,1,0)</f>
        <v>#N/A</v>
      </c>
      <c r="K12" s="501" t="s">
        <v>724</v>
      </c>
      <c r="L12" s="501" t="s">
        <v>825</v>
      </c>
      <c r="M12" s="501" t="s">
        <v>63</v>
      </c>
      <c r="N12" s="501" t="s">
        <v>1807</v>
      </c>
      <c r="O12" s="501">
        <v>250</v>
      </c>
      <c r="P12" s="501">
        <v>230</v>
      </c>
      <c r="Q12" s="501" t="s">
        <v>790</v>
      </c>
      <c r="R12" s="501" t="s">
        <v>826</v>
      </c>
      <c r="S12" s="501" t="s">
        <v>827</v>
      </c>
      <c r="T12" s="501" t="s">
        <v>759</v>
      </c>
      <c r="U12" s="501" t="s">
        <v>202</v>
      </c>
      <c r="V12" s="502" t="s">
        <v>762</v>
      </c>
      <c r="W12" s="502" t="s">
        <v>955</v>
      </c>
      <c r="X12" s="502" t="s">
        <v>3019</v>
      </c>
      <c r="Y12" s="501" t="s">
        <v>834</v>
      </c>
      <c r="Z12" s="502" t="s">
        <v>336</v>
      </c>
      <c r="AA12" s="502" t="s">
        <v>828</v>
      </c>
      <c r="AB12" s="501" t="s">
        <v>81</v>
      </c>
      <c r="AC12" s="502" t="s">
        <v>71</v>
      </c>
      <c r="AD12" s="501">
        <v>0</v>
      </c>
      <c r="AE12" s="501">
        <v>0</v>
      </c>
      <c r="AF12" s="502" t="s">
        <v>829</v>
      </c>
      <c r="AG12" s="502" t="s">
        <v>830</v>
      </c>
      <c r="AH12" s="501" t="s">
        <v>68</v>
      </c>
      <c r="AI12" s="501" t="s">
        <v>831</v>
      </c>
      <c r="AJ12" s="501" t="s">
        <v>202</v>
      </c>
      <c r="AK12" s="501" t="s">
        <v>202</v>
      </c>
      <c r="AL12" s="501" t="s">
        <v>202</v>
      </c>
      <c r="AM12" s="501" t="s">
        <v>202</v>
      </c>
      <c r="AN12" s="501" t="s">
        <v>336</v>
      </c>
      <c r="AO12" s="502" t="s">
        <v>832</v>
      </c>
      <c r="AP12" s="502" t="s">
        <v>336</v>
      </c>
      <c r="AQ12" s="502" t="s">
        <v>336</v>
      </c>
      <c r="AR12" s="502" t="s">
        <v>833</v>
      </c>
      <c r="AS12" s="502" t="s">
        <v>336</v>
      </c>
      <c r="AT12" s="502" t="s">
        <v>336</v>
      </c>
      <c r="AU12" s="503">
        <v>45291</v>
      </c>
      <c r="AV12" s="502" t="s">
        <v>336</v>
      </c>
      <c r="AW12" s="502" t="s">
        <v>759</v>
      </c>
      <c r="AX12" s="502" t="s">
        <v>336</v>
      </c>
      <c r="AY12" s="501" t="s">
        <v>202</v>
      </c>
      <c r="AZ12" s="501" t="s">
        <v>202</v>
      </c>
      <c r="BA12" s="501" t="s">
        <v>68</v>
      </c>
      <c r="BB12" s="501">
        <v>11</v>
      </c>
      <c r="BC12" s="501" t="s">
        <v>202</v>
      </c>
      <c r="BD12" s="504" t="s">
        <v>3025</v>
      </c>
    </row>
    <row r="13" spans="1:56" ht="27" customHeight="1">
      <c r="B13" s="500">
        <v>14</v>
      </c>
      <c r="C13" s="501">
        <v>0</v>
      </c>
      <c r="D13" s="501"/>
      <c r="E13" s="501">
        <f>+PPrioritarios[[#This Row],[Jerarquización multicriterio JIS 21 de abril]]</f>
        <v>26</v>
      </c>
      <c r="F13" s="501" t="s">
        <v>722</v>
      </c>
      <c r="G13" s="501" t="s">
        <v>353</v>
      </c>
      <c r="H13" s="501" t="s">
        <v>348</v>
      </c>
      <c r="I13" s="501" t="s">
        <v>835</v>
      </c>
      <c r="J13" s="501" t="e">
        <f>+VLOOKUP(PPrioritarios[[#This Row],[Nombre de proyecto]],'[14]Registros que subsisten 6,400'!F:F,1,0)</f>
        <v>#N/A</v>
      </c>
      <c r="K13" s="501" t="s">
        <v>724</v>
      </c>
      <c r="L13" s="501" t="s">
        <v>836</v>
      </c>
      <c r="M13" s="501" t="s">
        <v>63</v>
      </c>
      <c r="N13" s="501" t="s">
        <v>3018</v>
      </c>
      <c r="O13" s="501">
        <v>120</v>
      </c>
      <c r="P13" s="501">
        <v>115</v>
      </c>
      <c r="Q13" s="501" t="s">
        <v>65</v>
      </c>
      <c r="R13" s="501" t="s">
        <v>317</v>
      </c>
      <c r="S13" s="501" t="s">
        <v>837</v>
      </c>
      <c r="T13" s="501" t="s">
        <v>759</v>
      </c>
      <c r="U13" s="501" t="s">
        <v>202</v>
      </c>
      <c r="V13" s="502" t="s">
        <v>762</v>
      </c>
      <c r="W13" s="502" t="s">
        <v>955</v>
      </c>
      <c r="X13" s="502" t="s">
        <v>3019</v>
      </c>
      <c r="Y13" s="501" t="s">
        <v>351</v>
      </c>
      <c r="Z13" s="502" t="s">
        <v>336</v>
      </c>
      <c r="AA13" s="502" t="s">
        <v>357</v>
      </c>
      <c r="AB13" s="501" t="s">
        <v>191</v>
      </c>
      <c r="AC13" s="502" t="s">
        <v>204</v>
      </c>
      <c r="AD13" s="501">
        <v>0</v>
      </c>
      <c r="AE13" s="501">
        <v>0</v>
      </c>
      <c r="AF13" s="502" t="s">
        <v>838</v>
      </c>
      <c r="AG13" s="502" t="s">
        <v>839</v>
      </c>
      <c r="AH13" s="501" t="s">
        <v>797</v>
      </c>
      <c r="AI13" s="501" t="s">
        <v>182</v>
      </c>
      <c r="AJ13" s="501" t="s">
        <v>202</v>
      </c>
      <c r="AK13" s="501" t="s">
        <v>202</v>
      </c>
      <c r="AL13" s="501" t="s">
        <v>202</v>
      </c>
      <c r="AM13" s="501" t="s">
        <v>202</v>
      </c>
      <c r="AN13" s="501" t="s">
        <v>336</v>
      </c>
      <c r="AO13" s="502" t="s">
        <v>797</v>
      </c>
      <c r="AP13" s="502" t="s">
        <v>336</v>
      </c>
      <c r="AQ13" s="502" t="s">
        <v>336</v>
      </c>
      <c r="AR13" s="502" t="s">
        <v>840</v>
      </c>
      <c r="AS13" s="502" t="s">
        <v>336</v>
      </c>
      <c r="AT13" s="502" t="s">
        <v>336</v>
      </c>
      <c r="AU13" s="503">
        <v>44562</v>
      </c>
      <c r="AV13" s="502" t="s">
        <v>336</v>
      </c>
      <c r="AW13" s="502" t="s">
        <v>759</v>
      </c>
      <c r="AX13" s="502" t="s">
        <v>336</v>
      </c>
      <c r="AY13" s="501" t="s">
        <v>202</v>
      </c>
      <c r="AZ13" s="501" t="s">
        <v>202</v>
      </c>
      <c r="BA13" s="501" t="s">
        <v>68</v>
      </c>
      <c r="BB13" s="501">
        <v>35</v>
      </c>
      <c r="BC13" s="501" t="s">
        <v>68</v>
      </c>
      <c r="BD13" s="504">
        <v>26</v>
      </c>
    </row>
    <row r="14" spans="1:56" ht="27" customHeight="1">
      <c r="B14" s="500">
        <v>15</v>
      </c>
      <c r="C14" s="501">
        <v>0</v>
      </c>
      <c r="D14" s="501"/>
      <c r="E14" s="501">
        <f>+PPrioritarios[[#This Row],[Jerarquización multicriterio JIS 21 de abril]]</f>
        <v>12</v>
      </c>
      <c r="F14" s="501" t="s">
        <v>722</v>
      </c>
      <c r="G14" s="501" t="s">
        <v>205</v>
      </c>
      <c r="H14" s="501" t="s">
        <v>196</v>
      </c>
      <c r="I14" s="501" t="s">
        <v>841</v>
      </c>
      <c r="J14" s="501" t="e">
        <f>+VLOOKUP(PPrioritarios[[#This Row],[Nombre de proyecto]],'[14]Registros que subsisten 6,400'!F:F,1,0)</f>
        <v>#N/A</v>
      </c>
      <c r="K14" s="501" t="s">
        <v>724</v>
      </c>
      <c r="L14" s="501" t="s">
        <v>842</v>
      </c>
      <c r="M14" s="501" t="s">
        <v>63</v>
      </c>
      <c r="N14" s="501" t="s">
        <v>1807</v>
      </c>
      <c r="O14" s="501">
        <v>116</v>
      </c>
      <c r="P14" s="501">
        <v>138</v>
      </c>
      <c r="Q14" s="501" t="s">
        <v>65</v>
      </c>
      <c r="R14" s="501" t="s">
        <v>66</v>
      </c>
      <c r="S14" s="501" t="s">
        <v>336</v>
      </c>
      <c r="T14" s="501" t="s">
        <v>759</v>
      </c>
      <c r="U14" s="501" t="s">
        <v>202</v>
      </c>
      <c r="V14" s="502" t="s">
        <v>762</v>
      </c>
      <c r="W14" s="502" t="s">
        <v>955</v>
      </c>
      <c r="X14" s="502" t="s">
        <v>3019</v>
      </c>
      <c r="Y14" s="501" t="s">
        <v>200</v>
      </c>
      <c r="Z14" s="502" t="s">
        <v>336</v>
      </c>
      <c r="AA14" s="502" t="s">
        <v>209</v>
      </c>
      <c r="AB14" s="501" t="s">
        <v>81</v>
      </c>
      <c r="AC14" s="502" t="s">
        <v>204</v>
      </c>
      <c r="AD14" s="501">
        <v>0</v>
      </c>
      <c r="AE14" s="501">
        <v>0</v>
      </c>
      <c r="AF14" s="502" t="s">
        <v>843</v>
      </c>
      <c r="AG14" s="502" t="s">
        <v>336</v>
      </c>
      <c r="AH14" s="501" t="s">
        <v>68</v>
      </c>
      <c r="AI14" s="501" t="s">
        <v>658</v>
      </c>
      <c r="AJ14" s="501" t="s">
        <v>202</v>
      </c>
      <c r="AK14" s="501" t="s">
        <v>202</v>
      </c>
      <c r="AL14" s="501" t="s">
        <v>202</v>
      </c>
      <c r="AM14" s="501" t="s">
        <v>202</v>
      </c>
      <c r="AN14" s="501" t="s">
        <v>336</v>
      </c>
      <c r="AO14" s="502" t="s">
        <v>843</v>
      </c>
      <c r="AP14" s="502" t="s">
        <v>68</v>
      </c>
      <c r="AQ14" s="502" t="s">
        <v>336</v>
      </c>
      <c r="AR14" s="502" t="s">
        <v>336</v>
      </c>
      <c r="AS14" s="502" t="s">
        <v>336</v>
      </c>
      <c r="AT14" s="502" t="s">
        <v>336</v>
      </c>
      <c r="AU14" s="503">
        <v>44911</v>
      </c>
      <c r="AV14" s="502" t="s">
        <v>336</v>
      </c>
      <c r="AW14" s="502" t="s">
        <v>759</v>
      </c>
      <c r="AX14" s="502" t="s">
        <v>336</v>
      </c>
      <c r="AY14" s="501" t="s">
        <v>202</v>
      </c>
      <c r="AZ14" s="501" t="s">
        <v>202</v>
      </c>
      <c r="BA14" s="501" t="s">
        <v>68</v>
      </c>
      <c r="BB14" s="501">
        <v>40</v>
      </c>
      <c r="BC14" s="501" t="s">
        <v>68</v>
      </c>
      <c r="BD14" s="504">
        <v>12</v>
      </c>
    </row>
    <row r="15" spans="1:56" ht="27" customHeight="1">
      <c r="B15" s="500">
        <v>16</v>
      </c>
      <c r="C15" s="501">
        <v>0</v>
      </c>
      <c r="D15" s="501"/>
      <c r="E15" s="501">
        <f>+PPrioritarios[[#This Row],[Jerarquización multicriterio JIS 21 de abril]]</f>
        <v>22</v>
      </c>
      <c r="F15" s="501" t="s">
        <v>722</v>
      </c>
      <c r="G15" s="501" t="s">
        <v>318</v>
      </c>
      <c r="H15" s="501" t="s">
        <v>316</v>
      </c>
      <c r="I15" s="501" t="s">
        <v>841</v>
      </c>
      <c r="J15" s="501" t="e">
        <f>+VLOOKUP(PPrioritarios[[#This Row],[Nombre de proyecto]],'[14]Registros que subsisten 6,400'!F:F,1,0)</f>
        <v>#N/A</v>
      </c>
      <c r="K15" s="501" t="s">
        <v>724</v>
      </c>
      <c r="L15" s="501" t="s">
        <v>836</v>
      </c>
      <c r="M15" s="501" t="s">
        <v>63</v>
      </c>
      <c r="N15" s="501" t="s">
        <v>1807</v>
      </c>
      <c r="O15" s="501">
        <v>76</v>
      </c>
      <c r="P15" s="501">
        <v>115</v>
      </c>
      <c r="Q15" s="501" t="s">
        <v>65</v>
      </c>
      <c r="R15" s="501" t="s">
        <v>317</v>
      </c>
      <c r="S15" s="501" t="s">
        <v>336</v>
      </c>
      <c r="T15" s="501" t="s">
        <v>759</v>
      </c>
      <c r="U15" s="501" t="s">
        <v>202</v>
      </c>
      <c r="V15" s="502" t="s">
        <v>762</v>
      </c>
      <c r="W15" s="502" t="s">
        <v>955</v>
      </c>
      <c r="X15" s="502" t="s">
        <v>3019</v>
      </c>
      <c r="Y15" s="501" t="s">
        <v>201</v>
      </c>
      <c r="Z15" s="502" t="s">
        <v>336</v>
      </c>
      <c r="AA15" s="502" t="s">
        <v>209</v>
      </c>
      <c r="AB15" s="501" t="s">
        <v>81</v>
      </c>
      <c r="AC15" s="502" t="s">
        <v>204</v>
      </c>
      <c r="AD15" s="501">
        <v>0</v>
      </c>
      <c r="AE15" s="501">
        <v>0</v>
      </c>
      <c r="AF15" s="502" t="s">
        <v>844</v>
      </c>
      <c r="AG15" s="502" t="s">
        <v>336</v>
      </c>
      <c r="AH15" s="501" t="s">
        <v>68</v>
      </c>
      <c r="AI15" s="501" t="s">
        <v>658</v>
      </c>
      <c r="AJ15" s="501" t="s">
        <v>202</v>
      </c>
      <c r="AK15" s="501" t="s">
        <v>202</v>
      </c>
      <c r="AL15" s="501" t="s">
        <v>202</v>
      </c>
      <c r="AM15" s="501" t="s">
        <v>202</v>
      </c>
      <c r="AN15" s="501" t="s">
        <v>336</v>
      </c>
      <c r="AO15" s="502" t="s">
        <v>844</v>
      </c>
      <c r="AP15" s="502" t="s">
        <v>336</v>
      </c>
      <c r="AQ15" s="502" t="s">
        <v>336</v>
      </c>
      <c r="AR15" s="502" t="s">
        <v>336</v>
      </c>
      <c r="AS15" s="502" t="s">
        <v>336</v>
      </c>
      <c r="AT15" s="502" t="s">
        <v>336</v>
      </c>
      <c r="AU15" s="503">
        <v>44911</v>
      </c>
      <c r="AV15" s="502" t="s">
        <v>336</v>
      </c>
      <c r="AW15" s="502" t="s">
        <v>759</v>
      </c>
      <c r="AX15" s="502" t="s">
        <v>336</v>
      </c>
      <c r="AY15" s="501" t="s">
        <v>202</v>
      </c>
      <c r="AZ15" s="501" t="s">
        <v>202</v>
      </c>
      <c r="BA15" s="501" t="s">
        <v>68</v>
      </c>
      <c r="BB15" s="501">
        <v>69</v>
      </c>
      <c r="BC15" s="501" t="s">
        <v>68</v>
      </c>
      <c r="BD15" s="504">
        <v>22</v>
      </c>
    </row>
    <row r="16" spans="1:56" ht="27" customHeight="1">
      <c r="B16" s="500">
        <v>17</v>
      </c>
      <c r="C16" s="501">
        <v>0</v>
      </c>
      <c r="D16" s="501"/>
      <c r="E16" s="501">
        <f>+PPrioritarios[[#This Row],[Jerarquización multicriterio JIS 21 de abril]]</f>
        <v>9</v>
      </c>
      <c r="F16" s="501" t="s">
        <v>722</v>
      </c>
      <c r="G16" s="501" t="s">
        <v>172</v>
      </c>
      <c r="H16" s="501" t="s">
        <v>164</v>
      </c>
      <c r="I16" s="501" t="s">
        <v>845</v>
      </c>
      <c r="J16" s="501" t="e">
        <f>+VLOOKUP(PPrioritarios[[#This Row],[Nombre de proyecto]],'[14]Registros que subsisten 6,400'!F:F,1,0)</f>
        <v>#N/A</v>
      </c>
      <c r="K16" s="501" t="s">
        <v>724</v>
      </c>
      <c r="L16" s="501" t="s">
        <v>846</v>
      </c>
      <c r="M16" s="501" t="s">
        <v>63</v>
      </c>
      <c r="N16" s="501" t="s">
        <v>1807</v>
      </c>
      <c r="O16" s="501">
        <v>131</v>
      </c>
      <c r="P16" s="501">
        <v>138</v>
      </c>
      <c r="Q16" s="501" t="s">
        <v>65</v>
      </c>
      <c r="R16" s="501" t="s">
        <v>847</v>
      </c>
      <c r="S16" s="501" t="s">
        <v>848</v>
      </c>
      <c r="T16" s="501" t="s">
        <v>759</v>
      </c>
      <c r="U16" s="501" t="s">
        <v>202</v>
      </c>
      <c r="V16" s="502" t="s">
        <v>762</v>
      </c>
      <c r="W16" s="502" t="s">
        <v>955</v>
      </c>
      <c r="X16" s="502" t="s">
        <v>3019</v>
      </c>
      <c r="Y16" s="501" t="s">
        <v>170</v>
      </c>
      <c r="Z16" s="502" t="s">
        <v>336</v>
      </c>
      <c r="AA16" s="502" t="s">
        <v>177</v>
      </c>
      <c r="AB16" s="501" t="s">
        <v>81</v>
      </c>
      <c r="AC16" s="502" t="s">
        <v>158</v>
      </c>
      <c r="AD16" s="501">
        <v>0</v>
      </c>
      <c r="AE16" s="501">
        <v>0</v>
      </c>
      <c r="AF16" s="502" t="s">
        <v>849</v>
      </c>
      <c r="AG16" s="502" t="s">
        <v>850</v>
      </c>
      <c r="AH16" s="501" t="s">
        <v>68</v>
      </c>
      <c r="AI16" s="501" t="s">
        <v>182</v>
      </c>
      <c r="AJ16" s="501" t="s">
        <v>202</v>
      </c>
      <c r="AK16" s="501" t="s">
        <v>202</v>
      </c>
      <c r="AL16" s="501" t="s">
        <v>202</v>
      </c>
      <c r="AM16" s="501" t="s">
        <v>202</v>
      </c>
      <c r="AN16" s="501" t="s">
        <v>336</v>
      </c>
      <c r="AO16" s="502" t="s">
        <v>849</v>
      </c>
      <c r="AP16" s="502" t="s">
        <v>68</v>
      </c>
      <c r="AQ16" s="502" t="s">
        <v>336</v>
      </c>
      <c r="AR16" s="502" t="s">
        <v>840</v>
      </c>
      <c r="AS16" s="502" t="s">
        <v>336</v>
      </c>
      <c r="AT16" s="502" t="s">
        <v>336</v>
      </c>
      <c r="AU16" s="503">
        <v>45344</v>
      </c>
      <c r="AV16" s="502" t="s">
        <v>336</v>
      </c>
      <c r="AW16" s="502" t="s">
        <v>759</v>
      </c>
      <c r="AX16" s="502" t="s">
        <v>336</v>
      </c>
      <c r="AY16" s="501" t="s">
        <v>202</v>
      </c>
      <c r="AZ16" s="501" t="s">
        <v>202</v>
      </c>
      <c r="BA16" s="501" t="s">
        <v>68</v>
      </c>
      <c r="BB16" s="501">
        <v>62</v>
      </c>
      <c r="BC16" s="501" t="s">
        <v>68</v>
      </c>
      <c r="BD16" s="504">
        <v>9</v>
      </c>
    </row>
    <row r="17" spans="2:56" ht="27" customHeight="1">
      <c r="B17" s="500">
        <v>18</v>
      </c>
      <c r="C17" s="501">
        <v>0</v>
      </c>
      <c r="D17" s="501"/>
      <c r="E17" s="501">
        <f>+PPrioritarios[[#This Row],[Jerarquización multicriterio JIS 21 de abril]]</f>
        <v>6</v>
      </c>
      <c r="F17" s="501" t="s">
        <v>722</v>
      </c>
      <c r="G17" s="501" t="s">
        <v>851</v>
      </c>
      <c r="H17" s="501" t="s">
        <v>852</v>
      </c>
      <c r="I17" s="501" t="s">
        <v>853</v>
      </c>
      <c r="J17" s="501" t="e">
        <f>+VLOOKUP(PPrioritarios[[#This Row],[Nombre de proyecto]],'[14]Registros que subsisten 6,400'!F:F,1,0)</f>
        <v>#N/A</v>
      </c>
      <c r="K17" s="501" t="s">
        <v>724</v>
      </c>
      <c r="L17" s="501" t="s">
        <v>836</v>
      </c>
      <c r="M17" s="501" t="s">
        <v>63</v>
      </c>
      <c r="N17" s="501" t="s">
        <v>1807</v>
      </c>
      <c r="O17" s="501">
        <v>510</v>
      </c>
      <c r="P17" s="501">
        <v>400</v>
      </c>
      <c r="Q17" s="501" t="s">
        <v>65</v>
      </c>
      <c r="R17" s="501" t="s">
        <v>854</v>
      </c>
      <c r="S17" s="501" t="s">
        <v>855</v>
      </c>
      <c r="T17" s="501" t="s">
        <v>734</v>
      </c>
      <c r="U17" s="501" t="s">
        <v>68</v>
      </c>
      <c r="V17" s="502" t="s">
        <v>3026</v>
      </c>
      <c r="W17" s="502" t="s">
        <v>728</v>
      </c>
      <c r="X17" s="502" t="s">
        <v>3027</v>
      </c>
      <c r="Y17" s="501" t="s">
        <v>863</v>
      </c>
      <c r="Z17" s="502" t="s">
        <v>3028</v>
      </c>
      <c r="AA17" s="502" t="s">
        <v>858</v>
      </c>
      <c r="AB17" s="501" t="s">
        <v>81</v>
      </c>
      <c r="AC17" s="502" t="s">
        <v>71</v>
      </c>
      <c r="AD17" s="501" t="s">
        <v>859</v>
      </c>
      <c r="AE17" s="501">
        <v>280</v>
      </c>
      <c r="AF17" s="502" t="s">
        <v>860</v>
      </c>
      <c r="AG17" s="502" t="s">
        <v>861</v>
      </c>
      <c r="AH17" s="501" t="s">
        <v>68</v>
      </c>
      <c r="AI17" s="501" t="s">
        <v>69</v>
      </c>
      <c r="AJ17" s="501" t="s">
        <v>202</v>
      </c>
      <c r="AK17" s="501" t="s">
        <v>202</v>
      </c>
      <c r="AL17" s="501" t="s">
        <v>202</v>
      </c>
      <c r="AM17" s="501" t="s">
        <v>202</v>
      </c>
      <c r="AN17" s="501" t="s">
        <v>336</v>
      </c>
      <c r="AO17" s="502" t="s">
        <v>860</v>
      </c>
      <c r="AP17" s="502" t="s">
        <v>336</v>
      </c>
      <c r="AQ17" s="502" t="s">
        <v>336</v>
      </c>
      <c r="AR17" s="502" t="s">
        <v>840</v>
      </c>
      <c r="AS17" s="502" t="s">
        <v>336</v>
      </c>
      <c r="AT17" s="502" t="s">
        <v>336</v>
      </c>
      <c r="AU17" s="503">
        <v>45292</v>
      </c>
      <c r="AV17" s="502" t="s">
        <v>336</v>
      </c>
      <c r="AW17" s="502" t="s">
        <v>734</v>
      </c>
      <c r="AX17" s="502" t="s">
        <v>735</v>
      </c>
      <c r="AY17" s="501" t="s">
        <v>202</v>
      </c>
      <c r="AZ17" s="501" t="s">
        <v>202</v>
      </c>
      <c r="BA17" s="501" t="s">
        <v>68</v>
      </c>
      <c r="BB17" s="501">
        <v>1</v>
      </c>
      <c r="BC17" s="501" t="s">
        <v>68</v>
      </c>
      <c r="BD17" s="504">
        <v>6</v>
      </c>
    </row>
    <row r="18" spans="2:56" ht="27" customHeight="1">
      <c r="B18" s="500">
        <v>19</v>
      </c>
      <c r="C18" s="501">
        <v>0</v>
      </c>
      <c r="D18" s="501"/>
      <c r="E18" s="501">
        <f>+PPrioritarios[[#This Row],[Jerarquización multicriterio JIS 21 de abril]]</f>
        <v>33</v>
      </c>
      <c r="F18" s="501" t="s">
        <v>722</v>
      </c>
      <c r="G18" s="501" t="s">
        <v>417</v>
      </c>
      <c r="H18" s="501" t="s">
        <v>412</v>
      </c>
      <c r="I18" s="501" t="s">
        <v>864</v>
      </c>
      <c r="J18" s="501" t="e">
        <f>+VLOOKUP(PPrioritarios[[#This Row],[Nombre de proyecto]],'[14]Registros que subsisten 6,400'!F:F,1,0)</f>
        <v>#N/A</v>
      </c>
      <c r="K18" s="501" t="s">
        <v>736</v>
      </c>
      <c r="L18" s="501" t="s">
        <v>737</v>
      </c>
      <c r="M18" s="501" t="s">
        <v>224</v>
      </c>
      <c r="N18" s="501" t="s">
        <v>3016</v>
      </c>
      <c r="O18" s="501">
        <v>80</v>
      </c>
      <c r="P18" s="501">
        <v>115</v>
      </c>
      <c r="Q18" s="501" t="s">
        <v>86</v>
      </c>
      <c r="R18" s="501" t="s">
        <v>87</v>
      </c>
      <c r="S18" s="501" t="s">
        <v>865</v>
      </c>
      <c r="T18" s="501" t="s">
        <v>759</v>
      </c>
      <c r="U18" s="501" t="s">
        <v>202</v>
      </c>
      <c r="V18" s="502" t="s">
        <v>762</v>
      </c>
      <c r="W18" s="502" t="s">
        <v>76</v>
      </c>
      <c r="X18" s="502" t="s">
        <v>3029</v>
      </c>
      <c r="Y18" s="501" t="s">
        <v>415</v>
      </c>
      <c r="Z18" s="502" t="s">
        <v>870</v>
      </c>
      <c r="AA18" s="502" t="s">
        <v>419</v>
      </c>
      <c r="AB18" s="501" t="s">
        <v>191</v>
      </c>
      <c r="AC18" s="502" t="s">
        <v>204</v>
      </c>
      <c r="AD18" s="501">
        <v>212.89</v>
      </c>
      <c r="AE18" s="501">
        <v>87.915000000000006</v>
      </c>
      <c r="AF18" s="502" t="s">
        <v>868</v>
      </c>
      <c r="AG18" s="502" t="s">
        <v>869</v>
      </c>
      <c r="AH18" s="501" t="s">
        <v>68</v>
      </c>
      <c r="AI18" s="501" t="s">
        <v>69</v>
      </c>
      <c r="AJ18" s="501" t="s">
        <v>202</v>
      </c>
      <c r="AK18" s="501" t="s">
        <v>202</v>
      </c>
      <c r="AL18" s="501" t="s">
        <v>202</v>
      </c>
      <c r="AM18" s="501" t="s">
        <v>202</v>
      </c>
      <c r="AN18" s="501" t="s">
        <v>336</v>
      </c>
      <c r="AO18" s="502" t="s">
        <v>336</v>
      </c>
      <c r="AP18" s="502" t="s">
        <v>68</v>
      </c>
      <c r="AQ18" s="502">
        <v>166600250.61000001</v>
      </c>
      <c r="AR18" s="502">
        <v>0</v>
      </c>
      <c r="AS18" s="502" t="s">
        <v>202</v>
      </c>
      <c r="AT18" s="502" t="s">
        <v>336</v>
      </c>
      <c r="AU18" s="503">
        <v>46025</v>
      </c>
      <c r="AV18" s="502" t="s">
        <v>336</v>
      </c>
      <c r="AW18" s="502" t="s">
        <v>336</v>
      </c>
      <c r="AX18" s="502" t="s">
        <v>871</v>
      </c>
      <c r="AY18" s="501" t="s">
        <v>202</v>
      </c>
      <c r="AZ18" s="501" t="s">
        <v>202</v>
      </c>
      <c r="BA18" s="501" t="s">
        <v>68</v>
      </c>
      <c r="BB18" s="501">
        <v>63</v>
      </c>
      <c r="BC18" s="501" t="s">
        <v>68</v>
      </c>
      <c r="BD18" s="504">
        <v>33</v>
      </c>
    </row>
    <row r="19" spans="2:56" ht="27" customHeight="1">
      <c r="B19" s="500">
        <v>20</v>
      </c>
      <c r="C19" s="501">
        <v>0</v>
      </c>
      <c r="D19" s="501"/>
      <c r="E19" s="501">
        <f>+PPrioritarios[[#This Row],[Jerarquización multicriterio JIS 21 de abril]]</f>
        <v>14</v>
      </c>
      <c r="F19" s="501" t="s">
        <v>722</v>
      </c>
      <c r="G19" s="501" t="s">
        <v>231</v>
      </c>
      <c r="H19" s="501" t="s">
        <v>872</v>
      </c>
      <c r="I19" s="501" t="s">
        <v>873</v>
      </c>
      <c r="J19" s="501" t="s">
        <v>222</v>
      </c>
      <c r="K19" s="501" t="s">
        <v>736</v>
      </c>
      <c r="L19" s="501" t="s">
        <v>874</v>
      </c>
      <c r="M19" s="501" t="s">
        <v>224</v>
      </c>
      <c r="N19" s="501" t="s">
        <v>3016</v>
      </c>
      <c r="O19" s="501">
        <v>300</v>
      </c>
      <c r="P19" s="501">
        <v>400</v>
      </c>
      <c r="Q19" s="501" t="s">
        <v>86</v>
      </c>
      <c r="R19" s="501" t="s">
        <v>225</v>
      </c>
      <c r="S19" s="501" t="s">
        <v>875</v>
      </c>
      <c r="T19" s="501" t="s">
        <v>759</v>
      </c>
      <c r="U19" s="501" t="s">
        <v>68</v>
      </c>
      <c r="V19" s="502" t="s">
        <v>3030</v>
      </c>
      <c r="W19" s="502" t="s">
        <v>728</v>
      </c>
      <c r="X19" s="502" t="s">
        <v>3031</v>
      </c>
      <c r="Y19" s="501" t="s">
        <v>229</v>
      </c>
      <c r="Z19" s="502" t="s">
        <v>879</v>
      </c>
      <c r="AA19" s="502" t="s">
        <v>237</v>
      </c>
      <c r="AB19" s="501" t="s">
        <v>191</v>
      </c>
      <c r="AC19" s="502" t="s">
        <v>204</v>
      </c>
      <c r="AD19" s="501">
        <v>935585</v>
      </c>
      <c r="AE19" s="501">
        <v>308.22000000000003</v>
      </c>
      <c r="AF19" s="502" t="s">
        <v>877</v>
      </c>
      <c r="AG19" s="502" t="s">
        <v>878</v>
      </c>
      <c r="AH19" s="501" t="s">
        <v>68</v>
      </c>
      <c r="AI19" s="501" t="s">
        <v>69</v>
      </c>
      <c r="AJ19" s="501" t="s">
        <v>202</v>
      </c>
      <c r="AK19" s="501" t="s">
        <v>202</v>
      </c>
      <c r="AL19" s="501" t="s">
        <v>202</v>
      </c>
      <c r="AM19" s="501" t="s">
        <v>202</v>
      </c>
      <c r="AN19" s="501" t="s">
        <v>336</v>
      </c>
      <c r="AO19" s="502" t="s">
        <v>336</v>
      </c>
      <c r="AP19" s="502" t="s">
        <v>68</v>
      </c>
      <c r="AQ19" s="502">
        <v>113899024.77</v>
      </c>
      <c r="AR19" s="502">
        <v>0</v>
      </c>
      <c r="AS19" s="502" t="s">
        <v>202</v>
      </c>
      <c r="AT19" s="502" t="s">
        <v>336</v>
      </c>
      <c r="AU19" s="503">
        <v>46934</v>
      </c>
      <c r="AV19" s="502" t="s">
        <v>336</v>
      </c>
      <c r="AW19" s="502" t="s">
        <v>336</v>
      </c>
      <c r="AX19" s="502" t="s">
        <v>735</v>
      </c>
      <c r="AY19" s="501" t="s">
        <v>202</v>
      </c>
      <c r="AZ19" s="501" t="s">
        <v>202</v>
      </c>
      <c r="BA19" s="501" t="s">
        <v>68</v>
      </c>
      <c r="BB19" s="501">
        <v>5</v>
      </c>
      <c r="BC19" s="501" t="s">
        <v>68</v>
      </c>
      <c r="BD19" s="504">
        <v>14</v>
      </c>
    </row>
    <row r="20" spans="2:56" ht="27" customHeight="1">
      <c r="B20" s="500">
        <v>21</v>
      </c>
      <c r="C20" s="501">
        <v>0</v>
      </c>
      <c r="D20" s="501" t="s">
        <v>3032</v>
      </c>
      <c r="E20" s="501" t="str">
        <f>+PPrioritarios[[#This Row],[Jerarquización multicriterio JIS 21 de abril]]</f>
        <v>Sin jerarquizar</v>
      </c>
      <c r="F20" s="501" t="s">
        <v>722</v>
      </c>
      <c r="G20" s="501" t="s">
        <v>336</v>
      </c>
      <c r="H20" s="501" t="s">
        <v>880</v>
      </c>
      <c r="I20" s="501" t="s">
        <v>881</v>
      </c>
      <c r="J20" s="501" t="e">
        <f>+VLOOKUP(PPrioritarios[[#This Row],[Nombre de proyecto]],'[14]Registros que subsisten 6,400'!F:F,1,0)</f>
        <v>#N/A</v>
      </c>
      <c r="K20" s="501" t="s">
        <v>736</v>
      </c>
      <c r="L20" s="501" t="s">
        <v>874</v>
      </c>
      <c r="M20" s="501" t="s">
        <v>224</v>
      </c>
      <c r="N20" s="501" t="s">
        <v>336</v>
      </c>
      <c r="O20" s="501">
        <v>300</v>
      </c>
      <c r="P20" s="501" t="s">
        <v>336</v>
      </c>
      <c r="Q20" s="501" t="s">
        <v>86</v>
      </c>
      <c r="R20" s="501" t="s">
        <v>225</v>
      </c>
      <c r="S20" s="501" t="s">
        <v>875</v>
      </c>
      <c r="T20" s="501" t="s">
        <v>734</v>
      </c>
      <c r="U20" s="501" t="s">
        <v>68</v>
      </c>
      <c r="V20" s="502" t="s">
        <v>3030</v>
      </c>
      <c r="W20" s="502" t="s">
        <v>728</v>
      </c>
      <c r="X20" s="502" t="s">
        <v>3033</v>
      </c>
      <c r="Y20" s="501" t="s">
        <v>229</v>
      </c>
      <c r="Z20" s="502" t="s">
        <v>879</v>
      </c>
      <c r="AA20" s="502" t="s">
        <v>882</v>
      </c>
      <c r="AB20" s="501" t="s">
        <v>191</v>
      </c>
      <c r="AC20" s="502" t="s">
        <v>158</v>
      </c>
      <c r="AD20" s="501">
        <v>935585</v>
      </c>
      <c r="AE20" s="501">
        <v>308.22000000000003</v>
      </c>
      <c r="AF20" s="502"/>
      <c r="AG20" s="502" t="s">
        <v>336</v>
      </c>
      <c r="AH20" s="501" t="s">
        <v>336</v>
      </c>
      <c r="AI20" s="501" t="s">
        <v>336</v>
      </c>
      <c r="AJ20" s="501" t="s">
        <v>202</v>
      </c>
      <c r="AK20" s="501" t="s">
        <v>202</v>
      </c>
      <c r="AL20" s="501" t="s">
        <v>202</v>
      </c>
      <c r="AM20" s="501" t="s">
        <v>336</v>
      </c>
      <c r="AN20" s="501" t="s">
        <v>336</v>
      </c>
      <c r="AO20" s="502" t="s">
        <v>336</v>
      </c>
      <c r="AP20" s="502" t="s">
        <v>336</v>
      </c>
      <c r="AQ20" s="502" t="s">
        <v>336</v>
      </c>
      <c r="AR20" s="502" t="s">
        <v>336</v>
      </c>
      <c r="AS20" s="502" t="s">
        <v>336</v>
      </c>
      <c r="AT20" s="502" t="s">
        <v>336</v>
      </c>
      <c r="AU20" s="502" t="s">
        <v>336</v>
      </c>
      <c r="AV20" s="502" t="s">
        <v>336</v>
      </c>
      <c r="AW20" s="502" t="s">
        <v>734</v>
      </c>
      <c r="AX20" s="502" t="s">
        <v>735</v>
      </c>
      <c r="AY20" s="501" t="s">
        <v>202</v>
      </c>
      <c r="AZ20" s="501" t="s">
        <v>202</v>
      </c>
      <c r="BA20" s="501" t="s">
        <v>202</v>
      </c>
      <c r="BB20" s="501" t="s">
        <v>3025</v>
      </c>
      <c r="BC20" s="501" t="s">
        <v>202</v>
      </c>
      <c r="BD20" s="504" t="s">
        <v>3025</v>
      </c>
    </row>
    <row r="21" spans="2:56" ht="27" customHeight="1">
      <c r="B21" s="500">
        <v>22</v>
      </c>
      <c r="C21" s="501">
        <v>0</v>
      </c>
      <c r="D21" s="501"/>
      <c r="E21" s="501">
        <f>+PPrioritarios[[#This Row],[Jerarquización multicriterio JIS 21 de abril]]</f>
        <v>68</v>
      </c>
      <c r="F21" s="501" t="s">
        <v>722</v>
      </c>
      <c r="G21" s="501" t="s">
        <v>883</v>
      </c>
      <c r="H21" s="501" t="s">
        <v>884</v>
      </c>
      <c r="I21" s="501" t="s">
        <v>885</v>
      </c>
      <c r="J21" s="501" t="e">
        <f>+VLOOKUP(PPrioritarios[[#This Row],[Nombre de proyecto]],'[14]Registros que subsisten 6,400'!F:F,1,0)</f>
        <v>#N/A</v>
      </c>
      <c r="K21" s="501" t="s">
        <v>736</v>
      </c>
      <c r="L21" s="501" t="s">
        <v>782</v>
      </c>
      <c r="M21" s="501" t="s">
        <v>224</v>
      </c>
      <c r="N21" s="501" t="s">
        <v>3016</v>
      </c>
      <c r="O21" s="501">
        <v>71</v>
      </c>
      <c r="P21" s="501">
        <v>115</v>
      </c>
      <c r="Q21" s="501" t="s">
        <v>136</v>
      </c>
      <c r="R21" s="501" t="s">
        <v>886</v>
      </c>
      <c r="S21" s="501" t="s">
        <v>336</v>
      </c>
      <c r="T21" s="501" t="s">
        <v>759</v>
      </c>
      <c r="U21" s="501" t="s">
        <v>202</v>
      </c>
      <c r="V21" s="502" t="s">
        <v>762</v>
      </c>
      <c r="W21" s="502" t="s">
        <v>955</v>
      </c>
      <c r="X21" s="502" t="s">
        <v>3019</v>
      </c>
      <c r="Y21" s="501" t="s">
        <v>891</v>
      </c>
      <c r="Z21" s="502" t="s">
        <v>336</v>
      </c>
      <c r="AA21" s="502" t="s">
        <v>887</v>
      </c>
      <c r="AB21" s="501" t="s">
        <v>147</v>
      </c>
      <c r="AC21" s="502" t="s">
        <v>158</v>
      </c>
      <c r="AD21" s="501">
        <v>0</v>
      </c>
      <c r="AE21" s="501">
        <v>0</v>
      </c>
      <c r="AF21" s="502" t="s">
        <v>888</v>
      </c>
      <c r="AG21" s="502" t="s">
        <v>889</v>
      </c>
      <c r="AH21" s="501" t="s">
        <v>68</v>
      </c>
      <c r="AI21" s="501" t="s">
        <v>3034</v>
      </c>
      <c r="AJ21" s="501" t="s">
        <v>202</v>
      </c>
      <c r="AK21" s="501" t="s">
        <v>202</v>
      </c>
      <c r="AL21" s="501" t="s">
        <v>68</v>
      </c>
      <c r="AM21" s="501" t="s">
        <v>202</v>
      </c>
      <c r="AN21" s="501" t="s">
        <v>336</v>
      </c>
      <c r="AO21" s="502" t="s">
        <v>336</v>
      </c>
      <c r="AP21" s="502" t="s">
        <v>68</v>
      </c>
      <c r="AQ21" s="502">
        <v>52970940.640000001</v>
      </c>
      <c r="AR21" s="502">
        <v>0</v>
      </c>
      <c r="AS21" s="502" t="s">
        <v>202</v>
      </c>
      <c r="AT21" s="502" t="s">
        <v>336</v>
      </c>
      <c r="AU21" s="503">
        <v>44681</v>
      </c>
      <c r="AV21" s="502" t="s">
        <v>336</v>
      </c>
      <c r="AW21" s="502" t="s">
        <v>336</v>
      </c>
      <c r="AX21" s="502" t="s">
        <v>336</v>
      </c>
      <c r="AY21" s="501" t="s">
        <v>202</v>
      </c>
      <c r="AZ21" s="501" t="s">
        <v>202</v>
      </c>
      <c r="BA21" s="501" t="s">
        <v>68</v>
      </c>
      <c r="BB21" s="501">
        <v>71</v>
      </c>
      <c r="BC21" s="501" t="s">
        <v>68</v>
      </c>
      <c r="BD21" s="504">
        <v>68</v>
      </c>
    </row>
    <row r="22" spans="2:56" ht="27" customHeight="1">
      <c r="B22" s="500">
        <v>23</v>
      </c>
      <c r="C22" s="501">
        <v>0</v>
      </c>
      <c r="D22" s="501"/>
      <c r="E22" s="501">
        <f>+PPrioritarios[[#This Row],[Jerarquización multicriterio JIS 21 de abril]]</f>
        <v>54</v>
      </c>
      <c r="F22" s="501" t="s">
        <v>722</v>
      </c>
      <c r="G22" s="501" t="s">
        <v>588</v>
      </c>
      <c r="H22" s="501" t="s">
        <v>584</v>
      </c>
      <c r="I22" s="501" t="s">
        <v>892</v>
      </c>
      <c r="J22" s="501" t="e">
        <f>+VLOOKUP(PPrioritarios[[#This Row],[Nombre de proyecto]],'[14]Registros que subsisten 6,400'!F:F,1,0)</f>
        <v>#N/A</v>
      </c>
      <c r="K22" s="501" t="s">
        <v>745</v>
      </c>
      <c r="L22" s="501" t="s">
        <v>893</v>
      </c>
      <c r="M22" s="501" t="s">
        <v>224</v>
      </c>
      <c r="N22" s="501" t="s">
        <v>1807</v>
      </c>
      <c r="O22" s="501">
        <v>90</v>
      </c>
      <c r="P22" s="501">
        <v>115</v>
      </c>
      <c r="Q22" s="501" t="s">
        <v>383</v>
      </c>
      <c r="R22" s="501" t="s">
        <v>546</v>
      </c>
      <c r="S22" s="501" t="s">
        <v>894</v>
      </c>
      <c r="T22" s="501" t="s">
        <v>759</v>
      </c>
      <c r="U22" s="501" t="s">
        <v>202</v>
      </c>
      <c r="V22" s="502" t="s">
        <v>762</v>
      </c>
      <c r="W22" s="502" t="s">
        <v>955</v>
      </c>
      <c r="X22" s="502" t="s">
        <v>3019</v>
      </c>
      <c r="Y22" s="501" t="s">
        <v>502</v>
      </c>
      <c r="Z22" s="502" t="s">
        <v>336</v>
      </c>
      <c r="AA22" s="502" t="s">
        <v>589</v>
      </c>
      <c r="AB22" s="501" t="s">
        <v>81</v>
      </c>
      <c r="AC22" s="502" t="s">
        <v>158</v>
      </c>
      <c r="AD22" s="501">
        <v>0</v>
      </c>
      <c r="AE22" s="501">
        <v>0</v>
      </c>
      <c r="AF22" s="502" t="s">
        <v>85</v>
      </c>
      <c r="AG22" s="502" t="s">
        <v>897</v>
      </c>
      <c r="AH22" s="501" t="s">
        <v>898</v>
      </c>
      <c r="AI22" s="501" t="s">
        <v>69</v>
      </c>
      <c r="AJ22" s="501" t="s">
        <v>202</v>
      </c>
      <c r="AK22" s="501" t="s">
        <v>202</v>
      </c>
      <c r="AL22" s="501" t="s">
        <v>202</v>
      </c>
      <c r="AM22" s="501" t="s">
        <v>202</v>
      </c>
      <c r="AN22" s="501" t="s">
        <v>336</v>
      </c>
      <c r="AO22" s="502" t="s">
        <v>899</v>
      </c>
      <c r="AP22" s="502" t="s">
        <v>68</v>
      </c>
      <c r="AQ22" s="502" t="s">
        <v>900</v>
      </c>
      <c r="AR22" s="502" t="s">
        <v>336</v>
      </c>
      <c r="AS22" s="502" t="s">
        <v>336</v>
      </c>
      <c r="AT22" s="502" t="s">
        <v>202</v>
      </c>
      <c r="AU22" s="503">
        <v>47026</v>
      </c>
      <c r="AV22" s="502" t="s">
        <v>336</v>
      </c>
      <c r="AW22" s="502" t="s">
        <v>901</v>
      </c>
      <c r="AX22" s="502" t="s">
        <v>336</v>
      </c>
      <c r="AY22" s="501" t="s">
        <v>202</v>
      </c>
      <c r="AZ22" s="501" t="s">
        <v>202</v>
      </c>
      <c r="BA22" s="501" t="s">
        <v>68</v>
      </c>
      <c r="BB22" s="501">
        <v>56</v>
      </c>
      <c r="BC22" s="501" t="s">
        <v>68</v>
      </c>
      <c r="BD22" s="504">
        <v>54</v>
      </c>
    </row>
    <row r="23" spans="2:56" ht="27" customHeight="1">
      <c r="B23" s="500">
        <v>24</v>
      </c>
      <c r="C23" s="501">
        <v>0</v>
      </c>
      <c r="D23" s="501" t="s">
        <v>3024</v>
      </c>
      <c r="E23" s="501">
        <f>+PPrioritarios[[#This Row],[Jerarquización multicriterio JIS 21 de abril]]</f>
        <v>80</v>
      </c>
      <c r="F23" s="501" t="s">
        <v>722</v>
      </c>
      <c r="G23" s="501" t="s">
        <v>902</v>
      </c>
      <c r="H23" s="501" t="s">
        <v>903</v>
      </c>
      <c r="I23" s="501" t="s">
        <v>904</v>
      </c>
      <c r="J23" s="501" t="e">
        <f>+VLOOKUP(PPrioritarios[[#This Row],[Nombre de proyecto]],'[14]Registros que subsisten 6,400'!F:F,1,0)</f>
        <v>#N/A</v>
      </c>
      <c r="K23" s="501" t="s">
        <v>745</v>
      </c>
      <c r="L23" s="501" t="s">
        <v>905</v>
      </c>
      <c r="M23" s="501" t="s">
        <v>224</v>
      </c>
      <c r="N23" s="501" t="s">
        <v>3018</v>
      </c>
      <c r="O23" s="501">
        <v>100</v>
      </c>
      <c r="P23" s="501">
        <v>115</v>
      </c>
      <c r="Q23" s="501" t="s">
        <v>383</v>
      </c>
      <c r="R23" s="501" t="s">
        <v>906</v>
      </c>
      <c r="S23" s="501" t="s">
        <v>907</v>
      </c>
      <c r="T23" s="501" t="s">
        <v>759</v>
      </c>
      <c r="U23" s="501" t="s">
        <v>202</v>
      </c>
      <c r="V23" s="502" t="s">
        <v>762</v>
      </c>
      <c r="W23" s="502" t="s">
        <v>955</v>
      </c>
      <c r="X23" s="502" t="s">
        <v>3019</v>
      </c>
      <c r="Y23" s="501" t="s">
        <v>283</v>
      </c>
      <c r="Z23" s="502" t="s">
        <v>336</v>
      </c>
      <c r="AA23" s="502" t="s">
        <v>909</v>
      </c>
      <c r="AB23" s="501" t="s">
        <v>81</v>
      </c>
      <c r="AC23" s="502" t="s">
        <v>204</v>
      </c>
      <c r="AD23" s="501">
        <v>0</v>
      </c>
      <c r="AE23" s="501">
        <v>0</v>
      </c>
      <c r="AF23" s="502" t="s">
        <v>93</v>
      </c>
      <c r="AG23" s="502" t="s">
        <v>753</v>
      </c>
      <c r="AH23" s="501" t="s">
        <v>68</v>
      </c>
      <c r="AI23" s="501" t="s">
        <v>182</v>
      </c>
      <c r="AJ23" s="501" t="s">
        <v>202</v>
      </c>
      <c r="AK23" s="501" t="s">
        <v>202</v>
      </c>
      <c r="AL23" s="501" t="s">
        <v>68</v>
      </c>
      <c r="AM23" s="501" t="s">
        <v>202</v>
      </c>
      <c r="AN23" s="501" t="s">
        <v>336</v>
      </c>
      <c r="AO23" s="502" t="s">
        <v>911</v>
      </c>
      <c r="AP23" s="502" t="s">
        <v>336</v>
      </c>
      <c r="AQ23" s="502" t="s">
        <v>900</v>
      </c>
      <c r="AR23" s="502" t="s">
        <v>336</v>
      </c>
      <c r="AS23" s="502" t="s">
        <v>336</v>
      </c>
      <c r="AT23" s="502" t="s">
        <v>202</v>
      </c>
      <c r="AU23" s="503">
        <v>46934</v>
      </c>
      <c r="AV23" s="502" t="s">
        <v>336</v>
      </c>
      <c r="AW23" s="502" t="s">
        <v>336</v>
      </c>
      <c r="AX23" s="502" t="s">
        <v>336</v>
      </c>
      <c r="AY23" s="501" t="s">
        <v>202</v>
      </c>
      <c r="AZ23" s="501" t="s">
        <v>202</v>
      </c>
      <c r="BA23" s="501" t="s">
        <v>68</v>
      </c>
      <c r="BB23" s="501">
        <v>46</v>
      </c>
      <c r="BC23" s="501" t="s">
        <v>68</v>
      </c>
      <c r="BD23" s="504">
        <v>80</v>
      </c>
    </row>
    <row r="24" spans="2:56" ht="27" customHeight="1">
      <c r="B24" s="500">
        <v>25</v>
      </c>
      <c r="C24" s="501">
        <v>0</v>
      </c>
      <c r="D24" s="501"/>
      <c r="E24" s="501">
        <f>+PPrioritarios[[#This Row],[Jerarquización multicriterio JIS 21 de abril]]</f>
        <v>47</v>
      </c>
      <c r="F24" s="501" t="s">
        <v>722</v>
      </c>
      <c r="G24" s="501" t="s">
        <v>547</v>
      </c>
      <c r="H24" s="501" t="s">
        <v>544</v>
      </c>
      <c r="I24" s="501" t="s">
        <v>912</v>
      </c>
      <c r="J24" s="501" t="e">
        <f>+VLOOKUP(PPrioritarios[[#This Row],[Nombre de proyecto]],'[14]Registros que subsisten 6,400'!F:F,1,0)</f>
        <v>#N/A</v>
      </c>
      <c r="K24" s="501" t="s">
        <v>745</v>
      </c>
      <c r="L24" s="501" t="s">
        <v>893</v>
      </c>
      <c r="M24" s="501" t="s">
        <v>224</v>
      </c>
      <c r="N24" s="501" t="s">
        <v>3018</v>
      </c>
      <c r="O24" s="501">
        <v>100</v>
      </c>
      <c r="P24" s="501">
        <v>115</v>
      </c>
      <c r="Q24" s="501" t="s">
        <v>383</v>
      </c>
      <c r="R24" s="501" t="s">
        <v>546</v>
      </c>
      <c r="S24" s="501" t="s">
        <v>913</v>
      </c>
      <c r="T24" s="501" t="s">
        <v>759</v>
      </c>
      <c r="U24" s="501" t="s">
        <v>202</v>
      </c>
      <c r="V24" s="502" t="s">
        <v>762</v>
      </c>
      <c r="W24" s="502" t="s">
        <v>955</v>
      </c>
      <c r="X24" s="502" t="s">
        <v>3019</v>
      </c>
      <c r="Y24" s="501" t="s">
        <v>470</v>
      </c>
      <c r="Z24" s="502" t="s">
        <v>336</v>
      </c>
      <c r="AA24" s="502" t="s">
        <v>548</v>
      </c>
      <c r="AB24" s="501" t="s">
        <v>81</v>
      </c>
      <c r="AC24" s="502" t="s">
        <v>158</v>
      </c>
      <c r="AD24" s="501">
        <v>0</v>
      </c>
      <c r="AE24" s="501">
        <v>0</v>
      </c>
      <c r="AF24" s="502" t="s">
        <v>93</v>
      </c>
      <c r="AG24" s="502" t="s">
        <v>914</v>
      </c>
      <c r="AH24" s="501" t="s">
        <v>898</v>
      </c>
      <c r="AI24" s="501" t="s">
        <v>469</v>
      </c>
      <c r="AJ24" s="501" t="s">
        <v>202</v>
      </c>
      <c r="AK24" s="501" t="s">
        <v>202</v>
      </c>
      <c r="AL24" s="501" t="s">
        <v>202</v>
      </c>
      <c r="AM24" s="501" t="s">
        <v>202</v>
      </c>
      <c r="AN24" s="501" t="s">
        <v>336</v>
      </c>
      <c r="AO24" s="502" t="s">
        <v>915</v>
      </c>
      <c r="AP24" s="502" t="s">
        <v>336</v>
      </c>
      <c r="AQ24" s="502" t="s">
        <v>900</v>
      </c>
      <c r="AR24" s="502" t="s">
        <v>336</v>
      </c>
      <c r="AS24" s="502" t="s">
        <v>336</v>
      </c>
      <c r="AT24" s="502" t="s">
        <v>202</v>
      </c>
      <c r="AU24" s="503">
        <v>47059</v>
      </c>
      <c r="AV24" s="502" t="s">
        <v>336</v>
      </c>
      <c r="AW24" s="502" t="s">
        <v>901</v>
      </c>
      <c r="AX24" s="502" t="s">
        <v>336</v>
      </c>
      <c r="AY24" s="501" t="s">
        <v>202</v>
      </c>
      <c r="AZ24" s="501" t="s">
        <v>202</v>
      </c>
      <c r="BA24" s="501" t="s">
        <v>68</v>
      </c>
      <c r="BB24" s="501">
        <v>47</v>
      </c>
      <c r="BC24" s="501" t="s">
        <v>68</v>
      </c>
      <c r="BD24" s="504">
        <v>47</v>
      </c>
    </row>
    <row r="25" spans="2:56" ht="27" customHeight="1">
      <c r="B25" s="500">
        <v>26</v>
      </c>
      <c r="C25" s="501">
        <v>0</v>
      </c>
      <c r="D25" s="501" t="s">
        <v>3024</v>
      </c>
      <c r="E25" s="501">
        <f>+PPrioritarios[[#This Row],[Jerarquización multicriterio JIS 21 de abril]]</f>
        <v>81</v>
      </c>
      <c r="F25" s="501" t="s">
        <v>722</v>
      </c>
      <c r="G25" s="501" t="s">
        <v>916</v>
      </c>
      <c r="H25" s="501" t="s">
        <v>917</v>
      </c>
      <c r="I25" s="501" t="s">
        <v>918</v>
      </c>
      <c r="J25" s="501" t="e">
        <f>+VLOOKUP(PPrioritarios[[#This Row],[Nombre de proyecto]],'[14]Registros que subsisten 6,400'!F:F,1,0)</f>
        <v>#N/A</v>
      </c>
      <c r="K25" s="501" t="s">
        <v>745</v>
      </c>
      <c r="L25" s="501" t="s">
        <v>893</v>
      </c>
      <c r="M25" s="501" t="s">
        <v>224</v>
      </c>
      <c r="N25" s="501" t="s">
        <v>1807</v>
      </c>
      <c r="O25" s="501">
        <v>100</v>
      </c>
      <c r="P25" s="501">
        <v>115</v>
      </c>
      <c r="Q25" s="501" t="s">
        <v>383</v>
      </c>
      <c r="R25" s="501" t="s">
        <v>546</v>
      </c>
      <c r="S25" s="501" t="s">
        <v>919</v>
      </c>
      <c r="T25" s="501" t="s">
        <v>734</v>
      </c>
      <c r="U25" s="501" t="s">
        <v>202</v>
      </c>
      <c r="V25" s="502" t="s">
        <v>762</v>
      </c>
      <c r="W25" s="502" t="s">
        <v>955</v>
      </c>
      <c r="X25" s="502" t="s">
        <v>3019</v>
      </c>
      <c r="Y25" s="501" t="s">
        <v>922</v>
      </c>
      <c r="Z25" s="502" t="s">
        <v>336</v>
      </c>
      <c r="AA25" s="502" t="s">
        <v>920</v>
      </c>
      <c r="AB25" s="501" t="s">
        <v>81</v>
      </c>
      <c r="AC25" s="502" t="s">
        <v>158</v>
      </c>
      <c r="AD25" s="501">
        <v>0</v>
      </c>
      <c r="AE25" s="501">
        <v>0</v>
      </c>
      <c r="AF25" s="502" t="s">
        <v>93</v>
      </c>
      <c r="AG25" s="502" t="s">
        <v>921</v>
      </c>
      <c r="AH25" s="501" t="s">
        <v>68</v>
      </c>
      <c r="AI25" s="501" t="s">
        <v>336</v>
      </c>
      <c r="AJ25" s="501" t="s">
        <v>202</v>
      </c>
      <c r="AK25" s="501" t="s">
        <v>202</v>
      </c>
      <c r="AL25" s="501" t="s">
        <v>68</v>
      </c>
      <c r="AM25" s="501" t="s">
        <v>336</v>
      </c>
      <c r="AN25" s="501" t="s">
        <v>336</v>
      </c>
      <c r="AO25" s="502" t="s">
        <v>336</v>
      </c>
      <c r="AP25" s="502" t="s">
        <v>336</v>
      </c>
      <c r="AQ25" s="502" t="s">
        <v>900</v>
      </c>
      <c r="AR25" s="502" t="s">
        <v>336</v>
      </c>
      <c r="AS25" s="502" t="s">
        <v>336</v>
      </c>
      <c r="AT25" s="502" t="s">
        <v>202</v>
      </c>
      <c r="AU25" s="503">
        <v>46568</v>
      </c>
      <c r="AV25" s="502" t="s">
        <v>336</v>
      </c>
      <c r="AW25" s="502" t="s">
        <v>734</v>
      </c>
      <c r="AX25" s="502" t="s">
        <v>336</v>
      </c>
      <c r="AY25" s="501" t="s">
        <v>202</v>
      </c>
      <c r="AZ25" s="501" t="s">
        <v>202</v>
      </c>
      <c r="BA25" s="501" t="s">
        <v>68</v>
      </c>
      <c r="BB25" s="501">
        <v>48</v>
      </c>
      <c r="BC25" s="501" t="s">
        <v>68</v>
      </c>
      <c r="BD25" s="504">
        <v>81</v>
      </c>
    </row>
    <row r="26" spans="2:56" ht="27" customHeight="1">
      <c r="B26" s="500">
        <v>27</v>
      </c>
      <c r="C26" s="501">
        <v>0</v>
      </c>
      <c r="D26" s="501"/>
      <c r="E26" s="501">
        <f>+PPrioritarios[[#This Row],[Jerarquización multicriterio JIS 21 de abril]]</f>
        <v>61</v>
      </c>
      <c r="F26" s="501" t="s">
        <v>722</v>
      </c>
      <c r="G26" s="501" t="s">
        <v>634</v>
      </c>
      <c r="H26" s="501" t="s">
        <v>628</v>
      </c>
      <c r="I26" s="501" t="s">
        <v>629</v>
      </c>
      <c r="J26" s="501" t="e">
        <f>+VLOOKUP(PPrioritarios[[#This Row],[Nombre de proyecto]],'[14]Registros que subsisten 6,400'!F:F,1,0)</f>
        <v>#N/A</v>
      </c>
      <c r="K26" s="501" t="s">
        <v>745</v>
      </c>
      <c r="L26" s="501" t="s">
        <v>893</v>
      </c>
      <c r="M26" s="501" t="s">
        <v>224</v>
      </c>
      <c r="N26" s="501" t="s">
        <v>1807</v>
      </c>
      <c r="O26" s="501">
        <v>290</v>
      </c>
      <c r="P26" s="501">
        <v>230</v>
      </c>
      <c r="Q26" s="501" t="s">
        <v>383</v>
      </c>
      <c r="R26" s="501" t="s">
        <v>630</v>
      </c>
      <c r="S26" s="501" t="s">
        <v>923</v>
      </c>
      <c r="T26" s="501" t="s">
        <v>734</v>
      </c>
      <c r="U26" s="501" t="s">
        <v>202</v>
      </c>
      <c r="V26" s="502" t="s">
        <v>762</v>
      </c>
      <c r="W26" s="502" t="s">
        <v>955</v>
      </c>
      <c r="X26" s="502" t="s">
        <v>3019</v>
      </c>
      <c r="Y26" s="501" t="s">
        <v>633</v>
      </c>
      <c r="Z26" s="502" t="s">
        <v>336</v>
      </c>
      <c r="AA26" s="502" t="s">
        <v>332</v>
      </c>
      <c r="AB26" s="501" t="s">
        <v>81</v>
      </c>
      <c r="AC26" s="502" t="s">
        <v>204</v>
      </c>
      <c r="AD26" s="501">
        <v>0</v>
      </c>
      <c r="AE26" s="501">
        <v>0</v>
      </c>
      <c r="AF26" s="502" t="s">
        <v>85</v>
      </c>
      <c r="AG26" s="502" t="s">
        <v>924</v>
      </c>
      <c r="AH26" s="501" t="s">
        <v>925</v>
      </c>
      <c r="AI26" s="501" t="s">
        <v>469</v>
      </c>
      <c r="AJ26" s="501" t="s">
        <v>202</v>
      </c>
      <c r="AK26" s="501" t="s">
        <v>202</v>
      </c>
      <c r="AL26" s="501" t="s">
        <v>68</v>
      </c>
      <c r="AM26" s="501" t="s">
        <v>202</v>
      </c>
      <c r="AN26" s="501" t="s">
        <v>336</v>
      </c>
      <c r="AO26" s="502" t="s">
        <v>926</v>
      </c>
      <c r="AP26" s="502" t="s">
        <v>336</v>
      </c>
      <c r="AQ26" s="502" t="s">
        <v>900</v>
      </c>
      <c r="AR26" s="502" t="s">
        <v>927</v>
      </c>
      <c r="AS26" s="502" t="s">
        <v>928</v>
      </c>
      <c r="AT26" s="502" t="s">
        <v>202</v>
      </c>
      <c r="AU26" s="503">
        <v>46965</v>
      </c>
      <c r="AV26" s="502" t="s">
        <v>336</v>
      </c>
      <c r="AW26" s="502" t="s">
        <v>734</v>
      </c>
      <c r="AX26" s="502" t="s">
        <v>336</v>
      </c>
      <c r="AY26" s="501" t="s">
        <v>202</v>
      </c>
      <c r="AZ26" s="501" t="s">
        <v>202</v>
      </c>
      <c r="BA26" s="501" t="s">
        <v>68</v>
      </c>
      <c r="BB26" s="501">
        <v>9</v>
      </c>
      <c r="BC26" s="501" t="s">
        <v>68</v>
      </c>
      <c r="BD26" s="504">
        <v>61</v>
      </c>
    </row>
    <row r="27" spans="2:56" ht="27" customHeight="1">
      <c r="B27" s="500">
        <v>28</v>
      </c>
      <c r="C27" s="501">
        <v>0</v>
      </c>
      <c r="D27" s="501"/>
      <c r="E27" s="501">
        <f>+PPrioritarios[[#This Row],[Jerarquización multicriterio JIS 21 de abril]]</f>
        <v>89</v>
      </c>
      <c r="F27" s="501" t="s">
        <v>722</v>
      </c>
      <c r="G27" s="501" t="s">
        <v>929</v>
      </c>
      <c r="H27" s="501" t="s">
        <v>930</v>
      </c>
      <c r="I27" s="501" t="s">
        <v>931</v>
      </c>
      <c r="J27" s="501" t="e">
        <f>+VLOOKUP(PPrioritarios[[#This Row],[Nombre de proyecto]],'[14]Registros que subsisten 6,400'!F:F,1,0)</f>
        <v>#N/A</v>
      </c>
      <c r="K27" s="501" t="s">
        <v>745</v>
      </c>
      <c r="L27" s="501" t="s">
        <v>893</v>
      </c>
      <c r="M27" s="501" t="s">
        <v>224</v>
      </c>
      <c r="N27" s="501" t="s">
        <v>1807</v>
      </c>
      <c r="O27" s="501">
        <v>60</v>
      </c>
      <c r="P27" s="501">
        <v>115</v>
      </c>
      <c r="Q27" s="501" t="s">
        <v>383</v>
      </c>
      <c r="R27" s="501" t="s">
        <v>630</v>
      </c>
      <c r="S27" s="501" t="s">
        <v>932</v>
      </c>
      <c r="T27" s="501" t="s">
        <v>734</v>
      </c>
      <c r="U27" s="501" t="s">
        <v>202</v>
      </c>
      <c r="V27" s="502" t="s">
        <v>762</v>
      </c>
      <c r="W27" s="502" t="s">
        <v>955</v>
      </c>
      <c r="X27" s="502" t="s">
        <v>3019</v>
      </c>
      <c r="Y27" s="501" t="s">
        <v>936</v>
      </c>
      <c r="Z27" s="502" t="s">
        <v>336</v>
      </c>
      <c r="AA27" s="502" t="s">
        <v>933</v>
      </c>
      <c r="AB27" s="501" t="s">
        <v>81</v>
      </c>
      <c r="AC27" s="502" t="s">
        <v>158</v>
      </c>
      <c r="AD27" s="501">
        <v>0</v>
      </c>
      <c r="AE27" s="501">
        <v>0</v>
      </c>
      <c r="AF27" s="502" t="s">
        <v>93</v>
      </c>
      <c r="AG27" s="502" t="s">
        <v>924</v>
      </c>
      <c r="AH27" s="501" t="s">
        <v>934</v>
      </c>
      <c r="AI27" s="501" t="s">
        <v>935</v>
      </c>
      <c r="AJ27" s="501" t="s">
        <v>202</v>
      </c>
      <c r="AK27" s="501" t="s">
        <v>202</v>
      </c>
      <c r="AL27" s="501" t="s">
        <v>202</v>
      </c>
      <c r="AM27" s="501" t="s">
        <v>202</v>
      </c>
      <c r="AN27" s="501" t="s">
        <v>336</v>
      </c>
      <c r="AO27" s="502" t="s">
        <v>911</v>
      </c>
      <c r="AP27" s="502" t="s">
        <v>336</v>
      </c>
      <c r="AQ27" s="502" t="s">
        <v>900</v>
      </c>
      <c r="AR27" s="502" t="s">
        <v>927</v>
      </c>
      <c r="AS27" s="502" t="s">
        <v>336</v>
      </c>
      <c r="AT27" s="502" t="s">
        <v>202</v>
      </c>
      <c r="AU27" s="503">
        <v>47118</v>
      </c>
      <c r="AV27" s="502" t="s">
        <v>336</v>
      </c>
      <c r="AW27" s="502" t="s">
        <v>734</v>
      </c>
      <c r="AX27" s="502" t="s">
        <v>336</v>
      </c>
      <c r="AY27" s="501" t="s">
        <v>202</v>
      </c>
      <c r="AZ27" s="501" t="s">
        <v>202</v>
      </c>
      <c r="BA27" s="501" t="s">
        <v>68</v>
      </c>
      <c r="BB27" s="501">
        <v>75</v>
      </c>
      <c r="BC27" s="501" t="s">
        <v>68</v>
      </c>
      <c r="BD27" s="504">
        <v>89</v>
      </c>
    </row>
    <row r="28" spans="2:56" ht="27" customHeight="1">
      <c r="B28" s="500">
        <v>29</v>
      </c>
      <c r="C28" s="501">
        <v>0</v>
      </c>
      <c r="D28" s="501"/>
      <c r="E28" s="501">
        <f>+PPrioritarios[[#This Row],[Jerarquización multicriterio JIS 21 de abril]]</f>
        <v>41</v>
      </c>
      <c r="F28" s="501" t="s">
        <v>722</v>
      </c>
      <c r="G28" s="501" t="s">
        <v>493</v>
      </c>
      <c r="H28" s="501" t="s">
        <v>485</v>
      </c>
      <c r="I28" s="501" t="s">
        <v>937</v>
      </c>
      <c r="J28" s="501" t="e">
        <f>+VLOOKUP(PPrioritarios[[#This Row],[Nombre de proyecto]],'[14]Registros que subsisten 6,400'!F:F,1,0)</f>
        <v>#N/A</v>
      </c>
      <c r="K28" s="501" t="s">
        <v>745</v>
      </c>
      <c r="L28" s="501" t="s">
        <v>893</v>
      </c>
      <c r="M28" s="501" t="s">
        <v>224</v>
      </c>
      <c r="N28" s="501" t="s">
        <v>487</v>
      </c>
      <c r="O28" s="501">
        <v>32.81</v>
      </c>
      <c r="P28" s="501">
        <v>115</v>
      </c>
      <c r="Q28" s="501" t="s">
        <v>488</v>
      </c>
      <c r="R28" s="501" t="s">
        <v>488</v>
      </c>
      <c r="S28" s="501" t="s">
        <v>939</v>
      </c>
      <c r="T28" s="501" t="s">
        <v>759</v>
      </c>
      <c r="U28" s="501" t="s">
        <v>68</v>
      </c>
      <c r="V28" s="502" t="s">
        <v>940</v>
      </c>
      <c r="W28" s="502" t="s">
        <v>740</v>
      </c>
      <c r="X28" s="502" t="s">
        <v>3035</v>
      </c>
      <c r="Y28" s="501" t="s">
        <v>491</v>
      </c>
      <c r="Z28" s="502" t="s">
        <v>945</v>
      </c>
      <c r="AA28" s="502" t="s">
        <v>496</v>
      </c>
      <c r="AB28" s="501" t="s">
        <v>81</v>
      </c>
      <c r="AC28" s="502" t="s">
        <v>71</v>
      </c>
      <c r="AD28" s="501">
        <v>70631</v>
      </c>
      <c r="AE28" s="501">
        <v>46.69</v>
      </c>
      <c r="AF28" s="502" t="s">
        <v>60</v>
      </c>
      <c r="AG28" s="502" t="s">
        <v>944</v>
      </c>
      <c r="AH28" s="501" t="s">
        <v>68</v>
      </c>
      <c r="AI28" s="501" t="s">
        <v>336</v>
      </c>
      <c r="AJ28" s="501" t="s">
        <v>202</v>
      </c>
      <c r="AK28" s="501" t="s">
        <v>202</v>
      </c>
      <c r="AL28" s="501" t="s">
        <v>202</v>
      </c>
      <c r="AM28" s="501" t="s">
        <v>336</v>
      </c>
      <c r="AN28" s="501" t="s">
        <v>336</v>
      </c>
      <c r="AO28" s="502" t="s">
        <v>336</v>
      </c>
      <c r="AP28" s="502" t="s">
        <v>336</v>
      </c>
      <c r="AQ28" s="502">
        <v>0</v>
      </c>
      <c r="AR28" s="502">
        <v>0</v>
      </c>
      <c r="AS28" s="502" t="s">
        <v>336</v>
      </c>
      <c r="AT28" s="502" t="s">
        <v>202</v>
      </c>
      <c r="AU28" s="503">
        <v>46111</v>
      </c>
      <c r="AV28" s="502" t="s">
        <v>336</v>
      </c>
      <c r="AW28" s="502" t="s">
        <v>336</v>
      </c>
      <c r="AX28" s="502" t="s">
        <v>946</v>
      </c>
      <c r="AY28" s="501" t="s">
        <v>68</v>
      </c>
      <c r="AZ28" s="501" t="s">
        <v>68</v>
      </c>
      <c r="BA28" s="501" t="s">
        <v>68</v>
      </c>
      <c r="BB28" s="501">
        <v>88</v>
      </c>
      <c r="BC28" s="501" t="s">
        <v>68</v>
      </c>
      <c r="BD28" s="504">
        <v>41</v>
      </c>
    </row>
    <row r="29" spans="2:56" ht="27" customHeight="1">
      <c r="B29" s="500">
        <v>30</v>
      </c>
      <c r="C29" s="501">
        <v>0</v>
      </c>
      <c r="D29" s="501"/>
      <c r="E29" s="501">
        <f>+PPrioritarios[[#This Row],[Jerarquización multicriterio JIS 21 de abril]]</f>
        <v>64</v>
      </c>
      <c r="F29" s="501" t="s">
        <v>722</v>
      </c>
      <c r="G29" s="501" t="s">
        <v>947</v>
      </c>
      <c r="H29" s="501" t="s">
        <v>948</v>
      </c>
      <c r="I29" s="501" t="s">
        <v>949</v>
      </c>
      <c r="J29" s="501" t="e">
        <f>+VLOOKUP(PPrioritarios[[#This Row],[Nombre de proyecto]],'[14]Registros que subsisten 6,400'!F:F,1,0)</f>
        <v>#N/A</v>
      </c>
      <c r="K29" s="501" t="s">
        <v>950</v>
      </c>
      <c r="L29" s="501" t="s">
        <v>951</v>
      </c>
      <c r="M29" s="501" t="s">
        <v>224</v>
      </c>
      <c r="N29" s="501" t="s">
        <v>1807</v>
      </c>
      <c r="O29" s="501">
        <v>200</v>
      </c>
      <c r="P29" s="501">
        <v>230</v>
      </c>
      <c r="Q29" s="501" t="s">
        <v>952</v>
      </c>
      <c r="R29" s="501" t="s">
        <v>953</v>
      </c>
      <c r="S29" s="501" t="s">
        <v>954</v>
      </c>
      <c r="T29" s="501" t="s">
        <v>759</v>
      </c>
      <c r="U29" s="501" t="s">
        <v>202</v>
      </c>
      <c r="V29" s="502" t="s">
        <v>762</v>
      </c>
      <c r="W29" s="502" t="s">
        <v>955</v>
      </c>
      <c r="X29" s="502" t="s">
        <v>3019</v>
      </c>
      <c r="Y29" s="501" t="s">
        <v>640</v>
      </c>
      <c r="Z29" s="502" t="s">
        <v>336</v>
      </c>
      <c r="AA29" s="502" t="s">
        <v>332</v>
      </c>
      <c r="AB29" s="501" t="s">
        <v>81</v>
      </c>
      <c r="AC29" s="502" t="s">
        <v>204</v>
      </c>
      <c r="AD29" s="501">
        <v>0</v>
      </c>
      <c r="AE29" s="501">
        <v>0</v>
      </c>
      <c r="AF29" s="502" t="s">
        <v>956</v>
      </c>
      <c r="AG29" s="502" t="s">
        <v>957</v>
      </c>
      <c r="AH29" s="501" t="s">
        <v>68</v>
      </c>
      <c r="AI29" s="501" t="s">
        <v>958</v>
      </c>
      <c r="AJ29" s="501" t="s">
        <v>202</v>
      </c>
      <c r="AK29" s="501" t="s">
        <v>202</v>
      </c>
      <c r="AL29" s="501" t="s">
        <v>202</v>
      </c>
      <c r="AM29" s="501" t="s">
        <v>202</v>
      </c>
      <c r="AN29" s="501" t="s">
        <v>336</v>
      </c>
      <c r="AO29" s="502" t="s">
        <v>959</v>
      </c>
      <c r="AP29" s="502" t="s">
        <v>336</v>
      </c>
      <c r="AQ29" s="502" t="s">
        <v>336</v>
      </c>
      <c r="AR29" s="502" t="s">
        <v>336</v>
      </c>
      <c r="AS29" s="502" t="s">
        <v>202</v>
      </c>
      <c r="AT29" s="502" t="s">
        <v>336</v>
      </c>
      <c r="AU29" s="503">
        <v>47371</v>
      </c>
      <c r="AV29" s="502" t="s">
        <v>336</v>
      </c>
      <c r="AW29" s="502" t="s">
        <v>901</v>
      </c>
      <c r="AX29" s="502" t="s">
        <v>336</v>
      </c>
      <c r="AY29" s="501" t="s">
        <v>202</v>
      </c>
      <c r="AZ29" s="501" t="s">
        <v>202</v>
      </c>
      <c r="BA29" s="501" t="s">
        <v>68</v>
      </c>
      <c r="BB29" s="501">
        <v>18</v>
      </c>
      <c r="BC29" s="501" t="s">
        <v>68</v>
      </c>
      <c r="BD29" s="504">
        <v>64</v>
      </c>
    </row>
    <row r="30" spans="2:56" ht="27" customHeight="1">
      <c r="B30" s="500">
        <v>31</v>
      </c>
      <c r="C30" s="501">
        <v>0</v>
      </c>
      <c r="D30" s="501"/>
      <c r="E30" s="501">
        <f>+PPrioritarios[[#This Row],[Jerarquización multicriterio JIS 21 de abril]]</f>
        <v>84</v>
      </c>
      <c r="F30" s="501" t="s">
        <v>722</v>
      </c>
      <c r="G30" s="501" t="s">
        <v>960</v>
      </c>
      <c r="H30" s="501" t="s">
        <v>961</v>
      </c>
      <c r="I30" s="501" t="s">
        <v>962</v>
      </c>
      <c r="J30" s="501" t="e">
        <f>+VLOOKUP(PPrioritarios[[#This Row],[Nombre de proyecto]],'[14]Registros que subsisten 6,400'!F:F,1,0)</f>
        <v>#N/A</v>
      </c>
      <c r="K30" s="501" t="s">
        <v>724</v>
      </c>
      <c r="L30" s="501" t="s">
        <v>963</v>
      </c>
      <c r="M30" s="501" t="s">
        <v>224</v>
      </c>
      <c r="N30" s="501" t="s">
        <v>1807</v>
      </c>
      <c r="O30" s="501">
        <v>92</v>
      </c>
      <c r="P30" s="501">
        <v>115</v>
      </c>
      <c r="Q30" s="501" t="s">
        <v>306</v>
      </c>
      <c r="R30" s="501" t="s">
        <v>964</v>
      </c>
      <c r="S30" s="501" t="s">
        <v>965</v>
      </c>
      <c r="T30" s="501" t="s">
        <v>759</v>
      </c>
      <c r="U30" s="501" t="s">
        <v>202</v>
      </c>
      <c r="V30" s="502" t="s">
        <v>762</v>
      </c>
      <c r="W30" s="502" t="s">
        <v>955</v>
      </c>
      <c r="X30" s="502" t="s">
        <v>3019</v>
      </c>
      <c r="Y30" s="501" t="s">
        <v>968</v>
      </c>
      <c r="Z30" s="502" t="s">
        <v>336</v>
      </c>
      <c r="AA30" s="502" t="s">
        <v>966</v>
      </c>
      <c r="AB30" s="501" t="s">
        <v>81</v>
      </c>
      <c r="AC30" s="502" t="s">
        <v>204</v>
      </c>
      <c r="AD30" s="501">
        <v>0</v>
      </c>
      <c r="AE30" s="501">
        <v>0</v>
      </c>
      <c r="AF30" s="502" t="s">
        <v>967</v>
      </c>
      <c r="AG30" s="502" t="s">
        <v>336</v>
      </c>
      <c r="AH30" s="501" t="s">
        <v>68</v>
      </c>
      <c r="AI30" s="501" t="s">
        <v>182</v>
      </c>
      <c r="AJ30" s="501" t="s">
        <v>202</v>
      </c>
      <c r="AK30" s="501" t="s">
        <v>202</v>
      </c>
      <c r="AL30" s="501" t="s">
        <v>202</v>
      </c>
      <c r="AM30" s="501" t="s">
        <v>336</v>
      </c>
      <c r="AN30" s="501" t="s">
        <v>336</v>
      </c>
      <c r="AO30" s="502" t="s">
        <v>967</v>
      </c>
      <c r="AP30" s="502" t="s">
        <v>336</v>
      </c>
      <c r="AQ30" s="502" t="s">
        <v>336</v>
      </c>
      <c r="AR30" s="502" t="s">
        <v>336</v>
      </c>
      <c r="AS30" s="502" t="s">
        <v>336</v>
      </c>
      <c r="AT30" s="502" t="s">
        <v>336</v>
      </c>
      <c r="AU30" s="503">
        <v>45555</v>
      </c>
      <c r="AV30" s="502" t="s">
        <v>336</v>
      </c>
      <c r="AW30" s="502" t="s">
        <v>336</v>
      </c>
      <c r="AX30" s="502" t="s">
        <v>336</v>
      </c>
      <c r="AY30" s="501" t="s">
        <v>202</v>
      </c>
      <c r="AZ30" s="501" t="s">
        <v>202</v>
      </c>
      <c r="BA30" s="501" t="s">
        <v>68</v>
      </c>
      <c r="BB30" s="501">
        <v>57</v>
      </c>
      <c r="BC30" s="501" t="s">
        <v>68</v>
      </c>
      <c r="BD30" s="504">
        <v>84</v>
      </c>
    </row>
    <row r="31" spans="2:56" ht="27" customHeight="1">
      <c r="B31" s="500">
        <v>32</v>
      </c>
      <c r="C31" s="501">
        <v>0</v>
      </c>
      <c r="D31" s="501"/>
      <c r="E31" s="501">
        <f>+PPrioritarios[[#This Row],[Jerarquización multicriterio JIS 21 de abril]]</f>
        <v>69</v>
      </c>
      <c r="F31" s="501" t="s">
        <v>722</v>
      </c>
      <c r="G31" s="501" t="s">
        <v>969</v>
      </c>
      <c r="H31" s="501" t="s">
        <v>970</v>
      </c>
      <c r="I31" s="501" t="s">
        <v>970</v>
      </c>
      <c r="J31" s="501" t="e">
        <f>+VLOOKUP(PPrioritarios[[#This Row],[Nombre de proyecto]],'[14]Registros que subsisten 6,400'!F:F,1,0)</f>
        <v>#N/A</v>
      </c>
      <c r="K31" s="501" t="s">
        <v>724</v>
      </c>
      <c r="L31" s="501" t="s">
        <v>963</v>
      </c>
      <c r="M31" s="501" t="s">
        <v>224</v>
      </c>
      <c r="N31" s="501" t="s">
        <v>3016</v>
      </c>
      <c r="O31" s="501">
        <v>50</v>
      </c>
      <c r="P31" s="501">
        <v>115</v>
      </c>
      <c r="Q31" s="501" t="s">
        <v>306</v>
      </c>
      <c r="R31" s="501" t="s">
        <v>971</v>
      </c>
      <c r="S31" s="501" t="s">
        <v>972</v>
      </c>
      <c r="T31" s="501" t="s">
        <v>759</v>
      </c>
      <c r="U31" s="501" t="s">
        <v>68</v>
      </c>
      <c r="V31" s="502" t="s">
        <v>973</v>
      </c>
      <c r="W31" s="502" t="s">
        <v>728</v>
      </c>
      <c r="X31" s="502" t="s">
        <v>3036</v>
      </c>
      <c r="Y31" s="501" t="s">
        <v>980</v>
      </c>
      <c r="Z31" s="502" t="s">
        <v>977</v>
      </c>
      <c r="AA31" s="502" t="s">
        <v>974</v>
      </c>
      <c r="AB31" s="501" t="s">
        <v>81</v>
      </c>
      <c r="AC31" s="502" t="s">
        <v>158</v>
      </c>
      <c r="AD31" s="501">
        <v>140</v>
      </c>
      <c r="AE31" s="501">
        <v>75</v>
      </c>
      <c r="AF31" s="502" t="s">
        <v>975</v>
      </c>
      <c r="AG31" s="502" t="s">
        <v>976</v>
      </c>
      <c r="AH31" s="501" t="s">
        <v>68</v>
      </c>
      <c r="AI31" s="501" t="s">
        <v>336</v>
      </c>
      <c r="AJ31" s="501" t="s">
        <v>202</v>
      </c>
      <c r="AK31" s="501" t="s">
        <v>202</v>
      </c>
      <c r="AL31" s="501" t="s">
        <v>68</v>
      </c>
      <c r="AM31" s="501" t="s">
        <v>336</v>
      </c>
      <c r="AN31" s="501" t="s">
        <v>336</v>
      </c>
      <c r="AO31" s="502" t="s">
        <v>978</v>
      </c>
      <c r="AP31" s="502" t="s">
        <v>336</v>
      </c>
      <c r="AQ31" s="502" t="s">
        <v>336</v>
      </c>
      <c r="AR31" s="502" t="s">
        <v>336</v>
      </c>
      <c r="AS31" s="502" t="s">
        <v>336</v>
      </c>
      <c r="AT31" s="502" t="s">
        <v>68</v>
      </c>
      <c r="AU31" s="503">
        <v>45699</v>
      </c>
      <c r="AV31" s="502" t="s">
        <v>336</v>
      </c>
      <c r="AW31" s="502" t="s">
        <v>336</v>
      </c>
      <c r="AX31" s="502" t="s">
        <v>979</v>
      </c>
      <c r="AY31" s="501" t="s">
        <v>68</v>
      </c>
      <c r="AZ31" s="501" t="s">
        <v>68</v>
      </c>
      <c r="BA31" s="501" t="s">
        <v>68</v>
      </c>
      <c r="BB31" s="501">
        <v>79</v>
      </c>
      <c r="BC31" s="501" t="s">
        <v>68</v>
      </c>
      <c r="BD31" s="504">
        <v>69</v>
      </c>
    </row>
    <row r="32" spans="2:56" ht="27" customHeight="1">
      <c r="B32" s="500">
        <v>33</v>
      </c>
      <c r="C32" s="501">
        <v>0</v>
      </c>
      <c r="D32" s="501"/>
      <c r="E32" s="501">
        <f>+PPrioritarios[[#This Row],[Jerarquización multicriterio JIS 21 de abril]]</f>
        <v>70</v>
      </c>
      <c r="F32" s="501" t="s">
        <v>722</v>
      </c>
      <c r="G32" s="501" t="s">
        <v>981</v>
      </c>
      <c r="H32" s="501" t="s">
        <v>982</v>
      </c>
      <c r="I32" s="501" t="s">
        <v>775</v>
      </c>
      <c r="J32" s="501" t="e">
        <f>+VLOOKUP(PPrioritarios[[#This Row],[Nombre de proyecto]],'[14]Registros que subsisten 6,400'!F:F,1,0)</f>
        <v>#N/A</v>
      </c>
      <c r="K32" s="501" t="s">
        <v>724</v>
      </c>
      <c r="L32" s="501" t="s">
        <v>963</v>
      </c>
      <c r="M32" s="501" t="s">
        <v>224</v>
      </c>
      <c r="N32" s="501" t="s">
        <v>1807</v>
      </c>
      <c r="O32" s="501">
        <v>140</v>
      </c>
      <c r="P32" s="501">
        <v>115</v>
      </c>
      <c r="Q32" s="501" t="s">
        <v>306</v>
      </c>
      <c r="R32" s="501" t="s">
        <v>983</v>
      </c>
      <c r="S32" s="501" t="s">
        <v>984</v>
      </c>
      <c r="T32" s="501" t="s">
        <v>759</v>
      </c>
      <c r="U32" s="501" t="s">
        <v>202</v>
      </c>
      <c r="V32" s="502" t="s">
        <v>762</v>
      </c>
      <c r="W32" s="502" t="s">
        <v>955</v>
      </c>
      <c r="X32" s="502" t="s">
        <v>3019</v>
      </c>
      <c r="Y32" s="501" t="s">
        <v>987</v>
      </c>
      <c r="Z32" s="502" t="s">
        <v>336</v>
      </c>
      <c r="AA32" s="502" t="s">
        <v>332</v>
      </c>
      <c r="AB32" s="501" t="s">
        <v>81</v>
      </c>
      <c r="AC32" s="502" t="s">
        <v>204</v>
      </c>
      <c r="AD32" s="501">
        <v>0</v>
      </c>
      <c r="AE32" s="501">
        <v>0</v>
      </c>
      <c r="AF32" s="502" t="s">
        <v>985</v>
      </c>
      <c r="AG32" s="502" t="s">
        <v>986</v>
      </c>
      <c r="AH32" s="501" t="s">
        <v>336</v>
      </c>
      <c r="AI32" s="501" t="s">
        <v>69</v>
      </c>
      <c r="AJ32" s="501" t="s">
        <v>202</v>
      </c>
      <c r="AK32" s="501" t="s">
        <v>202</v>
      </c>
      <c r="AL32" s="501" t="s">
        <v>202</v>
      </c>
      <c r="AM32" s="501" t="s">
        <v>202</v>
      </c>
      <c r="AN32" s="501" t="s">
        <v>336</v>
      </c>
      <c r="AO32" s="502" t="s">
        <v>985</v>
      </c>
      <c r="AP32" s="502" t="s">
        <v>336</v>
      </c>
      <c r="AQ32" s="502" t="s">
        <v>336</v>
      </c>
      <c r="AR32" s="502" t="s">
        <v>336</v>
      </c>
      <c r="AS32" s="502" t="s">
        <v>336</v>
      </c>
      <c r="AT32" s="502" t="s">
        <v>336</v>
      </c>
      <c r="AU32" s="503">
        <v>47118</v>
      </c>
      <c r="AV32" s="502" t="s">
        <v>336</v>
      </c>
      <c r="AW32" s="502" t="s">
        <v>336</v>
      </c>
      <c r="AX32" s="502" t="s">
        <v>336</v>
      </c>
      <c r="AY32" s="501" t="s">
        <v>202</v>
      </c>
      <c r="AZ32" s="501" t="s">
        <v>202</v>
      </c>
      <c r="BA32" s="501" t="s">
        <v>68</v>
      </c>
      <c r="BB32" s="501">
        <v>31</v>
      </c>
      <c r="BC32" s="501" t="s">
        <v>68</v>
      </c>
      <c r="BD32" s="504">
        <v>70</v>
      </c>
    </row>
    <row r="33" spans="2:56" ht="27" customHeight="1">
      <c r="B33" s="500">
        <v>34</v>
      </c>
      <c r="C33" s="501">
        <v>0</v>
      </c>
      <c r="D33" s="501" t="s">
        <v>3037</v>
      </c>
      <c r="E33" s="501">
        <f>+PPrioritarios[[#This Row],[Jerarquización multicriterio JIS 21 de abril]]</f>
        <v>35</v>
      </c>
      <c r="F33" s="501" t="s">
        <v>722</v>
      </c>
      <c r="G33" s="501" t="s">
        <v>435</v>
      </c>
      <c r="H33" s="501" t="s">
        <v>431</v>
      </c>
      <c r="I33" s="501" t="s">
        <v>988</v>
      </c>
      <c r="J33" s="501" t="e">
        <f>+VLOOKUP(PPrioritarios[[#This Row],[Nombre de proyecto]],'[14]Registros que subsisten 6,400'!F:F,1,0)</f>
        <v>#N/A</v>
      </c>
      <c r="K33" s="501" t="s">
        <v>989</v>
      </c>
      <c r="L33" s="501" t="s">
        <v>990</v>
      </c>
      <c r="M33" s="501" t="s">
        <v>224</v>
      </c>
      <c r="N33" s="501" t="s">
        <v>3018</v>
      </c>
      <c r="O33" s="501">
        <v>200</v>
      </c>
      <c r="P33" s="501">
        <v>115</v>
      </c>
      <c r="Q33" s="501" t="s">
        <v>433</v>
      </c>
      <c r="R33" s="501" t="s">
        <v>434</v>
      </c>
      <c r="S33" s="501" t="s">
        <v>336</v>
      </c>
      <c r="T33" s="501" t="s">
        <v>759</v>
      </c>
      <c r="U33" s="501" t="s">
        <v>202</v>
      </c>
      <c r="V33" s="502" t="s">
        <v>762</v>
      </c>
      <c r="W33" s="502" t="s">
        <v>955</v>
      </c>
      <c r="X33" s="502" t="s">
        <v>3019</v>
      </c>
      <c r="Y33" s="501" t="s">
        <v>229</v>
      </c>
      <c r="Z33" s="502" t="s">
        <v>336</v>
      </c>
      <c r="AA33" s="502" t="s">
        <v>332</v>
      </c>
      <c r="AB33" s="501" t="s">
        <v>81</v>
      </c>
      <c r="AC33" s="502" t="s">
        <v>204</v>
      </c>
      <c r="AD33" s="501">
        <v>0</v>
      </c>
      <c r="AE33" s="501">
        <v>0</v>
      </c>
      <c r="AF33" s="502" t="s">
        <v>991</v>
      </c>
      <c r="AG33" s="502" t="s">
        <v>992</v>
      </c>
      <c r="AH33" s="501" t="s">
        <v>68</v>
      </c>
      <c r="AI33" s="501" t="s">
        <v>993</v>
      </c>
      <c r="AJ33" s="501" t="s">
        <v>202</v>
      </c>
      <c r="AK33" s="501" t="s">
        <v>202</v>
      </c>
      <c r="AL33" s="501" t="s">
        <v>202</v>
      </c>
      <c r="AM33" s="501" t="s">
        <v>202</v>
      </c>
      <c r="AN33" s="501" t="s">
        <v>336</v>
      </c>
      <c r="AO33" s="502" t="s">
        <v>336</v>
      </c>
      <c r="AP33" s="502" t="s">
        <v>68</v>
      </c>
      <c r="AQ33" s="502" t="s">
        <v>336</v>
      </c>
      <c r="AR33" s="502" t="s">
        <v>336</v>
      </c>
      <c r="AS33" s="502" t="s">
        <v>336</v>
      </c>
      <c r="AT33" s="502" t="s">
        <v>336</v>
      </c>
      <c r="AU33" s="503">
        <v>46934</v>
      </c>
      <c r="AV33" s="502" t="s">
        <v>336</v>
      </c>
      <c r="AW33" s="502" t="s">
        <v>901</v>
      </c>
      <c r="AX33" s="502" t="s">
        <v>336</v>
      </c>
      <c r="AY33" s="501" t="s">
        <v>202</v>
      </c>
      <c r="AZ33" s="501" t="s">
        <v>202</v>
      </c>
      <c r="BA33" s="501" t="s">
        <v>68</v>
      </c>
      <c r="BB33" s="501">
        <v>19</v>
      </c>
      <c r="BC33" s="501" t="s">
        <v>68</v>
      </c>
      <c r="BD33" s="504">
        <v>35</v>
      </c>
    </row>
    <row r="34" spans="2:56" ht="27" customHeight="1">
      <c r="B34" s="500">
        <v>35</v>
      </c>
      <c r="C34" s="501">
        <v>0</v>
      </c>
      <c r="D34" s="501"/>
      <c r="E34" s="501">
        <f>+PPrioritarios[[#This Row],[Jerarquización multicriterio JIS 21 de abril]]</f>
        <v>65</v>
      </c>
      <c r="F34" s="501" t="s">
        <v>722</v>
      </c>
      <c r="G34" s="501" t="s">
        <v>994</v>
      </c>
      <c r="H34" s="501" t="s">
        <v>995</v>
      </c>
      <c r="I34" s="501" t="s">
        <v>996</v>
      </c>
      <c r="J34" s="501" t="e">
        <f>+VLOOKUP(PPrioritarios[[#This Row],[Nombre de proyecto]],'[14]Registros que subsisten 6,400'!F:F,1,0)</f>
        <v>#N/A</v>
      </c>
      <c r="K34" s="501" t="s">
        <v>989</v>
      </c>
      <c r="L34" s="501" t="s">
        <v>997</v>
      </c>
      <c r="M34" s="501" t="s">
        <v>224</v>
      </c>
      <c r="N34" s="501" t="s">
        <v>3018</v>
      </c>
      <c r="O34" s="501">
        <v>150</v>
      </c>
      <c r="P34" s="501">
        <v>115</v>
      </c>
      <c r="Q34" s="501" t="s">
        <v>433</v>
      </c>
      <c r="R34" s="501" t="s">
        <v>998</v>
      </c>
      <c r="S34" s="501" t="s">
        <v>336</v>
      </c>
      <c r="T34" s="501" t="s">
        <v>759</v>
      </c>
      <c r="U34" s="501" t="s">
        <v>202</v>
      </c>
      <c r="V34" s="502" t="s">
        <v>762</v>
      </c>
      <c r="W34" s="502" t="s">
        <v>955</v>
      </c>
      <c r="X34" s="502" t="s">
        <v>3019</v>
      </c>
      <c r="Y34" s="501" t="s">
        <v>470</v>
      </c>
      <c r="Z34" s="502" t="s">
        <v>336</v>
      </c>
      <c r="AA34" s="502" t="s">
        <v>999</v>
      </c>
      <c r="AB34" s="501" t="s">
        <v>191</v>
      </c>
      <c r="AC34" s="502" t="s">
        <v>158</v>
      </c>
      <c r="AD34" s="501">
        <v>0</v>
      </c>
      <c r="AE34" s="501">
        <v>0</v>
      </c>
      <c r="AF34" s="502" t="s">
        <v>991</v>
      </c>
      <c r="AG34" s="502" t="s">
        <v>1000</v>
      </c>
      <c r="AH34" s="501" t="s">
        <v>68</v>
      </c>
      <c r="AI34" s="501" t="s">
        <v>469</v>
      </c>
      <c r="AJ34" s="501" t="s">
        <v>202</v>
      </c>
      <c r="AK34" s="501" t="s">
        <v>202</v>
      </c>
      <c r="AL34" s="501" t="s">
        <v>202</v>
      </c>
      <c r="AM34" s="501" t="s">
        <v>202</v>
      </c>
      <c r="AN34" s="501" t="s">
        <v>336</v>
      </c>
      <c r="AO34" s="502" t="s">
        <v>1001</v>
      </c>
      <c r="AP34" s="502" t="s">
        <v>68</v>
      </c>
      <c r="AQ34" s="502" t="s">
        <v>336</v>
      </c>
      <c r="AR34" s="502" t="s">
        <v>336</v>
      </c>
      <c r="AS34" s="502" t="s">
        <v>336</v>
      </c>
      <c r="AT34" s="502" t="s">
        <v>336</v>
      </c>
      <c r="AU34" s="503">
        <v>46752</v>
      </c>
      <c r="AV34" s="502" t="s">
        <v>336</v>
      </c>
      <c r="AW34" s="502" t="s">
        <v>901</v>
      </c>
      <c r="AX34" s="502" t="s">
        <v>336</v>
      </c>
      <c r="AY34" s="501" t="s">
        <v>202</v>
      </c>
      <c r="AZ34" s="501" t="s">
        <v>202</v>
      </c>
      <c r="BA34" s="501" t="s">
        <v>68</v>
      </c>
      <c r="BB34" s="501">
        <v>28</v>
      </c>
      <c r="BC34" s="501" t="s">
        <v>68</v>
      </c>
      <c r="BD34" s="504">
        <v>65</v>
      </c>
    </row>
    <row r="35" spans="2:56" ht="27" customHeight="1">
      <c r="B35" s="500">
        <v>36</v>
      </c>
      <c r="C35" s="501">
        <v>0</v>
      </c>
      <c r="D35" s="501"/>
      <c r="E35" s="501">
        <f>+PPrioritarios[[#This Row],[Jerarquización multicriterio JIS 21 de abril]]</f>
        <v>63</v>
      </c>
      <c r="F35" s="501" t="s">
        <v>722</v>
      </c>
      <c r="G35" s="501" t="s">
        <v>1002</v>
      </c>
      <c r="H35" s="501" t="s">
        <v>1003</v>
      </c>
      <c r="I35" s="501" t="s">
        <v>1004</v>
      </c>
      <c r="J35" s="501" t="e">
        <f>+VLOOKUP(PPrioritarios[[#This Row],[Nombre de proyecto]],'[14]Registros que subsisten 6,400'!F:F,1,0)</f>
        <v>#N/A</v>
      </c>
      <c r="K35" s="501" t="s">
        <v>989</v>
      </c>
      <c r="L35" s="501" t="s">
        <v>990</v>
      </c>
      <c r="M35" s="501" t="s">
        <v>224</v>
      </c>
      <c r="N35" s="501" t="s">
        <v>3018</v>
      </c>
      <c r="O35" s="501">
        <v>72</v>
      </c>
      <c r="P35" s="501">
        <v>115</v>
      </c>
      <c r="Q35" s="501" t="s">
        <v>433</v>
      </c>
      <c r="R35" s="501" t="s">
        <v>1005</v>
      </c>
      <c r="S35" s="501" t="s">
        <v>336</v>
      </c>
      <c r="T35" s="501" t="s">
        <v>759</v>
      </c>
      <c r="U35" s="501" t="s">
        <v>202</v>
      </c>
      <c r="V35" s="502" t="s">
        <v>762</v>
      </c>
      <c r="W35" s="502" t="s">
        <v>955</v>
      </c>
      <c r="X35" s="502" t="s">
        <v>3019</v>
      </c>
      <c r="Y35" s="501" t="s">
        <v>521</v>
      </c>
      <c r="Z35" s="502" t="s">
        <v>336</v>
      </c>
      <c r="AA35" s="502" t="s">
        <v>332</v>
      </c>
      <c r="AB35" s="501" t="s">
        <v>81</v>
      </c>
      <c r="AC35" s="502" t="s">
        <v>204</v>
      </c>
      <c r="AD35" s="501">
        <v>0</v>
      </c>
      <c r="AE35" s="501">
        <v>0</v>
      </c>
      <c r="AF35" s="502" t="s">
        <v>991</v>
      </c>
      <c r="AG35" s="502" t="s">
        <v>1006</v>
      </c>
      <c r="AH35" s="501" t="s">
        <v>68</v>
      </c>
      <c r="AI35" s="501" t="s">
        <v>182</v>
      </c>
      <c r="AJ35" s="501" t="s">
        <v>202</v>
      </c>
      <c r="AK35" s="501" t="s">
        <v>202</v>
      </c>
      <c r="AL35" s="501" t="s">
        <v>202</v>
      </c>
      <c r="AM35" s="501" t="s">
        <v>202</v>
      </c>
      <c r="AN35" s="501" t="s">
        <v>336</v>
      </c>
      <c r="AO35" s="502" t="s">
        <v>336</v>
      </c>
      <c r="AP35" s="502" t="s">
        <v>68</v>
      </c>
      <c r="AQ35" s="502" t="s">
        <v>336</v>
      </c>
      <c r="AR35" s="502" t="s">
        <v>336</v>
      </c>
      <c r="AS35" s="502" t="s">
        <v>336</v>
      </c>
      <c r="AT35" s="502" t="s">
        <v>336</v>
      </c>
      <c r="AU35" s="503">
        <v>47032</v>
      </c>
      <c r="AV35" s="502" t="s">
        <v>336</v>
      </c>
      <c r="AW35" s="502" t="s">
        <v>336</v>
      </c>
      <c r="AX35" s="502" t="s">
        <v>336</v>
      </c>
      <c r="AY35" s="501" t="s">
        <v>202</v>
      </c>
      <c r="AZ35" s="501" t="s">
        <v>202</v>
      </c>
      <c r="BA35" s="501" t="s">
        <v>68</v>
      </c>
      <c r="BB35" s="501">
        <v>72</v>
      </c>
      <c r="BC35" s="501" t="s">
        <v>68</v>
      </c>
      <c r="BD35" s="504">
        <v>63</v>
      </c>
    </row>
    <row r="36" spans="2:56" ht="27" customHeight="1">
      <c r="B36" s="500">
        <v>37</v>
      </c>
      <c r="C36" s="501">
        <v>0</v>
      </c>
      <c r="D36" s="501" t="s">
        <v>3037</v>
      </c>
      <c r="E36" s="501">
        <f>+PPrioritarios[[#This Row],[Jerarquización multicriterio JIS 21 de abril]]</f>
        <v>87</v>
      </c>
      <c r="F36" s="501" t="s">
        <v>722</v>
      </c>
      <c r="G36" s="501" t="s">
        <v>1007</v>
      </c>
      <c r="H36" s="501" t="s">
        <v>1008</v>
      </c>
      <c r="I36" s="501" t="s">
        <v>988</v>
      </c>
      <c r="J36" s="501" t="e">
        <f>+VLOOKUP(PPrioritarios[[#This Row],[Nombre de proyecto]],'[14]Registros que subsisten 6,400'!F:F,1,0)</f>
        <v>#N/A</v>
      </c>
      <c r="K36" s="501" t="s">
        <v>989</v>
      </c>
      <c r="L36" s="501" t="s">
        <v>990</v>
      </c>
      <c r="M36" s="501" t="s">
        <v>224</v>
      </c>
      <c r="N36" s="501" t="s">
        <v>3018</v>
      </c>
      <c r="O36" s="501">
        <v>200</v>
      </c>
      <c r="P36" s="501">
        <v>115</v>
      </c>
      <c r="Q36" s="501" t="s">
        <v>433</v>
      </c>
      <c r="R36" s="501" t="s">
        <v>1008</v>
      </c>
      <c r="S36" s="501" t="s">
        <v>336</v>
      </c>
      <c r="T36" s="501" t="s">
        <v>759</v>
      </c>
      <c r="U36" s="501" t="s">
        <v>202</v>
      </c>
      <c r="V36" s="502" t="s">
        <v>762</v>
      </c>
      <c r="W36" s="502" t="s">
        <v>955</v>
      </c>
      <c r="X36" s="502" t="s">
        <v>3019</v>
      </c>
      <c r="Y36" s="501" t="s">
        <v>229</v>
      </c>
      <c r="Z36" s="502" t="s">
        <v>336</v>
      </c>
      <c r="AA36" s="502" t="s">
        <v>332</v>
      </c>
      <c r="AB36" s="501" t="s">
        <v>191</v>
      </c>
      <c r="AC36" s="502" t="s">
        <v>204</v>
      </c>
      <c r="AD36" s="501">
        <v>0</v>
      </c>
      <c r="AE36" s="501">
        <v>0</v>
      </c>
      <c r="AF36" s="502" t="s">
        <v>991</v>
      </c>
      <c r="AG36" s="502" t="s">
        <v>992</v>
      </c>
      <c r="AH36" s="501" t="s">
        <v>68</v>
      </c>
      <c r="AI36" s="501" t="s">
        <v>993</v>
      </c>
      <c r="AJ36" s="501" t="s">
        <v>202</v>
      </c>
      <c r="AK36" s="501" t="s">
        <v>202</v>
      </c>
      <c r="AL36" s="501" t="s">
        <v>202</v>
      </c>
      <c r="AM36" s="501" t="s">
        <v>202</v>
      </c>
      <c r="AN36" s="501" t="s">
        <v>336</v>
      </c>
      <c r="AO36" s="502" t="s">
        <v>336</v>
      </c>
      <c r="AP36" s="502" t="s">
        <v>336</v>
      </c>
      <c r="AQ36" s="502" t="s">
        <v>336</v>
      </c>
      <c r="AR36" s="502" t="s">
        <v>336</v>
      </c>
      <c r="AS36" s="502" t="s">
        <v>336</v>
      </c>
      <c r="AT36" s="502" t="s">
        <v>336</v>
      </c>
      <c r="AU36" s="503">
        <v>46934</v>
      </c>
      <c r="AV36" s="502" t="s">
        <v>336</v>
      </c>
      <c r="AW36" s="502" t="s">
        <v>336</v>
      </c>
      <c r="AX36" s="502" t="s">
        <v>336</v>
      </c>
      <c r="AY36" s="501" t="s">
        <v>202</v>
      </c>
      <c r="AZ36" s="501" t="s">
        <v>202</v>
      </c>
      <c r="BA36" s="501" t="s">
        <v>68</v>
      </c>
      <c r="BB36" s="501">
        <v>20</v>
      </c>
      <c r="BC36" s="501" t="s">
        <v>68</v>
      </c>
      <c r="BD36" s="504">
        <v>87</v>
      </c>
    </row>
    <row r="37" spans="2:56" ht="27" customHeight="1">
      <c r="B37" s="500">
        <v>38</v>
      </c>
      <c r="C37" s="501">
        <v>0</v>
      </c>
      <c r="D37" s="501"/>
      <c r="E37" s="501">
        <f>+PPrioritarios[[#This Row],[Jerarquización multicriterio JIS 21 de abril]]</f>
        <v>83</v>
      </c>
      <c r="F37" s="501" t="s">
        <v>722</v>
      </c>
      <c r="G37" s="501" t="s">
        <v>1009</v>
      </c>
      <c r="H37" s="501" t="s">
        <v>1010</v>
      </c>
      <c r="I37" s="501" t="s">
        <v>1011</v>
      </c>
      <c r="J37" s="501" t="e">
        <f>+VLOOKUP(PPrioritarios[[#This Row],[Nombre de proyecto]],'[14]Registros que subsisten 6,400'!F:F,1,0)</f>
        <v>#N/A</v>
      </c>
      <c r="K37" s="501" t="s">
        <v>1012</v>
      </c>
      <c r="L37" s="501" t="s">
        <v>1013</v>
      </c>
      <c r="M37" s="501" t="s">
        <v>224</v>
      </c>
      <c r="N37" s="501" t="s">
        <v>1807</v>
      </c>
      <c r="O37" s="501">
        <v>20</v>
      </c>
      <c r="P37" s="501">
        <v>115</v>
      </c>
      <c r="Q37" s="501" t="s">
        <v>536</v>
      </c>
      <c r="R37" s="501" t="s">
        <v>1014</v>
      </c>
      <c r="S37" s="501" t="s">
        <v>1015</v>
      </c>
      <c r="T37" s="501" t="s">
        <v>759</v>
      </c>
      <c r="U37" s="501" t="s">
        <v>68</v>
      </c>
      <c r="V37" s="502" t="s">
        <v>1016</v>
      </c>
      <c r="W37" s="502" t="s">
        <v>3012</v>
      </c>
      <c r="X37" s="502" t="s">
        <v>3038</v>
      </c>
      <c r="Y37" s="501" t="s">
        <v>1022</v>
      </c>
      <c r="Z37" s="502" t="s">
        <v>1020</v>
      </c>
      <c r="AA37" s="502" t="s">
        <v>1017</v>
      </c>
      <c r="AB37" s="501" t="s">
        <v>81</v>
      </c>
      <c r="AC37" s="502" t="s">
        <v>71</v>
      </c>
      <c r="AD37" s="501">
        <v>59229</v>
      </c>
      <c r="AE37" s="501">
        <v>19.420000000000002</v>
      </c>
      <c r="AF37" s="502" t="s">
        <v>1018</v>
      </c>
      <c r="AG37" s="502" t="s">
        <v>1019</v>
      </c>
      <c r="AH37" s="501" t="s">
        <v>68</v>
      </c>
      <c r="AI37" s="501" t="s">
        <v>69</v>
      </c>
      <c r="AJ37" s="501" t="s">
        <v>202</v>
      </c>
      <c r="AK37" s="501" t="s">
        <v>202</v>
      </c>
      <c r="AL37" s="501" t="s">
        <v>68</v>
      </c>
      <c r="AM37" s="501" t="s">
        <v>202</v>
      </c>
      <c r="AN37" s="501" t="s">
        <v>336</v>
      </c>
      <c r="AO37" s="502" t="s">
        <v>1021</v>
      </c>
      <c r="AP37" s="502" t="s">
        <v>336</v>
      </c>
      <c r="AQ37" s="502">
        <v>15424339751</v>
      </c>
      <c r="AR37" s="502">
        <v>15224339751</v>
      </c>
      <c r="AS37" s="502" t="s">
        <v>202</v>
      </c>
      <c r="AT37" s="502" t="s">
        <v>202</v>
      </c>
      <c r="AU37" s="503">
        <v>44680</v>
      </c>
      <c r="AV37" s="502" t="s">
        <v>336</v>
      </c>
      <c r="AW37" s="502" t="s">
        <v>336</v>
      </c>
      <c r="AX37" s="502" t="s">
        <v>735</v>
      </c>
      <c r="AY37" s="501" t="s">
        <v>202</v>
      </c>
      <c r="AZ37" s="501" t="s">
        <v>202</v>
      </c>
      <c r="BA37" s="501" t="s">
        <v>68</v>
      </c>
      <c r="BB37" s="501">
        <v>103</v>
      </c>
      <c r="BC37" s="501" t="s">
        <v>68</v>
      </c>
      <c r="BD37" s="504">
        <v>83</v>
      </c>
    </row>
    <row r="38" spans="2:56" ht="27" customHeight="1">
      <c r="B38" s="500">
        <v>39</v>
      </c>
      <c r="C38" s="501">
        <v>0</v>
      </c>
      <c r="D38" s="501"/>
      <c r="E38" s="501" t="str">
        <f>+PPrioritarios[[#This Row],[Jerarquización multicriterio JIS 21 de abril]]</f>
        <v>Sin jerarquizar</v>
      </c>
      <c r="F38" s="501" t="s">
        <v>722</v>
      </c>
      <c r="G38" s="501" t="s">
        <v>1023</v>
      </c>
      <c r="H38" s="501" t="s">
        <v>1024</v>
      </c>
      <c r="I38" s="501" t="s">
        <v>1025</v>
      </c>
      <c r="J38" s="501" t="e">
        <f>+VLOOKUP(PPrioritarios[[#This Row],[Nombre de proyecto]],'[14]Registros que subsisten 6,400'!F:F,1,0)</f>
        <v>#N/A</v>
      </c>
      <c r="K38" s="501" t="s">
        <v>1012</v>
      </c>
      <c r="L38" s="501" t="s">
        <v>1026</v>
      </c>
      <c r="M38" s="501" t="s">
        <v>224</v>
      </c>
      <c r="N38" s="501" t="s">
        <v>1027</v>
      </c>
      <c r="O38" s="501">
        <v>0.5</v>
      </c>
      <c r="P38" s="501">
        <v>115</v>
      </c>
      <c r="Q38" s="501" t="s">
        <v>536</v>
      </c>
      <c r="R38" s="501" t="s">
        <v>536</v>
      </c>
      <c r="S38" s="501" t="s">
        <v>1028</v>
      </c>
      <c r="T38" s="501" t="s">
        <v>759</v>
      </c>
      <c r="U38" s="501" t="s">
        <v>202</v>
      </c>
      <c r="V38" s="502" t="s">
        <v>762</v>
      </c>
      <c r="W38" s="502" t="s">
        <v>955</v>
      </c>
      <c r="X38" s="502" t="s">
        <v>3019</v>
      </c>
      <c r="Y38" s="501" t="s">
        <v>1032</v>
      </c>
      <c r="Z38" s="502" t="s">
        <v>336</v>
      </c>
      <c r="AA38" s="502" t="s">
        <v>332</v>
      </c>
      <c r="AB38" s="501" t="s">
        <v>81</v>
      </c>
      <c r="AC38" s="502" t="s">
        <v>204</v>
      </c>
      <c r="AD38" s="501">
        <v>0</v>
      </c>
      <c r="AE38" s="501">
        <v>0</v>
      </c>
      <c r="AF38" s="502" t="s">
        <v>1029</v>
      </c>
      <c r="AG38" s="502" t="s">
        <v>1030</v>
      </c>
      <c r="AH38" s="501" t="s">
        <v>68</v>
      </c>
      <c r="AI38" s="501" t="s">
        <v>613</v>
      </c>
      <c r="AJ38" s="501" t="s">
        <v>202</v>
      </c>
      <c r="AK38" s="501" t="s">
        <v>202</v>
      </c>
      <c r="AL38" s="501" t="s">
        <v>202</v>
      </c>
      <c r="AM38" s="501" t="s">
        <v>202</v>
      </c>
      <c r="AN38" s="501" t="s">
        <v>336</v>
      </c>
      <c r="AO38" s="502" t="s">
        <v>1031</v>
      </c>
      <c r="AP38" s="502" t="s">
        <v>336</v>
      </c>
      <c r="AQ38" s="502">
        <v>0</v>
      </c>
      <c r="AR38" s="502">
        <v>0</v>
      </c>
      <c r="AS38" s="502" t="s">
        <v>202</v>
      </c>
      <c r="AT38" s="502" t="s">
        <v>202</v>
      </c>
      <c r="AU38" s="503">
        <v>44958</v>
      </c>
      <c r="AV38" s="502" t="s">
        <v>336</v>
      </c>
      <c r="AW38" s="502" t="s">
        <v>336</v>
      </c>
      <c r="AX38" s="502" t="s">
        <v>336</v>
      </c>
      <c r="AY38" s="501" t="s">
        <v>202</v>
      </c>
      <c r="AZ38" s="501" t="s">
        <v>202</v>
      </c>
      <c r="BA38" s="501" t="s">
        <v>68</v>
      </c>
      <c r="BB38" s="501">
        <v>118</v>
      </c>
      <c r="BC38" s="501" t="s">
        <v>202</v>
      </c>
      <c r="BD38" s="504" t="s">
        <v>3025</v>
      </c>
    </row>
    <row r="39" spans="2:56" ht="27" customHeight="1">
      <c r="B39" s="500">
        <v>40</v>
      </c>
      <c r="C39" s="501">
        <v>0</v>
      </c>
      <c r="D39" s="501"/>
      <c r="E39" s="501">
        <f>+PPrioritarios[[#This Row],[Jerarquización multicriterio JIS 21 de abril]]</f>
        <v>85</v>
      </c>
      <c r="F39" s="501" t="s">
        <v>722</v>
      </c>
      <c r="G39" s="501" t="s">
        <v>1033</v>
      </c>
      <c r="H39" s="501" t="s">
        <v>1034</v>
      </c>
      <c r="I39" s="501" t="s">
        <v>1035</v>
      </c>
      <c r="J39" s="501" t="e">
        <f>+VLOOKUP(PPrioritarios[[#This Row],[Nombre de proyecto]],'[14]Registros que subsisten 6,400'!F:F,1,0)</f>
        <v>#N/A</v>
      </c>
      <c r="K39" s="501" t="s">
        <v>1012</v>
      </c>
      <c r="L39" s="501" t="s">
        <v>1013</v>
      </c>
      <c r="M39" s="501" t="s">
        <v>224</v>
      </c>
      <c r="N39" s="501" t="s">
        <v>1027</v>
      </c>
      <c r="O39" s="501">
        <v>1.2</v>
      </c>
      <c r="P39" s="501">
        <v>115</v>
      </c>
      <c r="Q39" s="501" t="s">
        <v>536</v>
      </c>
      <c r="R39" s="501" t="s">
        <v>1014</v>
      </c>
      <c r="S39" s="501" t="s">
        <v>1036</v>
      </c>
      <c r="T39" s="501" t="s">
        <v>759</v>
      </c>
      <c r="U39" s="501" t="s">
        <v>68</v>
      </c>
      <c r="V39" s="502" t="s">
        <v>1969</v>
      </c>
      <c r="W39" s="502" t="s">
        <v>728</v>
      </c>
      <c r="X39" s="502" t="s">
        <v>3039</v>
      </c>
      <c r="Y39" s="501" t="s">
        <v>3040</v>
      </c>
      <c r="Z39" s="502" t="s">
        <v>3041</v>
      </c>
      <c r="AA39" s="502" t="s">
        <v>332</v>
      </c>
      <c r="AB39" s="501" t="s">
        <v>81</v>
      </c>
      <c r="AC39" s="502" t="s">
        <v>204</v>
      </c>
      <c r="AD39" s="501">
        <v>0</v>
      </c>
      <c r="AE39" s="501">
        <v>0</v>
      </c>
      <c r="AF39" s="502" t="s">
        <v>1039</v>
      </c>
      <c r="AG39" s="502" t="s">
        <v>1040</v>
      </c>
      <c r="AH39" s="501" t="s">
        <v>68</v>
      </c>
      <c r="AI39" s="501" t="s">
        <v>613</v>
      </c>
      <c r="AJ39" s="501" t="s">
        <v>202</v>
      </c>
      <c r="AK39" s="501" t="s">
        <v>202</v>
      </c>
      <c r="AL39" s="501" t="s">
        <v>202</v>
      </c>
      <c r="AM39" s="501" t="s">
        <v>202</v>
      </c>
      <c r="AN39" s="501" t="s">
        <v>336</v>
      </c>
      <c r="AO39" s="502" t="s">
        <v>1031</v>
      </c>
      <c r="AP39" s="502" t="s">
        <v>336</v>
      </c>
      <c r="AQ39" s="502">
        <v>0</v>
      </c>
      <c r="AR39" s="502">
        <v>0</v>
      </c>
      <c r="AS39" s="502" t="s">
        <v>202</v>
      </c>
      <c r="AT39" s="502" t="s">
        <v>202</v>
      </c>
      <c r="AU39" s="503">
        <v>45311</v>
      </c>
      <c r="AV39" s="502" t="s">
        <v>336</v>
      </c>
      <c r="AW39" s="502" t="s">
        <v>336</v>
      </c>
      <c r="AX39" s="502" t="s">
        <v>735</v>
      </c>
      <c r="AY39" s="501" t="s">
        <v>202</v>
      </c>
      <c r="AZ39" s="501" t="s">
        <v>202</v>
      </c>
      <c r="BA39" s="501" t="s">
        <v>68</v>
      </c>
      <c r="BB39" s="501">
        <v>114</v>
      </c>
      <c r="BC39" s="501" t="s">
        <v>68</v>
      </c>
      <c r="BD39" s="504">
        <v>85</v>
      </c>
    </row>
    <row r="40" spans="2:56" ht="27" customHeight="1">
      <c r="B40" s="500">
        <v>41</v>
      </c>
      <c r="C40" s="501">
        <v>0</v>
      </c>
      <c r="D40" s="501"/>
      <c r="E40" s="501">
        <f>+PPrioritarios[[#This Row],[Jerarquización multicriterio JIS 21 de abril]]</f>
        <v>52</v>
      </c>
      <c r="F40" s="501" t="s">
        <v>722</v>
      </c>
      <c r="G40" s="501" t="s">
        <v>1042</v>
      </c>
      <c r="H40" s="501" t="s">
        <v>1043</v>
      </c>
      <c r="I40" s="501" t="s">
        <v>1044</v>
      </c>
      <c r="J40" s="501" t="e">
        <f>+VLOOKUP(PPrioritarios[[#This Row],[Nombre de proyecto]],'[14]Registros que subsisten 6,400'!F:F,1,0)</f>
        <v>#N/A</v>
      </c>
      <c r="K40" s="501" t="s">
        <v>950</v>
      </c>
      <c r="L40" s="501" t="s">
        <v>1045</v>
      </c>
      <c r="M40" s="501" t="s">
        <v>224</v>
      </c>
      <c r="N40" s="501" t="s">
        <v>1027</v>
      </c>
      <c r="O40" s="501">
        <v>20</v>
      </c>
      <c r="P40" s="501">
        <v>85</v>
      </c>
      <c r="Q40" s="501" t="s">
        <v>572</v>
      </c>
      <c r="R40" s="501" t="s">
        <v>1046</v>
      </c>
      <c r="S40" s="501" t="s">
        <v>1047</v>
      </c>
      <c r="T40" s="501" t="s">
        <v>759</v>
      </c>
      <c r="U40" s="501" t="s">
        <v>202</v>
      </c>
      <c r="V40" s="502" t="s">
        <v>762</v>
      </c>
      <c r="W40" s="502" t="s">
        <v>955</v>
      </c>
      <c r="X40" s="502" t="s">
        <v>3019</v>
      </c>
      <c r="Y40" s="501" t="s">
        <v>1053</v>
      </c>
      <c r="Z40" s="502" t="s">
        <v>336</v>
      </c>
      <c r="AA40" s="502" t="s">
        <v>1048</v>
      </c>
      <c r="AB40" s="501" t="s">
        <v>81</v>
      </c>
      <c r="AC40" s="502" t="s">
        <v>158</v>
      </c>
      <c r="AD40" s="501">
        <v>0</v>
      </c>
      <c r="AE40" s="501">
        <v>0</v>
      </c>
      <c r="AF40" s="502" t="s">
        <v>1049</v>
      </c>
      <c r="AG40" s="502" t="s">
        <v>1050</v>
      </c>
      <c r="AH40" s="501" t="s">
        <v>68</v>
      </c>
      <c r="AI40" s="501" t="s">
        <v>1052</v>
      </c>
      <c r="AJ40" s="501" t="s">
        <v>202</v>
      </c>
      <c r="AK40" s="501" t="s">
        <v>202</v>
      </c>
      <c r="AL40" s="501" t="s">
        <v>202</v>
      </c>
      <c r="AM40" s="501" t="s">
        <v>202</v>
      </c>
      <c r="AN40" s="501" t="s">
        <v>336</v>
      </c>
      <c r="AO40" s="502" t="s">
        <v>959</v>
      </c>
      <c r="AP40" s="502" t="s">
        <v>68</v>
      </c>
      <c r="AQ40" s="502" t="s">
        <v>336</v>
      </c>
      <c r="AR40" s="502" t="s">
        <v>336</v>
      </c>
      <c r="AS40" s="502" t="s">
        <v>202</v>
      </c>
      <c r="AT40" s="502" t="s">
        <v>336</v>
      </c>
      <c r="AU40" s="503">
        <v>46566</v>
      </c>
      <c r="AV40" s="502" t="s">
        <v>336</v>
      </c>
      <c r="AW40" s="502" t="s">
        <v>901</v>
      </c>
      <c r="AX40" s="502" t="s">
        <v>336</v>
      </c>
      <c r="AY40" s="501" t="s">
        <v>202</v>
      </c>
      <c r="AZ40" s="501" t="s">
        <v>202</v>
      </c>
      <c r="BA40" s="501" t="s">
        <v>68</v>
      </c>
      <c r="BB40" s="501">
        <v>104</v>
      </c>
      <c r="BC40" s="501" t="s">
        <v>68</v>
      </c>
      <c r="BD40" s="504">
        <v>52</v>
      </c>
    </row>
    <row r="41" spans="2:56" ht="27" customHeight="1">
      <c r="B41" s="500">
        <v>42</v>
      </c>
      <c r="C41" s="501">
        <v>0</v>
      </c>
      <c r="D41" s="501"/>
      <c r="E41" s="501">
        <f>+PPrioritarios[[#This Row],[Jerarquización multicriterio JIS 21 de abril]]</f>
        <v>51</v>
      </c>
      <c r="F41" s="501" t="s">
        <v>722</v>
      </c>
      <c r="G41" s="501" t="s">
        <v>576</v>
      </c>
      <c r="H41" s="501" t="s">
        <v>570</v>
      </c>
      <c r="I41" s="501" t="s">
        <v>1054</v>
      </c>
      <c r="J41" s="501" t="e">
        <f>+VLOOKUP(PPrioritarios[[#This Row],[Nombre de proyecto]],'[14]Registros que subsisten 6,400'!F:F,1,0)</f>
        <v>#N/A</v>
      </c>
      <c r="K41" s="501" t="s">
        <v>950</v>
      </c>
      <c r="L41" s="501" t="s">
        <v>1045</v>
      </c>
      <c r="M41" s="501" t="s">
        <v>224</v>
      </c>
      <c r="N41" s="501" t="s">
        <v>3016</v>
      </c>
      <c r="O41" s="501">
        <v>24</v>
      </c>
      <c r="P41" s="501">
        <v>115</v>
      </c>
      <c r="Q41" s="501" t="s">
        <v>572</v>
      </c>
      <c r="R41" s="501" t="s">
        <v>573</v>
      </c>
      <c r="S41" s="501" t="s">
        <v>1055</v>
      </c>
      <c r="T41" s="501" t="s">
        <v>759</v>
      </c>
      <c r="U41" s="501" t="s">
        <v>202</v>
      </c>
      <c r="V41" s="502" t="s">
        <v>762</v>
      </c>
      <c r="W41" s="502" t="s">
        <v>769</v>
      </c>
      <c r="X41" s="502" t="s">
        <v>769</v>
      </c>
      <c r="Y41" s="501" t="s">
        <v>574</v>
      </c>
      <c r="Z41" s="502" t="s">
        <v>1058</v>
      </c>
      <c r="AA41" s="502" t="s">
        <v>332</v>
      </c>
      <c r="AB41" s="501" t="s">
        <v>81</v>
      </c>
      <c r="AC41" s="502" t="s">
        <v>204</v>
      </c>
      <c r="AD41" s="501">
        <v>69.872</v>
      </c>
      <c r="AE41" s="501">
        <v>58.734999999999999</v>
      </c>
      <c r="AF41" s="502" t="s">
        <v>1056</v>
      </c>
      <c r="AG41" s="502" t="s">
        <v>1057</v>
      </c>
      <c r="AH41" s="501" t="s">
        <v>68</v>
      </c>
      <c r="AI41" s="501" t="s">
        <v>69</v>
      </c>
      <c r="AJ41" s="501" t="s">
        <v>202</v>
      </c>
      <c r="AK41" s="501" t="s">
        <v>202</v>
      </c>
      <c r="AL41" s="501" t="s">
        <v>202</v>
      </c>
      <c r="AM41" s="501" t="s">
        <v>202</v>
      </c>
      <c r="AN41" s="501" t="s">
        <v>336</v>
      </c>
      <c r="AO41" s="502" t="s">
        <v>1059</v>
      </c>
      <c r="AP41" s="502" t="s">
        <v>68</v>
      </c>
      <c r="AQ41" s="502" t="s">
        <v>1060</v>
      </c>
      <c r="AR41" s="502" t="s">
        <v>336</v>
      </c>
      <c r="AS41" s="502" t="s">
        <v>202</v>
      </c>
      <c r="AT41" s="502" t="s">
        <v>336</v>
      </c>
      <c r="AU41" s="503">
        <v>46568</v>
      </c>
      <c r="AV41" s="502" t="s">
        <v>336</v>
      </c>
      <c r="AW41" s="502" t="s">
        <v>901</v>
      </c>
      <c r="AX41" s="502" t="s">
        <v>1061</v>
      </c>
      <c r="AY41" s="501" t="s">
        <v>202</v>
      </c>
      <c r="AZ41" s="501" t="s">
        <v>202</v>
      </c>
      <c r="BA41" s="501" t="s">
        <v>68</v>
      </c>
      <c r="BB41" s="501">
        <v>101</v>
      </c>
      <c r="BC41" s="501" t="s">
        <v>68</v>
      </c>
      <c r="BD41" s="504">
        <v>51</v>
      </c>
    </row>
    <row r="42" spans="2:56" ht="27" customHeight="1">
      <c r="B42" s="500">
        <v>43</v>
      </c>
      <c r="C42" s="501">
        <v>0</v>
      </c>
      <c r="D42" s="501"/>
      <c r="E42" s="501" t="str">
        <f>+PPrioritarios[[#This Row],[Jerarquización multicriterio JIS 21 de abril]]</f>
        <v>Sin jerarquizar</v>
      </c>
      <c r="F42" s="501" t="s">
        <v>722</v>
      </c>
      <c r="G42" s="501" t="s">
        <v>1062</v>
      </c>
      <c r="H42" s="501" t="s">
        <v>1063</v>
      </c>
      <c r="I42" s="501" t="s">
        <v>1064</v>
      </c>
      <c r="J42" s="501" t="e">
        <f>+VLOOKUP(PPrioritarios[[#This Row],[Nombre de proyecto]],'[14]Registros que subsisten 6,400'!F:F,1,0)</f>
        <v>#N/A</v>
      </c>
      <c r="K42" s="501" t="s">
        <v>745</v>
      </c>
      <c r="L42" s="501" t="s">
        <v>746</v>
      </c>
      <c r="M42" s="501" t="s">
        <v>224</v>
      </c>
      <c r="N42" s="501" t="s">
        <v>3016</v>
      </c>
      <c r="O42" s="501">
        <v>3.7</v>
      </c>
      <c r="P42" s="501">
        <v>34.5</v>
      </c>
      <c r="Q42" s="501" t="s">
        <v>124</v>
      </c>
      <c r="R42" s="501" t="s">
        <v>1067</v>
      </c>
      <c r="S42" s="501" t="s">
        <v>1068</v>
      </c>
      <c r="T42" s="501" t="s">
        <v>759</v>
      </c>
      <c r="U42" s="501" t="s">
        <v>202</v>
      </c>
      <c r="V42" s="502" t="s">
        <v>762</v>
      </c>
      <c r="W42" s="502" t="s">
        <v>805</v>
      </c>
      <c r="X42" s="502" t="s">
        <v>805</v>
      </c>
      <c r="Y42" s="501" t="s">
        <v>1080</v>
      </c>
      <c r="Z42" s="502" t="s">
        <v>3042</v>
      </c>
      <c r="AA42" s="502" t="s">
        <v>1069</v>
      </c>
      <c r="AB42" s="501" t="s">
        <v>81</v>
      </c>
      <c r="AC42" s="502" t="s">
        <v>1070</v>
      </c>
      <c r="AD42" s="501">
        <v>7.0440800000000001</v>
      </c>
      <c r="AE42" s="501">
        <v>3.29</v>
      </c>
      <c r="AF42" s="502" t="s">
        <v>1073</v>
      </c>
      <c r="AG42" s="502" t="s">
        <v>1074</v>
      </c>
      <c r="AH42" s="501" t="s">
        <v>1075</v>
      </c>
      <c r="AI42" s="501" t="s">
        <v>336</v>
      </c>
      <c r="AJ42" s="501" t="s">
        <v>202</v>
      </c>
      <c r="AK42" s="501" t="s">
        <v>202</v>
      </c>
      <c r="AL42" s="501" t="s">
        <v>202</v>
      </c>
      <c r="AM42" s="501" t="s">
        <v>336</v>
      </c>
      <c r="AN42" s="501" t="s">
        <v>336</v>
      </c>
      <c r="AO42" s="502" t="s">
        <v>1077</v>
      </c>
      <c r="AP42" s="502" t="s">
        <v>336</v>
      </c>
      <c r="AQ42" s="502">
        <v>1909698.13</v>
      </c>
      <c r="AR42" s="502" t="s">
        <v>336</v>
      </c>
      <c r="AS42" s="502" t="s">
        <v>336</v>
      </c>
      <c r="AT42" s="502" t="s">
        <v>336</v>
      </c>
      <c r="AU42" s="503">
        <v>46022</v>
      </c>
      <c r="AV42" s="502" t="s">
        <v>336</v>
      </c>
      <c r="AW42" s="502" t="s">
        <v>901</v>
      </c>
      <c r="AX42" s="502" t="s">
        <v>3043</v>
      </c>
      <c r="AY42" s="501" t="s">
        <v>202</v>
      </c>
      <c r="AZ42" s="501" t="s">
        <v>202</v>
      </c>
      <c r="BA42" s="501" t="s">
        <v>202</v>
      </c>
      <c r="BB42" s="501" t="s">
        <v>3025</v>
      </c>
      <c r="BC42" s="501" t="s">
        <v>202</v>
      </c>
      <c r="BD42" s="504" t="s">
        <v>3025</v>
      </c>
    </row>
    <row r="43" spans="2:56" ht="27" customHeight="1">
      <c r="B43" s="500">
        <v>44</v>
      </c>
      <c r="C43" s="501">
        <v>0</v>
      </c>
      <c r="D43" s="501"/>
      <c r="E43" s="501">
        <f>+PPrioritarios[[#This Row],[Jerarquización multicriterio JIS 21 de abril]]</f>
        <v>37</v>
      </c>
      <c r="F43" s="501" t="s">
        <v>722</v>
      </c>
      <c r="G43" s="501" t="s">
        <v>448</v>
      </c>
      <c r="H43" s="501" t="s">
        <v>444</v>
      </c>
      <c r="I43" s="501" t="s">
        <v>445</v>
      </c>
      <c r="J43" s="501" t="e">
        <f>+VLOOKUP(PPrioritarios[[#This Row],[Nombre de proyecto]],'[14]Registros que subsisten 6,400'!F:F,1,0)</f>
        <v>#N/A</v>
      </c>
      <c r="K43" s="501" t="s">
        <v>745</v>
      </c>
      <c r="L43" s="501" t="s">
        <v>1081</v>
      </c>
      <c r="M43" s="501" t="s">
        <v>224</v>
      </c>
      <c r="N43" s="501" t="s">
        <v>3018</v>
      </c>
      <c r="O43" s="501">
        <v>43</v>
      </c>
      <c r="P43" s="501">
        <v>115</v>
      </c>
      <c r="Q43" s="501" t="s">
        <v>124</v>
      </c>
      <c r="R43" s="501" t="s">
        <v>446</v>
      </c>
      <c r="S43" s="501" t="s">
        <v>1082</v>
      </c>
      <c r="T43" s="501" t="s">
        <v>759</v>
      </c>
      <c r="U43" s="501" t="s">
        <v>202</v>
      </c>
      <c r="V43" s="502" t="s">
        <v>762</v>
      </c>
      <c r="W43" s="502" t="s">
        <v>76</v>
      </c>
      <c r="X43" s="502" t="s">
        <v>3044</v>
      </c>
      <c r="Y43" s="501" t="s">
        <v>351</v>
      </c>
      <c r="Z43" s="502" t="s">
        <v>1086</v>
      </c>
      <c r="AA43" s="502" t="s">
        <v>452</v>
      </c>
      <c r="AB43" s="501" t="s">
        <v>81</v>
      </c>
      <c r="AC43" s="502" t="s">
        <v>158</v>
      </c>
      <c r="AD43" s="501">
        <v>168.32400000000001</v>
      </c>
      <c r="AE43" s="501">
        <v>43.573</v>
      </c>
      <c r="AF43" s="502" t="s">
        <v>93</v>
      </c>
      <c r="AG43" s="502" t="s">
        <v>1085</v>
      </c>
      <c r="AH43" s="501" t="s">
        <v>898</v>
      </c>
      <c r="AI43" s="501" t="s">
        <v>1087</v>
      </c>
      <c r="AJ43" s="501" t="s">
        <v>202</v>
      </c>
      <c r="AK43" s="501" t="s">
        <v>202</v>
      </c>
      <c r="AL43" s="501" t="s">
        <v>68</v>
      </c>
      <c r="AM43" s="501" t="s">
        <v>202</v>
      </c>
      <c r="AN43" s="501" t="s">
        <v>336</v>
      </c>
      <c r="AO43" s="502" t="s">
        <v>1088</v>
      </c>
      <c r="AP43" s="502" t="s">
        <v>68</v>
      </c>
      <c r="AQ43" s="502" t="s">
        <v>900</v>
      </c>
      <c r="AR43" s="502" t="s">
        <v>336</v>
      </c>
      <c r="AS43" s="502" t="s">
        <v>336</v>
      </c>
      <c r="AT43" s="502" t="s">
        <v>202</v>
      </c>
      <c r="AU43" s="503">
        <v>46569</v>
      </c>
      <c r="AV43" s="502" t="s">
        <v>336</v>
      </c>
      <c r="AW43" s="502" t="s">
        <v>901</v>
      </c>
      <c r="AX43" s="502" t="s">
        <v>1089</v>
      </c>
      <c r="AY43" s="501" t="s">
        <v>202</v>
      </c>
      <c r="AZ43" s="501" t="s">
        <v>202</v>
      </c>
      <c r="BA43" s="501" t="s">
        <v>68</v>
      </c>
      <c r="BB43" s="501">
        <v>106</v>
      </c>
      <c r="BC43" s="501" t="s">
        <v>68</v>
      </c>
      <c r="BD43" s="504">
        <v>37</v>
      </c>
    </row>
    <row r="44" spans="2:56" ht="27" customHeight="1">
      <c r="B44" s="500">
        <v>45</v>
      </c>
      <c r="C44" s="501">
        <v>0</v>
      </c>
      <c r="D44" s="501"/>
      <c r="E44" s="501">
        <f>+PPrioritarios[[#This Row],[Jerarquización multicriterio JIS 21 de abril]]</f>
        <v>32</v>
      </c>
      <c r="F44" s="501" t="s">
        <v>722</v>
      </c>
      <c r="G44" s="501" t="s">
        <v>408</v>
      </c>
      <c r="H44" s="501" t="s">
        <v>403</v>
      </c>
      <c r="I44" s="501" t="s">
        <v>404</v>
      </c>
      <c r="J44" s="501" t="e">
        <f>+VLOOKUP(PPrioritarios[[#This Row],[Nombre de proyecto]],'[14]Registros que subsisten 6,400'!F:F,1,0)</f>
        <v>#N/A</v>
      </c>
      <c r="K44" s="501" t="s">
        <v>745</v>
      </c>
      <c r="L44" s="501" t="s">
        <v>746</v>
      </c>
      <c r="M44" s="501" t="s">
        <v>224</v>
      </c>
      <c r="N44" s="501" t="s">
        <v>3018</v>
      </c>
      <c r="O44" s="501">
        <v>90</v>
      </c>
      <c r="P44" s="501">
        <v>115</v>
      </c>
      <c r="Q44" s="501" t="s">
        <v>124</v>
      </c>
      <c r="R44" s="501" t="s">
        <v>405</v>
      </c>
      <c r="S44" s="501" t="s">
        <v>1090</v>
      </c>
      <c r="T44" s="501" t="s">
        <v>759</v>
      </c>
      <c r="U44" s="501" t="s">
        <v>202</v>
      </c>
      <c r="V44" s="502" t="s">
        <v>762</v>
      </c>
      <c r="W44" s="502" t="s">
        <v>955</v>
      </c>
      <c r="X44" s="502" t="s">
        <v>3019</v>
      </c>
      <c r="Y44" s="501" t="s">
        <v>407</v>
      </c>
      <c r="Z44" s="502" t="s">
        <v>336</v>
      </c>
      <c r="AA44" s="502" t="s">
        <v>332</v>
      </c>
      <c r="AB44" s="501" t="s">
        <v>81</v>
      </c>
      <c r="AC44" s="502" t="s">
        <v>204</v>
      </c>
      <c r="AD44" s="501">
        <v>0</v>
      </c>
      <c r="AE44" s="501">
        <v>0</v>
      </c>
      <c r="AF44" s="502" t="s">
        <v>93</v>
      </c>
      <c r="AG44" s="502" t="s">
        <v>753</v>
      </c>
      <c r="AH44" s="501" t="s">
        <v>898</v>
      </c>
      <c r="AI44" s="501" t="s">
        <v>1091</v>
      </c>
      <c r="AJ44" s="501" t="s">
        <v>202</v>
      </c>
      <c r="AK44" s="501" t="s">
        <v>202</v>
      </c>
      <c r="AL44" s="501" t="s">
        <v>202</v>
      </c>
      <c r="AM44" s="501" t="s">
        <v>202</v>
      </c>
      <c r="AN44" s="501" t="s">
        <v>336</v>
      </c>
      <c r="AO44" s="502" t="s">
        <v>915</v>
      </c>
      <c r="AP44" s="502" t="s">
        <v>68</v>
      </c>
      <c r="AQ44" s="502" t="s">
        <v>900</v>
      </c>
      <c r="AR44" s="502" t="s">
        <v>336</v>
      </c>
      <c r="AS44" s="502" t="s">
        <v>336</v>
      </c>
      <c r="AT44" s="502" t="s">
        <v>202</v>
      </c>
      <c r="AU44" s="503">
        <v>46722</v>
      </c>
      <c r="AV44" s="502" t="s">
        <v>336</v>
      </c>
      <c r="AW44" s="502" t="s">
        <v>901</v>
      </c>
      <c r="AX44" s="502" t="s">
        <v>336</v>
      </c>
      <c r="AY44" s="501" t="s">
        <v>202</v>
      </c>
      <c r="AZ44" s="501" t="s">
        <v>202</v>
      </c>
      <c r="BA44" s="501" t="s">
        <v>68</v>
      </c>
      <c r="BB44" s="501">
        <v>85</v>
      </c>
      <c r="BC44" s="501" t="s">
        <v>68</v>
      </c>
      <c r="BD44" s="504">
        <v>32</v>
      </c>
    </row>
    <row r="45" spans="2:56" ht="27" customHeight="1">
      <c r="B45" s="500">
        <v>46</v>
      </c>
      <c r="C45" s="501">
        <v>0</v>
      </c>
      <c r="D45" s="501"/>
      <c r="E45" s="501">
        <f>+PPrioritarios[[#This Row],[Jerarquización multicriterio JIS 21 de abril]]</f>
        <v>45</v>
      </c>
      <c r="F45" s="501" t="s">
        <v>722</v>
      </c>
      <c r="G45" s="501" t="s">
        <v>531</v>
      </c>
      <c r="H45" s="501" t="s">
        <v>527</v>
      </c>
      <c r="I45" s="501" t="s">
        <v>528</v>
      </c>
      <c r="J45" s="501" t="e">
        <f>+VLOOKUP(PPrioritarios[[#This Row],[Nombre de proyecto]],'[14]Registros que subsisten 6,400'!F:F,1,0)</f>
        <v>#N/A</v>
      </c>
      <c r="K45" s="501" t="s">
        <v>745</v>
      </c>
      <c r="L45" s="501" t="s">
        <v>1081</v>
      </c>
      <c r="M45" s="501" t="s">
        <v>224</v>
      </c>
      <c r="N45" s="501" t="s">
        <v>3018</v>
      </c>
      <c r="O45" s="501">
        <v>29.9</v>
      </c>
      <c r="P45" s="501">
        <v>115</v>
      </c>
      <c r="Q45" s="501" t="s">
        <v>124</v>
      </c>
      <c r="R45" s="501" t="s">
        <v>446</v>
      </c>
      <c r="S45" s="501" t="s">
        <v>1093</v>
      </c>
      <c r="T45" s="501" t="s">
        <v>759</v>
      </c>
      <c r="U45" s="501" t="s">
        <v>202</v>
      </c>
      <c r="V45" s="502" t="s">
        <v>762</v>
      </c>
      <c r="W45" s="502" t="s">
        <v>955</v>
      </c>
      <c r="X45" s="502" t="s">
        <v>3019</v>
      </c>
      <c r="Y45" s="501" t="s">
        <v>530</v>
      </c>
      <c r="Z45" s="502" t="s">
        <v>336</v>
      </c>
      <c r="AA45" s="502" t="s">
        <v>332</v>
      </c>
      <c r="AB45" s="501" t="s">
        <v>81</v>
      </c>
      <c r="AC45" s="502" t="s">
        <v>204</v>
      </c>
      <c r="AD45" s="501">
        <v>0</v>
      </c>
      <c r="AE45" s="501">
        <v>0</v>
      </c>
      <c r="AF45" s="502" t="s">
        <v>93</v>
      </c>
      <c r="AG45" s="502" t="s">
        <v>1085</v>
      </c>
      <c r="AH45" s="501" t="s">
        <v>898</v>
      </c>
      <c r="AI45" s="501" t="s">
        <v>182</v>
      </c>
      <c r="AJ45" s="501" t="s">
        <v>202</v>
      </c>
      <c r="AK45" s="501" t="s">
        <v>202</v>
      </c>
      <c r="AL45" s="501" t="s">
        <v>202</v>
      </c>
      <c r="AM45" s="501" t="s">
        <v>202</v>
      </c>
      <c r="AN45" s="501" t="s">
        <v>336</v>
      </c>
      <c r="AO45" s="502" t="s">
        <v>1094</v>
      </c>
      <c r="AP45" s="502" t="s">
        <v>68</v>
      </c>
      <c r="AQ45" s="502" t="s">
        <v>900</v>
      </c>
      <c r="AR45" s="502" t="s">
        <v>336</v>
      </c>
      <c r="AS45" s="502" t="s">
        <v>336</v>
      </c>
      <c r="AT45" s="502" t="s">
        <v>202</v>
      </c>
      <c r="AU45" s="503">
        <v>47361</v>
      </c>
      <c r="AV45" s="502" t="s">
        <v>336</v>
      </c>
      <c r="AW45" s="502" t="s">
        <v>901</v>
      </c>
      <c r="AX45" s="502" t="s">
        <v>336</v>
      </c>
      <c r="AY45" s="501" t="s">
        <v>202</v>
      </c>
      <c r="AZ45" s="501" t="s">
        <v>202</v>
      </c>
      <c r="BA45" s="501" t="s">
        <v>68</v>
      </c>
      <c r="BB45" s="501">
        <v>58</v>
      </c>
      <c r="BC45" s="501" t="s">
        <v>68</v>
      </c>
      <c r="BD45" s="504">
        <v>45</v>
      </c>
    </row>
    <row r="46" spans="2:56" ht="27" customHeight="1">
      <c r="B46" s="500">
        <v>47</v>
      </c>
      <c r="C46" s="501">
        <v>0</v>
      </c>
      <c r="D46" s="501" t="s">
        <v>3024</v>
      </c>
      <c r="E46" s="501">
        <f>+PPrioritarios[[#This Row],[Jerarquización multicriterio JIS 21 de abril]]</f>
        <v>48</v>
      </c>
      <c r="F46" s="501" t="s">
        <v>722</v>
      </c>
      <c r="G46" s="501" t="s">
        <v>552</v>
      </c>
      <c r="H46" s="501" t="s">
        <v>549</v>
      </c>
      <c r="I46" s="501" t="s">
        <v>904</v>
      </c>
      <c r="J46" s="501" t="e">
        <f>+VLOOKUP(PPrioritarios[[#This Row],[Nombre de proyecto]],'[14]Registros que subsisten 6,400'!F:F,1,0)</f>
        <v>#N/A</v>
      </c>
      <c r="K46" s="501" t="s">
        <v>745</v>
      </c>
      <c r="L46" s="501" t="s">
        <v>1081</v>
      </c>
      <c r="M46" s="501" t="s">
        <v>224</v>
      </c>
      <c r="N46" s="501" t="s">
        <v>3018</v>
      </c>
      <c r="O46" s="501">
        <v>100</v>
      </c>
      <c r="P46" s="501">
        <v>115</v>
      </c>
      <c r="Q46" s="501" t="s">
        <v>124</v>
      </c>
      <c r="R46" s="501" t="s">
        <v>446</v>
      </c>
      <c r="S46" s="501" t="s">
        <v>1095</v>
      </c>
      <c r="T46" s="501" t="s">
        <v>759</v>
      </c>
      <c r="U46" s="501" t="s">
        <v>202</v>
      </c>
      <c r="V46" s="502" t="s">
        <v>762</v>
      </c>
      <c r="W46" s="502" t="s">
        <v>955</v>
      </c>
      <c r="X46" s="502" t="s">
        <v>3019</v>
      </c>
      <c r="Y46" s="501" t="s">
        <v>283</v>
      </c>
      <c r="Z46" s="502" t="s">
        <v>336</v>
      </c>
      <c r="AA46" s="502" t="s">
        <v>332</v>
      </c>
      <c r="AB46" s="501" t="s">
        <v>81</v>
      </c>
      <c r="AC46" s="502" t="s">
        <v>204</v>
      </c>
      <c r="AD46" s="501">
        <v>0</v>
      </c>
      <c r="AE46" s="501">
        <v>0</v>
      </c>
      <c r="AF46" s="502" t="s">
        <v>93</v>
      </c>
      <c r="AG46" s="502" t="s">
        <v>1096</v>
      </c>
      <c r="AH46" s="501" t="s">
        <v>898</v>
      </c>
      <c r="AI46" s="501" t="s">
        <v>69</v>
      </c>
      <c r="AJ46" s="501" t="s">
        <v>202</v>
      </c>
      <c r="AK46" s="501" t="s">
        <v>202</v>
      </c>
      <c r="AL46" s="501" t="s">
        <v>202</v>
      </c>
      <c r="AM46" s="501" t="s">
        <v>202</v>
      </c>
      <c r="AN46" s="501" t="s">
        <v>336</v>
      </c>
      <c r="AO46" s="502" t="s">
        <v>1097</v>
      </c>
      <c r="AP46" s="502" t="s">
        <v>336</v>
      </c>
      <c r="AQ46" s="502" t="s">
        <v>900</v>
      </c>
      <c r="AR46" s="502" t="s">
        <v>336</v>
      </c>
      <c r="AS46" s="502" t="s">
        <v>336</v>
      </c>
      <c r="AT46" s="502" t="s">
        <v>202</v>
      </c>
      <c r="AU46" s="503">
        <v>46568</v>
      </c>
      <c r="AV46" s="502" t="s">
        <v>336</v>
      </c>
      <c r="AW46" s="502" t="s">
        <v>336</v>
      </c>
      <c r="AX46" s="502" t="s">
        <v>336</v>
      </c>
      <c r="AY46" s="501" t="s">
        <v>202</v>
      </c>
      <c r="AZ46" s="501" t="s">
        <v>202</v>
      </c>
      <c r="BA46" s="501" t="s">
        <v>68</v>
      </c>
      <c r="BB46" s="501">
        <v>89</v>
      </c>
      <c r="BC46" s="501" t="s">
        <v>68</v>
      </c>
      <c r="BD46" s="504">
        <v>48</v>
      </c>
    </row>
    <row r="47" spans="2:56" ht="27" customHeight="1">
      <c r="B47" s="500">
        <v>48</v>
      </c>
      <c r="C47" s="501">
        <v>0</v>
      </c>
      <c r="D47" s="501"/>
      <c r="E47" s="501">
        <f>+PPrioritarios[[#This Row],[Jerarquización multicriterio JIS 21 de abril]]</f>
        <v>40</v>
      </c>
      <c r="F47" s="501" t="s">
        <v>722</v>
      </c>
      <c r="G47" s="501" t="s">
        <v>481</v>
      </c>
      <c r="H47" s="501" t="s">
        <v>475</v>
      </c>
      <c r="I47" s="501" t="s">
        <v>476</v>
      </c>
      <c r="J47" s="501" t="e">
        <f>+VLOOKUP(PPrioritarios[[#This Row],[Nombre de proyecto]],'[14]Registros que subsisten 6,400'!F:F,1,0)</f>
        <v>#N/A</v>
      </c>
      <c r="K47" s="501" t="s">
        <v>745</v>
      </c>
      <c r="L47" s="501" t="s">
        <v>1098</v>
      </c>
      <c r="M47" s="501" t="s">
        <v>224</v>
      </c>
      <c r="N47" s="501" t="s">
        <v>3018</v>
      </c>
      <c r="O47" s="501">
        <v>124</v>
      </c>
      <c r="P47" s="501">
        <v>115</v>
      </c>
      <c r="Q47" s="501" t="s">
        <v>124</v>
      </c>
      <c r="R47" s="501" t="s">
        <v>477</v>
      </c>
      <c r="S47" s="501" t="s">
        <v>1099</v>
      </c>
      <c r="T47" s="501" t="s">
        <v>759</v>
      </c>
      <c r="U47" s="501" t="s">
        <v>202</v>
      </c>
      <c r="V47" s="502" t="s">
        <v>762</v>
      </c>
      <c r="W47" s="502" t="s">
        <v>76</v>
      </c>
      <c r="X47" s="502" t="s">
        <v>3045</v>
      </c>
      <c r="Y47" s="501" t="s">
        <v>479</v>
      </c>
      <c r="Z47" s="502" t="s">
        <v>1104</v>
      </c>
      <c r="AA47" s="502" t="s">
        <v>484</v>
      </c>
      <c r="AB47" s="501" t="s">
        <v>81</v>
      </c>
      <c r="AC47" s="502" t="s">
        <v>158</v>
      </c>
      <c r="AD47" s="501">
        <v>349.279</v>
      </c>
      <c r="AE47" s="501">
        <v>109</v>
      </c>
      <c r="AF47" s="502" t="s">
        <v>93</v>
      </c>
      <c r="AG47" s="502" t="s">
        <v>1103</v>
      </c>
      <c r="AH47" s="501" t="s">
        <v>898</v>
      </c>
      <c r="AI47" s="501" t="s">
        <v>182</v>
      </c>
      <c r="AJ47" s="501" t="s">
        <v>68</v>
      </c>
      <c r="AK47" s="501" t="s">
        <v>202</v>
      </c>
      <c r="AL47" s="501" t="s">
        <v>68</v>
      </c>
      <c r="AM47" s="501" t="s">
        <v>202</v>
      </c>
      <c r="AN47" s="501" t="s">
        <v>336</v>
      </c>
      <c r="AO47" s="502" t="s">
        <v>1094</v>
      </c>
      <c r="AP47" s="502" t="s">
        <v>336</v>
      </c>
      <c r="AQ47" s="502" t="s">
        <v>900</v>
      </c>
      <c r="AR47" s="502" t="s">
        <v>336</v>
      </c>
      <c r="AS47" s="502" t="s">
        <v>336</v>
      </c>
      <c r="AT47" s="502" t="s">
        <v>202</v>
      </c>
      <c r="AU47" s="503">
        <v>46203</v>
      </c>
      <c r="AV47" s="502" t="s">
        <v>336</v>
      </c>
      <c r="AW47" s="502" t="s">
        <v>336</v>
      </c>
      <c r="AX47" s="502" t="s">
        <v>1089</v>
      </c>
      <c r="AY47" s="501" t="s">
        <v>202</v>
      </c>
      <c r="AZ47" s="501" t="s">
        <v>202</v>
      </c>
      <c r="BA47" s="501" t="s">
        <v>68</v>
      </c>
      <c r="BB47" s="501">
        <v>49</v>
      </c>
      <c r="BC47" s="501" t="s">
        <v>68</v>
      </c>
      <c r="BD47" s="504">
        <v>40</v>
      </c>
    </row>
    <row r="48" spans="2:56" ht="27" customHeight="1">
      <c r="B48" s="500">
        <v>49</v>
      </c>
      <c r="C48" s="501">
        <v>0</v>
      </c>
      <c r="D48" s="501"/>
      <c r="E48" s="501">
        <f>+PPrioritarios[[#This Row],[Jerarquización multicriterio JIS 21 de abril]]</f>
        <v>67</v>
      </c>
      <c r="F48" s="501" t="s">
        <v>722</v>
      </c>
      <c r="G48" s="501" t="s">
        <v>1105</v>
      </c>
      <c r="H48" s="501" t="s">
        <v>1106</v>
      </c>
      <c r="I48" s="501" t="s">
        <v>1107</v>
      </c>
      <c r="J48" s="501" t="e">
        <f>+VLOOKUP(PPrioritarios[[#This Row],[Nombre de proyecto]],'[14]Registros que subsisten 6,400'!F:F,1,0)</f>
        <v>#N/A</v>
      </c>
      <c r="K48" s="501" t="s">
        <v>950</v>
      </c>
      <c r="L48" s="501" t="s">
        <v>1108</v>
      </c>
      <c r="M48" s="501" t="s">
        <v>224</v>
      </c>
      <c r="N48" s="501" t="s">
        <v>3016</v>
      </c>
      <c r="O48" s="501">
        <v>51</v>
      </c>
      <c r="P48" s="501">
        <v>85</v>
      </c>
      <c r="Q48" s="501" t="s">
        <v>259</v>
      </c>
      <c r="R48" s="501" t="s">
        <v>1109</v>
      </c>
      <c r="S48" s="501" t="s">
        <v>1110</v>
      </c>
      <c r="T48" s="501" t="s">
        <v>759</v>
      </c>
      <c r="U48" s="501" t="s">
        <v>202</v>
      </c>
      <c r="V48" s="502" t="s">
        <v>762</v>
      </c>
      <c r="W48" s="502" t="s">
        <v>769</v>
      </c>
      <c r="X48" s="502" t="s">
        <v>769</v>
      </c>
      <c r="Y48" s="501" t="s">
        <v>3046</v>
      </c>
      <c r="Z48" s="502" t="s">
        <v>1058</v>
      </c>
      <c r="AA48" s="502" t="s">
        <v>1111</v>
      </c>
      <c r="AB48" s="501" t="s">
        <v>191</v>
      </c>
      <c r="AC48" s="502" t="s">
        <v>158</v>
      </c>
      <c r="AD48" s="501">
        <v>83.37</v>
      </c>
      <c r="AE48" s="501">
        <v>68.524000000000001</v>
      </c>
      <c r="AF48" s="502" t="s">
        <v>1112</v>
      </c>
      <c r="AG48" s="502" t="s">
        <v>1113</v>
      </c>
      <c r="AH48" s="501" t="s">
        <v>68</v>
      </c>
      <c r="AI48" s="501" t="s">
        <v>69</v>
      </c>
      <c r="AJ48" s="501" t="s">
        <v>68</v>
      </c>
      <c r="AK48" s="501" t="s">
        <v>68</v>
      </c>
      <c r="AL48" s="501" t="s">
        <v>68</v>
      </c>
      <c r="AM48" s="501" t="s">
        <v>202</v>
      </c>
      <c r="AN48" s="501" t="s">
        <v>336</v>
      </c>
      <c r="AO48" s="502" t="s">
        <v>1059</v>
      </c>
      <c r="AP48" s="502" t="s">
        <v>68</v>
      </c>
      <c r="AQ48" s="502" t="s">
        <v>1114</v>
      </c>
      <c r="AR48" s="502" t="s">
        <v>336</v>
      </c>
      <c r="AS48" s="502" t="s">
        <v>202</v>
      </c>
      <c r="AT48" s="502" t="s">
        <v>336</v>
      </c>
      <c r="AU48" s="503">
        <v>46568</v>
      </c>
      <c r="AV48" s="502" t="s">
        <v>336</v>
      </c>
      <c r="AW48" s="502" t="s">
        <v>901</v>
      </c>
      <c r="AX48" s="502" t="s">
        <v>1115</v>
      </c>
      <c r="AY48" s="501" t="s">
        <v>202</v>
      </c>
      <c r="AZ48" s="501" t="s">
        <v>202</v>
      </c>
      <c r="BA48" s="501" t="s">
        <v>68</v>
      </c>
      <c r="BB48" s="501">
        <v>36</v>
      </c>
      <c r="BC48" s="501" t="s">
        <v>68</v>
      </c>
      <c r="BD48" s="504">
        <v>67</v>
      </c>
    </row>
    <row r="49" spans="2:56" ht="27" customHeight="1">
      <c r="B49" s="500">
        <v>50</v>
      </c>
      <c r="C49" s="501">
        <v>0</v>
      </c>
      <c r="D49" s="501"/>
      <c r="E49" s="501">
        <f>+PPrioritarios[[#This Row],[Jerarquización multicriterio JIS 21 de abril]]</f>
        <v>58</v>
      </c>
      <c r="F49" s="501" t="s">
        <v>722</v>
      </c>
      <c r="G49" s="501" t="s">
        <v>615</v>
      </c>
      <c r="H49" s="501" t="s">
        <v>608</v>
      </c>
      <c r="I49" s="501" t="s">
        <v>1116</v>
      </c>
      <c r="J49" s="501" t="e">
        <f>+VLOOKUP(PPrioritarios[[#This Row],[Nombre de proyecto]],'[14]Registros que subsisten 6,400'!F:F,1,0)</f>
        <v>#N/A</v>
      </c>
      <c r="K49" s="501" t="s">
        <v>950</v>
      </c>
      <c r="L49" s="501" t="s">
        <v>1108</v>
      </c>
      <c r="M49" s="501" t="s">
        <v>224</v>
      </c>
      <c r="N49" s="501" t="s">
        <v>1807</v>
      </c>
      <c r="O49" s="501">
        <v>80</v>
      </c>
      <c r="P49" s="501">
        <v>115</v>
      </c>
      <c r="Q49" s="501" t="s">
        <v>259</v>
      </c>
      <c r="R49" s="501" t="s">
        <v>610</v>
      </c>
      <c r="S49" s="501" t="s">
        <v>1117</v>
      </c>
      <c r="T49" s="501" t="s">
        <v>759</v>
      </c>
      <c r="U49" s="501" t="s">
        <v>202</v>
      </c>
      <c r="V49" s="502" t="s">
        <v>762</v>
      </c>
      <c r="W49" s="502" t="s">
        <v>955</v>
      </c>
      <c r="X49" s="502" t="s">
        <v>3019</v>
      </c>
      <c r="Y49" s="501" t="s">
        <v>614</v>
      </c>
      <c r="Z49" s="502" t="s">
        <v>336</v>
      </c>
      <c r="AA49" s="502" t="s">
        <v>332</v>
      </c>
      <c r="AB49" s="501" t="s">
        <v>191</v>
      </c>
      <c r="AC49" s="502" t="s">
        <v>204</v>
      </c>
      <c r="AD49" s="501">
        <v>0</v>
      </c>
      <c r="AE49" s="501">
        <v>0</v>
      </c>
      <c r="AF49" s="502" t="s">
        <v>1118</v>
      </c>
      <c r="AG49" s="502" t="s">
        <v>1119</v>
      </c>
      <c r="AH49" s="501" t="s">
        <v>68</v>
      </c>
      <c r="AI49" s="501" t="s">
        <v>613</v>
      </c>
      <c r="AJ49" s="501" t="s">
        <v>68</v>
      </c>
      <c r="AK49" s="501" t="s">
        <v>202</v>
      </c>
      <c r="AL49" s="501" t="s">
        <v>202</v>
      </c>
      <c r="AM49" s="501" t="s">
        <v>202</v>
      </c>
      <c r="AN49" s="501" t="s">
        <v>336</v>
      </c>
      <c r="AO49" s="502" t="s">
        <v>1121</v>
      </c>
      <c r="AP49" s="502" t="s">
        <v>68</v>
      </c>
      <c r="AQ49" s="502" t="s">
        <v>336</v>
      </c>
      <c r="AR49" s="502" t="s">
        <v>336</v>
      </c>
      <c r="AS49" s="502" t="s">
        <v>202</v>
      </c>
      <c r="AT49" s="502" t="s">
        <v>336</v>
      </c>
      <c r="AU49" s="503">
        <v>47481</v>
      </c>
      <c r="AV49" s="502" t="s">
        <v>336</v>
      </c>
      <c r="AW49" s="502" t="s">
        <v>901</v>
      </c>
      <c r="AX49" s="502" t="s">
        <v>336</v>
      </c>
      <c r="AY49" s="501" t="s">
        <v>202</v>
      </c>
      <c r="AZ49" s="501" t="s">
        <v>202</v>
      </c>
      <c r="BA49" s="501" t="s">
        <v>68</v>
      </c>
      <c r="BB49" s="501">
        <v>80</v>
      </c>
      <c r="BC49" s="501" t="s">
        <v>68</v>
      </c>
      <c r="BD49" s="504">
        <v>58</v>
      </c>
    </row>
    <row r="50" spans="2:56" ht="27" customHeight="1">
      <c r="B50" s="500">
        <v>51</v>
      </c>
      <c r="C50" s="501">
        <v>0</v>
      </c>
      <c r="D50" s="501"/>
      <c r="E50" s="501" t="str">
        <f>+PPrioritarios[[#This Row],[Jerarquización multicriterio JIS 21 de abril]]</f>
        <v>Sin jerarquizar</v>
      </c>
      <c r="F50" s="501" t="s">
        <v>722</v>
      </c>
      <c r="G50" s="501" t="s">
        <v>1122</v>
      </c>
      <c r="H50" s="501" t="s">
        <v>1123</v>
      </c>
      <c r="I50" s="501" t="s">
        <v>1124</v>
      </c>
      <c r="J50" s="501" t="e">
        <f>+VLOOKUP(PPrioritarios[[#This Row],[Nombre de proyecto]],'[14]Registros que subsisten 6,400'!F:F,1,0)</f>
        <v>#N/A</v>
      </c>
      <c r="K50" s="501" t="s">
        <v>745</v>
      </c>
      <c r="L50" s="501" t="s">
        <v>1125</v>
      </c>
      <c r="M50" s="501" t="s">
        <v>224</v>
      </c>
      <c r="N50" s="501" t="s">
        <v>3016</v>
      </c>
      <c r="O50" s="501">
        <v>100</v>
      </c>
      <c r="P50" s="501">
        <v>115</v>
      </c>
      <c r="Q50" s="501" t="s">
        <v>259</v>
      </c>
      <c r="R50" s="501" t="s">
        <v>1126</v>
      </c>
      <c r="S50" s="501" t="s">
        <v>1127</v>
      </c>
      <c r="T50" s="501" t="s">
        <v>759</v>
      </c>
      <c r="U50" s="501" t="s">
        <v>202</v>
      </c>
      <c r="V50" s="502" t="s">
        <v>762</v>
      </c>
      <c r="W50" s="502" t="s">
        <v>955</v>
      </c>
      <c r="X50" s="502" t="s">
        <v>3019</v>
      </c>
      <c r="Y50" s="501" t="s">
        <v>502</v>
      </c>
      <c r="Z50" s="502" t="s">
        <v>336</v>
      </c>
      <c r="AA50" s="502" t="s">
        <v>1128</v>
      </c>
      <c r="AB50" s="501" t="s">
        <v>191</v>
      </c>
      <c r="AC50" s="502" t="s">
        <v>158</v>
      </c>
      <c r="AD50" s="501">
        <v>0</v>
      </c>
      <c r="AE50" s="501">
        <v>0</v>
      </c>
      <c r="AF50" s="502" t="s">
        <v>1073</v>
      </c>
      <c r="AG50" s="502" t="s">
        <v>1129</v>
      </c>
      <c r="AH50" s="501" t="s">
        <v>202</v>
      </c>
      <c r="AI50" s="501" t="s">
        <v>336</v>
      </c>
      <c r="AJ50" s="501" t="s">
        <v>68</v>
      </c>
      <c r="AK50" s="501" t="s">
        <v>202</v>
      </c>
      <c r="AL50" s="501" t="s">
        <v>68</v>
      </c>
      <c r="AM50" s="501" t="s">
        <v>202</v>
      </c>
      <c r="AN50" s="501" t="s">
        <v>336</v>
      </c>
      <c r="AO50" s="502" t="s">
        <v>1130</v>
      </c>
      <c r="AP50" s="502" t="s">
        <v>336</v>
      </c>
      <c r="AQ50" s="502" t="s">
        <v>1131</v>
      </c>
      <c r="AR50" s="502" t="s">
        <v>1131</v>
      </c>
      <c r="AS50" s="502" t="s">
        <v>1131</v>
      </c>
      <c r="AT50" s="502" t="s">
        <v>1131</v>
      </c>
      <c r="AU50" s="503">
        <v>46752</v>
      </c>
      <c r="AV50" s="502" t="s">
        <v>1131</v>
      </c>
      <c r="AW50" s="502" t="s">
        <v>901</v>
      </c>
      <c r="AX50" s="502" t="s">
        <v>336</v>
      </c>
      <c r="AY50" s="501" t="s">
        <v>202</v>
      </c>
      <c r="AZ50" s="501" t="s">
        <v>202</v>
      </c>
      <c r="BA50" s="501" t="s">
        <v>202</v>
      </c>
      <c r="BB50" s="501" t="s">
        <v>3025</v>
      </c>
      <c r="BC50" s="501" t="s">
        <v>202</v>
      </c>
      <c r="BD50" s="504" t="s">
        <v>3025</v>
      </c>
    </row>
    <row r="51" spans="2:56" ht="27" customHeight="1">
      <c r="B51" s="500">
        <v>52</v>
      </c>
      <c r="C51" s="501">
        <v>0</v>
      </c>
      <c r="D51" s="501"/>
      <c r="E51" s="501">
        <f>+PPrioritarios[[#This Row],[Jerarquización multicriterio JIS 21 de abril]]</f>
        <v>38</v>
      </c>
      <c r="F51" s="501" t="s">
        <v>722</v>
      </c>
      <c r="G51" s="501" t="s">
        <v>458</v>
      </c>
      <c r="H51" s="501" t="s">
        <v>453</v>
      </c>
      <c r="I51" s="501" t="s">
        <v>454</v>
      </c>
      <c r="J51" s="501" t="e">
        <f>+VLOOKUP(PPrioritarios[[#This Row],[Nombre de proyecto]],'[14]Registros que subsisten 6,400'!F:F,1,0)</f>
        <v>#N/A</v>
      </c>
      <c r="K51" s="501" t="s">
        <v>950</v>
      </c>
      <c r="L51" s="501" t="s">
        <v>1108</v>
      </c>
      <c r="M51" s="501" t="s">
        <v>224</v>
      </c>
      <c r="N51" s="501" t="s">
        <v>3018</v>
      </c>
      <c r="O51" s="501">
        <v>34.04</v>
      </c>
      <c r="P51" s="501">
        <v>230</v>
      </c>
      <c r="Q51" s="501" t="s">
        <v>259</v>
      </c>
      <c r="R51" s="501" t="s">
        <v>360</v>
      </c>
      <c r="S51" s="501" t="s">
        <v>1132</v>
      </c>
      <c r="T51" s="501" t="s">
        <v>759</v>
      </c>
      <c r="U51" s="501" t="s">
        <v>202</v>
      </c>
      <c r="V51" s="502" t="s">
        <v>762</v>
      </c>
      <c r="W51" s="502" t="s">
        <v>955</v>
      </c>
      <c r="X51" s="502" t="s">
        <v>3019</v>
      </c>
      <c r="Y51" s="501" t="s">
        <v>457</v>
      </c>
      <c r="Z51" s="502" t="s">
        <v>336</v>
      </c>
      <c r="AA51" s="502" t="s">
        <v>462</v>
      </c>
      <c r="AB51" s="501" t="s">
        <v>81</v>
      </c>
      <c r="AC51" s="502" t="s">
        <v>158</v>
      </c>
      <c r="AD51" s="501">
        <v>0</v>
      </c>
      <c r="AE51" s="501">
        <v>0</v>
      </c>
      <c r="AF51" s="502" t="s">
        <v>1133</v>
      </c>
      <c r="AG51" s="502" t="s">
        <v>1134</v>
      </c>
      <c r="AH51" s="501" t="s">
        <v>68</v>
      </c>
      <c r="AI51" s="501" t="s">
        <v>1135</v>
      </c>
      <c r="AJ51" s="501" t="s">
        <v>202</v>
      </c>
      <c r="AK51" s="501" t="s">
        <v>202</v>
      </c>
      <c r="AL51" s="501" t="s">
        <v>68</v>
      </c>
      <c r="AM51" s="501" t="s">
        <v>202</v>
      </c>
      <c r="AN51" s="501" t="s">
        <v>336</v>
      </c>
      <c r="AO51" s="502" t="s">
        <v>1136</v>
      </c>
      <c r="AP51" s="502" t="s">
        <v>68</v>
      </c>
      <c r="AQ51" s="502" t="s">
        <v>336</v>
      </c>
      <c r="AR51" s="502" t="s">
        <v>336</v>
      </c>
      <c r="AS51" s="502" t="s">
        <v>202</v>
      </c>
      <c r="AT51" s="502" t="s">
        <v>336</v>
      </c>
      <c r="AU51" s="503">
        <v>46402</v>
      </c>
      <c r="AV51" s="502" t="s">
        <v>336</v>
      </c>
      <c r="AW51" s="502" t="s">
        <v>901</v>
      </c>
      <c r="AX51" s="502" t="s">
        <v>336</v>
      </c>
      <c r="AY51" s="501" t="s">
        <v>202</v>
      </c>
      <c r="AZ51" s="501" t="s">
        <v>202</v>
      </c>
      <c r="BA51" s="501" t="s">
        <v>68</v>
      </c>
      <c r="BB51" s="501">
        <v>64</v>
      </c>
      <c r="BC51" s="501" t="s">
        <v>68</v>
      </c>
      <c r="BD51" s="504">
        <v>38</v>
      </c>
    </row>
    <row r="52" spans="2:56" ht="27" customHeight="1">
      <c r="B52" s="500">
        <v>53</v>
      </c>
      <c r="C52" s="501">
        <v>0</v>
      </c>
      <c r="D52" s="501"/>
      <c r="E52" s="501">
        <f>+PPrioritarios[[#This Row],[Jerarquización multicriterio JIS 21 de abril]]</f>
        <v>55</v>
      </c>
      <c r="F52" s="501" t="s">
        <v>722</v>
      </c>
      <c r="G52" s="501" t="s">
        <v>594</v>
      </c>
      <c r="H52" s="501" t="s">
        <v>590</v>
      </c>
      <c r="I52" s="501" t="s">
        <v>1137</v>
      </c>
      <c r="J52" s="501" t="e">
        <f>+VLOOKUP(PPrioritarios[[#This Row],[Nombre de proyecto]],'[14]Registros que subsisten 6,400'!F:F,1,0)</f>
        <v>#N/A</v>
      </c>
      <c r="K52" s="501" t="s">
        <v>745</v>
      </c>
      <c r="L52" s="501" t="s">
        <v>1125</v>
      </c>
      <c r="M52" s="501" t="s">
        <v>224</v>
      </c>
      <c r="N52" s="501" t="s">
        <v>3018</v>
      </c>
      <c r="O52" s="501">
        <v>82</v>
      </c>
      <c r="P52" s="501">
        <v>115</v>
      </c>
      <c r="Q52" s="501" t="s">
        <v>259</v>
      </c>
      <c r="R52" s="501" t="s">
        <v>592</v>
      </c>
      <c r="S52" s="501" t="s">
        <v>1138</v>
      </c>
      <c r="T52" s="501" t="s">
        <v>759</v>
      </c>
      <c r="U52" s="501" t="s">
        <v>202</v>
      </c>
      <c r="V52" s="502" t="s">
        <v>762</v>
      </c>
      <c r="W52" s="502" t="s">
        <v>955</v>
      </c>
      <c r="X52" s="502" t="s">
        <v>3019</v>
      </c>
      <c r="Y52" s="501" t="s">
        <v>593</v>
      </c>
      <c r="Z52" s="502" t="s">
        <v>336</v>
      </c>
      <c r="AA52" s="502" t="s">
        <v>332</v>
      </c>
      <c r="AB52" s="501" t="s">
        <v>191</v>
      </c>
      <c r="AC52" s="502" t="s">
        <v>204</v>
      </c>
      <c r="AD52" s="501">
        <v>0</v>
      </c>
      <c r="AE52" s="501">
        <v>0</v>
      </c>
      <c r="AF52" s="502" t="s">
        <v>93</v>
      </c>
      <c r="AG52" s="502" t="s">
        <v>1139</v>
      </c>
      <c r="AH52" s="501" t="s">
        <v>68</v>
      </c>
      <c r="AI52" s="501" t="s">
        <v>336</v>
      </c>
      <c r="AJ52" s="501" t="s">
        <v>202</v>
      </c>
      <c r="AK52" s="501" t="s">
        <v>202</v>
      </c>
      <c r="AL52" s="501" t="s">
        <v>202</v>
      </c>
      <c r="AM52" s="501" t="s">
        <v>336</v>
      </c>
      <c r="AN52" s="501" t="s">
        <v>336</v>
      </c>
      <c r="AO52" s="502" t="s">
        <v>336</v>
      </c>
      <c r="AP52" s="502" t="s">
        <v>336</v>
      </c>
      <c r="AQ52" s="502" t="s">
        <v>900</v>
      </c>
      <c r="AR52" s="502" t="s">
        <v>336</v>
      </c>
      <c r="AS52" s="502" t="s">
        <v>336</v>
      </c>
      <c r="AT52" s="502" t="s">
        <v>202</v>
      </c>
      <c r="AU52" s="503">
        <v>46568</v>
      </c>
      <c r="AV52" s="502" t="s">
        <v>336</v>
      </c>
      <c r="AW52" s="502" t="s">
        <v>901</v>
      </c>
      <c r="AX52" s="502" t="s">
        <v>336</v>
      </c>
      <c r="AY52" s="501" t="s">
        <v>202</v>
      </c>
      <c r="AZ52" s="501" t="s">
        <v>202</v>
      </c>
      <c r="BA52" s="501" t="s">
        <v>68</v>
      </c>
      <c r="BB52" s="501">
        <v>50</v>
      </c>
      <c r="BC52" s="501" t="s">
        <v>68</v>
      </c>
      <c r="BD52" s="504">
        <v>55</v>
      </c>
    </row>
    <row r="53" spans="2:56" ht="27" customHeight="1">
      <c r="B53" s="500">
        <v>54</v>
      </c>
      <c r="C53" s="501">
        <v>0</v>
      </c>
      <c r="D53" s="501"/>
      <c r="E53" s="501">
        <f>+PPrioritarios[[#This Row],[Jerarquización multicriterio JIS 21 de abril]]</f>
        <v>27</v>
      </c>
      <c r="F53" s="501" t="s">
        <v>722</v>
      </c>
      <c r="G53" s="501" t="s">
        <v>363</v>
      </c>
      <c r="H53" s="501" t="s">
        <v>358</v>
      </c>
      <c r="I53" s="501" t="s">
        <v>359</v>
      </c>
      <c r="J53" s="501" t="e">
        <f>+VLOOKUP(PPrioritarios[[#This Row],[Nombre de proyecto]],'[14]Registros que subsisten 6,400'!F:F,1,0)</f>
        <v>#N/A</v>
      </c>
      <c r="K53" s="501" t="s">
        <v>950</v>
      </c>
      <c r="L53" s="501" t="s">
        <v>1108</v>
      </c>
      <c r="M53" s="501" t="s">
        <v>224</v>
      </c>
      <c r="N53" s="501" t="s">
        <v>3018</v>
      </c>
      <c r="O53" s="501">
        <v>108</v>
      </c>
      <c r="P53" s="501">
        <v>230</v>
      </c>
      <c r="Q53" s="501" t="s">
        <v>259</v>
      </c>
      <c r="R53" s="501" t="s">
        <v>360</v>
      </c>
      <c r="S53" s="501" t="s">
        <v>1140</v>
      </c>
      <c r="T53" s="501" t="s">
        <v>759</v>
      </c>
      <c r="U53" s="501" t="s">
        <v>202</v>
      </c>
      <c r="V53" s="502" t="s">
        <v>762</v>
      </c>
      <c r="W53" s="502" t="s">
        <v>955</v>
      </c>
      <c r="X53" s="502" t="s">
        <v>3019</v>
      </c>
      <c r="Y53" s="501" t="s">
        <v>362</v>
      </c>
      <c r="Z53" s="502" t="s">
        <v>336</v>
      </c>
      <c r="AA53" s="502" t="s">
        <v>332</v>
      </c>
      <c r="AB53" s="501" t="s">
        <v>81</v>
      </c>
      <c r="AC53" s="502" t="s">
        <v>204</v>
      </c>
      <c r="AD53" s="501">
        <v>0</v>
      </c>
      <c r="AE53" s="501">
        <v>0</v>
      </c>
      <c r="AF53" s="502" t="s">
        <v>1141</v>
      </c>
      <c r="AG53" s="502" t="s">
        <v>1142</v>
      </c>
      <c r="AH53" s="501" t="s">
        <v>68</v>
      </c>
      <c r="AI53" s="501" t="s">
        <v>1143</v>
      </c>
      <c r="AJ53" s="501" t="s">
        <v>202</v>
      </c>
      <c r="AK53" s="501" t="s">
        <v>202</v>
      </c>
      <c r="AL53" s="501" t="s">
        <v>202</v>
      </c>
      <c r="AM53" s="501" t="s">
        <v>202</v>
      </c>
      <c r="AN53" s="501" t="s">
        <v>336</v>
      </c>
      <c r="AO53" s="502" t="s">
        <v>959</v>
      </c>
      <c r="AP53" s="502" t="s">
        <v>68</v>
      </c>
      <c r="AQ53" s="502" t="s">
        <v>336</v>
      </c>
      <c r="AR53" s="502" t="s">
        <v>336</v>
      </c>
      <c r="AS53" s="502" t="s">
        <v>202</v>
      </c>
      <c r="AT53" s="502" t="s">
        <v>336</v>
      </c>
      <c r="AU53" s="503">
        <v>46934</v>
      </c>
      <c r="AV53" s="502" t="s">
        <v>336</v>
      </c>
      <c r="AW53" s="502" t="s">
        <v>901</v>
      </c>
      <c r="AX53" s="502" t="s">
        <v>336</v>
      </c>
      <c r="AY53" s="501" t="s">
        <v>202</v>
      </c>
      <c r="AZ53" s="501" t="s">
        <v>202</v>
      </c>
      <c r="BA53" s="501" t="s">
        <v>68</v>
      </c>
      <c r="BB53" s="501">
        <v>86</v>
      </c>
      <c r="BC53" s="501" t="s">
        <v>68</v>
      </c>
      <c r="BD53" s="504">
        <v>27</v>
      </c>
    </row>
    <row r="54" spans="2:56" ht="27" customHeight="1">
      <c r="B54" s="500">
        <v>55</v>
      </c>
      <c r="C54" s="501">
        <v>0</v>
      </c>
      <c r="D54" s="501"/>
      <c r="E54" s="501">
        <f>+PPrioritarios[[#This Row],[Jerarquización multicriterio JIS 21 de abril]]</f>
        <v>18</v>
      </c>
      <c r="F54" s="501" t="s">
        <v>722</v>
      </c>
      <c r="G54" s="501" t="s">
        <v>276</v>
      </c>
      <c r="H54" s="501" t="s">
        <v>273</v>
      </c>
      <c r="I54" s="501" t="s">
        <v>274</v>
      </c>
      <c r="J54" s="501" t="e">
        <f>+VLOOKUP(PPrioritarios[[#This Row],[Nombre de proyecto]],'[14]Registros que subsisten 6,400'!F:F,1,0)</f>
        <v>#N/A</v>
      </c>
      <c r="K54" s="501" t="s">
        <v>950</v>
      </c>
      <c r="L54" s="501" t="s">
        <v>1108</v>
      </c>
      <c r="M54" s="501" t="s">
        <v>224</v>
      </c>
      <c r="N54" s="501" t="s">
        <v>3016</v>
      </c>
      <c r="O54" s="501">
        <v>126</v>
      </c>
      <c r="P54" s="501">
        <v>230</v>
      </c>
      <c r="Q54" s="501" t="s">
        <v>259</v>
      </c>
      <c r="R54" s="501" t="s">
        <v>260</v>
      </c>
      <c r="S54" s="501" t="s">
        <v>1144</v>
      </c>
      <c r="T54" s="501" t="s">
        <v>759</v>
      </c>
      <c r="U54" s="501" t="s">
        <v>68</v>
      </c>
      <c r="V54" s="502" t="s">
        <v>1145</v>
      </c>
      <c r="W54" s="502" t="s">
        <v>728</v>
      </c>
      <c r="X54" s="502" t="s">
        <v>3047</v>
      </c>
      <c r="Y54" s="501" t="s">
        <v>3048</v>
      </c>
      <c r="Z54" s="502" t="s">
        <v>1150</v>
      </c>
      <c r="AA54" s="502" t="s">
        <v>277</v>
      </c>
      <c r="AB54" s="501" t="s">
        <v>81</v>
      </c>
      <c r="AC54" s="502" t="s">
        <v>158</v>
      </c>
      <c r="AD54" s="501" t="s">
        <v>1146</v>
      </c>
      <c r="AE54" s="501">
        <v>86</v>
      </c>
      <c r="AF54" s="502" t="s">
        <v>1147</v>
      </c>
      <c r="AG54" s="502" t="s">
        <v>1148</v>
      </c>
      <c r="AH54" s="501" t="s">
        <v>68</v>
      </c>
      <c r="AI54" s="501" t="s">
        <v>1149</v>
      </c>
      <c r="AJ54" s="501" t="s">
        <v>68</v>
      </c>
      <c r="AK54" s="501" t="s">
        <v>68</v>
      </c>
      <c r="AL54" s="501" t="s">
        <v>202</v>
      </c>
      <c r="AM54" s="501" t="s">
        <v>910</v>
      </c>
      <c r="AN54" s="501" t="s">
        <v>1151</v>
      </c>
      <c r="AO54" s="502" t="s">
        <v>1152</v>
      </c>
      <c r="AP54" s="502" t="s">
        <v>68</v>
      </c>
      <c r="AQ54" s="502" t="s">
        <v>1153</v>
      </c>
      <c r="AR54" s="502" t="s">
        <v>336</v>
      </c>
      <c r="AS54" s="502" t="s">
        <v>202</v>
      </c>
      <c r="AT54" s="502" t="s">
        <v>336</v>
      </c>
      <c r="AU54" s="503">
        <v>46187</v>
      </c>
      <c r="AV54" s="502" t="s">
        <v>336</v>
      </c>
      <c r="AW54" s="502" t="s">
        <v>901</v>
      </c>
      <c r="AX54" s="502" t="s">
        <v>1154</v>
      </c>
      <c r="AY54" s="501" t="s">
        <v>202</v>
      </c>
      <c r="AZ54" s="501" t="s">
        <v>202</v>
      </c>
      <c r="BA54" s="501" t="s">
        <v>68</v>
      </c>
      <c r="BB54" s="501">
        <v>65</v>
      </c>
      <c r="BC54" s="501" t="s">
        <v>68</v>
      </c>
      <c r="BD54" s="504">
        <v>18</v>
      </c>
    </row>
    <row r="55" spans="2:56" ht="27" customHeight="1">
      <c r="B55" s="500">
        <v>56</v>
      </c>
      <c r="C55" s="501">
        <v>0</v>
      </c>
      <c r="D55" s="501"/>
      <c r="E55" s="501">
        <f>+PPrioritarios[[#This Row],[Jerarquización multicriterio JIS 21 de abril]]</f>
        <v>17</v>
      </c>
      <c r="F55" s="501" t="s">
        <v>722</v>
      </c>
      <c r="G55" s="501" t="s">
        <v>266</v>
      </c>
      <c r="H55" s="501" t="s">
        <v>257</v>
      </c>
      <c r="I55" s="501" t="s">
        <v>258</v>
      </c>
      <c r="J55" s="501" t="e">
        <f>+VLOOKUP(PPrioritarios[[#This Row],[Nombre de proyecto]],'[14]Registros que subsisten 6,400'!F:F,1,0)</f>
        <v>#N/A</v>
      </c>
      <c r="K55" s="501" t="s">
        <v>950</v>
      </c>
      <c r="L55" s="501" t="s">
        <v>1108</v>
      </c>
      <c r="M55" s="501" t="s">
        <v>224</v>
      </c>
      <c r="N55" s="501" t="s">
        <v>3016</v>
      </c>
      <c r="O55" s="501">
        <v>150</v>
      </c>
      <c r="P55" s="501">
        <v>230</v>
      </c>
      <c r="Q55" s="501" t="s">
        <v>259</v>
      </c>
      <c r="R55" s="501" t="s">
        <v>260</v>
      </c>
      <c r="S55" s="501" t="s">
        <v>1155</v>
      </c>
      <c r="T55" s="501" t="s">
        <v>759</v>
      </c>
      <c r="U55" s="501" t="s">
        <v>68</v>
      </c>
      <c r="V55" s="502" t="s">
        <v>1156</v>
      </c>
      <c r="W55" s="502" t="s">
        <v>728</v>
      </c>
      <c r="X55" s="502" t="s">
        <v>3049</v>
      </c>
      <c r="Y55" s="501" t="s">
        <v>3050</v>
      </c>
      <c r="Z55" s="502" t="s">
        <v>1150</v>
      </c>
      <c r="AA55" s="502" t="s">
        <v>272</v>
      </c>
      <c r="AB55" s="501" t="s">
        <v>81</v>
      </c>
      <c r="AC55" s="502" t="s">
        <v>71</v>
      </c>
      <c r="AD55" s="501" t="s">
        <v>1157</v>
      </c>
      <c r="AE55" s="501">
        <v>101</v>
      </c>
      <c r="AF55" s="502" t="s">
        <v>1147</v>
      </c>
      <c r="AG55" s="502" t="s">
        <v>1148</v>
      </c>
      <c r="AH55" s="501" t="s">
        <v>68</v>
      </c>
      <c r="AI55" s="501" t="s">
        <v>1149</v>
      </c>
      <c r="AJ55" s="501" t="s">
        <v>68</v>
      </c>
      <c r="AK55" s="501" t="s">
        <v>202</v>
      </c>
      <c r="AL55" s="501" t="s">
        <v>202</v>
      </c>
      <c r="AM55" s="501" t="s">
        <v>910</v>
      </c>
      <c r="AN55" s="501" t="s">
        <v>1158</v>
      </c>
      <c r="AO55" s="502" t="s">
        <v>1159</v>
      </c>
      <c r="AP55" s="502" t="s">
        <v>68</v>
      </c>
      <c r="AQ55" s="502" t="s">
        <v>1160</v>
      </c>
      <c r="AR55" s="502" t="s">
        <v>336</v>
      </c>
      <c r="AS55" s="502" t="s">
        <v>202</v>
      </c>
      <c r="AT55" s="502" t="s">
        <v>336</v>
      </c>
      <c r="AU55" s="503">
        <v>46187</v>
      </c>
      <c r="AV55" s="502" t="s">
        <v>336</v>
      </c>
      <c r="AW55" s="502" t="s">
        <v>336</v>
      </c>
      <c r="AX55" s="502" t="s">
        <v>1161</v>
      </c>
      <c r="AY55" s="501" t="s">
        <v>202</v>
      </c>
      <c r="AZ55" s="501" t="s">
        <v>202</v>
      </c>
      <c r="BA55" s="501" t="s">
        <v>68</v>
      </c>
      <c r="BB55" s="501">
        <v>43</v>
      </c>
      <c r="BC55" s="501" t="s">
        <v>68</v>
      </c>
      <c r="BD55" s="504">
        <v>17</v>
      </c>
    </row>
    <row r="56" spans="2:56" ht="27" customHeight="1">
      <c r="B56" s="500">
        <v>57</v>
      </c>
      <c r="C56" s="501">
        <v>0</v>
      </c>
      <c r="D56" s="501"/>
      <c r="E56" s="501">
        <f>+PPrioritarios[[#This Row],[Jerarquización multicriterio JIS 21 de abril]]</f>
        <v>49</v>
      </c>
      <c r="F56" s="501" t="s">
        <v>722</v>
      </c>
      <c r="G56" s="501" t="s">
        <v>561</v>
      </c>
      <c r="H56" s="501" t="s">
        <v>555</v>
      </c>
      <c r="I56" s="501" t="s">
        <v>1162</v>
      </c>
      <c r="J56" s="501" t="e">
        <f>+VLOOKUP(PPrioritarios[[#This Row],[Nombre de proyecto]],'[14]Registros que subsisten 6,400'!F:F,1,0)</f>
        <v>#N/A</v>
      </c>
      <c r="K56" s="501" t="s">
        <v>745</v>
      </c>
      <c r="L56" s="501" t="s">
        <v>1125</v>
      </c>
      <c r="M56" s="501" t="s">
        <v>224</v>
      </c>
      <c r="N56" s="501" t="s">
        <v>3018</v>
      </c>
      <c r="O56" s="501">
        <v>100</v>
      </c>
      <c r="P56" s="501">
        <v>230</v>
      </c>
      <c r="Q56" s="501" t="s">
        <v>259</v>
      </c>
      <c r="R56" s="501" t="s">
        <v>557</v>
      </c>
      <c r="S56" s="501" t="s">
        <v>1163</v>
      </c>
      <c r="T56" s="501" t="s">
        <v>759</v>
      </c>
      <c r="U56" s="501" t="s">
        <v>202</v>
      </c>
      <c r="V56" s="502" t="s">
        <v>762</v>
      </c>
      <c r="W56" s="502" t="s">
        <v>805</v>
      </c>
      <c r="X56" s="502" t="s">
        <v>805</v>
      </c>
      <c r="Y56" s="501" t="s">
        <v>559</v>
      </c>
      <c r="Z56" s="502" t="s">
        <v>1167</v>
      </c>
      <c r="AA56" s="502" t="s">
        <v>564</v>
      </c>
      <c r="AB56" s="501" t="s">
        <v>81</v>
      </c>
      <c r="AC56" s="502" t="s">
        <v>158</v>
      </c>
      <c r="AD56" s="501">
        <v>296.02800000000002</v>
      </c>
      <c r="AE56" s="501">
        <v>103.94</v>
      </c>
      <c r="AF56" s="502" t="s">
        <v>93</v>
      </c>
      <c r="AG56" s="502" t="s">
        <v>1166</v>
      </c>
      <c r="AH56" s="501" t="s">
        <v>898</v>
      </c>
      <c r="AI56" s="501" t="s">
        <v>182</v>
      </c>
      <c r="AJ56" s="501" t="s">
        <v>202</v>
      </c>
      <c r="AK56" s="501" t="s">
        <v>202</v>
      </c>
      <c r="AL56" s="501" t="s">
        <v>202</v>
      </c>
      <c r="AM56" s="501" t="s">
        <v>202</v>
      </c>
      <c r="AN56" s="501" t="s">
        <v>336</v>
      </c>
      <c r="AO56" s="502" t="s">
        <v>1168</v>
      </c>
      <c r="AP56" s="502" t="s">
        <v>336</v>
      </c>
      <c r="AQ56" s="502" t="s">
        <v>900</v>
      </c>
      <c r="AR56" s="502" t="s">
        <v>336</v>
      </c>
      <c r="AS56" s="502" t="s">
        <v>1169</v>
      </c>
      <c r="AT56" s="502" t="s">
        <v>202</v>
      </c>
      <c r="AU56" s="503">
        <v>46934</v>
      </c>
      <c r="AV56" s="502" t="s">
        <v>336</v>
      </c>
      <c r="AW56" s="502" t="s">
        <v>336</v>
      </c>
      <c r="AX56" s="502" t="s">
        <v>1170</v>
      </c>
      <c r="AY56" s="501" t="s">
        <v>202</v>
      </c>
      <c r="AZ56" s="501" t="s">
        <v>202</v>
      </c>
      <c r="BA56" s="501" t="s">
        <v>68</v>
      </c>
      <c r="BB56" s="501">
        <v>51</v>
      </c>
      <c r="BC56" s="501" t="s">
        <v>68</v>
      </c>
      <c r="BD56" s="504">
        <v>49</v>
      </c>
    </row>
    <row r="57" spans="2:56" ht="27" customHeight="1">
      <c r="B57" s="500">
        <v>58</v>
      </c>
      <c r="C57" s="501">
        <v>0</v>
      </c>
      <c r="D57" s="501"/>
      <c r="E57" s="501">
        <f>+PPrioritarios[[#This Row],[Jerarquización multicriterio JIS 21 de abril]]</f>
        <v>53</v>
      </c>
      <c r="F57" s="501" t="s">
        <v>722</v>
      </c>
      <c r="G57" s="501" t="s">
        <v>583</v>
      </c>
      <c r="H57" s="501" t="s">
        <v>580</v>
      </c>
      <c r="I57" s="501" t="s">
        <v>1171</v>
      </c>
      <c r="J57" s="501" t="e">
        <f>+VLOOKUP(PPrioritarios[[#This Row],[Nombre de proyecto]],'[14]Registros que subsisten 6,400'!F:F,1,0)</f>
        <v>#N/A</v>
      </c>
      <c r="K57" s="501" t="s">
        <v>745</v>
      </c>
      <c r="L57" s="501" t="s">
        <v>1125</v>
      </c>
      <c r="M57" s="501" t="s">
        <v>224</v>
      </c>
      <c r="N57" s="501" t="s">
        <v>3018</v>
      </c>
      <c r="O57" s="501">
        <v>92</v>
      </c>
      <c r="P57" s="501">
        <v>230</v>
      </c>
      <c r="Q57" s="501" t="s">
        <v>259</v>
      </c>
      <c r="R57" s="501" t="s">
        <v>557</v>
      </c>
      <c r="S57" s="501" t="s">
        <v>1172</v>
      </c>
      <c r="T57" s="501" t="s">
        <v>759</v>
      </c>
      <c r="U57" s="501" t="s">
        <v>202</v>
      </c>
      <c r="V57" s="502" t="s">
        <v>762</v>
      </c>
      <c r="W57" s="502" t="s">
        <v>955</v>
      </c>
      <c r="X57" s="502" t="s">
        <v>3019</v>
      </c>
      <c r="Y57" s="501" t="s">
        <v>582</v>
      </c>
      <c r="Z57" s="502" t="s">
        <v>336</v>
      </c>
      <c r="AA57" s="502" t="s">
        <v>332</v>
      </c>
      <c r="AB57" s="501" t="s">
        <v>81</v>
      </c>
      <c r="AC57" s="502" t="s">
        <v>204</v>
      </c>
      <c r="AD57" s="501">
        <v>0</v>
      </c>
      <c r="AE57" s="501">
        <v>0</v>
      </c>
      <c r="AF57" s="502" t="s">
        <v>93</v>
      </c>
      <c r="AG57" s="502" t="s">
        <v>1173</v>
      </c>
      <c r="AH57" s="501" t="s">
        <v>898</v>
      </c>
      <c r="AI57" s="501" t="s">
        <v>182</v>
      </c>
      <c r="AJ57" s="501" t="s">
        <v>202</v>
      </c>
      <c r="AK57" s="501" t="s">
        <v>202</v>
      </c>
      <c r="AL57" s="501" t="s">
        <v>202</v>
      </c>
      <c r="AM57" s="501" t="s">
        <v>202</v>
      </c>
      <c r="AN57" s="501" t="s">
        <v>336</v>
      </c>
      <c r="AO57" s="502" t="s">
        <v>1168</v>
      </c>
      <c r="AP57" s="502" t="s">
        <v>336</v>
      </c>
      <c r="AQ57" s="502" t="s">
        <v>900</v>
      </c>
      <c r="AR57" s="502" t="s">
        <v>336</v>
      </c>
      <c r="AS57" s="502" t="s">
        <v>1169</v>
      </c>
      <c r="AT57" s="502" t="s">
        <v>202</v>
      </c>
      <c r="AU57" s="503">
        <v>46904</v>
      </c>
      <c r="AV57" s="502" t="s">
        <v>336</v>
      </c>
      <c r="AW57" s="502" t="s">
        <v>336</v>
      </c>
      <c r="AX57" s="502" t="s">
        <v>336</v>
      </c>
      <c r="AY57" s="501" t="s">
        <v>202</v>
      </c>
      <c r="AZ57" s="501" t="s">
        <v>202</v>
      </c>
      <c r="BA57" s="501" t="s">
        <v>68</v>
      </c>
      <c r="BB57" s="501">
        <v>59</v>
      </c>
      <c r="BC57" s="501" t="s">
        <v>68</v>
      </c>
      <c r="BD57" s="504">
        <v>53</v>
      </c>
    </row>
    <row r="58" spans="2:56" ht="27" customHeight="1">
      <c r="B58" s="500">
        <v>59</v>
      </c>
      <c r="C58" s="501">
        <v>0</v>
      </c>
      <c r="D58" s="501"/>
      <c r="E58" s="501">
        <f>+PPrioritarios[[#This Row],[Jerarquización multicriterio JIS 21 de abril]]</f>
        <v>90</v>
      </c>
      <c r="F58" s="501" t="s">
        <v>722</v>
      </c>
      <c r="G58" s="501" t="s">
        <v>1174</v>
      </c>
      <c r="H58" s="501" t="s">
        <v>1175</v>
      </c>
      <c r="I58" s="501" t="s">
        <v>1176</v>
      </c>
      <c r="J58" s="501" t="e">
        <f>+VLOOKUP(PPrioritarios[[#This Row],[Nombre de proyecto]],'[14]Registros que subsisten 6,400'!F:F,1,0)</f>
        <v>#N/A</v>
      </c>
      <c r="K58" s="501" t="s">
        <v>745</v>
      </c>
      <c r="L58" s="501" t="s">
        <v>1177</v>
      </c>
      <c r="M58" s="501" t="s">
        <v>224</v>
      </c>
      <c r="N58" s="501" t="s">
        <v>3018</v>
      </c>
      <c r="O58" s="501">
        <v>60</v>
      </c>
      <c r="P58" s="501">
        <v>115</v>
      </c>
      <c r="Q58" s="501" t="s">
        <v>1178</v>
      </c>
      <c r="R58" s="501" t="s">
        <v>1179</v>
      </c>
      <c r="S58" s="501" t="s">
        <v>1180</v>
      </c>
      <c r="T58" s="501" t="s">
        <v>759</v>
      </c>
      <c r="U58" s="501" t="s">
        <v>202</v>
      </c>
      <c r="V58" s="502" t="s">
        <v>762</v>
      </c>
      <c r="W58" s="502" t="s">
        <v>955</v>
      </c>
      <c r="X58" s="502" t="s">
        <v>3019</v>
      </c>
      <c r="Y58" s="501" t="s">
        <v>470</v>
      </c>
      <c r="Z58" s="502" t="s">
        <v>336</v>
      </c>
      <c r="AA58" s="502" t="s">
        <v>1181</v>
      </c>
      <c r="AB58" s="501" t="s">
        <v>81</v>
      </c>
      <c r="AC58" s="502" t="s">
        <v>158</v>
      </c>
      <c r="AD58" s="501">
        <v>0</v>
      </c>
      <c r="AE58" s="501">
        <v>0</v>
      </c>
      <c r="AF58" s="502" t="s">
        <v>93</v>
      </c>
      <c r="AG58" s="502" t="s">
        <v>1182</v>
      </c>
      <c r="AH58" s="501" t="s">
        <v>898</v>
      </c>
      <c r="AI58" s="501" t="s">
        <v>469</v>
      </c>
      <c r="AJ58" s="501" t="s">
        <v>202</v>
      </c>
      <c r="AK58" s="501" t="s">
        <v>202</v>
      </c>
      <c r="AL58" s="501" t="s">
        <v>202</v>
      </c>
      <c r="AM58" s="501" t="s">
        <v>202</v>
      </c>
      <c r="AN58" s="501" t="s">
        <v>336</v>
      </c>
      <c r="AO58" s="502" t="s">
        <v>915</v>
      </c>
      <c r="AP58" s="502" t="s">
        <v>336</v>
      </c>
      <c r="AQ58" s="502" t="s">
        <v>900</v>
      </c>
      <c r="AR58" s="502" t="s">
        <v>336</v>
      </c>
      <c r="AS58" s="502" t="s">
        <v>336</v>
      </c>
      <c r="AT58" s="502" t="s">
        <v>202</v>
      </c>
      <c r="AU58" s="503">
        <v>47101</v>
      </c>
      <c r="AV58" s="502" t="s">
        <v>336</v>
      </c>
      <c r="AW58" s="502" t="s">
        <v>336</v>
      </c>
      <c r="AX58" s="502" t="s">
        <v>336</v>
      </c>
      <c r="AY58" s="501" t="s">
        <v>202</v>
      </c>
      <c r="AZ58" s="501" t="s">
        <v>202</v>
      </c>
      <c r="BA58" s="501" t="s">
        <v>68</v>
      </c>
      <c r="BB58" s="501">
        <v>76</v>
      </c>
      <c r="BC58" s="501" t="s">
        <v>68</v>
      </c>
      <c r="BD58" s="504">
        <v>90</v>
      </c>
    </row>
    <row r="59" spans="2:56" ht="27" customHeight="1">
      <c r="B59" s="500">
        <v>60</v>
      </c>
      <c r="C59" s="501">
        <v>0</v>
      </c>
      <c r="D59" s="501"/>
      <c r="E59" s="501">
        <f>+PPrioritarios[[#This Row],[Jerarquización multicriterio JIS 21 de abril]]</f>
        <v>60</v>
      </c>
      <c r="F59" s="501" t="s">
        <v>722</v>
      </c>
      <c r="G59" s="501" t="s">
        <v>625</v>
      </c>
      <c r="H59" s="501" t="s">
        <v>622</v>
      </c>
      <c r="I59" s="501" t="s">
        <v>1183</v>
      </c>
      <c r="J59" s="501" t="e">
        <f>+VLOOKUP(PPrioritarios[[#This Row],[Nombre de proyecto]],'[14]Registros que subsisten 6,400'!F:F,1,0)</f>
        <v>#N/A</v>
      </c>
      <c r="K59" s="501" t="s">
        <v>989</v>
      </c>
      <c r="L59" s="501" t="s">
        <v>1184</v>
      </c>
      <c r="M59" s="501" t="s">
        <v>224</v>
      </c>
      <c r="N59" s="501" t="s">
        <v>1807</v>
      </c>
      <c r="O59" s="501">
        <v>120</v>
      </c>
      <c r="P59" s="501">
        <v>115</v>
      </c>
      <c r="Q59" s="501" t="s">
        <v>623</v>
      </c>
      <c r="R59" s="501" t="s">
        <v>624</v>
      </c>
      <c r="S59" s="501" t="s">
        <v>336</v>
      </c>
      <c r="T59" s="501" t="s">
        <v>759</v>
      </c>
      <c r="U59" s="501" t="s">
        <v>202</v>
      </c>
      <c r="V59" s="502" t="s">
        <v>762</v>
      </c>
      <c r="W59" s="502" t="s">
        <v>955</v>
      </c>
      <c r="X59" s="502" t="s">
        <v>3019</v>
      </c>
      <c r="Y59" s="501" t="s">
        <v>310</v>
      </c>
      <c r="Z59" s="502" t="s">
        <v>336</v>
      </c>
      <c r="AA59" s="502" t="s">
        <v>332</v>
      </c>
      <c r="AB59" s="501" t="s">
        <v>81</v>
      </c>
      <c r="AC59" s="502" t="s">
        <v>204</v>
      </c>
      <c r="AD59" s="501">
        <v>0</v>
      </c>
      <c r="AE59" s="501">
        <v>0</v>
      </c>
      <c r="AF59" s="502" t="s">
        <v>991</v>
      </c>
      <c r="AG59" s="502" t="s">
        <v>1185</v>
      </c>
      <c r="AH59" s="501" t="s">
        <v>68</v>
      </c>
      <c r="AI59" s="501" t="s">
        <v>309</v>
      </c>
      <c r="AJ59" s="501" t="s">
        <v>202</v>
      </c>
      <c r="AK59" s="501" t="s">
        <v>202</v>
      </c>
      <c r="AL59" s="501" t="s">
        <v>202</v>
      </c>
      <c r="AM59" s="501" t="s">
        <v>202</v>
      </c>
      <c r="AN59" s="501" t="s">
        <v>336</v>
      </c>
      <c r="AO59" s="502" t="s">
        <v>336</v>
      </c>
      <c r="AP59" s="502" t="s">
        <v>68</v>
      </c>
      <c r="AQ59" s="502" t="s">
        <v>336</v>
      </c>
      <c r="AR59" s="502" t="s">
        <v>336</v>
      </c>
      <c r="AS59" s="502" t="s">
        <v>336</v>
      </c>
      <c r="AT59" s="502" t="s">
        <v>336</v>
      </c>
      <c r="AU59" s="503">
        <v>46879</v>
      </c>
      <c r="AV59" s="502" t="s">
        <v>336</v>
      </c>
      <c r="AW59" s="502" t="s">
        <v>901</v>
      </c>
      <c r="AX59" s="502" t="s">
        <v>336</v>
      </c>
      <c r="AY59" s="501" t="s">
        <v>202</v>
      </c>
      <c r="AZ59" s="501" t="s">
        <v>202</v>
      </c>
      <c r="BA59" s="501" t="s">
        <v>68</v>
      </c>
      <c r="BB59" s="501">
        <v>37</v>
      </c>
      <c r="BC59" s="501" t="s">
        <v>68</v>
      </c>
      <c r="BD59" s="504">
        <v>60</v>
      </c>
    </row>
    <row r="60" spans="2:56" ht="27" customHeight="1">
      <c r="B60" s="500">
        <v>61</v>
      </c>
      <c r="C60" s="501">
        <v>0</v>
      </c>
      <c r="D60" s="501"/>
      <c r="E60" s="501">
        <f>+PPrioritarios[[#This Row],[Jerarquización multicriterio JIS 21 de abril]]</f>
        <v>59</v>
      </c>
      <c r="F60" s="501" t="s">
        <v>722</v>
      </c>
      <c r="G60" s="501" t="s">
        <v>621</v>
      </c>
      <c r="H60" s="501" t="s">
        <v>618</v>
      </c>
      <c r="I60" s="501" t="s">
        <v>528</v>
      </c>
      <c r="J60" s="501" t="e">
        <f>+VLOOKUP(PPrioritarios[[#This Row],[Nombre de proyecto]],'[14]Registros que subsisten 6,400'!F:F,1,0)</f>
        <v>#N/A</v>
      </c>
      <c r="K60" s="501" t="s">
        <v>745</v>
      </c>
      <c r="L60" s="501" t="s">
        <v>1186</v>
      </c>
      <c r="M60" s="501" t="s">
        <v>224</v>
      </c>
      <c r="N60" s="501" t="s">
        <v>3018</v>
      </c>
      <c r="O60" s="501">
        <v>80</v>
      </c>
      <c r="P60" s="501">
        <v>115</v>
      </c>
      <c r="Q60" s="501" t="s">
        <v>619</v>
      </c>
      <c r="R60" s="501" t="s">
        <v>620</v>
      </c>
      <c r="S60" s="501" t="s">
        <v>1187</v>
      </c>
      <c r="T60" s="501" t="s">
        <v>759</v>
      </c>
      <c r="U60" s="501" t="s">
        <v>202</v>
      </c>
      <c r="V60" s="502" t="s">
        <v>762</v>
      </c>
      <c r="W60" s="502" t="s">
        <v>955</v>
      </c>
      <c r="X60" s="502" t="s">
        <v>3019</v>
      </c>
      <c r="Y60" s="501" t="s">
        <v>530</v>
      </c>
      <c r="Z60" s="502" t="s">
        <v>336</v>
      </c>
      <c r="AA60" s="502" t="s">
        <v>332</v>
      </c>
      <c r="AB60" s="501" t="s">
        <v>191</v>
      </c>
      <c r="AC60" s="502" t="s">
        <v>204</v>
      </c>
      <c r="AD60" s="501">
        <v>0</v>
      </c>
      <c r="AE60" s="501">
        <v>0</v>
      </c>
      <c r="AF60" s="502" t="s">
        <v>93</v>
      </c>
      <c r="AG60" s="502" t="s">
        <v>753</v>
      </c>
      <c r="AH60" s="501" t="s">
        <v>1188</v>
      </c>
      <c r="AI60" s="501" t="s">
        <v>182</v>
      </c>
      <c r="AJ60" s="501" t="s">
        <v>202</v>
      </c>
      <c r="AK60" s="501" t="s">
        <v>202</v>
      </c>
      <c r="AL60" s="501" t="s">
        <v>202</v>
      </c>
      <c r="AM60" s="501" t="s">
        <v>202</v>
      </c>
      <c r="AN60" s="501" t="s">
        <v>336</v>
      </c>
      <c r="AO60" s="502" t="s">
        <v>1189</v>
      </c>
      <c r="AP60" s="502" t="s">
        <v>336</v>
      </c>
      <c r="AQ60" s="502" t="s">
        <v>900</v>
      </c>
      <c r="AR60" s="502" t="s">
        <v>336</v>
      </c>
      <c r="AS60" s="502" t="s">
        <v>336</v>
      </c>
      <c r="AT60" s="502" t="s">
        <v>202</v>
      </c>
      <c r="AU60" s="503">
        <v>47361</v>
      </c>
      <c r="AV60" s="502" t="s">
        <v>336</v>
      </c>
      <c r="AW60" s="502" t="s">
        <v>901</v>
      </c>
      <c r="AX60" s="502" t="s">
        <v>336</v>
      </c>
      <c r="AY60" s="501" t="s">
        <v>202</v>
      </c>
      <c r="AZ60" s="501" t="s">
        <v>202</v>
      </c>
      <c r="BA60" s="501" t="s">
        <v>68</v>
      </c>
      <c r="BB60" s="501">
        <v>66</v>
      </c>
      <c r="BC60" s="501" t="s">
        <v>68</v>
      </c>
      <c r="BD60" s="504">
        <v>59</v>
      </c>
    </row>
    <row r="61" spans="2:56" ht="27" customHeight="1">
      <c r="B61" s="500">
        <v>62</v>
      </c>
      <c r="C61" s="501">
        <v>0</v>
      </c>
      <c r="D61" s="501"/>
      <c r="E61" s="501">
        <f>+PPrioritarios[[#This Row],[Jerarquización multicriterio JIS 21 de abril]]</f>
        <v>93</v>
      </c>
      <c r="F61" s="501" t="s">
        <v>722</v>
      </c>
      <c r="G61" s="501" t="s">
        <v>1190</v>
      </c>
      <c r="H61" s="501" t="s">
        <v>1191</v>
      </c>
      <c r="I61" s="501" t="s">
        <v>1192</v>
      </c>
      <c r="J61" s="501" t="e">
        <f>+VLOOKUP(PPrioritarios[[#This Row],[Nombre de proyecto]],'[14]Registros que subsisten 6,400'!F:F,1,0)</f>
        <v>#N/A</v>
      </c>
      <c r="K61" s="501" t="s">
        <v>724</v>
      </c>
      <c r="L61" s="501" t="s">
        <v>825</v>
      </c>
      <c r="M61" s="501" t="s">
        <v>224</v>
      </c>
      <c r="N61" s="501" t="s">
        <v>1807</v>
      </c>
      <c r="O61" s="501">
        <v>50</v>
      </c>
      <c r="P61" s="501">
        <v>115</v>
      </c>
      <c r="Q61" s="501" t="s">
        <v>790</v>
      </c>
      <c r="R61" s="501" t="s">
        <v>1193</v>
      </c>
      <c r="S61" s="501" t="s">
        <v>1194</v>
      </c>
      <c r="T61" s="501" t="s">
        <v>759</v>
      </c>
      <c r="U61" s="501" t="s">
        <v>202</v>
      </c>
      <c r="V61" s="502" t="s">
        <v>762</v>
      </c>
      <c r="W61" s="502" t="s">
        <v>955</v>
      </c>
      <c r="X61" s="502" t="s">
        <v>3019</v>
      </c>
      <c r="Y61" s="501" t="s">
        <v>1197</v>
      </c>
      <c r="Z61" s="502" t="s">
        <v>336</v>
      </c>
      <c r="AA61" s="502" t="s">
        <v>332</v>
      </c>
      <c r="AB61" s="501" t="s">
        <v>81</v>
      </c>
      <c r="AC61" s="502" t="s">
        <v>204</v>
      </c>
      <c r="AD61" s="501">
        <v>0</v>
      </c>
      <c r="AE61" s="501">
        <v>0</v>
      </c>
      <c r="AF61" s="502" t="s">
        <v>1195</v>
      </c>
      <c r="AG61" s="502" t="s">
        <v>3051</v>
      </c>
      <c r="AH61" s="501" t="s">
        <v>68</v>
      </c>
      <c r="AI61" s="501" t="s">
        <v>182</v>
      </c>
      <c r="AJ61" s="501" t="s">
        <v>202</v>
      </c>
      <c r="AK61" s="501" t="s">
        <v>202</v>
      </c>
      <c r="AL61" s="501" t="s">
        <v>202</v>
      </c>
      <c r="AM61" s="501" t="s">
        <v>202</v>
      </c>
      <c r="AN61" s="501" t="s">
        <v>336</v>
      </c>
      <c r="AO61" s="502" t="s">
        <v>1195</v>
      </c>
      <c r="AP61" s="502" t="s">
        <v>336</v>
      </c>
      <c r="AQ61" s="502" t="s">
        <v>336</v>
      </c>
      <c r="AR61" s="502" t="s">
        <v>336</v>
      </c>
      <c r="AS61" s="502" t="s">
        <v>336</v>
      </c>
      <c r="AT61" s="502" t="s">
        <v>336</v>
      </c>
      <c r="AU61" s="503">
        <v>45411</v>
      </c>
      <c r="AV61" s="502" t="s">
        <v>336</v>
      </c>
      <c r="AW61" s="502" t="s">
        <v>336</v>
      </c>
      <c r="AX61" s="502" t="s">
        <v>336</v>
      </c>
      <c r="AY61" s="501" t="s">
        <v>202</v>
      </c>
      <c r="AZ61" s="501" t="s">
        <v>202</v>
      </c>
      <c r="BA61" s="501" t="s">
        <v>68</v>
      </c>
      <c r="BB61" s="501">
        <v>81</v>
      </c>
      <c r="BC61" s="501" t="s">
        <v>68</v>
      </c>
      <c r="BD61" s="504">
        <v>93</v>
      </c>
    </row>
    <row r="62" spans="2:56" ht="27" customHeight="1">
      <c r="B62" s="500">
        <v>63</v>
      </c>
      <c r="C62" s="501">
        <v>0</v>
      </c>
      <c r="D62" s="501"/>
      <c r="E62" s="501">
        <f>+PPrioritarios[[#This Row],[Jerarquización multicriterio JIS 21 de abril]]</f>
        <v>91</v>
      </c>
      <c r="F62" s="501" t="s">
        <v>722</v>
      </c>
      <c r="G62" s="501" t="s">
        <v>1198</v>
      </c>
      <c r="H62" s="501" t="s">
        <v>1199</v>
      </c>
      <c r="I62" s="501" t="s">
        <v>1200</v>
      </c>
      <c r="J62" s="501" t="e">
        <f>+VLOOKUP(PPrioritarios[[#This Row],[Nombre de proyecto]],'[14]Registros que subsisten 6,400'!F:F,1,0)</f>
        <v>#N/A</v>
      </c>
      <c r="K62" s="501" t="s">
        <v>724</v>
      </c>
      <c r="L62" s="501" t="s">
        <v>963</v>
      </c>
      <c r="M62" s="501" t="s">
        <v>224</v>
      </c>
      <c r="N62" s="501" t="s">
        <v>1807</v>
      </c>
      <c r="O62" s="501">
        <v>58</v>
      </c>
      <c r="P62" s="501">
        <v>115</v>
      </c>
      <c r="Q62" s="501" t="s">
        <v>790</v>
      </c>
      <c r="R62" s="501" t="s">
        <v>1201</v>
      </c>
      <c r="S62" s="501" t="s">
        <v>1202</v>
      </c>
      <c r="T62" s="501" t="s">
        <v>759</v>
      </c>
      <c r="U62" s="501" t="s">
        <v>202</v>
      </c>
      <c r="V62" s="502" t="s">
        <v>762</v>
      </c>
      <c r="W62" s="502" t="s">
        <v>955</v>
      </c>
      <c r="X62" s="502" t="s">
        <v>3019</v>
      </c>
      <c r="Y62" s="501" t="s">
        <v>1206</v>
      </c>
      <c r="Z62" s="502" t="s">
        <v>336</v>
      </c>
      <c r="AA62" s="502" t="s">
        <v>1203</v>
      </c>
      <c r="AB62" s="501" t="s">
        <v>81</v>
      </c>
      <c r="AC62" s="502" t="s">
        <v>158</v>
      </c>
      <c r="AD62" s="501">
        <v>0</v>
      </c>
      <c r="AE62" s="501">
        <v>0</v>
      </c>
      <c r="AF62" s="502" t="s">
        <v>1204</v>
      </c>
      <c r="AG62" s="502" t="s">
        <v>1205</v>
      </c>
      <c r="AH62" s="501" t="s">
        <v>68</v>
      </c>
      <c r="AI62" s="501" t="s">
        <v>658</v>
      </c>
      <c r="AJ62" s="501" t="s">
        <v>202</v>
      </c>
      <c r="AK62" s="501" t="s">
        <v>202</v>
      </c>
      <c r="AL62" s="501" t="s">
        <v>68</v>
      </c>
      <c r="AM62" s="501" t="s">
        <v>202</v>
      </c>
      <c r="AN62" s="501" t="s">
        <v>336</v>
      </c>
      <c r="AO62" s="502" t="s">
        <v>1204</v>
      </c>
      <c r="AP62" s="502" t="s">
        <v>336</v>
      </c>
      <c r="AQ62" s="502" t="s">
        <v>336</v>
      </c>
      <c r="AR62" s="502" t="s">
        <v>336</v>
      </c>
      <c r="AS62" s="502" t="s">
        <v>336</v>
      </c>
      <c r="AT62" s="502" t="s">
        <v>336</v>
      </c>
      <c r="AU62" s="503">
        <v>47026</v>
      </c>
      <c r="AV62" s="502" t="s">
        <v>336</v>
      </c>
      <c r="AW62" s="502" t="s">
        <v>336</v>
      </c>
      <c r="AX62" s="502" t="s">
        <v>336</v>
      </c>
      <c r="AY62" s="501" t="s">
        <v>202</v>
      </c>
      <c r="AZ62" s="501" t="s">
        <v>202</v>
      </c>
      <c r="BA62" s="501" t="s">
        <v>68</v>
      </c>
      <c r="BB62" s="501">
        <v>78</v>
      </c>
      <c r="BC62" s="501" t="s">
        <v>68</v>
      </c>
      <c r="BD62" s="504">
        <v>91</v>
      </c>
    </row>
    <row r="63" spans="2:56" ht="27" customHeight="1">
      <c r="B63" s="500">
        <v>64</v>
      </c>
      <c r="C63" s="501">
        <v>0</v>
      </c>
      <c r="D63" s="501"/>
      <c r="E63" s="501">
        <f>+PPrioritarios[[#This Row],[Jerarquización multicriterio JIS 21 de abril]]</f>
        <v>23</v>
      </c>
      <c r="F63" s="501" t="s">
        <v>722</v>
      </c>
      <c r="G63" s="501" t="s">
        <v>328</v>
      </c>
      <c r="H63" s="501" t="s">
        <v>322</v>
      </c>
      <c r="I63" s="501" t="s">
        <v>1207</v>
      </c>
      <c r="J63" s="501" t="e">
        <f>+VLOOKUP(PPrioritarios[[#This Row],[Nombre de proyecto]],'[14]Registros que subsisten 6,400'!F:F,1,0)</f>
        <v>#N/A</v>
      </c>
      <c r="K63" s="501" t="s">
        <v>989</v>
      </c>
      <c r="L63" s="501" t="s">
        <v>1208</v>
      </c>
      <c r="M63" s="501" t="s">
        <v>224</v>
      </c>
      <c r="N63" s="501" t="s">
        <v>1807</v>
      </c>
      <c r="O63" s="501">
        <v>200</v>
      </c>
      <c r="P63" s="501">
        <v>115</v>
      </c>
      <c r="Q63" s="501" t="s">
        <v>324</v>
      </c>
      <c r="R63" s="501" t="s">
        <v>325</v>
      </c>
      <c r="S63" s="501" t="s">
        <v>336</v>
      </c>
      <c r="T63" s="501" t="s">
        <v>759</v>
      </c>
      <c r="U63" s="501" t="s">
        <v>202</v>
      </c>
      <c r="V63" s="502" t="s">
        <v>762</v>
      </c>
      <c r="W63" s="502" t="s">
        <v>955</v>
      </c>
      <c r="X63" s="502" t="s">
        <v>3019</v>
      </c>
      <c r="Y63" s="501" t="s">
        <v>327</v>
      </c>
      <c r="Z63" s="502" t="s">
        <v>336</v>
      </c>
      <c r="AA63" s="502" t="s">
        <v>332</v>
      </c>
      <c r="AB63" s="501" t="s">
        <v>81</v>
      </c>
      <c r="AC63" s="502" t="s">
        <v>204</v>
      </c>
      <c r="AD63" s="501">
        <v>0</v>
      </c>
      <c r="AE63" s="501">
        <v>0</v>
      </c>
      <c r="AF63" s="502" t="s">
        <v>1209</v>
      </c>
      <c r="AG63" s="502" t="s">
        <v>1210</v>
      </c>
      <c r="AH63" s="501" t="s">
        <v>68</v>
      </c>
      <c r="AI63" s="501" t="s">
        <v>69</v>
      </c>
      <c r="AJ63" s="501" t="s">
        <v>202</v>
      </c>
      <c r="AK63" s="501" t="s">
        <v>202</v>
      </c>
      <c r="AL63" s="501" t="s">
        <v>202</v>
      </c>
      <c r="AM63" s="501" t="s">
        <v>202</v>
      </c>
      <c r="AN63" s="501" t="s">
        <v>336</v>
      </c>
      <c r="AO63" s="502" t="s">
        <v>336</v>
      </c>
      <c r="AP63" s="502" t="s">
        <v>68</v>
      </c>
      <c r="AQ63" s="502" t="s">
        <v>336</v>
      </c>
      <c r="AR63" s="502" t="s">
        <v>336</v>
      </c>
      <c r="AS63" s="502" t="s">
        <v>336</v>
      </c>
      <c r="AT63" s="502" t="s">
        <v>336</v>
      </c>
      <c r="AU63" s="503">
        <v>46722</v>
      </c>
      <c r="AV63" s="502" t="s">
        <v>336</v>
      </c>
      <c r="AW63" s="502" t="s">
        <v>336</v>
      </c>
      <c r="AX63" s="502" t="s">
        <v>336</v>
      </c>
      <c r="AY63" s="501" t="s">
        <v>202</v>
      </c>
      <c r="AZ63" s="501" t="s">
        <v>202</v>
      </c>
      <c r="BA63" s="501" t="s">
        <v>68</v>
      </c>
      <c r="BB63" s="501">
        <v>21</v>
      </c>
      <c r="BC63" s="501" t="s">
        <v>68</v>
      </c>
      <c r="BD63" s="504">
        <v>23</v>
      </c>
    </row>
    <row r="64" spans="2:56" ht="27" customHeight="1">
      <c r="B64" s="500">
        <v>65</v>
      </c>
      <c r="C64" s="501">
        <v>0</v>
      </c>
      <c r="D64" s="501"/>
      <c r="E64" s="501" t="str">
        <f>+PPrioritarios[[#This Row],[Jerarquización multicriterio JIS 21 de abril]]</f>
        <v>Sin jerarquizar</v>
      </c>
      <c r="F64" s="501" t="s">
        <v>722</v>
      </c>
      <c r="G64" s="501" t="s">
        <v>1211</v>
      </c>
      <c r="H64" s="501" t="s">
        <v>1212</v>
      </c>
      <c r="I64" s="501" t="s">
        <v>1213</v>
      </c>
      <c r="J64" s="501" t="e">
        <f>+VLOOKUP(PPrioritarios[[#This Row],[Nombre de proyecto]],'[14]Registros que subsisten 6,400'!F:F,1,0)</f>
        <v>#N/A</v>
      </c>
      <c r="K64" s="501" t="s">
        <v>989</v>
      </c>
      <c r="L64" s="501" t="s">
        <v>1208</v>
      </c>
      <c r="M64" s="501" t="s">
        <v>224</v>
      </c>
      <c r="N64" s="501" t="s">
        <v>1807</v>
      </c>
      <c r="O64" s="501">
        <v>120</v>
      </c>
      <c r="P64" s="501">
        <v>115</v>
      </c>
      <c r="Q64" s="501" t="s">
        <v>324</v>
      </c>
      <c r="R64" s="501" t="s">
        <v>1212</v>
      </c>
      <c r="S64" s="501" t="s">
        <v>336</v>
      </c>
      <c r="T64" s="501" t="s">
        <v>759</v>
      </c>
      <c r="U64" s="501" t="s">
        <v>202</v>
      </c>
      <c r="V64" s="502" t="s">
        <v>762</v>
      </c>
      <c r="W64" s="502" t="s">
        <v>955</v>
      </c>
      <c r="X64" s="502" t="s">
        <v>3019</v>
      </c>
      <c r="Y64" s="501" t="s">
        <v>614</v>
      </c>
      <c r="Z64" s="502" t="s">
        <v>336</v>
      </c>
      <c r="AA64" s="502" t="s">
        <v>474</v>
      </c>
      <c r="AB64" s="501" t="s">
        <v>191</v>
      </c>
      <c r="AC64" s="502" t="s">
        <v>204</v>
      </c>
      <c r="AD64" s="501">
        <v>0</v>
      </c>
      <c r="AE64" s="501">
        <v>0</v>
      </c>
      <c r="AF64" s="502" t="s">
        <v>1209</v>
      </c>
      <c r="AG64" s="502" t="s">
        <v>336</v>
      </c>
      <c r="AH64" s="501" t="s">
        <v>1214</v>
      </c>
      <c r="AI64" s="501" t="s">
        <v>1215</v>
      </c>
      <c r="AJ64" s="501" t="s">
        <v>202</v>
      </c>
      <c r="AK64" s="501" t="s">
        <v>202</v>
      </c>
      <c r="AL64" s="501" t="s">
        <v>202</v>
      </c>
      <c r="AM64" s="501" t="s">
        <v>202</v>
      </c>
      <c r="AN64" s="501" t="s">
        <v>336</v>
      </c>
      <c r="AO64" s="502" t="s">
        <v>1216</v>
      </c>
      <c r="AP64" s="502" t="s">
        <v>336</v>
      </c>
      <c r="AQ64" s="502" t="s">
        <v>336</v>
      </c>
      <c r="AR64" s="502" t="s">
        <v>336</v>
      </c>
      <c r="AS64" s="502" t="s">
        <v>336</v>
      </c>
      <c r="AT64" s="502" t="s">
        <v>336</v>
      </c>
      <c r="AU64" s="503">
        <v>47118</v>
      </c>
      <c r="AV64" s="502" t="s">
        <v>336</v>
      </c>
      <c r="AW64" s="502" t="s">
        <v>336</v>
      </c>
      <c r="AX64" s="502" t="s">
        <v>336</v>
      </c>
      <c r="AY64" s="501" t="s">
        <v>202</v>
      </c>
      <c r="AZ64" s="501" t="s">
        <v>202</v>
      </c>
      <c r="BA64" s="501" t="s">
        <v>202</v>
      </c>
      <c r="BB64" s="501" t="s">
        <v>3025</v>
      </c>
      <c r="BC64" s="501" t="s">
        <v>202</v>
      </c>
      <c r="BD64" s="504" t="s">
        <v>3025</v>
      </c>
    </row>
    <row r="65" spans="2:56" ht="27" customHeight="1">
      <c r="B65" s="500">
        <v>66</v>
      </c>
      <c r="C65" s="501">
        <v>0</v>
      </c>
      <c r="D65" s="501"/>
      <c r="E65" s="501" t="str">
        <f>+PPrioritarios[[#This Row],[Jerarquización multicriterio JIS 21 de abril]]</f>
        <v>Sin jerarquizar</v>
      </c>
      <c r="F65" s="501" t="s">
        <v>722</v>
      </c>
      <c r="G65" s="501" t="s">
        <v>1217</v>
      </c>
      <c r="H65" s="501" t="s">
        <v>1218</v>
      </c>
      <c r="I65" s="501" t="s">
        <v>1064</v>
      </c>
      <c r="J65" s="501" t="e">
        <f>+VLOOKUP(PPrioritarios[[#This Row],[Nombre de proyecto]],'[14]Registros que subsisten 6,400'!F:F,1,0)</f>
        <v>#N/A</v>
      </c>
      <c r="K65" s="501" t="s">
        <v>745</v>
      </c>
      <c r="L65" s="501" t="s">
        <v>1098</v>
      </c>
      <c r="M65" s="501" t="s">
        <v>224</v>
      </c>
      <c r="N65" s="501" t="s">
        <v>3016</v>
      </c>
      <c r="O65" s="501">
        <v>3.7</v>
      </c>
      <c r="P65" s="501">
        <v>13.8</v>
      </c>
      <c r="Q65" s="501" t="s">
        <v>334</v>
      </c>
      <c r="R65" s="501" t="s">
        <v>1220</v>
      </c>
      <c r="S65" s="501" t="s">
        <v>1221</v>
      </c>
      <c r="T65" s="501" t="s">
        <v>759</v>
      </c>
      <c r="U65" s="501" t="s">
        <v>202</v>
      </c>
      <c r="V65" s="502" t="s">
        <v>762</v>
      </c>
      <c r="W65" s="502" t="s">
        <v>805</v>
      </c>
      <c r="X65" s="502" t="s">
        <v>805</v>
      </c>
      <c r="Y65" s="501" t="s">
        <v>1080</v>
      </c>
      <c r="Z65" s="502" t="s">
        <v>3042</v>
      </c>
      <c r="AA65" s="502" t="s">
        <v>1222</v>
      </c>
      <c r="AB65" s="501" t="s">
        <v>81</v>
      </c>
      <c r="AC65" s="502" t="s">
        <v>1070</v>
      </c>
      <c r="AD65" s="501">
        <v>7.0439999999999996</v>
      </c>
      <c r="AE65" s="501">
        <v>3.2810000000000001</v>
      </c>
      <c r="AF65" s="502" t="s">
        <v>1073</v>
      </c>
      <c r="AG65" s="502" t="s">
        <v>336</v>
      </c>
      <c r="AH65" s="501" t="s">
        <v>1224</v>
      </c>
      <c r="AI65" s="501" t="s">
        <v>336</v>
      </c>
      <c r="AJ65" s="501" t="s">
        <v>202</v>
      </c>
      <c r="AK65" s="501" t="s">
        <v>202</v>
      </c>
      <c r="AL65" s="501" t="s">
        <v>202</v>
      </c>
      <c r="AM65" s="501" t="s">
        <v>336</v>
      </c>
      <c r="AN65" s="501" t="s">
        <v>336</v>
      </c>
      <c r="AO65" s="502" t="s">
        <v>1077</v>
      </c>
      <c r="AP65" s="502" t="s">
        <v>336</v>
      </c>
      <c r="AQ65" s="502">
        <v>2086762.28</v>
      </c>
      <c r="AR65" s="502" t="s">
        <v>1131</v>
      </c>
      <c r="AS65" s="502" t="s">
        <v>1131</v>
      </c>
      <c r="AT65" s="502" t="s">
        <v>1131</v>
      </c>
      <c r="AU65" s="503">
        <v>46022</v>
      </c>
      <c r="AV65" s="502" t="s">
        <v>1131</v>
      </c>
      <c r="AW65" s="502" t="s">
        <v>901</v>
      </c>
      <c r="AX65" s="502" t="s">
        <v>3052</v>
      </c>
      <c r="AY65" s="501" t="s">
        <v>202</v>
      </c>
      <c r="AZ65" s="501" t="s">
        <v>202</v>
      </c>
      <c r="BA65" s="501" t="s">
        <v>202</v>
      </c>
      <c r="BB65" s="501" t="s">
        <v>3025</v>
      </c>
      <c r="BC65" s="501" t="s">
        <v>202</v>
      </c>
      <c r="BD65" s="504" t="s">
        <v>3025</v>
      </c>
    </row>
    <row r="66" spans="2:56" ht="27" customHeight="1">
      <c r="B66" s="500">
        <v>67</v>
      </c>
      <c r="C66" s="501">
        <v>0</v>
      </c>
      <c r="D66" s="501" t="s">
        <v>3053</v>
      </c>
      <c r="E66" s="501">
        <f>+PPrioritarios[[#This Row],[Jerarquización multicriterio JIS 21 de abril]]</f>
        <v>92</v>
      </c>
      <c r="F66" s="501" t="s">
        <v>722</v>
      </c>
      <c r="G66" s="501" t="s">
        <v>1227</v>
      </c>
      <c r="H66" s="501" t="s">
        <v>1228</v>
      </c>
      <c r="I66" s="501" t="s">
        <v>439</v>
      </c>
      <c r="J66" s="501" t="e">
        <f>+VLOOKUP(PPrioritarios[[#This Row],[Nombre de proyecto]],'[14]Registros que subsisten 6,400'!F:F,1,0)</f>
        <v>#N/A</v>
      </c>
      <c r="K66" s="501" t="s">
        <v>724</v>
      </c>
      <c r="L66" s="501" t="s">
        <v>1229</v>
      </c>
      <c r="M66" s="501" t="s">
        <v>224</v>
      </c>
      <c r="N66" s="501" t="s">
        <v>1807</v>
      </c>
      <c r="O66" s="501">
        <v>200</v>
      </c>
      <c r="P66" s="501">
        <v>115</v>
      </c>
      <c r="Q66" s="501" t="s">
        <v>334</v>
      </c>
      <c r="R66" s="501" t="s">
        <v>1230</v>
      </c>
      <c r="S66" s="501" t="s">
        <v>1231</v>
      </c>
      <c r="T66" s="501" t="s">
        <v>759</v>
      </c>
      <c r="U66" s="501" t="s">
        <v>202</v>
      </c>
      <c r="V66" s="502" t="s">
        <v>762</v>
      </c>
      <c r="W66" s="502" t="s">
        <v>955</v>
      </c>
      <c r="X66" s="502" t="s">
        <v>3019</v>
      </c>
      <c r="Y66" s="501" t="s">
        <v>229</v>
      </c>
      <c r="Z66" s="502" t="s">
        <v>336</v>
      </c>
      <c r="AA66" s="502" t="s">
        <v>1232</v>
      </c>
      <c r="AB66" s="501" t="s">
        <v>147</v>
      </c>
      <c r="AC66" s="502" t="s">
        <v>204</v>
      </c>
      <c r="AD66" s="501">
        <v>0</v>
      </c>
      <c r="AE66" s="501">
        <v>0</v>
      </c>
      <c r="AF66" s="502" t="s">
        <v>1233</v>
      </c>
      <c r="AG66" s="502" t="s">
        <v>1234</v>
      </c>
      <c r="AH66" s="501" t="s">
        <v>68</v>
      </c>
      <c r="AI66" s="501" t="s">
        <v>69</v>
      </c>
      <c r="AJ66" s="501" t="s">
        <v>202</v>
      </c>
      <c r="AK66" s="501" t="s">
        <v>202</v>
      </c>
      <c r="AL66" s="501" t="s">
        <v>202</v>
      </c>
      <c r="AM66" s="501" t="s">
        <v>202</v>
      </c>
      <c r="AN66" s="501" t="s">
        <v>336</v>
      </c>
      <c r="AO66" s="502" t="s">
        <v>1233</v>
      </c>
      <c r="AP66" s="502" t="s">
        <v>336</v>
      </c>
      <c r="AQ66" s="502" t="s">
        <v>336</v>
      </c>
      <c r="AR66" s="502" t="s">
        <v>336</v>
      </c>
      <c r="AS66" s="502" t="s">
        <v>336</v>
      </c>
      <c r="AT66" s="502" t="s">
        <v>336</v>
      </c>
      <c r="AU66" s="503">
        <v>46934</v>
      </c>
      <c r="AV66" s="502" t="s">
        <v>336</v>
      </c>
      <c r="AW66" s="502" t="s">
        <v>336</v>
      </c>
      <c r="AX66" s="502" t="s">
        <v>336</v>
      </c>
      <c r="AY66" s="501" t="s">
        <v>202</v>
      </c>
      <c r="AZ66" s="501" t="s">
        <v>202</v>
      </c>
      <c r="BA66" s="501" t="s">
        <v>68</v>
      </c>
      <c r="BB66" s="501">
        <v>38</v>
      </c>
      <c r="BC66" s="501" t="s">
        <v>68</v>
      </c>
      <c r="BD66" s="504">
        <v>92</v>
      </c>
    </row>
    <row r="67" spans="2:56" ht="27" customHeight="1">
      <c r="B67" s="500">
        <v>68</v>
      </c>
      <c r="C67" s="501">
        <v>0</v>
      </c>
      <c r="D67" s="501"/>
      <c r="E67" s="501">
        <f>+PPrioritarios[[#This Row],[Jerarquización multicriterio JIS 21 de abril]]</f>
        <v>82</v>
      </c>
      <c r="F67" s="501" t="s">
        <v>722</v>
      </c>
      <c r="G67" s="501" t="s">
        <v>1235</v>
      </c>
      <c r="H67" s="501" t="s">
        <v>1236</v>
      </c>
      <c r="I67" s="501" t="s">
        <v>1237</v>
      </c>
      <c r="J67" s="501" t="e">
        <f>+VLOOKUP(PPrioritarios[[#This Row],[Nombre de proyecto]],'[14]Registros que subsisten 6,400'!F:F,1,0)</f>
        <v>#N/A</v>
      </c>
      <c r="K67" s="501" t="s">
        <v>745</v>
      </c>
      <c r="L67" s="501" t="s">
        <v>336</v>
      </c>
      <c r="M67" s="501" t="s">
        <v>224</v>
      </c>
      <c r="N67" s="501" t="s">
        <v>1807</v>
      </c>
      <c r="O67" s="501">
        <v>100</v>
      </c>
      <c r="P67" s="501">
        <v>230</v>
      </c>
      <c r="Q67" s="501" t="s">
        <v>334</v>
      </c>
      <c r="R67" s="501" t="s">
        <v>1238</v>
      </c>
      <c r="S67" s="501" t="s">
        <v>1239</v>
      </c>
      <c r="T67" s="501" t="s">
        <v>759</v>
      </c>
      <c r="U67" s="501" t="s">
        <v>202</v>
      </c>
      <c r="V67" s="502" t="s">
        <v>762</v>
      </c>
      <c r="W67" s="502" t="s">
        <v>955</v>
      </c>
      <c r="X67" s="502" t="s">
        <v>3019</v>
      </c>
      <c r="Y67" s="501" t="s">
        <v>1242</v>
      </c>
      <c r="Z67" s="502" t="s">
        <v>336</v>
      </c>
      <c r="AA67" s="502" t="s">
        <v>332</v>
      </c>
      <c r="AB67" s="501" t="s">
        <v>81</v>
      </c>
      <c r="AC67" s="502" t="s">
        <v>204</v>
      </c>
      <c r="AD67" s="501">
        <v>0</v>
      </c>
      <c r="AE67" s="501">
        <v>0</v>
      </c>
      <c r="AF67" s="502" t="s">
        <v>93</v>
      </c>
      <c r="AG67" s="502" t="s">
        <v>1240</v>
      </c>
      <c r="AH67" s="501" t="s">
        <v>68</v>
      </c>
      <c r="AI67" s="501" t="s">
        <v>336</v>
      </c>
      <c r="AJ67" s="501" t="s">
        <v>202</v>
      </c>
      <c r="AK67" s="501" t="s">
        <v>202</v>
      </c>
      <c r="AL67" s="501" t="s">
        <v>202</v>
      </c>
      <c r="AM67" s="501" t="s">
        <v>336</v>
      </c>
      <c r="AN67" s="501" t="s">
        <v>336</v>
      </c>
      <c r="AO67" s="502" t="s">
        <v>336</v>
      </c>
      <c r="AP67" s="502" t="s">
        <v>336</v>
      </c>
      <c r="AQ67" s="502" t="s">
        <v>900</v>
      </c>
      <c r="AR67" s="502" t="s">
        <v>336</v>
      </c>
      <c r="AS67" s="502" t="s">
        <v>1241</v>
      </c>
      <c r="AT67" s="502" t="s">
        <v>202</v>
      </c>
      <c r="AU67" s="503">
        <v>47299</v>
      </c>
      <c r="AV67" s="502" t="s">
        <v>336</v>
      </c>
      <c r="AW67" s="502" t="s">
        <v>336</v>
      </c>
      <c r="AX67" s="502" t="s">
        <v>336</v>
      </c>
      <c r="AY67" s="501" t="s">
        <v>202</v>
      </c>
      <c r="AZ67" s="501" t="s">
        <v>202</v>
      </c>
      <c r="BA67" s="501" t="s">
        <v>68</v>
      </c>
      <c r="BB67" s="501">
        <v>107</v>
      </c>
      <c r="BC67" s="501" t="s">
        <v>68</v>
      </c>
      <c r="BD67" s="504">
        <v>82</v>
      </c>
    </row>
    <row r="68" spans="2:56" ht="27" customHeight="1">
      <c r="B68" s="500">
        <v>69</v>
      </c>
      <c r="C68" s="501">
        <v>0</v>
      </c>
      <c r="D68" s="501"/>
      <c r="E68" s="501">
        <f>+PPrioritarios[[#This Row],[Jerarquización multicriterio JIS 21 de abril]]</f>
        <v>50</v>
      </c>
      <c r="F68" s="501" t="s">
        <v>722</v>
      </c>
      <c r="G68" s="501" t="s">
        <v>569</v>
      </c>
      <c r="H68" s="501" t="s">
        <v>565</v>
      </c>
      <c r="I68" s="501" t="s">
        <v>1243</v>
      </c>
      <c r="J68" s="501" t="e">
        <f>+VLOOKUP(PPrioritarios[[#This Row],[Nombre de proyecto]],'[14]Registros que subsisten 6,400'!F:F,1,0)</f>
        <v>#N/A</v>
      </c>
      <c r="K68" s="501" t="s">
        <v>989</v>
      </c>
      <c r="L68" s="501" t="s">
        <v>997</v>
      </c>
      <c r="M68" s="501" t="s">
        <v>224</v>
      </c>
      <c r="N68" s="501" t="s">
        <v>1807</v>
      </c>
      <c r="O68" s="501">
        <v>100</v>
      </c>
      <c r="P68" s="501">
        <v>115</v>
      </c>
      <c r="Q68" s="501" t="s">
        <v>567</v>
      </c>
      <c r="R68" s="501" t="s">
        <v>568</v>
      </c>
      <c r="S68" s="501" t="s">
        <v>336</v>
      </c>
      <c r="T68" s="501" t="s">
        <v>759</v>
      </c>
      <c r="U68" s="501" t="s">
        <v>202</v>
      </c>
      <c r="V68" s="502" t="s">
        <v>762</v>
      </c>
      <c r="W68" s="502" t="s">
        <v>955</v>
      </c>
      <c r="X68" s="502" t="s">
        <v>3019</v>
      </c>
      <c r="Y68" s="501" t="s">
        <v>530</v>
      </c>
      <c r="Z68" s="502" t="s">
        <v>336</v>
      </c>
      <c r="AA68" s="502" t="s">
        <v>332</v>
      </c>
      <c r="AB68" s="501" t="s">
        <v>81</v>
      </c>
      <c r="AC68" s="502" t="s">
        <v>204</v>
      </c>
      <c r="AD68" s="501">
        <v>0</v>
      </c>
      <c r="AE68" s="501">
        <v>0</v>
      </c>
      <c r="AF68" s="502" t="s">
        <v>1209</v>
      </c>
      <c r="AG68" s="502" t="s">
        <v>1244</v>
      </c>
      <c r="AH68" s="501" t="s">
        <v>68</v>
      </c>
      <c r="AI68" s="501" t="s">
        <v>182</v>
      </c>
      <c r="AJ68" s="501" t="s">
        <v>202</v>
      </c>
      <c r="AK68" s="501" t="s">
        <v>202</v>
      </c>
      <c r="AL68" s="501" t="s">
        <v>202</v>
      </c>
      <c r="AM68" s="501" t="s">
        <v>202</v>
      </c>
      <c r="AN68" s="501" t="s">
        <v>336</v>
      </c>
      <c r="AO68" s="502" t="s">
        <v>336</v>
      </c>
      <c r="AP68" s="502" t="s">
        <v>68</v>
      </c>
      <c r="AQ68" s="502" t="s">
        <v>336</v>
      </c>
      <c r="AR68" s="502" t="s">
        <v>336</v>
      </c>
      <c r="AS68" s="502" t="s">
        <v>336</v>
      </c>
      <c r="AT68" s="502" t="s">
        <v>336</v>
      </c>
      <c r="AU68" s="503">
        <v>47725</v>
      </c>
      <c r="AV68" s="502" t="s">
        <v>336</v>
      </c>
      <c r="AW68" s="502" t="s">
        <v>901</v>
      </c>
      <c r="AX68" s="502" t="s">
        <v>336</v>
      </c>
      <c r="AY68" s="501" t="s">
        <v>202</v>
      </c>
      <c r="AZ68" s="501" t="s">
        <v>202</v>
      </c>
      <c r="BA68" s="501" t="s">
        <v>68</v>
      </c>
      <c r="BB68" s="501">
        <v>22</v>
      </c>
      <c r="BC68" s="501" t="s">
        <v>68</v>
      </c>
      <c r="BD68" s="504">
        <v>50</v>
      </c>
    </row>
    <row r="69" spans="2:56" ht="27" customHeight="1">
      <c r="B69" s="500">
        <v>70</v>
      </c>
      <c r="C69" s="501">
        <v>0</v>
      </c>
      <c r="D69" s="501"/>
      <c r="E69" s="501">
        <f>+PPrioritarios[[#This Row],[Jerarquización multicriterio JIS 21 de abril]]</f>
        <v>44</v>
      </c>
      <c r="F69" s="501" t="s">
        <v>722</v>
      </c>
      <c r="G69" s="501" t="s">
        <v>522</v>
      </c>
      <c r="H69" s="501" t="s">
        <v>517</v>
      </c>
      <c r="I69" s="501" t="s">
        <v>518</v>
      </c>
      <c r="J69" s="501" t="e">
        <f>+VLOOKUP(PPrioritarios[[#This Row],[Nombre de proyecto]],'[14]Registros que subsisten 6,400'!F:F,1,0)</f>
        <v>#N/A</v>
      </c>
      <c r="K69" s="501" t="s">
        <v>724</v>
      </c>
      <c r="L69" s="501" t="s">
        <v>725</v>
      </c>
      <c r="M69" s="501" t="s">
        <v>224</v>
      </c>
      <c r="N69" s="501" t="s">
        <v>1807</v>
      </c>
      <c r="O69" s="501">
        <v>110</v>
      </c>
      <c r="P69" s="501">
        <v>115</v>
      </c>
      <c r="Q69" s="501" t="s">
        <v>65</v>
      </c>
      <c r="R69" s="501" t="s">
        <v>519</v>
      </c>
      <c r="S69" s="501" t="s">
        <v>1245</v>
      </c>
      <c r="T69" s="501" t="s">
        <v>759</v>
      </c>
      <c r="U69" s="501" t="s">
        <v>202</v>
      </c>
      <c r="V69" s="502" t="s">
        <v>762</v>
      </c>
      <c r="W69" s="502" t="s">
        <v>955</v>
      </c>
      <c r="X69" s="502" t="s">
        <v>3019</v>
      </c>
      <c r="Y69" s="501" t="s">
        <v>521</v>
      </c>
      <c r="Z69" s="502" t="s">
        <v>336</v>
      </c>
      <c r="AA69" s="502" t="s">
        <v>332</v>
      </c>
      <c r="AB69" s="501" t="s">
        <v>81</v>
      </c>
      <c r="AC69" s="502" t="s">
        <v>204</v>
      </c>
      <c r="AD69" s="501">
        <v>0</v>
      </c>
      <c r="AE69" s="501">
        <v>0</v>
      </c>
      <c r="AF69" s="502" t="s">
        <v>1246</v>
      </c>
      <c r="AG69" s="502" t="s">
        <v>1234</v>
      </c>
      <c r="AH69" s="501" t="s">
        <v>68</v>
      </c>
      <c r="AI69" s="501" t="s">
        <v>182</v>
      </c>
      <c r="AJ69" s="501" t="s">
        <v>202</v>
      </c>
      <c r="AK69" s="501" t="s">
        <v>202</v>
      </c>
      <c r="AL69" s="501" t="s">
        <v>202</v>
      </c>
      <c r="AM69" s="501" t="s">
        <v>202</v>
      </c>
      <c r="AN69" s="501" t="s">
        <v>336</v>
      </c>
      <c r="AO69" s="502" t="s">
        <v>1247</v>
      </c>
      <c r="AP69" s="502" t="s">
        <v>336</v>
      </c>
      <c r="AQ69" s="502" t="s">
        <v>336</v>
      </c>
      <c r="AR69" s="502" t="s">
        <v>336</v>
      </c>
      <c r="AS69" s="502" t="s">
        <v>336</v>
      </c>
      <c r="AT69" s="502" t="s">
        <v>336</v>
      </c>
      <c r="AU69" s="503">
        <v>46850</v>
      </c>
      <c r="AV69" s="502" t="s">
        <v>336</v>
      </c>
      <c r="AW69" s="502" t="s">
        <v>336</v>
      </c>
      <c r="AX69" s="502" t="s">
        <v>336</v>
      </c>
      <c r="AY69" s="501" t="s">
        <v>202</v>
      </c>
      <c r="AZ69" s="501" t="s">
        <v>202</v>
      </c>
      <c r="BA69" s="501" t="s">
        <v>68</v>
      </c>
      <c r="BB69" s="501">
        <v>52</v>
      </c>
      <c r="BC69" s="501" t="s">
        <v>68</v>
      </c>
      <c r="BD69" s="504">
        <v>44</v>
      </c>
    </row>
    <row r="70" spans="2:56" ht="27" customHeight="1">
      <c r="B70" s="500">
        <v>71</v>
      </c>
      <c r="C70" s="501">
        <v>0</v>
      </c>
      <c r="D70" s="501" t="s">
        <v>3053</v>
      </c>
      <c r="E70" s="501">
        <f>+PPrioritarios[[#This Row],[Jerarquización multicriterio JIS 21 de abril]]</f>
        <v>36</v>
      </c>
      <c r="F70" s="501" t="s">
        <v>722</v>
      </c>
      <c r="G70" s="501" t="s">
        <v>441</v>
      </c>
      <c r="H70" s="501" t="s">
        <v>438</v>
      </c>
      <c r="I70" s="501" t="s">
        <v>439</v>
      </c>
      <c r="J70" s="501" t="e">
        <f>+VLOOKUP(PPrioritarios[[#This Row],[Nombre de proyecto]],'[14]Registros que subsisten 6,400'!F:F,1,0)</f>
        <v>#N/A</v>
      </c>
      <c r="K70" s="501" t="s">
        <v>724</v>
      </c>
      <c r="L70" s="501" t="s">
        <v>836</v>
      </c>
      <c r="M70" s="501" t="s">
        <v>224</v>
      </c>
      <c r="N70" s="501" t="s">
        <v>1807</v>
      </c>
      <c r="O70" s="501">
        <v>140</v>
      </c>
      <c r="P70" s="501">
        <v>115</v>
      </c>
      <c r="Q70" s="501" t="s">
        <v>65</v>
      </c>
      <c r="R70" s="501" t="s">
        <v>440</v>
      </c>
      <c r="S70" s="501" t="s">
        <v>1248</v>
      </c>
      <c r="T70" s="501" t="s">
        <v>759</v>
      </c>
      <c r="U70" s="501" t="s">
        <v>202</v>
      </c>
      <c r="V70" s="502" t="s">
        <v>762</v>
      </c>
      <c r="W70" s="502" t="s">
        <v>955</v>
      </c>
      <c r="X70" s="502" t="s">
        <v>3019</v>
      </c>
      <c r="Y70" s="501" t="s">
        <v>229</v>
      </c>
      <c r="Z70" s="502" t="s">
        <v>336</v>
      </c>
      <c r="AA70" s="502" t="s">
        <v>332</v>
      </c>
      <c r="AB70" s="501" t="s">
        <v>81</v>
      </c>
      <c r="AC70" s="502" t="s">
        <v>204</v>
      </c>
      <c r="AD70" s="501">
        <v>0</v>
      </c>
      <c r="AE70" s="501">
        <v>0</v>
      </c>
      <c r="AF70" s="502" t="s">
        <v>1249</v>
      </c>
      <c r="AG70" s="502" t="s">
        <v>839</v>
      </c>
      <c r="AH70" s="501" t="s">
        <v>68</v>
      </c>
      <c r="AI70" s="501" t="s">
        <v>69</v>
      </c>
      <c r="AJ70" s="501" t="s">
        <v>202</v>
      </c>
      <c r="AK70" s="501" t="s">
        <v>202</v>
      </c>
      <c r="AL70" s="501" t="s">
        <v>202</v>
      </c>
      <c r="AM70" s="501" t="s">
        <v>202</v>
      </c>
      <c r="AN70" s="501" t="s">
        <v>336</v>
      </c>
      <c r="AO70" s="502" t="s">
        <v>1250</v>
      </c>
      <c r="AP70" s="502" t="s">
        <v>336</v>
      </c>
      <c r="AQ70" s="502" t="s">
        <v>336</v>
      </c>
      <c r="AR70" s="502" t="s">
        <v>336</v>
      </c>
      <c r="AS70" s="502" t="s">
        <v>336</v>
      </c>
      <c r="AT70" s="502" t="s">
        <v>336</v>
      </c>
      <c r="AU70" s="503">
        <v>46934</v>
      </c>
      <c r="AV70" s="502" t="s">
        <v>336</v>
      </c>
      <c r="AW70" s="502" t="s">
        <v>336</v>
      </c>
      <c r="AX70" s="502" t="s">
        <v>336</v>
      </c>
      <c r="AY70" s="501" t="s">
        <v>202</v>
      </c>
      <c r="AZ70" s="501" t="s">
        <v>202</v>
      </c>
      <c r="BA70" s="501" t="s">
        <v>68</v>
      </c>
      <c r="BB70" s="501">
        <v>53</v>
      </c>
      <c r="BC70" s="501" t="s">
        <v>68</v>
      </c>
      <c r="BD70" s="504">
        <v>36</v>
      </c>
    </row>
    <row r="71" spans="2:56" ht="27" customHeight="1">
      <c r="B71" s="500">
        <v>72</v>
      </c>
      <c r="C71" s="501">
        <v>0</v>
      </c>
      <c r="D71" s="501"/>
      <c r="E71" s="501">
        <f>+PPrioritarios[[#This Row],[Jerarquización multicriterio JIS 21 de abril]]</f>
        <v>71</v>
      </c>
      <c r="F71" s="501" t="s">
        <v>722</v>
      </c>
      <c r="G71" s="501" t="s">
        <v>1251</v>
      </c>
      <c r="H71" s="501" t="s">
        <v>1252</v>
      </c>
      <c r="I71" s="501" t="s">
        <v>518</v>
      </c>
      <c r="J71" s="501" t="e">
        <f>+VLOOKUP(PPrioritarios[[#This Row],[Nombre de proyecto]],'[14]Registros que subsisten 6,400'!F:F,1,0)</f>
        <v>#N/A</v>
      </c>
      <c r="K71" s="501" t="s">
        <v>724</v>
      </c>
      <c r="L71" s="501" t="s">
        <v>725</v>
      </c>
      <c r="M71" s="501" t="s">
        <v>224</v>
      </c>
      <c r="N71" s="501" t="s">
        <v>1807</v>
      </c>
      <c r="O71" s="501">
        <v>37</v>
      </c>
      <c r="P71" s="501">
        <v>115</v>
      </c>
      <c r="Q71" s="501" t="s">
        <v>65</v>
      </c>
      <c r="R71" s="501" t="s">
        <v>1253</v>
      </c>
      <c r="S71" s="501" t="s">
        <v>1254</v>
      </c>
      <c r="T71" s="501" t="s">
        <v>759</v>
      </c>
      <c r="U71" s="501" t="s">
        <v>202</v>
      </c>
      <c r="V71" s="502" t="s">
        <v>762</v>
      </c>
      <c r="W71" s="502" t="s">
        <v>955</v>
      </c>
      <c r="X71" s="502" t="s">
        <v>3019</v>
      </c>
      <c r="Y71" s="501" t="s">
        <v>521</v>
      </c>
      <c r="Z71" s="502" t="s">
        <v>336</v>
      </c>
      <c r="AA71" s="502" t="s">
        <v>332</v>
      </c>
      <c r="AB71" s="501" t="s">
        <v>81</v>
      </c>
      <c r="AC71" s="502" t="s">
        <v>204</v>
      </c>
      <c r="AD71" s="501">
        <v>0</v>
      </c>
      <c r="AE71" s="501">
        <v>0</v>
      </c>
      <c r="AF71" s="502" t="s">
        <v>1233</v>
      </c>
      <c r="AG71" s="502" t="s">
        <v>1255</v>
      </c>
      <c r="AH71" s="501" t="s">
        <v>68</v>
      </c>
      <c r="AI71" s="501" t="s">
        <v>69</v>
      </c>
      <c r="AJ71" s="501" t="s">
        <v>202</v>
      </c>
      <c r="AK71" s="501" t="s">
        <v>202</v>
      </c>
      <c r="AL71" s="501" t="s">
        <v>202</v>
      </c>
      <c r="AM71" s="501" t="s">
        <v>202</v>
      </c>
      <c r="AN71" s="501" t="s">
        <v>336</v>
      </c>
      <c r="AO71" s="502" t="s">
        <v>1256</v>
      </c>
      <c r="AP71" s="502" t="s">
        <v>336</v>
      </c>
      <c r="AQ71" s="502" t="s">
        <v>336</v>
      </c>
      <c r="AR71" s="502" t="s">
        <v>336</v>
      </c>
      <c r="AS71" s="502" t="s">
        <v>336</v>
      </c>
      <c r="AT71" s="502" t="s">
        <v>336</v>
      </c>
      <c r="AU71" s="503">
        <v>46986</v>
      </c>
      <c r="AV71" s="502" t="s">
        <v>336</v>
      </c>
      <c r="AW71" s="502" t="s">
        <v>336</v>
      </c>
      <c r="AX71" s="502" t="s">
        <v>336</v>
      </c>
      <c r="AY71" s="501" t="s">
        <v>202</v>
      </c>
      <c r="AZ71" s="501" t="s">
        <v>202</v>
      </c>
      <c r="BA71" s="501" t="s">
        <v>68</v>
      </c>
      <c r="BB71" s="501">
        <v>44</v>
      </c>
      <c r="BC71" s="501" t="s">
        <v>68</v>
      </c>
      <c r="BD71" s="504">
        <v>71</v>
      </c>
    </row>
    <row r="72" spans="2:56" ht="27" customHeight="1">
      <c r="B72" s="500">
        <v>73</v>
      </c>
      <c r="C72" s="501">
        <v>0</v>
      </c>
      <c r="D72" s="501"/>
      <c r="E72" s="501">
        <f>+PPrioritarios[[#This Row],[Jerarquización multicriterio JIS 21 de abril]]</f>
        <v>88</v>
      </c>
      <c r="F72" s="501" t="s">
        <v>722</v>
      </c>
      <c r="G72" s="501" t="s">
        <v>1257</v>
      </c>
      <c r="H72" s="501" t="s">
        <v>1258</v>
      </c>
      <c r="I72" s="501" t="s">
        <v>1259</v>
      </c>
      <c r="J72" s="501" t="e">
        <f>+VLOOKUP(PPrioritarios[[#This Row],[Nombre de proyecto]],'[14]Registros que subsisten 6,400'!F:F,1,0)</f>
        <v>#N/A</v>
      </c>
      <c r="K72" s="501" t="s">
        <v>989</v>
      </c>
      <c r="L72" s="501" t="s">
        <v>1260</v>
      </c>
      <c r="M72" s="501" t="s">
        <v>224</v>
      </c>
      <c r="N72" s="501" t="s">
        <v>1807</v>
      </c>
      <c r="O72" s="501">
        <v>60</v>
      </c>
      <c r="P72" s="501">
        <v>115</v>
      </c>
      <c r="Q72" s="501" t="s">
        <v>465</v>
      </c>
      <c r="R72" s="501" t="s">
        <v>1261</v>
      </c>
      <c r="S72" s="501" t="s">
        <v>336</v>
      </c>
      <c r="T72" s="501" t="s">
        <v>759</v>
      </c>
      <c r="U72" s="501" t="s">
        <v>202</v>
      </c>
      <c r="V72" s="502" t="s">
        <v>762</v>
      </c>
      <c r="W72" s="502" t="s">
        <v>955</v>
      </c>
      <c r="X72" s="502" t="s">
        <v>3019</v>
      </c>
      <c r="Y72" s="501" t="s">
        <v>351</v>
      </c>
      <c r="Z72" s="502" t="s">
        <v>336</v>
      </c>
      <c r="AA72" s="502" t="s">
        <v>332</v>
      </c>
      <c r="AB72" s="501" t="s">
        <v>191</v>
      </c>
      <c r="AC72" s="502" t="s">
        <v>204</v>
      </c>
      <c r="AD72" s="501">
        <v>0</v>
      </c>
      <c r="AE72" s="501">
        <v>0</v>
      </c>
      <c r="AF72" s="502" t="s">
        <v>991</v>
      </c>
      <c r="AG72" s="502" t="s">
        <v>1262</v>
      </c>
      <c r="AH72" s="501" t="s">
        <v>68</v>
      </c>
      <c r="AI72" s="501" t="s">
        <v>1087</v>
      </c>
      <c r="AJ72" s="501" t="s">
        <v>202</v>
      </c>
      <c r="AK72" s="501" t="s">
        <v>202</v>
      </c>
      <c r="AL72" s="501" t="s">
        <v>202</v>
      </c>
      <c r="AM72" s="501" t="s">
        <v>202</v>
      </c>
      <c r="AN72" s="501" t="s">
        <v>336</v>
      </c>
      <c r="AO72" s="502" t="s">
        <v>336</v>
      </c>
      <c r="AP72" s="502" t="s">
        <v>68</v>
      </c>
      <c r="AQ72" s="502" t="s">
        <v>336</v>
      </c>
      <c r="AR72" s="502" t="s">
        <v>336</v>
      </c>
      <c r="AS72" s="502" t="s">
        <v>336</v>
      </c>
      <c r="AT72" s="502" t="s">
        <v>336</v>
      </c>
      <c r="AU72" s="503">
        <v>46369</v>
      </c>
      <c r="AV72" s="502" t="s">
        <v>336</v>
      </c>
      <c r="AW72" s="502" t="s">
        <v>901</v>
      </c>
      <c r="AX72" s="502" t="s">
        <v>336</v>
      </c>
      <c r="AY72" s="501" t="s">
        <v>202</v>
      </c>
      <c r="AZ72" s="501" t="s">
        <v>202</v>
      </c>
      <c r="BA72" s="501" t="s">
        <v>68</v>
      </c>
      <c r="BB72" s="501">
        <v>32</v>
      </c>
      <c r="BC72" s="501" t="s">
        <v>68</v>
      </c>
      <c r="BD72" s="504">
        <v>88</v>
      </c>
    </row>
    <row r="73" spans="2:56" ht="27" customHeight="1">
      <c r="B73" s="500">
        <v>74</v>
      </c>
      <c r="C73" s="501">
        <v>0</v>
      </c>
      <c r="D73" s="501"/>
      <c r="E73" s="501">
        <f>+PPrioritarios[[#This Row],[Jerarquización multicriterio JIS 21 de abril]]</f>
        <v>96</v>
      </c>
      <c r="F73" s="501" t="s">
        <v>722</v>
      </c>
      <c r="G73" s="501" t="s">
        <v>1263</v>
      </c>
      <c r="H73" s="501" t="s">
        <v>1264</v>
      </c>
      <c r="I73" s="501" t="s">
        <v>1265</v>
      </c>
      <c r="J73" s="501" t="e">
        <f>+VLOOKUP(PPrioritarios[[#This Row],[Nombre de proyecto]],'[14]Registros que subsisten 6,400'!F:F,1,0)</f>
        <v>#N/A</v>
      </c>
      <c r="K73" s="501" t="s">
        <v>724</v>
      </c>
      <c r="L73" s="501" t="s">
        <v>725</v>
      </c>
      <c r="M73" s="501" t="s">
        <v>224</v>
      </c>
      <c r="N73" s="501" t="s">
        <v>1807</v>
      </c>
      <c r="O73" s="501">
        <v>29.4</v>
      </c>
      <c r="P73" s="501">
        <v>115</v>
      </c>
      <c r="Q73" s="501" t="s">
        <v>465</v>
      </c>
      <c r="R73" s="501" t="s">
        <v>1266</v>
      </c>
      <c r="S73" s="501" t="s">
        <v>1267</v>
      </c>
      <c r="T73" s="501" t="s">
        <v>759</v>
      </c>
      <c r="U73" s="501" t="s">
        <v>202</v>
      </c>
      <c r="V73" s="502" t="s">
        <v>762</v>
      </c>
      <c r="W73" s="502" t="s">
        <v>955</v>
      </c>
      <c r="X73" s="502" t="s">
        <v>3019</v>
      </c>
      <c r="Y73" s="501" t="s">
        <v>1269</v>
      </c>
      <c r="Z73" s="502" t="s">
        <v>336</v>
      </c>
      <c r="AA73" s="502" t="s">
        <v>474</v>
      </c>
      <c r="AB73" s="501" t="s">
        <v>81</v>
      </c>
      <c r="AC73" s="502" t="s">
        <v>204</v>
      </c>
      <c r="AD73" s="501">
        <v>0</v>
      </c>
      <c r="AE73" s="501">
        <v>0</v>
      </c>
      <c r="AF73" s="502" t="s">
        <v>1268</v>
      </c>
      <c r="AG73" s="502" t="s">
        <v>1234</v>
      </c>
      <c r="AH73" s="501" t="s">
        <v>68</v>
      </c>
      <c r="AI73" s="501" t="s">
        <v>182</v>
      </c>
      <c r="AJ73" s="501" t="s">
        <v>202</v>
      </c>
      <c r="AK73" s="501" t="s">
        <v>202</v>
      </c>
      <c r="AL73" s="501" t="s">
        <v>202</v>
      </c>
      <c r="AM73" s="501" t="s">
        <v>202</v>
      </c>
      <c r="AN73" s="501" t="s">
        <v>336</v>
      </c>
      <c r="AO73" s="502" t="s">
        <v>1256</v>
      </c>
      <c r="AP73" s="502" t="s">
        <v>336</v>
      </c>
      <c r="AQ73" s="502" t="s">
        <v>336</v>
      </c>
      <c r="AR73" s="502" t="s">
        <v>336</v>
      </c>
      <c r="AS73" s="502" t="s">
        <v>336</v>
      </c>
      <c r="AT73" s="502" t="s">
        <v>336</v>
      </c>
      <c r="AU73" s="503">
        <v>46692</v>
      </c>
      <c r="AV73" s="502" t="s">
        <v>336</v>
      </c>
      <c r="AW73" s="502" t="s">
        <v>336</v>
      </c>
      <c r="AX73" s="502" t="s">
        <v>336</v>
      </c>
      <c r="AY73" s="501" t="s">
        <v>202</v>
      </c>
      <c r="AZ73" s="501" t="s">
        <v>202</v>
      </c>
      <c r="BA73" s="501" t="s">
        <v>68</v>
      </c>
      <c r="BB73" s="501">
        <v>87</v>
      </c>
      <c r="BC73" s="501" t="s">
        <v>68</v>
      </c>
      <c r="BD73" s="504">
        <v>96</v>
      </c>
    </row>
    <row r="74" spans="2:56" ht="27" customHeight="1">
      <c r="B74" s="500">
        <v>75</v>
      </c>
      <c r="C74" s="501">
        <v>0</v>
      </c>
      <c r="D74" s="501"/>
      <c r="E74" s="501">
        <f>+PPrioritarios[[#This Row],[Jerarquización multicriterio JIS 21 de abril]]</f>
        <v>42</v>
      </c>
      <c r="F74" s="501" t="s">
        <v>722</v>
      </c>
      <c r="G74" s="501" t="s">
        <v>503</v>
      </c>
      <c r="H74" s="501" t="s">
        <v>1270</v>
      </c>
      <c r="I74" s="501" t="s">
        <v>1271</v>
      </c>
      <c r="J74" s="501" t="e">
        <f>+VLOOKUP(PPrioritarios[[#This Row],[Nombre de proyecto]],'[14]Registros que subsisten 6,400'!F:F,1,0)</f>
        <v>#N/A</v>
      </c>
      <c r="K74" s="501" t="s">
        <v>989</v>
      </c>
      <c r="L74" s="501" t="s">
        <v>1260</v>
      </c>
      <c r="M74" s="501" t="s">
        <v>224</v>
      </c>
      <c r="N74" s="501" t="s">
        <v>1807</v>
      </c>
      <c r="O74" s="501">
        <v>120</v>
      </c>
      <c r="P74" s="501">
        <v>115</v>
      </c>
      <c r="Q74" s="501" t="s">
        <v>465</v>
      </c>
      <c r="R74" s="501" t="s">
        <v>1261</v>
      </c>
      <c r="S74" s="501" t="s">
        <v>1272</v>
      </c>
      <c r="T74" s="501" t="s">
        <v>759</v>
      </c>
      <c r="U74" s="501" t="s">
        <v>202</v>
      </c>
      <c r="V74" s="502" t="s">
        <v>762</v>
      </c>
      <c r="W74" s="502" t="s">
        <v>955</v>
      </c>
      <c r="X74" s="502" t="s">
        <v>3019</v>
      </c>
      <c r="Y74" s="501" t="s">
        <v>502</v>
      </c>
      <c r="Z74" s="502" t="s">
        <v>336</v>
      </c>
      <c r="AA74" s="502" t="s">
        <v>474</v>
      </c>
      <c r="AB74" s="501" t="s">
        <v>81</v>
      </c>
      <c r="AC74" s="502" t="s">
        <v>204</v>
      </c>
      <c r="AD74" s="501">
        <v>0</v>
      </c>
      <c r="AE74" s="501">
        <v>0</v>
      </c>
      <c r="AF74" s="502" t="s">
        <v>1273</v>
      </c>
      <c r="AG74" s="502" t="s">
        <v>1274</v>
      </c>
      <c r="AH74" s="501" t="s">
        <v>68</v>
      </c>
      <c r="AI74" s="501" t="s">
        <v>69</v>
      </c>
      <c r="AJ74" s="501" t="s">
        <v>202</v>
      </c>
      <c r="AK74" s="501" t="s">
        <v>202</v>
      </c>
      <c r="AL74" s="501" t="s">
        <v>68</v>
      </c>
      <c r="AM74" s="501" t="s">
        <v>202</v>
      </c>
      <c r="AN74" s="501" t="s">
        <v>336</v>
      </c>
      <c r="AO74" s="502" t="s">
        <v>336</v>
      </c>
      <c r="AP74" s="502" t="s">
        <v>68</v>
      </c>
      <c r="AQ74" s="502" t="s">
        <v>336</v>
      </c>
      <c r="AR74" s="502" t="s">
        <v>336</v>
      </c>
      <c r="AS74" s="502" t="s">
        <v>336</v>
      </c>
      <c r="AT74" s="502" t="s">
        <v>336</v>
      </c>
      <c r="AU74" s="503">
        <v>46751</v>
      </c>
      <c r="AV74" s="502" t="s">
        <v>336</v>
      </c>
      <c r="AW74" s="502" t="s">
        <v>901</v>
      </c>
      <c r="AX74" s="502" t="s">
        <v>336</v>
      </c>
      <c r="AY74" s="501" t="s">
        <v>202</v>
      </c>
      <c r="AZ74" s="501" t="s">
        <v>202</v>
      </c>
      <c r="BA74" s="501" t="s">
        <v>68</v>
      </c>
      <c r="BB74" s="501">
        <v>77</v>
      </c>
      <c r="BC74" s="501" t="s">
        <v>68</v>
      </c>
      <c r="BD74" s="504">
        <v>42</v>
      </c>
    </row>
    <row r="75" spans="2:56" ht="27" customHeight="1">
      <c r="B75" s="500">
        <v>76</v>
      </c>
      <c r="C75" s="501">
        <v>0</v>
      </c>
      <c r="D75" s="501" t="s">
        <v>3053</v>
      </c>
      <c r="E75" s="501">
        <f>+PPrioritarios[[#This Row],[Jerarquización multicriterio JIS 21 de abril]]</f>
        <v>66</v>
      </c>
      <c r="F75" s="501" t="s">
        <v>722</v>
      </c>
      <c r="G75" s="501" t="s">
        <v>1275</v>
      </c>
      <c r="H75" s="501" t="s">
        <v>1276</v>
      </c>
      <c r="I75" s="501" t="s">
        <v>988</v>
      </c>
      <c r="J75" s="501" t="e">
        <f>+VLOOKUP(PPrioritarios[[#This Row],[Nombre de proyecto]],'[14]Registros que subsisten 6,400'!F:F,1,0)</f>
        <v>#N/A</v>
      </c>
      <c r="K75" s="501" t="s">
        <v>989</v>
      </c>
      <c r="L75" s="501" t="s">
        <v>1277</v>
      </c>
      <c r="M75" s="501" t="s">
        <v>224</v>
      </c>
      <c r="N75" s="501" t="s">
        <v>3018</v>
      </c>
      <c r="O75" s="501">
        <v>150</v>
      </c>
      <c r="P75" s="501">
        <v>115</v>
      </c>
      <c r="Q75" s="501" t="s">
        <v>465</v>
      </c>
      <c r="R75" s="501" t="s">
        <v>1278</v>
      </c>
      <c r="S75" s="501" t="s">
        <v>336</v>
      </c>
      <c r="T75" s="501" t="s">
        <v>759</v>
      </c>
      <c r="U75" s="501" t="s">
        <v>202</v>
      </c>
      <c r="V75" s="502" t="s">
        <v>762</v>
      </c>
      <c r="W75" s="502" t="s">
        <v>955</v>
      </c>
      <c r="X75" s="502" t="s">
        <v>3019</v>
      </c>
      <c r="Y75" s="501" t="s">
        <v>229</v>
      </c>
      <c r="Z75" s="502" t="s">
        <v>336</v>
      </c>
      <c r="AA75" s="502" t="s">
        <v>332</v>
      </c>
      <c r="AB75" s="501" t="s">
        <v>191</v>
      </c>
      <c r="AC75" s="502" t="s">
        <v>204</v>
      </c>
      <c r="AD75" s="501">
        <v>0</v>
      </c>
      <c r="AE75" s="501">
        <v>0</v>
      </c>
      <c r="AF75" s="502" t="s">
        <v>991</v>
      </c>
      <c r="AG75" s="502" t="s">
        <v>1279</v>
      </c>
      <c r="AH75" s="501" t="s">
        <v>68</v>
      </c>
      <c r="AI75" s="501" t="s">
        <v>993</v>
      </c>
      <c r="AJ75" s="501" t="s">
        <v>202</v>
      </c>
      <c r="AK75" s="501" t="s">
        <v>202</v>
      </c>
      <c r="AL75" s="501" t="s">
        <v>202</v>
      </c>
      <c r="AM75" s="501" t="s">
        <v>202</v>
      </c>
      <c r="AN75" s="501" t="s">
        <v>336</v>
      </c>
      <c r="AO75" s="502" t="s">
        <v>336</v>
      </c>
      <c r="AP75" s="502" t="s">
        <v>68</v>
      </c>
      <c r="AQ75" s="502" t="s">
        <v>336</v>
      </c>
      <c r="AR75" s="502" t="s">
        <v>336</v>
      </c>
      <c r="AS75" s="502" t="s">
        <v>336</v>
      </c>
      <c r="AT75" s="502" t="s">
        <v>336</v>
      </c>
      <c r="AU75" s="503">
        <v>46934</v>
      </c>
      <c r="AV75" s="502" t="s">
        <v>336</v>
      </c>
      <c r="AW75" s="502" t="s">
        <v>901</v>
      </c>
      <c r="AX75" s="502" t="s">
        <v>336</v>
      </c>
      <c r="AY75" s="501" t="s">
        <v>202</v>
      </c>
      <c r="AZ75" s="501" t="s">
        <v>202</v>
      </c>
      <c r="BA75" s="501" t="s">
        <v>68</v>
      </c>
      <c r="BB75" s="501">
        <v>90</v>
      </c>
      <c r="BC75" s="501" t="s">
        <v>68</v>
      </c>
      <c r="BD75" s="504">
        <v>66</v>
      </c>
    </row>
    <row r="76" spans="2:56" ht="27" customHeight="1">
      <c r="B76" s="500">
        <v>77</v>
      </c>
      <c r="C76" s="501">
        <v>0</v>
      </c>
      <c r="D76" s="501"/>
      <c r="E76" s="501">
        <f>+PPrioritarios[[#This Row],[Jerarquización multicriterio JIS 21 de abril]]</f>
        <v>39</v>
      </c>
      <c r="F76" s="501" t="s">
        <v>722</v>
      </c>
      <c r="G76" s="501" t="s">
        <v>471</v>
      </c>
      <c r="H76" s="501" t="s">
        <v>463</v>
      </c>
      <c r="I76" s="501" t="s">
        <v>1280</v>
      </c>
      <c r="J76" s="501" t="e">
        <f>+VLOOKUP(PPrioritarios[[#This Row],[Nombre de proyecto]],'[14]Registros que subsisten 6,400'!F:F,1,0)</f>
        <v>#N/A</v>
      </c>
      <c r="K76" s="501" t="s">
        <v>989</v>
      </c>
      <c r="L76" s="501" t="s">
        <v>1260</v>
      </c>
      <c r="M76" s="501" t="s">
        <v>224</v>
      </c>
      <c r="N76" s="501" t="s">
        <v>1807</v>
      </c>
      <c r="O76" s="501">
        <v>125</v>
      </c>
      <c r="P76" s="501">
        <v>115</v>
      </c>
      <c r="Q76" s="501" t="s">
        <v>465</v>
      </c>
      <c r="R76" s="501" t="s">
        <v>466</v>
      </c>
      <c r="S76" s="501" t="s">
        <v>336</v>
      </c>
      <c r="T76" s="501" t="s">
        <v>759</v>
      </c>
      <c r="U76" s="501" t="s">
        <v>202</v>
      </c>
      <c r="V76" s="502" t="s">
        <v>762</v>
      </c>
      <c r="W76" s="502" t="s">
        <v>955</v>
      </c>
      <c r="X76" s="502" t="s">
        <v>3019</v>
      </c>
      <c r="Y76" s="501" t="s">
        <v>470</v>
      </c>
      <c r="Z76" s="502" t="s">
        <v>336</v>
      </c>
      <c r="AA76" s="502" t="s">
        <v>474</v>
      </c>
      <c r="AB76" s="501" t="s">
        <v>81</v>
      </c>
      <c r="AC76" s="502" t="s">
        <v>204</v>
      </c>
      <c r="AD76" s="501">
        <v>0</v>
      </c>
      <c r="AE76" s="501">
        <v>0</v>
      </c>
      <c r="AF76" s="502" t="s">
        <v>1209</v>
      </c>
      <c r="AG76" s="502" t="s">
        <v>1281</v>
      </c>
      <c r="AH76" s="501" t="s">
        <v>68</v>
      </c>
      <c r="AI76" s="501" t="s">
        <v>469</v>
      </c>
      <c r="AJ76" s="501" t="s">
        <v>202</v>
      </c>
      <c r="AK76" s="501" t="s">
        <v>202</v>
      </c>
      <c r="AL76" s="501" t="s">
        <v>202</v>
      </c>
      <c r="AM76" s="501" t="s">
        <v>202</v>
      </c>
      <c r="AN76" s="501" t="s">
        <v>336</v>
      </c>
      <c r="AO76" s="502" t="s">
        <v>336</v>
      </c>
      <c r="AP76" s="502" t="s">
        <v>68</v>
      </c>
      <c r="AQ76" s="502" t="s">
        <v>336</v>
      </c>
      <c r="AR76" s="502" t="s">
        <v>336</v>
      </c>
      <c r="AS76" s="502" t="s">
        <v>336</v>
      </c>
      <c r="AT76" s="502" t="s">
        <v>336</v>
      </c>
      <c r="AU76" s="503">
        <v>47228</v>
      </c>
      <c r="AV76" s="502" t="s">
        <v>336</v>
      </c>
      <c r="AW76" s="502" t="s">
        <v>901</v>
      </c>
      <c r="AX76" s="502" t="s">
        <v>336</v>
      </c>
      <c r="AY76" s="501" t="s">
        <v>202</v>
      </c>
      <c r="AZ76" s="501" t="s">
        <v>202</v>
      </c>
      <c r="BA76" s="501" t="s">
        <v>68</v>
      </c>
      <c r="BB76" s="501">
        <v>39</v>
      </c>
      <c r="BC76" s="501" t="s">
        <v>68</v>
      </c>
      <c r="BD76" s="504">
        <v>39</v>
      </c>
    </row>
    <row r="77" spans="2:56" ht="27" customHeight="1">
      <c r="B77" s="500">
        <v>78</v>
      </c>
      <c r="C77" s="501">
        <v>0</v>
      </c>
      <c r="D77" s="501"/>
      <c r="E77" s="501">
        <f>+PPrioritarios[[#This Row],[Jerarquización multicriterio JIS 21 de abril]]</f>
        <v>57</v>
      </c>
      <c r="F77" s="501" t="s">
        <v>722</v>
      </c>
      <c r="G77" s="501" t="s">
        <v>604</v>
      </c>
      <c r="H77" s="501" t="s">
        <v>597</v>
      </c>
      <c r="I77" s="501" t="s">
        <v>598</v>
      </c>
      <c r="J77" s="501" t="e">
        <f>+VLOOKUP(PPrioritarios[[#This Row],[Nombre de proyecto]],'[14]Registros que subsisten 6,400'!F:F,1,0)</f>
        <v>#N/A</v>
      </c>
      <c r="K77" s="501" t="s">
        <v>745</v>
      </c>
      <c r="L77" s="501" t="s">
        <v>893</v>
      </c>
      <c r="M77" s="501" t="s">
        <v>224</v>
      </c>
      <c r="N77" s="501" t="s">
        <v>3018</v>
      </c>
      <c r="O77" s="501">
        <v>89</v>
      </c>
      <c r="P77" s="501">
        <v>115</v>
      </c>
      <c r="Q77" s="501" t="s">
        <v>599</v>
      </c>
      <c r="R77" s="501" t="s">
        <v>600</v>
      </c>
      <c r="S77" s="501" t="s">
        <v>1282</v>
      </c>
      <c r="T77" s="501" t="s">
        <v>759</v>
      </c>
      <c r="U77" s="501" t="s">
        <v>68</v>
      </c>
      <c r="V77" s="502" t="s">
        <v>1283</v>
      </c>
      <c r="W77" s="502" t="s">
        <v>728</v>
      </c>
      <c r="X77" s="502" t="s">
        <v>3054</v>
      </c>
      <c r="Y77" s="501" t="s">
        <v>602</v>
      </c>
      <c r="Z77" s="502" t="s">
        <v>1287</v>
      </c>
      <c r="AA77" s="502" t="s">
        <v>607</v>
      </c>
      <c r="AB77" s="501" t="s">
        <v>81</v>
      </c>
      <c r="AC77" s="502" t="s">
        <v>158</v>
      </c>
      <c r="AD77" s="501">
        <v>259403</v>
      </c>
      <c r="AE77" s="501">
        <v>88.94</v>
      </c>
      <c r="AF77" s="502" t="s">
        <v>93</v>
      </c>
      <c r="AG77" s="502" t="s">
        <v>1286</v>
      </c>
      <c r="AH77" s="501" t="s">
        <v>898</v>
      </c>
      <c r="AI77" s="501" t="s">
        <v>1288</v>
      </c>
      <c r="AJ77" s="501" t="s">
        <v>202</v>
      </c>
      <c r="AK77" s="501" t="s">
        <v>202</v>
      </c>
      <c r="AL77" s="501" t="s">
        <v>202</v>
      </c>
      <c r="AM77" s="501" t="s">
        <v>202</v>
      </c>
      <c r="AN77" s="501" t="s">
        <v>1289</v>
      </c>
      <c r="AO77" s="502" t="s">
        <v>1290</v>
      </c>
      <c r="AP77" s="502" t="s">
        <v>336</v>
      </c>
      <c r="AQ77" s="502" t="s">
        <v>900</v>
      </c>
      <c r="AR77" s="502" t="s">
        <v>336</v>
      </c>
      <c r="AS77" s="502" t="s">
        <v>336</v>
      </c>
      <c r="AT77" s="502" t="s">
        <v>202</v>
      </c>
      <c r="AU77" s="503">
        <v>47104</v>
      </c>
      <c r="AV77" s="502" t="s">
        <v>336</v>
      </c>
      <c r="AW77" s="502" t="s">
        <v>336</v>
      </c>
      <c r="AX77" s="502" t="s">
        <v>735</v>
      </c>
      <c r="AY77" s="501" t="s">
        <v>68</v>
      </c>
      <c r="AZ77" s="501" t="s">
        <v>202</v>
      </c>
      <c r="BA77" s="501" t="s">
        <v>68</v>
      </c>
      <c r="BB77" s="501">
        <v>29</v>
      </c>
      <c r="BC77" s="501" t="s">
        <v>68</v>
      </c>
      <c r="BD77" s="504">
        <v>57</v>
      </c>
    </row>
    <row r="78" spans="2:56" ht="27" customHeight="1">
      <c r="B78" s="500">
        <v>79</v>
      </c>
      <c r="C78" s="501">
        <v>0</v>
      </c>
      <c r="D78" s="501"/>
      <c r="E78" s="501">
        <f>+PPrioritarios[[#This Row],[Jerarquización multicriterio JIS 21 de abril]]</f>
        <v>94</v>
      </c>
      <c r="F78" s="501" t="s">
        <v>722</v>
      </c>
      <c r="G78" s="501" t="s">
        <v>1291</v>
      </c>
      <c r="H78" s="501" t="s">
        <v>1292</v>
      </c>
      <c r="I78" s="501" t="s">
        <v>1293</v>
      </c>
      <c r="J78" s="501" t="e">
        <f>+VLOOKUP(PPrioritarios[[#This Row],[Nombre de proyecto]],'[14]Registros que subsisten 6,400'!F:F,1,0)</f>
        <v>#N/A</v>
      </c>
      <c r="K78" s="501" t="s">
        <v>745</v>
      </c>
      <c r="L78" s="501" t="s">
        <v>893</v>
      </c>
      <c r="M78" s="501" t="s">
        <v>224</v>
      </c>
      <c r="N78" s="501" t="s">
        <v>1807</v>
      </c>
      <c r="O78" s="501">
        <v>50</v>
      </c>
      <c r="P78" s="501">
        <v>115</v>
      </c>
      <c r="Q78" s="501" t="s">
        <v>599</v>
      </c>
      <c r="R78" s="501" t="s">
        <v>1294</v>
      </c>
      <c r="S78" s="501" t="s">
        <v>1295</v>
      </c>
      <c r="T78" s="501" t="s">
        <v>759</v>
      </c>
      <c r="U78" s="501" t="s">
        <v>202</v>
      </c>
      <c r="V78" s="502" t="s">
        <v>762</v>
      </c>
      <c r="W78" s="502" t="s">
        <v>955</v>
      </c>
      <c r="X78" s="502" t="s">
        <v>3019</v>
      </c>
      <c r="Y78" s="501" t="s">
        <v>1296</v>
      </c>
      <c r="Z78" s="502" t="s">
        <v>336</v>
      </c>
      <c r="AA78" s="502" t="s">
        <v>332</v>
      </c>
      <c r="AB78" s="501" t="s">
        <v>81</v>
      </c>
      <c r="AC78" s="502" t="s">
        <v>204</v>
      </c>
      <c r="AD78" s="501">
        <v>0</v>
      </c>
      <c r="AE78" s="501">
        <v>0</v>
      </c>
      <c r="AF78" s="502" t="s">
        <v>85</v>
      </c>
      <c r="AG78" s="502" t="s">
        <v>753</v>
      </c>
      <c r="AH78" s="501" t="s">
        <v>898</v>
      </c>
      <c r="AI78" s="501" t="s">
        <v>69</v>
      </c>
      <c r="AJ78" s="501" t="s">
        <v>202</v>
      </c>
      <c r="AK78" s="501" t="s">
        <v>202</v>
      </c>
      <c r="AL78" s="501" t="s">
        <v>202</v>
      </c>
      <c r="AM78" s="501" t="s">
        <v>202</v>
      </c>
      <c r="AN78" s="501" t="s">
        <v>336</v>
      </c>
      <c r="AO78" s="502" t="s">
        <v>899</v>
      </c>
      <c r="AP78" s="502" t="s">
        <v>336</v>
      </c>
      <c r="AQ78" s="502" t="s">
        <v>900</v>
      </c>
      <c r="AR78" s="502" t="s">
        <v>336</v>
      </c>
      <c r="AS78" s="502" t="s">
        <v>336</v>
      </c>
      <c r="AT78" s="502" t="s">
        <v>202</v>
      </c>
      <c r="AU78" s="503">
        <v>47192</v>
      </c>
      <c r="AV78" s="502" t="s">
        <v>336</v>
      </c>
      <c r="AW78" s="502" t="s">
        <v>336</v>
      </c>
      <c r="AX78" s="502" t="s">
        <v>336</v>
      </c>
      <c r="AY78" s="501" t="s">
        <v>202</v>
      </c>
      <c r="AZ78" s="501" t="s">
        <v>202</v>
      </c>
      <c r="BA78" s="501" t="s">
        <v>68</v>
      </c>
      <c r="BB78" s="501">
        <v>33</v>
      </c>
      <c r="BC78" s="501" t="s">
        <v>68</v>
      </c>
      <c r="BD78" s="504">
        <v>94</v>
      </c>
    </row>
    <row r="79" spans="2:56" ht="27" customHeight="1">
      <c r="B79" s="500">
        <v>80</v>
      </c>
      <c r="C79" s="501">
        <v>0</v>
      </c>
      <c r="D79" s="501" t="s">
        <v>3024</v>
      </c>
      <c r="E79" s="501" t="str">
        <f>+PPrioritarios[[#This Row],[Jerarquización multicriterio JIS 21 de abril]]</f>
        <v>Sin jerarquizar</v>
      </c>
      <c r="F79" s="501" t="s">
        <v>722</v>
      </c>
      <c r="G79" s="501" t="s">
        <v>1297</v>
      </c>
      <c r="H79" s="501" t="s">
        <v>1298</v>
      </c>
      <c r="I79" s="501" t="s">
        <v>1299</v>
      </c>
      <c r="J79" s="501" t="e">
        <f>+VLOOKUP(PPrioritarios[[#This Row],[Nombre de proyecto]],'[14]Registros que subsisten 6,400'!F:F,1,0)</f>
        <v>#N/A</v>
      </c>
      <c r="K79" s="501" t="s">
        <v>724</v>
      </c>
      <c r="L79" s="501" t="s">
        <v>963</v>
      </c>
      <c r="M79" s="501" t="s">
        <v>224</v>
      </c>
      <c r="N79" s="501" t="s">
        <v>1807</v>
      </c>
      <c r="O79" s="501">
        <v>415</v>
      </c>
      <c r="P79" s="501">
        <v>400</v>
      </c>
      <c r="Q79" s="501" t="s">
        <v>306</v>
      </c>
      <c r="R79" s="501" t="s">
        <v>983</v>
      </c>
      <c r="S79" s="501" t="s">
        <v>965</v>
      </c>
      <c r="T79" s="501" t="s">
        <v>1300</v>
      </c>
      <c r="U79" s="501" t="s">
        <v>68</v>
      </c>
      <c r="V79" s="502" t="s">
        <v>2481</v>
      </c>
      <c r="W79" s="502" t="s">
        <v>1878</v>
      </c>
      <c r="X79" s="502" t="s">
        <v>3055</v>
      </c>
      <c r="Y79" s="501" t="s">
        <v>3056</v>
      </c>
      <c r="Z79" s="502" t="s">
        <v>3057</v>
      </c>
      <c r="AA79" s="502" t="s">
        <v>1301</v>
      </c>
      <c r="AB79" s="501" t="s">
        <v>81</v>
      </c>
      <c r="AC79" s="502" t="s">
        <v>158</v>
      </c>
      <c r="AD79" s="501">
        <v>0</v>
      </c>
      <c r="AE79" s="501">
        <v>0</v>
      </c>
      <c r="AF79" s="502" t="s">
        <v>1302</v>
      </c>
      <c r="AG79" s="502" t="s">
        <v>3051</v>
      </c>
      <c r="AH79" s="501" t="s">
        <v>336</v>
      </c>
      <c r="AI79" s="501" t="s">
        <v>182</v>
      </c>
      <c r="AJ79" s="501" t="s">
        <v>202</v>
      </c>
      <c r="AK79" s="501" t="s">
        <v>202</v>
      </c>
      <c r="AL79" s="501" t="s">
        <v>202</v>
      </c>
      <c r="AM79" s="501" t="s">
        <v>336</v>
      </c>
      <c r="AN79" s="501" t="s">
        <v>336</v>
      </c>
      <c r="AO79" s="502" t="s">
        <v>1302</v>
      </c>
      <c r="AP79" s="502" t="s">
        <v>336</v>
      </c>
      <c r="AQ79" s="502" t="s">
        <v>336</v>
      </c>
      <c r="AR79" s="502" t="s">
        <v>336</v>
      </c>
      <c r="AS79" s="502" t="s">
        <v>336</v>
      </c>
      <c r="AT79" s="502" t="s">
        <v>336</v>
      </c>
      <c r="AU79" s="503">
        <v>46631</v>
      </c>
      <c r="AV79" s="502" t="s">
        <v>336</v>
      </c>
      <c r="AW79" s="502" t="s">
        <v>1303</v>
      </c>
      <c r="AX79" s="502" t="s">
        <v>336</v>
      </c>
      <c r="AY79" s="501" t="s">
        <v>202</v>
      </c>
      <c r="AZ79" s="501" t="s">
        <v>202</v>
      </c>
      <c r="BA79" s="501" t="s">
        <v>202</v>
      </c>
      <c r="BB79" s="501" t="s">
        <v>3025</v>
      </c>
      <c r="BC79" s="501" t="s">
        <v>202</v>
      </c>
      <c r="BD79" s="504" t="s">
        <v>3025</v>
      </c>
    </row>
    <row r="80" spans="2:56" ht="27" customHeight="1">
      <c r="B80" s="500">
        <v>81</v>
      </c>
      <c r="C80" s="501">
        <v>0</v>
      </c>
      <c r="D80" s="501"/>
      <c r="E80" s="501" t="str">
        <f>+PPrioritarios[[#This Row],[Jerarquización multicriterio JIS 21 de abril]]</f>
        <v>Sin jerarquizar</v>
      </c>
      <c r="F80" s="501" t="s">
        <v>722</v>
      </c>
      <c r="G80" s="501" t="s">
        <v>1304</v>
      </c>
      <c r="H80" s="501" t="s">
        <v>1305</v>
      </c>
      <c r="I80" s="501" t="s">
        <v>904</v>
      </c>
      <c r="J80" s="501" t="e">
        <f>+VLOOKUP(PPrioritarios[[#This Row],[Nombre de proyecto]],'[14]Registros que subsisten 6,400'!F:F,1,0)</f>
        <v>#N/A</v>
      </c>
      <c r="K80" s="501" t="s">
        <v>745</v>
      </c>
      <c r="L80" s="501" t="s">
        <v>1098</v>
      </c>
      <c r="M80" s="501" t="s">
        <v>224</v>
      </c>
      <c r="N80" s="501" t="s">
        <v>3018</v>
      </c>
      <c r="O80" s="501">
        <v>150</v>
      </c>
      <c r="P80" s="501">
        <v>230</v>
      </c>
      <c r="Q80" s="501" t="s">
        <v>124</v>
      </c>
      <c r="R80" s="501" t="s">
        <v>1306</v>
      </c>
      <c r="S80" s="501" t="s">
        <v>1307</v>
      </c>
      <c r="T80" s="501" t="s">
        <v>1300</v>
      </c>
      <c r="U80" s="501" t="s">
        <v>202</v>
      </c>
      <c r="V80" s="502" t="s">
        <v>762</v>
      </c>
      <c r="W80" s="502" t="s">
        <v>955</v>
      </c>
      <c r="X80" s="502" t="s">
        <v>3019</v>
      </c>
      <c r="Y80" s="501" t="s">
        <v>283</v>
      </c>
      <c r="Z80" s="502" t="s">
        <v>336</v>
      </c>
      <c r="AA80" s="502" t="s">
        <v>1308</v>
      </c>
      <c r="AB80" s="501" t="s">
        <v>81</v>
      </c>
      <c r="AC80" s="502" t="s">
        <v>158</v>
      </c>
      <c r="AD80" s="501">
        <v>0</v>
      </c>
      <c r="AE80" s="501">
        <v>0</v>
      </c>
      <c r="AF80" s="502" t="s">
        <v>93</v>
      </c>
      <c r="AG80" s="502" t="s">
        <v>1309</v>
      </c>
      <c r="AH80" s="501" t="s">
        <v>68</v>
      </c>
      <c r="AI80" s="501" t="s">
        <v>336</v>
      </c>
      <c r="AJ80" s="501" t="s">
        <v>202</v>
      </c>
      <c r="AK80" s="501" t="s">
        <v>202</v>
      </c>
      <c r="AL80" s="501" t="s">
        <v>68</v>
      </c>
      <c r="AM80" s="501" t="s">
        <v>336</v>
      </c>
      <c r="AN80" s="501" t="s">
        <v>336</v>
      </c>
      <c r="AO80" s="502" t="s">
        <v>336</v>
      </c>
      <c r="AP80" s="502" t="s">
        <v>336</v>
      </c>
      <c r="AQ80" s="502" t="s">
        <v>900</v>
      </c>
      <c r="AR80" s="502" t="s">
        <v>336</v>
      </c>
      <c r="AS80" s="502" t="s">
        <v>1241</v>
      </c>
      <c r="AT80" s="502" t="s">
        <v>202</v>
      </c>
      <c r="AU80" s="503">
        <v>46568</v>
      </c>
      <c r="AV80" s="502" t="s">
        <v>336</v>
      </c>
      <c r="AW80" s="502" t="s">
        <v>1303</v>
      </c>
      <c r="AX80" s="502" t="s">
        <v>336</v>
      </c>
      <c r="AY80" s="501" t="s">
        <v>202</v>
      </c>
      <c r="AZ80" s="501" t="s">
        <v>202</v>
      </c>
      <c r="BA80" s="501" t="s">
        <v>202</v>
      </c>
      <c r="BB80" s="501" t="s">
        <v>3025</v>
      </c>
      <c r="BC80" s="501" t="s">
        <v>202</v>
      </c>
      <c r="BD80" s="504" t="s">
        <v>3025</v>
      </c>
    </row>
    <row r="81" spans="2:56" ht="27" customHeight="1">
      <c r="B81" s="500">
        <v>82</v>
      </c>
      <c r="C81" s="501">
        <v>0</v>
      </c>
      <c r="D81" s="501" t="s">
        <v>3024</v>
      </c>
      <c r="E81" s="501" t="str">
        <f>+PPrioritarios[[#This Row],[Jerarquización multicriterio JIS 21 de abril]]</f>
        <v>Sin jerarquizar</v>
      </c>
      <c r="F81" s="501" t="s">
        <v>722</v>
      </c>
      <c r="G81" s="501" t="s">
        <v>1310</v>
      </c>
      <c r="H81" s="501" t="s">
        <v>1311</v>
      </c>
      <c r="I81" s="501" t="s">
        <v>904</v>
      </c>
      <c r="J81" s="501" t="e">
        <f>+VLOOKUP(PPrioritarios[[#This Row],[Nombre de proyecto]],'[14]Registros que subsisten 6,400'!F:F,1,0)</f>
        <v>#N/A</v>
      </c>
      <c r="K81" s="501" t="s">
        <v>745</v>
      </c>
      <c r="L81" s="501" t="s">
        <v>746</v>
      </c>
      <c r="M81" s="501" t="s">
        <v>224</v>
      </c>
      <c r="N81" s="501" t="s">
        <v>1807</v>
      </c>
      <c r="O81" s="501">
        <v>151</v>
      </c>
      <c r="P81" s="501">
        <v>230</v>
      </c>
      <c r="Q81" s="501" t="s">
        <v>124</v>
      </c>
      <c r="R81" s="501" t="s">
        <v>1312</v>
      </c>
      <c r="S81" s="501" t="s">
        <v>1313</v>
      </c>
      <c r="T81" s="501" t="s">
        <v>1300</v>
      </c>
      <c r="U81" s="501" t="s">
        <v>202</v>
      </c>
      <c r="V81" s="502" t="s">
        <v>762</v>
      </c>
      <c r="W81" s="502" t="s">
        <v>955</v>
      </c>
      <c r="X81" s="502" t="s">
        <v>3019</v>
      </c>
      <c r="Y81" s="501" t="s">
        <v>283</v>
      </c>
      <c r="Z81" s="502" t="s">
        <v>336</v>
      </c>
      <c r="AA81" s="502" t="s">
        <v>1308</v>
      </c>
      <c r="AB81" s="501" t="s">
        <v>81</v>
      </c>
      <c r="AC81" s="502" t="s">
        <v>158</v>
      </c>
      <c r="AD81" s="501">
        <v>0</v>
      </c>
      <c r="AE81" s="501">
        <v>0</v>
      </c>
      <c r="AF81" s="502" t="s">
        <v>93</v>
      </c>
      <c r="AG81" s="502" t="s">
        <v>1314</v>
      </c>
      <c r="AH81" s="501" t="s">
        <v>68</v>
      </c>
      <c r="AI81" s="501" t="s">
        <v>336</v>
      </c>
      <c r="AJ81" s="501" t="s">
        <v>202</v>
      </c>
      <c r="AK81" s="501" t="s">
        <v>202</v>
      </c>
      <c r="AL81" s="501" t="s">
        <v>68</v>
      </c>
      <c r="AM81" s="501" t="s">
        <v>336</v>
      </c>
      <c r="AN81" s="501" t="s">
        <v>336</v>
      </c>
      <c r="AO81" s="502" t="s">
        <v>336</v>
      </c>
      <c r="AP81" s="502" t="s">
        <v>336</v>
      </c>
      <c r="AQ81" s="502" t="s">
        <v>900</v>
      </c>
      <c r="AR81" s="502" t="s">
        <v>336</v>
      </c>
      <c r="AS81" s="502" t="s">
        <v>336</v>
      </c>
      <c r="AT81" s="502" t="s">
        <v>202</v>
      </c>
      <c r="AU81" s="503">
        <v>46568</v>
      </c>
      <c r="AV81" s="502" t="s">
        <v>336</v>
      </c>
      <c r="AW81" s="502" t="s">
        <v>1303</v>
      </c>
      <c r="AX81" s="502" t="s">
        <v>336</v>
      </c>
      <c r="AY81" s="501" t="s">
        <v>202</v>
      </c>
      <c r="AZ81" s="501" t="s">
        <v>202</v>
      </c>
      <c r="BA81" s="501" t="s">
        <v>202</v>
      </c>
      <c r="BB81" s="501" t="s">
        <v>3025</v>
      </c>
      <c r="BC81" s="501" t="s">
        <v>202</v>
      </c>
      <c r="BD81" s="504" t="s">
        <v>3025</v>
      </c>
    </row>
    <row r="82" spans="2:56" ht="27" customHeight="1">
      <c r="B82" s="500">
        <v>83</v>
      </c>
      <c r="C82" s="501">
        <v>0</v>
      </c>
      <c r="D82" s="501"/>
      <c r="E82" s="501" t="str">
        <f>+PPrioritarios[[#This Row],[Jerarquización multicriterio JIS 21 de abril]]</f>
        <v>Sin jerarquizar</v>
      </c>
      <c r="F82" s="501" t="s">
        <v>1315</v>
      </c>
      <c r="G82" s="501" t="s">
        <v>1316</v>
      </c>
      <c r="H82" s="501" t="s">
        <v>1317</v>
      </c>
      <c r="I82" s="501" t="s">
        <v>1318</v>
      </c>
      <c r="J82" s="501" t="e">
        <f>+VLOOKUP(PPrioritarios[[#This Row],[Nombre de proyecto]],'[14]Registros que subsisten 6,400'!F:F,1,0)</f>
        <v>#N/A</v>
      </c>
      <c r="K82" s="501" t="s">
        <v>1319</v>
      </c>
      <c r="L82" s="501" t="s">
        <v>336</v>
      </c>
      <c r="M82" s="501" t="s">
        <v>224</v>
      </c>
      <c r="N82" s="501" t="s">
        <v>1807</v>
      </c>
      <c r="O82" s="501">
        <v>80</v>
      </c>
      <c r="P82" s="501">
        <v>115</v>
      </c>
      <c r="Q82" s="501" t="s">
        <v>1319</v>
      </c>
      <c r="R82" s="501" t="s">
        <v>1320</v>
      </c>
      <c r="S82" s="501" t="s">
        <v>1321</v>
      </c>
      <c r="T82" s="501" t="s">
        <v>336</v>
      </c>
      <c r="U82" s="501" t="s">
        <v>202</v>
      </c>
      <c r="V82" s="502" t="s">
        <v>762</v>
      </c>
      <c r="W82" s="502" t="s">
        <v>955</v>
      </c>
      <c r="X82" s="502" t="s">
        <v>3019</v>
      </c>
      <c r="Y82" s="501" t="s">
        <v>1323</v>
      </c>
      <c r="Z82" s="502" t="s">
        <v>336</v>
      </c>
      <c r="AA82" s="502" t="s">
        <v>332</v>
      </c>
      <c r="AB82" s="501" t="s">
        <v>191</v>
      </c>
      <c r="AC82" s="502" t="s">
        <v>204</v>
      </c>
      <c r="AD82" s="501">
        <v>0</v>
      </c>
      <c r="AE82" s="501">
        <v>0</v>
      </c>
      <c r="AF82" s="502" t="s">
        <v>1322</v>
      </c>
      <c r="AG82" s="502" t="s">
        <v>336</v>
      </c>
      <c r="AH82" s="501" t="s">
        <v>336</v>
      </c>
      <c r="AI82" s="501" t="s">
        <v>336</v>
      </c>
      <c r="AJ82" s="501" t="s">
        <v>202</v>
      </c>
      <c r="AK82" s="501" t="s">
        <v>202</v>
      </c>
      <c r="AL82" s="501" t="s">
        <v>202</v>
      </c>
      <c r="AM82" s="501" t="s">
        <v>336</v>
      </c>
      <c r="AN82" s="501" t="s">
        <v>336</v>
      </c>
      <c r="AO82" s="502" t="s">
        <v>1322</v>
      </c>
      <c r="AP82" s="502" t="s">
        <v>336</v>
      </c>
      <c r="AQ82" s="502" t="s">
        <v>336</v>
      </c>
      <c r="AR82" s="502" t="s">
        <v>336</v>
      </c>
      <c r="AS82" s="502" t="s">
        <v>336</v>
      </c>
      <c r="AT82" s="502" t="s">
        <v>336</v>
      </c>
      <c r="AU82" s="503">
        <v>46752</v>
      </c>
      <c r="AV82" s="502" t="s">
        <v>336</v>
      </c>
      <c r="AW82" s="502" t="s">
        <v>336</v>
      </c>
      <c r="AX82" s="502" t="s">
        <v>336</v>
      </c>
      <c r="AY82" s="501" t="s">
        <v>202</v>
      </c>
      <c r="AZ82" s="501" t="s">
        <v>202</v>
      </c>
      <c r="BA82" s="501" t="s">
        <v>202</v>
      </c>
      <c r="BB82" s="501" t="s">
        <v>3025</v>
      </c>
      <c r="BC82" s="501" t="s">
        <v>202</v>
      </c>
      <c r="BD82" s="504" t="s">
        <v>3025</v>
      </c>
    </row>
    <row r="83" spans="2:56" ht="27" customHeight="1">
      <c r="B83" s="500">
        <v>84</v>
      </c>
      <c r="C83" s="501">
        <v>0</v>
      </c>
      <c r="D83" s="501"/>
      <c r="E83" s="501">
        <f>+PPrioritarios[[#This Row],[Jerarquización multicriterio JIS 21 de abril]]</f>
        <v>95</v>
      </c>
      <c r="F83" s="501" t="s">
        <v>1315</v>
      </c>
      <c r="G83" s="501" t="s">
        <v>1324</v>
      </c>
      <c r="H83" s="501" t="s">
        <v>1325</v>
      </c>
      <c r="I83" s="501" t="s">
        <v>1326</v>
      </c>
      <c r="J83" s="501" t="e">
        <f>+VLOOKUP(PPrioritarios[[#This Row],[Nombre de proyecto]],'[14]Registros que subsisten 6,400'!F:F,1,0)</f>
        <v>#N/A</v>
      </c>
      <c r="K83" s="501" t="s">
        <v>1319</v>
      </c>
      <c r="L83" s="501" t="s">
        <v>336</v>
      </c>
      <c r="M83" s="501" t="s">
        <v>224</v>
      </c>
      <c r="N83" s="501" t="s">
        <v>1807</v>
      </c>
      <c r="O83" s="501">
        <v>33.26</v>
      </c>
      <c r="P83" s="501">
        <v>115</v>
      </c>
      <c r="Q83" s="501" t="s">
        <v>1319</v>
      </c>
      <c r="R83" s="501" t="s">
        <v>1320</v>
      </c>
      <c r="S83" s="501" t="s">
        <v>1327</v>
      </c>
      <c r="T83" s="501" t="s">
        <v>336</v>
      </c>
      <c r="U83" s="501" t="s">
        <v>202</v>
      </c>
      <c r="V83" s="502" t="s">
        <v>762</v>
      </c>
      <c r="W83" s="502" t="s">
        <v>955</v>
      </c>
      <c r="X83" s="502" t="s">
        <v>3019</v>
      </c>
      <c r="Y83" s="501" t="s">
        <v>1296</v>
      </c>
      <c r="Z83" s="502" t="s">
        <v>336</v>
      </c>
      <c r="AA83" s="502" t="s">
        <v>209</v>
      </c>
      <c r="AB83" s="501" t="s">
        <v>191</v>
      </c>
      <c r="AC83" s="502" t="s">
        <v>204</v>
      </c>
      <c r="AD83" s="501">
        <v>0</v>
      </c>
      <c r="AE83" s="501">
        <v>0</v>
      </c>
      <c r="AF83" s="502" t="s">
        <v>1328</v>
      </c>
      <c r="AG83" s="502" t="s">
        <v>336</v>
      </c>
      <c r="AH83" s="501" t="s">
        <v>68</v>
      </c>
      <c r="AI83" s="501" t="s">
        <v>69</v>
      </c>
      <c r="AJ83" s="501" t="s">
        <v>202</v>
      </c>
      <c r="AK83" s="501" t="s">
        <v>202</v>
      </c>
      <c r="AL83" s="501" t="s">
        <v>202</v>
      </c>
      <c r="AM83" s="501" t="s">
        <v>202</v>
      </c>
      <c r="AN83" s="501" t="s">
        <v>336</v>
      </c>
      <c r="AO83" s="502" t="s">
        <v>1328</v>
      </c>
      <c r="AP83" s="502" t="s">
        <v>68</v>
      </c>
      <c r="AQ83" s="502" t="s">
        <v>336</v>
      </c>
      <c r="AR83" s="502" t="s">
        <v>336</v>
      </c>
      <c r="AS83" s="502" t="s">
        <v>336</v>
      </c>
      <c r="AT83" s="502" t="s">
        <v>336</v>
      </c>
      <c r="AU83" s="503">
        <v>47368</v>
      </c>
      <c r="AV83" s="502" t="s">
        <v>336</v>
      </c>
      <c r="AW83" s="502" t="s">
        <v>336</v>
      </c>
      <c r="AX83" s="502" t="s">
        <v>336</v>
      </c>
      <c r="AY83" s="501" t="s">
        <v>202</v>
      </c>
      <c r="AZ83" s="501" t="s">
        <v>202</v>
      </c>
      <c r="BA83" s="501" t="s">
        <v>68</v>
      </c>
      <c r="BB83" s="501">
        <v>82</v>
      </c>
      <c r="BC83" s="501" t="s">
        <v>68</v>
      </c>
      <c r="BD83" s="504">
        <v>95</v>
      </c>
    </row>
    <row r="84" spans="2:56" ht="27" customHeight="1">
      <c r="B84" s="500">
        <v>85</v>
      </c>
      <c r="C84" s="501">
        <v>0</v>
      </c>
      <c r="D84" s="501"/>
      <c r="E84" s="501" t="str">
        <f>+PPrioritarios[[#This Row],[Jerarquización multicriterio JIS 21 de abril]]</f>
        <v>Sin jerarquizar</v>
      </c>
      <c r="F84" s="501" t="s">
        <v>1315</v>
      </c>
      <c r="G84" s="501" t="s">
        <v>1329</v>
      </c>
      <c r="H84" s="501" t="s">
        <v>1330</v>
      </c>
      <c r="I84" s="501" t="s">
        <v>1331</v>
      </c>
      <c r="J84" s="501" t="e">
        <f>+VLOOKUP(PPrioritarios[[#This Row],[Nombre de proyecto]],'[14]Registros que subsisten 6,400'!F:F,1,0)</f>
        <v>#N/A</v>
      </c>
      <c r="K84" s="501" t="s">
        <v>1319</v>
      </c>
      <c r="L84" s="501" t="s">
        <v>336</v>
      </c>
      <c r="M84" s="501" t="s">
        <v>224</v>
      </c>
      <c r="N84" s="501" t="s">
        <v>3018</v>
      </c>
      <c r="O84" s="501">
        <v>59</v>
      </c>
      <c r="P84" s="501">
        <v>69</v>
      </c>
      <c r="Q84" s="501" t="s">
        <v>1319</v>
      </c>
      <c r="R84" s="501" t="s">
        <v>1332</v>
      </c>
      <c r="S84" s="501" t="s">
        <v>1333</v>
      </c>
      <c r="T84" s="501" t="s">
        <v>336</v>
      </c>
      <c r="U84" s="501" t="s">
        <v>202</v>
      </c>
      <c r="V84" s="502" t="s">
        <v>762</v>
      </c>
      <c r="W84" s="502" t="s">
        <v>955</v>
      </c>
      <c r="X84" s="502" t="s">
        <v>3019</v>
      </c>
      <c r="Y84" s="501" t="s">
        <v>1336</v>
      </c>
      <c r="Z84" s="502" t="s">
        <v>336</v>
      </c>
      <c r="AA84" s="502" t="s">
        <v>1334</v>
      </c>
      <c r="AB84" s="501" t="s">
        <v>191</v>
      </c>
      <c r="AC84" s="502" t="s">
        <v>158</v>
      </c>
      <c r="AD84" s="501">
        <v>0</v>
      </c>
      <c r="AE84" s="501">
        <v>0</v>
      </c>
      <c r="AF84" s="502" t="s">
        <v>1335</v>
      </c>
      <c r="AG84" s="502" t="s">
        <v>336</v>
      </c>
      <c r="AH84" s="501" t="s">
        <v>336</v>
      </c>
      <c r="AI84" s="501" t="s">
        <v>336</v>
      </c>
      <c r="AJ84" s="501" t="s">
        <v>202</v>
      </c>
      <c r="AK84" s="501" t="s">
        <v>202</v>
      </c>
      <c r="AL84" s="501" t="s">
        <v>68</v>
      </c>
      <c r="AM84" s="501" t="s">
        <v>336</v>
      </c>
      <c r="AN84" s="501" t="s">
        <v>336</v>
      </c>
      <c r="AO84" s="502" t="s">
        <v>1335</v>
      </c>
      <c r="AP84" s="502" t="s">
        <v>336</v>
      </c>
      <c r="AQ84" s="502" t="s">
        <v>336</v>
      </c>
      <c r="AR84" s="502" t="s">
        <v>336</v>
      </c>
      <c r="AS84" s="502" t="s">
        <v>336</v>
      </c>
      <c r="AT84" s="502" t="s">
        <v>336</v>
      </c>
      <c r="AU84" s="503">
        <v>46622</v>
      </c>
      <c r="AV84" s="502" t="s">
        <v>336</v>
      </c>
      <c r="AW84" s="502" t="s">
        <v>336</v>
      </c>
      <c r="AX84" s="502" t="s">
        <v>336</v>
      </c>
      <c r="AY84" s="501" t="s">
        <v>202</v>
      </c>
      <c r="AZ84" s="501" t="s">
        <v>202</v>
      </c>
      <c r="BA84" s="501" t="s">
        <v>202</v>
      </c>
      <c r="BB84" s="501" t="s">
        <v>3025</v>
      </c>
      <c r="BC84" s="501" t="s">
        <v>202</v>
      </c>
      <c r="BD84" s="504" t="s">
        <v>3025</v>
      </c>
    </row>
    <row r="85" spans="2:56" ht="27" customHeight="1">
      <c r="B85" s="500">
        <v>86</v>
      </c>
      <c r="C85" s="501">
        <v>0</v>
      </c>
      <c r="D85" s="501"/>
      <c r="E85" s="501" t="str">
        <f>+PPrioritarios[[#This Row],[Jerarquización multicriterio JIS 21 de abril]]</f>
        <v>Sin jerarquizar</v>
      </c>
      <c r="F85" s="501" t="s">
        <v>1315</v>
      </c>
      <c r="G85" s="501" t="s">
        <v>1337</v>
      </c>
      <c r="H85" s="501" t="s">
        <v>1338</v>
      </c>
      <c r="I85" s="501" t="s">
        <v>1339</v>
      </c>
      <c r="J85" s="501" t="e">
        <f>+VLOOKUP(PPrioritarios[[#This Row],[Nombre de proyecto]],'[14]Registros que subsisten 6,400'!F:F,1,0)</f>
        <v>#N/A</v>
      </c>
      <c r="K85" s="501" t="s">
        <v>1319</v>
      </c>
      <c r="L85" s="501" t="s">
        <v>336</v>
      </c>
      <c r="M85" s="501" t="s">
        <v>224</v>
      </c>
      <c r="N85" s="501" t="s">
        <v>1807</v>
      </c>
      <c r="O85" s="501">
        <v>38</v>
      </c>
      <c r="P85" s="501">
        <v>69</v>
      </c>
      <c r="Q85" s="501" t="s">
        <v>1319</v>
      </c>
      <c r="R85" s="501" t="s">
        <v>1332</v>
      </c>
      <c r="S85" s="501" t="s">
        <v>1340</v>
      </c>
      <c r="T85" s="501" t="s">
        <v>336</v>
      </c>
      <c r="U85" s="501" t="s">
        <v>202</v>
      </c>
      <c r="V85" s="502" t="s">
        <v>762</v>
      </c>
      <c r="W85" s="502" t="s">
        <v>955</v>
      </c>
      <c r="X85" s="502" t="s">
        <v>3019</v>
      </c>
      <c r="Y85" s="501" t="s">
        <v>1343</v>
      </c>
      <c r="Z85" s="502" t="s">
        <v>336</v>
      </c>
      <c r="AA85" s="502" t="s">
        <v>1341</v>
      </c>
      <c r="AB85" s="501" t="s">
        <v>191</v>
      </c>
      <c r="AC85" s="502" t="s">
        <v>204</v>
      </c>
      <c r="AD85" s="501">
        <v>0</v>
      </c>
      <c r="AE85" s="501">
        <v>0</v>
      </c>
      <c r="AF85" s="502" t="s">
        <v>1342</v>
      </c>
      <c r="AG85" s="502" t="s">
        <v>336</v>
      </c>
      <c r="AH85" s="501" t="s">
        <v>336</v>
      </c>
      <c r="AI85" s="501" t="s">
        <v>336</v>
      </c>
      <c r="AJ85" s="501" t="s">
        <v>202</v>
      </c>
      <c r="AK85" s="501" t="s">
        <v>202</v>
      </c>
      <c r="AL85" s="501" t="s">
        <v>202</v>
      </c>
      <c r="AM85" s="501" t="s">
        <v>336</v>
      </c>
      <c r="AN85" s="501" t="s">
        <v>336</v>
      </c>
      <c r="AO85" s="502" t="s">
        <v>1342</v>
      </c>
      <c r="AP85" s="502" t="s">
        <v>336</v>
      </c>
      <c r="AQ85" s="502" t="s">
        <v>336</v>
      </c>
      <c r="AR85" s="502" t="s">
        <v>336</v>
      </c>
      <c r="AS85" s="502" t="s">
        <v>336</v>
      </c>
      <c r="AT85" s="502" t="s">
        <v>336</v>
      </c>
      <c r="AU85" s="503">
        <v>46631</v>
      </c>
      <c r="AV85" s="502" t="s">
        <v>336</v>
      </c>
      <c r="AW85" s="502" t="s">
        <v>336</v>
      </c>
      <c r="AX85" s="502" t="s">
        <v>336</v>
      </c>
      <c r="AY85" s="501" t="s">
        <v>202</v>
      </c>
      <c r="AZ85" s="501" t="s">
        <v>202</v>
      </c>
      <c r="BA85" s="501" t="s">
        <v>202</v>
      </c>
      <c r="BB85" s="501" t="s">
        <v>3025</v>
      </c>
      <c r="BC85" s="501" t="s">
        <v>202</v>
      </c>
      <c r="BD85" s="504" t="s">
        <v>3025</v>
      </c>
    </row>
    <row r="86" spans="2:56" ht="27" customHeight="1">
      <c r="B86" s="500">
        <v>87</v>
      </c>
      <c r="C86" s="501">
        <v>0</v>
      </c>
      <c r="D86" s="501"/>
      <c r="E86" s="501" t="str">
        <f>+PPrioritarios[[#This Row],[Jerarquización multicriterio JIS 21 de abril]]</f>
        <v>Sin jerarquizar</v>
      </c>
      <c r="F86" s="501" t="s">
        <v>1315</v>
      </c>
      <c r="G86" s="501" t="s">
        <v>1344</v>
      </c>
      <c r="H86" s="501" t="s">
        <v>1345</v>
      </c>
      <c r="I86" s="501" t="s">
        <v>1346</v>
      </c>
      <c r="J86" s="501" t="e">
        <f>+VLOOKUP(PPrioritarios[[#This Row],[Nombre de proyecto]],'[14]Registros que subsisten 6,400'!F:F,1,0)</f>
        <v>#N/A</v>
      </c>
      <c r="K86" s="501" t="s">
        <v>1319</v>
      </c>
      <c r="L86" s="501" t="s">
        <v>336</v>
      </c>
      <c r="M86" s="501" t="s">
        <v>224</v>
      </c>
      <c r="N86" s="501" t="s">
        <v>3016</v>
      </c>
      <c r="O86" s="501">
        <v>9.9</v>
      </c>
      <c r="P86" s="501">
        <v>161</v>
      </c>
      <c r="Q86" s="501" t="s">
        <v>1319</v>
      </c>
      <c r="R86" s="501" t="s">
        <v>1347</v>
      </c>
      <c r="S86" s="501" t="s">
        <v>1348</v>
      </c>
      <c r="T86" s="501" t="s">
        <v>336</v>
      </c>
      <c r="U86" s="501" t="s">
        <v>202</v>
      </c>
      <c r="V86" s="502" t="s">
        <v>762</v>
      </c>
      <c r="W86" s="502" t="s">
        <v>76</v>
      </c>
      <c r="X86" s="502" t="s">
        <v>1089</v>
      </c>
      <c r="Y86" s="501" t="s">
        <v>3058</v>
      </c>
      <c r="Z86" s="502" t="s">
        <v>1352</v>
      </c>
      <c r="AA86" s="502" t="s">
        <v>1350</v>
      </c>
      <c r="AB86" s="501" t="s">
        <v>81</v>
      </c>
      <c r="AC86" s="502" t="s">
        <v>71</v>
      </c>
      <c r="AD86" s="501">
        <v>18.059999999999999</v>
      </c>
      <c r="AE86" s="501">
        <v>15</v>
      </c>
      <c r="AF86" s="502" t="s">
        <v>1351</v>
      </c>
      <c r="AG86" s="502" t="s">
        <v>336</v>
      </c>
      <c r="AH86" s="501" t="s">
        <v>336</v>
      </c>
      <c r="AI86" s="501" t="s">
        <v>336</v>
      </c>
      <c r="AJ86" s="501" t="s">
        <v>202</v>
      </c>
      <c r="AK86" s="501" t="s">
        <v>202</v>
      </c>
      <c r="AL86" s="501" t="s">
        <v>202</v>
      </c>
      <c r="AM86" s="501" t="s">
        <v>336</v>
      </c>
      <c r="AN86" s="501" t="s">
        <v>336</v>
      </c>
      <c r="AO86" s="502" t="s">
        <v>1351</v>
      </c>
      <c r="AP86" s="502" t="s">
        <v>336</v>
      </c>
      <c r="AQ86" s="502" t="s">
        <v>336</v>
      </c>
      <c r="AR86" s="502" t="s">
        <v>336</v>
      </c>
      <c r="AS86" s="502" t="s">
        <v>336</v>
      </c>
      <c r="AT86" s="502" t="s">
        <v>336</v>
      </c>
      <c r="AU86" s="503">
        <v>45775</v>
      </c>
      <c r="AV86" s="502" t="s">
        <v>336</v>
      </c>
      <c r="AW86" s="502" t="s">
        <v>336</v>
      </c>
      <c r="AX86" s="502" t="s">
        <v>1089</v>
      </c>
      <c r="AY86" s="501" t="s">
        <v>202</v>
      </c>
      <c r="AZ86" s="501" t="s">
        <v>202</v>
      </c>
      <c r="BA86" s="501" t="s">
        <v>202</v>
      </c>
      <c r="BB86" s="501" t="s">
        <v>3025</v>
      </c>
      <c r="BC86" s="501" t="s">
        <v>202</v>
      </c>
      <c r="BD86" s="504" t="s">
        <v>3025</v>
      </c>
    </row>
    <row r="87" spans="2:56" ht="27" customHeight="1">
      <c r="B87" s="500">
        <v>88</v>
      </c>
      <c r="C87" s="501">
        <v>0</v>
      </c>
      <c r="D87" s="501"/>
      <c r="E87" s="501" t="str">
        <f>+PPrioritarios[[#This Row],[Jerarquización multicriterio JIS 21 de abril]]</f>
        <v>Sin jerarquizar</v>
      </c>
      <c r="F87" s="501" t="s">
        <v>1315</v>
      </c>
      <c r="G87" s="501" t="s">
        <v>1354</v>
      </c>
      <c r="H87" s="501" t="s">
        <v>1355</v>
      </c>
      <c r="I87" s="501" t="s">
        <v>1356</v>
      </c>
      <c r="J87" s="501" t="e">
        <f>+VLOOKUP(PPrioritarios[[#This Row],[Nombre de proyecto]],'[14]Registros que subsisten 6,400'!F:F,1,0)</f>
        <v>#N/A</v>
      </c>
      <c r="K87" s="501" t="s">
        <v>736</v>
      </c>
      <c r="L87" s="501" t="s">
        <v>336</v>
      </c>
      <c r="M87" s="501" t="s">
        <v>224</v>
      </c>
      <c r="N87" s="501" t="s">
        <v>3018</v>
      </c>
      <c r="O87" s="501">
        <v>75</v>
      </c>
      <c r="P87" s="501" t="s">
        <v>336</v>
      </c>
      <c r="Q87" s="501" t="s">
        <v>86</v>
      </c>
      <c r="R87" s="501" t="s">
        <v>87</v>
      </c>
      <c r="S87" s="501" t="s">
        <v>1357</v>
      </c>
      <c r="T87" s="501" t="s">
        <v>336</v>
      </c>
      <c r="U87" s="501" t="s">
        <v>202</v>
      </c>
      <c r="V87" s="502" t="s">
        <v>762</v>
      </c>
      <c r="W87" s="502" t="s">
        <v>76</v>
      </c>
      <c r="X87" s="502" t="s">
        <v>3059</v>
      </c>
      <c r="Y87" s="501" t="s">
        <v>3060</v>
      </c>
      <c r="Z87" s="502" t="s">
        <v>1360</v>
      </c>
      <c r="AA87" s="502" t="s">
        <v>1358</v>
      </c>
      <c r="AB87" s="501" t="s">
        <v>191</v>
      </c>
      <c r="AC87" s="502" t="s">
        <v>204</v>
      </c>
      <c r="AD87" s="501">
        <v>217.24</v>
      </c>
      <c r="AE87" s="501">
        <v>2.137</v>
      </c>
      <c r="AF87" s="502" t="s">
        <v>1359</v>
      </c>
      <c r="AG87" s="502" t="s">
        <v>336</v>
      </c>
      <c r="AH87" s="501" t="s">
        <v>336</v>
      </c>
      <c r="AI87" s="501" t="s">
        <v>336</v>
      </c>
      <c r="AJ87" s="501" t="s">
        <v>202</v>
      </c>
      <c r="AK87" s="501" t="s">
        <v>202</v>
      </c>
      <c r="AL87" s="501" t="s">
        <v>202</v>
      </c>
      <c r="AM87" s="501" t="s">
        <v>336</v>
      </c>
      <c r="AN87" s="501" t="s">
        <v>336</v>
      </c>
      <c r="AO87" s="502" t="s">
        <v>336</v>
      </c>
      <c r="AP87" s="502" t="s">
        <v>336</v>
      </c>
      <c r="AQ87" s="502" t="s">
        <v>336</v>
      </c>
      <c r="AR87" s="502" t="s">
        <v>336</v>
      </c>
      <c r="AS87" s="502" t="s">
        <v>336</v>
      </c>
      <c r="AT87" s="502" t="s">
        <v>336</v>
      </c>
      <c r="AU87" s="503">
        <v>46839</v>
      </c>
      <c r="AV87" s="502" t="s">
        <v>336</v>
      </c>
      <c r="AW87" s="502" t="s">
        <v>336</v>
      </c>
      <c r="AX87" s="502" t="s">
        <v>1361</v>
      </c>
      <c r="AY87" s="501" t="s">
        <v>202</v>
      </c>
      <c r="AZ87" s="501" t="s">
        <v>202</v>
      </c>
      <c r="BA87" s="501" t="s">
        <v>202</v>
      </c>
      <c r="BB87" s="501" t="s">
        <v>3025</v>
      </c>
      <c r="BC87" s="501" t="s">
        <v>202</v>
      </c>
      <c r="BD87" s="504" t="s">
        <v>3025</v>
      </c>
    </row>
    <row r="88" spans="2:56" ht="27" customHeight="1">
      <c r="B88" s="500">
        <v>89</v>
      </c>
      <c r="C88" s="501">
        <v>0</v>
      </c>
      <c r="D88" s="501"/>
      <c r="E88" s="501" t="str">
        <f>+PPrioritarios[[#This Row],[Jerarquización multicriterio JIS 21 de abril]]</f>
        <v>Sin jerarquizar</v>
      </c>
      <c r="F88" s="501" t="s">
        <v>1315</v>
      </c>
      <c r="G88" s="501" t="s">
        <v>1363</v>
      </c>
      <c r="H88" s="501" t="s">
        <v>1364</v>
      </c>
      <c r="I88" s="501" t="s">
        <v>1365</v>
      </c>
      <c r="J88" s="501" t="e">
        <f>+VLOOKUP(PPrioritarios[[#This Row],[Nombre de proyecto]],'[14]Registros que subsisten 6,400'!F:F,1,0)</f>
        <v>#N/A</v>
      </c>
      <c r="K88" s="501" t="s">
        <v>736</v>
      </c>
      <c r="L88" s="501" t="s">
        <v>336</v>
      </c>
      <c r="M88" s="501" t="s">
        <v>224</v>
      </c>
      <c r="N88" s="501" t="s">
        <v>3018</v>
      </c>
      <c r="O88" s="501">
        <v>90</v>
      </c>
      <c r="P88" s="501" t="s">
        <v>336</v>
      </c>
      <c r="Q88" s="501" t="s">
        <v>86</v>
      </c>
      <c r="R88" s="501" t="s">
        <v>1366</v>
      </c>
      <c r="S88" s="501" t="s">
        <v>1367</v>
      </c>
      <c r="T88" s="501" t="s">
        <v>336</v>
      </c>
      <c r="U88" s="501" t="s">
        <v>202</v>
      </c>
      <c r="V88" s="502" t="s">
        <v>762</v>
      </c>
      <c r="W88" s="502" t="s">
        <v>76</v>
      </c>
      <c r="X88" s="502" t="s">
        <v>3061</v>
      </c>
      <c r="Y88" s="501" t="s">
        <v>351</v>
      </c>
      <c r="Z88" s="502" t="s">
        <v>1086</v>
      </c>
      <c r="AA88" s="502" t="s">
        <v>1368</v>
      </c>
      <c r="AB88" s="501" t="s">
        <v>191</v>
      </c>
      <c r="AC88" s="502" t="s">
        <v>204</v>
      </c>
      <c r="AD88" s="501">
        <v>255.452</v>
      </c>
      <c r="AE88" s="501">
        <v>93.210999999999999</v>
      </c>
      <c r="AF88" s="502" t="s">
        <v>1369</v>
      </c>
      <c r="AG88" s="502" t="s">
        <v>336</v>
      </c>
      <c r="AH88" s="501" t="s">
        <v>336</v>
      </c>
      <c r="AI88" s="501" t="s">
        <v>336</v>
      </c>
      <c r="AJ88" s="501" t="s">
        <v>202</v>
      </c>
      <c r="AK88" s="501" t="s">
        <v>202</v>
      </c>
      <c r="AL88" s="501" t="s">
        <v>202</v>
      </c>
      <c r="AM88" s="501" t="s">
        <v>336</v>
      </c>
      <c r="AN88" s="501" t="s">
        <v>336</v>
      </c>
      <c r="AO88" s="502" t="s">
        <v>336</v>
      </c>
      <c r="AP88" s="502" t="s">
        <v>336</v>
      </c>
      <c r="AQ88" s="502" t="s">
        <v>336</v>
      </c>
      <c r="AR88" s="502" t="s">
        <v>336</v>
      </c>
      <c r="AS88" s="502" t="s">
        <v>336</v>
      </c>
      <c r="AT88" s="502" t="s">
        <v>336</v>
      </c>
      <c r="AU88" s="503">
        <v>46447</v>
      </c>
      <c r="AV88" s="502" t="s">
        <v>336</v>
      </c>
      <c r="AW88" s="502" t="s">
        <v>336</v>
      </c>
      <c r="AX88" s="502" t="s">
        <v>1370</v>
      </c>
      <c r="AY88" s="501" t="s">
        <v>202</v>
      </c>
      <c r="AZ88" s="501" t="s">
        <v>202</v>
      </c>
      <c r="BA88" s="501" t="s">
        <v>202</v>
      </c>
      <c r="BB88" s="501" t="s">
        <v>3025</v>
      </c>
      <c r="BC88" s="501" t="s">
        <v>202</v>
      </c>
      <c r="BD88" s="504" t="s">
        <v>3025</v>
      </c>
    </row>
    <row r="89" spans="2:56" ht="27" customHeight="1">
      <c r="B89" s="500">
        <v>90</v>
      </c>
      <c r="C89" s="501">
        <v>0</v>
      </c>
      <c r="D89" s="501"/>
      <c r="E89" s="501" t="str">
        <f>+PPrioritarios[[#This Row],[Jerarquización multicriterio JIS 21 de abril]]</f>
        <v>Sin jerarquizar</v>
      </c>
      <c r="F89" s="501" t="s">
        <v>1315</v>
      </c>
      <c r="G89" s="501" t="s">
        <v>1371</v>
      </c>
      <c r="H89" s="501" t="s">
        <v>1372</v>
      </c>
      <c r="I89" s="501" t="s">
        <v>1373</v>
      </c>
      <c r="J89" s="501" t="e">
        <f>+VLOOKUP(PPrioritarios[[#This Row],[Nombre de proyecto]],'[14]Registros que subsisten 6,400'!F:F,1,0)</f>
        <v>#N/A</v>
      </c>
      <c r="K89" s="501" t="s">
        <v>736</v>
      </c>
      <c r="L89" s="501" t="s">
        <v>336</v>
      </c>
      <c r="M89" s="501" t="s">
        <v>224</v>
      </c>
      <c r="N89" s="501" t="s">
        <v>1807</v>
      </c>
      <c r="O89" s="501">
        <v>120</v>
      </c>
      <c r="P89" s="501" t="s">
        <v>336</v>
      </c>
      <c r="Q89" s="501" t="s">
        <v>86</v>
      </c>
      <c r="R89" s="501" t="s">
        <v>1374</v>
      </c>
      <c r="S89" s="501" t="s">
        <v>336</v>
      </c>
      <c r="T89" s="501" t="s">
        <v>336</v>
      </c>
      <c r="U89" s="501" t="s">
        <v>202</v>
      </c>
      <c r="V89" s="502" t="s">
        <v>762</v>
      </c>
      <c r="W89" s="502" t="s">
        <v>955</v>
      </c>
      <c r="X89" s="502" t="s">
        <v>3019</v>
      </c>
      <c r="Y89" s="501" t="s">
        <v>310</v>
      </c>
      <c r="Z89" s="502" t="s">
        <v>336</v>
      </c>
      <c r="AA89" s="502" t="s">
        <v>1375</v>
      </c>
      <c r="AB89" s="501" t="s">
        <v>191</v>
      </c>
      <c r="AC89" s="502" t="s">
        <v>158</v>
      </c>
      <c r="AD89" s="501">
        <v>0</v>
      </c>
      <c r="AE89" s="501">
        <v>0</v>
      </c>
      <c r="AF89" s="502" t="s">
        <v>1376</v>
      </c>
      <c r="AG89" s="502" t="s">
        <v>336</v>
      </c>
      <c r="AH89" s="501" t="s">
        <v>336</v>
      </c>
      <c r="AI89" s="501" t="s">
        <v>336</v>
      </c>
      <c r="AJ89" s="501" t="s">
        <v>202</v>
      </c>
      <c r="AK89" s="501" t="s">
        <v>202</v>
      </c>
      <c r="AL89" s="501" t="s">
        <v>202</v>
      </c>
      <c r="AM89" s="501" t="s">
        <v>336</v>
      </c>
      <c r="AN89" s="501" t="s">
        <v>336</v>
      </c>
      <c r="AO89" s="502" t="s">
        <v>336</v>
      </c>
      <c r="AP89" s="502" t="s">
        <v>336</v>
      </c>
      <c r="AQ89" s="502" t="s">
        <v>336</v>
      </c>
      <c r="AR89" s="502" t="s">
        <v>336</v>
      </c>
      <c r="AS89" s="502" t="s">
        <v>336</v>
      </c>
      <c r="AT89" s="502" t="s">
        <v>336</v>
      </c>
      <c r="AU89" s="503">
        <v>46811</v>
      </c>
      <c r="AV89" s="502" t="s">
        <v>336</v>
      </c>
      <c r="AW89" s="502" t="s">
        <v>336</v>
      </c>
      <c r="AX89" s="502" t="s">
        <v>336</v>
      </c>
      <c r="AY89" s="501" t="s">
        <v>202</v>
      </c>
      <c r="AZ89" s="501" t="s">
        <v>202</v>
      </c>
      <c r="BA89" s="501" t="s">
        <v>202</v>
      </c>
      <c r="BB89" s="501" t="s">
        <v>3025</v>
      </c>
      <c r="BC89" s="501" t="s">
        <v>202</v>
      </c>
      <c r="BD89" s="504" t="s">
        <v>3025</v>
      </c>
    </row>
    <row r="90" spans="2:56" ht="27" customHeight="1">
      <c r="B90" s="500">
        <v>91</v>
      </c>
      <c r="C90" s="501">
        <v>0</v>
      </c>
      <c r="D90" s="501"/>
      <c r="E90" s="501" t="str">
        <f>+PPrioritarios[[#This Row],[Jerarquización multicriterio JIS 21 de abril]]</f>
        <v>Sin jerarquizar</v>
      </c>
      <c r="F90" s="501" t="s">
        <v>1315</v>
      </c>
      <c r="G90" s="501" t="s">
        <v>1377</v>
      </c>
      <c r="H90" s="501" t="s">
        <v>1378</v>
      </c>
      <c r="I90" s="501" t="s">
        <v>1379</v>
      </c>
      <c r="J90" s="501" t="e">
        <f>+VLOOKUP(PPrioritarios[[#This Row],[Nombre de proyecto]],'[14]Registros que subsisten 6,400'!F:F,1,0)</f>
        <v>#N/A</v>
      </c>
      <c r="K90" s="501" t="s">
        <v>736</v>
      </c>
      <c r="L90" s="501" t="s">
        <v>336</v>
      </c>
      <c r="M90" s="501" t="s">
        <v>224</v>
      </c>
      <c r="N90" s="501" t="s">
        <v>1807</v>
      </c>
      <c r="O90" s="501">
        <v>54</v>
      </c>
      <c r="P90" s="501" t="s">
        <v>336</v>
      </c>
      <c r="Q90" s="501" t="s">
        <v>86</v>
      </c>
      <c r="R90" s="501" t="s">
        <v>1380</v>
      </c>
      <c r="S90" s="501" t="s">
        <v>336</v>
      </c>
      <c r="T90" s="501" t="s">
        <v>336</v>
      </c>
      <c r="U90" s="501" t="s">
        <v>202</v>
      </c>
      <c r="V90" s="502" t="s">
        <v>762</v>
      </c>
      <c r="W90" s="502" t="s">
        <v>955</v>
      </c>
      <c r="X90" s="502" t="s">
        <v>3019</v>
      </c>
      <c r="Y90" s="501" t="s">
        <v>1296</v>
      </c>
      <c r="Z90" s="502" t="s">
        <v>336</v>
      </c>
      <c r="AA90" s="502" t="s">
        <v>1381</v>
      </c>
      <c r="AB90" s="501" t="s">
        <v>191</v>
      </c>
      <c r="AC90" s="502" t="s">
        <v>204</v>
      </c>
      <c r="AD90" s="501">
        <v>0</v>
      </c>
      <c r="AE90" s="501">
        <v>0</v>
      </c>
      <c r="AF90" s="502" t="s">
        <v>1376</v>
      </c>
      <c r="AG90" s="502" t="s">
        <v>336</v>
      </c>
      <c r="AH90" s="501" t="s">
        <v>336</v>
      </c>
      <c r="AI90" s="501" t="s">
        <v>336</v>
      </c>
      <c r="AJ90" s="501" t="s">
        <v>202</v>
      </c>
      <c r="AK90" s="501" t="s">
        <v>202</v>
      </c>
      <c r="AL90" s="501" t="s">
        <v>202</v>
      </c>
      <c r="AM90" s="501" t="s">
        <v>336</v>
      </c>
      <c r="AN90" s="501" t="s">
        <v>336</v>
      </c>
      <c r="AO90" s="502" t="s">
        <v>336</v>
      </c>
      <c r="AP90" s="502" t="s">
        <v>336</v>
      </c>
      <c r="AQ90" s="502" t="s">
        <v>336</v>
      </c>
      <c r="AR90" s="502" t="s">
        <v>336</v>
      </c>
      <c r="AS90" s="502" t="s">
        <v>336</v>
      </c>
      <c r="AT90" s="502" t="s">
        <v>336</v>
      </c>
      <c r="AU90" s="503">
        <v>47297</v>
      </c>
      <c r="AV90" s="502" t="s">
        <v>336</v>
      </c>
      <c r="AW90" s="502" t="s">
        <v>336</v>
      </c>
      <c r="AX90" s="502" t="s">
        <v>336</v>
      </c>
      <c r="AY90" s="501" t="s">
        <v>202</v>
      </c>
      <c r="AZ90" s="501" t="s">
        <v>202</v>
      </c>
      <c r="BA90" s="501" t="s">
        <v>202</v>
      </c>
      <c r="BB90" s="501" t="s">
        <v>3025</v>
      </c>
      <c r="BC90" s="501" t="s">
        <v>202</v>
      </c>
      <c r="BD90" s="504" t="s">
        <v>3025</v>
      </c>
    </row>
    <row r="91" spans="2:56" ht="27" customHeight="1">
      <c r="B91" s="500">
        <v>92</v>
      </c>
      <c r="C91" s="501">
        <v>0</v>
      </c>
      <c r="D91" s="501"/>
      <c r="E91" s="501" t="str">
        <f>+PPrioritarios[[#This Row],[Jerarquización multicriterio JIS 21 de abril]]</f>
        <v>Sin jerarquizar</v>
      </c>
      <c r="F91" s="501" t="s">
        <v>1315</v>
      </c>
      <c r="G91" s="501" t="s">
        <v>1382</v>
      </c>
      <c r="H91" s="501" t="s">
        <v>1383</v>
      </c>
      <c r="I91" s="501" t="s">
        <v>1384</v>
      </c>
      <c r="J91" s="501" t="e">
        <f>+VLOOKUP(PPrioritarios[[#This Row],[Nombre de proyecto]],'[14]Registros que subsisten 6,400'!F:F,1,0)</f>
        <v>#N/A</v>
      </c>
      <c r="K91" s="501" t="s">
        <v>736</v>
      </c>
      <c r="L91" s="501" t="s">
        <v>336</v>
      </c>
      <c r="M91" s="501" t="s">
        <v>224</v>
      </c>
      <c r="N91" s="501" t="s">
        <v>1807</v>
      </c>
      <c r="O91" s="501">
        <v>132</v>
      </c>
      <c r="P91" s="501" t="s">
        <v>336</v>
      </c>
      <c r="Q91" s="501" t="s">
        <v>86</v>
      </c>
      <c r="R91" s="501" t="s">
        <v>225</v>
      </c>
      <c r="S91" s="501" t="s">
        <v>336</v>
      </c>
      <c r="T91" s="501" t="s">
        <v>336</v>
      </c>
      <c r="U91" s="501" t="s">
        <v>202</v>
      </c>
      <c r="V91" s="502" t="s">
        <v>762</v>
      </c>
      <c r="W91" s="502" t="s">
        <v>955</v>
      </c>
      <c r="X91" s="502" t="s">
        <v>3019</v>
      </c>
      <c r="Y91" s="501" t="s">
        <v>1386</v>
      </c>
      <c r="Z91" s="502" t="s">
        <v>336</v>
      </c>
      <c r="AA91" s="502" t="s">
        <v>1381</v>
      </c>
      <c r="AB91" s="501" t="s">
        <v>191</v>
      </c>
      <c r="AC91" s="502" t="s">
        <v>204</v>
      </c>
      <c r="AD91" s="501">
        <v>0</v>
      </c>
      <c r="AE91" s="501">
        <v>0</v>
      </c>
      <c r="AF91" s="502" t="s">
        <v>1385</v>
      </c>
      <c r="AG91" s="502" t="s">
        <v>336</v>
      </c>
      <c r="AH91" s="501" t="s">
        <v>336</v>
      </c>
      <c r="AI91" s="501" t="s">
        <v>336</v>
      </c>
      <c r="AJ91" s="501" t="s">
        <v>202</v>
      </c>
      <c r="AK91" s="501" t="s">
        <v>202</v>
      </c>
      <c r="AL91" s="501" t="s">
        <v>68</v>
      </c>
      <c r="AM91" s="501" t="s">
        <v>336</v>
      </c>
      <c r="AN91" s="501" t="s">
        <v>336</v>
      </c>
      <c r="AO91" s="502" t="s">
        <v>336</v>
      </c>
      <c r="AP91" s="502" t="s">
        <v>336</v>
      </c>
      <c r="AQ91" s="502" t="s">
        <v>336</v>
      </c>
      <c r="AR91" s="502" t="s">
        <v>336</v>
      </c>
      <c r="AS91" s="502" t="s">
        <v>336</v>
      </c>
      <c r="AT91" s="502" t="s">
        <v>336</v>
      </c>
      <c r="AU91" s="503">
        <v>46905</v>
      </c>
      <c r="AV91" s="502" t="s">
        <v>336</v>
      </c>
      <c r="AW91" s="502" t="s">
        <v>336</v>
      </c>
      <c r="AX91" s="502" t="s">
        <v>336</v>
      </c>
      <c r="AY91" s="501" t="s">
        <v>202</v>
      </c>
      <c r="AZ91" s="501" t="s">
        <v>202</v>
      </c>
      <c r="BA91" s="501" t="s">
        <v>202</v>
      </c>
      <c r="BB91" s="501" t="s">
        <v>3025</v>
      </c>
      <c r="BC91" s="501" t="s">
        <v>202</v>
      </c>
      <c r="BD91" s="504" t="s">
        <v>3025</v>
      </c>
    </row>
    <row r="92" spans="2:56" ht="27" customHeight="1">
      <c r="B92" s="500">
        <v>93</v>
      </c>
      <c r="C92" s="501">
        <v>0</v>
      </c>
      <c r="D92" s="501"/>
      <c r="E92" s="501" t="str">
        <f>+PPrioritarios[[#This Row],[Jerarquización multicriterio JIS 21 de abril]]</f>
        <v>Sin jerarquizar</v>
      </c>
      <c r="F92" s="501" t="s">
        <v>1315</v>
      </c>
      <c r="G92" s="501" t="s">
        <v>1387</v>
      </c>
      <c r="H92" s="501" t="s">
        <v>1388</v>
      </c>
      <c r="I92" s="501" t="s">
        <v>1365</v>
      </c>
      <c r="J92" s="501" t="e">
        <f>+VLOOKUP(PPrioritarios[[#This Row],[Nombre de proyecto]],'[14]Registros que subsisten 6,400'!F:F,1,0)</f>
        <v>#N/A</v>
      </c>
      <c r="K92" s="501" t="s">
        <v>736</v>
      </c>
      <c r="L92" s="501" t="s">
        <v>336</v>
      </c>
      <c r="M92" s="501" t="s">
        <v>224</v>
      </c>
      <c r="N92" s="501" t="s">
        <v>1807</v>
      </c>
      <c r="O92" s="501">
        <v>50</v>
      </c>
      <c r="P92" s="501" t="s">
        <v>336</v>
      </c>
      <c r="Q92" s="501" t="s">
        <v>86</v>
      </c>
      <c r="R92" s="501" t="s">
        <v>1374</v>
      </c>
      <c r="S92" s="501" t="s">
        <v>336</v>
      </c>
      <c r="T92" s="501" t="s">
        <v>336</v>
      </c>
      <c r="U92" s="501" t="s">
        <v>202</v>
      </c>
      <c r="V92" s="502" t="s">
        <v>762</v>
      </c>
      <c r="W92" s="502" t="s">
        <v>955</v>
      </c>
      <c r="X92" s="502" t="s">
        <v>3019</v>
      </c>
      <c r="Y92" s="501" t="s">
        <v>351</v>
      </c>
      <c r="Z92" s="502" t="s">
        <v>336</v>
      </c>
      <c r="AA92" s="502" t="s">
        <v>1389</v>
      </c>
      <c r="AB92" s="501" t="s">
        <v>191</v>
      </c>
      <c r="AC92" s="502" t="s">
        <v>204</v>
      </c>
      <c r="AD92" s="501">
        <v>0</v>
      </c>
      <c r="AE92" s="501">
        <v>0</v>
      </c>
      <c r="AF92" s="502" t="s">
        <v>1376</v>
      </c>
      <c r="AG92" s="502" t="s">
        <v>336</v>
      </c>
      <c r="AH92" s="501" t="s">
        <v>336</v>
      </c>
      <c r="AI92" s="501" t="s">
        <v>336</v>
      </c>
      <c r="AJ92" s="501" t="s">
        <v>202</v>
      </c>
      <c r="AK92" s="501" t="s">
        <v>202</v>
      </c>
      <c r="AL92" s="501" t="s">
        <v>202</v>
      </c>
      <c r="AM92" s="501" t="s">
        <v>336</v>
      </c>
      <c r="AN92" s="501" t="s">
        <v>336</v>
      </c>
      <c r="AO92" s="502" t="s">
        <v>336</v>
      </c>
      <c r="AP92" s="502" t="s">
        <v>336</v>
      </c>
      <c r="AQ92" s="502" t="s">
        <v>336</v>
      </c>
      <c r="AR92" s="502" t="s">
        <v>336</v>
      </c>
      <c r="AS92" s="502" t="s">
        <v>336</v>
      </c>
      <c r="AT92" s="502" t="s">
        <v>336</v>
      </c>
      <c r="AU92" s="503">
        <v>47088</v>
      </c>
      <c r="AV92" s="502" t="s">
        <v>336</v>
      </c>
      <c r="AW92" s="502" t="s">
        <v>336</v>
      </c>
      <c r="AX92" s="502" t="s">
        <v>336</v>
      </c>
      <c r="AY92" s="501" t="s">
        <v>202</v>
      </c>
      <c r="AZ92" s="501" t="s">
        <v>202</v>
      </c>
      <c r="BA92" s="501" t="s">
        <v>202</v>
      </c>
      <c r="BB92" s="501" t="s">
        <v>3025</v>
      </c>
      <c r="BC92" s="501" t="s">
        <v>202</v>
      </c>
      <c r="BD92" s="504" t="s">
        <v>3025</v>
      </c>
    </row>
    <row r="93" spans="2:56" ht="27" customHeight="1">
      <c r="B93" s="500">
        <v>94</v>
      </c>
      <c r="C93" s="501">
        <v>0</v>
      </c>
      <c r="D93" s="501"/>
      <c r="E93" s="501" t="str">
        <f>+PPrioritarios[[#This Row],[Jerarquización multicriterio JIS 21 de abril]]</f>
        <v>Sin jerarquizar</v>
      </c>
      <c r="F93" s="501" t="s">
        <v>1315</v>
      </c>
      <c r="G93" s="501" t="s">
        <v>1390</v>
      </c>
      <c r="H93" s="501" t="s">
        <v>1391</v>
      </c>
      <c r="I93" s="501" t="s">
        <v>1373</v>
      </c>
      <c r="J93" s="501" t="e">
        <f>+VLOOKUP(PPrioritarios[[#This Row],[Nombre de proyecto]],'[14]Registros que subsisten 6,400'!F:F,1,0)</f>
        <v>#N/A</v>
      </c>
      <c r="K93" s="501" t="s">
        <v>736</v>
      </c>
      <c r="L93" s="501" t="s">
        <v>336</v>
      </c>
      <c r="M93" s="501" t="s">
        <v>224</v>
      </c>
      <c r="N93" s="501" t="s">
        <v>1807</v>
      </c>
      <c r="O93" s="501">
        <v>200</v>
      </c>
      <c r="P93" s="501" t="s">
        <v>336</v>
      </c>
      <c r="Q93" s="501" t="s">
        <v>86</v>
      </c>
      <c r="R93" s="501" t="s">
        <v>1374</v>
      </c>
      <c r="S93" s="501" t="s">
        <v>336</v>
      </c>
      <c r="T93" s="501" t="s">
        <v>336</v>
      </c>
      <c r="U93" s="501" t="s">
        <v>202</v>
      </c>
      <c r="V93" s="502" t="s">
        <v>762</v>
      </c>
      <c r="W93" s="502" t="s">
        <v>955</v>
      </c>
      <c r="X93" s="502" t="s">
        <v>3019</v>
      </c>
      <c r="Y93" s="501" t="s">
        <v>310</v>
      </c>
      <c r="Z93" s="502" t="s">
        <v>336</v>
      </c>
      <c r="AA93" s="502" t="s">
        <v>1389</v>
      </c>
      <c r="AB93" s="501" t="s">
        <v>191</v>
      </c>
      <c r="AC93" s="502" t="s">
        <v>204</v>
      </c>
      <c r="AD93" s="501">
        <v>0</v>
      </c>
      <c r="AE93" s="501">
        <v>0</v>
      </c>
      <c r="AF93" s="502" t="s">
        <v>1385</v>
      </c>
      <c r="AG93" s="502" t="s">
        <v>336</v>
      </c>
      <c r="AH93" s="501" t="s">
        <v>336</v>
      </c>
      <c r="AI93" s="501" t="s">
        <v>336</v>
      </c>
      <c r="AJ93" s="501" t="s">
        <v>202</v>
      </c>
      <c r="AK93" s="501" t="s">
        <v>202</v>
      </c>
      <c r="AL93" s="501" t="s">
        <v>202</v>
      </c>
      <c r="AM93" s="501" t="s">
        <v>336</v>
      </c>
      <c r="AN93" s="501" t="s">
        <v>336</v>
      </c>
      <c r="AO93" s="502" t="s">
        <v>336</v>
      </c>
      <c r="AP93" s="502" t="s">
        <v>336</v>
      </c>
      <c r="AQ93" s="502" t="s">
        <v>336</v>
      </c>
      <c r="AR93" s="502" t="s">
        <v>336</v>
      </c>
      <c r="AS93" s="502" t="s">
        <v>336</v>
      </c>
      <c r="AT93" s="502" t="s">
        <v>336</v>
      </c>
      <c r="AU93" s="503">
        <v>47272</v>
      </c>
      <c r="AV93" s="502" t="s">
        <v>336</v>
      </c>
      <c r="AW93" s="502" t="s">
        <v>336</v>
      </c>
      <c r="AX93" s="502" t="s">
        <v>336</v>
      </c>
      <c r="AY93" s="501" t="s">
        <v>202</v>
      </c>
      <c r="AZ93" s="501" t="s">
        <v>202</v>
      </c>
      <c r="BA93" s="501" t="s">
        <v>202</v>
      </c>
      <c r="BB93" s="501" t="s">
        <v>3025</v>
      </c>
      <c r="BC93" s="501" t="s">
        <v>202</v>
      </c>
      <c r="BD93" s="504" t="s">
        <v>3025</v>
      </c>
    </row>
    <row r="94" spans="2:56" ht="27" customHeight="1">
      <c r="B94" s="500">
        <v>95</v>
      </c>
      <c r="C94" s="501">
        <v>0</v>
      </c>
      <c r="D94" s="501"/>
      <c r="E94" s="501" t="str">
        <f>+PPrioritarios[[#This Row],[Jerarquización multicriterio JIS 21 de abril]]</f>
        <v>Sin jerarquizar</v>
      </c>
      <c r="F94" s="501" t="s">
        <v>1315</v>
      </c>
      <c r="G94" s="501" t="s">
        <v>644</v>
      </c>
      <c r="H94" s="501" t="s">
        <v>86</v>
      </c>
      <c r="I94" s="501" t="s">
        <v>642</v>
      </c>
      <c r="J94" s="501" t="e">
        <f>+VLOOKUP(PPrioritarios[[#This Row],[Nombre de proyecto]],'[14]Registros que subsisten 6,400'!F:F,1,0)</f>
        <v>#N/A</v>
      </c>
      <c r="K94" s="501" t="s">
        <v>736</v>
      </c>
      <c r="L94" s="501" t="s">
        <v>336</v>
      </c>
      <c r="M94" s="501" t="s">
        <v>224</v>
      </c>
      <c r="N94" s="501" t="s">
        <v>3016</v>
      </c>
      <c r="O94" s="501">
        <v>600</v>
      </c>
      <c r="P94" s="501">
        <v>400</v>
      </c>
      <c r="Q94" s="501" t="s">
        <v>86</v>
      </c>
      <c r="R94" s="501" t="s">
        <v>86</v>
      </c>
      <c r="S94" s="501" t="s">
        <v>1392</v>
      </c>
      <c r="T94" s="501" t="s">
        <v>336</v>
      </c>
      <c r="U94" s="501" t="s">
        <v>202</v>
      </c>
      <c r="V94" s="502" t="s">
        <v>762</v>
      </c>
      <c r="W94" s="502" t="s">
        <v>76</v>
      </c>
      <c r="X94" s="502" t="s">
        <v>3062</v>
      </c>
      <c r="Y94" s="501" t="s">
        <v>229</v>
      </c>
      <c r="Z94" s="502" t="s">
        <v>1395</v>
      </c>
      <c r="AA94" s="502" t="s">
        <v>1381</v>
      </c>
      <c r="AB94" s="501" t="s">
        <v>191</v>
      </c>
      <c r="AC94" s="502" t="s">
        <v>204</v>
      </c>
      <c r="AD94" s="501">
        <v>1866.9880000000001</v>
      </c>
      <c r="AE94" s="501">
        <v>534.88499999999999</v>
      </c>
      <c r="AF94" s="502" t="s">
        <v>645</v>
      </c>
      <c r="AG94" s="502" t="s">
        <v>1394</v>
      </c>
      <c r="AH94" s="501" t="s">
        <v>68</v>
      </c>
      <c r="AI94" s="501" t="s">
        <v>69</v>
      </c>
      <c r="AJ94" s="501" t="s">
        <v>202</v>
      </c>
      <c r="AK94" s="501" t="s">
        <v>202</v>
      </c>
      <c r="AL94" s="501" t="s">
        <v>202</v>
      </c>
      <c r="AM94" s="501" t="s">
        <v>202</v>
      </c>
      <c r="AN94" s="501" t="s">
        <v>336</v>
      </c>
      <c r="AO94" s="502" t="s">
        <v>336</v>
      </c>
      <c r="AP94" s="502" t="s">
        <v>336</v>
      </c>
      <c r="AQ94" s="502">
        <v>1367225869.28</v>
      </c>
      <c r="AR94" s="502">
        <v>0</v>
      </c>
      <c r="AS94" s="502" t="s">
        <v>202</v>
      </c>
      <c r="AT94" s="502" t="s">
        <v>336</v>
      </c>
      <c r="AU94" s="503">
        <v>46934</v>
      </c>
      <c r="AV94" s="502" t="s">
        <v>336</v>
      </c>
      <c r="AW94" s="502" t="s">
        <v>336</v>
      </c>
      <c r="AX94" s="502" t="s">
        <v>1370</v>
      </c>
      <c r="AY94" s="501" t="s">
        <v>202</v>
      </c>
      <c r="AZ94" s="501" t="s">
        <v>202</v>
      </c>
      <c r="BA94" s="501" t="s">
        <v>202</v>
      </c>
      <c r="BB94" s="501" t="s">
        <v>3025</v>
      </c>
      <c r="BC94" s="501" t="s">
        <v>202</v>
      </c>
      <c r="BD94" s="504" t="s">
        <v>3025</v>
      </c>
    </row>
    <row r="95" spans="2:56" ht="27" customHeight="1">
      <c r="B95" s="500">
        <v>96</v>
      </c>
      <c r="C95" s="501">
        <v>0</v>
      </c>
      <c r="D95" s="501"/>
      <c r="E95" s="501" t="str">
        <f>+PPrioritarios[[#This Row],[Jerarquización multicriterio JIS 21 de abril]]</f>
        <v>Sin jerarquizar</v>
      </c>
      <c r="F95" s="501" t="s">
        <v>1315</v>
      </c>
      <c r="G95" s="501" t="s">
        <v>1396</v>
      </c>
      <c r="H95" s="501" t="s">
        <v>1397</v>
      </c>
      <c r="I95" s="501" t="s">
        <v>1398</v>
      </c>
      <c r="J95" s="501" t="e">
        <f>+VLOOKUP(PPrioritarios[[#This Row],[Nombre de proyecto]],'[14]Registros que subsisten 6,400'!F:F,1,0)</f>
        <v>#N/A</v>
      </c>
      <c r="K95" s="501" t="s">
        <v>736</v>
      </c>
      <c r="L95" s="501" t="s">
        <v>336</v>
      </c>
      <c r="M95" s="501" t="s">
        <v>224</v>
      </c>
      <c r="N95" s="501" t="s">
        <v>1807</v>
      </c>
      <c r="O95" s="501">
        <v>107.1</v>
      </c>
      <c r="P95" s="501" t="s">
        <v>336</v>
      </c>
      <c r="Q95" s="501" t="s">
        <v>86</v>
      </c>
      <c r="R95" s="501" t="s">
        <v>86</v>
      </c>
      <c r="S95" s="501" t="s">
        <v>336</v>
      </c>
      <c r="T95" s="501" t="s">
        <v>336</v>
      </c>
      <c r="U95" s="501" t="s">
        <v>202</v>
      </c>
      <c r="V95" s="502" t="s">
        <v>762</v>
      </c>
      <c r="W95" s="502" t="s">
        <v>955</v>
      </c>
      <c r="X95" s="502" t="s">
        <v>3019</v>
      </c>
      <c r="Y95" s="501" t="s">
        <v>1401</v>
      </c>
      <c r="Z95" s="502" t="s">
        <v>336</v>
      </c>
      <c r="AA95" s="502" t="s">
        <v>1399</v>
      </c>
      <c r="AB95" s="501" t="s">
        <v>191</v>
      </c>
      <c r="AC95" s="502" t="s">
        <v>158</v>
      </c>
      <c r="AD95" s="501">
        <v>0</v>
      </c>
      <c r="AE95" s="501">
        <v>0</v>
      </c>
      <c r="AF95" s="502" t="s">
        <v>1400</v>
      </c>
      <c r="AG95" s="502" t="s">
        <v>336</v>
      </c>
      <c r="AH95" s="501" t="s">
        <v>336</v>
      </c>
      <c r="AI95" s="501" t="s">
        <v>336</v>
      </c>
      <c r="AJ95" s="501" t="s">
        <v>202</v>
      </c>
      <c r="AK95" s="501" t="s">
        <v>202</v>
      </c>
      <c r="AL95" s="501" t="s">
        <v>202</v>
      </c>
      <c r="AM95" s="501" t="s">
        <v>336</v>
      </c>
      <c r="AN95" s="501" t="s">
        <v>336</v>
      </c>
      <c r="AO95" s="502" t="s">
        <v>336</v>
      </c>
      <c r="AP95" s="502" t="s">
        <v>336</v>
      </c>
      <c r="AQ95" s="502" t="s">
        <v>336</v>
      </c>
      <c r="AR95" s="502" t="s">
        <v>336</v>
      </c>
      <c r="AS95" s="502" t="s">
        <v>336</v>
      </c>
      <c r="AT95" s="502" t="s">
        <v>336</v>
      </c>
      <c r="AU95" s="503">
        <v>46461</v>
      </c>
      <c r="AV95" s="502" t="s">
        <v>336</v>
      </c>
      <c r="AW95" s="502" t="s">
        <v>336</v>
      </c>
      <c r="AX95" s="502" t="s">
        <v>336</v>
      </c>
      <c r="AY95" s="501" t="s">
        <v>202</v>
      </c>
      <c r="AZ95" s="501" t="s">
        <v>202</v>
      </c>
      <c r="BA95" s="501" t="s">
        <v>202</v>
      </c>
      <c r="BB95" s="501" t="s">
        <v>3025</v>
      </c>
      <c r="BC95" s="501" t="s">
        <v>202</v>
      </c>
      <c r="BD95" s="504" t="s">
        <v>3025</v>
      </c>
    </row>
    <row r="96" spans="2:56" ht="27" customHeight="1">
      <c r="B96" s="500">
        <v>97</v>
      </c>
      <c r="C96" s="501">
        <v>0</v>
      </c>
      <c r="D96" s="501"/>
      <c r="E96" s="501" t="str">
        <f>+PPrioritarios[[#This Row],[Jerarquización multicriterio JIS 21 de abril]]</f>
        <v>Sin jerarquizar</v>
      </c>
      <c r="F96" s="501" t="s">
        <v>1315</v>
      </c>
      <c r="G96" s="501" t="s">
        <v>1402</v>
      </c>
      <c r="H96" s="501" t="s">
        <v>1403</v>
      </c>
      <c r="I96" s="501" t="s">
        <v>1404</v>
      </c>
      <c r="J96" s="501" t="e">
        <f>+VLOOKUP(PPrioritarios[[#This Row],[Nombre de proyecto]],'[14]Registros que subsisten 6,400'!F:F,1,0)</f>
        <v>#N/A</v>
      </c>
      <c r="K96" s="501" t="s">
        <v>736</v>
      </c>
      <c r="L96" s="501" t="s">
        <v>336</v>
      </c>
      <c r="M96" s="501" t="s">
        <v>224</v>
      </c>
      <c r="N96" s="501" t="s">
        <v>1807</v>
      </c>
      <c r="O96" s="501">
        <v>124.2</v>
      </c>
      <c r="P96" s="501" t="s">
        <v>336</v>
      </c>
      <c r="Q96" s="501" t="s">
        <v>86</v>
      </c>
      <c r="R96" s="501" t="s">
        <v>86</v>
      </c>
      <c r="S96" s="501" t="s">
        <v>336</v>
      </c>
      <c r="T96" s="501" t="s">
        <v>336</v>
      </c>
      <c r="U96" s="501" t="s">
        <v>202</v>
      </c>
      <c r="V96" s="502" t="s">
        <v>762</v>
      </c>
      <c r="W96" s="502" t="s">
        <v>955</v>
      </c>
      <c r="X96" s="502" t="s">
        <v>3019</v>
      </c>
      <c r="Y96" s="501" t="s">
        <v>1406</v>
      </c>
      <c r="Z96" s="502" t="s">
        <v>336</v>
      </c>
      <c r="AA96" s="502" t="s">
        <v>1405</v>
      </c>
      <c r="AB96" s="501" t="s">
        <v>191</v>
      </c>
      <c r="AC96" s="502" t="s">
        <v>158</v>
      </c>
      <c r="AD96" s="501">
        <v>0</v>
      </c>
      <c r="AE96" s="501">
        <v>0</v>
      </c>
      <c r="AF96" s="502" t="s">
        <v>1385</v>
      </c>
      <c r="AG96" s="502" t="s">
        <v>336</v>
      </c>
      <c r="AH96" s="501" t="s">
        <v>336</v>
      </c>
      <c r="AI96" s="501" t="s">
        <v>336</v>
      </c>
      <c r="AJ96" s="501" t="s">
        <v>202</v>
      </c>
      <c r="AK96" s="501" t="s">
        <v>202</v>
      </c>
      <c r="AL96" s="501" t="s">
        <v>202</v>
      </c>
      <c r="AM96" s="501" t="s">
        <v>336</v>
      </c>
      <c r="AN96" s="501" t="s">
        <v>336</v>
      </c>
      <c r="AO96" s="502" t="s">
        <v>336</v>
      </c>
      <c r="AP96" s="502" t="s">
        <v>336</v>
      </c>
      <c r="AQ96" s="502" t="s">
        <v>336</v>
      </c>
      <c r="AR96" s="502" t="s">
        <v>336</v>
      </c>
      <c r="AS96" s="502" t="s">
        <v>336</v>
      </c>
      <c r="AT96" s="502" t="s">
        <v>336</v>
      </c>
      <c r="AU96" s="503">
        <v>46568</v>
      </c>
      <c r="AV96" s="502" t="s">
        <v>336</v>
      </c>
      <c r="AW96" s="502" t="s">
        <v>336</v>
      </c>
      <c r="AX96" s="502" t="s">
        <v>336</v>
      </c>
      <c r="AY96" s="501" t="s">
        <v>202</v>
      </c>
      <c r="AZ96" s="501" t="s">
        <v>202</v>
      </c>
      <c r="BA96" s="501" t="s">
        <v>202</v>
      </c>
      <c r="BB96" s="501" t="s">
        <v>3025</v>
      </c>
      <c r="BC96" s="501" t="s">
        <v>202</v>
      </c>
      <c r="BD96" s="504" t="s">
        <v>3025</v>
      </c>
    </row>
    <row r="97" spans="2:56" ht="27" customHeight="1">
      <c r="B97" s="500">
        <v>98</v>
      </c>
      <c r="C97" s="501">
        <v>0</v>
      </c>
      <c r="D97" s="501"/>
      <c r="E97" s="501" t="str">
        <f>+PPrioritarios[[#This Row],[Jerarquización multicriterio JIS 21 de abril]]</f>
        <v>Sin jerarquizar</v>
      </c>
      <c r="F97" s="501" t="s">
        <v>1315</v>
      </c>
      <c r="G97" s="501" t="s">
        <v>1407</v>
      </c>
      <c r="H97" s="501" t="s">
        <v>1408</v>
      </c>
      <c r="I97" s="501" t="s">
        <v>1409</v>
      </c>
      <c r="J97" s="501" t="e">
        <f>+VLOOKUP(PPrioritarios[[#This Row],[Nombre de proyecto]],'[14]Registros que subsisten 6,400'!F:F,1,0)</f>
        <v>#N/A</v>
      </c>
      <c r="K97" s="501" t="s">
        <v>736</v>
      </c>
      <c r="L97" s="501" t="s">
        <v>336</v>
      </c>
      <c r="M97" s="501" t="s">
        <v>224</v>
      </c>
      <c r="N97" s="501" t="s">
        <v>1807</v>
      </c>
      <c r="O97" s="501">
        <v>199.3</v>
      </c>
      <c r="P97" s="501" t="s">
        <v>336</v>
      </c>
      <c r="Q97" s="501" t="s">
        <v>86</v>
      </c>
      <c r="R97" s="501" t="s">
        <v>225</v>
      </c>
      <c r="S97" s="501" t="s">
        <v>336</v>
      </c>
      <c r="T97" s="501" t="s">
        <v>336</v>
      </c>
      <c r="U97" s="501" t="s">
        <v>202</v>
      </c>
      <c r="V97" s="502" t="s">
        <v>762</v>
      </c>
      <c r="W97" s="502" t="s">
        <v>955</v>
      </c>
      <c r="X97" s="502" t="s">
        <v>3019</v>
      </c>
      <c r="Y97" s="501" t="s">
        <v>1410</v>
      </c>
      <c r="Z97" s="502" t="s">
        <v>336</v>
      </c>
      <c r="AA97" s="502" t="s">
        <v>1381</v>
      </c>
      <c r="AB97" s="501" t="s">
        <v>191</v>
      </c>
      <c r="AC97" s="502" t="s">
        <v>204</v>
      </c>
      <c r="AD97" s="501">
        <v>0</v>
      </c>
      <c r="AE97" s="501">
        <v>0</v>
      </c>
      <c r="AF97" s="502" t="s">
        <v>783</v>
      </c>
      <c r="AG97" s="502" t="s">
        <v>336</v>
      </c>
      <c r="AH97" s="501" t="s">
        <v>336</v>
      </c>
      <c r="AI97" s="501" t="s">
        <v>336</v>
      </c>
      <c r="AJ97" s="501" t="s">
        <v>202</v>
      </c>
      <c r="AK97" s="501" t="s">
        <v>202</v>
      </c>
      <c r="AL97" s="501" t="s">
        <v>202</v>
      </c>
      <c r="AM97" s="501" t="s">
        <v>336</v>
      </c>
      <c r="AN97" s="501" t="s">
        <v>336</v>
      </c>
      <c r="AO97" s="502" t="s">
        <v>336</v>
      </c>
      <c r="AP97" s="502" t="s">
        <v>336</v>
      </c>
      <c r="AQ97" s="502" t="s">
        <v>336</v>
      </c>
      <c r="AR97" s="502" t="s">
        <v>336</v>
      </c>
      <c r="AS97" s="502" t="s">
        <v>336</v>
      </c>
      <c r="AT97" s="502" t="s">
        <v>336</v>
      </c>
      <c r="AU97" s="503">
        <v>46686</v>
      </c>
      <c r="AV97" s="502" t="s">
        <v>336</v>
      </c>
      <c r="AW97" s="502" t="s">
        <v>336</v>
      </c>
      <c r="AX97" s="502" t="s">
        <v>336</v>
      </c>
      <c r="AY97" s="501" t="s">
        <v>202</v>
      </c>
      <c r="AZ97" s="501" t="s">
        <v>202</v>
      </c>
      <c r="BA97" s="501" t="s">
        <v>202</v>
      </c>
      <c r="BB97" s="501" t="s">
        <v>3025</v>
      </c>
      <c r="BC97" s="501" t="s">
        <v>202</v>
      </c>
      <c r="BD97" s="504" t="s">
        <v>3025</v>
      </c>
    </row>
    <row r="98" spans="2:56" ht="27" customHeight="1">
      <c r="B98" s="500">
        <v>99</v>
      </c>
      <c r="C98" s="501">
        <v>0</v>
      </c>
      <c r="D98" s="501"/>
      <c r="E98" s="501" t="str">
        <f>+PPrioritarios[[#This Row],[Jerarquización multicriterio JIS 21 de abril]]</f>
        <v>Sin jerarquizar</v>
      </c>
      <c r="F98" s="501" t="s">
        <v>1315</v>
      </c>
      <c r="G98" s="501" t="s">
        <v>1411</v>
      </c>
      <c r="H98" s="501" t="s">
        <v>1412</v>
      </c>
      <c r="I98" s="501" t="s">
        <v>1413</v>
      </c>
      <c r="J98" s="501" t="e">
        <f>+VLOOKUP(PPrioritarios[[#This Row],[Nombre de proyecto]],'[14]Registros que subsisten 6,400'!F:F,1,0)</f>
        <v>#N/A</v>
      </c>
      <c r="K98" s="501" t="s">
        <v>736</v>
      </c>
      <c r="L98" s="501" t="s">
        <v>336</v>
      </c>
      <c r="M98" s="501" t="s">
        <v>224</v>
      </c>
      <c r="N98" s="501" t="s">
        <v>1807</v>
      </c>
      <c r="O98" s="501">
        <v>72</v>
      </c>
      <c r="P98" s="501" t="s">
        <v>336</v>
      </c>
      <c r="Q98" s="501" t="s">
        <v>86</v>
      </c>
      <c r="R98" s="501" t="s">
        <v>1414</v>
      </c>
      <c r="S98" s="501" t="s">
        <v>336</v>
      </c>
      <c r="T98" s="501" t="s">
        <v>336</v>
      </c>
      <c r="U98" s="501" t="s">
        <v>202</v>
      </c>
      <c r="V98" s="502" t="s">
        <v>762</v>
      </c>
      <c r="W98" s="502" t="s">
        <v>955</v>
      </c>
      <c r="X98" s="502" t="s">
        <v>3019</v>
      </c>
      <c r="Y98" s="501" t="s">
        <v>1417</v>
      </c>
      <c r="Z98" s="502" t="s">
        <v>336</v>
      </c>
      <c r="AA98" s="502" t="s">
        <v>1415</v>
      </c>
      <c r="AB98" s="501" t="s">
        <v>191</v>
      </c>
      <c r="AC98" s="502" t="s">
        <v>158</v>
      </c>
      <c r="AD98" s="501">
        <v>0</v>
      </c>
      <c r="AE98" s="501">
        <v>0</v>
      </c>
      <c r="AF98" s="502" t="s">
        <v>1416</v>
      </c>
      <c r="AG98" s="502" t="s">
        <v>336</v>
      </c>
      <c r="AH98" s="501" t="s">
        <v>336</v>
      </c>
      <c r="AI98" s="501" t="s">
        <v>336</v>
      </c>
      <c r="AJ98" s="501" t="s">
        <v>202</v>
      </c>
      <c r="AK98" s="501" t="s">
        <v>202</v>
      </c>
      <c r="AL98" s="501" t="s">
        <v>68</v>
      </c>
      <c r="AM98" s="501" t="s">
        <v>336</v>
      </c>
      <c r="AN98" s="501" t="s">
        <v>336</v>
      </c>
      <c r="AO98" s="502" t="s">
        <v>336</v>
      </c>
      <c r="AP98" s="502" t="s">
        <v>336</v>
      </c>
      <c r="AQ98" s="502" t="s">
        <v>336</v>
      </c>
      <c r="AR98" s="502" t="s">
        <v>336</v>
      </c>
      <c r="AS98" s="502" t="s">
        <v>336</v>
      </c>
      <c r="AT98" s="502" t="s">
        <v>336</v>
      </c>
      <c r="AU98" s="503">
        <v>46722</v>
      </c>
      <c r="AV98" s="502" t="s">
        <v>336</v>
      </c>
      <c r="AW98" s="502" t="s">
        <v>336</v>
      </c>
      <c r="AX98" s="502" t="s">
        <v>336</v>
      </c>
      <c r="AY98" s="501" t="s">
        <v>202</v>
      </c>
      <c r="AZ98" s="501" t="s">
        <v>202</v>
      </c>
      <c r="BA98" s="501" t="s">
        <v>202</v>
      </c>
      <c r="BB98" s="501" t="s">
        <v>3025</v>
      </c>
      <c r="BC98" s="501" t="s">
        <v>202</v>
      </c>
      <c r="BD98" s="504" t="s">
        <v>3025</v>
      </c>
    </row>
    <row r="99" spans="2:56" ht="27" customHeight="1">
      <c r="B99" s="500">
        <v>100</v>
      </c>
      <c r="C99" s="501">
        <v>0</v>
      </c>
      <c r="D99" s="501"/>
      <c r="E99" s="501" t="str">
        <f>+PPrioritarios[[#This Row],[Jerarquización multicriterio JIS 21 de abril]]</f>
        <v>Sin jerarquizar</v>
      </c>
      <c r="F99" s="501" t="s">
        <v>1315</v>
      </c>
      <c r="G99" s="501" t="s">
        <v>1418</v>
      </c>
      <c r="H99" s="501" t="s">
        <v>1419</v>
      </c>
      <c r="I99" s="501" t="s">
        <v>1420</v>
      </c>
      <c r="J99" s="501" t="e">
        <f>+VLOOKUP(PPrioritarios[[#This Row],[Nombre de proyecto]],'[14]Registros que subsisten 6,400'!F:F,1,0)</f>
        <v>#N/A</v>
      </c>
      <c r="K99" s="501" t="s">
        <v>736</v>
      </c>
      <c r="L99" s="501" t="s">
        <v>336</v>
      </c>
      <c r="M99" s="501" t="s">
        <v>224</v>
      </c>
      <c r="N99" s="501" t="s">
        <v>1807</v>
      </c>
      <c r="O99" s="501">
        <v>160</v>
      </c>
      <c r="P99" s="501" t="s">
        <v>336</v>
      </c>
      <c r="Q99" s="501" t="s">
        <v>86</v>
      </c>
      <c r="R99" s="501" t="s">
        <v>1374</v>
      </c>
      <c r="S99" s="501" t="s">
        <v>336</v>
      </c>
      <c r="T99" s="501" t="s">
        <v>336</v>
      </c>
      <c r="U99" s="501" t="s">
        <v>202</v>
      </c>
      <c r="V99" s="502" t="s">
        <v>762</v>
      </c>
      <c r="W99" s="502" t="s">
        <v>955</v>
      </c>
      <c r="X99" s="502" t="s">
        <v>3019</v>
      </c>
      <c r="Y99" s="501" t="s">
        <v>1422</v>
      </c>
      <c r="Z99" s="502" t="s">
        <v>336</v>
      </c>
      <c r="AA99" s="502" t="s">
        <v>1381</v>
      </c>
      <c r="AB99" s="501" t="s">
        <v>191</v>
      </c>
      <c r="AC99" s="502" t="s">
        <v>204</v>
      </c>
      <c r="AD99" s="501">
        <v>0</v>
      </c>
      <c r="AE99" s="501">
        <v>0</v>
      </c>
      <c r="AF99" s="502" t="s">
        <v>1421</v>
      </c>
      <c r="AG99" s="502" t="s">
        <v>336</v>
      </c>
      <c r="AH99" s="501" t="s">
        <v>336</v>
      </c>
      <c r="AI99" s="501" t="s">
        <v>336</v>
      </c>
      <c r="AJ99" s="501" t="s">
        <v>202</v>
      </c>
      <c r="AK99" s="501" t="s">
        <v>202</v>
      </c>
      <c r="AL99" s="501" t="s">
        <v>68</v>
      </c>
      <c r="AM99" s="501" t="s">
        <v>336</v>
      </c>
      <c r="AN99" s="501" t="s">
        <v>336</v>
      </c>
      <c r="AO99" s="502" t="s">
        <v>336</v>
      </c>
      <c r="AP99" s="502" t="s">
        <v>336</v>
      </c>
      <c r="AQ99" s="502" t="s">
        <v>336</v>
      </c>
      <c r="AR99" s="502" t="s">
        <v>336</v>
      </c>
      <c r="AS99" s="502" t="s">
        <v>336</v>
      </c>
      <c r="AT99" s="502" t="s">
        <v>336</v>
      </c>
      <c r="AU99" s="503">
        <v>46723</v>
      </c>
      <c r="AV99" s="502" t="s">
        <v>336</v>
      </c>
      <c r="AW99" s="502" t="s">
        <v>336</v>
      </c>
      <c r="AX99" s="502" t="s">
        <v>336</v>
      </c>
      <c r="AY99" s="501" t="s">
        <v>202</v>
      </c>
      <c r="AZ99" s="501" t="s">
        <v>202</v>
      </c>
      <c r="BA99" s="501" t="s">
        <v>202</v>
      </c>
      <c r="BB99" s="501" t="s">
        <v>3025</v>
      </c>
      <c r="BC99" s="501" t="s">
        <v>202</v>
      </c>
      <c r="BD99" s="504" t="s">
        <v>3025</v>
      </c>
    </row>
    <row r="100" spans="2:56" ht="27" customHeight="1">
      <c r="B100" s="500">
        <v>101</v>
      </c>
      <c r="C100" s="501">
        <v>0</v>
      </c>
      <c r="D100" s="501"/>
      <c r="E100" s="501" t="str">
        <f>+PPrioritarios[[#This Row],[Jerarquización multicriterio JIS 21 de abril]]</f>
        <v>Sin jerarquizar</v>
      </c>
      <c r="F100" s="501" t="s">
        <v>1315</v>
      </c>
      <c r="G100" s="501" t="s">
        <v>1423</v>
      </c>
      <c r="H100" s="501" t="s">
        <v>1424</v>
      </c>
      <c r="I100" s="501" t="s">
        <v>1365</v>
      </c>
      <c r="J100" s="501" t="e">
        <f>+VLOOKUP(PPrioritarios[[#This Row],[Nombre de proyecto]],'[14]Registros que subsisten 6,400'!F:F,1,0)</f>
        <v>#N/A</v>
      </c>
      <c r="K100" s="501" t="s">
        <v>736</v>
      </c>
      <c r="L100" s="501" t="s">
        <v>336</v>
      </c>
      <c r="M100" s="501" t="s">
        <v>224</v>
      </c>
      <c r="N100" s="501" t="s">
        <v>1807</v>
      </c>
      <c r="O100" s="501">
        <v>230</v>
      </c>
      <c r="P100" s="501" t="s">
        <v>336</v>
      </c>
      <c r="Q100" s="501" t="s">
        <v>86</v>
      </c>
      <c r="R100" s="501" t="s">
        <v>1374</v>
      </c>
      <c r="S100" s="501" t="s">
        <v>336</v>
      </c>
      <c r="T100" s="501" t="s">
        <v>336</v>
      </c>
      <c r="U100" s="501" t="s">
        <v>202</v>
      </c>
      <c r="V100" s="502" t="s">
        <v>762</v>
      </c>
      <c r="W100" s="502" t="s">
        <v>955</v>
      </c>
      <c r="X100" s="502" t="s">
        <v>3019</v>
      </c>
      <c r="Y100" s="501" t="s">
        <v>351</v>
      </c>
      <c r="Z100" s="502" t="s">
        <v>336</v>
      </c>
      <c r="AA100" s="502" t="s">
        <v>1381</v>
      </c>
      <c r="AB100" s="501" t="s">
        <v>191</v>
      </c>
      <c r="AC100" s="502" t="s">
        <v>204</v>
      </c>
      <c r="AD100" s="501">
        <v>0</v>
      </c>
      <c r="AE100" s="501">
        <v>0</v>
      </c>
      <c r="AF100" s="502" t="s">
        <v>1425</v>
      </c>
      <c r="AG100" s="502" t="s">
        <v>336</v>
      </c>
      <c r="AH100" s="501" t="s">
        <v>336</v>
      </c>
      <c r="AI100" s="501" t="s">
        <v>336</v>
      </c>
      <c r="AJ100" s="501" t="s">
        <v>202</v>
      </c>
      <c r="AK100" s="501" t="s">
        <v>202</v>
      </c>
      <c r="AL100" s="501" t="s">
        <v>202</v>
      </c>
      <c r="AM100" s="501" t="s">
        <v>336</v>
      </c>
      <c r="AN100" s="501" t="s">
        <v>336</v>
      </c>
      <c r="AO100" s="502" t="s">
        <v>336</v>
      </c>
      <c r="AP100" s="502" t="s">
        <v>336</v>
      </c>
      <c r="AQ100" s="502" t="s">
        <v>336</v>
      </c>
      <c r="AR100" s="502" t="s">
        <v>336</v>
      </c>
      <c r="AS100" s="502" t="s">
        <v>336</v>
      </c>
      <c r="AT100" s="502" t="s">
        <v>336</v>
      </c>
      <c r="AU100" s="503">
        <v>46874</v>
      </c>
      <c r="AV100" s="502" t="s">
        <v>336</v>
      </c>
      <c r="AW100" s="502" t="s">
        <v>336</v>
      </c>
      <c r="AX100" s="502" t="s">
        <v>336</v>
      </c>
      <c r="AY100" s="501" t="s">
        <v>202</v>
      </c>
      <c r="AZ100" s="501" t="s">
        <v>202</v>
      </c>
      <c r="BA100" s="501" t="s">
        <v>202</v>
      </c>
      <c r="BB100" s="501" t="s">
        <v>3025</v>
      </c>
      <c r="BC100" s="501" t="s">
        <v>202</v>
      </c>
      <c r="BD100" s="504" t="s">
        <v>3025</v>
      </c>
    </row>
    <row r="101" spans="2:56" ht="27" customHeight="1">
      <c r="B101" s="500">
        <v>102</v>
      </c>
      <c r="C101" s="501">
        <v>0</v>
      </c>
      <c r="D101" s="501"/>
      <c r="E101" s="501" t="str">
        <f>+PPrioritarios[[#This Row],[Jerarquización multicriterio JIS 21 de abril]]</f>
        <v>Sin jerarquizar</v>
      </c>
      <c r="F101" s="501" t="s">
        <v>1315</v>
      </c>
      <c r="G101" s="501" t="s">
        <v>1426</v>
      </c>
      <c r="H101" s="501" t="s">
        <v>1427</v>
      </c>
      <c r="I101" s="501" t="s">
        <v>1428</v>
      </c>
      <c r="J101" s="501" t="e">
        <f>+VLOOKUP(PPrioritarios[[#This Row],[Nombre de proyecto]],'[14]Registros que subsisten 6,400'!F:F,1,0)</f>
        <v>#N/A</v>
      </c>
      <c r="K101" s="501" t="s">
        <v>736</v>
      </c>
      <c r="L101" s="501" t="s">
        <v>336</v>
      </c>
      <c r="M101" s="501" t="s">
        <v>224</v>
      </c>
      <c r="N101" s="501" t="s">
        <v>1807</v>
      </c>
      <c r="O101" s="501">
        <v>162</v>
      </c>
      <c r="P101" s="501" t="s">
        <v>336</v>
      </c>
      <c r="Q101" s="501" t="s">
        <v>86</v>
      </c>
      <c r="R101" s="501" t="s">
        <v>225</v>
      </c>
      <c r="S101" s="501" t="s">
        <v>336</v>
      </c>
      <c r="T101" s="501" t="s">
        <v>336</v>
      </c>
      <c r="U101" s="501" t="s">
        <v>202</v>
      </c>
      <c r="V101" s="502" t="s">
        <v>762</v>
      </c>
      <c r="W101" s="502" t="s">
        <v>955</v>
      </c>
      <c r="X101" s="502" t="s">
        <v>3019</v>
      </c>
      <c r="Y101" s="501" t="s">
        <v>1429</v>
      </c>
      <c r="Z101" s="502" t="s">
        <v>336</v>
      </c>
      <c r="AA101" s="502" t="s">
        <v>1381</v>
      </c>
      <c r="AB101" s="501" t="s">
        <v>191</v>
      </c>
      <c r="AC101" s="502" t="s">
        <v>204</v>
      </c>
      <c r="AD101" s="501">
        <v>0</v>
      </c>
      <c r="AE101" s="501">
        <v>0</v>
      </c>
      <c r="AF101" s="502" t="s">
        <v>783</v>
      </c>
      <c r="AG101" s="502" t="s">
        <v>336</v>
      </c>
      <c r="AH101" s="501" t="s">
        <v>336</v>
      </c>
      <c r="AI101" s="501" t="s">
        <v>336</v>
      </c>
      <c r="AJ101" s="501" t="s">
        <v>202</v>
      </c>
      <c r="AK101" s="501" t="s">
        <v>202</v>
      </c>
      <c r="AL101" s="501" t="s">
        <v>202</v>
      </c>
      <c r="AM101" s="501" t="s">
        <v>336</v>
      </c>
      <c r="AN101" s="501" t="s">
        <v>336</v>
      </c>
      <c r="AO101" s="502" t="s">
        <v>336</v>
      </c>
      <c r="AP101" s="502" t="s">
        <v>336</v>
      </c>
      <c r="AQ101" s="502" t="s">
        <v>336</v>
      </c>
      <c r="AR101" s="502" t="s">
        <v>336</v>
      </c>
      <c r="AS101" s="502" t="s">
        <v>336</v>
      </c>
      <c r="AT101" s="502" t="s">
        <v>336</v>
      </c>
      <c r="AU101" s="503">
        <v>46934</v>
      </c>
      <c r="AV101" s="502" t="s">
        <v>336</v>
      </c>
      <c r="AW101" s="502" t="s">
        <v>336</v>
      </c>
      <c r="AX101" s="502" t="s">
        <v>336</v>
      </c>
      <c r="AY101" s="501" t="s">
        <v>202</v>
      </c>
      <c r="AZ101" s="501" t="s">
        <v>202</v>
      </c>
      <c r="BA101" s="501" t="s">
        <v>202</v>
      </c>
      <c r="BB101" s="501" t="s">
        <v>3025</v>
      </c>
      <c r="BC101" s="501" t="s">
        <v>202</v>
      </c>
      <c r="BD101" s="504" t="s">
        <v>3025</v>
      </c>
    </row>
    <row r="102" spans="2:56" ht="27" customHeight="1">
      <c r="B102" s="500">
        <v>103</v>
      </c>
      <c r="C102" s="501">
        <v>0</v>
      </c>
      <c r="D102" s="501"/>
      <c r="E102" s="501" t="str">
        <f>+PPrioritarios[[#This Row],[Jerarquización multicriterio JIS 21 de abril]]</f>
        <v>Sin jerarquizar</v>
      </c>
      <c r="F102" s="501" t="s">
        <v>1315</v>
      </c>
      <c r="G102" s="501" t="s">
        <v>1430</v>
      </c>
      <c r="H102" s="501" t="s">
        <v>1431</v>
      </c>
      <c r="I102" s="501" t="s">
        <v>1432</v>
      </c>
      <c r="J102" s="501" t="e">
        <f>+VLOOKUP(PPrioritarios[[#This Row],[Nombre de proyecto]],'[14]Registros que subsisten 6,400'!F:F,1,0)</f>
        <v>#N/A</v>
      </c>
      <c r="K102" s="501" t="s">
        <v>736</v>
      </c>
      <c r="L102" s="501" t="s">
        <v>336</v>
      </c>
      <c r="M102" s="501" t="s">
        <v>224</v>
      </c>
      <c r="N102" s="501" t="s">
        <v>1807</v>
      </c>
      <c r="O102" s="501">
        <v>100</v>
      </c>
      <c r="P102" s="501" t="s">
        <v>336</v>
      </c>
      <c r="Q102" s="501" t="s">
        <v>86</v>
      </c>
      <c r="R102" s="501" t="s">
        <v>86</v>
      </c>
      <c r="S102" s="501" t="s">
        <v>336</v>
      </c>
      <c r="T102" s="501" t="s">
        <v>336</v>
      </c>
      <c r="U102" s="501" t="s">
        <v>202</v>
      </c>
      <c r="V102" s="502" t="s">
        <v>762</v>
      </c>
      <c r="W102" s="502" t="s">
        <v>955</v>
      </c>
      <c r="X102" s="502" t="s">
        <v>3019</v>
      </c>
      <c r="Y102" s="501" t="s">
        <v>1434</v>
      </c>
      <c r="Z102" s="502" t="s">
        <v>336</v>
      </c>
      <c r="AA102" s="502" t="s">
        <v>1381</v>
      </c>
      <c r="AB102" s="501" t="s">
        <v>191</v>
      </c>
      <c r="AC102" s="502" t="s">
        <v>204</v>
      </c>
      <c r="AD102" s="501">
        <v>0</v>
      </c>
      <c r="AE102" s="501">
        <v>0</v>
      </c>
      <c r="AF102" s="502" t="s">
        <v>1433</v>
      </c>
      <c r="AG102" s="502" t="s">
        <v>336</v>
      </c>
      <c r="AH102" s="501" t="s">
        <v>336</v>
      </c>
      <c r="AI102" s="501" t="s">
        <v>336</v>
      </c>
      <c r="AJ102" s="501" t="s">
        <v>202</v>
      </c>
      <c r="AK102" s="501" t="s">
        <v>202</v>
      </c>
      <c r="AL102" s="501" t="s">
        <v>202</v>
      </c>
      <c r="AM102" s="501" t="s">
        <v>336</v>
      </c>
      <c r="AN102" s="501" t="s">
        <v>336</v>
      </c>
      <c r="AO102" s="502" t="s">
        <v>336</v>
      </c>
      <c r="AP102" s="502" t="s">
        <v>336</v>
      </c>
      <c r="AQ102" s="502" t="s">
        <v>336</v>
      </c>
      <c r="AR102" s="502" t="s">
        <v>336</v>
      </c>
      <c r="AS102" s="502" t="s">
        <v>336</v>
      </c>
      <c r="AT102" s="502" t="s">
        <v>336</v>
      </c>
      <c r="AU102" s="503">
        <v>46934</v>
      </c>
      <c r="AV102" s="502" t="s">
        <v>336</v>
      </c>
      <c r="AW102" s="502" t="s">
        <v>336</v>
      </c>
      <c r="AX102" s="502" t="s">
        <v>336</v>
      </c>
      <c r="AY102" s="501" t="s">
        <v>202</v>
      </c>
      <c r="AZ102" s="501" t="s">
        <v>202</v>
      </c>
      <c r="BA102" s="501" t="s">
        <v>202</v>
      </c>
      <c r="BB102" s="501" t="s">
        <v>3025</v>
      </c>
      <c r="BC102" s="501" t="s">
        <v>202</v>
      </c>
      <c r="BD102" s="504" t="s">
        <v>3025</v>
      </c>
    </row>
    <row r="103" spans="2:56" ht="27" customHeight="1">
      <c r="B103" s="500">
        <v>104</v>
      </c>
      <c r="C103" s="501">
        <v>0</v>
      </c>
      <c r="D103" s="501"/>
      <c r="E103" s="501" t="str">
        <f>+PPrioritarios[[#This Row],[Jerarquización multicriterio JIS 21 de abril]]</f>
        <v>Sin jerarquizar</v>
      </c>
      <c r="F103" s="501" t="s">
        <v>1315</v>
      </c>
      <c r="G103" s="501" t="s">
        <v>1435</v>
      </c>
      <c r="H103" s="501" t="s">
        <v>1436</v>
      </c>
      <c r="I103" s="501" t="s">
        <v>1437</v>
      </c>
      <c r="J103" s="501" t="e">
        <f>+VLOOKUP(PPrioritarios[[#This Row],[Nombre de proyecto]],'[14]Registros que subsisten 6,400'!F:F,1,0)</f>
        <v>#N/A</v>
      </c>
      <c r="K103" s="501" t="s">
        <v>736</v>
      </c>
      <c r="L103" s="501" t="s">
        <v>336</v>
      </c>
      <c r="M103" s="501" t="s">
        <v>224</v>
      </c>
      <c r="N103" s="501" t="s">
        <v>1807</v>
      </c>
      <c r="O103" s="501">
        <v>450</v>
      </c>
      <c r="P103" s="501" t="s">
        <v>336</v>
      </c>
      <c r="Q103" s="501" t="s">
        <v>86</v>
      </c>
      <c r="R103" s="501" t="s">
        <v>1374</v>
      </c>
      <c r="S103" s="501" t="s">
        <v>336</v>
      </c>
      <c r="T103" s="501" t="s">
        <v>336</v>
      </c>
      <c r="U103" s="501" t="s">
        <v>202</v>
      </c>
      <c r="V103" s="502" t="s">
        <v>762</v>
      </c>
      <c r="W103" s="502" t="s">
        <v>955</v>
      </c>
      <c r="X103" s="502" t="s">
        <v>3019</v>
      </c>
      <c r="Y103" s="501" t="s">
        <v>1438</v>
      </c>
      <c r="Z103" s="502" t="s">
        <v>336</v>
      </c>
      <c r="AA103" s="502" t="s">
        <v>1381</v>
      </c>
      <c r="AB103" s="501" t="s">
        <v>191</v>
      </c>
      <c r="AC103" s="502" t="s">
        <v>204</v>
      </c>
      <c r="AD103" s="501">
        <v>0</v>
      </c>
      <c r="AE103" s="501">
        <v>0</v>
      </c>
      <c r="AF103" s="502" t="s">
        <v>1385</v>
      </c>
      <c r="AG103" s="502" t="s">
        <v>336</v>
      </c>
      <c r="AH103" s="501" t="s">
        <v>336</v>
      </c>
      <c r="AI103" s="501" t="s">
        <v>336</v>
      </c>
      <c r="AJ103" s="501" t="s">
        <v>202</v>
      </c>
      <c r="AK103" s="501" t="s">
        <v>202</v>
      </c>
      <c r="AL103" s="501" t="s">
        <v>202</v>
      </c>
      <c r="AM103" s="501" t="s">
        <v>336</v>
      </c>
      <c r="AN103" s="501" t="s">
        <v>336</v>
      </c>
      <c r="AO103" s="502" t="s">
        <v>336</v>
      </c>
      <c r="AP103" s="502" t="s">
        <v>336</v>
      </c>
      <c r="AQ103" s="502" t="s">
        <v>336</v>
      </c>
      <c r="AR103" s="502" t="s">
        <v>336</v>
      </c>
      <c r="AS103" s="502" t="s">
        <v>336</v>
      </c>
      <c r="AT103" s="502" t="s">
        <v>336</v>
      </c>
      <c r="AU103" s="503">
        <v>47149</v>
      </c>
      <c r="AV103" s="502" t="s">
        <v>336</v>
      </c>
      <c r="AW103" s="502" t="s">
        <v>336</v>
      </c>
      <c r="AX103" s="502" t="s">
        <v>336</v>
      </c>
      <c r="AY103" s="501" t="s">
        <v>202</v>
      </c>
      <c r="AZ103" s="501" t="s">
        <v>202</v>
      </c>
      <c r="BA103" s="501" t="s">
        <v>202</v>
      </c>
      <c r="BB103" s="501" t="s">
        <v>3025</v>
      </c>
      <c r="BC103" s="501" t="s">
        <v>202</v>
      </c>
      <c r="BD103" s="504" t="s">
        <v>3025</v>
      </c>
    </row>
    <row r="104" spans="2:56" ht="27" customHeight="1">
      <c r="B104" s="500">
        <v>105</v>
      </c>
      <c r="C104" s="501">
        <v>0</v>
      </c>
      <c r="D104" s="501" t="s">
        <v>3037</v>
      </c>
      <c r="E104" s="501" t="str">
        <f>+PPrioritarios[[#This Row],[Jerarquización multicriterio JIS 21 de abril]]</f>
        <v>Sin jerarquizar</v>
      </c>
      <c r="F104" s="501" t="s">
        <v>1315</v>
      </c>
      <c r="G104" s="501" t="s">
        <v>1439</v>
      </c>
      <c r="H104" s="501" t="s">
        <v>1440</v>
      </c>
      <c r="I104" s="501" t="s">
        <v>881</v>
      </c>
      <c r="J104" s="501" t="e">
        <f>+VLOOKUP(PPrioritarios[[#This Row],[Nombre de proyecto]],'[14]Registros que subsisten 6,400'!F:F,1,0)</f>
        <v>#N/A</v>
      </c>
      <c r="K104" s="501" t="s">
        <v>736</v>
      </c>
      <c r="L104" s="501" t="s">
        <v>336</v>
      </c>
      <c r="M104" s="501" t="s">
        <v>224</v>
      </c>
      <c r="N104" s="501" t="s">
        <v>1807</v>
      </c>
      <c r="O104" s="501">
        <v>150</v>
      </c>
      <c r="P104" s="501" t="s">
        <v>336</v>
      </c>
      <c r="Q104" s="501" t="s">
        <v>86</v>
      </c>
      <c r="R104" s="501" t="s">
        <v>225</v>
      </c>
      <c r="S104" s="501" t="s">
        <v>336</v>
      </c>
      <c r="T104" s="501" t="s">
        <v>336</v>
      </c>
      <c r="U104" s="501" t="s">
        <v>202</v>
      </c>
      <c r="V104" s="502" t="s">
        <v>762</v>
      </c>
      <c r="W104" s="502" t="s">
        <v>955</v>
      </c>
      <c r="X104" s="502" t="s">
        <v>3019</v>
      </c>
      <c r="Y104" s="501" t="s">
        <v>229</v>
      </c>
      <c r="Z104" s="502" t="s">
        <v>336</v>
      </c>
      <c r="AA104" s="502" t="s">
        <v>1381</v>
      </c>
      <c r="AB104" s="501" t="s">
        <v>191</v>
      </c>
      <c r="AC104" s="502" t="s">
        <v>204</v>
      </c>
      <c r="AD104" s="501">
        <v>0</v>
      </c>
      <c r="AE104" s="501">
        <v>0</v>
      </c>
      <c r="AF104" s="502" t="s">
        <v>741</v>
      </c>
      <c r="AG104" s="502" t="s">
        <v>336</v>
      </c>
      <c r="AH104" s="501" t="s">
        <v>336</v>
      </c>
      <c r="AI104" s="501" t="s">
        <v>336</v>
      </c>
      <c r="AJ104" s="501" t="s">
        <v>202</v>
      </c>
      <c r="AK104" s="501" t="s">
        <v>202</v>
      </c>
      <c r="AL104" s="501" t="s">
        <v>202</v>
      </c>
      <c r="AM104" s="501" t="s">
        <v>336</v>
      </c>
      <c r="AN104" s="501" t="s">
        <v>336</v>
      </c>
      <c r="AO104" s="502" t="s">
        <v>336</v>
      </c>
      <c r="AP104" s="502" t="s">
        <v>336</v>
      </c>
      <c r="AQ104" s="502" t="s">
        <v>336</v>
      </c>
      <c r="AR104" s="502" t="s">
        <v>336</v>
      </c>
      <c r="AS104" s="502" t="s">
        <v>336</v>
      </c>
      <c r="AT104" s="502" t="s">
        <v>336</v>
      </c>
      <c r="AU104" s="503">
        <v>47298</v>
      </c>
      <c r="AV104" s="502" t="s">
        <v>336</v>
      </c>
      <c r="AW104" s="502" t="s">
        <v>336</v>
      </c>
      <c r="AX104" s="502" t="s">
        <v>336</v>
      </c>
      <c r="AY104" s="501" t="s">
        <v>202</v>
      </c>
      <c r="AZ104" s="501" t="s">
        <v>202</v>
      </c>
      <c r="BA104" s="501" t="s">
        <v>202</v>
      </c>
      <c r="BB104" s="501" t="s">
        <v>3025</v>
      </c>
      <c r="BC104" s="501" t="s">
        <v>202</v>
      </c>
      <c r="BD104" s="504" t="s">
        <v>3025</v>
      </c>
    </row>
    <row r="105" spans="2:56" ht="27" customHeight="1">
      <c r="B105" s="500">
        <v>106</v>
      </c>
      <c r="C105" s="501">
        <v>0</v>
      </c>
      <c r="D105" s="501"/>
      <c r="E105" s="501" t="str">
        <f>+PPrioritarios[[#This Row],[Jerarquización multicriterio JIS 21 de abril]]</f>
        <v>Sin jerarquizar</v>
      </c>
      <c r="F105" s="501" t="s">
        <v>1315</v>
      </c>
      <c r="G105" s="501" t="s">
        <v>1441</v>
      </c>
      <c r="H105" s="501" t="s">
        <v>1442</v>
      </c>
      <c r="I105" s="501" t="s">
        <v>1443</v>
      </c>
      <c r="J105" s="501" t="e">
        <f>+VLOOKUP(PPrioritarios[[#This Row],[Nombre de proyecto]],'[14]Registros que subsisten 6,400'!F:F,1,0)</f>
        <v>#N/A</v>
      </c>
      <c r="K105" s="501" t="s">
        <v>736</v>
      </c>
      <c r="L105" s="501" t="s">
        <v>336</v>
      </c>
      <c r="M105" s="501" t="s">
        <v>224</v>
      </c>
      <c r="N105" s="501" t="s">
        <v>1807</v>
      </c>
      <c r="O105" s="501">
        <v>270</v>
      </c>
      <c r="P105" s="501" t="s">
        <v>336</v>
      </c>
      <c r="Q105" s="501" t="s">
        <v>86</v>
      </c>
      <c r="R105" s="501" t="s">
        <v>1374</v>
      </c>
      <c r="S105" s="501" t="s">
        <v>336</v>
      </c>
      <c r="T105" s="501" t="s">
        <v>336</v>
      </c>
      <c r="U105" s="501" t="s">
        <v>202</v>
      </c>
      <c r="V105" s="502" t="s">
        <v>762</v>
      </c>
      <c r="W105" s="502" t="s">
        <v>955</v>
      </c>
      <c r="X105" s="502" t="s">
        <v>3019</v>
      </c>
      <c r="Y105" s="501" t="s">
        <v>1444</v>
      </c>
      <c r="Z105" s="502" t="s">
        <v>336</v>
      </c>
      <c r="AA105" s="502" t="s">
        <v>1381</v>
      </c>
      <c r="AB105" s="501" t="s">
        <v>191</v>
      </c>
      <c r="AC105" s="502" t="s">
        <v>204</v>
      </c>
      <c r="AD105" s="501">
        <v>0</v>
      </c>
      <c r="AE105" s="501">
        <v>0</v>
      </c>
      <c r="AF105" s="502" t="s">
        <v>741</v>
      </c>
      <c r="AG105" s="502" t="s">
        <v>336</v>
      </c>
      <c r="AH105" s="501" t="s">
        <v>336</v>
      </c>
      <c r="AI105" s="501" t="s">
        <v>336</v>
      </c>
      <c r="AJ105" s="501" t="s">
        <v>202</v>
      </c>
      <c r="AK105" s="501" t="s">
        <v>202</v>
      </c>
      <c r="AL105" s="501" t="s">
        <v>202</v>
      </c>
      <c r="AM105" s="501" t="s">
        <v>336</v>
      </c>
      <c r="AN105" s="501" t="s">
        <v>336</v>
      </c>
      <c r="AO105" s="502" t="s">
        <v>336</v>
      </c>
      <c r="AP105" s="502" t="s">
        <v>336</v>
      </c>
      <c r="AQ105" s="502" t="s">
        <v>336</v>
      </c>
      <c r="AR105" s="502" t="s">
        <v>336</v>
      </c>
      <c r="AS105" s="502" t="s">
        <v>336</v>
      </c>
      <c r="AT105" s="502" t="s">
        <v>336</v>
      </c>
      <c r="AU105" s="503">
        <v>47483</v>
      </c>
      <c r="AV105" s="502" t="s">
        <v>336</v>
      </c>
      <c r="AW105" s="502" t="s">
        <v>336</v>
      </c>
      <c r="AX105" s="502" t="s">
        <v>336</v>
      </c>
      <c r="AY105" s="501" t="s">
        <v>202</v>
      </c>
      <c r="AZ105" s="501" t="s">
        <v>202</v>
      </c>
      <c r="BA105" s="501" t="s">
        <v>202</v>
      </c>
      <c r="BB105" s="501" t="s">
        <v>3025</v>
      </c>
      <c r="BC105" s="501" t="s">
        <v>202</v>
      </c>
      <c r="BD105" s="504" t="s">
        <v>3025</v>
      </c>
    </row>
    <row r="106" spans="2:56" ht="27" customHeight="1">
      <c r="B106" s="500">
        <v>107</v>
      </c>
      <c r="C106" s="501">
        <v>0</v>
      </c>
      <c r="D106" s="501"/>
      <c r="E106" s="501" t="str">
        <f>+PPrioritarios[[#This Row],[Jerarquización multicriterio JIS 21 de abril]]</f>
        <v>Sin jerarquizar</v>
      </c>
      <c r="F106" s="501" t="s">
        <v>1315</v>
      </c>
      <c r="G106" s="501" t="s">
        <v>1445</v>
      </c>
      <c r="H106" s="501" t="s">
        <v>1446</v>
      </c>
      <c r="I106" s="501" t="s">
        <v>1447</v>
      </c>
      <c r="J106" s="501" t="e">
        <f>+VLOOKUP(PPrioritarios[[#This Row],[Nombre de proyecto]],'[14]Registros que subsisten 6,400'!F:F,1,0)</f>
        <v>#N/A</v>
      </c>
      <c r="K106" s="501" t="s">
        <v>736</v>
      </c>
      <c r="L106" s="501" t="s">
        <v>336</v>
      </c>
      <c r="M106" s="501" t="s">
        <v>224</v>
      </c>
      <c r="N106" s="501" t="s">
        <v>1807</v>
      </c>
      <c r="O106" s="501">
        <v>62.64</v>
      </c>
      <c r="P106" s="501" t="s">
        <v>336</v>
      </c>
      <c r="Q106" s="501" t="s">
        <v>150</v>
      </c>
      <c r="R106" s="501" t="s">
        <v>151</v>
      </c>
      <c r="S106" s="501" t="s">
        <v>336</v>
      </c>
      <c r="T106" s="501" t="s">
        <v>336</v>
      </c>
      <c r="U106" s="501" t="s">
        <v>202</v>
      </c>
      <c r="V106" s="502" t="s">
        <v>762</v>
      </c>
      <c r="W106" s="502" t="s">
        <v>955</v>
      </c>
      <c r="X106" s="502" t="s">
        <v>3019</v>
      </c>
      <c r="Y106" s="501" t="s">
        <v>1296</v>
      </c>
      <c r="Z106" s="502" t="s">
        <v>336</v>
      </c>
      <c r="AA106" s="502" t="s">
        <v>1381</v>
      </c>
      <c r="AB106" s="501" t="s">
        <v>191</v>
      </c>
      <c r="AC106" s="502" t="s">
        <v>204</v>
      </c>
      <c r="AD106" s="501">
        <v>0</v>
      </c>
      <c r="AE106" s="501">
        <v>0</v>
      </c>
      <c r="AF106" s="502" t="s">
        <v>741</v>
      </c>
      <c r="AG106" s="502" t="s">
        <v>336</v>
      </c>
      <c r="AH106" s="501" t="s">
        <v>336</v>
      </c>
      <c r="AI106" s="501" t="s">
        <v>336</v>
      </c>
      <c r="AJ106" s="501" t="s">
        <v>202</v>
      </c>
      <c r="AK106" s="501" t="s">
        <v>202</v>
      </c>
      <c r="AL106" s="501" t="s">
        <v>202</v>
      </c>
      <c r="AM106" s="501" t="s">
        <v>336</v>
      </c>
      <c r="AN106" s="501" t="s">
        <v>336</v>
      </c>
      <c r="AO106" s="502" t="s">
        <v>336</v>
      </c>
      <c r="AP106" s="502" t="s">
        <v>336</v>
      </c>
      <c r="AQ106" s="502" t="s">
        <v>336</v>
      </c>
      <c r="AR106" s="502" t="s">
        <v>336</v>
      </c>
      <c r="AS106" s="502" t="s">
        <v>336</v>
      </c>
      <c r="AT106" s="502" t="s">
        <v>336</v>
      </c>
      <c r="AU106" s="503">
        <v>47379</v>
      </c>
      <c r="AV106" s="502" t="s">
        <v>336</v>
      </c>
      <c r="AW106" s="502" t="s">
        <v>336</v>
      </c>
      <c r="AX106" s="502" t="s">
        <v>336</v>
      </c>
      <c r="AY106" s="501" t="s">
        <v>202</v>
      </c>
      <c r="AZ106" s="501" t="s">
        <v>202</v>
      </c>
      <c r="BA106" s="501" t="s">
        <v>202</v>
      </c>
      <c r="BB106" s="501" t="s">
        <v>3025</v>
      </c>
      <c r="BC106" s="501" t="s">
        <v>202</v>
      </c>
      <c r="BD106" s="504" t="s">
        <v>3025</v>
      </c>
    </row>
    <row r="107" spans="2:56" ht="27" customHeight="1">
      <c r="B107" s="500">
        <v>108</v>
      </c>
      <c r="C107" s="501">
        <v>0</v>
      </c>
      <c r="D107" s="501"/>
      <c r="E107" s="501" t="str">
        <f>+PPrioritarios[[#This Row],[Jerarquización multicriterio JIS 21 de abril]]</f>
        <v>Sin jerarquizar</v>
      </c>
      <c r="F107" s="501" t="s">
        <v>1315</v>
      </c>
      <c r="G107" s="501" t="s">
        <v>1448</v>
      </c>
      <c r="H107" s="501" t="s">
        <v>1449</v>
      </c>
      <c r="I107" s="501" t="s">
        <v>1379</v>
      </c>
      <c r="J107" s="501" t="e">
        <f>+VLOOKUP(PPrioritarios[[#This Row],[Nombre de proyecto]],'[14]Registros que subsisten 6,400'!F:F,1,0)</f>
        <v>#N/A</v>
      </c>
      <c r="K107" s="501" t="s">
        <v>736</v>
      </c>
      <c r="L107" s="501" t="s">
        <v>336</v>
      </c>
      <c r="M107" s="501" t="s">
        <v>224</v>
      </c>
      <c r="N107" s="501" t="s">
        <v>1807</v>
      </c>
      <c r="O107" s="501">
        <v>72</v>
      </c>
      <c r="P107" s="501" t="s">
        <v>336</v>
      </c>
      <c r="Q107" s="501" t="s">
        <v>136</v>
      </c>
      <c r="R107" s="501" t="s">
        <v>886</v>
      </c>
      <c r="S107" s="501" t="s">
        <v>336</v>
      </c>
      <c r="T107" s="501" t="s">
        <v>336</v>
      </c>
      <c r="U107" s="501" t="s">
        <v>202</v>
      </c>
      <c r="V107" s="502" t="s">
        <v>762</v>
      </c>
      <c r="W107" s="502" t="s">
        <v>955</v>
      </c>
      <c r="X107" s="502" t="s">
        <v>3019</v>
      </c>
      <c r="Y107" s="501" t="s">
        <v>1296</v>
      </c>
      <c r="Z107" s="502" t="s">
        <v>336</v>
      </c>
      <c r="AA107" s="502" t="s">
        <v>1381</v>
      </c>
      <c r="AB107" s="501" t="s">
        <v>191</v>
      </c>
      <c r="AC107" s="502" t="s">
        <v>204</v>
      </c>
      <c r="AD107" s="501">
        <v>0</v>
      </c>
      <c r="AE107" s="501">
        <v>0</v>
      </c>
      <c r="AF107" s="502" t="s">
        <v>741</v>
      </c>
      <c r="AG107" s="502" t="s">
        <v>336</v>
      </c>
      <c r="AH107" s="501" t="s">
        <v>336</v>
      </c>
      <c r="AI107" s="501" t="s">
        <v>336</v>
      </c>
      <c r="AJ107" s="501" t="s">
        <v>202</v>
      </c>
      <c r="AK107" s="501" t="s">
        <v>202</v>
      </c>
      <c r="AL107" s="501" t="s">
        <v>202</v>
      </c>
      <c r="AM107" s="501" t="s">
        <v>336</v>
      </c>
      <c r="AN107" s="501" t="s">
        <v>336</v>
      </c>
      <c r="AO107" s="502" t="s">
        <v>336</v>
      </c>
      <c r="AP107" s="502" t="s">
        <v>336</v>
      </c>
      <c r="AQ107" s="502" t="s">
        <v>336</v>
      </c>
      <c r="AR107" s="502" t="s">
        <v>336</v>
      </c>
      <c r="AS107" s="502" t="s">
        <v>336</v>
      </c>
      <c r="AT107" s="502" t="s">
        <v>336</v>
      </c>
      <c r="AU107" s="503">
        <v>47098</v>
      </c>
      <c r="AV107" s="502" t="s">
        <v>336</v>
      </c>
      <c r="AW107" s="502" t="s">
        <v>336</v>
      </c>
      <c r="AX107" s="502" t="s">
        <v>336</v>
      </c>
      <c r="AY107" s="501" t="s">
        <v>202</v>
      </c>
      <c r="AZ107" s="501" t="s">
        <v>202</v>
      </c>
      <c r="BA107" s="501" t="s">
        <v>202</v>
      </c>
      <c r="BB107" s="501" t="s">
        <v>3025</v>
      </c>
      <c r="BC107" s="501" t="s">
        <v>202</v>
      </c>
      <c r="BD107" s="504" t="s">
        <v>3025</v>
      </c>
    </row>
    <row r="108" spans="2:56" ht="27" customHeight="1">
      <c r="B108" s="500">
        <v>109</v>
      </c>
      <c r="C108" s="501">
        <v>0</v>
      </c>
      <c r="D108" s="501"/>
      <c r="E108" s="501" t="str">
        <f>+PPrioritarios[[#This Row],[Jerarquización multicriterio JIS 21 de abril]]</f>
        <v>Sin jerarquizar</v>
      </c>
      <c r="F108" s="501" t="s">
        <v>1315</v>
      </c>
      <c r="G108" s="501" t="s">
        <v>1450</v>
      </c>
      <c r="H108" s="501" t="s">
        <v>1451</v>
      </c>
      <c r="I108" s="501" t="s">
        <v>1452</v>
      </c>
      <c r="J108" s="501" t="e">
        <f>+VLOOKUP(PPrioritarios[[#This Row],[Nombre de proyecto]],'[14]Registros que subsisten 6,400'!F:F,1,0)</f>
        <v>#N/A</v>
      </c>
      <c r="K108" s="501" t="s">
        <v>736</v>
      </c>
      <c r="L108" s="501" t="s">
        <v>336</v>
      </c>
      <c r="M108" s="501" t="s">
        <v>224</v>
      </c>
      <c r="N108" s="501" t="s">
        <v>1807</v>
      </c>
      <c r="O108" s="501">
        <v>99</v>
      </c>
      <c r="P108" s="501" t="s">
        <v>336</v>
      </c>
      <c r="Q108" s="501" t="s">
        <v>136</v>
      </c>
      <c r="R108" s="501" t="s">
        <v>1453</v>
      </c>
      <c r="S108" s="501" t="s">
        <v>336</v>
      </c>
      <c r="T108" s="501" t="s">
        <v>336</v>
      </c>
      <c r="U108" s="501" t="s">
        <v>202</v>
      </c>
      <c r="V108" s="502" t="s">
        <v>762</v>
      </c>
      <c r="W108" s="502" t="s">
        <v>955</v>
      </c>
      <c r="X108" s="502" t="s">
        <v>3019</v>
      </c>
      <c r="Y108" s="501" t="s">
        <v>1456</v>
      </c>
      <c r="Z108" s="502" t="s">
        <v>336</v>
      </c>
      <c r="AA108" s="502" t="s">
        <v>1454</v>
      </c>
      <c r="AB108" s="501" t="s">
        <v>191</v>
      </c>
      <c r="AC108" s="502" t="s">
        <v>158</v>
      </c>
      <c r="AD108" s="501">
        <v>0</v>
      </c>
      <c r="AE108" s="501">
        <v>0</v>
      </c>
      <c r="AF108" s="502" t="s">
        <v>1455</v>
      </c>
      <c r="AG108" s="502" t="s">
        <v>336</v>
      </c>
      <c r="AH108" s="501" t="s">
        <v>336</v>
      </c>
      <c r="AI108" s="501" t="s">
        <v>336</v>
      </c>
      <c r="AJ108" s="501" t="s">
        <v>202</v>
      </c>
      <c r="AK108" s="501" t="s">
        <v>202</v>
      </c>
      <c r="AL108" s="501" t="s">
        <v>202</v>
      </c>
      <c r="AM108" s="501" t="s">
        <v>336</v>
      </c>
      <c r="AN108" s="501" t="s">
        <v>336</v>
      </c>
      <c r="AO108" s="502" t="s">
        <v>336</v>
      </c>
      <c r="AP108" s="502" t="s">
        <v>336</v>
      </c>
      <c r="AQ108" s="502" t="s">
        <v>336</v>
      </c>
      <c r="AR108" s="502" t="s">
        <v>336</v>
      </c>
      <c r="AS108" s="502" t="s">
        <v>336</v>
      </c>
      <c r="AT108" s="502" t="s">
        <v>336</v>
      </c>
      <c r="AU108" s="503">
        <v>46081</v>
      </c>
      <c r="AV108" s="502" t="s">
        <v>336</v>
      </c>
      <c r="AW108" s="502" t="s">
        <v>336</v>
      </c>
      <c r="AX108" s="502" t="s">
        <v>336</v>
      </c>
      <c r="AY108" s="501" t="s">
        <v>202</v>
      </c>
      <c r="AZ108" s="501" t="s">
        <v>202</v>
      </c>
      <c r="BA108" s="501" t="s">
        <v>202</v>
      </c>
      <c r="BB108" s="501" t="s">
        <v>3025</v>
      </c>
      <c r="BC108" s="501" t="s">
        <v>202</v>
      </c>
      <c r="BD108" s="504" t="s">
        <v>3025</v>
      </c>
    </row>
    <row r="109" spans="2:56" ht="27" customHeight="1">
      <c r="B109" s="500">
        <v>110</v>
      </c>
      <c r="C109" s="501">
        <v>0</v>
      </c>
      <c r="D109" s="501"/>
      <c r="E109" s="501" t="str">
        <f>+PPrioritarios[[#This Row],[Jerarquización multicriterio JIS 21 de abril]]</f>
        <v>Sin jerarquizar</v>
      </c>
      <c r="F109" s="501" t="s">
        <v>1315</v>
      </c>
      <c r="G109" s="501" t="s">
        <v>1457</v>
      </c>
      <c r="H109" s="501" t="s">
        <v>1458</v>
      </c>
      <c r="I109" s="501" t="s">
        <v>1459</v>
      </c>
      <c r="J109" s="501" t="e">
        <f>+VLOOKUP(PPrioritarios[[#This Row],[Nombre de proyecto]],'[14]Registros que subsisten 6,400'!F:F,1,0)</f>
        <v>#N/A</v>
      </c>
      <c r="K109" s="501" t="s">
        <v>736</v>
      </c>
      <c r="L109" s="501" t="s">
        <v>336</v>
      </c>
      <c r="M109" s="501" t="s">
        <v>224</v>
      </c>
      <c r="N109" s="501" t="s">
        <v>1807</v>
      </c>
      <c r="O109" s="501">
        <v>72</v>
      </c>
      <c r="P109" s="501" t="s">
        <v>336</v>
      </c>
      <c r="Q109" s="501" t="s">
        <v>136</v>
      </c>
      <c r="R109" s="501" t="s">
        <v>1460</v>
      </c>
      <c r="S109" s="501" t="s">
        <v>336</v>
      </c>
      <c r="T109" s="501" t="s">
        <v>336</v>
      </c>
      <c r="U109" s="501" t="s">
        <v>202</v>
      </c>
      <c r="V109" s="502" t="s">
        <v>762</v>
      </c>
      <c r="W109" s="502" t="s">
        <v>955</v>
      </c>
      <c r="X109" s="502" t="s">
        <v>3019</v>
      </c>
      <c r="Y109" s="501" t="s">
        <v>1463</v>
      </c>
      <c r="Z109" s="502" t="s">
        <v>336</v>
      </c>
      <c r="AA109" s="502" t="s">
        <v>1461</v>
      </c>
      <c r="AB109" s="501" t="s">
        <v>191</v>
      </c>
      <c r="AC109" s="502" t="s">
        <v>158</v>
      </c>
      <c r="AD109" s="501">
        <v>0</v>
      </c>
      <c r="AE109" s="501">
        <v>0</v>
      </c>
      <c r="AF109" s="502" t="s">
        <v>1462</v>
      </c>
      <c r="AG109" s="502" t="s">
        <v>336</v>
      </c>
      <c r="AH109" s="501" t="s">
        <v>336</v>
      </c>
      <c r="AI109" s="501" t="s">
        <v>336</v>
      </c>
      <c r="AJ109" s="501" t="s">
        <v>202</v>
      </c>
      <c r="AK109" s="501" t="s">
        <v>202</v>
      </c>
      <c r="AL109" s="501" t="s">
        <v>68</v>
      </c>
      <c r="AM109" s="501" t="s">
        <v>336</v>
      </c>
      <c r="AN109" s="501" t="s">
        <v>336</v>
      </c>
      <c r="AO109" s="502" t="s">
        <v>336</v>
      </c>
      <c r="AP109" s="502" t="s">
        <v>336</v>
      </c>
      <c r="AQ109" s="502" t="s">
        <v>336</v>
      </c>
      <c r="AR109" s="502" t="s">
        <v>336</v>
      </c>
      <c r="AS109" s="502" t="s">
        <v>336</v>
      </c>
      <c r="AT109" s="502" t="s">
        <v>336</v>
      </c>
      <c r="AU109" s="503">
        <v>46722</v>
      </c>
      <c r="AV109" s="502" t="s">
        <v>336</v>
      </c>
      <c r="AW109" s="502" t="s">
        <v>336</v>
      </c>
      <c r="AX109" s="502" t="s">
        <v>336</v>
      </c>
      <c r="AY109" s="501" t="s">
        <v>202</v>
      </c>
      <c r="AZ109" s="501" t="s">
        <v>202</v>
      </c>
      <c r="BA109" s="501" t="s">
        <v>202</v>
      </c>
      <c r="BB109" s="501" t="s">
        <v>3025</v>
      </c>
      <c r="BC109" s="501" t="s">
        <v>202</v>
      </c>
      <c r="BD109" s="504" t="s">
        <v>3025</v>
      </c>
    </row>
    <row r="110" spans="2:56" ht="27" customHeight="1">
      <c r="B110" s="500">
        <v>111</v>
      </c>
      <c r="C110" s="501">
        <v>0</v>
      </c>
      <c r="D110" s="501"/>
      <c r="E110" s="501" t="str">
        <f>+PPrioritarios[[#This Row],[Jerarquización multicriterio JIS 21 de abril]]</f>
        <v>Sin jerarquizar</v>
      </c>
      <c r="F110" s="501" t="s">
        <v>1315</v>
      </c>
      <c r="G110" s="501" t="s">
        <v>1464</v>
      </c>
      <c r="H110" s="501" t="s">
        <v>1465</v>
      </c>
      <c r="I110" s="501" t="s">
        <v>1466</v>
      </c>
      <c r="J110" s="501" t="e">
        <f>+VLOOKUP(PPrioritarios[[#This Row],[Nombre de proyecto]],'[14]Registros que subsisten 6,400'!F:F,1,0)</f>
        <v>#N/A</v>
      </c>
      <c r="K110" s="501" t="s">
        <v>736</v>
      </c>
      <c r="L110" s="501" t="s">
        <v>336</v>
      </c>
      <c r="M110" s="501" t="s">
        <v>224</v>
      </c>
      <c r="N110" s="501" t="s">
        <v>1807</v>
      </c>
      <c r="O110" s="501">
        <v>48</v>
      </c>
      <c r="P110" s="501" t="s">
        <v>336</v>
      </c>
      <c r="Q110" s="501" t="s">
        <v>136</v>
      </c>
      <c r="R110" s="501" t="s">
        <v>1467</v>
      </c>
      <c r="S110" s="501" t="s">
        <v>336</v>
      </c>
      <c r="T110" s="501" t="s">
        <v>336</v>
      </c>
      <c r="U110" s="501" t="s">
        <v>202</v>
      </c>
      <c r="V110" s="502" t="s">
        <v>762</v>
      </c>
      <c r="W110" s="502" t="s">
        <v>955</v>
      </c>
      <c r="X110" s="502" t="s">
        <v>3019</v>
      </c>
      <c r="Y110" s="501" t="s">
        <v>1470</v>
      </c>
      <c r="Z110" s="502" t="s">
        <v>336</v>
      </c>
      <c r="AA110" s="502" t="s">
        <v>1468</v>
      </c>
      <c r="AB110" s="501" t="s">
        <v>191</v>
      </c>
      <c r="AC110" s="502" t="s">
        <v>158</v>
      </c>
      <c r="AD110" s="501">
        <v>0</v>
      </c>
      <c r="AE110" s="501">
        <v>0</v>
      </c>
      <c r="AF110" s="502" t="s">
        <v>1469</v>
      </c>
      <c r="AG110" s="502" t="s">
        <v>336</v>
      </c>
      <c r="AH110" s="501" t="s">
        <v>336</v>
      </c>
      <c r="AI110" s="501" t="s">
        <v>336</v>
      </c>
      <c r="AJ110" s="501" t="s">
        <v>202</v>
      </c>
      <c r="AK110" s="501" t="s">
        <v>202</v>
      </c>
      <c r="AL110" s="501" t="s">
        <v>68</v>
      </c>
      <c r="AM110" s="501" t="s">
        <v>336</v>
      </c>
      <c r="AN110" s="501" t="s">
        <v>336</v>
      </c>
      <c r="AO110" s="502" t="s">
        <v>336</v>
      </c>
      <c r="AP110" s="502" t="s">
        <v>336</v>
      </c>
      <c r="AQ110" s="502" t="s">
        <v>336</v>
      </c>
      <c r="AR110" s="502" t="s">
        <v>336</v>
      </c>
      <c r="AS110" s="502" t="s">
        <v>336</v>
      </c>
      <c r="AT110" s="502" t="s">
        <v>336</v>
      </c>
      <c r="AU110" s="503">
        <v>46722</v>
      </c>
      <c r="AV110" s="502" t="s">
        <v>336</v>
      </c>
      <c r="AW110" s="502" t="s">
        <v>336</v>
      </c>
      <c r="AX110" s="502" t="s">
        <v>336</v>
      </c>
      <c r="AY110" s="501" t="s">
        <v>202</v>
      </c>
      <c r="AZ110" s="501" t="s">
        <v>202</v>
      </c>
      <c r="BA110" s="501" t="s">
        <v>202</v>
      </c>
      <c r="BB110" s="501" t="s">
        <v>3025</v>
      </c>
      <c r="BC110" s="501" t="s">
        <v>202</v>
      </c>
      <c r="BD110" s="504" t="s">
        <v>3025</v>
      </c>
    </row>
    <row r="111" spans="2:56" ht="27" customHeight="1">
      <c r="B111" s="500">
        <v>112</v>
      </c>
      <c r="C111" s="501">
        <v>0</v>
      </c>
      <c r="D111" s="501"/>
      <c r="E111" s="501" t="str">
        <f>+PPrioritarios[[#This Row],[Jerarquización multicriterio JIS 21 de abril]]</f>
        <v>Sin jerarquizar</v>
      </c>
      <c r="F111" s="501" t="s">
        <v>1315</v>
      </c>
      <c r="G111" s="501" t="s">
        <v>1471</v>
      </c>
      <c r="H111" s="501" t="s">
        <v>1472</v>
      </c>
      <c r="I111" s="501" t="s">
        <v>1473</v>
      </c>
      <c r="J111" s="501" t="e">
        <f>+VLOOKUP(PPrioritarios[[#This Row],[Nombre de proyecto]],'[14]Registros que subsisten 6,400'!F:F,1,0)</f>
        <v>#N/A</v>
      </c>
      <c r="K111" s="501" t="s">
        <v>736</v>
      </c>
      <c r="L111" s="501" t="s">
        <v>336</v>
      </c>
      <c r="M111" s="501" t="s">
        <v>224</v>
      </c>
      <c r="N111" s="501" t="s">
        <v>1807</v>
      </c>
      <c r="O111" s="501">
        <v>70</v>
      </c>
      <c r="P111" s="501" t="s">
        <v>336</v>
      </c>
      <c r="Q111" s="501" t="s">
        <v>136</v>
      </c>
      <c r="R111" s="501" t="s">
        <v>1474</v>
      </c>
      <c r="S111" s="501" t="s">
        <v>336</v>
      </c>
      <c r="T111" s="501" t="s">
        <v>336</v>
      </c>
      <c r="U111" s="501" t="s">
        <v>202</v>
      </c>
      <c r="V111" s="502" t="s">
        <v>762</v>
      </c>
      <c r="W111" s="502" t="s">
        <v>955</v>
      </c>
      <c r="X111" s="502" t="s">
        <v>3019</v>
      </c>
      <c r="Y111" s="501" t="s">
        <v>1476</v>
      </c>
      <c r="Z111" s="502" t="s">
        <v>336</v>
      </c>
      <c r="AA111" s="502" t="s">
        <v>1381</v>
      </c>
      <c r="AB111" s="501" t="s">
        <v>191</v>
      </c>
      <c r="AC111" s="502" t="s">
        <v>204</v>
      </c>
      <c r="AD111" s="501">
        <v>0</v>
      </c>
      <c r="AE111" s="501">
        <v>0</v>
      </c>
      <c r="AF111" s="502" t="s">
        <v>1475</v>
      </c>
      <c r="AG111" s="502" t="s">
        <v>336</v>
      </c>
      <c r="AH111" s="501" t="s">
        <v>336</v>
      </c>
      <c r="AI111" s="501" t="s">
        <v>336</v>
      </c>
      <c r="AJ111" s="501" t="s">
        <v>202</v>
      </c>
      <c r="AK111" s="501" t="s">
        <v>202</v>
      </c>
      <c r="AL111" s="501" t="s">
        <v>202</v>
      </c>
      <c r="AM111" s="501" t="s">
        <v>336</v>
      </c>
      <c r="AN111" s="501" t="s">
        <v>336</v>
      </c>
      <c r="AO111" s="502" t="s">
        <v>336</v>
      </c>
      <c r="AP111" s="502" t="s">
        <v>336</v>
      </c>
      <c r="AQ111" s="502" t="s">
        <v>336</v>
      </c>
      <c r="AR111" s="502" t="s">
        <v>336</v>
      </c>
      <c r="AS111" s="502" t="s">
        <v>336</v>
      </c>
      <c r="AT111" s="502" t="s">
        <v>336</v>
      </c>
      <c r="AU111" s="503">
        <v>46724</v>
      </c>
      <c r="AV111" s="502" t="s">
        <v>336</v>
      </c>
      <c r="AW111" s="502" t="s">
        <v>336</v>
      </c>
      <c r="AX111" s="502" t="s">
        <v>336</v>
      </c>
      <c r="AY111" s="501" t="s">
        <v>202</v>
      </c>
      <c r="AZ111" s="501" t="s">
        <v>202</v>
      </c>
      <c r="BA111" s="501" t="s">
        <v>202</v>
      </c>
      <c r="BB111" s="501" t="s">
        <v>3025</v>
      </c>
      <c r="BC111" s="501" t="s">
        <v>202</v>
      </c>
      <c r="BD111" s="504" t="s">
        <v>3025</v>
      </c>
    </row>
    <row r="112" spans="2:56" ht="27" customHeight="1">
      <c r="B112" s="500">
        <v>113</v>
      </c>
      <c r="C112" s="501">
        <v>0</v>
      </c>
      <c r="D112" s="501"/>
      <c r="E112" s="501" t="str">
        <f>+PPrioritarios[[#This Row],[Jerarquización multicriterio JIS 21 de abril]]</f>
        <v>Sin jerarquizar</v>
      </c>
      <c r="F112" s="501" t="s">
        <v>1315</v>
      </c>
      <c r="G112" s="501" t="s">
        <v>1477</v>
      </c>
      <c r="H112" s="501" t="s">
        <v>1478</v>
      </c>
      <c r="I112" s="501" t="s">
        <v>1365</v>
      </c>
      <c r="J112" s="501" t="e">
        <f>+VLOOKUP(PPrioritarios[[#This Row],[Nombre de proyecto]],'[14]Registros que subsisten 6,400'!F:F,1,0)</f>
        <v>#N/A</v>
      </c>
      <c r="K112" s="501" t="s">
        <v>736</v>
      </c>
      <c r="L112" s="501" t="s">
        <v>336</v>
      </c>
      <c r="M112" s="501" t="s">
        <v>224</v>
      </c>
      <c r="N112" s="501" t="s">
        <v>1807</v>
      </c>
      <c r="O112" s="501">
        <v>230</v>
      </c>
      <c r="P112" s="501" t="s">
        <v>336</v>
      </c>
      <c r="Q112" s="501" t="s">
        <v>136</v>
      </c>
      <c r="R112" s="501" t="s">
        <v>1479</v>
      </c>
      <c r="S112" s="501" t="s">
        <v>336</v>
      </c>
      <c r="T112" s="501" t="s">
        <v>336</v>
      </c>
      <c r="U112" s="501" t="s">
        <v>202</v>
      </c>
      <c r="V112" s="502" t="s">
        <v>762</v>
      </c>
      <c r="W112" s="502" t="s">
        <v>955</v>
      </c>
      <c r="X112" s="502" t="s">
        <v>3019</v>
      </c>
      <c r="Y112" s="501" t="s">
        <v>351</v>
      </c>
      <c r="Z112" s="502" t="s">
        <v>336</v>
      </c>
      <c r="AA112" s="502" t="s">
        <v>1381</v>
      </c>
      <c r="AB112" s="501" t="s">
        <v>191</v>
      </c>
      <c r="AC112" s="502" t="s">
        <v>204</v>
      </c>
      <c r="AD112" s="501">
        <v>0</v>
      </c>
      <c r="AE112" s="501">
        <v>0</v>
      </c>
      <c r="AF112" s="502" t="s">
        <v>1455</v>
      </c>
      <c r="AG112" s="502" t="s">
        <v>336</v>
      </c>
      <c r="AH112" s="501" t="s">
        <v>336</v>
      </c>
      <c r="AI112" s="501" t="s">
        <v>336</v>
      </c>
      <c r="AJ112" s="501" t="s">
        <v>202</v>
      </c>
      <c r="AK112" s="501" t="s">
        <v>202</v>
      </c>
      <c r="AL112" s="501" t="s">
        <v>202</v>
      </c>
      <c r="AM112" s="501" t="s">
        <v>336</v>
      </c>
      <c r="AN112" s="501" t="s">
        <v>336</v>
      </c>
      <c r="AO112" s="502" t="s">
        <v>336</v>
      </c>
      <c r="AP112" s="502" t="s">
        <v>336</v>
      </c>
      <c r="AQ112" s="502" t="s">
        <v>336</v>
      </c>
      <c r="AR112" s="502" t="s">
        <v>336</v>
      </c>
      <c r="AS112" s="502" t="s">
        <v>336</v>
      </c>
      <c r="AT112" s="502" t="s">
        <v>336</v>
      </c>
      <c r="AU112" s="503">
        <v>46905</v>
      </c>
      <c r="AV112" s="502" t="s">
        <v>336</v>
      </c>
      <c r="AW112" s="502" t="s">
        <v>336</v>
      </c>
      <c r="AX112" s="502" t="s">
        <v>336</v>
      </c>
      <c r="AY112" s="501" t="s">
        <v>202</v>
      </c>
      <c r="AZ112" s="501" t="s">
        <v>202</v>
      </c>
      <c r="BA112" s="501" t="s">
        <v>202</v>
      </c>
      <c r="BB112" s="501" t="s">
        <v>3025</v>
      </c>
      <c r="BC112" s="501" t="s">
        <v>202</v>
      </c>
      <c r="BD112" s="504" t="s">
        <v>3025</v>
      </c>
    </row>
    <row r="113" spans="2:56" ht="27" customHeight="1">
      <c r="B113" s="500">
        <v>114</v>
      </c>
      <c r="C113" s="501">
        <v>0</v>
      </c>
      <c r="D113" s="501"/>
      <c r="E113" s="501" t="str">
        <f>+PPrioritarios[[#This Row],[Jerarquización multicriterio JIS 21 de abril]]</f>
        <v>Sin jerarquizar</v>
      </c>
      <c r="F113" s="501" t="s">
        <v>1315</v>
      </c>
      <c r="G113" s="501" t="s">
        <v>1480</v>
      </c>
      <c r="H113" s="501" t="s">
        <v>1481</v>
      </c>
      <c r="I113" s="501" t="s">
        <v>1365</v>
      </c>
      <c r="J113" s="501" t="e">
        <f>+VLOOKUP(PPrioritarios[[#This Row],[Nombre de proyecto]],'[14]Registros que subsisten 6,400'!F:F,1,0)</f>
        <v>#N/A</v>
      </c>
      <c r="K113" s="501" t="s">
        <v>736</v>
      </c>
      <c r="L113" s="501" t="s">
        <v>336</v>
      </c>
      <c r="M113" s="501" t="s">
        <v>224</v>
      </c>
      <c r="N113" s="501" t="s">
        <v>1807</v>
      </c>
      <c r="O113" s="501">
        <v>50</v>
      </c>
      <c r="P113" s="501" t="s">
        <v>336</v>
      </c>
      <c r="Q113" s="501" t="s">
        <v>136</v>
      </c>
      <c r="R113" s="501" t="s">
        <v>1479</v>
      </c>
      <c r="S113" s="501" t="s">
        <v>336</v>
      </c>
      <c r="T113" s="501" t="s">
        <v>336</v>
      </c>
      <c r="U113" s="501" t="s">
        <v>202</v>
      </c>
      <c r="V113" s="502" t="s">
        <v>762</v>
      </c>
      <c r="W113" s="502" t="s">
        <v>955</v>
      </c>
      <c r="X113" s="502" t="s">
        <v>3019</v>
      </c>
      <c r="Y113" s="501" t="s">
        <v>351</v>
      </c>
      <c r="Z113" s="502" t="s">
        <v>336</v>
      </c>
      <c r="AA113" s="502" t="s">
        <v>1381</v>
      </c>
      <c r="AB113" s="501" t="s">
        <v>191</v>
      </c>
      <c r="AC113" s="502" t="s">
        <v>204</v>
      </c>
      <c r="AD113" s="501">
        <v>0</v>
      </c>
      <c r="AE113" s="501">
        <v>0</v>
      </c>
      <c r="AF113" s="502" t="s">
        <v>1482</v>
      </c>
      <c r="AG113" s="502" t="s">
        <v>336</v>
      </c>
      <c r="AH113" s="501" t="s">
        <v>336</v>
      </c>
      <c r="AI113" s="501" t="s">
        <v>336</v>
      </c>
      <c r="AJ113" s="501" t="s">
        <v>202</v>
      </c>
      <c r="AK113" s="501" t="s">
        <v>202</v>
      </c>
      <c r="AL113" s="501" t="s">
        <v>202</v>
      </c>
      <c r="AM113" s="501" t="s">
        <v>336</v>
      </c>
      <c r="AN113" s="501" t="s">
        <v>336</v>
      </c>
      <c r="AO113" s="502" t="s">
        <v>336</v>
      </c>
      <c r="AP113" s="502" t="s">
        <v>336</v>
      </c>
      <c r="AQ113" s="502" t="s">
        <v>336</v>
      </c>
      <c r="AR113" s="502" t="s">
        <v>336</v>
      </c>
      <c r="AS113" s="502" t="s">
        <v>336</v>
      </c>
      <c r="AT113" s="502" t="s">
        <v>336</v>
      </c>
      <c r="AU113" s="503">
        <v>46905</v>
      </c>
      <c r="AV113" s="502" t="s">
        <v>336</v>
      </c>
      <c r="AW113" s="502" t="s">
        <v>336</v>
      </c>
      <c r="AX113" s="502" t="s">
        <v>336</v>
      </c>
      <c r="AY113" s="501" t="s">
        <v>202</v>
      </c>
      <c r="AZ113" s="501" t="s">
        <v>202</v>
      </c>
      <c r="BA113" s="501" t="s">
        <v>202</v>
      </c>
      <c r="BB113" s="501" t="s">
        <v>3025</v>
      </c>
      <c r="BC113" s="501" t="s">
        <v>202</v>
      </c>
      <c r="BD113" s="504" t="s">
        <v>3025</v>
      </c>
    </row>
    <row r="114" spans="2:56" ht="27" customHeight="1">
      <c r="B114" s="500">
        <v>115</v>
      </c>
      <c r="C114" s="501">
        <v>0</v>
      </c>
      <c r="D114" s="501"/>
      <c r="E114" s="501" t="str">
        <f>+PPrioritarios[[#This Row],[Jerarquización multicriterio JIS 21 de abril]]</f>
        <v>Sin jerarquizar</v>
      </c>
      <c r="F114" s="501" t="s">
        <v>1315</v>
      </c>
      <c r="G114" s="501" t="s">
        <v>1483</v>
      </c>
      <c r="H114" s="501" t="s">
        <v>1484</v>
      </c>
      <c r="I114" s="501" t="s">
        <v>1485</v>
      </c>
      <c r="J114" s="501" t="e">
        <f>+VLOOKUP(PPrioritarios[[#This Row],[Nombre de proyecto]],'[14]Registros que subsisten 6,400'!F:F,1,0)</f>
        <v>#N/A</v>
      </c>
      <c r="K114" s="501" t="s">
        <v>736</v>
      </c>
      <c r="L114" s="501" t="s">
        <v>336</v>
      </c>
      <c r="M114" s="501" t="s">
        <v>224</v>
      </c>
      <c r="N114" s="501" t="s">
        <v>1807</v>
      </c>
      <c r="O114" s="501">
        <v>110</v>
      </c>
      <c r="P114" s="501" t="s">
        <v>336</v>
      </c>
      <c r="Q114" s="501" t="s">
        <v>136</v>
      </c>
      <c r="R114" s="501" t="s">
        <v>1486</v>
      </c>
      <c r="S114" s="501" t="s">
        <v>336</v>
      </c>
      <c r="T114" s="501" t="s">
        <v>336</v>
      </c>
      <c r="U114" s="501" t="s">
        <v>202</v>
      </c>
      <c r="V114" s="502" t="s">
        <v>762</v>
      </c>
      <c r="W114" s="502" t="s">
        <v>955</v>
      </c>
      <c r="X114" s="502" t="s">
        <v>3019</v>
      </c>
      <c r="Y114" s="501" t="s">
        <v>1489</v>
      </c>
      <c r="Z114" s="502" t="s">
        <v>336</v>
      </c>
      <c r="AA114" s="502" t="s">
        <v>1487</v>
      </c>
      <c r="AB114" s="501" t="s">
        <v>191</v>
      </c>
      <c r="AC114" s="502" t="s">
        <v>158</v>
      </c>
      <c r="AD114" s="501">
        <v>0</v>
      </c>
      <c r="AE114" s="501">
        <v>0</v>
      </c>
      <c r="AF114" s="502" t="s">
        <v>1488</v>
      </c>
      <c r="AG114" s="502" t="s">
        <v>336</v>
      </c>
      <c r="AH114" s="501" t="s">
        <v>336</v>
      </c>
      <c r="AI114" s="501" t="s">
        <v>336</v>
      </c>
      <c r="AJ114" s="501" t="s">
        <v>202</v>
      </c>
      <c r="AK114" s="501" t="s">
        <v>202</v>
      </c>
      <c r="AL114" s="501" t="s">
        <v>202</v>
      </c>
      <c r="AM114" s="501" t="s">
        <v>336</v>
      </c>
      <c r="AN114" s="501" t="s">
        <v>336</v>
      </c>
      <c r="AO114" s="502" t="s">
        <v>336</v>
      </c>
      <c r="AP114" s="502" t="s">
        <v>336</v>
      </c>
      <c r="AQ114" s="502" t="s">
        <v>336</v>
      </c>
      <c r="AR114" s="502" t="s">
        <v>336</v>
      </c>
      <c r="AS114" s="502" t="s">
        <v>336</v>
      </c>
      <c r="AT114" s="502" t="s">
        <v>336</v>
      </c>
      <c r="AU114" s="503">
        <v>46934</v>
      </c>
      <c r="AV114" s="502" t="s">
        <v>336</v>
      </c>
      <c r="AW114" s="502" t="s">
        <v>336</v>
      </c>
      <c r="AX114" s="502" t="s">
        <v>336</v>
      </c>
      <c r="AY114" s="501" t="s">
        <v>202</v>
      </c>
      <c r="AZ114" s="501" t="s">
        <v>202</v>
      </c>
      <c r="BA114" s="501" t="s">
        <v>202</v>
      </c>
      <c r="BB114" s="501" t="s">
        <v>3025</v>
      </c>
      <c r="BC114" s="501" t="s">
        <v>202</v>
      </c>
      <c r="BD114" s="504" t="s">
        <v>3025</v>
      </c>
    </row>
    <row r="115" spans="2:56" ht="27" customHeight="1">
      <c r="B115" s="500">
        <v>116</v>
      </c>
      <c r="C115" s="501">
        <v>0</v>
      </c>
      <c r="D115" s="501"/>
      <c r="E115" s="501" t="str">
        <f>+PPrioritarios[[#This Row],[Jerarquización multicriterio JIS 21 de abril]]</f>
        <v>Sin jerarquizar</v>
      </c>
      <c r="F115" s="501" t="s">
        <v>1315</v>
      </c>
      <c r="G115" s="501" t="s">
        <v>1490</v>
      </c>
      <c r="H115" s="501" t="s">
        <v>1491</v>
      </c>
      <c r="I115" s="501" t="s">
        <v>1492</v>
      </c>
      <c r="J115" s="501" t="e">
        <f>+VLOOKUP(PPrioritarios[[#This Row],[Nombre de proyecto]],'[14]Registros que subsisten 6,400'!F:F,1,0)</f>
        <v>#N/A</v>
      </c>
      <c r="K115" s="501" t="s">
        <v>736</v>
      </c>
      <c r="L115" s="501" t="s">
        <v>336</v>
      </c>
      <c r="M115" s="501" t="s">
        <v>224</v>
      </c>
      <c r="N115" s="501" t="s">
        <v>1807</v>
      </c>
      <c r="O115" s="501">
        <v>200</v>
      </c>
      <c r="P115" s="501" t="s">
        <v>336</v>
      </c>
      <c r="Q115" s="501" t="s">
        <v>136</v>
      </c>
      <c r="R115" s="501" t="s">
        <v>1493</v>
      </c>
      <c r="S115" s="501" t="s">
        <v>336</v>
      </c>
      <c r="T115" s="501" t="s">
        <v>336</v>
      </c>
      <c r="U115" s="501" t="s">
        <v>202</v>
      </c>
      <c r="V115" s="502" t="s">
        <v>762</v>
      </c>
      <c r="W115" s="502" t="s">
        <v>955</v>
      </c>
      <c r="X115" s="502" t="s">
        <v>3019</v>
      </c>
      <c r="Y115" s="501" t="s">
        <v>1494</v>
      </c>
      <c r="Z115" s="502" t="s">
        <v>336</v>
      </c>
      <c r="AA115" s="502" t="s">
        <v>1381</v>
      </c>
      <c r="AB115" s="501" t="s">
        <v>191</v>
      </c>
      <c r="AC115" s="502" t="s">
        <v>204</v>
      </c>
      <c r="AD115" s="501">
        <v>0</v>
      </c>
      <c r="AE115" s="501">
        <v>0</v>
      </c>
      <c r="AF115" s="502" t="s">
        <v>783</v>
      </c>
      <c r="AG115" s="502" t="s">
        <v>336</v>
      </c>
      <c r="AH115" s="501" t="s">
        <v>336</v>
      </c>
      <c r="AI115" s="501" t="s">
        <v>336</v>
      </c>
      <c r="AJ115" s="501" t="s">
        <v>202</v>
      </c>
      <c r="AK115" s="501" t="s">
        <v>202</v>
      </c>
      <c r="AL115" s="501" t="s">
        <v>68</v>
      </c>
      <c r="AM115" s="501" t="s">
        <v>336</v>
      </c>
      <c r="AN115" s="501" t="s">
        <v>336</v>
      </c>
      <c r="AO115" s="502" t="s">
        <v>336</v>
      </c>
      <c r="AP115" s="502" t="s">
        <v>336</v>
      </c>
      <c r="AQ115" s="502" t="s">
        <v>336</v>
      </c>
      <c r="AR115" s="502" t="s">
        <v>336</v>
      </c>
      <c r="AS115" s="502" t="s">
        <v>336</v>
      </c>
      <c r="AT115" s="502" t="s">
        <v>336</v>
      </c>
      <c r="AU115" s="503">
        <v>47118</v>
      </c>
      <c r="AV115" s="502" t="s">
        <v>336</v>
      </c>
      <c r="AW115" s="502" t="s">
        <v>336</v>
      </c>
      <c r="AX115" s="502" t="s">
        <v>336</v>
      </c>
      <c r="AY115" s="501" t="s">
        <v>202</v>
      </c>
      <c r="AZ115" s="501" t="s">
        <v>202</v>
      </c>
      <c r="BA115" s="501" t="s">
        <v>202</v>
      </c>
      <c r="BB115" s="501" t="s">
        <v>3025</v>
      </c>
      <c r="BC115" s="501" t="s">
        <v>202</v>
      </c>
      <c r="BD115" s="504" t="s">
        <v>3025</v>
      </c>
    </row>
    <row r="116" spans="2:56" ht="27" customHeight="1">
      <c r="B116" s="500">
        <v>117</v>
      </c>
      <c r="C116" s="501">
        <v>0</v>
      </c>
      <c r="D116" s="501"/>
      <c r="E116" s="501" t="str">
        <f>+PPrioritarios[[#This Row],[Jerarquización multicriterio JIS 21 de abril]]</f>
        <v>Sin jerarquizar</v>
      </c>
      <c r="F116" s="501" t="s">
        <v>1315</v>
      </c>
      <c r="G116" s="501" t="s">
        <v>1495</v>
      </c>
      <c r="H116" s="501" t="s">
        <v>1496</v>
      </c>
      <c r="I116" s="501" t="s">
        <v>1365</v>
      </c>
      <c r="J116" s="501" t="e">
        <f>+VLOOKUP(PPrioritarios[[#This Row],[Nombre de proyecto]],'[14]Registros que subsisten 6,400'!F:F,1,0)</f>
        <v>#N/A</v>
      </c>
      <c r="K116" s="501" t="s">
        <v>736</v>
      </c>
      <c r="L116" s="501" t="s">
        <v>336</v>
      </c>
      <c r="M116" s="501" t="s">
        <v>224</v>
      </c>
      <c r="N116" s="501" t="s">
        <v>1807</v>
      </c>
      <c r="O116" s="501">
        <v>110</v>
      </c>
      <c r="P116" s="501" t="s">
        <v>336</v>
      </c>
      <c r="Q116" s="501" t="s">
        <v>136</v>
      </c>
      <c r="R116" s="501" t="s">
        <v>137</v>
      </c>
      <c r="S116" s="501" t="s">
        <v>336</v>
      </c>
      <c r="T116" s="501" t="s">
        <v>336</v>
      </c>
      <c r="U116" s="501" t="s">
        <v>202</v>
      </c>
      <c r="V116" s="502" t="s">
        <v>762</v>
      </c>
      <c r="W116" s="502" t="s">
        <v>955</v>
      </c>
      <c r="X116" s="502" t="s">
        <v>3019</v>
      </c>
      <c r="Y116" s="501" t="s">
        <v>351</v>
      </c>
      <c r="Z116" s="502" t="s">
        <v>336</v>
      </c>
      <c r="AA116" s="502" t="s">
        <v>1497</v>
      </c>
      <c r="AB116" s="501" t="s">
        <v>147</v>
      </c>
      <c r="AC116" s="502" t="s">
        <v>204</v>
      </c>
      <c r="AD116" s="501">
        <v>0</v>
      </c>
      <c r="AE116" s="501">
        <v>0</v>
      </c>
      <c r="AF116" s="502" t="s">
        <v>1425</v>
      </c>
      <c r="AG116" s="502" t="s">
        <v>336</v>
      </c>
      <c r="AH116" s="501" t="s">
        <v>336</v>
      </c>
      <c r="AI116" s="501" t="s">
        <v>336</v>
      </c>
      <c r="AJ116" s="501" t="s">
        <v>202</v>
      </c>
      <c r="AK116" s="501" t="s">
        <v>202</v>
      </c>
      <c r="AL116" s="501" t="s">
        <v>202</v>
      </c>
      <c r="AM116" s="501" t="s">
        <v>336</v>
      </c>
      <c r="AN116" s="501" t="s">
        <v>336</v>
      </c>
      <c r="AO116" s="502" t="s">
        <v>336</v>
      </c>
      <c r="AP116" s="502" t="s">
        <v>336</v>
      </c>
      <c r="AQ116" s="502" t="s">
        <v>336</v>
      </c>
      <c r="AR116" s="502" t="s">
        <v>336</v>
      </c>
      <c r="AS116" s="502" t="s">
        <v>336</v>
      </c>
      <c r="AT116" s="502" t="s">
        <v>336</v>
      </c>
      <c r="AU116" s="503">
        <v>47150</v>
      </c>
      <c r="AV116" s="502" t="s">
        <v>336</v>
      </c>
      <c r="AW116" s="502" t="s">
        <v>336</v>
      </c>
      <c r="AX116" s="502" t="s">
        <v>336</v>
      </c>
      <c r="AY116" s="501" t="s">
        <v>202</v>
      </c>
      <c r="AZ116" s="501" t="s">
        <v>202</v>
      </c>
      <c r="BA116" s="501" t="s">
        <v>202</v>
      </c>
      <c r="BB116" s="501" t="s">
        <v>3025</v>
      </c>
      <c r="BC116" s="501" t="s">
        <v>202</v>
      </c>
      <c r="BD116" s="504" t="s">
        <v>3025</v>
      </c>
    </row>
    <row r="117" spans="2:56" ht="27" customHeight="1">
      <c r="B117" s="500">
        <v>118</v>
      </c>
      <c r="C117" s="501">
        <v>0</v>
      </c>
      <c r="D117" s="501"/>
      <c r="E117" s="501" t="str">
        <f>+PPrioritarios[[#This Row],[Jerarquización multicriterio JIS 21 de abril]]</f>
        <v>Sin jerarquizar</v>
      </c>
      <c r="F117" s="501" t="s">
        <v>1315</v>
      </c>
      <c r="G117" s="501" t="s">
        <v>1498</v>
      </c>
      <c r="H117" s="501" t="s">
        <v>1499</v>
      </c>
      <c r="I117" s="501" t="s">
        <v>1500</v>
      </c>
      <c r="J117" s="501" t="e">
        <f>+VLOOKUP(PPrioritarios[[#This Row],[Nombre de proyecto]],'[14]Registros que subsisten 6,400'!F:F,1,0)</f>
        <v>#N/A</v>
      </c>
      <c r="K117" s="501" t="s">
        <v>736</v>
      </c>
      <c r="L117" s="501" t="s">
        <v>336</v>
      </c>
      <c r="M117" s="501" t="s">
        <v>224</v>
      </c>
      <c r="N117" s="501" t="s">
        <v>3018</v>
      </c>
      <c r="O117" s="501">
        <v>75</v>
      </c>
      <c r="P117" s="501" t="s">
        <v>336</v>
      </c>
      <c r="Q117" s="501" t="s">
        <v>136</v>
      </c>
      <c r="R117" s="501" t="s">
        <v>1460</v>
      </c>
      <c r="S117" s="501" t="s">
        <v>336</v>
      </c>
      <c r="T117" s="501" t="s">
        <v>336</v>
      </c>
      <c r="U117" s="501" t="s">
        <v>202</v>
      </c>
      <c r="V117" s="502" t="s">
        <v>762</v>
      </c>
      <c r="W117" s="502" t="s">
        <v>955</v>
      </c>
      <c r="X117" s="502" t="s">
        <v>3019</v>
      </c>
      <c r="Y117" s="501" t="s">
        <v>1502</v>
      </c>
      <c r="Z117" s="502" t="s">
        <v>336</v>
      </c>
      <c r="AA117" s="502" t="s">
        <v>1381</v>
      </c>
      <c r="AB117" s="501" t="s">
        <v>191</v>
      </c>
      <c r="AC117" s="502" t="s">
        <v>204</v>
      </c>
      <c r="AD117" s="501">
        <v>0</v>
      </c>
      <c r="AE117" s="501">
        <v>0</v>
      </c>
      <c r="AF117" s="502" t="s">
        <v>1501</v>
      </c>
      <c r="AG117" s="502" t="s">
        <v>336</v>
      </c>
      <c r="AH117" s="501" t="s">
        <v>336</v>
      </c>
      <c r="AI117" s="501" t="s">
        <v>336</v>
      </c>
      <c r="AJ117" s="501" t="s">
        <v>202</v>
      </c>
      <c r="AK117" s="501" t="s">
        <v>202</v>
      </c>
      <c r="AL117" s="501" t="s">
        <v>202</v>
      </c>
      <c r="AM117" s="501" t="s">
        <v>336</v>
      </c>
      <c r="AN117" s="501" t="s">
        <v>336</v>
      </c>
      <c r="AO117" s="502" t="s">
        <v>336</v>
      </c>
      <c r="AP117" s="502" t="s">
        <v>336</v>
      </c>
      <c r="AQ117" s="502" t="s">
        <v>336</v>
      </c>
      <c r="AR117" s="502" t="s">
        <v>336</v>
      </c>
      <c r="AS117" s="502" t="s">
        <v>336</v>
      </c>
      <c r="AT117" s="502" t="s">
        <v>336</v>
      </c>
      <c r="AU117" s="503">
        <v>47361</v>
      </c>
      <c r="AV117" s="502" t="s">
        <v>336</v>
      </c>
      <c r="AW117" s="502" t="s">
        <v>336</v>
      </c>
      <c r="AX117" s="502" t="s">
        <v>336</v>
      </c>
      <c r="AY117" s="501" t="s">
        <v>202</v>
      </c>
      <c r="AZ117" s="501" t="s">
        <v>202</v>
      </c>
      <c r="BA117" s="501" t="s">
        <v>202</v>
      </c>
      <c r="BB117" s="501" t="s">
        <v>3025</v>
      </c>
      <c r="BC117" s="501" t="s">
        <v>202</v>
      </c>
      <c r="BD117" s="504" t="s">
        <v>3025</v>
      </c>
    </row>
    <row r="118" spans="2:56" ht="27" customHeight="1">
      <c r="B118" s="500">
        <v>119</v>
      </c>
      <c r="C118" s="501">
        <v>0</v>
      </c>
      <c r="D118" s="501"/>
      <c r="E118" s="501" t="str">
        <f>+PPrioritarios[[#This Row],[Jerarquización multicriterio JIS 21 de abril]]</f>
        <v>Sin jerarquizar</v>
      </c>
      <c r="F118" s="501" t="s">
        <v>1315</v>
      </c>
      <c r="G118" s="501" t="s">
        <v>1503</v>
      </c>
      <c r="H118" s="501" t="s">
        <v>1504</v>
      </c>
      <c r="I118" s="501" t="s">
        <v>1243</v>
      </c>
      <c r="J118" s="501" t="e">
        <f>+VLOOKUP(PPrioritarios[[#This Row],[Nombre de proyecto]],'[14]Registros que subsisten 6,400'!F:F,1,0)</f>
        <v>#N/A</v>
      </c>
      <c r="K118" s="501" t="s">
        <v>736</v>
      </c>
      <c r="L118" s="501" t="s">
        <v>336</v>
      </c>
      <c r="M118" s="501" t="s">
        <v>224</v>
      </c>
      <c r="N118" s="501" t="s">
        <v>1807</v>
      </c>
      <c r="O118" s="501">
        <v>75</v>
      </c>
      <c r="P118" s="501" t="s">
        <v>336</v>
      </c>
      <c r="Q118" s="501" t="s">
        <v>136</v>
      </c>
      <c r="R118" s="501" t="s">
        <v>1505</v>
      </c>
      <c r="S118" s="501" t="s">
        <v>336</v>
      </c>
      <c r="T118" s="501" t="s">
        <v>336</v>
      </c>
      <c r="U118" s="501" t="s">
        <v>202</v>
      </c>
      <c r="V118" s="502" t="s">
        <v>762</v>
      </c>
      <c r="W118" s="502" t="s">
        <v>955</v>
      </c>
      <c r="X118" s="502" t="s">
        <v>3019</v>
      </c>
      <c r="Y118" s="501" t="s">
        <v>530</v>
      </c>
      <c r="Z118" s="502" t="s">
        <v>336</v>
      </c>
      <c r="AA118" s="502" t="s">
        <v>1381</v>
      </c>
      <c r="AB118" s="501" t="s">
        <v>191</v>
      </c>
      <c r="AC118" s="502" t="s">
        <v>204</v>
      </c>
      <c r="AD118" s="501">
        <v>0</v>
      </c>
      <c r="AE118" s="501">
        <v>0</v>
      </c>
      <c r="AF118" s="502" t="s">
        <v>1425</v>
      </c>
      <c r="AG118" s="502" t="s">
        <v>336</v>
      </c>
      <c r="AH118" s="501" t="s">
        <v>336</v>
      </c>
      <c r="AI118" s="501" t="s">
        <v>336</v>
      </c>
      <c r="AJ118" s="501" t="s">
        <v>202</v>
      </c>
      <c r="AK118" s="501" t="s">
        <v>202</v>
      </c>
      <c r="AL118" s="501" t="s">
        <v>202</v>
      </c>
      <c r="AM118" s="501" t="s">
        <v>336</v>
      </c>
      <c r="AN118" s="501" t="s">
        <v>336</v>
      </c>
      <c r="AO118" s="502" t="s">
        <v>336</v>
      </c>
      <c r="AP118" s="502" t="s">
        <v>336</v>
      </c>
      <c r="AQ118" s="502" t="s">
        <v>336</v>
      </c>
      <c r="AR118" s="502" t="s">
        <v>336</v>
      </c>
      <c r="AS118" s="502" t="s">
        <v>336</v>
      </c>
      <c r="AT118" s="502" t="s">
        <v>336</v>
      </c>
      <c r="AU118" s="503">
        <v>47725</v>
      </c>
      <c r="AV118" s="502" t="s">
        <v>336</v>
      </c>
      <c r="AW118" s="502" t="s">
        <v>336</v>
      </c>
      <c r="AX118" s="502" t="s">
        <v>336</v>
      </c>
      <c r="AY118" s="501" t="s">
        <v>202</v>
      </c>
      <c r="AZ118" s="501" t="s">
        <v>202</v>
      </c>
      <c r="BA118" s="501" t="s">
        <v>202</v>
      </c>
      <c r="BB118" s="501" t="s">
        <v>3025</v>
      </c>
      <c r="BC118" s="501" t="s">
        <v>202</v>
      </c>
      <c r="BD118" s="504" t="s">
        <v>3025</v>
      </c>
    </row>
    <row r="119" spans="2:56" ht="27" customHeight="1">
      <c r="B119" s="500">
        <v>120</v>
      </c>
      <c r="C119" s="501">
        <v>0</v>
      </c>
      <c r="D119" s="501"/>
      <c r="E119" s="501" t="str">
        <f>+PPrioritarios[[#This Row],[Jerarquización multicriterio JIS 21 de abril]]</f>
        <v>Sin jerarquizar</v>
      </c>
      <c r="F119" s="501" t="s">
        <v>1315</v>
      </c>
      <c r="G119" s="501" t="s">
        <v>1506</v>
      </c>
      <c r="H119" s="501" t="s">
        <v>1507</v>
      </c>
      <c r="I119" s="501" t="s">
        <v>1243</v>
      </c>
      <c r="J119" s="501" t="e">
        <f>+VLOOKUP(PPrioritarios[[#This Row],[Nombre de proyecto]],'[14]Registros que subsisten 6,400'!F:F,1,0)</f>
        <v>#N/A</v>
      </c>
      <c r="K119" s="501" t="s">
        <v>736</v>
      </c>
      <c r="L119" s="501" t="s">
        <v>336</v>
      </c>
      <c r="M119" s="501" t="s">
        <v>224</v>
      </c>
      <c r="N119" s="501" t="s">
        <v>1807</v>
      </c>
      <c r="O119" s="501">
        <v>46</v>
      </c>
      <c r="P119" s="501" t="s">
        <v>336</v>
      </c>
      <c r="Q119" s="501" t="s">
        <v>136</v>
      </c>
      <c r="R119" s="501" t="s">
        <v>180</v>
      </c>
      <c r="S119" s="501" t="s">
        <v>336</v>
      </c>
      <c r="T119" s="501" t="s">
        <v>336</v>
      </c>
      <c r="U119" s="501" t="s">
        <v>202</v>
      </c>
      <c r="V119" s="502" t="s">
        <v>762</v>
      </c>
      <c r="W119" s="502" t="s">
        <v>955</v>
      </c>
      <c r="X119" s="502" t="s">
        <v>3019</v>
      </c>
      <c r="Y119" s="501" t="s">
        <v>530</v>
      </c>
      <c r="Z119" s="502" t="s">
        <v>336</v>
      </c>
      <c r="AA119" s="502" t="s">
        <v>1381</v>
      </c>
      <c r="AB119" s="501" t="s">
        <v>191</v>
      </c>
      <c r="AC119" s="502" t="s">
        <v>204</v>
      </c>
      <c r="AD119" s="501">
        <v>0</v>
      </c>
      <c r="AE119" s="501">
        <v>0</v>
      </c>
      <c r="AF119" s="502" t="s">
        <v>1455</v>
      </c>
      <c r="AG119" s="502" t="s">
        <v>336</v>
      </c>
      <c r="AH119" s="501" t="s">
        <v>336</v>
      </c>
      <c r="AI119" s="501" t="s">
        <v>336</v>
      </c>
      <c r="AJ119" s="501" t="s">
        <v>202</v>
      </c>
      <c r="AK119" s="501" t="s">
        <v>202</v>
      </c>
      <c r="AL119" s="501" t="s">
        <v>202</v>
      </c>
      <c r="AM119" s="501" t="s">
        <v>336</v>
      </c>
      <c r="AN119" s="501" t="s">
        <v>336</v>
      </c>
      <c r="AO119" s="502" t="s">
        <v>336</v>
      </c>
      <c r="AP119" s="502" t="s">
        <v>336</v>
      </c>
      <c r="AQ119" s="502" t="s">
        <v>336</v>
      </c>
      <c r="AR119" s="502" t="s">
        <v>336</v>
      </c>
      <c r="AS119" s="502" t="s">
        <v>336</v>
      </c>
      <c r="AT119" s="502" t="s">
        <v>336</v>
      </c>
      <c r="AU119" s="503">
        <v>47725</v>
      </c>
      <c r="AV119" s="502" t="s">
        <v>336</v>
      </c>
      <c r="AW119" s="502" t="s">
        <v>336</v>
      </c>
      <c r="AX119" s="502" t="s">
        <v>336</v>
      </c>
      <c r="AY119" s="501" t="s">
        <v>202</v>
      </c>
      <c r="AZ119" s="501" t="s">
        <v>202</v>
      </c>
      <c r="BA119" s="501" t="s">
        <v>202</v>
      </c>
      <c r="BB119" s="501" t="s">
        <v>3025</v>
      </c>
      <c r="BC119" s="501" t="s">
        <v>202</v>
      </c>
      <c r="BD119" s="504" t="s">
        <v>3025</v>
      </c>
    </row>
    <row r="120" spans="2:56" ht="27" customHeight="1">
      <c r="B120" s="500">
        <v>121</v>
      </c>
      <c r="C120" s="501">
        <v>0</v>
      </c>
      <c r="D120" s="501"/>
      <c r="E120" s="501" t="str">
        <f>+PPrioritarios[[#This Row],[Jerarquización multicriterio JIS 21 de abril]]</f>
        <v>Sin jerarquizar</v>
      </c>
      <c r="F120" s="501" t="s">
        <v>1315</v>
      </c>
      <c r="G120" s="501" t="s">
        <v>1508</v>
      </c>
      <c r="H120" s="501" t="s">
        <v>1509</v>
      </c>
      <c r="I120" s="501" t="s">
        <v>1510</v>
      </c>
      <c r="J120" s="501" t="e">
        <f>+VLOOKUP(PPrioritarios[[#This Row],[Nombre de proyecto]],'[14]Registros que subsisten 6,400'!F:F,1,0)</f>
        <v>#N/A</v>
      </c>
      <c r="K120" s="501" t="s">
        <v>745</v>
      </c>
      <c r="L120" s="501" t="s">
        <v>336</v>
      </c>
      <c r="M120" s="501" t="s">
        <v>224</v>
      </c>
      <c r="N120" s="501" t="s">
        <v>1807</v>
      </c>
      <c r="O120" s="501">
        <v>150</v>
      </c>
      <c r="P120" s="501">
        <v>115</v>
      </c>
      <c r="Q120" s="501" t="s">
        <v>488</v>
      </c>
      <c r="R120" s="501" t="s">
        <v>1511</v>
      </c>
      <c r="S120" s="501" t="s">
        <v>1512</v>
      </c>
      <c r="T120" s="501" t="s">
        <v>336</v>
      </c>
      <c r="U120" s="501" t="s">
        <v>202</v>
      </c>
      <c r="V120" s="502" t="s">
        <v>762</v>
      </c>
      <c r="W120" s="502" t="s">
        <v>955</v>
      </c>
      <c r="X120" s="502" t="s">
        <v>3019</v>
      </c>
      <c r="Y120" s="501" t="s">
        <v>1515</v>
      </c>
      <c r="Z120" s="502" t="s">
        <v>336</v>
      </c>
      <c r="AA120" s="502" t="s">
        <v>3063</v>
      </c>
      <c r="AB120" s="501" t="s">
        <v>81</v>
      </c>
      <c r="AC120" s="502" t="s">
        <v>204</v>
      </c>
      <c r="AD120" s="501">
        <v>0</v>
      </c>
      <c r="AE120" s="501">
        <v>0</v>
      </c>
      <c r="AF120" s="502" t="s">
        <v>85</v>
      </c>
      <c r="AG120" s="502" t="s">
        <v>1514</v>
      </c>
      <c r="AH120" s="501" t="s">
        <v>68</v>
      </c>
      <c r="AI120" s="501" t="s">
        <v>336</v>
      </c>
      <c r="AJ120" s="501" t="s">
        <v>202</v>
      </c>
      <c r="AK120" s="501" t="s">
        <v>202</v>
      </c>
      <c r="AL120" s="501" t="s">
        <v>202</v>
      </c>
      <c r="AM120" s="501" t="s">
        <v>336</v>
      </c>
      <c r="AN120" s="501" t="s">
        <v>336</v>
      </c>
      <c r="AO120" s="502" t="s">
        <v>336</v>
      </c>
      <c r="AP120" s="502" t="s">
        <v>336</v>
      </c>
      <c r="AQ120" s="502" t="s">
        <v>900</v>
      </c>
      <c r="AR120" s="502" t="s">
        <v>336</v>
      </c>
      <c r="AS120" s="502" t="s">
        <v>1241</v>
      </c>
      <c r="AT120" s="502" t="s">
        <v>202</v>
      </c>
      <c r="AU120" s="503">
        <v>46934</v>
      </c>
      <c r="AV120" s="502" t="s">
        <v>336</v>
      </c>
      <c r="AW120" s="502" t="s">
        <v>336</v>
      </c>
      <c r="AX120" s="502" t="s">
        <v>336</v>
      </c>
      <c r="AY120" s="501" t="s">
        <v>202</v>
      </c>
      <c r="AZ120" s="501" t="s">
        <v>202</v>
      </c>
      <c r="BA120" s="501" t="s">
        <v>202</v>
      </c>
      <c r="BB120" s="501" t="s">
        <v>3025</v>
      </c>
      <c r="BC120" s="501" t="s">
        <v>202</v>
      </c>
      <c r="BD120" s="504" t="s">
        <v>3025</v>
      </c>
    </row>
    <row r="121" spans="2:56" ht="27" customHeight="1">
      <c r="B121" s="500">
        <v>122</v>
      </c>
      <c r="C121" s="501">
        <v>0</v>
      </c>
      <c r="D121" s="501"/>
      <c r="E121" s="501" t="str">
        <f>+PPrioritarios[[#This Row],[Jerarquización multicriterio JIS 21 de abril]]</f>
        <v>Sin jerarquizar</v>
      </c>
      <c r="F121" s="501" t="s">
        <v>1315</v>
      </c>
      <c r="G121" s="501" t="s">
        <v>1516</v>
      </c>
      <c r="H121" s="501" t="s">
        <v>1517</v>
      </c>
      <c r="I121" s="501" t="s">
        <v>904</v>
      </c>
      <c r="J121" s="501" t="e">
        <f>+VLOOKUP(PPrioritarios[[#This Row],[Nombre de proyecto]],'[14]Registros que subsisten 6,400'!F:F,1,0)</f>
        <v>#N/A</v>
      </c>
      <c r="K121" s="501" t="s">
        <v>745</v>
      </c>
      <c r="L121" s="501" t="s">
        <v>336</v>
      </c>
      <c r="M121" s="501" t="s">
        <v>224</v>
      </c>
      <c r="N121" s="501" t="s">
        <v>3018</v>
      </c>
      <c r="O121" s="501">
        <v>120</v>
      </c>
      <c r="P121" s="501">
        <v>115</v>
      </c>
      <c r="Q121" s="501" t="s">
        <v>488</v>
      </c>
      <c r="R121" s="501" t="s">
        <v>488</v>
      </c>
      <c r="S121" s="501" t="s">
        <v>1518</v>
      </c>
      <c r="T121" s="501" t="s">
        <v>336</v>
      </c>
      <c r="U121" s="501" t="s">
        <v>202</v>
      </c>
      <c r="V121" s="502" t="s">
        <v>762</v>
      </c>
      <c r="W121" s="502" t="s">
        <v>955</v>
      </c>
      <c r="X121" s="502" t="s">
        <v>3019</v>
      </c>
      <c r="Y121" s="501" t="s">
        <v>283</v>
      </c>
      <c r="Z121" s="502" t="s">
        <v>336</v>
      </c>
      <c r="AA121" s="502" t="s">
        <v>3063</v>
      </c>
      <c r="AB121" s="501" t="s">
        <v>81</v>
      </c>
      <c r="AC121" s="502" t="s">
        <v>204</v>
      </c>
      <c r="AD121" s="501">
        <v>0</v>
      </c>
      <c r="AE121" s="501">
        <v>0</v>
      </c>
      <c r="AF121" s="502" t="s">
        <v>85</v>
      </c>
      <c r="AG121" s="502" t="s">
        <v>1514</v>
      </c>
      <c r="AH121" s="501" t="s">
        <v>68</v>
      </c>
      <c r="AI121" s="501" t="s">
        <v>336</v>
      </c>
      <c r="AJ121" s="501" t="s">
        <v>202</v>
      </c>
      <c r="AK121" s="501" t="s">
        <v>202</v>
      </c>
      <c r="AL121" s="501" t="s">
        <v>202</v>
      </c>
      <c r="AM121" s="501" t="s">
        <v>336</v>
      </c>
      <c r="AN121" s="501" t="s">
        <v>336</v>
      </c>
      <c r="AO121" s="502" t="s">
        <v>336</v>
      </c>
      <c r="AP121" s="502" t="s">
        <v>336</v>
      </c>
      <c r="AQ121" s="502" t="s">
        <v>900</v>
      </c>
      <c r="AR121" s="502" t="s">
        <v>336</v>
      </c>
      <c r="AS121" s="502" t="s">
        <v>1241</v>
      </c>
      <c r="AT121" s="502" t="s">
        <v>202</v>
      </c>
      <c r="AU121" s="503">
        <v>46568</v>
      </c>
      <c r="AV121" s="502" t="s">
        <v>336</v>
      </c>
      <c r="AW121" s="502" t="s">
        <v>336</v>
      </c>
      <c r="AX121" s="502" t="s">
        <v>336</v>
      </c>
      <c r="AY121" s="501" t="s">
        <v>202</v>
      </c>
      <c r="AZ121" s="501" t="s">
        <v>202</v>
      </c>
      <c r="BA121" s="501" t="s">
        <v>202</v>
      </c>
      <c r="BB121" s="501" t="s">
        <v>3025</v>
      </c>
      <c r="BC121" s="501" t="s">
        <v>202</v>
      </c>
      <c r="BD121" s="504" t="s">
        <v>3025</v>
      </c>
    </row>
    <row r="122" spans="2:56" ht="27" customHeight="1">
      <c r="B122" s="500">
        <v>123</v>
      </c>
      <c r="C122" s="501">
        <v>0</v>
      </c>
      <c r="D122" s="501"/>
      <c r="E122" s="501" t="str">
        <f>+PPrioritarios[[#This Row],[Jerarquización multicriterio JIS 21 de abril]]</f>
        <v>Sin jerarquizar</v>
      </c>
      <c r="F122" s="501" t="s">
        <v>1315</v>
      </c>
      <c r="G122" s="501" t="s">
        <v>1519</v>
      </c>
      <c r="H122" s="501" t="s">
        <v>1520</v>
      </c>
      <c r="I122" s="501" t="s">
        <v>1521</v>
      </c>
      <c r="J122" s="501" t="e">
        <f>+VLOOKUP(PPrioritarios[[#This Row],[Nombre de proyecto]],'[14]Registros que subsisten 6,400'!F:F,1,0)</f>
        <v>#N/A</v>
      </c>
      <c r="K122" s="501" t="s">
        <v>745</v>
      </c>
      <c r="L122" s="501" t="s">
        <v>336</v>
      </c>
      <c r="M122" s="501" t="s">
        <v>224</v>
      </c>
      <c r="N122" s="501" t="s">
        <v>1807</v>
      </c>
      <c r="O122" s="501">
        <v>100</v>
      </c>
      <c r="P122" s="501">
        <v>115</v>
      </c>
      <c r="Q122" s="501" t="s">
        <v>488</v>
      </c>
      <c r="R122" s="501" t="s">
        <v>1511</v>
      </c>
      <c r="S122" s="501" t="s">
        <v>1522</v>
      </c>
      <c r="T122" s="501" t="s">
        <v>336</v>
      </c>
      <c r="U122" s="501" t="s">
        <v>202</v>
      </c>
      <c r="V122" s="502" t="s">
        <v>762</v>
      </c>
      <c r="W122" s="502" t="s">
        <v>955</v>
      </c>
      <c r="X122" s="502" t="s">
        <v>3019</v>
      </c>
      <c r="Y122" s="501" t="s">
        <v>310</v>
      </c>
      <c r="Z122" s="502" t="s">
        <v>336</v>
      </c>
      <c r="AA122" s="502" t="s">
        <v>1523</v>
      </c>
      <c r="AB122" s="501" t="s">
        <v>81</v>
      </c>
      <c r="AC122" s="502" t="s">
        <v>158</v>
      </c>
      <c r="AD122" s="501">
        <v>0</v>
      </c>
      <c r="AE122" s="501">
        <v>0</v>
      </c>
      <c r="AF122" s="502" t="s">
        <v>85</v>
      </c>
      <c r="AG122" s="502" t="s">
        <v>1524</v>
      </c>
      <c r="AH122" s="501" t="s">
        <v>68</v>
      </c>
      <c r="AI122" s="501" t="s">
        <v>336</v>
      </c>
      <c r="AJ122" s="501" t="s">
        <v>202</v>
      </c>
      <c r="AK122" s="501" t="s">
        <v>202</v>
      </c>
      <c r="AL122" s="501" t="s">
        <v>202</v>
      </c>
      <c r="AM122" s="501" t="s">
        <v>336</v>
      </c>
      <c r="AN122" s="501" t="s">
        <v>336</v>
      </c>
      <c r="AO122" s="502" t="s">
        <v>336</v>
      </c>
      <c r="AP122" s="502" t="s">
        <v>336</v>
      </c>
      <c r="AQ122" s="502" t="s">
        <v>900</v>
      </c>
      <c r="AR122" s="502" t="s">
        <v>336</v>
      </c>
      <c r="AS122" s="502" t="s">
        <v>1241</v>
      </c>
      <c r="AT122" s="502" t="s">
        <v>202</v>
      </c>
      <c r="AU122" s="503">
        <v>47299</v>
      </c>
      <c r="AV122" s="502" t="s">
        <v>336</v>
      </c>
      <c r="AW122" s="502" t="s">
        <v>336</v>
      </c>
      <c r="AX122" s="502" t="s">
        <v>336</v>
      </c>
      <c r="AY122" s="501" t="s">
        <v>202</v>
      </c>
      <c r="AZ122" s="501" t="s">
        <v>202</v>
      </c>
      <c r="BA122" s="501" t="s">
        <v>202</v>
      </c>
      <c r="BB122" s="501" t="s">
        <v>3025</v>
      </c>
      <c r="BC122" s="501" t="s">
        <v>202</v>
      </c>
      <c r="BD122" s="504" t="s">
        <v>3025</v>
      </c>
    </row>
    <row r="123" spans="2:56" ht="27" customHeight="1">
      <c r="B123" s="500">
        <v>124</v>
      </c>
      <c r="C123" s="501">
        <v>0</v>
      </c>
      <c r="D123" s="501"/>
      <c r="E123" s="501" t="str">
        <f>+PPrioritarios[[#This Row],[Jerarquización multicriterio JIS 21 de abril]]</f>
        <v>Sin jerarquizar</v>
      </c>
      <c r="F123" s="501" t="s">
        <v>1315</v>
      </c>
      <c r="G123" s="501" t="s">
        <v>1525</v>
      </c>
      <c r="H123" s="501" t="s">
        <v>1526</v>
      </c>
      <c r="I123" s="501" t="s">
        <v>1527</v>
      </c>
      <c r="J123" s="501" t="e">
        <f>+VLOOKUP(PPrioritarios[[#This Row],[Nombre de proyecto]],'[14]Registros que subsisten 6,400'!F:F,1,0)</f>
        <v>#N/A</v>
      </c>
      <c r="K123" s="501" t="s">
        <v>745</v>
      </c>
      <c r="L123" s="501" t="s">
        <v>336</v>
      </c>
      <c r="M123" s="501" t="s">
        <v>224</v>
      </c>
      <c r="N123" s="501" t="s">
        <v>3016</v>
      </c>
      <c r="O123" s="501">
        <v>100</v>
      </c>
      <c r="P123" s="501">
        <v>230</v>
      </c>
      <c r="Q123" s="501" t="s">
        <v>488</v>
      </c>
      <c r="R123" s="501" t="s">
        <v>488</v>
      </c>
      <c r="S123" s="501" t="s">
        <v>1528</v>
      </c>
      <c r="T123" s="501" t="s">
        <v>336</v>
      </c>
      <c r="U123" s="501" t="s">
        <v>68</v>
      </c>
      <c r="V123" s="502" t="s">
        <v>1529</v>
      </c>
      <c r="W123" s="502" t="s">
        <v>728</v>
      </c>
      <c r="X123" s="502" t="s">
        <v>3064</v>
      </c>
      <c r="Y123" s="501" t="s">
        <v>1536</v>
      </c>
      <c r="Z123" s="502" t="s">
        <v>1535</v>
      </c>
      <c r="AA123" s="502" t="s">
        <v>1530</v>
      </c>
      <c r="AB123" s="501" t="s">
        <v>81</v>
      </c>
      <c r="AC123" s="502" t="s">
        <v>158</v>
      </c>
      <c r="AD123" s="501">
        <v>2842517</v>
      </c>
      <c r="AE123" s="501">
        <v>106.97</v>
      </c>
      <c r="AF123" s="502" t="s">
        <v>1533</v>
      </c>
      <c r="AG123" s="502" t="s">
        <v>1534</v>
      </c>
      <c r="AH123" s="501" t="s">
        <v>68</v>
      </c>
      <c r="AI123" s="501" t="s">
        <v>336</v>
      </c>
      <c r="AJ123" s="501" t="s">
        <v>202</v>
      </c>
      <c r="AK123" s="501" t="s">
        <v>202</v>
      </c>
      <c r="AL123" s="501" t="s">
        <v>68</v>
      </c>
      <c r="AM123" s="501" t="s">
        <v>336</v>
      </c>
      <c r="AN123" s="501" t="s">
        <v>336</v>
      </c>
      <c r="AO123" s="502" t="s">
        <v>336</v>
      </c>
      <c r="AP123" s="502" t="s">
        <v>336</v>
      </c>
      <c r="AQ123" s="502" t="s">
        <v>900</v>
      </c>
      <c r="AR123" s="502" t="s">
        <v>336</v>
      </c>
      <c r="AS123" s="502" t="s">
        <v>1241</v>
      </c>
      <c r="AT123" s="502" t="s">
        <v>202</v>
      </c>
      <c r="AU123" s="503">
        <v>44621</v>
      </c>
      <c r="AV123" s="502" t="s">
        <v>336</v>
      </c>
      <c r="AW123" s="502" t="s">
        <v>336</v>
      </c>
      <c r="AX123" s="502" t="s">
        <v>735</v>
      </c>
      <c r="AY123" s="501" t="s">
        <v>202</v>
      </c>
      <c r="AZ123" s="501" t="s">
        <v>202</v>
      </c>
      <c r="BA123" s="501" t="s">
        <v>202</v>
      </c>
      <c r="BB123" s="501" t="s">
        <v>3025</v>
      </c>
      <c r="BC123" s="501" t="s">
        <v>202</v>
      </c>
      <c r="BD123" s="504" t="s">
        <v>3025</v>
      </c>
    </row>
    <row r="124" spans="2:56" ht="27" customHeight="1">
      <c r="B124" s="500">
        <v>125</v>
      </c>
      <c r="C124" s="501">
        <v>0</v>
      </c>
      <c r="D124" s="501"/>
      <c r="E124" s="501" t="str">
        <f>+PPrioritarios[[#This Row],[Jerarquización multicriterio JIS 21 de abril]]</f>
        <v>Sin jerarquizar</v>
      </c>
      <c r="F124" s="501" t="s">
        <v>1315</v>
      </c>
      <c r="G124" s="501" t="s">
        <v>1537</v>
      </c>
      <c r="H124" s="501" t="s">
        <v>1509</v>
      </c>
      <c r="I124" s="501" t="s">
        <v>1510</v>
      </c>
      <c r="J124" s="501" t="e">
        <f>+VLOOKUP(PPrioritarios[[#This Row],[Nombre de proyecto]],'[14]Registros que subsisten 6,400'!F:F,1,0)</f>
        <v>#N/A</v>
      </c>
      <c r="K124" s="501" t="s">
        <v>745</v>
      </c>
      <c r="L124" s="501" t="s">
        <v>336</v>
      </c>
      <c r="M124" s="501" t="s">
        <v>224</v>
      </c>
      <c r="N124" s="501" t="s">
        <v>3018</v>
      </c>
      <c r="O124" s="501">
        <v>300</v>
      </c>
      <c r="P124" s="501">
        <v>230</v>
      </c>
      <c r="Q124" s="501" t="s">
        <v>488</v>
      </c>
      <c r="R124" s="501" t="s">
        <v>1511</v>
      </c>
      <c r="S124" s="501" t="s">
        <v>1538</v>
      </c>
      <c r="T124" s="501" t="s">
        <v>336</v>
      </c>
      <c r="U124" s="501" t="s">
        <v>202</v>
      </c>
      <c r="V124" s="502" t="s">
        <v>762</v>
      </c>
      <c r="W124" s="502" t="s">
        <v>955</v>
      </c>
      <c r="X124" s="502" t="s">
        <v>3019</v>
      </c>
      <c r="Y124" s="501" t="s">
        <v>1515</v>
      </c>
      <c r="Z124" s="502" t="s">
        <v>336</v>
      </c>
      <c r="AA124" s="502" t="s">
        <v>1652</v>
      </c>
      <c r="AB124" s="501" t="s">
        <v>81</v>
      </c>
      <c r="AC124" s="502" t="s">
        <v>204</v>
      </c>
      <c r="AD124" s="501">
        <v>0</v>
      </c>
      <c r="AE124" s="501">
        <v>0</v>
      </c>
      <c r="AF124" s="502" t="s">
        <v>85</v>
      </c>
      <c r="AG124" s="502" t="s">
        <v>1534</v>
      </c>
      <c r="AH124" s="501" t="s">
        <v>68</v>
      </c>
      <c r="AI124" s="501" t="s">
        <v>336</v>
      </c>
      <c r="AJ124" s="501" t="s">
        <v>202</v>
      </c>
      <c r="AK124" s="501" t="s">
        <v>202</v>
      </c>
      <c r="AL124" s="501" t="s">
        <v>202</v>
      </c>
      <c r="AM124" s="501" t="s">
        <v>336</v>
      </c>
      <c r="AN124" s="501" t="s">
        <v>336</v>
      </c>
      <c r="AO124" s="502" t="s">
        <v>336</v>
      </c>
      <c r="AP124" s="502" t="s">
        <v>336</v>
      </c>
      <c r="AQ124" s="502" t="s">
        <v>900</v>
      </c>
      <c r="AR124" s="502" t="s">
        <v>336</v>
      </c>
      <c r="AS124" s="502" t="s">
        <v>1241</v>
      </c>
      <c r="AT124" s="502" t="s">
        <v>202</v>
      </c>
      <c r="AU124" s="503">
        <v>46934</v>
      </c>
      <c r="AV124" s="502" t="s">
        <v>336</v>
      </c>
      <c r="AW124" s="502" t="s">
        <v>336</v>
      </c>
      <c r="AX124" s="502" t="s">
        <v>336</v>
      </c>
      <c r="AY124" s="501" t="s">
        <v>202</v>
      </c>
      <c r="AZ124" s="501" t="s">
        <v>202</v>
      </c>
      <c r="BA124" s="501" t="s">
        <v>202</v>
      </c>
      <c r="BB124" s="501" t="s">
        <v>3025</v>
      </c>
      <c r="BC124" s="501" t="s">
        <v>202</v>
      </c>
      <c r="BD124" s="504" t="s">
        <v>3025</v>
      </c>
    </row>
    <row r="125" spans="2:56" ht="27" customHeight="1">
      <c r="B125" s="500">
        <v>126</v>
      </c>
      <c r="C125" s="501">
        <v>0</v>
      </c>
      <c r="D125" s="501"/>
      <c r="E125" s="501" t="str">
        <f>+PPrioritarios[[#This Row],[Jerarquización multicriterio JIS 21 de abril]]</f>
        <v>Sin jerarquizar</v>
      </c>
      <c r="F125" s="501" t="s">
        <v>1315</v>
      </c>
      <c r="G125" s="501" t="s">
        <v>1539</v>
      </c>
      <c r="H125" s="501" t="s">
        <v>1540</v>
      </c>
      <c r="I125" s="501" t="s">
        <v>1541</v>
      </c>
      <c r="J125" s="501" t="e">
        <f>+VLOOKUP(PPrioritarios[[#This Row],[Nombre de proyecto]],'[14]Registros que subsisten 6,400'!F:F,1,0)</f>
        <v>#N/A</v>
      </c>
      <c r="K125" s="501" t="s">
        <v>1012</v>
      </c>
      <c r="L125" s="501" t="s">
        <v>1542</v>
      </c>
      <c r="M125" s="501" t="s">
        <v>224</v>
      </c>
      <c r="N125" s="501" t="s">
        <v>1027</v>
      </c>
      <c r="O125" s="501">
        <v>87</v>
      </c>
      <c r="P125" s="501">
        <v>230</v>
      </c>
      <c r="Q125" s="501" t="s">
        <v>306</v>
      </c>
      <c r="R125" s="501" t="s">
        <v>66</v>
      </c>
      <c r="S125" s="501" t="s">
        <v>1543</v>
      </c>
      <c r="T125" s="501" t="s">
        <v>336</v>
      </c>
      <c r="U125" s="501" t="s">
        <v>68</v>
      </c>
      <c r="V125" s="502" t="s">
        <v>1544</v>
      </c>
      <c r="W125" s="502" t="s">
        <v>740</v>
      </c>
      <c r="X125" s="502" t="s">
        <v>3065</v>
      </c>
      <c r="Y125" s="501" t="s">
        <v>1550</v>
      </c>
      <c r="Z125" s="502" t="s">
        <v>945</v>
      </c>
      <c r="AA125" s="502" t="s">
        <v>1545</v>
      </c>
      <c r="AB125" s="501" t="s">
        <v>81</v>
      </c>
      <c r="AC125" s="502" t="s">
        <v>71</v>
      </c>
      <c r="AD125" s="501" t="s">
        <v>1546</v>
      </c>
      <c r="AE125" s="501">
        <v>104.48</v>
      </c>
      <c r="AF125" s="502" t="s">
        <v>1547</v>
      </c>
      <c r="AG125" s="502" t="s">
        <v>1548</v>
      </c>
      <c r="AH125" s="501" t="s">
        <v>68</v>
      </c>
      <c r="AI125" s="501" t="s">
        <v>182</v>
      </c>
      <c r="AJ125" s="501" t="s">
        <v>202</v>
      </c>
      <c r="AK125" s="501" t="s">
        <v>202</v>
      </c>
      <c r="AL125" s="501" t="s">
        <v>202</v>
      </c>
      <c r="AM125" s="501" t="s">
        <v>202</v>
      </c>
      <c r="AN125" s="501" t="s">
        <v>336</v>
      </c>
      <c r="AO125" s="502" t="s">
        <v>1031</v>
      </c>
      <c r="AP125" s="502" t="s">
        <v>336</v>
      </c>
      <c r="AQ125" s="502">
        <v>0</v>
      </c>
      <c r="AR125" s="502">
        <v>0</v>
      </c>
      <c r="AS125" s="502" t="s">
        <v>202</v>
      </c>
      <c r="AT125" s="502" t="s">
        <v>202</v>
      </c>
      <c r="AU125" s="503">
        <v>45834</v>
      </c>
      <c r="AV125" s="502" t="s">
        <v>336</v>
      </c>
      <c r="AW125" s="502" t="s">
        <v>336</v>
      </c>
      <c r="AX125" s="502" t="s">
        <v>1549</v>
      </c>
      <c r="AY125" s="501" t="s">
        <v>202</v>
      </c>
      <c r="AZ125" s="501" t="s">
        <v>202</v>
      </c>
      <c r="BA125" s="501" t="s">
        <v>202</v>
      </c>
      <c r="BB125" s="501" t="s">
        <v>3025</v>
      </c>
      <c r="BC125" s="501" t="s">
        <v>202</v>
      </c>
      <c r="BD125" s="504" t="s">
        <v>3025</v>
      </c>
    </row>
    <row r="126" spans="2:56" ht="27" customHeight="1">
      <c r="B126" s="500">
        <v>127</v>
      </c>
      <c r="C126" s="501">
        <v>0</v>
      </c>
      <c r="D126" s="501"/>
      <c r="E126" s="501" t="str">
        <f>+PPrioritarios[[#This Row],[Jerarquización multicriterio JIS 21 de abril]]</f>
        <v>Sin jerarquizar</v>
      </c>
      <c r="F126" s="501" t="s">
        <v>1315</v>
      </c>
      <c r="G126" s="501" t="s">
        <v>1551</v>
      </c>
      <c r="H126" s="501" t="s">
        <v>1552</v>
      </c>
      <c r="I126" s="501" t="s">
        <v>1553</v>
      </c>
      <c r="J126" s="501" t="e">
        <f>+VLOOKUP(PPrioritarios[[#This Row],[Nombre de proyecto]],'[14]Registros que subsisten 6,400'!F:F,1,0)</f>
        <v>#N/A</v>
      </c>
      <c r="K126" s="501" t="s">
        <v>1012</v>
      </c>
      <c r="L126" s="501" t="s">
        <v>1542</v>
      </c>
      <c r="M126" s="501" t="s">
        <v>224</v>
      </c>
      <c r="N126" s="501" t="s">
        <v>3018</v>
      </c>
      <c r="O126" s="501">
        <v>150</v>
      </c>
      <c r="P126" s="501">
        <v>400</v>
      </c>
      <c r="Q126" s="501" t="s">
        <v>306</v>
      </c>
      <c r="R126" s="501" t="s">
        <v>1554</v>
      </c>
      <c r="S126" s="501" t="s">
        <v>1555</v>
      </c>
      <c r="T126" s="501" t="s">
        <v>336</v>
      </c>
      <c r="U126" s="501" t="s">
        <v>68</v>
      </c>
      <c r="V126" s="502" t="s">
        <v>1556</v>
      </c>
      <c r="W126" s="502" t="s">
        <v>728</v>
      </c>
      <c r="X126" s="502" t="s">
        <v>3066</v>
      </c>
      <c r="Y126" s="501" t="s">
        <v>1565</v>
      </c>
      <c r="Z126" s="502" t="s">
        <v>1561</v>
      </c>
      <c r="AA126" s="502" t="s">
        <v>1557</v>
      </c>
      <c r="AB126" s="501" t="s">
        <v>81</v>
      </c>
      <c r="AC126" s="502" t="s">
        <v>71</v>
      </c>
      <c r="AD126" s="501">
        <v>447.37</v>
      </c>
      <c r="AE126" s="501">
        <v>157.9</v>
      </c>
      <c r="AF126" s="502" t="s">
        <v>1558</v>
      </c>
      <c r="AG126" s="502" t="s">
        <v>1559</v>
      </c>
      <c r="AH126" s="501" t="s">
        <v>68</v>
      </c>
      <c r="AI126" s="501" t="s">
        <v>1560</v>
      </c>
      <c r="AJ126" s="501" t="s">
        <v>202</v>
      </c>
      <c r="AK126" s="501" t="s">
        <v>68</v>
      </c>
      <c r="AL126" s="501" t="s">
        <v>68</v>
      </c>
      <c r="AM126" s="501" t="s">
        <v>202</v>
      </c>
      <c r="AN126" s="501" t="s">
        <v>336</v>
      </c>
      <c r="AO126" s="502" t="s">
        <v>1562</v>
      </c>
      <c r="AP126" s="502" t="s">
        <v>336</v>
      </c>
      <c r="AQ126" s="502" t="s">
        <v>1563</v>
      </c>
      <c r="AR126" s="502" t="s">
        <v>1563</v>
      </c>
      <c r="AS126" s="502" t="s">
        <v>202</v>
      </c>
      <c r="AT126" s="502" t="s">
        <v>202</v>
      </c>
      <c r="AU126" s="503">
        <v>46437</v>
      </c>
      <c r="AV126" s="502" t="s">
        <v>336</v>
      </c>
      <c r="AW126" s="502" t="s">
        <v>336</v>
      </c>
      <c r="AX126" s="502" t="s">
        <v>1564</v>
      </c>
      <c r="AY126" s="501" t="s">
        <v>68</v>
      </c>
      <c r="AZ126" s="501" t="s">
        <v>202</v>
      </c>
      <c r="BA126" s="501" t="s">
        <v>202</v>
      </c>
      <c r="BB126" s="501" t="s">
        <v>3025</v>
      </c>
      <c r="BC126" s="501" t="s">
        <v>202</v>
      </c>
      <c r="BD126" s="504" t="s">
        <v>3025</v>
      </c>
    </row>
    <row r="127" spans="2:56" ht="27" customHeight="1">
      <c r="B127" s="500">
        <v>128</v>
      </c>
      <c r="C127" s="501">
        <v>0</v>
      </c>
      <c r="D127" s="501"/>
      <c r="E127" s="501" t="str">
        <f>+PPrioritarios[[#This Row],[Jerarquización multicriterio JIS 21 de abril]]</f>
        <v>Sin jerarquizar</v>
      </c>
      <c r="F127" s="501" t="s">
        <v>1315</v>
      </c>
      <c r="G127" s="501" t="s">
        <v>1566</v>
      </c>
      <c r="H127" s="501" t="s">
        <v>1567</v>
      </c>
      <c r="I127" s="501" t="s">
        <v>1568</v>
      </c>
      <c r="J127" s="501" t="e">
        <f>+VLOOKUP(PPrioritarios[[#This Row],[Nombre de proyecto]],'[14]Registros que subsisten 6,400'!F:F,1,0)</f>
        <v>#N/A</v>
      </c>
      <c r="K127" s="501" t="s">
        <v>724</v>
      </c>
      <c r="L127" s="501" t="s">
        <v>963</v>
      </c>
      <c r="M127" s="501" t="s">
        <v>224</v>
      </c>
      <c r="N127" s="501" t="s">
        <v>3018</v>
      </c>
      <c r="O127" s="501">
        <v>150</v>
      </c>
      <c r="P127" s="501">
        <v>230</v>
      </c>
      <c r="Q127" s="501" t="s">
        <v>306</v>
      </c>
      <c r="R127" s="501" t="s">
        <v>307</v>
      </c>
      <c r="S127" s="501" t="s">
        <v>1569</v>
      </c>
      <c r="T127" s="501" t="s">
        <v>336</v>
      </c>
      <c r="U127" s="501" t="s">
        <v>202</v>
      </c>
      <c r="V127" s="502" t="s">
        <v>762</v>
      </c>
      <c r="W127" s="502" t="s">
        <v>955</v>
      </c>
      <c r="X127" s="502" t="s">
        <v>3019</v>
      </c>
      <c r="Y127" s="501" t="s">
        <v>1572</v>
      </c>
      <c r="Z127" s="502" t="s">
        <v>336</v>
      </c>
      <c r="AA127" s="502" t="s">
        <v>332</v>
      </c>
      <c r="AB127" s="501" t="s">
        <v>81</v>
      </c>
      <c r="AC127" s="502" t="s">
        <v>204</v>
      </c>
      <c r="AD127" s="501">
        <v>0</v>
      </c>
      <c r="AE127" s="501">
        <v>0</v>
      </c>
      <c r="AF127" s="502" t="s">
        <v>1570</v>
      </c>
      <c r="AG127" s="502" t="s">
        <v>1205</v>
      </c>
      <c r="AH127" s="501" t="s">
        <v>336</v>
      </c>
      <c r="AI127" s="501" t="s">
        <v>336</v>
      </c>
      <c r="AJ127" s="501" t="s">
        <v>202</v>
      </c>
      <c r="AK127" s="501" t="s">
        <v>202</v>
      </c>
      <c r="AL127" s="501" t="s">
        <v>202</v>
      </c>
      <c r="AM127" s="501" t="s">
        <v>336</v>
      </c>
      <c r="AN127" s="501" t="s">
        <v>336</v>
      </c>
      <c r="AO127" s="502" t="s">
        <v>1571</v>
      </c>
      <c r="AP127" s="502" t="s">
        <v>336</v>
      </c>
      <c r="AQ127" s="502" t="s">
        <v>336</v>
      </c>
      <c r="AR127" s="502" t="s">
        <v>336</v>
      </c>
      <c r="AS127" s="502" t="s">
        <v>336</v>
      </c>
      <c r="AT127" s="502" t="s">
        <v>336</v>
      </c>
      <c r="AU127" s="503">
        <v>44377</v>
      </c>
      <c r="AV127" s="502" t="s">
        <v>336</v>
      </c>
      <c r="AW127" s="502" t="s">
        <v>336</v>
      </c>
      <c r="AX127" s="502" t="s">
        <v>336</v>
      </c>
      <c r="AY127" s="501" t="s">
        <v>202</v>
      </c>
      <c r="AZ127" s="501" t="s">
        <v>202</v>
      </c>
      <c r="BA127" s="501" t="s">
        <v>202</v>
      </c>
      <c r="BB127" s="501" t="s">
        <v>3025</v>
      </c>
      <c r="BC127" s="501" t="s">
        <v>202</v>
      </c>
      <c r="BD127" s="504" t="s">
        <v>3025</v>
      </c>
    </row>
    <row r="128" spans="2:56" ht="27" customHeight="1">
      <c r="B128" s="500">
        <v>129</v>
      </c>
      <c r="C128" s="501">
        <v>0</v>
      </c>
      <c r="D128" s="501"/>
      <c r="E128" s="501" t="str">
        <f>+PPrioritarios[[#This Row],[Jerarquización multicriterio JIS 21 de abril]]</f>
        <v>Sin jerarquizar</v>
      </c>
      <c r="F128" s="501" t="s">
        <v>1315</v>
      </c>
      <c r="G128" s="501" t="s">
        <v>1573</v>
      </c>
      <c r="H128" s="501" t="s">
        <v>1574</v>
      </c>
      <c r="I128" s="501" t="s">
        <v>1004</v>
      </c>
      <c r="J128" s="501" t="e">
        <f>+VLOOKUP(PPrioritarios[[#This Row],[Nombre de proyecto]],'[14]Registros que subsisten 6,400'!F:F,1,0)</f>
        <v>#N/A</v>
      </c>
      <c r="K128" s="501" t="s">
        <v>989</v>
      </c>
      <c r="L128" s="501" t="s">
        <v>336</v>
      </c>
      <c r="M128" s="501" t="s">
        <v>224</v>
      </c>
      <c r="N128" s="501" t="s">
        <v>3018</v>
      </c>
      <c r="O128" s="501">
        <v>47</v>
      </c>
      <c r="P128" s="501" t="s">
        <v>336</v>
      </c>
      <c r="Q128" s="501" t="s">
        <v>433</v>
      </c>
      <c r="R128" s="501" t="s">
        <v>431</v>
      </c>
      <c r="S128" s="501" t="s">
        <v>336</v>
      </c>
      <c r="T128" s="501" t="s">
        <v>336</v>
      </c>
      <c r="U128" s="501" t="s">
        <v>202</v>
      </c>
      <c r="V128" s="502" t="s">
        <v>762</v>
      </c>
      <c r="W128" s="502" t="s">
        <v>955</v>
      </c>
      <c r="X128" s="502" t="s">
        <v>3067</v>
      </c>
      <c r="Y128" s="501" t="s">
        <v>521</v>
      </c>
      <c r="Z128" s="502" t="s">
        <v>336</v>
      </c>
      <c r="AA128" s="502" t="s">
        <v>1575</v>
      </c>
      <c r="AB128" s="501" t="s">
        <v>191</v>
      </c>
      <c r="AC128" s="502" t="s">
        <v>204</v>
      </c>
      <c r="AD128" s="501">
        <v>0</v>
      </c>
      <c r="AE128" s="501">
        <v>0</v>
      </c>
      <c r="AF128" s="502"/>
      <c r="AG128" s="502" t="s">
        <v>336</v>
      </c>
      <c r="AH128" s="501" t="s">
        <v>336</v>
      </c>
      <c r="AI128" s="501" t="s">
        <v>336</v>
      </c>
      <c r="AJ128" s="501" t="s">
        <v>202</v>
      </c>
      <c r="AK128" s="501" t="s">
        <v>202</v>
      </c>
      <c r="AL128" s="501" t="s">
        <v>202</v>
      </c>
      <c r="AM128" s="501" t="s">
        <v>336</v>
      </c>
      <c r="AN128" s="501" t="s">
        <v>336</v>
      </c>
      <c r="AO128" s="502" t="s">
        <v>336</v>
      </c>
      <c r="AP128" s="502" t="s">
        <v>336</v>
      </c>
      <c r="AQ128" s="502" t="s">
        <v>336</v>
      </c>
      <c r="AR128" s="502" t="s">
        <v>336</v>
      </c>
      <c r="AS128" s="502" t="s">
        <v>336</v>
      </c>
      <c r="AT128" s="502" t="s">
        <v>336</v>
      </c>
      <c r="AU128" s="503">
        <v>46948</v>
      </c>
      <c r="AV128" s="502" t="s">
        <v>336</v>
      </c>
      <c r="AW128" s="502" t="s">
        <v>336</v>
      </c>
      <c r="AX128" s="502" t="s">
        <v>336</v>
      </c>
      <c r="AY128" s="501" t="s">
        <v>202</v>
      </c>
      <c r="AZ128" s="501" t="s">
        <v>202</v>
      </c>
      <c r="BA128" s="501" t="s">
        <v>202</v>
      </c>
      <c r="BB128" s="501" t="s">
        <v>3025</v>
      </c>
      <c r="BC128" s="501" t="s">
        <v>202</v>
      </c>
      <c r="BD128" s="504" t="s">
        <v>3025</v>
      </c>
    </row>
    <row r="129" spans="2:56" ht="27" customHeight="1">
      <c r="B129" s="500">
        <v>130</v>
      </c>
      <c r="C129" s="501">
        <v>0</v>
      </c>
      <c r="D129" s="501"/>
      <c r="E129" s="501" t="str">
        <f>+PPrioritarios[[#This Row],[Jerarquización multicriterio JIS 21 de abril]]</f>
        <v>Sin jerarquizar</v>
      </c>
      <c r="F129" s="501" t="s">
        <v>1315</v>
      </c>
      <c r="G129" s="501" t="s">
        <v>1576</v>
      </c>
      <c r="H129" s="501" t="s">
        <v>1577</v>
      </c>
      <c r="I129" s="501" t="s">
        <v>1259</v>
      </c>
      <c r="J129" s="501" t="e">
        <f>+VLOOKUP(PPrioritarios[[#This Row],[Nombre de proyecto]],'[14]Registros que subsisten 6,400'!F:F,1,0)</f>
        <v>#N/A</v>
      </c>
      <c r="K129" s="501" t="s">
        <v>989</v>
      </c>
      <c r="L129" s="501" t="s">
        <v>336</v>
      </c>
      <c r="M129" s="501" t="s">
        <v>224</v>
      </c>
      <c r="N129" s="501" t="s">
        <v>1807</v>
      </c>
      <c r="O129" s="501">
        <v>40</v>
      </c>
      <c r="P129" s="501" t="s">
        <v>336</v>
      </c>
      <c r="Q129" s="501" t="s">
        <v>433</v>
      </c>
      <c r="R129" s="501" t="s">
        <v>1578</v>
      </c>
      <c r="S129" s="501" t="s">
        <v>336</v>
      </c>
      <c r="T129" s="501" t="s">
        <v>336</v>
      </c>
      <c r="U129" s="501" t="s">
        <v>202</v>
      </c>
      <c r="V129" s="502" t="s">
        <v>762</v>
      </c>
      <c r="W129" s="502" t="s">
        <v>955</v>
      </c>
      <c r="X129" s="502" t="s">
        <v>3067</v>
      </c>
      <c r="Y129" s="501" t="s">
        <v>351</v>
      </c>
      <c r="Z129" s="502" t="s">
        <v>336</v>
      </c>
      <c r="AA129" s="502" t="s">
        <v>1579</v>
      </c>
      <c r="AB129" s="501" t="s">
        <v>191</v>
      </c>
      <c r="AC129" s="502" t="s">
        <v>204</v>
      </c>
      <c r="AD129" s="501">
        <v>0</v>
      </c>
      <c r="AE129" s="501">
        <v>0</v>
      </c>
      <c r="AF129" s="502"/>
      <c r="AG129" s="502" t="s">
        <v>336</v>
      </c>
      <c r="AH129" s="501" t="s">
        <v>336</v>
      </c>
      <c r="AI129" s="501" t="s">
        <v>336</v>
      </c>
      <c r="AJ129" s="501" t="s">
        <v>202</v>
      </c>
      <c r="AK129" s="501" t="s">
        <v>202</v>
      </c>
      <c r="AL129" s="501" t="s">
        <v>202</v>
      </c>
      <c r="AM129" s="501" t="s">
        <v>336</v>
      </c>
      <c r="AN129" s="501" t="s">
        <v>336</v>
      </c>
      <c r="AO129" s="502" t="s">
        <v>336</v>
      </c>
      <c r="AP129" s="502" t="s">
        <v>336</v>
      </c>
      <c r="AQ129" s="502" t="s">
        <v>336</v>
      </c>
      <c r="AR129" s="502" t="s">
        <v>336</v>
      </c>
      <c r="AS129" s="502" t="s">
        <v>336</v>
      </c>
      <c r="AT129" s="502" t="s">
        <v>336</v>
      </c>
      <c r="AU129" s="503">
        <v>46357</v>
      </c>
      <c r="AV129" s="502" t="s">
        <v>336</v>
      </c>
      <c r="AW129" s="502" t="s">
        <v>336</v>
      </c>
      <c r="AX129" s="502" t="s">
        <v>336</v>
      </c>
      <c r="AY129" s="501" t="s">
        <v>202</v>
      </c>
      <c r="AZ129" s="501" t="s">
        <v>202</v>
      </c>
      <c r="BA129" s="501" t="s">
        <v>202</v>
      </c>
      <c r="BB129" s="501" t="s">
        <v>3025</v>
      </c>
      <c r="BC129" s="501" t="s">
        <v>202</v>
      </c>
      <c r="BD129" s="504" t="s">
        <v>3025</v>
      </c>
    </row>
    <row r="130" spans="2:56" ht="27" customHeight="1">
      <c r="B130" s="500">
        <v>131</v>
      </c>
      <c r="C130" s="501">
        <v>0</v>
      </c>
      <c r="D130" s="501"/>
      <c r="E130" s="501" t="str">
        <f>+PPrioritarios[[#This Row],[Jerarquización multicriterio JIS 21 de abril]]</f>
        <v>Sin jerarquizar</v>
      </c>
      <c r="F130" s="501" t="s">
        <v>1315</v>
      </c>
      <c r="G130" s="501" t="s">
        <v>1580</v>
      </c>
      <c r="H130" s="501" t="s">
        <v>995</v>
      </c>
      <c r="I130" s="501" t="s">
        <v>1581</v>
      </c>
      <c r="J130" s="501" t="e">
        <f>+VLOOKUP(PPrioritarios[[#This Row],[Nombre de proyecto]],'[14]Registros que subsisten 6,400'!F:F,1,0)</f>
        <v>#N/A</v>
      </c>
      <c r="K130" s="501" t="s">
        <v>989</v>
      </c>
      <c r="L130" s="501" t="s">
        <v>336</v>
      </c>
      <c r="M130" s="501" t="s">
        <v>224</v>
      </c>
      <c r="N130" s="501" t="s">
        <v>1807</v>
      </c>
      <c r="O130" s="501">
        <v>150</v>
      </c>
      <c r="P130" s="501" t="s">
        <v>336</v>
      </c>
      <c r="Q130" s="501" t="s">
        <v>433</v>
      </c>
      <c r="R130" s="501" t="s">
        <v>998</v>
      </c>
      <c r="S130" s="501" t="s">
        <v>336</v>
      </c>
      <c r="T130" s="501" t="s">
        <v>336</v>
      </c>
      <c r="U130" s="501" t="s">
        <v>202</v>
      </c>
      <c r="V130" s="502" t="s">
        <v>762</v>
      </c>
      <c r="W130" s="502" t="s">
        <v>955</v>
      </c>
      <c r="X130" s="502" t="s">
        <v>3067</v>
      </c>
      <c r="Y130" s="501" t="s">
        <v>470</v>
      </c>
      <c r="Z130" s="502" t="s">
        <v>336</v>
      </c>
      <c r="AA130" s="502" t="s">
        <v>1582</v>
      </c>
      <c r="AB130" s="501" t="s">
        <v>191</v>
      </c>
      <c r="AC130" s="502" t="s">
        <v>158</v>
      </c>
      <c r="AD130" s="501">
        <v>0</v>
      </c>
      <c r="AE130" s="501">
        <v>0</v>
      </c>
      <c r="AF130" s="502"/>
      <c r="AG130" s="502" t="s">
        <v>336</v>
      </c>
      <c r="AH130" s="501" t="s">
        <v>336</v>
      </c>
      <c r="AI130" s="501" t="s">
        <v>336</v>
      </c>
      <c r="AJ130" s="501" t="s">
        <v>202</v>
      </c>
      <c r="AK130" s="501" t="s">
        <v>202</v>
      </c>
      <c r="AL130" s="501" t="s">
        <v>202</v>
      </c>
      <c r="AM130" s="501" t="s">
        <v>336</v>
      </c>
      <c r="AN130" s="501" t="s">
        <v>336</v>
      </c>
      <c r="AO130" s="502" t="s">
        <v>336</v>
      </c>
      <c r="AP130" s="502" t="s">
        <v>336</v>
      </c>
      <c r="AQ130" s="502" t="s">
        <v>336</v>
      </c>
      <c r="AR130" s="502" t="s">
        <v>336</v>
      </c>
      <c r="AS130" s="502" t="s">
        <v>336</v>
      </c>
      <c r="AT130" s="502" t="s">
        <v>336</v>
      </c>
      <c r="AU130" s="503">
        <v>47092</v>
      </c>
      <c r="AV130" s="502" t="s">
        <v>336</v>
      </c>
      <c r="AW130" s="502" t="s">
        <v>336</v>
      </c>
      <c r="AX130" s="502" t="s">
        <v>336</v>
      </c>
      <c r="AY130" s="501" t="s">
        <v>202</v>
      </c>
      <c r="AZ130" s="501" t="s">
        <v>202</v>
      </c>
      <c r="BA130" s="501" t="s">
        <v>202</v>
      </c>
      <c r="BB130" s="501" t="s">
        <v>3025</v>
      </c>
      <c r="BC130" s="501" t="s">
        <v>202</v>
      </c>
      <c r="BD130" s="504" t="s">
        <v>3025</v>
      </c>
    </row>
    <row r="131" spans="2:56" ht="27" customHeight="1">
      <c r="B131" s="500">
        <v>135</v>
      </c>
      <c r="C131" s="501">
        <v>0</v>
      </c>
      <c r="D131" s="501"/>
      <c r="E131" s="501" t="str">
        <f>+PPrioritarios[[#This Row],[Jerarquización multicriterio JIS 21 de abril]]</f>
        <v>Sin jerarquizar</v>
      </c>
      <c r="F131" s="501" t="s">
        <v>1315</v>
      </c>
      <c r="G131" s="501" t="s">
        <v>1009</v>
      </c>
      <c r="H131" s="501" t="s">
        <v>1010</v>
      </c>
      <c r="I131" s="501" t="s">
        <v>1011</v>
      </c>
      <c r="J131" s="501" t="e">
        <f>+VLOOKUP(PPrioritarios[[#This Row],[Nombre de proyecto]],'[14]Registros que subsisten 6,400'!F:F,1,0)</f>
        <v>#N/A</v>
      </c>
      <c r="K131" s="501" t="s">
        <v>1012</v>
      </c>
      <c r="L131" s="501" t="s">
        <v>1013</v>
      </c>
      <c r="M131" s="501" t="s">
        <v>224</v>
      </c>
      <c r="N131" s="501" t="s">
        <v>1807</v>
      </c>
      <c r="O131" s="501">
        <v>20</v>
      </c>
      <c r="P131" s="501">
        <v>115</v>
      </c>
      <c r="Q131" s="501" t="s">
        <v>536</v>
      </c>
      <c r="R131" s="501" t="s">
        <v>1014</v>
      </c>
      <c r="S131" s="501" t="s">
        <v>1015</v>
      </c>
      <c r="T131" s="501" t="s">
        <v>336</v>
      </c>
      <c r="U131" s="501" t="s">
        <v>68</v>
      </c>
      <c r="V131" s="502" t="s">
        <v>1016</v>
      </c>
      <c r="W131" s="502" t="s">
        <v>3012</v>
      </c>
      <c r="X131" s="502" t="s">
        <v>3068</v>
      </c>
      <c r="Y131" s="501" t="s">
        <v>1022</v>
      </c>
      <c r="Z131" s="502" t="s">
        <v>1020</v>
      </c>
      <c r="AA131" s="502" t="s">
        <v>1583</v>
      </c>
      <c r="AB131" s="501" t="s">
        <v>81</v>
      </c>
      <c r="AC131" s="502" t="s">
        <v>71</v>
      </c>
      <c r="AD131" s="501">
        <v>59229</v>
      </c>
      <c r="AE131" s="501">
        <v>19.420000000000002</v>
      </c>
      <c r="AF131" s="502" t="s">
        <v>1018</v>
      </c>
      <c r="AG131" s="502" t="s">
        <v>1019</v>
      </c>
      <c r="AH131" s="501" t="s">
        <v>68</v>
      </c>
      <c r="AI131" s="501" t="s">
        <v>69</v>
      </c>
      <c r="AJ131" s="501" t="s">
        <v>202</v>
      </c>
      <c r="AK131" s="501" t="s">
        <v>202</v>
      </c>
      <c r="AL131" s="501" t="s">
        <v>202</v>
      </c>
      <c r="AM131" s="501" t="s">
        <v>202</v>
      </c>
      <c r="AN131" s="501" t="s">
        <v>336</v>
      </c>
      <c r="AO131" s="502" t="s">
        <v>1584</v>
      </c>
      <c r="AP131" s="502" t="s">
        <v>336</v>
      </c>
      <c r="AQ131" s="502">
        <v>15424339751</v>
      </c>
      <c r="AR131" s="502">
        <v>15224339751</v>
      </c>
      <c r="AS131" s="502" t="s">
        <v>202</v>
      </c>
      <c r="AT131" s="502" t="s">
        <v>202</v>
      </c>
      <c r="AU131" s="503">
        <v>44680</v>
      </c>
      <c r="AV131" s="502" t="s">
        <v>336</v>
      </c>
      <c r="AW131" s="502" t="s">
        <v>336</v>
      </c>
      <c r="AX131" s="502" t="s">
        <v>735</v>
      </c>
      <c r="AY131" s="501" t="s">
        <v>202</v>
      </c>
      <c r="AZ131" s="501" t="s">
        <v>202</v>
      </c>
      <c r="BA131" s="501" t="s">
        <v>202</v>
      </c>
      <c r="BB131" s="501" t="s">
        <v>3025</v>
      </c>
      <c r="BC131" s="501" t="s">
        <v>202</v>
      </c>
      <c r="BD131" s="504" t="s">
        <v>3025</v>
      </c>
    </row>
    <row r="132" spans="2:56" ht="27" customHeight="1">
      <c r="B132" s="500">
        <v>137</v>
      </c>
      <c r="C132" s="501">
        <v>0</v>
      </c>
      <c r="D132" s="501"/>
      <c r="E132" s="501" t="str">
        <f>+PPrioritarios[[#This Row],[Jerarquización multicriterio JIS 21 de abril]]</f>
        <v>Sin jerarquizar</v>
      </c>
      <c r="F132" s="501" t="s">
        <v>1315</v>
      </c>
      <c r="G132" s="501" t="s">
        <v>1585</v>
      </c>
      <c r="H132" s="501" t="s">
        <v>1586</v>
      </c>
      <c r="I132" s="501" t="s">
        <v>1587</v>
      </c>
      <c r="J132" s="501" t="e">
        <f>+VLOOKUP(PPrioritarios[[#This Row],[Nombre de proyecto]],'[14]Registros que subsisten 6,400'!F:F,1,0)</f>
        <v>#N/A</v>
      </c>
      <c r="K132" s="501" t="s">
        <v>1012</v>
      </c>
      <c r="L132" s="501" t="s">
        <v>1588</v>
      </c>
      <c r="M132" s="501" t="s">
        <v>224</v>
      </c>
      <c r="N132" s="501" t="s">
        <v>1807</v>
      </c>
      <c r="O132" s="501">
        <v>200</v>
      </c>
      <c r="P132" s="501">
        <v>230</v>
      </c>
      <c r="Q132" s="501" t="s">
        <v>536</v>
      </c>
      <c r="R132" s="501" t="s">
        <v>1589</v>
      </c>
      <c r="S132" s="501" t="s">
        <v>1590</v>
      </c>
      <c r="T132" s="501" t="s">
        <v>336</v>
      </c>
      <c r="U132" s="501" t="s">
        <v>202</v>
      </c>
      <c r="V132" s="502" t="s">
        <v>762</v>
      </c>
      <c r="W132" s="502" t="s">
        <v>955</v>
      </c>
      <c r="X132" s="502" t="s">
        <v>3067</v>
      </c>
      <c r="Y132" s="501" t="s">
        <v>1593</v>
      </c>
      <c r="Z132" s="502" t="s">
        <v>3069</v>
      </c>
      <c r="AA132" s="502" t="s">
        <v>1591</v>
      </c>
      <c r="AB132" s="501" t="s">
        <v>81</v>
      </c>
      <c r="AC132" s="502" t="s">
        <v>158</v>
      </c>
      <c r="AD132" s="501">
        <v>0</v>
      </c>
      <c r="AE132" s="501">
        <v>0</v>
      </c>
      <c r="AF132" s="502" t="s">
        <v>1018</v>
      </c>
      <c r="AG132" s="502" t="s">
        <v>1592</v>
      </c>
      <c r="AH132" s="501" t="s">
        <v>68</v>
      </c>
      <c r="AI132" s="501" t="s">
        <v>69</v>
      </c>
      <c r="AJ132" s="501" t="s">
        <v>202</v>
      </c>
      <c r="AK132" s="501" t="s">
        <v>202</v>
      </c>
      <c r="AL132" s="501" t="s">
        <v>202</v>
      </c>
      <c r="AM132" s="501" t="s">
        <v>202</v>
      </c>
      <c r="AN132" s="501" t="s">
        <v>336</v>
      </c>
      <c r="AO132" s="502" t="s">
        <v>1031</v>
      </c>
      <c r="AP132" s="502" t="s">
        <v>336</v>
      </c>
      <c r="AQ132" s="502">
        <v>15224339751</v>
      </c>
      <c r="AR132" s="502">
        <v>15224339751</v>
      </c>
      <c r="AS132" s="502" t="s">
        <v>202</v>
      </c>
      <c r="AT132" s="502" t="s">
        <v>202</v>
      </c>
      <c r="AU132" s="503">
        <v>46752</v>
      </c>
      <c r="AV132" s="502" t="s">
        <v>336</v>
      </c>
      <c r="AW132" s="502" t="s">
        <v>336</v>
      </c>
      <c r="AX132" s="502" t="s">
        <v>336</v>
      </c>
      <c r="AY132" s="501" t="s">
        <v>202</v>
      </c>
      <c r="AZ132" s="501" t="s">
        <v>202</v>
      </c>
      <c r="BA132" s="501" t="s">
        <v>202</v>
      </c>
      <c r="BB132" s="501" t="s">
        <v>3025</v>
      </c>
      <c r="BC132" s="501" t="s">
        <v>202</v>
      </c>
      <c r="BD132" s="504" t="s">
        <v>3025</v>
      </c>
    </row>
    <row r="133" spans="2:56" ht="27" customHeight="1">
      <c r="B133" s="500">
        <v>138</v>
      </c>
      <c r="C133" s="501">
        <v>0</v>
      </c>
      <c r="D133" s="501"/>
      <c r="E133" s="501" t="str">
        <f>+PPrioritarios[[#This Row],[Jerarquización multicriterio JIS 21 de abril]]</f>
        <v>Sin jerarquizar</v>
      </c>
      <c r="F133" s="501" t="s">
        <v>1315</v>
      </c>
      <c r="G133" s="501" t="s">
        <v>1594</v>
      </c>
      <c r="H133" s="501" t="s">
        <v>1595</v>
      </c>
      <c r="I133" s="501" t="s">
        <v>1259</v>
      </c>
      <c r="J133" s="501" t="e">
        <f>+VLOOKUP(PPrioritarios[[#This Row],[Nombre de proyecto]],'[14]Registros que subsisten 6,400'!F:F,1,0)</f>
        <v>#N/A</v>
      </c>
      <c r="K133" s="501" t="s">
        <v>1012</v>
      </c>
      <c r="L133" s="501" t="s">
        <v>1588</v>
      </c>
      <c r="M133" s="501" t="s">
        <v>224</v>
      </c>
      <c r="N133" s="501" t="s">
        <v>1807</v>
      </c>
      <c r="O133" s="501">
        <v>300</v>
      </c>
      <c r="P133" s="501">
        <v>400</v>
      </c>
      <c r="Q133" s="501" t="s">
        <v>536</v>
      </c>
      <c r="R133" s="501" t="s">
        <v>1589</v>
      </c>
      <c r="S133" s="501" t="s">
        <v>1596</v>
      </c>
      <c r="T133" s="501" t="s">
        <v>336</v>
      </c>
      <c r="U133" s="501" t="s">
        <v>202</v>
      </c>
      <c r="V133" s="502" t="s">
        <v>762</v>
      </c>
      <c r="W133" s="502" t="s">
        <v>955</v>
      </c>
      <c r="X133" s="502" t="s">
        <v>3067</v>
      </c>
      <c r="Y133" s="501" t="s">
        <v>351</v>
      </c>
      <c r="Z133" s="502" t="s">
        <v>3070</v>
      </c>
      <c r="AA133" s="502" t="s">
        <v>1597</v>
      </c>
      <c r="AB133" s="501" t="s">
        <v>81</v>
      </c>
      <c r="AC133" s="502" t="s">
        <v>158</v>
      </c>
      <c r="AD133" s="501">
        <v>0</v>
      </c>
      <c r="AE133" s="501">
        <v>0</v>
      </c>
      <c r="AF133" s="502" t="s">
        <v>1598</v>
      </c>
      <c r="AG133" s="502" t="s">
        <v>1599</v>
      </c>
      <c r="AH133" s="501" t="s">
        <v>202</v>
      </c>
      <c r="AI133" s="501" t="s">
        <v>69</v>
      </c>
      <c r="AJ133" s="501" t="s">
        <v>202</v>
      </c>
      <c r="AK133" s="501" t="s">
        <v>202</v>
      </c>
      <c r="AL133" s="501" t="s">
        <v>202</v>
      </c>
      <c r="AM133" s="501" t="s">
        <v>202</v>
      </c>
      <c r="AN133" s="501" t="s">
        <v>336</v>
      </c>
      <c r="AO133" s="502" t="s">
        <v>1600</v>
      </c>
      <c r="AP133" s="502" t="s">
        <v>336</v>
      </c>
      <c r="AQ133" s="502">
        <v>15224339751</v>
      </c>
      <c r="AR133" s="502">
        <v>15224339751</v>
      </c>
      <c r="AS133" s="502" t="s">
        <v>202</v>
      </c>
      <c r="AT133" s="502" t="s">
        <v>202</v>
      </c>
      <c r="AU133" s="503">
        <v>46388</v>
      </c>
      <c r="AV133" s="502" t="s">
        <v>336</v>
      </c>
      <c r="AW133" s="502" t="s">
        <v>336</v>
      </c>
      <c r="AX133" s="502" t="s">
        <v>336</v>
      </c>
      <c r="AY133" s="501" t="s">
        <v>202</v>
      </c>
      <c r="AZ133" s="501" t="s">
        <v>202</v>
      </c>
      <c r="BA133" s="501" t="s">
        <v>202</v>
      </c>
      <c r="BB133" s="501" t="s">
        <v>3025</v>
      </c>
      <c r="BC133" s="501" t="s">
        <v>202</v>
      </c>
      <c r="BD133" s="504" t="s">
        <v>3025</v>
      </c>
    </row>
    <row r="134" spans="2:56" ht="27" customHeight="1">
      <c r="B134" s="500">
        <v>139</v>
      </c>
      <c r="C134" s="501">
        <v>0</v>
      </c>
      <c r="D134" s="501"/>
      <c r="E134" s="501" t="str">
        <f>+PPrioritarios[[#This Row],[Jerarquización multicriterio JIS 21 de abril]]</f>
        <v>Sin jerarquizar</v>
      </c>
      <c r="F134" s="501" t="s">
        <v>1315</v>
      </c>
      <c r="G134" s="501" t="s">
        <v>1601</v>
      </c>
      <c r="H134" s="501" t="s">
        <v>1602</v>
      </c>
      <c r="I134" s="501" t="s">
        <v>1259</v>
      </c>
      <c r="J134" s="501" t="e">
        <f>+VLOOKUP(PPrioritarios[[#This Row],[Nombre de proyecto]],'[14]Registros que subsisten 6,400'!F:F,1,0)</f>
        <v>#N/A</v>
      </c>
      <c r="K134" s="501" t="s">
        <v>1012</v>
      </c>
      <c r="L134" s="501" t="s">
        <v>1013</v>
      </c>
      <c r="M134" s="501" t="s">
        <v>224</v>
      </c>
      <c r="N134" s="501" t="s">
        <v>3018</v>
      </c>
      <c r="O134" s="501">
        <v>135</v>
      </c>
      <c r="P134" s="501">
        <v>230</v>
      </c>
      <c r="Q134" s="501" t="s">
        <v>536</v>
      </c>
      <c r="R134" s="501" t="s">
        <v>1014</v>
      </c>
      <c r="S134" s="501" t="s">
        <v>1603</v>
      </c>
      <c r="T134" s="501" t="s">
        <v>336</v>
      </c>
      <c r="U134" s="501" t="s">
        <v>202</v>
      </c>
      <c r="V134" s="502" t="s">
        <v>762</v>
      </c>
      <c r="W134" s="502" t="s">
        <v>955</v>
      </c>
      <c r="X134" s="502" t="s">
        <v>3067</v>
      </c>
      <c r="Y134" s="501" t="s">
        <v>351</v>
      </c>
      <c r="Z134" s="502" t="s">
        <v>3070</v>
      </c>
      <c r="AA134" s="502" t="s">
        <v>1604</v>
      </c>
      <c r="AB134" s="501" t="s">
        <v>191</v>
      </c>
      <c r="AC134" s="502" t="s">
        <v>158</v>
      </c>
      <c r="AD134" s="501">
        <v>0</v>
      </c>
      <c r="AE134" s="501">
        <v>0</v>
      </c>
      <c r="AF134" s="502" t="s">
        <v>1605</v>
      </c>
      <c r="AG134" s="502" t="s">
        <v>1606</v>
      </c>
      <c r="AH134" s="501" t="s">
        <v>202</v>
      </c>
      <c r="AI134" s="501" t="s">
        <v>69</v>
      </c>
      <c r="AJ134" s="501" t="s">
        <v>202</v>
      </c>
      <c r="AK134" s="501" t="s">
        <v>202</v>
      </c>
      <c r="AL134" s="501" t="s">
        <v>202</v>
      </c>
      <c r="AM134" s="501" t="s">
        <v>336</v>
      </c>
      <c r="AN134" s="501" t="s">
        <v>1607</v>
      </c>
      <c r="AO134" s="502" t="s">
        <v>1600</v>
      </c>
      <c r="AP134" s="502" t="s">
        <v>336</v>
      </c>
      <c r="AQ134" s="502">
        <v>15224339751</v>
      </c>
      <c r="AR134" s="502">
        <v>15224339751</v>
      </c>
      <c r="AS134" s="502" t="s">
        <v>202</v>
      </c>
      <c r="AT134" s="502" t="s">
        <v>202</v>
      </c>
      <c r="AU134" s="503">
        <v>46174</v>
      </c>
      <c r="AV134" s="502" t="s">
        <v>336</v>
      </c>
      <c r="AW134" s="502" t="s">
        <v>336</v>
      </c>
      <c r="AX134" s="502" t="s">
        <v>336</v>
      </c>
      <c r="AY134" s="501" t="s">
        <v>202</v>
      </c>
      <c r="AZ134" s="501" t="s">
        <v>202</v>
      </c>
      <c r="BA134" s="501" t="s">
        <v>202</v>
      </c>
      <c r="BB134" s="501" t="s">
        <v>3025</v>
      </c>
      <c r="BC134" s="501" t="s">
        <v>202</v>
      </c>
      <c r="BD134" s="504" t="s">
        <v>3025</v>
      </c>
    </row>
    <row r="135" spans="2:56" ht="27" customHeight="1">
      <c r="B135" s="500">
        <v>140</v>
      </c>
      <c r="C135" s="501">
        <v>0</v>
      </c>
      <c r="D135" s="501"/>
      <c r="E135" s="501" t="str">
        <f>+PPrioritarios[[#This Row],[Jerarquización multicriterio JIS 21 de abril]]</f>
        <v>Sin jerarquizar</v>
      </c>
      <c r="F135" s="501" t="s">
        <v>1315</v>
      </c>
      <c r="G135" s="501" t="s">
        <v>1608</v>
      </c>
      <c r="H135" s="501" t="s">
        <v>1609</v>
      </c>
      <c r="I135" s="501" t="s">
        <v>1610</v>
      </c>
      <c r="J135" s="501" t="e">
        <f>+VLOOKUP(PPrioritarios[[#This Row],[Nombre de proyecto]],'[14]Registros que subsisten 6,400'!F:F,1,0)</f>
        <v>#N/A</v>
      </c>
      <c r="K135" s="501" t="s">
        <v>1012</v>
      </c>
      <c r="L135" s="501" t="s">
        <v>1542</v>
      </c>
      <c r="M135" s="501" t="s">
        <v>224</v>
      </c>
      <c r="N135" s="501" t="s">
        <v>1807</v>
      </c>
      <c r="O135" s="501">
        <v>120</v>
      </c>
      <c r="P135" s="501">
        <v>115</v>
      </c>
      <c r="Q135" s="501" t="s">
        <v>1611</v>
      </c>
      <c r="R135" s="501" t="s">
        <v>1612</v>
      </c>
      <c r="S135" s="501" t="s">
        <v>1613</v>
      </c>
      <c r="T135" s="501" t="s">
        <v>336</v>
      </c>
      <c r="U135" s="501" t="s">
        <v>202</v>
      </c>
      <c r="V135" s="502" t="s">
        <v>762</v>
      </c>
      <c r="W135" s="502" t="s">
        <v>769</v>
      </c>
      <c r="X135" s="502" t="s">
        <v>3071</v>
      </c>
      <c r="Y135" s="501" t="s">
        <v>1618</v>
      </c>
      <c r="Z135" s="502" t="s">
        <v>3072</v>
      </c>
      <c r="AA135" s="502" t="s">
        <v>1614</v>
      </c>
      <c r="AB135" s="501" t="s">
        <v>81</v>
      </c>
      <c r="AC135" s="502" t="s">
        <v>1070</v>
      </c>
      <c r="AD135" s="501">
        <v>358.488</v>
      </c>
      <c r="AE135" s="501">
        <v>132.82499999999999</v>
      </c>
      <c r="AF135" s="502" t="s">
        <v>1615</v>
      </c>
      <c r="AG135" s="502" t="s">
        <v>1616</v>
      </c>
      <c r="AH135" s="501" t="s">
        <v>68</v>
      </c>
      <c r="AI135" s="501" t="s">
        <v>69</v>
      </c>
      <c r="AJ135" s="501" t="s">
        <v>68</v>
      </c>
      <c r="AK135" s="501" t="s">
        <v>202</v>
      </c>
      <c r="AL135" s="501" t="s">
        <v>202</v>
      </c>
      <c r="AM135" s="501" t="s">
        <v>202</v>
      </c>
      <c r="AN135" s="501" t="s">
        <v>336</v>
      </c>
      <c r="AO135" s="502" t="s">
        <v>1600</v>
      </c>
      <c r="AP135" s="502" t="s">
        <v>336</v>
      </c>
      <c r="AQ135" s="505" t="s">
        <v>1563</v>
      </c>
      <c r="AR135" s="502" t="s">
        <v>1563</v>
      </c>
      <c r="AS135" s="502" t="s">
        <v>202</v>
      </c>
      <c r="AT135" s="502" t="s">
        <v>202</v>
      </c>
      <c r="AU135" s="503">
        <v>46706</v>
      </c>
      <c r="AV135" s="502" t="s">
        <v>336</v>
      </c>
      <c r="AW135" s="502" t="s">
        <v>336</v>
      </c>
      <c r="AX135" s="502" t="s">
        <v>1617</v>
      </c>
      <c r="AY135" s="501" t="s">
        <v>202</v>
      </c>
      <c r="AZ135" s="501" t="s">
        <v>202</v>
      </c>
      <c r="BA135" s="501" t="s">
        <v>202</v>
      </c>
      <c r="BB135" s="501" t="s">
        <v>3025</v>
      </c>
      <c r="BC135" s="501" t="s">
        <v>202</v>
      </c>
      <c r="BD135" s="504" t="s">
        <v>3025</v>
      </c>
    </row>
    <row r="136" spans="2:56" ht="27" customHeight="1">
      <c r="B136" s="500">
        <v>141</v>
      </c>
      <c r="C136" s="501">
        <v>0</v>
      </c>
      <c r="D136" s="501"/>
      <c r="E136" s="501" t="str">
        <f>+PPrioritarios[[#This Row],[Jerarquización multicriterio JIS 21 de abril]]</f>
        <v>Sin jerarquizar</v>
      </c>
      <c r="F136" s="501" t="s">
        <v>1315</v>
      </c>
      <c r="G136" s="501" t="s">
        <v>1619</v>
      </c>
      <c r="H136" s="501" t="s">
        <v>1620</v>
      </c>
      <c r="I136" s="501" t="s">
        <v>1621</v>
      </c>
      <c r="J136" s="501" t="e">
        <f>+VLOOKUP(PPrioritarios[[#This Row],[Nombre de proyecto]],'[14]Registros que subsisten 6,400'!F:F,1,0)</f>
        <v>#N/A</v>
      </c>
      <c r="K136" s="501" t="s">
        <v>1012</v>
      </c>
      <c r="L136" s="501" t="s">
        <v>1542</v>
      </c>
      <c r="M136" s="501" t="s">
        <v>224</v>
      </c>
      <c r="N136" s="501" t="s">
        <v>3018</v>
      </c>
      <c r="O136" s="501">
        <v>300</v>
      </c>
      <c r="P136" s="501">
        <v>230</v>
      </c>
      <c r="Q136" s="501" t="s">
        <v>1611</v>
      </c>
      <c r="R136" s="501" t="s">
        <v>1612</v>
      </c>
      <c r="S136" s="501" t="s">
        <v>1622</v>
      </c>
      <c r="T136" s="501" t="s">
        <v>336</v>
      </c>
      <c r="U136" s="501" t="s">
        <v>202</v>
      </c>
      <c r="V136" s="502" t="s">
        <v>762</v>
      </c>
      <c r="W136" s="502" t="s">
        <v>805</v>
      </c>
      <c r="X136" s="502" t="s">
        <v>3073</v>
      </c>
      <c r="Y136" s="501" t="s">
        <v>3074</v>
      </c>
      <c r="Z136" s="502" t="s">
        <v>3075</v>
      </c>
      <c r="AA136" s="502" t="s">
        <v>1623</v>
      </c>
      <c r="AB136" s="501" t="s">
        <v>81</v>
      </c>
      <c r="AC136" s="502" t="s">
        <v>158</v>
      </c>
      <c r="AD136" s="501">
        <v>0</v>
      </c>
      <c r="AE136" s="501">
        <v>0</v>
      </c>
      <c r="AF136" s="502" t="s">
        <v>1624</v>
      </c>
      <c r="AG136" s="502" t="s">
        <v>1625</v>
      </c>
      <c r="AH136" s="501" t="s">
        <v>202</v>
      </c>
      <c r="AI136" s="501" t="s">
        <v>69</v>
      </c>
      <c r="AJ136" s="501" t="s">
        <v>202</v>
      </c>
      <c r="AK136" s="501" t="s">
        <v>202</v>
      </c>
      <c r="AL136" s="501" t="s">
        <v>202</v>
      </c>
      <c r="AM136" s="501" t="s">
        <v>202</v>
      </c>
      <c r="AN136" s="501" t="s">
        <v>336</v>
      </c>
      <c r="AO136" s="502" t="s">
        <v>1031</v>
      </c>
      <c r="AP136" s="502" t="s">
        <v>336</v>
      </c>
      <c r="AQ136" s="502" t="s">
        <v>1563</v>
      </c>
      <c r="AR136" s="502" t="s">
        <v>1563</v>
      </c>
      <c r="AS136" s="502" t="s">
        <v>202</v>
      </c>
      <c r="AT136" s="502" t="s">
        <v>202</v>
      </c>
      <c r="AU136" s="503">
        <v>46248</v>
      </c>
      <c r="AV136" s="502" t="s">
        <v>336</v>
      </c>
      <c r="AW136" s="502" t="s">
        <v>336</v>
      </c>
      <c r="AX136" s="502" t="s">
        <v>336</v>
      </c>
      <c r="AY136" s="501" t="s">
        <v>202</v>
      </c>
      <c r="AZ136" s="501" t="s">
        <v>202</v>
      </c>
      <c r="BA136" s="501" t="s">
        <v>202</v>
      </c>
      <c r="BB136" s="501" t="s">
        <v>3025</v>
      </c>
      <c r="BC136" s="501" t="s">
        <v>202</v>
      </c>
      <c r="BD136" s="504" t="s">
        <v>3025</v>
      </c>
    </row>
    <row r="137" spans="2:56" ht="27" customHeight="1">
      <c r="B137" s="500">
        <v>142</v>
      </c>
      <c r="C137" s="501">
        <v>0</v>
      </c>
      <c r="D137" s="501"/>
      <c r="E137" s="501" t="str">
        <f>+PPrioritarios[[#This Row],[Jerarquización multicriterio JIS 21 de abril]]</f>
        <v>Sin jerarquizar</v>
      </c>
      <c r="F137" s="501" t="s">
        <v>1315</v>
      </c>
      <c r="G137" s="501" t="s">
        <v>1627</v>
      </c>
      <c r="H137" s="501" t="s">
        <v>1628</v>
      </c>
      <c r="I137" s="501" t="s">
        <v>1629</v>
      </c>
      <c r="J137" s="501" t="e">
        <f>+VLOOKUP(PPrioritarios[[#This Row],[Nombre de proyecto]],'[14]Registros que subsisten 6,400'!F:F,1,0)</f>
        <v>#N/A</v>
      </c>
      <c r="K137" s="501" t="s">
        <v>1012</v>
      </c>
      <c r="L137" s="501" t="s">
        <v>1542</v>
      </c>
      <c r="M137" s="501" t="s">
        <v>224</v>
      </c>
      <c r="N137" s="501" t="s">
        <v>1807</v>
      </c>
      <c r="O137" s="501">
        <v>175</v>
      </c>
      <c r="P137" s="501">
        <v>230</v>
      </c>
      <c r="Q137" s="501" t="s">
        <v>1611</v>
      </c>
      <c r="R137" s="501" t="s">
        <v>1612</v>
      </c>
      <c r="S137" s="501" t="s">
        <v>1622</v>
      </c>
      <c r="T137" s="501" t="s">
        <v>336</v>
      </c>
      <c r="U137" s="501" t="s">
        <v>202</v>
      </c>
      <c r="V137" s="502" t="s">
        <v>762</v>
      </c>
      <c r="W137" s="502" t="s">
        <v>955</v>
      </c>
      <c r="X137" s="502" t="s">
        <v>3067</v>
      </c>
      <c r="Y137" s="501" t="s">
        <v>1632</v>
      </c>
      <c r="Z137" s="502" t="s">
        <v>3076</v>
      </c>
      <c r="AA137" s="502" t="s">
        <v>1630</v>
      </c>
      <c r="AB137" s="501" t="s">
        <v>81</v>
      </c>
      <c r="AC137" s="502" t="s">
        <v>158</v>
      </c>
      <c r="AD137" s="501">
        <v>0</v>
      </c>
      <c r="AE137" s="501">
        <v>0</v>
      </c>
      <c r="AF137" s="502" t="s">
        <v>1018</v>
      </c>
      <c r="AG137" s="502" t="s">
        <v>1631</v>
      </c>
      <c r="AH137" s="501" t="s">
        <v>202</v>
      </c>
      <c r="AI137" s="501" t="s">
        <v>69</v>
      </c>
      <c r="AJ137" s="501" t="s">
        <v>202</v>
      </c>
      <c r="AK137" s="501" t="s">
        <v>202</v>
      </c>
      <c r="AL137" s="501" t="s">
        <v>202</v>
      </c>
      <c r="AM137" s="501" t="s">
        <v>202</v>
      </c>
      <c r="AN137" s="501" t="s">
        <v>336</v>
      </c>
      <c r="AO137" s="502" t="s">
        <v>1031</v>
      </c>
      <c r="AP137" s="502" t="s">
        <v>336</v>
      </c>
      <c r="AQ137" s="502" t="s">
        <v>1563</v>
      </c>
      <c r="AR137" s="502" t="s">
        <v>1563</v>
      </c>
      <c r="AS137" s="502" t="s">
        <v>202</v>
      </c>
      <c r="AT137" s="502" t="s">
        <v>202</v>
      </c>
      <c r="AU137" s="503">
        <v>46372</v>
      </c>
      <c r="AV137" s="502" t="s">
        <v>336</v>
      </c>
      <c r="AW137" s="502" t="s">
        <v>336</v>
      </c>
      <c r="AX137" s="502" t="s">
        <v>336</v>
      </c>
      <c r="AY137" s="501" t="s">
        <v>202</v>
      </c>
      <c r="AZ137" s="501" t="s">
        <v>202</v>
      </c>
      <c r="BA137" s="501" t="s">
        <v>202</v>
      </c>
      <c r="BB137" s="501" t="s">
        <v>3025</v>
      </c>
      <c r="BC137" s="501" t="s">
        <v>202</v>
      </c>
      <c r="BD137" s="504" t="s">
        <v>3025</v>
      </c>
    </row>
    <row r="138" spans="2:56" ht="27" customHeight="1">
      <c r="B138" s="500">
        <v>143</v>
      </c>
      <c r="C138" s="501">
        <v>0</v>
      </c>
      <c r="D138" s="501"/>
      <c r="E138" s="501" t="str">
        <f>+PPrioritarios[[#This Row],[Jerarquización multicriterio JIS 21 de abril]]</f>
        <v>Sin jerarquizar</v>
      </c>
      <c r="F138" s="501" t="s">
        <v>1315</v>
      </c>
      <c r="G138" s="501" t="s">
        <v>1633</v>
      </c>
      <c r="H138" s="501" t="s">
        <v>1634</v>
      </c>
      <c r="I138" s="501" t="s">
        <v>1635</v>
      </c>
      <c r="J138" s="501" t="e">
        <f>+VLOOKUP(PPrioritarios[[#This Row],[Nombre de proyecto]],'[14]Registros que subsisten 6,400'!F:F,1,0)</f>
        <v>#N/A</v>
      </c>
      <c r="K138" s="501" t="s">
        <v>950</v>
      </c>
      <c r="L138" s="501" t="s">
        <v>336</v>
      </c>
      <c r="M138" s="501" t="s">
        <v>224</v>
      </c>
      <c r="N138" s="501" t="s">
        <v>1807</v>
      </c>
      <c r="O138" s="501">
        <v>152</v>
      </c>
      <c r="P138" s="501">
        <v>230</v>
      </c>
      <c r="Q138" s="501" t="s">
        <v>572</v>
      </c>
      <c r="R138" s="501" t="s">
        <v>1636</v>
      </c>
      <c r="S138" s="501" t="s">
        <v>1637</v>
      </c>
      <c r="T138" s="501" t="s">
        <v>336</v>
      </c>
      <c r="U138" s="501" t="s">
        <v>202</v>
      </c>
      <c r="V138" s="502" t="s">
        <v>762</v>
      </c>
      <c r="W138" s="502" t="s">
        <v>955</v>
      </c>
      <c r="X138" s="502" t="s">
        <v>3067</v>
      </c>
      <c r="Y138" s="501" t="s">
        <v>1639</v>
      </c>
      <c r="Z138" s="502" t="s">
        <v>336</v>
      </c>
      <c r="AA138" s="502" t="s">
        <v>1638</v>
      </c>
      <c r="AB138" s="501" t="s">
        <v>191</v>
      </c>
      <c r="AC138" s="502" t="s">
        <v>204</v>
      </c>
      <c r="AD138" s="501">
        <v>0</v>
      </c>
      <c r="AE138" s="501">
        <v>0</v>
      </c>
      <c r="AF138" s="502"/>
      <c r="AG138" s="502" t="s">
        <v>336</v>
      </c>
      <c r="AH138" s="501" t="s">
        <v>336</v>
      </c>
      <c r="AI138" s="501" t="s">
        <v>336</v>
      </c>
      <c r="AJ138" s="501" t="s">
        <v>202</v>
      </c>
      <c r="AK138" s="501" t="s">
        <v>202</v>
      </c>
      <c r="AL138" s="501" t="s">
        <v>202</v>
      </c>
      <c r="AM138" s="501" t="s">
        <v>336</v>
      </c>
      <c r="AN138" s="501" t="s">
        <v>336</v>
      </c>
      <c r="AO138" s="502" t="s">
        <v>336</v>
      </c>
      <c r="AP138" s="502" t="s">
        <v>336</v>
      </c>
      <c r="AQ138" s="502" t="s">
        <v>336</v>
      </c>
      <c r="AR138" s="502" t="s">
        <v>336</v>
      </c>
      <c r="AS138" s="502" t="s">
        <v>336</v>
      </c>
      <c r="AT138" s="502" t="s">
        <v>336</v>
      </c>
      <c r="AU138" s="503">
        <v>46752</v>
      </c>
      <c r="AV138" s="502" t="s">
        <v>336</v>
      </c>
      <c r="AW138" s="502" t="s">
        <v>336</v>
      </c>
      <c r="AX138" s="502" t="s">
        <v>336</v>
      </c>
      <c r="AY138" s="501" t="s">
        <v>202</v>
      </c>
      <c r="AZ138" s="501" t="s">
        <v>202</v>
      </c>
      <c r="BA138" s="501" t="s">
        <v>202</v>
      </c>
      <c r="BB138" s="501" t="s">
        <v>3025</v>
      </c>
      <c r="BC138" s="501" t="s">
        <v>202</v>
      </c>
      <c r="BD138" s="504" t="s">
        <v>3025</v>
      </c>
    </row>
    <row r="139" spans="2:56" ht="27" customHeight="1">
      <c r="B139" s="500">
        <v>144</v>
      </c>
      <c r="C139" s="501">
        <v>0</v>
      </c>
      <c r="D139" s="501"/>
      <c r="E139" s="501" t="str">
        <f>+PPrioritarios[[#This Row],[Jerarquización multicriterio JIS 21 de abril]]</f>
        <v>Sin jerarquizar</v>
      </c>
      <c r="F139" s="501" t="s">
        <v>1315</v>
      </c>
      <c r="G139" s="501" t="s">
        <v>1640</v>
      </c>
      <c r="H139" s="501" t="s">
        <v>1641</v>
      </c>
      <c r="I139" s="501" t="s">
        <v>1642</v>
      </c>
      <c r="J139" s="501" t="e">
        <f>+VLOOKUP(PPrioritarios[[#This Row],[Nombre de proyecto]],'[14]Registros que subsisten 6,400'!F:F,1,0)</f>
        <v>#N/A</v>
      </c>
      <c r="K139" s="501" t="s">
        <v>950</v>
      </c>
      <c r="L139" s="501" t="s">
        <v>336</v>
      </c>
      <c r="M139" s="501" t="s">
        <v>224</v>
      </c>
      <c r="N139" s="501" t="s">
        <v>3018</v>
      </c>
      <c r="O139" s="501">
        <v>331.2</v>
      </c>
      <c r="P139" s="501">
        <v>230</v>
      </c>
      <c r="Q139" s="501" t="s">
        <v>572</v>
      </c>
      <c r="R139" s="501" t="s">
        <v>1643</v>
      </c>
      <c r="S139" s="501" t="s">
        <v>1644</v>
      </c>
      <c r="T139" s="501" t="s">
        <v>336</v>
      </c>
      <c r="U139" s="501" t="s">
        <v>202</v>
      </c>
      <c r="V139" s="502" t="s">
        <v>762</v>
      </c>
      <c r="W139" s="502" t="s">
        <v>955</v>
      </c>
      <c r="X139" s="502" t="s">
        <v>3067</v>
      </c>
      <c r="Y139" s="501" t="s">
        <v>1646</v>
      </c>
      <c r="Z139" s="502" t="s">
        <v>336</v>
      </c>
      <c r="AA139" s="502" t="s">
        <v>332</v>
      </c>
      <c r="AB139" s="501" t="s">
        <v>81</v>
      </c>
      <c r="AC139" s="502" t="s">
        <v>204</v>
      </c>
      <c r="AD139" s="501">
        <v>0</v>
      </c>
      <c r="AE139" s="501">
        <v>0</v>
      </c>
      <c r="AF139" s="502"/>
      <c r="AG139" s="502" t="s">
        <v>336</v>
      </c>
      <c r="AH139" s="501" t="s">
        <v>68</v>
      </c>
      <c r="AI139" s="501" t="s">
        <v>1645</v>
      </c>
      <c r="AJ139" s="501" t="s">
        <v>202</v>
      </c>
      <c r="AK139" s="501" t="s">
        <v>202</v>
      </c>
      <c r="AL139" s="501" t="s">
        <v>202</v>
      </c>
      <c r="AM139" s="501" t="s">
        <v>202</v>
      </c>
      <c r="AN139" s="501" t="s">
        <v>202</v>
      </c>
      <c r="AO139" s="502" t="s">
        <v>336</v>
      </c>
      <c r="AP139" s="502" t="s">
        <v>336</v>
      </c>
      <c r="AQ139" s="502" t="s">
        <v>336</v>
      </c>
      <c r="AR139" s="502" t="s">
        <v>336</v>
      </c>
      <c r="AS139" s="502" t="s">
        <v>336</v>
      </c>
      <c r="AT139" s="502" t="s">
        <v>336</v>
      </c>
      <c r="AU139" s="503">
        <v>46598</v>
      </c>
      <c r="AV139" s="502" t="s">
        <v>336</v>
      </c>
      <c r="AW139" s="502" t="s">
        <v>336</v>
      </c>
      <c r="AX139" s="502" t="s">
        <v>336</v>
      </c>
      <c r="AY139" s="501" t="s">
        <v>202</v>
      </c>
      <c r="AZ139" s="501" t="s">
        <v>202</v>
      </c>
      <c r="BA139" s="501" t="s">
        <v>202</v>
      </c>
      <c r="BB139" s="501" t="s">
        <v>3025</v>
      </c>
      <c r="BC139" s="501" t="s">
        <v>202</v>
      </c>
      <c r="BD139" s="504" t="s">
        <v>3025</v>
      </c>
    </row>
    <row r="140" spans="2:56" ht="27" customHeight="1">
      <c r="B140" s="500">
        <v>145</v>
      </c>
      <c r="C140" s="501">
        <v>0</v>
      </c>
      <c r="D140" s="501" t="s">
        <v>3032</v>
      </c>
      <c r="E140" s="501" t="str">
        <f>+PPrioritarios[[#This Row],[Jerarquización multicriterio JIS 21 de abril]]</f>
        <v>Sin jerarquizar</v>
      </c>
      <c r="F140" s="501" t="s">
        <v>1315</v>
      </c>
      <c r="G140" s="501" t="s">
        <v>1647</v>
      </c>
      <c r="H140" s="501" t="s">
        <v>1648</v>
      </c>
      <c r="I140" s="501" t="s">
        <v>1649</v>
      </c>
      <c r="J140" s="501" t="e">
        <f>+VLOOKUP(PPrioritarios[[#This Row],[Nombre de proyecto]],'[14]Registros que subsisten 6,400'!F:F,1,0)</f>
        <v>#N/A</v>
      </c>
      <c r="K140" s="501" t="s">
        <v>950</v>
      </c>
      <c r="L140" s="501" t="s">
        <v>336</v>
      </c>
      <c r="M140" s="501" t="s">
        <v>224</v>
      </c>
      <c r="N140" s="501" t="s">
        <v>1807</v>
      </c>
      <c r="O140" s="501">
        <v>200</v>
      </c>
      <c r="P140" s="501">
        <v>400</v>
      </c>
      <c r="Q140" s="501" t="s">
        <v>572</v>
      </c>
      <c r="R140" s="501" t="s">
        <v>1650</v>
      </c>
      <c r="S140" s="501" t="s">
        <v>1651</v>
      </c>
      <c r="T140" s="501" t="s">
        <v>336</v>
      </c>
      <c r="U140" s="501" t="s">
        <v>202</v>
      </c>
      <c r="V140" s="502" t="s">
        <v>762</v>
      </c>
      <c r="W140" s="502" t="s">
        <v>955</v>
      </c>
      <c r="X140" s="502" t="s">
        <v>3067</v>
      </c>
      <c r="Y140" s="501" t="s">
        <v>229</v>
      </c>
      <c r="Z140" s="502" t="s">
        <v>336</v>
      </c>
      <c r="AA140" s="502" t="s">
        <v>1652</v>
      </c>
      <c r="AB140" s="501" t="s">
        <v>81</v>
      </c>
      <c r="AC140" s="502" t="s">
        <v>204</v>
      </c>
      <c r="AD140" s="501">
        <v>0</v>
      </c>
      <c r="AE140" s="501">
        <v>0</v>
      </c>
      <c r="AF140" s="502"/>
      <c r="AG140" s="502" t="s">
        <v>336</v>
      </c>
      <c r="AH140" s="501" t="s">
        <v>68</v>
      </c>
      <c r="AI140" s="501" t="s">
        <v>1653</v>
      </c>
      <c r="AJ140" s="501" t="s">
        <v>202</v>
      </c>
      <c r="AK140" s="501" t="s">
        <v>202</v>
      </c>
      <c r="AL140" s="501" t="s">
        <v>202</v>
      </c>
      <c r="AM140" s="501" t="s">
        <v>202</v>
      </c>
      <c r="AN140" s="501" t="s">
        <v>202</v>
      </c>
      <c r="AO140" s="502" t="s">
        <v>336</v>
      </c>
      <c r="AP140" s="502" t="s">
        <v>336</v>
      </c>
      <c r="AQ140" s="502" t="s">
        <v>336</v>
      </c>
      <c r="AR140" s="502" t="s">
        <v>336</v>
      </c>
      <c r="AS140" s="502" t="s">
        <v>336</v>
      </c>
      <c r="AT140" s="502" t="s">
        <v>336</v>
      </c>
      <c r="AU140" s="503">
        <v>47151</v>
      </c>
      <c r="AV140" s="502" t="s">
        <v>336</v>
      </c>
      <c r="AW140" s="502" t="s">
        <v>336</v>
      </c>
      <c r="AX140" s="502" t="s">
        <v>336</v>
      </c>
      <c r="AY140" s="501" t="s">
        <v>202</v>
      </c>
      <c r="AZ140" s="501" t="s">
        <v>202</v>
      </c>
      <c r="BA140" s="501" t="s">
        <v>202</v>
      </c>
      <c r="BB140" s="501" t="s">
        <v>3025</v>
      </c>
      <c r="BC140" s="501" t="s">
        <v>202</v>
      </c>
      <c r="BD140" s="504" t="s">
        <v>3025</v>
      </c>
    </row>
    <row r="141" spans="2:56" ht="27" customHeight="1">
      <c r="B141" s="500">
        <v>146</v>
      </c>
      <c r="C141" s="501">
        <v>0</v>
      </c>
      <c r="D141" s="501"/>
      <c r="E141" s="501" t="str">
        <f>+PPrioritarios[[#This Row],[Jerarquización multicriterio JIS 21 de abril]]</f>
        <v>Sin jerarquizar</v>
      </c>
      <c r="F141" s="501" t="s">
        <v>1315</v>
      </c>
      <c r="G141" s="501" t="s">
        <v>1654</v>
      </c>
      <c r="H141" s="501" t="s">
        <v>1655</v>
      </c>
      <c r="I141" s="501" t="s">
        <v>1656</v>
      </c>
      <c r="J141" s="501" t="e">
        <f>+VLOOKUP(PPrioritarios[[#This Row],[Nombre de proyecto]],'[14]Registros que subsisten 6,400'!F:F,1,0)</f>
        <v>#N/A</v>
      </c>
      <c r="K141" s="501" t="s">
        <v>745</v>
      </c>
      <c r="L141" s="501" t="s">
        <v>336</v>
      </c>
      <c r="M141" s="501" t="s">
        <v>224</v>
      </c>
      <c r="N141" s="501" t="s">
        <v>3018</v>
      </c>
      <c r="O141" s="501">
        <v>80</v>
      </c>
      <c r="P141" s="501">
        <v>115</v>
      </c>
      <c r="Q141" s="501" t="s">
        <v>124</v>
      </c>
      <c r="R141" s="501" t="s">
        <v>1312</v>
      </c>
      <c r="S141" s="501" t="s">
        <v>1657</v>
      </c>
      <c r="T141" s="501" t="s">
        <v>336</v>
      </c>
      <c r="U141" s="501" t="s">
        <v>202</v>
      </c>
      <c r="V141" s="502" t="s">
        <v>762</v>
      </c>
      <c r="W141" s="502" t="s">
        <v>955</v>
      </c>
      <c r="X141" s="502" t="s">
        <v>3067</v>
      </c>
      <c r="Y141" s="501" t="s">
        <v>502</v>
      </c>
      <c r="Z141" s="502" t="s">
        <v>336</v>
      </c>
      <c r="AA141" s="502" t="s">
        <v>3077</v>
      </c>
      <c r="AB141" s="501" t="s">
        <v>81</v>
      </c>
      <c r="AC141" s="502" t="s">
        <v>158</v>
      </c>
      <c r="AD141" s="501">
        <v>0</v>
      </c>
      <c r="AE141" s="501">
        <v>0</v>
      </c>
      <c r="AF141" s="502" t="s">
        <v>1073</v>
      </c>
      <c r="AG141" s="502" t="s">
        <v>753</v>
      </c>
      <c r="AH141" s="501" t="s">
        <v>202</v>
      </c>
      <c r="AI141" s="501" t="s">
        <v>336</v>
      </c>
      <c r="AJ141" s="501" t="s">
        <v>202</v>
      </c>
      <c r="AK141" s="501" t="s">
        <v>202</v>
      </c>
      <c r="AL141" s="501" t="s">
        <v>202</v>
      </c>
      <c r="AM141" s="501" t="s">
        <v>336</v>
      </c>
      <c r="AN141" s="501" t="s">
        <v>336</v>
      </c>
      <c r="AO141" s="502" t="s">
        <v>336</v>
      </c>
      <c r="AP141" s="502" t="s">
        <v>336</v>
      </c>
      <c r="AQ141" s="502" t="s">
        <v>900</v>
      </c>
      <c r="AR141" s="502" t="s">
        <v>336</v>
      </c>
      <c r="AS141" s="502" t="s">
        <v>336</v>
      </c>
      <c r="AT141" s="502" t="s">
        <v>202</v>
      </c>
      <c r="AU141" s="503">
        <v>46568</v>
      </c>
      <c r="AV141" s="502" t="s">
        <v>336</v>
      </c>
      <c r="AW141" s="502" t="s">
        <v>336</v>
      </c>
      <c r="AX141" s="502" t="s">
        <v>336</v>
      </c>
      <c r="AY141" s="501" t="s">
        <v>202</v>
      </c>
      <c r="AZ141" s="501" t="s">
        <v>202</v>
      </c>
      <c r="BA141" s="501" t="s">
        <v>202</v>
      </c>
      <c r="BB141" s="501" t="s">
        <v>3025</v>
      </c>
      <c r="BC141" s="501" t="s">
        <v>202</v>
      </c>
      <c r="BD141" s="504" t="s">
        <v>3025</v>
      </c>
    </row>
    <row r="142" spans="2:56" ht="27" customHeight="1">
      <c r="B142" s="500">
        <v>147</v>
      </c>
      <c r="C142" s="501">
        <v>0</v>
      </c>
      <c r="D142" s="501"/>
      <c r="E142" s="501" t="str">
        <f>+PPrioritarios[[#This Row],[Jerarquización multicriterio JIS 21 de abril]]</f>
        <v>Sin jerarquizar</v>
      </c>
      <c r="F142" s="501" t="s">
        <v>1315</v>
      </c>
      <c r="G142" s="501" t="s">
        <v>1659</v>
      </c>
      <c r="H142" s="501" t="s">
        <v>1660</v>
      </c>
      <c r="I142" s="501" t="s">
        <v>445</v>
      </c>
      <c r="J142" s="501" t="e">
        <f>+VLOOKUP(PPrioritarios[[#This Row],[Nombre de proyecto]],'[14]Registros que subsisten 6,400'!F:F,1,0)</f>
        <v>#N/A</v>
      </c>
      <c r="K142" s="501" t="s">
        <v>745</v>
      </c>
      <c r="L142" s="501" t="s">
        <v>336</v>
      </c>
      <c r="M142" s="501" t="s">
        <v>224</v>
      </c>
      <c r="N142" s="501" t="s">
        <v>1807</v>
      </c>
      <c r="O142" s="501">
        <v>90</v>
      </c>
      <c r="P142" s="501">
        <v>115</v>
      </c>
      <c r="Q142" s="501" t="s">
        <v>124</v>
      </c>
      <c r="R142" s="501" t="s">
        <v>1661</v>
      </c>
      <c r="S142" s="501" t="s">
        <v>1662</v>
      </c>
      <c r="T142" s="501" t="s">
        <v>336</v>
      </c>
      <c r="U142" s="501" t="s">
        <v>202</v>
      </c>
      <c r="V142" s="502" t="s">
        <v>762</v>
      </c>
      <c r="W142" s="502" t="s">
        <v>955</v>
      </c>
      <c r="X142" s="502" t="s">
        <v>3067</v>
      </c>
      <c r="Y142" s="501" t="s">
        <v>351</v>
      </c>
      <c r="Z142" s="502" t="s">
        <v>336</v>
      </c>
      <c r="AA142" s="502" t="s">
        <v>1652</v>
      </c>
      <c r="AB142" s="501" t="s">
        <v>81</v>
      </c>
      <c r="AC142" s="502" t="s">
        <v>204</v>
      </c>
      <c r="AD142" s="501">
        <v>0</v>
      </c>
      <c r="AE142" s="501">
        <v>0</v>
      </c>
      <c r="AF142" s="502" t="s">
        <v>1073</v>
      </c>
      <c r="AG142" s="502" t="s">
        <v>1663</v>
      </c>
      <c r="AH142" s="501" t="s">
        <v>202</v>
      </c>
      <c r="AI142" s="501" t="s">
        <v>336</v>
      </c>
      <c r="AJ142" s="501" t="s">
        <v>202</v>
      </c>
      <c r="AK142" s="501" t="s">
        <v>202</v>
      </c>
      <c r="AL142" s="501" t="s">
        <v>202</v>
      </c>
      <c r="AM142" s="501" t="s">
        <v>336</v>
      </c>
      <c r="AN142" s="501" t="s">
        <v>336</v>
      </c>
      <c r="AO142" s="502" t="s">
        <v>336</v>
      </c>
      <c r="AP142" s="502" t="s">
        <v>336</v>
      </c>
      <c r="AQ142" s="502" t="s">
        <v>900</v>
      </c>
      <c r="AR142" s="502" t="s">
        <v>336</v>
      </c>
      <c r="AS142" s="502" t="s">
        <v>336</v>
      </c>
      <c r="AT142" s="502" t="s">
        <v>202</v>
      </c>
      <c r="AU142" s="503">
        <v>46997</v>
      </c>
      <c r="AV142" s="502" t="s">
        <v>336</v>
      </c>
      <c r="AW142" s="502" t="s">
        <v>336</v>
      </c>
      <c r="AX142" s="502" t="s">
        <v>336</v>
      </c>
      <c r="AY142" s="501" t="s">
        <v>202</v>
      </c>
      <c r="AZ142" s="501" t="s">
        <v>202</v>
      </c>
      <c r="BA142" s="501" t="s">
        <v>202</v>
      </c>
      <c r="BB142" s="501" t="s">
        <v>3025</v>
      </c>
      <c r="BC142" s="501" t="s">
        <v>202</v>
      </c>
      <c r="BD142" s="504" t="s">
        <v>3025</v>
      </c>
    </row>
    <row r="143" spans="2:56" ht="27" customHeight="1">
      <c r="B143" s="500">
        <v>148</v>
      </c>
      <c r="C143" s="501">
        <v>0</v>
      </c>
      <c r="D143" s="501"/>
      <c r="E143" s="501" t="str">
        <f>+PPrioritarios[[#This Row],[Jerarquización multicriterio JIS 21 de abril]]</f>
        <v>Sin jerarquizar</v>
      </c>
      <c r="F143" s="501" t="s">
        <v>1315</v>
      </c>
      <c r="G143" s="501" t="s">
        <v>1664</v>
      </c>
      <c r="H143" s="501" t="s">
        <v>1665</v>
      </c>
      <c r="I143" s="501" t="s">
        <v>1666</v>
      </c>
      <c r="J143" s="501" t="e">
        <f>+VLOOKUP(PPrioritarios[[#This Row],[Nombre de proyecto]],'[14]Registros que subsisten 6,400'!F:F,1,0)</f>
        <v>#N/A</v>
      </c>
      <c r="K143" s="501" t="s">
        <v>745</v>
      </c>
      <c r="L143" s="501" t="s">
        <v>336</v>
      </c>
      <c r="M143" s="501" t="s">
        <v>224</v>
      </c>
      <c r="N143" s="501" t="s">
        <v>1807</v>
      </c>
      <c r="O143" s="501">
        <v>122.1</v>
      </c>
      <c r="P143" s="501">
        <v>115</v>
      </c>
      <c r="Q143" s="501" t="s">
        <v>124</v>
      </c>
      <c r="R143" s="501" t="s">
        <v>1668</v>
      </c>
      <c r="S143" s="501" t="s">
        <v>1669</v>
      </c>
      <c r="T143" s="501" t="s">
        <v>336</v>
      </c>
      <c r="U143" s="501" t="s">
        <v>202</v>
      </c>
      <c r="V143" s="502" t="s">
        <v>762</v>
      </c>
      <c r="W143" s="502" t="s">
        <v>955</v>
      </c>
      <c r="X143" s="502" t="s">
        <v>3067</v>
      </c>
      <c r="Y143" s="501" t="s">
        <v>614</v>
      </c>
      <c r="Z143" s="502" t="s">
        <v>336</v>
      </c>
      <c r="AA143" s="502" t="s">
        <v>1652</v>
      </c>
      <c r="AB143" s="501" t="s">
        <v>81</v>
      </c>
      <c r="AC143" s="502" t="s">
        <v>204</v>
      </c>
      <c r="AD143" s="501">
        <v>0</v>
      </c>
      <c r="AE143" s="501">
        <v>0</v>
      </c>
      <c r="AF143" s="502" t="s">
        <v>85</v>
      </c>
      <c r="AG143" s="502" t="s">
        <v>1663</v>
      </c>
      <c r="AH143" s="501" t="s">
        <v>68</v>
      </c>
      <c r="AI143" s="501" t="s">
        <v>336</v>
      </c>
      <c r="AJ143" s="501" t="s">
        <v>202</v>
      </c>
      <c r="AK143" s="501" t="s">
        <v>202</v>
      </c>
      <c r="AL143" s="501" t="s">
        <v>68</v>
      </c>
      <c r="AM143" s="501" t="s">
        <v>336</v>
      </c>
      <c r="AN143" s="501" t="s">
        <v>336</v>
      </c>
      <c r="AO143" s="502" t="s">
        <v>336</v>
      </c>
      <c r="AP143" s="502" t="s">
        <v>336</v>
      </c>
      <c r="AQ143" s="502" t="s">
        <v>900</v>
      </c>
      <c r="AR143" s="502" t="s">
        <v>336</v>
      </c>
      <c r="AS143" s="502" t="s">
        <v>336</v>
      </c>
      <c r="AT143" s="502" t="s">
        <v>202</v>
      </c>
      <c r="AU143" s="503">
        <v>47085</v>
      </c>
      <c r="AV143" s="502" t="s">
        <v>336</v>
      </c>
      <c r="AW143" s="502" t="s">
        <v>336</v>
      </c>
      <c r="AX143" s="502" t="s">
        <v>336</v>
      </c>
      <c r="AY143" s="501" t="s">
        <v>202</v>
      </c>
      <c r="AZ143" s="501" t="s">
        <v>202</v>
      </c>
      <c r="BA143" s="501" t="s">
        <v>202</v>
      </c>
      <c r="BB143" s="501" t="s">
        <v>3025</v>
      </c>
      <c r="BC143" s="501" t="s">
        <v>202</v>
      </c>
      <c r="BD143" s="504" t="s">
        <v>3025</v>
      </c>
    </row>
    <row r="144" spans="2:56" ht="27" customHeight="1">
      <c r="B144" s="500">
        <v>149</v>
      </c>
      <c r="C144" s="501">
        <v>0</v>
      </c>
      <c r="D144" s="501"/>
      <c r="E144" s="501" t="str">
        <f>+PPrioritarios[[#This Row],[Jerarquización multicriterio JIS 21 de abril]]</f>
        <v>Sin jerarquizar</v>
      </c>
      <c r="F144" s="501" t="s">
        <v>1315</v>
      </c>
      <c r="G144" s="501" t="s">
        <v>1670</v>
      </c>
      <c r="H144" s="501" t="s">
        <v>1671</v>
      </c>
      <c r="I144" s="501" t="s">
        <v>1672</v>
      </c>
      <c r="J144" s="501" t="e">
        <f>+VLOOKUP(PPrioritarios[[#This Row],[Nombre de proyecto]],'[14]Registros que subsisten 6,400'!F:F,1,0)</f>
        <v>#N/A</v>
      </c>
      <c r="K144" s="501" t="s">
        <v>745</v>
      </c>
      <c r="L144" s="501" t="s">
        <v>336</v>
      </c>
      <c r="M144" s="501" t="s">
        <v>224</v>
      </c>
      <c r="N144" s="501" t="s">
        <v>3018</v>
      </c>
      <c r="O144" s="501">
        <v>64</v>
      </c>
      <c r="P144" s="501">
        <v>115</v>
      </c>
      <c r="Q144" s="501" t="s">
        <v>124</v>
      </c>
      <c r="R144" s="501" t="s">
        <v>1661</v>
      </c>
      <c r="S144" s="501" t="s">
        <v>1673</v>
      </c>
      <c r="T144" s="501" t="s">
        <v>336</v>
      </c>
      <c r="U144" s="501" t="s">
        <v>202</v>
      </c>
      <c r="V144" s="502" t="s">
        <v>762</v>
      </c>
      <c r="W144" s="502" t="s">
        <v>955</v>
      </c>
      <c r="X144" s="502" t="s">
        <v>3067</v>
      </c>
      <c r="Y144" s="501" t="s">
        <v>502</v>
      </c>
      <c r="Z144" s="502" t="s">
        <v>336</v>
      </c>
      <c r="AA144" s="502" t="s">
        <v>1674</v>
      </c>
      <c r="AB144" s="501" t="s">
        <v>81</v>
      </c>
      <c r="AC144" s="502" t="s">
        <v>158</v>
      </c>
      <c r="AD144" s="501">
        <v>0</v>
      </c>
      <c r="AE144" s="501">
        <v>0</v>
      </c>
      <c r="AF144" s="502" t="s">
        <v>93</v>
      </c>
      <c r="AG144" s="502" t="s">
        <v>1663</v>
      </c>
      <c r="AH144" s="501" t="s">
        <v>68</v>
      </c>
      <c r="AI144" s="501" t="s">
        <v>336</v>
      </c>
      <c r="AJ144" s="501" t="s">
        <v>202</v>
      </c>
      <c r="AK144" s="501" t="s">
        <v>202</v>
      </c>
      <c r="AL144" s="501" t="s">
        <v>202</v>
      </c>
      <c r="AM144" s="501" t="s">
        <v>336</v>
      </c>
      <c r="AN144" s="501" t="s">
        <v>336</v>
      </c>
      <c r="AO144" s="502" t="s">
        <v>336</v>
      </c>
      <c r="AP144" s="502" t="s">
        <v>336</v>
      </c>
      <c r="AQ144" s="502" t="s">
        <v>900</v>
      </c>
      <c r="AR144" s="502" t="s">
        <v>336</v>
      </c>
      <c r="AS144" s="502" t="s">
        <v>336</v>
      </c>
      <c r="AT144" s="502" t="s">
        <v>202</v>
      </c>
      <c r="AU144" s="503">
        <v>46752</v>
      </c>
      <c r="AV144" s="502" t="s">
        <v>336</v>
      </c>
      <c r="AW144" s="502" t="s">
        <v>336</v>
      </c>
      <c r="AX144" s="502" t="s">
        <v>336</v>
      </c>
      <c r="AY144" s="501" t="s">
        <v>202</v>
      </c>
      <c r="AZ144" s="501" t="s">
        <v>202</v>
      </c>
      <c r="BA144" s="501" t="s">
        <v>202</v>
      </c>
      <c r="BB144" s="501" t="s">
        <v>3025</v>
      </c>
      <c r="BC144" s="501" t="s">
        <v>202</v>
      </c>
      <c r="BD144" s="504" t="s">
        <v>3025</v>
      </c>
    </row>
    <row r="145" spans="2:56" ht="27" customHeight="1">
      <c r="B145" s="500">
        <v>150</v>
      </c>
      <c r="C145" s="501">
        <v>0</v>
      </c>
      <c r="D145" s="501"/>
      <c r="E145" s="501" t="str">
        <f>+PPrioritarios[[#This Row],[Jerarquización multicriterio JIS 21 de abril]]</f>
        <v>Sin jerarquizar</v>
      </c>
      <c r="F145" s="501" t="s">
        <v>1315</v>
      </c>
      <c r="G145" s="501" t="s">
        <v>1675</v>
      </c>
      <c r="H145" s="501" t="s">
        <v>1676</v>
      </c>
      <c r="I145" s="501" t="s">
        <v>1677</v>
      </c>
      <c r="J145" s="501" t="e">
        <f>+VLOOKUP(PPrioritarios[[#This Row],[Nombre de proyecto]],'[14]Registros que subsisten 6,400'!F:F,1,0)</f>
        <v>#N/A</v>
      </c>
      <c r="K145" s="501" t="s">
        <v>745</v>
      </c>
      <c r="L145" s="501" t="s">
        <v>336</v>
      </c>
      <c r="M145" s="501" t="s">
        <v>224</v>
      </c>
      <c r="N145" s="501" t="s">
        <v>1807</v>
      </c>
      <c r="O145" s="501">
        <v>75</v>
      </c>
      <c r="P145" s="501">
        <v>115</v>
      </c>
      <c r="Q145" s="501" t="s">
        <v>124</v>
      </c>
      <c r="R145" s="501" t="s">
        <v>1306</v>
      </c>
      <c r="S145" s="501" t="s">
        <v>1678</v>
      </c>
      <c r="T145" s="501" t="s">
        <v>336</v>
      </c>
      <c r="U145" s="501" t="s">
        <v>202</v>
      </c>
      <c r="V145" s="502" t="s">
        <v>762</v>
      </c>
      <c r="W145" s="502" t="s">
        <v>955</v>
      </c>
      <c r="X145" s="502" t="s">
        <v>3067</v>
      </c>
      <c r="Y145" s="501" t="s">
        <v>1679</v>
      </c>
      <c r="Z145" s="502" t="s">
        <v>336</v>
      </c>
      <c r="AA145" s="502" t="s">
        <v>277</v>
      </c>
      <c r="AB145" s="501" t="s">
        <v>81</v>
      </c>
      <c r="AC145" s="502" t="s">
        <v>204</v>
      </c>
      <c r="AD145" s="501">
        <v>0</v>
      </c>
      <c r="AE145" s="501">
        <v>0</v>
      </c>
      <c r="AF145" s="502" t="s">
        <v>85</v>
      </c>
      <c r="AG145" s="502" t="s">
        <v>1663</v>
      </c>
      <c r="AH145" s="501" t="s">
        <v>68</v>
      </c>
      <c r="AI145" s="501" t="s">
        <v>336</v>
      </c>
      <c r="AJ145" s="501" t="s">
        <v>202</v>
      </c>
      <c r="AK145" s="501" t="s">
        <v>202</v>
      </c>
      <c r="AL145" s="501" t="s">
        <v>202</v>
      </c>
      <c r="AM145" s="501" t="s">
        <v>336</v>
      </c>
      <c r="AN145" s="501" t="s">
        <v>336</v>
      </c>
      <c r="AO145" s="502" t="s">
        <v>336</v>
      </c>
      <c r="AP145" s="502" t="s">
        <v>336</v>
      </c>
      <c r="AQ145" s="502" t="s">
        <v>900</v>
      </c>
      <c r="AR145" s="502" t="s">
        <v>336</v>
      </c>
      <c r="AS145" s="502" t="s">
        <v>336</v>
      </c>
      <c r="AT145" s="502" t="s">
        <v>202</v>
      </c>
      <c r="AU145" s="503">
        <v>46934</v>
      </c>
      <c r="AV145" s="502" t="s">
        <v>336</v>
      </c>
      <c r="AW145" s="502" t="s">
        <v>336</v>
      </c>
      <c r="AX145" s="502" t="s">
        <v>336</v>
      </c>
      <c r="AY145" s="501" t="s">
        <v>202</v>
      </c>
      <c r="AZ145" s="501" t="s">
        <v>202</v>
      </c>
      <c r="BA145" s="501" t="s">
        <v>202</v>
      </c>
      <c r="BB145" s="501" t="s">
        <v>3025</v>
      </c>
      <c r="BC145" s="501" t="s">
        <v>202</v>
      </c>
      <c r="BD145" s="504" t="s">
        <v>3025</v>
      </c>
    </row>
    <row r="146" spans="2:56" ht="27" customHeight="1">
      <c r="B146" s="500">
        <v>151</v>
      </c>
      <c r="C146" s="501">
        <v>0</v>
      </c>
      <c r="D146" s="501"/>
      <c r="E146" s="501" t="str">
        <f>+PPrioritarios[[#This Row],[Jerarquización multicriterio JIS 21 de abril]]</f>
        <v>Sin jerarquizar</v>
      </c>
      <c r="F146" s="501" t="s">
        <v>1315</v>
      </c>
      <c r="G146" s="501" t="s">
        <v>1680</v>
      </c>
      <c r="H146" s="501" t="s">
        <v>1681</v>
      </c>
      <c r="I146" s="501" t="s">
        <v>1682</v>
      </c>
      <c r="J146" s="501" t="e">
        <f>+VLOOKUP(PPrioritarios[[#This Row],[Nombre de proyecto]],'[14]Registros que subsisten 6,400'!F:F,1,0)</f>
        <v>#N/A</v>
      </c>
      <c r="K146" s="501" t="s">
        <v>745</v>
      </c>
      <c r="L146" s="501" t="s">
        <v>336</v>
      </c>
      <c r="M146" s="501" t="s">
        <v>224</v>
      </c>
      <c r="N146" s="501" t="s">
        <v>1807</v>
      </c>
      <c r="O146" s="501">
        <v>202.4</v>
      </c>
      <c r="P146" s="501">
        <v>230</v>
      </c>
      <c r="Q146" s="501" t="s">
        <v>124</v>
      </c>
      <c r="R146" s="501" t="s">
        <v>1661</v>
      </c>
      <c r="S146" s="501" t="s">
        <v>1684</v>
      </c>
      <c r="T146" s="501" t="s">
        <v>336</v>
      </c>
      <c r="U146" s="501" t="s">
        <v>202</v>
      </c>
      <c r="V146" s="502" t="s">
        <v>762</v>
      </c>
      <c r="W146" s="502" t="s">
        <v>955</v>
      </c>
      <c r="X146" s="502" t="s">
        <v>3067</v>
      </c>
      <c r="Y146" s="501" t="s">
        <v>614</v>
      </c>
      <c r="Z146" s="502" t="s">
        <v>336</v>
      </c>
      <c r="AA146" s="502" t="s">
        <v>1652</v>
      </c>
      <c r="AB146" s="501" t="s">
        <v>81</v>
      </c>
      <c r="AC146" s="502" t="s">
        <v>204</v>
      </c>
      <c r="AD146" s="501">
        <v>0</v>
      </c>
      <c r="AE146" s="501">
        <v>0</v>
      </c>
      <c r="AF146" s="502" t="s">
        <v>85</v>
      </c>
      <c r="AG146" s="502" t="s">
        <v>1663</v>
      </c>
      <c r="AH146" s="501" t="s">
        <v>68</v>
      </c>
      <c r="AI146" s="501" t="s">
        <v>336</v>
      </c>
      <c r="AJ146" s="501" t="s">
        <v>202</v>
      </c>
      <c r="AK146" s="501" t="s">
        <v>202</v>
      </c>
      <c r="AL146" s="501" t="s">
        <v>68</v>
      </c>
      <c r="AM146" s="501" t="s">
        <v>336</v>
      </c>
      <c r="AN146" s="501" t="s">
        <v>336</v>
      </c>
      <c r="AO146" s="502" t="s">
        <v>336</v>
      </c>
      <c r="AP146" s="502" t="s">
        <v>336</v>
      </c>
      <c r="AQ146" s="502" t="s">
        <v>900</v>
      </c>
      <c r="AR146" s="502" t="s">
        <v>336</v>
      </c>
      <c r="AS146" s="502" t="s">
        <v>1241</v>
      </c>
      <c r="AT146" s="502" t="s">
        <v>202</v>
      </c>
      <c r="AU146" s="503">
        <v>46996</v>
      </c>
      <c r="AV146" s="502" t="s">
        <v>336</v>
      </c>
      <c r="AW146" s="502" t="s">
        <v>336</v>
      </c>
      <c r="AX146" s="502" t="s">
        <v>336</v>
      </c>
      <c r="AY146" s="501" t="s">
        <v>202</v>
      </c>
      <c r="AZ146" s="501" t="s">
        <v>202</v>
      </c>
      <c r="BA146" s="501" t="s">
        <v>202</v>
      </c>
      <c r="BB146" s="501" t="s">
        <v>3025</v>
      </c>
      <c r="BC146" s="501" t="s">
        <v>202</v>
      </c>
      <c r="BD146" s="504" t="s">
        <v>3025</v>
      </c>
    </row>
    <row r="147" spans="2:56" ht="27" customHeight="1">
      <c r="B147" s="500">
        <v>157</v>
      </c>
      <c r="C147" s="501">
        <v>0</v>
      </c>
      <c r="D147" s="501"/>
      <c r="E147" s="501" t="str">
        <f>+PPrioritarios[[#This Row],[Jerarquización multicriterio JIS 21 de abril]]</f>
        <v>Sin jerarquizar</v>
      </c>
      <c r="F147" s="501" t="s">
        <v>1315</v>
      </c>
      <c r="G147" s="501" t="s">
        <v>1685</v>
      </c>
      <c r="H147" s="501" t="s">
        <v>1686</v>
      </c>
      <c r="I147" s="501" t="s">
        <v>841</v>
      </c>
      <c r="J147" s="501" t="e">
        <f>+VLOOKUP(PPrioritarios[[#This Row],[Nombre de proyecto]],'[14]Registros que subsisten 6,400'!F:F,1,0)</f>
        <v>#N/A</v>
      </c>
      <c r="K147" s="501" t="s">
        <v>724</v>
      </c>
      <c r="L147" s="501" t="s">
        <v>825</v>
      </c>
      <c r="M147" s="501" t="s">
        <v>224</v>
      </c>
      <c r="N147" s="501" t="s">
        <v>3018</v>
      </c>
      <c r="O147" s="501">
        <v>149</v>
      </c>
      <c r="P147" s="501">
        <v>400</v>
      </c>
      <c r="Q147" s="501" t="s">
        <v>790</v>
      </c>
      <c r="R147" s="501" t="s">
        <v>826</v>
      </c>
      <c r="S147" s="501" t="s">
        <v>1687</v>
      </c>
      <c r="T147" s="501" t="s">
        <v>336</v>
      </c>
      <c r="U147" s="501" t="s">
        <v>202</v>
      </c>
      <c r="V147" s="502" t="s">
        <v>762</v>
      </c>
      <c r="W147" s="502" t="s">
        <v>955</v>
      </c>
      <c r="X147" s="502" t="s">
        <v>3067</v>
      </c>
      <c r="Y147" s="501" t="s">
        <v>200</v>
      </c>
      <c r="Z147" s="502" t="s">
        <v>336</v>
      </c>
      <c r="AA147" s="502" t="s">
        <v>1688</v>
      </c>
      <c r="AB147" s="501" t="s">
        <v>81</v>
      </c>
      <c r="AC147" s="502" t="s">
        <v>158</v>
      </c>
      <c r="AD147" s="501">
        <v>0</v>
      </c>
      <c r="AE147" s="501">
        <v>0</v>
      </c>
      <c r="AF147" s="502" t="s">
        <v>1689</v>
      </c>
      <c r="AG147" s="502" t="s">
        <v>986</v>
      </c>
      <c r="AH147" s="501" t="s">
        <v>336</v>
      </c>
      <c r="AI147" s="501" t="s">
        <v>336</v>
      </c>
      <c r="AJ147" s="501" t="s">
        <v>202</v>
      </c>
      <c r="AK147" s="501" t="s">
        <v>202</v>
      </c>
      <c r="AL147" s="501" t="s">
        <v>202</v>
      </c>
      <c r="AM147" s="501" t="s">
        <v>336</v>
      </c>
      <c r="AN147" s="501" t="s">
        <v>336</v>
      </c>
      <c r="AO147" s="502" t="s">
        <v>1690</v>
      </c>
      <c r="AP147" s="502" t="s">
        <v>336</v>
      </c>
      <c r="AQ147" s="502" t="s">
        <v>336</v>
      </c>
      <c r="AR147" s="502" t="s">
        <v>336</v>
      </c>
      <c r="AS147" s="502" t="s">
        <v>336</v>
      </c>
      <c r="AT147" s="502" t="s">
        <v>336</v>
      </c>
      <c r="AU147" s="503">
        <v>44377</v>
      </c>
      <c r="AV147" s="502" t="s">
        <v>336</v>
      </c>
      <c r="AW147" s="502" t="s">
        <v>336</v>
      </c>
      <c r="AX147" s="502" t="s">
        <v>336</v>
      </c>
      <c r="AY147" s="501" t="s">
        <v>202</v>
      </c>
      <c r="AZ147" s="501" t="s">
        <v>202</v>
      </c>
      <c r="BA147" s="501" t="s">
        <v>202</v>
      </c>
      <c r="BB147" s="501" t="s">
        <v>3025</v>
      </c>
      <c r="BC147" s="501" t="s">
        <v>202</v>
      </c>
      <c r="BD147" s="504" t="s">
        <v>3025</v>
      </c>
    </row>
    <row r="148" spans="2:56" ht="27" customHeight="1">
      <c r="B148" s="500">
        <v>158</v>
      </c>
      <c r="C148" s="501">
        <v>0</v>
      </c>
      <c r="D148" s="501"/>
      <c r="E148" s="501" t="str">
        <f>+PPrioritarios[[#This Row],[Jerarquización multicriterio JIS 21 de abril]]</f>
        <v>Sin jerarquizar</v>
      </c>
      <c r="F148" s="501" t="s">
        <v>1315</v>
      </c>
      <c r="G148" s="501" t="s">
        <v>1691</v>
      </c>
      <c r="H148" s="501" t="s">
        <v>1692</v>
      </c>
      <c r="I148" s="501" t="s">
        <v>835</v>
      </c>
      <c r="J148" s="501" t="e">
        <f>+VLOOKUP(PPrioritarios[[#This Row],[Nombre de proyecto]],'[14]Registros que subsisten 6,400'!F:F,1,0)</f>
        <v>#N/A</v>
      </c>
      <c r="K148" s="501" t="s">
        <v>724</v>
      </c>
      <c r="L148" s="501" t="s">
        <v>825</v>
      </c>
      <c r="M148" s="501" t="s">
        <v>224</v>
      </c>
      <c r="N148" s="501" t="s">
        <v>3018</v>
      </c>
      <c r="O148" s="501">
        <v>300</v>
      </c>
      <c r="P148" s="501">
        <v>400</v>
      </c>
      <c r="Q148" s="501" t="s">
        <v>790</v>
      </c>
      <c r="R148" s="501" t="s">
        <v>826</v>
      </c>
      <c r="S148" s="501" t="s">
        <v>1693</v>
      </c>
      <c r="T148" s="501" t="s">
        <v>336</v>
      </c>
      <c r="U148" s="501" t="s">
        <v>202</v>
      </c>
      <c r="V148" s="502" t="s">
        <v>762</v>
      </c>
      <c r="W148" s="502" t="s">
        <v>955</v>
      </c>
      <c r="X148" s="502" t="s">
        <v>3067</v>
      </c>
      <c r="Y148" s="501" t="s">
        <v>351</v>
      </c>
      <c r="Z148" s="502" t="s">
        <v>336</v>
      </c>
      <c r="AA148" s="502" t="s">
        <v>1694</v>
      </c>
      <c r="AB148" s="501" t="s">
        <v>81</v>
      </c>
      <c r="AC148" s="502" t="s">
        <v>285</v>
      </c>
      <c r="AD148" s="501">
        <v>0</v>
      </c>
      <c r="AE148" s="501">
        <v>0</v>
      </c>
      <c r="AF148" s="502" t="s">
        <v>1695</v>
      </c>
      <c r="AG148" s="502" t="s">
        <v>986</v>
      </c>
      <c r="AH148" s="501" t="s">
        <v>336</v>
      </c>
      <c r="AI148" s="501" t="s">
        <v>336</v>
      </c>
      <c r="AJ148" s="501" t="s">
        <v>202</v>
      </c>
      <c r="AK148" s="501" t="s">
        <v>202</v>
      </c>
      <c r="AL148" s="501" t="s">
        <v>202</v>
      </c>
      <c r="AM148" s="501" t="s">
        <v>336</v>
      </c>
      <c r="AN148" s="501" t="s">
        <v>336</v>
      </c>
      <c r="AO148" s="502" t="s">
        <v>1696</v>
      </c>
      <c r="AP148" s="502" t="s">
        <v>336</v>
      </c>
      <c r="AQ148" s="502" t="s">
        <v>336</v>
      </c>
      <c r="AR148" s="502" t="s">
        <v>336</v>
      </c>
      <c r="AS148" s="502" t="s">
        <v>336</v>
      </c>
      <c r="AT148" s="502" t="s">
        <v>336</v>
      </c>
      <c r="AU148" s="503">
        <v>44377</v>
      </c>
      <c r="AV148" s="502" t="s">
        <v>336</v>
      </c>
      <c r="AW148" s="502" t="s">
        <v>336</v>
      </c>
      <c r="AX148" s="502" t="s">
        <v>336</v>
      </c>
      <c r="AY148" s="501" t="s">
        <v>202</v>
      </c>
      <c r="AZ148" s="501" t="s">
        <v>202</v>
      </c>
      <c r="BA148" s="501" t="s">
        <v>202</v>
      </c>
      <c r="BB148" s="501" t="s">
        <v>3025</v>
      </c>
      <c r="BC148" s="501" t="s">
        <v>202</v>
      </c>
      <c r="BD148" s="504" t="s">
        <v>3025</v>
      </c>
    </row>
    <row r="149" spans="2:56" ht="27" customHeight="1">
      <c r="B149" s="500">
        <v>159</v>
      </c>
      <c r="C149" s="501">
        <v>0</v>
      </c>
      <c r="D149" s="501"/>
      <c r="E149" s="501" t="str">
        <f>+PPrioritarios[[#This Row],[Jerarquización multicriterio JIS 21 de abril]]</f>
        <v>Sin jerarquizar</v>
      </c>
      <c r="F149" s="501" t="s">
        <v>1315</v>
      </c>
      <c r="G149" s="501" t="s">
        <v>1697</v>
      </c>
      <c r="H149" s="501" t="s">
        <v>1698</v>
      </c>
      <c r="I149" s="501" t="s">
        <v>1004</v>
      </c>
      <c r="J149" s="501" t="e">
        <f>+VLOOKUP(PPrioritarios[[#This Row],[Nombre de proyecto]],'[14]Registros que subsisten 6,400'!F:F,1,0)</f>
        <v>#N/A</v>
      </c>
      <c r="K149" s="501" t="s">
        <v>989</v>
      </c>
      <c r="L149" s="501" t="s">
        <v>336</v>
      </c>
      <c r="M149" s="501" t="s">
        <v>224</v>
      </c>
      <c r="N149" s="501" t="s">
        <v>3018</v>
      </c>
      <c r="O149" s="501">
        <v>67</v>
      </c>
      <c r="P149" s="501" t="s">
        <v>336</v>
      </c>
      <c r="Q149" s="501" t="s">
        <v>508</v>
      </c>
      <c r="R149" s="501" t="s">
        <v>1699</v>
      </c>
      <c r="S149" s="501" t="s">
        <v>336</v>
      </c>
      <c r="T149" s="501" t="s">
        <v>336</v>
      </c>
      <c r="U149" s="501" t="s">
        <v>202</v>
      </c>
      <c r="V149" s="502" t="s">
        <v>762</v>
      </c>
      <c r="W149" s="502" t="s">
        <v>955</v>
      </c>
      <c r="X149" s="502" t="s">
        <v>3067</v>
      </c>
      <c r="Y149" s="501" t="s">
        <v>521</v>
      </c>
      <c r="Z149" s="502" t="s">
        <v>336</v>
      </c>
      <c r="AA149" s="502" t="s">
        <v>1652</v>
      </c>
      <c r="AB149" s="501" t="s">
        <v>81</v>
      </c>
      <c r="AC149" s="502" t="s">
        <v>204</v>
      </c>
      <c r="AD149" s="501">
        <v>0</v>
      </c>
      <c r="AE149" s="501">
        <v>0</v>
      </c>
      <c r="AF149" s="502"/>
      <c r="AG149" s="502" t="s">
        <v>336</v>
      </c>
      <c r="AH149" s="501" t="s">
        <v>336</v>
      </c>
      <c r="AI149" s="501" t="s">
        <v>336</v>
      </c>
      <c r="AJ149" s="501" t="s">
        <v>202</v>
      </c>
      <c r="AK149" s="501" t="s">
        <v>202</v>
      </c>
      <c r="AL149" s="501" t="s">
        <v>202</v>
      </c>
      <c r="AM149" s="501" t="s">
        <v>336</v>
      </c>
      <c r="AN149" s="501" t="s">
        <v>336</v>
      </c>
      <c r="AO149" s="502" t="s">
        <v>336</v>
      </c>
      <c r="AP149" s="502" t="s">
        <v>336</v>
      </c>
      <c r="AQ149" s="502" t="s">
        <v>336</v>
      </c>
      <c r="AR149" s="502" t="s">
        <v>336</v>
      </c>
      <c r="AS149" s="502" t="s">
        <v>336</v>
      </c>
      <c r="AT149" s="502" t="s">
        <v>336</v>
      </c>
      <c r="AU149" s="503">
        <v>47081</v>
      </c>
      <c r="AV149" s="502" t="s">
        <v>336</v>
      </c>
      <c r="AW149" s="502" t="s">
        <v>336</v>
      </c>
      <c r="AX149" s="502" t="s">
        <v>336</v>
      </c>
      <c r="AY149" s="501" t="s">
        <v>202</v>
      </c>
      <c r="AZ149" s="501" t="s">
        <v>202</v>
      </c>
      <c r="BA149" s="501" t="s">
        <v>202</v>
      </c>
      <c r="BB149" s="501" t="s">
        <v>3025</v>
      </c>
      <c r="BC149" s="501" t="s">
        <v>202</v>
      </c>
      <c r="BD149" s="504" t="s">
        <v>3025</v>
      </c>
    </row>
    <row r="150" spans="2:56" ht="27" customHeight="1">
      <c r="B150" s="500">
        <v>160</v>
      </c>
      <c r="C150" s="501">
        <v>0</v>
      </c>
      <c r="D150" s="501"/>
      <c r="E150" s="501" t="str">
        <f>+PPrioritarios[[#This Row],[Jerarquización multicriterio JIS 21 de abril]]</f>
        <v>Sin jerarquizar</v>
      </c>
      <c r="F150" s="501" t="s">
        <v>1315</v>
      </c>
      <c r="G150" s="501" t="s">
        <v>1700</v>
      </c>
      <c r="H150" s="501" t="s">
        <v>1701</v>
      </c>
      <c r="I150" s="501" t="s">
        <v>1004</v>
      </c>
      <c r="J150" s="501" t="e">
        <f>+VLOOKUP(PPrioritarios[[#This Row],[Nombre de proyecto]],'[14]Registros que subsisten 6,400'!F:F,1,0)</f>
        <v>#N/A</v>
      </c>
      <c r="K150" s="501" t="s">
        <v>989</v>
      </c>
      <c r="L150" s="501" t="s">
        <v>336</v>
      </c>
      <c r="M150" s="501" t="s">
        <v>224</v>
      </c>
      <c r="N150" s="501" t="s">
        <v>3018</v>
      </c>
      <c r="O150" s="501">
        <v>32.5</v>
      </c>
      <c r="P150" s="501" t="s">
        <v>336</v>
      </c>
      <c r="Q150" s="501" t="s">
        <v>324</v>
      </c>
      <c r="R150" s="501" t="s">
        <v>1702</v>
      </c>
      <c r="S150" s="501" t="s">
        <v>336</v>
      </c>
      <c r="T150" s="501" t="s">
        <v>336</v>
      </c>
      <c r="U150" s="501" t="s">
        <v>202</v>
      </c>
      <c r="V150" s="502" t="s">
        <v>762</v>
      </c>
      <c r="W150" s="502" t="s">
        <v>955</v>
      </c>
      <c r="X150" s="502" t="s">
        <v>3067</v>
      </c>
      <c r="Y150" s="501" t="s">
        <v>521</v>
      </c>
      <c r="Z150" s="502" t="s">
        <v>336</v>
      </c>
      <c r="AA150" s="502" t="s">
        <v>1652</v>
      </c>
      <c r="AB150" s="501" t="s">
        <v>81</v>
      </c>
      <c r="AC150" s="502" t="s">
        <v>204</v>
      </c>
      <c r="AD150" s="501">
        <v>0</v>
      </c>
      <c r="AE150" s="501">
        <v>0</v>
      </c>
      <c r="AF150" s="502"/>
      <c r="AG150" s="502" t="s">
        <v>336</v>
      </c>
      <c r="AH150" s="501" t="s">
        <v>336</v>
      </c>
      <c r="AI150" s="501" t="s">
        <v>336</v>
      </c>
      <c r="AJ150" s="501" t="s">
        <v>202</v>
      </c>
      <c r="AK150" s="501" t="s">
        <v>202</v>
      </c>
      <c r="AL150" s="501" t="s">
        <v>202</v>
      </c>
      <c r="AM150" s="501" t="s">
        <v>336</v>
      </c>
      <c r="AN150" s="501" t="s">
        <v>336</v>
      </c>
      <c r="AO150" s="502" t="s">
        <v>336</v>
      </c>
      <c r="AP150" s="502" t="s">
        <v>336</v>
      </c>
      <c r="AQ150" s="502" t="s">
        <v>336</v>
      </c>
      <c r="AR150" s="502" t="s">
        <v>336</v>
      </c>
      <c r="AS150" s="502" t="s">
        <v>336</v>
      </c>
      <c r="AT150" s="502" t="s">
        <v>336</v>
      </c>
      <c r="AU150" s="503">
        <v>47074</v>
      </c>
      <c r="AV150" s="502" t="s">
        <v>336</v>
      </c>
      <c r="AW150" s="502" t="s">
        <v>336</v>
      </c>
      <c r="AX150" s="502" t="s">
        <v>336</v>
      </c>
      <c r="AY150" s="501" t="s">
        <v>202</v>
      </c>
      <c r="AZ150" s="501" t="s">
        <v>202</v>
      </c>
      <c r="BA150" s="501" t="s">
        <v>202</v>
      </c>
      <c r="BB150" s="501" t="s">
        <v>3025</v>
      </c>
      <c r="BC150" s="501" t="s">
        <v>202</v>
      </c>
      <c r="BD150" s="504" t="s">
        <v>3025</v>
      </c>
    </row>
    <row r="151" spans="2:56" ht="27" customHeight="1">
      <c r="B151" s="500">
        <v>161</v>
      </c>
      <c r="C151" s="501">
        <v>0</v>
      </c>
      <c r="D151" s="501"/>
      <c r="E151" s="501" t="str">
        <f>+PPrioritarios[[#This Row],[Jerarquización multicriterio JIS 21 de abril]]</f>
        <v>Sin jerarquizar</v>
      </c>
      <c r="F151" s="501" t="s">
        <v>1315</v>
      </c>
      <c r="G151" s="501" t="s">
        <v>1703</v>
      </c>
      <c r="H151" s="501" t="s">
        <v>1704</v>
      </c>
      <c r="I151" s="501" t="s">
        <v>1705</v>
      </c>
      <c r="J151" s="501" t="e">
        <f>+VLOOKUP(PPrioritarios[[#This Row],[Nombre de proyecto]],'[14]Registros que subsisten 6,400'!F:F,1,0)</f>
        <v>#N/A</v>
      </c>
      <c r="K151" s="501" t="s">
        <v>989</v>
      </c>
      <c r="L151" s="501" t="s">
        <v>336</v>
      </c>
      <c r="M151" s="501" t="s">
        <v>224</v>
      </c>
      <c r="N151" s="501" t="s">
        <v>3018</v>
      </c>
      <c r="O151" s="501">
        <v>330</v>
      </c>
      <c r="P151" s="501" t="s">
        <v>336</v>
      </c>
      <c r="Q151" s="501" t="s">
        <v>324</v>
      </c>
      <c r="R151" s="501" t="s">
        <v>1706</v>
      </c>
      <c r="S151" s="501" t="s">
        <v>1707</v>
      </c>
      <c r="T151" s="501" t="s">
        <v>336</v>
      </c>
      <c r="U151" s="501" t="s">
        <v>68</v>
      </c>
      <c r="V151" s="502" t="s">
        <v>1708</v>
      </c>
      <c r="W151" s="502" t="s">
        <v>3012</v>
      </c>
      <c r="X151" s="502" t="s">
        <v>3078</v>
      </c>
      <c r="Y151" s="501" t="s">
        <v>1711</v>
      </c>
      <c r="Z151" s="502" t="s">
        <v>1710</v>
      </c>
      <c r="AA151" s="502" t="s">
        <v>1709</v>
      </c>
      <c r="AB151" s="501" t="s">
        <v>81</v>
      </c>
      <c r="AC151" s="502" t="s">
        <v>71</v>
      </c>
      <c r="AD151" s="501">
        <v>981395</v>
      </c>
      <c r="AE151" s="501">
        <v>355</v>
      </c>
      <c r="AF151" s="502"/>
      <c r="AG151" s="502" t="s">
        <v>336</v>
      </c>
      <c r="AH151" s="501" t="s">
        <v>336</v>
      </c>
      <c r="AI151" s="501" t="s">
        <v>336</v>
      </c>
      <c r="AJ151" s="501" t="s">
        <v>202</v>
      </c>
      <c r="AK151" s="501" t="s">
        <v>202</v>
      </c>
      <c r="AL151" s="501" t="s">
        <v>68</v>
      </c>
      <c r="AM151" s="501" t="s">
        <v>336</v>
      </c>
      <c r="AN151" s="501" t="s">
        <v>336</v>
      </c>
      <c r="AO151" s="502" t="s">
        <v>336</v>
      </c>
      <c r="AP151" s="502" t="s">
        <v>336</v>
      </c>
      <c r="AQ151" s="502" t="s">
        <v>336</v>
      </c>
      <c r="AR151" s="502" t="s">
        <v>336</v>
      </c>
      <c r="AS151" s="502" t="s">
        <v>336</v>
      </c>
      <c r="AT151" s="502" t="s">
        <v>336</v>
      </c>
      <c r="AU151" s="503">
        <v>44926</v>
      </c>
      <c r="AV151" s="502" t="s">
        <v>336</v>
      </c>
      <c r="AW151" s="502" t="s">
        <v>336</v>
      </c>
      <c r="AX151" s="502" t="s">
        <v>735</v>
      </c>
      <c r="AY151" s="501" t="s">
        <v>68</v>
      </c>
      <c r="AZ151" s="501" t="s">
        <v>202</v>
      </c>
      <c r="BA151" s="501" t="s">
        <v>202</v>
      </c>
      <c r="BB151" s="501" t="s">
        <v>3025</v>
      </c>
      <c r="BC151" s="501" t="s">
        <v>202</v>
      </c>
      <c r="BD151" s="504" t="s">
        <v>3025</v>
      </c>
    </row>
    <row r="152" spans="2:56" ht="27" customHeight="1">
      <c r="B152" s="500">
        <v>162</v>
      </c>
      <c r="C152" s="501">
        <v>0</v>
      </c>
      <c r="D152" s="501"/>
      <c r="E152" s="501" t="str">
        <f>+PPrioritarios[[#This Row],[Jerarquización multicriterio JIS 21 de abril]]</f>
        <v>Sin jerarquizar</v>
      </c>
      <c r="F152" s="501" t="s">
        <v>1315</v>
      </c>
      <c r="G152" s="501" t="s">
        <v>1712</v>
      </c>
      <c r="H152" s="501" t="s">
        <v>1713</v>
      </c>
      <c r="I152" s="501" t="s">
        <v>1713</v>
      </c>
      <c r="J152" s="501" t="e">
        <f>+VLOOKUP(PPrioritarios[[#This Row],[Nombre de proyecto]],'[14]Registros que subsisten 6,400'!F:F,1,0)</f>
        <v>#N/A</v>
      </c>
      <c r="K152" s="501" t="s">
        <v>989</v>
      </c>
      <c r="L152" s="501" t="s">
        <v>336</v>
      </c>
      <c r="M152" s="501" t="s">
        <v>224</v>
      </c>
      <c r="N152" s="501" t="s">
        <v>3016</v>
      </c>
      <c r="O152" s="501">
        <v>7.19</v>
      </c>
      <c r="P152" s="501" t="s">
        <v>336</v>
      </c>
      <c r="Q152" s="501" t="s">
        <v>324</v>
      </c>
      <c r="R152" s="501" t="s">
        <v>1714</v>
      </c>
      <c r="S152" s="501" t="s">
        <v>336</v>
      </c>
      <c r="T152" s="501" t="s">
        <v>336</v>
      </c>
      <c r="U152" s="501" t="s">
        <v>202</v>
      </c>
      <c r="V152" s="502" t="s">
        <v>762</v>
      </c>
      <c r="W152" s="502" t="s">
        <v>955</v>
      </c>
      <c r="X152" s="502" t="s">
        <v>3067</v>
      </c>
      <c r="Y152" s="501" t="s">
        <v>1716</v>
      </c>
      <c r="Z152" s="502" t="s">
        <v>336</v>
      </c>
      <c r="AA152" s="502" t="s">
        <v>1715</v>
      </c>
      <c r="AB152" s="501" t="s">
        <v>81</v>
      </c>
      <c r="AC152" s="502" t="s">
        <v>71</v>
      </c>
      <c r="AD152" s="501">
        <v>0</v>
      </c>
      <c r="AE152" s="501">
        <v>0</v>
      </c>
      <c r="AF152" s="502"/>
      <c r="AG152" s="502" t="s">
        <v>336</v>
      </c>
      <c r="AH152" s="501" t="s">
        <v>336</v>
      </c>
      <c r="AI152" s="501" t="s">
        <v>336</v>
      </c>
      <c r="AJ152" s="501" t="s">
        <v>68</v>
      </c>
      <c r="AK152" s="501" t="s">
        <v>202</v>
      </c>
      <c r="AL152" s="501" t="s">
        <v>68</v>
      </c>
      <c r="AM152" s="501" t="s">
        <v>336</v>
      </c>
      <c r="AN152" s="501" t="s">
        <v>336</v>
      </c>
      <c r="AO152" s="502" t="s">
        <v>336</v>
      </c>
      <c r="AP152" s="502" t="s">
        <v>336</v>
      </c>
      <c r="AQ152" s="502" t="s">
        <v>336</v>
      </c>
      <c r="AR152" s="502" t="s">
        <v>336</v>
      </c>
      <c r="AS152" s="502" t="s">
        <v>336</v>
      </c>
      <c r="AT152" s="502" t="s">
        <v>336</v>
      </c>
      <c r="AU152" s="503">
        <v>45902</v>
      </c>
      <c r="AV152" s="502" t="s">
        <v>336</v>
      </c>
      <c r="AW152" s="502" t="s">
        <v>336</v>
      </c>
      <c r="AX152" s="502" t="s">
        <v>336</v>
      </c>
      <c r="AY152" s="501" t="s">
        <v>202</v>
      </c>
      <c r="AZ152" s="501" t="s">
        <v>202</v>
      </c>
      <c r="BA152" s="501" t="s">
        <v>202</v>
      </c>
      <c r="BB152" s="501" t="s">
        <v>3025</v>
      </c>
      <c r="BC152" s="501" t="s">
        <v>202</v>
      </c>
      <c r="BD152" s="504" t="s">
        <v>3025</v>
      </c>
    </row>
    <row r="153" spans="2:56" ht="27" customHeight="1">
      <c r="B153" s="500">
        <v>163</v>
      </c>
      <c r="C153" s="501">
        <v>0</v>
      </c>
      <c r="D153" s="501"/>
      <c r="E153" s="501" t="str">
        <f>+PPrioritarios[[#This Row],[Jerarquización multicriterio JIS 21 de abril]]</f>
        <v>Sin jerarquizar</v>
      </c>
      <c r="F153" s="501" t="s">
        <v>1315</v>
      </c>
      <c r="G153" s="501" t="s">
        <v>1717</v>
      </c>
      <c r="H153" s="501" t="s">
        <v>1718</v>
      </c>
      <c r="I153" s="501" t="s">
        <v>1183</v>
      </c>
      <c r="J153" s="501" t="e">
        <f>+VLOOKUP(PPrioritarios[[#This Row],[Nombre de proyecto]],'[14]Registros que subsisten 6,400'!F:F,1,0)</f>
        <v>#N/A</v>
      </c>
      <c r="K153" s="501" t="s">
        <v>989</v>
      </c>
      <c r="L153" s="501" t="s">
        <v>336</v>
      </c>
      <c r="M153" s="501" t="s">
        <v>224</v>
      </c>
      <c r="N153" s="501" t="s">
        <v>1807</v>
      </c>
      <c r="O153" s="501">
        <v>80</v>
      </c>
      <c r="P153" s="501" t="s">
        <v>336</v>
      </c>
      <c r="Q153" s="501" t="s">
        <v>324</v>
      </c>
      <c r="R153" s="501" t="s">
        <v>1719</v>
      </c>
      <c r="S153" s="501" t="s">
        <v>336</v>
      </c>
      <c r="T153" s="501" t="s">
        <v>336</v>
      </c>
      <c r="U153" s="501" t="s">
        <v>202</v>
      </c>
      <c r="V153" s="502" t="s">
        <v>762</v>
      </c>
      <c r="W153" s="502" t="s">
        <v>955</v>
      </c>
      <c r="X153" s="502" t="s">
        <v>3067</v>
      </c>
      <c r="Y153" s="501" t="s">
        <v>310</v>
      </c>
      <c r="Z153" s="502" t="s">
        <v>336</v>
      </c>
      <c r="AA153" s="502" t="s">
        <v>1652</v>
      </c>
      <c r="AB153" s="501" t="s">
        <v>81</v>
      </c>
      <c r="AC153" s="502" t="s">
        <v>204</v>
      </c>
      <c r="AD153" s="501">
        <v>0</v>
      </c>
      <c r="AE153" s="501">
        <v>0</v>
      </c>
      <c r="AF153" s="502"/>
      <c r="AG153" s="502" t="s">
        <v>336</v>
      </c>
      <c r="AH153" s="501" t="s">
        <v>336</v>
      </c>
      <c r="AI153" s="501" t="s">
        <v>336</v>
      </c>
      <c r="AJ153" s="501" t="s">
        <v>202</v>
      </c>
      <c r="AK153" s="501" t="s">
        <v>202</v>
      </c>
      <c r="AL153" s="501" t="s">
        <v>202</v>
      </c>
      <c r="AM153" s="501" t="s">
        <v>336</v>
      </c>
      <c r="AN153" s="501" t="s">
        <v>336</v>
      </c>
      <c r="AO153" s="502" t="s">
        <v>336</v>
      </c>
      <c r="AP153" s="502" t="s">
        <v>336</v>
      </c>
      <c r="AQ153" s="502" t="s">
        <v>336</v>
      </c>
      <c r="AR153" s="502" t="s">
        <v>336</v>
      </c>
      <c r="AS153" s="502" t="s">
        <v>336</v>
      </c>
      <c r="AT153" s="502" t="s">
        <v>336</v>
      </c>
      <c r="AU153" s="503">
        <v>47299</v>
      </c>
      <c r="AV153" s="502" t="s">
        <v>336</v>
      </c>
      <c r="AW153" s="502" t="s">
        <v>336</v>
      </c>
      <c r="AX153" s="502" t="s">
        <v>336</v>
      </c>
      <c r="AY153" s="501" t="s">
        <v>202</v>
      </c>
      <c r="AZ153" s="501" t="s">
        <v>202</v>
      </c>
      <c r="BA153" s="501" t="s">
        <v>202</v>
      </c>
      <c r="BB153" s="501" t="s">
        <v>3025</v>
      </c>
      <c r="BC153" s="501" t="s">
        <v>202</v>
      </c>
      <c r="BD153" s="504" t="s">
        <v>3025</v>
      </c>
    </row>
    <row r="154" spans="2:56" ht="27" customHeight="1">
      <c r="B154" s="500">
        <v>164</v>
      </c>
      <c r="C154" s="501">
        <v>0</v>
      </c>
      <c r="D154" s="501"/>
      <c r="E154" s="501" t="str">
        <f>+PPrioritarios[[#This Row],[Jerarquización multicriterio JIS 21 de abril]]</f>
        <v>Sin jerarquizar</v>
      </c>
      <c r="F154" s="501" t="s">
        <v>1315</v>
      </c>
      <c r="G154" s="501" t="s">
        <v>1720</v>
      </c>
      <c r="H154" s="501" t="s">
        <v>1721</v>
      </c>
      <c r="I154" s="501" t="s">
        <v>1722</v>
      </c>
      <c r="J154" s="501" t="e">
        <f>+VLOOKUP(PPrioritarios[[#This Row],[Nombre de proyecto]],'[14]Registros que subsisten 6,400'!F:F,1,0)</f>
        <v>#N/A</v>
      </c>
      <c r="K154" s="501" t="s">
        <v>989</v>
      </c>
      <c r="L154" s="501" t="s">
        <v>336</v>
      </c>
      <c r="M154" s="501" t="s">
        <v>224</v>
      </c>
      <c r="N154" s="501" t="s">
        <v>1807</v>
      </c>
      <c r="O154" s="501">
        <v>410.7</v>
      </c>
      <c r="P154" s="501" t="s">
        <v>336</v>
      </c>
      <c r="Q154" s="501" t="s">
        <v>324</v>
      </c>
      <c r="R154" s="501" t="s">
        <v>1723</v>
      </c>
      <c r="S154" s="501" t="s">
        <v>336</v>
      </c>
      <c r="T154" s="501" t="s">
        <v>336</v>
      </c>
      <c r="U154" s="501" t="s">
        <v>202</v>
      </c>
      <c r="V154" s="502" t="s">
        <v>762</v>
      </c>
      <c r="W154" s="502" t="s">
        <v>955</v>
      </c>
      <c r="X154" s="502" t="s">
        <v>3067</v>
      </c>
      <c r="Y154" s="501" t="s">
        <v>1444</v>
      </c>
      <c r="Z154" s="502" t="s">
        <v>336</v>
      </c>
      <c r="AA154" s="502" t="s">
        <v>1652</v>
      </c>
      <c r="AB154" s="501" t="s">
        <v>81</v>
      </c>
      <c r="AC154" s="502" t="s">
        <v>204</v>
      </c>
      <c r="AD154" s="501">
        <v>0</v>
      </c>
      <c r="AE154" s="501">
        <v>0</v>
      </c>
      <c r="AF154" s="502"/>
      <c r="AG154" s="502" t="s">
        <v>336</v>
      </c>
      <c r="AH154" s="501" t="s">
        <v>336</v>
      </c>
      <c r="AI154" s="501" t="s">
        <v>336</v>
      </c>
      <c r="AJ154" s="501" t="s">
        <v>202</v>
      </c>
      <c r="AK154" s="501" t="s">
        <v>202</v>
      </c>
      <c r="AL154" s="501" t="s">
        <v>202</v>
      </c>
      <c r="AM154" s="501" t="s">
        <v>336</v>
      </c>
      <c r="AN154" s="501" t="s">
        <v>336</v>
      </c>
      <c r="AO154" s="502" t="s">
        <v>336</v>
      </c>
      <c r="AP154" s="502" t="s">
        <v>336</v>
      </c>
      <c r="AQ154" s="502" t="s">
        <v>336</v>
      </c>
      <c r="AR154" s="502" t="s">
        <v>336</v>
      </c>
      <c r="AS154" s="502" t="s">
        <v>336</v>
      </c>
      <c r="AT154" s="502" t="s">
        <v>336</v>
      </c>
      <c r="AU154" s="503">
        <v>47483</v>
      </c>
      <c r="AV154" s="502" t="s">
        <v>336</v>
      </c>
      <c r="AW154" s="502" t="s">
        <v>336</v>
      </c>
      <c r="AX154" s="502" t="s">
        <v>336</v>
      </c>
      <c r="AY154" s="501" t="s">
        <v>202</v>
      </c>
      <c r="AZ154" s="501" t="s">
        <v>202</v>
      </c>
      <c r="BA154" s="501" t="s">
        <v>202</v>
      </c>
      <c r="BB154" s="501" t="s">
        <v>3025</v>
      </c>
      <c r="BC154" s="501" t="s">
        <v>202</v>
      </c>
      <c r="BD154" s="504" t="s">
        <v>3025</v>
      </c>
    </row>
    <row r="155" spans="2:56" ht="27" customHeight="1">
      <c r="B155" s="500">
        <v>165</v>
      </c>
      <c r="C155" s="501">
        <v>0</v>
      </c>
      <c r="D155" s="501"/>
      <c r="E155" s="501" t="str">
        <f>+PPrioritarios[[#This Row],[Jerarquización multicriterio JIS 21 de abril]]</f>
        <v>Sin jerarquizar</v>
      </c>
      <c r="F155" s="501" t="s">
        <v>1315</v>
      </c>
      <c r="G155" s="501" t="s">
        <v>1724</v>
      </c>
      <c r="H155" s="501" t="s">
        <v>1725</v>
      </c>
      <c r="I155" s="501" t="s">
        <v>1726</v>
      </c>
      <c r="J155" s="501" t="e">
        <f>+VLOOKUP(PPrioritarios[[#This Row],[Nombre de proyecto]],'[14]Registros que subsisten 6,400'!F:F,1,0)</f>
        <v>#N/A</v>
      </c>
      <c r="K155" s="501" t="s">
        <v>989</v>
      </c>
      <c r="L155" s="501" t="s">
        <v>336</v>
      </c>
      <c r="M155" s="501" t="s">
        <v>224</v>
      </c>
      <c r="N155" s="501" t="s">
        <v>1807</v>
      </c>
      <c r="O155" s="501">
        <v>63</v>
      </c>
      <c r="P155" s="501" t="s">
        <v>336</v>
      </c>
      <c r="Q155" s="501" t="s">
        <v>324</v>
      </c>
      <c r="R155" s="501" t="s">
        <v>1727</v>
      </c>
      <c r="S155" s="501" t="s">
        <v>336</v>
      </c>
      <c r="T155" s="501" t="s">
        <v>336</v>
      </c>
      <c r="U155" s="501" t="s">
        <v>202</v>
      </c>
      <c r="V155" s="502" t="s">
        <v>762</v>
      </c>
      <c r="W155" s="502" t="s">
        <v>955</v>
      </c>
      <c r="X155" s="502" t="s">
        <v>3067</v>
      </c>
      <c r="Y155" s="501" t="s">
        <v>1729</v>
      </c>
      <c r="Z155" s="502" t="s">
        <v>336</v>
      </c>
      <c r="AA155" s="502" t="s">
        <v>1728</v>
      </c>
      <c r="AB155" s="501" t="s">
        <v>81</v>
      </c>
      <c r="AC155" s="502" t="s">
        <v>285</v>
      </c>
      <c r="AD155" s="501">
        <v>0</v>
      </c>
      <c r="AE155" s="501">
        <v>0</v>
      </c>
      <c r="AF155" s="502"/>
      <c r="AG155" s="502" t="s">
        <v>336</v>
      </c>
      <c r="AH155" s="501" t="s">
        <v>336</v>
      </c>
      <c r="AI155" s="501" t="s">
        <v>336</v>
      </c>
      <c r="AJ155" s="501" t="s">
        <v>202</v>
      </c>
      <c r="AK155" s="501" t="s">
        <v>202</v>
      </c>
      <c r="AL155" s="501" t="s">
        <v>202</v>
      </c>
      <c r="AM155" s="501" t="s">
        <v>336</v>
      </c>
      <c r="AN155" s="501" t="s">
        <v>336</v>
      </c>
      <c r="AO155" s="502" t="s">
        <v>336</v>
      </c>
      <c r="AP155" s="502" t="s">
        <v>336</v>
      </c>
      <c r="AQ155" s="502" t="s">
        <v>336</v>
      </c>
      <c r="AR155" s="502" t="s">
        <v>336</v>
      </c>
      <c r="AS155" s="502" t="s">
        <v>336</v>
      </c>
      <c r="AT155" s="502" t="s">
        <v>336</v>
      </c>
      <c r="AU155" s="503">
        <v>46722</v>
      </c>
      <c r="AV155" s="502" t="s">
        <v>336</v>
      </c>
      <c r="AW155" s="502" t="s">
        <v>336</v>
      </c>
      <c r="AX155" s="502" t="s">
        <v>336</v>
      </c>
      <c r="AY155" s="501" t="s">
        <v>202</v>
      </c>
      <c r="AZ155" s="501" t="s">
        <v>202</v>
      </c>
      <c r="BA155" s="501" t="s">
        <v>202</v>
      </c>
      <c r="BB155" s="501" t="s">
        <v>3025</v>
      </c>
      <c r="BC155" s="501" t="s">
        <v>202</v>
      </c>
      <c r="BD155" s="504" t="s">
        <v>3025</v>
      </c>
    </row>
    <row r="156" spans="2:56" ht="27" customHeight="1">
      <c r="B156" s="500">
        <v>166</v>
      </c>
      <c r="C156" s="501">
        <v>0</v>
      </c>
      <c r="D156" s="501"/>
      <c r="E156" s="501" t="str">
        <f>+PPrioritarios[[#This Row],[Jerarquización multicriterio JIS 21 de abril]]</f>
        <v>Sin jerarquizar</v>
      </c>
      <c r="F156" s="501" t="s">
        <v>1315</v>
      </c>
      <c r="G156" s="501" t="s">
        <v>1730</v>
      </c>
      <c r="H156" s="501" t="s">
        <v>1731</v>
      </c>
      <c r="I156" s="501" t="s">
        <v>1732</v>
      </c>
      <c r="J156" s="501" t="e">
        <f>+VLOOKUP(PPrioritarios[[#This Row],[Nombre de proyecto]],'[14]Registros que subsisten 6,400'!F:F,1,0)</f>
        <v>#N/A</v>
      </c>
      <c r="K156" s="501" t="s">
        <v>989</v>
      </c>
      <c r="L156" s="501" t="s">
        <v>336</v>
      </c>
      <c r="M156" s="501" t="s">
        <v>224</v>
      </c>
      <c r="N156" s="501" t="s">
        <v>1733</v>
      </c>
      <c r="O156" s="501">
        <v>4.2</v>
      </c>
      <c r="P156" s="501" t="s">
        <v>336</v>
      </c>
      <c r="Q156" s="501" t="s">
        <v>324</v>
      </c>
      <c r="R156" s="501" t="s">
        <v>1734</v>
      </c>
      <c r="S156" s="501" t="s">
        <v>1735</v>
      </c>
      <c r="T156" s="501" t="s">
        <v>336</v>
      </c>
      <c r="U156" s="501" t="s">
        <v>68</v>
      </c>
      <c r="V156" s="502" t="s">
        <v>1736</v>
      </c>
      <c r="W156" s="502" t="s">
        <v>728</v>
      </c>
      <c r="X156" s="502" t="s">
        <v>3079</v>
      </c>
      <c r="Y156" s="501" t="s">
        <v>1740</v>
      </c>
      <c r="Z156" s="502" t="s">
        <v>1739</v>
      </c>
      <c r="AA156" s="502" t="s">
        <v>1737</v>
      </c>
      <c r="AB156" s="501" t="s">
        <v>81</v>
      </c>
      <c r="AC156" s="502" t="s">
        <v>71</v>
      </c>
      <c r="AD156" s="501" t="s">
        <v>1738</v>
      </c>
      <c r="AE156" s="501">
        <v>4.3099999999999996</v>
      </c>
      <c r="AF156" s="502"/>
      <c r="AG156" s="502" t="s">
        <v>336</v>
      </c>
      <c r="AH156" s="501" t="s">
        <v>336</v>
      </c>
      <c r="AI156" s="501" t="s">
        <v>336</v>
      </c>
      <c r="AJ156" s="501" t="s">
        <v>202</v>
      </c>
      <c r="AK156" s="501" t="s">
        <v>202</v>
      </c>
      <c r="AL156" s="501" t="s">
        <v>68</v>
      </c>
      <c r="AM156" s="501" t="s">
        <v>336</v>
      </c>
      <c r="AN156" s="501" t="s">
        <v>336</v>
      </c>
      <c r="AO156" s="502" t="s">
        <v>336</v>
      </c>
      <c r="AP156" s="502" t="s">
        <v>336</v>
      </c>
      <c r="AQ156" s="502" t="s">
        <v>336</v>
      </c>
      <c r="AR156" s="502" t="s">
        <v>336</v>
      </c>
      <c r="AS156" s="502" t="s">
        <v>336</v>
      </c>
      <c r="AT156" s="502" t="s">
        <v>336</v>
      </c>
      <c r="AU156" s="503">
        <v>45627</v>
      </c>
      <c r="AV156" s="502" t="s">
        <v>336</v>
      </c>
      <c r="AW156" s="502" t="s">
        <v>336</v>
      </c>
      <c r="AX156" s="502" t="s">
        <v>735</v>
      </c>
      <c r="AY156" s="501" t="s">
        <v>202</v>
      </c>
      <c r="AZ156" s="501" t="s">
        <v>202</v>
      </c>
      <c r="BA156" s="501" t="s">
        <v>202</v>
      </c>
      <c r="BB156" s="501" t="s">
        <v>3025</v>
      </c>
      <c r="BC156" s="501" t="s">
        <v>202</v>
      </c>
      <c r="BD156" s="504" t="s">
        <v>3025</v>
      </c>
    </row>
    <row r="157" spans="2:56" ht="27" customHeight="1">
      <c r="B157" s="500">
        <v>167</v>
      </c>
      <c r="C157" s="501">
        <v>0</v>
      </c>
      <c r="D157" s="501"/>
      <c r="E157" s="501" t="str">
        <f>+PPrioritarios[[#This Row],[Jerarquización multicriterio JIS 21 de abril]]</f>
        <v>Sin jerarquizar</v>
      </c>
      <c r="F157" s="501" t="s">
        <v>1315</v>
      </c>
      <c r="G157" s="501" t="s">
        <v>1741</v>
      </c>
      <c r="H157" s="501" t="s">
        <v>1742</v>
      </c>
      <c r="I157" s="501" t="s">
        <v>1743</v>
      </c>
      <c r="J157" s="501" t="e">
        <f>+VLOOKUP(PPrioritarios[[#This Row],[Nombre de proyecto]],'[14]Registros que subsisten 6,400'!F:F,1,0)</f>
        <v>#N/A</v>
      </c>
      <c r="K157" s="501" t="s">
        <v>989</v>
      </c>
      <c r="L157" s="501" t="s">
        <v>336</v>
      </c>
      <c r="M157" s="501" t="s">
        <v>224</v>
      </c>
      <c r="N157" s="501" t="s">
        <v>1027</v>
      </c>
      <c r="O157" s="501">
        <v>215</v>
      </c>
      <c r="P157" s="501" t="s">
        <v>336</v>
      </c>
      <c r="Q157" s="501" t="s">
        <v>324</v>
      </c>
      <c r="R157" s="501" t="s">
        <v>1744</v>
      </c>
      <c r="S157" s="501" t="s">
        <v>1745</v>
      </c>
      <c r="T157" s="501" t="s">
        <v>336</v>
      </c>
      <c r="U157" s="501" t="s">
        <v>68</v>
      </c>
      <c r="V157" s="502" t="s">
        <v>1746</v>
      </c>
      <c r="W157" s="502" t="s">
        <v>740</v>
      </c>
      <c r="X157" s="502" t="s">
        <v>3080</v>
      </c>
      <c r="Y157" s="501" t="s">
        <v>283</v>
      </c>
      <c r="Z157" s="502" t="s">
        <v>1303</v>
      </c>
      <c r="AA157" s="502" t="s">
        <v>1747</v>
      </c>
      <c r="AB157" s="501" t="s">
        <v>81</v>
      </c>
      <c r="AC157" s="502" t="s">
        <v>71</v>
      </c>
      <c r="AD157" s="501" t="s">
        <v>1748</v>
      </c>
      <c r="AE157" s="501">
        <v>298.89999999999998</v>
      </c>
      <c r="AF157" s="502"/>
      <c r="AG157" s="502" t="s">
        <v>336</v>
      </c>
      <c r="AH157" s="501" t="s">
        <v>336</v>
      </c>
      <c r="AI157" s="501" t="s">
        <v>336</v>
      </c>
      <c r="AJ157" s="501" t="s">
        <v>202</v>
      </c>
      <c r="AK157" s="501" t="s">
        <v>202</v>
      </c>
      <c r="AL157" s="501" t="s">
        <v>68</v>
      </c>
      <c r="AM157" s="501" t="s">
        <v>336</v>
      </c>
      <c r="AN157" s="501" t="s">
        <v>336</v>
      </c>
      <c r="AO157" s="502" t="s">
        <v>336</v>
      </c>
      <c r="AP157" s="502" t="s">
        <v>336</v>
      </c>
      <c r="AQ157" s="502" t="s">
        <v>336</v>
      </c>
      <c r="AR157" s="502" t="s">
        <v>336</v>
      </c>
      <c r="AS157" s="502" t="s">
        <v>336</v>
      </c>
      <c r="AT157" s="502" t="s">
        <v>336</v>
      </c>
      <c r="AU157" s="503">
        <v>45838</v>
      </c>
      <c r="AV157" s="502" t="s">
        <v>336</v>
      </c>
      <c r="AW157" s="502" t="s">
        <v>336</v>
      </c>
      <c r="AX157" s="502" t="s">
        <v>1749</v>
      </c>
      <c r="AY157" s="501" t="s">
        <v>202</v>
      </c>
      <c r="AZ157" s="501" t="s">
        <v>202</v>
      </c>
      <c r="BA157" s="501" t="s">
        <v>202</v>
      </c>
      <c r="BB157" s="501" t="s">
        <v>3025</v>
      </c>
      <c r="BC157" s="501" t="s">
        <v>202</v>
      </c>
      <c r="BD157" s="504" t="s">
        <v>3025</v>
      </c>
    </row>
    <row r="158" spans="2:56" ht="27" customHeight="1">
      <c r="B158" s="500">
        <v>168</v>
      </c>
      <c r="C158" s="501">
        <v>0</v>
      </c>
      <c r="D158" s="501"/>
      <c r="E158" s="501" t="str">
        <f>+PPrioritarios[[#This Row],[Jerarquización multicriterio JIS 21 de abril]]</f>
        <v>Sin jerarquizar</v>
      </c>
      <c r="F158" s="501" t="s">
        <v>1315</v>
      </c>
      <c r="G158" s="501" t="s">
        <v>1750</v>
      </c>
      <c r="H158" s="501" t="s">
        <v>1751</v>
      </c>
      <c r="I158" s="501" t="s">
        <v>1743</v>
      </c>
      <c r="J158" s="501" t="e">
        <f>+VLOOKUP(PPrioritarios[[#This Row],[Nombre de proyecto]],'[14]Registros que subsisten 6,400'!F:F,1,0)</f>
        <v>#N/A</v>
      </c>
      <c r="K158" s="501" t="s">
        <v>989</v>
      </c>
      <c r="L158" s="501" t="s">
        <v>336</v>
      </c>
      <c r="M158" s="501" t="s">
        <v>224</v>
      </c>
      <c r="N158" s="501" t="s">
        <v>1807</v>
      </c>
      <c r="O158" s="501">
        <v>100</v>
      </c>
      <c r="P158" s="501" t="s">
        <v>336</v>
      </c>
      <c r="Q158" s="501" t="s">
        <v>324</v>
      </c>
      <c r="R158" s="501" t="s">
        <v>1744</v>
      </c>
      <c r="S158" s="501" t="s">
        <v>336</v>
      </c>
      <c r="T158" s="501" t="s">
        <v>336</v>
      </c>
      <c r="U158" s="501" t="s">
        <v>202</v>
      </c>
      <c r="V158" s="502" t="s">
        <v>762</v>
      </c>
      <c r="W158" s="502" t="s">
        <v>955</v>
      </c>
      <c r="X158" s="502" t="s">
        <v>3067</v>
      </c>
      <c r="Y158" s="501" t="s">
        <v>283</v>
      </c>
      <c r="Z158" s="502" t="s">
        <v>336</v>
      </c>
      <c r="AA158" s="502" t="s">
        <v>1752</v>
      </c>
      <c r="AB158" s="501" t="s">
        <v>81</v>
      </c>
      <c r="AC158" s="502" t="s">
        <v>158</v>
      </c>
      <c r="AD158" s="501">
        <v>0</v>
      </c>
      <c r="AE158" s="501">
        <v>0</v>
      </c>
      <c r="AF158" s="502"/>
      <c r="AG158" s="502" t="s">
        <v>336</v>
      </c>
      <c r="AH158" s="501" t="s">
        <v>336</v>
      </c>
      <c r="AI158" s="501" t="s">
        <v>336</v>
      </c>
      <c r="AJ158" s="501" t="s">
        <v>202</v>
      </c>
      <c r="AK158" s="501" t="s">
        <v>202</v>
      </c>
      <c r="AL158" s="501" t="s">
        <v>202</v>
      </c>
      <c r="AM158" s="501" t="s">
        <v>336</v>
      </c>
      <c r="AN158" s="501" t="s">
        <v>336</v>
      </c>
      <c r="AO158" s="502" t="s">
        <v>336</v>
      </c>
      <c r="AP158" s="502" t="s">
        <v>336</v>
      </c>
      <c r="AQ158" s="502" t="s">
        <v>336</v>
      </c>
      <c r="AR158" s="502" t="s">
        <v>336</v>
      </c>
      <c r="AS158" s="502" t="s">
        <v>336</v>
      </c>
      <c r="AT158" s="502" t="s">
        <v>336</v>
      </c>
      <c r="AU158" s="503">
        <v>46568</v>
      </c>
      <c r="AV158" s="502" t="s">
        <v>336</v>
      </c>
      <c r="AW158" s="502" t="s">
        <v>336</v>
      </c>
      <c r="AX158" s="502" t="s">
        <v>336</v>
      </c>
      <c r="AY158" s="501" t="s">
        <v>202</v>
      </c>
      <c r="AZ158" s="501" t="s">
        <v>202</v>
      </c>
      <c r="BA158" s="501" t="s">
        <v>202</v>
      </c>
      <c r="BB158" s="501" t="s">
        <v>3025</v>
      </c>
      <c r="BC158" s="501" t="s">
        <v>202</v>
      </c>
      <c r="BD158" s="504" t="s">
        <v>3025</v>
      </c>
    </row>
    <row r="159" spans="2:56" ht="27" customHeight="1">
      <c r="B159" s="500">
        <v>169</v>
      </c>
      <c r="C159" s="501">
        <v>0</v>
      </c>
      <c r="D159" s="501"/>
      <c r="E159" s="501" t="str">
        <f>+PPrioritarios[[#This Row],[Jerarquización multicriterio JIS 21 de abril]]</f>
        <v>Sin jerarquizar</v>
      </c>
      <c r="F159" s="501" t="s">
        <v>1315</v>
      </c>
      <c r="G159" s="501" t="s">
        <v>1753</v>
      </c>
      <c r="H159" s="501" t="s">
        <v>1754</v>
      </c>
      <c r="I159" s="501" t="s">
        <v>1755</v>
      </c>
      <c r="J159" s="501" t="e">
        <f>+VLOOKUP(PPrioritarios[[#This Row],[Nombre de proyecto]],'[14]Registros que subsisten 6,400'!F:F,1,0)</f>
        <v>#N/A</v>
      </c>
      <c r="K159" s="501" t="s">
        <v>989</v>
      </c>
      <c r="L159" s="501" t="s">
        <v>336</v>
      </c>
      <c r="M159" s="501" t="s">
        <v>224</v>
      </c>
      <c r="N159" s="501" t="s">
        <v>1807</v>
      </c>
      <c r="O159" s="501">
        <v>125</v>
      </c>
      <c r="P159" s="501" t="s">
        <v>336</v>
      </c>
      <c r="Q159" s="501" t="s">
        <v>324</v>
      </c>
      <c r="R159" s="501" t="s">
        <v>1744</v>
      </c>
      <c r="S159" s="501" t="s">
        <v>336</v>
      </c>
      <c r="T159" s="501" t="s">
        <v>336</v>
      </c>
      <c r="U159" s="501" t="s">
        <v>202</v>
      </c>
      <c r="V159" s="502" t="s">
        <v>762</v>
      </c>
      <c r="W159" s="502" t="s">
        <v>955</v>
      </c>
      <c r="X159" s="502" t="s">
        <v>3067</v>
      </c>
      <c r="Y159" s="501" t="s">
        <v>1757</v>
      </c>
      <c r="Z159" s="502" t="s">
        <v>336</v>
      </c>
      <c r="AA159" s="502" t="s">
        <v>1756</v>
      </c>
      <c r="AB159" s="501" t="s">
        <v>81</v>
      </c>
      <c r="AC159" s="502" t="s">
        <v>158</v>
      </c>
      <c r="AD159" s="501">
        <v>0</v>
      </c>
      <c r="AE159" s="501">
        <v>0</v>
      </c>
      <c r="AF159" s="502"/>
      <c r="AG159" s="502" t="s">
        <v>336</v>
      </c>
      <c r="AH159" s="501" t="s">
        <v>336</v>
      </c>
      <c r="AI159" s="501" t="s">
        <v>336</v>
      </c>
      <c r="AJ159" s="501" t="s">
        <v>202</v>
      </c>
      <c r="AK159" s="501" t="s">
        <v>202</v>
      </c>
      <c r="AL159" s="501" t="s">
        <v>202</v>
      </c>
      <c r="AM159" s="501" t="s">
        <v>336</v>
      </c>
      <c r="AN159" s="501" t="s">
        <v>336</v>
      </c>
      <c r="AO159" s="502" t="s">
        <v>336</v>
      </c>
      <c r="AP159" s="502" t="s">
        <v>336</v>
      </c>
      <c r="AQ159" s="502" t="s">
        <v>336</v>
      </c>
      <c r="AR159" s="502" t="s">
        <v>336</v>
      </c>
      <c r="AS159" s="502" t="s">
        <v>336</v>
      </c>
      <c r="AT159" s="502" t="s">
        <v>336</v>
      </c>
      <c r="AU159" s="503">
        <v>47361</v>
      </c>
      <c r="AV159" s="502" t="s">
        <v>336</v>
      </c>
      <c r="AW159" s="502" t="s">
        <v>336</v>
      </c>
      <c r="AX159" s="502" t="s">
        <v>336</v>
      </c>
      <c r="AY159" s="501" t="s">
        <v>202</v>
      </c>
      <c r="AZ159" s="501" t="s">
        <v>202</v>
      </c>
      <c r="BA159" s="501" t="s">
        <v>202</v>
      </c>
      <c r="BB159" s="501" t="s">
        <v>3025</v>
      </c>
      <c r="BC159" s="501" t="s">
        <v>202</v>
      </c>
      <c r="BD159" s="504" t="s">
        <v>3025</v>
      </c>
    </row>
    <row r="160" spans="2:56" ht="27" customHeight="1">
      <c r="B160" s="500">
        <v>170</v>
      </c>
      <c r="C160" s="501">
        <v>0</v>
      </c>
      <c r="D160" s="501"/>
      <c r="E160" s="501" t="str">
        <f>+PPrioritarios[[#This Row],[Jerarquización multicriterio JIS 21 de abril]]</f>
        <v>Sin jerarquizar</v>
      </c>
      <c r="F160" s="501" t="s">
        <v>1315</v>
      </c>
      <c r="G160" s="501" t="s">
        <v>1758</v>
      </c>
      <c r="H160" s="501" t="s">
        <v>1759</v>
      </c>
      <c r="I160" s="501" t="s">
        <v>1760</v>
      </c>
      <c r="J160" s="501" t="e">
        <f>+VLOOKUP(PPrioritarios[[#This Row],[Nombre de proyecto]],'[14]Registros que subsisten 6,400'!F:F,1,0)</f>
        <v>#N/A</v>
      </c>
      <c r="K160" s="501" t="s">
        <v>989</v>
      </c>
      <c r="L160" s="501" t="s">
        <v>336</v>
      </c>
      <c r="M160" s="501" t="s">
        <v>224</v>
      </c>
      <c r="N160" s="501" t="s">
        <v>3018</v>
      </c>
      <c r="O160" s="501">
        <v>150</v>
      </c>
      <c r="P160" s="501" t="s">
        <v>336</v>
      </c>
      <c r="Q160" s="501" t="s">
        <v>324</v>
      </c>
      <c r="R160" s="501" t="s">
        <v>1744</v>
      </c>
      <c r="S160" s="501" t="s">
        <v>336</v>
      </c>
      <c r="T160" s="501" t="s">
        <v>336</v>
      </c>
      <c r="U160" s="501" t="s">
        <v>202</v>
      </c>
      <c r="V160" s="502" t="s">
        <v>762</v>
      </c>
      <c r="W160" s="502" t="s">
        <v>769</v>
      </c>
      <c r="X160" s="502" t="s">
        <v>3081</v>
      </c>
      <c r="Y160" s="501" t="s">
        <v>3082</v>
      </c>
      <c r="Z160" s="502" t="s">
        <v>1150</v>
      </c>
      <c r="AA160" s="502" t="s">
        <v>933</v>
      </c>
      <c r="AB160" s="501" t="s">
        <v>81</v>
      </c>
      <c r="AC160" s="502" t="s">
        <v>158</v>
      </c>
      <c r="AD160" s="501">
        <v>0</v>
      </c>
      <c r="AE160" s="501">
        <v>0</v>
      </c>
      <c r="AF160" s="502"/>
      <c r="AG160" s="502" t="s">
        <v>336</v>
      </c>
      <c r="AH160" s="501" t="s">
        <v>336</v>
      </c>
      <c r="AI160" s="501" t="s">
        <v>336</v>
      </c>
      <c r="AJ160" s="501" t="s">
        <v>202</v>
      </c>
      <c r="AK160" s="501" t="s">
        <v>202</v>
      </c>
      <c r="AL160" s="501" t="s">
        <v>202</v>
      </c>
      <c r="AM160" s="501" t="s">
        <v>336</v>
      </c>
      <c r="AN160" s="501" t="s">
        <v>336</v>
      </c>
      <c r="AO160" s="502" t="s">
        <v>336</v>
      </c>
      <c r="AP160" s="502" t="s">
        <v>336</v>
      </c>
      <c r="AQ160" s="502" t="s">
        <v>336</v>
      </c>
      <c r="AR160" s="502" t="s">
        <v>336</v>
      </c>
      <c r="AS160" s="502" t="s">
        <v>336</v>
      </c>
      <c r="AT160" s="502" t="s">
        <v>336</v>
      </c>
      <c r="AU160" s="503">
        <v>47117</v>
      </c>
      <c r="AV160" s="502" t="s">
        <v>336</v>
      </c>
      <c r="AW160" s="502" t="s">
        <v>336</v>
      </c>
      <c r="AX160" s="502" t="s">
        <v>336</v>
      </c>
      <c r="AY160" s="501" t="s">
        <v>202</v>
      </c>
      <c r="AZ160" s="501" t="s">
        <v>202</v>
      </c>
      <c r="BA160" s="501" t="s">
        <v>202</v>
      </c>
      <c r="BB160" s="501" t="s">
        <v>3025</v>
      </c>
      <c r="BC160" s="501" t="s">
        <v>202</v>
      </c>
      <c r="BD160" s="504" t="s">
        <v>3025</v>
      </c>
    </row>
    <row r="161" spans="2:56" ht="27" customHeight="1">
      <c r="B161" s="500">
        <v>171</v>
      </c>
      <c r="C161" s="501">
        <v>0</v>
      </c>
      <c r="D161" s="501"/>
      <c r="E161" s="501" t="str">
        <f>+PPrioritarios[[#This Row],[Jerarquización multicriterio JIS 21 de abril]]</f>
        <v>Sin jerarquizar</v>
      </c>
      <c r="F161" s="501" t="s">
        <v>1315</v>
      </c>
      <c r="G161" s="501" t="s">
        <v>1761</v>
      </c>
      <c r="H161" s="501" t="s">
        <v>1762</v>
      </c>
      <c r="I161" s="501" t="s">
        <v>1763</v>
      </c>
      <c r="J161" s="501" t="e">
        <f>+VLOOKUP(PPrioritarios[[#This Row],[Nombre de proyecto]],'[14]Registros que subsisten 6,400'!F:F,1,0)</f>
        <v>#N/A</v>
      </c>
      <c r="K161" s="501" t="s">
        <v>989</v>
      </c>
      <c r="L161" s="501" t="s">
        <v>336</v>
      </c>
      <c r="M161" s="501" t="s">
        <v>224</v>
      </c>
      <c r="N161" s="501" t="s">
        <v>3018</v>
      </c>
      <c r="O161" s="501">
        <v>150</v>
      </c>
      <c r="P161" s="501" t="s">
        <v>336</v>
      </c>
      <c r="Q161" s="501" t="s">
        <v>324</v>
      </c>
      <c r="R161" s="501" t="s">
        <v>1744</v>
      </c>
      <c r="S161" s="501" t="s">
        <v>336</v>
      </c>
      <c r="T161" s="501" t="s">
        <v>336</v>
      </c>
      <c r="U161" s="501" t="s">
        <v>202</v>
      </c>
      <c r="V161" s="502" t="s">
        <v>762</v>
      </c>
      <c r="W161" s="502" t="s">
        <v>769</v>
      </c>
      <c r="X161" s="502" t="s">
        <v>3083</v>
      </c>
      <c r="Y161" s="501" t="s">
        <v>3084</v>
      </c>
      <c r="Z161" s="502" t="s">
        <v>1150</v>
      </c>
      <c r="AA161" s="502" t="s">
        <v>1764</v>
      </c>
      <c r="AB161" s="501" t="s">
        <v>81</v>
      </c>
      <c r="AC161" s="502" t="s">
        <v>285</v>
      </c>
      <c r="AD161" s="501">
        <v>0</v>
      </c>
      <c r="AE161" s="501">
        <v>0</v>
      </c>
      <c r="AF161" s="502"/>
      <c r="AG161" s="502" t="s">
        <v>336</v>
      </c>
      <c r="AH161" s="501" t="s">
        <v>336</v>
      </c>
      <c r="AI161" s="501" t="s">
        <v>336</v>
      </c>
      <c r="AJ161" s="501" t="s">
        <v>202</v>
      </c>
      <c r="AK161" s="501" t="s">
        <v>202</v>
      </c>
      <c r="AL161" s="501" t="s">
        <v>202</v>
      </c>
      <c r="AM161" s="501" t="s">
        <v>336</v>
      </c>
      <c r="AN161" s="501" t="s">
        <v>336</v>
      </c>
      <c r="AO161" s="502" t="s">
        <v>336</v>
      </c>
      <c r="AP161" s="502" t="s">
        <v>336</v>
      </c>
      <c r="AQ161" s="502" t="s">
        <v>336</v>
      </c>
      <c r="AR161" s="502" t="s">
        <v>336</v>
      </c>
      <c r="AS161" s="502" t="s">
        <v>336</v>
      </c>
      <c r="AT161" s="502" t="s">
        <v>336</v>
      </c>
      <c r="AU161" s="503">
        <v>47299</v>
      </c>
      <c r="AV161" s="502" t="s">
        <v>336</v>
      </c>
      <c r="AW161" s="502" t="s">
        <v>336</v>
      </c>
      <c r="AX161" s="502" t="s">
        <v>336</v>
      </c>
      <c r="AY161" s="501" t="s">
        <v>202</v>
      </c>
      <c r="AZ161" s="501" t="s">
        <v>202</v>
      </c>
      <c r="BA161" s="501" t="s">
        <v>202</v>
      </c>
      <c r="BB161" s="501" t="s">
        <v>3025</v>
      </c>
      <c r="BC161" s="501" t="s">
        <v>202</v>
      </c>
      <c r="BD161" s="504" t="s">
        <v>3025</v>
      </c>
    </row>
    <row r="162" spans="2:56" ht="27" customHeight="1">
      <c r="B162" s="500">
        <v>172</v>
      </c>
      <c r="C162" s="501">
        <v>0</v>
      </c>
      <c r="D162" s="501"/>
      <c r="E162" s="501" t="str">
        <f>+PPrioritarios[[#This Row],[Jerarquización multicriterio JIS 21 de abril]]</f>
        <v>Sin jerarquizar</v>
      </c>
      <c r="F162" s="501" t="s">
        <v>1315</v>
      </c>
      <c r="G162" s="501" t="s">
        <v>1765</v>
      </c>
      <c r="H162" s="501" t="s">
        <v>1766</v>
      </c>
      <c r="I162" s="501" t="s">
        <v>1767</v>
      </c>
      <c r="J162" s="501" t="e">
        <f>+VLOOKUP(PPrioritarios[[#This Row],[Nombre de proyecto]],'[14]Registros que subsisten 6,400'!F:F,1,0)</f>
        <v>#N/A</v>
      </c>
      <c r="K162" s="501" t="s">
        <v>989</v>
      </c>
      <c r="L162" s="501" t="s">
        <v>336</v>
      </c>
      <c r="M162" s="501" t="s">
        <v>224</v>
      </c>
      <c r="N162" s="501" t="s">
        <v>3018</v>
      </c>
      <c r="O162" s="501">
        <v>250</v>
      </c>
      <c r="P162" s="501" t="s">
        <v>336</v>
      </c>
      <c r="Q162" s="501" t="s">
        <v>324</v>
      </c>
      <c r="R162" s="501" t="s">
        <v>1706</v>
      </c>
      <c r="S162" s="501" t="s">
        <v>336</v>
      </c>
      <c r="T162" s="501" t="s">
        <v>336</v>
      </c>
      <c r="U162" s="501" t="s">
        <v>202</v>
      </c>
      <c r="V162" s="502" t="s">
        <v>762</v>
      </c>
      <c r="W162" s="502" t="s">
        <v>955</v>
      </c>
      <c r="X162" s="502" t="s">
        <v>3067</v>
      </c>
      <c r="Y162" s="501" t="s">
        <v>1769</v>
      </c>
      <c r="Z162" s="502" t="s">
        <v>336</v>
      </c>
      <c r="AA162" s="502" t="s">
        <v>1768</v>
      </c>
      <c r="AB162" s="501" t="s">
        <v>81</v>
      </c>
      <c r="AC162" s="502" t="s">
        <v>158</v>
      </c>
      <c r="AD162" s="501">
        <v>0</v>
      </c>
      <c r="AE162" s="501">
        <v>0</v>
      </c>
      <c r="AF162" s="502"/>
      <c r="AG162" s="502" t="s">
        <v>336</v>
      </c>
      <c r="AH162" s="501" t="s">
        <v>336</v>
      </c>
      <c r="AI162" s="501" t="s">
        <v>336</v>
      </c>
      <c r="AJ162" s="501" t="s">
        <v>202</v>
      </c>
      <c r="AK162" s="501" t="s">
        <v>202</v>
      </c>
      <c r="AL162" s="501" t="s">
        <v>202</v>
      </c>
      <c r="AM162" s="501" t="s">
        <v>336</v>
      </c>
      <c r="AN162" s="501" t="s">
        <v>336</v>
      </c>
      <c r="AO162" s="502" t="s">
        <v>336</v>
      </c>
      <c r="AP162" s="502" t="s">
        <v>336</v>
      </c>
      <c r="AQ162" s="502" t="s">
        <v>336</v>
      </c>
      <c r="AR162" s="502" t="s">
        <v>336</v>
      </c>
      <c r="AS162" s="502" t="s">
        <v>336</v>
      </c>
      <c r="AT162" s="502" t="s">
        <v>336</v>
      </c>
      <c r="AU162" s="503">
        <v>44561</v>
      </c>
      <c r="AV162" s="502" t="s">
        <v>336</v>
      </c>
      <c r="AW162" s="502" t="s">
        <v>336</v>
      </c>
      <c r="AX162" s="502" t="s">
        <v>336</v>
      </c>
      <c r="AY162" s="501" t="s">
        <v>202</v>
      </c>
      <c r="AZ162" s="501" t="s">
        <v>202</v>
      </c>
      <c r="BA162" s="501" t="s">
        <v>202</v>
      </c>
      <c r="BB162" s="501" t="s">
        <v>3025</v>
      </c>
      <c r="BC162" s="501" t="s">
        <v>202</v>
      </c>
      <c r="BD162" s="504" t="s">
        <v>3025</v>
      </c>
    </row>
    <row r="163" spans="2:56" ht="27" customHeight="1">
      <c r="B163" s="500">
        <v>173</v>
      </c>
      <c r="C163" s="501">
        <v>0</v>
      </c>
      <c r="D163" s="501" t="s">
        <v>3024</v>
      </c>
      <c r="E163" s="501" t="str">
        <f>+PPrioritarios[[#This Row],[Jerarquización multicriterio JIS 21 de abril]]</f>
        <v>Sin jerarquizar</v>
      </c>
      <c r="F163" s="501" t="s">
        <v>1315</v>
      </c>
      <c r="G163" s="501" t="s">
        <v>1770</v>
      </c>
      <c r="H163" s="501" t="s">
        <v>1771</v>
      </c>
      <c r="I163" s="501" t="s">
        <v>1772</v>
      </c>
      <c r="J163" s="501" t="e">
        <f>+VLOOKUP(PPrioritarios[[#This Row],[Nombre de proyecto]],'[14]Registros que subsisten 6,400'!F:F,1,0)</f>
        <v>#N/A</v>
      </c>
      <c r="K163" s="501" t="s">
        <v>745</v>
      </c>
      <c r="L163" s="501" t="s">
        <v>336</v>
      </c>
      <c r="M163" s="501" t="s">
        <v>224</v>
      </c>
      <c r="N163" s="501" t="s">
        <v>1807</v>
      </c>
      <c r="O163" s="501">
        <v>78</v>
      </c>
      <c r="P163" s="501">
        <v>115</v>
      </c>
      <c r="Q163" s="501" t="s">
        <v>334</v>
      </c>
      <c r="R163" s="501" t="s">
        <v>1773</v>
      </c>
      <c r="S163" s="501" t="s">
        <v>3085</v>
      </c>
      <c r="T163" s="501" t="s">
        <v>336</v>
      </c>
      <c r="U163" s="501" t="s">
        <v>202</v>
      </c>
      <c r="V163" s="502" t="s">
        <v>762</v>
      </c>
      <c r="W163" s="502" t="s">
        <v>769</v>
      </c>
      <c r="X163" s="502" t="s">
        <v>3086</v>
      </c>
      <c r="Y163" s="501" t="s">
        <v>1780</v>
      </c>
      <c r="Z163" s="502" t="s">
        <v>1778</v>
      </c>
      <c r="AA163" s="502" t="s">
        <v>1775</v>
      </c>
      <c r="AB163" s="501" t="s">
        <v>81</v>
      </c>
      <c r="AC163" s="502" t="s">
        <v>158</v>
      </c>
      <c r="AD163" s="501">
        <v>201.49299999999999</v>
      </c>
      <c r="AE163" s="501">
        <v>53.22</v>
      </c>
      <c r="AF163" s="502" t="s">
        <v>85</v>
      </c>
      <c r="AG163" s="502" t="s">
        <v>1240</v>
      </c>
      <c r="AH163" s="501" t="s">
        <v>68</v>
      </c>
      <c r="AI163" s="501" t="s">
        <v>336</v>
      </c>
      <c r="AJ163" s="501" t="s">
        <v>202</v>
      </c>
      <c r="AK163" s="501" t="s">
        <v>202</v>
      </c>
      <c r="AL163" s="501" t="s">
        <v>202</v>
      </c>
      <c r="AM163" s="501" t="s">
        <v>336</v>
      </c>
      <c r="AN163" s="501" t="s">
        <v>336</v>
      </c>
      <c r="AO163" s="502" t="s">
        <v>336</v>
      </c>
      <c r="AP163" s="502" t="s">
        <v>336</v>
      </c>
      <c r="AQ163" s="502" t="s">
        <v>900</v>
      </c>
      <c r="AR163" s="502" t="s">
        <v>336</v>
      </c>
      <c r="AS163" s="502" t="s">
        <v>1241</v>
      </c>
      <c r="AT163" s="502" t="s">
        <v>202</v>
      </c>
      <c r="AU163" s="503">
        <v>46568</v>
      </c>
      <c r="AV163" s="502" t="s">
        <v>336</v>
      </c>
      <c r="AW163" s="502" t="s">
        <v>336</v>
      </c>
      <c r="AX163" s="502" t="s">
        <v>1779</v>
      </c>
      <c r="AY163" s="501" t="s">
        <v>202</v>
      </c>
      <c r="AZ163" s="501" t="s">
        <v>202</v>
      </c>
      <c r="BA163" s="501" t="s">
        <v>202</v>
      </c>
      <c r="BB163" s="501" t="s">
        <v>3025</v>
      </c>
      <c r="BC163" s="501" t="s">
        <v>202</v>
      </c>
      <c r="BD163" s="504" t="s">
        <v>3025</v>
      </c>
    </row>
    <row r="164" spans="2:56" ht="27" customHeight="1">
      <c r="B164" s="500">
        <v>174</v>
      </c>
      <c r="C164" s="501">
        <v>0</v>
      </c>
      <c r="D164" s="501"/>
      <c r="E164" s="501" t="str">
        <f>+PPrioritarios[[#This Row],[Jerarquización multicriterio JIS 21 de abril]]</f>
        <v>Sin jerarquizar</v>
      </c>
      <c r="F164" s="501" t="s">
        <v>1315</v>
      </c>
      <c r="G164" s="501" t="s">
        <v>1781</v>
      </c>
      <c r="H164" s="501" t="s">
        <v>1782</v>
      </c>
      <c r="I164" s="501" t="s">
        <v>1783</v>
      </c>
      <c r="J164" s="501" t="e">
        <f>+VLOOKUP(PPrioritarios[[#This Row],[Nombre de proyecto]],'[14]Registros que subsisten 6,400'!F:F,1,0)</f>
        <v>#N/A</v>
      </c>
      <c r="K164" s="501" t="s">
        <v>745</v>
      </c>
      <c r="L164" s="501" t="s">
        <v>336</v>
      </c>
      <c r="M164" s="501" t="s">
        <v>224</v>
      </c>
      <c r="N164" s="501" t="s">
        <v>1807</v>
      </c>
      <c r="O164" s="501">
        <v>90</v>
      </c>
      <c r="P164" s="501">
        <v>115</v>
      </c>
      <c r="Q164" s="501" t="s">
        <v>334</v>
      </c>
      <c r="R164" s="501" t="s">
        <v>1773</v>
      </c>
      <c r="S164" s="501" t="s">
        <v>1784</v>
      </c>
      <c r="T164" s="501" t="s">
        <v>336</v>
      </c>
      <c r="U164" s="501" t="s">
        <v>202</v>
      </c>
      <c r="V164" s="502" t="s">
        <v>762</v>
      </c>
      <c r="W164" s="502" t="s">
        <v>955</v>
      </c>
      <c r="X164" s="502" t="s">
        <v>3067</v>
      </c>
      <c r="Y164" s="501" t="s">
        <v>1786</v>
      </c>
      <c r="Z164" s="502" t="s">
        <v>336</v>
      </c>
      <c r="AA164" s="502" t="s">
        <v>1785</v>
      </c>
      <c r="AB164" s="501" t="s">
        <v>81</v>
      </c>
      <c r="AC164" s="502" t="s">
        <v>158</v>
      </c>
      <c r="AD164" s="501">
        <v>0</v>
      </c>
      <c r="AE164" s="501">
        <v>0</v>
      </c>
      <c r="AF164" s="502" t="s">
        <v>85</v>
      </c>
      <c r="AG164" s="502" t="s">
        <v>1240</v>
      </c>
      <c r="AH164" s="501" t="s">
        <v>68</v>
      </c>
      <c r="AI164" s="501" t="s">
        <v>336</v>
      </c>
      <c r="AJ164" s="501" t="s">
        <v>202</v>
      </c>
      <c r="AK164" s="501" t="s">
        <v>202</v>
      </c>
      <c r="AL164" s="501" t="s">
        <v>202</v>
      </c>
      <c r="AM164" s="501" t="s">
        <v>336</v>
      </c>
      <c r="AN164" s="501" t="s">
        <v>336</v>
      </c>
      <c r="AO164" s="502" t="s">
        <v>336</v>
      </c>
      <c r="AP164" s="502" t="s">
        <v>336</v>
      </c>
      <c r="AQ164" s="502" t="s">
        <v>900</v>
      </c>
      <c r="AR164" s="502" t="s">
        <v>336</v>
      </c>
      <c r="AS164" s="502" t="s">
        <v>1241</v>
      </c>
      <c r="AT164" s="502" t="s">
        <v>202</v>
      </c>
      <c r="AU164" s="503">
        <v>47057</v>
      </c>
      <c r="AV164" s="502" t="s">
        <v>336</v>
      </c>
      <c r="AW164" s="502" t="s">
        <v>336</v>
      </c>
      <c r="AX164" s="502" t="s">
        <v>336</v>
      </c>
      <c r="AY164" s="501" t="s">
        <v>202</v>
      </c>
      <c r="AZ164" s="501" t="s">
        <v>202</v>
      </c>
      <c r="BA164" s="501" t="s">
        <v>202</v>
      </c>
      <c r="BB164" s="501" t="s">
        <v>3025</v>
      </c>
      <c r="BC164" s="501" t="s">
        <v>202</v>
      </c>
      <c r="BD164" s="504" t="s">
        <v>3025</v>
      </c>
    </row>
    <row r="165" spans="2:56" ht="27" customHeight="1">
      <c r="B165" s="500">
        <v>175</v>
      </c>
      <c r="C165" s="501">
        <v>0</v>
      </c>
      <c r="D165" s="501"/>
      <c r="E165" s="501" t="str">
        <f>+PPrioritarios[[#This Row],[Jerarquización multicriterio JIS 21 de abril]]</f>
        <v>Sin jerarquizar</v>
      </c>
      <c r="F165" s="501" t="s">
        <v>1315</v>
      </c>
      <c r="G165" s="501" t="s">
        <v>1787</v>
      </c>
      <c r="H165" s="501" t="s">
        <v>1788</v>
      </c>
      <c r="I165" s="501" t="s">
        <v>1789</v>
      </c>
      <c r="J165" s="501" t="e">
        <f>+VLOOKUP(PPrioritarios[[#This Row],[Nombre de proyecto]],'[14]Registros que subsisten 6,400'!F:F,1,0)</f>
        <v>#N/A</v>
      </c>
      <c r="K165" s="501" t="s">
        <v>745</v>
      </c>
      <c r="L165" s="501" t="s">
        <v>336</v>
      </c>
      <c r="M165" s="501" t="s">
        <v>224</v>
      </c>
      <c r="N165" s="501" t="s">
        <v>3016</v>
      </c>
      <c r="O165" s="501">
        <v>80</v>
      </c>
      <c r="P165" s="501">
        <v>230</v>
      </c>
      <c r="Q165" s="501" t="s">
        <v>334</v>
      </c>
      <c r="R165" s="501" t="s">
        <v>1238</v>
      </c>
      <c r="S165" s="501" t="s">
        <v>1790</v>
      </c>
      <c r="T165" s="501" t="s">
        <v>336</v>
      </c>
      <c r="U165" s="501" t="s">
        <v>68</v>
      </c>
      <c r="V165" s="502" t="s">
        <v>1791</v>
      </c>
      <c r="W165" s="502" t="s">
        <v>728</v>
      </c>
      <c r="X165" s="502" t="s">
        <v>3087</v>
      </c>
      <c r="Y165" s="501" t="s">
        <v>1798</v>
      </c>
      <c r="Z165" s="502" t="s">
        <v>1796</v>
      </c>
      <c r="AA165" s="502" t="s">
        <v>1792</v>
      </c>
      <c r="AB165" s="501" t="s">
        <v>81</v>
      </c>
      <c r="AC165" s="502" t="s">
        <v>158</v>
      </c>
      <c r="AD165" s="501">
        <v>270599</v>
      </c>
      <c r="AE165" s="501">
        <v>141</v>
      </c>
      <c r="AF165" s="502" t="s">
        <v>1795</v>
      </c>
      <c r="AG165" s="502" t="s">
        <v>1240</v>
      </c>
      <c r="AH165" s="501" t="s">
        <v>68</v>
      </c>
      <c r="AI165" s="501" t="s">
        <v>336</v>
      </c>
      <c r="AJ165" s="501" t="s">
        <v>202</v>
      </c>
      <c r="AK165" s="501" t="s">
        <v>202</v>
      </c>
      <c r="AL165" s="501" t="s">
        <v>202</v>
      </c>
      <c r="AM165" s="501" t="s">
        <v>336</v>
      </c>
      <c r="AN165" s="501" t="s">
        <v>336</v>
      </c>
      <c r="AO165" s="502" t="s">
        <v>336</v>
      </c>
      <c r="AP165" s="502" t="s">
        <v>336</v>
      </c>
      <c r="AQ165" s="502" t="s">
        <v>336</v>
      </c>
      <c r="AR165" s="502" t="s">
        <v>336</v>
      </c>
      <c r="AS165" s="502" t="s">
        <v>336</v>
      </c>
      <c r="AT165" s="502" t="s">
        <v>202</v>
      </c>
      <c r="AU165" s="503">
        <v>45738</v>
      </c>
      <c r="AV165" s="502" t="s">
        <v>336</v>
      </c>
      <c r="AW165" s="502" t="s">
        <v>336</v>
      </c>
      <c r="AX165" s="502" t="s">
        <v>1797</v>
      </c>
      <c r="AY165" s="501" t="s">
        <v>202</v>
      </c>
      <c r="AZ165" s="501" t="s">
        <v>202</v>
      </c>
      <c r="BA165" s="501" t="s">
        <v>202</v>
      </c>
      <c r="BB165" s="501" t="s">
        <v>3025</v>
      </c>
      <c r="BC165" s="501" t="s">
        <v>202</v>
      </c>
      <c r="BD165" s="504" t="s">
        <v>3025</v>
      </c>
    </row>
    <row r="166" spans="2:56" ht="27" customHeight="1">
      <c r="B166" s="500">
        <v>177</v>
      </c>
      <c r="C166" s="501">
        <v>0</v>
      </c>
      <c r="D166" s="501"/>
      <c r="E166" s="501" t="str">
        <f>+PPrioritarios[[#This Row],[Jerarquización multicriterio JIS 21 de abril]]</f>
        <v>Sin jerarquizar</v>
      </c>
      <c r="F166" s="501" t="s">
        <v>1315</v>
      </c>
      <c r="G166" s="501" t="s">
        <v>1799</v>
      </c>
      <c r="H166" s="501" t="s">
        <v>1800</v>
      </c>
      <c r="I166" s="501" t="s">
        <v>1801</v>
      </c>
      <c r="J166" s="501" t="e">
        <f>+VLOOKUP(PPrioritarios[[#This Row],[Nombre de proyecto]],'[14]Registros que subsisten 6,400'!F:F,1,0)</f>
        <v>#N/A</v>
      </c>
      <c r="K166" s="501" t="s">
        <v>1802</v>
      </c>
      <c r="L166" s="501" t="s">
        <v>336</v>
      </c>
      <c r="M166" s="501" t="s">
        <v>224</v>
      </c>
      <c r="N166" s="501" t="s">
        <v>1807</v>
      </c>
      <c r="O166" s="501">
        <v>780</v>
      </c>
      <c r="P166" s="501">
        <v>400</v>
      </c>
      <c r="Q166" s="501" t="s">
        <v>1803</v>
      </c>
      <c r="R166" s="501" t="s">
        <v>1804</v>
      </c>
      <c r="S166" s="501" t="s">
        <v>1805</v>
      </c>
      <c r="T166" s="501" t="s">
        <v>336</v>
      </c>
      <c r="U166" s="501" t="s">
        <v>202</v>
      </c>
      <c r="V166" s="502" t="s">
        <v>762</v>
      </c>
      <c r="W166" s="502" t="s">
        <v>955</v>
      </c>
      <c r="X166" s="502" t="s">
        <v>3067</v>
      </c>
      <c r="Y166" s="501" t="s">
        <v>1444</v>
      </c>
      <c r="Z166" s="502" t="s">
        <v>336</v>
      </c>
      <c r="AA166" s="502" t="s">
        <v>332</v>
      </c>
      <c r="AB166" s="501" t="s">
        <v>81</v>
      </c>
      <c r="AC166" s="502" t="s">
        <v>204</v>
      </c>
      <c r="AD166" s="501">
        <v>0</v>
      </c>
      <c r="AE166" s="501">
        <v>0</v>
      </c>
      <c r="AF166" s="502" t="s">
        <v>1807</v>
      </c>
      <c r="AG166" s="502" t="s">
        <v>1808</v>
      </c>
      <c r="AH166" s="501" t="s">
        <v>1809</v>
      </c>
      <c r="AI166" s="501" t="s">
        <v>69</v>
      </c>
      <c r="AJ166" s="501" t="s">
        <v>202</v>
      </c>
      <c r="AK166" s="501" t="s">
        <v>202</v>
      </c>
      <c r="AL166" s="501" t="s">
        <v>202</v>
      </c>
      <c r="AM166" s="501" t="s">
        <v>202</v>
      </c>
      <c r="AN166" s="501" t="s">
        <v>336</v>
      </c>
      <c r="AO166" s="502" t="s">
        <v>1810</v>
      </c>
      <c r="AP166" s="502" t="s">
        <v>336</v>
      </c>
      <c r="AQ166" s="502" t="s">
        <v>336</v>
      </c>
      <c r="AR166" s="502" t="s">
        <v>336</v>
      </c>
      <c r="AS166" s="502" t="s">
        <v>1811</v>
      </c>
      <c r="AT166" s="502" t="s">
        <v>336</v>
      </c>
      <c r="AU166" s="503">
        <v>47483</v>
      </c>
      <c r="AV166" s="502" t="s">
        <v>1812</v>
      </c>
      <c r="AW166" s="502" t="s">
        <v>336</v>
      </c>
      <c r="AX166" s="502" t="s">
        <v>336</v>
      </c>
      <c r="AY166" s="501" t="s">
        <v>202</v>
      </c>
      <c r="AZ166" s="501" t="s">
        <v>202</v>
      </c>
      <c r="BA166" s="501" t="s">
        <v>202</v>
      </c>
      <c r="BB166" s="501" t="s">
        <v>3025</v>
      </c>
      <c r="BC166" s="501" t="s">
        <v>202</v>
      </c>
      <c r="BD166" s="504" t="s">
        <v>3025</v>
      </c>
    </row>
    <row r="167" spans="2:56" ht="27" customHeight="1">
      <c r="B167" s="500">
        <v>178</v>
      </c>
      <c r="C167" s="501">
        <v>0</v>
      </c>
      <c r="D167" s="501"/>
      <c r="E167" s="501" t="str">
        <f>+PPrioritarios[[#This Row],[Jerarquización multicriterio JIS 21 de abril]]</f>
        <v>Sin jerarquizar</v>
      </c>
      <c r="F167" s="501" t="s">
        <v>1315</v>
      </c>
      <c r="G167" s="501" t="s">
        <v>1813</v>
      </c>
      <c r="H167" s="501" t="s">
        <v>1814</v>
      </c>
      <c r="I167" s="501" t="s">
        <v>1815</v>
      </c>
      <c r="J167" s="501" t="e">
        <f>+VLOOKUP(PPrioritarios[[#This Row],[Nombre de proyecto]],'[14]Registros que subsisten 6,400'!F:F,1,0)</f>
        <v>#N/A</v>
      </c>
      <c r="K167" s="501" t="s">
        <v>1319</v>
      </c>
      <c r="L167" s="501" t="s">
        <v>336</v>
      </c>
      <c r="M167" s="501" t="s">
        <v>224</v>
      </c>
      <c r="N167" s="501" t="s">
        <v>3018</v>
      </c>
      <c r="O167" s="501">
        <v>200</v>
      </c>
      <c r="P167" s="501">
        <v>161</v>
      </c>
      <c r="Q167" s="501" t="s">
        <v>294</v>
      </c>
      <c r="R167" s="501" t="s">
        <v>1816</v>
      </c>
      <c r="S167" s="501" t="s">
        <v>1817</v>
      </c>
      <c r="T167" s="501" t="s">
        <v>336</v>
      </c>
      <c r="U167" s="501" t="s">
        <v>202</v>
      </c>
      <c r="V167" s="502" t="s">
        <v>762</v>
      </c>
      <c r="W167" s="502" t="s">
        <v>955</v>
      </c>
      <c r="X167" s="502" t="s">
        <v>3067</v>
      </c>
      <c r="Y167" s="501" t="s">
        <v>1819</v>
      </c>
      <c r="Z167" s="502" t="s">
        <v>336</v>
      </c>
      <c r="AA167" s="502" t="s">
        <v>1652</v>
      </c>
      <c r="AB167" s="501" t="s">
        <v>81</v>
      </c>
      <c r="AC167" s="502" t="s">
        <v>204</v>
      </c>
      <c r="AD167" s="501">
        <v>0</v>
      </c>
      <c r="AE167" s="501">
        <v>0</v>
      </c>
      <c r="AF167" s="502" t="s">
        <v>93</v>
      </c>
      <c r="AG167" s="502" t="s">
        <v>336</v>
      </c>
      <c r="AH167" s="501" t="s">
        <v>336</v>
      </c>
      <c r="AI167" s="501" t="s">
        <v>336</v>
      </c>
      <c r="AJ167" s="501" t="s">
        <v>202</v>
      </c>
      <c r="AK167" s="501" t="s">
        <v>202</v>
      </c>
      <c r="AL167" s="501" t="s">
        <v>202</v>
      </c>
      <c r="AM167" s="501" t="s">
        <v>336</v>
      </c>
      <c r="AN167" s="501" t="s">
        <v>336</v>
      </c>
      <c r="AO167" s="502" t="s">
        <v>1818</v>
      </c>
      <c r="AP167" s="502" t="s">
        <v>336</v>
      </c>
      <c r="AQ167" s="502" t="s">
        <v>336</v>
      </c>
      <c r="AR167" s="502" t="s">
        <v>336</v>
      </c>
      <c r="AS167" s="502" t="s">
        <v>336</v>
      </c>
      <c r="AT167" s="502" t="s">
        <v>336</v>
      </c>
      <c r="AU167" s="503">
        <v>46864</v>
      </c>
      <c r="AV167" s="502" t="s">
        <v>336</v>
      </c>
      <c r="AW167" s="502" t="s">
        <v>336</v>
      </c>
      <c r="AX167" s="502" t="s">
        <v>336</v>
      </c>
      <c r="AY167" s="501" t="s">
        <v>202</v>
      </c>
      <c r="AZ167" s="501" t="s">
        <v>202</v>
      </c>
      <c r="BA167" s="501" t="s">
        <v>202</v>
      </c>
      <c r="BB167" s="501" t="s">
        <v>3025</v>
      </c>
      <c r="BC167" s="501" t="s">
        <v>202</v>
      </c>
      <c r="BD167" s="504" t="s">
        <v>3025</v>
      </c>
    </row>
    <row r="168" spans="2:56" ht="27" customHeight="1">
      <c r="B168" s="500">
        <v>179</v>
      </c>
      <c r="C168" s="501">
        <v>0</v>
      </c>
      <c r="D168" s="501" t="s">
        <v>3024</v>
      </c>
      <c r="E168" s="501" t="str">
        <f>+PPrioritarios[[#This Row],[Jerarquización multicriterio JIS 21 de abril]]</f>
        <v>Sin jerarquizar</v>
      </c>
      <c r="F168" s="501" t="s">
        <v>1315</v>
      </c>
      <c r="G168" s="501" t="s">
        <v>1820</v>
      </c>
      <c r="H168" s="501" t="s">
        <v>1821</v>
      </c>
      <c r="I168" s="501" t="s">
        <v>1822</v>
      </c>
      <c r="J168" s="501" t="e">
        <f>+VLOOKUP(PPrioritarios[[#This Row],[Nombre de proyecto]],'[14]Registros que subsisten 6,400'!F:F,1,0)</f>
        <v>#N/A</v>
      </c>
      <c r="K168" s="501" t="s">
        <v>1319</v>
      </c>
      <c r="L168" s="501" t="s">
        <v>336</v>
      </c>
      <c r="M168" s="501" t="s">
        <v>224</v>
      </c>
      <c r="N168" s="501" t="s">
        <v>3018</v>
      </c>
      <c r="O168" s="501">
        <v>240.91</v>
      </c>
      <c r="P168" s="501">
        <v>230</v>
      </c>
      <c r="Q168" s="501" t="s">
        <v>294</v>
      </c>
      <c r="R168" s="501" t="s">
        <v>1816</v>
      </c>
      <c r="S168" s="501" t="s">
        <v>1823</v>
      </c>
      <c r="T168" s="501" t="s">
        <v>336</v>
      </c>
      <c r="U168" s="501" t="s">
        <v>202</v>
      </c>
      <c r="V168" s="502" t="s">
        <v>762</v>
      </c>
      <c r="W168" s="502" t="s">
        <v>76</v>
      </c>
      <c r="X168" s="502" t="s">
        <v>3088</v>
      </c>
      <c r="Y168" s="501" t="s">
        <v>1826</v>
      </c>
      <c r="Z168" s="502" t="s">
        <v>1825</v>
      </c>
      <c r="AA168" s="502" t="s">
        <v>1824</v>
      </c>
      <c r="AB168" s="501" t="s">
        <v>81</v>
      </c>
      <c r="AC168" s="502" t="s">
        <v>158</v>
      </c>
      <c r="AD168" s="501">
        <v>606.46</v>
      </c>
      <c r="AE168" s="501">
        <v>304.59899999999999</v>
      </c>
      <c r="AF168" s="502" t="s">
        <v>93</v>
      </c>
      <c r="AG168" s="502" t="s">
        <v>336</v>
      </c>
      <c r="AH168" s="501" t="s">
        <v>336</v>
      </c>
      <c r="AI168" s="501" t="s">
        <v>336</v>
      </c>
      <c r="AJ168" s="501" t="s">
        <v>202</v>
      </c>
      <c r="AK168" s="501" t="s">
        <v>202</v>
      </c>
      <c r="AL168" s="501" t="s">
        <v>202</v>
      </c>
      <c r="AM168" s="501" t="s">
        <v>336</v>
      </c>
      <c r="AN168" s="501" t="s">
        <v>336</v>
      </c>
      <c r="AO168" s="502" t="s">
        <v>1818</v>
      </c>
      <c r="AP168" s="502" t="s">
        <v>336</v>
      </c>
      <c r="AQ168" s="502" t="s">
        <v>336</v>
      </c>
      <c r="AR168" s="502" t="s">
        <v>336</v>
      </c>
      <c r="AS168" s="502" t="s">
        <v>336</v>
      </c>
      <c r="AT168" s="502" t="s">
        <v>336</v>
      </c>
      <c r="AU168" s="503">
        <v>47100</v>
      </c>
      <c r="AV168" s="502" t="s">
        <v>336</v>
      </c>
      <c r="AW168" s="502" t="s">
        <v>336</v>
      </c>
      <c r="AX168" s="502" t="s">
        <v>1361</v>
      </c>
      <c r="AY168" s="501" t="s">
        <v>202</v>
      </c>
      <c r="AZ168" s="501" t="s">
        <v>202</v>
      </c>
      <c r="BA168" s="501" t="s">
        <v>202</v>
      </c>
      <c r="BB168" s="501" t="s">
        <v>3025</v>
      </c>
      <c r="BC168" s="501" t="s">
        <v>202</v>
      </c>
      <c r="BD168" s="504" t="s">
        <v>3025</v>
      </c>
    </row>
    <row r="169" spans="2:56" ht="27" customHeight="1">
      <c r="B169" s="500">
        <v>180</v>
      </c>
      <c r="C169" s="501">
        <v>0</v>
      </c>
      <c r="D169" s="501"/>
      <c r="E169" s="501" t="str">
        <f>+PPrioritarios[[#This Row],[Jerarquización multicriterio JIS 21 de abril]]</f>
        <v>Sin jerarquizar</v>
      </c>
      <c r="F169" s="501" t="s">
        <v>1315</v>
      </c>
      <c r="G169" s="501" t="s">
        <v>1827</v>
      </c>
      <c r="H169" s="501" t="s">
        <v>1828</v>
      </c>
      <c r="I169" s="501" t="s">
        <v>1829</v>
      </c>
      <c r="J169" s="501" t="e">
        <f>+VLOOKUP(PPrioritarios[[#This Row],[Nombre de proyecto]],'[14]Registros que subsisten 6,400'!F:F,1,0)</f>
        <v>#N/A</v>
      </c>
      <c r="K169" s="501" t="s">
        <v>1319</v>
      </c>
      <c r="L169" s="501" t="s">
        <v>336</v>
      </c>
      <c r="M169" s="501" t="s">
        <v>224</v>
      </c>
      <c r="N169" s="501" t="s">
        <v>3018</v>
      </c>
      <c r="O169" s="501">
        <v>100</v>
      </c>
      <c r="P169" s="501">
        <v>230</v>
      </c>
      <c r="Q169" s="501" t="s">
        <v>294</v>
      </c>
      <c r="R169" s="501" t="s">
        <v>1816</v>
      </c>
      <c r="S169" s="501" t="s">
        <v>1830</v>
      </c>
      <c r="T169" s="501" t="s">
        <v>336</v>
      </c>
      <c r="U169" s="501" t="s">
        <v>202</v>
      </c>
      <c r="V169" s="502" t="s">
        <v>762</v>
      </c>
      <c r="W169" s="502" t="s">
        <v>955</v>
      </c>
      <c r="X169" s="502" t="s">
        <v>3067</v>
      </c>
      <c r="Y169" s="501" t="s">
        <v>1831</v>
      </c>
      <c r="Z169" s="502" t="s">
        <v>336</v>
      </c>
      <c r="AA169" s="502" t="s">
        <v>1652</v>
      </c>
      <c r="AB169" s="501" t="s">
        <v>81</v>
      </c>
      <c r="AC169" s="502" t="s">
        <v>204</v>
      </c>
      <c r="AD169" s="501">
        <v>0</v>
      </c>
      <c r="AE169" s="501">
        <v>0</v>
      </c>
      <c r="AF169" s="502" t="s">
        <v>93</v>
      </c>
      <c r="AG169" s="502" t="s">
        <v>336</v>
      </c>
      <c r="AH169" s="501" t="s">
        <v>336</v>
      </c>
      <c r="AI169" s="501" t="s">
        <v>336</v>
      </c>
      <c r="AJ169" s="501" t="s">
        <v>202</v>
      </c>
      <c r="AK169" s="501" t="s">
        <v>202</v>
      </c>
      <c r="AL169" s="501" t="s">
        <v>202</v>
      </c>
      <c r="AM169" s="501" t="s">
        <v>336</v>
      </c>
      <c r="AN169" s="501" t="s">
        <v>336</v>
      </c>
      <c r="AO169" s="502" t="s">
        <v>1818</v>
      </c>
      <c r="AP169" s="502" t="s">
        <v>336</v>
      </c>
      <c r="AQ169" s="502" t="s">
        <v>336</v>
      </c>
      <c r="AR169" s="502" t="s">
        <v>336</v>
      </c>
      <c r="AS169" s="502" t="s">
        <v>336</v>
      </c>
      <c r="AT169" s="502" t="s">
        <v>336</v>
      </c>
      <c r="AU169" s="503">
        <v>46955</v>
      </c>
      <c r="AV169" s="502" t="s">
        <v>336</v>
      </c>
      <c r="AW169" s="502" t="s">
        <v>336</v>
      </c>
      <c r="AX169" s="502" t="s">
        <v>336</v>
      </c>
      <c r="AY169" s="501" t="s">
        <v>202</v>
      </c>
      <c r="AZ169" s="501" t="s">
        <v>202</v>
      </c>
      <c r="BA169" s="501" t="s">
        <v>202</v>
      </c>
      <c r="BB169" s="501" t="s">
        <v>3025</v>
      </c>
      <c r="BC169" s="501" t="s">
        <v>202</v>
      </c>
      <c r="BD169" s="504" t="s">
        <v>3025</v>
      </c>
    </row>
    <row r="170" spans="2:56" ht="27" customHeight="1">
      <c r="B170" s="500">
        <v>181</v>
      </c>
      <c r="C170" s="501">
        <v>0</v>
      </c>
      <c r="D170" s="501"/>
      <c r="E170" s="501" t="str">
        <f>+PPrioritarios[[#This Row],[Jerarquización multicriterio JIS 21 de abril]]</f>
        <v>Sin jerarquizar</v>
      </c>
      <c r="F170" s="501" t="s">
        <v>1315</v>
      </c>
      <c r="G170" s="501" t="s">
        <v>1832</v>
      </c>
      <c r="H170" s="501" t="s">
        <v>1833</v>
      </c>
      <c r="I170" s="501" t="s">
        <v>1801</v>
      </c>
      <c r="J170" s="501" t="e">
        <f>+VLOOKUP(PPrioritarios[[#This Row],[Nombre de proyecto]],'[14]Registros que subsisten 6,400'!F:F,1,0)</f>
        <v>#N/A</v>
      </c>
      <c r="K170" s="501" t="s">
        <v>1802</v>
      </c>
      <c r="L170" s="501" t="s">
        <v>336</v>
      </c>
      <c r="M170" s="501" t="s">
        <v>224</v>
      </c>
      <c r="N170" s="501" t="s">
        <v>1807</v>
      </c>
      <c r="O170" s="501" t="s">
        <v>1834</v>
      </c>
      <c r="P170" s="501">
        <v>400</v>
      </c>
      <c r="Q170" s="501" t="s">
        <v>294</v>
      </c>
      <c r="R170" s="501" t="s">
        <v>1835</v>
      </c>
      <c r="S170" s="501" t="s">
        <v>1836</v>
      </c>
      <c r="T170" s="501" t="s">
        <v>336</v>
      </c>
      <c r="U170" s="501" t="s">
        <v>202</v>
      </c>
      <c r="V170" s="502" t="s">
        <v>762</v>
      </c>
      <c r="W170" s="502" t="s">
        <v>955</v>
      </c>
      <c r="X170" s="502" t="s">
        <v>3067</v>
      </c>
      <c r="Y170" s="501" t="s">
        <v>1444</v>
      </c>
      <c r="Z170" s="502" t="s">
        <v>336</v>
      </c>
      <c r="AA170" s="502" t="s">
        <v>332</v>
      </c>
      <c r="AB170" s="501" t="s">
        <v>81</v>
      </c>
      <c r="AC170" s="502" t="s">
        <v>204</v>
      </c>
      <c r="AD170" s="501">
        <v>0</v>
      </c>
      <c r="AE170" s="501">
        <v>0</v>
      </c>
      <c r="AF170" s="502" t="s">
        <v>1807</v>
      </c>
      <c r="AG170" s="502" t="s">
        <v>1837</v>
      </c>
      <c r="AH170" s="501" t="s">
        <v>1809</v>
      </c>
      <c r="AI170" s="501" t="s">
        <v>69</v>
      </c>
      <c r="AJ170" s="501" t="s">
        <v>202</v>
      </c>
      <c r="AK170" s="501" t="s">
        <v>202</v>
      </c>
      <c r="AL170" s="501" t="s">
        <v>202</v>
      </c>
      <c r="AM170" s="501" t="s">
        <v>202</v>
      </c>
      <c r="AN170" s="501" t="s">
        <v>336</v>
      </c>
      <c r="AO170" s="502" t="s">
        <v>1810</v>
      </c>
      <c r="AP170" s="502" t="s">
        <v>336</v>
      </c>
      <c r="AQ170" s="502" t="s">
        <v>336</v>
      </c>
      <c r="AR170" s="502" t="s">
        <v>336</v>
      </c>
      <c r="AS170" s="502" t="s">
        <v>1811</v>
      </c>
      <c r="AT170" s="502" t="s">
        <v>336</v>
      </c>
      <c r="AU170" s="503">
        <v>47483</v>
      </c>
      <c r="AV170" s="502" t="s">
        <v>1812</v>
      </c>
      <c r="AW170" s="502" t="s">
        <v>336</v>
      </c>
      <c r="AX170" s="502" t="s">
        <v>336</v>
      </c>
      <c r="AY170" s="501" t="s">
        <v>202</v>
      </c>
      <c r="AZ170" s="501" t="s">
        <v>202</v>
      </c>
      <c r="BA170" s="501" t="s">
        <v>202</v>
      </c>
      <c r="BB170" s="501" t="s">
        <v>3025</v>
      </c>
      <c r="BC170" s="501" t="s">
        <v>202</v>
      </c>
      <c r="BD170" s="504" t="s">
        <v>3025</v>
      </c>
    </row>
    <row r="171" spans="2:56" ht="27" customHeight="1">
      <c r="B171" s="500">
        <v>182</v>
      </c>
      <c r="C171" s="501">
        <v>0</v>
      </c>
      <c r="D171" s="501" t="s">
        <v>3037</v>
      </c>
      <c r="E171" s="501" t="str">
        <f>+PPrioritarios[[#This Row],[Jerarquización multicriterio JIS 21 de abril]]</f>
        <v>Sin jerarquizar</v>
      </c>
      <c r="F171" s="501" t="s">
        <v>1315</v>
      </c>
      <c r="G171" s="501" t="s">
        <v>1838</v>
      </c>
      <c r="H171" s="501" t="s">
        <v>1839</v>
      </c>
      <c r="I171" s="501" t="s">
        <v>988</v>
      </c>
      <c r="J171" s="501" t="e">
        <f>+VLOOKUP(PPrioritarios[[#This Row],[Nombre de proyecto]],'[14]Registros que subsisten 6,400'!F:F,1,0)</f>
        <v>#N/A</v>
      </c>
      <c r="K171" s="501" t="s">
        <v>989</v>
      </c>
      <c r="L171" s="501" t="s">
        <v>336</v>
      </c>
      <c r="M171" s="501" t="s">
        <v>224</v>
      </c>
      <c r="N171" s="501" t="s">
        <v>1807</v>
      </c>
      <c r="O171" s="501">
        <v>200</v>
      </c>
      <c r="P171" s="501">
        <v>115</v>
      </c>
      <c r="Q171" s="501" t="s">
        <v>567</v>
      </c>
      <c r="R171" s="501" t="s">
        <v>1840</v>
      </c>
      <c r="S171" s="501" t="s">
        <v>336</v>
      </c>
      <c r="T171" s="501" t="s">
        <v>336</v>
      </c>
      <c r="U171" s="501" t="s">
        <v>202</v>
      </c>
      <c r="V171" s="502" t="s">
        <v>762</v>
      </c>
      <c r="W171" s="502" t="s">
        <v>955</v>
      </c>
      <c r="X171" s="502" t="s">
        <v>3067</v>
      </c>
      <c r="Y171" s="501" t="s">
        <v>229</v>
      </c>
      <c r="Z171" s="502" t="s">
        <v>336</v>
      </c>
      <c r="AA171" s="502" t="s">
        <v>332</v>
      </c>
      <c r="AB171" s="501" t="s">
        <v>191</v>
      </c>
      <c r="AC171" s="502" t="s">
        <v>204</v>
      </c>
      <c r="AD171" s="501">
        <v>0</v>
      </c>
      <c r="AE171" s="501">
        <v>0</v>
      </c>
      <c r="AF171" s="502" t="s">
        <v>1209</v>
      </c>
      <c r="AG171" s="502" t="s">
        <v>1841</v>
      </c>
      <c r="AH171" s="501" t="s">
        <v>68</v>
      </c>
      <c r="AI171" s="501" t="s">
        <v>993</v>
      </c>
      <c r="AJ171" s="501" t="s">
        <v>202</v>
      </c>
      <c r="AK171" s="501" t="s">
        <v>202</v>
      </c>
      <c r="AL171" s="501" t="s">
        <v>202</v>
      </c>
      <c r="AM171" s="501" t="s">
        <v>202</v>
      </c>
      <c r="AN171" s="501" t="s">
        <v>336</v>
      </c>
      <c r="AO171" s="502" t="s">
        <v>1842</v>
      </c>
      <c r="AP171" s="502" t="s">
        <v>336</v>
      </c>
      <c r="AQ171" s="502" t="s">
        <v>336</v>
      </c>
      <c r="AR171" s="502" t="s">
        <v>336</v>
      </c>
      <c r="AS171" s="502" t="s">
        <v>336</v>
      </c>
      <c r="AT171" s="502" t="s">
        <v>336</v>
      </c>
      <c r="AU171" s="503">
        <v>46934</v>
      </c>
      <c r="AV171" s="502" t="s">
        <v>336</v>
      </c>
      <c r="AW171" s="502" t="s">
        <v>336</v>
      </c>
      <c r="AX171" s="502" t="s">
        <v>336</v>
      </c>
      <c r="AY171" s="501" t="s">
        <v>202</v>
      </c>
      <c r="AZ171" s="501" t="s">
        <v>202</v>
      </c>
      <c r="BA171" s="501" t="s">
        <v>202</v>
      </c>
      <c r="BB171" s="501" t="s">
        <v>3025</v>
      </c>
      <c r="BC171" s="501" t="s">
        <v>202</v>
      </c>
      <c r="BD171" s="504" t="s">
        <v>3025</v>
      </c>
    </row>
    <row r="172" spans="2:56" ht="27" customHeight="1">
      <c r="B172" s="500">
        <v>183</v>
      </c>
      <c r="C172" s="501">
        <v>0</v>
      </c>
      <c r="D172" s="501"/>
      <c r="E172" s="501" t="str">
        <f>+PPrioritarios[[#This Row],[Jerarquización multicriterio JIS 21 de abril]]</f>
        <v>Sin jerarquizar</v>
      </c>
      <c r="F172" s="501" t="s">
        <v>1315</v>
      </c>
      <c r="G172" s="501" t="s">
        <v>336</v>
      </c>
      <c r="H172" s="501" t="s">
        <v>1843</v>
      </c>
      <c r="I172" s="501" t="s">
        <v>1844</v>
      </c>
      <c r="J172" s="501" t="e">
        <f>+VLOOKUP(PPrioritarios[[#This Row],[Nombre de proyecto]],'[14]Registros que subsisten 6,400'!F:F,1,0)</f>
        <v>#N/A</v>
      </c>
      <c r="K172" s="501" t="s">
        <v>989</v>
      </c>
      <c r="L172" s="501" t="s">
        <v>336</v>
      </c>
      <c r="M172" s="501" t="s">
        <v>224</v>
      </c>
      <c r="N172" s="501" t="s">
        <v>1807</v>
      </c>
      <c r="O172" s="501">
        <v>75</v>
      </c>
      <c r="P172" s="501" t="s">
        <v>336</v>
      </c>
      <c r="Q172" s="501" t="s">
        <v>1845</v>
      </c>
      <c r="R172" s="501" t="s">
        <v>1846</v>
      </c>
      <c r="S172" s="501" t="s">
        <v>336</v>
      </c>
      <c r="T172" s="501" t="s">
        <v>336</v>
      </c>
      <c r="U172" s="501" t="s">
        <v>202</v>
      </c>
      <c r="V172" s="502" t="s">
        <v>762</v>
      </c>
      <c r="W172" s="502" t="s">
        <v>955</v>
      </c>
      <c r="X172" s="502" t="s">
        <v>3067</v>
      </c>
      <c r="Y172" s="501" t="s">
        <v>1847</v>
      </c>
      <c r="Z172" s="502" t="s">
        <v>336</v>
      </c>
      <c r="AA172" s="502" t="s">
        <v>332</v>
      </c>
      <c r="AB172" s="501" t="s">
        <v>81</v>
      </c>
      <c r="AC172" s="502" t="s">
        <v>204</v>
      </c>
      <c r="AD172" s="501">
        <v>0</v>
      </c>
      <c r="AE172" s="501">
        <v>0</v>
      </c>
      <c r="AF172" s="502"/>
      <c r="AG172" s="502" t="s">
        <v>336</v>
      </c>
      <c r="AH172" s="501" t="s">
        <v>336</v>
      </c>
      <c r="AI172" s="501" t="s">
        <v>336</v>
      </c>
      <c r="AJ172" s="501" t="s">
        <v>202</v>
      </c>
      <c r="AK172" s="501" t="s">
        <v>202</v>
      </c>
      <c r="AL172" s="501" t="s">
        <v>202</v>
      </c>
      <c r="AM172" s="501" t="s">
        <v>336</v>
      </c>
      <c r="AN172" s="501" t="s">
        <v>336</v>
      </c>
      <c r="AO172" s="502" t="s">
        <v>336</v>
      </c>
      <c r="AP172" s="502" t="s">
        <v>336</v>
      </c>
      <c r="AQ172" s="502" t="s">
        <v>336</v>
      </c>
      <c r="AR172" s="502" t="s">
        <v>336</v>
      </c>
      <c r="AS172" s="502" t="s">
        <v>336</v>
      </c>
      <c r="AT172" s="502" t="s">
        <v>336</v>
      </c>
      <c r="AU172" s="503">
        <v>46722</v>
      </c>
      <c r="AV172" s="502" t="s">
        <v>336</v>
      </c>
      <c r="AW172" s="502" t="s">
        <v>336</v>
      </c>
      <c r="AX172" s="502" t="s">
        <v>336</v>
      </c>
      <c r="AY172" s="501" t="s">
        <v>202</v>
      </c>
      <c r="AZ172" s="501" t="s">
        <v>202</v>
      </c>
      <c r="BA172" s="501" t="s">
        <v>202</v>
      </c>
      <c r="BB172" s="501" t="s">
        <v>3025</v>
      </c>
      <c r="BC172" s="501" t="s">
        <v>202</v>
      </c>
      <c r="BD172" s="504" t="s">
        <v>3025</v>
      </c>
    </row>
    <row r="173" spans="2:56" ht="27" customHeight="1">
      <c r="B173" s="500">
        <v>184</v>
      </c>
      <c r="C173" s="501">
        <v>0</v>
      </c>
      <c r="D173" s="501"/>
      <c r="E173" s="501" t="str">
        <f>+PPrioritarios[[#This Row],[Jerarquización multicriterio JIS 21 de abril]]</f>
        <v>Sin jerarquizar</v>
      </c>
      <c r="F173" s="501" t="s">
        <v>1315</v>
      </c>
      <c r="G173" s="501" t="s">
        <v>1848</v>
      </c>
      <c r="H173" s="501" t="s">
        <v>1849</v>
      </c>
      <c r="I173" s="501" t="s">
        <v>1850</v>
      </c>
      <c r="J173" s="501" t="e">
        <f>+VLOOKUP(PPrioritarios[[#This Row],[Nombre de proyecto]],'[14]Registros que subsisten 6,400'!F:F,1,0)</f>
        <v>#N/A</v>
      </c>
      <c r="K173" s="501" t="s">
        <v>989</v>
      </c>
      <c r="L173" s="501" t="s">
        <v>336</v>
      </c>
      <c r="M173" s="501" t="s">
        <v>224</v>
      </c>
      <c r="N173" s="501" t="s">
        <v>3018</v>
      </c>
      <c r="O173" s="501">
        <v>100</v>
      </c>
      <c r="P173" s="501" t="s">
        <v>336</v>
      </c>
      <c r="Q173" s="501" t="s">
        <v>1845</v>
      </c>
      <c r="R173" s="501" t="s">
        <v>1846</v>
      </c>
      <c r="S173" s="501" t="s">
        <v>1851</v>
      </c>
      <c r="T173" s="501" t="s">
        <v>336</v>
      </c>
      <c r="U173" s="501" t="s">
        <v>202</v>
      </c>
      <c r="V173" s="502" t="s">
        <v>762</v>
      </c>
      <c r="W173" s="502" t="s">
        <v>76</v>
      </c>
      <c r="X173" s="502" t="s">
        <v>3088</v>
      </c>
      <c r="Y173" s="501" t="s">
        <v>3089</v>
      </c>
      <c r="Z173" s="502" t="s">
        <v>1852</v>
      </c>
      <c r="AA173" s="502" t="s">
        <v>402</v>
      </c>
      <c r="AB173" s="501" t="s">
        <v>81</v>
      </c>
      <c r="AC173" s="502" t="s">
        <v>204</v>
      </c>
      <c r="AD173" s="501">
        <v>347.29199999999997</v>
      </c>
      <c r="AE173" s="501">
        <v>37.515999999999998</v>
      </c>
      <c r="AF173" s="502"/>
      <c r="AG173" s="502" t="s">
        <v>336</v>
      </c>
      <c r="AH173" s="501" t="s">
        <v>336</v>
      </c>
      <c r="AI173" s="501" t="s">
        <v>336</v>
      </c>
      <c r="AJ173" s="501" t="s">
        <v>202</v>
      </c>
      <c r="AK173" s="501" t="s">
        <v>202</v>
      </c>
      <c r="AL173" s="501" t="s">
        <v>202</v>
      </c>
      <c r="AM173" s="501" t="s">
        <v>336</v>
      </c>
      <c r="AN173" s="501" t="s">
        <v>336</v>
      </c>
      <c r="AO173" s="502" t="s">
        <v>336</v>
      </c>
      <c r="AP173" s="502" t="s">
        <v>336</v>
      </c>
      <c r="AQ173" s="502" t="s">
        <v>336</v>
      </c>
      <c r="AR173" s="502" t="s">
        <v>336</v>
      </c>
      <c r="AS173" s="502" t="s">
        <v>336</v>
      </c>
      <c r="AT173" s="502" t="s">
        <v>336</v>
      </c>
      <c r="AU173" s="503">
        <v>47208</v>
      </c>
      <c r="AV173" s="502" t="s">
        <v>336</v>
      </c>
      <c r="AW173" s="502" t="s">
        <v>336</v>
      </c>
      <c r="AX173" s="502" t="s">
        <v>1361</v>
      </c>
      <c r="AY173" s="501" t="s">
        <v>202</v>
      </c>
      <c r="AZ173" s="501" t="s">
        <v>202</v>
      </c>
      <c r="BA173" s="501" t="s">
        <v>202</v>
      </c>
      <c r="BB173" s="501" t="s">
        <v>3025</v>
      </c>
      <c r="BC173" s="501" t="s">
        <v>202</v>
      </c>
      <c r="BD173" s="504" t="s">
        <v>3025</v>
      </c>
    </row>
    <row r="174" spans="2:56" ht="27" customHeight="1">
      <c r="B174" s="500">
        <v>185</v>
      </c>
      <c r="C174" s="501">
        <v>0</v>
      </c>
      <c r="D174" s="501"/>
      <c r="E174" s="501" t="str">
        <f>+PPrioritarios[[#This Row],[Jerarquización multicriterio JIS 21 de abril]]</f>
        <v>Sin jerarquizar</v>
      </c>
      <c r="F174" s="501" t="s">
        <v>1315</v>
      </c>
      <c r="G174" s="501" t="s">
        <v>1853</v>
      </c>
      <c r="H174" s="501" t="s">
        <v>1854</v>
      </c>
      <c r="I174" s="501" t="s">
        <v>1855</v>
      </c>
      <c r="J174" s="501" t="e">
        <f>+VLOOKUP(PPrioritarios[[#This Row],[Nombre de proyecto]],'[14]Registros que subsisten 6,400'!F:F,1,0)</f>
        <v>#N/A</v>
      </c>
      <c r="K174" s="501" t="s">
        <v>989</v>
      </c>
      <c r="L174" s="501" t="s">
        <v>336</v>
      </c>
      <c r="M174" s="501" t="s">
        <v>224</v>
      </c>
      <c r="N174" s="501" t="s">
        <v>1807</v>
      </c>
      <c r="O174" s="501">
        <v>50.67</v>
      </c>
      <c r="P174" s="501" t="s">
        <v>336</v>
      </c>
      <c r="Q174" s="501" t="s">
        <v>1845</v>
      </c>
      <c r="R174" s="501" t="s">
        <v>1856</v>
      </c>
      <c r="S174" s="501" t="s">
        <v>336</v>
      </c>
      <c r="T174" s="501" t="s">
        <v>336</v>
      </c>
      <c r="U174" s="501" t="s">
        <v>202</v>
      </c>
      <c r="V174" s="502" t="s">
        <v>762</v>
      </c>
      <c r="W174" s="502" t="s">
        <v>955</v>
      </c>
      <c r="X174" s="502" t="s">
        <v>3067</v>
      </c>
      <c r="Y174" s="501" t="s">
        <v>1857</v>
      </c>
      <c r="Z174" s="502" t="s">
        <v>336</v>
      </c>
      <c r="AA174" s="502" t="s">
        <v>402</v>
      </c>
      <c r="AB174" s="501" t="s">
        <v>81</v>
      </c>
      <c r="AC174" s="502" t="s">
        <v>204</v>
      </c>
      <c r="AD174" s="501">
        <v>0</v>
      </c>
      <c r="AE174" s="501">
        <v>0</v>
      </c>
      <c r="AF174" s="502"/>
      <c r="AG174" s="502" t="s">
        <v>336</v>
      </c>
      <c r="AH174" s="501" t="s">
        <v>336</v>
      </c>
      <c r="AI174" s="501" t="s">
        <v>336</v>
      </c>
      <c r="AJ174" s="501" t="s">
        <v>202</v>
      </c>
      <c r="AK174" s="501" t="s">
        <v>202</v>
      </c>
      <c r="AL174" s="501" t="s">
        <v>202</v>
      </c>
      <c r="AM174" s="501" t="s">
        <v>336</v>
      </c>
      <c r="AN174" s="501" t="s">
        <v>336</v>
      </c>
      <c r="AO174" s="502" t="s">
        <v>336</v>
      </c>
      <c r="AP174" s="502" t="s">
        <v>336</v>
      </c>
      <c r="AQ174" s="502" t="s">
        <v>336</v>
      </c>
      <c r="AR174" s="502" t="s">
        <v>336</v>
      </c>
      <c r="AS174" s="502" t="s">
        <v>336</v>
      </c>
      <c r="AT174" s="502" t="s">
        <v>336</v>
      </c>
      <c r="AU174" s="503">
        <v>46783</v>
      </c>
      <c r="AV174" s="502" t="s">
        <v>336</v>
      </c>
      <c r="AW174" s="502" t="s">
        <v>336</v>
      </c>
      <c r="AX174" s="502" t="s">
        <v>336</v>
      </c>
      <c r="AY174" s="501" t="s">
        <v>202</v>
      </c>
      <c r="AZ174" s="501" t="s">
        <v>202</v>
      </c>
      <c r="BA174" s="501" t="s">
        <v>202</v>
      </c>
      <c r="BB174" s="501" t="s">
        <v>3025</v>
      </c>
      <c r="BC174" s="501" t="s">
        <v>202</v>
      </c>
      <c r="BD174" s="504" t="s">
        <v>3025</v>
      </c>
    </row>
    <row r="175" spans="2:56" ht="27" customHeight="1">
      <c r="B175" s="500">
        <v>186</v>
      </c>
      <c r="C175" s="501">
        <v>0</v>
      </c>
      <c r="D175" s="501"/>
      <c r="E175" s="501" t="str">
        <f>+PPrioritarios[[#This Row],[Jerarquización multicriterio JIS 21 de abril]]</f>
        <v>Sin jerarquizar</v>
      </c>
      <c r="F175" s="501" t="s">
        <v>1315</v>
      </c>
      <c r="G175" s="501" t="s">
        <v>1858</v>
      </c>
      <c r="H175" s="501" t="s">
        <v>1859</v>
      </c>
      <c r="I175" s="501" t="s">
        <v>1860</v>
      </c>
      <c r="J175" s="501" t="e">
        <f>+VLOOKUP(PPrioritarios[[#This Row],[Nombre de proyecto]],'[14]Registros que subsisten 6,400'!F:F,1,0)</f>
        <v>#N/A</v>
      </c>
      <c r="K175" s="501" t="s">
        <v>989</v>
      </c>
      <c r="L175" s="501" t="s">
        <v>336</v>
      </c>
      <c r="M175" s="501" t="s">
        <v>224</v>
      </c>
      <c r="N175" s="501" t="s">
        <v>1807</v>
      </c>
      <c r="O175" s="501">
        <v>58</v>
      </c>
      <c r="P175" s="501" t="s">
        <v>336</v>
      </c>
      <c r="Q175" s="501" t="s">
        <v>1845</v>
      </c>
      <c r="R175" s="501" t="s">
        <v>1861</v>
      </c>
      <c r="S175" s="501" t="s">
        <v>336</v>
      </c>
      <c r="T175" s="501" t="s">
        <v>336</v>
      </c>
      <c r="U175" s="501" t="s">
        <v>202</v>
      </c>
      <c r="V175" s="502" t="s">
        <v>762</v>
      </c>
      <c r="W175" s="502" t="s">
        <v>955</v>
      </c>
      <c r="X175" s="502" t="s">
        <v>3067</v>
      </c>
      <c r="Y175" s="501" t="s">
        <v>1862</v>
      </c>
      <c r="Z175" s="502" t="s">
        <v>336</v>
      </c>
      <c r="AA175" s="502" t="s">
        <v>402</v>
      </c>
      <c r="AB175" s="501" t="s">
        <v>81</v>
      </c>
      <c r="AC175" s="502" t="s">
        <v>204</v>
      </c>
      <c r="AD175" s="501">
        <v>0</v>
      </c>
      <c r="AE175" s="501">
        <v>0</v>
      </c>
      <c r="AF175" s="502"/>
      <c r="AG175" s="502" t="s">
        <v>336</v>
      </c>
      <c r="AH175" s="501" t="s">
        <v>336</v>
      </c>
      <c r="AI175" s="501" t="s">
        <v>336</v>
      </c>
      <c r="AJ175" s="501" t="s">
        <v>202</v>
      </c>
      <c r="AK175" s="501" t="s">
        <v>202</v>
      </c>
      <c r="AL175" s="501" t="s">
        <v>202</v>
      </c>
      <c r="AM175" s="501" t="s">
        <v>336</v>
      </c>
      <c r="AN175" s="501" t="s">
        <v>336</v>
      </c>
      <c r="AO175" s="502" t="s">
        <v>336</v>
      </c>
      <c r="AP175" s="502" t="s">
        <v>336</v>
      </c>
      <c r="AQ175" s="502" t="s">
        <v>336</v>
      </c>
      <c r="AR175" s="502" t="s">
        <v>336</v>
      </c>
      <c r="AS175" s="502" t="s">
        <v>336</v>
      </c>
      <c r="AT175" s="502" t="s">
        <v>336</v>
      </c>
      <c r="AU175" s="503">
        <v>46812</v>
      </c>
      <c r="AV175" s="502" t="s">
        <v>336</v>
      </c>
      <c r="AW175" s="502" t="s">
        <v>336</v>
      </c>
      <c r="AX175" s="502" t="s">
        <v>336</v>
      </c>
      <c r="AY175" s="501" t="s">
        <v>202</v>
      </c>
      <c r="AZ175" s="501" t="s">
        <v>202</v>
      </c>
      <c r="BA175" s="501" t="s">
        <v>202</v>
      </c>
      <c r="BB175" s="501" t="s">
        <v>3025</v>
      </c>
      <c r="BC175" s="501" t="s">
        <v>202</v>
      </c>
      <c r="BD175" s="504" t="s">
        <v>3025</v>
      </c>
    </row>
    <row r="176" spans="2:56" ht="27" customHeight="1">
      <c r="B176" s="500">
        <v>187</v>
      </c>
      <c r="C176" s="501">
        <v>0</v>
      </c>
      <c r="D176" s="501"/>
      <c r="E176" s="501" t="str">
        <f>+PPrioritarios[[#This Row],[Jerarquización multicriterio JIS 21 de abril]]</f>
        <v>Sin jerarquizar</v>
      </c>
      <c r="F176" s="501" t="s">
        <v>1315</v>
      </c>
      <c r="G176" s="501" t="s">
        <v>1863</v>
      </c>
      <c r="H176" s="501" t="s">
        <v>1864</v>
      </c>
      <c r="I176" s="501" t="s">
        <v>1865</v>
      </c>
      <c r="J176" s="501" t="e">
        <f>+VLOOKUP(PPrioritarios[[#This Row],[Nombre de proyecto]],'[14]Registros que subsisten 6,400'!F:F,1,0)</f>
        <v>#N/A</v>
      </c>
      <c r="K176" s="501" t="s">
        <v>989</v>
      </c>
      <c r="L176" s="501" t="s">
        <v>336</v>
      </c>
      <c r="M176" s="501" t="s">
        <v>224</v>
      </c>
      <c r="N176" s="501" t="s">
        <v>1807</v>
      </c>
      <c r="O176" s="501">
        <v>84.84</v>
      </c>
      <c r="P176" s="501" t="s">
        <v>336</v>
      </c>
      <c r="Q176" s="501" t="s">
        <v>1845</v>
      </c>
      <c r="R176" s="501" t="s">
        <v>1866</v>
      </c>
      <c r="S176" s="501" t="s">
        <v>336</v>
      </c>
      <c r="T176" s="501" t="s">
        <v>336</v>
      </c>
      <c r="U176" s="501" t="s">
        <v>202</v>
      </c>
      <c r="V176" s="502" t="s">
        <v>762</v>
      </c>
      <c r="W176" s="502" t="s">
        <v>955</v>
      </c>
      <c r="X176" s="502" t="s">
        <v>3067</v>
      </c>
      <c r="Y176" s="501" t="s">
        <v>1867</v>
      </c>
      <c r="Z176" s="502" t="s">
        <v>336</v>
      </c>
      <c r="AA176" s="502" t="s">
        <v>402</v>
      </c>
      <c r="AB176" s="501" t="s">
        <v>81</v>
      </c>
      <c r="AC176" s="502" t="s">
        <v>204</v>
      </c>
      <c r="AD176" s="501">
        <v>0</v>
      </c>
      <c r="AE176" s="501">
        <v>0</v>
      </c>
      <c r="AF176" s="502"/>
      <c r="AG176" s="502" t="s">
        <v>336</v>
      </c>
      <c r="AH176" s="501" t="s">
        <v>336</v>
      </c>
      <c r="AI176" s="501" t="s">
        <v>336</v>
      </c>
      <c r="AJ176" s="501" t="s">
        <v>202</v>
      </c>
      <c r="AK176" s="501" t="s">
        <v>202</v>
      </c>
      <c r="AL176" s="501" t="s">
        <v>202</v>
      </c>
      <c r="AM176" s="501" t="s">
        <v>336</v>
      </c>
      <c r="AN176" s="501" t="s">
        <v>336</v>
      </c>
      <c r="AO176" s="502" t="s">
        <v>336</v>
      </c>
      <c r="AP176" s="502" t="s">
        <v>336</v>
      </c>
      <c r="AQ176" s="502" t="s">
        <v>336</v>
      </c>
      <c r="AR176" s="502" t="s">
        <v>336</v>
      </c>
      <c r="AS176" s="502" t="s">
        <v>336</v>
      </c>
      <c r="AT176" s="502" t="s">
        <v>336</v>
      </c>
      <c r="AU176" s="503">
        <v>46965</v>
      </c>
      <c r="AV176" s="502" t="s">
        <v>336</v>
      </c>
      <c r="AW176" s="502" t="s">
        <v>336</v>
      </c>
      <c r="AX176" s="502" t="s">
        <v>336</v>
      </c>
      <c r="AY176" s="501" t="s">
        <v>202</v>
      </c>
      <c r="AZ176" s="501" t="s">
        <v>202</v>
      </c>
      <c r="BA176" s="501" t="s">
        <v>202</v>
      </c>
      <c r="BB176" s="501" t="s">
        <v>3025</v>
      </c>
      <c r="BC176" s="501" t="s">
        <v>202</v>
      </c>
      <c r="BD176" s="504" t="s">
        <v>3025</v>
      </c>
    </row>
    <row r="177" spans="2:56" ht="27" customHeight="1">
      <c r="B177" s="500">
        <v>188</v>
      </c>
      <c r="C177" s="501">
        <v>0</v>
      </c>
      <c r="D177" s="501"/>
      <c r="E177" s="501" t="str">
        <f>+PPrioritarios[[#This Row],[Jerarquización multicriterio JIS 21 de abril]]</f>
        <v>Sin jerarquizar</v>
      </c>
      <c r="F177" s="501" t="s">
        <v>1315</v>
      </c>
      <c r="G177" s="501" t="s">
        <v>1868</v>
      </c>
      <c r="H177" s="501" t="s">
        <v>1869</v>
      </c>
      <c r="I177" s="501" t="s">
        <v>1870</v>
      </c>
      <c r="J177" s="501" t="e">
        <f>+VLOOKUP(PPrioritarios[[#This Row],[Nombre de proyecto]],'[14]Registros que subsisten 6,400'!F:F,1,0)</f>
        <v>#N/A</v>
      </c>
      <c r="K177" s="501" t="s">
        <v>989</v>
      </c>
      <c r="L177" s="501" t="s">
        <v>336</v>
      </c>
      <c r="M177" s="501" t="s">
        <v>224</v>
      </c>
      <c r="N177" s="501" t="s">
        <v>3018</v>
      </c>
      <c r="O177" s="501">
        <v>150</v>
      </c>
      <c r="P177" s="501" t="s">
        <v>336</v>
      </c>
      <c r="Q177" s="501" t="s">
        <v>1845</v>
      </c>
      <c r="R177" s="501" t="s">
        <v>1871</v>
      </c>
      <c r="S177" s="501" t="s">
        <v>336</v>
      </c>
      <c r="T177" s="501" t="s">
        <v>336</v>
      </c>
      <c r="U177" s="501" t="s">
        <v>202</v>
      </c>
      <c r="V177" s="502" t="s">
        <v>762</v>
      </c>
      <c r="W177" s="502" t="s">
        <v>955</v>
      </c>
      <c r="X177" s="502" t="s">
        <v>3067</v>
      </c>
      <c r="Y177" s="501" t="s">
        <v>470</v>
      </c>
      <c r="Z177" s="502" t="s">
        <v>336</v>
      </c>
      <c r="AA177" s="502" t="s">
        <v>402</v>
      </c>
      <c r="AB177" s="501" t="s">
        <v>81</v>
      </c>
      <c r="AC177" s="502" t="s">
        <v>204</v>
      </c>
      <c r="AD177" s="501">
        <v>0</v>
      </c>
      <c r="AE177" s="501">
        <v>0</v>
      </c>
      <c r="AF177" s="502"/>
      <c r="AG177" s="502" t="s">
        <v>336</v>
      </c>
      <c r="AH177" s="501" t="s">
        <v>336</v>
      </c>
      <c r="AI177" s="501" t="s">
        <v>336</v>
      </c>
      <c r="AJ177" s="501" t="s">
        <v>202</v>
      </c>
      <c r="AK177" s="501" t="s">
        <v>202</v>
      </c>
      <c r="AL177" s="501" t="s">
        <v>202</v>
      </c>
      <c r="AM177" s="501" t="s">
        <v>336</v>
      </c>
      <c r="AN177" s="501" t="s">
        <v>336</v>
      </c>
      <c r="AO177" s="502" t="s">
        <v>336</v>
      </c>
      <c r="AP177" s="502" t="s">
        <v>336</v>
      </c>
      <c r="AQ177" s="502" t="s">
        <v>336</v>
      </c>
      <c r="AR177" s="502" t="s">
        <v>336</v>
      </c>
      <c r="AS177" s="502" t="s">
        <v>336</v>
      </c>
      <c r="AT177" s="502" t="s">
        <v>336</v>
      </c>
      <c r="AU177" s="503">
        <v>46752</v>
      </c>
      <c r="AV177" s="502" t="s">
        <v>336</v>
      </c>
      <c r="AW177" s="502" t="s">
        <v>336</v>
      </c>
      <c r="AX177" s="502" t="s">
        <v>336</v>
      </c>
      <c r="AY177" s="501" t="s">
        <v>202</v>
      </c>
      <c r="AZ177" s="501" t="s">
        <v>202</v>
      </c>
      <c r="BA177" s="501" t="s">
        <v>202</v>
      </c>
      <c r="BB177" s="501" t="s">
        <v>3025</v>
      </c>
      <c r="BC177" s="501" t="s">
        <v>202</v>
      </c>
      <c r="BD177" s="504" t="s">
        <v>3025</v>
      </c>
    </row>
    <row r="178" spans="2:56" ht="27" customHeight="1">
      <c r="B178" s="500">
        <v>189</v>
      </c>
      <c r="C178" s="501">
        <v>0</v>
      </c>
      <c r="D178" s="501"/>
      <c r="E178" s="501" t="str">
        <f>+PPrioritarios[[#This Row],[Jerarquización multicriterio JIS 21 de abril]]</f>
        <v>Sin jerarquizar</v>
      </c>
      <c r="F178" s="501" t="s">
        <v>1315</v>
      </c>
      <c r="G178" s="501" t="s">
        <v>1872</v>
      </c>
      <c r="H178" s="501" t="s">
        <v>1873</v>
      </c>
      <c r="I178" s="501" t="s">
        <v>1874</v>
      </c>
      <c r="J178" s="501" t="e">
        <f>+VLOOKUP(PPrioritarios[[#This Row],[Nombre de proyecto]],'[14]Registros que subsisten 6,400'!F:F,1,0)</f>
        <v>#N/A</v>
      </c>
      <c r="K178" s="501" t="s">
        <v>989</v>
      </c>
      <c r="L178" s="501" t="s">
        <v>336</v>
      </c>
      <c r="M178" s="501" t="s">
        <v>224</v>
      </c>
      <c r="N178" s="501" t="s">
        <v>1807</v>
      </c>
      <c r="O178" s="501">
        <v>90</v>
      </c>
      <c r="P178" s="501" t="s">
        <v>336</v>
      </c>
      <c r="Q178" s="501" t="s">
        <v>1845</v>
      </c>
      <c r="R178" s="501" t="s">
        <v>1875</v>
      </c>
      <c r="S178" s="501" t="s">
        <v>1876</v>
      </c>
      <c r="T178" s="501" t="s">
        <v>336</v>
      </c>
      <c r="U178" s="501" t="s">
        <v>68</v>
      </c>
      <c r="V178" s="502" t="s">
        <v>1877</v>
      </c>
      <c r="W178" s="502" t="s">
        <v>1878</v>
      </c>
      <c r="X178" s="502" t="s">
        <v>3090</v>
      </c>
      <c r="Y178" s="501" t="s">
        <v>1881</v>
      </c>
      <c r="Z178" s="502" t="s">
        <v>3091</v>
      </c>
      <c r="AA178" s="502" t="s">
        <v>402</v>
      </c>
      <c r="AB178" s="501" t="s">
        <v>81</v>
      </c>
      <c r="AC178" s="502" t="s">
        <v>204</v>
      </c>
      <c r="AD178" s="501">
        <v>236.928</v>
      </c>
      <c r="AE178" s="501">
        <v>87.79</v>
      </c>
      <c r="AF178" s="502"/>
      <c r="AG178" s="502" t="s">
        <v>336</v>
      </c>
      <c r="AH178" s="501" t="s">
        <v>336</v>
      </c>
      <c r="AI178" s="501" t="s">
        <v>336</v>
      </c>
      <c r="AJ178" s="501" t="s">
        <v>202</v>
      </c>
      <c r="AK178" s="501" t="s">
        <v>202</v>
      </c>
      <c r="AL178" s="501" t="s">
        <v>202</v>
      </c>
      <c r="AM178" s="501" t="s">
        <v>336</v>
      </c>
      <c r="AN178" s="501" t="s">
        <v>336</v>
      </c>
      <c r="AO178" s="502" t="s">
        <v>336</v>
      </c>
      <c r="AP178" s="502" t="s">
        <v>336</v>
      </c>
      <c r="AQ178" s="502" t="s">
        <v>336</v>
      </c>
      <c r="AR178" s="502" t="s">
        <v>336</v>
      </c>
      <c r="AS178" s="502" t="s">
        <v>336</v>
      </c>
      <c r="AT178" s="502" t="s">
        <v>336</v>
      </c>
      <c r="AU178" s="503">
        <v>46750</v>
      </c>
      <c r="AV178" s="502" t="s">
        <v>336</v>
      </c>
      <c r="AW178" s="502" t="s">
        <v>336</v>
      </c>
      <c r="AX178" s="502" t="s">
        <v>1880</v>
      </c>
      <c r="AY178" s="501" t="s">
        <v>202</v>
      </c>
      <c r="AZ178" s="501" t="s">
        <v>202</v>
      </c>
      <c r="BA178" s="501" t="s">
        <v>202</v>
      </c>
      <c r="BB178" s="501" t="s">
        <v>3025</v>
      </c>
      <c r="BC178" s="501" t="s">
        <v>202</v>
      </c>
      <c r="BD178" s="504" t="s">
        <v>3025</v>
      </c>
    </row>
    <row r="179" spans="2:56" ht="27" customHeight="1">
      <c r="B179" s="500">
        <v>190</v>
      </c>
      <c r="C179" s="501">
        <v>0</v>
      </c>
      <c r="D179" s="501"/>
      <c r="E179" s="501" t="str">
        <f>+PPrioritarios[[#This Row],[Jerarquización multicriterio JIS 21 de abril]]</f>
        <v>Sin jerarquizar</v>
      </c>
      <c r="F179" s="501" t="s">
        <v>1315</v>
      </c>
      <c r="G179" s="501" t="s">
        <v>1882</v>
      </c>
      <c r="H179" s="501" t="s">
        <v>1883</v>
      </c>
      <c r="I179" s="501" t="s">
        <v>1884</v>
      </c>
      <c r="J179" s="501" t="e">
        <f>+VLOOKUP(PPrioritarios[[#This Row],[Nombre de proyecto]],'[14]Registros que subsisten 6,400'!F:F,1,0)</f>
        <v>#N/A</v>
      </c>
      <c r="K179" s="501" t="s">
        <v>989</v>
      </c>
      <c r="L179" s="501" t="s">
        <v>336</v>
      </c>
      <c r="M179" s="501" t="s">
        <v>224</v>
      </c>
      <c r="N179" s="501" t="s">
        <v>1807</v>
      </c>
      <c r="O179" s="501">
        <v>96</v>
      </c>
      <c r="P179" s="501" t="s">
        <v>336</v>
      </c>
      <c r="Q179" s="501" t="s">
        <v>1845</v>
      </c>
      <c r="R179" s="501" t="s">
        <v>1885</v>
      </c>
      <c r="S179" s="501" t="s">
        <v>336</v>
      </c>
      <c r="T179" s="501" t="s">
        <v>336</v>
      </c>
      <c r="U179" s="501" t="s">
        <v>202</v>
      </c>
      <c r="V179" s="502" t="s">
        <v>762</v>
      </c>
      <c r="W179" s="502" t="s">
        <v>955</v>
      </c>
      <c r="X179" s="502" t="s">
        <v>3067</v>
      </c>
      <c r="Y179" s="501" t="s">
        <v>1886</v>
      </c>
      <c r="Z179" s="502" t="s">
        <v>336</v>
      </c>
      <c r="AA179" s="502" t="s">
        <v>402</v>
      </c>
      <c r="AB179" s="501" t="s">
        <v>81</v>
      </c>
      <c r="AC179" s="502" t="s">
        <v>204</v>
      </c>
      <c r="AD179" s="501">
        <v>0</v>
      </c>
      <c r="AE179" s="501">
        <v>0</v>
      </c>
      <c r="AF179" s="502"/>
      <c r="AG179" s="502" t="s">
        <v>336</v>
      </c>
      <c r="AH179" s="501" t="s">
        <v>336</v>
      </c>
      <c r="AI179" s="501" t="s">
        <v>336</v>
      </c>
      <c r="AJ179" s="501" t="s">
        <v>202</v>
      </c>
      <c r="AK179" s="501" t="s">
        <v>202</v>
      </c>
      <c r="AL179" s="501" t="s">
        <v>202</v>
      </c>
      <c r="AM179" s="501" t="s">
        <v>336</v>
      </c>
      <c r="AN179" s="501" t="s">
        <v>336</v>
      </c>
      <c r="AO179" s="502" t="s">
        <v>336</v>
      </c>
      <c r="AP179" s="502" t="s">
        <v>336</v>
      </c>
      <c r="AQ179" s="502" t="s">
        <v>336</v>
      </c>
      <c r="AR179" s="502" t="s">
        <v>336</v>
      </c>
      <c r="AS179" s="502" t="s">
        <v>336</v>
      </c>
      <c r="AT179" s="502" t="s">
        <v>336</v>
      </c>
      <c r="AU179" s="503">
        <v>46934</v>
      </c>
      <c r="AV179" s="502" t="s">
        <v>336</v>
      </c>
      <c r="AW179" s="502" t="s">
        <v>336</v>
      </c>
      <c r="AX179" s="502" t="s">
        <v>336</v>
      </c>
      <c r="AY179" s="501" t="s">
        <v>202</v>
      </c>
      <c r="AZ179" s="501" t="s">
        <v>202</v>
      </c>
      <c r="BA179" s="501" t="s">
        <v>202</v>
      </c>
      <c r="BB179" s="501" t="s">
        <v>3025</v>
      </c>
      <c r="BC179" s="501" t="s">
        <v>202</v>
      </c>
      <c r="BD179" s="504" t="s">
        <v>3025</v>
      </c>
    </row>
    <row r="180" spans="2:56" ht="27" customHeight="1">
      <c r="B180" s="500">
        <v>191</v>
      </c>
      <c r="C180" s="501">
        <v>0</v>
      </c>
      <c r="D180" s="501"/>
      <c r="E180" s="501" t="str">
        <f>+PPrioritarios[[#This Row],[Jerarquización multicriterio JIS 21 de abril]]</f>
        <v>Sin jerarquizar</v>
      </c>
      <c r="F180" s="501" t="s">
        <v>1315</v>
      </c>
      <c r="G180" s="501" t="s">
        <v>1887</v>
      </c>
      <c r="H180" s="501" t="s">
        <v>1888</v>
      </c>
      <c r="I180" s="501" t="s">
        <v>1889</v>
      </c>
      <c r="J180" s="501" t="e">
        <f>+VLOOKUP(PPrioritarios[[#This Row],[Nombre de proyecto]],'[14]Registros que subsisten 6,400'!F:F,1,0)</f>
        <v>#N/A</v>
      </c>
      <c r="K180" s="501" t="s">
        <v>989</v>
      </c>
      <c r="L180" s="501" t="s">
        <v>336</v>
      </c>
      <c r="M180" s="501" t="s">
        <v>224</v>
      </c>
      <c r="N180" s="501" t="s">
        <v>3018</v>
      </c>
      <c r="O180" s="501">
        <v>150</v>
      </c>
      <c r="P180" s="501" t="s">
        <v>336</v>
      </c>
      <c r="Q180" s="501" t="s">
        <v>1845</v>
      </c>
      <c r="R180" s="501" t="s">
        <v>1846</v>
      </c>
      <c r="S180" s="501" t="s">
        <v>1890</v>
      </c>
      <c r="T180" s="501" t="s">
        <v>336</v>
      </c>
      <c r="U180" s="501" t="s">
        <v>68</v>
      </c>
      <c r="V180" s="502" t="s">
        <v>1891</v>
      </c>
      <c r="W180" s="502" t="s">
        <v>728</v>
      </c>
      <c r="X180" s="502" t="s">
        <v>3092</v>
      </c>
      <c r="Y180" s="501" t="s">
        <v>3093</v>
      </c>
      <c r="Z180" s="502" t="s">
        <v>1150</v>
      </c>
      <c r="AA180" s="502" t="s">
        <v>402</v>
      </c>
      <c r="AB180" s="501" t="s">
        <v>81</v>
      </c>
      <c r="AC180" s="502" t="s">
        <v>204</v>
      </c>
      <c r="AD180" s="501">
        <v>483</v>
      </c>
      <c r="AE180" s="501">
        <v>101</v>
      </c>
      <c r="AF180" s="502"/>
      <c r="AG180" s="502" t="s">
        <v>336</v>
      </c>
      <c r="AH180" s="501" t="s">
        <v>336</v>
      </c>
      <c r="AI180" s="501" t="s">
        <v>336</v>
      </c>
      <c r="AJ180" s="501" t="s">
        <v>68</v>
      </c>
      <c r="AK180" s="501" t="s">
        <v>202</v>
      </c>
      <c r="AL180" s="501" t="s">
        <v>202</v>
      </c>
      <c r="AM180" s="501" t="s">
        <v>336</v>
      </c>
      <c r="AN180" s="501" t="s">
        <v>336</v>
      </c>
      <c r="AO180" s="502" t="s">
        <v>336</v>
      </c>
      <c r="AP180" s="502" t="s">
        <v>336</v>
      </c>
      <c r="AQ180" s="502" t="s">
        <v>336</v>
      </c>
      <c r="AR180" s="502" t="s">
        <v>336</v>
      </c>
      <c r="AS180" s="502" t="s">
        <v>336</v>
      </c>
      <c r="AT180" s="502" t="s">
        <v>336</v>
      </c>
      <c r="AU180" s="503">
        <v>46996</v>
      </c>
      <c r="AV180" s="502" t="s">
        <v>336</v>
      </c>
      <c r="AW180" s="502" t="s">
        <v>336</v>
      </c>
      <c r="AX180" s="502" t="s">
        <v>1892</v>
      </c>
      <c r="AY180" s="501" t="s">
        <v>202</v>
      </c>
      <c r="AZ180" s="501" t="s">
        <v>202</v>
      </c>
      <c r="BA180" s="501" t="s">
        <v>202</v>
      </c>
      <c r="BB180" s="501" t="s">
        <v>3025</v>
      </c>
      <c r="BC180" s="501" t="s">
        <v>202</v>
      </c>
      <c r="BD180" s="504" t="s">
        <v>3025</v>
      </c>
    </row>
    <row r="181" spans="2:56" ht="27" customHeight="1">
      <c r="B181" s="500">
        <v>192</v>
      </c>
      <c r="C181" s="501">
        <v>0</v>
      </c>
      <c r="D181" s="501"/>
      <c r="E181" s="501" t="str">
        <f>+PPrioritarios[[#This Row],[Jerarquización multicriterio JIS 21 de abril]]</f>
        <v>Sin jerarquizar</v>
      </c>
      <c r="F181" s="501" t="s">
        <v>1315</v>
      </c>
      <c r="G181" s="501" t="s">
        <v>1893</v>
      </c>
      <c r="H181" s="501" t="s">
        <v>1894</v>
      </c>
      <c r="I181" s="501" t="s">
        <v>1895</v>
      </c>
      <c r="J181" s="501" t="e">
        <f>+VLOOKUP(PPrioritarios[[#This Row],[Nombre de proyecto]],'[14]Registros que subsisten 6,400'!F:F,1,0)</f>
        <v>#N/A</v>
      </c>
      <c r="K181" s="501" t="s">
        <v>989</v>
      </c>
      <c r="L181" s="501" t="s">
        <v>336</v>
      </c>
      <c r="M181" s="501" t="s">
        <v>224</v>
      </c>
      <c r="N181" s="501" t="s">
        <v>1807</v>
      </c>
      <c r="O181" s="501">
        <v>332</v>
      </c>
      <c r="P181" s="501" t="s">
        <v>336</v>
      </c>
      <c r="Q181" s="501" t="s">
        <v>1845</v>
      </c>
      <c r="R181" s="501" t="s">
        <v>1896</v>
      </c>
      <c r="S181" s="501" t="s">
        <v>336</v>
      </c>
      <c r="T181" s="501" t="s">
        <v>336</v>
      </c>
      <c r="U181" s="501" t="s">
        <v>1897</v>
      </c>
      <c r="V181" s="502" t="s">
        <v>762</v>
      </c>
      <c r="W181" s="502" t="s">
        <v>955</v>
      </c>
      <c r="X181" s="502" t="s">
        <v>3067</v>
      </c>
      <c r="Y181" s="501" t="s">
        <v>1898</v>
      </c>
      <c r="Z181" s="502" t="s">
        <v>336</v>
      </c>
      <c r="AA181" s="502" t="s">
        <v>402</v>
      </c>
      <c r="AB181" s="501" t="s">
        <v>81</v>
      </c>
      <c r="AC181" s="502" t="s">
        <v>204</v>
      </c>
      <c r="AD181" s="501">
        <v>0</v>
      </c>
      <c r="AE181" s="501">
        <v>0</v>
      </c>
      <c r="AF181" s="502"/>
      <c r="AG181" s="502" t="s">
        <v>336</v>
      </c>
      <c r="AH181" s="501" t="s">
        <v>336</v>
      </c>
      <c r="AI181" s="501" t="s">
        <v>336</v>
      </c>
      <c r="AJ181" s="501" t="s">
        <v>202</v>
      </c>
      <c r="AK181" s="501" t="s">
        <v>202</v>
      </c>
      <c r="AL181" s="501" t="s">
        <v>202</v>
      </c>
      <c r="AM181" s="501" t="s">
        <v>336</v>
      </c>
      <c r="AN181" s="501" t="s">
        <v>336</v>
      </c>
      <c r="AO181" s="502" t="s">
        <v>336</v>
      </c>
      <c r="AP181" s="502" t="s">
        <v>336</v>
      </c>
      <c r="AQ181" s="502" t="s">
        <v>336</v>
      </c>
      <c r="AR181" s="502" t="s">
        <v>336</v>
      </c>
      <c r="AS181" s="502" t="s">
        <v>336</v>
      </c>
      <c r="AT181" s="502" t="s">
        <v>336</v>
      </c>
      <c r="AU181" s="503">
        <v>46387</v>
      </c>
      <c r="AV181" s="502" t="s">
        <v>336</v>
      </c>
      <c r="AW181" s="502" t="s">
        <v>336</v>
      </c>
      <c r="AX181" s="502" t="s">
        <v>336</v>
      </c>
      <c r="AY181" s="501" t="s">
        <v>202</v>
      </c>
      <c r="AZ181" s="501" t="s">
        <v>202</v>
      </c>
      <c r="BA181" s="501" t="s">
        <v>202</v>
      </c>
      <c r="BB181" s="501" t="s">
        <v>3025</v>
      </c>
      <c r="BC181" s="501" t="s">
        <v>202</v>
      </c>
      <c r="BD181" s="504" t="s">
        <v>3025</v>
      </c>
    </row>
    <row r="182" spans="2:56" ht="27" customHeight="1">
      <c r="B182" s="500">
        <v>193</v>
      </c>
      <c r="C182" s="501">
        <v>0</v>
      </c>
      <c r="D182" s="501"/>
      <c r="E182" s="501" t="str">
        <f>+PPrioritarios[[#This Row],[Jerarquización multicriterio JIS 21 de abril]]</f>
        <v>Sin jerarquizar</v>
      </c>
      <c r="F182" s="501" t="s">
        <v>1315</v>
      </c>
      <c r="G182" s="501" t="s">
        <v>1899</v>
      </c>
      <c r="H182" s="501" t="s">
        <v>1900</v>
      </c>
      <c r="I182" s="501" t="s">
        <v>1183</v>
      </c>
      <c r="J182" s="501" t="e">
        <f>+VLOOKUP(PPrioritarios[[#This Row],[Nombre de proyecto]],'[14]Registros que subsisten 6,400'!F:F,1,0)</f>
        <v>#N/A</v>
      </c>
      <c r="K182" s="501" t="s">
        <v>989</v>
      </c>
      <c r="L182" s="501" t="s">
        <v>336</v>
      </c>
      <c r="M182" s="501" t="s">
        <v>224</v>
      </c>
      <c r="N182" s="501" t="s">
        <v>1807</v>
      </c>
      <c r="O182" s="501">
        <v>150</v>
      </c>
      <c r="P182" s="501" t="s">
        <v>336</v>
      </c>
      <c r="Q182" s="501" t="s">
        <v>1845</v>
      </c>
      <c r="R182" s="501" t="s">
        <v>1856</v>
      </c>
      <c r="S182" s="501" t="s">
        <v>336</v>
      </c>
      <c r="T182" s="501" t="s">
        <v>336</v>
      </c>
      <c r="U182" s="501" t="s">
        <v>1897</v>
      </c>
      <c r="V182" s="502" t="s">
        <v>762</v>
      </c>
      <c r="W182" s="502" t="s">
        <v>955</v>
      </c>
      <c r="X182" s="502" t="s">
        <v>3067</v>
      </c>
      <c r="Y182" s="501" t="s">
        <v>310</v>
      </c>
      <c r="Z182" s="502" t="s">
        <v>336</v>
      </c>
      <c r="AA182" s="502" t="s">
        <v>402</v>
      </c>
      <c r="AB182" s="501" t="s">
        <v>81</v>
      </c>
      <c r="AC182" s="502" t="s">
        <v>204</v>
      </c>
      <c r="AD182" s="501">
        <v>0</v>
      </c>
      <c r="AE182" s="501">
        <v>0</v>
      </c>
      <c r="AF182" s="502"/>
      <c r="AG182" s="502" t="s">
        <v>336</v>
      </c>
      <c r="AH182" s="501" t="s">
        <v>336</v>
      </c>
      <c r="AI182" s="501" t="s">
        <v>336</v>
      </c>
      <c r="AJ182" s="501" t="s">
        <v>202</v>
      </c>
      <c r="AK182" s="501" t="s">
        <v>202</v>
      </c>
      <c r="AL182" s="501" t="s">
        <v>202</v>
      </c>
      <c r="AM182" s="501" t="s">
        <v>336</v>
      </c>
      <c r="AN182" s="501" t="s">
        <v>336</v>
      </c>
      <c r="AO182" s="502" t="s">
        <v>336</v>
      </c>
      <c r="AP182" s="502" t="s">
        <v>336</v>
      </c>
      <c r="AQ182" s="502" t="s">
        <v>336</v>
      </c>
      <c r="AR182" s="502" t="s">
        <v>336</v>
      </c>
      <c r="AS182" s="502" t="s">
        <v>336</v>
      </c>
      <c r="AT182" s="502" t="s">
        <v>336</v>
      </c>
      <c r="AU182" s="503">
        <v>46937</v>
      </c>
      <c r="AV182" s="502" t="s">
        <v>336</v>
      </c>
      <c r="AW182" s="502" t="s">
        <v>336</v>
      </c>
      <c r="AX182" s="502" t="s">
        <v>336</v>
      </c>
      <c r="AY182" s="501" t="s">
        <v>202</v>
      </c>
      <c r="AZ182" s="501" t="s">
        <v>202</v>
      </c>
      <c r="BA182" s="501" t="s">
        <v>202</v>
      </c>
      <c r="BB182" s="501" t="s">
        <v>3025</v>
      </c>
      <c r="BC182" s="501" t="s">
        <v>202</v>
      </c>
      <c r="BD182" s="504" t="s">
        <v>3025</v>
      </c>
    </row>
    <row r="183" spans="2:56" ht="27" customHeight="1">
      <c r="B183" s="500">
        <v>194</v>
      </c>
      <c r="C183" s="501">
        <v>0</v>
      </c>
      <c r="D183" s="501"/>
      <c r="E183" s="501" t="str">
        <f>+PPrioritarios[[#This Row],[Jerarquización multicriterio JIS 21 de abril]]</f>
        <v>Sin jerarquizar</v>
      </c>
      <c r="F183" s="501" t="s">
        <v>1315</v>
      </c>
      <c r="G183" s="501" t="s">
        <v>1901</v>
      </c>
      <c r="H183" s="501" t="s">
        <v>1902</v>
      </c>
      <c r="I183" s="501" t="s">
        <v>1903</v>
      </c>
      <c r="J183" s="501" t="e">
        <f>+VLOOKUP(PPrioritarios[[#This Row],[Nombre de proyecto]],'[14]Registros que subsisten 6,400'!F:F,1,0)</f>
        <v>#N/A</v>
      </c>
      <c r="K183" s="501" t="s">
        <v>989</v>
      </c>
      <c r="L183" s="501" t="s">
        <v>336</v>
      </c>
      <c r="M183" s="501" t="s">
        <v>224</v>
      </c>
      <c r="N183" s="501" t="s">
        <v>3016</v>
      </c>
      <c r="O183" s="501">
        <v>300</v>
      </c>
      <c r="P183" s="501" t="s">
        <v>336</v>
      </c>
      <c r="Q183" s="501" t="s">
        <v>1845</v>
      </c>
      <c r="R183" s="501" t="s">
        <v>1896</v>
      </c>
      <c r="S183" s="501" t="s">
        <v>1904</v>
      </c>
      <c r="T183" s="501" t="s">
        <v>336</v>
      </c>
      <c r="U183" s="501" t="s">
        <v>68</v>
      </c>
      <c r="V183" s="502" t="s">
        <v>1905</v>
      </c>
      <c r="W183" s="502" t="s">
        <v>1878</v>
      </c>
      <c r="X183" s="502" t="s">
        <v>3094</v>
      </c>
      <c r="Y183" s="501" t="s">
        <v>3095</v>
      </c>
      <c r="Z183" s="502" t="s">
        <v>3096</v>
      </c>
      <c r="AA183" s="502" t="s">
        <v>402</v>
      </c>
      <c r="AB183" s="501" t="s">
        <v>81</v>
      </c>
      <c r="AC183" s="502" t="s">
        <v>204</v>
      </c>
      <c r="AD183" s="501">
        <v>918.08600000000001</v>
      </c>
      <c r="AE183" s="501">
        <v>292.89999999999998</v>
      </c>
      <c r="AF183" s="502"/>
      <c r="AG183" s="502" t="s">
        <v>336</v>
      </c>
      <c r="AH183" s="501" t="s">
        <v>336</v>
      </c>
      <c r="AI183" s="501" t="s">
        <v>336</v>
      </c>
      <c r="AJ183" s="501" t="s">
        <v>202</v>
      </c>
      <c r="AK183" s="501" t="s">
        <v>202</v>
      </c>
      <c r="AL183" s="501" t="s">
        <v>202</v>
      </c>
      <c r="AM183" s="501" t="s">
        <v>336</v>
      </c>
      <c r="AN183" s="501" t="s">
        <v>336</v>
      </c>
      <c r="AO183" s="502" t="s">
        <v>336</v>
      </c>
      <c r="AP183" s="502" t="s">
        <v>336</v>
      </c>
      <c r="AQ183" s="502" t="s">
        <v>336</v>
      </c>
      <c r="AR183" s="502" t="s">
        <v>336</v>
      </c>
      <c r="AS183" s="502" t="s">
        <v>336</v>
      </c>
      <c r="AT183" s="502" t="s">
        <v>336</v>
      </c>
      <c r="AU183" s="503">
        <v>44377</v>
      </c>
      <c r="AV183" s="502" t="s">
        <v>336</v>
      </c>
      <c r="AW183" s="502" t="s">
        <v>336</v>
      </c>
      <c r="AX183" s="502" t="s">
        <v>1907</v>
      </c>
      <c r="AY183" s="501" t="s">
        <v>202</v>
      </c>
      <c r="AZ183" s="501" t="s">
        <v>202</v>
      </c>
      <c r="BA183" s="501" t="s">
        <v>202</v>
      </c>
      <c r="BB183" s="501" t="s">
        <v>3025</v>
      </c>
      <c r="BC183" s="501" t="s">
        <v>202</v>
      </c>
      <c r="BD183" s="504" t="s">
        <v>3025</v>
      </c>
    </row>
    <row r="184" spans="2:56" ht="27" customHeight="1">
      <c r="B184" s="500">
        <v>195</v>
      </c>
      <c r="C184" s="501">
        <v>0</v>
      </c>
      <c r="D184" s="501"/>
      <c r="E184" s="501" t="str">
        <f>+PPrioritarios[[#This Row],[Jerarquización multicriterio JIS 21 de abril]]</f>
        <v>Sin jerarquizar</v>
      </c>
      <c r="F184" s="501" t="s">
        <v>1315</v>
      </c>
      <c r="G184" s="501" t="s">
        <v>1909</v>
      </c>
      <c r="H184" s="501" t="s">
        <v>1910</v>
      </c>
      <c r="I184" s="501" t="s">
        <v>1911</v>
      </c>
      <c r="J184" s="501" t="e">
        <f>+VLOOKUP(PPrioritarios[[#This Row],[Nombre de proyecto]],'[14]Registros que subsisten 6,400'!F:F,1,0)</f>
        <v>#N/A</v>
      </c>
      <c r="K184" s="501" t="s">
        <v>989</v>
      </c>
      <c r="L184" s="501" t="s">
        <v>336</v>
      </c>
      <c r="M184" s="501" t="s">
        <v>224</v>
      </c>
      <c r="N184" s="501" t="s">
        <v>3016</v>
      </c>
      <c r="O184" s="501">
        <v>300</v>
      </c>
      <c r="P184" s="501" t="s">
        <v>336</v>
      </c>
      <c r="Q184" s="501" t="s">
        <v>1845</v>
      </c>
      <c r="R184" s="501" t="s">
        <v>1912</v>
      </c>
      <c r="S184" s="501" t="s">
        <v>1913</v>
      </c>
      <c r="T184" s="501" t="s">
        <v>336</v>
      </c>
      <c r="U184" s="501" t="s">
        <v>68</v>
      </c>
      <c r="V184" s="502" t="s">
        <v>1914</v>
      </c>
      <c r="W184" s="502" t="s">
        <v>1878</v>
      </c>
      <c r="X184" s="502" t="s">
        <v>3097</v>
      </c>
      <c r="Y184" s="501" t="s">
        <v>3098</v>
      </c>
      <c r="Z184" s="502" t="s">
        <v>1915</v>
      </c>
      <c r="AA184" s="502" t="s">
        <v>402</v>
      </c>
      <c r="AB184" s="501" t="s">
        <v>81</v>
      </c>
      <c r="AC184" s="502" t="s">
        <v>204</v>
      </c>
      <c r="AD184" s="501">
        <v>918.08600000000001</v>
      </c>
      <c r="AE184" s="501">
        <v>280.19</v>
      </c>
      <c r="AF184" s="502"/>
      <c r="AG184" s="502" t="s">
        <v>336</v>
      </c>
      <c r="AH184" s="501" t="s">
        <v>336</v>
      </c>
      <c r="AI184" s="501" t="s">
        <v>336</v>
      </c>
      <c r="AJ184" s="501" t="s">
        <v>202</v>
      </c>
      <c r="AK184" s="501" t="s">
        <v>202</v>
      </c>
      <c r="AL184" s="501" t="s">
        <v>202</v>
      </c>
      <c r="AM184" s="501" t="s">
        <v>336</v>
      </c>
      <c r="AN184" s="501" t="s">
        <v>336</v>
      </c>
      <c r="AO184" s="502" t="s">
        <v>336</v>
      </c>
      <c r="AP184" s="502" t="s">
        <v>336</v>
      </c>
      <c r="AQ184" s="502" t="s">
        <v>336</v>
      </c>
      <c r="AR184" s="502" t="s">
        <v>336</v>
      </c>
      <c r="AS184" s="502" t="s">
        <v>336</v>
      </c>
      <c r="AT184" s="502" t="s">
        <v>336</v>
      </c>
      <c r="AU184" s="503">
        <v>44377</v>
      </c>
      <c r="AV184" s="502" t="s">
        <v>336</v>
      </c>
      <c r="AW184" s="502" t="s">
        <v>336</v>
      </c>
      <c r="AX184" s="502" t="s">
        <v>1907</v>
      </c>
      <c r="AY184" s="501" t="s">
        <v>202</v>
      </c>
      <c r="AZ184" s="501" t="s">
        <v>202</v>
      </c>
      <c r="BA184" s="501" t="s">
        <v>202</v>
      </c>
      <c r="BB184" s="501" t="s">
        <v>3025</v>
      </c>
      <c r="BC184" s="501" t="s">
        <v>202</v>
      </c>
      <c r="BD184" s="504" t="s">
        <v>3025</v>
      </c>
    </row>
    <row r="185" spans="2:56" ht="27" customHeight="1">
      <c r="B185" s="500">
        <v>196</v>
      </c>
      <c r="C185" s="501">
        <v>0</v>
      </c>
      <c r="D185" s="501"/>
      <c r="E185" s="501" t="str">
        <f>+PPrioritarios[[#This Row],[Jerarquización multicriterio JIS 21 de abril]]</f>
        <v>Sin jerarquizar</v>
      </c>
      <c r="F185" s="501" t="s">
        <v>1315</v>
      </c>
      <c r="G185" s="501" t="s">
        <v>1916</v>
      </c>
      <c r="H185" s="501" t="s">
        <v>1917</v>
      </c>
      <c r="I185" s="501" t="s">
        <v>1918</v>
      </c>
      <c r="J185" s="501" t="e">
        <f>+VLOOKUP(PPrioritarios[[#This Row],[Nombre de proyecto]],'[14]Registros que subsisten 6,400'!F:F,1,0)</f>
        <v>#N/A</v>
      </c>
      <c r="K185" s="501" t="s">
        <v>745</v>
      </c>
      <c r="L185" s="501" t="s">
        <v>336</v>
      </c>
      <c r="M185" s="501" t="s">
        <v>224</v>
      </c>
      <c r="N185" s="501" t="s">
        <v>1807</v>
      </c>
      <c r="O185" s="501">
        <v>226.5</v>
      </c>
      <c r="P185" s="501">
        <v>400</v>
      </c>
      <c r="Q185" s="501" t="s">
        <v>599</v>
      </c>
      <c r="R185" s="501" t="s">
        <v>1920</v>
      </c>
      <c r="S185" s="501" t="s">
        <v>1921</v>
      </c>
      <c r="T185" s="501" t="s">
        <v>336</v>
      </c>
      <c r="U185" s="501" t="s">
        <v>1897</v>
      </c>
      <c r="V185" s="502" t="s">
        <v>762</v>
      </c>
      <c r="W185" s="502" t="s">
        <v>955</v>
      </c>
      <c r="X185" s="502" t="s">
        <v>3067</v>
      </c>
      <c r="Y185" s="501" t="s">
        <v>1923</v>
      </c>
      <c r="Z185" s="502" t="s">
        <v>336</v>
      </c>
      <c r="AA185" s="502" t="s">
        <v>402</v>
      </c>
      <c r="AB185" s="501" t="s">
        <v>81</v>
      </c>
      <c r="AC185" s="502" t="s">
        <v>204</v>
      </c>
      <c r="AD185" s="501">
        <v>0</v>
      </c>
      <c r="AE185" s="501">
        <v>0</v>
      </c>
      <c r="AF185" s="502" t="s">
        <v>85</v>
      </c>
      <c r="AG185" s="502" t="s">
        <v>1922</v>
      </c>
      <c r="AH185" s="501" t="s">
        <v>68</v>
      </c>
      <c r="AI185" s="501" t="s">
        <v>336</v>
      </c>
      <c r="AJ185" s="501" t="s">
        <v>68</v>
      </c>
      <c r="AK185" s="501" t="s">
        <v>202</v>
      </c>
      <c r="AL185" s="501" t="s">
        <v>202</v>
      </c>
      <c r="AM185" s="501" t="s">
        <v>336</v>
      </c>
      <c r="AN185" s="501" t="s">
        <v>336</v>
      </c>
      <c r="AO185" s="502" t="s">
        <v>336</v>
      </c>
      <c r="AP185" s="502" t="s">
        <v>336</v>
      </c>
      <c r="AQ185" s="502" t="s">
        <v>900</v>
      </c>
      <c r="AR185" s="502" t="s">
        <v>336</v>
      </c>
      <c r="AS185" s="502" t="s">
        <v>1241</v>
      </c>
      <c r="AT185" s="502" t="s">
        <v>202</v>
      </c>
      <c r="AU185" s="503">
        <v>46598</v>
      </c>
      <c r="AV185" s="502" t="s">
        <v>336</v>
      </c>
      <c r="AW185" s="502" t="s">
        <v>336</v>
      </c>
      <c r="AX185" s="502" t="s">
        <v>336</v>
      </c>
      <c r="AY185" s="501" t="s">
        <v>202</v>
      </c>
      <c r="AZ185" s="501" t="s">
        <v>202</v>
      </c>
      <c r="BA185" s="501" t="s">
        <v>202</v>
      </c>
      <c r="BB185" s="501" t="s">
        <v>3025</v>
      </c>
      <c r="BC185" s="501" t="s">
        <v>202</v>
      </c>
      <c r="BD185" s="504" t="s">
        <v>3025</v>
      </c>
    </row>
    <row r="186" spans="2:56" ht="27" customHeight="1">
      <c r="B186" s="500">
        <v>197</v>
      </c>
      <c r="C186" s="501">
        <v>0</v>
      </c>
      <c r="D186" s="501"/>
      <c r="E186" s="501" t="str">
        <f>+PPrioritarios[[#This Row],[Jerarquización multicriterio JIS 21 de abril]]</f>
        <v>Sin jerarquizar</v>
      </c>
      <c r="F186" s="501" t="s">
        <v>1315</v>
      </c>
      <c r="G186" s="501" t="s">
        <v>1924</v>
      </c>
      <c r="H186" s="501" t="s">
        <v>1925</v>
      </c>
      <c r="I186" s="501" t="s">
        <v>1926</v>
      </c>
      <c r="J186" s="501" t="e">
        <f>+VLOOKUP(PPrioritarios[[#This Row],[Nombre de proyecto]],'[14]Registros que subsisten 6,400'!F:F,1,0)</f>
        <v>#N/A</v>
      </c>
      <c r="K186" s="501" t="s">
        <v>724</v>
      </c>
      <c r="L186" s="501" t="s">
        <v>1927</v>
      </c>
      <c r="M186" s="501" t="s">
        <v>63</v>
      </c>
      <c r="N186" s="501" t="s">
        <v>1928</v>
      </c>
      <c r="O186" s="501">
        <v>249</v>
      </c>
      <c r="P186" s="501">
        <v>230</v>
      </c>
      <c r="Q186" s="501" t="s">
        <v>306</v>
      </c>
      <c r="R186" s="501" t="s">
        <v>1929</v>
      </c>
      <c r="S186" s="501" t="s">
        <v>1930</v>
      </c>
      <c r="T186" s="501" t="s">
        <v>1931</v>
      </c>
      <c r="U186" s="501" t="s">
        <v>68</v>
      </c>
      <c r="V186" s="502" t="s">
        <v>3099</v>
      </c>
      <c r="W186" s="502" t="s">
        <v>740</v>
      </c>
      <c r="X186" s="502" t="s">
        <v>3100</v>
      </c>
      <c r="Y186" s="501" t="s">
        <v>1939</v>
      </c>
      <c r="Z186" s="502" t="s">
        <v>1936</v>
      </c>
      <c r="AA186" s="502" t="s">
        <v>1933</v>
      </c>
      <c r="AB186" s="501" t="s">
        <v>81</v>
      </c>
      <c r="AC186" s="502" t="s">
        <v>71</v>
      </c>
      <c r="AD186" s="501" t="s">
        <v>1934</v>
      </c>
      <c r="AE186" s="501">
        <v>121.3</v>
      </c>
      <c r="AF186" s="502" t="s">
        <v>1935</v>
      </c>
      <c r="AG186" s="502" t="s">
        <v>336</v>
      </c>
      <c r="AH186" s="501" t="s">
        <v>68</v>
      </c>
      <c r="AI186" s="501" t="s">
        <v>336</v>
      </c>
      <c r="AJ186" s="501" t="s">
        <v>68</v>
      </c>
      <c r="AK186" s="501" t="s">
        <v>202</v>
      </c>
      <c r="AL186" s="501" t="s">
        <v>68</v>
      </c>
      <c r="AM186" s="501" t="s">
        <v>336</v>
      </c>
      <c r="AN186" s="501" t="s">
        <v>1937</v>
      </c>
      <c r="AO186" s="502" t="s">
        <v>1938</v>
      </c>
      <c r="AP186" s="502" t="s">
        <v>336</v>
      </c>
      <c r="AQ186" s="502" t="s">
        <v>336</v>
      </c>
      <c r="AR186" s="502" t="s">
        <v>336</v>
      </c>
      <c r="AS186" s="502" t="s">
        <v>336</v>
      </c>
      <c r="AT186" s="502" t="s">
        <v>336</v>
      </c>
      <c r="AU186" s="503">
        <v>45657</v>
      </c>
      <c r="AV186" s="502" t="s">
        <v>336</v>
      </c>
      <c r="AW186" s="502" t="s">
        <v>734</v>
      </c>
      <c r="AX186" s="502" t="s">
        <v>735</v>
      </c>
      <c r="AY186" s="501" t="s">
        <v>202</v>
      </c>
      <c r="AZ186" s="501" t="s">
        <v>202</v>
      </c>
      <c r="BA186" s="501" t="s">
        <v>202</v>
      </c>
      <c r="BB186" s="501" t="s">
        <v>3025</v>
      </c>
      <c r="BC186" s="501" t="s">
        <v>202</v>
      </c>
      <c r="BD186" s="504" t="s">
        <v>3025</v>
      </c>
    </row>
    <row r="187" spans="2:56" ht="27" customHeight="1">
      <c r="B187" s="500">
        <v>198</v>
      </c>
      <c r="C187" s="501">
        <v>0</v>
      </c>
      <c r="D187" s="501"/>
      <c r="E187" s="501" t="str">
        <f>+PPrioritarios[[#This Row],[Jerarquización multicriterio JIS 21 de abril]]</f>
        <v>Sin jerarquizar</v>
      </c>
      <c r="F187" s="501" t="s">
        <v>1315</v>
      </c>
      <c r="G187" s="501" t="s">
        <v>1940</v>
      </c>
      <c r="H187" s="501" t="s">
        <v>1941</v>
      </c>
      <c r="I187" s="501" t="s">
        <v>1942</v>
      </c>
      <c r="J187" s="501" t="e">
        <f>+VLOOKUP(PPrioritarios[[#This Row],[Nombre de proyecto]],'[14]Registros que subsisten 6,400'!F:F,1,0)</f>
        <v>#N/A</v>
      </c>
      <c r="K187" s="501" t="s">
        <v>745</v>
      </c>
      <c r="L187" s="501" t="s">
        <v>336</v>
      </c>
      <c r="M187" s="501" t="s">
        <v>63</v>
      </c>
      <c r="N187" s="501" t="s">
        <v>1928</v>
      </c>
      <c r="O187" s="501">
        <v>66</v>
      </c>
      <c r="P187" s="501">
        <v>230</v>
      </c>
      <c r="Q187" s="501" t="s">
        <v>599</v>
      </c>
      <c r="R187" s="501" t="s">
        <v>1943</v>
      </c>
      <c r="S187" s="501" t="s">
        <v>1944</v>
      </c>
      <c r="T187" s="501" t="s">
        <v>1945</v>
      </c>
      <c r="U187" s="501" t="s">
        <v>68</v>
      </c>
      <c r="V187" s="502" t="s">
        <v>1947</v>
      </c>
      <c r="W187" s="502" t="s">
        <v>728</v>
      </c>
      <c r="X187" s="502" t="s">
        <v>3101</v>
      </c>
      <c r="Y187" s="501" t="s">
        <v>1953</v>
      </c>
      <c r="Z187" s="502" t="s">
        <v>1951</v>
      </c>
      <c r="AA187" s="502" t="s">
        <v>402</v>
      </c>
      <c r="AB187" s="501" t="s">
        <v>81</v>
      </c>
      <c r="AC187" s="502" t="s">
        <v>204</v>
      </c>
      <c r="AD187" s="501">
        <v>215</v>
      </c>
      <c r="AE187" s="501">
        <v>152</v>
      </c>
      <c r="AF187" s="502" t="s">
        <v>1950</v>
      </c>
      <c r="AG187" s="502" t="s">
        <v>336</v>
      </c>
      <c r="AH187" s="501" t="s">
        <v>68</v>
      </c>
      <c r="AI187" s="501" t="s">
        <v>336</v>
      </c>
      <c r="AJ187" s="501" t="s">
        <v>202</v>
      </c>
      <c r="AK187" s="501" t="s">
        <v>202</v>
      </c>
      <c r="AL187" s="501" t="s">
        <v>202</v>
      </c>
      <c r="AM187" s="501" t="s">
        <v>336</v>
      </c>
      <c r="AN187" s="501" t="s">
        <v>336</v>
      </c>
      <c r="AO187" s="502" t="s">
        <v>336</v>
      </c>
      <c r="AP187" s="502" t="s">
        <v>336</v>
      </c>
      <c r="AQ187" s="502" t="s">
        <v>336</v>
      </c>
      <c r="AR187" s="502" t="s">
        <v>336</v>
      </c>
      <c r="AS187" s="502" t="s">
        <v>336</v>
      </c>
      <c r="AT187" s="502" t="s">
        <v>68</v>
      </c>
      <c r="AU187" s="503">
        <v>43020</v>
      </c>
      <c r="AV187" s="502" t="s">
        <v>336</v>
      </c>
      <c r="AW187" s="502" t="s">
        <v>1952</v>
      </c>
      <c r="AX187" s="502" t="s">
        <v>735</v>
      </c>
      <c r="AY187" s="501" t="s">
        <v>202</v>
      </c>
      <c r="AZ187" s="501" t="s">
        <v>202</v>
      </c>
      <c r="BA187" s="501" t="s">
        <v>202</v>
      </c>
      <c r="BB187" s="501" t="s">
        <v>3025</v>
      </c>
      <c r="BC187" s="501" t="s">
        <v>202</v>
      </c>
      <c r="BD187" s="504" t="s">
        <v>3025</v>
      </c>
    </row>
    <row r="188" spans="2:56" ht="27" customHeight="1">
      <c r="B188" s="500">
        <v>199</v>
      </c>
      <c r="C188" s="501">
        <v>0</v>
      </c>
      <c r="D188" s="501"/>
      <c r="E188" s="501" t="str">
        <f>+PPrioritarios[[#This Row],[Jerarquización multicriterio JIS 21 de abril]]</f>
        <v>Sin jerarquizar</v>
      </c>
      <c r="F188" s="501" t="s">
        <v>1315</v>
      </c>
      <c r="G188" s="501" t="s">
        <v>336</v>
      </c>
      <c r="H188" s="501" t="s">
        <v>1954</v>
      </c>
      <c r="I188" s="501" t="s">
        <v>1955</v>
      </c>
      <c r="J188" s="501" t="e">
        <f>+VLOOKUP(PPrioritarios[[#This Row],[Nombre de proyecto]],'[14]Registros que subsisten 6,400'!F:F,1,0)</f>
        <v>#N/A</v>
      </c>
      <c r="K188" s="501" t="s">
        <v>724</v>
      </c>
      <c r="L188" s="501" t="s">
        <v>825</v>
      </c>
      <c r="M188" s="501" t="s">
        <v>63</v>
      </c>
      <c r="N188" s="501" t="s">
        <v>1928</v>
      </c>
      <c r="O188" s="501">
        <v>198</v>
      </c>
      <c r="P188" s="501">
        <v>400</v>
      </c>
      <c r="Q188" s="501" t="s">
        <v>65</v>
      </c>
      <c r="R188" s="501" t="s">
        <v>1956</v>
      </c>
      <c r="S188" s="501" t="s">
        <v>1957</v>
      </c>
      <c r="T188" s="501" t="s">
        <v>1958</v>
      </c>
      <c r="U188" s="501" t="s">
        <v>68</v>
      </c>
      <c r="V188" s="502" t="s">
        <v>1959</v>
      </c>
      <c r="W188" s="502" t="s">
        <v>1960</v>
      </c>
      <c r="X188" s="502" t="s">
        <v>3102</v>
      </c>
      <c r="Y188" s="501" t="s">
        <v>1965</v>
      </c>
      <c r="Z188" s="502" t="s">
        <v>1963</v>
      </c>
      <c r="AA188" s="502" t="s">
        <v>1961</v>
      </c>
      <c r="AB188" s="501" t="s">
        <v>81</v>
      </c>
      <c r="AC188" s="502" t="s">
        <v>142</v>
      </c>
      <c r="AD188" s="501">
        <v>839.53</v>
      </c>
      <c r="AE188" s="501">
        <v>294</v>
      </c>
      <c r="AF188" s="502" t="s">
        <v>1962</v>
      </c>
      <c r="AG188" s="502" t="s">
        <v>336</v>
      </c>
      <c r="AH188" s="501" t="s">
        <v>336</v>
      </c>
      <c r="AI188" s="501" t="s">
        <v>336</v>
      </c>
      <c r="AJ188" s="501" t="s">
        <v>202</v>
      </c>
      <c r="AK188" s="501" t="s">
        <v>202</v>
      </c>
      <c r="AL188" s="501" t="s">
        <v>202</v>
      </c>
      <c r="AM188" s="501" t="s">
        <v>336</v>
      </c>
      <c r="AN188" s="501" t="s">
        <v>336</v>
      </c>
      <c r="AO188" s="502" t="s">
        <v>1962</v>
      </c>
      <c r="AP188" s="502" t="s">
        <v>336</v>
      </c>
      <c r="AQ188" s="502" t="s">
        <v>336</v>
      </c>
      <c r="AR188" s="502" t="s">
        <v>336</v>
      </c>
      <c r="AS188" s="502" t="s">
        <v>336</v>
      </c>
      <c r="AT188" s="502" t="s">
        <v>336</v>
      </c>
      <c r="AU188" s="502" t="s">
        <v>336</v>
      </c>
      <c r="AV188" s="502" t="s">
        <v>336</v>
      </c>
      <c r="AW188" s="502" t="s">
        <v>1952</v>
      </c>
      <c r="AX188" s="502" t="s">
        <v>1964</v>
      </c>
      <c r="AY188" s="501" t="s">
        <v>68</v>
      </c>
      <c r="AZ188" s="501" t="s">
        <v>202</v>
      </c>
      <c r="BA188" s="501" t="s">
        <v>202</v>
      </c>
      <c r="BB188" s="501" t="s">
        <v>3025</v>
      </c>
      <c r="BC188" s="501" t="s">
        <v>202</v>
      </c>
      <c r="BD188" s="504" t="s">
        <v>3025</v>
      </c>
    </row>
    <row r="189" spans="2:56" ht="27" customHeight="1">
      <c r="B189" s="500">
        <v>200</v>
      </c>
      <c r="C189" s="501">
        <v>0</v>
      </c>
      <c r="D189" s="501"/>
      <c r="E189" s="501" t="str">
        <f>+PPrioritarios[[#This Row],[Jerarquización multicriterio JIS 21 de abril]]</f>
        <v>Sin jerarquizar</v>
      </c>
      <c r="F189" s="501" t="s">
        <v>1315</v>
      </c>
      <c r="G189" s="501" t="s">
        <v>1966</v>
      </c>
      <c r="H189" s="501" t="s">
        <v>1967</v>
      </c>
      <c r="I189" s="501" t="s">
        <v>1035</v>
      </c>
      <c r="J189" s="501" t="e">
        <f>+VLOOKUP(PPrioritarios[[#This Row],[Nombre de proyecto]],'[14]Registros que subsisten 6,400'!F:F,1,0)</f>
        <v>#N/A</v>
      </c>
      <c r="K189" s="501" t="s">
        <v>1012</v>
      </c>
      <c r="L189" s="501" t="s">
        <v>1013</v>
      </c>
      <c r="M189" s="501" t="s">
        <v>224</v>
      </c>
      <c r="N189" s="501" t="s">
        <v>3016</v>
      </c>
      <c r="O189" s="501">
        <v>2</v>
      </c>
      <c r="P189" s="501">
        <v>13.8</v>
      </c>
      <c r="Q189" s="501" t="s">
        <v>536</v>
      </c>
      <c r="R189" s="501" t="s">
        <v>1014</v>
      </c>
      <c r="S189" s="501" t="s">
        <v>1968</v>
      </c>
      <c r="T189" s="501" t="s">
        <v>734</v>
      </c>
      <c r="U189" s="501" t="s">
        <v>68</v>
      </c>
      <c r="V189" s="502" t="s">
        <v>1969</v>
      </c>
      <c r="W189" s="502" t="s">
        <v>728</v>
      </c>
      <c r="X189" s="502" t="s">
        <v>3103</v>
      </c>
      <c r="Y189" s="501" t="s">
        <v>3040</v>
      </c>
      <c r="Z189" s="502" t="s">
        <v>3104</v>
      </c>
      <c r="AA189" s="502" t="s">
        <v>402</v>
      </c>
      <c r="AB189" s="501" t="s">
        <v>81</v>
      </c>
      <c r="AC189" s="502" t="s">
        <v>204</v>
      </c>
      <c r="AD189" s="501">
        <v>0</v>
      </c>
      <c r="AE189" s="501">
        <v>0</v>
      </c>
      <c r="AF189" s="502" t="s">
        <v>1970</v>
      </c>
      <c r="AG189" s="502" t="s">
        <v>1971</v>
      </c>
      <c r="AH189" s="501" t="s">
        <v>68</v>
      </c>
      <c r="AI189" s="501" t="s">
        <v>613</v>
      </c>
      <c r="AJ189" s="501" t="s">
        <v>202</v>
      </c>
      <c r="AK189" s="501" t="s">
        <v>202</v>
      </c>
      <c r="AL189" s="501" t="s">
        <v>202</v>
      </c>
      <c r="AM189" s="501" t="s">
        <v>202</v>
      </c>
      <c r="AN189" s="501" t="s">
        <v>336</v>
      </c>
      <c r="AO189" s="502" t="s">
        <v>1973</v>
      </c>
      <c r="AP189" s="502" t="s">
        <v>336</v>
      </c>
      <c r="AQ189" s="502">
        <v>2029500</v>
      </c>
      <c r="AR189" s="502">
        <v>0</v>
      </c>
      <c r="AS189" s="502" t="s">
        <v>202</v>
      </c>
      <c r="AT189" s="502" t="s">
        <v>202</v>
      </c>
      <c r="AU189" s="503">
        <v>45661</v>
      </c>
      <c r="AV189" s="502" t="s">
        <v>336</v>
      </c>
      <c r="AW189" s="502" t="s">
        <v>336</v>
      </c>
      <c r="AX189" s="502" t="s">
        <v>735</v>
      </c>
      <c r="AY189" s="501" t="s">
        <v>202</v>
      </c>
      <c r="AZ189" s="501" t="s">
        <v>68</v>
      </c>
      <c r="BA189" s="501" t="s">
        <v>202</v>
      </c>
      <c r="BB189" s="501" t="s">
        <v>3025</v>
      </c>
      <c r="BC189" s="501" t="s">
        <v>202</v>
      </c>
      <c r="BD189" s="504" t="s">
        <v>3025</v>
      </c>
    </row>
    <row r="190" spans="2:56" ht="27" customHeight="1">
      <c r="B190" s="500">
        <v>201</v>
      </c>
      <c r="C190" s="501">
        <v>0</v>
      </c>
      <c r="D190" s="501"/>
      <c r="E190" s="501" t="str">
        <f>+PPrioritarios[[#This Row],[Jerarquización multicriterio JIS 21 de abril]]</f>
        <v>Sin jerarquizar</v>
      </c>
      <c r="F190" s="501" t="s">
        <v>1315</v>
      </c>
      <c r="G190" s="501" t="s">
        <v>1974</v>
      </c>
      <c r="H190" s="501" t="s">
        <v>1975</v>
      </c>
      <c r="I190" s="501" t="s">
        <v>1976</v>
      </c>
      <c r="J190" s="501" t="e">
        <f>+VLOOKUP(PPrioritarios[[#This Row],[Nombre de proyecto]],'[14]Registros que subsisten 6,400'!F:F,1,0)</f>
        <v>#N/A</v>
      </c>
      <c r="K190" s="501" t="s">
        <v>745</v>
      </c>
      <c r="L190" s="501" t="s">
        <v>336</v>
      </c>
      <c r="M190" s="501" t="s">
        <v>224</v>
      </c>
      <c r="N190" s="501" t="s">
        <v>1928</v>
      </c>
      <c r="O190" s="501">
        <v>30</v>
      </c>
      <c r="P190" s="501">
        <v>115</v>
      </c>
      <c r="Q190" s="501" t="s">
        <v>124</v>
      </c>
      <c r="R190" s="501" t="s">
        <v>336</v>
      </c>
      <c r="S190" s="501" t="s">
        <v>1977</v>
      </c>
      <c r="T190" s="501" t="s">
        <v>1978</v>
      </c>
      <c r="U190" s="501" t="s">
        <v>68</v>
      </c>
      <c r="V190" s="502" t="s">
        <v>1979</v>
      </c>
      <c r="W190" s="502" t="s">
        <v>3012</v>
      </c>
      <c r="X190" s="502" t="s">
        <v>3105</v>
      </c>
      <c r="Y190" s="501" t="s">
        <v>1984</v>
      </c>
      <c r="Z190" s="502" t="s">
        <v>1983</v>
      </c>
      <c r="AA190" s="502" t="s">
        <v>332</v>
      </c>
      <c r="AB190" s="501" t="s">
        <v>81</v>
      </c>
      <c r="AC190" s="502" t="s">
        <v>204</v>
      </c>
      <c r="AD190" s="501" t="s">
        <v>1980</v>
      </c>
      <c r="AE190" s="501">
        <v>45</v>
      </c>
      <c r="AF190" s="502" t="s">
        <v>60</v>
      </c>
      <c r="AG190" s="502" t="s">
        <v>1982</v>
      </c>
      <c r="AH190" s="501" t="s">
        <v>68</v>
      </c>
      <c r="AI190" s="501" t="s">
        <v>336</v>
      </c>
      <c r="AJ190" s="501" t="s">
        <v>68</v>
      </c>
      <c r="AK190" s="501" t="s">
        <v>68</v>
      </c>
      <c r="AL190" s="501" t="s">
        <v>202</v>
      </c>
      <c r="AM190" s="501" t="s">
        <v>336</v>
      </c>
      <c r="AN190" s="501" t="s">
        <v>336</v>
      </c>
      <c r="AO190" s="502" t="s">
        <v>336</v>
      </c>
      <c r="AP190" s="502" t="s">
        <v>336</v>
      </c>
      <c r="AQ190" s="502">
        <v>92950577</v>
      </c>
      <c r="AR190" s="502" t="s">
        <v>336</v>
      </c>
      <c r="AS190" s="502" t="s">
        <v>336</v>
      </c>
      <c r="AT190" s="502" t="s">
        <v>68</v>
      </c>
      <c r="AU190" s="502" t="s">
        <v>336</v>
      </c>
      <c r="AV190" s="502" t="s">
        <v>336</v>
      </c>
      <c r="AW190" s="502" t="s">
        <v>1978</v>
      </c>
      <c r="AX190" s="502" t="s">
        <v>735</v>
      </c>
      <c r="AY190" s="501" t="s">
        <v>68</v>
      </c>
      <c r="AZ190" s="501" t="s">
        <v>68</v>
      </c>
      <c r="BA190" s="501" t="s">
        <v>202</v>
      </c>
      <c r="BB190" s="501" t="s">
        <v>3025</v>
      </c>
      <c r="BC190" s="501" t="s">
        <v>202</v>
      </c>
      <c r="BD190" s="504" t="s">
        <v>3025</v>
      </c>
    </row>
    <row r="191" spans="2:56" ht="27" customHeight="1">
      <c r="B191" s="500">
        <v>202</v>
      </c>
      <c r="C191" s="501">
        <v>0</v>
      </c>
      <c r="D191" s="501"/>
      <c r="E191" s="501" t="str">
        <f>+PPrioritarios[[#This Row],[Jerarquización multicriterio JIS 21 de abril]]</f>
        <v>Sin jerarquizar</v>
      </c>
      <c r="F191" s="501" t="s">
        <v>1315</v>
      </c>
      <c r="G191" s="501" t="s">
        <v>1985</v>
      </c>
      <c r="H191" s="501" t="s">
        <v>1986</v>
      </c>
      <c r="I191" s="501" t="s">
        <v>1987</v>
      </c>
      <c r="J191" s="501" t="e">
        <f>+VLOOKUP(PPrioritarios[[#This Row],[Nombre de proyecto]],'[14]Registros que subsisten 6,400'!F:F,1,0)</f>
        <v>#N/A</v>
      </c>
      <c r="K191" s="501" t="s">
        <v>745</v>
      </c>
      <c r="L191" s="501" t="s">
        <v>336</v>
      </c>
      <c r="M191" s="501" t="s">
        <v>224</v>
      </c>
      <c r="N191" s="501" t="s">
        <v>1928</v>
      </c>
      <c r="O191" s="501">
        <v>329</v>
      </c>
      <c r="P191" s="501">
        <v>400</v>
      </c>
      <c r="Q191" s="501" t="s">
        <v>334</v>
      </c>
      <c r="R191" s="501" t="s">
        <v>1988</v>
      </c>
      <c r="S191" s="501" t="s">
        <v>1989</v>
      </c>
      <c r="T191" s="501" t="s">
        <v>1990</v>
      </c>
      <c r="U191" s="501" t="s">
        <v>68</v>
      </c>
      <c r="V191" s="502" t="s">
        <v>1991</v>
      </c>
      <c r="W191" s="502" t="s">
        <v>740</v>
      </c>
      <c r="X191" s="502" t="s">
        <v>3106</v>
      </c>
      <c r="Y191" s="501" t="s">
        <v>3107</v>
      </c>
      <c r="Z191" s="502" t="s">
        <v>1995</v>
      </c>
      <c r="AA191" s="502" t="s">
        <v>1992</v>
      </c>
      <c r="AB191" s="501" t="s">
        <v>81</v>
      </c>
      <c r="AC191" s="502" t="s">
        <v>71</v>
      </c>
      <c r="AD191" s="501">
        <v>8879565</v>
      </c>
      <c r="AE191" s="501">
        <v>270</v>
      </c>
      <c r="AF191" s="502" t="s">
        <v>1950</v>
      </c>
      <c r="AG191" s="502" t="s">
        <v>336</v>
      </c>
      <c r="AH191" s="501" t="s">
        <v>68</v>
      </c>
      <c r="AI191" s="501" t="s">
        <v>336</v>
      </c>
      <c r="AJ191" s="501" t="s">
        <v>202</v>
      </c>
      <c r="AK191" s="501" t="s">
        <v>202</v>
      </c>
      <c r="AL191" s="501" t="s">
        <v>202</v>
      </c>
      <c r="AM191" s="501" t="s">
        <v>336</v>
      </c>
      <c r="AN191" s="501" t="s">
        <v>336</v>
      </c>
      <c r="AO191" s="502" t="s">
        <v>336</v>
      </c>
      <c r="AP191" s="502" t="s">
        <v>336</v>
      </c>
      <c r="AQ191" s="502" t="s">
        <v>336</v>
      </c>
      <c r="AR191" s="502" t="s">
        <v>336</v>
      </c>
      <c r="AS191" s="502" t="s">
        <v>336</v>
      </c>
      <c r="AT191" s="502" t="s">
        <v>202</v>
      </c>
      <c r="AU191" s="502" t="s">
        <v>336</v>
      </c>
      <c r="AV191" s="502" t="s">
        <v>336</v>
      </c>
      <c r="AW191" s="502" t="s">
        <v>1990</v>
      </c>
      <c r="AX191" s="502" t="s">
        <v>735</v>
      </c>
      <c r="AY191" s="501" t="s">
        <v>202</v>
      </c>
      <c r="AZ191" s="501" t="s">
        <v>202</v>
      </c>
      <c r="BA191" s="501" t="s">
        <v>202</v>
      </c>
      <c r="BB191" s="501" t="s">
        <v>3025</v>
      </c>
      <c r="BC191" s="501" t="s">
        <v>202</v>
      </c>
      <c r="BD191" s="504" t="s">
        <v>3025</v>
      </c>
    </row>
    <row r="192" spans="2:56" ht="27" customHeight="1">
      <c r="B192" s="500">
        <v>203</v>
      </c>
      <c r="C192" s="501">
        <v>0</v>
      </c>
      <c r="D192" s="501"/>
      <c r="E192" s="501" t="str">
        <f>+PPrioritarios[[#This Row],[Jerarquización multicriterio JIS 21 de abril]]</f>
        <v>Sin jerarquizar</v>
      </c>
      <c r="F192" s="501" t="s">
        <v>1315</v>
      </c>
      <c r="G192" s="501" t="s">
        <v>336</v>
      </c>
      <c r="H192" s="501" t="s">
        <v>1996</v>
      </c>
      <c r="I192" s="501" t="s">
        <v>1997</v>
      </c>
      <c r="J192" s="501" t="e">
        <f>+VLOOKUP(PPrioritarios[[#This Row],[Nombre de proyecto]],'[14]Registros que subsisten 6,400'!F:F,1,0)</f>
        <v>#N/A</v>
      </c>
      <c r="K192" s="501" t="s">
        <v>1802</v>
      </c>
      <c r="L192" s="501" t="s">
        <v>336</v>
      </c>
      <c r="M192" s="501" t="s">
        <v>224</v>
      </c>
      <c r="N192" s="501" t="s">
        <v>1928</v>
      </c>
      <c r="O192" s="501">
        <v>20</v>
      </c>
      <c r="P192" s="501">
        <v>115</v>
      </c>
      <c r="Q192" s="501" t="s">
        <v>294</v>
      </c>
      <c r="R192" s="501" t="s">
        <v>336</v>
      </c>
      <c r="S192" s="501" t="s">
        <v>1998</v>
      </c>
      <c r="T192" s="501" t="s">
        <v>1999</v>
      </c>
      <c r="U192" s="501" t="s">
        <v>68</v>
      </c>
      <c r="V192" s="502" t="s">
        <v>2000</v>
      </c>
      <c r="W192" s="502" t="s">
        <v>728</v>
      </c>
      <c r="X192" s="502" t="s">
        <v>3108</v>
      </c>
      <c r="Y192" s="501" t="s">
        <v>2005</v>
      </c>
      <c r="Z192" s="502" t="s">
        <v>3109</v>
      </c>
      <c r="AA192" s="502" t="s">
        <v>402</v>
      </c>
      <c r="AB192" s="501" t="s">
        <v>81</v>
      </c>
      <c r="AC192" s="502" t="s">
        <v>204</v>
      </c>
      <c r="AD192" s="501">
        <v>44</v>
      </c>
      <c r="AE192" s="501" t="s">
        <v>2001</v>
      </c>
      <c r="AF192" s="502" t="s">
        <v>2002</v>
      </c>
      <c r="AG192" s="502" t="s">
        <v>336</v>
      </c>
      <c r="AH192" s="501" t="s">
        <v>68</v>
      </c>
      <c r="AI192" s="501" t="s">
        <v>336</v>
      </c>
      <c r="AJ192" s="501" t="s">
        <v>202</v>
      </c>
      <c r="AK192" s="501" t="s">
        <v>202</v>
      </c>
      <c r="AL192" s="501" t="s">
        <v>202</v>
      </c>
      <c r="AM192" s="501" t="s">
        <v>202</v>
      </c>
      <c r="AN192" s="501" t="s">
        <v>336</v>
      </c>
      <c r="AO192" s="502" t="s">
        <v>2003</v>
      </c>
      <c r="AP192" s="502" t="s">
        <v>336</v>
      </c>
      <c r="AQ192" s="502" t="s">
        <v>336</v>
      </c>
      <c r="AR192" s="502" t="s">
        <v>336</v>
      </c>
      <c r="AS192" s="502" t="s">
        <v>336</v>
      </c>
      <c r="AT192" s="502" t="s">
        <v>336</v>
      </c>
      <c r="AU192" s="502" t="s">
        <v>336</v>
      </c>
      <c r="AV192" s="502" t="s">
        <v>2004</v>
      </c>
      <c r="AW192" s="502" t="s">
        <v>1999</v>
      </c>
      <c r="AX192" s="502" t="s">
        <v>735</v>
      </c>
      <c r="AY192" s="501" t="s">
        <v>202</v>
      </c>
      <c r="AZ192" s="501" t="s">
        <v>202</v>
      </c>
      <c r="BA192" s="501" t="s">
        <v>202</v>
      </c>
      <c r="BB192" s="501" t="s">
        <v>3025</v>
      </c>
      <c r="BC192" s="501" t="s">
        <v>202</v>
      </c>
      <c r="BD192" s="504" t="s">
        <v>3025</v>
      </c>
    </row>
    <row r="193" spans="2:56" ht="27" customHeight="1">
      <c r="B193" s="500">
        <v>204</v>
      </c>
      <c r="C193" s="501">
        <v>0</v>
      </c>
      <c r="D193" s="501"/>
      <c r="E193" s="501" t="str">
        <f>+PPrioritarios[[#This Row],[Jerarquización multicriterio JIS 21 de abril]]</f>
        <v>Sin jerarquizar</v>
      </c>
      <c r="F193" s="501" t="s">
        <v>1315</v>
      </c>
      <c r="G193" s="501" t="s">
        <v>336</v>
      </c>
      <c r="H193" s="501" t="s">
        <v>2006</v>
      </c>
      <c r="I193" s="501" t="s">
        <v>2007</v>
      </c>
      <c r="J193" s="501" t="e">
        <f>+VLOOKUP(PPrioritarios[[#This Row],[Nombre de proyecto]],'[14]Registros que subsisten 6,400'!F:F,1,0)</f>
        <v>#N/A</v>
      </c>
      <c r="K193" s="501" t="s">
        <v>2008</v>
      </c>
      <c r="L193" s="501" t="s">
        <v>336</v>
      </c>
      <c r="M193" s="501" t="s">
        <v>2009</v>
      </c>
      <c r="N193" s="501" t="s">
        <v>1928</v>
      </c>
      <c r="O193" s="501">
        <v>7</v>
      </c>
      <c r="P193" s="501" t="s">
        <v>336</v>
      </c>
      <c r="Q193" s="501" t="s">
        <v>306</v>
      </c>
      <c r="R193" s="501" t="s">
        <v>336</v>
      </c>
      <c r="S193" s="501" t="s">
        <v>336</v>
      </c>
      <c r="T193" s="501" t="s">
        <v>2010</v>
      </c>
      <c r="U193" s="501" t="s">
        <v>202</v>
      </c>
      <c r="V193" s="502" t="s">
        <v>762</v>
      </c>
      <c r="W193" s="502" t="s">
        <v>955</v>
      </c>
      <c r="X193" s="502" t="s">
        <v>3110</v>
      </c>
      <c r="Y193" s="501" t="s">
        <v>336</v>
      </c>
      <c r="Z193" s="502" t="s">
        <v>336</v>
      </c>
      <c r="AA193" s="502" t="s">
        <v>2011</v>
      </c>
      <c r="AB193" s="501" t="s">
        <v>81</v>
      </c>
      <c r="AC193" s="502" t="s">
        <v>71</v>
      </c>
      <c r="AD193" s="501">
        <v>0</v>
      </c>
      <c r="AE193" s="501">
        <v>0</v>
      </c>
      <c r="AF193" s="502" t="s">
        <v>2012</v>
      </c>
      <c r="AG193" s="502" t="s">
        <v>336</v>
      </c>
      <c r="AH193" s="501" t="s">
        <v>336</v>
      </c>
      <c r="AI193" s="501" t="s">
        <v>336</v>
      </c>
      <c r="AJ193" s="501" t="s">
        <v>202</v>
      </c>
      <c r="AK193" s="501" t="s">
        <v>202</v>
      </c>
      <c r="AL193" s="501" t="s">
        <v>202</v>
      </c>
      <c r="AM193" s="501" t="s">
        <v>336</v>
      </c>
      <c r="AN193" s="501" t="s">
        <v>2013</v>
      </c>
      <c r="AO193" s="502" t="s">
        <v>2012</v>
      </c>
      <c r="AP193" s="502" t="s">
        <v>336</v>
      </c>
      <c r="AQ193" s="502" t="s">
        <v>336</v>
      </c>
      <c r="AR193" s="502" t="s">
        <v>336</v>
      </c>
      <c r="AS193" s="502" t="s">
        <v>336</v>
      </c>
      <c r="AT193" s="502" t="s">
        <v>336</v>
      </c>
      <c r="AU193" s="502" t="s">
        <v>336</v>
      </c>
      <c r="AV193" s="502" t="s">
        <v>336</v>
      </c>
      <c r="AW193" s="502" t="s">
        <v>2014</v>
      </c>
      <c r="AX193" s="502" t="s">
        <v>336</v>
      </c>
      <c r="AY193" s="501" t="s">
        <v>202</v>
      </c>
      <c r="AZ193" s="501" t="s">
        <v>202</v>
      </c>
      <c r="BA193" s="501" t="s">
        <v>202</v>
      </c>
      <c r="BB193" s="501" t="s">
        <v>3025</v>
      </c>
      <c r="BC193" s="501" t="s">
        <v>202</v>
      </c>
      <c r="BD193" s="504" t="s">
        <v>3025</v>
      </c>
    </row>
    <row r="194" spans="2:56" ht="27" customHeight="1">
      <c r="B194" s="500">
        <v>205</v>
      </c>
      <c r="C194" s="501">
        <v>0</v>
      </c>
      <c r="D194" s="501"/>
      <c r="E194" s="501" t="str">
        <f>+PPrioritarios[[#This Row],[Jerarquización multicriterio JIS 21 de abril]]</f>
        <v>Sin jerarquizar</v>
      </c>
      <c r="F194" s="501" t="s">
        <v>1315</v>
      </c>
      <c r="G194" s="501" t="s">
        <v>336</v>
      </c>
      <c r="H194" s="501" t="s">
        <v>336</v>
      </c>
      <c r="I194" s="501" t="s">
        <v>2015</v>
      </c>
      <c r="J194" s="501" t="e">
        <f>+VLOOKUP(PPrioritarios[[#This Row],[Nombre de proyecto]],'[14]Registros que subsisten 6,400'!F:F,1,0)</f>
        <v>#N/A</v>
      </c>
      <c r="K194" s="501" t="s">
        <v>336</v>
      </c>
      <c r="L194" s="501" t="s">
        <v>336</v>
      </c>
      <c r="M194" s="501" t="s">
        <v>2009</v>
      </c>
      <c r="N194" s="501" t="s">
        <v>1928</v>
      </c>
      <c r="O194" s="501">
        <v>18.98</v>
      </c>
      <c r="P194" s="501" t="s">
        <v>336</v>
      </c>
      <c r="Q194" s="501" t="s">
        <v>259</v>
      </c>
      <c r="R194" s="501" t="s">
        <v>336</v>
      </c>
      <c r="S194" s="501" t="s">
        <v>2016</v>
      </c>
      <c r="T194" s="501" t="s">
        <v>1990</v>
      </c>
      <c r="U194" s="501" t="s">
        <v>68</v>
      </c>
      <c r="V194" s="502" t="s">
        <v>2017</v>
      </c>
      <c r="W194" s="502" t="s">
        <v>728</v>
      </c>
      <c r="X194" s="502" t="s">
        <v>3111</v>
      </c>
      <c r="Y194" s="501" t="s">
        <v>3112</v>
      </c>
      <c r="Z194" s="502" t="s">
        <v>2019</v>
      </c>
      <c r="AA194" s="502" t="s">
        <v>1933</v>
      </c>
      <c r="AB194" s="501" t="s">
        <v>81</v>
      </c>
      <c r="AC194" s="502" t="s">
        <v>71</v>
      </c>
      <c r="AD194" s="501" t="s">
        <v>2018</v>
      </c>
      <c r="AE194" s="501">
        <v>16.670000000000002</v>
      </c>
      <c r="AF194" s="502"/>
      <c r="AG194" s="502" t="s">
        <v>336</v>
      </c>
      <c r="AH194" s="501" t="s">
        <v>336</v>
      </c>
      <c r="AI194" s="501" t="s">
        <v>336</v>
      </c>
      <c r="AJ194" s="501" t="s">
        <v>202</v>
      </c>
      <c r="AK194" s="501" t="s">
        <v>202</v>
      </c>
      <c r="AL194" s="501" t="s">
        <v>202</v>
      </c>
      <c r="AM194" s="501" t="s">
        <v>336</v>
      </c>
      <c r="AN194" s="501" t="s">
        <v>336</v>
      </c>
      <c r="AO194" s="502" t="s">
        <v>336</v>
      </c>
      <c r="AP194" s="502" t="s">
        <v>336</v>
      </c>
      <c r="AQ194" s="502" t="s">
        <v>336</v>
      </c>
      <c r="AR194" s="502" t="s">
        <v>336</v>
      </c>
      <c r="AS194" s="502" t="s">
        <v>336</v>
      </c>
      <c r="AT194" s="502" t="s">
        <v>336</v>
      </c>
      <c r="AU194" s="502" t="s">
        <v>336</v>
      </c>
      <c r="AV194" s="502" t="s">
        <v>336</v>
      </c>
      <c r="AW194" s="502" t="s">
        <v>1990</v>
      </c>
      <c r="AX194" s="502" t="s">
        <v>735</v>
      </c>
      <c r="AY194" s="501" t="s">
        <v>202</v>
      </c>
      <c r="AZ194" s="501" t="s">
        <v>202</v>
      </c>
      <c r="BA194" s="501" t="s">
        <v>202</v>
      </c>
      <c r="BB194" s="501" t="s">
        <v>3025</v>
      </c>
      <c r="BC194" s="501" t="s">
        <v>202</v>
      </c>
      <c r="BD194" s="504" t="s">
        <v>3025</v>
      </c>
    </row>
    <row r="195" spans="2:56" ht="27" customHeight="1">
      <c r="B195" s="500">
        <v>207</v>
      </c>
      <c r="C195" s="501">
        <v>2</v>
      </c>
      <c r="D195" s="501"/>
      <c r="E195" s="501" t="str">
        <f>+PPrioritarios[[#This Row],[Jerarquización multicriterio JIS 21 de abril]]</f>
        <v>Sin jerarquizar</v>
      </c>
      <c r="F195" s="501" t="s">
        <v>2020</v>
      </c>
      <c r="G195" s="501" t="s">
        <v>2029</v>
      </c>
      <c r="H195" s="501" t="s">
        <v>336</v>
      </c>
      <c r="I195" s="501" t="s">
        <v>2030</v>
      </c>
      <c r="J195" s="501" t="e">
        <f>+VLOOKUP(PPrioritarios[[#This Row],[Nombre de proyecto]],'[14]Registros que subsisten 6,400'!F:F,1,0)</f>
        <v>#N/A</v>
      </c>
      <c r="K195" s="501" t="s">
        <v>745</v>
      </c>
      <c r="L195" s="501" t="s">
        <v>336</v>
      </c>
      <c r="M195" s="501" t="s">
        <v>224</v>
      </c>
      <c r="N195" s="501" t="s">
        <v>2024</v>
      </c>
      <c r="O195" s="501" t="s">
        <v>336</v>
      </c>
      <c r="P195" s="501" t="s">
        <v>336</v>
      </c>
      <c r="Q195" s="501" t="s">
        <v>1178</v>
      </c>
      <c r="R195" s="501" t="s">
        <v>971</v>
      </c>
      <c r="S195" s="501" t="s">
        <v>336</v>
      </c>
      <c r="T195" s="501" t="s">
        <v>2031</v>
      </c>
      <c r="U195" s="501" t="s">
        <v>202</v>
      </c>
      <c r="V195" s="502" t="s">
        <v>762</v>
      </c>
      <c r="W195" s="502" t="s">
        <v>955</v>
      </c>
      <c r="X195" s="502" t="s">
        <v>3113</v>
      </c>
      <c r="Y195" s="501" t="s">
        <v>336</v>
      </c>
      <c r="Z195" s="502" t="s">
        <v>336</v>
      </c>
      <c r="AA195" s="502" t="s">
        <v>2026</v>
      </c>
      <c r="AB195" s="501" t="s">
        <v>336</v>
      </c>
      <c r="AC195" s="502" t="s">
        <v>336</v>
      </c>
      <c r="AD195" s="501">
        <v>0</v>
      </c>
      <c r="AE195" s="501">
        <v>650</v>
      </c>
      <c r="AF195" s="502" t="s">
        <v>2032</v>
      </c>
      <c r="AG195" s="502" t="s">
        <v>336</v>
      </c>
      <c r="AH195" s="501" t="s">
        <v>336</v>
      </c>
      <c r="AI195" s="501" t="s">
        <v>336</v>
      </c>
      <c r="AJ195" s="501" t="s">
        <v>68</v>
      </c>
      <c r="AK195" s="501" t="s">
        <v>202</v>
      </c>
      <c r="AL195" s="501" t="s">
        <v>202</v>
      </c>
      <c r="AM195" s="501" t="s">
        <v>336</v>
      </c>
      <c r="AN195" s="501" t="s">
        <v>336</v>
      </c>
      <c r="AO195" s="502" t="s">
        <v>336</v>
      </c>
      <c r="AP195" s="502" t="s">
        <v>336</v>
      </c>
      <c r="AQ195" s="502" t="s">
        <v>336</v>
      </c>
      <c r="AR195" s="502" t="s">
        <v>336</v>
      </c>
      <c r="AS195" s="502" t="s">
        <v>336</v>
      </c>
      <c r="AT195" s="502" t="s">
        <v>336</v>
      </c>
      <c r="AU195" s="502" t="s">
        <v>336</v>
      </c>
      <c r="AV195" s="502" t="s">
        <v>1812</v>
      </c>
      <c r="AW195" s="502" t="s">
        <v>336</v>
      </c>
      <c r="AX195" s="502" t="s">
        <v>336</v>
      </c>
      <c r="AY195" s="501" t="s">
        <v>202</v>
      </c>
      <c r="AZ195" s="501" t="s">
        <v>202</v>
      </c>
      <c r="BA195" s="501" t="s">
        <v>202</v>
      </c>
      <c r="BB195" s="501" t="s">
        <v>3025</v>
      </c>
      <c r="BC195" s="501" t="s">
        <v>202</v>
      </c>
      <c r="BD195" s="504" t="s">
        <v>3025</v>
      </c>
    </row>
    <row r="196" spans="2:56" ht="27" customHeight="1">
      <c r="B196" s="500">
        <v>208</v>
      </c>
      <c r="C196" s="501">
        <v>1</v>
      </c>
      <c r="D196" s="501"/>
      <c r="E196" s="501" t="str">
        <f>+PPrioritarios[[#This Row],[Jerarquización multicriterio JIS 21 de abril]]</f>
        <v>Sin jerarquizar</v>
      </c>
      <c r="F196" s="501" t="s">
        <v>2020</v>
      </c>
      <c r="G196" s="501" t="s">
        <v>2033</v>
      </c>
      <c r="H196" s="501" t="s">
        <v>2034</v>
      </c>
      <c r="I196" s="501" t="s">
        <v>2035</v>
      </c>
      <c r="J196" s="501" t="e">
        <f>+VLOOKUP(PPrioritarios[[#This Row],[Nombre de proyecto]],'[14]Registros que subsisten 6,400'!F:F,1,0)</f>
        <v>#N/A</v>
      </c>
      <c r="K196" s="501" t="s">
        <v>336</v>
      </c>
      <c r="L196" s="501" t="s">
        <v>336</v>
      </c>
      <c r="M196" s="501" t="s">
        <v>63</v>
      </c>
      <c r="N196" s="501" t="s">
        <v>2024</v>
      </c>
      <c r="O196" s="501" t="s">
        <v>336</v>
      </c>
      <c r="P196" s="501" t="s">
        <v>336</v>
      </c>
      <c r="Q196" s="501" t="s">
        <v>1319</v>
      </c>
      <c r="R196" s="501" t="s">
        <v>1332</v>
      </c>
      <c r="S196" s="501" t="s">
        <v>336</v>
      </c>
      <c r="T196" s="501" t="s">
        <v>2036</v>
      </c>
      <c r="U196" s="501" t="s">
        <v>68</v>
      </c>
      <c r="V196" s="502" t="s">
        <v>3114</v>
      </c>
      <c r="W196" s="502" t="s">
        <v>728</v>
      </c>
      <c r="X196" s="502" t="s">
        <v>3115</v>
      </c>
      <c r="Y196" s="501" t="s">
        <v>3116</v>
      </c>
      <c r="Z196" s="502" t="s">
        <v>3117</v>
      </c>
      <c r="AA196" s="502" t="s">
        <v>2037</v>
      </c>
      <c r="AB196" s="501" t="s">
        <v>191</v>
      </c>
      <c r="AC196" s="502" t="s">
        <v>204</v>
      </c>
      <c r="AD196" s="501">
        <v>0</v>
      </c>
      <c r="AE196" s="501">
        <v>550</v>
      </c>
      <c r="AF196" s="502"/>
      <c r="AG196" s="502" t="s">
        <v>336</v>
      </c>
      <c r="AH196" s="501" t="s">
        <v>336</v>
      </c>
      <c r="AI196" s="501" t="s">
        <v>336</v>
      </c>
      <c r="AJ196" s="501" t="s">
        <v>68</v>
      </c>
      <c r="AK196" s="501" t="s">
        <v>202</v>
      </c>
      <c r="AL196" s="501" t="s">
        <v>68</v>
      </c>
      <c r="AM196" s="501" t="s">
        <v>336</v>
      </c>
      <c r="AN196" s="501" t="s">
        <v>336</v>
      </c>
      <c r="AO196" s="502" t="s">
        <v>2039</v>
      </c>
      <c r="AP196" s="502" t="s">
        <v>336</v>
      </c>
      <c r="AQ196" s="502" t="s">
        <v>336</v>
      </c>
      <c r="AR196" s="502" t="s">
        <v>336</v>
      </c>
      <c r="AS196" s="502" t="s">
        <v>336</v>
      </c>
      <c r="AT196" s="502" t="s">
        <v>336</v>
      </c>
      <c r="AU196" s="502" t="s">
        <v>336</v>
      </c>
      <c r="AV196" s="502" t="s">
        <v>1812</v>
      </c>
      <c r="AW196" s="502" t="s">
        <v>336</v>
      </c>
      <c r="AX196" s="502" t="s">
        <v>336</v>
      </c>
      <c r="AY196" s="501" t="s">
        <v>202</v>
      </c>
      <c r="AZ196" s="501" t="s">
        <v>202</v>
      </c>
      <c r="BA196" s="501" t="s">
        <v>202</v>
      </c>
      <c r="BB196" s="501" t="s">
        <v>3025</v>
      </c>
      <c r="BC196" s="501" t="s">
        <v>202</v>
      </c>
      <c r="BD196" s="504" t="s">
        <v>3025</v>
      </c>
    </row>
    <row r="197" spans="2:56" ht="27" customHeight="1">
      <c r="B197" s="500">
        <v>209</v>
      </c>
      <c r="C197" s="501">
        <v>2</v>
      </c>
      <c r="D197" s="501"/>
      <c r="E197" s="501" t="str">
        <f>+PPrioritarios[[#This Row],[Jerarquización multicriterio JIS 21 de abril]]</f>
        <v>Sin jerarquizar</v>
      </c>
      <c r="F197" s="501" t="s">
        <v>2020</v>
      </c>
      <c r="G197" s="501" t="s">
        <v>2041</v>
      </c>
      <c r="H197" s="501" t="s">
        <v>336</v>
      </c>
      <c r="I197" s="501" t="s">
        <v>2042</v>
      </c>
      <c r="J197" s="501" t="e">
        <f>+VLOOKUP(PPrioritarios[[#This Row],[Nombre de proyecto]],'[14]Registros que subsisten 6,400'!F:F,1,0)</f>
        <v>#N/A</v>
      </c>
      <c r="K197" s="501" t="s">
        <v>2043</v>
      </c>
      <c r="L197" s="501" t="s">
        <v>336</v>
      </c>
      <c r="M197" s="501" t="s">
        <v>63</v>
      </c>
      <c r="N197" s="501" t="s">
        <v>2044</v>
      </c>
      <c r="O197" s="501" t="s">
        <v>336</v>
      </c>
      <c r="P197" s="501" t="s">
        <v>336</v>
      </c>
      <c r="Q197" s="501" t="s">
        <v>790</v>
      </c>
      <c r="R197" s="501" t="s">
        <v>791</v>
      </c>
      <c r="S197" s="501" t="s">
        <v>336</v>
      </c>
      <c r="T197" s="501" t="s">
        <v>2045</v>
      </c>
      <c r="U197" s="501" t="s">
        <v>202</v>
      </c>
      <c r="V197" s="502" t="s">
        <v>762</v>
      </c>
      <c r="W197" s="502" t="s">
        <v>955</v>
      </c>
      <c r="X197" s="502" t="s">
        <v>3118</v>
      </c>
      <c r="Y197" s="501" t="s">
        <v>336</v>
      </c>
      <c r="Z197" s="502" t="s">
        <v>336</v>
      </c>
      <c r="AA197" s="502" t="s">
        <v>2026</v>
      </c>
      <c r="AB197" s="501" t="s">
        <v>336</v>
      </c>
      <c r="AC197" s="502" t="s">
        <v>336</v>
      </c>
      <c r="AD197" s="501">
        <v>0</v>
      </c>
      <c r="AE197" s="501">
        <v>400</v>
      </c>
      <c r="AF197" s="502" t="s">
        <v>2012</v>
      </c>
      <c r="AG197" s="502" t="s">
        <v>336</v>
      </c>
      <c r="AH197" s="501" t="s">
        <v>336</v>
      </c>
      <c r="AI197" s="501" t="s">
        <v>336</v>
      </c>
      <c r="AJ197" s="501" t="s">
        <v>68</v>
      </c>
      <c r="AK197" s="501" t="s">
        <v>202</v>
      </c>
      <c r="AL197" s="501" t="s">
        <v>202</v>
      </c>
      <c r="AM197" s="501" t="s">
        <v>336</v>
      </c>
      <c r="AN197" s="501" t="s">
        <v>336</v>
      </c>
      <c r="AO197" s="502" t="s">
        <v>2012</v>
      </c>
      <c r="AP197" s="502" t="s">
        <v>336</v>
      </c>
      <c r="AQ197" s="502" t="s">
        <v>336</v>
      </c>
      <c r="AR197" s="502" t="s">
        <v>336</v>
      </c>
      <c r="AS197" s="502" t="s">
        <v>336</v>
      </c>
      <c r="AT197" s="502" t="s">
        <v>336</v>
      </c>
      <c r="AU197" s="502" t="s">
        <v>336</v>
      </c>
      <c r="AV197" s="502" t="s">
        <v>1812</v>
      </c>
      <c r="AW197" s="502" t="s">
        <v>336</v>
      </c>
      <c r="AX197" s="502" t="s">
        <v>336</v>
      </c>
      <c r="AY197" s="501" t="s">
        <v>202</v>
      </c>
      <c r="AZ197" s="501" t="s">
        <v>202</v>
      </c>
      <c r="BA197" s="501" t="s">
        <v>202</v>
      </c>
      <c r="BB197" s="501" t="s">
        <v>3025</v>
      </c>
      <c r="BC197" s="501" t="s">
        <v>202</v>
      </c>
      <c r="BD197" s="504" t="s">
        <v>3025</v>
      </c>
    </row>
    <row r="198" spans="2:56" ht="27" customHeight="1">
      <c r="B198" s="500">
        <v>210</v>
      </c>
      <c r="C198" s="501">
        <v>2</v>
      </c>
      <c r="D198" s="501"/>
      <c r="E198" s="501" t="str">
        <f>+PPrioritarios[[#This Row],[Jerarquización multicriterio JIS 21 de abril]]</f>
        <v>Sin jerarquizar</v>
      </c>
      <c r="F198" s="501" t="s">
        <v>2020</v>
      </c>
      <c r="G198" s="501" t="s">
        <v>2047</v>
      </c>
      <c r="H198" s="501" t="s">
        <v>336</v>
      </c>
      <c r="I198" s="501" t="s">
        <v>2030</v>
      </c>
      <c r="J198" s="501" t="e">
        <f>+VLOOKUP(PPrioritarios[[#This Row],[Nombre de proyecto]],'[14]Registros que subsisten 6,400'!F:F,1,0)</f>
        <v>#N/A</v>
      </c>
      <c r="K198" s="501" t="s">
        <v>745</v>
      </c>
      <c r="L198" s="501" t="s">
        <v>336</v>
      </c>
      <c r="M198" s="501" t="s">
        <v>224</v>
      </c>
      <c r="N198" s="501" t="s">
        <v>2024</v>
      </c>
      <c r="O198" s="501" t="s">
        <v>336</v>
      </c>
      <c r="P198" s="501" t="s">
        <v>336</v>
      </c>
      <c r="Q198" s="501" t="s">
        <v>1178</v>
      </c>
      <c r="R198" s="501" t="s">
        <v>971</v>
      </c>
      <c r="S198" s="501" t="s">
        <v>336</v>
      </c>
      <c r="T198" s="501" t="s">
        <v>2031</v>
      </c>
      <c r="U198" s="501" t="s">
        <v>202</v>
      </c>
      <c r="V198" s="502" t="s">
        <v>762</v>
      </c>
      <c r="W198" s="502" t="s">
        <v>955</v>
      </c>
      <c r="X198" s="502" t="s">
        <v>3113</v>
      </c>
      <c r="Y198" s="501" t="s">
        <v>336</v>
      </c>
      <c r="Z198" s="502" t="s">
        <v>336</v>
      </c>
      <c r="AA198" s="502" t="s">
        <v>2026</v>
      </c>
      <c r="AB198" s="501" t="s">
        <v>336</v>
      </c>
      <c r="AC198" s="502" t="s">
        <v>336</v>
      </c>
      <c r="AD198" s="501">
        <v>0</v>
      </c>
      <c r="AE198" s="501">
        <v>390</v>
      </c>
      <c r="AF198" s="502" t="s">
        <v>2032</v>
      </c>
      <c r="AG198" s="502" t="s">
        <v>336</v>
      </c>
      <c r="AH198" s="501" t="s">
        <v>336</v>
      </c>
      <c r="AI198" s="501" t="s">
        <v>336</v>
      </c>
      <c r="AJ198" s="501" t="s">
        <v>68</v>
      </c>
      <c r="AK198" s="501" t="s">
        <v>202</v>
      </c>
      <c r="AL198" s="501" t="s">
        <v>202</v>
      </c>
      <c r="AM198" s="501" t="s">
        <v>336</v>
      </c>
      <c r="AN198" s="501" t="s">
        <v>336</v>
      </c>
      <c r="AO198" s="502" t="s">
        <v>336</v>
      </c>
      <c r="AP198" s="502" t="s">
        <v>336</v>
      </c>
      <c r="AQ198" s="502" t="s">
        <v>336</v>
      </c>
      <c r="AR198" s="502" t="s">
        <v>336</v>
      </c>
      <c r="AS198" s="502" t="s">
        <v>336</v>
      </c>
      <c r="AT198" s="502" t="s">
        <v>336</v>
      </c>
      <c r="AU198" s="502" t="s">
        <v>336</v>
      </c>
      <c r="AV198" s="502" t="s">
        <v>1812</v>
      </c>
      <c r="AW198" s="502" t="s">
        <v>336</v>
      </c>
      <c r="AX198" s="502" t="s">
        <v>336</v>
      </c>
      <c r="AY198" s="501" t="s">
        <v>202</v>
      </c>
      <c r="AZ198" s="501" t="s">
        <v>202</v>
      </c>
      <c r="BA198" s="501" t="s">
        <v>202</v>
      </c>
      <c r="BB198" s="501" t="s">
        <v>3025</v>
      </c>
      <c r="BC198" s="501" t="s">
        <v>202</v>
      </c>
      <c r="BD198" s="504" t="s">
        <v>3025</v>
      </c>
    </row>
    <row r="199" spans="2:56" ht="27" customHeight="1">
      <c r="B199" s="500">
        <v>211</v>
      </c>
      <c r="C199" s="501">
        <v>0</v>
      </c>
      <c r="D199" s="501"/>
      <c r="E199" s="501">
        <f>+PPrioritarios[[#This Row],[Jerarquización multicriterio JIS 21 de abril]]</f>
        <v>62</v>
      </c>
      <c r="F199" s="501" t="s">
        <v>2048</v>
      </c>
      <c r="G199" s="501" t="s">
        <v>641</v>
      </c>
      <c r="H199" s="501" t="s">
        <v>637</v>
      </c>
      <c r="I199" s="501" t="s">
        <v>2049</v>
      </c>
      <c r="J199" s="501" t="e">
        <f>+VLOOKUP(PPrioritarios[[#This Row],[Nombre de proyecto]],'[14]Registros que subsisten 6,400'!F:F,1,0)</f>
        <v>#N/A</v>
      </c>
      <c r="K199" s="501" t="s">
        <v>989</v>
      </c>
      <c r="L199" s="501" t="s">
        <v>1260</v>
      </c>
      <c r="M199" s="501" t="s">
        <v>224</v>
      </c>
      <c r="N199" s="501" t="s">
        <v>1807</v>
      </c>
      <c r="O199" s="501">
        <v>250</v>
      </c>
      <c r="P199" s="501">
        <v>230</v>
      </c>
      <c r="Q199" s="501" t="s">
        <v>465</v>
      </c>
      <c r="R199" s="501" t="s">
        <v>639</v>
      </c>
      <c r="S199" s="501" t="s">
        <v>336</v>
      </c>
      <c r="T199" s="501" t="s">
        <v>336</v>
      </c>
      <c r="U199" s="501" t="s">
        <v>202</v>
      </c>
      <c r="V199" s="502" t="s">
        <v>762</v>
      </c>
      <c r="W199" s="502" t="s">
        <v>955</v>
      </c>
      <c r="X199" s="502" t="s">
        <v>3019</v>
      </c>
      <c r="Y199" s="501" t="s">
        <v>640</v>
      </c>
      <c r="Z199" s="502" t="s">
        <v>336</v>
      </c>
      <c r="AA199" s="502" t="s">
        <v>332</v>
      </c>
      <c r="AB199" s="501" t="s">
        <v>81</v>
      </c>
      <c r="AC199" s="502" t="s">
        <v>204</v>
      </c>
      <c r="AD199" s="501">
        <v>0</v>
      </c>
      <c r="AE199" s="501">
        <v>0</v>
      </c>
      <c r="AF199" s="502" t="s">
        <v>1209</v>
      </c>
      <c r="AG199" s="502" t="s">
        <v>2050</v>
      </c>
      <c r="AH199" s="501" t="s">
        <v>68</v>
      </c>
      <c r="AI199" s="501" t="s">
        <v>469</v>
      </c>
      <c r="AJ199" s="501" t="s">
        <v>202</v>
      </c>
      <c r="AK199" s="501" t="s">
        <v>202</v>
      </c>
      <c r="AL199" s="501" t="s">
        <v>202</v>
      </c>
      <c r="AM199" s="501" t="s">
        <v>202</v>
      </c>
      <c r="AN199" s="501" t="s">
        <v>336</v>
      </c>
      <c r="AO199" s="502" t="s">
        <v>336</v>
      </c>
      <c r="AP199" s="502" t="s">
        <v>336</v>
      </c>
      <c r="AQ199" s="502" t="s">
        <v>336</v>
      </c>
      <c r="AR199" s="502" t="s">
        <v>336</v>
      </c>
      <c r="AS199" s="502" t="s">
        <v>336</v>
      </c>
      <c r="AT199" s="502" t="s">
        <v>336</v>
      </c>
      <c r="AU199" s="503">
        <v>47818</v>
      </c>
      <c r="AV199" s="502" t="s">
        <v>336</v>
      </c>
      <c r="AW199" s="502" t="s">
        <v>901</v>
      </c>
      <c r="AX199" s="502" t="s">
        <v>336</v>
      </c>
      <c r="AY199" s="501" t="s">
        <v>202</v>
      </c>
      <c r="AZ199" s="501" t="s">
        <v>202</v>
      </c>
      <c r="BA199" s="501" t="s">
        <v>68</v>
      </c>
      <c r="BB199" s="501">
        <v>12</v>
      </c>
      <c r="BC199" s="501" t="s">
        <v>68</v>
      </c>
      <c r="BD199" s="504">
        <v>62</v>
      </c>
    </row>
    <row r="200" spans="2:56" ht="27" customHeight="1">
      <c r="B200" s="500">
        <v>212</v>
      </c>
      <c r="C200" s="501">
        <v>0</v>
      </c>
      <c r="D200" s="501"/>
      <c r="E200" s="501">
        <f>+PPrioritarios[[#This Row],[Jerarquización multicriterio JIS 21 de abril]]</f>
        <v>43</v>
      </c>
      <c r="F200" s="501" t="s">
        <v>2048</v>
      </c>
      <c r="G200" s="501" t="s">
        <v>513</v>
      </c>
      <c r="H200" s="501" t="s">
        <v>506</v>
      </c>
      <c r="I200" s="501" t="s">
        <v>2051</v>
      </c>
      <c r="J200" s="501" t="e">
        <f>+VLOOKUP(PPrioritarios[[#This Row],[Nombre de proyecto]],'[14]Registros que subsisten 6,400'!F:F,1,0)</f>
        <v>#N/A</v>
      </c>
      <c r="K200" s="501" t="s">
        <v>989</v>
      </c>
      <c r="L200" s="501" t="s">
        <v>2052</v>
      </c>
      <c r="M200" s="501" t="s">
        <v>63</v>
      </c>
      <c r="N200" s="501" t="s">
        <v>3016</v>
      </c>
      <c r="O200" s="501">
        <v>150</v>
      </c>
      <c r="P200" s="501">
        <v>115</v>
      </c>
      <c r="Q200" s="501" t="s">
        <v>508</v>
      </c>
      <c r="R200" s="501" t="s">
        <v>2053</v>
      </c>
      <c r="S200" s="501" t="s">
        <v>336</v>
      </c>
      <c r="T200" s="501" t="s">
        <v>336</v>
      </c>
      <c r="U200" s="501" t="s">
        <v>202</v>
      </c>
      <c r="V200" s="502" t="s">
        <v>762</v>
      </c>
      <c r="W200" s="502" t="s">
        <v>955</v>
      </c>
      <c r="X200" s="502" t="s">
        <v>3019</v>
      </c>
      <c r="Y200" s="501" t="s">
        <v>511</v>
      </c>
      <c r="Z200" s="502" t="s">
        <v>336</v>
      </c>
      <c r="AA200" s="502" t="s">
        <v>516</v>
      </c>
      <c r="AB200" s="501" t="s">
        <v>147</v>
      </c>
      <c r="AC200" s="502" t="s">
        <v>142</v>
      </c>
      <c r="AD200" s="501">
        <v>0</v>
      </c>
      <c r="AE200" s="501">
        <v>0</v>
      </c>
      <c r="AF200" s="502" t="s">
        <v>2054</v>
      </c>
      <c r="AG200" s="502" t="s">
        <v>2055</v>
      </c>
      <c r="AH200" s="501" t="s">
        <v>68</v>
      </c>
      <c r="AI200" s="501" t="s">
        <v>2056</v>
      </c>
      <c r="AJ200" s="501" t="s">
        <v>202</v>
      </c>
      <c r="AK200" s="501" t="s">
        <v>202</v>
      </c>
      <c r="AL200" s="501" t="s">
        <v>202</v>
      </c>
      <c r="AM200" s="501" t="s">
        <v>202</v>
      </c>
      <c r="AN200" s="501" t="s">
        <v>336</v>
      </c>
      <c r="AO200" s="502" t="s">
        <v>2057</v>
      </c>
      <c r="AP200" s="502" t="s">
        <v>336</v>
      </c>
      <c r="AQ200" s="502" t="s">
        <v>2058</v>
      </c>
      <c r="AR200" s="502" t="s">
        <v>336</v>
      </c>
      <c r="AS200" s="502" t="s">
        <v>336</v>
      </c>
      <c r="AT200" s="502" t="s">
        <v>336</v>
      </c>
      <c r="AU200" s="503">
        <v>44826</v>
      </c>
      <c r="AV200" s="502" t="s">
        <v>336</v>
      </c>
      <c r="AW200" s="502" t="s">
        <v>734</v>
      </c>
      <c r="AX200" s="502" t="s">
        <v>336</v>
      </c>
      <c r="AY200" s="501" t="s">
        <v>202</v>
      </c>
      <c r="AZ200" s="501" t="s">
        <v>202</v>
      </c>
      <c r="BA200" s="501" t="s">
        <v>68</v>
      </c>
      <c r="BB200" s="501">
        <v>30</v>
      </c>
      <c r="BC200" s="501" t="s">
        <v>68</v>
      </c>
      <c r="BD200" s="504">
        <v>43</v>
      </c>
    </row>
    <row r="201" spans="2:56" ht="27" customHeight="1">
      <c r="B201" s="500">
        <v>213</v>
      </c>
      <c r="C201" s="501">
        <v>0</v>
      </c>
      <c r="D201" s="501" t="s">
        <v>3024</v>
      </c>
      <c r="E201" s="501">
        <f>+PPrioritarios[[#This Row],[Jerarquización multicriterio JIS 21 de abril]]</f>
        <v>24</v>
      </c>
      <c r="F201" s="501" t="s">
        <v>2048</v>
      </c>
      <c r="G201" s="501" t="s">
        <v>337</v>
      </c>
      <c r="H201" s="501" t="s">
        <v>333</v>
      </c>
      <c r="I201" s="501" t="s">
        <v>775</v>
      </c>
      <c r="J201" s="501" t="e">
        <f>+VLOOKUP(PPrioritarios[[#This Row],[Nombre de proyecto]],'[14]Registros que subsisten 6,400'!F:F,1,0)</f>
        <v>#N/A</v>
      </c>
      <c r="K201" s="501" t="s">
        <v>745</v>
      </c>
      <c r="L201" s="501" t="s">
        <v>1098</v>
      </c>
      <c r="M201" s="501" t="s">
        <v>63</v>
      </c>
      <c r="N201" s="501" t="s">
        <v>3018</v>
      </c>
      <c r="O201" s="501">
        <v>165</v>
      </c>
      <c r="P201" s="501">
        <v>230</v>
      </c>
      <c r="Q201" s="501" t="s">
        <v>334</v>
      </c>
      <c r="R201" s="501" t="s">
        <v>335</v>
      </c>
      <c r="S201" s="501" t="s">
        <v>2059</v>
      </c>
      <c r="T201" s="501" t="s">
        <v>336</v>
      </c>
      <c r="U201" s="501" t="s">
        <v>202</v>
      </c>
      <c r="V201" s="502" t="s">
        <v>762</v>
      </c>
      <c r="W201" s="502" t="s">
        <v>955</v>
      </c>
      <c r="X201" s="502" t="s">
        <v>3019</v>
      </c>
      <c r="Y201" s="501" t="s">
        <v>283</v>
      </c>
      <c r="Z201" s="502" t="s">
        <v>336</v>
      </c>
      <c r="AA201" s="502" t="s">
        <v>338</v>
      </c>
      <c r="AB201" s="501" t="s">
        <v>81</v>
      </c>
      <c r="AC201" s="502" t="s">
        <v>336</v>
      </c>
      <c r="AD201" s="501">
        <v>0</v>
      </c>
      <c r="AE201" s="501">
        <v>0</v>
      </c>
      <c r="AF201" s="502" t="s">
        <v>93</v>
      </c>
      <c r="AG201" s="502" t="s">
        <v>924</v>
      </c>
      <c r="AH201" s="501" t="s">
        <v>898</v>
      </c>
      <c r="AI201" s="501" t="s">
        <v>182</v>
      </c>
      <c r="AJ201" s="501" t="s">
        <v>202</v>
      </c>
      <c r="AK201" s="501" t="s">
        <v>202</v>
      </c>
      <c r="AL201" s="501" t="s">
        <v>202</v>
      </c>
      <c r="AM201" s="501" t="s">
        <v>202</v>
      </c>
      <c r="AN201" s="501" t="s">
        <v>336</v>
      </c>
      <c r="AO201" s="502" t="s">
        <v>911</v>
      </c>
      <c r="AP201" s="502" t="s">
        <v>336</v>
      </c>
      <c r="AQ201" s="502" t="s">
        <v>900</v>
      </c>
      <c r="AR201" s="502" t="s">
        <v>927</v>
      </c>
      <c r="AS201" s="502" t="s">
        <v>1241</v>
      </c>
      <c r="AT201" s="502" t="s">
        <v>202</v>
      </c>
      <c r="AU201" s="503">
        <v>47118</v>
      </c>
      <c r="AV201" s="502" t="s">
        <v>336</v>
      </c>
      <c r="AW201" s="502" t="s">
        <v>734</v>
      </c>
      <c r="AX201" s="502" t="s">
        <v>336</v>
      </c>
      <c r="AY201" s="501" t="s">
        <v>202</v>
      </c>
      <c r="AZ201" s="501" t="s">
        <v>202</v>
      </c>
      <c r="BA201" s="501" t="s">
        <v>68</v>
      </c>
      <c r="BB201" s="501">
        <v>25</v>
      </c>
      <c r="BC201" s="501" t="s">
        <v>68</v>
      </c>
      <c r="BD201" s="504">
        <v>24</v>
      </c>
    </row>
    <row r="202" spans="2:56" ht="27" customHeight="1">
      <c r="B202" s="500">
        <v>214</v>
      </c>
      <c r="C202" s="501">
        <v>0</v>
      </c>
      <c r="D202" s="501"/>
      <c r="E202" s="501">
        <f>+PPrioritarios[[#This Row],[Jerarquización multicriterio JIS 21 de abril]]</f>
        <v>31</v>
      </c>
      <c r="F202" s="501" t="s">
        <v>2048</v>
      </c>
      <c r="G202" s="501" t="s">
        <v>399</v>
      </c>
      <c r="H202" s="501" t="s">
        <v>393</v>
      </c>
      <c r="I202" s="501" t="s">
        <v>2060</v>
      </c>
      <c r="J202" s="501" t="e">
        <f>+VLOOKUP(PPrioritarios[[#This Row],[Nombre de proyecto]],'[14]Registros que subsisten 6,400'!F:F,1,0)</f>
        <v>#N/A</v>
      </c>
      <c r="K202" s="501" t="s">
        <v>745</v>
      </c>
      <c r="L202" s="501" t="s">
        <v>1098</v>
      </c>
      <c r="M202" s="501" t="s">
        <v>63</v>
      </c>
      <c r="N202" s="501" t="s">
        <v>1807</v>
      </c>
      <c r="O202" s="501">
        <v>94</v>
      </c>
      <c r="P202" s="501">
        <v>115</v>
      </c>
      <c r="Q202" s="501" t="s">
        <v>334</v>
      </c>
      <c r="R202" s="501" t="s">
        <v>395</v>
      </c>
      <c r="S202" s="501" t="s">
        <v>2061</v>
      </c>
      <c r="T202" s="501" t="s">
        <v>336</v>
      </c>
      <c r="U202" s="501" t="s">
        <v>202</v>
      </c>
      <c r="V202" s="502" t="s">
        <v>762</v>
      </c>
      <c r="W202" s="502" t="s">
        <v>955</v>
      </c>
      <c r="X202" s="502" t="s">
        <v>3019</v>
      </c>
      <c r="Y202" s="501" t="s">
        <v>398</v>
      </c>
      <c r="Z202" s="502" t="s">
        <v>336</v>
      </c>
      <c r="AA202" s="502" t="s">
        <v>402</v>
      </c>
      <c r="AB202" s="501" t="s">
        <v>81</v>
      </c>
      <c r="AC202" s="502" t="s">
        <v>204</v>
      </c>
      <c r="AD202" s="501">
        <v>0</v>
      </c>
      <c r="AE202" s="501">
        <v>0</v>
      </c>
      <c r="AF202" s="502" t="s">
        <v>85</v>
      </c>
      <c r="AG202" s="502" t="s">
        <v>924</v>
      </c>
      <c r="AH202" s="501" t="s">
        <v>898</v>
      </c>
      <c r="AI202" s="501" t="s">
        <v>69</v>
      </c>
      <c r="AJ202" s="501" t="s">
        <v>202</v>
      </c>
      <c r="AK202" s="501" t="s">
        <v>202</v>
      </c>
      <c r="AL202" s="501" t="s">
        <v>202</v>
      </c>
      <c r="AM202" s="501" t="s">
        <v>202</v>
      </c>
      <c r="AN202" s="501" t="s">
        <v>336</v>
      </c>
      <c r="AO202" s="502" t="s">
        <v>2062</v>
      </c>
      <c r="AP202" s="502" t="s">
        <v>336</v>
      </c>
      <c r="AQ202" s="502" t="s">
        <v>900</v>
      </c>
      <c r="AR202" s="502" t="s">
        <v>927</v>
      </c>
      <c r="AS202" s="502" t="s">
        <v>1241</v>
      </c>
      <c r="AT202" s="502" t="s">
        <v>202</v>
      </c>
      <c r="AU202" s="503">
        <v>46965</v>
      </c>
      <c r="AV202" s="502" t="s">
        <v>336</v>
      </c>
      <c r="AW202" s="502" t="s">
        <v>734</v>
      </c>
      <c r="AX202" s="502" t="s">
        <v>336</v>
      </c>
      <c r="AY202" s="501" t="s">
        <v>202</v>
      </c>
      <c r="AZ202" s="501" t="s">
        <v>202</v>
      </c>
      <c r="BA202" s="501" t="s">
        <v>68</v>
      </c>
      <c r="BB202" s="501">
        <v>60</v>
      </c>
      <c r="BC202" s="501" t="s">
        <v>68</v>
      </c>
      <c r="BD202" s="504">
        <v>31</v>
      </c>
    </row>
    <row r="203" spans="2:56" ht="27" customHeight="1">
      <c r="B203" s="500">
        <v>215</v>
      </c>
      <c r="C203" s="501">
        <v>1</v>
      </c>
      <c r="D203" s="501"/>
      <c r="E203" s="501" t="str">
        <f>+PPrioritarios[[#This Row],[Jerarquización multicriterio JIS 21 de abril]]</f>
        <v>Sin jerarquizar</v>
      </c>
      <c r="F203" s="501" t="s">
        <v>2048</v>
      </c>
      <c r="G203" s="501" t="s">
        <v>2063</v>
      </c>
      <c r="H203" s="501" t="s">
        <v>2064</v>
      </c>
      <c r="I203" s="501" t="s">
        <v>2065</v>
      </c>
      <c r="J203" s="501" t="e">
        <f>+VLOOKUP(PPrioritarios[[#This Row],[Nombre de proyecto]],'[14]Registros que subsisten 6,400'!F:F,1,0)</f>
        <v>#N/A</v>
      </c>
      <c r="K203" s="501" t="s">
        <v>724</v>
      </c>
      <c r="L203" s="501" t="s">
        <v>725</v>
      </c>
      <c r="M203" s="501" t="s">
        <v>224</v>
      </c>
      <c r="N203" s="501" t="s">
        <v>1807</v>
      </c>
      <c r="O203" s="501">
        <v>100</v>
      </c>
      <c r="P203" s="501">
        <v>230</v>
      </c>
      <c r="Q203" s="501" t="s">
        <v>334</v>
      </c>
      <c r="R203" s="501" t="s">
        <v>2066</v>
      </c>
      <c r="S203" s="501" t="s">
        <v>2067</v>
      </c>
      <c r="T203" s="501" t="s">
        <v>336</v>
      </c>
      <c r="U203" s="501" t="s">
        <v>202</v>
      </c>
      <c r="V203" s="502" t="s">
        <v>762</v>
      </c>
      <c r="W203" s="502" t="s">
        <v>955</v>
      </c>
      <c r="X203" s="502" t="s">
        <v>3019</v>
      </c>
      <c r="Y203" s="501" t="s">
        <v>2070</v>
      </c>
      <c r="Z203" s="502" t="s">
        <v>336</v>
      </c>
      <c r="AA203" s="502" t="s">
        <v>402</v>
      </c>
      <c r="AB203" s="501" t="s">
        <v>336</v>
      </c>
      <c r="AC203" s="502" t="s">
        <v>336</v>
      </c>
      <c r="AD203" s="501">
        <v>0</v>
      </c>
      <c r="AE203" s="501">
        <v>0</v>
      </c>
      <c r="AF203" s="502" t="s">
        <v>2068</v>
      </c>
      <c r="AG203" s="502" t="s">
        <v>1234</v>
      </c>
      <c r="AH203" s="501" t="s">
        <v>68</v>
      </c>
      <c r="AI203" s="501" t="s">
        <v>182</v>
      </c>
      <c r="AJ203" s="501" t="s">
        <v>202</v>
      </c>
      <c r="AK203" s="501" t="s">
        <v>202</v>
      </c>
      <c r="AL203" s="501" t="s">
        <v>202</v>
      </c>
      <c r="AM203" s="501" t="s">
        <v>202</v>
      </c>
      <c r="AN203" s="501" t="s">
        <v>336</v>
      </c>
      <c r="AO203" s="502" t="s">
        <v>2069</v>
      </c>
      <c r="AP203" s="502" t="s">
        <v>336</v>
      </c>
      <c r="AQ203" s="502" t="s">
        <v>336</v>
      </c>
      <c r="AR203" s="502" t="s">
        <v>336</v>
      </c>
      <c r="AS203" s="502" t="s">
        <v>336</v>
      </c>
      <c r="AT203" s="502" t="s">
        <v>336</v>
      </c>
      <c r="AU203" s="503">
        <v>47117</v>
      </c>
      <c r="AV203" s="502" t="s">
        <v>336</v>
      </c>
      <c r="AW203" s="502" t="s">
        <v>336</v>
      </c>
      <c r="AX203" s="502" t="s">
        <v>336</v>
      </c>
      <c r="AY203" s="501" t="s">
        <v>202</v>
      </c>
      <c r="AZ203" s="501" t="s">
        <v>202</v>
      </c>
      <c r="BA203" s="501" t="s">
        <v>202</v>
      </c>
      <c r="BB203" s="501" t="s">
        <v>3025</v>
      </c>
      <c r="BC203" s="501" t="s">
        <v>202</v>
      </c>
      <c r="BD203" s="504" t="s">
        <v>3025</v>
      </c>
    </row>
    <row r="204" spans="2:56" ht="27" customHeight="1">
      <c r="B204" s="500">
        <v>216</v>
      </c>
      <c r="C204" s="501">
        <v>0</v>
      </c>
      <c r="D204" s="501"/>
      <c r="E204" s="501" t="str">
        <f>+PPrioritarios[[#This Row],[Jerarquización multicriterio JIS 21 de abril]]</f>
        <v>Sin jerarquizar</v>
      </c>
      <c r="F204" s="501" t="s">
        <v>2048</v>
      </c>
      <c r="G204" s="501" t="s">
        <v>960</v>
      </c>
      <c r="H204" s="501" t="s">
        <v>961</v>
      </c>
      <c r="I204" s="501" t="s">
        <v>962</v>
      </c>
      <c r="J204" s="501" t="e">
        <f>+VLOOKUP(PPrioritarios[[#This Row],[Nombre de proyecto]],'[14]Registros que subsisten 6,400'!F:F,1,0)</f>
        <v>#N/A</v>
      </c>
      <c r="K204" s="501" t="s">
        <v>724</v>
      </c>
      <c r="L204" s="501" t="s">
        <v>963</v>
      </c>
      <c r="M204" s="501" t="s">
        <v>224</v>
      </c>
      <c r="N204" s="501" t="s">
        <v>1807</v>
      </c>
      <c r="O204" s="501">
        <v>92.1</v>
      </c>
      <c r="P204" s="501">
        <v>115</v>
      </c>
      <c r="Q204" s="501" t="s">
        <v>306</v>
      </c>
      <c r="R204" s="501" t="s">
        <v>336</v>
      </c>
      <c r="S204" s="501" t="s">
        <v>336</v>
      </c>
      <c r="T204" s="501" t="s">
        <v>336</v>
      </c>
      <c r="U204" s="501" t="s">
        <v>202</v>
      </c>
      <c r="V204" s="502" t="s">
        <v>762</v>
      </c>
      <c r="W204" s="502" t="s">
        <v>955</v>
      </c>
      <c r="X204" s="502" t="s">
        <v>3019</v>
      </c>
      <c r="Y204" s="501" t="s">
        <v>968</v>
      </c>
      <c r="Z204" s="502" t="s">
        <v>336</v>
      </c>
      <c r="AA204" s="502" t="s">
        <v>2071</v>
      </c>
      <c r="AB204" s="501" t="s">
        <v>81</v>
      </c>
      <c r="AC204" s="502" t="s">
        <v>204</v>
      </c>
      <c r="AD204" s="501">
        <v>0</v>
      </c>
      <c r="AE204" s="501">
        <v>0</v>
      </c>
      <c r="AF204" s="502" t="s">
        <v>2072</v>
      </c>
      <c r="AG204" s="502" t="s">
        <v>336</v>
      </c>
      <c r="AH204" s="501" t="s">
        <v>68</v>
      </c>
      <c r="AI204" s="501" t="s">
        <v>182</v>
      </c>
      <c r="AJ204" s="501" t="s">
        <v>202</v>
      </c>
      <c r="AK204" s="501" t="s">
        <v>202</v>
      </c>
      <c r="AL204" s="501" t="s">
        <v>202</v>
      </c>
      <c r="AM204" s="501" t="s">
        <v>202</v>
      </c>
      <c r="AN204" s="501" t="s">
        <v>336</v>
      </c>
      <c r="AO204" s="502" t="s">
        <v>2073</v>
      </c>
      <c r="AP204" s="502" t="s">
        <v>336</v>
      </c>
      <c r="AQ204" s="502" t="s">
        <v>336</v>
      </c>
      <c r="AR204" s="502" t="s">
        <v>336</v>
      </c>
      <c r="AS204" s="502" t="s">
        <v>336</v>
      </c>
      <c r="AT204" s="502" t="s">
        <v>336</v>
      </c>
      <c r="AU204" s="503">
        <v>45555.769699074073</v>
      </c>
      <c r="AV204" s="502" t="s">
        <v>336</v>
      </c>
      <c r="AW204" s="502" t="s">
        <v>336</v>
      </c>
      <c r="AX204" s="502" t="s">
        <v>336</v>
      </c>
      <c r="AY204" s="501" t="s">
        <v>202</v>
      </c>
      <c r="AZ204" s="501" t="s">
        <v>202</v>
      </c>
      <c r="BA204" s="501" t="s">
        <v>202</v>
      </c>
      <c r="BB204" s="501" t="s">
        <v>3025</v>
      </c>
      <c r="BC204" s="501" t="s">
        <v>202</v>
      </c>
      <c r="BD204" s="504" t="s">
        <v>3025</v>
      </c>
    </row>
    <row r="205" spans="2:56" ht="27" customHeight="1">
      <c r="B205" s="500">
        <v>217</v>
      </c>
      <c r="C205" s="501">
        <v>0</v>
      </c>
      <c r="D205" s="501"/>
      <c r="E205" s="501">
        <f>+PPrioritarios[[#This Row],[Jerarquización multicriterio JIS 21 de abril]]</f>
        <v>21</v>
      </c>
      <c r="F205" s="501" t="s">
        <v>2048</v>
      </c>
      <c r="G205" s="501" t="s">
        <v>311</v>
      </c>
      <c r="H205" s="501" t="s">
        <v>304</v>
      </c>
      <c r="I205" s="501" t="s">
        <v>2074</v>
      </c>
      <c r="J205" s="501" t="e">
        <f>+VLOOKUP(PPrioritarios[[#This Row],[Nombre de proyecto]],'[14]Registros que subsisten 6,400'!F:F,1,0)</f>
        <v>#N/A</v>
      </c>
      <c r="K205" s="501" t="s">
        <v>724</v>
      </c>
      <c r="L205" s="501" t="s">
        <v>963</v>
      </c>
      <c r="M205" s="501" t="s">
        <v>63</v>
      </c>
      <c r="N205" s="501" t="s">
        <v>1807</v>
      </c>
      <c r="O205" s="501">
        <v>300</v>
      </c>
      <c r="P205" s="501">
        <v>400</v>
      </c>
      <c r="Q205" s="501" t="s">
        <v>306</v>
      </c>
      <c r="R205" s="501" t="s">
        <v>307</v>
      </c>
      <c r="S205" s="501" t="s">
        <v>2075</v>
      </c>
      <c r="T205" s="501" t="s">
        <v>336</v>
      </c>
      <c r="U205" s="501" t="s">
        <v>202</v>
      </c>
      <c r="V205" s="502" t="s">
        <v>762</v>
      </c>
      <c r="W205" s="502" t="s">
        <v>955</v>
      </c>
      <c r="X205" s="502" t="s">
        <v>3019</v>
      </c>
      <c r="Y205" s="501" t="s">
        <v>310</v>
      </c>
      <c r="Z205" s="502" t="s">
        <v>336</v>
      </c>
      <c r="AA205" s="502" t="s">
        <v>315</v>
      </c>
      <c r="AB205" s="501" t="s">
        <v>81</v>
      </c>
      <c r="AC205" s="502" t="s">
        <v>204</v>
      </c>
      <c r="AD205" s="501">
        <v>0</v>
      </c>
      <c r="AE205" s="501">
        <v>0</v>
      </c>
      <c r="AF205" s="502" t="s">
        <v>2076</v>
      </c>
      <c r="AG205" s="502" t="s">
        <v>2077</v>
      </c>
      <c r="AH205" s="501" t="s">
        <v>336</v>
      </c>
      <c r="AI205" s="501" t="s">
        <v>69</v>
      </c>
      <c r="AJ205" s="501" t="s">
        <v>202</v>
      </c>
      <c r="AK205" s="501" t="s">
        <v>202</v>
      </c>
      <c r="AL205" s="501" t="s">
        <v>202</v>
      </c>
      <c r="AM205" s="501" t="s">
        <v>202</v>
      </c>
      <c r="AN205" s="501" t="s">
        <v>336</v>
      </c>
      <c r="AO205" s="502" t="s">
        <v>2078</v>
      </c>
      <c r="AP205" s="502" t="s">
        <v>336</v>
      </c>
      <c r="AQ205" s="502" t="s">
        <v>336</v>
      </c>
      <c r="AR205" s="502" t="s">
        <v>840</v>
      </c>
      <c r="AS205" s="502" t="s">
        <v>336</v>
      </c>
      <c r="AT205" s="502" t="s">
        <v>336</v>
      </c>
      <c r="AU205" s="503">
        <v>44570</v>
      </c>
      <c r="AV205" s="502" t="s">
        <v>336</v>
      </c>
      <c r="AW205" s="502" t="s">
        <v>734</v>
      </c>
      <c r="AX205" s="502" t="s">
        <v>336</v>
      </c>
      <c r="AY205" s="501" t="s">
        <v>202</v>
      </c>
      <c r="AZ205" s="501" t="s">
        <v>202</v>
      </c>
      <c r="BA205" s="501" t="s">
        <v>68</v>
      </c>
      <c r="BB205" s="501">
        <v>6</v>
      </c>
      <c r="BC205" s="501" t="s">
        <v>68</v>
      </c>
      <c r="BD205" s="504">
        <v>21</v>
      </c>
    </row>
    <row r="206" spans="2:56" ht="27" customHeight="1">
      <c r="B206" s="500">
        <v>218</v>
      </c>
      <c r="C206" s="501">
        <v>0</v>
      </c>
      <c r="D206" s="501"/>
      <c r="E206" s="501" t="str">
        <f>+PPrioritarios[[#This Row],[Jerarquización multicriterio JIS 21 de abril]]</f>
        <v>Sin jerarquizar</v>
      </c>
      <c r="F206" s="501" t="s">
        <v>2048</v>
      </c>
      <c r="G206" s="501" t="s">
        <v>2079</v>
      </c>
      <c r="H206" s="501" t="s">
        <v>2080</v>
      </c>
      <c r="I206" s="501" t="s">
        <v>2081</v>
      </c>
      <c r="J206" s="501" t="e">
        <f>+VLOOKUP(PPrioritarios[[#This Row],[Nombre de proyecto]],'[14]Registros que subsisten 6,400'!F:F,1,0)</f>
        <v>#N/A</v>
      </c>
      <c r="K206" s="501" t="s">
        <v>950</v>
      </c>
      <c r="L206" s="501" t="s">
        <v>336</v>
      </c>
      <c r="M206" s="501" t="s">
        <v>224</v>
      </c>
      <c r="N206" s="501" t="s">
        <v>3018</v>
      </c>
      <c r="O206" s="501">
        <v>150</v>
      </c>
      <c r="P206" s="501">
        <v>230</v>
      </c>
      <c r="Q206" s="501" t="s">
        <v>259</v>
      </c>
      <c r="R206" s="501" t="s">
        <v>2082</v>
      </c>
      <c r="S206" s="501" t="s">
        <v>2083</v>
      </c>
      <c r="T206" s="501" t="s">
        <v>336</v>
      </c>
      <c r="U206" s="501" t="s">
        <v>202</v>
      </c>
      <c r="V206" s="502" t="s">
        <v>762</v>
      </c>
      <c r="W206" s="502" t="s">
        <v>955</v>
      </c>
      <c r="X206" s="502" t="s">
        <v>3019</v>
      </c>
      <c r="Y206" s="501" t="s">
        <v>470</v>
      </c>
      <c r="Z206" s="502" t="s">
        <v>336</v>
      </c>
      <c r="AA206" s="502" t="s">
        <v>2084</v>
      </c>
      <c r="AB206" s="501" t="s">
        <v>81</v>
      </c>
      <c r="AC206" s="502" t="s">
        <v>142</v>
      </c>
      <c r="AD206" s="501">
        <v>0</v>
      </c>
      <c r="AE206" s="501">
        <v>0</v>
      </c>
      <c r="AF206" s="502"/>
      <c r="AG206" s="502" t="s">
        <v>336</v>
      </c>
      <c r="AH206" s="501" t="s">
        <v>68</v>
      </c>
      <c r="AI206" s="501" t="s">
        <v>2085</v>
      </c>
      <c r="AJ206" s="501" t="s">
        <v>202</v>
      </c>
      <c r="AK206" s="501" t="s">
        <v>202</v>
      </c>
      <c r="AL206" s="501" t="s">
        <v>202</v>
      </c>
      <c r="AM206" s="501" t="s">
        <v>202</v>
      </c>
      <c r="AN206" s="501" t="s">
        <v>202</v>
      </c>
      <c r="AO206" s="502" t="s">
        <v>336</v>
      </c>
      <c r="AP206" s="502" t="s">
        <v>336</v>
      </c>
      <c r="AQ206" s="502" t="s">
        <v>336</v>
      </c>
      <c r="AR206" s="502" t="s">
        <v>336</v>
      </c>
      <c r="AS206" s="502" t="s">
        <v>336</v>
      </c>
      <c r="AT206" s="502" t="s">
        <v>336</v>
      </c>
      <c r="AU206" s="503">
        <v>46533</v>
      </c>
      <c r="AV206" s="502" t="s">
        <v>336</v>
      </c>
      <c r="AW206" s="502" t="s">
        <v>336</v>
      </c>
      <c r="AX206" s="502" t="s">
        <v>336</v>
      </c>
      <c r="AY206" s="501" t="s">
        <v>202</v>
      </c>
      <c r="AZ206" s="501" t="s">
        <v>202</v>
      </c>
      <c r="BA206" s="501" t="s">
        <v>202</v>
      </c>
      <c r="BB206" s="501" t="s">
        <v>3025</v>
      </c>
      <c r="BC206" s="501" t="s">
        <v>202</v>
      </c>
      <c r="BD206" s="504" t="s">
        <v>3025</v>
      </c>
    </row>
    <row r="207" spans="2:56" ht="27" customHeight="1">
      <c r="B207" s="500">
        <v>219</v>
      </c>
      <c r="C207" s="501">
        <v>0</v>
      </c>
      <c r="D207" s="501"/>
      <c r="E207" s="501" t="str">
        <f>+PPrioritarios[[#This Row],[Jerarquización multicriterio JIS 21 de abril]]</f>
        <v>Sin jerarquizar</v>
      </c>
      <c r="F207" s="501" t="s">
        <v>2048</v>
      </c>
      <c r="G207" s="501" t="s">
        <v>2086</v>
      </c>
      <c r="H207" s="501" t="s">
        <v>2080</v>
      </c>
      <c r="I207" s="501" t="s">
        <v>2081</v>
      </c>
      <c r="J207" s="501" t="e">
        <f>+VLOOKUP(PPrioritarios[[#This Row],[Nombre de proyecto]],'[14]Registros que subsisten 6,400'!F:F,1,0)</f>
        <v>#N/A</v>
      </c>
      <c r="K207" s="501" t="s">
        <v>950</v>
      </c>
      <c r="L207" s="501" t="s">
        <v>336</v>
      </c>
      <c r="M207" s="501" t="s">
        <v>224</v>
      </c>
      <c r="N207" s="501" t="s">
        <v>1807</v>
      </c>
      <c r="O207" s="501">
        <v>150</v>
      </c>
      <c r="P207" s="501">
        <v>230</v>
      </c>
      <c r="Q207" s="501" t="s">
        <v>259</v>
      </c>
      <c r="R207" s="501" t="s">
        <v>2082</v>
      </c>
      <c r="S207" s="501" t="s">
        <v>2087</v>
      </c>
      <c r="T207" s="501" t="s">
        <v>336</v>
      </c>
      <c r="U207" s="501" t="s">
        <v>202</v>
      </c>
      <c r="V207" s="502" t="s">
        <v>762</v>
      </c>
      <c r="W207" s="502" t="s">
        <v>955</v>
      </c>
      <c r="X207" s="502" t="s">
        <v>3019</v>
      </c>
      <c r="Y207" s="501" t="s">
        <v>470</v>
      </c>
      <c r="Z207" s="502" t="s">
        <v>336</v>
      </c>
      <c r="AA207" s="502" t="s">
        <v>2084</v>
      </c>
      <c r="AB207" s="501" t="s">
        <v>81</v>
      </c>
      <c r="AC207" s="502" t="s">
        <v>142</v>
      </c>
      <c r="AD207" s="501">
        <v>0</v>
      </c>
      <c r="AE207" s="501">
        <v>0</v>
      </c>
      <c r="AF207" s="502"/>
      <c r="AG207" s="502" t="s">
        <v>336</v>
      </c>
      <c r="AH207" s="501" t="s">
        <v>68</v>
      </c>
      <c r="AI207" s="501" t="s">
        <v>2085</v>
      </c>
      <c r="AJ207" s="501" t="s">
        <v>202</v>
      </c>
      <c r="AK207" s="501" t="s">
        <v>202</v>
      </c>
      <c r="AL207" s="501" t="s">
        <v>202</v>
      </c>
      <c r="AM207" s="501" t="s">
        <v>202</v>
      </c>
      <c r="AN207" s="501" t="s">
        <v>202</v>
      </c>
      <c r="AO207" s="502" t="s">
        <v>336</v>
      </c>
      <c r="AP207" s="502" t="s">
        <v>336</v>
      </c>
      <c r="AQ207" s="502" t="s">
        <v>336</v>
      </c>
      <c r="AR207" s="502" t="s">
        <v>336</v>
      </c>
      <c r="AS207" s="502" t="s">
        <v>336</v>
      </c>
      <c r="AT207" s="502" t="s">
        <v>336</v>
      </c>
      <c r="AU207" s="503">
        <v>47067</v>
      </c>
      <c r="AV207" s="502" t="s">
        <v>336</v>
      </c>
      <c r="AW207" s="502" t="s">
        <v>336</v>
      </c>
      <c r="AX207" s="502" t="s">
        <v>336</v>
      </c>
      <c r="AY207" s="501" t="s">
        <v>202</v>
      </c>
      <c r="AZ207" s="501" t="s">
        <v>202</v>
      </c>
      <c r="BA207" s="501" t="s">
        <v>202</v>
      </c>
      <c r="BB207" s="501" t="s">
        <v>3025</v>
      </c>
      <c r="BC207" s="501" t="s">
        <v>202</v>
      </c>
      <c r="BD207" s="504" t="s">
        <v>3025</v>
      </c>
    </row>
    <row r="208" spans="2:56" ht="27" customHeight="1">
      <c r="B208" s="500">
        <v>220</v>
      </c>
      <c r="C208" s="501">
        <v>0</v>
      </c>
      <c r="D208" s="501"/>
      <c r="E208" s="501" t="str">
        <f>+PPrioritarios[[#This Row],[Jerarquización multicriterio JIS 21 de abril]]</f>
        <v>Sin jerarquizar</v>
      </c>
      <c r="F208" s="501" t="s">
        <v>2048</v>
      </c>
      <c r="G208" s="501" t="s">
        <v>2088</v>
      </c>
      <c r="H208" s="501" t="s">
        <v>2089</v>
      </c>
      <c r="I208" s="501" t="s">
        <v>2090</v>
      </c>
      <c r="J208" s="501" t="e">
        <f>+VLOOKUP(PPrioritarios[[#This Row],[Nombre de proyecto]],'[14]Registros que subsisten 6,400'!F:F,1,0)</f>
        <v>#N/A</v>
      </c>
      <c r="K208" s="501" t="s">
        <v>950</v>
      </c>
      <c r="L208" s="501" t="s">
        <v>336</v>
      </c>
      <c r="M208" s="501" t="s">
        <v>224</v>
      </c>
      <c r="N208" s="501" t="s">
        <v>3016</v>
      </c>
      <c r="O208" s="501">
        <v>195</v>
      </c>
      <c r="P208" s="501">
        <v>230</v>
      </c>
      <c r="Q208" s="501" t="s">
        <v>259</v>
      </c>
      <c r="R208" s="501" t="s">
        <v>360</v>
      </c>
      <c r="S208" s="501" t="s">
        <v>2091</v>
      </c>
      <c r="T208" s="501" t="s">
        <v>336</v>
      </c>
      <c r="U208" s="501" t="s">
        <v>202</v>
      </c>
      <c r="V208" s="502" t="s">
        <v>762</v>
      </c>
      <c r="W208" s="502" t="s">
        <v>955</v>
      </c>
      <c r="X208" s="502" t="s">
        <v>3019</v>
      </c>
      <c r="Y208" s="501" t="s">
        <v>2093</v>
      </c>
      <c r="Z208" s="502" t="s">
        <v>336</v>
      </c>
      <c r="AA208" s="502" t="s">
        <v>2092</v>
      </c>
      <c r="AB208" s="501" t="s">
        <v>81</v>
      </c>
      <c r="AC208" s="502" t="s">
        <v>142</v>
      </c>
      <c r="AD208" s="501">
        <v>0</v>
      </c>
      <c r="AE208" s="501">
        <v>0</v>
      </c>
      <c r="AF208" s="502"/>
      <c r="AG208" s="502" t="s">
        <v>336</v>
      </c>
      <c r="AH208" s="501" t="s">
        <v>68</v>
      </c>
      <c r="AI208" s="501" t="s">
        <v>469</v>
      </c>
      <c r="AJ208" s="501" t="s">
        <v>202</v>
      </c>
      <c r="AK208" s="501" t="s">
        <v>202</v>
      </c>
      <c r="AL208" s="501" t="s">
        <v>202</v>
      </c>
      <c r="AM208" s="501" t="s">
        <v>202</v>
      </c>
      <c r="AN208" s="501" t="s">
        <v>202</v>
      </c>
      <c r="AO208" s="502" t="s">
        <v>336</v>
      </c>
      <c r="AP208" s="502" t="s">
        <v>336</v>
      </c>
      <c r="AQ208" s="502" t="s">
        <v>336</v>
      </c>
      <c r="AR208" s="502" t="s">
        <v>336</v>
      </c>
      <c r="AS208" s="502" t="s">
        <v>336</v>
      </c>
      <c r="AT208" s="502" t="s">
        <v>336</v>
      </c>
      <c r="AU208" s="503">
        <v>46053</v>
      </c>
      <c r="AV208" s="502" t="s">
        <v>336</v>
      </c>
      <c r="AW208" s="502" t="s">
        <v>336</v>
      </c>
      <c r="AX208" s="502" t="s">
        <v>336</v>
      </c>
      <c r="AY208" s="501" t="s">
        <v>202</v>
      </c>
      <c r="AZ208" s="501" t="s">
        <v>202</v>
      </c>
      <c r="BA208" s="501" t="s">
        <v>202</v>
      </c>
      <c r="BB208" s="501" t="s">
        <v>3025</v>
      </c>
      <c r="BC208" s="501" t="s">
        <v>202</v>
      </c>
      <c r="BD208" s="504" t="s">
        <v>3025</v>
      </c>
    </row>
    <row r="209" spans="2:56" ht="27" customHeight="1">
      <c r="B209" s="500">
        <v>221</v>
      </c>
      <c r="C209" s="501">
        <v>0</v>
      </c>
      <c r="D209" s="501"/>
      <c r="E209" s="501" t="str">
        <f>+PPrioritarios[[#This Row],[Jerarquización multicriterio JIS 21 de abril]]</f>
        <v>Sin jerarquizar</v>
      </c>
      <c r="F209" s="501" t="s">
        <v>2048</v>
      </c>
      <c r="G209" s="501" t="s">
        <v>2094</v>
      </c>
      <c r="H209" s="501" t="s">
        <v>2095</v>
      </c>
      <c r="I209" s="501" t="s">
        <v>2096</v>
      </c>
      <c r="J209" s="501" t="e">
        <f>+VLOOKUP(PPrioritarios[[#This Row],[Nombre de proyecto]],'[14]Registros que subsisten 6,400'!F:F,1,0)</f>
        <v>#N/A</v>
      </c>
      <c r="K209" s="501" t="s">
        <v>950</v>
      </c>
      <c r="L209" s="501" t="s">
        <v>336</v>
      </c>
      <c r="M209" s="501" t="s">
        <v>224</v>
      </c>
      <c r="N209" s="501" t="s">
        <v>3018</v>
      </c>
      <c r="O209" s="501">
        <v>200</v>
      </c>
      <c r="P209" s="501">
        <v>230</v>
      </c>
      <c r="Q209" s="501" t="s">
        <v>259</v>
      </c>
      <c r="R209" s="501" t="s">
        <v>2097</v>
      </c>
      <c r="S209" s="501" t="s">
        <v>2098</v>
      </c>
      <c r="T209" s="501" t="s">
        <v>336</v>
      </c>
      <c r="U209" s="501" t="s">
        <v>202</v>
      </c>
      <c r="V209" s="502" t="s">
        <v>762</v>
      </c>
      <c r="W209" s="502" t="s">
        <v>955</v>
      </c>
      <c r="X209" s="502" t="s">
        <v>3019</v>
      </c>
      <c r="Y209" s="501" t="s">
        <v>229</v>
      </c>
      <c r="Z209" s="502" t="s">
        <v>336</v>
      </c>
      <c r="AA209" s="502" t="s">
        <v>332</v>
      </c>
      <c r="AB209" s="501" t="s">
        <v>81</v>
      </c>
      <c r="AC209" s="502" t="s">
        <v>204</v>
      </c>
      <c r="AD209" s="501">
        <v>0</v>
      </c>
      <c r="AE209" s="501">
        <v>0</v>
      </c>
      <c r="AF209" s="502"/>
      <c r="AG209" s="502" t="s">
        <v>336</v>
      </c>
      <c r="AH209" s="501" t="s">
        <v>202</v>
      </c>
      <c r="AI209" s="501" t="s">
        <v>1653</v>
      </c>
      <c r="AJ209" s="501" t="s">
        <v>202</v>
      </c>
      <c r="AK209" s="501" t="s">
        <v>202</v>
      </c>
      <c r="AL209" s="501" t="s">
        <v>202</v>
      </c>
      <c r="AM209" s="501" t="s">
        <v>202</v>
      </c>
      <c r="AN209" s="501" t="s">
        <v>202</v>
      </c>
      <c r="AO209" s="502" t="s">
        <v>336</v>
      </c>
      <c r="AP209" s="502" t="s">
        <v>336</v>
      </c>
      <c r="AQ209" s="502" t="s">
        <v>336</v>
      </c>
      <c r="AR209" s="502" t="s">
        <v>336</v>
      </c>
      <c r="AS209" s="502" t="s">
        <v>336</v>
      </c>
      <c r="AT209" s="502" t="s">
        <v>336</v>
      </c>
      <c r="AU209" s="503">
        <v>46934</v>
      </c>
      <c r="AV209" s="502" t="s">
        <v>336</v>
      </c>
      <c r="AW209" s="502" t="s">
        <v>336</v>
      </c>
      <c r="AX209" s="502" t="s">
        <v>336</v>
      </c>
      <c r="AY209" s="501" t="s">
        <v>202</v>
      </c>
      <c r="AZ209" s="501" t="s">
        <v>202</v>
      </c>
      <c r="BA209" s="501" t="s">
        <v>202</v>
      </c>
      <c r="BB209" s="501" t="s">
        <v>3025</v>
      </c>
      <c r="BC209" s="501" t="s">
        <v>202</v>
      </c>
      <c r="BD209" s="504" t="s">
        <v>3025</v>
      </c>
    </row>
    <row r="210" spans="2:56" ht="27" customHeight="1">
      <c r="B210" s="500">
        <v>222</v>
      </c>
      <c r="C210" s="501">
        <v>0</v>
      </c>
      <c r="D210" s="501" t="s">
        <v>3037</v>
      </c>
      <c r="E210" s="501" t="str">
        <f>+PPrioritarios[[#This Row],[Jerarquización multicriterio JIS 21 de abril]]</f>
        <v>Sin jerarquizar</v>
      </c>
      <c r="F210" s="501" t="s">
        <v>2048</v>
      </c>
      <c r="G210" s="501" t="s">
        <v>2099</v>
      </c>
      <c r="H210" s="501" t="s">
        <v>2100</v>
      </c>
      <c r="I210" s="501" t="s">
        <v>2096</v>
      </c>
      <c r="J210" s="501" t="e">
        <f>+VLOOKUP(PPrioritarios[[#This Row],[Nombre de proyecto]],'[14]Registros que subsisten 6,400'!F:F,1,0)</f>
        <v>#N/A</v>
      </c>
      <c r="K210" s="501" t="s">
        <v>950</v>
      </c>
      <c r="L210" s="501" t="s">
        <v>336</v>
      </c>
      <c r="M210" s="501" t="s">
        <v>224</v>
      </c>
      <c r="N210" s="501" t="s">
        <v>3018</v>
      </c>
      <c r="O210" s="501">
        <v>300</v>
      </c>
      <c r="P210" s="501">
        <v>230</v>
      </c>
      <c r="Q210" s="501" t="s">
        <v>259</v>
      </c>
      <c r="R210" s="501" t="s">
        <v>360</v>
      </c>
      <c r="S210" s="501" t="s">
        <v>2101</v>
      </c>
      <c r="T210" s="501" t="s">
        <v>336</v>
      </c>
      <c r="U210" s="501" t="s">
        <v>202</v>
      </c>
      <c r="V210" s="502" t="s">
        <v>762</v>
      </c>
      <c r="W210" s="502" t="s">
        <v>955</v>
      </c>
      <c r="X210" s="502" t="s">
        <v>3019</v>
      </c>
      <c r="Y210" s="501" t="s">
        <v>229</v>
      </c>
      <c r="Z210" s="502" t="s">
        <v>336</v>
      </c>
      <c r="AA210" s="502" t="s">
        <v>332</v>
      </c>
      <c r="AB210" s="501" t="s">
        <v>81</v>
      </c>
      <c r="AC210" s="502" t="s">
        <v>204</v>
      </c>
      <c r="AD210" s="501">
        <v>0</v>
      </c>
      <c r="AE210" s="501">
        <v>0</v>
      </c>
      <c r="AF210" s="502"/>
      <c r="AG210" s="502" t="s">
        <v>336</v>
      </c>
      <c r="AH210" s="501" t="s">
        <v>68</v>
      </c>
      <c r="AI210" s="501" t="s">
        <v>1653</v>
      </c>
      <c r="AJ210" s="501" t="s">
        <v>202</v>
      </c>
      <c r="AK210" s="501" t="s">
        <v>202</v>
      </c>
      <c r="AL210" s="501" t="s">
        <v>202</v>
      </c>
      <c r="AM210" s="501" t="s">
        <v>202</v>
      </c>
      <c r="AN210" s="501" t="s">
        <v>202</v>
      </c>
      <c r="AO210" s="502" t="s">
        <v>336</v>
      </c>
      <c r="AP210" s="502" t="s">
        <v>336</v>
      </c>
      <c r="AQ210" s="502" t="s">
        <v>336</v>
      </c>
      <c r="AR210" s="502" t="s">
        <v>336</v>
      </c>
      <c r="AS210" s="502" t="s">
        <v>336</v>
      </c>
      <c r="AT210" s="502" t="s">
        <v>336</v>
      </c>
      <c r="AU210" s="503">
        <v>46934</v>
      </c>
      <c r="AV210" s="502" t="s">
        <v>336</v>
      </c>
      <c r="AW210" s="502" t="s">
        <v>336</v>
      </c>
      <c r="AX210" s="502" t="s">
        <v>336</v>
      </c>
      <c r="AY210" s="501" t="s">
        <v>202</v>
      </c>
      <c r="AZ210" s="501" t="s">
        <v>202</v>
      </c>
      <c r="BA210" s="501" t="s">
        <v>202</v>
      </c>
      <c r="BB210" s="501" t="s">
        <v>3025</v>
      </c>
      <c r="BC210" s="501" t="s">
        <v>202</v>
      </c>
      <c r="BD210" s="504" t="s">
        <v>3025</v>
      </c>
    </row>
    <row r="211" spans="2:56" ht="27" customHeight="1">
      <c r="B211" s="500">
        <v>223</v>
      </c>
      <c r="C211" s="501">
        <v>0</v>
      </c>
      <c r="D211" s="501"/>
      <c r="E211" s="501" t="str">
        <f>+PPrioritarios[[#This Row],[Jerarquización multicriterio JIS 21 de abril]]</f>
        <v>Sin jerarquizar</v>
      </c>
      <c r="F211" s="501" t="s">
        <v>2048</v>
      </c>
      <c r="G211" s="501" t="s">
        <v>2102</v>
      </c>
      <c r="H211" s="501" t="s">
        <v>2103</v>
      </c>
      <c r="I211" s="501" t="s">
        <v>2104</v>
      </c>
      <c r="J211" s="501" t="e">
        <f>+VLOOKUP(PPrioritarios[[#This Row],[Nombre de proyecto]],'[14]Registros que subsisten 6,400'!F:F,1,0)</f>
        <v>#N/A</v>
      </c>
      <c r="K211" s="501" t="s">
        <v>989</v>
      </c>
      <c r="L211" s="501" t="s">
        <v>336</v>
      </c>
      <c r="M211" s="501" t="s">
        <v>224</v>
      </c>
      <c r="N211" s="501" t="s">
        <v>3018</v>
      </c>
      <c r="O211" s="501">
        <v>80</v>
      </c>
      <c r="P211" s="501" t="s">
        <v>336</v>
      </c>
      <c r="Q211" s="501" t="s">
        <v>465</v>
      </c>
      <c r="R211" s="501" t="s">
        <v>2105</v>
      </c>
      <c r="S211" s="501" t="s">
        <v>336</v>
      </c>
      <c r="T211" s="501" t="s">
        <v>336</v>
      </c>
      <c r="U211" s="501" t="s">
        <v>1897</v>
      </c>
      <c r="V211" s="502" t="s">
        <v>762</v>
      </c>
      <c r="W211" s="502" t="s">
        <v>955</v>
      </c>
      <c r="X211" s="502" t="s">
        <v>3019</v>
      </c>
      <c r="Y211" s="501" t="s">
        <v>502</v>
      </c>
      <c r="Z211" s="502" t="s">
        <v>336</v>
      </c>
      <c r="AA211" s="502" t="s">
        <v>332</v>
      </c>
      <c r="AB211" s="501" t="s">
        <v>81</v>
      </c>
      <c r="AC211" s="502" t="s">
        <v>204</v>
      </c>
      <c r="AD211" s="501">
        <v>0</v>
      </c>
      <c r="AE211" s="501">
        <v>0</v>
      </c>
      <c r="AF211" s="502"/>
      <c r="AG211" s="502" t="s">
        <v>336</v>
      </c>
      <c r="AH211" s="501" t="s">
        <v>336</v>
      </c>
      <c r="AI211" s="501" t="s">
        <v>336</v>
      </c>
      <c r="AJ211" s="501" t="s">
        <v>202</v>
      </c>
      <c r="AK211" s="501" t="s">
        <v>202</v>
      </c>
      <c r="AL211" s="501" t="s">
        <v>68</v>
      </c>
      <c r="AM211" s="501" t="s">
        <v>336</v>
      </c>
      <c r="AN211" s="501" t="s">
        <v>336</v>
      </c>
      <c r="AO211" s="502" t="s">
        <v>336</v>
      </c>
      <c r="AP211" s="502" t="s">
        <v>336</v>
      </c>
      <c r="AQ211" s="502" t="s">
        <v>336</v>
      </c>
      <c r="AR211" s="502" t="s">
        <v>336</v>
      </c>
      <c r="AS211" s="502" t="s">
        <v>336</v>
      </c>
      <c r="AT211" s="502" t="s">
        <v>336</v>
      </c>
      <c r="AU211" s="503">
        <v>46569</v>
      </c>
      <c r="AV211" s="502" t="s">
        <v>336</v>
      </c>
      <c r="AW211" s="502" t="s">
        <v>336</v>
      </c>
      <c r="AX211" s="502" t="s">
        <v>336</v>
      </c>
      <c r="AY211" s="501" t="s">
        <v>202</v>
      </c>
      <c r="AZ211" s="501" t="s">
        <v>202</v>
      </c>
      <c r="BA211" s="501" t="s">
        <v>202</v>
      </c>
      <c r="BB211" s="501" t="s">
        <v>3025</v>
      </c>
      <c r="BC211" s="501" t="s">
        <v>202</v>
      </c>
      <c r="BD211" s="504" t="s">
        <v>3025</v>
      </c>
    </row>
    <row r="212" spans="2:56" ht="27" customHeight="1">
      <c r="B212" s="500">
        <v>224</v>
      </c>
      <c r="C212" s="501">
        <v>0</v>
      </c>
      <c r="D212" s="501"/>
      <c r="E212" s="501" t="str">
        <f>+PPrioritarios[[#This Row],[Jerarquización multicriterio JIS 21 de abril]]</f>
        <v>Sin jerarquizar</v>
      </c>
      <c r="F212" s="501" t="s">
        <v>2048</v>
      </c>
      <c r="G212" s="501" t="s">
        <v>2106</v>
      </c>
      <c r="H212" s="501" t="s">
        <v>2107</v>
      </c>
      <c r="I212" s="501" t="s">
        <v>2108</v>
      </c>
      <c r="J212" s="501" t="e">
        <f>+VLOOKUP(PPrioritarios[[#This Row],[Nombre de proyecto]],'[14]Registros que subsisten 6,400'!F:F,1,0)</f>
        <v>#N/A</v>
      </c>
      <c r="K212" s="501" t="s">
        <v>989</v>
      </c>
      <c r="L212" s="501" t="s">
        <v>336</v>
      </c>
      <c r="M212" s="501" t="s">
        <v>224</v>
      </c>
      <c r="N212" s="501" t="s">
        <v>1807</v>
      </c>
      <c r="O212" s="501">
        <v>150</v>
      </c>
      <c r="P212" s="501" t="s">
        <v>336</v>
      </c>
      <c r="Q212" s="501" t="s">
        <v>465</v>
      </c>
      <c r="R212" s="501" t="s">
        <v>2109</v>
      </c>
      <c r="S212" s="501" t="s">
        <v>336</v>
      </c>
      <c r="T212" s="501" t="s">
        <v>336</v>
      </c>
      <c r="U212" s="501" t="s">
        <v>202</v>
      </c>
      <c r="V212" s="502" t="s">
        <v>762</v>
      </c>
      <c r="W212" s="502" t="s">
        <v>955</v>
      </c>
      <c r="X212" s="502" t="s">
        <v>3019</v>
      </c>
      <c r="Y212" s="501" t="s">
        <v>470</v>
      </c>
      <c r="Z212" s="502" t="s">
        <v>336</v>
      </c>
      <c r="AA212" s="502" t="s">
        <v>2110</v>
      </c>
      <c r="AB212" s="501" t="s">
        <v>191</v>
      </c>
      <c r="AC212" s="502" t="s">
        <v>204</v>
      </c>
      <c r="AD212" s="501">
        <v>0</v>
      </c>
      <c r="AE212" s="501">
        <v>0</v>
      </c>
      <c r="AF212" s="502"/>
      <c r="AG212" s="502" t="s">
        <v>336</v>
      </c>
      <c r="AH212" s="501" t="s">
        <v>336</v>
      </c>
      <c r="AI212" s="501" t="s">
        <v>336</v>
      </c>
      <c r="AJ212" s="501" t="s">
        <v>202</v>
      </c>
      <c r="AK212" s="501" t="s">
        <v>202</v>
      </c>
      <c r="AL212" s="501" t="s">
        <v>202</v>
      </c>
      <c r="AM212" s="501" t="s">
        <v>336</v>
      </c>
      <c r="AN212" s="501" t="s">
        <v>336</v>
      </c>
      <c r="AO212" s="502" t="s">
        <v>336</v>
      </c>
      <c r="AP212" s="502" t="s">
        <v>336</v>
      </c>
      <c r="AQ212" s="502" t="s">
        <v>336</v>
      </c>
      <c r="AR212" s="502" t="s">
        <v>336</v>
      </c>
      <c r="AS212" s="502" t="s">
        <v>336</v>
      </c>
      <c r="AT212" s="502" t="s">
        <v>336</v>
      </c>
      <c r="AU212" s="503">
        <v>47361</v>
      </c>
      <c r="AV212" s="502" t="s">
        <v>336</v>
      </c>
      <c r="AW212" s="502" t="s">
        <v>336</v>
      </c>
      <c r="AX212" s="502" t="s">
        <v>336</v>
      </c>
      <c r="AY212" s="501" t="s">
        <v>202</v>
      </c>
      <c r="AZ212" s="501" t="s">
        <v>202</v>
      </c>
      <c r="BA212" s="501" t="s">
        <v>202</v>
      </c>
      <c r="BB212" s="501" t="s">
        <v>3025</v>
      </c>
      <c r="BC212" s="501" t="s">
        <v>202</v>
      </c>
      <c r="BD212" s="504" t="s">
        <v>3025</v>
      </c>
    </row>
    <row r="213" spans="2:56" ht="27" customHeight="1">
      <c r="B213" s="500">
        <v>225</v>
      </c>
      <c r="C213" s="501">
        <v>0</v>
      </c>
      <c r="D213" s="501"/>
      <c r="E213" s="501" t="str">
        <f>+PPrioritarios[[#This Row],[Jerarquización multicriterio JIS 21 de abril]]</f>
        <v>Sin jerarquizar</v>
      </c>
      <c r="F213" s="501" t="s">
        <v>2048</v>
      </c>
      <c r="G213" s="501" t="s">
        <v>2111</v>
      </c>
      <c r="H213" s="501" t="s">
        <v>2112</v>
      </c>
      <c r="I213" s="501" t="s">
        <v>1004</v>
      </c>
      <c r="J213" s="501" t="e">
        <f>+VLOOKUP(PPrioritarios[[#This Row],[Nombre de proyecto]],'[14]Registros que subsisten 6,400'!F:F,1,0)</f>
        <v>#N/A</v>
      </c>
      <c r="K213" s="501" t="s">
        <v>989</v>
      </c>
      <c r="L213" s="501" t="s">
        <v>336</v>
      </c>
      <c r="M213" s="501" t="s">
        <v>224</v>
      </c>
      <c r="N213" s="501" t="s">
        <v>3018</v>
      </c>
      <c r="O213" s="501">
        <v>38.479999999999997</v>
      </c>
      <c r="P213" s="501" t="s">
        <v>336</v>
      </c>
      <c r="Q213" s="501" t="s">
        <v>465</v>
      </c>
      <c r="R213" s="501" t="s">
        <v>1261</v>
      </c>
      <c r="S213" s="501" t="s">
        <v>336</v>
      </c>
      <c r="T213" s="501" t="s">
        <v>336</v>
      </c>
      <c r="U213" s="501" t="s">
        <v>1897</v>
      </c>
      <c r="V213" s="502" t="s">
        <v>762</v>
      </c>
      <c r="W213" s="502" t="s">
        <v>955</v>
      </c>
      <c r="X213" s="502" t="s">
        <v>3019</v>
      </c>
      <c r="Y213" s="501" t="s">
        <v>521</v>
      </c>
      <c r="Z213" s="502" t="s">
        <v>336</v>
      </c>
      <c r="AA213" s="502" t="s">
        <v>2113</v>
      </c>
      <c r="AB213" s="501" t="s">
        <v>191</v>
      </c>
      <c r="AC213" s="502" t="s">
        <v>204</v>
      </c>
      <c r="AD213" s="501">
        <v>0</v>
      </c>
      <c r="AE213" s="501">
        <v>0</v>
      </c>
      <c r="AF213" s="502"/>
      <c r="AG213" s="502" t="s">
        <v>336</v>
      </c>
      <c r="AH213" s="501" t="s">
        <v>336</v>
      </c>
      <c r="AI213" s="501" t="s">
        <v>336</v>
      </c>
      <c r="AJ213" s="501" t="s">
        <v>202</v>
      </c>
      <c r="AK213" s="501" t="s">
        <v>202</v>
      </c>
      <c r="AL213" s="501" t="s">
        <v>202</v>
      </c>
      <c r="AM213" s="501" t="s">
        <v>336</v>
      </c>
      <c r="AN213" s="501" t="s">
        <v>336</v>
      </c>
      <c r="AO213" s="502" t="s">
        <v>336</v>
      </c>
      <c r="AP213" s="502" t="s">
        <v>336</v>
      </c>
      <c r="AQ213" s="502" t="s">
        <v>336</v>
      </c>
      <c r="AR213" s="502" t="s">
        <v>336</v>
      </c>
      <c r="AS213" s="502" t="s">
        <v>336</v>
      </c>
      <c r="AT213" s="502" t="s">
        <v>336</v>
      </c>
      <c r="AU213" s="503">
        <v>46903</v>
      </c>
      <c r="AV213" s="502" t="s">
        <v>336</v>
      </c>
      <c r="AW213" s="502" t="s">
        <v>336</v>
      </c>
      <c r="AX213" s="502" t="s">
        <v>336</v>
      </c>
      <c r="AY213" s="501" t="s">
        <v>202</v>
      </c>
      <c r="AZ213" s="501" t="s">
        <v>202</v>
      </c>
      <c r="BA213" s="501" t="s">
        <v>202</v>
      </c>
      <c r="BB213" s="501" t="s">
        <v>3025</v>
      </c>
      <c r="BC213" s="501" t="s">
        <v>202</v>
      </c>
      <c r="BD213" s="504" t="s">
        <v>3025</v>
      </c>
    </row>
    <row r="214" spans="2:56" ht="27" customHeight="1">
      <c r="B214" s="500">
        <v>226</v>
      </c>
      <c r="C214" s="501">
        <v>0</v>
      </c>
      <c r="D214" s="501"/>
      <c r="E214" s="501" t="str">
        <f>+PPrioritarios[[#This Row],[Jerarquización multicriterio JIS 21 de abril]]</f>
        <v>Sin jerarquizar</v>
      </c>
      <c r="F214" s="501" t="s">
        <v>2048</v>
      </c>
      <c r="G214" s="501" t="s">
        <v>2114</v>
      </c>
      <c r="H214" s="501" t="s">
        <v>2115</v>
      </c>
      <c r="I214" s="501" t="s">
        <v>1243</v>
      </c>
      <c r="J214" s="501" t="e">
        <f>+VLOOKUP(PPrioritarios[[#This Row],[Nombre de proyecto]],'[14]Registros que subsisten 6,400'!F:F,1,0)</f>
        <v>#N/A</v>
      </c>
      <c r="K214" s="501" t="s">
        <v>989</v>
      </c>
      <c r="L214" s="501" t="s">
        <v>336</v>
      </c>
      <c r="M214" s="501" t="s">
        <v>224</v>
      </c>
      <c r="N214" s="501" t="s">
        <v>1807</v>
      </c>
      <c r="O214" s="501">
        <v>75</v>
      </c>
      <c r="P214" s="501" t="s">
        <v>336</v>
      </c>
      <c r="Q214" s="501" t="s">
        <v>465</v>
      </c>
      <c r="R214" s="501" t="s">
        <v>1278</v>
      </c>
      <c r="S214" s="501" t="s">
        <v>336</v>
      </c>
      <c r="T214" s="501" t="s">
        <v>336</v>
      </c>
      <c r="U214" s="501" t="s">
        <v>1897</v>
      </c>
      <c r="V214" s="502" t="s">
        <v>762</v>
      </c>
      <c r="W214" s="502" t="s">
        <v>955</v>
      </c>
      <c r="X214" s="502" t="s">
        <v>3019</v>
      </c>
      <c r="Y214" s="501" t="s">
        <v>530</v>
      </c>
      <c r="Z214" s="502" t="s">
        <v>336</v>
      </c>
      <c r="AA214" s="502" t="s">
        <v>332</v>
      </c>
      <c r="AB214" s="501" t="s">
        <v>81</v>
      </c>
      <c r="AC214" s="502" t="s">
        <v>204</v>
      </c>
      <c r="AD214" s="501">
        <v>0</v>
      </c>
      <c r="AE214" s="501">
        <v>0</v>
      </c>
      <c r="AF214" s="502"/>
      <c r="AG214" s="502" t="s">
        <v>336</v>
      </c>
      <c r="AH214" s="501" t="s">
        <v>336</v>
      </c>
      <c r="AI214" s="501" t="s">
        <v>336</v>
      </c>
      <c r="AJ214" s="501" t="s">
        <v>202</v>
      </c>
      <c r="AK214" s="501" t="s">
        <v>202</v>
      </c>
      <c r="AL214" s="501" t="s">
        <v>202</v>
      </c>
      <c r="AM214" s="501" t="s">
        <v>336</v>
      </c>
      <c r="AN214" s="501" t="s">
        <v>336</v>
      </c>
      <c r="AO214" s="502" t="s">
        <v>336</v>
      </c>
      <c r="AP214" s="502" t="s">
        <v>336</v>
      </c>
      <c r="AQ214" s="502" t="s">
        <v>336</v>
      </c>
      <c r="AR214" s="502" t="s">
        <v>336</v>
      </c>
      <c r="AS214" s="502" t="s">
        <v>336</v>
      </c>
      <c r="AT214" s="502" t="s">
        <v>336</v>
      </c>
      <c r="AU214" s="503">
        <v>47724</v>
      </c>
      <c r="AV214" s="502" t="s">
        <v>336</v>
      </c>
      <c r="AW214" s="502" t="s">
        <v>336</v>
      </c>
      <c r="AX214" s="502" t="s">
        <v>336</v>
      </c>
      <c r="AY214" s="501" t="s">
        <v>202</v>
      </c>
      <c r="AZ214" s="501" t="s">
        <v>202</v>
      </c>
      <c r="BA214" s="501" t="s">
        <v>202</v>
      </c>
      <c r="BB214" s="501" t="s">
        <v>3025</v>
      </c>
      <c r="BC214" s="501" t="s">
        <v>202</v>
      </c>
      <c r="BD214" s="504" t="s">
        <v>3025</v>
      </c>
    </row>
    <row r="215" spans="2:56" ht="27" customHeight="1">
      <c r="B215" s="500">
        <v>227</v>
      </c>
      <c r="C215" s="501">
        <v>0</v>
      </c>
      <c r="D215" s="501"/>
      <c r="E215" s="501" t="str">
        <f>+PPrioritarios[[#This Row],[Jerarquización multicriterio JIS 21 de abril]]</f>
        <v>Sin jerarquizar</v>
      </c>
      <c r="F215" s="501" t="s">
        <v>2048</v>
      </c>
      <c r="G215" s="501" t="s">
        <v>2116</v>
      </c>
      <c r="H215" s="501" t="s">
        <v>2117</v>
      </c>
      <c r="I215" s="501" t="s">
        <v>1004</v>
      </c>
      <c r="J215" s="501" t="e">
        <f>+VLOOKUP(PPrioritarios[[#This Row],[Nombre de proyecto]],'[14]Registros que subsisten 6,400'!F:F,1,0)</f>
        <v>#N/A</v>
      </c>
      <c r="K215" s="501" t="s">
        <v>989</v>
      </c>
      <c r="L215" s="501" t="s">
        <v>336</v>
      </c>
      <c r="M215" s="501" t="s">
        <v>224</v>
      </c>
      <c r="N215" s="501" t="s">
        <v>3018</v>
      </c>
      <c r="O215" s="501">
        <v>52</v>
      </c>
      <c r="P215" s="501" t="s">
        <v>336</v>
      </c>
      <c r="Q215" s="501" t="s">
        <v>465</v>
      </c>
      <c r="R215" s="501" t="s">
        <v>2118</v>
      </c>
      <c r="S215" s="501" t="s">
        <v>336</v>
      </c>
      <c r="T215" s="501" t="s">
        <v>336</v>
      </c>
      <c r="U215" s="501" t="s">
        <v>1897</v>
      </c>
      <c r="V215" s="502" t="s">
        <v>762</v>
      </c>
      <c r="W215" s="502" t="s">
        <v>955</v>
      </c>
      <c r="X215" s="502" t="s">
        <v>3019</v>
      </c>
      <c r="Y215" s="501" t="s">
        <v>521</v>
      </c>
      <c r="Z215" s="502" t="s">
        <v>336</v>
      </c>
      <c r="AA215" s="502" t="s">
        <v>2119</v>
      </c>
      <c r="AB215" s="501" t="s">
        <v>191</v>
      </c>
      <c r="AC215" s="502" t="s">
        <v>204</v>
      </c>
      <c r="AD215" s="501">
        <v>0</v>
      </c>
      <c r="AE215" s="501">
        <v>0</v>
      </c>
      <c r="AF215" s="502"/>
      <c r="AG215" s="502" t="s">
        <v>336</v>
      </c>
      <c r="AH215" s="501" t="s">
        <v>336</v>
      </c>
      <c r="AI215" s="501" t="s">
        <v>336</v>
      </c>
      <c r="AJ215" s="501" t="s">
        <v>202</v>
      </c>
      <c r="AK215" s="501" t="s">
        <v>202</v>
      </c>
      <c r="AL215" s="501" t="s">
        <v>202</v>
      </c>
      <c r="AM215" s="501" t="s">
        <v>336</v>
      </c>
      <c r="AN215" s="501" t="s">
        <v>336</v>
      </c>
      <c r="AO215" s="502" t="s">
        <v>336</v>
      </c>
      <c r="AP215" s="502" t="s">
        <v>336</v>
      </c>
      <c r="AQ215" s="502" t="s">
        <v>336</v>
      </c>
      <c r="AR215" s="502" t="s">
        <v>336</v>
      </c>
      <c r="AS215" s="502" t="s">
        <v>336</v>
      </c>
      <c r="AT215" s="502" t="s">
        <v>336</v>
      </c>
      <c r="AU215" s="503">
        <v>47065</v>
      </c>
      <c r="AV215" s="502" t="s">
        <v>336</v>
      </c>
      <c r="AW215" s="502" t="s">
        <v>336</v>
      </c>
      <c r="AX215" s="502" t="s">
        <v>336</v>
      </c>
      <c r="AY215" s="501" t="s">
        <v>202</v>
      </c>
      <c r="AZ215" s="501" t="s">
        <v>202</v>
      </c>
      <c r="BA215" s="501" t="s">
        <v>202</v>
      </c>
      <c r="BB215" s="501" t="s">
        <v>3025</v>
      </c>
      <c r="BC215" s="501" t="s">
        <v>202</v>
      </c>
      <c r="BD215" s="504" t="s">
        <v>3025</v>
      </c>
    </row>
    <row r="216" spans="2:56" ht="27" customHeight="1">
      <c r="B216" s="500">
        <v>228</v>
      </c>
      <c r="C216" s="501">
        <v>0</v>
      </c>
      <c r="D216" s="501"/>
      <c r="E216" s="501" t="str">
        <f>+PPrioritarios[[#This Row],[Jerarquización multicriterio JIS 21 de abril]]</f>
        <v>Sin jerarquizar</v>
      </c>
      <c r="F216" s="501" t="s">
        <v>2048</v>
      </c>
      <c r="G216" s="501" t="s">
        <v>2120</v>
      </c>
      <c r="H216" s="501" t="s">
        <v>2121</v>
      </c>
      <c r="I216" s="501" t="s">
        <v>2122</v>
      </c>
      <c r="J216" s="501" t="e">
        <f>+VLOOKUP(PPrioritarios[[#This Row],[Nombre de proyecto]],'[14]Registros que subsisten 6,400'!F:F,1,0)</f>
        <v>#N/A</v>
      </c>
      <c r="K216" s="501" t="s">
        <v>989</v>
      </c>
      <c r="L216" s="501" t="s">
        <v>336</v>
      </c>
      <c r="M216" s="501" t="s">
        <v>224</v>
      </c>
      <c r="N216" s="501" t="s">
        <v>1807</v>
      </c>
      <c r="O216" s="501">
        <v>130</v>
      </c>
      <c r="P216" s="501" t="s">
        <v>336</v>
      </c>
      <c r="Q216" s="501" t="s">
        <v>465</v>
      </c>
      <c r="R216" s="501" t="s">
        <v>2123</v>
      </c>
      <c r="S216" s="501" t="s">
        <v>336</v>
      </c>
      <c r="T216" s="501" t="s">
        <v>336</v>
      </c>
      <c r="U216" s="501" t="s">
        <v>202</v>
      </c>
      <c r="V216" s="502" t="s">
        <v>762</v>
      </c>
      <c r="W216" s="502" t="s">
        <v>955</v>
      </c>
      <c r="X216" s="502" t="s">
        <v>3019</v>
      </c>
      <c r="Y216" s="501" t="s">
        <v>470</v>
      </c>
      <c r="Z216" s="502" t="s">
        <v>336</v>
      </c>
      <c r="AA216" s="502" t="s">
        <v>332</v>
      </c>
      <c r="AB216" s="501" t="s">
        <v>81</v>
      </c>
      <c r="AC216" s="502" t="s">
        <v>204</v>
      </c>
      <c r="AD216" s="501">
        <v>0</v>
      </c>
      <c r="AE216" s="501">
        <v>0</v>
      </c>
      <c r="AF216" s="502"/>
      <c r="AG216" s="502" t="s">
        <v>336</v>
      </c>
      <c r="AH216" s="501" t="s">
        <v>336</v>
      </c>
      <c r="AI216" s="501" t="s">
        <v>336</v>
      </c>
      <c r="AJ216" s="501" t="s">
        <v>202</v>
      </c>
      <c r="AK216" s="501" t="s">
        <v>202</v>
      </c>
      <c r="AL216" s="501" t="s">
        <v>202</v>
      </c>
      <c r="AM216" s="501" t="s">
        <v>336</v>
      </c>
      <c r="AN216" s="501" t="s">
        <v>336</v>
      </c>
      <c r="AO216" s="502" t="s">
        <v>336</v>
      </c>
      <c r="AP216" s="502" t="s">
        <v>336</v>
      </c>
      <c r="AQ216" s="502" t="s">
        <v>336</v>
      </c>
      <c r="AR216" s="502" t="s">
        <v>336</v>
      </c>
      <c r="AS216" s="502" t="s">
        <v>336</v>
      </c>
      <c r="AT216" s="502" t="s">
        <v>336</v>
      </c>
      <c r="AU216" s="503">
        <v>46916</v>
      </c>
      <c r="AV216" s="502" t="s">
        <v>336</v>
      </c>
      <c r="AW216" s="502" t="s">
        <v>336</v>
      </c>
      <c r="AX216" s="502" t="s">
        <v>336</v>
      </c>
      <c r="AY216" s="501" t="s">
        <v>202</v>
      </c>
      <c r="AZ216" s="501" t="s">
        <v>202</v>
      </c>
      <c r="BA216" s="501" t="s">
        <v>202</v>
      </c>
      <c r="BB216" s="501" t="s">
        <v>3025</v>
      </c>
      <c r="BC216" s="501" t="s">
        <v>202</v>
      </c>
      <c r="BD216" s="504" t="s">
        <v>3025</v>
      </c>
    </row>
    <row r="217" spans="2:56" ht="27" customHeight="1">
      <c r="B217" s="500">
        <v>229</v>
      </c>
      <c r="C217" s="501">
        <v>0</v>
      </c>
      <c r="D217" s="501"/>
      <c r="E217" s="501" t="str">
        <f>+PPrioritarios[[#This Row],[Jerarquización multicriterio JIS 21 de abril]]</f>
        <v>Sin jerarquizar</v>
      </c>
      <c r="F217" s="501" t="s">
        <v>2048</v>
      </c>
      <c r="G217" s="501" t="s">
        <v>2124</v>
      </c>
      <c r="H217" s="501" t="s">
        <v>2125</v>
      </c>
      <c r="I217" s="501" t="s">
        <v>2126</v>
      </c>
      <c r="J217" s="501" t="e">
        <f>+VLOOKUP(PPrioritarios[[#This Row],[Nombre de proyecto]],'[14]Registros que subsisten 6,400'!F:F,1,0)</f>
        <v>#N/A</v>
      </c>
      <c r="K217" s="501" t="s">
        <v>989</v>
      </c>
      <c r="L217" s="501" t="s">
        <v>336</v>
      </c>
      <c r="M217" s="501" t="s">
        <v>224</v>
      </c>
      <c r="N217" s="501" t="s">
        <v>1807</v>
      </c>
      <c r="O217" s="501">
        <v>110</v>
      </c>
      <c r="P217" s="501" t="s">
        <v>336</v>
      </c>
      <c r="Q217" s="501" t="s">
        <v>465</v>
      </c>
      <c r="R217" s="501" t="s">
        <v>2127</v>
      </c>
      <c r="S217" s="501" t="s">
        <v>336</v>
      </c>
      <c r="T217" s="501" t="s">
        <v>336</v>
      </c>
      <c r="U217" s="501" t="s">
        <v>1897</v>
      </c>
      <c r="V217" s="502" t="s">
        <v>762</v>
      </c>
      <c r="W217" s="502" t="s">
        <v>955</v>
      </c>
      <c r="X217" s="502" t="s">
        <v>3019</v>
      </c>
      <c r="Y217" s="501" t="s">
        <v>2129</v>
      </c>
      <c r="Z217" s="502" t="s">
        <v>336</v>
      </c>
      <c r="AA217" s="502" t="s">
        <v>2128</v>
      </c>
      <c r="AB217" s="501" t="s">
        <v>81</v>
      </c>
      <c r="AC217" s="502" t="s">
        <v>142</v>
      </c>
      <c r="AD217" s="501">
        <v>0</v>
      </c>
      <c r="AE217" s="501">
        <v>0</v>
      </c>
      <c r="AF217" s="502"/>
      <c r="AG217" s="502" t="s">
        <v>336</v>
      </c>
      <c r="AH217" s="501" t="s">
        <v>336</v>
      </c>
      <c r="AI217" s="501" t="s">
        <v>336</v>
      </c>
      <c r="AJ217" s="501" t="s">
        <v>202</v>
      </c>
      <c r="AK217" s="501" t="s">
        <v>202</v>
      </c>
      <c r="AL217" s="501" t="s">
        <v>202</v>
      </c>
      <c r="AM217" s="501" t="s">
        <v>336</v>
      </c>
      <c r="AN217" s="501" t="s">
        <v>336</v>
      </c>
      <c r="AO217" s="502" t="s">
        <v>336</v>
      </c>
      <c r="AP217" s="502" t="s">
        <v>336</v>
      </c>
      <c r="AQ217" s="502" t="s">
        <v>336</v>
      </c>
      <c r="AR217" s="502" t="s">
        <v>336</v>
      </c>
      <c r="AS217" s="502" t="s">
        <v>336</v>
      </c>
      <c r="AT217" s="502" t="s">
        <v>336</v>
      </c>
      <c r="AU217" s="503">
        <v>46934</v>
      </c>
      <c r="AV217" s="502" t="s">
        <v>336</v>
      </c>
      <c r="AW217" s="502" t="s">
        <v>336</v>
      </c>
      <c r="AX217" s="502" t="s">
        <v>336</v>
      </c>
      <c r="AY217" s="501" t="s">
        <v>202</v>
      </c>
      <c r="AZ217" s="501" t="s">
        <v>202</v>
      </c>
      <c r="BA217" s="501" t="s">
        <v>202</v>
      </c>
      <c r="BB217" s="501" t="s">
        <v>3025</v>
      </c>
      <c r="BC217" s="501" t="s">
        <v>202</v>
      </c>
      <c r="BD217" s="504" t="s">
        <v>3025</v>
      </c>
    </row>
    <row r="218" spans="2:56" ht="27" customHeight="1">
      <c r="B218" s="500">
        <v>230</v>
      </c>
      <c r="C218" s="501">
        <v>0</v>
      </c>
      <c r="D218" s="501"/>
      <c r="E218" s="501" t="str">
        <f>+PPrioritarios[[#This Row],[Jerarquización multicriterio JIS 21 de abril]]</f>
        <v>Sin jerarquizar</v>
      </c>
      <c r="F218" s="501" t="s">
        <v>2048</v>
      </c>
      <c r="G218" s="501" t="s">
        <v>2130</v>
      </c>
      <c r="H218" s="501" t="s">
        <v>2131</v>
      </c>
      <c r="I218" s="501" t="s">
        <v>1004</v>
      </c>
      <c r="J218" s="501" t="e">
        <f>+VLOOKUP(PPrioritarios[[#This Row],[Nombre de proyecto]],'[14]Registros que subsisten 6,400'!F:F,1,0)</f>
        <v>#N/A</v>
      </c>
      <c r="K218" s="501" t="s">
        <v>989</v>
      </c>
      <c r="L218" s="501" t="s">
        <v>336</v>
      </c>
      <c r="M218" s="501" t="s">
        <v>224</v>
      </c>
      <c r="N218" s="501" t="s">
        <v>1807</v>
      </c>
      <c r="O218" s="501">
        <v>40</v>
      </c>
      <c r="P218" s="501" t="s">
        <v>336</v>
      </c>
      <c r="Q218" s="501" t="s">
        <v>465</v>
      </c>
      <c r="R218" s="501" t="s">
        <v>2132</v>
      </c>
      <c r="S218" s="501" t="s">
        <v>336</v>
      </c>
      <c r="T218" s="501" t="s">
        <v>336</v>
      </c>
      <c r="U218" s="501" t="s">
        <v>1897</v>
      </c>
      <c r="V218" s="502" t="s">
        <v>762</v>
      </c>
      <c r="W218" s="502" t="s">
        <v>955</v>
      </c>
      <c r="X218" s="502" t="s">
        <v>3019</v>
      </c>
      <c r="Y218" s="501" t="s">
        <v>521</v>
      </c>
      <c r="Z218" s="502" t="s">
        <v>336</v>
      </c>
      <c r="AA218" s="502" t="s">
        <v>332</v>
      </c>
      <c r="AB218" s="501" t="s">
        <v>81</v>
      </c>
      <c r="AC218" s="502" t="s">
        <v>204</v>
      </c>
      <c r="AD218" s="501">
        <v>0</v>
      </c>
      <c r="AE218" s="501">
        <v>0</v>
      </c>
      <c r="AF218" s="502"/>
      <c r="AG218" s="502" t="s">
        <v>336</v>
      </c>
      <c r="AH218" s="501" t="s">
        <v>336</v>
      </c>
      <c r="AI218" s="501" t="s">
        <v>336</v>
      </c>
      <c r="AJ218" s="501" t="s">
        <v>202</v>
      </c>
      <c r="AK218" s="501" t="s">
        <v>202</v>
      </c>
      <c r="AL218" s="501" t="s">
        <v>202</v>
      </c>
      <c r="AM218" s="501" t="s">
        <v>336</v>
      </c>
      <c r="AN218" s="501" t="s">
        <v>336</v>
      </c>
      <c r="AO218" s="502" t="s">
        <v>336</v>
      </c>
      <c r="AP218" s="502" t="s">
        <v>336</v>
      </c>
      <c r="AQ218" s="502" t="s">
        <v>336</v>
      </c>
      <c r="AR218" s="502" t="s">
        <v>336</v>
      </c>
      <c r="AS218" s="502" t="s">
        <v>336</v>
      </c>
      <c r="AT218" s="502" t="s">
        <v>336</v>
      </c>
      <c r="AU218" s="503">
        <v>47114</v>
      </c>
      <c r="AV218" s="502" t="s">
        <v>336</v>
      </c>
      <c r="AW218" s="502" t="s">
        <v>336</v>
      </c>
      <c r="AX218" s="502" t="s">
        <v>336</v>
      </c>
      <c r="AY218" s="501" t="s">
        <v>202</v>
      </c>
      <c r="AZ218" s="501" t="s">
        <v>202</v>
      </c>
      <c r="BA218" s="501" t="s">
        <v>202</v>
      </c>
      <c r="BB218" s="501" t="s">
        <v>3025</v>
      </c>
      <c r="BC218" s="501" t="s">
        <v>202</v>
      </c>
      <c r="BD218" s="504" t="s">
        <v>3025</v>
      </c>
    </row>
    <row r="219" spans="2:56" ht="27" customHeight="1">
      <c r="B219" s="500">
        <v>231</v>
      </c>
      <c r="C219" s="501">
        <v>0</v>
      </c>
      <c r="D219" s="501"/>
      <c r="E219" s="501" t="str">
        <f>+PPrioritarios[[#This Row],[Jerarquización multicriterio JIS 21 de abril]]</f>
        <v>Sin jerarquizar</v>
      </c>
      <c r="F219" s="501" t="s">
        <v>2048</v>
      </c>
      <c r="G219" s="501" t="s">
        <v>2133</v>
      </c>
      <c r="H219" s="501" t="s">
        <v>2134</v>
      </c>
      <c r="I219" s="501" t="s">
        <v>2135</v>
      </c>
      <c r="J219" s="501" t="e">
        <f>+VLOOKUP(PPrioritarios[[#This Row],[Nombre de proyecto]],'[14]Registros que subsisten 6,400'!F:F,1,0)</f>
        <v>#N/A</v>
      </c>
      <c r="K219" s="501" t="s">
        <v>989</v>
      </c>
      <c r="L219" s="501" t="s">
        <v>336</v>
      </c>
      <c r="M219" s="501" t="s">
        <v>224</v>
      </c>
      <c r="N219" s="501" t="s">
        <v>1807</v>
      </c>
      <c r="O219" s="501">
        <v>400</v>
      </c>
      <c r="P219" s="501" t="s">
        <v>336</v>
      </c>
      <c r="Q219" s="501" t="s">
        <v>465</v>
      </c>
      <c r="R219" s="501" t="s">
        <v>2136</v>
      </c>
      <c r="S219" s="501" t="s">
        <v>336</v>
      </c>
      <c r="T219" s="501" t="s">
        <v>336</v>
      </c>
      <c r="U219" s="501" t="s">
        <v>1897</v>
      </c>
      <c r="V219" s="502" t="s">
        <v>762</v>
      </c>
      <c r="W219" s="502" t="s">
        <v>955</v>
      </c>
      <c r="X219" s="502" t="s">
        <v>3019</v>
      </c>
      <c r="Y219" s="501" t="s">
        <v>1444</v>
      </c>
      <c r="Z219" s="502" t="s">
        <v>336</v>
      </c>
      <c r="AA219" s="502" t="s">
        <v>2137</v>
      </c>
      <c r="AB219" s="501" t="s">
        <v>191</v>
      </c>
      <c r="AC219" s="502" t="s">
        <v>204</v>
      </c>
      <c r="AD219" s="501">
        <v>0</v>
      </c>
      <c r="AE219" s="501">
        <v>0</v>
      </c>
      <c r="AF219" s="502"/>
      <c r="AG219" s="502" t="s">
        <v>336</v>
      </c>
      <c r="AH219" s="501" t="s">
        <v>336</v>
      </c>
      <c r="AI219" s="501" t="s">
        <v>336</v>
      </c>
      <c r="AJ219" s="501" t="s">
        <v>202</v>
      </c>
      <c r="AK219" s="501" t="s">
        <v>202</v>
      </c>
      <c r="AL219" s="501" t="s">
        <v>202</v>
      </c>
      <c r="AM219" s="501" t="s">
        <v>336</v>
      </c>
      <c r="AN219" s="501" t="s">
        <v>336</v>
      </c>
      <c r="AO219" s="502" t="s">
        <v>336</v>
      </c>
      <c r="AP219" s="502" t="s">
        <v>336</v>
      </c>
      <c r="AQ219" s="502" t="s">
        <v>336</v>
      </c>
      <c r="AR219" s="502" t="s">
        <v>336</v>
      </c>
      <c r="AS219" s="502" t="s">
        <v>336</v>
      </c>
      <c r="AT219" s="502" t="s">
        <v>336</v>
      </c>
      <c r="AU219" s="503">
        <v>47483</v>
      </c>
      <c r="AV219" s="502" t="s">
        <v>336</v>
      </c>
      <c r="AW219" s="502" t="s">
        <v>336</v>
      </c>
      <c r="AX219" s="502" t="s">
        <v>336</v>
      </c>
      <c r="AY219" s="501" t="s">
        <v>202</v>
      </c>
      <c r="AZ219" s="501" t="s">
        <v>202</v>
      </c>
      <c r="BA219" s="501" t="s">
        <v>202</v>
      </c>
      <c r="BB219" s="501" t="s">
        <v>3025</v>
      </c>
      <c r="BC219" s="501" t="s">
        <v>202</v>
      </c>
      <c r="BD219" s="504" t="s">
        <v>3025</v>
      </c>
    </row>
    <row r="220" spans="2:56" ht="27" customHeight="1">
      <c r="B220" s="500">
        <v>233</v>
      </c>
      <c r="C220" s="501">
        <v>2</v>
      </c>
      <c r="D220" s="501"/>
      <c r="E220" s="501" t="str">
        <f>+PPrioritarios[[#This Row],[Jerarquización multicriterio JIS 21 de abril]]</f>
        <v>Sin jerarquizar</v>
      </c>
      <c r="F220" s="501" t="s">
        <v>2020</v>
      </c>
      <c r="G220" s="501" t="s">
        <v>2142</v>
      </c>
      <c r="H220" s="501" t="s">
        <v>2143</v>
      </c>
      <c r="I220" s="501" t="s">
        <v>336</v>
      </c>
      <c r="J220" s="501" t="e">
        <f>+VLOOKUP(PPrioritarios[[#This Row],[Nombre de proyecto]],'[14]Registros que subsisten 6,400'!F:F,1,0)</f>
        <v>#N/A</v>
      </c>
      <c r="K220" s="501" t="s">
        <v>336</v>
      </c>
      <c r="L220" s="501" t="s">
        <v>336</v>
      </c>
      <c r="M220" s="501" t="s">
        <v>2145</v>
      </c>
      <c r="N220" s="501" t="s">
        <v>2024</v>
      </c>
      <c r="O220" s="501" t="s">
        <v>336</v>
      </c>
      <c r="P220" s="501" t="s">
        <v>336</v>
      </c>
      <c r="Q220" s="501" t="s">
        <v>465</v>
      </c>
      <c r="R220" s="501" t="s">
        <v>336</v>
      </c>
      <c r="S220" s="501" t="s">
        <v>336</v>
      </c>
      <c r="T220" s="501" t="s">
        <v>2146</v>
      </c>
      <c r="U220" s="501" t="s">
        <v>202</v>
      </c>
      <c r="V220" s="502" t="s">
        <v>762</v>
      </c>
      <c r="W220" s="502" t="s">
        <v>955</v>
      </c>
      <c r="X220" s="502" t="s">
        <v>3019</v>
      </c>
      <c r="Y220" s="501" t="s">
        <v>336</v>
      </c>
      <c r="Z220" s="502" t="s">
        <v>336</v>
      </c>
      <c r="AA220" s="502" t="s">
        <v>2026</v>
      </c>
      <c r="AB220" s="501" t="s">
        <v>336</v>
      </c>
      <c r="AC220" s="502" t="s">
        <v>336</v>
      </c>
      <c r="AD220" s="501">
        <v>0</v>
      </c>
      <c r="AE220" s="501">
        <v>200</v>
      </c>
      <c r="AF220" s="502" t="s">
        <v>336</v>
      </c>
      <c r="AG220" s="502" t="s">
        <v>336</v>
      </c>
      <c r="AH220" s="501" t="s">
        <v>336</v>
      </c>
      <c r="AI220" s="501" t="s">
        <v>336</v>
      </c>
      <c r="AJ220" s="501" t="s">
        <v>68</v>
      </c>
      <c r="AK220" s="501" t="s">
        <v>202</v>
      </c>
      <c r="AL220" s="501" t="s">
        <v>202</v>
      </c>
      <c r="AM220" s="501" t="s">
        <v>336</v>
      </c>
      <c r="AN220" s="501" t="s">
        <v>336</v>
      </c>
      <c r="AO220" s="502" t="s">
        <v>336</v>
      </c>
      <c r="AP220" s="502" t="s">
        <v>336</v>
      </c>
      <c r="AQ220" s="502" t="s">
        <v>336</v>
      </c>
      <c r="AR220" s="502" t="s">
        <v>336</v>
      </c>
      <c r="AS220" s="502" t="s">
        <v>336</v>
      </c>
      <c r="AT220" s="502" t="s">
        <v>336</v>
      </c>
      <c r="AU220" s="502" t="s">
        <v>336</v>
      </c>
      <c r="AV220" s="502" t="s">
        <v>1812</v>
      </c>
      <c r="AW220" s="502" t="s">
        <v>336</v>
      </c>
      <c r="AX220" s="502" t="s">
        <v>336</v>
      </c>
      <c r="AY220" s="501" t="s">
        <v>202</v>
      </c>
      <c r="AZ220" s="501" t="s">
        <v>202</v>
      </c>
      <c r="BA220" s="501" t="s">
        <v>202</v>
      </c>
      <c r="BB220" s="501" t="s">
        <v>3025</v>
      </c>
      <c r="BC220" s="501" t="s">
        <v>202</v>
      </c>
      <c r="BD220" s="504" t="s">
        <v>3025</v>
      </c>
    </row>
    <row r="221" spans="2:56" ht="27" customHeight="1">
      <c r="B221" s="500">
        <v>234</v>
      </c>
      <c r="C221" s="501">
        <v>0</v>
      </c>
      <c r="D221" s="501"/>
      <c r="E221" s="501">
        <f>+PPrioritarios[[#This Row],[Jerarquización multicriterio JIS 21 de abril]]</f>
        <v>13</v>
      </c>
      <c r="F221" s="501" t="s">
        <v>2020</v>
      </c>
      <c r="G221" s="501" t="s">
        <v>218</v>
      </c>
      <c r="H221" s="501" t="s">
        <v>2148</v>
      </c>
      <c r="I221" s="501" t="s">
        <v>2149</v>
      </c>
      <c r="J221" s="501" t="s">
        <v>210</v>
      </c>
      <c r="K221" s="501" t="s">
        <v>336</v>
      </c>
      <c r="L221" s="501" t="s">
        <v>336</v>
      </c>
      <c r="M221" s="501" t="s">
        <v>63</v>
      </c>
      <c r="N221" s="501" t="s">
        <v>2044</v>
      </c>
      <c r="O221" s="501">
        <v>86</v>
      </c>
      <c r="P221" s="501" t="s">
        <v>336</v>
      </c>
      <c r="Q221" s="501" t="s">
        <v>136</v>
      </c>
      <c r="R221" s="501" t="s">
        <v>336</v>
      </c>
      <c r="S221" s="501" t="s">
        <v>336</v>
      </c>
      <c r="T221" s="501" t="s">
        <v>2150</v>
      </c>
      <c r="U221" s="501" t="s">
        <v>68</v>
      </c>
      <c r="V221" s="502" t="s">
        <v>2151</v>
      </c>
      <c r="W221" s="502" t="s">
        <v>1878</v>
      </c>
      <c r="X221" s="502" t="s">
        <v>3119</v>
      </c>
      <c r="Y221" s="501" t="s">
        <v>216</v>
      </c>
      <c r="Z221" s="502" t="s">
        <v>3120</v>
      </c>
      <c r="AA221" s="502" t="s">
        <v>221</v>
      </c>
      <c r="AB221" s="501" t="s">
        <v>191</v>
      </c>
      <c r="AC221" s="502" t="s">
        <v>142</v>
      </c>
      <c r="AD221" s="501">
        <v>0</v>
      </c>
      <c r="AE221" s="501">
        <v>200</v>
      </c>
      <c r="AF221" s="502" t="s">
        <v>2152</v>
      </c>
      <c r="AG221" s="502" t="s">
        <v>336</v>
      </c>
      <c r="AH221" s="501" t="s">
        <v>336</v>
      </c>
      <c r="AI221" s="501" t="s">
        <v>336</v>
      </c>
      <c r="AJ221" s="501" t="s">
        <v>68</v>
      </c>
      <c r="AK221" s="501" t="s">
        <v>202</v>
      </c>
      <c r="AL221" s="501" t="s">
        <v>202</v>
      </c>
      <c r="AM221" s="501" t="s">
        <v>336</v>
      </c>
      <c r="AN221" s="501" t="s">
        <v>336</v>
      </c>
      <c r="AO221" s="502" t="s">
        <v>336</v>
      </c>
      <c r="AP221" s="502" t="s">
        <v>336</v>
      </c>
      <c r="AQ221" s="502" t="s">
        <v>336</v>
      </c>
      <c r="AR221" s="502" t="s">
        <v>336</v>
      </c>
      <c r="AS221" s="502" t="s">
        <v>336</v>
      </c>
      <c r="AT221" s="502" t="s">
        <v>336</v>
      </c>
      <c r="AU221" s="502" t="s">
        <v>336</v>
      </c>
      <c r="AV221" s="502" t="s">
        <v>2004</v>
      </c>
      <c r="AW221" s="502" t="s">
        <v>336</v>
      </c>
      <c r="AX221" s="502" t="s">
        <v>336</v>
      </c>
      <c r="AY221" s="501" t="s">
        <v>68</v>
      </c>
      <c r="AZ221" s="501" t="s">
        <v>202</v>
      </c>
      <c r="BA221" s="501" t="s">
        <v>68</v>
      </c>
      <c r="BB221" s="501">
        <v>61</v>
      </c>
      <c r="BC221" s="501" t="s">
        <v>68</v>
      </c>
      <c r="BD221" s="504">
        <v>13</v>
      </c>
    </row>
    <row r="222" spans="2:56" ht="27" customHeight="1">
      <c r="B222" s="500">
        <v>235</v>
      </c>
      <c r="C222" s="501">
        <v>2</v>
      </c>
      <c r="D222" s="501"/>
      <c r="E222" s="501" t="str">
        <f>+PPrioritarios[[#This Row],[Jerarquización multicriterio JIS 21 de abril]]</f>
        <v>Sin jerarquizar</v>
      </c>
      <c r="F222" s="501" t="s">
        <v>2020</v>
      </c>
      <c r="G222" s="501" t="s">
        <v>2154</v>
      </c>
      <c r="H222" s="501" t="s">
        <v>2155</v>
      </c>
      <c r="I222" s="501" t="s">
        <v>336</v>
      </c>
      <c r="J222" s="501" t="e">
        <f>+VLOOKUP(PPrioritarios[[#This Row],[Nombre de proyecto]],'[14]Registros que subsisten 6,400'!F:F,1,0)</f>
        <v>#N/A</v>
      </c>
      <c r="K222" s="501" t="s">
        <v>745</v>
      </c>
      <c r="L222" s="501" t="s">
        <v>2156</v>
      </c>
      <c r="M222" s="501" t="s">
        <v>336</v>
      </c>
      <c r="N222" s="501" t="s">
        <v>2044</v>
      </c>
      <c r="O222" s="501" t="s">
        <v>336</v>
      </c>
      <c r="P222" s="501" t="s">
        <v>336</v>
      </c>
      <c r="Q222" s="501" t="s">
        <v>599</v>
      </c>
      <c r="R222" s="501" t="s">
        <v>2157</v>
      </c>
      <c r="S222" s="501" t="s">
        <v>336</v>
      </c>
      <c r="T222" s="501" t="s">
        <v>2158</v>
      </c>
      <c r="U222" s="501" t="s">
        <v>202</v>
      </c>
      <c r="V222" s="502" t="s">
        <v>762</v>
      </c>
      <c r="W222" s="502" t="s">
        <v>955</v>
      </c>
      <c r="X222" s="502" t="s">
        <v>3019</v>
      </c>
      <c r="Y222" s="501" t="s">
        <v>336</v>
      </c>
      <c r="Z222" s="502" t="s">
        <v>336</v>
      </c>
      <c r="AA222" s="502" t="s">
        <v>2159</v>
      </c>
      <c r="AB222" s="501" t="s">
        <v>81</v>
      </c>
      <c r="AC222" s="502" t="s">
        <v>142</v>
      </c>
      <c r="AD222" s="501">
        <v>0</v>
      </c>
      <c r="AE222" s="501">
        <v>200</v>
      </c>
      <c r="AF222" s="502" t="s">
        <v>2032</v>
      </c>
      <c r="AG222" s="502" t="s">
        <v>336</v>
      </c>
      <c r="AH222" s="501" t="s">
        <v>68</v>
      </c>
      <c r="AI222" s="501" t="s">
        <v>336</v>
      </c>
      <c r="AJ222" s="501" t="s">
        <v>68</v>
      </c>
      <c r="AK222" s="501" t="s">
        <v>202</v>
      </c>
      <c r="AL222" s="501" t="s">
        <v>202</v>
      </c>
      <c r="AM222" s="501" t="s">
        <v>336</v>
      </c>
      <c r="AN222" s="501" t="s">
        <v>336</v>
      </c>
      <c r="AO222" s="502" t="s">
        <v>336</v>
      </c>
      <c r="AP222" s="502" t="s">
        <v>336</v>
      </c>
      <c r="AQ222" s="502" t="s">
        <v>336</v>
      </c>
      <c r="AR222" s="502" t="s">
        <v>336</v>
      </c>
      <c r="AS222" s="502" t="s">
        <v>336</v>
      </c>
      <c r="AT222" s="502" t="s">
        <v>336</v>
      </c>
      <c r="AU222" s="502" t="s">
        <v>336</v>
      </c>
      <c r="AV222" s="502" t="s">
        <v>2161</v>
      </c>
      <c r="AW222" s="502" t="s">
        <v>336</v>
      </c>
      <c r="AX222" s="502" t="s">
        <v>336</v>
      </c>
      <c r="AY222" s="501" t="s">
        <v>202</v>
      </c>
      <c r="AZ222" s="501" t="s">
        <v>202</v>
      </c>
      <c r="BA222" s="501" t="s">
        <v>202</v>
      </c>
      <c r="BB222" s="501" t="s">
        <v>3025</v>
      </c>
      <c r="BC222" s="501" t="s">
        <v>202</v>
      </c>
      <c r="BD222" s="504" t="s">
        <v>3025</v>
      </c>
    </row>
    <row r="223" spans="2:56" ht="27" customHeight="1">
      <c r="B223" s="500">
        <v>236</v>
      </c>
      <c r="C223" s="501">
        <v>1</v>
      </c>
      <c r="D223" s="501"/>
      <c r="E223" s="501" t="str">
        <f>+PPrioritarios[[#This Row],[Jerarquización multicriterio JIS 21 de abril]]</f>
        <v>Sin jerarquizar</v>
      </c>
      <c r="F223" s="501" t="s">
        <v>2020</v>
      </c>
      <c r="G223" s="501" t="s">
        <v>2162</v>
      </c>
      <c r="H223" s="501" t="s">
        <v>2163</v>
      </c>
      <c r="I223" s="501" t="s">
        <v>2164</v>
      </c>
      <c r="J223" s="501" t="e">
        <f>+VLOOKUP(PPrioritarios[[#This Row],[Nombre de proyecto]],'[14]Registros que subsisten 6,400'!F:F,1,0)</f>
        <v>#N/A</v>
      </c>
      <c r="K223" s="501" t="s">
        <v>950</v>
      </c>
      <c r="L223" s="501" t="s">
        <v>336</v>
      </c>
      <c r="M223" s="501" t="s">
        <v>224</v>
      </c>
      <c r="N223" s="501" t="s">
        <v>2024</v>
      </c>
      <c r="O223" s="501">
        <v>143</v>
      </c>
      <c r="P223" s="501">
        <v>230</v>
      </c>
      <c r="Q223" s="501" t="s">
        <v>572</v>
      </c>
      <c r="R223" s="501" t="s">
        <v>2165</v>
      </c>
      <c r="S223" s="501" t="s">
        <v>2166</v>
      </c>
      <c r="T223" s="501" t="s">
        <v>2167</v>
      </c>
      <c r="U223" s="501" t="s">
        <v>202</v>
      </c>
      <c r="V223" s="502" t="s">
        <v>762</v>
      </c>
      <c r="W223" s="502" t="s">
        <v>955</v>
      </c>
      <c r="X223" s="502" t="s">
        <v>3019</v>
      </c>
      <c r="Y223" s="501" t="s">
        <v>2170</v>
      </c>
      <c r="Z223" s="502" t="s">
        <v>336</v>
      </c>
      <c r="AA223" s="502" t="s">
        <v>2026</v>
      </c>
      <c r="AB223" s="501" t="s">
        <v>336</v>
      </c>
      <c r="AC223" s="502" t="s">
        <v>336</v>
      </c>
      <c r="AD223" s="501">
        <v>0</v>
      </c>
      <c r="AE223" s="501">
        <v>170</v>
      </c>
      <c r="AF223" s="502" t="s">
        <v>2168</v>
      </c>
      <c r="AG223" s="502" t="s">
        <v>336</v>
      </c>
      <c r="AH223" s="501" t="s">
        <v>336</v>
      </c>
      <c r="AI223" s="501" t="s">
        <v>182</v>
      </c>
      <c r="AJ223" s="501" t="s">
        <v>68</v>
      </c>
      <c r="AK223" s="501" t="s">
        <v>202</v>
      </c>
      <c r="AL223" s="501" t="s">
        <v>202</v>
      </c>
      <c r="AM223" s="501" t="s">
        <v>336</v>
      </c>
      <c r="AN223" s="501" t="s">
        <v>336</v>
      </c>
      <c r="AO223" s="502" t="s">
        <v>336</v>
      </c>
      <c r="AP223" s="502" t="s">
        <v>336</v>
      </c>
      <c r="AQ223" s="502" t="s">
        <v>336</v>
      </c>
      <c r="AR223" s="502" t="s">
        <v>336</v>
      </c>
      <c r="AS223" s="502" t="s">
        <v>336</v>
      </c>
      <c r="AT223" s="502" t="s">
        <v>336</v>
      </c>
      <c r="AU223" s="503">
        <v>47456</v>
      </c>
      <c r="AV223" s="502" t="s">
        <v>2161</v>
      </c>
      <c r="AW223" s="502" t="s">
        <v>336</v>
      </c>
      <c r="AX223" s="502" t="s">
        <v>336</v>
      </c>
      <c r="AY223" s="501" t="s">
        <v>202</v>
      </c>
      <c r="AZ223" s="501" t="s">
        <v>202</v>
      </c>
      <c r="BA223" s="501" t="s">
        <v>202</v>
      </c>
      <c r="BB223" s="501" t="s">
        <v>3025</v>
      </c>
      <c r="BC223" s="501" t="s">
        <v>202</v>
      </c>
      <c r="BD223" s="504" t="s">
        <v>3025</v>
      </c>
    </row>
    <row r="224" spans="2:56" ht="27" customHeight="1">
      <c r="B224" s="500">
        <v>237</v>
      </c>
      <c r="C224" s="501">
        <v>2</v>
      </c>
      <c r="D224" s="501"/>
      <c r="E224" s="501" t="str">
        <f>+PPrioritarios[[#This Row],[Jerarquización multicriterio JIS 21 de abril]]</f>
        <v>Sin jerarquizar</v>
      </c>
      <c r="F224" s="501" t="s">
        <v>2020</v>
      </c>
      <c r="G224" s="501" t="s">
        <v>2171</v>
      </c>
      <c r="H224" s="501" t="s">
        <v>2172</v>
      </c>
      <c r="I224" s="501" t="s">
        <v>336</v>
      </c>
      <c r="J224" s="501" t="e">
        <f>+VLOOKUP(PPrioritarios[[#This Row],[Nombre de proyecto]],'[14]Registros que subsisten 6,400'!F:F,1,0)</f>
        <v>#N/A</v>
      </c>
      <c r="K224" s="501" t="s">
        <v>336</v>
      </c>
      <c r="L224" s="501" t="s">
        <v>336</v>
      </c>
      <c r="M224" s="501" t="s">
        <v>224</v>
      </c>
      <c r="N224" s="501" t="s">
        <v>2024</v>
      </c>
      <c r="O224" s="501" t="s">
        <v>336</v>
      </c>
      <c r="P224" s="501" t="s">
        <v>336</v>
      </c>
      <c r="Q224" s="501" t="s">
        <v>567</v>
      </c>
      <c r="R224" s="501" t="s">
        <v>336</v>
      </c>
      <c r="S224" s="501" t="s">
        <v>336</v>
      </c>
      <c r="T224" s="501" t="s">
        <v>2173</v>
      </c>
      <c r="U224" s="501" t="s">
        <v>202</v>
      </c>
      <c r="V224" s="502" t="s">
        <v>762</v>
      </c>
      <c r="W224" s="502" t="s">
        <v>955</v>
      </c>
      <c r="X224" s="502" t="s">
        <v>3019</v>
      </c>
      <c r="Y224" s="501" t="s">
        <v>336</v>
      </c>
      <c r="Z224" s="502" t="s">
        <v>336</v>
      </c>
      <c r="AA224" s="502" t="s">
        <v>402</v>
      </c>
      <c r="AB224" s="501" t="s">
        <v>336</v>
      </c>
      <c r="AC224" s="502" t="s">
        <v>204</v>
      </c>
      <c r="AD224" s="501">
        <v>0</v>
      </c>
      <c r="AE224" s="501">
        <v>250</v>
      </c>
      <c r="AF224" s="502" t="s">
        <v>336</v>
      </c>
      <c r="AG224" s="502" t="s">
        <v>336</v>
      </c>
      <c r="AH224" s="501" t="s">
        <v>336</v>
      </c>
      <c r="AI224" s="501" t="s">
        <v>336</v>
      </c>
      <c r="AJ224" s="501" t="s">
        <v>68</v>
      </c>
      <c r="AK224" s="501" t="s">
        <v>68</v>
      </c>
      <c r="AL224" s="501" t="s">
        <v>202</v>
      </c>
      <c r="AM224" s="501" t="s">
        <v>336</v>
      </c>
      <c r="AN224" s="501" t="s">
        <v>336</v>
      </c>
      <c r="AO224" s="502" t="s">
        <v>336</v>
      </c>
      <c r="AP224" s="502" t="s">
        <v>336</v>
      </c>
      <c r="AQ224" s="502" t="s">
        <v>336</v>
      </c>
      <c r="AR224" s="502" t="s">
        <v>336</v>
      </c>
      <c r="AS224" s="502" t="s">
        <v>336</v>
      </c>
      <c r="AT224" s="502" t="s">
        <v>336</v>
      </c>
      <c r="AU224" s="502" t="s">
        <v>336</v>
      </c>
      <c r="AV224" s="502" t="s">
        <v>2161</v>
      </c>
      <c r="AW224" s="502" t="s">
        <v>336</v>
      </c>
      <c r="AX224" s="502" t="s">
        <v>336</v>
      </c>
      <c r="AY224" s="501" t="s">
        <v>202</v>
      </c>
      <c r="AZ224" s="501" t="s">
        <v>202</v>
      </c>
      <c r="BA224" s="501" t="s">
        <v>202</v>
      </c>
      <c r="BB224" s="501" t="s">
        <v>3025</v>
      </c>
      <c r="BC224" s="501" t="s">
        <v>202</v>
      </c>
      <c r="BD224" s="504" t="s">
        <v>3025</v>
      </c>
    </row>
    <row r="225" spans="2:56" ht="27" customHeight="1">
      <c r="B225" s="500">
        <v>238</v>
      </c>
      <c r="C225" s="501">
        <v>2</v>
      </c>
      <c r="D225" s="501"/>
      <c r="E225" s="501" t="str">
        <f>+PPrioritarios[[#This Row],[Jerarquización multicriterio JIS 21 de abril]]</f>
        <v>Sin jerarquizar</v>
      </c>
      <c r="F225" s="501" t="s">
        <v>2020</v>
      </c>
      <c r="G225" s="501" t="s">
        <v>2175</v>
      </c>
      <c r="H225" s="501" t="s">
        <v>2176</v>
      </c>
      <c r="I225" s="501" t="s">
        <v>336</v>
      </c>
      <c r="J225" s="501" t="e">
        <f>+VLOOKUP(PPrioritarios[[#This Row],[Nombre de proyecto]],'[14]Registros que subsisten 6,400'!F:F,1,0)</f>
        <v>#N/A</v>
      </c>
      <c r="K225" s="501" t="s">
        <v>336</v>
      </c>
      <c r="L225" s="501" t="s">
        <v>336</v>
      </c>
      <c r="M225" s="501" t="s">
        <v>224</v>
      </c>
      <c r="N225" s="501" t="s">
        <v>2024</v>
      </c>
      <c r="O225" s="501" t="s">
        <v>336</v>
      </c>
      <c r="P225" s="501" t="s">
        <v>336</v>
      </c>
      <c r="Q225" s="501" t="s">
        <v>259</v>
      </c>
      <c r="R225" s="501" t="s">
        <v>2177</v>
      </c>
      <c r="S225" s="501" t="s">
        <v>336</v>
      </c>
      <c r="T225" s="501" t="s">
        <v>2178</v>
      </c>
      <c r="U225" s="501" t="s">
        <v>202</v>
      </c>
      <c r="V225" s="502" t="s">
        <v>762</v>
      </c>
      <c r="W225" s="502" t="s">
        <v>955</v>
      </c>
      <c r="X225" s="502" t="s">
        <v>3019</v>
      </c>
      <c r="Y225" s="501" t="s">
        <v>336</v>
      </c>
      <c r="Z225" s="502" t="s">
        <v>336</v>
      </c>
      <c r="AA225" s="502" t="s">
        <v>2179</v>
      </c>
      <c r="AB225" s="501" t="s">
        <v>336</v>
      </c>
      <c r="AC225" s="502" t="s">
        <v>204</v>
      </c>
      <c r="AD225" s="501">
        <v>0</v>
      </c>
      <c r="AE225" s="501">
        <v>150</v>
      </c>
      <c r="AF225" s="502"/>
      <c r="AG225" s="502" t="s">
        <v>336</v>
      </c>
      <c r="AH225" s="501" t="s">
        <v>336</v>
      </c>
      <c r="AI225" s="501" t="s">
        <v>336</v>
      </c>
      <c r="AJ225" s="501" t="s">
        <v>68</v>
      </c>
      <c r="AK225" s="501" t="s">
        <v>68</v>
      </c>
      <c r="AL225" s="501" t="s">
        <v>202</v>
      </c>
      <c r="AM225" s="501" t="s">
        <v>336</v>
      </c>
      <c r="AN225" s="501" t="s">
        <v>336</v>
      </c>
      <c r="AO225" s="502" t="s">
        <v>336</v>
      </c>
      <c r="AP225" s="502" t="s">
        <v>336</v>
      </c>
      <c r="AQ225" s="502" t="s">
        <v>336</v>
      </c>
      <c r="AR225" s="502" t="s">
        <v>336</v>
      </c>
      <c r="AS225" s="502" t="s">
        <v>336</v>
      </c>
      <c r="AT225" s="502" t="s">
        <v>336</v>
      </c>
      <c r="AU225" s="502" t="s">
        <v>336</v>
      </c>
      <c r="AV225" s="502" t="s">
        <v>2161</v>
      </c>
      <c r="AW225" s="502" t="s">
        <v>336</v>
      </c>
      <c r="AX225" s="502" t="s">
        <v>336</v>
      </c>
      <c r="AY225" s="501" t="s">
        <v>202</v>
      </c>
      <c r="AZ225" s="501" t="s">
        <v>202</v>
      </c>
      <c r="BA225" s="501" t="s">
        <v>202</v>
      </c>
      <c r="BB225" s="501" t="s">
        <v>3025</v>
      </c>
      <c r="BC225" s="501" t="s">
        <v>202</v>
      </c>
      <c r="BD225" s="504" t="s">
        <v>3025</v>
      </c>
    </row>
    <row r="226" spans="2:56" ht="27" customHeight="1">
      <c r="B226" s="500">
        <v>239</v>
      </c>
      <c r="C226" s="501">
        <v>0</v>
      </c>
      <c r="D226" s="501"/>
      <c r="E226" s="501" t="str">
        <f>+PPrioritarios[[#This Row],[Jerarquización multicriterio JIS 21 de abril]]</f>
        <v>Sin jerarquizar</v>
      </c>
      <c r="F226" s="501" t="s">
        <v>2020</v>
      </c>
      <c r="G226" s="501" t="s">
        <v>2181</v>
      </c>
      <c r="H226" s="501" t="s">
        <v>2182</v>
      </c>
      <c r="I226" s="501" t="s">
        <v>2183</v>
      </c>
      <c r="J226" s="501" t="e">
        <f>+VLOOKUP(PPrioritarios[[#This Row],[Nombre de proyecto]],'[14]Registros que subsisten 6,400'!F:F,1,0)</f>
        <v>#N/A</v>
      </c>
      <c r="K226" s="501" t="s">
        <v>989</v>
      </c>
      <c r="L226" s="501" t="s">
        <v>324</v>
      </c>
      <c r="M226" s="501" t="s">
        <v>224</v>
      </c>
      <c r="N226" s="501" t="s">
        <v>2024</v>
      </c>
      <c r="O226" s="501">
        <v>100</v>
      </c>
      <c r="P226" s="501">
        <v>115</v>
      </c>
      <c r="Q226" s="501" t="s">
        <v>1845</v>
      </c>
      <c r="R226" s="501" t="s">
        <v>1846</v>
      </c>
      <c r="S226" s="501" t="s">
        <v>2184</v>
      </c>
      <c r="T226" s="501" t="s">
        <v>2185</v>
      </c>
      <c r="U226" s="501" t="s">
        <v>202</v>
      </c>
      <c r="V226" s="502" t="s">
        <v>762</v>
      </c>
      <c r="W226" s="502" t="s">
        <v>955</v>
      </c>
      <c r="X226" s="502" t="s">
        <v>3019</v>
      </c>
      <c r="Y226" s="501" t="s">
        <v>264</v>
      </c>
      <c r="Z226" s="502" t="s">
        <v>336</v>
      </c>
      <c r="AA226" s="502" t="s">
        <v>2188</v>
      </c>
      <c r="AB226" s="501" t="s">
        <v>81</v>
      </c>
      <c r="AC226" s="502" t="s">
        <v>142</v>
      </c>
      <c r="AD226" s="501">
        <v>0</v>
      </c>
      <c r="AE226" s="501">
        <v>112</v>
      </c>
      <c r="AF226" s="502" t="s">
        <v>2189</v>
      </c>
      <c r="AG226" s="502" t="s">
        <v>2190</v>
      </c>
      <c r="AH226" s="501" t="s">
        <v>68</v>
      </c>
      <c r="AI226" s="501" t="s">
        <v>182</v>
      </c>
      <c r="AJ226" s="501" t="s">
        <v>68</v>
      </c>
      <c r="AK226" s="501" t="s">
        <v>68</v>
      </c>
      <c r="AL226" s="501" t="s">
        <v>202</v>
      </c>
      <c r="AM226" s="501" t="s">
        <v>3121</v>
      </c>
      <c r="AN226" s="501" t="s">
        <v>336</v>
      </c>
      <c r="AO226" s="502" t="s">
        <v>3122</v>
      </c>
      <c r="AP226" s="502" t="s">
        <v>202</v>
      </c>
      <c r="AQ226" s="502" t="s">
        <v>336</v>
      </c>
      <c r="AR226" s="502" t="s">
        <v>336</v>
      </c>
      <c r="AS226" s="502" t="s">
        <v>336</v>
      </c>
      <c r="AT226" s="502" t="s">
        <v>202</v>
      </c>
      <c r="AU226" s="503">
        <v>46537</v>
      </c>
      <c r="AV226" s="502" t="s">
        <v>2194</v>
      </c>
      <c r="AW226" s="502" t="s">
        <v>336</v>
      </c>
      <c r="AX226" s="502" t="s">
        <v>336</v>
      </c>
      <c r="AY226" s="501" t="s">
        <v>202</v>
      </c>
      <c r="AZ226" s="501" t="s">
        <v>202</v>
      </c>
      <c r="BA226" s="501" t="s">
        <v>202</v>
      </c>
      <c r="BB226" s="501" t="s">
        <v>3025</v>
      </c>
      <c r="BC226" s="501" t="s">
        <v>202</v>
      </c>
      <c r="BD226" s="504" t="s">
        <v>3025</v>
      </c>
    </row>
    <row r="227" spans="2:56" ht="27" customHeight="1">
      <c r="B227" s="500">
        <v>240</v>
      </c>
      <c r="C227" s="501">
        <v>2</v>
      </c>
      <c r="D227" s="501"/>
      <c r="E227" s="501" t="str">
        <f>+PPrioritarios[[#This Row],[Jerarquización multicriterio JIS 21 de abril]]</f>
        <v>Sin jerarquizar</v>
      </c>
      <c r="F227" s="501" t="s">
        <v>2020</v>
      </c>
      <c r="G227" s="501" t="s">
        <v>2195</v>
      </c>
      <c r="H227" s="501" t="s">
        <v>1941</v>
      </c>
      <c r="I227" s="501" t="s">
        <v>336</v>
      </c>
      <c r="J227" s="501" t="e">
        <f>+VLOOKUP(PPrioritarios[[#This Row],[Nombre de proyecto]],'[14]Registros que subsisten 6,400'!F:F,1,0)</f>
        <v>#N/A</v>
      </c>
      <c r="K227" s="501" t="s">
        <v>745</v>
      </c>
      <c r="L227" s="501" t="s">
        <v>336</v>
      </c>
      <c r="M227" s="501" t="s">
        <v>63</v>
      </c>
      <c r="N227" s="501" t="s">
        <v>1928</v>
      </c>
      <c r="O227" s="501" t="s">
        <v>336</v>
      </c>
      <c r="P227" s="501" t="s">
        <v>336</v>
      </c>
      <c r="Q227" s="501" t="s">
        <v>599</v>
      </c>
      <c r="R227" s="501" t="s">
        <v>336</v>
      </c>
      <c r="S227" s="501" t="s">
        <v>336</v>
      </c>
      <c r="T227" s="501" t="s">
        <v>2197</v>
      </c>
      <c r="U227" s="501" t="s">
        <v>202</v>
      </c>
      <c r="V227" s="502" t="s">
        <v>762</v>
      </c>
      <c r="W227" s="502" t="s">
        <v>955</v>
      </c>
      <c r="X227" s="502" t="s">
        <v>3019</v>
      </c>
      <c r="Y227" s="501" t="s">
        <v>336</v>
      </c>
      <c r="Z227" s="502" t="s">
        <v>336</v>
      </c>
      <c r="AA227" s="502" t="s">
        <v>2198</v>
      </c>
      <c r="AB227" s="501" t="s">
        <v>336</v>
      </c>
      <c r="AC227" s="502" t="s">
        <v>336</v>
      </c>
      <c r="AD227" s="501">
        <v>0</v>
      </c>
      <c r="AE227" s="501">
        <v>104</v>
      </c>
      <c r="AF227" s="502" t="s">
        <v>2032</v>
      </c>
      <c r="AG227" s="502" t="s">
        <v>2199</v>
      </c>
      <c r="AH227" s="501" t="s">
        <v>336</v>
      </c>
      <c r="AI227" s="501" t="s">
        <v>336</v>
      </c>
      <c r="AJ227" s="501" t="s">
        <v>68</v>
      </c>
      <c r="AK227" s="501" t="s">
        <v>68</v>
      </c>
      <c r="AL227" s="501" t="s">
        <v>202</v>
      </c>
      <c r="AM227" s="501" t="s">
        <v>336</v>
      </c>
      <c r="AN227" s="501" t="s">
        <v>336</v>
      </c>
      <c r="AO227" s="502" t="s">
        <v>336</v>
      </c>
      <c r="AP227" s="502" t="s">
        <v>336</v>
      </c>
      <c r="AQ227" s="502" t="s">
        <v>336</v>
      </c>
      <c r="AR227" s="502" t="s">
        <v>336</v>
      </c>
      <c r="AS227" s="502" t="s">
        <v>336</v>
      </c>
      <c r="AT227" s="502" t="s">
        <v>336</v>
      </c>
      <c r="AU227" s="502" t="s">
        <v>336</v>
      </c>
      <c r="AV227" s="502" t="s">
        <v>2004</v>
      </c>
      <c r="AW227" s="502" t="s">
        <v>336</v>
      </c>
      <c r="AX227" s="502" t="s">
        <v>336</v>
      </c>
      <c r="AY227" s="501" t="s">
        <v>202</v>
      </c>
      <c r="AZ227" s="501" t="s">
        <v>202</v>
      </c>
      <c r="BA227" s="501" t="s">
        <v>202</v>
      </c>
      <c r="BB227" s="501" t="s">
        <v>3025</v>
      </c>
      <c r="BC227" s="501" t="s">
        <v>202</v>
      </c>
      <c r="BD227" s="504" t="s">
        <v>3025</v>
      </c>
    </row>
    <row r="228" spans="2:56" ht="27" customHeight="1">
      <c r="B228" s="500">
        <v>242</v>
      </c>
      <c r="C228" s="501">
        <v>1</v>
      </c>
      <c r="D228" s="501"/>
      <c r="E228" s="501" t="str">
        <f>+PPrioritarios[[#This Row],[Jerarquización multicriterio JIS 21 de abril]]</f>
        <v>Sin jerarquizar</v>
      </c>
      <c r="F228" s="501" t="s">
        <v>2020</v>
      </c>
      <c r="G228" s="501" t="s">
        <v>2205</v>
      </c>
      <c r="H228" s="501" t="s">
        <v>2206</v>
      </c>
      <c r="I228" s="501" t="s">
        <v>336</v>
      </c>
      <c r="J228" s="501" t="e">
        <f>+VLOOKUP(PPrioritarios[[#This Row],[Nombre de proyecto]],'[14]Registros que subsisten 6,400'!F:F,1,0)</f>
        <v>#N/A</v>
      </c>
      <c r="K228" s="501" t="s">
        <v>745</v>
      </c>
      <c r="L228" s="501" t="s">
        <v>336</v>
      </c>
      <c r="M228" s="501" t="s">
        <v>224</v>
      </c>
      <c r="N228" s="501" t="s">
        <v>2024</v>
      </c>
      <c r="O228" s="501">
        <v>155</v>
      </c>
      <c r="P228" s="501" t="s">
        <v>336</v>
      </c>
      <c r="Q228" s="501" t="s">
        <v>124</v>
      </c>
      <c r="R228" s="501" t="s">
        <v>477</v>
      </c>
      <c r="S228" s="501" t="s">
        <v>336</v>
      </c>
      <c r="T228" s="501" t="s">
        <v>336</v>
      </c>
      <c r="U228" s="501" t="s">
        <v>202</v>
      </c>
      <c r="V228" s="502" t="s">
        <v>762</v>
      </c>
      <c r="W228" s="502" t="s">
        <v>955</v>
      </c>
      <c r="X228" s="502" t="s">
        <v>3019</v>
      </c>
      <c r="Y228" s="501" t="s">
        <v>336</v>
      </c>
      <c r="Z228" s="502" t="s">
        <v>336</v>
      </c>
      <c r="AA228" s="502" t="s">
        <v>2207</v>
      </c>
      <c r="AB228" s="501" t="s">
        <v>336</v>
      </c>
      <c r="AC228" s="502" t="s">
        <v>336</v>
      </c>
      <c r="AD228" s="501">
        <v>0</v>
      </c>
      <c r="AE228" s="501">
        <v>94</v>
      </c>
      <c r="AF228" s="502" t="s">
        <v>2032</v>
      </c>
      <c r="AG228" s="502" t="s">
        <v>2208</v>
      </c>
      <c r="AH228" s="501" t="s">
        <v>336</v>
      </c>
      <c r="AI228" s="501" t="s">
        <v>336</v>
      </c>
      <c r="AJ228" s="501" t="s">
        <v>68</v>
      </c>
      <c r="AK228" s="501" t="s">
        <v>202</v>
      </c>
      <c r="AL228" s="501" t="s">
        <v>68</v>
      </c>
      <c r="AM228" s="501" t="s">
        <v>336</v>
      </c>
      <c r="AN228" s="501" t="s">
        <v>336</v>
      </c>
      <c r="AO228" s="502" t="s">
        <v>336</v>
      </c>
      <c r="AP228" s="502" t="s">
        <v>336</v>
      </c>
      <c r="AQ228" s="502" t="s">
        <v>336</v>
      </c>
      <c r="AR228" s="502" t="s">
        <v>336</v>
      </c>
      <c r="AS228" s="502" t="s">
        <v>336</v>
      </c>
      <c r="AT228" s="502" t="s">
        <v>336</v>
      </c>
      <c r="AU228" s="502" t="s">
        <v>336</v>
      </c>
      <c r="AV228" s="502" t="s">
        <v>2161</v>
      </c>
      <c r="AW228" s="502" t="s">
        <v>336</v>
      </c>
      <c r="AX228" s="502" t="s">
        <v>336</v>
      </c>
      <c r="AY228" s="501" t="s">
        <v>202</v>
      </c>
      <c r="AZ228" s="501" t="s">
        <v>202</v>
      </c>
      <c r="BA228" s="501" t="s">
        <v>202</v>
      </c>
      <c r="BB228" s="501" t="s">
        <v>3025</v>
      </c>
      <c r="BC228" s="501" t="s">
        <v>202</v>
      </c>
      <c r="BD228" s="504" t="s">
        <v>3025</v>
      </c>
    </row>
    <row r="229" spans="2:56" ht="27" customHeight="1">
      <c r="B229" s="500">
        <v>243</v>
      </c>
      <c r="C229" s="501">
        <v>2</v>
      </c>
      <c r="D229" s="501"/>
      <c r="E229" s="501" t="str">
        <f>+PPrioritarios[[#This Row],[Jerarquización multicriterio JIS 21 de abril]]</f>
        <v>Sin jerarquizar</v>
      </c>
      <c r="F229" s="501" t="s">
        <v>2020</v>
      </c>
      <c r="G229" s="501" t="s">
        <v>2210</v>
      </c>
      <c r="H229" s="501" t="s">
        <v>2211</v>
      </c>
      <c r="I229" s="501" t="s">
        <v>336</v>
      </c>
      <c r="J229" s="501" t="e">
        <f>+VLOOKUP(PPrioritarios[[#This Row],[Nombre de proyecto]],'[14]Registros que subsisten 6,400'!F:F,1,0)</f>
        <v>#N/A</v>
      </c>
      <c r="K229" s="501" t="s">
        <v>745</v>
      </c>
      <c r="L229" s="501" t="s">
        <v>336</v>
      </c>
      <c r="M229" s="501" t="s">
        <v>224</v>
      </c>
      <c r="N229" s="501" t="s">
        <v>2044</v>
      </c>
      <c r="O229" s="501" t="s">
        <v>336</v>
      </c>
      <c r="P229" s="501" t="s">
        <v>336</v>
      </c>
      <c r="Q229" s="501" t="s">
        <v>599</v>
      </c>
      <c r="R229" s="501" t="s">
        <v>537</v>
      </c>
      <c r="S229" s="501" t="s">
        <v>336</v>
      </c>
      <c r="T229" s="501" t="s">
        <v>336</v>
      </c>
      <c r="U229" s="501" t="s">
        <v>202</v>
      </c>
      <c r="V229" s="502" t="s">
        <v>762</v>
      </c>
      <c r="W229" s="502" t="s">
        <v>955</v>
      </c>
      <c r="X229" s="502" t="s">
        <v>3019</v>
      </c>
      <c r="Y229" s="501" t="s">
        <v>336</v>
      </c>
      <c r="Z229" s="502" t="s">
        <v>336</v>
      </c>
      <c r="AA229" s="502" t="s">
        <v>2198</v>
      </c>
      <c r="AB229" s="501" t="s">
        <v>336</v>
      </c>
      <c r="AC229" s="502" t="s">
        <v>336</v>
      </c>
      <c r="AD229" s="501">
        <v>0</v>
      </c>
      <c r="AE229" s="501">
        <v>80</v>
      </c>
      <c r="AF229" s="502" t="s">
        <v>2032</v>
      </c>
      <c r="AG229" s="502" t="s">
        <v>336</v>
      </c>
      <c r="AH229" s="501" t="s">
        <v>336</v>
      </c>
      <c r="AI229" s="501" t="s">
        <v>336</v>
      </c>
      <c r="AJ229" s="501" t="s">
        <v>68</v>
      </c>
      <c r="AK229" s="501" t="s">
        <v>68</v>
      </c>
      <c r="AL229" s="501" t="s">
        <v>202</v>
      </c>
      <c r="AM229" s="501" t="s">
        <v>336</v>
      </c>
      <c r="AN229" s="501" t="s">
        <v>336</v>
      </c>
      <c r="AO229" s="502" t="s">
        <v>336</v>
      </c>
      <c r="AP229" s="502" t="s">
        <v>336</v>
      </c>
      <c r="AQ229" s="502" t="s">
        <v>336</v>
      </c>
      <c r="AR229" s="502" t="s">
        <v>336</v>
      </c>
      <c r="AS229" s="502" t="s">
        <v>336</v>
      </c>
      <c r="AT229" s="502" t="s">
        <v>336</v>
      </c>
      <c r="AU229" s="502" t="s">
        <v>336</v>
      </c>
      <c r="AV229" s="502" t="s">
        <v>2161</v>
      </c>
      <c r="AW229" s="502" t="s">
        <v>336</v>
      </c>
      <c r="AX229" s="502" t="s">
        <v>336</v>
      </c>
      <c r="AY229" s="501" t="s">
        <v>202</v>
      </c>
      <c r="AZ229" s="501" t="s">
        <v>202</v>
      </c>
      <c r="BA229" s="501" t="s">
        <v>202</v>
      </c>
      <c r="BB229" s="501" t="s">
        <v>3025</v>
      </c>
      <c r="BC229" s="501" t="s">
        <v>202</v>
      </c>
      <c r="BD229" s="504" t="s">
        <v>3025</v>
      </c>
    </row>
    <row r="230" spans="2:56" ht="27" customHeight="1">
      <c r="B230" s="500">
        <v>244</v>
      </c>
      <c r="C230" s="501">
        <v>2</v>
      </c>
      <c r="D230" s="501"/>
      <c r="E230" s="501" t="str">
        <f>+PPrioritarios[[#This Row],[Jerarquización multicriterio JIS 21 de abril]]</f>
        <v>Sin jerarquizar</v>
      </c>
      <c r="F230" s="501" t="s">
        <v>2020</v>
      </c>
      <c r="G230" s="501" t="s">
        <v>2213</v>
      </c>
      <c r="H230" s="501" t="s">
        <v>2214</v>
      </c>
      <c r="I230" s="501" t="s">
        <v>336</v>
      </c>
      <c r="J230" s="501" t="e">
        <f>+VLOOKUP(PPrioritarios[[#This Row],[Nombre de proyecto]],'[14]Registros que subsisten 6,400'!F:F,1,0)</f>
        <v>#N/A</v>
      </c>
      <c r="K230" s="501" t="s">
        <v>745</v>
      </c>
      <c r="L230" s="501" t="s">
        <v>336</v>
      </c>
      <c r="M230" s="501" t="s">
        <v>63</v>
      </c>
      <c r="N230" s="501" t="s">
        <v>2044</v>
      </c>
      <c r="O230" s="501" t="s">
        <v>336</v>
      </c>
      <c r="P230" s="501" t="s">
        <v>336</v>
      </c>
      <c r="Q230" s="501" t="s">
        <v>2215</v>
      </c>
      <c r="R230" s="501" t="s">
        <v>336</v>
      </c>
      <c r="S230" s="501" t="s">
        <v>336</v>
      </c>
      <c r="T230" s="501" t="s">
        <v>336</v>
      </c>
      <c r="U230" s="501" t="s">
        <v>202</v>
      </c>
      <c r="V230" s="502" t="s">
        <v>762</v>
      </c>
      <c r="W230" s="502" t="s">
        <v>955</v>
      </c>
      <c r="X230" s="502" t="s">
        <v>3019</v>
      </c>
      <c r="Y230" s="501" t="s">
        <v>336</v>
      </c>
      <c r="Z230" s="502" t="s">
        <v>336</v>
      </c>
      <c r="AA230" s="502" t="s">
        <v>2198</v>
      </c>
      <c r="AB230" s="501" t="s">
        <v>336</v>
      </c>
      <c r="AC230" s="502" t="s">
        <v>336</v>
      </c>
      <c r="AD230" s="501">
        <v>0</v>
      </c>
      <c r="AE230" s="501">
        <v>56</v>
      </c>
      <c r="AF230" s="502" t="s">
        <v>2032</v>
      </c>
      <c r="AG230" s="502" t="s">
        <v>336</v>
      </c>
      <c r="AH230" s="501" t="s">
        <v>336</v>
      </c>
      <c r="AI230" s="501" t="s">
        <v>336</v>
      </c>
      <c r="AJ230" s="501" t="s">
        <v>68</v>
      </c>
      <c r="AK230" s="501" t="s">
        <v>202</v>
      </c>
      <c r="AL230" s="501" t="s">
        <v>202</v>
      </c>
      <c r="AM230" s="501" t="s">
        <v>336</v>
      </c>
      <c r="AN230" s="501" t="s">
        <v>336</v>
      </c>
      <c r="AO230" s="502" t="s">
        <v>336</v>
      </c>
      <c r="AP230" s="502" t="s">
        <v>336</v>
      </c>
      <c r="AQ230" s="502" t="s">
        <v>336</v>
      </c>
      <c r="AR230" s="502" t="s">
        <v>336</v>
      </c>
      <c r="AS230" s="502" t="s">
        <v>336</v>
      </c>
      <c r="AT230" s="502" t="s">
        <v>336</v>
      </c>
      <c r="AU230" s="502" t="s">
        <v>336</v>
      </c>
      <c r="AV230" s="502" t="s">
        <v>1812</v>
      </c>
      <c r="AW230" s="502" t="s">
        <v>336</v>
      </c>
      <c r="AX230" s="502" t="s">
        <v>336</v>
      </c>
      <c r="AY230" s="501" t="s">
        <v>202</v>
      </c>
      <c r="AZ230" s="501" t="s">
        <v>202</v>
      </c>
      <c r="BA230" s="501" t="s">
        <v>202</v>
      </c>
      <c r="BB230" s="501" t="s">
        <v>3025</v>
      </c>
      <c r="BC230" s="501" t="s">
        <v>202</v>
      </c>
      <c r="BD230" s="504" t="s">
        <v>3025</v>
      </c>
    </row>
    <row r="231" spans="2:56" ht="27" customHeight="1">
      <c r="B231" s="500">
        <v>249</v>
      </c>
      <c r="C231" s="501">
        <v>2</v>
      </c>
      <c r="D231" s="501"/>
      <c r="E231" s="501" t="str">
        <f>+PPrioritarios[[#This Row],[Jerarquización multicriterio JIS 21 de abril]]</f>
        <v>Sin jerarquizar</v>
      </c>
      <c r="F231" s="501" t="s">
        <v>2020</v>
      </c>
      <c r="G231" s="501" t="s">
        <v>2231</v>
      </c>
      <c r="H231" s="501" t="s">
        <v>2232</v>
      </c>
      <c r="I231" s="501" t="s">
        <v>336</v>
      </c>
      <c r="J231" s="501" t="e">
        <f>+VLOOKUP(PPrioritarios[[#This Row],[Nombre de proyecto]],'[14]Registros que subsisten 6,400'!F:F,1,0)</f>
        <v>#N/A</v>
      </c>
      <c r="K231" s="501" t="s">
        <v>336</v>
      </c>
      <c r="L231" s="501" t="s">
        <v>336</v>
      </c>
      <c r="M231" s="501" t="s">
        <v>224</v>
      </c>
      <c r="N231" s="501" t="s">
        <v>2024</v>
      </c>
      <c r="O231" s="501" t="s">
        <v>336</v>
      </c>
      <c r="P231" s="501" t="s">
        <v>336</v>
      </c>
      <c r="Q231" s="501" t="s">
        <v>572</v>
      </c>
      <c r="R231" s="501" t="s">
        <v>1046</v>
      </c>
      <c r="S231" s="501" t="s">
        <v>336</v>
      </c>
      <c r="T231" s="501" t="s">
        <v>336</v>
      </c>
      <c r="U231" s="501" t="s">
        <v>202</v>
      </c>
      <c r="V231" s="502" t="s">
        <v>762</v>
      </c>
      <c r="W231" s="502" t="s">
        <v>955</v>
      </c>
      <c r="X231" s="502" t="s">
        <v>3019</v>
      </c>
      <c r="Y231" s="501" t="s">
        <v>336</v>
      </c>
      <c r="Z231" s="502" t="s">
        <v>336</v>
      </c>
      <c r="AA231" s="502" t="s">
        <v>2198</v>
      </c>
      <c r="AB231" s="501" t="s">
        <v>336</v>
      </c>
      <c r="AC231" s="502" t="s">
        <v>336</v>
      </c>
      <c r="AD231" s="501">
        <v>0</v>
      </c>
      <c r="AE231" s="501">
        <v>0</v>
      </c>
      <c r="AF231" s="502"/>
      <c r="AG231" s="502" t="s">
        <v>336</v>
      </c>
      <c r="AH231" s="501" t="s">
        <v>336</v>
      </c>
      <c r="AI231" s="501" t="s">
        <v>336</v>
      </c>
      <c r="AJ231" s="501" t="s">
        <v>68</v>
      </c>
      <c r="AK231" s="501" t="s">
        <v>202</v>
      </c>
      <c r="AL231" s="501" t="s">
        <v>202</v>
      </c>
      <c r="AM231" s="501" t="s">
        <v>336</v>
      </c>
      <c r="AN231" s="501" t="s">
        <v>336</v>
      </c>
      <c r="AO231" s="502" t="s">
        <v>2234</v>
      </c>
      <c r="AP231" s="502" t="s">
        <v>336</v>
      </c>
      <c r="AQ231" s="502" t="s">
        <v>336</v>
      </c>
      <c r="AR231" s="502" t="s">
        <v>336</v>
      </c>
      <c r="AS231" s="502" t="s">
        <v>336</v>
      </c>
      <c r="AT231" s="502" t="s">
        <v>336</v>
      </c>
      <c r="AU231" s="502" t="s">
        <v>336</v>
      </c>
      <c r="AV231" s="502" t="s">
        <v>2161</v>
      </c>
      <c r="AW231" s="502" t="s">
        <v>336</v>
      </c>
      <c r="AX231" s="502" t="s">
        <v>336</v>
      </c>
      <c r="AY231" s="501" t="s">
        <v>202</v>
      </c>
      <c r="AZ231" s="501" t="s">
        <v>202</v>
      </c>
      <c r="BA231" s="501" t="s">
        <v>202</v>
      </c>
      <c r="BB231" s="501" t="s">
        <v>3025</v>
      </c>
      <c r="BC231" s="501" t="s">
        <v>202</v>
      </c>
      <c r="BD231" s="504" t="s">
        <v>3025</v>
      </c>
    </row>
    <row r="232" spans="2:56" ht="27" customHeight="1">
      <c r="B232" s="500">
        <v>251</v>
      </c>
      <c r="C232" s="501">
        <v>2</v>
      </c>
      <c r="D232" s="501"/>
      <c r="E232" s="501" t="str">
        <f>+PPrioritarios[[#This Row],[Jerarquización multicriterio JIS 21 de abril]]</f>
        <v>Sin jerarquizar</v>
      </c>
      <c r="F232" s="501" t="s">
        <v>2020</v>
      </c>
      <c r="G232" s="501" t="s">
        <v>2239</v>
      </c>
      <c r="H232" s="501" t="s">
        <v>336</v>
      </c>
      <c r="I232" s="501" t="s">
        <v>336</v>
      </c>
      <c r="J232" s="501" t="e">
        <f>+VLOOKUP(PPrioritarios[[#This Row],[Nombre de proyecto]],'[14]Registros que subsisten 6,400'!F:F,1,0)</f>
        <v>#N/A</v>
      </c>
      <c r="K232" s="501" t="s">
        <v>336</v>
      </c>
      <c r="L232" s="501" t="s">
        <v>336</v>
      </c>
      <c r="M232" s="501" t="s">
        <v>336</v>
      </c>
      <c r="N232" s="501" t="s">
        <v>2024</v>
      </c>
      <c r="O232" s="501" t="s">
        <v>758</v>
      </c>
      <c r="P232" s="501" t="s">
        <v>336</v>
      </c>
      <c r="Q232" s="501" t="s">
        <v>294</v>
      </c>
      <c r="R232" s="501" t="s">
        <v>2240</v>
      </c>
      <c r="S232" s="501" t="s">
        <v>336</v>
      </c>
      <c r="T232" s="501" t="s">
        <v>2241</v>
      </c>
      <c r="U232" s="501" t="s">
        <v>202</v>
      </c>
      <c r="V232" s="502" t="s">
        <v>762</v>
      </c>
      <c r="W232" s="502" t="s">
        <v>955</v>
      </c>
      <c r="X232" s="502" t="s">
        <v>3019</v>
      </c>
      <c r="Y232" s="501" t="s">
        <v>336</v>
      </c>
      <c r="Z232" s="502" t="s">
        <v>336</v>
      </c>
      <c r="AA232" s="502" t="s">
        <v>2198</v>
      </c>
      <c r="AB232" s="501" t="s">
        <v>336</v>
      </c>
      <c r="AC232" s="502" t="s">
        <v>336</v>
      </c>
      <c r="AD232" s="501">
        <v>0</v>
      </c>
      <c r="AE232" s="501">
        <v>0</v>
      </c>
      <c r="AF232" s="502" t="s">
        <v>2242</v>
      </c>
      <c r="AG232" s="502" t="s">
        <v>336</v>
      </c>
      <c r="AH232" s="501" t="s">
        <v>336</v>
      </c>
      <c r="AI232" s="501" t="s">
        <v>336</v>
      </c>
      <c r="AJ232" s="501" t="s">
        <v>68</v>
      </c>
      <c r="AK232" s="501" t="s">
        <v>202</v>
      </c>
      <c r="AL232" s="501" t="s">
        <v>202</v>
      </c>
      <c r="AM232" s="501" t="s">
        <v>202</v>
      </c>
      <c r="AN232" s="501" t="s">
        <v>336</v>
      </c>
      <c r="AO232" s="502" t="s">
        <v>2244</v>
      </c>
      <c r="AP232" s="502" t="s">
        <v>336</v>
      </c>
      <c r="AQ232" s="502" t="s">
        <v>336</v>
      </c>
      <c r="AR232" s="502" t="s">
        <v>336</v>
      </c>
      <c r="AS232" s="502" t="s">
        <v>336</v>
      </c>
      <c r="AT232" s="502" t="s">
        <v>336</v>
      </c>
      <c r="AU232" s="502" t="s">
        <v>336</v>
      </c>
      <c r="AV232" s="502" t="s">
        <v>1812</v>
      </c>
      <c r="AW232" s="502" t="s">
        <v>336</v>
      </c>
      <c r="AX232" s="502" t="s">
        <v>336</v>
      </c>
      <c r="AY232" s="501" t="s">
        <v>202</v>
      </c>
      <c r="AZ232" s="501" t="s">
        <v>202</v>
      </c>
      <c r="BA232" s="501" t="s">
        <v>202</v>
      </c>
      <c r="BB232" s="501" t="s">
        <v>3025</v>
      </c>
      <c r="BC232" s="501" t="s">
        <v>202</v>
      </c>
      <c r="BD232" s="504" t="s">
        <v>3025</v>
      </c>
    </row>
    <row r="233" spans="2:56" ht="27" customHeight="1">
      <c r="B233" s="500">
        <v>254</v>
      </c>
      <c r="C233" s="501">
        <v>2</v>
      </c>
      <c r="D233" s="501"/>
      <c r="E233" s="501" t="str">
        <f>+PPrioritarios[[#This Row],[Jerarquización multicriterio JIS 21 de abril]]</f>
        <v>Sin jerarquizar</v>
      </c>
      <c r="F233" s="501" t="s">
        <v>2249</v>
      </c>
      <c r="G233" s="501" t="s">
        <v>336</v>
      </c>
      <c r="H233" s="501" t="s">
        <v>2253</v>
      </c>
      <c r="I233" s="501" t="s">
        <v>336</v>
      </c>
      <c r="J233" s="501" t="e">
        <f>+VLOOKUP(PPrioritarios[[#This Row],[Nombre de proyecto]],'[14]Registros que subsisten 6,400'!F:F,1,0)</f>
        <v>#N/A</v>
      </c>
      <c r="K233" s="501" t="s">
        <v>336</v>
      </c>
      <c r="L233" s="501" t="s">
        <v>336</v>
      </c>
      <c r="M233" s="501" t="s">
        <v>336</v>
      </c>
      <c r="N233" s="501" t="s">
        <v>2024</v>
      </c>
      <c r="O233" s="501" t="s">
        <v>758</v>
      </c>
      <c r="P233" s="501" t="s">
        <v>336</v>
      </c>
      <c r="Q233" s="501" t="s">
        <v>1803</v>
      </c>
      <c r="R233" s="501" t="s">
        <v>2254</v>
      </c>
      <c r="S233" s="501" t="s">
        <v>336</v>
      </c>
      <c r="T233" s="501" t="s">
        <v>2255</v>
      </c>
      <c r="U233" s="501" t="s">
        <v>202</v>
      </c>
      <c r="V233" s="502" t="s">
        <v>762</v>
      </c>
      <c r="W233" s="502" t="s">
        <v>955</v>
      </c>
      <c r="X233" s="502" t="s">
        <v>3019</v>
      </c>
      <c r="Y233" s="501" t="s">
        <v>336</v>
      </c>
      <c r="Z233" s="502" t="s">
        <v>336</v>
      </c>
      <c r="AA233" s="502" t="s">
        <v>2198</v>
      </c>
      <c r="AB233" s="501" t="s">
        <v>336</v>
      </c>
      <c r="AC233" s="502" t="s">
        <v>336</v>
      </c>
      <c r="AD233" s="501">
        <v>0</v>
      </c>
      <c r="AE233" s="501" t="s">
        <v>2256</v>
      </c>
      <c r="AF233" s="502" t="s">
        <v>2242</v>
      </c>
      <c r="AG233" s="502" t="s">
        <v>336</v>
      </c>
      <c r="AH233" s="501" t="s">
        <v>336</v>
      </c>
      <c r="AI233" s="501" t="s">
        <v>336</v>
      </c>
      <c r="AJ233" s="501" t="s">
        <v>202</v>
      </c>
      <c r="AK233" s="501" t="s">
        <v>68</v>
      </c>
      <c r="AL233" s="501" t="s">
        <v>202</v>
      </c>
      <c r="AM233" s="501" t="s">
        <v>202</v>
      </c>
      <c r="AN233" s="501" t="s">
        <v>336</v>
      </c>
      <c r="AO233" s="502" t="s">
        <v>2244</v>
      </c>
      <c r="AP233" s="502" t="s">
        <v>336</v>
      </c>
      <c r="AQ233" s="502" t="s">
        <v>336</v>
      </c>
      <c r="AR233" s="502" t="s">
        <v>336</v>
      </c>
      <c r="AS233" s="502" t="s">
        <v>336</v>
      </c>
      <c r="AT233" s="502" t="s">
        <v>336</v>
      </c>
      <c r="AU233" s="502" t="s">
        <v>336</v>
      </c>
      <c r="AV233" s="502" t="s">
        <v>2161</v>
      </c>
      <c r="AW233" s="502" t="s">
        <v>336</v>
      </c>
      <c r="AX233" s="502" t="s">
        <v>336</v>
      </c>
      <c r="AY233" s="501" t="s">
        <v>202</v>
      </c>
      <c r="AZ233" s="501" t="s">
        <v>202</v>
      </c>
      <c r="BA233" s="501" t="s">
        <v>202</v>
      </c>
      <c r="BB233" s="501" t="s">
        <v>3025</v>
      </c>
      <c r="BC233" s="501" t="s">
        <v>202</v>
      </c>
      <c r="BD233" s="504" t="s">
        <v>3025</v>
      </c>
    </row>
    <row r="234" spans="2:56" ht="27" customHeight="1">
      <c r="B234" s="500">
        <v>256</v>
      </c>
      <c r="C234" s="501">
        <v>1</v>
      </c>
      <c r="D234" s="501"/>
      <c r="E234" s="501" t="str">
        <f>+PPrioritarios[[#This Row],[Jerarquización multicriterio JIS 21 de abril]]</f>
        <v>Sin jerarquizar</v>
      </c>
      <c r="F234" s="501" t="s">
        <v>2020</v>
      </c>
      <c r="G234" s="501" t="s">
        <v>2261</v>
      </c>
      <c r="H234" s="501" t="s">
        <v>2262</v>
      </c>
      <c r="I234" s="501" t="s">
        <v>336</v>
      </c>
      <c r="J234" s="501" t="e">
        <f>+VLOOKUP(PPrioritarios[[#This Row],[Nombre de proyecto]],'[14]Registros que subsisten 6,400'!F:F,1,0)</f>
        <v>#N/A</v>
      </c>
      <c r="K234" s="501" t="s">
        <v>336</v>
      </c>
      <c r="L234" s="501" t="s">
        <v>336</v>
      </c>
      <c r="M234" s="501" t="s">
        <v>2145</v>
      </c>
      <c r="N234" s="501" t="s">
        <v>1928</v>
      </c>
      <c r="O234" s="501">
        <v>505</v>
      </c>
      <c r="P234" s="501" t="s">
        <v>336</v>
      </c>
      <c r="Q234" s="501" t="s">
        <v>136</v>
      </c>
      <c r="R234" s="501" t="s">
        <v>336</v>
      </c>
      <c r="S234" s="501" t="s">
        <v>336</v>
      </c>
      <c r="T234" s="501" t="s">
        <v>2263</v>
      </c>
      <c r="U234" s="501" t="s">
        <v>202</v>
      </c>
      <c r="V234" s="502" t="s">
        <v>762</v>
      </c>
      <c r="W234" s="502" t="s">
        <v>955</v>
      </c>
      <c r="X234" s="502" t="s">
        <v>3019</v>
      </c>
      <c r="Y234" s="501" t="s">
        <v>336</v>
      </c>
      <c r="Z234" s="502" t="s">
        <v>336</v>
      </c>
      <c r="AA234" s="502" t="s">
        <v>2198</v>
      </c>
      <c r="AB234" s="501" t="s">
        <v>336</v>
      </c>
      <c r="AC234" s="502" t="s">
        <v>336</v>
      </c>
      <c r="AD234" s="501">
        <v>0</v>
      </c>
      <c r="AE234" s="501">
        <v>750</v>
      </c>
      <c r="AF234" s="502" t="s">
        <v>2264</v>
      </c>
      <c r="AG234" s="502" t="s">
        <v>336</v>
      </c>
      <c r="AH234" s="501" t="s">
        <v>336</v>
      </c>
      <c r="AI234" s="501" t="s">
        <v>336</v>
      </c>
      <c r="AJ234" s="501" t="s">
        <v>68</v>
      </c>
      <c r="AK234" s="501" t="s">
        <v>68</v>
      </c>
      <c r="AL234" s="501" t="s">
        <v>68</v>
      </c>
      <c r="AM234" s="501" t="s">
        <v>336</v>
      </c>
      <c r="AN234" s="501" t="s">
        <v>336</v>
      </c>
      <c r="AO234" s="502" t="s">
        <v>336</v>
      </c>
      <c r="AP234" s="502" t="s">
        <v>336</v>
      </c>
      <c r="AQ234" s="502" t="s">
        <v>336</v>
      </c>
      <c r="AR234" s="502" t="s">
        <v>336</v>
      </c>
      <c r="AS234" s="502" t="s">
        <v>336</v>
      </c>
      <c r="AT234" s="502" t="s">
        <v>336</v>
      </c>
      <c r="AU234" s="502" t="s">
        <v>336</v>
      </c>
      <c r="AV234" s="502" t="s">
        <v>2161</v>
      </c>
      <c r="AW234" s="502" t="s">
        <v>336</v>
      </c>
      <c r="AX234" s="502" t="s">
        <v>336</v>
      </c>
      <c r="AY234" s="501" t="s">
        <v>202</v>
      </c>
      <c r="AZ234" s="501" t="s">
        <v>202</v>
      </c>
      <c r="BA234" s="501" t="s">
        <v>202</v>
      </c>
      <c r="BB234" s="501" t="s">
        <v>3025</v>
      </c>
      <c r="BC234" s="501" t="s">
        <v>202</v>
      </c>
      <c r="BD234" s="504" t="s">
        <v>3025</v>
      </c>
    </row>
    <row r="235" spans="2:56" ht="27" customHeight="1">
      <c r="B235" s="500">
        <v>257</v>
      </c>
      <c r="C235" s="501">
        <v>2</v>
      </c>
      <c r="D235" s="501"/>
      <c r="E235" s="501" t="str">
        <f>+PPrioritarios[[#This Row],[Jerarquización multicriterio JIS 21 de abril]]</f>
        <v>Sin jerarquizar</v>
      </c>
      <c r="F235" s="501" t="s">
        <v>2249</v>
      </c>
      <c r="G235" s="501" t="s">
        <v>336</v>
      </c>
      <c r="H235" s="501" t="s">
        <v>2266</v>
      </c>
      <c r="I235" s="501" t="s">
        <v>336</v>
      </c>
      <c r="J235" s="501" t="e">
        <f>+VLOOKUP(PPrioritarios[[#This Row],[Nombre de proyecto]],'[14]Registros que subsisten 6,400'!F:F,1,0)</f>
        <v>#N/A</v>
      </c>
      <c r="K235" s="501" t="s">
        <v>336</v>
      </c>
      <c r="L235" s="501" t="s">
        <v>336</v>
      </c>
      <c r="M235" s="501" t="s">
        <v>336</v>
      </c>
      <c r="N235" s="501" t="s">
        <v>2044</v>
      </c>
      <c r="O235" s="501"/>
      <c r="P235" s="501">
        <v>115</v>
      </c>
      <c r="Q235" s="501" t="s">
        <v>1319</v>
      </c>
      <c r="R235" s="501" t="s">
        <v>2267</v>
      </c>
      <c r="S235" s="501" t="s">
        <v>2268</v>
      </c>
      <c r="T235" s="501" t="s">
        <v>2269</v>
      </c>
      <c r="U235" s="501" t="s">
        <v>202</v>
      </c>
      <c r="V235" s="502" t="s">
        <v>762</v>
      </c>
      <c r="W235" s="502" t="s">
        <v>955</v>
      </c>
      <c r="X235" s="502" t="s">
        <v>3019</v>
      </c>
      <c r="Y235" s="501" t="s">
        <v>336</v>
      </c>
      <c r="Z235" s="502" t="s">
        <v>336</v>
      </c>
      <c r="AA235" s="502" t="s">
        <v>2198</v>
      </c>
      <c r="AB235" s="501" t="s">
        <v>336</v>
      </c>
      <c r="AC235" s="502" t="s">
        <v>336</v>
      </c>
      <c r="AD235" s="501">
        <v>0</v>
      </c>
      <c r="AE235" s="501">
        <v>725</v>
      </c>
      <c r="AF235" s="502" t="s">
        <v>1027</v>
      </c>
      <c r="AG235" s="502" t="s">
        <v>753</v>
      </c>
      <c r="AH235" s="501" t="s">
        <v>898</v>
      </c>
      <c r="AI235" s="501" t="s">
        <v>182</v>
      </c>
      <c r="AJ235" s="501" t="s">
        <v>202</v>
      </c>
      <c r="AK235" s="501" t="s">
        <v>68</v>
      </c>
      <c r="AL235" s="501" t="s">
        <v>202</v>
      </c>
      <c r="AM235" s="501" t="s">
        <v>202</v>
      </c>
      <c r="AN235" s="501" t="s">
        <v>336</v>
      </c>
      <c r="AO235" s="502" t="s">
        <v>2271</v>
      </c>
      <c r="AP235" s="502" t="s">
        <v>336</v>
      </c>
      <c r="AQ235" s="502" t="s">
        <v>336</v>
      </c>
      <c r="AR235" s="502" t="s">
        <v>336</v>
      </c>
      <c r="AS235" s="502" t="s">
        <v>336</v>
      </c>
      <c r="AT235" s="502" t="s">
        <v>336</v>
      </c>
      <c r="AU235" s="502" t="s">
        <v>336</v>
      </c>
      <c r="AV235" s="502" t="s">
        <v>2161</v>
      </c>
      <c r="AW235" s="502" t="s">
        <v>336</v>
      </c>
      <c r="AX235" s="502" t="s">
        <v>336</v>
      </c>
      <c r="AY235" s="501" t="s">
        <v>202</v>
      </c>
      <c r="AZ235" s="501" t="s">
        <v>202</v>
      </c>
      <c r="BA235" s="501" t="s">
        <v>202</v>
      </c>
      <c r="BB235" s="501" t="s">
        <v>3025</v>
      </c>
      <c r="BC235" s="501" t="s">
        <v>202</v>
      </c>
      <c r="BD235" s="504" t="s">
        <v>3025</v>
      </c>
    </row>
    <row r="236" spans="2:56" ht="27" customHeight="1">
      <c r="B236" s="500">
        <v>258</v>
      </c>
      <c r="C236" s="501">
        <v>2</v>
      </c>
      <c r="D236" s="501"/>
      <c r="E236" s="501" t="str">
        <f>+PPrioritarios[[#This Row],[Jerarquización multicriterio JIS 21 de abril]]</f>
        <v>Sin jerarquizar</v>
      </c>
      <c r="F236" s="501" t="s">
        <v>2249</v>
      </c>
      <c r="G236" s="501" t="s">
        <v>336</v>
      </c>
      <c r="H236" s="501" t="s">
        <v>2272</v>
      </c>
      <c r="I236" s="501" t="s">
        <v>336</v>
      </c>
      <c r="J236" s="501" t="e">
        <f>+VLOOKUP(PPrioritarios[[#This Row],[Nombre de proyecto]],'[14]Registros que subsisten 6,400'!F:F,1,0)</f>
        <v>#N/A</v>
      </c>
      <c r="K236" s="501" t="s">
        <v>745</v>
      </c>
      <c r="L236" s="501" t="s">
        <v>336</v>
      </c>
      <c r="M236" s="501" t="s">
        <v>336</v>
      </c>
      <c r="N236" s="501" t="s">
        <v>2044</v>
      </c>
      <c r="O236" s="501"/>
      <c r="P236" s="501">
        <v>230</v>
      </c>
      <c r="Q236" s="501" t="s">
        <v>124</v>
      </c>
      <c r="R236" s="501" t="s">
        <v>2273</v>
      </c>
      <c r="S236" s="501" t="s">
        <v>336</v>
      </c>
      <c r="T236" s="501" t="s">
        <v>2274</v>
      </c>
      <c r="U236" s="501" t="s">
        <v>202</v>
      </c>
      <c r="V236" s="502" t="s">
        <v>762</v>
      </c>
      <c r="W236" s="502" t="s">
        <v>955</v>
      </c>
      <c r="X236" s="502" t="s">
        <v>3019</v>
      </c>
      <c r="Y236" s="501" t="s">
        <v>336</v>
      </c>
      <c r="Z236" s="502" t="s">
        <v>336</v>
      </c>
      <c r="AA236" s="502" t="s">
        <v>2198</v>
      </c>
      <c r="AB236" s="501" t="s">
        <v>336</v>
      </c>
      <c r="AC236" s="502" t="s">
        <v>336</v>
      </c>
      <c r="AD236" s="501">
        <v>0</v>
      </c>
      <c r="AE236" s="501">
        <v>725</v>
      </c>
      <c r="AF236" s="502" t="s">
        <v>2032</v>
      </c>
      <c r="AG236" s="502" t="s">
        <v>2275</v>
      </c>
      <c r="AH236" s="501" t="s">
        <v>68</v>
      </c>
      <c r="AI236" s="501" t="s">
        <v>1560</v>
      </c>
      <c r="AJ236" s="501" t="s">
        <v>202</v>
      </c>
      <c r="AK236" s="501" t="s">
        <v>68</v>
      </c>
      <c r="AL236" s="501" t="s">
        <v>202</v>
      </c>
      <c r="AM236" s="501" t="s">
        <v>202</v>
      </c>
      <c r="AN236" s="501" t="s">
        <v>336</v>
      </c>
      <c r="AO236" s="502" t="s">
        <v>2276</v>
      </c>
      <c r="AP236" s="502" t="s">
        <v>336</v>
      </c>
      <c r="AQ236" s="502" t="s">
        <v>336</v>
      </c>
      <c r="AR236" s="502" t="s">
        <v>336</v>
      </c>
      <c r="AS236" s="502" t="s">
        <v>336</v>
      </c>
      <c r="AT236" s="502" t="s">
        <v>336</v>
      </c>
      <c r="AU236" s="502" t="s">
        <v>336</v>
      </c>
      <c r="AV236" s="502" t="s">
        <v>2161</v>
      </c>
      <c r="AW236" s="502" t="s">
        <v>336</v>
      </c>
      <c r="AX236" s="502" t="s">
        <v>336</v>
      </c>
      <c r="AY236" s="501" t="s">
        <v>202</v>
      </c>
      <c r="AZ236" s="501" t="s">
        <v>202</v>
      </c>
      <c r="BA236" s="501" t="s">
        <v>202</v>
      </c>
      <c r="BB236" s="501" t="s">
        <v>3025</v>
      </c>
      <c r="BC236" s="501" t="s">
        <v>202</v>
      </c>
      <c r="BD236" s="504" t="s">
        <v>3025</v>
      </c>
    </row>
    <row r="237" spans="2:56" ht="27" customHeight="1">
      <c r="B237" s="500">
        <v>259</v>
      </c>
      <c r="C237" s="501">
        <v>1</v>
      </c>
      <c r="D237" s="501"/>
      <c r="E237" s="501" t="str">
        <f>+PPrioritarios[[#This Row],[Jerarquización multicriterio JIS 21 de abril]]</f>
        <v>Sin jerarquizar</v>
      </c>
      <c r="F237" s="501" t="s">
        <v>2249</v>
      </c>
      <c r="G237" s="501" t="s">
        <v>336</v>
      </c>
      <c r="H237" s="501" t="s">
        <v>2277</v>
      </c>
      <c r="I237" s="501" t="s">
        <v>2278</v>
      </c>
      <c r="J237" s="501" t="e">
        <f>+VLOOKUP(PPrioritarios[[#This Row],[Nombre de proyecto]],'[14]Registros que subsisten 6,400'!F:F,1,0)</f>
        <v>#N/A</v>
      </c>
      <c r="K237" s="501" t="s">
        <v>336</v>
      </c>
      <c r="L237" s="501" t="s">
        <v>336</v>
      </c>
      <c r="M237" s="501" t="s">
        <v>224</v>
      </c>
      <c r="N237" s="501" t="s">
        <v>2024</v>
      </c>
      <c r="O237" s="501"/>
      <c r="P237" s="501">
        <v>115</v>
      </c>
      <c r="Q237" s="501" t="s">
        <v>1319</v>
      </c>
      <c r="R237" s="501" t="s">
        <v>1347</v>
      </c>
      <c r="S237" s="501" t="s">
        <v>336</v>
      </c>
      <c r="T237" s="501" t="s">
        <v>2279</v>
      </c>
      <c r="U237" s="501" t="s">
        <v>202</v>
      </c>
      <c r="V237" s="502" t="s">
        <v>762</v>
      </c>
      <c r="W237" s="502" t="s">
        <v>955</v>
      </c>
      <c r="X237" s="502" t="s">
        <v>3019</v>
      </c>
      <c r="Y237" s="501" t="s">
        <v>336</v>
      </c>
      <c r="Z237" s="502" t="s">
        <v>336</v>
      </c>
      <c r="AA237" s="502" t="s">
        <v>2198</v>
      </c>
      <c r="AB237" s="501" t="s">
        <v>336</v>
      </c>
      <c r="AC237" s="502" t="s">
        <v>336</v>
      </c>
      <c r="AD237" s="501">
        <v>0</v>
      </c>
      <c r="AE237" s="501">
        <v>370</v>
      </c>
      <c r="AF237" s="502" t="s">
        <v>2141</v>
      </c>
      <c r="AG237" s="502" t="s">
        <v>924</v>
      </c>
      <c r="AH237" s="501" t="s">
        <v>898</v>
      </c>
      <c r="AI237" s="501" t="s">
        <v>69</v>
      </c>
      <c r="AJ237" s="501" t="s">
        <v>202</v>
      </c>
      <c r="AK237" s="501" t="s">
        <v>68</v>
      </c>
      <c r="AL237" s="501" t="s">
        <v>202</v>
      </c>
      <c r="AM237" s="501" t="s">
        <v>202</v>
      </c>
      <c r="AN237" s="501" t="s">
        <v>336</v>
      </c>
      <c r="AO237" s="502" t="s">
        <v>336</v>
      </c>
      <c r="AP237" s="502" t="s">
        <v>336</v>
      </c>
      <c r="AQ237" s="502" t="s">
        <v>336</v>
      </c>
      <c r="AR237" s="502" t="s">
        <v>927</v>
      </c>
      <c r="AS237" s="502" t="s">
        <v>336</v>
      </c>
      <c r="AT237" s="502" t="s">
        <v>336</v>
      </c>
      <c r="AU237" s="502" t="s">
        <v>336</v>
      </c>
      <c r="AV237" s="502" t="s">
        <v>2161</v>
      </c>
      <c r="AW237" s="502" t="s">
        <v>336</v>
      </c>
      <c r="AX237" s="502" t="s">
        <v>336</v>
      </c>
      <c r="AY237" s="501" t="s">
        <v>202</v>
      </c>
      <c r="AZ237" s="501" t="s">
        <v>202</v>
      </c>
      <c r="BA237" s="501" t="s">
        <v>202</v>
      </c>
      <c r="BB237" s="501" t="s">
        <v>3025</v>
      </c>
      <c r="BC237" s="501" t="s">
        <v>202</v>
      </c>
      <c r="BD237" s="504" t="s">
        <v>3025</v>
      </c>
    </row>
    <row r="238" spans="2:56" ht="27" customHeight="1">
      <c r="B238" s="500">
        <v>260</v>
      </c>
      <c r="C238" s="501">
        <v>2</v>
      </c>
      <c r="D238" s="501"/>
      <c r="E238" s="501" t="str">
        <f>+PPrioritarios[[#This Row],[Jerarquización multicriterio JIS 21 de abril]]</f>
        <v>Sin jerarquizar</v>
      </c>
      <c r="F238" s="501" t="s">
        <v>2249</v>
      </c>
      <c r="G238" s="501" t="s">
        <v>336</v>
      </c>
      <c r="H238" s="501" t="s">
        <v>336</v>
      </c>
      <c r="I238" s="501" t="s">
        <v>336</v>
      </c>
      <c r="J238" s="501" t="e">
        <f>+VLOOKUP(PPrioritarios[[#This Row],[Nombre de proyecto]],'[14]Registros que subsisten 6,400'!F:F,1,0)</f>
        <v>#N/A</v>
      </c>
      <c r="K238" s="501" t="s">
        <v>2043</v>
      </c>
      <c r="L238" s="501" t="s">
        <v>336</v>
      </c>
      <c r="M238" s="501" t="s">
        <v>336</v>
      </c>
      <c r="N238" s="501" t="s">
        <v>2024</v>
      </c>
      <c r="O238" s="501"/>
      <c r="P238" s="501">
        <v>230</v>
      </c>
      <c r="Q238" s="501" t="s">
        <v>790</v>
      </c>
      <c r="R238" s="501" t="s">
        <v>2280</v>
      </c>
      <c r="S238" s="501" t="s">
        <v>336</v>
      </c>
      <c r="T238" s="501" t="s">
        <v>2281</v>
      </c>
      <c r="U238" s="501" t="s">
        <v>202</v>
      </c>
      <c r="V238" s="502" t="s">
        <v>762</v>
      </c>
      <c r="W238" s="502" t="s">
        <v>955</v>
      </c>
      <c r="X238" s="502" t="s">
        <v>3019</v>
      </c>
      <c r="Y238" s="501" t="s">
        <v>336</v>
      </c>
      <c r="Z238" s="502" t="s">
        <v>336</v>
      </c>
      <c r="AA238" s="502" t="s">
        <v>2198</v>
      </c>
      <c r="AB238" s="501" t="s">
        <v>336</v>
      </c>
      <c r="AC238" s="502" t="s">
        <v>336</v>
      </c>
      <c r="AD238" s="501">
        <v>0</v>
      </c>
      <c r="AE238" s="501">
        <v>210</v>
      </c>
      <c r="AF238" s="502" t="s">
        <v>2012</v>
      </c>
      <c r="AG238" s="502" t="s">
        <v>2012</v>
      </c>
      <c r="AH238" s="501" t="s">
        <v>898</v>
      </c>
      <c r="AI238" s="501" t="s">
        <v>182</v>
      </c>
      <c r="AJ238" s="501" t="s">
        <v>202</v>
      </c>
      <c r="AK238" s="501" t="s">
        <v>68</v>
      </c>
      <c r="AL238" s="501" t="s">
        <v>202</v>
      </c>
      <c r="AM238" s="501" t="s">
        <v>202</v>
      </c>
      <c r="AN238" s="501" t="s">
        <v>336</v>
      </c>
      <c r="AO238" s="502" t="s">
        <v>2012</v>
      </c>
      <c r="AP238" s="502" t="s">
        <v>336</v>
      </c>
      <c r="AQ238" s="502" t="s">
        <v>336</v>
      </c>
      <c r="AR238" s="502" t="s">
        <v>336</v>
      </c>
      <c r="AS238" s="502" t="s">
        <v>928</v>
      </c>
      <c r="AT238" s="502" t="s">
        <v>336</v>
      </c>
      <c r="AU238" s="502" t="s">
        <v>336</v>
      </c>
      <c r="AV238" s="502" t="s">
        <v>2161</v>
      </c>
      <c r="AW238" s="502" t="s">
        <v>336</v>
      </c>
      <c r="AX238" s="502" t="s">
        <v>336</v>
      </c>
      <c r="AY238" s="501" t="s">
        <v>202</v>
      </c>
      <c r="AZ238" s="501" t="s">
        <v>202</v>
      </c>
      <c r="BA238" s="501" t="s">
        <v>202</v>
      </c>
      <c r="BB238" s="501" t="s">
        <v>3025</v>
      </c>
      <c r="BC238" s="501" t="s">
        <v>202</v>
      </c>
      <c r="BD238" s="504" t="s">
        <v>3025</v>
      </c>
    </row>
    <row r="239" spans="2:56" ht="27" customHeight="1">
      <c r="B239" s="500">
        <v>261</v>
      </c>
      <c r="C239" s="501">
        <v>1</v>
      </c>
      <c r="D239" s="501"/>
      <c r="E239" s="501" t="str">
        <f>+PPrioritarios[[#This Row],[Jerarquización multicriterio JIS 21 de abril]]</f>
        <v>Sin jerarquizar</v>
      </c>
      <c r="F239" s="501" t="s">
        <v>2249</v>
      </c>
      <c r="G239" s="501" t="s">
        <v>336</v>
      </c>
      <c r="H239" s="501" t="s">
        <v>2143</v>
      </c>
      <c r="I239" s="501" t="s">
        <v>336</v>
      </c>
      <c r="J239" s="501" t="e">
        <f>+VLOOKUP(PPrioritarios[[#This Row],[Nombre de proyecto]],'[14]Registros que subsisten 6,400'!F:F,1,0)</f>
        <v>#N/A</v>
      </c>
      <c r="K239" s="501" t="s">
        <v>336</v>
      </c>
      <c r="L239" s="501" t="s">
        <v>336</v>
      </c>
      <c r="M239" s="501" t="s">
        <v>2145</v>
      </c>
      <c r="N239" s="501" t="s">
        <v>2044</v>
      </c>
      <c r="O239" s="501"/>
      <c r="P239" s="501">
        <v>400</v>
      </c>
      <c r="Q239" s="501" t="s">
        <v>536</v>
      </c>
      <c r="R239" s="501" t="s">
        <v>536</v>
      </c>
      <c r="S239" s="501" t="s">
        <v>336</v>
      </c>
      <c r="T239" s="501" t="s">
        <v>2283</v>
      </c>
      <c r="U239" s="501" t="s">
        <v>202</v>
      </c>
      <c r="V239" s="502" t="s">
        <v>762</v>
      </c>
      <c r="W239" s="502" t="s">
        <v>955</v>
      </c>
      <c r="X239" s="502" t="s">
        <v>3019</v>
      </c>
      <c r="Y239" s="501" t="s">
        <v>336</v>
      </c>
      <c r="Z239" s="502" t="s">
        <v>336</v>
      </c>
      <c r="AA239" s="502" t="s">
        <v>2198</v>
      </c>
      <c r="AB239" s="501" t="s">
        <v>336</v>
      </c>
      <c r="AC239" s="502" t="s">
        <v>336</v>
      </c>
      <c r="AD239" s="501">
        <v>0</v>
      </c>
      <c r="AE239" s="501">
        <v>35</v>
      </c>
      <c r="AF239" s="502" t="s">
        <v>2284</v>
      </c>
      <c r="AG239" s="502" t="s">
        <v>336</v>
      </c>
      <c r="AH239" s="501" t="s">
        <v>336</v>
      </c>
      <c r="AI239" s="501" t="s">
        <v>182</v>
      </c>
      <c r="AJ239" s="501" t="s">
        <v>202</v>
      </c>
      <c r="AK239" s="501" t="s">
        <v>68</v>
      </c>
      <c r="AL239" s="501" t="s">
        <v>202</v>
      </c>
      <c r="AM239" s="501" t="s">
        <v>202</v>
      </c>
      <c r="AN239" s="501" t="s">
        <v>336</v>
      </c>
      <c r="AO239" s="502" t="s">
        <v>2284</v>
      </c>
      <c r="AP239" s="502" t="s">
        <v>336</v>
      </c>
      <c r="AQ239" s="502" t="s">
        <v>336</v>
      </c>
      <c r="AR239" s="502" t="s">
        <v>336</v>
      </c>
      <c r="AS239" s="502" t="s">
        <v>336</v>
      </c>
      <c r="AT239" s="502" t="s">
        <v>336</v>
      </c>
      <c r="AU239" s="502" t="s">
        <v>336</v>
      </c>
      <c r="AV239" s="502" t="s">
        <v>2004</v>
      </c>
      <c r="AW239" s="502" t="s">
        <v>336</v>
      </c>
      <c r="AX239" s="502" t="s">
        <v>336</v>
      </c>
      <c r="AY239" s="501" t="s">
        <v>202</v>
      </c>
      <c r="AZ239" s="501" t="s">
        <v>202</v>
      </c>
      <c r="BA239" s="501" t="s">
        <v>202</v>
      </c>
      <c r="BB239" s="501" t="s">
        <v>3025</v>
      </c>
      <c r="BC239" s="501" t="s">
        <v>202</v>
      </c>
      <c r="BD239" s="504" t="s">
        <v>3025</v>
      </c>
    </row>
    <row r="240" spans="2:56" ht="27" customHeight="1">
      <c r="B240" s="500">
        <v>262</v>
      </c>
      <c r="C240" s="501">
        <v>2</v>
      </c>
      <c r="D240" s="501"/>
      <c r="E240" s="501" t="str">
        <f>+PPrioritarios[[#This Row],[Jerarquización multicriterio JIS 21 de abril]]</f>
        <v>Sin jerarquizar</v>
      </c>
      <c r="F240" s="501" t="s">
        <v>2249</v>
      </c>
      <c r="G240" s="501" t="s">
        <v>336</v>
      </c>
      <c r="H240" s="501" t="s">
        <v>2286</v>
      </c>
      <c r="I240" s="501" t="s">
        <v>336</v>
      </c>
      <c r="J240" s="501" t="e">
        <f>+VLOOKUP(PPrioritarios[[#This Row],[Nombre de proyecto]],'[14]Registros que subsisten 6,400'!F:F,1,0)</f>
        <v>#N/A</v>
      </c>
      <c r="K240" s="501" t="s">
        <v>336</v>
      </c>
      <c r="L240" s="501" t="s">
        <v>336</v>
      </c>
      <c r="M240" s="501" t="s">
        <v>336</v>
      </c>
      <c r="N240" s="501" t="s">
        <v>2044</v>
      </c>
      <c r="O240" s="501"/>
      <c r="P240" s="501">
        <v>230</v>
      </c>
      <c r="Q240" s="501" t="s">
        <v>572</v>
      </c>
      <c r="R240" s="501" t="s">
        <v>2287</v>
      </c>
      <c r="S240" s="501" t="s">
        <v>336</v>
      </c>
      <c r="T240" s="501" t="s">
        <v>336</v>
      </c>
      <c r="U240" s="501" t="s">
        <v>202</v>
      </c>
      <c r="V240" s="502" t="s">
        <v>762</v>
      </c>
      <c r="W240" s="502" t="s">
        <v>955</v>
      </c>
      <c r="X240" s="502" t="s">
        <v>3019</v>
      </c>
      <c r="Y240" s="501" t="s">
        <v>336</v>
      </c>
      <c r="Z240" s="502" t="s">
        <v>336</v>
      </c>
      <c r="AA240" s="502" t="s">
        <v>2198</v>
      </c>
      <c r="AB240" s="501" t="s">
        <v>336</v>
      </c>
      <c r="AC240" s="502" t="s">
        <v>336</v>
      </c>
      <c r="AD240" s="501">
        <v>0</v>
      </c>
      <c r="AE240" s="501">
        <v>0</v>
      </c>
      <c r="AF240" s="502" t="s">
        <v>93</v>
      </c>
      <c r="AG240" s="502" t="s">
        <v>2288</v>
      </c>
      <c r="AH240" s="501" t="s">
        <v>898</v>
      </c>
      <c r="AI240" s="501" t="s">
        <v>182</v>
      </c>
      <c r="AJ240" s="501" t="s">
        <v>202</v>
      </c>
      <c r="AK240" s="501" t="s">
        <v>68</v>
      </c>
      <c r="AL240" s="501" t="s">
        <v>202</v>
      </c>
      <c r="AM240" s="501" t="s">
        <v>202</v>
      </c>
      <c r="AN240" s="501" t="s">
        <v>336</v>
      </c>
      <c r="AO240" s="502" t="s">
        <v>2234</v>
      </c>
      <c r="AP240" s="502" t="s">
        <v>336</v>
      </c>
      <c r="AQ240" s="502" t="s">
        <v>336</v>
      </c>
      <c r="AR240" s="502" t="s">
        <v>336</v>
      </c>
      <c r="AS240" s="502" t="s">
        <v>2290</v>
      </c>
      <c r="AT240" s="502" t="s">
        <v>336</v>
      </c>
      <c r="AU240" s="502" t="s">
        <v>336</v>
      </c>
      <c r="AV240" s="502" t="s">
        <v>2161</v>
      </c>
      <c r="AW240" s="502" t="s">
        <v>336</v>
      </c>
      <c r="AX240" s="502" t="s">
        <v>336</v>
      </c>
      <c r="AY240" s="501" t="s">
        <v>202</v>
      </c>
      <c r="AZ240" s="501" t="s">
        <v>202</v>
      </c>
      <c r="BA240" s="501" t="s">
        <v>202</v>
      </c>
      <c r="BB240" s="501" t="s">
        <v>3025</v>
      </c>
      <c r="BC240" s="501" t="s">
        <v>202</v>
      </c>
      <c r="BD240" s="504" t="s">
        <v>3025</v>
      </c>
    </row>
    <row r="241" spans="2:56" ht="27" customHeight="1">
      <c r="B241" s="500">
        <v>264</v>
      </c>
      <c r="C241" s="501">
        <v>0</v>
      </c>
      <c r="D241" s="501"/>
      <c r="E241" s="501">
        <f>+PPrioritarios[[#This Row],[Jerarquización multicriterio JIS 21 de abril]]</f>
        <v>34</v>
      </c>
      <c r="F241" s="501" t="s">
        <v>2293</v>
      </c>
      <c r="G241" s="501" t="s">
        <v>336</v>
      </c>
      <c r="H241" s="501" t="s">
        <v>2294</v>
      </c>
      <c r="I241" s="501" t="s">
        <v>2295</v>
      </c>
      <c r="J241" s="501" t="e">
        <f>+VLOOKUP(PPrioritarios[[#This Row],[Nombre de proyecto]],'[14]Registros que subsisten 6,400'!F:F,1,0)</f>
        <v>#N/A</v>
      </c>
      <c r="K241" s="501" t="s">
        <v>336</v>
      </c>
      <c r="L241" s="501" t="s">
        <v>336</v>
      </c>
      <c r="M241" s="501" t="s">
        <v>224</v>
      </c>
      <c r="N241" s="501" t="s">
        <v>336</v>
      </c>
      <c r="O241" s="501">
        <v>70</v>
      </c>
      <c r="P241" s="501" t="s">
        <v>336</v>
      </c>
      <c r="Q241" s="501" t="s">
        <v>136</v>
      </c>
      <c r="R241" s="501" t="s">
        <v>336</v>
      </c>
      <c r="S241" s="501" t="s">
        <v>336</v>
      </c>
      <c r="T241" s="501" t="s">
        <v>336</v>
      </c>
      <c r="U241" s="501" t="s">
        <v>68</v>
      </c>
      <c r="V241" s="502" t="s">
        <v>2296</v>
      </c>
      <c r="W241" s="502" t="s">
        <v>728</v>
      </c>
      <c r="X241" s="502" t="s">
        <v>3123</v>
      </c>
      <c r="Y241" s="501" t="s">
        <v>3124</v>
      </c>
      <c r="Z241" s="502" t="s">
        <v>3125</v>
      </c>
      <c r="AA241" s="502" t="s">
        <v>430</v>
      </c>
      <c r="AB241" s="501" t="s">
        <v>191</v>
      </c>
      <c r="AC241" s="502" t="s">
        <v>71</v>
      </c>
      <c r="AD241" s="501" t="s">
        <v>336</v>
      </c>
      <c r="AE241" s="501">
        <v>0</v>
      </c>
      <c r="AF241" s="502" t="s">
        <v>3126</v>
      </c>
      <c r="AG241" s="502" t="s">
        <v>336</v>
      </c>
      <c r="AH241" s="501" t="s">
        <v>336</v>
      </c>
      <c r="AI241" s="501" t="s">
        <v>336</v>
      </c>
      <c r="AJ241" s="501" t="s">
        <v>202</v>
      </c>
      <c r="AK241" s="501" t="s">
        <v>202</v>
      </c>
      <c r="AL241" s="501" t="s">
        <v>202</v>
      </c>
      <c r="AM241" s="501" t="s">
        <v>336</v>
      </c>
      <c r="AN241" s="501" t="s">
        <v>336</v>
      </c>
      <c r="AO241" s="502" t="s">
        <v>336</v>
      </c>
      <c r="AP241" s="502" t="s">
        <v>336</v>
      </c>
      <c r="AQ241" s="502" t="s">
        <v>336</v>
      </c>
      <c r="AR241" s="502" t="s">
        <v>336</v>
      </c>
      <c r="AS241" s="502" t="s">
        <v>336</v>
      </c>
      <c r="AT241" s="502" t="s">
        <v>336</v>
      </c>
      <c r="AU241" s="503">
        <v>45747</v>
      </c>
      <c r="AV241" s="502" t="s">
        <v>336</v>
      </c>
      <c r="AW241" s="502" t="s">
        <v>336</v>
      </c>
      <c r="AX241" s="502" t="s">
        <v>336</v>
      </c>
      <c r="AY241" s="501" t="s">
        <v>68</v>
      </c>
      <c r="AZ241" s="501" t="s">
        <v>202</v>
      </c>
      <c r="BA241" s="501" t="s">
        <v>68</v>
      </c>
      <c r="BB241" s="501">
        <v>73</v>
      </c>
      <c r="BC241" s="501" t="s">
        <v>68</v>
      </c>
      <c r="BD241" s="504">
        <v>34</v>
      </c>
    </row>
    <row r="242" spans="2:56" ht="27" customHeight="1">
      <c r="B242" s="500">
        <v>265</v>
      </c>
      <c r="C242" s="501">
        <v>0</v>
      </c>
      <c r="D242" s="501"/>
      <c r="E242" s="501">
        <f>+PPrioritarios[[#This Row],[Jerarquización multicriterio JIS 21 de abril]]</f>
        <v>7</v>
      </c>
      <c r="F242" s="501" t="s">
        <v>2293</v>
      </c>
      <c r="G242" s="501" t="s">
        <v>336</v>
      </c>
      <c r="H242" s="501" t="s">
        <v>134</v>
      </c>
      <c r="I242" s="501" t="s">
        <v>3127</v>
      </c>
      <c r="J242" s="501" t="e">
        <f>+VLOOKUP(PPrioritarios[[#This Row],[Nombre de proyecto]],'[14]Registros que subsisten 6,400'!F:F,1,0)</f>
        <v>#N/A</v>
      </c>
      <c r="K242" s="501" t="s">
        <v>336</v>
      </c>
      <c r="L242" s="501" t="s">
        <v>336</v>
      </c>
      <c r="M242" s="501" t="s">
        <v>63</v>
      </c>
      <c r="N242" s="501" t="s">
        <v>336</v>
      </c>
      <c r="O242" s="501">
        <v>75.599999999999994</v>
      </c>
      <c r="P242" s="501" t="s">
        <v>336</v>
      </c>
      <c r="Q242" s="501" t="s">
        <v>136</v>
      </c>
      <c r="R242" s="501" t="s">
        <v>336</v>
      </c>
      <c r="S242" s="501" t="s">
        <v>336</v>
      </c>
      <c r="T242" s="501" t="s">
        <v>336</v>
      </c>
      <c r="U242" s="501" t="s">
        <v>68</v>
      </c>
      <c r="V242" s="502" t="s">
        <v>3128</v>
      </c>
      <c r="W242" s="502" t="s">
        <v>728</v>
      </c>
      <c r="X242" s="502" t="s">
        <v>3129</v>
      </c>
      <c r="Y242" s="501" t="s">
        <v>3130</v>
      </c>
      <c r="Z242" s="502" t="s">
        <v>3131</v>
      </c>
      <c r="AA242" s="502" t="s">
        <v>146</v>
      </c>
      <c r="AB242" s="501" t="s">
        <v>147</v>
      </c>
      <c r="AC242" s="502" t="s">
        <v>142</v>
      </c>
      <c r="AD242" s="501" t="s">
        <v>336</v>
      </c>
      <c r="AE242" s="501">
        <v>0</v>
      </c>
      <c r="AF242" s="502"/>
      <c r="AG242" s="502" t="s">
        <v>336</v>
      </c>
      <c r="AH242" s="501" t="s">
        <v>336</v>
      </c>
      <c r="AI242" s="501" t="s">
        <v>336</v>
      </c>
      <c r="AJ242" s="501" t="s">
        <v>202</v>
      </c>
      <c r="AK242" s="501" t="s">
        <v>202</v>
      </c>
      <c r="AL242" s="501" t="s">
        <v>68</v>
      </c>
      <c r="AM242" s="501" t="s">
        <v>336</v>
      </c>
      <c r="AN242" s="501" t="s">
        <v>336</v>
      </c>
      <c r="AO242" s="502" t="s">
        <v>3132</v>
      </c>
      <c r="AP242" s="502" t="s">
        <v>336</v>
      </c>
      <c r="AQ242" s="502" t="s">
        <v>336</v>
      </c>
      <c r="AR242" s="502" t="s">
        <v>336</v>
      </c>
      <c r="AS242" s="502" t="s">
        <v>336</v>
      </c>
      <c r="AT242" s="502" t="s">
        <v>336</v>
      </c>
      <c r="AU242" s="503">
        <v>46567</v>
      </c>
      <c r="AV242" s="502" t="s">
        <v>3133</v>
      </c>
      <c r="AW242" s="502" t="s">
        <v>336</v>
      </c>
      <c r="AX242" s="502" t="s">
        <v>336</v>
      </c>
      <c r="AY242" s="501" t="s">
        <v>68</v>
      </c>
      <c r="AZ242" s="501" t="s">
        <v>202</v>
      </c>
      <c r="BA242" s="501" t="s">
        <v>68</v>
      </c>
      <c r="BB242" s="501">
        <v>70</v>
      </c>
      <c r="BC242" s="501" t="s">
        <v>68</v>
      </c>
      <c r="BD242" s="504">
        <v>7</v>
      </c>
    </row>
    <row r="243" spans="2:56" ht="27" customHeight="1">
      <c r="B243" s="500">
        <v>266</v>
      </c>
      <c r="C243" s="501">
        <v>0</v>
      </c>
      <c r="D243" s="501"/>
      <c r="E243" s="501">
        <f>+PPrioritarios[[#This Row],[Jerarquización multicriterio JIS 21 de abril]]</f>
        <v>46</v>
      </c>
      <c r="F243" s="501" t="s">
        <v>2293</v>
      </c>
      <c r="G243" s="501" t="s">
        <v>540</v>
      </c>
      <c r="H243" s="501" t="s">
        <v>534</v>
      </c>
      <c r="I243" s="501" t="s">
        <v>3134</v>
      </c>
      <c r="J243" s="501" t="e">
        <f>+VLOOKUP(PPrioritarios[[#This Row],[Nombre de proyecto]],'[14]Registros que subsisten 6,400'!F:F,1,0)</f>
        <v>#N/A</v>
      </c>
      <c r="K243" s="501" t="s">
        <v>1012</v>
      </c>
      <c r="L243" s="501" t="s">
        <v>3135</v>
      </c>
      <c r="M243" s="501" t="s">
        <v>224</v>
      </c>
      <c r="N243" s="501" t="s">
        <v>2324</v>
      </c>
      <c r="O243" s="501">
        <v>30</v>
      </c>
      <c r="P243" s="501">
        <v>115</v>
      </c>
      <c r="Q243" s="501" t="s">
        <v>536</v>
      </c>
      <c r="R243" s="501" t="s">
        <v>537</v>
      </c>
      <c r="S243" s="501" t="s">
        <v>3136</v>
      </c>
      <c r="T243" s="501" t="s">
        <v>336</v>
      </c>
      <c r="U243" s="501" t="s">
        <v>68</v>
      </c>
      <c r="V243" s="502" t="s">
        <v>3137</v>
      </c>
      <c r="W243" s="502" t="s">
        <v>3012</v>
      </c>
      <c r="X243" s="502" t="s">
        <v>3138</v>
      </c>
      <c r="Y243" s="501" t="s">
        <v>3139</v>
      </c>
      <c r="Z243" s="502" t="s">
        <v>3140</v>
      </c>
      <c r="AA243" s="502" t="s">
        <v>543</v>
      </c>
      <c r="AB243" s="501" t="s">
        <v>81</v>
      </c>
      <c r="AC243" s="502" t="s">
        <v>142</v>
      </c>
      <c r="AD243" s="501" t="s">
        <v>336</v>
      </c>
      <c r="AE243" s="501">
        <v>0</v>
      </c>
      <c r="AF243" s="502" t="s">
        <v>3141</v>
      </c>
      <c r="AG243" s="502" t="s">
        <v>3142</v>
      </c>
      <c r="AH243" s="501" t="s">
        <v>68</v>
      </c>
      <c r="AI243" s="501" t="s">
        <v>69</v>
      </c>
      <c r="AJ243" s="501" t="s">
        <v>202</v>
      </c>
      <c r="AK243" s="501" t="s">
        <v>202</v>
      </c>
      <c r="AL243" s="501" t="s">
        <v>68</v>
      </c>
      <c r="AM243" s="501" t="s">
        <v>202</v>
      </c>
      <c r="AN243" s="501" t="s">
        <v>336</v>
      </c>
      <c r="AO243" s="502" t="s">
        <v>3141</v>
      </c>
      <c r="AP243" s="502" t="s">
        <v>336</v>
      </c>
      <c r="AQ243" s="502">
        <v>0</v>
      </c>
      <c r="AR243" s="502">
        <v>0</v>
      </c>
      <c r="AS243" s="502" t="s">
        <v>202</v>
      </c>
      <c r="AT243" s="502" t="s">
        <v>68</v>
      </c>
      <c r="AU243" s="503">
        <v>45712</v>
      </c>
      <c r="AV243" s="502" t="s">
        <v>336</v>
      </c>
      <c r="AW243" s="502" t="s">
        <v>336</v>
      </c>
      <c r="AX243" s="502" t="s">
        <v>336</v>
      </c>
      <c r="AY243" s="501" t="s">
        <v>68</v>
      </c>
      <c r="AZ243" s="501" t="s">
        <v>202</v>
      </c>
      <c r="BA243" s="501" t="s">
        <v>68</v>
      </c>
      <c r="BB243" s="501">
        <v>67</v>
      </c>
      <c r="BC243" s="501" t="s">
        <v>68</v>
      </c>
      <c r="BD243" s="504">
        <v>46</v>
      </c>
    </row>
    <row r="244" spans="2:56" ht="27" customHeight="1">
      <c r="B244" s="500">
        <v>267</v>
      </c>
      <c r="C244" s="501">
        <v>0</v>
      </c>
      <c r="D244" s="501"/>
      <c r="E244" s="501" t="str">
        <f>+PPrioritarios[[#This Row],[Jerarquización multicriterio JIS 21 de abril]]</f>
        <v>Sin jerarquizar</v>
      </c>
      <c r="F244" s="501" t="s">
        <v>2293</v>
      </c>
      <c r="G244" s="501" t="s">
        <v>336</v>
      </c>
      <c r="H244" s="501" t="s">
        <v>2317</v>
      </c>
      <c r="I244" s="501" t="s">
        <v>2318</v>
      </c>
      <c r="J244" s="501" t="e">
        <f>+VLOOKUP(PPrioritarios[[#This Row],[Nombre de proyecto]],'[14]Registros que subsisten 6,400'!F:F,1,0)</f>
        <v>#N/A</v>
      </c>
      <c r="K244" s="501" t="s">
        <v>336</v>
      </c>
      <c r="L244" s="501" t="s">
        <v>336</v>
      </c>
      <c r="M244" s="501" t="s">
        <v>2009</v>
      </c>
      <c r="N244" s="501" t="s">
        <v>336</v>
      </c>
      <c r="O244" s="501">
        <v>0.999</v>
      </c>
      <c r="P244" s="501" t="s">
        <v>336</v>
      </c>
      <c r="Q244" s="501" t="s">
        <v>324</v>
      </c>
      <c r="R244" s="501" t="s">
        <v>336</v>
      </c>
      <c r="S244" s="501" t="s">
        <v>336</v>
      </c>
      <c r="T244" s="501" t="s">
        <v>336</v>
      </c>
      <c r="U244" s="501" t="s">
        <v>68</v>
      </c>
      <c r="V244" s="502" t="s">
        <v>2319</v>
      </c>
      <c r="W244" s="502" t="s">
        <v>740</v>
      </c>
      <c r="X244" s="502" t="s">
        <v>3143</v>
      </c>
      <c r="Y244" s="501" t="s">
        <v>2422</v>
      </c>
      <c r="Z244" s="502" t="s">
        <v>3144</v>
      </c>
      <c r="AA244" s="502" t="s">
        <v>2320</v>
      </c>
      <c r="AB244" s="501" t="s">
        <v>81</v>
      </c>
      <c r="AC244" s="502" t="s">
        <v>1070</v>
      </c>
      <c r="AD244" s="501" t="s">
        <v>336</v>
      </c>
      <c r="AE244" s="501">
        <v>0</v>
      </c>
      <c r="AF244" s="502"/>
      <c r="AG244" s="502" t="s">
        <v>336</v>
      </c>
      <c r="AH244" s="501" t="s">
        <v>336</v>
      </c>
      <c r="AI244" s="501" t="s">
        <v>336</v>
      </c>
      <c r="AJ244" s="501" t="s">
        <v>202</v>
      </c>
      <c r="AK244" s="501" t="s">
        <v>202</v>
      </c>
      <c r="AL244" s="501" t="s">
        <v>68</v>
      </c>
      <c r="AM244" s="501" t="s">
        <v>336</v>
      </c>
      <c r="AN244" s="501" t="s">
        <v>336</v>
      </c>
      <c r="AO244" s="502" t="s">
        <v>336</v>
      </c>
      <c r="AP244" s="502" t="s">
        <v>336</v>
      </c>
      <c r="AQ244" s="502" t="s">
        <v>336</v>
      </c>
      <c r="AR244" s="502" t="s">
        <v>336</v>
      </c>
      <c r="AS244" s="502" t="s">
        <v>336</v>
      </c>
      <c r="AT244" s="502" t="s">
        <v>336</v>
      </c>
      <c r="AU244" s="503">
        <v>45747</v>
      </c>
      <c r="AV244" s="502" t="s">
        <v>336</v>
      </c>
      <c r="AW244" s="502" t="s">
        <v>336</v>
      </c>
      <c r="AX244" s="502" t="s">
        <v>336</v>
      </c>
      <c r="AY244" s="501" t="s">
        <v>68</v>
      </c>
      <c r="AZ244" s="501" t="s">
        <v>68</v>
      </c>
      <c r="BA244" s="501" t="s">
        <v>68</v>
      </c>
      <c r="BB244" s="501">
        <v>115</v>
      </c>
      <c r="BC244" s="501" t="s">
        <v>202</v>
      </c>
      <c r="BD244" s="504" t="s">
        <v>3025</v>
      </c>
    </row>
    <row r="245" spans="2:56" ht="27" customHeight="1">
      <c r="B245" s="500">
        <v>268</v>
      </c>
      <c r="C245" s="501">
        <v>0</v>
      </c>
      <c r="D245" s="501"/>
      <c r="E245" s="501">
        <f>+PPrioritarios[[#This Row],[Jerarquización multicriterio JIS 21 de abril]]</f>
        <v>72</v>
      </c>
      <c r="F245" s="501" t="s">
        <v>2293</v>
      </c>
      <c r="G245" s="501" t="s">
        <v>2321</v>
      </c>
      <c r="H245" s="501" t="s">
        <v>2322</v>
      </c>
      <c r="I245" s="501" t="s">
        <v>2323</v>
      </c>
      <c r="J245" s="501" t="e">
        <f>+VLOOKUP(PPrioritarios[[#This Row],[Nombre de proyecto]],'[14]Registros que subsisten 6,400'!F:F,1,0)</f>
        <v>#N/A</v>
      </c>
      <c r="K245" s="501" t="s">
        <v>1012</v>
      </c>
      <c r="L245" s="501" t="s">
        <v>1013</v>
      </c>
      <c r="M245" s="501" t="s">
        <v>224</v>
      </c>
      <c r="N245" s="501" t="s">
        <v>2324</v>
      </c>
      <c r="O245" s="501">
        <v>30</v>
      </c>
      <c r="P245" s="501">
        <v>230</v>
      </c>
      <c r="Q245" s="501" t="s">
        <v>536</v>
      </c>
      <c r="R245" s="501" t="s">
        <v>2325</v>
      </c>
      <c r="S245" s="501" t="s">
        <v>2326</v>
      </c>
      <c r="T245" s="501" t="s">
        <v>336</v>
      </c>
      <c r="U245" s="501" t="s">
        <v>68</v>
      </c>
      <c r="V245" s="502" t="s">
        <v>2327</v>
      </c>
      <c r="W245" s="502" t="s">
        <v>728</v>
      </c>
      <c r="X245" s="502" t="s">
        <v>3145</v>
      </c>
      <c r="Y245" s="501" t="s">
        <v>2332</v>
      </c>
      <c r="Z245" s="502" t="s">
        <v>3146</v>
      </c>
      <c r="AA245" s="502" t="s">
        <v>2328</v>
      </c>
      <c r="AB245" s="501" t="s">
        <v>81</v>
      </c>
      <c r="AC245" s="502" t="s">
        <v>142</v>
      </c>
      <c r="AD245" s="501" t="s">
        <v>336</v>
      </c>
      <c r="AE245" s="501">
        <v>0</v>
      </c>
      <c r="AF245" s="502" t="s">
        <v>2329</v>
      </c>
      <c r="AG245" s="502" t="s">
        <v>2330</v>
      </c>
      <c r="AH245" s="501" t="s">
        <v>68</v>
      </c>
      <c r="AI245" s="501" t="s">
        <v>69</v>
      </c>
      <c r="AJ245" s="501" t="s">
        <v>202</v>
      </c>
      <c r="AK245" s="501" t="s">
        <v>202</v>
      </c>
      <c r="AL245" s="501" t="s">
        <v>68</v>
      </c>
      <c r="AM245" s="501" t="s">
        <v>202</v>
      </c>
      <c r="AN245" s="501" t="s">
        <v>336</v>
      </c>
      <c r="AO245" s="502" t="s">
        <v>2329</v>
      </c>
      <c r="AP245" s="502" t="s">
        <v>336</v>
      </c>
      <c r="AQ245" s="502">
        <v>0</v>
      </c>
      <c r="AR245" s="502">
        <v>0</v>
      </c>
      <c r="AS245" s="502" t="s">
        <v>202</v>
      </c>
      <c r="AT245" s="502" t="s">
        <v>202</v>
      </c>
      <c r="AU245" s="503">
        <v>45897</v>
      </c>
      <c r="AV245" s="502" t="s">
        <v>336</v>
      </c>
      <c r="AW245" s="502" t="s">
        <v>336</v>
      </c>
      <c r="AX245" s="502" t="s">
        <v>336</v>
      </c>
      <c r="AY245" s="501" t="s">
        <v>68</v>
      </c>
      <c r="AZ245" s="501" t="s">
        <v>68</v>
      </c>
      <c r="BA245" s="501" t="s">
        <v>68</v>
      </c>
      <c r="BB245" s="501">
        <v>91</v>
      </c>
      <c r="BC245" s="501" t="s">
        <v>68</v>
      </c>
      <c r="BD245" s="504">
        <v>72</v>
      </c>
    </row>
    <row r="246" spans="2:56" ht="27" customHeight="1">
      <c r="B246" s="500">
        <v>269</v>
      </c>
      <c r="C246" s="501">
        <v>0</v>
      </c>
      <c r="D246" s="501"/>
      <c r="E246" s="501" t="str">
        <f>+PPrioritarios[[#This Row],[Jerarquización multicriterio JIS 21 de abril]]</f>
        <v>Sin jerarquizar</v>
      </c>
      <c r="F246" s="501" t="s">
        <v>2293</v>
      </c>
      <c r="G246" s="501" t="s">
        <v>336</v>
      </c>
      <c r="H246" s="501" t="s">
        <v>2333</v>
      </c>
      <c r="I246" s="501" t="s">
        <v>2334</v>
      </c>
      <c r="J246" s="501" t="e">
        <f>+VLOOKUP(PPrioritarios[[#This Row],[Nombre de proyecto]],'[14]Registros que subsisten 6,400'!F:F,1,0)</f>
        <v>#N/A</v>
      </c>
      <c r="K246" s="501" t="s">
        <v>2043</v>
      </c>
      <c r="L246" s="501" t="s">
        <v>336</v>
      </c>
      <c r="M246" s="501" t="s">
        <v>63</v>
      </c>
      <c r="N246" s="501" t="s">
        <v>336</v>
      </c>
      <c r="O246" s="501">
        <v>250</v>
      </c>
      <c r="P246" s="501" t="s">
        <v>336</v>
      </c>
      <c r="Q246" s="501" t="s">
        <v>790</v>
      </c>
      <c r="R246" s="501" t="s">
        <v>336</v>
      </c>
      <c r="S246" s="501" t="s">
        <v>336</v>
      </c>
      <c r="T246" s="501" t="s">
        <v>336</v>
      </c>
      <c r="U246" s="501" t="s">
        <v>68</v>
      </c>
      <c r="V246" s="502" t="s">
        <v>2335</v>
      </c>
      <c r="W246" s="502" t="s">
        <v>728</v>
      </c>
      <c r="X246" s="502" t="s">
        <v>3145</v>
      </c>
      <c r="Y246" s="501" t="s">
        <v>2339</v>
      </c>
      <c r="Z246" s="502" t="s">
        <v>3147</v>
      </c>
      <c r="AA246" s="502" t="s">
        <v>2336</v>
      </c>
      <c r="AB246" s="501" t="s">
        <v>81</v>
      </c>
      <c r="AC246" s="502" t="s">
        <v>71</v>
      </c>
      <c r="AD246" s="501" t="s">
        <v>336</v>
      </c>
      <c r="AE246" s="501">
        <v>0</v>
      </c>
      <c r="AF246" s="502" t="s">
        <v>2337</v>
      </c>
      <c r="AG246" s="502" t="s">
        <v>2338</v>
      </c>
      <c r="AH246" s="501" t="s">
        <v>336</v>
      </c>
      <c r="AI246" s="501" t="s">
        <v>336</v>
      </c>
      <c r="AJ246" s="501" t="s">
        <v>202</v>
      </c>
      <c r="AK246" s="501" t="s">
        <v>202</v>
      </c>
      <c r="AL246" s="501" t="s">
        <v>202</v>
      </c>
      <c r="AM246" s="501" t="s">
        <v>336</v>
      </c>
      <c r="AN246" s="501" t="s">
        <v>336</v>
      </c>
      <c r="AO246" s="502" t="s">
        <v>2337</v>
      </c>
      <c r="AP246" s="502" t="s">
        <v>336</v>
      </c>
      <c r="AQ246" s="502" t="s">
        <v>336</v>
      </c>
      <c r="AR246" s="502" t="s">
        <v>336</v>
      </c>
      <c r="AS246" s="502" t="s">
        <v>336</v>
      </c>
      <c r="AT246" s="502" t="s">
        <v>336</v>
      </c>
      <c r="AU246" s="503">
        <v>45747</v>
      </c>
      <c r="AV246" s="502" t="s">
        <v>336</v>
      </c>
      <c r="AW246" s="502" t="s">
        <v>336</v>
      </c>
      <c r="AX246" s="502" t="s">
        <v>336</v>
      </c>
      <c r="AY246" s="501" t="s">
        <v>68</v>
      </c>
      <c r="AZ246" s="501" t="s">
        <v>68</v>
      </c>
      <c r="BA246" s="501" t="s">
        <v>68</v>
      </c>
      <c r="BB246" s="501">
        <v>13</v>
      </c>
      <c r="BC246" s="501" t="s">
        <v>202</v>
      </c>
      <c r="BD246" s="504" t="s">
        <v>3025</v>
      </c>
    </row>
    <row r="247" spans="2:56" ht="27" customHeight="1">
      <c r="B247" s="500">
        <v>270</v>
      </c>
      <c r="C247" s="501">
        <v>0</v>
      </c>
      <c r="D247" s="501"/>
      <c r="E247" s="501" t="str">
        <f>+PPrioritarios[[#This Row],[Jerarquización multicriterio JIS 21 de abril]]</f>
        <v>Sin jerarquizar</v>
      </c>
      <c r="F247" s="501" t="s">
        <v>2293</v>
      </c>
      <c r="G247" s="501" t="s">
        <v>336</v>
      </c>
      <c r="H247" s="501" t="s">
        <v>2340</v>
      </c>
      <c r="I247" s="501" t="s">
        <v>2341</v>
      </c>
      <c r="J247" s="501" t="e">
        <f>+VLOOKUP(PPrioritarios[[#This Row],[Nombre de proyecto]],'[14]Registros que subsisten 6,400'!F:F,1,0)</f>
        <v>#N/A</v>
      </c>
      <c r="K247" s="501" t="s">
        <v>336</v>
      </c>
      <c r="L247" s="501" t="s">
        <v>336</v>
      </c>
      <c r="M247" s="501" t="s">
        <v>224</v>
      </c>
      <c r="N247" s="501" t="s">
        <v>336</v>
      </c>
      <c r="O247" s="501">
        <v>500</v>
      </c>
      <c r="P247" s="501" t="s">
        <v>336</v>
      </c>
      <c r="Q247" s="501" t="s">
        <v>1845</v>
      </c>
      <c r="R247" s="501" t="s">
        <v>336</v>
      </c>
      <c r="S247" s="501" t="s">
        <v>336</v>
      </c>
      <c r="T247" s="501" t="s">
        <v>336</v>
      </c>
      <c r="U247" s="501" t="s">
        <v>68</v>
      </c>
      <c r="V247" s="502" t="s">
        <v>2342</v>
      </c>
      <c r="W247" s="502" t="s">
        <v>1878</v>
      </c>
      <c r="X247" s="502" t="s">
        <v>3148</v>
      </c>
      <c r="Y247" s="501" t="s">
        <v>1565</v>
      </c>
      <c r="Z247" s="502" t="s">
        <v>1561</v>
      </c>
      <c r="AA247" s="502" t="s">
        <v>2343</v>
      </c>
      <c r="AB247" s="501" t="s">
        <v>81</v>
      </c>
      <c r="AC247" s="502" t="s">
        <v>71</v>
      </c>
      <c r="AD247" s="501" t="s">
        <v>336</v>
      </c>
      <c r="AE247" s="501">
        <v>0</v>
      </c>
      <c r="AF247" s="502"/>
      <c r="AG247" s="502" t="s">
        <v>336</v>
      </c>
      <c r="AH247" s="501" t="s">
        <v>336</v>
      </c>
      <c r="AI247" s="501" t="s">
        <v>336</v>
      </c>
      <c r="AJ247" s="501" t="s">
        <v>202</v>
      </c>
      <c r="AK247" s="501" t="s">
        <v>202</v>
      </c>
      <c r="AL247" s="501" t="s">
        <v>202</v>
      </c>
      <c r="AM247" s="501" t="s">
        <v>336</v>
      </c>
      <c r="AN247" s="501" t="s">
        <v>336</v>
      </c>
      <c r="AO247" s="502" t="s">
        <v>336</v>
      </c>
      <c r="AP247" s="502" t="s">
        <v>336</v>
      </c>
      <c r="AQ247" s="502" t="s">
        <v>336</v>
      </c>
      <c r="AR247" s="502" t="s">
        <v>336</v>
      </c>
      <c r="AS247" s="502" t="s">
        <v>336</v>
      </c>
      <c r="AT247" s="502" t="s">
        <v>336</v>
      </c>
      <c r="AU247" s="503">
        <v>45944</v>
      </c>
      <c r="AV247" s="502" t="s">
        <v>336</v>
      </c>
      <c r="AW247" s="502" t="s">
        <v>336</v>
      </c>
      <c r="AX247" s="502" t="s">
        <v>336</v>
      </c>
      <c r="AY247" s="501" t="s">
        <v>68</v>
      </c>
      <c r="AZ247" s="501" t="s">
        <v>202</v>
      </c>
      <c r="BA247" s="501" t="s">
        <v>68</v>
      </c>
      <c r="BB247" s="501">
        <v>2</v>
      </c>
      <c r="BC247" s="501" t="s">
        <v>202</v>
      </c>
      <c r="BD247" s="504" t="s">
        <v>3025</v>
      </c>
    </row>
    <row r="248" spans="2:56" ht="27" customHeight="1">
      <c r="B248" s="500">
        <v>271</v>
      </c>
      <c r="C248" s="501">
        <v>0</v>
      </c>
      <c r="D248" s="501"/>
      <c r="E248" s="501">
        <f>+PPrioritarios[[#This Row],[Jerarquización multicriterio JIS 21 de abril]]</f>
        <v>25</v>
      </c>
      <c r="F248" s="501" t="s">
        <v>2293</v>
      </c>
      <c r="G248" s="501" t="s">
        <v>344</v>
      </c>
      <c r="H248" s="501" t="s">
        <v>339</v>
      </c>
      <c r="I248" s="501" t="s">
        <v>2344</v>
      </c>
      <c r="J248" s="501" t="e">
        <f>+VLOOKUP(PPrioritarios[[#This Row],[Nombre de proyecto]],'[14]Registros que subsisten 6,400'!F:F,1,0)</f>
        <v>#N/A</v>
      </c>
      <c r="K248" s="501" t="s">
        <v>1012</v>
      </c>
      <c r="L248" s="501" t="s">
        <v>1542</v>
      </c>
      <c r="M248" s="501" t="s">
        <v>63</v>
      </c>
      <c r="N248" s="501" t="s">
        <v>2324</v>
      </c>
      <c r="O248" s="501">
        <v>50</v>
      </c>
      <c r="P248" s="501">
        <v>115</v>
      </c>
      <c r="Q248" s="501" t="s">
        <v>306</v>
      </c>
      <c r="R248" s="501" t="s">
        <v>341</v>
      </c>
      <c r="S248" s="501" t="s">
        <v>2345</v>
      </c>
      <c r="T248" s="501" t="s">
        <v>336</v>
      </c>
      <c r="U248" s="501" t="s">
        <v>68</v>
      </c>
      <c r="V248" s="502" t="s">
        <v>2346</v>
      </c>
      <c r="W248" s="502" t="s">
        <v>728</v>
      </c>
      <c r="X248" s="502" t="s">
        <v>3149</v>
      </c>
      <c r="Y248" s="501" t="s">
        <v>2348</v>
      </c>
      <c r="Z248" s="502" t="s">
        <v>3150</v>
      </c>
      <c r="AA248" s="502" t="s">
        <v>347</v>
      </c>
      <c r="AB248" s="501" t="s">
        <v>81</v>
      </c>
      <c r="AC248" s="502" t="s">
        <v>142</v>
      </c>
      <c r="AD248" s="501" t="s">
        <v>336</v>
      </c>
      <c r="AE248" s="501">
        <v>0</v>
      </c>
      <c r="AF248" s="502" t="s">
        <v>2347</v>
      </c>
      <c r="AG248" s="502" t="s">
        <v>336</v>
      </c>
      <c r="AH248" s="501" t="s">
        <v>68</v>
      </c>
      <c r="AI248" s="501" t="s">
        <v>69</v>
      </c>
      <c r="AJ248" s="501" t="s">
        <v>202</v>
      </c>
      <c r="AK248" s="501" t="s">
        <v>202</v>
      </c>
      <c r="AL248" s="501" t="s">
        <v>202</v>
      </c>
      <c r="AM248" s="501" t="s">
        <v>202</v>
      </c>
      <c r="AN248" s="501" t="s">
        <v>336</v>
      </c>
      <c r="AO248" s="502" t="s">
        <v>2347</v>
      </c>
      <c r="AP248" s="502" t="s">
        <v>336</v>
      </c>
      <c r="AQ248" s="502">
        <v>0</v>
      </c>
      <c r="AR248" s="502">
        <v>0</v>
      </c>
      <c r="AS248" s="502" t="s">
        <v>202</v>
      </c>
      <c r="AT248" s="502" t="s">
        <v>68</v>
      </c>
      <c r="AU248" s="503">
        <v>44561</v>
      </c>
      <c r="AV248" s="502" t="s">
        <v>336</v>
      </c>
      <c r="AW248" s="502" t="s">
        <v>336</v>
      </c>
      <c r="AX248" s="502" t="s">
        <v>336</v>
      </c>
      <c r="AY248" s="501" t="s">
        <v>68</v>
      </c>
      <c r="AZ248" s="501" t="s">
        <v>68</v>
      </c>
      <c r="BA248" s="501" t="s">
        <v>68</v>
      </c>
      <c r="BB248" s="501">
        <v>83</v>
      </c>
      <c r="BC248" s="501" t="s">
        <v>68</v>
      </c>
      <c r="BD248" s="504">
        <v>25</v>
      </c>
    </row>
    <row r="249" spans="2:56" ht="27" customHeight="1">
      <c r="B249" s="500">
        <v>272</v>
      </c>
      <c r="C249" s="501">
        <v>0</v>
      </c>
      <c r="D249" s="501"/>
      <c r="E249" s="501" t="str">
        <f>+PPrioritarios[[#This Row],[Jerarquización multicriterio JIS 21 de abril]]</f>
        <v>Sin jerarquizar</v>
      </c>
      <c r="F249" s="501" t="s">
        <v>2293</v>
      </c>
      <c r="G249" s="501" t="s">
        <v>336</v>
      </c>
      <c r="H249" s="501" t="s">
        <v>2349</v>
      </c>
      <c r="I249" s="501" t="s">
        <v>336</v>
      </c>
      <c r="J249" s="501" t="e">
        <f>+VLOOKUP(PPrioritarios[[#This Row],[Nombre de proyecto]],'[14]Registros que subsisten 6,400'!F:F,1,0)</f>
        <v>#N/A</v>
      </c>
      <c r="K249" s="501" t="s">
        <v>336</v>
      </c>
      <c r="L249" s="501" t="s">
        <v>336</v>
      </c>
      <c r="M249" s="501" t="s">
        <v>224</v>
      </c>
      <c r="N249" s="501" t="s">
        <v>336</v>
      </c>
      <c r="O249" s="501">
        <v>399.75</v>
      </c>
      <c r="P249" s="501" t="s">
        <v>336</v>
      </c>
      <c r="Q249" s="501" t="s">
        <v>508</v>
      </c>
      <c r="R249" s="501" t="s">
        <v>336</v>
      </c>
      <c r="S249" s="501" t="s">
        <v>336</v>
      </c>
      <c r="T249" s="501" t="s">
        <v>336</v>
      </c>
      <c r="U249" s="501" t="s">
        <v>68</v>
      </c>
      <c r="V249" s="502" t="s">
        <v>3151</v>
      </c>
      <c r="W249" s="502" t="s">
        <v>728</v>
      </c>
      <c r="X249" s="502" t="s">
        <v>3152</v>
      </c>
      <c r="Y249" s="501" t="s">
        <v>2316</v>
      </c>
      <c r="Z249" s="502" t="s">
        <v>1561</v>
      </c>
      <c r="AA249" s="502" t="s">
        <v>2351</v>
      </c>
      <c r="AB249" s="501" t="s">
        <v>81</v>
      </c>
      <c r="AC249" s="502" t="s">
        <v>71</v>
      </c>
      <c r="AD249" s="501" t="s">
        <v>336</v>
      </c>
      <c r="AE249" s="501">
        <v>0</v>
      </c>
      <c r="AF249" s="502"/>
      <c r="AG249" s="502" t="s">
        <v>336</v>
      </c>
      <c r="AH249" s="501" t="s">
        <v>336</v>
      </c>
      <c r="AI249" s="501" t="s">
        <v>336</v>
      </c>
      <c r="AJ249" s="501" t="s">
        <v>202</v>
      </c>
      <c r="AK249" s="501" t="s">
        <v>202</v>
      </c>
      <c r="AL249" s="501" t="s">
        <v>202</v>
      </c>
      <c r="AM249" s="501" t="s">
        <v>336</v>
      </c>
      <c r="AN249" s="501" t="s">
        <v>336</v>
      </c>
      <c r="AO249" s="502" t="s">
        <v>336</v>
      </c>
      <c r="AP249" s="502" t="s">
        <v>336</v>
      </c>
      <c r="AQ249" s="502" t="s">
        <v>336</v>
      </c>
      <c r="AR249" s="502" t="s">
        <v>336</v>
      </c>
      <c r="AS249" s="502" t="s">
        <v>336</v>
      </c>
      <c r="AT249" s="502" t="s">
        <v>336</v>
      </c>
      <c r="AU249" s="503">
        <v>45838</v>
      </c>
      <c r="AV249" s="502" t="s">
        <v>336</v>
      </c>
      <c r="AW249" s="502" t="s">
        <v>336</v>
      </c>
      <c r="AX249" s="502" t="s">
        <v>336</v>
      </c>
      <c r="AY249" s="501" t="s">
        <v>68</v>
      </c>
      <c r="AZ249" s="501" t="s">
        <v>202</v>
      </c>
      <c r="BA249" s="501" t="s">
        <v>68</v>
      </c>
      <c r="BB249" s="501">
        <v>3</v>
      </c>
      <c r="BC249" s="501" t="s">
        <v>202</v>
      </c>
      <c r="BD249" s="504" t="s">
        <v>3025</v>
      </c>
    </row>
    <row r="250" spans="2:56" ht="27" customHeight="1">
      <c r="B250" s="500">
        <v>273</v>
      </c>
      <c r="C250" s="501">
        <v>0</v>
      </c>
      <c r="D250" s="501"/>
      <c r="E250" s="501" t="str">
        <f>+PPrioritarios[[#This Row],[Jerarquización multicriterio JIS 21 de abril]]</f>
        <v>Sin jerarquizar</v>
      </c>
      <c r="F250" s="501" t="s">
        <v>2293</v>
      </c>
      <c r="G250" s="501" t="s">
        <v>336</v>
      </c>
      <c r="H250" s="501" t="s">
        <v>2352</v>
      </c>
      <c r="I250" s="501" t="s">
        <v>2353</v>
      </c>
      <c r="J250" s="501" t="e">
        <f>+VLOOKUP(PPrioritarios[[#This Row],[Nombre de proyecto]],'[14]Registros que subsisten 6,400'!F:F,1,0)</f>
        <v>#N/A</v>
      </c>
      <c r="K250" s="501" t="s">
        <v>745</v>
      </c>
      <c r="L250" s="501" t="s">
        <v>336</v>
      </c>
      <c r="M250" s="501" t="s">
        <v>2354</v>
      </c>
      <c r="N250" s="501" t="s">
        <v>336</v>
      </c>
      <c r="O250" s="501">
        <v>18.73</v>
      </c>
      <c r="P250" s="501" t="s">
        <v>336</v>
      </c>
      <c r="Q250" s="501" t="s">
        <v>383</v>
      </c>
      <c r="R250" s="501" t="s">
        <v>336</v>
      </c>
      <c r="S250" s="501" t="s">
        <v>336</v>
      </c>
      <c r="T250" s="501" t="s">
        <v>336</v>
      </c>
      <c r="U250" s="501" t="s">
        <v>68</v>
      </c>
      <c r="V250" s="502" t="s">
        <v>2359</v>
      </c>
      <c r="W250" s="502" t="s">
        <v>740</v>
      </c>
      <c r="X250" s="502" t="s">
        <v>3153</v>
      </c>
      <c r="Y250" s="501" t="s">
        <v>3154</v>
      </c>
      <c r="Z250" s="502" t="s">
        <v>3155</v>
      </c>
      <c r="AA250" s="502" t="s">
        <v>2356</v>
      </c>
      <c r="AB250" s="501" t="s">
        <v>81</v>
      </c>
      <c r="AC250" s="502" t="s">
        <v>71</v>
      </c>
      <c r="AD250" s="501" t="s">
        <v>336</v>
      </c>
      <c r="AE250" s="501">
        <v>0</v>
      </c>
      <c r="AF250" s="502" t="s">
        <v>2032</v>
      </c>
      <c r="AG250" s="502" t="s">
        <v>336</v>
      </c>
      <c r="AH250" s="501" t="s">
        <v>68</v>
      </c>
      <c r="AI250" s="501" t="s">
        <v>336</v>
      </c>
      <c r="AJ250" s="501" t="s">
        <v>202</v>
      </c>
      <c r="AK250" s="501" t="s">
        <v>202</v>
      </c>
      <c r="AL250" s="501" t="s">
        <v>202</v>
      </c>
      <c r="AM250" s="501" t="s">
        <v>336</v>
      </c>
      <c r="AN250" s="501" t="s">
        <v>336</v>
      </c>
      <c r="AO250" s="502" t="s">
        <v>336</v>
      </c>
      <c r="AP250" s="502" t="s">
        <v>336</v>
      </c>
      <c r="AQ250" s="502" t="s">
        <v>336</v>
      </c>
      <c r="AR250" s="502" t="s">
        <v>336</v>
      </c>
      <c r="AS250" s="502" t="s">
        <v>336</v>
      </c>
      <c r="AT250" s="502" t="s">
        <v>336</v>
      </c>
      <c r="AU250" s="503">
        <v>45930</v>
      </c>
      <c r="AV250" s="502" t="s">
        <v>336</v>
      </c>
      <c r="AW250" s="502" t="s">
        <v>336</v>
      </c>
      <c r="AX250" s="502" t="s">
        <v>336</v>
      </c>
      <c r="AY250" s="501" t="s">
        <v>68</v>
      </c>
      <c r="AZ250" s="501" t="s">
        <v>68</v>
      </c>
      <c r="BA250" s="501" t="s">
        <v>68</v>
      </c>
      <c r="BB250" s="501">
        <v>105</v>
      </c>
      <c r="BC250" s="501" t="s">
        <v>202</v>
      </c>
      <c r="BD250" s="504" t="s">
        <v>3025</v>
      </c>
    </row>
    <row r="251" spans="2:56" ht="27" customHeight="1">
      <c r="B251" s="500">
        <v>274</v>
      </c>
      <c r="C251" s="501">
        <v>0</v>
      </c>
      <c r="D251" s="501"/>
      <c r="E251" s="501" t="str">
        <f>+PPrioritarios[[#This Row],[Jerarquización multicriterio JIS 21 de abril]]</f>
        <v>Sin jerarquizar</v>
      </c>
      <c r="F251" s="501" t="s">
        <v>2293</v>
      </c>
      <c r="G251" s="501" t="s">
        <v>336</v>
      </c>
      <c r="H251" s="501" t="s">
        <v>2357</v>
      </c>
      <c r="I251" s="501" t="s">
        <v>2358</v>
      </c>
      <c r="J251" s="501" t="e">
        <f>+VLOOKUP(PPrioritarios[[#This Row],[Nombre de proyecto]],'[14]Registros que subsisten 6,400'!F:F,1,0)</f>
        <v>#N/A</v>
      </c>
      <c r="K251" s="501" t="s">
        <v>336</v>
      </c>
      <c r="L251" s="501" t="s">
        <v>336</v>
      </c>
      <c r="M251" s="501" t="s">
        <v>2009</v>
      </c>
      <c r="N251" s="501" t="s">
        <v>336</v>
      </c>
      <c r="O251" s="501">
        <v>28</v>
      </c>
      <c r="P251" s="501" t="s">
        <v>336</v>
      </c>
      <c r="Q251" s="501" t="s">
        <v>65</v>
      </c>
      <c r="R251" s="501" t="s">
        <v>336</v>
      </c>
      <c r="S251" s="501" t="s">
        <v>336</v>
      </c>
      <c r="T251" s="501" t="s">
        <v>336</v>
      </c>
      <c r="U251" s="501" t="s">
        <v>68</v>
      </c>
      <c r="V251" s="502" t="s">
        <v>2355</v>
      </c>
      <c r="W251" s="502" t="s">
        <v>740</v>
      </c>
      <c r="X251" s="502" t="s">
        <v>3156</v>
      </c>
      <c r="Y251" s="501" t="s">
        <v>3157</v>
      </c>
      <c r="Z251" s="502" t="s">
        <v>3158</v>
      </c>
      <c r="AA251" s="502" t="s">
        <v>2360</v>
      </c>
      <c r="AB251" s="501" t="s">
        <v>81</v>
      </c>
      <c r="AC251" s="502" t="s">
        <v>71</v>
      </c>
      <c r="AD251" s="501" t="s">
        <v>336</v>
      </c>
      <c r="AE251" s="501">
        <v>0</v>
      </c>
      <c r="AF251" s="502" t="s">
        <v>2012</v>
      </c>
      <c r="AG251" s="502" t="s">
        <v>336</v>
      </c>
      <c r="AH251" s="501" t="s">
        <v>336</v>
      </c>
      <c r="AI251" s="501" t="s">
        <v>336</v>
      </c>
      <c r="AJ251" s="501" t="s">
        <v>202</v>
      </c>
      <c r="AK251" s="501" t="s">
        <v>202</v>
      </c>
      <c r="AL251" s="501" t="s">
        <v>202</v>
      </c>
      <c r="AM251" s="501" t="s">
        <v>336</v>
      </c>
      <c r="AN251" s="501" t="s">
        <v>336</v>
      </c>
      <c r="AO251" s="502" t="s">
        <v>2012</v>
      </c>
      <c r="AP251" s="502" t="s">
        <v>336</v>
      </c>
      <c r="AQ251" s="502" t="s">
        <v>336</v>
      </c>
      <c r="AR251" s="502" t="s">
        <v>336</v>
      </c>
      <c r="AS251" s="502" t="s">
        <v>336</v>
      </c>
      <c r="AT251" s="502" t="s">
        <v>336</v>
      </c>
      <c r="AU251" s="503">
        <v>46387</v>
      </c>
      <c r="AV251" s="502" t="s">
        <v>336</v>
      </c>
      <c r="AW251" s="502" t="s">
        <v>336</v>
      </c>
      <c r="AX251" s="502" t="s">
        <v>336</v>
      </c>
      <c r="AY251" s="501" t="s">
        <v>68</v>
      </c>
      <c r="AZ251" s="501" t="s">
        <v>68</v>
      </c>
      <c r="BA251" s="501" t="s">
        <v>68</v>
      </c>
      <c r="BB251" s="501">
        <v>102</v>
      </c>
      <c r="BC251" s="501" t="s">
        <v>202</v>
      </c>
      <c r="BD251" s="504" t="s">
        <v>3025</v>
      </c>
    </row>
    <row r="252" spans="2:56" ht="27" customHeight="1">
      <c r="B252" s="500">
        <v>275</v>
      </c>
      <c r="C252" s="501">
        <v>0</v>
      </c>
      <c r="D252" s="501"/>
      <c r="E252" s="501" t="str">
        <f>+PPrioritarios[[#This Row],[Jerarquización multicriterio JIS 21 de abril]]</f>
        <v>Sin jerarquizar</v>
      </c>
      <c r="F252" s="501" t="s">
        <v>2293</v>
      </c>
      <c r="G252" s="501" t="s">
        <v>336</v>
      </c>
      <c r="H252" s="501" t="s">
        <v>2361</v>
      </c>
      <c r="I252" s="501" t="s">
        <v>2362</v>
      </c>
      <c r="J252" s="501" t="e">
        <f>+VLOOKUP(PPrioritarios[[#This Row],[Nombre de proyecto]],'[14]Registros que subsisten 6,400'!F:F,1,0)</f>
        <v>#N/A</v>
      </c>
      <c r="K252" s="501" t="s">
        <v>950</v>
      </c>
      <c r="L252" s="501" t="s">
        <v>336</v>
      </c>
      <c r="M252" s="501" t="s">
        <v>2009</v>
      </c>
      <c r="N252" s="501" t="s">
        <v>336</v>
      </c>
      <c r="O252" s="501">
        <v>2</v>
      </c>
      <c r="P252" s="501" t="s">
        <v>336</v>
      </c>
      <c r="Q252" s="501" t="s">
        <v>572</v>
      </c>
      <c r="R252" s="501" t="s">
        <v>336</v>
      </c>
      <c r="S252" s="501" t="s">
        <v>336</v>
      </c>
      <c r="T252" s="501" t="s">
        <v>336</v>
      </c>
      <c r="U252" s="501" t="s">
        <v>68</v>
      </c>
      <c r="V252" s="502" t="s">
        <v>2363</v>
      </c>
      <c r="W252" s="502" t="s">
        <v>740</v>
      </c>
      <c r="X252" s="502" t="s">
        <v>3159</v>
      </c>
      <c r="Y252" s="501" t="s">
        <v>2365</v>
      </c>
      <c r="Z252" s="502" t="s">
        <v>3160</v>
      </c>
      <c r="AA252" s="502" t="s">
        <v>2364</v>
      </c>
      <c r="AB252" s="501" t="s">
        <v>81</v>
      </c>
      <c r="AC252" s="502" t="s">
        <v>71</v>
      </c>
      <c r="AD252" s="501" t="s">
        <v>336</v>
      </c>
      <c r="AE252" s="501">
        <v>0</v>
      </c>
      <c r="AF252" s="502"/>
      <c r="AG252" s="502" t="s">
        <v>336</v>
      </c>
      <c r="AH252" s="501" t="s">
        <v>336</v>
      </c>
      <c r="AI252" s="501" t="s">
        <v>336</v>
      </c>
      <c r="AJ252" s="501" t="s">
        <v>202</v>
      </c>
      <c r="AK252" s="501" t="s">
        <v>202</v>
      </c>
      <c r="AL252" s="501" t="s">
        <v>202</v>
      </c>
      <c r="AM252" s="501" t="s">
        <v>336</v>
      </c>
      <c r="AN252" s="501" t="s">
        <v>336</v>
      </c>
      <c r="AO252" s="502" t="s">
        <v>336</v>
      </c>
      <c r="AP252" s="502" t="s">
        <v>336</v>
      </c>
      <c r="AQ252" s="502" t="s">
        <v>336</v>
      </c>
      <c r="AR252" s="502" t="s">
        <v>336</v>
      </c>
      <c r="AS252" s="502" t="s">
        <v>336</v>
      </c>
      <c r="AT252" s="502" t="s">
        <v>336</v>
      </c>
      <c r="AU252" s="503">
        <v>46017</v>
      </c>
      <c r="AV252" s="502" t="s">
        <v>336</v>
      </c>
      <c r="AW252" s="502" t="s">
        <v>336</v>
      </c>
      <c r="AX252" s="502" t="s">
        <v>336</v>
      </c>
      <c r="AY252" s="501" t="s">
        <v>68</v>
      </c>
      <c r="AZ252" s="501" t="s">
        <v>68</v>
      </c>
      <c r="BA252" s="501" t="s">
        <v>68</v>
      </c>
      <c r="BB252" s="501">
        <v>112</v>
      </c>
      <c r="BC252" s="501" t="s">
        <v>202</v>
      </c>
      <c r="BD252" s="504" t="s">
        <v>3025</v>
      </c>
    </row>
    <row r="253" spans="2:56" ht="27" customHeight="1">
      <c r="B253" s="500">
        <v>276</v>
      </c>
      <c r="C253" s="501">
        <v>0</v>
      </c>
      <c r="D253" s="501"/>
      <c r="E253" s="501" t="str">
        <f>+PPrioritarios[[#This Row],[Jerarquización multicriterio JIS 21 de abril]]</f>
        <v>Sin jerarquizar</v>
      </c>
      <c r="F253" s="501" t="s">
        <v>2293</v>
      </c>
      <c r="G253" s="501" t="s">
        <v>336</v>
      </c>
      <c r="H253" s="501" t="s">
        <v>2366</v>
      </c>
      <c r="I253" s="501" t="s">
        <v>2366</v>
      </c>
      <c r="J253" s="501" t="e">
        <f>+VLOOKUP(PPrioritarios[[#This Row],[Nombre de proyecto]],'[14]Registros que subsisten 6,400'!F:F,1,0)</f>
        <v>#N/A</v>
      </c>
      <c r="K253" s="501" t="s">
        <v>950</v>
      </c>
      <c r="L253" s="501" t="s">
        <v>336</v>
      </c>
      <c r="M253" s="501" t="s">
        <v>2145</v>
      </c>
      <c r="N253" s="501" t="s">
        <v>336</v>
      </c>
      <c r="O253" s="501">
        <v>115.77</v>
      </c>
      <c r="P253" s="501" t="s">
        <v>336</v>
      </c>
      <c r="Q253" s="501" t="s">
        <v>572</v>
      </c>
      <c r="R253" s="501" t="s">
        <v>336</v>
      </c>
      <c r="S253" s="501" t="s">
        <v>336</v>
      </c>
      <c r="T253" s="501" t="s">
        <v>336</v>
      </c>
      <c r="U253" s="501" t="s">
        <v>68</v>
      </c>
      <c r="V253" s="502" t="s">
        <v>2367</v>
      </c>
      <c r="W253" s="502" t="s">
        <v>728</v>
      </c>
      <c r="X253" s="502" t="s">
        <v>3161</v>
      </c>
      <c r="Y253" s="501" t="s">
        <v>669</v>
      </c>
      <c r="Z253" s="502" t="s">
        <v>3162</v>
      </c>
      <c r="AA253" s="502" t="s">
        <v>2368</v>
      </c>
      <c r="AB253" s="501" t="s">
        <v>81</v>
      </c>
      <c r="AC253" s="502" t="s">
        <v>71</v>
      </c>
      <c r="AD253" s="501" t="s">
        <v>336</v>
      </c>
      <c r="AE253" s="501">
        <v>0</v>
      </c>
      <c r="AF253" s="502"/>
      <c r="AG253" s="502" t="s">
        <v>336</v>
      </c>
      <c r="AH253" s="501" t="s">
        <v>336</v>
      </c>
      <c r="AI253" s="501" t="s">
        <v>336</v>
      </c>
      <c r="AJ253" s="501" t="s">
        <v>202</v>
      </c>
      <c r="AK253" s="501" t="s">
        <v>202</v>
      </c>
      <c r="AL253" s="501" t="s">
        <v>202</v>
      </c>
      <c r="AM253" s="501" t="s">
        <v>336</v>
      </c>
      <c r="AN253" s="501" t="s">
        <v>336</v>
      </c>
      <c r="AO253" s="502" t="s">
        <v>336</v>
      </c>
      <c r="AP253" s="502" t="s">
        <v>336</v>
      </c>
      <c r="AQ253" s="502" t="s">
        <v>336</v>
      </c>
      <c r="AR253" s="502" t="s">
        <v>336</v>
      </c>
      <c r="AS253" s="502" t="s">
        <v>336</v>
      </c>
      <c r="AT253" s="502" t="s">
        <v>336</v>
      </c>
      <c r="AU253" s="503">
        <v>46174</v>
      </c>
      <c r="AV253" s="502" t="s">
        <v>336</v>
      </c>
      <c r="AW253" s="502" t="s">
        <v>336</v>
      </c>
      <c r="AX253" s="502" t="s">
        <v>336</v>
      </c>
      <c r="AY253" s="501" t="s">
        <v>68</v>
      </c>
      <c r="AZ253" s="501" t="s">
        <v>202</v>
      </c>
      <c r="BA253" s="501" t="s">
        <v>68</v>
      </c>
      <c r="BB253" s="501">
        <v>41</v>
      </c>
      <c r="BC253" s="501" t="s">
        <v>202</v>
      </c>
      <c r="BD253" s="504" t="s">
        <v>3025</v>
      </c>
    </row>
    <row r="254" spans="2:56" ht="27" customHeight="1">
      <c r="B254" s="500">
        <v>277</v>
      </c>
      <c r="C254" s="501">
        <v>0</v>
      </c>
      <c r="D254" s="501"/>
      <c r="E254" s="501">
        <f>+PPrioritarios[[#This Row],[Jerarquización multicriterio JIS 21 de abril]]</f>
        <v>56</v>
      </c>
      <c r="F254" s="501" t="s">
        <v>2293</v>
      </c>
      <c r="G254" s="501" t="s">
        <v>336</v>
      </c>
      <c r="H254" s="501" t="s">
        <v>2369</v>
      </c>
      <c r="I254" s="501" t="s">
        <v>2370</v>
      </c>
      <c r="J254" s="501" t="e">
        <f>+VLOOKUP(PPrioritarios[[#This Row],[Nombre de proyecto]],'[14]Registros que subsisten 6,400'!F:F,1,0)</f>
        <v>#N/A</v>
      </c>
      <c r="K254" s="501" t="s">
        <v>336</v>
      </c>
      <c r="L254" s="501" t="s">
        <v>336</v>
      </c>
      <c r="M254" s="501" t="s">
        <v>224</v>
      </c>
      <c r="N254" s="501" t="s">
        <v>336</v>
      </c>
      <c r="O254" s="501">
        <v>2.1</v>
      </c>
      <c r="P254" s="501">
        <v>115</v>
      </c>
      <c r="Q254" s="501" t="s">
        <v>536</v>
      </c>
      <c r="R254" s="501" t="s">
        <v>336</v>
      </c>
      <c r="S254" s="501" t="s">
        <v>336</v>
      </c>
      <c r="T254" s="501" t="s">
        <v>336</v>
      </c>
      <c r="U254" s="501" t="s">
        <v>68</v>
      </c>
      <c r="V254" s="502" t="s">
        <v>2371</v>
      </c>
      <c r="W254" s="502" t="s">
        <v>740</v>
      </c>
      <c r="X254" s="502" t="s">
        <v>3163</v>
      </c>
      <c r="Y254" s="501" t="s">
        <v>3164</v>
      </c>
      <c r="Z254" s="502" t="s">
        <v>3165</v>
      </c>
      <c r="AA254" s="502" t="s">
        <v>2372</v>
      </c>
      <c r="AB254" s="501" t="s">
        <v>81</v>
      </c>
      <c r="AC254" s="502" t="s">
        <v>71</v>
      </c>
      <c r="AD254" s="501" t="s">
        <v>336</v>
      </c>
      <c r="AE254" s="501">
        <v>0</v>
      </c>
      <c r="AF254" s="502"/>
      <c r="AG254" s="502" t="s">
        <v>336</v>
      </c>
      <c r="AH254" s="501" t="s">
        <v>336</v>
      </c>
      <c r="AI254" s="501" t="s">
        <v>336</v>
      </c>
      <c r="AJ254" s="501" t="s">
        <v>202</v>
      </c>
      <c r="AK254" s="501" t="s">
        <v>202</v>
      </c>
      <c r="AL254" s="501" t="s">
        <v>202</v>
      </c>
      <c r="AM254" s="501" t="s">
        <v>336</v>
      </c>
      <c r="AN254" s="501" t="s">
        <v>336</v>
      </c>
      <c r="AO254" s="502" t="s">
        <v>336</v>
      </c>
      <c r="AP254" s="502" t="s">
        <v>336</v>
      </c>
      <c r="AQ254" s="502" t="s">
        <v>336</v>
      </c>
      <c r="AR254" s="502" t="s">
        <v>336</v>
      </c>
      <c r="AS254" s="502" t="s">
        <v>336</v>
      </c>
      <c r="AT254" s="502" t="s">
        <v>336</v>
      </c>
      <c r="AU254" s="503">
        <v>45747</v>
      </c>
      <c r="AV254" s="502" t="s">
        <v>336</v>
      </c>
      <c r="AW254" s="502" t="s">
        <v>336</v>
      </c>
      <c r="AX254" s="502" t="s">
        <v>336</v>
      </c>
      <c r="AY254" s="501" t="s">
        <v>68</v>
      </c>
      <c r="AZ254" s="501" t="s">
        <v>68</v>
      </c>
      <c r="BA254" s="501" t="s">
        <v>68</v>
      </c>
      <c r="BB254" s="501">
        <v>111</v>
      </c>
      <c r="BC254" s="501" t="s">
        <v>68</v>
      </c>
      <c r="BD254" s="504">
        <v>56</v>
      </c>
    </row>
    <row r="255" spans="2:56" ht="27" customHeight="1">
      <c r="B255" s="500">
        <v>278</v>
      </c>
      <c r="C255" s="501">
        <v>0</v>
      </c>
      <c r="D255" s="501"/>
      <c r="E255" s="501" t="str">
        <f>+PPrioritarios[[#This Row],[Jerarquización multicriterio JIS 21 de abril]]</f>
        <v>Sin jerarquizar</v>
      </c>
      <c r="F255" s="501" t="s">
        <v>2293</v>
      </c>
      <c r="G255" s="501" t="s">
        <v>336</v>
      </c>
      <c r="H255" s="501" t="s">
        <v>2373</v>
      </c>
      <c r="I255" s="501" t="s">
        <v>2374</v>
      </c>
      <c r="J255" s="501" t="e">
        <f>+VLOOKUP(PPrioritarios[[#This Row],[Nombre de proyecto]],'[14]Registros que subsisten 6,400'!F:F,1,0)</f>
        <v>#N/A</v>
      </c>
      <c r="K255" s="501" t="s">
        <v>950</v>
      </c>
      <c r="L255" s="501" t="s">
        <v>336</v>
      </c>
      <c r="M255" s="501" t="s">
        <v>2009</v>
      </c>
      <c r="N255" s="501" t="s">
        <v>336</v>
      </c>
      <c r="O255" s="501">
        <v>6.64</v>
      </c>
      <c r="P255" s="501" t="s">
        <v>336</v>
      </c>
      <c r="Q255" s="501" t="s">
        <v>952</v>
      </c>
      <c r="R255" s="501" t="s">
        <v>336</v>
      </c>
      <c r="S255" s="501" t="s">
        <v>336</v>
      </c>
      <c r="T255" s="501" t="s">
        <v>336</v>
      </c>
      <c r="U255" s="501" t="s">
        <v>68</v>
      </c>
      <c r="V255" s="502" t="s">
        <v>2375</v>
      </c>
      <c r="W255" s="502" t="s">
        <v>740</v>
      </c>
      <c r="X255" s="502" t="s">
        <v>3166</v>
      </c>
      <c r="Y255" s="501" t="s">
        <v>2377</v>
      </c>
      <c r="Z255" s="502" t="s">
        <v>3167</v>
      </c>
      <c r="AA255" s="502" t="s">
        <v>2376</v>
      </c>
      <c r="AB255" s="501" t="s">
        <v>81</v>
      </c>
      <c r="AC255" s="502" t="s">
        <v>142</v>
      </c>
      <c r="AD255" s="501" t="s">
        <v>336</v>
      </c>
      <c r="AE255" s="501">
        <v>0</v>
      </c>
      <c r="AF255" s="502"/>
      <c r="AG255" s="502" t="s">
        <v>336</v>
      </c>
      <c r="AH255" s="501" t="s">
        <v>336</v>
      </c>
      <c r="AI255" s="501" t="s">
        <v>336</v>
      </c>
      <c r="AJ255" s="501" t="s">
        <v>202</v>
      </c>
      <c r="AK255" s="501" t="s">
        <v>202</v>
      </c>
      <c r="AL255" s="501" t="s">
        <v>202</v>
      </c>
      <c r="AM255" s="501" t="s">
        <v>336</v>
      </c>
      <c r="AN255" s="501" t="s">
        <v>336</v>
      </c>
      <c r="AO255" s="502" t="s">
        <v>336</v>
      </c>
      <c r="AP255" s="502" t="s">
        <v>336</v>
      </c>
      <c r="AQ255" s="502" t="s">
        <v>336</v>
      </c>
      <c r="AR255" s="502" t="s">
        <v>336</v>
      </c>
      <c r="AS255" s="502" t="s">
        <v>336</v>
      </c>
      <c r="AT255" s="502" t="s">
        <v>336</v>
      </c>
      <c r="AU255" s="503">
        <v>45746</v>
      </c>
      <c r="AV255" s="502" t="s">
        <v>336</v>
      </c>
      <c r="AW255" s="502" t="s">
        <v>336</v>
      </c>
      <c r="AX255" s="502" t="s">
        <v>336</v>
      </c>
      <c r="AY255" s="501" t="s">
        <v>68</v>
      </c>
      <c r="AZ255" s="501" t="s">
        <v>68</v>
      </c>
      <c r="BA255" s="501" t="s">
        <v>68</v>
      </c>
      <c r="BB255" s="501">
        <v>108</v>
      </c>
      <c r="BC255" s="501" t="s">
        <v>202</v>
      </c>
      <c r="BD255" s="504" t="s">
        <v>3025</v>
      </c>
    </row>
    <row r="256" spans="2:56" ht="27" customHeight="1">
      <c r="B256" s="500">
        <v>279</v>
      </c>
      <c r="C256" s="501">
        <v>0</v>
      </c>
      <c r="D256" s="501"/>
      <c r="E256" s="501" t="str">
        <f>+PPrioritarios[[#This Row],[Jerarquización multicriterio JIS 21 de abril]]</f>
        <v>Sin jerarquizar</v>
      </c>
      <c r="F256" s="501" t="s">
        <v>2293</v>
      </c>
      <c r="G256" s="501" t="s">
        <v>336</v>
      </c>
      <c r="H256" s="501" t="s">
        <v>2378</v>
      </c>
      <c r="I256" s="501" t="s">
        <v>2379</v>
      </c>
      <c r="J256" s="501" t="e">
        <f>+VLOOKUP(PPrioritarios[[#This Row],[Nombre de proyecto]],'[14]Registros que subsisten 6,400'!F:F,1,0)</f>
        <v>#N/A</v>
      </c>
      <c r="K256" s="501" t="s">
        <v>724</v>
      </c>
      <c r="L256" s="501" t="s">
        <v>336</v>
      </c>
      <c r="M256" s="501" t="s">
        <v>63</v>
      </c>
      <c r="N256" s="501" t="s">
        <v>336</v>
      </c>
      <c r="O256" s="501">
        <v>300</v>
      </c>
      <c r="P256" s="501" t="s">
        <v>336</v>
      </c>
      <c r="Q256" s="501" t="s">
        <v>65</v>
      </c>
      <c r="R256" s="501" t="s">
        <v>336</v>
      </c>
      <c r="S256" s="501" t="s">
        <v>336</v>
      </c>
      <c r="T256" s="501" t="s">
        <v>336</v>
      </c>
      <c r="U256" s="501" t="s">
        <v>68</v>
      </c>
      <c r="V256" s="502" t="s">
        <v>2380</v>
      </c>
      <c r="W256" s="502" t="s">
        <v>728</v>
      </c>
      <c r="X256" s="502" t="s">
        <v>3168</v>
      </c>
      <c r="Y256" s="501" t="s">
        <v>2383</v>
      </c>
      <c r="Z256" s="502" t="s">
        <v>3169</v>
      </c>
      <c r="AA256" s="502" t="s">
        <v>2381</v>
      </c>
      <c r="AB256" s="501" t="s">
        <v>81</v>
      </c>
      <c r="AC256" s="502" t="s">
        <v>71</v>
      </c>
      <c r="AD256" s="501" t="s">
        <v>336</v>
      </c>
      <c r="AE256" s="501">
        <v>0</v>
      </c>
      <c r="AF256" s="502" t="s">
        <v>2382</v>
      </c>
      <c r="AG256" s="502" t="s">
        <v>2338</v>
      </c>
      <c r="AH256" s="501" t="s">
        <v>336</v>
      </c>
      <c r="AI256" s="501" t="s">
        <v>336</v>
      </c>
      <c r="AJ256" s="501" t="s">
        <v>202</v>
      </c>
      <c r="AK256" s="501" t="s">
        <v>202</v>
      </c>
      <c r="AL256" s="501" t="s">
        <v>202</v>
      </c>
      <c r="AM256" s="501" t="s">
        <v>336</v>
      </c>
      <c r="AN256" s="501" t="s">
        <v>336</v>
      </c>
      <c r="AO256" s="502" t="s">
        <v>2382</v>
      </c>
      <c r="AP256" s="502" t="s">
        <v>336</v>
      </c>
      <c r="AQ256" s="502" t="s">
        <v>336</v>
      </c>
      <c r="AR256" s="502" t="s">
        <v>336</v>
      </c>
      <c r="AS256" s="502" t="s">
        <v>336</v>
      </c>
      <c r="AT256" s="502" t="s">
        <v>336</v>
      </c>
      <c r="AU256" s="503">
        <v>46022</v>
      </c>
      <c r="AV256" s="502" t="s">
        <v>336</v>
      </c>
      <c r="AW256" s="502" t="s">
        <v>336</v>
      </c>
      <c r="AX256" s="502" t="s">
        <v>336</v>
      </c>
      <c r="AY256" s="501" t="s">
        <v>68</v>
      </c>
      <c r="AZ256" s="501" t="s">
        <v>68</v>
      </c>
      <c r="BA256" s="501" t="s">
        <v>68</v>
      </c>
      <c r="BB256" s="501">
        <v>7</v>
      </c>
      <c r="BC256" s="501" t="s">
        <v>202</v>
      </c>
      <c r="BD256" s="504" t="s">
        <v>3025</v>
      </c>
    </row>
    <row r="257" spans="1:56" ht="27" customHeight="1">
      <c r="B257" s="500">
        <v>280</v>
      </c>
      <c r="C257" s="501">
        <v>0</v>
      </c>
      <c r="D257" s="501"/>
      <c r="E257" s="501" t="str">
        <f>+PPrioritarios[[#This Row],[Jerarquización multicriterio JIS 21 de abril]]</f>
        <v>Sin jerarquizar</v>
      </c>
      <c r="F257" s="501" t="s">
        <v>2293</v>
      </c>
      <c r="G257" s="501" t="s">
        <v>336</v>
      </c>
      <c r="H257" s="501" t="s">
        <v>2384</v>
      </c>
      <c r="I257" s="501" t="s">
        <v>2385</v>
      </c>
      <c r="J257" s="501" t="e">
        <f>+VLOOKUP(PPrioritarios[[#This Row],[Nombre de proyecto]],'[14]Registros que subsisten 6,400'!F:F,1,0)</f>
        <v>#N/A</v>
      </c>
      <c r="K257" s="501" t="s">
        <v>336</v>
      </c>
      <c r="L257" s="501" t="s">
        <v>336</v>
      </c>
      <c r="M257" s="501" t="s">
        <v>2009</v>
      </c>
      <c r="N257" s="501" t="s">
        <v>336</v>
      </c>
      <c r="O257" s="501">
        <v>5</v>
      </c>
      <c r="P257" s="501" t="s">
        <v>336</v>
      </c>
      <c r="Q257" s="501" t="s">
        <v>324</v>
      </c>
      <c r="R257" s="501" t="s">
        <v>336</v>
      </c>
      <c r="S257" s="501" t="s">
        <v>336</v>
      </c>
      <c r="T257" s="501" t="s">
        <v>336</v>
      </c>
      <c r="U257" s="501" t="s">
        <v>68</v>
      </c>
      <c r="V257" s="502" t="s">
        <v>2386</v>
      </c>
      <c r="W257" s="502" t="s">
        <v>1960</v>
      </c>
      <c r="X257" s="502" t="s">
        <v>3170</v>
      </c>
      <c r="Y257" s="501" t="s">
        <v>3171</v>
      </c>
      <c r="Z257" s="502" t="s">
        <v>3172</v>
      </c>
      <c r="AA257" s="502" t="s">
        <v>2387</v>
      </c>
      <c r="AB257" s="501" t="s">
        <v>81</v>
      </c>
      <c r="AC257" s="502" t="s">
        <v>71</v>
      </c>
      <c r="AD257" s="501" t="s">
        <v>336</v>
      </c>
      <c r="AE257" s="501">
        <v>0</v>
      </c>
      <c r="AF257" s="502"/>
      <c r="AG257" s="502" t="s">
        <v>336</v>
      </c>
      <c r="AH257" s="501" t="s">
        <v>336</v>
      </c>
      <c r="AI257" s="501" t="s">
        <v>336</v>
      </c>
      <c r="AJ257" s="501" t="s">
        <v>202</v>
      </c>
      <c r="AK257" s="501" t="s">
        <v>202</v>
      </c>
      <c r="AL257" s="501" t="s">
        <v>202</v>
      </c>
      <c r="AM257" s="501" t="s">
        <v>336</v>
      </c>
      <c r="AN257" s="501" t="s">
        <v>336</v>
      </c>
      <c r="AO257" s="502" t="s">
        <v>336</v>
      </c>
      <c r="AP257" s="502" t="s">
        <v>336</v>
      </c>
      <c r="AQ257" s="502" t="s">
        <v>336</v>
      </c>
      <c r="AR257" s="502" t="s">
        <v>336</v>
      </c>
      <c r="AS257" s="502" t="s">
        <v>336</v>
      </c>
      <c r="AT257" s="502" t="s">
        <v>336</v>
      </c>
      <c r="AU257" s="503">
        <v>45838</v>
      </c>
      <c r="AV257" s="502" t="s">
        <v>336</v>
      </c>
      <c r="AW257" s="502" t="s">
        <v>336</v>
      </c>
      <c r="AX257" s="502" t="s">
        <v>336</v>
      </c>
      <c r="AY257" s="501" t="s">
        <v>68</v>
      </c>
      <c r="AZ257" s="501" t="s">
        <v>202</v>
      </c>
      <c r="BA257" s="501" t="s">
        <v>68</v>
      </c>
      <c r="BB257" s="501">
        <v>109</v>
      </c>
      <c r="BC257" s="501" t="s">
        <v>202</v>
      </c>
      <c r="BD257" s="504" t="s">
        <v>3025</v>
      </c>
    </row>
    <row r="258" spans="1:56" ht="27" customHeight="1">
      <c r="B258" s="500">
        <v>281</v>
      </c>
      <c r="C258" s="501">
        <v>0</v>
      </c>
      <c r="D258" s="501"/>
      <c r="E258" s="501">
        <f>+PPrioritarios[[#This Row],[Jerarquización multicriterio JIS 21 de abril]]</f>
        <v>1</v>
      </c>
      <c r="F258" s="501" t="s">
        <v>2293</v>
      </c>
      <c r="G258" s="501" t="s">
        <v>336</v>
      </c>
      <c r="H258" s="501" t="s">
        <v>61</v>
      </c>
      <c r="I258" s="501" t="s">
        <v>2388</v>
      </c>
      <c r="J258" s="501" t="e">
        <f>+VLOOKUP(PPrioritarios[[#This Row],[Nombre de proyecto]],'[14]Registros que subsisten 6,400'!F:F,1,0)</f>
        <v>#N/A</v>
      </c>
      <c r="K258" s="501" t="s">
        <v>2043</v>
      </c>
      <c r="L258" s="501" t="s">
        <v>336</v>
      </c>
      <c r="M258" s="501" t="s">
        <v>63</v>
      </c>
      <c r="N258" s="501" t="s">
        <v>336</v>
      </c>
      <c r="O258" s="501">
        <v>171</v>
      </c>
      <c r="P258" s="501" t="s">
        <v>336</v>
      </c>
      <c r="Q258" s="501" t="s">
        <v>65</v>
      </c>
      <c r="R258" s="501" t="s">
        <v>336</v>
      </c>
      <c r="S258" s="501" t="s">
        <v>336</v>
      </c>
      <c r="T258" s="501" t="s">
        <v>336</v>
      </c>
      <c r="U258" s="501" t="s">
        <v>68</v>
      </c>
      <c r="V258" s="502" t="s">
        <v>3173</v>
      </c>
      <c r="W258" s="502" t="s">
        <v>728</v>
      </c>
      <c r="X258" s="502" t="s">
        <v>3174</v>
      </c>
      <c r="Y258" s="501" t="s">
        <v>2391</v>
      </c>
      <c r="Z258" s="502" t="s">
        <v>3175</v>
      </c>
      <c r="AA258" s="502" t="s">
        <v>80</v>
      </c>
      <c r="AB258" s="501" t="s">
        <v>81</v>
      </c>
      <c r="AC258" s="502" t="s">
        <v>71</v>
      </c>
      <c r="AD258" s="501" t="s">
        <v>336</v>
      </c>
      <c r="AE258" s="501">
        <v>0</v>
      </c>
      <c r="AF258" s="502" t="s">
        <v>2390</v>
      </c>
      <c r="AG258" s="502" t="s">
        <v>2338</v>
      </c>
      <c r="AH258" s="501" t="s">
        <v>336</v>
      </c>
      <c r="AI258" s="501" t="s">
        <v>336</v>
      </c>
      <c r="AJ258" s="501" t="s">
        <v>202</v>
      </c>
      <c r="AK258" s="501" t="s">
        <v>202</v>
      </c>
      <c r="AL258" s="501" t="s">
        <v>202</v>
      </c>
      <c r="AM258" s="501" t="s">
        <v>336</v>
      </c>
      <c r="AN258" s="501" t="s">
        <v>336</v>
      </c>
      <c r="AO258" s="502" t="s">
        <v>2390</v>
      </c>
      <c r="AP258" s="502" t="s">
        <v>336</v>
      </c>
      <c r="AQ258" s="502" t="s">
        <v>336</v>
      </c>
      <c r="AR258" s="502" t="s">
        <v>336</v>
      </c>
      <c r="AS258" s="502" t="s">
        <v>336</v>
      </c>
      <c r="AT258" s="502" t="s">
        <v>336</v>
      </c>
      <c r="AU258" s="503">
        <v>45747</v>
      </c>
      <c r="AV258" s="502" t="s">
        <v>336</v>
      </c>
      <c r="AW258" s="502" t="s">
        <v>336</v>
      </c>
      <c r="AX258" s="502" t="s">
        <v>336</v>
      </c>
      <c r="AY258" s="501" t="s">
        <v>68</v>
      </c>
      <c r="AZ258" s="501" t="s">
        <v>68</v>
      </c>
      <c r="BA258" s="501" t="s">
        <v>68</v>
      </c>
      <c r="BB258" s="501">
        <v>24</v>
      </c>
      <c r="BC258" s="501" t="s">
        <v>68</v>
      </c>
      <c r="BD258" s="504">
        <v>1</v>
      </c>
    </row>
    <row r="259" spans="1:56" ht="27" customHeight="1">
      <c r="A259" s="499">
        <v>1</v>
      </c>
      <c r="B259" s="500">
        <v>282</v>
      </c>
      <c r="C259" s="501">
        <v>0</v>
      </c>
      <c r="D259" s="501"/>
      <c r="E259" s="501">
        <f>+PPrioritarios[[#This Row],[Jerarquización multicriterio JIS 21 de abril]]</f>
        <v>20</v>
      </c>
      <c r="F259" s="501" t="s">
        <v>2293</v>
      </c>
      <c r="G259" s="501" t="s">
        <v>336</v>
      </c>
      <c r="H259" s="501" t="s">
        <v>292</v>
      </c>
      <c r="I259" s="501" t="s">
        <v>293</v>
      </c>
      <c r="J259" s="501" t="e">
        <f>+VLOOKUP(PPrioritarios[[#This Row],[Nombre de proyecto]],'[14]Registros que subsisten 6,400'!F:F,1,0)</f>
        <v>#N/A</v>
      </c>
      <c r="K259" s="501" t="s">
        <v>1802</v>
      </c>
      <c r="L259" s="501" t="s">
        <v>336</v>
      </c>
      <c r="M259" s="501" t="s">
        <v>224</v>
      </c>
      <c r="N259" s="501" t="s">
        <v>336</v>
      </c>
      <c r="O259" s="501">
        <v>99</v>
      </c>
      <c r="P259" s="501">
        <v>115</v>
      </c>
      <c r="Q259" s="501" t="s">
        <v>294</v>
      </c>
      <c r="R259" s="501" t="s">
        <v>295</v>
      </c>
      <c r="S259" s="501" t="s">
        <v>2392</v>
      </c>
      <c r="T259" s="501" t="s">
        <v>336</v>
      </c>
      <c r="U259" s="501" t="s">
        <v>68</v>
      </c>
      <c r="V259" s="502" t="s">
        <v>2393</v>
      </c>
      <c r="W259" s="502" t="s">
        <v>3012</v>
      </c>
      <c r="X259" s="502" t="s">
        <v>3176</v>
      </c>
      <c r="Y259" s="501" t="s">
        <v>2395</v>
      </c>
      <c r="Z259" s="502" t="s">
        <v>3177</v>
      </c>
      <c r="AA259" s="502" t="s">
        <v>303</v>
      </c>
      <c r="AB259" s="501" t="s">
        <v>81</v>
      </c>
      <c r="AC259" s="502" t="s">
        <v>71</v>
      </c>
      <c r="AD259" s="501" t="s">
        <v>336</v>
      </c>
      <c r="AE259" s="501">
        <v>0</v>
      </c>
      <c r="AF259" s="502" t="s">
        <v>2304</v>
      </c>
      <c r="AG259" s="502" t="s">
        <v>336</v>
      </c>
      <c r="AH259" s="501" t="s">
        <v>68</v>
      </c>
      <c r="AI259" s="501" t="s">
        <v>336</v>
      </c>
      <c r="AJ259" s="501" t="s">
        <v>202</v>
      </c>
      <c r="AK259" s="501" t="s">
        <v>202</v>
      </c>
      <c r="AL259" s="501" t="s">
        <v>202</v>
      </c>
      <c r="AM259" s="501" t="s">
        <v>202</v>
      </c>
      <c r="AN259" s="501" t="s">
        <v>336</v>
      </c>
      <c r="AO259" s="502" t="s">
        <v>2394</v>
      </c>
      <c r="AP259" s="502" t="s">
        <v>336</v>
      </c>
      <c r="AQ259" s="502" t="s">
        <v>336</v>
      </c>
      <c r="AR259" s="502" t="s">
        <v>336</v>
      </c>
      <c r="AS259" s="502" t="s">
        <v>1811</v>
      </c>
      <c r="AT259" s="502" t="s">
        <v>336</v>
      </c>
      <c r="AU259" s="503">
        <v>45828</v>
      </c>
      <c r="AV259" s="502" t="s">
        <v>1812</v>
      </c>
      <c r="AW259" s="502" t="s">
        <v>336</v>
      </c>
      <c r="AX259" s="502" t="s">
        <v>336</v>
      </c>
      <c r="AY259" s="501" t="s">
        <v>68</v>
      </c>
      <c r="AZ259" s="501" t="s">
        <v>202</v>
      </c>
      <c r="BA259" s="501" t="s">
        <v>68</v>
      </c>
      <c r="BB259" s="501">
        <v>55</v>
      </c>
      <c r="BC259" s="501" t="s">
        <v>68</v>
      </c>
      <c r="BD259" s="504">
        <v>20</v>
      </c>
    </row>
    <row r="260" spans="1:56" ht="27" customHeight="1">
      <c r="B260" s="500">
        <v>283</v>
      </c>
      <c r="C260" s="501">
        <v>0</v>
      </c>
      <c r="D260" s="501"/>
      <c r="E260" s="501">
        <f>+PPrioritarios[[#This Row],[Jerarquización multicriterio JIS 21 de abril]]</f>
        <v>3</v>
      </c>
      <c r="F260" s="501" t="s">
        <v>2293</v>
      </c>
      <c r="G260" s="501" t="s">
        <v>336</v>
      </c>
      <c r="H260" s="501" t="s">
        <v>98</v>
      </c>
      <c r="I260" s="501" t="s">
        <v>2396</v>
      </c>
      <c r="J260" s="501" t="e">
        <f>+VLOOKUP(PPrioritarios[[#This Row],[Nombre de proyecto]],'[14]Registros que subsisten 6,400'!F:F,1,0)</f>
        <v>#N/A</v>
      </c>
      <c r="K260" s="501" t="s">
        <v>2043</v>
      </c>
      <c r="L260" s="501" t="s">
        <v>336</v>
      </c>
      <c r="M260" s="501" t="s">
        <v>63</v>
      </c>
      <c r="N260" s="501" t="s">
        <v>336</v>
      </c>
      <c r="O260" s="501">
        <v>117</v>
      </c>
      <c r="P260" s="501" t="s">
        <v>336</v>
      </c>
      <c r="Q260" s="501" t="s">
        <v>65</v>
      </c>
      <c r="R260" s="501" t="s">
        <v>336</v>
      </c>
      <c r="S260" s="501" t="s">
        <v>336</v>
      </c>
      <c r="T260" s="501" t="s">
        <v>336</v>
      </c>
      <c r="U260" s="501" t="s">
        <v>68</v>
      </c>
      <c r="V260" s="502" t="s">
        <v>2397</v>
      </c>
      <c r="W260" s="502" t="s">
        <v>728</v>
      </c>
      <c r="X260" s="502" t="s">
        <v>3178</v>
      </c>
      <c r="Y260" s="501" t="s">
        <v>2399</v>
      </c>
      <c r="Z260" s="502" t="s">
        <v>3175</v>
      </c>
      <c r="AA260" s="502" t="s">
        <v>105</v>
      </c>
      <c r="AB260" s="501" t="s">
        <v>81</v>
      </c>
      <c r="AC260" s="502" t="s">
        <v>71</v>
      </c>
      <c r="AD260" s="501" t="s">
        <v>336</v>
      </c>
      <c r="AE260" s="501">
        <v>0</v>
      </c>
      <c r="AF260" s="502" t="s">
        <v>2398</v>
      </c>
      <c r="AG260" s="502" t="s">
        <v>2338</v>
      </c>
      <c r="AH260" s="501" t="s">
        <v>336</v>
      </c>
      <c r="AI260" s="501" t="s">
        <v>336</v>
      </c>
      <c r="AJ260" s="501" t="s">
        <v>202</v>
      </c>
      <c r="AK260" s="501" t="s">
        <v>202</v>
      </c>
      <c r="AL260" s="501" t="s">
        <v>202</v>
      </c>
      <c r="AM260" s="501" t="s">
        <v>336</v>
      </c>
      <c r="AN260" s="501" t="s">
        <v>336</v>
      </c>
      <c r="AO260" s="502" t="s">
        <v>2398</v>
      </c>
      <c r="AP260" s="502" t="s">
        <v>336</v>
      </c>
      <c r="AQ260" s="502" t="s">
        <v>336</v>
      </c>
      <c r="AR260" s="502" t="s">
        <v>336</v>
      </c>
      <c r="AS260" s="502" t="s">
        <v>336</v>
      </c>
      <c r="AT260" s="502" t="s">
        <v>336</v>
      </c>
      <c r="AU260" s="503">
        <v>45747</v>
      </c>
      <c r="AV260" s="502" t="s">
        <v>336</v>
      </c>
      <c r="AW260" s="502" t="s">
        <v>336</v>
      </c>
      <c r="AX260" s="502" t="s">
        <v>336</v>
      </c>
      <c r="AY260" s="501" t="s">
        <v>68</v>
      </c>
      <c r="AZ260" s="501" t="s">
        <v>202</v>
      </c>
      <c r="BA260" s="501" t="s">
        <v>68</v>
      </c>
      <c r="BB260" s="501">
        <v>42</v>
      </c>
      <c r="BC260" s="501" t="s">
        <v>68</v>
      </c>
      <c r="BD260" s="504">
        <v>3</v>
      </c>
    </row>
    <row r="261" spans="1:56" ht="27" customHeight="1">
      <c r="B261" s="500">
        <v>284</v>
      </c>
      <c r="C261" s="501">
        <v>0</v>
      </c>
      <c r="D261" s="501"/>
      <c r="E261" s="501" t="str">
        <f>+PPrioritarios[[#This Row],[Jerarquización multicriterio JIS 21 de abril]]</f>
        <v>Sin jerarquizar</v>
      </c>
      <c r="F261" s="501" t="s">
        <v>2293</v>
      </c>
      <c r="G261" s="501" t="s">
        <v>336</v>
      </c>
      <c r="H261" s="501" t="s">
        <v>2400</v>
      </c>
      <c r="I261" s="501" t="s">
        <v>2401</v>
      </c>
      <c r="J261" s="501" t="e">
        <f>+VLOOKUP(PPrioritarios[[#This Row],[Nombre de proyecto]],'[14]Registros que subsisten 6,400'!F:F,1,0)</f>
        <v>#N/A</v>
      </c>
      <c r="K261" s="501" t="s">
        <v>950</v>
      </c>
      <c r="L261" s="501" t="s">
        <v>336</v>
      </c>
      <c r="M261" s="501" t="s">
        <v>2009</v>
      </c>
      <c r="N261" s="501" t="s">
        <v>336</v>
      </c>
      <c r="O261" s="501">
        <v>7</v>
      </c>
      <c r="P261" s="501" t="s">
        <v>336</v>
      </c>
      <c r="Q261" s="501" t="s">
        <v>572</v>
      </c>
      <c r="R261" s="501" t="s">
        <v>336</v>
      </c>
      <c r="S261" s="501" t="s">
        <v>336</v>
      </c>
      <c r="T261" s="501" t="s">
        <v>336</v>
      </c>
      <c r="U261" s="501" t="s">
        <v>68</v>
      </c>
      <c r="V261" s="502" t="s">
        <v>2402</v>
      </c>
      <c r="W261" s="502" t="s">
        <v>740</v>
      </c>
      <c r="X261" s="502" t="s">
        <v>3179</v>
      </c>
      <c r="Y261" s="501" t="s">
        <v>2404</v>
      </c>
      <c r="Z261" s="502" t="s">
        <v>3180</v>
      </c>
      <c r="AA261" s="502" t="s">
        <v>2403</v>
      </c>
      <c r="AB261" s="501" t="s">
        <v>81</v>
      </c>
      <c r="AC261" s="502" t="s">
        <v>71</v>
      </c>
      <c r="AD261" s="501" t="s">
        <v>336</v>
      </c>
      <c r="AE261" s="501">
        <v>0</v>
      </c>
      <c r="AF261" s="502"/>
      <c r="AG261" s="502" t="s">
        <v>336</v>
      </c>
      <c r="AH261" s="501" t="s">
        <v>336</v>
      </c>
      <c r="AI261" s="501" t="s">
        <v>336</v>
      </c>
      <c r="AJ261" s="501" t="s">
        <v>202</v>
      </c>
      <c r="AK261" s="501" t="s">
        <v>202</v>
      </c>
      <c r="AL261" s="501" t="s">
        <v>202</v>
      </c>
      <c r="AM261" s="501" t="s">
        <v>336</v>
      </c>
      <c r="AN261" s="501" t="s">
        <v>336</v>
      </c>
      <c r="AO261" s="502" t="s">
        <v>336</v>
      </c>
      <c r="AP261" s="502" t="s">
        <v>336</v>
      </c>
      <c r="AQ261" s="502" t="s">
        <v>336</v>
      </c>
      <c r="AR261" s="502" t="s">
        <v>336</v>
      </c>
      <c r="AS261" s="502" t="s">
        <v>336</v>
      </c>
      <c r="AT261" s="502" t="s">
        <v>336</v>
      </c>
      <c r="AU261" s="503">
        <v>45869</v>
      </c>
      <c r="AV261" s="502" t="s">
        <v>336</v>
      </c>
      <c r="AW261" s="502" t="s">
        <v>336</v>
      </c>
      <c r="AX261" s="502" t="s">
        <v>336</v>
      </c>
      <c r="AY261" s="501" t="s">
        <v>68</v>
      </c>
      <c r="AZ261" s="501" t="s">
        <v>68</v>
      </c>
      <c r="BA261" s="501" t="s">
        <v>202</v>
      </c>
      <c r="BB261" s="501" t="s">
        <v>3025</v>
      </c>
      <c r="BC261" s="501" t="s">
        <v>202</v>
      </c>
      <c r="BD261" s="504" t="s">
        <v>3025</v>
      </c>
    </row>
    <row r="262" spans="1:56" ht="27" customHeight="1">
      <c r="B262" s="500">
        <v>285</v>
      </c>
      <c r="C262" s="501">
        <v>0</v>
      </c>
      <c r="D262" s="501"/>
      <c r="E262" s="501" t="str">
        <f>+PPrioritarios[[#This Row],[Jerarquización multicriterio JIS 21 de abril]]</f>
        <v>Sin jerarquizar</v>
      </c>
      <c r="F262" s="501" t="s">
        <v>2293</v>
      </c>
      <c r="G262" s="501" t="s">
        <v>2298</v>
      </c>
      <c r="H262" s="501" t="s">
        <v>2299</v>
      </c>
      <c r="I262" s="501" t="s">
        <v>2300</v>
      </c>
      <c r="J262" s="501" t="e">
        <f>+VLOOKUP(PPrioritarios[[#This Row],[Nombre de proyecto]],'[14]Registros que subsisten 6,400'!F:F,1,0)</f>
        <v>#N/A</v>
      </c>
      <c r="K262" s="501" t="s">
        <v>745</v>
      </c>
      <c r="L262" s="501" t="s">
        <v>2156</v>
      </c>
      <c r="M262" s="501" t="s">
        <v>2009</v>
      </c>
      <c r="N262" s="501" t="s">
        <v>2301</v>
      </c>
      <c r="O262" s="501">
        <v>1.9810000000000001</v>
      </c>
      <c r="P262" s="501">
        <v>13.8</v>
      </c>
      <c r="Q262" s="501" t="s">
        <v>334</v>
      </c>
      <c r="R262" s="501" t="s">
        <v>334</v>
      </c>
      <c r="S262" s="501" t="s">
        <v>334</v>
      </c>
      <c r="T262" s="501" t="s">
        <v>336</v>
      </c>
      <c r="U262" s="501" t="s">
        <v>68</v>
      </c>
      <c r="V262" s="502" t="s">
        <v>2302</v>
      </c>
      <c r="W262" s="502" t="s">
        <v>740</v>
      </c>
      <c r="X262" s="502" t="s">
        <v>3181</v>
      </c>
      <c r="Y262" s="501" t="s">
        <v>2306</v>
      </c>
      <c r="Z262" s="502" t="s">
        <v>3182</v>
      </c>
      <c r="AA262" s="502" t="s">
        <v>2303</v>
      </c>
      <c r="AB262" s="501" t="s">
        <v>81</v>
      </c>
      <c r="AC262" s="502" t="s">
        <v>71</v>
      </c>
      <c r="AD262" s="501" t="s">
        <v>336</v>
      </c>
      <c r="AE262" s="501">
        <v>0</v>
      </c>
      <c r="AF262" s="502" t="s">
        <v>2304</v>
      </c>
      <c r="AG262" s="502" t="s">
        <v>336</v>
      </c>
      <c r="AH262" s="501" t="s">
        <v>68</v>
      </c>
      <c r="AI262" s="501" t="s">
        <v>336</v>
      </c>
      <c r="AJ262" s="501" t="s">
        <v>202</v>
      </c>
      <c r="AK262" s="501" t="s">
        <v>202</v>
      </c>
      <c r="AL262" s="501" t="s">
        <v>202</v>
      </c>
      <c r="AM262" s="501" t="s">
        <v>336</v>
      </c>
      <c r="AN262" s="501" t="s">
        <v>336</v>
      </c>
      <c r="AO262" s="502" t="s">
        <v>336</v>
      </c>
      <c r="AP262" s="502" t="s">
        <v>336</v>
      </c>
      <c r="AQ262" s="502">
        <v>13970804.52</v>
      </c>
      <c r="AR262" s="502" t="s">
        <v>336</v>
      </c>
      <c r="AS262" s="502" t="s">
        <v>336</v>
      </c>
      <c r="AT262" s="502" t="s">
        <v>202</v>
      </c>
      <c r="AU262" s="503">
        <v>45838</v>
      </c>
      <c r="AV262" s="502" t="s">
        <v>336</v>
      </c>
      <c r="AW262" s="502" t="s">
        <v>336</v>
      </c>
      <c r="AX262" s="502" t="s">
        <v>336</v>
      </c>
      <c r="AY262" s="501" t="s">
        <v>68</v>
      </c>
      <c r="AZ262" s="501" t="s">
        <v>68</v>
      </c>
      <c r="BA262" s="501" t="s">
        <v>68</v>
      </c>
      <c r="BB262" s="501">
        <v>113</v>
      </c>
      <c r="BC262" s="501" t="s">
        <v>202</v>
      </c>
      <c r="BD262" s="504" t="s">
        <v>3025</v>
      </c>
    </row>
    <row r="263" spans="1:56" ht="27" customHeight="1">
      <c r="B263" s="500">
        <v>286</v>
      </c>
      <c r="C263" s="501">
        <v>0</v>
      </c>
      <c r="D263" s="501"/>
      <c r="E263" s="501" t="str">
        <f>+PPrioritarios[[#This Row],[Jerarquización multicriterio JIS 21 de abril]]</f>
        <v>Sin jerarquizar</v>
      </c>
      <c r="F263" s="501" t="s">
        <v>2293</v>
      </c>
      <c r="G263" s="501" t="s">
        <v>2307</v>
      </c>
      <c r="H263" s="501" t="s">
        <v>2308</v>
      </c>
      <c r="I263" s="501" t="s">
        <v>2309</v>
      </c>
      <c r="J263" s="501" t="e">
        <f>+VLOOKUP(PPrioritarios[[#This Row],[Nombre de proyecto]],'[14]Registros que subsisten 6,400'!F:F,1,0)</f>
        <v>#N/A</v>
      </c>
      <c r="K263" s="501" t="s">
        <v>745</v>
      </c>
      <c r="L263" s="501" t="s">
        <v>2156</v>
      </c>
      <c r="M263" s="501" t="s">
        <v>224</v>
      </c>
      <c r="N263" s="501" t="s">
        <v>3018</v>
      </c>
      <c r="O263" s="501">
        <v>200</v>
      </c>
      <c r="P263" s="501">
        <v>230</v>
      </c>
      <c r="Q263" s="501" t="s">
        <v>383</v>
      </c>
      <c r="R263" s="501" t="s">
        <v>2311</v>
      </c>
      <c r="S263" s="501" t="s">
        <v>383</v>
      </c>
      <c r="T263" s="501" t="s">
        <v>336</v>
      </c>
      <c r="U263" s="501" t="s">
        <v>68</v>
      </c>
      <c r="V263" s="502" t="s">
        <v>2312</v>
      </c>
      <c r="W263" s="502" t="s">
        <v>1878</v>
      </c>
      <c r="X263" s="502" t="s">
        <v>3183</v>
      </c>
      <c r="Y263" s="501" t="s">
        <v>2316</v>
      </c>
      <c r="Z263" s="502" t="s">
        <v>3184</v>
      </c>
      <c r="AA263" s="502" t="s">
        <v>2313</v>
      </c>
      <c r="AB263" s="501" t="s">
        <v>81</v>
      </c>
      <c r="AC263" s="502" t="s">
        <v>71</v>
      </c>
      <c r="AD263" s="501" t="s">
        <v>336</v>
      </c>
      <c r="AE263" s="501">
        <v>0</v>
      </c>
      <c r="AF263" s="502" t="s">
        <v>2314</v>
      </c>
      <c r="AG263" s="502" t="s">
        <v>2315</v>
      </c>
      <c r="AH263" s="501" t="s">
        <v>68</v>
      </c>
      <c r="AI263" s="501" t="s">
        <v>336</v>
      </c>
      <c r="AJ263" s="501" t="s">
        <v>202</v>
      </c>
      <c r="AK263" s="501" t="s">
        <v>202</v>
      </c>
      <c r="AL263" s="501" t="s">
        <v>202</v>
      </c>
      <c r="AM263" s="501" t="s">
        <v>336</v>
      </c>
      <c r="AN263" s="501" t="s">
        <v>336</v>
      </c>
      <c r="AO263" s="502" t="s">
        <v>336</v>
      </c>
      <c r="AP263" s="502" t="s">
        <v>336</v>
      </c>
      <c r="AQ263" s="502" t="s">
        <v>900</v>
      </c>
      <c r="AR263" s="502" t="s">
        <v>336</v>
      </c>
      <c r="AS263" s="502" t="s">
        <v>336</v>
      </c>
      <c r="AT263" s="502" t="s">
        <v>68</v>
      </c>
      <c r="AU263" s="503">
        <v>45838</v>
      </c>
      <c r="AV263" s="502" t="s">
        <v>336</v>
      </c>
      <c r="AW263" s="502" t="s">
        <v>336</v>
      </c>
      <c r="AX263" s="502" t="s">
        <v>336</v>
      </c>
      <c r="AY263" s="501" t="s">
        <v>68</v>
      </c>
      <c r="AZ263" s="501" t="s">
        <v>202</v>
      </c>
      <c r="BA263" s="501" t="s">
        <v>68</v>
      </c>
      <c r="BB263" s="501">
        <v>23</v>
      </c>
      <c r="BC263" s="501" t="s">
        <v>202</v>
      </c>
      <c r="BD263" s="504" t="s">
        <v>3025</v>
      </c>
    </row>
    <row r="264" spans="1:56" ht="27" customHeight="1">
      <c r="B264" s="500">
        <v>287</v>
      </c>
      <c r="C264" s="501">
        <v>0</v>
      </c>
      <c r="D264" s="501"/>
      <c r="E264" s="501">
        <f>+PPrioritarios[[#This Row],[Jerarquización multicriterio JIS 21 de abril]]</f>
        <v>16</v>
      </c>
      <c r="F264" s="501" t="s">
        <v>2293</v>
      </c>
      <c r="G264" s="501" t="s">
        <v>336</v>
      </c>
      <c r="H264" s="501" t="s">
        <v>2405</v>
      </c>
      <c r="I264" s="501" t="s">
        <v>2406</v>
      </c>
      <c r="J264" s="501" t="s">
        <v>251</v>
      </c>
      <c r="K264" s="501" t="s">
        <v>336</v>
      </c>
      <c r="L264" s="501" t="s">
        <v>336</v>
      </c>
      <c r="M264" s="501" t="s">
        <v>63</v>
      </c>
      <c r="N264" s="501" t="s">
        <v>336</v>
      </c>
      <c r="O264" s="501">
        <v>70</v>
      </c>
      <c r="P264" s="501" t="s">
        <v>336</v>
      </c>
      <c r="Q264" s="501" t="s">
        <v>136</v>
      </c>
      <c r="R264" s="501" t="s">
        <v>336</v>
      </c>
      <c r="S264" s="501" t="s">
        <v>336</v>
      </c>
      <c r="T264" s="501" t="s">
        <v>336</v>
      </c>
      <c r="U264" s="501" t="s">
        <v>68</v>
      </c>
      <c r="V264" s="502" t="s">
        <v>2407</v>
      </c>
      <c r="W264" s="502" t="s">
        <v>3012</v>
      </c>
      <c r="X264" s="502" t="s">
        <v>3185</v>
      </c>
      <c r="Y264" s="501" t="s">
        <v>253</v>
      </c>
      <c r="Z264" s="502" t="s">
        <v>3186</v>
      </c>
      <c r="AA264" s="502" t="s">
        <v>256</v>
      </c>
      <c r="AB264" s="501" t="s">
        <v>191</v>
      </c>
      <c r="AC264" s="502" t="s">
        <v>71</v>
      </c>
      <c r="AD264" s="501" t="s">
        <v>336</v>
      </c>
      <c r="AE264" s="501">
        <v>0</v>
      </c>
      <c r="AF264" s="502" t="s">
        <v>2408</v>
      </c>
      <c r="AG264" s="502" t="s">
        <v>336</v>
      </c>
      <c r="AH264" s="501" t="s">
        <v>336</v>
      </c>
      <c r="AI264" s="501" t="s">
        <v>336</v>
      </c>
      <c r="AJ264" s="501" t="s">
        <v>202</v>
      </c>
      <c r="AK264" s="501" t="s">
        <v>202</v>
      </c>
      <c r="AL264" s="501" t="s">
        <v>68</v>
      </c>
      <c r="AM264" s="501" t="s">
        <v>336</v>
      </c>
      <c r="AN264" s="501" t="s">
        <v>336</v>
      </c>
      <c r="AO264" s="502" t="s">
        <v>336</v>
      </c>
      <c r="AP264" s="502" t="s">
        <v>336</v>
      </c>
      <c r="AQ264" s="502" t="s">
        <v>336</v>
      </c>
      <c r="AR264" s="502" t="s">
        <v>336</v>
      </c>
      <c r="AS264" s="502" t="s">
        <v>336</v>
      </c>
      <c r="AT264" s="502" t="s">
        <v>336</v>
      </c>
      <c r="AU264" s="503">
        <v>45747</v>
      </c>
      <c r="AV264" s="502" t="s">
        <v>336</v>
      </c>
      <c r="AW264" s="502" t="s">
        <v>336</v>
      </c>
      <c r="AX264" s="502" t="s">
        <v>336</v>
      </c>
      <c r="AY264" s="501" t="s">
        <v>68</v>
      </c>
      <c r="AZ264" s="501" t="s">
        <v>202</v>
      </c>
      <c r="BA264" s="501" t="s">
        <v>68</v>
      </c>
      <c r="BB264" s="501">
        <v>74</v>
      </c>
      <c r="BC264" s="501" t="s">
        <v>68</v>
      </c>
      <c r="BD264" s="504">
        <v>16</v>
      </c>
    </row>
    <row r="265" spans="1:56" ht="27" customHeight="1">
      <c r="B265" s="500">
        <v>288</v>
      </c>
      <c r="C265" s="501">
        <v>0</v>
      </c>
      <c r="D265" s="501"/>
      <c r="E265" s="501">
        <f>+PPrioritarios[[#This Row],[Jerarquización multicriterio JIS 21 de abril]]</f>
        <v>73</v>
      </c>
      <c r="F265" s="501" t="s">
        <v>2293</v>
      </c>
      <c r="G265" s="501" t="s">
        <v>2409</v>
      </c>
      <c r="H265" s="501" t="s">
        <v>2410</v>
      </c>
      <c r="I265" s="501" t="s">
        <v>2411</v>
      </c>
      <c r="J265" s="501" t="e">
        <f>+VLOOKUP(PPrioritarios[[#This Row],[Nombre de proyecto]],'[14]Registros que subsisten 6,400'!F:F,1,0)</f>
        <v>#N/A</v>
      </c>
      <c r="K265" s="501" t="s">
        <v>745</v>
      </c>
      <c r="L265" s="501" t="s">
        <v>2156</v>
      </c>
      <c r="M265" s="501" t="s">
        <v>224</v>
      </c>
      <c r="N265" s="501" t="s">
        <v>3018</v>
      </c>
      <c r="O265" s="501">
        <v>30</v>
      </c>
      <c r="P265" s="501">
        <v>115</v>
      </c>
      <c r="Q265" s="501" t="s">
        <v>599</v>
      </c>
      <c r="R265" s="501" t="s">
        <v>1943</v>
      </c>
      <c r="S265" s="501" t="s">
        <v>599</v>
      </c>
      <c r="T265" s="501" t="s">
        <v>336</v>
      </c>
      <c r="U265" s="501" t="s">
        <v>68</v>
      </c>
      <c r="V265" s="502" t="s">
        <v>2412</v>
      </c>
      <c r="W265" s="502" t="s">
        <v>1960</v>
      </c>
      <c r="X265" s="502" t="s">
        <v>3187</v>
      </c>
      <c r="Y265" s="501" t="s">
        <v>3188</v>
      </c>
      <c r="Z265" s="502" t="s">
        <v>3189</v>
      </c>
      <c r="AA265" s="502" t="s">
        <v>2413</v>
      </c>
      <c r="AB265" s="501" t="s">
        <v>81</v>
      </c>
      <c r="AC265" s="502" t="s">
        <v>71</v>
      </c>
      <c r="AD265" s="501" t="s">
        <v>336</v>
      </c>
      <c r="AE265" s="501">
        <v>0</v>
      </c>
      <c r="AF265" s="502" t="s">
        <v>2314</v>
      </c>
      <c r="AG265" s="502" t="s">
        <v>1663</v>
      </c>
      <c r="AH265" s="501" t="s">
        <v>202</v>
      </c>
      <c r="AI265" s="501" t="s">
        <v>336</v>
      </c>
      <c r="AJ265" s="501" t="s">
        <v>202</v>
      </c>
      <c r="AK265" s="501" t="s">
        <v>202</v>
      </c>
      <c r="AL265" s="501" t="s">
        <v>202</v>
      </c>
      <c r="AM265" s="501" t="s">
        <v>336</v>
      </c>
      <c r="AN265" s="501" t="s">
        <v>336</v>
      </c>
      <c r="AO265" s="502" t="s">
        <v>336</v>
      </c>
      <c r="AP265" s="502" t="s">
        <v>336</v>
      </c>
      <c r="AQ265" s="502" t="s">
        <v>900</v>
      </c>
      <c r="AR265" s="502" t="s">
        <v>336</v>
      </c>
      <c r="AS265" s="502" t="s">
        <v>336</v>
      </c>
      <c r="AT265" s="502" t="s">
        <v>202</v>
      </c>
      <c r="AU265" s="503">
        <v>45838</v>
      </c>
      <c r="AV265" s="502" t="s">
        <v>336</v>
      </c>
      <c r="AW265" s="502" t="s">
        <v>336</v>
      </c>
      <c r="AX265" s="502" t="s">
        <v>336</v>
      </c>
      <c r="AY265" s="501" t="s">
        <v>68</v>
      </c>
      <c r="AZ265" s="501" t="s">
        <v>202</v>
      </c>
      <c r="BA265" s="501" t="s">
        <v>68</v>
      </c>
      <c r="BB265" s="501">
        <v>92</v>
      </c>
      <c r="BC265" s="501" t="s">
        <v>68</v>
      </c>
      <c r="BD265" s="504">
        <v>73</v>
      </c>
    </row>
    <row r="266" spans="1:56" ht="27" customHeight="1">
      <c r="B266" s="500">
        <v>289</v>
      </c>
      <c r="C266" s="501">
        <v>0</v>
      </c>
      <c r="D266" s="501"/>
      <c r="E266" s="501" t="str">
        <f>+PPrioritarios[[#This Row],[Jerarquización multicriterio JIS 21 de abril]]</f>
        <v>Sin jerarquizar</v>
      </c>
      <c r="F266" s="501" t="s">
        <v>2293</v>
      </c>
      <c r="G266" s="501" t="s">
        <v>2415</v>
      </c>
      <c r="H266" s="501" t="s">
        <v>2416</v>
      </c>
      <c r="I266" s="501" t="s">
        <v>2318</v>
      </c>
      <c r="J266" s="501" t="e">
        <f>+VLOOKUP(PPrioritarios[[#This Row],[Nombre de proyecto]],'[14]Registros que subsisten 6,400'!F:F,1,0)</f>
        <v>#N/A</v>
      </c>
      <c r="K266" s="501" t="s">
        <v>745</v>
      </c>
      <c r="L266" s="501" t="s">
        <v>2156</v>
      </c>
      <c r="M266" s="501" t="s">
        <v>2009</v>
      </c>
      <c r="N266" s="501" t="s">
        <v>2301</v>
      </c>
      <c r="O266" s="501">
        <v>0.9</v>
      </c>
      <c r="P266" s="501">
        <v>23</v>
      </c>
      <c r="Q266" s="501" t="s">
        <v>2215</v>
      </c>
      <c r="R266" s="501" t="s">
        <v>2215</v>
      </c>
      <c r="S266" s="501" t="s">
        <v>2215</v>
      </c>
      <c r="T266" s="501" t="s">
        <v>336</v>
      </c>
      <c r="U266" s="501" t="s">
        <v>68</v>
      </c>
      <c r="V266" s="502" t="s">
        <v>2418</v>
      </c>
      <c r="W266" s="502" t="s">
        <v>740</v>
      </c>
      <c r="X266" s="502" t="s">
        <v>3190</v>
      </c>
      <c r="Y266" s="501" t="s">
        <v>2422</v>
      </c>
      <c r="Z266" s="502" t="s">
        <v>3191</v>
      </c>
      <c r="AA266" s="502" t="s">
        <v>2419</v>
      </c>
      <c r="AB266" s="501" t="s">
        <v>81</v>
      </c>
      <c r="AC266" s="502" t="s">
        <v>1070</v>
      </c>
      <c r="AD266" s="501" t="s">
        <v>336</v>
      </c>
      <c r="AE266" s="501">
        <v>0</v>
      </c>
      <c r="AF266" s="502" t="s">
        <v>2420</v>
      </c>
      <c r="AG266" s="502" t="s">
        <v>2421</v>
      </c>
      <c r="AH266" s="501" t="s">
        <v>68</v>
      </c>
      <c r="AI266" s="501" t="s">
        <v>336</v>
      </c>
      <c r="AJ266" s="501" t="s">
        <v>202</v>
      </c>
      <c r="AK266" s="501" t="s">
        <v>202</v>
      </c>
      <c r="AL266" s="501" t="s">
        <v>202</v>
      </c>
      <c r="AM266" s="501" t="s">
        <v>336</v>
      </c>
      <c r="AN266" s="501" t="s">
        <v>336</v>
      </c>
      <c r="AO266" s="502" t="s">
        <v>336</v>
      </c>
      <c r="AP266" s="502" t="s">
        <v>336</v>
      </c>
      <c r="AQ266" s="502">
        <v>676598</v>
      </c>
      <c r="AR266" s="502" t="s">
        <v>336</v>
      </c>
      <c r="AS266" s="502" t="s">
        <v>336</v>
      </c>
      <c r="AT266" s="502" t="s">
        <v>202</v>
      </c>
      <c r="AU266" s="503">
        <v>45838</v>
      </c>
      <c r="AV266" s="502" t="s">
        <v>336</v>
      </c>
      <c r="AW266" s="502" t="s">
        <v>336</v>
      </c>
      <c r="AX266" s="502" t="s">
        <v>336</v>
      </c>
      <c r="AY266" s="501" t="s">
        <v>68</v>
      </c>
      <c r="AZ266" s="501" t="s">
        <v>68</v>
      </c>
      <c r="BA266" s="501" t="s">
        <v>68</v>
      </c>
      <c r="BB266" s="501">
        <v>117</v>
      </c>
      <c r="BC266" s="501" t="s">
        <v>202</v>
      </c>
      <c r="BD266" s="504" t="s">
        <v>3025</v>
      </c>
    </row>
    <row r="267" spans="1:56" ht="27" customHeight="1">
      <c r="B267" s="500">
        <v>290</v>
      </c>
      <c r="C267" s="501">
        <v>0</v>
      </c>
      <c r="D267" s="501"/>
      <c r="E267" s="501">
        <f>+PPrioritarios[[#This Row],[Jerarquización multicriterio JIS 21 de abril]]</f>
        <v>10</v>
      </c>
      <c r="F267" s="501" t="s">
        <v>2293</v>
      </c>
      <c r="G267" s="501" t="s">
        <v>336</v>
      </c>
      <c r="H267" s="501" t="s">
        <v>178</v>
      </c>
      <c r="I267" s="501" t="s">
        <v>2423</v>
      </c>
      <c r="J267" s="501" t="e">
        <f>+VLOOKUP(PPrioritarios[[#This Row],[Nombre de proyecto]],'[14]Registros que subsisten 6,400'!F:F,1,0)</f>
        <v>#N/A</v>
      </c>
      <c r="K267" s="501" t="s">
        <v>336</v>
      </c>
      <c r="L267" s="501" t="s">
        <v>336</v>
      </c>
      <c r="M267" s="501" t="s">
        <v>63</v>
      </c>
      <c r="N267" s="501" t="s">
        <v>336</v>
      </c>
      <c r="O267" s="501">
        <v>30</v>
      </c>
      <c r="P267" s="501" t="s">
        <v>336</v>
      </c>
      <c r="Q267" s="501" t="s">
        <v>136</v>
      </c>
      <c r="R267" s="501" t="s">
        <v>336</v>
      </c>
      <c r="S267" s="501" t="s">
        <v>336</v>
      </c>
      <c r="T267" s="501" t="s">
        <v>336</v>
      </c>
      <c r="U267" s="501" t="s">
        <v>68</v>
      </c>
      <c r="V267" s="502" t="s">
        <v>2424</v>
      </c>
      <c r="W267" s="502" t="s">
        <v>1960</v>
      </c>
      <c r="X267" s="502" t="s">
        <v>3192</v>
      </c>
      <c r="Y267" s="501" t="s">
        <v>183</v>
      </c>
      <c r="Z267" s="502" t="s">
        <v>3189</v>
      </c>
      <c r="AA267" s="502" t="s">
        <v>190</v>
      </c>
      <c r="AB267" s="501" t="s">
        <v>191</v>
      </c>
      <c r="AC267" s="502" t="s">
        <v>185</v>
      </c>
      <c r="AD267" s="501" t="s">
        <v>336</v>
      </c>
      <c r="AE267" s="501">
        <v>0</v>
      </c>
      <c r="AF267" s="502" t="s">
        <v>2425</v>
      </c>
      <c r="AG267" s="502" t="s">
        <v>336</v>
      </c>
      <c r="AH267" s="501" t="s">
        <v>336</v>
      </c>
      <c r="AI267" s="501" t="s">
        <v>336</v>
      </c>
      <c r="AJ267" s="501" t="s">
        <v>202</v>
      </c>
      <c r="AK267" s="501" t="s">
        <v>202</v>
      </c>
      <c r="AL267" s="501" t="s">
        <v>202</v>
      </c>
      <c r="AM267" s="501" t="s">
        <v>336</v>
      </c>
      <c r="AN267" s="501" t="s">
        <v>336</v>
      </c>
      <c r="AO267" s="502" t="s">
        <v>336</v>
      </c>
      <c r="AP267" s="502" t="s">
        <v>336</v>
      </c>
      <c r="AQ267" s="502" t="s">
        <v>336</v>
      </c>
      <c r="AR267" s="502" t="s">
        <v>336</v>
      </c>
      <c r="AS267" s="502" t="s">
        <v>336</v>
      </c>
      <c r="AT267" s="502" t="s">
        <v>336</v>
      </c>
      <c r="AU267" s="503">
        <v>46387</v>
      </c>
      <c r="AV267" s="502" t="s">
        <v>336</v>
      </c>
      <c r="AW267" s="502" t="s">
        <v>336</v>
      </c>
      <c r="AX267" s="502" t="s">
        <v>336</v>
      </c>
      <c r="AY267" s="501" t="s">
        <v>68</v>
      </c>
      <c r="AZ267" s="501" t="s">
        <v>202</v>
      </c>
      <c r="BA267" s="501" t="s">
        <v>68</v>
      </c>
      <c r="BB267" s="501">
        <v>93</v>
      </c>
      <c r="BC267" s="501" t="s">
        <v>68</v>
      </c>
      <c r="BD267" s="504">
        <v>10</v>
      </c>
    </row>
    <row r="268" spans="1:56" ht="27" customHeight="1">
      <c r="B268" s="500">
        <v>291</v>
      </c>
      <c r="C268" s="501">
        <v>0</v>
      </c>
      <c r="D268" s="501"/>
      <c r="E268" s="501">
        <f>+PPrioritarios[[#This Row],[Jerarquización multicriterio JIS 21 de abril]]</f>
        <v>11</v>
      </c>
      <c r="F268" s="501" t="s">
        <v>2293</v>
      </c>
      <c r="G268" s="501" t="s">
        <v>336</v>
      </c>
      <c r="H268" s="501" t="s">
        <v>192</v>
      </c>
      <c r="I268" s="501" t="s">
        <v>2426</v>
      </c>
      <c r="J268" s="501" t="e">
        <f>+VLOOKUP(PPrioritarios[[#This Row],[Nombre de proyecto]],'[14]Registros que subsisten 6,400'!F:F,1,0)</f>
        <v>#N/A</v>
      </c>
      <c r="K268" s="501" t="s">
        <v>336</v>
      </c>
      <c r="L268" s="501" t="s">
        <v>336</v>
      </c>
      <c r="M268" s="501" t="s">
        <v>63</v>
      </c>
      <c r="N268" s="501" t="s">
        <v>336</v>
      </c>
      <c r="O268" s="501">
        <v>30</v>
      </c>
      <c r="P268" s="501" t="s">
        <v>336</v>
      </c>
      <c r="Q268" s="501" t="s">
        <v>136</v>
      </c>
      <c r="R268" s="501" t="s">
        <v>336</v>
      </c>
      <c r="S268" s="501" t="s">
        <v>336</v>
      </c>
      <c r="T268" s="501" t="s">
        <v>336</v>
      </c>
      <c r="U268" s="501" t="s">
        <v>68</v>
      </c>
      <c r="V268" s="502" t="s">
        <v>2427</v>
      </c>
      <c r="W268" s="502" t="s">
        <v>1960</v>
      </c>
      <c r="X268" s="502" t="s">
        <v>3193</v>
      </c>
      <c r="Y268" s="501" t="s">
        <v>183</v>
      </c>
      <c r="Z268" s="502" t="s">
        <v>3189</v>
      </c>
      <c r="AA268" s="502" t="s">
        <v>190</v>
      </c>
      <c r="AB268" s="501" t="s">
        <v>191</v>
      </c>
      <c r="AC268" s="502" t="s">
        <v>185</v>
      </c>
      <c r="AD268" s="501" t="s">
        <v>336</v>
      </c>
      <c r="AE268" s="501">
        <v>0</v>
      </c>
      <c r="AF268" s="502" t="s">
        <v>2425</v>
      </c>
      <c r="AG268" s="502" t="s">
        <v>336</v>
      </c>
      <c r="AH268" s="501" t="s">
        <v>336</v>
      </c>
      <c r="AI268" s="501" t="s">
        <v>336</v>
      </c>
      <c r="AJ268" s="501" t="s">
        <v>202</v>
      </c>
      <c r="AK268" s="501" t="s">
        <v>202</v>
      </c>
      <c r="AL268" s="501" t="s">
        <v>202</v>
      </c>
      <c r="AM268" s="501" t="s">
        <v>336</v>
      </c>
      <c r="AN268" s="501" t="s">
        <v>336</v>
      </c>
      <c r="AO268" s="502" t="s">
        <v>336</v>
      </c>
      <c r="AP268" s="502" t="s">
        <v>336</v>
      </c>
      <c r="AQ268" s="502" t="s">
        <v>336</v>
      </c>
      <c r="AR268" s="502" t="s">
        <v>336</v>
      </c>
      <c r="AS268" s="502" t="s">
        <v>336</v>
      </c>
      <c r="AT268" s="502" t="s">
        <v>336</v>
      </c>
      <c r="AU268" s="503">
        <v>46387</v>
      </c>
      <c r="AV268" s="502" t="s">
        <v>336</v>
      </c>
      <c r="AW268" s="502" t="s">
        <v>336</v>
      </c>
      <c r="AX268" s="502" t="s">
        <v>336</v>
      </c>
      <c r="AY268" s="501" t="s">
        <v>68</v>
      </c>
      <c r="AZ268" s="501" t="s">
        <v>202</v>
      </c>
      <c r="BA268" s="501" t="s">
        <v>68</v>
      </c>
      <c r="BB268" s="501">
        <v>94</v>
      </c>
      <c r="BC268" s="501" t="s">
        <v>68</v>
      </c>
      <c r="BD268" s="504">
        <v>11</v>
      </c>
    </row>
    <row r="269" spans="1:56" ht="27" customHeight="1">
      <c r="B269" s="500">
        <v>292</v>
      </c>
      <c r="C269" s="501">
        <v>0</v>
      </c>
      <c r="D269" s="501"/>
      <c r="E269" s="501">
        <f>+PPrioritarios[[#This Row],[Jerarquización multicriterio JIS 21 de abril]]</f>
        <v>86</v>
      </c>
      <c r="F269" s="501" t="s">
        <v>2293</v>
      </c>
      <c r="G269" s="501" t="s">
        <v>2428</v>
      </c>
      <c r="H269" s="501" t="s">
        <v>2429</v>
      </c>
      <c r="I269" s="501" t="s">
        <v>2370</v>
      </c>
      <c r="J269" s="501" t="e">
        <f>+VLOOKUP(PPrioritarios[[#This Row],[Nombre de proyecto]],'[14]Registros que subsisten 6,400'!F:F,1,0)</f>
        <v>#N/A</v>
      </c>
      <c r="K269" s="501" t="s">
        <v>745</v>
      </c>
      <c r="L269" s="501" t="s">
        <v>2156</v>
      </c>
      <c r="M269" s="501" t="s">
        <v>224</v>
      </c>
      <c r="N269" s="501" t="s">
        <v>2301</v>
      </c>
      <c r="O269" s="501">
        <v>0.96</v>
      </c>
      <c r="P269" s="501">
        <v>69</v>
      </c>
      <c r="Q269" s="501" t="s">
        <v>383</v>
      </c>
      <c r="R269" s="501" t="s">
        <v>2431</v>
      </c>
      <c r="S269" s="501" t="s">
        <v>383</v>
      </c>
      <c r="T269" s="501" t="s">
        <v>336</v>
      </c>
      <c r="U269" s="501" t="s">
        <v>68</v>
      </c>
      <c r="V269" s="502" t="s">
        <v>2432</v>
      </c>
      <c r="W269" s="502" t="s">
        <v>740</v>
      </c>
      <c r="X269" s="502" t="s">
        <v>3194</v>
      </c>
      <c r="Y269" s="501" t="s">
        <v>2435</v>
      </c>
      <c r="Z269" s="502" t="s">
        <v>3165</v>
      </c>
      <c r="AA269" s="502" t="s">
        <v>2433</v>
      </c>
      <c r="AB269" s="501" t="s">
        <v>81</v>
      </c>
      <c r="AC269" s="502" t="s">
        <v>336</v>
      </c>
      <c r="AD269" s="501" t="s">
        <v>336</v>
      </c>
      <c r="AE269" s="501">
        <v>0</v>
      </c>
      <c r="AF269" s="502" t="s">
        <v>2314</v>
      </c>
      <c r="AG269" s="502" t="s">
        <v>2434</v>
      </c>
      <c r="AH269" s="501" t="s">
        <v>68</v>
      </c>
      <c r="AI269" s="501" t="s">
        <v>336</v>
      </c>
      <c r="AJ269" s="501" t="s">
        <v>202</v>
      </c>
      <c r="AK269" s="501" t="s">
        <v>202</v>
      </c>
      <c r="AL269" s="501" t="s">
        <v>202</v>
      </c>
      <c r="AM269" s="501" t="s">
        <v>336</v>
      </c>
      <c r="AN269" s="501" t="s">
        <v>336</v>
      </c>
      <c r="AO269" s="502" t="s">
        <v>336</v>
      </c>
      <c r="AP269" s="502" t="s">
        <v>336</v>
      </c>
      <c r="AQ269" s="502" t="s">
        <v>900</v>
      </c>
      <c r="AR269" s="502" t="s">
        <v>336</v>
      </c>
      <c r="AS269" s="502" t="s">
        <v>336</v>
      </c>
      <c r="AT269" s="502" t="s">
        <v>202</v>
      </c>
      <c r="AU269" s="503">
        <v>45838</v>
      </c>
      <c r="AV269" s="502" t="s">
        <v>336</v>
      </c>
      <c r="AW269" s="502" t="s">
        <v>336</v>
      </c>
      <c r="AX269" s="502" t="s">
        <v>336</v>
      </c>
      <c r="AY269" s="501" t="s">
        <v>68</v>
      </c>
      <c r="AZ269" s="501" t="s">
        <v>68</v>
      </c>
      <c r="BA269" s="501" t="s">
        <v>68</v>
      </c>
      <c r="BB269" s="501">
        <v>116</v>
      </c>
      <c r="BC269" s="501" t="s">
        <v>68</v>
      </c>
      <c r="BD269" s="504">
        <v>86</v>
      </c>
    </row>
    <row r="270" spans="1:56" ht="27" customHeight="1">
      <c r="B270" s="500">
        <v>293</v>
      </c>
      <c r="C270" s="501">
        <v>0</v>
      </c>
      <c r="D270" s="501"/>
      <c r="E270" s="501" t="str">
        <f>+PPrioritarios[[#This Row],[Jerarquización multicriterio JIS 21 de abril]]</f>
        <v>Sin jerarquizar</v>
      </c>
      <c r="F270" s="501" t="s">
        <v>2293</v>
      </c>
      <c r="G270" s="501" t="s">
        <v>336</v>
      </c>
      <c r="H270" s="501" t="s">
        <v>2436</v>
      </c>
      <c r="I270" s="501" t="s">
        <v>2437</v>
      </c>
      <c r="J270" s="501" t="e">
        <f>+VLOOKUP(PPrioritarios[[#This Row],[Nombre de proyecto]],'[14]Registros que subsisten 6,400'!F:F,1,0)</f>
        <v>#N/A</v>
      </c>
      <c r="K270" s="501" t="s">
        <v>336</v>
      </c>
      <c r="L270" s="501" t="s">
        <v>336</v>
      </c>
      <c r="M270" s="501" t="s">
        <v>63</v>
      </c>
      <c r="N270" s="501" t="s">
        <v>336</v>
      </c>
      <c r="O270" s="501">
        <v>48</v>
      </c>
      <c r="P270" s="501" t="s">
        <v>336</v>
      </c>
      <c r="Q270" s="501" t="s">
        <v>508</v>
      </c>
      <c r="R270" s="501" t="s">
        <v>336</v>
      </c>
      <c r="S270" s="501" t="s">
        <v>336</v>
      </c>
      <c r="T270" s="501" t="s">
        <v>336</v>
      </c>
      <c r="U270" s="501" t="s">
        <v>202</v>
      </c>
      <c r="V270" s="502" t="s">
        <v>762</v>
      </c>
      <c r="W270" s="502" t="s">
        <v>955</v>
      </c>
      <c r="X270" s="502" t="s">
        <v>3019</v>
      </c>
      <c r="Y270" s="501" t="s">
        <v>336</v>
      </c>
      <c r="Z270" s="502" t="s">
        <v>336</v>
      </c>
      <c r="AA270" s="502" t="s">
        <v>2439</v>
      </c>
      <c r="AB270" s="501" t="s">
        <v>147</v>
      </c>
      <c r="AC270" s="502" t="s">
        <v>204</v>
      </c>
      <c r="AD270" s="501" t="s">
        <v>336</v>
      </c>
      <c r="AE270" s="501">
        <v>0</v>
      </c>
      <c r="AF270" s="502"/>
      <c r="AG270" s="502" t="s">
        <v>336</v>
      </c>
      <c r="AH270" s="501" t="s">
        <v>336</v>
      </c>
      <c r="AI270" s="501" t="s">
        <v>336</v>
      </c>
      <c r="AJ270" s="501" t="s">
        <v>202</v>
      </c>
      <c r="AK270" s="501" t="s">
        <v>202</v>
      </c>
      <c r="AL270" s="501" t="s">
        <v>202</v>
      </c>
      <c r="AM270" s="501" t="s">
        <v>336</v>
      </c>
      <c r="AN270" s="501" t="s">
        <v>336</v>
      </c>
      <c r="AO270" s="502" t="s">
        <v>336</v>
      </c>
      <c r="AP270" s="502" t="s">
        <v>336</v>
      </c>
      <c r="AQ270" s="502" t="s">
        <v>336</v>
      </c>
      <c r="AR270" s="502" t="s">
        <v>336</v>
      </c>
      <c r="AS270" s="502" t="s">
        <v>336</v>
      </c>
      <c r="AT270" s="502" t="s">
        <v>336</v>
      </c>
      <c r="AU270" s="503">
        <v>45747</v>
      </c>
      <c r="AV270" s="502" t="s">
        <v>336</v>
      </c>
      <c r="AW270" s="502" t="s">
        <v>336</v>
      </c>
      <c r="AX270" s="502" t="s">
        <v>336</v>
      </c>
      <c r="AY270" s="501" t="s">
        <v>68</v>
      </c>
      <c r="AZ270" s="501" t="s">
        <v>202</v>
      </c>
      <c r="BA270" s="501" t="s">
        <v>68</v>
      </c>
      <c r="BB270" s="501">
        <v>84</v>
      </c>
      <c r="BC270" s="501" t="s">
        <v>202</v>
      </c>
      <c r="BD270" s="504" t="s">
        <v>3025</v>
      </c>
    </row>
    <row r="271" spans="1:56" ht="27" customHeight="1">
      <c r="B271" s="500">
        <v>294</v>
      </c>
      <c r="C271" s="501">
        <v>0</v>
      </c>
      <c r="D271" s="501"/>
      <c r="E271" s="501" t="str">
        <f>+PPrioritarios[[#This Row],[Jerarquización multicriterio JIS 21 de abril]]</f>
        <v>Sin jerarquizar</v>
      </c>
      <c r="F271" s="501" t="s">
        <v>2293</v>
      </c>
      <c r="G271" s="501" t="s">
        <v>336</v>
      </c>
      <c r="H271" s="501" t="s">
        <v>2440</v>
      </c>
      <c r="I271" s="501" t="s">
        <v>2441</v>
      </c>
      <c r="J271" s="501" t="e">
        <f>+VLOOKUP(PPrioritarios[[#This Row],[Nombre de proyecto]],'[14]Registros que subsisten 6,400'!F:F,1,0)</f>
        <v>#N/A</v>
      </c>
      <c r="K271" s="501" t="s">
        <v>336</v>
      </c>
      <c r="L271" s="501" t="s">
        <v>336</v>
      </c>
      <c r="M271" s="501" t="s">
        <v>63</v>
      </c>
      <c r="N271" s="501" t="s">
        <v>336</v>
      </c>
      <c r="O271" s="501">
        <v>252</v>
      </c>
      <c r="P271" s="501" t="s">
        <v>336</v>
      </c>
      <c r="Q271" s="501" t="s">
        <v>508</v>
      </c>
      <c r="R271" s="501" t="s">
        <v>336</v>
      </c>
      <c r="S271" s="501" t="s">
        <v>336</v>
      </c>
      <c r="T271" s="501" t="s">
        <v>336</v>
      </c>
      <c r="U271" s="501" t="s">
        <v>68</v>
      </c>
      <c r="V271" s="502" t="s">
        <v>2350</v>
      </c>
      <c r="W271" s="502" t="s">
        <v>728</v>
      </c>
      <c r="X271" s="502" t="s">
        <v>3195</v>
      </c>
      <c r="Y271" s="501" t="s">
        <v>3196</v>
      </c>
      <c r="Z271" s="502" t="s">
        <v>3197</v>
      </c>
      <c r="AA271" s="502" t="s">
        <v>2442</v>
      </c>
      <c r="AB271" s="501" t="s">
        <v>147</v>
      </c>
      <c r="AC271" s="502" t="s">
        <v>185</v>
      </c>
      <c r="AD271" s="501" t="s">
        <v>336</v>
      </c>
      <c r="AE271" s="501">
        <v>0</v>
      </c>
      <c r="AF271" s="502"/>
      <c r="AG271" s="502" t="s">
        <v>336</v>
      </c>
      <c r="AH271" s="501" t="s">
        <v>336</v>
      </c>
      <c r="AI271" s="501" t="s">
        <v>336</v>
      </c>
      <c r="AJ271" s="501" t="s">
        <v>202</v>
      </c>
      <c r="AK271" s="501" t="s">
        <v>202</v>
      </c>
      <c r="AL271" s="501" t="s">
        <v>202</v>
      </c>
      <c r="AM271" s="501" t="s">
        <v>336</v>
      </c>
      <c r="AN271" s="501" t="s">
        <v>336</v>
      </c>
      <c r="AO271" s="502" t="s">
        <v>336</v>
      </c>
      <c r="AP271" s="502" t="s">
        <v>336</v>
      </c>
      <c r="AQ271" s="502" t="s">
        <v>336</v>
      </c>
      <c r="AR271" s="502" t="s">
        <v>336</v>
      </c>
      <c r="AS271" s="502" t="s">
        <v>336</v>
      </c>
      <c r="AT271" s="502" t="s">
        <v>336</v>
      </c>
      <c r="AU271" s="503">
        <v>45747</v>
      </c>
      <c r="AV271" s="502" t="s">
        <v>336</v>
      </c>
      <c r="AW271" s="502" t="s">
        <v>336</v>
      </c>
      <c r="AX271" s="502" t="s">
        <v>336</v>
      </c>
      <c r="AY271" s="501" t="s">
        <v>68</v>
      </c>
      <c r="AZ271" s="501" t="s">
        <v>202</v>
      </c>
      <c r="BA271" s="501" t="s">
        <v>68</v>
      </c>
      <c r="BB271" s="501">
        <v>14</v>
      </c>
      <c r="BC271" s="501" t="s">
        <v>202</v>
      </c>
      <c r="BD271" s="504" t="s">
        <v>3025</v>
      </c>
    </row>
    <row r="272" spans="1:56" ht="27" customHeight="1">
      <c r="B272" s="500">
        <v>295</v>
      </c>
      <c r="C272" s="501">
        <v>0</v>
      </c>
      <c r="D272" s="501"/>
      <c r="E272" s="501" t="str">
        <f>+PPrioritarios[[#This Row],[Jerarquización multicriterio JIS 21 de abril]]</f>
        <v>Sin jerarquizar</v>
      </c>
      <c r="F272" s="501" t="s">
        <v>2293</v>
      </c>
      <c r="G272" s="501" t="s">
        <v>336</v>
      </c>
      <c r="H272" s="501" t="s">
        <v>2443</v>
      </c>
      <c r="I272" s="501" t="s">
        <v>2444</v>
      </c>
      <c r="J272" s="501" t="e">
        <f>+VLOOKUP(PPrioritarios[[#This Row],[Nombre de proyecto]],'[14]Registros que subsisten 6,400'!F:F,1,0)</f>
        <v>#N/A</v>
      </c>
      <c r="K272" s="501" t="s">
        <v>336</v>
      </c>
      <c r="L272" s="501" t="s">
        <v>336</v>
      </c>
      <c r="M272" s="501" t="s">
        <v>224</v>
      </c>
      <c r="N272" s="501" t="s">
        <v>336</v>
      </c>
      <c r="O272" s="501">
        <v>250</v>
      </c>
      <c r="P272" s="501" t="s">
        <v>336</v>
      </c>
      <c r="Q272" s="501" t="s">
        <v>324</v>
      </c>
      <c r="R272" s="501" t="s">
        <v>1706</v>
      </c>
      <c r="S272" s="501" t="s">
        <v>336</v>
      </c>
      <c r="T272" s="501" t="s">
        <v>336</v>
      </c>
      <c r="U272" s="501" t="s">
        <v>68</v>
      </c>
      <c r="V272" s="502" t="s">
        <v>2445</v>
      </c>
      <c r="W272" s="502" t="s">
        <v>728</v>
      </c>
      <c r="X272" s="502" t="s">
        <v>3168</v>
      </c>
      <c r="Y272" s="501" t="s">
        <v>3198</v>
      </c>
      <c r="Z272" s="502" t="s">
        <v>3199</v>
      </c>
      <c r="AA272" s="502" t="s">
        <v>2446</v>
      </c>
      <c r="AB272" s="501" t="s">
        <v>81</v>
      </c>
      <c r="AC272" s="502" t="s">
        <v>142</v>
      </c>
      <c r="AD272" s="501" t="s">
        <v>336</v>
      </c>
      <c r="AE272" s="501">
        <v>0</v>
      </c>
      <c r="AF272" s="502"/>
      <c r="AG272" s="502" t="s">
        <v>336</v>
      </c>
      <c r="AH272" s="501" t="s">
        <v>336</v>
      </c>
      <c r="AI272" s="501" t="s">
        <v>336</v>
      </c>
      <c r="AJ272" s="501" t="s">
        <v>202</v>
      </c>
      <c r="AK272" s="501" t="s">
        <v>202</v>
      </c>
      <c r="AL272" s="501" t="s">
        <v>68</v>
      </c>
      <c r="AM272" s="501" t="s">
        <v>336</v>
      </c>
      <c r="AN272" s="501" t="s">
        <v>336</v>
      </c>
      <c r="AO272" s="502" t="s">
        <v>336</v>
      </c>
      <c r="AP272" s="502" t="s">
        <v>336</v>
      </c>
      <c r="AQ272" s="502" t="s">
        <v>336</v>
      </c>
      <c r="AR272" s="502" t="s">
        <v>336</v>
      </c>
      <c r="AS272" s="502" t="s">
        <v>336</v>
      </c>
      <c r="AT272" s="502" t="s">
        <v>336</v>
      </c>
      <c r="AU272" s="503">
        <v>46182</v>
      </c>
      <c r="AV272" s="502" t="s">
        <v>336</v>
      </c>
      <c r="AW272" s="502" t="s">
        <v>336</v>
      </c>
      <c r="AX272" s="502" t="s">
        <v>336</v>
      </c>
      <c r="AY272" s="501" t="s">
        <v>68</v>
      </c>
      <c r="AZ272" s="501" t="s">
        <v>202</v>
      </c>
      <c r="BA272" s="501" t="s">
        <v>68</v>
      </c>
      <c r="BB272" s="501">
        <v>15</v>
      </c>
      <c r="BC272" s="501" t="s">
        <v>202</v>
      </c>
      <c r="BD272" s="504" t="s">
        <v>3025</v>
      </c>
    </row>
    <row r="273" spans="2:56" ht="27" customHeight="1">
      <c r="B273" s="500">
        <v>296</v>
      </c>
      <c r="C273" s="501">
        <v>0</v>
      </c>
      <c r="D273" s="501"/>
      <c r="E273" s="501">
        <f>+PPrioritarios[[#This Row],[Jerarquización multicriterio JIS 21 de abril]]</f>
        <v>74</v>
      </c>
      <c r="F273" s="501" t="s">
        <v>2293</v>
      </c>
      <c r="G273" s="501" t="s">
        <v>2321</v>
      </c>
      <c r="H273" s="501" t="s">
        <v>2447</v>
      </c>
      <c r="I273" s="501" t="s">
        <v>2448</v>
      </c>
      <c r="J273" s="501" t="e">
        <f>+VLOOKUP(PPrioritarios[[#This Row],[Nombre de proyecto]],'[14]Registros que subsisten 6,400'!F:F,1,0)</f>
        <v>#N/A</v>
      </c>
      <c r="K273" s="501" t="s">
        <v>1012</v>
      </c>
      <c r="L273" s="501" t="s">
        <v>1013</v>
      </c>
      <c r="M273" s="501" t="s">
        <v>224</v>
      </c>
      <c r="N273" s="501" t="s">
        <v>2324</v>
      </c>
      <c r="O273" s="501">
        <v>30</v>
      </c>
      <c r="P273" s="501">
        <v>230</v>
      </c>
      <c r="Q273" s="501" t="s">
        <v>536</v>
      </c>
      <c r="R273" s="501" t="s">
        <v>2325</v>
      </c>
      <c r="S273" s="501" t="s">
        <v>2326</v>
      </c>
      <c r="T273" s="501" t="s">
        <v>336</v>
      </c>
      <c r="U273" s="501" t="s">
        <v>68</v>
      </c>
      <c r="V273" s="502" t="s">
        <v>2449</v>
      </c>
      <c r="W273" s="502" t="s">
        <v>3200</v>
      </c>
      <c r="X273" s="502" t="s">
        <v>3168</v>
      </c>
      <c r="Y273" s="501" t="s">
        <v>2453</v>
      </c>
      <c r="Z273" s="502" t="s">
        <v>3201</v>
      </c>
      <c r="AA273" s="502" t="s">
        <v>2450</v>
      </c>
      <c r="AB273" s="501" t="s">
        <v>81</v>
      </c>
      <c r="AC273" s="502" t="s">
        <v>142</v>
      </c>
      <c r="AD273" s="501" t="s">
        <v>336</v>
      </c>
      <c r="AE273" s="501">
        <v>0</v>
      </c>
      <c r="AF273" s="502" t="s">
        <v>2451</v>
      </c>
      <c r="AG273" s="502" t="s">
        <v>2330</v>
      </c>
      <c r="AH273" s="501" t="s">
        <v>68</v>
      </c>
      <c r="AI273" s="501" t="s">
        <v>69</v>
      </c>
      <c r="AJ273" s="501" t="s">
        <v>202</v>
      </c>
      <c r="AK273" s="501" t="s">
        <v>202</v>
      </c>
      <c r="AL273" s="501" t="s">
        <v>68</v>
      </c>
      <c r="AM273" s="501" t="s">
        <v>202</v>
      </c>
      <c r="AN273" s="501" t="s">
        <v>336</v>
      </c>
      <c r="AO273" s="502" t="s">
        <v>2451</v>
      </c>
      <c r="AP273" s="502" t="s">
        <v>336</v>
      </c>
      <c r="AQ273" s="502">
        <v>0</v>
      </c>
      <c r="AR273" s="502">
        <v>0</v>
      </c>
      <c r="AS273" s="502" t="s">
        <v>202</v>
      </c>
      <c r="AT273" s="502" t="s">
        <v>202</v>
      </c>
      <c r="AU273" s="503">
        <v>45897</v>
      </c>
      <c r="AV273" s="502" t="s">
        <v>336</v>
      </c>
      <c r="AW273" s="502" t="s">
        <v>336</v>
      </c>
      <c r="AX273" s="502" t="s">
        <v>336</v>
      </c>
      <c r="AY273" s="501" t="s">
        <v>68</v>
      </c>
      <c r="AZ273" s="501" t="s">
        <v>68</v>
      </c>
      <c r="BA273" s="501" t="s">
        <v>68</v>
      </c>
      <c r="BB273" s="501">
        <v>95</v>
      </c>
      <c r="BC273" s="501" t="s">
        <v>68</v>
      </c>
      <c r="BD273" s="504">
        <v>74</v>
      </c>
    </row>
    <row r="274" spans="2:56" ht="27" customHeight="1">
      <c r="B274" s="500">
        <v>297</v>
      </c>
      <c r="C274" s="501">
        <v>0</v>
      </c>
      <c r="D274" s="501"/>
      <c r="E274" s="501">
        <f>+PPrioritarios[[#This Row],[Jerarquización multicriterio JIS 21 de abril]]</f>
        <v>75</v>
      </c>
      <c r="F274" s="501" t="s">
        <v>2293</v>
      </c>
      <c r="G274" s="501" t="s">
        <v>2321</v>
      </c>
      <c r="H274" s="501" t="s">
        <v>2454</v>
      </c>
      <c r="I274" s="501" t="s">
        <v>2455</v>
      </c>
      <c r="J274" s="501" t="e">
        <f>+VLOOKUP(PPrioritarios[[#This Row],[Nombre de proyecto]],'[14]Registros que subsisten 6,400'!F:F,1,0)</f>
        <v>#N/A</v>
      </c>
      <c r="K274" s="501" t="s">
        <v>1012</v>
      </c>
      <c r="L274" s="501" t="s">
        <v>1013</v>
      </c>
      <c r="M274" s="501" t="s">
        <v>224</v>
      </c>
      <c r="N274" s="501" t="s">
        <v>2324</v>
      </c>
      <c r="O274" s="501">
        <v>30</v>
      </c>
      <c r="P274" s="501">
        <v>230</v>
      </c>
      <c r="Q274" s="501" t="s">
        <v>536</v>
      </c>
      <c r="R274" s="501" t="s">
        <v>2325</v>
      </c>
      <c r="S274" s="501" t="s">
        <v>2326</v>
      </c>
      <c r="T274" s="501" t="s">
        <v>336</v>
      </c>
      <c r="U274" s="501" t="s">
        <v>68</v>
      </c>
      <c r="V274" s="502" t="s">
        <v>2456</v>
      </c>
      <c r="W274" s="502" t="s">
        <v>3200</v>
      </c>
      <c r="X274" s="502" t="s">
        <v>3168</v>
      </c>
      <c r="Y274" s="501" t="s">
        <v>2460</v>
      </c>
      <c r="Z274" s="502" t="s">
        <v>3202</v>
      </c>
      <c r="AA274" s="502" t="s">
        <v>2457</v>
      </c>
      <c r="AB274" s="501" t="s">
        <v>81</v>
      </c>
      <c r="AC274" s="502" t="s">
        <v>142</v>
      </c>
      <c r="AD274" s="501" t="s">
        <v>336</v>
      </c>
      <c r="AE274" s="501">
        <v>0</v>
      </c>
      <c r="AF274" s="502" t="s">
        <v>2458</v>
      </c>
      <c r="AG274" s="502" t="s">
        <v>2330</v>
      </c>
      <c r="AH274" s="501" t="s">
        <v>68</v>
      </c>
      <c r="AI274" s="501" t="s">
        <v>69</v>
      </c>
      <c r="AJ274" s="501" t="s">
        <v>202</v>
      </c>
      <c r="AK274" s="501" t="s">
        <v>202</v>
      </c>
      <c r="AL274" s="501" t="s">
        <v>68</v>
      </c>
      <c r="AM274" s="501" t="s">
        <v>202</v>
      </c>
      <c r="AN274" s="501" t="s">
        <v>336</v>
      </c>
      <c r="AO274" s="502" t="s">
        <v>2458</v>
      </c>
      <c r="AP274" s="502" t="s">
        <v>336</v>
      </c>
      <c r="AQ274" s="502">
        <v>0</v>
      </c>
      <c r="AR274" s="502">
        <v>0</v>
      </c>
      <c r="AS274" s="502" t="s">
        <v>202</v>
      </c>
      <c r="AT274" s="502" t="s">
        <v>202</v>
      </c>
      <c r="AU274" s="503">
        <v>45897</v>
      </c>
      <c r="AV274" s="502" t="s">
        <v>336</v>
      </c>
      <c r="AW274" s="502" t="s">
        <v>336</v>
      </c>
      <c r="AX274" s="502" t="s">
        <v>336</v>
      </c>
      <c r="AY274" s="501" t="s">
        <v>68</v>
      </c>
      <c r="AZ274" s="501" t="s">
        <v>68</v>
      </c>
      <c r="BA274" s="501" t="s">
        <v>68</v>
      </c>
      <c r="BB274" s="501">
        <v>96</v>
      </c>
      <c r="BC274" s="501" t="s">
        <v>68</v>
      </c>
      <c r="BD274" s="504">
        <v>75</v>
      </c>
    </row>
    <row r="275" spans="2:56" ht="27" customHeight="1">
      <c r="B275" s="500">
        <v>298</v>
      </c>
      <c r="C275" s="501">
        <v>0</v>
      </c>
      <c r="D275" s="501"/>
      <c r="E275" s="501">
        <f>+PPrioritarios[[#This Row],[Jerarquización multicriterio JIS 21 de abril]]</f>
        <v>76</v>
      </c>
      <c r="F275" s="501" t="s">
        <v>2293</v>
      </c>
      <c r="G275" s="501" t="s">
        <v>2321</v>
      </c>
      <c r="H275" s="501" t="s">
        <v>2461</v>
      </c>
      <c r="I275" s="501" t="s">
        <v>2462</v>
      </c>
      <c r="J275" s="501" t="e">
        <f>+VLOOKUP(PPrioritarios[[#This Row],[Nombre de proyecto]],'[14]Registros que subsisten 6,400'!F:F,1,0)</f>
        <v>#N/A</v>
      </c>
      <c r="K275" s="501" t="s">
        <v>1012</v>
      </c>
      <c r="L275" s="501" t="s">
        <v>1013</v>
      </c>
      <c r="M275" s="501" t="s">
        <v>224</v>
      </c>
      <c r="N275" s="501" t="s">
        <v>2324</v>
      </c>
      <c r="O275" s="501">
        <v>30</v>
      </c>
      <c r="P275" s="501">
        <v>230</v>
      </c>
      <c r="Q275" s="501" t="s">
        <v>536</v>
      </c>
      <c r="R275" s="501" t="s">
        <v>2325</v>
      </c>
      <c r="S275" s="501" t="s">
        <v>2326</v>
      </c>
      <c r="T275" s="501" t="s">
        <v>336</v>
      </c>
      <c r="U275" s="501" t="s">
        <v>68</v>
      </c>
      <c r="V275" s="502" t="s">
        <v>2463</v>
      </c>
      <c r="W275" s="502" t="s">
        <v>728</v>
      </c>
      <c r="X275" s="502" t="s">
        <v>3168</v>
      </c>
      <c r="Y275" s="501" t="s">
        <v>2466</v>
      </c>
      <c r="Z275" s="502" t="s">
        <v>3203</v>
      </c>
      <c r="AA275" s="502" t="s">
        <v>2457</v>
      </c>
      <c r="AB275" s="501" t="s">
        <v>81</v>
      </c>
      <c r="AC275" s="502" t="s">
        <v>142</v>
      </c>
      <c r="AD275" s="501" t="s">
        <v>336</v>
      </c>
      <c r="AE275" s="501">
        <v>0</v>
      </c>
      <c r="AF275" s="502" t="s">
        <v>2464</v>
      </c>
      <c r="AG275" s="502" t="s">
        <v>2330</v>
      </c>
      <c r="AH275" s="501" t="s">
        <v>336</v>
      </c>
      <c r="AI275" s="501" t="s">
        <v>69</v>
      </c>
      <c r="AJ275" s="501" t="s">
        <v>202</v>
      </c>
      <c r="AK275" s="501" t="s">
        <v>202</v>
      </c>
      <c r="AL275" s="501" t="s">
        <v>68</v>
      </c>
      <c r="AM275" s="501" t="s">
        <v>202</v>
      </c>
      <c r="AN275" s="501" t="s">
        <v>336</v>
      </c>
      <c r="AO275" s="502" t="s">
        <v>2464</v>
      </c>
      <c r="AP275" s="502" t="s">
        <v>336</v>
      </c>
      <c r="AQ275" s="502">
        <v>0</v>
      </c>
      <c r="AR275" s="502">
        <v>0</v>
      </c>
      <c r="AS275" s="502" t="s">
        <v>202</v>
      </c>
      <c r="AT275" s="502" t="s">
        <v>202</v>
      </c>
      <c r="AU275" s="503">
        <v>45897</v>
      </c>
      <c r="AV275" s="502" t="s">
        <v>336</v>
      </c>
      <c r="AW275" s="502" t="s">
        <v>336</v>
      </c>
      <c r="AX275" s="502" t="s">
        <v>336</v>
      </c>
      <c r="AY275" s="501" t="s">
        <v>68</v>
      </c>
      <c r="AZ275" s="501" t="s">
        <v>68</v>
      </c>
      <c r="BA275" s="501" t="s">
        <v>68</v>
      </c>
      <c r="BB275" s="501">
        <v>97</v>
      </c>
      <c r="BC275" s="501" t="s">
        <v>68</v>
      </c>
      <c r="BD275" s="504">
        <v>76</v>
      </c>
    </row>
    <row r="276" spans="2:56" ht="27" customHeight="1">
      <c r="B276" s="500">
        <v>299</v>
      </c>
      <c r="C276" s="501">
        <v>0</v>
      </c>
      <c r="D276" s="501"/>
      <c r="E276" s="501">
        <f>+PPrioritarios[[#This Row],[Jerarquización multicriterio JIS 21 de abril]]</f>
        <v>77</v>
      </c>
      <c r="F276" s="501" t="s">
        <v>2293</v>
      </c>
      <c r="G276" s="501" t="s">
        <v>2321</v>
      </c>
      <c r="H276" s="501" t="s">
        <v>2467</v>
      </c>
      <c r="I276" s="501" t="s">
        <v>2468</v>
      </c>
      <c r="J276" s="501" t="e">
        <f>+VLOOKUP(PPrioritarios[[#This Row],[Nombre de proyecto]],'[14]Registros que subsisten 6,400'!F:F,1,0)</f>
        <v>#N/A</v>
      </c>
      <c r="K276" s="501" t="s">
        <v>1012</v>
      </c>
      <c r="L276" s="501" t="s">
        <v>1013</v>
      </c>
      <c r="M276" s="501" t="s">
        <v>224</v>
      </c>
      <c r="N276" s="501" t="s">
        <v>2324</v>
      </c>
      <c r="O276" s="501">
        <v>30</v>
      </c>
      <c r="P276" s="501">
        <v>230</v>
      </c>
      <c r="Q276" s="501" t="s">
        <v>536</v>
      </c>
      <c r="R276" s="501" t="s">
        <v>2325</v>
      </c>
      <c r="S276" s="501" t="s">
        <v>2326</v>
      </c>
      <c r="T276" s="501" t="s">
        <v>336</v>
      </c>
      <c r="U276" s="501" t="s">
        <v>68</v>
      </c>
      <c r="V276" s="502" t="s">
        <v>2469</v>
      </c>
      <c r="W276" s="502" t="s">
        <v>3200</v>
      </c>
      <c r="X276" s="502" t="s">
        <v>3168</v>
      </c>
      <c r="Y276" s="501" t="s">
        <v>2472</v>
      </c>
      <c r="Z276" s="502" t="s">
        <v>3204</v>
      </c>
      <c r="AA276" s="502" t="s">
        <v>2457</v>
      </c>
      <c r="AB276" s="501" t="s">
        <v>81</v>
      </c>
      <c r="AC276" s="502" t="s">
        <v>142</v>
      </c>
      <c r="AD276" s="501" t="s">
        <v>336</v>
      </c>
      <c r="AE276" s="501">
        <v>0</v>
      </c>
      <c r="AF276" s="502" t="s">
        <v>2470</v>
      </c>
      <c r="AG276" s="502" t="s">
        <v>2330</v>
      </c>
      <c r="AH276" s="501" t="s">
        <v>336</v>
      </c>
      <c r="AI276" s="501" t="s">
        <v>69</v>
      </c>
      <c r="AJ276" s="501" t="s">
        <v>202</v>
      </c>
      <c r="AK276" s="501" t="s">
        <v>202</v>
      </c>
      <c r="AL276" s="501" t="s">
        <v>68</v>
      </c>
      <c r="AM276" s="501" t="s">
        <v>202</v>
      </c>
      <c r="AN276" s="501" t="s">
        <v>336</v>
      </c>
      <c r="AO276" s="502" t="s">
        <v>2470</v>
      </c>
      <c r="AP276" s="502" t="s">
        <v>336</v>
      </c>
      <c r="AQ276" s="502">
        <v>0</v>
      </c>
      <c r="AR276" s="502">
        <v>0</v>
      </c>
      <c r="AS276" s="502" t="s">
        <v>202</v>
      </c>
      <c r="AT276" s="502" t="s">
        <v>202</v>
      </c>
      <c r="AU276" s="503">
        <v>45897</v>
      </c>
      <c r="AV276" s="502" t="s">
        <v>336</v>
      </c>
      <c r="AW276" s="502" t="s">
        <v>336</v>
      </c>
      <c r="AX276" s="502" t="s">
        <v>336</v>
      </c>
      <c r="AY276" s="501" t="s">
        <v>68</v>
      </c>
      <c r="AZ276" s="501" t="s">
        <v>68</v>
      </c>
      <c r="BA276" s="501" t="s">
        <v>68</v>
      </c>
      <c r="BB276" s="501">
        <v>98</v>
      </c>
      <c r="BC276" s="501" t="s">
        <v>68</v>
      </c>
      <c r="BD276" s="504">
        <v>77</v>
      </c>
    </row>
    <row r="277" spans="2:56" ht="27" customHeight="1">
      <c r="B277" s="500">
        <v>300</v>
      </c>
      <c r="C277" s="501">
        <v>0</v>
      </c>
      <c r="D277" s="501"/>
      <c r="E277" s="501">
        <f>+PPrioritarios[[#This Row],[Jerarquización multicriterio JIS 21 de abril]]</f>
        <v>78</v>
      </c>
      <c r="F277" s="501" t="s">
        <v>2293</v>
      </c>
      <c r="G277" s="501" t="s">
        <v>2321</v>
      </c>
      <c r="H277" s="501" t="s">
        <v>2473</v>
      </c>
      <c r="I277" s="501" t="s">
        <v>2474</v>
      </c>
      <c r="J277" s="501" t="e">
        <f>+VLOOKUP(PPrioritarios[[#This Row],[Nombre de proyecto]],'[14]Registros que subsisten 6,400'!F:F,1,0)</f>
        <v>#N/A</v>
      </c>
      <c r="K277" s="501" t="s">
        <v>1012</v>
      </c>
      <c r="L277" s="501" t="s">
        <v>1013</v>
      </c>
      <c r="M277" s="501" t="s">
        <v>224</v>
      </c>
      <c r="N277" s="501" t="s">
        <v>2324</v>
      </c>
      <c r="O277" s="501">
        <v>30</v>
      </c>
      <c r="P277" s="501">
        <v>230</v>
      </c>
      <c r="Q277" s="501" t="s">
        <v>536</v>
      </c>
      <c r="R277" s="501" t="s">
        <v>2325</v>
      </c>
      <c r="S277" s="501" t="s">
        <v>2326</v>
      </c>
      <c r="T277" s="501" t="s">
        <v>336</v>
      </c>
      <c r="U277" s="501" t="s">
        <v>68</v>
      </c>
      <c r="V277" s="502" t="s">
        <v>2475</v>
      </c>
      <c r="W277" s="502" t="s">
        <v>3200</v>
      </c>
      <c r="X277" s="502" t="s">
        <v>3168</v>
      </c>
      <c r="Y277" s="501" t="s">
        <v>2478</v>
      </c>
      <c r="Z277" s="502" t="s">
        <v>3205</v>
      </c>
      <c r="AA277" s="502" t="s">
        <v>2457</v>
      </c>
      <c r="AB277" s="501" t="s">
        <v>81</v>
      </c>
      <c r="AC277" s="502" t="s">
        <v>142</v>
      </c>
      <c r="AD277" s="501" t="s">
        <v>336</v>
      </c>
      <c r="AE277" s="501">
        <v>0</v>
      </c>
      <c r="AF277" s="502" t="s">
        <v>2476</v>
      </c>
      <c r="AG277" s="502" t="s">
        <v>2330</v>
      </c>
      <c r="AH277" s="501" t="s">
        <v>336</v>
      </c>
      <c r="AI277" s="501" t="s">
        <v>69</v>
      </c>
      <c r="AJ277" s="501" t="s">
        <v>202</v>
      </c>
      <c r="AK277" s="501" t="s">
        <v>202</v>
      </c>
      <c r="AL277" s="501" t="s">
        <v>68</v>
      </c>
      <c r="AM277" s="501" t="s">
        <v>202</v>
      </c>
      <c r="AN277" s="501" t="s">
        <v>336</v>
      </c>
      <c r="AO277" s="502" t="s">
        <v>2476</v>
      </c>
      <c r="AP277" s="502" t="s">
        <v>336</v>
      </c>
      <c r="AQ277" s="502">
        <v>0</v>
      </c>
      <c r="AR277" s="502">
        <v>0</v>
      </c>
      <c r="AS277" s="502" t="s">
        <v>202</v>
      </c>
      <c r="AT277" s="502" t="s">
        <v>202</v>
      </c>
      <c r="AU277" s="503">
        <v>45897</v>
      </c>
      <c r="AV277" s="502" t="s">
        <v>336</v>
      </c>
      <c r="AW277" s="502" t="s">
        <v>336</v>
      </c>
      <c r="AX277" s="502" t="s">
        <v>336</v>
      </c>
      <c r="AY277" s="501" t="s">
        <v>68</v>
      </c>
      <c r="AZ277" s="501" t="s">
        <v>68</v>
      </c>
      <c r="BA277" s="501" t="s">
        <v>68</v>
      </c>
      <c r="BB277" s="501">
        <v>99</v>
      </c>
      <c r="BC277" s="501" t="s">
        <v>68</v>
      </c>
      <c r="BD277" s="504">
        <v>78</v>
      </c>
    </row>
    <row r="278" spans="2:56" ht="27" customHeight="1">
      <c r="B278" s="500">
        <v>301</v>
      </c>
      <c r="C278" s="501">
        <v>0</v>
      </c>
      <c r="D278" s="501"/>
      <c r="E278" s="501">
        <f>+PPrioritarios[[#This Row],[Jerarquización multicriterio JIS 21 de abril]]</f>
        <v>28</v>
      </c>
      <c r="F278" s="501" t="s">
        <v>2293</v>
      </c>
      <c r="G278" s="501" t="s">
        <v>336</v>
      </c>
      <c r="H278" s="501" t="s">
        <v>2479</v>
      </c>
      <c r="I278" s="501" t="s">
        <v>2480</v>
      </c>
      <c r="J278" s="501" t="e">
        <f>+VLOOKUP(PPrioritarios[[#This Row],[Nombre de proyecto]],'[14]Registros que subsisten 6,400'!F:F,1,0)</f>
        <v>#N/A</v>
      </c>
      <c r="K278" s="501" t="s">
        <v>336</v>
      </c>
      <c r="L278" s="501" t="s">
        <v>336</v>
      </c>
      <c r="M278" s="501" t="s">
        <v>224</v>
      </c>
      <c r="N278" s="501" t="s">
        <v>336</v>
      </c>
      <c r="O278" s="501">
        <v>100</v>
      </c>
      <c r="P278" s="501" t="s">
        <v>336</v>
      </c>
      <c r="Q278" s="501" t="s">
        <v>136</v>
      </c>
      <c r="R278" s="501" t="s">
        <v>336</v>
      </c>
      <c r="S278" s="501" t="s">
        <v>336</v>
      </c>
      <c r="T278" s="501" t="s">
        <v>336</v>
      </c>
      <c r="U278" s="501" t="s">
        <v>202</v>
      </c>
      <c r="V278" s="502" t="s">
        <v>762</v>
      </c>
      <c r="W278" s="502" t="s">
        <v>955</v>
      </c>
      <c r="X278" s="502" t="s">
        <v>3019</v>
      </c>
      <c r="Y278" s="501" t="s">
        <v>336</v>
      </c>
      <c r="Z278" s="502" t="s">
        <v>336</v>
      </c>
      <c r="AA278" s="502" t="s">
        <v>2482</v>
      </c>
      <c r="AB278" s="501" t="s">
        <v>81</v>
      </c>
      <c r="AC278" s="502" t="s">
        <v>71</v>
      </c>
      <c r="AD278" s="501" t="s">
        <v>336</v>
      </c>
      <c r="AE278" s="501">
        <v>0</v>
      </c>
      <c r="AF278" s="502" t="s">
        <v>2483</v>
      </c>
      <c r="AG278" s="502" t="s">
        <v>336</v>
      </c>
      <c r="AH278" s="501" t="s">
        <v>336</v>
      </c>
      <c r="AI278" s="501" t="s">
        <v>336</v>
      </c>
      <c r="AJ278" s="501" t="s">
        <v>202</v>
      </c>
      <c r="AK278" s="501" t="s">
        <v>202</v>
      </c>
      <c r="AL278" s="501" t="s">
        <v>68</v>
      </c>
      <c r="AM278" s="501" t="s">
        <v>336</v>
      </c>
      <c r="AN278" s="501" t="s">
        <v>336</v>
      </c>
      <c r="AO278" s="502" t="s">
        <v>336</v>
      </c>
      <c r="AP278" s="502" t="s">
        <v>336</v>
      </c>
      <c r="AQ278" s="502" t="s">
        <v>336</v>
      </c>
      <c r="AR278" s="502" t="s">
        <v>336</v>
      </c>
      <c r="AS278" s="502" t="s">
        <v>336</v>
      </c>
      <c r="AT278" s="502" t="s">
        <v>336</v>
      </c>
      <c r="AU278" s="503">
        <v>45747</v>
      </c>
      <c r="AV278" s="502" t="s">
        <v>336</v>
      </c>
      <c r="AW278" s="502" t="s">
        <v>336</v>
      </c>
      <c r="AX278" s="502" t="s">
        <v>336</v>
      </c>
      <c r="AY278" s="501" t="s">
        <v>68</v>
      </c>
      <c r="AZ278" s="501" t="s">
        <v>202</v>
      </c>
      <c r="BA278" s="501" t="s">
        <v>68</v>
      </c>
      <c r="BB278" s="501">
        <v>54</v>
      </c>
      <c r="BC278" s="501" t="s">
        <v>68</v>
      </c>
      <c r="BD278" s="504">
        <v>28</v>
      </c>
    </row>
    <row r="279" spans="2:56" ht="27" customHeight="1">
      <c r="B279" s="500">
        <v>302</v>
      </c>
      <c r="C279" s="501">
        <v>0</v>
      </c>
      <c r="D279" s="501"/>
      <c r="E279" s="501">
        <f>+PPrioritarios[[#This Row],[Jerarquización multicriterio JIS 21 de abril]]</f>
        <v>79</v>
      </c>
      <c r="F279" s="501" t="s">
        <v>2293</v>
      </c>
      <c r="G279" s="501" t="s">
        <v>2484</v>
      </c>
      <c r="H279" s="501" t="s">
        <v>2485</v>
      </c>
      <c r="I279" s="501" t="s">
        <v>2486</v>
      </c>
      <c r="J279" s="501" t="e">
        <f>+VLOOKUP(PPrioritarios[[#This Row],[Nombre de proyecto]],'[14]Registros que subsisten 6,400'!F:F,1,0)</f>
        <v>#N/A</v>
      </c>
      <c r="K279" s="501" t="s">
        <v>1012</v>
      </c>
      <c r="L279" s="501" t="s">
        <v>2487</v>
      </c>
      <c r="M279" s="501" t="s">
        <v>224</v>
      </c>
      <c r="N279" s="501" t="s">
        <v>2324</v>
      </c>
      <c r="O279" s="501">
        <v>30</v>
      </c>
      <c r="P279" s="501">
        <v>230</v>
      </c>
      <c r="Q279" s="501" t="s">
        <v>536</v>
      </c>
      <c r="R279" s="501" t="s">
        <v>2488</v>
      </c>
      <c r="S279" s="501" t="s">
        <v>2489</v>
      </c>
      <c r="T279" s="501" t="s">
        <v>336</v>
      </c>
      <c r="U279" s="501" t="s">
        <v>68</v>
      </c>
      <c r="V279" s="502" t="s">
        <v>2490</v>
      </c>
      <c r="W279" s="502" t="s">
        <v>1960</v>
      </c>
      <c r="X279" s="502" t="s">
        <v>3206</v>
      </c>
      <c r="Y279" s="501" t="s">
        <v>2493</v>
      </c>
      <c r="Z279" s="502" t="s">
        <v>3207</v>
      </c>
      <c r="AA279" s="502" t="s">
        <v>2491</v>
      </c>
      <c r="AB279" s="501" t="s">
        <v>81</v>
      </c>
      <c r="AC279" s="502" t="s">
        <v>1070</v>
      </c>
      <c r="AD279" s="501" t="s">
        <v>336</v>
      </c>
      <c r="AE279" s="501">
        <v>0</v>
      </c>
      <c r="AF279" s="502" t="s">
        <v>2492</v>
      </c>
      <c r="AG279" s="502" t="s">
        <v>2330</v>
      </c>
      <c r="AH279" s="501" t="s">
        <v>202</v>
      </c>
      <c r="AI279" s="501" t="s">
        <v>69</v>
      </c>
      <c r="AJ279" s="501" t="s">
        <v>202</v>
      </c>
      <c r="AK279" s="501" t="s">
        <v>202</v>
      </c>
      <c r="AL279" s="501" t="s">
        <v>202</v>
      </c>
      <c r="AM279" s="501" t="s">
        <v>202</v>
      </c>
      <c r="AN279" s="501" t="s">
        <v>336</v>
      </c>
      <c r="AO279" s="502" t="s">
        <v>2492</v>
      </c>
      <c r="AP279" s="502" t="s">
        <v>336</v>
      </c>
      <c r="AQ279" s="502">
        <v>0</v>
      </c>
      <c r="AR279" s="502">
        <v>0</v>
      </c>
      <c r="AS279" s="502" t="s">
        <v>202</v>
      </c>
      <c r="AT279" s="502" t="s">
        <v>202</v>
      </c>
      <c r="AU279" s="503">
        <v>44377</v>
      </c>
      <c r="AV279" s="502" t="s">
        <v>336</v>
      </c>
      <c r="AW279" s="502" t="s">
        <v>336</v>
      </c>
      <c r="AX279" s="502" t="s">
        <v>336</v>
      </c>
      <c r="AY279" s="501" t="s">
        <v>68</v>
      </c>
      <c r="AZ279" s="501" t="s">
        <v>202</v>
      </c>
      <c r="BA279" s="501" t="s">
        <v>68</v>
      </c>
      <c r="BB279" s="501">
        <v>100</v>
      </c>
      <c r="BC279" s="501" t="s">
        <v>68</v>
      </c>
      <c r="BD279" s="504">
        <v>79</v>
      </c>
    </row>
    <row r="280" spans="2:56" ht="27" customHeight="1">
      <c r="B280" s="500">
        <v>303</v>
      </c>
      <c r="C280" s="501">
        <v>0</v>
      </c>
      <c r="D280" s="501"/>
      <c r="E280" s="501" t="str">
        <f>+PPrioritarios[[#This Row],[Jerarquización multicriterio JIS 21 de abril]]</f>
        <v>Sin jerarquizar</v>
      </c>
      <c r="F280" s="501" t="s">
        <v>2494</v>
      </c>
      <c r="G280" s="501" t="s">
        <v>336</v>
      </c>
      <c r="H280" s="501" t="s">
        <v>2495</v>
      </c>
      <c r="I280" s="501" t="s">
        <v>336</v>
      </c>
      <c r="J280" s="501" t="e">
        <f>+VLOOKUP(PPrioritarios[[#This Row],[Nombre de proyecto]],'[14]Registros que subsisten 6,400'!F:F,1,0)</f>
        <v>#N/A</v>
      </c>
      <c r="K280" s="501" t="s">
        <v>336</v>
      </c>
      <c r="L280" s="501" t="s">
        <v>336</v>
      </c>
      <c r="M280" s="501" t="s">
        <v>224</v>
      </c>
      <c r="N280" s="501" t="s">
        <v>336</v>
      </c>
      <c r="O280" s="501">
        <v>132</v>
      </c>
      <c r="P280" s="501">
        <v>230</v>
      </c>
      <c r="Q280" s="501" t="s">
        <v>1319</v>
      </c>
      <c r="R280" s="501" t="s">
        <v>336</v>
      </c>
      <c r="S280" s="501" t="s">
        <v>2496</v>
      </c>
      <c r="T280" s="501" t="s">
        <v>2497</v>
      </c>
      <c r="U280" s="501" t="s">
        <v>202</v>
      </c>
      <c r="V280" s="502" t="s">
        <v>762</v>
      </c>
      <c r="W280" s="502" t="s">
        <v>955</v>
      </c>
      <c r="X280" s="502" t="s">
        <v>3019</v>
      </c>
      <c r="Y280" s="501" t="s">
        <v>336</v>
      </c>
      <c r="Z280" s="502" t="s">
        <v>336</v>
      </c>
      <c r="AA280" s="502" t="s">
        <v>2026</v>
      </c>
      <c r="AB280" s="501" t="s">
        <v>2026</v>
      </c>
      <c r="AC280" s="502" t="s">
        <v>2026</v>
      </c>
      <c r="AD280" s="501" t="s">
        <v>336</v>
      </c>
      <c r="AE280" s="501">
        <v>0</v>
      </c>
      <c r="AF280" s="502" t="s">
        <v>2141</v>
      </c>
      <c r="AG280" s="502" t="s">
        <v>336</v>
      </c>
      <c r="AH280" s="501" t="s">
        <v>336</v>
      </c>
      <c r="AI280" s="501" t="s">
        <v>336</v>
      </c>
      <c r="AJ280" s="501" t="s">
        <v>202</v>
      </c>
      <c r="AK280" s="501" t="s">
        <v>202</v>
      </c>
      <c r="AL280" s="501" t="s">
        <v>68</v>
      </c>
      <c r="AM280" s="501" t="s">
        <v>336</v>
      </c>
      <c r="AN280" s="501" t="s">
        <v>336</v>
      </c>
      <c r="AO280" s="502" t="s">
        <v>336</v>
      </c>
      <c r="AP280" s="502" t="s">
        <v>336</v>
      </c>
      <c r="AQ280" s="502" t="s">
        <v>336</v>
      </c>
      <c r="AR280" s="502" t="s">
        <v>336</v>
      </c>
      <c r="AS280" s="502" t="s">
        <v>336</v>
      </c>
      <c r="AT280" s="502" t="s">
        <v>336</v>
      </c>
      <c r="AU280" s="502" t="s">
        <v>336</v>
      </c>
      <c r="AV280" s="502" t="s">
        <v>336</v>
      </c>
      <c r="AW280" s="502" t="s">
        <v>336</v>
      </c>
      <c r="AX280" s="502" t="s">
        <v>336</v>
      </c>
      <c r="AY280" s="501" t="s">
        <v>202</v>
      </c>
      <c r="AZ280" s="501" t="s">
        <v>202</v>
      </c>
      <c r="BA280" s="501" t="s">
        <v>202</v>
      </c>
      <c r="BB280" s="501" t="s">
        <v>3025</v>
      </c>
      <c r="BC280" s="501" t="s">
        <v>202</v>
      </c>
      <c r="BD280" s="504" t="s">
        <v>3025</v>
      </c>
    </row>
    <row r="281" spans="2:56" ht="27" customHeight="1">
      <c r="B281" s="500">
        <v>304</v>
      </c>
      <c r="C281" s="501">
        <v>1</v>
      </c>
      <c r="D281" s="501"/>
      <c r="E281" s="501" t="str">
        <f>+PPrioritarios[[#This Row],[Jerarquización multicriterio JIS 21 de abril]]</f>
        <v>Sin jerarquizar</v>
      </c>
      <c r="F281" s="501" t="s">
        <v>2494</v>
      </c>
      <c r="G281" s="501" t="s">
        <v>336</v>
      </c>
      <c r="H281" s="501" t="s">
        <v>2499</v>
      </c>
      <c r="I281" s="501" t="s">
        <v>336</v>
      </c>
      <c r="J281" s="501" t="e">
        <f>+VLOOKUP(PPrioritarios[[#This Row],[Nombre de proyecto]],'[14]Registros que subsisten 6,400'!F:F,1,0)</f>
        <v>#N/A</v>
      </c>
      <c r="K281" s="501" t="s">
        <v>336</v>
      </c>
      <c r="L281" s="501" t="s">
        <v>336</v>
      </c>
      <c r="M281" s="501" t="s">
        <v>2145</v>
      </c>
      <c r="N281" s="501" t="s">
        <v>336</v>
      </c>
      <c r="O281" s="501" t="s">
        <v>336</v>
      </c>
      <c r="P281" s="501" t="s">
        <v>336</v>
      </c>
      <c r="Q281" s="501" t="s">
        <v>1319</v>
      </c>
      <c r="R281" s="501" t="s">
        <v>336</v>
      </c>
      <c r="S281" s="501" t="s">
        <v>336</v>
      </c>
      <c r="T281" s="501" t="s">
        <v>336</v>
      </c>
      <c r="U281" s="501" t="s">
        <v>202</v>
      </c>
      <c r="V281" s="502" t="s">
        <v>762</v>
      </c>
      <c r="W281" s="502" t="s">
        <v>955</v>
      </c>
      <c r="X281" s="502" t="s">
        <v>3019</v>
      </c>
      <c r="Y281" s="501" t="s">
        <v>336</v>
      </c>
      <c r="Z281" s="502" t="s">
        <v>336</v>
      </c>
      <c r="AA281" s="502" t="s">
        <v>2026</v>
      </c>
      <c r="AB281" s="501" t="s">
        <v>2026</v>
      </c>
      <c r="AC281" s="502" t="s">
        <v>2026</v>
      </c>
      <c r="AD281" s="501" t="s">
        <v>336</v>
      </c>
      <c r="AE281" s="501">
        <v>0</v>
      </c>
      <c r="AF281" s="502" t="s">
        <v>2141</v>
      </c>
      <c r="AG281" s="502" t="s">
        <v>336</v>
      </c>
      <c r="AH281" s="501" t="s">
        <v>336</v>
      </c>
      <c r="AI281" s="501" t="s">
        <v>336</v>
      </c>
      <c r="AJ281" s="501" t="s">
        <v>202</v>
      </c>
      <c r="AK281" s="501" t="s">
        <v>202</v>
      </c>
      <c r="AL281" s="501" t="s">
        <v>68</v>
      </c>
      <c r="AM281" s="501" t="s">
        <v>336</v>
      </c>
      <c r="AN281" s="501" t="s">
        <v>336</v>
      </c>
      <c r="AO281" s="502" t="s">
        <v>336</v>
      </c>
      <c r="AP281" s="502" t="s">
        <v>336</v>
      </c>
      <c r="AQ281" s="502" t="s">
        <v>336</v>
      </c>
      <c r="AR281" s="502" t="s">
        <v>336</v>
      </c>
      <c r="AS281" s="502" t="s">
        <v>336</v>
      </c>
      <c r="AT281" s="502" t="s">
        <v>336</v>
      </c>
      <c r="AU281" s="502" t="s">
        <v>336</v>
      </c>
      <c r="AV281" s="502" t="s">
        <v>336</v>
      </c>
      <c r="AW281" s="502" t="s">
        <v>336</v>
      </c>
      <c r="AX281" s="502" t="s">
        <v>336</v>
      </c>
      <c r="AY281" s="501" t="s">
        <v>202</v>
      </c>
      <c r="AZ281" s="501" t="s">
        <v>202</v>
      </c>
      <c r="BA281" s="501" t="s">
        <v>202</v>
      </c>
      <c r="BB281" s="501" t="s">
        <v>3025</v>
      </c>
      <c r="BC281" s="501" t="s">
        <v>202</v>
      </c>
      <c r="BD281" s="504" t="s">
        <v>3025</v>
      </c>
    </row>
    <row r="282" spans="2:56" ht="27" customHeight="1">
      <c r="B282" s="500">
        <v>305</v>
      </c>
      <c r="C282" s="501">
        <v>2</v>
      </c>
      <c r="D282" s="501"/>
      <c r="E282" s="501" t="str">
        <f>+PPrioritarios[[#This Row],[Jerarquización multicriterio JIS 21 de abril]]</f>
        <v>Sin jerarquizar</v>
      </c>
      <c r="F282" s="501" t="s">
        <v>2494</v>
      </c>
      <c r="G282" s="501" t="s">
        <v>336</v>
      </c>
      <c r="H282" s="501" t="s">
        <v>2500</v>
      </c>
      <c r="I282" s="501" t="s">
        <v>336</v>
      </c>
      <c r="J282" s="501" t="e">
        <f>+VLOOKUP(PPrioritarios[[#This Row],[Nombre de proyecto]],'[14]Registros que subsisten 6,400'!F:F,1,0)</f>
        <v>#N/A</v>
      </c>
      <c r="K282" s="501" t="s">
        <v>336</v>
      </c>
      <c r="L282" s="501" t="s">
        <v>336</v>
      </c>
      <c r="M282" s="501" t="s">
        <v>336</v>
      </c>
      <c r="N282" s="501" t="s">
        <v>336</v>
      </c>
      <c r="O282" s="501" t="s">
        <v>336</v>
      </c>
      <c r="P282" s="501" t="s">
        <v>336</v>
      </c>
      <c r="Q282" s="501" t="s">
        <v>1319</v>
      </c>
      <c r="R282" s="501" t="s">
        <v>336</v>
      </c>
      <c r="S282" s="501" t="s">
        <v>336</v>
      </c>
      <c r="T282" s="501" t="s">
        <v>336</v>
      </c>
      <c r="U282" s="501" t="s">
        <v>202</v>
      </c>
      <c r="V282" s="502" t="s">
        <v>762</v>
      </c>
      <c r="W282" s="502" t="s">
        <v>955</v>
      </c>
      <c r="X282" s="502" t="s">
        <v>3113</v>
      </c>
      <c r="Y282" s="501" t="s">
        <v>336</v>
      </c>
      <c r="Z282" s="502" t="s">
        <v>336</v>
      </c>
      <c r="AA282" s="502" t="s">
        <v>2026</v>
      </c>
      <c r="AB282" s="501" t="s">
        <v>2026</v>
      </c>
      <c r="AC282" s="502" t="s">
        <v>2026</v>
      </c>
      <c r="AD282" s="501" t="s">
        <v>336</v>
      </c>
      <c r="AE282" s="501">
        <v>0</v>
      </c>
      <c r="AF282" s="502" t="s">
        <v>2141</v>
      </c>
      <c r="AG282" s="502" t="s">
        <v>336</v>
      </c>
      <c r="AH282" s="501" t="s">
        <v>336</v>
      </c>
      <c r="AI282" s="501" t="s">
        <v>336</v>
      </c>
      <c r="AJ282" s="501" t="s">
        <v>202</v>
      </c>
      <c r="AK282" s="501" t="s">
        <v>202</v>
      </c>
      <c r="AL282" s="501" t="s">
        <v>68</v>
      </c>
      <c r="AM282" s="501" t="s">
        <v>336</v>
      </c>
      <c r="AN282" s="501" t="s">
        <v>336</v>
      </c>
      <c r="AO282" s="502" t="s">
        <v>336</v>
      </c>
      <c r="AP282" s="502" t="s">
        <v>336</v>
      </c>
      <c r="AQ282" s="502" t="s">
        <v>336</v>
      </c>
      <c r="AR282" s="502" t="s">
        <v>336</v>
      </c>
      <c r="AS282" s="502" t="s">
        <v>336</v>
      </c>
      <c r="AT282" s="502" t="s">
        <v>336</v>
      </c>
      <c r="AU282" s="502" t="s">
        <v>336</v>
      </c>
      <c r="AV282" s="502" t="s">
        <v>336</v>
      </c>
      <c r="AW282" s="502" t="s">
        <v>336</v>
      </c>
      <c r="AX282" s="502" t="s">
        <v>336</v>
      </c>
      <c r="AY282" s="501" t="s">
        <v>202</v>
      </c>
      <c r="AZ282" s="501" t="s">
        <v>202</v>
      </c>
      <c r="BA282" s="501" t="s">
        <v>202</v>
      </c>
      <c r="BB282" s="501" t="s">
        <v>3025</v>
      </c>
      <c r="BC282" s="501" t="s">
        <v>202</v>
      </c>
      <c r="BD282" s="504" t="s">
        <v>3025</v>
      </c>
    </row>
    <row r="283" spans="2:56" ht="27" customHeight="1">
      <c r="B283" s="500">
        <v>306</v>
      </c>
      <c r="C283" s="501">
        <v>2</v>
      </c>
      <c r="D283" s="501"/>
      <c r="E283" s="501" t="str">
        <f>+PPrioritarios[[#This Row],[Jerarquización multicriterio JIS 21 de abril]]</f>
        <v>Sin jerarquizar</v>
      </c>
      <c r="F283" s="501" t="s">
        <v>2494</v>
      </c>
      <c r="G283" s="501" t="s">
        <v>336</v>
      </c>
      <c r="H283" s="501" t="s">
        <v>2501</v>
      </c>
      <c r="I283" s="501" t="s">
        <v>336</v>
      </c>
      <c r="J283" s="501" t="e">
        <f>+VLOOKUP(PPrioritarios[[#This Row],[Nombre de proyecto]],'[14]Registros que subsisten 6,400'!F:F,1,0)</f>
        <v>#N/A</v>
      </c>
      <c r="K283" s="501" t="s">
        <v>336</v>
      </c>
      <c r="L283" s="501" t="s">
        <v>336</v>
      </c>
      <c r="M283" s="501" t="s">
        <v>336</v>
      </c>
      <c r="N283" s="501" t="s">
        <v>336</v>
      </c>
      <c r="O283" s="501" t="s">
        <v>336</v>
      </c>
      <c r="P283" s="501" t="s">
        <v>336</v>
      </c>
      <c r="Q283" s="501" t="s">
        <v>65</v>
      </c>
      <c r="R283" s="501" t="s">
        <v>336</v>
      </c>
      <c r="S283" s="501" t="s">
        <v>2502</v>
      </c>
      <c r="T283" s="501" t="s">
        <v>336</v>
      </c>
      <c r="U283" s="501" t="s">
        <v>202</v>
      </c>
      <c r="V283" s="502" t="s">
        <v>762</v>
      </c>
      <c r="W283" s="502" t="s">
        <v>955</v>
      </c>
      <c r="X283" s="502" t="s">
        <v>3113</v>
      </c>
      <c r="Y283" s="501" t="s">
        <v>336</v>
      </c>
      <c r="Z283" s="502" t="s">
        <v>336</v>
      </c>
      <c r="AA283" s="502" t="s">
        <v>2026</v>
      </c>
      <c r="AB283" s="501" t="s">
        <v>2026</v>
      </c>
      <c r="AC283" s="502" t="s">
        <v>2026</v>
      </c>
      <c r="AD283" s="501" t="s">
        <v>336</v>
      </c>
      <c r="AE283" s="501">
        <v>0</v>
      </c>
      <c r="AF283" s="502" t="s">
        <v>2012</v>
      </c>
      <c r="AG283" s="502" t="s">
        <v>336</v>
      </c>
      <c r="AH283" s="501" t="s">
        <v>336</v>
      </c>
      <c r="AI283" s="501" t="s">
        <v>336</v>
      </c>
      <c r="AJ283" s="501" t="s">
        <v>202</v>
      </c>
      <c r="AK283" s="501" t="s">
        <v>202</v>
      </c>
      <c r="AL283" s="501" t="s">
        <v>68</v>
      </c>
      <c r="AM283" s="501" t="s">
        <v>336</v>
      </c>
      <c r="AN283" s="501" t="s">
        <v>336</v>
      </c>
      <c r="AO283" s="502" t="s">
        <v>2012</v>
      </c>
      <c r="AP283" s="502" t="s">
        <v>336</v>
      </c>
      <c r="AQ283" s="502" t="s">
        <v>336</v>
      </c>
      <c r="AR283" s="502" t="s">
        <v>336</v>
      </c>
      <c r="AS283" s="502" t="s">
        <v>336</v>
      </c>
      <c r="AT283" s="502" t="s">
        <v>336</v>
      </c>
      <c r="AU283" s="502" t="s">
        <v>336</v>
      </c>
      <c r="AV283" s="502" t="s">
        <v>336</v>
      </c>
      <c r="AW283" s="502" t="s">
        <v>336</v>
      </c>
      <c r="AX283" s="502" t="s">
        <v>336</v>
      </c>
      <c r="AY283" s="501" t="s">
        <v>202</v>
      </c>
      <c r="AZ283" s="501" t="s">
        <v>202</v>
      </c>
      <c r="BA283" s="501" t="s">
        <v>202</v>
      </c>
      <c r="BB283" s="501" t="s">
        <v>3025</v>
      </c>
      <c r="BC283" s="501" t="s">
        <v>202</v>
      </c>
      <c r="BD283" s="504" t="s">
        <v>3025</v>
      </c>
    </row>
    <row r="284" spans="2:56" ht="27" customHeight="1">
      <c r="B284" s="500">
        <v>307</v>
      </c>
      <c r="C284" s="501">
        <v>1</v>
      </c>
      <c r="D284" s="501"/>
      <c r="E284" s="501" t="str">
        <f>+PPrioritarios[[#This Row],[Jerarquización multicriterio JIS 21 de abril]]</f>
        <v>Sin jerarquizar</v>
      </c>
      <c r="F284" s="501" t="s">
        <v>2494</v>
      </c>
      <c r="G284" s="501" t="s">
        <v>336</v>
      </c>
      <c r="H284" s="501" t="s">
        <v>2503</v>
      </c>
      <c r="I284" s="501" t="s">
        <v>336</v>
      </c>
      <c r="J284" s="501" t="e">
        <f>+VLOOKUP(PPrioritarios[[#This Row],[Nombre de proyecto]],'[14]Registros que subsisten 6,400'!F:F,1,0)</f>
        <v>#N/A</v>
      </c>
      <c r="K284" s="501" t="s">
        <v>336</v>
      </c>
      <c r="L284" s="501" t="s">
        <v>336</v>
      </c>
      <c r="M284" s="501" t="s">
        <v>224</v>
      </c>
      <c r="N284" s="501" t="s">
        <v>336</v>
      </c>
      <c r="O284" s="501" t="s">
        <v>336</v>
      </c>
      <c r="P284" s="501" t="s">
        <v>336</v>
      </c>
      <c r="Q284" s="501" t="s">
        <v>65</v>
      </c>
      <c r="R284" s="501" t="s">
        <v>336</v>
      </c>
      <c r="S284" s="501" t="s">
        <v>336</v>
      </c>
      <c r="T284" s="501" t="s">
        <v>336</v>
      </c>
      <c r="U284" s="501" t="s">
        <v>202</v>
      </c>
      <c r="V284" s="502" t="s">
        <v>762</v>
      </c>
      <c r="W284" s="502" t="s">
        <v>955</v>
      </c>
      <c r="X284" s="502" t="s">
        <v>3113</v>
      </c>
      <c r="Y284" s="501" t="s">
        <v>336</v>
      </c>
      <c r="Z284" s="502" t="s">
        <v>336</v>
      </c>
      <c r="AA284" s="502" t="s">
        <v>2026</v>
      </c>
      <c r="AB284" s="501" t="s">
        <v>2026</v>
      </c>
      <c r="AC284" s="502" t="s">
        <v>2026</v>
      </c>
      <c r="AD284" s="501" t="s">
        <v>336</v>
      </c>
      <c r="AE284" s="501">
        <v>0</v>
      </c>
      <c r="AF284" s="502" t="s">
        <v>2012</v>
      </c>
      <c r="AG284" s="502" t="s">
        <v>336</v>
      </c>
      <c r="AH284" s="501" t="s">
        <v>336</v>
      </c>
      <c r="AI284" s="501" t="s">
        <v>336</v>
      </c>
      <c r="AJ284" s="501" t="s">
        <v>202</v>
      </c>
      <c r="AK284" s="501" t="s">
        <v>202</v>
      </c>
      <c r="AL284" s="501" t="s">
        <v>68</v>
      </c>
      <c r="AM284" s="501" t="s">
        <v>336</v>
      </c>
      <c r="AN284" s="501" t="s">
        <v>336</v>
      </c>
      <c r="AO284" s="502" t="s">
        <v>2012</v>
      </c>
      <c r="AP284" s="502" t="s">
        <v>336</v>
      </c>
      <c r="AQ284" s="502" t="s">
        <v>336</v>
      </c>
      <c r="AR284" s="502" t="s">
        <v>336</v>
      </c>
      <c r="AS284" s="502" t="s">
        <v>336</v>
      </c>
      <c r="AT284" s="502" t="s">
        <v>336</v>
      </c>
      <c r="AU284" s="502" t="s">
        <v>336</v>
      </c>
      <c r="AV284" s="502" t="s">
        <v>336</v>
      </c>
      <c r="AW284" s="502" t="s">
        <v>336</v>
      </c>
      <c r="AX284" s="502" t="s">
        <v>336</v>
      </c>
      <c r="AY284" s="501" t="s">
        <v>202</v>
      </c>
      <c r="AZ284" s="501" t="s">
        <v>202</v>
      </c>
      <c r="BA284" s="501" t="s">
        <v>202</v>
      </c>
      <c r="BB284" s="501" t="s">
        <v>3025</v>
      </c>
      <c r="BC284" s="501" t="s">
        <v>202</v>
      </c>
      <c r="BD284" s="504" t="s">
        <v>3025</v>
      </c>
    </row>
    <row r="285" spans="2:56" ht="27" customHeight="1">
      <c r="B285" s="500">
        <v>308</v>
      </c>
      <c r="C285" s="501">
        <v>0</v>
      </c>
      <c r="D285" s="501"/>
      <c r="E285" s="501" t="str">
        <f>+PPrioritarios[[#This Row],[Jerarquización multicriterio JIS 21 de abril]]</f>
        <v>Sin jerarquizar</v>
      </c>
      <c r="F285" s="501" t="s">
        <v>2494</v>
      </c>
      <c r="G285" s="501" t="s">
        <v>336</v>
      </c>
      <c r="H285" s="501" t="s">
        <v>2504</v>
      </c>
      <c r="I285" s="501" t="s">
        <v>336</v>
      </c>
      <c r="J285" s="501" t="e">
        <f>+VLOOKUP(PPrioritarios[[#This Row],[Nombre de proyecto]],'[14]Registros que subsisten 6,400'!F:F,1,0)</f>
        <v>#N/A</v>
      </c>
      <c r="K285" s="501" t="s">
        <v>736</v>
      </c>
      <c r="L285" s="501" t="s">
        <v>336</v>
      </c>
      <c r="M285" s="501" t="s">
        <v>63</v>
      </c>
      <c r="N285" s="501" t="s">
        <v>336</v>
      </c>
      <c r="O285" s="501">
        <v>90</v>
      </c>
      <c r="P285" s="501" t="s">
        <v>336</v>
      </c>
      <c r="Q285" s="501" t="s">
        <v>136</v>
      </c>
      <c r="R285" s="501" t="s">
        <v>336</v>
      </c>
      <c r="S285" s="501" t="s">
        <v>336</v>
      </c>
      <c r="T285" s="501" t="s">
        <v>336</v>
      </c>
      <c r="U285" s="501" t="s">
        <v>202</v>
      </c>
      <c r="V285" s="502" t="s">
        <v>762</v>
      </c>
      <c r="W285" s="502" t="s">
        <v>955</v>
      </c>
      <c r="X285" s="502" t="s">
        <v>3113</v>
      </c>
      <c r="Y285" s="501" t="s">
        <v>336</v>
      </c>
      <c r="Z285" s="502" t="s">
        <v>336</v>
      </c>
      <c r="AA285" s="502" t="s">
        <v>2505</v>
      </c>
      <c r="AB285" s="501" t="s">
        <v>191</v>
      </c>
      <c r="AC285" s="502" t="s">
        <v>142</v>
      </c>
      <c r="AD285" s="501" t="s">
        <v>336</v>
      </c>
      <c r="AE285" s="501">
        <v>155</v>
      </c>
      <c r="AF285" s="502" t="s">
        <v>2506</v>
      </c>
      <c r="AG285" s="502" t="s">
        <v>336</v>
      </c>
      <c r="AH285" s="501" t="s">
        <v>336</v>
      </c>
      <c r="AI285" s="501" t="s">
        <v>336</v>
      </c>
      <c r="AJ285" s="501" t="s">
        <v>202</v>
      </c>
      <c r="AK285" s="501" t="s">
        <v>202</v>
      </c>
      <c r="AL285" s="501" t="s">
        <v>68</v>
      </c>
      <c r="AM285" s="501" t="s">
        <v>336</v>
      </c>
      <c r="AN285" s="501" t="s">
        <v>336</v>
      </c>
      <c r="AO285" s="502" t="s">
        <v>2506</v>
      </c>
      <c r="AP285" s="502" t="s">
        <v>336</v>
      </c>
      <c r="AQ285" s="502" t="s">
        <v>336</v>
      </c>
      <c r="AR285" s="502" t="s">
        <v>336</v>
      </c>
      <c r="AS285" s="502" t="s">
        <v>336</v>
      </c>
      <c r="AT285" s="502" t="s">
        <v>336</v>
      </c>
      <c r="AU285" s="502" t="s">
        <v>336</v>
      </c>
      <c r="AV285" s="502" t="s">
        <v>336</v>
      </c>
      <c r="AW285" s="502" t="s">
        <v>336</v>
      </c>
      <c r="AX285" s="502" t="s">
        <v>336</v>
      </c>
      <c r="AY285" s="501" t="s">
        <v>202</v>
      </c>
      <c r="AZ285" s="501" t="s">
        <v>202</v>
      </c>
      <c r="BA285" s="501" t="s">
        <v>202</v>
      </c>
      <c r="BB285" s="501" t="s">
        <v>3025</v>
      </c>
      <c r="BC285" s="501" t="s">
        <v>202</v>
      </c>
      <c r="BD285" s="504" t="s">
        <v>3025</v>
      </c>
    </row>
    <row r="286" spans="2:56" ht="27" customHeight="1">
      <c r="B286" s="500">
        <v>309</v>
      </c>
      <c r="C286" s="501">
        <v>0</v>
      </c>
      <c r="D286" s="501"/>
      <c r="E286" s="501" t="str">
        <f>+PPrioritarios[[#This Row],[Jerarquización multicriterio JIS 21 de abril]]</f>
        <v>Sin jerarquizar</v>
      </c>
      <c r="F286" s="501" t="s">
        <v>2494</v>
      </c>
      <c r="G286" s="501" t="s">
        <v>336</v>
      </c>
      <c r="H286" s="501" t="s">
        <v>2507</v>
      </c>
      <c r="I286" s="501" t="s">
        <v>336</v>
      </c>
      <c r="J286" s="501" t="e">
        <f>+VLOOKUP(PPrioritarios[[#This Row],[Nombre de proyecto]],'[14]Registros que subsisten 6,400'!F:F,1,0)</f>
        <v>#N/A</v>
      </c>
      <c r="K286" s="501" t="s">
        <v>736</v>
      </c>
      <c r="L286" s="501" t="s">
        <v>336</v>
      </c>
      <c r="M286" s="501" t="s">
        <v>224</v>
      </c>
      <c r="N286" s="501" t="s">
        <v>336</v>
      </c>
      <c r="O286" s="501">
        <v>18.899999999999999</v>
      </c>
      <c r="P286" s="501" t="s">
        <v>336</v>
      </c>
      <c r="Q286" s="501" t="s">
        <v>136</v>
      </c>
      <c r="R286" s="501" t="s">
        <v>336</v>
      </c>
      <c r="S286" s="501" t="s">
        <v>336</v>
      </c>
      <c r="T286" s="501" t="s">
        <v>336</v>
      </c>
      <c r="U286" s="501" t="s">
        <v>202</v>
      </c>
      <c r="V286" s="502" t="s">
        <v>762</v>
      </c>
      <c r="W286" s="502" t="s">
        <v>955</v>
      </c>
      <c r="X286" s="502" t="s">
        <v>3113</v>
      </c>
      <c r="Y286" s="501" t="s">
        <v>336</v>
      </c>
      <c r="Z286" s="502" t="s">
        <v>336</v>
      </c>
      <c r="AA286" s="502" t="s">
        <v>2508</v>
      </c>
      <c r="AB286" s="501" t="s">
        <v>191</v>
      </c>
      <c r="AC286" s="502" t="s">
        <v>204</v>
      </c>
      <c r="AD286" s="501" t="s">
        <v>336</v>
      </c>
      <c r="AE286" s="501">
        <v>30</v>
      </c>
      <c r="AF286" s="502" t="s">
        <v>2509</v>
      </c>
      <c r="AG286" s="502" t="s">
        <v>336</v>
      </c>
      <c r="AH286" s="501" t="s">
        <v>336</v>
      </c>
      <c r="AI286" s="501" t="s">
        <v>336</v>
      </c>
      <c r="AJ286" s="501" t="s">
        <v>202</v>
      </c>
      <c r="AK286" s="501" t="s">
        <v>202</v>
      </c>
      <c r="AL286" s="501" t="s">
        <v>68</v>
      </c>
      <c r="AM286" s="501" t="s">
        <v>336</v>
      </c>
      <c r="AN286" s="501" t="s">
        <v>336</v>
      </c>
      <c r="AO286" s="502" t="s">
        <v>2509</v>
      </c>
      <c r="AP286" s="502" t="s">
        <v>336</v>
      </c>
      <c r="AQ286" s="502" t="s">
        <v>336</v>
      </c>
      <c r="AR286" s="502" t="s">
        <v>336</v>
      </c>
      <c r="AS286" s="502" t="s">
        <v>336</v>
      </c>
      <c r="AT286" s="502" t="s">
        <v>336</v>
      </c>
      <c r="AU286" s="502" t="s">
        <v>336</v>
      </c>
      <c r="AV286" s="502" t="s">
        <v>336</v>
      </c>
      <c r="AW286" s="502" t="s">
        <v>336</v>
      </c>
      <c r="AX286" s="502" t="s">
        <v>336</v>
      </c>
      <c r="AY286" s="501" t="s">
        <v>202</v>
      </c>
      <c r="AZ286" s="501" t="s">
        <v>202</v>
      </c>
      <c r="BA286" s="501" t="s">
        <v>202</v>
      </c>
      <c r="BB286" s="501" t="s">
        <v>3025</v>
      </c>
      <c r="BC286" s="501" t="s">
        <v>202</v>
      </c>
      <c r="BD286" s="504" t="s">
        <v>3025</v>
      </c>
    </row>
    <row r="287" spans="2:56" ht="27" customHeight="1">
      <c r="B287" s="500">
        <v>310</v>
      </c>
      <c r="C287" s="501">
        <v>0</v>
      </c>
      <c r="D287" s="501"/>
      <c r="E287" s="501" t="str">
        <f>+PPrioritarios[[#This Row],[Jerarquización multicriterio JIS 21 de abril]]</f>
        <v>Sin jerarquizar</v>
      </c>
      <c r="F287" s="501" t="s">
        <v>2494</v>
      </c>
      <c r="G287" s="501" t="s">
        <v>336</v>
      </c>
      <c r="H287" s="501" t="s">
        <v>2510</v>
      </c>
      <c r="I287" s="501" t="s">
        <v>336</v>
      </c>
      <c r="J287" s="501" t="e">
        <f>+VLOOKUP(PPrioritarios[[#This Row],[Nombre de proyecto]],'[14]Registros que subsisten 6,400'!F:F,1,0)</f>
        <v>#N/A</v>
      </c>
      <c r="K287" s="501" t="s">
        <v>745</v>
      </c>
      <c r="L287" s="501" t="s">
        <v>336</v>
      </c>
      <c r="M287" s="501" t="s">
        <v>224</v>
      </c>
      <c r="N287" s="501" t="s">
        <v>336</v>
      </c>
      <c r="O287" s="501">
        <v>400</v>
      </c>
      <c r="P287" s="501" t="s">
        <v>336</v>
      </c>
      <c r="Q287" s="501" t="s">
        <v>1178</v>
      </c>
      <c r="R287" s="501" t="s">
        <v>971</v>
      </c>
      <c r="S287" s="501" t="s">
        <v>336</v>
      </c>
      <c r="T287" s="501" t="s">
        <v>336</v>
      </c>
      <c r="U287" s="501" t="s">
        <v>202</v>
      </c>
      <c r="V287" s="502" t="s">
        <v>762</v>
      </c>
      <c r="W287" s="502" t="s">
        <v>955</v>
      </c>
      <c r="X287" s="502" t="s">
        <v>3113</v>
      </c>
      <c r="Y287" s="501" t="s">
        <v>336</v>
      </c>
      <c r="Z287" s="502" t="s">
        <v>336</v>
      </c>
      <c r="AA287" s="502" t="s">
        <v>2511</v>
      </c>
      <c r="AB287" s="501" t="s">
        <v>81</v>
      </c>
      <c r="AC287" s="502" t="s">
        <v>142</v>
      </c>
      <c r="AD287" s="501">
        <v>1051</v>
      </c>
      <c r="AE287" s="501">
        <v>0</v>
      </c>
      <c r="AF287" s="502" t="s">
        <v>2032</v>
      </c>
      <c r="AG287" s="502" t="s">
        <v>336</v>
      </c>
      <c r="AH287" s="501" t="s">
        <v>336</v>
      </c>
      <c r="AI287" s="501" t="s">
        <v>336</v>
      </c>
      <c r="AJ287" s="501" t="s">
        <v>202</v>
      </c>
      <c r="AK287" s="501" t="s">
        <v>202</v>
      </c>
      <c r="AL287" s="501" t="s">
        <v>68</v>
      </c>
      <c r="AM287" s="501" t="s">
        <v>336</v>
      </c>
      <c r="AN287" s="501" t="s">
        <v>336</v>
      </c>
      <c r="AO287" s="502" t="s">
        <v>336</v>
      </c>
      <c r="AP287" s="502" t="s">
        <v>336</v>
      </c>
      <c r="AQ287" s="502" t="s">
        <v>336</v>
      </c>
      <c r="AR287" s="502" t="s">
        <v>336</v>
      </c>
      <c r="AS287" s="502" t="s">
        <v>336</v>
      </c>
      <c r="AT287" s="502" t="s">
        <v>336</v>
      </c>
      <c r="AU287" s="502" t="s">
        <v>336</v>
      </c>
      <c r="AV287" s="502" t="s">
        <v>336</v>
      </c>
      <c r="AW287" s="502" t="s">
        <v>336</v>
      </c>
      <c r="AX287" s="502" t="s">
        <v>336</v>
      </c>
      <c r="AY287" s="501" t="s">
        <v>202</v>
      </c>
      <c r="AZ287" s="501" t="s">
        <v>202</v>
      </c>
      <c r="BA287" s="501" t="s">
        <v>202</v>
      </c>
      <c r="BB287" s="501" t="s">
        <v>3025</v>
      </c>
      <c r="BC287" s="501" t="s">
        <v>202</v>
      </c>
      <c r="BD287" s="504" t="s">
        <v>3025</v>
      </c>
    </row>
    <row r="288" spans="2:56" ht="27" customHeight="1">
      <c r="B288" s="500">
        <v>311</v>
      </c>
      <c r="C288" s="501">
        <v>0</v>
      </c>
      <c r="D288" s="501"/>
      <c r="E288" s="501" t="str">
        <f>+PPrioritarios[[#This Row],[Jerarquización multicriterio JIS 21 de abril]]</f>
        <v>Sin jerarquizar</v>
      </c>
      <c r="F288" s="501" t="s">
        <v>2494</v>
      </c>
      <c r="G288" s="501" t="s">
        <v>336</v>
      </c>
      <c r="H288" s="501" t="s">
        <v>2512</v>
      </c>
      <c r="I288" s="501" t="s">
        <v>336</v>
      </c>
      <c r="J288" s="501" t="e">
        <f>+VLOOKUP(PPrioritarios[[#This Row],[Nombre de proyecto]],'[14]Registros que subsisten 6,400'!F:F,1,0)</f>
        <v>#N/A</v>
      </c>
      <c r="K288" s="501" t="s">
        <v>745</v>
      </c>
      <c r="L288" s="501" t="s">
        <v>336</v>
      </c>
      <c r="M288" s="501" t="s">
        <v>224</v>
      </c>
      <c r="N288" s="501" t="s">
        <v>336</v>
      </c>
      <c r="O288" s="501">
        <v>700</v>
      </c>
      <c r="P288" s="501" t="s">
        <v>336</v>
      </c>
      <c r="Q288" s="501" t="s">
        <v>1178</v>
      </c>
      <c r="R288" s="501" t="s">
        <v>2513</v>
      </c>
      <c r="S288" s="501" t="s">
        <v>336</v>
      </c>
      <c r="T288" s="501" t="s">
        <v>336</v>
      </c>
      <c r="U288" s="501" t="s">
        <v>202</v>
      </c>
      <c r="V288" s="502" t="s">
        <v>762</v>
      </c>
      <c r="W288" s="502" t="s">
        <v>955</v>
      </c>
      <c r="X288" s="502" t="s">
        <v>3113</v>
      </c>
      <c r="Y288" s="501" t="s">
        <v>336</v>
      </c>
      <c r="Z288" s="502" t="s">
        <v>336</v>
      </c>
      <c r="AA288" s="502" t="s">
        <v>332</v>
      </c>
      <c r="AB288" s="501" t="s">
        <v>81</v>
      </c>
      <c r="AC288" s="502" t="s">
        <v>204</v>
      </c>
      <c r="AD288" s="501">
        <v>1840</v>
      </c>
      <c r="AE288" s="501">
        <v>0</v>
      </c>
      <c r="AF288" s="502" t="s">
        <v>2032</v>
      </c>
      <c r="AG288" s="502" t="s">
        <v>336</v>
      </c>
      <c r="AH288" s="501" t="s">
        <v>336</v>
      </c>
      <c r="AI288" s="501" t="s">
        <v>336</v>
      </c>
      <c r="AJ288" s="501" t="s">
        <v>202</v>
      </c>
      <c r="AK288" s="501" t="s">
        <v>202</v>
      </c>
      <c r="AL288" s="501" t="s">
        <v>68</v>
      </c>
      <c r="AM288" s="501" t="s">
        <v>336</v>
      </c>
      <c r="AN288" s="501" t="s">
        <v>336</v>
      </c>
      <c r="AO288" s="502" t="s">
        <v>336</v>
      </c>
      <c r="AP288" s="502" t="s">
        <v>336</v>
      </c>
      <c r="AQ288" s="502" t="s">
        <v>336</v>
      </c>
      <c r="AR288" s="502" t="s">
        <v>336</v>
      </c>
      <c r="AS288" s="502" t="s">
        <v>336</v>
      </c>
      <c r="AT288" s="502" t="s">
        <v>336</v>
      </c>
      <c r="AU288" s="502" t="s">
        <v>336</v>
      </c>
      <c r="AV288" s="502" t="s">
        <v>336</v>
      </c>
      <c r="AW288" s="502" t="s">
        <v>336</v>
      </c>
      <c r="AX288" s="502" t="s">
        <v>336</v>
      </c>
      <c r="AY288" s="501" t="s">
        <v>202</v>
      </c>
      <c r="AZ288" s="501" t="s">
        <v>202</v>
      </c>
      <c r="BA288" s="501" t="s">
        <v>202</v>
      </c>
      <c r="BB288" s="501" t="s">
        <v>3025</v>
      </c>
      <c r="BC288" s="501" t="s">
        <v>202</v>
      </c>
      <c r="BD288" s="504" t="s">
        <v>3025</v>
      </c>
    </row>
    <row r="289" spans="2:56" ht="27" customHeight="1">
      <c r="B289" s="500">
        <v>312</v>
      </c>
      <c r="C289" s="501">
        <v>0</v>
      </c>
      <c r="D289" s="501"/>
      <c r="E289" s="501" t="str">
        <f>+PPrioritarios[[#This Row],[Jerarquización multicriterio JIS 21 de abril]]</f>
        <v>Sin jerarquizar</v>
      </c>
      <c r="F289" s="501" t="s">
        <v>2494</v>
      </c>
      <c r="G289" s="501" t="s">
        <v>336</v>
      </c>
      <c r="H289" s="501" t="s">
        <v>2514</v>
      </c>
      <c r="I289" s="501" t="s">
        <v>336</v>
      </c>
      <c r="J289" s="501" t="e">
        <f>+VLOOKUP(PPrioritarios[[#This Row],[Nombre de proyecto]],'[14]Registros que subsisten 6,400'!F:F,1,0)</f>
        <v>#N/A</v>
      </c>
      <c r="K289" s="501" t="s">
        <v>736</v>
      </c>
      <c r="L289" s="501" t="s">
        <v>336</v>
      </c>
      <c r="M289" s="501" t="s">
        <v>224</v>
      </c>
      <c r="N289" s="501" t="s">
        <v>336</v>
      </c>
      <c r="O289" s="501">
        <v>38</v>
      </c>
      <c r="P289" s="501" t="s">
        <v>336</v>
      </c>
      <c r="Q289" s="501" t="s">
        <v>136</v>
      </c>
      <c r="R289" s="501" t="s">
        <v>336</v>
      </c>
      <c r="S289" s="501" t="s">
        <v>336</v>
      </c>
      <c r="T289" s="501" t="s">
        <v>336</v>
      </c>
      <c r="U289" s="501" t="s">
        <v>202</v>
      </c>
      <c r="V289" s="502" t="s">
        <v>762</v>
      </c>
      <c r="W289" s="502" t="s">
        <v>955</v>
      </c>
      <c r="X289" s="502" t="s">
        <v>3113</v>
      </c>
      <c r="Y289" s="501" t="s">
        <v>336</v>
      </c>
      <c r="Z289" s="502" t="s">
        <v>336</v>
      </c>
      <c r="AA289" s="502" t="s">
        <v>2026</v>
      </c>
      <c r="AB289" s="501" t="s">
        <v>2026</v>
      </c>
      <c r="AC289" s="502" t="s">
        <v>2026</v>
      </c>
      <c r="AD289" s="501" t="s">
        <v>336</v>
      </c>
      <c r="AE289" s="501">
        <v>38</v>
      </c>
      <c r="AF289" s="502" t="s">
        <v>2515</v>
      </c>
      <c r="AG289" s="502" t="s">
        <v>336</v>
      </c>
      <c r="AH289" s="501" t="s">
        <v>336</v>
      </c>
      <c r="AI289" s="501" t="s">
        <v>336</v>
      </c>
      <c r="AJ289" s="501" t="s">
        <v>202</v>
      </c>
      <c r="AK289" s="501" t="s">
        <v>202</v>
      </c>
      <c r="AL289" s="501" t="s">
        <v>68</v>
      </c>
      <c r="AM289" s="501" t="s">
        <v>336</v>
      </c>
      <c r="AN289" s="501" t="s">
        <v>336</v>
      </c>
      <c r="AO289" s="502" t="s">
        <v>2515</v>
      </c>
      <c r="AP289" s="502" t="s">
        <v>336</v>
      </c>
      <c r="AQ289" s="502" t="s">
        <v>336</v>
      </c>
      <c r="AR289" s="502" t="s">
        <v>336</v>
      </c>
      <c r="AS289" s="502" t="s">
        <v>336</v>
      </c>
      <c r="AT289" s="502" t="s">
        <v>336</v>
      </c>
      <c r="AU289" s="502" t="s">
        <v>336</v>
      </c>
      <c r="AV289" s="502" t="s">
        <v>336</v>
      </c>
      <c r="AW289" s="502" t="s">
        <v>336</v>
      </c>
      <c r="AX289" s="502" t="s">
        <v>336</v>
      </c>
      <c r="AY289" s="501" t="s">
        <v>202</v>
      </c>
      <c r="AZ289" s="501" t="s">
        <v>202</v>
      </c>
      <c r="BA289" s="501" t="s">
        <v>202</v>
      </c>
      <c r="BB289" s="501" t="s">
        <v>3025</v>
      </c>
      <c r="BC289" s="501" t="s">
        <v>202</v>
      </c>
      <c r="BD289" s="504" t="s">
        <v>3025</v>
      </c>
    </row>
    <row r="290" spans="2:56" ht="27" customHeight="1">
      <c r="B290" s="500">
        <v>313</v>
      </c>
      <c r="C290" s="501">
        <v>0</v>
      </c>
      <c r="D290" s="501"/>
      <c r="E290" s="501" t="str">
        <f>+PPrioritarios[[#This Row],[Jerarquización multicriterio JIS 21 de abril]]</f>
        <v>Sin jerarquizar</v>
      </c>
      <c r="F290" s="501" t="s">
        <v>2494</v>
      </c>
      <c r="G290" s="501" t="s">
        <v>336</v>
      </c>
      <c r="H290" s="501" t="s">
        <v>2516</v>
      </c>
      <c r="I290" s="501" t="s">
        <v>2516</v>
      </c>
      <c r="J290" s="501" t="e">
        <f>+VLOOKUP(PPrioritarios[[#This Row],[Nombre de proyecto]],'[14]Registros que subsisten 6,400'!F:F,1,0)</f>
        <v>#N/A</v>
      </c>
      <c r="K290" s="501" t="s">
        <v>336</v>
      </c>
      <c r="L290" s="501" t="s">
        <v>336</v>
      </c>
      <c r="M290" s="501" t="s">
        <v>224</v>
      </c>
      <c r="N290" s="501" t="s">
        <v>336</v>
      </c>
      <c r="O290" s="501">
        <v>29.7</v>
      </c>
      <c r="P290" s="501" t="s">
        <v>336</v>
      </c>
      <c r="Q290" s="501" t="s">
        <v>306</v>
      </c>
      <c r="R290" s="501" t="s">
        <v>336</v>
      </c>
      <c r="S290" s="501" t="s">
        <v>336</v>
      </c>
      <c r="T290" s="501" t="s">
        <v>336</v>
      </c>
      <c r="U290" s="501" t="s">
        <v>68</v>
      </c>
      <c r="V290" s="502" t="s">
        <v>2517</v>
      </c>
      <c r="W290" s="502" t="s">
        <v>1878</v>
      </c>
      <c r="X290" s="502" t="s">
        <v>3055</v>
      </c>
      <c r="Y290" s="501" t="s">
        <v>1550</v>
      </c>
      <c r="Z290" s="502" t="s">
        <v>3208</v>
      </c>
      <c r="AA290" s="502" t="s">
        <v>2518</v>
      </c>
      <c r="AB290" s="501" t="s">
        <v>81</v>
      </c>
      <c r="AC290" s="502" t="s">
        <v>71</v>
      </c>
      <c r="AD290" s="501">
        <v>61.84</v>
      </c>
      <c r="AE290" s="501">
        <v>0</v>
      </c>
      <c r="AF290" s="502"/>
      <c r="AG290" s="502" t="s">
        <v>336</v>
      </c>
      <c r="AH290" s="501" t="s">
        <v>336</v>
      </c>
      <c r="AI290" s="501" t="s">
        <v>336</v>
      </c>
      <c r="AJ290" s="501" t="s">
        <v>202</v>
      </c>
      <c r="AK290" s="501" t="s">
        <v>202</v>
      </c>
      <c r="AL290" s="501" t="s">
        <v>68</v>
      </c>
      <c r="AM290" s="501" t="s">
        <v>336</v>
      </c>
      <c r="AN290" s="501" t="s">
        <v>336</v>
      </c>
      <c r="AO290" s="502" t="s">
        <v>336</v>
      </c>
      <c r="AP290" s="502" t="s">
        <v>336</v>
      </c>
      <c r="AQ290" s="502" t="s">
        <v>336</v>
      </c>
      <c r="AR290" s="502" t="s">
        <v>336</v>
      </c>
      <c r="AS290" s="502" t="s">
        <v>336</v>
      </c>
      <c r="AT290" s="502" t="s">
        <v>336</v>
      </c>
      <c r="AU290" s="503">
        <v>45904</v>
      </c>
      <c r="AV290" s="502" t="s">
        <v>336</v>
      </c>
      <c r="AW290" s="502" t="s">
        <v>336</v>
      </c>
      <c r="AX290" s="502" t="s">
        <v>336</v>
      </c>
      <c r="AY290" s="501" t="s">
        <v>202</v>
      </c>
      <c r="AZ290" s="501" t="s">
        <v>202</v>
      </c>
      <c r="BA290" s="501" t="s">
        <v>202</v>
      </c>
      <c r="BB290" s="501" t="s">
        <v>3025</v>
      </c>
      <c r="BC290" s="501" t="s">
        <v>202</v>
      </c>
      <c r="BD290" s="504" t="s">
        <v>3025</v>
      </c>
    </row>
    <row r="291" spans="2:56" ht="27" customHeight="1">
      <c r="B291" s="500">
        <v>314</v>
      </c>
      <c r="C291" s="501">
        <v>0</v>
      </c>
      <c r="D291" s="501"/>
      <c r="E291" s="501" t="str">
        <f>+PPrioritarios[[#This Row],[Jerarquización multicriterio JIS 21 de abril]]</f>
        <v>Sin jerarquizar</v>
      </c>
      <c r="F291" s="501" t="s">
        <v>2494</v>
      </c>
      <c r="G291" s="501" t="s">
        <v>336</v>
      </c>
      <c r="H291" s="501" t="s">
        <v>2520</v>
      </c>
      <c r="I291" s="501" t="s">
        <v>2520</v>
      </c>
      <c r="J291" s="501" t="e">
        <f>+VLOOKUP(PPrioritarios[[#This Row],[Nombre de proyecto]],'[14]Registros que subsisten 6,400'!F:F,1,0)</f>
        <v>#N/A</v>
      </c>
      <c r="K291" s="501" t="s">
        <v>2043</v>
      </c>
      <c r="L291" s="501" t="s">
        <v>336</v>
      </c>
      <c r="M291" s="501" t="s">
        <v>63</v>
      </c>
      <c r="N291" s="501" t="s">
        <v>336</v>
      </c>
      <c r="O291" s="501">
        <v>96</v>
      </c>
      <c r="P291" s="501" t="s">
        <v>336</v>
      </c>
      <c r="Q291" s="501" t="s">
        <v>306</v>
      </c>
      <c r="R291" s="501" t="s">
        <v>336</v>
      </c>
      <c r="S291" s="501" t="s">
        <v>336</v>
      </c>
      <c r="T291" s="501" t="s">
        <v>336</v>
      </c>
      <c r="U291" s="501" t="s">
        <v>68</v>
      </c>
      <c r="V291" s="502" t="s">
        <v>2521</v>
      </c>
      <c r="W291" s="502" t="s">
        <v>1878</v>
      </c>
      <c r="X291" s="502" t="s">
        <v>3055</v>
      </c>
      <c r="Y291" s="501" t="s">
        <v>1410</v>
      </c>
      <c r="Z291" s="502" t="s">
        <v>1963</v>
      </c>
      <c r="AA291" s="502" t="s">
        <v>2522</v>
      </c>
      <c r="AB291" s="501" t="s">
        <v>81</v>
      </c>
      <c r="AC291" s="502" t="s">
        <v>71</v>
      </c>
      <c r="AD291" s="501">
        <v>280</v>
      </c>
      <c r="AE291" s="501">
        <v>0</v>
      </c>
      <c r="AF291" s="502" t="s">
        <v>2523</v>
      </c>
      <c r="AG291" s="502" t="s">
        <v>336</v>
      </c>
      <c r="AH291" s="501" t="s">
        <v>336</v>
      </c>
      <c r="AI291" s="501" t="s">
        <v>336</v>
      </c>
      <c r="AJ291" s="501" t="s">
        <v>202</v>
      </c>
      <c r="AK291" s="501" t="s">
        <v>202</v>
      </c>
      <c r="AL291" s="501" t="s">
        <v>68</v>
      </c>
      <c r="AM291" s="501" t="s">
        <v>336</v>
      </c>
      <c r="AN291" s="501" t="s">
        <v>336</v>
      </c>
      <c r="AO291" s="502" t="s">
        <v>2523</v>
      </c>
      <c r="AP291" s="502" t="s">
        <v>336</v>
      </c>
      <c r="AQ291" s="502" t="s">
        <v>336</v>
      </c>
      <c r="AR291" s="502" t="s">
        <v>336</v>
      </c>
      <c r="AS291" s="502" t="s">
        <v>336</v>
      </c>
      <c r="AT291" s="502" t="s">
        <v>336</v>
      </c>
      <c r="AU291" s="503">
        <v>45904</v>
      </c>
      <c r="AV291" s="502" t="s">
        <v>336</v>
      </c>
      <c r="AW291" s="502" t="s">
        <v>336</v>
      </c>
      <c r="AX291" s="502" t="s">
        <v>336</v>
      </c>
      <c r="AY291" s="501" t="s">
        <v>202</v>
      </c>
      <c r="AZ291" s="501" t="s">
        <v>202</v>
      </c>
      <c r="BA291" s="501" t="s">
        <v>202</v>
      </c>
      <c r="BB291" s="501" t="s">
        <v>3025</v>
      </c>
      <c r="BC291" s="501" t="s">
        <v>202</v>
      </c>
      <c r="BD291" s="504" t="s">
        <v>3025</v>
      </c>
    </row>
    <row r="292" spans="2:56" ht="27" customHeight="1">
      <c r="B292" s="500">
        <v>315</v>
      </c>
      <c r="C292" s="501">
        <v>0</v>
      </c>
      <c r="D292" s="501"/>
      <c r="E292" s="501">
        <f>+PPrioritarios[[#This Row],[Jerarquización multicriterio JIS 21 de abril]]</f>
        <v>30</v>
      </c>
      <c r="F292" s="501" t="s">
        <v>2293</v>
      </c>
      <c r="G292" s="501" t="s">
        <v>336</v>
      </c>
      <c r="H292" s="501" t="s">
        <v>380</v>
      </c>
      <c r="I292" s="501" t="s">
        <v>381</v>
      </c>
      <c r="J292" s="501" t="e">
        <f>+VLOOKUP(PPrioritarios[[#This Row],[Nombre de proyecto]],'[14]Registros que subsisten 6,400'!F:F,1,0)</f>
        <v>#N/A</v>
      </c>
      <c r="K292" s="501" t="s">
        <v>336</v>
      </c>
      <c r="L292" s="501" t="s">
        <v>336</v>
      </c>
      <c r="M292" s="501" t="s">
        <v>382</v>
      </c>
      <c r="N292" s="501" t="s">
        <v>336</v>
      </c>
      <c r="O292" s="501">
        <v>2.91</v>
      </c>
      <c r="P292" s="501" t="s">
        <v>336</v>
      </c>
      <c r="Q292" s="501" t="s">
        <v>306</v>
      </c>
      <c r="R292" s="501" t="s">
        <v>336</v>
      </c>
      <c r="S292" s="501" t="s">
        <v>336</v>
      </c>
      <c r="T292" s="501" t="s">
        <v>336</v>
      </c>
      <c r="U292" s="501" t="s">
        <v>68</v>
      </c>
      <c r="V292" s="502" t="s">
        <v>2524</v>
      </c>
      <c r="W292" s="502" t="s">
        <v>728</v>
      </c>
      <c r="X292" s="502" t="s">
        <v>3209</v>
      </c>
      <c r="Y292" s="501" t="s">
        <v>3210</v>
      </c>
      <c r="Z292" s="502" t="s">
        <v>3211</v>
      </c>
      <c r="AA292" s="502" t="s">
        <v>392</v>
      </c>
      <c r="AB292" s="501" t="s">
        <v>81</v>
      </c>
      <c r="AC292" s="502" t="s">
        <v>204</v>
      </c>
      <c r="AD292" s="501" t="s">
        <v>336</v>
      </c>
      <c r="AE292" s="501">
        <v>0</v>
      </c>
      <c r="AF292" s="502"/>
      <c r="AG292" s="502" t="s">
        <v>336</v>
      </c>
      <c r="AH292" s="501" t="s">
        <v>336</v>
      </c>
      <c r="AI292" s="501" t="s">
        <v>336</v>
      </c>
      <c r="AJ292" s="501" t="s">
        <v>202</v>
      </c>
      <c r="AK292" s="501" t="s">
        <v>202</v>
      </c>
      <c r="AL292" s="501" t="s">
        <v>202</v>
      </c>
      <c r="AM292" s="501" t="s">
        <v>336</v>
      </c>
      <c r="AN292" s="501" t="s">
        <v>336</v>
      </c>
      <c r="AO292" s="502" t="s">
        <v>336</v>
      </c>
      <c r="AP292" s="502" t="s">
        <v>336</v>
      </c>
      <c r="AQ292" s="502" t="s">
        <v>336</v>
      </c>
      <c r="AR292" s="502" t="s">
        <v>336</v>
      </c>
      <c r="AS292" s="502" t="s">
        <v>336</v>
      </c>
      <c r="AT292" s="502" t="s">
        <v>336</v>
      </c>
      <c r="AU292" s="502" t="s">
        <v>336</v>
      </c>
      <c r="AV292" s="502" t="s">
        <v>336</v>
      </c>
      <c r="AW292" s="502" t="s">
        <v>336</v>
      </c>
      <c r="AX292" s="502" t="s">
        <v>336</v>
      </c>
      <c r="AY292" s="501" t="s">
        <v>68</v>
      </c>
      <c r="AZ292" s="501" t="s">
        <v>202</v>
      </c>
      <c r="BA292" s="501" t="s">
        <v>68</v>
      </c>
      <c r="BB292" s="501">
        <v>110</v>
      </c>
      <c r="BC292" s="501" t="s">
        <v>68</v>
      </c>
      <c r="BD292" s="504">
        <v>30</v>
      </c>
    </row>
    <row r="293" spans="2:56" ht="27" customHeight="1">
      <c r="B293" s="500">
        <v>316</v>
      </c>
      <c r="C293" s="501">
        <v>0</v>
      </c>
      <c r="D293" s="501"/>
      <c r="E293" s="501" t="str">
        <f>+PPrioritarios[[#This Row],[Jerarquización multicriterio JIS 21 de abril]]</f>
        <v>Sin jerarquizar</v>
      </c>
      <c r="F293" s="501" t="s">
        <v>2494</v>
      </c>
      <c r="G293" s="501" t="s">
        <v>336</v>
      </c>
      <c r="H293" s="501" t="s">
        <v>2525</v>
      </c>
      <c r="I293" s="501" t="s">
        <v>2526</v>
      </c>
      <c r="J293" s="501" t="e">
        <f>+VLOOKUP(PPrioritarios[[#This Row],[Nombre de proyecto]],'[14]Registros que subsisten 6,400'!F:F,1,0)</f>
        <v>#N/A</v>
      </c>
      <c r="K293" s="501" t="s">
        <v>989</v>
      </c>
      <c r="L293" s="501" t="s">
        <v>2527</v>
      </c>
      <c r="M293" s="501" t="s">
        <v>63</v>
      </c>
      <c r="N293" s="501" t="s">
        <v>2528</v>
      </c>
      <c r="O293" s="501">
        <v>101.9</v>
      </c>
      <c r="P293" s="501" t="s">
        <v>336</v>
      </c>
      <c r="Q293" s="501" t="s">
        <v>508</v>
      </c>
      <c r="R293" s="501" t="s">
        <v>2529</v>
      </c>
      <c r="S293" s="501" t="s">
        <v>2530</v>
      </c>
      <c r="T293" s="501" t="s">
        <v>2528</v>
      </c>
      <c r="U293" s="501" t="s">
        <v>202</v>
      </c>
      <c r="V293" s="502" t="s">
        <v>762</v>
      </c>
      <c r="W293" s="502" t="s">
        <v>955</v>
      </c>
      <c r="X293" s="502" t="s">
        <v>3113</v>
      </c>
      <c r="Y293" s="501" t="s">
        <v>2534</v>
      </c>
      <c r="Z293" s="502" t="s">
        <v>336</v>
      </c>
      <c r="AA293" s="502" t="s">
        <v>392</v>
      </c>
      <c r="AB293" s="501" t="s">
        <v>81</v>
      </c>
      <c r="AC293" s="502" t="s">
        <v>204</v>
      </c>
      <c r="AD293" s="501">
        <v>312</v>
      </c>
      <c r="AE293" s="501">
        <v>0</v>
      </c>
      <c r="AF293" s="502" t="s">
        <v>2528</v>
      </c>
      <c r="AG293" s="502" t="s">
        <v>2528</v>
      </c>
      <c r="AH293" s="501" t="s">
        <v>2528</v>
      </c>
      <c r="AI293" s="501" t="s">
        <v>336</v>
      </c>
      <c r="AJ293" s="501" t="s">
        <v>202</v>
      </c>
      <c r="AK293" s="501" t="s">
        <v>202</v>
      </c>
      <c r="AL293" s="501" t="s">
        <v>68</v>
      </c>
      <c r="AM293" s="501" t="s">
        <v>2528</v>
      </c>
      <c r="AN293" s="501" t="s">
        <v>336</v>
      </c>
      <c r="AO293" s="502" t="s">
        <v>2533</v>
      </c>
      <c r="AP293" s="502" t="s">
        <v>2528</v>
      </c>
      <c r="AQ293" s="502" t="s">
        <v>2528</v>
      </c>
      <c r="AR293" s="502" t="s">
        <v>2528</v>
      </c>
      <c r="AS293" s="502" t="s">
        <v>2528</v>
      </c>
      <c r="AT293" s="502" t="s">
        <v>68</v>
      </c>
      <c r="AU293" s="502" t="s">
        <v>2528</v>
      </c>
      <c r="AV293" s="502" t="s">
        <v>740</v>
      </c>
      <c r="AW293" s="502" t="s">
        <v>336</v>
      </c>
      <c r="AX293" s="502" t="s">
        <v>336</v>
      </c>
      <c r="AY293" s="501" t="s">
        <v>68</v>
      </c>
      <c r="AZ293" s="501" t="s">
        <v>68</v>
      </c>
      <c r="BA293" s="501" t="s">
        <v>202</v>
      </c>
      <c r="BB293" s="501" t="s">
        <v>3025</v>
      </c>
      <c r="BC293" s="501" t="s">
        <v>202</v>
      </c>
      <c r="BD293" s="504" t="s">
        <v>3025</v>
      </c>
    </row>
    <row r="294" spans="2:56" ht="27" customHeight="1">
      <c r="B294" s="500">
        <v>317</v>
      </c>
      <c r="C294" s="501">
        <v>0</v>
      </c>
      <c r="D294" s="501"/>
      <c r="E294" s="501" t="str">
        <f>+PPrioritarios[[#This Row],[Jerarquización multicriterio JIS 21 de abril]]</f>
        <v>Sin jerarquizar</v>
      </c>
      <c r="F294" s="501" t="s">
        <v>2494</v>
      </c>
      <c r="G294" s="501" t="s">
        <v>336</v>
      </c>
      <c r="H294" s="501" t="s">
        <v>2535</v>
      </c>
      <c r="I294" s="501" t="s">
        <v>336</v>
      </c>
      <c r="J294" s="501" t="e">
        <f>+VLOOKUP(PPrioritarios[[#This Row],[Nombre de proyecto]],'[14]Registros que subsisten 6,400'!F:F,1,0)</f>
        <v>#N/A</v>
      </c>
      <c r="K294" s="501" t="s">
        <v>336</v>
      </c>
      <c r="L294" s="501" t="s">
        <v>336</v>
      </c>
      <c r="M294" s="501" t="s">
        <v>63</v>
      </c>
      <c r="N294" s="501" t="s">
        <v>2536</v>
      </c>
      <c r="O294" s="501">
        <v>300</v>
      </c>
      <c r="P294" s="501" t="s">
        <v>336</v>
      </c>
      <c r="Q294" s="501" t="s">
        <v>306</v>
      </c>
      <c r="R294" s="501" t="s">
        <v>983</v>
      </c>
      <c r="S294" s="501" t="s">
        <v>336</v>
      </c>
      <c r="T294" s="501" t="s">
        <v>336</v>
      </c>
      <c r="U294" s="501" t="s">
        <v>68</v>
      </c>
      <c r="V294" s="502" t="s">
        <v>3212</v>
      </c>
      <c r="W294" s="502" t="s">
        <v>1960</v>
      </c>
      <c r="X294" s="502" t="s">
        <v>3213</v>
      </c>
      <c r="Y294" s="501" t="s">
        <v>3214</v>
      </c>
      <c r="Z294" s="502" t="s">
        <v>3215</v>
      </c>
      <c r="AA294" s="502" t="s">
        <v>392</v>
      </c>
      <c r="AB294" s="501" t="s">
        <v>81</v>
      </c>
      <c r="AC294" s="502" t="s">
        <v>204</v>
      </c>
      <c r="AD294" s="501" t="s">
        <v>336</v>
      </c>
      <c r="AE294" s="501">
        <v>0</v>
      </c>
      <c r="AF294" s="502" t="s">
        <v>2012</v>
      </c>
      <c r="AG294" s="502" t="s">
        <v>336</v>
      </c>
      <c r="AH294" s="501" t="s">
        <v>336</v>
      </c>
      <c r="AI294" s="501" t="s">
        <v>336</v>
      </c>
      <c r="AJ294" s="501" t="s">
        <v>202</v>
      </c>
      <c r="AK294" s="501" t="s">
        <v>202</v>
      </c>
      <c r="AL294" s="501" t="s">
        <v>68</v>
      </c>
      <c r="AM294" s="501" t="s">
        <v>336</v>
      </c>
      <c r="AN294" s="501" t="s">
        <v>336</v>
      </c>
      <c r="AO294" s="502" t="s">
        <v>2012</v>
      </c>
      <c r="AP294" s="502" t="s">
        <v>336</v>
      </c>
      <c r="AQ294" s="502" t="s">
        <v>336</v>
      </c>
      <c r="AR294" s="502" t="s">
        <v>336</v>
      </c>
      <c r="AS294" s="502" t="s">
        <v>336</v>
      </c>
      <c r="AT294" s="502" t="s">
        <v>336</v>
      </c>
      <c r="AU294" s="502" t="s">
        <v>336</v>
      </c>
      <c r="AV294" s="502" t="s">
        <v>336</v>
      </c>
      <c r="AW294" s="502" t="s">
        <v>336</v>
      </c>
      <c r="AX294" s="502" t="s">
        <v>336</v>
      </c>
      <c r="AY294" s="501" t="s">
        <v>202</v>
      </c>
      <c r="AZ294" s="501" t="s">
        <v>202</v>
      </c>
      <c r="BA294" s="501" t="s">
        <v>202</v>
      </c>
      <c r="BB294" s="501" t="s">
        <v>3025</v>
      </c>
      <c r="BC294" s="501" t="s">
        <v>202</v>
      </c>
      <c r="BD294" s="504" t="s">
        <v>3025</v>
      </c>
    </row>
    <row r="295" spans="2:56" ht="27" customHeight="1">
      <c r="B295" s="500">
        <v>318</v>
      </c>
      <c r="C295" s="501">
        <v>0</v>
      </c>
      <c r="D295" s="501"/>
      <c r="E295" s="501" t="str">
        <f>+PPrioritarios[[#This Row],[Jerarquización multicriterio JIS 21 de abril]]</f>
        <v>Sin jerarquizar</v>
      </c>
      <c r="F295" s="501" t="s">
        <v>2494</v>
      </c>
      <c r="G295" s="501" t="s">
        <v>336</v>
      </c>
      <c r="H295" s="501" t="s">
        <v>2535</v>
      </c>
      <c r="I295" s="501" t="s">
        <v>336</v>
      </c>
      <c r="J295" s="501" t="e">
        <f>+VLOOKUP(PPrioritarios[[#This Row],[Nombre de proyecto]],'[14]Registros que subsisten 6,400'!F:F,1,0)</f>
        <v>#N/A</v>
      </c>
      <c r="K295" s="501" t="s">
        <v>336</v>
      </c>
      <c r="L295" s="501" t="s">
        <v>336</v>
      </c>
      <c r="M295" s="501" t="s">
        <v>63</v>
      </c>
      <c r="N295" s="501" t="s">
        <v>2536</v>
      </c>
      <c r="O295" s="501">
        <v>300</v>
      </c>
      <c r="P295" s="501" t="s">
        <v>336</v>
      </c>
      <c r="Q295" s="501" t="s">
        <v>306</v>
      </c>
      <c r="R295" s="501" t="s">
        <v>336</v>
      </c>
      <c r="S295" s="501" t="s">
        <v>336</v>
      </c>
      <c r="T295" s="501" t="s">
        <v>336</v>
      </c>
      <c r="U295" s="501" t="s">
        <v>202</v>
      </c>
      <c r="V295" s="502" t="s">
        <v>762</v>
      </c>
      <c r="W295" s="502" t="s">
        <v>955</v>
      </c>
      <c r="X295" s="502" t="s">
        <v>3113</v>
      </c>
      <c r="Y295" s="501" t="s">
        <v>336</v>
      </c>
      <c r="Z295" s="502" t="s">
        <v>336</v>
      </c>
      <c r="AA295" s="502" t="s">
        <v>392</v>
      </c>
      <c r="AB295" s="501" t="s">
        <v>81</v>
      </c>
      <c r="AC295" s="502" t="s">
        <v>204</v>
      </c>
      <c r="AD295" s="501" t="s">
        <v>336</v>
      </c>
      <c r="AE295" s="501">
        <v>0</v>
      </c>
      <c r="AF295" s="502" t="s">
        <v>2012</v>
      </c>
      <c r="AG295" s="502" t="s">
        <v>336</v>
      </c>
      <c r="AH295" s="501" t="s">
        <v>336</v>
      </c>
      <c r="AI295" s="501" t="s">
        <v>336</v>
      </c>
      <c r="AJ295" s="501" t="s">
        <v>202</v>
      </c>
      <c r="AK295" s="501" t="s">
        <v>202</v>
      </c>
      <c r="AL295" s="501" t="s">
        <v>68</v>
      </c>
      <c r="AM295" s="501" t="s">
        <v>336</v>
      </c>
      <c r="AN295" s="501" t="s">
        <v>336</v>
      </c>
      <c r="AO295" s="502" t="s">
        <v>2012</v>
      </c>
      <c r="AP295" s="502" t="s">
        <v>336</v>
      </c>
      <c r="AQ295" s="502" t="s">
        <v>336</v>
      </c>
      <c r="AR295" s="502" t="s">
        <v>336</v>
      </c>
      <c r="AS295" s="502" t="s">
        <v>336</v>
      </c>
      <c r="AT295" s="502" t="s">
        <v>336</v>
      </c>
      <c r="AU295" s="502" t="s">
        <v>336</v>
      </c>
      <c r="AV295" s="502" t="s">
        <v>336</v>
      </c>
      <c r="AW295" s="502" t="s">
        <v>336</v>
      </c>
      <c r="AX295" s="502" t="s">
        <v>336</v>
      </c>
      <c r="AY295" s="501" t="s">
        <v>202</v>
      </c>
      <c r="AZ295" s="501" t="s">
        <v>202</v>
      </c>
      <c r="BA295" s="501" t="s">
        <v>202</v>
      </c>
      <c r="BB295" s="501" t="s">
        <v>3025</v>
      </c>
      <c r="BC295" s="501" t="s">
        <v>202</v>
      </c>
      <c r="BD295" s="504" t="s">
        <v>3025</v>
      </c>
    </row>
    <row r="296" spans="2:56" ht="27" customHeight="1">
      <c r="B296" s="500">
        <v>319</v>
      </c>
      <c r="C296" s="501">
        <v>0</v>
      </c>
      <c r="D296" s="501"/>
      <c r="E296" s="501" t="str">
        <f>+PPrioritarios[[#This Row],[Jerarquización multicriterio JIS 21 de abril]]</f>
        <v>Sin jerarquizar</v>
      </c>
      <c r="F296" s="501" t="s">
        <v>2494</v>
      </c>
      <c r="G296" s="501" t="s">
        <v>336</v>
      </c>
      <c r="H296" s="501" t="s">
        <v>2537</v>
      </c>
      <c r="I296" s="501" t="s">
        <v>336</v>
      </c>
      <c r="J296" s="501" t="e">
        <f>+VLOOKUP(PPrioritarios[[#This Row],[Nombre de proyecto]],'[14]Registros que subsisten 6,400'!F:F,1,0)</f>
        <v>#N/A</v>
      </c>
      <c r="K296" s="501" t="s">
        <v>336</v>
      </c>
      <c r="L296" s="501" t="s">
        <v>336</v>
      </c>
      <c r="M296" s="501" t="s">
        <v>224</v>
      </c>
      <c r="N296" s="501" t="s">
        <v>2536</v>
      </c>
      <c r="O296" s="501">
        <v>30</v>
      </c>
      <c r="P296" s="501" t="s">
        <v>336</v>
      </c>
      <c r="Q296" s="501" t="s">
        <v>306</v>
      </c>
      <c r="R296" s="501" t="s">
        <v>336</v>
      </c>
      <c r="S296" s="501" t="s">
        <v>336</v>
      </c>
      <c r="T296" s="501" t="s">
        <v>336</v>
      </c>
      <c r="U296" s="501" t="s">
        <v>202</v>
      </c>
      <c r="V296" s="502" t="s">
        <v>762</v>
      </c>
      <c r="W296" s="502" t="s">
        <v>955</v>
      </c>
      <c r="X296" s="502" t="s">
        <v>3113</v>
      </c>
      <c r="Y296" s="501" t="s">
        <v>336</v>
      </c>
      <c r="Z296" s="502" t="s">
        <v>336</v>
      </c>
      <c r="AA296" s="502" t="s">
        <v>392</v>
      </c>
      <c r="AB296" s="501" t="s">
        <v>81</v>
      </c>
      <c r="AC296" s="502" t="s">
        <v>204</v>
      </c>
      <c r="AD296" s="501" t="s">
        <v>336</v>
      </c>
      <c r="AE296" s="501">
        <v>0</v>
      </c>
      <c r="AF296" s="502" t="s">
        <v>2012</v>
      </c>
      <c r="AG296" s="502" t="s">
        <v>336</v>
      </c>
      <c r="AH296" s="501" t="s">
        <v>336</v>
      </c>
      <c r="AI296" s="501" t="s">
        <v>336</v>
      </c>
      <c r="AJ296" s="501" t="s">
        <v>202</v>
      </c>
      <c r="AK296" s="501" t="s">
        <v>202</v>
      </c>
      <c r="AL296" s="501" t="s">
        <v>68</v>
      </c>
      <c r="AM296" s="501" t="s">
        <v>336</v>
      </c>
      <c r="AN296" s="501" t="s">
        <v>336</v>
      </c>
      <c r="AO296" s="502" t="s">
        <v>2012</v>
      </c>
      <c r="AP296" s="502" t="s">
        <v>336</v>
      </c>
      <c r="AQ296" s="502" t="s">
        <v>336</v>
      </c>
      <c r="AR296" s="502" t="s">
        <v>336</v>
      </c>
      <c r="AS296" s="502" t="s">
        <v>336</v>
      </c>
      <c r="AT296" s="502" t="s">
        <v>336</v>
      </c>
      <c r="AU296" s="502" t="s">
        <v>336</v>
      </c>
      <c r="AV296" s="502" t="s">
        <v>336</v>
      </c>
      <c r="AW296" s="502" t="s">
        <v>336</v>
      </c>
      <c r="AX296" s="502" t="s">
        <v>336</v>
      </c>
      <c r="AY296" s="501" t="s">
        <v>202</v>
      </c>
      <c r="AZ296" s="501" t="s">
        <v>202</v>
      </c>
      <c r="BA296" s="501" t="s">
        <v>202</v>
      </c>
      <c r="BB296" s="501" t="s">
        <v>3025</v>
      </c>
      <c r="BC296" s="501" t="s">
        <v>202</v>
      </c>
      <c r="BD296" s="504" t="s">
        <v>3025</v>
      </c>
    </row>
    <row r="297" spans="2:56" ht="27" customHeight="1">
      <c r="B297" s="500">
        <v>320</v>
      </c>
      <c r="C297" s="501">
        <v>0</v>
      </c>
      <c r="D297" s="501"/>
      <c r="E297" s="501" t="str">
        <f>+PPrioritarios[[#This Row],[Jerarquización multicriterio JIS 21 de abril]]</f>
        <v>Sin jerarquizar</v>
      </c>
      <c r="F297" s="501" t="s">
        <v>2494</v>
      </c>
      <c r="G297" s="501" t="s">
        <v>2538</v>
      </c>
      <c r="H297" s="501" t="s">
        <v>2539</v>
      </c>
      <c r="I297" s="501" t="s">
        <v>2540</v>
      </c>
      <c r="J297" s="501" t="e">
        <f>+VLOOKUP(PPrioritarios[[#This Row],[Nombre de proyecto]],'[14]Registros que subsisten 6,400'!F:F,1,0)</f>
        <v>#N/A</v>
      </c>
      <c r="K297" s="501" t="s">
        <v>1012</v>
      </c>
      <c r="L297" s="501" t="s">
        <v>1542</v>
      </c>
      <c r="M297" s="501" t="s">
        <v>224</v>
      </c>
      <c r="N297" s="501" t="s">
        <v>1807</v>
      </c>
      <c r="O297" s="501">
        <v>30</v>
      </c>
      <c r="P297" s="501">
        <v>115</v>
      </c>
      <c r="Q297" s="501" t="s">
        <v>306</v>
      </c>
      <c r="R297" s="501" t="s">
        <v>2541</v>
      </c>
      <c r="S297" s="501" t="s">
        <v>2542</v>
      </c>
      <c r="T297" s="501" t="s">
        <v>336</v>
      </c>
      <c r="U297" s="501" t="s">
        <v>68</v>
      </c>
      <c r="V297" s="502" t="s">
        <v>3216</v>
      </c>
      <c r="W297" s="502" t="s">
        <v>1960</v>
      </c>
      <c r="X297" s="502" t="s">
        <v>3217</v>
      </c>
      <c r="Y297" s="501" t="s">
        <v>2545</v>
      </c>
      <c r="Z297" s="502" t="s">
        <v>3218</v>
      </c>
      <c r="AA297" s="502" t="s">
        <v>392</v>
      </c>
      <c r="AB297" s="501" t="s">
        <v>81</v>
      </c>
      <c r="AC297" s="502" t="s">
        <v>204</v>
      </c>
      <c r="AD297" s="501" t="s">
        <v>336</v>
      </c>
      <c r="AE297" s="501">
        <v>0</v>
      </c>
      <c r="AF297" s="502" t="s">
        <v>2543</v>
      </c>
      <c r="AG297" s="502" t="s">
        <v>2544</v>
      </c>
      <c r="AH297" s="501" t="s">
        <v>202</v>
      </c>
      <c r="AI297" s="501" t="s">
        <v>69</v>
      </c>
      <c r="AJ297" s="501" t="s">
        <v>202</v>
      </c>
      <c r="AK297" s="501" t="s">
        <v>202</v>
      </c>
      <c r="AL297" s="501" t="s">
        <v>68</v>
      </c>
      <c r="AM297" s="501" t="s">
        <v>202</v>
      </c>
      <c r="AN297" s="501" t="s">
        <v>336</v>
      </c>
      <c r="AO297" s="502" t="s">
        <v>2543</v>
      </c>
      <c r="AP297" s="502" t="s">
        <v>336</v>
      </c>
      <c r="AQ297" s="502" t="s">
        <v>336</v>
      </c>
      <c r="AR297" s="502" t="s">
        <v>336</v>
      </c>
      <c r="AS297" s="502" t="s">
        <v>336</v>
      </c>
      <c r="AT297" s="502" t="s">
        <v>202</v>
      </c>
      <c r="AU297" s="503">
        <v>43073</v>
      </c>
      <c r="AV297" s="502" t="s">
        <v>336</v>
      </c>
      <c r="AW297" s="502" t="s">
        <v>336</v>
      </c>
      <c r="AX297" s="502" t="s">
        <v>336</v>
      </c>
      <c r="AY297" s="501" t="s">
        <v>202</v>
      </c>
      <c r="AZ297" s="501" t="s">
        <v>202</v>
      </c>
      <c r="BA297" s="501" t="s">
        <v>202</v>
      </c>
      <c r="BB297" s="501" t="s">
        <v>3025</v>
      </c>
      <c r="BC297" s="501" t="s">
        <v>202</v>
      </c>
      <c r="BD297" s="504" t="s">
        <v>3025</v>
      </c>
    </row>
    <row r="298" spans="2:56" ht="27" customHeight="1">
      <c r="B298" s="500">
        <v>324</v>
      </c>
      <c r="C298" s="501">
        <v>0</v>
      </c>
      <c r="D298" s="501"/>
      <c r="E298" s="501" t="str">
        <f>+PPrioritarios[[#This Row],[Jerarquización multicriterio JIS 21 de abril]]</f>
        <v>Sin jerarquizar</v>
      </c>
      <c r="F298" s="501" t="s">
        <v>2494</v>
      </c>
      <c r="G298" s="501" t="s">
        <v>336</v>
      </c>
      <c r="H298" s="501" t="s">
        <v>2556</v>
      </c>
      <c r="I298" s="501" t="s">
        <v>336</v>
      </c>
      <c r="J298" s="501" t="e">
        <f>+VLOOKUP(PPrioritarios[[#This Row],[Nombre de proyecto]],'[14]Registros que subsisten 6,400'!F:F,1,0)</f>
        <v>#N/A</v>
      </c>
      <c r="K298" s="501" t="s">
        <v>336</v>
      </c>
      <c r="L298" s="501" t="s">
        <v>336</v>
      </c>
      <c r="M298" s="501" t="s">
        <v>63</v>
      </c>
      <c r="N298" s="501" t="s">
        <v>2528</v>
      </c>
      <c r="O298" s="501">
        <v>250</v>
      </c>
      <c r="P298" s="501" t="s">
        <v>336</v>
      </c>
      <c r="Q298" s="501" t="s">
        <v>306</v>
      </c>
      <c r="R298" s="501" t="s">
        <v>336</v>
      </c>
      <c r="S298" s="501" t="s">
        <v>336</v>
      </c>
      <c r="T298" s="501" t="s">
        <v>336</v>
      </c>
      <c r="U298" s="501" t="s">
        <v>202</v>
      </c>
      <c r="V298" s="502" t="s">
        <v>762</v>
      </c>
      <c r="W298" s="502" t="s">
        <v>955</v>
      </c>
      <c r="X298" s="502" t="s">
        <v>3113</v>
      </c>
      <c r="Y298" s="501" t="s">
        <v>336</v>
      </c>
      <c r="Z298" s="502" t="s">
        <v>336</v>
      </c>
      <c r="AA298" s="502" t="s">
        <v>392</v>
      </c>
      <c r="AB298" s="501" t="s">
        <v>81</v>
      </c>
      <c r="AC298" s="502" t="s">
        <v>204</v>
      </c>
      <c r="AD298" s="501" t="s">
        <v>336</v>
      </c>
      <c r="AE298" s="501">
        <v>0</v>
      </c>
      <c r="AF298" s="502"/>
      <c r="AG298" s="502" t="s">
        <v>336</v>
      </c>
      <c r="AH298" s="501" t="s">
        <v>336</v>
      </c>
      <c r="AI298" s="501" t="s">
        <v>336</v>
      </c>
      <c r="AJ298" s="501" t="s">
        <v>202</v>
      </c>
      <c r="AK298" s="501" t="s">
        <v>202</v>
      </c>
      <c r="AL298" s="501" t="s">
        <v>68</v>
      </c>
      <c r="AM298" s="501" t="s">
        <v>336</v>
      </c>
      <c r="AN298" s="501" t="s">
        <v>336</v>
      </c>
      <c r="AO298" s="502" t="s">
        <v>336</v>
      </c>
      <c r="AP298" s="502" t="s">
        <v>336</v>
      </c>
      <c r="AQ298" s="502" t="s">
        <v>336</v>
      </c>
      <c r="AR298" s="502" t="s">
        <v>336</v>
      </c>
      <c r="AS298" s="502" t="s">
        <v>336</v>
      </c>
      <c r="AT298" s="502" t="s">
        <v>336</v>
      </c>
      <c r="AU298" s="502" t="s">
        <v>336</v>
      </c>
      <c r="AV298" s="502" t="s">
        <v>336</v>
      </c>
      <c r="AW298" s="502" t="s">
        <v>336</v>
      </c>
      <c r="AX298" s="502" t="s">
        <v>336</v>
      </c>
      <c r="AY298" s="501" t="s">
        <v>202</v>
      </c>
      <c r="AZ298" s="501" t="s">
        <v>202</v>
      </c>
      <c r="BA298" s="501" t="s">
        <v>202</v>
      </c>
      <c r="BB298" s="501" t="s">
        <v>3025</v>
      </c>
      <c r="BC298" s="501" t="s">
        <v>202</v>
      </c>
      <c r="BD298" s="504" t="s">
        <v>3025</v>
      </c>
    </row>
    <row r="299" spans="2:56" ht="27" customHeight="1">
      <c r="B299" s="500">
        <v>326</v>
      </c>
      <c r="C299" s="501">
        <v>0</v>
      </c>
      <c r="D299" s="501"/>
      <c r="E299" s="501" t="str">
        <f>+PPrioritarios[[#This Row],[Jerarquización multicriterio JIS 21 de abril]]</f>
        <v>Sin jerarquizar</v>
      </c>
      <c r="F299" s="501" t="s">
        <v>2494</v>
      </c>
      <c r="G299" s="501" t="s">
        <v>336</v>
      </c>
      <c r="H299" s="501" t="s">
        <v>2565</v>
      </c>
      <c r="I299" s="501" t="s">
        <v>336</v>
      </c>
      <c r="J299" s="501" t="e">
        <f>+VLOOKUP(PPrioritarios[[#This Row],[Nombre de proyecto]],'[14]Registros que subsisten 6,400'!F:F,1,0)</f>
        <v>#N/A</v>
      </c>
      <c r="K299" s="501" t="s">
        <v>336</v>
      </c>
      <c r="L299" s="501" t="s">
        <v>336</v>
      </c>
      <c r="M299" s="501" t="s">
        <v>63</v>
      </c>
      <c r="N299" s="501" t="s">
        <v>2536</v>
      </c>
      <c r="O299" s="501">
        <v>200</v>
      </c>
      <c r="P299" s="501" t="s">
        <v>336</v>
      </c>
      <c r="Q299" s="501" t="s">
        <v>306</v>
      </c>
      <c r="R299" s="501" t="s">
        <v>336</v>
      </c>
      <c r="S299" s="501" t="s">
        <v>336</v>
      </c>
      <c r="T299" s="501" t="s">
        <v>336</v>
      </c>
      <c r="U299" s="501" t="s">
        <v>202</v>
      </c>
      <c r="V299" s="502" t="s">
        <v>762</v>
      </c>
      <c r="W299" s="502" t="s">
        <v>955</v>
      </c>
      <c r="X299" s="502" t="s">
        <v>3113</v>
      </c>
      <c r="Y299" s="501" t="s">
        <v>336</v>
      </c>
      <c r="Z299" s="502" t="s">
        <v>336</v>
      </c>
      <c r="AA299" s="502" t="s">
        <v>392</v>
      </c>
      <c r="AB299" s="501" t="s">
        <v>81</v>
      </c>
      <c r="AC299" s="502" t="s">
        <v>204</v>
      </c>
      <c r="AD299" s="501" t="s">
        <v>336</v>
      </c>
      <c r="AE299" s="501">
        <v>0</v>
      </c>
      <c r="AF299" s="502" t="s">
        <v>2012</v>
      </c>
      <c r="AG299" s="502" t="s">
        <v>336</v>
      </c>
      <c r="AH299" s="501" t="s">
        <v>336</v>
      </c>
      <c r="AI299" s="501" t="s">
        <v>336</v>
      </c>
      <c r="AJ299" s="501" t="s">
        <v>202</v>
      </c>
      <c r="AK299" s="501" t="s">
        <v>202</v>
      </c>
      <c r="AL299" s="501" t="s">
        <v>68</v>
      </c>
      <c r="AM299" s="501" t="s">
        <v>336</v>
      </c>
      <c r="AN299" s="501" t="s">
        <v>336</v>
      </c>
      <c r="AO299" s="502" t="s">
        <v>2012</v>
      </c>
      <c r="AP299" s="502" t="s">
        <v>336</v>
      </c>
      <c r="AQ299" s="502" t="s">
        <v>336</v>
      </c>
      <c r="AR299" s="502" t="s">
        <v>336</v>
      </c>
      <c r="AS299" s="502" t="s">
        <v>336</v>
      </c>
      <c r="AT299" s="502" t="s">
        <v>336</v>
      </c>
      <c r="AU299" s="502" t="s">
        <v>336</v>
      </c>
      <c r="AV299" s="502" t="s">
        <v>336</v>
      </c>
      <c r="AW299" s="502" t="s">
        <v>336</v>
      </c>
      <c r="AX299" s="502" t="s">
        <v>336</v>
      </c>
      <c r="AY299" s="501" t="s">
        <v>202</v>
      </c>
      <c r="AZ299" s="501" t="s">
        <v>202</v>
      </c>
      <c r="BA299" s="501" t="s">
        <v>202</v>
      </c>
      <c r="BB299" s="501" t="s">
        <v>3025</v>
      </c>
      <c r="BC299" s="501" t="s">
        <v>202</v>
      </c>
      <c r="BD299" s="504" t="s">
        <v>3025</v>
      </c>
    </row>
    <row r="300" spans="2:56" ht="27" customHeight="1">
      <c r="B300" s="500">
        <v>327</v>
      </c>
      <c r="C300" s="501">
        <v>0</v>
      </c>
      <c r="D300" s="501"/>
      <c r="E300" s="501" t="str">
        <f>+PPrioritarios[[#This Row],[Jerarquización multicriterio JIS 21 de abril]]</f>
        <v>Sin jerarquizar</v>
      </c>
      <c r="F300" s="501" t="s">
        <v>2494</v>
      </c>
      <c r="G300" s="501" t="s">
        <v>336</v>
      </c>
      <c r="H300" s="501" t="s">
        <v>2566</v>
      </c>
      <c r="I300" s="501" t="s">
        <v>2567</v>
      </c>
      <c r="J300" s="501" t="e">
        <f>+VLOOKUP(PPrioritarios[[#This Row],[Nombre de proyecto]],'[14]Registros que subsisten 6,400'!F:F,1,0)</f>
        <v>#N/A</v>
      </c>
      <c r="K300" s="501" t="s">
        <v>989</v>
      </c>
      <c r="L300" s="501" t="s">
        <v>2527</v>
      </c>
      <c r="M300" s="501" t="s">
        <v>63</v>
      </c>
      <c r="N300" s="501" t="s">
        <v>2528</v>
      </c>
      <c r="O300" s="501">
        <v>84.2</v>
      </c>
      <c r="P300" s="501">
        <v>230</v>
      </c>
      <c r="Q300" s="501" t="s">
        <v>508</v>
      </c>
      <c r="R300" s="501" t="s">
        <v>2053</v>
      </c>
      <c r="S300" s="501" t="s">
        <v>2568</v>
      </c>
      <c r="T300" s="501" t="s">
        <v>2528</v>
      </c>
      <c r="U300" s="501" t="s">
        <v>202</v>
      </c>
      <c r="V300" s="502" t="s">
        <v>762</v>
      </c>
      <c r="W300" s="502" t="s">
        <v>955</v>
      </c>
      <c r="X300" s="502" t="s">
        <v>3113</v>
      </c>
      <c r="Y300" s="501" t="s">
        <v>336</v>
      </c>
      <c r="Z300" s="502" t="s">
        <v>336</v>
      </c>
      <c r="AA300" s="502" t="s">
        <v>392</v>
      </c>
      <c r="AB300" s="501" t="s">
        <v>81</v>
      </c>
      <c r="AC300" s="502" t="s">
        <v>204</v>
      </c>
      <c r="AD300" s="501" t="s">
        <v>336</v>
      </c>
      <c r="AE300" s="501">
        <v>0</v>
      </c>
      <c r="AF300" s="502" t="s">
        <v>2528</v>
      </c>
      <c r="AG300" s="502" t="s">
        <v>2528</v>
      </c>
      <c r="AH300" s="501" t="s">
        <v>2528</v>
      </c>
      <c r="AI300" s="501" t="s">
        <v>336</v>
      </c>
      <c r="AJ300" s="501" t="s">
        <v>202</v>
      </c>
      <c r="AK300" s="501" t="s">
        <v>202</v>
      </c>
      <c r="AL300" s="501" t="s">
        <v>68</v>
      </c>
      <c r="AM300" s="501" t="s">
        <v>2528</v>
      </c>
      <c r="AN300" s="501" t="s">
        <v>336</v>
      </c>
      <c r="AO300" s="502" t="s">
        <v>2533</v>
      </c>
      <c r="AP300" s="502" t="s">
        <v>2528</v>
      </c>
      <c r="AQ300" s="502" t="s">
        <v>2528</v>
      </c>
      <c r="AR300" s="502" t="s">
        <v>2528</v>
      </c>
      <c r="AS300" s="502" t="s">
        <v>2528</v>
      </c>
      <c r="AT300" s="502" t="s">
        <v>1214</v>
      </c>
      <c r="AU300" s="502" t="s">
        <v>2528</v>
      </c>
      <c r="AV300" s="502" t="s">
        <v>740</v>
      </c>
      <c r="AW300" s="502" t="s">
        <v>336</v>
      </c>
      <c r="AX300" s="502" t="s">
        <v>336</v>
      </c>
      <c r="AY300" s="501" t="s">
        <v>202</v>
      </c>
      <c r="AZ300" s="501" t="s">
        <v>202</v>
      </c>
      <c r="BA300" s="501" t="s">
        <v>202</v>
      </c>
      <c r="BB300" s="501" t="s">
        <v>3025</v>
      </c>
      <c r="BC300" s="501" t="s">
        <v>202</v>
      </c>
      <c r="BD300" s="504" t="s">
        <v>3025</v>
      </c>
    </row>
    <row r="301" spans="2:56" ht="27" customHeight="1">
      <c r="B301" s="500">
        <v>338</v>
      </c>
      <c r="C301" s="501">
        <v>0</v>
      </c>
      <c r="D301" s="501"/>
      <c r="E301" s="501" t="str">
        <f>+PPrioritarios[[#This Row],[Jerarquización multicriterio JIS 21 de abril]]</f>
        <v>Sin jerarquizar</v>
      </c>
      <c r="F301" s="501" t="s">
        <v>2494</v>
      </c>
      <c r="G301" s="501" t="s">
        <v>336</v>
      </c>
      <c r="H301" s="501" t="s">
        <v>2597</v>
      </c>
      <c r="I301" s="501" t="s">
        <v>336</v>
      </c>
      <c r="J301" s="501" t="e">
        <f>+VLOOKUP(PPrioritarios[[#This Row],[Nombre de proyecto]],'[14]Registros que subsisten 6,400'!F:F,1,0)</f>
        <v>#N/A</v>
      </c>
      <c r="K301" s="501" t="s">
        <v>336</v>
      </c>
      <c r="L301" s="501" t="s">
        <v>336</v>
      </c>
      <c r="M301" s="501" t="s">
        <v>224</v>
      </c>
      <c r="N301" s="501" t="s">
        <v>2024</v>
      </c>
      <c r="O301" s="501">
        <v>3</v>
      </c>
      <c r="P301" s="501" t="s">
        <v>336</v>
      </c>
      <c r="Q301" s="501" t="s">
        <v>324</v>
      </c>
      <c r="R301" s="501" t="s">
        <v>2598</v>
      </c>
      <c r="S301" s="501" t="s">
        <v>336</v>
      </c>
      <c r="T301" s="501" t="s">
        <v>336</v>
      </c>
      <c r="U301" s="501" t="s">
        <v>202</v>
      </c>
      <c r="V301" s="502" t="s">
        <v>762</v>
      </c>
      <c r="W301" s="502" t="s">
        <v>955</v>
      </c>
      <c r="X301" s="502" t="s">
        <v>3113</v>
      </c>
      <c r="Y301" s="501" t="s">
        <v>336</v>
      </c>
      <c r="Z301" s="502" t="s">
        <v>336</v>
      </c>
      <c r="AA301" s="502" t="s">
        <v>392</v>
      </c>
      <c r="AB301" s="501" t="s">
        <v>81</v>
      </c>
      <c r="AC301" s="502" t="s">
        <v>204</v>
      </c>
      <c r="AD301" s="501" t="s">
        <v>336</v>
      </c>
      <c r="AE301" s="501">
        <v>0</v>
      </c>
      <c r="AF301" s="502" t="s">
        <v>336</v>
      </c>
      <c r="AG301" s="502" t="s">
        <v>336</v>
      </c>
      <c r="AH301" s="501" t="s">
        <v>336</v>
      </c>
      <c r="AI301" s="501" t="s">
        <v>336</v>
      </c>
      <c r="AJ301" s="501" t="s">
        <v>202</v>
      </c>
      <c r="AK301" s="501" t="s">
        <v>202</v>
      </c>
      <c r="AL301" s="501" t="s">
        <v>68</v>
      </c>
      <c r="AM301" s="501" t="s">
        <v>336</v>
      </c>
      <c r="AN301" s="501" t="s">
        <v>336</v>
      </c>
      <c r="AO301" s="502" t="s">
        <v>336</v>
      </c>
      <c r="AP301" s="502" t="s">
        <v>336</v>
      </c>
      <c r="AQ301" s="502" t="s">
        <v>336</v>
      </c>
      <c r="AR301" s="502" t="s">
        <v>336</v>
      </c>
      <c r="AS301" s="502" t="s">
        <v>336</v>
      </c>
      <c r="AT301" s="502" t="s">
        <v>336</v>
      </c>
      <c r="AU301" s="502" t="s">
        <v>336</v>
      </c>
      <c r="AV301" s="502" t="s">
        <v>336</v>
      </c>
      <c r="AW301" s="502" t="s">
        <v>336</v>
      </c>
      <c r="AX301" s="502" t="s">
        <v>336</v>
      </c>
      <c r="AY301" s="501" t="s">
        <v>202</v>
      </c>
      <c r="AZ301" s="501" t="s">
        <v>202</v>
      </c>
      <c r="BA301" s="501" t="s">
        <v>202</v>
      </c>
      <c r="BB301" s="501" t="s">
        <v>3025</v>
      </c>
      <c r="BC301" s="501" t="s">
        <v>202</v>
      </c>
      <c r="BD301" s="504" t="s">
        <v>3025</v>
      </c>
    </row>
    <row r="302" spans="2:56" ht="27" customHeight="1">
      <c r="B302" s="500">
        <v>340</v>
      </c>
      <c r="C302" s="501">
        <v>0</v>
      </c>
      <c r="D302" s="501"/>
      <c r="E302" s="501" t="str">
        <f>+PPrioritarios[[#This Row],[Jerarquización multicriterio JIS 21 de abril]]</f>
        <v>Sin jerarquizar</v>
      </c>
      <c r="F302" s="501" t="s">
        <v>2494</v>
      </c>
      <c r="G302" s="501" t="s">
        <v>336</v>
      </c>
      <c r="H302" s="501" t="s">
        <v>2606</v>
      </c>
      <c r="I302" s="501" t="s">
        <v>336</v>
      </c>
      <c r="J302" s="501" t="e">
        <f>+VLOOKUP(PPrioritarios[[#This Row],[Nombre de proyecto]],'[14]Registros que subsisten 6,400'!F:F,1,0)</f>
        <v>#N/A</v>
      </c>
      <c r="K302" s="501" t="s">
        <v>336</v>
      </c>
      <c r="L302" s="501" t="s">
        <v>336</v>
      </c>
      <c r="M302" s="501" t="s">
        <v>382</v>
      </c>
      <c r="N302" s="501" t="s">
        <v>2536</v>
      </c>
      <c r="O302" s="501">
        <v>19</v>
      </c>
      <c r="P302" s="501" t="s">
        <v>336</v>
      </c>
      <c r="Q302" s="501" t="s">
        <v>324</v>
      </c>
      <c r="R302" s="501" t="s">
        <v>324</v>
      </c>
      <c r="S302" s="501" t="s">
        <v>336</v>
      </c>
      <c r="T302" s="501" t="s">
        <v>336</v>
      </c>
      <c r="U302" s="501" t="s">
        <v>68</v>
      </c>
      <c r="V302" s="502" t="s">
        <v>3219</v>
      </c>
      <c r="W302" s="502" t="s">
        <v>728</v>
      </c>
      <c r="X302" s="502" t="s">
        <v>3220</v>
      </c>
      <c r="Y302" s="501" t="s">
        <v>3221</v>
      </c>
      <c r="Z302" s="502" t="s">
        <v>3222</v>
      </c>
      <c r="AA302" s="502" t="s">
        <v>392</v>
      </c>
      <c r="AB302" s="501" t="s">
        <v>81</v>
      </c>
      <c r="AC302" s="502" t="s">
        <v>204</v>
      </c>
      <c r="AD302" s="501" t="s">
        <v>336</v>
      </c>
      <c r="AE302" s="501">
        <v>0</v>
      </c>
      <c r="AF302" s="502" t="s">
        <v>336</v>
      </c>
      <c r="AG302" s="502" t="s">
        <v>336</v>
      </c>
      <c r="AH302" s="501" t="s">
        <v>336</v>
      </c>
      <c r="AI302" s="501" t="s">
        <v>336</v>
      </c>
      <c r="AJ302" s="501" t="s">
        <v>202</v>
      </c>
      <c r="AK302" s="501" t="s">
        <v>202</v>
      </c>
      <c r="AL302" s="501" t="s">
        <v>68</v>
      </c>
      <c r="AM302" s="501" t="s">
        <v>336</v>
      </c>
      <c r="AN302" s="501" t="s">
        <v>336</v>
      </c>
      <c r="AO302" s="502" t="s">
        <v>336</v>
      </c>
      <c r="AP302" s="502" t="s">
        <v>336</v>
      </c>
      <c r="AQ302" s="502" t="s">
        <v>336</v>
      </c>
      <c r="AR302" s="502" t="s">
        <v>336</v>
      </c>
      <c r="AS302" s="502" t="s">
        <v>336</v>
      </c>
      <c r="AT302" s="502" t="s">
        <v>336</v>
      </c>
      <c r="AU302" s="502" t="s">
        <v>336</v>
      </c>
      <c r="AV302" s="502" t="s">
        <v>336</v>
      </c>
      <c r="AW302" s="502" t="s">
        <v>336</v>
      </c>
      <c r="AX302" s="502" t="s">
        <v>336</v>
      </c>
      <c r="AY302" s="501" t="s">
        <v>202</v>
      </c>
      <c r="AZ302" s="501" t="s">
        <v>202</v>
      </c>
      <c r="BA302" s="501" t="s">
        <v>202</v>
      </c>
      <c r="BB302" s="501" t="s">
        <v>3025</v>
      </c>
      <c r="BC302" s="501" t="s">
        <v>202</v>
      </c>
      <c r="BD302" s="504" t="s">
        <v>3025</v>
      </c>
    </row>
    <row r="303" spans="2:56" ht="27" customHeight="1">
      <c r="B303" s="500">
        <v>355</v>
      </c>
      <c r="C303" s="501">
        <v>0</v>
      </c>
      <c r="D303" s="501"/>
      <c r="E303" s="501" t="str">
        <f>+PPrioritarios[[#This Row],[Jerarquización multicriterio JIS 21 de abril]]</f>
        <v>Sin jerarquizar</v>
      </c>
      <c r="F303" s="501" t="s">
        <v>2494</v>
      </c>
      <c r="G303" s="501" t="s">
        <v>336</v>
      </c>
      <c r="H303" s="501" t="s">
        <v>2627</v>
      </c>
      <c r="I303" s="501" t="s">
        <v>336</v>
      </c>
      <c r="J303" s="501" t="e">
        <f>+VLOOKUP(PPrioritarios[[#This Row],[Nombre de proyecto]],'[14]Registros que subsisten 6,400'!F:F,1,0)</f>
        <v>#N/A</v>
      </c>
      <c r="K303" s="501" t="s">
        <v>336</v>
      </c>
      <c r="L303" s="501" t="s">
        <v>336</v>
      </c>
      <c r="M303" s="501" t="s">
        <v>382</v>
      </c>
      <c r="N303" s="501" t="s">
        <v>2536</v>
      </c>
      <c r="O303" s="501">
        <v>19</v>
      </c>
      <c r="P303" s="501" t="s">
        <v>336</v>
      </c>
      <c r="Q303" s="501" t="s">
        <v>324</v>
      </c>
      <c r="R303" s="501" t="s">
        <v>2628</v>
      </c>
      <c r="S303" s="501" t="s">
        <v>336</v>
      </c>
      <c r="T303" s="501" t="s">
        <v>336</v>
      </c>
      <c r="U303" s="501" t="s">
        <v>202</v>
      </c>
      <c r="V303" s="502" t="s">
        <v>762</v>
      </c>
      <c r="W303" s="502" t="s">
        <v>955</v>
      </c>
      <c r="X303" s="502" t="s">
        <v>3113</v>
      </c>
      <c r="Y303" s="501" t="s">
        <v>336</v>
      </c>
      <c r="Z303" s="502" t="s">
        <v>336</v>
      </c>
      <c r="AA303" s="502" t="s">
        <v>392</v>
      </c>
      <c r="AB303" s="501" t="s">
        <v>81</v>
      </c>
      <c r="AC303" s="502" t="s">
        <v>204</v>
      </c>
      <c r="AD303" s="501" t="s">
        <v>336</v>
      </c>
      <c r="AE303" s="501">
        <v>0</v>
      </c>
      <c r="AF303" s="502" t="s">
        <v>336</v>
      </c>
      <c r="AG303" s="502" t="s">
        <v>336</v>
      </c>
      <c r="AH303" s="501" t="s">
        <v>336</v>
      </c>
      <c r="AI303" s="501" t="s">
        <v>336</v>
      </c>
      <c r="AJ303" s="501" t="s">
        <v>202</v>
      </c>
      <c r="AK303" s="501" t="s">
        <v>202</v>
      </c>
      <c r="AL303" s="501" t="s">
        <v>68</v>
      </c>
      <c r="AM303" s="501" t="s">
        <v>336</v>
      </c>
      <c r="AN303" s="501" t="s">
        <v>336</v>
      </c>
      <c r="AO303" s="502" t="s">
        <v>336</v>
      </c>
      <c r="AP303" s="502" t="s">
        <v>336</v>
      </c>
      <c r="AQ303" s="502" t="s">
        <v>336</v>
      </c>
      <c r="AR303" s="502" t="s">
        <v>336</v>
      </c>
      <c r="AS303" s="502" t="s">
        <v>336</v>
      </c>
      <c r="AT303" s="502" t="s">
        <v>336</v>
      </c>
      <c r="AU303" s="502" t="s">
        <v>336</v>
      </c>
      <c r="AV303" s="502" t="s">
        <v>336</v>
      </c>
      <c r="AW303" s="502" t="s">
        <v>336</v>
      </c>
      <c r="AX303" s="502" t="s">
        <v>336</v>
      </c>
      <c r="AY303" s="501" t="s">
        <v>202</v>
      </c>
      <c r="AZ303" s="501" t="s">
        <v>202</v>
      </c>
      <c r="BA303" s="501" t="s">
        <v>202</v>
      </c>
      <c r="BB303" s="501" t="s">
        <v>3025</v>
      </c>
      <c r="BC303" s="501" t="s">
        <v>202</v>
      </c>
      <c r="BD303" s="504" t="s">
        <v>3025</v>
      </c>
    </row>
    <row r="304" spans="2:56" ht="27" customHeight="1">
      <c r="B304" s="500">
        <v>356</v>
      </c>
      <c r="C304" s="501">
        <v>0</v>
      </c>
      <c r="D304" s="501"/>
      <c r="E304" s="501" t="str">
        <f>+PPrioritarios[[#This Row],[Jerarquización multicriterio JIS 21 de abril]]</f>
        <v>Sin jerarquizar</v>
      </c>
      <c r="F304" s="501" t="s">
        <v>2494</v>
      </c>
      <c r="G304" s="501" t="s">
        <v>336</v>
      </c>
      <c r="H304" s="501" t="s">
        <v>2629</v>
      </c>
      <c r="I304" s="501" t="s">
        <v>336</v>
      </c>
      <c r="J304" s="501" t="e">
        <f>+VLOOKUP(PPrioritarios[[#This Row],[Nombre de proyecto]],'[14]Registros que subsisten 6,400'!F:F,1,0)</f>
        <v>#N/A</v>
      </c>
      <c r="K304" s="501" t="s">
        <v>745</v>
      </c>
      <c r="L304" s="501" t="s">
        <v>336</v>
      </c>
      <c r="M304" s="501" t="s">
        <v>382</v>
      </c>
      <c r="N304" s="501" t="s">
        <v>2536</v>
      </c>
      <c r="O304" s="501">
        <v>5.3</v>
      </c>
      <c r="P304" s="501" t="s">
        <v>336</v>
      </c>
      <c r="Q304" s="501" t="s">
        <v>2215</v>
      </c>
      <c r="R304" s="501" t="s">
        <v>2215</v>
      </c>
      <c r="S304" s="501" t="s">
        <v>336</v>
      </c>
      <c r="T304" s="501" t="s">
        <v>336</v>
      </c>
      <c r="U304" s="501" t="s">
        <v>68</v>
      </c>
      <c r="V304" s="502" t="s">
        <v>3223</v>
      </c>
      <c r="W304" s="502" t="s">
        <v>3012</v>
      </c>
      <c r="X304" s="502" t="s">
        <v>3224</v>
      </c>
      <c r="Y304" s="501" t="s">
        <v>669</v>
      </c>
      <c r="Z304" s="502" t="s">
        <v>3162</v>
      </c>
      <c r="AA304" s="502" t="s">
        <v>392</v>
      </c>
      <c r="AB304" s="501" t="s">
        <v>81</v>
      </c>
      <c r="AC304" s="502" t="s">
        <v>204</v>
      </c>
      <c r="AD304" s="501" t="s">
        <v>336</v>
      </c>
      <c r="AE304" s="501">
        <v>0</v>
      </c>
      <c r="AF304" s="502" t="s">
        <v>2032</v>
      </c>
      <c r="AG304" s="502" t="s">
        <v>336</v>
      </c>
      <c r="AH304" s="501" t="s">
        <v>336</v>
      </c>
      <c r="AI304" s="501" t="s">
        <v>336</v>
      </c>
      <c r="AJ304" s="501" t="s">
        <v>202</v>
      </c>
      <c r="AK304" s="501" t="s">
        <v>202</v>
      </c>
      <c r="AL304" s="501" t="s">
        <v>68</v>
      </c>
      <c r="AM304" s="501" t="s">
        <v>336</v>
      </c>
      <c r="AN304" s="501" t="s">
        <v>336</v>
      </c>
      <c r="AO304" s="502" t="s">
        <v>336</v>
      </c>
      <c r="AP304" s="502" t="s">
        <v>336</v>
      </c>
      <c r="AQ304" s="502" t="s">
        <v>336</v>
      </c>
      <c r="AR304" s="502" t="s">
        <v>336</v>
      </c>
      <c r="AS304" s="502" t="s">
        <v>336</v>
      </c>
      <c r="AT304" s="502" t="s">
        <v>336</v>
      </c>
      <c r="AU304" s="502" t="s">
        <v>336</v>
      </c>
      <c r="AV304" s="502" t="s">
        <v>336</v>
      </c>
      <c r="AW304" s="502" t="s">
        <v>336</v>
      </c>
      <c r="AX304" s="502" t="s">
        <v>336</v>
      </c>
      <c r="AY304" s="501" t="s">
        <v>202</v>
      </c>
      <c r="AZ304" s="501" t="s">
        <v>202</v>
      </c>
      <c r="BA304" s="501" t="s">
        <v>202</v>
      </c>
      <c r="BB304" s="501" t="s">
        <v>3025</v>
      </c>
      <c r="BC304" s="501" t="s">
        <v>202</v>
      </c>
      <c r="BD304" s="504" t="s">
        <v>3025</v>
      </c>
    </row>
    <row r="305" spans="2:56" ht="27" customHeight="1">
      <c r="B305" s="500">
        <v>357</v>
      </c>
      <c r="C305" s="501">
        <v>0</v>
      </c>
      <c r="D305" s="501"/>
      <c r="E305" s="501" t="str">
        <f>+PPrioritarios[[#This Row],[Jerarquización multicriterio JIS 21 de abril]]</f>
        <v>Sin jerarquizar</v>
      </c>
      <c r="F305" s="501" t="s">
        <v>2494</v>
      </c>
      <c r="G305" s="501" t="s">
        <v>336</v>
      </c>
      <c r="H305" s="501" t="s">
        <v>2630</v>
      </c>
      <c r="I305" s="501" t="s">
        <v>336</v>
      </c>
      <c r="J305" s="501" t="e">
        <f>+VLOOKUP(PPrioritarios[[#This Row],[Nombre de proyecto]],'[14]Registros que subsisten 6,400'!F:F,1,0)</f>
        <v>#N/A</v>
      </c>
      <c r="K305" s="501" t="s">
        <v>745</v>
      </c>
      <c r="L305" s="501" t="s">
        <v>336</v>
      </c>
      <c r="M305" s="501" t="s">
        <v>224</v>
      </c>
      <c r="N305" s="501" t="s">
        <v>2024</v>
      </c>
      <c r="O305" s="501">
        <v>6</v>
      </c>
      <c r="P305" s="501" t="s">
        <v>336</v>
      </c>
      <c r="Q305" s="501" t="s">
        <v>2215</v>
      </c>
      <c r="R305" s="501" t="s">
        <v>2631</v>
      </c>
      <c r="S305" s="501" t="s">
        <v>336</v>
      </c>
      <c r="T305" s="501" t="s">
        <v>336</v>
      </c>
      <c r="U305" s="501" t="s">
        <v>202</v>
      </c>
      <c r="V305" s="502" t="s">
        <v>762</v>
      </c>
      <c r="W305" s="502" t="s">
        <v>955</v>
      </c>
      <c r="X305" s="502" t="s">
        <v>3113</v>
      </c>
      <c r="Y305" s="501" t="s">
        <v>336</v>
      </c>
      <c r="Z305" s="502" t="s">
        <v>336</v>
      </c>
      <c r="AA305" s="502" t="s">
        <v>392</v>
      </c>
      <c r="AB305" s="501" t="s">
        <v>81</v>
      </c>
      <c r="AC305" s="502" t="s">
        <v>204</v>
      </c>
      <c r="AD305" s="501" t="s">
        <v>336</v>
      </c>
      <c r="AE305" s="501">
        <v>0</v>
      </c>
      <c r="AF305" s="502" t="s">
        <v>2032</v>
      </c>
      <c r="AG305" s="502" t="s">
        <v>336</v>
      </c>
      <c r="AH305" s="501" t="s">
        <v>336</v>
      </c>
      <c r="AI305" s="501" t="s">
        <v>336</v>
      </c>
      <c r="AJ305" s="501" t="s">
        <v>202</v>
      </c>
      <c r="AK305" s="501" t="s">
        <v>202</v>
      </c>
      <c r="AL305" s="501" t="s">
        <v>68</v>
      </c>
      <c r="AM305" s="501" t="s">
        <v>336</v>
      </c>
      <c r="AN305" s="501" t="s">
        <v>336</v>
      </c>
      <c r="AO305" s="502" t="s">
        <v>336</v>
      </c>
      <c r="AP305" s="502" t="s">
        <v>336</v>
      </c>
      <c r="AQ305" s="502" t="s">
        <v>336</v>
      </c>
      <c r="AR305" s="502" t="s">
        <v>336</v>
      </c>
      <c r="AS305" s="502" t="s">
        <v>336</v>
      </c>
      <c r="AT305" s="502" t="s">
        <v>336</v>
      </c>
      <c r="AU305" s="502" t="s">
        <v>336</v>
      </c>
      <c r="AV305" s="502" t="s">
        <v>336</v>
      </c>
      <c r="AW305" s="502" t="s">
        <v>336</v>
      </c>
      <c r="AX305" s="502" t="s">
        <v>336</v>
      </c>
      <c r="AY305" s="501" t="s">
        <v>202</v>
      </c>
      <c r="AZ305" s="501" t="s">
        <v>202</v>
      </c>
      <c r="BA305" s="501" t="s">
        <v>202</v>
      </c>
      <c r="BB305" s="501" t="s">
        <v>3025</v>
      </c>
      <c r="BC305" s="501" t="s">
        <v>202</v>
      </c>
      <c r="BD305" s="504" t="s">
        <v>3025</v>
      </c>
    </row>
    <row r="306" spans="2:56" ht="27" customHeight="1">
      <c r="B306" s="500">
        <v>358</v>
      </c>
      <c r="C306" s="501">
        <v>0</v>
      </c>
      <c r="D306" s="501"/>
      <c r="E306" s="501" t="str">
        <f>+PPrioritarios[[#This Row],[Jerarquización multicriterio JIS 21 de abril]]</f>
        <v>Sin jerarquizar</v>
      </c>
      <c r="F306" s="501" t="s">
        <v>2494</v>
      </c>
      <c r="G306" s="501" t="s">
        <v>336</v>
      </c>
      <c r="H306" s="501" t="s">
        <v>2632</v>
      </c>
      <c r="I306" s="501" t="s">
        <v>336</v>
      </c>
      <c r="J306" s="501" t="e">
        <f>+VLOOKUP(PPrioritarios[[#This Row],[Nombre de proyecto]],'[14]Registros que subsisten 6,400'!F:F,1,0)</f>
        <v>#N/A</v>
      </c>
      <c r="K306" s="501" t="s">
        <v>336</v>
      </c>
      <c r="L306" s="501" t="s">
        <v>336</v>
      </c>
      <c r="M306" s="501" t="s">
        <v>224</v>
      </c>
      <c r="N306" s="501" t="s">
        <v>2024</v>
      </c>
      <c r="O306" s="501">
        <v>6</v>
      </c>
      <c r="P306" s="501" t="s">
        <v>336</v>
      </c>
      <c r="Q306" s="501" t="s">
        <v>508</v>
      </c>
      <c r="R306" s="501" t="s">
        <v>2529</v>
      </c>
      <c r="S306" s="501" t="s">
        <v>336</v>
      </c>
      <c r="T306" s="501" t="s">
        <v>336</v>
      </c>
      <c r="U306" s="501" t="s">
        <v>202</v>
      </c>
      <c r="V306" s="502" t="s">
        <v>762</v>
      </c>
      <c r="W306" s="502" t="s">
        <v>955</v>
      </c>
      <c r="X306" s="502" t="s">
        <v>3113</v>
      </c>
      <c r="Y306" s="501" t="s">
        <v>336</v>
      </c>
      <c r="Z306" s="502" t="s">
        <v>336</v>
      </c>
      <c r="AA306" s="502" t="s">
        <v>2633</v>
      </c>
      <c r="AB306" s="501" t="s">
        <v>191</v>
      </c>
      <c r="AC306" s="502" t="s">
        <v>204</v>
      </c>
      <c r="AD306" s="501" t="s">
        <v>336</v>
      </c>
      <c r="AE306" s="501">
        <v>0</v>
      </c>
      <c r="AF306" s="502" t="s">
        <v>336</v>
      </c>
      <c r="AG306" s="502" t="s">
        <v>336</v>
      </c>
      <c r="AH306" s="501" t="s">
        <v>336</v>
      </c>
      <c r="AI306" s="501" t="s">
        <v>336</v>
      </c>
      <c r="AJ306" s="501" t="s">
        <v>202</v>
      </c>
      <c r="AK306" s="501" t="s">
        <v>202</v>
      </c>
      <c r="AL306" s="501" t="s">
        <v>68</v>
      </c>
      <c r="AM306" s="501" t="s">
        <v>336</v>
      </c>
      <c r="AN306" s="501" t="s">
        <v>336</v>
      </c>
      <c r="AO306" s="502" t="s">
        <v>336</v>
      </c>
      <c r="AP306" s="502" t="s">
        <v>336</v>
      </c>
      <c r="AQ306" s="502" t="s">
        <v>336</v>
      </c>
      <c r="AR306" s="502" t="s">
        <v>336</v>
      </c>
      <c r="AS306" s="502" t="s">
        <v>336</v>
      </c>
      <c r="AT306" s="502" t="s">
        <v>336</v>
      </c>
      <c r="AU306" s="502" t="s">
        <v>336</v>
      </c>
      <c r="AV306" s="502" t="s">
        <v>336</v>
      </c>
      <c r="AW306" s="502" t="s">
        <v>336</v>
      </c>
      <c r="AX306" s="502" t="s">
        <v>336</v>
      </c>
      <c r="AY306" s="501" t="s">
        <v>202</v>
      </c>
      <c r="AZ306" s="501" t="s">
        <v>202</v>
      </c>
      <c r="BA306" s="501" t="s">
        <v>202</v>
      </c>
      <c r="BB306" s="501" t="s">
        <v>3025</v>
      </c>
      <c r="BC306" s="501" t="s">
        <v>202</v>
      </c>
      <c r="BD306" s="504" t="s">
        <v>3025</v>
      </c>
    </row>
    <row r="307" spans="2:56" ht="27" customHeight="1">
      <c r="B307" s="500">
        <v>360</v>
      </c>
      <c r="C307" s="501">
        <v>0</v>
      </c>
      <c r="D307" s="501"/>
      <c r="E307" s="501" t="str">
        <f>+PPrioritarios[[#This Row],[Jerarquización multicriterio JIS 21 de abril]]</f>
        <v>Sin jerarquizar</v>
      </c>
      <c r="F307" s="501" t="s">
        <v>2494</v>
      </c>
      <c r="G307" s="501" t="s">
        <v>336</v>
      </c>
      <c r="H307" s="501" t="s">
        <v>2642</v>
      </c>
      <c r="I307" s="501" t="s">
        <v>336</v>
      </c>
      <c r="J307" s="501" t="e">
        <f>+VLOOKUP(PPrioritarios[[#This Row],[Nombre de proyecto]],'[14]Registros que subsisten 6,400'!F:F,1,0)</f>
        <v>#N/A</v>
      </c>
      <c r="K307" s="501" t="s">
        <v>745</v>
      </c>
      <c r="L307" s="501" t="s">
        <v>336</v>
      </c>
      <c r="M307" s="501" t="s">
        <v>63</v>
      </c>
      <c r="N307" s="501" t="s">
        <v>2528</v>
      </c>
      <c r="O307" s="501">
        <v>67.5</v>
      </c>
      <c r="P307" s="501" t="s">
        <v>336</v>
      </c>
      <c r="Q307" s="501" t="s">
        <v>2215</v>
      </c>
      <c r="R307" s="501" t="s">
        <v>2643</v>
      </c>
      <c r="S307" s="501" t="s">
        <v>336</v>
      </c>
      <c r="T307" s="501" t="s">
        <v>336</v>
      </c>
      <c r="U307" s="501" t="s">
        <v>202</v>
      </c>
      <c r="V307" s="502" t="s">
        <v>762</v>
      </c>
      <c r="W307" s="502" t="s">
        <v>955</v>
      </c>
      <c r="X307" s="502" t="s">
        <v>3113</v>
      </c>
      <c r="Y307" s="501" t="s">
        <v>336</v>
      </c>
      <c r="Z307" s="502" t="s">
        <v>336</v>
      </c>
      <c r="AA307" s="502" t="s">
        <v>392</v>
      </c>
      <c r="AB307" s="501" t="s">
        <v>81</v>
      </c>
      <c r="AC307" s="502" t="s">
        <v>204</v>
      </c>
      <c r="AD307" s="501" t="s">
        <v>336</v>
      </c>
      <c r="AE307" s="501">
        <v>0</v>
      </c>
      <c r="AF307" s="502" t="s">
        <v>2032</v>
      </c>
      <c r="AG307" s="502" t="s">
        <v>336</v>
      </c>
      <c r="AH307" s="501" t="s">
        <v>336</v>
      </c>
      <c r="AI307" s="501" t="s">
        <v>336</v>
      </c>
      <c r="AJ307" s="501" t="s">
        <v>202</v>
      </c>
      <c r="AK307" s="501" t="s">
        <v>202</v>
      </c>
      <c r="AL307" s="501" t="s">
        <v>68</v>
      </c>
      <c r="AM307" s="501" t="s">
        <v>336</v>
      </c>
      <c r="AN307" s="501" t="s">
        <v>336</v>
      </c>
      <c r="AO307" s="502" t="s">
        <v>336</v>
      </c>
      <c r="AP307" s="502" t="s">
        <v>336</v>
      </c>
      <c r="AQ307" s="502" t="s">
        <v>336</v>
      </c>
      <c r="AR307" s="502" t="s">
        <v>336</v>
      </c>
      <c r="AS307" s="502" t="s">
        <v>336</v>
      </c>
      <c r="AT307" s="502" t="s">
        <v>336</v>
      </c>
      <c r="AU307" s="502" t="s">
        <v>336</v>
      </c>
      <c r="AV307" s="502" t="s">
        <v>336</v>
      </c>
      <c r="AW307" s="502" t="s">
        <v>336</v>
      </c>
      <c r="AX307" s="502" t="s">
        <v>336</v>
      </c>
      <c r="AY307" s="501" t="s">
        <v>202</v>
      </c>
      <c r="AZ307" s="501" t="s">
        <v>202</v>
      </c>
      <c r="BA307" s="501" t="s">
        <v>202</v>
      </c>
      <c r="BB307" s="501" t="s">
        <v>3025</v>
      </c>
      <c r="BC307" s="501" t="s">
        <v>202</v>
      </c>
      <c r="BD307" s="504" t="s">
        <v>3025</v>
      </c>
    </row>
    <row r="308" spans="2:56" ht="27" customHeight="1">
      <c r="B308" s="500">
        <v>361</v>
      </c>
      <c r="C308" s="501">
        <v>0</v>
      </c>
      <c r="D308" s="501"/>
      <c r="E308" s="501" t="str">
        <f>+PPrioritarios[[#This Row],[Jerarquización multicriterio JIS 21 de abril]]</f>
        <v>Sin jerarquizar</v>
      </c>
      <c r="F308" s="501" t="s">
        <v>2494</v>
      </c>
      <c r="G308" s="501" t="s">
        <v>336</v>
      </c>
      <c r="H308" s="501" t="s">
        <v>2644</v>
      </c>
      <c r="I308" s="501" t="s">
        <v>336</v>
      </c>
      <c r="J308" s="501" t="e">
        <f>+VLOOKUP(PPrioritarios[[#This Row],[Nombre de proyecto]],'[14]Registros que subsisten 6,400'!F:F,1,0)</f>
        <v>#N/A</v>
      </c>
      <c r="K308" s="501" t="s">
        <v>336</v>
      </c>
      <c r="L308" s="501" t="s">
        <v>336</v>
      </c>
      <c r="M308" s="501" t="s">
        <v>63</v>
      </c>
      <c r="N308" s="501" t="s">
        <v>2024</v>
      </c>
      <c r="O308" s="501">
        <v>200</v>
      </c>
      <c r="P308" s="501" t="s">
        <v>336</v>
      </c>
      <c r="Q308" s="501" t="s">
        <v>508</v>
      </c>
      <c r="R308" s="501" t="s">
        <v>2645</v>
      </c>
      <c r="S308" s="501" t="s">
        <v>336</v>
      </c>
      <c r="T308" s="501" t="s">
        <v>336</v>
      </c>
      <c r="U308" s="501" t="s">
        <v>202</v>
      </c>
      <c r="V308" s="502" t="s">
        <v>762</v>
      </c>
      <c r="W308" s="502" t="s">
        <v>955</v>
      </c>
      <c r="X308" s="502" t="s">
        <v>3113</v>
      </c>
      <c r="Y308" s="501" t="s">
        <v>336</v>
      </c>
      <c r="Z308" s="502" t="s">
        <v>336</v>
      </c>
      <c r="AA308" s="502" t="s">
        <v>2633</v>
      </c>
      <c r="AB308" s="501" t="s">
        <v>191</v>
      </c>
      <c r="AC308" s="502" t="s">
        <v>204</v>
      </c>
      <c r="AD308" s="501" t="s">
        <v>336</v>
      </c>
      <c r="AE308" s="501">
        <v>0</v>
      </c>
      <c r="AF308" s="502" t="s">
        <v>336</v>
      </c>
      <c r="AG308" s="502" t="s">
        <v>336</v>
      </c>
      <c r="AH308" s="501" t="s">
        <v>336</v>
      </c>
      <c r="AI308" s="501" t="s">
        <v>336</v>
      </c>
      <c r="AJ308" s="501" t="s">
        <v>202</v>
      </c>
      <c r="AK308" s="501" t="s">
        <v>202</v>
      </c>
      <c r="AL308" s="501" t="s">
        <v>68</v>
      </c>
      <c r="AM308" s="501" t="s">
        <v>336</v>
      </c>
      <c r="AN308" s="501" t="s">
        <v>336</v>
      </c>
      <c r="AO308" s="502" t="s">
        <v>336</v>
      </c>
      <c r="AP308" s="502" t="s">
        <v>336</v>
      </c>
      <c r="AQ308" s="502" t="s">
        <v>336</v>
      </c>
      <c r="AR308" s="502" t="s">
        <v>336</v>
      </c>
      <c r="AS308" s="502" t="s">
        <v>336</v>
      </c>
      <c r="AT308" s="502" t="s">
        <v>336</v>
      </c>
      <c r="AU308" s="502" t="s">
        <v>336</v>
      </c>
      <c r="AV308" s="502" t="s">
        <v>336</v>
      </c>
      <c r="AW308" s="502" t="s">
        <v>336</v>
      </c>
      <c r="AX308" s="502" t="s">
        <v>336</v>
      </c>
      <c r="AY308" s="501" t="s">
        <v>202</v>
      </c>
      <c r="AZ308" s="501" t="s">
        <v>202</v>
      </c>
      <c r="BA308" s="501" t="s">
        <v>202</v>
      </c>
      <c r="BB308" s="501" t="s">
        <v>3025</v>
      </c>
      <c r="BC308" s="501" t="s">
        <v>202</v>
      </c>
      <c r="BD308" s="504" t="s">
        <v>3025</v>
      </c>
    </row>
    <row r="309" spans="2:56" ht="27" customHeight="1">
      <c r="B309" s="500">
        <v>363</v>
      </c>
      <c r="C309" s="501">
        <v>0</v>
      </c>
      <c r="D309" s="501"/>
      <c r="E309" s="501" t="str">
        <f>+PPrioritarios[[#This Row],[Jerarquización multicriterio JIS 21 de abril]]</f>
        <v>Sin jerarquizar</v>
      </c>
      <c r="F309" s="501" t="s">
        <v>2494</v>
      </c>
      <c r="G309" s="501" t="s">
        <v>336</v>
      </c>
      <c r="H309" s="501" t="s">
        <v>2648</v>
      </c>
      <c r="I309" s="501" t="s">
        <v>336</v>
      </c>
      <c r="J309" s="501" t="e">
        <f>+VLOOKUP(PPrioritarios[[#This Row],[Nombre de proyecto]],'[14]Registros que subsisten 6,400'!F:F,1,0)</f>
        <v>#N/A</v>
      </c>
      <c r="K309" s="501" t="s">
        <v>745</v>
      </c>
      <c r="L309" s="501" t="s">
        <v>336</v>
      </c>
      <c r="M309" s="501" t="s">
        <v>224</v>
      </c>
      <c r="N309" s="501" t="s">
        <v>1807</v>
      </c>
      <c r="O309" s="501">
        <v>200</v>
      </c>
      <c r="P309" s="501" t="s">
        <v>336</v>
      </c>
      <c r="Q309" s="501" t="s">
        <v>2215</v>
      </c>
      <c r="R309" s="501" t="s">
        <v>2643</v>
      </c>
      <c r="S309" s="501" t="s">
        <v>336</v>
      </c>
      <c r="T309" s="501" t="s">
        <v>336</v>
      </c>
      <c r="U309" s="501" t="s">
        <v>202</v>
      </c>
      <c r="V309" s="502" t="s">
        <v>762</v>
      </c>
      <c r="W309" s="502" t="s">
        <v>955</v>
      </c>
      <c r="X309" s="502" t="s">
        <v>3113</v>
      </c>
      <c r="Y309" s="501" t="s">
        <v>336</v>
      </c>
      <c r="Z309" s="502" t="s">
        <v>336</v>
      </c>
      <c r="AA309" s="502" t="s">
        <v>392</v>
      </c>
      <c r="AB309" s="501" t="s">
        <v>81</v>
      </c>
      <c r="AC309" s="502" t="s">
        <v>204</v>
      </c>
      <c r="AD309" s="501" t="s">
        <v>336</v>
      </c>
      <c r="AE309" s="501">
        <v>0</v>
      </c>
      <c r="AF309" s="502" t="s">
        <v>2032</v>
      </c>
      <c r="AG309" s="502" t="s">
        <v>336</v>
      </c>
      <c r="AH309" s="501" t="s">
        <v>336</v>
      </c>
      <c r="AI309" s="501" t="s">
        <v>336</v>
      </c>
      <c r="AJ309" s="501" t="s">
        <v>202</v>
      </c>
      <c r="AK309" s="501" t="s">
        <v>202</v>
      </c>
      <c r="AL309" s="501" t="s">
        <v>68</v>
      </c>
      <c r="AM309" s="501" t="s">
        <v>336</v>
      </c>
      <c r="AN309" s="501" t="s">
        <v>336</v>
      </c>
      <c r="AO309" s="502" t="s">
        <v>336</v>
      </c>
      <c r="AP309" s="502" t="s">
        <v>336</v>
      </c>
      <c r="AQ309" s="502" t="s">
        <v>336</v>
      </c>
      <c r="AR309" s="502" t="s">
        <v>336</v>
      </c>
      <c r="AS309" s="502" t="s">
        <v>336</v>
      </c>
      <c r="AT309" s="502" t="s">
        <v>336</v>
      </c>
      <c r="AU309" s="502" t="s">
        <v>336</v>
      </c>
      <c r="AV309" s="502" t="s">
        <v>336</v>
      </c>
      <c r="AW309" s="502" t="s">
        <v>336</v>
      </c>
      <c r="AX309" s="502" t="s">
        <v>336</v>
      </c>
      <c r="AY309" s="501" t="s">
        <v>202</v>
      </c>
      <c r="AZ309" s="501" t="s">
        <v>202</v>
      </c>
      <c r="BA309" s="501" t="s">
        <v>202</v>
      </c>
      <c r="BB309" s="501" t="s">
        <v>3025</v>
      </c>
      <c r="BC309" s="501" t="s">
        <v>202</v>
      </c>
      <c r="BD309" s="504" t="s">
        <v>3025</v>
      </c>
    </row>
    <row r="310" spans="2:56" ht="27" customHeight="1">
      <c r="B310" s="500">
        <v>364</v>
      </c>
      <c r="C310" s="501">
        <v>0</v>
      </c>
      <c r="D310" s="501"/>
      <c r="E310" s="501" t="str">
        <f>+PPrioritarios[[#This Row],[Jerarquización multicriterio JIS 21 de abril]]</f>
        <v>Sin jerarquizar</v>
      </c>
      <c r="F310" s="501" t="s">
        <v>2494</v>
      </c>
      <c r="G310" s="501" t="s">
        <v>336</v>
      </c>
      <c r="H310" s="501" t="s">
        <v>2650</v>
      </c>
      <c r="I310" s="501" t="s">
        <v>336</v>
      </c>
      <c r="J310" s="501" t="e">
        <f>+VLOOKUP(PPrioritarios[[#This Row],[Nombre de proyecto]],'[14]Registros que subsisten 6,400'!F:F,1,0)</f>
        <v>#N/A</v>
      </c>
      <c r="K310" s="501" t="s">
        <v>336</v>
      </c>
      <c r="L310" s="501" t="s">
        <v>336</v>
      </c>
      <c r="M310" s="501" t="s">
        <v>224</v>
      </c>
      <c r="N310" s="501" t="s">
        <v>2024</v>
      </c>
      <c r="O310" s="501">
        <v>70</v>
      </c>
      <c r="P310" s="501" t="s">
        <v>336</v>
      </c>
      <c r="Q310" s="501" t="s">
        <v>306</v>
      </c>
      <c r="R310" s="501" t="s">
        <v>2647</v>
      </c>
      <c r="S310" s="501" t="s">
        <v>336</v>
      </c>
      <c r="T310" s="501" t="s">
        <v>336</v>
      </c>
      <c r="U310" s="501" t="s">
        <v>202</v>
      </c>
      <c r="V310" s="502" t="s">
        <v>762</v>
      </c>
      <c r="W310" s="502" t="s">
        <v>955</v>
      </c>
      <c r="X310" s="502" t="s">
        <v>3113</v>
      </c>
      <c r="Y310" s="501" t="s">
        <v>336</v>
      </c>
      <c r="Z310" s="502" t="s">
        <v>336</v>
      </c>
      <c r="AA310" s="502" t="s">
        <v>392</v>
      </c>
      <c r="AB310" s="501" t="s">
        <v>81</v>
      </c>
      <c r="AC310" s="502" t="s">
        <v>204</v>
      </c>
      <c r="AD310" s="501" t="s">
        <v>336</v>
      </c>
      <c r="AE310" s="501">
        <v>0</v>
      </c>
      <c r="AF310" s="502" t="s">
        <v>2012</v>
      </c>
      <c r="AG310" s="502" t="s">
        <v>336</v>
      </c>
      <c r="AH310" s="501" t="s">
        <v>336</v>
      </c>
      <c r="AI310" s="501" t="s">
        <v>336</v>
      </c>
      <c r="AJ310" s="501" t="s">
        <v>202</v>
      </c>
      <c r="AK310" s="501" t="s">
        <v>202</v>
      </c>
      <c r="AL310" s="501" t="s">
        <v>68</v>
      </c>
      <c r="AM310" s="501" t="s">
        <v>336</v>
      </c>
      <c r="AN310" s="501" t="s">
        <v>336</v>
      </c>
      <c r="AO310" s="502" t="s">
        <v>2012</v>
      </c>
      <c r="AP310" s="502" t="s">
        <v>336</v>
      </c>
      <c r="AQ310" s="502" t="s">
        <v>336</v>
      </c>
      <c r="AR310" s="502" t="s">
        <v>336</v>
      </c>
      <c r="AS310" s="502" t="s">
        <v>336</v>
      </c>
      <c r="AT310" s="502" t="s">
        <v>336</v>
      </c>
      <c r="AU310" s="502" t="s">
        <v>336</v>
      </c>
      <c r="AV310" s="502" t="s">
        <v>336</v>
      </c>
      <c r="AW310" s="502" t="s">
        <v>336</v>
      </c>
      <c r="AX310" s="502" t="s">
        <v>336</v>
      </c>
      <c r="AY310" s="501" t="s">
        <v>202</v>
      </c>
      <c r="AZ310" s="501" t="s">
        <v>202</v>
      </c>
      <c r="BA310" s="501" t="s">
        <v>202</v>
      </c>
      <c r="BB310" s="501" t="s">
        <v>3025</v>
      </c>
      <c r="BC310" s="501" t="s">
        <v>202</v>
      </c>
      <c r="BD310" s="504" t="s">
        <v>3025</v>
      </c>
    </row>
    <row r="311" spans="2:56" ht="27" customHeight="1">
      <c r="B311" s="500">
        <v>365</v>
      </c>
      <c r="C311" s="501">
        <v>0</v>
      </c>
      <c r="D311" s="501"/>
      <c r="E311" s="501" t="str">
        <f>+PPrioritarios[[#This Row],[Jerarquización multicriterio JIS 21 de abril]]</f>
        <v>Sin jerarquizar</v>
      </c>
      <c r="F311" s="501" t="s">
        <v>2494</v>
      </c>
      <c r="G311" s="501" t="s">
        <v>336</v>
      </c>
      <c r="H311" s="501" t="s">
        <v>2651</v>
      </c>
      <c r="I311" s="501" t="s">
        <v>336</v>
      </c>
      <c r="J311" s="501" t="e">
        <f>+VLOOKUP(PPrioritarios[[#This Row],[Nombre de proyecto]],'[14]Registros que subsisten 6,400'!F:F,1,0)</f>
        <v>#N/A</v>
      </c>
      <c r="K311" s="501" t="s">
        <v>2043</v>
      </c>
      <c r="L311" s="501" t="s">
        <v>336</v>
      </c>
      <c r="M311" s="501" t="s">
        <v>224</v>
      </c>
      <c r="N311" s="501" t="s">
        <v>1807</v>
      </c>
      <c r="O311" s="501">
        <v>200</v>
      </c>
      <c r="P311" s="501" t="s">
        <v>336</v>
      </c>
      <c r="Q311" s="501" t="s">
        <v>306</v>
      </c>
      <c r="R311" s="501" t="s">
        <v>336</v>
      </c>
      <c r="S311" s="501" t="s">
        <v>336</v>
      </c>
      <c r="T311" s="501" t="s">
        <v>336</v>
      </c>
      <c r="U311" s="501" t="s">
        <v>202</v>
      </c>
      <c r="V311" s="502" t="s">
        <v>762</v>
      </c>
      <c r="W311" s="502" t="s">
        <v>955</v>
      </c>
      <c r="X311" s="502" t="s">
        <v>3113</v>
      </c>
      <c r="Y311" s="501" t="s">
        <v>614</v>
      </c>
      <c r="Z311" s="502" t="s">
        <v>336</v>
      </c>
      <c r="AA311" s="502" t="s">
        <v>392</v>
      </c>
      <c r="AB311" s="501" t="s">
        <v>81</v>
      </c>
      <c r="AC311" s="502" t="s">
        <v>204</v>
      </c>
      <c r="AD311" s="501" t="s">
        <v>336</v>
      </c>
      <c r="AE311" s="501">
        <v>0</v>
      </c>
      <c r="AF311" s="502" t="s">
        <v>2652</v>
      </c>
      <c r="AG311" s="502" t="s">
        <v>336</v>
      </c>
      <c r="AH311" s="501" t="s">
        <v>336</v>
      </c>
      <c r="AI311" s="501" t="s">
        <v>336</v>
      </c>
      <c r="AJ311" s="501" t="s">
        <v>202</v>
      </c>
      <c r="AK311" s="501" t="s">
        <v>202</v>
      </c>
      <c r="AL311" s="501" t="s">
        <v>68</v>
      </c>
      <c r="AM311" s="501" t="s">
        <v>336</v>
      </c>
      <c r="AN311" s="501" t="s">
        <v>336</v>
      </c>
      <c r="AO311" s="502" t="s">
        <v>2652</v>
      </c>
      <c r="AP311" s="502" t="s">
        <v>336</v>
      </c>
      <c r="AQ311" s="502" t="s">
        <v>336</v>
      </c>
      <c r="AR311" s="502" t="s">
        <v>336</v>
      </c>
      <c r="AS311" s="502" t="s">
        <v>336</v>
      </c>
      <c r="AT311" s="502" t="s">
        <v>336</v>
      </c>
      <c r="AU311" s="502" t="s">
        <v>336</v>
      </c>
      <c r="AV311" s="502" t="s">
        <v>336</v>
      </c>
      <c r="AW311" s="502" t="s">
        <v>336</v>
      </c>
      <c r="AX311" s="502" t="s">
        <v>336</v>
      </c>
      <c r="AY311" s="501" t="s">
        <v>202</v>
      </c>
      <c r="AZ311" s="501" t="s">
        <v>202</v>
      </c>
      <c r="BA311" s="501" t="s">
        <v>202</v>
      </c>
      <c r="BB311" s="501" t="s">
        <v>3025</v>
      </c>
      <c r="BC311" s="501" t="s">
        <v>202</v>
      </c>
      <c r="BD311" s="504" t="s">
        <v>3025</v>
      </c>
    </row>
    <row r="312" spans="2:56" ht="27" customHeight="1">
      <c r="B312" s="500">
        <v>366</v>
      </c>
      <c r="C312" s="501">
        <v>0</v>
      </c>
      <c r="D312" s="501"/>
      <c r="E312" s="501" t="str">
        <f>+PPrioritarios[[#This Row],[Jerarquización multicriterio JIS 21 de abril]]</f>
        <v>Sin jerarquizar</v>
      </c>
      <c r="F312" s="501" t="s">
        <v>2494</v>
      </c>
      <c r="G312" s="501" t="s">
        <v>336</v>
      </c>
      <c r="H312" s="501" t="s">
        <v>3225</v>
      </c>
      <c r="I312" s="501" t="s">
        <v>2654</v>
      </c>
      <c r="J312" s="501" t="e">
        <f>+VLOOKUP(PPrioritarios[[#This Row],[Nombre de proyecto]],'[14]Registros que subsisten 6,400'!F:F,1,0)</f>
        <v>#N/A</v>
      </c>
      <c r="K312" s="501" t="s">
        <v>1012</v>
      </c>
      <c r="L312" s="501" t="s">
        <v>1588</v>
      </c>
      <c r="M312" s="501" t="s">
        <v>224</v>
      </c>
      <c r="N312" s="501" t="s">
        <v>2655</v>
      </c>
      <c r="O312" s="501">
        <v>29.36</v>
      </c>
      <c r="P312" s="501">
        <v>230</v>
      </c>
      <c r="Q312" s="501" t="s">
        <v>306</v>
      </c>
      <c r="R312" s="501" t="s">
        <v>2656</v>
      </c>
      <c r="S312" s="501" t="s">
        <v>2657</v>
      </c>
      <c r="T312" s="501" t="s">
        <v>336</v>
      </c>
      <c r="U312" s="501" t="s">
        <v>68</v>
      </c>
      <c r="V312" s="502" t="s">
        <v>3226</v>
      </c>
      <c r="W312" s="502" t="s">
        <v>1960</v>
      </c>
      <c r="X312" s="502" t="s">
        <v>3227</v>
      </c>
      <c r="Y312" s="501" t="s">
        <v>3228</v>
      </c>
      <c r="Z312" s="502" t="s">
        <v>3229</v>
      </c>
      <c r="AA312" s="502" t="s">
        <v>392</v>
      </c>
      <c r="AB312" s="501" t="s">
        <v>81</v>
      </c>
      <c r="AC312" s="502" t="s">
        <v>204</v>
      </c>
      <c r="AD312" s="501" t="s">
        <v>336</v>
      </c>
      <c r="AE312" s="501">
        <v>0</v>
      </c>
      <c r="AF312" s="502" t="s">
        <v>2658</v>
      </c>
      <c r="AG312" s="502" t="s">
        <v>2659</v>
      </c>
      <c r="AH312" s="501" t="s">
        <v>202</v>
      </c>
      <c r="AI312" s="501" t="s">
        <v>69</v>
      </c>
      <c r="AJ312" s="501" t="s">
        <v>202</v>
      </c>
      <c r="AK312" s="501" t="s">
        <v>202</v>
      </c>
      <c r="AL312" s="501" t="s">
        <v>68</v>
      </c>
      <c r="AM312" s="501" t="s">
        <v>202</v>
      </c>
      <c r="AN312" s="501" t="s">
        <v>336</v>
      </c>
      <c r="AO312" s="502" t="s">
        <v>2658</v>
      </c>
      <c r="AP312" s="502" t="s">
        <v>336</v>
      </c>
      <c r="AQ312" s="502" t="s">
        <v>2660</v>
      </c>
      <c r="AR312" s="502" t="s">
        <v>2660</v>
      </c>
      <c r="AS312" s="502" t="s">
        <v>336</v>
      </c>
      <c r="AT312" s="502" t="s">
        <v>202</v>
      </c>
      <c r="AU312" s="503">
        <v>43435</v>
      </c>
      <c r="AV312" s="502" t="s">
        <v>336</v>
      </c>
      <c r="AW312" s="502" t="s">
        <v>336</v>
      </c>
      <c r="AX312" s="502" t="s">
        <v>336</v>
      </c>
      <c r="AY312" s="501" t="s">
        <v>202</v>
      </c>
      <c r="AZ312" s="501" t="s">
        <v>202</v>
      </c>
      <c r="BA312" s="501" t="s">
        <v>202</v>
      </c>
      <c r="BB312" s="501" t="s">
        <v>3025</v>
      </c>
      <c r="BC312" s="501" t="s">
        <v>202</v>
      </c>
      <c r="BD312" s="504" t="s">
        <v>3025</v>
      </c>
    </row>
    <row r="313" spans="2:56" ht="27" customHeight="1">
      <c r="B313" s="500">
        <v>367</v>
      </c>
      <c r="C313" s="501">
        <v>0</v>
      </c>
      <c r="D313" s="501"/>
      <c r="E313" s="501" t="str">
        <f>+PPrioritarios[[#This Row],[Jerarquización multicriterio JIS 21 de abril]]</f>
        <v>Sin jerarquizar</v>
      </c>
      <c r="F313" s="501" t="s">
        <v>2494</v>
      </c>
      <c r="G313" s="501" t="s">
        <v>336</v>
      </c>
      <c r="H313" s="501" t="s">
        <v>2661</v>
      </c>
      <c r="I313" s="501" t="s">
        <v>336</v>
      </c>
      <c r="J313" s="501" t="e">
        <f>+VLOOKUP(PPrioritarios[[#This Row],[Nombre de proyecto]],'[14]Registros que subsisten 6,400'!F:F,1,0)</f>
        <v>#N/A</v>
      </c>
      <c r="K313" s="501" t="s">
        <v>336</v>
      </c>
      <c r="L313" s="501" t="s">
        <v>336</v>
      </c>
      <c r="M313" s="501" t="s">
        <v>63</v>
      </c>
      <c r="N313" s="501" t="s">
        <v>2024</v>
      </c>
      <c r="O313" s="501">
        <v>200</v>
      </c>
      <c r="P313" s="501" t="s">
        <v>336</v>
      </c>
      <c r="Q313" s="501" t="s">
        <v>508</v>
      </c>
      <c r="R313" s="501" t="s">
        <v>2662</v>
      </c>
      <c r="S313" s="501" t="s">
        <v>336</v>
      </c>
      <c r="T313" s="501" t="s">
        <v>336</v>
      </c>
      <c r="U313" s="501" t="s">
        <v>202</v>
      </c>
      <c r="V313" s="502" t="s">
        <v>762</v>
      </c>
      <c r="W313" s="502" t="s">
        <v>955</v>
      </c>
      <c r="X313" s="502" t="s">
        <v>3113</v>
      </c>
      <c r="Y313" s="501" t="s">
        <v>336</v>
      </c>
      <c r="Z313" s="502" t="s">
        <v>336</v>
      </c>
      <c r="AA313" s="502" t="s">
        <v>392</v>
      </c>
      <c r="AB313" s="501" t="s">
        <v>81</v>
      </c>
      <c r="AC313" s="502" t="s">
        <v>204</v>
      </c>
      <c r="AD313" s="501" t="s">
        <v>336</v>
      </c>
      <c r="AE313" s="501">
        <v>0</v>
      </c>
      <c r="AF313" s="502" t="s">
        <v>336</v>
      </c>
      <c r="AG313" s="502" t="s">
        <v>336</v>
      </c>
      <c r="AH313" s="501" t="s">
        <v>336</v>
      </c>
      <c r="AI313" s="501" t="s">
        <v>336</v>
      </c>
      <c r="AJ313" s="501" t="s">
        <v>202</v>
      </c>
      <c r="AK313" s="501" t="s">
        <v>202</v>
      </c>
      <c r="AL313" s="501" t="s">
        <v>68</v>
      </c>
      <c r="AM313" s="501" t="s">
        <v>336</v>
      </c>
      <c r="AN313" s="501" t="s">
        <v>336</v>
      </c>
      <c r="AO313" s="502" t="s">
        <v>336</v>
      </c>
      <c r="AP313" s="502" t="s">
        <v>336</v>
      </c>
      <c r="AQ313" s="502" t="s">
        <v>336</v>
      </c>
      <c r="AR313" s="502" t="s">
        <v>336</v>
      </c>
      <c r="AS313" s="502" t="s">
        <v>336</v>
      </c>
      <c r="AT313" s="502" t="s">
        <v>336</v>
      </c>
      <c r="AU313" s="502" t="s">
        <v>336</v>
      </c>
      <c r="AV313" s="502" t="s">
        <v>336</v>
      </c>
      <c r="AW313" s="502" t="s">
        <v>336</v>
      </c>
      <c r="AX313" s="502" t="s">
        <v>336</v>
      </c>
      <c r="AY313" s="501" t="s">
        <v>202</v>
      </c>
      <c r="AZ313" s="501" t="s">
        <v>202</v>
      </c>
      <c r="BA313" s="501" t="s">
        <v>202</v>
      </c>
      <c r="BB313" s="501" t="s">
        <v>3025</v>
      </c>
      <c r="BC313" s="501" t="s">
        <v>202</v>
      </c>
      <c r="BD313" s="504" t="s">
        <v>3025</v>
      </c>
    </row>
    <row r="314" spans="2:56" ht="27" customHeight="1">
      <c r="B314" s="500">
        <v>368</v>
      </c>
      <c r="C314" s="501">
        <v>0</v>
      </c>
      <c r="D314" s="501"/>
      <c r="E314" s="501" t="str">
        <f>+PPrioritarios[[#This Row],[Jerarquización multicriterio JIS 21 de abril]]</f>
        <v>Sin jerarquizar</v>
      </c>
      <c r="F314" s="501" t="s">
        <v>2494</v>
      </c>
      <c r="G314" s="501" t="s">
        <v>336</v>
      </c>
      <c r="H314" s="501" t="s">
        <v>2663</v>
      </c>
      <c r="I314" s="501" t="s">
        <v>336</v>
      </c>
      <c r="J314" s="501" t="e">
        <f>+VLOOKUP(PPrioritarios[[#This Row],[Nombre de proyecto]],'[14]Registros que subsisten 6,400'!F:F,1,0)</f>
        <v>#N/A</v>
      </c>
      <c r="K314" s="501" t="s">
        <v>336</v>
      </c>
      <c r="L314" s="501" t="s">
        <v>336</v>
      </c>
      <c r="M314" s="501" t="s">
        <v>63</v>
      </c>
      <c r="N314" s="501" t="s">
        <v>2528</v>
      </c>
      <c r="O314" s="501">
        <v>102</v>
      </c>
      <c r="P314" s="501" t="s">
        <v>336</v>
      </c>
      <c r="Q314" s="501" t="s">
        <v>306</v>
      </c>
      <c r="R314" s="501" t="s">
        <v>336</v>
      </c>
      <c r="S314" s="501" t="s">
        <v>336</v>
      </c>
      <c r="T314" s="501" t="s">
        <v>336</v>
      </c>
      <c r="U314" s="501" t="s">
        <v>202</v>
      </c>
      <c r="V314" s="502" t="s">
        <v>762</v>
      </c>
      <c r="W314" s="502" t="s">
        <v>955</v>
      </c>
      <c r="X314" s="502" t="s">
        <v>3113</v>
      </c>
      <c r="Y314" s="501" t="s">
        <v>336</v>
      </c>
      <c r="Z314" s="502" t="s">
        <v>336</v>
      </c>
      <c r="AA314" s="502" t="s">
        <v>392</v>
      </c>
      <c r="AB314" s="501" t="s">
        <v>81</v>
      </c>
      <c r="AC314" s="502" t="s">
        <v>204</v>
      </c>
      <c r="AD314" s="501" t="s">
        <v>336</v>
      </c>
      <c r="AE314" s="501">
        <v>0</v>
      </c>
      <c r="AF314" s="502" t="s">
        <v>2012</v>
      </c>
      <c r="AG314" s="502" t="s">
        <v>336</v>
      </c>
      <c r="AH314" s="501" t="s">
        <v>336</v>
      </c>
      <c r="AI314" s="501" t="s">
        <v>336</v>
      </c>
      <c r="AJ314" s="501" t="s">
        <v>202</v>
      </c>
      <c r="AK314" s="501" t="s">
        <v>202</v>
      </c>
      <c r="AL314" s="501" t="s">
        <v>68</v>
      </c>
      <c r="AM314" s="501" t="s">
        <v>336</v>
      </c>
      <c r="AN314" s="501" t="s">
        <v>336</v>
      </c>
      <c r="AO314" s="502" t="s">
        <v>2012</v>
      </c>
      <c r="AP314" s="502" t="s">
        <v>336</v>
      </c>
      <c r="AQ314" s="502" t="s">
        <v>336</v>
      </c>
      <c r="AR314" s="502" t="s">
        <v>336</v>
      </c>
      <c r="AS314" s="502" t="s">
        <v>336</v>
      </c>
      <c r="AT314" s="502" t="s">
        <v>336</v>
      </c>
      <c r="AU314" s="502" t="s">
        <v>336</v>
      </c>
      <c r="AV314" s="502" t="s">
        <v>336</v>
      </c>
      <c r="AW314" s="502" t="s">
        <v>336</v>
      </c>
      <c r="AX314" s="502" t="s">
        <v>336</v>
      </c>
      <c r="AY314" s="501" t="s">
        <v>202</v>
      </c>
      <c r="AZ314" s="501" t="s">
        <v>202</v>
      </c>
      <c r="BA314" s="501" t="s">
        <v>202</v>
      </c>
      <c r="BB314" s="501" t="s">
        <v>3025</v>
      </c>
      <c r="BC314" s="501" t="s">
        <v>202</v>
      </c>
      <c r="BD314" s="504" t="s">
        <v>3025</v>
      </c>
    </row>
    <row r="315" spans="2:56" ht="27" customHeight="1">
      <c r="B315" s="500">
        <v>369</v>
      </c>
      <c r="C315" s="501">
        <v>0</v>
      </c>
      <c r="D315" s="501"/>
      <c r="E315" s="501" t="str">
        <f>+PPrioritarios[[#This Row],[Jerarquización multicriterio JIS 21 de abril]]</f>
        <v>Sin jerarquizar</v>
      </c>
      <c r="F315" s="501" t="s">
        <v>2494</v>
      </c>
      <c r="G315" s="501" t="s">
        <v>336</v>
      </c>
      <c r="H315" s="501" t="s">
        <v>2664</v>
      </c>
      <c r="I315" s="501" t="s">
        <v>336</v>
      </c>
      <c r="J315" s="501" t="e">
        <f>+VLOOKUP(PPrioritarios[[#This Row],[Nombre de proyecto]],'[14]Registros que subsisten 6,400'!F:F,1,0)</f>
        <v>#N/A</v>
      </c>
      <c r="K315" s="501" t="s">
        <v>745</v>
      </c>
      <c r="L315" s="501" t="s">
        <v>336</v>
      </c>
      <c r="M315" s="501" t="s">
        <v>63</v>
      </c>
      <c r="N315" s="501" t="s">
        <v>2536</v>
      </c>
      <c r="O315" s="501">
        <v>150</v>
      </c>
      <c r="P315" s="501" t="s">
        <v>336</v>
      </c>
      <c r="Q315" s="501" t="s">
        <v>2215</v>
      </c>
      <c r="R315" s="501" t="s">
        <v>2665</v>
      </c>
      <c r="S315" s="501" t="s">
        <v>336</v>
      </c>
      <c r="T315" s="501" t="s">
        <v>336</v>
      </c>
      <c r="U315" s="501" t="s">
        <v>68</v>
      </c>
      <c r="V315" s="502" t="s">
        <v>3230</v>
      </c>
      <c r="W315" s="502" t="s">
        <v>728</v>
      </c>
      <c r="X315" s="502" t="s">
        <v>3231</v>
      </c>
      <c r="Y315" s="501" t="s">
        <v>3232</v>
      </c>
      <c r="Z315" s="502" t="s">
        <v>3233</v>
      </c>
      <c r="AA315" s="502" t="s">
        <v>2666</v>
      </c>
      <c r="AB315" s="501" t="s">
        <v>191</v>
      </c>
      <c r="AC315" s="502" t="s">
        <v>204</v>
      </c>
      <c r="AD315" s="501" t="s">
        <v>336</v>
      </c>
      <c r="AE315" s="501">
        <v>0</v>
      </c>
      <c r="AF315" s="502" t="s">
        <v>2032</v>
      </c>
      <c r="AG315" s="502" t="s">
        <v>336</v>
      </c>
      <c r="AH315" s="501" t="s">
        <v>336</v>
      </c>
      <c r="AI315" s="501" t="s">
        <v>336</v>
      </c>
      <c r="AJ315" s="501" t="s">
        <v>202</v>
      </c>
      <c r="AK315" s="501" t="s">
        <v>202</v>
      </c>
      <c r="AL315" s="501" t="s">
        <v>68</v>
      </c>
      <c r="AM315" s="501" t="s">
        <v>336</v>
      </c>
      <c r="AN315" s="501" t="s">
        <v>336</v>
      </c>
      <c r="AO315" s="502" t="s">
        <v>336</v>
      </c>
      <c r="AP315" s="502" t="s">
        <v>336</v>
      </c>
      <c r="AQ315" s="502" t="s">
        <v>336</v>
      </c>
      <c r="AR315" s="502" t="s">
        <v>336</v>
      </c>
      <c r="AS315" s="502" t="s">
        <v>336</v>
      </c>
      <c r="AT315" s="502" t="s">
        <v>336</v>
      </c>
      <c r="AU315" s="502" t="s">
        <v>336</v>
      </c>
      <c r="AV315" s="502" t="s">
        <v>336</v>
      </c>
      <c r="AW315" s="502" t="s">
        <v>336</v>
      </c>
      <c r="AX315" s="502" t="s">
        <v>336</v>
      </c>
      <c r="AY315" s="501" t="s">
        <v>202</v>
      </c>
      <c r="AZ315" s="501" t="s">
        <v>202</v>
      </c>
      <c r="BA315" s="501" t="s">
        <v>202</v>
      </c>
      <c r="BB315" s="501" t="s">
        <v>3025</v>
      </c>
      <c r="BC315" s="501" t="s">
        <v>202</v>
      </c>
      <c r="BD315" s="504" t="s">
        <v>3025</v>
      </c>
    </row>
    <row r="316" spans="2:56" ht="27" customHeight="1">
      <c r="B316" s="500">
        <v>370</v>
      </c>
      <c r="C316" s="501">
        <v>0</v>
      </c>
      <c r="D316" s="501"/>
      <c r="E316" s="501" t="str">
        <f>+PPrioritarios[[#This Row],[Jerarquización multicriterio JIS 21 de abril]]</f>
        <v>Sin jerarquizar</v>
      </c>
      <c r="F316" s="501" t="s">
        <v>2494</v>
      </c>
      <c r="G316" s="501" t="s">
        <v>336</v>
      </c>
      <c r="H316" s="501" t="s">
        <v>2667</v>
      </c>
      <c r="I316" s="501" t="s">
        <v>336</v>
      </c>
      <c r="J316" s="501" t="e">
        <f>+VLOOKUP(PPrioritarios[[#This Row],[Nombre de proyecto]],'[14]Registros que subsisten 6,400'!F:F,1,0)</f>
        <v>#N/A</v>
      </c>
      <c r="K316" s="501" t="s">
        <v>336</v>
      </c>
      <c r="L316" s="501" t="s">
        <v>336</v>
      </c>
      <c r="M316" s="501" t="s">
        <v>63</v>
      </c>
      <c r="N316" s="501" t="s">
        <v>2024</v>
      </c>
      <c r="O316" s="501">
        <v>70</v>
      </c>
      <c r="P316" s="501" t="s">
        <v>336</v>
      </c>
      <c r="Q316" s="501" t="s">
        <v>306</v>
      </c>
      <c r="R316" s="501" t="s">
        <v>336</v>
      </c>
      <c r="S316" s="501" t="s">
        <v>336</v>
      </c>
      <c r="T316" s="501" t="s">
        <v>336</v>
      </c>
      <c r="U316" s="501" t="s">
        <v>202</v>
      </c>
      <c r="V316" s="502" t="s">
        <v>762</v>
      </c>
      <c r="W316" s="502" t="s">
        <v>955</v>
      </c>
      <c r="X316" s="502" t="s">
        <v>3113</v>
      </c>
      <c r="Y316" s="501" t="s">
        <v>336</v>
      </c>
      <c r="Z316" s="502" t="s">
        <v>336</v>
      </c>
      <c r="AA316" s="502" t="s">
        <v>392</v>
      </c>
      <c r="AB316" s="501" t="s">
        <v>81</v>
      </c>
      <c r="AC316" s="502" t="s">
        <v>204</v>
      </c>
      <c r="AD316" s="501" t="s">
        <v>336</v>
      </c>
      <c r="AE316" s="501">
        <v>0</v>
      </c>
      <c r="AF316" s="502" t="s">
        <v>2012</v>
      </c>
      <c r="AG316" s="502" t="s">
        <v>336</v>
      </c>
      <c r="AH316" s="501" t="s">
        <v>336</v>
      </c>
      <c r="AI316" s="501" t="s">
        <v>336</v>
      </c>
      <c r="AJ316" s="501" t="s">
        <v>202</v>
      </c>
      <c r="AK316" s="501" t="s">
        <v>202</v>
      </c>
      <c r="AL316" s="501" t="s">
        <v>68</v>
      </c>
      <c r="AM316" s="501" t="s">
        <v>336</v>
      </c>
      <c r="AN316" s="501" t="s">
        <v>336</v>
      </c>
      <c r="AO316" s="502" t="s">
        <v>2012</v>
      </c>
      <c r="AP316" s="502" t="s">
        <v>336</v>
      </c>
      <c r="AQ316" s="502" t="s">
        <v>336</v>
      </c>
      <c r="AR316" s="502" t="s">
        <v>336</v>
      </c>
      <c r="AS316" s="502" t="s">
        <v>336</v>
      </c>
      <c r="AT316" s="502" t="s">
        <v>336</v>
      </c>
      <c r="AU316" s="502" t="s">
        <v>336</v>
      </c>
      <c r="AV316" s="502" t="s">
        <v>336</v>
      </c>
      <c r="AW316" s="502" t="s">
        <v>336</v>
      </c>
      <c r="AX316" s="502" t="s">
        <v>336</v>
      </c>
      <c r="AY316" s="501" t="s">
        <v>202</v>
      </c>
      <c r="AZ316" s="501" t="s">
        <v>202</v>
      </c>
      <c r="BA316" s="501" t="s">
        <v>202</v>
      </c>
      <c r="BB316" s="501" t="s">
        <v>3025</v>
      </c>
      <c r="BC316" s="501" t="s">
        <v>202</v>
      </c>
      <c r="BD316" s="504" t="s">
        <v>3025</v>
      </c>
    </row>
    <row r="317" spans="2:56" ht="27" customHeight="1">
      <c r="B317" s="500">
        <v>371</v>
      </c>
      <c r="C317" s="501">
        <v>0</v>
      </c>
      <c r="D317" s="501"/>
      <c r="E317" s="501" t="str">
        <f>+PPrioritarios[[#This Row],[Jerarquización multicriterio JIS 21 de abril]]</f>
        <v>Sin jerarquizar</v>
      </c>
      <c r="F317" s="501" t="s">
        <v>2494</v>
      </c>
      <c r="G317" s="501" t="s">
        <v>336</v>
      </c>
      <c r="H317" s="501" t="s">
        <v>2668</v>
      </c>
      <c r="I317" s="501" t="s">
        <v>336</v>
      </c>
      <c r="J317" s="501" t="e">
        <f>+VLOOKUP(PPrioritarios[[#This Row],[Nombre de proyecto]],'[14]Registros que subsisten 6,400'!F:F,1,0)</f>
        <v>#N/A</v>
      </c>
      <c r="K317" s="501" t="s">
        <v>336</v>
      </c>
      <c r="L317" s="501" t="s">
        <v>336</v>
      </c>
      <c r="M317" s="501" t="s">
        <v>224</v>
      </c>
      <c r="N317" s="501" t="s">
        <v>2536</v>
      </c>
      <c r="O317" s="501">
        <v>10</v>
      </c>
      <c r="P317" s="501" t="s">
        <v>336</v>
      </c>
      <c r="Q317" s="501" t="s">
        <v>508</v>
      </c>
      <c r="R317" s="501" t="s">
        <v>2669</v>
      </c>
      <c r="S317" s="501" t="s">
        <v>336</v>
      </c>
      <c r="T317" s="501" t="s">
        <v>336</v>
      </c>
      <c r="U317" s="501" t="s">
        <v>68</v>
      </c>
      <c r="V317" s="502" t="s">
        <v>3234</v>
      </c>
      <c r="W317" s="502" t="s">
        <v>1960</v>
      </c>
      <c r="X317" s="502" t="s">
        <v>3235</v>
      </c>
      <c r="Y317" s="501" t="s">
        <v>3236</v>
      </c>
      <c r="Z317" s="502" t="s">
        <v>3237</v>
      </c>
      <c r="AA317" s="502" t="s">
        <v>2670</v>
      </c>
      <c r="AB317" s="501" t="s">
        <v>147</v>
      </c>
      <c r="AC317" s="502" t="s">
        <v>204</v>
      </c>
      <c r="AD317" s="501" t="s">
        <v>336</v>
      </c>
      <c r="AE317" s="501">
        <v>0</v>
      </c>
      <c r="AF317" s="502" t="s">
        <v>336</v>
      </c>
      <c r="AG317" s="502" t="s">
        <v>336</v>
      </c>
      <c r="AH317" s="501" t="s">
        <v>336</v>
      </c>
      <c r="AI317" s="501" t="s">
        <v>336</v>
      </c>
      <c r="AJ317" s="501" t="s">
        <v>202</v>
      </c>
      <c r="AK317" s="501" t="s">
        <v>202</v>
      </c>
      <c r="AL317" s="501" t="s">
        <v>68</v>
      </c>
      <c r="AM317" s="501" t="s">
        <v>336</v>
      </c>
      <c r="AN317" s="501" t="s">
        <v>336</v>
      </c>
      <c r="AO317" s="502" t="s">
        <v>336</v>
      </c>
      <c r="AP317" s="502" t="s">
        <v>336</v>
      </c>
      <c r="AQ317" s="502" t="s">
        <v>336</v>
      </c>
      <c r="AR317" s="502" t="s">
        <v>336</v>
      </c>
      <c r="AS317" s="502" t="s">
        <v>336</v>
      </c>
      <c r="AT317" s="502" t="s">
        <v>336</v>
      </c>
      <c r="AU317" s="502" t="s">
        <v>336</v>
      </c>
      <c r="AV317" s="502" t="s">
        <v>336</v>
      </c>
      <c r="AW317" s="502" t="s">
        <v>336</v>
      </c>
      <c r="AX317" s="502" t="s">
        <v>336</v>
      </c>
      <c r="AY317" s="501" t="s">
        <v>202</v>
      </c>
      <c r="AZ317" s="501" t="s">
        <v>202</v>
      </c>
      <c r="BA317" s="501" t="s">
        <v>202</v>
      </c>
      <c r="BB317" s="501" t="s">
        <v>3025</v>
      </c>
      <c r="BC317" s="501" t="s">
        <v>202</v>
      </c>
      <c r="BD317" s="504" t="s">
        <v>3025</v>
      </c>
    </row>
    <row r="318" spans="2:56" ht="27" customHeight="1">
      <c r="B318" s="500">
        <v>372</v>
      </c>
      <c r="C318" s="501">
        <v>0</v>
      </c>
      <c r="D318" s="501"/>
      <c r="E318" s="501" t="str">
        <f>+PPrioritarios[[#This Row],[Jerarquización multicriterio JIS 21 de abril]]</f>
        <v>Sin jerarquizar</v>
      </c>
      <c r="F318" s="501" t="s">
        <v>2494</v>
      </c>
      <c r="G318" s="501" t="s">
        <v>336</v>
      </c>
      <c r="H318" s="501" t="s">
        <v>2671</v>
      </c>
      <c r="I318" s="501" t="s">
        <v>336</v>
      </c>
      <c r="J318" s="501" t="e">
        <f>+VLOOKUP(PPrioritarios[[#This Row],[Nombre de proyecto]],'[14]Registros que subsisten 6,400'!F:F,1,0)</f>
        <v>#N/A</v>
      </c>
      <c r="K318" s="501" t="s">
        <v>745</v>
      </c>
      <c r="L318" s="501" t="s">
        <v>336</v>
      </c>
      <c r="M318" s="501" t="s">
        <v>63</v>
      </c>
      <c r="N318" s="501" t="s">
        <v>2536</v>
      </c>
      <c r="O318" s="501">
        <v>200</v>
      </c>
      <c r="P318" s="501" t="s">
        <v>336</v>
      </c>
      <c r="Q318" s="501" t="s">
        <v>2215</v>
      </c>
      <c r="R318" s="501" t="s">
        <v>2672</v>
      </c>
      <c r="S318" s="501" t="s">
        <v>336</v>
      </c>
      <c r="T318" s="501" t="s">
        <v>336</v>
      </c>
      <c r="U318" s="501" t="s">
        <v>68</v>
      </c>
      <c r="V318" s="502" t="s">
        <v>3238</v>
      </c>
      <c r="W318" s="502" t="s">
        <v>1878</v>
      </c>
      <c r="X318" s="502" t="s">
        <v>3239</v>
      </c>
      <c r="Y318" s="501" t="s">
        <v>3240</v>
      </c>
      <c r="Z318" s="502" t="s">
        <v>3233</v>
      </c>
      <c r="AA318" s="502" t="s">
        <v>2673</v>
      </c>
      <c r="AB318" s="501" t="s">
        <v>81</v>
      </c>
      <c r="AC318" s="502" t="s">
        <v>142</v>
      </c>
      <c r="AD318" s="501" t="s">
        <v>336</v>
      </c>
      <c r="AE318" s="501">
        <v>0</v>
      </c>
      <c r="AF318" s="502" t="s">
        <v>2032</v>
      </c>
      <c r="AG318" s="502" t="s">
        <v>336</v>
      </c>
      <c r="AH318" s="501" t="s">
        <v>336</v>
      </c>
      <c r="AI318" s="501" t="s">
        <v>336</v>
      </c>
      <c r="AJ318" s="501" t="s">
        <v>202</v>
      </c>
      <c r="AK318" s="501" t="s">
        <v>202</v>
      </c>
      <c r="AL318" s="501" t="s">
        <v>68</v>
      </c>
      <c r="AM318" s="501" t="s">
        <v>336</v>
      </c>
      <c r="AN318" s="501" t="s">
        <v>336</v>
      </c>
      <c r="AO318" s="502" t="s">
        <v>336</v>
      </c>
      <c r="AP318" s="502" t="s">
        <v>336</v>
      </c>
      <c r="AQ318" s="502" t="s">
        <v>336</v>
      </c>
      <c r="AR318" s="502" t="s">
        <v>336</v>
      </c>
      <c r="AS318" s="502" t="s">
        <v>336</v>
      </c>
      <c r="AT318" s="502" t="s">
        <v>336</v>
      </c>
      <c r="AU318" s="502" t="s">
        <v>336</v>
      </c>
      <c r="AV318" s="502" t="s">
        <v>336</v>
      </c>
      <c r="AW318" s="502" t="s">
        <v>336</v>
      </c>
      <c r="AX318" s="502" t="s">
        <v>336</v>
      </c>
      <c r="AY318" s="501" t="s">
        <v>202</v>
      </c>
      <c r="AZ318" s="501" t="s">
        <v>202</v>
      </c>
      <c r="BA318" s="501" t="s">
        <v>202</v>
      </c>
      <c r="BB318" s="501" t="s">
        <v>3025</v>
      </c>
      <c r="BC318" s="501" t="s">
        <v>202</v>
      </c>
      <c r="BD318" s="504" t="s">
        <v>3025</v>
      </c>
    </row>
    <row r="319" spans="2:56" ht="27" customHeight="1">
      <c r="B319" s="500">
        <v>373</v>
      </c>
      <c r="C319" s="501">
        <v>0</v>
      </c>
      <c r="D319" s="501"/>
      <c r="E319" s="501" t="str">
        <f>+PPrioritarios[[#This Row],[Jerarquización multicriterio JIS 21 de abril]]</f>
        <v>Sin jerarquizar</v>
      </c>
      <c r="F319" s="501" t="s">
        <v>2494</v>
      </c>
      <c r="G319" s="501" t="s">
        <v>2674</v>
      </c>
      <c r="H319" s="501" t="s">
        <v>2675</v>
      </c>
      <c r="I319" s="501" t="s">
        <v>2676</v>
      </c>
      <c r="J319" s="501" t="e">
        <f>+VLOOKUP(PPrioritarios[[#This Row],[Nombre de proyecto]],'[14]Registros que subsisten 6,400'!F:F,1,0)</f>
        <v>#N/A</v>
      </c>
      <c r="K319" s="501" t="s">
        <v>1012</v>
      </c>
      <c r="L319" s="501" t="s">
        <v>1542</v>
      </c>
      <c r="M319" s="501" t="s">
        <v>224</v>
      </c>
      <c r="N319" s="501" t="s">
        <v>3016</v>
      </c>
      <c r="O319" s="501">
        <v>100</v>
      </c>
      <c r="P319" s="501">
        <v>230</v>
      </c>
      <c r="Q319" s="501" t="s">
        <v>306</v>
      </c>
      <c r="R319" s="501" t="s">
        <v>2677</v>
      </c>
      <c r="S319" s="501" t="s">
        <v>2678</v>
      </c>
      <c r="T319" s="501" t="s">
        <v>336</v>
      </c>
      <c r="U319" s="501" t="s">
        <v>68</v>
      </c>
      <c r="V319" s="502" t="s">
        <v>3241</v>
      </c>
      <c r="W319" s="502" t="s">
        <v>1878</v>
      </c>
      <c r="X319" s="502" t="s">
        <v>3242</v>
      </c>
      <c r="Y319" s="501" t="s">
        <v>2683</v>
      </c>
      <c r="Z319" s="502" t="s">
        <v>3243</v>
      </c>
      <c r="AA319" s="502" t="s">
        <v>2679</v>
      </c>
      <c r="AB319" s="501" t="s">
        <v>81</v>
      </c>
      <c r="AC319" s="502" t="s">
        <v>2680</v>
      </c>
      <c r="AD319" s="501" t="s">
        <v>336</v>
      </c>
      <c r="AE319" s="501">
        <v>0</v>
      </c>
      <c r="AF319" s="502" t="s">
        <v>2681</v>
      </c>
      <c r="AG319" s="502" t="s">
        <v>2682</v>
      </c>
      <c r="AH319" s="501" t="s">
        <v>202</v>
      </c>
      <c r="AI319" s="501" t="s">
        <v>69</v>
      </c>
      <c r="AJ319" s="501" t="s">
        <v>202</v>
      </c>
      <c r="AK319" s="501" t="s">
        <v>202</v>
      </c>
      <c r="AL319" s="501" t="s">
        <v>68</v>
      </c>
      <c r="AM319" s="501" t="s">
        <v>202</v>
      </c>
      <c r="AN319" s="501" t="s">
        <v>336</v>
      </c>
      <c r="AO319" s="502" t="s">
        <v>2681</v>
      </c>
      <c r="AP319" s="502" t="s">
        <v>336</v>
      </c>
      <c r="AQ319" s="502" t="s">
        <v>2660</v>
      </c>
      <c r="AR319" s="502" t="s">
        <v>2660</v>
      </c>
      <c r="AS319" s="502" t="s">
        <v>336</v>
      </c>
      <c r="AT319" s="502" t="s">
        <v>202</v>
      </c>
      <c r="AU319" s="503">
        <v>43617</v>
      </c>
      <c r="AV319" s="502" t="s">
        <v>336</v>
      </c>
      <c r="AW319" s="502" t="s">
        <v>336</v>
      </c>
      <c r="AX319" s="502" t="s">
        <v>336</v>
      </c>
      <c r="AY319" s="501" t="s">
        <v>202</v>
      </c>
      <c r="AZ319" s="501" t="s">
        <v>202</v>
      </c>
      <c r="BA319" s="501" t="s">
        <v>202</v>
      </c>
      <c r="BB319" s="501" t="s">
        <v>3025</v>
      </c>
      <c r="BC319" s="501" t="s">
        <v>202</v>
      </c>
      <c r="BD319" s="504" t="s">
        <v>3025</v>
      </c>
    </row>
    <row r="320" spans="2:56" ht="27" customHeight="1">
      <c r="B320" s="500">
        <v>376</v>
      </c>
      <c r="C320" s="501">
        <v>0</v>
      </c>
      <c r="D320" s="501"/>
      <c r="E320" s="501" t="str">
        <f>+PPrioritarios[[#This Row],[Jerarquización multicriterio JIS 21 de abril]]</f>
        <v>Sin jerarquizar</v>
      </c>
      <c r="F320" s="501" t="s">
        <v>2494</v>
      </c>
      <c r="G320" s="501" t="s">
        <v>336</v>
      </c>
      <c r="H320" s="501" t="s">
        <v>2698</v>
      </c>
      <c r="I320" s="501" t="s">
        <v>336</v>
      </c>
      <c r="J320" s="501" t="e">
        <f>+VLOOKUP(PPrioritarios[[#This Row],[Nombre de proyecto]],'[14]Registros que subsisten 6,400'!F:F,1,0)</f>
        <v>#N/A</v>
      </c>
      <c r="K320" s="501" t="s">
        <v>2043</v>
      </c>
      <c r="L320" s="501" t="s">
        <v>336</v>
      </c>
      <c r="M320" s="501" t="s">
        <v>224</v>
      </c>
      <c r="N320" s="501" t="s">
        <v>2536</v>
      </c>
      <c r="O320" s="501">
        <v>30</v>
      </c>
      <c r="P320" s="501" t="s">
        <v>336</v>
      </c>
      <c r="Q320" s="501" t="s">
        <v>306</v>
      </c>
      <c r="R320" s="501" t="s">
        <v>336</v>
      </c>
      <c r="S320" s="501" t="s">
        <v>336</v>
      </c>
      <c r="T320" s="501" t="s">
        <v>336</v>
      </c>
      <c r="U320" s="501" t="s">
        <v>68</v>
      </c>
      <c r="V320" s="502" t="s">
        <v>3244</v>
      </c>
      <c r="W320" s="502" t="s">
        <v>1960</v>
      </c>
      <c r="X320" s="502" t="s">
        <v>3245</v>
      </c>
      <c r="Y320" s="501" t="s">
        <v>2701</v>
      </c>
      <c r="Z320" s="502" t="s">
        <v>3246</v>
      </c>
      <c r="AA320" s="502" t="s">
        <v>2699</v>
      </c>
      <c r="AB320" s="501" t="s">
        <v>81</v>
      </c>
      <c r="AC320" s="502" t="s">
        <v>71</v>
      </c>
      <c r="AD320" s="501" t="s">
        <v>336</v>
      </c>
      <c r="AE320" s="501">
        <v>0</v>
      </c>
      <c r="AF320" s="502" t="s">
        <v>2700</v>
      </c>
      <c r="AG320" s="502" t="s">
        <v>336</v>
      </c>
      <c r="AH320" s="501" t="s">
        <v>336</v>
      </c>
      <c r="AI320" s="501" t="s">
        <v>336</v>
      </c>
      <c r="AJ320" s="501" t="s">
        <v>202</v>
      </c>
      <c r="AK320" s="501" t="s">
        <v>202</v>
      </c>
      <c r="AL320" s="501" t="s">
        <v>68</v>
      </c>
      <c r="AM320" s="501" t="s">
        <v>336</v>
      </c>
      <c r="AN320" s="501" t="s">
        <v>336</v>
      </c>
      <c r="AO320" s="502" t="s">
        <v>2700</v>
      </c>
      <c r="AP320" s="502" t="s">
        <v>336</v>
      </c>
      <c r="AQ320" s="502" t="s">
        <v>336</v>
      </c>
      <c r="AR320" s="502" t="s">
        <v>336</v>
      </c>
      <c r="AS320" s="502" t="s">
        <v>336</v>
      </c>
      <c r="AT320" s="502" t="s">
        <v>336</v>
      </c>
      <c r="AU320" s="502" t="s">
        <v>336</v>
      </c>
      <c r="AV320" s="502" t="s">
        <v>336</v>
      </c>
      <c r="AW320" s="502" t="s">
        <v>336</v>
      </c>
      <c r="AX320" s="502" t="s">
        <v>336</v>
      </c>
      <c r="AY320" s="501" t="s">
        <v>202</v>
      </c>
      <c r="AZ320" s="501" t="s">
        <v>202</v>
      </c>
      <c r="BA320" s="501" t="s">
        <v>202</v>
      </c>
      <c r="BB320" s="501" t="s">
        <v>3025</v>
      </c>
      <c r="BC320" s="501" t="s">
        <v>202</v>
      </c>
      <c r="BD320" s="504" t="s">
        <v>3025</v>
      </c>
    </row>
    <row r="321" spans="2:56" ht="27" customHeight="1">
      <c r="B321" s="500">
        <v>379</v>
      </c>
      <c r="C321" s="501">
        <v>0</v>
      </c>
      <c r="D321" s="501"/>
      <c r="E321" s="501" t="str">
        <f>+PPrioritarios[[#This Row],[Jerarquización multicriterio JIS 21 de abril]]</f>
        <v>Sin jerarquizar</v>
      </c>
      <c r="F321" s="501" t="s">
        <v>2494</v>
      </c>
      <c r="G321" s="501" t="s">
        <v>336</v>
      </c>
      <c r="H321" s="501" t="s">
        <v>2711</v>
      </c>
      <c r="I321" s="501" t="s">
        <v>336</v>
      </c>
      <c r="J321" s="501" t="e">
        <f>+VLOOKUP(PPrioritarios[[#This Row],[Nombre de proyecto]],'[14]Registros que subsisten 6,400'!F:F,1,0)</f>
        <v>#N/A</v>
      </c>
      <c r="K321" s="501" t="s">
        <v>336</v>
      </c>
      <c r="L321" s="501" t="s">
        <v>336</v>
      </c>
      <c r="M321" s="501" t="s">
        <v>224</v>
      </c>
      <c r="N321" s="501" t="s">
        <v>2536</v>
      </c>
      <c r="O321" s="501">
        <v>189.8</v>
      </c>
      <c r="P321" s="501" t="s">
        <v>336</v>
      </c>
      <c r="Q321" s="501" t="s">
        <v>508</v>
      </c>
      <c r="R321" s="501" t="s">
        <v>2555</v>
      </c>
      <c r="S321" s="501" t="s">
        <v>336</v>
      </c>
      <c r="T321" s="501" t="s">
        <v>336</v>
      </c>
      <c r="U321" s="501" t="s">
        <v>68</v>
      </c>
      <c r="V321" s="502" t="s">
        <v>3247</v>
      </c>
      <c r="W321" s="502" t="s">
        <v>1878</v>
      </c>
      <c r="X321" s="502" t="s">
        <v>3248</v>
      </c>
      <c r="Y321" s="501" t="s">
        <v>614</v>
      </c>
      <c r="Z321" s="502" t="s">
        <v>3249</v>
      </c>
      <c r="AA321" s="502" t="s">
        <v>2712</v>
      </c>
      <c r="AB321" s="501" t="s">
        <v>191</v>
      </c>
      <c r="AC321" s="502" t="s">
        <v>71</v>
      </c>
      <c r="AD321" s="501" t="s">
        <v>336</v>
      </c>
      <c r="AE321" s="501">
        <v>0</v>
      </c>
      <c r="AF321" s="502" t="s">
        <v>336</v>
      </c>
      <c r="AG321" s="502" t="s">
        <v>336</v>
      </c>
      <c r="AH321" s="501" t="s">
        <v>336</v>
      </c>
      <c r="AI321" s="501" t="s">
        <v>336</v>
      </c>
      <c r="AJ321" s="501" t="s">
        <v>202</v>
      </c>
      <c r="AK321" s="501" t="s">
        <v>202</v>
      </c>
      <c r="AL321" s="501" t="s">
        <v>68</v>
      </c>
      <c r="AM321" s="501" t="s">
        <v>336</v>
      </c>
      <c r="AN321" s="501" t="s">
        <v>336</v>
      </c>
      <c r="AO321" s="502" t="s">
        <v>336</v>
      </c>
      <c r="AP321" s="502" t="s">
        <v>336</v>
      </c>
      <c r="AQ321" s="502" t="s">
        <v>336</v>
      </c>
      <c r="AR321" s="502" t="s">
        <v>336</v>
      </c>
      <c r="AS321" s="502" t="s">
        <v>336</v>
      </c>
      <c r="AT321" s="502" t="s">
        <v>336</v>
      </c>
      <c r="AU321" s="502" t="s">
        <v>336</v>
      </c>
      <c r="AV321" s="502" t="s">
        <v>336</v>
      </c>
      <c r="AW321" s="502" t="s">
        <v>336</v>
      </c>
      <c r="AX321" s="502" t="s">
        <v>336</v>
      </c>
      <c r="AY321" s="501" t="s">
        <v>202</v>
      </c>
      <c r="AZ321" s="501" t="s">
        <v>202</v>
      </c>
      <c r="BA321" s="501" t="s">
        <v>202</v>
      </c>
      <c r="BB321" s="501" t="s">
        <v>3025</v>
      </c>
      <c r="BC321" s="501" t="s">
        <v>202</v>
      </c>
      <c r="BD321" s="504" t="s">
        <v>3025</v>
      </c>
    </row>
    <row r="322" spans="2:56" ht="27" customHeight="1">
      <c r="B322" s="500">
        <v>386</v>
      </c>
      <c r="C322" s="501">
        <v>0</v>
      </c>
      <c r="D322" s="501"/>
      <c r="E322" s="501" t="str">
        <f>+PPrioritarios[[#This Row],[Jerarquización multicriterio JIS 21 de abril]]</f>
        <v>Sin jerarquizar</v>
      </c>
      <c r="F322" s="501" t="s">
        <v>2494</v>
      </c>
      <c r="G322" s="501" t="s">
        <v>336</v>
      </c>
      <c r="H322" s="501" t="s">
        <v>2746</v>
      </c>
      <c r="I322" s="501" t="s">
        <v>336</v>
      </c>
      <c r="J322" s="501" t="e">
        <f>+VLOOKUP(PPrioritarios[[#This Row],[Nombre de proyecto]],'[14]Registros que subsisten 6,400'!F:F,1,0)</f>
        <v>#N/A</v>
      </c>
      <c r="K322" s="501" t="s">
        <v>950</v>
      </c>
      <c r="L322" s="501" t="s">
        <v>336</v>
      </c>
      <c r="M322" s="501" t="s">
        <v>382</v>
      </c>
      <c r="N322" s="501" t="s">
        <v>2024</v>
      </c>
      <c r="O322" s="501">
        <v>17.899999999999999</v>
      </c>
      <c r="P322" s="501" t="s">
        <v>336</v>
      </c>
      <c r="Q322" s="501" t="s">
        <v>324</v>
      </c>
      <c r="R322" s="501" t="s">
        <v>2613</v>
      </c>
      <c r="S322" s="501" t="s">
        <v>336</v>
      </c>
      <c r="T322" s="501" t="s">
        <v>336</v>
      </c>
      <c r="U322" s="501" t="s">
        <v>68</v>
      </c>
      <c r="V322" s="502" t="s">
        <v>3250</v>
      </c>
      <c r="W322" s="502" t="s">
        <v>728</v>
      </c>
      <c r="X322" s="502" t="s">
        <v>3251</v>
      </c>
      <c r="Y322" s="501" t="s">
        <v>3252</v>
      </c>
      <c r="Z322" s="502" t="s">
        <v>3253</v>
      </c>
      <c r="AA322" s="502" t="s">
        <v>2747</v>
      </c>
      <c r="AB322" s="501" t="s">
        <v>81</v>
      </c>
      <c r="AC322" s="502" t="s">
        <v>71</v>
      </c>
      <c r="AD322" s="501" t="s">
        <v>336</v>
      </c>
      <c r="AE322" s="501">
        <v>0</v>
      </c>
      <c r="AF322" s="502"/>
      <c r="AG322" s="502" t="s">
        <v>336</v>
      </c>
      <c r="AH322" s="501" t="s">
        <v>336</v>
      </c>
      <c r="AI322" s="501" t="s">
        <v>336</v>
      </c>
      <c r="AJ322" s="501" t="s">
        <v>202</v>
      </c>
      <c r="AK322" s="501" t="s">
        <v>202</v>
      </c>
      <c r="AL322" s="501" t="s">
        <v>68</v>
      </c>
      <c r="AM322" s="501" t="s">
        <v>336</v>
      </c>
      <c r="AN322" s="501" t="s">
        <v>336</v>
      </c>
      <c r="AO322" s="502" t="s">
        <v>336</v>
      </c>
      <c r="AP322" s="502" t="s">
        <v>336</v>
      </c>
      <c r="AQ322" s="502" t="s">
        <v>336</v>
      </c>
      <c r="AR322" s="502" t="s">
        <v>336</v>
      </c>
      <c r="AS322" s="502" t="s">
        <v>336</v>
      </c>
      <c r="AT322" s="502" t="s">
        <v>336</v>
      </c>
      <c r="AU322" s="502" t="s">
        <v>336</v>
      </c>
      <c r="AV322" s="502" t="s">
        <v>336</v>
      </c>
      <c r="AW322" s="502" t="s">
        <v>336</v>
      </c>
      <c r="AX322" s="502" t="s">
        <v>336</v>
      </c>
      <c r="AY322" s="501" t="s">
        <v>202</v>
      </c>
      <c r="AZ322" s="501" t="s">
        <v>202</v>
      </c>
      <c r="BA322" s="501" t="s">
        <v>202</v>
      </c>
      <c r="BB322" s="501" t="s">
        <v>3025</v>
      </c>
      <c r="BC322" s="501" t="s">
        <v>202</v>
      </c>
      <c r="BD322" s="504" t="s">
        <v>3025</v>
      </c>
    </row>
    <row r="323" spans="2:56" ht="27" customHeight="1">
      <c r="B323" s="500">
        <v>387</v>
      </c>
      <c r="C323" s="501">
        <v>0</v>
      </c>
      <c r="D323" s="501"/>
      <c r="E323" s="501" t="str">
        <f>+PPrioritarios[[#This Row],[Jerarquización multicriterio JIS 21 de abril]]</f>
        <v>Sin jerarquizar</v>
      </c>
      <c r="F323" s="501" t="s">
        <v>2494</v>
      </c>
      <c r="G323" s="501" t="s">
        <v>2748</v>
      </c>
      <c r="H323" s="501" t="s">
        <v>2749</v>
      </c>
      <c r="I323" s="501" t="s">
        <v>2750</v>
      </c>
      <c r="J323" s="501" t="e">
        <f>+VLOOKUP(PPrioritarios[[#This Row],[Nombre de proyecto]],'[14]Registros que subsisten 6,400'!F:F,1,0)</f>
        <v>#N/A</v>
      </c>
      <c r="K323" s="501" t="s">
        <v>1012</v>
      </c>
      <c r="L323" s="501" t="s">
        <v>1542</v>
      </c>
      <c r="M323" s="501" t="s">
        <v>224</v>
      </c>
      <c r="N323" s="501" t="s">
        <v>2655</v>
      </c>
      <c r="O323" s="501">
        <v>90</v>
      </c>
      <c r="P323" s="501">
        <v>115</v>
      </c>
      <c r="Q323" s="501" t="s">
        <v>306</v>
      </c>
      <c r="R323" s="501" t="s">
        <v>66</v>
      </c>
      <c r="S323" s="501" t="s">
        <v>2751</v>
      </c>
      <c r="T323" s="501" t="s">
        <v>336</v>
      </c>
      <c r="U323" s="501" t="s">
        <v>68</v>
      </c>
      <c r="V323" s="502" t="s">
        <v>3254</v>
      </c>
      <c r="W323" s="502" t="s">
        <v>1960</v>
      </c>
      <c r="X323" s="502" t="s">
        <v>3255</v>
      </c>
      <c r="Y323" s="501" t="s">
        <v>2754</v>
      </c>
      <c r="Z323" s="502" t="s">
        <v>3256</v>
      </c>
      <c r="AA323" s="502" t="s">
        <v>2752</v>
      </c>
      <c r="AB323" s="501" t="s">
        <v>81</v>
      </c>
      <c r="AC323" s="502" t="s">
        <v>71</v>
      </c>
      <c r="AD323" s="501" t="s">
        <v>336</v>
      </c>
      <c r="AE323" s="501">
        <v>0</v>
      </c>
      <c r="AF323" s="502" t="s">
        <v>2753</v>
      </c>
      <c r="AG323" s="502" t="s">
        <v>2682</v>
      </c>
      <c r="AH323" s="501" t="s">
        <v>202</v>
      </c>
      <c r="AI323" s="501" t="s">
        <v>69</v>
      </c>
      <c r="AJ323" s="501" t="s">
        <v>202</v>
      </c>
      <c r="AK323" s="501" t="s">
        <v>202</v>
      </c>
      <c r="AL323" s="501" t="s">
        <v>68</v>
      </c>
      <c r="AM323" s="501" t="s">
        <v>202</v>
      </c>
      <c r="AN323" s="501" t="s">
        <v>336</v>
      </c>
      <c r="AO323" s="502" t="s">
        <v>2753</v>
      </c>
      <c r="AP323" s="502" t="s">
        <v>336</v>
      </c>
      <c r="AQ323" s="502" t="s">
        <v>2660</v>
      </c>
      <c r="AR323" s="502" t="s">
        <v>2660</v>
      </c>
      <c r="AS323" s="502" t="s">
        <v>336</v>
      </c>
      <c r="AT323" s="502" t="s">
        <v>202</v>
      </c>
      <c r="AU323" s="503">
        <v>43949</v>
      </c>
      <c r="AV323" s="502" t="s">
        <v>336</v>
      </c>
      <c r="AW323" s="502" t="s">
        <v>336</v>
      </c>
      <c r="AX323" s="502" t="s">
        <v>336</v>
      </c>
      <c r="AY323" s="501" t="s">
        <v>202</v>
      </c>
      <c r="AZ323" s="501" t="s">
        <v>202</v>
      </c>
      <c r="BA323" s="501" t="s">
        <v>202</v>
      </c>
      <c r="BB323" s="501" t="s">
        <v>3025</v>
      </c>
      <c r="BC323" s="501" t="s">
        <v>202</v>
      </c>
      <c r="BD323" s="504" t="s">
        <v>3025</v>
      </c>
    </row>
    <row r="324" spans="2:56" ht="27" customHeight="1">
      <c r="B324" s="500">
        <v>388</v>
      </c>
      <c r="C324" s="501">
        <v>0</v>
      </c>
      <c r="D324" s="501"/>
      <c r="E324" s="501" t="str">
        <f>+PPrioritarios[[#This Row],[Jerarquización multicriterio JIS 21 de abril]]</f>
        <v>Sin jerarquizar</v>
      </c>
      <c r="F324" s="501" t="s">
        <v>2494</v>
      </c>
      <c r="G324" s="501" t="s">
        <v>336</v>
      </c>
      <c r="H324" s="501" t="s">
        <v>2755</v>
      </c>
      <c r="I324" s="501" t="s">
        <v>336</v>
      </c>
      <c r="J324" s="501" t="e">
        <f>+VLOOKUP(PPrioritarios[[#This Row],[Nombre de proyecto]],'[14]Registros que subsisten 6,400'!F:F,1,0)</f>
        <v>#N/A</v>
      </c>
      <c r="K324" s="501" t="s">
        <v>2043</v>
      </c>
      <c r="L324" s="501" t="s">
        <v>336</v>
      </c>
      <c r="M324" s="501" t="s">
        <v>224</v>
      </c>
      <c r="N324" s="501" t="s">
        <v>2536</v>
      </c>
      <c r="O324" s="501">
        <v>30</v>
      </c>
      <c r="P324" s="501" t="s">
        <v>336</v>
      </c>
      <c r="Q324" s="501" t="s">
        <v>306</v>
      </c>
      <c r="R324" s="501" t="s">
        <v>336</v>
      </c>
      <c r="S324" s="501" t="s">
        <v>336</v>
      </c>
      <c r="T324" s="501" t="s">
        <v>336</v>
      </c>
      <c r="U324" s="501" t="s">
        <v>68</v>
      </c>
      <c r="V324" s="502" t="s">
        <v>3257</v>
      </c>
      <c r="W324" s="502" t="s">
        <v>1960</v>
      </c>
      <c r="X324" s="502" t="s">
        <v>3245</v>
      </c>
      <c r="Y324" s="501" t="s">
        <v>3258</v>
      </c>
      <c r="Z324" s="502" t="s">
        <v>3246</v>
      </c>
      <c r="AA324" s="502" t="s">
        <v>2756</v>
      </c>
      <c r="AB324" s="501" t="s">
        <v>81</v>
      </c>
      <c r="AC324" s="502" t="s">
        <v>71</v>
      </c>
      <c r="AD324" s="501" t="s">
        <v>336</v>
      </c>
      <c r="AE324" s="501">
        <v>0</v>
      </c>
      <c r="AF324" s="502" t="s">
        <v>2700</v>
      </c>
      <c r="AG324" s="502" t="s">
        <v>336</v>
      </c>
      <c r="AH324" s="501" t="s">
        <v>336</v>
      </c>
      <c r="AI324" s="501" t="s">
        <v>336</v>
      </c>
      <c r="AJ324" s="501" t="s">
        <v>202</v>
      </c>
      <c r="AK324" s="501" t="s">
        <v>202</v>
      </c>
      <c r="AL324" s="501" t="s">
        <v>68</v>
      </c>
      <c r="AM324" s="501" t="s">
        <v>336</v>
      </c>
      <c r="AN324" s="501" t="s">
        <v>336</v>
      </c>
      <c r="AO324" s="502" t="s">
        <v>2700</v>
      </c>
      <c r="AP324" s="502" t="s">
        <v>336</v>
      </c>
      <c r="AQ324" s="502" t="s">
        <v>336</v>
      </c>
      <c r="AR324" s="502" t="s">
        <v>336</v>
      </c>
      <c r="AS324" s="502" t="s">
        <v>336</v>
      </c>
      <c r="AT324" s="502" t="s">
        <v>336</v>
      </c>
      <c r="AU324" s="502" t="s">
        <v>336</v>
      </c>
      <c r="AV324" s="502" t="s">
        <v>336</v>
      </c>
      <c r="AW324" s="502" t="s">
        <v>336</v>
      </c>
      <c r="AX324" s="502" t="s">
        <v>336</v>
      </c>
      <c r="AY324" s="501" t="s">
        <v>202</v>
      </c>
      <c r="AZ324" s="501" t="s">
        <v>202</v>
      </c>
      <c r="BA324" s="501" t="s">
        <v>202</v>
      </c>
      <c r="BB324" s="501" t="s">
        <v>3025</v>
      </c>
      <c r="BC324" s="501" t="s">
        <v>202</v>
      </c>
      <c r="BD324" s="504" t="s">
        <v>3025</v>
      </c>
    </row>
    <row r="325" spans="2:56" ht="27" customHeight="1">
      <c r="B325" s="500">
        <v>391</v>
      </c>
      <c r="C325" s="501">
        <v>0</v>
      </c>
      <c r="D325" s="501"/>
      <c r="E325" s="501" t="str">
        <f>+PPrioritarios[[#This Row],[Jerarquización multicriterio JIS 21 de abril]]</f>
        <v>Sin jerarquizar</v>
      </c>
      <c r="F325" s="501" t="s">
        <v>2494</v>
      </c>
      <c r="G325" s="501" t="s">
        <v>336</v>
      </c>
      <c r="H325" s="501" t="s">
        <v>2769</v>
      </c>
      <c r="I325" s="501" t="s">
        <v>336</v>
      </c>
      <c r="J325" s="501" t="e">
        <f>+VLOOKUP(PPrioritarios[[#This Row],[Nombre de proyecto]],'[14]Registros que subsisten 6,400'!F:F,1,0)</f>
        <v>#N/A</v>
      </c>
      <c r="K325" s="501" t="s">
        <v>745</v>
      </c>
      <c r="L325" s="501" t="s">
        <v>336</v>
      </c>
      <c r="M325" s="501" t="s">
        <v>63</v>
      </c>
      <c r="N325" s="501" t="s">
        <v>2528</v>
      </c>
      <c r="O325" s="501">
        <v>306</v>
      </c>
      <c r="P325" s="501" t="s">
        <v>336</v>
      </c>
      <c r="Q325" s="501" t="s">
        <v>2215</v>
      </c>
      <c r="R325" s="501" t="s">
        <v>2770</v>
      </c>
      <c r="S325" s="501" t="s">
        <v>336</v>
      </c>
      <c r="T325" s="501" t="s">
        <v>336</v>
      </c>
      <c r="U325" s="501" t="s">
        <v>202</v>
      </c>
      <c r="V325" s="502" t="s">
        <v>762</v>
      </c>
      <c r="W325" s="502" t="s">
        <v>955</v>
      </c>
      <c r="X325" s="502" t="s">
        <v>3113</v>
      </c>
      <c r="Y325" s="501" t="s">
        <v>336</v>
      </c>
      <c r="Z325" s="502" t="s">
        <v>336</v>
      </c>
      <c r="AA325" s="502" t="s">
        <v>392</v>
      </c>
      <c r="AB325" s="501" t="s">
        <v>2695</v>
      </c>
      <c r="AC325" s="502" t="s">
        <v>204</v>
      </c>
      <c r="AD325" s="501" t="s">
        <v>336</v>
      </c>
      <c r="AE325" s="501">
        <v>0</v>
      </c>
      <c r="AF325" s="502" t="s">
        <v>2032</v>
      </c>
      <c r="AG325" s="502" t="s">
        <v>336</v>
      </c>
      <c r="AH325" s="501" t="s">
        <v>336</v>
      </c>
      <c r="AI325" s="501" t="s">
        <v>336</v>
      </c>
      <c r="AJ325" s="501" t="s">
        <v>202</v>
      </c>
      <c r="AK325" s="501" t="s">
        <v>202</v>
      </c>
      <c r="AL325" s="501" t="s">
        <v>68</v>
      </c>
      <c r="AM325" s="501" t="s">
        <v>336</v>
      </c>
      <c r="AN325" s="501" t="s">
        <v>336</v>
      </c>
      <c r="AO325" s="502" t="s">
        <v>336</v>
      </c>
      <c r="AP325" s="502" t="s">
        <v>336</v>
      </c>
      <c r="AQ325" s="502" t="s">
        <v>336</v>
      </c>
      <c r="AR325" s="502" t="s">
        <v>336</v>
      </c>
      <c r="AS325" s="502" t="s">
        <v>336</v>
      </c>
      <c r="AT325" s="502" t="s">
        <v>336</v>
      </c>
      <c r="AU325" s="502" t="s">
        <v>336</v>
      </c>
      <c r="AV325" s="502" t="s">
        <v>336</v>
      </c>
      <c r="AW325" s="502" t="s">
        <v>336</v>
      </c>
      <c r="AX325" s="502" t="s">
        <v>336</v>
      </c>
      <c r="AY325" s="501" t="s">
        <v>202</v>
      </c>
      <c r="AZ325" s="501" t="s">
        <v>202</v>
      </c>
      <c r="BA325" s="501" t="s">
        <v>202</v>
      </c>
      <c r="BB325" s="501" t="s">
        <v>3025</v>
      </c>
      <c r="BC325" s="501" t="s">
        <v>202</v>
      </c>
      <c r="BD325" s="504" t="s">
        <v>3025</v>
      </c>
    </row>
    <row r="326" spans="2:56" ht="27" customHeight="1">
      <c r="B326" s="500">
        <v>392</v>
      </c>
      <c r="C326" s="501">
        <v>0</v>
      </c>
      <c r="D326" s="501"/>
      <c r="E326" s="501" t="str">
        <f>+PPrioritarios[[#This Row],[Jerarquización multicriterio JIS 21 de abril]]</f>
        <v>Sin jerarquizar</v>
      </c>
      <c r="F326" s="501" t="s">
        <v>2494</v>
      </c>
      <c r="G326" s="501" t="s">
        <v>336</v>
      </c>
      <c r="H326" s="501" t="s">
        <v>2771</v>
      </c>
      <c r="I326" s="501" t="s">
        <v>336</v>
      </c>
      <c r="J326" s="501" t="e">
        <f>+VLOOKUP(PPrioritarios[[#This Row],[Nombre de proyecto]],'[14]Registros que subsisten 6,400'!F:F,1,0)</f>
        <v>#N/A</v>
      </c>
      <c r="K326" s="501" t="s">
        <v>336</v>
      </c>
      <c r="L326" s="501" t="s">
        <v>336</v>
      </c>
      <c r="M326" s="501" t="s">
        <v>224</v>
      </c>
      <c r="N326" s="501" t="s">
        <v>2024</v>
      </c>
      <c r="O326" s="501">
        <v>3.5</v>
      </c>
      <c r="P326" s="501" t="s">
        <v>336</v>
      </c>
      <c r="Q326" s="501" t="s">
        <v>306</v>
      </c>
      <c r="R326" s="501" t="s">
        <v>336</v>
      </c>
      <c r="S326" s="501" t="s">
        <v>336</v>
      </c>
      <c r="T326" s="501" t="s">
        <v>336</v>
      </c>
      <c r="U326" s="501" t="s">
        <v>202</v>
      </c>
      <c r="V326" s="502" t="s">
        <v>762</v>
      </c>
      <c r="W326" s="502" t="s">
        <v>955</v>
      </c>
      <c r="X326" s="502" t="s">
        <v>3113</v>
      </c>
      <c r="Y326" s="501" t="s">
        <v>336</v>
      </c>
      <c r="Z326" s="502" t="s">
        <v>336</v>
      </c>
      <c r="AA326" s="502" t="s">
        <v>392</v>
      </c>
      <c r="AB326" s="501" t="s">
        <v>2695</v>
      </c>
      <c r="AC326" s="502" t="s">
        <v>204</v>
      </c>
      <c r="AD326" s="501" t="s">
        <v>336</v>
      </c>
      <c r="AE326" s="501">
        <v>0</v>
      </c>
      <c r="AF326" s="502" t="s">
        <v>2012</v>
      </c>
      <c r="AG326" s="502" t="s">
        <v>336</v>
      </c>
      <c r="AH326" s="501" t="s">
        <v>336</v>
      </c>
      <c r="AI326" s="501" t="s">
        <v>336</v>
      </c>
      <c r="AJ326" s="501" t="s">
        <v>202</v>
      </c>
      <c r="AK326" s="501" t="s">
        <v>202</v>
      </c>
      <c r="AL326" s="501" t="s">
        <v>68</v>
      </c>
      <c r="AM326" s="501" t="s">
        <v>336</v>
      </c>
      <c r="AN326" s="501" t="s">
        <v>336</v>
      </c>
      <c r="AO326" s="502" t="s">
        <v>2012</v>
      </c>
      <c r="AP326" s="502" t="s">
        <v>336</v>
      </c>
      <c r="AQ326" s="502" t="s">
        <v>336</v>
      </c>
      <c r="AR326" s="502" t="s">
        <v>336</v>
      </c>
      <c r="AS326" s="502" t="s">
        <v>336</v>
      </c>
      <c r="AT326" s="502" t="s">
        <v>336</v>
      </c>
      <c r="AU326" s="502" t="s">
        <v>336</v>
      </c>
      <c r="AV326" s="502" t="s">
        <v>336</v>
      </c>
      <c r="AW326" s="502" t="s">
        <v>336</v>
      </c>
      <c r="AX326" s="502" t="s">
        <v>336</v>
      </c>
      <c r="AY326" s="501" t="s">
        <v>202</v>
      </c>
      <c r="AZ326" s="501" t="s">
        <v>202</v>
      </c>
      <c r="BA326" s="501" t="s">
        <v>202</v>
      </c>
      <c r="BB326" s="501" t="s">
        <v>3025</v>
      </c>
      <c r="BC326" s="501" t="s">
        <v>202</v>
      </c>
      <c r="BD326" s="504" t="s">
        <v>3025</v>
      </c>
    </row>
    <row r="327" spans="2:56" ht="27" customHeight="1">
      <c r="B327" s="500">
        <v>393</v>
      </c>
      <c r="C327" s="501">
        <v>0</v>
      </c>
      <c r="D327" s="501"/>
      <c r="E327" s="501" t="str">
        <f>+PPrioritarios[[#This Row],[Jerarquización multicriterio JIS 21 de abril]]</f>
        <v>Sin jerarquizar</v>
      </c>
      <c r="F327" s="501" t="s">
        <v>2494</v>
      </c>
      <c r="G327" s="501" t="s">
        <v>336</v>
      </c>
      <c r="H327" s="501" t="s">
        <v>2772</v>
      </c>
      <c r="I327" s="501" t="s">
        <v>336</v>
      </c>
      <c r="J327" s="501" t="e">
        <f>+VLOOKUP(PPrioritarios[[#This Row],[Nombre de proyecto]],'[14]Registros que subsisten 6,400'!F:F,1,0)</f>
        <v>#N/A</v>
      </c>
      <c r="K327" s="501" t="s">
        <v>2043</v>
      </c>
      <c r="L327" s="501" t="s">
        <v>336</v>
      </c>
      <c r="M327" s="501" t="s">
        <v>224</v>
      </c>
      <c r="N327" s="501" t="s">
        <v>2536</v>
      </c>
      <c r="O327" s="501">
        <v>30</v>
      </c>
      <c r="P327" s="501" t="s">
        <v>336</v>
      </c>
      <c r="Q327" s="501" t="s">
        <v>306</v>
      </c>
      <c r="R327" s="501" t="s">
        <v>336</v>
      </c>
      <c r="S327" s="501" t="s">
        <v>336</v>
      </c>
      <c r="T327" s="501" t="s">
        <v>336</v>
      </c>
      <c r="U327" s="501" t="s">
        <v>68</v>
      </c>
      <c r="V327" s="502" t="s">
        <v>3259</v>
      </c>
      <c r="W327" s="502" t="s">
        <v>1960</v>
      </c>
      <c r="X327" s="502" t="s">
        <v>3245</v>
      </c>
      <c r="Y327" s="501" t="s">
        <v>3260</v>
      </c>
      <c r="Z327" s="502" t="s">
        <v>3246</v>
      </c>
      <c r="AA327" s="502" t="s">
        <v>2773</v>
      </c>
      <c r="AB327" s="501" t="s">
        <v>2695</v>
      </c>
      <c r="AC327" s="502" t="s">
        <v>2766</v>
      </c>
      <c r="AD327" s="501" t="s">
        <v>336</v>
      </c>
      <c r="AE327" s="501">
        <v>0</v>
      </c>
      <c r="AF327" s="502" t="s">
        <v>2700</v>
      </c>
      <c r="AG327" s="502" t="s">
        <v>336</v>
      </c>
      <c r="AH327" s="501" t="s">
        <v>336</v>
      </c>
      <c r="AI327" s="501" t="s">
        <v>336</v>
      </c>
      <c r="AJ327" s="501" t="s">
        <v>202</v>
      </c>
      <c r="AK327" s="501" t="s">
        <v>202</v>
      </c>
      <c r="AL327" s="501" t="s">
        <v>68</v>
      </c>
      <c r="AM327" s="501" t="s">
        <v>336</v>
      </c>
      <c r="AN327" s="501" t="s">
        <v>336</v>
      </c>
      <c r="AO327" s="502" t="s">
        <v>2700</v>
      </c>
      <c r="AP327" s="502" t="s">
        <v>336</v>
      </c>
      <c r="AQ327" s="502" t="s">
        <v>336</v>
      </c>
      <c r="AR327" s="502" t="s">
        <v>336</v>
      </c>
      <c r="AS327" s="502" t="s">
        <v>336</v>
      </c>
      <c r="AT327" s="502" t="s">
        <v>336</v>
      </c>
      <c r="AU327" s="502" t="s">
        <v>336</v>
      </c>
      <c r="AV327" s="502" t="s">
        <v>336</v>
      </c>
      <c r="AW327" s="502" t="s">
        <v>336</v>
      </c>
      <c r="AX327" s="502" t="s">
        <v>336</v>
      </c>
      <c r="AY327" s="501" t="s">
        <v>202</v>
      </c>
      <c r="AZ327" s="501" t="s">
        <v>202</v>
      </c>
      <c r="BA327" s="501" t="s">
        <v>202</v>
      </c>
      <c r="BB327" s="501" t="s">
        <v>3025</v>
      </c>
      <c r="BC327" s="501" t="s">
        <v>202</v>
      </c>
      <c r="BD327" s="504" t="s">
        <v>3025</v>
      </c>
    </row>
    <row r="328" spans="2:56" ht="27" customHeight="1">
      <c r="B328" s="500">
        <v>394</v>
      </c>
      <c r="C328" s="501">
        <v>0</v>
      </c>
      <c r="D328" s="501"/>
      <c r="E328" s="501" t="str">
        <f>+PPrioritarios[[#This Row],[Jerarquización multicriterio JIS 21 de abril]]</f>
        <v>Sin jerarquizar</v>
      </c>
      <c r="F328" s="501" t="s">
        <v>2494</v>
      </c>
      <c r="G328" s="501" t="s">
        <v>336</v>
      </c>
      <c r="H328" s="501" t="s">
        <v>2775</v>
      </c>
      <c r="I328" s="501" t="s">
        <v>336</v>
      </c>
      <c r="J328" s="501" t="e">
        <f>+VLOOKUP(PPrioritarios[[#This Row],[Nombre de proyecto]],'[14]Registros que subsisten 6,400'!F:F,1,0)</f>
        <v>#N/A</v>
      </c>
      <c r="K328" s="501" t="s">
        <v>336</v>
      </c>
      <c r="L328" s="501" t="s">
        <v>336</v>
      </c>
      <c r="M328" s="501" t="s">
        <v>63</v>
      </c>
      <c r="N328" s="501" t="s">
        <v>2536</v>
      </c>
      <c r="O328" s="501">
        <v>50</v>
      </c>
      <c r="P328" s="501" t="s">
        <v>336</v>
      </c>
      <c r="Q328" s="501" t="s">
        <v>306</v>
      </c>
      <c r="R328" s="501" t="s">
        <v>336</v>
      </c>
      <c r="S328" s="501" t="s">
        <v>336</v>
      </c>
      <c r="T328" s="501" t="s">
        <v>336</v>
      </c>
      <c r="U328" s="501" t="s">
        <v>202</v>
      </c>
      <c r="V328" s="502" t="s">
        <v>762</v>
      </c>
      <c r="W328" s="502" t="s">
        <v>955</v>
      </c>
      <c r="X328" s="502" t="s">
        <v>3113</v>
      </c>
      <c r="Y328" s="501" t="s">
        <v>336</v>
      </c>
      <c r="Z328" s="502" t="s">
        <v>336</v>
      </c>
      <c r="AA328" s="502" t="s">
        <v>392</v>
      </c>
      <c r="AB328" s="501" t="s">
        <v>2695</v>
      </c>
      <c r="AC328" s="502" t="s">
        <v>204</v>
      </c>
      <c r="AD328" s="501" t="s">
        <v>336</v>
      </c>
      <c r="AE328" s="501">
        <v>0</v>
      </c>
      <c r="AF328" s="502" t="s">
        <v>2012</v>
      </c>
      <c r="AG328" s="502" t="s">
        <v>336</v>
      </c>
      <c r="AH328" s="501" t="s">
        <v>336</v>
      </c>
      <c r="AI328" s="501" t="s">
        <v>336</v>
      </c>
      <c r="AJ328" s="501" t="s">
        <v>202</v>
      </c>
      <c r="AK328" s="501" t="s">
        <v>202</v>
      </c>
      <c r="AL328" s="501" t="s">
        <v>68</v>
      </c>
      <c r="AM328" s="501" t="s">
        <v>336</v>
      </c>
      <c r="AN328" s="501" t="s">
        <v>336</v>
      </c>
      <c r="AO328" s="502" t="s">
        <v>2012</v>
      </c>
      <c r="AP328" s="502" t="s">
        <v>336</v>
      </c>
      <c r="AQ328" s="502" t="s">
        <v>336</v>
      </c>
      <c r="AR328" s="502" t="s">
        <v>336</v>
      </c>
      <c r="AS328" s="502" t="s">
        <v>336</v>
      </c>
      <c r="AT328" s="502" t="s">
        <v>336</v>
      </c>
      <c r="AU328" s="502" t="s">
        <v>336</v>
      </c>
      <c r="AV328" s="502" t="s">
        <v>336</v>
      </c>
      <c r="AW328" s="502" t="s">
        <v>336</v>
      </c>
      <c r="AX328" s="502" t="s">
        <v>336</v>
      </c>
      <c r="AY328" s="501" t="s">
        <v>202</v>
      </c>
      <c r="AZ328" s="501" t="s">
        <v>202</v>
      </c>
      <c r="BA328" s="501" t="s">
        <v>202</v>
      </c>
      <c r="BB328" s="501" t="s">
        <v>3025</v>
      </c>
      <c r="BC328" s="501" t="s">
        <v>202</v>
      </c>
      <c r="BD328" s="504" t="s">
        <v>3025</v>
      </c>
    </row>
    <row r="329" spans="2:56" ht="27" customHeight="1">
      <c r="B329" s="500">
        <v>395</v>
      </c>
      <c r="C329" s="501">
        <v>0</v>
      </c>
      <c r="D329" s="501"/>
      <c r="E329" s="501" t="str">
        <f>+PPrioritarios[[#This Row],[Jerarquización multicriterio JIS 21 de abril]]</f>
        <v>Sin jerarquizar</v>
      </c>
      <c r="F329" s="501" t="s">
        <v>2494</v>
      </c>
      <c r="G329" s="501" t="s">
        <v>336</v>
      </c>
      <c r="H329" s="501" t="s">
        <v>2776</v>
      </c>
      <c r="I329" s="501" t="s">
        <v>336</v>
      </c>
      <c r="J329" s="501" t="e">
        <f>+VLOOKUP(PPrioritarios[[#This Row],[Nombre de proyecto]],'[14]Registros que subsisten 6,400'!F:F,1,0)</f>
        <v>#N/A</v>
      </c>
      <c r="K329" s="501" t="s">
        <v>336</v>
      </c>
      <c r="L329" s="501" t="s">
        <v>336</v>
      </c>
      <c r="M329" s="501" t="s">
        <v>224</v>
      </c>
      <c r="N329" s="501" t="s">
        <v>2536</v>
      </c>
      <c r="O329" s="501">
        <v>28.5</v>
      </c>
      <c r="P329" s="501" t="s">
        <v>336</v>
      </c>
      <c r="Q329" s="501" t="s">
        <v>306</v>
      </c>
      <c r="R329" s="501" t="s">
        <v>336</v>
      </c>
      <c r="S329" s="501" t="s">
        <v>336</v>
      </c>
      <c r="T329" s="501" t="s">
        <v>336</v>
      </c>
      <c r="U329" s="501" t="s">
        <v>68</v>
      </c>
      <c r="V329" s="502" t="s">
        <v>3261</v>
      </c>
      <c r="W329" s="502" t="s">
        <v>1960</v>
      </c>
      <c r="X329" s="502" t="s">
        <v>3262</v>
      </c>
      <c r="Y329" s="501" t="s">
        <v>3263</v>
      </c>
      <c r="Z329" s="502" t="s">
        <v>3264</v>
      </c>
      <c r="AA329" s="502" t="s">
        <v>392</v>
      </c>
      <c r="AB329" s="501" t="s">
        <v>2695</v>
      </c>
      <c r="AC329" s="502" t="s">
        <v>204</v>
      </c>
      <c r="AD329" s="501" t="s">
        <v>336</v>
      </c>
      <c r="AE329" s="501">
        <v>0</v>
      </c>
      <c r="AF329" s="502" t="s">
        <v>2012</v>
      </c>
      <c r="AG329" s="502" t="s">
        <v>336</v>
      </c>
      <c r="AH329" s="501" t="s">
        <v>336</v>
      </c>
      <c r="AI329" s="501" t="s">
        <v>336</v>
      </c>
      <c r="AJ329" s="501" t="s">
        <v>202</v>
      </c>
      <c r="AK329" s="501" t="s">
        <v>202</v>
      </c>
      <c r="AL329" s="501" t="s">
        <v>68</v>
      </c>
      <c r="AM329" s="501" t="s">
        <v>336</v>
      </c>
      <c r="AN329" s="501" t="s">
        <v>336</v>
      </c>
      <c r="AO329" s="502" t="s">
        <v>2012</v>
      </c>
      <c r="AP329" s="502" t="s">
        <v>336</v>
      </c>
      <c r="AQ329" s="502" t="s">
        <v>336</v>
      </c>
      <c r="AR329" s="502" t="s">
        <v>336</v>
      </c>
      <c r="AS329" s="502" t="s">
        <v>336</v>
      </c>
      <c r="AT329" s="502" t="s">
        <v>336</v>
      </c>
      <c r="AU329" s="502" t="s">
        <v>336</v>
      </c>
      <c r="AV329" s="502" t="s">
        <v>336</v>
      </c>
      <c r="AW329" s="502" t="s">
        <v>336</v>
      </c>
      <c r="AX329" s="502" t="s">
        <v>336</v>
      </c>
      <c r="AY329" s="501" t="s">
        <v>202</v>
      </c>
      <c r="AZ329" s="501" t="s">
        <v>202</v>
      </c>
      <c r="BA329" s="501" t="s">
        <v>202</v>
      </c>
      <c r="BB329" s="501" t="s">
        <v>3025</v>
      </c>
      <c r="BC329" s="501" t="s">
        <v>202</v>
      </c>
      <c r="BD329" s="504" t="s">
        <v>3025</v>
      </c>
    </row>
    <row r="330" spans="2:56" ht="27" customHeight="1">
      <c r="B330" s="500">
        <v>396</v>
      </c>
      <c r="C330" s="501">
        <v>0</v>
      </c>
      <c r="D330" s="501"/>
      <c r="E330" s="501" t="str">
        <f>+PPrioritarios[[#This Row],[Jerarquización multicriterio JIS 21 de abril]]</f>
        <v>Sin jerarquizar</v>
      </c>
      <c r="F330" s="501" t="s">
        <v>2494</v>
      </c>
      <c r="G330" s="501" t="s">
        <v>336</v>
      </c>
      <c r="H330" s="501" t="s">
        <v>2777</v>
      </c>
      <c r="I330" s="501" t="s">
        <v>336</v>
      </c>
      <c r="J330" s="501" t="e">
        <f>+VLOOKUP(PPrioritarios[[#This Row],[Nombre de proyecto]],'[14]Registros que subsisten 6,400'!F:F,1,0)</f>
        <v>#N/A</v>
      </c>
      <c r="K330" s="501" t="s">
        <v>336</v>
      </c>
      <c r="L330" s="501" t="s">
        <v>336</v>
      </c>
      <c r="M330" s="501" t="s">
        <v>224</v>
      </c>
      <c r="N330" s="501" t="s">
        <v>2536</v>
      </c>
      <c r="O330" s="501">
        <v>150.15600000000001</v>
      </c>
      <c r="P330" s="501" t="s">
        <v>336</v>
      </c>
      <c r="Q330" s="501" t="s">
        <v>508</v>
      </c>
      <c r="R330" s="501" t="s">
        <v>2662</v>
      </c>
      <c r="S330" s="501" t="s">
        <v>336</v>
      </c>
      <c r="T330" s="501" t="s">
        <v>336</v>
      </c>
      <c r="U330" s="501" t="s">
        <v>68</v>
      </c>
      <c r="V330" s="502" t="s">
        <v>3265</v>
      </c>
      <c r="W330" s="502" t="s">
        <v>1960</v>
      </c>
      <c r="X330" s="502" t="s">
        <v>3266</v>
      </c>
      <c r="Y330" s="501" t="s">
        <v>3267</v>
      </c>
      <c r="Z330" s="502" t="s">
        <v>3268</v>
      </c>
      <c r="AA330" s="502" t="s">
        <v>392</v>
      </c>
      <c r="AB330" s="501" t="s">
        <v>2695</v>
      </c>
      <c r="AC330" s="502" t="s">
        <v>204</v>
      </c>
      <c r="AD330" s="501" t="s">
        <v>336</v>
      </c>
      <c r="AE330" s="501">
        <v>0</v>
      </c>
      <c r="AF330" s="502" t="s">
        <v>336</v>
      </c>
      <c r="AG330" s="502" t="s">
        <v>336</v>
      </c>
      <c r="AH330" s="501" t="s">
        <v>336</v>
      </c>
      <c r="AI330" s="501" t="s">
        <v>336</v>
      </c>
      <c r="AJ330" s="501" t="s">
        <v>202</v>
      </c>
      <c r="AK330" s="501" t="s">
        <v>202</v>
      </c>
      <c r="AL330" s="501" t="s">
        <v>68</v>
      </c>
      <c r="AM330" s="501" t="s">
        <v>336</v>
      </c>
      <c r="AN330" s="501" t="s">
        <v>336</v>
      </c>
      <c r="AO330" s="502" t="s">
        <v>336</v>
      </c>
      <c r="AP330" s="502" t="s">
        <v>336</v>
      </c>
      <c r="AQ330" s="502" t="s">
        <v>336</v>
      </c>
      <c r="AR330" s="502" t="s">
        <v>336</v>
      </c>
      <c r="AS330" s="502" t="s">
        <v>336</v>
      </c>
      <c r="AT330" s="502" t="s">
        <v>336</v>
      </c>
      <c r="AU330" s="502" t="s">
        <v>336</v>
      </c>
      <c r="AV330" s="502" t="s">
        <v>336</v>
      </c>
      <c r="AW330" s="502" t="s">
        <v>336</v>
      </c>
      <c r="AX330" s="502" t="s">
        <v>336</v>
      </c>
      <c r="AY330" s="501" t="s">
        <v>202</v>
      </c>
      <c r="AZ330" s="501" t="s">
        <v>202</v>
      </c>
      <c r="BA330" s="501" t="s">
        <v>202</v>
      </c>
      <c r="BB330" s="501" t="s">
        <v>3025</v>
      </c>
      <c r="BC330" s="501" t="s">
        <v>202</v>
      </c>
      <c r="BD330" s="504" t="s">
        <v>3025</v>
      </c>
    </row>
    <row r="331" spans="2:56" ht="27" customHeight="1">
      <c r="B331" s="500">
        <v>398</v>
      </c>
      <c r="C331" s="501">
        <v>0</v>
      </c>
      <c r="D331" s="501"/>
      <c r="E331" s="501" t="str">
        <f>+PPrioritarios[[#This Row],[Jerarquización multicriterio JIS 21 de abril]]</f>
        <v>Sin jerarquizar</v>
      </c>
      <c r="F331" s="501" t="s">
        <v>2494</v>
      </c>
      <c r="G331" s="501" t="s">
        <v>2779</v>
      </c>
      <c r="H331" s="501" t="s">
        <v>2780</v>
      </c>
      <c r="I331" s="501" t="s">
        <v>2781</v>
      </c>
      <c r="J331" s="501" t="e">
        <f>+VLOOKUP(PPrioritarios[[#This Row],[Nombre de proyecto]],'[14]Registros que subsisten 6,400'!F:F,1,0)</f>
        <v>#N/A</v>
      </c>
      <c r="K331" s="501" t="s">
        <v>1012</v>
      </c>
      <c r="L331" s="501" t="s">
        <v>336</v>
      </c>
      <c r="M331" s="501" t="s">
        <v>224</v>
      </c>
      <c r="N331" s="501" t="s">
        <v>3016</v>
      </c>
      <c r="O331" s="501">
        <v>125.05</v>
      </c>
      <c r="P331" s="501">
        <v>400</v>
      </c>
      <c r="Q331" s="501" t="s">
        <v>306</v>
      </c>
      <c r="R331" s="501" t="s">
        <v>341</v>
      </c>
      <c r="S331" s="501" t="s">
        <v>2782</v>
      </c>
      <c r="T331" s="501" t="s">
        <v>336</v>
      </c>
      <c r="U331" s="501" t="s">
        <v>68</v>
      </c>
      <c r="V331" s="502" t="s">
        <v>3269</v>
      </c>
      <c r="W331" s="502" t="s">
        <v>1960</v>
      </c>
      <c r="X331" s="502" t="s">
        <v>3270</v>
      </c>
      <c r="Y331" s="501" t="s">
        <v>2785</v>
      </c>
      <c r="Z331" s="502" t="s">
        <v>3271</v>
      </c>
      <c r="AA331" s="502" t="s">
        <v>2783</v>
      </c>
      <c r="AB331" s="501" t="s">
        <v>2695</v>
      </c>
      <c r="AC331" s="502" t="s">
        <v>71</v>
      </c>
      <c r="AD331" s="501" t="s">
        <v>336</v>
      </c>
      <c r="AE331" s="501">
        <v>0</v>
      </c>
      <c r="AF331" s="502" t="s">
        <v>2784</v>
      </c>
      <c r="AG331" s="502" t="s">
        <v>2682</v>
      </c>
      <c r="AH331" s="501" t="s">
        <v>202</v>
      </c>
      <c r="AI331" s="501" t="s">
        <v>69</v>
      </c>
      <c r="AJ331" s="501" t="s">
        <v>202</v>
      </c>
      <c r="AK331" s="501" t="s">
        <v>202</v>
      </c>
      <c r="AL331" s="501" t="s">
        <v>68</v>
      </c>
      <c r="AM331" s="501" t="s">
        <v>202</v>
      </c>
      <c r="AN331" s="501" t="s">
        <v>336</v>
      </c>
      <c r="AO331" s="502" t="s">
        <v>2784</v>
      </c>
      <c r="AP331" s="502" t="s">
        <v>336</v>
      </c>
      <c r="AQ331" s="502" t="s">
        <v>2660</v>
      </c>
      <c r="AR331" s="502" t="s">
        <v>2660</v>
      </c>
      <c r="AS331" s="502" t="s">
        <v>336</v>
      </c>
      <c r="AT331" s="502" t="s">
        <v>202</v>
      </c>
      <c r="AU331" s="503">
        <v>43101</v>
      </c>
      <c r="AV331" s="502" t="s">
        <v>336</v>
      </c>
      <c r="AW331" s="502" t="s">
        <v>336</v>
      </c>
      <c r="AX331" s="502" t="s">
        <v>336</v>
      </c>
      <c r="AY331" s="501" t="s">
        <v>202</v>
      </c>
      <c r="AZ331" s="501" t="s">
        <v>202</v>
      </c>
      <c r="BA331" s="501" t="s">
        <v>202</v>
      </c>
      <c r="BB331" s="501" t="s">
        <v>3025</v>
      </c>
      <c r="BC331" s="501" t="s">
        <v>202</v>
      </c>
      <c r="BD331" s="504" t="s">
        <v>3025</v>
      </c>
    </row>
    <row r="332" spans="2:56" ht="27" customHeight="1">
      <c r="B332" s="500">
        <v>399</v>
      </c>
      <c r="C332" s="501">
        <v>0</v>
      </c>
      <c r="D332" s="501"/>
      <c r="E332" s="501" t="str">
        <f>+PPrioritarios[[#This Row],[Jerarquización multicriterio JIS 21 de abril]]</f>
        <v>Sin jerarquizar</v>
      </c>
      <c r="F332" s="501" t="s">
        <v>2494</v>
      </c>
      <c r="G332" s="501" t="s">
        <v>336</v>
      </c>
      <c r="H332" s="501" t="s">
        <v>2309</v>
      </c>
      <c r="I332" s="501" t="s">
        <v>336</v>
      </c>
      <c r="J332" s="501" t="e">
        <f>+VLOOKUP(PPrioritarios[[#This Row],[Nombre de proyecto]],'[14]Registros que subsisten 6,400'!F:F,1,0)</f>
        <v>#N/A</v>
      </c>
      <c r="K332" s="501" t="s">
        <v>336</v>
      </c>
      <c r="L332" s="501" t="s">
        <v>336</v>
      </c>
      <c r="M332" s="501" t="s">
        <v>63</v>
      </c>
      <c r="N332" s="501" t="s">
        <v>2536</v>
      </c>
      <c r="O332" s="501">
        <v>99</v>
      </c>
      <c r="P332" s="501" t="s">
        <v>336</v>
      </c>
      <c r="Q332" s="501" t="s">
        <v>508</v>
      </c>
      <c r="R332" s="501" t="s">
        <v>2645</v>
      </c>
      <c r="S332" s="501" t="s">
        <v>336</v>
      </c>
      <c r="T332" s="501" t="s">
        <v>336</v>
      </c>
      <c r="U332" s="501" t="s">
        <v>202</v>
      </c>
      <c r="V332" s="502" t="s">
        <v>762</v>
      </c>
      <c r="W332" s="502" t="s">
        <v>955</v>
      </c>
      <c r="X332" s="502" t="s">
        <v>3272</v>
      </c>
      <c r="Y332" s="501" t="s">
        <v>336</v>
      </c>
      <c r="Z332" s="502" t="s">
        <v>336</v>
      </c>
      <c r="AA332" s="502" t="s">
        <v>2633</v>
      </c>
      <c r="AB332" s="501" t="s">
        <v>191</v>
      </c>
      <c r="AC332" s="502" t="s">
        <v>204</v>
      </c>
      <c r="AD332" s="501" t="s">
        <v>336</v>
      </c>
      <c r="AE332" s="501">
        <v>0</v>
      </c>
      <c r="AF332" s="502" t="s">
        <v>336</v>
      </c>
      <c r="AG332" s="502" t="s">
        <v>336</v>
      </c>
      <c r="AH332" s="501" t="s">
        <v>336</v>
      </c>
      <c r="AI332" s="501" t="s">
        <v>336</v>
      </c>
      <c r="AJ332" s="501" t="s">
        <v>202</v>
      </c>
      <c r="AK332" s="501" t="s">
        <v>202</v>
      </c>
      <c r="AL332" s="501" t="s">
        <v>68</v>
      </c>
      <c r="AM332" s="501" t="s">
        <v>336</v>
      </c>
      <c r="AN332" s="501" t="s">
        <v>336</v>
      </c>
      <c r="AO332" s="502" t="s">
        <v>336</v>
      </c>
      <c r="AP332" s="502" t="s">
        <v>336</v>
      </c>
      <c r="AQ332" s="502" t="s">
        <v>336</v>
      </c>
      <c r="AR332" s="502" t="s">
        <v>336</v>
      </c>
      <c r="AS332" s="502" t="s">
        <v>336</v>
      </c>
      <c r="AT332" s="502" t="s">
        <v>336</v>
      </c>
      <c r="AU332" s="502" t="s">
        <v>336</v>
      </c>
      <c r="AV332" s="502" t="s">
        <v>336</v>
      </c>
      <c r="AW332" s="502" t="s">
        <v>336</v>
      </c>
      <c r="AX332" s="502" t="s">
        <v>336</v>
      </c>
      <c r="AY332" s="501" t="s">
        <v>202</v>
      </c>
      <c r="AZ332" s="501" t="s">
        <v>202</v>
      </c>
      <c r="BA332" s="501" t="s">
        <v>202</v>
      </c>
      <c r="BB332" s="501" t="s">
        <v>3025</v>
      </c>
      <c r="BC332" s="501" t="s">
        <v>202</v>
      </c>
      <c r="BD332" s="504" t="s">
        <v>3025</v>
      </c>
    </row>
    <row r="333" spans="2:56" ht="27" customHeight="1">
      <c r="B333" s="500">
        <v>400</v>
      </c>
      <c r="C333" s="501">
        <v>0</v>
      </c>
      <c r="D333" s="501"/>
      <c r="E333" s="501" t="str">
        <f>+PPrioritarios[[#This Row],[Jerarquización multicriterio JIS 21 de abril]]</f>
        <v>Sin jerarquizar</v>
      </c>
      <c r="F333" s="501" t="s">
        <v>2494</v>
      </c>
      <c r="G333" s="501" t="s">
        <v>336</v>
      </c>
      <c r="H333" s="501" t="s">
        <v>2786</v>
      </c>
      <c r="I333" s="501" t="s">
        <v>336</v>
      </c>
      <c r="J333" s="501" t="e">
        <f>+VLOOKUP(PPrioritarios[[#This Row],[Nombre de proyecto]],'[14]Registros que subsisten 6,400'!F:F,1,0)</f>
        <v>#N/A</v>
      </c>
      <c r="K333" s="501" t="s">
        <v>336</v>
      </c>
      <c r="L333" s="501" t="s">
        <v>336</v>
      </c>
      <c r="M333" s="501" t="s">
        <v>63</v>
      </c>
      <c r="N333" s="501" t="s">
        <v>2528</v>
      </c>
      <c r="O333" s="501">
        <v>288</v>
      </c>
      <c r="P333" s="501" t="s">
        <v>336</v>
      </c>
      <c r="Q333" s="501" t="s">
        <v>306</v>
      </c>
      <c r="R333" s="501" t="s">
        <v>336</v>
      </c>
      <c r="S333" s="501" t="s">
        <v>336</v>
      </c>
      <c r="T333" s="501" t="s">
        <v>336</v>
      </c>
      <c r="U333" s="501" t="s">
        <v>202</v>
      </c>
      <c r="V333" s="502" t="s">
        <v>762</v>
      </c>
      <c r="W333" s="502" t="s">
        <v>955</v>
      </c>
      <c r="X333" s="502" t="s">
        <v>3272</v>
      </c>
      <c r="Y333" s="501" t="s">
        <v>336</v>
      </c>
      <c r="Z333" s="502" t="s">
        <v>336</v>
      </c>
      <c r="AA333" s="502" t="s">
        <v>392</v>
      </c>
      <c r="AB333" s="501" t="s">
        <v>2695</v>
      </c>
      <c r="AC333" s="502" t="s">
        <v>204</v>
      </c>
      <c r="AD333" s="501" t="s">
        <v>336</v>
      </c>
      <c r="AE333" s="501">
        <v>0</v>
      </c>
      <c r="AF333" s="502" t="s">
        <v>2012</v>
      </c>
      <c r="AG333" s="502" t="s">
        <v>336</v>
      </c>
      <c r="AH333" s="501" t="s">
        <v>336</v>
      </c>
      <c r="AI333" s="501" t="s">
        <v>336</v>
      </c>
      <c r="AJ333" s="501" t="s">
        <v>202</v>
      </c>
      <c r="AK333" s="501" t="s">
        <v>202</v>
      </c>
      <c r="AL333" s="501" t="s">
        <v>68</v>
      </c>
      <c r="AM333" s="501" t="s">
        <v>336</v>
      </c>
      <c r="AN333" s="501" t="s">
        <v>336</v>
      </c>
      <c r="AO333" s="502" t="s">
        <v>2012</v>
      </c>
      <c r="AP333" s="502" t="s">
        <v>336</v>
      </c>
      <c r="AQ333" s="502" t="s">
        <v>336</v>
      </c>
      <c r="AR333" s="502" t="s">
        <v>336</v>
      </c>
      <c r="AS333" s="502" t="s">
        <v>336</v>
      </c>
      <c r="AT333" s="502" t="s">
        <v>336</v>
      </c>
      <c r="AU333" s="502" t="s">
        <v>336</v>
      </c>
      <c r="AV333" s="502" t="s">
        <v>336</v>
      </c>
      <c r="AW333" s="502" t="s">
        <v>336</v>
      </c>
      <c r="AX333" s="502" t="s">
        <v>336</v>
      </c>
      <c r="AY333" s="501" t="s">
        <v>202</v>
      </c>
      <c r="AZ333" s="501" t="s">
        <v>202</v>
      </c>
      <c r="BA333" s="501" t="s">
        <v>202</v>
      </c>
      <c r="BB333" s="501" t="s">
        <v>3025</v>
      </c>
      <c r="BC333" s="501" t="s">
        <v>202</v>
      </c>
      <c r="BD333" s="504" t="s">
        <v>3025</v>
      </c>
    </row>
    <row r="334" spans="2:56" ht="27" customHeight="1">
      <c r="B334" s="500">
        <v>401</v>
      </c>
      <c r="C334" s="501">
        <v>0</v>
      </c>
      <c r="D334" s="501"/>
      <c r="E334" s="501" t="str">
        <f>+PPrioritarios[[#This Row],[Jerarquización multicriterio JIS 21 de abril]]</f>
        <v>Sin jerarquizar</v>
      </c>
      <c r="F334" s="501" t="s">
        <v>2494</v>
      </c>
      <c r="G334" s="501" t="s">
        <v>336</v>
      </c>
      <c r="H334" s="501" t="s">
        <v>2787</v>
      </c>
      <c r="I334" s="501" t="s">
        <v>336</v>
      </c>
      <c r="J334" s="501" t="e">
        <f>+VLOOKUP(PPrioritarios[[#This Row],[Nombre de proyecto]],'[14]Registros que subsisten 6,400'!F:F,1,0)</f>
        <v>#N/A</v>
      </c>
      <c r="K334" s="501" t="s">
        <v>336</v>
      </c>
      <c r="L334" s="501" t="s">
        <v>336</v>
      </c>
      <c r="M334" s="501" t="s">
        <v>224</v>
      </c>
      <c r="N334" s="501" t="s">
        <v>2536</v>
      </c>
      <c r="O334" s="501">
        <v>119.501</v>
      </c>
      <c r="P334" s="501" t="s">
        <v>336</v>
      </c>
      <c r="Q334" s="501" t="s">
        <v>508</v>
      </c>
      <c r="R334" s="501" t="s">
        <v>2788</v>
      </c>
      <c r="S334" s="501" t="s">
        <v>336</v>
      </c>
      <c r="T334" s="501" t="s">
        <v>336</v>
      </c>
      <c r="U334" s="501" t="s">
        <v>68</v>
      </c>
      <c r="V334" s="502" t="s">
        <v>3273</v>
      </c>
      <c r="W334" s="502" t="s">
        <v>1878</v>
      </c>
      <c r="X334" s="502" t="s">
        <v>3274</v>
      </c>
      <c r="Y334" s="501" t="s">
        <v>3275</v>
      </c>
      <c r="Z334" s="502" t="s">
        <v>3276</v>
      </c>
      <c r="AA334" s="502" t="s">
        <v>2789</v>
      </c>
      <c r="AB334" s="501" t="s">
        <v>191</v>
      </c>
      <c r="AC334" s="502" t="s">
        <v>204</v>
      </c>
      <c r="AD334" s="501" t="s">
        <v>336</v>
      </c>
      <c r="AE334" s="501">
        <v>0</v>
      </c>
      <c r="AF334" s="502" t="s">
        <v>336</v>
      </c>
      <c r="AG334" s="502" t="s">
        <v>336</v>
      </c>
      <c r="AH334" s="501" t="s">
        <v>336</v>
      </c>
      <c r="AI334" s="501" t="s">
        <v>336</v>
      </c>
      <c r="AJ334" s="501" t="s">
        <v>202</v>
      </c>
      <c r="AK334" s="501" t="s">
        <v>202</v>
      </c>
      <c r="AL334" s="501" t="s">
        <v>68</v>
      </c>
      <c r="AM334" s="501" t="s">
        <v>336</v>
      </c>
      <c r="AN334" s="501" t="s">
        <v>336</v>
      </c>
      <c r="AO334" s="502" t="s">
        <v>336</v>
      </c>
      <c r="AP334" s="502" t="s">
        <v>336</v>
      </c>
      <c r="AQ334" s="502" t="s">
        <v>336</v>
      </c>
      <c r="AR334" s="502" t="s">
        <v>336</v>
      </c>
      <c r="AS334" s="502" t="s">
        <v>336</v>
      </c>
      <c r="AT334" s="502" t="s">
        <v>336</v>
      </c>
      <c r="AU334" s="502" t="s">
        <v>336</v>
      </c>
      <c r="AV334" s="502" t="s">
        <v>336</v>
      </c>
      <c r="AW334" s="502" t="s">
        <v>336</v>
      </c>
      <c r="AX334" s="502" t="s">
        <v>336</v>
      </c>
      <c r="AY334" s="501" t="s">
        <v>202</v>
      </c>
      <c r="AZ334" s="501" t="s">
        <v>202</v>
      </c>
      <c r="BA334" s="501" t="s">
        <v>202</v>
      </c>
      <c r="BB334" s="501" t="s">
        <v>3025</v>
      </c>
      <c r="BC334" s="501" t="s">
        <v>202</v>
      </c>
      <c r="BD334" s="504" t="s">
        <v>3025</v>
      </c>
    </row>
    <row r="335" spans="2:56" ht="27" customHeight="1">
      <c r="B335" s="500">
        <v>402</v>
      </c>
      <c r="C335" s="501">
        <v>0</v>
      </c>
      <c r="D335" s="501"/>
      <c r="E335" s="501" t="str">
        <f>+PPrioritarios[[#This Row],[Jerarquización multicriterio JIS 21 de abril]]</f>
        <v>Sin jerarquizar</v>
      </c>
      <c r="F335" s="501" t="s">
        <v>2494</v>
      </c>
      <c r="G335" s="501" t="s">
        <v>2528</v>
      </c>
      <c r="H335" s="501" t="s">
        <v>2790</v>
      </c>
      <c r="I335" s="501" t="s">
        <v>2791</v>
      </c>
      <c r="J335" s="501" t="e">
        <f>+VLOOKUP(PPrioritarios[[#This Row],[Nombre de proyecto]],'[14]Registros que subsisten 6,400'!F:F,1,0)</f>
        <v>#N/A</v>
      </c>
      <c r="K335" s="501" t="s">
        <v>989</v>
      </c>
      <c r="L335" s="501" t="s">
        <v>2527</v>
      </c>
      <c r="M335" s="501" t="s">
        <v>63</v>
      </c>
      <c r="N335" s="501" t="s">
        <v>2528</v>
      </c>
      <c r="O335" s="501">
        <v>164</v>
      </c>
      <c r="P335" s="501" t="s">
        <v>2792</v>
      </c>
      <c r="Q335" s="501" t="s">
        <v>508</v>
      </c>
      <c r="R335" s="501" t="s">
        <v>2053</v>
      </c>
      <c r="S335" s="501" t="s">
        <v>2793</v>
      </c>
      <c r="T335" s="501" t="s">
        <v>2528</v>
      </c>
      <c r="U335" s="501" t="s">
        <v>202</v>
      </c>
      <c r="V335" s="502" t="s">
        <v>762</v>
      </c>
      <c r="W335" s="502" t="s">
        <v>955</v>
      </c>
      <c r="X335" s="502" t="s">
        <v>3113</v>
      </c>
      <c r="Y335" s="501" t="s">
        <v>2799</v>
      </c>
      <c r="Z335" s="502" t="s">
        <v>336</v>
      </c>
      <c r="AA335" s="502" t="s">
        <v>2795</v>
      </c>
      <c r="AB335" s="501" t="s">
        <v>191</v>
      </c>
      <c r="AC335" s="502" t="s">
        <v>204</v>
      </c>
      <c r="AD335" s="501" t="s">
        <v>2796</v>
      </c>
      <c r="AE335" s="501">
        <v>0</v>
      </c>
      <c r="AF335" s="502" t="s">
        <v>2528</v>
      </c>
      <c r="AG335" s="502" t="s">
        <v>2528</v>
      </c>
      <c r="AH335" s="501" t="s">
        <v>2528</v>
      </c>
      <c r="AI335" s="501" t="s">
        <v>658</v>
      </c>
      <c r="AJ335" s="501" t="s">
        <v>202</v>
      </c>
      <c r="AK335" s="501" t="s">
        <v>202</v>
      </c>
      <c r="AL335" s="501" t="s">
        <v>68</v>
      </c>
      <c r="AM335" s="501" t="s">
        <v>2528</v>
      </c>
      <c r="AN335" s="501" t="s">
        <v>336</v>
      </c>
      <c r="AO335" s="502" t="s">
        <v>2798</v>
      </c>
      <c r="AP335" s="502" t="s">
        <v>2528</v>
      </c>
      <c r="AQ335" s="502" t="s">
        <v>2528</v>
      </c>
      <c r="AR335" s="502" t="s">
        <v>2528</v>
      </c>
      <c r="AS335" s="502" t="s">
        <v>2528</v>
      </c>
      <c r="AT335" s="502" t="s">
        <v>68</v>
      </c>
      <c r="AU335" s="502" t="s">
        <v>2528</v>
      </c>
      <c r="AV335" s="502" t="s">
        <v>2528</v>
      </c>
      <c r="AW335" s="502" t="s">
        <v>336</v>
      </c>
      <c r="AX335" s="502" t="s">
        <v>336</v>
      </c>
      <c r="AY335" s="501" t="s">
        <v>68</v>
      </c>
      <c r="AZ335" s="501" t="s">
        <v>2528</v>
      </c>
      <c r="BA335" s="501" t="s">
        <v>202</v>
      </c>
      <c r="BB335" s="501" t="s">
        <v>3025</v>
      </c>
      <c r="BC335" s="501" t="s">
        <v>202</v>
      </c>
      <c r="BD335" s="504" t="s">
        <v>3025</v>
      </c>
    </row>
    <row r="336" spans="2:56" ht="27" customHeight="1">
      <c r="B336" s="500">
        <v>403</v>
      </c>
      <c r="C336" s="501">
        <v>0</v>
      </c>
      <c r="D336" s="501"/>
      <c r="E336" s="501" t="str">
        <f>+PPrioritarios[[#This Row],[Jerarquización multicriterio JIS 21 de abril]]</f>
        <v>Sin jerarquizar</v>
      </c>
      <c r="F336" s="501" t="s">
        <v>2494</v>
      </c>
      <c r="G336" s="501" t="s">
        <v>336</v>
      </c>
      <c r="H336" s="501" t="s">
        <v>2800</v>
      </c>
      <c r="I336" s="501" t="s">
        <v>336</v>
      </c>
      <c r="J336" s="501" t="e">
        <f>+VLOOKUP(PPrioritarios[[#This Row],[Nombre de proyecto]],'[14]Registros que subsisten 6,400'!F:F,1,0)</f>
        <v>#N/A</v>
      </c>
      <c r="K336" s="501" t="s">
        <v>336</v>
      </c>
      <c r="L336" s="501" t="s">
        <v>336</v>
      </c>
      <c r="M336" s="501" t="s">
        <v>63</v>
      </c>
      <c r="N336" s="501" t="s">
        <v>2528</v>
      </c>
      <c r="O336" s="501">
        <v>227</v>
      </c>
      <c r="P336" s="501" t="s">
        <v>336</v>
      </c>
      <c r="Q336" s="501" t="s">
        <v>259</v>
      </c>
      <c r="R336" s="501" t="s">
        <v>2801</v>
      </c>
      <c r="S336" s="501" t="s">
        <v>336</v>
      </c>
      <c r="T336" s="501" t="s">
        <v>336</v>
      </c>
      <c r="U336" s="501" t="s">
        <v>202</v>
      </c>
      <c r="V336" s="502" t="s">
        <v>762</v>
      </c>
      <c r="W336" s="502" t="s">
        <v>955</v>
      </c>
      <c r="X336" s="502" t="s">
        <v>3113</v>
      </c>
      <c r="Y336" s="501" t="s">
        <v>336</v>
      </c>
      <c r="Z336" s="502" t="s">
        <v>336</v>
      </c>
      <c r="AA336" s="502" t="s">
        <v>392</v>
      </c>
      <c r="AB336" s="501" t="s">
        <v>2695</v>
      </c>
      <c r="AC336" s="502" t="s">
        <v>204</v>
      </c>
      <c r="AD336" s="501" t="s">
        <v>336</v>
      </c>
      <c r="AE336" s="501">
        <v>0</v>
      </c>
      <c r="AF336" s="502" t="s">
        <v>2032</v>
      </c>
      <c r="AG336" s="502" t="s">
        <v>336</v>
      </c>
      <c r="AH336" s="501" t="s">
        <v>336</v>
      </c>
      <c r="AI336" s="501" t="s">
        <v>336</v>
      </c>
      <c r="AJ336" s="501" t="s">
        <v>202</v>
      </c>
      <c r="AK336" s="501" t="s">
        <v>202</v>
      </c>
      <c r="AL336" s="501" t="s">
        <v>68</v>
      </c>
      <c r="AM336" s="501" t="s">
        <v>336</v>
      </c>
      <c r="AN336" s="501" t="s">
        <v>336</v>
      </c>
      <c r="AO336" s="502" t="s">
        <v>336</v>
      </c>
      <c r="AP336" s="502" t="s">
        <v>336</v>
      </c>
      <c r="AQ336" s="502" t="s">
        <v>336</v>
      </c>
      <c r="AR336" s="502" t="s">
        <v>336</v>
      </c>
      <c r="AS336" s="502" t="s">
        <v>336</v>
      </c>
      <c r="AT336" s="502" t="s">
        <v>336</v>
      </c>
      <c r="AU336" s="502" t="s">
        <v>336</v>
      </c>
      <c r="AV336" s="502" t="s">
        <v>336</v>
      </c>
      <c r="AW336" s="502" t="s">
        <v>336</v>
      </c>
      <c r="AX336" s="502" t="s">
        <v>336</v>
      </c>
      <c r="AY336" s="501" t="s">
        <v>202</v>
      </c>
      <c r="AZ336" s="501" t="s">
        <v>202</v>
      </c>
      <c r="BA336" s="501" t="s">
        <v>202</v>
      </c>
      <c r="BB336" s="501" t="s">
        <v>3025</v>
      </c>
      <c r="BC336" s="501" t="s">
        <v>202</v>
      </c>
      <c r="BD336" s="504" t="s">
        <v>3025</v>
      </c>
    </row>
    <row r="337" spans="2:56" ht="27" customHeight="1">
      <c r="B337" s="500">
        <v>404</v>
      </c>
      <c r="C337" s="501">
        <v>0</v>
      </c>
      <c r="D337" s="501"/>
      <c r="E337" s="501" t="str">
        <f>+PPrioritarios[[#This Row],[Jerarquización multicriterio JIS 21 de abril]]</f>
        <v>Sin jerarquizar</v>
      </c>
      <c r="F337" s="501" t="s">
        <v>2494</v>
      </c>
      <c r="G337" s="501" t="s">
        <v>336</v>
      </c>
      <c r="H337" s="501" t="s">
        <v>2803</v>
      </c>
      <c r="I337" s="501" t="s">
        <v>336</v>
      </c>
      <c r="J337" s="501" t="e">
        <f>+VLOOKUP(PPrioritarios[[#This Row],[Nombre de proyecto]],'[14]Registros que subsisten 6,400'!F:F,1,0)</f>
        <v>#N/A</v>
      </c>
      <c r="K337" s="501" t="s">
        <v>745</v>
      </c>
      <c r="L337" s="501" t="s">
        <v>336</v>
      </c>
      <c r="M337" s="501" t="s">
        <v>224</v>
      </c>
      <c r="N337" s="501" t="s">
        <v>3018</v>
      </c>
      <c r="O337" s="501">
        <v>277.67</v>
      </c>
      <c r="P337" s="501" t="s">
        <v>336</v>
      </c>
      <c r="Q337" s="501" t="s">
        <v>383</v>
      </c>
      <c r="R337" s="501" t="s">
        <v>2805</v>
      </c>
      <c r="S337" s="501" t="s">
        <v>336</v>
      </c>
      <c r="T337" s="501" t="s">
        <v>336</v>
      </c>
      <c r="U337" s="501" t="s">
        <v>202</v>
      </c>
      <c r="V337" s="502" t="s">
        <v>762</v>
      </c>
      <c r="W337" s="502" t="s">
        <v>955</v>
      </c>
      <c r="X337" s="502" t="s">
        <v>3113</v>
      </c>
      <c r="Y337" s="501" t="s">
        <v>336</v>
      </c>
      <c r="Z337" s="502" t="s">
        <v>336</v>
      </c>
      <c r="AA337" s="502" t="s">
        <v>2806</v>
      </c>
      <c r="AB337" s="501" t="s">
        <v>191</v>
      </c>
      <c r="AC337" s="502" t="s">
        <v>204</v>
      </c>
      <c r="AD337" s="501" t="s">
        <v>336</v>
      </c>
      <c r="AE337" s="501">
        <v>0</v>
      </c>
      <c r="AF337" s="502" t="s">
        <v>2032</v>
      </c>
      <c r="AG337" s="502" t="s">
        <v>336</v>
      </c>
      <c r="AH337" s="501" t="s">
        <v>336</v>
      </c>
      <c r="AI337" s="501" t="s">
        <v>336</v>
      </c>
      <c r="AJ337" s="501" t="s">
        <v>202</v>
      </c>
      <c r="AK337" s="501" t="s">
        <v>202</v>
      </c>
      <c r="AL337" s="501" t="s">
        <v>68</v>
      </c>
      <c r="AM337" s="501" t="s">
        <v>336</v>
      </c>
      <c r="AN337" s="501" t="s">
        <v>336</v>
      </c>
      <c r="AO337" s="502" t="s">
        <v>336</v>
      </c>
      <c r="AP337" s="502" t="s">
        <v>336</v>
      </c>
      <c r="AQ337" s="502" t="s">
        <v>336</v>
      </c>
      <c r="AR337" s="502" t="s">
        <v>336</v>
      </c>
      <c r="AS337" s="502" t="s">
        <v>336</v>
      </c>
      <c r="AT337" s="502" t="s">
        <v>336</v>
      </c>
      <c r="AU337" s="502" t="s">
        <v>336</v>
      </c>
      <c r="AV337" s="502" t="s">
        <v>336</v>
      </c>
      <c r="AW337" s="502" t="s">
        <v>336</v>
      </c>
      <c r="AX337" s="502" t="s">
        <v>336</v>
      </c>
      <c r="AY337" s="501" t="s">
        <v>202</v>
      </c>
      <c r="AZ337" s="501" t="s">
        <v>202</v>
      </c>
      <c r="BA337" s="501" t="s">
        <v>202</v>
      </c>
      <c r="BB337" s="501" t="s">
        <v>3025</v>
      </c>
      <c r="BC337" s="501" t="s">
        <v>202</v>
      </c>
      <c r="BD337" s="504" t="s">
        <v>3025</v>
      </c>
    </row>
    <row r="338" spans="2:56" ht="27" customHeight="1">
      <c r="B338" s="500">
        <v>405</v>
      </c>
      <c r="C338" s="501">
        <v>0</v>
      </c>
      <c r="D338" s="501"/>
      <c r="E338" s="501" t="str">
        <f>+PPrioritarios[[#This Row],[Jerarquización multicriterio JIS 21 de abril]]</f>
        <v>Sin jerarquizar</v>
      </c>
      <c r="F338" s="501" t="s">
        <v>2494</v>
      </c>
      <c r="G338" s="501" t="s">
        <v>336</v>
      </c>
      <c r="H338" s="501" t="s">
        <v>2807</v>
      </c>
      <c r="I338" s="501" t="s">
        <v>336</v>
      </c>
      <c r="J338" s="501" t="e">
        <f>+VLOOKUP(PPrioritarios[[#This Row],[Nombre de proyecto]],'[14]Registros que subsisten 6,400'!F:F,1,0)</f>
        <v>#N/A</v>
      </c>
      <c r="K338" s="501" t="s">
        <v>336</v>
      </c>
      <c r="L338" s="501" t="s">
        <v>336</v>
      </c>
      <c r="M338" s="501" t="s">
        <v>2145</v>
      </c>
      <c r="N338" s="501" t="s">
        <v>2024</v>
      </c>
      <c r="O338" s="501">
        <v>1000</v>
      </c>
      <c r="P338" s="501" t="s">
        <v>336</v>
      </c>
      <c r="Q338" s="501" t="s">
        <v>508</v>
      </c>
      <c r="R338" s="501" t="s">
        <v>2662</v>
      </c>
      <c r="S338" s="501" t="s">
        <v>336</v>
      </c>
      <c r="T338" s="501" t="s">
        <v>336</v>
      </c>
      <c r="U338" s="501" t="s">
        <v>202</v>
      </c>
      <c r="V338" s="502" t="s">
        <v>762</v>
      </c>
      <c r="W338" s="502" t="s">
        <v>955</v>
      </c>
      <c r="X338" s="502" t="s">
        <v>3277</v>
      </c>
      <c r="Y338" s="501" t="s">
        <v>336</v>
      </c>
      <c r="Z338" s="502" t="s">
        <v>336</v>
      </c>
      <c r="AA338" s="502" t="s">
        <v>392</v>
      </c>
      <c r="AB338" s="501" t="s">
        <v>81</v>
      </c>
      <c r="AC338" s="502" t="s">
        <v>204</v>
      </c>
      <c r="AD338" s="501" t="s">
        <v>336</v>
      </c>
      <c r="AE338" s="501">
        <v>0</v>
      </c>
      <c r="AF338" s="502" t="s">
        <v>336</v>
      </c>
      <c r="AG338" s="502" t="s">
        <v>336</v>
      </c>
      <c r="AH338" s="501" t="s">
        <v>336</v>
      </c>
      <c r="AI338" s="501" t="s">
        <v>336</v>
      </c>
      <c r="AJ338" s="501" t="s">
        <v>202</v>
      </c>
      <c r="AK338" s="501" t="s">
        <v>202</v>
      </c>
      <c r="AL338" s="501" t="s">
        <v>68</v>
      </c>
      <c r="AM338" s="501" t="s">
        <v>336</v>
      </c>
      <c r="AN338" s="501" t="s">
        <v>336</v>
      </c>
      <c r="AO338" s="502" t="s">
        <v>336</v>
      </c>
      <c r="AP338" s="502" t="s">
        <v>336</v>
      </c>
      <c r="AQ338" s="502" t="s">
        <v>336</v>
      </c>
      <c r="AR338" s="502" t="s">
        <v>336</v>
      </c>
      <c r="AS338" s="502" t="s">
        <v>336</v>
      </c>
      <c r="AT338" s="502" t="s">
        <v>336</v>
      </c>
      <c r="AU338" s="502" t="s">
        <v>336</v>
      </c>
      <c r="AV338" s="502" t="s">
        <v>336</v>
      </c>
      <c r="AW338" s="502" t="s">
        <v>336</v>
      </c>
      <c r="AX338" s="502" t="s">
        <v>336</v>
      </c>
      <c r="AY338" s="501" t="s">
        <v>202</v>
      </c>
      <c r="AZ338" s="501" t="s">
        <v>202</v>
      </c>
      <c r="BA338" s="501" t="s">
        <v>202</v>
      </c>
      <c r="BB338" s="501" t="s">
        <v>3025</v>
      </c>
      <c r="BC338" s="501" t="s">
        <v>202</v>
      </c>
      <c r="BD338" s="504" t="s">
        <v>3025</v>
      </c>
    </row>
    <row r="339" spans="2:56" ht="27" customHeight="1">
      <c r="B339" s="500">
        <v>406</v>
      </c>
      <c r="C339" s="501">
        <v>0</v>
      </c>
      <c r="D339" s="501"/>
      <c r="E339" s="501" t="str">
        <f>+PPrioritarios[[#This Row],[Jerarquización multicriterio JIS 21 de abril]]</f>
        <v>Sin jerarquizar</v>
      </c>
      <c r="F339" s="501" t="s">
        <v>2494</v>
      </c>
      <c r="G339" s="501" t="s">
        <v>336</v>
      </c>
      <c r="H339" s="501" t="s">
        <v>2808</v>
      </c>
      <c r="I339" s="501" t="s">
        <v>336</v>
      </c>
      <c r="J339" s="501" t="e">
        <f>+VLOOKUP(PPrioritarios[[#This Row],[Nombre de proyecto]],'[14]Registros que subsisten 6,400'!F:F,1,0)</f>
        <v>#N/A</v>
      </c>
      <c r="K339" s="501" t="s">
        <v>745</v>
      </c>
      <c r="L339" s="501" t="s">
        <v>336</v>
      </c>
      <c r="M339" s="501" t="s">
        <v>63</v>
      </c>
      <c r="N339" s="501" t="s">
        <v>2528</v>
      </c>
      <c r="O339" s="501">
        <v>160</v>
      </c>
      <c r="P339" s="501" t="s">
        <v>336</v>
      </c>
      <c r="Q339" s="501" t="s">
        <v>383</v>
      </c>
      <c r="R339" s="501" t="s">
        <v>2809</v>
      </c>
      <c r="S339" s="501" t="s">
        <v>336</v>
      </c>
      <c r="T339" s="501" t="s">
        <v>336</v>
      </c>
      <c r="U339" s="501" t="s">
        <v>202</v>
      </c>
      <c r="V339" s="502" t="s">
        <v>762</v>
      </c>
      <c r="W339" s="502" t="s">
        <v>955</v>
      </c>
      <c r="X339" s="502" t="s">
        <v>3278</v>
      </c>
      <c r="Y339" s="501" t="s">
        <v>336</v>
      </c>
      <c r="Z339" s="502" t="s">
        <v>336</v>
      </c>
      <c r="AA339" s="502" t="s">
        <v>392</v>
      </c>
      <c r="AB339" s="501" t="s">
        <v>81</v>
      </c>
      <c r="AC339" s="502" t="s">
        <v>204</v>
      </c>
      <c r="AD339" s="501" t="s">
        <v>336</v>
      </c>
      <c r="AE339" s="501">
        <v>0</v>
      </c>
      <c r="AF339" s="502" t="s">
        <v>2032</v>
      </c>
      <c r="AG339" s="502" t="s">
        <v>336</v>
      </c>
      <c r="AH339" s="501" t="s">
        <v>336</v>
      </c>
      <c r="AI339" s="501" t="s">
        <v>336</v>
      </c>
      <c r="AJ339" s="501" t="s">
        <v>202</v>
      </c>
      <c r="AK339" s="501" t="s">
        <v>202</v>
      </c>
      <c r="AL339" s="501" t="s">
        <v>68</v>
      </c>
      <c r="AM339" s="501" t="s">
        <v>336</v>
      </c>
      <c r="AN339" s="501" t="s">
        <v>336</v>
      </c>
      <c r="AO339" s="502" t="s">
        <v>336</v>
      </c>
      <c r="AP339" s="502" t="s">
        <v>336</v>
      </c>
      <c r="AQ339" s="502" t="s">
        <v>336</v>
      </c>
      <c r="AR339" s="502" t="s">
        <v>336</v>
      </c>
      <c r="AS339" s="502" t="s">
        <v>336</v>
      </c>
      <c r="AT339" s="502" t="s">
        <v>336</v>
      </c>
      <c r="AU339" s="502" t="s">
        <v>336</v>
      </c>
      <c r="AV339" s="502" t="s">
        <v>336</v>
      </c>
      <c r="AW339" s="502" t="s">
        <v>336</v>
      </c>
      <c r="AX339" s="502" t="s">
        <v>336</v>
      </c>
      <c r="AY339" s="501" t="s">
        <v>202</v>
      </c>
      <c r="AZ339" s="501" t="s">
        <v>202</v>
      </c>
      <c r="BA339" s="501" t="s">
        <v>202</v>
      </c>
      <c r="BB339" s="501" t="s">
        <v>3025</v>
      </c>
      <c r="BC339" s="501" t="s">
        <v>202</v>
      </c>
      <c r="BD339" s="504" t="s">
        <v>3025</v>
      </c>
    </row>
    <row r="340" spans="2:56" ht="27" customHeight="1">
      <c r="B340" s="500">
        <v>407</v>
      </c>
      <c r="C340" s="501">
        <v>0</v>
      </c>
      <c r="D340" s="501"/>
      <c r="E340" s="501" t="str">
        <f>+PPrioritarios[[#This Row],[Jerarquización multicriterio JIS 21 de abril]]</f>
        <v>Sin jerarquizar</v>
      </c>
      <c r="F340" s="501" t="s">
        <v>2494</v>
      </c>
      <c r="G340" s="501" t="s">
        <v>336</v>
      </c>
      <c r="H340" s="501" t="s">
        <v>2810</v>
      </c>
      <c r="I340" s="501" t="s">
        <v>336</v>
      </c>
      <c r="J340" s="501" t="e">
        <f>+VLOOKUP(PPrioritarios[[#This Row],[Nombre de proyecto]],'[14]Registros que subsisten 6,400'!F:F,1,0)</f>
        <v>#N/A</v>
      </c>
      <c r="K340" s="501" t="s">
        <v>745</v>
      </c>
      <c r="L340" s="501" t="s">
        <v>336</v>
      </c>
      <c r="M340" s="501" t="s">
        <v>2145</v>
      </c>
      <c r="N340" s="501" t="s">
        <v>2024</v>
      </c>
      <c r="O340" s="501">
        <v>525</v>
      </c>
      <c r="P340" s="501" t="s">
        <v>336</v>
      </c>
      <c r="Q340" s="501" t="s">
        <v>383</v>
      </c>
      <c r="R340" s="501" t="s">
        <v>2431</v>
      </c>
      <c r="S340" s="501" t="s">
        <v>336</v>
      </c>
      <c r="T340" s="501" t="s">
        <v>336</v>
      </c>
      <c r="U340" s="501" t="s">
        <v>202</v>
      </c>
      <c r="V340" s="502" t="s">
        <v>762</v>
      </c>
      <c r="W340" s="502" t="s">
        <v>955</v>
      </c>
      <c r="X340" s="502" t="s">
        <v>3278</v>
      </c>
      <c r="Y340" s="501" t="s">
        <v>336</v>
      </c>
      <c r="Z340" s="502" t="s">
        <v>336</v>
      </c>
      <c r="AA340" s="502" t="s">
        <v>392</v>
      </c>
      <c r="AB340" s="501" t="s">
        <v>81</v>
      </c>
      <c r="AC340" s="502" t="s">
        <v>204</v>
      </c>
      <c r="AD340" s="501" t="s">
        <v>336</v>
      </c>
      <c r="AE340" s="501">
        <v>0</v>
      </c>
      <c r="AF340" s="502" t="s">
        <v>2032</v>
      </c>
      <c r="AG340" s="502" t="s">
        <v>336</v>
      </c>
      <c r="AH340" s="501" t="s">
        <v>336</v>
      </c>
      <c r="AI340" s="501" t="s">
        <v>336</v>
      </c>
      <c r="AJ340" s="501" t="s">
        <v>202</v>
      </c>
      <c r="AK340" s="501" t="s">
        <v>202</v>
      </c>
      <c r="AL340" s="501" t="s">
        <v>68</v>
      </c>
      <c r="AM340" s="501" t="s">
        <v>336</v>
      </c>
      <c r="AN340" s="501" t="s">
        <v>336</v>
      </c>
      <c r="AO340" s="502" t="s">
        <v>336</v>
      </c>
      <c r="AP340" s="502" t="s">
        <v>336</v>
      </c>
      <c r="AQ340" s="502" t="s">
        <v>336</v>
      </c>
      <c r="AR340" s="502" t="s">
        <v>336</v>
      </c>
      <c r="AS340" s="502" t="s">
        <v>336</v>
      </c>
      <c r="AT340" s="502" t="s">
        <v>336</v>
      </c>
      <c r="AU340" s="502" t="s">
        <v>336</v>
      </c>
      <c r="AV340" s="502" t="s">
        <v>336</v>
      </c>
      <c r="AW340" s="502" t="s">
        <v>336</v>
      </c>
      <c r="AX340" s="502" t="s">
        <v>336</v>
      </c>
      <c r="AY340" s="501" t="s">
        <v>202</v>
      </c>
      <c r="AZ340" s="501" t="s">
        <v>202</v>
      </c>
      <c r="BA340" s="501" t="s">
        <v>202</v>
      </c>
      <c r="BB340" s="501" t="s">
        <v>3025</v>
      </c>
      <c r="BC340" s="501" t="s">
        <v>202</v>
      </c>
      <c r="BD340" s="504" t="s">
        <v>3025</v>
      </c>
    </row>
    <row r="341" spans="2:56" ht="27" customHeight="1">
      <c r="B341" s="500">
        <v>408</v>
      </c>
      <c r="C341" s="501">
        <v>0</v>
      </c>
      <c r="D341" s="501"/>
      <c r="E341" s="501" t="str">
        <f>+PPrioritarios[[#This Row],[Jerarquización multicriterio JIS 21 de abril]]</f>
        <v>Sin jerarquizar</v>
      </c>
      <c r="F341" s="501" t="s">
        <v>2494</v>
      </c>
      <c r="G341" s="501" t="s">
        <v>336</v>
      </c>
      <c r="H341" s="501" t="s">
        <v>2811</v>
      </c>
      <c r="I341" s="501" t="s">
        <v>336</v>
      </c>
      <c r="J341" s="501" t="e">
        <f>+VLOOKUP(PPrioritarios[[#This Row],[Nombre de proyecto]],'[14]Registros que subsisten 6,400'!F:F,1,0)</f>
        <v>#N/A</v>
      </c>
      <c r="K341" s="501" t="s">
        <v>745</v>
      </c>
      <c r="L341" s="501" t="s">
        <v>336</v>
      </c>
      <c r="M341" s="501" t="s">
        <v>224</v>
      </c>
      <c r="N341" s="501" t="s">
        <v>2024</v>
      </c>
      <c r="O341" s="501">
        <v>80</v>
      </c>
      <c r="P341" s="501" t="s">
        <v>336</v>
      </c>
      <c r="Q341" s="501" t="s">
        <v>383</v>
      </c>
      <c r="R341" s="501" t="s">
        <v>2431</v>
      </c>
      <c r="S341" s="501" t="s">
        <v>336</v>
      </c>
      <c r="T341" s="501" t="s">
        <v>336</v>
      </c>
      <c r="U341" s="501" t="s">
        <v>202</v>
      </c>
      <c r="V341" s="502" t="s">
        <v>762</v>
      </c>
      <c r="W341" s="502" t="s">
        <v>955</v>
      </c>
      <c r="X341" s="502" t="s">
        <v>3278</v>
      </c>
      <c r="Y341" s="501" t="s">
        <v>336</v>
      </c>
      <c r="Z341" s="502" t="s">
        <v>336</v>
      </c>
      <c r="AA341" s="502" t="s">
        <v>392</v>
      </c>
      <c r="AB341" s="501" t="s">
        <v>81</v>
      </c>
      <c r="AC341" s="502" t="s">
        <v>204</v>
      </c>
      <c r="AD341" s="501" t="s">
        <v>336</v>
      </c>
      <c r="AE341" s="501">
        <v>0</v>
      </c>
      <c r="AF341" s="502" t="s">
        <v>2032</v>
      </c>
      <c r="AG341" s="502" t="s">
        <v>336</v>
      </c>
      <c r="AH341" s="501" t="s">
        <v>336</v>
      </c>
      <c r="AI341" s="501" t="s">
        <v>336</v>
      </c>
      <c r="AJ341" s="501" t="s">
        <v>202</v>
      </c>
      <c r="AK341" s="501" t="s">
        <v>202</v>
      </c>
      <c r="AL341" s="501" t="s">
        <v>68</v>
      </c>
      <c r="AM341" s="501" t="s">
        <v>336</v>
      </c>
      <c r="AN341" s="501" t="s">
        <v>336</v>
      </c>
      <c r="AO341" s="502" t="s">
        <v>336</v>
      </c>
      <c r="AP341" s="502" t="s">
        <v>336</v>
      </c>
      <c r="AQ341" s="502" t="s">
        <v>336</v>
      </c>
      <c r="AR341" s="502" t="s">
        <v>336</v>
      </c>
      <c r="AS341" s="502" t="s">
        <v>336</v>
      </c>
      <c r="AT341" s="502" t="s">
        <v>336</v>
      </c>
      <c r="AU341" s="502" t="s">
        <v>336</v>
      </c>
      <c r="AV341" s="502" t="s">
        <v>336</v>
      </c>
      <c r="AW341" s="502" t="s">
        <v>336</v>
      </c>
      <c r="AX341" s="502" t="s">
        <v>336</v>
      </c>
      <c r="AY341" s="501" t="s">
        <v>202</v>
      </c>
      <c r="AZ341" s="501" t="s">
        <v>202</v>
      </c>
      <c r="BA341" s="501" t="s">
        <v>202</v>
      </c>
      <c r="BB341" s="501" t="s">
        <v>3025</v>
      </c>
      <c r="BC341" s="501" t="s">
        <v>202</v>
      </c>
      <c r="BD341" s="504" t="s">
        <v>3025</v>
      </c>
    </row>
    <row r="342" spans="2:56" ht="27" customHeight="1">
      <c r="B342" s="500">
        <v>409</v>
      </c>
      <c r="C342" s="501">
        <v>0</v>
      </c>
      <c r="D342" s="501"/>
      <c r="E342" s="501" t="str">
        <f>+PPrioritarios[[#This Row],[Jerarquización multicriterio JIS 21 de abril]]</f>
        <v>Sin jerarquizar</v>
      </c>
      <c r="F342" s="501" t="s">
        <v>2494</v>
      </c>
      <c r="G342" s="501" t="s">
        <v>336</v>
      </c>
      <c r="H342" s="501" t="s">
        <v>2812</v>
      </c>
      <c r="I342" s="501" t="s">
        <v>336</v>
      </c>
      <c r="J342" s="501" t="e">
        <f>+VLOOKUP(PPrioritarios[[#This Row],[Nombre de proyecto]],'[14]Registros que subsisten 6,400'!F:F,1,0)</f>
        <v>#N/A</v>
      </c>
      <c r="K342" s="501" t="s">
        <v>745</v>
      </c>
      <c r="L342" s="501" t="s">
        <v>336</v>
      </c>
      <c r="M342" s="501" t="s">
        <v>2145</v>
      </c>
      <c r="N342" s="501" t="s">
        <v>2024</v>
      </c>
      <c r="O342" s="501">
        <v>100</v>
      </c>
      <c r="P342" s="501" t="s">
        <v>336</v>
      </c>
      <c r="Q342" s="501" t="s">
        <v>383</v>
      </c>
      <c r="R342" s="501" t="s">
        <v>2431</v>
      </c>
      <c r="S342" s="501" t="s">
        <v>336</v>
      </c>
      <c r="T342" s="501" t="s">
        <v>336</v>
      </c>
      <c r="U342" s="501" t="s">
        <v>202</v>
      </c>
      <c r="V342" s="502" t="s">
        <v>762</v>
      </c>
      <c r="W342" s="502" t="s">
        <v>955</v>
      </c>
      <c r="X342" s="502" t="s">
        <v>3278</v>
      </c>
      <c r="Y342" s="501" t="s">
        <v>336</v>
      </c>
      <c r="Z342" s="502" t="s">
        <v>336</v>
      </c>
      <c r="AA342" s="502" t="s">
        <v>392</v>
      </c>
      <c r="AB342" s="501" t="s">
        <v>81</v>
      </c>
      <c r="AC342" s="502" t="s">
        <v>204</v>
      </c>
      <c r="AD342" s="501" t="s">
        <v>336</v>
      </c>
      <c r="AE342" s="501">
        <v>0</v>
      </c>
      <c r="AF342" s="502" t="s">
        <v>2032</v>
      </c>
      <c r="AG342" s="502" t="s">
        <v>336</v>
      </c>
      <c r="AH342" s="501" t="s">
        <v>336</v>
      </c>
      <c r="AI342" s="501" t="s">
        <v>336</v>
      </c>
      <c r="AJ342" s="501" t="s">
        <v>202</v>
      </c>
      <c r="AK342" s="501" t="s">
        <v>202</v>
      </c>
      <c r="AL342" s="501" t="s">
        <v>68</v>
      </c>
      <c r="AM342" s="501" t="s">
        <v>336</v>
      </c>
      <c r="AN342" s="501" t="s">
        <v>336</v>
      </c>
      <c r="AO342" s="502" t="s">
        <v>336</v>
      </c>
      <c r="AP342" s="502" t="s">
        <v>336</v>
      </c>
      <c r="AQ342" s="502" t="s">
        <v>336</v>
      </c>
      <c r="AR342" s="502" t="s">
        <v>336</v>
      </c>
      <c r="AS342" s="502" t="s">
        <v>336</v>
      </c>
      <c r="AT342" s="502" t="s">
        <v>336</v>
      </c>
      <c r="AU342" s="502" t="s">
        <v>336</v>
      </c>
      <c r="AV342" s="502" t="s">
        <v>336</v>
      </c>
      <c r="AW342" s="502" t="s">
        <v>336</v>
      </c>
      <c r="AX342" s="502" t="s">
        <v>336</v>
      </c>
      <c r="AY342" s="501" t="s">
        <v>202</v>
      </c>
      <c r="AZ342" s="501" t="s">
        <v>202</v>
      </c>
      <c r="BA342" s="501" t="s">
        <v>202</v>
      </c>
      <c r="BB342" s="501" t="s">
        <v>3025</v>
      </c>
      <c r="BC342" s="501" t="s">
        <v>202</v>
      </c>
      <c r="BD342" s="504" t="s">
        <v>3025</v>
      </c>
    </row>
    <row r="343" spans="2:56" ht="27" customHeight="1">
      <c r="B343" s="500">
        <v>410</v>
      </c>
      <c r="C343" s="501">
        <v>0</v>
      </c>
      <c r="D343" s="501"/>
      <c r="E343" s="501" t="str">
        <f>+PPrioritarios[[#This Row],[Jerarquización multicriterio JIS 21 de abril]]</f>
        <v>Sin jerarquizar</v>
      </c>
      <c r="F343" s="501" t="s">
        <v>2494</v>
      </c>
      <c r="G343" s="501" t="s">
        <v>336</v>
      </c>
      <c r="H343" s="501" t="s">
        <v>2813</v>
      </c>
      <c r="I343" s="501" t="s">
        <v>336</v>
      </c>
      <c r="J343" s="501" t="e">
        <f>+VLOOKUP(PPrioritarios[[#This Row],[Nombre de proyecto]],'[14]Registros que subsisten 6,400'!F:F,1,0)</f>
        <v>#N/A</v>
      </c>
      <c r="K343" s="501" t="s">
        <v>336</v>
      </c>
      <c r="L343" s="501" t="s">
        <v>336</v>
      </c>
      <c r="M343" s="501" t="s">
        <v>224</v>
      </c>
      <c r="N343" s="501" t="s">
        <v>2024</v>
      </c>
      <c r="O343" s="501">
        <v>150</v>
      </c>
      <c r="P343" s="501" t="s">
        <v>336</v>
      </c>
      <c r="Q343" s="501" t="s">
        <v>508</v>
      </c>
      <c r="R343" s="501" t="s">
        <v>2788</v>
      </c>
      <c r="S343" s="501" t="s">
        <v>336</v>
      </c>
      <c r="T343" s="501" t="s">
        <v>336</v>
      </c>
      <c r="U343" s="501" t="s">
        <v>202</v>
      </c>
      <c r="V343" s="502" t="s">
        <v>762</v>
      </c>
      <c r="W343" s="502" t="s">
        <v>955</v>
      </c>
      <c r="X343" s="502" t="s">
        <v>3278</v>
      </c>
      <c r="Y343" s="501" t="s">
        <v>336</v>
      </c>
      <c r="Z343" s="502" t="s">
        <v>336</v>
      </c>
      <c r="AA343" s="502" t="s">
        <v>2814</v>
      </c>
      <c r="AB343" s="501" t="s">
        <v>147</v>
      </c>
      <c r="AC343" s="502" t="s">
        <v>204</v>
      </c>
      <c r="AD343" s="501" t="s">
        <v>336</v>
      </c>
      <c r="AE343" s="501">
        <v>0</v>
      </c>
      <c r="AF343" s="502" t="s">
        <v>336</v>
      </c>
      <c r="AG343" s="502" t="s">
        <v>336</v>
      </c>
      <c r="AH343" s="501" t="s">
        <v>336</v>
      </c>
      <c r="AI343" s="501" t="s">
        <v>336</v>
      </c>
      <c r="AJ343" s="501" t="s">
        <v>202</v>
      </c>
      <c r="AK343" s="501" t="s">
        <v>202</v>
      </c>
      <c r="AL343" s="501" t="s">
        <v>68</v>
      </c>
      <c r="AM343" s="501" t="s">
        <v>336</v>
      </c>
      <c r="AN343" s="501" t="s">
        <v>336</v>
      </c>
      <c r="AO343" s="502" t="s">
        <v>336</v>
      </c>
      <c r="AP343" s="502" t="s">
        <v>336</v>
      </c>
      <c r="AQ343" s="502" t="s">
        <v>336</v>
      </c>
      <c r="AR343" s="502" t="s">
        <v>336</v>
      </c>
      <c r="AS343" s="502" t="s">
        <v>336</v>
      </c>
      <c r="AT343" s="502" t="s">
        <v>336</v>
      </c>
      <c r="AU343" s="502" t="s">
        <v>336</v>
      </c>
      <c r="AV343" s="502" t="s">
        <v>336</v>
      </c>
      <c r="AW343" s="502" t="s">
        <v>336</v>
      </c>
      <c r="AX343" s="502" t="s">
        <v>336</v>
      </c>
      <c r="AY343" s="501" t="s">
        <v>202</v>
      </c>
      <c r="AZ343" s="501" t="s">
        <v>202</v>
      </c>
      <c r="BA343" s="501" t="s">
        <v>202</v>
      </c>
      <c r="BB343" s="501" t="s">
        <v>3025</v>
      </c>
      <c r="BC343" s="501" t="s">
        <v>202</v>
      </c>
      <c r="BD343" s="504" t="s">
        <v>3025</v>
      </c>
    </row>
    <row r="344" spans="2:56" ht="27" customHeight="1">
      <c r="B344" s="500">
        <v>411</v>
      </c>
      <c r="C344" s="501">
        <v>0</v>
      </c>
      <c r="D344" s="501"/>
      <c r="E344" s="501" t="str">
        <f>+PPrioritarios[[#This Row],[Jerarquización multicriterio JIS 21 de abril]]</f>
        <v>Sin jerarquizar</v>
      </c>
      <c r="F344" s="501" t="s">
        <v>2494</v>
      </c>
      <c r="G344" s="501" t="s">
        <v>336</v>
      </c>
      <c r="H344" s="501" t="s">
        <v>2815</v>
      </c>
      <c r="I344" s="501" t="s">
        <v>336</v>
      </c>
      <c r="J344" s="501" t="e">
        <f>+VLOOKUP(PPrioritarios[[#This Row],[Nombre de proyecto]],'[14]Registros que subsisten 6,400'!F:F,1,0)</f>
        <v>#N/A</v>
      </c>
      <c r="K344" s="501" t="s">
        <v>336</v>
      </c>
      <c r="L344" s="501" t="s">
        <v>336</v>
      </c>
      <c r="M344" s="501" t="s">
        <v>63</v>
      </c>
      <c r="N344" s="501" t="s">
        <v>2528</v>
      </c>
      <c r="O344" s="501">
        <v>30</v>
      </c>
      <c r="P344" s="501" t="s">
        <v>336</v>
      </c>
      <c r="Q344" s="501" t="s">
        <v>508</v>
      </c>
      <c r="R344" s="501" t="s">
        <v>2788</v>
      </c>
      <c r="S344" s="501" t="s">
        <v>336</v>
      </c>
      <c r="T344" s="501" t="s">
        <v>336</v>
      </c>
      <c r="U344" s="501" t="s">
        <v>202</v>
      </c>
      <c r="V344" s="502" t="s">
        <v>762</v>
      </c>
      <c r="W344" s="502" t="s">
        <v>955</v>
      </c>
      <c r="X344" s="502" t="s">
        <v>3278</v>
      </c>
      <c r="Y344" s="501" t="s">
        <v>336</v>
      </c>
      <c r="Z344" s="502" t="s">
        <v>336</v>
      </c>
      <c r="AA344" s="502" t="s">
        <v>2814</v>
      </c>
      <c r="AB344" s="501" t="s">
        <v>147</v>
      </c>
      <c r="AC344" s="502" t="s">
        <v>204</v>
      </c>
      <c r="AD344" s="501" t="s">
        <v>336</v>
      </c>
      <c r="AE344" s="501">
        <v>0</v>
      </c>
      <c r="AF344" s="502" t="s">
        <v>336</v>
      </c>
      <c r="AG344" s="502" t="s">
        <v>336</v>
      </c>
      <c r="AH344" s="501" t="s">
        <v>336</v>
      </c>
      <c r="AI344" s="501" t="s">
        <v>336</v>
      </c>
      <c r="AJ344" s="501" t="s">
        <v>202</v>
      </c>
      <c r="AK344" s="501" t="s">
        <v>202</v>
      </c>
      <c r="AL344" s="501" t="s">
        <v>68</v>
      </c>
      <c r="AM344" s="501" t="s">
        <v>336</v>
      </c>
      <c r="AN344" s="501" t="s">
        <v>336</v>
      </c>
      <c r="AO344" s="502" t="s">
        <v>336</v>
      </c>
      <c r="AP344" s="502" t="s">
        <v>336</v>
      </c>
      <c r="AQ344" s="502" t="s">
        <v>336</v>
      </c>
      <c r="AR344" s="502" t="s">
        <v>336</v>
      </c>
      <c r="AS344" s="502" t="s">
        <v>336</v>
      </c>
      <c r="AT344" s="502" t="s">
        <v>336</v>
      </c>
      <c r="AU344" s="502" t="s">
        <v>336</v>
      </c>
      <c r="AV344" s="502" t="s">
        <v>336</v>
      </c>
      <c r="AW344" s="502" t="s">
        <v>336</v>
      </c>
      <c r="AX344" s="502" t="s">
        <v>336</v>
      </c>
      <c r="AY344" s="501" t="s">
        <v>202</v>
      </c>
      <c r="AZ344" s="501" t="s">
        <v>202</v>
      </c>
      <c r="BA344" s="501" t="s">
        <v>202</v>
      </c>
      <c r="BB344" s="501" t="s">
        <v>3025</v>
      </c>
      <c r="BC344" s="501" t="s">
        <v>202</v>
      </c>
      <c r="BD344" s="504" t="s">
        <v>3025</v>
      </c>
    </row>
    <row r="345" spans="2:56" ht="27" customHeight="1">
      <c r="B345" s="500">
        <v>412</v>
      </c>
      <c r="C345" s="501">
        <v>0</v>
      </c>
      <c r="D345" s="501"/>
      <c r="E345" s="501" t="str">
        <f>+PPrioritarios[[#This Row],[Jerarquización multicriterio JIS 21 de abril]]</f>
        <v>Sin jerarquizar</v>
      </c>
      <c r="F345" s="501" t="s">
        <v>2494</v>
      </c>
      <c r="G345" s="501" t="s">
        <v>2528</v>
      </c>
      <c r="H345" s="501" t="s">
        <v>2816</v>
      </c>
      <c r="I345" s="501" t="s">
        <v>2817</v>
      </c>
      <c r="J345" s="501" t="e">
        <f>+VLOOKUP(PPrioritarios[[#This Row],[Nombre de proyecto]],'[14]Registros que subsisten 6,400'!F:F,1,0)</f>
        <v>#N/A</v>
      </c>
      <c r="K345" s="501" t="s">
        <v>989</v>
      </c>
      <c r="L345" s="501" t="s">
        <v>2818</v>
      </c>
      <c r="M345" s="501" t="s">
        <v>63</v>
      </c>
      <c r="N345" s="501" t="s">
        <v>2528</v>
      </c>
      <c r="O345" s="501">
        <v>227</v>
      </c>
      <c r="P345" s="501">
        <v>115</v>
      </c>
      <c r="Q345" s="501" t="s">
        <v>508</v>
      </c>
      <c r="R345" s="501" t="s">
        <v>2662</v>
      </c>
      <c r="S345" s="501" t="s">
        <v>2819</v>
      </c>
      <c r="T345" s="501" t="s">
        <v>2528</v>
      </c>
      <c r="U345" s="501" t="s">
        <v>202</v>
      </c>
      <c r="V345" s="502" t="s">
        <v>762</v>
      </c>
      <c r="W345" s="502" t="s">
        <v>955</v>
      </c>
      <c r="X345" s="502" t="s">
        <v>3279</v>
      </c>
      <c r="Y345" s="501" t="s">
        <v>2824</v>
      </c>
      <c r="Z345" s="502" t="s">
        <v>336</v>
      </c>
      <c r="AA345" s="502" t="s">
        <v>2821</v>
      </c>
      <c r="AB345" s="501" t="s">
        <v>81</v>
      </c>
      <c r="AC345" s="502" t="s">
        <v>204</v>
      </c>
      <c r="AD345" s="501" t="s">
        <v>2822</v>
      </c>
      <c r="AE345" s="501">
        <v>0</v>
      </c>
      <c r="AF345" s="502" t="s">
        <v>2528</v>
      </c>
      <c r="AG345" s="502" t="s">
        <v>2528</v>
      </c>
      <c r="AH345" s="501" t="s">
        <v>2528</v>
      </c>
      <c r="AI345" s="501" t="s">
        <v>182</v>
      </c>
      <c r="AJ345" s="501" t="s">
        <v>202</v>
      </c>
      <c r="AK345" s="501" t="s">
        <v>202</v>
      </c>
      <c r="AL345" s="501" t="s">
        <v>68</v>
      </c>
      <c r="AM345" s="501" t="s">
        <v>2528</v>
      </c>
      <c r="AN345" s="501" t="s">
        <v>336</v>
      </c>
      <c r="AO345" s="502" t="s">
        <v>2528</v>
      </c>
      <c r="AP345" s="502" t="s">
        <v>2528</v>
      </c>
      <c r="AQ345" s="502" t="s">
        <v>2528</v>
      </c>
      <c r="AR345" s="502" t="s">
        <v>2528</v>
      </c>
      <c r="AS345" s="502" t="s">
        <v>2528</v>
      </c>
      <c r="AT345" s="502" t="s">
        <v>68</v>
      </c>
      <c r="AU345" s="502" t="s">
        <v>2528</v>
      </c>
      <c r="AV345" s="502" t="s">
        <v>2528</v>
      </c>
      <c r="AW345" s="502" t="s">
        <v>336</v>
      </c>
      <c r="AX345" s="502" t="s">
        <v>336</v>
      </c>
      <c r="AY345" s="501" t="s">
        <v>68</v>
      </c>
      <c r="AZ345" s="501" t="s">
        <v>2528</v>
      </c>
      <c r="BA345" s="501" t="s">
        <v>202</v>
      </c>
      <c r="BB345" s="501" t="s">
        <v>3025</v>
      </c>
      <c r="BC345" s="501" t="s">
        <v>202</v>
      </c>
      <c r="BD345" s="504" t="s">
        <v>3025</v>
      </c>
    </row>
    <row r="346" spans="2:56" ht="27" customHeight="1">
      <c r="B346" s="500">
        <v>413</v>
      </c>
      <c r="C346" s="501">
        <v>0</v>
      </c>
      <c r="D346" s="501"/>
      <c r="E346" s="501" t="str">
        <f>+PPrioritarios[[#This Row],[Jerarquización multicriterio JIS 21 de abril]]</f>
        <v>Sin jerarquizar</v>
      </c>
      <c r="F346" s="501" t="s">
        <v>2494</v>
      </c>
      <c r="G346" s="501" t="s">
        <v>2528</v>
      </c>
      <c r="H346" s="501" t="s">
        <v>2825</v>
      </c>
      <c r="I346" s="501" t="s">
        <v>2826</v>
      </c>
      <c r="J346" s="501" t="e">
        <f>+VLOOKUP(PPrioritarios[[#This Row],[Nombre de proyecto]],'[14]Registros que subsisten 6,400'!F:F,1,0)</f>
        <v>#N/A</v>
      </c>
      <c r="K346" s="501" t="s">
        <v>989</v>
      </c>
      <c r="L346" s="501" t="s">
        <v>2527</v>
      </c>
      <c r="M346" s="501" t="s">
        <v>63</v>
      </c>
      <c r="N346" s="501" t="s">
        <v>2528</v>
      </c>
      <c r="O346" s="501" t="s">
        <v>2827</v>
      </c>
      <c r="P346" s="501">
        <v>230</v>
      </c>
      <c r="Q346" s="501" t="s">
        <v>508</v>
      </c>
      <c r="R346" s="501" t="s">
        <v>2662</v>
      </c>
      <c r="S346" s="501" t="s">
        <v>2828</v>
      </c>
      <c r="T346" s="501" t="s">
        <v>2528</v>
      </c>
      <c r="U346" s="501" t="s">
        <v>202</v>
      </c>
      <c r="V346" s="502" t="s">
        <v>762</v>
      </c>
      <c r="W346" s="502" t="s">
        <v>955</v>
      </c>
      <c r="X346" s="502" t="s">
        <v>3278</v>
      </c>
      <c r="Y346" s="501" t="s">
        <v>336</v>
      </c>
      <c r="Z346" s="502" t="s">
        <v>336</v>
      </c>
      <c r="AA346" s="502" t="s">
        <v>2821</v>
      </c>
      <c r="AB346" s="501" t="s">
        <v>81</v>
      </c>
      <c r="AC346" s="502" t="s">
        <v>204</v>
      </c>
      <c r="AD346" s="501" t="s">
        <v>2830</v>
      </c>
      <c r="AE346" s="501">
        <v>0</v>
      </c>
      <c r="AF346" s="502" t="s">
        <v>2528</v>
      </c>
      <c r="AG346" s="502" t="s">
        <v>2528</v>
      </c>
      <c r="AH346" s="501" t="s">
        <v>2528</v>
      </c>
      <c r="AI346" s="501" t="s">
        <v>69</v>
      </c>
      <c r="AJ346" s="501" t="s">
        <v>202</v>
      </c>
      <c r="AK346" s="501" t="s">
        <v>202</v>
      </c>
      <c r="AL346" s="501" t="s">
        <v>68</v>
      </c>
      <c r="AM346" s="501" t="s">
        <v>2528</v>
      </c>
      <c r="AN346" s="501" t="s">
        <v>336</v>
      </c>
      <c r="AO346" s="502" t="s">
        <v>2528</v>
      </c>
      <c r="AP346" s="502" t="s">
        <v>2528</v>
      </c>
      <c r="AQ346" s="502" t="s">
        <v>2528</v>
      </c>
      <c r="AR346" s="502" t="s">
        <v>2528</v>
      </c>
      <c r="AS346" s="502" t="s">
        <v>2528</v>
      </c>
      <c r="AT346" s="502" t="s">
        <v>68</v>
      </c>
      <c r="AU346" s="502" t="s">
        <v>2528</v>
      </c>
      <c r="AV346" s="502" t="s">
        <v>2528</v>
      </c>
      <c r="AW346" s="502" t="s">
        <v>336</v>
      </c>
      <c r="AX346" s="502" t="s">
        <v>336</v>
      </c>
      <c r="AY346" s="501" t="s">
        <v>68</v>
      </c>
      <c r="AZ346" s="501" t="s">
        <v>2528</v>
      </c>
      <c r="BA346" s="501" t="s">
        <v>202</v>
      </c>
      <c r="BB346" s="501" t="s">
        <v>3025</v>
      </c>
      <c r="BC346" s="501" t="s">
        <v>202</v>
      </c>
      <c r="BD346" s="504" t="s">
        <v>3025</v>
      </c>
    </row>
    <row r="347" spans="2:56" ht="27" customHeight="1">
      <c r="B347" s="500">
        <v>414</v>
      </c>
      <c r="C347" s="501">
        <v>0</v>
      </c>
      <c r="D347" s="501"/>
      <c r="E347" s="501" t="str">
        <f>+PPrioritarios[[#This Row],[Jerarquización multicriterio JIS 21 de abril]]</f>
        <v>Sin jerarquizar</v>
      </c>
      <c r="F347" s="501" t="s">
        <v>2494</v>
      </c>
      <c r="G347" s="501" t="s">
        <v>2528</v>
      </c>
      <c r="H347" s="501" t="s">
        <v>2832</v>
      </c>
      <c r="I347" s="501" t="s">
        <v>2833</v>
      </c>
      <c r="J347" s="501" t="e">
        <f>+VLOOKUP(PPrioritarios[[#This Row],[Nombre de proyecto]],'[14]Registros que subsisten 6,400'!F:F,1,0)</f>
        <v>#N/A</v>
      </c>
      <c r="K347" s="501" t="s">
        <v>989</v>
      </c>
      <c r="L347" s="501" t="s">
        <v>2818</v>
      </c>
      <c r="M347" s="501" t="s">
        <v>63</v>
      </c>
      <c r="N347" s="501" t="s">
        <v>2528</v>
      </c>
      <c r="O347" s="501">
        <v>102</v>
      </c>
      <c r="P347" s="501">
        <v>230</v>
      </c>
      <c r="Q347" s="501" t="s">
        <v>508</v>
      </c>
      <c r="R347" s="501" t="s">
        <v>2744</v>
      </c>
      <c r="S347" s="501" t="s">
        <v>2834</v>
      </c>
      <c r="T347" s="501" t="s">
        <v>2528</v>
      </c>
      <c r="U347" s="501" t="s">
        <v>202</v>
      </c>
      <c r="V347" s="502" t="s">
        <v>762</v>
      </c>
      <c r="W347" s="502" t="s">
        <v>955</v>
      </c>
      <c r="X347" s="502" t="s">
        <v>3278</v>
      </c>
      <c r="Y347" s="501" t="s">
        <v>336</v>
      </c>
      <c r="Z347" s="502" t="s">
        <v>336</v>
      </c>
      <c r="AA347" s="502" t="s">
        <v>2814</v>
      </c>
      <c r="AB347" s="501" t="s">
        <v>147</v>
      </c>
      <c r="AC347" s="502" t="s">
        <v>204</v>
      </c>
      <c r="AD347" s="501">
        <v>388</v>
      </c>
      <c r="AE347" s="501">
        <v>0</v>
      </c>
      <c r="AF347" s="502" t="s">
        <v>2528</v>
      </c>
      <c r="AG347" s="502" t="s">
        <v>2528</v>
      </c>
      <c r="AH347" s="501" t="s">
        <v>2528</v>
      </c>
      <c r="AI347" s="501" t="s">
        <v>1560</v>
      </c>
      <c r="AJ347" s="501" t="s">
        <v>202</v>
      </c>
      <c r="AK347" s="501" t="s">
        <v>202</v>
      </c>
      <c r="AL347" s="501" t="s">
        <v>68</v>
      </c>
      <c r="AM347" s="501" t="s">
        <v>2528</v>
      </c>
      <c r="AN347" s="501" t="s">
        <v>336</v>
      </c>
      <c r="AO347" s="502" t="s">
        <v>2528</v>
      </c>
      <c r="AP347" s="502" t="s">
        <v>2528</v>
      </c>
      <c r="AQ347" s="502" t="s">
        <v>2528</v>
      </c>
      <c r="AR347" s="502" t="s">
        <v>2528</v>
      </c>
      <c r="AS347" s="502" t="s">
        <v>2528</v>
      </c>
      <c r="AT347" s="502" t="s">
        <v>1214</v>
      </c>
      <c r="AU347" s="502" t="s">
        <v>2528</v>
      </c>
      <c r="AV347" s="502" t="s">
        <v>2528</v>
      </c>
      <c r="AW347" s="502" t="s">
        <v>336</v>
      </c>
      <c r="AX347" s="502" t="s">
        <v>336</v>
      </c>
      <c r="AY347" s="501" t="s">
        <v>68</v>
      </c>
      <c r="AZ347" s="501" t="s">
        <v>2528</v>
      </c>
      <c r="BA347" s="501" t="s">
        <v>202</v>
      </c>
      <c r="BB347" s="501" t="s">
        <v>3025</v>
      </c>
      <c r="BC347" s="501" t="s">
        <v>202</v>
      </c>
      <c r="BD347" s="504" t="s">
        <v>3025</v>
      </c>
    </row>
    <row r="348" spans="2:56" ht="27" customHeight="1">
      <c r="B348" s="500">
        <v>415</v>
      </c>
      <c r="C348" s="501">
        <v>0</v>
      </c>
      <c r="D348" s="501"/>
      <c r="E348" s="501" t="str">
        <f>+PPrioritarios[[#This Row],[Jerarquización multicriterio JIS 21 de abril]]</f>
        <v>Sin jerarquizar</v>
      </c>
      <c r="F348" s="501" t="s">
        <v>2494</v>
      </c>
      <c r="G348" s="501" t="s">
        <v>336</v>
      </c>
      <c r="H348" s="501" t="s">
        <v>2836</v>
      </c>
      <c r="I348" s="501" t="s">
        <v>336</v>
      </c>
      <c r="J348" s="501" t="e">
        <f>+VLOOKUP(PPrioritarios[[#This Row],[Nombre de proyecto]],'[14]Registros que subsisten 6,400'!F:F,1,0)</f>
        <v>#N/A</v>
      </c>
      <c r="K348" s="501" t="s">
        <v>745</v>
      </c>
      <c r="L348" s="501" t="s">
        <v>336</v>
      </c>
      <c r="M348" s="501" t="s">
        <v>63</v>
      </c>
      <c r="N348" s="501" t="s">
        <v>2528</v>
      </c>
      <c r="O348" s="501">
        <v>396</v>
      </c>
      <c r="P348" s="501" t="s">
        <v>336</v>
      </c>
      <c r="Q348" s="501" t="s">
        <v>383</v>
      </c>
      <c r="R348" s="501" t="s">
        <v>2837</v>
      </c>
      <c r="S348" s="501" t="s">
        <v>336</v>
      </c>
      <c r="T348" s="501" t="s">
        <v>336</v>
      </c>
      <c r="U348" s="501" t="s">
        <v>202</v>
      </c>
      <c r="V348" s="502" t="s">
        <v>762</v>
      </c>
      <c r="W348" s="502" t="s">
        <v>955</v>
      </c>
      <c r="X348" s="502" t="s">
        <v>3278</v>
      </c>
      <c r="Y348" s="501" t="s">
        <v>336</v>
      </c>
      <c r="Z348" s="502" t="s">
        <v>336</v>
      </c>
      <c r="AA348" s="502" t="s">
        <v>392</v>
      </c>
      <c r="AB348" s="501" t="s">
        <v>81</v>
      </c>
      <c r="AC348" s="502" t="s">
        <v>204</v>
      </c>
      <c r="AD348" s="501" t="s">
        <v>336</v>
      </c>
      <c r="AE348" s="501">
        <v>0</v>
      </c>
      <c r="AF348" s="502" t="s">
        <v>2032</v>
      </c>
      <c r="AG348" s="502" t="s">
        <v>336</v>
      </c>
      <c r="AH348" s="501" t="s">
        <v>336</v>
      </c>
      <c r="AI348" s="501" t="s">
        <v>336</v>
      </c>
      <c r="AJ348" s="501" t="s">
        <v>202</v>
      </c>
      <c r="AK348" s="501" t="s">
        <v>202</v>
      </c>
      <c r="AL348" s="501" t="s">
        <v>68</v>
      </c>
      <c r="AM348" s="501" t="s">
        <v>336</v>
      </c>
      <c r="AN348" s="501" t="s">
        <v>336</v>
      </c>
      <c r="AO348" s="502" t="s">
        <v>336</v>
      </c>
      <c r="AP348" s="502" t="s">
        <v>336</v>
      </c>
      <c r="AQ348" s="502" t="s">
        <v>336</v>
      </c>
      <c r="AR348" s="502" t="s">
        <v>336</v>
      </c>
      <c r="AS348" s="502" t="s">
        <v>336</v>
      </c>
      <c r="AT348" s="502" t="s">
        <v>336</v>
      </c>
      <c r="AU348" s="502" t="s">
        <v>336</v>
      </c>
      <c r="AV348" s="502" t="s">
        <v>336</v>
      </c>
      <c r="AW348" s="502" t="s">
        <v>336</v>
      </c>
      <c r="AX348" s="502" t="s">
        <v>336</v>
      </c>
      <c r="AY348" s="501" t="s">
        <v>202</v>
      </c>
      <c r="AZ348" s="501" t="s">
        <v>202</v>
      </c>
      <c r="BA348" s="501" t="s">
        <v>202</v>
      </c>
      <c r="BB348" s="501" t="s">
        <v>3025</v>
      </c>
      <c r="BC348" s="501" t="s">
        <v>202</v>
      </c>
      <c r="BD348" s="504" t="s">
        <v>3025</v>
      </c>
    </row>
    <row r="349" spans="2:56" ht="27" customHeight="1">
      <c r="B349" s="500">
        <v>416</v>
      </c>
      <c r="C349" s="501">
        <v>0</v>
      </c>
      <c r="D349" s="501"/>
      <c r="E349" s="501" t="str">
        <f>+PPrioritarios[[#This Row],[Jerarquización multicriterio JIS 21 de abril]]</f>
        <v>Sin jerarquizar</v>
      </c>
      <c r="F349" s="501" t="s">
        <v>2494</v>
      </c>
      <c r="G349" s="501" t="s">
        <v>336</v>
      </c>
      <c r="H349" s="501" t="s">
        <v>2838</v>
      </c>
      <c r="I349" s="501" t="s">
        <v>336</v>
      </c>
      <c r="J349" s="501" t="e">
        <f>+VLOOKUP(PPrioritarios[[#This Row],[Nombre de proyecto]],'[14]Registros que subsisten 6,400'!F:F,1,0)</f>
        <v>#N/A</v>
      </c>
      <c r="K349" s="501" t="s">
        <v>745</v>
      </c>
      <c r="L349" s="501" t="s">
        <v>336</v>
      </c>
      <c r="M349" s="501" t="s">
        <v>224</v>
      </c>
      <c r="N349" s="501" t="s">
        <v>2024</v>
      </c>
      <c r="O349" s="501">
        <v>150</v>
      </c>
      <c r="P349" s="501" t="s">
        <v>336</v>
      </c>
      <c r="Q349" s="501" t="s">
        <v>383</v>
      </c>
      <c r="R349" s="501" t="s">
        <v>2839</v>
      </c>
      <c r="S349" s="501" t="s">
        <v>336</v>
      </c>
      <c r="T349" s="501" t="s">
        <v>336</v>
      </c>
      <c r="U349" s="501" t="s">
        <v>202</v>
      </c>
      <c r="V349" s="502" t="s">
        <v>762</v>
      </c>
      <c r="W349" s="502" t="s">
        <v>955</v>
      </c>
      <c r="X349" s="502" t="s">
        <v>3278</v>
      </c>
      <c r="Y349" s="501" t="s">
        <v>336</v>
      </c>
      <c r="Z349" s="502" t="s">
        <v>336</v>
      </c>
      <c r="AA349" s="502" t="s">
        <v>392</v>
      </c>
      <c r="AB349" s="501" t="s">
        <v>81</v>
      </c>
      <c r="AC349" s="502" t="s">
        <v>204</v>
      </c>
      <c r="AD349" s="501" t="s">
        <v>336</v>
      </c>
      <c r="AE349" s="501">
        <v>0</v>
      </c>
      <c r="AF349" s="502" t="s">
        <v>2032</v>
      </c>
      <c r="AG349" s="502" t="s">
        <v>336</v>
      </c>
      <c r="AH349" s="501" t="s">
        <v>336</v>
      </c>
      <c r="AI349" s="501" t="s">
        <v>336</v>
      </c>
      <c r="AJ349" s="501" t="s">
        <v>202</v>
      </c>
      <c r="AK349" s="501" t="s">
        <v>202</v>
      </c>
      <c r="AL349" s="501" t="s">
        <v>68</v>
      </c>
      <c r="AM349" s="501" t="s">
        <v>336</v>
      </c>
      <c r="AN349" s="501" t="s">
        <v>336</v>
      </c>
      <c r="AO349" s="502" t="s">
        <v>336</v>
      </c>
      <c r="AP349" s="502" t="s">
        <v>336</v>
      </c>
      <c r="AQ349" s="502" t="s">
        <v>336</v>
      </c>
      <c r="AR349" s="502" t="s">
        <v>336</v>
      </c>
      <c r="AS349" s="502" t="s">
        <v>336</v>
      </c>
      <c r="AT349" s="502" t="s">
        <v>336</v>
      </c>
      <c r="AU349" s="502" t="s">
        <v>336</v>
      </c>
      <c r="AV349" s="502" t="s">
        <v>336</v>
      </c>
      <c r="AW349" s="502" t="s">
        <v>336</v>
      </c>
      <c r="AX349" s="502" t="s">
        <v>336</v>
      </c>
      <c r="AY349" s="501" t="s">
        <v>202</v>
      </c>
      <c r="AZ349" s="501" t="s">
        <v>202</v>
      </c>
      <c r="BA349" s="501" t="s">
        <v>202</v>
      </c>
      <c r="BB349" s="501" t="s">
        <v>3025</v>
      </c>
      <c r="BC349" s="501" t="s">
        <v>202</v>
      </c>
      <c r="BD349" s="504" t="s">
        <v>3025</v>
      </c>
    </row>
    <row r="350" spans="2:56" ht="27" customHeight="1">
      <c r="B350" s="500">
        <v>417</v>
      </c>
      <c r="C350" s="501">
        <v>0</v>
      </c>
      <c r="D350" s="501"/>
      <c r="E350" s="501" t="str">
        <f>+PPrioritarios[[#This Row],[Jerarquización multicriterio JIS 21 de abril]]</f>
        <v>Sin jerarquizar</v>
      </c>
      <c r="F350" s="501" t="s">
        <v>2494</v>
      </c>
      <c r="G350" s="501" t="s">
        <v>336</v>
      </c>
      <c r="H350" s="501" t="s">
        <v>2840</v>
      </c>
      <c r="I350" s="501" t="s">
        <v>336</v>
      </c>
      <c r="J350" s="501" t="e">
        <f>+VLOOKUP(PPrioritarios[[#This Row],[Nombre de proyecto]],'[14]Registros que subsisten 6,400'!F:F,1,0)</f>
        <v>#N/A</v>
      </c>
      <c r="K350" s="501" t="s">
        <v>745</v>
      </c>
      <c r="L350" s="501" t="s">
        <v>336</v>
      </c>
      <c r="M350" s="501" t="s">
        <v>2145</v>
      </c>
      <c r="N350" s="501" t="s">
        <v>2024</v>
      </c>
      <c r="O350" s="501">
        <v>750</v>
      </c>
      <c r="P350" s="501" t="s">
        <v>336</v>
      </c>
      <c r="Q350" s="501" t="s">
        <v>383</v>
      </c>
      <c r="R350" s="501" t="s">
        <v>2311</v>
      </c>
      <c r="S350" s="501" t="s">
        <v>336</v>
      </c>
      <c r="T350" s="501" t="s">
        <v>336</v>
      </c>
      <c r="U350" s="501" t="s">
        <v>202</v>
      </c>
      <c r="V350" s="502" t="s">
        <v>762</v>
      </c>
      <c r="W350" s="502" t="s">
        <v>955</v>
      </c>
      <c r="X350" s="502" t="s">
        <v>3278</v>
      </c>
      <c r="Y350" s="501" t="s">
        <v>336</v>
      </c>
      <c r="Z350" s="502" t="s">
        <v>336</v>
      </c>
      <c r="AA350" s="502" t="s">
        <v>392</v>
      </c>
      <c r="AB350" s="501" t="s">
        <v>81</v>
      </c>
      <c r="AC350" s="502" t="s">
        <v>204</v>
      </c>
      <c r="AD350" s="501" t="s">
        <v>336</v>
      </c>
      <c r="AE350" s="501">
        <v>0</v>
      </c>
      <c r="AF350" s="502" t="s">
        <v>2032</v>
      </c>
      <c r="AG350" s="502" t="s">
        <v>336</v>
      </c>
      <c r="AH350" s="501" t="s">
        <v>336</v>
      </c>
      <c r="AI350" s="501" t="s">
        <v>336</v>
      </c>
      <c r="AJ350" s="501" t="s">
        <v>202</v>
      </c>
      <c r="AK350" s="501" t="s">
        <v>202</v>
      </c>
      <c r="AL350" s="501" t="s">
        <v>68</v>
      </c>
      <c r="AM350" s="501" t="s">
        <v>336</v>
      </c>
      <c r="AN350" s="501" t="s">
        <v>336</v>
      </c>
      <c r="AO350" s="502" t="s">
        <v>336</v>
      </c>
      <c r="AP350" s="502" t="s">
        <v>336</v>
      </c>
      <c r="AQ350" s="502" t="s">
        <v>336</v>
      </c>
      <c r="AR350" s="502" t="s">
        <v>336</v>
      </c>
      <c r="AS350" s="502" t="s">
        <v>336</v>
      </c>
      <c r="AT350" s="502" t="s">
        <v>336</v>
      </c>
      <c r="AU350" s="502" t="s">
        <v>336</v>
      </c>
      <c r="AV350" s="502" t="s">
        <v>336</v>
      </c>
      <c r="AW350" s="502" t="s">
        <v>336</v>
      </c>
      <c r="AX350" s="502" t="s">
        <v>336</v>
      </c>
      <c r="AY350" s="501" t="s">
        <v>202</v>
      </c>
      <c r="AZ350" s="501" t="s">
        <v>202</v>
      </c>
      <c r="BA350" s="501" t="s">
        <v>202</v>
      </c>
      <c r="BB350" s="501" t="s">
        <v>3025</v>
      </c>
      <c r="BC350" s="501" t="s">
        <v>202</v>
      </c>
      <c r="BD350" s="504" t="s">
        <v>3025</v>
      </c>
    </row>
    <row r="351" spans="2:56" ht="27" customHeight="1">
      <c r="B351" s="500">
        <v>418</v>
      </c>
      <c r="C351" s="501">
        <v>0</v>
      </c>
      <c r="D351" s="501"/>
      <c r="E351" s="501" t="str">
        <f>+PPrioritarios[[#This Row],[Jerarquización multicriterio JIS 21 de abril]]</f>
        <v>Sin jerarquizar</v>
      </c>
      <c r="F351" s="501" t="s">
        <v>2494</v>
      </c>
      <c r="G351" s="501" t="s">
        <v>336</v>
      </c>
      <c r="H351" s="501" t="s">
        <v>2841</v>
      </c>
      <c r="I351" s="501" t="s">
        <v>336</v>
      </c>
      <c r="J351" s="501" t="e">
        <f>+VLOOKUP(PPrioritarios[[#This Row],[Nombre de proyecto]],'[14]Registros que subsisten 6,400'!F:F,1,0)</f>
        <v>#N/A</v>
      </c>
      <c r="K351" s="501" t="s">
        <v>745</v>
      </c>
      <c r="L351" s="501" t="s">
        <v>336</v>
      </c>
      <c r="M351" s="501" t="s">
        <v>224</v>
      </c>
      <c r="N351" s="501" t="s">
        <v>1807</v>
      </c>
      <c r="O351" s="501">
        <v>100</v>
      </c>
      <c r="P351" s="501" t="s">
        <v>336</v>
      </c>
      <c r="Q351" s="501" t="s">
        <v>383</v>
      </c>
      <c r="R351" s="501" t="s">
        <v>2842</v>
      </c>
      <c r="S351" s="501" t="s">
        <v>336</v>
      </c>
      <c r="T351" s="501" t="s">
        <v>336</v>
      </c>
      <c r="U351" s="501" t="s">
        <v>202</v>
      </c>
      <c r="V351" s="502" t="s">
        <v>762</v>
      </c>
      <c r="W351" s="502" t="s">
        <v>955</v>
      </c>
      <c r="X351" s="502" t="s">
        <v>3019</v>
      </c>
      <c r="Y351" s="501" t="s">
        <v>336</v>
      </c>
      <c r="Z351" s="502" t="s">
        <v>336</v>
      </c>
      <c r="AA351" s="502" t="s">
        <v>392</v>
      </c>
      <c r="AB351" s="501" t="s">
        <v>81</v>
      </c>
      <c r="AC351" s="502" t="s">
        <v>204</v>
      </c>
      <c r="AD351" s="501" t="s">
        <v>336</v>
      </c>
      <c r="AE351" s="501">
        <v>0</v>
      </c>
      <c r="AF351" s="502" t="s">
        <v>2032</v>
      </c>
      <c r="AG351" s="502" t="s">
        <v>336</v>
      </c>
      <c r="AH351" s="501" t="s">
        <v>336</v>
      </c>
      <c r="AI351" s="501" t="s">
        <v>336</v>
      </c>
      <c r="AJ351" s="501" t="s">
        <v>202</v>
      </c>
      <c r="AK351" s="501" t="s">
        <v>202</v>
      </c>
      <c r="AL351" s="501" t="s">
        <v>68</v>
      </c>
      <c r="AM351" s="501" t="s">
        <v>336</v>
      </c>
      <c r="AN351" s="501" t="s">
        <v>336</v>
      </c>
      <c r="AO351" s="502" t="s">
        <v>336</v>
      </c>
      <c r="AP351" s="502" t="s">
        <v>336</v>
      </c>
      <c r="AQ351" s="502" t="s">
        <v>336</v>
      </c>
      <c r="AR351" s="502" t="s">
        <v>336</v>
      </c>
      <c r="AS351" s="502" t="s">
        <v>336</v>
      </c>
      <c r="AT351" s="502" t="s">
        <v>336</v>
      </c>
      <c r="AU351" s="502" t="s">
        <v>336</v>
      </c>
      <c r="AV351" s="502" t="s">
        <v>336</v>
      </c>
      <c r="AW351" s="502" t="s">
        <v>336</v>
      </c>
      <c r="AX351" s="502" t="s">
        <v>336</v>
      </c>
      <c r="AY351" s="501" t="s">
        <v>202</v>
      </c>
      <c r="AZ351" s="501" t="s">
        <v>202</v>
      </c>
      <c r="BA351" s="501" t="s">
        <v>202</v>
      </c>
      <c r="BB351" s="501" t="s">
        <v>3025</v>
      </c>
      <c r="BC351" s="501" t="s">
        <v>202</v>
      </c>
      <c r="BD351" s="504" t="s">
        <v>3025</v>
      </c>
    </row>
    <row r="352" spans="2:56" ht="27" customHeight="1">
      <c r="B352" s="500">
        <v>419</v>
      </c>
      <c r="C352" s="501">
        <v>0</v>
      </c>
      <c r="D352" s="501"/>
      <c r="E352" s="501" t="str">
        <f>+PPrioritarios[[#This Row],[Jerarquización multicriterio JIS 21 de abril]]</f>
        <v>Sin jerarquizar</v>
      </c>
      <c r="F352" s="501" t="s">
        <v>2494</v>
      </c>
      <c r="G352" s="501" t="s">
        <v>336</v>
      </c>
      <c r="H352" s="501" t="s">
        <v>2843</v>
      </c>
      <c r="I352" s="501" t="s">
        <v>336</v>
      </c>
      <c r="J352" s="501" t="e">
        <f>+VLOOKUP(PPrioritarios[[#This Row],[Nombre de proyecto]],'[14]Registros que subsisten 6,400'!F:F,1,0)</f>
        <v>#N/A</v>
      </c>
      <c r="K352" s="501" t="s">
        <v>336</v>
      </c>
      <c r="L352" s="501" t="s">
        <v>336</v>
      </c>
      <c r="M352" s="501" t="s">
        <v>224</v>
      </c>
      <c r="N352" s="501" t="s">
        <v>1807</v>
      </c>
      <c r="O352" s="501">
        <v>200</v>
      </c>
      <c r="P352" s="501" t="s">
        <v>336</v>
      </c>
      <c r="Q352" s="501" t="s">
        <v>790</v>
      </c>
      <c r="R352" s="501" t="s">
        <v>2844</v>
      </c>
      <c r="S352" s="501" t="s">
        <v>336</v>
      </c>
      <c r="T352" s="501" t="s">
        <v>336</v>
      </c>
      <c r="U352" s="501" t="s">
        <v>202</v>
      </c>
      <c r="V352" s="502" t="s">
        <v>762</v>
      </c>
      <c r="W352" s="502" t="s">
        <v>955</v>
      </c>
      <c r="X352" s="502" t="s">
        <v>3019</v>
      </c>
      <c r="Y352" s="501" t="s">
        <v>336</v>
      </c>
      <c r="Z352" s="502" t="s">
        <v>336</v>
      </c>
      <c r="AA352" s="502" t="s">
        <v>392</v>
      </c>
      <c r="AB352" s="501" t="s">
        <v>81</v>
      </c>
      <c r="AC352" s="502" t="s">
        <v>204</v>
      </c>
      <c r="AD352" s="501" t="s">
        <v>336</v>
      </c>
      <c r="AE352" s="501">
        <v>0</v>
      </c>
      <c r="AF352" s="502" t="s">
        <v>2012</v>
      </c>
      <c r="AG352" s="502" t="s">
        <v>336</v>
      </c>
      <c r="AH352" s="501" t="s">
        <v>336</v>
      </c>
      <c r="AI352" s="501" t="s">
        <v>336</v>
      </c>
      <c r="AJ352" s="501" t="s">
        <v>202</v>
      </c>
      <c r="AK352" s="501" t="s">
        <v>202</v>
      </c>
      <c r="AL352" s="501" t="s">
        <v>68</v>
      </c>
      <c r="AM352" s="501" t="s">
        <v>336</v>
      </c>
      <c r="AN352" s="501" t="s">
        <v>336</v>
      </c>
      <c r="AO352" s="502" t="s">
        <v>2012</v>
      </c>
      <c r="AP352" s="502" t="s">
        <v>336</v>
      </c>
      <c r="AQ352" s="502" t="s">
        <v>336</v>
      </c>
      <c r="AR352" s="502" t="s">
        <v>336</v>
      </c>
      <c r="AS352" s="502" t="s">
        <v>336</v>
      </c>
      <c r="AT352" s="502" t="s">
        <v>336</v>
      </c>
      <c r="AU352" s="502" t="s">
        <v>336</v>
      </c>
      <c r="AV352" s="502" t="s">
        <v>336</v>
      </c>
      <c r="AW352" s="502" t="s">
        <v>336</v>
      </c>
      <c r="AX352" s="502" t="s">
        <v>336</v>
      </c>
      <c r="AY352" s="501" t="s">
        <v>202</v>
      </c>
      <c r="AZ352" s="501" t="s">
        <v>202</v>
      </c>
      <c r="BA352" s="501" t="s">
        <v>202</v>
      </c>
      <c r="BB352" s="501" t="s">
        <v>3025</v>
      </c>
      <c r="BC352" s="501" t="s">
        <v>202</v>
      </c>
      <c r="BD352" s="504" t="s">
        <v>3025</v>
      </c>
    </row>
    <row r="353" spans="2:56" ht="27" customHeight="1">
      <c r="B353" s="500">
        <v>420</v>
      </c>
      <c r="C353" s="501">
        <v>0</v>
      </c>
      <c r="D353" s="501"/>
      <c r="E353" s="501" t="str">
        <f>+PPrioritarios[[#This Row],[Jerarquización multicriterio JIS 21 de abril]]</f>
        <v>Sin jerarquizar</v>
      </c>
      <c r="F353" s="501" t="s">
        <v>2494</v>
      </c>
      <c r="G353" s="501" t="s">
        <v>336</v>
      </c>
      <c r="H353" s="501" t="s">
        <v>2845</v>
      </c>
      <c r="I353" s="501" t="s">
        <v>336</v>
      </c>
      <c r="J353" s="501" t="e">
        <f>+VLOOKUP(PPrioritarios[[#This Row],[Nombre de proyecto]],'[14]Registros que subsisten 6,400'!F:F,1,0)</f>
        <v>#N/A</v>
      </c>
      <c r="K353" s="501" t="s">
        <v>745</v>
      </c>
      <c r="L353" s="501" t="s">
        <v>336</v>
      </c>
      <c r="M353" s="501" t="s">
        <v>224</v>
      </c>
      <c r="N353" s="501" t="s">
        <v>2024</v>
      </c>
      <c r="O353" s="501">
        <v>0</v>
      </c>
      <c r="P353" s="501" t="s">
        <v>336</v>
      </c>
      <c r="Q353" s="501" t="s">
        <v>383</v>
      </c>
      <c r="R353" s="501" t="s">
        <v>2846</v>
      </c>
      <c r="S353" s="501" t="s">
        <v>336</v>
      </c>
      <c r="T353" s="501" t="s">
        <v>336</v>
      </c>
      <c r="U353" s="501" t="s">
        <v>202</v>
      </c>
      <c r="V353" s="502" t="s">
        <v>762</v>
      </c>
      <c r="W353" s="502" t="s">
        <v>955</v>
      </c>
      <c r="X353" s="502" t="s">
        <v>3019</v>
      </c>
      <c r="Y353" s="501" t="s">
        <v>336</v>
      </c>
      <c r="Z353" s="502" t="s">
        <v>336</v>
      </c>
      <c r="AA353" s="502" t="s">
        <v>392</v>
      </c>
      <c r="AB353" s="501" t="s">
        <v>81</v>
      </c>
      <c r="AC353" s="502" t="s">
        <v>204</v>
      </c>
      <c r="AD353" s="501" t="s">
        <v>336</v>
      </c>
      <c r="AE353" s="501">
        <v>0</v>
      </c>
      <c r="AF353" s="502" t="s">
        <v>2032</v>
      </c>
      <c r="AG353" s="502" t="s">
        <v>336</v>
      </c>
      <c r="AH353" s="501" t="s">
        <v>336</v>
      </c>
      <c r="AI353" s="501" t="s">
        <v>336</v>
      </c>
      <c r="AJ353" s="501" t="s">
        <v>202</v>
      </c>
      <c r="AK353" s="501" t="s">
        <v>202</v>
      </c>
      <c r="AL353" s="501" t="s">
        <v>68</v>
      </c>
      <c r="AM353" s="501" t="s">
        <v>336</v>
      </c>
      <c r="AN353" s="501" t="s">
        <v>336</v>
      </c>
      <c r="AO353" s="502" t="s">
        <v>336</v>
      </c>
      <c r="AP353" s="502" t="s">
        <v>336</v>
      </c>
      <c r="AQ353" s="502" t="s">
        <v>336</v>
      </c>
      <c r="AR353" s="502" t="s">
        <v>336</v>
      </c>
      <c r="AS353" s="502" t="s">
        <v>336</v>
      </c>
      <c r="AT353" s="502" t="s">
        <v>336</v>
      </c>
      <c r="AU353" s="502" t="s">
        <v>336</v>
      </c>
      <c r="AV353" s="502" t="s">
        <v>336</v>
      </c>
      <c r="AW353" s="502" t="s">
        <v>336</v>
      </c>
      <c r="AX353" s="502" t="s">
        <v>336</v>
      </c>
      <c r="AY353" s="501" t="s">
        <v>202</v>
      </c>
      <c r="AZ353" s="501" t="s">
        <v>202</v>
      </c>
      <c r="BA353" s="501" t="s">
        <v>202</v>
      </c>
      <c r="BB353" s="501" t="s">
        <v>3025</v>
      </c>
      <c r="BC353" s="501" t="s">
        <v>202</v>
      </c>
      <c r="BD353" s="504" t="s">
        <v>3025</v>
      </c>
    </row>
    <row r="354" spans="2:56" ht="27" customHeight="1">
      <c r="B354" s="500">
        <v>421</v>
      </c>
      <c r="C354" s="501">
        <v>0</v>
      </c>
      <c r="D354" s="501"/>
      <c r="E354" s="501" t="str">
        <f>+PPrioritarios[[#This Row],[Jerarquización multicriterio JIS 21 de abril]]</f>
        <v>Sin jerarquizar</v>
      </c>
      <c r="F354" s="501" t="s">
        <v>2494</v>
      </c>
      <c r="G354" s="501" t="s">
        <v>336</v>
      </c>
      <c r="H354" s="501" t="s">
        <v>2847</v>
      </c>
      <c r="I354" s="501" t="s">
        <v>336</v>
      </c>
      <c r="J354" s="501" t="e">
        <f>+VLOOKUP(PPrioritarios[[#This Row],[Nombre de proyecto]],'[14]Registros que subsisten 6,400'!F:F,1,0)</f>
        <v>#N/A</v>
      </c>
      <c r="K354" s="501" t="s">
        <v>745</v>
      </c>
      <c r="L354" s="501" t="s">
        <v>336</v>
      </c>
      <c r="M354" s="501" t="s">
        <v>224</v>
      </c>
      <c r="N354" s="501" t="s">
        <v>2301</v>
      </c>
      <c r="O354" s="501">
        <v>113.4</v>
      </c>
      <c r="P354" s="501" t="s">
        <v>336</v>
      </c>
      <c r="Q354" s="501" t="s">
        <v>383</v>
      </c>
      <c r="R354" s="501" t="s">
        <v>2849</v>
      </c>
      <c r="S354" s="501" t="s">
        <v>336</v>
      </c>
      <c r="T354" s="501" t="s">
        <v>336</v>
      </c>
      <c r="U354" s="501" t="s">
        <v>202</v>
      </c>
      <c r="V354" s="502" t="s">
        <v>762</v>
      </c>
      <c r="W354" s="502" t="s">
        <v>955</v>
      </c>
      <c r="X354" s="502" t="s">
        <v>3019</v>
      </c>
      <c r="Y354" s="501" t="s">
        <v>336</v>
      </c>
      <c r="Z354" s="502" t="s">
        <v>336</v>
      </c>
      <c r="AA354" s="502" t="s">
        <v>392</v>
      </c>
      <c r="AB354" s="501" t="s">
        <v>81</v>
      </c>
      <c r="AC354" s="502" t="s">
        <v>204</v>
      </c>
      <c r="AD354" s="501" t="s">
        <v>336</v>
      </c>
      <c r="AE354" s="501">
        <v>0</v>
      </c>
      <c r="AF354" s="502" t="s">
        <v>2032</v>
      </c>
      <c r="AG354" s="502" t="s">
        <v>336</v>
      </c>
      <c r="AH354" s="501" t="s">
        <v>336</v>
      </c>
      <c r="AI354" s="501" t="s">
        <v>336</v>
      </c>
      <c r="AJ354" s="501" t="s">
        <v>202</v>
      </c>
      <c r="AK354" s="501" t="s">
        <v>202</v>
      </c>
      <c r="AL354" s="501" t="s">
        <v>68</v>
      </c>
      <c r="AM354" s="501" t="s">
        <v>336</v>
      </c>
      <c r="AN354" s="501" t="s">
        <v>336</v>
      </c>
      <c r="AO354" s="502" t="s">
        <v>336</v>
      </c>
      <c r="AP354" s="502" t="s">
        <v>336</v>
      </c>
      <c r="AQ354" s="502" t="s">
        <v>336</v>
      </c>
      <c r="AR354" s="502" t="s">
        <v>336</v>
      </c>
      <c r="AS354" s="502" t="s">
        <v>336</v>
      </c>
      <c r="AT354" s="502" t="s">
        <v>336</v>
      </c>
      <c r="AU354" s="502" t="s">
        <v>336</v>
      </c>
      <c r="AV354" s="502" t="s">
        <v>336</v>
      </c>
      <c r="AW354" s="502" t="s">
        <v>336</v>
      </c>
      <c r="AX354" s="502" t="s">
        <v>336</v>
      </c>
      <c r="AY354" s="501" t="s">
        <v>202</v>
      </c>
      <c r="AZ354" s="501" t="s">
        <v>202</v>
      </c>
      <c r="BA354" s="501" t="s">
        <v>202</v>
      </c>
      <c r="BB354" s="501" t="s">
        <v>3025</v>
      </c>
      <c r="BC354" s="501" t="s">
        <v>202</v>
      </c>
      <c r="BD354" s="504" t="s">
        <v>3025</v>
      </c>
    </row>
    <row r="355" spans="2:56" ht="27" customHeight="1">
      <c r="B355" s="500">
        <v>422</v>
      </c>
      <c r="C355" s="501">
        <v>0</v>
      </c>
      <c r="D355" s="501"/>
      <c r="E355" s="501" t="str">
        <f>+PPrioritarios[[#This Row],[Jerarquización multicriterio JIS 21 de abril]]</f>
        <v>Sin jerarquizar</v>
      </c>
      <c r="F355" s="501" t="s">
        <v>2494</v>
      </c>
      <c r="G355" s="501" t="s">
        <v>336</v>
      </c>
      <c r="H355" s="501" t="s">
        <v>2850</v>
      </c>
      <c r="I355" s="501" t="s">
        <v>336</v>
      </c>
      <c r="J355" s="501" t="e">
        <f>+VLOOKUP(PPrioritarios[[#This Row],[Nombre de proyecto]],'[14]Registros que subsisten 6,400'!F:F,1,0)</f>
        <v>#N/A</v>
      </c>
      <c r="K355" s="501" t="s">
        <v>745</v>
      </c>
      <c r="L355" s="501" t="s">
        <v>336</v>
      </c>
      <c r="M355" s="501" t="s">
        <v>224</v>
      </c>
      <c r="N355" s="501" t="s">
        <v>1807</v>
      </c>
      <c r="O355" s="501">
        <v>90</v>
      </c>
      <c r="P355" s="501" t="s">
        <v>336</v>
      </c>
      <c r="Q355" s="501" t="s">
        <v>124</v>
      </c>
      <c r="R355" s="501" t="s">
        <v>2851</v>
      </c>
      <c r="S355" s="501" t="s">
        <v>336</v>
      </c>
      <c r="T355" s="501" t="s">
        <v>336</v>
      </c>
      <c r="U355" s="501" t="s">
        <v>202</v>
      </c>
      <c r="V355" s="502" t="s">
        <v>762</v>
      </c>
      <c r="W355" s="502" t="s">
        <v>955</v>
      </c>
      <c r="X355" s="502" t="s">
        <v>3019</v>
      </c>
      <c r="Y355" s="501" t="s">
        <v>336</v>
      </c>
      <c r="Z355" s="502" t="s">
        <v>336</v>
      </c>
      <c r="AA355" s="502" t="s">
        <v>392</v>
      </c>
      <c r="AB355" s="501" t="s">
        <v>81</v>
      </c>
      <c r="AC355" s="502" t="s">
        <v>204</v>
      </c>
      <c r="AD355" s="501" t="s">
        <v>336</v>
      </c>
      <c r="AE355" s="501">
        <v>0</v>
      </c>
      <c r="AF355" s="502" t="s">
        <v>2032</v>
      </c>
      <c r="AG355" s="502" t="s">
        <v>336</v>
      </c>
      <c r="AH355" s="501" t="s">
        <v>336</v>
      </c>
      <c r="AI355" s="501" t="s">
        <v>336</v>
      </c>
      <c r="AJ355" s="501" t="s">
        <v>202</v>
      </c>
      <c r="AK355" s="501" t="s">
        <v>202</v>
      </c>
      <c r="AL355" s="501" t="s">
        <v>68</v>
      </c>
      <c r="AM355" s="501" t="s">
        <v>336</v>
      </c>
      <c r="AN355" s="501" t="s">
        <v>336</v>
      </c>
      <c r="AO355" s="502" t="s">
        <v>336</v>
      </c>
      <c r="AP355" s="502" t="s">
        <v>336</v>
      </c>
      <c r="AQ355" s="502" t="s">
        <v>336</v>
      </c>
      <c r="AR355" s="502" t="s">
        <v>336</v>
      </c>
      <c r="AS355" s="502" t="s">
        <v>336</v>
      </c>
      <c r="AT355" s="502" t="s">
        <v>336</v>
      </c>
      <c r="AU355" s="502" t="s">
        <v>336</v>
      </c>
      <c r="AV355" s="502" t="s">
        <v>336</v>
      </c>
      <c r="AW355" s="502" t="s">
        <v>336</v>
      </c>
      <c r="AX355" s="502" t="s">
        <v>336</v>
      </c>
      <c r="AY355" s="501" t="s">
        <v>202</v>
      </c>
      <c r="AZ355" s="501" t="s">
        <v>202</v>
      </c>
      <c r="BA355" s="501" t="s">
        <v>202</v>
      </c>
      <c r="BB355" s="501" t="s">
        <v>3025</v>
      </c>
      <c r="BC355" s="501" t="s">
        <v>202</v>
      </c>
      <c r="BD355" s="504" t="s">
        <v>3025</v>
      </c>
    </row>
    <row r="356" spans="2:56" ht="27" customHeight="1">
      <c r="B356" s="500">
        <v>423</v>
      </c>
      <c r="C356" s="501">
        <v>0</v>
      </c>
      <c r="D356" s="501"/>
      <c r="E356" s="501" t="str">
        <f>+PPrioritarios[[#This Row],[Jerarquización multicriterio JIS 21 de abril]]</f>
        <v>Sin jerarquizar</v>
      </c>
      <c r="F356" s="501" t="s">
        <v>2494</v>
      </c>
      <c r="G356" s="501" t="s">
        <v>336</v>
      </c>
      <c r="H356" s="501" t="s">
        <v>2852</v>
      </c>
      <c r="I356" s="501" t="s">
        <v>336</v>
      </c>
      <c r="J356" s="501" t="e">
        <f>+VLOOKUP(PPrioritarios[[#This Row],[Nombre de proyecto]],'[14]Registros que subsisten 6,400'!F:F,1,0)</f>
        <v>#N/A</v>
      </c>
      <c r="K356" s="501" t="s">
        <v>336</v>
      </c>
      <c r="L356" s="501" t="s">
        <v>336</v>
      </c>
      <c r="M356" s="501" t="s">
        <v>224</v>
      </c>
      <c r="N356" s="501" t="s">
        <v>2536</v>
      </c>
      <c r="O356" s="501">
        <v>30</v>
      </c>
      <c r="P356" s="501" t="s">
        <v>336</v>
      </c>
      <c r="Q356" s="501" t="s">
        <v>259</v>
      </c>
      <c r="R356" s="501" t="s">
        <v>2177</v>
      </c>
      <c r="S356" s="501" t="s">
        <v>336</v>
      </c>
      <c r="T356" s="501" t="s">
        <v>336</v>
      </c>
      <c r="U356" s="501" t="s">
        <v>202</v>
      </c>
      <c r="V356" s="502" t="s">
        <v>762</v>
      </c>
      <c r="W356" s="502" t="s">
        <v>955</v>
      </c>
      <c r="X356" s="502" t="s">
        <v>3019</v>
      </c>
      <c r="Y356" s="501" t="s">
        <v>336</v>
      </c>
      <c r="Z356" s="502" t="s">
        <v>336</v>
      </c>
      <c r="AA356" s="502" t="s">
        <v>392</v>
      </c>
      <c r="AB356" s="501" t="s">
        <v>81</v>
      </c>
      <c r="AC356" s="502" t="s">
        <v>204</v>
      </c>
      <c r="AD356" s="501" t="s">
        <v>336</v>
      </c>
      <c r="AE356" s="501">
        <v>0</v>
      </c>
      <c r="AF356" s="502" t="s">
        <v>2032</v>
      </c>
      <c r="AG356" s="502" t="s">
        <v>336</v>
      </c>
      <c r="AH356" s="501" t="s">
        <v>336</v>
      </c>
      <c r="AI356" s="501" t="s">
        <v>336</v>
      </c>
      <c r="AJ356" s="501" t="s">
        <v>202</v>
      </c>
      <c r="AK356" s="501" t="s">
        <v>202</v>
      </c>
      <c r="AL356" s="501" t="s">
        <v>68</v>
      </c>
      <c r="AM356" s="501" t="s">
        <v>336</v>
      </c>
      <c r="AN356" s="501" t="s">
        <v>336</v>
      </c>
      <c r="AO356" s="502" t="s">
        <v>336</v>
      </c>
      <c r="AP356" s="502" t="s">
        <v>336</v>
      </c>
      <c r="AQ356" s="502" t="s">
        <v>336</v>
      </c>
      <c r="AR356" s="502" t="s">
        <v>336</v>
      </c>
      <c r="AS356" s="502" t="s">
        <v>336</v>
      </c>
      <c r="AT356" s="502" t="s">
        <v>336</v>
      </c>
      <c r="AU356" s="502" t="s">
        <v>336</v>
      </c>
      <c r="AV356" s="502" t="s">
        <v>336</v>
      </c>
      <c r="AW356" s="502" t="s">
        <v>336</v>
      </c>
      <c r="AX356" s="502" t="s">
        <v>336</v>
      </c>
      <c r="AY356" s="501" t="s">
        <v>202</v>
      </c>
      <c r="AZ356" s="501" t="s">
        <v>202</v>
      </c>
      <c r="BA356" s="501" t="s">
        <v>202</v>
      </c>
      <c r="BB356" s="501" t="s">
        <v>3025</v>
      </c>
      <c r="BC356" s="501" t="s">
        <v>202</v>
      </c>
      <c r="BD356" s="504" t="s">
        <v>3025</v>
      </c>
    </row>
    <row r="357" spans="2:56" ht="27" customHeight="1">
      <c r="B357" s="500">
        <v>424</v>
      </c>
      <c r="C357" s="501">
        <v>0</v>
      </c>
      <c r="D357" s="501"/>
      <c r="E357" s="501" t="str">
        <f>+PPrioritarios[[#This Row],[Jerarquización multicriterio JIS 21 de abril]]</f>
        <v>Sin jerarquizar</v>
      </c>
      <c r="F357" s="501" t="s">
        <v>2494</v>
      </c>
      <c r="G357" s="501" t="s">
        <v>336</v>
      </c>
      <c r="H357" s="501" t="s">
        <v>2853</v>
      </c>
      <c r="I357" s="501" t="s">
        <v>336</v>
      </c>
      <c r="J357" s="501" t="e">
        <f>+VLOOKUP(PPrioritarios[[#This Row],[Nombre de proyecto]],'[14]Registros que subsisten 6,400'!F:F,1,0)</f>
        <v>#N/A</v>
      </c>
      <c r="K357" s="501" t="s">
        <v>745</v>
      </c>
      <c r="L357" s="501" t="s">
        <v>336</v>
      </c>
      <c r="M357" s="501" t="s">
        <v>224</v>
      </c>
      <c r="N357" s="501" t="s">
        <v>2024</v>
      </c>
      <c r="O357" s="501">
        <v>180</v>
      </c>
      <c r="P357" s="501" t="s">
        <v>336</v>
      </c>
      <c r="Q357" s="501" t="s">
        <v>124</v>
      </c>
      <c r="R357" s="501" t="s">
        <v>1661</v>
      </c>
      <c r="S357" s="501" t="s">
        <v>336</v>
      </c>
      <c r="T357" s="501" t="s">
        <v>336</v>
      </c>
      <c r="U357" s="501" t="s">
        <v>202</v>
      </c>
      <c r="V357" s="502" t="s">
        <v>762</v>
      </c>
      <c r="W357" s="502" t="s">
        <v>955</v>
      </c>
      <c r="X357" s="502" t="s">
        <v>3019</v>
      </c>
      <c r="Y357" s="501" t="s">
        <v>336</v>
      </c>
      <c r="Z357" s="502" t="s">
        <v>336</v>
      </c>
      <c r="AA357" s="502" t="s">
        <v>392</v>
      </c>
      <c r="AB357" s="501" t="s">
        <v>81</v>
      </c>
      <c r="AC357" s="502" t="s">
        <v>204</v>
      </c>
      <c r="AD357" s="501" t="s">
        <v>336</v>
      </c>
      <c r="AE357" s="501">
        <v>0</v>
      </c>
      <c r="AF357" s="502" t="s">
        <v>2032</v>
      </c>
      <c r="AG357" s="502" t="s">
        <v>336</v>
      </c>
      <c r="AH357" s="501" t="s">
        <v>336</v>
      </c>
      <c r="AI357" s="501" t="s">
        <v>336</v>
      </c>
      <c r="AJ357" s="501" t="s">
        <v>202</v>
      </c>
      <c r="AK357" s="501" t="s">
        <v>202</v>
      </c>
      <c r="AL357" s="501" t="s">
        <v>68</v>
      </c>
      <c r="AM357" s="501" t="s">
        <v>336</v>
      </c>
      <c r="AN357" s="501" t="s">
        <v>336</v>
      </c>
      <c r="AO357" s="502" t="s">
        <v>336</v>
      </c>
      <c r="AP357" s="502" t="s">
        <v>336</v>
      </c>
      <c r="AQ357" s="502" t="s">
        <v>336</v>
      </c>
      <c r="AR357" s="502" t="s">
        <v>336</v>
      </c>
      <c r="AS357" s="502" t="s">
        <v>336</v>
      </c>
      <c r="AT357" s="502" t="s">
        <v>336</v>
      </c>
      <c r="AU357" s="502" t="s">
        <v>336</v>
      </c>
      <c r="AV357" s="502" t="s">
        <v>336</v>
      </c>
      <c r="AW357" s="502" t="s">
        <v>336</v>
      </c>
      <c r="AX357" s="502" t="s">
        <v>336</v>
      </c>
      <c r="AY357" s="501" t="s">
        <v>202</v>
      </c>
      <c r="AZ357" s="501" t="s">
        <v>202</v>
      </c>
      <c r="BA357" s="501" t="s">
        <v>202</v>
      </c>
      <c r="BB357" s="501" t="s">
        <v>3025</v>
      </c>
      <c r="BC357" s="501" t="s">
        <v>202</v>
      </c>
      <c r="BD357" s="504" t="s">
        <v>3025</v>
      </c>
    </row>
    <row r="358" spans="2:56" ht="27" customHeight="1">
      <c r="B358" s="500">
        <v>425</v>
      </c>
      <c r="C358" s="501">
        <v>0</v>
      </c>
      <c r="D358" s="501"/>
      <c r="E358" s="501" t="str">
        <f>+PPrioritarios[[#This Row],[Jerarquización multicriterio JIS 21 de abril]]</f>
        <v>Sin jerarquizar</v>
      </c>
      <c r="F358" s="501" t="s">
        <v>2494</v>
      </c>
      <c r="G358" s="501" t="s">
        <v>336</v>
      </c>
      <c r="H358" s="501" t="s">
        <v>2854</v>
      </c>
      <c r="I358" s="501" t="s">
        <v>336</v>
      </c>
      <c r="J358" s="501" t="e">
        <f>+VLOOKUP(PPrioritarios[[#This Row],[Nombre de proyecto]],'[14]Registros que subsisten 6,400'!F:F,1,0)</f>
        <v>#N/A</v>
      </c>
      <c r="K358" s="501" t="s">
        <v>745</v>
      </c>
      <c r="L358" s="501" t="s">
        <v>336</v>
      </c>
      <c r="M358" s="501" t="s">
        <v>224</v>
      </c>
      <c r="N358" s="501" t="s">
        <v>3018</v>
      </c>
      <c r="O358" s="501">
        <v>30</v>
      </c>
      <c r="P358" s="501" t="s">
        <v>336</v>
      </c>
      <c r="Q358" s="501" t="s">
        <v>124</v>
      </c>
      <c r="R358" s="501" t="s">
        <v>2855</v>
      </c>
      <c r="S358" s="501" t="s">
        <v>336</v>
      </c>
      <c r="T358" s="501" t="s">
        <v>336</v>
      </c>
      <c r="U358" s="501" t="s">
        <v>202</v>
      </c>
      <c r="V358" s="502" t="s">
        <v>762</v>
      </c>
      <c r="W358" s="502" t="s">
        <v>955</v>
      </c>
      <c r="X358" s="502" t="s">
        <v>3019</v>
      </c>
      <c r="Y358" s="501" t="s">
        <v>336</v>
      </c>
      <c r="Z358" s="502" t="s">
        <v>336</v>
      </c>
      <c r="AA358" s="502" t="s">
        <v>2856</v>
      </c>
      <c r="AB358" s="501" t="s">
        <v>81</v>
      </c>
      <c r="AC358" s="502" t="s">
        <v>142</v>
      </c>
      <c r="AD358" s="501" t="s">
        <v>336</v>
      </c>
      <c r="AE358" s="501">
        <v>0</v>
      </c>
      <c r="AF358" s="502" t="s">
        <v>2032</v>
      </c>
      <c r="AG358" s="502" t="s">
        <v>336</v>
      </c>
      <c r="AH358" s="501" t="s">
        <v>336</v>
      </c>
      <c r="AI358" s="501" t="s">
        <v>336</v>
      </c>
      <c r="AJ358" s="501" t="s">
        <v>202</v>
      </c>
      <c r="AK358" s="501" t="s">
        <v>202</v>
      </c>
      <c r="AL358" s="501" t="s">
        <v>68</v>
      </c>
      <c r="AM358" s="501" t="s">
        <v>336</v>
      </c>
      <c r="AN358" s="501" t="s">
        <v>336</v>
      </c>
      <c r="AO358" s="502" t="s">
        <v>336</v>
      </c>
      <c r="AP358" s="502" t="s">
        <v>336</v>
      </c>
      <c r="AQ358" s="502" t="s">
        <v>336</v>
      </c>
      <c r="AR358" s="502" t="s">
        <v>336</v>
      </c>
      <c r="AS358" s="502" t="s">
        <v>336</v>
      </c>
      <c r="AT358" s="502" t="s">
        <v>336</v>
      </c>
      <c r="AU358" s="502" t="s">
        <v>336</v>
      </c>
      <c r="AV358" s="502" t="s">
        <v>336</v>
      </c>
      <c r="AW358" s="502" t="s">
        <v>336</v>
      </c>
      <c r="AX358" s="502" t="s">
        <v>336</v>
      </c>
      <c r="AY358" s="501" t="s">
        <v>202</v>
      </c>
      <c r="AZ358" s="501" t="s">
        <v>202</v>
      </c>
      <c r="BA358" s="501" t="s">
        <v>202</v>
      </c>
      <c r="BB358" s="501" t="s">
        <v>3025</v>
      </c>
      <c r="BC358" s="501" t="s">
        <v>202</v>
      </c>
      <c r="BD358" s="504" t="s">
        <v>3025</v>
      </c>
    </row>
    <row r="359" spans="2:56" ht="27" customHeight="1">
      <c r="B359" s="500">
        <v>426</v>
      </c>
      <c r="C359" s="501">
        <v>0</v>
      </c>
      <c r="D359" s="501"/>
      <c r="E359" s="501" t="str">
        <f>+PPrioritarios[[#This Row],[Jerarquización multicriterio JIS 21 de abril]]</f>
        <v>Sin jerarquizar</v>
      </c>
      <c r="F359" s="501" t="s">
        <v>2494</v>
      </c>
      <c r="G359" s="501" t="s">
        <v>336</v>
      </c>
      <c r="H359" s="501" t="s">
        <v>2857</v>
      </c>
      <c r="I359" s="501" t="s">
        <v>336</v>
      </c>
      <c r="J359" s="501" t="e">
        <f>+VLOOKUP(PPrioritarios[[#This Row],[Nombre de proyecto]],'[14]Registros que subsisten 6,400'!F:F,1,0)</f>
        <v>#N/A</v>
      </c>
      <c r="K359" s="501" t="s">
        <v>336</v>
      </c>
      <c r="L359" s="501" t="s">
        <v>336</v>
      </c>
      <c r="M359" s="501" t="s">
        <v>2714</v>
      </c>
      <c r="N359" s="501" t="s">
        <v>2024</v>
      </c>
      <c r="O359" s="501">
        <v>114</v>
      </c>
      <c r="P359" s="501" t="s">
        <v>336</v>
      </c>
      <c r="Q359" s="501" t="s">
        <v>790</v>
      </c>
      <c r="R359" s="501" t="s">
        <v>826</v>
      </c>
      <c r="S359" s="501" t="s">
        <v>336</v>
      </c>
      <c r="T359" s="501" t="s">
        <v>336</v>
      </c>
      <c r="U359" s="501" t="s">
        <v>202</v>
      </c>
      <c r="V359" s="502" t="s">
        <v>762</v>
      </c>
      <c r="W359" s="502" t="s">
        <v>955</v>
      </c>
      <c r="X359" s="502" t="s">
        <v>3019</v>
      </c>
      <c r="Y359" s="501" t="s">
        <v>336</v>
      </c>
      <c r="Z359" s="502" t="s">
        <v>336</v>
      </c>
      <c r="AA359" s="502" t="s">
        <v>392</v>
      </c>
      <c r="AB359" s="501" t="s">
        <v>81</v>
      </c>
      <c r="AC359" s="502" t="s">
        <v>204</v>
      </c>
      <c r="AD359" s="501" t="s">
        <v>336</v>
      </c>
      <c r="AE359" s="501">
        <v>0</v>
      </c>
      <c r="AF359" s="502" t="s">
        <v>2012</v>
      </c>
      <c r="AG359" s="502" t="s">
        <v>336</v>
      </c>
      <c r="AH359" s="501" t="s">
        <v>336</v>
      </c>
      <c r="AI359" s="501" t="s">
        <v>336</v>
      </c>
      <c r="AJ359" s="501" t="s">
        <v>202</v>
      </c>
      <c r="AK359" s="501" t="s">
        <v>202</v>
      </c>
      <c r="AL359" s="501" t="s">
        <v>68</v>
      </c>
      <c r="AM359" s="501" t="s">
        <v>336</v>
      </c>
      <c r="AN359" s="501" t="s">
        <v>336</v>
      </c>
      <c r="AO359" s="502" t="s">
        <v>2012</v>
      </c>
      <c r="AP359" s="502" t="s">
        <v>336</v>
      </c>
      <c r="AQ359" s="502" t="s">
        <v>336</v>
      </c>
      <c r="AR359" s="502" t="s">
        <v>336</v>
      </c>
      <c r="AS359" s="502" t="s">
        <v>336</v>
      </c>
      <c r="AT359" s="502" t="s">
        <v>336</v>
      </c>
      <c r="AU359" s="502" t="s">
        <v>336</v>
      </c>
      <c r="AV359" s="502" t="s">
        <v>336</v>
      </c>
      <c r="AW359" s="502" t="s">
        <v>336</v>
      </c>
      <c r="AX359" s="502" t="s">
        <v>336</v>
      </c>
      <c r="AY359" s="501" t="s">
        <v>202</v>
      </c>
      <c r="AZ359" s="501" t="s">
        <v>202</v>
      </c>
      <c r="BA359" s="501" t="s">
        <v>202</v>
      </c>
      <c r="BB359" s="501" t="s">
        <v>3025</v>
      </c>
      <c r="BC359" s="501" t="s">
        <v>202</v>
      </c>
      <c r="BD359" s="504" t="s">
        <v>3025</v>
      </c>
    </row>
    <row r="360" spans="2:56" ht="27" customHeight="1">
      <c r="B360" s="500">
        <v>427</v>
      </c>
      <c r="C360" s="501">
        <v>0</v>
      </c>
      <c r="D360" s="501"/>
      <c r="E360" s="501" t="str">
        <f>+PPrioritarios[[#This Row],[Jerarquización multicriterio JIS 21 de abril]]</f>
        <v>Sin jerarquizar</v>
      </c>
      <c r="F360" s="501" t="s">
        <v>2494</v>
      </c>
      <c r="G360" s="501" t="s">
        <v>336</v>
      </c>
      <c r="H360" s="501" t="s">
        <v>2858</v>
      </c>
      <c r="I360" s="501" t="s">
        <v>336</v>
      </c>
      <c r="J360" s="501" t="e">
        <f>+VLOOKUP(PPrioritarios[[#This Row],[Nombre de proyecto]],'[14]Registros que subsisten 6,400'!F:F,1,0)</f>
        <v>#N/A</v>
      </c>
      <c r="K360" s="501" t="s">
        <v>2043</v>
      </c>
      <c r="L360" s="501" t="s">
        <v>336</v>
      </c>
      <c r="M360" s="501" t="s">
        <v>224</v>
      </c>
      <c r="N360" s="501" t="s">
        <v>1807</v>
      </c>
      <c r="O360" s="501">
        <v>250</v>
      </c>
      <c r="P360" s="501" t="s">
        <v>336</v>
      </c>
      <c r="Q360" s="501" t="s">
        <v>790</v>
      </c>
      <c r="R360" s="501" t="s">
        <v>826</v>
      </c>
      <c r="S360" s="501" t="s">
        <v>336</v>
      </c>
      <c r="T360" s="501" t="s">
        <v>336</v>
      </c>
      <c r="U360" s="501" t="s">
        <v>202</v>
      </c>
      <c r="V360" s="502" t="s">
        <v>762</v>
      </c>
      <c r="W360" s="502" t="s">
        <v>955</v>
      </c>
      <c r="X360" s="502" t="s">
        <v>3019</v>
      </c>
      <c r="Y360" s="501" t="s">
        <v>336</v>
      </c>
      <c r="Z360" s="502" t="s">
        <v>336</v>
      </c>
      <c r="AA360" s="502" t="s">
        <v>392</v>
      </c>
      <c r="AB360" s="501" t="s">
        <v>81</v>
      </c>
      <c r="AC360" s="502" t="s">
        <v>204</v>
      </c>
      <c r="AD360" s="501" t="s">
        <v>336</v>
      </c>
      <c r="AE360" s="501">
        <v>0</v>
      </c>
      <c r="AF360" s="502" t="s">
        <v>2012</v>
      </c>
      <c r="AG360" s="502" t="s">
        <v>336</v>
      </c>
      <c r="AH360" s="501" t="s">
        <v>336</v>
      </c>
      <c r="AI360" s="501" t="s">
        <v>336</v>
      </c>
      <c r="AJ360" s="501" t="s">
        <v>202</v>
      </c>
      <c r="AK360" s="501" t="s">
        <v>202</v>
      </c>
      <c r="AL360" s="501" t="s">
        <v>68</v>
      </c>
      <c r="AM360" s="501" t="s">
        <v>336</v>
      </c>
      <c r="AN360" s="501" t="s">
        <v>336</v>
      </c>
      <c r="AO360" s="502" t="s">
        <v>2012</v>
      </c>
      <c r="AP360" s="502" t="s">
        <v>336</v>
      </c>
      <c r="AQ360" s="502" t="s">
        <v>336</v>
      </c>
      <c r="AR360" s="502" t="s">
        <v>336</v>
      </c>
      <c r="AS360" s="502" t="s">
        <v>336</v>
      </c>
      <c r="AT360" s="502" t="s">
        <v>336</v>
      </c>
      <c r="AU360" s="502" t="s">
        <v>336</v>
      </c>
      <c r="AV360" s="502" t="s">
        <v>336</v>
      </c>
      <c r="AW360" s="502" t="s">
        <v>336</v>
      </c>
      <c r="AX360" s="502" t="s">
        <v>336</v>
      </c>
      <c r="AY360" s="501" t="s">
        <v>202</v>
      </c>
      <c r="AZ360" s="501" t="s">
        <v>202</v>
      </c>
      <c r="BA360" s="501" t="s">
        <v>202</v>
      </c>
      <c r="BB360" s="501" t="s">
        <v>3025</v>
      </c>
      <c r="BC360" s="501" t="s">
        <v>202</v>
      </c>
      <c r="BD360" s="504" t="s">
        <v>3025</v>
      </c>
    </row>
    <row r="361" spans="2:56" ht="27" customHeight="1">
      <c r="B361" s="500">
        <v>428</v>
      </c>
      <c r="C361" s="501">
        <v>0</v>
      </c>
      <c r="D361" s="501"/>
      <c r="E361" s="501" t="str">
        <f>+PPrioritarios[[#This Row],[Jerarquización multicriterio JIS 21 de abril]]</f>
        <v>Sin jerarquizar</v>
      </c>
      <c r="F361" s="501" t="s">
        <v>2494</v>
      </c>
      <c r="G361" s="501" t="s">
        <v>336</v>
      </c>
      <c r="H361" s="501" t="s">
        <v>2859</v>
      </c>
      <c r="I361" s="501" t="s">
        <v>336</v>
      </c>
      <c r="J361" s="501" t="e">
        <f>+VLOOKUP(PPrioritarios[[#This Row],[Nombre de proyecto]],'[14]Registros que subsisten 6,400'!F:F,1,0)</f>
        <v>#N/A</v>
      </c>
      <c r="K361" s="501" t="s">
        <v>2043</v>
      </c>
      <c r="L361" s="501" t="s">
        <v>336</v>
      </c>
      <c r="M361" s="501" t="s">
        <v>224</v>
      </c>
      <c r="N361" s="501" t="s">
        <v>2024</v>
      </c>
      <c r="O361" s="501">
        <v>2448</v>
      </c>
      <c r="P361" s="501" t="s">
        <v>336</v>
      </c>
      <c r="Q361" s="501" t="s">
        <v>790</v>
      </c>
      <c r="R361" s="501" t="s">
        <v>826</v>
      </c>
      <c r="S361" s="501" t="s">
        <v>336</v>
      </c>
      <c r="T361" s="501" t="s">
        <v>336</v>
      </c>
      <c r="U361" s="501" t="s">
        <v>202</v>
      </c>
      <c r="V361" s="502" t="s">
        <v>762</v>
      </c>
      <c r="W361" s="502" t="s">
        <v>955</v>
      </c>
      <c r="X361" s="502" t="s">
        <v>3019</v>
      </c>
      <c r="Y361" s="501" t="s">
        <v>336</v>
      </c>
      <c r="Z361" s="502" t="s">
        <v>336</v>
      </c>
      <c r="AA361" s="502" t="s">
        <v>392</v>
      </c>
      <c r="AB361" s="501" t="s">
        <v>81</v>
      </c>
      <c r="AC361" s="502" t="s">
        <v>204</v>
      </c>
      <c r="AD361" s="501" t="s">
        <v>336</v>
      </c>
      <c r="AE361" s="501">
        <v>0</v>
      </c>
      <c r="AF361" s="502" t="s">
        <v>2012</v>
      </c>
      <c r="AG361" s="502" t="s">
        <v>336</v>
      </c>
      <c r="AH361" s="501" t="s">
        <v>336</v>
      </c>
      <c r="AI361" s="501" t="s">
        <v>336</v>
      </c>
      <c r="AJ361" s="501" t="s">
        <v>202</v>
      </c>
      <c r="AK361" s="501" t="s">
        <v>202</v>
      </c>
      <c r="AL361" s="501" t="s">
        <v>68</v>
      </c>
      <c r="AM361" s="501" t="s">
        <v>336</v>
      </c>
      <c r="AN361" s="501" t="s">
        <v>336</v>
      </c>
      <c r="AO361" s="502" t="s">
        <v>2012</v>
      </c>
      <c r="AP361" s="502" t="s">
        <v>336</v>
      </c>
      <c r="AQ361" s="502" t="s">
        <v>336</v>
      </c>
      <c r="AR361" s="502" t="s">
        <v>336</v>
      </c>
      <c r="AS361" s="502" t="s">
        <v>336</v>
      </c>
      <c r="AT361" s="502" t="s">
        <v>336</v>
      </c>
      <c r="AU361" s="502" t="s">
        <v>336</v>
      </c>
      <c r="AV361" s="502" t="s">
        <v>336</v>
      </c>
      <c r="AW361" s="502" t="s">
        <v>336</v>
      </c>
      <c r="AX361" s="502" t="s">
        <v>336</v>
      </c>
      <c r="AY361" s="501" t="s">
        <v>202</v>
      </c>
      <c r="AZ361" s="501" t="s">
        <v>202</v>
      </c>
      <c r="BA361" s="501" t="s">
        <v>202</v>
      </c>
      <c r="BB361" s="501" t="s">
        <v>3025</v>
      </c>
      <c r="BC361" s="501" t="s">
        <v>202</v>
      </c>
      <c r="BD361" s="504" t="s">
        <v>3025</v>
      </c>
    </row>
    <row r="362" spans="2:56" ht="27" customHeight="1">
      <c r="B362" s="500">
        <v>429</v>
      </c>
      <c r="C362" s="501">
        <v>0</v>
      </c>
      <c r="D362" s="501"/>
      <c r="E362" s="501" t="str">
        <f>+PPrioritarios[[#This Row],[Jerarquización multicriterio JIS 21 de abril]]</f>
        <v>Sin jerarquizar</v>
      </c>
      <c r="F362" s="501" t="s">
        <v>2494</v>
      </c>
      <c r="G362" s="501" t="s">
        <v>336</v>
      </c>
      <c r="H362" s="501" t="s">
        <v>2860</v>
      </c>
      <c r="I362" s="501" t="s">
        <v>336</v>
      </c>
      <c r="J362" s="501" t="e">
        <f>+VLOOKUP(PPrioritarios[[#This Row],[Nombre de proyecto]],'[14]Registros que subsisten 6,400'!F:F,1,0)</f>
        <v>#N/A</v>
      </c>
      <c r="K362" s="501" t="s">
        <v>2043</v>
      </c>
      <c r="L362" s="501" t="s">
        <v>336</v>
      </c>
      <c r="M362" s="501" t="s">
        <v>63</v>
      </c>
      <c r="N362" s="501" t="s">
        <v>1807</v>
      </c>
      <c r="O362" s="501">
        <v>240</v>
      </c>
      <c r="P362" s="501" t="s">
        <v>336</v>
      </c>
      <c r="Q362" s="501" t="s">
        <v>790</v>
      </c>
      <c r="R362" s="501" t="s">
        <v>826</v>
      </c>
      <c r="S362" s="501" t="s">
        <v>336</v>
      </c>
      <c r="T362" s="501" t="s">
        <v>336</v>
      </c>
      <c r="U362" s="501" t="s">
        <v>202</v>
      </c>
      <c r="V362" s="502" t="s">
        <v>762</v>
      </c>
      <c r="W362" s="502" t="s">
        <v>955</v>
      </c>
      <c r="X362" s="502" t="s">
        <v>3019</v>
      </c>
      <c r="Y362" s="501" t="s">
        <v>336</v>
      </c>
      <c r="Z362" s="502" t="s">
        <v>336</v>
      </c>
      <c r="AA362" s="502" t="s">
        <v>392</v>
      </c>
      <c r="AB362" s="501" t="s">
        <v>81</v>
      </c>
      <c r="AC362" s="502" t="s">
        <v>204</v>
      </c>
      <c r="AD362" s="501" t="s">
        <v>336</v>
      </c>
      <c r="AE362" s="501">
        <v>0</v>
      </c>
      <c r="AF362" s="502" t="s">
        <v>2012</v>
      </c>
      <c r="AG362" s="502" t="s">
        <v>336</v>
      </c>
      <c r="AH362" s="501" t="s">
        <v>336</v>
      </c>
      <c r="AI362" s="501" t="s">
        <v>336</v>
      </c>
      <c r="AJ362" s="501" t="s">
        <v>202</v>
      </c>
      <c r="AK362" s="501" t="s">
        <v>202</v>
      </c>
      <c r="AL362" s="501" t="s">
        <v>68</v>
      </c>
      <c r="AM362" s="501" t="s">
        <v>336</v>
      </c>
      <c r="AN362" s="501" t="s">
        <v>336</v>
      </c>
      <c r="AO362" s="502" t="s">
        <v>2012</v>
      </c>
      <c r="AP362" s="502" t="s">
        <v>336</v>
      </c>
      <c r="AQ362" s="502" t="s">
        <v>336</v>
      </c>
      <c r="AR362" s="502" t="s">
        <v>336</v>
      </c>
      <c r="AS362" s="502" t="s">
        <v>336</v>
      </c>
      <c r="AT362" s="502" t="s">
        <v>336</v>
      </c>
      <c r="AU362" s="502" t="s">
        <v>336</v>
      </c>
      <c r="AV362" s="502" t="s">
        <v>336</v>
      </c>
      <c r="AW362" s="502" t="s">
        <v>336</v>
      </c>
      <c r="AX362" s="502" t="s">
        <v>336</v>
      </c>
      <c r="AY362" s="501" t="s">
        <v>202</v>
      </c>
      <c r="AZ362" s="501" t="s">
        <v>202</v>
      </c>
      <c r="BA362" s="501" t="s">
        <v>202</v>
      </c>
      <c r="BB362" s="501" t="s">
        <v>3025</v>
      </c>
      <c r="BC362" s="501" t="s">
        <v>202</v>
      </c>
      <c r="BD362" s="504" t="s">
        <v>3025</v>
      </c>
    </row>
    <row r="363" spans="2:56" ht="27" customHeight="1">
      <c r="B363" s="500">
        <v>430</v>
      </c>
      <c r="C363" s="501">
        <v>0</v>
      </c>
      <c r="D363" s="501"/>
      <c r="E363" s="501" t="str">
        <f>+PPrioritarios[[#This Row],[Jerarquización multicriterio JIS 21 de abril]]</f>
        <v>Sin jerarquizar</v>
      </c>
      <c r="F363" s="501" t="s">
        <v>2494</v>
      </c>
      <c r="G363" s="501" t="s">
        <v>336</v>
      </c>
      <c r="H363" s="501" t="s">
        <v>2861</v>
      </c>
      <c r="I363" s="501" t="s">
        <v>336</v>
      </c>
      <c r="J363" s="501" t="e">
        <f>+VLOOKUP(PPrioritarios[[#This Row],[Nombre de proyecto]],'[14]Registros que subsisten 6,400'!F:F,1,0)</f>
        <v>#N/A</v>
      </c>
      <c r="K363" s="501" t="s">
        <v>2043</v>
      </c>
      <c r="L363" s="501" t="s">
        <v>336</v>
      </c>
      <c r="M363" s="501" t="s">
        <v>224</v>
      </c>
      <c r="N363" s="501" t="s">
        <v>2024</v>
      </c>
      <c r="O363" s="501">
        <v>100</v>
      </c>
      <c r="P363" s="501" t="s">
        <v>336</v>
      </c>
      <c r="Q363" s="501" t="s">
        <v>790</v>
      </c>
      <c r="R363" s="501" t="s">
        <v>791</v>
      </c>
      <c r="S363" s="501" t="s">
        <v>336</v>
      </c>
      <c r="T363" s="501" t="s">
        <v>336</v>
      </c>
      <c r="U363" s="501" t="s">
        <v>202</v>
      </c>
      <c r="V363" s="502" t="s">
        <v>762</v>
      </c>
      <c r="W363" s="502" t="s">
        <v>955</v>
      </c>
      <c r="X363" s="502" t="s">
        <v>3019</v>
      </c>
      <c r="Y363" s="501" t="s">
        <v>336</v>
      </c>
      <c r="Z363" s="502" t="s">
        <v>336</v>
      </c>
      <c r="AA363" s="502" t="s">
        <v>392</v>
      </c>
      <c r="AB363" s="501" t="s">
        <v>81</v>
      </c>
      <c r="AC363" s="502" t="s">
        <v>204</v>
      </c>
      <c r="AD363" s="501" t="s">
        <v>336</v>
      </c>
      <c r="AE363" s="501">
        <v>0</v>
      </c>
      <c r="AF363" s="502" t="s">
        <v>2012</v>
      </c>
      <c r="AG363" s="502" t="s">
        <v>336</v>
      </c>
      <c r="AH363" s="501" t="s">
        <v>336</v>
      </c>
      <c r="AI363" s="501" t="s">
        <v>336</v>
      </c>
      <c r="AJ363" s="501" t="s">
        <v>202</v>
      </c>
      <c r="AK363" s="501" t="s">
        <v>202</v>
      </c>
      <c r="AL363" s="501" t="s">
        <v>68</v>
      </c>
      <c r="AM363" s="501" t="s">
        <v>336</v>
      </c>
      <c r="AN363" s="501" t="s">
        <v>336</v>
      </c>
      <c r="AO363" s="502" t="s">
        <v>2012</v>
      </c>
      <c r="AP363" s="502" t="s">
        <v>336</v>
      </c>
      <c r="AQ363" s="502" t="s">
        <v>336</v>
      </c>
      <c r="AR363" s="502" t="s">
        <v>336</v>
      </c>
      <c r="AS363" s="502" t="s">
        <v>336</v>
      </c>
      <c r="AT363" s="502" t="s">
        <v>336</v>
      </c>
      <c r="AU363" s="502" t="s">
        <v>336</v>
      </c>
      <c r="AV363" s="502" t="s">
        <v>336</v>
      </c>
      <c r="AW363" s="502" t="s">
        <v>336</v>
      </c>
      <c r="AX363" s="502" t="s">
        <v>336</v>
      </c>
      <c r="AY363" s="501" t="s">
        <v>202</v>
      </c>
      <c r="AZ363" s="501" t="s">
        <v>202</v>
      </c>
      <c r="BA363" s="501" t="s">
        <v>202</v>
      </c>
      <c r="BB363" s="501" t="s">
        <v>3025</v>
      </c>
      <c r="BC363" s="501" t="s">
        <v>202</v>
      </c>
      <c r="BD363" s="504" t="s">
        <v>3025</v>
      </c>
    </row>
    <row r="364" spans="2:56" ht="27" customHeight="1">
      <c r="B364" s="500">
        <v>431</v>
      </c>
      <c r="C364" s="501">
        <v>0</v>
      </c>
      <c r="D364" s="501"/>
      <c r="E364" s="501" t="str">
        <f>+PPrioritarios[[#This Row],[Jerarquización multicriterio JIS 21 de abril]]</f>
        <v>Sin jerarquizar</v>
      </c>
      <c r="F364" s="501" t="s">
        <v>2494</v>
      </c>
      <c r="G364" s="501" t="s">
        <v>336</v>
      </c>
      <c r="H364" s="501" t="s">
        <v>2862</v>
      </c>
      <c r="I364" s="501" t="s">
        <v>2863</v>
      </c>
      <c r="J364" s="501" t="e">
        <f>+VLOOKUP(PPrioritarios[[#This Row],[Nombre de proyecto]],'[14]Registros que subsisten 6,400'!F:F,1,0)</f>
        <v>#N/A</v>
      </c>
      <c r="K364" s="501" t="s">
        <v>2043</v>
      </c>
      <c r="L364" s="501" t="s">
        <v>336</v>
      </c>
      <c r="M364" s="501" t="s">
        <v>63</v>
      </c>
      <c r="N364" s="501" t="s">
        <v>2024</v>
      </c>
      <c r="O364" s="501">
        <v>400</v>
      </c>
      <c r="P364" s="501" t="s">
        <v>336</v>
      </c>
      <c r="Q364" s="501" t="s">
        <v>790</v>
      </c>
      <c r="R364" s="501" t="s">
        <v>2864</v>
      </c>
      <c r="S364" s="501" t="s">
        <v>336</v>
      </c>
      <c r="T364" s="501" t="s">
        <v>336</v>
      </c>
      <c r="U364" s="501" t="s">
        <v>202</v>
      </c>
      <c r="V364" s="502" t="s">
        <v>762</v>
      </c>
      <c r="W364" s="502" t="s">
        <v>955</v>
      </c>
      <c r="X364" s="502" t="s">
        <v>3019</v>
      </c>
      <c r="Y364" s="501" t="s">
        <v>2866</v>
      </c>
      <c r="Z364" s="502" t="s">
        <v>336</v>
      </c>
      <c r="AA364" s="502" t="s">
        <v>392</v>
      </c>
      <c r="AB364" s="501" t="s">
        <v>81</v>
      </c>
      <c r="AC364" s="502" t="s">
        <v>204</v>
      </c>
      <c r="AD364" s="501" t="s">
        <v>336</v>
      </c>
      <c r="AE364" s="501">
        <v>0</v>
      </c>
      <c r="AF364" s="502" t="s">
        <v>2865</v>
      </c>
      <c r="AG364" s="502" t="s">
        <v>336</v>
      </c>
      <c r="AH364" s="501" t="s">
        <v>336</v>
      </c>
      <c r="AI364" s="501" t="s">
        <v>336</v>
      </c>
      <c r="AJ364" s="501" t="s">
        <v>202</v>
      </c>
      <c r="AK364" s="501" t="s">
        <v>202</v>
      </c>
      <c r="AL364" s="501" t="s">
        <v>68</v>
      </c>
      <c r="AM364" s="501" t="s">
        <v>336</v>
      </c>
      <c r="AN364" s="501" t="s">
        <v>336</v>
      </c>
      <c r="AO364" s="502" t="s">
        <v>2865</v>
      </c>
      <c r="AP364" s="502" t="s">
        <v>336</v>
      </c>
      <c r="AQ364" s="502" t="s">
        <v>336</v>
      </c>
      <c r="AR364" s="502" t="s">
        <v>336</v>
      </c>
      <c r="AS364" s="502" t="s">
        <v>336</v>
      </c>
      <c r="AT364" s="502" t="s">
        <v>336</v>
      </c>
      <c r="AU364" s="502" t="s">
        <v>336</v>
      </c>
      <c r="AV364" s="502" t="s">
        <v>336</v>
      </c>
      <c r="AW364" s="502" t="s">
        <v>336</v>
      </c>
      <c r="AX364" s="502" t="s">
        <v>336</v>
      </c>
      <c r="AY364" s="501" t="s">
        <v>202</v>
      </c>
      <c r="AZ364" s="501" t="s">
        <v>202</v>
      </c>
      <c r="BA364" s="501" t="s">
        <v>202</v>
      </c>
      <c r="BB364" s="501" t="s">
        <v>3025</v>
      </c>
      <c r="BC364" s="501" t="s">
        <v>202</v>
      </c>
      <c r="BD364" s="504" t="s">
        <v>3025</v>
      </c>
    </row>
    <row r="365" spans="2:56" ht="27" customHeight="1">
      <c r="B365" s="500">
        <v>432</v>
      </c>
      <c r="C365" s="501">
        <v>0</v>
      </c>
      <c r="D365" s="501"/>
      <c r="E365" s="501" t="str">
        <f>+PPrioritarios[[#This Row],[Jerarquización multicriterio JIS 21 de abril]]</f>
        <v>Sin jerarquizar</v>
      </c>
      <c r="F365" s="501" t="s">
        <v>2494</v>
      </c>
      <c r="G365" s="501" t="s">
        <v>336</v>
      </c>
      <c r="H365" s="501" t="s">
        <v>2867</v>
      </c>
      <c r="I365" s="501" t="s">
        <v>336</v>
      </c>
      <c r="J365" s="501" t="e">
        <f>+VLOOKUP(PPrioritarios[[#This Row],[Nombre de proyecto]],'[14]Registros que subsisten 6,400'!F:F,1,0)</f>
        <v>#N/A</v>
      </c>
      <c r="K365" s="501" t="s">
        <v>2043</v>
      </c>
      <c r="L365" s="501" t="s">
        <v>336</v>
      </c>
      <c r="M365" s="501" t="s">
        <v>63</v>
      </c>
      <c r="N365" s="501" t="s">
        <v>2024</v>
      </c>
      <c r="O365" s="501">
        <v>350</v>
      </c>
      <c r="P365" s="501" t="s">
        <v>336</v>
      </c>
      <c r="Q365" s="501" t="s">
        <v>790</v>
      </c>
      <c r="R365" s="501" t="s">
        <v>826</v>
      </c>
      <c r="S365" s="501" t="s">
        <v>336</v>
      </c>
      <c r="T365" s="501" t="s">
        <v>336</v>
      </c>
      <c r="U365" s="501" t="s">
        <v>202</v>
      </c>
      <c r="V365" s="502" t="s">
        <v>762</v>
      </c>
      <c r="W365" s="502" t="s">
        <v>955</v>
      </c>
      <c r="X365" s="502" t="s">
        <v>3019</v>
      </c>
      <c r="Y365" s="501" t="s">
        <v>336</v>
      </c>
      <c r="Z365" s="502" t="s">
        <v>336</v>
      </c>
      <c r="AA365" s="502" t="s">
        <v>2868</v>
      </c>
      <c r="AB365" s="501" t="s">
        <v>81</v>
      </c>
      <c r="AC365" s="502" t="s">
        <v>142</v>
      </c>
      <c r="AD365" s="501" t="s">
        <v>336</v>
      </c>
      <c r="AE365" s="501">
        <v>0</v>
      </c>
      <c r="AF365" s="502" t="s">
        <v>2012</v>
      </c>
      <c r="AG365" s="502" t="s">
        <v>336</v>
      </c>
      <c r="AH365" s="501" t="s">
        <v>336</v>
      </c>
      <c r="AI365" s="501" t="s">
        <v>336</v>
      </c>
      <c r="AJ365" s="501" t="s">
        <v>202</v>
      </c>
      <c r="AK365" s="501" t="s">
        <v>202</v>
      </c>
      <c r="AL365" s="501" t="s">
        <v>68</v>
      </c>
      <c r="AM365" s="501" t="s">
        <v>336</v>
      </c>
      <c r="AN365" s="501" t="s">
        <v>336</v>
      </c>
      <c r="AO365" s="502" t="s">
        <v>2012</v>
      </c>
      <c r="AP365" s="502" t="s">
        <v>336</v>
      </c>
      <c r="AQ365" s="502" t="s">
        <v>336</v>
      </c>
      <c r="AR365" s="502" t="s">
        <v>336</v>
      </c>
      <c r="AS365" s="502" t="s">
        <v>336</v>
      </c>
      <c r="AT365" s="502" t="s">
        <v>336</v>
      </c>
      <c r="AU365" s="502" t="s">
        <v>336</v>
      </c>
      <c r="AV365" s="502" t="s">
        <v>336</v>
      </c>
      <c r="AW365" s="502" t="s">
        <v>336</v>
      </c>
      <c r="AX365" s="502" t="s">
        <v>336</v>
      </c>
      <c r="AY365" s="501" t="s">
        <v>202</v>
      </c>
      <c r="AZ365" s="501" t="s">
        <v>202</v>
      </c>
      <c r="BA365" s="501" t="s">
        <v>202</v>
      </c>
      <c r="BB365" s="501" t="s">
        <v>3025</v>
      </c>
      <c r="BC365" s="501" t="s">
        <v>202</v>
      </c>
      <c r="BD365" s="504" t="s">
        <v>3025</v>
      </c>
    </row>
    <row r="366" spans="2:56" ht="27" customHeight="1">
      <c r="B366" s="500">
        <v>433</v>
      </c>
      <c r="C366" s="501">
        <v>0</v>
      </c>
      <c r="D366" s="501"/>
      <c r="E366" s="501" t="str">
        <f>+PPrioritarios[[#This Row],[Jerarquización multicriterio JIS 21 de abril]]</f>
        <v>Sin jerarquizar</v>
      </c>
      <c r="F366" s="501" t="s">
        <v>2494</v>
      </c>
      <c r="G366" s="501" t="s">
        <v>336</v>
      </c>
      <c r="H366" s="501" t="s">
        <v>2869</v>
      </c>
      <c r="I366" s="501" t="s">
        <v>336</v>
      </c>
      <c r="J366" s="501" t="e">
        <f>+VLOOKUP(PPrioritarios[[#This Row],[Nombre de proyecto]],'[14]Registros que subsisten 6,400'!F:F,1,0)</f>
        <v>#N/A</v>
      </c>
      <c r="K366" s="501" t="s">
        <v>2043</v>
      </c>
      <c r="L366" s="501" t="s">
        <v>336</v>
      </c>
      <c r="M366" s="501" t="s">
        <v>63</v>
      </c>
      <c r="N366" s="501" t="s">
        <v>1807</v>
      </c>
      <c r="O366" s="501">
        <v>720</v>
      </c>
      <c r="P366" s="501" t="s">
        <v>336</v>
      </c>
      <c r="Q366" s="501" t="s">
        <v>790</v>
      </c>
      <c r="R366" s="501" t="s">
        <v>791</v>
      </c>
      <c r="S366" s="501" t="s">
        <v>336</v>
      </c>
      <c r="T366" s="501" t="s">
        <v>336</v>
      </c>
      <c r="U366" s="501" t="s">
        <v>202</v>
      </c>
      <c r="V366" s="502" t="s">
        <v>762</v>
      </c>
      <c r="W366" s="502" t="s">
        <v>955</v>
      </c>
      <c r="X366" s="502" t="s">
        <v>3019</v>
      </c>
      <c r="Y366" s="501" t="s">
        <v>336</v>
      </c>
      <c r="Z366" s="502" t="s">
        <v>336</v>
      </c>
      <c r="AA366" s="502" t="s">
        <v>392</v>
      </c>
      <c r="AB366" s="501" t="s">
        <v>81</v>
      </c>
      <c r="AC366" s="502" t="s">
        <v>204</v>
      </c>
      <c r="AD366" s="501" t="s">
        <v>336</v>
      </c>
      <c r="AE366" s="501">
        <v>0</v>
      </c>
      <c r="AF366" s="502" t="s">
        <v>2012</v>
      </c>
      <c r="AG366" s="502" t="s">
        <v>336</v>
      </c>
      <c r="AH366" s="501" t="s">
        <v>336</v>
      </c>
      <c r="AI366" s="501" t="s">
        <v>336</v>
      </c>
      <c r="AJ366" s="501" t="s">
        <v>202</v>
      </c>
      <c r="AK366" s="501" t="s">
        <v>202</v>
      </c>
      <c r="AL366" s="501" t="s">
        <v>68</v>
      </c>
      <c r="AM366" s="501" t="s">
        <v>336</v>
      </c>
      <c r="AN366" s="501" t="s">
        <v>336</v>
      </c>
      <c r="AO366" s="502" t="s">
        <v>2012</v>
      </c>
      <c r="AP366" s="502" t="s">
        <v>336</v>
      </c>
      <c r="AQ366" s="502" t="s">
        <v>336</v>
      </c>
      <c r="AR366" s="502" t="s">
        <v>336</v>
      </c>
      <c r="AS366" s="502" t="s">
        <v>336</v>
      </c>
      <c r="AT366" s="502" t="s">
        <v>336</v>
      </c>
      <c r="AU366" s="502" t="s">
        <v>336</v>
      </c>
      <c r="AV366" s="502" t="s">
        <v>336</v>
      </c>
      <c r="AW366" s="502" t="s">
        <v>336</v>
      </c>
      <c r="AX366" s="502" t="s">
        <v>336</v>
      </c>
      <c r="AY366" s="501" t="s">
        <v>202</v>
      </c>
      <c r="AZ366" s="501" t="s">
        <v>202</v>
      </c>
      <c r="BA366" s="501" t="s">
        <v>202</v>
      </c>
      <c r="BB366" s="501" t="s">
        <v>3025</v>
      </c>
      <c r="BC366" s="501" t="s">
        <v>202</v>
      </c>
      <c r="BD366" s="504" t="s">
        <v>3025</v>
      </c>
    </row>
    <row r="367" spans="2:56" ht="27" customHeight="1">
      <c r="B367" s="500">
        <v>434</v>
      </c>
      <c r="C367" s="501">
        <v>0</v>
      </c>
      <c r="D367" s="501"/>
      <c r="E367" s="501" t="str">
        <f>+PPrioritarios[[#This Row],[Jerarquización multicriterio JIS 21 de abril]]</f>
        <v>Sin jerarquizar</v>
      </c>
      <c r="F367" s="501" t="s">
        <v>2494</v>
      </c>
      <c r="G367" s="501" t="s">
        <v>336</v>
      </c>
      <c r="H367" s="501" t="s">
        <v>2870</v>
      </c>
      <c r="I367" s="501" t="s">
        <v>336</v>
      </c>
      <c r="J367" s="501" t="e">
        <f>+VLOOKUP(PPrioritarios[[#This Row],[Nombre de proyecto]],'[14]Registros que subsisten 6,400'!F:F,1,0)</f>
        <v>#N/A</v>
      </c>
      <c r="K367" s="501" t="s">
        <v>2043</v>
      </c>
      <c r="L367" s="501" t="s">
        <v>336</v>
      </c>
      <c r="M367" s="501" t="s">
        <v>63</v>
      </c>
      <c r="N367" s="501" t="s">
        <v>1807</v>
      </c>
      <c r="O367" s="501">
        <v>250</v>
      </c>
      <c r="P367" s="501" t="s">
        <v>336</v>
      </c>
      <c r="Q367" s="501" t="s">
        <v>790</v>
      </c>
      <c r="R367" s="501" t="s">
        <v>2871</v>
      </c>
      <c r="S367" s="501" t="s">
        <v>336</v>
      </c>
      <c r="T367" s="501" t="s">
        <v>336</v>
      </c>
      <c r="U367" s="501" t="s">
        <v>202</v>
      </c>
      <c r="V367" s="502" t="s">
        <v>762</v>
      </c>
      <c r="W367" s="502" t="s">
        <v>955</v>
      </c>
      <c r="X367" s="502" t="s">
        <v>3019</v>
      </c>
      <c r="Y367" s="501" t="s">
        <v>336</v>
      </c>
      <c r="Z367" s="502" t="s">
        <v>336</v>
      </c>
      <c r="AA367" s="502" t="s">
        <v>392</v>
      </c>
      <c r="AB367" s="501" t="s">
        <v>81</v>
      </c>
      <c r="AC367" s="502" t="s">
        <v>204</v>
      </c>
      <c r="AD367" s="501" t="s">
        <v>336</v>
      </c>
      <c r="AE367" s="501">
        <v>0</v>
      </c>
      <c r="AF367" s="502" t="s">
        <v>2012</v>
      </c>
      <c r="AG367" s="502" t="s">
        <v>336</v>
      </c>
      <c r="AH367" s="501" t="s">
        <v>336</v>
      </c>
      <c r="AI367" s="501" t="s">
        <v>336</v>
      </c>
      <c r="AJ367" s="501" t="s">
        <v>202</v>
      </c>
      <c r="AK367" s="501" t="s">
        <v>202</v>
      </c>
      <c r="AL367" s="501" t="s">
        <v>68</v>
      </c>
      <c r="AM367" s="501" t="s">
        <v>336</v>
      </c>
      <c r="AN367" s="501" t="s">
        <v>336</v>
      </c>
      <c r="AO367" s="502" t="s">
        <v>2012</v>
      </c>
      <c r="AP367" s="502" t="s">
        <v>336</v>
      </c>
      <c r="AQ367" s="502" t="s">
        <v>336</v>
      </c>
      <c r="AR367" s="502" t="s">
        <v>336</v>
      </c>
      <c r="AS367" s="502" t="s">
        <v>336</v>
      </c>
      <c r="AT367" s="502" t="s">
        <v>336</v>
      </c>
      <c r="AU367" s="502" t="s">
        <v>336</v>
      </c>
      <c r="AV367" s="502" t="s">
        <v>336</v>
      </c>
      <c r="AW367" s="502" t="s">
        <v>336</v>
      </c>
      <c r="AX367" s="502" t="s">
        <v>336</v>
      </c>
      <c r="AY367" s="501" t="s">
        <v>202</v>
      </c>
      <c r="AZ367" s="501" t="s">
        <v>202</v>
      </c>
      <c r="BA367" s="501" t="s">
        <v>202</v>
      </c>
      <c r="BB367" s="501" t="s">
        <v>3025</v>
      </c>
      <c r="BC367" s="501" t="s">
        <v>202</v>
      </c>
      <c r="BD367" s="504" t="s">
        <v>3025</v>
      </c>
    </row>
    <row r="368" spans="2:56" ht="27" customHeight="1">
      <c r="B368" s="500">
        <v>435</v>
      </c>
      <c r="C368" s="501">
        <v>0</v>
      </c>
      <c r="D368" s="501"/>
      <c r="E368" s="501" t="str">
        <f>+PPrioritarios[[#This Row],[Jerarquización multicriterio JIS 21 de abril]]</f>
        <v>Sin jerarquizar</v>
      </c>
      <c r="F368" s="501" t="s">
        <v>2494</v>
      </c>
      <c r="G368" s="501" t="s">
        <v>336</v>
      </c>
      <c r="H368" s="501" t="s">
        <v>2872</v>
      </c>
      <c r="I368" s="501" t="s">
        <v>2873</v>
      </c>
      <c r="J368" s="501" t="e">
        <f>+VLOOKUP(PPrioritarios[[#This Row],[Nombre de proyecto]],'[14]Registros que subsisten 6,400'!F:F,1,0)</f>
        <v>#N/A</v>
      </c>
      <c r="K368" s="501" t="s">
        <v>2043</v>
      </c>
      <c r="L368" s="501" t="s">
        <v>336</v>
      </c>
      <c r="M368" s="501" t="s">
        <v>224</v>
      </c>
      <c r="N368" s="501" t="s">
        <v>3018</v>
      </c>
      <c r="O368" s="501">
        <v>250</v>
      </c>
      <c r="P368" s="501" t="s">
        <v>336</v>
      </c>
      <c r="Q368" s="501" t="s">
        <v>790</v>
      </c>
      <c r="R368" s="501" t="s">
        <v>2874</v>
      </c>
      <c r="S368" s="501" t="s">
        <v>336</v>
      </c>
      <c r="T368" s="501" t="s">
        <v>336</v>
      </c>
      <c r="U368" s="501" t="s">
        <v>202</v>
      </c>
      <c r="V368" s="502" t="s">
        <v>762</v>
      </c>
      <c r="W368" s="502" t="s">
        <v>955</v>
      </c>
      <c r="X368" s="502" t="s">
        <v>3019</v>
      </c>
      <c r="Y368" s="501" t="s">
        <v>2876</v>
      </c>
      <c r="Z368" s="502" t="s">
        <v>336</v>
      </c>
      <c r="AA368" s="502" t="s">
        <v>392</v>
      </c>
      <c r="AB368" s="501" t="s">
        <v>81</v>
      </c>
      <c r="AC368" s="502" t="s">
        <v>204</v>
      </c>
      <c r="AD368" s="501" t="s">
        <v>336</v>
      </c>
      <c r="AE368" s="501">
        <v>0</v>
      </c>
      <c r="AF368" s="502" t="s">
        <v>2875</v>
      </c>
      <c r="AG368" s="502" t="s">
        <v>336</v>
      </c>
      <c r="AH368" s="501" t="s">
        <v>336</v>
      </c>
      <c r="AI368" s="501" t="s">
        <v>336</v>
      </c>
      <c r="AJ368" s="501" t="s">
        <v>202</v>
      </c>
      <c r="AK368" s="501" t="s">
        <v>202</v>
      </c>
      <c r="AL368" s="501" t="s">
        <v>68</v>
      </c>
      <c r="AM368" s="501" t="s">
        <v>336</v>
      </c>
      <c r="AN368" s="501" t="s">
        <v>336</v>
      </c>
      <c r="AO368" s="502" t="s">
        <v>2875</v>
      </c>
      <c r="AP368" s="502" t="s">
        <v>336</v>
      </c>
      <c r="AQ368" s="502" t="s">
        <v>336</v>
      </c>
      <c r="AR368" s="502" t="s">
        <v>336</v>
      </c>
      <c r="AS368" s="502" t="s">
        <v>336</v>
      </c>
      <c r="AT368" s="502" t="s">
        <v>336</v>
      </c>
      <c r="AU368" s="502" t="s">
        <v>336</v>
      </c>
      <c r="AV368" s="502" t="s">
        <v>336</v>
      </c>
      <c r="AW368" s="502" t="s">
        <v>336</v>
      </c>
      <c r="AX368" s="502" t="s">
        <v>336</v>
      </c>
      <c r="AY368" s="501" t="s">
        <v>202</v>
      </c>
      <c r="AZ368" s="501" t="s">
        <v>202</v>
      </c>
      <c r="BA368" s="501" t="s">
        <v>202</v>
      </c>
      <c r="BB368" s="501" t="s">
        <v>3025</v>
      </c>
      <c r="BC368" s="501" t="s">
        <v>202</v>
      </c>
      <c r="BD368" s="504" t="s">
        <v>3025</v>
      </c>
    </row>
    <row r="369" spans="2:56" ht="27" customHeight="1">
      <c r="B369" s="500">
        <v>436</v>
      </c>
      <c r="C369" s="501">
        <v>0</v>
      </c>
      <c r="D369" s="501"/>
      <c r="E369" s="501" t="str">
        <f>+PPrioritarios[[#This Row],[Jerarquización multicriterio JIS 21 de abril]]</f>
        <v>Sin jerarquizar</v>
      </c>
      <c r="F369" s="501" t="s">
        <v>2494</v>
      </c>
      <c r="G369" s="501" t="s">
        <v>336</v>
      </c>
      <c r="H369" s="501" t="s">
        <v>2874</v>
      </c>
      <c r="I369" s="501" t="s">
        <v>336</v>
      </c>
      <c r="J369" s="501" t="e">
        <f>+VLOOKUP(PPrioritarios[[#This Row],[Nombre de proyecto]],'[14]Registros que subsisten 6,400'!F:F,1,0)</f>
        <v>#N/A</v>
      </c>
      <c r="K369" s="501" t="s">
        <v>2043</v>
      </c>
      <c r="L369" s="501" t="s">
        <v>336</v>
      </c>
      <c r="M369" s="501" t="s">
        <v>2145</v>
      </c>
      <c r="N369" s="501" t="s">
        <v>3018</v>
      </c>
      <c r="O369" s="501">
        <v>250</v>
      </c>
      <c r="P369" s="501" t="s">
        <v>336</v>
      </c>
      <c r="Q369" s="501" t="s">
        <v>790</v>
      </c>
      <c r="R369" s="501" t="s">
        <v>2292</v>
      </c>
      <c r="S369" s="501" t="s">
        <v>336</v>
      </c>
      <c r="T369" s="501" t="s">
        <v>336</v>
      </c>
      <c r="U369" s="501" t="s">
        <v>202</v>
      </c>
      <c r="V369" s="502" t="s">
        <v>762</v>
      </c>
      <c r="W369" s="502" t="s">
        <v>955</v>
      </c>
      <c r="X369" s="502" t="s">
        <v>3019</v>
      </c>
      <c r="Y369" s="501" t="s">
        <v>336</v>
      </c>
      <c r="Z369" s="502" t="s">
        <v>336</v>
      </c>
      <c r="AA369" s="502" t="s">
        <v>392</v>
      </c>
      <c r="AB369" s="501" t="s">
        <v>81</v>
      </c>
      <c r="AC369" s="502" t="s">
        <v>204</v>
      </c>
      <c r="AD369" s="501" t="s">
        <v>336</v>
      </c>
      <c r="AE369" s="501">
        <v>0</v>
      </c>
      <c r="AF369" s="502"/>
      <c r="AG369" s="502" t="s">
        <v>336</v>
      </c>
      <c r="AH369" s="501" t="s">
        <v>336</v>
      </c>
      <c r="AI369" s="501" t="s">
        <v>336</v>
      </c>
      <c r="AJ369" s="501" t="s">
        <v>202</v>
      </c>
      <c r="AK369" s="501" t="s">
        <v>202</v>
      </c>
      <c r="AL369" s="501" t="s">
        <v>68</v>
      </c>
      <c r="AM369" s="501" t="s">
        <v>336</v>
      </c>
      <c r="AN369" s="501" t="s">
        <v>336</v>
      </c>
      <c r="AO369" s="502" t="s">
        <v>2875</v>
      </c>
      <c r="AP369" s="502" t="s">
        <v>336</v>
      </c>
      <c r="AQ369" s="502" t="s">
        <v>336</v>
      </c>
      <c r="AR369" s="502" t="s">
        <v>336</v>
      </c>
      <c r="AS369" s="502" t="s">
        <v>336</v>
      </c>
      <c r="AT369" s="502" t="s">
        <v>336</v>
      </c>
      <c r="AU369" s="502" t="s">
        <v>336</v>
      </c>
      <c r="AV369" s="502" t="s">
        <v>336</v>
      </c>
      <c r="AW369" s="502" t="s">
        <v>336</v>
      </c>
      <c r="AX369" s="502" t="s">
        <v>336</v>
      </c>
      <c r="AY369" s="501" t="s">
        <v>202</v>
      </c>
      <c r="AZ369" s="501" t="s">
        <v>202</v>
      </c>
      <c r="BA369" s="501" t="s">
        <v>202</v>
      </c>
      <c r="BB369" s="501" t="s">
        <v>3025</v>
      </c>
      <c r="BC369" s="501" t="s">
        <v>202</v>
      </c>
      <c r="BD369" s="504" t="s">
        <v>3025</v>
      </c>
    </row>
    <row r="370" spans="2:56" ht="27" customHeight="1">
      <c r="B370" s="500">
        <v>437</v>
      </c>
      <c r="C370" s="501">
        <v>0</v>
      </c>
      <c r="D370" s="501"/>
      <c r="E370" s="501" t="str">
        <f>+PPrioritarios[[#This Row],[Jerarquización multicriterio JIS 21 de abril]]</f>
        <v>Sin jerarquizar</v>
      </c>
      <c r="F370" s="501" t="s">
        <v>2494</v>
      </c>
      <c r="G370" s="501" t="s">
        <v>336</v>
      </c>
      <c r="H370" s="501" t="s">
        <v>2877</v>
      </c>
      <c r="I370" s="501" t="s">
        <v>336</v>
      </c>
      <c r="J370" s="501" t="e">
        <f>+VLOOKUP(PPrioritarios[[#This Row],[Nombre de proyecto]],'[14]Registros que subsisten 6,400'!F:F,1,0)</f>
        <v>#N/A</v>
      </c>
      <c r="K370" s="501" t="s">
        <v>336</v>
      </c>
      <c r="L370" s="501" t="s">
        <v>336</v>
      </c>
      <c r="M370" s="501" t="s">
        <v>2145</v>
      </c>
      <c r="N370" s="501" t="s">
        <v>1807</v>
      </c>
      <c r="O370" s="501">
        <v>25</v>
      </c>
      <c r="P370" s="501" t="s">
        <v>336</v>
      </c>
      <c r="Q370" s="501" t="s">
        <v>136</v>
      </c>
      <c r="R370" s="501" t="s">
        <v>1474</v>
      </c>
      <c r="S370" s="501" t="s">
        <v>336</v>
      </c>
      <c r="T370" s="501" t="s">
        <v>336</v>
      </c>
      <c r="U370" s="501" t="s">
        <v>202</v>
      </c>
      <c r="V370" s="502" t="s">
        <v>762</v>
      </c>
      <c r="W370" s="502" t="s">
        <v>955</v>
      </c>
      <c r="X370" s="502" t="s">
        <v>3019</v>
      </c>
      <c r="Y370" s="501" t="s">
        <v>336</v>
      </c>
      <c r="Z370" s="502" t="s">
        <v>336</v>
      </c>
      <c r="AA370" s="502" t="s">
        <v>2821</v>
      </c>
      <c r="AB370" s="501" t="s">
        <v>191</v>
      </c>
      <c r="AC370" s="502" t="s">
        <v>204</v>
      </c>
      <c r="AD370" s="501" t="s">
        <v>336</v>
      </c>
      <c r="AE370" s="501">
        <v>0</v>
      </c>
      <c r="AF370" s="502" t="s">
        <v>2483</v>
      </c>
      <c r="AG370" s="502" t="s">
        <v>336</v>
      </c>
      <c r="AH370" s="501" t="s">
        <v>336</v>
      </c>
      <c r="AI370" s="501" t="s">
        <v>336</v>
      </c>
      <c r="AJ370" s="501" t="s">
        <v>202</v>
      </c>
      <c r="AK370" s="501" t="s">
        <v>202</v>
      </c>
      <c r="AL370" s="501" t="s">
        <v>68</v>
      </c>
      <c r="AM370" s="501" t="s">
        <v>336</v>
      </c>
      <c r="AN370" s="501" t="s">
        <v>336</v>
      </c>
      <c r="AO370" s="502" t="s">
        <v>2028</v>
      </c>
      <c r="AP370" s="502" t="s">
        <v>336</v>
      </c>
      <c r="AQ370" s="502" t="s">
        <v>336</v>
      </c>
      <c r="AR370" s="502" t="s">
        <v>336</v>
      </c>
      <c r="AS370" s="502" t="s">
        <v>336</v>
      </c>
      <c r="AT370" s="502" t="s">
        <v>336</v>
      </c>
      <c r="AU370" s="502" t="s">
        <v>336</v>
      </c>
      <c r="AV370" s="502" t="s">
        <v>336</v>
      </c>
      <c r="AW370" s="502" t="s">
        <v>336</v>
      </c>
      <c r="AX370" s="502" t="s">
        <v>336</v>
      </c>
      <c r="AY370" s="501" t="s">
        <v>202</v>
      </c>
      <c r="AZ370" s="501" t="s">
        <v>202</v>
      </c>
      <c r="BA370" s="501" t="s">
        <v>202</v>
      </c>
      <c r="BB370" s="501" t="s">
        <v>3025</v>
      </c>
      <c r="BC370" s="501" t="s">
        <v>202</v>
      </c>
      <c r="BD370" s="504" t="s">
        <v>3025</v>
      </c>
    </row>
    <row r="371" spans="2:56" ht="27" customHeight="1">
      <c r="B371" s="500">
        <v>438</v>
      </c>
      <c r="C371" s="501">
        <v>0</v>
      </c>
      <c r="D371" s="501"/>
      <c r="E371" s="501" t="str">
        <f>+PPrioritarios[[#This Row],[Jerarquización multicriterio JIS 21 de abril]]</f>
        <v>Sin jerarquizar</v>
      </c>
      <c r="F371" s="501" t="s">
        <v>2494</v>
      </c>
      <c r="G371" s="501" t="s">
        <v>336</v>
      </c>
      <c r="H371" s="501" t="s">
        <v>2879</v>
      </c>
      <c r="I371" s="501" t="s">
        <v>336</v>
      </c>
      <c r="J371" s="501" t="e">
        <f>+VLOOKUP(PPrioritarios[[#This Row],[Nombre de proyecto]],'[14]Registros que subsisten 6,400'!F:F,1,0)</f>
        <v>#N/A</v>
      </c>
      <c r="K371" s="501" t="s">
        <v>336</v>
      </c>
      <c r="L371" s="501" t="s">
        <v>336</v>
      </c>
      <c r="M371" s="501" t="s">
        <v>224</v>
      </c>
      <c r="N371" s="501" t="s">
        <v>1807</v>
      </c>
      <c r="O371" s="501">
        <v>90</v>
      </c>
      <c r="P371" s="501" t="s">
        <v>336</v>
      </c>
      <c r="Q371" s="501" t="s">
        <v>136</v>
      </c>
      <c r="R371" s="501" t="s">
        <v>1474</v>
      </c>
      <c r="S371" s="501" t="s">
        <v>336</v>
      </c>
      <c r="T371" s="501" t="s">
        <v>336</v>
      </c>
      <c r="U371" s="501" t="s">
        <v>202</v>
      </c>
      <c r="V371" s="502" t="s">
        <v>762</v>
      </c>
      <c r="W371" s="502" t="s">
        <v>955</v>
      </c>
      <c r="X371" s="502" t="s">
        <v>3019</v>
      </c>
      <c r="Y371" s="501" t="s">
        <v>336</v>
      </c>
      <c r="Z371" s="502" t="s">
        <v>336</v>
      </c>
      <c r="AA371" s="502" t="s">
        <v>2880</v>
      </c>
      <c r="AB371" s="501" t="s">
        <v>191</v>
      </c>
      <c r="AC371" s="502" t="s">
        <v>142</v>
      </c>
      <c r="AD371" s="501" t="s">
        <v>336</v>
      </c>
      <c r="AE371" s="501">
        <v>0</v>
      </c>
      <c r="AF371" s="502" t="s">
        <v>2881</v>
      </c>
      <c r="AG371" s="502" t="s">
        <v>336</v>
      </c>
      <c r="AH371" s="501" t="s">
        <v>336</v>
      </c>
      <c r="AI371" s="501" t="s">
        <v>336</v>
      </c>
      <c r="AJ371" s="501" t="s">
        <v>202</v>
      </c>
      <c r="AK371" s="501" t="s">
        <v>202</v>
      </c>
      <c r="AL371" s="501" t="s">
        <v>68</v>
      </c>
      <c r="AM371" s="501" t="s">
        <v>336</v>
      </c>
      <c r="AN371" s="501" t="s">
        <v>336</v>
      </c>
      <c r="AO371" s="502" t="s">
        <v>336</v>
      </c>
      <c r="AP371" s="502" t="s">
        <v>336</v>
      </c>
      <c r="AQ371" s="502" t="s">
        <v>336</v>
      </c>
      <c r="AR371" s="502" t="s">
        <v>336</v>
      </c>
      <c r="AS371" s="502" t="s">
        <v>336</v>
      </c>
      <c r="AT371" s="502" t="s">
        <v>336</v>
      </c>
      <c r="AU371" s="502" t="s">
        <v>336</v>
      </c>
      <c r="AV371" s="502" t="s">
        <v>336</v>
      </c>
      <c r="AW371" s="502" t="s">
        <v>336</v>
      </c>
      <c r="AX371" s="502" t="s">
        <v>336</v>
      </c>
      <c r="AY371" s="501" t="s">
        <v>202</v>
      </c>
      <c r="AZ371" s="501" t="s">
        <v>202</v>
      </c>
      <c r="BA371" s="501" t="s">
        <v>202</v>
      </c>
      <c r="BB371" s="501" t="s">
        <v>3025</v>
      </c>
      <c r="BC371" s="501" t="s">
        <v>202</v>
      </c>
      <c r="BD371" s="504" t="s">
        <v>3025</v>
      </c>
    </row>
    <row r="372" spans="2:56" ht="27" customHeight="1">
      <c r="B372" s="500">
        <v>439</v>
      </c>
      <c r="C372" s="501">
        <v>0</v>
      </c>
      <c r="D372" s="501"/>
      <c r="E372" s="501" t="str">
        <f>+PPrioritarios[[#This Row],[Jerarquización multicriterio JIS 21 de abril]]</f>
        <v>Sin jerarquizar</v>
      </c>
      <c r="F372" s="501" t="s">
        <v>2494</v>
      </c>
      <c r="G372" s="501" t="s">
        <v>336</v>
      </c>
      <c r="H372" s="501" t="s">
        <v>2882</v>
      </c>
      <c r="I372" s="501" t="s">
        <v>336</v>
      </c>
      <c r="J372" s="501" t="e">
        <f>+VLOOKUP(PPrioritarios[[#This Row],[Nombre de proyecto]],'[14]Registros que subsisten 6,400'!F:F,1,0)</f>
        <v>#N/A</v>
      </c>
      <c r="K372" s="501" t="s">
        <v>336</v>
      </c>
      <c r="L372" s="501" t="s">
        <v>336</v>
      </c>
      <c r="M372" s="501" t="s">
        <v>224</v>
      </c>
      <c r="N372" s="501" t="s">
        <v>2024</v>
      </c>
      <c r="O372" s="501">
        <v>100</v>
      </c>
      <c r="P372" s="501" t="s">
        <v>336</v>
      </c>
      <c r="Q372" s="501" t="s">
        <v>1319</v>
      </c>
      <c r="R372" s="501" t="s">
        <v>1332</v>
      </c>
      <c r="S372" s="501" t="s">
        <v>336</v>
      </c>
      <c r="T372" s="501" t="s">
        <v>336</v>
      </c>
      <c r="U372" s="501" t="s">
        <v>202</v>
      </c>
      <c r="V372" s="502" t="s">
        <v>762</v>
      </c>
      <c r="W372" s="502" t="s">
        <v>955</v>
      </c>
      <c r="X372" s="502" t="s">
        <v>3019</v>
      </c>
      <c r="Y372" s="501" t="s">
        <v>336</v>
      </c>
      <c r="Z372" s="502" t="s">
        <v>336</v>
      </c>
      <c r="AA372" s="502" t="s">
        <v>392</v>
      </c>
      <c r="AB372" s="501" t="s">
        <v>191</v>
      </c>
      <c r="AC372" s="502" t="s">
        <v>204</v>
      </c>
      <c r="AD372" s="501" t="s">
        <v>336</v>
      </c>
      <c r="AE372" s="501">
        <v>0</v>
      </c>
      <c r="AF372" s="502" t="s">
        <v>2141</v>
      </c>
      <c r="AG372" s="502" t="s">
        <v>336</v>
      </c>
      <c r="AH372" s="501" t="s">
        <v>336</v>
      </c>
      <c r="AI372" s="501" t="s">
        <v>336</v>
      </c>
      <c r="AJ372" s="501" t="s">
        <v>202</v>
      </c>
      <c r="AK372" s="501" t="s">
        <v>202</v>
      </c>
      <c r="AL372" s="501" t="s">
        <v>68</v>
      </c>
      <c r="AM372" s="501" t="s">
        <v>336</v>
      </c>
      <c r="AN372" s="501" t="s">
        <v>336</v>
      </c>
      <c r="AO372" s="502" t="s">
        <v>336</v>
      </c>
      <c r="AP372" s="502" t="s">
        <v>336</v>
      </c>
      <c r="AQ372" s="502" t="s">
        <v>336</v>
      </c>
      <c r="AR372" s="502" t="s">
        <v>336</v>
      </c>
      <c r="AS372" s="502" t="s">
        <v>336</v>
      </c>
      <c r="AT372" s="502" t="s">
        <v>336</v>
      </c>
      <c r="AU372" s="502" t="s">
        <v>336</v>
      </c>
      <c r="AV372" s="502" t="s">
        <v>336</v>
      </c>
      <c r="AW372" s="502" t="s">
        <v>336</v>
      </c>
      <c r="AX372" s="502" t="s">
        <v>336</v>
      </c>
      <c r="AY372" s="501" t="s">
        <v>202</v>
      </c>
      <c r="AZ372" s="501" t="s">
        <v>202</v>
      </c>
      <c r="BA372" s="501" t="s">
        <v>202</v>
      </c>
      <c r="BB372" s="501" t="s">
        <v>3025</v>
      </c>
      <c r="BC372" s="501" t="s">
        <v>202</v>
      </c>
      <c r="BD372" s="504" t="s">
        <v>3025</v>
      </c>
    </row>
    <row r="373" spans="2:56" ht="27" customHeight="1">
      <c r="B373" s="500">
        <v>440</v>
      </c>
      <c r="C373" s="501">
        <v>0</v>
      </c>
      <c r="D373" s="501"/>
      <c r="E373" s="501" t="str">
        <f>+PPrioritarios[[#This Row],[Jerarquización multicriterio JIS 21 de abril]]</f>
        <v>Sin jerarquizar</v>
      </c>
      <c r="F373" s="501" t="s">
        <v>2494</v>
      </c>
      <c r="G373" s="501" t="s">
        <v>336</v>
      </c>
      <c r="H373" s="501" t="s">
        <v>2883</v>
      </c>
      <c r="I373" s="501" t="s">
        <v>336</v>
      </c>
      <c r="J373" s="501" t="e">
        <f>+VLOOKUP(PPrioritarios[[#This Row],[Nombre de proyecto]],'[14]Registros que subsisten 6,400'!F:F,1,0)</f>
        <v>#N/A</v>
      </c>
      <c r="K373" s="501" t="s">
        <v>336</v>
      </c>
      <c r="L373" s="501" t="s">
        <v>336</v>
      </c>
      <c r="M373" s="501" t="s">
        <v>63</v>
      </c>
      <c r="N373" s="501" t="s">
        <v>336</v>
      </c>
      <c r="O373" s="501">
        <v>319</v>
      </c>
      <c r="P373" s="501" t="s">
        <v>336</v>
      </c>
      <c r="Q373" s="501" t="s">
        <v>1319</v>
      </c>
      <c r="R373" s="501" t="s">
        <v>2884</v>
      </c>
      <c r="S373" s="501" t="s">
        <v>336</v>
      </c>
      <c r="T373" s="501" t="s">
        <v>336</v>
      </c>
      <c r="U373" s="501" t="s">
        <v>202</v>
      </c>
      <c r="V373" s="502" t="s">
        <v>762</v>
      </c>
      <c r="W373" s="502" t="s">
        <v>955</v>
      </c>
      <c r="X373" s="502" t="s">
        <v>3019</v>
      </c>
      <c r="Y373" s="501" t="s">
        <v>336</v>
      </c>
      <c r="Z373" s="502" t="s">
        <v>336</v>
      </c>
      <c r="AA373" s="502" t="s">
        <v>2885</v>
      </c>
      <c r="AB373" s="501" t="s">
        <v>81</v>
      </c>
      <c r="AC373" s="502" t="s">
        <v>2886</v>
      </c>
      <c r="AD373" s="501" t="s">
        <v>336</v>
      </c>
      <c r="AE373" s="501">
        <v>0</v>
      </c>
      <c r="AF373" s="502" t="s">
        <v>2141</v>
      </c>
      <c r="AG373" s="502" t="s">
        <v>336</v>
      </c>
      <c r="AH373" s="501" t="s">
        <v>336</v>
      </c>
      <c r="AI373" s="501" t="s">
        <v>336</v>
      </c>
      <c r="AJ373" s="501" t="s">
        <v>202</v>
      </c>
      <c r="AK373" s="501" t="s">
        <v>202</v>
      </c>
      <c r="AL373" s="501" t="s">
        <v>68</v>
      </c>
      <c r="AM373" s="501" t="s">
        <v>336</v>
      </c>
      <c r="AN373" s="501" t="s">
        <v>336</v>
      </c>
      <c r="AO373" s="502" t="s">
        <v>336</v>
      </c>
      <c r="AP373" s="502" t="s">
        <v>336</v>
      </c>
      <c r="AQ373" s="502" t="s">
        <v>336</v>
      </c>
      <c r="AR373" s="502" t="s">
        <v>336</v>
      </c>
      <c r="AS373" s="502" t="s">
        <v>336</v>
      </c>
      <c r="AT373" s="502" t="s">
        <v>336</v>
      </c>
      <c r="AU373" s="502" t="s">
        <v>336</v>
      </c>
      <c r="AV373" s="502" t="s">
        <v>336</v>
      </c>
      <c r="AW373" s="502" t="s">
        <v>336</v>
      </c>
      <c r="AX373" s="502" t="s">
        <v>336</v>
      </c>
      <c r="AY373" s="501" t="s">
        <v>202</v>
      </c>
      <c r="AZ373" s="501" t="s">
        <v>202</v>
      </c>
      <c r="BA373" s="501" t="s">
        <v>202</v>
      </c>
      <c r="BB373" s="501" t="s">
        <v>3025</v>
      </c>
      <c r="BC373" s="501" t="s">
        <v>202</v>
      </c>
      <c r="BD373" s="504" t="s">
        <v>3025</v>
      </c>
    </row>
    <row r="374" spans="2:56" ht="27" customHeight="1">
      <c r="B374" s="500">
        <v>441</v>
      </c>
      <c r="C374" s="501">
        <v>0</v>
      </c>
      <c r="D374" s="501"/>
      <c r="E374" s="501" t="str">
        <f>+PPrioritarios[[#This Row],[Jerarquización multicriterio JIS 21 de abril]]</f>
        <v>Sin jerarquizar</v>
      </c>
      <c r="F374" s="501" t="s">
        <v>2494</v>
      </c>
      <c r="G374" s="501" t="s">
        <v>336</v>
      </c>
      <c r="H374" s="501" t="s">
        <v>2887</v>
      </c>
      <c r="I374" s="501" t="s">
        <v>336</v>
      </c>
      <c r="J374" s="501" t="e">
        <f>+VLOOKUP(PPrioritarios[[#This Row],[Nombre de proyecto]],'[14]Registros que subsisten 6,400'!F:F,1,0)</f>
        <v>#N/A</v>
      </c>
      <c r="K374" s="501" t="s">
        <v>336</v>
      </c>
      <c r="L374" s="501" t="s">
        <v>336</v>
      </c>
      <c r="M374" s="501" t="s">
        <v>63</v>
      </c>
      <c r="N374" s="501" t="s">
        <v>336</v>
      </c>
      <c r="O374" s="501">
        <v>30</v>
      </c>
      <c r="P374" s="501" t="s">
        <v>336</v>
      </c>
      <c r="Q374" s="501" t="s">
        <v>1319</v>
      </c>
      <c r="R374" s="501" t="s">
        <v>2888</v>
      </c>
      <c r="S374" s="501" t="s">
        <v>336</v>
      </c>
      <c r="T374" s="501" t="s">
        <v>336</v>
      </c>
      <c r="U374" s="501" t="s">
        <v>202</v>
      </c>
      <c r="V374" s="502" t="s">
        <v>762</v>
      </c>
      <c r="W374" s="502" t="s">
        <v>955</v>
      </c>
      <c r="X374" s="502" t="s">
        <v>3019</v>
      </c>
      <c r="Y374" s="501" t="s">
        <v>2890</v>
      </c>
      <c r="Z374" s="502" t="s">
        <v>336</v>
      </c>
      <c r="AA374" s="502" t="s">
        <v>392</v>
      </c>
      <c r="AB374" s="501" t="s">
        <v>81</v>
      </c>
      <c r="AC374" s="502" t="s">
        <v>204</v>
      </c>
      <c r="AD374" s="501" t="s">
        <v>336</v>
      </c>
      <c r="AE374" s="501">
        <v>0</v>
      </c>
      <c r="AF374" s="502" t="s">
        <v>2889</v>
      </c>
      <c r="AG374" s="502" t="s">
        <v>336</v>
      </c>
      <c r="AH374" s="501" t="s">
        <v>336</v>
      </c>
      <c r="AI374" s="501" t="s">
        <v>336</v>
      </c>
      <c r="AJ374" s="501" t="s">
        <v>202</v>
      </c>
      <c r="AK374" s="501" t="s">
        <v>202</v>
      </c>
      <c r="AL374" s="501" t="s">
        <v>68</v>
      </c>
      <c r="AM374" s="501" t="s">
        <v>336</v>
      </c>
      <c r="AN374" s="501" t="s">
        <v>336</v>
      </c>
      <c r="AO374" s="502" t="s">
        <v>336</v>
      </c>
      <c r="AP374" s="502" t="s">
        <v>336</v>
      </c>
      <c r="AQ374" s="502" t="s">
        <v>336</v>
      </c>
      <c r="AR374" s="502" t="s">
        <v>336</v>
      </c>
      <c r="AS374" s="502" t="s">
        <v>336</v>
      </c>
      <c r="AT374" s="502" t="s">
        <v>336</v>
      </c>
      <c r="AU374" s="502" t="s">
        <v>336</v>
      </c>
      <c r="AV374" s="502" t="s">
        <v>336</v>
      </c>
      <c r="AW374" s="502" t="s">
        <v>336</v>
      </c>
      <c r="AX374" s="502" t="s">
        <v>336</v>
      </c>
      <c r="AY374" s="501" t="s">
        <v>202</v>
      </c>
      <c r="AZ374" s="501" t="s">
        <v>202</v>
      </c>
      <c r="BA374" s="501" t="s">
        <v>202</v>
      </c>
      <c r="BB374" s="501" t="s">
        <v>3025</v>
      </c>
      <c r="BC374" s="501" t="s">
        <v>202</v>
      </c>
      <c r="BD374" s="504" t="s">
        <v>3025</v>
      </c>
    </row>
    <row r="375" spans="2:56" ht="27" customHeight="1">
      <c r="B375" s="500">
        <v>442</v>
      </c>
      <c r="C375" s="501">
        <v>0</v>
      </c>
      <c r="D375" s="501"/>
      <c r="E375" s="501" t="str">
        <f>+PPrioritarios[[#This Row],[Jerarquización multicriterio JIS 21 de abril]]</f>
        <v>Sin jerarquizar</v>
      </c>
      <c r="F375" s="501" t="s">
        <v>2494</v>
      </c>
      <c r="G375" s="501" t="s">
        <v>336</v>
      </c>
      <c r="H375" s="501" t="s">
        <v>2891</v>
      </c>
      <c r="I375" s="501" t="s">
        <v>336</v>
      </c>
      <c r="J375" s="501" t="e">
        <f>+VLOOKUP(PPrioritarios[[#This Row],[Nombre de proyecto]],'[14]Registros que subsisten 6,400'!F:F,1,0)</f>
        <v>#N/A</v>
      </c>
      <c r="K375" s="501" t="s">
        <v>336</v>
      </c>
      <c r="L375" s="501" t="s">
        <v>336</v>
      </c>
      <c r="M375" s="501" t="s">
        <v>63</v>
      </c>
      <c r="N375" s="501" t="s">
        <v>336</v>
      </c>
      <c r="O375" s="501">
        <v>10</v>
      </c>
      <c r="P375" s="501" t="s">
        <v>336</v>
      </c>
      <c r="Q375" s="501" t="s">
        <v>1319</v>
      </c>
      <c r="R375" s="501" t="s">
        <v>1332</v>
      </c>
      <c r="S375" s="501" t="s">
        <v>336</v>
      </c>
      <c r="T375" s="501" t="s">
        <v>336</v>
      </c>
      <c r="U375" s="501" t="s">
        <v>202</v>
      </c>
      <c r="V375" s="502" t="s">
        <v>762</v>
      </c>
      <c r="W375" s="502" t="s">
        <v>955</v>
      </c>
      <c r="X375" s="502" t="s">
        <v>3019</v>
      </c>
      <c r="Y375" s="501" t="s">
        <v>2894</v>
      </c>
      <c r="Z375" s="502" t="s">
        <v>336</v>
      </c>
      <c r="AA375" s="502" t="s">
        <v>2892</v>
      </c>
      <c r="AB375" s="501" t="s">
        <v>81</v>
      </c>
      <c r="AC375" s="502" t="s">
        <v>71</v>
      </c>
      <c r="AD375" s="501" t="s">
        <v>336</v>
      </c>
      <c r="AE375" s="501">
        <v>0</v>
      </c>
      <c r="AF375" s="502" t="s">
        <v>2893</v>
      </c>
      <c r="AG375" s="502" t="s">
        <v>336</v>
      </c>
      <c r="AH375" s="501" t="s">
        <v>336</v>
      </c>
      <c r="AI375" s="501" t="s">
        <v>336</v>
      </c>
      <c r="AJ375" s="501" t="s">
        <v>202</v>
      </c>
      <c r="AK375" s="501" t="s">
        <v>202</v>
      </c>
      <c r="AL375" s="501" t="s">
        <v>68</v>
      </c>
      <c r="AM375" s="501" t="s">
        <v>336</v>
      </c>
      <c r="AN375" s="501" t="s">
        <v>336</v>
      </c>
      <c r="AO375" s="502" t="s">
        <v>336</v>
      </c>
      <c r="AP375" s="502" t="s">
        <v>336</v>
      </c>
      <c r="AQ375" s="502" t="s">
        <v>336</v>
      </c>
      <c r="AR375" s="502" t="s">
        <v>336</v>
      </c>
      <c r="AS375" s="502" t="s">
        <v>336</v>
      </c>
      <c r="AT375" s="502" t="s">
        <v>336</v>
      </c>
      <c r="AU375" s="502" t="s">
        <v>336</v>
      </c>
      <c r="AV375" s="502" t="s">
        <v>336</v>
      </c>
      <c r="AW375" s="502" t="s">
        <v>336</v>
      </c>
      <c r="AX375" s="502" t="s">
        <v>336</v>
      </c>
      <c r="AY375" s="501" t="s">
        <v>202</v>
      </c>
      <c r="AZ375" s="501" t="s">
        <v>202</v>
      </c>
      <c r="BA375" s="501" t="s">
        <v>202</v>
      </c>
      <c r="BB375" s="501" t="s">
        <v>3025</v>
      </c>
      <c r="BC375" s="501" t="s">
        <v>202</v>
      </c>
      <c r="BD375" s="504" t="s">
        <v>3025</v>
      </c>
    </row>
    <row r="376" spans="2:56" ht="27" customHeight="1">
      <c r="B376" s="500">
        <v>443</v>
      </c>
      <c r="C376" s="501">
        <v>0</v>
      </c>
      <c r="D376" s="501"/>
      <c r="E376" s="501" t="str">
        <f>+PPrioritarios[[#This Row],[Jerarquización multicriterio JIS 21 de abril]]</f>
        <v>Sin jerarquizar</v>
      </c>
      <c r="F376" s="501" t="s">
        <v>2494</v>
      </c>
      <c r="G376" s="501" t="s">
        <v>336</v>
      </c>
      <c r="H376" s="501" t="s">
        <v>2895</v>
      </c>
      <c r="I376" s="501" t="s">
        <v>336</v>
      </c>
      <c r="J376" s="501" t="e">
        <f>+VLOOKUP(PPrioritarios[[#This Row],[Nombre de proyecto]],'[14]Registros que subsisten 6,400'!F:F,1,0)</f>
        <v>#N/A</v>
      </c>
      <c r="K376" s="501" t="s">
        <v>745</v>
      </c>
      <c r="L376" s="501" t="s">
        <v>336</v>
      </c>
      <c r="M376" s="501" t="s">
        <v>122</v>
      </c>
      <c r="N376" s="501" t="s">
        <v>2024</v>
      </c>
      <c r="O376" s="501">
        <v>125</v>
      </c>
      <c r="P376" s="501" t="s">
        <v>336</v>
      </c>
      <c r="Q376" s="501" t="s">
        <v>619</v>
      </c>
      <c r="R376" s="501" t="s">
        <v>2896</v>
      </c>
      <c r="S376" s="501" t="s">
        <v>336</v>
      </c>
      <c r="T376" s="501" t="s">
        <v>336</v>
      </c>
      <c r="U376" s="501" t="s">
        <v>202</v>
      </c>
      <c r="V376" s="502" t="s">
        <v>762</v>
      </c>
      <c r="W376" s="502" t="s">
        <v>955</v>
      </c>
      <c r="X376" s="502" t="s">
        <v>3019</v>
      </c>
      <c r="Y376" s="501" t="s">
        <v>336</v>
      </c>
      <c r="Z376" s="502" t="s">
        <v>336</v>
      </c>
      <c r="AA376" s="502" t="s">
        <v>392</v>
      </c>
      <c r="AB376" s="501" t="s">
        <v>81</v>
      </c>
      <c r="AC376" s="502" t="s">
        <v>204</v>
      </c>
      <c r="AD376" s="501" t="s">
        <v>336</v>
      </c>
      <c r="AE376" s="501">
        <v>0</v>
      </c>
      <c r="AF376" s="502" t="s">
        <v>2032</v>
      </c>
      <c r="AG376" s="502" t="s">
        <v>336</v>
      </c>
      <c r="AH376" s="501" t="s">
        <v>336</v>
      </c>
      <c r="AI376" s="501" t="s">
        <v>69</v>
      </c>
      <c r="AJ376" s="501" t="s">
        <v>202</v>
      </c>
      <c r="AK376" s="501" t="s">
        <v>202</v>
      </c>
      <c r="AL376" s="501" t="s">
        <v>68</v>
      </c>
      <c r="AM376" s="501" t="s">
        <v>336</v>
      </c>
      <c r="AN376" s="501" t="s">
        <v>336</v>
      </c>
      <c r="AO376" s="502" t="s">
        <v>336</v>
      </c>
      <c r="AP376" s="502" t="s">
        <v>336</v>
      </c>
      <c r="AQ376" s="502" t="s">
        <v>336</v>
      </c>
      <c r="AR376" s="502" t="s">
        <v>336</v>
      </c>
      <c r="AS376" s="502" t="s">
        <v>336</v>
      </c>
      <c r="AT376" s="502" t="s">
        <v>336</v>
      </c>
      <c r="AU376" s="502" t="s">
        <v>336</v>
      </c>
      <c r="AV376" s="502" t="s">
        <v>336</v>
      </c>
      <c r="AW376" s="502" t="s">
        <v>336</v>
      </c>
      <c r="AX376" s="502" t="s">
        <v>336</v>
      </c>
      <c r="AY376" s="501" t="s">
        <v>202</v>
      </c>
      <c r="AZ376" s="501" t="s">
        <v>202</v>
      </c>
      <c r="BA376" s="501" t="s">
        <v>202</v>
      </c>
      <c r="BB376" s="501" t="s">
        <v>3025</v>
      </c>
      <c r="BC376" s="501" t="s">
        <v>202</v>
      </c>
      <c r="BD376" s="504" t="s">
        <v>3025</v>
      </c>
    </row>
    <row r="377" spans="2:56" ht="27" customHeight="1">
      <c r="B377" s="500">
        <v>444</v>
      </c>
      <c r="C377" s="501">
        <v>1</v>
      </c>
      <c r="D377" s="501"/>
      <c r="E377" s="501" t="str">
        <f>+PPrioritarios[[#This Row],[Jerarquización multicriterio JIS 21 de abril]]</f>
        <v>Sin jerarquizar</v>
      </c>
      <c r="F377" s="501" t="s">
        <v>2494</v>
      </c>
      <c r="G377" s="501" t="s">
        <v>336</v>
      </c>
      <c r="H377" s="501" t="s">
        <v>2898</v>
      </c>
      <c r="I377" s="501" t="s">
        <v>336</v>
      </c>
      <c r="J377" s="501" t="e">
        <f>+VLOOKUP(PPrioritarios[[#This Row],[Nombre de proyecto]],'[14]Registros que subsisten 6,400'!F:F,1,0)</f>
        <v>#N/A</v>
      </c>
      <c r="K377" s="501" t="s">
        <v>745</v>
      </c>
      <c r="L377" s="501" t="s">
        <v>336</v>
      </c>
      <c r="M377" s="501" t="s">
        <v>122</v>
      </c>
      <c r="N377" s="501" t="s">
        <v>2528</v>
      </c>
      <c r="O377" s="501" t="s">
        <v>336</v>
      </c>
      <c r="P377" s="501" t="s">
        <v>336</v>
      </c>
      <c r="Q377" s="501" t="s">
        <v>619</v>
      </c>
      <c r="R377" s="501" t="s">
        <v>2899</v>
      </c>
      <c r="S377" s="501" t="s">
        <v>336</v>
      </c>
      <c r="T377" s="501" t="s">
        <v>336</v>
      </c>
      <c r="U377" s="501" t="s">
        <v>202</v>
      </c>
      <c r="V377" s="502" t="s">
        <v>762</v>
      </c>
      <c r="W377" s="502" t="s">
        <v>955</v>
      </c>
      <c r="X377" s="502" t="s">
        <v>3019</v>
      </c>
      <c r="Y377" s="501" t="s">
        <v>336</v>
      </c>
      <c r="Z377" s="502" t="s">
        <v>336</v>
      </c>
      <c r="AA377" s="502" t="s">
        <v>392</v>
      </c>
      <c r="AB377" s="501" t="s">
        <v>81</v>
      </c>
      <c r="AC377" s="502" t="s">
        <v>204</v>
      </c>
      <c r="AD377" s="501" t="s">
        <v>336</v>
      </c>
      <c r="AE377" s="501">
        <v>0</v>
      </c>
      <c r="AF377" s="502" t="s">
        <v>2032</v>
      </c>
      <c r="AG377" s="502" t="s">
        <v>336</v>
      </c>
      <c r="AH377" s="501" t="s">
        <v>336</v>
      </c>
      <c r="AI377" s="501" t="s">
        <v>69</v>
      </c>
      <c r="AJ377" s="501" t="s">
        <v>202</v>
      </c>
      <c r="AK377" s="501" t="s">
        <v>202</v>
      </c>
      <c r="AL377" s="501" t="s">
        <v>68</v>
      </c>
      <c r="AM377" s="501" t="s">
        <v>336</v>
      </c>
      <c r="AN377" s="501" t="s">
        <v>336</v>
      </c>
      <c r="AO377" s="502" t="s">
        <v>336</v>
      </c>
      <c r="AP377" s="502" t="s">
        <v>336</v>
      </c>
      <c r="AQ377" s="502" t="s">
        <v>336</v>
      </c>
      <c r="AR377" s="502" t="s">
        <v>336</v>
      </c>
      <c r="AS377" s="502" t="s">
        <v>336</v>
      </c>
      <c r="AT377" s="502" t="s">
        <v>336</v>
      </c>
      <c r="AU377" s="502" t="s">
        <v>336</v>
      </c>
      <c r="AV377" s="502" t="s">
        <v>336</v>
      </c>
      <c r="AW377" s="502" t="s">
        <v>336</v>
      </c>
      <c r="AX377" s="502" t="s">
        <v>336</v>
      </c>
      <c r="AY377" s="501" t="s">
        <v>202</v>
      </c>
      <c r="AZ377" s="501" t="s">
        <v>202</v>
      </c>
      <c r="BA377" s="501" t="s">
        <v>202</v>
      </c>
      <c r="BB377" s="501" t="s">
        <v>3025</v>
      </c>
      <c r="BC377" s="501" t="s">
        <v>202</v>
      </c>
      <c r="BD377" s="504" t="s">
        <v>3025</v>
      </c>
    </row>
    <row r="378" spans="2:56" ht="27" customHeight="1">
      <c r="B378" s="500">
        <v>445</v>
      </c>
      <c r="C378" s="501">
        <v>0</v>
      </c>
      <c r="D378" s="501"/>
      <c r="E378" s="501" t="str">
        <f>+PPrioritarios[[#This Row],[Jerarquización multicriterio JIS 21 de abril]]</f>
        <v>Sin jerarquizar</v>
      </c>
      <c r="F378" s="501" t="s">
        <v>2494</v>
      </c>
      <c r="G378" s="501" t="s">
        <v>2901</v>
      </c>
      <c r="H378" s="501" t="s">
        <v>2902</v>
      </c>
      <c r="I378" s="501" t="s">
        <v>2903</v>
      </c>
      <c r="J378" s="501" t="e">
        <f>+VLOOKUP(PPrioritarios[[#This Row],[Nombre de proyecto]],'[14]Registros que subsisten 6,400'!F:F,1,0)</f>
        <v>#N/A</v>
      </c>
      <c r="K378" s="501" t="s">
        <v>1012</v>
      </c>
      <c r="L378" s="501" t="s">
        <v>1013</v>
      </c>
      <c r="M378" s="501" t="s">
        <v>224</v>
      </c>
      <c r="N378" s="501" t="s">
        <v>2655</v>
      </c>
      <c r="O378" s="501">
        <v>30</v>
      </c>
      <c r="P378" s="501">
        <v>115</v>
      </c>
      <c r="Q378" s="501" t="s">
        <v>536</v>
      </c>
      <c r="R378" s="501" t="s">
        <v>2325</v>
      </c>
      <c r="S378" s="501" t="s">
        <v>2904</v>
      </c>
      <c r="T378" s="501" t="s">
        <v>336</v>
      </c>
      <c r="U378" s="501" t="s">
        <v>202</v>
      </c>
      <c r="V378" s="502" t="s">
        <v>762</v>
      </c>
      <c r="W378" s="502" t="s">
        <v>955</v>
      </c>
      <c r="X378" s="502" t="s">
        <v>3019</v>
      </c>
      <c r="Y378" s="501" t="s">
        <v>2906</v>
      </c>
      <c r="Z378" s="502" t="s">
        <v>3280</v>
      </c>
      <c r="AA378" s="502" t="s">
        <v>392</v>
      </c>
      <c r="AB378" s="501" t="s">
        <v>81</v>
      </c>
      <c r="AC378" s="502" t="s">
        <v>204</v>
      </c>
      <c r="AD378" s="501" t="s">
        <v>336</v>
      </c>
      <c r="AE378" s="501">
        <v>0</v>
      </c>
      <c r="AF378" s="502" t="s">
        <v>2905</v>
      </c>
      <c r="AG378" s="502" t="s">
        <v>2544</v>
      </c>
      <c r="AH378" s="501" t="s">
        <v>202</v>
      </c>
      <c r="AI378" s="501" t="s">
        <v>69</v>
      </c>
      <c r="AJ378" s="501" t="s">
        <v>202</v>
      </c>
      <c r="AK378" s="501" t="s">
        <v>202</v>
      </c>
      <c r="AL378" s="501" t="s">
        <v>68</v>
      </c>
      <c r="AM378" s="501" t="s">
        <v>202</v>
      </c>
      <c r="AN378" s="501" t="s">
        <v>336</v>
      </c>
      <c r="AO378" s="502" t="s">
        <v>2905</v>
      </c>
      <c r="AP378" s="502" t="s">
        <v>336</v>
      </c>
      <c r="AQ378" s="502" t="s">
        <v>2660</v>
      </c>
      <c r="AR378" s="502" t="s">
        <v>2660</v>
      </c>
      <c r="AS378" s="502" t="s">
        <v>336</v>
      </c>
      <c r="AT378" s="502" t="s">
        <v>202</v>
      </c>
      <c r="AU378" s="503">
        <v>43100</v>
      </c>
      <c r="AV378" s="502" t="s">
        <v>336</v>
      </c>
      <c r="AW378" s="502" t="s">
        <v>336</v>
      </c>
      <c r="AX378" s="502" t="s">
        <v>336</v>
      </c>
      <c r="AY378" s="501" t="s">
        <v>202</v>
      </c>
      <c r="AZ378" s="501" t="s">
        <v>202</v>
      </c>
      <c r="BA378" s="501" t="s">
        <v>202</v>
      </c>
      <c r="BB378" s="501" t="s">
        <v>3025</v>
      </c>
      <c r="BC378" s="501" t="s">
        <v>202</v>
      </c>
      <c r="BD378" s="504" t="s">
        <v>3025</v>
      </c>
    </row>
    <row r="379" spans="2:56" ht="27" customHeight="1">
      <c r="B379" s="500">
        <v>446</v>
      </c>
      <c r="C379" s="501">
        <v>0</v>
      </c>
      <c r="D379" s="501"/>
      <c r="E379" s="501" t="str">
        <f>+PPrioritarios[[#This Row],[Jerarquización multicriterio JIS 21 de abril]]</f>
        <v>Sin jerarquizar</v>
      </c>
      <c r="F379" s="501" t="s">
        <v>2494</v>
      </c>
      <c r="G379" s="501" t="s">
        <v>2907</v>
      </c>
      <c r="H379" s="501" t="s">
        <v>2908</v>
      </c>
      <c r="I379" s="501" t="s">
        <v>2909</v>
      </c>
      <c r="J379" s="501" t="e">
        <f>+VLOOKUP(PPrioritarios[[#This Row],[Nombre de proyecto]],'[14]Registros que subsisten 6,400'!F:F,1,0)</f>
        <v>#N/A</v>
      </c>
      <c r="K379" s="501" t="s">
        <v>1012</v>
      </c>
      <c r="L379" s="501" t="s">
        <v>2487</v>
      </c>
      <c r="M379" s="501" t="s">
        <v>224</v>
      </c>
      <c r="N379" s="501" t="s">
        <v>3018</v>
      </c>
      <c r="O379" s="501">
        <v>150</v>
      </c>
      <c r="P379" s="501">
        <v>115</v>
      </c>
      <c r="Q379" s="501" t="s">
        <v>536</v>
      </c>
      <c r="R379" s="501" t="s">
        <v>2325</v>
      </c>
      <c r="S379" s="501" t="s">
        <v>2910</v>
      </c>
      <c r="T379" s="501" t="s">
        <v>336</v>
      </c>
      <c r="U379" s="501" t="s">
        <v>202</v>
      </c>
      <c r="V379" s="502" t="s">
        <v>762</v>
      </c>
      <c r="W379" s="502" t="s">
        <v>955</v>
      </c>
      <c r="X379" s="502" t="s">
        <v>3019</v>
      </c>
      <c r="Y379" s="501" t="s">
        <v>2914</v>
      </c>
      <c r="Z379" s="502" t="s">
        <v>3281</v>
      </c>
      <c r="AA379" s="502" t="s">
        <v>2911</v>
      </c>
      <c r="AB379" s="501" t="s">
        <v>81</v>
      </c>
      <c r="AC379" s="502" t="s">
        <v>71</v>
      </c>
      <c r="AD379" s="501" t="s">
        <v>336</v>
      </c>
      <c r="AE379" s="501">
        <v>0</v>
      </c>
      <c r="AF379" s="502" t="s">
        <v>2912</v>
      </c>
      <c r="AG379" s="502" t="s">
        <v>2913</v>
      </c>
      <c r="AH379" s="501" t="s">
        <v>202</v>
      </c>
      <c r="AI379" s="501" t="s">
        <v>69</v>
      </c>
      <c r="AJ379" s="501" t="s">
        <v>202</v>
      </c>
      <c r="AK379" s="501" t="s">
        <v>202</v>
      </c>
      <c r="AL379" s="501" t="s">
        <v>68</v>
      </c>
      <c r="AM379" s="501" t="s">
        <v>202</v>
      </c>
      <c r="AN379" s="501" t="s">
        <v>336</v>
      </c>
      <c r="AO379" s="502" t="s">
        <v>2912</v>
      </c>
      <c r="AP379" s="502" t="s">
        <v>336</v>
      </c>
      <c r="AQ379" s="502" t="s">
        <v>2660</v>
      </c>
      <c r="AR379" s="502" t="s">
        <v>2660</v>
      </c>
      <c r="AS379" s="502" t="s">
        <v>336</v>
      </c>
      <c r="AT379" s="502" t="s">
        <v>202</v>
      </c>
      <c r="AU379" s="503">
        <v>43831</v>
      </c>
      <c r="AV379" s="502" t="s">
        <v>336</v>
      </c>
      <c r="AW379" s="502" t="s">
        <v>336</v>
      </c>
      <c r="AX379" s="502" t="s">
        <v>336</v>
      </c>
      <c r="AY379" s="501" t="s">
        <v>202</v>
      </c>
      <c r="AZ379" s="501" t="s">
        <v>202</v>
      </c>
      <c r="BA379" s="501" t="s">
        <v>202</v>
      </c>
      <c r="BB379" s="501" t="s">
        <v>3025</v>
      </c>
      <c r="BC379" s="501" t="s">
        <v>202</v>
      </c>
      <c r="BD379" s="504" t="s">
        <v>3025</v>
      </c>
    </row>
    <row r="380" spans="2:56" ht="27" customHeight="1">
      <c r="B380" s="500">
        <v>447</v>
      </c>
      <c r="C380" s="501">
        <v>0</v>
      </c>
      <c r="D380" s="501"/>
      <c r="E380" s="501" t="str">
        <f>+PPrioritarios[[#This Row],[Jerarquización multicriterio JIS 21 de abril]]</f>
        <v>Sin jerarquizar</v>
      </c>
      <c r="F380" s="501" t="s">
        <v>2494</v>
      </c>
      <c r="G380" s="501" t="s">
        <v>336</v>
      </c>
      <c r="H380" s="501" t="s">
        <v>2915</v>
      </c>
      <c r="I380" s="501" t="s">
        <v>2916</v>
      </c>
      <c r="J380" s="501" t="e">
        <f>+VLOOKUP(PPrioritarios[[#This Row],[Nombre de proyecto]],'[14]Registros que subsisten 6,400'!F:F,1,0)</f>
        <v>#N/A</v>
      </c>
      <c r="K380" s="501" t="s">
        <v>1012</v>
      </c>
      <c r="L380" s="501" t="s">
        <v>1588</v>
      </c>
      <c r="M380" s="501" t="s">
        <v>224</v>
      </c>
      <c r="N380" s="501" t="s">
        <v>2655</v>
      </c>
      <c r="O380" s="501">
        <v>30</v>
      </c>
      <c r="P380" s="501">
        <v>115</v>
      </c>
      <c r="Q380" s="501" t="s">
        <v>536</v>
      </c>
      <c r="R380" s="501" t="s">
        <v>2917</v>
      </c>
      <c r="S380" s="501" t="s">
        <v>2918</v>
      </c>
      <c r="T380" s="501" t="s">
        <v>336</v>
      </c>
      <c r="U380" s="501" t="s">
        <v>202</v>
      </c>
      <c r="V380" s="502" t="s">
        <v>762</v>
      </c>
      <c r="W380" s="502" t="s">
        <v>955</v>
      </c>
      <c r="X380" s="502" t="s">
        <v>3019</v>
      </c>
      <c r="Y380" s="501" t="s">
        <v>336</v>
      </c>
      <c r="Z380" s="502" t="s">
        <v>3282</v>
      </c>
      <c r="AA380" s="502" t="s">
        <v>2919</v>
      </c>
      <c r="AB380" s="501" t="s">
        <v>81</v>
      </c>
      <c r="AC380" s="502" t="s">
        <v>204</v>
      </c>
      <c r="AD380" s="501" t="s">
        <v>336</v>
      </c>
      <c r="AE380" s="501">
        <v>0</v>
      </c>
      <c r="AF380" s="502" t="s">
        <v>2658</v>
      </c>
      <c r="AG380" s="502" t="s">
        <v>2544</v>
      </c>
      <c r="AH380" s="501" t="s">
        <v>202</v>
      </c>
      <c r="AI380" s="501" t="s">
        <v>69</v>
      </c>
      <c r="AJ380" s="501" t="s">
        <v>202</v>
      </c>
      <c r="AK380" s="501" t="s">
        <v>202</v>
      </c>
      <c r="AL380" s="501" t="s">
        <v>68</v>
      </c>
      <c r="AM380" s="501" t="s">
        <v>202</v>
      </c>
      <c r="AN380" s="501" t="s">
        <v>336</v>
      </c>
      <c r="AO380" s="502" t="s">
        <v>2658</v>
      </c>
      <c r="AP380" s="502" t="s">
        <v>336</v>
      </c>
      <c r="AQ380" s="502" t="s">
        <v>2660</v>
      </c>
      <c r="AR380" s="502" t="s">
        <v>2660</v>
      </c>
      <c r="AS380" s="502" t="s">
        <v>336</v>
      </c>
      <c r="AT380" s="502" t="s">
        <v>202</v>
      </c>
      <c r="AU380" s="503">
        <v>42735</v>
      </c>
      <c r="AV380" s="502" t="s">
        <v>336</v>
      </c>
      <c r="AW380" s="502" t="s">
        <v>336</v>
      </c>
      <c r="AX380" s="502" t="s">
        <v>336</v>
      </c>
      <c r="AY380" s="501" t="s">
        <v>202</v>
      </c>
      <c r="AZ380" s="501" t="s">
        <v>202</v>
      </c>
      <c r="BA380" s="501" t="s">
        <v>202</v>
      </c>
      <c r="BB380" s="501" t="s">
        <v>3025</v>
      </c>
      <c r="BC380" s="501" t="s">
        <v>202</v>
      </c>
      <c r="BD380" s="504" t="s">
        <v>3025</v>
      </c>
    </row>
    <row r="381" spans="2:56" ht="27" customHeight="1">
      <c r="B381" s="500">
        <v>448</v>
      </c>
      <c r="C381" s="501">
        <v>0</v>
      </c>
      <c r="D381" s="501"/>
      <c r="E381" s="501" t="str">
        <f>+PPrioritarios[[#This Row],[Jerarquización multicriterio JIS 21 de abril]]</f>
        <v>Sin jerarquizar</v>
      </c>
      <c r="F381" s="501" t="s">
        <v>2494</v>
      </c>
      <c r="G381" s="501" t="s">
        <v>2920</v>
      </c>
      <c r="H381" s="501" t="s">
        <v>2921</v>
      </c>
      <c r="I381" s="501" t="s">
        <v>2922</v>
      </c>
      <c r="J381" s="501" t="e">
        <f>+VLOOKUP(PPrioritarios[[#This Row],[Nombre de proyecto]],'[14]Registros que subsisten 6,400'!F:F,1,0)</f>
        <v>#N/A</v>
      </c>
      <c r="K381" s="501" t="s">
        <v>1012</v>
      </c>
      <c r="L381" s="501" t="s">
        <v>336</v>
      </c>
      <c r="M381" s="501" t="s">
        <v>224</v>
      </c>
      <c r="N381" s="501" t="s">
        <v>1807</v>
      </c>
      <c r="O381" s="501">
        <v>29.9</v>
      </c>
      <c r="P381" s="501">
        <v>115</v>
      </c>
      <c r="Q381" s="501" t="s">
        <v>536</v>
      </c>
      <c r="R381" s="501" t="s">
        <v>2923</v>
      </c>
      <c r="S381" s="501" t="s">
        <v>2924</v>
      </c>
      <c r="T381" s="501" t="s">
        <v>336</v>
      </c>
      <c r="U381" s="501" t="s">
        <v>202</v>
      </c>
      <c r="V381" s="502" t="s">
        <v>762</v>
      </c>
      <c r="W381" s="502" t="s">
        <v>955</v>
      </c>
      <c r="X381" s="502" t="s">
        <v>3019</v>
      </c>
      <c r="Y381" s="501" t="s">
        <v>2927</v>
      </c>
      <c r="Z381" s="502" t="s">
        <v>3283</v>
      </c>
      <c r="AA381" s="502" t="s">
        <v>2925</v>
      </c>
      <c r="AB381" s="501" t="s">
        <v>81</v>
      </c>
      <c r="AC381" s="502" t="s">
        <v>71</v>
      </c>
      <c r="AD381" s="501" t="s">
        <v>336</v>
      </c>
      <c r="AE381" s="501">
        <v>0</v>
      </c>
      <c r="AF381" s="502" t="s">
        <v>2926</v>
      </c>
      <c r="AG381" s="502" t="s">
        <v>2913</v>
      </c>
      <c r="AH381" s="501" t="s">
        <v>202</v>
      </c>
      <c r="AI381" s="501" t="s">
        <v>69</v>
      </c>
      <c r="AJ381" s="501" t="s">
        <v>202</v>
      </c>
      <c r="AK381" s="501" t="s">
        <v>202</v>
      </c>
      <c r="AL381" s="501" t="s">
        <v>68</v>
      </c>
      <c r="AM381" s="501" t="s">
        <v>202</v>
      </c>
      <c r="AN381" s="501" t="s">
        <v>336</v>
      </c>
      <c r="AO381" s="502" t="s">
        <v>336</v>
      </c>
      <c r="AP381" s="502" t="s">
        <v>336</v>
      </c>
      <c r="AQ381" s="502" t="s">
        <v>2660</v>
      </c>
      <c r="AR381" s="502" t="s">
        <v>2660</v>
      </c>
      <c r="AS381" s="502" t="s">
        <v>336</v>
      </c>
      <c r="AT381" s="502" t="s">
        <v>202</v>
      </c>
      <c r="AU381" s="503">
        <v>43101</v>
      </c>
      <c r="AV381" s="502" t="s">
        <v>336</v>
      </c>
      <c r="AW381" s="502" t="s">
        <v>336</v>
      </c>
      <c r="AX381" s="502" t="s">
        <v>336</v>
      </c>
      <c r="AY381" s="501" t="s">
        <v>202</v>
      </c>
      <c r="AZ381" s="501" t="s">
        <v>202</v>
      </c>
      <c r="BA381" s="501" t="s">
        <v>202</v>
      </c>
      <c r="BB381" s="501" t="s">
        <v>3025</v>
      </c>
      <c r="BC381" s="501" t="s">
        <v>202</v>
      </c>
      <c r="BD381" s="504" t="s">
        <v>3025</v>
      </c>
    </row>
    <row r="382" spans="2:56" ht="27" customHeight="1">
      <c r="B382" s="500">
        <v>449</v>
      </c>
      <c r="C382" s="501">
        <v>0</v>
      </c>
      <c r="D382" s="501"/>
      <c r="E382" s="501" t="str">
        <f>+PPrioritarios[[#This Row],[Jerarquización multicriterio JIS 21 de abril]]</f>
        <v>Sin jerarquizar</v>
      </c>
      <c r="F382" s="501" t="s">
        <v>2494</v>
      </c>
      <c r="G382" s="501" t="s">
        <v>2928</v>
      </c>
      <c r="H382" s="501" t="s">
        <v>2929</v>
      </c>
      <c r="I382" s="501" t="s">
        <v>2930</v>
      </c>
      <c r="J382" s="501" t="e">
        <f>+VLOOKUP(PPrioritarios[[#This Row],[Nombre de proyecto]],'[14]Registros que subsisten 6,400'!F:F,1,0)</f>
        <v>#N/A</v>
      </c>
      <c r="K382" s="501" t="s">
        <v>1012</v>
      </c>
      <c r="L382" s="501" t="s">
        <v>2487</v>
      </c>
      <c r="M382" s="501" t="s">
        <v>224</v>
      </c>
      <c r="N382" s="501" t="s">
        <v>3016</v>
      </c>
      <c r="O382" s="501">
        <v>300</v>
      </c>
      <c r="P382" s="501">
        <v>230</v>
      </c>
      <c r="Q382" s="501" t="s">
        <v>536</v>
      </c>
      <c r="R382" s="501" t="s">
        <v>2488</v>
      </c>
      <c r="S382" s="501" t="s">
        <v>2931</v>
      </c>
      <c r="T382" s="501" t="s">
        <v>336</v>
      </c>
      <c r="U382" s="501" t="s">
        <v>202</v>
      </c>
      <c r="V382" s="502" t="s">
        <v>762</v>
      </c>
      <c r="W382" s="502" t="s">
        <v>955</v>
      </c>
      <c r="X382" s="502" t="s">
        <v>3019</v>
      </c>
      <c r="Y382" s="501" t="s">
        <v>2935</v>
      </c>
      <c r="Z382" s="502" t="s">
        <v>3284</v>
      </c>
      <c r="AA382" s="502" t="s">
        <v>2932</v>
      </c>
      <c r="AB382" s="501" t="s">
        <v>81</v>
      </c>
      <c r="AC382" s="502" t="s">
        <v>71</v>
      </c>
      <c r="AD382" s="501" t="s">
        <v>336</v>
      </c>
      <c r="AE382" s="501">
        <v>0</v>
      </c>
      <c r="AF382" s="502" t="s">
        <v>2933</v>
      </c>
      <c r="AG382" s="502" t="s">
        <v>2934</v>
      </c>
      <c r="AH382" s="501" t="s">
        <v>202</v>
      </c>
      <c r="AI382" s="501" t="s">
        <v>69</v>
      </c>
      <c r="AJ382" s="501" t="s">
        <v>202</v>
      </c>
      <c r="AK382" s="501" t="s">
        <v>202</v>
      </c>
      <c r="AL382" s="501" t="s">
        <v>68</v>
      </c>
      <c r="AM382" s="501" t="s">
        <v>202</v>
      </c>
      <c r="AN382" s="501" t="s">
        <v>336</v>
      </c>
      <c r="AO382" s="502" t="s">
        <v>2933</v>
      </c>
      <c r="AP382" s="502" t="s">
        <v>336</v>
      </c>
      <c r="AQ382" s="502" t="s">
        <v>2660</v>
      </c>
      <c r="AR382" s="502" t="s">
        <v>2660</v>
      </c>
      <c r="AS382" s="502" t="s">
        <v>336</v>
      </c>
      <c r="AT382" s="502" t="s">
        <v>202</v>
      </c>
      <c r="AU382" s="503">
        <v>43971</v>
      </c>
      <c r="AV382" s="502" t="s">
        <v>336</v>
      </c>
      <c r="AW382" s="502" t="s">
        <v>336</v>
      </c>
      <c r="AX382" s="502" t="s">
        <v>336</v>
      </c>
      <c r="AY382" s="501" t="s">
        <v>202</v>
      </c>
      <c r="AZ382" s="501" t="s">
        <v>202</v>
      </c>
      <c r="BA382" s="501" t="s">
        <v>202</v>
      </c>
      <c r="BB382" s="501" t="s">
        <v>3025</v>
      </c>
      <c r="BC382" s="501" t="s">
        <v>202</v>
      </c>
      <c r="BD382" s="504" t="s">
        <v>3025</v>
      </c>
    </row>
    <row r="383" spans="2:56" ht="27" customHeight="1">
      <c r="B383" s="500">
        <v>450</v>
      </c>
      <c r="C383" s="501">
        <v>1</v>
      </c>
      <c r="D383" s="501"/>
      <c r="E383" s="501" t="str">
        <f>+PPrioritarios[[#This Row],[Jerarquización multicriterio JIS 21 de abril]]</f>
        <v>Sin jerarquizar</v>
      </c>
      <c r="F383" s="501" t="s">
        <v>2494</v>
      </c>
      <c r="G383" s="501" t="s">
        <v>336</v>
      </c>
      <c r="H383" s="501" t="s">
        <v>2936</v>
      </c>
      <c r="I383" s="501" t="s">
        <v>336</v>
      </c>
      <c r="J383" s="501" t="e">
        <f>+VLOOKUP(PPrioritarios[[#This Row],[Nombre de proyecto]],'[14]Registros que subsisten 6,400'!F:F,1,0)</f>
        <v>#N/A</v>
      </c>
      <c r="K383" s="501" t="s">
        <v>745</v>
      </c>
      <c r="L383" s="501" t="s">
        <v>336</v>
      </c>
      <c r="M383" s="501" t="s">
        <v>224</v>
      </c>
      <c r="N383" s="501" t="s">
        <v>2024</v>
      </c>
      <c r="O383" s="501" t="s">
        <v>336</v>
      </c>
      <c r="P383" s="501" t="s">
        <v>336</v>
      </c>
      <c r="Q383" s="501" t="s">
        <v>2937</v>
      </c>
      <c r="R383" s="501" t="s">
        <v>2937</v>
      </c>
      <c r="S383" s="501" t="s">
        <v>2938</v>
      </c>
      <c r="T383" s="501" t="s">
        <v>336</v>
      </c>
      <c r="U383" s="501" t="s">
        <v>202</v>
      </c>
      <c r="V383" s="502" t="s">
        <v>762</v>
      </c>
      <c r="W383" s="502" t="s">
        <v>955</v>
      </c>
      <c r="X383" s="502" t="s">
        <v>3019</v>
      </c>
      <c r="Y383" s="501" t="s">
        <v>336</v>
      </c>
      <c r="Z383" s="502" t="s">
        <v>336</v>
      </c>
      <c r="AA383" s="502" t="s">
        <v>392</v>
      </c>
      <c r="AB383" s="501" t="s">
        <v>81</v>
      </c>
      <c r="AC383" s="502" t="s">
        <v>204</v>
      </c>
      <c r="AD383" s="501" t="s">
        <v>336</v>
      </c>
      <c r="AE383" s="501">
        <v>0</v>
      </c>
      <c r="AF383" s="502" t="s">
        <v>2032</v>
      </c>
      <c r="AG383" s="502" t="s">
        <v>336</v>
      </c>
      <c r="AH383" s="501" t="s">
        <v>336</v>
      </c>
      <c r="AI383" s="501" t="s">
        <v>336</v>
      </c>
      <c r="AJ383" s="501" t="s">
        <v>202</v>
      </c>
      <c r="AK383" s="501" t="s">
        <v>202</v>
      </c>
      <c r="AL383" s="501" t="s">
        <v>68</v>
      </c>
      <c r="AM383" s="501" t="s">
        <v>336</v>
      </c>
      <c r="AN383" s="501" t="s">
        <v>336</v>
      </c>
      <c r="AO383" s="502" t="s">
        <v>336</v>
      </c>
      <c r="AP383" s="502" t="s">
        <v>336</v>
      </c>
      <c r="AQ383" s="502" t="s">
        <v>336</v>
      </c>
      <c r="AR383" s="502" t="s">
        <v>336</v>
      </c>
      <c r="AS383" s="502" t="s">
        <v>336</v>
      </c>
      <c r="AT383" s="502" t="s">
        <v>336</v>
      </c>
      <c r="AU383" s="502" t="s">
        <v>336</v>
      </c>
      <c r="AV383" s="502" t="s">
        <v>336</v>
      </c>
      <c r="AW383" s="502" t="s">
        <v>336</v>
      </c>
      <c r="AX383" s="502" t="s">
        <v>336</v>
      </c>
      <c r="AY383" s="501" t="s">
        <v>202</v>
      </c>
      <c r="AZ383" s="501" t="s">
        <v>202</v>
      </c>
      <c r="BA383" s="501" t="s">
        <v>202</v>
      </c>
      <c r="BB383" s="501" t="s">
        <v>3025</v>
      </c>
      <c r="BC383" s="501" t="s">
        <v>202</v>
      </c>
      <c r="BD383" s="504" t="s">
        <v>3025</v>
      </c>
    </row>
    <row r="384" spans="2:56" ht="27" customHeight="1">
      <c r="B384" s="500">
        <v>451</v>
      </c>
      <c r="C384" s="501">
        <v>2</v>
      </c>
      <c r="D384" s="501"/>
      <c r="E384" s="501" t="str">
        <f>+PPrioritarios[[#This Row],[Jerarquización multicriterio JIS 21 de abril]]</f>
        <v>Sin jerarquizar</v>
      </c>
      <c r="F384" s="501" t="s">
        <v>2249</v>
      </c>
      <c r="G384" s="501" t="s">
        <v>2939</v>
      </c>
      <c r="H384" s="501" t="s">
        <v>2940</v>
      </c>
      <c r="I384" s="501" t="s">
        <v>336</v>
      </c>
      <c r="J384" s="501" t="e">
        <f>+VLOOKUP(PPrioritarios[[#This Row],[Nombre de proyecto]],'[14]Registros que subsisten 6,400'!F:F,1,0)</f>
        <v>#N/A</v>
      </c>
      <c r="K384" s="501" t="s">
        <v>336</v>
      </c>
      <c r="L384" s="501" t="s">
        <v>336</v>
      </c>
      <c r="M384" s="501" t="s">
        <v>336</v>
      </c>
      <c r="N384" s="501" t="s">
        <v>2024</v>
      </c>
      <c r="O384" s="501" t="s">
        <v>758</v>
      </c>
      <c r="P384" s="501" t="s">
        <v>336</v>
      </c>
      <c r="Q384" s="501" t="s">
        <v>567</v>
      </c>
      <c r="R384" s="501" t="s">
        <v>2941</v>
      </c>
      <c r="S384" s="501" t="s">
        <v>336</v>
      </c>
      <c r="T384" s="501" t="s">
        <v>336</v>
      </c>
      <c r="U384" s="501" t="s">
        <v>202</v>
      </c>
      <c r="V384" s="502" t="s">
        <v>762</v>
      </c>
      <c r="W384" s="502" t="s">
        <v>955</v>
      </c>
      <c r="X384" s="502" t="s">
        <v>3019</v>
      </c>
      <c r="Y384" s="501" t="s">
        <v>336</v>
      </c>
      <c r="Z384" s="502" t="s">
        <v>336</v>
      </c>
      <c r="AA384" s="502" t="s">
        <v>336</v>
      </c>
      <c r="AB384" s="501" t="s">
        <v>336</v>
      </c>
      <c r="AC384" s="502" t="s">
        <v>336</v>
      </c>
      <c r="AD384" s="501" t="s">
        <v>336</v>
      </c>
      <c r="AE384" s="501" t="s">
        <v>2942</v>
      </c>
      <c r="AF384" s="502" t="s">
        <v>336</v>
      </c>
      <c r="AG384" s="502" t="s">
        <v>336</v>
      </c>
      <c r="AH384" s="501" t="s">
        <v>336</v>
      </c>
      <c r="AI384" s="501" t="s">
        <v>336</v>
      </c>
      <c r="AJ384" s="501" t="s">
        <v>202</v>
      </c>
      <c r="AK384" s="501" t="s">
        <v>68</v>
      </c>
      <c r="AL384" s="501" t="s">
        <v>202</v>
      </c>
      <c r="AM384" s="501" t="s">
        <v>336</v>
      </c>
      <c r="AN384" s="501" t="s">
        <v>336</v>
      </c>
      <c r="AO384" s="502" t="s">
        <v>2943</v>
      </c>
      <c r="AP384" s="502" t="s">
        <v>336</v>
      </c>
      <c r="AQ384" s="502" t="s">
        <v>336</v>
      </c>
      <c r="AR384" s="502" t="s">
        <v>336</v>
      </c>
      <c r="AS384" s="502" t="s">
        <v>336</v>
      </c>
      <c r="AT384" s="502" t="s">
        <v>336</v>
      </c>
      <c r="AU384" s="502" t="s">
        <v>336</v>
      </c>
      <c r="AV384" s="502" t="s">
        <v>2161</v>
      </c>
      <c r="AW384" s="502" t="s">
        <v>336</v>
      </c>
      <c r="AX384" s="502" t="s">
        <v>336</v>
      </c>
      <c r="AY384" s="501" t="s">
        <v>202</v>
      </c>
      <c r="AZ384" s="501" t="s">
        <v>202</v>
      </c>
      <c r="BA384" s="501" t="s">
        <v>202</v>
      </c>
      <c r="BB384" s="501" t="s">
        <v>3025</v>
      </c>
      <c r="BC384" s="501" t="s">
        <v>202</v>
      </c>
      <c r="BD384" s="504" t="s">
        <v>3025</v>
      </c>
    </row>
    <row r="385" spans="2:56" ht="27" customHeight="1">
      <c r="B385" s="500">
        <v>453</v>
      </c>
      <c r="C385" s="501">
        <v>2</v>
      </c>
      <c r="D385" s="501"/>
      <c r="E385" s="501" t="str">
        <f>+PPrioritarios[[#This Row],[Jerarquización multicriterio JIS 21 de abril]]</f>
        <v>Sin jerarquizar</v>
      </c>
      <c r="F385" s="501" t="s">
        <v>2249</v>
      </c>
      <c r="G385" s="501" t="s">
        <v>2950</v>
      </c>
      <c r="H385" s="501" t="s">
        <v>2951</v>
      </c>
      <c r="I385" s="501" t="s">
        <v>336</v>
      </c>
      <c r="J385" s="501" t="e">
        <f>+VLOOKUP(PPrioritarios[[#This Row],[Nombre de proyecto]],'[14]Registros que subsisten 6,400'!F:F,1,0)</f>
        <v>#N/A</v>
      </c>
      <c r="K385" s="501" t="s">
        <v>336</v>
      </c>
      <c r="L385" s="501" t="s">
        <v>336</v>
      </c>
      <c r="M385" s="501" t="s">
        <v>336</v>
      </c>
      <c r="N385" s="501" t="s">
        <v>2946</v>
      </c>
      <c r="O385" s="501" t="s">
        <v>758</v>
      </c>
      <c r="P385" s="501" t="s">
        <v>336</v>
      </c>
      <c r="Q385" s="501" t="s">
        <v>2952</v>
      </c>
      <c r="R385" s="501" t="s">
        <v>336</v>
      </c>
      <c r="S385" s="501" t="s">
        <v>336</v>
      </c>
      <c r="T385" s="501" t="s">
        <v>336</v>
      </c>
      <c r="U385" s="501" t="s">
        <v>202</v>
      </c>
      <c r="V385" s="502" t="s">
        <v>762</v>
      </c>
      <c r="W385" s="502" t="s">
        <v>955</v>
      </c>
      <c r="X385" s="502" t="s">
        <v>3019</v>
      </c>
      <c r="Y385" s="501" t="s">
        <v>336</v>
      </c>
      <c r="Z385" s="502" t="s">
        <v>336</v>
      </c>
      <c r="AA385" s="502" t="s">
        <v>336</v>
      </c>
      <c r="AB385" s="501" t="s">
        <v>336</v>
      </c>
      <c r="AC385" s="502" t="s">
        <v>336</v>
      </c>
      <c r="AD385" s="501" t="s">
        <v>336</v>
      </c>
      <c r="AE385" s="501" t="s">
        <v>2953</v>
      </c>
      <c r="AF385" s="502" t="s">
        <v>336</v>
      </c>
      <c r="AG385" s="502" t="s">
        <v>336</v>
      </c>
      <c r="AH385" s="501" t="s">
        <v>336</v>
      </c>
      <c r="AI385" s="501" t="s">
        <v>336</v>
      </c>
      <c r="AJ385" s="501" t="s">
        <v>202</v>
      </c>
      <c r="AK385" s="501" t="s">
        <v>68</v>
      </c>
      <c r="AL385" s="501" t="s">
        <v>202</v>
      </c>
      <c r="AM385" s="501" t="s">
        <v>336</v>
      </c>
      <c r="AN385" s="501" t="s">
        <v>336</v>
      </c>
      <c r="AO385" s="502" t="s">
        <v>336</v>
      </c>
      <c r="AP385" s="502" t="s">
        <v>336</v>
      </c>
      <c r="AQ385" s="502" t="s">
        <v>336</v>
      </c>
      <c r="AR385" s="502" t="s">
        <v>336</v>
      </c>
      <c r="AS385" s="502" t="s">
        <v>336</v>
      </c>
      <c r="AT385" s="502" t="s">
        <v>336</v>
      </c>
      <c r="AU385" s="502" t="s">
        <v>336</v>
      </c>
      <c r="AV385" s="502" t="s">
        <v>2161</v>
      </c>
      <c r="AW385" s="502" t="s">
        <v>336</v>
      </c>
      <c r="AX385" s="502" t="s">
        <v>336</v>
      </c>
      <c r="AY385" s="501" t="s">
        <v>202</v>
      </c>
      <c r="AZ385" s="501" t="s">
        <v>202</v>
      </c>
      <c r="BA385" s="501" t="s">
        <v>202</v>
      </c>
      <c r="BB385" s="501" t="s">
        <v>3025</v>
      </c>
      <c r="BC385" s="501" t="s">
        <v>202</v>
      </c>
      <c r="BD385" s="504" t="s">
        <v>3025</v>
      </c>
    </row>
    <row r="386" spans="2:56" ht="27" customHeight="1">
      <c r="B386" s="500">
        <v>457</v>
      </c>
      <c r="C386" s="501">
        <v>1</v>
      </c>
      <c r="D386" s="501"/>
      <c r="E386" s="501" t="str">
        <f>+PPrioritarios[[#This Row],[Jerarquización multicriterio JIS 21 de abril]]</f>
        <v>Sin jerarquizar</v>
      </c>
      <c r="F386" s="501" t="s">
        <v>2494</v>
      </c>
      <c r="G386" s="501" t="s">
        <v>2528</v>
      </c>
      <c r="H386" s="501" t="s">
        <v>2962</v>
      </c>
      <c r="I386" s="501" t="s">
        <v>2963</v>
      </c>
      <c r="J386" s="501" t="e">
        <f>+VLOOKUP(PPrioritarios[[#This Row],[Nombre de proyecto]],'[14]Registros que subsisten 6,400'!F:F,1,0)</f>
        <v>#N/A</v>
      </c>
      <c r="K386" s="501" t="s">
        <v>989</v>
      </c>
      <c r="L386" s="501" t="s">
        <v>324</v>
      </c>
      <c r="M386" s="501" t="s">
        <v>2714</v>
      </c>
      <c r="N386" s="501" t="s">
        <v>2528</v>
      </c>
      <c r="O386" s="501" t="s">
        <v>2964</v>
      </c>
      <c r="P386" s="501">
        <v>115</v>
      </c>
      <c r="Q386" s="501" t="s">
        <v>324</v>
      </c>
      <c r="R386" s="501" t="s">
        <v>2965</v>
      </c>
      <c r="S386" s="501" t="s">
        <v>2966</v>
      </c>
      <c r="T386" s="501" t="s">
        <v>2528</v>
      </c>
      <c r="U386" s="501" t="s">
        <v>202</v>
      </c>
      <c r="V386" s="502" t="s">
        <v>762</v>
      </c>
      <c r="W386" s="502" t="s">
        <v>955</v>
      </c>
      <c r="X386" s="502" t="s">
        <v>3019</v>
      </c>
      <c r="Y386" s="501" t="s">
        <v>1716</v>
      </c>
      <c r="Z386" s="502" t="s">
        <v>336</v>
      </c>
      <c r="AA386" s="502" t="s">
        <v>336</v>
      </c>
      <c r="AB386" s="501" t="s">
        <v>336</v>
      </c>
      <c r="AC386" s="502" t="s">
        <v>336</v>
      </c>
      <c r="AD386" s="501" t="s">
        <v>2968</v>
      </c>
      <c r="AE386" s="501">
        <v>0</v>
      </c>
      <c r="AF386" s="502" t="s">
        <v>2528</v>
      </c>
      <c r="AG386" s="502" t="s">
        <v>2528</v>
      </c>
      <c r="AH386" s="501" t="s">
        <v>2528</v>
      </c>
      <c r="AI386" s="501" t="s">
        <v>69</v>
      </c>
      <c r="AJ386" s="501" t="s">
        <v>202</v>
      </c>
      <c r="AK386" s="501" t="s">
        <v>202</v>
      </c>
      <c r="AL386" s="501" t="s">
        <v>68</v>
      </c>
      <c r="AM386" s="501" t="s">
        <v>2528</v>
      </c>
      <c r="AN386" s="501" t="s">
        <v>336</v>
      </c>
      <c r="AO386" s="502" t="s">
        <v>2528</v>
      </c>
      <c r="AP386" s="502" t="s">
        <v>2528</v>
      </c>
      <c r="AQ386" s="502" t="s">
        <v>2528</v>
      </c>
      <c r="AR386" s="502" t="s">
        <v>2528</v>
      </c>
      <c r="AS386" s="502" t="s">
        <v>2528</v>
      </c>
      <c r="AT386" s="502" t="s">
        <v>68</v>
      </c>
      <c r="AU386" s="502" t="s">
        <v>2528</v>
      </c>
      <c r="AV386" s="502" t="s">
        <v>2528</v>
      </c>
      <c r="AW386" s="502" t="s">
        <v>336</v>
      </c>
      <c r="AX386" s="502" t="s">
        <v>336</v>
      </c>
      <c r="AY386" s="501" t="s">
        <v>68</v>
      </c>
      <c r="AZ386" s="501" t="s">
        <v>2528</v>
      </c>
      <c r="BA386" s="501" t="s">
        <v>202</v>
      </c>
      <c r="BB386" s="501" t="s">
        <v>3025</v>
      </c>
      <c r="BC386" s="501" t="s">
        <v>202</v>
      </c>
      <c r="BD386" s="504" t="s">
        <v>3025</v>
      </c>
    </row>
    <row r="387" spans="2:56" ht="27" customHeight="1">
      <c r="B387" s="500">
        <v>458</v>
      </c>
      <c r="C387" s="501">
        <v>1</v>
      </c>
      <c r="D387" s="501"/>
      <c r="E387" s="501" t="str">
        <f>+PPrioritarios[[#This Row],[Jerarquización multicriterio JIS 21 de abril]]</f>
        <v>Sin jerarquizar</v>
      </c>
      <c r="F387" s="501" t="s">
        <v>2494</v>
      </c>
      <c r="G387" s="501" t="s">
        <v>2528</v>
      </c>
      <c r="H387" s="501" t="s">
        <v>2969</v>
      </c>
      <c r="I387" s="501" t="s">
        <v>2970</v>
      </c>
      <c r="J387" s="501" t="e">
        <f>+VLOOKUP(PPrioritarios[[#This Row],[Nombre de proyecto]],'[14]Registros que subsisten 6,400'!F:F,1,0)</f>
        <v>#N/A</v>
      </c>
      <c r="K387" s="501" t="s">
        <v>989</v>
      </c>
      <c r="L387" s="501" t="s">
        <v>324</v>
      </c>
      <c r="M387" s="501" t="s">
        <v>2714</v>
      </c>
      <c r="N387" s="501" t="s">
        <v>2528</v>
      </c>
      <c r="O387" s="501" t="s">
        <v>2971</v>
      </c>
      <c r="P387" s="501">
        <v>115</v>
      </c>
      <c r="Q387" s="501" t="s">
        <v>324</v>
      </c>
      <c r="R387" s="501" t="s">
        <v>1714</v>
      </c>
      <c r="S387" s="501" t="s">
        <v>2972</v>
      </c>
      <c r="T387" s="501" t="s">
        <v>2528</v>
      </c>
      <c r="U387" s="501" t="s">
        <v>202</v>
      </c>
      <c r="V387" s="502" t="s">
        <v>762</v>
      </c>
      <c r="W387" s="502" t="s">
        <v>955</v>
      </c>
      <c r="X387" s="502" t="s">
        <v>3019</v>
      </c>
      <c r="Y387" s="501" t="s">
        <v>1716</v>
      </c>
      <c r="Z387" s="502" t="s">
        <v>336</v>
      </c>
      <c r="AA387" s="502" t="s">
        <v>336</v>
      </c>
      <c r="AB387" s="501" t="s">
        <v>336</v>
      </c>
      <c r="AC387" s="502" t="s">
        <v>336</v>
      </c>
      <c r="AD387" s="501" t="s">
        <v>2974</v>
      </c>
      <c r="AE387" s="501">
        <v>0</v>
      </c>
      <c r="AF387" s="502" t="s">
        <v>2528</v>
      </c>
      <c r="AG387" s="502" t="s">
        <v>2528</v>
      </c>
      <c r="AH387" s="501" t="s">
        <v>2528</v>
      </c>
      <c r="AI387" s="501" t="s">
        <v>69</v>
      </c>
      <c r="AJ387" s="501" t="s">
        <v>202</v>
      </c>
      <c r="AK387" s="501" t="s">
        <v>202</v>
      </c>
      <c r="AL387" s="501" t="s">
        <v>68</v>
      </c>
      <c r="AM387" s="501" t="s">
        <v>2528</v>
      </c>
      <c r="AN387" s="501" t="s">
        <v>336</v>
      </c>
      <c r="AO387" s="502" t="s">
        <v>2528</v>
      </c>
      <c r="AP387" s="502" t="s">
        <v>2528</v>
      </c>
      <c r="AQ387" s="502" t="s">
        <v>2528</v>
      </c>
      <c r="AR387" s="502" t="s">
        <v>2528</v>
      </c>
      <c r="AS387" s="502" t="s">
        <v>2528</v>
      </c>
      <c r="AT387" s="502" t="s">
        <v>68</v>
      </c>
      <c r="AU387" s="502" t="s">
        <v>2528</v>
      </c>
      <c r="AV387" s="502" t="s">
        <v>2528</v>
      </c>
      <c r="AW387" s="502" t="s">
        <v>336</v>
      </c>
      <c r="AX387" s="502" t="s">
        <v>336</v>
      </c>
      <c r="AY387" s="501" t="s">
        <v>68</v>
      </c>
      <c r="AZ387" s="501" t="s">
        <v>2528</v>
      </c>
      <c r="BA387" s="501" t="s">
        <v>202</v>
      </c>
      <c r="BB387" s="501" t="s">
        <v>3025</v>
      </c>
      <c r="BC387" s="501" t="s">
        <v>202</v>
      </c>
      <c r="BD387" s="504" t="s">
        <v>3025</v>
      </c>
    </row>
    <row r="388" spans="2:56" ht="27" customHeight="1">
      <c r="B388" s="500">
        <v>459</v>
      </c>
      <c r="C388" s="501">
        <v>1</v>
      </c>
      <c r="D388" s="501"/>
      <c r="E388" s="501" t="str">
        <f>+PPrioritarios[[#This Row],[Jerarquización multicriterio JIS 21 de abril]]</f>
        <v>Sin jerarquizar</v>
      </c>
      <c r="F388" s="501" t="s">
        <v>2494</v>
      </c>
      <c r="G388" s="501" t="s">
        <v>2528</v>
      </c>
      <c r="H388" s="501" t="s">
        <v>2976</v>
      </c>
      <c r="I388" s="501" t="s">
        <v>2977</v>
      </c>
      <c r="J388" s="501" t="e">
        <f>+VLOOKUP(PPrioritarios[[#This Row],[Nombre de proyecto]],'[14]Registros que subsisten 6,400'!F:F,1,0)</f>
        <v>#N/A</v>
      </c>
      <c r="K388" s="501" t="s">
        <v>989</v>
      </c>
      <c r="L388" s="501" t="s">
        <v>324</v>
      </c>
      <c r="M388" s="501" t="s">
        <v>84</v>
      </c>
      <c r="N388" s="501" t="s">
        <v>2528</v>
      </c>
      <c r="O388" s="501" t="s">
        <v>2978</v>
      </c>
      <c r="P388" s="501" t="s">
        <v>1219</v>
      </c>
      <c r="Q388" s="501" t="s">
        <v>324</v>
      </c>
      <c r="R388" s="501" t="s">
        <v>1744</v>
      </c>
      <c r="S388" s="501" t="s">
        <v>2979</v>
      </c>
      <c r="T388" s="501" t="s">
        <v>2528</v>
      </c>
      <c r="U388" s="501" t="s">
        <v>202</v>
      </c>
      <c r="V388" s="502" t="s">
        <v>762</v>
      </c>
      <c r="W388" s="502" t="s">
        <v>955</v>
      </c>
      <c r="X388" s="502" t="s">
        <v>3019</v>
      </c>
      <c r="Y388" s="501" t="s">
        <v>2983</v>
      </c>
      <c r="Z388" s="502" t="s">
        <v>336</v>
      </c>
      <c r="AA388" s="502" t="s">
        <v>336</v>
      </c>
      <c r="AB388" s="501" t="s">
        <v>336</v>
      </c>
      <c r="AC388" s="502" t="s">
        <v>336</v>
      </c>
      <c r="AD388" s="501" t="s">
        <v>2981</v>
      </c>
      <c r="AE388" s="501">
        <v>0</v>
      </c>
      <c r="AF388" s="502" t="s">
        <v>2528</v>
      </c>
      <c r="AG388" s="502" t="s">
        <v>2528</v>
      </c>
      <c r="AH388" s="501" t="s">
        <v>2528</v>
      </c>
      <c r="AI388" s="501" t="s">
        <v>613</v>
      </c>
      <c r="AJ388" s="501" t="s">
        <v>202</v>
      </c>
      <c r="AK388" s="501" t="s">
        <v>202</v>
      </c>
      <c r="AL388" s="501" t="s">
        <v>68</v>
      </c>
      <c r="AM388" s="501" t="s">
        <v>2528</v>
      </c>
      <c r="AN388" s="501" t="s">
        <v>336</v>
      </c>
      <c r="AO388" s="502" t="s">
        <v>2528</v>
      </c>
      <c r="AP388" s="502" t="s">
        <v>2528</v>
      </c>
      <c r="AQ388" s="502" t="s">
        <v>2528</v>
      </c>
      <c r="AR388" s="502" t="s">
        <v>2528</v>
      </c>
      <c r="AS388" s="502" t="s">
        <v>2528</v>
      </c>
      <c r="AT388" s="502" t="s">
        <v>1214</v>
      </c>
      <c r="AU388" s="502" t="s">
        <v>2528</v>
      </c>
      <c r="AV388" s="502" t="s">
        <v>2528</v>
      </c>
      <c r="AW388" s="502" t="s">
        <v>336</v>
      </c>
      <c r="AX388" s="502" t="s">
        <v>336</v>
      </c>
      <c r="AY388" s="501" t="s">
        <v>68</v>
      </c>
      <c r="AZ388" s="501" t="s">
        <v>2528</v>
      </c>
      <c r="BA388" s="501" t="s">
        <v>202</v>
      </c>
      <c r="BB388" s="501" t="s">
        <v>3025</v>
      </c>
      <c r="BC388" s="501" t="s">
        <v>202</v>
      </c>
      <c r="BD388" s="504" t="s">
        <v>3025</v>
      </c>
    </row>
    <row r="389" spans="2:56" ht="27" customHeight="1">
      <c r="B389" s="500">
        <v>460</v>
      </c>
      <c r="C389" s="501">
        <v>1</v>
      </c>
      <c r="D389" s="501"/>
      <c r="E389" s="501" t="str">
        <f>+PPrioritarios[[#This Row],[Jerarquización multicriterio JIS 21 de abril]]</f>
        <v>Sin jerarquizar</v>
      </c>
      <c r="F389" s="501" t="s">
        <v>2494</v>
      </c>
      <c r="G389" s="501" t="s">
        <v>336</v>
      </c>
      <c r="H389" s="501" t="s">
        <v>2984</v>
      </c>
      <c r="I389" s="501" t="s">
        <v>336</v>
      </c>
      <c r="J389" s="501" t="e">
        <f>+VLOOKUP(PPrioritarios[[#This Row],[Nombre de proyecto]],'[14]Registros que subsisten 6,400'!F:F,1,0)</f>
        <v>#N/A</v>
      </c>
      <c r="K389" s="501" t="s">
        <v>745</v>
      </c>
      <c r="L389" s="501" t="s">
        <v>336</v>
      </c>
      <c r="M389" s="501" t="s">
        <v>224</v>
      </c>
      <c r="N389" s="501" t="s">
        <v>2024</v>
      </c>
      <c r="O389" s="501">
        <v>100</v>
      </c>
      <c r="P389" s="501" t="s">
        <v>336</v>
      </c>
      <c r="Q389" s="501" t="s">
        <v>383</v>
      </c>
      <c r="R389" s="501" t="s">
        <v>2985</v>
      </c>
      <c r="S389" s="501" t="s">
        <v>336</v>
      </c>
      <c r="T389" s="501" t="s">
        <v>336</v>
      </c>
      <c r="U389" s="501" t="s">
        <v>202</v>
      </c>
      <c r="V389" s="502" t="s">
        <v>762</v>
      </c>
      <c r="W389" s="502" t="s">
        <v>955</v>
      </c>
      <c r="X389" s="502" t="s">
        <v>3019</v>
      </c>
      <c r="Y389" s="501" t="s">
        <v>336</v>
      </c>
      <c r="Z389" s="502" t="s">
        <v>336</v>
      </c>
      <c r="AA389" s="502" t="s">
        <v>336</v>
      </c>
      <c r="AB389" s="501" t="s">
        <v>336</v>
      </c>
      <c r="AC389" s="502" t="s">
        <v>336</v>
      </c>
      <c r="AD389" s="501" t="s">
        <v>336</v>
      </c>
      <c r="AE389" s="501">
        <v>0</v>
      </c>
      <c r="AF389" s="502" t="s">
        <v>2032</v>
      </c>
      <c r="AG389" s="502" t="s">
        <v>336</v>
      </c>
      <c r="AH389" s="501" t="s">
        <v>336</v>
      </c>
      <c r="AI389" s="501" t="s">
        <v>2987</v>
      </c>
      <c r="AJ389" s="501" t="s">
        <v>202</v>
      </c>
      <c r="AK389" s="501" t="s">
        <v>202</v>
      </c>
      <c r="AL389" s="501" t="s">
        <v>68</v>
      </c>
      <c r="AM389" s="501" t="s">
        <v>336</v>
      </c>
      <c r="AN389" s="501" t="s">
        <v>336</v>
      </c>
      <c r="AO389" s="502" t="s">
        <v>336</v>
      </c>
      <c r="AP389" s="502" t="s">
        <v>336</v>
      </c>
      <c r="AQ389" s="502" t="s">
        <v>336</v>
      </c>
      <c r="AR389" s="502" t="s">
        <v>336</v>
      </c>
      <c r="AS389" s="502" t="s">
        <v>336</v>
      </c>
      <c r="AT389" s="502" t="s">
        <v>336</v>
      </c>
      <c r="AU389" s="502" t="s">
        <v>336</v>
      </c>
      <c r="AV389" s="502" t="s">
        <v>336</v>
      </c>
      <c r="AW389" s="502" t="s">
        <v>336</v>
      </c>
      <c r="AX389" s="502" t="s">
        <v>336</v>
      </c>
      <c r="AY389" s="501" t="s">
        <v>202</v>
      </c>
      <c r="AZ389" s="501" t="s">
        <v>202</v>
      </c>
      <c r="BA389" s="501" t="s">
        <v>202</v>
      </c>
      <c r="BB389" s="501" t="s">
        <v>3025</v>
      </c>
      <c r="BC389" s="501" t="s">
        <v>202</v>
      </c>
      <c r="BD389" s="504" t="s">
        <v>3025</v>
      </c>
    </row>
    <row r="390" spans="2:56" ht="27" customHeight="1">
      <c r="B390" s="500">
        <v>461</v>
      </c>
      <c r="C390" s="501">
        <v>1</v>
      </c>
      <c r="D390" s="501"/>
      <c r="E390" s="501" t="str">
        <f>+PPrioritarios[[#This Row],[Jerarquización multicriterio JIS 21 de abril]]</f>
        <v>Sin jerarquizar</v>
      </c>
      <c r="F390" s="501" t="s">
        <v>2494</v>
      </c>
      <c r="G390" s="501" t="s">
        <v>2988</v>
      </c>
      <c r="H390" s="501" t="s">
        <v>2989</v>
      </c>
      <c r="I390" s="501" t="s">
        <v>2990</v>
      </c>
      <c r="J390" s="501" t="e">
        <f>+VLOOKUP(PPrioritarios[[#This Row],[Nombre de proyecto]],'[14]Registros que subsisten 6,400'!F:F,1,0)</f>
        <v>#N/A</v>
      </c>
      <c r="K390" s="501" t="s">
        <v>1012</v>
      </c>
      <c r="L390" s="501" t="s">
        <v>1013</v>
      </c>
      <c r="M390" s="501" t="s">
        <v>224</v>
      </c>
      <c r="N390" s="501" t="s">
        <v>2324</v>
      </c>
      <c r="O390" s="501">
        <v>2.0950000000000002</v>
      </c>
      <c r="P390" s="501">
        <v>115</v>
      </c>
      <c r="Q390" s="501" t="s">
        <v>536</v>
      </c>
      <c r="R390" s="501" t="s">
        <v>1014</v>
      </c>
      <c r="S390" s="501" t="s">
        <v>2991</v>
      </c>
      <c r="T390" s="501" t="s">
        <v>336</v>
      </c>
      <c r="U390" s="501" t="s">
        <v>202</v>
      </c>
      <c r="V390" s="502" t="s">
        <v>762</v>
      </c>
      <c r="W390" s="502" t="s">
        <v>955</v>
      </c>
      <c r="X390" s="502" t="s">
        <v>3019</v>
      </c>
      <c r="Y390" s="501" t="s">
        <v>2435</v>
      </c>
      <c r="Z390" s="502" t="s">
        <v>3285</v>
      </c>
      <c r="AA390" s="502" t="s">
        <v>336</v>
      </c>
      <c r="AB390" s="501" t="s">
        <v>336</v>
      </c>
      <c r="AC390" s="502" t="s">
        <v>336</v>
      </c>
      <c r="AD390" s="501" t="s">
        <v>336</v>
      </c>
      <c r="AE390" s="501">
        <v>0</v>
      </c>
      <c r="AF390" s="502" t="s">
        <v>2992</v>
      </c>
      <c r="AG390" s="502" t="s">
        <v>2330</v>
      </c>
      <c r="AH390" s="501" t="s">
        <v>68</v>
      </c>
      <c r="AI390" s="501" t="s">
        <v>613</v>
      </c>
      <c r="AJ390" s="501" t="s">
        <v>202</v>
      </c>
      <c r="AK390" s="501" t="s">
        <v>202</v>
      </c>
      <c r="AL390" s="501" t="s">
        <v>68</v>
      </c>
      <c r="AM390" s="501" t="s">
        <v>202</v>
      </c>
      <c r="AN390" s="501" t="s">
        <v>336</v>
      </c>
      <c r="AO390" s="502" t="s">
        <v>2992</v>
      </c>
      <c r="AP390" s="502" t="s">
        <v>336</v>
      </c>
      <c r="AQ390" s="502">
        <v>0</v>
      </c>
      <c r="AR390" s="502">
        <v>0</v>
      </c>
      <c r="AS390" s="502" t="s">
        <v>202</v>
      </c>
      <c r="AT390" s="502" t="s">
        <v>202</v>
      </c>
      <c r="AU390" s="503">
        <v>45838</v>
      </c>
      <c r="AV390" s="502" t="s">
        <v>336</v>
      </c>
      <c r="AW390" s="502" t="s">
        <v>336</v>
      </c>
      <c r="AX390" s="502" t="s">
        <v>336</v>
      </c>
      <c r="AY390" s="501" t="s">
        <v>68</v>
      </c>
      <c r="AZ390" s="501" t="s">
        <v>68</v>
      </c>
      <c r="BA390" s="501" t="s">
        <v>202</v>
      </c>
      <c r="BB390" s="501" t="s">
        <v>3025</v>
      </c>
      <c r="BC390" s="501" t="s">
        <v>202</v>
      </c>
      <c r="BD390" s="504" t="s">
        <v>3025</v>
      </c>
    </row>
    <row r="391" spans="2:56" ht="27" customHeight="1">
      <c r="B391" s="500">
        <v>462</v>
      </c>
      <c r="C391" s="501">
        <v>1</v>
      </c>
      <c r="D391" s="501"/>
      <c r="E391" s="501" t="str">
        <f>+PPrioritarios[[#This Row],[Jerarquización multicriterio JIS 21 de abril]]</f>
        <v>Sin jerarquizar</v>
      </c>
      <c r="F391" s="501" t="s">
        <v>2494</v>
      </c>
      <c r="G391" s="501" t="s">
        <v>336</v>
      </c>
      <c r="H391" s="501" t="s">
        <v>2993</v>
      </c>
      <c r="I391" s="501" t="s">
        <v>336</v>
      </c>
      <c r="J391" s="501" t="e">
        <f>+VLOOKUP(PPrioritarios[[#This Row],[Nombre de proyecto]],'[14]Registros que subsisten 6,400'!F:F,1,0)</f>
        <v>#N/A</v>
      </c>
      <c r="K391" s="501" t="s">
        <v>745</v>
      </c>
      <c r="L391" s="501" t="s">
        <v>336</v>
      </c>
      <c r="M391" s="501" t="s">
        <v>2009</v>
      </c>
      <c r="N391" s="501" t="s">
        <v>3016</v>
      </c>
      <c r="O391" s="501">
        <v>204.22</v>
      </c>
      <c r="P391" s="501" t="s">
        <v>336</v>
      </c>
      <c r="Q391" s="501" t="s">
        <v>488</v>
      </c>
      <c r="R391" s="501" t="s">
        <v>2995</v>
      </c>
      <c r="S391" s="501" t="s">
        <v>336</v>
      </c>
      <c r="T391" s="501" t="s">
        <v>336</v>
      </c>
      <c r="U391" s="501" t="s">
        <v>202</v>
      </c>
      <c r="V391" s="502" t="s">
        <v>762</v>
      </c>
      <c r="W391" s="502" t="s">
        <v>955</v>
      </c>
      <c r="X391" s="502" t="s">
        <v>3019</v>
      </c>
      <c r="Y391" s="501" t="s">
        <v>336</v>
      </c>
      <c r="Z391" s="502" t="s">
        <v>336</v>
      </c>
      <c r="AA391" s="502" t="s">
        <v>336</v>
      </c>
      <c r="AB391" s="501" t="s">
        <v>336</v>
      </c>
      <c r="AC391" s="502" t="s">
        <v>336</v>
      </c>
      <c r="AD391" s="501" t="s">
        <v>336</v>
      </c>
      <c r="AE391" s="501">
        <v>0</v>
      </c>
      <c r="AF391" s="502" t="s">
        <v>2032</v>
      </c>
      <c r="AG391" s="502" t="s">
        <v>336</v>
      </c>
      <c r="AH391" s="501" t="s">
        <v>336</v>
      </c>
      <c r="AI391" s="501" t="s">
        <v>613</v>
      </c>
      <c r="AJ391" s="501" t="s">
        <v>202</v>
      </c>
      <c r="AK391" s="501" t="s">
        <v>202</v>
      </c>
      <c r="AL391" s="501" t="s">
        <v>68</v>
      </c>
      <c r="AM391" s="501" t="s">
        <v>336</v>
      </c>
      <c r="AN391" s="501" t="s">
        <v>336</v>
      </c>
      <c r="AO391" s="502" t="s">
        <v>336</v>
      </c>
      <c r="AP391" s="502" t="s">
        <v>336</v>
      </c>
      <c r="AQ391" s="502" t="s">
        <v>336</v>
      </c>
      <c r="AR391" s="502" t="s">
        <v>336</v>
      </c>
      <c r="AS391" s="502" t="s">
        <v>336</v>
      </c>
      <c r="AT391" s="502" t="s">
        <v>336</v>
      </c>
      <c r="AU391" s="502" t="s">
        <v>336</v>
      </c>
      <c r="AV391" s="502" t="s">
        <v>336</v>
      </c>
      <c r="AW391" s="502" t="s">
        <v>336</v>
      </c>
      <c r="AX391" s="502" t="s">
        <v>336</v>
      </c>
      <c r="AY391" s="501" t="s">
        <v>202</v>
      </c>
      <c r="AZ391" s="501" t="s">
        <v>202</v>
      </c>
      <c r="BA391" s="501" t="s">
        <v>202</v>
      </c>
      <c r="BB391" s="501" t="s">
        <v>3025</v>
      </c>
      <c r="BC391" s="501" t="s">
        <v>202</v>
      </c>
      <c r="BD391" s="504" t="s">
        <v>3025</v>
      </c>
    </row>
    <row r="392" spans="2:56" ht="27" customHeight="1">
      <c r="B392" s="506">
        <v>463</v>
      </c>
      <c r="C392" s="507">
        <v>2</v>
      </c>
      <c r="D392" s="507"/>
      <c r="E392" s="507" t="str">
        <f>+PPrioritarios[[#This Row],[Jerarquización multicriterio JIS 21 de abril]]</f>
        <v>Sin jerarquizar</v>
      </c>
      <c r="F392" s="507" t="s">
        <v>2997</v>
      </c>
      <c r="G392" s="507" t="s">
        <v>336</v>
      </c>
      <c r="H392" s="507" t="s">
        <v>2998</v>
      </c>
      <c r="I392" s="507" t="s">
        <v>2999</v>
      </c>
      <c r="J392" s="507" t="e">
        <f>+VLOOKUP(PPrioritarios[[#This Row],[Nombre de proyecto]],'[14]Registros que subsisten 6,400'!F:F,1,0)</f>
        <v>#N/A</v>
      </c>
      <c r="K392" s="507" t="s">
        <v>336</v>
      </c>
      <c r="L392" s="507" t="s">
        <v>336</v>
      </c>
      <c r="M392" s="507" t="s">
        <v>382</v>
      </c>
      <c r="N392" s="507" t="s">
        <v>336</v>
      </c>
      <c r="O392" s="507">
        <v>3.1</v>
      </c>
      <c r="P392" s="507">
        <v>13.8</v>
      </c>
      <c r="Q392" s="507" t="s">
        <v>465</v>
      </c>
      <c r="R392" s="507" t="s">
        <v>3000</v>
      </c>
      <c r="S392" s="507" t="s">
        <v>336</v>
      </c>
      <c r="T392" s="507" t="s">
        <v>3001</v>
      </c>
      <c r="U392" s="507" t="s">
        <v>202</v>
      </c>
      <c r="V392" s="508" t="s">
        <v>762</v>
      </c>
      <c r="W392" s="508" t="s">
        <v>769</v>
      </c>
      <c r="X392" s="508" t="s">
        <v>3286</v>
      </c>
      <c r="Y392" s="507" t="s">
        <v>3287</v>
      </c>
      <c r="Z392" s="508" t="s">
        <v>3288</v>
      </c>
      <c r="AA392" s="508" t="s">
        <v>336</v>
      </c>
      <c r="AB392" s="507" t="s">
        <v>336</v>
      </c>
      <c r="AC392" s="508" t="s">
        <v>336</v>
      </c>
      <c r="AD392" s="507" t="s">
        <v>336</v>
      </c>
      <c r="AE392" s="507">
        <v>0</v>
      </c>
      <c r="AF392" s="508"/>
      <c r="AG392" s="508" t="s">
        <v>336</v>
      </c>
      <c r="AH392" s="507" t="s">
        <v>336</v>
      </c>
      <c r="AI392" s="507" t="s">
        <v>336</v>
      </c>
      <c r="AJ392" s="507" t="s">
        <v>202</v>
      </c>
      <c r="AK392" s="507" t="s">
        <v>202</v>
      </c>
      <c r="AL392" s="507" t="s">
        <v>202</v>
      </c>
      <c r="AM392" s="507" t="s">
        <v>336</v>
      </c>
      <c r="AN392" s="507" t="s">
        <v>336</v>
      </c>
      <c r="AO392" s="508" t="s">
        <v>336</v>
      </c>
      <c r="AP392" s="508" t="s">
        <v>336</v>
      </c>
      <c r="AQ392" s="508" t="s">
        <v>336</v>
      </c>
      <c r="AR392" s="508" t="s">
        <v>336</v>
      </c>
      <c r="AS392" s="508" t="s">
        <v>336</v>
      </c>
      <c r="AT392" s="508" t="s">
        <v>336</v>
      </c>
      <c r="AU392" s="508" t="s">
        <v>336</v>
      </c>
      <c r="AV392" s="508" t="s">
        <v>336</v>
      </c>
      <c r="AW392" s="508" t="s">
        <v>336</v>
      </c>
      <c r="AX392" s="508" t="s">
        <v>336</v>
      </c>
      <c r="AY392" s="507" t="s">
        <v>336</v>
      </c>
      <c r="AZ392" s="507" t="s">
        <v>336</v>
      </c>
      <c r="BA392" s="507" t="s">
        <v>202</v>
      </c>
      <c r="BB392" s="507" t="s">
        <v>3025</v>
      </c>
      <c r="BC392" s="507" t="s">
        <v>202</v>
      </c>
      <c r="BD392" s="509" t="s">
        <v>3025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8D46D-13E8-417C-9770-B76A183BD767}">
  <dimension ref="A1:AY453"/>
  <sheetViews>
    <sheetView zoomScale="85" zoomScaleNormal="85" workbookViewId="0">
      <pane xSplit="4" ySplit="1" topLeftCell="AQ244" activePane="bottomRight" state="frozen"/>
      <selection activeCell="D417" sqref="D417"/>
      <selection pane="topRight" activeCell="D417" sqref="D417"/>
      <selection pane="bottomLeft" activeCell="D417" sqref="D417"/>
      <selection pane="bottomRight" sqref="A1:XFD1048576"/>
    </sheetView>
  </sheetViews>
  <sheetFormatPr baseColWidth="10" defaultColWidth="11.42578125" defaultRowHeight="16.5"/>
  <cols>
    <col min="1" max="1" width="21.7109375" style="73" customWidth="1"/>
    <col min="2" max="2" width="16.140625" style="52" customWidth="1"/>
    <col min="3" max="3" width="17.7109375" style="75" bestFit="1" customWidth="1"/>
    <col min="4" max="4" width="21.85546875" style="613" customWidth="1"/>
    <col min="5" max="5" width="21.42578125" style="613" bestFit="1" customWidth="1"/>
    <col min="6" max="6" width="11.42578125" style="75" bestFit="1" customWidth="1"/>
    <col min="7" max="7" width="17" style="75" bestFit="1" customWidth="1"/>
    <col min="8" max="8" width="18.140625" style="75" bestFit="1" customWidth="1"/>
    <col min="9" max="9" width="16.140625" style="75" customWidth="1"/>
    <col min="10" max="10" width="14.42578125" style="75" customWidth="1"/>
    <col min="11" max="11" width="11.42578125" style="52" customWidth="1"/>
    <col min="12" max="12" width="16.28515625" style="75" customWidth="1"/>
    <col min="13" max="13" width="22.28515625" style="75" customWidth="1"/>
    <col min="14" max="14" width="33" style="613" customWidth="1"/>
    <col min="15" max="15" width="25.7109375" style="613" customWidth="1"/>
    <col min="16" max="16" width="12.42578125" style="75" customWidth="1"/>
    <col min="17" max="18" width="19.42578125" style="75" customWidth="1"/>
    <col min="19" max="21" width="21.42578125" style="75" customWidth="1"/>
    <col min="22" max="22" width="15.140625" style="75" customWidth="1"/>
    <col min="23" max="23" width="12.7109375" style="75" customWidth="1"/>
    <col min="24" max="24" width="37.42578125" style="75" customWidth="1"/>
    <col min="25" max="25" width="110" style="52" customWidth="1"/>
    <col min="26" max="26" width="12.42578125" style="52" customWidth="1"/>
    <col min="27" max="27" width="21.42578125" style="75" customWidth="1"/>
    <col min="28" max="28" width="13.140625" style="52" customWidth="1"/>
    <col min="29" max="29" width="19.42578125" style="613" customWidth="1"/>
    <col min="30" max="30" width="17.42578125" style="75" customWidth="1"/>
    <col min="31" max="32" width="14.140625" style="75" customWidth="1"/>
    <col min="33" max="33" width="17.42578125" style="52" customWidth="1"/>
    <col min="34" max="34" width="13.42578125" style="52" customWidth="1"/>
    <col min="35" max="35" width="27.42578125" style="52" customWidth="1"/>
    <col min="36" max="36" width="12.42578125" style="52" customWidth="1"/>
    <col min="37" max="37" width="16.42578125" style="52" customWidth="1"/>
    <col min="38" max="38" width="18.28515625" style="52" customWidth="1"/>
    <col min="39" max="39" width="16.85546875" style="52" customWidth="1"/>
    <col min="40" max="40" width="21.42578125" style="75" customWidth="1"/>
    <col min="41" max="41" width="13.28515625" style="75" customWidth="1"/>
    <col min="42" max="42" width="18" style="75" customWidth="1"/>
    <col min="43" max="43" width="16.85546875" style="75" customWidth="1"/>
    <col min="44" max="44" width="56.7109375" style="613" customWidth="1"/>
    <col min="45" max="45" width="16.28515625" style="75" customWidth="1"/>
    <col min="46" max="46" width="16.42578125" style="75" customWidth="1"/>
    <col min="47" max="49" width="14.42578125" style="52" customWidth="1"/>
    <col min="50" max="50" width="15.85546875" style="52" customWidth="1"/>
    <col min="51" max="51" width="15.42578125" style="52" customWidth="1"/>
    <col min="52" max="16384" width="11.42578125" style="52"/>
  </cols>
  <sheetData>
    <row r="1" spans="1:51">
      <c r="A1" s="511" t="s">
        <v>679</v>
      </c>
      <c r="B1" s="512" t="s">
        <v>680</v>
      </c>
      <c r="C1" s="512" t="s">
        <v>681</v>
      </c>
      <c r="D1" s="512" t="s">
        <v>11</v>
      </c>
      <c r="E1" s="512" t="s">
        <v>12</v>
      </c>
      <c r="F1" s="512" t="s">
        <v>682</v>
      </c>
      <c r="G1" s="512" t="s">
        <v>683</v>
      </c>
      <c r="H1" s="512" t="s">
        <v>13</v>
      </c>
      <c r="I1" s="512" t="s">
        <v>684</v>
      </c>
      <c r="J1" s="512" t="s">
        <v>29</v>
      </c>
      <c r="K1" s="512" t="s">
        <v>685</v>
      </c>
      <c r="L1" s="512" t="s">
        <v>24</v>
      </c>
      <c r="M1" s="512" t="s">
        <v>686</v>
      </c>
      <c r="N1" s="512" t="s">
        <v>687</v>
      </c>
      <c r="O1" s="512" t="s">
        <v>688</v>
      </c>
      <c r="P1" s="512" t="s">
        <v>689</v>
      </c>
      <c r="Q1" s="513" t="s">
        <v>690</v>
      </c>
      <c r="R1" s="512" t="s">
        <v>691</v>
      </c>
      <c r="S1" s="512" t="s">
        <v>58</v>
      </c>
      <c r="T1" s="512" t="s">
        <v>59</v>
      </c>
      <c r="U1" s="512" t="s">
        <v>39</v>
      </c>
      <c r="V1" s="512" t="s">
        <v>692</v>
      </c>
      <c r="W1" s="512" t="s">
        <v>693</v>
      </c>
      <c r="X1" s="512" t="s">
        <v>694</v>
      </c>
      <c r="Y1" s="512" t="s">
        <v>695</v>
      </c>
      <c r="Z1" s="512" t="s">
        <v>696</v>
      </c>
      <c r="AA1" s="512" t="s">
        <v>697</v>
      </c>
      <c r="AB1" s="512" t="s">
        <v>698</v>
      </c>
      <c r="AC1" s="512" t="s">
        <v>699</v>
      </c>
      <c r="AD1" s="512" t="s">
        <v>700</v>
      </c>
      <c r="AE1" s="512" t="s">
        <v>701</v>
      </c>
      <c r="AF1" s="512" t="s">
        <v>702</v>
      </c>
      <c r="AG1" s="512" t="s">
        <v>703</v>
      </c>
      <c r="AH1" s="512" t="s">
        <v>704</v>
      </c>
      <c r="AI1" s="512" t="s">
        <v>705</v>
      </c>
      <c r="AJ1" s="512" t="s">
        <v>706</v>
      </c>
      <c r="AK1" s="512" t="s">
        <v>707</v>
      </c>
      <c r="AL1" s="512" t="s">
        <v>708</v>
      </c>
      <c r="AM1" s="512" t="s">
        <v>709</v>
      </c>
      <c r="AN1" s="512" t="s">
        <v>710</v>
      </c>
      <c r="AO1" s="512" t="s">
        <v>711</v>
      </c>
      <c r="AP1" s="512" t="s">
        <v>712</v>
      </c>
      <c r="AQ1" s="512" t="s">
        <v>713</v>
      </c>
      <c r="AR1" s="512" t="s">
        <v>714</v>
      </c>
      <c r="AS1" s="512" t="s">
        <v>715</v>
      </c>
      <c r="AT1" s="512" t="s">
        <v>716</v>
      </c>
      <c r="AU1" s="512" t="s">
        <v>717</v>
      </c>
      <c r="AV1" s="512" t="s">
        <v>718</v>
      </c>
      <c r="AW1" s="512" t="s">
        <v>719</v>
      </c>
      <c r="AX1" s="512" t="s">
        <v>720</v>
      </c>
      <c r="AY1" s="512" t="s">
        <v>721</v>
      </c>
    </row>
    <row r="2" spans="1:51" s="53" customFormat="1">
      <c r="A2" s="53">
        <v>1</v>
      </c>
      <c r="B2" s="514" t="s">
        <v>722</v>
      </c>
      <c r="C2" s="515" t="s">
        <v>114</v>
      </c>
      <c r="D2" s="516" t="s">
        <v>106</v>
      </c>
      <c r="E2" s="516" t="s">
        <v>723</v>
      </c>
      <c r="F2" s="515" t="s">
        <v>724</v>
      </c>
      <c r="G2" s="517" t="s">
        <v>725</v>
      </c>
      <c r="H2" s="515" t="s">
        <v>84</v>
      </c>
      <c r="I2" s="515" t="s">
        <v>85</v>
      </c>
      <c r="J2" s="515">
        <v>74</v>
      </c>
      <c r="K2" s="53">
        <v>115</v>
      </c>
      <c r="L2" s="515" t="s">
        <v>65</v>
      </c>
      <c r="M2" s="515" t="s">
        <v>108</v>
      </c>
      <c r="N2" s="516" t="s">
        <v>726</v>
      </c>
      <c r="O2" s="518"/>
      <c r="P2" s="517" t="s">
        <v>68</v>
      </c>
      <c r="Q2" s="515" t="s">
        <v>727</v>
      </c>
      <c r="R2" s="515" t="s">
        <v>728</v>
      </c>
      <c r="S2" s="515" t="s">
        <v>119</v>
      </c>
      <c r="T2" s="515" t="s">
        <v>81</v>
      </c>
      <c r="U2" s="515" t="s">
        <v>71</v>
      </c>
      <c r="V2" s="519">
        <v>271.47000000000003</v>
      </c>
      <c r="W2" s="520">
        <v>20.43</v>
      </c>
      <c r="X2" s="53" t="s">
        <v>729</v>
      </c>
      <c r="Y2" s="53" t="s">
        <v>730</v>
      </c>
      <c r="Z2" s="53" t="s">
        <v>68</v>
      </c>
      <c r="AA2" s="515" t="str">
        <f t="shared" ref="AA2:AA21" si="0">AC2</f>
        <v>Mesoamerica Sugar Investments Coöperatief U. A.</v>
      </c>
      <c r="AB2" s="53" t="s">
        <v>731</v>
      </c>
      <c r="AC2" s="521" t="s">
        <v>732</v>
      </c>
      <c r="AD2" s="515" t="s">
        <v>202</v>
      </c>
      <c r="AE2" s="75" t="s">
        <v>202</v>
      </c>
      <c r="AF2" s="522" t="s">
        <v>202</v>
      </c>
      <c r="AG2" s="53" t="s">
        <v>202</v>
      </c>
      <c r="AJ2" s="53" t="s">
        <v>733</v>
      </c>
      <c r="AN2" s="515"/>
      <c r="AO2" s="523">
        <v>45778</v>
      </c>
      <c r="AP2" s="515"/>
      <c r="AQ2" s="517" t="s">
        <v>734</v>
      </c>
      <c r="AR2" s="521" t="s">
        <v>735</v>
      </c>
      <c r="AS2" s="159" t="s">
        <v>202</v>
      </c>
      <c r="AT2" s="75" t="s">
        <v>202</v>
      </c>
      <c r="AU2" s="55" t="b">
        <v>1</v>
      </c>
      <c r="AV2" s="53">
        <v>8</v>
      </c>
      <c r="AW2" s="55" t="b">
        <v>1</v>
      </c>
      <c r="AX2" s="53">
        <v>4</v>
      </c>
      <c r="AY2" s="53" t="s">
        <v>112</v>
      </c>
    </row>
    <row r="3" spans="1:51" s="53" customFormat="1" ht="236.25" customHeight="1">
      <c r="A3" s="53">
        <v>2</v>
      </c>
      <c r="B3" s="514" t="s">
        <v>722</v>
      </c>
      <c r="C3" s="515" t="s">
        <v>92</v>
      </c>
      <c r="D3" s="516" t="s">
        <v>82</v>
      </c>
      <c r="E3" s="516" t="s">
        <v>83</v>
      </c>
      <c r="F3" s="515" t="s">
        <v>736</v>
      </c>
      <c r="G3" s="517" t="s">
        <v>737</v>
      </c>
      <c r="H3" s="515" t="s">
        <v>84</v>
      </c>
      <c r="I3" s="515" t="s">
        <v>85</v>
      </c>
      <c r="J3" s="515">
        <v>27</v>
      </c>
      <c r="K3" s="53">
        <v>115</v>
      </c>
      <c r="L3" s="515" t="s">
        <v>86</v>
      </c>
      <c r="M3" s="515" t="s">
        <v>87</v>
      </c>
      <c r="N3" s="516" t="s">
        <v>738</v>
      </c>
      <c r="O3" s="518"/>
      <c r="P3" s="517" t="s">
        <v>68</v>
      </c>
      <c r="Q3" s="515" t="s">
        <v>739</v>
      </c>
      <c r="R3" s="515" t="s">
        <v>740</v>
      </c>
      <c r="S3" s="515" t="s">
        <v>97</v>
      </c>
      <c r="T3" s="515" t="s">
        <v>81</v>
      </c>
      <c r="U3" s="515" t="s">
        <v>71</v>
      </c>
      <c r="V3" s="519">
        <v>61235</v>
      </c>
      <c r="W3" s="520">
        <v>36</v>
      </c>
      <c r="X3" s="53" t="s">
        <v>741</v>
      </c>
      <c r="Y3" s="53" t="s">
        <v>742</v>
      </c>
      <c r="Z3" s="53" t="s">
        <v>68</v>
      </c>
      <c r="AA3" s="515" t="str">
        <f t="shared" si="0"/>
        <v>Promotora Industrial Josea, S. A. de C. V.</v>
      </c>
      <c r="AB3" s="53" t="s">
        <v>731</v>
      </c>
      <c r="AC3" s="521" t="s">
        <v>743</v>
      </c>
      <c r="AD3" s="515" t="s">
        <v>202</v>
      </c>
      <c r="AE3" s="75" t="s">
        <v>202</v>
      </c>
      <c r="AF3" s="522" t="s">
        <v>202</v>
      </c>
      <c r="AG3" s="53" t="s">
        <v>202</v>
      </c>
      <c r="AJ3" s="53" t="s">
        <v>733</v>
      </c>
      <c r="AM3" s="53" t="s">
        <v>202</v>
      </c>
      <c r="AN3" s="515"/>
      <c r="AO3" s="523">
        <v>46113</v>
      </c>
      <c r="AP3" s="515"/>
      <c r="AQ3" s="517" t="s">
        <v>734</v>
      </c>
      <c r="AR3" s="521" t="s">
        <v>735</v>
      </c>
      <c r="AS3" s="159" t="s">
        <v>202</v>
      </c>
      <c r="AT3" s="75" t="s">
        <v>202</v>
      </c>
      <c r="AU3" s="55" t="b">
        <v>1</v>
      </c>
      <c r="AV3" s="53">
        <v>45</v>
      </c>
      <c r="AW3" s="55" t="b">
        <v>1</v>
      </c>
      <c r="AX3" s="53">
        <v>2</v>
      </c>
      <c r="AY3" s="53" t="s">
        <v>90</v>
      </c>
    </row>
    <row r="4" spans="1:51" s="50" customFormat="1" ht="134.25" customHeight="1">
      <c r="A4" s="56">
        <v>3</v>
      </c>
      <c r="B4" s="524" t="s">
        <v>722</v>
      </c>
      <c r="C4" s="525" t="s">
        <v>130</v>
      </c>
      <c r="D4" s="525" t="s">
        <v>120</v>
      </c>
      <c r="E4" s="525" t="s">
        <v>744</v>
      </c>
      <c r="F4" s="525" t="s">
        <v>745</v>
      </c>
      <c r="G4" s="526" t="s">
        <v>746</v>
      </c>
      <c r="H4" s="525" t="s">
        <v>122</v>
      </c>
      <c r="I4" s="525" t="s">
        <v>123</v>
      </c>
      <c r="J4" s="525">
        <v>56</v>
      </c>
      <c r="K4" s="56">
        <v>115</v>
      </c>
      <c r="L4" s="527" t="s">
        <v>124</v>
      </c>
      <c r="M4" s="525" t="s">
        <v>125</v>
      </c>
      <c r="N4" s="525" t="s">
        <v>747</v>
      </c>
      <c r="O4" s="525" t="s">
        <v>748</v>
      </c>
      <c r="P4" s="526" t="s">
        <v>68</v>
      </c>
      <c r="Q4" s="525" t="s">
        <v>749</v>
      </c>
      <c r="R4" s="525" t="s">
        <v>750</v>
      </c>
      <c r="S4" s="525" t="s">
        <v>133</v>
      </c>
      <c r="T4" s="525" t="s">
        <v>81</v>
      </c>
      <c r="U4" s="525" t="s">
        <v>71</v>
      </c>
      <c r="V4" s="525" t="s">
        <v>751</v>
      </c>
      <c r="W4" s="525" t="s">
        <v>752</v>
      </c>
      <c r="X4" s="528" t="s">
        <v>123</v>
      </c>
      <c r="Y4" s="56" t="s">
        <v>753</v>
      </c>
      <c r="Z4" s="56" t="s">
        <v>754</v>
      </c>
      <c r="AA4" s="527" t="s">
        <v>755</v>
      </c>
      <c r="AB4" s="56" t="s">
        <v>69</v>
      </c>
      <c r="AC4" s="529" t="s">
        <v>755</v>
      </c>
      <c r="AD4" s="525" t="s">
        <v>202</v>
      </c>
      <c r="AE4" s="530" t="s">
        <v>202</v>
      </c>
      <c r="AF4" s="531" t="s">
        <v>202</v>
      </c>
      <c r="AG4" s="56" t="s">
        <v>202</v>
      </c>
      <c r="AH4" s="532" t="s">
        <v>756</v>
      </c>
      <c r="AI4" s="56" t="s">
        <v>757</v>
      </c>
      <c r="AJ4" s="56" t="s">
        <v>733</v>
      </c>
      <c r="AK4" s="56">
        <v>82012000</v>
      </c>
      <c r="AL4" s="532" t="s">
        <v>756</v>
      </c>
      <c r="AM4" s="533" t="s">
        <v>758</v>
      </c>
      <c r="AN4" s="525" t="s">
        <v>202</v>
      </c>
      <c r="AO4" s="534">
        <v>44205</v>
      </c>
      <c r="AP4" s="525" t="s">
        <v>756</v>
      </c>
      <c r="AQ4" s="526" t="s">
        <v>759</v>
      </c>
      <c r="AR4" s="526" t="s">
        <v>735</v>
      </c>
      <c r="AS4" s="56" t="s">
        <v>202</v>
      </c>
      <c r="AT4" s="530" t="s">
        <v>202</v>
      </c>
      <c r="AU4" s="56" t="b">
        <v>1</v>
      </c>
      <c r="AV4" s="56">
        <v>16</v>
      </c>
      <c r="AW4" s="56" t="b">
        <v>1</v>
      </c>
      <c r="AX4" s="56">
        <v>5</v>
      </c>
      <c r="AY4" s="56" t="s">
        <v>128</v>
      </c>
    </row>
    <row r="5" spans="1:51" s="53" customFormat="1">
      <c r="A5" s="53">
        <v>4</v>
      </c>
      <c r="B5" s="514" t="s">
        <v>722</v>
      </c>
      <c r="C5" s="515" t="s">
        <v>159</v>
      </c>
      <c r="D5" s="516" t="s">
        <v>148</v>
      </c>
      <c r="E5" s="516" t="s">
        <v>760</v>
      </c>
      <c r="F5" s="515" t="s">
        <v>736</v>
      </c>
      <c r="G5" s="517" t="s">
        <v>761</v>
      </c>
      <c r="H5" s="515" t="s">
        <v>63</v>
      </c>
      <c r="I5" s="515" t="s">
        <v>93</v>
      </c>
      <c r="J5" s="515">
        <v>200</v>
      </c>
      <c r="K5" s="53">
        <v>115</v>
      </c>
      <c r="L5" s="515" t="s">
        <v>150</v>
      </c>
      <c r="M5" s="515" t="s">
        <v>151</v>
      </c>
      <c r="N5" s="516"/>
      <c r="O5" s="516" t="s">
        <v>759</v>
      </c>
      <c r="P5" s="517" t="s">
        <v>202</v>
      </c>
      <c r="Q5" s="515" t="s">
        <v>762</v>
      </c>
      <c r="R5" s="515"/>
      <c r="S5" s="515" t="s">
        <v>163</v>
      </c>
      <c r="T5" s="515" t="s">
        <v>147</v>
      </c>
      <c r="U5" s="515" t="s">
        <v>158</v>
      </c>
      <c r="V5" s="519">
        <v>0</v>
      </c>
      <c r="W5" s="520">
        <v>0</v>
      </c>
      <c r="X5" s="53" t="s">
        <v>763</v>
      </c>
      <c r="Y5" s="53" t="s">
        <v>764</v>
      </c>
      <c r="Z5" s="53" t="s">
        <v>68</v>
      </c>
      <c r="AA5" s="515">
        <f t="shared" si="0"/>
        <v>0</v>
      </c>
      <c r="AB5" s="53" t="s">
        <v>765</v>
      </c>
      <c r="AC5" s="521">
        <v>0</v>
      </c>
      <c r="AD5" s="515" t="s">
        <v>202</v>
      </c>
      <c r="AE5" s="75" t="s">
        <v>202</v>
      </c>
      <c r="AF5" s="522" t="s">
        <v>202</v>
      </c>
      <c r="AG5" s="53" t="s">
        <v>202</v>
      </c>
      <c r="AJ5" s="53" t="s">
        <v>733</v>
      </c>
      <c r="AK5" s="53">
        <v>52970940.640000001</v>
      </c>
      <c r="AL5" s="53">
        <v>0</v>
      </c>
      <c r="AM5" s="53" t="s">
        <v>202</v>
      </c>
      <c r="AN5" s="515"/>
      <c r="AO5" s="523">
        <v>45107</v>
      </c>
      <c r="AP5" s="515"/>
      <c r="AQ5" s="517" t="s">
        <v>759</v>
      </c>
      <c r="AR5" s="521">
        <v>0</v>
      </c>
      <c r="AS5" s="159" t="s">
        <v>202</v>
      </c>
      <c r="AT5" s="75" t="s">
        <v>202</v>
      </c>
      <c r="AU5" s="55" t="b">
        <v>1</v>
      </c>
      <c r="AV5" s="53">
        <v>17</v>
      </c>
      <c r="AW5" s="55" t="b">
        <v>1</v>
      </c>
      <c r="AX5" s="53">
        <v>8</v>
      </c>
      <c r="AY5" s="53" t="s">
        <v>156</v>
      </c>
    </row>
    <row r="6" spans="1:51" s="53" customFormat="1">
      <c r="A6" s="53">
        <v>5</v>
      </c>
      <c r="B6" s="514" t="s">
        <v>722</v>
      </c>
      <c r="C6" s="515" t="s">
        <v>245</v>
      </c>
      <c r="D6" s="516" t="s">
        <v>238</v>
      </c>
      <c r="E6" s="516" t="s">
        <v>239</v>
      </c>
      <c r="F6" s="515" t="s">
        <v>736</v>
      </c>
      <c r="G6" s="517" t="s">
        <v>766</v>
      </c>
      <c r="H6" s="515" t="s">
        <v>63</v>
      </c>
      <c r="I6" s="515" t="s">
        <v>93</v>
      </c>
      <c r="J6" s="515">
        <v>313.89999999999998</v>
      </c>
      <c r="K6" s="53">
        <v>400</v>
      </c>
      <c r="L6" s="515" t="s">
        <v>136</v>
      </c>
      <c r="M6" s="515" t="s">
        <v>241</v>
      </c>
      <c r="N6" s="516" t="s">
        <v>767</v>
      </c>
      <c r="O6" s="516" t="s">
        <v>734</v>
      </c>
      <c r="P6" s="517" t="s">
        <v>202</v>
      </c>
      <c r="Q6" s="515" t="s">
        <v>768</v>
      </c>
      <c r="R6" s="515" t="s">
        <v>769</v>
      </c>
      <c r="S6" s="515" t="s">
        <v>250</v>
      </c>
      <c r="T6" s="515" t="s">
        <v>191</v>
      </c>
      <c r="U6" s="515" t="s">
        <v>71</v>
      </c>
      <c r="V6" s="519" t="s">
        <v>770</v>
      </c>
      <c r="W6" s="520" t="s">
        <v>240</v>
      </c>
      <c r="X6" s="53" t="s">
        <v>771</v>
      </c>
      <c r="Y6" s="53" t="s">
        <v>772</v>
      </c>
      <c r="Z6" s="53" t="s">
        <v>68</v>
      </c>
      <c r="AA6" s="515" t="str">
        <f t="shared" si="0"/>
        <v>Carlos Seoane González</v>
      </c>
      <c r="AB6" s="53" t="s">
        <v>765</v>
      </c>
      <c r="AC6" s="521" t="s">
        <v>773</v>
      </c>
      <c r="AD6" s="515" t="s">
        <v>202</v>
      </c>
      <c r="AE6" s="75" t="s">
        <v>202</v>
      </c>
      <c r="AF6" s="522" t="s">
        <v>202</v>
      </c>
      <c r="AG6" s="53" t="s">
        <v>202</v>
      </c>
      <c r="AJ6" s="53" t="s">
        <v>733</v>
      </c>
      <c r="AK6" s="53">
        <v>113899024.77</v>
      </c>
      <c r="AL6" s="53">
        <v>0</v>
      </c>
      <c r="AM6" s="53" t="s">
        <v>202</v>
      </c>
      <c r="AN6" s="515"/>
      <c r="AO6" s="523">
        <v>44560</v>
      </c>
      <c r="AP6" s="515"/>
      <c r="AQ6" s="517" t="s">
        <v>734</v>
      </c>
      <c r="AR6" s="521" t="s">
        <v>774</v>
      </c>
      <c r="AS6" s="159" t="s">
        <v>202</v>
      </c>
      <c r="AT6" s="75" t="s">
        <v>202</v>
      </c>
      <c r="AU6" s="55" t="b">
        <v>1</v>
      </c>
      <c r="AV6" s="53">
        <v>4</v>
      </c>
      <c r="AW6" s="55" t="b">
        <v>1</v>
      </c>
      <c r="AX6" s="53">
        <v>15</v>
      </c>
      <c r="AY6" s="53" t="s">
        <v>243</v>
      </c>
    </row>
    <row r="7" spans="1:51" s="53" customFormat="1">
      <c r="A7" s="53">
        <v>6</v>
      </c>
      <c r="B7" s="514" t="s">
        <v>722</v>
      </c>
      <c r="C7" s="515" t="s">
        <v>286</v>
      </c>
      <c r="D7" s="516" t="s">
        <v>278</v>
      </c>
      <c r="E7" s="516" t="s">
        <v>775</v>
      </c>
      <c r="F7" s="515" t="s">
        <v>736</v>
      </c>
      <c r="G7" s="517" t="s">
        <v>766</v>
      </c>
      <c r="H7" s="515" t="s">
        <v>63</v>
      </c>
      <c r="I7" s="515" t="s">
        <v>93</v>
      </c>
      <c r="J7" s="515">
        <v>148.19999999999999</v>
      </c>
      <c r="K7" s="53">
        <v>115</v>
      </c>
      <c r="L7" s="515" t="s">
        <v>136</v>
      </c>
      <c r="M7" s="515" t="s">
        <v>280</v>
      </c>
      <c r="N7" s="516"/>
      <c r="O7" s="516" t="s">
        <v>776</v>
      </c>
      <c r="P7" s="517" t="s">
        <v>202</v>
      </c>
      <c r="Q7" s="515" t="s">
        <v>762</v>
      </c>
      <c r="R7" s="515"/>
      <c r="S7" s="515" t="s">
        <v>291</v>
      </c>
      <c r="T7" s="515" t="s">
        <v>147</v>
      </c>
      <c r="U7" s="515" t="s">
        <v>285</v>
      </c>
      <c r="V7" s="519">
        <v>0</v>
      </c>
      <c r="W7" s="520">
        <v>0</v>
      </c>
      <c r="X7" s="53" t="s">
        <v>777</v>
      </c>
      <c r="Y7" s="53" t="s">
        <v>778</v>
      </c>
      <c r="Z7" s="53" t="s">
        <v>68</v>
      </c>
      <c r="AA7" s="515">
        <f t="shared" si="0"/>
        <v>0</v>
      </c>
      <c r="AB7" s="53" t="s">
        <v>765</v>
      </c>
      <c r="AC7" s="521">
        <v>0</v>
      </c>
      <c r="AD7" s="515" t="s">
        <v>202</v>
      </c>
      <c r="AE7" s="75" t="s">
        <v>202</v>
      </c>
      <c r="AF7" s="522" t="s">
        <v>68</v>
      </c>
      <c r="AG7" s="53" t="s">
        <v>202</v>
      </c>
      <c r="AI7" s="53" t="s">
        <v>779</v>
      </c>
      <c r="AJ7" s="53" t="s">
        <v>733</v>
      </c>
      <c r="AK7" s="53" t="s">
        <v>780</v>
      </c>
      <c r="AL7" s="53">
        <v>0</v>
      </c>
      <c r="AM7" s="53" t="s">
        <v>202</v>
      </c>
      <c r="AN7" s="515"/>
      <c r="AO7" s="523">
        <v>47118</v>
      </c>
      <c r="AP7" s="515"/>
      <c r="AQ7" s="517" t="s">
        <v>734</v>
      </c>
      <c r="AR7" s="521">
        <v>0</v>
      </c>
      <c r="AS7" s="159" t="s">
        <v>202</v>
      </c>
      <c r="AT7" s="75" t="s">
        <v>202</v>
      </c>
      <c r="AU7" s="55" t="b">
        <v>1</v>
      </c>
      <c r="AV7" s="53">
        <v>26</v>
      </c>
      <c r="AW7" s="55" t="b">
        <v>1</v>
      </c>
      <c r="AX7" s="53">
        <v>19</v>
      </c>
      <c r="AY7" s="53" t="s">
        <v>283</v>
      </c>
    </row>
    <row r="8" spans="1:51" s="53" customFormat="1">
      <c r="A8" s="53">
        <v>9</v>
      </c>
      <c r="B8" s="514" t="s">
        <v>722</v>
      </c>
      <c r="C8" s="515" t="s">
        <v>374</v>
      </c>
      <c r="D8" s="516" t="s">
        <v>367</v>
      </c>
      <c r="E8" s="516" t="s">
        <v>781</v>
      </c>
      <c r="F8" s="515" t="s">
        <v>736</v>
      </c>
      <c r="G8" s="517" t="s">
        <v>782</v>
      </c>
      <c r="H8" s="515" t="s">
        <v>63</v>
      </c>
      <c r="I8" s="515" t="s">
        <v>85</v>
      </c>
      <c r="J8" s="515">
        <v>120</v>
      </c>
      <c r="K8" s="53">
        <v>115</v>
      </c>
      <c r="L8" s="515" t="s">
        <v>136</v>
      </c>
      <c r="M8" s="515" t="s">
        <v>369</v>
      </c>
      <c r="N8" s="516"/>
      <c r="O8" s="516" t="s">
        <v>734</v>
      </c>
      <c r="P8" s="517" t="s">
        <v>202</v>
      </c>
      <c r="Q8" s="515" t="s">
        <v>762</v>
      </c>
      <c r="R8" s="515"/>
      <c r="S8" s="515" t="s">
        <v>379</v>
      </c>
      <c r="T8" s="515" t="s">
        <v>147</v>
      </c>
      <c r="U8" s="515" t="s">
        <v>158</v>
      </c>
      <c r="V8" s="519">
        <v>0</v>
      </c>
      <c r="W8" s="520">
        <v>0</v>
      </c>
      <c r="X8" s="53" t="s">
        <v>783</v>
      </c>
      <c r="Y8" s="53" t="s">
        <v>784</v>
      </c>
      <c r="Z8" s="53" t="s">
        <v>68</v>
      </c>
      <c r="AA8" s="515">
        <f t="shared" si="0"/>
        <v>0</v>
      </c>
      <c r="AB8" s="53" t="s">
        <v>731</v>
      </c>
      <c r="AC8" s="521">
        <v>0</v>
      </c>
      <c r="AD8" s="515" t="s">
        <v>202</v>
      </c>
      <c r="AE8" s="535" t="s">
        <v>68</v>
      </c>
      <c r="AF8" s="522" t="s">
        <v>68</v>
      </c>
      <c r="AG8" s="53" t="s">
        <v>202</v>
      </c>
      <c r="AI8" s="53" t="s">
        <v>785</v>
      </c>
      <c r="AM8" s="53" t="s">
        <v>202</v>
      </c>
      <c r="AN8" s="515"/>
      <c r="AO8" s="523">
        <v>46874</v>
      </c>
      <c r="AP8" s="515"/>
      <c r="AQ8" s="517" t="s">
        <v>734</v>
      </c>
      <c r="AR8" s="521">
        <v>0</v>
      </c>
      <c r="AS8" s="159" t="s">
        <v>202</v>
      </c>
      <c r="AT8" s="75" t="s">
        <v>202</v>
      </c>
      <c r="AU8" s="55" t="b">
        <v>1</v>
      </c>
      <c r="AV8" s="53">
        <v>34</v>
      </c>
      <c r="AW8" s="55" t="b">
        <v>1</v>
      </c>
      <c r="AX8" s="53">
        <v>29</v>
      </c>
      <c r="AY8" s="53" t="s">
        <v>372</v>
      </c>
    </row>
    <row r="9" spans="1:51" s="53" customFormat="1">
      <c r="A9" s="53">
        <v>10</v>
      </c>
      <c r="B9" s="514" t="s">
        <v>722</v>
      </c>
      <c r="C9" s="515" t="s">
        <v>786</v>
      </c>
      <c r="D9" s="516" t="s">
        <v>787</v>
      </c>
      <c r="E9" s="516" t="s">
        <v>788</v>
      </c>
      <c r="F9" s="515" t="s">
        <v>724</v>
      </c>
      <c r="G9" s="517" t="s">
        <v>789</v>
      </c>
      <c r="H9" s="515" t="s">
        <v>63</v>
      </c>
      <c r="I9" s="515" t="s">
        <v>85</v>
      </c>
      <c r="J9" s="515">
        <v>78.400000000000006</v>
      </c>
      <c r="K9" s="53">
        <v>400</v>
      </c>
      <c r="L9" s="515" t="s">
        <v>790</v>
      </c>
      <c r="M9" s="515" t="s">
        <v>791</v>
      </c>
      <c r="N9" s="516" t="s">
        <v>792</v>
      </c>
      <c r="O9" s="516" t="s">
        <v>734</v>
      </c>
      <c r="P9" s="517" t="s">
        <v>202</v>
      </c>
      <c r="Q9" s="515" t="s">
        <v>762</v>
      </c>
      <c r="R9" s="515"/>
      <c r="S9" s="515" t="s">
        <v>793</v>
      </c>
      <c r="T9" s="515" t="s">
        <v>81</v>
      </c>
      <c r="U9" s="515" t="s">
        <v>204</v>
      </c>
      <c r="V9" s="519">
        <v>0</v>
      </c>
      <c r="W9" s="520">
        <v>0</v>
      </c>
      <c r="X9" s="53" t="s">
        <v>794</v>
      </c>
      <c r="Y9" s="53" t="s">
        <v>795</v>
      </c>
      <c r="Z9" s="53" t="s">
        <v>796</v>
      </c>
      <c r="AA9" s="515">
        <f t="shared" si="0"/>
        <v>0</v>
      </c>
      <c r="AB9" s="53" t="s">
        <v>69</v>
      </c>
      <c r="AC9" s="521">
        <v>0</v>
      </c>
      <c r="AD9" s="515" t="s">
        <v>202</v>
      </c>
      <c r="AE9" s="75" t="s">
        <v>202</v>
      </c>
      <c r="AF9" s="522" t="s">
        <v>202</v>
      </c>
      <c r="AG9" s="53" t="s">
        <v>202</v>
      </c>
      <c r="AI9" s="53" t="s">
        <v>797</v>
      </c>
      <c r="AL9" s="53" t="s">
        <v>798</v>
      </c>
      <c r="AN9" s="515"/>
      <c r="AO9" s="523">
        <v>44834</v>
      </c>
      <c r="AP9" s="515"/>
      <c r="AQ9" s="517" t="s">
        <v>734</v>
      </c>
      <c r="AR9" s="521">
        <v>0</v>
      </c>
      <c r="AS9" s="159" t="s">
        <v>202</v>
      </c>
      <c r="AT9" s="75" t="s">
        <v>202</v>
      </c>
      <c r="AU9" s="55" t="b">
        <v>1</v>
      </c>
      <c r="AV9" s="53">
        <v>68</v>
      </c>
      <c r="AW9" s="55" t="b">
        <v>0</v>
      </c>
      <c r="AY9" s="53" t="s">
        <v>799</v>
      </c>
    </row>
    <row r="10" spans="1:51" s="53" customFormat="1">
      <c r="A10" s="53">
        <v>11</v>
      </c>
      <c r="B10" s="514" t="s">
        <v>722</v>
      </c>
      <c r="C10" s="515" t="s">
        <v>800</v>
      </c>
      <c r="D10" s="516" t="s">
        <v>801</v>
      </c>
      <c r="E10" s="516" t="s">
        <v>802</v>
      </c>
      <c r="F10" s="515" t="s">
        <v>724</v>
      </c>
      <c r="G10" s="517" t="s">
        <v>789</v>
      </c>
      <c r="H10" s="515" t="s">
        <v>63</v>
      </c>
      <c r="I10" s="515" t="s">
        <v>93</v>
      </c>
      <c r="J10" s="515">
        <v>247.9</v>
      </c>
      <c r="K10" s="53">
        <v>400</v>
      </c>
      <c r="L10" s="515" t="s">
        <v>790</v>
      </c>
      <c r="M10" s="515" t="s">
        <v>791</v>
      </c>
      <c r="N10" s="516" t="s">
        <v>803</v>
      </c>
      <c r="O10" s="516" t="s">
        <v>734</v>
      </c>
      <c r="P10" s="517" t="s">
        <v>202</v>
      </c>
      <c r="Q10" s="515" t="s">
        <v>804</v>
      </c>
      <c r="R10" s="515" t="s">
        <v>805</v>
      </c>
      <c r="S10" s="515" t="s">
        <v>806</v>
      </c>
      <c r="T10" s="515" t="s">
        <v>81</v>
      </c>
      <c r="U10" s="515" t="s">
        <v>71</v>
      </c>
      <c r="V10" s="519">
        <v>955.27</v>
      </c>
      <c r="W10" s="520">
        <v>263.89999999999998</v>
      </c>
      <c r="X10" s="53" t="s">
        <v>807</v>
      </c>
      <c r="Y10" s="53" t="s">
        <v>795</v>
      </c>
      <c r="Z10" s="53" t="s">
        <v>68</v>
      </c>
      <c r="AA10" s="515" t="str">
        <f t="shared" si="0"/>
        <v xml:space="preserve">Natco Energy, S. A. P. I. de C. V. </v>
      </c>
      <c r="AB10" s="53" t="s">
        <v>808</v>
      </c>
      <c r="AC10" s="521" t="s">
        <v>809</v>
      </c>
      <c r="AD10" s="515" t="s">
        <v>202</v>
      </c>
      <c r="AE10" s="75" t="s">
        <v>202</v>
      </c>
      <c r="AF10" s="522" t="s">
        <v>202</v>
      </c>
      <c r="AG10" s="53" t="s">
        <v>202</v>
      </c>
      <c r="AI10" s="53" t="s">
        <v>810</v>
      </c>
      <c r="AK10" s="536" t="s">
        <v>811</v>
      </c>
      <c r="AL10" s="53" t="s">
        <v>798</v>
      </c>
      <c r="AN10" s="515"/>
      <c r="AO10" s="523">
        <v>44317</v>
      </c>
      <c r="AP10" s="515"/>
      <c r="AQ10" s="517" t="s">
        <v>734</v>
      </c>
      <c r="AR10" s="521" t="s">
        <v>812</v>
      </c>
      <c r="AS10" s="159" t="s">
        <v>202</v>
      </c>
      <c r="AT10" s="75" t="s">
        <v>202</v>
      </c>
      <c r="AU10" s="55" t="b">
        <v>1</v>
      </c>
      <c r="AV10" s="53">
        <v>10</v>
      </c>
      <c r="AW10" s="55" t="b">
        <v>0</v>
      </c>
      <c r="AY10" s="53" t="s">
        <v>813</v>
      </c>
    </row>
    <row r="11" spans="1:51" s="53" customFormat="1">
      <c r="A11" s="53">
        <v>12</v>
      </c>
      <c r="B11" s="514" t="s">
        <v>722</v>
      </c>
      <c r="C11" s="515" t="s">
        <v>814</v>
      </c>
      <c r="D11" s="516" t="s">
        <v>815</v>
      </c>
      <c r="E11" s="516" t="s">
        <v>816</v>
      </c>
      <c r="F11" s="515" t="s">
        <v>724</v>
      </c>
      <c r="G11" s="517" t="s">
        <v>789</v>
      </c>
      <c r="H11" s="515" t="s">
        <v>63</v>
      </c>
      <c r="I11" s="515" t="s">
        <v>93</v>
      </c>
      <c r="J11" s="515">
        <v>148.69999999999999</v>
      </c>
      <c r="K11" s="53">
        <v>400</v>
      </c>
      <c r="L11" s="515" t="s">
        <v>790</v>
      </c>
      <c r="M11" s="515" t="s">
        <v>791</v>
      </c>
      <c r="N11" s="516" t="s">
        <v>817</v>
      </c>
      <c r="O11" s="516" t="s">
        <v>734</v>
      </c>
      <c r="P11" s="517" t="s">
        <v>202</v>
      </c>
      <c r="Q11" s="515" t="s">
        <v>804</v>
      </c>
      <c r="R11" s="515" t="s">
        <v>805</v>
      </c>
      <c r="S11" s="515" t="s">
        <v>806</v>
      </c>
      <c r="T11" s="515" t="s">
        <v>81</v>
      </c>
      <c r="U11" s="515" t="s">
        <v>71</v>
      </c>
      <c r="V11" s="519">
        <v>535.77</v>
      </c>
      <c r="W11" s="520">
        <v>158.5</v>
      </c>
      <c r="X11" s="53" t="s">
        <v>818</v>
      </c>
      <c r="Y11" s="53" t="s">
        <v>795</v>
      </c>
      <c r="Z11" s="53" t="s">
        <v>68</v>
      </c>
      <c r="AA11" s="515" t="str">
        <f t="shared" si="0"/>
        <v xml:space="preserve">Natco Energy, S. A. P. I. de C. V. </v>
      </c>
      <c r="AB11" s="53" t="s">
        <v>808</v>
      </c>
      <c r="AC11" s="521" t="s">
        <v>809</v>
      </c>
      <c r="AD11" s="515" t="s">
        <v>202</v>
      </c>
      <c r="AE11" s="75" t="s">
        <v>202</v>
      </c>
      <c r="AF11" s="522" t="s">
        <v>202</v>
      </c>
      <c r="AG11" s="53" t="s">
        <v>202</v>
      </c>
      <c r="AI11" s="53" t="s">
        <v>819</v>
      </c>
      <c r="AL11" s="53" t="s">
        <v>798</v>
      </c>
      <c r="AN11" s="515"/>
      <c r="AO11" s="523">
        <v>44317</v>
      </c>
      <c r="AP11" s="515"/>
      <c r="AQ11" s="517" t="s">
        <v>734</v>
      </c>
      <c r="AR11" s="521" t="s">
        <v>820</v>
      </c>
      <c r="AS11" s="159" t="s">
        <v>202</v>
      </c>
      <c r="AT11" s="75" t="s">
        <v>202</v>
      </c>
      <c r="AU11" s="55" t="b">
        <v>1</v>
      </c>
      <c r="AV11" s="53">
        <v>27</v>
      </c>
      <c r="AW11" s="55" t="b">
        <v>0</v>
      </c>
      <c r="AY11" s="53" t="s">
        <v>821</v>
      </c>
    </row>
    <row r="12" spans="1:51" s="53" customFormat="1">
      <c r="A12" s="53">
        <v>13</v>
      </c>
      <c r="B12" s="514" t="s">
        <v>722</v>
      </c>
      <c r="C12" s="515" t="s">
        <v>822</v>
      </c>
      <c r="D12" s="516" t="s">
        <v>823</v>
      </c>
      <c r="E12" s="516" t="s">
        <v>824</v>
      </c>
      <c r="F12" s="515" t="s">
        <v>724</v>
      </c>
      <c r="G12" s="517" t="s">
        <v>825</v>
      </c>
      <c r="H12" s="515" t="s">
        <v>63</v>
      </c>
      <c r="I12" s="515" t="s">
        <v>85</v>
      </c>
      <c r="J12" s="515">
        <v>250</v>
      </c>
      <c r="K12" s="53">
        <v>230</v>
      </c>
      <c r="L12" s="515" t="s">
        <v>790</v>
      </c>
      <c r="M12" s="515" t="s">
        <v>826</v>
      </c>
      <c r="N12" s="516" t="s">
        <v>827</v>
      </c>
      <c r="O12" s="516" t="s">
        <v>759</v>
      </c>
      <c r="P12" s="517" t="s">
        <v>202</v>
      </c>
      <c r="Q12" s="515" t="s">
        <v>762</v>
      </c>
      <c r="R12" s="515"/>
      <c r="S12" s="515" t="s">
        <v>828</v>
      </c>
      <c r="T12" s="515" t="s">
        <v>81</v>
      </c>
      <c r="U12" s="515" t="s">
        <v>71</v>
      </c>
      <c r="V12" s="519">
        <v>0</v>
      </c>
      <c r="W12" s="520">
        <v>0</v>
      </c>
      <c r="X12" s="53" t="s">
        <v>829</v>
      </c>
      <c r="Y12" s="53" t="s">
        <v>830</v>
      </c>
      <c r="Z12" s="53" t="s">
        <v>68</v>
      </c>
      <c r="AA12" s="515">
        <f t="shared" si="0"/>
        <v>0</v>
      </c>
      <c r="AB12" s="53" t="s">
        <v>831</v>
      </c>
      <c r="AC12" s="521">
        <v>0</v>
      </c>
      <c r="AD12" s="515" t="s">
        <v>202</v>
      </c>
      <c r="AE12" s="75" t="s">
        <v>202</v>
      </c>
      <c r="AF12" s="522" t="s">
        <v>202</v>
      </c>
      <c r="AG12" s="53" t="s">
        <v>202</v>
      </c>
      <c r="AI12" s="53" t="s">
        <v>832</v>
      </c>
      <c r="AL12" s="53" t="s">
        <v>833</v>
      </c>
      <c r="AN12" s="515"/>
      <c r="AO12" s="523">
        <v>45291</v>
      </c>
      <c r="AP12" s="515"/>
      <c r="AQ12" s="517" t="s">
        <v>759</v>
      </c>
      <c r="AR12" s="521">
        <v>0</v>
      </c>
      <c r="AS12" s="159" t="s">
        <v>202</v>
      </c>
      <c r="AT12" s="75" t="s">
        <v>202</v>
      </c>
      <c r="AU12" s="55" t="b">
        <v>1</v>
      </c>
      <c r="AV12" s="53">
        <v>11</v>
      </c>
      <c r="AW12" s="55" t="b">
        <v>0</v>
      </c>
      <c r="AY12" s="53" t="s">
        <v>834</v>
      </c>
    </row>
    <row r="13" spans="1:51" s="53" customFormat="1">
      <c r="A13" s="53">
        <v>14</v>
      </c>
      <c r="B13" s="514" t="s">
        <v>722</v>
      </c>
      <c r="C13" s="515" t="s">
        <v>353</v>
      </c>
      <c r="D13" s="516" t="s">
        <v>348</v>
      </c>
      <c r="E13" s="516" t="s">
        <v>835</v>
      </c>
      <c r="F13" s="515" t="s">
        <v>724</v>
      </c>
      <c r="G13" s="517" t="s">
        <v>836</v>
      </c>
      <c r="H13" s="515" t="s">
        <v>63</v>
      </c>
      <c r="I13" s="515" t="s">
        <v>93</v>
      </c>
      <c r="J13" s="515">
        <v>120</v>
      </c>
      <c r="K13" s="53">
        <v>115</v>
      </c>
      <c r="L13" s="515" t="s">
        <v>65</v>
      </c>
      <c r="M13" s="515" t="s">
        <v>317</v>
      </c>
      <c r="N13" s="516" t="s">
        <v>837</v>
      </c>
      <c r="O13" s="516" t="s">
        <v>759</v>
      </c>
      <c r="P13" s="517" t="s">
        <v>202</v>
      </c>
      <c r="Q13" s="515" t="s">
        <v>762</v>
      </c>
      <c r="R13" s="515"/>
      <c r="S13" s="515" t="s">
        <v>357</v>
      </c>
      <c r="T13" s="515" t="s">
        <v>191</v>
      </c>
      <c r="U13" s="515" t="s">
        <v>204</v>
      </c>
      <c r="V13" s="519">
        <v>0</v>
      </c>
      <c r="W13" s="520">
        <v>0</v>
      </c>
      <c r="X13" s="53" t="s">
        <v>838</v>
      </c>
      <c r="Y13" s="53" t="s">
        <v>839</v>
      </c>
      <c r="Z13" s="53" t="s">
        <v>797</v>
      </c>
      <c r="AA13" s="515">
        <f t="shared" si="0"/>
        <v>0</v>
      </c>
      <c r="AB13" s="53" t="s">
        <v>182</v>
      </c>
      <c r="AC13" s="521">
        <v>0</v>
      </c>
      <c r="AD13" s="515" t="s">
        <v>202</v>
      </c>
      <c r="AE13" s="75" t="s">
        <v>202</v>
      </c>
      <c r="AF13" s="522" t="s">
        <v>202</v>
      </c>
      <c r="AG13" s="53" t="s">
        <v>202</v>
      </c>
      <c r="AI13" s="53" t="s">
        <v>797</v>
      </c>
      <c r="AL13" s="53" t="s">
        <v>840</v>
      </c>
      <c r="AN13" s="515"/>
      <c r="AO13" s="523">
        <v>44562</v>
      </c>
      <c r="AP13" s="515"/>
      <c r="AQ13" s="517" t="s">
        <v>759</v>
      </c>
      <c r="AR13" s="521">
        <v>0</v>
      </c>
      <c r="AS13" s="159" t="s">
        <v>202</v>
      </c>
      <c r="AT13" s="75" t="s">
        <v>202</v>
      </c>
      <c r="AU13" s="55" t="b">
        <v>1</v>
      </c>
      <c r="AV13" s="53">
        <v>35</v>
      </c>
      <c r="AW13" s="55" t="b">
        <v>1</v>
      </c>
      <c r="AX13" s="53">
        <v>26</v>
      </c>
      <c r="AY13" s="53" t="s">
        <v>351</v>
      </c>
    </row>
    <row r="14" spans="1:51" s="53" customFormat="1">
      <c r="A14" s="53">
        <v>15</v>
      </c>
      <c r="B14" s="514" t="s">
        <v>722</v>
      </c>
      <c r="C14" s="515" t="s">
        <v>205</v>
      </c>
      <c r="D14" s="516" t="s">
        <v>196</v>
      </c>
      <c r="E14" s="516" t="s">
        <v>841</v>
      </c>
      <c r="F14" s="515" t="s">
        <v>724</v>
      </c>
      <c r="G14" s="517" t="s">
        <v>842</v>
      </c>
      <c r="H14" s="515" t="s">
        <v>63</v>
      </c>
      <c r="I14" s="515" t="s">
        <v>85</v>
      </c>
      <c r="J14" s="515">
        <v>116</v>
      </c>
      <c r="K14" s="53">
        <v>138</v>
      </c>
      <c r="L14" s="515" t="s">
        <v>65</v>
      </c>
      <c r="M14" s="515" t="s">
        <v>66</v>
      </c>
      <c r="N14" s="516"/>
      <c r="O14" s="516" t="s">
        <v>759</v>
      </c>
      <c r="P14" s="517" t="s">
        <v>202</v>
      </c>
      <c r="Q14" s="515" t="s">
        <v>762</v>
      </c>
      <c r="R14" s="515"/>
      <c r="S14" s="515" t="s">
        <v>209</v>
      </c>
      <c r="T14" s="515" t="s">
        <v>81</v>
      </c>
      <c r="U14" s="515" t="s">
        <v>204</v>
      </c>
      <c r="V14" s="519">
        <v>0</v>
      </c>
      <c r="W14" s="520">
        <v>0</v>
      </c>
      <c r="X14" s="53" t="s">
        <v>843</v>
      </c>
      <c r="Z14" s="53" t="s">
        <v>68</v>
      </c>
      <c r="AA14" s="515">
        <f t="shared" si="0"/>
        <v>0</v>
      </c>
      <c r="AB14" s="53" t="s">
        <v>658</v>
      </c>
      <c r="AC14" s="521">
        <v>0</v>
      </c>
      <c r="AD14" s="515" t="s">
        <v>202</v>
      </c>
      <c r="AE14" s="75" t="s">
        <v>202</v>
      </c>
      <c r="AF14" s="522" t="s">
        <v>202</v>
      </c>
      <c r="AG14" s="53" t="s">
        <v>202</v>
      </c>
      <c r="AI14" s="53" t="s">
        <v>843</v>
      </c>
      <c r="AJ14" s="53" t="s">
        <v>733</v>
      </c>
      <c r="AN14" s="515"/>
      <c r="AO14" s="523">
        <v>44911</v>
      </c>
      <c r="AP14" s="515"/>
      <c r="AQ14" s="517" t="s">
        <v>759</v>
      </c>
      <c r="AR14" s="521">
        <v>0</v>
      </c>
      <c r="AS14" s="159" t="s">
        <v>202</v>
      </c>
      <c r="AT14" s="75" t="s">
        <v>202</v>
      </c>
      <c r="AU14" s="55" t="b">
        <v>1</v>
      </c>
      <c r="AV14" s="53">
        <v>40</v>
      </c>
      <c r="AW14" s="55" t="b">
        <v>1</v>
      </c>
      <c r="AX14" s="53">
        <v>12</v>
      </c>
      <c r="AY14" s="53" t="s">
        <v>201</v>
      </c>
    </row>
    <row r="15" spans="1:51" s="53" customFormat="1">
      <c r="A15" s="53">
        <v>16</v>
      </c>
      <c r="B15" s="514" t="s">
        <v>722</v>
      </c>
      <c r="C15" s="515" t="s">
        <v>318</v>
      </c>
      <c r="D15" s="516" t="s">
        <v>316</v>
      </c>
      <c r="E15" s="516" t="s">
        <v>841</v>
      </c>
      <c r="F15" s="515" t="s">
        <v>724</v>
      </c>
      <c r="G15" s="517" t="s">
        <v>836</v>
      </c>
      <c r="H15" s="515" t="s">
        <v>63</v>
      </c>
      <c r="I15" s="515" t="s">
        <v>85</v>
      </c>
      <c r="J15" s="515">
        <v>76</v>
      </c>
      <c r="K15" s="53">
        <v>115</v>
      </c>
      <c r="L15" s="515" t="s">
        <v>65</v>
      </c>
      <c r="M15" s="515" t="s">
        <v>317</v>
      </c>
      <c r="N15" s="516"/>
      <c r="O15" s="516" t="s">
        <v>759</v>
      </c>
      <c r="P15" s="517" t="s">
        <v>202</v>
      </c>
      <c r="Q15" s="515" t="s">
        <v>762</v>
      </c>
      <c r="R15" s="515"/>
      <c r="S15" s="515" t="s">
        <v>209</v>
      </c>
      <c r="T15" s="515" t="s">
        <v>81</v>
      </c>
      <c r="U15" s="515" t="s">
        <v>204</v>
      </c>
      <c r="V15" s="519">
        <v>0</v>
      </c>
      <c r="W15" s="520">
        <v>0</v>
      </c>
      <c r="X15" s="53" t="s">
        <v>844</v>
      </c>
      <c r="Z15" s="53" t="s">
        <v>68</v>
      </c>
      <c r="AA15" s="515">
        <f t="shared" si="0"/>
        <v>0</v>
      </c>
      <c r="AB15" s="53" t="s">
        <v>658</v>
      </c>
      <c r="AC15" s="521">
        <v>0</v>
      </c>
      <c r="AD15" s="515" t="s">
        <v>202</v>
      </c>
      <c r="AE15" s="75" t="s">
        <v>202</v>
      </c>
      <c r="AF15" s="522" t="s">
        <v>202</v>
      </c>
      <c r="AG15" s="53" t="s">
        <v>202</v>
      </c>
      <c r="AI15" s="53" t="s">
        <v>844</v>
      </c>
      <c r="AN15" s="515"/>
      <c r="AO15" s="523">
        <v>44911</v>
      </c>
      <c r="AP15" s="515"/>
      <c r="AQ15" s="517" t="s">
        <v>759</v>
      </c>
      <c r="AR15" s="521">
        <v>0</v>
      </c>
      <c r="AS15" s="159" t="s">
        <v>202</v>
      </c>
      <c r="AT15" s="75" t="s">
        <v>202</v>
      </c>
      <c r="AU15" s="55" t="b">
        <v>1</v>
      </c>
      <c r="AV15" s="53">
        <v>69</v>
      </c>
      <c r="AW15" s="55" t="b">
        <v>1</v>
      </c>
      <c r="AX15" s="53">
        <v>22</v>
      </c>
      <c r="AY15" s="53" t="s">
        <v>201</v>
      </c>
    </row>
    <row r="16" spans="1:51" s="53" customFormat="1">
      <c r="A16" s="53">
        <v>17</v>
      </c>
      <c r="B16" s="514" t="s">
        <v>722</v>
      </c>
      <c r="C16" s="515" t="s">
        <v>172</v>
      </c>
      <c r="D16" s="516" t="s">
        <v>164</v>
      </c>
      <c r="E16" s="516" t="s">
        <v>845</v>
      </c>
      <c r="F16" s="515" t="s">
        <v>724</v>
      </c>
      <c r="G16" s="517" t="s">
        <v>846</v>
      </c>
      <c r="H16" s="515" t="s">
        <v>63</v>
      </c>
      <c r="I16" s="515" t="s">
        <v>85</v>
      </c>
      <c r="J16" s="515">
        <v>131</v>
      </c>
      <c r="K16" s="53">
        <v>138</v>
      </c>
      <c r="L16" s="515" t="s">
        <v>65</v>
      </c>
      <c r="M16" s="515" t="s">
        <v>847</v>
      </c>
      <c r="N16" s="516" t="s">
        <v>848</v>
      </c>
      <c r="O16" s="516" t="s">
        <v>759</v>
      </c>
      <c r="P16" s="517" t="s">
        <v>202</v>
      </c>
      <c r="Q16" s="515" t="s">
        <v>762</v>
      </c>
      <c r="R16" s="515"/>
      <c r="S16" s="515" t="s">
        <v>177</v>
      </c>
      <c r="T16" s="515" t="s">
        <v>81</v>
      </c>
      <c r="U16" s="515" t="s">
        <v>158</v>
      </c>
      <c r="V16" s="519">
        <v>0</v>
      </c>
      <c r="W16" s="520">
        <v>0</v>
      </c>
      <c r="X16" s="53" t="s">
        <v>849</v>
      </c>
      <c r="Y16" s="53" t="s">
        <v>850</v>
      </c>
      <c r="Z16" s="53" t="s">
        <v>68</v>
      </c>
      <c r="AA16" s="515">
        <f t="shared" si="0"/>
        <v>0</v>
      </c>
      <c r="AB16" s="53" t="s">
        <v>182</v>
      </c>
      <c r="AC16" s="521">
        <v>0</v>
      </c>
      <c r="AD16" s="515" t="s">
        <v>202</v>
      </c>
      <c r="AE16" s="75" t="s">
        <v>202</v>
      </c>
      <c r="AF16" s="522" t="s">
        <v>202</v>
      </c>
      <c r="AG16" s="53" t="s">
        <v>202</v>
      </c>
      <c r="AI16" s="53" t="s">
        <v>849</v>
      </c>
      <c r="AJ16" s="53" t="s">
        <v>733</v>
      </c>
      <c r="AL16" s="53" t="s">
        <v>840</v>
      </c>
      <c r="AN16" s="515"/>
      <c r="AO16" s="523">
        <v>45344</v>
      </c>
      <c r="AP16" s="515"/>
      <c r="AQ16" s="517" t="s">
        <v>759</v>
      </c>
      <c r="AR16" s="521">
        <v>0</v>
      </c>
      <c r="AS16" s="159" t="s">
        <v>202</v>
      </c>
      <c r="AT16" s="75" t="s">
        <v>202</v>
      </c>
      <c r="AU16" s="55" t="b">
        <v>1</v>
      </c>
      <c r="AV16" s="53">
        <v>62</v>
      </c>
      <c r="AW16" s="55" t="b">
        <v>1</v>
      </c>
      <c r="AX16" s="53">
        <v>9</v>
      </c>
      <c r="AY16" s="53" t="s">
        <v>170</v>
      </c>
    </row>
    <row r="17" spans="1:51" s="53" customFormat="1">
      <c r="A17" s="53">
        <v>18</v>
      </c>
      <c r="B17" s="514" t="s">
        <v>722</v>
      </c>
      <c r="C17" s="515" t="s">
        <v>851</v>
      </c>
      <c r="D17" s="516" t="s">
        <v>852</v>
      </c>
      <c r="E17" s="516" t="s">
        <v>853</v>
      </c>
      <c r="F17" s="515" t="s">
        <v>724</v>
      </c>
      <c r="G17" s="517" t="s">
        <v>836</v>
      </c>
      <c r="H17" s="515" t="s">
        <v>63</v>
      </c>
      <c r="I17" s="515" t="s">
        <v>85</v>
      </c>
      <c r="J17" s="515">
        <v>510</v>
      </c>
      <c r="K17" s="53">
        <v>400</v>
      </c>
      <c r="L17" s="515" t="s">
        <v>65</v>
      </c>
      <c r="M17" s="515" t="s">
        <v>854</v>
      </c>
      <c r="N17" s="516" t="s">
        <v>855</v>
      </c>
      <c r="O17" s="516" t="s">
        <v>734</v>
      </c>
      <c r="P17" s="517" t="s">
        <v>856</v>
      </c>
      <c r="Q17" s="515" t="s">
        <v>857</v>
      </c>
      <c r="R17" s="515" t="s">
        <v>750</v>
      </c>
      <c r="S17" s="515" t="s">
        <v>858</v>
      </c>
      <c r="T17" s="515" t="s">
        <v>81</v>
      </c>
      <c r="U17" s="515" t="s">
        <v>71</v>
      </c>
      <c r="V17" s="519" t="s">
        <v>859</v>
      </c>
      <c r="W17" s="520">
        <v>280</v>
      </c>
      <c r="X17" s="53" t="s">
        <v>860</v>
      </c>
      <c r="Y17" s="53" t="s">
        <v>861</v>
      </c>
      <c r="Z17" s="53" t="s">
        <v>68</v>
      </c>
      <c r="AA17" s="515" t="str">
        <f t="shared" si="0"/>
        <v>Deacero</v>
      </c>
      <c r="AB17" s="53" t="s">
        <v>69</v>
      </c>
      <c r="AC17" s="521" t="s">
        <v>862</v>
      </c>
      <c r="AD17" s="515" t="s">
        <v>202</v>
      </c>
      <c r="AE17" s="75" t="s">
        <v>202</v>
      </c>
      <c r="AF17" s="522" t="s">
        <v>202</v>
      </c>
      <c r="AG17" s="53" t="s">
        <v>202</v>
      </c>
      <c r="AI17" s="53" t="s">
        <v>860</v>
      </c>
      <c r="AL17" s="53" t="s">
        <v>840</v>
      </c>
      <c r="AN17" s="515"/>
      <c r="AO17" s="523">
        <v>45292</v>
      </c>
      <c r="AP17" s="515"/>
      <c r="AQ17" s="517" t="s">
        <v>734</v>
      </c>
      <c r="AR17" s="521" t="s">
        <v>735</v>
      </c>
      <c r="AS17" s="159" t="s">
        <v>202</v>
      </c>
      <c r="AT17" s="75" t="s">
        <v>202</v>
      </c>
      <c r="AU17" s="55" t="b">
        <v>1</v>
      </c>
      <c r="AV17" s="53">
        <v>1</v>
      </c>
      <c r="AW17" s="55" t="b">
        <v>1</v>
      </c>
      <c r="AX17" s="53">
        <v>6</v>
      </c>
      <c r="AY17" s="53" t="s">
        <v>863</v>
      </c>
    </row>
    <row r="18" spans="1:51" s="53" customFormat="1">
      <c r="A18" s="53">
        <v>19</v>
      </c>
      <c r="B18" s="514" t="s">
        <v>722</v>
      </c>
      <c r="C18" s="515" t="s">
        <v>417</v>
      </c>
      <c r="D18" s="516" t="s">
        <v>412</v>
      </c>
      <c r="E18" s="516" t="s">
        <v>864</v>
      </c>
      <c r="F18" s="515" t="s">
        <v>736</v>
      </c>
      <c r="G18" s="517" t="s">
        <v>737</v>
      </c>
      <c r="H18" s="515" t="s">
        <v>224</v>
      </c>
      <c r="I18" s="515" t="s">
        <v>123</v>
      </c>
      <c r="J18" s="515">
        <v>80</v>
      </c>
      <c r="K18" s="53">
        <v>115</v>
      </c>
      <c r="L18" s="515" t="s">
        <v>86</v>
      </c>
      <c r="M18" s="515" t="s">
        <v>87</v>
      </c>
      <c r="N18" s="516" t="s">
        <v>865</v>
      </c>
      <c r="O18" s="516" t="s">
        <v>866</v>
      </c>
      <c r="P18" s="517" t="s">
        <v>202</v>
      </c>
      <c r="Q18" s="515" t="s">
        <v>867</v>
      </c>
      <c r="R18" s="515" t="s">
        <v>76</v>
      </c>
      <c r="S18" s="515" t="s">
        <v>419</v>
      </c>
      <c r="T18" s="515" t="s">
        <v>191</v>
      </c>
      <c r="U18" s="515" t="s">
        <v>204</v>
      </c>
      <c r="V18" s="519">
        <v>212.89</v>
      </c>
      <c r="W18" s="520">
        <v>87.915000000000006</v>
      </c>
      <c r="X18" s="53" t="s">
        <v>868</v>
      </c>
      <c r="Y18" s="53" t="s">
        <v>869</v>
      </c>
      <c r="Z18" s="53" t="s">
        <v>68</v>
      </c>
      <c r="AA18" s="515" t="str">
        <f t="shared" si="0"/>
        <v>Ricardo Lebrija Orvañanos</v>
      </c>
      <c r="AB18" s="53" t="s">
        <v>731</v>
      </c>
      <c r="AC18" s="521" t="s">
        <v>870</v>
      </c>
      <c r="AD18" s="515" t="s">
        <v>202</v>
      </c>
      <c r="AE18" s="75" t="s">
        <v>202</v>
      </c>
      <c r="AF18" s="522" t="s">
        <v>202</v>
      </c>
      <c r="AG18" s="53" t="s">
        <v>202</v>
      </c>
      <c r="AJ18" s="53" t="s">
        <v>733</v>
      </c>
      <c r="AK18" s="53">
        <v>166600250.61000001</v>
      </c>
      <c r="AL18" s="53">
        <v>0</v>
      </c>
      <c r="AM18" s="53" t="s">
        <v>202</v>
      </c>
      <c r="AN18" s="515"/>
      <c r="AO18" s="523">
        <v>46025</v>
      </c>
      <c r="AP18" s="515"/>
      <c r="AQ18" s="517">
        <v>0</v>
      </c>
      <c r="AR18" s="521" t="s">
        <v>871</v>
      </c>
      <c r="AS18" s="159" t="s">
        <v>202</v>
      </c>
      <c r="AT18" s="75" t="s">
        <v>202</v>
      </c>
      <c r="AU18" s="55" t="b">
        <v>1</v>
      </c>
      <c r="AV18" s="53">
        <v>63</v>
      </c>
      <c r="AW18" s="55" t="b">
        <v>1</v>
      </c>
      <c r="AX18" s="53">
        <v>33</v>
      </c>
      <c r="AY18" s="53" t="s">
        <v>415</v>
      </c>
    </row>
    <row r="19" spans="1:51" s="53" customFormat="1">
      <c r="A19" s="53">
        <v>20</v>
      </c>
      <c r="B19" s="514" t="s">
        <v>722</v>
      </c>
      <c r="C19" s="515" t="s">
        <v>231</v>
      </c>
      <c r="D19" s="516" t="s">
        <v>872</v>
      </c>
      <c r="E19" s="516" t="s">
        <v>873</v>
      </c>
      <c r="F19" s="515" t="s">
        <v>736</v>
      </c>
      <c r="G19" s="517" t="s">
        <v>874</v>
      </c>
      <c r="H19" s="515" t="s">
        <v>224</v>
      </c>
      <c r="I19" s="515" t="s">
        <v>123</v>
      </c>
      <c r="J19" s="515">
        <v>300</v>
      </c>
      <c r="K19" s="53">
        <v>400</v>
      </c>
      <c r="L19" s="515" t="s">
        <v>86</v>
      </c>
      <c r="M19" s="515" t="s">
        <v>225</v>
      </c>
      <c r="N19" s="516" t="s">
        <v>875</v>
      </c>
      <c r="O19" s="516" t="s">
        <v>759</v>
      </c>
      <c r="P19" s="517" t="s">
        <v>68</v>
      </c>
      <c r="Q19" s="515" t="s">
        <v>876</v>
      </c>
      <c r="R19" s="515" t="s">
        <v>728</v>
      </c>
      <c r="S19" s="515" t="s">
        <v>237</v>
      </c>
      <c r="T19" s="515" t="s">
        <v>191</v>
      </c>
      <c r="U19" s="515" t="s">
        <v>204</v>
      </c>
      <c r="V19" s="519">
        <v>935585</v>
      </c>
      <c r="W19" s="520">
        <v>308.22000000000003</v>
      </c>
      <c r="X19" s="53" t="s">
        <v>877</v>
      </c>
      <c r="Y19" s="53" t="s">
        <v>878</v>
      </c>
      <c r="Z19" s="53" t="s">
        <v>68</v>
      </c>
      <c r="AA19" s="515" t="str">
        <f t="shared" si="0"/>
        <v>Sunstone Power Holdco, S. A. de C. V.</v>
      </c>
      <c r="AB19" s="53" t="s">
        <v>731</v>
      </c>
      <c r="AC19" s="521" t="s">
        <v>879</v>
      </c>
      <c r="AD19" s="515" t="s">
        <v>202</v>
      </c>
      <c r="AE19" s="75" t="s">
        <v>202</v>
      </c>
      <c r="AF19" s="522" t="s">
        <v>202</v>
      </c>
      <c r="AG19" s="53" t="s">
        <v>202</v>
      </c>
      <c r="AJ19" s="53" t="s">
        <v>733</v>
      </c>
      <c r="AK19" s="53">
        <v>113899024.77</v>
      </c>
      <c r="AL19" s="53">
        <v>0</v>
      </c>
      <c r="AM19" s="53" t="s">
        <v>202</v>
      </c>
      <c r="AN19" s="515"/>
      <c r="AO19" s="523">
        <v>46934</v>
      </c>
      <c r="AP19" s="515"/>
      <c r="AQ19" s="517">
        <v>0</v>
      </c>
      <c r="AR19" s="521" t="s">
        <v>735</v>
      </c>
      <c r="AS19" s="159" t="s">
        <v>202</v>
      </c>
      <c r="AT19" s="75" t="s">
        <v>202</v>
      </c>
      <c r="AU19" s="55" t="b">
        <v>1</v>
      </c>
      <c r="AV19" s="53">
        <v>5</v>
      </c>
      <c r="AW19" s="55" t="b">
        <v>1</v>
      </c>
      <c r="AX19" s="53">
        <v>14</v>
      </c>
      <c r="AY19" s="53" t="s">
        <v>229</v>
      </c>
    </row>
    <row r="20" spans="1:51" s="53" customFormat="1">
      <c r="A20" s="53">
        <v>21</v>
      </c>
      <c r="B20" s="514" t="s">
        <v>722</v>
      </c>
      <c r="C20" s="515" t="s">
        <v>336</v>
      </c>
      <c r="D20" s="516" t="s">
        <v>880</v>
      </c>
      <c r="E20" s="516" t="s">
        <v>881</v>
      </c>
      <c r="F20" s="515" t="s">
        <v>736</v>
      </c>
      <c r="G20" s="517" t="s">
        <v>874</v>
      </c>
      <c r="H20" s="515" t="s">
        <v>224</v>
      </c>
      <c r="I20" s="515" t="s">
        <v>336</v>
      </c>
      <c r="J20" s="515">
        <v>300</v>
      </c>
      <c r="L20" s="515" t="s">
        <v>86</v>
      </c>
      <c r="M20" s="515" t="s">
        <v>225</v>
      </c>
      <c r="N20" s="516" t="s">
        <v>875</v>
      </c>
      <c r="O20" s="516" t="s">
        <v>734</v>
      </c>
      <c r="P20" s="517" t="s">
        <v>68</v>
      </c>
      <c r="Q20" s="515" t="s">
        <v>876</v>
      </c>
      <c r="R20" s="515" t="s">
        <v>728</v>
      </c>
      <c r="S20" s="515" t="s">
        <v>882</v>
      </c>
      <c r="T20" s="515" t="s">
        <v>191</v>
      </c>
      <c r="U20" s="515" t="s">
        <v>158</v>
      </c>
      <c r="V20" s="519">
        <v>935585</v>
      </c>
      <c r="W20" s="520">
        <v>308.22000000000003</v>
      </c>
      <c r="AA20" s="515" t="str">
        <f t="shared" si="0"/>
        <v>Sunstone Power Holdco, S. A. de C. V.</v>
      </c>
      <c r="AC20" s="521" t="s">
        <v>879</v>
      </c>
      <c r="AD20" s="515" t="s">
        <v>202</v>
      </c>
      <c r="AE20" s="75" t="s">
        <v>202</v>
      </c>
      <c r="AF20" s="522" t="s">
        <v>202</v>
      </c>
      <c r="AN20" s="515"/>
      <c r="AO20" s="515" t="s">
        <v>336</v>
      </c>
      <c r="AP20" s="515"/>
      <c r="AQ20" s="517" t="s">
        <v>734</v>
      </c>
      <c r="AR20" s="521" t="s">
        <v>735</v>
      </c>
      <c r="AS20" s="159" t="s">
        <v>202</v>
      </c>
      <c r="AT20" s="75" t="s">
        <v>202</v>
      </c>
      <c r="AU20" s="55" t="b">
        <v>0</v>
      </c>
      <c r="AW20" s="55" t="b">
        <v>0</v>
      </c>
    </row>
    <row r="21" spans="1:51" s="53" customFormat="1">
      <c r="A21" s="53">
        <v>22</v>
      </c>
      <c r="B21" s="514" t="s">
        <v>722</v>
      </c>
      <c r="C21" s="515" t="s">
        <v>883</v>
      </c>
      <c r="D21" s="516" t="s">
        <v>884</v>
      </c>
      <c r="E21" s="516" t="s">
        <v>885</v>
      </c>
      <c r="F21" s="515" t="s">
        <v>736</v>
      </c>
      <c r="G21" s="517" t="s">
        <v>782</v>
      </c>
      <c r="H21" s="515" t="s">
        <v>224</v>
      </c>
      <c r="I21" s="515" t="s">
        <v>123</v>
      </c>
      <c r="J21" s="515">
        <v>71</v>
      </c>
      <c r="K21" s="53">
        <v>115</v>
      </c>
      <c r="L21" s="515" t="s">
        <v>136</v>
      </c>
      <c r="M21" s="515" t="s">
        <v>886</v>
      </c>
      <c r="N21" s="516"/>
      <c r="O21" s="516" t="s">
        <v>759</v>
      </c>
      <c r="P21" s="517" t="s">
        <v>202</v>
      </c>
      <c r="Q21" s="515" t="s">
        <v>762</v>
      </c>
      <c r="R21" s="515"/>
      <c r="S21" s="515" t="s">
        <v>887</v>
      </c>
      <c r="T21" s="515" t="s">
        <v>147</v>
      </c>
      <c r="U21" s="515" t="s">
        <v>158</v>
      </c>
      <c r="V21" s="519">
        <v>0</v>
      </c>
      <c r="W21" s="520">
        <v>0</v>
      </c>
      <c r="X21" s="53" t="s">
        <v>888</v>
      </c>
      <c r="Y21" s="53" t="s">
        <v>889</v>
      </c>
      <c r="Z21" s="53" t="s">
        <v>68</v>
      </c>
      <c r="AA21" s="515">
        <f t="shared" si="0"/>
        <v>0</v>
      </c>
      <c r="AB21" s="53" t="s">
        <v>890</v>
      </c>
      <c r="AC21" s="521">
        <v>0</v>
      </c>
      <c r="AD21" s="515" t="s">
        <v>202</v>
      </c>
      <c r="AE21" s="75" t="s">
        <v>202</v>
      </c>
      <c r="AF21" s="522" t="s">
        <v>68</v>
      </c>
      <c r="AG21" s="53" t="s">
        <v>202</v>
      </c>
      <c r="AJ21" s="53" t="s">
        <v>733</v>
      </c>
      <c r="AK21" s="53">
        <v>52970940.640000001</v>
      </c>
      <c r="AL21" s="53">
        <v>0</v>
      </c>
      <c r="AM21" s="53" t="s">
        <v>202</v>
      </c>
      <c r="AN21" s="515"/>
      <c r="AO21" s="523">
        <v>44681</v>
      </c>
      <c r="AP21" s="515"/>
      <c r="AQ21" s="517">
        <v>0</v>
      </c>
      <c r="AR21" s="521">
        <v>0</v>
      </c>
      <c r="AS21" s="159" t="s">
        <v>202</v>
      </c>
      <c r="AT21" s="75" t="s">
        <v>202</v>
      </c>
      <c r="AU21" s="55" t="b">
        <v>1</v>
      </c>
      <c r="AV21" s="53">
        <v>71</v>
      </c>
      <c r="AW21" s="55" t="b">
        <v>1</v>
      </c>
      <c r="AX21" s="53">
        <v>68</v>
      </c>
      <c r="AY21" s="53" t="s">
        <v>891</v>
      </c>
    </row>
    <row r="22" spans="1:51" s="50" customFormat="1" ht="134.25" customHeight="1">
      <c r="A22" s="56">
        <v>23</v>
      </c>
      <c r="B22" s="529" t="s">
        <v>722</v>
      </c>
      <c r="C22" s="525" t="s">
        <v>588</v>
      </c>
      <c r="D22" s="525" t="s">
        <v>584</v>
      </c>
      <c r="E22" s="525" t="s">
        <v>892</v>
      </c>
      <c r="F22" s="525" t="s">
        <v>745</v>
      </c>
      <c r="G22" s="526" t="s">
        <v>893</v>
      </c>
      <c r="H22" s="525" t="s">
        <v>224</v>
      </c>
      <c r="I22" s="525" t="s">
        <v>85</v>
      </c>
      <c r="J22" s="525">
        <v>90</v>
      </c>
      <c r="K22" s="56">
        <v>115</v>
      </c>
      <c r="L22" s="527" t="s">
        <v>383</v>
      </c>
      <c r="M22" s="525" t="s">
        <v>546</v>
      </c>
      <c r="N22" s="525" t="s">
        <v>894</v>
      </c>
      <c r="O22" s="525" t="s">
        <v>759</v>
      </c>
      <c r="P22" s="526" t="s">
        <v>202</v>
      </c>
      <c r="Q22" s="525" t="s">
        <v>762</v>
      </c>
      <c r="R22" s="525" t="s">
        <v>756</v>
      </c>
      <c r="S22" s="525" t="s">
        <v>589</v>
      </c>
      <c r="T22" s="525" t="s">
        <v>81</v>
      </c>
      <c r="U22" s="525" t="s">
        <v>158</v>
      </c>
      <c r="V22" s="525" t="s">
        <v>895</v>
      </c>
      <c r="W22" s="525" t="s">
        <v>896</v>
      </c>
      <c r="X22" s="528" t="s">
        <v>85</v>
      </c>
      <c r="Y22" s="56" t="s">
        <v>897</v>
      </c>
      <c r="Z22" s="56" t="s">
        <v>898</v>
      </c>
      <c r="AA22" s="527">
        <v>0</v>
      </c>
      <c r="AB22" s="56" t="s">
        <v>69</v>
      </c>
      <c r="AC22" s="529">
        <v>0</v>
      </c>
      <c r="AD22" s="525" t="s">
        <v>202</v>
      </c>
      <c r="AE22" s="530" t="s">
        <v>202</v>
      </c>
      <c r="AF22" s="531" t="s">
        <v>202</v>
      </c>
      <c r="AG22" s="56" t="s">
        <v>202</v>
      </c>
      <c r="AH22" s="532" t="s">
        <v>756</v>
      </c>
      <c r="AI22" s="56" t="s">
        <v>899</v>
      </c>
      <c r="AJ22" s="56" t="s">
        <v>733</v>
      </c>
      <c r="AK22" s="56" t="s">
        <v>900</v>
      </c>
      <c r="AL22" s="532" t="s">
        <v>756</v>
      </c>
      <c r="AM22" s="533" t="s">
        <v>758</v>
      </c>
      <c r="AN22" s="525" t="s">
        <v>202</v>
      </c>
      <c r="AO22" s="534">
        <v>47026</v>
      </c>
      <c r="AP22" s="525" t="s">
        <v>756</v>
      </c>
      <c r="AQ22" s="526" t="s">
        <v>901</v>
      </c>
      <c r="AR22" s="526">
        <v>0</v>
      </c>
      <c r="AS22" s="56" t="s">
        <v>202</v>
      </c>
      <c r="AT22" s="530" t="s">
        <v>202</v>
      </c>
      <c r="AU22" s="56" t="b">
        <v>1</v>
      </c>
      <c r="AV22" s="56">
        <v>56</v>
      </c>
      <c r="AW22" s="56" t="b">
        <v>1</v>
      </c>
      <c r="AX22" s="56">
        <v>54</v>
      </c>
      <c r="AY22" s="56" t="s">
        <v>502</v>
      </c>
    </row>
    <row r="23" spans="1:51" s="50" customFormat="1" ht="134.25" customHeight="1">
      <c r="A23" s="56">
        <v>24</v>
      </c>
      <c r="B23" s="529" t="s">
        <v>722</v>
      </c>
      <c r="C23" s="525" t="s">
        <v>902</v>
      </c>
      <c r="D23" s="525" t="s">
        <v>903</v>
      </c>
      <c r="E23" s="525" t="s">
        <v>904</v>
      </c>
      <c r="F23" s="525" t="s">
        <v>745</v>
      </c>
      <c r="G23" s="526" t="s">
        <v>905</v>
      </c>
      <c r="H23" s="525" t="s">
        <v>224</v>
      </c>
      <c r="I23" s="525" t="s">
        <v>93</v>
      </c>
      <c r="J23" s="525">
        <v>100</v>
      </c>
      <c r="K23" s="56">
        <v>115</v>
      </c>
      <c r="L23" s="527" t="s">
        <v>383</v>
      </c>
      <c r="M23" s="525" t="s">
        <v>906</v>
      </c>
      <c r="N23" s="525" t="s">
        <v>907</v>
      </c>
      <c r="O23" s="525" t="s">
        <v>908</v>
      </c>
      <c r="P23" s="526" t="s">
        <v>202</v>
      </c>
      <c r="Q23" s="525" t="s">
        <v>762</v>
      </c>
      <c r="R23" s="525" t="s">
        <v>756</v>
      </c>
      <c r="S23" s="525" t="s">
        <v>909</v>
      </c>
      <c r="T23" s="525" t="s">
        <v>81</v>
      </c>
      <c r="U23" s="525" t="s">
        <v>204</v>
      </c>
      <c r="V23" s="525" t="s">
        <v>895</v>
      </c>
      <c r="W23" s="525" t="s">
        <v>896</v>
      </c>
      <c r="X23" s="528" t="s">
        <v>93</v>
      </c>
      <c r="Y23" s="56" t="s">
        <v>753</v>
      </c>
      <c r="Z23" s="56" t="s">
        <v>910</v>
      </c>
      <c r="AA23" s="527">
        <v>0</v>
      </c>
      <c r="AB23" s="56" t="s">
        <v>182</v>
      </c>
      <c r="AC23" s="529">
        <v>0</v>
      </c>
      <c r="AD23" s="525" t="s">
        <v>202</v>
      </c>
      <c r="AE23" s="530" t="s">
        <v>202</v>
      </c>
      <c r="AF23" s="531" t="s">
        <v>68</v>
      </c>
      <c r="AG23" s="56" t="s">
        <v>202</v>
      </c>
      <c r="AH23" s="527" t="s">
        <v>756</v>
      </c>
      <c r="AI23" s="56" t="s">
        <v>911</v>
      </c>
      <c r="AJ23" s="532" t="s">
        <v>756</v>
      </c>
      <c r="AK23" s="56" t="s">
        <v>900</v>
      </c>
      <c r="AL23" s="527" t="s">
        <v>756</v>
      </c>
      <c r="AM23" s="525" t="s">
        <v>758</v>
      </c>
      <c r="AN23" s="525" t="s">
        <v>202</v>
      </c>
      <c r="AO23" s="534">
        <v>46934</v>
      </c>
      <c r="AP23" s="525" t="s">
        <v>756</v>
      </c>
      <c r="AQ23" s="526">
        <v>0</v>
      </c>
      <c r="AR23" s="526">
        <v>0</v>
      </c>
      <c r="AS23" s="56" t="s">
        <v>202</v>
      </c>
      <c r="AT23" s="530" t="s">
        <v>202</v>
      </c>
      <c r="AU23" s="56" t="b">
        <v>1</v>
      </c>
      <c r="AV23" s="56">
        <v>46</v>
      </c>
      <c r="AW23" s="56" t="b">
        <v>1</v>
      </c>
      <c r="AX23" s="56">
        <v>80</v>
      </c>
      <c r="AY23" s="56" t="s">
        <v>283</v>
      </c>
    </row>
    <row r="24" spans="1:51" s="50" customFormat="1" ht="134.25" customHeight="1">
      <c r="A24" s="56">
        <v>25</v>
      </c>
      <c r="B24" s="529" t="s">
        <v>722</v>
      </c>
      <c r="C24" s="525" t="s">
        <v>547</v>
      </c>
      <c r="D24" s="525" t="s">
        <v>544</v>
      </c>
      <c r="E24" s="525" t="s">
        <v>912</v>
      </c>
      <c r="F24" s="525" t="s">
        <v>745</v>
      </c>
      <c r="G24" s="526" t="s">
        <v>893</v>
      </c>
      <c r="H24" s="525" t="s">
        <v>224</v>
      </c>
      <c r="I24" s="525" t="s">
        <v>93</v>
      </c>
      <c r="J24" s="525">
        <v>100</v>
      </c>
      <c r="K24" s="56">
        <v>115</v>
      </c>
      <c r="L24" s="527" t="s">
        <v>383</v>
      </c>
      <c r="M24" s="525" t="s">
        <v>546</v>
      </c>
      <c r="N24" s="525" t="s">
        <v>913</v>
      </c>
      <c r="O24" s="525" t="s">
        <v>759</v>
      </c>
      <c r="P24" s="526" t="s">
        <v>202</v>
      </c>
      <c r="Q24" s="525" t="s">
        <v>762</v>
      </c>
      <c r="R24" s="525" t="s">
        <v>756</v>
      </c>
      <c r="S24" s="525" t="s">
        <v>548</v>
      </c>
      <c r="T24" s="525" t="s">
        <v>81</v>
      </c>
      <c r="U24" s="525" t="s">
        <v>158</v>
      </c>
      <c r="V24" s="525" t="s">
        <v>895</v>
      </c>
      <c r="W24" s="525" t="s">
        <v>896</v>
      </c>
      <c r="X24" s="528" t="s">
        <v>93</v>
      </c>
      <c r="Y24" s="56" t="s">
        <v>914</v>
      </c>
      <c r="Z24" s="56" t="s">
        <v>898</v>
      </c>
      <c r="AA24" s="527">
        <v>0</v>
      </c>
      <c r="AB24" s="56" t="s">
        <v>469</v>
      </c>
      <c r="AC24" s="529">
        <v>0</v>
      </c>
      <c r="AD24" s="525" t="s">
        <v>202</v>
      </c>
      <c r="AE24" s="530" t="s">
        <v>202</v>
      </c>
      <c r="AF24" s="531" t="s">
        <v>202</v>
      </c>
      <c r="AG24" s="56" t="s">
        <v>202</v>
      </c>
      <c r="AH24" s="527" t="s">
        <v>756</v>
      </c>
      <c r="AI24" s="56" t="s">
        <v>915</v>
      </c>
      <c r="AJ24" s="527" t="s">
        <v>756</v>
      </c>
      <c r="AK24" s="56" t="s">
        <v>900</v>
      </c>
      <c r="AL24" s="527" t="s">
        <v>756</v>
      </c>
      <c r="AM24" s="525" t="s">
        <v>758</v>
      </c>
      <c r="AN24" s="525" t="s">
        <v>202</v>
      </c>
      <c r="AO24" s="534">
        <v>47059</v>
      </c>
      <c r="AP24" s="525" t="s">
        <v>756</v>
      </c>
      <c r="AQ24" s="526" t="s">
        <v>901</v>
      </c>
      <c r="AR24" s="526">
        <v>0</v>
      </c>
      <c r="AS24" s="56" t="s">
        <v>202</v>
      </c>
      <c r="AT24" s="530" t="s">
        <v>202</v>
      </c>
      <c r="AU24" s="56" t="b">
        <v>1</v>
      </c>
      <c r="AV24" s="56">
        <v>47</v>
      </c>
      <c r="AW24" s="56" t="b">
        <v>1</v>
      </c>
      <c r="AX24" s="56">
        <v>47</v>
      </c>
      <c r="AY24" s="56" t="s">
        <v>470</v>
      </c>
    </row>
    <row r="25" spans="1:51" s="50" customFormat="1" ht="134.25" customHeight="1">
      <c r="A25" s="56">
        <v>26</v>
      </c>
      <c r="B25" s="529" t="s">
        <v>722</v>
      </c>
      <c r="C25" s="525" t="s">
        <v>916</v>
      </c>
      <c r="D25" s="525" t="s">
        <v>917</v>
      </c>
      <c r="E25" s="525" t="s">
        <v>918</v>
      </c>
      <c r="F25" s="525" t="s">
        <v>745</v>
      </c>
      <c r="G25" s="526" t="s">
        <v>893</v>
      </c>
      <c r="H25" s="525" t="s">
        <v>224</v>
      </c>
      <c r="I25" s="525" t="s">
        <v>85</v>
      </c>
      <c r="J25" s="525">
        <v>100</v>
      </c>
      <c r="K25" s="56">
        <v>115</v>
      </c>
      <c r="L25" s="527" t="s">
        <v>383</v>
      </c>
      <c r="M25" s="525" t="s">
        <v>546</v>
      </c>
      <c r="N25" s="525" t="s">
        <v>919</v>
      </c>
      <c r="O25" s="525" t="s">
        <v>734</v>
      </c>
      <c r="P25" s="526" t="s">
        <v>202</v>
      </c>
      <c r="Q25" s="525" t="s">
        <v>762</v>
      </c>
      <c r="R25" s="525" t="s">
        <v>756</v>
      </c>
      <c r="S25" s="525" t="s">
        <v>920</v>
      </c>
      <c r="T25" s="525" t="s">
        <v>81</v>
      </c>
      <c r="U25" s="525" t="s">
        <v>158</v>
      </c>
      <c r="V25" s="525" t="s">
        <v>895</v>
      </c>
      <c r="W25" s="525" t="s">
        <v>896</v>
      </c>
      <c r="X25" s="528" t="s">
        <v>93</v>
      </c>
      <c r="Y25" s="56" t="s">
        <v>921</v>
      </c>
      <c r="Z25" s="56" t="s">
        <v>910</v>
      </c>
      <c r="AA25" s="527" t="s">
        <v>756</v>
      </c>
      <c r="AB25" s="533" t="s">
        <v>756</v>
      </c>
      <c r="AC25" s="525" t="s">
        <v>756</v>
      </c>
      <c r="AD25" s="525" t="s">
        <v>202</v>
      </c>
      <c r="AE25" s="530" t="s">
        <v>202</v>
      </c>
      <c r="AF25" s="531" t="s">
        <v>68</v>
      </c>
      <c r="AG25" s="532" t="s">
        <v>756</v>
      </c>
      <c r="AH25" s="525" t="s">
        <v>756</v>
      </c>
      <c r="AI25" s="56"/>
      <c r="AJ25" s="527" t="s">
        <v>756</v>
      </c>
      <c r="AK25" s="56" t="s">
        <v>900</v>
      </c>
      <c r="AL25" s="527" t="s">
        <v>756</v>
      </c>
      <c r="AM25" s="525" t="s">
        <v>758</v>
      </c>
      <c r="AN25" s="525" t="s">
        <v>202</v>
      </c>
      <c r="AO25" s="534">
        <v>46568</v>
      </c>
      <c r="AP25" s="525" t="s">
        <v>756</v>
      </c>
      <c r="AQ25" s="526" t="s">
        <v>734</v>
      </c>
      <c r="AR25" s="526" t="s">
        <v>758</v>
      </c>
      <c r="AS25" s="56" t="s">
        <v>202</v>
      </c>
      <c r="AT25" s="530" t="s">
        <v>202</v>
      </c>
      <c r="AU25" s="56" t="b">
        <v>1</v>
      </c>
      <c r="AV25" s="56">
        <v>48</v>
      </c>
      <c r="AW25" s="56" t="b">
        <v>1</v>
      </c>
      <c r="AX25" s="56">
        <v>81</v>
      </c>
      <c r="AY25" s="56" t="s">
        <v>922</v>
      </c>
    </row>
    <row r="26" spans="1:51" s="50" customFormat="1" ht="134.25" customHeight="1">
      <c r="A26" s="56">
        <v>27</v>
      </c>
      <c r="B26" s="529" t="s">
        <v>722</v>
      </c>
      <c r="C26" s="525" t="s">
        <v>634</v>
      </c>
      <c r="D26" s="525" t="s">
        <v>628</v>
      </c>
      <c r="E26" s="525" t="s">
        <v>629</v>
      </c>
      <c r="F26" s="525" t="s">
        <v>745</v>
      </c>
      <c r="G26" s="526" t="s">
        <v>893</v>
      </c>
      <c r="H26" s="525" t="s">
        <v>224</v>
      </c>
      <c r="I26" s="525" t="s">
        <v>85</v>
      </c>
      <c r="J26" s="525">
        <v>290</v>
      </c>
      <c r="K26" s="56">
        <v>230</v>
      </c>
      <c r="L26" s="527" t="s">
        <v>383</v>
      </c>
      <c r="M26" s="525" t="s">
        <v>630</v>
      </c>
      <c r="N26" s="525" t="s">
        <v>923</v>
      </c>
      <c r="O26" s="525" t="s">
        <v>734</v>
      </c>
      <c r="P26" s="526" t="s">
        <v>202</v>
      </c>
      <c r="Q26" s="525" t="s">
        <v>762</v>
      </c>
      <c r="R26" s="525" t="s">
        <v>756</v>
      </c>
      <c r="S26" s="525" t="s">
        <v>332</v>
      </c>
      <c r="T26" s="525" t="s">
        <v>81</v>
      </c>
      <c r="U26" s="525" t="s">
        <v>204</v>
      </c>
      <c r="V26" s="525" t="s">
        <v>895</v>
      </c>
      <c r="W26" s="525" t="s">
        <v>896</v>
      </c>
      <c r="X26" s="528" t="s">
        <v>85</v>
      </c>
      <c r="Y26" s="56" t="s">
        <v>924</v>
      </c>
      <c r="Z26" s="56" t="s">
        <v>925</v>
      </c>
      <c r="AA26" s="527">
        <v>0</v>
      </c>
      <c r="AB26" s="56" t="s">
        <v>469</v>
      </c>
      <c r="AC26" s="529">
        <v>0</v>
      </c>
      <c r="AD26" s="525" t="s">
        <v>202</v>
      </c>
      <c r="AE26" s="530" t="s">
        <v>202</v>
      </c>
      <c r="AF26" s="531" t="s">
        <v>68</v>
      </c>
      <c r="AG26" s="56" t="s">
        <v>202</v>
      </c>
      <c r="AH26" s="527" t="s">
        <v>756</v>
      </c>
      <c r="AI26" s="56" t="s">
        <v>926</v>
      </c>
      <c r="AJ26" s="527" t="s">
        <v>756</v>
      </c>
      <c r="AK26" s="56" t="s">
        <v>900</v>
      </c>
      <c r="AL26" s="56" t="s">
        <v>927</v>
      </c>
      <c r="AM26" s="56" t="s">
        <v>928</v>
      </c>
      <c r="AN26" s="527" t="s">
        <v>202</v>
      </c>
      <c r="AO26" s="534">
        <v>46965</v>
      </c>
      <c r="AP26" s="525" t="s">
        <v>756</v>
      </c>
      <c r="AQ26" s="526" t="s">
        <v>734</v>
      </c>
      <c r="AR26" s="526">
        <v>0</v>
      </c>
      <c r="AS26" s="56" t="s">
        <v>202</v>
      </c>
      <c r="AT26" s="530" t="s">
        <v>202</v>
      </c>
      <c r="AU26" s="56" t="b">
        <v>1</v>
      </c>
      <c r="AV26" s="56">
        <v>9</v>
      </c>
      <c r="AW26" s="56" t="b">
        <v>1</v>
      </c>
      <c r="AX26" s="56">
        <v>61</v>
      </c>
      <c r="AY26" s="56" t="s">
        <v>633</v>
      </c>
    </row>
    <row r="27" spans="1:51" s="50" customFormat="1" ht="134.25" customHeight="1">
      <c r="A27" s="56">
        <v>28</v>
      </c>
      <c r="B27" s="529" t="s">
        <v>722</v>
      </c>
      <c r="C27" s="525" t="s">
        <v>929</v>
      </c>
      <c r="D27" s="525" t="s">
        <v>930</v>
      </c>
      <c r="E27" s="525" t="s">
        <v>931</v>
      </c>
      <c r="F27" s="525" t="s">
        <v>745</v>
      </c>
      <c r="G27" s="526" t="s">
        <v>893</v>
      </c>
      <c r="H27" s="525" t="s">
        <v>224</v>
      </c>
      <c r="I27" s="525" t="s">
        <v>85</v>
      </c>
      <c r="J27" s="525">
        <v>60</v>
      </c>
      <c r="K27" s="56">
        <v>115</v>
      </c>
      <c r="L27" s="527" t="s">
        <v>383</v>
      </c>
      <c r="M27" s="525" t="s">
        <v>630</v>
      </c>
      <c r="N27" s="525" t="s">
        <v>932</v>
      </c>
      <c r="O27" s="525" t="s">
        <v>734</v>
      </c>
      <c r="P27" s="526" t="s">
        <v>202</v>
      </c>
      <c r="Q27" s="525" t="s">
        <v>762</v>
      </c>
      <c r="R27" s="525" t="s">
        <v>756</v>
      </c>
      <c r="S27" s="525" t="s">
        <v>933</v>
      </c>
      <c r="T27" s="525" t="s">
        <v>81</v>
      </c>
      <c r="U27" s="525" t="s">
        <v>158</v>
      </c>
      <c r="V27" s="525" t="s">
        <v>895</v>
      </c>
      <c r="W27" s="525" t="s">
        <v>896</v>
      </c>
      <c r="X27" s="528" t="s">
        <v>93</v>
      </c>
      <c r="Y27" s="56" t="s">
        <v>924</v>
      </c>
      <c r="Z27" s="56" t="s">
        <v>934</v>
      </c>
      <c r="AA27" s="527" t="s">
        <v>756</v>
      </c>
      <c r="AB27" s="56" t="s">
        <v>935</v>
      </c>
      <c r="AC27" s="527" t="s">
        <v>756</v>
      </c>
      <c r="AD27" s="525" t="s">
        <v>202</v>
      </c>
      <c r="AE27" s="530" t="s">
        <v>202</v>
      </c>
      <c r="AF27" s="531" t="s">
        <v>202</v>
      </c>
      <c r="AG27" s="56" t="s">
        <v>202</v>
      </c>
      <c r="AH27" s="527" t="s">
        <v>756</v>
      </c>
      <c r="AI27" s="56" t="s">
        <v>911</v>
      </c>
      <c r="AJ27" s="527" t="s">
        <v>756</v>
      </c>
      <c r="AK27" s="56" t="s">
        <v>900</v>
      </c>
      <c r="AL27" s="56" t="s">
        <v>927</v>
      </c>
      <c r="AM27" s="56"/>
      <c r="AN27" s="527" t="s">
        <v>202</v>
      </c>
      <c r="AO27" s="534">
        <v>47118</v>
      </c>
      <c r="AP27" s="525" t="s">
        <v>756</v>
      </c>
      <c r="AQ27" s="526" t="s">
        <v>734</v>
      </c>
      <c r="AR27" s="526" t="s">
        <v>758</v>
      </c>
      <c r="AS27" s="56" t="s">
        <v>202</v>
      </c>
      <c r="AT27" s="530" t="s">
        <v>202</v>
      </c>
      <c r="AU27" s="56" t="b">
        <v>1</v>
      </c>
      <c r="AV27" s="56">
        <v>75</v>
      </c>
      <c r="AW27" s="56" t="b">
        <v>1</v>
      </c>
      <c r="AX27" s="56">
        <v>89</v>
      </c>
      <c r="AY27" s="56" t="s">
        <v>936</v>
      </c>
    </row>
    <row r="28" spans="1:51" s="50" customFormat="1" ht="134.25" customHeight="1">
      <c r="A28" s="56">
        <v>29</v>
      </c>
      <c r="B28" s="529" t="s">
        <v>722</v>
      </c>
      <c r="C28" s="525" t="s">
        <v>493</v>
      </c>
      <c r="D28" s="525" t="s">
        <v>485</v>
      </c>
      <c r="E28" s="525" t="s">
        <v>937</v>
      </c>
      <c r="F28" s="525" t="s">
        <v>745</v>
      </c>
      <c r="G28" s="526" t="s">
        <v>893</v>
      </c>
      <c r="H28" s="525" t="s">
        <v>224</v>
      </c>
      <c r="I28" s="525" t="s">
        <v>487</v>
      </c>
      <c r="J28" s="525" t="s">
        <v>938</v>
      </c>
      <c r="K28" s="56">
        <v>115</v>
      </c>
      <c r="L28" s="527" t="s">
        <v>488</v>
      </c>
      <c r="M28" s="525" t="s">
        <v>488</v>
      </c>
      <c r="N28" s="525" t="s">
        <v>939</v>
      </c>
      <c r="O28" s="525" t="s">
        <v>759</v>
      </c>
      <c r="P28" s="526" t="s">
        <v>68</v>
      </c>
      <c r="Q28" s="526" t="s">
        <v>940</v>
      </c>
      <c r="R28" s="526" t="s">
        <v>941</v>
      </c>
      <c r="S28" s="525" t="s">
        <v>496</v>
      </c>
      <c r="T28" s="525" t="s">
        <v>81</v>
      </c>
      <c r="U28" s="525" t="s">
        <v>71</v>
      </c>
      <c r="V28" s="525" t="s">
        <v>942</v>
      </c>
      <c r="W28" s="525" t="s">
        <v>943</v>
      </c>
      <c r="X28" s="528" t="s">
        <v>60</v>
      </c>
      <c r="Y28" s="56" t="s">
        <v>944</v>
      </c>
      <c r="Z28" s="56" t="s">
        <v>910</v>
      </c>
      <c r="AA28" s="527" t="s">
        <v>945</v>
      </c>
      <c r="AB28" s="533" t="s">
        <v>756</v>
      </c>
      <c r="AC28" s="526" t="s">
        <v>945</v>
      </c>
      <c r="AD28" s="525" t="s">
        <v>202</v>
      </c>
      <c r="AE28" s="530" t="s">
        <v>202</v>
      </c>
      <c r="AF28" s="531" t="s">
        <v>202</v>
      </c>
      <c r="AG28" s="532" t="s">
        <v>756</v>
      </c>
      <c r="AH28" s="525" t="s">
        <v>756</v>
      </c>
      <c r="AI28" s="56"/>
      <c r="AJ28" s="527" t="s">
        <v>756</v>
      </c>
      <c r="AK28" s="56">
        <v>0</v>
      </c>
      <c r="AL28" s="56">
        <v>0</v>
      </c>
      <c r="AM28" s="56"/>
      <c r="AN28" s="527" t="s">
        <v>202</v>
      </c>
      <c r="AO28" s="534">
        <v>46111</v>
      </c>
      <c r="AP28" s="525" t="s">
        <v>756</v>
      </c>
      <c r="AQ28" s="526">
        <v>0</v>
      </c>
      <c r="AR28" s="526" t="s">
        <v>946</v>
      </c>
      <c r="AS28" s="56" t="s">
        <v>155</v>
      </c>
      <c r="AT28" s="56" t="s">
        <v>155</v>
      </c>
      <c r="AU28" s="56" t="b">
        <v>1</v>
      </c>
      <c r="AV28" s="56">
        <v>88</v>
      </c>
      <c r="AW28" s="56" t="b">
        <v>1</v>
      </c>
      <c r="AX28" s="56">
        <v>41</v>
      </c>
      <c r="AY28" s="56" t="s">
        <v>491</v>
      </c>
    </row>
    <row r="29" spans="1:51" s="53" customFormat="1">
      <c r="A29" s="53">
        <v>30</v>
      </c>
      <c r="B29" s="514" t="s">
        <v>722</v>
      </c>
      <c r="C29" s="515" t="s">
        <v>947</v>
      </c>
      <c r="D29" s="516" t="s">
        <v>948</v>
      </c>
      <c r="E29" s="516" t="s">
        <v>949</v>
      </c>
      <c r="F29" s="515" t="s">
        <v>950</v>
      </c>
      <c r="G29" s="517" t="s">
        <v>951</v>
      </c>
      <c r="H29" s="515" t="s">
        <v>224</v>
      </c>
      <c r="I29" s="515" t="s">
        <v>85</v>
      </c>
      <c r="J29" s="515">
        <v>200</v>
      </c>
      <c r="K29" s="53">
        <v>230</v>
      </c>
      <c r="L29" s="515" t="s">
        <v>952</v>
      </c>
      <c r="M29" s="515" t="s">
        <v>953</v>
      </c>
      <c r="N29" s="537" t="s">
        <v>954</v>
      </c>
      <c r="O29" s="516" t="s">
        <v>759</v>
      </c>
      <c r="P29" s="517" t="s">
        <v>202</v>
      </c>
      <c r="Q29" s="515" t="s">
        <v>762</v>
      </c>
      <c r="R29" s="515" t="s">
        <v>955</v>
      </c>
      <c r="S29" s="515" t="s">
        <v>332</v>
      </c>
      <c r="T29" s="515" t="s">
        <v>81</v>
      </c>
      <c r="U29" s="515" t="s">
        <v>204</v>
      </c>
      <c r="V29" s="519">
        <v>0</v>
      </c>
      <c r="W29" s="520">
        <v>0</v>
      </c>
      <c r="X29" s="53" t="s">
        <v>956</v>
      </c>
      <c r="Y29" s="53" t="s">
        <v>957</v>
      </c>
      <c r="Z29" s="53" t="s">
        <v>68</v>
      </c>
      <c r="AA29" s="515" t="s">
        <v>949</v>
      </c>
      <c r="AB29" s="53" t="s">
        <v>958</v>
      </c>
      <c r="AC29" s="521">
        <v>0</v>
      </c>
      <c r="AD29" s="515" t="s">
        <v>202</v>
      </c>
      <c r="AE29" s="535" t="s">
        <v>202</v>
      </c>
      <c r="AF29" s="522" t="s">
        <v>202</v>
      </c>
      <c r="AG29" s="53" t="s">
        <v>202</v>
      </c>
      <c r="AI29" s="53" t="s">
        <v>959</v>
      </c>
      <c r="AM29" s="53" t="s">
        <v>202</v>
      </c>
      <c r="AN29" s="515"/>
      <c r="AO29" s="523">
        <v>47371</v>
      </c>
      <c r="AP29" s="515"/>
      <c r="AQ29" s="517" t="s">
        <v>901</v>
      </c>
      <c r="AR29" s="521">
        <v>0</v>
      </c>
      <c r="AS29" s="159" t="s">
        <v>202</v>
      </c>
      <c r="AT29" s="75" t="s">
        <v>202</v>
      </c>
      <c r="AU29" s="55" t="b">
        <v>1</v>
      </c>
      <c r="AV29" s="53">
        <v>18</v>
      </c>
      <c r="AW29" s="55" t="b">
        <v>1</v>
      </c>
      <c r="AX29" s="53">
        <v>64</v>
      </c>
      <c r="AY29" s="53" t="s">
        <v>640</v>
      </c>
    </row>
    <row r="30" spans="1:51" s="53" customFormat="1">
      <c r="A30" s="53">
        <v>31</v>
      </c>
      <c r="B30" s="514" t="s">
        <v>722</v>
      </c>
      <c r="C30" s="515" t="s">
        <v>960</v>
      </c>
      <c r="D30" s="516" t="s">
        <v>961</v>
      </c>
      <c r="E30" s="516" t="s">
        <v>962</v>
      </c>
      <c r="F30" s="515" t="s">
        <v>724</v>
      </c>
      <c r="G30" s="517" t="s">
        <v>963</v>
      </c>
      <c r="H30" s="515" t="s">
        <v>224</v>
      </c>
      <c r="I30" s="515" t="s">
        <v>85</v>
      </c>
      <c r="J30" s="515">
        <v>92</v>
      </c>
      <c r="K30" s="53">
        <v>115</v>
      </c>
      <c r="L30" s="515" t="s">
        <v>306</v>
      </c>
      <c r="M30" s="515" t="s">
        <v>964</v>
      </c>
      <c r="N30" s="516" t="s">
        <v>965</v>
      </c>
      <c r="O30" s="516" t="s">
        <v>759</v>
      </c>
      <c r="P30" s="517"/>
      <c r="Q30" s="515" t="s">
        <v>762</v>
      </c>
      <c r="R30" s="515"/>
      <c r="S30" s="515" t="s">
        <v>966</v>
      </c>
      <c r="T30" s="515" t="s">
        <v>81</v>
      </c>
      <c r="U30" s="515" t="s">
        <v>204</v>
      </c>
      <c r="V30" s="519">
        <v>0</v>
      </c>
      <c r="W30" s="520">
        <v>0</v>
      </c>
      <c r="X30" s="53" t="s">
        <v>967</v>
      </c>
      <c r="Z30" s="53" t="s">
        <v>68</v>
      </c>
      <c r="AA30" s="515"/>
      <c r="AB30" s="53" t="s">
        <v>182</v>
      </c>
      <c r="AC30" s="521"/>
      <c r="AD30" s="515" t="s">
        <v>202</v>
      </c>
      <c r="AE30" s="538" t="s">
        <v>202</v>
      </c>
      <c r="AF30" s="522" t="s">
        <v>202</v>
      </c>
      <c r="AI30" s="53" t="s">
        <v>967</v>
      </c>
      <c r="AN30" s="515"/>
      <c r="AO30" s="523">
        <v>45555</v>
      </c>
      <c r="AP30" s="515"/>
      <c r="AQ30" s="517"/>
      <c r="AR30" s="521"/>
      <c r="AS30" s="159" t="s">
        <v>202</v>
      </c>
      <c r="AT30" s="75" t="s">
        <v>202</v>
      </c>
      <c r="AU30" s="55" t="b">
        <v>1</v>
      </c>
      <c r="AV30" s="53">
        <v>57</v>
      </c>
      <c r="AW30" s="55" t="b">
        <v>1</v>
      </c>
      <c r="AX30" s="53">
        <v>84</v>
      </c>
      <c r="AY30" s="53" t="s">
        <v>968</v>
      </c>
    </row>
    <row r="31" spans="1:51" s="53" customFormat="1">
      <c r="A31" s="53">
        <v>32</v>
      </c>
      <c r="B31" s="514" t="s">
        <v>722</v>
      </c>
      <c r="C31" s="515" t="s">
        <v>969</v>
      </c>
      <c r="D31" s="516" t="s">
        <v>970</v>
      </c>
      <c r="E31" s="516" t="s">
        <v>970</v>
      </c>
      <c r="F31" s="515" t="s">
        <v>724</v>
      </c>
      <c r="G31" s="517" t="s">
        <v>963</v>
      </c>
      <c r="H31" s="515" t="s">
        <v>224</v>
      </c>
      <c r="I31" s="515" t="s">
        <v>123</v>
      </c>
      <c r="J31" s="515">
        <v>50</v>
      </c>
      <c r="K31" s="53">
        <v>115</v>
      </c>
      <c r="L31" s="515" t="s">
        <v>306</v>
      </c>
      <c r="M31" s="515" t="s">
        <v>971</v>
      </c>
      <c r="N31" s="516" t="s">
        <v>972</v>
      </c>
      <c r="O31" s="516" t="s">
        <v>759</v>
      </c>
      <c r="P31" s="517" t="s">
        <v>68</v>
      </c>
      <c r="Q31" s="517" t="s">
        <v>973</v>
      </c>
      <c r="R31" s="517" t="s">
        <v>941</v>
      </c>
      <c r="S31" s="515" t="s">
        <v>974</v>
      </c>
      <c r="T31" s="515" t="s">
        <v>81</v>
      </c>
      <c r="U31" s="515" t="s">
        <v>158</v>
      </c>
      <c r="V31" s="519">
        <v>140</v>
      </c>
      <c r="W31" s="520">
        <v>75</v>
      </c>
      <c r="X31" s="53" t="s">
        <v>975</v>
      </c>
      <c r="Y31" s="53" t="s">
        <v>976</v>
      </c>
      <c r="Z31" s="53" t="s">
        <v>68</v>
      </c>
      <c r="AA31" s="515" t="s">
        <v>949</v>
      </c>
      <c r="AC31" s="521" t="s">
        <v>977</v>
      </c>
      <c r="AD31" s="515" t="s">
        <v>202</v>
      </c>
      <c r="AE31" s="75" t="s">
        <v>202</v>
      </c>
      <c r="AF31" s="522" t="s">
        <v>68</v>
      </c>
      <c r="AI31" s="53" t="s">
        <v>978</v>
      </c>
      <c r="AN31" s="515" t="s">
        <v>68</v>
      </c>
      <c r="AO31" s="523">
        <v>45699</v>
      </c>
      <c r="AP31" s="515"/>
      <c r="AQ31" s="517">
        <v>0</v>
      </c>
      <c r="AR31" s="521" t="s">
        <v>979</v>
      </c>
      <c r="AS31" s="159" t="s">
        <v>155</v>
      </c>
      <c r="AT31" s="159" t="s">
        <v>155</v>
      </c>
      <c r="AU31" s="55" t="b">
        <v>1</v>
      </c>
      <c r="AV31" s="53">
        <v>79</v>
      </c>
      <c r="AW31" s="55" t="b">
        <v>1</v>
      </c>
      <c r="AX31" s="53">
        <v>69</v>
      </c>
      <c r="AY31" s="53" t="s">
        <v>980</v>
      </c>
    </row>
    <row r="32" spans="1:51" s="53" customFormat="1">
      <c r="A32" s="53">
        <v>33</v>
      </c>
      <c r="B32" s="514" t="s">
        <v>722</v>
      </c>
      <c r="C32" s="515" t="s">
        <v>981</v>
      </c>
      <c r="D32" s="516" t="s">
        <v>982</v>
      </c>
      <c r="E32" s="516" t="s">
        <v>775</v>
      </c>
      <c r="F32" s="515" t="s">
        <v>724</v>
      </c>
      <c r="G32" s="517" t="s">
        <v>963</v>
      </c>
      <c r="H32" s="515" t="s">
        <v>224</v>
      </c>
      <c r="I32" s="515" t="s">
        <v>85</v>
      </c>
      <c r="J32" s="515">
        <v>140</v>
      </c>
      <c r="K32" s="53">
        <v>115</v>
      </c>
      <c r="L32" s="515" t="s">
        <v>306</v>
      </c>
      <c r="M32" s="515" t="s">
        <v>983</v>
      </c>
      <c r="N32" s="516" t="s">
        <v>984</v>
      </c>
      <c r="O32" s="516" t="s">
        <v>759</v>
      </c>
      <c r="P32" s="517" t="s">
        <v>202</v>
      </c>
      <c r="Q32" s="515" t="s">
        <v>762</v>
      </c>
      <c r="R32" s="515"/>
      <c r="S32" s="515" t="s">
        <v>332</v>
      </c>
      <c r="T32" s="515" t="s">
        <v>81</v>
      </c>
      <c r="U32" s="515" t="s">
        <v>204</v>
      </c>
      <c r="V32" s="519">
        <v>0</v>
      </c>
      <c r="W32" s="520">
        <v>0</v>
      </c>
      <c r="X32" s="53" t="s">
        <v>985</v>
      </c>
      <c r="Y32" s="53" t="s">
        <v>986</v>
      </c>
      <c r="AA32" s="515">
        <f t="shared" ref="AA32:AA39" si="1">AC32</f>
        <v>0</v>
      </c>
      <c r="AB32" s="53" t="s">
        <v>69</v>
      </c>
      <c r="AC32" s="521">
        <v>0</v>
      </c>
      <c r="AD32" s="515" t="s">
        <v>202</v>
      </c>
      <c r="AE32" s="75" t="s">
        <v>202</v>
      </c>
      <c r="AF32" s="522" t="s">
        <v>202</v>
      </c>
      <c r="AG32" s="53" t="s">
        <v>202</v>
      </c>
      <c r="AI32" s="53" t="s">
        <v>985</v>
      </c>
      <c r="AN32" s="515"/>
      <c r="AO32" s="523">
        <v>47118</v>
      </c>
      <c r="AP32" s="515"/>
      <c r="AQ32" s="517">
        <v>0</v>
      </c>
      <c r="AR32" s="521">
        <v>0</v>
      </c>
      <c r="AS32" s="159" t="s">
        <v>202</v>
      </c>
      <c r="AT32" s="75" t="s">
        <v>202</v>
      </c>
      <c r="AU32" s="55" t="b">
        <v>1</v>
      </c>
      <c r="AV32" s="53">
        <v>31</v>
      </c>
      <c r="AW32" s="55" t="b">
        <v>1</v>
      </c>
      <c r="AX32" s="53">
        <v>70</v>
      </c>
      <c r="AY32" s="53" t="s">
        <v>987</v>
      </c>
    </row>
    <row r="33" spans="1:51" s="53" customFormat="1">
      <c r="A33" s="57">
        <v>34</v>
      </c>
      <c r="B33" s="514" t="s">
        <v>722</v>
      </c>
      <c r="C33" s="515" t="s">
        <v>435</v>
      </c>
      <c r="D33" s="516" t="s">
        <v>431</v>
      </c>
      <c r="E33" s="516" t="s">
        <v>988</v>
      </c>
      <c r="F33" s="515" t="s">
        <v>989</v>
      </c>
      <c r="G33" s="517" t="s">
        <v>990</v>
      </c>
      <c r="H33" s="515" t="s">
        <v>224</v>
      </c>
      <c r="I33" s="515" t="s">
        <v>93</v>
      </c>
      <c r="J33" s="515">
        <v>200</v>
      </c>
      <c r="K33" s="53">
        <v>115</v>
      </c>
      <c r="L33" s="515" t="s">
        <v>433</v>
      </c>
      <c r="M33" s="515" t="s">
        <v>434</v>
      </c>
      <c r="N33" s="516"/>
      <c r="O33" s="516" t="s">
        <v>759</v>
      </c>
      <c r="P33" s="517" t="s">
        <v>202</v>
      </c>
      <c r="Q33" s="515" t="s">
        <v>762</v>
      </c>
      <c r="R33" s="515"/>
      <c r="S33" s="515" t="s">
        <v>332</v>
      </c>
      <c r="T33" s="515" t="s">
        <v>81</v>
      </c>
      <c r="U33" s="515" t="s">
        <v>204</v>
      </c>
      <c r="V33" s="519">
        <v>0</v>
      </c>
      <c r="W33" s="520">
        <v>0</v>
      </c>
      <c r="X33" s="53" t="s">
        <v>991</v>
      </c>
      <c r="Y33" s="53" t="s">
        <v>992</v>
      </c>
      <c r="Z33" s="53" t="s">
        <v>68</v>
      </c>
      <c r="AA33" s="515">
        <f t="shared" si="1"/>
        <v>0</v>
      </c>
      <c r="AB33" s="53" t="s">
        <v>993</v>
      </c>
      <c r="AC33" s="521">
        <v>0</v>
      </c>
      <c r="AD33" s="515" t="s">
        <v>202</v>
      </c>
      <c r="AE33" s="75" t="s">
        <v>202</v>
      </c>
      <c r="AF33" s="522" t="s">
        <v>202</v>
      </c>
      <c r="AG33" s="53" t="s">
        <v>202</v>
      </c>
      <c r="AJ33" s="53" t="s">
        <v>733</v>
      </c>
      <c r="AN33" s="515"/>
      <c r="AO33" s="523">
        <v>46934</v>
      </c>
      <c r="AP33" s="515"/>
      <c r="AQ33" s="517" t="s">
        <v>901</v>
      </c>
      <c r="AR33" s="521">
        <v>0</v>
      </c>
      <c r="AS33" s="159" t="s">
        <v>202</v>
      </c>
      <c r="AT33" s="75" t="s">
        <v>202</v>
      </c>
      <c r="AU33" s="55" t="b">
        <v>1</v>
      </c>
      <c r="AV33" s="53">
        <v>19</v>
      </c>
      <c r="AW33" s="55" t="b">
        <v>1</v>
      </c>
      <c r="AX33" s="53">
        <v>35</v>
      </c>
      <c r="AY33" s="53" t="s">
        <v>229</v>
      </c>
    </row>
    <row r="34" spans="1:51" s="53" customFormat="1">
      <c r="A34" s="57">
        <v>35</v>
      </c>
      <c r="B34" s="514" t="s">
        <v>722</v>
      </c>
      <c r="C34" s="515" t="s">
        <v>994</v>
      </c>
      <c r="D34" s="516" t="s">
        <v>995</v>
      </c>
      <c r="E34" s="516" t="s">
        <v>996</v>
      </c>
      <c r="F34" s="515" t="s">
        <v>989</v>
      </c>
      <c r="G34" s="517" t="s">
        <v>997</v>
      </c>
      <c r="H34" s="515" t="s">
        <v>224</v>
      </c>
      <c r="I34" s="515" t="s">
        <v>93</v>
      </c>
      <c r="J34" s="515">
        <v>150</v>
      </c>
      <c r="K34" s="53">
        <v>115</v>
      </c>
      <c r="L34" s="515" t="s">
        <v>433</v>
      </c>
      <c r="M34" s="515" t="s">
        <v>998</v>
      </c>
      <c r="N34" s="516"/>
      <c r="O34" s="516" t="s">
        <v>759</v>
      </c>
      <c r="P34" s="517" t="s">
        <v>202</v>
      </c>
      <c r="Q34" s="515" t="s">
        <v>762</v>
      </c>
      <c r="R34" s="515"/>
      <c r="S34" s="515" t="s">
        <v>999</v>
      </c>
      <c r="T34" s="515" t="s">
        <v>191</v>
      </c>
      <c r="U34" s="515" t="s">
        <v>158</v>
      </c>
      <c r="V34" s="519">
        <v>0</v>
      </c>
      <c r="W34" s="520">
        <v>0</v>
      </c>
      <c r="X34" s="53" t="s">
        <v>991</v>
      </c>
      <c r="Y34" s="53" t="s">
        <v>1000</v>
      </c>
      <c r="Z34" s="53" t="s">
        <v>68</v>
      </c>
      <c r="AA34" s="515">
        <f t="shared" si="1"/>
        <v>0</v>
      </c>
      <c r="AB34" s="53" t="s">
        <v>469</v>
      </c>
      <c r="AC34" s="521">
        <v>0</v>
      </c>
      <c r="AD34" s="515" t="s">
        <v>202</v>
      </c>
      <c r="AE34" s="75" t="s">
        <v>202</v>
      </c>
      <c r="AF34" s="522" t="s">
        <v>202</v>
      </c>
      <c r="AG34" s="53" t="s">
        <v>202</v>
      </c>
      <c r="AI34" s="53" t="s">
        <v>1001</v>
      </c>
      <c r="AJ34" s="53" t="s">
        <v>733</v>
      </c>
      <c r="AN34" s="515"/>
      <c r="AO34" s="523">
        <v>46752</v>
      </c>
      <c r="AP34" s="515"/>
      <c r="AQ34" s="517" t="s">
        <v>901</v>
      </c>
      <c r="AR34" s="521">
        <v>0</v>
      </c>
      <c r="AS34" s="159" t="s">
        <v>202</v>
      </c>
      <c r="AT34" s="75" t="s">
        <v>202</v>
      </c>
      <c r="AU34" s="55" t="b">
        <v>1</v>
      </c>
      <c r="AV34" s="53">
        <v>28</v>
      </c>
      <c r="AW34" s="55" t="b">
        <v>1</v>
      </c>
      <c r="AX34" s="53">
        <v>65</v>
      </c>
      <c r="AY34" s="53" t="s">
        <v>470</v>
      </c>
    </row>
    <row r="35" spans="1:51" s="53" customFormat="1">
      <c r="A35" s="57">
        <v>36</v>
      </c>
      <c r="B35" s="514" t="s">
        <v>722</v>
      </c>
      <c r="C35" s="515" t="s">
        <v>1002</v>
      </c>
      <c r="D35" s="516" t="s">
        <v>1003</v>
      </c>
      <c r="E35" s="516" t="s">
        <v>1004</v>
      </c>
      <c r="F35" s="515" t="s">
        <v>989</v>
      </c>
      <c r="G35" s="517" t="s">
        <v>990</v>
      </c>
      <c r="H35" s="515" t="s">
        <v>224</v>
      </c>
      <c r="I35" s="515" t="s">
        <v>93</v>
      </c>
      <c r="J35" s="515">
        <v>72</v>
      </c>
      <c r="K35" s="53">
        <v>115</v>
      </c>
      <c r="L35" s="515" t="s">
        <v>433</v>
      </c>
      <c r="M35" s="515" t="s">
        <v>1005</v>
      </c>
      <c r="N35" s="516"/>
      <c r="O35" s="516" t="s">
        <v>759</v>
      </c>
      <c r="P35" s="517" t="s">
        <v>202</v>
      </c>
      <c r="Q35" s="515" t="s">
        <v>762</v>
      </c>
      <c r="R35" s="515"/>
      <c r="S35" s="515" t="s">
        <v>332</v>
      </c>
      <c r="T35" s="515" t="s">
        <v>81</v>
      </c>
      <c r="U35" s="515" t="s">
        <v>204</v>
      </c>
      <c r="V35" s="519">
        <v>0</v>
      </c>
      <c r="W35" s="520">
        <v>0</v>
      </c>
      <c r="X35" s="53" t="s">
        <v>991</v>
      </c>
      <c r="Y35" s="53" t="s">
        <v>1006</v>
      </c>
      <c r="Z35" s="53" t="s">
        <v>68</v>
      </c>
      <c r="AA35" s="515">
        <f t="shared" si="1"/>
        <v>0</v>
      </c>
      <c r="AB35" s="53" t="s">
        <v>182</v>
      </c>
      <c r="AC35" s="521">
        <v>0</v>
      </c>
      <c r="AD35" s="515" t="s">
        <v>202</v>
      </c>
      <c r="AE35" s="75" t="s">
        <v>202</v>
      </c>
      <c r="AF35" s="522" t="s">
        <v>202</v>
      </c>
      <c r="AG35" s="53" t="s">
        <v>202</v>
      </c>
      <c r="AJ35" s="53" t="s">
        <v>733</v>
      </c>
      <c r="AN35" s="515"/>
      <c r="AO35" s="523">
        <v>47032</v>
      </c>
      <c r="AP35" s="515"/>
      <c r="AQ35" s="517">
        <v>0</v>
      </c>
      <c r="AR35" s="521">
        <v>0</v>
      </c>
      <c r="AS35" s="159" t="s">
        <v>202</v>
      </c>
      <c r="AT35" s="75" t="s">
        <v>202</v>
      </c>
      <c r="AU35" s="55" t="b">
        <v>1</v>
      </c>
      <c r="AV35" s="53">
        <v>72</v>
      </c>
      <c r="AW35" s="55" t="b">
        <v>1</v>
      </c>
      <c r="AX35" s="53">
        <v>63</v>
      </c>
      <c r="AY35" s="53" t="s">
        <v>521</v>
      </c>
    </row>
    <row r="36" spans="1:51" s="53" customFormat="1">
      <c r="A36" s="57">
        <v>37</v>
      </c>
      <c r="B36" s="514" t="s">
        <v>722</v>
      </c>
      <c r="C36" s="515" t="s">
        <v>1007</v>
      </c>
      <c r="D36" s="516" t="s">
        <v>1008</v>
      </c>
      <c r="E36" s="516" t="s">
        <v>988</v>
      </c>
      <c r="F36" s="515" t="s">
        <v>989</v>
      </c>
      <c r="G36" s="517" t="s">
        <v>990</v>
      </c>
      <c r="H36" s="515" t="s">
        <v>224</v>
      </c>
      <c r="I36" s="515" t="s">
        <v>93</v>
      </c>
      <c r="J36" s="515">
        <v>200</v>
      </c>
      <c r="K36" s="53">
        <v>115</v>
      </c>
      <c r="L36" s="515" t="s">
        <v>433</v>
      </c>
      <c r="M36" s="515" t="s">
        <v>1008</v>
      </c>
      <c r="N36" s="516"/>
      <c r="O36" s="516" t="s">
        <v>759</v>
      </c>
      <c r="P36" s="517" t="s">
        <v>202</v>
      </c>
      <c r="Q36" s="515" t="s">
        <v>762</v>
      </c>
      <c r="R36" s="515"/>
      <c r="S36" s="515" t="s">
        <v>332</v>
      </c>
      <c r="T36" s="515" t="s">
        <v>191</v>
      </c>
      <c r="U36" s="515" t="s">
        <v>204</v>
      </c>
      <c r="V36" s="519">
        <v>0</v>
      </c>
      <c r="W36" s="520">
        <v>0</v>
      </c>
      <c r="X36" s="53" t="s">
        <v>991</v>
      </c>
      <c r="Y36" s="53" t="s">
        <v>992</v>
      </c>
      <c r="Z36" s="53" t="s">
        <v>68</v>
      </c>
      <c r="AA36" s="515">
        <f t="shared" si="1"/>
        <v>0</v>
      </c>
      <c r="AB36" s="53" t="s">
        <v>993</v>
      </c>
      <c r="AC36" s="521">
        <v>0</v>
      </c>
      <c r="AD36" s="515" t="s">
        <v>202</v>
      </c>
      <c r="AE36" s="75" t="s">
        <v>202</v>
      </c>
      <c r="AF36" s="522" t="s">
        <v>202</v>
      </c>
      <c r="AG36" s="53" t="s">
        <v>202</v>
      </c>
      <c r="AN36" s="515"/>
      <c r="AO36" s="523">
        <v>46934</v>
      </c>
      <c r="AP36" s="515"/>
      <c r="AQ36" s="517">
        <v>0</v>
      </c>
      <c r="AR36" s="521">
        <v>0</v>
      </c>
      <c r="AS36" s="159" t="s">
        <v>202</v>
      </c>
      <c r="AT36" s="75" t="s">
        <v>202</v>
      </c>
      <c r="AU36" s="55" t="b">
        <v>1</v>
      </c>
      <c r="AV36" s="53">
        <v>20</v>
      </c>
      <c r="AW36" s="55" t="b">
        <v>1</v>
      </c>
      <c r="AX36" s="53">
        <v>87</v>
      </c>
      <c r="AY36" s="53" t="s">
        <v>229</v>
      </c>
    </row>
    <row r="37" spans="1:51" s="53" customFormat="1">
      <c r="A37" s="53">
        <v>38</v>
      </c>
      <c r="B37" s="514" t="s">
        <v>722</v>
      </c>
      <c r="C37" s="515" t="s">
        <v>1009</v>
      </c>
      <c r="D37" s="516" t="s">
        <v>1010</v>
      </c>
      <c r="E37" s="516" t="s">
        <v>1011</v>
      </c>
      <c r="F37" s="515" t="s">
        <v>1012</v>
      </c>
      <c r="G37" s="517" t="s">
        <v>1013</v>
      </c>
      <c r="H37" s="515" t="s">
        <v>224</v>
      </c>
      <c r="I37" s="515" t="s">
        <v>85</v>
      </c>
      <c r="J37" s="515">
        <v>20</v>
      </c>
      <c r="K37" s="159">
        <v>115</v>
      </c>
      <c r="L37" s="515" t="s">
        <v>536</v>
      </c>
      <c r="M37" s="515" t="s">
        <v>1014</v>
      </c>
      <c r="N37" s="516" t="s">
        <v>1015</v>
      </c>
      <c r="O37" s="516" t="s">
        <v>759</v>
      </c>
      <c r="P37" s="517" t="s">
        <v>68</v>
      </c>
      <c r="Q37" s="515" t="s">
        <v>1016</v>
      </c>
      <c r="R37" s="515" t="s">
        <v>750</v>
      </c>
      <c r="S37" s="515" t="s">
        <v>1017</v>
      </c>
      <c r="T37" s="515" t="s">
        <v>81</v>
      </c>
      <c r="U37" s="515" t="s">
        <v>71</v>
      </c>
      <c r="V37" s="519">
        <v>59229</v>
      </c>
      <c r="W37" s="520">
        <v>19.420000000000002</v>
      </c>
      <c r="X37" s="53" t="s">
        <v>1018</v>
      </c>
      <c r="Y37" s="53" t="s">
        <v>1019</v>
      </c>
      <c r="Z37" s="53" t="s">
        <v>68</v>
      </c>
      <c r="AA37" s="515" t="str">
        <f t="shared" si="1"/>
        <v>GCC Generación S. A. de C. V.</v>
      </c>
      <c r="AB37" s="53" t="s">
        <v>69</v>
      </c>
      <c r="AC37" s="521" t="s">
        <v>1020</v>
      </c>
      <c r="AD37" s="515" t="s">
        <v>202</v>
      </c>
      <c r="AE37" s="75" t="s">
        <v>202</v>
      </c>
      <c r="AF37" s="522" t="s">
        <v>68</v>
      </c>
      <c r="AG37" s="53" t="s">
        <v>202</v>
      </c>
      <c r="AI37" s="53" t="s">
        <v>1021</v>
      </c>
      <c r="AK37" s="53">
        <v>15424339751</v>
      </c>
      <c r="AL37" s="53">
        <v>15224339751</v>
      </c>
      <c r="AM37" s="53" t="s">
        <v>202</v>
      </c>
      <c r="AN37" s="515" t="s">
        <v>202</v>
      </c>
      <c r="AO37" s="523">
        <v>44680</v>
      </c>
      <c r="AP37" s="515"/>
      <c r="AQ37" s="517">
        <v>0</v>
      </c>
      <c r="AR37" s="521" t="s">
        <v>735</v>
      </c>
      <c r="AS37" s="159" t="s">
        <v>202</v>
      </c>
      <c r="AT37" s="75" t="s">
        <v>202</v>
      </c>
      <c r="AU37" s="55" t="b">
        <v>1</v>
      </c>
      <c r="AV37" s="53">
        <v>103</v>
      </c>
      <c r="AW37" s="55" t="b">
        <v>1</v>
      </c>
      <c r="AX37" s="53">
        <v>83</v>
      </c>
      <c r="AY37" s="58" t="s">
        <v>1022</v>
      </c>
    </row>
    <row r="38" spans="1:51" s="53" customFormat="1">
      <c r="A38" s="53">
        <v>39</v>
      </c>
      <c r="B38" s="514" t="s">
        <v>722</v>
      </c>
      <c r="C38" s="515" t="s">
        <v>1023</v>
      </c>
      <c r="D38" s="516" t="s">
        <v>1024</v>
      </c>
      <c r="E38" s="516" t="s">
        <v>1025</v>
      </c>
      <c r="F38" s="515" t="s">
        <v>1012</v>
      </c>
      <c r="G38" s="517" t="s">
        <v>1026</v>
      </c>
      <c r="H38" s="515" t="s">
        <v>224</v>
      </c>
      <c r="I38" s="515" t="s">
        <v>1027</v>
      </c>
      <c r="J38" s="515">
        <v>0.5</v>
      </c>
      <c r="K38" s="159">
        <v>115</v>
      </c>
      <c r="L38" s="515" t="s">
        <v>536</v>
      </c>
      <c r="M38" s="515" t="s">
        <v>536</v>
      </c>
      <c r="N38" s="516" t="s">
        <v>1028</v>
      </c>
      <c r="O38" s="516" t="s">
        <v>759</v>
      </c>
      <c r="P38" s="517" t="s">
        <v>202</v>
      </c>
      <c r="Q38" s="515" t="s">
        <v>762</v>
      </c>
      <c r="R38" s="515" t="s">
        <v>336</v>
      </c>
      <c r="S38" s="515" t="s">
        <v>332</v>
      </c>
      <c r="T38" s="515" t="s">
        <v>81</v>
      </c>
      <c r="U38" s="515" t="s">
        <v>204</v>
      </c>
      <c r="V38" s="519">
        <v>0</v>
      </c>
      <c r="W38" s="520">
        <v>0</v>
      </c>
      <c r="X38" s="53" t="s">
        <v>1029</v>
      </c>
      <c r="Y38" s="53" t="s">
        <v>1030</v>
      </c>
      <c r="Z38" s="53" t="s">
        <v>68</v>
      </c>
      <c r="AA38" s="515">
        <f t="shared" si="1"/>
        <v>0</v>
      </c>
      <c r="AB38" s="53" t="s">
        <v>613</v>
      </c>
      <c r="AC38" s="521">
        <v>0</v>
      </c>
      <c r="AD38" s="515" t="s">
        <v>202</v>
      </c>
      <c r="AE38" s="75" t="s">
        <v>202</v>
      </c>
      <c r="AF38" s="522" t="s">
        <v>202</v>
      </c>
      <c r="AG38" s="53" t="s">
        <v>202</v>
      </c>
      <c r="AI38" s="53" t="s">
        <v>1031</v>
      </c>
      <c r="AK38" s="53">
        <v>0</v>
      </c>
      <c r="AL38" s="53">
        <v>0</v>
      </c>
      <c r="AM38" s="53" t="s">
        <v>202</v>
      </c>
      <c r="AN38" s="515" t="s">
        <v>202</v>
      </c>
      <c r="AO38" s="523">
        <v>44958</v>
      </c>
      <c r="AP38" s="515"/>
      <c r="AQ38" s="517">
        <v>0</v>
      </c>
      <c r="AR38" s="521">
        <v>0</v>
      </c>
      <c r="AS38" s="159" t="s">
        <v>202</v>
      </c>
      <c r="AT38" s="75" t="s">
        <v>202</v>
      </c>
      <c r="AU38" s="55" t="b">
        <v>1</v>
      </c>
      <c r="AV38" s="53">
        <v>118</v>
      </c>
      <c r="AW38" s="55" t="b">
        <v>0</v>
      </c>
      <c r="AY38" s="58" t="s">
        <v>1032</v>
      </c>
    </row>
    <row r="39" spans="1:51" s="53" customFormat="1">
      <c r="A39" s="53">
        <v>40</v>
      </c>
      <c r="B39" s="514" t="s">
        <v>722</v>
      </c>
      <c r="C39" s="515" t="s">
        <v>1033</v>
      </c>
      <c r="D39" s="516" t="s">
        <v>1034</v>
      </c>
      <c r="E39" s="516" t="s">
        <v>1035</v>
      </c>
      <c r="F39" s="515" t="s">
        <v>1012</v>
      </c>
      <c r="G39" s="517" t="s">
        <v>1013</v>
      </c>
      <c r="H39" s="515" t="s">
        <v>224</v>
      </c>
      <c r="I39" s="515" t="s">
        <v>1027</v>
      </c>
      <c r="J39" s="515">
        <v>1.2</v>
      </c>
      <c r="K39" s="159">
        <v>115</v>
      </c>
      <c r="L39" s="515" t="s">
        <v>536</v>
      </c>
      <c r="M39" s="515" t="s">
        <v>1014</v>
      </c>
      <c r="N39" s="516" t="s">
        <v>1036</v>
      </c>
      <c r="O39" s="516" t="s">
        <v>759</v>
      </c>
      <c r="P39" s="517" t="s">
        <v>1037</v>
      </c>
      <c r="Q39" s="515" t="s">
        <v>1038</v>
      </c>
      <c r="R39" s="515" t="s">
        <v>728</v>
      </c>
      <c r="S39" s="515" t="s">
        <v>332</v>
      </c>
      <c r="T39" s="515" t="s">
        <v>81</v>
      </c>
      <c r="U39" s="515" t="s">
        <v>204</v>
      </c>
      <c r="V39" s="519">
        <v>0</v>
      </c>
      <c r="W39" s="520">
        <v>0</v>
      </c>
      <c r="X39" s="53" t="s">
        <v>1039</v>
      </c>
      <c r="Y39" s="53" t="s">
        <v>1040</v>
      </c>
      <c r="Z39" s="53" t="s">
        <v>68</v>
      </c>
      <c r="AA39" s="515">
        <f t="shared" si="1"/>
        <v>0</v>
      </c>
      <c r="AB39" s="53" t="s">
        <v>613</v>
      </c>
      <c r="AC39" s="521">
        <v>0</v>
      </c>
      <c r="AD39" s="515" t="s">
        <v>202</v>
      </c>
      <c r="AE39" s="75" t="s">
        <v>202</v>
      </c>
      <c r="AF39" s="522" t="s">
        <v>202</v>
      </c>
      <c r="AG39" s="53" t="s">
        <v>202</v>
      </c>
      <c r="AI39" s="53" t="s">
        <v>1031</v>
      </c>
      <c r="AK39" s="53">
        <v>0</v>
      </c>
      <c r="AL39" s="53">
        <v>0</v>
      </c>
      <c r="AM39" s="53" t="s">
        <v>202</v>
      </c>
      <c r="AN39" s="515" t="s">
        <v>202</v>
      </c>
      <c r="AO39" s="523">
        <v>45311</v>
      </c>
      <c r="AP39" s="515"/>
      <c r="AQ39" s="517">
        <v>0</v>
      </c>
      <c r="AR39" s="521" t="s">
        <v>735</v>
      </c>
      <c r="AS39" s="159" t="s">
        <v>202</v>
      </c>
      <c r="AT39" s="75" t="s">
        <v>202</v>
      </c>
      <c r="AU39" s="55" t="b">
        <v>1</v>
      </c>
      <c r="AV39" s="53">
        <v>114</v>
      </c>
      <c r="AW39" s="55" t="b">
        <v>1</v>
      </c>
      <c r="AX39" s="53">
        <v>85</v>
      </c>
      <c r="AY39" s="58" t="s">
        <v>1041</v>
      </c>
    </row>
    <row r="40" spans="1:51" s="53" customFormat="1">
      <c r="A40" s="53">
        <v>41</v>
      </c>
      <c r="B40" s="514" t="s">
        <v>722</v>
      </c>
      <c r="C40" s="515" t="s">
        <v>1042</v>
      </c>
      <c r="D40" s="516" t="s">
        <v>1043</v>
      </c>
      <c r="E40" s="516" t="s">
        <v>1044</v>
      </c>
      <c r="F40" s="515" t="s">
        <v>950</v>
      </c>
      <c r="G40" s="517" t="s">
        <v>1045</v>
      </c>
      <c r="H40" s="515" t="s">
        <v>224</v>
      </c>
      <c r="I40" s="515" t="s">
        <v>1027</v>
      </c>
      <c r="J40" s="515">
        <v>20</v>
      </c>
      <c r="K40" s="53">
        <v>85</v>
      </c>
      <c r="L40" s="515" t="s">
        <v>572</v>
      </c>
      <c r="M40" s="515" t="s">
        <v>1046</v>
      </c>
      <c r="N40" s="537" t="s">
        <v>1047</v>
      </c>
      <c r="O40" s="516" t="s">
        <v>759</v>
      </c>
      <c r="P40" s="517" t="s">
        <v>202</v>
      </c>
      <c r="Q40" s="515" t="s">
        <v>762</v>
      </c>
      <c r="R40" s="515"/>
      <c r="S40" s="515" t="s">
        <v>1048</v>
      </c>
      <c r="T40" s="515" t="s">
        <v>81</v>
      </c>
      <c r="U40" s="515" t="s">
        <v>158</v>
      </c>
      <c r="V40" s="519">
        <v>0</v>
      </c>
      <c r="W40" s="520">
        <v>0</v>
      </c>
      <c r="X40" s="53" t="s">
        <v>1049</v>
      </c>
      <c r="Y40" s="53" t="s">
        <v>1050</v>
      </c>
      <c r="Z40" s="53" t="s">
        <v>68</v>
      </c>
      <c r="AA40" s="515" t="s">
        <v>1051</v>
      </c>
      <c r="AB40" s="53" t="s">
        <v>1052</v>
      </c>
      <c r="AC40" s="521">
        <v>0</v>
      </c>
      <c r="AD40" s="515" t="s">
        <v>202</v>
      </c>
      <c r="AE40" s="75" t="s">
        <v>202</v>
      </c>
      <c r="AF40" s="522" t="s">
        <v>202</v>
      </c>
      <c r="AG40" s="53" t="s">
        <v>202</v>
      </c>
      <c r="AI40" s="53" t="s">
        <v>959</v>
      </c>
      <c r="AJ40" s="53" t="s">
        <v>733</v>
      </c>
      <c r="AM40" s="53" t="s">
        <v>202</v>
      </c>
      <c r="AN40" s="515"/>
      <c r="AO40" s="523">
        <v>46566</v>
      </c>
      <c r="AP40" s="515"/>
      <c r="AQ40" s="517" t="s">
        <v>901</v>
      </c>
      <c r="AR40" s="521">
        <v>0</v>
      </c>
      <c r="AS40" s="159" t="s">
        <v>202</v>
      </c>
      <c r="AT40" s="75" t="s">
        <v>202</v>
      </c>
      <c r="AU40" s="55" t="b">
        <v>1</v>
      </c>
      <c r="AV40" s="53">
        <v>104</v>
      </c>
      <c r="AW40" s="55" t="b">
        <v>1</v>
      </c>
      <c r="AX40" s="53">
        <v>52</v>
      </c>
      <c r="AY40" s="53" t="s">
        <v>1053</v>
      </c>
    </row>
    <row r="41" spans="1:51" s="53" customFormat="1">
      <c r="A41" s="53">
        <v>42</v>
      </c>
      <c r="B41" s="514" t="s">
        <v>722</v>
      </c>
      <c r="C41" s="515" t="s">
        <v>576</v>
      </c>
      <c r="D41" s="516" t="s">
        <v>570</v>
      </c>
      <c r="E41" s="516" t="s">
        <v>1054</v>
      </c>
      <c r="F41" s="515" t="s">
        <v>950</v>
      </c>
      <c r="G41" s="517" t="s">
        <v>1045</v>
      </c>
      <c r="H41" s="515" t="s">
        <v>224</v>
      </c>
      <c r="I41" s="515" t="s">
        <v>123</v>
      </c>
      <c r="J41" s="515">
        <v>24</v>
      </c>
      <c r="K41" s="53">
        <v>115</v>
      </c>
      <c r="L41" s="515" t="s">
        <v>572</v>
      </c>
      <c r="M41" s="515" t="s">
        <v>573</v>
      </c>
      <c r="N41" s="516" t="s">
        <v>1055</v>
      </c>
      <c r="O41" s="516" t="s">
        <v>759</v>
      </c>
      <c r="P41" s="517" t="s">
        <v>202</v>
      </c>
      <c r="Q41" s="515" t="s">
        <v>769</v>
      </c>
      <c r="R41" s="515" t="s">
        <v>769</v>
      </c>
      <c r="S41" s="515" t="s">
        <v>332</v>
      </c>
      <c r="T41" s="515" t="s">
        <v>81</v>
      </c>
      <c r="U41" s="515" t="s">
        <v>204</v>
      </c>
      <c r="V41" s="519">
        <v>69.872</v>
      </c>
      <c r="W41" s="520">
        <v>58.734999999999999</v>
      </c>
      <c r="X41" s="53" t="s">
        <v>1056</v>
      </c>
      <c r="Y41" s="53" t="s">
        <v>1057</v>
      </c>
      <c r="Z41" s="53" t="s">
        <v>68</v>
      </c>
      <c r="AA41" s="515" t="s">
        <v>1054</v>
      </c>
      <c r="AB41" s="53" t="s">
        <v>69</v>
      </c>
      <c r="AC41" s="521" t="s">
        <v>1058</v>
      </c>
      <c r="AD41" s="515" t="s">
        <v>202</v>
      </c>
      <c r="AE41" s="75" t="s">
        <v>202</v>
      </c>
      <c r="AF41" s="522" t="s">
        <v>202</v>
      </c>
      <c r="AG41" s="53" t="s">
        <v>202</v>
      </c>
      <c r="AI41" s="53" t="s">
        <v>1059</v>
      </c>
      <c r="AJ41" s="53" t="s">
        <v>733</v>
      </c>
      <c r="AK41" s="53" t="s">
        <v>1060</v>
      </c>
      <c r="AM41" s="53" t="s">
        <v>202</v>
      </c>
      <c r="AN41" s="515"/>
      <c r="AO41" s="523">
        <v>46568</v>
      </c>
      <c r="AP41" s="515"/>
      <c r="AQ41" s="517" t="s">
        <v>901</v>
      </c>
      <c r="AR41" s="521" t="s">
        <v>1061</v>
      </c>
      <c r="AS41" s="159" t="s">
        <v>202</v>
      </c>
      <c r="AT41" s="75" t="s">
        <v>202</v>
      </c>
      <c r="AU41" s="55" t="b">
        <v>1</v>
      </c>
      <c r="AV41" s="53">
        <v>101</v>
      </c>
      <c r="AW41" s="55" t="b">
        <v>1</v>
      </c>
      <c r="AX41" s="53">
        <v>51</v>
      </c>
      <c r="AY41" s="53" t="s">
        <v>574</v>
      </c>
    </row>
    <row r="42" spans="1:51" s="50" customFormat="1" ht="134.25" customHeight="1">
      <c r="A42" s="56">
        <v>43</v>
      </c>
      <c r="B42" s="529" t="s">
        <v>722</v>
      </c>
      <c r="C42" s="525" t="s">
        <v>1062</v>
      </c>
      <c r="D42" s="525" t="s">
        <v>1063</v>
      </c>
      <c r="E42" s="525" t="s">
        <v>1064</v>
      </c>
      <c r="F42" s="525" t="s">
        <v>745</v>
      </c>
      <c r="G42" s="526" t="s">
        <v>746</v>
      </c>
      <c r="H42" s="525" t="s">
        <v>224</v>
      </c>
      <c r="I42" s="525" t="s">
        <v>123</v>
      </c>
      <c r="J42" s="525" t="s">
        <v>1065</v>
      </c>
      <c r="K42" s="56" t="s">
        <v>1066</v>
      </c>
      <c r="L42" s="527" t="s">
        <v>124</v>
      </c>
      <c r="M42" s="525" t="s">
        <v>1067</v>
      </c>
      <c r="N42" s="525" t="s">
        <v>1068</v>
      </c>
      <c r="O42" s="525" t="s">
        <v>759</v>
      </c>
      <c r="P42" s="526" t="s">
        <v>202</v>
      </c>
      <c r="Q42" s="525" t="s">
        <v>804</v>
      </c>
      <c r="R42" s="525" t="s">
        <v>805</v>
      </c>
      <c r="S42" s="525" t="s">
        <v>1069</v>
      </c>
      <c r="T42" s="525" t="s">
        <v>81</v>
      </c>
      <c r="U42" s="525" t="s">
        <v>1070</v>
      </c>
      <c r="V42" s="525" t="s">
        <v>1071</v>
      </c>
      <c r="W42" s="525" t="s">
        <v>1072</v>
      </c>
      <c r="X42" s="528" t="s">
        <v>1073</v>
      </c>
      <c r="Y42" s="56" t="s">
        <v>1074</v>
      </c>
      <c r="Z42" s="56" t="s">
        <v>1075</v>
      </c>
      <c r="AA42" s="527" t="s">
        <v>1076</v>
      </c>
      <c r="AB42" s="533" t="s">
        <v>756</v>
      </c>
      <c r="AC42" s="526" t="s">
        <v>1076</v>
      </c>
      <c r="AD42" s="525" t="s">
        <v>202</v>
      </c>
      <c r="AE42" s="530" t="s">
        <v>202</v>
      </c>
      <c r="AF42" s="531" t="s">
        <v>202</v>
      </c>
      <c r="AG42" s="532" t="s">
        <v>756</v>
      </c>
      <c r="AH42" s="533" t="s">
        <v>756</v>
      </c>
      <c r="AI42" s="56" t="s">
        <v>1077</v>
      </c>
      <c r="AJ42" s="532" t="s">
        <v>756</v>
      </c>
      <c r="AK42" s="56" t="s">
        <v>1078</v>
      </c>
      <c r="AL42" s="532" t="s">
        <v>756</v>
      </c>
      <c r="AM42" s="56"/>
      <c r="AN42" s="527" t="s">
        <v>756</v>
      </c>
      <c r="AO42" s="534">
        <v>46022</v>
      </c>
      <c r="AP42" s="525" t="s">
        <v>756</v>
      </c>
      <c r="AQ42" s="526" t="s">
        <v>901</v>
      </c>
      <c r="AR42" s="526" t="s">
        <v>1079</v>
      </c>
      <c r="AS42" s="56" t="s">
        <v>202</v>
      </c>
      <c r="AT42" s="530" t="s">
        <v>202</v>
      </c>
      <c r="AU42" s="56" t="b">
        <v>0</v>
      </c>
      <c r="AV42" s="56"/>
      <c r="AW42" s="56" t="b">
        <v>0</v>
      </c>
      <c r="AX42" s="56"/>
      <c r="AY42" s="56" t="s">
        <v>1080</v>
      </c>
    </row>
    <row r="43" spans="1:51" s="50" customFormat="1" ht="134.25" customHeight="1">
      <c r="A43" s="56">
        <v>44</v>
      </c>
      <c r="B43" s="529" t="s">
        <v>722</v>
      </c>
      <c r="C43" s="525" t="s">
        <v>448</v>
      </c>
      <c r="D43" s="525" t="s">
        <v>444</v>
      </c>
      <c r="E43" s="525" t="s">
        <v>445</v>
      </c>
      <c r="F43" s="525" t="s">
        <v>745</v>
      </c>
      <c r="G43" s="526" t="s">
        <v>1081</v>
      </c>
      <c r="H43" s="525" t="s">
        <v>224</v>
      </c>
      <c r="I43" s="525" t="s">
        <v>93</v>
      </c>
      <c r="J43" s="525">
        <v>43</v>
      </c>
      <c r="K43" s="56">
        <v>115</v>
      </c>
      <c r="L43" s="527" t="s">
        <v>124</v>
      </c>
      <c r="M43" s="525" t="s">
        <v>446</v>
      </c>
      <c r="N43" s="525" t="s">
        <v>1082</v>
      </c>
      <c r="O43" s="525" t="s">
        <v>759</v>
      </c>
      <c r="P43" s="526" t="s">
        <v>202</v>
      </c>
      <c r="Q43" s="525" t="s">
        <v>867</v>
      </c>
      <c r="R43" s="525" t="s">
        <v>76</v>
      </c>
      <c r="S43" s="525" t="s">
        <v>452</v>
      </c>
      <c r="T43" s="525" t="s">
        <v>81</v>
      </c>
      <c r="U43" s="525" t="s">
        <v>158</v>
      </c>
      <c r="V43" s="525" t="s">
        <v>1083</v>
      </c>
      <c r="W43" s="525" t="s">
        <v>1084</v>
      </c>
      <c r="X43" s="528" t="s">
        <v>93</v>
      </c>
      <c r="Y43" s="56" t="s">
        <v>1085</v>
      </c>
      <c r="Z43" s="56" t="s">
        <v>898</v>
      </c>
      <c r="AA43" s="527" t="s">
        <v>1086</v>
      </c>
      <c r="AB43" s="56" t="s">
        <v>1087</v>
      </c>
      <c r="AC43" s="529" t="s">
        <v>1086</v>
      </c>
      <c r="AD43" s="525" t="s">
        <v>202</v>
      </c>
      <c r="AE43" s="530" t="s">
        <v>202</v>
      </c>
      <c r="AF43" s="531" t="s">
        <v>68</v>
      </c>
      <c r="AG43" s="56" t="s">
        <v>202</v>
      </c>
      <c r="AH43" s="527" t="s">
        <v>756</v>
      </c>
      <c r="AI43" s="56" t="s">
        <v>1088</v>
      </c>
      <c r="AJ43" s="56" t="s">
        <v>733</v>
      </c>
      <c r="AK43" s="56" t="s">
        <v>900</v>
      </c>
      <c r="AL43" s="527" t="s">
        <v>756</v>
      </c>
      <c r="AM43" s="56"/>
      <c r="AN43" s="527" t="s">
        <v>202</v>
      </c>
      <c r="AO43" s="534">
        <v>46569</v>
      </c>
      <c r="AP43" s="525" t="s">
        <v>756</v>
      </c>
      <c r="AQ43" s="526" t="s">
        <v>901</v>
      </c>
      <c r="AR43" s="526" t="s">
        <v>1089</v>
      </c>
      <c r="AS43" s="56" t="s">
        <v>202</v>
      </c>
      <c r="AT43" s="530" t="s">
        <v>202</v>
      </c>
      <c r="AU43" s="56" t="b">
        <v>1</v>
      </c>
      <c r="AV43" s="56">
        <v>106</v>
      </c>
      <c r="AW43" s="56" t="b">
        <v>1</v>
      </c>
      <c r="AX43" s="56">
        <v>37</v>
      </c>
      <c r="AY43" s="56" t="s">
        <v>351</v>
      </c>
    </row>
    <row r="44" spans="1:51" s="50" customFormat="1" ht="134.25" customHeight="1">
      <c r="A44" s="56">
        <v>45</v>
      </c>
      <c r="B44" s="529" t="s">
        <v>722</v>
      </c>
      <c r="C44" s="525" t="s">
        <v>408</v>
      </c>
      <c r="D44" s="525" t="s">
        <v>403</v>
      </c>
      <c r="E44" s="525" t="s">
        <v>404</v>
      </c>
      <c r="F44" s="525" t="s">
        <v>745</v>
      </c>
      <c r="G44" s="526" t="s">
        <v>746</v>
      </c>
      <c r="H44" s="525" t="s">
        <v>224</v>
      </c>
      <c r="I44" s="525" t="s">
        <v>93</v>
      </c>
      <c r="J44" s="525">
        <v>90</v>
      </c>
      <c r="K44" s="56">
        <v>115</v>
      </c>
      <c r="L44" s="527" t="s">
        <v>124</v>
      </c>
      <c r="M44" s="525" t="s">
        <v>405</v>
      </c>
      <c r="N44" s="525" t="s">
        <v>1090</v>
      </c>
      <c r="O44" s="525" t="s">
        <v>759</v>
      </c>
      <c r="P44" s="526" t="s">
        <v>202</v>
      </c>
      <c r="Q44" s="525" t="s">
        <v>762</v>
      </c>
      <c r="R44" s="525" t="s">
        <v>756</v>
      </c>
      <c r="S44" s="525" t="s">
        <v>332</v>
      </c>
      <c r="T44" s="525" t="s">
        <v>81</v>
      </c>
      <c r="U44" s="525" t="s">
        <v>204</v>
      </c>
      <c r="V44" s="525" t="s">
        <v>895</v>
      </c>
      <c r="W44" s="525" t="s">
        <v>896</v>
      </c>
      <c r="X44" s="528" t="s">
        <v>93</v>
      </c>
      <c r="Y44" s="56" t="s">
        <v>753</v>
      </c>
      <c r="Z44" s="56" t="s">
        <v>898</v>
      </c>
      <c r="AA44" s="527">
        <v>0</v>
      </c>
      <c r="AB44" s="56" t="s">
        <v>1091</v>
      </c>
      <c r="AC44" s="529">
        <v>0</v>
      </c>
      <c r="AD44" s="525" t="s">
        <v>202</v>
      </c>
      <c r="AE44" s="530" t="s">
        <v>202</v>
      </c>
      <c r="AF44" s="531" t="s">
        <v>202</v>
      </c>
      <c r="AG44" s="56" t="s">
        <v>202</v>
      </c>
      <c r="AH44" s="527" t="s">
        <v>756</v>
      </c>
      <c r="AI44" s="56" t="s">
        <v>915</v>
      </c>
      <c r="AJ44" s="56" t="s">
        <v>733</v>
      </c>
      <c r="AK44" s="56" t="s">
        <v>900</v>
      </c>
      <c r="AL44" s="527" t="s">
        <v>756</v>
      </c>
      <c r="AM44" s="56"/>
      <c r="AN44" s="527" t="s">
        <v>202</v>
      </c>
      <c r="AO44" s="534">
        <v>46722</v>
      </c>
      <c r="AP44" s="525" t="s">
        <v>756</v>
      </c>
      <c r="AQ44" s="526" t="s">
        <v>901</v>
      </c>
      <c r="AR44" s="526">
        <v>0</v>
      </c>
      <c r="AS44" s="56" t="s">
        <v>202</v>
      </c>
      <c r="AT44" s="530" t="s">
        <v>202</v>
      </c>
      <c r="AU44" s="56" t="b">
        <v>1</v>
      </c>
      <c r="AV44" s="56">
        <v>85</v>
      </c>
      <c r="AW44" s="56" t="b">
        <v>1</v>
      </c>
      <c r="AX44" s="56">
        <v>32</v>
      </c>
      <c r="AY44" s="56" t="s">
        <v>407</v>
      </c>
    </row>
    <row r="45" spans="1:51" s="50" customFormat="1" ht="134.25" customHeight="1">
      <c r="A45" s="56">
        <v>46</v>
      </c>
      <c r="B45" s="529" t="s">
        <v>722</v>
      </c>
      <c r="C45" s="525" t="s">
        <v>531</v>
      </c>
      <c r="D45" s="525" t="s">
        <v>527</v>
      </c>
      <c r="E45" s="525" t="s">
        <v>528</v>
      </c>
      <c r="F45" s="525" t="s">
        <v>745</v>
      </c>
      <c r="G45" s="526" t="s">
        <v>1081</v>
      </c>
      <c r="H45" s="525" t="s">
        <v>224</v>
      </c>
      <c r="I45" s="525" t="s">
        <v>93</v>
      </c>
      <c r="J45" s="525" t="s">
        <v>1092</v>
      </c>
      <c r="K45" s="56">
        <v>115</v>
      </c>
      <c r="L45" s="527" t="s">
        <v>124</v>
      </c>
      <c r="M45" s="525" t="s">
        <v>446</v>
      </c>
      <c r="N45" s="525" t="s">
        <v>1093</v>
      </c>
      <c r="O45" s="525" t="s">
        <v>759</v>
      </c>
      <c r="P45" s="526" t="s">
        <v>202</v>
      </c>
      <c r="Q45" s="525" t="s">
        <v>762</v>
      </c>
      <c r="R45" s="525" t="s">
        <v>756</v>
      </c>
      <c r="S45" s="525" t="s">
        <v>332</v>
      </c>
      <c r="T45" s="525" t="s">
        <v>81</v>
      </c>
      <c r="U45" s="525" t="s">
        <v>204</v>
      </c>
      <c r="V45" s="525" t="s">
        <v>895</v>
      </c>
      <c r="W45" s="525" t="s">
        <v>896</v>
      </c>
      <c r="X45" s="528" t="s">
        <v>93</v>
      </c>
      <c r="Y45" s="56" t="s">
        <v>1085</v>
      </c>
      <c r="Z45" s="56" t="s">
        <v>898</v>
      </c>
      <c r="AA45" s="527">
        <v>0</v>
      </c>
      <c r="AB45" s="56" t="s">
        <v>182</v>
      </c>
      <c r="AC45" s="529">
        <v>0</v>
      </c>
      <c r="AD45" s="525" t="s">
        <v>202</v>
      </c>
      <c r="AE45" s="530" t="s">
        <v>202</v>
      </c>
      <c r="AF45" s="531" t="s">
        <v>202</v>
      </c>
      <c r="AG45" s="56" t="s">
        <v>202</v>
      </c>
      <c r="AH45" s="527" t="s">
        <v>756</v>
      </c>
      <c r="AI45" s="56" t="s">
        <v>1094</v>
      </c>
      <c r="AJ45" s="56" t="s">
        <v>733</v>
      </c>
      <c r="AK45" s="56" t="s">
        <v>900</v>
      </c>
      <c r="AL45" s="527" t="s">
        <v>756</v>
      </c>
      <c r="AM45" s="56"/>
      <c r="AN45" s="527" t="s">
        <v>202</v>
      </c>
      <c r="AO45" s="534">
        <v>47361</v>
      </c>
      <c r="AP45" s="525" t="s">
        <v>756</v>
      </c>
      <c r="AQ45" s="526" t="s">
        <v>901</v>
      </c>
      <c r="AR45" s="526">
        <v>0</v>
      </c>
      <c r="AS45" s="56" t="s">
        <v>202</v>
      </c>
      <c r="AT45" s="530" t="s">
        <v>202</v>
      </c>
      <c r="AU45" s="56" t="b">
        <v>1</v>
      </c>
      <c r="AV45" s="56">
        <v>58</v>
      </c>
      <c r="AW45" s="56" t="b">
        <v>1</v>
      </c>
      <c r="AX45" s="56">
        <v>45</v>
      </c>
      <c r="AY45" s="56" t="s">
        <v>530</v>
      </c>
    </row>
    <row r="46" spans="1:51" s="50" customFormat="1" ht="134.25" customHeight="1">
      <c r="A46" s="56">
        <v>47</v>
      </c>
      <c r="B46" s="529" t="s">
        <v>722</v>
      </c>
      <c r="C46" s="525" t="s">
        <v>552</v>
      </c>
      <c r="D46" s="525" t="s">
        <v>549</v>
      </c>
      <c r="E46" s="525" t="s">
        <v>904</v>
      </c>
      <c r="F46" s="525" t="s">
        <v>745</v>
      </c>
      <c r="G46" s="526" t="s">
        <v>1081</v>
      </c>
      <c r="H46" s="525" t="s">
        <v>224</v>
      </c>
      <c r="I46" s="525" t="s">
        <v>93</v>
      </c>
      <c r="J46" s="525">
        <v>100</v>
      </c>
      <c r="K46" s="56">
        <v>115</v>
      </c>
      <c r="L46" s="527" t="s">
        <v>124</v>
      </c>
      <c r="M46" s="525" t="s">
        <v>446</v>
      </c>
      <c r="N46" s="525" t="s">
        <v>1095</v>
      </c>
      <c r="O46" s="525" t="s">
        <v>759</v>
      </c>
      <c r="P46" s="525" t="s">
        <v>756</v>
      </c>
      <c r="Q46" s="525" t="s">
        <v>762</v>
      </c>
      <c r="R46" s="525" t="s">
        <v>756</v>
      </c>
      <c r="S46" s="525" t="s">
        <v>332</v>
      </c>
      <c r="T46" s="525" t="s">
        <v>81</v>
      </c>
      <c r="U46" s="525" t="s">
        <v>204</v>
      </c>
      <c r="V46" s="525" t="s">
        <v>895</v>
      </c>
      <c r="W46" s="525" t="s">
        <v>896</v>
      </c>
      <c r="X46" s="528" t="s">
        <v>93</v>
      </c>
      <c r="Y46" s="56" t="s">
        <v>1096</v>
      </c>
      <c r="Z46" s="56" t="s">
        <v>898</v>
      </c>
      <c r="AA46" s="527" t="s">
        <v>756</v>
      </c>
      <c r="AB46" s="56" t="s">
        <v>69</v>
      </c>
      <c r="AC46" s="527" t="s">
        <v>756</v>
      </c>
      <c r="AD46" s="525" t="s">
        <v>202</v>
      </c>
      <c r="AE46" s="530" t="s">
        <v>202</v>
      </c>
      <c r="AF46" s="531" t="s">
        <v>202</v>
      </c>
      <c r="AG46" s="56" t="s">
        <v>202</v>
      </c>
      <c r="AH46" s="527" t="s">
        <v>756</v>
      </c>
      <c r="AI46" s="56" t="s">
        <v>1097</v>
      </c>
      <c r="AJ46" s="532" t="s">
        <v>756</v>
      </c>
      <c r="AK46" s="56" t="s">
        <v>900</v>
      </c>
      <c r="AL46" s="527" t="s">
        <v>756</v>
      </c>
      <c r="AM46" s="56"/>
      <c r="AN46" s="527" t="s">
        <v>202</v>
      </c>
      <c r="AO46" s="534">
        <v>46568</v>
      </c>
      <c r="AP46" s="525" t="s">
        <v>756</v>
      </c>
      <c r="AQ46" s="526" t="s">
        <v>758</v>
      </c>
      <c r="AR46" s="526" t="s">
        <v>758</v>
      </c>
      <c r="AS46" s="56" t="s">
        <v>202</v>
      </c>
      <c r="AT46" s="530" t="s">
        <v>202</v>
      </c>
      <c r="AU46" s="56" t="b">
        <v>1</v>
      </c>
      <c r="AV46" s="56">
        <v>89</v>
      </c>
      <c r="AW46" s="56" t="b">
        <v>1</v>
      </c>
      <c r="AX46" s="56">
        <v>48</v>
      </c>
      <c r="AY46" s="56" t="s">
        <v>283</v>
      </c>
    </row>
    <row r="47" spans="1:51" s="50" customFormat="1" ht="134.25" customHeight="1">
      <c r="A47" s="56">
        <v>48</v>
      </c>
      <c r="B47" s="529" t="s">
        <v>722</v>
      </c>
      <c r="C47" s="525" t="s">
        <v>481</v>
      </c>
      <c r="D47" s="525" t="s">
        <v>475</v>
      </c>
      <c r="E47" s="525" t="s">
        <v>476</v>
      </c>
      <c r="F47" s="525" t="s">
        <v>745</v>
      </c>
      <c r="G47" s="526" t="s">
        <v>1098</v>
      </c>
      <c r="H47" s="525" t="s">
        <v>224</v>
      </c>
      <c r="I47" s="525" t="s">
        <v>93</v>
      </c>
      <c r="J47" s="525">
        <v>124</v>
      </c>
      <c r="K47" s="56">
        <v>115</v>
      </c>
      <c r="L47" s="527" t="s">
        <v>124</v>
      </c>
      <c r="M47" s="525" t="s">
        <v>477</v>
      </c>
      <c r="N47" s="525" t="s">
        <v>1099</v>
      </c>
      <c r="O47" s="525" t="s">
        <v>759</v>
      </c>
      <c r="P47" s="526" t="s">
        <v>202</v>
      </c>
      <c r="Q47" s="525" t="s">
        <v>1100</v>
      </c>
      <c r="R47" s="525" t="s">
        <v>76</v>
      </c>
      <c r="S47" s="525" t="s">
        <v>484</v>
      </c>
      <c r="T47" s="525" t="s">
        <v>81</v>
      </c>
      <c r="U47" s="525" t="s">
        <v>158</v>
      </c>
      <c r="V47" s="525" t="s">
        <v>1101</v>
      </c>
      <c r="W47" s="525" t="s">
        <v>1102</v>
      </c>
      <c r="X47" s="528" t="s">
        <v>93</v>
      </c>
      <c r="Y47" s="56" t="s">
        <v>1103</v>
      </c>
      <c r="Z47" s="56" t="s">
        <v>898</v>
      </c>
      <c r="AA47" s="527" t="s">
        <v>1104</v>
      </c>
      <c r="AB47" s="56" t="s">
        <v>182</v>
      </c>
      <c r="AC47" s="529" t="s">
        <v>1104</v>
      </c>
      <c r="AD47" s="525" t="s">
        <v>68</v>
      </c>
      <c r="AE47" s="530" t="s">
        <v>202</v>
      </c>
      <c r="AF47" s="531" t="s">
        <v>68</v>
      </c>
      <c r="AG47" s="56" t="s">
        <v>202</v>
      </c>
      <c r="AH47" s="527" t="s">
        <v>756</v>
      </c>
      <c r="AI47" s="56" t="s">
        <v>1094</v>
      </c>
      <c r="AJ47" s="527" t="s">
        <v>756</v>
      </c>
      <c r="AK47" s="56" t="s">
        <v>900</v>
      </c>
      <c r="AL47" s="527" t="s">
        <v>756</v>
      </c>
      <c r="AM47" s="56"/>
      <c r="AN47" s="527" t="s">
        <v>202</v>
      </c>
      <c r="AO47" s="534">
        <v>46203</v>
      </c>
      <c r="AP47" s="525" t="s">
        <v>756</v>
      </c>
      <c r="AQ47" s="526">
        <v>0</v>
      </c>
      <c r="AR47" s="526" t="s">
        <v>1089</v>
      </c>
      <c r="AS47" s="56" t="s">
        <v>202</v>
      </c>
      <c r="AT47" s="530" t="s">
        <v>202</v>
      </c>
      <c r="AU47" s="56" t="b">
        <v>1</v>
      </c>
      <c r="AV47" s="56">
        <v>49</v>
      </c>
      <c r="AW47" s="56" t="b">
        <v>1</v>
      </c>
      <c r="AX47" s="56">
        <v>40</v>
      </c>
      <c r="AY47" s="56" t="s">
        <v>479</v>
      </c>
    </row>
    <row r="48" spans="1:51" s="53" customFormat="1">
      <c r="A48" s="53">
        <v>49</v>
      </c>
      <c r="B48" s="514" t="s">
        <v>722</v>
      </c>
      <c r="C48" s="515" t="s">
        <v>1105</v>
      </c>
      <c r="D48" s="516" t="s">
        <v>1106</v>
      </c>
      <c r="E48" s="516" t="s">
        <v>1107</v>
      </c>
      <c r="F48" s="515" t="s">
        <v>950</v>
      </c>
      <c r="G48" s="517" t="s">
        <v>1108</v>
      </c>
      <c r="H48" s="515" t="s">
        <v>224</v>
      </c>
      <c r="I48" s="515" t="s">
        <v>123</v>
      </c>
      <c r="J48" s="515">
        <v>51</v>
      </c>
      <c r="K48" s="53">
        <v>85</v>
      </c>
      <c r="L48" s="515" t="s">
        <v>259</v>
      </c>
      <c r="M48" s="515" t="s">
        <v>1109</v>
      </c>
      <c r="N48" s="516" t="s">
        <v>1110</v>
      </c>
      <c r="O48" s="516" t="s">
        <v>759</v>
      </c>
      <c r="P48" s="517" t="s">
        <v>202</v>
      </c>
      <c r="Q48" s="515" t="s">
        <v>769</v>
      </c>
      <c r="R48" s="515" t="s">
        <v>769</v>
      </c>
      <c r="S48" s="515" t="s">
        <v>1111</v>
      </c>
      <c r="T48" s="515" t="s">
        <v>191</v>
      </c>
      <c r="U48" s="515" t="s">
        <v>158</v>
      </c>
      <c r="V48" s="519">
        <v>83.37</v>
      </c>
      <c r="W48" s="539">
        <v>68.524000000000001</v>
      </c>
      <c r="X48" s="540" t="s">
        <v>1112</v>
      </c>
      <c r="Y48" s="53" t="s">
        <v>1113</v>
      </c>
      <c r="Z48" s="53" t="s">
        <v>68</v>
      </c>
      <c r="AA48" s="515" t="str">
        <f>AC48</f>
        <v>Grupo Energía México Gemex, S. A. de C. V.  
(México)</v>
      </c>
      <c r="AB48" s="53" t="s">
        <v>69</v>
      </c>
      <c r="AC48" s="521" t="s">
        <v>1058</v>
      </c>
      <c r="AD48" s="515" t="s">
        <v>68</v>
      </c>
      <c r="AE48" s="75" t="s">
        <v>68</v>
      </c>
      <c r="AF48" s="522" t="s">
        <v>68</v>
      </c>
      <c r="AG48" s="53" t="s">
        <v>202</v>
      </c>
      <c r="AI48" s="53" t="s">
        <v>1059</v>
      </c>
      <c r="AJ48" s="53" t="s">
        <v>733</v>
      </c>
      <c r="AK48" s="53" t="s">
        <v>1114</v>
      </c>
      <c r="AM48" s="53" t="s">
        <v>202</v>
      </c>
      <c r="AN48" s="515"/>
      <c r="AO48" s="523">
        <v>46568</v>
      </c>
      <c r="AP48" s="515"/>
      <c r="AQ48" s="517" t="s">
        <v>901</v>
      </c>
      <c r="AR48" s="521" t="s">
        <v>1115</v>
      </c>
      <c r="AS48" s="159" t="s">
        <v>202</v>
      </c>
      <c r="AT48" s="75" t="s">
        <v>202</v>
      </c>
      <c r="AU48" s="55" t="b">
        <v>1</v>
      </c>
      <c r="AV48" s="53">
        <v>36</v>
      </c>
      <c r="AW48" s="55" t="b">
        <v>1</v>
      </c>
      <c r="AX48" s="53">
        <v>67</v>
      </c>
      <c r="AY48" s="53" t="s">
        <v>502</v>
      </c>
    </row>
    <row r="49" spans="1:51" s="53" customFormat="1">
      <c r="A49" s="53">
        <v>50</v>
      </c>
      <c r="B49" s="514" t="s">
        <v>722</v>
      </c>
      <c r="C49" s="515" t="s">
        <v>615</v>
      </c>
      <c r="D49" s="516" t="s">
        <v>608</v>
      </c>
      <c r="E49" s="516" t="s">
        <v>1116</v>
      </c>
      <c r="F49" s="515" t="s">
        <v>950</v>
      </c>
      <c r="G49" s="517" t="s">
        <v>1108</v>
      </c>
      <c r="H49" s="515" t="s">
        <v>224</v>
      </c>
      <c r="I49" s="515" t="s">
        <v>85</v>
      </c>
      <c r="J49" s="515">
        <v>80</v>
      </c>
      <c r="K49" s="53">
        <v>115</v>
      </c>
      <c r="L49" s="515" t="s">
        <v>259</v>
      </c>
      <c r="M49" s="515" t="s">
        <v>610</v>
      </c>
      <c r="N49" s="537" t="s">
        <v>1117</v>
      </c>
      <c r="O49" s="516" t="s">
        <v>759</v>
      </c>
      <c r="P49" s="517" t="s">
        <v>202</v>
      </c>
      <c r="Q49" s="515" t="s">
        <v>762</v>
      </c>
      <c r="R49" s="515"/>
      <c r="S49" s="515" t="s">
        <v>332</v>
      </c>
      <c r="T49" s="515" t="s">
        <v>191</v>
      </c>
      <c r="U49" s="515" t="s">
        <v>204</v>
      </c>
      <c r="V49" s="519">
        <v>0</v>
      </c>
      <c r="W49" s="541">
        <v>0</v>
      </c>
      <c r="X49" s="540" t="s">
        <v>1118</v>
      </c>
      <c r="Y49" s="53" t="s">
        <v>1119</v>
      </c>
      <c r="Z49" s="53" t="s">
        <v>68</v>
      </c>
      <c r="AA49" s="542" t="s">
        <v>1120</v>
      </c>
      <c r="AB49" s="53" t="s">
        <v>613</v>
      </c>
      <c r="AC49" s="521">
        <v>0</v>
      </c>
      <c r="AD49" s="543" t="s">
        <v>68</v>
      </c>
      <c r="AE49" s="75" t="s">
        <v>202</v>
      </c>
      <c r="AF49" s="522" t="s">
        <v>202</v>
      </c>
      <c r="AG49" s="53" t="s">
        <v>202</v>
      </c>
      <c r="AI49" s="53" t="s">
        <v>1121</v>
      </c>
      <c r="AJ49" s="53" t="s">
        <v>733</v>
      </c>
      <c r="AM49" s="53" t="s">
        <v>202</v>
      </c>
      <c r="AN49" s="543"/>
      <c r="AO49" s="523">
        <v>47481</v>
      </c>
      <c r="AP49" s="543"/>
      <c r="AQ49" s="517" t="s">
        <v>901</v>
      </c>
      <c r="AR49" s="521">
        <v>0</v>
      </c>
      <c r="AS49" s="159" t="s">
        <v>202</v>
      </c>
      <c r="AT49" s="75" t="s">
        <v>202</v>
      </c>
      <c r="AU49" s="55" t="b">
        <v>1</v>
      </c>
      <c r="AV49" s="53">
        <v>80</v>
      </c>
      <c r="AW49" s="55" t="b">
        <v>1</v>
      </c>
      <c r="AX49" s="53">
        <v>58</v>
      </c>
      <c r="AY49" s="53" t="s">
        <v>614</v>
      </c>
    </row>
    <row r="50" spans="1:51" s="50" customFormat="1" ht="134.25" customHeight="1">
      <c r="A50" s="56">
        <v>51</v>
      </c>
      <c r="B50" s="529" t="s">
        <v>722</v>
      </c>
      <c r="C50" s="525" t="s">
        <v>1122</v>
      </c>
      <c r="D50" s="525" t="s">
        <v>1123</v>
      </c>
      <c r="E50" s="525" t="s">
        <v>1124</v>
      </c>
      <c r="F50" s="525" t="s">
        <v>745</v>
      </c>
      <c r="G50" s="526" t="s">
        <v>1125</v>
      </c>
      <c r="H50" s="525" t="s">
        <v>224</v>
      </c>
      <c r="I50" s="525" t="s">
        <v>123</v>
      </c>
      <c r="J50" s="525">
        <v>100</v>
      </c>
      <c r="K50" s="56">
        <v>115</v>
      </c>
      <c r="L50" s="527" t="s">
        <v>259</v>
      </c>
      <c r="M50" s="525" t="s">
        <v>1126</v>
      </c>
      <c r="N50" s="525" t="s">
        <v>1127</v>
      </c>
      <c r="O50" s="525" t="s">
        <v>759</v>
      </c>
      <c r="P50" s="526" t="s">
        <v>202</v>
      </c>
      <c r="Q50" s="525" t="s">
        <v>762</v>
      </c>
      <c r="R50" s="525" t="s">
        <v>756</v>
      </c>
      <c r="S50" s="525" t="s">
        <v>1128</v>
      </c>
      <c r="T50" s="525" t="s">
        <v>191</v>
      </c>
      <c r="U50" s="525" t="s">
        <v>158</v>
      </c>
      <c r="V50" s="525" t="s">
        <v>895</v>
      </c>
      <c r="W50" s="525" t="s">
        <v>896</v>
      </c>
      <c r="X50" s="528" t="s">
        <v>1073</v>
      </c>
      <c r="Y50" s="56" t="s">
        <v>1129</v>
      </c>
      <c r="Z50" s="56" t="s">
        <v>202</v>
      </c>
      <c r="AA50" s="527" t="s">
        <v>756</v>
      </c>
      <c r="AB50" s="533" t="s">
        <v>756</v>
      </c>
      <c r="AC50" s="526">
        <v>0</v>
      </c>
      <c r="AD50" s="525" t="s">
        <v>68</v>
      </c>
      <c r="AE50" s="530" t="s">
        <v>202</v>
      </c>
      <c r="AF50" s="531" t="s">
        <v>68</v>
      </c>
      <c r="AG50" s="56" t="s">
        <v>202</v>
      </c>
      <c r="AH50" s="532" t="s">
        <v>756</v>
      </c>
      <c r="AI50" s="56" t="s">
        <v>1130</v>
      </c>
      <c r="AJ50" s="532" t="s">
        <v>756</v>
      </c>
      <c r="AK50" s="56" t="s">
        <v>1131</v>
      </c>
      <c r="AL50" s="56" t="s">
        <v>1131</v>
      </c>
      <c r="AM50" s="56" t="s">
        <v>1131</v>
      </c>
      <c r="AN50" s="56" t="s">
        <v>1131</v>
      </c>
      <c r="AO50" s="544">
        <v>46752</v>
      </c>
      <c r="AP50" s="56" t="s">
        <v>1131</v>
      </c>
      <c r="AQ50" s="529" t="s">
        <v>901</v>
      </c>
      <c r="AR50" s="526">
        <v>0</v>
      </c>
      <c r="AS50" s="56" t="s">
        <v>202</v>
      </c>
      <c r="AT50" s="530" t="s">
        <v>202</v>
      </c>
      <c r="AU50" s="56" t="b">
        <v>0</v>
      </c>
      <c r="AV50" s="56"/>
      <c r="AW50" s="56" t="b">
        <v>0</v>
      </c>
      <c r="AX50" s="56"/>
      <c r="AY50" s="56" t="s">
        <v>502</v>
      </c>
    </row>
    <row r="51" spans="1:51" s="53" customFormat="1">
      <c r="A51" s="53">
        <v>52</v>
      </c>
      <c r="B51" s="514" t="s">
        <v>722</v>
      </c>
      <c r="C51" s="515" t="s">
        <v>458</v>
      </c>
      <c r="D51" s="516" t="s">
        <v>453</v>
      </c>
      <c r="E51" s="516" t="s">
        <v>454</v>
      </c>
      <c r="F51" s="515" t="s">
        <v>950</v>
      </c>
      <c r="G51" s="517" t="s">
        <v>1108</v>
      </c>
      <c r="H51" s="515" t="s">
        <v>224</v>
      </c>
      <c r="I51" s="515" t="s">
        <v>93</v>
      </c>
      <c r="J51" s="545">
        <v>34.04</v>
      </c>
      <c r="K51" s="53">
        <v>230</v>
      </c>
      <c r="L51" s="515" t="s">
        <v>259</v>
      </c>
      <c r="M51" s="515" t="s">
        <v>360</v>
      </c>
      <c r="N51" s="537" t="s">
        <v>1132</v>
      </c>
      <c r="O51" s="516" t="s">
        <v>759</v>
      </c>
      <c r="P51" s="517" t="s">
        <v>202</v>
      </c>
      <c r="Q51" s="515" t="s">
        <v>762</v>
      </c>
      <c r="R51" s="515"/>
      <c r="S51" s="515" t="s">
        <v>462</v>
      </c>
      <c r="T51" s="515" t="s">
        <v>81</v>
      </c>
      <c r="U51" s="515" t="s">
        <v>158</v>
      </c>
      <c r="V51" s="519">
        <v>0</v>
      </c>
      <c r="W51" s="520">
        <v>0</v>
      </c>
      <c r="X51" s="540" t="s">
        <v>1133</v>
      </c>
      <c r="Y51" s="53" t="s">
        <v>1134</v>
      </c>
      <c r="Z51" s="53" t="s">
        <v>68</v>
      </c>
      <c r="AA51" s="515" t="s">
        <v>454</v>
      </c>
      <c r="AB51" s="53" t="s">
        <v>1135</v>
      </c>
      <c r="AC51" s="521">
        <v>0</v>
      </c>
      <c r="AD51" s="515" t="s">
        <v>202</v>
      </c>
      <c r="AE51" s="75" t="s">
        <v>202</v>
      </c>
      <c r="AF51" s="522" t="s">
        <v>68</v>
      </c>
      <c r="AG51" s="53" t="s">
        <v>202</v>
      </c>
      <c r="AI51" s="53" t="s">
        <v>1136</v>
      </c>
      <c r="AJ51" s="53" t="s">
        <v>733</v>
      </c>
      <c r="AM51" s="53" t="s">
        <v>202</v>
      </c>
      <c r="AN51" s="515"/>
      <c r="AO51" s="523">
        <v>46402</v>
      </c>
      <c r="AP51" s="515"/>
      <c r="AQ51" s="517" t="s">
        <v>901</v>
      </c>
      <c r="AR51" s="521">
        <v>0</v>
      </c>
      <c r="AS51" s="159" t="s">
        <v>202</v>
      </c>
      <c r="AT51" s="75" t="s">
        <v>202</v>
      </c>
      <c r="AU51" s="55" t="b">
        <v>1</v>
      </c>
      <c r="AV51" s="53">
        <v>64</v>
      </c>
      <c r="AW51" s="55" t="b">
        <v>1</v>
      </c>
      <c r="AX51" s="53">
        <v>38</v>
      </c>
      <c r="AY51" s="53" t="s">
        <v>457</v>
      </c>
    </row>
    <row r="52" spans="1:51" s="50" customFormat="1" ht="134.25" customHeight="1">
      <c r="A52" s="56">
        <v>53</v>
      </c>
      <c r="B52" s="529" t="s">
        <v>722</v>
      </c>
      <c r="C52" s="525" t="s">
        <v>594</v>
      </c>
      <c r="D52" s="525" t="s">
        <v>590</v>
      </c>
      <c r="E52" s="525" t="s">
        <v>1137</v>
      </c>
      <c r="F52" s="525" t="s">
        <v>745</v>
      </c>
      <c r="G52" s="526" t="s">
        <v>1125</v>
      </c>
      <c r="H52" s="525" t="s">
        <v>224</v>
      </c>
      <c r="I52" s="525" t="s">
        <v>93</v>
      </c>
      <c r="J52" s="525">
        <v>82</v>
      </c>
      <c r="K52" s="56">
        <v>115</v>
      </c>
      <c r="L52" s="527" t="s">
        <v>259</v>
      </c>
      <c r="M52" s="525" t="s">
        <v>592</v>
      </c>
      <c r="N52" s="525" t="s">
        <v>1138</v>
      </c>
      <c r="O52" s="525" t="s">
        <v>759</v>
      </c>
      <c r="P52" s="526" t="s">
        <v>202</v>
      </c>
      <c r="Q52" s="525" t="s">
        <v>762</v>
      </c>
      <c r="R52" s="525" t="s">
        <v>756</v>
      </c>
      <c r="S52" s="525" t="s">
        <v>332</v>
      </c>
      <c r="T52" s="525" t="s">
        <v>191</v>
      </c>
      <c r="U52" s="525" t="s">
        <v>204</v>
      </c>
      <c r="V52" s="525" t="s">
        <v>895</v>
      </c>
      <c r="W52" s="525" t="s">
        <v>896</v>
      </c>
      <c r="X52" s="528" t="s">
        <v>93</v>
      </c>
      <c r="Y52" s="56" t="s">
        <v>1139</v>
      </c>
      <c r="Z52" s="56" t="s">
        <v>910</v>
      </c>
      <c r="AA52" s="527" t="s">
        <v>756</v>
      </c>
      <c r="AB52" s="533" t="s">
        <v>756</v>
      </c>
      <c r="AC52" s="525" t="s">
        <v>756</v>
      </c>
      <c r="AD52" s="525" t="s">
        <v>202</v>
      </c>
      <c r="AE52" s="530" t="s">
        <v>202</v>
      </c>
      <c r="AF52" s="531" t="s">
        <v>202</v>
      </c>
      <c r="AG52" s="532" t="s">
        <v>756</v>
      </c>
      <c r="AH52" s="533" t="s">
        <v>756</v>
      </c>
      <c r="AI52" s="56"/>
      <c r="AJ52" s="532" t="s">
        <v>756</v>
      </c>
      <c r="AK52" s="56" t="s">
        <v>900</v>
      </c>
      <c r="AL52" s="532" t="s">
        <v>756</v>
      </c>
      <c r="AM52" s="56"/>
      <c r="AN52" s="527" t="s">
        <v>202</v>
      </c>
      <c r="AO52" s="534">
        <v>46568</v>
      </c>
      <c r="AP52" s="525" t="s">
        <v>756</v>
      </c>
      <c r="AQ52" s="526" t="s">
        <v>901</v>
      </c>
      <c r="AR52" s="526" t="s">
        <v>758</v>
      </c>
      <c r="AS52" s="56" t="s">
        <v>202</v>
      </c>
      <c r="AT52" s="530" t="s">
        <v>202</v>
      </c>
      <c r="AU52" s="56" t="b">
        <v>1</v>
      </c>
      <c r="AV52" s="56">
        <v>50</v>
      </c>
      <c r="AW52" s="56" t="b">
        <v>1</v>
      </c>
      <c r="AX52" s="56">
        <v>55</v>
      </c>
      <c r="AY52" s="56" t="s">
        <v>593</v>
      </c>
    </row>
    <row r="53" spans="1:51" s="53" customFormat="1">
      <c r="A53" s="53">
        <v>54</v>
      </c>
      <c r="B53" s="514" t="s">
        <v>722</v>
      </c>
      <c r="C53" s="515" t="s">
        <v>363</v>
      </c>
      <c r="D53" s="516" t="s">
        <v>358</v>
      </c>
      <c r="E53" s="516" t="s">
        <v>359</v>
      </c>
      <c r="F53" s="515" t="s">
        <v>950</v>
      </c>
      <c r="G53" s="517" t="s">
        <v>1108</v>
      </c>
      <c r="H53" s="515" t="s">
        <v>224</v>
      </c>
      <c r="I53" s="515" t="s">
        <v>93</v>
      </c>
      <c r="J53" s="545">
        <v>108</v>
      </c>
      <c r="K53" s="53">
        <v>230</v>
      </c>
      <c r="L53" s="515" t="s">
        <v>259</v>
      </c>
      <c r="M53" s="515" t="s">
        <v>360</v>
      </c>
      <c r="N53" s="537" t="s">
        <v>1140</v>
      </c>
      <c r="O53" s="516" t="s">
        <v>759</v>
      </c>
      <c r="P53" s="517" t="s">
        <v>202</v>
      </c>
      <c r="Q53" s="515" t="s">
        <v>762</v>
      </c>
      <c r="R53" s="515"/>
      <c r="S53" s="515" t="s">
        <v>332</v>
      </c>
      <c r="T53" s="515" t="s">
        <v>81</v>
      </c>
      <c r="U53" s="515" t="s">
        <v>204</v>
      </c>
      <c r="V53" s="519">
        <v>0</v>
      </c>
      <c r="W53" s="520">
        <v>0</v>
      </c>
      <c r="X53" s="540" t="s">
        <v>1141</v>
      </c>
      <c r="Y53" s="53" t="s">
        <v>1142</v>
      </c>
      <c r="Z53" s="53" t="s">
        <v>68</v>
      </c>
      <c r="AA53" s="515" t="s">
        <v>359</v>
      </c>
      <c r="AB53" s="53" t="s">
        <v>1143</v>
      </c>
      <c r="AC53" s="521">
        <v>0</v>
      </c>
      <c r="AD53" s="515" t="s">
        <v>202</v>
      </c>
      <c r="AE53" s="75" t="s">
        <v>202</v>
      </c>
      <c r="AF53" s="522" t="s">
        <v>202</v>
      </c>
      <c r="AG53" s="53" t="s">
        <v>202</v>
      </c>
      <c r="AI53" s="53" t="s">
        <v>959</v>
      </c>
      <c r="AJ53" s="53" t="s">
        <v>733</v>
      </c>
      <c r="AM53" s="53" t="s">
        <v>202</v>
      </c>
      <c r="AN53" s="515"/>
      <c r="AO53" s="523">
        <v>46934</v>
      </c>
      <c r="AP53" s="515"/>
      <c r="AQ53" s="517" t="s">
        <v>901</v>
      </c>
      <c r="AR53" s="521">
        <v>0</v>
      </c>
      <c r="AS53" s="159" t="s">
        <v>202</v>
      </c>
      <c r="AT53" s="75" t="s">
        <v>202</v>
      </c>
      <c r="AU53" s="55" t="b">
        <v>1</v>
      </c>
      <c r="AV53" s="53">
        <v>86</v>
      </c>
      <c r="AW53" s="55" t="b">
        <v>1</v>
      </c>
      <c r="AX53" s="53">
        <v>27</v>
      </c>
      <c r="AY53" s="53" t="s">
        <v>362</v>
      </c>
    </row>
    <row r="54" spans="1:51" s="53" customFormat="1">
      <c r="A54" s="53">
        <v>55</v>
      </c>
      <c r="B54" s="514" t="s">
        <v>722</v>
      </c>
      <c r="C54" s="515" t="s">
        <v>276</v>
      </c>
      <c r="D54" s="516" t="s">
        <v>273</v>
      </c>
      <c r="E54" s="516" t="s">
        <v>274</v>
      </c>
      <c r="F54" s="515" t="s">
        <v>950</v>
      </c>
      <c r="G54" s="517" t="s">
        <v>1108</v>
      </c>
      <c r="H54" s="515" t="s">
        <v>224</v>
      </c>
      <c r="I54" s="515" t="s">
        <v>123</v>
      </c>
      <c r="J54" s="515">
        <v>126</v>
      </c>
      <c r="K54" s="53">
        <v>230</v>
      </c>
      <c r="L54" s="515" t="s">
        <v>259</v>
      </c>
      <c r="M54" s="515" t="s">
        <v>260</v>
      </c>
      <c r="N54" s="516" t="s">
        <v>1144</v>
      </c>
      <c r="O54" s="516" t="s">
        <v>759</v>
      </c>
      <c r="P54" s="517" t="s">
        <v>68</v>
      </c>
      <c r="Q54" s="515" t="s">
        <v>1145</v>
      </c>
      <c r="R54" s="515" t="s">
        <v>728</v>
      </c>
      <c r="S54" s="515" t="s">
        <v>277</v>
      </c>
      <c r="T54" s="515" t="s">
        <v>81</v>
      </c>
      <c r="U54" s="515" t="s">
        <v>158</v>
      </c>
      <c r="V54" s="519" t="s">
        <v>1146</v>
      </c>
      <c r="W54" s="539">
        <v>86</v>
      </c>
      <c r="X54" s="540" t="s">
        <v>1147</v>
      </c>
      <c r="Y54" s="53" t="s">
        <v>1148</v>
      </c>
      <c r="Z54" s="53" t="s">
        <v>68</v>
      </c>
      <c r="AA54" s="515" t="s">
        <v>274</v>
      </c>
      <c r="AB54" s="53" t="s">
        <v>1149</v>
      </c>
      <c r="AC54" s="521" t="s">
        <v>1150</v>
      </c>
      <c r="AD54" s="515" t="s">
        <v>68</v>
      </c>
      <c r="AE54" s="75" t="s">
        <v>68</v>
      </c>
      <c r="AF54" s="522" t="s">
        <v>202</v>
      </c>
      <c r="AG54" s="53" t="s">
        <v>910</v>
      </c>
      <c r="AH54" s="53" t="s">
        <v>1151</v>
      </c>
      <c r="AI54" s="53" t="s">
        <v>1152</v>
      </c>
      <c r="AJ54" s="53" t="s">
        <v>733</v>
      </c>
      <c r="AK54" s="53" t="s">
        <v>1153</v>
      </c>
      <c r="AM54" s="53" t="s">
        <v>202</v>
      </c>
      <c r="AN54" s="515"/>
      <c r="AO54" s="523">
        <v>46187</v>
      </c>
      <c r="AP54" s="515"/>
      <c r="AQ54" s="517" t="s">
        <v>901</v>
      </c>
      <c r="AR54" s="521" t="s">
        <v>1154</v>
      </c>
      <c r="AS54" s="159" t="s">
        <v>202</v>
      </c>
      <c r="AT54" s="75" t="s">
        <v>202</v>
      </c>
      <c r="AU54" s="55" t="b">
        <v>1</v>
      </c>
      <c r="AV54" s="53">
        <v>65</v>
      </c>
      <c r="AW54" s="55" t="b">
        <v>1</v>
      </c>
      <c r="AX54" s="53">
        <v>18</v>
      </c>
      <c r="AY54" s="53" t="s">
        <v>264</v>
      </c>
    </row>
    <row r="55" spans="1:51" s="53" customFormat="1">
      <c r="A55" s="53">
        <v>56</v>
      </c>
      <c r="B55" s="514" t="s">
        <v>722</v>
      </c>
      <c r="C55" s="515" t="s">
        <v>266</v>
      </c>
      <c r="D55" s="516" t="s">
        <v>257</v>
      </c>
      <c r="E55" s="516" t="s">
        <v>258</v>
      </c>
      <c r="F55" s="515" t="s">
        <v>950</v>
      </c>
      <c r="G55" s="517" t="s">
        <v>1108</v>
      </c>
      <c r="H55" s="515" t="s">
        <v>224</v>
      </c>
      <c r="I55" s="515" t="s">
        <v>123</v>
      </c>
      <c r="J55" s="515">
        <v>150</v>
      </c>
      <c r="K55" s="53">
        <v>230</v>
      </c>
      <c r="L55" s="515" t="s">
        <v>259</v>
      </c>
      <c r="M55" s="515" t="s">
        <v>260</v>
      </c>
      <c r="N55" s="516" t="s">
        <v>1155</v>
      </c>
      <c r="O55" s="516" t="s">
        <v>759</v>
      </c>
      <c r="P55" s="517" t="s">
        <v>68</v>
      </c>
      <c r="Q55" s="515" t="s">
        <v>1156</v>
      </c>
      <c r="R55" s="515" t="s">
        <v>728</v>
      </c>
      <c r="S55" s="515" t="s">
        <v>272</v>
      </c>
      <c r="T55" s="515" t="s">
        <v>81</v>
      </c>
      <c r="U55" s="515" t="s">
        <v>71</v>
      </c>
      <c r="V55" s="519" t="s">
        <v>1157</v>
      </c>
      <c r="W55" s="520">
        <v>101</v>
      </c>
      <c r="X55" s="540" t="s">
        <v>1147</v>
      </c>
      <c r="Y55" s="53" t="s">
        <v>1148</v>
      </c>
      <c r="Z55" s="53" t="s">
        <v>68</v>
      </c>
      <c r="AA55" s="515" t="str">
        <f t="shared" ref="AA55:AA118" si="2">AC55</f>
        <v>Dhamma Energy Management, S. L.</v>
      </c>
      <c r="AB55" s="53" t="s">
        <v>1149</v>
      </c>
      <c r="AC55" s="521" t="s">
        <v>1150</v>
      </c>
      <c r="AD55" s="515" t="s">
        <v>68</v>
      </c>
      <c r="AE55" s="75" t="s">
        <v>202</v>
      </c>
      <c r="AF55" s="522" t="s">
        <v>202</v>
      </c>
      <c r="AG55" s="53" t="s">
        <v>910</v>
      </c>
      <c r="AH55" s="53" t="s">
        <v>1158</v>
      </c>
      <c r="AI55" s="53" t="s">
        <v>1159</v>
      </c>
      <c r="AJ55" s="53" t="s">
        <v>733</v>
      </c>
      <c r="AK55" s="53" t="s">
        <v>1160</v>
      </c>
      <c r="AM55" s="53" t="s">
        <v>202</v>
      </c>
      <c r="AN55" s="515"/>
      <c r="AO55" s="523">
        <v>46187</v>
      </c>
      <c r="AP55" s="515"/>
      <c r="AQ55" s="517">
        <v>0</v>
      </c>
      <c r="AR55" s="521" t="s">
        <v>1161</v>
      </c>
      <c r="AS55" s="159" t="s">
        <v>202</v>
      </c>
      <c r="AT55" s="75" t="s">
        <v>202</v>
      </c>
      <c r="AU55" s="55" t="b">
        <v>1</v>
      </c>
      <c r="AV55" s="53">
        <v>43</v>
      </c>
      <c r="AW55" s="55" t="b">
        <v>1</v>
      </c>
      <c r="AX55" s="53">
        <v>17</v>
      </c>
      <c r="AY55" s="53" t="s">
        <v>264</v>
      </c>
    </row>
    <row r="56" spans="1:51" s="50" customFormat="1" ht="134.25" customHeight="1">
      <c r="A56" s="56">
        <v>57</v>
      </c>
      <c r="B56" s="529" t="s">
        <v>722</v>
      </c>
      <c r="C56" s="525" t="s">
        <v>561</v>
      </c>
      <c r="D56" s="525" t="s">
        <v>555</v>
      </c>
      <c r="E56" s="525" t="s">
        <v>1162</v>
      </c>
      <c r="F56" s="525" t="s">
        <v>745</v>
      </c>
      <c r="G56" s="526" t="s">
        <v>1125</v>
      </c>
      <c r="H56" s="525" t="s">
        <v>224</v>
      </c>
      <c r="I56" s="525" t="s">
        <v>93</v>
      </c>
      <c r="J56" s="525">
        <v>100</v>
      </c>
      <c r="K56" s="56">
        <v>230</v>
      </c>
      <c r="L56" s="527" t="s">
        <v>259</v>
      </c>
      <c r="M56" s="525" t="s">
        <v>557</v>
      </c>
      <c r="N56" s="525" t="s">
        <v>1163</v>
      </c>
      <c r="O56" s="525" t="s">
        <v>759</v>
      </c>
      <c r="P56" s="526" t="s">
        <v>202</v>
      </c>
      <c r="Q56" s="525" t="s">
        <v>805</v>
      </c>
      <c r="R56" s="525" t="s">
        <v>805</v>
      </c>
      <c r="S56" s="525" t="s">
        <v>564</v>
      </c>
      <c r="T56" s="525" t="s">
        <v>81</v>
      </c>
      <c r="U56" s="525" t="s">
        <v>158</v>
      </c>
      <c r="V56" s="525" t="s">
        <v>1164</v>
      </c>
      <c r="W56" s="525" t="s">
        <v>1165</v>
      </c>
      <c r="X56" s="528" t="s">
        <v>93</v>
      </c>
      <c r="Y56" s="56" t="s">
        <v>1166</v>
      </c>
      <c r="Z56" s="56" t="s">
        <v>898</v>
      </c>
      <c r="AA56" s="527" t="s">
        <v>1167</v>
      </c>
      <c r="AB56" s="56" t="s">
        <v>182</v>
      </c>
      <c r="AC56" s="529" t="s">
        <v>1167</v>
      </c>
      <c r="AD56" s="525" t="s">
        <v>202</v>
      </c>
      <c r="AE56" s="530" t="s">
        <v>202</v>
      </c>
      <c r="AF56" s="531" t="s">
        <v>202</v>
      </c>
      <c r="AG56" s="56" t="s">
        <v>202</v>
      </c>
      <c r="AH56" s="532" t="s">
        <v>756</v>
      </c>
      <c r="AI56" s="56" t="s">
        <v>1168</v>
      </c>
      <c r="AJ56" s="532" t="s">
        <v>756</v>
      </c>
      <c r="AK56" s="56" t="s">
        <v>900</v>
      </c>
      <c r="AL56" s="532" t="s">
        <v>756</v>
      </c>
      <c r="AM56" s="56" t="s">
        <v>1169</v>
      </c>
      <c r="AN56" s="527" t="s">
        <v>202</v>
      </c>
      <c r="AO56" s="534">
        <v>46934</v>
      </c>
      <c r="AP56" s="525" t="s">
        <v>756</v>
      </c>
      <c r="AQ56" s="526" t="s">
        <v>758</v>
      </c>
      <c r="AR56" s="526" t="s">
        <v>1170</v>
      </c>
      <c r="AS56" s="56" t="s">
        <v>202</v>
      </c>
      <c r="AT56" s="530" t="s">
        <v>202</v>
      </c>
      <c r="AU56" s="56" t="b">
        <v>1</v>
      </c>
      <c r="AV56" s="56">
        <v>51</v>
      </c>
      <c r="AW56" s="56" t="b">
        <v>1</v>
      </c>
      <c r="AX56" s="56">
        <v>49</v>
      </c>
      <c r="AY56" s="56" t="s">
        <v>559</v>
      </c>
    </row>
    <row r="57" spans="1:51" s="50" customFormat="1" ht="134.25" customHeight="1">
      <c r="A57" s="56">
        <v>58</v>
      </c>
      <c r="B57" s="529" t="s">
        <v>722</v>
      </c>
      <c r="C57" s="525" t="s">
        <v>583</v>
      </c>
      <c r="D57" s="525" t="s">
        <v>580</v>
      </c>
      <c r="E57" s="525" t="s">
        <v>1171</v>
      </c>
      <c r="F57" s="525" t="s">
        <v>745</v>
      </c>
      <c r="G57" s="526" t="s">
        <v>1125</v>
      </c>
      <c r="H57" s="525" t="s">
        <v>224</v>
      </c>
      <c r="I57" s="525" t="s">
        <v>93</v>
      </c>
      <c r="J57" s="525">
        <v>92</v>
      </c>
      <c r="K57" s="56">
        <v>230</v>
      </c>
      <c r="L57" s="527" t="s">
        <v>259</v>
      </c>
      <c r="M57" s="525" t="s">
        <v>557</v>
      </c>
      <c r="N57" s="525" t="s">
        <v>1172</v>
      </c>
      <c r="O57" s="525" t="s">
        <v>759</v>
      </c>
      <c r="P57" s="526" t="s">
        <v>202</v>
      </c>
      <c r="Q57" s="525" t="s">
        <v>804</v>
      </c>
      <c r="R57" s="525" t="s">
        <v>756</v>
      </c>
      <c r="S57" s="525" t="s">
        <v>332</v>
      </c>
      <c r="T57" s="525" t="s">
        <v>81</v>
      </c>
      <c r="U57" s="525" t="s">
        <v>204</v>
      </c>
      <c r="V57" s="525" t="s">
        <v>895</v>
      </c>
      <c r="W57" s="525" t="s">
        <v>896</v>
      </c>
      <c r="X57" s="528" t="s">
        <v>93</v>
      </c>
      <c r="Y57" s="56" t="s">
        <v>1173</v>
      </c>
      <c r="Z57" s="56" t="s">
        <v>898</v>
      </c>
      <c r="AA57" s="527">
        <v>0</v>
      </c>
      <c r="AB57" s="56" t="s">
        <v>182</v>
      </c>
      <c r="AC57" s="529">
        <v>0</v>
      </c>
      <c r="AD57" s="525" t="s">
        <v>202</v>
      </c>
      <c r="AE57" s="530" t="s">
        <v>202</v>
      </c>
      <c r="AF57" s="531" t="s">
        <v>202</v>
      </c>
      <c r="AG57" s="56" t="s">
        <v>202</v>
      </c>
      <c r="AH57" s="527" t="s">
        <v>756</v>
      </c>
      <c r="AI57" s="56" t="s">
        <v>1168</v>
      </c>
      <c r="AJ57" s="527" t="s">
        <v>756</v>
      </c>
      <c r="AK57" s="56" t="s">
        <v>900</v>
      </c>
      <c r="AL57" s="527" t="s">
        <v>756</v>
      </c>
      <c r="AM57" s="56" t="s">
        <v>1169</v>
      </c>
      <c r="AN57" s="527" t="s">
        <v>202</v>
      </c>
      <c r="AO57" s="534">
        <v>46904</v>
      </c>
      <c r="AP57" s="525" t="s">
        <v>756</v>
      </c>
      <c r="AQ57" s="526">
        <v>0</v>
      </c>
      <c r="AR57" s="526">
        <v>0</v>
      </c>
      <c r="AS57" s="56" t="s">
        <v>202</v>
      </c>
      <c r="AT57" s="530" t="s">
        <v>202</v>
      </c>
      <c r="AU57" s="56" t="b">
        <v>1</v>
      </c>
      <c r="AV57" s="56">
        <v>59</v>
      </c>
      <c r="AW57" s="56" t="b">
        <v>1</v>
      </c>
      <c r="AX57" s="56">
        <v>53</v>
      </c>
      <c r="AY57" s="56" t="s">
        <v>582</v>
      </c>
    </row>
    <row r="58" spans="1:51" s="50" customFormat="1" ht="134.25" customHeight="1">
      <c r="A58" s="56">
        <v>59</v>
      </c>
      <c r="B58" s="529" t="s">
        <v>722</v>
      </c>
      <c r="C58" s="525" t="s">
        <v>1174</v>
      </c>
      <c r="D58" s="525" t="s">
        <v>1175</v>
      </c>
      <c r="E58" s="525" t="s">
        <v>1176</v>
      </c>
      <c r="F58" s="525" t="s">
        <v>745</v>
      </c>
      <c r="G58" s="526" t="s">
        <v>1177</v>
      </c>
      <c r="H58" s="525" t="s">
        <v>224</v>
      </c>
      <c r="I58" s="525" t="s">
        <v>93</v>
      </c>
      <c r="J58" s="525">
        <v>60</v>
      </c>
      <c r="K58" s="56">
        <v>115</v>
      </c>
      <c r="L58" s="527" t="s">
        <v>1178</v>
      </c>
      <c r="M58" s="525" t="s">
        <v>1179</v>
      </c>
      <c r="N58" s="525" t="s">
        <v>1180</v>
      </c>
      <c r="O58" s="525" t="s">
        <v>759</v>
      </c>
      <c r="P58" s="526" t="s">
        <v>202</v>
      </c>
      <c r="Q58" s="525" t="s">
        <v>762</v>
      </c>
      <c r="R58" s="525" t="s">
        <v>756</v>
      </c>
      <c r="S58" s="525" t="s">
        <v>1181</v>
      </c>
      <c r="T58" s="525" t="s">
        <v>81</v>
      </c>
      <c r="U58" s="525" t="s">
        <v>158</v>
      </c>
      <c r="V58" s="525" t="s">
        <v>895</v>
      </c>
      <c r="W58" s="525" t="s">
        <v>896</v>
      </c>
      <c r="X58" s="528" t="s">
        <v>93</v>
      </c>
      <c r="Y58" s="56" t="s">
        <v>1182</v>
      </c>
      <c r="Z58" s="56" t="s">
        <v>898</v>
      </c>
      <c r="AA58" s="527">
        <v>0</v>
      </c>
      <c r="AB58" s="56" t="s">
        <v>469</v>
      </c>
      <c r="AC58" s="529">
        <v>0</v>
      </c>
      <c r="AD58" s="525" t="s">
        <v>202</v>
      </c>
      <c r="AE58" s="530" t="s">
        <v>202</v>
      </c>
      <c r="AF58" s="531" t="s">
        <v>202</v>
      </c>
      <c r="AG58" s="56" t="s">
        <v>202</v>
      </c>
      <c r="AH58" s="527" t="s">
        <v>756</v>
      </c>
      <c r="AI58" s="56" t="s">
        <v>915</v>
      </c>
      <c r="AJ58" s="527" t="s">
        <v>756</v>
      </c>
      <c r="AK58" s="56" t="s">
        <v>900</v>
      </c>
      <c r="AL58" s="527" t="s">
        <v>756</v>
      </c>
      <c r="AM58" s="56"/>
      <c r="AN58" s="527" t="s">
        <v>202</v>
      </c>
      <c r="AO58" s="534">
        <v>47101</v>
      </c>
      <c r="AP58" s="525" t="s">
        <v>756</v>
      </c>
      <c r="AQ58" s="526">
        <v>0</v>
      </c>
      <c r="AR58" s="526">
        <v>0</v>
      </c>
      <c r="AS58" s="56" t="s">
        <v>202</v>
      </c>
      <c r="AT58" s="530" t="s">
        <v>202</v>
      </c>
      <c r="AU58" s="56" t="b">
        <v>1</v>
      </c>
      <c r="AV58" s="56">
        <v>76</v>
      </c>
      <c r="AW58" s="56" t="b">
        <v>1</v>
      </c>
      <c r="AX58" s="56">
        <v>90</v>
      </c>
      <c r="AY58" s="56" t="s">
        <v>470</v>
      </c>
    </row>
    <row r="59" spans="1:51" s="53" customFormat="1">
      <c r="A59" s="57">
        <v>60</v>
      </c>
      <c r="B59" s="514" t="s">
        <v>722</v>
      </c>
      <c r="C59" s="515" t="s">
        <v>625</v>
      </c>
      <c r="D59" s="516" t="s">
        <v>622</v>
      </c>
      <c r="E59" s="516" t="s">
        <v>1183</v>
      </c>
      <c r="F59" s="515" t="s">
        <v>989</v>
      </c>
      <c r="G59" s="517" t="s">
        <v>1184</v>
      </c>
      <c r="H59" s="515" t="s">
        <v>224</v>
      </c>
      <c r="I59" s="515" t="s">
        <v>85</v>
      </c>
      <c r="J59" s="515">
        <v>120</v>
      </c>
      <c r="K59" s="53">
        <v>115</v>
      </c>
      <c r="L59" s="515" t="s">
        <v>623</v>
      </c>
      <c r="M59" s="515" t="s">
        <v>624</v>
      </c>
      <c r="N59" s="516"/>
      <c r="O59" s="516" t="s">
        <v>759</v>
      </c>
      <c r="P59" s="517" t="s">
        <v>202</v>
      </c>
      <c r="Q59" s="515" t="s">
        <v>762</v>
      </c>
      <c r="R59" s="515"/>
      <c r="S59" s="515" t="s">
        <v>332</v>
      </c>
      <c r="T59" s="515" t="s">
        <v>81</v>
      </c>
      <c r="U59" s="515" t="s">
        <v>204</v>
      </c>
      <c r="V59" s="519">
        <v>0</v>
      </c>
      <c r="W59" s="520">
        <v>0</v>
      </c>
      <c r="X59" s="53" t="s">
        <v>991</v>
      </c>
      <c r="Y59" s="53" t="s">
        <v>1185</v>
      </c>
      <c r="Z59" s="53" t="s">
        <v>68</v>
      </c>
      <c r="AA59" s="515">
        <f t="shared" si="2"/>
        <v>0</v>
      </c>
      <c r="AB59" s="53" t="s">
        <v>309</v>
      </c>
      <c r="AC59" s="521">
        <v>0</v>
      </c>
      <c r="AD59" s="515" t="s">
        <v>202</v>
      </c>
      <c r="AE59" s="75" t="s">
        <v>202</v>
      </c>
      <c r="AF59" s="522" t="s">
        <v>202</v>
      </c>
      <c r="AG59" s="53" t="s">
        <v>202</v>
      </c>
      <c r="AJ59" s="53" t="s">
        <v>733</v>
      </c>
      <c r="AN59" s="515"/>
      <c r="AO59" s="523">
        <v>46879</v>
      </c>
      <c r="AP59" s="515"/>
      <c r="AQ59" s="517" t="s">
        <v>901</v>
      </c>
      <c r="AR59" s="521">
        <v>0</v>
      </c>
      <c r="AS59" s="159" t="s">
        <v>202</v>
      </c>
      <c r="AT59" s="75" t="s">
        <v>202</v>
      </c>
      <c r="AU59" s="55" t="b">
        <v>1</v>
      </c>
      <c r="AV59" s="53">
        <v>37</v>
      </c>
      <c r="AW59" s="55" t="b">
        <v>1</v>
      </c>
      <c r="AX59" s="53">
        <v>60</v>
      </c>
      <c r="AY59" s="53" t="s">
        <v>310</v>
      </c>
    </row>
    <row r="60" spans="1:51" s="50" customFormat="1" ht="134.25" customHeight="1">
      <c r="A60" s="56">
        <v>61</v>
      </c>
      <c r="B60" s="529" t="s">
        <v>722</v>
      </c>
      <c r="C60" s="525" t="s">
        <v>621</v>
      </c>
      <c r="D60" s="525" t="s">
        <v>618</v>
      </c>
      <c r="E60" s="525" t="s">
        <v>528</v>
      </c>
      <c r="F60" s="525" t="s">
        <v>745</v>
      </c>
      <c r="G60" s="526" t="s">
        <v>1186</v>
      </c>
      <c r="H60" s="525" t="s">
        <v>224</v>
      </c>
      <c r="I60" s="525" t="s">
        <v>93</v>
      </c>
      <c r="J60" s="525">
        <v>80</v>
      </c>
      <c r="K60" s="56">
        <v>115</v>
      </c>
      <c r="L60" s="527" t="s">
        <v>619</v>
      </c>
      <c r="M60" s="525" t="s">
        <v>620</v>
      </c>
      <c r="N60" s="525" t="s">
        <v>1187</v>
      </c>
      <c r="O60" s="525" t="s">
        <v>759</v>
      </c>
      <c r="P60" s="526" t="s">
        <v>202</v>
      </c>
      <c r="Q60" s="525" t="s">
        <v>762</v>
      </c>
      <c r="R60" s="525" t="s">
        <v>756</v>
      </c>
      <c r="S60" s="525" t="s">
        <v>332</v>
      </c>
      <c r="T60" s="525" t="s">
        <v>191</v>
      </c>
      <c r="U60" s="525" t="s">
        <v>204</v>
      </c>
      <c r="V60" s="525" t="s">
        <v>895</v>
      </c>
      <c r="W60" s="525" t="s">
        <v>896</v>
      </c>
      <c r="X60" s="528" t="s">
        <v>93</v>
      </c>
      <c r="Y60" s="56" t="s">
        <v>753</v>
      </c>
      <c r="Z60" s="56" t="s">
        <v>1188</v>
      </c>
      <c r="AA60" s="527">
        <v>0</v>
      </c>
      <c r="AB60" s="56" t="s">
        <v>182</v>
      </c>
      <c r="AC60" s="529">
        <v>0</v>
      </c>
      <c r="AD60" s="525" t="s">
        <v>202</v>
      </c>
      <c r="AE60" s="530" t="s">
        <v>202</v>
      </c>
      <c r="AF60" s="531" t="s">
        <v>202</v>
      </c>
      <c r="AG60" s="56" t="s">
        <v>202</v>
      </c>
      <c r="AH60" s="532" t="s">
        <v>756</v>
      </c>
      <c r="AI60" s="56" t="s">
        <v>1189</v>
      </c>
      <c r="AJ60" s="532" t="s">
        <v>756</v>
      </c>
      <c r="AK60" s="56" t="s">
        <v>900</v>
      </c>
      <c r="AL60" s="532" t="s">
        <v>756</v>
      </c>
      <c r="AM60" s="56"/>
      <c r="AN60" s="527" t="s">
        <v>202</v>
      </c>
      <c r="AO60" s="534">
        <v>47361</v>
      </c>
      <c r="AP60" s="525" t="s">
        <v>756</v>
      </c>
      <c r="AQ60" s="526" t="s">
        <v>901</v>
      </c>
      <c r="AR60" s="526">
        <v>0</v>
      </c>
      <c r="AS60" s="56" t="s">
        <v>202</v>
      </c>
      <c r="AT60" s="530" t="s">
        <v>202</v>
      </c>
      <c r="AU60" s="56" t="b">
        <v>1</v>
      </c>
      <c r="AV60" s="56">
        <v>66</v>
      </c>
      <c r="AW60" s="56" t="b">
        <v>1</v>
      </c>
      <c r="AX60" s="56">
        <v>59</v>
      </c>
      <c r="AY60" s="56" t="s">
        <v>530</v>
      </c>
    </row>
    <row r="61" spans="1:51" s="53" customFormat="1">
      <c r="A61" s="53">
        <v>62</v>
      </c>
      <c r="B61" s="514" t="s">
        <v>722</v>
      </c>
      <c r="C61" s="546" t="s">
        <v>1190</v>
      </c>
      <c r="D61" s="516" t="s">
        <v>1191</v>
      </c>
      <c r="E61" s="518" t="s">
        <v>1192</v>
      </c>
      <c r="F61" s="515" t="s">
        <v>724</v>
      </c>
      <c r="G61" s="517" t="s">
        <v>825</v>
      </c>
      <c r="H61" s="515" t="s">
        <v>224</v>
      </c>
      <c r="I61" s="515" t="s">
        <v>85</v>
      </c>
      <c r="J61" s="515">
        <v>50</v>
      </c>
      <c r="K61" s="53">
        <v>115</v>
      </c>
      <c r="L61" s="515" t="s">
        <v>790</v>
      </c>
      <c r="M61" s="515" t="s">
        <v>1193</v>
      </c>
      <c r="N61" s="516" t="s">
        <v>1194</v>
      </c>
      <c r="O61" s="516" t="s">
        <v>759</v>
      </c>
      <c r="P61" s="517" t="s">
        <v>202</v>
      </c>
      <c r="Q61" s="515" t="s">
        <v>762</v>
      </c>
      <c r="R61" s="515"/>
      <c r="S61" s="515" t="s">
        <v>332</v>
      </c>
      <c r="T61" s="515" t="s">
        <v>81</v>
      </c>
      <c r="U61" s="515" t="s">
        <v>204</v>
      </c>
      <c r="V61" s="519">
        <v>0</v>
      </c>
      <c r="W61" s="520">
        <v>0</v>
      </c>
      <c r="X61" s="53" t="s">
        <v>1195</v>
      </c>
      <c r="Y61" s="64" t="s">
        <v>1196</v>
      </c>
      <c r="Z61" s="53" t="s">
        <v>68</v>
      </c>
      <c r="AA61" s="515">
        <f t="shared" si="2"/>
        <v>0</v>
      </c>
      <c r="AB61" s="53" t="s">
        <v>182</v>
      </c>
      <c r="AC61" s="521"/>
      <c r="AD61" s="515" t="s">
        <v>202</v>
      </c>
      <c r="AE61" s="75" t="s">
        <v>202</v>
      </c>
      <c r="AF61" s="522" t="s">
        <v>202</v>
      </c>
      <c r="AG61" s="53" t="s">
        <v>202</v>
      </c>
      <c r="AI61" s="53" t="s">
        <v>1195</v>
      </c>
      <c r="AN61" s="515"/>
      <c r="AO61" s="523">
        <v>45411</v>
      </c>
      <c r="AP61" s="515"/>
      <c r="AQ61" s="517"/>
      <c r="AR61" s="521"/>
      <c r="AS61" s="159" t="s">
        <v>202</v>
      </c>
      <c r="AT61" s="75" t="s">
        <v>202</v>
      </c>
      <c r="AU61" s="55" t="b">
        <v>1</v>
      </c>
      <c r="AV61" s="53">
        <v>81</v>
      </c>
      <c r="AW61" s="55" t="b">
        <v>1</v>
      </c>
      <c r="AX61" s="53">
        <v>93</v>
      </c>
      <c r="AY61" s="53" t="s">
        <v>1197</v>
      </c>
    </row>
    <row r="62" spans="1:51" s="53" customFormat="1">
      <c r="A62" s="53">
        <v>63</v>
      </c>
      <c r="B62" s="514" t="s">
        <v>722</v>
      </c>
      <c r="C62" s="515" t="s">
        <v>1198</v>
      </c>
      <c r="D62" s="516" t="s">
        <v>1199</v>
      </c>
      <c r="E62" s="516" t="s">
        <v>1200</v>
      </c>
      <c r="F62" s="515" t="s">
        <v>724</v>
      </c>
      <c r="G62" s="517" t="s">
        <v>963</v>
      </c>
      <c r="H62" s="515" t="s">
        <v>224</v>
      </c>
      <c r="I62" s="515" t="s">
        <v>85</v>
      </c>
      <c r="J62" s="515">
        <v>58</v>
      </c>
      <c r="K62" s="53">
        <v>115</v>
      </c>
      <c r="L62" s="515" t="s">
        <v>790</v>
      </c>
      <c r="M62" s="515" t="s">
        <v>1201</v>
      </c>
      <c r="N62" s="516" t="s">
        <v>1202</v>
      </c>
      <c r="O62" s="516" t="s">
        <v>759</v>
      </c>
      <c r="P62" s="517" t="s">
        <v>202</v>
      </c>
      <c r="Q62" s="515" t="s">
        <v>762</v>
      </c>
      <c r="R62" s="515"/>
      <c r="S62" s="515" t="s">
        <v>1203</v>
      </c>
      <c r="T62" s="515" t="s">
        <v>81</v>
      </c>
      <c r="U62" s="515" t="s">
        <v>158</v>
      </c>
      <c r="V62" s="519">
        <v>0</v>
      </c>
      <c r="W62" s="520">
        <v>0</v>
      </c>
      <c r="X62" s="53" t="s">
        <v>1204</v>
      </c>
      <c r="Y62" s="64" t="s">
        <v>1205</v>
      </c>
      <c r="Z62" s="53" t="s">
        <v>68</v>
      </c>
      <c r="AA62" s="515">
        <f t="shared" si="2"/>
        <v>0</v>
      </c>
      <c r="AB62" s="53" t="s">
        <v>658</v>
      </c>
      <c r="AC62" s="521">
        <v>0</v>
      </c>
      <c r="AD62" s="515" t="s">
        <v>202</v>
      </c>
      <c r="AE62" s="75" t="s">
        <v>202</v>
      </c>
      <c r="AF62" s="522" t="s">
        <v>68</v>
      </c>
      <c r="AG62" s="53" t="s">
        <v>202</v>
      </c>
      <c r="AI62" s="53" t="s">
        <v>1204</v>
      </c>
      <c r="AN62" s="515"/>
      <c r="AO62" s="523">
        <v>47026</v>
      </c>
      <c r="AP62" s="515"/>
      <c r="AQ62" s="517">
        <v>0</v>
      </c>
      <c r="AR62" s="521">
        <v>0</v>
      </c>
      <c r="AS62" s="159" t="s">
        <v>202</v>
      </c>
      <c r="AT62" s="75" t="s">
        <v>202</v>
      </c>
      <c r="AU62" s="55" t="b">
        <v>1</v>
      </c>
      <c r="AV62" s="53">
        <v>78</v>
      </c>
      <c r="AW62" s="55" t="b">
        <v>1</v>
      </c>
      <c r="AX62" s="53">
        <v>91</v>
      </c>
      <c r="AY62" s="53" t="s">
        <v>1206</v>
      </c>
    </row>
    <row r="63" spans="1:51" s="53" customFormat="1">
      <c r="A63" s="57">
        <v>64</v>
      </c>
      <c r="B63" s="514" t="s">
        <v>722</v>
      </c>
      <c r="C63" s="515" t="s">
        <v>328</v>
      </c>
      <c r="D63" s="516" t="s">
        <v>322</v>
      </c>
      <c r="E63" s="516" t="s">
        <v>1207</v>
      </c>
      <c r="F63" s="515" t="s">
        <v>989</v>
      </c>
      <c r="G63" s="517" t="s">
        <v>1208</v>
      </c>
      <c r="H63" s="515" t="s">
        <v>224</v>
      </c>
      <c r="I63" s="515" t="s">
        <v>85</v>
      </c>
      <c r="J63" s="515">
        <v>200</v>
      </c>
      <c r="K63" s="53">
        <v>115</v>
      </c>
      <c r="L63" s="515" t="s">
        <v>324</v>
      </c>
      <c r="M63" s="515" t="s">
        <v>325</v>
      </c>
      <c r="N63" s="516"/>
      <c r="O63" s="516" t="s">
        <v>759</v>
      </c>
      <c r="P63" s="517" t="s">
        <v>202</v>
      </c>
      <c r="Q63" s="515" t="s">
        <v>762</v>
      </c>
      <c r="R63" s="515"/>
      <c r="S63" s="515" t="s">
        <v>332</v>
      </c>
      <c r="T63" s="515" t="s">
        <v>81</v>
      </c>
      <c r="U63" s="515" t="s">
        <v>204</v>
      </c>
      <c r="V63" s="519">
        <v>0</v>
      </c>
      <c r="W63" s="520">
        <v>0</v>
      </c>
      <c r="X63" s="53" t="s">
        <v>1209</v>
      </c>
      <c r="Y63" s="53" t="s">
        <v>1210</v>
      </c>
      <c r="Z63" s="53" t="s">
        <v>68</v>
      </c>
      <c r="AA63" s="515">
        <f t="shared" si="2"/>
        <v>0</v>
      </c>
      <c r="AB63" s="53" t="s">
        <v>69</v>
      </c>
      <c r="AC63" s="521">
        <v>0</v>
      </c>
      <c r="AD63" s="515" t="s">
        <v>202</v>
      </c>
      <c r="AE63" s="75" t="s">
        <v>202</v>
      </c>
      <c r="AF63" s="522" t="s">
        <v>202</v>
      </c>
      <c r="AG63" s="53" t="s">
        <v>202</v>
      </c>
      <c r="AJ63" s="53" t="s">
        <v>733</v>
      </c>
      <c r="AN63" s="515"/>
      <c r="AO63" s="523">
        <v>46722</v>
      </c>
      <c r="AP63" s="515"/>
      <c r="AQ63" s="517">
        <v>0</v>
      </c>
      <c r="AR63" s="521">
        <v>0</v>
      </c>
      <c r="AS63" s="159" t="s">
        <v>202</v>
      </c>
      <c r="AT63" s="75" t="s">
        <v>202</v>
      </c>
      <c r="AU63" s="55" t="b">
        <v>1</v>
      </c>
      <c r="AV63" s="53">
        <v>21</v>
      </c>
      <c r="AW63" s="55" t="b">
        <v>1</v>
      </c>
      <c r="AX63" s="53">
        <v>23</v>
      </c>
      <c r="AY63" s="53" t="s">
        <v>327</v>
      </c>
    </row>
    <row r="64" spans="1:51" s="53" customFormat="1">
      <c r="A64" s="57">
        <v>65</v>
      </c>
      <c r="B64" s="514" t="s">
        <v>722</v>
      </c>
      <c r="C64" s="515" t="s">
        <v>1211</v>
      </c>
      <c r="D64" s="516" t="s">
        <v>1212</v>
      </c>
      <c r="E64" s="516" t="s">
        <v>1213</v>
      </c>
      <c r="F64" s="515" t="s">
        <v>989</v>
      </c>
      <c r="G64" s="517" t="s">
        <v>1208</v>
      </c>
      <c r="H64" s="515" t="s">
        <v>224</v>
      </c>
      <c r="I64" s="515" t="s">
        <v>85</v>
      </c>
      <c r="J64" s="515">
        <v>120</v>
      </c>
      <c r="K64" s="53">
        <v>115</v>
      </c>
      <c r="L64" s="515" t="s">
        <v>324</v>
      </c>
      <c r="M64" s="515" t="s">
        <v>1212</v>
      </c>
      <c r="N64" s="516"/>
      <c r="O64" s="516" t="s">
        <v>759</v>
      </c>
      <c r="P64" s="517" t="s">
        <v>202</v>
      </c>
      <c r="Q64" s="515" t="s">
        <v>762</v>
      </c>
      <c r="R64" s="515"/>
      <c r="S64" s="515" t="s">
        <v>474</v>
      </c>
      <c r="T64" s="515" t="s">
        <v>191</v>
      </c>
      <c r="U64" s="515" t="s">
        <v>204</v>
      </c>
      <c r="V64" s="519">
        <v>0</v>
      </c>
      <c r="W64" s="520">
        <v>0</v>
      </c>
      <c r="X64" s="53" t="s">
        <v>1209</v>
      </c>
      <c r="Z64" s="53" t="s">
        <v>1214</v>
      </c>
      <c r="AA64" s="515">
        <f t="shared" si="2"/>
        <v>0</v>
      </c>
      <c r="AB64" s="53" t="s">
        <v>1215</v>
      </c>
      <c r="AC64" s="521">
        <v>0</v>
      </c>
      <c r="AD64" s="515" t="s">
        <v>202</v>
      </c>
      <c r="AE64" s="75" t="s">
        <v>202</v>
      </c>
      <c r="AF64" s="522" t="s">
        <v>202</v>
      </c>
      <c r="AG64" s="53" t="s">
        <v>202</v>
      </c>
      <c r="AI64" s="53" t="s">
        <v>1216</v>
      </c>
      <c r="AN64" s="515"/>
      <c r="AO64" s="523">
        <v>47118</v>
      </c>
      <c r="AP64" s="515"/>
      <c r="AQ64" s="517">
        <v>0</v>
      </c>
      <c r="AR64" s="521">
        <v>0</v>
      </c>
      <c r="AS64" s="159" t="s">
        <v>202</v>
      </c>
      <c r="AT64" s="75" t="s">
        <v>202</v>
      </c>
      <c r="AU64" s="55" t="b">
        <v>0</v>
      </c>
      <c r="AW64" s="55" t="b">
        <v>0</v>
      </c>
      <c r="AY64" s="53" t="s">
        <v>614</v>
      </c>
    </row>
    <row r="65" spans="1:51" s="50" customFormat="1" ht="134.25" customHeight="1">
      <c r="A65" s="56">
        <v>66</v>
      </c>
      <c r="B65" s="529" t="s">
        <v>722</v>
      </c>
      <c r="C65" s="525" t="s">
        <v>1217</v>
      </c>
      <c r="D65" s="525" t="s">
        <v>1218</v>
      </c>
      <c r="E65" s="525" t="s">
        <v>1064</v>
      </c>
      <c r="F65" s="525" t="s">
        <v>745</v>
      </c>
      <c r="G65" s="526" t="s">
        <v>1098</v>
      </c>
      <c r="H65" s="525" t="s">
        <v>224</v>
      </c>
      <c r="I65" s="525" t="s">
        <v>123</v>
      </c>
      <c r="J65" s="525" t="s">
        <v>1065</v>
      </c>
      <c r="K65" s="56" t="s">
        <v>1219</v>
      </c>
      <c r="L65" s="527" t="s">
        <v>334</v>
      </c>
      <c r="M65" s="525" t="s">
        <v>1220</v>
      </c>
      <c r="N65" s="525" t="s">
        <v>1221</v>
      </c>
      <c r="O65" s="525" t="s">
        <v>759</v>
      </c>
      <c r="P65" s="526" t="s">
        <v>202</v>
      </c>
      <c r="Q65" s="525" t="s">
        <v>804</v>
      </c>
      <c r="R65" s="525" t="s">
        <v>805</v>
      </c>
      <c r="S65" s="525" t="s">
        <v>1222</v>
      </c>
      <c r="T65" s="525" t="s">
        <v>81</v>
      </c>
      <c r="U65" s="525" t="s">
        <v>1070</v>
      </c>
      <c r="V65" s="525" t="s">
        <v>1071</v>
      </c>
      <c r="W65" s="525" t="s">
        <v>1223</v>
      </c>
      <c r="X65" s="528" t="s">
        <v>1073</v>
      </c>
      <c r="Y65" s="56"/>
      <c r="Z65" s="56" t="s">
        <v>1224</v>
      </c>
      <c r="AA65" s="527" t="s">
        <v>1076</v>
      </c>
      <c r="AB65" s="533" t="s">
        <v>756</v>
      </c>
      <c r="AC65" s="526" t="s">
        <v>1076</v>
      </c>
      <c r="AD65" s="525" t="s">
        <v>202</v>
      </c>
      <c r="AE65" s="547" t="s">
        <v>202</v>
      </c>
      <c r="AF65" s="531" t="s">
        <v>202</v>
      </c>
      <c r="AG65" s="532" t="s">
        <v>756</v>
      </c>
      <c r="AH65" s="533" t="s">
        <v>756</v>
      </c>
      <c r="AI65" s="56" t="s">
        <v>1077</v>
      </c>
      <c r="AJ65" s="532" t="s">
        <v>756</v>
      </c>
      <c r="AK65" s="56" t="s">
        <v>1225</v>
      </c>
      <c r="AL65" s="56" t="s">
        <v>1131</v>
      </c>
      <c r="AM65" s="56" t="s">
        <v>1131</v>
      </c>
      <c r="AN65" s="56" t="s">
        <v>1131</v>
      </c>
      <c r="AO65" s="544">
        <v>46022</v>
      </c>
      <c r="AP65" s="56" t="s">
        <v>1131</v>
      </c>
      <c r="AQ65" s="529" t="s">
        <v>901</v>
      </c>
      <c r="AR65" s="526" t="s">
        <v>1226</v>
      </c>
      <c r="AS65" s="56" t="s">
        <v>202</v>
      </c>
      <c r="AT65" s="530" t="s">
        <v>202</v>
      </c>
      <c r="AU65" s="56" t="b">
        <v>0</v>
      </c>
      <c r="AV65" s="56"/>
      <c r="AW65" s="56" t="b">
        <v>0</v>
      </c>
      <c r="AX65" s="56"/>
      <c r="AY65" s="56" t="s">
        <v>1080</v>
      </c>
    </row>
    <row r="66" spans="1:51" s="53" customFormat="1">
      <c r="A66" s="53">
        <v>67</v>
      </c>
      <c r="B66" s="514" t="s">
        <v>722</v>
      </c>
      <c r="C66" s="515" t="s">
        <v>1227</v>
      </c>
      <c r="D66" s="516" t="s">
        <v>1228</v>
      </c>
      <c r="E66" s="516" t="s">
        <v>439</v>
      </c>
      <c r="F66" s="515" t="s">
        <v>724</v>
      </c>
      <c r="G66" s="517" t="s">
        <v>1229</v>
      </c>
      <c r="H66" s="515" t="s">
        <v>224</v>
      </c>
      <c r="I66" s="515" t="s">
        <v>85</v>
      </c>
      <c r="J66" s="515">
        <v>200</v>
      </c>
      <c r="K66" s="53">
        <v>115</v>
      </c>
      <c r="L66" s="515" t="s">
        <v>334</v>
      </c>
      <c r="M66" s="515" t="s">
        <v>1230</v>
      </c>
      <c r="N66" s="516" t="s">
        <v>1231</v>
      </c>
      <c r="O66" s="516" t="s">
        <v>759</v>
      </c>
      <c r="P66" s="517" t="s">
        <v>202</v>
      </c>
      <c r="Q66" s="515" t="s">
        <v>762</v>
      </c>
      <c r="R66" s="515"/>
      <c r="S66" s="515" t="s">
        <v>1232</v>
      </c>
      <c r="T66" s="515" t="s">
        <v>147</v>
      </c>
      <c r="U66" s="515" t="s">
        <v>204</v>
      </c>
      <c r="V66" s="519">
        <v>0</v>
      </c>
      <c r="W66" s="520">
        <v>0</v>
      </c>
      <c r="X66" s="53" t="s">
        <v>1233</v>
      </c>
      <c r="Y66" s="64" t="s">
        <v>1234</v>
      </c>
      <c r="Z66" s="53" t="s">
        <v>68</v>
      </c>
      <c r="AA66" s="515">
        <f t="shared" si="2"/>
        <v>0</v>
      </c>
      <c r="AB66" s="53" t="s">
        <v>69</v>
      </c>
      <c r="AC66" s="521">
        <v>0</v>
      </c>
      <c r="AD66" s="515" t="s">
        <v>202</v>
      </c>
      <c r="AE66" s="75" t="s">
        <v>202</v>
      </c>
      <c r="AF66" s="522" t="s">
        <v>202</v>
      </c>
      <c r="AG66" s="53" t="s">
        <v>202</v>
      </c>
      <c r="AI66" s="53" t="s">
        <v>1233</v>
      </c>
      <c r="AN66" s="515"/>
      <c r="AO66" s="523">
        <v>46934</v>
      </c>
      <c r="AP66" s="515"/>
      <c r="AQ66" s="517">
        <v>0</v>
      </c>
      <c r="AR66" s="521">
        <v>0</v>
      </c>
      <c r="AS66" s="159" t="s">
        <v>202</v>
      </c>
      <c r="AT66" s="75" t="s">
        <v>202</v>
      </c>
      <c r="AU66" s="55" t="b">
        <v>1</v>
      </c>
      <c r="AV66" s="53">
        <v>38</v>
      </c>
      <c r="AW66" s="55" t="b">
        <v>1</v>
      </c>
      <c r="AX66" s="53">
        <v>92</v>
      </c>
      <c r="AY66" s="53" t="s">
        <v>229</v>
      </c>
    </row>
    <row r="67" spans="1:51" s="50" customFormat="1" ht="134.25" customHeight="1">
      <c r="A67" s="56">
        <v>68</v>
      </c>
      <c r="B67" s="529" t="s">
        <v>722</v>
      </c>
      <c r="C67" s="525" t="s">
        <v>1235</v>
      </c>
      <c r="D67" s="525" t="s">
        <v>1236</v>
      </c>
      <c r="E67" s="525" t="s">
        <v>1237</v>
      </c>
      <c r="F67" s="525" t="s">
        <v>745</v>
      </c>
      <c r="G67" s="526" t="s">
        <v>336</v>
      </c>
      <c r="H67" s="525" t="s">
        <v>224</v>
      </c>
      <c r="I67" s="525" t="s">
        <v>85</v>
      </c>
      <c r="J67" s="525">
        <v>100</v>
      </c>
      <c r="K67" s="56">
        <v>230</v>
      </c>
      <c r="L67" s="527" t="s">
        <v>334</v>
      </c>
      <c r="M67" s="525" t="s">
        <v>1238</v>
      </c>
      <c r="N67" s="525" t="s">
        <v>1239</v>
      </c>
      <c r="O67" s="525" t="s">
        <v>759</v>
      </c>
      <c r="P67" s="526" t="s">
        <v>202</v>
      </c>
      <c r="Q67" s="525" t="s">
        <v>762</v>
      </c>
      <c r="R67" s="525" t="s">
        <v>756</v>
      </c>
      <c r="S67" s="525" t="s">
        <v>332</v>
      </c>
      <c r="T67" s="525" t="s">
        <v>81</v>
      </c>
      <c r="U67" s="525" t="s">
        <v>204</v>
      </c>
      <c r="V67" s="525" t="s">
        <v>895</v>
      </c>
      <c r="W67" s="525" t="s">
        <v>896</v>
      </c>
      <c r="X67" s="528" t="s">
        <v>93</v>
      </c>
      <c r="Y67" s="56" t="s">
        <v>1240</v>
      </c>
      <c r="Z67" s="56" t="s">
        <v>910</v>
      </c>
      <c r="AA67" s="527">
        <v>0</v>
      </c>
      <c r="AB67" s="533" t="s">
        <v>756</v>
      </c>
      <c r="AC67" s="526">
        <v>0</v>
      </c>
      <c r="AD67" s="525" t="s">
        <v>202</v>
      </c>
      <c r="AE67" s="530" t="s">
        <v>202</v>
      </c>
      <c r="AF67" s="531" t="s">
        <v>202</v>
      </c>
      <c r="AG67" s="532" t="s">
        <v>756</v>
      </c>
      <c r="AH67" s="533" t="s">
        <v>756</v>
      </c>
      <c r="AI67" s="56"/>
      <c r="AJ67" s="532" t="s">
        <v>756</v>
      </c>
      <c r="AK67" s="56" t="s">
        <v>900</v>
      </c>
      <c r="AL67" s="532" t="s">
        <v>756</v>
      </c>
      <c r="AM67" s="56" t="s">
        <v>1241</v>
      </c>
      <c r="AN67" s="527" t="s">
        <v>202</v>
      </c>
      <c r="AO67" s="534">
        <v>47299</v>
      </c>
      <c r="AP67" s="525" t="s">
        <v>756</v>
      </c>
      <c r="AQ67" s="526">
        <v>0</v>
      </c>
      <c r="AR67" s="526">
        <v>0</v>
      </c>
      <c r="AS67" s="56" t="s">
        <v>202</v>
      </c>
      <c r="AT67" s="530" t="s">
        <v>202</v>
      </c>
      <c r="AU67" s="56" t="b">
        <v>1</v>
      </c>
      <c r="AV67" s="56">
        <v>107</v>
      </c>
      <c r="AW67" s="56" t="b">
        <v>1</v>
      </c>
      <c r="AX67" s="56">
        <v>82</v>
      </c>
      <c r="AY67" s="56" t="s">
        <v>1242</v>
      </c>
    </row>
    <row r="68" spans="1:51" s="53" customFormat="1">
      <c r="A68" s="57">
        <v>69</v>
      </c>
      <c r="B68" s="514" t="s">
        <v>722</v>
      </c>
      <c r="C68" s="515" t="s">
        <v>569</v>
      </c>
      <c r="D68" s="516" t="s">
        <v>565</v>
      </c>
      <c r="E68" s="516" t="s">
        <v>1243</v>
      </c>
      <c r="F68" s="515" t="s">
        <v>989</v>
      </c>
      <c r="G68" s="517" t="s">
        <v>997</v>
      </c>
      <c r="H68" s="515" t="s">
        <v>224</v>
      </c>
      <c r="I68" s="515" t="s">
        <v>85</v>
      </c>
      <c r="J68" s="515">
        <v>100</v>
      </c>
      <c r="K68" s="53">
        <v>115</v>
      </c>
      <c r="L68" s="515" t="s">
        <v>567</v>
      </c>
      <c r="M68" s="515" t="s">
        <v>568</v>
      </c>
      <c r="N68" s="516"/>
      <c r="O68" s="516" t="s">
        <v>759</v>
      </c>
      <c r="P68" s="517" t="s">
        <v>202</v>
      </c>
      <c r="Q68" s="515" t="s">
        <v>762</v>
      </c>
      <c r="R68" s="515"/>
      <c r="S68" s="515" t="s">
        <v>332</v>
      </c>
      <c r="T68" s="515" t="s">
        <v>81</v>
      </c>
      <c r="U68" s="515" t="s">
        <v>204</v>
      </c>
      <c r="V68" s="519">
        <v>0</v>
      </c>
      <c r="W68" s="520">
        <v>0</v>
      </c>
      <c r="X68" s="53" t="s">
        <v>1209</v>
      </c>
      <c r="Y68" s="53" t="s">
        <v>1244</v>
      </c>
      <c r="Z68" s="53" t="s">
        <v>68</v>
      </c>
      <c r="AA68" s="515">
        <f t="shared" si="2"/>
        <v>0</v>
      </c>
      <c r="AB68" s="53" t="s">
        <v>182</v>
      </c>
      <c r="AC68" s="521">
        <v>0</v>
      </c>
      <c r="AD68" s="515" t="s">
        <v>202</v>
      </c>
      <c r="AE68" s="75" t="s">
        <v>202</v>
      </c>
      <c r="AF68" s="522" t="s">
        <v>202</v>
      </c>
      <c r="AG68" s="53" t="s">
        <v>202</v>
      </c>
      <c r="AJ68" s="53" t="s">
        <v>733</v>
      </c>
      <c r="AN68" s="515"/>
      <c r="AO68" s="523">
        <v>47725</v>
      </c>
      <c r="AP68" s="515"/>
      <c r="AQ68" s="517" t="s">
        <v>901</v>
      </c>
      <c r="AR68" s="521">
        <v>0</v>
      </c>
      <c r="AS68" s="159" t="s">
        <v>202</v>
      </c>
      <c r="AT68" s="75" t="s">
        <v>202</v>
      </c>
      <c r="AU68" s="55" t="b">
        <v>1</v>
      </c>
      <c r="AV68" s="53">
        <v>22</v>
      </c>
      <c r="AW68" s="55" t="b">
        <v>1</v>
      </c>
      <c r="AX68" s="53">
        <v>50</v>
      </c>
      <c r="AY68" s="53" t="s">
        <v>530</v>
      </c>
    </row>
    <row r="69" spans="1:51" s="53" customFormat="1">
      <c r="A69" s="53">
        <v>70</v>
      </c>
      <c r="B69" s="514" t="s">
        <v>722</v>
      </c>
      <c r="C69" s="515" t="s">
        <v>522</v>
      </c>
      <c r="D69" s="516" t="s">
        <v>517</v>
      </c>
      <c r="E69" s="516" t="s">
        <v>518</v>
      </c>
      <c r="F69" s="515" t="s">
        <v>724</v>
      </c>
      <c r="G69" s="517" t="s">
        <v>725</v>
      </c>
      <c r="H69" s="515" t="s">
        <v>224</v>
      </c>
      <c r="I69" s="515" t="s">
        <v>85</v>
      </c>
      <c r="J69" s="515">
        <v>110</v>
      </c>
      <c r="K69" s="53">
        <v>115</v>
      </c>
      <c r="L69" s="515" t="s">
        <v>65</v>
      </c>
      <c r="M69" s="515" t="s">
        <v>519</v>
      </c>
      <c r="N69" s="516" t="s">
        <v>1245</v>
      </c>
      <c r="O69" s="516" t="s">
        <v>759</v>
      </c>
      <c r="P69" s="517" t="s">
        <v>202</v>
      </c>
      <c r="Q69" s="515" t="s">
        <v>762</v>
      </c>
      <c r="R69" s="515"/>
      <c r="S69" s="515" t="s">
        <v>332</v>
      </c>
      <c r="T69" s="515" t="s">
        <v>81</v>
      </c>
      <c r="U69" s="515" t="s">
        <v>204</v>
      </c>
      <c r="V69" s="519">
        <v>0</v>
      </c>
      <c r="W69" s="520">
        <v>0</v>
      </c>
      <c r="X69" s="53" t="s">
        <v>1246</v>
      </c>
      <c r="Y69" s="64" t="s">
        <v>1234</v>
      </c>
      <c r="Z69" s="53" t="s">
        <v>68</v>
      </c>
      <c r="AA69" s="515">
        <f t="shared" si="2"/>
        <v>0</v>
      </c>
      <c r="AB69" s="53" t="s">
        <v>182</v>
      </c>
      <c r="AC69" s="521">
        <v>0</v>
      </c>
      <c r="AD69" s="515" t="s">
        <v>202</v>
      </c>
      <c r="AE69" s="75" t="s">
        <v>202</v>
      </c>
      <c r="AF69" s="522" t="s">
        <v>202</v>
      </c>
      <c r="AG69" s="53" t="s">
        <v>202</v>
      </c>
      <c r="AI69" s="53" t="s">
        <v>1247</v>
      </c>
      <c r="AN69" s="515"/>
      <c r="AO69" s="523">
        <v>46850</v>
      </c>
      <c r="AP69" s="515"/>
      <c r="AQ69" s="517">
        <v>0</v>
      </c>
      <c r="AR69" s="521">
        <v>0</v>
      </c>
      <c r="AS69" s="159" t="s">
        <v>202</v>
      </c>
      <c r="AT69" s="75" t="s">
        <v>202</v>
      </c>
      <c r="AU69" s="55" t="b">
        <v>1</v>
      </c>
      <c r="AV69" s="53">
        <v>52</v>
      </c>
      <c r="AW69" s="55" t="b">
        <v>1</v>
      </c>
      <c r="AX69" s="53">
        <v>44</v>
      </c>
      <c r="AY69" s="53" t="s">
        <v>521</v>
      </c>
    </row>
    <row r="70" spans="1:51" s="53" customFormat="1">
      <c r="A70" s="53">
        <v>71</v>
      </c>
      <c r="B70" s="514" t="s">
        <v>722</v>
      </c>
      <c r="C70" s="515" t="s">
        <v>441</v>
      </c>
      <c r="D70" s="516" t="s">
        <v>438</v>
      </c>
      <c r="E70" s="516" t="s">
        <v>439</v>
      </c>
      <c r="F70" s="515" t="s">
        <v>724</v>
      </c>
      <c r="G70" s="517" t="s">
        <v>836</v>
      </c>
      <c r="H70" s="515" t="s">
        <v>224</v>
      </c>
      <c r="I70" s="515" t="s">
        <v>85</v>
      </c>
      <c r="J70" s="515">
        <v>140</v>
      </c>
      <c r="K70" s="53">
        <v>115</v>
      </c>
      <c r="L70" s="515" t="s">
        <v>65</v>
      </c>
      <c r="M70" s="515" t="s">
        <v>440</v>
      </c>
      <c r="N70" s="516" t="s">
        <v>1248</v>
      </c>
      <c r="O70" s="516" t="s">
        <v>759</v>
      </c>
      <c r="P70" s="517" t="s">
        <v>202</v>
      </c>
      <c r="Q70" s="515" t="s">
        <v>762</v>
      </c>
      <c r="R70" s="515"/>
      <c r="S70" s="515" t="s">
        <v>332</v>
      </c>
      <c r="T70" s="515" t="s">
        <v>81</v>
      </c>
      <c r="U70" s="515" t="s">
        <v>204</v>
      </c>
      <c r="V70" s="519">
        <v>0</v>
      </c>
      <c r="W70" s="520">
        <v>0</v>
      </c>
      <c r="X70" s="53" t="s">
        <v>1249</v>
      </c>
      <c r="Y70" s="53" t="s">
        <v>839</v>
      </c>
      <c r="Z70" s="53" t="s">
        <v>68</v>
      </c>
      <c r="AA70" s="515">
        <f t="shared" si="2"/>
        <v>0</v>
      </c>
      <c r="AB70" s="53" t="s">
        <v>69</v>
      </c>
      <c r="AC70" s="521">
        <v>0</v>
      </c>
      <c r="AD70" s="515" t="s">
        <v>202</v>
      </c>
      <c r="AE70" s="75" t="s">
        <v>202</v>
      </c>
      <c r="AF70" s="522" t="s">
        <v>202</v>
      </c>
      <c r="AG70" s="53" t="s">
        <v>202</v>
      </c>
      <c r="AI70" s="53" t="s">
        <v>1250</v>
      </c>
      <c r="AN70" s="515"/>
      <c r="AO70" s="523">
        <v>46934</v>
      </c>
      <c r="AP70" s="515"/>
      <c r="AQ70" s="517">
        <v>0</v>
      </c>
      <c r="AR70" s="521">
        <v>0</v>
      </c>
      <c r="AS70" s="159" t="s">
        <v>202</v>
      </c>
      <c r="AT70" s="75" t="s">
        <v>202</v>
      </c>
      <c r="AU70" s="55" t="b">
        <v>1</v>
      </c>
      <c r="AV70" s="53">
        <v>53</v>
      </c>
      <c r="AW70" s="55" t="b">
        <v>1</v>
      </c>
      <c r="AX70" s="53">
        <v>36</v>
      </c>
      <c r="AY70" s="53" t="s">
        <v>229</v>
      </c>
    </row>
    <row r="71" spans="1:51" s="59" customFormat="1">
      <c r="A71" s="53">
        <v>72</v>
      </c>
      <c r="B71" s="514" t="s">
        <v>722</v>
      </c>
      <c r="C71" s="515" t="s">
        <v>1251</v>
      </c>
      <c r="D71" s="516" t="s">
        <v>1252</v>
      </c>
      <c r="E71" s="516" t="s">
        <v>518</v>
      </c>
      <c r="F71" s="515" t="s">
        <v>724</v>
      </c>
      <c r="G71" s="517" t="s">
        <v>725</v>
      </c>
      <c r="H71" s="515" t="s">
        <v>224</v>
      </c>
      <c r="I71" s="515" t="s">
        <v>85</v>
      </c>
      <c r="J71" s="515">
        <v>37</v>
      </c>
      <c r="K71" s="53">
        <v>115</v>
      </c>
      <c r="L71" s="515" t="s">
        <v>65</v>
      </c>
      <c r="M71" s="515" t="s">
        <v>1253</v>
      </c>
      <c r="N71" s="516" t="s">
        <v>1254</v>
      </c>
      <c r="O71" s="516" t="s">
        <v>759</v>
      </c>
      <c r="P71" s="517" t="s">
        <v>202</v>
      </c>
      <c r="Q71" s="515" t="s">
        <v>762</v>
      </c>
      <c r="R71" s="515"/>
      <c r="S71" s="515" t="s">
        <v>332</v>
      </c>
      <c r="T71" s="515" t="s">
        <v>81</v>
      </c>
      <c r="U71" s="515" t="s">
        <v>204</v>
      </c>
      <c r="V71" s="519">
        <v>0</v>
      </c>
      <c r="W71" s="520">
        <v>0</v>
      </c>
      <c r="X71" s="53" t="s">
        <v>1233</v>
      </c>
      <c r="Y71" s="53" t="s">
        <v>1255</v>
      </c>
      <c r="Z71" s="53" t="s">
        <v>68</v>
      </c>
      <c r="AA71" s="515">
        <f t="shared" si="2"/>
        <v>0</v>
      </c>
      <c r="AB71" s="53" t="s">
        <v>69</v>
      </c>
      <c r="AC71" s="521">
        <v>0</v>
      </c>
      <c r="AD71" s="515" t="s">
        <v>202</v>
      </c>
      <c r="AE71" s="75" t="s">
        <v>202</v>
      </c>
      <c r="AF71" s="522" t="s">
        <v>202</v>
      </c>
      <c r="AG71" s="53" t="s">
        <v>202</v>
      </c>
      <c r="AH71" s="53"/>
      <c r="AI71" s="53" t="s">
        <v>1256</v>
      </c>
      <c r="AJ71" s="53"/>
      <c r="AK71" s="53"/>
      <c r="AL71" s="53"/>
      <c r="AM71" s="53"/>
      <c r="AN71" s="515"/>
      <c r="AO71" s="523">
        <v>46986</v>
      </c>
      <c r="AP71" s="515"/>
      <c r="AQ71" s="517">
        <v>0</v>
      </c>
      <c r="AR71" s="521">
        <v>0</v>
      </c>
      <c r="AS71" s="159" t="s">
        <v>202</v>
      </c>
      <c r="AT71" s="75" t="s">
        <v>202</v>
      </c>
      <c r="AU71" s="55" t="b">
        <v>1</v>
      </c>
      <c r="AV71" s="53">
        <v>44</v>
      </c>
      <c r="AW71" s="55" t="b">
        <v>1</v>
      </c>
      <c r="AX71" s="53">
        <v>71</v>
      </c>
      <c r="AY71" s="59" t="s">
        <v>521</v>
      </c>
    </row>
    <row r="72" spans="1:51" s="53" customFormat="1">
      <c r="A72" s="57">
        <v>73</v>
      </c>
      <c r="B72" s="514" t="s">
        <v>722</v>
      </c>
      <c r="C72" s="515" t="s">
        <v>1257</v>
      </c>
      <c r="D72" s="516" t="s">
        <v>1258</v>
      </c>
      <c r="E72" s="516" t="s">
        <v>1259</v>
      </c>
      <c r="F72" s="515" t="s">
        <v>989</v>
      </c>
      <c r="G72" s="517" t="s">
        <v>1260</v>
      </c>
      <c r="H72" s="515" t="s">
        <v>224</v>
      </c>
      <c r="I72" s="515" t="s">
        <v>85</v>
      </c>
      <c r="J72" s="515">
        <v>60</v>
      </c>
      <c r="K72" s="53">
        <v>115</v>
      </c>
      <c r="L72" s="515" t="s">
        <v>465</v>
      </c>
      <c r="M72" s="515" t="s">
        <v>1261</v>
      </c>
      <c r="N72" s="516"/>
      <c r="O72" s="516" t="s">
        <v>759</v>
      </c>
      <c r="P72" s="517" t="s">
        <v>202</v>
      </c>
      <c r="Q72" s="515" t="s">
        <v>762</v>
      </c>
      <c r="R72" s="515"/>
      <c r="S72" s="515" t="s">
        <v>332</v>
      </c>
      <c r="T72" s="515" t="s">
        <v>191</v>
      </c>
      <c r="U72" s="515" t="s">
        <v>204</v>
      </c>
      <c r="V72" s="519">
        <v>0</v>
      </c>
      <c r="W72" s="520">
        <v>0</v>
      </c>
      <c r="X72" s="53" t="s">
        <v>991</v>
      </c>
      <c r="Y72" s="53" t="s">
        <v>1262</v>
      </c>
      <c r="Z72" s="53" t="s">
        <v>68</v>
      </c>
      <c r="AA72" s="515">
        <f t="shared" si="2"/>
        <v>0</v>
      </c>
      <c r="AB72" s="53" t="s">
        <v>1087</v>
      </c>
      <c r="AC72" s="521">
        <v>0</v>
      </c>
      <c r="AD72" s="515" t="s">
        <v>202</v>
      </c>
      <c r="AE72" s="75" t="s">
        <v>202</v>
      </c>
      <c r="AF72" s="522" t="s">
        <v>202</v>
      </c>
      <c r="AG72" s="53" t="s">
        <v>202</v>
      </c>
      <c r="AJ72" s="53" t="s">
        <v>733</v>
      </c>
      <c r="AN72" s="515"/>
      <c r="AO72" s="523">
        <v>46369</v>
      </c>
      <c r="AP72" s="515"/>
      <c r="AQ72" s="517" t="s">
        <v>901</v>
      </c>
      <c r="AR72" s="521">
        <v>0</v>
      </c>
      <c r="AS72" s="159" t="s">
        <v>202</v>
      </c>
      <c r="AT72" s="75" t="s">
        <v>202</v>
      </c>
      <c r="AU72" s="55" t="b">
        <v>1</v>
      </c>
      <c r="AV72" s="53">
        <v>32</v>
      </c>
      <c r="AW72" s="55" t="b">
        <v>1</v>
      </c>
      <c r="AX72" s="53">
        <v>88</v>
      </c>
      <c r="AY72" s="53" t="s">
        <v>351</v>
      </c>
    </row>
    <row r="73" spans="1:51" s="53" customFormat="1">
      <c r="A73" s="53">
        <v>74</v>
      </c>
      <c r="B73" s="514" t="s">
        <v>722</v>
      </c>
      <c r="C73" s="515" t="s">
        <v>1263</v>
      </c>
      <c r="D73" s="516" t="s">
        <v>1264</v>
      </c>
      <c r="E73" s="516" t="s">
        <v>1265</v>
      </c>
      <c r="F73" s="515" t="s">
        <v>724</v>
      </c>
      <c r="G73" s="517" t="s">
        <v>725</v>
      </c>
      <c r="H73" s="515" t="s">
        <v>224</v>
      </c>
      <c r="I73" s="515" t="s">
        <v>85</v>
      </c>
      <c r="J73" s="515">
        <v>29.4</v>
      </c>
      <c r="K73" s="53">
        <v>115</v>
      </c>
      <c r="L73" s="515" t="s">
        <v>465</v>
      </c>
      <c r="M73" s="515" t="s">
        <v>1266</v>
      </c>
      <c r="N73" s="516" t="s">
        <v>1267</v>
      </c>
      <c r="O73" s="516" t="s">
        <v>759</v>
      </c>
      <c r="P73" s="517" t="s">
        <v>202</v>
      </c>
      <c r="Q73" s="515" t="s">
        <v>762</v>
      </c>
      <c r="R73" s="515"/>
      <c r="S73" s="515" t="s">
        <v>474</v>
      </c>
      <c r="T73" s="515" t="s">
        <v>81</v>
      </c>
      <c r="U73" s="515" t="s">
        <v>204</v>
      </c>
      <c r="V73" s="519">
        <v>0</v>
      </c>
      <c r="W73" s="520">
        <v>0</v>
      </c>
      <c r="X73" s="53" t="s">
        <v>1268</v>
      </c>
      <c r="Y73" s="64" t="s">
        <v>1234</v>
      </c>
      <c r="Z73" s="53" t="s">
        <v>68</v>
      </c>
      <c r="AA73" s="515">
        <f t="shared" si="2"/>
        <v>0</v>
      </c>
      <c r="AB73" s="53" t="s">
        <v>182</v>
      </c>
      <c r="AC73" s="521">
        <v>0</v>
      </c>
      <c r="AD73" s="515" t="s">
        <v>202</v>
      </c>
      <c r="AE73" s="75" t="s">
        <v>202</v>
      </c>
      <c r="AF73" s="522" t="s">
        <v>202</v>
      </c>
      <c r="AG73" s="53" t="s">
        <v>202</v>
      </c>
      <c r="AI73" s="53" t="s">
        <v>1256</v>
      </c>
      <c r="AN73" s="515"/>
      <c r="AO73" s="523">
        <v>46692</v>
      </c>
      <c r="AP73" s="515"/>
      <c r="AQ73" s="517">
        <v>0</v>
      </c>
      <c r="AR73" s="521">
        <v>0</v>
      </c>
      <c r="AS73" s="159" t="s">
        <v>202</v>
      </c>
      <c r="AT73" s="75" t="s">
        <v>202</v>
      </c>
      <c r="AU73" s="55" t="b">
        <v>1</v>
      </c>
      <c r="AV73" s="53">
        <v>87</v>
      </c>
      <c r="AW73" s="55" t="b">
        <v>1</v>
      </c>
      <c r="AX73" s="53">
        <v>96</v>
      </c>
      <c r="AY73" s="53" t="s">
        <v>1269</v>
      </c>
    </row>
    <row r="74" spans="1:51" s="53" customFormat="1">
      <c r="A74" s="57">
        <v>75</v>
      </c>
      <c r="B74" s="514" t="s">
        <v>722</v>
      </c>
      <c r="C74" s="515" t="s">
        <v>503</v>
      </c>
      <c r="D74" s="516" t="s">
        <v>1270</v>
      </c>
      <c r="E74" s="516" t="s">
        <v>1271</v>
      </c>
      <c r="F74" s="515" t="s">
        <v>989</v>
      </c>
      <c r="G74" s="517" t="s">
        <v>1260</v>
      </c>
      <c r="H74" s="515" t="s">
        <v>224</v>
      </c>
      <c r="I74" s="515" t="s">
        <v>85</v>
      </c>
      <c r="J74" s="515">
        <v>120</v>
      </c>
      <c r="K74" s="53">
        <v>115</v>
      </c>
      <c r="L74" s="515" t="s">
        <v>465</v>
      </c>
      <c r="M74" s="515" t="s">
        <v>1261</v>
      </c>
      <c r="N74" s="516" t="s">
        <v>1272</v>
      </c>
      <c r="O74" s="516" t="s">
        <v>759</v>
      </c>
      <c r="P74" s="517" t="s">
        <v>202</v>
      </c>
      <c r="Q74" s="515" t="s">
        <v>762</v>
      </c>
      <c r="R74" s="515"/>
      <c r="S74" s="515" t="s">
        <v>474</v>
      </c>
      <c r="T74" s="515" t="s">
        <v>81</v>
      </c>
      <c r="U74" s="515" t="s">
        <v>204</v>
      </c>
      <c r="V74" s="519">
        <v>0</v>
      </c>
      <c r="W74" s="520">
        <v>0</v>
      </c>
      <c r="X74" s="53" t="s">
        <v>1273</v>
      </c>
      <c r="Y74" s="53" t="s">
        <v>1274</v>
      </c>
      <c r="Z74" s="53" t="s">
        <v>68</v>
      </c>
      <c r="AA74" s="515">
        <f t="shared" si="2"/>
        <v>0</v>
      </c>
      <c r="AB74" s="53" t="s">
        <v>69</v>
      </c>
      <c r="AC74" s="521">
        <v>0</v>
      </c>
      <c r="AD74" s="515" t="s">
        <v>202</v>
      </c>
      <c r="AE74" s="75" t="s">
        <v>202</v>
      </c>
      <c r="AF74" s="522" t="s">
        <v>68</v>
      </c>
      <c r="AG74" s="53" t="s">
        <v>202</v>
      </c>
      <c r="AJ74" s="53" t="s">
        <v>733</v>
      </c>
      <c r="AN74" s="515"/>
      <c r="AO74" s="523">
        <v>46751</v>
      </c>
      <c r="AP74" s="515"/>
      <c r="AQ74" s="517" t="s">
        <v>901</v>
      </c>
      <c r="AR74" s="521">
        <v>0</v>
      </c>
      <c r="AS74" s="159" t="s">
        <v>202</v>
      </c>
      <c r="AT74" s="75" t="s">
        <v>202</v>
      </c>
      <c r="AU74" s="55" t="b">
        <v>1</v>
      </c>
      <c r="AV74" s="53">
        <v>77</v>
      </c>
      <c r="AW74" s="55" t="b">
        <v>1</v>
      </c>
      <c r="AX74" s="53">
        <v>42</v>
      </c>
      <c r="AY74" s="53" t="s">
        <v>502</v>
      </c>
    </row>
    <row r="75" spans="1:51" s="53" customFormat="1">
      <c r="A75" s="57">
        <v>76</v>
      </c>
      <c r="B75" s="514" t="s">
        <v>722</v>
      </c>
      <c r="C75" s="515" t="s">
        <v>1275</v>
      </c>
      <c r="D75" s="516" t="s">
        <v>1276</v>
      </c>
      <c r="E75" s="516" t="s">
        <v>988</v>
      </c>
      <c r="F75" s="515" t="s">
        <v>989</v>
      </c>
      <c r="G75" s="517" t="s">
        <v>1277</v>
      </c>
      <c r="H75" s="515" t="s">
        <v>224</v>
      </c>
      <c r="I75" s="515" t="s">
        <v>93</v>
      </c>
      <c r="J75" s="515">
        <v>150</v>
      </c>
      <c r="K75" s="53">
        <v>115</v>
      </c>
      <c r="L75" s="515" t="s">
        <v>465</v>
      </c>
      <c r="M75" s="515" t="s">
        <v>1278</v>
      </c>
      <c r="N75" s="516"/>
      <c r="O75" s="516" t="s">
        <v>759</v>
      </c>
      <c r="P75" s="517" t="s">
        <v>202</v>
      </c>
      <c r="Q75" s="515" t="s">
        <v>762</v>
      </c>
      <c r="R75" s="515"/>
      <c r="S75" s="515" t="s">
        <v>332</v>
      </c>
      <c r="T75" s="515" t="s">
        <v>191</v>
      </c>
      <c r="U75" s="515" t="s">
        <v>204</v>
      </c>
      <c r="V75" s="519">
        <v>0</v>
      </c>
      <c r="W75" s="520">
        <v>0</v>
      </c>
      <c r="X75" s="53" t="s">
        <v>991</v>
      </c>
      <c r="Y75" s="53" t="s">
        <v>1279</v>
      </c>
      <c r="Z75" s="53" t="s">
        <v>68</v>
      </c>
      <c r="AA75" s="515">
        <f t="shared" si="2"/>
        <v>0</v>
      </c>
      <c r="AB75" s="53" t="s">
        <v>993</v>
      </c>
      <c r="AC75" s="521">
        <v>0</v>
      </c>
      <c r="AD75" s="515" t="s">
        <v>202</v>
      </c>
      <c r="AE75" s="75" t="s">
        <v>202</v>
      </c>
      <c r="AF75" s="522" t="s">
        <v>202</v>
      </c>
      <c r="AG75" s="53" t="s">
        <v>202</v>
      </c>
      <c r="AJ75" s="53" t="s">
        <v>733</v>
      </c>
      <c r="AN75" s="515"/>
      <c r="AO75" s="523">
        <v>46934</v>
      </c>
      <c r="AP75" s="515"/>
      <c r="AQ75" s="517" t="s">
        <v>901</v>
      </c>
      <c r="AR75" s="521">
        <v>0</v>
      </c>
      <c r="AS75" s="159" t="s">
        <v>202</v>
      </c>
      <c r="AT75" s="75" t="s">
        <v>202</v>
      </c>
      <c r="AU75" s="55" t="b">
        <v>1</v>
      </c>
      <c r="AV75" s="53">
        <v>90</v>
      </c>
      <c r="AW75" s="55" t="b">
        <v>1</v>
      </c>
      <c r="AX75" s="53">
        <v>66</v>
      </c>
      <c r="AY75" s="53" t="s">
        <v>229</v>
      </c>
    </row>
    <row r="76" spans="1:51" s="53" customFormat="1">
      <c r="A76" s="57">
        <v>77</v>
      </c>
      <c r="B76" s="514" t="s">
        <v>722</v>
      </c>
      <c r="C76" s="515" t="s">
        <v>471</v>
      </c>
      <c r="D76" s="516" t="s">
        <v>463</v>
      </c>
      <c r="E76" s="516" t="s">
        <v>1280</v>
      </c>
      <c r="F76" s="515" t="s">
        <v>989</v>
      </c>
      <c r="G76" s="517" t="s">
        <v>1260</v>
      </c>
      <c r="H76" s="515" t="s">
        <v>224</v>
      </c>
      <c r="I76" s="515" t="s">
        <v>85</v>
      </c>
      <c r="J76" s="515">
        <v>125</v>
      </c>
      <c r="K76" s="53">
        <v>115</v>
      </c>
      <c r="L76" s="515" t="s">
        <v>465</v>
      </c>
      <c r="M76" s="515" t="s">
        <v>466</v>
      </c>
      <c r="N76" s="516"/>
      <c r="O76" s="516" t="s">
        <v>759</v>
      </c>
      <c r="P76" s="517" t="s">
        <v>202</v>
      </c>
      <c r="Q76" s="515" t="s">
        <v>762</v>
      </c>
      <c r="R76" s="515"/>
      <c r="S76" s="515" t="s">
        <v>474</v>
      </c>
      <c r="T76" s="515" t="s">
        <v>81</v>
      </c>
      <c r="U76" s="515" t="s">
        <v>204</v>
      </c>
      <c r="V76" s="519">
        <v>0</v>
      </c>
      <c r="W76" s="520">
        <v>0</v>
      </c>
      <c r="X76" s="53" t="s">
        <v>1209</v>
      </c>
      <c r="Y76" s="53" t="s">
        <v>1281</v>
      </c>
      <c r="Z76" s="53" t="s">
        <v>68</v>
      </c>
      <c r="AA76" s="515">
        <f t="shared" si="2"/>
        <v>0</v>
      </c>
      <c r="AB76" s="53" t="s">
        <v>469</v>
      </c>
      <c r="AC76" s="521">
        <v>0</v>
      </c>
      <c r="AD76" s="515" t="s">
        <v>202</v>
      </c>
      <c r="AE76" s="75" t="s">
        <v>202</v>
      </c>
      <c r="AF76" s="522" t="s">
        <v>202</v>
      </c>
      <c r="AG76" s="53" t="s">
        <v>202</v>
      </c>
      <c r="AJ76" s="53" t="s">
        <v>733</v>
      </c>
      <c r="AN76" s="515"/>
      <c r="AO76" s="523">
        <v>47228</v>
      </c>
      <c r="AP76" s="515"/>
      <c r="AQ76" s="517" t="s">
        <v>901</v>
      </c>
      <c r="AR76" s="521">
        <v>0</v>
      </c>
      <c r="AS76" s="159" t="s">
        <v>202</v>
      </c>
      <c r="AT76" s="75" t="s">
        <v>202</v>
      </c>
      <c r="AU76" s="55" t="b">
        <v>1</v>
      </c>
      <c r="AV76" s="53">
        <v>39</v>
      </c>
      <c r="AW76" s="55" t="b">
        <v>1</v>
      </c>
      <c r="AX76" s="53">
        <v>39</v>
      </c>
      <c r="AY76" s="53" t="s">
        <v>470</v>
      </c>
    </row>
    <row r="77" spans="1:51" s="50" customFormat="1" ht="134.25" customHeight="1">
      <c r="A77" s="56">
        <v>78</v>
      </c>
      <c r="B77" s="529" t="s">
        <v>722</v>
      </c>
      <c r="C77" s="525" t="s">
        <v>604</v>
      </c>
      <c r="D77" s="525" t="s">
        <v>597</v>
      </c>
      <c r="E77" s="525" t="s">
        <v>598</v>
      </c>
      <c r="F77" s="525" t="s">
        <v>745</v>
      </c>
      <c r="G77" s="526" t="s">
        <v>893</v>
      </c>
      <c r="H77" s="525" t="s">
        <v>224</v>
      </c>
      <c r="I77" s="525" t="s">
        <v>93</v>
      </c>
      <c r="J77" s="525">
        <v>89</v>
      </c>
      <c r="K77" s="56">
        <v>115</v>
      </c>
      <c r="L77" s="527" t="s">
        <v>599</v>
      </c>
      <c r="M77" s="525" t="s">
        <v>600</v>
      </c>
      <c r="N77" s="525" t="s">
        <v>1282</v>
      </c>
      <c r="O77" s="525" t="s">
        <v>759</v>
      </c>
      <c r="P77" s="526" t="s">
        <v>68</v>
      </c>
      <c r="Q77" s="526" t="s">
        <v>1283</v>
      </c>
      <c r="R77" s="526" t="s">
        <v>941</v>
      </c>
      <c r="S77" s="525" t="s">
        <v>607</v>
      </c>
      <c r="T77" s="525" t="s">
        <v>81</v>
      </c>
      <c r="U77" s="525" t="s">
        <v>158</v>
      </c>
      <c r="V77" s="525" t="s">
        <v>1284</v>
      </c>
      <c r="W77" s="525" t="s">
        <v>1285</v>
      </c>
      <c r="X77" s="528" t="s">
        <v>93</v>
      </c>
      <c r="Y77" s="56" t="s">
        <v>1286</v>
      </c>
      <c r="Z77" s="56" t="s">
        <v>898</v>
      </c>
      <c r="AA77" s="527" t="s">
        <v>1287</v>
      </c>
      <c r="AB77" s="56" t="s">
        <v>1288</v>
      </c>
      <c r="AC77" s="529" t="s">
        <v>1287</v>
      </c>
      <c r="AD77" s="525" t="s">
        <v>202</v>
      </c>
      <c r="AE77" s="530" t="s">
        <v>202</v>
      </c>
      <c r="AF77" s="531" t="s">
        <v>202</v>
      </c>
      <c r="AG77" s="56" t="s">
        <v>202</v>
      </c>
      <c r="AH77" s="56" t="s">
        <v>1289</v>
      </c>
      <c r="AI77" s="56" t="s">
        <v>1290</v>
      </c>
      <c r="AJ77" s="532" t="s">
        <v>756</v>
      </c>
      <c r="AK77" s="56" t="s">
        <v>900</v>
      </c>
      <c r="AL77" s="532" t="s">
        <v>756</v>
      </c>
      <c r="AM77" s="56"/>
      <c r="AN77" s="527" t="s">
        <v>202</v>
      </c>
      <c r="AO77" s="534">
        <v>47104</v>
      </c>
      <c r="AP77" s="525" t="s">
        <v>756</v>
      </c>
      <c r="AQ77" s="526">
        <v>0</v>
      </c>
      <c r="AR77" s="526" t="s">
        <v>735</v>
      </c>
      <c r="AS77" s="56" t="s">
        <v>155</v>
      </c>
      <c r="AT77" s="530" t="s">
        <v>202</v>
      </c>
      <c r="AU77" s="56" t="b">
        <v>1</v>
      </c>
      <c r="AV77" s="56">
        <v>29</v>
      </c>
      <c r="AW77" s="56" t="b">
        <v>1</v>
      </c>
      <c r="AX77" s="56">
        <v>57</v>
      </c>
      <c r="AY77" s="56" t="s">
        <v>602</v>
      </c>
    </row>
    <row r="78" spans="1:51" s="50" customFormat="1" ht="134.25" customHeight="1">
      <c r="A78" s="56">
        <v>79</v>
      </c>
      <c r="B78" s="529" t="s">
        <v>722</v>
      </c>
      <c r="C78" s="525" t="s">
        <v>1291</v>
      </c>
      <c r="D78" s="525" t="s">
        <v>1292</v>
      </c>
      <c r="E78" s="525" t="s">
        <v>1293</v>
      </c>
      <c r="F78" s="525" t="s">
        <v>745</v>
      </c>
      <c r="G78" s="526" t="s">
        <v>893</v>
      </c>
      <c r="H78" s="525" t="s">
        <v>224</v>
      </c>
      <c r="I78" s="525" t="s">
        <v>85</v>
      </c>
      <c r="J78" s="525">
        <v>50</v>
      </c>
      <c r="K78" s="56">
        <v>115</v>
      </c>
      <c r="L78" s="527" t="s">
        <v>599</v>
      </c>
      <c r="M78" s="525" t="s">
        <v>1294</v>
      </c>
      <c r="N78" s="525" t="s">
        <v>1295</v>
      </c>
      <c r="O78" s="525" t="s">
        <v>759</v>
      </c>
      <c r="P78" s="526" t="s">
        <v>202</v>
      </c>
      <c r="Q78" s="525" t="s">
        <v>762</v>
      </c>
      <c r="R78" s="525" t="s">
        <v>756</v>
      </c>
      <c r="S78" s="525" t="s">
        <v>332</v>
      </c>
      <c r="T78" s="525" t="s">
        <v>81</v>
      </c>
      <c r="U78" s="525" t="s">
        <v>204</v>
      </c>
      <c r="V78" s="525" t="s">
        <v>895</v>
      </c>
      <c r="W78" s="525" t="s">
        <v>896</v>
      </c>
      <c r="X78" s="528" t="s">
        <v>85</v>
      </c>
      <c r="Y78" s="56" t="s">
        <v>753</v>
      </c>
      <c r="Z78" s="56" t="s">
        <v>898</v>
      </c>
      <c r="AA78" s="527">
        <v>0</v>
      </c>
      <c r="AB78" s="56" t="s">
        <v>69</v>
      </c>
      <c r="AC78" s="529">
        <v>0</v>
      </c>
      <c r="AD78" s="525" t="s">
        <v>202</v>
      </c>
      <c r="AE78" s="530" t="s">
        <v>202</v>
      </c>
      <c r="AF78" s="531" t="s">
        <v>202</v>
      </c>
      <c r="AG78" s="56" t="s">
        <v>202</v>
      </c>
      <c r="AH78" s="532" t="s">
        <v>756</v>
      </c>
      <c r="AI78" s="56" t="s">
        <v>899</v>
      </c>
      <c r="AJ78" s="527" t="s">
        <v>756</v>
      </c>
      <c r="AK78" s="56" t="s">
        <v>900</v>
      </c>
      <c r="AL78" s="527" t="s">
        <v>756</v>
      </c>
      <c r="AM78" s="56"/>
      <c r="AN78" s="527" t="s">
        <v>202</v>
      </c>
      <c r="AO78" s="534">
        <v>47192</v>
      </c>
      <c r="AP78" s="525" t="s">
        <v>756</v>
      </c>
      <c r="AQ78" s="526">
        <v>0</v>
      </c>
      <c r="AR78" s="526">
        <v>0</v>
      </c>
      <c r="AS78" s="56" t="s">
        <v>202</v>
      </c>
      <c r="AT78" s="530" t="s">
        <v>202</v>
      </c>
      <c r="AU78" s="56" t="b">
        <v>1</v>
      </c>
      <c r="AV78" s="56">
        <v>33</v>
      </c>
      <c r="AW78" s="56" t="b">
        <v>1</v>
      </c>
      <c r="AX78" s="56">
        <v>94</v>
      </c>
      <c r="AY78" s="56" t="s">
        <v>1296</v>
      </c>
    </row>
    <row r="79" spans="1:51" s="53" customFormat="1">
      <c r="A79" s="53">
        <v>80</v>
      </c>
      <c r="B79" s="514" t="s">
        <v>722</v>
      </c>
      <c r="C79" s="548" t="s">
        <v>1297</v>
      </c>
      <c r="D79" s="549" t="s">
        <v>1298</v>
      </c>
      <c r="E79" s="549" t="s">
        <v>1299</v>
      </c>
      <c r="F79" s="548" t="s">
        <v>724</v>
      </c>
      <c r="G79" s="517" t="s">
        <v>963</v>
      </c>
      <c r="H79" s="548" t="s">
        <v>224</v>
      </c>
      <c r="I79" s="548" t="s">
        <v>85</v>
      </c>
      <c r="J79" s="548">
        <v>415</v>
      </c>
      <c r="K79" s="159">
        <v>400</v>
      </c>
      <c r="L79" s="548" t="s">
        <v>306</v>
      </c>
      <c r="M79" s="548" t="s">
        <v>983</v>
      </c>
      <c r="N79" s="549" t="s">
        <v>965</v>
      </c>
      <c r="O79" s="549" t="s">
        <v>1300</v>
      </c>
      <c r="P79" s="517" t="s">
        <v>202</v>
      </c>
      <c r="Q79" s="548" t="s">
        <v>762</v>
      </c>
      <c r="R79" s="548"/>
      <c r="S79" s="548" t="s">
        <v>1301</v>
      </c>
      <c r="T79" s="548" t="s">
        <v>81</v>
      </c>
      <c r="U79" s="548" t="s">
        <v>158</v>
      </c>
      <c r="V79" s="550">
        <v>0</v>
      </c>
      <c r="W79" s="551">
        <v>0</v>
      </c>
      <c r="X79" s="53" t="s">
        <v>1302</v>
      </c>
      <c r="Y79" s="64" t="s">
        <v>1196</v>
      </c>
      <c r="AA79" s="548">
        <f t="shared" si="2"/>
        <v>0</v>
      </c>
      <c r="AB79" s="53" t="s">
        <v>182</v>
      </c>
      <c r="AC79" s="521"/>
      <c r="AD79" s="548" t="s">
        <v>202</v>
      </c>
      <c r="AE79" s="75" t="s">
        <v>202</v>
      </c>
      <c r="AF79" s="522" t="s">
        <v>202</v>
      </c>
      <c r="AI79" s="53" t="s">
        <v>1302</v>
      </c>
      <c r="AN79" s="548"/>
      <c r="AO79" s="552">
        <v>46631</v>
      </c>
      <c r="AP79" s="548"/>
      <c r="AQ79" s="517" t="s">
        <v>1303</v>
      </c>
      <c r="AR79" s="521"/>
      <c r="AS79" s="159" t="s">
        <v>202</v>
      </c>
      <c r="AT79" s="75" t="s">
        <v>202</v>
      </c>
      <c r="AU79" s="55" t="b">
        <v>0</v>
      </c>
      <c r="AW79" s="55" t="b">
        <v>0</v>
      </c>
      <c r="AY79" s="53" t="s">
        <v>283</v>
      </c>
    </row>
    <row r="80" spans="1:51" s="50" customFormat="1" ht="134.25" customHeight="1">
      <c r="A80" s="56">
        <v>81</v>
      </c>
      <c r="B80" s="529" t="s">
        <v>722</v>
      </c>
      <c r="C80" s="553" t="s">
        <v>1304</v>
      </c>
      <c r="D80" s="553" t="s">
        <v>1305</v>
      </c>
      <c r="E80" s="553" t="s">
        <v>904</v>
      </c>
      <c r="F80" s="553" t="s">
        <v>745</v>
      </c>
      <c r="G80" s="526" t="s">
        <v>1098</v>
      </c>
      <c r="H80" s="553" t="s">
        <v>224</v>
      </c>
      <c r="I80" s="553" t="s">
        <v>93</v>
      </c>
      <c r="J80" s="553">
        <v>150</v>
      </c>
      <c r="K80" s="56">
        <v>230</v>
      </c>
      <c r="L80" s="554" t="s">
        <v>124</v>
      </c>
      <c r="M80" s="553" t="s">
        <v>1306</v>
      </c>
      <c r="N80" s="525" t="s">
        <v>1307</v>
      </c>
      <c r="O80" s="555" t="s">
        <v>1300</v>
      </c>
      <c r="P80" s="526" t="s">
        <v>202</v>
      </c>
      <c r="Q80" s="553" t="s">
        <v>762</v>
      </c>
      <c r="R80" s="525" t="s">
        <v>756</v>
      </c>
      <c r="S80" s="525" t="s">
        <v>1308</v>
      </c>
      <c r="T80" s="525" t="s">
        <v>81</v>
      </c>
      <c r="U80" s="525" t="s">
        <v>158</v>
      </c>
      <c r="V80" s="525" t="s">
        <v>895</v>
      </c>
      <c r="W80" s="525" t="s">
        <v>896</v>
      </c>
      <c r="X80" s="528" t="s">
        <v>93</v>
      </c>
      <c r="Y80" s="56" t="s">
        <v>1309</v>
      </c>
      <c r="Z80" s="56" t="s">
        <v>910</v>
      </c>
      <c r="AA80" s="527" t="s">
        <v>756</v>
      </c>
      <c r="AB80" s="533" t="s">
        <v>756</v>
      </c>
      <c r="AC80" s="525" t="s">
        <v>756</v>
      </c>
      <c r="AD80" s="525" t="s">
        <v>202</v>
      </c>
      <c r="AE80" s="530" t="s">
        <v>202</v>
      </c>
      <c r="AF80" s="531" t="s">
        <v>68</v>
      </c>
      <c r="AG80" s="532" t="s">
        <v>756</v>
      </c>
      <c r="AH80" s="533" t="s">
        <v>756</v>
      </c>
      <c r="AI80" s="56"/>
      <c r="AJ80" s="532" t="s">
        <v>756</v>
      </c>
      <c r="AK80" s="56" t="s">
        <v>900</v>
      </c>
      <c r="AL80" s="532" t="s">
        <v>756</v>
      </c>
      <c r="AM80" s="56" t="s">
        <v>1241</v>
      </c>
      <c r="AN80" s="527" t="s">
        <v>202</v>
      </c>
      <c r="AO80" s="556">
        <v>46568</v>
      </c>
      <c r="AP80" s="525" t="s">
        <v>756</v>
      </c>
      <c r="AQ80" s="526" t="s">
        <v>1303</v>
      </c>
      <c r="AR80" s="526" t="s">
        <v>758</v>
      </c>
      <c r="AS80" s="56" t="s">
        <v>202</v>
      </c>
      <c r="AT80" s="530" t="s">
        <v>202</v>
      </c>
      <c r="AU80" s="56" t="b">
        <v>0</v>
      </c>
      <c r="AV80" s="56"/>
      <c r="AW80" s="56" t="b">
        <v>0</v>
      </c>
      <c r="AX80" s="56"/>
      <c r="AY80" s="56" t="s">
        <v>283</v>
      </c>
    </row>
    <row r="81" spans="1:51" s="50" customFormat="1" ht="134.25" customHeight="1">
      <c r="A81" s="56">
        <v>82</v>
      </c>
      <c r="B81" s="529" t="s">
        <v>722</v>
      </c>
      <c r="C81" s="553" t="s">
        <v>1310</v>
      </c>
      <c r="D81" s="553" t="s">
        <v>1311</v>
      </c>
      <c r="E81" s="553" t="s">
        <v>904</v>
      </c>
      <c r="F81" s="553" t="s">
        <v>745</v>
      </c>
      <c r="G81" s="526" t="s">
        <v>746</v>
      </c>
      <c r="H81" s="553" t="s">
        <v>224</v>
      </c>
      <c r="I81" s="553" t="s">
        <v>85</v>
      </c>
      <c r="J81" s="553">
        <v>151</v>
      </c>
      <c r="K81" s="56">
        <v>230</v>
      </c>
      <c r="L81" s="554" t="s">
        <v>124</v>
      </c>
      <c r="M81" s="553" t="s">
        <v>1312</v>
      </c>
      <c r="N81" s="525" t="s">
        <v>1313</v>
      </c>
      <c r="O81" s="555" t="s">
        <v>1300</v>
      </c>
      <c r="P81" s="526" t="s">
        <v>202</v>
      </c>
      <c r="Q81" s="553" t="s">
        <v>762</v>
      </c>
      <c r="R81" s="525" t="s">
        <v>756</v>
      </c>
      <c r="S81" s="525" t="s">
        <v>1308</v>
      </c>
      <c r="T81" s="525" t="s">
        <v>81</v>
      </c>
      <c r="U81" s="525" t="s">
        <v>158</v>
      </c>
      <c r="V81" s="525" t="s">
        <v>895</v>
      </c>
      <c r="W81" s="525" t="s">
        <v>896</v>
      </c>
      <c r="X81" s="528" t="s">
        <v>93</v>
      </c>
      <c r="Y81" s="56" t="s">
        <v>1314</v>
      </c>
      <c r="Z81" s="56" t="s">
        <v>733</v>
      </c>
      <c r="AA81" s="527" t="s">
        <v>756</v>
      </c>
      <c r="AB81" s="525" t="s">
        <v>756</v>
      </c>
      <c r="AC81" s="525" t="s">
        <v>756</v>
      </c>
      <c r="AD81" s="525" t="s">
        <v>202</v>
      </c>
      <c r="AE81" s="530" t="s">
        <v>202</v>
      </c>
      <c r="AF81" s="531" t="s">
        <v>68</v>
      </c>
      <c r="AG81" s="527" t="s">
        <v>756</v>
      </c>
      <c r="AH81" s="525" t="s">
        <v>756</v>
      </c>
      <c r="AI81" s="56"/>
      <c r="AJ81" s="527" t="s">
        <v>756</v>
      </c>
      <c r="AK81" s="56" t="s">
        <v>900</v>
      </c>
      <c r="AL81" s="527" t="s">
        <v>756</v>
      </c>
      <c r="AM81" s="56"/>
      <c r="AN81" s="527" t="s">
        <v>202</v>
      </c>
      <c r="AO81" s="556">
        <v>46568</v>
      </c>
      <c r="AP81" s="525" t="s">
        <v>756</v>
      </c>
      <c r="AQ81" s="526" t="s">
        <v>1303</v>
      </c>
      <c r="AR81" s="526" t="s">
        <v>758</v>
      </c>
      <c r="AS81" s="56" t="s">
        <v>202</v>
      </c>
      <c r="AT81" s="530" t="s">
        <v>202</v>
      </c>
      <c r="AU81" s="56" t="b">
        <v>0</v>
      </c>
      <c r="AV81" s="56"/>
      <c r="AW81" s="56" t="b">
        <v>0</v>
      </c>
      <c r="AX81" s="56"/>
      <c r="AY81" s="56" t="s">
        <v>283</v>
      </c>
    </row>
    <row r="82" spans="1:51" s="53" customFormat="1">
      <c r="A82" s="53">
        <v>83</v>
      </c>
      <c r="B82" s="514" t="s">
        <v>1315</v>
      </c>
      <c r="C82" s="515" t="s">
        <v>1316</v>
      </c>
      <c r="D82" s="516" t="s">
        <v>1317</v>
      </c>
      <c r="E82" s="516" t="s">
        <v>1318</v>
      </c>
      <c r="F82" s="515" t="s">
        <v>1319</v>
      </c>
      <c r="G82" s="517" t="s">
        <v>336</v>
      </c>
      <c r="H82" s="515" t="s">
        <v>224</v>
      </c>
      <c r="I82" s="515" t="s">
        <v>85</v>
      </c>
      <c r="J82" s="515">
        <v>80</v>
      </c>
      <c r="K82" s="159">
        <v>115</v>
      </c>
      <c r="L82" s="515" t="s">
        <v>1319</v>
      </c>
      <c r="M82" s="515" t="s">
        <v>1320</v>
      </c>
      <c r="N82" s="516" t="s">
        <v>1321</v>
      </c>
      <c r="O82" s="516"/>
      <c r="P82" s="517" t="s">
        <v>202</v>
      </c>
      <c r="Q82" s="517"/>
      <c r="R82" s="515"/>
      <c r="S82" s="517" t="s">
        <v>332</v>
      </c>
      <c r="T82" s="515" t="s">
        <v>191</v>
      </c>
      <c r="U82" s="515" t="s">
        <v>204</v>
      </c>
      <c r="V82" s="519">
        <v>0</v>
      </c>
      <c r="W82" s="557">
        <v>0</v>
      </c>
      <c r="X82" s="558" t="s">
        <v>1322</v>
      </c>
      <c r="AA82" s="517">
        <f t="shared" si="2"/>
        <v>0</v>
      </c>
      <c r="AC82" s="521">
        <v>0</v>
      </c>
      <c r="AD82" s="517" t="s">
        <v>202</v>
      </c>
      <c r="AE82" s="75" t="s">
        <v>202</v>
      </c>
      <c r="AF82" s="522" t="s">
        <v>202</v>
      </c>
      <c r="AI82" s="558" t="s">
        <v>1322</v>
      </c>
      <c r="AN82" s="517"/>
      <c r="AO82" s="523">
        <v>46752</v>
      </c>
      <c r="AP82" s="517"/>
      <c r="AQ82" s="517">
        <v>0</v>
      </c>
      <c r="AR82" s="521">
        <v>0</v>
      </c>
      <c r="AS82" s="159" t="s">
        <v>202</v>
      </c>
      <c r="AT82" s="75" t="s">
        <v>202</v>
      </c>
      <c r="AU82" s="55" t="b">
        <v>0</v>
      </c>
      <c r="AW82" s="55" t="b">
        <v>0</v>
      </c>
      <c r="AY82" s="53" t="s">
        <v>1323</v>
      </c>
    </row>
    <row r="83" spans="1:51" s="53" customFormat="1">
      <c r="A83" s="53">
        <v>84</v>
      </c>
      <c r="B83" s="514" t="s">
        <v>1315</v>
      </c>
      <c r="C83" s="515" t="s">
        <v>1324</v>
      </c>
      <c r="D83" s="516" t="s">
        <v>1325</v>
      </c>
      <c r="E83" s="516" t="s">
        <v>1326</v>
      </c>
      <c r="F83" s="515" t="s">
        <v>1319</v>
      </c>
      <c r="G83" s="517" t="s">
        <v>336</v>
      </c>
      <c r="H83" s="515" t="s">
        <v>224</v>
      </c>
      <c r="I83" s="515" t="s">
        <v>85</v>
      </c>
      <c r="J83" s="515">
        <v>33.26</v>
      </c>
      <c r="K83" s="159">
        <v>115</v>
      </c>
      <c r="L83" s="515" t="s">
        <v>1319</v>
      </c>
      <c r="M83" s="515" t="s">
        <v>1320</v>
      </c>
      <c r="N83" s="516" t="s">
        <v>1327</v>
      </c>
      <c r="O83" s="516"/>
      <c r="P83" s="517" t="s">
        <v>202</v>
      </c>
      <c r="Q83" s="517"/>
      <c r="R83" s="515"/>
      <c r="S83" s="517" t="s">
        <v>209</v>
      </c>
      <c r="T83" s="515" t="s">
        <v>191</v>
      </c>
      <c r="U83" s="515" t="s">
        <v>204</v>
      </c>
      <c r="V83" s="519">
        <v>0</v>
      </c>
      <c r="W83" s="557">
        <v>0</v>
      </c>
      <c r="X83" s="558" t="s">
        <v>1328</v>
      </c>
      <c r="Z83" s="53" t="s">
        <v>68</v>
      </c>
      <c r="AA83" s="517">
        <f t="shared" si="2"/>
        <v>0</v>
      </c>
      <c r="AB83" s="53" t="s">
        <v>731</v>
      </c>
      <c r="AC83" s="521">
        <v>0</v>
      </c>
      <c r="AD83" s="517" t="s">
        <v>202</v>
      </c>
      <c r="AE83" s="75" t="s">
        <v>202</v>
      </c>
      <c r="AF83" s="522" t="s">
        <v>202</v>
      </c>
      <c r="AG83" s="53" t="s">
        <v>202</v>
      </c>
      <c r="AI83" s="558" t="s">
        <v>1328</v>
      </c>
      <c r="AJ83" s="53" t="s">
        <v>733</v>
      </c>
      <c r="AN83" s="517"/>
      <c r="AO83" s="523">
        <v>47368</v>
      </c>
      <c r="AP83" s="517"/>
      <c r="AQ83" s="517">
        <v>0</v>
      </c>
      <c r="AR83" s="521">
        <v>0</v>
      </c>
      <c r="AS83" s="159" t="s">
        <v>202</v>
      </c>
      <c r="AT83" s="75" t="s">
        <v>202</v>
      </c>
      <c r="AU83" s="55" t="b">
        <v>1</v>
      </c>
      <c r="AV83" s="53">
        <v>82</v>
      </c>
      <c r="AW83" s="55" t="b">
        <v>1</v>
      </c>
      <c r="AX83" s="53">
        <v>95</v>
      </c>
      <c r="AY83" s="53" t="s">
        <v>1296</v>
      </c>
    </row>
    <row r="84" spans="1:51" s="53" customFormat="1">
      <c r="A84" s="53">
        <v>85</v>
      </c>
      <c r="B84" s="514" t="s">
        <v>1315</v>
      </c>
      <c r="C84" s="515" t="s">
        <v>1329</v>
      </c>
      <c r="D84" s="516" t="s">
        <v>1330</v>
      </c>
      <c r="E84" s="516" t="s">
        <v>1331</v>
      </c>
      <c r="F84" s="515" t="s">
        <v>1319</v>
      </c>
      <c r="G84" s="517" t="s">
        <v>336</v>
      </c>
      <c r="H84" s="559" t="s">
        <v>224</v>
      </c>
      <c r="I84" s="515" t="s">
        <v>93</v>
      </c>
      <c r="J84" s="515">
        <v>59</v>
      </c>
      <c r="K84" s="159">
        <v>69</v>
      </c>
      <c r="L84" s="515" t="s">
        <v>1319</v>
      </c>
      <c r="M84" s="515" t="s">
        <v>1332</v>
      </c>
      <c r="N84" s="516" t="s">
        <v>1333</v>
      </c>
      <c r="O84" s="516"/>
      <c r="P84" s="517" t="s">
        <v>202</v>
      </c>
      <c r="Q84" s="517"/>
      <c r="R84" s="515"/>
      <c r="S84" s="517" t="s">
        <v>1334</v>
      </c>
      <c r="T84" s="515" t="s">
        <v>191</v>
      </c>
      <c r="U84" s="515" t="s">
        <v>158</v>
      </c>
      <c r="V84" s="519">
        <v>0</v>
      </c>
      <c r="W84" s="557">
        <v>0</v>
      </c>
      <c r="X84" s="558" t="s">
        <v>1335</v>
      </c>
      <c r="AA84" s="517">
        <f t="shared" si="2"/>
        <v>0</v>
      </c>
      <c r="AC84" s="521">
        <v>0</v>
      </c>
      <c r="AD84" s="517" t="s">
        <v>202</v>
      </c>
      <c r="AE84" s="75" t="s">
        <v>202</v>
      </c>
      <c r="AF84" s="522" t="s">
        <v>68</v>
      </c>
      <c r="AI84" s="558" t="s">
        <v>1335</v>
      </c>
      <c r="AN84" s="517"/>
      <c r="AO84" s="523">
        <v>46622</v>
      </c>
      <c r="AP84" s="517"/>
      <c r="AQ84" s="517">
        <v>0</v>
      </c>
      <c r="AR84" s="521">
        <v>0</v>
      </c>
      <c r="AS84" s="159" t="s">
        <v>202</v>
      </c>
      <c r="AT84" s="75" t="s">
        <v>202</v>
      </c>
      <c r="AU84" s="55" t="b">
        <v>0</v>
      </c>
      <c r="AW84" s="55" t="b">
        <v>0</v>
      </c>
      <c r="AY84" s="53" t="s">
        <v>1336</v>
      </c>
    </row>
    <row r="85" spans="1:51" s="53" customFormat="1">
      <c r="A85" s="53">
        <v>86</v>
      </c>
      <c r="B85" s="514" t="s">
        <v>1315</v>
      </c>
      <c r="C85" s="515" t="s">
        <v>1337</v>
      </c>
      <c r="D85" s="516" t="s">
        <v>1338</v>
      </c>
      <c r="E85" s="516" t="s">
        <v>1339</v>
      </c>
      <c r="F85" s="515" t="s">
        <v>1319</v>
      </c>
      <c r="G85" s="517" t="s">
        <v>336</v>
      </c>
      <c r="H85" s="515" t="s">
        <v>224</v>
      </c>
      <c r="I85" s="515" t="s">
        <v>85</v>
      </c>
      <c r="J85" s="515">
        <v>38</v>
      </c>
      <c r="K85" s="159">
        <v>69</v>
      </c>
      <c r="L85" s="515" t="s">
        <v>1319</v>
      </c>
      <c r="M85" s="515" t="s">
        <v>1332</v>
      </c>
      <c r="N85" s="516" t="s">
        <v>1340</v>
      </c>
      <c r="O85" s="516"/>
      <c r="P85" s="517" t="s">
        <v>202</v>
      </c>
      <c r="Q85" s="517"/>
      <c r="R85" s="515"/>
      <c r="S85" s="517" t="s">
        <v>1341</v>
      </c>
      <c r="T85" s="515" t="s">
        <v>191</v>
      </c>
      <c r="U85" s="515" t="s">
        <v>204</v>
      </c>
      <c r="V85" s="519">
        <v>0</v>
      </c>
      <c r="W85" s="557">
        <v>0</v>
      </c>
      <c r="X85" s="558" t="s">
        <v>1342</v>
      </c>
      <c r="AA85" s="517">
        <f t="shared" si="2"/>
        <v>0</v>
      </c>
      <c r="AC85" s="521">
        <v>0</v>
      </c>
      <c r="AD85" s="517" t="s">
        <v>202</v>
      </c>
      <c r="AE85" s="75" t="s">
        <v>202</v>
      </c>
      <c r="AF85" s="522" t="s">
        <v>202</v>
      </c>
      <c r="AI85" s="558" t="s">
        <v>1342</v>
      </c>
      <c r="AN85" s="517"/>
      <c r="AO85" s="523">
        <v>46631</v>
      </c>
      <c r="AP85" s="517"/>
      <c r="AQ85" s="517">
        <v>0</v>
      </c>
      <c r="AR85" s="521">
        <v>0</v>
      </c>
      <c r="AS85" s="159" t="s">
        <v>202</v>
      </c>
      <c r="AT85" s="75" t="s">
        <v>202</v>
      </c>
      <c r="AU85" s="55" t="b">
        <v>0</v>
      </c>
      <c r="AW85" s="55" t="b">
        <v>0</v>
      </c>
      <c r="AY85" s="53" t="s">
        <v>1343</v>
      </c>
    </row>
    <row r="86" spans="1:51" s="53" customFormat="1">
      <c r="A86" s="53">
        <v>87</v>
      </c>
      <c r="B86" s="514" t="s">
        <v>1315</v>
      </c>
      <c r="C86" s="515" t="s">
        <v>1344</v>
      </c>
      <c r="D86" s="516" t="s">
        <v>1345</v>
      </c>
      <c r="E86" s="516" t="s">
        <v>1346</v>
      </c>
      <c r="F86" s="515" t="s">
        <v>1319</v>
      </c>
      <c r="G86" s="517" t="s">
        <v>336</v>
      </c>
      <c r="H86" s="515" t="s">
        <v>224</v>
      </c>
      <c r="I86" s="515" t="s">
        <v>123</v>
      </c>
      <c r="J86" s="515">
        <v>9.9</v>
      </c>
      <c r="K86" s="159">
        <v>161</v>
      </c>
      <c r="L86" s="515" t="s">
        <v>1319</v>
      </c>
      <c r="M86" s="515" t="s">
        <v>1347</v>
      </c>
      <c r="N86" s="516" t="s">
        <v>1348</v>
      </c>
      <c r="O86" s="518"/>
      <c r="P86" s="517" t="s">
        <v>202</v>
      </c>
      <c r="Q86" s="517" t="s">
        <v>1349</v>
      </c>
      <c r="R86" s="515" t="s">
        <v>76</v>
      </c>
      <c r="S86" s="517" t="s">
        <v>1350</v>
      </c>
      <c r="T86" s="515" t="s">
        <v>81</v>
      </c>
      <c r="U86" s="515" t="s">
        <v>71</v>
      </c>
      <c r="V86" s="519">
        <v>18.059999999999999</v>
      </c>
      <c r="W86" s="557">
        <v>15</v>
      </c>
      <c r="X86" s="558" t="s">
        <v>1351</v>
      </c>
      <c r="AA86" s="517" t="str">
        <f t="shared" si="2"/>
        <v xml:space="preserve">Certe Energy Services, S. A. P. I. de C. V. </v>
      </c>
      <c r="AC86" s="521" t="s">
        <v>1352</v>
      </c>
      <c r="AD86" s="517" t="s">
        <v>202</v>
      </c>
      <c r="AE86" s="75" t="s">
        <v>202</v>
      </c>
      <c r="AF86" s="522" t="s">
        <v>202</v>
      </c>
      <c r="AI86" s="558" t="s">
        <v>1351</v>
      </c>
      <c r="AN86" s="517"/>
      <c r="AO86" s="523">
        <v>45775</v>
      </c>
      <c r="AP86" s="517"/>
      <c r="AQ86" s="517">
        <v>0</v>
      </c>
      <c r="AR86" s="521" t="s">
        <v>1089</v>
      </c>
      <c r="AS86" s="159" t="s">
        <v>202</v>
      </c>
      <c r="AT86" s="75" t="s">
        <v>202</v>
      </c>
      <c r="AU86" s="55" t="b">
        <v>0</v>
      </c>
      <c r="AW86" s="55" t="b">
        <v>0</v>
      </c>
      <c r="AY86" s="53" t="s">
        <v>1353</v>
      </c>
    </row>
    <row r="87" spans="1:51" s="53" customFormat="1">
      <c r="A87" s="53">
        <v>88</v>
      </c>
      <c r="B87" s="514" t="s">
        <v>1315</v>
      </c>
      <c r="C87" s="515" t="s">
        <v>1354</v>
      </c>
      <c r="D87" s="516" t="s">
        <v>1355</v>
      </c>
      <c r="E87" s="516" t="s">
        <v>1356</v>
      </c>
      <c r="F87" s="515" t="s">
        <v>736</v>
      </c>
      <c r="G87" s="517" t="s">
        <v>336</v>
      </c>
      <c r="H87" s="515" t="s">
        <v>224</v>
      </c>
      <c r="I87" s="515" t="s">
        <v>93</v>
      </c>
      <c r="J87" s="515">
        <v>75</v>
      </c>
      <c r="L87" s="515" t="s">
        <v>86</v>
      </c>
      <c r="M87" s="515" t="s">
        <v>87</v>
      </c>
      <c r="N87" s="516" t="s">
        <v>1357</v>
      </c>
      <c r="O87" s="516"/>
      <c r="P87" s="517" t="s">
        <v>202</v>
      </c>
      <c r="Q87" s="517" t="s">
        <v>1349</v>
      </c>
      <c r="R87" s="515" t="s">
        <v>76</v>
      </c>
      <c r="S87" s="517" t="s">
        <v>1358</v>
      </c>
      <c r="T87" s="515" t="s">
        <v>191</v>
      </c>
      <c r="U87" s="515" t="s">
        <v>204</v>
      </c>
      <c r="V87" s="519">
        <v>217.24</v>
      </c>
      <c r="W87" s="557">
        <v>2.137</v>
      </c>
      <c r="X87" s="53" t="s">
        <v>1359</v>
      </c>
      <c r="AA87" s="517" t="str">
        <f t="shared" si="2"/>
        <v xml:space="preserve">Solaring Global Services, S. A. </v>
      </c>
      <c r="AC87" s="521" t="s">
        <v>1360</v>
      </c>
      <c r="AD87" s="517" t="s">
        <v>202</v>
      </c>
      <c r="AE87" s="75" t="s">
        <v>202</v>
      </c>
      <c r="AF87" s="522" t="s">
        <v>202</v>
      </c>
      <c r="AN87" s="517"/>
      <c r="AO87" s="523">
        <v>46839</v>
      </c>
      <c r="AP87" s="517"/>
      <c r="AQ87" s="517">
        <v>0</v>
      </c>
      <c r="AR87" s="521" t="s">
        <v>1361</v>
      </c>
      <c r="AS87" s="159" t="s">
        <v>202</v>
      </c>
      <c r="AT87" s="75" t="s">
        <v>202</v>
      </c>
      <c r="AU87" s="55" t="b">
        <v>0</v>
      </c>
      <c r="AW87" s="55" t="b">
        <v>0</v>
      </c>
      <c r="AY87" s="53" t="s">
        <v>1362</v>
      </c>
    </row>
    <row r="88" spans="1:51" s="53" customFormat="1">
      <c r="A88" s="53">
        <v>89</v>
      </c>
      <c r="B88" s="514" t="s">
        <v>1315</v>
      </c>
      <c r="C88" s="515" t="s">
        <v>1363</v>
      </c>
      <c r="D88" s="516" t="s">
        <v>1364</v>
      </c>
      <c r="E88" s="516" t="s">
        <v>1365</v>
      </c>
      <c r="F88" s="515" t="s">
        <v>736</v>
      </c>
      <c r="G88" s="517" t="s">
        <v>336</v>
      </c>
      <c r="H88" s="515" t="s">
        <v>224</v>
      </c>
      <c r="I88" s="515" t="s">
        <v>93</v>
      </c>
      <c r="J88" s="515">
        <v>90</v>
      </c>
      <c r="L88" s="515" t="s">
        <v>86</v>
      </c>
      <c r="M88" s="515" t="s">
        <v>1366</v>
      </c>
      <c r="N88" s="516" t="s">
        <v>1367</v>
      </c>
      <c r="O88" s="516"/>
      <c r="P88" s="517" t="s">
        <v>202</v>
      </c>
      <c r="Q88" s="517" t="s">
        <v>1349</v>
      </c>
      <c r="R88" s="515" t="s">
        <v>76</v>
      </c>
      <c r="S88" s="517" t="s">
        <v>1368</v>
      </c>
      <c r="T88" s="515" t="s">
        <v>191</v>
      </c>
      <c r="U88" s="515" t="s">
        <v>204</v>
      </c>
      <c r="V88" s="519">
        <v>255.452</v>
      </c>
      <c r="W88" s="557">
        <v>93.210999999999999</v>
      </c>
      <c r="X88" s="53" t="s">
        <v>1369</v>
      </c>
      <c r="AA88" s="517" t="str">
        <f t="shared" si="2"/>
        <v xml:space="preserve">FRV Devco Energy, S. L. </v>
      </c>
      <c r="AC88" s="521" t="s">
        <v>1086</v>
      </c>
      <c r="AD88" s="517" t="s">
        <v>202</v>
      </c>
      <c r="AE88" s="75" t="s">
        <v>202</v>
      </c>
      <c r="AF88" s="522" t="s">
        <v>202</v>
      </c>
      <c r="AN88" s="517"/>
      <c r="AO88" s="523">
        <v>46447</v>
      </c>
      <c r="AP88" s="517"/>
      <c r="AQ88" s="517">
        <v>0</v>
      </c>
      <c r="AR88" s="521" t="s">
        <v>1370</v>
      </c>
      <c r="AS88" s="159" t="s">
        <v>202</v>
      </c>
      <c r="AT88" s="75" t="s">
        <v>202</v>
      </c>
      <c r="AU88" s="55" t="b">
        <v>0</v>
      </c>
      <c r="AW88" s="55" t="b">
        <v>0</v>
      </c>
      <c r="AY88" s="53" t="s">
        <v>351</v>
      </c>
    </row>
    <row r="89" spans="1:51" s="53" customFormat="1">
      <c r="A89" s="53">
        <v>90</v>
      </c>
      <c r="B89" s="514" t="s">
        <v>1315</v>
      </c>
      <c r="C89" s="515" t="s">
        <v>1371</v>
      </c>
      <c r="D89" s="516" t="s">
        <v>1372</v>
      </c>
      <c r="E89" s="516" t="s">
        <v>1373</v>
      </c>
      <c r="F89" s="515" t="s">
        <v>736</v>
      </c>
      <c r="G89" s="517" t="s">
        <v>336</v>
      </c>
      <c r="H89" s="515" t="s">
        <v>224</v>
      </c>
      <c r="I89" s="515" t="s">
        <v>85</v>
      </c>
      <c r="J89" s="515">
        <v>120</v>
      </c>
      <c r="L89" s="515" t="s">
        <v>86</v>
      </c>
      <c r="M89" s="515" t="s">
        <v>1374</v>
      </c>
      <c r="N89" s="516"/>
      <c r="O89" s="516"/>
      <c r="P89" s="517" t="s">
        <v>202</v>
      </c>
      <c r="Q89" s="517"/>
      <c r="R89" s="515"/>
      <c r="S89" s="517" t="s">
        <v>1375</v>
      </c>
      <c r="T89" s="515" t="s">
        <v>191</v>
      </c>
      <c r="U89" s="515" t="s">
        <v>158</v>
      </c>
      <c r="V89" s="519">
        <v>0</v>
      </c>
      <c r="W89" s="557">
        <v>0</v>
      </c>
      <c r="X89" s="53" t="s">
        <v>1376</v>
      </c>
      <c r="AA89" s="517">
        <f t="shared" si="2"/>
        <v>0</v>
      </c>
      <c r="AC89" s="521">
        <v>0</v>
      </c>
      <c r="AD89" s="517" t="s">
        <v>202</v>
      </c>
      <c r="AE89" s="75" t="s">
        <v>202</v>
      </c>
      <c r="AF89" s="522" t="s">
        <v>202</v>
      </c>
      <c r="AN89" s="517"/>
      <c r="AO89" s="523">
        <v>46811</v>
      </c>
      <c r="AP89" s="517"/>
      <c r="AQ89" s="517">
        <v>0</v>
      </c>
      <c r="AR89" s="521">
        <v>0</v>
      </c>
      <c r="AS89" s="159" t="s">
        <v>202</v>
      </c>
      <c r="AT89" s="75" t="s">
        <v>202</v>
      </c>
      <c r="AU89" s="55" t="b">
        <v>0</v>
      </c>
      <c r="AW89" s="55" t="b">
        <v>0</v>
      </c>
      <c r="AY89" s="53" t="s">
        <v>310</v>
      </c>
    </row>
    <row r="90" spans="1:51" s="53" customFormat="1">
      <c r="A90" s="53">
        <v>91</v>
      </c>
      <c r="B90" s="514" t="s">
        <v>1315</v>
      </c>
      <c r="C90" s="515" t="s">
        <v>1377</v>
      </c>
      <c r="D90" s="516" t="s">
        <v>1378</v>
      </c>
      <c r="E90" s="516" t="s">
        <v>1379</v>
      </c>
      <c r="F90" s="515" t="s">
        <v>736</v>
      </c>
      <c r="G90" s="517" t="s">
        <v>336</v>
      </c>
      <c r="H90" s="515" t="s">
        <v>224</v>
      </c>
      <c r="I90" s="515" t="s">
        <v>85</v>
      </c>
      <c r="J90" s="515">
        <v>54</v>
      </c>
      <c r="L90" s="515" t="s">
        <v>86</v>
      </c>
      <c r="M90" s="515" t="s">
        <v>1380</v>
      </c>
      <c r="N90" s="516"/>
      <c r="O90" s="516"/>
      <c r="P90" s="517" t="s">
        <v>202</v>
      </c>
      <c r="Q90" s="517"/>
      <c r="R90" s="515"/>
      <c r="S90" s="517" t="s">
        <v>1381</v>
      </c>
      <c r="T90" s="515" t="s">
        <v>191</v>
      </c>
      <c r="U90" s="515" t="s">
        <v>204</v>
      </c>
      <c r="V90" s="519">
        <v>0</v>
      </c>
      <c r="W90" s="557">
        <v>0</v>
      </c>
      <c r="X90" s="53" t="s">
        <v>1376</v>
      </c>
      <c r="AA90" s="517">
        <f t="shared" si="2"/>
        <v>0</v>
      </c>
      <c r="AC90" s="521">
        <v>0</v>
      </c>
      <c r="AD90" s="517" t="s">
        <v>202</v>
      </c>
      <c r="AE90" s="75" t="s">
        <v>202</v>
      </c>
      <c r="AF90" s="522" t="s">
        <v>202</v>
      </c>
      <c r="AN90" s="517"/>
      <c r="AO90" s="523">
        <v>47297</v>
      </c>
      <c r="AP90" s="517"/>
      <c r="AQ90" s="517">
        <v>0</v>
      </c>
      <c r="AR90" s="521">
        <v>0</v>
      </c>
      <c r="AS90" s="159" t="s">
        <v>202</v>
      </c>
      <c r="AT90" s="75" t="s">
        <v>202</v>
      </c>
      <c r="AU90" s="55" t="b">
        <v>0</v>
      </c>
      <c r="AW90" s="55" t="b">
        <v>0</v>
      </c>
      <c r="AY90" s="53" t="s">
        <v>1296</v>
      </c>
    </row>
    <row r="91" spans="1:51" s="53" customFormat="1">
      <c r="A91" s="53">
        <v>92</v>
      </c>
      <c r="B91" s="514" t="s">
        <v>1315</v>
      </c>
      <c r="C91" s="515" t="s">
        <v>1382</v>
      </c>
      <c r="D91" s="516" t="s">
        <v>1383</v>
      </c>
      <c r="E91" s="516" t="s">
        <v>1384</v>
      </c>
      <c r="F91" s="515" t="s">
        <v>736</v>
      </c>
      <c r="G91" s="517" t="s">
        <v>336</v>
      </c>
      <c r="H91" s="515" t="s">
        <v>224</v>
      </c>
      <c r="I91" s="515" t="s">
        <v>85</v>
      </c>
      <c r="J91" s="515">
        <v>132</v>
      </c>
      <c r="L91" s="515" t="s">
        <v>86</v>
      </c>
      <c r="M91" s="515" t="s">
        <v>225</v>
      </c>
      <c r="N91" s="516"/>
      <c r="O91" s="516"/>
      <c r="P91" s="517" t="s">
        <v>202</v>
      </c>
      <c r="Q91" s="517"/>
      <c r="R91" s="515"/>
      <c r="S91" s="517" t="s">
        <v>1381</v>
      </c>
      <c r="T91" s="515" t="s">
        <v>191</v>
      </c>
      <c r="U91" s="515" t="s">
        <v>204</v>
      </c>
      <c r="V91" s="519">
        <v>0</v>
      </c>
      <c r="W91" s="557">
        <v>0</v>
      </c>
      <c r="X91" s="53" t="s">
        <v>1385</v>
      </c>
      <c r="AA91" s="517">
        <f t="shared" si="2"/>
        <v>0</v>
      </c>
      <c r="AC91" s="521">
        <v>0</v>
      </c>
      <c r="AD91" s="517" t="s">
        <v>202</v>
      </c>
      <c r="AE91" s="75" t="s">
        <v>202</v>
      </c>
      <c r="AF91" s="522" t="s">
        <v>68</v>
      </c>
      <c r="AN91" s="517"/>
      <c r="AO91" s="523">
        <v>46905</v>
      </c>
      <c r="AP91" s="517"/>
      <c r="AQ91" s="517">
        <v>0</v>
      </c>
      <c r="AR91" s="521">
        <v>0</v>
      </c>
      <c r="AS91" s="159" t="s">
        <v>202</v>
      </c>
      <c r="AT91" s="75" t="s">
        <v>202</v>
      </c>
      <c r="AU91" s="55" t="b">
        <v>0</v>
      </c>
      <c r="AW91" s="55" t="b">
        <v>0</v>
      </c>
      <c r="AY91" s="53" t="s">
        <v>1386</v>
      </c>
    </row>
    <row r="92" spans="1:51" s="53" customFormat="1">
      <c r="A92" s="53">
        <v>93</v>
      </c>
      <c r="B92" s="514" t="s">
        <v>1315</v>
      </c>
      <c r="C92" s="515" t="s">
        <v>1387</v>
      </c>
      <c r="D92" s="516" t="s">
        <v>1388</v>
      </c>
      <c r="E92" s="516" t="s">
        <v>1365</v>
      </c>
      <c r="F92" s="515" t="s">
        <v>736</v>
      </c>
      <c r="G92" s="517" t="s">
        <v>336</v>
      </c>
      <c r="H92" s="515" t="s">
        <v>224</v>
      </c>
      <c r="I92" s="515" t="s">
        <v>85</v>
      </c>
      <c r="J92" s="515">
        <v>50</v>
      </c>
      <c r="L92" s="515" t="s">
        <v>86</v>
      </c>
      <c r="M92" s="515" t="s">
        <v>1374</v>
      </c>
      <c r="N92" s="516"/>
      <c r="O92" s="516"/>
      <c r="P92" s="517" t="s">
        <v>202</v>
      </c>
      <c r="Q92" s="517"/>
      <c r="R92" s="515"/>
      <c r="S92" s="517" t="s">
        <v>1389</v>
      </c>
      <c r="T92" s="515" t="s">
        <v>191</v>
      </c>
      <c r="U92" s="515" t="s">
        <v>204</v>
      </c>
      <c r="V92" s="519">
        <v>0</v>
      </c>
      <c r="W92" s="557">
        <v>0</v>
      </c>
      <c r="X92" s="53" t="s">
        <v>1376</v>
      </c>
      <c r="AA92" s="517">
        <f t="shared" si="2"/>
        <v>0</v>
      </c>
      <c r="AC92" s="521">
        <v>0</v>
      </c>
      <c r="AD92" s="517" t="s">
        <v>202</v>
      </c>
      <c r="AE92" s="75" t="s">
        <v>202</v>
      </c>
      <c r="AF92" s="522" t="s">
        <v>202</v>
      </c>
      <c r="AN92" s="517"/>
      <c r="AO92" s="523">
        <v>47088</v>
      </c>
      <c r="AP92" s="517"/>
      <c r="AQ92" s="517">
        <v>0</v>
      </c>
      <c r="AR92" s="521">
        <v>0</v>
      </c>
      <c r="AS92" s="159" t="s">
        <v>202</v>
      </c>
      <c r="AT92" s="75" t="s">
        <v>202</v>
      </c>
      <c r="AU92" s="55" t="b">
        <v>0</v>
      </c>
      <c r="AW92" s="55" t="b">
        <v>0</v>
      </c>
      <c r="AY92" s="53" t="s">
        <v>351</v>
      </c>
    </row>
    <row r="93" spans="1:51" s="53" customFormat="1">
      <c r="A93" s="53">
        <v>94</v>
      </c>
      <c r="B93" s="514" t="s">
        <v>1315</v>
      </c>
      <c r="C93" s="515" t="s">
        <v>1390</v>
      </c>
      <c r="D93" s="516" t="s">
        <v>1391</v>
      </c>
      <c r="E93" s="516" t="s">
        <v>1373</v>
      </c>
      <c r="F93" s="515" t="s">
        <v>736</v>
      </c>
      <c r="G93" s="517" t="s">
        <v>336</v>
      </c>
      <c r="H93" s="515" t="s">
        <v>224</v>
      </c>
      <c r="I93" s="515" t="s">
        <v>85</v>
      </c>
      <c r="J93" s="515">
        <v>200</v>
      </c>
      <c r="L93" s="515" t="s">
        <v>86</v>
      </c>
      <c r="M93" s="515" t="s">
        <v>1374</v>
      </c>
      <c r="N93" s="516"/>
      <c r="O93" s="516"/>
      <c r="P93" s="517" t="s">
        <v>202</v>
      </c>
      <c r="Q93" s="517"/>
      <c r="R93" s="515"/>
      <c r="S93" s="517" t="s">
        <v>1389</v>
      </c>
      <c r="T93" s="515" t="s">
        <v>191</v>
      </c>
      <c r="U93" s="515" t="s">
        <v>204</v>
      </c>
      <c r="V93" s="519">
        <v>0</v>
      </c>
      <c r="W93" s="557">
        <v>0</v>
      </c>
      <c r="X93" s="53" t="s">
        <v>1385</v>
      </c>
      <c r="AA93" s="517">
        <f t="shared" si="2"/>
        <v>0</v>
      </c>
      <c r="AC93" s="521">
        <v>0</v>
      </c>
      <c r="AD93" s="517" t="s">
        <v>202</v>
      </c>
      <c r="AE93" s="75" t="s">
        <v>202</v>
      </c>
      <c r="AF93" s="522" t="s">
        <v>202</v>
      </c>
      <c r="AN93" s="517"/>
      <c r="AO93" s="523">
        <v>47272</v>
      </c>
      <c r="AP93" s="517"/>
      <c r="AQ93" s="517">
        <v>0</v>
      </c>
      <c r="AR93" s="521">
        <v>0</v>
      </c>
      <c r="AS93" s="159" t="s">
        <v>202</v>
      </c>
      <c r="AT93" s="75" t="s">
        <v>202</v>
      </c>
      <c r="AU93" s="55" t="b">
        <v>0</v>
      </c>
      <c r="AW93" s="55" t="b">
        <v>0</v>
      </c>
      <c r="AY93" s="53" t="s">
        <v>310</v>
      </c>
    </row>
    <row r="94" spans="1:51" s="53" customFormat="1">
      <c r="A94" s="53">
        <v>95</v>
      </c>
      <c r="B94" s="514" t="s">
        <v>1315</v>
      </c>
      <c r="C94" s="515" t="s">
        <v>644</v>
      </c>
      <c r="D94" s="516" t="s">
        <v>86</v>
      </c>
      <c r="E94" s="516" t="s">
        <v>642</v>
      </c>
      <c r="F94" s="515" t="s">
        <v>736</v>
      </c>
      <c r="G94" s="517" t="s">
        <v>336</v>
      </c>
      <c r="H94" s="515" t="s">
        <v>224</v>
      </c>
      <c r="I94" s="515" t="s">
        <v>123</v>
      </c>
      <c r="J94" s="515">
        <v>600</v>
      </c>
      <c r="K94" s="53">
        <v>400</v>
      </c>
      <c r="L94" s="515" t="s">
        <v>86</v>
      </c>
      <c r="M94" s="515" t="s">
        <v>86</v>
      </c>
      <c r="N94" s="516" t="s">
        <v>1392</v>
      </c>
      <c r="O94" s="516"/>
      <c r="P94" s="517" t="s">
        <v>202</v>
      </c>
      <c r="Q94" s="517" t="s">
        <v>1393</v>
      </c>
      <c r="R94" s="515" t="s">
        <v>76</v>
      </c>
      <c r="S94" s="517" t="s">
        <v>1381</v>
      </c>
      <c r="T94" s="515" t="s">
        <v>191</v>
      </c>
      <c r="U94" s="515" t="s">
        <v>204</v>
      </c>
      <c r="V94" s="519">
        <v>1866.9880000000001</v>
      </c>
      <c r="W94" s="557">
        <v>534.88499999999999</v>
      </c>
      <c r="X94" s="53" t="s">
        <v>645</v>
      </c>
      <c r="Y94" s="53" t="s">
        <v>1394</v>
      </c>
      <c r="Z94" s="53" t="s">
        <v>68</v>
      </c>
      <c r="AA94" s="517" t="str">
        <f t="shared" si="2"/>
        <v xml:space="preserve">Sunstone Power Holdco, S. de R. L. de C. V. </v>
      </c>
      <c r="AB94" s="53" t="s">
        <v>731</v>
      </c>
      <c r="AC94" s="521" t="s">
        <v>1395</v>
      </c>
      <c r="AD94" s="517" t="s">
        <v>202</v>
      </c>
      <c r="AE94" s="75" t="s">
        <v>202</v>
      </c>
      <c r="AF94" s="522" t="s">
        <v>202</v>
      </c>
      <c r="AG94" s="53" t="s">
        <v>202</v>
      </c>
      <c r="AK94" s="53">
        <v>1367225869.28</v>
      </c>
      <c r="AL94" s="53">
        <v>0</v>
      </c>
      <c r="AM94" s="53" t="s">
        <v>202</v>
      </c>
      <c r="AN94" s="517"/>
      <c r="AO94" s="523">
        <v>46934</v>
      </c>
      <c r="AP94" s="517"/>
      <c r="AQ94" s="517">
        <v>0</v>
      </c>
      <c r="AR94" s="521" t="s">
        <v>1370</v>
      </c>
      <c r="AS94" s="159" t="s">
        <v>202</v>
      </c>
      <c r="AT94" s="75" t="s">
        <v>202</v>
      </c>
      <c r="AU94" s="55" t="b">
        <v>0</v>
      </c>
      <c r="AW94" s="55" t="b">
        <v>0</v>
      </c>
      <c r="AY94" s="53" t="s">
        <v>229</v>
      </c>
    </row>
    <row r="95" spans="1:51" s="53" customFormat="1">
      <c r="A95" s="53">
        <v>96</v>
      </c>
      <c r="B95" s="514" t="s">
        <v>1315</v>
      </c>
      <c r="C95" s="515" t="s">
        <v>1396</v>
      </c>
      <c r="D95" s="516" t="s">
        <v>1397</v>
      </c>
      <c r="E95" s="516" t="s">
        <v>1398</v>
      </c>
      <c r="F95" s="515" t="s">
        <v>736</v>
      </c>
      <c r="G95" s="517" t="s">
        <v>336</v>
      </c>
      <c r="H95" s="515" t="s">
        <v>224</v>
      </c>
      <c r="I95" s="515" t="s">
        <v>85</v>
      </c>
      <c r="J95" s="515">
        <v>107.1</v>
      </c>
      <c r="L95" s="515" t="s">
        <v>86</v>
      </c>
      <c r="M95" s="515" t="s">
        <v>86</v>
      </c>
      <c r="N95" s="516"/>
      <c r="O95" s="516"/>
      <c r="P95" s="517" t="s">
        <v>202</v>
      </c>
      <c r="Q95" s="517"/>
      <c r="R95" s="515"/>
      <c r="S95" s="517" t="s">
        <v>1399</v>
      </c>
      <c r="T95" s="515" t="s">
        <v>191</v>
      </c>
      <c r="U95" s="515" t="s">
        <v>158</v>
      </c>
      <c r="V95" s="519">
        <v>0</v>
      </c>
      <c r="W95" s="557">
        <v>0</v>
      </c>
      <c r="X95" s="53" t="s">
        <v>1400</v>
      </c>
      <c r="AA95" s="517">
        <f t="shared" si="2"/>
        <v>0</v>
      </c>
      <c r="AC95" s="521">
        <v>0</v>
      </c>
      <c r="AD95" s="517" t="s">
        <v>202</v>
      </c>
      <c r="AE95" s="75" t="s">
        <v>202</v>
      </c>
      <c r="AF95" s="522" t="s">
        <v>202</v>
      </c>
      <c r="AN95" s="517"/>
      <c r="AO95" s="523">
        <v>46461</v>
      </c>
      <c r="AP95" s="517"/>
      <c r="AQ95" s="517">
        <v>0</v>
      </c>
      <c r="AR95" s="521">
        <v>0</v>
      </c>
      <c r="AS95" s="159" t="s">
        <v>202</v>
      </c>
      <c r="AT95" s="75" t="s">
        <v>202</v>
      </c>
      <c r="AU95" s="55" t="b">
        <v>0</v>
      </c>
      <c r="AW95" s="55" t="b">
        <v>0</v>
      </c>
      <c r="AY95" s="53" t="s">
        <v>1401</v>
      </c>
    </row>
    <row r="96" spans="1:51" s="53" customFormat="1">
      <c r="A96" s="53">
        <v>97</v>
      </c>
      <c r="B96" s="514" t="s">
        <v>1315</v>
      </c>
      <c r="C96" s="515" t="s">
        <v>1402</v>
      </c>
      <c r="D96" s="516" t="s">
        <v>1403</v>
      </c>
      <c r="E96" s="516" t="s">
        <v>1404</v>
      </c>
      <c r="F96" s="515" t="s">
        <v>736</v>
      </c>
      <c r="G96" s="517" t="s">
        <v>336</v>
      </c>
      <c r="H96" s="515" t="s">
        <v>224</v>
      </c>
      <c r="I96" s="515" t="s">
        <v>85</v>
      </c>
      <c r="J96" s="515">
        <v>124.2</v>
      </c>
      <c r="L96" s="515" t="s">
        <v>86</v>
      </c>
      <c r="M96" s="515" t="s">
        <v>86</v>
      </c>
      <c r="N96" s="516"/>
      <c r="O96" s="516"/>
      <c r="P96" s="517" t="s">
        <v>202</v>
      </c>
      <c r="Q96" s="517"/>
      <c r="R96" s="515"/>
      <c r="S96" s="517" t="s">
        <v>1405</v>
      </c>
      <c r="T96" s="515" t="s">
        <v>191</v>
      </c>
      <c r="U96" s="515" t="s">
        <v>158</v>
      </c>
      <c r="V96" s="519">
        <v>0</v>
      </c>
      <c r="W96" s="557">
        <v>0</v>
      </c>
      <c r="X96" s="53" t="s">
        <v>1385</v>
      </c>
      <c r="AA96" s="517">
        <f t="shared" si="2"/>
        <v>0</v>
      </c>
      <c r="AC96" s="521">
        <v>0</v>
      </c>
      <c r="AD96" s="517" t="s">
        <v>202</v>
      </c>
      <c r="AE96" s="75" t="s">
        <v>202</v>
      </c>
      <c r="AF96" s="522" t="s">
        <v>202</v>
      </c>
      <c r="AN96" s="517"/>
      <c r="AO96" s="523">
        <v>46568</v>
      </c>
      <c r="AP96" s="517"/>
      <c r="AQ96" s="517">
        <v>0</v>
      </c>
      <c r="AR96" s="521">
        <v>0</v>
      </c>
      <c r="AS96" s="159" t="s">
        <v>202</v>
      </c>
      <c r="AT96" s="75" t="s">
        <v>202</v>
      </c>
      <c r="AU96" s="55" t="b">
        <v>0</v>
      </c>
      <c r="AW96" s="55" t="b">
        <v>0</v>
      </c>
      <c r="AY96" s="53" t="s">
        <v>1406</v>
      </c>
    </row>
    <row r="97" spans="1:51" s="53" customFormat="1">
      <c r="A97" s="53">
        <v>98</v>
      </c>
      <c r="B97" s="514" t="s">
        <v>1315</v>
      </c>
      <c r="C97" s="515" t="s">
        <v>1407</v>
      </c>
      <c r="D97" s="516" t="s">
        <v>1408</v>
      </c>
      <c r="E97" s="516" t="s">
        <v>1409</v>
      </c>
      <c r="F97" s="515" t="s">
        <v>736</v>
      </c>
      <c r="G97" s="517" t="s">
        <v>336</v>
      </c>
      <c r="H97" s="515" t="s">
        <v>224</v>
      </c>
      <c r="I97" s="515" t="s">
        <v>85</v>
      </c>
      <c r="J97" s="515">
        <v>199.3</v>
      </c>
      <c r="L97" s="515" t="s">
        <v>86</v>
      </c>
      <c r="M97" s="515" t="s">
        <v>225</v>
      </c>
      <c r="N97" s="516"/>
      <c r="O97" s="516"/>
      <c r="P97" s="517" t="s">
        <v>202</v>
      </c>
      <c r="Q97" s="517"/>
      <c r="R97" s="515"/>
      <c r="S97" s="517" t="s">
        <v>1381</v>
      </c>
      <c r="T97" s="515" t="s">
        <v>191</v>
      </c>
      <c r="U97" s="515" t="s">
        <v>204</v>
      </c>
      <c r="V97" s="519">
        <v>0</v>
      </c>
      <c r="W97" s="557">
        <v>0</v>
      </c>
      <c r="X97" s="53" t="s">
        <v>783</v>
      </c>
      <c r="AA97" s="517">
        <f t="shared" si="2"/>
        <v>0</v>
      </c>
      <c r="AC97" s="521">
        <v>0</v>
      </c>
      <c r="AD97" s="517" t="s">
        <v>202</v>
      </c>
      <c r="AE97" s="75" t="s">
        <v>202</v>
      </c>
      <c r="AF97" s="522" t="s">
        <v>202</v>
      </c>
      <c r="AN97" s="517"/>
      <c r="AO97" s="523">
        <v>46686</v>
      </c>
      <c r="AP97" s="517"/>
      <c r="AQ97" s="517">
        <v>0</v>
      </c>
      <c r="AR97" s="521">
        <v>0</v>
      </c>
      <c r="AS97" s="159" t="s">
        <v>202</v>
      </c>
      <c r="AT97" s="75" t="s">
        <v>202</v>
      </c>
      <c r="AU97" s="55" t="b">
        <v>0</v>
      </c>
      <c r="AW97" s="55" t="b">
        <v>0</v>
      </c>
      <c r="AY97" s="53" t="s">
        <v>1410</v>
      </c>
    </row>
    <row r="98" spans="1:51" s="53" customFormat="1">
      <c r="A98" s="53">
        <v>99</v>
      </c>
      <c r="B98" s="514" t="s">
        <v>1315</v>
      </c>
      <c r="C98" s="515" t="s">
        <v>1411</v>
      </c>
      <c r="D98" s="516" t="s">
        <v>1412</v>
      </c>
      <c r="E98" s="516" t="s">
        <v>1413</v>
      </c>
      <c r="F98" s="515" t="s">
        <v>736</v>
      </c>
      <c r="G98" s="517" t="s">
        <v>336</v>
      </c>
      <c r="H98" s="515" t="s">
        <v>224</v>
      </c>
      <c r="I98" s="515" t="s">
        <v>85</v>
      </c>
      <c r="J98" s="515">
        <v>72</v>
      </c>
      <c r="L98" s="515" t="s">
        <v>86</v>
      </c>
      <c r="M98" s="515" t="s">
        <v>1414</v>
      </c>
      <c r="N98" s="516"/>
      <c r="O98" s="516"/>
      <c r="P98" s="517" t="s">
        <v>202</v>
      </c>
      <c r="Q98" s="517"/>
      <c r="R98" s="515"/>
      <c r="S98" s="517" t="s">
        <v>1415</v>
      </c>
      <c r="T98" s="515" t="s">
        <v>191</v>
      </c>
      <c r="U98" s="515" t="s">
        <v>158</v>
      </c>
      <c r="V98" s="519">
        <v>0</v>
      </c>
      <c r="W98" s="557">
        <v>0</v>
      </c>
      <c r="X98" s="53" t="s">
        <v>1416</v>
      </c>
      <c r="AA98" s="517">
        <f t="shared" si="2"/>
        <v>0</v>
      </c>
      <c r="AC98" s="521">
        <v>0</v>
      </c>
      <c r="AD98" s="517" t="s">
        <v>202</v>
      </c>
      <c r="AE98" s="75" t="s">
        <v>202</v>
      </c>
      <c r="AF98" s="522" t="s">
        <v>68</v>
      </c>
      <c r="AN98" s="517"/>
      <c r="AO98" s="523">
        <v>46722</v>
      </c>
      <c r="AP98" s="517"/>
      <c r="AQ98" s="517">
        <v>0</v>
      </c>
      <c r="AR98" s="521">
        <v>0</v>
      </c>
      <c r="AS98" s="159" t="s">
        <v>202</v>
      </c>
      <c r="AT98" s="75" t="s">
        <v>202</v>
      </c>
      <c r="AU98" s="55" t="b">
        <v>0</v>
      </c>
      <c r="AW98" s="55" t="b">
        <v>0</v>
      </c>
      <c r="AY98" s="53" t="s">
        <v>1417</v>
      </c>
    </row>
    <row r="99" spans="1:51" s="53" customFormat="1">
      <c r="A99" s="53">
        <v>100</v>
      </c>
      <c r="B99" s="514" t="s">
        <v>1315</v>
      </c>
      <c r="C99" s="515" t="s">
        <v>1418</v>
      </c>
      <c r="D99" s="516" t="s">
        <v>1419</v>
      </c>
      <c r="E99" s="516" t="s">
        <v>1420</v>
      </c>
      <c r="F99" s="515" t="s">
        <v>736</v>
      </c>
      <c r="G99" s="517" t="s">
        <v>336</v>
      </c>
      <c r="H99" s="515" t="s">
        <v>224</v>
      </c>
      <c r="I99" s="515" t="s">
        <v>85</v>
      </c>
      <c r="J99" s="515">
        <v>160</v>
      </c>
      <c r="L99" s="515" t="s">
        <v>86</v>
      </c>
      <c r="M99" s="515" t="s">
        <v>1374</v>
      </c>
      <c r="N99" s="516"/>
      <c r="O99" s="516"/>
      <c r="P99" s="517" t="s">
        <v>202</v>
      </c>
      <c r="Q99" s="517"/>
      <c r="R99" s="515"/>
      <c r="S99" s="517" t="s">
        <v>1381</v>
      </c>
      <c r="T99" s="515" t="s">
        <v>191</v>
      </c>
      <c r="U99" s="515" t="s">
        <v>204</v>
      </c>
      <c r="V99" s="519">
        <v>0</v>
      </c>
      <c r="W99" s="557">
        <v>0</v>
      </c>
      <c r="X99" s="53" t="s">
        <v>1421</v>
      </c>
      <c r="AA99" s="517">
        <f t="shared" si="2"/>
        <v>0</v>
      </c>
      <c r="AC99" s="521">
        <v>0</v>
      </c>
      <c r="AD99" s="517" t="s">
        <v>202</v>
      </c>
      <c r="AE99" s="75" t="s">
        <v>202</v>
      </c>
      <c r="AF99" s="522" t="s">
        <v>68</v>
      </c>
      <c r="AN99" s="517"/>
      <c r="AO99" s="523">
        <v>46723</v>
      </c>
      <c r="AP99" s="517"/>
      <c r="AQ99" s="517">
        <v>0</v>
      </c>
      <c r="AR99" s="521">
        <v>0</v>
      </c>
      <c r="AS99" s="159" t="s">
        <v>202</v>
      </c>
      <c r="AT99" s="75" t="s">
        <v>202</v>
      </c>
      <c r="AU99" s="55" t="b">
        <v>0</v>
      </c>
      <c r="AW99" s="55" t="b">
        <v>0</v>
      </c>
      <c r="AY99" s="53" t="s">
        <v>1422</v>
      </c>
    </row>
    <row r="100" spans="1:51" s="53" customFormat="1">
      <c r="A100" s="53">
        <v>101</v>
      </c>
      <c r="B100" s="514" t="s">
        <v>1315</v>
      </c>
      <c r="C100" s="515" t="s">
        <v>1423</v>
      </c>
      <c r="D100" s="516" t="s">
        <v>1424</v>
      </c>
      <c r="E100" s="516" t="s">
        <v>1365</v>
      </c>
      <c r="F100" s="515" t="s">
        <v>736</v>
      </c>
      <c r="G100" s="517" t="s">
        <v>336</v>
      </c>
      <c r="H100" s="515" t="s">
        <v>224</v>
      </c>
      <c r="I100" s="515" t="s">
        <v>85</v>
      </c>
      <c r="J100" s="515">
        <v>230</v>
      </c>
      <c r="L100" s="515" t="s">
        <v>86</v>
      </c>
      <c r="M100" s="515" t="s">
        <v>1374</v>
      </c>
      <c r="N100" s="516"/>
      <c r="O100" s="516"/>
      <c r="P100" s="517" t="s">
        <v>202</v>
      </c>
      <c r="Q100" s="517"/>
      <c r="R100" s="515"/>
      <c r="S100" s="517" t="s">
        <v>1381</v>
      </c>
      <c r="T100" s="515" t="s">
        <v>191</v>
      </c>
      <c r="U100" s="515" t="s">
        <v>204</v>
      </c>
      <c r="V100" s="519">
        <v>0</v>
      </c>
      <c r="W100" s="557">
        <v>0</v>
      </c>
      <c r="X100" s="53" t="s">
        <v>1425</v>
      </c>
      <c r="AA100" s="517">
        <f t="shared" si="2"/>
        <v>0</v>
      </c>
      <c r="AC100" s="521">
        <v>0</v>
      </c>
      <c r="AD100" s="517" t="s">
        <v>202</v>
      </c>
      <c r="AE100" s="75" t="s">
        <v>202</v>
      </c>
      <c r="AF100" s="522" t="s">
        <v>202</v>
      </c>
      <c r="AN100" s="517"/>
      <c r="AO100" s="523">
        <v>46874</v>
      </c>
      <c r="AP100" s="517"/>
      <c r="AQ100" s="517">
        <v>0</v>
      </c>
      <c r="AR100" s="521">
        <v>0</v>
      </c>
      <c r="AS100" s="159" t="s">
        <v>202</v>
      </c>
      <c r="AT100" s="75" t="s">
        <v>202</v>
      </c>
      <c r="AU100" s="55" t="b">
        <v>0</v>
      </c>
      <c r="AW100" s="55" t="b">
        <v>0</v>
      </c>
      <c r="AY100" s="53" t="s">
        <v>351</v>
      </c>
    </row>
    <row r="101" spans="1:51" s="53" customFormat="1">
      <c r="A101" s="53">
        <v>102</v>
      </c>
      <c r="B101" s="514" t="s">
        <v>1315</v>
      </c>
      <c r="C101" s="515" t="s">
        <v>1426</v>
      </c>
      <c r="D101" s="516" t="s">
        <v>1427</v>
      </c>
      <c r="E101" s="516" t="s">
        <v>1428</v>
      </c>
      <c r="F101" s="515" t="s">
        <v>736</v>
      </c>
      <c r="G101" s="517" t="s">
        <v>336</v>
      </c>
      <c r="H101" s="515" t="s">
        <v>224</v>
      </c>
      <c r="I101" s="515" t="s">
        <v>85</v>
      </c>
      <c r="J101" s="515">
        <v>162</v>
      </c>
      <c r="L101" s="515" t="s">
        <v>86</v>
      </c>
      <c r="M101" s="515" t="s">
        <v>225</v>
      </c>
      <c r="N101" s="516"/>
      <c r="O101" s="516"/>
      <c r="P101" s="517" t="s">
        <v>202</v>
      </c>
      <c r="Q101" s="517"/>
      <c r="R101" s="515"/>
      <c r="S101" s="517" t="s">
        <v>1381</v>
      </c>
      <c r="T101" s="515" t="s">
        <v>191</v>
      </c>
      <c r="U101" s="515" t="s">
        <v>204</v>
      </c>
      <c r="V101" s="519">
        <v>0</v>
      </c>
      <c r="W101" s="557">
        <v>0</v>
      </c>
      <c r="X101" s="53" t="s">
        <v>783</v>
      </c>
      <c r="AA101" s="517">
        <f t="shared" si="2"/>
        <v>0</v>
      </c>
      <c r="AC101" s="521">
        <v>0</v>
      </c>
      <c r="AD101" s="517" t="s">
        <v>202</v>
      </c>
      <c r="AE101" s="75" t="s">
        <v>202</v>
      </c>
      <c r="AF101" s="522" t="s">
        <v>202</v>
      </c>
      <c r="AN101" s="517"/>
      <c r="AO101" s="523">
        <v>46934</v>
      </c>
      <c r="AP101" s="517"/>
      <c r="AQ101" s="517">
        <v>0</v>
      </c>
      <c r="AR101" s="521">
        <v>0</v>
      </c>
      <c r="AS101" s="159" t="s">
        <v>202</v>
      </c>
      <c r="AT101" s="75" t="s">
        <v>202</v>
      </c>
      <c r="AU101" s="55" t="b">
        <v>0</v>
      </c>
      <c r="AW101" s="55" t="b">
        <v>0</v>
      </c>
      <c r="AY101" s="53" t="s">
        <v>1429</v>
      </c>
    </row>
    <row r="102" spans="1:51" s="53" customFormat="1">
      <c r="A102" s="53">
        <v>103</v>
      </c>
      <c r="B102" s="514" t="s">
        <v>1315</v>
      </c>
      <c r="C102" s="515" t="s">
        <v>1430</v>
      </c>
      <c r="D102" s="516" t="s">
        <v>1431</v>
      </c>
      <c r="E102" s="516" t="s">
        <v>1432</v>
      </c>
      <c r="F102" s="515" t="s">
        <v>736</v>
      </c>
      <c r="G102" s="517" t="s">
        <v>336</v>
      </c>
      <c r="H102" s="515" t="s">
        <v>224</v>
      </c>
      <c r="I102" s="515" t="s">
        <v>85</v>
      </c>
      <c r="J102" s="515">
        <v>100</v>
      </c>
      <c r="L102" s="515" t="s">
        <v>86</v>
      </c>
      <c r="M102" s="515" t="s">
        <v>86</v>
      </c>
      <c r="N102" s="516"/>
      <c r="O102" s="516"/>
      <c r="P102" s="517" t="s">
        <v>202</v>
      </c>
      <c r="Q102" s="517"/>
      <c r="R102" s="515"/>
      <c r="S102" s="517" t="s">
        <v>1381</v>
      </c>
      <c r="T102" s="515" t="s">
        <v>191</v>
      </c>
      <c r="U102" s="515" t="s">
        <v>204</v>
      </c>
      <c r="V102" s="519">
        <v>0</v>
      </c>
      <c r="W102" s="557">
        <v>0</v>
      </c>
      <c r="X102" s="53" t="s">
        <v>1433</v>
      </c>
      <c r="AA102" s="517">
        <f t="shared" si="2"/>
        <v>0</v>
      </c>
      <c r="AC102" s="521">
        <v>0</v>
      </c>
      <c r="AD102" s="517" t="s">
        <v>202</v>
      </c>
      <c r="AE102" s="75" t="s">
        <v>202</v>
      </c>
      <c r="AF102" s="522" t="s">
        <v>202</v>
      </c>
      <c r="AN102" s="517"/>
      <c r="AO102" s="523">
        <v>46934</v>
      </c>
      <c r="AP102" s="517"/>
      <c r="AQ102" s="517">
        <v>0</v>
      </c>
      <c r="AR102" s="521">
        <v>0</v>
      </c>
      <c r="AS102" s="159" t="s">
        <v>202</v>
      </c>
      <c r="AT102" s="75" t="s">
        <v>202</v>
      </c>
      <c r="AU102" s="55" t="b">
        <v>0</v>
      </c>
      <c r="AW102" s="55" t="b">
        <v>0</v>
      </c>
      <c r="AY102" s="53" t="s">
        <v>1434</v>
      </c>
    </row>
    <row r="103" spans="1:51" s="53" customFormat="1">
      <c r="A103" s="53">
        <v>104</v>
      </c>
      <c r="B103" s="514" t="s">
        <v>1315</v>
      </c>
      <c r="C103" s="515" t="s">
        <v>1435</v>
      </c>
      <c r="D103" s="516" t="s">
        <v>1436</v>
      </c>
      <c r="E103" s="516" t="s">
        <v>1437</v>
      </c>
      <c r="F103" s="515" t="s">
        <v>736</v>
      </c>
      <c r="G103" s="517" t="s">
        <v>336</v>
      </c>
      <c r="H103" s="515" t="s">
        <v>224</v>
      </c>
      <c r="I103" s="515" t="s">
        <v>85</v>
      </c>
      <c r="J103" s="515">
        <v>450</v>
      </c>
      <c r="L103" s="515" t="s">
        <v>86</v>
      </c>
      <c r="M103" s="515" t="s">
        <v>1374</v>
      </c>
      <c r="N103" s="516"/>
      <c r="O103" s="516"/>
      <c r="P103" s="517" t="s">
        <v>202</v>
      </c>
      <c r="Q103" s="517"/>
      <c r="R103" s="515"/>
      <c r="S103" s="517" t="s">
        <v>1381</v>
      </c>
      <c r="T103" s="515" t="s">
        <v>191</v>
      </c>
      <c r="U103" s="515" t="s">
        <v>204</v>
      </c>
      <c r="V103" s="519">
        <v>0</v>
      </c>
      <c r="W103" s="557">
        <v>0</v>
      </c>
      <c r="X103" s="53" t="s">
        <v>1385</v>
      </c>
      <c r="AA103" s="517">
        <f t="shared" si="2"/>
        <v>0</v>
      </c>
      <c r="AC103" s="521">
        <v>0</v>
      </c>
      <c r="AD103" s="517" t="s">
        <v>202</v>
      </c>
      <c r="AE103" s="75" t="s">
        <v>202</v>
      </c>
      <c r="AF103" s="522" t="s">
        <v>202</v>
      </c>
      <c r="AN103" s="517"/>
      <c r="AO103" s="523">
        <v>47149</v>
      </c>
      <c r="AP103" s="517"/>
      <c r="AQ103" s="517">
        <v>0</v>
      </c>
      <c r="AR103" s="521">
        <v>0</v>
      </c>
      <c r="AS103" s="159" t="s">
        <v>202</v>
      </c>
      <c r="AT103" s="75" t="s">
        <v>202</v>
      </c>
      <c r="AU103" s="55" t="b">
        <v>0</v>
      </c>
      <c r="AW103" s="55" t="b">
        <v>0</v>
      </c>
      <c r="AY103" s="53" t="s">
        <v>1438</v>
      </c>
    </row>
    <row r="104" spans="1:51" s="53" customFormat="1">
      <c r="A104" s="53">
        <v>105</v>
      </c>
      <c r="B104" s="514" t="s">
        <v>1315</v>
      </c>
      <c r="C104" s="515" t="s">
        <v>1439</v>
      </c>
      <c r="D104" s="516" t="s">
        <v>1440</v>
      </c>
      <c r="E104" s="516" t="s">
        <v>881</v>
      </c>
      <c r="F104" s="515" t="s">
        <v>736</v>
      </c>
      <c r="G104" s="517" t="s">
        <v>336</v>
      </c>
      <c r="H104" s="515" t="s">
        <v>224</v>
      </c>
      <c r="I104" s="515" t="s">
        <v>85</v>
      </c>
      <c r="J104" s="515">
        <v>150</v>
      </c>
      <c r="L104" s="515" t="s">
        <v>86</v>
      </c>
      <c r="M104" s="515" t="s">
        <v>225</v>
      </c>
      <c r="N104" s="516"/>
      <c r="O104" s="516"/>
      <c r="P104" s="517" t="s">
        <v>202</v>
      </c>
      <c r="Q104" s="517"/>
      <c r="R104" s="515"/>
      <c r="S104" s="517" t="s">
        <v>1381</v>
      </c>
      <c r="T104" s="515" t="s">
        <v>191</v>
      </c>
      <c r="U104" s="515" t="s">
        <v>204</v>
      </c>
      <c r="V104" s="519">
        <v>0</v>
      </c>
      <c r="W104" s="557">
        <v>0</v>
      </c>
      <c r="X104" s="53" t="s">
        <v>741</v>
      </c>
      <c r="AA104" s="517">
        <f t="shared" si="2"/>
        <v>0</v>
      </c>
      <c r="AC104" s="521">
        <v>0</v>
      </c>
      <c r="AD104" s="517" t="s">
        <v>202</v>
      </c>
      <c r="AE104" s="75" t="s">
        <v>202</v>
      </c>
      <c r="AF104" s="522" t="s">
        <v>202</v>
      </c>
      <c r="AN104" s="517"/>
      <c r="AO104" s="523">
        <v>47298</v>
      </c>
      <c r="AP104" s="517"/>
      <c r="AQ104" s="517">
        <v>0</v>
      </c>
      <c r="AR104" s="521">
        <v>0</v>
      </c>
      <c r="AS104" s="159" t="s">
        <v>202</v>
      </c>
      <c r="AT104" s="75" t="s">
        <v>202</v>
      </c>
      <c r="AU104" s="55" t="b">
        <v>0</v>
      </c>
      <c r="AW104" s="55" t="b">
        <v>0</v>
      </c>
      <c r="AY104" s="53" t="s">
        <v>229</v>
      </c>
    </row>
    <row r="105" spans="1:51" s="53" customFormat="1">
      <c r="A105" s="53">
        <v>106</v>
      </c>
      <c r="B105" s="514" t="s">
        <v>1315</v>
      </c>
      <c r="C105" s="515" t="s">
        <v>1441</v>
      </c>
      <c r="D105" s="516" t="s">
        <v>1442</v>
      </c>
      <c r="E105" s="516" t="s">
        <v>1443</v>
      </c>
      <c r="F105" s="515" t="s">
        <v>736</v>
      </c>
      <c r="G105" s="517" t="s">
        <v>336</v>
      </c>
      <c r="H105" s="515" t="s">
        <v>224</v>
      </c>
      <c r="I105" s="515" t="s">
        <v>85</v>
      </c>
      <c r="J105" s="515">
        <v>270</v>
      </c>
      <c r="L105" s="515" t="s">
        <v>86</v>
      </c>
      <c r="M105" s="515" t="s">
        <v>1374</v>
      </c>
      <c r="N105" s="516"/>
      <c r="O105" s="516"/>
      <c r="P105" s="517" t="s">
        <v>202</v>
      </c>
      <c r="Q105" s="517"/>
      <c r="R105" s="515"/>
      <c r="S105" s="517" t="s">
        <v>1381</v>
      </c>
      <c r="T105" s="515" t="s">
        <v>191</v>
      </c>
      <c r="U105" s="515" t="s">
        <v>204</v>
      </c>
      <c r="V105" s="519">
        <v>0</v>
      </c>
      <c r="W105" s="557">
        <v>0</v>
      </c>
      <c r="X105" s="53" t="s">
        <v>741</v>
      </c>
      <c r="AA105" s="517">
        <f t="shared" si="2"/>
        <v>0</v>
      </c>
      <c r="AC105" s="521">
        <v>0</v>
      </c>
      <c r="AD105" s="517" t="s">
        <v>202</v>
      </c>
      <c r="AE105" s="75" t="s">
        <v>202</v>
      </c>
      <c r="AF105" s="522" t="s">
        <v>202</v>
      </c>
      <c r="AN105" s="517"/>
      <c r="AO105" s="523">
        <v>47483</v>
      </c>
      <c r="AP105" s="517"/>
      <c r="AQ105" s="517">
        <v>0</v>
      </c>
      <c r="AR105" s="521">
        <v>0</v>
      </c>
      <c r="AS105" s="159" t="s">
        <v>202</v>
      </c>
      <c r="AT105" s="75" t="s">
        <v>202</v>
      </c>
      <c r="AU105" s="55" t="b">
        <v>0</v>
      </c>
      <c r="AW105" s="55" t="b">
        <v>0</v>
      </c>
      <c r="AY105" s="53" t="s">
        <v>1444</v>
      </c>
    </row>
    <row r="106" spans="1:51" s="53" customFormat="1">
      <c r="A106" s="53">
        <v>107</v>
      </c>
      <c r="B106" s="514" t="s">
        <v>1315</v>
      </c>
      <c r="C106" s="515" t="s">
        <v>1445</v>
      </c>
      <c r="D106" s="516" t="s">
        <v>1446</v>
      </c>
      <c r="E106" s="516" t="s">
        <v>1447</v>
      </c>
      <c r="F106" s="515" t="s">
        <v>736</v>
      </c>
      <c r="G106" s="517" t="s">
        <v>336</v>
      </c>
      <c r="H106" s="515" t="s">
        <v>224</v>
      </c>
      <c r="I106" s="515" t="s">
        <v>85</v>
      </c>
      <c r="J106" s="515">
        <v>62.64</v>
      </c>
      <c r="L106" s="515" t="s">
        <v>150</v>
      </c>
      <c r="M106" s="515" t="s">
        <v>151</v>
      </c>
      <c r="N106" s="516"/>
      <c r="O106" s="516"/>
      <c r="P106" s="517" t="s">
        <v>202</v>
      </c>
      <c r="Q106" s="517"/>
      <c r="R106" s="515"/>
      <c r="S106" s="517" t="s">
        <v>1381</v>
      </c>
      <c r="T106" s="515" t="s">
        <v>191</v>
      </c>
      <c r="U106" s="515" t="s">
        <v>204</v>
      </c>
      <c r="V106" s="519">
        <v>0</v>
      </c>
      <c r="W106" s="557">
        <v>0</v>
      </c>
      <c r="X106" s="53" t="s">
        <v>741</v>
      </c>
      <c r="AA106" s="517">
        <f t="shared" si="2"/>
        <v>0</v>
      </c>
      <c r="AC106" s="521">
        <v>0</v>
      </c>
      <c r="AD106" s="517" t="s">
        <v>202</v>
      </c>
      <c r="AE106" s="75" t="s">
        <v>202</v>
      </c>
      <c r="AF106" s="522" t="s">
        <v>202</v>
      </c>
      <c r="AN106" s="517"/>
      <c r="AO106" s="523">
        <v>47379</v>
      </c>
      <c r="AP106" s="517"/>
      <c r="AQ106" s="517">
        <v>0</v>
      </c>
      <c r="AR106" s="521">
        <v>0</v>
      </c>
      <c r="AS106" s="159" t="s">
        <v>202</v>
      </c>
      <c r="AT106" s="75" t="s">
        <v>202</v>
      </c>
      <c r="AU106" s="55" t="b">
        <v>0</v>
      </c>
      <c r="AW106" s="55" t="b">
        <v>0</v>
      </c>
      <c r="AY106" s="53" t="s">
        <v>1296</v>
      </c>
    </row>
    <row r="107" spans="1:51" s="53" customFormat="1">
      <c r="A107" s="53">
        <v>108</v>
      </c>
      <c r="B107" s="514" t="s">
        <v>1315</v>
      </c>
      <c r="C107" s="515" t="s">
        <v>1448</v>
      </c>
      <c r="D107" s="516" t="s">
        <v>1449</v>
      </c>
      <c r="E107" s="516" t="s">
        <v>1379</v>
      </c>
      <c r="F107" s="515" t="s">
        <v>736</v>
      </c>
      <c r="G107" s="517" t="s">
        <v>336</v>
      </c>
      <c r="H107" s="515" t="s">
        <v>224</v>
      </c>
      <c r="I107" s="515" t="s">
        <v>85</v>
      </c>
      <c r="J107" s="515">
        <v>72</v>
      </c>
      <c r="L107" s="515" t="s">
        <v>136</v>
      </c>
      <c r="M107" s="515" t="s">
        <v>886</v>
      </c>
      <c r="N107" s="516"/>
      <c r="O107" s="516"/>
      <c r="P107" s="517" t="s">
        <v>202</v>
      </c>
      <c r="Q107" s="517"/>
      <c r="R107" s="515"/>
      <c r="S107" s="517" t="s">
        <v>1381</v>
      </c>
      <c r="T107" s="515" t="s">
        <v>191</v>
      </c>
      <c r="U107" s="515" t="s">
        <v>204</v>
      </c>
      <c r="V107" s="519">
        <v>0</v>
      </c>
      <c r="W107" s="557">
        <v>0</v>
      </c>
      <c r="X107" s="53" t="s">
        <v>741</v>
      </c>
      <c r="AA107" s="517">
        <f t="shared" si="2"/>
        <v>0</v>
      </c>
      <c r="AC107" s="521">
        <v>0</v>
      </c>
      <c r="AD107" s="517" t="s">
        <v>202</v>
      </c>
      <c r="AE107" s="75" t="s">
        <v>202</v>
      </c>
      <c r="AF107" s="522" t="s">
        <v>202</v>
      </c>
      <c r="AN107" s="517"/>
      <c r="AO107" s="523">
        <v>47098</v>
      </c>
      <c r="AP107" s="517"/>
      <c r="AQ107" s="517">
        <v>0</v>
      </c>
      <c r="AR107" s="521">
        <v>0</v>
      </c>
      <c r="AS107" s="159" t="s">
        <v>202</v>
      </c>
      <c r="AT107" s="75" t="s">
        <v>202</v>
      </c>
      <c r="AU107" s="55" t="b">
        <v>0</v>
      </c>
      <c r="AW107" s="55" t="b">
        <v>0</v>
      </c>
      <c r="AY107" s="53" t="s">
        <v>1296</v>
      </c>
    </row>
    <row r="108" spans="1:51" s="53" customFormat="1">
      <c r="A108" s="53">
        <v>109</v>
      </c>
      <c r="B108" s="514" t="s">
        <v>1315</v>
      </c>
      <c r="C108" s="515" t="s">
        <v>1450</v>
      </c>
      <c r="D108" s="516" t="s">
        <v>1451</v>
      </c>
      <c r="E108" s="516" t="s">
        <v>1452</v>
      </c>
      <c r="F108" s="515" t="s">
        <v>736</v>
      </c>
      <c r="G108" s="517" t="s">
        <v>336</v>
      </c>
      <c r="H108" s="515" t="s">
        <v>224</v>
      </c>
      <c r="I108" s="515" t="s">
        <v>85</v>
      </c>
      <c r="J108" s="515">
        <v>99</v>
      </c>
      <c r="L108" s="515" t="s">
        <v>136</v>
      </c>
      <c r="M108" s="515" t="s">
        <v>1453</v>
      </c>
      <c r="N108" s="516"/>
      <c r="O108" s="516"/>
      <c r="P108" s="517" t="s">
        <v>202</v>
      </c>
      <c r="Q108" s="517"/>
      <c r="R108" s="515"/>
      <c r="S108" s="517" t="s">
        <v>1454</v>
      </c>
      <c r="T108" s="515" t="s">
        <v>191</v>
      </c>
      <c r="U108" s="515" t="s">
        <v>158</v>
      </c>
      <c r="V108" s="519">
        <v>0</v>
      </c>
      <c r="W108" s="557">
        <v>0</v>
      </c>
      <c r="X108" s="53" t="s">
        <v>1455</v>
      </c>
      <c r="AA108" s="517">
        <f t="shared" si="2"/>
        <v>0</v>
      </c>
      <c r="AC108" s="521">
        <v>0</v>
      </c>
      <c r="AD108" s="517" t="s">
        <v>202</v>
      </c>
      <c r="AE108" s="75" t="s">
        <v>202</v>
      </c>
      <c r="AF108" s="522" t="s">
        <v>202</v>
      </c>
      <c r="AN108" s="517"/>
      <c r="AO108" s="523">
        <v>46081</v>
      </c>
      <c r="AP108" s="517"/>
      <c r="AQ108" s="517">
        <v>0</v>
      </c>
      <c r="AR108" s="521">
        <v>0</v>
      </c>
      <c r="AS108" s="159" t="s">
        <v>202</v>
      </c>
      <c r="AT108" s="75" t="s">
        <v>202</v>
      </c>
      <c r="AU108" s="55" t="b">
        <v>0</v>
      </c>
      <c r="AW108" s="55" t="b">
        <v>0</v>
      </c>
      <c r="AY108" s="53" t="s">
        <v>1456</v>
      </c>
    </row>
    <row r="109" spans="1:51" s="53" customFormat="1">
      <c r="A109" s="53">
        <v>110</v>
      </c>
      <c r="B109" s="514" t="s">
        <v>1315</v>
      </c>
      <c r="C109" s="515" t="s">
        <v>1457</v>
      </c>
      <c r="D109" s="516" t="s">
        <v>1458</v>
      </c>
      <c r="E109" s="516" t="s">
        <v>1459</v>
      </c>
      <c r="F109" s="515" t="s">
        <v>736</v>
      </c>
      <c r="G109" s="517" t="s">
        <v>336</v>
      </c>
      <c r="H109" s="515" t="s">
        <v>224</v>
      </c>
      <c r="I109" s="515" t="s">
        <v>85</v>
      </c>
      <c r="J109" s="515">
        <v>72</v>
      </c>
      <c r="L109" s="515" t="s">
        <v>136</v>
      </c>
      <c r="M109" s="515" t="s">
        <v>1460</v>
      </c>
      <c r="N109" s="516"/>
      <c r="O109" s="516"/>
      <c r="P109" s="517" t="s">
        <v>202</v>
      </c>
      <c r="Q109" s="517"/>
      <c r="R109" s="515"/>
      <c r="S109" s="517" t="s">
        <v>1461</v>
      </c>
      <c r="T109" s="515" t="s">
        <v>191</v>
      </c>
      <c r="U109" s="515" t="s">
        <v>158</v>
      </c>
      <c r="V109" s="519">
        <v>0</v>
      </c>
      <c r="W109" s="557">
        <v>0</v>
      </c>
      <c r="X109" s="53" t="s">
        <v>1462</v>
      </c>
      <c r="AA109" s="517">
        <f t="shared" si="2"/>
        <v>0</v>
      </c>
      <c r="AC109" s="521">
        <v>0</v>
      </c>
      <c r="AD109" s="517" t="s">
        <v>202</v>
      </c>
      <c r="AE109" s="75" t="s">
        <v>202</v>
      </c>
      <c r="AF109" s="522" t="s">
        <v>68</v>
      </c>
      <c r="AN109" s="517"/>
      <c r="AO109" s="523">
        <v>46722</v>
      </c>
      <c r="AP109" s="517"/>
      <c r="AQ109" s="517">
        <v>0</v>
      </c>
      <c r="AR109" s="521">
        <v>0</v>
      </c>
      <c r="AS109" s="159" t="s">
        <v>202</v>
      </c>
      <c r="AT109" s="75" t="s">
        <v>202</v>
      </c>
      <c r="AU109" s="55" t="b">
        <v>0</v>
      </c>
      <c r="AW109" s="55" t="b">
        <v>0</v>
      </c>
      <c r="AY109" s="53" t="s">
        <v>1463</v>
      </c>
    </row>
    <row r="110" spans="1:51" s="53" customFormat="1">
      <c r="A110" s="53">
        <v>111</v>
      </c>
      <c r="B110" s="514" t="s">
        <v>1315</v>
      </c>
      <c r="C110" s="515" t="s">
        <v>1464</v>
      </c>
      <c r="D110" s="516" t="s">
        <v>1465</v>
      </c>
      <c r="E110" s="516" t="s">
        <v>1466</v>
      </c>
      <c r="F110" s="515" t="s">
        <v>736</v>
      </c>
      <c r="G110" s="517" t="s">
        <v>336</v>
      </c>
      <c r="H110" s="515" t="s">
        <v>224</v>
      </c>
      <c r="I110" s="515" t="s">
        <v>85</v>
      </c>
      <c r="J110" s="515">
        <v>48</v>
      </c>
      <c r="L110" s="515" t="s">
        <v>136</v>
      </c>
      <c r="M110" s="515" t="s">
        <v>1467</v>
      </c>
      <c r="N110" s="516"/>
      <c r="O110" s="516"/>
      <c r="P110" s="517" t="s">
        <v>202</v>
      </c>
      <c r="Q110" s="517"/>
      <c r="R110" s="515"/>
      <c r="S110" s="517" t="s">
        <v>1468</v>
      </c>
      <c r="T110" s="515" t="s">
        <v>191</v>
      </c>
      <c r="U110" s="515" t="s">
        <v>158</v>
      </c>
      <c r="V110" s="519">
        <v>0</v>
      </c>
      <c r="W110" s="557">
        <v>0</v>
      </c>
      <c r="X110" s="53" t="s">
        <v>1469</v>
      </c>
      <c r="AA110" s="517">
        <f t="shared" si="2"/>
        <v>0</v>
      </c>
      <c r="AC110" s="521">
        <v>0</v>
      </c>
      <c r="AD110" s="517" t="s">
        <v>202</v>
      </c>
      <c r="AE110" s="75" t="s">
        <v>202</v>
      </c>
      <c r="AF110" s="522" t="s">
        <v>68</v>
      </c>
      <c r="AN110" s="517"/>
      <c r="AO110" s="523">
        <v>46722</v>
      </c>
      <c r="AP110" s="517"/>
      <c r="AQ110" s="517">
        <v>0</v>
      </c>
      <c r="AR110" s="521">
        <v>0</v>
      </c>
      <c r="AS110" s="159" t="s">
        <v>202</v>
      </c>
      <c r="AT110" s="75" t="s">
        <v>202</v>
      </c>
      <c r="AU110" s="55" t="b">
        <v>0</v>
      </c>
      <c r="AW110" s="55" t="b">
        <v>0</v>
      </c>
      <c r="AY110" s="53" t="s">
        <v>1470</v>
      </c>
    </row>
    <row r="111" spans="1:51" s="53" customFormat="1">
      <c r="A111" s="53">
        <v>112</v>
      </c>
      <c r="B111" s="514" t="s">
        <v>1315</v>
      </c>
      <c r="C111" s="515" t="s">
        <v>1471</v>
      </c>
      <c r="D111" s="516" t="s">
        <v>1472</v>
      </c>
      <c r="E111" s="516" t="s">
        <v>1473</v>
      </c>
      <c r="F111" s="515" t="s">
        <v>736</v>
      </c>
      <c r="G111" s="517" t="s">
        <v>336</v>
      </c>
      <c r="H111" s="515" t="s">
        <v>224</v>
      </c>
      <c r="I111" s="515" t="s">
        <v>85</v>
      </c>
      <c r="J111" s="515">
        <v>70</v>
      </c>
      <c r="L111" s="515" t="s">
        <v>136</v>
      </c>
      <c r="M111" s="515" t="s">
        <v>1474</v>
      </c>
      <c r="N111" s="516"/>
      <c r="O111" s="516"/>
      <c r="P111" s="517" t="s">
        <v>202</v>
      </c>
      <c r="Q111" s="517"/>
      <c r="R111" s="515"/>
      <c r="S111" s="517" t="s">
        <v>1381</v>
      </c>
      <c r="T111" s="515" t="s">
        <v>191</v>
      </c>
      <c r="U111" s="515" t="s">
        <v>204</v>
      </c>
      <c r="V111" s="519">
        <v>0</v>
      </c>
      <c r="W111" s="557">
        <v>0</v>
      </c>
      <c r="X111" s="53" t="s">
        <v>1475</v>
      </c>
      <c r="AA111" s="517">
        <f t="shared" si="2"/>
        <v>0</v>
      </c>
      <c r="AC111" s="521">
        <v>0</v>
      </c>
      <c r="AD111" s="517" t="s">
        <v>202</v>
      </c>
      <c r="AE111" s="75" t="s">
        <v>202</v>
      </c>
      <c r="AF111" s="522" t="s">
        <v>202</v>
      </c>
      <c r="AN111" s="517"/>
      <c r="AO111" s="523">
        <v>46724</v>
      </c>
      <c r="AP111" s="517"/>
      <c r="AQ111" s="517">
        <v>0</v>
      </c>
      <c r="AR111" s="521">
        <v>0</v>
      </c>
      <c r="AS111" s="159" t="s">
        <v>202</v>
      </c>
      <c r="AT111" s="75" t="s">
        <v>202</v>
      </c>
      <c r="AU111" s="55" t="b">
        <v>0</v>
      </c>
      <c r="AW111" s="55" t="b">
        <v>0</v>
      </c>
      <c r="AY111" s="53" t="s">
        <v>1476</v>
      </c>
    </row>
    <row r="112" spans="1:51" s="53" customFormat="1">
      <c r="A112" s="53">
        <v>113</v>
      </c>
      <c r="B112" s="514" t="s">
        <v>1315</v>
      </c>
      <c r="C112" s="515" t="s">
        <v>1477</v>
      </c>
      <c r="D112" s="516" t="s">
        <v>1478</v>
      </c>
      <c r="E112" s="516" t="s">
        <v>1365</v>
      </c>
      <c r="F112" s="515" t="s">
        <v>736</v>
      </c>
      <c r="G112" s="517" t="s">
        <v>336</v>
      </c>
      <c r="H112" s="515" t="s">
        <v>224</v>
      </c>
      <c r="I112" s="515" t="s">
        <v>85</v>
      </c>
      <c r="J112" s="515">
        <v>230</v>
      </c>
      <c r="L112" s="515" t="s">
        <v>136</v>
      </c>
      <c r="M112" s="515" t="s">
        <v>1479</v>
      </c>
      <c r="N112" s="516"/>
      <c r="O112" s="516"/>
      <c r="P112" s="517" t="s">
        <v>202</v>
      </c>
      <c r="Q112" s="517"/>
      <c r="R112" s="515"/>
      <c r="S112" s="517" t="s">
        <v>1381</v>
      </c>
      <c r="T112" s="515" t="s">
        <v>191</v>
      </c>
      <c r="U112" s="515" t="s">
        <v>204</v>
      </c>
      <c r="V112" s="519">
        <v>0</v>
      </c>
      <c r="W112" s="557">
        <v>0</v>
      </c>
      <c r="X112" s="53" t="s">
        <v>1455</v>
      </c>
      <c r="AA112" s="517">
        <f t="shared" si="2"/>
        <v>0</v>
      </c>
      <c r="AC112" s="521">
        <v>0</v>
      </c>
      <c r="AD112" s="517" t="s">
        <v>202</v>
      </c>
      <c r="AE112" s="75" t="s">
        <v>202</v>
      </c>
      <c r="AF112" s="522" t="s">
        <v>202</v>
      </c>
      <c r="AN112" s="517"/>
      <c r="AO112" s="523">
        <v>46905</v>
      </c>
      <c r="AP112" s="517"/>
      <c r="AQ112" s="517">
        <v>0</v>
      </c>
      <c r="AR112" s="521">
        <v>0</v>
      </c>
      <c r="AS112" s="159" t="s">
        <v>202</v>
      </c>
      <c r="AT112" s="75" t="s">
        <v>202</v>
      </c>
      <c r="AU112" s="55" t="b">
        <v>0</v>
      </c>
      <c r="AW112" s="55" t="b">
        <v>0</v>
      </c>
      <c r="AY112" s="53" t="s">
        <v>351</v>
      </c>
    </row>
    <row r="113" spans="1:51" s="53" customFormat="1">
      <c r="A113" s="53">
        <v>114</v>
      </c>
      <c r="B113" s="514" t="s">
        <v>1315</v>
      </c>
      <c r="C113" s="515" t="s">
        <v>1480</v>
      </c>
      <c r="D113" s="516" t="s">
        <v>1481</v>
      </c>
      <c r="E113" s="516" t="s">
        <v>1365</v>
      </c>
      <c r="F113" s="515" t="s">
        <v>736</v>
      </c>
      <c r="G113" s="517" t="s">
        <v>336</v>
      </c>
      <c r="H113" s="515" t="s">
        <v>224</v>
      </c>
      <c r="I113" s="515" t="s">
        <v>85</v>
      </c>
      <c r="J113" s="515">
        <v>50</v>
      </c>
      <c r="L113" s="515" t="s">
        <v>136</v>
      </c>
      <c r="M113" s="515" t="s">
        <v>1479</v>
      </c>
      <c r="N113" s="516"/>
      <c r="O113" s="516"/>
      <c r="P113" s="517" t="s">
        <v>202</v>
      </c>
      <c r="Q113" s="517"/>
      <c r="R113" s="515"/>
      <c r="S113" s="517" t="s">
        <v>1381</v>
      </c>
      <c r="T113" s="515" t="s">
        <v>191</v>
      </c>
      <c r="U113" s="515" t="s">
        <v>204</v>
      </c>
      <c r="V113" s="519">
        <v>0</v>
      </c>
      <c r="W113" s="557">
        <v>0</v>
      </c>
      <c r="X113" s="53" t="s">
        <v>1482</v>
      </c>
      <c r="AA113" s="517">
        <f t="shared" si="2"/>
        <v>0</v>
      </c>
      <c r="AC113" s="521">
        <v>0</v>
      </c>
      <c r="AD113" s="517" t="s">
        <v>202</v>
      </c>
      <c r="AE113" s="75" t="s">
        <v>202</v>
      </c>
      <c r="AF113" s="522" t="s">
        <v>202</v>
      </c>
      <c r="AN113" s="517"/>
      <c r="AO113" s="523">
        <v>46905</v>
      </c>
      <c r="AP113" s="517"/>
      <c r="AQ113" s="517">
        <v>0</v>
      </c>
      <c r="AR113" s="521">
        <v>0</v>
      </c>
      <c r="AS113" s="159" t="s">
        <v>202</v>
      </c>
      <c r="AT113" s="75" t="s">
        <v>202</v>
      </c>
      <c r="AU113" s="55" t="b">
        <v>0</v>
      </c>
      <c r="AW113" s="55" t="b">
        <v>0</v>
      </c>
      <c r="AY113" s="53" t="s">
        <v>351</v>
      </c>
    </row>
    <row r="114" spans="1:51" s="53" customFormat="1">
      <c r="A114" s="53">
        <v>115</v>
      </c>
      <c r="B114" s="514" t="s">
        <v>1315</v>
      </c>
      <c r="C114" s="515" t="s">
        <v>1483</v>
      </c>
      <c r="D114" s="516" t="s">
        <v>1484</v>
      </c>
      <c r="E114" s="516" t="s">
        <v>1485</v>
      </c>
      <c r="F114" s="515" t="s">
        <v>736</v>
      </c>
      <c r="G114" s="517" t="s">
        <v>336</v>
      </c>
      <c r="H114" s="515" t="s">
        <v>224</v>
      </c>
      <c r="I114" s="515" t="s">
        <v>85</v>
      </c>
      <c r="J114" s="515">
        <v>110</v>
      </c>
      <c r="L114" s="515" t="s">
        <v>136</v>
      </c>
      <c r="M114" s="515" t="s">
        <v>1486</v>
      </c>
      <c r="N114" s="516"/>
      <c r="O114" s="516"/>
      <c r="P114" s="517" t="s">
        <v>202</v>
      </c>
      <c r="Q114" s="517"/>
      <c r="R114" s="515"/>
      <c r="S114" s="517" t="s">
        <v>1487</v>
      </c>
      <c r="T114" s="515" t="s">
        <v>191</v>
      </c>
      <c r="U114" s="515" t="s">
        <v>158</v>
      </c>
      <c r="V114" s="519">
        <v>0</v>
      </c>
      <c r="W114" s="557">
        <v>0</v>
      </c>
      <c r="X114" s="53" t="s">
        <v>1488</v>
      </c>
      <c r="AA114" s="517">
        <f t="shared" si="2"/>
        <v>0</v>
      </c>
      <c r="AC114" s="521">
        <v>0</v>
      </c>
      <c r="AD114" s="517" t="s">
        <v>202</v>
      </c>
      <c r="AE114" s="75" t="s">
        <v>202</v>
      </c>
      <c r="AF114" s="522" t="s">
        <v>202</v>
      </c>
      <c r="AN114" s="517"/>
      <c r="AO114" s="523">
        <v>46934</v>
      </c>
      <c r="AP114" s="517"/>
      <c r="AQ114" s="517">
        <v>0</v>
      </c>
      <c r="AR114" s="521">
        <v>0</v>
      </c>
      <c r="AS114" s="159" t="s">
        <v>202</v>
      </c>
      <c r="AT114" s="75" t="s">
        <v>202</v>
      </c>
      <c r="AU114" s="55" t="b">
        <v>0</v>
      </c>
      <c r="AW114" s="55" t="b">
        <v>0</v>
      </c>
      <c r="AY114" s="53" t="s">
        <v>1489</v>
      </c>
    </row>
    <row r="115" spans="1:51" s="53" customFormat="1">
      <c r="A115" s="53">
        <v>116</v>
      </c>
      <c r="B115" s="514" t="s">
        <v>1315</v>
      </c>
      <c r="C115" s="515" t="s">
        <v>1490</v>
      </c>
      <c r="D115" s="516" t="s">
        <v>1491</v>
      </c>
      <c r="E115" s="516" t="s">
        <v>1492</v>
      </c>
      <c r="F115" s="515" t="s">
        <v>736</v>
      </c>
      <c r="G115" s="517" t="s">
        <v>336</v>
      </c>
      <c r="H115" s="515" t="s">
        <v>224</v>
      </c>
      <c r="I115" s="515" t="s">
        <v>85</v>
      </c>
      <c r="J115" s="515">
        <v>200</v>
      </c>
      <c r="L115" s="515" t="s">
        <v>136</v>
      </c>
      <c r="M115" s="515" t="s">
        <v>1493</v>
      </c>
      <c r="N115" s="516"/>
      <c r="O115" s="516"/>
      <c r="P115" s="517" t="s">
        <v>202</v>
      </c>
      <c r="Q115" s="517"/>
      <c r="R115" s="515"/>
      <c r="S115" s="517" t="s">
        <v>1381</v>
      </c>
      <c r="T115" s="515" t="s">
        <v>191</v>
      </c>
      <c r="U115" s="515" t="s">
        <v>204</v>
      </c>
      <c r="V115" s="519">
        <v>0</v>
      </c>
      <c r="W115" s="557">
        <v>0</v>
      </c>
      <c r="X115" s="53" t="s">
        <v>783</v>
      </c>
      <c r="AA115" s="517">
        <f t="shared" si="2"/>
        <v>0</v>
      </c>
      <c r="AC115" s="521">
        <v>0</v>
      </c>
      <c r="AD115" s="517" t="s">
        <v>202</v>
      </c>
      <c r="AE115" s="75" t="s">
        <v>202</v>
      </c>
      <c r="AF115" s="522" t="s">
        <v>68</v>
      </c>
      <c r="AN115" s="517"/>
      <c r="AO115" s="523">
        <v>47118</v>
      </c>
      <c r="AP115" s="517"/>
      <c r="AQ115" s="517">
        <v>0</v>
      </c>
      <c r="AR115" s="521">
        <v>0</v>
      </c>
      <c r="AS115" s="159" t="s">
        <v>202</v>
      </c>
      <c r="AT115" s="75" t="s">
        <v>202</v>
      </c>
      <c r="AU115" s="55" t="b">
        <v>0</v>
      </c>
      <c r="AW115" s="55" t="b">
        <v>0</v>
      </c>
      <c r="AY115" s="53" t="s">
        <v>1494</v>
      </c>
    </row>
    <row r="116" spans="1:51" s="53" customFormat="1">
      <c r="A116" s="53">
        <v>117</v>
      </c>
      <c r="B116" s="514" t="s">
        <v>1315</v>
      </c>
      <c r="C116" s="515" t="s">
        <v>1495</v>
      </c>
      <c r="D116" s="516" t="s">
        <v>1496</v>
      </c>
      <c r="E116" s="516" t="s">
        <v>1365</v>
      </c>
      <c r="F116" s="515" t="s">
        <v>736</v>
      </c>
      <c r="G116" s="517" t="s">
        <v>336</v>
      </c>
      <c r="H116" s="515" t="s">
        <v>224</v>
      </c>
      <c r="I116" s="515" t="s">
        <v>85</v>
      </c>
      <c r="J116" s="515">
        <v>110</v>
      </c>
      <c r="L116" s="515" t="s">
        <v>136</v>
      </c>
      <c r="M116" s="515" t="s">
        <v>137</v>
      </c>
      <c r="N116" s="516"/>
      <c r="O116" s="516"/>
      <c r="P116" s="517" t="s">
        <v>202</v>
      </c>
      <c r="Q116" s="517"/>
      <c r="R116" s="515"/>
      <c r="S116" s="517" t="s">
        <v>1497</v>
      </c>
      <c r="T116" s="515" t="s">
        <v>147</v>
      </c>
      <c r="U116" s="515" t="s">
        <v>204</v>
      </c>
      <c r="V116" s="519">
        <v>0</v>
      </c>
      <c r="W116" s="557">
        <v>0</v>
      </c>
      <c r="X116" s="53" t="s">
        <v>1425</v>
      </c>
      <c r="AA116" s="517">
        <f t="shared" si="2"/>
        <v>0</v>
      </c>
      <c r="AC116" s="521">
        <v>0</v>
      </c>
      <c r="AD116" s="517" t="s">
        <v>202</v>
      </c>
      <c r="AE116" s="75" t="s">
        <v>202</v>
      </c>
      <c r="AF116" s="522" t="s">
        <v>202</v>
      </c>
      <c r="AN116" s="517"/>
      <c r="AO116" s="523">
        <v>47150</v>
      </c>
      <c r="AP116" s="517"/>
      <c r="AQ116" s="517">
        <v>0</v>
      </c>
      <c r="AR116" s="521">
        <v>0</v>
      </c>
      <c r="AS116" s="159" t="s">
        <v>202</v>
      </c>
      <c r="AT116" s="75" t="s">
        <v>202</v>
      </c>
      <c r="AU116" s="55" t="b">
        <v>0</v>
      </c>
      <c r="AW116" s="55" t="b">
        <v>0</v>
      </c>
      <c r="AY116" s="53" t="s">
        <v>351</v>
      </c>
    </row>
    <row r="117" spans="1:51" s="53" customFormat="1">
      <c r="A117" s="53">
        <v>118</v>
      </c>
      <c r="B117" s="514" t="s">
        <v>1315</v>
      </c>
      <c r="C117" s="515" t="s">
        <v>1498</v>
      </c>
      <c r="D117" s="516" t="s">
        <v>1499</v>
      </c>
      <c r="E117" s="516" t="s">
        <v>1500</v>
      </c>
      <c r="F117" s="515" t="s">
        <v>736</v>
      </c>
      <c r="G117" s="517" t="s">
        <v>336</v>
      </c>
      <c r="H117" s="515" t="s">
        <v>224</v>
      </c>
      <c r="I117" s="515" t="s">
        <v>93</v>
      </c>
      <c r="J117" s="515">
        <v>75</v>
      </c>
      <c r="L117" s="515" t="s">
        <v>136</v>
      </c>
      <c r="M117" s="515" t="s">
        <v>1460</v>
      </c>
      <c r="N117" s="516"/>
      <c r="O117" s="516"/>
      <c r="P117" s="517" t="s">
        <v>202</v>
      </c>
      <c r="Q117" s="517"/>
      <c r="R117" s="515"/>
      <c r="S117" s="517" t="s">
        <v>1381</v>
      </c>
      <c r="T117" s="515" t="s">
        <v>191</v>
      </c>
      <c r="U117" s="515" t="s">
        <v>204</v>
      </c>
      <c r="V117" s="519">
        <v>0</v>
      </c>
      <c r="W117" s="557">
        <v>0</v>
      </c>
      <c r="X117" s="53" t="s">
        <v>1501</v>
      </c>
      <c r="AA117" s="517">
        <f t="shared" si="2"/>
        <v>0</v>
      </c>
      <c r="AC117" s="521">
        <v>0</v>
      </c>
      <c r="AD117" s="517" t="s">
        <v>202</v>
      </c>
      <c r="AE117" s="75" t="s">
        <v>202</v>
      </c>
      <c r="AF117" s="522" t="s">
        <v>202</v>
      </c>
      <c r="AN117" s="517"/>
      <c r="AO117" s="523">
        <v>47361</v>
      </c>
      <c r="AP117" s="517"/>
      <c r="AQ117" s="517">
        <v>0</v>
      </c>
      <c r="AR117" s="521">
        <v>0</v>
      </c>
      <c r="AS117" s="159" t="s">
        <v>202</v>
      </c>
      <c r="AT117" s="75" t="s">
        <v>202</v>
      </c>
      <c r="AU117" s="55" t="b">
        <v>0</v>
      </c>
      <c r="AW117" s="55" t="b">
        <v>0</v>
      </c>
      <c r="AY117" s="53" t="s">
        <v>1502</v>
      </c>
    </row>
    <row r="118" spans="1:51" s="53" customFormat="1">
      <c r="A118" s="53">
        <v>119</v>
      </c>
      <c r="B118" s="514" t="s">
        <v>1315</v>
      </c>
      <c r="C118" s="515" t="s">
        <v>1503</v>
      </c>
      <c r="D118" s="516" t="s">
        <v>1504</v>
      </c>
      <c r="E118" s="516" t="s">
        <v>1243</v>
      </c>
      <c r="F118" s="515" t="s">
        <v>736</v>
      </c>
      <c r="G118" s="517" t="s">
        <v>336</v>
      </c>
      <c r="H118" s="515" t="s">
        <v>224</v>
      </c>
      <c r="I118" s="515" t="s">
        <v>85</v>
      </c>
      <c r="J118" s="515">
        <v>75</v>
      </c>
      <c r="L118" s="515" t="s">
        <v>136</v>
      </c>
      <c r="M118" s="515" t="s">
        <v>1505</v>
      </c>
      <c r="N118" s="516"/>
      <c r="O118" s="516"/>
      <c r="P118" s="517" t="s">
        <v>202</v>
      </c>
      <c r="Q118" s="517"/>
      <c r="R118" s="515"/>
      <c r="S118" s="517" t="s">
        <v>1381</v>
      </c>
      <c r="T118" s="515" t="s">
        <v>191</v>
      </c>
      <c r="U118" s="515" t="s">
        <v>204</v>
      </c>
      <c r="V118" s="519">
        <v>0</v>
      </c>
      <c r="W118" s="557">
        <v>0</v>
      </c>
      <c r="X118" s="53" t="s">
        <v>1425</v>
      </c>
      <c r="AA118" s="517">
        <f t="shared" si="2"/>
        <v>0</v>
      </c>
      <c r="AC118" s="521">
        <v>0</v>
      </c>
      <c r="AD118" s="517" t="s">
        <v>202</v>
      </c>
      <c r="AE118" s="75" t="s">
        <v>202</v>
      </c>
      <c r="AF118" s="522" t="s">
        <v>202</v>
      </c>
      <c r="AN118" s="517"/>
      <c r="AO118" s="523">
        <v>47725</v>
      </c>
      <c r="AP118" s="517"/>
      <c r="AQ118" s="517">
        <v>0</v>
      </c>
      <c r="AR118" s="521">
        <v>0</v>
      </c>
      <c r="AS118" s="159" t="s">
        <v>202</v>
      </c>
      <c r="AT118" s="75" t="s">
        <v>202</v>
      </c>
      <c r="AU118" s="55" t="b">
        <v>0</v>
      </c>
      <c r="AW118" s="55" t="b">
        <v>0</v>
      </c>
      <c r="AY118" s="53" t="s">
        <v>530</v>
      </c>
    </row>
    <row r="119" spans="1:51" s="53" customFormat="1">
      <c r="A119" s="53">
        <v>120</v>
      </c>
      <c r="B119" s="514" t="s">
        <v>1315</v>
      </c>
      <c r="C119" s="515" t="s">
        <v>1506</v>
      </c>
      <c r="D119" s="516" t="s">
        <v>1507</v>
      </c>
      <c r="E119" s="516" t="s">
        <v>1243</v>
      </c>
      <c r="F119" s="515" t="s">
        <v>736</v>
      </c>
      <c r="G119" s="517" t="s">
        <v>336</v>
      </c>
      <c r="H119" s="515" t="s">
        <v>224</v>
      </c>
      <c r="I119" s="515" t="s">
        <v>85</v>
      </c>
      <c r="J119" s="515">
        <v>46</v>
      </c>
      <c r="L119" s="515" t="s">
        <v>136</v>
      </c>
      <c r="M119" s="515" t="s">
        <v>180</v>
      </c>
      <c r="N119" s="516"/>
      <c r="O119" s="516"/>
      <c r="P119" s="517" t="s">
        <v>202</v>
      </c>
      <c r="Q119" s="517"/>
      <c r="R119" s="515"/>
      <c r="S119" s="517" t="s">
        <v>1381</v>
      </c>
      <c r="T119" s="515" t="s">
        <v>191</v>
      </c>
      <c r="U119" s="515" t="s">
        <v>204</v>
      </c>
      <c r="V119" s="519">
        <v>0</v>
      </c>
      <c r="W119" s="557">
        <v>0</v>
      </c>
      <c r="X119" s="53" t="s">
        <v>1455</v>
      </c>
      <c r="AA119" s="517">
        <f t="shared" ref="AA119:AA182" si="3">AC119</f>
        <v>0</v>
      </c>
      <c r="AC119" s="521">
        <v>0</v>
      </c>
      <c r="AD119" s="517" t="s">
        <v>202</v>
      </c>
      <c r="AE119" s="75" t="s">
        <v>202</v>
      </c>
      <c r="AF119" s="522" t="s">
        <v>202</v>
      </c>
      <c r="AN119" s="517"/>
      <c r="AO119" s="523">
        <v>47725</v>
      </c>
      <c r="AP119" s="517"/>
      <c r="AQ119" s="517">
        <v>0</v>
      </c>
      <c r="AR119" s="521">
        <v>0</v>
      </c>
      <c r="AS119" s="159" t="s">
        <v>202</v>
      </c>
      <c r="AT119" s="75" t="s">
        <v>202</v>
      </c>
      <c r="AU119" s="55" t="b">
        <v>0</v>
      </c>
      <c r="AW119" s="55" t="b">
        <v>0</v>
      </c>
      <c r="AY119" s="53" t="s">
        <v>530</v>
      </c>
    </row>
    <row r="120" spans="1:51" s="50" customFormat="1" ht="134.25" customHeight="1">
      <c r="A120" s="56">
        <v>121</v>
      </c>
      <c r="B120" s="529" t="s">
        <v>1315</v>
      </c>
      <c r="C120" s="525" t="s">
        <v>1508</v>
      </c>
      <c r="D120" s="525" t="s">
        <v>1509</v>
      </c>
      <c r="E120" s="525" t="s">
        <v>1510</v>
      </c>
      <c r="F120" s="525" t="s">
        <v>745</v>
      </c>
      <c r="G120" s="526" t="s">
        <v>336</v>
      </c>
      <c r="H120" s="525" t="s">
        <v>224</v>
      </c>
      <c r="I120" s="525" t="s">
        <v>85</v>
      </c>
      <c r="J120" s="525">
        <v>150</v>
      </c>
      <c r="K120" s="56">
        <v>115</v>
      </c>
      <c r="L120" s="527" t="s">
        <v>488</v>
      </c>
      <c r="M120" s="525" t="s">
        <v>1511</v>
      </c>
      <c r="N120" s="525" t="s">
        <v>1512</v>
      </c>
      <c r="O120" s="555" t="s">
        <v>758</v>
      </c>
      <c r="P120" s="526" t="s">
        <v>202</v>
      </c>
      <c r="Q120" s="525" t="s">
        <v>756</v>
      </c>
      <c r="R120" s="525" t="s">
        <v>756</v>
      </c>
      <c r="S120" s="526" t="s">
        <v>1513</v>
      </c>
      <c r="T120" s="525" t="s">
        <v>81</v>
      </c>
      <c r="U120" s="525" t="s">
        <v>204</v>
      </c>
      <c r="V120" s="525" t="s">
        <v>895</v>
      </c>
      <c r="W120" s="526" t="s">
        <v>896</v>
      </c>
      <c r="X120" s="528" t="s">
        <v>85</v>
      </c>
      <c r="Y120" s="56" t="s">
        <v>1514</v>
      </c>
      <c r="Z120" s="56" t="s">
        <v>910</v>
      </c>
      <c r="AA120" s="529">
        <v>0</v>
      </c>
      <c r="AB120" s="533" t="s">
        <v>756</v>
      </c>
      <c r="AC120" s="526">
        <v>0</v>
      </c>
      <c r="AD120" s="526" t="s">
        <v>202</v>
      </c>
      <c r="AE120" s="530" t="s">
        <v>202</v>
      </c>
      <c r="AF120" s="531" t="s">
        <v>202</v>
      </c>
      <c r="AG120" s="532" t="s">
        <v>756</v>
      </c>
      <c r="AH120" s="533" t="s">
        <v>756</v>
      </c>
      <c r="AI120" s="56"/>
      <c r="AJ120" s="532" t="s">
        <v>756</v>
      </c>
      <c r="AK120" s="56" t="s">
        <v>900</v>
      </c>
      <c r="AL120" s="532" t="s">
        <v>756</v>
      </c>
      <c r="AM120" s="56" t="s">
        <v>1241</v>
      </c>
      <c r="AN120" s="529" t="s">
        <v>202</v>
      </c>
      <c r="AO120" s="534">
        <v>46934</v>
      </c>
      <c r="AP120" s="525" t="s">
        <v>756</v>
      </c>
      <c r="AQ120" s="526">
        <v>0</v>
      </c>
      <c r="AR120" s="526">
        <v>0</v>
      </c>
      <c r="AS120" s="56" t="s">
        <v>202</v>
      </c>
      <c r="AT120" s="530" t="s">
        <v>202</v>
      </c>
      <c r="AU120" s="56" t="b">
        <v>0</v>
      </c>
      <c r="AV120" s="56"/>
      <c r="AW120" s="56" t="b">
        <v>0</v>
      </c>
      <c r="AX120" s="56"/>
      <c r="AY120" s="56" t="s">
        <v>1515</v>
      </c>
    </row>
    <row r="121" spans="1:51" s="50" customFormat="1" ht="134.25" customHeight="1">
      <c r="A121" s="56">
        <v>122</v>
      </c>
      <c r="B121" s="529" t="s">
        <v>1315</v>
      </c>
      <c r="C121" s="525" t="s">
        <v>1516</v>
      </c>
      <c r="D121" s="525" t="s">
        <v>1517</v>
      </c>
      <c r="E121" s="525" t="s">
        <v>904</v>
      </c>
      <c r="F121" s="525" t="s">
        <v>745</v>
      </c>
      <c r="G121" s="526" t="s">
        <v>336</v>
      </c>
      <c r="H121" s="525" t="s">
        <v>224</v>
      </c>
      <c r="I121" s="525" t="s">
        <v>93</v>
      </c>
      <c r="J121" s="525">
        <v>120</v>
      </c>
      <c r="K121" s="56">
        <v>115</v>
      </c>
      <c r="L121" s="527" t="s">
        <v>488</v>
      </c>
      <c r="M121" s="525" t="s">
        <v>488</v>
      </c>
      <c r="N121" s="525" t="s">
        <v>1518</v>
      </c>
      <c r="O121" s="525" t="s">
        <v>756</v>
      </c>
      <c r="P121" s="526" t="s">
        <v>202</v>
      </c>
      <c r="Q121" s="525" t="s">
        <v>756</v>
      </c>
      <c r="R121" s="525" t="s">
        <v>756</v>
      </c>
      <c r="S121" s="526" t="s">
        <v>1513</v>
      </c>
      <c r="T121" s="525" t="s">
        <v>81</v>
      </c>
      <c r="U121" s="525" t="s">
        <v>204</v>
      </c>
      <c r="V121" s="525" t="s">
        <v>895</v>
      </c>
      <c r="W121" s="526" t="s">
        <v>896</v>
      </c>
      <c r="X121" s="528" t="s">
        <v>85</v>
      </c>
      <c r="Y121" s="56" t="s">
        <v>1514</v>
      </c>
      <c r="Z121" s="56" t="s">
        <v>910</v>
      </c>
      <c r="AA121" s="529">
        <v>0</v>
      </c>
      <c r="AB121" s="525" t="s">
        <v>756</v>
      </c>
      <c r="AC121" s="526">
        <v>0</v>
      </c>
      <c r="AD121" s="526" t="s">
        <v>202</v>
      </c>
      <c r="AE121" s="530" t="s">
        <v>202</v>
      </c>
      <c r="AF121" s="531" t="s">
        <v>202</v>
      </c>
      <c r="AG121" s="527" t="s">
        <v>756</v>
      </c>
      <c r="AH121" s="525" t="s">
        <v>756</v>
      </c>
      <c r="AI121" s="56"/>
      <c r="AJ121" s="527" t="s">
        <v>756</v>
      </c>
      <c r="AK121" s="56" t="s">
        <v>900</v>
      </c>
      <c r="AL121" s="527" t="s">
        <v>756</v>
      </c>
      <c r="AM121" s="56" t="s">
        <v>1241</v>
      </c>
      <c r="AN121" s="529" t="s">
        <v>202</v>
      </c>
      <c r="AO121" s="534">
        <v>46568</v>
      </c>
      <c r="AP121" s="525" t="s">
        <v>756</v>
      </c>
      <c r="AQ121" s="526">
        <v>0</v>
      </c>
      <c r="AR121" s="526">
        <v>0</v>
      </c>
      <c r="AS121" s="56" t="s">
        <v>202</v>
      </c>
      <c r="AT121" s="530" t="s">
        <v>202</v>
      </c>
      <c r="AU121" s="56" t="b">
        <v>0</v>
      </c>
      <c r="AV121" s="56"/>
      <c r="AW121" s="56" t="b">
        <v>0</v>
      </c>
      <c r="AX121" s="56"/>
      <c r="AY121" s="56" t="s">
        <v>283</v>
      </c>
    </row>
    <row r="122" spans="1:51" s="50" customFormat="1" ht="134.25" customHeight="1">
      <c r="A122" s="56">
        <v>123</v>
      </c>
      <c r="B122" s="529" t="s">
        <v>1315</v>
      </c>
      <c r="C122" s="525" t="s">
        <v>1519</v>
      </c>
      <c r="D122" s="525" t="s">
        <v>1520</v>
      </c>
      <c r="E122" s="525" t="s">
        <v>1521</v>
      </c>
      <c r="F122" s="525" t="s">
        <v>745</v>
      </c>
      <c r="G122" s="526" t="s">
        <v>336</v>
      </c>
      <c r="H122" s="525" t="s">
        <v>224</v>
      </c>
      <c r="I122" s="525" t="s">
        <v>85</v>
      </c>
      <c r="J122" s="525">
        <v>100</v>
      </c>
      <c r="K122" s="56">
        <v>115</v>
      </c>
      <c r="L122" s="527" t="s">
        <v>488</v>
      </c>
      <c r="M122" s="525" t="s">
        <v>1511</v>
      </c>
      <c r="N122" s="525" t="s">
        <v>1522</v>
      </c>
      <c r="O122" s="525" t="s">
        <v>756</v>
      </c>
      <c r="P122" s="526" t="s">
        <v>202</v>
      </c>
      <c r="Q122" s="525" t="s">
        <v>756</v>
      </c>
      <c r="R122" s="525" t="s">
        <v>756</v>
      </c>
      <c r="S122" s="526" t="s">
        <v>1523</v>
      </c>
      <c r="T122" s="525" t="s">
        <v>81</v>
      </c>
      <c r="U122" s="525" t="s">
        <v>158</v>
      </c>
      <c r="V122" s="525" t="s">
        <v>895</v>
      </c>
      <c r="W122" s="526" t="s">
        <v>896</v>
      </c>
      <c r="X122" s="528" t="s">
        <v>85</v>
      </c>
      <c r="Y122" s="56" t="s">
        <v>1524</v>
      </c>
      <c r="Z122" s="56" t="s">
        <v>910</v>
      </c>
      <c r="AA122" s="529">
        <v>0</v>
      </c>
      <c r="AB122" s="525" t="s">
        <v>756</v>
      </c>
      <c r="AC122" s="526">
        <v>0</v>
      </c>
      <c r="AD122" s="526" t="s">
        <v>202</v>
      </c>
      <c r="AE122" s="530" t="s">
        <v>202</v>
      </c>
      <c r="AF122" s="531" t="s">
        <v>202</v>
      </c>
      <c r="AG122" s="527" t="s">
        <v>756</v>
      </c>
      <c r="AH122" s="525" t="s">
        <v>756</v>
      </c>
      <c r="AI122" s="56"/>
      <c r="AJ122" s="527" t="s">
        <v>756</v>
      </c>
      <c r="AK122" s="56" t="s">
        <v>900</v>
      </c>
      <c r="AL122" s="527" t="s">
        <v>756</v>
      </c>
      <c r="AM122" s="56" t="s">
        <v>1241</v>
      </c>
      <c r="AN122" s="529" t="s">
        <v>202</v>
      </c>
      <c r="AO122" s="534">
        <v>47299</v>
      </c>
      <c r="AP122" s="525" t="s">
        <v>756</v>
      </c>
      <c r="AQ122" s="526">
        <v>0</v>
      </c>
      <c r="AR122" s="526">
        <v>0</v>
      </c>
      <c r="AS122" s="56" t="s">
        <v>202</v>
      </c>
      <c r="AT122" s="530" t="s">
        <v>202</v>
      </c>
      <c r="AU122" s="56" t="b">
        <v>0</v>
      </c>
      <c r="AV122" s="56"/>
      <c r="AW122" s="56" t="b">
        <v>0</v>
      </c>
      <c r="AX122" s="56"/>
      <c r="AY122" s="56" t="s">
        <v>310</v>
      </c>
    </row>
    <row r="123" spans="1:51" s="50" customFormat="1" ht="134.25" customHeight="1">
      <c r="A123" s="56">
        <v>124</v>
      </c>
      <c r="B123" s="529" t="s">
        <v>1315</v>
      </c>
      <c r="C123" s="525" t="s">
        <v>1525</v>
      </c>
      <c r="D123" s="525" t="s">
        <v>1526</v>
      </c>
      <c r="E123" s="525" t="s">
        <v>1527</v>
      </c>
      <c r="F123" s="525" t="s">
        <v>745</v>
      </c>
      <c r="G123" s="526" t="s">
        <v>336</v>
      </c>
      <c r="H123" s="525" t="s">
        <v>224</v>
      </c>
      <c r="I123" s="525" t="s">
        <v>123</v>
      </c>
      <c r="J123" s="525">
        <v>100</v>
      </c>
      <c r="K123" s="56">
        <v>230</v>
      </c>
      <c r="L123" s="527" t="s">
        <v>488</v>
      </c>
      <c r="M123" s="525" t="s">
        <v>488</v>
      </c>
      <c r="N123" s="525" t="s">
        <v>1528</v>
      </c>
      <c r="O123" s="525" t="s">
        <v>756</v>
      </c>
      <c r="P123" s="526" t="s">
        <v>68</v>
      </c>
      <c r="Q123" s="526" t="s">
        <v>1529</v>
      </c>
      <c r="R123" s="525" t="s">
        <v>728</v>
      </c>
      <c r="S123" s="526" t="s">
        <v>1530</v>
      </c>
      <c r="T123" s="525" t="s">
        <v>81</v>
      </c>
      <c r="U123" s="525" t="s">
        <v>158</v>
      </c>
      <c r="V123" s="525" t="s">
        <v>1531</v>
      </c>
      <c r="W123" s="526" t="s">
        <v>1532</v>
      </c>
      <c r="X123" s="528" t="s">
        <v>1533</v>
      </c>
      <c r="Y123" s="56" t="s">
        <v>1534</v>
      </c>
      <c r="Z123" s="56" t="s">
        <v>910</v>
      </c>
      <c r="AA123" s="529" t="s">
        <v>1535</v>
      </c>
      <c r="AB123" s="525" t="s">
        <v>756</v>
      </c>
      <c r="AC123" s="526" t="s">
        <v>1535</v>
      </c>
      <c r="AD123" s="526" t="s">
        <v>202</v>
      </c>
      <c r="AE123" s="530" t="s">
        <v>202</v>
      </c>
      <c r="AF123" s="531" t="s">
        <v>68</v>
      </c>
      <c r="AG123" s="527" t="s">
        <v>756</v>
      </c>
      <c r="AH123" s="525" t="s">
        <v>756</v>
      </c>
      <c r="AI123" s="56"/>
      <c r="AJ123" s="527" t="s">
        <v>756</v>
      </c>
      <c r="AK123" s="56" t="s">
        <v>900</v>
      </c>
      <c r="AL123" s="527" t="s">
        <v>756</v>
      </c>
      <c r="AM123" s="56" t="s">
        <v>1241</v>
      </c>
      <c r="AN123" s="529" t="s">
        <v>202</v>
      </c>
      <c r="AO123" s="534">
        <v>44621</v>
      </c>
      <c r="AP123" s="525" t="s">
        <v>756</v>
      </c>
      <c r="AQ123" s="526">
        <v>0</v>
      </c>
      <c r="AR123" s="526" t="s">
        <v>735</v>
      </c>
      <c r="AS123" s="56" t="s">
        <v>202</v>
      </c>
      <c r="AT123" s="530" t="s">
        <v>202</v>
      </c>
      <c r="AU123" s="56" t="b">
        <v>0</v>
      </c>
      <c r="AV123" s="56"/>
      <c r="AW123" s="56" t="b">
        <v>0</v>
      </c>
      <c r="AX123" s="56"/>
      <c r="AY123" s="56" t="s">
        <v>1536</v>
      </c>
    </row>
    <row r="124" spans="1:51" s="50" customFormat="1" ht="134.25" customHeight="1">
      <c r="A124" s="56">
        <v>125</v>
      </c>
      <c r="B124" s="529" t="s">
        <v>1315</v>
      </c>
      <c r="C124" s="525" t="s">
        <v>1537</v>
      </c>
      <c r="D124" s="525" t="s">
        <v>1509</v>
      </c>
      <c r="E124" s="525" t="s">
        <v>1510</v>
      </c>
      <c r="F124" s="525" t="s">
        <v>745</v>
      </c>
      <c r="G124" s="526" t="s">
        <v>336</v>
      </c>
      <c r="H124" s="525" t="s">
        <v>224</v>
      </c>
      <c r="I124" s="525" t="s">
        <v>93</v>
      </c>
      <c r="J124" s="525">
        <v>300</v>
      </c>
      <c r="K124" s="56">
        <v>230</v>
      </c>
      <c r="L124" s="527" t="s">
        <v>488</v>
      </c>
      <c r="M124" s="525" t="s">
        <v>1511</v>
      </c>
      <c r="N124" s="525" t="s">
        <v>1538</v>
      </c>
      <c r="O124" s="525" t="s">
        <v>756</v>
      </c>
      <c r="P124" s="526" t="s">
        <v>202</v>
      </c>
      <c r="Q124" s="525" t="s">
        <v>756</v>
      </c>
      <c r="R124" s="525" t="s">
        <v>756</v>
      </c>
      <c r="S124" s="526" t="s">
        <v>332</v>
      </c>
      <c r="T124" s="525" t="s">
        <v>81</v>
      </c>
      <c r="U124" s="525" t="s">
        <v>204</v>
      </c>
      <c r="V124" s="525" t="s">
        <v>895</v>
      </c>
      <c r="W124" s="526" t="s">
        <v>896</v>
      </c>
      <c r="X124" s="528" t="s">
        <v>85</v>
      </c>
      <c r="Y124" s="56" t="s">
        <v>1534</v>
      </c>
      <c r="Z124" s="56" t="s">
        <v>910</v>
      </c>
      <c r="AA124" s="529">
        <v>0</v>
      </c>
      <c r="AB124" s="525" t="s">
        <v>756</v>
      </c>
      <c r="AC124" s="526">
        <v>0</v>
      </c>
      <c r="AD124" s="526" t="s">
        <v>202</v>
      </c>
      <c r="AE124" s="530" t="s">
        <v>202</v>
      </c>
      <c r="AF124" s="531" t="s">
        <v>202</v>
      </c>
      <c r="AG124" s="527" t="s">
        <v>756</v>
      </c>
      <c r="AH124" s="525" t="s">
        <v>756</v>
      </c>
      <c r="AI124" s="56"/>
      <c r="AJ124" s="527" t="s">
        <v>756</v>
      </c>
      <c r="AK124" s="56" t="s">
        <v>900</v>
      </c>
      <c r="AL124" s="527" t="s">
        <v>756</v>
      </c>
      <c r="AM124" s="56" t="s">
        <v>1241</v>
      </c>
      <c r="AN124" s="529" t="s">
        <v>202</v>
      </c>
      <c r="AO124" s="534">
        <v>46934</v>
      </c>
      <c r="AP124" s="525" t="s">
        <v>756</v>
      </c>
      <c r="AQ124" s="526">
        <v>0</v>
      </c>
      <c r="AR124" s="526">
        <v>0</v>
      </c>
      <c r="AS124" s="56" t="s">
        <v>202</v>
      </c>
      <c r="AT124" s="530" t="s">
        <v>202</v>
      </c>
      <c r="AU124" s="56" t="b">
        <v>0</v>
      </c>
      <c r="AV124" s="56"/>
      <c r="AW124" s="56" t="b">
        <v>0</v>
      </c>
      <c r="AX124" s="56"/>
      <c r="AY124" s="56" t="s">
        <v>1515</v>
      </c>
    </row>
    <row r="125" spans="1:51" s="53" customFormat="1">
      <c r="A125" s="53">
        <v>126</v>
      </c>
      <c r="B125" s="514" t="s">
        <v>1315</v>
      </c>
      <c r="C125" s="515" t="s">
        <v>1539</v>
      </c>
      <c r="D125" s="516" t="s">
        <v>1540</v>
      </c>
      <c r="E125" s="516" t="s">
        <v>1541</v>
      </c>
      <c r="F125" s="515" t="s">
        <v>1012</v>
      </c>
      <c r="G125" s="517" t="s">
        <v>1542</v>
      </c>
      <c r="H125" s="515" t="s">
        <v>224</v>
      </c>
      <c r="I125" s="515" t="s">
        <v>1027</v>
      </c>
      <c r="J125" s="515">
        <v>87</v>
      </c>
      <c r="K125" s="159">
        <v>230</v>
      </c>
      <c r="L125" s="515" t="s">
        <v>306</v>
      </c>
      <c r="M125" s="515" t="s">
        <v>66</v>
      </c>
      <c r="N125" s="516" t="s">
        <v>1543</v>
      </c>
      <c r="O125" s="521"/>
      <c r="P125" s="517" t="s">
        <v>68</v>
      </c>
      <c r="Q125" s="517" t="s">
        <v>1544</v>
      </c>
      <c r="R125" s="515" t="s">
        <v>740</v>
      </c>
      <c r="S125" s="517" t="s">
        <v>1545</v>
      </c>
      <c r="T125" s="515" t="s">
        <v>81</v>
      </c>
      <c r="U125" s="515" t="s">
        <v>71</v>
      </c>
      <c r="V125" s="519" t="s">
        <v>1546</v>
      </c>
      <c r="W125" s="557">
        <v>104.48</v>
      </c>
      <c r="X125" s="53" t="s">
        <v>1547</v>
      </c>
      <c r="Y125" s="53" t="s">
        <v>1548</v>
      </c>
      <c r="Z125" s="53" t="s">
        <v>68</v>
      </c>
      <c r="AA125" s="517" t="str">
        <f t="shared" si="3"/>
        <v>OPDE Participaciones Industriales, S. L.</v>
      </c>
      <c r="AB125" s="53" t="s">
        <v>182</v>
      </c>
      <c r="AC125" s="521" t="s">
        <v>945</v>
      </c>
      <c r="AD125" s="517" t="s">
        <v>202</v>
      </c>
      <c r="AE125" s="75" t="s">
        <v>202</v>
      </c>
      <c r="AF125" s="522" t="s">
        <v>202</v>
      </c>
      <c r="AG125" s="53" t="s">
        <v>202</v>
      </c>
      <c r="AI125" s="53" t="s">
        <v>1031</v>
      </c>
      <c r="AK125" s="53">
        <v>0</v>
      </c>
      <c r="AL125" s="53">
        <v>0</v>
      </c>
      <c r="AM125" s="53" t="s">
        <v>202</v>
      </c>
      <c r="AN125" s="517" t="s">
        <v>202</v>
      </c>
      <c r="AO125" s="523">
        <v>45834</v>
      </c>
      <c r="AP125" s="517"/>
      <c r="AQ125" s="517">
        <v>0</v>
      </c>
      <c r="AR125" s="521" t="s">
        <v>1549</v>
      </c>
      <c r="AS125" s="159" t="s">
        <v>202</v>
      </c>
      <c r="AT125" s="75" t="s">
        <v>202</v>
      </c>
      <c r="AU125" s="55" t="b">
        <v>0</v>
      </c>
      <c r="AW125" s="55" t="b">
        <v>0</v>
      </c>
      <c r="AY125" s="58" t="s">
        <v>1550</v>
      </c>
    </row>
    <row r="126" spans="1:51" s="53" customFormat="1">
      <c r="A126" s="53">
        <v>127</v>
      </c>
      <c r="B126" s="514" t="s">
        <v>1315</v>
      </c>
      <c r="C126" s="515" t="s">
        <v>1551</v>
      </c>
      <c r="D126" s="516" t="s">
        <v>1552</v>
      </c>
      <c r="E126" s="516" t="s">
        <v>1553</v>
      </c>
      <c r="F126" s="515" t="s">
        <v>1012</v>
      </c>
      <c r="G126" s="517" t="s">
        <v>1542</v>
      </c>
      <c r="H126" s="515" t="s">
        <v>224</v>
      </c>
      <c r="I126" s="515" t="s">
        <v>93</v>
      </c>
      <c r="J126" s="515">
        <v>150</v>
      </c>
      <c r="K126" s="159">
        <v>400</v>
      </c>
      <c r="L126" s="515" t="s">
        <v>306</v>
      </c>
      <c r="M126" s="515" t="s">
        <v>1554</v>
      </c>
      <c r="N126" s="516" t="s">
        <v>1555</v>
      </c>
      <c r="O126" s="521"/>
      <c r="P126" s="517" t="s">
        <v>68</v>
      </c>
      <c r="Q126" s="517" t="s">
        <v>1556</v>
      </c>
      <c r="R126" s="517" t="s">
        <v>941</v>
      </c>
      <c r="S126" s="517" t="s">
        <v>1557</v>
      </c>
      <c r="T126" s="515" t="s">
        <v>81</v>
      </c>
      <c r="U126" s="515" t="s">
        <v>71</v>
      </c>
      <c r="V126" s="519">
        <v>447.37</v>
      </c>
      <c r="W126" s="560">
        <v>157.9</v>
      </c>
      <c r="X126" s="53" t="s">
        <v>1558</v>
      </c>
      <c r="Y126" s="53" t="s">
        <v>1559</v>
      </c>
      <c r="Z126" s="53" t="s">
        <v>68</v>
      </c>
      <c r="AA126" s="517" t="str">
        <f t="shared" si="3"/>
        <v>Enel Green Power</v>
      </c>
      <c r="AB126" s="53" t="s">
        <v>1560</v>
      </c>
      <c r="AC126" s="521" t="s">
        <v>1561</v>
      </c>
      <c r="AD126" s="517" t="s">
        <v>202</v>
      </c>
      <c r="AE126" s="75" t="s">
        <v>68</v>
      </c>
      <c r="AF126" s="522" t="s">
        <v>68</v>
      </c>
      <c r="AG126" s="53" t="s">
        <v>202</v>
      </c>
      <c r="AI126" s="53" t="s">
        <v>1562</v>
      </c>
      <c r="AK126" s="57" t="s">
        <v>1563</v>
      </c>
      <c r="AL126" s="57" t="s">
        <v>1563</v>
      </c>
      <c r="AM126" s="53" t="s">
        <v>202</v>
      </c>
      <c r="AN126" s="517" t="s">
        <v>202</v>
      </c>
      <c r="AO126" s="523">
        <v>46437</v>
      </c>
      <c r="AP126" s="517"/>
      <c r="AQ126" s="517">
        <v>0</v>
      </c>
      <c r="AR126" s="521" t="s">
        <v>1564</v>
      </c>
      <c r="AS126" s="159" t="s">
        <v>155</v>
      </c>
      <c r="AT126" s="75" t="s">
        <v>202</v>
      </c>
      <c r="AU126" s="55" t="b">
        <v>0</v>
      </c>
      <c r="AW126" s="55" t="b">
        <v>0</v>
      </c>
      <c r="AY126" s="58" t="s">
        <v>1565</v>
      </c>
    </row>
    <row r="127" spans="1:51" s="53" customFormat="1">
      <c r="A127" s="53">
        <v>128</v>
      </c>
      <c r="B127" s="514" t="s">
        <v>1315</v>
      </c>
      <c r="C127" s="515" t="s">
        <v>1566</v>
      </c>
      <c r="D127" s="516" t="s">
        <v>1567</v>
      </c>
      <c r="E127" s="516" t="s">
        <v>1568</v>
      </c>
      <c r="F127" s="515" t="s">
        <v>724</v>
      </c>
      <c r="G127" s="517" t="s">
        <v>963</v>
      </c>
      <c r="H127" s="515" t="s">
        <v>224</v>
      </c>
      <c r="I127" s="515" t="s">
        <v>93</v>
      </c>
      <c r="J127" s="515">
        <v>150</v>
      </c>
      <c r="K127" s="53">
        <v>230</v>
      </c>
      <c r="L127" s="515" t="s">
        <v>306</v>
      </c>
      <c r="M127" s="515" t="s">
        <v>307</v>
      </c>
      <c r="N127" s="516" t="s">
        <v>1569</v>
      </c>
      <c r="O127" s="521"/>
      <c r="P127" s="517" t="s">
        <v>202</v>
      </c>
      <c r="Q127" s="517"/>
      <c r="R127" s="515"/>
      <c r="S127" s="517" t="s">
        <v>332</v>
      </c>
      <c r="T127" s="515" t="s">
        <v>81</v>
      </c>
      <c r="U127" s="515" t="s">
        <v>204</v>
      </c>
      <c r="V127" s="519">
        <v>0</v>
      </c>
      <c r="W127" s="557">
        <v>0</v>
      </c>
      <c r="X127" s="53" t="s">
        <v>1570</v>
      </c>
      <c r="Y127" s="64" t="s">
        <v>1205</v>
      </c>
      <c r="AA127" s="517">
        <f t="shared" si="3"/>
        <v>0</v>
      </c>
      <c r="AC127" s="521">
        <v>0</v>
      </c>
      <c r="AD127" s="517" t="s">
        <v>202</v>
      </c>
      <c r="AE127" s="75" t="s">
        <v>202</v>
      </c>
      <c r="AF127" s="522" t="s">
        <v>202</v>
      </c>
      <c r="AI127" s="53" t="s">
        <v>1571</v>
      </c>
      <c r="AN127" s="517"/>
      <c r="AO127" s="523">
        <v>44377</v>
      </c>
      <c r="AP127" s="517"/>
      <c r="AQ127" s="517">
        <v>0</v>
      </c>
      <c r="AR127" s="521">
        <v>0</v>
      </c>
      <c r="AS127" s="159" t="s">
        <v>202</v>
      </c>
      <c r="AT127" s="75" t="s">
        <v>202</v>
      </c>
      <c r="AU127" s="55" t="b">
        <v>0</v>
      </c>
      <c r="AW127" s="55" t="b">
        <v>0</v>
      </c>
      <c r="AY127" s="53" t="s">
        <v>1572</v>
      </c>
    </row>
    <row r="128" spans="1:51" s="53" customFormat="1">
      <c r="A128" s="57">
        <v>129</v>
      </c>
      <c r="B128" s="514" t="s">
        <v>1315</v>
      </c>
      <c r="C128" s="515" t="s">
        <v>1573</v>
      </c>
      <c r="D128" s="516" t="s">
        <v>1574</v>
      </c>
      <c r="E128" s="516" t="s">
        <v>1004</v>
      </c>
      <c r="F128" s="515" t="s">
        <v>989</v>
      </c>
      <c r="G128" s="517" t="s">
        <v>336</v>
      </c>
      <c r="H128" s="515" t="s">
        <v>224</v>
      </c>
      <c r="I128" s="515" t="s">
        <v>93</v>
      </c>
      <c r="J128" s="515">
        <v>47</v>
      </c>
      <c r="L128" s="515" t="s">
        <v>433</v>
      </c>
      <c r="M128" s="515" t="s">
        <v>431</v>
      </c>
      <c r="N128" s="516"/>
      <c r="O128" s="521"/>
      <c r="P128" s="517" t="s">
        <v>202</v>
      </c>
      <c r="Q128" s="517"/>
      <c r="R128" s="515"/>
      <c r="S128" s="517" t="s">
        <v>1575</v>
      </c>
      <c r="T128" s="515" t="s">
        <v>191</v>
      </c>
      <c r="U128" s="515" t="s">
        <v>204</v>
      </c>
      <c r="V128" s="519">
        <v>0</v>
      </c>
      <c r="W128" s="557">
        <v>0</v>
      </c>
      <c r="AA128" s="517">
        <f t="shared" si="3"/>
        <v>0</v>
      </c>
      <c r="AC128" s="521">
        <v>0</v>
      </c>
      <c r="AD128" s="517" t="s">
        <v>202</v>
      </c>
      <c r="AE128" s="75" t="s">
        <v>202</v>
      </c>
      <c r="AF128" s="522" t="s">
        <v>202</v>
      </c>
      <c r="AN128" s="517"/>
      <c r="AO128" s="523">
        <v>46948</v>
      </c>
      <c r="AP128" s="517"/>
      <c r="AQ128" s="517">
        <v>0</v>
      </c>
      <c r="AR128" s="521">
        <v>0</v>
      </c>
      <c r="AS128" s="159" t="s">
        <v>202</v>
      </c>
      <c r="AT128" s="75" t="s">
        <v>202</v>
      </c>
      <c r="AU128" s="55" t="b">
        <v>0</v>
      </c>
      <c r="AW128" s="55" t="b">
        <v>0</v>
      </c>
      <c r="AY128" s="53" t="s">
        <v>521</v>
      </c>
    </row>
    <row r="129" spans="1:51" s="53" customFormat="1">
      <c r="A129" s="57">
        <v>130</v>
      </c>
      <c r="B129" s="514" t="s">
        <v>1315</v>
      </c>
      <c r="C129" s="515" t="s">
        <v>1576</v>
      </c>
      <c r="D129" s="516" t="s">
        <v>1577</v>
      </c>
      <c r="E129" s="516" t="s">
        <v>1259</v>
      </c>
      <c r="F129" s="515" t="s">
        <v>989</v>
      </c>
      <c r="G129" s="517" t="s">
        <v>336</v>
      </c>
      <c r="H129" s="515" t="s">
        <v>224</v>
      </c>
      <c r="I129" s="515" t="s">
        <v>85</v>
      </c>
      <c r="J129" s="515">
        <v>40</v>
      </c>
      <c r="L129" s="515" t="s">
        <v>433</v>
      </c>
      <c r="M129" s="515" t="s">
        <v>1578</v>
      </c>
      <c r="N129" s="516"/>
      <c r="O129" s="521"/>
      <c r="P129" s="517" t="s">
        <v>202</v>
      </c>
      <c r="Q129" s="517"/>
      <c r="R129" s="515"/>
      <c r="S129" s="517" t="s">
        <v>1579</v>
      </c>
      <c r="T129" s="515" t="s">
        <v>191</v>
      </c>
      <c r="U129" s="515" t="s">
        <v>204</v>
      </c>
      <c r="V129" s="519">
        <v>0</v>
      </c>
      <c r="W129" s="557">
        <v>0</v>
      </c>
      <c r="AA129" s="517">
        <f t="shared" si="3"/>
        <v>0</v>
      </c>
      <c r="AC129" s="521">
        <v>0</v>
      </c>
      <c r="AD129" s="517" t="s">
        <v>202</v>
      </c>
      <c r="AE129" s="75" t="s">
        <v>202</v>
      </c>
      <c r="AF129" s="522" t="s">
        <v>202</v>
      </c>
      <c r="AN129" s="517"/>
      <c r="AO129" s="523">
        <v>46357</v>
      </c>
      <c r="AP129" s="517"/>
      <c r="AQ129" s="517">
        <v>0</v>
      </c>
      <c r="AR129" s="521">
        <v>0</v>
      </c>
      <c r="AS129" s="159" t="s">
        <v>202</v>
      </c>
      <c r="AT129" s="75" t="s">
        <v>202</v>
      </c>
      <c r="AU129" s="55" t="b">
        <v>0</v>
      </c>
      <c r="AW129" s="55" t="b">
        <v>0</v>
      </c>
      <c r="AY129" s="53" t="s">
        <v>351</v>
      </c>
    </row>
    <row r="130" spans="1:51" s="53" customFormat="1">
      <c r="A130" s="57">
        <v>131</v>
      </c>
      <c r="B130" s="514" t="s">
        <v>1315</v>
      </c>
      <c r="C130" s="515" t="s">
        <v>1580</v>
      </c>
      <c r="D130" s="516" t="s">
        <v>995</v>
      </c>
      <c r="E130" s="516" t="s">
        <v>1581</v>
      </c>
      <c r="F130" s="515" t="s">
        <v>989</v>
      </c>
      <c r="G130" s="517" t="s">
        <v>336</v>
      </c>
      <c r="H130" s="515" t="s">
        <v>224</v>
      </c>
      <c r="I130" s="515" t="s">
        <v>85</v>
      </c>
      <c r="J130" s="515">
        <v>150</v>
      </c>
      <c r="L130" s="515" t="s">
        <v>433</v>
      </c>
      <c r="M130" s="515" t="s">
        <v>998</v>
      </c>
      <c r="N130" s="516"/>
      <c r="O130" s="521"/>
      <c r="P130" s="517" t="s">
        <v>202</v>
      </c>
      <c r="Q130" s="517"/>
      <c r="R130" s="515"/>
      <c r="S130" s="515" t="s">
        <v>1582</v>
      </c>
      <c r="T130" s="515" t="s">
        <v>191</v>
      </c>
      <c r="U130" s="515" t="s">
        <v>158</v>
      </c>
      <c r="V130" s="519">
        <v>0</v>
      </c>
      <c r="W130" s="520">
        <v>0</v>
      </c>
      <c r="AA130" s="515">
        <f t="shared" si="3"/>
        <v>0</v>
      </c>
      <c r="AC130" s="521">
        <v>0</v>
      </c>
      <c r="AD130" s="515" t="s">
        <v>202</v>
      </c>
      <c r="AE130" s="75" t="s">
        <v>202</v>
      </c>
      <c r="AF130" s="522" t="s">
        <v>202</v>
      </c>
      <c r="AN130" s="515"/>
      <c r="AO130" s="523">
        <v>47092</v>
      </c>
      <c r="AP130" s="515"/>
      <c r="AQ130" s="517">
        <v>0</v>
      </c>
      <c r="AR130" s="521">
        <v>0</v>
      </c>
      <c r="AS130" s="159" t="s">
        <v>202</v>
      </c>
      <c r="AT130" s="75" t="s">
        <v>202</v>
      </c>
      <c r="AU130" s="55" t="b">
        <v>0</v>
      </c>
      <c r="AW130" s="55" t="b">
        <v>0</v>
      </c>
      <c r="AY130" s="53" t="s">
        <v>470</v>
      </c>
    </row>
    <row r="131" spans="1:51" s="53" customFormat="1">
      <c r="A131" s="53">
        <v>135</v>
      </c>
      <c r="B131" s="514" t="s">
        <v>1315</v>
      </c>
      <c r="C131" s="515" t="s">
        <v>1009</v>
      </c>
      <c r="D131" s="516" t="s">
        <v>1010</v>
      </c>
      <c r="E131" s="516" t="s">
        <v>1011</v>
      </c>
      <c r="F131" s="515" t="s">
        <v>1012</v>
      </c>
      <c r="G131" s="517" t="s">
        <v>1013</v>
      </c>
      <c r="H131" s="515" t="s">
        <v>224</v>
      </c>
      <c r="I131" s="515" t="s">
        <v>85</v>
      </c>
      <c r="J131" s="515">
        <v>20</v>
      </c>
      <c r="K131" s="159">
        <v>115</v>
      </c>
      <c r="L131" s="515" t="s">
        <v>536</v>
      </c>
      <c r="M131" s="546" t="s">
        <v>1014</v>
      </c>
      <c r="N131" s="516" t="s">
        <v>1015</v>
      </c>
      <c r="O131" s="518"/>
      <c r="P131" s="517" t="s">
        <v>68</v>
      </c>
      <c r="Q131" s="517" t="s">
        <v>1016</v>
      </c>
      <c r="R131" s="515" t="s">
        <v>750</v>
      </c>
      <c r="S131" s="517" t="s">
        <v>1583</v>
      </c>
      <c r="T131" s="515" t="s">
        <v>81</v>
      </c>
      <c r="U131" s="515" t="s">
        <v>71</v>
      </c>
      <c r="V131" s="519">
        <v>59229</v>
      </c>
      <c r="W131" s="557">
        <v>19.420000000000002</v>
      </c>
      <c r="X131" s="53" t="s">
        <v>1018</v>
      </c>
      <c r="Y131" s="53" t="s">
        <v>1019</v>
      </c>
      <c r="Z131" s="53" t="s">
        <v>68</v>
      </c>
      <c r="AA131" s="517" t="str">
        <f t="shared" si="3"/>
        <v>GCC Generación S. A. de C. V.</v>
      </c>
      <c r="AB131" s="53" t="s">
        <v>69</v>
      </c>
      <c r="AC131" s="521" t="s">
        <v>1020</v>
      </c>
      <c r="AD131" s="517" t="s">
        <v>202</v>
      </c>
      <c r="AE131" s="75" t="s">
        <v>202</v>
      </c>
      <c r="AF131" s="522" t="s">
        <v>202</v>
      </c>
      <c r="AG131" s="53" t="s">
        <v>202</v>
      </c>
      <c r="AI131" s="53" t="s">
        <v>1584</v>
      </c>
      <c r="AK131" s="53">
        <v>15424339751</v>
      </c>
      <c r="AL131" s="53">
        <v>15224339751</v>
      </c>
      <c r="AM131" s="53" t="s">
        <v>202</v>
      </c>
      <c r="AN131" s="517" t="s">
        <v>202</v>
      </c>
      <c r="AO131" s="523">
        <v>44680</v>
      </c>
      <c r="AP131" s="517"/>
      <c r="AQ131" s="517">
        <v>0</v>
      </c>
      <c r="AR131" s="521" t="s">
        <v>735</v>
      </c>
      <c r="AS131" s="159" t="s">
        <v>202</v>
      </c>
      <c r="AT131" s="75" t="s">
        <v>202</v>
      </c>
      <c r="AU131" s="55" t="b">
        <v>0</v>
      </c>
      <c r="AW131" s="55" t="b">
        <v>0</v>
      </c>
      <c r="AY131" s="58" t="s">
        <v>1022</v>
      </c>
    </row>
    <row r="132" spans="1:51" s="53" customFormat="1">
      <c r="A132" s="53">
        <v>137</v>
      </c>
      <c r="B132" s="514" t="s">
        <v>1315</v>
      </c>
      <c r="C132" s="515" t="s">
        <v>1585</v>
      </c>
      <c r="D132" s="516" t="s">
        <v>1586</v>
      </c>
      <c r="E132" s="516" t="s">
        <v>1587</v>
      </c>
      <c r="F132" s="515" t="s">
        <v>1012</v>
      </c>
      <c r="G132" s="517" t="s">
        <v>1588</v>
      </c>
      <c r="H132" s="515" t="s">
        <v>224</v>
      </c>
      <c r="I132" s="515" t="s">
        <v>85</v>
      </c>
      <c r="J132" s="515">
        <v>200</v>
      </c>
      <c r="K132" s="159">
        <v>230</v>
      </c>
      <c r="L132" s="515" t="s">
        <v>536</v>
      </c>
      <c r="M132" s="515" t="s">
        <v>1589</v>
      </c>
      <c r="N132" s="516" t="s">
        <v>1590</v>
      </c>
      <c r="O132" s="518"/>
      <c r="P132" s="517" t="s">
        <v>202</v>
      </c>
      <c r="Q132" s="517"/>
      <c r="R132" s="515"/>
      <c r="S132" s="517" t="s">
        <v>1591</v>
      </c>
      <c r="T132" s="515" t="s">
        <v>81</v>
      </c>
      <c r="U132" s="515" t="s">
        <v>158</v>
      </c>
      <c r="V132" s="519">
        <v>0</v>
      </c>
      <c r="W132" s="557">
        <v>0</v>
      </c>
      <c r="X132" s="53" t="s">
        <v>1018</v>
      </c>
      <c r="Y132" s="53" t="s">
        <v>1592</v>
      </c>
      <c r="Z132" s="53" t="s">
        <v>68</v>
      </c>
      <c r="AA132" s="517" t="str">
        <f>AC132</f>
        <v>Energía Limpia de Rojito, S. de R.L. de C.V.</v>
      </c>
      <c r="AB132" s="53" t="s">
        <v>69</v>
      </c>
      <c r="AC132" s="521" t="s">
        <v>1587</v>
      </c>
      <c r="AD132" s="517" t="s">
        <v>202</v>
      </c>
      <c r="AE132" s="75" t="s">
        <v>202</v>
      </c>
      <c r="AF132" s="522" t="s">
        <v>202</v>
      </c>
      <c r="AG132" s="53" t="s">
        <v>202</v>
      </c>
      <c r="AI132" s="53" t="s">
        <v>1031</v>
      </c>
      <c r="AK132" s="53">
        <v>15224339751</v>
      </c>
      <c r="AL132" s="53">
        <v>15224339751</v>
      </c>
      <c r="AM132" s="53" t="s">
        <v>202</v>
      </c>
      <c r="AN132" s="517" t="s">
        <v>202</v>
      </c>
      <c r="AO132" s="523">
        <v>46752</v>
      </c>
      <c r="AP132" s="517"/>
      <c r="AQ132" s="517">
        <v>0</v>
      </c>
      <c r="AR132" s="521">
        <v>0</v>
      </c>
      <c r="AS132" s="159" t="s">
        <v>202</v>
      </c>
      <c r="AT132" s="75" t="s">
        <v>202</v>
      </c>
      <c r="AU132" s="55" t="b">
        <v>0</v>
      </c>
      <c r="AW132" s="55" t="b">
        <v>0</v>
      </c>
      <c r="AY132" s="58" t="s">
        <v>1593</v>
      </c>
    </row>
    <row r="133" spans="1:51" s="53" customFormat="1">
      <c r="A133" s="53">
        <v>138</v>
      </c>
      <c r="B133" s="514" t="s">
        <v>1315</v>
      </c>
      <c r="C133" s="515" t="s">
        <v>1594</v>
      </c>
      <c r="D133" s="516" t="s">
        <v>1595</v>
      </c>
      <c r="E133" s="516" t="s">
        <v>1259</v>
      </c>
      <c r="F133" s="515" t="s">
        <v>1012</v>
      </c>
      <c r="G133" s="517" t="s">
        <v>1588</v>
      </c>
      <c r="H133" s="515" t="s">
        <v>224</v>
      </c>
      <c r="I133" s="515" t="s">
        <v>85</v>
      </c>
      <c r="J133" s="515">
        <v>300</v>
      </c>
      <c r="K133" s="159">
        <v>400</v>
      </c>
      <c r="L133" s="515" t="s">
        <v>536</v>
      </c>
      <c r="M133" s="515" t="s">
        <v>1589</v>
      </c>
      <c r="N133" s="516" t="s">
        <v>1596</v>
      </c>
      <c r="O133" s="518"/>
      <c r="P133" s="517" t="s">
        <v>202</v>
      </c>
      <c r="Q133" s="517"/>
      <c r="R133" s="515"/>
      <c r="S133" s="517" t="s">
        <v>1597</v>
      </c>
      <c r="T133" s="515" t="s">
        <v>81</v>
      </c>
      <c r="U133" s="515" t="s">
        <v>158</v>
      </c>
      <c r="V133" s="519">
        <v>0</v>
      </c>
      <c r="W133" s="557">
        <v>0</v>
      </c>
      <c r="X133" s="53" t="s">
        <v>1598</v>
      </c>
      <c r="Y133" s="53" t="s">
        <v>1599</v>
      </c>
      <c r="Z133" s="53" t="s">
        <v>202</v>
      </c>
      <c r="AA133" s="517" t="str">
        <f t="shared" si="3"/>
        <v>FRV Services México, S. de R.L. de C.V.</v>
      </c>
      <c r="AB133" s="53" t="s">
        <v>69</v>
      </c>
      <c r="AC133" s="521" t="s">
        <v>1259</v>
      </c>
      <c r="AD133" s="517" t="s">
        <v>202</v>
      </c>
      <c r="AE133" s="75" t="s">
        <v>202</v>
      </c>
      <c r="AF133" s="522" t="s">
        <v>202</v>
      </c>
      <c r="AG133" s="53" t="s">
        <v>202</v>
      </c>
      <c r="AI133" s="53" t="s">
        <v>1600</v>
      </c>
      <c r="AK133" s="53">
        <v>15224339751</v>
      </c>
      <c r="AL133" s="53">
        <v>15224339751</v>
      </c>
      <c r="AM133" s="53" t="s">
        <v>202</v>
      </c>
      <c r="AN133" s="517" t="s">
        <v>202</v>
      </c>
      <c r="AO133" s="523">
        <v>46388</v>
      </c>
      <c r="AP133" s="517"/>
      <c r="AQ133" s="517">
        <v>0</v>
      </c>
      <c r="AR133" s="521">
        <v>0</v>
      </c>
      <c r="AS133" s="159" t="s">
        <v>202</v>
      </c>
      <c r="AT133" s="75" t="s">
        <v>202</v>
      </c>
      <c r="AU133" s="55" t="b">
        <v>0</v>
      </c>
      <c r="AW133" s="55" t="b">
        <v>0</v>
      </c>
      <c r="AY133" s="58" t="s">
        <v>351</v>
      </c>
    </row>
    <row r="134" spans="1:51" s="53" customFormat="1">
      <c r="A134" s="53">
        <v>139</v>
      </c>
      <c r="B134" s="514" t="s">
        <v>1315</v>
      </c>
      <c r="C134" s="515" t="s">
        <v>1601</v>
      </c>
      <c r="D134" s="516" t="s">
        <v>1602</v>
      </c>
      <c r="E134" s="516" t="s">
        <v>1259</v>
      </c>
      <c r="F134" s="515" t="s">
        <v>1012</v>
      </c>
      <c r="G134" s="517" t="s">
        <v>1013</v>
      </c>
      <c r="H134" s="515" t="s">
        <v>224</v>
      </c>
      <c r="I134" s="515" t="s">
        <v>93</v>
      </c>
      <c r="J134" s="515">
        <v>135</v>
      </c>
      <c r="K134" s="159">
        <v>230</v>
      </c>
      <c r="L134" s="515" t="s">
        <v>536</v>
      </c>
      <c r="M134" s="515" t="s">
        <v>1014</v>
      </c>
      <c r="N134" s="516" t="s">
        <v>1603</v>
      </c>
      <c r="O134" s="518"/>
      <c r="P134" s="517" t="s">
        <v>202</v>
      </c>
      <c r="Q134" s="517"/>
      <c r="R134" s="515"/>
      <c r="S134" s="517" t="s">
        <v>1604</v>
      </c>
      <c r="T134" s="515" t="s">
        <v>191</v>
      </c>
      <c r="U134" s="515" t="s">
        <v>158</v>
      </c>
      <c r="V134" s="519">
        <v>0</v>
      </c>
      <c r="W134" s="557">
        <v>0</v>
      </c>
      <c r="X134" s="53" t="s">
        <v>1605</v>
      </c>
      <c r="Y134" s="53" t="s">
        <v>1606</v>
      </c>
      <c r="Z134" s="53" t="s">
        <v>202</v>
      </c>
      <c r="AA134" s="517" t="str">
        <f t="shared" si="3"/>
        <v>FRV Services México, S. de R.L. de C.V.</v>
      </c>
      <c r="AB134" s="53" t="s">
        <v>69</v>
      </c>
      <c r="AC134" s="521" t="s">
        <v>1259</v>
      </c>
      <c r="AD134" s="517" t="s">
        <v>202</v>
      </c>
      <c r="AE134" s="75" t="s">
        <v>202</v>
      </c>
      <c r="AF134" s="522" t="s">
        <v>202</v>
      </c>
      <c r="AH134" s="53" t="s">
        <v>1607</v>
      </c>
      <c r="AI134" s="53" t="s">
        <v>1600</v>
      </c>
      <c r="AK134" s="53">
        <v>15224339751</v>
      </c>
      <c r="AL134" s="53">
        <v>15224339751</v>
      </c>
      <c r="AM134" s="53" t="s">
        <v>202</v>
      </c>
      <c r="AN134" s="517" t="s">
        <v>202</v>
      </c>
      <c r="AO134" s="523">
        <v>46174</v>
      </c>
      <c r="AP134" s="517"/>
      <c r="AQ134" s="517">
        <v>0</v>
      </c>
      <c r="AR134" s="521">
        <v>0</v>
      </c>
      <c r="AS134" s="159" t="s">
        <v>202</v>
      </c>
      <c r="AT134" s="75" t="s">
        <v>202</v>
      </c>
      <c r="AU134" s="55" t="b">
        <v>0</v>
      </c>
      <c r="AW134" s="55" t="b">
        <v>0</v>
      </c>
      <c r="AY134" s="58" t="s">
        <v>351</v>
      </c>
    </row>
    <row r="135" spans="1:51" s="53" customFormat="1">
      <c r="A135" s="53">
        <v>140</v>
      </c>
      <c r="B135" s="514" t="s">
        <v>1315</v>
      </c>
      <c r="C135" s="515" t="s">
        <v>1608</v>
      </c>
      <c r="D135" s="516" t="s">
        <v>1609</v>
      </c>
      <c r="E135" s="516" t="s">
        <v>1610</v>
      </c>
      <c r="F135" s="515" t="s">
        <v>1012</v>
      </c>
      <c r="G135" s="517" t="s">
        <v>1542</v>
      </c>
      <c r="H135" s="515" t="s">
        <v>224</v>
      </c>
      <c r="I135" s="515" t="s">
        <v>85</v>
      </c>
      <c r="J135" s="515">
        <v>120</v>
      </c>
      <c r="K135" s="159">
        <v>115</v>
      </c>
      <c r="L135" s="515" t="s">
        <v>1611</v>
      </c>
      <c r="M135" s="515" t="s">
        <v>1612</v>
      </c>
      <c r="N135" s="516" t="s">
        <v>1613</v>
      </c>
      <c r="O135" s="518"/>
      <c r="P135" s="517" t="s">
        <v>202</v>
      </c>
      <c r="Q135" s="517" t="s">
        <v>769</v>
      </c>
      <c r="R135" s="515" t="s">
        <v>769</v>
      </c>
      <c r="S135" s="517" t="s">
        <v>1614</v>
      </c>
      <c r="T135" s="515" t="s">
        <v>81</v>
      </c>
      <c r="U135" s="515" t="s">
        <v>1070</v>
      </c>
      <c r="V135" s="519">
        <v>358.488</v>
      </c>
      <c r="W135" s="557">
        <v>132.82499999999999</v>
      </c>
      <c r="X135" s="53" t="s">
        <v>1615</v>
      </c>
      <c r="Y135" s="53" t="s">
        <v>1616</v>
      </c>
      <c r="Z135" s="53" t="s">
        <v>68</v>
      </c>
      <c r="AA135" s="517" t="str">
        <f t="shared" si="3"/>
        <v>Las Garzas Solar Energy, S.A. de C.V.</v>
      </c>
      <c r="AB135" s="53" t="s">
        <v>69</v>
      </c>
      <c r="AC135" s="521" t="s">
        <v>1610</v>
      </c>
      <c r="AD135" s="517" t="s">
        <v>68</v>
      </c>
      <c r="AE135" s="75" t="s">
        <v>202</v>
      </c>
      <c r="AF135" s="522" t="s">
        <v>202</v>
      </c>
      <c r="AG135" s="53" t="s">
        <v>202</v>
      </c>
      <c r="AI135" s="53" t="s">
        <v>1600</v>
      </c>
      <c r="AK135" s="57" t="s">
        <v>1563</v>
      </c>
      <c r="AL135" s="57" t="s">
        <v>1563</v>
      </c>
      <c r="AM135" s="53" t="s">
        <v>202</v>
      </c>
      <c r="AN135" s="517" t="s">
        <v>202</v>
      </c>
      <c r="AO135" s="523">
        <v>46706</v>
      </c>
      <c r="AP135" s="517"/>
      <c r="AQ135" s="517">
        <v>0</v>
      </c>
      <c r="AR135" s="521" t="s">
        <v>1617</v>
      </c>
      <c r="AS135" s="159" t="s">
        <v>202</v>
      </c>
      <c r="AT135" s="75" t="s">
        <v>202</v>
      </c>
      <c r="AU135" s="55" t="b">
        <v>0</v>
      </c>
      <c r="AW135" s="55" t="b">
        <v>0</v>
      </c>
      <c r="AY135" s="58" t="s">
        <v>1618</v>
      </c>
    </row>
    <row r="136" spans="1:51" s="53" customFormat="1">
      <c r="A136" s="53">
        <v>141</v>
      </c>
      <c r="B136" s="514" t="s">
        <v>1315</v>
      </c>
      <c r="C136" s="515" t="s">
        <v>1619</v>
      </c>
      <c r="D136" s="516" t="s">
        <v>1620</v>
      </c>
      <c r="E136" s="516" t="s">
        <v>1621</v>
      </c>
      <c r="F136" s="515" t="s">
        <v>1012</v>
      </c>
      <c r="G136" s="517" t="s">
        <v>1542</v>
      </c>
      <c r="H136" s="515" t="s">
        <v>224</v>
      </c>
      <c r="I136" s="515" t="s">
        <v>93</v>
      </c>
      <c r="J136" s="515">
        <v>300</v>
      </c>
      <c r="K136" s="159">
        <v>230</v>
      </c>
      <c r="L136" s="515" t="s">
        <v>1611</v>
      </c>
      <c r="M136" s="515" t="s">
        <v>1612</v>
      </c>
      <c r="N136" s="516" t="s">
        <v>1622</v>
      </c>
      <c r="O136" s="518"/>
      <c r="P136" s="517" t="s">
        <v>202</v>
      </c>
      <c r="Q136" s="517"/>
      <c r="R136" s="515"/>
      <c r="S136" s="517" t="s">
        <v>1623</v>
      </c>
      <c r="T136" s="515" t="s">
        <v>81</v>
      </c>
      <c r="U136" s="515" t="s">
        <v>158</v>
      </c>
      <c r="V136" s="519">
        <v>0</v>
      </c>
      <c r="W136" s="557">
        <v>0</v>
      </c>
      <c r="X136" s="53" t="s">
        <v>1624</v>
      </c>
      <c r="Y136" s="53" t="s">
        <v>1625</v>
      </c>
      <c r="Z136" s="53" t="s">
        <v>202</v>
      </c>
      <c r="AA136" s="517" t="str">
        <f t="shared" si="3"/>
        <v>Almacenamiento de Energía del Sureste, S. de R.L. de C.V.</v>
      </c>
      <c r="AB136" s="53" t="s">
        <v>69</v>
      </c>
      <c r="AC136" s="521" t="s">
        <v>1621</v>
      </c>
      <c r="AD136" s="517" t="s">
        <v>202</v>
      </c>
      <c r="AE136" s="75" t="s">
        <v>202</v>
      </c>
      <c r="AF136" s="522" t="s">
        <v>202</v>
      </c>
      <c r="AG136" s="53" t="s">
        <v>202</v>
      </c>
      <c r="AI136" s="53" t="s">
        <v>1031</v>
      </c>
      <c r="AK136" s="57" t="s">
        <v>1563</v>
      </c>
      <c r="AL136" s="57" t="s">
        <v>1563</v>
      </c>
      <c r="AM136" s="53" t="s">
        <v>202</v>
      </c>
      <c r="AN136" s="517" t="s">
        <v>202</v>
      </c>
      <c r="AO136" s="523">
        <v>46248</v>
      </c>
      <c r="AP136" s="517"/>
      <c r="AQ136" s="517">
        <v>0</v>
      </c>
      <c r="AR136" s="521">
        <v>0</v>
      </c>
      <c r="AS136" s="159" t="s">
        <v>202</v>
      </c>
      <c r="AT136" s="75" t="s">
        <v>202</v>
      </c>
      <c r="AU136" s="55" t="b">
        <v>0</v>
      </c>
      <c r="AW136" s="55" t="b">
        <v>0</v>
      </c>
      <c r="AY136" s="58" t="s">
        <v>1626</v>
      </c>
    </row>
    <row r="137" spans="1:51" s="53" customFormat="1">
      <c r="A137" s="53">
        <v>142</v>
      </c>
      <c r="B137" s="514" t="s">
        <v>1315</v>
      </c>
      <c r="C137" s="515" t="s">
        <v>1627</v>
      </c>
      <c r="D137" s="516" t="s">
        <v>1628</v>
      </c>
      <c r="E137" s="516" t="s">
        <v>1629</v>
      </c>
      <c r="F137" s="515" t="s">
        <v>1012</v>
      </c>
      <c r="G137" s="517" t="s">
        <v>1542</v>
      </c>
      <c r="H137" s="515" t="s">
        <v>224</v>
      </c>
      <c r="I137" s="515" t="s">
        <v>85</v>
      </c>
      <c r="J137" s="515">
        <v>175</v>
      </c>
      <c r="K137" s="159">
        <v>230</v>
      </c>
      <c r="L137" s="515" t="s">
        <v>1611</v>
      </c>
      <c r="M137" s="515" t="s">
        <v>1612</v>
      </c>
      <c r="N137" s="516" t="s">
        <v>1622</v>
      </c>
      <c r="O137" s="518"/>
      <c r="P137" s="517" t="s">
        <v>202</v>
      </c>
      <c r="Q137" s="517"/>
      <c r="R137" s="515"/>
      <c r="S137" s="517" t="s">
        <v>1630</v>
      </c>
      <c r="T137" s="515" t="s">
        <v>81</v>
      </c>
      <c r="U137" s="515" t="s">
        <v>158</v>
      </c>
      <c r="V137" s="519">
        <v>0</v>
      </c>
      <c r="W137" s="557">
        <v>0</v>
      </c>
      <c r="X137" s="53" t="s">
        <v>1018</v>
      </c>
      <c r="Y137" s="53" t="s">
        <v>1631</v>
      </c>
      <c r="Z137" s="53" t="s">
        <v>202</v>
      </c>
      <c r="AA137" s="517" t="str">
        <f t="shared" si="3"/>
        <v>Parque Solar Durango, S. de R.L. de C.V.</v>
      </c>
      <c r="AB137" s="53" t="s">
        <v>69</v>
      </c>
      <c r="AC137" s="521" t="s">
        <v>1629</v>
      </c>
      <c r="AD137" s="517" t="s">
        <v>202</v>
      </c>
      <c r="AE137" s="75" t="s">
        <v>202</v>
      </c>
      <c r="AF137" s="522" t="s">
        <v>202</v>
      </c>
      <c r="AG137" s="53" t="s">
        <v>202</v>
      </c>
      <c r="AI137" s="53" t="s">
        <v>1031</v>
      </c>
      <c r="AK137" s="57" t="s">
        <v>1563</v>
      </c>
      <c r="AL137" s="57" t="s">
        <v>1563</v>
      </c>
      <c r="AM137" s="53" t="s">
        <v>202</v>
      </c>
      <c r="AN137" s="517" t="s">
        <v>202</v>
      </c>
      <c r="AO137" s="523">
        <v>46372</v>
      </c>
      <c r="AP137" s="517"/>
      <c r="AQ137" s="517">
        <v>0</v>
      </c>
      <c r="AR137" s="521">
        <v>0</v>
      </c>
      <c r="AS137" s="159" t="s">
        <v>202</v>
      </c>
      <c r="AT137" s="75" t="s">
        <v>202</v>
      </c>
      <c r="AU137" s="55" t="b">
        <v>0</v>
      </c>
      <c r="AW137" s="55" t="b">
        <v>0</v>
      </c>
      <c r="AY137" s="58" t="s">
        <v>1632</v>
      </c>
    </row>
    <row r="138" spans="1:51" s="53" customFormat="1">
      <c r="A138" s="53">
        <v>143</v>
      </c>
      <c r="B138" s="514" t="s">
        <v>1315</v>
      </c>
      <c r="C138" s="515" t="s">
        <v>1633</v>
      </c>
      <c r="D138" s="516" t="s">
        <v>1634</v>
      </c>
      <c r="E138" s="516" t="s">
        <v>1635</v>
      </c>
      <c r="F138" s="515" t="s">
        <v>950</v>
      </c>
      <c r="G138" s="517" t="s">
        <v>336</v>
      </c>
      <c r="H138" s="515" t="s">
        <v>224</v>
      </c>
      <c r="I138" s="515" t="s">
        <v>85</v>
      </c>
      <c r="J138" s="515">
        <v>152</v>
      </c>
      <c r="K138" s="59">
        <v>230</v>
      </c>
      <c r="L138" s="515" t="s">
        <v>572</v>
      </c>
      <c r="M138" s="515" t="s">
        <v>1636</v>
      </c>
      <c r="N138" s="537" t="s">
        <v>1637</v>
      </c>
      <c r="O138" s="521"/>
      <c r="P138" s="517" t="s">
        <v>202</v>
      </c>
      <c r="Q138" s="517"/>
      <c r="R138" s="515"/>
      <c r="S138" s="517" t="s">
        <v>1638</v>
      </c>
      <c r="T138" s="515" t="s">
        <v>191</v>
      </c>
      <c r="U138" s="515" t="s">
        <v>204</v>
      </c>
      <c r="V138" s="519">
        <v>0</v>
      </c>
      <c r="W138" s="557">
        <v>0</v>
      </c>
      <c r="AA138" s="517">
        <f t="shared" si="3"/>
        <v>0</v>
      </c>
      <c r="AC138" s="521">
        <v>0</v>
      </c>
      <c r="AD138" s="517" t="s">
        <v>202</v>
      </c>
      <c r="AE138" s="75" t="s">
        <v>202</v>
      </c>
      <c r="AF138" s="522" t="s">
        <v>202</v>
      </c>
      <c r="AN138" s="517"/>
      <c r="AO138" s="523">
        <v>46752</v>
      </c>
      <c r="AP138" s="517"/>
      <c r="AQ138" s="517">
        <v>0</v>
      </c>
      <c r="AR138" s="521">
        <v>0</v>
      </c>
      <c r="AS138" s="159" t="s">
        <v>202</v>
      </c>
      <c r="AT138" s="75" t="s">
        <v>202</v>
      </c>
      <c r="AU138" s="55" t="b">
        <v>0</v>
      </c>
      <c r="AW138" s="55" t="b">
        <v>0</v>
      </c>
      <c r="AY138" s="53" t="s">
        <v>1639</v>
      </c>
    </row>
    <row r="139" spans="1:51" s="53" customFormat="1">
      <c r="A139" s="53">
        <v>144</v>
      </c>
      <c r="B139" s="514" t="s">
        <v>1315</v>
      </c>
      <c r="C139" s="515" t="s">
        <v>1640</v>
      </c>
      <c r="D139" s="516" t="s">
        <v>1641</v>
      </c>
      <c r="E139" s="516" t="s">
        <v>1642</v>
      </c>
      <c r="F139" s="515" t="s">
        <v>950</v>
      </c>
      <c r="G139" s="517" t="s">
        <v>336</v>
      </c>
      <c r="H139" s="515" t="s">
        <v>224</v>
      </c>
      <c r="I139" s="515" t="s">
        <v>93</v>
      </c>
      <c r="J139" s="515">
        <v>331.2</v>
      </c>
      <c r="K139" s="59">
        <v>230</v>
      </c>
      <c r="L139" s="515" t="s">
        <v>572</v>
      </c>
      <c r="M139" s="515" t="s">
        <v>1643</v>
      </c>
      <c r="N139" s="537" t="s">
        <v>1644</v>
      </c>
      <c r="O139" s="521"/>
      <c r="P139" s="517" t="s">
        <v>202</v>
      </c>
      <c r="Q139" s="517"/>
      <c r="R139" s="515"/>
      <c r="S139" s="517" t="s">
        <v>332</v>
      </c>
      <c r="T139" s="515" t="s">
        <v>81</v>
      </c>
      <c r="U139" s="515" t="s">
        <v>204</v>
      </c>
      <c r="V139" s="519">
        <v>0</v>
      </c>
      <c r="W139" s="557">
        <v>0</v>
      </c>
      <c r="Z139" s="59" t="s">
        <v>910</v>
      </c>
      <c r="AA139" s="517">
        <f t="shared" si="3"/>
        <v>0</v>
      </c>
      <c r="AB139" s="59" t="s">
        <v>1645</v>
      </c>
      <c r="AC139" s="521">
        <v>0</v>
      </c>
      <c r="AD139" s="517" t="s">
        <v>202</v>
      </c>
      <c r="AE139" s="75" t="s">
        <v>202</v>
      </c>
      <c r="AF139" s="522" t="s">
        <v>202</v>
      </c>
      <c r="AG139" s="59" t="s">
        <v>202</v>
      </c>
      <c r="AH139" s="59" t="s">
        <v>202</v>
      </c>
      <c r="AN139" s="517"/>
      <c r="AO139" s="523">
        <v>46598</v>
      </c>
      <c r="AP139" s="517"/>
      <c r="AQ139" s="517">
        <v>0</v>
      </c>
      <c r="AR139" s="521">
        <v>0</v>
      </c>
      <c r="AS139" s="159" t="s">
        <v>202</v>
      </c>
      <c r="AT139" s="75" t="s">
        <v>202</v>
      </c>
      <c r="AU139" s="55" t="b">
        <v>0</v>
      </c>
      <c r="AW139" s="55" t="b">
        <v>0</v>
      </c>
      <c r="AY139" s="53" t="s">
        <v>1646</v>
      </c>
    </row>
    <row r="140" spans="1:51" s="53" customFormat="1">
      <c r="A140" s="53">
        <v>145</v>
      </c>
      <c r="B140" s="514" t="s">
        <v>1315</v>
      </c>
      <c r="C140" s="515" t="s">
        <v>1647</v>
      </c>
      <c r="D140" s="516" t="s">
        <v>1648</v>
      </c>
      <c r="E140" s="516" t="s">
        <v>1649</v>
      </c>
      <c r="F140" s="515" t="s">
        <v>950</v>
      </c>
      <c r="G140" s="517" t="s">
        <v>336</v>
      </c>
      <c r="H140" s="515" t="s">
        <v>224</v>
      </c>
      <c r="I140" s="515" t="s">
        <v>85</v>
      </c>
      <c r="J140" s="515">
        <v>200</v>
      </c>
      <c r="K140" s="59">
        <v>400</v>
      </c>
      <c r="L140" s="515" t="s">
        <v>572</v>
      </c>
      <c r="M140" s="515" t="s">
        <v>1650</v>
      </c>
      <c r="N140" s="537" t="s">
        <v>1651</v>
      </c>
      <c r="O140" s="521"/>
      <c r="P140" s="517" t="s">
        <v>202</v>
      </c>
      <c r="Q140" s="517"/>
      <c r="R140" s="515"/>
      <c r="S140" s="517" t="s">
        <v>1652</v>
      </c>
      <c r="T140" s="515" t="s">
        <v>81</v>
      </c>
      <c r="U140" s="515" t="s">
        <v>204</v>
      </c>
      <c r="V140" s="519">
        <v>0</v>
      </c>
      <c r="W140" s="557">
        <v>0</v>
      </c>
      <c r="Z140" s="59" t="s">
        <v>910</v>
      </c>
      <c r="AA140" s="517">
        <f t="shared" si="3"/>
        <v>0</v>
      </c>
      <c r="AB140" s="59" t="s">
        <v>1653</v>
      </c>
      <c r="AC140" s="521">
        <v>0</v>
      </c>
      <c r="AD140" s="517" t="s">
        <v>202</v>
      </c>
      <c r="AE140" s="75" t="s">
        <v>202</v>
      </c>
      <c r="AF140" s="522" t="s">
        <v>202</v>
      </c>
      <c r="AG140" s="59" t="s">
        <v>202</v>
      </c>
      <c r="AH140" s="59" t="s">
        <v>202</v>
      </c>
      <c r="AN140" s="517"/>
      <c r="AO140" s="523">
        <v>47151</v>
      </c>
      <c r="AP140" s="517"/>
      <c r="AQ140" s="517">
        <v>0</v>
      </c>
      <c r="AR140" s="521">
        <v>0</v>
      </c>
      <c r="AS140" s="159" t="s">
        <v>202</v>
      </c>
      <c r="AT140" s="75" t="s">
        <v>202</v>
      </c>
      <c r="AU140" s="55" t="b">
        <v>0</v>
      </c>
      <c r="AW140" s="55" t="b">
        <v>0</v>
      </c>
      <c r="AY140" s="53" t="s">
        <v>229</v>
      </c>
    </row>
    <row r="141" spans="1:51" s="50" customFormat="1" ht="134.25" customHeight="1">
      <c r="A141" s="56">
        <v>146</v>
      </c>
      <c r="B141" s="529" t="s">
        <v>1315</v>
      </c>
      <c r="C141" s="525" t="s">
        <v>1654</v>
      </c>
      <c r="D141" s="525" t="s">
        <v>1655</v>
      </c>
      <c r="E141" s="525" t="s">
        <v>1656</v>
      </c>
      <c r="F141" s="525" t="s">
        <v>745</v>
      </c>
      <c r="G141" s="526" t="s">
        <v>336</v>
      </c>
      <c r="H141" s="525" t="s">
        <v>224</v>
      </c>
      <c r="I141" s="525" t="s">
        <v>93</v>
      </c>
      <c r="J141" s="525">
        <v>80</v>
      </c>
      <c r="K141" s="56">
        <v>115</v>
      </c>
      <c r="L141" s="527" t="s">
        <v>124</v>
      </c>
      <c r="M141" s="525" t="s">
        <v>1312</v>
      </c>
      <c r="N141" s="525" t="s">
        <v>1657</v>
      </c>
      <c r="O141" s="525" t="s">
        <v>756</v>
      </c>
      <c r="P141" s="526" t="s">
        <v>202</v>
      </c>
      <c r="Q141" s="525" t="s">
        <v>756</v>
      </c>
      <c r="R141" s="525" t="s">
        <v>756</v>
      </c>
      <c r="S141" s="526" t="s">
        <v>1658</v>
      </c>
      <c r="T141" s="525" t="s">
        <v>81</v>
      </c>
      <c r="U141" s="525" t="s">
        <v>158</v>
      </c>
      <c r="V141" s="525" t="s">
        <v>895</v>
      </c>
      <c r="W141" s="526" t="s">
        <v>896</v>
      </c>
      <c r="X141" s="528" t="s">
        <v>1073</v>
      </c>
      <c r="Y141" s="56" t="s">
        <v>753</v>
      </c>
      <c r="Z141" s="56" t="s">
        <v>202</v>
      </c>
      <c r="AA141" s="529">
        <v>0</v>
      </c>
      <c r="AB141" s="533" t="s">
        <v>756</v>
      </c>
      <c r="AC141" s="526">
        <v>0</v>
      </c>
      <c r="AD141" s="526" t="s">
        <v>202</v>
      </c>
      <c r="AE141" s="56" t="s">
        <v>202</v>
      </c>
      <c r="AF141" s="531" t="s">
        <v>202</v>
      </c>
      <c r="AG141" s="532" t="s">
        <v>756</v>
      </c>
      <c r="AH141" s="533" t="s">
        <v>756</v>
      </c>
      <c r="AI141" s="56"/>
      <c r="AJ141" s="532" t="s">
        <v>756</v>
      </c>
      <c r="AK141" s="56" t="s">
        <v>900</v>
      </c>
      <c r="AL141" s="532" t="s">
        <v>756</v>
      </c>
      <c r="AM141" s="56"/>
      <c r="AN141" s="529" t="s">
        <v>202</v>
      </c>
      <c r="AO141" s="534">
        <v>46568</v>
      </c>
      <c r="AP141" s="525" t="s">
        <v>756</v>
      </c>
      <c r="AQ141" s="526">
        <v>0</v>
      </c>
      <c r="AR141" s="526">
        <v>0</v>
      </c>
      <c r="AS141" s="56" t="s">
        <v>202</v>
      </c>
      <c r="AT141" s="530" t="s">
        <v>202</v>
      </c>
      <c r="AU141" s="56" t="b">
        <v>0</v>
      </c>
      <c r="AV141" s="56"/>
      <c r="AW141" s="56" t="b">
        <v>0</v>
      </c>
      <c r="AX141" s="56"/>
      <c r="AY141" s="56" t="s">
        <v>502</v>
      </c>
    </row>
    <row r="142" spans="1:51" s="50" customFormat="1" ht="134.25" customHeight="1">
      <c r="A142" s="56">
        <v>147</v>
      </c>
      <c r="B142" s="529" t="s">
        <v>1315</v>
      </c>
      <c r="C142" s="525" t="s">
        <v>1659</v>
      </c>
      <c r="D142" s="525" t="s">
        <v>1660</v>
      </c>
      <c r="E142" s="525" t="s">
        <v>445</v>
      </c>
      <c r="F142" s="525" t="s">
        <v>745</v>
      </c>
      <c r="G142" s="526" t="s">
        <v>336</v>
      </c>
      <c r="H142" s="525" t="s">
        <v>224</v>
      </c>
      <c r="I142" s="525" t="s">
        <v>85</v>
      </c>
      <c r="J142" s="525">
        <v>90</v>
      </c>
      <c r="K142" s="56">
        <v>115</v>
      </c>
      <c r="L142" s="527" t="s">
        <v>124</v>
      </c>
      <c r="M142" s="525" t="s">
        <v>1661</v>
      </c>
      <c r="N142" s="525" t="s">
        <v>1662</v>
      </c>
      <c r="O142" s="525" t="s">
        <v>756</v>
      </c>
      <c r="P142" s="526" t="s">
        <v>202</v>
      </c>
      <c r="Q142" s="525" t="s">
        <v>756</v>
      </c>
      <c r="R142" s="525" t="s">
        <v>756</v>
      </c>
      <c r="S142" s="526" t="s">
        <v>332</v>
      </c>
      <c r="T142" s="525" t="s">
        <v>81</v>
      </c>
      <c r="U142" s="525" t="s">
        <v>204</v>
      </c>
      <c r="V142" s="525" t="s">
        <v>895</v>
      </c>
      <c r="W142" s="526" t="s">
        <v>896</v>
      </c>
      <c r="X142" s="528" t="s">
        <v>1073</v>
      </c>
      <c r="Y142" s="56" t="s">
        <v>1663</v>
      </c>
      <c r="Z142" s="56" t="s">
        <v>202</v>
      </c>
      <c r="AA142" s="529">
        <v>0</v>
      </c>
      <c r="AB142" s="525" t="s">
        <v>756</v>
      </c>
      <c r="AC142" s="526">
        <v>0</v>
      </c>
      <c r="AD142" s="526" t="s">
        <v>202</v>
      </c>
      <c r="AE142" s="530" t="s">
        <v>202</v>
      </c>
      <c r="AF142" s="531" t="s">
        <v>202</v>
      </c>
      <c r="AG142" s="527" t="s">
        <v>756</v>
      </c>
      <c r="AH142" s="525" t="s">
        <v>756</v>
      </c>
      <c r="AI142" s="56"/>
      <c r="AJ142" s="527" t="s">
        <v>756</v>
      </c>
      <c r="AK142" s="56" t="s">
        <v>900</v>
      </c>
      <c r="AL142" s="527" t="s">
        <v>756</v>
      </c>
      <c r="AM142" s="56"/>
      <c r="AN142" s="529" t="s">
        <v>202</v>
      </c>
      <c r="AO142" s="534">
        <v>46997</v>
      </c>
      <c r="AP142" s="525" t="s">
        <v>756</v>
      </c>
      <c r="AQ142" s="526">
        <v>0</v>
      </c>
      <c r="AR142" s="526">
        <v>0</v>
      </c>
      <c r="AS142" s="56" t="s">
        <v>202</v>
      </c>
      <c r="AT142" s="530" t="s">
        <v>202</v>
      </c>
      <c r="AU142" s="56" t="b">
        <v>0</v>
      </c>
      <c r="AV142" s="56"/>
      <c r="AW142" s="56" t="b">
        <v>0</v>
      </c>
      <c r="AX142" s="56"/>
      <c r="AY142" s="56" t="s">
        <v>351</v>
      </c>
    </row>
    <row r="143" spans="1:51" s="50" customFormat="1" ht="134.25" customHeight="1">
      <c r="A143" s="56">
        <v>148</v>
      </c>
      <c r="B143" s="529" t="s">
        <v>1315</v>
      </c>
      <c r="C143" s="525" t="s">
        <v>1664</v>
      </c>
      <c r="D143" s="525" t="s">
        <v>1665</v>
      </c>
      <c r="E143" s="525" t="s">
        <v>1666</v>
      </c>
      <c r="F143" s="525" t="s">
        <v>745</v>
      </c>
      <c r="G143" s="526" t="s">
        <v>336</v>
      </c>
      <c r="H143" s="525" t="s">
        <v>224</v>
      </c>
      <c r="I143" s="525" t="s">
        <v>85</v>
      </c>
      <c r="J143" s="525" t="s">
        <v>1667</v>
      </c>
      <c r="K143" s="56">
        <v>115</v>
      </c>
      <c r="L143" s="527" t="s">
        <v>124</v>
      </c>
      <c r="M143" s="525" t="s">
        <v>1668</v>
      </c>
      <c r="N143" s="525" t="s">
        <v>1669</v>
      </c>
      <c r="O143" s="525" t="s">
        <v>756</v>
      </c>
      <c r="P143" s="526" t="s">
        <v>202</v>
      </c>
      <c r="Q143" s="525" t="s">
        <v>756</v>
      </c>
      <c r="R143" s="525" t="s">
        <v>756</v>
      </c>
      <c r="S143" s="526" t="s">
        <v>332</v>
      </c>
      <c r="T143" s="525" t="s">
        <v>81</v>
      </c>
      <c r="U143" s="525" t="s">
        <v>204</v>
      </c>
      <c r="V143" s="525" t="s">
        <v>895</v>
      </c>
      <c r="W143" s="526" t="s">
        <v>896</v>
      </c>
      <c r="X143" s="528" t="s">
        <v>85</v>
      </c>
      <c r="Y143" s="56" t="s">
        <v>1663</v>
      </c>
      <c r="Z143" s="56" t="s">
        <v>910</v>
      </c>
      <c r="AA143" s="529">
        <v>0</v>
      </c>
      <c r="AB143" s="525" t="s">
        <v>756</v>
      </c>
      <c r="AC143" s="526">
        <v>0</v>
      </c>
      <c r="AD143" s="526" t="s">
        <v>202</v>
      </c>
      <c r="AE143" s="530" t="s">
        <v>202</v>
      </c>
      <c r="AF143" s="531" t="s">
        <v>68</v>
      </c>
      <c r="AG143" s="527" t="s">
        <v>756</v>
      </c>
      <c r="AH143" s="525" t="s">
        <v>756</v>
      </c>
      <c r="AI143" s="56"/>
      <c r="AJ143" s="527" t="s">
        <v>756</v>
      </c>
      <c r="AK143" s="56" t="s">
        <v>900</v>
      </c>
      <c r="AL143" s="527" t="s">
        <v>756</v>
      </c>
      <c r="AM143" s="56"/>
      <c r="AN143" s="529" t="s">
        <v>202</v>
      </c>
      <c r="AO143" s="534">
        <v>47085</v>
      </c>
      <c r="AP143" s="525" t="s">
        <v>756</v>
      </c>
      <c r="AQ143" s="526">
        <v>0</v>
      </c>
      <c r="AR143" s="526">
        <v>0</v>
      </c>
      <c r="AS143" s="56" t="s">
        <v>202</v>
      </c>
      <c r="AT143" s="530" t="s">
        <v>202</v>
      </c>
      <c r="AU143" s="56" t="b">
        <v>0</v>
      </c>
      <c r="AV143" s="56"/>
      <c r="AW143" s="56" t="b">
        <v>0</v>
      </c>
      <c r="AX143" s="56"/>
      <c r="AY143" s="56" t="s">
        <v>614</v>
      </c>
    </row>
    <row r="144" spans="1:51" s="50" customFormat="1" ht="134.25" customHeight="1">
      <c r="A144" s="56">
        <v>149</v>
      </c>
      <c r="B144" s="529" t="s">
        <v>1315</v>
      </c>
      <c r="C144" s="525" t="s">
        <v>1670</v>
      </c>
      <c r="D144" s="525" t="s">
        <v>1671</v>
      </c>
      <c r="E144" s="525" t="s">
        <v>1672</v>
      </c>
      <c r="F144" s="525" t="s">
        <v>745</v>
      </c>
      <c r="G144" s="526" t="s">
        <v>336</v>
      </c>
      <c r="H144" s="525" t="s">
        <v>224</v>
      </c>
      <c r="I144" s="525" t="s">
        <v>93</v>
      </c>
      <c r="J144" s="525">
        <v>64</v>
      </c>
      <c r="K144" s="56">
        <v>115</v>
      </c>
      <c r="L144" s="527" t="s">
        <v>124</v>
      </c>
      <c r="M144" s="525" t="s">
        <v>1661</v>
      </c>
      <c r="N144" s="525" t="s">
        <v>1673</v>
      </c>
      <c r="O144" s="525" t="s">
        <v>756</v>
      </c>
      <c r="P144" s="526" t="s">
        <v>202</v>
      </c>
      <c r="Q144" s="525" t="s">
        <v>756</v>
      </c>
      <c r="R144" s="525" t="s">
        <v>756</v>
      </c>
      <c r="S144" s="526" t="s">
        <v>1674</v>
      </c>
      <c r="T144" s="525" t="s">
        <v>81</v>
      </c>
      <c r="U144" s="525" t="s">
        <v>158</v>
      </c>
      <c r="V144" s="525" t="s">
        <v>895</v>
      </c>
      <c r="W144" s="526" t="s">
        <v>896</v>
      </c>
      <c r="X144" s="528" t="s">
        <v>93</v>
      </c>
      <c r="Y144" s="56" t="s">
        <v>1663</v>
      </c>
      <c r="Z144" s="56" t="s">
        <v>910</v>
      </c>
      <c r="AA144" s="529">
        <v>0</v>
      </c>
      <c r="AB144" s="525" t="s">
        <v>756</v>
      </c>
      <c r="AC144" s="526">
        <v>0</v>
      </c>
      <c r="AD144" s="526" t="s">
        <v>202</v>
      </c>
      <c r="AE144" s="530" t="s">
        <v>202</v>
      </c>
      <c r="AF144" s="531" t="s">
        <v>202</v>
      </c>
      <c r="AG144" s="527" t="s">
        <v>756</v>
      </c>
      <c r="AH144" s="525" t="s">
        <v>756</v>
      </c>
      <c r="AI144" s="56"/>
      <c r="AJ144" s="527" t="s">
        <v>756</v>
      </c>
      <c r="AK144" s="56" t="s">
        <v>900</v>
      </c>
      <c r="AL144" s="527" t="s">
        <v>756</v>
      </c>
      <c r="AM144" s="56"/>
      <c r="AN144" s="529" t="s">
        <v>202</v>
      </c>
      <c r="AO144" s="534">
        <v>46752</v>
      </c>
      <c r="AP144" s="525" t="s">
        <v>756</v>
      </c>
      <c r="AQ144" s="526">
        <v>0</v>
      </c>
      <c r="AR144" s="526">
        <v>0</v>
      </c>
      <c r="AS144" s="56" t="s">
        <v>202</v>
      </c>
      <c r="AT144" s="530" t="s">
        <v>202</v>
      </c>
      <c r="AU144" s="56" t="b">
        <v>0</v>
      </c>
      <c r="AV144" s="56"/>
      <c r="AW144" s="56" t="b">
        <v>0</v>
      </c>
      <c r="AX144" s="56"/>
      <c r="AY144" s="56" t="s">
        <v>502</v>
      </c>
    </row>
    <row r="145" spans="1:51" s="50" customFormat="1" ht="134.25" customHeight="1">
      <c r="A145" s="56">
        <v>150</v>
      </c>
      <c r="B145" s="529" t="s">
        <v>1315</v>
      </c>
      <c r="C145" s="525" t="s">
        <v>1675</v>
      </c>
      <c r="D145" s="525" t="s">
        <v>1676</v>
      </c>
      <c r="E145" s="525" t="s">
        <v>1677</v>
      </c>
      <c r="F145" s="525" t="s">
        <v>745</v>
      </c>
      <c r="G145" s="526" t="s">
        <v>336</v>
      </c>
      <c r="H145" s="525" t="s">
        <v>224</v>
      </c>
      <c r="I145" s="525" t="s">
        <v>85</v>
      </c>
      <c r="J145" s="525">
        <v>75</v>
      </c>
      <c r="K145" s="56">
        <v>115</v>
      </c>
      <c r="L145" s="527" t="s">
        <v>124</v>
      </c>
      <c r="M145" s="525" t="s">
        <v>1306</v>
      </c>
      <c r="N145" s="525" t="s">
        <v>1678</v>
      </c>
      <c r="O145" s="525" t="s">
        <v>756</v>
      </c>
      <c r="P145" s="526" t="s">
        <v>202</v>
      </c>
      <c r="Q145" s="525" t="s">
        <v>756</v>
      </c>
      <c r="R145" s="525" t="s">
        <v>756</v>
      </c>
      <c r="S145" s="526" t="s">
        <v>277</v>
      </c>
      <c r="T145" s="525" t="s">
        <v>81</v>
      </c>
      <c r="U145" s="525" t="s">
        <v>204</v>
      </c>
      <c r="V145" s="525" t="s">
        <v>895</v>
      </c>
      <c r="W145" s="526" t="s">
        <v>896</v>
      </c>
      <c r="X145" s="528" t="s">
        <v>85</v>
      </c>
      <c r="Y145" s="56" t="s">
        <v>1663</v>
      </c>
      <c r="Z145" s="56" t="s">
        <v>910</v>
      </c>
      <c r="AA145" s="529">
        <v>0</v>
      </c>
      <c r="AB145" s="525" t="s">
        <v>756</v>
      </c>
      <c r="AC145" s="526">
        <v>0</v>
      </c>
      <c r="AD145" s="526" t="s">
        <v>202</v>
      </c>
      <c r="AE145" s="530" t="s">
        <v>202</v>
      </c>
      <c r="AF145" s="531" t="s">
        <v>202</v>
      </c>
      <c r="AG145" s="527" t="s">
        <v>756</v>
      </c>
      <c r="AH145" s="525" t="s">
        <v>756</v>
      </c>
      <c r="AI145" s="56"/>
      <c r="AJ145" s="527" t="s">
        <v>756</v>
      </c>
      <c r="AK145" s="56" t="s">
        <v>900</v>
      </c>
      <c r="AL145" s="56"/>
      <c r="AM145" s="56"/>
      <c r="AN145" s="529" t="s">
        <v>202</v>
      </c>
      <c r="AO145" s="534">
        <v>46934</v>
      </c>
      <c r="AP145" s="525" t="s">
        <v>756</v>
      </c>
      <c r="AQ145" s="526">
        <v>0</v>
      </c>
      <c r="AR145" s="526">
        <v>0</v>
      </c>
      <c r="AS145" s="56" t="s">
        <v>202</v>
      </c>
      <c r="AT145" s="530" t="s">
        <v>202</v>
      </c>
      <c r="AU145" s="56" t="b">
        <v>0</v>
      </c>
      <c r="AV145" s="56"/>
      <c r="AW145" s="56" t="b">
        <v>0</v>
      </c>
      <c r="AX145" s="56"/>
      <c r="AY145" s="56" t="s">
        <v>1679</v>
      </c>
    </row>
    <row r="146" spans="1:51" s="50" customFormat="1" ht="134.25" customHeight="1">
      <c r="A146" s="56">
        <v>151</v>
      </c>
      <c r="B146" s="529" t="s">
        <v>1315</v>
      </c>
      <c r="C146" s="525" t="s">
        <v>1680</v>
      </c>
      <c r="D146" s="525" t="s">
        <v>1681</v>
      </c>
      <c r="E146" s="525" t="s">
        <v>1682</v>
      </c>
      <c r="F146" s="525" t="s">
        <v>745</v>
      </c>
      <c r="G146" s="526" t="s">
        <v>336</v>
      </c>
      <c r="H146" s="525" t="s">
        <v>224</v>
      </c>
      <c r="I146" s="525" t="s">
        <v>85</v>
      </c>
      <c r="J146" s="525" t="s">
        <v>1683</v>
      </c>
      <c r="K146" s="56">
        <v>230</v>
      </c>
      <c r="L146" s="527" t="s">
        <v>124</v>
      </c>
      <c r="M146" s="525" t="s">
        <v>1661</v>
      </c>
      <c r="N146" s="525" t="s">
        <v>1684</v>
      </c>
      <c r="O146" s="525" t="s">
        <v>756</v>
      </c>
      <c r="P146" s="526" t="s">
        <v>202</v>
      </c>
      <c r="Q146" s="525" t="s">
        <v>756</v>
      </c>
      <c r="R146" s="525" t="s">
        <v>756</v>
      </c>
      <c r="S146" s="526" t="s">
        <v>332</v>
      </c>
      <c r="T146" s="525" t="s">
        <v>81</v>
      </c>
      <c r="U146" s="525" t="s">
        <v>204</v>
      </c>
      <c r="V146" s="525" t="s">
        <v>895</v>
      </c>
      <c r="W146" s="526" t="s">
        <v>896</v>
      </c>
      <c r="X146" s="528" t="s">
        <v>85</v>
      </c>
      <c r="Y146" s="56" t="s">
        <v>1663</v>
      </c>
      <c r="Z146" s="56" t="s">
        <v>910</v>
      </c>
      <c r="AA146" s="529">
        <v>0</v>
      </c>
      <c r="AB146" s="525" t="s">
        <v>756</v>
      </c>
      <c r="AC146" s="526">
        <v>0</v>
      </c>
      <c r="AD146" s="526" t="s">
        <v>202</v>
      </c>
      <c r="AE146" s="530" t="s">
        <v>202</v>
      </c>
      <c r="AF146" s="531" t="s">
        <v>68</v>
      </c>
      <c r="AG146" s="527" t="s">
        <v>756</v>
      </c>
      <c r="AH146" s="525" t="s">
        <v>756</v>
      </c>
      <c r="AI146" s="56"/>
      <c r="AJ146" s="527" t="s">
        <v>756</v>
      </c>
      <c r="AK146" s="56" t="s">
        <v>900</v>
      </c>
      <c r="AL146" s="56"/>
      <c r="AM146" s="56" t="s">
        <v>1241</v>
      </c>
      <c r="AN146" s="529" t="s">
        <v>202</v>
      </c>
      <c r="AO146" s="534">
        <v>46996</v>
      </c>
      <c r="AP146" s="525" t="s">
        <v>756</v>
      </c>
      <c r="AQ146" s="526">
        <v>0</v>
      </c>
      <c r="AR146" s="526">
        <v>0</v>
      </c>
      <c r="AS146" s="56" t="s">
        <v>202</v>
      </c>
      <c r="AT146" s="530" t="s">
        <v>202</v>
      </c>
      <c r="AU146" s="56" t="b">
        <v>0</v>
      </c>
      <c r="AV146" s="56"/>
      <c r="AW146" s="56" t="b">
        <v>0</v>
      </c>
      <c r="AX146" s="56"/>
      <c r="AY146" s="56" t="s">
        <v>614</v>
      </c>
    </row>
    <row r="147" spans="1:51" s="53" customFormat="1">
      <c r="A147" s="53">
        <v>157</v>
      </c>
      <c r="B147" s="514" t="s">
        <v>1315</v>
      </c>
      <c r="C147" s="515" t="s">
        <v>1685</v>
      </c>
      <c r="D147" s="516" t="s">
        <v>1686</v>
      </c>
      <c r="E147" s="516" t="s">
        <v>841</v>
      </c>
      <c r="F147" s="515" t="s">
        <v>724</v>
      </c>
      <c r="G147" s="517" t="s">
        <v>825</v>
      </c>
      <c r="H147" s="515" t="s">
        <v>224</v>
      </c>
      <c r="I147" s="515" t="s">
        <v>93</v>
      </c>
      <c r="J147" s="515">
        <v>149</v>
      </c>
      <c r="K147" s="53">
        <v>400</v>
      </c>
      <c r="L147" s="515" t="s">
        <v>790</v>
      </c>
      <c r="M147" s="515" t="s">
        <v>826</v>
      </c>
      <c r="N147" s="516" t="s">
        <v>1687</v>
      </c>
      <c r="O147" s="521"/>
      <c r="P147" s="517" t="s">
        <v>202</v>
      </c>
      <c r="Q147" s="517"/>
      <c r="R147" s="515"/>
      <c r="S147" s="517" t="s">
        <v>1688</v>
      </c>
      <c r="T147" s="515" t="s">
        <v>81</v>
      </c>
      <c r="U147" s="515" t="s">
        <v>158</v>
      </c>
      <c r="V147" s="519">
        <v>0</v>
      </c>
      <c r="W147" s="557">
        <v>0</v>
      </c>
      <c r="X147" s="53" t="s">
        <v>1689</v>
      </c>
      <c r="Y147" s="64" t="s">
        <v>986</v>
      </c>
      <c r="AA147" s="517">
        <f t="shared" si="3"/>
        <v>0</v>
      </c>
      <c r="AC147" s="521">
        <v>0</v>
      </c>
      <c r="AD147" s="517" t="s">
        <v>202</v>
      </c>
      <c r="AE147" s="75" t="s">
        <v>202</v>
      </c>
      <c r="AF147" s="522" t="s">
        <v>202</v>
      </c>
      <c r="AI147" s="53" t="s">
        <v>1690</v>
      </c>
      <c r="AN147" s="517"/>
      <c r="AO147" s="523">
        <v>44377</v>
      </c>
      <c r="AP147" s="517"/>
      <c r="AQ147" s="517">
        <v>0</v>
      </c>
      <c r="AR147" s="521">
        <v>0</v>
      </c>
      <c r="AS147" s="159" t="s">
        <v>202</v>
      </c>
      <c r="AT147" s="75" t="s">
        <v>202</v>
      </c>
      <c r="AU147" s="55" t="b">
        <v>0</v>
      </c>
      <c r="AW147" s="55" t="b">
        <v>0</v>
      </c>
      <c r="AY147" s="53" t="s">
        <v>200</v>
      </c>
    </row>
    <row r="148" spans="1:51" s="53" customFormat="1">
      <c r="A148" s="53">
        <v>158</v>
      </c>
      <c r="B148" s="514" t="s">
        <v>1315</v>
      </c>
      <c r="C148" s="515" t="s">
        <v>1691</v>
      </c>
      <c r="D148" s="516" t="s">
        <v>1692</v>
      </c>
      <c r="E148" s="516" t="s">
        <v>835</v>
      </c>
      <c r="F148" s="515" t="s">
        <v>724</v>
      </c>
      <c r="G148" s="517" t="s">
        <v>825</v>
      </c>
      <c r="H148" s="515" t="s">
        <v>224</v>
      </c>
      <c r="I148" s="515" t="s">
        <v>93</v>
      </c>
      <c r="J148" s="515">
        <v>300</v>
      </c>
      <c r="K148" s="53">
        <v>400</v>
      </c>
      <c r="L148" s="515" t="s">
        <v>790</v>
      </c>
      <c r="M148" s="515" t="s">
        <v>826</v>
      </c>
      <c r="N148" s="516" t="s">
        <v>1693</v>
      </c>
      <c r="O148" s="521"/>
      <c r="P148" s="517" t="s">
        <v>202</v>
      </c>
      <c r="Q148" s="517"/>
      <c r="R148" s="515"/>
      <c r="S148" s="517" t="s">
        <v>1694</v>
      </c>
      <c r="T148" s="515" t="s">
        <v>81</v>
      </c>
      <c r="U148" s="515" t="s">
        <v>285</v>
      </c>
      <c r="V148" s="519">
        <v>0</v>
      </c>
      <c r="W148" s="557">
        <v>0</v>
      </c>
      <c r="X148" s="53" t="s">
        <v>1695</v>
      </c>
      <c r="Y148" s="64" t="s">
        <v>986</v>
      </c>
      <c r="AA148" s="517">
        <f t="shared" si="3"/>
        <v>0</v>
      </c>
      <c r="AC148" s="521">
        <v>0</v>
      </c>
      <c r="AD148" s="517" t="s">
        <v>202</v>
      </c>
      <c r="AE148" s="75" t="s">
        <v>202</v>
      </c>
      <c r="AF148" s="522" t="s">
        <v>202</v>
      </c>
      <c r="AI148" s="53" t="s">
        <v>1696</v>
      </c>
      <c r="AN148" s="517"/>
      <c r="AO148" s="523">
        <v>44377</v>
      </c>
      <c r="AP148" s="517"/>
      <c r="AQ148" s="517">
        <v>0</v>
      </c>
      <c r="AR148" s="521">
        <v>0</v>
      </c>
      <c r="AS148" s="159" t="s">
        <v>202</v>
      </c>
      <c r="AT148" s="75" t="s">
        <v>202</v>
      </c>
      <c r="AU148" s="55" t="b">
        <v>0</v>
      </c>
      <c r="AW148" s="55" t="b">
        <v>0</v>
      </c>
      <c r="AY148" s="53" t="s">
        <v>351</v>
      </c>
    </row>
    <row r="149" spans="1:51" s="53" customFormat="1">
      <c r="A149" s="57">
        <v>159</v>
      </c>
      <c r="B149" s="514" t="s">
        <v>1315</v>
      </c>
      <c r="C149" s="515" t="s">
        <v>1697</v>
      </c>
      <c r="D149" s="516" t="s">
        <v>1698</v>
      </c>
      <c r="E149" s="516" t="s">
        <v>1004</v>
      </c>
      <c r="F149" s="515" t="s">
        <v>989</v>
      </c>
      <c r="G149" s="517" t="s">
        <v>336</v>
      </c>
      <c r="H149" s="515" t="s">
        <v>224</v>
      </c>
      <c r="I149" s="515" t="s">
        <v>93</v>
      </c>
      <c r="J149" s="515">
        <v>67</v>
      </c>
      <c r="L149" s="515" t="s">
        <v>508</v>
      </c>
      <c r="M149" s="515" t="s">
        <v>1699</v>
      </c>
      <c r="N149" s="516"/>
      <c r="O149" s="521"/>
      <c r="P149" s="517" t="s">
        <v>202</v>
      </c>
      <c r="Q149" s="517"/>
      <c r="R149" s="515"/>
      <c r="S149" s="517" t="s">
        <v>1652</v>
      </c>
      <c r="T149" s="515" t="s">
        <v>81</v>
      </c>
      <c r="U149" s="515" t="s">
        <v>204</v>
      </c>
      <c r="V149" s="519">
        <v>0</v>
      </c>
      <c r="W149" s="557">
        <v>0</v>
      </c>
      <c r="AA149" s="517">
        <f t="shared" si="3"/>
        <v>0</v>
      </c>
      <c r="AC149" s="521">
        <v>0</v>
      </c>
      <c r="AD149" s="517" t="s">
        <v>202</v>
      </c>
      <c r="AE149" s="75" t="s">
        <v>202</v>
      </c>
      <c r="AF149" s="522" t="s">
        <v>202</v>
      </c>
      <c r="AN149" s="517"/>
      <c r="AO149" s="523">
        <v>47081</v>
      </c>
      <c r="AP149" s="517"/>
      <c r="AQ149" s="517">
        <v>0</v>
      </c>
      <c r="AR149" s="521">
        <v>0</v>
      </c>
      <c r="AS149" s="159" t="s">
        <v>202</v>
      </c>
      <c r="AT149" s="75" t="s">
        <v>202</v>
      </c>
      <c r="AU149" s="55" t="b">
        <v>0</v>
      </c>
      <c r="AW149" s="55" t="b">
        <v>0</v>
      </c>
      <c r="AY149" s="53" t="s">
        <v>521</v>
      </c>
    </row>
    <row r="150" spans="1:51" s="53" customFormat="1">
      <c r="A150" s="57">
        <v>160</v>
      </c>
      <c r="B150" s="514" t="s">
        <v>1315</v>
      </c>
      <c r="C150" s="515" t="s">
        <v>1700</v>
      </c>
      <c r="D150" s="516" t="s">
        <v>1701</v>
      </c>
      <c r="E150" s="516" t="s">
        <v>1004</v>
      </c>
      <c r="F150" s="515" t="s">
        <v>989</v>
      </c>
      <c r="G150" s="517" t="s">
        <v>336</v>
      </c>
      <c r="H150" s="515" t="s">
        <v>224</v>
      </c>
      <c r="I150" s="515" t="s">
        <v>93</v>
      </c>
      <c r="J150" s="515">
        <v>32.5</v>
      </c>
      <c r="L150" s="515" t="s">
        <v>324</v>
      </c>
      <c r="M150" s="515" t="s">
        <v>1702</v>
      </c>
      <c r="N150" s="516"/>
      <c r="O150" s="521"/>
      <c r="P150" s="517" t="s">
        <v>202</v>
      </c>
      <c r="Q150" s="517"/>
      <c r="R150" s="515"/>
      <c r="S150" s="517" t="s">
        <v>1652</v>
      </c>
      <c r="T150" s="515" t="s">
        <v>81</v>
      </c>
      <c r="U150" s="515" t="s">
        <v>204</v>
      </c>
      <c r="V150" s="519">
        <v>0</v>
      </c>
      <c r="W150" s="557">
        <v>0</v>
      </c>
      <c r="AA150" s="517">
        <f t="shared" si="3"/>
        <v>0</v>
      </c>
      <c r="AC150" s="521">
        <v>0</v>
      </c>
      <c r="AD150" s="517" t="s">
        <v>202</v>
      </c>
      <c r="AE150" s="75" t="s">
        <v>202</v>
      </c>
      <c r="AF150" s="522" t="s">
        <v>202</v>
      </c>
      <c r="AN150" s="517"/>
      <c r="AO150" s="523">
        <v>47074</v>
      </c>
      <c r="AP150" s="517"/>
      <c r="AQ150" s="517">
        <v>0</v>
      </c>
      <c r="AR150" s="521">
        <v>0</v>
      </c>
      <c r="AS150" s="159" t="s">
        <v>202</v>
      </c>
      <c r="AT150" s="75" t="s">
        <v>202</v>
      </c>
      <c r="AU150" s="55" t="b">
        <v>0</v>
      </c>
      <c r="AW150" s="55" t="b">
        <v>0</v>
      </c>
      <c r="AY150" s="53" t="s">
        <v>521</v>
      </c>
    </row>
    <row r="151" spans="1:51" s="53" customFormat="1">
      <c r="A151" s="57">
        <v>161</v>
      </c>
      <c r="B151" s="514" t="s">
        <v>1315</v>
      </c>
      <c r="C151" s="515" t="s">
        <v>1703</v>
      </c>
      <c r="D151" s="516" t="s">
        <v>1704</v>
      </c>
      <c r="E151" s="516" t="s">
        <v>1705</v>
      </c>
      <c r="F151" s="515" t="s">
        <v>989</v>
      </c>
      <c r="G151" s="517" t="s">
        <v>336</v>
      </c>
      <c r="H151" s="515" t="s">
        <v>224</v>
      </c>
      <c r="I151" s="515" t="s">
        <v>93</v>
      </c>
      <c r="J151" s="515">
        <v>330</v>
      </c>
      <c r="L151" s="515" t="s">
        <v>324</v>
      </c>
      <c r="M151" s="515" t="s">
        <v>1706</v>
      </c>
      <c r="N151" s="516" t="s">
        <v>1707</v>
      </c>
      <c r="O151" s="521"/>
      <c r="P151" s="517" t="s">
        <v>68</v>
      </c>
      <c r="Q151" s="517" t="s">
        <v>1708</v>
      </c>
      <c r="R151" s="517" t="s">
        <v>941</v>
      </c>
      <c r="S151" s="517" t="s">
        <v>1709</v>
      </c>
      <c r="T151" s="515" t="s">
        <v>81</v>
      </c>
      <c r="U151" s="515" t="s">
        <v>71</v>
      </c>
      <c r="V151" s="519">
        <v>981395</v>
      </c>
      <c r="W151" s="557">
        <v>355</v>
      </c>
      <c r="AA151" s="517" t="str">
        <f t="shared" si="3"/>
        <v>Neon SAS</v>
      </c>
      <c r="AC151" s="521" t="s">
        <v>1710</v>
      </c>
      <c r="AD151" s="517" t="s">
        <v>202</v>
      </c>
      <c r="AE151" s="75" t="s">
        <v>202</v>
      </c>
      <c r="AF151" s="522" t="s">
        <v>68</v>
      </c>
      <c r="AN151" s="517"/>
      <c r="AO151" s="523">
        <v>44926</v>
      </c>
      <c r="AP151" s="517"/>
      <c r="AQ151" s="517">
        <v>0</v>
      </c>
      <c r="AR151" s="521" t="s">
        <v>735</v>
      </c>
      <c r="AS151" s="159" t="s">
        <v>155</v>
      </c>
      <c r="AT151" s="75" t="s">
        <v>202</v>
      </c>
      <c r="AU151" s="55" t="b">
        <v>0</v>
      </c>
      <c r="AW151" s="55" t="b">
        <v>0</v>
      </c>
      <c r="AY151" s="53" t="s">
        <v>1711</v>
      </c>
    </row>
    <row r="152" spans="1:51" s="53" customFormat="1">
      <c r="A152" s="57">
        <v>162</v>
      </c>
      <c r="B152" s="514" t="s">
        <v>1315</v>
      </c>
      <c r="C152" s="515" t="s">
        <v>1712</v>
      </c>
      <c r="D152" s="516" t="s">
        <v>1713</v>
      </c>
      <c r="E152" s="516" t="s">
        <v>1713</v>
      </c>
      <c r="F152" s="515" t="s">
        <v>989</v>
      </c>
      <c r="G152" s="517" t="s">
        <v>336</v>
      </c>
      <c r="H152" s="515" t="s">
        <v>224</v>
      </c>
      <c r="I152" s="515" t="s">
        <v>123</v>
      </c>
      <c r="J152" s="515">
        <v>7.19</v>
      </c>
      <c r="L152" s="515" t="s">
        <v>324</v>
      </c>
      <c r="M152" s="515" t="s">
        <v>1714</v>
      </c>
      <c r="N152" s="516"/>
      <c r="O152" s="521"/>
      <c r="P152" s="517" t="s">
        <v>202</v>
      </c>
      <c r="Q152" s="517"/>
      <c r="R152" s="515"/>
      <c r="S152" s="517" t="s">
        <v>1715</v>
      </c>
      <c r="T152" s="515" t="s">
        <v>81</v>
      </c>
      <c r="U152" s="515" t="s">
        <v>71</v>
      </c>
      <c r="V152" s="519">
        <v>0</v>
      </c>
      <c r="W152" s="557">
        <v>0</v>
      </c>
      <c r="AA152" s="517">
        <f t="shared" si="3"/>
        <v>0</v>
      </c>
      <c r="AC152" s="521">
        <v>0</v>
      </c>
      <c r="AD152" s="517" t="s">
        <v>68</v>
      </c>
      <c r="AE152" s="75" t="s">
        <v>202</v>
      </c>
      <c r="AF152" s="522" t="s">
        <v>68</v>
      </c>
      <c r="AN152" s="517"/>
      <c r="AO152" s="523">
        <v>45902</v>
      </c>
      <c r="AP152" s="517"/>
      <c r="AQ152" s="517">
        <v>0</v>
      </c>
      <c r="AR152" s="521">
        <v>0</v>
      </c>
      <c r="AS152" s="159" t="s">
        <v>202</v>
      </c>
      <c r="AT152" s="75" t="s">
        <v>202</v>
      </c>
      <c r="AU152" s="55" t="b">
        <v>0</v>
      </c>
      <c r="AW152" s="55" t="b">
        <v>0</v>
      </c>
      <c r="AY152" s="53" t="s">
        <v>1716</v>
      </c>
    </row>
    <row r="153" spans="1:51" s="53" customFormat="1">
      <c r="A153" s="57">
        <v>163</v>
      </c>
      <c r="B153" s="514" t="s">
        <v>1315</v>
      </c>
      <c r="C153" s="515" t="s">
        <v>1717</v>
      </c>
      <c r="D153" s="516" t="s">
        <v>1718</v>
      </c>
      <c r="E153" s="516" t="s">
        <v>1183</v>
      </c>
      <c r="F153" s="515" t="s">
        <v>989</v>
      </c>
      <c r="G153" s="517" t="s">
        <v>336</v>
      </c>
      <c r="H153" s="515" t="s">
        <v>224</v>
      </c>
      <c r="I153" s="515" t="s">
        <v>85</v>
      </c>
      <c r="J153" s="515">
        <v>80</v>
      </c>
      <c r="L153" s="515" t="s">
        <v>324</v>
      </c>
      <c r="M153" s="515" t="s">
        <v>1719</v>
      </c>
      <c r="N153" s="516"/>
      <c r="O153" s="521"/>
      <c r="P153" s="517" t="s">
        <v>202</v>
      </c>
      <c r="Q153" s="517"/>
      <c r="R153" s="515"/>
      <c r="S153" s="517" t="s">
        <v>1652</v>
      </c>
      <c r="T153" s="515" t="s">
        <v>81</v>
      </c>
      <c r="U153" s="515" t="s">
        <v>204</v>
      </c>
      <c r="V153" s="519">
        <v>0</v>
      </c>
      <c r="W153" s="557">
        <v>0</v>
      </c>
      <c r="AA153" s="517">
        <f t="shared" si="3"/>
        <v>0</v>
      </c>
      <c r="AC153" s="521">
        <v>0</v>
      </c>
      <c r="AD153" s="517" t="s">
        <v>202</v>
      </c>
      <c r="AE153" s="75" t="s">
        <v>202</v>
      </c>
      <c r="AF153" s="522" t="s">
        <v>202</v>
      </c>
      <c r="AN153" s="517"/>
      <c r="AO153" s="523">
        <v>47299</v>
      </c>
      <c r="AP153" s="517"/>
      <c r="AQ153" s="517">
        <v>0</v>
      </c>
      <c r="AR153" s="521">
        <v>0</v>
      </c>
      <c r="AS153" s="159" t="s">
        <v>202</v>
      </c>
      <c r="AT153" s="75" t="s">
        <v>202</v>
      </c>
      <c r="AU153" s="55" t="b">
        <v>0</v>
      </c>
      <c r="AW153" s="55" t="b">
        <v>0</v>
      </c>
      <c r="AY153" s="53" t="s">
        <v>310</v>
      </c>
    </row>
    <row r="154" spans="1:51" s="53" customFormat="1">
      <c r="A154" s="57">
        <v>164</v>
      </c>
      <c r="B154" s="514" t="s">
        <v>1315</v>
      </c>
      <c r="C154" s="515" t="s">
        <v>1720</v>
      </c>
      <c r="D154" s="516" t="s">
        <v>1721</v>
      </c>
      <c r="E154" s="516" t="s">
        <v>1722</v>
      </c>
      <c r="F154" s="515" t="s">
        <v>989</v>
      </c>
      <c r="G154" s="517" t="s">
        <v>336</v>
      </c>
      <c r="H154" s="515" t="s">
        <v>224</v>
      </c>
      <c r="I154" s="515" t="s">
        <v>85</v>
      </c>
      <c r="J154" s="515">
        <v>410.7</v>
      </c>
      <c r="L154" s="515" t="s">
        <v>324</v>
      </c>
      <c r="M154" s="515" t="s">
        <v>1723</v>
      </c>
      <c r="N154" s="516"/>
      <c r="O154" s="521"/>
      <c r="P154" s="517" t="s">
        <v>202</v>
      </c>
      <c r="Q154" s="517"/>
      <c r="R154" s="515"/>
      <c r="S154" s="517" t="s">
        <v>1652</v>
      </c>
      <c r="T154" s="515" t="s">
        <v>81</v>
      </c>
      <c r="U154" s="515" t="s">
        <v>204</v>
      </c>
      <c r="V154" s="519">
        <v>0</v>
      </c>
      <c r="W154" s="557">
        <v>0</v>
      </c>
      <c r="AA154" s="517">
        <f t="shared" si="3"/>
        <v>0</v>
      </c>
      <c r="AC154" s="521">
        <v>0</v>
      </c>
      <c r="AD154" s="517" t="s">
        <v>202</v>
      </c>
      <c r="AE154" s="75" t="s">
        <v>202</v>
      </c>
      <c r="AF154" s="522" t="s">
        <v>202</v>
      </c>
      <c r="AN154" s="517"/>
      <c r="AO154" s="523">
        <v>47483</v>
      </c>
      <c r="AP154" s="517"/>
      <c r="AQ154" s="517">
        <v>0</v>
      </c>
      <c r="AR154" s="521">
        <v>0</v>
      </c>
      <c r="AS154" s="159" t="s">
        <v>202</v>
      </c>
      <c r="AT154" s="75" t="s">
        <v>202</v>
      </c>
      <c r="AU154" s="55" t="b">
        <v>0</v>
      </c>
      <c r="AW154" s="55" t="b">
        <v>0</v>
      </c>
      <c r="AY154" s="53" t="s">
        <v>1444</v>
      </c>
    </row>
    <row r="155" spans="1:51" s="53" customFormat="1">
      <c r="A155" s="57">
        <v>165</v>
      </c>
      <c r="B155" s="514" t="s">
        <v>1315</v>
      </c>
      <c r="C155" s="515" t="s">
        <v>1724</v>
      </c>
      <c r="D155" s="516" t="s">
        <v>1725</v>
      </c>
      <c r="E155" s="516" t="s">
        <v>1726</v>
      </c>
      <c r="F155" s="515" t="s">
        <v>989</v>
      </c>
      <c r="G155" s="517" t="s">
        <v>336</v>
      </c>
      <c r="H155" s="515" t="s">
        <v>224</v>
      </c>
      <c r="I155" s="515" t="s">
        <v>85</v>
      </c>
      <c r="J155" s="515">
        <v>63</v>
      </c>
      <c r="L155" s="515" t="s">
        <v>324</v>
      </c>
      <c r="M155" s="515" t="s">
        <v>1727</v>
      </c>
      <c r="N155" s="516"/>
      <c r="O155" s="521"/>
      <c r="P155" s="517" t="s">
        <v>202</v>
      </c>
      <c r="Q155" s="517"/>
      <c r="R155" s="515"/>
      <c r="S155" s="517" t="s">
        <v>1728</v>
      </c>
      <c r="T155" s="515" t="s">
        <v>81</v>
      </c>
      <c r="U155" s="515" t="s">
        <v>285</v>
      </c>
      <c r="V155" s="519">
        <v>0</v>
      </c>
      <c r="W155" s="557">
        <v>0</v>
      </c>
      <c r="AA155" s="517">
        <f t="shared" si="3"/>
        <v>0</v>
      </c>
      <c r="AC155" s="521">
        <v>0</v>
      </c>
      <c r="AD155" s="517" t="s">
        <v>202</v>
      </c>
      <c r="AE155" s="75" t="s">
        <v>202</v>
      </c>
      <c r="AF155" s="522" t="s">
        <v>202</v>
      </c>
      <c r="AN155" s="517"/>
      <c r="AO155" s="523">
        <v>46722</v>
      </c>
      <c r="AP155" s="517"/>
      <c r="AQ155" s="517">
        <v>0</v>
      </c>
      <c r="AR155" s="521">
        <v>0</v>
      </c>
      <c r="AS155" s="159" t="s">
        <v>202</v>
      </c>
      <c r="AT155" s="75" t="s">
        <v>202</v>
      </c>
      <c r="AU155" s="55" t="b">
        <v>0</v>
      </c>
      <c r="AW155" s="55" t="b">
        <v>0</v>
      </c>
      <c r="AY155" s="53" t="s">
        <v>1729</v>
      </c>
    </row>
    <row r="156" spans="1:51" s="53" customFormat="1">
      <c r="A156" s="57">
        <v>166</v>
      </c>
      <c r="B156" s="514" t="s">
        <v>1315</v>
      </c>
      <c r="C156" s="515" t="s">
        <v>1730</v>
      </c>
      <c r="D156" s="516" t="s">
        <v>1731</v>
      </c>
      <c r="E156" s="516" t="s">
        <v>1732</v>
      </c>
      <c r="F156" s="515" t="s">
        <v>989</v>
      </c>
      <c r="G156" s="517" t="s">
        <v>336</v>
      </c>
      <c r="H156" s="515" t="s">
        <v>224</v>
      </c>
      <c r="I156" s="515" t="s">
        <v>1733</v>
      </c>
      <c r="J156" s="515">
        <v>4.2</v>
      </c>
      <c r="L156" s="515" t="s">
        <v>324</v>
      </c>
      <c r="M156" s="515" t="s">
        <v>1734</v>
      </c>
      <c r="N156" s="516" t="s">
        <v>1735</v>
      </c>
      <c r="O156" s="521"/>
      <c r="P156" s="517" t="s">
        <v>68</v>
      </c>
      <c r="Q156" s="517" t="s">
        <v>1736</v>
      </c>
      <c r="R156" s="515" t="s">
        <v>728</v>
      </c>
      <c r="S156" s="517" t="s">
        <v>1737</v>
      </c>
      <c r="T156" s="515" t="s">
        <v>81</v>
      </c>
      <c r="U156" s="515" t="s">
        <v>71</v>
      </c>
      <c r="V156" s="519" t="s">
        <v>1738</v>
      </c>
      <c r="W156" s="557">
        <v>4.3099999999999996</v>
      </c>
      <c r="AA156" s="517" t="str">
        <f t="shared" si="3"/>
        <v>Audi AG</v>
      </c>
      <c r="AC156" s="521" t="s">
        <v>1739</v>
      </c>
      <c r="AD156" s="517" t="s">
        <v>202</v>
      </c>
      <c r="AE156" s="75" t="s">
        <v>202</v>
      </c>
      <c r="AF156" s="522" t="s">
        <v>68</v>
      </c>
      <c r="AN156" s="517"/>
      <c r="AO156" s="523">
        <v>45627</v>
      </c>
      <c r="AP156" s="517"/>
      <c r="AQ156" s="517">
        <v>0</v>
      </c>
      <c r="AR156" s="521" t="s">
        <v>735</v>
      </c>
      <c r="AS156" s="159" t="s">
        <v>202</v>
      </c>
      <c r="AT156" s="75" t="s">
        <v>202</v>
      </c>
      <c r="AU156" s="55" t="b">
        <v>0</v>
      </c>
      <c r="AW156" s="55" t="b">
        <v>0</v>
      </c>
      <c r="AY156" s="53" t="s">
        <v>1740</v>
      </c>
    </row>
    <row r="157" spans="1:51" s="53" customFormat="1">
      <c r="A157" s="57">
        <v>167</v>
      </c>
      <c r="B157" s="514" t="s">
        <v>1315</v>
      </c>
      <c r="C157" s="515" t="s">
        <v>1741</v>
      </c>
      <c r="D157" s="516" t="s">
        <v>1742</v>
      </c>
      <c r="E157" s="516" t="s">
        <v>1743</v>
      </c>
      <c r="F157" s="515" t="s">
        <v>989</v>
      </c>
      <c r="G157" s="517" t="s">
        <v>336</v>
      </c>
      <c r="H157" s="515" t="s">
        <v>224</v>
      </c>
      <c r="I157" s="515" t="s">
        <v>1027</v>
      </c>
      <c r="J157" s="515">
        <v>215</v>
      </c>
      <c r="L157" s="515" t="s">
        <v>324</v>
      </c>
      <c r="M157" s="515" t="s">
        <v>1744</v>
      </c>
      <c r="N157" s="516" t="s">
        <v>1745</v>
      </c>
      <c r="O157" s="521"/>
      <c r="P157" s="517" t="s">
        <v>68</v>
      </c>
      <c r="Q157" s="517" t="s">
        <v>1746</v>
      </c>
      <c r="R157" s="515" t="s">
        <v>740</v>
      </c>
      <c r="S157" s="517" t="s">
        <v>1747</v>
      </c>
      <c r="T157" s="515" t="s">
        <v>81</v>
      </c>
      <c r="U157" s="515" t="s">
        <v>71</v>
      </c>
      <c r="V157" s="519" t="s">
        <v>1748</v>
      </c>
      <c r="W157" s="557">
        <v>298.89999999999998</v>
      </c>
      <c r="AA157" s="517" t="str">
        <f t="shared" si="3"/>
        <v>Iberdrola</v>
      </c>
      <c r="AC157" s="521" t="s">
        <v>1303</v>
      </c>
      <c r="AD157" s="517" t="s">
        <v>202</v>
      </c>
      <c r="AE157" s="75" t="s">
        <v>202</v>
      </c>
      <c r="AF157" s="522" t="s">
        <v>68</v>
      </c>
      <c r="AN157" s="517"/>
      <c r="AO157" s="523">
        <v>45838</v>
      </c>
      <c r="AP157" s="517"/>
      <c r="AQ157" s="517">
        <v>0</v>
      </c>
      <c r="AR157" s="521" t="s">
        <v>1749</v>
      </c>
      <c r="AS157" s="159" t="s">
        <v>202</v>
      </c>
      <c r="AT157" s="75" t="s">
        <v>202</v>
      </c>
      <c r="AU157" s="55" t="b">
        <v>0</v>
      </c>
      <c r="AW157" s="55" t="b">
        <v>0</v>
      </c>
      <c r="AY157" s="53" t="s">
        <v>283</v>
      </c>
    </row>
    <row r="158" spans="1:51" s="53" customFormat="1">
      <c r="A158" s="57">
        <v>168</v>
      </c>
      <c r="B158" s="514" t="s">
        <v>1315</v>
      </c>
      <c r="C158" s="515" t="s">
        <v>1750</v>
      </c>
      <c r="D158" s="516" t="s">
        <v>1751</v>
      </c>
      <c r="E158" s="516" t="s">
        <v>1743</v>
      </c>
      <c r="F158" s="515" t="s">
        <v>989</v>
      </c>
      <c r="G158" s="517" t="s">
        <v>336</v>
      </c>
      <c r="H158" s="515" t="s">
        <v>224</v>
      </c>
      <c r="I158" s="515" t="s">
        <v>85</v>
      </c>
      <c r="J158" s="515">
        <v>100</v>
      </c>
      <c r="L158" s="515" t="s">
        <v>324</v>
      </c>
      <c r="M158" s="515" t="s">
        <v>1744</v>
      </c>
      <c r="N158" s="516"/>
      <c r="O158" s="521"/>
      <c r="P158" s="517" t="s">
        <v>202</v>
      </c>
      <c r="Q158" s="517"/>
      <c r="R158" s="515"/>
      <c r="S158" s="517" t="s">
        <v>1752</v>
      </c>
      <c r="T158" s="515" t="s">
        <v>81</v>
      </c>
      <c r="U158" s="515" t="s">
        <v>158</v>
      </c>
      <c r="V158" s="519">
        <v>0</v>
      </c>
      <c r="W158" s="557">
        <v>0</v>
      </c>
      <c r="AA158" s="517">
        <f t="shared" si="3"/>
        <v>0</v>
      </c>
      <c r="AC158" s="521">
        <v>0</v>
      </c>
      <c r="AD158" s="517" t="s">
        <v>202</v>
      </c>
      <c r="AE158" s="75" t="s">
        <v>202</v>
      </c>
      <c r="AF158" s="522" t="s">
        <v>202</v>
      </c>
      <c r="AN158" s="517"/>
      <c r="AO158" s="523">
        <v>46568</v>
      </c>
      <c r="AP158" s="517"/>
      <c r="AQ158" s="517">
        <v>0</v>
      </c>
      <c r="AR158" s="521">
        <v>0</v>
      </c>
      <c r="AS158" s="159" t="s">
        <v>202</v>
      </c>
      <c r="AT158" s="75" t="s">
        <v>202</v>
      </c>
      <c r="AU158" s="55" t="b">
        <v>0</v>
      </c>
      <c r="AW158" s="55" t="b">
        <v>0</v>
      </c>
      <c r="AY158" s="53" t="s">
        <v>283</v>
      </c>
    </row>
    <row r="159" spans="1:51" s="53" customFormat="1">
      <c r="A159" s="57">
        <v>169</v>
      </c>
      <c r="B159" s="514" t="s">
        <v>1315</v>
      </c>
      <c r="C159" s="515" t="s">
        <v>1753</v>
      </c>
      <c r="D159" s="516" t="s">
        <v>1754</v>
      </c>
      <c r="E159" s="516" t="s">
        <v>1755</v>
      </c>
      <c r="F159" s="515" t="s">
        <v>989</v>
      </c>
      <c r="G159" s="517" t="s">
        <v>336</v>
      </c>
      <c r="H159" s="515" t="s">
        <v>224</v>
      </c>
      <c r="I159" s="515" t="s">
        <v>85</v>
      </c>
      <c r="J159" s="515">
        <v>125</v>
      </c>
      <c r="L159" s="515" t="s">
        <v>324</v>
      </c>
      <c r="M159" s="515" t="s">
        <v>1744</v>
      </c>
      <c r="N159" s="516"/>
      <c r="O159" s="521"/>
      <c r="P159" s="517" t="s">
        <v>202</v>
      </c>
      <c r="Q159" s="517"/>
      <c r="R159" s="515"/>
      <c r="S159" s="517" t="s">
        <v>1756</v>
      </c>
      <c r="T159" s="515" t="s">
        <v>81</v>
      </c>
      <c r="U159" s="515" t="s">
        <v>158</v>
      </c>
      <c r="V159" s="519">
        <v>0</v>
      </c>
      <c r="W159" s="557">
        <v>0</v>
      </c>
      <c r="AA159" s="517">
        <f t="shared" si="3"/>
        <v>0</v>
      </c>
      <c r="AC159" s="521">
        <v>0</v>
      </c>
      <c r="AD159" s="517" t="s">
        <v>202</v>
      </c>
      <c r="AE159" s="75" t="s">
        <v>202</v>
      </c>
      <c r="AF159" s="522" t="s">
        <v>202</v>
      </c>
      <c r="AN159" s="517"/>
      <c r="AO159" s="523">
        <v>47361</v>
      </c>
      <c r="AP159" s="517"/>
      <c r="AQ159" s="517">
        <v>0</v>
      </c>
      <c r="AR159" s="521">
        <v>0</v>
      </c>
      <c r="AS159" s="159" t="s">
        <v>202</v>
      </c>
      <c r="AT159" s="75" t="s">
        <v>202</v>
      </c>
      <c r="AU159" s="55" t="b">
        <v>0</v>
      </c>
      <c r="AW159" s="55" t="b">
        <v>0</v>
      </c>
      <c r="AY159" s="53" t="s">
        <v>1757</v>
      </c>
    </row>
    <row r="160" spans="1:51" s="53" customFormat="1">
      <c r="A160" s="57">
        <v>170</v>
      </c>
      <c r="B160" s="514" t="s">
        <v>1315</v>
      </c>
      <c r="C160" s="515" t="s">
        <v>1758</v>
      </c>
      <c r="D160" s="516" t="s">
        <v>1759</v>
      </c>
      <c r="E160" s="516" t="s">
        <v>1760</v>
      </c>
      <c r="F160" s="515" t="s">
        <v>989</v>
      </c>
      <c r="G160" s="517" t="s">
        <v>336</v>
      </c>
      <c r="H160" s="515" t="s">
        <v>224</v>
      </c>
      <c r="I160" s="515" t="s">
        <v>93</v>
      </c>
      <c r="J160" s="515">
        <v>150</v>
      </c>
      <c r="L160" s="515" t="s">
        <v>324</v>
      </c>
      <c r="M160" s="515" t="s">
        <v>1744</v>
      </c>
      <c r="N160" s="516"/>
      <c r="O160" s="521"/>
      <c r="P160" s="517" t="s">
        <v>202</v>
      </c>
      <c r="Q160" s="517"/>
      <c r="R160" s="515"/>
      <c r="S160" s="517" t="s">
        <v>933</v>
      </c>
      <c r="T160" s="515" t="s">
        <v>81</v>
      </c>
      <c r="U160" s="515" t="s">
        <v>158</v>
      </c>
      <c r="V160" s="519">
        <v>0</v>
      </c>
      <c r="W160" s="557">
        <v>0</v>
      </c>
      <c r="AA160" s="517">
        <f t="shared" si="3"/>
        <v>0</v>
      </c>
      <c r="AC160" s="521">
        <v>0</v>
      </c>
      <c r="AD160" s="517" t="s">
        <v>202</v>
      </c>
      <c r="AE160" s="75" t="s">
        <v>202</v>
      </c>
      <c r="AF160" s="522" t="s">
        <v>202</v>
      </c>
      <c r="AN160" s="517"/>
      <c r="AO160" s="523">
        <v>47117</v>
      </c>
      <c r="AP160" s="517"/>
      <c r="AQ160" s="517">
        <v>0</v>
      </c>
      <c r="AR160" s="521">
        <v>0</v>
      </c>
      <c r="AS160" s="159" t="s">
        <v>202</v>
      </c>
      <c r="AT160" s="75" t="s">
        <v>202</v>
      </c>
      <c r="AU160" s="55" t="b">
        <v>0</v>
      </c>
      <c r="AW160" s="55" t="b">
        <v>0</v>
      </c>
      <c r="AY160" s="53" t="s">
        <v>264</v>
      </c>
    </row>
    <row r="161" spans="1:51" s="53" customFormat="1">
      <c r="A161" s="57">
        <v>171</v>
      </c>
      <c r="B161" s="514" t="s">
        <v>1315</v>
      </c>
      <c r="C161" s="515" t="s">
        <v>1761</v>
      </c>
      <c r="D161" s="516" t="s">
        <v>1762</v>
      </c>
      <c r="E161" s="516" t="s">
        <v>1763</v>
      </c>
      <c r="F161" s="515" t="s">
        <v>989</v>
      </c>
      <c r="G161" s="517" t="s">
        <v>336</v>
      </c>
      <c r="H161" s="515" t="s">
        <v>224</v>
      </c>
      <c r="I161" s="515" t="s">
        <v>93</v>
      </c>
      <c r="J161" s="515">
        <v>150</v>
      </c>
      <c r="L161" s="515" t="s">
        <v>324</v>
      </c>
      <c r="M161" s="515" t="s">
        <v>1744</v>
      </c>
      <c r="N161" s="516"/>
      <c r="O161" s="521"/>
      <c r="P161" s="517" t="s">
        <v>202</v>
      </c>
      <c r="Q161" s="517"/>
      <c r="R161" s="515"/>
      <c r="S161" s="517" t="s">
        <v>1764</v>
      </c>
      <c r="T161" s="515" t="s">
        <v>81</v>
      </c>
      <c r="U161" s="515" t="s">
        <v>285</v>
      </c>
      <c r="V161" s="519">
        <v>0</v>
      </c>
      <c r="W161" s="557">
        <v>0</v>
      </c>
      <c r="AA161" s="517">
        <f t="shared" si="3"/>
        <v>0</v>
      </c>
      <c r="AC161" s="521">
        <v>0</v>
      </c>
      <c r="AD161" s="517" t="s">
        <v>202</v>
      </c>
      <c r="AE161" s="75" t="s">
        <v>202</v>
      </c>
      <c r="AF161" s="522" t="s">
        <v>202</v>
      </c>
      <c r="AN161" s="517"/>
      <c r="AO161" s="523">
        <v>47299</v>
      </c>
      <c r="AP161" s="517"/>
      <c r="AQ161" s="517">
        <v>0</v>
      </c>
      <c r="AR161" s="521">
        <v>0</v>
      </c>
      <c r="AS161" s="159" t="s">
        <v>202</v>
      </c>
      <c r="AT161" s="75" t="s">
        <v>202</v>
      </c>
      <c r="AU161" s="55" t="b">
        <v>0</v>
      </c>
      <c r="AW161" s="55" t="b">
        <v>0</v>
      </c>
      <c r="AY161" s="53" t="s">
        <v>264</v>
      </c>
    </row>
    <row r="162" spans="1:51" s="53" customFormat="1">
      <c r="A162" s="57">
        <v>172</v>
      </c>
      <c r="B162" s="514" t="s">
        <v>1315</v>
      </c>
      <c r="C162" s="515" t="s">
        <v>1765</v>
      </c>
      <c r="D162" s="516" t="s">
        <v>1766</v>
      </c>
      <c r="E162" s="516" t="s">
        <v>1767</v>
      </c>
      <c r="F162" s="515" t="s">
        <v>989</v>
      </c>
      <c r="G162" s="517" t="s">
        <v>336</v>
      </c>
      <c r="H162" s="515" t="s">
        <v>224</v>
      </c>
      <c r="I162" s="515" t="s">
        <v>93</v>
      </c>
      <c r="J162" s="515">
        <v>250</v>
      </c>
      <c r="L162" s="515" t="s">
        <v>324</v>
      </c>
      <c r="M162" s="515" t="s">
        <v>1706</v>
      </c>
      <c r="N162" s="516"/>
      <c r="O162" s="521"/>
      <c r="P162" s="517" t="s">
        <v>202</v>
      </c>
      <c r="Q162" s="517"/>
      <c r="R162" s="515"/>
      <c r="S162" s="517" t="s">
        <v>1768</v>
      </c>
      <c r="T162" s="515" t="s">
        <v>81</v>
      </c>
      <c r="U162" s="515" t="s">
        <v>158</v>
      </c>
      <c r="V162" s="519">
        <v>0</v>
      </c>
      <c r="W162" s="557">
        <v>0</v>
      </c>
      <c r="AA162" s="517">
        <f t="shared" si="3"/>
        <v>0</v>
      </c>
      <c r="AC162" s="521">
        <v>0</v>
      </c>
      <c r="AD162" s="517" t="s">
        <v>202</v>
      </c>
      <c r="AE162" s="75" t="s">
        <v>202</v>
      </c>
      <c r="AF162" s="522" t="s">
        <v>202</v>
      </c>
      <c r="AN162" s="517"/>
      <c r="AO162" s="523">
        <v>44561</v>
      </c>
      <c r="AP162" s="517"/>
      <c r="AQ162" s="517">
        <v>0</v>
      </c>
      <c r="AR162" s="521">
        <v>0</v>
      </c>
      <c r="AS162" s="159" t="s">
        <v>202</v>
      </c>
      <c r="AT162" s="75" t="s">
        <v>202</v>
      </c>
      <c r="AU162" s="55" t="b">
        <v>0</v>
      </c>
      <c r="AW162" s="55" t="b">
        <v>0</v>
      </c>
      <c r="AY162" s="53" t="s">
        <v>1769</v>
      </c>
    </row>
    <row r="163" spans="1:51" s="50" customFormat="1" ht="134.25" customHeight="1">
      <c r="A163" s="56">
        <v>173</v>
      </c>
      <c r="B163" s="529" t="s">
        <v>1315</v>
      </c>
      <c r="C163" s="525" t="s">
        <v>1770</v>
      </c>
      <c r="D163" s="525" t="s">
        <v>1771</v>
      </c>
      <c r="E163" s="525" t="s">
        <v>1772</v>
      </c>
      <c r="F163" s="525" t="s">
        <v>745</v>
      </c>
      <c r="G163" s="526" t="s">
        <v>336</v>
      </c>
      <c r="H163" s="525" t="s">
        <v>224</v>
      </c>
      <c r="I163" s="525" t="s">
        <v>85</v>
      </c>
      <c r="J163" s="525">
        <v>78</v>
      </c>
      <c r="K163" s="56">
        <v>115</v>
      </c>
      <c r="L163" s="527" t="s">
        <v>334</v>
      </c>
      <c r="M163" s="525" t="s">
        <v>1773</v>
      </c>
      <c r="N163" s="525" t="s">
        <v>1774</v>
      </c>
      <c r="O163" s="525" t="s">
        <v>756</v>
      </c>
      <c r="P163" s="526" t="s">
        <v>202</v>
      </c>
      <c r="Q163" s="526" t="s">
        <v>769</v>
      </c>
      <c r="R163" s="525" t="s">
        <v>769</v>
      </c>
      <c r="S163" s="526" t="s">
        <v>1775</v>
      </c>
      <c r="T163" s="525" t="s">
        <v>81</v>
      </c>
      <c r="U163" s="525" t="s">
        <v>158</v>
      </c>
      <c r="V163" s="525" t="s">
        <v>1776</v>
      </c>
      <c r="W163" s="526" t="s">
        <v>1777</v>
      </c>
      <c r="X163" s="528" t="s">
        <v>85</v>
      </c>
      <c r="Y163" s="56" t="s">
        <v>1240</v>
      </c>
      <c r="Z163" s="56" t="s">
        <v>910</v>
      </c>
      <c r="AA163" s="529" t="s">
        <v>1778</v>
      </c>
      <c r="AB163" s="533" t="s">
        <v>756</v>
      </c>
      <c r="AC163" s="526" t="s">
        <v>1778</v>
      </c>
      <c r="AD163" s="526" t="s">
        <v>202</v>
      </c>
      <c r="AE163" s="530" t="s">
        <v>202</v>
      </c>
      <c r="AF163" s="531" t="s">
        <v>202</v>
      </c>
      <c r="AG163" s="532" t="s">
        <v>756</v>
      </c>
      <c r="AH163" s="533" t="s">
        <v>756</v>
      </c>
      <c r="AI163" s="56"/>
      <c r="AJ163" s="532" t="s">
        <v>756</v>
      </c>
      <c r="AK163" s="56" t="s">
        <v>900</v>
      </c>
      <c r="AL163" s="56"/>
      <c r="AM163" s="56" t="s">
        <v>1241</v>
      </c>
      <c r="AN163" s="529" t="s">
        <v>202</v>
      </c>
      <c r="AO163" s="534">
        <v>46568</v>
      </c>
      <c r="AP163" s="525" t="s">
        <v>756</v>
      </c>
      <c r="AQ163" s="526">
        <v>0</v>
      </c>
      <c r="AR163" s="526" t="s">
        <v>1779</v>
      </c>
      <c r="AS163" s="56" t="s">
        <v>202</v>
      </c>
      <c r="AT163" s="530" t="s">
        <v>202</v>
      </c>
      <c r="AU163" s="56" t="b">
        <v>0</v>
      </c>
      <c r="AV163" s="56"/>
      <c r="AW163" s="56" t="b">
        <v>0</v>
      </c>
      <c r="AX163" s="56"/>
      <c r="AY163" s="56" t="s">
        <v>1780</v>
      </c>
    </row>
    <row r="164" spans="1:51" s="50" customFormat="1" ht="134.25" customHeight="1">
      <c r="A164" s="56">
        <v>174</v>
      </c>
      <c r="B164" s="529" t="s">
        <v>1315</v>
      </c>
      <c r="C164" s="525" t="s">
        <v>1781</v>
      </c>
      <c r="D164" s="525" t="s">
        <v>1782</v>
      </c>
      <c r="E164" s="525" t="s">
        <v>1783</v>
      </c>
      <c r="F164" s="525" t="s">
        <v>745</v>
      </c>
      <c r="G164" s="526" t="s">
        <v>336</v>
      </c>
      <c r="H164" s="525" t="s">
        <v>224</v>
      </c>
      <c r="I164" s="525" t="s">
        <v>85</v>
      </c>
      <c r="J164" s="525">
        <v>90</v>
      </c>
      <c r="K164" s="56">
        <v>115</v>
      </c>
      <c r="L164" s="527" t="s">
        <v>334</v>
      </c>
      <c r="M164" s="525" t="s">
        <v>1773</v>
      </c>
      <c r="N164" s="525" t="s">
        <v>1784</v>
      </c>
      <c r="O164" s="525" t="s">
        <v>756</v>
      </c>
      <c r="P164" s="526" t="s">
        <v>202</v>
      </c>
      <c r="Q164" s="525" t="s">
        <v>756</v>
      </c>
      <c r="R164" s="525" t="s">
        <v>756</v>
      </c>
      <c r="S164" s="526" t="s">
        <v>1785</v>
      </c>
      <c r="T164" s="525" t="s">
        <v>81</v>
      </c>
      <c r="U164" s="525" t="s">
        <v>158</v>
      </c>
      <c r="V164" s="525" t="s">
        <v>895</v>
      </c>
      <c r="W164" s="526" t="s">
        <v>896</v>
      </c>
      <c r="X164" s="528" t="s">
        <v>85</v>
      </c>
      <c r="Y164" s="56" t="s">
        <v>1240</v>
      </c>
      <c r="Z164" s="56" t="s">
        <v>910</v>
      </c>
      <c r="AA164" s="529">
        <v>0</v>
      </c>
      <c r="AB164" s="525" t="s">
        <v>756</v>
      </c>
      <c r="AC164" s="526">
        <v>0</v>
      </c>
      <c r="AD164" s="526" t="s">
        <v>202</v>
      </c>
      <c r="AE164" s="530" t="s">
        <v>202</v>
      </c>
      <c r="AF164" s="531" t="s">
        <v>202</v>
      </c>
      <c r="AG164" s="527" t="s">
        <v>756</v>
      </c>
      <c r="AH164" s="525" t="s">
        <v>756</v>
      </c>
      <c r="AI164" s="56"/>
      <c r="AJ164" s="527" t="s">
        <v>756</v>
      </c>
      <c r="AK164" s="56" t="s">
        <v>900</v>
      </c>
      <c r="AL164" s="56"/>
      <c r="AM164" s="56" t="s">
        <v>1241</v>
      </c>
      <c r="AN164" s="529" t="s">
        <v>202</v>
      </c>
      <c r="AO164" s="534">
        <v>47057</v>
      </c>
      <c r="AP164" s="525" t="s">
        <v>756</v>
      </c>
      <c r="AQ164" s="526">
        <v>0</v>
      </c>
      <c r="AR164" s="526">
        <v>0</v>
      </c>
      <c r="AS164" s="56" t="s">
        <v>202</v>
      </c>
      <c r="AT164" s="530" t="s">
        <v>202</v>
      </c>
      <c r="AU164" s="56" t="b">
        <v>0</v>
      </c>
      <c r="AV164" s="56"/>
      <c r="AW164" s="56" t="b">
        <v>0</v>
      </c>
      <c r="AX164" s="56"/>
      <c r="AY164" s="56" t="s">
        <v>1786</v>
      </c>
    </row>
    <row r="165" spans="1:51" s="50" customFormat="1" ht="134.25" customHeight="1">
      <c r="A165" s="56">
        <v>175</v>
      </c>
      <c r="B165" s="529" t="s">
        <v>1315</v>
      </c>
      <c r="C165" s="525" t="s">
        <v>1787</v>
      </c>
      <c r="D165" s="525" t="s">
        <v>1788</v>
      </c>
      <c r="E165" s="525" t="s">
        <v>1789</v>
      </c>
      <c r="F165" s="525" t="s">
        <v>745</v>
      </c>
      <c r="G165" s="526" t="s">
        <v>336</v>
      </c>
      <c r="H165" s="525" t="s">
        <v>224</v>
      </c>
      <c r="I165" s="525" t="s">
        <v>123</v>
      </c>
      <c r="J165" s="525">
        <v>80</v>
      </c>
      <c r="K165" s="56">
        <v>230</v>
      </c>
      <c r="L165" s="527" t="s">
        <v>334</v>
      </c>
      <c r="M165" s="525" t="s">
        <v>1238</v>
      </c>
      <c r="N165" s="525" t="s">
        <v>1790</v>
      </c>
      <c r="O165" s="561" t="s">
        <v>758</v>
      </c>
      <c r="P165" s="526" t="s">
        <v>68</v>
      </c>
      <c r="Q165" s="526" t="s">
        <v>1791</v>
      </c>
      <c r="R165" s="525" t="s">
        <v>728</v>
      </c>
      <c r="S165" s="526" t="s">
        <v>1792</v>
      </c>
      <c r="T165" s="525" t="s">
        <v>81</v>
      </c>
      <c r="U165" s="525" t="s">
        <v>158</v>
      </c>
      <c r="V165" s="525" t="s">
        <v>1793</v>
      </c>
      <c r="W165" s="526" t="s">
        <v>1794</v>
      </c>
      <c r="X165" s="528" t="s">
        <v>1795</v>
      </c>
      <c r="Y165" s="56" t="s">
        <v>1240</v>
      </c>
      <c r="Z165" s="56" t="s">
        <v>910</v>
      </c>
      <c r="AA165" s="529" t="s">
        <v>1796</v>
      </c>
      <c r="AB165" s="525" t="s">
        <v>756</v>
      </c>
      <c r="AC165" s="526" t="s">
        <v>1796</v>
      </c>
      <c r="AD165" s="526" t="s">
        <v>202</v>
      </c>
      <c r="AE165" s="530" t="s">
        <v>202</v>
      </c>
      <c r="AF165" s="531" t="s">
        <v>202</v>
      </c>
      <c r="AG165" s="527" t="s">
        <v>756</v>
      </c>
      <c r="AH165" s="525" t="s">
        <v>756</v>
      </c>
      <c r="AI165" s="56"/>
      <c r="AJ165" s="527" t="s">
        <v>756</v>
      </c>
      <c r="AK165" s="56"/>
      <c r="AL165" s="56"/>
      <c r="AM165" s="56"/>
      <c r="AN165" s="529" t="s">
        <v>202</v>
      </c>
      <c r="AO165" s="534">
        <v>45738</v>
      </c>
      <c r="AP165" s="525" t="s">
        <v>756</v>
      </c>
      <c r="AQ165" s="526">
        <v>0</v>
      </c>
      <c r="AR165" s="526" t="s">
        <v>1797</v>
      </c>
      <c r="AS165" s="56" t="s">
        <v>202</v>
      </c>
      <c r="AT165" s="530" t="s">
        <v>202</v>
      </c>
      <c r="AU165" s="56" t="b">
        <v>0</v>
      </c>
      <c r="AV165" s="56"/>
      <c r="AW165" s="56" t="b">
        <v>0</v>
      </c>
      <c r="AX165" s="56"/>
      <c r="AY165" s="56" t="s">
        <v>1798</v>
      </c>
    </row>
    <row r="166" spans="1:51" s="53" customFormat="1">
      <c r="A166" s="60">
        <v>177</v>
      </c>
      <c r="B166" s="562" t="s">
        <v>1315</v>
      </c>
      <c r="C166" s="563" t="s">
        <v>1799</v>
      </c>
      <c r="D166" s="563" t="s">
        <v>1800</v>
      </c>
      <c r="E166" s="563" t="s">
        <v>1801</v>
      </c>
      <c r="F166" s="563" t="s">
        <v>1802</v>
      </c>
      <c r="G166" s="564" t="s">
        <v>336</v>
      </c>
      <c r="H166" s="563" t="s">
        <v>224</v>
      </c>
      <c r="I166" s="563" t="s">
        <v>85</v>
      </c>
      <c r="J166" s="563">
        <v>780</v>
      </c>
      <c r="K166" s="62">
        <v>400</v>
      </c>
      <c r="L166" s="516" t="s">
        <v>1803</v>
      </c>
      <c r="M166" s="563" t="s">
        <v>1804</v>
      </c>
      <c r="N166" s="565" t="s">
        <v>1805</v>
      </c>
      <c r="O166" s="562" t="s">
        <v>758</v>
      </c>
      <c r="P166" s="564" t="s">
        <v>202</v>
      </c>
      <c r="Q166" s="564" t="s">
        <v>758</v>
      </c>
      <c r="R166" s="563" t="s">
        <v>758</v>
      </c>
      <c r="S166" s="564" t="s">
        <v>332</v>
      </c>
      <c r="T166" s="563" t="s">
        <v>81</v>
      </c>
      <c r="U166" s="563" t="s">
        <v>204</v>
      </c>
      <c r="V166" s="563">
        <v>0</v>
      </c>
      <c r="W166" s="564" t="s">
        <v>1806</v>
      </c>
      <c r="X166" s="62" t="s">
        <v>1807</v>
      </c>
      <c r="Y166" s="62" t="s">
        <v>1808</v>
      </c>
      <c r="Z166" s="62" t="s">
        <v>1809</v>
      </c>
      <c r="AA166" s="562">
        <v>0</v>
      </c>
      <c r="AB166" s="62" t="s">
        <v>69</v>
      </c>
      <c r="AC166" s="562">
        <v>0</v>
      </c>
      <c r="AD166" s="564" t="s">
        <v>202</v>
      </c>
      <c r="AE166" s="566" t="s">
        <v>202</v>
      </c>
      <c r="AF166" s="566" t="s">
        <v>202</v>
      </c>
      <c r="AG166" s="62" t="s">
        <v>202</v>
      </c>
      <c r="AH166" s="62"/>
      <c r="AI166" s="562" t="s">
        <v>1810</v>
      </c>
      <c r="AJ166" s="62"/>
      <c r="AK166" s="62"/>
      <c r="AL166" s="62"/>
      <c r="AM166" s="62" t="s">
        <v>1811</v>
      </c>
      <c r="AN166" s="562" t="s">
        <v>758</v>
      </c>
      <c r="AO166" s="567">
        <v>47483</v>
      </c>
      <c r="AP166" s="564" t="s">
        <v>1812</v>
      </c>
      <c r="AQ166" s="564">
        <v>0</v>
      </c>
      <c r="AR166" s="564">
        <v>0</v>
      </c>
      <c r="AS166" s="62" t="s">
        <v>202</v>
      </c>
      <c r="AT166" s="566" t="s">
        <v>202</v>
      </c>
      <c r="AU166" s="62" t="b">
        <v>0</v>
      </c>
      <c r="AV166" s="62"/>
      <c r="AW166" s="62" t="b">
        <v>0</v>
      </c>
      <c r="AX166" s="62"/>
      <c r="AY166" s="63" t="s">
        <v>1444</v>
      </c>
    </row>
    <row r="167" spans="1:51" s="53" customFormat="1">
      <c r="A167" s="57">
        <v>178</v>
      </c>
      <c r="B167" s="514" t="s">
        <v>1315</v>
      </c>
      <c r="C167" s="515" t="s">
        <v>1813</v>
      </c>
      <c r="D167" s="516" t="s">
        <v>1814</v>
      </c>
      <c r="E167" s="516" t="s">
        <v>1815</v>
      </c>
      <c r="F167" s="515" t="s">
        <v>1319</v>
      </c>
      <c r="G167" s="517" t="s">
        <v>336</v>
      </c>
      <c r="H167" s="515" t="s">
        <v>224</v>
      </c>
      <c r="I167" s="515" t="s">
        <v>93</v>
      </c>
      <c r="J167" s="515">
        <v>200</v>
      </c>
      <c r="K167" s="159">
        <v>161</v>
      </c>
      <c r="L167" s="515" t="s">
        <v>294</v>
      </c>
      <c r="M167" s="515" t="s">
        <v>1816</v>
      </c>
      <c r="N167" s="516" t="s">
        <v>1817</v>
      </c>
      <c r="O167" s="521"/>
      <c r="P167" s="517" t="s">
        <v>202</v>
      </c>
      <c r="Q167" s="517"/>
      <c r="R167" s="515"/>
      <c r="S167" s="517" t="s">
        <v>1652</v>
      </c>
      <c r="T167" s="515" t="s">
        <v>81</v>
      </c>
      <c r="U167" s="515" t="s">
        <v>204</v>
      </c>
      <c r="V167" s="519">
        <v>0</v>
      </c>
      <c r="W167" s="557">
        <v>0</v>
      </c>
      <c r="X167" s="53" t="s">
        <v>93</v>
      </c>
      <c r="AA167" s="517">
        <f t="shared" si="3"/>
        <v>0</v>
      </c>
      <c r="AC167" s="521">
        <v>0</v>
      </c>
      <c r="AD167" s="517" t="s">
        <v>202</v>
      </c>
      <c r="AE167" s="75" t="s">
        <v>202</v>
      </c>
      <c r="AF167" s="522" t="s">
        <v>202</v>
      </c>
      <c r="AI167" s="53" t="s">
        <v>1818</v>
      </c>
      <c r="AN167" s="517"/>
      <c r="AO167" s="523">
        <v>46864</v>
      </c>
      <c r="AP167" s="517"/>
      <c r="AQ167" s="517">
        <v>0</v>
      </c>
      <c r="AR167" s="521">
        <v>0</v>
      </c>
      <c r="AS167" s="159" t="s">
        <v>202</v>
      </c>
      <c r="AT167" s="75" t="s">
        <v>202</v>
      </c>
      <c r="AU167" s="55" t="b">
        <v>0</v>
      </c>
      <c r="AW167" s="55" t="b">
        <v>0</v>
      </c>
      <c r="AY167" s="53" t="s">
        <v>1819</v>
      </c>
    </row>
    <row r="168" spans="1:51" s="53" customFormat="1">
      <c r="A168" s="57">
        <v>179</v>
      </c>
      <c r="B168" s="514" t="s">
        <v>1315</v>
      </c>
      <c r="C168" s="515" t="s">
        <v>1820</v>
      </c>
      <c r="D168" s="516" t="s">
        <v>1821</v>
      </c>
      <c r="E168" s="516" t="s">
        <v>1822</v>
      </c>
      <c r="F168" s="515" t="s">
        <v>1319</v>
      </c>
      <c r="G168" s="517" t="s">
        <v>336</v>
      </c>
      <c r="H168" s="515" t="s">
        <v>224</v>
      </c>
      <c r="I168" s="515" t="s">
        <v>93</v>
      </c>
      <c r="J168" s="515">
        <v>240.91</v>
      </c>
      <c r="K168" s="159">
        <v>230</v>
      </c>
      <c r="L168" s="515" t="s">
        <v>294</v>
      </c>
      <c r="M168" s="515" t="s">
        <v>1816</v>
      </c>
      <c r="N168" s="516" t="s">
        <v>1823</v>
      </c>
      <c r="O168" s="518"/>
      <c r="P168" s="517" t="s">
        <v>202</v>
      </c>
      <c r="Q168" s="517" t="s">
        <v>1349</v>
      </c>
      <c r="R168" s="515" t="s">
        <v>76</v>
      </c>
      <c r="S168" s="517" t="s">
        <v>1824</v>
      </c>
      <c r="T168" s="515" t="s">
        <v>81</v>
      </c>
      <c r="U168" s="515" t="s">
        <v>158</v>
      </c>
      <c r="V168" s="519">
        <v>606.46</v>
      </c>
      <c r="W168" s="557">
        <v>304.59899999999999</v>
      </c>
      <c r="X168" s="53" t="s">
        <v>93</v>
      </c>
      <c r="AA168" s="517" t="str">
        <f t="shared" si="3"/>
        <v xml:space="preserve">MRS Sustentable, S. de R. L. de C. V. </v>
      </c>
      <c r="AC168" s="521" t="s">
        <v>1825</v>
      </c>
      <c r="AD168" s="517" t="s">
        <v>202</v>
      </c>
      <c r="AE168" s="75" t="s">
        <v>202</v>
      </c>
      <c r="AF168" s="522" t="s">
        <v>202</v>
      </c>
      <c r="AI168" s="53" t="s">
        <v>1818</v>
      </c>
      <c r="AN168" s="517"/>
      <c r="AO168" s="523">
        <v>47100</v>
      </c>
      <c r="AP168" s="517"/>
      <c r="AQ168" s="517">
        <v>0</v>
      </c>
      <c r="AR168" s="521" t="s">
        <v>1361</v>
      </c>
      <c r="AS168" s="159" t="s">
        <v>202</v>
      </c>
      <c r="AT168" s="75" t="s">
        <v>202</v>
      </c>
      <c r="AU168" s="55" t="b">
        <v>0</v>
      </c>
      <c r="AW168" s="55" t="b">
        <v>0</v>
      </c>
      <c r="AY168" s="53" t="s">
        <v>1826</v>
      </c>
    </row>
    <row r="169" spans="1:51" s="53" customFormat="1">
      <c r="A169" s="57">
        <v>180</v>
      </c>
      <c r="B169" s="514" t="s">
        <v>1315</v>
      </c>
      <c r="C169" s="515" t="s">
        <v>1827</v>
      </c>
      <c r="D169" s="516" t="s">
        <v>1828</v>
      </c>
      <c r="E169" s="516" t="s">
        <v>1829</v>
      </c>
      <c r="F169" s="515" t="s">
        <v>1319</v>
      </c>
      <c r="G169" s="517" t="s">
        <v>336</v>
      </c>
      <c r="H169" s="515" t="s">
        <v>224</v>
      </c>
      <c r="I169" s="515" t="s">
        <v>93</v>
      </c>
      <c r="J169" s="515">
        <v>100</v>
      </c>
      <c r="K169" s="159">
        <v>230</v>
      </c>
      <c r="L169" s="515" t="s">
        <v>294</v>
      </c>
      <c r="M169" s="515" t="s">
        <v>1816</v>
      </c>
      <c r="N169" s="516" t="s">
        <v>1830</v>
      </c>
      <c r="O169" s="518"/>
      <c r="P169" s="517" t="s">
        <v>202</v>
      </c>
      <c r="Q169" s="517"/>
      <c r="R169" s="515"/>
      <c r="S169" s="517" t="s">
        <v>1652</v>
      </c>
      <c r="T169" s="515" t="s">
        <v>81</v>
      </c>
      <c r="U169" s="515" t="s">
        <v>204</v>
      </c>
      <c r="V169" s="519">
        <v>0</v>
      </c>
      <c r="W169" s="557">
        <v>0</v>
      </c>
      <c r="X169" s="53" t="s">
        <v>93</v>
      </c>
      <c r="AA169" s="517">
        <f t="shared" si="3"/>
        <v>0</v>
      </c>
      <c r="AC169" s="521">
        <v>0</v>
      </c>
      <c r="AD169" s="517" t="s">
        <v>202</v>
      </c>
      <c r="AE169" s="538" t="s">
        <v>202</v>
      </c>
      <c r="AF169" s="522" t="s">
        <v>202</v>
      </c>
      <c r="AI169" s="53" t="s">
        <v>1818</v>
      </c>
      <c r="AN169" s="517"/>
      <c r="AO169" s="523">
        <v>46955</v>
      </c>
      <c r="AP169" s="517"/>
      <c r="AQ169" s="517">
        <v>0</v>
      </c>
      <c r="AR169" s="521">
        <v>0</v>
      </c>
      <c r="AS169" s="159" t="s">
        <v>202</v>
      </c>
      <c r="AT169" s="75" t="s">
        <v>202</v>
      </c>
      <c r="AU169" s="55" t="b">
        <v>0</v>
      </c>
      <c r="AW169" s="55" t="b">
        <v>0</v>
      </c>
      <c r="AY169" s="53" t="s">
        <v>1831</v>
      </c>
    </row>
    <row r="170" spans="1:51" s="53" customFormat="1">
      <c r="A170" s="60">
        <v>181</v>
      </c>
      <c r="B170" s="568" t="s">
        <v>1315</v>
      </c>
      <c r="C170" s="569" t="s">
        <v>1832</v>
      </c>
      <c r="D170" s="569" t="s">
        <v>1833</v>
      </c>
      <c r="E170" s="569" t="s">
        <v>1801</v>
      </c>
      <c r="F170" s="569" t="s">
        <v>1802</v>
      </c>
      <c r="G170" s="570" t="s">
        <v>336</v>
      </c>
      <c r="H170" s="569" t="s">
        <v>224</v>
      </c>
      <c r="I170" s="569" t="s">
        <v>85</v>
      </c>
      <c r="J170" s="569" t="s">
        <v>1834</v>
      </c>
      <c r="K170" s="64">
        <v>400</v>
      </c>
      <c r="L170" s="571" t="s">
        <v>294</v>
      </c>
      <c r="M170" s="569" t="s">
        <v>1835</v>
      </c>
      <c r="N170" s="572" t="s">
        <v>1836</v>
      </c>
      <c r="O170" s="568" t="s">
        <v>758</v>
      </c>
      <c r="P170" s="570" t="s">
        <v>202</v>
      </c>
      <c r="Q170" s="570" t="s">
        <v>758</v>
      </c>
      <c r="R170" s="569" t="s">
        <v>758</v>
      </c>
      <c r="S170" s="570" t="s">
        <v>332</v>
      </c>
      <c r="T170" s="569" t="s">
        <v>81</v>
      </c>
      <c r="U170" s="569" t="s">
        <v>204</v>
      </c>
      <c r="V170" s="569">
        <v>0</v>
      </c>
      <c r="W170" s="570" t="s">
        <v>1806</v>
      </c>
      <c r="X170" s="64" t="s">
        <v>1807</v>
      </c>
      <c r="Y170" s="64" t="s">
        <v>1837</v>
      </c>
      <c r="Z170" s="64" t="s">
        <v>1809</v>
      </c>
      <c r="AA170" s="568">
        <v>0</v>
      </c>
      <c r="AB170" s="64" t="s">
        <v>69</v>
      </c>
      <c r="AC170" s="568">
        <v>0</v>
      </c>
      <c r="AD170" s="570" t="s">
        <v>202</v>
      </c>
      <c r="AE170" s="573" t="s">
        <v>202</v>
      </c>
      <c r="AF170" s="573" t="s">
        <v>202</v>
      </c>
      <c r="AG170" s="64" t="s">
        <v>202</v>
      </c>
      <c r="AH170" s="64"/>
      <c r="AI170" s="568" t="s">
        <v>1810</v>
      </c>
      <c r="AJ170" s="64"/>
      <c r="AK170" s="64"/>
      <c r="AL170" s="64"/>
      <c r="AM170" s="64" t="s">
        <v>1811</v>
      </c>
      <c r="AN170" s="568" t="s">
        <v>758</v>
      </c>
      <c r="AO170" s="574">
        <v>47483</v>
      </c>
      <c r="AP170" s="570" t="s">
        <v>1812</v>
      </c>
      <c r="AQ170" s="570">
        <v>0</v>
      </c>
      <c r="AR170" s="570">
        <v>0</v>
      </c>
      <c r="AS170" s="64" t="s">
        <v>202</v>
      </c>
      <c r="AT170" s="573" t="s">
        <v>202</v>
      </c>
      <c r="AU170" s="64" t="b">
        <v>0</v>
      </c>
      <c r="AV170" s="64"/>
      <c r="AW170" s="64" t="b">
        <v>0</v>
      </c>
      <c r="AX170" s="64"/>
      <c r="AY170" s="65" t="s">
        <v>1444</v>
      </c>
    </row>
    <row r="171" spans="1:51" s="53" customFormat="1">
      <c r="A171" s="57">
        <v>182</v>
      </c>
      <c r="B171" s="514" t="s">
        <v>1315</v>
      </c>
      <c r="C171" s="515" t="s">
        <v>1838</v>
      </c>
      <c r="D171" s="516" t="s">
        <v>1839</v>
      </c>
      <c r="E171" s="516" t="s">
        <v>988</v>
      </c>
      <c r="F171" s="515" t="s">
        <v>989</v>
      </c>
      <c r="G171" s="517" t="s">
        <v>336</v>
      </c>
      <c r="H171" s="515" t="s">
        <v>224</v>
      </c>
      <c r="I171" s="515" t="s">
        <v>85</v>
      </c>
      <c r="J171" s="515">
        <v>200</v>
      </c>
      <c r="K171" s="53">
        <v>115</v>
      </c>
      <c r="L171" s="515" t="s">
        <v>567</v>
      </c>
      <c r="M171" s="515" t="s">
        <v>1840</v>
      </c>
      <c r="N171" s="516"/>
      <c r="O171" s="521"/>
      <c r="P171" s="517" t="s">
        <v>202</v>
      </c>
      <c r="Q171" s="517"/>
      <c r="R171" s="515"/>
      <c r="S171" s="515" t="s">
        <v>332</v>
      </c>
      <c r="T171" s="515" t="s">
        <v>191</v>
      </c>
      <c r="U171" s="515" t="s">
        <v>204</v>
      </c>
      <c r="V171" s="519">
        <v>0</v>
      </c>
      <c r="W171" s="520">
        <v>0</v>
      </c>
      <c r="X171" s="53" t="s">
        <v>1209</v>
      </c>
      <c r="Y171" s="53" t="s">
        <v>1841</v>
      </c>
      <c r="Z171" s="53" t="s">
        <v>68</v>
      </c>
      <c r="AA171" s="515">
        <f t="shared" si="3"/>
        <v>0</v>
      </c>
      <c r="AB171" s="53" t="s">
        <v>993</v>
      </c>
      <c r="AC171" s="521">
        <v>0</v>
      </c>
      <c r="AD171" s="515" t="s">
        <v>202</v>
      </c>
      <c r="AE171" s="75" t="s">
        <v>202</v>
      </c>
      <c r="AF171" s="522" t="s">
        <v>202</v>
      </c>
      <c r="AG171" s="53" t="s">
        <v>202</v>
      </c>
      <c r="AI171" s="53" t="s">
        <v>1842</v>
      </c>
      <c r="AN171" s="515"/>
      <c r="AO171" s="523">
        <v>46934</v>
      </c>
      <c r="AP171" s="515"/>
      <c r="AQ171" s="517">
        <v>0</v>
      </c>
      <c r="AR171" s="521">
        <v>0</v>
      </c>
      <c r="AS171" s="159" t="s">
        <v>202</v>
      </c>
      <c r="AT171" s="75" t="s">
        <v>202</v>
      </c>
      <c r="AU171" s="55" t="b">
        <v>0</v>
      </c>
      <c r="AW171" s="55" t="b">
        <v>0</v>
      </c>
      <c r="AY171" s="53" t="s">
        <v>229</v>
      </c>
    </row>
    <row r="172" spans="1:51" s="53" customFormat="1">
      <c r="A172" s="57">
        <v>183</v>
      </c>
      <c r="B172" s="514" t="s">
        <v>1315</v>
      </c>
      <c r="C172" s="515"/>
      <c r="D172" s="516" t="s">
        <v>1843</v>
      </c>
      <c r="E172" s="516" t="s">
        <v>1844</v>
      </c>
      <c r="F172" s="515" t="s">
        <v>989</v>
      </c>
      <c r="G172" s="517" t="s">
        <v>336</v>
      </c>
      <c r="H172" s="515" t="s">
        <v>224</v>
      </c>
      <c r="I172" s="515" t="s">
        <v>85</v>
      </c>
      <c r="J172" s="515">
        <v>75</v>
      </c>
      <c r="L172" s="515" t="s">
        <v>1845</v>
      </c>
      <c r="M172" s="515" t="s">
        <v>1846</v>
      </c>
      <c r="N172" s="516"/>
      <c r="O172" s="521"/>
      <c r="P172" s="517" t="s">
        <v>202</v>
      </c>
      <c r="Q172" s="517"/>
      <c r="R172" s="515"/>
      <c r="S172" s="515" t="s">
        <v>332</v>
      </c>
      <c r="T172" s="515" t="s">
        <v>81</v>
      </c>
      <c r="U172" s="515" t="s">
        <v>204</v>
      </c>
      <c r="V172" s="519">
        <v>0</v>
      </c>
      <c r="W172" s="520">
        <v>0</v>
      </c>
      <c r="AA172" s="515">
        <f t="shared" si="3"/>
        <v>0</v>
      </c>
      <c r="AC172" s="521"/>
      <c r="AD172" s="515" t="s">
        <v>202</v>
      </c>
      <c r="AE172" s="75" t="s">
        <v>202</v>
      </c>
      <c r="AF172" s="522" t="s">
        <v>202</v>
      </c>
      <c r="AN172" s="515"/>
      <c r="AO172" s="523">
        <v>46722</v>
      </c>
      <c r="AP172" s="515"/>
      <c r="AQ172" s="517"/>
      <c r="AR172" s="521"/>
      <c r="AS172" s="159" t="s">
        <v>202</v>
      </c>
      <c r="AT172" s="75" t="s">
        <v>202</v>
      </c>
      <c r="AU172" s="55" t="b">
        <v>0</v>
      </c>
      <c r="AW172" s="55" t="b">
        <v>0</v>
      </c>
      <c r="AY172" s="53" t="s">
        <v>1847</v>
      </c>
    </row>
    <row r="173" spans="1:51" s="53" customFormat="1" ht="43.5" customHeight="1">
      <c r="A173" s="57">
        <v>184</v>
      </c>
      <c r="B173" s="514" t="s">
        <v>1315</v>
      </c>
      <c r="C173" s="515" t="s">
        <v>1848</v>
      </c>
      <c r="D173" s="516" t="s">
        <v>1849</v>
      </c>
      <c r="E173" s="516" t="s">
        <v>1850</v>
      </c>
      <c r="F173" s="515" t="s">
        <v>989</v>
      </c>
      <c r="G173" s="517" t="s">
        <v>336</v>
      </c>
      <c r="H173" s="515" t="s">
        <v>224</v>
      </c>
      <c r="I173" s="515" t="s">
        <v>93</v>
      </c>
      <c r="J173" s="515">
        <v>100</v>
      </c>
      <c r="L173" s="515" t="s">
        <v>1845</v>
      </c>
      <c r="M173" s="515" t="s">
        <v>1846</v>
      </c>
      <c r="N173" s="516" t="s">
        <v>1851</v>
      </c>
      <c r="O173" s="521"/>
      <c r="P173" s="517" t="s">
        <v>202</v>
      </c>
      <c r="Q173" s="517" t="s">
        <v>1349</v>
      </c>
      <c r="R173" s="515" t="s">
        <v>76</v>
      </c>
      <c r="S173" s="515" t="s">
        <v>402</v>
      </c>
      <c r="T173" s="515" t="s">
        <v>81</v>
      </c>
      <c r="U173" s="515" t="s">
        <v>204</v>
      </c>
      <c r="V173" s="519">
        <v>347.29199999999997</v>
      </c>
      <c r="W173" s="520">
        <v>37.515999999999998</v>
      </c>
      <c r="AA173" s="515" t="str">
        <f t="shared" si="3"/>
        <v xml:space="preserve">Dhamma Energy Management, S. L. </v>
      </c>
      <c r="AC173" s="521" t="s">
        <v>1852</v>
      </c>
      <c r="AD173" s="515" t="s">
        <v>202</v>
      </c>
      <c r="AE173" s="75" t="s">
        <v>202</v>
      </c>
      <c r="AF173" s="522" t="s">
        <v>202</v>
      </c>
      <c r="AN173" s="515"/>
      <c r="AO173" s="523">
        <v>47208</v>
      </c>
      <c r="AP173" s="515"/>
      <c r="AQ173" s="517">
        <v>0</v>
      </c>
      <c r="AR173" s="521" t="s">
        <v>1361</v>
      </c>
      <c r="AS173" s="159" t="s">
        <v>202</v>
      </c>
      <c r="AT173" s="75" t="s">
        <v>202</v>
      </c>
      <c r="AU173" s="55" t="b">
        <v>0</v>
      </c>
      <c r="AW173" s="55" t="b">
        <v>0</v>
      </c>
      <c r="AY173" s="53" t="s">
        <v>264</v>
      </c>
    </row>
    <row r="174" spans="1:51" s="53" customFormat="1" ht="64.5" customHeight="1">
      <c r="A174" s="57">
        <v>185</v>
      </c>
      <c r="B174" s="514" t="s">
        <v>1315</v>
      </c>
      <c r="C174" s="515" t="s">
        <v>1853</v>
      </c>
      <c r="D174" s="516" t="s">
        <v>1854</v>
      </c>
      <c r="E174" s="516" t="s">
        <v>1855</v>
      </c>
      <c r="F174" s="515" t="s">
        <v>989</v>
      </c>
      <c r="G174" s="517" t="s">
        <v>336</v>
      </c>
      <c r="H174" s="515" t="s">
        <v>224</v>
      </c>
      <c r="I174" s="515" t="s">
        <v>85</v>
      </c>
      <c r="J174" s="515">
        <v>50.67</v>
      </c>
      <c r="L174" s="515" t="s">
        <v>1845</v>
      </c>
      <c r="M174" s="515" t="s">
        <v>1856</v>
      </c>
      <c r="N174" s="516"/>
      <c r="O174" s="521"/>
      <c r="P174" s="517" t="s">
        <v>202</v>
      </c>
      <c r="Q174" s="517"/>
      <c r="R174" s="515"/>
      <c r="S174" s="515" t="s">
        <v>402</v>
      </c>
      <c r="T174" s="515" t="s">
        <v>81</v>
      </c>
      <c r="U174" s="515" t="s">
        <v>204</v>
      </c>
      <c r="V174" s="519">
        <v>0</v>
      </c>
      <c r="W174" s="520">
        <v>0</v>
      </c>
      <c r="AA174" s="515">
        <f t="shared" si="3"/>
        <v>0</v>
      </c>
      <c r="AC174" s="521">
        <v>0</v>
      </c>
      <c r="AD174" s="515" t="s">
        <v>202</v>
      </c>
      <c r="AE174" s="75" t="s">
        <v>202</v>
      </c>
      <c r="AF174" s="522" t="s">
        <v>202</v>
      </c>
      <c r="AN174" s="515"/>
      <c r="AO174" s="523">
        <v>46783</v>
      </c>
      <c r="AP174" s="515"/>
      <c r="AQ174" s="517">
        <v>0</v>
      </c>
      <c r="AR174" s="521">
        <v>0</v>
      </c>
      <c r="AS174" s="159" t="s">
        <v>202</v>
      </c>
      <c r="AT174" s="75" t="s">
        <v>202</v>
      </c>
      <c r="AU174" s="55" t="b">
        <v>0</v>
      </c>
      <c r="AW174" s="55" t="b">
        <v>0</v>
      </c>
      <c r="AY174" s="53" t="s">
        <v>1857</v>
      </c>
    </row>
    <row r="175" spans="1:51" s="53" customFormat="1">
      <c r="A175" s="57">
        <v>186</v>
      </c>
      <c r="B175" s="514" t="s">
        <v>1315</v>
      </c>
      <c r="C175" s="515" t="s">
        <v>1858</v>
      </c>
      <c r="D175" s="516" t="s">
        <v>1859</v>
      </c>
      <c r="E175" s="516" t="s">
        <v>1860</v>
      </c>
      <c r="F175" s="515" t="s">
        <v>989</v>
      </c>
      <c r="G175" s="517" t="s">
        <v>336</v>
      </c>
      <c r="H175" s="515" t="s">
        <v>224</v>
      </c>
      <c r="I175" s="515" t="s">
        <v>85</v>
      </c>
      <c r="J175" s="515">
        <v>58</v>
      </c>
      <c r="L175" s="515" t="s">
        <v>1845</v>
      </c>
      <c r="M175" s="515" t="s">
        <v>1861</v>
      </c>
      <c r="N175" s="516"/>
      <c r="O175" s="521"/>
      <c r="P175" s="517" t="s">
        <v>202</v>
      </c>
      <c r="Q175" s="517"/>
      <c r="R175" s="515"/>
      <c r="S175" s="515" t="s">
        <v>402</v>
      </c>
      <c r="T175" s="535" t="s">
        <v>81</v>
      </c>
      <c r="U175" s="515" t="s">
        <v>204</v>
      </c>
      <c r="V175" s="519">
        <v>0</v>
      </c>
      <c r="W175" s="520">
        <v>0</v>
      </c>
      <c r="AA175" s="515">
        <f t="shared" si="3"/>
        <v>0</v>
      </c>
      <c r="AC175" s="521">
        <v>0</v>
      </c>
      <c r="AD175" s="515" t="s">
        <v>202</v>
      </c>
      <c r="AE175" s="75" t="s">
        <v>202</v>
      </c>
      <c r="AF175" s="522" t="s">
        <v>202</v>
      </c>
      <c r="AN175" s="515"/>
      <c r="AO175" s="523">
        <v>46812</v>
      </c>
      <c r="AP175" s="515"/>
      <c r="AQ175" s="517">
        <v>0</v>
      </c>
      <c r="AR175" s="521">
        <v>0</v>
      </c>
      <c r="AS175" s="159" t="s">
        <v>202</v>
      </c>
      <c r="AT175" s="75" t="s">
        <v>202</v>
      </c>
      <c r="AU175" s="55" t="b">
        <v>0</v>
      </c>
      <c r="AW175" s="55" t="b">
        <v>0</v>
      </c>
      <c r="AY175" s="53" t="s">
        <v>1862</v>
      </c>
    </row>
    <row r="176" spans="1:51" s="53" customFormat="1">
      <c r="A176" s="57">
        <v>187</v>
      </c>
      <c r="B176" s="514" t="s">
        <v>1315</v>
      </c>
      <c r="C176" s="515" t="s">
        <v>1863</v>
      </c>
      <c r="D176" s="516" t="s">
        <v>1864</v>
      </c>
      <c r="E176" s="516" t="s">
        <v>1865</v>
      </c>
      <c r="F176" s="515" t="s">
        <v>989</v>
      </c>
      <c r="G176" s="517" t="s">
        <v>336</v>
      </c>
      <c r="H176" s="515" t="s">
        <v>224</v>
      </c>
      <c r="I176" s="515" t="s">
        <v>85</v>
      </c>
      <c r="J176" s="515">
        <v>84.84</v>
      </c>
      <c r="L176" s="515" t="s">
        <v>1845</v>
      </c>
      <c r="M176" s="515" t="s">
        <v>1866</v>
      </c>
      <c r="N176" s="516"/>
      <c r="O176" s="521"/>
      <c r="P176" s="517" t="s">
        <v>202</v>
      </c>
      <c r="Q176" s="517"/>
      <c r="R176" s="515"/>
      <c r="S176" s="515" t="s">
        <v>402</v>
      </c>
      <c r="T176" s="515" t="s">
        <v>81</v>
      </c>
      <c r="U176" s="515" t="s">
        <v>204</v>
      </c>
      <c r="V176" s="519">
        <v>0</v>
      </c>
      <c r="W176" s="520">
        <v>0</v>
      </c>
      <c r="AA176" s="515">
        <f t="shared" si="3"/>
        <v>0</v>
      </c>
      <c r="AC176" s="521">
        <v>0</v>
      </c>
      <c r="AD176" s="515" t="s">
        <v>202</v>
      </c>
      <c r="AE176" s="75" t="s">
        <v>202</v>
      </c>
      <c r="AF176" s="522" t="s">
        <v>202</v>
      </c>
      <c r="AN176" s="515"/>
      <c r="AO176" s="523">
        <v>46965</v>
      </c>
      <c r="AP176" s="515"/>
      <c r="AQ176" s="517">
        <v>0</v>
      </c>
      <c r="AR176" s="521">
        <v>0</v>
      </c>
      <c r="AS176" s="159" t="s">
        <v>202</v>
      </c>
      <c r="AT176" s="75" t="s">
        <v>202</v>
      </c>
      <c r="AU176" s="55" t="b">
        <v>0</v>
      </c>
      <c r="AW176" s="55" t="b">
        <v>0</v>
      </c>
      <c r="AY176" s="53" t="s">
        <v>1867</v>
      </c>
    </row>
    <row r="177" spans="1:51" s="53" customFormat="1">
      <c r="A177" s="57">
        <v>188</v>
      </c>
      <c r="B177" s="514" t="s">
        <v>1315</v>
      </c>
      <c r="C177" s="515" t="s">
        <v>1868</v>
      </c>
      <c r="D177" s="516" t="s">
        <v>1869</v>
      </c>
      <c r="E177" s="516" t="s">
        <v>1870</v>
      </c>
      <c r="F177" s="515" t="s">
        <v>989</v>
      </c>
      <c r="G177" s="517" t="s">
        <v>336</v>
      </c>
      <c r="H177" s="515" t="s">
        <v>224</v>
      </c>
      <c r="I177" s="515" t="s">
        <v>93</v>
      </c>
      <c r="J177" s="515">
        <v>150</v>
      </c>
      <c r="L177" s="515" t="s">
        <v>1845</v>
      </c>
      <c r="M177" s="515" t="s">
        <v>1871</v>
      </c>
      <c r="N177" s="516"/>
      <c r="O177" s="521"/>
      <c r="P177" s="517" t="s">
        <v>202</v>
      </c>
      <c r="Q177" s="517"/>
      <c r="R177" s="515"/>
      <c r="S177" s="515" t="s">
        <v>402</v>
      </c>
      <c r="T177" s="515" t="s">
        <v>81</v>
      </c>
      <c r="U177" s="515" t="s">
        <v>204</v>
      </c>
      <c r="V177" s="519">
        <v>0</v>
      </c>
      <c r="W177" s="520">
        <v>0</v>
      </c>
      <c r="AA177" s="515">
        <f t="shared" si="3"/>
        <v>0</v>
      </c>
      <c r="AC177" s="521">
        <v>0</v>
      </c>
      <c r="AD177" s="515" t="s">
        <v>202</v>
      </c>
      <c r="AE177" s="75" t="s">
        <v>202</v>
      </c>
      <c r="AF177" s="522" t="s">
        <v>202</v>
      </c>
      <c r="AN177" s="515"/>
      <c r="AO177" s="523">
        <v>46752</v>
      </c>
      <c r="AP177" s="515"/>
      <c r="AQ177" s="517">
        <v>0</v>
      </c>
      <c r="AR177" s="521">
        <v>0</v>
      </c>
      <c r="AS177" s="159" t="s">
        <v>202</v>
      </c>
      <c r="AT177" s="75" t="s">
        <v>202</v>
      </c>
      <c r="AU177" s="55" t="b">
        <v>0</v>
      </c>
      <c r="AW177" s="55" t="b">
        <v>0</v>
      </c>
      <c r="AY177" s="53" t="s">
        <v>470</v>
      </c>
    </row>
    <row r="178" spans="1:51" s="53" customFormat="1">
      <c r="A178" s="57">
        <v>189</v>
      </c>
      <c r="B178" s="514" t="s">
        <v>1315</v>
      </c>
      <c r="C178" s="515" t="s">
        <v>1872</v>
      </c>
      <c r="D178" s="516" t="s">
        <v>1873</v>
      </c>
      <c r="E178" s="516" t="s">
        <v>1874</v>
      </c>
      <c r="F178" s="515" t="s">
        <v>989</v>
      </c>
      <c r="G178" s="517" t="s">
        <v>336</v>
      </c>
      <c r="H178" s="515" t="s">
        <v>224</v>
      </c>
      <c r="I178" s="515" t="s">
        <v>85</v>
      </c>
      <c r="J178" s="515">
        <v>90</v>
      </c>
      <c r="L178" s="515" t="s">
        <v>1845</v>
      </c>
      <c r="M178" s="515" t="s">
        <v>1875</v>
      </c>
      <c r="N178" s="516" t="s">
        <v>1876</v>
      </c>
      <c r="O178" s="521"/>
      <c r="P178" s="517" t="s">
        <v>68</v>
      </c>
      <c r="Q178" s="517" t="s">
        <v>1877</v>
      </c>
      <c r="R178" s="515" t="s">
        <v>1878</v>
      </c>
      <c r="S178" s="515" t="s">
        <v>402</v>
      </c>
      <c r="T178" s="515" t="s">
        <v>81</v>
      </c>
      <c r="U178" s="515" t="s">
        <v>204</v>
      </c>
      <c r="V178" s="519">
        <v>236.928</v>
      </c>
      <c r="W178" s="520">
        <v>87.79</v>
      </c>
      <c r="AA178" s="515" t="str">
        <f t="shared" si="3"/>
        <v>Eridania SADAM</v>
      </c>
      <c r="AC178" s="521" t="s">
        <v>1879</v>
      </c>
      <c r="AD178" s="515" t="s">
        <v>202</v>
      </c>
      <c r="AE178" s="75" t="s">
        <v>202</v>
      </c>
      <c r="AF178" s="522" t="s">
        <v>202</v>
      </c>
      <c r="AN178" s="515"/>
      <c r="AO178" s="523">
        <v>46750</v>
      </c>
      <c r="AP178" s="515"/>
      <c r="AQ178" s="517">
        <v>0</v>
      </c>
      <c r="AR178" s="521" t="s">
        <v>1880</v>
      </c>
      <c r="AS178" s="159" t="s">
        <v>202</v>
      </c>
      <c r="AT178" s="75" t="s">
        <v>202</v>
      </c>
      <c r="AU178" s="55" t="b">
        <v>0</v>
      </c>
      <c r="AW178" s="55" t="b">
        <v>0</v>
      </c>
      <c r="AY178" s="53" t="s">
        <v>1881</v>
      </c>
    </row>
    <row r="179" spans="1:51" s="53" customFormat="1">
      <c r="A179" s="57">
        <v>190</v>
      </c>
      <c r="B179" s="514" t="s">
        <v>1315</v>
      </c>
      <c r="C179" s="515" t="s">
        <v>1882</v>
      </c>
      <c r="D179" s="516" t="s">
        <v>1883</v>
      </c>
      <c r="E179" s="516" t="s">
        <v>1884</v>
      </c>
      <c r="F179" s="515" t="s">
        <v>989</v>
      </c>
      <c r="G179" s="517" t="s">
        <v>336</v>
      </c>
      <c r="H179" s="515" t="s">
        <v>224</v>
      </c>
      <c r="I179" s="515" t="s">
        <v>85</v>
      </c>
      <c r="J179" s="515">
        <v>96</v>
      </c>
      <c r="L179" s="515" t="s">
        <v>1845</v>
      </c>
      <c r="M179" s="515" t="s">
        <v>1885</v>
      </c>
      <c r="N179" s="516"/>
      <c r="O179" s="521"/>
      <c r="P179" s="517" t="s">
        <v>202</v>
      </c>
      <c r="Q179" s="517"/>
      <c r="R179" s="515"/>
      <c r="S179" s="515" t="s">
        <v>402</v>
      </c>
      <c r="T179" s="535" t="s">
        <v>81</v>
      </c>
      <c r="U179" s="515" t="s">
        <v>204</v>
      </c>
      <c r="V179" s="519">
        <v>0</v>
      </c>
      <c r="W179" s="520">
        <v>0</v>
      </c>
      <c r="AA179" s="515">
        <f t="shared" si="3"/>
        <v>0</v>
      </c>
      <c r="AC179" s="521">
        <v>0</v>
      </c>
      <c r="AD179" s="515" t="s">
        <v>202</v>
      </c>
      <c r="AE179" s="75" t="s">
        <v>202</v>
      </c>
      <c r="AF179" s="522" t="s">
        <v>202</v>
      </c>
      <c r="AN179" s="515"/>
      <c r="AO179" s="523">
        <v>46934</v>
      </c>
      <c r="AP179" s="515"/>
      <c r="AQ179" s="517">
        <v>0</v>
      </c>
      <c r="AR179" s="521">
        <v>0</v>
      </c>
      <c r="AS179" s="159" t="s">
        <v>202</v>
      </c>
      <c r="AT179" s="75" t="s">
        <v>202</v>
      </c>
      <c r="AU179" s="55" t="b">
        <v>0</v>
      </c>
      <c r="AW179" s="55" t="b">
        <v>0</v>
      </c>
      <c r="AY179" s="53" t="s">
        <v>1886</v>
      </c>
    </row>
    <row r="180" spans="1:51" s="53" customFormat="1">
      <c r="A180" s="57">
        <v>191</v>
      </c>
      <c r="B180" s="514" t="s">
        <v>1315</v>
      </c>
      <c r="C180" s="515" t="s">
        <v>1887</v>
      </c>
      <c r="D180" s="516" t="s">
        <v>1888</v>
      </c>
      <c r="E180" s="516" t="s">
        <v>1889</v>
      </c>
      <c r="F180" s="515" t="s">
        <v>989</v>
      </c>
      <c r="G180" s="517" t="s">
        <v>336</v>
      </c>
      <c r="H180" s="515" t="s">
        <v>224</v>
      </c>
      <c r="I180" s="515" t="s">
        <v>93</v>
      </c>
      <c r="J180" s="515">
        <v>150</v>
      </c>
      <c r="L180" s="515" t="s">
        <v>1845</v>
      </c>
      <c r="M180" s="515" t="s">
        <v>1846</v>
      </c>
      <c r="N180" s="516" t="s">
        <v>1890</v>
      </c>
      <c r="O180" s="521"/>
      <c r="P180" s="517" t="s">
        <v>68</v>
      </c>
      <c r="Q180" s="517" t="s">
        <v>1891</v>
      </c>
      <c r="R180" s="515" t="s">
        <v>728</v>
      </c>
      <c r="S180" s="515" t="s">
        <v>402</v>
      </c>
      <c r="T180" s="515" t="s">
        <v>81</v>
      </c>
      <c r="U180" s="515" t="s">
        <v>204</v>
      </c>
      <c r="V180" s="519">
        <v>483</v>
      </c>
      <c r="W180" s="520">
        <v>101</v>
      </c>
      <c r="AA180" s="515" t="str">
        <f t="shared" si="3"/>
        <v>Dhamma Energy Management, S. L.</v>
      </c>
      <c r="AC180" s="521" t="s">
        <v>1150</v>
      </c>
      <c r="AD180" s="515" t="s">
        <v>68</v>
      </c>
      <c r="AE180" s="75" t="s">
        <v>202</v>
      </c>
      <c r="AF180" s="522" t="s">
        <v>202</v>
      </c>
      <c r="AN180" s="515"/>
      <c r="AO180" s="523">
        <v>46996</v>
      </c>
      <c r="AP180" s="515"/>
      <c r="AQ180" s="517">
        <v>0</v>
      </c>
      <c r="AR180" s="521" t="s">
        <v>1892</v>
      </c>
      <c r="AS180" s="159" t="s">
        <v>202</v>
      </c>
      <c r="AT180" s="75" t="s">
        <v>202</v>
      </c>
      <c r="AU180" s="55" t="b">
        <v>0</v>
      </c>
      <c r="AW180" s="55" t="b">
        <v>0</v>
      </c>
      <c r="AY180" s="53" t="s">
        <v>264</v>
      </c>
    </row>
    <row r="181" spans="1:51" s="53" customFormat="1">
      <c r="A181" s="57">
        <v>192</v>
      </c>
      <c r="B181" s="514" t="s">
        <v>1315</v>
      </c>
      <c r="C181" s="515" t="s">
        <v>1893</v>
      </c>
      <c r="D181" s="516" t="s">
        <v>1894</v>
      </c>
      <c r="E181" s="516" t="s">
        <v>1895</v>
      </c>
      <c r="F181" s="515" t="s">
        <v>989</v>
      </c>
      <c r="G181" s="517" t="s">
        <v>336</v>
      </c>
      <c r="H181" s="515" t="s">
        <v>224</v>
      </c>
      <c r="I181" s="515" t="s">
        <v>85</v>
      </c>
      <c r="J181" s="515">
        <v>332</v>
      </c>
      <c r="L181" s="515" t="s">
        <v>1845</v>
      </c>
      <c r="M181" s="515" t="s">
        <v>1896</v>
      </c>
      <c r="N181" s="516"/>
      <c r="O181" s="521"/>
      <c r="P181" s="517" t="s">
        <v>1897</v>
      </c>
      <c r="Q181" s="517"/>
      <c r="R181" s="515"/>
      <c r="S181" s="515" t="s">
        <v>402</v>
      </c>
      <c r="T181" s="515" t="s">
        <v>81</v>
      </c>
      <c r="U181" s="515" t="s">
        <v>204</v>
      </c>
      <c r="V181" s="519">
        <v>0</v>
      </c>
      <c r="W181" s="520">
        <v>0</v>
      </c>
      <c r="AA181" s="515">
        <f t="shared" si="3"/>
        <v>0</v>
      </c>
      <c r="AC181" s="521">
        <v>0</v>
      </c>
      <c r="AD181" s="515" t="s">
        <v>202</v>
      </c>
      <c r="AE181" s="75" t="s">
        <v>202</v>
      </c>
      <c r="AF181" s="522" t="s">
        <v>202</v>
      </c>
      <c r="AN181" s="515"/>
      <c r="AO181" s="523">
        <v>46387</v>
      </c>
      <c r="AP181" s="515"/>
      <c r="AQ181" s="517">
        <v>0</v>
      </c>
      <c r="AR181" s="521">
        <v>0</v>
      </c>
      <c r="AS181" s="159" t="s">
        <v>202</v>
      </c>
      <c r="AT181" s="75" t="s">
        <v>202</v>
      </c>
      <c r="AU181" s="55" t="b">
        <v>0</v>
      </c>
      <c r="AW181" s="55" t="b">
        <v>0</v>
      </c>
      <c r="AY181" s="53" t="s">
        <v>1898</v>
      </c>
    </row>
    <row r="182" spans="1:51" s="53" customFormat="1">
      <c r="A182" s="57">
        <v>193</v>
      </c>
      <c r="B182" s="514" t="s">
        <v>1315</v>
      </c>
      <c r="C182" s="515" t="s">
        <v>1899</v>
      </c>
      <c r="D182" s="516" t="s">
        <v>1900</v>
      </c>
      <c r="E182" s="516" t="s">
        <v>1183</v>
      </c>
      <c r="F182" s="515" t="s">
        <v>989</v>
      </c>
      <c r="G182" s="517" t="s">
        <v>336</v>
      </c>
      <c r="H182" s="515" t="s">
        <v>224</v>
      </c>
      <c r="I182" s="515" t="s">
        <v>85</v>
      </c>
      <c r="J182" s="515">
        <v>150</v>
      </c>
      <c r="L182" s="515" t="s">
        <v>1845</v>
      </c>
      <c r="M182" s="515" t="s">
        <v>1856</v>
      </c>
      <c r="N182" s="516"/>
      <c r="O182" s="521"/>
      <c r="P182" s="517" t="s">
        <v>1897</v>
      </c>
      <c r="Q182" s="517"/>
      <c r="R182" s="515"/>
      <c r="S182" s="515" t="s">
        <v>402</v>
      </c>
      <c r="T182" s="515" t="s">
        <v>81</v>
      </c>
      <c r="U182" s="515" t="s">
        <v>204</v>
      </c>
      <c r="V182" s="519">
        <v>0</v>
      </c>
      <c r="W182" s="520">
        <v>0</v>
      </c>
      <c r="AA182" s="515">
        <f t="shared" si="3"/>
        <v>0</v>
      </c>
      <c r="AC182" s="521">
        <v>0</v>
      </c>
      <c r="AD182" s="515" t="s">
        <v>202</v>
      </c>
      <c r="AE182" s="75" t="s">
        <v>202</v>
      </c>
      <c r="AF182" s="522" t="s">
        <v>202</v>
      </c>
      <c r="AN182" s="515"/>
      <c r="AO182" s="523">
        <v>46937</v>
      </c>
      <c r="AP182" s="515"/>
      <c r="AQ182" s="517">
        <v>0</v>
      </c>
      <c r="AR182" s="521">
        <v>0</v>
      </c>
      <c r="AS182" s="159" t="s">
        <v>202</v>
      </c>
      <c r="AT182" s="75" t="s">
        <v>202</v>
      </c>
      <c r="AU182" s="55" t="b">
        <v>0</v>
      </c>
      <c r="AW182" s="55" t="b">
        <v>0</v>
      </c>
      <c r="AY182" s="53" t="s">
        <v>310</v>
      </c>
    </row>
    <row r="183" spans="1:51" s="53" customFormat="1">
      <c r="A183" s="57">
        <v>194</v>
      </c>
      <c r="B183" s="514" t="s">
        <v>1315</v>
      </c>
      <c r="C183" s="515" t="s">
        <v>1901</v>
      </c>
      <c r="D183" s="516" t="s">
        <v>1902</v>
      </c>
      <c r="E183" s="516" t="s">
        <v>1903</v>
      </c>
      <c r="F183" s="515" t="s">
        <v>989</v>
      </c>
      <c r="G183" s="517" t="s">
        <v>336</v>
      </c>
      <c r="H183" s="515" t="s">
        <v>224</v>
      </c>
      <c r="I183" s="515" t="s">
        <v>123</v>
      </c>
      <c r="J183" s="515">
        <v>300</v>
      </c>
      <c r="L183" s="515" t="s">
        <v>1845</v>
      </c>
      <c r="M183" s="515" t="s">
        <v>1896</v>
      </c>
      <c r="N183" s="516" t="s">
        <v>1904</v>
      </c>
      <c r="O183" s="521"/>
      <c r="P183" s="517" t="s">
        <v>68</v>
      </c>
      <c r="Q183" s="517" t="s">
        <v>1905</v>
      </c>
      <c r="R183" s="515" t="s">
        <v>1878</v>
      </c>
      <c r="S183" s="515" t="s">
        <v>402</v>
      </c>
      <c r="T183" s="515" t="s">
        <v>81</v>
      </c>
      <c r="U183" s="515" t="s">
        <v>204</v>
      </c>
      <c r="V183" s="519">
        <v>918.08600000000001</v>
      </c>
      <c r="W183" s="520">
        <v>292.89999999999998</v>
      </c>
      <c r="AA183" s="515" t="str">
        <f t="shared" ref="AA183:AA194" si="4">AC183</f>
        <v>FRV Solar Holding</v>
      </c>
      <c r="AC183" s="521" t="s">
        <v>1906</v>
      </c>
      <c r="AD183" s="515" t="s">
        <v>202</v>
      </c>
      <c r="AE183" s="75" t="s">
        <v>202</v>
      </c>
      <c r="AF183" s="522" t="s">
        <v>202</v>
      </c>
      <c r="AN183" s="515"/>
      <c r="AO183" s="523">
        <v>44377</v>
      </c>
      <c r="AP183" s="515"/>
      <c r="AQ183" s="517">
        <v>0</v>
      </c>
      <c r="AR183" s="521" t="s">
        <v>1907</v>
      </c>
      <c r="AS183" s="159" t="s">
        <v>202</v>
      </c>
      <c r="AT183" s="75" t="s">
        <v>202</v>
      </c>
      <c r="AU183" s="55" t="b">
        <v>0</v>
      </c>
      <c r="AW183" s="55" t="b">
        <v>0</v>
      </c>
      <c r="AY183" s="53" t="s">
        <v>1908</v>
      </c>
    </row>
    <row r="184" spans="1:51" s="53" customFormat="1">
      <c r="A184" s="57">
        <v>195</v>
      </c>
      <c r="B184" s="514" t="s">
        <v>1315</v>
      </c>
      <c r="C184" s="515" t="s">
        <v>1909</v>
      </c>
      <c r="D184" s="516" t="s">
        <v>1910</v>
      </c>
      <c r="E184" s="516" t="s">
        <v>1911</v>
      </c>
      <c r="F184" s="515" t="s">
        <v>989</v>
      </c>
      <c r="G184" s="517" t="s">
        <v>336</v>
      </c>
      <c r="H184" s="515" t="s">
        <v>224</v>
      </c>
      <c r="I184" s="515" t="s">
        <v>123</v>
      </c>
      <c r="J184" s="515">
        <v>300</v>
      </c>
      <c r="L184" s="515" t="s">
        <v>1845</v>
      </c>
      <c r="M184" s="515" t="s">
        <v>1912</v>
      </c>
      <c r="N184" s="516" t="s">
        <v>1913</v>
      </c>
      <c r="O184" s="521"/>
      <c r="P184" s="517" t="s">
        <v>68</v>
      </c>
      <c r="Q184" s="517" t="s">
        <v>1914</v>
      </c>
      <c r="R184" s="515" t="s">
        <v>1878</v>
      </c>
      <c r="S184" s="515" t="s">
        <v>402</v>
      </c>
      <c r="T184" s="515" t="s">
        <v>81</v>
      </c>
      <c r="U184" s="515" t="s">
        <v>204</v>
      </c>
      <c r="V184" s="519">
        <v>918.08600000000001</v>
      </c>
      <c r="W184" s="520">
        <v>280.19</v>
      </c>
      <c r="AA184" s="515" t="str">
        <f t="shared" si="4"/>
        <v>Engie</v>
      </c>
      <c r="AC184" s="521" t="s">
        <v>1915</v>
      </c>
      <c r="AD184" s="515" t="s">
        <v>202</v>
      </c>
      <c r="AE184" s="75" t="s">
        <v>202</v>
      </c>
      <c r="AF184" s="522" t="s">
        <v>202</v>
      </c>
      <c r="AN184" s="515"/>
      <c r="AO184" s="523">
        <v>44377</v>
      </c>
      <c r="AP184" s="515"/>
      <c r="AQ184" s="517">
        <v>0</v>
      </c>
      <c r="AR184" s="521" t="s">
        <v>1907</v>
      </c>
      <c r="AS184" s="159" t="s">
        <v>202</v>
      </c>
      <c r="AT184" s="75" t="s">
        <v>202</v>
      </c>
      <c r="AU184" s="55" t="b">
        <v>0</v>
      </c>
      <c r="AW184" s="55" t="b">
        <v>0</v>
      </c>
      <c r="AY184" s="53" t="s">
        <v>1908</v>
      </c>
    </row>
    <row r="185" spans="1:51" s="50" customFormat="1" ht="134.25" customHeight="1">
      <c r="A185" s="56">
        <v>196</v>
      </c>
      <c r="B185" s="529" t="s">
        <v>1315</v>
      </c>
      <c r="C185" s="525" t="s">
        <v>1916</v>
      </c>
      <c r="D185" s="525" t="s">
        <v>1917</v>
      </c>
      <c r="E185" s="525" t="s">
        <v>1918</v>
      </c>
      <c r="F185" s="525" t="s">
        <v>745</v>
      </c>
      <c r="G185" s="526" t="s">
        <v>336</v>
      </c>
      <c r="H185" s="525" t="s">
        <v>224</v>
      </c>
      <c r="I185" s="525" t="s">
        <v>85</v>
      </c>
      <c r="J185" s="525" t="s">
        <v>1919</v>
      </c>
      <c r="K185" s="56">
        <v>400</v>
      </c>
      <c r="L185" s="527" t="s">
        <v>599</v>
      </c>
      <c r="M185" s="525" t="s">
        <v>1920</v>
      </c>
      <c r="N185" s="525" t="s">
        <v>1921</v>
      </c>
      <c r="O185" s="525" t="s">
        <v>756</v>
      </c>
      <c r="P185" s="526" t="s">
        <v>1897</v>
      </c>
      <c r="Q185" s="525" t="s">
        <v>756</v>
      </c>
      <c r="R185" s="525" t="s">
        <v>756</v>
      </c>
      <c r="S185" s="525" t="s">
        <v>402</v>
      </c>
      <c r="T185" s="525" t="s">
        <v>81</v>
      </c>
      <c r="U185" s="525" t="s">
        <v>204</v>
      </c>
      <c r="V185" s="525" t="s">
        <v>895</v>
      </c>
      <c r="W185" s="525" t="s">
        <v>896</v>
      </c>
      <c r="X185" s="528" t="s">
        <v>85</v>
      </c>
      <c r="Y185" s="56" t="s">
        <v>1922</v>
      </c>
      <c r="Z185" s="56" t="s">
        <v>910</v>
      </c>
      <c r="AA185" s="527">
        <v>0</v>
      </c>
      <c r="AB185" s="533" t="s">
        <v>756</v>
      </c>
      <c r="AC185" s="526">
        <v>0</v>
      </c>
      <c r="AD185" s="525" t="s">
        <v>68</v>
      </c>
      <c r="AE185" s="530" t="s">
        <v>202</v>
      </c>
      <c r="AF185" s="531" t="s">
        <v>202</v>
      </c>
      <c r="AG185" s="532" t="s">
        <v>756</v>
      </c>
      <c r="AH185" s="533" t="s">
        <v>756</v>
      </c>
      <c r="AI185" s="56"/>
      <c r="AJ185" s="532" t="s">
        <v>756</v>
      </c>
      <c r="AK185" s="56" t="s">
        <v>900</v>
      </c>
      <c r="AL185" s="56"/>
      <c r="AM185" s="56" t="s">
        <v>1241</v>
      </c>
      <c r="AN185" s="527" t="s">
        <v>202</v>
      </c>
      <c r="AO185" s="534">
        <v>46598</v>
      </c>
      <c r="AP185" s="525" t="s">
        <v>756</v>
      </c>
      <c r="AQ185" s="526">
        <v>0</v>
      </c>
      <c r="AR185" s="526">
        <v>0</v>
      </c>
      <c r="AS185" s="56" t="s">
        <v>202</v>
      </c>
      <c r="AT185" s="530" t="s">
        <v>202</v>
      </c>
      <c r="AU185" s="56" t="b">
        <v>0</v>
      </c>
      <c r="AV185" s="56"/>
      <c r="AW185" s="56" t="b">
        <v>0</v>
      </c>
      <c r="AX185" s="56"/>
      <c r="AY185" s="56" t="s">
        <v>1923</v>
      </c>
    </row>
    <row r="186" spans="1:51" s="53" customFormat="1" ht="47.25" customHeight="1">
      <c r="A186" s="57">
        <v>197</v>
      </c>
      <c r="B186" s="514" t="s">
        <v>1315</v>
      </c>
      <c r="C186" s="575" t="s">
        <v>1924</v>
      </c>
      <c r="D186" s="576" t="s">
        <v>1925</v>
      </c>
      <c r="E186" s="576" t="s">
        <v>1926</v>
      </c>
      <c r="F186" s="575" t="s">
        <v>724</v>
      </c>
      <c r="G186" s="517" t="s">
        <v>1927</v>
      </c>
      <c r="H186" s="575" t="s">
        <v>63</v>
      </c>
      <c r="I186" s="575" t="s">
        <v>1928</v>
      </c>
      <c r="J186" s="575">
        <v>249</v>
      </c>
      <c r="K186" s="53">
        <v>230</v>
      </c>
      <c r="L186" s="515" t="s">
        <v>306</v>
      </c>
      <c r="M186" s="575" t="s">
        <v>1929</v>
      </c>
      <c r="N186" s="516" t="s">
        <v>1930</v>
      </c>
      <c r="O186" s="577" t="s">
        <v>1931</v>
      </c>
      <c r="P186" s="517" t="s">
        <v>68</v>
      </c>
      <c r="Q186" s="517" t="s">
        <v>1932</v>
      </c>
      <c r="R186" s="515" t="s">
        <v>740</v>
      </c>
      <c r="S186" s="515" t="s">
        <v>1933</v>
      </c>
      <c r="T186" s="515" t="s">
        <v>81</v>
      </c>
      <c r="U186" s="515" t="s">
        <v>71</v>
      </c>
      <c r="V186" s="519" t="s">
        <v>1934</v>
      </c>
      <c r="W186" s="520">
        <v>121.3</v>
      </c>
      <c r="X186" s="53" t="s">
        <v>1935</v>
      </c>
      <c r="Z186" s="53" t="s">
        <v>68</v>
      </c>
      <c r="AA186" s="515" t="str">
        <f t="shared" si="4"/>
        <v>Impulsora Nacional de Electricidad, S. de R. L. de C. V.</v>
      </c>
      <c r="AC186" s="521" t="s">
        <v>1936</v>
      </c>
      <c r="AD186" s="515" t="s">
        <v>68</v>
      </c>
      <c r="AE186" s="75" t="s">
        <v>202</v>
      </c>
      <c r="AF186" s="522" t="s">
        <v>68</v>
      </c>
      <c r="AH186" s="53" t="s">
        <v>1937</v>
      </c>
      <c r="AI186" s="53" t="s">
        <v>1938</v>
      </c>
      <c r="AN186" s="515"/>
      <c r="AO186" s="578">
        <v>45657</v>
      </c>
      <c r="AP186" s="515"/>
      <c r="AQ186" s="517" t="s">
        <v>734</v>
      </c>
      <c r="AR186" s="521" t="s">
        <v>735</v>
      </c>
      <c r="AS186" s="159" t="s">
        <v>202</v>
      </c>
      <c r="AT186" s="75" t="s">
        <v>202</v>
      </c>
      <c r="AU186" s="55" t="b">
        <v>0</v>
      </c>
      <c r="AW186" s="55" t="b">
        <v>0</v>
      </c>
      <c r="AY186" s="53" t="s">
        <v>1939</v>
      </c>
    </row>
    <row r="187" spans="1:51" s="50" customFormat="1" ht="134.25" customHeight="1">
      <c r="A187" s="56">
        <v>198</v>
      </c>
      <c r="B187" s="529" t="s">
        <v>1315</v>
      </c>
      <c r="C187" s="553" t="s">
        <v>1940</v>
      </c>
      <c r="D187" s="553" t="s">
        <v>1941</v>
      </c>
      <c r="E187" s="553" t="s">
        <v>1942</v>
      </c>
      <c r="F187" s="553" t="s">
        <v>745</v>
      </c>
      <c r="G187" s="526" t="s">
        <v>336</v>
      </c>
      <c r="H187" s="553" t="s">
        <v>63</v>
      </c>
      <c r="I187" s="553" t="s">
        <v>1928</v>
      </c>
      <c r="J187" s="553">
        <v>66</v>
      </c>
      <c r="K187" s="56">
        <v>230</v>
      </c>
      <c r="L187" s="554" t="s">
        <v>599</v>
      </c>
      <c r="M187" s="553" t="s">
        <v>1943</v>
      </c>
      <c r="N187" s="525" t="s">
        <v>1944</v>
      </c>
      <c r="O187" s="553" t="s">
        <v>1945</v>
      </c>
      <c r="P187" s="526" t="s">
        <v>1946</v>
      </c>
      <c r="Q187" s="526" t="s">
        <v>1947</v>
      </c>
      <c r="R187" s="525" t="s">
        <v>728</v>
      </c>
      <c r="S187" s="525" t="s">
        <v>402</v>
      </c>
      <c r="T187" s="525" t="s">
        <v>81</v>
      </c>
      <c r="U187" s="525" t="s">
        <v>204</v>
      </c>
      <c r="V187" s="525" t="s">
        <v>1948</v>
      </c>
      <c r="W187" s="525" t="s">
        <v>1949</v>
      </c>
      <c r="X187" s="528" t="s">
        <v>1950</v>
      </c>
      <c r="Y187" s="56"/>
      <c r="Z187" s="56" t="s">
        <v>910</v>
      </c>
      <c r="AA187" s="527" t="s">
        <v>1951</v>
      </c>
      <c r="AB187" s="533" t="s">
        <v>756</v>
      </c>
      <c r="AC187" s="526" t="s">
        <v>1951</v>
      </c>
      <c r="AD187" s="525" t="s">
        <v>202</v>
      </c>
      <c r="AE187" s="530" t="s">
        <v>202</v>
      </c>
      <c r="AF187" s="531" t="s">
        <v>202</v>
      </c>
      <c r="AG187" s="532" t="s">
        <v>756</v>
      </c>
      <c r="AH187" s="533" t="s">
        <v>756</v>
      </c>
      <c r="AI187" s="56"/>
      <c r="AJ187" s="532" t="s">
        <v>756</v>
      </c>
      <c r="AK187" s="56"/>
      <c r="AL187" s="56"/>
      <c r="AM187" s="56"/>
      <c r="AN187" s="527" t="s">
        <v>910</v>
      </c>
      <c r="AO187" s="556">
        <v>43020</v>
      </c>
      <c r="AP187" s="525" t="s">
        <v>756</v>
      </c>
      <c r="AQ187" s="526" t="s">
        <v>1952</v>
      </c>
      <c r="AR187" s="526" t="s">
        <v>735</v>
      </c>
      <c r="AS187" s="56" t="s">
        <v>202</v>
      </c>
      <c r="AT187" s="530" t="s">
        <v>202</v>
      </c>
      <c r="AU187" s="56" t="b">
        <v>0</v>
      </c>
      <c r="AV187" s="56"/>
      <c r="AW187" s="56" t="b">
        <v>0</v>
      </c>
      <c r="AX187" s="56"/>
      <c r="AY187" s="56" t="s">
        <v>1953</v>
      </c>
    </row>
    <row r="188" spans="1:51" s="53" customFormat="1">
      <c r="A188" s="57">
        <v>199</v>
      </c>
      <c r="B188" s="514" t="s">
        <v>1315</v>
      </c>
      <c r="C188" s="579" t="s">
        <v>336</v>
      </c>
      <c r="D188" s="580" t="s">
        <v>1954</v>
      </c>
      <c r="E188" s="580" t="s">
        <v>1955</v>
      </c>
      <c r="F188" s="579" t="s">
        <v>724</v>
      </c>
      <c r="G188" s="517" t="s">
        <v>825</v>
      </c>
      <c r="H188" s="579" t="s">
        <v>63</v>
      </c>
      <c r="I188" s="579" t="s">
        <v>1928</v>
      </c>
      <c r="J188" s="579">
        <v>198</v>
      </c>
      <c r="K188" s="53">
        <v>400</v>
      </c>
      <c r="L188" s="579" t="s">
        <v>65</v>
      </c>
      <c r="M188" s="579" t="s">
        <v>1956</v>
      </c>
      <c r="N188" s="516" t="s">
        <v>1957</v>
      </c>
      <c r="O188" s="580" t="s">
        <v>1958</v>
      </c>
      <c r="P188" s="517" t="s">
        <v>202</v>
      </c>
      <c r="Q188" s="517" t="s">
        <v>1959</v>
      </c>
      <c r="R188" s="517" t="s">
        <v>1960</v>
      </c>
      <c r="S188" s="515" t="s">
        <v>1961</v>
      </c>
      <c r="T188" s="515" t="s">
        <v>81</v>
      </c>
      <c r="U188" s="515" t="s">
        <v>142</v>
      </c>
      <c r="V188" s="519">
        <v>839.53</v>
      </c>
      <c r="W188" s="520">
        <v>294</v>
      </c>
      <c r="X188" s="53" t="s">
        <v>1962</v>
      </c>
      <c r="AA188" s="515" t="str">
        <f t="shared" si="4"/>
        <v>Acciona</v>
      </c>
      <c r="AC188" s="521" t="s">
        <v>1963</v>
      </c>
      <c r="AD188" s="515" t="s">
        <v>202</v>
      </c>
      <c r="AE188" s="75" t="s">
        <v>202</v>
      </c>
      <c r="AF188" s="522" t="s">
        <v>202</v>
      </c>
      <c r="AI188" s="53" t="s">
        <v>1962</v>
      </c>
      <c r="AN188" s="515"/>
      <c r="AO188" s="579" t="s">
        <v>336</v>
      </c>
      <c r="AP188" s="515"/>
      <c r="AQ188" s="517" t="s">
        <v>1952</v>
      </c>
      <c r="AR188" s="521" t="s">
        <v>1964</v>
      </c>
      <c r="AS188" s="159" t="s">
        <v>155</v>
      </c>
      <c r="AT188" s="75" t="s">
        <v>202</v>
      </c>
      <c r="AU188" s="55" t="b">
        <v>0</v>
      </c>
      <c r="AW188" s="55" t="b">
        <v>0</v>
      </c>
      <c r="AY188" s="53" t="s">
        <v>1965</v>
      </c>
    </row>
    <row r="189" spans="1:51" s="53" customFormat="1">
      <c r="A189" s="57">
        <v>200</v>
      </c>
      <c r="B189" s="514" t="s">
        <v>1315</v>
      </c>
      <c r="C189" s="581" t="s">
        <v>1966</v>
      </c>
      <c r="D189" s="582" t="s">
        <v>1967</v>
      </c>
      <c r="E189" s="582" t="s">
        <v>1035</v>
      </c>
      <c r="F189" s="581" t="s">
        <v>1012</v>
      </c>
      <c r="G189" s="517" t="s">
        <v>1013</v>
      </c>
      <c r="H189" s="581" t="s">
        <v>224</v>
      </c>
      <c r="I189" s="581" t="s">
        <v>123</v>
      </c>
      <c r="J189" s="581">
        <v>2</v>
      </c>
      <c r="K189" s="159">
        <v>13.8</v>
      </c>
      <c r="L189" s="515" t="s">
        <v>536</v>
      </c>
      <c r="M189" s="581" t="s">
        <v>1014</v>
      </c>
      <c r="N189" s="516" t="s">
        <v>1968</v>
      </c>
      <c r="O189" s="582" t="s">
        <v>734</v>
      </c>
      <c r="P189" s="517" t="s">
        <v>910</v>
      </c>
      <c r="Q189" s="517" t="s">
        <v>1969</v>
      </c>
      <c r="R189" s="515" t="s">
        <v>728</v>
      </c>
      <c r="S189" s="515" t="s">
        <v>402</v>
      </c>
      <c r="T189" s="515" t="s">
        <v>81</v>
      </c>
      <c r="U189" s="515" t="s">
        <v>204</v>
      </c>
      <c r="V189" s="519">
        <v>0</v>
      </c>
      <c r="W189" s="520">
        <v>0</v>
      </c>
      <c r="X189" s="53" t="s">
        <v>1970</v>
      </c>
      <c r="Y189" s="53" t="s">
        <v>1971</v>
      </c>
      <c r="Z189" s="53" t="s">
        <v>68</v>
      </c>
      <c r="AA189" s="515" t="str">
        <f t="shared" si="4"/>
        <v>Aligntech de México, S.A. de C.V.</v>
      </c>
      <c r="AB189" s="53" t="s">
        <v>613</v>
      </c>
      <c r="AC189" s="521" t="s">
        <v>1972</v>
      </c>
      <c r="AD189" s="515" t="s">
        <v>202</v>
      </c>
      <c r="AE189" s="75" t="s">
        <v>202</v>
      </c>
      <c r="AF189" s="522" t="s">
        <v>202</v>
      </c>
      <c r="AG189" s="53" t="s">
        <v>202</v>
      </c>
      <c r="AI189" s="53" t="s">
        <v>1973</v>
      </c>
      <c r="AK189" s="53">
        <v>2029500</v>
      </c>
      <c r="AL189" s="53">
        <v>0</v>
      </c>
      <c r="AM189" s="53" t="s">
        <v>202</v>
      </c>
      <c r="AN189" s="515" t="s">
        <v>202</v>
      </c>
      <c r="AO189" s="583">
        <v>45661</v>
      </c>
      <c r="AP189" s="515"/>
      <c r="AQ189" s="517">
        <v>0</v>
      </c>
      <c r="AR189" s="521" t="s">
        <v>735</v>
      </c>
      <c r="AS189" s="159" t="s">
        <v>202</v>
      </c>
      <c r="AT189" s="75" t="s">
        <v>910</v>
      </c>
      <c r="AU189" s="55" t="b">
        <v>0</v>
      </c>
      <c r="AW189" s="55" t="b">
        <v>0</v>
      </c>
      <c r="AY189" s="58" t="s">
        <v>1041</v>
      </c>
    </row>
    <row r="190" spans="1:51" s="50" customFormat="1" ht="134.25" customHeight="1">
      <c r="A190" s="56">
        <v>201</v>
      </c>
      <c r="B190" s="529" t="s">
        <v>1315</v>
      </c>
      <c r="C190" s="553" t="s">
        <v>1974</v>
      </c>
      <c r="D190" s="553" t="s">
        <v>1975</v>
      </c>
      <c r="E190" s="553" t="s">
        <v>1976</v>
      </c>
      <c r="F190" s="553" t="s">
        <v>745</v>
      </c>
      <c r="G190" s="526" t="s">
        <v>336</v>
      </c>
      <c r="H190" s="553" t="s">
        <v>224</v>
      </c>
      <c r="I190" s="553" t="s">
        <v>1928</v>
      </c>
      <c r="J190" s="525">
        <v>30</v>
      </c>
      <c r="K190" s="56">
        <v>115</v>
      </c>
      <c r="L190" s="554" t="s">
        <v>124</v>
      </c>
      <c r="M190" s="553" t="s">
        <v>336</v>
      </c>
      <c r="N190" s="525" t="s">
        <v>1977</v>
      </c>
      <c r="O190" s="553" t="s">
        <v>1978</v>
      </c>
      <c r="P190" s="526" t="s">
        <v>68</v>
      </c>
      <c r="Q190" s="526" t="s">
        <v>1979</v>
      </c>
      <c r="R190" s="526" t="s">
        <v>941</v>
      </c>
      <c r="S190" s="525" t="s">
        <v>332</v>
      </c>
      <c r="T190" s="525" t="s">
        <v>81</v>
      </c>
      <c r="U190" s="525" t="s">
        <v>204</v>
      </c>
      <c r="V190" s="525" t="s">
        <v>1980</v>
      </c>
      <c r="W190" s="584" t="s">
        <v>1981</v>
      </c>
      <c r="X190" s="528" t="s">
        <v>60</v>
      </c>
      <c r="Y190" s="56" t="s">
        <v>1982</v>
      </c>
      <c r="Z190" s="56" t="s">
        <v>910</v>
      </c>
      <c r="AA190" s="527" t="s">
        <v>1983</v>
      </c>
      <c r="AB190" s="533" t="s">
        <v>756</v>
      </c>
      <c r="AC190" s="526" t="s">
        <v>1983</v>
      </c>
      <c r="AD190" s="525" t="s">
        <v>68</v>
      </c>
      <c r="AE190" s="530" t="s">
        <v>68</v>
      </c>
      <c r="AF190" s="531" t="s">
        <v>202</v>
      </c>
      <c r="AG190" s="532" t="s">
        <v>756</v>
      </c>
      <c r="AH190" s="533" t="s">
        <v>756</v>
      </c>
      <c r="AI190" s="56"/>
      <c r="AJ190" s="532" t="s">
        <v>756</v>
      </c>
      <c r="AK190" s="56">
        <v>92950577</v>
      </c>
      <c r="AL190" s="56"/>
      <c r="AM190" s="56"/>
      <c r="AN190" s="527" t="s">
        <v>910</v>
      </c>
      <c r="AO190" s="553" t="s">
        <v>336</v>
      </c>
      <c r="AP190" s="525" t="s">
        <v>756</v>
      </c>
      <c r="AQ190" s="526" t="s">
        <v>1978</v>
      </c>
      <c r="AR190" s="526" t="s">
        <v>735</v>
      </c>
      <c r="AS190" s="56" t="s">
        <v>155</v>
      </c>
      <c r="AT190" s="56" t="s">
        <v>155</v>
      </c>
      <c r="AU190" s="56" t="b">
        <v>0</v>
      </c>
      <c r="AV190" s="56"/>
      <c r="AW190" s="56" t="b">
        <v>0</v>
      </c>
      <c r="AX190" s="56"/>
      <c r="AY190" s="56" t="s">
        <v>1984</v>
      </c>
    </row>
    <row r="191" spans="1:51" s="50" customFormat="1" ht="134.25" customHeight="1">
      <c r="A191" s="56">
        <v>202</v>
      </c>
      <c r="B191" s="529" t="s">
        <v>1315</v>
      </c>
      <c r="C191" s="553" t="s">
        <v>1985</v>
      </c>
      <c r="D191" s="553" t="s">
        <v>1986</v>
      </c>
      <c r="E191" s="553" t="s">
        <v>1987</v>
      </c>
      <c r="F191" s="553" t="s">
        <v>745</v>
      </c>
      <c r="G191" s="526" t="s">
        <v>336</v>
      </c>
      <c r="H191" s="553" t="s">
        <v>224</v>
      </c>
      <c r="I191" s="553" t="s">
        <v>1928</v>
      </c>
      <c r="J191" s="553">
        <v>329</v>
      </c>
      <c r="K191" s="56">
        <v>400</v>
      </c>
      <c r="L191" s="554" t="s">
        <v>334</v>
      </c>
      <c r="M191" s="553" t="s">
        <v>1988</v>
      </c>
      <c r="N191" s="525" t="s">
        <v>1989</v>
      </c>
      <c r="O191" s="553" t="s">
        <v>1990</v>
      </c>
      <c r="P191" s="526" t="s">
        <v>68</v>
      </c>
      <c r="Q191" s="526" t="s">
        <v>1991</v>
      </c>
      <c r="R191" s="525" t="s">
        <v>740</v>
      </c>
      <c r="S191" s="525" t="s">
        <v>1992</v>
      </c>
      <c r="T191" s="525" t="s">
        <v>81</v>
      </c>
      <c r="U191" s="525" t="s">
        <v>71</v>
      </c>
      <c r="V191" s="525" t="s">
        <v>1993</v>
      </c>
      <c r="W191" s="525" t="s">
        <v>1994</v>
      </c>
      <c r="X191" s="528" t="s">
        <v>1950</v>
      </c>
      <c r="Y191" s="56"/>
      <c r="Z191" s="56" t="s">
        <v>910</v>
      </c>
      <c r="AA191" s="527" t="s">
        <v>1995</v>
      </c>
      <c r="AB191" s="525" t="s">
        <v>756</v>
      </c>
      <c r="AC191" s="526" t="s">
        <v>1995</v>
      </c>
      <c r="AD191" s="525" t="s">
        <v>202</v>
      </c>
      <c r="AE191" s="530" t="s">
        <v>202</v>
      </c>
      <c r="AF191" s="531" t="s">
        <v>202</v>
      </c>
      <c r="AG191" s="527" t="s">
        <v>756</v>
      </c>
      <c r="AH191" s="525" t="s">
        <v>756</v>
      </c>
      <c r="AI191" s="56"/>
      <c r="AJ191" s="527" t="s">
        <v>756</v>
      </c>
      <c r="AK191" s="56"/>
      <c r="AL191" s="56"/>
      <c r="AM191" s="56"/>
      <c r="AN191" s="527" t="s">
        <v>202</v>
      </c>
      <c r="AO191" s="553" t="s">
        <v>336</v>
      </c>
      <c r="AP191" s="525" t="s">
        <v>756</v>
      </c>
      <c r="AQ191" s="526" t="s">
        <v>1990</v>
      </c>
      <c r="AR191" s="526" t="s">
        <v>735</v>
      </c>
      <c r="AS191" s="56" t="s">
        <v>202</v>
      </c>
      <c r="AT191" s="530" t="s">
        <v>202</v>
      </c>
      <c r="AU191" s="56" t="b">
        <v>0</v>
      </c>
      <c r="AV191" s="56"/>
      <c r="AW191" s="56" t="b">
        <v>0</v>
      </c>
      <c r="AX191" s="56"/>
      <c r="AY191" s="56" t="s">
        <v>351</v>
      </c>
    </row>
    <row r="192" spans="1:51" s="53" customFormat="1">
      <c r="A192" s="60">
        <v>203</v>
      </c>
      <c r="B192" s="568" t="s">
        <v>1315</v>
      </c>
      <c r="C192" s="569" t="s">
        <v>336</v>
      </c>
      <c r="D192" s="569" t="s">
        <v>1996</v>
      </c>
      <c r="E192" s="569" t="s">
        <v>1997</v>
      </c>
      <c r="F192" s="569" t="s">
        <v>336</v>
      </c>
      <c r="G192" s="570" t="s">
        <v>336</v>
      </c>
      <c r="H192" s="569" t="s">
        <v>224</v>
      </c>
      <c r="I192" s="569" t="s">
        <v>1928</v>
      </c>
      <c r="J192" s="569">
        <v>20</v>
      </c>
      <c r="K192" s="64">
        <v>115</v>
      </c>
      <c r="L192" s="571" t="s">
        <v>294</v>
      </c>
      <c r="M192" s="569" t="s">
        <v>336</v>
      </c>
      <c r="N192" s="569" t="s">
        <v>1998</v>
      </c>
      <c r="O192" s="569" t="s">
        <v>1999</v>
      </c>
      <c r="P192" s="570" t="s">
        <v>68</v>
      </c>
      <c r="Q192" s="570" t="s">
        <v>2000</v>
      </c>
      <c r="R192" s="569" t="s">
        <v>728</v>
      </c>
      <c r="S192" s="569" t="s">
        <v>402</v>
      </c>
      <c r="T192" s="569" t="s">
        <v>81</v>
      </c>
      <c r="U192" s="569" t="s">
        <v>204</v>
      </c>
      <c r="V192" s="569">
        <v>44</v>
      </c>
      <c r="W192" s="569" t="s">
        <v>2001</v>
      </c>
      <c r="X192" s="64" t="s">
        <v>2002</v>
      </c>
      <c r="Y192" s="64"/>
      <c r="Z192" s="64" t="s">
        <v>733</v>
      </c>
      <c r="AA192" s="571" t="s">
        <v>1997</v>
      </c>
      <c r="AB192" s="64" t="s">
        <v>336</v>
      </c>
      <c r="AC192" s="571" t="s">
        <v>1997</v>
      </c>
      <c r="AD192" s="569" t="s">
        <v>202</v>
      </c>
      <c r="AE192" s="573" t="s">
        <v>202</v>
      </c>
      <c r="AF192" s="573" t="s">
        <v>202</v>
      </c>
      <c r="AG192" s="64" t="s">
        <v>202</v>
      </c>
      <c r="AH192" s="64"/>
      <c r="AI192" s="64" t="s">
        <v>2003</v>
      </c>
      <c r="AJ192" s="64"/>
      <c r="AK192" s="64"/>
      <c r="AL192" s="64"/>
      <c r="AM192" s="64"/>
      <c r="AN192" s="571" t="s">
        <v>758</v>
      </c>
      <c r="AO192" s="569" t="s">
        <v>336</v>
      </c>
      <c r="AP192" s="569" t="s">
        <v>2004</v>
      </c>
      <c r="AQ192" s="570" t="s">
        <v>1999</v>
      </c>
      <c r="AR192" s="570" t="s">
        <v>735</v>
      </c>
      <c r="AS192" s="64" t="s">
        <v>202</v>
      </c>
      <c r="AT192" s="573" t="s">
        <v>202</v>
      </c>
      <c r="AU192" s="64" t="b">
        <v>0</v>
      </c>
      <c r="AV192" s="64"/>
      <c r="AW192" s="64" t="b">
        <v>0</v>
      </c>
      <c r="AX192" s="64"/>
      <c r="AY192" s="65" t="s">
        <v>2005</v>
      </c>
    </row>
    <row r="193" spans="1:51" s="53" customFormat="1">
      <c r="A193" s="57">
        <v>204</v>
      </c>
      <c r="B193" s="514" t="s">
        <v>1315</v>
      </c>
      <c r="C193" s="579" t="s">
        <v>336</v>
      </c>
      <c r="D193" s="580" t="s">
        <v>2006</v>
      </c>
      <c r="E193" s="580" t="s">
        <v>2007</v>
      </c>
      <c r="F193" s="579" t="s">
        <v>2008</v>
      </c>
      <c r="G193" s="517" t="s">
        <v>336</v>
      </c>
      <c r="H193" s="579" t="s">
        <v>2009</v>
      </c>
      <c r="I193" s="579" t="s">
        <v>1928</v>
      </c>
      <c r="J193" s="579">
        <v>7</v>
      </c>
      <c r="L193" s="515" t="s">
        <v>306</v>
      </c>
      <c r="M193" s="579" t="s">
        <v>336</v>
      </c>
      <c r="N193" s="516"/>
      <c r="O193" s="580" t="s">
        <v>2010</v>
      </c>
      <c r="P193" s="517" t="s">
        <v>202</v>
      </c>
      <c r="Q193" s="517"/>
      <c r="R193" s="515"/>
      <c r="S193" s="515" t="s">
        <v>2011</v>
      </c>
      <c r="T193" s="515" t="s">
        <v>81</v>
      </c>
      <c r="U193" s="515" t="s">
        <v>71</v>
      </c>
      <c r="V193" s="519">
        <v>0</v>
      </c>
      <c r="W193" s="520">
        <v>0</v>
      </c>
      <c r="X193" s="53" t="s">
        <v>2012</v>
      </c>
      <c r="AA193" s="515">
        <f t="shared" si="4"/>
        <v>0</v>
      </c>
      <c r="AC193" s="521"/>
      <c r="AD193" s="515" t="s">
        <v>202</v>
      </c>
      <c r="AE193" s="75" t="s">
        <v>202</v>
      </c>
      <c r="AF193" s="522" t="s">
        <v>202</v>
      </c>
      <c r="AH193" s="53" t="s">
        <v>2013</v>
      </c>
      <c r="AI193" s="53" t="s">
        <v>2012</v>
      </c>
      <c r="AN193" s="515"/>
      <c r="AO193" s="579" t="s">
        <v>336</v>
      </c>
      <c r="AP193" s="515"/>
      <c r="AQ193" s="517" t="s">
        <v>2014</v>
      </c>
      <c r="AR193" s="521"/>
      <c r="AS193" s="159" t="s">
        <v>202</v>
      </c>
      <c r="AT193" s="75" t="s">
        <v>202</v>
      </c>
      <c r="AU193" s="55" t="b">
        <v>0</v>
      </c>
      <c r="AW193" s="55" t="b">
        <v>0</v>
      </c>
      <c r="AY193" s="53" t="s">
        <v>336</v>
      </c>
    </row>
    <row r="194" spans="1:51" s="53" customFormat="1">
      <c r="A194" s="57">
        <v>205</v>
      </c>
      <c r="B194" s="514" t="s">
        <v>1315</v>
      </c>
      <c r="C194" s="579" t="s">
        <v>336</v>
      </c>
      <c r="D194" s="580" t="s">
        <v>336</v>
      </c>
      <c r="E194" s="580" t="s">
        <v>2015</v>
      </c>
      <c r="F194" s="579" t="s">
        <v>336</v>
      </c>
      <c r="G194" s="517" t="s">
        <v>336</v>
      </c>
      <c r="H194" s="579" t="s">
        <v>2009</v>
      </c>
      <c r="I194" s="579" t="s">
        <v>1928</v>
      </c>
      <c r="J194" s="579">
        <v>18.98</v>
      </c>
      <c r="L194" s="579" t="s">
        <v>259</v>
      </c>
      <c r="M194" s="579" t="s">
        <v>336</v>
      </c>
      <c r="N194" s="516" t="s">
        <v>2016</v>
      </c>
      <c r="O194" s="580" t="s">
        <v>1990</v>
      </c>
      <c r="P194" s="517" t="s">
        <v>68</v>
      </c>
      <c r="Q194" s="517" t="s">
        <v>2017</v>
      </c>
      <c r="R194" s="515" t="s">
        <v>728</v>
      </c>
      <c r="S194" s="515" t="s">
        <v>1933</v>
      </c>
      <c r="T194" s="515" t="s">
        <v>81</v>
      </c>
      <c r="U194" s="515" t="s">
        <v>71</v>
      </c>
      <c r="V194" s="519" t="s">
        <v>2018</v>
      </c>
      <c r="W194" s="520">
        <v>16.670000000000002</v>
      </c>
      <c r="AA194" s="515" t="str">
        <f t="shared" si="4"/>
        <v>Times Ceramics Group, CO. Limited</v>
      </c>
      <c r="AC194" s="521" t="s">
        <v>2019</v>
      </c>
      <c r="AD194" s="515" t="s">
        <v>202</v>
      </c>
      <c r="AE194" s="75" t="s">
        <v>202</v>
      </c>
      <c r="AF194" s="522" t="s">
        <v>202</v>
      </c>
      <c r="AN194" s="515"/>
      <c r="AO194" s="579" t="s">
        <v>336</v>
      </c>
      <c r="AP194" s="515"/>
      <c r="AQ194" s="517" t="s">
        <v>1990</v>
      </c>
      <c r="AR194" s="521" t="s">
        <v>735</v>
      </c>
      <c r="AS194" s="159" t="s">
        <v>202</v>
      </c>
      <c r="AT194" s="75" t="s">
        <v>202</v>
      </c>
      <c r="AU194" s="55" t="b">
        <v>0</v>
      </c>
      <c r="AW194" s="55" t="b">
        <v>0</v>
      </c>
    </row>
    <row r="195" spans="1:51" s="53" customFormat="1">
      <c r="A195" s="57">
        <v>206</v>
      </c>
      <c r="B195" s="514" t="s">
        <v>2020</v>
      </c>
      <c r="C195" s="515" t="s">
        <v>2021</v>
      </c>
      <c r="D195" s="516"/>
      <c r="E195" s="516" t="s">
        <v>2022</v>
      </c>
      <c r="F195" s="515"/>
      <c r="G195" s="517"/>
      <c r="H195" s="515" t="s">
        <v>2023</v>
      </c>
      <c r="I195" s="515" t="s">
        <v>2024</v>
      </c>
      <c r="J195" s="515"/>
      <c r="L195" s="515"/>
      <c r="M195" s="515"/>
      <c r="N195" s="516"/>
      <c r="O195" s="521" t="s">
        <v>2025</v>
      </c>
      <c r="P195" s="517"/>
      <c r="Q195" s="517"/>
      <c r="R195" s="515"/>
      <c r="S195" s="515" t="s">
        <v>2026</v>
      </c>
      <c r="T195" s="515"/>
      <c r="U195" s="515"/>
      <c r="V195" s="519">
        <v>0</v>
      </c>
      <c r="W195" s="520">
        <v>1000</v>
      </c>
      <c r="AA195" s="515" t="s">
        <v>2027</v>
      </c>
      <c r="AC195" s="521"/>
      <c r="AD195" s="515" t="s">
        <v>68</v>
      </c>
      <c r="AE195" s="75" t="s">
        <v>202</v>
      </c>
      <c r="AF195" s="522" t="s">
        <v>202</v>
      </c>
      <c r="AI195" s="53" t="s">
        <v>2028</v>
      </c>
      <c r="AN195" s="515"/>
      <c r="AO195" s="523"/>
      <c r="AP195" s="515" t="s">
        <v>1812</v>
      </c>
      <c r="AQ195" s="517"/>
      <c r="AR195" s="521"/>
      <c r="AS195" s="159" t="s">
        <v>202</v>
      </c>
      <c r="AT195" s="75" t="s">
        <v>202</v>
      </c>
      <c r="AU195" s="55" t="b">
        <v>0</v>
      </c>
      <c r="AW195" s="55" t="b">
        <v>0</v>
      </c>
    </row>
    <row r="196" spans="1:51" s="53" customFormat="1">
      <c r="A196" s="57">
        <v>207</v>
      </c>
      <c r="B196" s="514" t="s">
        <v>2020</v>
      </c>
      <c r="C196" s="515" t="s">
        <v>2029</v>
      </c>
      <c r="D196" s="516"/>
      <c r="E196" s="516" t="s">
        <v>2030</v>
      </c>
      <c r="F196" s="515" t="s">
        <v>745</v>
      </c>
      <c r="G196" s="517"/>
      <c r="H196" s="515" t="s">
        <v>224</v>
      </c>
      <c r="I196" s="515" t="s">
        <v>2024</v>
      </c>
      <c r="J196" s="515"/>
      <c r="L196" s="515" t="s">
        <v>1178</v>
      </c>
      <c r="M196" s="515" t="s">
        <v>971</v>
      </c>
      <c r="N196" s="516"/>
      <c r="O196" s="521" t="s">
        <v>2031</v>
      </c>
      <c r="P196" s="517"/>
      <c r="Q196" s="517"/>
      <c r="R196" s="515"/>
      <c r="S196" s="515" t="s">
        <v>2026</v>
      </c>
      <c r="T196" s="515"/>
      <c r="U196" s="515"/>
      <c r="V196" s="519">
        <v>0</v>
      </c>
      <c r="W196" s="520">
        <v>650</v>
      </c>
      <c r="X196" s="540" t="s">
        <v>2032</v>
      </c>
      <c r="AA196" s="515">
        <f>AC196</f>
        <v>0</v>
      </c>
      <c r="AC196" s="521"/>
      <c r="AD196" s="515" t="s">
        <v>68</v>
      </c>
      <c r="AE196" s="75" t="s">
        <v>202</v>
      </c>
      <c r="AF196" s="522" t="s">
        <v>202</v>
      </c>
      <c r="AN196" s="515"/>
      <c r="AO196" s="523"/>
      <c r="AP196" s="515" t="s">
        <v>1812</v>
      </c>
      <c r="AQ196" s="517"/>
      <c r="AR196" s="521"/>
      <c r="AS196" s="159" t="s">
        <v>202</v>
      </c>
      <c r="AT196" s="75" t="s">
        <v>202</v>
      </c>
      <c r="AU196" s="55" t="b">
        <v>0</v>
      </c>
      <c r="AW196" s="55" t="b">
        <v>0</v>
      </c>
    </row>
    <row r="197" spans="1:51" s="53" customFormat="1">
      <c r="A197" s="57">
        <v>208</v>
      </c>
      <c r="B197" s="514" t="s">
        <v>2020</v>
      </c>
      <c r="C197" s="515" t="s">
        <v>2033</v>
      </c>
      <c r="D197" s="516" t="s">
        <v>2034</v>
      </c>
      <c r="E197" s="516" t="s">
        <v>2035</v>
      </c>
      <c r="F197" s="515"/>
      <c r="G197" s="517"/>
      <c r="H197" s="515" t="s">
        <v>63</v>
      </c>
      <c r="I197" s="515" t="s">
        <v>2024</v>
      </c>
      <c r="J197" s="515"/>
      <c r="L197" s="515" t="s">
        <v>1319</v>
      </c>
      <c r="M197" s="515" t="s">
        <v>1332</v>
      </c>
      <c r="N197" s="516"/>
      <c r="O197" s="521" t="s">
        <v>2036</v>
      </c>
      <c r="P197" s="517"/>
      <c r="Q197" s="517"/>
      <c r="R197" s="515"/>
      <c r="S197" s="515" t="s">
        <v>2037</v>
      </c>
      <c r="T197" s="535" t="s">
        <v>191</v>
      </c>
      <c r="U197" s="515" t="s">
        <v>204</v>
      </c>
      <c r="V197" s="519">
        <v>0</v>
      </c>
      <c r="W197" s="520">
        <v>550</v>
      </c>
      <c r="AA197" s="515" t="s">
        <v>2038</v>
      </c>
      <c r="AC197" s="521"/>
      <c r="AD197" s="515" t="s">
        <v>68</v>
      </c>
      <c r="AE197" s="75" t="s">
        <v>202</v>
      </c>
      <c r="AF197" s="522" t="s">
        <v>68</v>
      </c>
      <c r="AI197" s="558" t="s">
        <v>2039</v>
      </c>
      <c r="AN197" s="515"/>
      <c r="AO197" s="523"/>
      <c r="AP197" s="515" t="s">
        <v>1812</v>
      </c>
      <c r="AQ197" s="517"/>
      <c r="AR197" s="521"/>
      <c r="AS197" s="159" t="s">
        <v>202</v>
      </c>
      <c r="AT197" s="75" t="s">
        <v>202</v>
      </c>
      <c r="AU197" s="55" t="b">
        <v>0</v>
      </c>
      <c r="AW197" s="55" t="b">
        <v>0</v>
      </c>
      <c r="AY197" s="75" t="s">
        <v>2040</v>
      </c>
    </row>
    <row r="198" spans="1:51" s="53" customFormat="1">
      <c r="A198" s="57">
        <v>209</v>
      </c>
      <c r="B198" s="514" t="s">
        <v>2020</v>
      </c>
      <c r="C198" s="515" t="s">
        <v>2041</v>
      </c>
      <c r="D198" s="516"/>
      <c r="E198" s="516" t="s">
        <v>2042</v>
      </c>
      <c r="F198" s="515" t="s">
        <v>2043</v>
      </c>
      <c r="G198" s="517"/>
      <c r="H198" s="515" t="s">
        <v>63</v>
      </c>
      <c r="I198" s="515" t="s">
        <v>2044</v>
      </c>
      <c r="J198" s="515"/>
      <c r="L198" s="515" t="s">
        <v>790</v>
      </c>
      <c r="M198" s="515" t="s">
        <v>791</v>
      </c>
      <c r="N198" s="516"/>
      <c r="O198" s="521" t="s">
        <v>2045</v>
      </c>
      <c r="P198" s="517"/>
      <c r="Q198" s="517"/>
      <c r="R198" s="515"/>
      <c r="S198" s="515" t="s">
        <v>2026</v>
      </c>
      <c r="T198" s="515"/>
      <c r="U198" s="515"/>
      <c r="V198" s="519">
        <v>0</v>
      </c>
      <c r="W198" s="520">
        <v>400</v>
      </c>
      <c r="X198" s="53" t="s">
        <v>2012</v>
      </c>
      <c r="AA198" s="515" t="s">
        <v>2046</v>
      </c>
      <c r="AC198" s="521"/>
      <c r="AD198" s="515" t="s">
        <v>68</v>
      </c>
      <c r="AE198" s="75" t="s">
        <v>202</v>
      </c>
      <c r="AF198" s="522" t="s">
        <v>202</v>
      </c>
      <c r="AI198" s="53" t="s">
        <v>2012</v>
      </c>
      <c r="AN198" s="515"/>
      <c r="AO198" s="523"/>
      <c r="AP198" s="515" t="s">
        <v>1812</v>
      </c>
      <c r="AQ198" s="517"/>
      <c r="AR198" s="521"/>
      <c r="AS198" s="159" t="s">
        <v>202</v>
      </c>
      <c r="AT198" s="75" t="s">
        <v>202</v>
      </c>
      <c r="AU198" s="55" t="b">
        <v>0</v>
      </c>
      <c r="AW198" s="55" t="b">
        <v>0</v>
      </c>
      <c r="AY198" s="53" t="s">
        <v>336</v>
      </c>
    </row>
    <row r="199" spans="1:51" s="53" customFormat="1">
      <c r="A199" s="57">
        <v>210</v>
      </c>
      <c r="B199" s="514" t="s">
        <v>2020</v>
      </c>
      <c r="C199" s="515" t="s">
        <v>2047</v>
      </c>
      <c r="D199" s="516"/>
      <c r="E199" s="516" t="s">
        <v>2030</v>
      </c>
      <c r="F199" s="515" t="s">
        <v>745</v>
      </c>
      <c r="G199" s="517"/>
      <c r="H199" s="515" t="s">
        <v>224</v>
      </c>
      <c r="I199" s="515" t="s">
        <v>2024</v>
      </c>
      <c r="J199" s="515"/>
      <c r="L199" s="515" t="s">
        <v>1178</v>
      </c>
      <c r="M199" s="515" t="s">
        <v>971</v>
      </c>
      <c r="N199" s="516"/>
      <c r="O199" s="521" t="s">
        <v>2031</v>
      </c>
      <c r="P199" s="517"/>
      <c r="Q199" s="517"/>
      <c r="R199" s="515"/>
      <c r="S199" s="515" t="s">
        <v>2026</v>
      </c>
      <c r="T199" s="515"/>
      <c r="U199" s="515"/>
      <c r="V199" s="519">
        <v>0</v>
      </c>
      <c r="W199" s="520">
        <v>390</v>
      </c>
      <c r="X199" s="540" t="s">
        <v>2032</v>
      </c>
      <c r="AA199" s="515"/>
      <c r="AC199" s="521"/>
      <c r="AD199" s="515" t="s">
        <v>68</v>
      </c>
      <c r="AE199" s="75" t="s">
        <v>202</v>
      </c>
      <c r="AF199" s="522" t="s">
        <v>202</v>
      </c>
      <c r="AN199" s="515"/>
      <c r="AO199" s="523"/>
      <c r="AP199" s="515" t="s">
        <v>1812</v>
      </c>
      <c r="AQ199" s="517"/>
      <c r="AR199" s="521"/>
      <c r="AS199" s="159" t="s">
        <v>202</v>
      </c>
      <c r="AT199" s="75" t="s">
        <v>202</v>
      </c>
      <c r="AU199" s="55" t="b">
        <v>0</v>
      </c>
      <c r="AW199" s="55" t="b">
        <v>0</v>
      </c>
    </row>
    <row r="200" spans="1:51" s="53" customFormat="1">
      <c r="A200" s="57">
        <v>211</v>
      </c>
      <c r="B200" s="514" t="s">
        <v>2048</v>
      </c>
      <c r="C200" s="515" t="s">
        <v>641</v>
      </c>
      <c r="D200" s="516" t="s">
        <v>637</v>
      </c>
      <c r="E200" s="516" t="s">
        <v>2049</v>
      </c>
      <c r="F200" s="515" t="s">
        <v>989</v>
      </c>
      <c r="G200" s="517" t="s">
        <v>1260</v>
      </c>
      <c r="H200" s="515" t="s">
        <v>224</v>
      </c>
      <c r="I200" s="515" t="s">
        <v>85</v>
      </c>
      <c r="J200" s="515">
        <v>250</v>
      </c>
      <c r="K200" s="53">
        <v>230</v>
      </c>
      <c r="L200" s="515" t="s">
        <v>465</v>
      </c>
      <c r="M200" s="515" t="s">
        <v>639</v>
      </c>
      <c r="N200" s="516"/>
      <c r="O200" s="521"/>
      <c r="P200" s="517" t="s">
        <v>202</v>
      </c>
      <c r="Q200" s="517"/>
      <c r="R200" s="515"/>
      <c r="S200" s="515" t="s">
        <v>332</v>
      </c>
      <c r="T200" s="515" t="s">
        <v>81</v>
      </c>
      <c r="U200" s="515" t="s">
        <v>204</v>
      </c>
      <c r="V200" s="519">
        <v>0</v>
      </c>
      <c r="W200" s="520">
        <v>0</v>
      </c>
      <c r="X200" s="53" t="s">
        <v>1209</v>
      </c>
      <c r="Y200" s="53" t="s">
        <v>2050</v>
      </c>
      <c r="Z200" s="53" t="s">
        <v>68</v>
      </c>
      <c r="AA200" s="515">
        <f t="shared" ref="AA200:AA220" si="5">AC200</f>
        <v>0</v>
      </c>
      <c r="AB200" s="53" t="s">
        <v>469</v>
      </c>
      <c r="AC200" s="521"/>
      <c r="AD200" s="515" t="s">
        <v>202</v>
      </c>
      <c r="AE200" s="75" t="s">
        <v>202</v>
      </c>
      <c r="AF200" s="522" t="s">
        <v>202</v>
      </c>
      <c r="AG200" s="53" t="s">
        <v>202</v>
      </c>
      <c r="AN200" s="515"/>
      <c r="AO200" s="523">
        <v>47818</v>
      </c>
      <c r="AP200" s="515"/>
      <c r="AQ200" s="517" t="s">
        <v>901</v>
      </c>
      <c r="AR200" s="521"/>
      <c r="AS200" s="159" t="s">
        <v>202</v>
      </c>
      <c r="AT200" s="75" t="s">
        <v>202</v>
      </c>
      <c r="AU200" s="55" t="b">
        <v>1</v>
      </c>
      <c r="AV200" s="53">
        <v>12</v>
      </c>
      <c r="AW200" s="55" t="b">
        <v>1</v>
      </c>
      <c r="AX200" s="53">
        <v>62</v>
      </c>
      <c r="AY200" s="53" t="s">
        <v>640</v>
      </c>
    </row>
    <row r="201" spans="1:51" s="53" customFormat="1">
      <c r="A201" s="57">
        <v>212</v>
      </c>
      <c r="B201" s="514" t="s">
        <v>2048</v>
      </c>
      <c r="C201" s="515" t="s">
        <v>513</v>
      </c>
      <c r="D201" s="516" t="s">
        <v>506</v>
      </c>
      <c r="E201" s="516" t="s">
        <v>2051</v>
      </c>
      <c r="F201" s="515" t="s">
        <v>989</v>
      </c>
      <c r="G201" s="517" t="s">
        <v>2052</v>
      </c>
      <c r="H201" s="515" t="s">
        <v>63</v>
      </c>
      <c r="I201" s="515" t="s">
        <v>123</v>
      </c>
      <c r="J201" s="515">
        <v>150</v>
      </c>
      <c r="K201" s="53">
        <v>115</v>
      </c>
      <c r="L201" s="515" t="s">
        <v>508</v>
      </c>
      <c r="M201" s="515" t="s">
        <v>2053</v>
      </c>
      <c r="N201" s="516"/>
      <c r="O201" s="521"/>
      <c r="P201" s="517" t="s">
        <v>202</v>
      </c>
      <c r="Q201" s="517"/>
      <c r="R201" s="515"/>
      <c r="S201" s="515" t="s">
        <v>516</v>
      </c>
      <c r="T201" s="515" t="s">
        <v>147</v>
      </c>
      <c r="U201" s="515" t="s">
        <v>142</v>
      </c>
      <c r="V201" s="519">
        <v>0</v>
      </c>
      <c r="W201" s="520">
        <v>0</v>
      </c>
      <c r="X201" s="53" t="s">
        <v>2054</v>
      </c>
      <c r="Y201" s="53" t="s">
        <v>2055</v>
      </c>
      <c r="Z201" s="53" t="s">
        <v>68</v>
      </c>
      <c r="AA201" s="515">
        <f t="shared" si="5"/>
        <v>0</v>
      </c>
      <c r="AB201" s="53" t="s">
        <v>2056</v>
      </c>
      <c r="AC201" s="521"/>
      <c r="AD201" s="515" t="s">
        <v>202</v>
      </c>
      <c r="AE201" s="75" t="s">
        <v>202</v>
      </c>
      <c r="AF201" s="522" t="s">
        <v>202</v>
      </c>
      <c r="AG201" s="53" t="s">
        <v>202</v>
      </c>
      <c r="AI201" s="53" t="s">
        <v>2057</v>
      </c>
      <c r="AK201" s="53" t="s">
        <v>2058</v>
      </c>
      <c r="AN201" s="515"/>
      <c r="AO201" s="523">
        <v>44826</v>
      </c>
      <c r="AP201" s="515"/>
      <c r="AQ201" s="517" t="s">
        <v>734</v>
      </c>
      <c r="AR201" s="521"/>
      <c r="AS201" s="159" t="s">
        <v>202</v>
      </c>
      <c r="AT201" s="75" t="s">
        <v>202</v>
      </c>
      <c r="AU201" s="55" t="b">
        <v>1</v>
      </c>
      <c r="AV201" s="53">
        <v>30</v>
      </c>
      <c r="AW201" s="55" t="b">
        <v>1</v>
      </c>
      <c r="AX201" s="53">
        <v>43</v>
      </c>
      <c r="AY201" s="53" t="s">
        <v>511</v>
      </c>
    </row>
    <row r="202" spans="1:51" s="50" customFormat="1" ht="134.25" customHeight="1">
      <c r="A202" s="56">
        <v>213</v>
      </c>
      <c r="B202" s="529" t="s">
        <v>2048</v>
      </c>
      <c r="C202" s="525" t="s">
        <v>337</v>
      </c>
      <c r="D202" s="525" t="s">
        <v>333</v>
      </c>
      <c r="E202" s="525" t="s">
        <v>775</v>
      </c>
      <c r="F202" s="525" t="s">
        <v>745</v>
      </c>
      <c r="G202" s="526" t="s">
        <v>1098</v>
      </c>
      <c r="H202" s="525" t="s">
        <v>63</v>
      </c>
      <c r="I202" s="525" t="s">
        <v>93</v>
      </c>
      <c r="J202" s="525">
        <v>165</v>
      </c>
      <c r="K202" s="56">
        <v>230</v>
      </c>
      <c r="L202" s="527" t="s">
        <v>334</v>
      </c>
      <c r="M202" s="525" t="s">
        <v>335</v>
      </c>
      <c r="N202" s="525" t="s">
        <v>2059</v>
      </c>
      <c r="O202" s="526" t="s">
        <v>758</v>
      </c>
      <c r="P202" s="526" t="s">
        <v>202</v>
      </c>
      <c r="Q202" s="525" t="s">
        <v>756</v>
      </c>
      <c r="R202" s="525" t="s">
        <v>756</v>
      </c>
      <c r="S202" s="525" t="s">
        <v>338</v>
      </c>
      <c r="T202" s="525" t="s">
        <v>81</v>
      </c>
      <c r="U202" s="525" t="s">
        <v>756</v>
      </c>
      <c r="V202" s="525" t="s">
        <v>895</v>
      </c>
      <c r="W202" s="525" t="s">
        <v>896</v>
      </c>
      <c r="X202" s="528" t="s">
        <v>93</v>
      </c>
      <c r="Y202" s="56" t="s">
        <v>924</v>
      </c>
      <c r="Z202" s="56" t="s">
        <v>898</v>
      </c>
      <c r="AA202" s="527" t="s">
        <v>756</v>
      </c>
      <c r="AB202" s="56" t="s">
        <v>182</v>
      </c>
      <c r="AC202" s="527" t="s">
        <v>756</v>
      </c>
      <c r="AD202" s="525" t="s">
        <v>202</v>
      </c>
      <c r="AE202" s="530" t="s">
        <v>202</v>
      </c>
      <c r="AF202" s="531" t="s">
        <v>202</v>
      </c>
      <c r="AG202" s="56" t="s">
        <v>202</v>
      </c>
      <c r="AH202" s="532" t="s">
        <v>756</v>
      </c>
      <c r="AI202" s="56" t="s">
        <v>911</v>
      </c>
      <c r="AJ202" s="532" t="s">
        <v>756</v>
      </c>
      <c r="AK202" s="56" t="s">
        <v>900</v>
      </c>
      <c r="AL202" s="56" t="s">
        <v>927</v>
      </c>
      <c r="AM202" s="56" t="s">
        <v>1241</v>
      </c>
      <c r="AN202" s="527" t="s">
        <v>202</v>
      </c>
      <c r="AO202" s="534">
        <v>47118</v>
      </c>
      <c r="AP202" s="525" t="s">
        <v>756</v>
      </c>
      <c r="AQ202" s="526" t="s">
        <v>734</v>
      </c>
      <c r="AR202" s="526" t="s">
        <v>758</v>
      </c>
      <c r="AS202" s="56" t="s">
        <v>202</v>
      </c>
      <c r="AT202" s="530" t="s">
        <v>202</v>
      </c>
      <c r="AU202" s="56" t="b">
        <v>1</v>
      </c>
      <c r="AV202" s="56">
        <v>25</v>
      </c>
      <c r="AW202" s="56" t="b">
        <v>1</v>
      </c>
      <c r="AX202" s="56">
        <v>24</v>
      </c>
      <c r="AY202" s="56" t="s">
        <v>283</v>
      </c>
    </row>
    <row r="203" spans="1:51" s="50" customFormat="1" ht="134.25" customHeight="1">
      <c r="A203" s="56">
        <v>214</v>
      </c>
      <c r="B203" s="529" t="s">
        <v>2048</v>
      </c>
      <c r="C203" s="525" t="s">
        <v>399</v>
      </c>
      <c r="D203" s="525" t="s">
        <v>393</v>
      </c>
      <c r="E203" s="525" t="s">
        <v>2060</v>
      </c>
      <c r="F203" s="525" t="s">
        <v>745</v>
      </c>
      <c r="G203" s="526" t="s">
        <v>1098</v>
      </c>
      <c r="H203" s="525" t="s">
        <v>63</v>
      </c>
      <c r="I203" s="525" t="s">
        <v>85</v>
      </c>
      <c r="J203" s="525">
        <v>94</v>
      </c>
      <c r="K203" s="56">
        <v>115</v>
      </c>
      <c r="L203" s="527" t="s">
        <v>334</v>
      </c>
      <c r="M203" s="525" t="s">
        <v>395</v>
      </c>
      <c r="N203" s="525" t="s">
        <v>2061</v>
      </c>
      <c r="O203" s="526" t="s">
        <v>758</v>
      </c>
      <c r="P203" s="526" t="s">
        <v>202</v>
      </c>
      <c r="Q203" s="525" t="s">
        <v>756</v>
      </c>
      <c r="R203" s="525" t="s">
        <v>756</v>
      </c>
      <c r="S203" s="525" t="s">
        <v>402</v>
      </c>
      <c r="T203" s="525" t="s">
        <v>81</v>
      </c>
      <c r="U203" s="525" t="s">
        <v>204</v>
      </c>
      <c r="V203" s="525" t="s">
        <v>895</v>
      </c>
      <c r="W203" s="525" t="s">
        <v>896</v>
      </c>
      <c r="X203" s="528" t="s">
        <v>85</v>
      </c>
      <c r="Y203" s="56" t="s">
        <v>924</v>
      </c>
      <c r="Z203" s="56" t="s">
        <v>898</v>
      </c>
      <c r="AA203" s="527" t="s">
        <v>756</v>
      </c>
      <c r="AB203" s="56" t="s">
        <v>69</v>
      </c>
      <c r="AC203" s="527" t="s">
        <v>756</v>
      </c>
      <c r="AD203" s="525" t="s">
        <v>202</v>
      </c>
      <c r="AE203" s="530" t="s">
        <v>202</v>
      </c>
      <c r="AF203" s="531" t="s">
        <v>202</v>
      </c>
      <c r="AG203" s="56" t="s">
        <v>202</v>
      </c>
      <c r="AH203" s="527" t="s">
        <v>756</v>
      </c>
      <c r="AI203" s="56" t="s">
        <v>2062</v>
      </c>
      <c r="AJ203" s="527" t="s">
        <v>756</v>
      </c>
      <c r="AK203" s="56" t="s">
        <v>900</v>
      </c>
      <c r="AL203" s="56" t="s">
        <v>927</v>
      </c>
      <c r="AM203" s="56" t="s">
        <v>1241</v>
      </c>
      <c r="AN203" s="527" t="s">
        <v>202</v>
      </c>
      <c r="AO203" s="534">
        <v>46965</v>
      </c>
      <c r="AP203" s="525" t="s">
        <v>756</v>
      </c>
      <c r="AQ203" s="526" t="s">
        <v>734</v>
      </c>
      <c r="AR203" s="526" t="s">
        <v>758</v>
      </c>
      <c r="AS203" s="56" t="s">
        <v>202</v>
      </c>
      <c r="AT203" s="530" t="s">
        <v>202</v>
      </c>
      <c r="AU203" s="56" t="b">
        <v>1</v>
      </c>
      <c r="AV203" s="56">
        <v>60</v>
      </c>
      <c r="AW203" s="56" t="b">
        <v>1</v>
      </c>
      <c r="AX203" s="56">
        <v>31</v>
      </c>
      <c r="AY203" s="56" t="s">
        <v>398</v>
      </c>
    </row>
    <row r="204" spans="1:51" s="53" customFormat="1">
      <c r="A204" s="53">
        <v>215</v>
      </c>
      <c r="B204" s="514" t="s">
        <v>2048</v>
      </c>
      <c r="C204" s="515" t="s">
        <v>2063</v>
      </c>
      <c r="D204" s="516" t="s">
        <v>2064</v>
      </c>
      <c r="E204" s="516" t="s">
        <v>2065</v>
      </c>
      <c r="F204" s="515" t="s">
        <v>724</v>
      </c>
      <c r="G204" s="517" t="s">
        <v>725</v>
      </c>
      <c r="H204" s="515" t="s">
        <v>224</v>
      </c>
      <c r="I204" s="515" t="s">
        <v>85</v>
      </c>
      <c r="J204" s="515">
        <v>100</v>
      </c>
      <c r="K204" s="53">
        <v>230</v>
      </c>
      <c r="L204" s="515" t="s">
        <v>334</v>
      </c>
      <c r="M204" s="515" t="s">
        <v>2066</v>
      </c>
      <c r="N204" s="516" t="s">
        <v>2067</v>
      </c>
      <c r="O204" s="521"/>
      <c r="P204" s="517" t="s">
        <v>202</v>
      </c>
      <c r="Q204" s="517"/>
      <c r="R204" s="515"/>
      <c r="S204" s="515" t="s">
        <v>402</v>
      </c>
      <c r="T204" s="515"/>
      <c r="U204" s="515"/>
      <c r="V204" s="519">
        <v>0</v>
      </c>
      <c r="W204" s="520">
        <v>0</v>
      </c>
      <c r="X204" s="53" t="s">
        <v>2068</v>
      </c>
      <c r="Y204" s="64" t="s">
        <v>1234</v>
      </c>
      <c r="Z204" s="53" t="s">
        <v>68</v>
      </c>
      <c r="AA204" s="515">
        <f t="shared" si="5"/>
        <v>0</v>
      </c>
      <c r="AB204" s="53" t="s">
        <v>182</v>
      </c>
      <c r="AC204" s="521"/>
      <c r="AD204" s="515" t="s">
        <v>202</v>
      </c>
      <c r="AE204" s="75" t="s">
        <v>202</v>
      </c>
      <c r="AF204" s="522" t="s">
        <v>202</v>
      </c>
      <c r="AG204" s="53" t="s">
        <v>202</v>
      </c>
      <c r="AI204" s="53" t="s">
        <v>2069</v>
      </c>
      <c r="AN204" s="515"/>
      <c r="AO204" s="523">
        <v>47117</v>
      </c>
      <c r="AP204" s="515"/>
      <c r="AQ204" s="517"/>
      <c r="AR204" s="521"/>
      <c r="AS204" s="159" t="s">
        <v>202</v>
      </c>
      <c r="AT204" s="75" t="s">
        <v>202</v>
      </c>
      <c r="AU204" s="55" t="b">
        <v>0</v>
      </c>
      <c r="AW204" s="55" t="b">
        <v>0</v>
      </c>
      <c r="AY204" s="53" t="s">
        <v>2070</v>
      </c>
    </row>
    <row r="205" spans="1:51" s="53" customFormat="1">
      <c r="A205" s="53">
        <v>216</v>
      </c>
      <c r="B205" s="514" t="s">
        <v>2048</v>
      </c>
      <c r="C205" s="515" t="s">
        <v>960</v>
      </c>
      <c r="D205" s="516" t="s">
        <v>961</v>
      </c>
      <c r="E205" s="516" t="s">
        <v>962</v>
      </c>
      <c r="F205" s="515" t="s">
        <v>724</v>
      </c>
      <c r="G205" s="517" t="s">
        <v>963</v>
      </c>
      <c r="H205" s="515" t="s">
        <v>224</v>
      </c>
      <c r="I205" s="515" t="s">
        <v>85</v>
      </c>
      <c r="J205" s="515">
        <v>92.1</v>
      </c>
      <c r="K205" s="53">
        <v>115</v>
      </c>
      <c r="L205" s="515" t="s">
        <v>306</v>
      </c>
      <c r="M205" s="515"/>
      <c r="N205" s="516"/>
      <c r="O205" s="521"/>
      <c r="P205" s="517" t="s">
        <v>202</v>
      </c>
      <c r="Q205" s="517"/>
      <c r="R205" s="515"/>
      <c r="S205" s="515" t="s">
        <v>2071</v>
      </c>
      <c r="T205" s="515" t="s">
        <v>81</v>
      </c>
      <c r="U205" s="515" t="s">
        <v>204</v>
      </c>
      <c r="V205" s="519">
        <v>0</v>
      </c>
      <c r="W205" s="520">
        <v>0</v>
      </c>
      <c r="X205" s="53" t="s">
        <v>2072</v>
      </c>
      <c r="Z205" s="53" t="s">
        <v>68</v>
      </c>
      <c r="AA205" s="515">
        <f t="shared" si="5"/>
        <v>0</v>
      </c>
      <c r="AB205" s="53" t="s">
        <v>182</v>
      </c>
      <c r="AC205" s="521"/>
      <c r="AD205" s="515" t="s">
        <v>202</v>
      </c>
      <c r="AE205" s="75" t="s">
        <v>202</v>
      </c>
      <c r="AF205" s="522" t="s">
        <v>202</v>
      </c>
      <c r="AG205" s="53" t="s">
        <v>202</v>
      </c>
      <c r="AI205" s="53" t="s">
        <v>2073</v>
      </c>
      <c r="AN205" s="515"/>
      <c r="AO205" s="523">
        <v>45555.769699074073</v>
      </c>
      <c r="AP205" s="515"/>
      <c r="AQ205" s="517"/>
      <c r="AR205" s="521"/>
      <c r="AS205" s="159" t="s">
        <v>202</v>
      </c>
      <c r="AT205" s="75" t="s">
        <v>202</v>
      </c>
      <c r="AU205" s="55" t="b">
        <v>0</v>
      </c>
      <c r="AW205" s="55" t="b">
        <v>0</v>
      </c>
      <c r="AY205" s="53" t="s">
        <v>968</v>
      </c>
    </row>
    <row r="206" spans="1:51" s="53" customFormat="1">
      <c r="A206" s="53">
        <v>217</v>
      </c>
      <c r="B206" s="514" t="s">
        <v>2048</v>
      </c>
      <c r="C206" s="515" t="s">
        <v>311</v>
      </c>
      <c r="D206" s="516" t="s">
        <v>304</v>
      </c>
      <c r="E206" s="516" t="s">
        <v>2074</v>
      </c>
      <c r="F206" s="515" t="s">
        <v>724</v>
      </c>
      <c r="G206" s="517" t="s">
        <v>963</v>
      </c>
      <c r="H206" s="515" t="s">
        <v>63</v>
      </c>
      <c r="I206" s="515" t="s">
        <v>85</v>
      </c>
      <c r="J206" s="515">
        <v>300</v>
      </c>
      <c r="K206" s="53">
        <v>400</v>
      </c>
      <c r="L206" s="515" t="s">
        <v>306</v>
      </c>
      <c r="M206" s="515" t="s">
        <v>307</v>
      </c>
      <c r="N206" s="516" t="s">
        <v>2075</v>
      </c>
      <c r="O206" s="521"/>
      <c r="P206" s="517" t="s">
        <v>202</v>
      </c>
      <c r="Q206" s="517"/>
      <c r="R206" s="515"/>
      <c r="S206" s="515" t="s">
        <v>315</v>
      </c>
      <c r="T206" s="515" t="s">
        <v>81</v>
      </c>
      <c r="U206" s="515" t="s">
        <v>204</v>
      </c>
      <c r="V206" s="519">
        <v>0</v>
      </c>
      <c r="W206" s="520">
        <v>0</v>
      </c>
      <c r="X206" s="53" t="s">
        <v>2076</v>
      </c>
      <c r="Y206" s="53" t="s">
        <v>2077</v>
      </c>
      <c r="AA206" s="515">
        <f t="shared" si="5"/>
        <v>0</v>
      </c>
      <c r="AB206" s="53" t="s">
        <v>731</v>
      </c>
      <c r="AC206" s="521"/>
      <c r="AD206" s="515" t="s">
        <v>202</v>
      </c>
      <c r="AE206" s="75" t="s">
        <v>202</v>
      </c>
      <c r="AF206" s="522" t="s">
        <v>202</v>
      </c>
      <c r="AG206" s="53" t="s">
        <v>202</v>
      </c>
      <c r="AI206" s="53" t="s">
        <v>2078</v>
      </c>
      <c r="AL206" s="53" t="s">
        <v>840</v>
      </c>
      <c r="AN206" s="515"/>
      <c r="AO206" s="523">
        <v>44570</v>
      </c>
      <c r="AP206" s="515"/>
      <c r="AQ206" s="517" t="s">
        <v>734</v>
      </c>
      <c r="AR206" s="521"/>
      <c r="AS206" s="159" t="s">
        <v>202</v>
      </c>
      <c r="AT206" s="75" t="s">
        <v>202</v>
      </c>
      <c r="AU206" s="55" t="b">
        <v>1</v>
      </c>
      <c r="AV206" s="53">
        <v>6</v>
      </c>
      <c r="AW206" s="55" t="b">
        <v>1</v>
      </c>
      <c r="AX206" s="53">
        <v>21</v>
      </c>
      <c r="AY206" s="53" t="s">
        <v>310</v>
      </c>
    </row>
    <row r="207" spans="1:51" s="53" customFormat="1">
      <c r="A207" s="53">
        <v>218</v>
      </c>
      <c r="B207" s="514" t="s">
        <v>2048</v>
      </c>
      <c r="C207" s="515" t="s">
        <v>2079</v>
      </c>
      <c r="D207" s="516" t="s">
        <v>2080</v>
      </c>
      <c r="E207" s="516" t="s">
        <v>2081</v>
      </c>
      <c r="F207" s="515" t="s">
        <v>950</v>
      </c>
      <c r="G207" s="517" t="s">
        <v>336</v>
      </c>
      <c r="H207" s="515" t="s">
        <v>224</v>
      </c>
      <c r="I207" s="515" t="s">
        <v>93</v>
      </c>
      <c r="J207" s="515">
        <v>150</v>
      </c>
      <c r="K207" s="59">
        <v>230</v>
      </c>
      <c r="L207" s="515" t="s">
        <v>259</v>
      </c>
      <c r="M207" s="515" t="s">
        <v>2082</v>
      </c>
      <c r="N207" s="537" t="s">
        <v>2083</v>
      </c>
      <c r="O207" s="521"/>
      <c r="P207" s="517" t="s">
        <v>202</v>
      </c>
      <c r="Q207" s="517"/>
      <c r="R207" s="515"/>
      <c r="S207" s="515" t="s">
        <v>2084</v>
      </c>
      <c r="T207" s="515" t="s">
        <v>81</v>
      </c>
      <c r="U207" s="515" t="s">
        <v>142</v>
      </c>
      <c r="V207" s="519">
        <v>0</v>
      </c>
      <c r="W207" s="520">
        <v>0</v>
      </c>
      <c r="Z207" s="545" t="s">
        <v>910</v>
      </c>
      <c r="AA207" s="515">
        <f t="shared" si="5"/>
        <v>0</v>
      </c>
      <c r="AB207" s="59" t="s">
        <v>2085</v>
      </c>
      <c r="AC207" s="521"/>
      <c r="AD207" s="515" t="s">
        <v>202</v>
      </c>
      <c r="AE207" s="75" t="s">
        <v>202</v>
      </c>
      <c r="AF207" s="522" t="s">
        <v>202</v>
      </c>
      <c r="AG207" s="540" t="s">
        <v>202</v>
      </c>
      <c r="AH207" s="540" t="s">
        <v>202</v>
      </c>
      <c r="AN207" s="515"/>
      <c r="AO207" s="523">
        <v>46533</v>
      </c>
      <c r="AP207" s="515"/>
      <c r="AQ207" s="517"/>
      <c r="AR207" s="521"/>
      <c r="AS207" s="159" t="s">
        <v>202</v>
      </c>
      <c r="AT207" s="75" t="s">
        <v>202</v>
      </c>
      <c r="AU207" s="55" t="b">
        <v>0</v>
      </c>
      <c r="AW207" s="55" t="b">
        <v>0</v>
      </c>
      <c r="AY207" s="53" t="s">
        <v>470</v>
      </c>
    </row>
    <row r="208" spans="1:51" s="53" customFormat="1">
      <c r="A208" s="53">
        <v>219</v>
      </c>
      <c r="B208" s="514" t="s">
        <v>2048</v>
      </c>
      <c r="C208" s="515" t="s">
        <v>2086</v>
      </c>
      <c r="D208" s="516" t="s">
        <v>2080</v>
      </c>
      <c r="E208" s="516" t="s">
        <v>2081</v>
      </c>
      <c r="F208" s="515" t="s">
        <v>950</v>
      </c>
      <c r="G208" s="517" t="s">
        <v>336</v>
      </c>
      <c r="H208" s="515" t="s">
        <v>224</v>
      </c>
      <c r="I208" s="515" t="s">
        <v>85</v>
      </c>
      <c r="J208" s="515">
        <v>150</v>
      </c>
      <c r="K208" s="59">
        <v>230</v>
      </c>
      <c r="L208" s="515" t="s">
        <v>259</v>
      </c>
      <c r="M208" s="515" t="s">
        <v>2082</v>
      </c>
      <c r="N208" s="537" t="s">
        <v>2087</v>
      </c>
      <c r="O208" s="521"/>
      <c r="P208" s="517" t="s">
        <v>202</v>
      </c>
      <c r="Q208" s="517"/>
      <c r="R208" s="515"/>
      <c r="S208" s="515" t="s">
        <v>2084</v>
      </c>
      <c r="T208" s="515" t="s">
        <v>81</v>
      </c>
      <c r="U208" s="515" t="s">
        <v>142</v>
      </c>
      <c r="V208" s="519">
        <v>0</v>
      </c>
      <c r="W208" s="520">
        <v>0</v>
      </c>
      <c r="Z208" s="545" t="s">
        <v>910</v>
      </c>
      <c r="AA208" s="515">
        <f t="shared" si="5"/>
        <v>0</v>
      </c>
      <c r="AB208" s="59" t="s">
        <v>2085</v>
      </c>
      <c r="AC208" s="521"/>
      <c r="AD208" s="515" t="s">
        <v>202</v>
      </c>
      <c r="AE208" s="75" t="s">
        <v>202</v>
      </c>
      <c r="AF208" s="522" t="s">
        <v>202</v>
      </c>
      <c r="AG208" s="540" t="s">
        <v>202</v>
      </c>
      <c r="AH208" s="540" t="s">
        <v>202</v>
      </c>
      <c r="AN208" s="515"/>
      <c r="AO208" s="523">
        <v>47067</v>
      </c>
      <c r="AP208" s="515"/>
      <c r="AQ208" s="517"/>
      <c r="AR208" s="521"/>
      <c r="AS208" s="159" t="s">
        <v>202</v>
      </c>
      <c r="AT208" s="75" t="s">
        <v>202</v>
      </c>
      <c r="AU208" s="55" t="b">
        <v>0</v>
      </c>
      <c r="AW208" s="55" t="b">
        <v>0</v>
      </c>
      <c r="AY208" s="53" t="s">
        <v>470</v>
      </c>
    </row>
    <row r="209" spans="1:51" s="53" customFormat="1">
      <c r="A209" s="53">
        <v>220</v>
      </c>
      <c r="B209" s="514" t="s">
        <v>2048</v>
      </c>
      <c r="C209" s="515" t="s">
        <v>2088</v>
      </c>
      <c r="D209" s="516" t="s">
        <v>2089</v>
      </c>
      <c r="E209" s="516" t="s">
        <v>2090</v>
      </c>
      <c r="F209" s="515" t="s">
        <v>950</v>
      </c>
      <c r="G209" s="517" t="s">
        <v>336</v>
      </c>
      <c r="H209" s="515" t="s">
        <v>224</v>
      </c>
      <c r="I209" s="515" t="s">
        <v>123</v>
      </c>
      <c r="J209" s="515">
        <v>195</v>
      </c>
      <c r="K209" s="59">
        <v>230</v>
      </c>
      <c r="L209" s="515" t="s">
        <v>259</v>
      </c>
      <c r="M209" s="515" t="s">
        <v>360</v>
      </c>
      <c r="N209" s="537" t="s">
        <v>2091</v>
      </c>
      <c r="O209" s="521"/>
      <c r="P209" s="517" t="s">
        <v>202</v>
      </c>
      <c r="Q209" s="517"/>
      <c r="R209" s="515"/>
      <c r="S209" s="515" t="s">
        <v>2092</v>
      </c>
      <c r="T209" s="515" t="s">
        <v>81</v>
      </c>
      <c r="U209" s="515" t="s">
        <v>142</v>
      </c>
      <c r="V209" s="519">
        <v>0</v>
      </c>
      <c r="W209" s="520">
        <v>0</v>
      </c>
      <c r="Z209" s="545" t="s">
        <v>910</v>
      </c>
      <c r="AA209" s="515">
        <f t="shared" si="5"/>
        <v>0</v>
      </c>
      <c r="AB209" s="59" t="s">
        <v>469</v>
      </c>
      <c r="AC209" s="521"/>
      <c r="AD209" s="515" t="s">
        <v>202</v>
      </c>
      <c r="AE209" s="75" t="s">
        <v>202</v>
      </c>
      <c r="AF209" s="522" t="s">
        <v>202</v>
      </c>
      <c r="AG209" s="540" t="s">
        <v>202</v>
      </c>
      <c r="AH209" s="540" t="s">
        <v>202</v>
      </c>
      <c r="AN209" s="515"/>
      <c r="AO209" s="523">
        <v>46053</v>
      </c>
      <c r="AP209" s="515"/>
      <c r="AQ209" s="517"/>
      <c r="AR209" s="521"/>
      <c r="AS209" s="159" t="s">
        <v>202</v>
      </c>
      <c r="AT209" s="75" t="s">
        <v>202</v>
      </c>
      <c r="AU209" s="55" t="b">
        <v>0</v>
      </c>
      <c r="AW209" s="55" t="b">
        <v>0</v>
      </c>
      <c r="AY209" s="53" t="s">
        <v>2093</v>
      </c>
    </row>
    <row r="210" spans="1:51" s="53" customFormat="1">
      <c r="A210" s="53">
        <v>221</v>
      </c>
      <c r="B210" s="514" t="s">
        <v>2048</v>
      </c>
      <c r="C210" s="515" t="s">
        <v>2094</v>
      </c>
      <c r="D210" s="516" t="s">
        <v>2095</v>
      </c>
      <c r="E210" s="516" t="s">
        <v>2096</v>
      </c>
      <c r="F210" s="515" t="s">
        <v>950</v>
      </c>
      <c r="G210" s="517" t="s">
        <v>336</v>
      </c>
      <c r="H210" s="515" t="s">
        <v>224</v>
      </c>
      <c r="I210" s="515" t="s">
        <v>93</v>
      </c>
      <c r="J210" s="515">
        <v>200</v>
      </c>
      <c r="K210" s="59">
        <v>230</v>
      </c>
      <c r="L210" s="515" t="s">
        <v>259</v>
      </c>
      <c r="M210" s="515" t="s">
        <v>2097</v>
      </c>
      <c r="N210" s="537" t="s">
        <v>2098</v>
      </c>
      <c r="O210" s="521"/>
      <c r="P210" s="517" t="s">
        <v>202</v>
      </c>
      <c r="Q210" s="517"/>
      <c r="R210" s="515"/>
      <c r="S210" s="515" t="s">
        <v>332</v>
      </c>
      <c r="T210" s="515" t="s">
        <v>81</v>
      </c>
      <c r="U210" s="515" t="s">
        <v>204</v>
      </c>
      <c r="V210" s="519">
        <v>0</v>
      </c>
      <c r="W210" s="520">
        <v>0</v>
      </c>
      <c r="Z210" s="545" t="s">
        <v>202</v>
      </c>
      <c r="AA210" s="515">
        <f t="shared" si="5"/>
        <v>0</v>
      </c>
      <c r="AB210" s="59" t="s">
        <v>1653</v>
      </c>
      <c r="AC210" s="521"/>
      <c r="AD210" s="515" t="s">
        <v>202</v>
      </c>
      <c r="AE210" s="75" t="s">
        <v>202</v>
      </c>
      <c r="AF210" s="522" t="s">
        <v>202</v>
      </c>
      <c r="AG210" s="540" t="s">
        <v>202</v>
      </c>
      <c r="AH210" s="540" t="s">
        <v>202</v>
      </c>
      <c r="AN210" s="515"/>
      <c r="AO210" s="523">
        <v>46934</v>
      </c>
      <c r="AP210" s="515"/>
      <c r="AQ210" s="517"/>
      <c r="AR210" s="521"/>
      <c r="AS210" s="159" t="s">
        <v>202</v>
      </c>
      <c r="AT210" s="75" t="s">
        <v>202</v>
      </c>
      <c r="AU210" s="55" t="b">
        <v>0</v>
      </c>
      <c r="AW210" s="55" t="b">
        <v>0</v>
      </c>
      <c r="AY210" s="53" t="s">
        <v>229</v>
      </c>
    </row>
    <row r="211" spans="1:51" s="53" customFormat="1">
      <c r="A211" s="53">
        <v>222</v>
      </c>
      <c r="B211" s="514" t="s">
        <v>2048</v>
      </c>
      <c r="C211" s="515" t="s">
        <v>2099</v>
      </c>
      <c r="D211" s="516" t="s">
        <v>2100</v>
      </c>
      <c r="E211" s="516" t="s">
        <v>2096</v>
      </c>
      <c r="F211" s="515" t="s">
        <v>950</v>
      </c>
      <c r="G211" s="517" t="s">
        <v>336</v>
      </c>
      <c r="H211" s="515" t="s">
        <v>224</v>
      </c>
      <c r="I211" s="515" t="s">
        <v>93</v>
      </c>
      <c r="J211" s="515">
        <v>300</v>
      </c>
      <c r="K211" s="59">
        <v>230</v>
      </c>
      <c r="L211" s="515" t="s">
        <v>259</v>
      </c>
      <c r="M211" s="515" t="s">
        <v>360</v>
      </c>
      <c r="N211" s="537" t="s">
        <v>2101</v>
      </c>
      <c r="O211" s="521"/>
      <c r="P211" s="517" t="s">
        <v>202</v>
      </c>
      <c r="Q211" s="517"/>
      <c r="R211" s="515"/>
      <c r="S211" s="515" t="s">
        <v>332</v>
      </c>
      <c r="T211" s="515" t="s">
        <v>81</v>
      </c>
      <c r="U211" s="515" t="s">
        <v>204</v>
      </c>
      <c r="V211" s="519">
        <v>0</v>
      </c>
      <c r="W211" s="520">
        <v>0</v>
      </c>
      <c r="Z211" s="545" t="s">
        <v>910</v>
      </c>
      <c r="AA211" s="515">
        <f t="shared" si="5"/>
        <v>0</v>
      </c>
      <c r="AB211" s="59" t="s">
        <v>1653</v>
      </c>
      <c r="AC211" s="521"/>
      <c r="AD211" s="515" t="s">
        <v>202</v>
      </c>
      <c r="AE211" s="75" t="s">
        <v>202</v>
      </c>
      <c r="AF211" s="522" t="s">
        <v>202</v>
      </c>
      <c r="AG211" s="540" t="s">
        <v>202</v>
      </c>
      <c r="AH211" s="540" t="s">
        <v>202</v>
      </c>
      <c r="AN211" s="515"/>
      <c r="AO211" s="523">
        <v>46934</v>
      </c>
      <c r="AP211" s="515"/>
      <c r="AQ211" s="517"/>
      <c r="AR211" s="521"/>
      <c r="AS211" s="159" t="s">
        <v>202</v>
      </c>
      <c r="AT211" s="75" t="s">
        <v>202</v>
      </c>
      <c r="AU211" s="55" t="b">
        <v>0</v>
      </c>
      <c r="AW211" s="55" t="b">
        <v>0</v>
      </c>
      <c r="AY211" s="53" t="s">
        <v>229</v>
      </c>
    </row>
    <row r="212" spans="1:51" s="53" customFormat="1">
      <c r="A212" s="57">
        <v>223</v>
      </c>
      <c r="B212" s="514" t="s">
        <v>2048</v>
      </c>
      <c r="C212" s="515" t="s">
        <v>2102</v>
      </c>
      <c r="D212" s="516" t="s">
        <v>2103</v>
      </c>
      <c r="E212" s="516" t="s">
        <v>2104</v>
      </c>
      <c r="F212" s="515" t="s">
        <v>989</v>
      </c>
      <c r="G212" s="517" t="s">
        <v>336</v>
      </c>
      <c r="H212" s="515" t="s">
        <v>224</v>
      </c>
      <c r="I212" s="515" t="s">
        <v>93</v>
      </c>
      <c r="J212" s="515">
        <v>80</v>
      </c>
      <c r="L212" s="515" t="s">
        <v>465</v>
      </c>
      <c r="M212" s="515" t="s">
        <v>2105</v>
      </c>
      <c r="N212" s="516"/>
      <c r="O212" s="521"/>
      <c r="P212" s="517" t="s">
        <v>1897</v>
      </c>
      <c r="Q212" s="517"/>
      <c r="R212" s="515"/>
      <c r="S212" s="515" t="s">
        <v>332</v>
      </c>
      <c r="T212" s="515" t="s">
        <v>81</v>
      </c>
      <c r="U212" s="515" t="s">
        <v>204</v>
      </c>
      <c r="V212" s="519">
        <v>0</v>
      </c>
      <c r="W212" s="520">
        <v>0</v>
      </c>
      <c r="AA212" s="515">
        <f t="shared" si="5"/>
        <v>0</v>
      </c>
      <c r="AC212" s="521"/>
      <c r="AD212" s="515" t="s">
        <v>202</v>
      </c>
      <c r="AE212" s="75" t="s">
        <v>202</v>
      </c>
      <c r="AF212" s="522" t="s">
        <v>68</v>
      </c>
      <c r="AN212" s="515"/>
      <c r="AO212" s="523">
        <v>46569</v>
      </c>
      <c r="AP212" s="515"/>
      <c r="AQ212" s="517"/>
      <c r="AR212" s="521"/>
      <c r="AS212" s="159" t="s">
        <v>202</v>
      </c>
      <c r="AT212" s="75" t="s">
        <v>202</v>
      </c>
      <c r="AU212" s="55" t="b">
        <v>0</v>
      </c>
      <c r="AW212" s="55" t="b">
        <v>0</v>
      </c>
      <c r="AY212" s="53" t="s">
        <v>502</v>
      </c>
    </row>
    <row r="213" spans="1:51" s="53" customFormat="1">
      <c r="A213" s="57">
        <v>224</v>
      </c>
      <c r="B213" s="514" t="s">
        <v>2048</v>
      </c>
      <c r="C213" s="515" t="s">
        <v>2106</v>
      </c>
      <c r="D213" s="516" t="s">
        <v>2107</v>
      </c>
      <c r="E213" s="516" t="s">
        <v>2108</v>
      </c>
      <c r="F213" s="515" t="s">
        <v>989</v>
      </c>
      <c r="G213" s="517" t="s">
        <v>336</v>
      </c>
      <c r="H213" s="515" t="s">
        <v>224</v>
      </c>
      <c r="I213" s="515" t="s">
        <v>85</v>
      </c>
      <c r="J213" s="515">
        <v>150</v>
      </c>
      <c r="L213" s="515" t="s">
        <v>465</v>
      </c>
      <c r="M213" s="515" t="s">
        <v>2109</v>
      </c>
      <c r="N213" s="516"/>
      <c r="O213" s="521"/>
      <c r="P213" s="517" t="s">
        <v>202</v>
      </c>
      <c r="Q213" s="517"/>
      <c r="R213" s="515"/>
      <c r="S213" s="515" t="s">
        <v>2110</v>
      </c>
      <c r="T213" s="515" t="s">
        <v>191</v>
      </c>
      <c r="U213" s="515" t="s">
        <v>204</v>
      </c>
      <c r="V213" s="519">
        <v>0</v>
      </c>
      <c r="W213" s="520">
        <v>0</v>
      </c>
      <c r="AA213" s="515">
        <f t="shared" si="5"/>
        <v>0</v>
      </c>
      <c r="AC213" s="521"/>
      <c r="AD213" s="515" t="s">
        <v>202</v>
      </c>
      <c r="AE213" s="75" t="s">
        <v>202</v>
      </c>
      <c r="AF213" s="522" t="s">
        <v>202</v>
      </c>
      <c r="AN213" s="515"/>
      <c r="AO213" s="523">
        <v>47361</v>
      </c>
      <c r="AP213" s="515"/>
      <c r="AQ213" s="517"/>
      <c r="AR213" s="521"/>
      <c r="AS213" s="159" t="s">
        <v>202</v>
      </c>
      <c r="AT213" s="75" t="s">
        <v>202</v>
      </c>
      <c r="AU213" s="55" t="b">
        <v>0</v>
      </c>
      <c r="AW213" s="55" t="b">
        <v>0</v>
      </c>
      <c r="AY213" s="53" t="s">
        <v>470</v>
      </c>
    </row>
    <row r="214" spans="1:51" s="53" customFormat="1">
      <c r="A214" s="57">
        <v>225</v>
      </c>
      <c r="B214" s="514" t="s">
        <v>2048</v>
      </c>
      <c r="C214" s="515" t="s">
        <v>2111</v>
      </c>
      <c r="D214" s="516" t="s">
        <v>2112</v>
      </c>
      <c r="E214" s="516" t="s">
        <v>1004</v>
      </c>
      <c r="F214" s="515" t="s">
        <v>989</v>
      </c>
      <c r="G214" s="517" t="s">
        <v>336</v>
      </c>
      <c r="H214" s="515" t="s">
        <v>224</v>
      </c>
      <c r="I214" s="515" t="s">
        <v>93</v>
      </c>
      <c r="J214" s="515">
        <v>38.479999999999997</v>
      </c>
      <c r="L214" s="515" t="s">
        <v>465</v>
      </c>
      <c r="M214" s="515" t="s">
        <v>1261</v>
      </c>
      <c r="N214" s="516"/>
      <c r="O214" s="521"/>
      <c r="P214" s="517" t="s">
        <v>1897</v>
      </c>
      <c r="Q214" s="517"/>
      <c r="R214" s="515"/>
      <c r="S214" s="515" t="s">
        <v>2113</v>
      </c>
      <c r="T214" s="515" t="s">
        <v>191</v>
      </c>
      <c r="U214" s="515" t="s">
        <v>204</v>
      </c>
      <c r="V214" s="519">
        <v>0</v>
      </c>
      <c r="W214" s="520">
        <v>0</v>
      </c>
      <c r="AA214" s="515">
        <f t="shared" si="5"/>
        <v>0</v>
      </c>
      <c r="AC214" s="521"/>
      <c r="AD214" s="515" t="s">
        <v>202</v>
      </c>
      <c r="AE214" s="75" t="s">
        <v>202</v>
      </c>
      <c r="AF214" s="522" t="s">
        <v>202</v>
      </c>
      <c r="AN214" s="515"/>
      <c r="AO214" s="523">
        <v>46903</v>
      </c>
      <c r="AP214" s="515"/>
      <c r="AQ214" s="517"/>
      <c r="AR214" s="521"/>
      <c r="AS214" s="159" t="s">
        <v>202</v>
      </c>
      <c r="AT214" s="75" t="s">
        <v>202</v>
      </c>
      <c r="AU214" s="55" t="b">
        <v>0</v>
      </c>
      <c r="AW214" s="55" t="b">
        <v>0</v>
      </c>
      <c r="AY214" s="53" t="s">
        <v>521</v>
      </c>
    </row>
    <row r="215" spans="1:51" s="53" customFormat="1">
      <c r="A215" s="57">
        <v>226</v>
      </c>
      <c r="B215" s="514" t="s">
        <v>2048</v>
      </c>
      <c r="C215" s="515" t="s">
        <v>2114</v>
      </c>
      <c r="D215" s="516" t="s">
        <v>2115</v>
      </c>
      <c r="E215" s="516" t="s">
        <v>1243</v>
      </c>
      <c r="F215" s="515" t="s">
        <v>989</v>
      </c>
      <c r="G215" s="517" t="s">
        <v>336</v>
      </c>
      <c r="H215" s="515" t="s">
        <v>224</v>
      </c>
      <c r="I215" s="515" t="s">
        <v>85</v>
      </c>
      <c r="J215" s="515">
        <v>75</v>
      </c>
      <c r="L215" s="515" t="s">
        <v>465</v>
      </c>
      <c r="M215" s="515" t="s">
        <v>1278</v>
      </c>
      <c r="N215" s="516"/>
      <c r="O215" s="521"/>
      <c r="P215" s="517" t="s">
        <v>1897</v>
      </c>
      <c r="Q215" s="517"/>
      <c r="R215" s="515"/>
      <c r="S215" s="515" t="s">
        <v>332</v>
      </c>
      <c r="T215" s="515" t="s">
        <v>81</v>
      </c>
      <c r="U215" s="515" t="s">
        <v>204</v>
      </c>
      <c r="V215" s="519">
        <v>0</v>
      </c>
      <c r="W215" s="520">
        <v>0</v>
      </c>
      <c r="AA215" s="515">
        <f t="shared" si="5"/>
        <v>0</v>
      </c>
      <c r="AC215" s="521"/>
      <c r="AD215" s="515" t="s">
        <v>202</v>
      </c>
      <c r="AE215" s="75" t="s">
        <v>202</v>
      </c>
      <c r="AF215" s="522" t="s">
        <v>202</v>
      </c>
      <c r="AN215" s="515"/>
      <c r="AO215" s="523">
        <v>47724</v>
      </c>
      <c r="AP215" s="515"/>
      <c r="AQ215" s="517"/>
      <c r="AR215" s="521"/>
      <c r="AS215" s="159" t="s">
        <v>202</v>
      </c>
      <c r="AT215" s="75" t="s">
        <v>202</v>
      </c>
      <c r="AU215" s="55" t="b">
        <v>0</v>
      </c>
      <c r="AW215" s="55" t="b">
        <v>0</v>
      </c>
      <c r="AY215" s="53" t="s">
        <v>530</v>
      </c>
    </row>
    <row r="216" spans="1:51" s="53" customFormat="1">
      <c r="A216" s="57">
        <v>227</v>
      </c>
      <c r="B216" s="514" t="s">
        <v>2048</v>
      </c>
      <c r="C216" s="515" t="s">
        <v>2116</v>
      </c>
      <c r="D216" s="516" t="s">
        <v>2117</v>
      </c>
      <c r="E216" s="516" t="s">
        <v>1004</v>
      </c>
      <c r="F216" s="515" t="s">
        <v>989</v>
      </c>
      <c r="G216" s="517" t="s">
        <v>336</v>
      </c>
      <c r="H216" s="515" t="s">
        <v>224</v>
      </c>
      <c r="I216" s="515" t="s">
        <v>93</v>
      </c>
      <c r="J216" s="515">
        <v>52</v>
      </c>
      <c r="L216" s="515" t="s">
        <v>465</v>
      </c>
      <c r="M216" s="515" t="s">
        <v>2118</v>
      </c>
      <c r="N216" s="516"/>
      <c r="O216" s="521"/>
      <c r="P216" s="517" t="s">
        <v>1897</v>
      </c>
      <c r="Q216" s="517"/>
      <c r="R216" s="515"/>
      <c r="S216" s="515" t="s">
        <v>2119</v>
      </c>
      <c r="T216" s="515" t="s">
        <v>191</v>
      </c>
      <c r="U216" s="515" t="s">
        <v>204</v>
      </c>
      <c r="V216" s="519">
        <v>0</v>
      </c>
      <c r="W216" s="520">
        <v>0</v>
      </c>
      <c r="AA216" s="515">
        <f t="shared" si="5"/>
        <v>0</v>
      </c>
      <c r="AC216" s="521"/>
      <c r="AD216" s="515" t="s">
        <v>202</v>
      </c>
      <c r="AE216" s="75" t="s">
        <v>202</v>
      </c>
      <c r="AF216" s="522" t="s">
        <v>202</v>
      </c>
      <c r="AN216" s="515"/>
      <c r="AO216" s="523">
        <v>47065</v>
      </c>
      <c r="AP216" s="515"/>
      <c r="AQ216" s="517"/>
      <c r="AR216" s="521"/>
      <c r="AS216" s="159" t="s">
        <v>202</v>
      </c>
      <c r="AT216" s="75" t="s">
        <v>202</v>
      </c>
      <c r="AU216" s="55" t="b">
        <v>0</v>
      </c>
      <c r="AW216" s="55" t="b">
        <v>0</v>
      </c>
      <c r="AY216" s="53" t="s">
        <v>521</v>
      </c>
    </row>
    <row r="217" spans="1:51" s="53" customFormat="1">
      <c r="A217" s="57">
        <v>228</v>
      </c>
      <c r="B217" s="514" t="s">
        <v>2048</v>
      </c>
      <c r="C217" s="515" t="s">
        <v>2120</v>
      </c>
      <c r="D217" s="516" t="s">
        <v>2121</v>
      </c>
      <c r="E217" s="516" t="s">
        <v>2122</v>
      </c>
      <c r="F217" s="515" t="s">
        <v>989</v>
      </c>
      <c r="G217" s="517" t="s">
        <v>336</v>
      </c>
      <c r="H217" s="515" t="s">
        <v>224</v>
      </c>
      <c r="I217" s="515" t="s">
        <v>85</v>
      </c>
      <c r="J217" s="515">
        <v>130</v>
      </c>
      <c r="L217" s="515" t="s">
        <v>465</v>
      </c>
      <c r="M217" s="515" t="s">
        <v>2123</v>
      </c>
      <c r="N217" s="516"/>
      <c r="O217" s="521"/>
      <c r="P217" s="517" t="s">
        <v>202</v>
      </c>
      <c r="Q217" s="517"/>
      <c r="R217" s="515"/>
      <c r="S217" s="515" t="s">
        <v>332</v>
      </c>
      <c r="T217" s="515" t="s">
        <v>81</v>
      </c>
      <c r="U217" s="515" t="s">
        <v>204</v>
      </c>
      <c r="V217" s="519">
        <v>0</v>
      </c>
      <c r="W217" s="520">
        <v>0</v>
      </c>
      <c r="AA217" s="515">
        <f t="shared" si="5"/>
        <v>0</v>
      </c>
      <c r="AC217" s="521"/>
      <c r="AD217" s="515" t="s">
        <v>202</v>
      </c>
      <c r="AE217" s="75" t="s">
        <v>202</v>
      </c>
      <c r="AF217" s="522" t="s">
        <v>202</v>
      </c>
      <c r="AN217" s="515"/>
      <c r="AO217" s="523">
        <v>46916</v>
      </c>
      <c r="AP217" s="515"/>
      <c r="AQ217" s="517"/>
      <c r="AR217" s="521"/>
      <c r="AS217" s="159" t="s">
        <v>202</v>
      </c>
      <c r="AT217" s="75" t="s">
        <v>202</v>
      </c>
      <c r="AU217" s="55" t="b">
        <v>0</v>
      </c>
      <c r="AW217" s="55" t="b">
        <v>0</v>
      </c>
      <c r="AY217" s="53" t="s">
        <v>470</v>
      </c>
    </row>
    <row r="218" spans="1:51" s="53" customFormat="1">
      <c r="A218" s="57">
        <v>229</v>
      </c>
      <c r="B218" s="514" t="s">
        <v>2048</v>
      </c>
      <c r="C218" s="515" t="s">
        <v>2124</v>
      </c>
      <c r="D218" s="516" t="s">
        <v>2125</v>
      </c>
      <c r="E218" s="516" t="s">
        <v>2126</v>
      </c>
      <c r="F218" s="515" t="s">
        <v>989</v>
      </c>
      <c r="G218" s="517" t="s">
        <v>336</v>
      </c>
      <c r="H218" s="515" t="s">
        <v>224</v>
      </c>
      <c r="I218" s="515" t="s">
        <v>85</v>
      </c>
      <c r="J218" s="515">
        <v>110</v>
      </c>
      <c r="L218" s="515" t="s">
        <v>465</v>
      </c>
      <c r="M218" s="515" t="s">
        <v>2127</v>
      </c>
      <c r="N218" s="516"/>
      <c r="O218" s="521"/>
      <c r="P218" s="517" t="s">
        <v>1897</v>
      </c>
      <c r="Q218" s="517"/>
      <c r="R218" s="515"/>
      <c r="S218" s="515" t="s">
        <v>2128</v>
      </c>
      <c r="T218" s="515" t="s">
        <v>81</v>
      </c>
      <c r="U218" s="515" t="s">
        <v>142</v>
      </c>
      <c r="V218" s="519">
        <v>0</v>
      </c>
      <c r="W218" s="520">
        <v>0</v>
      </c>
      <c r="AA218" s="515">
        <f t="shared" si="5"/>
        <v>0</v>
      </c>
      <c r="AC218" s="521"/>
      <c r="AD218" s="515" t="s">
        <v>202</v>
      </c>
      <c r="AE218" s="75" t="s">
        <v>202</v>
      </c>
      <c r="AF218" s="522" t="s">
        <v>202</v>
      </c>
      <c r="AN218" s="515"/>
      <c r="AO218" s="523">
        <v>46934</v>
      </c>
      <c r="AP218" s="515"/>
      <c r="AQ218" s="517"/>
      <c r="AR218" s="521"/>
      <c r="AS218" s="159" t="s">
        <v>202</v>
      </c>
      <c r="AT218" s="75" t="s">
        <v>202</v>
      </c>
      <c r="AU218" s="55" t="b">
        <v>0</v>
      </c>
      <c r="AW218" s="55" t="b">
        <v>0</v>
      </c>
      <c r="AY218" s="53" t="s">
        <v>2129</v>
      </c>
    </row>
    <row r="219" spans="1:51" s="53" customFormat="1">
      <c r="A219" s="57">
        <v>230</v>
      </c>
      <c r="B219" s="514" t="s">
        <v>2048</v>
      </c>
      <c r="C219" s="515" t="s">
        <v>2130</v>
      </c>
      <c r="D219" s="516" t="s">
        <v>2131</v>
      </c>
      <c r="E219" s="516" t="s">
        <v>1004</v>
      </c>
      <c r="F219" s="515" t="s">
        <v>989</v>
      </c>
      <c r="G219" s="517" t="s">
        <v>336</v>
      </c>
      <c r="H219" s="515" t="s">
        <v>224</v>
      </c>
      <c r="I219" s="515" t="s">
        <v>85</v>
      </c>
      <c r="J219" s="515">
        <v>40</v>
      </c>
      <c r="L219" s="515" t="s">
        <v>465</v>
      </c>
      <c r="M219" s="515" t="s">
        <v>2132</v>
      </c>
      <c r="N219" s="516"/>
      <c r="O219" s="521"/>
      <c r="P219" s="517" t="s">
        <v>1897</v>
      </c>
      <c r="Q219" s="517"/>
      <c r="R219" s="515"/>
      <c r="S219" s="515" t="s">
        <v>332</v>
      </c>
      <c r="T219" s="515" t="s">
        <v>81</v>
      </c>
      <c r="U219" s="515" t="s">
        <v>204</v>
      </c>
      <c r="V219" s="519">
        <v>0</v>
      </c>
      <c r="W219" s="520">
        <v>0</v>
      </c>
      <c r="AA219" s="515">
        <f t="shared" si="5"/>
        <v>0</v>
      </c>
      <c r="AC219" s="521"/>
      <c r="AD219" s="515" t="s">
        <v>202</v>
      </c>
      <c r="AE219" s="75" t="s">
        <v>202</v>
      </c>
      <c r="AF219" s="522" t="s">
        <v>202</v>
      </c>
      <c r="AN219" s="515"/>
      <c r="AO219" s="523">
        <v>47114</v>
      </c>
      <c r="AP219" s="515"/>
      <c r="AQ219" s="517"/>
      <c r="AR219" s="521"/>
      <c r="AS219" s="159" t="s">
        <v>202</v>
      </c>
      <c r="AT219" s="75" t="s">
        <v>202</v>
      </c>
      <c r="AU219" s="55" t="b">
        <v>0</v>
      </c>
      <c r="AW219" s="55" t="b">
        <v>0</v>
      </c>
      <c r="AY219" s="53" t="s">
        <v>521</v>
      </c>
    </row>
    <row r="220" spans="1:51" s="53" customFormat="1">
      <c r="A220" s="57">
        <v>231</v>
      </c>
      <c r="B220" s="514" t="s">
        <v>2048</v>
      </c>
      <c r="C220" s="515" t="s">
        <v>2133</v>
      </c>
      <c r="D220" s="516" t="s">
        <v>2134</v>
      </c>
      <c r="E220" s="516" t="s">
        <v>2135</v>
      </c>
      <c r="F220" s="515" t="s">
        <v>989</v>
      </c>
      <c r="G220" s="517" t="s">
        <v>336</v>
      </c>
      <c r="H220" s="515" t="s">
        <v>224</v>
      </c>
      <c r="I220" s="515" t="s">
        <v>85</v>
      </c>
      <c r="J220" s="515">
        <v>400</v>
      </c>
      <c r="L220" s="515" t="s">
        <v>465</v>
      </c>
      <c r="M220" s="515" t="s">
        <v>2136</v>
      </c>
      <c r="N220" s="516"/>
      <c r="O220" s="521"/>
      <c r="P220" s="517" t="s">
        <v>1897</v>
      </c>
      <c r="Q220" s="517"/>
      <c r="R220" s="515"/>
      <c r="S220" s="515" t="s">
        <v>2137</v>
      </c>
      <c r="T220" s="515" t="s">
        <v>191</v>
      </c>
      <c r="U220" s="515" t="s">
        <v>204</v>
      </c>
      <c r="V220" s="519">
        <v>0</v>
      </c>
      <c r="W220" s="520">
        <v>0</v>
      </c>
      <c r="AA220" s="515">
        <f t="shared" si="5"/>
        <v>0</v>
      </c>
      <c r="AC220" s="521"/>
      <c r="AD220" s="515" t="s">
        <v>202</v>
      </c>
      <c r="AE220" s="75" t="s">
        <v>202</v>
      </c>
      <c r="AF220" s="522" t="s">
        <v>202</v>
      </c>
      <c r="AN220" s="515"/>
      <c r="AO220" s="523">
        <v>47483</v>
      </c>
      <c r="AP220" s="515"/>
      <c r="AQ220" s="517"/>
      <c r="AR220" s="521"/>
      <c r="AS220" s="159" t="s">
        <v>202</v>
      </c>
      <c r="AT220" s="75" t="s">
        <v>202</v>
      </c>
      <c r="AU220" s="55" t="b">
        <v>0</v>
      </c>
      <c r="AW220" s="55" t="b">
        <v>0</v>
      </c>
      <c r="AY220" s="53" t="s">
        <v>1444</v>
      </c>
    </row>
    <row r="221" spans="1:51" s="53" customFormat="1">
      <c r="A221" s="53">
        <v>232</v>
      </c>
      <c r="B221" s="514" t="s">
        <v>2020</v>
      </c>
      <c r="C221" s="515" t="s">
        <v>2138</v>
      </c>
      <c r="D221" s="516"/>
      <c r="E221" s="516"/>
      <c r="F221" s="515"/>
      <c r="G221" s="517"/>
      <c r="H221" s="515"/>
      <c r="I221" s="515" t="s">
        <v>2024</v>
      </c>
      <c r="J221" s="515"/>
      <c r="L221" s="515" t="s">
        <v>656</v>
      </c>
      <c r="M221" s="515" t="s">
        <v>657</v>
      </c>
      <c r="N221" s="516"/>
      <c r="O221" s="521" t="s">
        <v>2139</v>
      </c>
      <c r="P221" s="517"/>
      <c r="Q221" s="517"/>
      <c r="R221" s="515"/>
      <c r="S221" s="515" t="s">
        <v>2026</v>
      </c>
      <c r="T221" s="515"/>
      <c r="U221" s="515"/>
      <c r="V221" s="519">
        <v>0</v>
      </c>
      <c r="W221" s="520">
        <v>330</v>
      </c>
      <c r="AA221" s="515" t="s">
        <v>2140</v>
      </c>
      <c r="AC221" s="521"/>
      <c r="AD221" s="515" t="s">
        <v>68</v>
      </c>
      <c r="AE221" s="75" t="s">
        <v>202</v>
      </c>
      <c r="AF221" s="522" t="s">
        <v>202</v>
      </c>
      <c r="AI221" s="53" t="s">
        <v>2141</v>
      </c>
      <c r="AN221" s="515"/>
      <c r="AO221" s="523"/>
      <c r="AP221" s="515" t="s">
        <v>1812</v>
      </c>
      <c r="AQ221" s="517"/>
      <c r="AR221" s="521"/>
      <c r="AS221" s="159" t="s">
        <v>202</v>
      </c>
      <c r="AT221" s="75" t="s">
        <v>202</v>
      </c>
      <c r="AU221" s="55" t="b">
        <v>0</v>
      </c>
      <c r="AW221" s="55" t="b">
        <v>0</v>
      </c>
      <c r="AY221" s="75" t="s">
        <v>2040</v>
      </c>
    </row>
    <row r="222" spans="1:51" s="67" customFormat="1">
      <c r="A222" s="53">
        <v>233</v>
      </c>
      <c r="B222" s="585" t="s">
        <v>2020</v>
      </c>
      <c r="C222" s="586" t="s">
        <v>2142</v>
      </c>
      <c r="D222" s="587" t="s">
        <v>2143</v>
      </c>
      <c r="E222" s="587" t="s">
        <v>2144</v>
      </c>
      <c r="F222" s="587" t="s">
        <v>2144</v>
      </c>
      <c r="G222" s="587" t="s">
        <v>2144</v>
      </c>
      <c r="H222" s="586" t="s">
        <v>2145</v>
      </c>
      <c r="I222" s="586" t="s">
        <v>2024</v>
      </c>
      <c r="J222" s="587" t="s">
        <v>2144</v>
      </c>
      <c r="K222" s="587" t="s">
        <v>2144</v>
      </c>
      <c r="L222" s="586" t="s">
        <v>465</v>
      </c>
      <c r="M222" s="587" t="s">
        <v>2144</v>
      </c>
      <c r="N222" s="587" t="s">
        <v>2144</v>
      </c>
      <c r="O222" s="588" t="s">
        <v>2146</v>
      </c>
      <c r="P222" s="587" t="s">
        <v>2144</v>
      </c>
      <c r="Q222" s="587" t="s">
        <v>2144</v>
      </c>
      <c r="R222" s="587" t="s">
        <v>2144</v>
      </c>
      <c r="S222" s="586" t="s">
        <v>2026</v>
      </c>
      <c r="T222" s="586"/>
      <c r="U222" s="586"/>
      <c r="V222" s="589">
        <v>0</v>
      </c>
      <c r="W222" s="590">
        <v>200</v>
      </c>
      <c r="X222" s="587" t="s">
        <v>2144</v>
      </c>
      <c r="Y222" s="587" t="s">
        <v>2144</v>
      </c>
      <c r="Z222" s="587" t="s">
        <v>2144</v>
      </c>
      <c r="AA222" s="586" t="s">
        <v>2147</v>
      </c>
      <c r="AB222" s="587" t="s">
        <v>2144</v>
      </c>
      <c r="AC222" s="588"/>
      <c r="AD222" s="586" t="s">
        <v>68</v>
      </c>
      <c r="AE222" s="591" t="s">
        <v>202</v>
      </c>
      <c r="AF222" s="592" t="s">
        <v>202</v>
      </c>
      <c r="AG222" s="587" t="s">
        <v>2144</v>
      </c>
      <c r="AH222" s="587"/>
      <c r="AI222" s="587" t="s">
        <v>2144</v>
      </c>
      <c r="AJ222" s="587" t="s">
        <v>2144</v>
      </c>
      <c r="AK222" s="587" t="s">
        <v>2144</v>
      </c>
      <c r="AL222" s="587" t="s">
        <v>2144</v>
      </c>
      <c r="AM222" s="587" t="s">
        <v>2144</v>
      </c>
      <c r="AN222" s="587" t="s">
        <v>2144</v>
      </c>
      <c r="AO222" s="587" t="s">
        <v>2144</v>
      </c>
      <c r="AP222" s="586" t="s">
        <v>1812</v>
      </c>
      <c r="AQ222" s="593"/>
      <c r="AR222" s="588"/>
      <c r="AS222" s="594" t="s">
        <v>202</v>
      </c>
      <c r="AT222" s="591" t="s">
        <v>202</v>
      </c>
      <c r="AU222" s="66" t="b">
        <v>0</v>
      </c>
      <c r="AV222" s="587"/>
      <c r="AW222" s="66" t="b">
        <v>0</v>
      </c>
      <c r="AX222" s="587"/>
    </row>
    <row r="223" spans="1:51" s="53" customFormat="1">
      <c r="A223" s="53">
        <v>234</v>
      </c>
      <c r="B223" s="514" t="s">
        <v>2020</v>
      </c>
      <c r="C223" s="515" t="s">
        <v>218</v>
      </c>
      <c r="D223" s="516" t="s">
        <v>2148</v>
      </c>
      <c r="E223" s="516" t="s">
        <v>2149</v>
      </c>
      <c r="F223" s="515"/>
      <c r="G223" s="517"/>
      <c r="H223" s="515" t="s">
        <v>63</v>
      </c>
      <c r="I223" s="515" t="s">
        <v>2044</v>
      </c>
      <c r="J223" s="515">
        <v>86</v>
      </c>
      <c r="L223" s="515" t="s">
        <v>136</v>
      </c>
      <c r="M223" s="515"/>
      <c r="N223" s="516"/>
      <c r="O223" s="521" t="s">
        <v>2150</v>
      </c>
      <c r="P223" s="517" t="s">
        <v>202</v>
      </c>
      <c r="Q223" s="517" t="s">
        <v>2151</v>
      </c>
      <c r="R223" s="517" t="s">
        <v>1878</v>
      </c>
      <c r="S223" s="515" t="s">
        <v>221</v>
      </c>
      <c r="T223" s="515" t="s">
        <v>191</v>
      </c>
      <c r="U223" s="515" t="s">
        <v>142</v>
      </c>
      <c r="V223" s="519">
        <v>0</v>
      </c>
      <c r="W223" s="520">
        <v>200</v>
      </c>
      <c r="X223" s="53" t="s">
        <v>2152</v>
      </c>
      <c r="AA223" s="515" t="s">
        <v>2153</v>
      </c>
      <c r="AC223" s="521"/>
      <c r="AD223" s="515" t="s">
        <v>68</v>
      </c>
      <c r="AE223" s="75" t="s">
        <v>202</v>
      </c>
      <c r="AF223" s="522" t="s">
        <v>202</v>
      </c>
      <c r="AN223" s="515"/>
      <c r="AO223" s="523"/>
      <c r="AP223" s="515" t="s">
        <v>2004</v>
      </c>
      <c r="AQ223" s="517"/>
      <c r="AR223" s="521"/>
      <c r="AS223" s="159" t="s">
        <v>155</v>
      </c>
      <c r="AT223" s="75" t="s">
        <v>202</v>
      </c>
      <c r="AU223" s="68" t="b">
        <v>1</v>
      </c>
      <c r="AV223" s="53">
        <v>61</v>
      </c>
      <c r="AW223" s="55" t="b">
        <v>1</v>
      </c>
      <c r="AX223" s="53">
        <v>13</v>
      </c>
    </row>
    <row r="224" spans="1:51" s="53" customFormat="1" ht="132.75" customHeight="1">
      <c r="A224" s="53">
        <v>235</v>
      </c>
      <c r="B224" s="514" t="s">
        <v>2020</v>
      </c>
      <c r="C224" s="515" t="s">
        <v>2154</v>
      </c>
      <c r="D224" s="516" t="s">
        <v>2155</v>
      </c>
      <c r="E224" s="516"/>
      <c r="F224" s="515" t="s">
        <v>745</v>
      </c>
      <c r="G224" s="517" t="s">
        <v>2156</v>
      </c>
      <c r="H224" s="515"/>
      <c r="I224" s="515" t="s">
        <v>2044</v>
      </c>
      <c r="J224" s="515"/>
      <c r="L224" s="515" t="s">
        <v>599</v>
      </c>
      <c r="M224" s="515" t="s">
        <v>2157</v>
      </c>
      <c r="N224" s="516"/>
      <c r="O224" s="521" t="s">
        <v>2158</v>
      </c>
      <c r="P224" s="517"/>
      <c r="Q224" s="517"/>
      <c r="R224" s="515"/>
      <c r="S224" s="515" t="s">
        <v>2159</v>
      </c>
      <c r="T224" s="515" t="s">
        <v>81</v>
      </c>
      <c r="U224" s="515" t="s">
        <v>142</v>
      </c>
      <c r="V224" s="519">
        <v>0</v>
      </c>
      <c r="W224" s="520">
        <v>200</v>
      </c>
      <c r="X224" s="540" t="s">
        <v>2032</v>
      </c>
      <c r="Z224" s="159" t="s">
        <v>910</v>
      </c>
      <c r="AA224" s="515" t="s">
        <v>2160</v>
      </c>
      <c r="AC224" s="521"/>
      <c r="AD224" s="515" t="s">
        <v>68</v>
      </c>
      <c r="AE224" s="75" t="s">
        <v>202</v>
      </c>
      <c r="AF224" s="522" t="s">
        <v>202</v>
      </c>
      <c r="AN224" s="515"/>
      <c r="AO224" s="523"/>
      <c r="AP224" s="515" t="s">
        <v>2161</v>
      </c>
      <c r="AQ224" s="517"/>
      <c r="AR224" s="521"/>
      <c r="AS224" s="159" t="s">
        <v>202</v>
      </c>
      <c r="AT224" s="75" t="s">
        <v>202</v>
      </c>
      <c r="AU224" s="55" t="b">
        <v>0</v>
      </c>
      <c r="AW224" s="55" t="b">
        <v>0</v>
      </c>
    </row>
    <row r="225" spans="1:51" s="53" customFormat="1">
      <c r="A225" s="53">
        <v>236</v>
      </c>
      <c r="B225" s="514" t="s">
        <v>2020</v>
      </c>
      <c r="C225" s="515" t="s">
        <v>2162</v>
      </c>
      <c r="D225" s="537" t="s">
        <v>2163</v>
      </c>
      <c r="E225" s="537" t="s">
        <v>2164</v>
      </c>
      <c r="F225" s="545" t="s">
        <v>950</v>
      </c>
      <c r="G225" s="517"/>
      <c r="H225" s="545" t="s">
        <v>224</v>
      </c>
      <c r="I225" s="515" t="s">
        <v>2024</v>
      </c>
      <c r="J225" s="545">
        <v>143</v>
      </c>
      <c r="K225" s="59">
        <v>230</v>
      </c>
      <c r="L225" s="515" t="s">
        <v>572</v>
      </c>
      <c r="M225" s="515" t="s">
        <v>2165</v>
      </c>
      <c r="N225" s="537" t="s">
        <v>2166</v>
      </c>
      <c r="O225" s="521" t="s">
        <v>2167</v>
      </c>
      <c r="P225" s="517"/>
      <c r="Q225" s="517"/>
      <c r="R225" s="515"/>
      <c r="S225" s="515" t="s">
        <v>2026</v>
      </c>
      <c r="T225" s="515"/>
      <c r="U225" s="515"/>
      <c r="V225" s="519">
        <v>0</v>
      </c>
      <c r="W225" s="520">
        <v>170</v>
      </c>
      <c r="X225" s="540" t="s">
        <v>2168</v>
      </c>
      <c r="AA225" s="515" t="s">
        <v>2169</v>
      </c>
      <c r="AB225" s="59" t="s">
        <v>182</v>
      </c>
      <c r="AC225" s="521"/>
      <c r="AD225" s="515" t="s">
        <v>68</v>
      </c>
      <c r="AE225" s="75" t="s">
        <v>202</v>
      </c>
      <c r="AF225" s="522" t="s">
        <v>202</v>
      </c>
      <c r="AN225" s="515"/>
      <c r="AO225" s="595">
        <v>47456</v>
      </c>
      <c r="AP225" s="515" t="s">
        <v>2161</v>
      </c>
      <c r="AQ225" s="517"/>
      <c r="AR225" s="521"/>
      <c r="AS225" s="159" t="s">
        <v>202</v>
      </c>
      <c r="AT225" s="75" t="s">
        <v>202</v>
      </c>
      <c r="AU225" s="55" t="b">
        <v>0</v>
      </c>
      <c r="AW225" s="55" t="b">
        <v>0</v>
      </c>
      <c r="AY225" s="53" t="s">
        <v>2170</v>
      </c>
    </row>
    <row r="226" spans="1:51" s="67" customFormat="1">
      <c r="A226" s="53">
        <v>237</v>
      </c>
      <c r="B226" s="585" t="s">
        <v>2020</v>
      </c>
      <c r="C226" s="586" t="s">
        <v>2171</v>
      </c>
      <c r="D226" s="587" t="s">
        <v>2172</v>
      </c>
      <c r="E226" s="587" t="s">
        <v>2144</v>
      </c>
      <c r="F226" s="587" t="s">
        <v>2144</v>
      </c>
      <c r="G226" s="587" t="s">
        <v>2144</v>
      </c>
      <c r="H226" s="586" t="s">
        <v>224</v>
      </c>
      <c r="I226" s="586" t="s">
        <v>2024</v>
      </c>
      <c r="J226" s="587" t="s">
        <v>2144</v>
      </c>
      <c r="K226" s="587" t="s">
        <v>2144</v>
      </c>
      <c r="L226" s="586" t="s">
        <v>567</v>
      </c>
      <c r="M226" s="587" t="s">
        <v>2144</v>
      </c>
      <c r="N226" s="587" t="s">
        <v>2144</v>
      </c>
      <c r="O226" s="588" t="s">
        <v>2173</v>
      </c>
      <c r="P226" s="587" t="s">
        <v>2144</v>
      </c>
      <c r="Q226" s="587" t="s">
        <v>2144</v>
      </c>
      <c r="R226" s="587" t="s">
        <v>2144</v>
      </c>
      <c r="S226" s="586" t="s">
        <v>402</v>
      </c>
      <c r="T226" s="586"/>
      <c r="U226" s="586" t="s">
        <v>204</v>
      </c>
      <c r="V226" s="589">
        <v>0</v>
      </c>
      <c r="W226" s="590">
        <v>250</v>
      </c>
      <c r="X226" s="587" t="s">
        <v>2144</v>
      </c>
      <c r="Y226" s="587" t="s">
        <v>2144</v>
      </c>
      <c r="Z226" s="587" t="s">
        <v>2144</v>
      </c>
      <c r="AA226" s="586" t="s">
        <v>2174</v>
      </c>
      <c r="AB226" s="587" t="s">
        <v>2144</v>
      </c>
      <c r="AC226" s="588"/>
      <c r="AD226" s="586" t="s">
        <v>68</v>
      </c>
      <c r="AE226" s="591" t="s">
        <v>68</v>
      </c>
      <c r="AF226" s="592" t="s">
        <v>202</v>
      </c>
      <c r="AG226" s="587" t="s">
        <v>2144</v>
      </c>
      <c r="AH226" s="587"/>
      <c r="AI226" s="587" t="s">
        <v>2144</v>
      </c>
      <c r="AJ226" s="587" t="s">
        <v>2144</v>
      </c>
      <c r="AK226" s="587" t="s">
        <v>2144</v>
      </c>
      <c r="AL226" s="587" t="s">
        <v>2144</v>
      </c>
      <c r="AM226" s="587" t="s">
        <v>2144</v>
      </c>
      <c r="AN226" s="587" t="s">
        <v>2144</v>
      </c>
      <c r="AO226" s="587" t="s">
        <v>2144</v>
      </c>
      <c r="AP226" s="586" t="s">
        <v>2161</v>
      </c>
      <c r="AQ226" s="593"/>
      <c r="AR226" s="588"/>
      <c r="AS226" s="594" t="s">
        <v>202</v>
      </c>
      <c r="AT226" s="591" t="s">
        <v>202</v>
      </c>
      <c r="AU226" s="66" t="b">
        <v>0</v>
      </c>
      <c r="AV226" s="587"/>
      <c r="AW226" s="66" t="b">
        <v>0</v>
      </c>
      <c r="AX226" s="587"/>
    </row>
    <row r="227" spans="1:51" s="53" customFormat="1">
      <c r="A227" s="53">
        <v>238</v>
      </c>
      <c r="B227" s="514" t="s">
        <v>2020</v>
      </c>
      <c r="C227" s="515" t="s">
        <v>2175</v>
      </c>
      <c r="D227" s="516" t="s">
        <v>2176</v>
      </c>
      <c r="E227" s="516"/>
      <c r="F227" s="515"/>
      <c r="G227" s="517"/>
      <c r="H227" s="515" t="s">
        <v>224</v>
      </c>
      <c r="I227" s="515" t="s">
        <v>2024</v>
      </c>
      <c r="J227" s="515"/>
      <c r="L227" s="515" t="s">
        <v>259</v>
      </c>
      <c r="M227" s="515" t="s">
        <v>2177</v>
      </c>
      <c r="N227" s="516"/>
      <c r="O227" s="521" t="s">
        <v>2178</v>
      </c>
      <c r="P227" s="517"/>
      <c r="Q227" s="517"/>
      <c r="R227" s="515"/>
      <c r="S227" s="515" t="s">
        <v>2179</v>
      </c>
      <c r="T227" s="515"/>
      <c r="U227" s="515" t="s">
        <v>204</v>
      </c>
      <c r="V227" s="519">
        <v>0</v>
      </c>
      <c r="W227" s="520">
        <v>150</v>
      </c>
      <c r="AA227" s="515" t="s">
        <v>2180</v>
      </c>
      <c r="AC227" s="521"/>
      <c r="AD227" s="515" t="s">
        <v>68</v>
      </c>
      <c r="AE227" s="75" t="s">
        <v>68</v>
      </c>
      <c r="AF227" s="522" t="s">
        <v>202</v>
      </c>
      <c r="AN227" s="515"/>
      <c r="AO227" s="523"/>
      <c r="AP227" s="515" t="s">
        <v>2161</v>
      </c>
      <c r="AQ227" s="517"/>
      <c r="AR227" s="521"/>
      <c r="AS227" s="159" t="s">
        <v>202</v>
      </c>
      <c r="AT227" s="75" t="s">
        <v>202</v>
      </c>
      <c r="AU227" s="55" t="b">
        <v>0</v>
      </c>
      <c r="AW227" s="55" t="b">
        <v>0</v>
      </c>
    </row>
    <row r="228" spans="1:51" s="53" customFormat="1">
      <c r="A228" s="57">
        <v>239</v>
      </c>
      <c r="B228" s="514" t="s">
        <v>2020</v>
      </c>
      <c r="C228" s="515" t="s">
        <v>2181</v>
      </c>
      <c r="D228" s="537" t="s">
        <v>2182</v>
      </c>
      <c r="E228" s="516" t="s">
        <v>2183</v>
      </c>
      <c r="F228" s="515" t="s">
        <v>989</v>
      </c>
      <c r="G228" s="517" t="s">
        <v>324</v>
      </c>
      <c r="H228" s="515" t="s">
        <v>224</v>
      </c>
      <c r="I228" s="515" t="s">
        <v>2024</v>
      </c>
      <c r="J228" s="515">
        <v>100</v>
      </c>
      <c r="K228" s="53">
        <v>115</v>
      </c>
      <c r="L228" s="515" t="s">
        <v>1845</v>
      </c>
      <c r="M228" s="515" t="s">
        <v>1846</v>
      </c>
      <c r="N228" s="516" t="s">
        <v>2184</v>
      </c>
      <c r="O228" s="521" t="s">
        <v>2185</v>
      </c>
      <c r="P228" s="517" t="s">
        <v>910</v>
      </c>
      <c r="Q228" s="517" t="s">
        <v>2186</v>
      </c>
      <c r="R228" s="515" t="s">
        <v>2187</v>
      </c>
      <c r="S228" s="515" t="s">
        <v>2188</v>
      </c>
      <c r="T228" s="515" t="s">
        <v>81</v>
      </c>
      <c r="U228" s="515" t="s">
        <v>142</v>
      </c>
      <c r="V228" s="519">
        <v>0</v>
      </c>
      <c r="W228" s="596">
        <v>112</v>
      </c>
      <c r="X228" s="540" t="s">
        <v>2189</v>
      </c>
      <c r="Y228" s="53" t="s">
        <v>2190</v>
      </c>
      <c r="Z228" s="53" t="s">
        <v>910</v>
      </c>
      <c r="AA228" s="515" t="s">
        <v>2191</v>
      </c>
      <c r="AB228" s="53" t="s">
        <v>182</v>
      </c>
      <c r="AC228" s="521"/>
      <c r="AD228" s="515" t="s">
        <v>68</v>
      </c>
      <c r="AE228" s="597" t="s">
        <v>68</v>
      </c>
      <c r="AF228" s="522" t="s">
        <v>202</v>
      </c>
      <c r="AG228" s="53" t="s">
        <v>2192</v>
      </c>
      <c r="AI228" s="53" t="s">
        <v>2193</v>
      </c>
      <c r="AJ228" s="53" t="s">
        <v>202</v>
      </c>
      <c r="AN228" s="515" t="s">
        <v>202</v>
      </c>
      <c r="AO228" s="523">
        <v>46537</v>
      </c>
      <c r="AP228" s="515" t="s">
        <v>2194</v>
      </c>
      <c r="AQ228" s="517"/>
      <c r="AR228" s="521"/>
      <c r="AS228" s="159" t="s">
        <v>202</v>
      </c>
      <c r="AT228" s="75" t="s">
        <v>202</v>
      </c>
      <c r="AU228" s="55" t="b">
        <v>0</v>
      </c>
      <c r="AW228" s="55" t="b">
        <v>0</v>
      </c>
      <c r="AY228" s="53" t="s">
        <v>264</v>
      </c>
    </row>
    <row r="229" spans="1:51" s="53" customFormat="1">
      <c r="A229" s="57">
        <v>240</v>
      </c>
      <c r="B229" s="514" t="s">
        <v>2020</v>
      </c>
      <c r="C229" s="515" t="s">
        <v>2195</v>
      </c>
      <c r="D229" s="516" t="s">
        <v>1941</v>
      </c>
      <c r="E229" s="516"/>
      <c r="F229" s="515" t="s">
        <v>745</v>
      </c>
      <c r="G229" s="517"/>
      <c r="H229" s="515" t="s">
        <v>63</v>
      </c>
      <c r="I229" s="515" t="s">
        <v>2196</v>
      </c>
      <c r="J229" s="515"/>
      <c r="L229" s="515" t="s">
        <v>599</v>
      </c>
      <c r="M229" s="515"/>
      <c r="N229" s="516"/>
      <c r="O229" s="521" t="s">
        <v>2197</v>
      </c>
      <c r="P229" s="517"/>
      <c r="Q229" s="517"/>
      <c r="R229" s="515"/>
      <c r="S229" s="515" t="s">
        <v>2198</v>
      </c>
      <c r="T229" s="515"/>
      <c r="U229" s="515"/>
      <c r="V229" s="519">
        <v>0</v>
      </c>
      <c r="W229" s="520">
        <v>104</v>
      </c>
      <c r="X229" s="540" t="s">
        <v>2032</v>
      </c>
      <c r="Y229" s="53" t="s">
        <v>2199</v>
      </c>
      <c r="AA229" s="515" t="s">
        <v>2200</v>
      </c>
      <c r="AC229" s="521"/>
      <c r="AD229" s="515" t="s">
        <v>68</v>
      </c>
      <c r="AE229" s="75" t="s">
        <v>68</v>
      </c>
      <c r="AF229" s="522" t="s">
        <v>202</v>
      </c>
      <c r="AN229" s="515"/>
      <c r="AO229" s="523"/>
      <c r="AP229" s="515" t="s">
        <v>2004</v>
      </c>
      <c r="AQ229" s="517"/>
      <c r="AR229" s="521"/>
      <c r="AS229" s="159" t="s">
        <v>202</v>
      </c>
      <c r="AT229" s="75" t="s">
        <v>202</v>
      </c>
      <c r="AU229" s="55" t="b">
        <v>0</v>
      </c>
      <c r="AW229" s="55" t="b">
        <v>0</v>
      </c>
    </row>
    <row r="230" spans="1:51" s="53" customFormat="1">
      <c r="A230" s="57">
        <v>241</v>
      </c>
      <c r="B230" s="514" t="s">
        <v>2020</v>
      </c>
      <c r="C230" s="515" t="s">
        <v>2201</v>
      </c>
      <c r="D230" s="516"/>
      <c r="E230" s="516"/>
      <c r="F230" s="515" t="s">
        <v>745</v>
      </c>
      <c r="G230" s="517"/>
      <c r="H230" s="515"/>
      <c r="I230" s="515" t="s">
        <v>2044</v>
      </c>
      <c r="J230" s="515"/>
      <c r="L230" s="515" t="s">
        <v>599</v>
      </c>
      <c r="M230" s="515" t="s">
        <v>2202</v>
      </c>
      <c r="N230" s="516"/>
      <c r="O230" s="521" t="s">
        <v>2203</v>
      </c>
      <c r="P230" s="517"/>
      <c r="Q230" s="517"/>
      <c r="R230" s="515"/>
      <c r="S230" s="515" t="s">
        <v>2198</v>
      </c>
      <c r="T230" s="515"/>
      <c r="U230" s="515"/>
      <c r="V230" s="519">
        <v>0</v>
      </c>
      <c r="W230" s="520">
        <v>100</v>
      </c>
      <c r="X230" s="540" t="s">
        <v>2032</v>
      </c>
      <c r="AA230" s="515" t="s">
        <v>2204</v>
      </c>
      <c r="AC230" s="521"/>
      <c r="AD230" s="515" t="s">
        <v>68</v>
      </c>
      <c r="AE230" s="75" t="s">
        <v>202</v>
      </c>
      <c r="AF230" s="522" t="s">
        <v>202</v>
      </c>
      <c r="AN230" s="515"/>
      <c r="AO230" s="523"/>
      <c r="AP230" s="515" t="s">
        <v>2161</v>
      </c>
      <c r="AQ230" s="517"/>
      <c r="AR230" s="521"/>
      <c r="AS230" s="159" t="s">
        <v>202</v>
      </c>
      <c r="AT230" s="75" t="s">
        <v>202</v>
      </c>
      <c r="AU230" s="55" t="b">
        <v>0</v>
      </c>
      <c r="AW230" s="55" t="b">
        <v>0</v>
      </c>
    </row>
    <row r="231" spans="1:51" s="53" customFormat="1">
      <c r="A231" s="57">
        <v>242</v>
      </c>
      <c r="B231" s="514" t="s">
        <v>2020</v>
      </c>
      <c r="C231" s="515" t="s">
        <v>2205</v>
      </c>
      <c r="D231" s="516" t="s">
        <v>2206</v>
      </c>
      <c r="E231" s="516"/>
      <c r="F231" s="515" t="s">
        <v>745</v>
      </c>
      <c r="G231" s="517"/>
      <c r="H231" s="515" t="s">
        <v>224</v>
      </c>
      <c r="I231" s="515" t="s">
        <v>2024</v>
      </c>
      <c r="J231" s="515">
        <v>155</v>
      </c>
      <c r="L231" s="515" t="s">
        <v>124</v>
      </c>
      <c r="M231" s="515" t="s">
        <v>477</v>
      </c>
      <c r="N231" s="516"/>
      <c r="O231" s="521"/>
      <c r="P231" s="517"/>
      <c r="Q231" s="517"/>
      <c r="R231" s="515"/>
      <c r="S231" s="515" t="s">
        <v>2207</v>
      </c>
      <c r="T231" s="515"/>
      <c r="U231" s="515"/>
      <c r="V231" s="519">
        <v>0</v>
      </c>
      <c r="W231" s="520">
        <v>94</v>
      </c>
      <c r="X231" s="540" t="s">
        <v>2032</v>
      </c>
      <c r="Y231" s="53" t="s">
        <v>2208</v>
      </c>
      <c r="AA231" s="515" t="s">
        <v>2209</v>
      </c>
      <c r="AC231" s="521"/>
      <c r="AD231" s="515" t="s">
        <v>68</v>
      </c>
      <c r="AE231" s="75" t="s">
        <v>202</v>
      </c>
      <c r="AF231" s="522" t="s">
        <v>68</v>
      </c>
      <c r="AN231" s="515"/>
      <c r="AO231" s="523"/>
      <c r="AP231" s="515" t="s">
        <v>2161</v>
      </c>
      <c r="AQ231" s="517"/>
      <c r="AR231" s="521"/>
      <c r="AS231" s="159" t="s">
        <v>202</v>
      </c>
      <c r="AT231" s="75" t="s">
        <v>202</v>
      </c>
      <c r="AU231" s="55" t="b">
        <v>0</v>
      </c>
      <c r="AW231" s="55" t="b">
        <v>0</v>
      </c>
    </row>
    <row r="232" spans="1:51" s="53" customFormat="1">
      <c r="A232" s="57">
        <v>243</v>
      </c>
      <c r="B232" s="514" t="s">
        <v>2020</v>
      </c>
      <c r="C232" s="515" t="s">
        <v>2210</v>
      </c>
      <c r="D232" s="516" t="s">
        <v>2211</v>
      </c>
      <c r="E232" s="516"/>
      <c r="F232" s="515" t="s">
        <v>745</v>
      </c>
      <c r="G232" s="517"/>
      <c r="H232" s="515" t="s">
        <v>224</v>
      </c>
      <c r="I232" s="515" t="s">
        <v>2044</v>
      </c>
      <c r="J232" s="515"/>
      <c r="L232" s="515" t="s">
        <v>599</v>
      </c>
      <c r="M232" s="515" t="s">
        <v>537</v>
      </c>
      <c r="N232" s="516"/>
      <c r="O232" s="521"/>
      <c r="P232" s="517"/>
      <c r="Q232" s="517"/>
      <c r="R232" s="515"/>
      <c r="S232" s="515" t="s">
        <v>2198</v>
      </c>
      <c r="T232" s="515"/>
      <c r="U232" s="515"/>
      <c r="V232" s="519">
        <v>0</v>
      </c>
      <c r="W232" s="520">
        <v>80</v>
      </c>
      <c r="X232" s="540" t="s">
        <v>2032</v>
      </c>
      <c r="AA232" s="515" t="s">
        <v>2212</v>
      </c>
      <c r="AC232" s="521"/>
      <c r="AD232" s="515" t="s">
        <v>68</v>
      </c>
      <c r="AE232" s="75" t="s">
        <v>68</v>
      </c>
      <c r="AF232" s="522" t="s">
        <v>202</v>
      </c>
      <c r="AN232" s="515"/>
      <c r="AO232" s="523"/>
      <c r="AP232" s="515" t="s">
        <v>2161</v>
      </c>
      <c r="AQ232" s="517"/>
      <c r="AR232" s="521"/>
      <c r="AS232" s="159" t="s">
        <v>202</v>
      </c>
      <c r="AT232" s="75" t="s">
        <v>202</v>
      </c>
      <c r="AU232" s="55" t="b">
        <v>0</v>
      </c>
      <c r="AW232" s="55" t="b">
        <v>0</v>
      </c>
    </row>
    <row r="233" spans="1:51" s="53" customFormat="1">
      <c r="A233" s="57">
        <v>244</v>
      </c>
      <c r="B233" s="514" t="s">
        <v>2020</v>
      </c>
      <c r="C233" s="515" t="s">
        <v>2213</v>
      </c>
      <c r="D233" s="516" t="s">
        <v>2214</v>
      </c>
      <c r="E233" s="516"/>
      <c r="F233" s="515" t="s">
        <v>745</v>
      </c>
      <c r="G233" s="517"/>
      <c r="H233" s="515" t="s">
        <v>63</v>
      </c>
      <c r="I233" s="515" t="s">
        <v>2044</v>
      </c>
      <c r="J233" s="515"/>
      <c r="L233" s="515" t="s">
        <v>2215</v>
      </c>
      <c r="M233" s="515"/>
      <c r="N233" s="516"/>
      <c r="O233" s="521"/>
      <c r="P233" s="517"/>
      <c r="Q233" s="517"/>
      <c r="R233" s="515"/>
      <c r="S233" s="515" t="s">
        <v>2198</v>
      </c>
      <c r="T233" s="515"/>
      <c r="U233" s="515"/>
      <c r="V233" s="519">
        <v>0</v>
      </c>
      <c r="W233" s="520">
        <v>56</v>
      </c>
      <c r="X233" s="540" t="s">
        <v>2032</v>
      </c>
      <c r="AA233" s="515" t="s">
        <v>2216</v>
      </c>
      <c r="AC233" s="521"/>
      <c r="AD233" s="515" t="s">
        <v>68</v>
      </c>
      <c r="AE233" s="75" t="s">
        <v>202</v>
      </c>
      <c r="AF233" s="522" t="s">
        <v>202</v>
      </c>
      <c r="AN233" s="515"/>
      <c r="AO233" s="523"/>
      <c r="AP233" s="515" t="s">
        <v>1812</v>
      </c>
      <c r="AQ233" s="517"/>
      <c r="AR233" s="521"/>
      <c r="AS233" s="159" t="s">
        <v>202</v>
      </c>
      <c r="AT233" s="75" t="s">
        <v>202</v>
      </c>
      <c r="AU233" s="55" t="b">
        <v>0</v>
      </c>
      <c r="AW233" s="55" t="b">
        <v>0</v>
      </c>
    </row>
    <row r="234" spans="1:51" s="53" customFormat="1">
      <c r="A234" s="57">
        <v>245</v>
      </c>
      <c r="B234" s="514" t="s">
        <v>2020</v>
      </c>
      <c r="C234" s="515" t="s">
        <v>2217</v>
      </c>
      <c r="D234" s="516"/>
      <c r="E234" s="516"/>
      <c r="F234" s="515" t="s">
        <v>1012</v>
      </c>
      <c r="G234" s="517"/>
      <c r="H234" s="515"/>
      <c r="I234" s="515" t="s">
        <v>336</v>
      </c>
      <c r="J234" s="515"/>
      <c r="K234" s="159"/>
      <c r="L234" s="515" t="s">
        <v>536</v>
      </c>
      <c r="M234" s="515" t="s">
        <v>1014</v>
      </c>
      <c r="N234" s="516"/>
      <c r="O234" s="521" t="s">
        <v>2218</v>
      </c>
      <c r="P234" s="517"/>
      <c r="Q234" s="517"/>
      <c r="R234" s="515"/>
      <c r="S234" s="515" t="s">
        <v>2198</v>
      </c>
      <c r="T234" s="515"/>
      <c r="U234" s="515"/>
      <c r="V234" s="519">
        <v>0</v>
      </c>
      <c r="W234" s="520">
        <v>44</v>
      </c>
      <c r="X234" s="53" t="s">
        <v>2032</v>
      </c>
      <c r="AA234" s="515" t="s">
        <v>2219</v>
      </c>
      <c r="AC234" s="521"/>
      <c r="AD234" s="515" t="s">
        <v>68</v>
      </c>
      <c r="AE234" s="75" t="s">
        <v>202</v>
      </c>
      <c r="AF234" s="522" t="s">
        <v>202</v>
      </c>
      <c r="AI234" s="53" t="s">
        <v>2032</v>
      </c>
      <c r="AN234" s="515"/>
      <c r="AO234" s="523"/>
      <c r="AP234" s="515" t="s">
        <v>1812</v>
      </c>
      <c r="AQ234" s="517"/>
      <c r="AR234" s="521"/>
      <c r="AS234" s="159" t="s">
        <v>202</v>
      </c>
      <c r="AT234" s="75" t="s">
        <v>202</v>
      </c>
      <c r="AU234" s="55" t="b">
        <v>0</v>
      </c>
      <c r="AW234" s="55" t="b">
        <v>0</v>
      </c>
    </row>
    <row r="235" spans="1:51" s="67" customFormat="1">
      <c r="A235" s="57">
        <v>246</v>
      </c>
      <c r="B235" s="585" t="s">
        <v>2020</v>
      </c>
      <c r="C235" s="586" t="s">
        <v>2220</v>
      </c>
      <c r="D235" s="587"/>
      <c r="E235" s="587" t="s">
        <v>2144</v>
      </c>
      <c r="F235" s="587" t="s">
        <v>2144</v>
      </c>
      <c r="G235" s="587" t="s">
        <v>2144</v>
      </c>
      <c r="H235" s="587" t="s">
        <v>2144</v>
      </c>
      <c r="I235" s="586" t="s">
        <v>2024</v>
      </c>
      <c r="J235" s="587" t="s">
        <v>2144</v>
      </c>
      <c r="K235" s="587" t="s">
        <v>2144</v>
      </c>
      <c r="L235" s="586" t="s">
        <v>324</v>
      </c>
      <c r="M235" s="587" t="s">
        <v>2144</v>
      </c>
      <c r="N235" s="587" t="s">
        <v>2144</v>
      </c>
      <c r="O235" s="588" t="s">
        <v>2221</v>
      </c>
      <c r="P235" s="587" t="s">
        <v>2144</v>
      </c>
      <c r="Q235" s="587" t="s">
        <v>2144</v>
      </c>
      <c r="R235" s="587" t="s">
        <v>2144</v>
      </c>
      <c r="S235" s="586" t="s">
        <v>2198</v>
      </c>
      <c r="T235" s="586"/>
      <c r="U235" s="586"/>
      <c r="V235" s="589">
        <v>0</v>
      </c>
      <c r="W235" s="590">
        <v>15</v>
      </c>
      <c r="X235" s="587" t="s">
        <v>2144</v>
      </c>
      <c r="Y235" s="587" t="s">
        <v>2144</v>
      </c>
      <c r="Z235" s="587" t="s">
        <v>2144</v>
      </c>
      <c r="AA235" s="586" t="s">
        <v>2222</v>
      </c>
      <c r="AB235" s="587" t="s">
        <v>2144</v>
      </c>
      <c r="AC235" s="588"/>
      <c r="AD235" s="586" t="s">
        <v>68</v>
      </c>
      <c r="AE235" s="591" t="s">
        <v>202</v>
      </c>
      <c r="AF235" s="592" t="s">
        <v>202</v>
      </c>
      <c r="AG235" s="587" t="s">
        <v>2144</v>
      </c>
      <c r="AI235" s="587" t="s">
        <v>2144</v>
      </c>
      <c r="AJ235" s="587" t="s">
        <v>2144</v>
      </c>
      <c r="AK235" s="587" t="s">
        <v>2144</v>
      </c>
      <c r="AL235" s="587" t="s">
        <v>2144</v>
      </c>
      <c r="AM235" s="587" t="s">
        <v>2144</v>
      </c>
      <c r="AN235" s="587" t="s">
        <v>2144</v>
      </c>
      <c r="AO235" s="587" t="s">
        <v>2144</v>
      </c>
      <c r="AP235" s="586" t="s">
        <v>1812</v>
      </c>
      <c r="AQ235" s="593"/>
      <c r="AR235" s="588"/>
      <c r="AS235" s="594" t="s">
        <v>202</v>
      </c>
      <c r="AT235" s="591" t="s">
        <v>202</v>
      </c>
      <c r="AU235" s="66" t="b">
        <v>0</v>
      </c>
      <c r="AV235" s="587"/>
      <c r="AW235" s="66" t="b">
        <v>0</v>
      </c>
      <c r="AX235" s="587"/>
    </row>
    <row r="236" spans="1:51" s="53" customFormat="1">
      <c r="A236" s="57">
        <v>247</v>
      </c>
      <c r="B236" s="514" t="s">
        <v>2020</v>
      </c>
      <c r="C236" s="515" t="s">
        <v>2223</v>
      </c>
      <c r="D236" s="516"/>
      <c r="E236" s="516"/>
      <c r="F236" s="515" t="s">
        <v>724</v>
      </c>
      <c r="G236" s="517"/>
      <c r="H236" s="515"/>
      <c r="I236" s="515" t="s">
        <v>2044</v>
      </c>
      <c r="J236" s="515"/>
      <c r="L236" s="515" t="s">
        <v>306</v>
      </c>
      <c r="M236" s="515" t="s">
        <v>983</v>
      </c>
      <c r="N236" s="516"/>
      <c r="O236" s="521" t="s">
        <v>2224</v>
      </c>
      <c r="P236" s="517"/>
      <c r="Q236" s="517"/>
      <c r="R236" s="515"/>
      <c r="S236" s="515" t="s">
        <v>2198</v>
      </c>
      <c r="T236" s="515"/>
      <c r="U236" s="515"/>
      <c r="V236" s="519">
        <v>0</v>
      </c>
      <c r="W236" s="520">
        <v>0</v>
      </c>
      <c r="X236" s="53" t="s">
        <v>2225</v>
      </c>
      <c r="AA236" s="515" t="s">
        <v>2226</v>
      </c>
      <c r="AC236" s="521"/>
      <c r="AD236" s="515" t="s">
        <v>68</v>
      </c>
      <c r="AE236" s="75" t="s">
        <v>202</v>
      </c>
      <c r="AF236" s="522" t="s">
        <v>202</v>
      </c>
      <c r="AI236" s="53" t="s">
        <v>2225</v>
      </c>
      <c r="AN236" s="515"/>
      <c r="AO236" s="523"/>
      <c r="AP236" s="515" t="s">
        <v>2161</v>
      </c>
      <c r="AQ236" s="517"/>
      <c r="AR236" s="521"/>
      <c r="AS236" s="159" t="s">
        <v>202</v>
      </c>
      <c r="AT236" s="75" t="s">
        <v>202</v>
      </c>
      <c r="AU236" s="55" t="b">
        <v>0</v>
      </c>
      <c r="AW236" s="55" t="b">
        <v>0</v>
      </c>
      <c r="AY236" s="53" t="s">
        <v>336</v>
      </c>
    </row>
    <row r="237" spans="1:51" s="53" customFormat="1">
      <c r="A237" s="57">
        <v>248</v>
      </c>
      <c r="B237" s="514" t="s">
        <v>2020</v>
      </c>
      <c r="C237" s="515" t="s">
        <v>2227</v>
      </c>
      <c r="D237" s="516"/>
      <c r="E237" s="516"/>
      <c r="F237" s="515" t="s">
        <v>2043</v>
      </c>
      <c r="G237" s="517"/>
      <c r="H237" s="515"/>
      <c r="I237" s="515" t="s">
        <v>2044</v>
      </c>
      <c r="J237" s="515"/>
      <c r="L237" s="515" t="s">
        <v>306</v>
      </c>
      <c r="M237" s="515" t="s">
        <v>983</v>
      </c>
      <c r="N237" s="516"/>
      <c r="O237" s="521" t="s">
        <v>2228</v>
      </c>
      <c r="P237" s="517"/>
      <c r="Q237" s="517"/>
      <c r="R237" s="515"/>
      <c r="S237" s="515" t="s">
        <v>2198</v>
      </c>
      <c r="T237" s="515"/>
      <c r="U237" s="515"/>
      <c r="V237" s="519">
        <v>0</v>
      </c>
      <c r="W237" s="520">
        <v>0</v>
      </c>
      <c r="X237" s="53" t="s">
        <v>2229</v>
      </c>
      <c r="AA237" s="515" t="s">
        <v>2230</v>
      </c>
      <c r="AC237" s="521"/>
      <c r="AD237" s="515" t="s">
        <v>68</v>
      </c>
      <c r="AE237" s="75" t="s">
        <v>202</v>
      </c>
      <c r="AF237" s="522" t="s">
        <v>202</v>
      </c>
      <c r="AI237" s="53" t="s">
        <v>2229</v>
      </c>
      <c r="AN237" s="515"/>
      <c r="AO237" s="523"/>
      <c r="AP237" s="515" t="s">
        <v>2161</v>
      </c>
      <c r="AQ237" s="517"/>
      <c r="AR237" s="521"/>
      <c r="AS237" s="159" t="s">
        <v>202</v>
      </c>
      <c r="AT237" s="75" t="s">
        <v>202</v>
      </c>
      <c r="AU237" s="55" t="b">
        <v>0</v>
      </c>
      <c r="AW237" s="55" t="b">
        <v>0</v>
      </c>
      <c r="AY237" s="53" t="s">
        <v>336</v>
      </c>
    </row>
    <row r="238" spans="1:51" s="53" customFormat="1">
      <c r="A238" s="57">
        <v>249</v>
      </c>
      <c r="B238" s="514" t="s">
        <v>2020</v>
      </c>
      <c r="C238" s="515" t="s">
        <v>2231</v>
      </c>
      <c r="D238" s="516" t="s">
        <v>2232</v>
      </c>
      <c r="E238" s="516"/>
      <c r="F238" s="515"/>
      <c r="G238" s="517"/>
      <c r="H238" s="515" t="s">
        <v>224</v>
      </c>
      <c r="I238" s="515" t="s">
        <v>2024</v>
      </c>
      <c r="J238" s="515"/>
      <c r="L238" s="515" t="s">
        <v>572</v>
      </c>
      <c r="M238" s="515" t="s">
        <v>1046</v>
      </c>
      <c r="N238" s="516"/>
      <c r="O238" s="521"/>
      <c r="P238" s="517"/>
      <c r="Q238" s="517"/>
      <c r="R238" s="515"/>
      <c r="S238" s="515" t="s">
        <v>2198</v>
      </c>
      <c r="T238" s="515"/>
      <c r="U238" s="515"/>
      <c r="V238" s="519">
        <v>0</v>
      </c>
      <c r="W238" s="520">
        <v>0</v>
      </c>
      <c r="AA238" s="515" t="s">
        <v>2233</v>
      </c>
      <c r="AC238" s="521"/>
      <c r="AD238" s="515" t="s">
        <v>68</v>
      </c>
      <c r="AE238" s="75" t="s">
        <v>202</v>
      </c>
      <c r="AF238" s="522" t="s">
        <v>202</v>
      </c>
      <c r="AI238" s="59" t="s">
        <v>2234</v>
      </c>
      <c r="AN238" s="515"/>
      <c r="AO238" s="523"/>
      <c r="AP238" s="515" t="s">
        <v>2161</v>
      </c>
      <c r="AQ238" s="517"/>
      <c r="AR238" s="521"/>
      <c r="AS238" s="159" t="s">
        <v>202</v>
      </c>
      <c r="AT238" s="75" t="s">
        <v>202</v>
      </c>
      <c r="AU238" s="55" t="b">
        <v>0</v>
      </c>
      <c r="AW238" s="55" t="b">
        <v>0</v>
      </c>
    </row>
    <row r="239" spans="1:51" s="53" customFormat="1">
      <c r="A239" s="57">
        <v>250</v>
      </c>
      <c r="B239" s="514" t="s">
        <v>2020</v>
      </c>
      <c r="C239" s="515" t="s">
        <v>2235</v>
      </c>
      <c r="D239" s="516" t="s">
        <v>2236</v>
      </c>
      <c r="E239" s="516"/>
      <c r="F239" s="515"/>
      <c r="G239" s="517"/>
      <c r="H239" s="515"/>
      <c r="I239" s="515" t="s">
        <v>2044</v>
      </c>
      <c r="J239" s="515"/>
      <c r="L239" s="515" t="s">
        <v>572</v>
      </c>
      <c r="M239" s="515" t="s">
        <v>1046</v>
      </c>
      <c r="N239" s="516"/>
      <c r="O239" s="521" t="s">
        <v>2237</v>
      </c>
      <c r="P239" s="517"/>
      <c r="Q239" s="517"/>
      <c r="R239" s="515"/>
      <c r="S239" s="515" t="s">
        <v>2198</v>
      </c>
      <c r="T239" s="515"/>
      <c r="U239" s="515"/>
      <c r="V239" s="519">
        <v>0</v>
      </c>
      <c r="W239" s="520">
        <v>0</v>
      </c>
      <c r="AA239" s="515" t="s">
        <v>2238</v>
      </c>
      <c r="AC239" s="521"/>
      <c r="AD239" s="515" t="s">
        <v>68</v>
      </c>
      <c r="AE239" s="75" t="s">
        <v>202</v>
      </c>
      <c r="AF239" s="522" t="s">
        <v>202</v>
      </c>
      <c r="AI239" s="59" t="s">
        <v>2234</v>
      </c>
      <c r="AN239" s="515"/>
      <c r="AO239" s="523"/>
      <c r="AP239" s="515" t="s">
        <v>2161</v>
      </c>
      <c r="AQ239" s="517"/>
      <c r="AR239" s="521"/>
      <c r="AS239" s="159" t="s">
        <v>202</v>
      </c>
      <c r="AT239" s="75" t="s">
        <v>202</v>
      </c>
      <c r="AU239" s="55" t="b">
        <v>0</v>
      </c>
      <c r="AW239" s="55" t="b">
        <v>0</v>
      </c>
    </row>
    <row r="240" spans="1:51" s="53" customFormat="1">
      <c r="A240" s="60">
        <v>251</v>
      </c>
      <c r="B240" s="562" t="s">
        <v>2020</v>
      </c>
      <c r="C240" s="563" t="s">
        <v>2239</v>
      </c>
      <c r="D240" s="563" t="s">
        <v>758</v>
      </c>
      <c r="E240" s="563" t="s">
        <v>758</v>
      </c>
      <c r="F240" s="563" t="s">
        <v>758</v>
      </c>
      <c r="G240" s="564" t="s">
        <v>758</v>
      </c>
      <c r="H240" s="563" t="s">
        <v>758</v>
      </c>
      <c r="I240" s="563" t="s">
        <v>2024</v>
      </c>
      <c r="J240" s="563" t="s">
        <v>758</v>
      </c>
      <c r="K240" s="62" t="s">
        <v>336</v>
      </c>
      <c r="L240" s="516" t="s">
        <v>294</v>
      </c>
      <c r="M240" s="563" t="s">
        <v>2240</v>
      </c>
      <c r="N240" s="563" t="s">
        <v>758</v>
      </c>
      <c r="O240" s="564" t="s">
        <v>2241</v>
      </c>
      <c r="P240" s="564" t="s">
        <v>758</v>
      </c>
      <c r="Q240" s="564" t="s">
        <v>758</v>
      </c>
      <c r="R240" s="563" t="s">
        <v>758</v>
      </c>
      <c r="S240" s="563" t="s">
        <v>2198</v>
      </c>
      <c r="T240" s="563" t="s">
        <v>758</v>
      </c>
      <c r="U240" s="563" t="s">
        <v>758</v>
      </c>
      <c r="V240" s="563">
        <v>0</v>
      </c>
      <c r="W240" s="563" t="s">
        <v>1806</v>
      </c>
      <c r="X240" s="62" t="s">
        <v>2242</v>
      </c>
      <c r="Y240" s="62"/>
      <c r="Z240" s="62"/>
      <c r="AA240" s="516" t="s">
        <v>2243</v>
      </c>
      <c r="AB240" s="62"/>
      <c r="AC240" s="562" t="s">
        <v>758</v>
      </c>
      <c r="AD240" s="563" t="s">
        <v>68</v>
      </c>
      <c r="AE240" s="566" t="s">
        <v>202</v>
      </c>
      <c r="AF240" s="566" t="s">
        <v>202</v>
      </c>
      <c r="AG240" s="62" t="s">
        <v>202</v>
      </c>
      <c r="AH240" s="62"/>
      <c r="AI240" s="62" t="s">
        <v>2244</v>
      </c>
      <c r="AJ240" s="62"/>
      <c r="AK240" s="62"/>
      <c r="AL240" s="62"/>
      <c r="AM240" s="62"/>
      <c r="AN240" s="516" t="s">
        <v>758</v>
      </c>
      <c r="AO240" s="563" t="s">
        <v>758</v>
      </c>
      <c r="AP240" s="563" t="s">
        <v>1812</v>
      </c>
      <c r="AQ240" s="564" t="s">
        <v>758</v>
      </c>
      <c r="AR240" s="564" t="s">
        <v>758</v>
      </c>
      <c r="AS240" s="62" t="s">
        <v>202</v>
      </c>
      <c r="AT240" s="566" t="s">
        <v>202</v>
      </c>
      <c r="AU240" s="62" t="b">
        <v>0</v>
      </c>
      <c r="AV240" s="62"/>
      <c r="AW240" s="62" t="b">
        <v>0</v>
      </c>
      <c r="AX240" s="62"/>
      <c r="AY240" s="63"/>
    </row>
    <row r="241" spans="1:51" s="67" customFormat="1">
      <c r="A241" s="57">
        <v>252</v>
      </c>
      <c r="B241" s="585" t="s">
        <v>2020</v>
      </c>
      <c r="C241" s="586" t="s">
        <v>2245</v>
      </c>
      <c r="D241" s="587"/>
      <c r="E241" s="587" t="s">
        <v>2144</v>
      </c>
      <c r="F241" s="587" t="s">
        <v>2144</v>
      </c>
      <c r="G241" s="587" t="s">
        <v>2144</v>
      </c>
      <c r="H241" s="587" t="s">
        <v>2144</v>
      </c>
      <c r="I241" s="586" t="s">
        <v>2044</v>
      </c>
      <c r="J241" s="587" t="s">
        <v>2144</v>
      </c>
      <c r="K241" s="587" t="s">
        <v>2144</v>
      </c>
      <c r="L241" s="586" t="s">
        <v>623</v>
      </c>
      <c r="M241" s="586" t="s">
        <v>2246</v>
      </c>
      <c r="N241" s="587" t="s">
        <v>2144</v>
      </c>
      <c r="O241" s="588" t="s">
        <v>2247</v>
      </c>
      <c r="P241" s="587" t="s">
        <v>2144</v>
      </c>
      <c r="Q241" s="587" t="s">
        <v>2144</v>
      </c>
      <c r="R241" s="587" t="s">
        <v>2144</v>
      </c>
      <c r="S241" s="586" t="s">
        <v>2198</v>
      </c>
      <c r="T241" s="586"/>
      <c r="U241" s="586"/>
      <c r="V241" s="589">
        <v>0</v>
      </c>
      <c r="W241" s="590">
        <v>500</v>
      </c>
      <c r="X241" s="587" t="s">
        <v>2144</v>
      </c>
      <c r="Y241" s="587" t="s">
        <v>2144</v>
      </c>
      <c r="Z241" s="587" t="s">
        <v>2144</v>
      </c>
      <c r="AA241" s="586" t="s">
        <v>2248</v>
      </c>
      <c r="AB241" s="587" t="s">
        <v>2144</v>
      </c>
      <c r="AC241" s="588"/>
      <c r="AD241" s="586" t="s">
        <v>68</v>
      </c>
      <c r="AE241" s="591" t="s">
        <v>202</v>
      </c>
      <c r="AF241" s="592" t="s">
        <v>202</v>
      </c>
      <c r="AG241" s="587" t="s">
        <v>2144</v>
      </c>
      <c r="AI241" s="587" t="s">
        <v>2144</v>
      </c>
      <c r="AJ241" s="587" t="s">
        <v>2144</v>
      </c>
      <c r="AK241" s="587" t="s">
        <v>2144</v>
      </c>
      <c r="AL241" s="587" t="s">
        <v>2144</v>
      </c>
      <c r="AM241" s="587" t="s">
        <v>2144</v>
      </c>
      <c r="AN241" s="587" t="s">
        <v>2144</v>
      </c>
      <c r="AO241" s="587" t="s">
        <v>2144</v>
      </c>
      <c r="AP241" s="586" t="s">
        <v>2161</v>
      </c>
      <c r="AQ241" s="593"/>
      <c r="AR241" s="588"/>
      <c r="AS241" s="594" t="s">
        <v>202</v>
      </c>
      <c r="AT241" s="591" t="s">
        <v>202</v>
      </c>
      <c r="AU241" s="66" t="b">
        <v>0</v>
      </c>
      <c r="AV241" s="587"/>
      <c r="AW241" s="66" t="b">
        <v>0</v>
      </c>
      <c r="AX241" s="587"/>
    </row>
    <row r="242" spans="1:51" s="67" customFormat="1">
      <c r="A242" s="57">
        <v>253</v>
      </c>
      <c r="B242" s="585" t="s">
        <v>2249</v>
      </c>
      <c r="C242" s="586"/>
      <c r="D242" s="587" t="s">
        <v>2250</v>
      </c>
      <c r="E242" s="587" t="s">
        <v>2144</v>
      </c>
      <c r="F242" s="587" t="s">
        <v>2144</v>
      </c>
      <c r="G242" s="587" t="s">
        <v>2144</v>
      </c>
      <c r="H242" s="587" t="s">
        <v>2144</v>
      </c>
      <c r="I242" s="586" t="s">
        <v>2044</v>
      </c>
      <c r="J242" s="587" t="s">
        <v>2144</v>
      </c>
      <c r="K242" s="587" t="s">
        <v>2144</v>
      </c>
      <c r="L242" s="586" t="s">
        <v>465</v>
      </c>
      <c r="M242" s="587" t="s">
        <v>2144</v>
      </c>
      <c r="N242" s="587" t="s">
        <v>2144</v>
      </c>
      <c r="O242" s="588" t="s">
        <v>2251</v>
      </c>
      <c r="P242" s="587" t="s">
        <v>2144</v>
      </c>
      <c r="Q242" s="587" t="s">
        <v>2144</v>
      </c>
      <c r="R242" s="587" t="s">
        <v>2144</v>
      </c>
      <c r="S242" s="586" t="s">
        <v>2198</v>
      </c>
      <c r="T242" s="586"/>
      <c r="U242" s="586"/>
      <c r="V242" s="589">
        <v>0</v>
      </c>
      <c r="W242" s="590">
        <v>1300</v>
      </c>
      <c r="X242" s="587" t="s">
        <v>2144</v>
      </c>
      <c r="Y242" s="587" t="s">
        <v>2144</v>
      </c>
      <c r="Z242" s="587" t="s">
        <v>2144</v>
      </c>
      <c r="AA242" s="586" t="s">
        <v>2252</v>
      </c>
      <c r="AB242" s="587" t="s">
        <v>2144</v>
      </c>
      <c r="AC242" s="588"/>
      <c r="AD242" s="586" t="s">
        <v>202</v>
      </c>
      <c r="AE242" s="598" t="s">
        <v>68</v>
      </c>
      <c r="AF242" s="592" t="s">
        <v>202</v>
      </c>
      <c r="AG242" s="587" t="s">
        <v>2144</v>
      </c>
      <c r="AI242" s="587" t="s">
        <v>2144</v>
      </c>
      <c r="AJ242" s="587" t="s">
        <v>2144</v>
      </c>
      <c r="AK242" s="587" t="s">
        <v>2144</v>
      </c>
      <c r="AL242" s="587" t="s">
        <v>2144</v>
      </c>
      <c r="AM242" s="587" t="s">
        <v>2144</v>
      </c>
      <c r="AN242" s="587" t="s">
        <v>2144</v>
      </c>
      <c r="AO242" s="587" t="s">
        <v>2144</v>
      </c>
      <c r="AP242" s="586" t="s">
        <v>2161</v>
      </c>
      <c r="AQ242" s="593"/>
      <c r="AR242" s="588"/>
      <c r="AS242" s="594" t="s">
        <v>202</v>
      </c>
      <c r="AT242" s="591" t="s">
        <v>202</v>
      </c>
      <c r="AU242" s="66" t="b">
        <v>0</v>
      </c>
      <c r="AV242" s="587"/>
      <c r="AW242" s="66" t="b">
        <v>0</v>
      </c>
      <c r="AX242" s="587"/>
    </row>
    <row r="243" spans="1:51" s="53" customFormat="1">
      <c r="A243" s="69">
        <v>254</v>
      </c>
      <c r="B243" s="599" t="s">
        <v>2249</v>
      </c>
      <c r="C243" s="600" t="s">
        <v>758</v>
      </c>
      <c r="D243" s="600" t="s">
        <v>2253</v>
      </c>
      <c r="E243" s="600" t="s">
        <v>758</v>
      </c>
      <c r="F243" s="600" t="s">
        <v>758</v>
      </c>
      <c r="G243" s="599" t="s">
        <v>758</v>
      </c>
      <c r="H243" s="600" t="s">
        <v>758</v>
      </c>
      <c r="I243" s="600" t="s">
        <v>2024</v>
      </c>
      <c r="J243" s="600" t="s">
        <v>758</v>
      </c>
      <c r="K243" s="601" t="s">
        <v>336</v>
      </c>
      <c r="L243" s="600" t="s">
        <v>1803</v>
      </c>
      <c r="M243" s="600" t="s">
        <v>2254</v>
      </c>
      <c r="N243" s="600" t="s">
        <v>758</v>
      </c>
      <c r="O243" s="599" t="s">
        <v>2255</v>
      </c>
      <c r="P243" s="599" t="s">
        <v>758</v>
      </c>
      <c r="Q243" s="599" t="s">
        <v>758</v>
      </c>
      <c r="R243" s="599" t="s">
        <v>758</v>
      </c>
      <c r="S243" s="600" t="s">
        <v>2198</v>
      </c>
      <c r="T243" s="600" t="s">
        <v>758</v>
      </c>
      <c r="U243" s="600" t="s">
        <v>758</v>
      </c>
      <c r="V243" s="600">
        <v>0</v>
      </c>
      <c r="W243" s="600" t="s">
        <v>2256</v>
      </c>
      <c r="X243" s="62" t="s">
        <v>2242</v>
      </c>
      <c r="Y243" s="62"/>
      <c r="Z243" s="601" t="s">
        <v>758</v>
      </c>
      <c r="AA243" s="600" t="s">
        <v>2257</v>
      </c>
      <c r="AB243" s="601" t="s">
        <v>758</v>
      </c>
      <c r="AC243" s="599" t="s">
        <v>758</v>
      </c>
      <c r="AD243" s="600" t="s">
        <v>202</v>
      </c>
      <c r="AE243" s="602" t="s">
        <v>68</v>
      </c>
      <c r="AF243" s="566" t="s">
        <v>202</v>
      </c>
      <c r="AG243" s="62" t="s">
        <v>202</v>
      </c>
      <c r="AH243" s="62"/>
      <c r="AI243" s="62" t="s">
        <v>2244</v>
      </c>
      <c r="AJ243" s="62"/>
      <c r="AK243" s="62"/>
      <c r="AL243" s="62"/>
      <c r="AM243" s="601" t="s">
        <v>758</v>
      </c>
      <c r="AN243" s="600" t="s">
        <v>758</v>
      </c>
      <c r="AO243" s="600" t="s">
        <v>758</v>
      </c>
      <c r="AP243" s="600" t="s">
        <v>2161</v>
      </c>
      <c r="AQ243" s="599" t="s">
        <v>758</v>
      </c>
      <c r="AR243" s="599" t="s">
        <v>758</v>
      </c>
      <c r="AS243" s="62" t="s">
        <v>202</v>
      </c>
      <c r="AT243" s="566" t="s">
        <v>202</v>
      </c>
      <c r="AU243" s="62" t="b">
        <v>0</v>
      </c>
      <c r="AV243" s="62"/>
      <c r="AW243" s="62" t="b">
        <v>0</v>
      </c>
      <c r="AX243" s="62"/>
      <c r="AY243" s="63"/>
    </row>
    <row r="244" spans="1:51" s="53" customFormat="1">
      <c r="A244" s="57">
        <v>255</v>
      </c>
      <c r="B244" s="514" t="s">
        <v>2249</v>
      </c>
      <c r="C244" s="515"/>
      <c r="D244" s="516" t="s">
        <v>2258</v>
      </c>
      <c r="E244" s="516"/>
      <c r="F244" s="515"/>
      <c r="G244" s="517"/>
      <c r="H244" s="515"/>
      <c r="I244" s="515" t="s">
        <v>2024</v>
      </c>
      <c r="J244" s="515"/>
      <c r="L244" s="515" t="s">
        <v>656</v>
      </c>
      <c r="M244" s="515" t="s">
        <v>657</v>
      </c>
      <c r="N244" s="516"/>
      <c r="O244" s="521" t="s">
        <v>2259</v>
      </c>
      <c r="P244" s="517"/>
      <c r="Q244" s="517"/>
      <c r="R244" s="517"/>
      <c r="S244" s="515" t="s">
        <v>2026</v>
      </c>
      <c r="T244" s="515"/>
      <c r="U244" s="515"/>
      <c r="V244" s="519">
        <v>0</v>
      </c>
      <c r="W244" s="520">
        <v>922.5</v>
      </c>
      <c r="AA244" s="515" t="s">
        <v>2260</v>
      </c>
      <c r="AC244" s="521"/>
      <c r="AD244" s="515" t="s">
        <v>202</v>
      </c>
      <c r="AE244" s="535" t="s">
        <v>68</v>
      </c>
      <c r="AF244" s="522" t="s">
        <v>202</v>
      </c>
      <c r="AI244" s="53" t="s">
        <v>2141</v>
      </c>
      <c r="AN244" s="515"/>
      <c r="AO244" s="523"/>
      <c r="AP244" s="515" t="s">
        <v>2161</v>
      </c>
      <c r="AQ244" s="517"/>
      <c r="AR244" s="521"/>
      <c r="AS244" s="159" t="s">
        <v>202</v>
      </c>
      <c r="AT244" s="75" t="s">
        <v>202</v>
      </c>
      <c r="AU244" s="55" t="b">
        <v>0</v>
      </c>
      <c r="AW244" s="55" t="b">
        <v>0</v>
      </c>
      <c r="AY244" s="75" t="s">
        <v>2040</v>
      </c>
    </row>
    <row r="245" spans="1:51" s="53" customFormat="1">
      <c r="A245" s="57">
        <v>256</v>
      </c>
      <c r="B245" s="603" t="s">
        <v>2020</v>
      </c>
      <c r="C245" s="604" t="s">
        <v>2261</v>
      </c>
      <c r="D245" s="542" t="s">
        <v>2262</v>
      </c>
      <c r="E245" s="542"/>
      <c r="F245" s="604"/>
      <c r="G245" s="546"/>
      <c r="H245" s="604" t="s">
        <v>2145</v>
      </c>
      <c r="I245" s="604" t="s">
        <v>2196</v>
      </c>
      <c r="J245" s="604">
        <v>505</v>
      </c>
      <c r="K245" s="70"/>
      <c r="L245" s="604" t="s">
        <v>136</v>
      </c>
      <c r="M245" s="604"/>
      <c r="N245" s="542"/>
      <c r="O245" s="518" t="s">
        <v>2263</v>
      </c>
      <c r="P245" s="546"/>
      <c r="Q245" s="546"/>
      <c r="R245" s="546"/>
      <c r="S245" s="515" t="s">
        <v>2198</v>
      </c>
      <c r="T245" s="604"/>
      <c r="U245" s="604"/>
      <c r="V245" s="605">
        <v>0</v>
      </c>
      <c r="W245" s="606">
        <v>750</v>
      </c>
      <c r="X245" s="70" t="s">
        <v>2264</v>
      </c>
      <c r="Y245" s="70"/>
      <c r="Z245" s="70"/>
      <c r="AA245" s="604" t="s">
        <v>2265</v>
      </c>
      <c r="AB245" s="70"/>
      <c r="AC245" s="518"/>
      <c r="AD245" s="604" t="s">
        <v>68</v>
      </c>
      <c r="AE245" s="607" t="s">
        <v>68</v>
      </c>
      <c r="AF245" s="522" t="s">
        <v>68</v>
      </c>
      <c r="AG245" s="70"/>
      <c r="AH245" s="70"/>
      <c r="AI245" s="70"/>
      <c r="AJ245" s="70"/>
      <c r="AK245" s="70"/>
      <c r="AL245" s="70"/>
      <c r="AM245" s="70"/>
      <c r="AN245" s="604"/>
      <c r="AO245" s="608"/>
      <c r="AP245" s="604" t="s">
        <v>2161</v>
      </c>
      <c r="AQ245" s="546"/>
      <c r="AR245" s="518"/>
      <c r="AS245" s="159" t="s">
        <v>202</v>
      </c>
      <c r="AT245" s="75" t="s">
        <v>202</v>
      </c>
      <c r="AU245" s="55" t="b">
        <v>0</v>
      </c>
      <c r="AW245" s="55" t="b">
        <v>0</v>
      </c>
    </row>
    <row r="246" spans="1:51" s="70" customFormat="1">
      <c r="A246" s="57">
        <v>257</v>
      </c>
      <c r="B246" s="514" t="s">
        <v>2249</v>
      </c>
      <c r="C246" s="515"/>
      <c r="D246" s="516" t="s">
        <v>2266</v>
      </c>
      <c r="E246" s="516"/>
      <c r="F246" s="515"/>
      <c r="G246" s="517"/>
      <c r="H246" s="515"/>
      <c r="I246" s="515" t="s">
        <v>2044</v>
      </c>
      <c r="J246" s="515"/>
      <c r="K246" s="53">
        <v>115</v>
      </c>
      <c r="L246" s="515" t="s">
        <v>1319</v>
      </c>
      <c r="M246" s="515" t="s">
        <v>2267</v>
      </c>
      <c r="N246" s="516" t="s">
        <v>2268</v>
      </c>
      <c r="O246" s="521" t="s">
        <v>2269</v>
      </c>
      <c r="P246" s="517"/>
      <c r="Q246" s="517"/>
      <c r="R246" s="517"/>
      <c r="S246" s="515" t="s">
        <v>2198</v>
      </c>
      <c r="T246" s="515"/>
      <c r="U246" s="515"/>
      <c r="V246" s="519">
        <v>0</v>
      </c>
      <c r="W246" s="520">
        <v>725</v>
      </c>
      <c r="X246" s="53" t="s">
        <v>1027</v>
      </c>
      <c r="Y246" s="53" t="s">
        <v>753</v>
      </c>
      <c r="Z246" s="53" t="s">
        <v>898</v>
      </c>
      <c r="AA246" s="515" t="s">
        <v>2270</v>
      </c>
      <c r="AB246" s="53" t="s">
        <v>182</v>
      </c>
      <c r="AC246" s="521"/>
      <c r="AD246" s="515" t="s">
        <v>202</v>
      </c>
      <c r="AE246" s="535" t="s">
        <v>68</v>
      </c>
      <c r="AF246" s="522" t="s">
        <v>202</v>
      </c>
      <c r="AG246" s="53" t="s">
        <v>202</v>
      </c>
      <c r="AH246" s="53"/>
      <c r="AI246" s="53" t="s">
        <v>2271</v>
      </c>
      <c r="AJ246" s="53"/>
      <c r="AK246" s="53"/>
      <c r="AL246" s="53"/>
      <c r="AM246" s="53"/>
      <c r="AN246" s="515"/>
      <c r="AO246" s="523"/>
      <c r="AP246" s="515" t="s">
        <v>2161</v>
      </c>
      <c r="AQ246" s="517"/>
      <c r="AR246" s="521"/>
      <c r="AS246" s="159" t="s">
        <v>202</v>
      </c>
      <c r="AT246" s="75" t="s">
        <v>202</v>
      </c>
      <c r="AU246" s="55" t="b">
        <v>0</v>
      </c>
      <c r="AV246" s="53"/>
      <c r="AW246" s="55" t="b">
        <v>0</v>
      </c>
      <c r="AX246" s="53"/>
      <c r="AY246" s="75" t="s">
        <v>2040</v>
      </c>
    </row>
    <row r="247" spans="1:51" s="53" customFormat="1">
      <c r="A247" s="57">
        <v>258</v>
      </c>
      <c r="B247" s="514" t="s">
        <v>2249</v>
      </c>
      <c r="C247" s="515"/>
      <c r="D247" s="516" t="s">
        <v>2272</v>
      </c>
      <c r="E247" s="516"/>
      <c r="F247" s="515" t="s">
        <v>745</v>
      </c>
      <c r="G247" s="517"/>
      <c r="H247" s="515"/>
      <c r="I247" s="515" t="s">
        <v>2044</v>
      </c>
      <c r="J247" s="515"/>
      <c r="K247" s="53">
        <v>230</v>
      </c>
      <c r="L247" s="515" t="s">
        <v>124</v>
      </c>
      <c r="M247" s="515" t="s">
        <v>2273</v>
      </c>
      <c r="N247" s="516"/>
      <c r="O247" s="521" t="s">
        <v>2274</v>
      </c>
      <c r="P247" s="517"/>
      <c r="Q247" s="517"/>
      <c r="R247" s="517"/>
      <c r="S247" s="515" t="s">
        <v>2198</v>
      </c>
      <c r="T247" s="515"/>
      <c r="U247" s="515"/>
      <c r="V247" s="519">
        <v>0</v>
      </c>
      <c r="W247" s="520">
        <v>725</v>
      </c>
      <c r="X247" s="540" t="s">
        <v>2032</v>
      </c>
      <c r="Y247" s="53" t="s">
        <v>2275</v>
      </c>
      <c r="Z247" s="53" t="s">
        <v>68</v>
      </c>
      <c r="AA247" s="515" t="s">
        <v>2270</v>
      </c>
      <c r="AB247" s="53" t="s">
        <v>1560</v>
      </c>
      <c r="AC247" s="521"/>
      <c r="AD247" s="515" t="s">
        <v>202</v>
      </c>
      <c r="AE247" s="535" t="s">
        <v>68</v>
      </c>
      <c r="AF247" s="522" t="s">
        <v>202</v>
      </c>
      <c r="AG247" s="53" t="s">
        <v>202</v>
      </c>
      <c r="AI247" s="53" t="s">
        <v>2276</v>
      </c>
      <c r="AN247" s="515"/>
      <c r="AO247" s="523"/>
      <c r="AP247" s="515" t="s">
        <v>2161</v>
      </c>
      <c r="AQ247" s="517"/>
      <c r="AR247" s="521"/>
      <c r="AS247" s="159" t="s">
        <v>202</v>
      </c>
      <c r="AT247" s="75" t="s">
        <v>202</v>
      </c>
      <c r="AU247" s="55" t="b">
        <v>0</v>
      </c>
      <c r="AW247" s="55" t="b">
        <v>0</v>
      </c>
    </row>
    <row r="248" spans="1:51" s="53" customFormat="1">
      <c r="A248" s="57">
        <v>259</v>
      </c>
      <c r="B248" s="514" t="s">
        <v>2249</v>
      </c>
      <c r="C248" s="515"/>
      <c r="D248" s="516" t="s">
        <v>2277</v>
      </c>
      <c r="E248" s="516" t="s">
        <v>2278</v>
      </c>
      <c r="F248" s="515"/>
      <c r="G248" s="517"/>
      <c r="H248" s="515" t="s">
        <v>224</v>
      </c>
      <c r="I248" s="515" t="s">
        <v>2024</v>
      </c>
      <c r="J248" s="515"/>
      <c r="K248" s="53">
        <v>115</v>
      </c>
      <c r="L248" s="515" t="s">
        <v>1319</v>
      </c>
      <c r="M248" s="515" t="s">
        <v>1347</v>
      </c>
      <c r="N248" s="516"/>
      <c r="O248" s="521" t="s">
        <v>2279</v>
      </c>
      <c r="P248" s="517"/>
      <c r="Q248" s="517"/>
      <c r="R248" s="517"/>
      <c r="S248" s="515" t="s">
        <v>2198</v>
      </c>
      <c r="T248" s="515"/>
      <c r="U248" s="515"/>
      <c r="V248" s="519">
        <v>0</v>
      </c>
      <c r="W248" s="520">
        <v>370</v>
      </c>
      <c r="X248" s="53" t="s">
        <v>2141</v>
      </c>
      <c r="Y248" s="53" t="s">
        <v>924</v>
      </c>
      <c r="Z248" s="53" t="s">
        <v>898</v>
      </c>
      <c r="AA248" s="515"/>
      <c r="AB248" s="53" t="s">
        <v>69</v>
      </c>
      <c r="AC248" s="521"/>
      <c r="AD248" s="515" t="s">
        <v>202</v>
      </c>
      <c r="AE248" s="535" t="s">
        <v>68</v>
      </c>
      <c r="AF248" s="522" t="s">
        <v>202</v>
      </c>
      <c r="AG248" s="53" t="s">
        <v>202</v>
      </c>
      <c r="AL248" s="53" t="s">
        <v>927</v>
      </c>
      <c r="AN248" s="515"/>
      <c r="AO248" s="523"/>
      <c r="AP248" s="515" t="s">
        <v>2161</v>
      </c>
      <c r="AQ248" s="517"/>
      <c r="AR248" s="521"/>
      <c r="AS248" s="159" t="s">
        <v>202</v>
      </c>
      <c r="AT248" s="75" t="s">
        <v>202</v>
      </c>
      <c r="AU248" s="55" t="b">
        <v>0</v>
      </c>
      <c r="AW248" s="55" t="b">
        <v>0</v>
      </c>
      <c r="AY248" s="75" t="s">
        <v>2040</v>
      </c>
    </row>
    <row r="249" spans="1:51" s="53" customFormat="1">
      <c r="A249" s="57">
        <v>260</v>
      </c>
      <c r="B249" s="514" t="s">
        <v>2249</v>
      </c>
      <c r="C249" s="515"/>
      <c r="D249" s="516"/>
      <c r="E249" s="516"/>
      <c r="F249" s="515" t="s">
        <v>2043</v>
      </c>
      <c r="G249" s="517"/>
      <c r="H249" s="515"/>
      <c r="I249" s="515" t="s">
        <v>2024</v>
      </c>
      <c r="J249" s="515"/>
      <c r="K249" s="53">
        <v>230</v>
      </c>
      <c r="L249" s="515" t="s">
        <v>790</v>
      </c>
      <c r="M249" s="515" t="s">
        <v>2280</v>
      </c>
      <c r="N249" s="516"/>
      <c r="O249" s="521" t="s">
        <v>2281</v>
      </c>
      <c r="P249" s="517"/>
      <c r="Q249" s="517"/>
      <c r="R249" s="517"/>
      <c r="S249" s="515" t="s">
        <v>2198</v>
      </c>
      <c r="T249" s="515"/>
      <c r="U249" s="515"/>
      <c r="V249" s="519">
        <v>0</v>
      </c>
      <c r="W249" s="520">
        <v>210</v>
      </c>
      <c r="X249" s="53" t="s">
        <v>2012</v>
      </c>
      <c r="Y249" s="53" t="s">
        <v>2012</v>
      </c>
      <c r="Z249" s="53" t="s">
        <v>898</v>
      </c>
      <c r="AA249" s="515" t="s">
        <v>2282</v>
      </c>
      <c r="AB249" s="53" t="s">
        <v>182</v>
      </c>
      <c r="AC249" s="521"/>
      <c r="AD249" s="515" t="s">
        <v>202</v>
      </c>
      <c r="AE249" s="535" t="s">
        <v>68</v>
      </c>
      <c r="AF249" s="522" t="s">
        <v>202</v>
      </c>
      <c r="AG249" s="53" t="s">
        <v>202</v>
      </c>
      <c r="AI249" s="53" t="s">
        <v>2012</v>
      </c>
      <c r="AM249" s="53" t="s">
        <v>928</v>
      </c>
      <c r="AN249" s="515"/>
      <c r="AO249" s="523"/>
      <c r="AP249" s="515" t="s">
        <v>2161</v>
      </c>
      <c r="AQ249" s="517"/>
      <c r="AR249" s="521"/>
      <c r="AS249" s="159" t="s">
        <v>202</v>
      </c>
      <c r="AT249" s="75" t="s">
        <v>202</v>
      </c>
      <c r="AU249" s="55" t="b">
        <v>0</v>
      </c>
      <c r="AW249" s="55" t="b">
        <v>0</v>
      </c>
      <c r="AY249" s="53" t="s">
        <v>336</v>
      </c>
    </row>
    <row r="250" spans="1:51" s="53" customFormat="1">
      <c r="A250" s="57">
        <v>261</v>
      </c>
      <c r="B250" s="514" t="s">
        <v>2249</v>
      </c>
      <c r="C250" s="515"/>
      <c r="D250" s="516" t="s">
        <v>2143</v>
      </c>
      <c r="E250" s="516"/>
      <c r="F250" s="515"/>
      <c r="G250" s="517"/>
      <c r="H250" s="515" t="s">
        <v>2145</v>
      </c>
      <c r="I250" s="515" t="s">
        <v>2044</v>
      </c>
      <c r="J250" s="515"/>
      <c r="K250" s="53">
        <v>400</v>
      </c>
      <c r="L250" s="515" t="s">
        <v>536</v>
      </c>
      <c r="M250" s="515" t="s">
        <v>536</v>
      </c>
      <c r="N250" s="516"/>
      <c r="O250" s="521" t="s">
        <v>2283</v>
      </c>
      <c r="P250" s="517"/>
      <c r="Q250" s="517"/>
      <c r="R250" s="517"/>
      <c r="S250" s="515" t="s">
        <v>2198</v>
      </c>
      <c r="T250" s="515"/>
      <c r="U250" s="515"/>
      <c r="V250" s="519">
        <v>0</v>
      </c>
      <c r="W250" s="520">
        <v>35</v>
      </c>
      <c r="X250" s="53" t="s">
        <v>2284</v>
      </c>
      <c r="AA250" s="515" t="s">
        <v>2285</v>
      </c>
      <c r="AB250" s="53" t="s">
        <v>182</v>
      </c>
      <c r="AC250" s="521"/>
      <c r="AD250" s="515" t="s">
        <v>202</v>
      </c>
      <c r="AE250" s="535" t="s">
        <v>68</v>
      </c>
      <c r="AF250" s="522" t="s">
        <v>202</v>
      </c>
      <c r="AG250" s="53" t="s">
        <v>202</v>
      </c>
      <c r="AI250" s="53" t="s">
        <v>2284</v>
      </c>
      <c r="AN250" s="515"/>
      <c r="AO250" s="523"/>
      <c r="AP250" s="515" t="s">
        <v>2004</v>
      </c>
      <c r="AQ250" s="517"/>
      <c r="AR250" s="521"/>
      <c r="AS250" s="159" t="s">
        <v>202</v>
      </c>
      <c r="AT250" s="75" t="s">
        <v>202</v>
      </c>
      <c r="AU250" s="55" t="b">
        <v>0</v>
      </c>
      <c r="AW250" s="55" t="b">
        <v>0</v>
      </c>
    </row>
    <row r="251" spans="1:51" s="53" customFormat="1">
      <c r="A251" s="57">
        <v>262</v>
      </c>
      <c r="B251" s="514" t="s">
        <v>2249</v>
      </c>
      <c r="C251" s="515"/>
      <c r="D251" s="516" t="s">
        <v>2286</v>
      </c>
      <c r="E251" s="516"/>
      <c r="F251" s="515"/>
      <c r="G251" s="517"/>
      <c r="H251" s="515"/>
      <c r="I251" s="515" t="s">
        <v>2044</v>
      </c>
      <c r="J251" s="515"/>
      <c r="K251" s="53">
        <v>230</v>
      </c>
      <c r="L251" s="515" t="s">
        <v>572</v>
      </c>
      <c r="M251" s="515" t="s">
        <v>2287</v>
      </c>
      <c r="N251" s="516"/>
      <c r="O251" s="521"/>
      <c r="P251" s="517"/>
      <c r="Q251" s="517"/>
      <c r="R251" s="517"/>
      <c r="S251" s="515" t="s">
        <v>2198</v>
      </c>
      <c r="T251" s="515"/>
      <c r="U251" s="515"/>
      <c r="V251" s="519">
        <v>0</v>
      </c>
      <c r="W251" s="520">
        <v>0</v>
      </c>
      <c r="X251" s="53" t="s">
        <v>93</v>
      </c>
      <c r="Y251" s="53" t="s">
        <v>2288</v>
      </c>
      <c r="Z251" s="53" t="s">
        <v>898</v>
      </c>
      <c r="AA251" s="515" t="s">
        <v>2289</v>
      </c>
      <c r="AB251" s="53" t="s">
        <v>182</v>
      </c>
      <c r="AC251" s="521"/>
      <c r="AD251" s="515" t="s">
        <v>202</v>
      </c>
      <c r="AE251" s="535" t="s">
        <v>68</v>
      </c>
      <c r="AF251" s="522" t="s">
        <v>202</v>
      </c>
      <c r="AG251" s="53" t="s">
        <v>202</v>
      </c>
      <c r="AI251" s="59" t="s">
        <v>2234</v>
      </c>
      <c r="AM251" s="53" t="s">
        <v>2290</v>
      </c>
      <c r="AN251" s="515"/>
      <c r="AO251" s="523"/>
      <c r="AP251" s="515" t="s">
        <v>2161</v>
      </c>
      <c r="AQ251" s="517"/>
      <c r="AR251" s="521"/>
      <c r="AS251" s="159" t="s">
        <v>202</v>
      </c>
      <c r="AT251" s="75" t="s">
        <v>202</v>
      </c>
      <c r="AU251" s="55" t="b">
        <v>0</v>
      </c>
      <c r="AW251" s="55" t="b">
        <v>0</v>
      </c>
    </row>
    <row r="252" spans="1:51" s="53" customFormat="1">
      <c r="A252" s="57">
        <v>263</v>
      </c>
      <c r="B252" s="514" t="s">
        <v>2249</v>
      </c>
      <c r="C252" s="515"/>
      <c r="D252" s="516" t="s">
        <v>2291</v>
      </c>
      <c r="E252" s="516"/>
      <c r="F252" s="515" t="s">
        <v>2043</v>
      </c>
      <c r="G252" s="517"/>
      <c r="H252" s="515"/>
      <c r="I252" s="515" t="s">
        <v>2044</v>
      </c>
      <c r="J252" s="515"/>
      <c r="L252" s="515" t="s">
        <v>790</v>
      </c>
      <c r="M252" s="515" t="s">
        <v>2292</v>
      </c>
      <c r="N252" s="516"/>
      <c r="O252" s="521"/>
      <c r="P252" s="517"/>
      <c r="Q252" s="517"/>
      <c r="R252" s="517"/>
      <c r="S252" s="515" t="s">
        <v>2198</v>
      </c>
      <c r="T252" s="515"/>
      <c r="U252" s="515"/>
      <c r="V252" s="519">
        <v>0</v>
      </c>
      <c r="W252" s="596">
        <v>1</v>
      </c>
      <c r="X252" s="53" t="s">
        <v>2012</v>
      </c>
      <c r="AA252" s="515" t="s">
        <v>2289</v>
      </c>
      <c r="AC252" s="521"/>
      <c r="AD252" s="515" t="s">
        <v>202</v>
      </c>
      <c r="AE252" s="535" t="s">
        <v>68</v>
      </c>
      <c r="AF252" s="522" t="s">
        <v>202</v>
      </c>
      <c r="AI252" s="53" t="s">
        <v>2012</v>
      </c>
      <c r="AN252" s="515"/>
      <c r="AO252" s="523"/>
      <c r="AP252" s="515" t="s">
        <v>2161</v>
      </c>
      <c r="AQ252" s="517"/>
      <c r="AR252" s="521"/>
      <c r="AS252" s="159" t="s">
        <v>202</v>
      </c>
      <c r="AT252" s="75" t="s">
        <v>202</v>
      </c>
      <c r="AU252" s="55" t="b">
        <v>0</v>
      </c>
      <c r="AW252" s="55" t="b">
        <v>0</v>
      </c>
      <c r="AY252" s="53" t="s">
        <v>336</v>
      </c>
    </row>
    <row r="253" spans="1:51" s="53" customFormat="1">
      <c r="A253" s="57">
        <v>264</v>
      </c>
      <c r="B253" s="514" t="s">
        <v>2293</v>
      </c>
      <c r="C253" s="515"/>
      <c r="D253" s="516" t="s">
        <v>2294</v>
      </c>
      <c r="E253" s="516" t="s">
        <v>2295</v>
      </c>
      <c r="F253" s="515"/>
      <c r="G253" s="517"/>
      <c r="H253" s="515" t="s">
        <v>224</v>
      </c>
      <c r="I253" s="515"/>
      <c r="J253" s="515">
        <v>70</v>
      </c>
      <c r="L253" s="515" t="s">
        <v>136</v>
      </c>
      <c r="M253" s="515"/>
      <c r="N253" s="516"/>
      <c r="O253" s="521"/>
      <c r="P253" s="517" t="s">
        <v>68</v>
      </c>
      <c r="Q253" s="517" t="s">
        <v>2296</v>
      </c>
      <c r="R253" s="517" t="s">
        <v>941</v>
      </c>
      <c r="S253" s="515" t="s">
        <v>430</v>
      </c>
      <c r="T253" s="515" t="s">
        <v>191</v>
      </c>
      <c r="U253" s="515" t="s">
        <v>71</v>
      </c>
      <c r="V253" s="519"/>
      <c r="W253" s="596"/>
      <c r="X253" s="53" t="s">
        <v>2297</v>
      </c>
      <c r="AA253" s="515"/>
      <c r="AC253" s="521"/>
      <c r="AD253" s="515" t="s">
        <v>202</v>
      </c>
      <c r="AE253" s="75" t="s">
        <v>202</v>
      </c>
      <c r="AF253" s="522" t="s">
        <v>202</v>
      </c>
      <c r="AN253" s="515"/>
      <c r="AO253" s="523">
        <v>45747</v>
      </c>
      <c r="AP253" s="515"/>
      <c r="AQ253" s="517"/>
      <c r="AR253" s="521"/>
      <c r="AS253" s="159" t="s">
        <v>155</v>
      </c>
      <c r="AT253" s="75" t="s">
        <v>202</v>
      </c>
      <c r="AU253" s="55" t="b">
        <v>1</v>
      </c>
      <c r="AV253" s="53">
        <v>73</v>
      </c>
      <c r="AW253" s="55" t="b">
        <v>1</v>
      </c>
      <c r="AX253" s="53">
        <v>34</v>
      </c>
    </row>
    <row r="254" spans="1:51" s="50" customFormat="1" ht="134.25" customHeight="1">
      <c r="A254" s="56">
        <v>285</v>
      </c>
      <c r="B254" s="529" t="s">
        <v>2293</v>
      </c>
      <c r="C254" s="525" t="s">
        <v>2298</v>
      </c>
      <c r="D254" s="525" t="s">
        <v>2299</v>
      </c>
      <c r="E254" s="525" t="s">
        <v>2300</v>
      </c>
      <c r="F254" s="525" t="s">
        <v>745</v>
      </c>
      <c r="G254" s="526" t="s">
        <v>2156</v>
      </c>
      <c r="H254" s="525" t="s">
        <v>2009</v>
      </c>
      <c r="I254" s="525" t="s">
        <v>2301</v>
      </c>
      <c r="J254" s="609">
        <v>1981</v>
      </c>
      <c r="K254" s="56" t="s">
        <v>1219</v>
      </c>
      <c r="L254" s="527" t="s">
        <v>334</v>
      </c>
      <c r="M254" s="525" t="s">
        <v>334</v>
      </c>
      <c r="N254" s="525" t="s">
        <v>334</v>
      </c>
      <c r="O254" s="526" t="s">
        <v>758</v>
      </c>
      <c r="P254" s="526" t="s">
        <v>68</v>
      </c>
      <c r="Q254" s="526" t="s">
        <v>2302</v>
      </c>
      <c r="R254" s="526" t="s">
        <v>941</v>
      </c>
      <c r="S254" s="525" t="s">
        <v>2303</v>
      </c>
      <c r="T254" s="525" t="s">
        <v>81</v>
      </c>
      <c r="U254" s="525" t="s">
        <v>71</v>
      </c>
      <c r="V254" s="525" t="s">
        <v>756</v>
      </c>
      <c r="W254" s="525" t="s">
        <v>756</v>
      </c>
      <c r="X254" s="528" t="s">
        <v>2304</v>
      </c>
      <c r="Y254" s="56"/>
      <c r="Z254" s="56" t="s">
        <v>910</v>
      </c>
      <c r="AA254" s="527" t="s">
        <v>756</v>
      </c>
      <c r="AB254" s="533" t="s">
        <v>756</v>
      </c>
      <c r="AC254" s="525" t="s">
        <v>756</v>
      </c>
      <c r="AD254" s="525" t="s">
        <v>202</v>
      </c>
      <c r="AE254" s="610" t="s">
        <v>202</v>
      </c>
      <c r="AF254" s="531" t="s">
        <v>202</v>
      </c>
      <c r="AG254" s="532" t="s">
        <v>756</v>
      </c>
      <c r="AH254" s="533" t="s">
        <v>756</v>
      </c>
      <c r="AI254" s="56"/>
      <c r="AJ254" s="532" t="s">
        <v>756</v>
      </c>
      <c r="AK254" s="56" t="s">
        <v>2305</v>
      </c>
      <c r="AL254" s="56"/>
      <c r="AM254" s="56"/>
      <c r="AN254" s="527" t="s">
        <v>202</v>
      </c>
      <c r="AO254" s="534">
        <v>45838</v>
      </c>
      <c r="AP254" s="525" t="s">
        <v>756</v>
      </c>
      <c r="AQ254" s="526" t="s">
        <v>758</v>
      </c>
      <c r="AR254" s="526" t="s">
        <v>758</v>
      </c>
      <c r="AS254" s="56" t="s">
        <v>155</v>
      </c>
      <c r="AT254" s="56" t="s">
        <v>155</v>
      </c>
      <c r="AU254" s="56" t="b">
        <v>1</v>
      </c>
      <c r="AV254" s="56">
        <v>113</v>
      </c>
      <c r="AW254" s="56" t="b">
        <v>0</v>
      </c>
      <c r="AX254" s="56"/>
      <c r="AY254" s="56" t="s">
        <v>2306</v>
      </c>
    </row>
    <row r="255" spans="1:51" s="50" customFormat="1" ht="134.25" customHeight="1">
      <c r="A255" s="56">
        <v>286</v>
      </c>
      <c r="B255" s="529" t="s">
        <v>2293</v>
      </c>
      <c r="C255" s="525" t="s">
        <v>2307</v>
      </c>
      <c r="D255" s="525" t="s">
        <v>2308</v>
      </c>
      <c r="E255" s="525" t="s">
        <v>2309</v>
      </c>
      <c r="F255" s="525" t="s">
        <v>745</v>
      </c>
      <c r="G255" s="526" t="s">
        <v>2156</v>
      </c>
      <c r="H255" s="525" t="s">
        <v>224</v>
      </c>
      <c r="I255" s="525" t="s">
        <v>2310</v>
      </c>
      <c r="J255" s="525">
        <v>200</v>
      </c>
      <c r="K255" s="56">
        <v>230</v>
      </c>
      <c r="L255" s="527" t="s">
        <v>383</v>
      </c>
      <c r="M255" s="525" t="s">
        <v>2311</v>
      </c>
      <c r="N255" s="525" t="s">
        <v>383</v>
      </c>
      <c r="O255" s="526" t="s">
        <v>758</v>
      </c>
      <c r="P255" s="526" t="s">
        <v>202</v>
      </c>
      <c r="Q255" s="526" t="s">
        <v>2312</v>
      </c>
      <c r="R255" s="526" t="s">
        <v>1878</v>
      </c>
      <c r="S255" s="525" t="s">
        <v>2313</v>
      </c>
      <c r="T255" s="525" t="s">
        <v>81</v>
      </c>
      <c r="U255" s="525" t="s">
        <v>71</v>
      </c>
      <c r="V255" s="525" t="s">
        <v>756</v>
      </c>
      <c r="W255" s="525" t="s">
        <v>756</v>
      </c>
      <c r="X255" s="528" t="s">
        <v>2314</v>
      </c>
      <c r="Y255" s="56" t="s">
        <v>2315</v>
      </c>
      <c r="Z255" s="56" t="s">
        <v>910</v>
      </c>
      <c r="AA255" s="527" t="s">
        <v>756</v>
      </c>
      <c r="AB255" s="525" t="s">
        <v>756</v>
      </c>
      <c r="AC255" s="525" t="s">
        <v>756</v>
      </c>
      <c r="AD255" s="525" t="s">
        <v>202</v>
      </c>
      <c r="AE255" s="530" t="s">
        <v>202</v>
      </c>
      <c r="AF255" s="531" t="s">
        <v>202</v>
      </c>
      <c r="AG255" s="527" t="s">
        <v>756</v>
      </c>
      <c r="AH255" s="525" t="s">
        <v>756</v>
      </c>
      <c r="AI255" s="56"/>
      <c r="AJ255" s="527" t="s">
        <v>756</v>
      </c>
      <c r="AK255" s="56" t="s">
        <v>900</v>
      </c>
      <c r="AL255" s="56"/>
      <c r="AM255" s="56"/>
      <c r="AN255" s="527" t="s">
        <v>910</v>
      </c>
      <c r="AO255" s="534">
        <v>45838</v>
      </c>
      <c r="AP255" s="525" t="s">
        <v>756</v>
      </c>
      <c r="AQ255" s="526" t="s">
        <v>758</v>
      </c>
      <c r="AR255" s="526" t="s">
        <v>758</v>
      </c>
      <c r="AS255" s="56" t="s">
        <v>155</v>
      </c>
      <c r="AT255" s="530" t="s">
        <v>202</v>
      </c>
      <c r="AU255" s="56" t="b">
        <v>1</v>
      </c>
      <c r="AV255" s="56">
        <v>23</v>
      </c>
      <c r="AW255" s="56" t="b">
        <v>0</v>
      </c>
      <c r="AX255" s="56"/>
      <c r="AY255" s="56" t="s">
        <v>2316</v>
      </c>
    </row>
    <row r="256" spans="1:51" s="53" customFormat="1">
      <c r="A256" s="57">
        <v>267</v>
      </c>
      <c r="B256" s="514" t="s">
        <v>2293</v>
      </c>
      <c r="C256" s="515"/>
      <c r="D256" s="516" t="s">
        <v>2317</v>
      </c>
      <c r="E256" s="516" t="s">
        <v>2318</v>
      </c>
      <c r="F256" s="515"/>
      <c r="G256" s="517"/>
      <c r="H256" s="515" t="s">
        <v>2009</v>
      </c>
      <c r="I256" s="515"/>
      <c r="J256" s="515">
        <v>0.999</v>
      </c>
      <c r="L256" s="515" t="s">
        <v>324</v>
      </c>
      <c r="M256" s="515"/>
      <c r="N256" s="516"/>
      <c r="O256" s="521"/>
      <c r="P256" s="517" t="s">
        <v>68</v>
      </c>
      <c r="Q256" s="517" t="s">
        <v>2319</v>
      </c>
      <c r="R256" s="517" t="s">
        <v>941</v>
      </c>
      <c r="S256" s="515" t="s">
        <v>2320</v>
      </c>
      <c r="T256" s="515" t="s">
        <v>81</v>
      </c>
      <c r="U256" s="515" t="s">
        <v>1070</v>
      </c>
      <c r="V256" s="519"/>
      <c r="W256" s="596"/>
      <c r="AA256" s="515"/>
      <c r="AC256" s="521"/>
      <c r="AD256" s="515" t="s">
        <v>202</v>
      </c>
      <c r="AE256" s="75" t="s">
        <v>202</v>
      </c>
      <c r="AF256" s="522" t="s">
        <v>68</v>
      </c>
      <c r="AN256" s="515"/>
      <c r="AO256" s="523">
        <v>45747</v>
      </c>
      <c r="AP256" s="515"/>
      <c r="AQ256" s="517"/>
      <c r="AR256" s="521"/>
      <c r="AS256" s="159" t="s">
        <v>155</v>
      </c>
      <c r="AT256" s="159" t="s">
        <v>155</v>
      </c>
      <c r="AU256" s="55" t="b">
        <v>1</v>
      </c>
      <c r="AV256" s="53">
        <v>115</v>
      </c>
      <c r="AW256" s="55" t="b">
        <v>0</v>
      </c>
    </row>
    <row r="257" spans="1:51" s="53" customFormat="1">
      <c r="A257" s="57">
        <v>268</v>
      </c>
      <c r="B257" s="514" t="s">
        <v>2293</v>
      </c>
      <c r="C257" s="515" t="s">
        <v>2321</v>
      </c>
      <c r="D257" s="516" t="s">
        <v>2322</v>
      </c>
      <c r="E257" s="516" t="s">
        <v>2323</v>
      </c>
      <c r="F257" s="515" t="s">
        <v>1012</v>
      </c>
      <c r="G257" s="517" t="s">
        <v>1013</v>
      </c>
      <c r="H257" s="515" t="s">
        <v>224</v>
      </c>
      <c r="I257" s="515" t="s">
        <v>2324</v>
      </c>
      <c r="J257" s="515">
        <v>30</v>
      </c>
      <c r="K257" s="159">
        <v>230</v>
      </c>
      <c r="L257" s="515" t="s">
        <v>536</v>
      </c>
      <c r="M257" s="515" t="s">
        <v>2325</v>
      </c>
      <c r="N257" s="516" t="s">
        <v>2326</v>
      </c>
      <c r="O257" s="521"/>
      <c r="P257" s="517" t="s">
        <v>68</v>
      </c>
      <c r="Q257" s="517" t="s">
        <v>2327</v>
      </c>
      <c r="R257" s="517" t="s">
        <v>941</v>
      </c>
      <c r="S257" s="515" t="s">
        <v>2328</v>
      </c>
      <c r="T257" s="515" t="s">
        <v>81</v>
      </c>
      <c r="U257" s="515" t="s">
        <v>142</v>
      </c>
      <c r="V257" s="519"/>
      <c r="W257" s="596"/>
      <c r="X257" s="53" t="s">
        <v>2329</v>
      </c>
      <c r="Y257" s="53" t="s">
        <v>2330</v>
      </c>
      <c r="Z257" s="53" t="s">
        <v>910</v>
      </c>
      <c r="AA257" s="515" t="s">
        <v>2331</v>
      </c>
      <c r="AB257" s="53" t="s">
        <v>69</v>
      </c>
      <c r="AC257" s="521" t="s">
        <v>2331</v>
      </c>
      <c r="AD257" s="515" t="s">
        <v>202</v>
      </c>
      <c r="AE257" s="75" t="s">
        <v>202</v>
      </c>
      <c r="AF257" s="522" t="s">
        <v>68</v>
      </c>
      <c r="AG257" s="53" t="s">
        <v>202</v>
      </c>
      <c r="AI257" s="53" t="s">
        <v>2329</v>
      </c>
      <c r="AK257" s="53">
        <v>0</v>
      </c>
      <c r="AL257" s="53">
        <v>0</v>
      </c>
      <c r="AM257" s="53" t="s">
        <v>202</v>
      </c>
      <c r="AN257" s="515" t="s">
        <v>202</v>
      </c>
      <c r="AO257" s="523">
        <v>45897</v>
      </c>
      <c r="AP257" s="515"/>
      <c r="AQ257" s="517"/>
      <c r="AR257" s="521"/>
      <c r="AS257" s="159" t="s">
        <v>155</v>
      </c>
      <c r="AT257" s="159" t="s">
        <v>155</v>
      </c>
      <c r="AU257" s="55" t="b">
        <v>1</v>
      </c>
      <c r="AV257" s="53">
        <v>91</v>
      </c>
      <c r="AW257" s="55" t="b">
        <v>1</v>
      </c>
      <c r="AX257" s="53">
        <v>72</v>
      </c>
      <c r="AY257" s="58" t="s">
        <v>2332</v>
      </c>
    </row>
    <row r="258" spans="1:51" s="53" customFormat="1">
      <c r="A258" s="57">
        <v>269</v>
      </c>
      <c r="B258" s="514" t="s">
        <v>2293</v>
      </c>
      <c r="C258" s="515"/>
      <c r="D258" s="516" t="s">
        <v>2333</v>
      </c>
      <c r="E258" s="516" t="s">
        <v>2334</v>
      </c>
      <c r="F258" s="515" t="s">
        <v>2043</v>
      </c>
      <c r="G258" s="517"/>
      <c r="H258" s="515" t="s">
        <v>63</v>
      </c>
      <c r="I258" s="515"/>
      <c r="J258" s="515">
        <v>250</v>
      </c>
      <c r="L258" s="515" t="s">
        <v>790</v>
      </c>
      <c r="M258" s="515"/>
      <c r="N258" s="516"/>
      <c r="O258" s="521"/>
      <c r="P258" s="517" t="s">
        <v>68</v>
      </c>
      <c r="Q258" s="517" t="s">
        <v>2335</v>
      </c>
      <c r="R258" s="517" t="s">
        <v>941</v>
      </c>
      <c r="S258" s="515" t="s">
        <v>2336</v>
      </c>
      <c r="T258" s="515" t="s">
        <v>81</v>
      </c>
      <c r="U258" s="515" t="s">
        <v>71</v>
      </c>
      <c r="V258" s="519"/>
      <c r="W258" s="596"/>
      <c r="X258" s="53" t="s">
        <v>2337</v>
      </c>
      <c r="Y258" s="53" t="s">
        <v>2338</v>
      </c>
      <c r="AA258" s="515"/>
      <c r="AC258" s="521"/>
      <c r="AD258" s="515" t="s">
        <v>202</v>
      </c>
      <c r="AE258" s="75" t="s">
        <v>202</v>
      </c>
      <c r="AF258" s="522" t="s">
        <v>202</v>
      </c>
      <c r="AI258" s="53" t="s">
        <v>2337</v>
      </c>
      <c r="AN258" s="515"/>
      <c r="AO258" s="523">
        <v>45747</v>
      </c>
      <c r="AP258" s="515"/>
      <c r="AQ258" s="517"/>
      <c r="AR258" s="521"/>
      <c r="AS258" s="159" t="s">
        <v>155</v>
      </c>
      <c r="AT258" s="159" t="s">
        <v>155</v>
      </c>
      <c r="AU258" s="55" t="b">
        <v>1</v>
      </c>
      <c r="AV258" s="53">
        <v>13</v>
      </c>
      <c r="AW258" s="55" t="b">
        <v>0</v>
      </c>
      <c r="AY258" s="53" t="s">
        <v>2339</v>
      </c>
    </row>
    <row r="259" spans="1:51" s="53" customFormat="1">
      <c r="A259" s="57">
        <v>270</v>
      </c>
      <c r="B259" s="514" t="s">
        <v>2293</v>
      </c>
      <c r="C259" s="515"/>
      <c r="D259" s="516" t="s">
        <v>2340</v>
      </c>
      <c r="E259" s="516" t="s">
        <v>2341</v>
      </c>
      <c r="F259" s="515"/>
      <c r="G259" s="517"/>
      <c r="H259" s="515" t="s">
        <v>224</v>
      </c>
      <c r="I259" s="515"/>
      <c r="J259" s="515">
        <v>500</v>
      </c>
      <c r="L259" s="515" t="s">
        <v>1845</v>
      </c>
      <c r="M259" s="515"/>
      <c r="N259" s="516"/>
      <c r="O259" s="521"/>
      <c r="P259" s="517" t="s">
        <v>202</v>
      </c>
      <c r="Q259" s="517" t="s">
        <v>2342</v>
      </c>
      <c r="R259" s="517" t="s">
        <v>1878</v>
      </c>
      <c r="S259" s="515" t="s">
        <v>2343</v>
      </c>
      <c r="T259" s="515" t="s">
        <v>81</v>
      </c>
      <c r="U259" s="515" t="s">
        <v>71</v>
      </c>
      <c r="V259" s="519"/>
      <c r="W259" s="596"/>
      <c r="AA259" s="515"/>
      <c r="AC259" s="521"/>
      <c r="AD259" s="515" t="s">
        <v>202</v>
      </c>
      <c r="AE259" s="75" t="s">
        <v>202</v>
      </c>
      <c r="AF259" s="522" t="s">
        <v>202</v>
      </c>
      <c r="AN259" s="515"/>
      <c r="AO259" s="523">
        <v>45944</v>
      </c>
      <c r="AP259" s="515"/>
      <c r="AQ259" s="517"/>
      <c r="AR259" s="521"/>
      <c r="AS259" s="159" t="s">
        <v>155</v>
      </c>
      <c r="AT259" s="75" t="s">
        <v>202</v>
      </c>
      <c r="AU259" s="55" t="b">
        <v>1</v>
      </c>
      <c r="AV259" s="53">
        <v>2</v>
      </c>
      <c r="AW259" s="55" t="b">
        <v>0</v>
      </c>
    </row>
    <row r="260" spans="1:51" s="53" customFormat="1">
      <c r="A260" s="57">
        <v>271</v>
      </c>
      <c r="B260" s="514" t="s">
        <v>2293</v>
      </c>
      <c r="C260" s="515" t="s">
        <v>344</v>
      </c>
      <c r="D260" s="516" t="s">
        <v>339</v>
      </c>
      <c r="E260" s="516" t="s">
        <v>2344</v>
      </c>
      <c r="F260" s="515" t="s">
        <v>1012</v>
      </c>
      <c r="G260" s="517" t="s">
        <v>1542</v>
      </c>
      <c r="H260" s="515" t="s">
        <v>63</v>
      </c>
      <c r="I260" s="515" t="s">
        <v>2324</v>
      </c>
      <c r="J260" s="515">
        <v>50</v>
      </c>
      <c r="K260" s="159">
        <v>115</v>
      </c>
      <c r="L260" s="515" t="s">
        <v>306</v>
      </c>
      <c r="M260" s="515" t="s">
        <v>341</v>
      </c>
      <c r="N260" s="516" t="s">
        <v>2345</v>
      </c>
      <c r="O260" s="521"/>
      <c r="P260" s="517" t="s">
        <v>68</v>
      </c>
      <c r="Q260" s="517" t="s">
        <v>2346</v>
      </c>
      <c r="R260" s="517" t="s">
        <v>941</v>
      </c>
      <c r="S260" s="515" t="s">
        <v>347</v>
      </c>
      <c r="T260" s="515" t="s">
        <v>81</v>
      </c>
      <c r="U260" s="515" t="s">
        <v>142</v>
      </c>
      <c r="V260" s="519"/>
      <c r="W260" s="596"/>
      <c r="X260" s="53" t="s">
        <v>2347</v>
      </c>
      <c r="Z260" s="53" t="s">
        <v>910</v>
      </c>
      <c r="AA260" s="516" t="s">
        <v>2344</v>
      </c>
      <c r="AB260" s="53" t="s">
        <v>69</v>
      </c>
      <c r="AC260" s="516" t="s">
        <v>2344</v>
      </c>
      <c r="AD260" s="515" t="s">
        <v>202</v>
      </c>
      <c r="AE260" s="75" t="s">
        <v>202</v>
      </c>
      <c r="AF260" s="522" t="s">
        <v>202</v>
      </c>
      <c r="AG260" s="53" t="s">
        <v>202</v>
      </c>
      <c r="AI260" s="53" t="s">
        <v>2347</v>
      </c>
      <c r="AK260" s="53">
        <v>0</v>
      </c>
      <c r="AL260" s="53">
        <v>0</v>
      </c>
      <c r="AM260" s="53" t="s">
        <v>202</v>
      </c>
      <c r="AN260" s="515" t="s">
        <v>910</v>
      </c>
      <c r="AO260" s="523">
        <v>44561</v>
      </c>
      <c r="AP260" s="515"/>
      <c r="AQ260" s="517"/>
      <c r="AR260" s="521"/>
      <c r="AS260" s="159" t="s">
        <v>155</v>
      </c>
      <c r="AT260" s="159" t="s">
        <v>155</v>
      </c>
      <c r="AU260" s="55" t="b">
        <v>1</v>
      </c>
      <c r="AV260" s="53">
        <v>83</v>
      </c>
      <c r="AW260" s="55" t="b">
        <v>1</v>
      </c>
      <c r="AX260" s="53">
        <v>25</v>
      </c>
      <c r="AY260" s="58" t="s">
        <v>2348</v>
      </c>
    </row>
    <row r="261" spans="1:51" s="53" customFormat="1">
      <c r="A261" s="57">
        <v>272</v>
      </c>
      <c r="B261" s="514" t="s">
        <v>2293</v>
      </c>
      <c r="C261" s="515"/>
      <c r="D261" s="516" t="s">
        <v>2349</v>
      </c>
      <c r="E261" s="516"/>
      <c r="F261" s="515"/>
      <c r="G261" s="517"/>
      <c r="H261" s="515" t="s">
        <v>224</v>
      </c>
      <c r="I261" s="515"/>
      <c r="J261" s="515">
        <v>399.75</v>
      </c>
      <c r="L261" s="515" t="s">
        <v>508</v>
      </c>
      <c r="M261" s="515"/>
      <c r="N261" s="516"/>
      <c r="O261" s="521"/>
      <c r="P261" s="517" t="s">
        <v>68</v>
      </c>
      <c r="Q261" s="517" t="s">
        <v>2350</v>
      </c>
      <c r="R261" s="517" t="s">
        <v>941</v>
      </c>
      <c r="S261" s="515" t="s">
        <v>2351</v>
      </c>
      <c r="T261" s="515" t="s">
        <v>81</v>
      </c>
      <c r="U261" s="515" t="s">
        <v>71</v>
      </c>
      <c r="V261" s="519"/>
      <c r="W261" s="596"/>
      <c r="AA261" s="515"/>
      <c r="AC261" s="521"/>
      <c r="AD261" s="515" t="s">
        <v>202</v>
      </c>
      <c r="AE261" s="75" t="s">
        <v>202</v>
      </c>
      <c r="AF261" s="522" t="s">
        <v>202</v>
      </c>
      <c r="AN261" s="515"/>
      <c r="AO261" s="523">
        <v>45838</v>
      </c>
      <c r="AP261" s="515"/>
      <c r="AQ261" s="517"/>
      <c r="AR261" s="521"/>
      <c r="AS261" s="159" t="s">
        <v>155</v>
      </c>
      <c r="AT261" s="75" t="s">
        <v>202</v>
      </c>
      <c r="AU261" s="55" t="b">
        <v>1</v>
      </c>
      <c r="AV261" s="53">
        <v>3</v>
      </c>
      <c r="AW261" s="55" t="b">
        <v>0</v>
      </c>
    </row>
    <row r="262" spans="1:51" s="53" customFormat="1">
      <c r="A262" s="57">
        <v>273</v>
      </c>
      <c r="B262" s="514" t="s">
        <v>2293</v>
      </c>
      <c r="C262" s="517"/>
      <c r="D262" s="516" t="s">
        <v>2352</v>
      </c>
      <c r="E262" s="516" t="s">
        <v>2353</v>
      </c>
      <c r="F262" s="515" t="s">
        <v>745</v>
      </c>
      <c r="G262" s="517"/>
      <c r="H262" s="515" t="s">
        <v>2354</v>
      </c>
      <c r="I262" s="517"/>
      <c r="J262" s="515">
        <v>18.73</v>
      </c>
      <c r="K262" s="517"/>
      <c r="L262" s="515" t="s">
        <v>383</v>
      </c>
      <c r="M262" s="515"/>
      <c r="N262" s="516"/>
      <c r="O262" s="521"/>
      <c r="P262" s="517" t="s">
        <v>68</v>
      </c>
      <c r="Q262" s="517" t="s">
        <v>2355</v>
      </c>
      <c r="R262" s="517" t="s">
        <v>941</v>
      </c>
      <c r="S262" s="515" t="s">
        <v>2356</v>
      </c>
      <c r="T262" s="515" t="s">
        <v>81</v>
      </c>
      <c r="U262" s="515" t="s">
        <v>71</v>
      </c>
      <c r="V262" s="519"/>
      <c r="W262" s="596"/>
      <c r="X262" s="540" t="s">
        <v>2032</v>
      </c>
      <c r="Z262" s="159" t="s">
        <v>910</v>
      </c>
      <c r="AA262" s="515"/>
      <c r="AC262" s="521"/>
      <c r="AD262" s="515" t="s">
        <v>202</v>
      </c>
      <c r="AE262" s="75" t="s">
        <v>202</v>
      </c>
      <c r="AF262" s="522" t="s">
        <v>202</v>
      </c>
      <c r="AN262" s="515"/>
      <c r="AO262" s="523">
        <v>45930</v>
      </c>
      <c r="AP262" s="515"/>
      <c r="AQ262" s="517"/>
      <c r="AR262" s="521"/>
      <c r="AS262" s="159" t="s">
        <v>155</v>
      </c>
      <c r="AT262" s="159" t="s">
        <v>155</v>
      </c>
      <c r="AU262" s="55" t="b">
        <v>1</v>
      </c>
      <c r="AV262" s="53">
        <v>105</v>
      </c>
      <c r="AW262" s="55" t="b">
        <v>0</v>
      </c>
    </row>
    <row r="263" spans="1:51" s="53" customFormat="1">
      <c r="A263" s="57">
        <v>274</v>
      </c>
      <c r="B263" s="514" t="s">
        <v>2293</v>
      </c>
      <c r="C263" s="515"/>
      <c r="D263" s="516" t="s">
        <v>2357</v>
      </c>
      <c r="E263" s="516" t="s">
        <v>2358</v>
      </c>
      <c r="F263" s="515"/>
      <c r="G263" s="517"/>
      <c r="H263" s="515" t="s">
        <v>2009</v>
      </c>
      <c r="I263" s="515"/>
      <c r="J263" s="515">
        <v>28</v>
      </c>
      <c r="L263" s="515" t="s">
        <v>65</v>
      </c>
      <c r="M263" s="515"/>
      <c r="N263" s="516"/>
      <c r="O263" s="521"/>
      <c r="P263" s="517" t="s">
        <v>68</v>
      </c>
      <c r="Q263" s="517" t="s">
        <v>2359</v>
      </c>
      <c r="R263" s="517" t="s">
        <v>941</v>
      </c>
      <c r="S263" s="515" t="s">
        <v>2360</v>
      </c>
      <c r="T263" s="515" t="s">
        <v>81</v>
      </c>
      <c r="U263" s="515" t="s">
        <v>71</v>
      </c>
      <c r="V263" s="519"/>
      <c r="W263" s="596"/>
      <c r="X263" s="53" t="s">
        <v>2012</v>
      </c>
      <c r="AA263" s="515"/>
      <c r="AC263" s="521"/>
      <c r="AD263" s="515" t="s">
        <v>202</v>
      </c>
      <c r="AE263" s="75" t="s">
        <v>202</v>
      </c>
      <c r="AF263" s="522" t="s">
        <v>202</v>
      </c>
      <c r="AI263" s="53" t="s">
        <v>2012</v>
      </c>
      <c r="AN263" s="515"/>
      <c r="AO263" s="523">
        <v>46387</v>
      </c>
      <c r="AP263" s="515"/>
      <c r="AQ263" s="517"/>
      <c r="AR263" s="521"/>
      <c r="AS263" s="159" t="s">
        <v>155</v>
      </c>
      <c r="AT263" s="159" t="s">
        <v>155</v>
      </c>
      <c r="AU263" s="55" t="b">
        <v>1</v>
      </c>
      <c r="AV263" s="53">
        <v>102</v>
      </c>
      <c r="AW263" s="55" t="b">
        <v>0</v>
      </c>
      <c r="AY263" s="53" t="s">
        <v>336</v>
      </c>
    </row>
    <row r="264" spans="1:51" s="53" customFormat="1">
      <c r="A264" s="57">
        <v>275</v>
      </c>
      <c r="B264" s="514" t="s">
        <v>2293</v>
      </c>
      <c r="C264" s="515"/>
      <c r="D264" s="516" t="s">
        <v>2361</v>
      </c>
      <c r="E264" s="516" t="s">
        <v>2362</v>
      </c>
      <c r="F264" s="515" t="s">
        <v>950</v>
      </c>
      <c r="G264" s="517"/>
      <c r="H264" s="515" t="s">
        <v>2009</v>
      </c>
      <c r="I264" s="515"/>
      <c r="J264" s="515">
        <v>2</v>
      </c>
      <c r="L264" s="515" t="s">
        <v>572</v>
      </c>
      <c r="M264" s="515"/>
      <c r="N264" s="516"/>
      <c r="O264" s="521"/>
      <c r="P264" s="517" t="s">
        <v>68</v>
      </c>
      <c r="Q264" s="517" t="s">
        <v>2363</v>
      </c>
      <c r="R264" s="517" t="s">
        <v>941</v>
      </c>
      <c r="S264" s="515" t="s">
        <v>2364</v>
      </c>
      <c r="T264" s="515" t="s">
        <v>81</v>
      </c>
      <c r="U264" s="515" t="s">
        <v>71</v>
      </c>
      <c r="V264" s="519"/>
      <c r="W264" s="596"/>
      <c r="AA264" s="515"/>
      <c r="AC264" s="521"/>
      <c r="AD264" s="515" t="s">
        <v>202</v>
      </c>
      <c r="AE264" s="538" t="s">
        <v>202</v>
      </c>
      <c r="AF264" s="522" t="s">
        <v>202</v>
      </c>
      <c r="AN264" s="515"/>
      <c r="AO264" s="523">
        <v>46017</v>
      </c>
      <c r="AP264" s="515"/>
      <c r="AQ264" s="517"/>
      <c r="AR264" s="521"/>
      <c r="AS264" s="159" t="s">
        <v>155</v>
      </c>
      <c r="AT264" s="159" t="s">
        <v>155</v>
      </c>
      <c r="AU264" s="55" t="b">
        <v>1</v>
      </c>
      <c r="AV264" s="53">
        <v>112</v>
      </c>
      <c r="AW264" s="55" t="b">
        <v>0</v>
      </c>
      <c r="AY264" s="53" t="s">
        <v>2365</v>
      </c>
    </row>
    <row r="265" spans="1:51" s="53" customFormat="1">
      <c r="A265" s="57">
        <v>276</v>
      </c>
      <c r="B265" s="514" t="s">
        <v>2293</v>
      </c>
      <c r="C265" s="515"/>
      <c r="D265" s="516" t="s">
        <v>2366</v>
      </c>
      <c r="E265" s="516" t="s">
        <v>2366</v>
      </c>
      <c r="F265" s="515" t="s">
        <v>950</v>
      </c>
      <c r="G265" s="517"/>
      <c r="H265" s="515" t="s">
        <v>2145</v>
      </c>
      <c r="I265" s="515"/>
      <c r="J265" s="515">
        <v>115.77</v>
      </c>
      <c r="L265" s="515" t="s">
        <v>572</v>
      </c>
      <c r="M265" s="515"/>
      <c r="N265" s="516"/>
      <c r="O265" s="521"/>
      <c r="P265" s="517" t="s">
        <v>68</v>
      </c>
      <c r="Q265" s="517" t="s">
        <v>2367</v>
      </c>
      <c r="R265" s="517" t="s">
        <v>941</v>
      </c>
      <c r="S265" s="515" t="s">
        <v>2368</v>
      </c>
      <c r="T265" s="515" t="s">
        <v>81</v>
      </c>
      <c r="U265" s="515" t="s">
        <v>71</v>
      </c>
      <c r="V265" s="519"/>
      <c r="W265" s="596"/>
      <c r="AA265" s="515"/>
      <c r="AC265" s="521"/>
      <c r="AD265" s="515" t="s">
        <v>202</v>
      </c>
      <c r="AE265" s="538" t="s">
        <v>202</v>
      </c>
      <c r="AF265" s="522" t="s">
        <v>202</v>
      </c>
      <c r="AN265" s="515"/>
      <c r="AO265" s="523">
        <v>46174</v>
      </c>
      <c r="AP265" s="515"/>
      <c r="AQ265" s="517"/>
      <c r="AR265" s="521"/>
      <c r="AS265" s="159" t="s">
        <v>155</v>
      </c>
      <c r="AT265" s="75" t="s">
        <v>202</v>
      </c>
      <c r="AU265" s="55" t="b">
        <v>1</v>
      </c>
      <c r="AV265" s="53">
        <v>41</v>
      </c>
      <c r="AW265" s="55" t="b">
        <v>0</v>
      </c>
      <c r="AY265" s="53" t="s">
        <v>669</v>
      </c>
    </row>
    <row r="266" spans="1:51" s="53" customFormat="1">
      <c r="A266" s="57">
        <v>277</v>
      </c>
      <c r="B266" s="514" t="s">
        <v>2293</v>
      </c>
      <c r="C266" s="515"/>
      <c r="D266" s="516" t="s">
        <v>2369</v>
      </c>
      <c r="E266" s="516" t="s">
        <v>2370</v>
      </c>
      <c r="F266" s="515"/>
      <c r="G266" s="517"/>
      <c r="H266" s="515" t="s">
        <v>224</v>
      </c>
      <c r="I266" s="515"/>
      <c r="J266" s="515">
        <v>2.1</v>
      </c>
      <c r="K266" s="53">
        <v>115</v>
      </c>
      <c r="L266" s="515" t="s">
        <v>536</v>
      </c>
      <c r="M266" s="515"/>
      <c r="N266" s="516"/>
      <c r="O266" s="521"/>
      <c r="P266" s="517" t="s">
        <v>68</v>
      </c>
      <c r="Q266" s="517" t="s">
        <v>2371</v>
      </c>
      <c r="R266" s="517" t="s">
        <v>941</v>
      </c>
      <c r="S266" s="515" t="s">
        <v>2372</v>
      </c>
      <c r="T266" s="515" t="s">
        <v>81</v>
      </c>
      <c r="U266" s="515" t="s">
        <v>71</v>
      </c>
      <c r="V266" s="519"/>
      <c r="W266" s="596"/>
      <c r="AA266" s="515"/>
      <c r="AC266" s="521"/>
      <c r="AD266" s="515" t="s">
        <v>202</v>
      </c>
      <c r="AE266" s="538" t="s">
        <v>202</v>
      </c>
      <c r="AF266" s="522" t="s">
        <v>202</v>
      </c>
      <c r="AN266" s="515"/>
      <c r="AO266" s="523">
        <v>45747</v>
      </c>
      <c r="AP266" s="515"/>
      <c r="AQ266" s="517"/>
      <c r="AR266" s="521"/>
      <c r="AS266" s="159" t="s">
        <v>155</v>
      </c>
      <c r="AT266" s="159" t="s">
        <v>155</v>
      </c>
      <c r="AU266" s="55" t="b">
        <v>1</v>
      </c>
      <c r="AV266" s="53">
        <v>111</v>
      </c>
      <c r="AW266" s="55" t="b">
        <v>1</v>
      </c>
      <c r="AX266" s="53">
        <v>56</v>
      </c>
    </row>
    <row r="267" spans="1:51" s="53" customFormat="1">
      <c r="A267" s="57">
        <v>278</v>
      </c>
      <c r="B267" s="514" t="s">
        <v>2293</v>
      </c>
      <c r="C267" s="515"/>
      <c r="D267" s="516" t="s">
        <v>2373</v>
      </c>
      <c r="E267" s="516" t="s">
        <v>2374</v>
      </c>
      <c r="F267" s="515" t="s">
        <v>950</v>
      </c>
      <c r="G267" s="517"/>
      <c r="H267" s="515" t="s">
        <v>2009</v>
      </c>
      <c r="I267" s="515"/>
      <c r="J267" s="515">
        <v>6.64</v>
      </c>
      <c r="L267" s="515" t="s">
        <v>952</v>
      </c>
      <c r="M267" s="515"/>
      <c r="N267" s="516"/>
      <c r="O267" s="521"/>
      <c r="P267" s="517" t="s">
        <v>68</v>
      </c>
      <c r="Q267" s="517" t="s">
        <v>2375</v>
      </c>
      <c r="R267" s="517" t="s">
        <v>941</v>
      </c>
      <c r="S267" s="515" t="s">
        <v>2376</v>
      </c>
      <c r="T267" s="515" t="s">
        <v>81</v>
      </c>
      <c r="U267" s="515" t="s">
        <v>142</v>
      </c>
      <c r="V267" s="519"/>
      <c r="W267" s="596"/>
      <c r="AA267" s="515"/>
      <c r="AC267" s="521"/>
      <c r="AD267" s="515" t="s">
        <v>202</v>
      </c>
      <c r="AE267" s="538" t="s">
        <v>202</v>
      </c>
      <c r="AF267" s="522" t="s">
        <v>202</v>
      </c>
      <c r="AN267" s="515"/>
      <c r="AO267" s="523">
        <v>45746</v>
      </c>
      <c r="AP267" s="515"/>
      <c r="AQ267" s="517"/>
      <c r="AR267" s="521"/>
      <c r="AS267" s="159" t="s">
        <v>155</v>
      </c>
      <c r="AT267" s="159" t="s">
        <v>155</v>
      </c>
      <c r="AU267" s="55" t="b">
        <v>1</v>
      </c>
      <c r="AV267" s="53">
        <v>108</v>
      </c>
      <c r="AW267" s="55" t="b">
        <v>0</v>
      </c>
      <c r="AY267" s="53" t="s">
        <v>2377</v>
      </c>
    </row>
    <row r="268" spans="1:51" s="53" customFormat="1">
      <c r="A268" s="57">
        <v>279</v>
      </c>
      <c r="B268" s="514" t="s">
        <v>2293</v>
      </c>
      <c r="C268" s="515"/>
      <c r="D268" s="516" t="s">
        <v>2378</v>
      </c>
      <c r="E268" s="516" t="s">
        <v>2379</v>
      </c>
      <c r="F268" s="515" t="s">
        <v>724</v>
      </c>
      <c r="G268" s="517"/>
      <c r="H268" s="515" t="s">
        <v>63</v>
      </c>
      <c r="I268" s="515"/>
      <c r="J268" s="515">
        <v>300</v>
      </c>
      <c r="L268" s="515" t="s">
        <v>65</v>
      </c>
      <c r="M268" s="515"/>
      <c r="N268" s="516"/>
      <c r="O268" s="521"/>
      <c r="P268" s="517" t="s">
        <v>68</v>
      </c>
      <c r="Q268" s="517" t="s">
        <v>2380</v>
      </c>
      <c r="R268" s="517" t="s">
        <v>941</v>
      </c>
      <c r="S268" s="515" t="s">
        <v>2381</v>
      </c>
      <c r="T268" s="515" t="s">
        <v>81</v>
      </c>
      <c r="U268" s="515" t="s">
        <v>71</v>
      </c>
      <c r="V268" s="519"/>
      <c r="W268" s="596"/>
      <c r="X268" s="53" t="s">
        <v>2382</v>
      </c>
      <c r="Y268" s="53" t="s">
        <v>2338</v>
      </c>
      <c r="AA268" s="515"/>
      <c r="AC268" s="521"/>
      <c r="AD268" s="515" t="s">
        <v>202</v>
      </c>
      <c r="AE268" s="538" t="s">
        <v>202</v>
      </c>
      <c r="AF268" s="522" t="s">
        <v>202</v>
      </c>
      <c r="AI268" s="53" t="s">
        <v>2382</v>
      </c>
      <c r="AN268" s="515"/>
      <c r="AO268" s="523">
        <v>46022</v>
      </c>
      <c r="AP268" s="515"/>
      <c r="AQ268" s="517"/>
      <c r="AR268" s="521"/>
      <c r="AS268" s="159" t="s">
        <v>155</v>
      </c>
      <c r="AT268" s="159" t="s">
        <v>155</v>
      </c>
      <c r="AU268" s="55" t="b">
        <v>1</v>
      </c>
      <c r="AV268" s="53">
        <v>7</v>
      </c>
      <c r="AW268" s="55" t="b">
        <v>0</v>
      </c>
      <c r="AY268" s="53" t="s">
        <v>2383</v>
      </c>
    </row>
    <row r="269" spans="1:51" s="53" customFormat="1">
      <c r="A269" s="57">
        <v>280</v>
      </c>
      <c r="B269" s="514" t="s">
        <v>2293</v>
      </c>
      <c r="C269" s="515"/>
      <c r="D269" s="516" t="s">
        <v>2384</v>
      </c>
      <c r="E269" s="516" t="s">
        <v>2385</v>
      </c>
      <c r="F269" s="515"/>
      <c r="G269" s="517"/>
      <c r="H269" s="515" t="s">
        <v>2009</v>
      </c>
      <c r="I269" s="515"/>
      <c r="J269" s="515">
        <v>5</v>
      </c>
      <c r="L269" s="515" t="s">
        <v>324</v>
      </c>
      <c r="M269" s="515"/>
      <c r="N269" s="516"/>
      <c r="O269" s="521"/>
      <c r="P269" s="517" t="s">
        <v>202</v>
      </c>
      <c r="Q269" s="517" t="s">
        <v>2386</v>
      </c>
      <c r="R269" s="517" t="s">
        <v>1960</v>
      </c>
      <c r="S269" s="515" t="s">
        <v>2387</v>
      </c>
      <c r="T269" s="515" t="s">
        <v>81</v>
      </c>
      <c r="U269" s="515" t="s">
        <v>71</v>
      </c>
      <c r="V269" s="519"/>
      <c r="W269" s="596"/>
      <c r="AA269" s="515"/>
      <c r="AC269" s="521"/>
      <c r="AD269" s="515" t="s">
        <v>202</v>
      </c>
      <c r="AE269" s="538" t="s">
        <v>202</v>
      </c>
      <c r="AF269" s="522" t="s">
        <v>202</v>
      </c>
      <c r="AN269" s="515"/>
      <c r="AO269" s="523">
        <v>45838</v>
      </c>
      <c r="AP269" s="515"/>
      <c r="AQ269" s="517"/>
      <c r="AR269" s="521"/>
      <c r="AS269" s="159" t="s">
        <v>155</v>
      </c>
      <c r="AT269" s="75" t="s">
        <v>202</v>
      </c>
      <c r="AU269" s="55" t="b">
        <v>1</v>
      </c>
      <c r="AV269" s="53">
        <v>109</v>
      </c>
      <c r="AW269" s="55" t="b">
        <v>0</v>
      </c>
    </row>
    <row r="270" spans="1:51" s="53" customFormat="1">
      <c r="A270" s="57">
        <v>281</v>
      </c>
      <c r="B270" s="514" t="s">
        <v>2293</v>
      </c>
      <c r="C270" s="515"/>
      <c r="D270" s="516" t="s">
        <v>61</v>
      </c>
      <c r="E270" s="516" t="s">
        <v>2388</v>
      </c>
      <c r="F270" s="515" t="s">
        <v>2043</v>
      </c>
      <c r="G270" s="517"/>
      <c r="H270" s="515" t="s">
        <v>63</v>
      </c>
      <c r="I270" s="515"/>
      <c r="J270" s="515">
        <v>171</v>
      </c>
      <c r="L270" s="515" t="s">
        <v>65</v>
      </c>
      <c r="M270" s="515"/>
      <c r="N270" s="516"/>
      <c r="O270" s="521"/>
      <c r="P270" s="517" t="s">
        <v>68</v>
      </c>
      <c r="Q270" s="517" t="s">
        <v>2389</v>
      </c>
      <c r="R270" s="517" t="s">
        <v>941</v>
      </c>
      <c r="S270" s="515" t="s">
        <v>80</v>
      </c>
      <c r="T270" s="515" t="s">
        <v>81</v>
      </c>
      <c r="U270" s="515" t="s">
        <v>71</v>
      </c>
      <c r="V270" s="519"/>
      <c r="W270" s="596"/>
      <c r="X270" s="53" t="s">
        <v>2390</v>
      </c>
      <c r="Y270" s="53" t="s">
        <v>2338</v>
      </c>
      <c r="AA270" s="515"/>
      <c r="AC270" s="521"/>
      <c r="AD270" s="515" t="s">
        <v>202</v>
      </c>
      <c r="AE270" s="538" t="s">
        <v>202</v>
      </c>
      <c r="AF270" s="522" t="s">
        <v>202</v>
      </c>
      <c r="AI270" s="53" t="s">
        <v>2390</v>
      </c>
      <c r="AN270" s="515"/>
      <c r="AO270" s="523">
        <v>45747</v>
      </c>
      <c r="AP270" s="515"/>
      <c r="AQ270" s="517"/>
      <c r="AR270" s="521"/>
      <c r="AS270" s="159" t="s">
        <v>155</v>
      </c>
      <c r="AT270" s="159" t="s">
        <v>155</v>
      </c>
      <c r="AU270" s="55" t="b">
        <v>1</v>
      </c>
      <c r="AV270" s="53">
        <v>24</v>
      </c>
      <c r="AW270" s="55" t="b">
        <v>1</v>
      </c>
      <c r="AX270" s="53">
        <v>1</v>
      </c>
      <c r="AY270" s="53" t="s">
        <v>2391</v>
      </c>
    </row>
    <row r="271" spans="1:51" s="64" customFormat="1">
      <c r="A271" s="60">
        <v>282</v>
      </c>
      <c r="B271" s="562" t="s">
        <v>2293</v>
      </c>
      <c r="C271" s="563" t="s">
        <v>758</v>
      </c>
      <c r="D271" s="563" t="s">
        <v>292</v>
      </c>
      <c r="E271" s="563" t="s">
        <v>293</v>
      </c>
      <c r="F271" s="563" t="s">
        <v>1802</v>
      </c>
      <c r="G271" s="564" t="s">
        <v>758</v>
      </c>
      <c r="H271" s="563" t="s">
        <v>224</v>
      </c>
      <c r="I271" s="563" t="s">
        <v>758</v>
      </c>
      <c r="J271" s="563">
        <v>99</v>
      </c>
      <c r="K271" s="62">
        <v>115</v>
      </c>
      <c r="L271" s="516" t="s">
        <v>294</v>
      </c>
      <c r="M271" s="563" t="s">
        <v>295</v>
      </c>
      <c r="N271" s="565" t="s">
        <v>2392</v>
      </c>
      <c r="O271" s="562" t="s">
        <v>758</v>
      </c>
      <c r="P271" s="564" t="s">
        <v>68</v>
      </c>
      <c r="Q271" s="564" t="s">
        <v>2393</v>
      </c>
      <c r="R271" s="564" t="s">
        <v>941</v>
      </c>
      <c r="S271" s="563" t="s">
        <v>303</v>
      </c>
      <c r="T271" s="563" t="s">
        <v>81</v>
      </c>
      <c r="U271" s="563" t="s">
        <v>71</v>
      </c>
      <c r="V271" s="563" t="s">
        <v>758</v>
      </c>
      <c r="W271" s="563" t="s">
        <v>758</v>
      </c>
      <c r="X271" s="62" t="s">
        <v>2304</v>
      </c>
      <c r="Y271" s="62"/>
      <c r="Z271" s="62" t="s">
        <v>733</v>
      </c>
      <c r="AA271" s="516" t="s">
        <v>758</v>
      </c>
      <c r="AB271" s="62"/>
      <c r="AC271" s="562" t="s">
        <v>758</v>
      </c>
      <c r="AD271" s="563" t="s">
        <v>202</v>
      </c>
      <c r="AE271" s="611" t="s">
        <v>202</v>
      </c>
      <c r="AF271" s="566" t="s">
        <v>202</v>
      </c>
      <c r="AG271" s="62" t="s">
        <v>202</v>
      </c>
      <c r="AH271" s="62"/>
      <c r="AI271" s="562" t="s">
        <v>2394</v>
      </c>
      <c r="AJ271" s="62"/>
      <c r="AK271" s="62"/>
      <c r="AL271" s="62"/>
      <c r="AM271" s="62" t="s">
        <v>1811</v>
      </c>
      <c r="AN271" s="516" t="s">
        <v>758</v>
      </c>
      <c r="AO271" s="567">
        <v>45828</v>
      </c>
      <c r="AP271" s="564" t="s">
        <v>1812</v>
      </c>
      <c r="AQ271" s="564" t="s">
        <v>758</v>
      </c>
      <c r="AR271" s="564" t="s">
        <v>758</v>
      </c>
      <c r="AS271" s="62" t="s">
        <v>155</v>
      </c>
      <c r="AT271" s="566" t="s">
        <v>202</v>
      </c>
      <c r="AU271" s="62" t="b">
        <v>1</v>
      </c>
      <c r="AV271" s="62">
        <v>55</v>
      </c>
      <c r="AW271" s="62" t="b">
        <v>1</v>
      </c>
      <c r="AX271" s="62">
        <v>20</v>
      </c>
      <c r="AY271" s="63" t="s">
        <v>2395</v>
      </c>
    </row>
    <row r="272" spans="1:51" s="53" customFormat="1">
      <c r="A272" s="57">
        <v>283</v>
      </c>
      <c r="B272" s="514" t="s">
        <v>2293</v>
      </c>
      <c r="C272" s="515"/>
      <c r="D272" s="516" t="s">
        <v>98</v>
      </c>
      <c r="E272" s="516" t="s">
        <v>2396</v>
      </c>
      <c r="F272" s="515" t="s">
        <v>2043</v>
      </c>
      <c r="G272" s="517"/>
      <c r="H272" s="515" t="s">
        <v>63</v>
      </c>
      <c r="I272" s="515"/>
      <c r="J272" s="515">
        <v>117</v>
      </c>
      <c r="L272" s="515" t="s">
        <v>65</v>
      </c>
      <c r="M272" s="515"/>
      <c r="N272" s="516"/>
      <c r="O272" s="521"/>
      <c r="P272" s="517" t="s">
        <v>68</v>
      </c>
      <c r="Q272" s="517" t="s">
        <v>2397</v>
      </c>
      <c r="R272" s="517" t="s">
        <v>941</v>
      </c>
      <c r="S272" s="515" t="s">
        <v>105</v>
      </c>
      <c r="T272" s="515" t="s">
        <v>81</v>
      </c>
      <c r="U272" s="515" t="s">
        <v>71</v>
      </c>
      <c r="V272" s="519"/>
      <c r="W272" s="596"/>
      <c r="X272" s="53" t="s">
        <v>2398</v>
      </c>
      <c r="Y272" s="53" t="s">
        <v>2338</v>
      </c>
      <c r="AA272" s="515"/>
      <c r="AC272" s="521"/>
      <c r="AD272" s="515" t="s">
        <v>202</v>
      </c>
      <c r="AE272" s="538" t="s">
        <v>202</v>
      </c>
      <c r="AF272" s="522" t="s">
        <v>202</v>
      </c>
      <c r="AI272" s="53" t="s">
        <v>2398</v>
      </c>
      <c r="AN272" s="515"/>
      <c r="AO272" s="523">
        <v>45747</v>
      </c>
      <c r="AP272" s="515"/>
      <c r="AQ272" s="517"/>
      <c r="AR272" s="521"/>
      <c r="AS272" s="159" t="s">
        <v>155</v>
      </c>
      <c r="AT272" s="75" t="s">
        <v>202</v>
      </c>
      <c r="AU272" s="55" t="b">
        <v>1</v>
      </c>
      <c r="AV272" s="53">
        <v>42</v>
      </c>
      <c r="AW272" s="55" t="b">
        <v>1</v>
      </c>
      <c r="AX272" s="53">
        <v>3</v>
      </c>
      <c r="AY272" s="53" t="s">
        <v>2399</v>
      </c>
    </row>
    <row r="273" spans="1:51" s="53" customFormat="1">
      <c r="A273" s="57">
        <v>284</v>
      </c>
      <c r="B273" s="514" t="s">
        <v>2293</v>
      </c>
      <c r="C273" s="515"/>
      <c r="D273" s="516" t="s">
        <v>2400</v>
      </c>
      <c r="E273" s="516" t="s">
        <v>2401</v>
      </c>
      <c r="F273" s="515" t="s">
        <v>950</v>
      </c>
      <c r="G273" s="517"/>
      <c r="H273" s="515" t="s">
        <v>2009</v>
      </c>
      <c r="I273" s="515"/>
      <c r="J273" s="515">
        <v>7</v>
      </c>
      <c r="L273" s="515" t="s">
        <v>572</v>
      </c>
      <c r="M273" s="515"/>
      <c r="N273" s="516"/>
      <c r="O273" s="521"/>
      <c r="P273" s="517" t="s">
        <v>68</v>
      </c>
      <c r="Q273" s="517" t="s">
        <v>2402</v>
      </c>
      <c r="R273" s="517" t="s">
        <v>941</v>
      </c>
      <c r="S273" s="515" t="s">
        <v>2403</v>
      </c>
      <c r="T273" s="515" t="s">
        <v>81</v>
      </c>
      <c r="U273" s="515" t="s">
        <v>71</v>
      </c>
      <c r="V273" s="519"/>
      <c r="W273" s="596"/>
      <c r="AA273" s="515"/>
      <c r="AC273" s="521"/>
      <c r="AD273" s="515" t="s">
        <v>202</v>
      </c>
      <c r="AE273" s="538" t="s">
        <v>202</v>
      </c>
      <c r="AF273" s="522" t="s">
        <v>202</v>
      </c>
      <c r="AN273" s="515"/>
      <c r="AO273" s="523">
        <v>45869</v>
      </c>
      <c r="AP273" s="515"/>
      <c r="AQ273" s="517"/>
      <c r="AR273" s="521"/>
      <c r="AS273" s="159" t="s">
        <v>155</v>
      </c>
      <c r="AT273" s="159" t="s">
        <v>155</v>
      </c>
      <c r="AU273" s="55" t="b">
        <v>0</v>
      </c>
      <c r="AW273" s="55" t="b">
        <v>0</v>
      </c>
      <c r="AY273" s="53" t="s">
        <v>2404</v>
      </c>
    </row>
    <row r="274" spans="1:51" s="53" customFormat="1">
      <c r="A274" s="57">
        <v>285</v>
      </c>
      <c r="B274" s="514" t="s">
        <v>2293</v>
      </c>
      <c r="C274" s="515" t="s">
        <v>2298</v>
      </c>
      <c r="D274" s="516" t="s">
        <v>2299</v>
      </c>
      <c r="E274" s="516" t="s">
        <v>2300</v>
      </c>
      <c r="F274" s="515" t="s">
        <v>745</v>
      </c>
      <c r="G274" s="517" t="s">
        <v>2156</v>
      </c>
      <c r="H274" s="515" t="s">
        <v>2009</v>
      </c>
      <c r="I274" s="515" t="s">
        <v>2301</v>
      </c>
      <c r="J274" s="515">
        <v>1.9810000000000001</v>
      </c>
      <c r="K274" s="53">
        <v>13.8</v>
      </c>
      <c r="L274" s="515" t="s">
        <v>334</v>
      </c>
      <c r="M274" s="515" t="s">
        <v>334</v>
      </c>
      <c r="N274" s="515" t="s">
        <v>334</v>
      </c>
      <c r="O274" s="521"/>
      <c r="P274" s="517" t="s">
        <v>68</v>
      </c>
      <c r="Q274" s="517" t="s">
        <v>2302</v>
      </c>
      <c r="R274" s="517" t="s">
        <v>941</v>
      </c>
      <c r="S274" s="515" t="s">
        <v>2303</v>
      </c>
      <c r="T274" s="515" t="s">
        <v>81</v>
      </c>
      <c r="U274" s="515" t="s">
        <v>71</v>
      </c>
      <c r="V274" s="515" t="s">
        <v>756</v>
      </c>
      <c r="W274" s="515" t="s">
        <v>756</v>
      </c>
      <c r="X274" s="540" t="s">
        <v>2304</v>
      </c>
      <c r="Z274" s="159" t="s">
        <v>910</v>
      </c>
      <c r="AA274" s="515" t="s">
        <v>756</v>
      </c>
      <c r="AB274" s="515" t="s">
        <v>756</v>
      </c>
      <c r="AC274" s="515" t="s">
        <v>756</v>
      </c>
      <c r="AD274" s="515" t="s">
        <v>202</v>
      </c>
      <c r="AE274" s="538" t="s">
        <v>202</v>
      </c>
      <c r="AF274" s="522" t="s">
        <v>202</v>
      </c>
      <c r="AG274" s="515" t="s">
        <v>756</v>
      </c>
      <c r="AH274" s="515" t="s">
        <v>756</v>
      </c>
      <c r="AJ274" s="515" t="s">
        <v>756</v>
      </c>
      <c r="AK274" s="53">
        <v>13970804.52</v>
      </c>
      <c r="AN274" s="515" t="s">
        <v>202</v>
      </c>
      <c r="AO274" s="523">
        <v>45838</v>
      </c>
      <c r="AP274" s="515" t="s">
        <v>756</v>
      </c>
      <c r="AQ274" s="517"/>
      <c r="AR274" s="521"/>
      <c r="AS274" s="159" t="s">
        <v>155</v>
      </c>
      <c r="AT274" s="159" t="s">
        <v>155</v>
      </c>
      <c r="AU274" s="55" t="b">
        <v>1</v>
      </c>
      <c r="AV274" s="53">
        <v>113</v>
      </c>
      <c r="AW274" s="55" t="b">
        <v>0</v>
      </c>
      <c r="AY274" s="53" t="s">
        <v>2306</v>
      </c>
    </row>
    <row r="275" spans="1:51" s="53" customFormat="1">
      <c r="A275" s="57">
        <v>286</v>
      </c>
      <c r="B275" s="514" t="s">
        <v>2293</v>
      </c>
      <c r="C275" s="515" t="s">
        <v>2307</v>
      </c>
      <c r="D275" s="516" t="s">
        <v>2308</v>
      </c>
      <c r="E275" s="516" t="s">
        <v>2309</v>
      </c>
      <c r="F275" s="515" t="s">
        <v>745</v>
      </c>
      <c r="G275" s="517" t="s">
        <v>2156</v>
      </c>
      <c r="H275" s="515" t="s">
        <v>224</v>
      </c>
      <c r="I275" s="515" t="s">
        <v>2310</v>
      </c>
      <c r="J275" s="515">
        <v>200</v>
      </c>
      <c r="K275" s="53">
        <v>230</v>
      </c>
      <c r="L275" s="515" t="s">
        <v>383</v>
      </c>
      <c r="M275" s="515" t="s">
        <v>2311</v>
      </c>
      <c r="N275" s="515" t="s">
        <v>383</v>
      </c>
      <c r="O275" s="521"/>
      <c r="P275" s="517" t="s">
        <v>202</v>
      </c>
      <c r="Q275" s="517" t="s">
        <v>2312</v>
      </c>
      <c r="R275" s="517" t="s">
        <v>1878</v>
      </c>
      <c r="S275" s="515" t="s">
        <v>2313</v>
      </c>
      <c r="T275" s="515" t="s">
        <v>81</v>
      </c>
      <c r="U275" s="515" t="s">
        <v>71</v>
      </c>
      <c r="V275" s="515" t="s">
        <v>756</v>
      </c>
      <c r="W275" s="515" t="s">
        <v>756</v>
      </c>
      <c r="X275" s="540" t="s">
        <v>2314</v>
      </c>
      <c r="Y275" s="53" t="s">
        <v>2315</v>
      </c>
      <c r="Z275" s="159" t="s">
        <v>910</v>
      </c>
      <c r="AA275" s="515" t="s">
        <v>756</v>
      </c>
      <c r="AB275" s="515" t="s">
        <v>756</v>
      </c>
      <c r="AC275" s="515" t="s">
        <v>756</v>
      </c>
      <c r="AD275" s="515" t="s">
        <v>202</v>
      </c>
      <c r="AE275" s="75" t="s">
        <v>202</v>
      </c>
      <c r="AF275" s="522" t="s">
        <v>202</v>
      </c>
      <c r="AG275" s="515" t="s">
        <v>756</v>
      </c>
      <c r="AH275" s="515" t="s">
        <v>756</v>
      </c>
      <c r="AJ275" s="515" t="s">
        <v>756</v>
      </c>
      <c r="AK275" s="53" t="s">
        <v>900</v>
      </c>
      <c r="AN275" s="515" t="s">
        <v>910</v>
      </c>
      <c r="AO275" s="523">
        <v>45838</v>
      </c>
      <c r="AP275" s="515" t="s">
        <v>756</v>
      </c>
      <c r="AQ275" s="517"/>
      <c r="AR275" s="521"/>
      <c r="AS275" s="159" t="s">
        <v>155</v>
      </c>
      <c r="AT275" s="75" t="s">
        <v>202</v>
      </c>
      <c r="AU275" s="55" t="b">
        <v>1</v>
      </c>
      <c r="AV275" s="53">
        <v>23</v>
      </c>
      <c r="AW275" s="55" t="b">
        <v>0</v>
      </c>
      <c r="AY275" s="53" t="s">
        <v>2316</v>
      </c>
    </row>
    <row r="276" spans="1:51" s="53" customFormat="1">
      <c r="A276" s="57">
        <v>287</v>
      </c>
      <c r="B276" s="514" t="s">
        <v>2293</v>
      </c>
      <c r="C276" s="515"/>
      <c r="D276" s="516" t="s">
        <v>2405</v>
      </c>
      <c r="E276" s="516" t="s">
        <v>2406</v>
      </c>
      <c r="F276" s="515"/>
      <c r="G276" s="517"/>
      <c r="H276" s="515" t="s">
        <v>63</v>
      </c>
      <c r="I276" s="515"/>
      <c r="J276" s="515">
        <v>70</v>
      </c>
      <c r="L276" s="515" t="s">
        <v>136</v>
      </c>
      <c r="M276" s="515"/>
      <c r="N276" s="516"/>
      <c r="O276" s="521"/>
      <c r="P276" s="517" t="s">
        <v>68</v>
      </c>
      <c r="Q276" s="517" t="s">
        <v>2407</v>
      </c>
      <c r="R276" s="517" t="s">
        <v>941</v>
      </c>
      <c r="S276" s="515" t="s">
        <v>256</v>
      </c>
      <c r="T276" s="515" t="s">
        <v>191</v>
      </c>
      <c r="U276" s="515" t="s">
        <v>71</v>
      </c>
      <c r="V276" s="519"/>
      <c r="W276" s="520"/>
      <c r="X276" s="53" t="s">
        <v>2408</v>
      </c>
      <c r="AA276" s="515"/>
      <c r="AC276" s="521"/>
      <c r="AD276" s="515" t="s">
        <v>202</v>
      </c>
      <c r="AE276" s="75" t="s">
        <v>202</v>
      </c>
      <c r="AF276" s="522" t="s">
        <v>68</v>
      </c>
      <c r="AN276" s="515"/>
      <c r="AO276" s="523">
        <v>45747</v>
      </c>
      <c r="AP276" s="515"/>
      <c r="AQ276" s="517"/>
      <c r="AR276" s="521"/>
      <c r="AS276" s="159" t="s">
        <v>155</v>
      </c>
      <c r="AT276" s="75" t="s">
        <v>202</v>
      </c>
      <c r="AU276" s="55" t="b">
        <v>1</v>
      </c>
      <c r="AV276" s="53">
        <v>74</v>
      </c>
      <c r="AW276" s="55" t="b">
        <v>1</v>
      </c>
      <c r="AX276" s="53">
        <v>16</v>
      </c>
    </row>
    <row r="277" spans="1:51" s="50" customFormat="1" ht="134.25" customHeight="1">
      <c r="A277" s="56">
        <v>288</v>
      </c>
      <c r="B277" s="529" t="s">
        <v>2293</v>
      </c>
      <c r="C277" s="525" t="s">
        <v>2409</v>
      </c>
      <c r="D277" s="525" t="s">
        <v>2410</v>
      </c>
      <c r="E277" s="525" t="s">
        <v>2411</v>
      </c>
      <c r="F277" s="525" t="s">
        <v>745</v>
      </c>
      <c r="G277" s="526" t="s">
        <v>2156</v>
      </c>
      <c r="H277" s="525" t="s">
        <v>224</v>
      </c>
      <c r="I277" s="525" t="s">
        <v>2310</v>
      </c>
      <c r="J277" s="525">
        <v>30</v>
      </c>
      <c r="K277" s="56">
        <v>115</v>
      </c>
      <c r="L277" s="527" t="s">
        <v>599</v>
      </c>
      <c r="M277" s="525" t="s">
        <v>1943</v>
      </c>
      <c r="N277" s="525" t="s">
        <v>599</v>
      </c>
      <c r="O277" s="526" t="s">
        <v>758</v>
      </c>
      <c r="P277" s="526" t="s">
        <v>202</v>
      </c>
      <c r="Q277" s="526" t="s">
        <v>2412</v>
      </c>
      <c r="R277" s="526" t="s">
        <v>1960</v>
      </c>
      <c r="S277" s="525" t="s">
        <v>2413</v>
      </c>
      <c r="T277" s="525" t="s">
        <v>81</v>
      </c>
      <c r="U277" s="525" t="s">
        <v>71</v>
      </c>
      <c r="V277" s="525" t="s">
        <v>756</v>
      </c>
      <c r="W277" s="525" t="s">
        <v>756</v>
      </c>
      <c r="X277" s="528" t="s">
        <v>2314</v>
      </c>
      <c r="Y277" s="56" t="s">
        <v>1663</v>
      </c>
      <c r="Z277" s="56" t="s">
        <v>202</v>
      </c>
      <c r="AA277" s="527" t="s">
        <v>756</v>
      </c>
      <c r="AB277" s="533" t="s">
        <v>756</v>
      </c>
      <c r="AC277" s="525" t="s">
        <v>756</v>
      </c>
      <c r="AD277" s="525" t="s">
        <v>202</v>
      </c>
      <c r="AE277" s="530" t="s">
        <v>202</v>
      </c>
      <c r="AF277" s="531" t="s">
        <v>202</v>
      </c>
      <c r="AG277" s="532" t="s">
        <v>756</v>
      </c>
      <c r="AH277" s="533" t="s">
        <v>756</v>
      </c>
      <c r="AI277" s="56"/>
      <c r="AJ277" s="532" t="s">
        <v>756</v>
      </c>
      <c r="AK277" s="56" t="s">
        <v>900</v>
      </c>
      <c r="AL277" s="56"/>
      <c r="AM277" s="56"/>
      <c r="AN277" s="527" t="s">
        <v>202</v>
      </c>
      <c r="AO277" s="534">
        <v>45838</v>
      </c>
      <c r="AP277" s="525" t="s">
        <v>756</v>
      </c>
      <c r="AQ277" s="526" t="s">
        <v>758</v>
      </c>
      <c r="AR277" s="526" t="s">
        <v>758</v>
      </c>
      <c r="AS277" s="56" t="s">
        <v>155</v>
      </c>
      <c r="AT277" s="530" t="s">
        <v>202</v>
      </c>
      <c r="AU277" s="56" t="b">
        <v>1</v>
      </c>
      <c r="AV277" s="56">
        <v>92</v>
      </c>
      <c r="AW277" s="56" t="b">
        <v>1</v>
      </c>
      <c r="AX277" s="56">
        <v>73</v>
      </c>
      <c r="AY277" s="56" t="s">
        <v>2414</v>
      </c>
    </row>
    <row r="278" spans="1:51" s="50" customFormat="1" ht="134.25" customHeight="1">
      <c r="A278" s="56">
        <v>289</v>
      </c>
      <c r="B278" s="529" t="s">
        <v>2293</v>
      </c>
      <c r="C278" s="525" t="s">
        <v>2415</v>
      </c>
      <c r="D278" s="525" t="s">
        <v>2416</v>
      </c>
      <c r="E278" s="525" t="s">
        <v>2318</v>
      </c>
      <c r="F278" s="525" t="s">
        <v>745</v>
      </c>
      <c r="G278" s="526" t="s">
        <v>2156</v>
      </c>
      <c r="H278" s="525" t="s">
        <v>2009</v>
      </c>
      <c r="I278" s="525" t="s">
        <v>2301</v>
      </c>
      <c r="J278" s="525" t="s">
        <v>2417</v>
      </c>
      <c r="K278" s="56">
        <v>23</v>
      </c>
      <c r="L278" s="527" t="s">
        <v>2215</v>
      </c>
      <c r="M278" s="525" t="s">
        <v>2215</v>
      </c>
      <c r="N278" s="525" t="s">
        <v>2215</v>
      </c>
      <c r="O278" s="526" t="s">
        <v>758</v>
      </c>
      <c r="P278" s="526" t="s">
        <v>68</v>
      </c>
      <c r="Q278" s="526" t="s">
        <v>2418</v>
      </c>
      <c r="R278" s="526" t="s">
        <v>941</v>
      </c>
      <c r="S278" s="525" t="s">
        <v>2419</v>
      </c>
      <c r="T278" s="525" t="s">
        <v>81</v>
      </c>
      <c r="U278" s="525" t="s">
        <v>1070</v>
      </c>
      <c r="V278" s="525" t="s">
        <v>756</v>
      </c>
      <c r="W278" s="525" t="s">
        <v>756</v>
      </c>
      <c r="X278" s="528" t="s">
        <v>2420</v>
      </c>
      <c r="Y278" s="56" t="s">
        <v>2421</v>
      </c>
      <c r="Z278" s="56" t="s">
        <v>910</v>
      </c>
      <c r="AA278" s="527" t="s">
        <v>756</v>
      </c>
      <c r="AB278" s="525" t="s">
        <v>756</v>
      </c>
      <c r="AC278" s="525" t="s">
        <v>756</v>
      </c>
      <c r="AD278" s="525" t="s">
        <v>202</v>
      </c>
      <c r="AE278" s="530" t="s">
        <v>202</v>
      </c>
      <c r="AF278" s="531" t="s">
        <v>202</v>
      </c>
      <c r="AG278" s="527" t="s">
        <v>756</v>
      </c>
      <c r="AH278" s="525" t="s">
        <v>756</v>
      </c>
      <c r="AI278" s="56"/>
      <c r="AJ278" s="527" t="s">
        <v>756</v>
      </c>
      <c r="AK278" s="56">
        <v>676598</v>
      </c>
      <c r="AL278" s="56"/>
      <c r="AM278" s="56"/>
      <c r="AN278" s="527" t="s">
        <v>202</v>
      </c>
      <c r="AO278" s="534">
        <v>45838</v>
      </c>
      <c r="AP278" s="525" t="s">
        <v>756</v>
      </c>
      <c r="AQ278" s="526" t="s">
        <v>758</v>
      </c>
      <c r="AR278" s="526" t="s">
        <v>758</v>
      </c>
      <c r="AS278" s="56" t="s">
        <v>155</v>
      </c>
      <c r="AT278" s="56" t="s">
        <v>155</v>
      </c>
      <c r="AU278" s="56" t="b">
        <v>1</v>
      </c>
      <c r="AV278" s="56">
        <v>117</v>
      </c>
      <c r="AW278" s="56" t="b">
        <v>0</v>
      </c>
      <c r="AX278" s="56"/>
      <c r="AY278" s="56" t="s">
        <v>2422</v>
      </c>
    </row>
    <row r="279" spans="1:51" s="53" customFormat="1">
      <c r="A279" s="57">
        <v>290</v>
      </c>
      <c r="B279" s="514" t="s">
        <v>2293</v>
      </c>
      <c r="C279" s="515"/>
      <c r="D279" s="516" t="s">
        <v>178</v>
      </c>
      <c r="E279" s="516" t="s">
        <v>2423</v>
      </c>
      <c r="F279" s="515"/>
      <c r="G279" s="517"/>
      <c r="H279" s="515" t="s">
        <v>63</v>
      </c>
      <c r="I279" s="515"/>
      <c r="J279" s="515">
        <v>30</v>
      </c>
      <c r="L279" s="515" t="s">
        <v>136</v>
      </c>
      <c r="M279" s="515"/>
      <c r="N279" s="516"/>
      <c r="O279" s="521"/>
      <c r="P279" s="517" t="s">
        <v>202</v>
      </c>
      <c r="Q279" s="517" t="s">
        <v>2424</v>
      </c>
      <c r="R279" s="517" t="s">
        <v>1960</v>
      </c>
      <c r="S279" s="515" t="s">
        <v>190</v>
      </c>
      <c r="T279" s="515" t="s">
        <v>191</v>
      </c>
      <c r="U279" s="515" t="s">
        <v>185</v>
      </c>
      <c r="V279" s="519"/>
      <c r="W279" s="596"/>
      <c r="X279" s="53" t="s">
        <v>2425</v>
      </c>
      <c r="AA279" s="515"/>
      <c r="AC279" s="521"/>
      <c r="AD279" s="515" t="s">
        <v>202</v>
      </c>
      <c r="AE279" s="75" t="s">
        <v>202</v>
      </c>
      <c r="AF279" s="522" t="s">
        <v>202</v>
      </c>
      <c r="AN279" s="515"/>
      <c r="AO279" s="523">
        <v>46387</v>
      </c>
      <c r="AP279" s="515"/>
      <c r="AQ279" s="517"/>
      <c r="AR279" s="521"/>
      <c r="AS279" s="159" t="s">
        <v>155</v>
      </c>
      <c r="AT279" s="75" t="s">
        <v>202</v>
      </c>
      <c r="AU279" s="55" t="b">
        <v>1</v>
      </c>
      <c r="AV279" s="53">
        <v>93</v>
      </c>
      <c r="AW279" s="55" t="b">
        <v>1</v>
      </c>
      <c r="AX279" s="53">
        <v>10</v>
      </c>
    </row>
    <row r="280" spans="1:51" s="53" customFormat="1">
      <c r="A280" s="57">
        <v>291</v>
      </c>
      <c r="B280" s="514" t="s">
        <v>2293</v>
      </c>
      <c r="C280" s="515"/>
      <c r="D280" s="516" t="s">
        <v>192</v>
      </c>
      <c r="E280" s="516" t="s">
        <v>2426</v>
      </c>
      <c r="F280" s="515"/>
      <c r="G280" s="517"/>
      <c r="H280" s="515" t="s">
        <v>63</v>
      </c>
      <c r="I280" s="515"/>
      <c r="J280" s="515">
        <v>30</v>
      </c>
      <c r="L280" s="515" t="s">
        <v>136</v>
      </c>
      <c r="M280" s="515"/>
      <c r="N280" s="516"/>
      <c r="O280" s="521"/>
      <c r="P280" s="517" t="s">
        <v>202</v>
      </c>
      <c r="Q280" s="517" t="s">
        <v>2427</v>
      </c>
      <c r="R280" s="517" t="s">
        <v>1960</v>
      </c>
      <c r="S280" s="515" t="s">
        <v>190</v>
      </c>
      <c r="T280" s="515" t="s">
        <v>191</v>
      </c>
      <c r="U280" s="515" t="s">
        <v>185</v>
      </c>
      <c r="V280" s="519"/>
      <c r="W280" s="596"/>
      <c r="X280" s="53" t="s">
        <v>2425</v>
      </c>
      <c r="AA280" s="515"/>
      <c r="AC280" s="521"/>
      <c r="AD280" s="515" t="s">
        <v>202</v>
      </c>
      <c r="AE280" s="75" t="s">
        <v>202</v>
      </c>
      <c r="AF280" s="522" t="s">
        <v>202</v>
      </c>
      <c r="AN280" s="515"/>
      <c r="AO280" s="523">
        <v>46387</v>
      </c>
      <c r="AP280" s="515"/>
      <c r="AQ280" s="517"/>
      <c r="AR280" s="521"/>
      <c r="AS280" s="159" t="s">
        <v>155</v>
      </c>
      <c r="AT280" s="75" t="s">
        <v>202</v>
      </c>
      <c r="AU280" s="55" t="b">
        <v>1</v>
      </c>
      <c r="AV280" s="53">
        <v>94</v>
      </c>
      <c r="AW280" s="55" t="b">
        <v>1</v>
      </c>
      <c r="AX280" s="53">
        <v>11</v>
      </c>
    </row>
    <row r="281" spans="1:51" s="50" customFormat="1" ht="134.25" customHeight="1">
      <c r="A281" s="56">
        <v>292</v>
      </c>
      <c r="B281" s="529" t="s">
        <v>2293</v>
      </c>
      <c r="C281" s="525" t="s">
        <v>2428</v>
      </c>
      <c r="D281" s="525" t="s">
        <v>2429</v>
      </c>
      <c r="E281" s="525" t="s">
        <v>2370</v>
      </c>
      <c r="F281" s="525" t="s">
        <v>745</v>
      </c>
      <c r="G281" s="526" t="s">
        <v>2156</v>
      </c>
      <c r="H281" s="525" t="s">
        <v>224</v>
      </c>
      <c r="I281" s="525" t="s">
        <v>2301</v>
      </c>
      <c r="J281" s="525" t="s">
        <v>2430</v>
      </c>
      <c r="K281" s="56">
        <v>69</v>
      </c>
      <c r="L281" s="527" t="s">
        <v>383</v>
      </c>
      <c r="M281" s="525" t="s">
        <v>2431</v>
      </c>
      <c r="N281" s="525" t="s">
        <v>383</v>
      </c>
      <c r="O281" s="526" t="s">
        <v>758</v>
      </c>
      <c r="P281" s="526" t="s">
        <v>68</v>
      </c>
      <c r="Q281" s="526" t="s">
        <v>2432</v>
      </c>
      <c r="R281" s="526" t="s">
        <v>941</v>
      </c>
      <c r="S281" s="525" t="s">
        <v>2433</v>
      </c>
      <c r="T281" s="525" t="s">
        <v>81</v>
      </c>
      <c r="U281" s="525" t="s">
        <v>756</v>
      </c>
      <c r="V281" s="525" t="s">
        <v>756</v>
      </c>
      <c r="W281" s="525" t="s">
        <v>756</v>
      </c>
      <c r="X281" s="528" t="s">
        <v>2314</v>
      </c>
      <c r="Y281" s="56" t="s">
        <v>2434</v>
      </c>
      <c r="Z281" s="56" t="s">
        <v>910</v>
      </c>
      <c r="AA281" s="527" t="s">
        <v>756</v>
      </c>
      <c r="AB281" s="533" t="s">
        <v>756</v>
      </c>
      <c r="AC281" s="525" t="s">
        <v>756</v>
      </c>
      <c r="AD281" s="525" t="s">
        <v>202</v>
      </c>
      <c r="AE281" s="530" t="s">
        <v>202</v>
      </c>
      <c r="AF281" s="531" t="s">
        <v>202</v>
      </c>
      <c r="AG281" s="532" t="s">
        <v>756</v>
      </c>
      <c r="AH281" s="533" t="s">
        <v>756</v>
      </c>
      <c r="AI281" s="56"/>
      <c r="AJ281" s="532" t="s">
        <v>756</v>
      </c>
      <c r="AK281" s="56" t="s">
        <v>900</v>
      </c>
      <c r="AL281" s="56"/>
      <c r="AM281" s="56"/>
      <c r="AN281" s="527" t="s">
        <v>202</v>
      </c>
      <c r="AO281" s="534">
        <v>45838</v>
      </c>
      <c r="AP281" s="525" t="s">
        <v>756</v>
      </c>
      <c r="AQ281" s="526" t="s">
        <v>758</v>
      </c>
      <c r="AR281" s="526" t="s">
        <v>758</v>
      </c>
      <c r="AS281" s="56" t="s">
        <v>155</v>
      </c>
      <c r="AT281" s="56" t="s">
        <v>155</v>
      </c>
      <c r="AU281" s="56" t="b">
        <v>1</v>
      </c>
      <c r="AV281" s="56">
        <v>116</v>
      </c>
      <c r="AW281" s="56" t="b">
        <v>1</v>
      </c>
      <c r="AX281" s="56">
        <v>86</v>
      </c>
      <c r="AY281" s="56" t="s">
        <v>2435</v>
      </c>
    </row>
    <row r="282" spans="1:51" s="53" customFormat="1">
      <c r="A282" s="57">
        <v>293</v>
      </c>
      <c r="B282" s="514" t="s">
        <v>2293</v>
      </c>
      <c r="C282" s="515"/>
      <c r="D282" s="516" t="s">
        <v>2436</v>
      </c>
      <c r="E282" s="516" t="s">
        <v>2437</v>
      </c>
      <c r="F282" s="515"/>
      <c r="G282" s="517"/>
      <c r="H282" s="515" t="s">
        <v>63</v>
      </c>
      <c r="I282" s="515"/>
      <c r="J282" s="515">
        <v>48</v>
      </c>
      <c r="L282" s="515" t="s">
        <v>508</v>
      </c>
      <c r="M282" s="515"/>
      <c r="N282" s="516"/>
      <c r="O282" s="521"/>
      <c r="P282" s="517" t="s">
        <v>202</v>
      </c>
      <c r="Q282" s="517">
        <v>0</v>
      </c>
      <c r="R282" s="517" t="s">
        <v>2438</v>
      </c>
      <c r="S282" s="515" t="s">
        <v>2439</v>
      </c>
      <c r="T282" s="515" t="s">
        <v>147</v>
      </c>
      <c r="U282" s="515" t="s">
        <v>204</v>
      </c>
      <c r="V282" s="519"/>
      <c r="W282" s="596"/>
      <c r="AA282" s="515"/>
      <c r="AC282" s="521"/>
      <c r="AD282" s="515" t="s">
        <v>202</v>
      </c>
      <c r="AE282" s="75" t="s">
        <v>202</v>
      </c>
      <c r="AF282" s="522" t="s">
        <v>202</v>
      </c>
      <c r="AN282" s="515"/>
      <c r="AO282" s="523">
        <v>45747</v>
      </c>
      <c r="AP282" s="515"/>
      <c r="AQ282" s="517"/>
      <c r="AR282" s="521"/>
      <c r="AS282" s="159" t="s">
        <v>155</v>
      </c>
      <c r="AT282" s="75" t="s">
        <v>202</v>
      </c>
      <c r="AU282" s="55" t="b">
        <v>1</v>
      </c>
      <c r="AV282" s="53">
        <v>84</v>
      </c>
      <c r="AW282" s="55" t="b">
        <v>0</v>
      </c>
    </row>
    <row r="283" spans="1:51" s="53" customFormat="1">
      <c r="A283" s="57">
        <v>294</v>
      </c>
      <c r="B283" s="514" t="s">
        <v>2293</v>
      </c>
      <c r="C283" s="515"/>
      <c r="D283" s="516" t="s">
        <v>2440</v>
      </c>
      <c r="E283" s="516" t="s">
        <v>2441</v>
      </c>
      <c r="F283" s="515"/>
      <c r="G283" s="517"/>
      <c r="H283" s="515" t="s">
        <v>63</v>
      </c>
      <c r="I283" s="515"/>
      <c r="J283" s="515">
        <v>252</v>
      </c>
      <c r="L283" s="515" t="s">
        <v>508</v>
      </c>
      <c r="M283" s="515"/>
      <c r="N283" s="516"/>
      <c r="O283" s="521"/>
      <c r="P283" s="517" t="s">
        <v>68</v>
      </c>
      <c r="Q283" s="517" t="s">
        <v>2350</v>
      </c>
      <c r="R283" s="517" t="s">
        <v>941</v>
      </c>
      <c r="S283" s="515" t="s">
        <v>2442</v>
      </c>
      <c r="T283" s="515" t="s">
        <v>147</v>
      </c>
      <c r="U283" s="515" t="s">
        <v>185</v>
      </c>
      <c r="V283" s="519"/>
      <c r="W283" s="596"/>
      <c r="AA283" s="515"/>
      <c r="AC283" s="521"/>
      <c r="AD283" s="515" t="s">
        <v>202</v>
      </c>
      <c r="AE283" s="75" t="s">
        <v>202</v>
      </c>
      <c r="AF283" s="522" t="s">
        <v>202</v>
      </c>
      <c r="AN283" s="515"/>
      <c r="AO283" s="523">
        <v>45747</v>
      </c>
      <c r="AP283" s="515"/>
      <c r="AQ283" s="517"/>
      <c r="AR283" s="521"/>
      <c r="AS283" s="159" t="s">
        <v>155</v>
      </c>
      <c r="AT283" s="75" t="s">
        <v>202</v>
      </c>
      <c r="AU283" s="55" t="b">
        <v>1</v>
      </c>
      <c r="AV283" s="53">
        <v>14</v>
      </c>
      <c r="AW283" s="55" t="b">
        <v>0</v>
      </c>
    </row>
    <row r="284" spans="1:51" s="53" customFormat="1">
      <c r="A284" s="57">
        <v>295</v>
      </c>
      <c r="B284" s="514" t="s">
        <v>2293</v>
      </c>
      <c r="C284" s="515"/>
      <c r="D284" s="516" t="s">
        <v>2443</v>
      </c>
      <c r="E284" s="516" t="s">
        <v>2444</v>
      </c>
      <c r="F284" s="515"/>
      <c r="G284" s="517"/>
      <c r="H284" s="515" t="s">
        <v>224</v>
      </c>
      <c r="I284" s="515"/>
      <c r="J284" s="515">
        <v>250</v>
      </c>
      <c r="L284" s="515" t="s">
        <v>324</v>
      </c>
      <c r="M284" s="515" t="s">
        <v>1706</v>
      </c>
      <c r="N284" s="516"/>
      <c r="O284" s="521"/>
      <c r="P284" s="517" t="s">
        <v>68</v>
      </c>
      <c r="Q284" s="517" t="s">
        <v>2445</v>
      </c>
      <c r="R284" s="517" t="s">
        <v>941</v>
      </c>
      <c r="S284" s="515" t="s">
        <v>2446</v>
      </c>
      <c r="T284" s="515" t="s">
        <v>81</v>
      </c>
      <c r="U284" s="515" t="s">
        <v>142</v>
      </c>
      <c r="V284" s="519"/>
      <c r="W284" s="596"/>
      <c r="AA284" s="515"/>
      <c r="AC284" s="521"/>
      <c r="AD284" s="515" t="s">
        <v>202</v>
      </c>
      <c r="AE284" s="75" t="s">
        <v>202</v>
      </c>
      <c r="AF284" s="522" t="s">
        <v>68</v>
      </c>
      <c r="AN284" s="515"/>
      <c r="AO284" s="523">
        <v>46182</v>
      </c>
      <c r="AP284" s="515"/>
      <c r="AQ284" s="517"/>
      <c r="AR284" s="521"/>
      <c r="AS284" s="159" t="s">
        <v>155</v>
      </c>
      <c r="AT284" s="75" t="s">
        <v>202</v>
      </c>
      <c r="AU284" s="55" t="b">
        <v>1</v>
      </c>
      <c r="AV284" s="53">
        <v>15</v>
      </c>
      <c r="AW284" s="55" t="b">
        <v>0</v>
      </c>
    </row>
    <row r="285" spans="1:51" s="53" customFormat="1">
      <c r="A285" s="57">
        <v>296</v>
      </c>
      <c r="B285" s="514" t="s">
        <v>2293</v>
      </c>
      <c r="C285" s="515" t="s">
        <v>2321</v>
      </c>
      <c r="D285" s="516" t="s">
        <v>2447</v>
      </c>
      <c r="E285" s="516" t="s">
        <v>2448</v>
      </c>
      <c r="F285" s="515" t="s">
        <v>1012</v>
      </c>
      <c r="G285" s="517" t="s">
        <v>1013</v>
      </c>
      <c r="H285" s="515" t="s">
        <v>224</v>
      </c>
      <c r="I285" s="515" t="s">
        <v>2324</v>
      </c>
      <c r="J285" s="515">
        <v>30</v>
      </c>
      <c r="K285" s="159">
        <v>230</v>
      </c>
      <c r="L285" s="515" t="s">
        <v>536</v>
      </c>
      <c r="M285" s="515" t="s">
        <v>2325</v>
      </c>
      <c r="N285" s="516" t="s">
        <v>2326</v>
      </c>
      <c r="O285" s="521"/>
      <c r="P285" s="517" t="s">
        <v>68</v>
      </c>
      <c r="Q285" s="517" t="s">
        <v>2449</v>
      </c>
      <c r="R285" s="517" t="s">
        <v>941</v>
      </c>
      <c r="S285" s="515" t="s">
        <v>2450</v>
      </c>
      <c r="T285" s="515" t="s">
        <v>81</v>
      </c>
      <c r="U285" s="515" t="s">
        <v>142</v>
      </c>
      <c r="V285" s="519"/>
      <c r="W285" s="596"/>
      <c r="X285" s="53" t="s">
        <v>2451</v>
      </c>
      <c r="Y285" s="53" t="s">
        <v>2330</v>
      </c>
      <c r="Z285" s="53" t="s">
        <v>910</v>
      </c>
      <c r="AA285" s="515" t="s">
        <v>2452</v>
      </c>
      <c r="AB285" s="53" t="s">
        <v>69</v>
      </c>
      <c r="AC285" s="515" t="s">
        <v>2452</v>
      </c>
      <c r="AD285" s="515" t="s">
        <v>202</v>
      </c>
      <c r="AE285" s="75" t="s">
        <v>202</v>
      </c>
      <c r="AF285" s="522" t="s">
        <v>68</v>
      </c>
      <c r="AG285" s="53" t="s">
        <v>202</v>
      </c>
      <c r="AI285" s="53" t="s">
        <v>2451</v>
      </c>
      <c r="AK285" s="53">
        <v>0</v>
      </c>
      <c r="AL285" s="53">
        <v>0</v>
      </c>
      <c r="AM285" s="53" t="s">
        <v>202</v>
      </c>
      <c r="AN285" s="515" t="s">
        <v>202</v>
      </c>
      <c r="AO285" s="523">
        <v>45897</v>
      </c>
      <c r="AP285" s="515"/>
      <c r="AQ285" s="517"/>
      <c r="AR285" s="521"/>
      <c r="AS285" s="159" t="s">
        <v>155</v>
      </c>
      <c r="AT285" s="159" t="s">
        <v>155</v>
      </c>
      <c r="AU285" s="55" t="b">
        <v>1</v>
      </c>
      <c r="AV285" s="53">
        <v>95</v>
      </c>
      <c r="AW285" s="55" t="b">
        <v>1</v>
      </c>
      <c r="AX285" s="53">
        <v>74</v>
      </c>
      <c r="AY285" s="58" t="s">
        <v>2453</v>
      </c>
    </row>
    <row r="286" spans="1:51" s="53" customFormat="1">
      <c r="A286" s="57">
        <v>297</v>
      </c>
      <c r="B286" s="514" t="s">
        <v>2293</v>
      </c>
      <c r="C286" s="515" t="s">
        <v>2321</v>
      </c>
      <c r="D286" s="516" t="s">
        <v>2454</v>
      </c>
      <c r="E286" s="516" t="s">
        <v>2455</v>
      </c>
      <c r="F286" s="515" t="s">
        <v>1012</v>
      </c>
      <c r="G286" s="517" t="s">
        <v>1013</v>
      </c>
      <c r="H286" s="515" t="s">
        <v>224</v>
      </c>
      <c r="I286" s="515" t="s">
        <v>2324</v>
      </c>
      <c r="J286" s="515">
        <v>30</v>
      </c>
      <c r="K286" s="159">
        <v>230</v>
      </c>
      <c r="L286" s="515" t="s">
        <v>536</v>
      </c>
      <c r="M286" s="515" t="s">
        <v>2325</v>
      </c>
      <c r="N286" s="516" t="s">
        <v>2326</v>
      </c>
      <c r="O286" s="521"/>
      <c r="P286" s="517" t="s">
        <v>68</v>
      </c>
      <c r="Q286" s="517" t="s">
        <v>2456</v>
      </c>
      <c r="R286" s="517" t="s">
        <v>941</v>
      </c>
      <c r="S286" s="515" t="s">
        <v>2457</v>
      </c>
      <c r="T286" s="515" t="s">
        <v>81</v>
      </c>
      <c r="U286" s="515" t="s">
        <v>142</v>
      </c>
      <c r="V286" s="519"/>
      <c r="W286" s="596"/>
      <c r="X286" s="53" t="s">
        <v>2458</v>
      </c>
      <c r="Y286" s="53" t="s">
        <v>2330</v>
      </c>
      <c r="Z286" s="53" t="s">
        <v>910</v>
      </c>
      <c r="AA286" s="515" t="s">
        <v>2459</v>
      </c>
      <c r="AB286" s="53" t="s">
        <v>69</v>
      </c>
      <c r="AC286" s="515" t="s">
        <v>2459</v>
      </c>
      <c r="AD286" s="515" t="s">
        <v>202</v>
      </c>
      <c r="AE286" s="75" t="s">
        <v>202</v>
      </c>
      <c r="AF286" s="522" t="s">
        <v>68</v>
      </c>
      <c r="AG286" s="53" t="s">
        <v>202</v>
      </c>
      <c r="AI286" s="53" t="s">
        <v>2458</v>
      </c>
      <c r="AK286" s="53">
        <v>0</v>
      </c>
      <c r="AL286" s="53">
        <v>0</v>
      </c>
      <c r="AM286" s="53" t="s">
        <v>202</v>
      </c>
      <c r="AN286" s="515" t="s">
        <v>202</v>
      </c>
      <c r="AO286" s="523">
        <v>45897</v>
      </c>
      <c r="AP286" s="515"/>
      <c r="AQ286" s="517"/>
      <c r="AR286" s="521"/>
      <c r="AS286" s="159" t="s">
        <v>155</v>
      </c>
      <c r="AT286" s="159" t="s">
        <v>155</v>
      </c>
      <c r="AU286" s="55" t="b">
        <v>1</v>
      </c>
      <c r="AV286" s="53">
        <v>96</v>
      </c>
      <c r="AW286" s="55" t="b">
        <v>1</v>
      </c>
      <c r="AX286" s="53">
        <v>75</v>
      </c>
      <c r="AY286" s="58" t="s">
        <v>2460</v>
      </c>
    </row>
    <row r="287" spans="1:51" s="53" customFormat="1">
      <c r="A287" s="57">
        <v>298</v>
      </c>
      <c r="B287" s="514" t="s">
        <v>2293</v>
      </c>
      <c r="C287" s="515" t="s">
        <v>2321</v>
      </c>
      <c r="D287" s="516" t="s">
        <v>2461</v>
      </c>
      <c r="E287" s="516" t="s">
        <v>2462</v>
      </c>
      <c r="F287" s="515" t="s">
        <v>1012</v>
      </c>
      <c r="G287" s="517" t="s">
        <v>1013</v>
      </c>
      <c r="H287" s="515" t="s">
        <v>224</v>
      </c>
      <c r="I287" s="515" t="s">
        <v>2324</v>
      </c>
      <c r="J287" s="515">
        <v>30</v>
      </c>
      <c r="K287" s="159">
        <v>230</v>
      </c>
      <c r="L287" s="515" t="s">
        <v>536</v>
      </c>
      <c r="M287" s="515" t="s">
        <v>2325</v>
      </c>
      <c r="N287" s="516" t="s">
        <v>2326</v>
      </c>
      <c r="O287" s="521"/>
      <c r="P287" s="517" t="s">
        <v>68</v>
      </c>
      <c r="Q287" s="517" t="s">
        <v>2463</v>
      </c>
      <c r="R287" s="517" t="s">
        <v>941</v>
      </c>
      <c r="S287" s="515" t="s">
        <v>2457</v>
      </c>
      <c r="T287" s="515" t="s">
        <v>81</v>
      </c>
      <c r="U287" s="515" t="s">
        <v>142</v>
      </c>
      <c r="V287" s="519"/>
      <c r="W287" s="596"/>
      <c r="X287" s="53" t="s">
        <v>2464</v>
      </c>
      <c r="Y287" s="53" t="s">
        <v>2330</v>
      </c>
      <c r="AA287" s="515" t="s">
        <v>2465</v>
      </c>
      <c r="AB287" s="53" t="s">
        <v>69</v>
      </c>
      <c r="AC287" s="515" t="s">
        <v>2465</v>
      </c>
      <c r="AD287" s="515" t="s">
        <v>202</v>
      </c>
      <c r="AE287" s="75" t="s">
        <v>202</v>
      </c>
      <c r="AF287" s="522" t="s">
        <v>68</v>
      </c>
      <c r="AG287" s="53" t="s">
        <v>202</v>
      </c>
      <c r="AI287" s="53" t="s">
        <v>2464</v>
      </c>
      <c r="AK287" s="53">
        <v>0</v>
      </c>
      <c r="AL287" s="53">
        <v>0</v>
      </c>
      <c r="AM287" s="53" t="s">
        <v>202</v>
      </c>
      <c r="AN287" s="515" t="s">
        <v>202</v>
      </c>
      <c r="AO287" s="523">
        <v>45897</v>
      </c>
      <c r="AP287" s="515"/>
      <c r="AQ287" s="517"/>
      <c r="AR287" s="521"/>
      <c r="AS287" s="159" t="s">
        <v>155</v>
      </c>
      <c r="AT287" s="75" t="s">
        <v>155</v>
      </c>
      <c r="AU287" s="55" t="b">
        <v>1</v>
      </c>
      <c r="AV287" s="53">
        <v>97</v>
      </c>
      <c r="AW287" s="55" t="b">
        <v>1</v>
      </c>
      <c r="AX287" s="53">
        <v>76</v>
      </c>
      <c r="AY287" s="58" t="s">
        <v>2466</v>
      </c>
    </row>
    <row r="288" spans="1:51" s="53" customFormat="1">
      <c r="A288" s="57">
        <v>299</v>
      </c>
      <c r="B288" s="514" t="s">
        <v>2293</v>
      </c>
      <c r="C288" s="515" t="s">
        <v>2321</v>
      </c>
      <c r="D288" s="516" t="s">
        <v>2467</v>
      </c>
      <c r="E288" s="516" t="s">
        <v>2468</v>
      </c>
      <c r="F288" s="515" t="s">
        <v>1012</v>
      </c>
      <c r="G288" s="517" t="s">
        <v>1013</v>
      </c>
      <c r="H288" s="515" t="s">
        <v>224</v>
      </c>
      <c r="I288" s="515" t="s">
        <v>2324</v>
      </c>
      <c r="J288" s="515">
        <v>30</v>
      </c>
      <c r="K288" s="159">
        <v>230</v>
      </c>
      <c r="L288" s="515" t="s">
        <v>536</v>
      </c>
      <c r="M288" s="515" t="s">
        <v>2325</v>
      </c>
      <c r="N288" s="516" t="s">
        <v>2326</v>
      </c>
      <c r="O288" s="521"/>
      <c r="P288" s="517" t="s">
        <v>68</v>
      </c>
      <c r="Q288" s="517" t="s">
        <v>2469</v>
      </c>
      <c r="R288" s="517" t="s">
        <v>941</v>
      </c>
      <c r="S288" s="515" t="s">
        <v>2457</v>
      </c>
      <c r="T288" s="515" t="s">
        <v>81</v>
      </c>
      <c r="U288" s="515" t="s">
        <v>142</v>
      </c>
      <c r="V288" s="519"/>
      <c r="W288" s="596"/>
      <c r="X288" s="53" t="s">
        <v>2470</v>
      </c>
      <c r="Y288" s="53" t="s">
        <v>2330</v>
      </c>
      <c r="AA288" s="515" t="s">
        <v>2471</v>
      </c>
      <c r="AB288" s="53" t="s">
        <v>69</v>
      </c>
      <c r="AC288" s="515" t="s">
        <v>2471</v>
      </c>
      <c r="AD288" s="515" t="s">
        <v>202</v>
      </c>
      <c r="AE288" s="75" t="s">
        <v>202</v>
      </c>
      <c r="AF288" s="522" t="s">
        <v>68</v>
      </c>
      <c r="AG288" s="53" t="s">
        <v>202</v>
      </c>
      <c r="AI288" s="53" t="s">
        <v>2470</v>
      </c>
      <c r="AK288" s="53">
        <v>0</v>
      </c>
      <c r="AL288" s="53">
        <v>0</v>
      </c>
      <c r="AM288" s="53" t="s">
        <v>202</v>
      </c>
      <c r="AN288" s="515" t="s">
        <v>202</v>
      </c>
      <c r="AO288" s="523">
        <v>45897</v>
      </c>
      <c r="AP288" s="515"/>
      <c r="AQ288" s="517"/>
      <c r="AR288" s="521"/>
      <c r="AS288" s="159" t="s">
        <v>155</v>
      </c>
      <c r="AT288" s="159" t="s">
        <v>155</v>
      </c>
      <c r="AU288" s="55" t="b">
        <v>1</v>
      </c>
      <c r="AV288" s="53">
        <v>98</v>
      </c>
      <c r="AW288" s="55" t="b">
        <v>1</v>
      </c>
      <c r="AX288" s="53">
        <v>77</v>
      </c>
      <c r="AY288" s="58" t="s">
        <v>2472</v>
      </c>
    </row>
    <row r="289" spans="1:51" s="53" customFormat="1">
      <c r="A289" s="57">
        <v>300</v>
      </c>
      <c r="B289" s="514" t="s">
        <v>2293</v>
      </c>
      <c r="C289" s="515" t="s">
        <v>2321</v>
      </c>
      <c r="D289" s="516" t="s">
        <v>2473</v>
      </c>
      <c r="E289" s="516" t="s">
        <v>2474</v>
      </c>
      <c r="F289" s="515" t="s">
        <v>1012</v>
      </c>
      <c r="G289" s="517" t="s">
        <v>1013</v>
      </c>
      <c r="H289" s="515" t="s">
        <v>224</v>
      </c>
      <c r="I289" s="515" t="s">
        <v>2324</v>
      </c>
      <c r="J289" s="515">
        <v>30</v>
      </c>
      <c r="K289" s="159">
        <v>230</v>
      </c>
      <c r="L289" s="515" t="s">
        <v>536</v>
      </c>
      <c r="M289" s="515" t="s">
        <v>2325</v>
      </c>
      <c r="N289" s="516" t="s">
        <v>2326</v>
      </c>
      <c r="O289" s="521"/>
      <c r="P289" s="517" t="s">
        <v>68</v>
      </c>
      <c r="Q289" s="517" t="s">
        <v>2475</v>
      </c>
      <c r="R289" s="517" t="s">
        <v>941</v>
      </c>
      <c r="S289" s="515" t="s">
        <v>2457</v>
      </c>
      <c r="T289" s="535" t="s">
        <v>81</v>
      </c>
      <c r="U289" s="515" t="s">
        <v>142</v>
      </c>
      <c r="V289" s="519"/>
      <c r="W289" s="596"/>
      <c r="X289" s="53" t="s">
        <v>2476</v>
      </c>
      <c r="Y289" s="53" t="s">
        <v>2330</v>
      </c>
      <c r="AA289" s="515" t="s">
        <v>2477</v>
      </c>
      <c r="AB289" s="53" t="s">
        <v>69</v>
      </c>
      <c r="AC289" s="515" t="s">
        <v>2477</v>
      </c>
      <c r="AD289" s="515" t="s">
        <v>202</v>
      </c>
      <c r="AE289" s="75" t="s">
        <v>202</v>
      </c>
      <c r="AF289" s="522" t="s">
        <v>68</v>
      </c>
      <c r="AG289" s="53" t="s">
        <v>202</v>
      </c>
      <c r="AI289" s="53" t="s">
        <v>2476</v>
      </c>
      <c r="AK289" s="53">
        <v>0</v>
      </c>
      <c r="AL289" s="53">
        <v>0</v>
      </c>
      <c r="AM289" s="53" t="s">
        <v>202</v>
      </c>
      <c r="AN289" s="515" t="s">
        <v>202</v>
      </c>
      <c r="AO289" s="523">
        <v>45897</v>
      </c>
      <c r="AP289" s="515"/>
      <c r="AQ289" s="517"/>
      <c r="AR289" s="521"/>
      <c r="AS289" s="159" t="s">
        <v>155</v>
      </c>
      <c r="AT289" s="159" t="s">
        <v>155</v>
      </c>
      <c r="AU289" s="55" t="b">
        <v>1</v>
      </c>
      <c r="AV289" s="53">
        <v>99</v>
      </c>
      <c r="AW289" s="55" t="b">
        <v>1</v>
      </c>
      <c r="AX289" s="53">
        <v>78</v>
      </c>
      <c r="AY289" s="58" t="s">
        <v>2478</v>
      </c>
    </row>
    <row r="290" spans="1:51" s="53" customFormat="1">
      <c r="A290" s="57">
        <v>301</v>
      </c>
      <c r="B290" s="514" t="s">
        <v>2293</v>
      </c>
      <c r="C290" s="515"/>
      <c r="D290" s="516" t="s">
        <v>2479</v>
      </c>
      <c r="E290" s="516" t="s">
        <v>2480</v>
      </c>
      <c r="F290" s="515"/>
      <c r="G290" s="517"/>
      <c r="H290" s="515" t="s">
        <v>224</v>
      </c>
      <c r="I290" s="515"/>
      <c r="J290" s="515">
        <v>100</v>
      </c>
      <c r="L290" s="515" t="s">
        <v>136</v>
      </c>
      <c r="M290" s="515"/>
      <c r="N290" s="516"/>
      <c r="O290" s="521"/>
      <c r="P290" s="517" t="s">
        <v>202</v>
      </c>
      <c r="Q290" s="517" t="s">
        <v>2481</v>
      </c>
      <c r="R290" s="517" t="s">
        <v>1878</v>
      </c>
      <c r="S290" s="515" t="s">
        <v>2482</v>
      </c>
      <c r="T290" s="515" t="s">
        <v>81</v>
      </c>
      <c r="U290" s="515" t="s">
        <v>71</v>
      </c>
      <c r="V290" s="519"/>
      <c r="W290" s="596"/>
      <c r="X290" s="53" t="s">
        <v>2483</v>
      </c>
      <c r="AA290" s="515"/>
      <c r="AC290" s="521"/>
      <c r="AD290" s="515" t="s">
        <v>202</v>
      </c>
      <c r="AE290" s="75" t="s">
        <v>202</v>
      </c>
      <c r="AF290" s="522" t="s">
        <v>68</v>
      </c>
      <c r="AN290" s="515"/>
      <c r="AO290" s="523">
        <v>45747</v>
      </c>
      <c r="AP290" s="515"/>
      <c r="AQ290" s="517"/>
      <c r="AR290" s="521"/>
      <c r="AS290" s="159" t="s">
        <v>155</v>
      </c>
      <c r="AT290" s="75" t="s">
        <v>202</v>
      </c>
      <c r="AU290" s="55" t="b">
        <v>1</v>
      </c>
      <c r="AV290" s="53">
        <v>54</v>
      </c>
      <c r="AW290" s="55" t="b">
        <v>1</v>
      </c>
      <c r="AX290" s="53">
        <v>28</v>
      </c>
    </row>
    <row r="291" spans="1:51" s="53" customFormat="1">
      <c r="A291" s="57">
        <v>302</v>
      </c>
      <c r="B291" s="514" t="s">
        <v>2293</v>
      </c>
      <c r="C291" s="515" t="s">
        <v>2484</v>
      </c>
      <c r="D291" s="516" t="s">
        <v>2485</v>
      </c>
      <c r="E291" s="516" t="s">
        <v>2486</v>
      </c>
      <c r="F291" s="515" t="s">
        <v>1012</v>
      </c>
      <c r="G291" s="517" t="s">
        <v>2487</v>
      </c>
      <c r="H291" s="515" t="s">
        <v>224</v>
      </c>
      <c r="I291" s="515" t="s">
        <v>2324</v>
      </c>
      <c r="J291" s="515">
        <v>30</v>
      </c>
      <c r="K291" s="159">
        <v>230</v>
      </c>
      <c r="L291" s="515" t="s">
        <v>536</v>
      </c>
      <c r="M291" s="515" t="s">
        <v>2488</v>
      </c>
      <c r="N291" s="516" t="s">
        <v>2489</v>
      </c>
      <c r="O291" s="521"/>
      <c r="P291" s="517" t="s">
        <v>202</v>
      </c>
      <c r="Q291" s="517" t="s">
        <v>2490</v>
      </c>
      <c r="R291" s="517" t="s">
        <v>1960</v>
      </c>
      <c r="S291" s="515" t="s">
        <v>2491</v>
      </c>
      <c r="T291" s="515" t="s">
        <v>81</v>
      </c>
      <c r="U291" s="515" t="s">
        <v>1070</v>
      </c>
      <c r="V291" s="519"/>
      <c r="W291" s="596"/>
      <c r="X291" s="53" t="s">
        <v>2492</v>
      </c>
      <c r="Y291" s="53" t="s">
        <v>2330</v>
      </c>
      <c r="Z291" s="53" t="s">
        <v>202</v>
      </c>
      <c r="AA291" s="516" t="s">
        <v>2486</v>
      </c>
      <c r="AB291" s="53" t="s">
        <v>69</v>
      </c>
      <c r="AC291" s="516" t="s">
        <v>2486</v>
      </c>
      <c r="AD291" s="515" t="s">
        <v>202</v>
      </c>
      <c r="AE291" s="75" t="s">
        <v>202</v>
      </c>
      <c r="AF291" s="522" t="s">
        <v>202</v>
      </c>
      <c r="AG291" s="53" t="s">
        <v>202</v>
      </c>
      <c r="AI291" s="53" t="s">
        <v>2492</v>
      </c>
      <c r="AK291" s="53">
        <v>0</v>
      </c>
      <c r="AL291" s="53">
        <v>0</v>
      </c>
      <c r="AM291" s="53" t="s">
        <v>202</v>
      </c>
      <c r="AN291" s="515" t="s">
        <v>202</v>
      </c>
      <c r="AO291" s="523">
        <v>44377</v>
      </c>
      <c r="AP291" s="515"/>
      <c r="AQ291" s="517"/>
      <c r="AR291" s="521"/>
      <c r="AS291" s="159" t="s">
        <v>155</v>
      </c>
      <c r="AT291" s="75" t="s">
        <v>202</v>
      </c>
      <c r="AU291" s="55" t="b">
        <v>1</v>
      </c>
      <c r="AV291" s="53">
        <v>100</v>
      </c>
      <c r="AW291" s="55" t="b">
        <v>1</v>
      </c>
      <c r="AX291" s="53">
        <v>79</v>
      </c>
      <c r="AY291" s="58" t="s">
        <v>2493</v>
      </c>
    </row>
    <row r="292" spans="1:51" s="53" customFormat="1">
      <c r="A292" s="57">
        <v>303</v>
      </c>
      <c r="B292" s="53" t="s">
        <v>2494</v>
      </c>
      <c r="C292" s="159"/>
      <c r="D292" s="516" t="s">
        <v>2495</v>
      </c>
      <c r="E292" s="160"/>
      <c r="F292" s="159"/>
      <c r="G292" s="159"/>
      <c r="H292" s="159" t="s">
        <v>224</v>
      </c>
      <c r="I292" s="159"/>
      <c r="J292" s="159">
        <v>132</v>
      </c>
      <c r="K292" s="53">
        <v>230</v>
      </c>
      <c r="L292" s="517" t="s">
        <v>1319</v>
      </c>
      <c r="M292" s="159"/>
      <c r="N292" s="160" t="s">
        <v>2496</v>
      </c>
      <c r="O292" s="160" t="s">
        <v>2497</v>
      </c>
      <c r="P292" s="159"/>
      <c r="Q292" s="159"/>
      <c r="R292" s="159"/>
      <c r="S292" s="159" t="s">
        <v>2498</v>
      </c>
      <c r="T292" s="159" t="s">
        <v>2498</v>
      </c>
      <c r="U292" s="159" t="s">
        <v>2498</v>
      </c>
      <c r="V292" s="159"/>
      <c r="W292" s="159"/>
      <c r="X292" s="64" t="s">
        <v>2141</v>
      </c>
      <c r="AA292" s="159"/>
      <c r="AC292" s="160"/>
      <c r="AD292" s="515" t="s">
        <v>202</v>
      </c>
      <c r="AE292" s="75" t="s">
        <v>202</v>
      </c>
      <c r="AF292" s="522" t="s">
        <v>68</v>
      </c>
      <c r="AN292" s="159"/>
      <c r="AO292" s="159"/>
      <c r="AP292" s="159"/>
      <c r="AQ292" s="159"/>
      <c r="AR292" s="160"/>
      <c r="AS292" s="159" t="s">
        <v>202</v>
      </c>
      <c r="AT292" s="75" t="s">
        <v>202</v>
      </c>
      <c r="AU292" s="55" t="b">
        <v>0</v>
      </c>
      <c r="AW292" s="55" t="b">
        <v>0</v>
      </c>
      <c r="AY292" s="75" t="s">
        <v>2040</v>
      </c>
    </row>
    <row r="293" spans="1:51" s="53" customFormat="1">
      <c r="A293" s="57">
        <v>304</v>
      </c>
      <c r="B293" s="53" t="s">
        <v>2494</v>
      </c>
      <c r="C293" s="159"/>
      <c r="D293" s="516" t="s">
        <v>2499</v>
      </c>
      <c r="E293" s="160"/>
      <c r="F293" s="159"/>
      <c r="G293" s="159"/>
      <c r="H293" s="159" t="s">
        <v>2145</v>
      </c>
      <c r="I293" s="159"/>
      <c r="J293" s="159"/>
      <c r="L293" s="159" t="s">
        <v>1319</v>
      </c>
      <c r="M293" s="159"/>
      <c r="N293" s="160"/>
      <c r="O293" s="160"/>
      <c r="P293" s="159"/>
      <c r="Q293" s="159"/>
      <c r="R293" s="159"/>
      <c r="S293" s="159" t="s">
        <v>2026</v>
      </c>
      <c r="T293" s="159" t="s">
        <v>2498</v>
      </c>
      <c r="U293" s="159" t="s">
        <v>2498</v>
      </c>
      <c r="V293" s="159"/>
      <c r="W293" s="159"/>
      <c r="X293" s="64" t="s">
        <v>2141</v>
      </c>
      <c r="AA293" s="159"/>
      <c r="AC293" s="160"/>
      <c r="AD293" s="515" t="s">
        <v>202</v>
      </c>
      <c r="AE293" s="75" t="s">
        <v>202</v>
      </c>
      <c r="AF293" s="522" t="s">
        <v>68</v>
      </c>
      <c r="AN293" s="159"/>
      <c r="AO293" s="159"/>
      <c r="AP293" s="159"/>
      <c r="AQ293" s="159"/>
      <c r="AR293" s="160"/>
      <c r="AS293" s="159" t="s">
        <v>202</v>
      </c>
      <c r="AT293" s="75" t="s">
        <v>202</v>
      </c>
      <c r="AU293" s="55" t="b">
        <v>0</v>
      </c>
      <c r="AW293" s="55" t="b">
        <v>0</v>
      </c>
      <c r="AY293" s="75" t="s">
        <v>2040</v>
      </c>
    </row>
    <row r="294" spans="1:51" s="53" customFormat="1">
      <c r="A294" s="57">
        <v>305</v>
      </c>
      <c r="B294" s="53" t="s">
        <v>2494</v>
      </c>
      <c r="C294" s="159"/>
      <c r="D294" s="516" t="s">
        <v>2500</v>
      </c>
      <c r="E294" s="160"/>
      <c r="F294" s="159"/>
      <c r="G294" s="159"/>
      <c r="H294" s="159"/>
      <c r="I294" s="159"/>
      <c r="J294" s="159"/>
      <c r="L294" s="159" t="s">
        <v>1319</v>
      </c>
      <c r="M294" s="159"/>
      <c r="N294" s="160"/>
      <c r="O294" s="160"/>
      <c r="P294" s="159"/>
      <c r="Q294" s="159"/>
      <c r="R294" s="159"/>
      <c r="S294" s="159" t="s">
        <v>2026</v>
      </c>
      <c r="T294" s="159" t="s">
        <v>2026</v>
      </c>
      <c r="U294" s="159" t="s">
        <v>2026</v>
      </c>
      <c r="V294" s="159"/>
      <c r="W294" s="159"/>
      <c r="X294" s="64" t="s">
        <v>2141</v>
      </c>
      <c r="AA294" s="159"/>
      <c r="AC294" s="160"/>
      <c r="AD294" s="515" t="s">
        <v>202</v>
      </c>
      <c r="AE294" s="75" t="s">
        <v>202</v>
      </c>
      <c r="AF294" s="522" t="s">
        <v>68</v>
      </c>
      <c r="AN294" s="159"/>
      <c r="AO294" s="159"/>
      <c r="AP294" s="159"/>
      <c r="AQ294" s="159"/>
      <c r="AR294" s="160"/>
      <c r="AS294" s="159" t="s">
        <v>202</v>
      </c>
      <c r="AT294" s="75" t="s">
        <v>202</v>
      </c>
      <c r="AU294" s="55" t="b">
        <v>0</v>
      </c>
      <c r="AW294" s="55" t="b">
        <v>0</v>
      </c>
      <c r="AY294" s="75" t="s">
        <v>2040</v>
      </c>
    </row>
    <row r="295" spans="1:51" s="53" customFormat="1">
      <c r="A295" s="57">
        <v>306</v>
      </c>
      <c r="B295" s="53" t="s">
        <v>2494</v>
      </c>
      <c r="C295" s="159"/>
      <c r="D295" s="516" t="s">
        <v>2501</v>
      </c>
      <c r="E295" s="160"/>
      <c r="F295" s="159"/>
      <c r="G295" s="159"/>
      <c r="H295" s="159"/>
      <c r="I295" s="159"/>
      <c r="J295" s="159"/>
      <c r="L295" s="159" t="s">
        <v>65</v>
      </c>
      <c r="M295" s="159"/>
      <c r="N295" s="160" t="s">
        <v>2502</v>
      </c>
      <c r="O295" s="160"/>
      <c r="P295" s="159"/>
      <c r="Q295" s="159"/>
      <c r="R295" s="159"/>
      <c r="S295" s="159" t="s">
        <v>2026</v>
      </c>
      <c r="T295" s="159" t="s">
        <v>2498</v>
      </c>
      <c r="U295" s="159" t="s">
        <v>2498</v>
      </c>
      <c r="V295" s="159"/>
      <c r="W295" s="159"/>
      <c r="X295" s="53" t="s">
        <v>2012</v>
      </c>
      <c r="AA295" s="159"/>
      <c r="AC295" s="160"/>
      <c r="AD295" s="515" t="s">
        <v>202</v>
      </c>
      <c r="AE295" s="75" t="s">
        <v>202</v>
      </c>
      <c r="AF295" s="522" t="s">
        <v>68</v>
      </c>
      <c r="AI295" s="53" t="s">
        <v>2012</v>
      </c>
      <c r="AN295" s="159"/>
      <c r="AO295" s="159"/>
      <c r="AP295" s="159"/>
      <c r="AQ295" s="159"/>
      <c r="AR295" s="160"/>
      <c r="AS295" s="159" t="s">
        <v>202</v>
      </c>
      <c r="AT295" s="75" t="s">
        <v>202</v>
      </c>
      <c r="AU295" s="55" t="b">
        <v>0</v>
      </c>
      <c r="AW295" s="55" t="b">
        <v>0</v>
      </c>
      <c r="AY295" s="53" t="s">
        <v>336</v>
      </c>
    </row>
    <row r="296" spans="1:51" s="53" customFormat="1">
      <c r="A296" s="57">
        <v>307</v>
      </c>
      <c r="B296" s="53" t="s">
        <v>2494</v>
      </c>
      <c r="C296" s="159"/>
      <c r="D296" s="516" t="s">
        <v>2503</v>
      </c>
      <c r="E296" s="160"/>
      <c r="F296" s="159"/>
      <c r="G296" s="159"/>
      <c r="H296" s="159" t="s">
        <v>224</v>
      </c>
      <c r="I296" s="159"/>
      <c r="J296" s="159"/>
      <c r="L296" s="159" t="s">
        <v>65</v>
      </c>
      <c r="M296" s="159"/>
      <c r="N296" s="160"/>
      <c r="O296" s="160"/>
      <c r="P296" s="159"/>
      <c r="Q296" s="159"/>
      <c r="R296" s="159"/>
      <c r="S296" s="159" t="s">
        <v>2026</v>
      </c>
      <c r="T296" s="159" t="s">
        <v>2498</v>
      </c>
      <c r="U296" s="159" t="s">
        <v>2498</v>
      </c>
      <c r="V296" s="159"/>
      <c r="W296" s="159"/>
      <c r="X296" s="53" t="s">
        <v>2012</v>
      </c>
      <c r="AA296" s="159"/>
      <c r="AC296" s="160"/>
      <c r="AD296" s="515" t="s">
        <v>202</v>
      </c>
      <c r="AE296" s="75" t="s">
        <v>202</v>
      </c>
      <c r="AF296" s="522" t="s">
        <v>68</v>
      </c>
      <c r="AI296" s="53" t="s">
        <v>2012</v>
      </c>
      <c r="AN296" s="159"/>
      <c r="AO296" s="159"/>
      <c r="AP296" s="159"/>
      <c r="AQ296" s="159"/>
      <c r="AR296" s="160"/>
      <c r="AS296" s="159" t="s">
        <v>202</v>
      </c>
      <c r="AT296" s="75" t="s">
        <v>202</v>
      </c>
      <c r="AU296" s="55" t="b">
        <v>0</v>
      </c>
      <c r="AW296" s="55" t="b">
        <v>0</v>
      </c>
      <c r="AY296" s="53" t="s">
        <v>336</v>
      </c>
    </row>
    <row r="297" spans="1:51" s="53" customFormat="1">
      <c r="A297" s="57">
        <v>308</v>
      </c>
      <c r="B297" s="53" t="s">
        <v>2494</v>
      </c>
      <c r="C297" s="159"/>
      <c r="D297" s="516" t="s">
        <v>2504</v>
      </c>
      <c r="E297" s="160"/>
      <c r="F297" s="159" t="s">
        <v>736</v>
      </c>
      <c r="G297" s="159"/>
      <c r="H297" s="159" t="s">
        <v>63</v>
      </c>
      <c r="I297" s="159"/>
      <c r="J297" s="159">
        <v>90</v>
      </c>
      <c r="L297" s="159" t="s">
        <v>136</v>
      </c>
      <c r="M297" s="159"/>
      <c r="N297" s="160"/>
      <c r="O297" s="160"/>
      <c r="P297" s="159"/>
      <c r="Q297" s="159"/>
      <c r="R297" s="159"/>
      <c r="S297" s="159" t="s">
        <v>2505</v>
      </c>
      <c r="T297" s="159" t="s">
        <v>191</v>
      </c>
      <c r="U297" s="159" t="s">
        <v>142</v>
      </c>
      <c r="V297" s="159"/>
      <c r="W297" s="159">
        <v>155</v>
      </c>
      <c r="X297" s="53" t="s">
        <v>2506</v>
      </c>
      <c r="AA297" s="159"/>
      <c r="AC297" s="160"/>
      <c r="AD297" s="515" t="s">
        <v>202</v>
      </c>
      <c r="AE297" s="75" t="s">
        <v>202</v>
      </c>
      <c r="AF297" s="522" t="s">
        <v>68</v>
      </c>
      <c r="AI297" s="53" t="s">
        <v>2506</v>
      </c>
      <c r="AN297" s="159"/>
      <c r="AO297" s="159"/>
      <c r="AP297" s="159"/>
      <c r="AQ297" s="159"/>
      <c r="AR297" s="160"/>
      <c r="AS297" s="159" t="s">
        <v>202</v>
      </c>
      <c r="AT297" s="75" t="s">
        <v>202</v>
      </c>
      <c r="AU297" s="55" t="b">
        <v>0</v>
      </c>
      <c r="AW297" s="55" t="b">
        <v>0</v>
      </c>
    </row>
    <row r="298" spans="1:51" s="53" customFormat="1">
      <c r="A298" s="57">
        <v>309</v>
      </c>
      <c r="B298" s="53" t="s">
        <v>2494</v>
      </c>
      <c r="C298" s="159"/>
      <c r="D298" s="516" t="s">
        <v>2507</v>
      </c>
      <c r="E298" s="160"/>
      <c r="F298" s="159" t="s">
        <v>736</v>
      </c>
      <c r="G298" s="159"/>
      <c r="H298" s="159" t="s">
        <v>224</v>
      </c>
      <c r="I298" s="159"/>
      <c r="J298" s="159">
        <v>18.899999999999999</v>
      </c>
      <c r="L298" s="159" t="s">
        <v>136</v>
      </c>
      <c r="M298" s="159"/>
      <c r="N298" s="160"/>
      <c r="O298" s="160"/>
      <c r="P298" s="159"/>
      <c r="Q298" s="159"/>
      <c r="R298" s="159"/>
      <c r="S298" s="159" t="s">
        <v>2508</v>
      </c>
      <c r="T298" s="159" t="s">
        <v>191</v>
      </c>
      <c r="U298" s="159" t="s">
        <v>204</v>
      </c>
      <c r="V298" s="159"/>
      <c r="W298" s="159">
        <v>30</v>
      </c>
      <c r="X298" s="53" t="s">
        <v>2509</v>
      </c>
      <c r="AA298" s="159"/>
      <c r="AC298" s="160"/>
      <c r="AD298" s="515" t="s">
        <v>202</v>
      </c>
      <c r="AE298" s="75" t="s">
        <v>202</v>
      </c>
      <c r="AF298" s="522" t="s">
        <v>68</v>
      </c>
      <c r="AI298" s="53" t="s">
        <v>2509</v>
      </c>
      <c r="AN298" s="159"/>
      <c r="AO298" s="159"/>
      <c r="AP298" s="159"/>
      <c r="AQ298" s="159"/>
      <c r="AR298" s="160"/>
      <c r="AS298" s="159" t="s">
        <v>202</v>
      </c>
      <c r="AT298" s="75" t="s">
        <v>202</v>
      </c>
      <c r="AU298" s="55" t="b">
        <v>0</v>
      </c>
      <c r="AW298" s="55" t="b">
        <v>0</v>
      </c>
    </row>
    <row r="299" spans="1:51" s="53" customFormat="1">
      <c r="A299" s="57">
        <v>310</v>
      </c>
      <c r="B299" s="53" t="s">
        <v>2494</v>
      </c>
      <c r="C299" s="159"/>
      <c r="D299" s="516" t="s">
        <v>2510</v>
      </c>
      <c r="E299" s="160"/>
      <c r="F299" s="515" t="s">
        <v>745</v>
      </c>
      <c r="G299" s="159"/>
      <c r="H299" s="159" t="s">
        <v>224</v>
      </c>
      <c r="I299" s="159"/>
      <c r="J299" s="159">
        <v>400</v>
      </c>
      <c r="L299" s="535" t="s">
        <v>1178</v>
      </c>
      <c r="M299" s="159" t="s">
        <v>971</v>
      </c>
      <c r="N299" s="160"/>
      <c r="O299" s="160"/>
      <c r="P299" s="159"/>
      <c r="Q299" s="159"/>
      <c r="R299" s="159"/>
      <c r="S299" s="159" t="s">
        <v>2511</v>
      </c>
      <c r="T299" s="159" t="s">
        <v>81</v>
      </c>
      <c r="U299" s="159" t="s">
        <v>142</v>
      </c>
      <c r="V299" s="612">
        <v>1051</v>
      </c>
      <c r="W299" s="159"/>
      <c r="X299" s="540" t="s">
        <v>2032</v>
      </c>
      <c r="AA299" s="159"/>
      <c r="AC299" s="160"/>
      <c r="AD299" s="515" t="s">
        <v>202</v>
      </c>
      <c r="AE299" s="75" t="s">
        <v>202</v>
      </c>
      <c r="AF299" s="522" t="s">
        <v>68</v>
      </c>
      <c r="AN299" s="159"/>
      <c r="AO299" s="159"/>
      <c r="AP299" s="159"/>
      <c r="AQ299" s="159"/>
      <c r="AR299" s="160"/>
      <c r="AS299" s="159" t="s">
        <v>202</v>
      </c>
      <c r="AT299" s="75" t="s">
        <v>202</v>
      </c>
      <c r="AU299" s="55" t="b">
        <v>0</v>
      </c>
      <c r="AW299" s="55" t="b">
        <v>0</v>
      </c>
    </row>
    <row r="300" spans="1:51" s="53" customFormat="1">
      <c r="A300" s="57">
        <v>311</v>
      </c>
      <c r="B300" s="53" t="s">
        <v>2494</v>
      </c>
      <c r="C300" s="159"/>
      <c r="D300" s="516" t="s">
        <v>2512</v>
      </c>
      <c r="E300" s="160"/>
      <c r="F300" s="515" t="s">
        <v>745</v>
      </c>
      <c r="G300" s="159"/>
      <c r="H300" s="159" t="s">
        <v>224</v>
      </c>
      <c r="I300" s="159"/>
      <c r="J300" s="159">
        <v>700</v>
      </c>
      <c r="L300" s="515" t="s">
        <v>1178</v>
      </c>
      <c r="M300" s="159" t="s">
        <v>2513</v>
      </c>
      <c r="N300" s="160"/>
      <c r="O300" s="160"/>
      <c r="P300" s="159"/>
      <c r="Q300" s="159"/>
      <c r="R300" s="159"/>
      <c r="S300" s="159" t="s">
        <v>332</v>
      </c>
      <c r="T300" s="159" t="s">
        <v>81</v>
      </c>
      <c r="U300" s="159" t="s">
        <v>204</v>
      </c>
      <c r="V300" s="612">
        <v>1840</v>
      </c>
      <c r="W300" s="159"/>
      <c r="X300" s="540" t="s">
        <v>2032</v>
      </c>
      <c r="AA300" s="159"/>
      <c r="AC300" s="160"/>
      <c r="AD300" s="515" t="s">
        <v>202</v>
      </c>
      <c r="AE300" s="75" t="s">
        <v>202</v>
      </c>
      <c r="AF300" s="522" t="s">
        <v>68</v>
      </c>
      <c r="AN300" s="159"/>
      <c r="AO300" s="159"/>
      <c r="AP300" s="159"/>
      <c r="AQ300" s="159"/>
      <c r="AR300" s="160"/>
      <c r="AS300" s="159" t="s">
        <v>202</v>
      </c>
      <c r="AT300" s="75" t="s">
        <v>202</v>
      </c>
      <c r="AU300" s="55" t="b">
        <v>0</v>
      </c>
      <c r="AW300" s="55" t="b">
        <v>0</v>
      </c>
    </row>
    <row r="301" spans="1:51" s="53" customFormat="1">
      <c r="A301" s="57">
        <v>312</v>
      </c>
      <c r="B301" s="53" t="s">
        <v>2494</v>
      </c>
      <c r="C301" s="159"/>
      <c r="D301" s="516" t="s">
        <v>2514</v>
      </c>
      <c r="E301" s="160"/>
      <c r="F301" s="159" t="s">
        <v>736</v>
      </c>
      <c r="G301" s="159"/>
      <c r="H301" s="159" t="s">
        <v>224</v>
      </c>
      <c r="I301" s="159"/>
      <c r="J301" s="159">
        <v>38</v>
      </c>
      <c r="L301" s="517" t="s">
        <v>136</v>
      </c>
      <c r="M301" s="159"/>
      <c r="N301" s="160"/>
      <c r="O301" s="160"/>
      <c r="P301" s="159"/>
      <c r="Q301" s="159"/>
      <c r="R301" s="159"/>
      <c r="S301" s="535" t="s">
        <v>2026</v>
      </c>
      <c r="T301" s="159" t="s">
        <v>2498</v>
      </c>
      <c r="U301" s="159" t="s">
        <v>2498</v>
      </c>
      <c r="V301" s="159"/>
      <c r="W301" s="159">
        <v>38</v>
      </c>
      <c r="X301" s="53" t="s">
        <v>2515</v>
      </c>
      <c r="AA301" s="159"/>
      <c r="AC301" s="160"/>
      <c r="AD301" s="515" t="s">
        <v>202</v>
      </c>
      <c r="AE301" s="75" t="s">
        <v>202</v>
      </c>
      <c r="AF301" s="522" t="s">
        <v>68</v>
      </c>
      <c r="AI301" s="53" t="s">
        <v>2515</v>
      </c>
      <c r="AN301" s="159"/>
      <c r="AO301" s="159"/>
      <c r="AP301" s="159"/>
      <c r="AQ301" s="159"/>
      <c r="AR301" s="160"/>
      <c r="AS301" s="159" t="s">
        <v>202</v>
      </c>
      <c r="AT301" s="75" t="s">
        <v>202</v>
      </c>
      <c r="AU301" s="55" t="b">
        <v>0</v>
      </c>
      <c r="AW301" s="55" t="b">
        <v>0</v>
      </c>
    </row>
    <row r="302" spans="1:51">
      <c r="A302" s="57">
        <v>313</v>
      </c>
      <c r="B302" s="53" t="s">
        <v>2494</v>
      </c>
      <c r="D302" s="613" t="s">
        <v>2516</v>
      </c>
      <c r="E302" s="613" t="s">
        <v>2516</v>
      </c>
      <c r="H302" s="159" t="s">
        <v>224</v>
      </c>
      <c r="J302" s="75">
        <v>29.7</v>
      </c>
      <c r="L302" s="535" t="s">
        <v>306</v>
      </c>
      <c r="P302" s="75" t="s">
        <v>68</v>
      </c>
      <c r="Q302" s="75" t="s">
        <v>2517</v>
      </c>
      <c r="R302" s="75" t="s">
        <v>728</v>
      </c>
      <c r="S302" s="75" t="s">
        <v>2518</v>
      </c>
      <c r="T302" s="75" t="s">
        <v>81</v>
      </c>
      <c r="U302" s="535" t="s">
        <v>71</v>
      </c>
      <c r="V302" s="75">
        <v>61.84</v>
      </c>
      <c r="W302" s="72"/>
      <c r="X302" s="52"/>
      <c r="AA302" s="75" t="s">
        <v>2519</v>
      </c>
      <c r="AD302" s="515" t="s">
        <v>202</v>
      </c>
      <c r="AE302" s="75" t="s">
        <v>202</v>
      </c>
      <c r="AF302" s="522" t="s">
        <v>68</v>
      </c>
      <c r="AO302" s="614">
        <v>45904</v>
      </c>
      <c r="AS302" s="159" t="s">
        <v>202</v>
      </c>
      <c r="AT302" s="75" t="s">
        <v>202</v>
      </c>
      <c r="AU302" s="55" t="b">
        <v>0</v>
      </c>
      <c r="AV302" s="53"/>
      <c r="AW302" s="55" t="b">
        <v>0</v>
      </c>
      <c r="AX302" s="53"/>
    </row>
    <row r="303" spans="1:51">
      <c r="A303" s="57">
        <v>314</v>
      </c>
      <c r="B303" s="53" t="s">
        <v>2494</v>
      </c>
      <c r="D303" s="613" t="s">
        <v>2520</v>
      </c>
      <c r="E303" s="613" t="s">
        <v>2520</v>
      </c>
      <c r="F303" s="75" t="s">
        <v>2043</v>
      </c>
      <c r="H303" s="75" t="s">
        <v>63</v>
      </c>
      <c r="J303" s="75">
        <v>96</v>
      </c>
      <c r="L303" s="515" t="s">
        <v>306</v>
      </c>
      <c r="P303" s="75" t="s">
        <v>68</v>
      </c>
      <c r="Q303" s="75" t="s">
        <v>2521</v>
      </c>
      <c r="R303" s="75" t="s">
        <v>728</v>
      </c>
      <c r="S303" s="75" t="s">
        <v>2522</v>
      </c>
      <c r="T303" s="75" t="s">
        <v>81</v>
      </c>
      <c r="U303" s="535" t="s">
        <v>71</v>
      </c>
      <c r="V303" s="75">
        <v>280</v>
      </c>
      <c r="X303" s="52" t="s">
        <v>2523</v>
      </c>
      <c r="AD303" s="515" t="s">
        <v>202</v>
      </c>
      <c r="AE303" s="75" t="s">
        <v>202</v>
      </c>
      <c r="AF303" s="522" t="s">
        <v>68</v>
      </c>
      <c r="AI303" s="52" t="s">
        <v>2523</v>
      </c>
      <c r="AO303" s="614">
        <v>45904</v>
      </c>
      <c r="AS303" s="159" t="s">
        <v>202</v>
      </c>
      <c r="AT303" s="75" t="s">
        <v>202</v>
      </c>
      <c r="AU303" s="55" t="b">
        <v>0</v>
      </c>
      <c r="AV303" s="53"/>
      <c r="AW303" s="55" t="b">
        <v>0</v>
      </c>
      <c r="AX303" s="53"/>
      <c r="AY303" s="52" t="s">
        <v>1410</v>
      </c>
    </row>
    <row r="304" spans="1:51">
      <c r="A304" s="73">
        <v>315</v>
      </c>
      <c r="B304" s="52" t="s">
        <v>2293</v>
      </c>
      <c r="D304" s="613" t="s">
        <v>380</v>
      </c>
      <c r="E304" s="613" t="s">
        <v>381</v>
      </c>
      <c r="H304" s="75" t="s">
        <v>382</v>
      </c>
      <c r="J304" s="515">
        <v>2.91</v>
      </c>
      <c r="L304" s="515" t="s">
        <v>306</v>
      </c>
      <c r="Q304" s="517" t="s">
        <v>2524</v>
      </c>
      <c r="R304" s="517" t="s">
        <v>941</v>
      </c>
      <c r="S304" s="75" t="s">
        <v>392</v>
      </c>
      <c r="T304" s="75" t="s">
        <v>81</v>
      </c>
      <c r="U304" s="75" t="s">
        <v>204</v>
      </c>
      <c r="X304" s="53"/>
      <c r="AD304" s="515" t="s">
        <v>202</v>
      </c>
      <c r="AE304" s="75" t="s">
        <v>202</v>
      </c>
      <c r="AF304" s="522" t="s">
        <v>202</v>
      </c>
      <c r="AS304" s="159" t="s">
        <v>155</v>
      </c>
      <c r="AT304" s="75" t="s">
        <v>202</v>
      </c>
      <c r="AU304" s="55" t="b">
        <v>1</v>
      </c>
      <c r="AV304" s="53">
        <v>110</v>
      </c>
      <c r="AW304" s="55" t="b">
        <v>1</v>
      </c>
      <c r="AX304" s="53">
        <v>30</v>
      </c>
    </row>
    <row r="305" spans="1:51">
      <c r="A305" s="73">
        <v>316</v>
      </c>
      <c r="B305" s="52" t="s">
        <v>2494</v>
      </c>
      <c r="D305" s="613" t="s">
        <v>2525</v>
      </c>
      <c r="E305" s="613" t="s">
        <v>2526</v>
      </c>
      <c r="F305" s="75" t="s">
        <v>989</v>
      </c>
      <c r="G305" s="75" t="s">
        <v>2527</v>
      </c>
      <c r="H305" s="75" t="s">
        <v>63</v>
      </c>
      <c r="I305" s="75" t="s">
        <v>2528</v>
      </c>
      <c r="J305" s="615">
        <v>101.9</v>
      </c>
      <c r="L305" s="615" t="s">
        <v>508</v>
      </c>
      <c r="M305" s="615" t="s">
        <v>2529</v>
      </c>
      <c r="N305" s="613" t="s">
        <v>2530</v>
      </c>
      <c r="O305" s="75" t="s">
        <v>2528</v>
      </c>
      <c r="P305" s="75" t="s">
        <v>2531</v>
      </c>
      <c r="Q305" s="75" t="s">
        <v>2532</v>
      </c>
      <c r="R305" s="75" t="s">
        <v>2528</v>
      </c>
      <c r="S305" s="75" t="s">
        <v>392</v>
      </c>
      <c r="T305" s="75" t="s">
        <v>81</v>
      </c>
      <c r="U305" s="75" t="s">
        <v>204</v>
      </c>
      <c r="V305" s="75">
        <v>312</v>
      </c>
      <c r="X305" s="52" t="s">
        <v>2528</v>
      </c>
      <c r="Y305" s="52" t="s">
        <v>2528</v>
      </c>
      <c r="Z305" s="52" t="s">
        <v>2528</v>
      </c>
      <c r="AD305" s="515" t="s">
        <v>202</v>
      </c>
      <c r="AE305" s="75" t="s">
        <v>202</v>
      </c>
      <c r="AF305" s="522" t="s">
        <v>68</v>
      </c>
      <c r="AG305" s="52" t="s">
        <v>2528</v>
      </c>
      <c r="AI305" s="52" t="s">
        <v>2533</v>
      </c>
      <c r="AJ305" s="52" t="s">
        <v>2528</v>
      </c>
      <c r="AK305" s="52" t="s">
        <v>2528</v>
      </c>
      <c r="AL305" s="52" t="s">
        <v>2528</v>
      </c>
      <c r="AM305" s="52" t="s">
        <v>2528</v>
      </c>
      <c r="AN305" s="616" t="s">
        <v>733</v>
      </c>
      <c r="AO305" s="75" t="s">
        <v>2528</v>
      </c>
      <c r="AP305" s="75" t="s">
        <v>740</v>
      </c>
      <c r="AS305" s="159" t="s">
        <v>155</v>
      </c>
      <c r="AT305" s="159" t="s">
        <v>155</v>
      </c>
      <c r="AU305" s="55" t="b">
        <v>0</v>
      </c>
      <c r="AV305" s="53"/>
      <c r="AW305" s="55" t="b">
        <v>0</v>
      </c>
      <c r="AX305" s="53"/>
      <c r="AY305" s="52" t="s">
        <v>2534</v>
      </c>
    </row>
    <row r="306" spans="1:51">
      <c r="A306" s="52">
        <v>317</v>
      </c>
      <c r="B306" s="52" t="s">
        <v>2494</v>
      </c>
      <c r="D306" s="613" t="s">
        <v>2535</v>
      </c>
      <c r="H306" s="75" t="s">
        <v>63</v>
      </c>
      <c r="I306" s="75" t="s">
        <v>2536</v>
      </c>
      <c r="J306" s="75">
        <v>300</v>
      </c>
      <c r="L306" s="515" t="s">
        <v>306</v>
      </c>
      <c r="M306" s="75" t="s">
        <v>983</v>
      </c>
      <c r="S306" s="75" t="s">
        <v>392</v>
      </c>
      <c r="T306" s="75" t="s">
        <v>81</v>
      </c>
      <c r="U306" s="75" t="s">
        <v>204</v>
      </c>
      <c r="X306" s="53" t="s">
        <v>2012</v>
      </c>
      <c r="AD306" s="515" t="s">
        <v>202</v>
      </c>
      <c r="AE306" s="75" t="s">
        <v>202</v>
      </c>
      <c r="AF306" s="522" t="s">
        <v>68</v>
      </c>
      <c r="AI306" s="53" t="s">
        <v>2012</v>
      </c>
      <c r="AS306" s="159" t="s">
        <v>202</v>
      </c>
      <c r="AT306" s="75" t="s">
        <v>202</v>
      </c>
      <c r="AU306" s="55" t="b">
        <v>0</v>
      </c>
      <c r="AV306" s="53"/>
      <c r="AW306" s="55" t="b">
        <v>0</v>
      </c>
      <c r="AX306" s="53"/>
      <c r="AY306" s="53" t="s">
        <v>336</v>
      </c>
    </row>
    <row r="307" spans="1:51">
      <c r="A307" s="52">
        <v>318</v>
      </c>
      <c r="B307" s="52" t="s">
        <v>2494</v>
      </c>
      <c r="D307" s="613" t="s">
        <v>2535</v>
      </c>
      <c r="H307" s="75" t="s">
        <v>63</v>
      </c>
      <c r="I307" s="75" t="s">
        <v>2536</v>
      </c>
      <c r="J307" s="75">
        <v>300</v>
      </c>
      <c r="L307" s="515" t="s">
        <v>306</v>
      </c>
      <c r="S307" s="75" t="s">
        <v>392</v>
      </c>
      <c r="T307" s="75" t="s">
        <v>81</v>
      </c>
      <c r="U307" s="75" t="s">
        <v>204</v>
      </c>
      <c r="X307" s="53" t="s">
        <v>2012</v>
      </c>
      <c r="AD307" s="515" t="s">
        <v>202</v>
      </c>
      <c r="AE307" s="75" t="s">
        <v>202</v>
      </c>
      <c r="AF307" s="522" t="s">
        <v>68</v>
      </c>
      <c r="AI307" s="53" t="s">
        <v>2012</v>
      </c>
      <c r="AS307" s="159" t="s">
        <v>202</v>
      </c>
      <c r="AT307" s="75" t="s">
        <v>202</v>
      </c>
      <c r="AU307" s="55" t="b">
        <v>0</v>
      </c>
      <c r="AV307" s="53"/>
      <c r="AW307" s="55" t="b">
        <v>0</v>
      </c>
      <c r="AX307" s="53"/>
      <c r="AY307" s="53" t="s">
        <v>336</v>
      </c>
    </row>
    <row r="308" spans="1:51">
      <c r="A308" s="52">
        <v>319</v>
      </c>
      <c r="B308" s="52" t="s">
        <v>2494</v>
      </c>
      <c r="D308" s="613" t="s">
        <v>2537</v>
      </c>
      <c r="H308" s="75" t="s">
        <v>224</v>
      </c>
      <c r="I308" s="75" t="s">
        <v>2536</v>
      </c>
      <c r="J308" s="75">
        <v>30</v>
      </c>
      <c r="L308" s="515" t="s">
        <v>306</v>
      </c>
      <c r="S308" s="75" t="s">
        <v>392</v>
      </c>
      <c r="T308" s="75" t="s">
        <v>81</v>
      </c>
      <c r="U308" s="75" t="s">
        <v>204</v>
      </c>
      <c r="X308" s="53" t="s">
        <v>2012</v>
      </c>
      <c r="AD308" s="515" t="s">
        <v>202</v>
      </c>
      <c r="AE308" s="75" t="s">
        <v>202</v>
      </c>
      <c r="AF308" s="522" t="s">
        <v>68</v>
      </c>
      <c r="AI308" s="53" t="s">
        <v>2012</v>
      </c>
      <c r="AS308" s="159" t="s">
        <v>202</v>
      </c>
      <c r="AT308" s="75" t="s">
        <v>202</v>
      </c>
      <c r="AU308" s="55" t="b">
        <v>0</v>
      </c>
      <c r="AV308" s="53"/>
      <c r="AW308" s="55" t="b">
        <v>0</v>
      </c>
      <c r="AX308" s="53"/>
      <c r="AY308" s="53" t="s">
        <v>336</v>
      </c>
    </row>
    <row r="309" spans="1:51">
      <c r="A309" s="52">
        <v>320</v>
      </c>
      <c r="B309" s="52" t="s">
        <v>2494</v>
      </c>
      <c r="C309" s="75" t="s">
        <v>2538</v>
      </c>
      <c r="D309" s="613" t="s">
        <v>2539</v>
      </c>
      <c r="E309" s="613" t="s">
        <v>2540</v>
      </c>
      <c r="F309" s="75" t="s">
        <v>1012</v>
      </c>
      <c r="G309" s="75" t="s">
        <v>1542</v>
      </c>
      <c r="H309" s="75" t="s">
        <v>224</v>
      </c>
      <c r="I309" s="75" t="s">
        <v>85</v>
      </c>
      <c r="J309" s="75">
        <v>30</v>
      </c>
      <c r="K309" s="75">
        <v>115</v>
      </c>
      <c r="L309" s="515" t="s">
        <v>306</v>
      </c>
      <c r="M309" s="75" t="s">
        <v>2541</v>
      </c>
      <c r="N309" s="613" t="s">
        <v>2542</v>
      </c>
      <c r="S309" s="75" t="s">
        <v>392</v>
      </c>
      <c r="T309" s="75" t="s">
        <v>81</v>
      </c>
      <c r="U309" s="75" t="s">
        <v>204</v>
      </c>
      <c r="X309" s="52" t="s">
        <v>2543</v>
      </c>
      <c r="Y309" s="52" t="s">
        <v>2544</v>
      </c>
      <c r="Z309" s="52" t="s">
        <v>202</v>
      </c>
      <c r="AA309" s="613" t="s">
        <v>2540</v>
      </c>
      <c r="AB309" s="52" t="s">
        <v>69</v>
      </c>
      <c r="AC309" s="613" t="s">
        <v>2540</v>
      </c>
      <c r="AD309" s="515" t="s">
        <v>202</v>
      </c>
      <c r="AE309" s="75" t="s">
        <v>202</v>
      </c>
      <c r="AF309" s="522" t="s">
        <v>68</v>
      </c>
      <c r="AG309" s="52" t="s">
        <v>202</v>
      </c>
      <c r="AI309" s="52" t="s">
        <v>2543</v>
      </c>
      <c r="AN309" s="75" t="s">
        <v>202</v>
      </c>
      <c r="AO309" s="614">
        <v>43073</v>
      </c>
      <c r="AS309" s="159" t="s">
        <v>202</v>
      </c>
      <c r="AT309" s="75" t="s">
        <v>202</v>
      </c>
      <c r="AU309" s="55" t="b">
        <v>0</v>
      </c>
      <c r="AV309" s="53"/>
      <c r="AW309" s="55" t="b">
        <v>0</v>
      </c>
      <c r="AX309" s="53"/>
      <c r="AY309" s="58" t="s">
        <v>2545</v>
      </c>
    </row>
    <row r="310" spans="1:51">
      <c r="A310" s="52">
        <v>321</v>
      </c>
      <c r="B310" s="52" t="s">
        <v>2494</v>
      </c>
      <c r="D310" s="613" t="s">
        <v>2546</v>
      </c>
      <c r="F310" s="515" t="s">
        <v>2043</v>
      </c>
      <c r="H310" s="75" t="s">
        <v>63</v>
      </c>
      <c r="I310" s="75" t="s">
        <v>2528</v>
      </c>
      <c r="J310" s="75">
        <v>199.5</v>
      </c>
      <c r="L310" s="515" t="s">
        <v>306</v>
      </c>
      <c r="S310" s="538" t="s">
        <v>392</v>
      </c>
      <c r="T310" s="75" t="s">
        <v>81</v>
      </c>
      <c r="U310" s="538" t="s">
        <v>204</v>
      </c>
      <c r="X310" s="52" t="s">
        <v>2547</v>
      </c>
      <c r="AD310" s="515" t="s">
        <v>202</v>
      </c>
      <c r="AE310" s="75" t="s">
        <v>202</v>
      </c>
      <c r="AF310" s="522" t="s">
        <v>68</v>
      </c>
      <c r="AI310" s="52" t="s">
        <v>2547</v>
      </c>
      <c r="AS310" s="159" t="s">
        <v>202</v>
      </c>
      <c r="AT310" s="75" t="s">
        <v>202</v>
      </c>
      <c r="AU310" s="55" t="b">
        <v>0</v>
      </c>
      <c r="AV310" s="53"/>
      <c r="AW310" s="55" t="b">
        <v>0</v>
      </c>
      <c r="AX310" s="53"/>
      <c r="AY310" s="52" t="s">
        <v>336</v>
      </c>
    </row>
    <row r="311" spans="1:51">
      <c r="A311" s="52">
        <v>322</v>
      </c>
      <c r="B311" s="52" t="s">
        <v>2494</v>
      </c>
      <c r="C311" s="75" t="s">
        <v>336</v>
      </c>
      <c r="D311" s="613" t="s">
        <v>2548</v>
      </c>
      <c r="E311" s="613" t="s">
        <v>2548</v>
      </c>
      <c r="F311" s="515" t="s">
        <v>1012</v>
      </c>
      <c r="G311" s="75" t="s">
        <v>1542</v>
      </c>
      <c r="H311" s="75" t="s">
        <v>224</v>
      </c>
      <c r="I311" s="75" t="s">
        <v>2528</v>
      </c>
      <c r="J311" s="75">
        <v>19.8</v>
      </c>
      <c r="K311" s="75">
        <v>34.5</v>
      </c>
      <c r="L311" s="515" t="s">
        <v>306</v>
      </c>
      <c r="M311" s="75" t="s">
        <v>66</v>
      </c>
      <c r="N311" s="613" t="s">
        <v>2549</v>
      </c>
      <c r="P311" s="75" t="s">
        <v>910</v>
      </c>
      <c r="Q311" s="75" t="s">
        <v>2550</v>
      </c>
      <c r="S311" s="75" t="s">
        <v>392</v>
      </c>
      <c r="T311" s="75" t="s">
        <v>81</v>
      </c>
      <c r="U311" s="75" t="s">
        <v>204</v>
      </c>
      <c r="X311" s="52" t="s">
        <v>2551</v>
      </c>
      <c r="Y311" s="52" t="s">
        <v>2552</v>
      </c>
      <c r="Z311" s="52" t="s">
        <v>910</v>
      </c>
      <c r="AA311" s="613" t="s">
        <v>2548</v>
      </c>
      <c r="AB311" s="52" t="s">
        <v>69</v>
      </c>
      <c r="AC311" s="613" t="s">
        <v>2548</v>
      </c>
      <c r="AD311" s="515" t="s">
        <v>202</v>
      </c>
      <c r="AE311" s="75" t="s">
        <v>202</v>
      </c>
      <c r="AF311" s="522" t="s">
        <v>68</v>
      </c>
      <c r="AI311" s="52" t="s">
        <v>2551</v>
      </c>
      <c r="AK311" s="52">
        <v>0</v>
      </c>
      <c r="AL311" s="52">
        <v>0</v>
      </c>
      <c r="AM311" s="52" t="s">
        <v>202</v>
      </c>
      <c r="AN311" s="75" t="s">
        <v>910</v>
      </c>
      <c r="AO311" s="614">
        <v>42917</v>
      </c>
      <c r="AS311" s="159" t="s">
        <v>910</v>
      </c>
      <c r="AT311" s="75" t="s">
        <v>910</v>
      </c>
      <c r="AU311" s="55" t="b">
        <v>0</v>
      </c>
      <c r="AV311" s="53"/>
      <c r="AW311" s="55" t="b">
        <v>0</v>
      </c>
      <c r="AX311" s="53"/>
      <c r="AY311" s="58" t="s">
        <v>2553</v>
      </c>
    </row>
    <row r="312" spans="1:51" s="74" customFormat="1">
      <c r="A312" s="52">
        <v>323</v>
      </c>
      <c r="B312" s="74" t="s">
        <v>2494</v>
      </c>
      <c r="C312" s="591"/>
      <c r="D312" s="617" t="s">
        <v>2554</v>
      </c>
      <c r="E312" s="587" t="s">
        <v>2144</v>
      </c>
      <c r="F312" s="587" t="s">
        <v>2144</v>
      </c>
      <c r="G312" s="587" t="s">
        <v>2144</v>
      </c>
      <c r="H312" s="591" t="s">
        <v>224</v>
      </c>
      <c r="I312" s="591" t="s">
        <v>2528</v>
      </c>
      <c r="J312" s="587" t="s">
        <v>2144</v>
      </c>
      <c r="K312" s="587" t="s">
        <v>2144</v>
      </c>
      <c r="L312" s="591" t="s">
        <v>508</v>
      </c>
      <c r="M312" s="591" t="s">
        <v>2555</v>
      </c>
      <c r="N312" s="587" t="s">
        <v>2144</v>
      </c>
      <c r="O312" s="617"/>
      <c r="P312" s="587" t="s">
        <v>2144</v>
      </c>
      <c r="Q312" s="587" t="s">
        <v>2144</v>
      </c>
      <c r="R312" s="587" t="s">
        <v>2144</v>
      </c>
      <c r="S312" s="591" t="s">
        <v>392</v>
      </c>
      <c r="T312" s="591" t="s">
        <v>147</v>
      </c>
      <c r="U312" s="591" t="s">
        <v>204</v>
      </c>
      <c r="V312" s="591"/>
      <c r="W312" s="591"/>
      <c r="X312" s="587" t="s">
        <v>2144</v>
      </c>
      <c r="Y312" s="587" t="s">
        <v>2144</v>
      </c>
      <c r="Z312" s="587" t="s">
        <v>2144</v>
      </c>
      <c r="AA312" s="591"/>
      <c r="AB312" s="587" t="s">
        <v>2144</v>
      </c>
      <c r="AC312" s="617"/>
      <c r="AD312" s="586" t="s">
        <v>202</v>
      </c>
      <c r="AE312" s="591" t="s">
        <v>202</v>
      </c>
      <c r="AF312" s="592" t="s">
        <v>68</v>
      </c>
      <c r="AG312" s="587" t="s">
        <v>2144</v>
      </c>
      <c r="AI312" s="587" t="s">
        <v>2144</v>
      </c>
      <c r="AJ312" s="587" t="s">
        <v>2144</v>
      </c>
      <c r="AK312" s="587" t="s">
        <v>2144</v>
      </c>
      <c r="AL312" s="587" t="s">
        <v>2144</v>
      </c>
      <c r="AM312" s="587" t="s">
        <v>2144</v>
      </c>
      <c r="AN312" s="587" t="s">
        <v>2144</v>
      </c>
      <c r="AO312" s="587" t="s">
        <v>2144</v>
      </c>
      <c r="AP312" s="591"/>
      <c r="AQ312" s="591"/>
      <c r="AR312" s="617"/>
      <c r="AS312" s="594" t="s">
        <v>202</v>
      </c>
      <c r="AT312" s="591" t="s">
        <v>202</v>
      </c>
      <c r="AU312" s="66" t="b">
        <v>0</v>
      </c>
      <c r="AV312" s="587"/>
      <c r="AW312" s="66" t="b">
        <v>0</v>
      </c>
      <c r="AX312" s="587"/>
    </row>
    <row r="313" spans="1:51">
      <c r="A313" s="52">
        <v>324</v>
      </c>
      <c r="B313" s="52" t="s">
        <v>2494</v>
      </c>
      <c r="D313" s="613" t="s">
        <v>2556</v>
      </c>
      <c r="F313" s="515"/>
      <c r="H313" s="75" t="s">
        <v>63</v>
      </c>
      <c r="I313" s="75" t="s">
        <v>2528</v>
      </c>
      <c r="J313" s="75">
        <v>250</v>
      </c>
      <c r="L313" s="515" t="s">
        <v>306</v>
      </c>
      <c r="S313" s="75" t="s">
        <v>392</v>
      </c>
      <c r="T313" s="75" t="s">
        <v>81</v>
      </c>
      <c r="U313" s="75" t="s">
        <v>204</v>
      </c>
      <c r="X313" s="52"/>
      <c r="AD313" s="515" t="s">
        <v>202</v>
      </c>
      <c r="AE313" s="75" t="s">
        <v>202</v>
      </c>
      <c r="AF313" s="522" t="s">
        <v>68</v>
      </c>
      <c r="AS313" s="159" t="s">
        <v>202</v>
      </c>
      <c r="AT313" s="75" t="s">
        <v>202</v>
      </c>
      <c r="AU313" s="55" t="b">
        <v>0</v>
      </c>
      <c r="AV313" s="53"/>
      <c r="AW313" s="55" t="b">
        <v>0</v>
      </c>
      <c r="AX313" s="53"/>
      <c r="AY313" s="75" t="s">
        <v>336</v>
      </c>
    </row>
    <row r="314" spans="1:51">
      <c r="A314" s="52">
        <v>325</v>
      </c>
      <c r="B314" s="52" t="s">
        <v>2494</v>
      </c>
      <c r="C314" s="75" t="s">
        <v>2557</v>
      </c>
      <c r="D314" s="613" t="s">
        <v>2558</v>
      </c>
      <c r="E314" s="613" t="s">
        <v>2558</v>
      </c>
      <c r="F314" s="515" t="s">
        <v>1012</v>
      </c>
      <c r="G314" s="75" t="s">
        <v>1542</v>
      </c>
      <c r="H314" s="75" t="s">
        <v>224</v>
      </c>
      <c r="I314" s="75" t="s">
        <v>2528</v>
      </c>
      <c r="J314" s="75">
        <v>101.08</v>
      </c>
      <c r="K314" s="75">
        <v>115</v>
      </c>
      <c r="L314" s="515" t="s">
        <v>306</v>
      </c>
      <c r="M314" s="75" t="s">
        <v>66</v>
      </c>
      <c r="N314" s="613" t="s">
        <v>2559</v>
      </c>
      <c r="P314" s="75" t="s">
        <v>910</v>
      </c>
      <c r="Q314" s="75" t="s">
        <v>2560</v>
      </c>
      <c r="S314" s="75" t="s">
        <v>2561</v>
      </c>
      <c r="T314" s="75" t="s">
        <v>81</v>
      </c>
      <c r="U314" s="75" t="s">
        <v>204</v>
      </c>
      <c r="X314" s="52" t="s">
        <v>2562</v>
      </c>
      <c r="Y314" s="52" t="s">
        <v>2552</v>
      </c>
      <c r="Z314" s="52" t="s">
        <v>910</v>
      </c>
      <c r="AA314" s="613" t="s">
        <v>2558</v>
      </c>
      <c r="AB314" s="52" t="s">
        <v>69</v>
      </c>
      <c r="AC314" s="613" t="s">
        <v>2558</v>
      </c>
      <c r="AD314" s="515" t="s">
        <v>202</v>
      </c>
      <c r="AE314" s="75" t="s">
        <v>202</v>
      </c>
      <c r="AF314" s="522" t="s">
        <v>68</v>
      </c>
      <c r="AG314" s="52" t="s">
        <v>202</v>
      </c>
      <c r="AI314" s="52" t="s">
        <v>2563</v>
      </c>
      <c r="AK314" s="52">
        <v>0</v>
      </c>
      <c r="AL314" s="52">
        <v>0</v>
      </c>
      <c r="AM314" s="52" t="s">
        <v>202</v>
      </c>
      <c r="AN314" s="75" t="s">
        <v>202</v>
      </c>
      <c r="AO314" s="614">
        <v>43668</v>
      </c>
      <c r="AS314" s="159" t="s">
        <v>910</v>
      </c>
      <c r="AT314" s="75" t="s">
        <v>910</v>
      </c>
      <c r="AU314" s="55" t="b">
        <v>0</v>
      </c>
      <c r="AV314" s="53"/>
      <c r="AW314" s="55" t="b">
        <v>0</v>
      </c>
      <c r="AX314" s="53"/>
      <c r="AY314" s="58" t="s">
        <v>2564</v>
      </c>
    </row>
    <row r="315" spans="1:51">
      <c r="A315" s="52">
        <v>326</v>
      </c>
      <c r="B315" s="52" t="s">
        <v>2494</v>
      </c>
      <c r="D315" s="613" t="s">
        <v>2565</v>
      </c>
      <c r="H315" s="75" t="s">
        <v>63</v>
      </c>
      <c r="I315" s="75" t="s">
        <v>2536</v>
      </c>
      <c r="J315" s="75">
        <v>200</v>
      </c>
      <c r="L315" s="515" t="s">
        <v>306</v>
      </c>
      <c r="S315" s="75" t="s">
        <v>392</v>
      </c>
      <c r="T315" s="75" t="s">
        <v>81</v>
      </c>
      <c r="U315" s="75" t="s">
        <v>204</v>
      </c>
      <c r="X315" s="53" t="s">
        <v>2012</v>
      </c>
      <c r="AD315" s="515" t="s">
        <v>202</v>
      </c>
      <c r="AE315" s="75" t="s">
        <v>202</v>
      </c>
      <c r="AF315" s="522" t="s">
        <v>68</v>
      </c>
      <c r="AI315" s="53" t="s">
        <v>2012</v>
      </c>
      <c r="AS315" s="159" t="s">
        <v>202</v>
      </c>
      <c r="AT315" s="75" t="s">
        <v>202</v>
      </c>
      <c r="AU315" s="55" t="b">
        <v>0</v>
      </c>
      <c r="AV315" s="53"/>
      <c r="AW315" s="55" t="b">
        <v>0</v>
      </c>
      <c r="AX315" s="53"/>
      <c r="AY315" s="53" t="s">
        <v>336</v>
      </c>
    </row>
    <row r="316" spans="1:51">
      <c r="A316" s="73">
        <v>327</v>
      </c>
      <c r="B316" s="52" t="s">
        <v>2494</v>
      </c>
      <c r="D316" s="613" t="s">
        <v>2566</v>
      </c>
      <c r="E316" s="613" t="s">
        <v>2567</v>
      </c>
      <c r="F316" s="75" t="s">
        <v>989</v>
      </c>
      <c r="G316" s="75" t="s">
        <v>2527</v>
      </c>
      <c r="H316" s="75" t="s">
        <v>63</v>
      </c>
      <c r="I316" s="75" t="s">
        <v>2528</v>
      </c>
      <c r="J316" s="615">
        <v>84.2</v>
      </c>
      <c r="K316" s="52">
        <v>230</v>
      </c>
      <c r="L316" s="615" t="s">
        <v>508</v>
      </c>
      <c r="M316" s="615" t="s">
        <v>2053</v>
      </c>
      <c r="N316" s="613" t="s">
        <v>2568</v>
      </c>
      <c r="O316" s="75" t="s">
        <v>2528</v>
      </c>
      <c r="P316" s="75" t="s">
        <v>910</v>
      </c>
      <c r="Q316" s="75" t="s">
        <v>2569</v>
      </c>
      <c r="R316" s="75" t="s">
        <v>2528</v>
      </c>
      <c r="S316" s="75" t="s">
        <v>392</v>
      </c>
      <c r="T316" s="538" t="s">
        <v>81</v>
      </c>
      <c r="U316" s="75" t="s">
        <v>204</v>
      </c>
      <c r="X316" s="52" t="s">
        <v>2528</v>
      </c>
      <c r="Y316" s="52" t="s">
        <v>2528</v>
      </c>
      <c r="Z316" s="52" t="s">
        <v>2528</v>
      </c>
      <c r="AD316" s="515" t="s">
        <v>202</v>
      </c>
      <c r="AE316" s="75" t="s">
        <v>202</v>
      </c>
      <c r="AF316" s="522" t="s">
        <v>68</v>
      </c>
      <c r="AG316" s="52" t="s">
        <v>2528</v>
      </c>
      <c r="AI316" s="52" t="s">
        <v>2533</v>
      </c>
      <c r="AJ316" s="52" t="s">
        <v>2528</v>
      </c>
      <c r="AK316" s="52" t="s">
        <v>2528</v>
      </c>
      <c r="AL316" s="52" t="s">
        <v>2528</v>
      </c>
      <c r="AM316" s="52" t="s">
        <v>2528</v>
      </c>
      <c r="AN316" s="616" t="s">
        <v>1214</v>
      </c>
      <c r="AO316" s="75" t="s">
        <v>2528</v>
      </c>
      <c r="AP316" s="75" t="s">
        <v>740</v>
      </c>
      <c r="AS316" s="159" t="s">
        <v>202</v>
      </c>
      <c r="AT316" s="75" t="s">
        <v>202</v>
      </c>
      <c r="AU316" s="55" t="b">
        <v>0</v>
      </c>
      <c r="AV316" s="53"/>
      <c r="AW316" s="55" t="b">
        <v>0</v>
      </c>
      <c r="AX316" s="53"/>
      <c r="AY316" s="52" t="s">
        <v>2144</v>
      </c>
    </row>
    <row r="317" spans="1:51" s="74" customFormat="1">
      <c r="A317" s="52">
        <v>328</v>
      </c>
      <c r="B317" s="74" t="s">
        <v>2494</v>
      </c>
      <c r="C317" s="591"/>
      <c r="D317" s="617" t="s">
        <v>2570</v>
      </c>
      <c r="E317" s="587" t="s">
        <v>2144</v>
      </c>
      <c r="F317" s="587" t="s">
        <v>2144</v>
      </c>
      <c r="G317" s="587" t="s">
        <v>2144</v>
      </c>
      <c r="H317" s="591" t="s">
        <v>84</v>
      </c>
      <c r="I317" s="591" t="s">
        <v>2528</v>
      </c>
      <c r="J317" s="591">
        <v>15</v>
      </c>
      <c r="K317" s="587" t="s">
        <v>2144</v>
      </c>
      <c r="L317" s="591" t="s">
        <v>324</v>
      </c>
      <c r="M317" s="591" t="s">
        <v>2571</v>
      </c>
      <c r="N317" s="587" t="s">
        <v>2144</v>
      </c>
      <c r="O317" s="617"/>
      <c r="P317" s="587" t="s">
        <v>2144</v>
      </c>
      <c r="Q317" s="587" t="s">
        <v>2144</v>
      </c>
      <c r="R317" s="587" t="s">
        <v>2144</v>
      </c>
      <c r="S317" s="591" t="s">
        <v>392</v>
      </c>
      <c r="T317" s="591" t="s">
        <v>81</v>
      </c>
      <c r="U317" s="591" t="s">
        <v>204</v>
      </c>
      <c r="V317" s="591"/>
      <c r="W317" s="591"/>
      <c r="X317" s="587" t="s">
        <v>2144</v>
      </c>
      <c r="Y317" s="587" t="s">
        <v>2144</v>
      </c>
      <c r="Z317" s="587" t="s">
        <v>2144</v>
      </c>
      <c r="AA317" s="591"/>
      <c r="AB317" s="587" t="s">
        <v>2144</v>
      </c>
      <c r="AC317" s="617"/>
      <c r="AD317" s="586" t="s">
        <v>202</v>
      </c>
      <c r="AE317" s="591" t="s">
        <v>202</v>
      </c>
      <c r="AF317" s="592" t="s">
        <v>68</v>
      </c>
      <c r="AG317" s="587" t="s">
        <v>2144</v>
      </c>
      <c r="AI317" s="587" t="s">
        <v>2144</v>
      </c>
      <c r="AJ317" s="587" t="s">
        <v>2144</v>
      </c>
      <c r="AK317" s="587" t="s">
        <v>2144</v>
      </c>
      <c r="AL317" s="587" t="s">
        <v>2144</v>
      </c>
      <c r="AM317" s="587" t="s">
        <v>2144</v>
      </c>
      <c r="AN317" s="587" t="s">
        <v>2144</v>
      </c>
      <c r="AO317" s="587" t="s">
        <v>2144</v>
      </c>
      <c r="AP317" s="591"/>
      <c r="AQ317" s="591"/>
      <c r="AR317" s="617"/>
      <c r="AS317" s="594" t="s">
        <v>202</v>
      </c>
      <c r="AT317" s="591" t="s">
        <v>202</v>
      </c>
      <c r="AU317" s="66" t="b">
        <v>0</v>
      </c>
      <c r="AV317" s="587"/>
      <c r="AW317" s="66" t="b">
        <v>0</v>
      </c>
      <c r="AX317" s="587"/>
    </row>
    <row r="318" spans="1:51" s="74" customFormat="1">
      <c r="A318" s="52">
        <v>329</v>
      </c>
      <c r="B318" s="74" t="s">
        <v>2494</v>
      </c>
      <c r="C318" s="591"/>
      <c r="D318" s="617" t="s">
        <v>2572</v>
      </c>
      <c r="E318" s="587" t="s">
        <v>2144</v>
      </c>
      <c r="F318" s="587" t="s">
        <v>2144</v>
      </c>
      <c r="G318" s="587" t="s">
        <v>2144</v>
      </c>
      <c r="H318" s="591" t="s">
        <v>2573</v>
      </c>
      <c r="I318" s="591" t="s">
        <v>2528</v>
      </c>
      <c r="J318" s="591">
        <v>5.6</v>
      </c>
      <c r="K318" s="587" t="s">
        <v>2144</v>
      </c>
      <c r="L318" s="591" t="s">
        <v>324</v>
      </c>
      <c r="M318" s="591" t="s">
        <v>324</v>
      </c>
      <c r="N318" s="587" t="s">
        <v>2144</v>
      </c>
      <c r="O318" s="617"/>
      <c r="P318" s="587" t="s">
        <v>2144</v>
      </c>
      <c r="Q318" s="587" t="s">
        <v>2144</v>
      </c>
      <c r="R318" s="587" t="s">
        <v>2144</v>
      </c>
      <c r="S318" s="591" t="s">
        <v>392</v>
      </c>
      <c r="T318" s="591" t="s">
        <v>81</v>
      </c>
      <c r="U318" s="591" t="s">
        <v>204</v>
      </c>
      <c r="V318" s="591"/>
      <c r="W318" s="591"/>
      <c r="X318" s="587" t="s">
        <v>2144</v>
      </c>
      <c r="Y318" s="587" t="s">
        <v>2144</v>
      </c>
      <c r="Z318" s="587" t="s">
        <v>2144</v>
      </c>
      <c r="AA318" s="591"/>
      <c r="AB318" s="587" t="s">
        <v>2144</v>
      </c>
      <c r="AC318" s="617"/>
      <c r="AD318" s="586" t="s">
        <v>202</v>
      </c>
      <c r="AE318" s="591" t="s">
        <v>202</v>
      </c>
      <c r="AF318" s="592" t="s">
        <v>68</v>
      </c>
      <c r="AG318" s="587" t="s">
        <v>2144</v>
      </c>
      <c r="AI318" s="587" t="s">
        <v>2144</v>
      </c>
      <c r="AJ318" s="587" t="s">
        <v>2144</v>
      </c>
      <c r="AK318" s="587" t="s">
        <v>2144</v>
      </c>
      <c r="AL318" s="587" t="s">
        <v>2144</v>
      </c>
      <c r="AM318" s="587" t="s">
        <v>2144</v>
      </c>
      <c r="AN318" s="587" t="s">
        <v>2144</v>
      </c>
      <c r="AO318" s="587" t="s">
        <v>2144</v>
      </c>
      <c r="AP318" s="591"/>
      <c r="AQ318" s="591"/>
      <c r="AR318" s="617"/>
      <c r="AS318" s="594" t="s">
        <v>202</v>
      </c>
      <c r="AT318" s="591" t="s">
        <v>202</v>
      </c>
      <c r="AU318" s="66" t="b">
        <v>0</v>
      </c>
      <c r="AV318" s="587"/>
      <c r="AW318" s="66" t="b">
        <v>0</v>
      </c>
      <c r="AX318" s="587"/>
    </row>
    <row r="319" spans="1:51">
      <c r="A319" s="73">
        <v>330</v>
      </c>
      <c r="B319" s="52" t="s">
        <v>2494</v>
      </c>
      <c r="D319" s="613" t="s">
        <v>2574</v>
      </c>
      <c r="E319" s="613" t="s">
        <v>2575</v>
      </c>
      <c r="F319" s="75" t="s">
        <v>989</v>
      </c>
      <c r="G319" s="75" t="s">
        <v>324</v>
      </c>
      <c r="H319" s="75" t="s">
        <v>2009</v>
      </c>
      <c r="I319" s="75" t="s">
        <v>2528</v>
      </c>
      <c r="J319" s="75">
        <v>2.8</v>
      </c>
      <c r="K319" s="52">
        <v>34.5</v>
      </c>
      <c r="L319" s="75" t="s">
        <v>324</v>
      </c>
      <c r="M319" s="75" t="s">
        <v>324</v>
      </c>
      <c r="N319" s="613" t="s">
        <v>2576</v>
      </c>
      <c r="O319" s="75" t="s">
        <v>2528</v>
      </c>
      <c r="P319" s="75" t="s">
        <v>910</v>
      </c>
      <c r="Q319" s="75" t="s">
        <v>2577</v>
      </c>
      <c r="R319" s="75" t="s">
        <v>2528</v>
      </c>
      <c r="S319" s="75" t="s">
        <v>392</v>
      </c>
      <c r="T319" s="75" t="s">
        <v>81</v>
      </c>
      <c r="U319" s="75" t="s">
        <v>204</v>
      </c>
      <c r="V319" s="75">
        <v>20.100000000000001</v>
      </c>
      <c r="X319" s="52" t="s">
        <v>2528</v>
      </c>
      <c r="Y319" s="52" t="s">
        <v>2528</v>
      </c>
      <c r="Z319" s="52" t="s">
        <v>2528</v>
      </c>
      <c r="AA319" s="75" t="s">
        <v>2578</v>
      </c>
      <c r="AB319" s="52" t="s">
        <v>69</v>
      </c>
      <c r="AD319" s="515" t="s">
        <v>202</v>
      </c>
      <c r="AE319" s="75" t="s">
        <v>202</v>
      </c>
      <c r="AF319" s="522" t="s">
        <v>68</v>
      </c>
      <c r="AG319" s="52" t="s">
        <v>2528</v>
      </c>
      <c r="AI319" s="52" t="s">
        <v>2579</v>
      </c>
      <c r="AJ319" s="52" t="s">
        <v>2528</v>
      </c>
      <c r="AK319" s="52" t="s">
        <v>2528</v>
      </c>
      <c r="AL319" s="52" t="s">
        <v>2528</v>
      </c>
      <c r="AM319" s="52" t="s">
        <v>2528</v>
      </c>
      <c r="AN319" s="616" t="s">
        <v>733</v>
      </c>
      <c r="AO319" s="75" t="s">
        <v>2528</v>
      </c>
      <c r="AP319" s="75" t="s">
        <v>740</v>
      </c>
      <c r="AS319" s="159" t="s">
        <v>202</v>
      </c>
      <c r="AT319" s="75" t="s">
        <v>202</v>
      </c>
      <c r="AU319" s="55" t="b">
        <v>0</v>
      </c>
      <c r="AV319" s="53"/>
      <c r="AW319" s="55" t="b">
        <v>0</v>
      </c>
      <c r="AX319" s="53"/>
      <c r="AY319" s="52" t="s">
        <v>2144</v>
      </c>
    </row>
    <row r="320" spans="1:51" s="74" customFormat="1">
      <c r="A320" s="52">
        <v>331</v>
      </c>
      <c r="B320" s="74" t="s">
        <v>2494</v>
      </c>
      <c r="C320" s="591"/>
      <c r="D320" s="617" t="s">
        <v>2580</v>
      </c>
      <c r="E320" s="587" t="s">
        <v>2144</v>
      </c>
      <c r="F320" s="587" t="s">
        <v>2144</v>
      </c>
      <c r="G320" s="587" t="s">
        <v>2144</v>
      </c>
      <c r="H320" s="591" t="s">
        <v>2009</v>
      </c>
      <c r="I320" s="591" t="s">
        <v>2528</v>
      </c>
      <c r="J320" s="591">
        <v>0.65</v>
      </c>
      <c r="K320" s="587" t="s">
        <v>2144</v>
      </c>
      <c r="L320" s="591" t="s">
        <v>324</v>
      </c>
      <c r="M320" s="591" t="s">
        <v>324</v>
      </c>
      <c r="N320" s="587" t="s">
        <v>2144</v>
      </c>
      <c r="O320" s="617"/>
      <c r="P320" s="587" t="s">
        <v>2144</v>
      </c>
      <c r="Q320" s="587" t="s">
        <v>2144</v>
      </c>
      <c r="R320" s="587" t="s">
        <v>2144</v>
      </c>
      <c r="S320" s="591" t="s">
        <v>392</v>
      </c>
      <c r="T320" s="591" t="s">
        <v>81</v>
      </c>
      <c r="U320" s="591" t="s">
        <v>204</v>
      </c>
      <c r="V320" s="591"/>
      <c r="W320" s="591"/>
      <c r="X320" s="587" t="s">
        <v>2144</v>
      </c>
      <c r="Y320" s="587" t="s">
        <v>2144</v>
      </c>
      <c r="Z320" s="587" t="s">
        <v>2144</v>
      </c>
      <c r="AA320" s="591"/>
      <c r="AB320" s="587" t="s">
        <v>2144</v>
      </c>
      <c r="AC320" s="617"/>
      <c r="AD320" s="586" t="s">
        <v>202</v>
      </c>
      <c r="AE320" s="591" t="s">
        <v>202</v>
      </c>
      <c r="AF320" s="592" t="s">
        <v>68</v>
      </c>
      <c r="AG320" s="587" t="s">
        <v>2144</v>
      </c>
      <c r="AI320" s="587" t="s">
        <v>2144</v>
      </c>
      <c r="AJ320" s="587" t="s">
        <v>2144</v>
      </c>
      <c r="AK320" s="587" t="s">
        <v>2144</v>
      </c>
      <c r="AL320" s="587" t="s">
        <v>2144</v>
      </c>
      <c r="AM320" s="587" t="s">
        <v>2144</v>
      </c>
      <c r="AN320" s="587" t="s">
        <v>2144</v>
      </c>
      <c r="AO320" s="587" t="s">
        <v>2144</v>
      </c>
      <c r="AP320" s="591"/>
      <c r="AQ320" s="591"/>
      <c r="AR320" s="617"/>
      <c r="AS320" s="594" t="s">
        <v>202</v>
      </c>
      <c r="AT320" s="591" t="s">
        <v>202</v>
      </c>
      <c r="AU320" s="66" t="b">
        <v>0</v>
      </c>
      <c r="AV320" s="587"/>
      <c r="AW320" s="66" t="b">
        <v>0</v>
      </c>
      <c r="AX320" s="587"/>
    </row>
    <row r="321" spans="1:51" s="74" customFormat="1">
      <c r="A321" s="52">
        <v>332</v>
      </c>
      <c r="B321" s="74" t="s">
        <v>2494</v>
      </c>
      <c r="C321" s="591"/>
      <c r="D321" s="617" t="s">
        <v>2581</v>
      </c>
      <c r="E321" s="587" t="s">
        <v>2144</v>
      </c>
      <c r="F321" s="587" t="s">
        <v>2144</v>
      </c>
      <c r="G321" s="587" t="s">
        <v>2144</v>
      </c>
      <c r="H321" s="591" t="s">
        <v>2009</v>
      </c>
      <c r="I321" s="591" t="s">
        <v>2528</v>
      </c>
      <c r="J321" s="591">
        <v>2.2000000000000002</v>
      </c>
      <c r="K321" s="587" t="s">
        <v>2144</v>
      </c>
      <c r="L321" s="591" t="s">
        <v>324</v>
      </c>
      <c r="M321" s="591" t="s">
        <v>324</v>
      </c>
      <c r="N321" s="587" t="s">
        <v>2144</v>
      </c>
      <c r="O321" s="617"/>
      <c r="P321" s="587" t="s">
        <v>2144</v>
      </c>
      <c r="Q321" s="587" t="s">
        <v>2144</v>
      </c>
      <c r="R321" s="587" t="s">
        <v>2144</v>
      </c>
      <c r="S321" s="591" t="s">
        <v>392</v>
      </c>
      <c r="T321" s="591" t="s">
        <v>81</v>
      </c>
      <c r="U321" s="591" t="s">
        <v>204</v>
      </c>
      <c r="V321" s="591"/>
      <c r="W321" s="591"/>
      <c r="X321" s="587" t="s">
        <v>2144</v>
      </c>
      <c r="Y321" s="587" t="s">
        <v>2144</v>
      </c>
      <c r="Z321" s="587" t="s">
        <v>2144</v>
      </c>
      <c r="AA321" s="591"/>
      <c r="AB321" s="587" t="s">
        <v>2144</v>
      </c>
      <c r="AC321" s="617"/>
      <c r="AD321" s="586" t="s">
        <v>202</v>
      </c>
      <c r="AE321" s="591" t="s">
        <v>202</v>
      </c>
      <c r="AF321" s="592" t="s">
        <v>68</v>
      </c>
      <c r="AG321" s="587" t="s">
        <v>2144</v>
      </c>
      <c r="AI321" s="587" t="s">
        <v>2144</v>
      </c>
      <c r="AJ321" s="587" t="s">
        <v>2144</v>
      </c>
      <c r="AK321" s="587" t="s">
        <v>2144</v>
      </c>
      <c r="AL321" s="587" t="s">
        <v>2144</v>
      </c>
      <c r="AM321" s="587" t="s">
        <v>2144</v>
      </c>
      <c r="AN321" s="587" t="s">
        <v>2144</v>
      </c>
      <c r="AO321" s="587" t="s">
        <v>2144</v>
      </c>
      <c r="AP321" s="591"/>
      <c r="AQ321" s="591"/>
      <c r="AR321" s="617"/>
      <c r="AS321" s="594" t="s">
        <v>202</v>
      </c>
      <c r="AT321" s="591" t="s">
        <v>202</v>
      </c>
      <c r="AU321" s="66" t="b">
        <v>0</v>
      </c>
      <c r="AV321" s="587"/>
      <c r="AW321" s="66" t="b">
        <v>0</v>
      </c>
      <c r="AX321" s="587"/>
    </row>
    <row r="322" spans="1:51" s="74" customFormat="1">
      <c r="A322" s="52">
        <v>333</v>
      </c>
      <c r="B322" s="74" t="s">
        <v>2494</v>
      </c>
      <c r="C322" s="591"/>
      <c r="D322" s="617" t="s">
        <v>2582</v>
      </c>
      <c r="E322" s="587" t="s">
        <v>2144</v>
      </c>
      <c r="F322" s="587" t="s">
        <v>2144</v>
      </c>
      <c r="G322" s="587" t="s">
        <v>2144</v>
      </c>
      <c r="H322" s="591" t="s">
        <v>2009</v>
      </c>
      <c r="I322" s="591" t="s">
        <v>2528</v>
      </c>
      <c r="J322" s="591">
        <v>0.6</v>
      </c>
      <c r="K322" s="587" t="s">
        <v>2144</v>
      </c>
      <c r="L322" s="591" t="s">
        <v>324</v>
      </c>
      <c r="M322" s="591" t="s">
        <v>2583</v>
      </c>
      <c r="N322" s="587" t="s">
        <v>2144</v>
      </c>
      <c r="O322" s="617"/>
      <c r="P322" s="587" t="s">
        <v>2144</v>
      </c>
      <c r="Q322" s="587" t="s">
        <v>2144</v>
      </c>
      <c r="R322" s="587" t="s">
        <v>2144</v>
      </c>
      <c r="S322" s="591" t="s">
        <v>392</v>
      </c>
      <c r="T322" s="591" t="s">
        <v>81</v>
      </c>
      <c r="U322" s="591" t="s">
        <v>204</v>
      </c>
      <c r="V322" s="591"/>
      <c r="W322" s="591"/>
      <c r="X322" s="587" t="s">
        <v>2144</v>
      </c>
      <c r="Y322" s="587" t="s">
        <v>2144</v>
      </c>
      <c r="Z322" s="587" t="s">
        <v>2144</v>
      </c>
      <c r="AA322" s="591"/>
      <c r="AB322" s="587" t="s">
        <v>2144</v>
      </c>
      <c r="AC322" s="617"/>
      <c r="AD322" s="586" t="s">
        <v>202</v>
      </c>
      <c r="AE322" s="591" t="s">
        <v>202</v>
      </c>
      <c r="AF322" s="592" t="s">
        <v>68</v>
      </c>
      <c r="AG322" s="587" t="s">
        <v>2144</v>
      </c>
      <c r="AI322" s="587" t="s">
        <v>2144</v>
      </c>
      <c r="AJ322" s="587" t="s">
        <v>2144</v>
      </c>
      <c r="AK322" s="587" t="s">
        <v>2144</v>
      </c>
      <c r="AL322" s="587" t="s">
        <v>2144</v>
      </c>
      <c r="AM322" s="587" t="s">
        <v>2144</v>
      </c>
      <c r="AN322" s="587" t="s">
        <v>2144</v>
      </c>
      <c r="AO322" s="587" t="s">
        <v>2144</v>
      </c>
      <c r="AP322" s="591"/>
      <c r="AQ322" s="591"/>
      <c r="AR322" s="617"/>
      <c r="AS322" s="594" t="s">
        <v>202</v>
      </c>
      <c r="AT322" s="591" t="s">
        <v>202</v>
      </c>
      <c r="AU322" s="66" t="b">
        <v>0</v>
      </c>
      <c r="AV322" s="587"/>
      <c r="AW322" s="66" t="b">
        <v>0</v>
      </c>
      <c r="AX322" s="587"/>
    </row>
    <row r="323" spans="1:51" s="74" customFormat="1">
      <c r="A323" s="52">
        <v>334</v>
      </c>
      <c r="B323" s="74" t="s">
        <v>2494</v>
      </c>
      <c r="C323" s="591"/>
      <c r="D323" s="617" t="s">
        <v>2584</v>
      </c>
      <c r="E323" s="587" t="s">
        <v>2144</v>
      </c>
      <c r="F323" s="587" t="s">
        <v>2144</v>
      </c>
      <c r="G323" s="587" t="s">
        <v>2144</v>
      </c>
      <c r="H323" s="591" t="s">
        <v>2009</v>
      </c>
      <c r="I323" s="591" t="s">
        <v>2528</v>
      </c>
      <c r="J323" s="591">
        <v>2.5</v>
      </c>
      <c r="K323" s="587" t="s">
        <v>2144</v>
      </c>
      <c r="L323" s="591" t="s">
        <v>324</v>
      </c>
      <c r="M323" s="591" t="s">
        <v>2585</v>
      </c>
      <c r="N323" s="587" t="s">
        <v>2144</v>
      </c>
      <c r="O323" s="617"/>
      <c r="P323" s="587" t="s">
        <v>2144</v>
      </c>
      <c r="Q323" s="587" t="s">
        <v>2144</v>
      </c>
      <c r="R323" s="587" t="s">
        <v>2144</v>
      </c>
      <c r="S323" s="591" t="s">
        <v>392</v>
      </c>
      <c r="T323" s="591" t="s">
        <v>81</v>
      </c>
      <c r="U323" s="591" t="s">
        <v>204</v>
      </c>
      <c r="V323" s="591"/>
      <c r="W323" s="591"/>
      <c r="X323" s="587" t="s">
        <v>2144</v>
      </c>
      <c r="Y323" s="587" t="s">
        <v>2144</v>
      </c>
      <c r="Z323" s="587" t="s">
        <v>2144</v>
      </c>
      <c r="AA323" s="591"/>
      <c r="AB323" s="587" t="s">
        <v>2144</v>
      </c>
      <c r="AC323" s="617"/>
      <c r="AD323" s="586" t="s">
        <v>202</v>
      </c>
      <c r="AE323" s="591" t="s">
        <v>202</v>
      </c>
      <c r="AF323" s="592" t="s">
        <v>68</v>
      </c>
      <c r="AG323" s="587" t="s">
        <v>2144</v>
      </c>
      <c r="AI323" s="587" t="s">
        <v>2144</v>
      </c>
      <c r="AJ323" s="587" t="s">
        <v>2144</v>
      </c>
      <c r="AK323" s="587" t="s">
        <v>2144</v>
      </c>
      <c r="AL323" s="587" t="s">
        <v>2144</v>
      </c>
      <c r="AM323" s="587" t="s">
        <v>2144</v>
      </c>
      <c r="AN323" s="587" t="s">
        <v>2144</v>
      </c>
      <c r="AO323" s="587" t="s">
        <v>2144</v>
      </c>
      <c r="AP323" s="591"/>
      <c r="AQ323" s="591"/>
      <c r="AR323" s="617"/>
      <c r="AS323" s="594" t="s">
        <v>202</v>
      </c>
      <c r="AT323" s="591" t="s">
        <v>202</v>
      </c>
      <c r="AU323" s="66" t="b">
        <v>0</v>
      </c>
      <c r="AV323" s="587"/>
      <c r="AW323" s="66" t="b">
        <v>0</v>
      </c>
      <c r="AX323" s="587"/>
    </row>
    <row r="324" spans="1:51">
      <c r="A324" s="73">
        <v>335</v>
      </c>
      <c r="B324" s="52" t="s">
        <v>2494</v>
      </c>
      <c r="C324" s="618" t="s">
        <v>2528</v>
      </c>
      <c r="D324" s="613" t="s">
        <v>2586</v>
      </c>
      <c r="E324" s="613" t="s">
        <v>2587</v>
      </c>
      <c r="F324" s="75" t="s">
        <v>989</v>
      </c>
      <c r="G324" s="75" t="s">
        <v>324</v>
      </c>
      <c r="H324" s="75" t="s">
        <v>382</v>
      </c>
      <c r="I324" s="75" t="s">
        <v>2528</v>
      </c>
      <c r="J324" s="75">
        <v>0.41</v>
      </c>
      <c r="K324" s="52">
        <v>13.8</v>
      </c>
      <c r="L324" s="75" t="s">
        <v>324</v>
      </c>
      <c r="M324" s="615" t="s">
        <v>2588</v>
      </c>
      <c r="N324" s="613" t="s">
        <v>2589</v>
      </c>
      <c r="O324" s="75" t="s">
        <v>2528</v>
      </c>
      <c r="P324" s="75" t="s">
        <v>910</v>
      </c>
      <c r="Q324" s="75" t="s">
        <v>2590</v>
      </c>
      <c r="R324" s="75" t="s">
        <v>2528</v>
      </c>
      <c r="S324" s="75" t="s">
        <v>392</v>
      </c>
      <c r="T324" s="75" t="s">
        <v>81</v>
      </c>
      <c r="U324" s="75" t="s">
        <v>204</v>
      </c>
      <c r="V324" s="75">
        <v>2.88</v>
      </c>
      <c r="X324" s="52" t="s">
        <v>2528</v>
      </c>
      <c r="Y324" s="52" t="s">
        <v>2528</v>
      </c>
      <c r="Z324" s="52" t="s">
        <v>2528</v>
      </c>
      <c r="AA324" s="75" t="s">
        <v>2591</v>
      </c>
      <c r="AB324" s="52" t="s">
        <v>69</v>
      </c>
      <c r="AD324" s="515" t="s">
        <v>202</v>
      </c>
      <c r="AE324" s="75" t="s">
        <v>202</v>
      </c>
      <c r="AF324" s="522" t="s">
        <v>68</v>
      </c>
      <c r="AG324" s="52" t="s">
        <v>2528</v>
      </c>
      <c r="AI324" s="52" t="s">
        <v>2592</v>
      </c>
      <c r="AJ324" s="52" t="s">
        <v>2528</v>
      </c>
      <c r="AK324" s="52" t="s">
        <v>2528</v>
      </c>
      <c r="AL324" s="52" t="s">
        <v>2528</v>
      </c>
      <c r="AM324" s="52" t="s">
        <v>2528</v>
      </c>
      <c r="AN324" s="616" t="s">
        <v>733</v>
      </c>
      <c r="AO324" s="75" t="s">
        <v>2528</v>
      </c>
      <c r="AP324" s="75" t="s">
        <v>740</v>
      </c>
      <c r="AS324" s="159" t="s">
        <v>733</v>
      </c>
      <c r="AT324" s="75" t="s">
        <v>2528</v>
      </c>
      <c r="AU324" s="55" t="b">
        <v>0</v>
      </c>
      <c r="AV324" s="53"/>
      <c r="AW324" s="55" t="b">
        <v>0</v>
      </c>
      <c r="AX324" s="53"/>
      <c r="AY324" s="52" t="s">
        <v>2144</v>
      </c>
    </row>
    <row r="325" spans="1:51" s="74" customFormat="1">
      <c r="A325" s="52">
        <v>336</v>
      </c>
      <c r="B325" s="74" t="s">
        <v>2494</v>
      </c>
      <c r="C325" s="591"/>
      <c r="D325" s="617" t="s">
        <v>2593</v>
      </c>
      <c r="E325" s="587" t="s">
        <v>2144</v>
      </c>
      <c r="F325" s="587" t="s">
        <v>2144</v>
      </c>
      <c r="G325" s="587" t="s">
        <v>2144</v>
      </c>
      <c r="H325" s="591" t="s">
        <v>84</v>
      </c>
      <c r="I325" s="591" t="s">
        <v>2528</v>
      </c>
      <c r="J325" s="591">
        <v>0.97</v>
      </c>
      <c r="K325" s="587" t="s">
        <v>2144</v>
      </c>
      <c r="L325" s="591" t="s">
        <v>324</v>
      </c>
      <c r="M325" s="591" t="s">
        <v>2594</v>
      </c>
      <c r="N325" s="587" t="s">
        <v>2144</v>
      </c>
      <c r="O325" s="617"/>
      <c r="P325" s="587" t="s">
        <v>2144</v>
      </c>
      <c r="Q325" s="587" t="s">
        <v>2144</v>
      </c>
      <c r="R325" s="587" t="s">
        <v>2144</v>
      </c>
      <c r="S325" s="591" t="s">
        <v>392</v>
      </c>
      <c r="T325" s="591" t="s">
        <v>81</v>
      </c>
      <c r="U325" s="591" t="s">
        <v>204</v>
      </c>
      <c r="V325" s="591"/>
      <c r="W325" s="591"/>
      <c r="X325" s="587" t="s">
        <v>2144</v>
      </c>
      <c r="Y325" s="587" t="s">
        <v>2144</v>
      </c>
      <c r="Z325" s="587" t="s">
        <v>2144</v>
      </c>
      <c r="AA325" s="591"/>
      <c r="AB325" s="587" t="s">
        <v>2144</v>
      </c>
      <c r="AC325" s="617"/>
      <c r="AD325" s="586" t="s">
        <v>202</v>
      </c>
      <c r="AE325" s="591" t="s">
        <v>202</v>
      </c>
      <c r="AF325" s="592" t="s">
        <v>68</v>
      </c>
      <c r="AG325" s="587" t="s">
        <v>2144</v>
      </c>
      <c r="AI325" s="587" t="s">
        <v>2144</v>
      </c>
      <c r="AJ325" s="587" t="s">
        <v>2144</v>
      </c>
      <c r="AK325" s="587" t="s">
        <v>2144</v>
      </c>
      <c r="AL325" s="587" t="s">
        <v>2144</v>
      </c>
      <c r="AM325" s="587" t="s">
        <v>2144</v>
      </c>
      <c r="AN325" s="587" t="s">
        <v>2144</v>
      </c>
      <c r="AO325" s="587" t="s">
        <v>2144</v>
      </c>
      <c r="AP325" s="591"/>
      <c r="AQ325" s="591"/>
      <c r="AR325" s="617"/>
      <c r="AS325" s="594" t="s">
        <v>202</v>
      </c>
      <c r="AT325" s="591" t="s">
        <v>202</v>
      </c>
      <c r="AU325" s="66" t="b">
        <v>0</v>
      </c>
      <c r="AV325" s="587"/>
      <c r="AW325" s="66" t="b">
        <v>0</v>
      </c>
      <c r="AX325" s="587"/>
    </row>
    <row r="326" spans="1:51">
      <c r="A326" s="52">
        <v>337</v>
      </c>
      <c r="B326" s="52" t="s">
        <v>2494</v>
      </c>
      <c r="D326" s="613" t="s">
        <v>2595</v>
      </c>
      <c r="F326" s="515" t="s">
        <v>745</v>
      </c>
      <c r="H326" s="75" t="s">
        <v>63</v>
      </c>
      <c r="I326" s="619" t="s">
        <v>2528</v>
      </c>
      <c r="J326" s="75">
        <v>66</v>
      </c>
      <c r="L326" s="75" t="s">
        <v>2215</v>
      </c>
      <c r="M326" s="75" t="s">
        <v>2596</v>
      </c>
      <c r="S326" s="75" t="s">
        <v>392</v>
      </c>
      <c r="T326" s="75" t="s">
        <v>81</v>
      </c>
      <c r="U326" s="75" t="s">
        <v>204</v>
      </c>
      <c r="X326" s="619" t="s">
        <v>2032</v>
      </c>
      <c r="AD326" s="515" t="s">
        <v>202</v>
      </c>
      <c r="AE326" s="75" t="s">
        <v>202</v>
      </c>
      <c r="AF326" s="522" t="s">
        <v>68</v>
      </c>
      <c r="AS326" s="159" t="s">
        <v>202</v>
      </c>
      <c r="AT326" s="75" t="s">
        <v>202</v>
      </c>
      <c r="AU326" s="55" t="b">
        <v>0</v>
      </c>
      <c r="AV326" s="53"/>
      <c r="AW326" s="55" t="b">
        <v>0</v>
      </c>
      <c r="AX326" s="53"/>
    </row>
    <row r="327" spans="1:51" s="74" customFormat="1">
      <c r="A327" s="52">
        <v>338</v>
      </c>
      <c r="B327" s="74" t="s">
        <v>2494</v>
      </c>
      <c r="C327" s="591"/>
      <c r="D327" s="617" t="s">
        <v>2597</v>
      </c>
      <c r="E327" s="587" t="s">
        <v>2144</v>
      </c>
      <c r="F327" s="587" t="s">
        <v>2144</v>
      </c>
      <c r="G327" s="587" t="s">
        <v>2144</v>
      </c>
      <c r="H327" s="591" t="s">
        <v>224</v>
      </c>
      <c r="I327" s="591" t="s">
        <v>2024</v>
      </c>
      <c r="J327" s="591">
        <v>3</v>
      </c>
      <c r="K327" s="587" t="s">
        <v>2144</v>
      </c>
      <c r="L327" s="591" t="s">
        <v>324</v>
      </c>
      <c r="M327" s="591" t="s">
        <v>2598</v>
      </c>
      <c r="N327" s="587" t="s">
        <v>2144</v>
      </c>
      <c r="O327" s="617"/>
      <c r="P327" s="587" t="s">
        <v>2144</v>
      </c>
      <c r="Q327" s="587" t="s">
        <v>2144</v>
      </c>
      <c r="R327" s="587" t="s">
        <v>2144</v>
      </c>
      <c r="S327" s="591" t="s">
        <v>392</v>
      </c>
      <c r="T327" s="591" t="s">
        <v>81</v>
      </c>
      <c r="U327" s="591" t="s">
        <v>204</v>
      </c>
      <c r="V327" s="591"/>
      <c r="W327" s="591"/>
      <c r="X327" s="587" t="s">
        <v>2144</v>
      </c>
      <c r="Y327" s="587" t="s">
        <v>2144</v>
      </c>
      <c r="Z327" s="587" t="s">
        <v>2144</v>
      </c>
      <c r="AA327" s="591"/>
      <c r="AB327" s="587" t="s">
        <v>2144</v>
      </c>
      <c r="AC327" s="617"/>
      <c r="AD327" s="586" t="s">
        <v>202</v>
      </c>
      <c r="AE327" s="591" t="s">
        <v>202</v>
      </c>
      <c r="AF327" s="592" t="s">
        <v>68</v>
      </c>
      <c r="AG327" s="587" t="s">
        <v>2144</v>
      </c>
      <c r="AI327" s="587" t="s">
        <v>2144</v>
      </c>
      <c r="AJ327" s="587" t="s">
        <v>2144</v>
      </c>
      <c r="AK327" s="587" t="s">
        <v>2144</v>
      </c>
      <c r="AL327" s="587" t="s">
        <v>2144</v>
      </c>
      <c r="AM327" s="587" t="s">
        <v>2144</v>
      </c>
      <c r="AN327" s="587" t="s">
        <v>2144</v>
      </c>
      <c r="AO327" s="587" t="s">
        <v>2144</v>
      </c>
      <c r="AP327" s="591"/>
      <c r="AQ327" s="591"/>
      <c r="AR327" s="617"/>
      <c r="AS327" s="594" t="s">
        <v>202</v>
      </c>
      <c r="AT327" s="591" t="s">
        <v>202</v>
      </c>
      <c r="AU327" s="66" t="b">
        <v>0</v>
      </c>
      <c r="AV327" s="587"/>
      <c r="AW327" s="66" t="b">
        <v>0</v>
      </c>
      <c r="AX327" s="587"/>
    </row>
    <row r="328" spans="1:51">
      <c r="A328" s="73">
        <v>339</v>
      </c>
      <c r="B328" s="52" t="s">
        <v>2494</v>
      </c>
      <c r="C328" s="618" t="s">
        <v>2528</v>
      </c>
      <c r="D328" s="613" t="s">
        <v>2599</v>
      </c>
      <c r="E328" s="613" t="s">
        <v>2600</v>
      </c>
      <c r="F328" s="75" t="s">
        <v>989</v>
      </c>
      <c r="G328" s="75" t="s">
        <v>324</v>
      </c>
      <c r="H328" s="75" t="s">
        <v>63</v>
      </c>
      <c r="I328" s="75" t="s">
        <v>2528</v>
      </c>
      <c r="J328" s="75">
        <v>136.5</v>
      </c>
      <c r="K328" s="52">
        <v>230</v>
      </c>
      <c r="L328" s="75" t="s">
        <v>324</v>
      </c>
      <c r="M328" s="615" t="s">
        <v>2601</v>
      </c>
      <c r="N328" s="613" t="s">
        <v>2602</v>
      </c>
      <c r="O328" s="75" t="s">
        <v>2528</v>
      </c>
      <c r="P328" s="75" t="s">
        <v>910</v>
      </c>
      <c r="Q328" s="75" t="s">
        <v>2603</v>
      </c>
      <c r="R328" s="75" t="s">
        <v>2528</v>
      </c>
      <c r="S328" s="75" t="s">
        <v>2604</v>
      </c>
      <c r="T328" s="75" t="s">
        <v>191</v>
      </c>
      <c r="U328" s="75" t="s">
        <v>204</v>
      </c>
      <c r="V328" s="75">
        <v>409.5</v>
      </c>
      <c r="X328" s="52" t="s">
        <v>2528</v>
      </c>
      <c r="Y328" s="52" t="s">
        <v>2528</v>
      </c>
      <c r="Z328" s="52" t="s">
        <v>2528</v>
      </c>
      <c r="AA328" s="75" t="s">
        <v>1303</v>
      </c>
      <c r="AB328" s="52" t="s">
        <v>182</v>
      </c>
      <c r="AD328" s="515" t="s">
        <v>202</v>
      </c>
      <c r="AE328" s="75" t="s">
        <v>202</v>
      </c>
      <c r="AF328" s="522" t="s">
        <v>68</v>
      </c>
      <c r="AG328" s="52" t="s">
        <v>2528</v>
      </c>
      <c r="AI328" s="52" t="s">
        <v>2592</v>
      </c>
      <c r="AJ328" s="52" t="s">
        <v>2528</v>
      </c>
      <c r="AK328" s="52" t="s">
        <v>2528</v>
      </c>
      <c r="AL328" s="52" t="s">
        <v>2528</v>
      </c>
      <c r="AM328" s="52" t="s">
        <v>2528</v>
      </c>
      <c r="AN328" s="616" t="s">
        <v>733</v>
      </c>
      <c r="AO328" s="75" t="s">
        <v>2528</v>
      </c>
      <c r="AP328" s="75" t="s">
        <v>740</v>
      </c>
      <c r="AS328" s="159" t="s">
        <v>733</v>
      </c>
      <c r="AT328" s="75" t="s">
        <v>2528</v>
      </c>
      <c r="AU328" s="55" t="b">
        <v>0</v>
      </c>
      <c r="AV328" s="53"/>
      <c r="AW328" s="55" t="b">
        <v>0</v>
      </c>
      <c r="AX328" s="53"/>
      <c r="AY328" s="52" t="s">
        <v>2605</v>
      </c>
    </row>
    <row r="329" spans="1:51" s="74" customFormat="1">
      <c r="A329" s="52">
        <v>340</v>
      </c>
      <c r="B329" s="74" t="s">
        <v>2494</v>
      </c>
      <c r="C329" s="591"/>
      <c r="D329" s="617" t="s">
        <v>2606</v>
      </c>
      <c r="E329" s="587" t="s">
        <v>2144</v>
      </c>
      <c r="F329" s="587" t="s">
        <v>2144</v>
      </c>
      <c r="G329" s="587" t="s">
        <v>2144</v>
      </c>
      <c r="H329" s="591" t="s">
        <v>382</v>
      </c>
      <c r="I329" s="591" t="s">
        <v>2536</v>
      </c>
      <c r="J329" s="591">
        <v>19</v>
      </c>
      <c r="K329" s="587" t="s">
        <v>2144</v>
      </c>
      <c r="L329" s="591" t="s">
        <v>324</v>
      </c>
      <c r="M329" s="591" t="s">
        <v>324</v>
      </c>
      <c r="N329" s="587" t="s">
        <v>2144</v>
      </c>
      <c r="O329" s="617"/>
      <c r="P329" s="587" t="s">
        <v>2144</v>
      </c>
      <c r="Q329" s="587" t="s">
        <v>2144</v>
      </c>
      <c r="R329" s="587" t="s">
        <v>2144</v>
      </c>
      <c r="S329" s="591" t="s">
        <v>392</v>
      </c>
      <c r="T329" s="591" t="s">
        <v>81</v>
      </c>
      <c r="U329" s="591" t="s">
        <v>204</v>
      </c>
      <c r="V329" s="591"/>
      <c r="W329" s="591"/>
      <c r="X329" s="587" t="s">
        <v>2144</v>
      </c>
      <c r="Y329" s="587" t="s">
        <v>2144</v>
      </c>
      <c r="Z329" s="587" t="s">
        <v>2144</v>
      </c>
      <c r="AA329" s="591"/>
      <c r="AB329" s="587" t="s">
        <v>2144</v>
      </c>
      <c r="AC329" s="617"/>
      <c r="AD329" s="586" t="s">
        <v>202</v>
      </c>
      <c r="AE329" s="591" t="s">
        <v>202</v>
      </c>
      <c r="AF329" s="592" t="s">
        <v>68</v>
      </c>
      <c r="AG329" s="587" t="s">
        <v>2144</v>
      </c>
      <c r="AI329" s="587" t="s">
        <v>2144</v>
      </c>
      <c r="AJ329" s="587" t="s">
        <v>2144</v>
      </c>
      <c r="AK329" s="587" t="s">
        <v>2144</v>
      </c>
      <c r="AL329" s="587" t="s">
        <v>2144</v>
      </c>
      <c r="AM329" s="587" t="s">
        <v>2144</v>
      </c>
      <c r="AN329" s="587" t="s">
        <v>2144</v>
      </c>
      <c r="AO329" s="587" t="s">
        <v>2144</v>
      </c>
      <c r="AP329" s="591"/>
      <c r="AQ329" s="591"/>
      <c r="AR329" s="617"/>
      <c r="AS329" s="594" t="s">
        <v>202</v>
      </c>
      <c r="AT329" s="591" t="s">
        <v>202</v>
      </c>
      <c r="AU329" s="66" t="b">
        <v>0</v>
      </c>
      <c r="AV329" s="587"/>
      <c r="AW329" s="66" t="b">
        <v>0</v>
      </c>
      <c r="AX329" s="587"/>
    </row>
    <row r="330" spans="1:51">
      <c r="A330" s="73">
        <v>341</v>
      </c>
      <c r="B330" s="52" t="s">
        <v>2494</v>
      </c>
      <c r="D330" s="613" t="s">
        <v>2607</v>
      </c>
      <c r="E330" s="613" t="s">
        <v>2608</v>
      </c>
      <c r="F330" s="75" t="s">
        <v>989</v>
      </c>
      <c r="G330" s="75" t="s">
        <v>324</v>
      </c>
      <c r="H330" s="75" t="s">
        <v>2009</v>
      </c>
      <c r="I330" s="75" t="s">
        <v>2528</v>
      </c>
      <c r="J330" s="75">
        <v>21.88</v>
      </c>
      <c r="K330" s="52">
        <v>34.5</v>
      </c>
      <c r="L330" s="75" t="s">
        <v>324</v>
      </c>
      <c r="M330" s="615" t="s">
        <v>324</v>
      </c>
      <c r="N330" s="613" t="s">
        <v>2609</v>
      </c>
      <c r="O330" s="75" t="s">
        <v>2528</v>
      </c>
      <c r="P330" s="75" t="s">
        <v>910</v>
      </c>
      <c r="Q330" s="75" t="s">
        <v>2610</v>
      </c>
      <c r="R330" s="75" t="s">
        <v>2528</v>
      </c>
      <c r="S330" s="75" t="s">
        <v>392</v>
      </c>
      <c r="T330" s="75" t="s">
        <v>81</v>
      </c>
      <c r="U330" s="75" t="s">
        <v>204</v>
      </c>
      <c r="V330" s="75">
        <v>175.88</v>
      </c>
      <c r="X330" s="52" t="s">
        <v>2528</v>
      </c>
      <c r="Y330" s="52" t="s">
        <v>2528</v>
      </c>
      <c r="Z330" s="52" t="s">
        <v>2528</v>
      </c>
      <c r="AA330" s="75" t="s">
        <v>2611</v>
      </c>
      <c r="AB330" s="52" t="s">
        <v>69</v>
      </c>
      <c r="AD330" s="515" t="s">
        <v>202</v>
      </c>
      <c r="AE330" s="75" t="s">
        <v>202</v>
      </c>
      <c r="AF330" s="522" t="s">
        <v>68</v>
      </c>
      <c r="AG330" s="52" t="s">
        <v>2528</v>
      </c>
      <c r="AI330" s="52" t="s">
        <v>2592</v>
      </c>
      <c r="AJ330" s="52" t="s">
        <v>2528</v>
      </c>
      <c r="AK330" s="52" t="s">
        <v>2528</v>
      </c>
      <c r="AL330" s="52" t="s">
        <v>2528</v>
      </c>
      <c r="AM330" s="52" t="s">
        <v>2528</v>
      </c>
      <c r="AN330" s="616" t="s">
        <v>1214</v>
      </c>
      <c r="AO330" s="75" t="s">
        <v>2528</v>
      </c>
      <c r="AP330" s="75" t="s">
        <v>2528</v>
      </c>
      <c r="AS330" s="159" t="s">
        <v>202</v>
      </c>
      <c r="AT330" s="75" t="s">
        <v>202</v>
      </c>
      <c r="AU330" s="55" t="b">
        <v>0</v>
      </c>
      <c r="AV330" s="53"/>
      <c r="AW330" s="55" t="b">
        <v>0</v>
      </c>
      <c r="AX330" s="53"/>
      <c r="AY330" s="52" t="s">
        <v>2144</v>
      </c>
    </row>
    <row r="331" spans="1:51">
      <c r="A331" s="52">
        <v>342</v>
      </c>
      <c r="B331" s="52" t="s">
        <v>2494</v>
      </c>
      <c r="D331" s="613" t="s">
        <v>2612</v>
      </c>
      <c r="F331" s="615" t="s">
        <v>950</v>
      </c>
      <c r="H331" s="75" t="s">
        <v>382</v>
      </c>
      <c r="I331" s="75" t="s">
        <v>2528</v>
      </c>
      <c r="J331" s="75">
        <v>15</v>
      </c>
      <c r="L331" s="75" t="s">
        <v>324</v>
      </c>
      <c r="M331" s="75" t="s">
        <v>2613</v>
      </c>
      <c r="S331" s="75" t="s">
        <v>392</v>
      </c>
      <c r="T331" s="75" t="s">
        <v>81</v>
      </c>
      <c r="U331" s="75" t="s">
        <v>204</v>
      </c>
      <c r="X331" s="52"/>
      <c r="AD331" s="515" t="s">
        <v>202</v>
      </c>
      <c r="AE331" s="75" t="s">
        <v>202</v>
      </c>
      <c r="AF331" s="522" t="s">
        <v>68</v>
      </c>
      <c r="AS331" s="159" t="s">
        <v>202</v>
      </c>
      <c r="AT331" s="75" t="s">
        <v>202</v>
      </c>
      <c r="AU331" s="55" t="b">
        <v>0</v>
      </c>
      <c r="AV331" s="53"/>
      <c r="AW331" s="55" t="b">
        <v>0</v>
      </c>
      <c r="AX331" s="53"/>
      <c r="AY331" s="52" t="s">
        <v>669</v>
      </c>
    </row>
    <row r="332" spans="1:51">
      <c r="A332" s="52">
        <v>343</v>
      </c>
      <c r="B332" s="52" t="s">
        <v>2494</v>
      </c>
      <c r="D332" s="613" t="s">
        <v>2614</v>
      </c>
      <c r="F332" s="615" t="s">
        <v>950</v>
      </c>
      <c r="H332" s="75" t="s">
        <v>382</v>
      </c>
      <c r="I332" s="75" t="s">
        <v>2528</v>
      </c>
      <c r="J332" s="75">
        <v>15</v>
      </c>
      <c r="L332" s="75" t="s">
        <v>324</v>
      </c>
      <c r="M332" s="75" t="s">
        <v>2615</v>
      </c>
      <c r="S332" s="75" t="s">
        <v>392</v>
      </c>
      <c r="T332" s="75" t="s">
        <v>81</v>
      </c>
      <c r="U332" s="75" t="s">
        <v>204</v>
      </c>
      <c r="X332" s="52"/>
      <c r="AD332" s="515" t="s">
        <v>202</v>
      </c>
      <c r="AE332" s="75" t="s">
        <v>202</v>
      </c>
      <c r="AF332" s="522" t="s">
        <v>68</v>
      </c>
      <c r="AS332" s="159" t="s">
        <v>202</v>
      </c>
      <c r="AT332" s="75" t="s">
        <v>202</v>
      </c>
      <c r="AU332" s="55" t="b">
        <v>0</v>
      </c>
      <c r="AV332" s="53"/>
      <c r="AW332" s="55" t="b">
        <v>0</v>
      </c>
      <c r="AX332" s="53"/>
      <c r="AY332" s="52" t="s">
        <v>669</v>
      </c>
    </row>
    <row r="333" spans="1:51">
      <c r="A333" s="52">
        <v>344</v>
      </c>
      <c r="B333" s="52" t="s">
        <v>2494</v>
      </c>
      <c r="D333" s="613" t="s">
        <v>2616</v>
      </c>
      <c r="F333" s="615" t="s">
        <v>950</v>
      </c>
      <c r="H333" s="75" t="s">
        <v>382</v>
      </c>
      <c r="I333" s="75" t="s">
        <v>2528</v>
      </c>
      <c r="J333" s="75">
        <v>15</v>
      </c>
      <c r="L333" s="75" t="s">
        <v>324</v>
      </c>
      <c r="M333" s="75" t="s">
        <v>2615</v>
      </c>
      <c r="S333" s="75" t="s">
        <v>392</v>
      </c>
      <c r="T333" s="75" t="s">
        <v>81</v>
      </c>
      <c r="U333" s="75" t="s">
        <v>204</v>
      </c>
      <c r="X333" s="52"/>
      <c r="AD333" s="515" t="s">
        <v>202</v>
      </c>
      <c r="AE333" s="75" t="s">
        <v>202</v>
      </c>
      <c r="AF333" s="522" t="s">
        <v>68</v>
      </c>
      <c r="AS333" s="159" t="s">
        <v>202</v>
      </c>
      <c r="AT333" s="75" t="s">
        <v>202</v>
      </c>
      <c r="AU333" s="55" t="b">
        <v>0</v>
      </c>
      <c r="AV333" s="53"/>
      <c r="AW333" s="55" t="b">
        <v>0</v>
      </c>
      <c r="AX333" s="53"/>
      <c r="AY333" s="52" t="s">
        <v>669</v>
      </c>
    </row>
    <row r="334" spans="1:51">
      <c r="A334" s="52">
        <v>345</v>
      </c>
      <c r="B334" s="52" t="s">
        <v>2494</v>
      </c>
      <c r="D334" s="613" t="s">
        <v>2617</v>
      </c>
      <c r="F334" s="615" t="s">
        <v>950</v>
      </c>
      <c r="H334" s="75" t="s">
        <v>382</v>
      </c>
      <c r="I334" s="75" t="s">
        <v>2528</v>
      </c>
      <c r="J334" s="75">
        <v>15</v>
      </c>
      <c r="L334" s="75" t="s">
        <v>324</v>
      </c>
      <c r="M334" s="75" t="s">
        <v>666</v>
      </c>
      <c r="S334" s="75" t="s">
        <v>392</v>
      </c>
      <c r="T334" s="75" t="s">
        <v>81</v>
      </c>
      <c r="U334" s="75" t="s">
        <v>204</v>
      </c>
      <c r="X334" s="52"/>
      <c r="AD334" s="515" t="s">
        <v>202</v>
      </c>
      <c r="AE334" s="75" t="s">
        <v>202</v>
      </c>
      <c r="AF334" s="522" t="s">
        <v>68</v>
      </c>
      <c r="AS334" s="159" t="s">
        <v>202</v>
      </c>
      <c r="AT334" s="75" t="s">
        <v>202</v>
      </c>
      <c r="AU334" s="55" t="b">
        <v>0</v>
      </c>
      <c r="AV334" s="53"/>
      <c r="AW334" s="55" t="b">
        <v>0</v>
      </c>
      <c r="AX334" s="53"/>
      <c r="AY334" s="52" t="s">
        <v>669</v>
      </c>
    </row>
    <row r="335" spans="1:51">
      <c r="A335" s="52">
        <v>346</v>
      </c>
      <c r="B335" s="52" t="s">
        <v>2494</v>
      </c>
      <c r="D335" s="613" t="s">
        <v>2618</v>
      </c>
      <c r="F335" s="615" t="s">
        <v>950</v>
      </c>
      <c r="H335" s="75" t="s">
        <v>382</v>
      </c>
      <c r="I335" s="75" t="s">
        <v>2528</v>
      </c>
      <c r="J335" s="75">
        <v>16</v>
      </c>
      <c r="L335" s="75" t="s">
        <v>324</v>
      </c>
      <c r="M335" s="75" t="s">
        <v>666</v>
      </c>
      <c r="S335" s="75" t="s">
        <v>392</v>
      </c>
      <c r="T335" s="75" t="s">
        <v>81</v>
      </c>
      <c r="U335" s="75" t="s">
        <v>204</v>
      </c>
      <c r="X335" s="52"/>
      <c r="AD335" s="515" t="s">
        <v>202</v>
      </c>
      <c r="AE335" s="75" t="s">
        <v>202</v>
      </c>
      <c r="AF335" s="522" t="s">
        <v>68</v>
      </c>
      <c r="AS335" s="159" t="s">
        <v>202</v>
      </c>
      <c r="AT335" s="75" t="s">
        <v>202</v>
      </c>
      <c r="AU335" s="55" t="b">
        <v>0</v>
      </c>
      <c r="AV335" s="53"/>
      <c r="AW335" s="55" t="b">
        <v>0</v>
      </c>
      <c r="AX335" s="53"/>
      <c r="AY335" s="620" t="s">
        <v>669</v>
      </c>
    </row>
    <row r="336" spans="1:51">
      <c r="A336" s="52">
        <v>347</v>
      </c>
      <c r="B336" s="52" t="s">
        <v>2494</v>
      </c>
      <c r="D336" s="613" t="s">
        <v>2619</v>
      </c>
      <c r="F336" s="615" t="s">
        <v>950</v>
      </c>
      <c r="H336" s="75" t="s">
        <v>382</v>
      </c>
      <c r="I336" s="75" t="s">
        <v>2528</v>
      </c>
      <c r="J336" s="75">
        <v>8</v>
      </c>
      <c r="L336" s="75" t="s">
        <v>324</v>
      </c>
      <c r="M336" s="75" t="s">
        <v>666</v>
      </c>
      <c r="S336" s="75" t="s">
        <v>392</v>
      </c>
      <c r="T336" s="75" t="s">
        <v>81</v>
      </c>
      <c r="U336" s="75" t="s">
        <v>204</v>
      </c>
      <c r="X336" s="52"/>
      <c r="AD336" s="515" t="s">
        <v>202</v>
      </c>
      <c r="AE336" s="75" t="s">
        <v>202</v>
      </c>
      <c r="AF336" s="522" t="s">
        <v>68</v>
      </c>
      <c r="AS336" s="159" t="s">
        <v>202</v>
      </c>
      <c r="AT336" s="75" t="s">
        <v>202</v>
      </c>
      <c r="AU336" s="55" t="b">
        <v>0</v>
      </c>
      <c r="AV336" s="53"/>
      <c r="AW336" s="55" t="b">
        <v>0</v>
      </c>
      <c r="AX336" s="53"/>
      <c r="AY336" s="620" t="s">
        <v>669</v>
      </c>
    </row>
    <row r="337" spans="1:51">
      <c r="A337" s="52">
        <v>348</v>
      </c>
      <c r="B337" s="52" t="s">
        <v>2494</v>
      </c>
      <c r="D337" s="613" t="s">
        <v>2620</v>
      </c>
      <c r="F337" s="615" t="s">
        <v>950</v>
      </c>
      <c r="H337" s="75" t="s">
        <v>382</v>
      </c>
      <c r="I337" s="75" t="s">
        <v>2528</v>
      </c>
      <c r="J337" s="75">
        <v>8</v>
      </c>
      <c r="L337" s="75" t="s">
        <v>324</v>
      </c>
      <c r="M337" s="75" t="s">
        <v>666</v>
      </c>
      <c r="S337" s="75" t="s">
        <v>392</v>
      </c>
      <c r="T337" s="75" t="s">
        <v>81</v>
      </c>
      <c r="U337" s="75" t="s">
        <v>204</v>
      </c>
      <c r="X337" s="52"/>
      <c r="AD337" s="515" t="s">
        <v>202</v>
      </c>
      <c r="AE337" s="75" t="s">
        <v>202</v>
      </c>
      <c r="AF337" s="522" t="s">
        <v>68</v>
      </c>
      <c r="AS337" s="159" t="s">
        <v>202</v>
      </c>
      <c r="AT337" s="75" t="s">
        <v>202</v>
      </c>
      <c r="AU337" s="55" t="b">
        <v>0</v>
      </c>
      <c r="AV337" s="53"/>
      <c r="AW337" s="55" t="b">
        <v>0</v>
      </c>
      <c r="AX337" s="53"/>
      <c r="AY337" s="620" t="s">
        <v>669</v>
      </c>
    </row>
    <row r="338" spans="1:51">
      <c r="A338" s="52">
        <v>349</v>
      </c>
      <c r="B338" s="52" t="s">
        <v>2494</v>
      </c>
      <c r="D338" s="613" t="s">
        <v>2621</v>
      </c>
      <c r="F338" s="615" t="s">
        <v>950</v>
      </c>
      <c r="H338" s="75" t="s">
        <v>382</v>
      </c>
      <c r="I338" s="75" t="s">
        <v>2528</v>
      </c>
      <c r="J338" s="75">
        <v>8</v>
      </c>
      <c r="L338" s="75" t="s">
        <v>324</v>
      </c>
      <c r="M338" s="75" t="s">
        <v>666</v>
      </c>
      <c r="S338" s="75" t="s">
        <v>392</v>
      </c>
      <c r="T338" s="75" t="s">
        <v>81</v>
      </c>
      <c r="U338" s="75" t="s">
        <v>204</v>
      </c>
      <c r="X338" s="52"/>
      <c r="AD338" s="515" t="s">
        <v>202</v>
      </c>
      <c r="AE338" s="75" t="s">
        <v>202</v>
      </c>
      <c r="AF338" s="522" t="s">
        <v>68</v>
      </c>
      <c r="AS338" s="159" t="s">
        <v>202</v>
      </c>
      <c r="AT338" s="75" t="s">
        <v>202</v>
      </c>
      <c r="AU338" s="55" t="b">
        <v>0</v>
      </c>
      <c r="AV338" s="53"/>
      <c r="AW338" s="55" t="b">
        <v>0</v>
      </c>
      <c r="AX338" s="53"/>
      <c r="AY338" s="620" t="s">
        <v>669</v>
      </c>
    </row>
    <row r="339" spans="1:51">
      <c r="A339" s="52">
        <v>350</v>
      </c>
      <c r="B339" s="52" t="s">
        <v>2494</v>
      </c>
      <c r="D339" s="613" t="s">
        <v>2622</v>
      </c>
      <c r="F339" s="615" t="s">
        <v>950</v>
      </c>
      <c r="H339" s="75" t="s">
        <v>382</v>
      </c>
      <c r="I339" s="75" t="s">
        <v>2528</v>
      </c>
      <c r="J339" s="75">
        <v>7</v>
      </c>
      <c r="L339" s="75" t="s">
        <v>324</v>
      </c>
      <c r="M339" s="75" t="s">
        <v>666</v>
      </c>
      <c r="S339" s="75" t="s">
        <v>392</v>
      </c>
      <c r="T339" s="75" t="s">
        <v>81</v>
      </c>
      <c r="U339" s="75" t="s">
        <v>204</v>
      </c>
      <c r="X339" s="52"/>
      <c r="AD339" s="515" t="s">
        <v>202</v>
      </c>
      <c r="AE339" s="75" t="s">
        <v>202</v>
      </c>
      <c r="AF339" s="522" t="s">
        <v>68</v>
      </c>
      <c r="AS339" s="159" t="s">
        <v>202</v>
      </c>
      <c r="AT339" s="75" t="s">
        <v>202</v>
      </c>
      <c r="AU339" s="55" t="b">
        <v>0</v>
      </c>
      <c r="AV339" s="53"/>
      <c r="AW339" s="55" t="b">
        <v>0</v>
      </c>
      <c r="AX339" s="53"/>
      <c r="AY339" s="620" t="s">
        <v>669</v>
      </c>
    </row>
    <row r="340" spans="1:51">
      <c r="A340" s="52">
        <v>351</v>
      </c>
      <c r="B340" s="52" t="s">
        <v>2494</v>
      </c>
      <c r="D340" s="613" t="s">
        <v>2623</v>
      </c>
      <c r="F340" s="615" t="s">
        <v>950</v>
      </c>
      <c r="H340" s="75" t="s">
        <v>382</v>
      </c>
      <c r="I340" s="75" t="s">
        <v>2528</v>
      </c>
      <c r="J340" s="75">
        <v>7</v>
      </c>
      <c r="L340" s="75" t="s">
        <v>324</v>
      </c>
      <c r="M340" s="75" t="s">
        <v>666</v>
      </c>
      <c r="S340" s="75" t="s">
        <v>392</v>
      </c>
      <c r="T340" s="75" t="s">
        <v>81</v>
      </c>
      <c r="U340" s="75" t="s">
        <v>204</v>
      </c>
      <c r="X340" s="52"/>
      <c r="AD340" s="515" t="s">
        <v>202</v>
      </c>
      <c r="AE340" s="75" t="s">
        <v>202</v>
      </c>
      <c r="AF340" s="522" t="s">
        <v>68</v>
      </c>
      <c r="AS340" s="159" t="s">
        <v>202</v>
      </c>
      <c r="AT340" s="75" t="s">
        <v>202</v>
      </c>
      <c r="AU340" s="55" t="b">
        <v>0</v>
      </c>
      <c r="AV340" s="53"/>
      <c r="AW340" s="55" t="b">
        <v>0</v>
      </c>
      <c r="AX340" s="53"/>
      <c r="AY340" s="620" t="s">
        <v>669</v>
      </c>
    </row>
    <row r="341" spans="1:51">
      <c r="A341" s="52">
        <v>352</v>
      </c>
      <c r="B341" s="52" t="s">
        <v>2494</v>
      </c>
      <c r="D341" s="613" t="s">
        <v>2624</v>
      </c>
      <c r="F341" s="615" t="s">
        <v>950</v>
      </c>
      <c r="H341" s="75" t="s">
        <v>382</v>
      </c>
      <c r="I341" s="75" t="s">
        <v>2528</v>
      </c>
      <c r="J341" s="75">
        <v>7</v>
      </c>
      <c r="L341" s="75" t="s">
        <v>324</v>
      </c>
      <c r="M341" s="75" t="s">
        <v>666</v>
      </c>
      <c r="S341" s="75" t="s">
        <v>392</v>
      </c>
      <c r="T341" s="75" t="s">
        <v>81</v>
      </c>
      <c r="U341" s="75" t="s">
        <v>204</v>
      </c>
      <c r="X341" s="52"/>
      <c r="AD341" s="515" t="s">
        <v>202</v>
      </c>
      <c r="AE341" s="75" t="s">
        <v>202</v>
      </c>
      <c r="AF341" s="522" t="s">
        <v>68</v>
      </c>
      <c r="AS341" s="159" t="s">
        <v>202</v>
      </c>
      <c r="AT341" s="75" t="s">
        <v>202</v>
      </c>
      <c r="AU341" s="55" t="b">
        <v>0</v>
      </c>
      <c r="AV341" s="53"/>
      <c r="AW341" s="55" t="b">
        <v>0</v>
      </c>
      <c r="AX341" s="53"/>
      <c r="AY341" s="620" t="s">
        <v>669</v>
      </c>
    </row>
    <row r="342" spans="1:51">
      <c r="A342" s="52">
        <v>353</v>
      </c>
      <c r="B342" s="52" t="s">
        <v>2494</v>
      </c>
      <c r="D342" s="613" t="s">
        <v>2625</v>
      </c>
      <c r="F342" s="615" t="s">
        <v>950</v>
      </c>
      <c r="H342" s="75" t="s">
        <v>382</v>
      </c>
      <c r="I342" s="75" t="s">
        <v>2528</v>
      </c>
      <c r="J342" s="75">
        <v>16</v>
      </c>
      <c r="L342" s="75" t="s">
        <v>324</v>
      </c>
      <c r="M342" s="75" t="s">
        <v>666</v>
      </c>
      <c r="S342" s="75" t="s">
        <v>392</v>
      </c>
      <c r="T342" s="75" t="s">
        <v>81</v>
      </c>
      <c r="U342" s="75" t="s">
        <v>204</v>
      </c>
      <c r="X342" s="52"/>
      <c r="AD342" s="515" t="s">
        <v>202</v>
      </c>
      <c r="AE342" s="75" t="s">
        <v>202</v>
      </c>
      <c r="AF342" s="522" t="s">
        <v>68</v>
      </c>
      <c r="AS342" s="159" t="s">
        <v>202</v>
      </c>
      <c r="AT342" s="75" t="s">
        <v>202</v>
      </c>
      <c r="AU342" s="55" t="b">
        <v>0</v>
      </c>
      <c r="AV342" s="53"/>
      <c r="AW342" s="55" t="b">
        <v>0</v>
      </c>
      <c r="AX342" s="53"/>
      <c r="AY342" s="620" t="s">
        <v>669</v>
      </c>
    </row>
    <row r="343" spans="1:51">
      <c r="A343" s="52">
        <v>354</v>
      </c>
      <c r="B343" s="52" t="s">
        <v>2494</v>
      </c>
      <c r="D343" s="613" t="s">
        <v>2626</v>
      </c>
      <c r="F343" s="615" t="s">
        <v>950</v>
      </c>
      <c r="H343" s="75" t="s">
        <v>382</v>
      </c>
      <c r="I343" s="75" t="s">
        <v>2528</v>
      </c>
      <c r="J343" s="75">
        <v>16</v>
      </c>
      <c r="L343" s="75" t="s">
        <v>324</v>
      </c>
      <c r="M343" s="75" t="s">
        <v>324</v>
      </c>
      <c r="S343" s="75" t="s">
        <v>392</v>
      </c>
      <c r="T343" s="75" t="s">
        <v>81</v>
      </c>
      <c r="U343" s="75" t="s">
        <v>204</v>
      </c>
      <c r="X343" s="52"/>
      <c r="AD343" s="515" t="s">
        <v>202</v>
      </c>
      <c r="AE343" s="75" t="s">
        <v>202</v>
      </c>
      <c r="AF343" s="522" t="s">
        <v>68</v>
      </c>
      <c r="AS343" s="159" t="s">
        <v>202</v>
      </c>
      <c r="AT343" s="75" t="s">
        <v>202</v>
      </c>
      <c r="AU343" s="55" t="b">
        <v>0</v>
      </c>
      <c r="AV343" s="53"/>
      <c r="AW343" s="55" t="b">
        <v>0</v>
      </c>
      <c r="AX343" s="53"/>
      <c r="AY343" s="620" t="s">
        <v>669</v>
      </c>
    </row>
    <row r="344" spans="1:51" s="74" customFormat="1">
      <c r="A344" s="52">
        <v>355</v>
      </c>
      <c r="B344" s="74" t="s">
        <v>2494</v>
      </c>
      <c r="C344" s="591"/>
      <c r="D344" s="617" t="s">
        <v>2627</v>
      </c>
      <c r="E344" s="587" t="s">
        <v>2144</v>
      </c>
      <c r="F344" s="587" t="s">
        <v>2144</v>
      </c>
      <c r="G344" s="587" t="s">
        <v>2144</v>
      </c>
      <c r="H344" s="591" t="s">
        <v>382</v>
      </c>
      <c r="I344" s="591" t="s">
        <v>2536</v>
      </c>
      <c r="J344" s="591">
        <v>19</v>
      </c>
      <c r="K344" s="587" t="s">
        <v>2144</v>
      </c>
      <c r="L344" s="591" t="s">
        <v>324</v>
      </c>
      <c r="M344" s="591" t="s">
        <v>2628</v>
      </c>
      <c r="N344" s="587" t="s">
        <v>2144</v>
      </c>
      <c r="O344" s="617"/>
      <c r="P344" s="587" t="s">
        <v>2144</v>
      </c>
      <c r="Q344" s="587" t="s">
        <v>2144</v>
      </c>
      <c r="R344" s="587" t="s">
        <v>2144</v>
      </c>
      <c r="S344" s="591" t="s">
        <v>392</v>
      </c>
      <c r="T344" s="591" t="s">
        <v>81</v>
      </c>
      <c r="U344" s="591" t="s">
        <v>204</v>
      </c>
      <c r="V344" s="591"/>
      <c r="W344" s="591"/>
      <c r="X344" s="587" t="s">
        <v>2144</v>
      </c>
      <c r="Y344" s="587" t="s">
        <v>2144</v>
      </c>
      <c r="Z344" s="587" t="s">
        <v>2144</v>
      </c>
      <c r="AA344" s="591"/>
      <c r="AB344" s="587" t="s">
        <v>2144</v>
      </c>
      <c r="AC344" s="617"/>
      <c r="AD344" s="586" t="s">
        <v>202</v>
      </c>
      <c r="AE344" s="591" t="s">
        <v>202</v>
      </c>
      <c r="AF344" s="592" t="s">
        <v>68</v>
      </c>
      <c r="AG344" s="587" t="s">
        <v>2144</v>
      </c>
      <c r="AI344" s="587" t="s">
        <v>2144</v>
      </c>
      <c r="AJ344" s="587" t="s">
        <v>2144</v>
      </c>
      <c r="AK344" s="587" t="s">
        <v>2144</v>
      </c>
      <c r="AL344" s="587" t="s">
        <v>2144</v>
      </c>
      <c r="AM344" s="587" t="s">
        <v>2144</v>
      </c>
      <c r="AN344" s="587" t="s">
        <v>2144</v>
      </c>
      <c r="AO344" s="587" t="s">
        <v>2144</v>
      </c>
      <c r="AP344" s="591"/>
      <c r="AQ344" s="591"/>
      <c r="AR344" s="617"/>
      <c r="AS344" s="594" t="s">
        <v>202</v>
      </c>
      <c r="AT344" s="591" t="s">
        <v>202</v>
      </c>
      <c r="AU344" s="66" t="b">
        <v>0</v>
      </c>
      <c r="AV344" s="67"/>
      <c r="AW344" s="66" t="b">
        <v>0</v>
      </c>
      <c r="AX344" s="67"/>
    </row>
    <row r="345" spans="1:51">
      <c r="A345" s="52">
        <v>356</v>
      </c>
      <c r="B345" s="52" t="s">
        <v>2494</v>
      </c>
      <c r="D345" s="613" t="s">
        <v>2629</v>
      </c>
      <c r="F345" s="515" t="s">
        <v>745</v>
      </c>
      <c r="H345" s="75" t="s">
        <v>382</v>
      </c>
      <c r="I345" s="619" t="s">
        <v>2536</v>
      </c>
      <c r="J345" s="75">
        <v>5.3</v>
      </c>
      <c r="L345" s="75" t="s">
        <v>2215</v>
      </c>
      <c r="M345" s="75" t="s">
        <v>2215</v>
      </c>
      <c r="S345" s="75" t="s">
        <v>392</v>
      </c>
      <c r="T345" s="75" t="s">
        <v>81</v>
      </c>
      <c r="U345" s="75" t="s">
        <v>204</v>
      </c>
      <c r="X345" s="619" t="s">
        <v>2032</v>
      </c>
      <c r="AD345" s="515" t="s">
        <v>202</v>
      </c>
      <c r="AE345" s="75" t="s">
        <v>202</v>
      </c>
      <c r="AF345" s="522" t="s">
        <v>68</v>
      </c>
      <c r="AS345" s="159" t="s">
        <v>202</v>
      </c>
      <c r="AT345" s="75" t="s">
        <v>202</v>
      </c>
      <c r="AU345" s="55" t="b">
        <v>0</v>
      </c>
      <c r="AV345" s="53"/>
      <c r="AW345" s="55" t="b">
        <v>0</v>
      </c>
      <c r="AX345" s="53"/>
    </row>
    <row r="346" spans="1:51">
      <c r="A346" s="52">
        <v>357</v>
      </c>
      <c r="B346" s="52" t="s">
        <v>2494</v>
      </c>
      <c r="D346" s="613" t="s">
        <v>2630</v>
      </c>
      <c r="F346" s="515" t="s">
        <v>745</v>
      </c>
      <c r="H346" s="75" t="s">
        <v>224</v>
      </c>
      <c r="I346" s="75" t="s">
        <v>2024</v>
      </c>
      <c r="J346" s="75">
        <v>6</v>
      </c>
      <c r="L346" s="75" t="s">
        <v>2215</v>
      </c>
      <c r="M346" s="75" t="s">
        <v>2631</v>
      </c>
      <c r="S346" s="75" t="s">
        <v>392</v>
      </c>
      <c r="T346" s="75" t="s">
        <v>81</v>
      </c>
      <c r="U346" s="75" t="s">
        <v>204</v>
      </c>
      <c r="X346" s="619" t="s">
        <v>2032</v>
      </c>
      <c r="AD346" s="515" t="s">
        <v>202</v>
      </c>
      <c r="AE346" s="75" t="s">
        <v>202</v>
      </c>
      <c r="AF346" s="522" t="s">
        <v>68</v>
      </c>
      <c r="AS346" s="159" t="s">
        <v>202</v>
      </c>
      <c r="AT346" s="75" t="s">
        <v>202</v>
      </c>
      <c r="AU346" s="55" t="b">
        <v>0</v>
      </c>
      <c r="AV346" s="53"/>
      <c r="AW346" s="55" t="b">
        <v>0</v>
      </c>
      <c r="AX346" s="53"/>
    </row>
    <row r="347" spans="1:51" s="74" customFormat="1">
      <c r="A347" s="52">
        <v>358</v>
      </c>
      <c r="B347" s="74" t="s">
        <v>2494</v>
      </c>
      <c r="C347" s="591"/>
      <c r="D347" s="617" t="s">
        <v>2632</v>
      </c>
      <c r="E347" s="587" t="s">
        <v>2144</v>
      </c>
      <c r="F347" s="587" t="s">
        <v>2144</v>
      </c>
      <c r="G347" s="587" t="s">
        <v>2144</v>
      </c>
      <c r="H347" s="591" t="s">
        <v>224</v>
      </c>
      <c r="I347" s="591" t="s">
        <v>2024</v>
      </c>
      <c r="J347" s="591">
        <v>6</v>
      </c>
      <c r="K347" s="587" t="s">
        <v>2144</v>
      </c>
      <c r="L347" s="591" t="s">
        <v>508</v>
      </c>
      <c r="M347" s="591" t="s">
        <v>2529</v>
      </c>
      <c r="N347" s="587" t="s">
        <v>2144</v>
      </c>
      <c r="O347" s="617"/>
      <c r="P347" s="587" t="s">
        <v>2144</v>
      </c>
      <c r="Q347" s="587" t="s">
        <v>2144</v>
      </c>
      <c r="R347" s="587" t="s">
        <v>2144</v>
      </c>
      <c r="S347" s="591" t="s">
        <v>2633</v>
      </c>
      <c r="T347" s="591" t="s">
        <v>191</v>
      </c>
      <c r="U347" s="591" t="s">
        <v>204</v>
      </c>
      <c r="V347" s="591"/>
      <c r="W347" s="591"/>
      <c r="X347" s="587" t="s">
        <v>2144</v>
      </c>
      <c r="Y347" s="587" t="s">
        <v>2144</v>
      </c>
      <c r="Z347" s="587" t="s">
        <v>2144</v>
      </c>
      <c r="AA347" s="591"/>
      <c r="AB347" s="587" t="s">
        <v>2144</v>
      </c>
      <c r="AC347" s="617"/>
      <c r="AD347" s="586" t="s">
        <v>202</v>
      </c>
      <c r="AE347" s="591" t="s">
        <v>202</v>
      </c>
      <c r="AF347" s="592" t="s">
        <v>68</v>
      </c>
      <c r="AG347" s="587" t="s">
        <v>2144</v>
      </c>
      <c r="AI347" s="587" t="s">
        <v>2144</v>
      </c>
      <c r="AJ347" s="587" t="s">
        <v>2144</v>
      </c>
      <c r="AK347" s="587" t="s">
        <v>2144</v>
      </c>
      <c r="AL347" s="587" t="s">
        <v>2144</v>
      </c>
      <c r="AM347" s="587" t="s">
        <v>2144</v>
      </c>
      <c r="AN347" s="587" t="s">
        <v>2144</v>
      </c>
      <c r="AO347" s="587" t="s">
        <v>2144</v>
      </c>
      <c r="AP347" s="591"/>
      <c r="AQ347" s="591"/>
      <c r="AR347" s="617"/>
      <c r="AS347" s="594" t="s">
        <v>202</v>
      </c>
      <c r="AT347" s="591" t="s">
        <v>202</v>
      </c>
      <c r="AU347" s="66" t="b">
        <v>0</v>
      </c>
      <c r="AV347" s="67"/>
      <c r="AW347" s="66" t="b">
        <v>0</v>
      </c>
      <c r="AX347" s="67"/>
    </row>
    <row r="348" spans="1:51">
      <c r="A348" s="76">
        <v>359</v>
      </c>
      <c r="B348" s="77" t="s">
        <v>2494</v>
      </c>
      <c r="C348" s="618" t="s">
        <v>2528</v>
      </c>
      <c r="D348" s="77" t="s">
        <v>2634</v>
      </c>
      <c r="E348" s="77" t="s">
        <v>2635</v>
      </c>
      <c r="F348" s="515" t="s">
        <v>989</v>
      </c>
      <c r="G348" s="75" t="s">
        <v>2527</v>
      </c>
      <c r="H348" s="77" t="s">
        <v>63</v>
      </c>
      <c r="I348" s="77" t="s">
        <v>2528</v>
      </c>
      <c r="J348" s="77" t="s">
        <v>2636</v>
      </c>
      <c r="K348" s="77">
        <v>115</v>
      </c>
      <c r="L348" s="77" t="s">
        <v>508</v>
      </c>
      <c r="M348" s="77" t="s">
        <v>2637</v>
      </c>
      <c r="N348" s="77" t="s">
        <v>2638</v>
      </c>
      <c r="O348" s="621" t="s">
        <v>2528</v>
      </c>
      <c r="P348" s="77" t="s">
        <v>2531</v>
      </c>
      <c r="Q348" s="77" t="s">
        <v>2639</v>
      </c>
      <c r="R348" s="621" t="s">
        <v>2528</v>
      </c>
      <c r="S348" s="77" t="s">
        <v>2640</v>
      </c>
      <c r="T348" s="77" t="s">
        <v>147</v>
      </c>
      <c r="U348" s="77" t="s">
        <v>204</v>
      </c>
      <c r="V348" s="77" t="s">
        <v>2641</v>
      </c>
      <c r="W348" s="77"/>
      <c r="X348" s="77" t="s">
        <v>2528</v>
      </c>
      <c r="Y348" s="77" t="s">
        <v>2528</v>
      </c>
      <c r="Z348" s="77" t="s">
        <v>2528</v>
      </c>
      <c r="AA348" s="77" t="s">
        <v>1303</v>
      </c>
      <c r="AB348" s="77" t="s">
        <v>182</v>
      </c>
      <c r="AC348" s="77"/>
      <c r="AD348" s="622" t="s">
        <v>202</v>
      </c>
      <c r="AE348" s="77" t="s">
        <v>202</v>
      </c>
      <c r="AF348" s="623" t="s">
        <v>68</v>
      </c>
      <c r="AG348" s="77" t="s">
        <v>2528</v>
      </c>
      <c r="AH348" s="77"/>
      <c r="AI348" s="77" t="s">
        <v>2528</v>
      </c>
      <c r="AJ348" s="77" t="s">
        <v>2528</v>
      </c>
      <c r="AK348" s="77" t="s">
        <v>2528</v>
      </c>
      <c r="AL348" s="77" t="s">
        <v>2528</v>
      </c>
      <c r="AM348" s="77" t="s">
        <v>2528</v>
      </c>
      <c r="AN348" s="618" t="s">
        <v>733</v>
      </c>
      <c r="AO348" s="621" t="s">
        <v>2528</v>
      </c>
      <c r="AP348" s="621" t="s">
        <v>2528</v>
      </c>
      <c r="AQ348" s="77"/>
      <c r="AR348" s="77"/>
      <c r="AS348" s="558" t="s">
        <v>733</v>
      </c>
      <c r="AT348" s="77" t="s">
        <v>2528</v>
      </c>
      <c r="AU348" s="558" t="b">
        <v>0</v>
      </c>
      <c r="AV348" s="558"/>
      <c r="AW348" s="558" t="b">
        <v>0</v>
      </c>
      <c r="AX348" s="558"/>
      <c r="AY348" s="52" t="s">
        <v>2144</v>
      </c>
    </row>
    <row r="349" spans="1:51">
      <c r="A349" s="52">
        <v>360</v>
      </c>
      <c r="B349" s="52" t="s">
        <v>2494</v>
      </c>
      <c r="D349" s="613" t="s">
        <v>2642</v>
      </c>
      <c r="F349" s="515" t="s">
        <v>745</v>
      </c>
      <c r="H349" s="75" t="s">
        <v>63</v>
      </c>
      <c r="I349" s="619" t="s">
        <v>2528</v>
      </c>
      <c r="J349" s="75">
        <v>67.5</v>
      </c>
      <c r="L349" s="75" t="s">
        <v>2215</v>
      </c>
      <c r="M349" s="75" t="s">
        <v>2643</v>
      </c>
      <c r="S349" s="75" t="s">
        <v>392</v>
      </c>
      <c r="T349" s="75" t="s">
        <v>81</v>
      </c>
      <c r="U349" s="75" t="s">
        <v>204</v>
      </c>
      <c r="X349" s="619" t="s">
        <v>2032</v>
      </c>
      <c r="AD349" s="515" t="s">
        <v>202</v>
      </c>
      <c r="AE349" s="75" t="s">
        <v>202</v>
      </c>
      <c r="AF349" s="522" t="s">
        <v>68</v>
      </c>
      <c r="AS349" s="159" t="s">
        <v>202</v>
      </c>
      <c r="AT349" s="75" t="s">
        <v>202</v>
      </c>
      <c r="AU349" s="55" t="b">
        <v>0</v>
      </c>
      <c r="AV349" s="53"/>
      <c r="AW349" s="55" t="b">
        <v>0</v>
      </c>
      <c r="AX349" s="53"/>
    </row>
    <row r="350" spans="1:51" s="74" customFormat="1">
      <c r="A350" s="52">
        <v>361</v>
      </c>
      <c r="B350" s="74" t="s">
        <v>2494</v>
      </c>
      <c r="C350" s="591"/>
      <c r="D350" s="617" t="s">
        <v>2644</v>
      </c>
      <c r="E350" s="587" t="s">
        <v>2144</v>
      </c>
      <c r="F350" s="587" t="s">
        <v>2144</v>
      </c>
      <c r="G350" s="587" t="s">
        <v>2144</v>
      </c>
      <c r="H350" s="591" t="s">
        <v>63</v>
      </c>
      <c r="I350" s="591" t="s">
        <v>2024</v>
      </c>
      <c r="J350" s="591">
        <v>200</v>
      </c>
      <c r="K350" s="587" t="s">
        <v>2144</v>
      </c>
      <c r="L350" s="591" t="s">
        <v>508</v>
      </c>
      <c r="M350" s="591" t="s">
        <v>2645</v>
      </c>
      <c r="N350" s="587" t="s">
        <v>2144</v>
      </c>
      <c r="O350" s="617"/>
      <c r="P350" s="587" t="s">
        <v>2144</v>
      </c>
      <c r="Q350" s="587" t="s">
        <v>2144</v>
      </c>
      <c r="R350" s="587" t="s">
        <v>2144</v>
      </c>
      <c r="S350" s="591" t="s">
        <v>2633</v>
      </c>
      <c r="T350" s="591" t="s">
        <v>191</v>
      </c>
      <c r="U350" s="591" t="s">
        <v>204</v>
      </c>
      <c r="V350" s="591"/>
      <c r="W350" s="591"/>
      <c r="X350" s="587" t="s">
        <v>2144</v>
      </c>
      <c r="Y350" s="587" t="s">
        <v>2144</v>
      </c>
      <c r="Z350" s="587" t="s">
        <v>2144</v>
      </c>
      <c r="AA350" s="591"/>
      <c r="AB350" s="587" t="s">
        <v>2144</v>
      </c>
      <c r="AC350" s="617"/>
      <c r="AD350" s="586" t="s">
        <v>202</v>
      </c>
      <c r="AE350" s="591" t="s">
        <v>202</v>
      </c>
      <c r="AF350" s="592" t="s">
        <v>68</v>
      </c>
      <c r="AG350" s="587" t="s">
        <v>2144</v>
      </c>
      <c r="AI350" s="587" t="s">
        <v>2144</v>
      </c>
      <c r="AJ350" s="587" t="s">
        <v>2144</v>
      </c>
      <c r="AK350" s="587" t="s">
        <v>2144</v>
      </c>
      <c r="AL350" s="587" t="s">
        <v>2144</v>
      </c>
      <c r="AM350" s="587" t="s">
        <v>2144</v>
      </c>
      <c r="AN350" s="587" t="s">
        <v>2144</v>
      </c>
      <c r="AO350" s="587" t="s">
        <v>2144</v>
      </c>
      <c r="AP350" s="591"/>
      <c r="AQ350" s="591"/>
      <c r="AR350" s="617"/>
      <c r="AS350" s="594" t="s">
        <v>202</v>
      </c>
      <c r="AT350" s="591" t="s">
        <v>202</v>
      </c>
      <c r="AU350" s="66" t="b">
        <v>0</v>
      </c>
      <c r="AV350" s="67"/>
      <c r="AW350" s="66" t="b">
        <v>0</v>
      </c>
      <c r="AX350" s="67"/>
    </row>
    <row r="351" spans="1:51">
      <c r="A351" s="52">
        <v>362</v>
      </c>
      <c r="B351" s="52" t="s">
        <v>2494</v>
      </c>
      <c r="D351" s="613" t="s">
        <v>2646</v>
      </c>
      <c r="H351" s="75" t="s">
        <v>63</v>
      </c>
      <c r="I351" s="75" t="s">
        <v>2528</v>
      </c>
      <c r="J351" s="75">
        <v>50</v>
      </c>
      <c r="L351" s="515" t="s">
        <v>306</v>
      </c>
      <c r="M351" s="75" t="s">
        <v>2647</v>
      </c>
      <c r="S351" s="75" t="s">
        <v>392</v>
      </c>
      <c r="T351" s="75" t="s">
        <v>81</v>
      </c>
      <c r="U351" s="75" t="s">
        <v>204</v>
      </c>
      <c r="X351" s="53" t="s">
        <v>2012</v>
      </c>
      <c r="AD351" s="515" t="s">
        <v>202</v>
      </c>
      <c r="AE351" s="75" t="s">
        <v>202</v>
      </c>
      <c r="AF351" s="522" t="s">
        <v>68</v>
      </c>
      <c r="AI351" s="53" t="s">
        <v>2012</v>
      </c>
      <c r="AS351" s="159" t="s">
        <v>202</v>
      </c>
      <c r="AT351" s="75" t="s">
        <v>202</v>
      </c>
      <c r="AU351" s="55" t="b">
        <v>0</v>
      </c>
      <c r="AV351" s="53"/>
      <c r="AW351" s="55" t="b">
        <v>0</v>
      </c>
      <c r="AX351" s="53"/>
      <c r="AY351" s="53" t="s">
        <v>336</v>
      </c>
    </row>
    <row r="352" spans="1:51">
      <c r="A352" s="52">
        <v>363</v>
      </c>
      <c r="B352" s="52" t="s">
        <v>2494</v>
      </c>
      <c r="D352" s="613" t="s">
        <v>2648</v>
      </c>
      <c r="F352" s="515" t="s">
        <v>745</v>
      </c>
      <c r="H352" s="75" t="s">
        <v>224</v>
      </c>
      <c r="I352" s="75" t="s">
        <v>2649</v>
      </c>
      <c r="J352" s="75">
        <v>200</v>
      </c>
      <c r="L352" s="75" t="s">
        <v>2215</v>
      </c>
      <c r="M352" s="75" t="s">
        <v>2643</v>
      </c>
      <c r="S352" s="75" t="s">
        <v>392</v>
      </c>
      <c r="T352" s="75" t="s">
        <v>81</v>
      </c>
      <c r="U352" s="75" t="s">
        <v>204</v>
      </c>
      <c r="X352" s="619" t="s">
        <v>2032</v>
      </c>
      <c r="AD352" s="515" t="s">
        <v>202</v>
      </c>
      <c r="AE352" s="75" t="s">
        <v>202</v>
      </c>
      <c r="AF352" s="522" t="s">
        <v>68</v>
      </c>
      <c r="AS352" s="159" t="s">
        <v>202</v>
      </c>
      <c r="AT352" s="75" t="s">
        <v>202</v>
      </c>
      <c r="AU352" s="55" t="b">
        <v>0</v>
      </c>
      <c r="AV352" s="53"/>
      <c r="AW352" s="55" t="b">
        <v>0</v>
      </c>
      <c r="AX352" s="53"/>
    </row>
    <row r="353" spans="1:51">
      <c r="A353" s="52">
        <v>364</v>
      </c>
      <c r="B353" s="52" t="s">
        <v>2494</v>
      </c>
      <c r="D353" s="613" t="s">
        <v>2650</v>
      </c>
      <c r="H353" s="75" t="s">
        <v>224</v>
      </c>
      <c r="I353" s="75" t="s">
        <v>2024</v>
      </c>
      <c r="J353" s="75">
        <v>70</v>
      </c>
      <c r="L353" s="515" t="s">
        <v>306</v>
      </c>
      <c r="M353" s="75" t="s">
        <v>2647</v>
      </c>
      <c r="S353" s="75" t="s">
        <v>392</v>
      </c>
      <c r="T353" s="75" t="s">
        <v>81</v>
      </c>
      <c r="U353" s="75" t="s">
        <v>204</v>
      </c>
      <c r="X353" s="53" t="s">
        <v>2012</v>
      </c>
      <c r="AD353" s="515" t="s">
        <v>202</v>
      </c>
      <c r="AE353" s="75" t="s">
        <v>202</v>
      </c>
      <c r="AF353" s="522" t="s">
        <v>68</v>
      </c>
      <c r="AI353" s="53" t="s">
        <v>2012</v>
      </c>
      <c r="AS353" s="159" t="s">
        <v>202</v>
      </c>
      <c r="AT353" s="75" t="s">
        <v>202</v>
      </c>
      <c r="AU353" s="55" t="b">
        <v>0</v>
      </c>
      <c r="AV353" s="53"/>
      <c r="AW353" s="55" t="b">
        <v>0</v>
      </c>
      <c r="AX353" s="53"/>
      <c r="AY353" s="53" t="s">
        <v>336</v>
      </c>
    </row>
    <row r="354" spans="1:51">
      <c r="A354" s="52">
        <v>365</v>
      </c>
      <c r="B354" s="52" t="s">
        <v>2494</v>
      </c>
      <c r="D354" s="613" t="s">
        <v>2651</v>
      </c>
      <c r="F354" s="75" t="s">
        <v>2043</v>
      </c>
      <c r="H354" s="75" t="s">
        <v>224</v>
      </c>
      <c r="I354" s="75" t="s">
        <v>2649</v>
      </c>
      <c r="J354" s="75">
        <v>200</v>
      </c>
      <c r="L354" s="515" t="s">
        <v>306</v>
      </c>
      <c r="S354" s="75" t="s">
        <v>392</v>
      </c>
      <c r="T354" s="75" t="s">
        <v>81</v>
      </c>
      <c r="U354" s="75" t="s">
        <v>204</v>
      </c>
      <c r="X354" s="52" t="s">
        <v>2652</v>
      </c>
      <c r="AD354" s="515" t="s">
        <v>202</v>
      </c>
      <c r="AE354" s="75" t="s">
        <v>202</v>
      </c>
      <c r="AF354" s="522" t="s">
        <v>68</v>
      </c>
      <c r="AI354" s="52" t="s">
        <v>2652</v>
      </c>
      <c r="AS354" s="159" t="s">
        <v>202</v>
      </c>
      <c r="AT354" s="75" t="s">
        <v>202</v>
      </c>
      <c r="AU354" s="55" t="b">
        <v>0</v>
      </c>
      <c r="AV354" s="53"/>
      <c r="AW354" s="55" t="b">
        <v>0</v>
      </c>
      <c r="AX354" s="53"/>
      <c r="AY354" s="624" t="s">
        <v>614</v>
      </c>
    </row>
    <row r="355" spans="1:51">
      <c r="A355" s="52">
        <v>366</v>
      </c>
      <c r="B355" s="52" t="s">
        <v>2494</v>
      </c>
      <c r="C355" s="75" t="s">
        <v>336</v>
      </c>
      <c r="D355" s="613" t="s">
        <v>2653</v>
      </c>
      <c r="E355" s="613" t="s">
        <v>2654</v>
      </c>
      <c r="F355" s="75" t="s">
        <v>1012</v>
      </c>
      <c r="G355" s="75" t="s">
        <v>1588</v>
      </c>
      <c r="H355" s="75" t="s">
        <v>224</v>
      </c>
      <c r="I355" s="75" t="s">
        <v>2655</v>
      </c>
      <c r="J355" s="75">
        <v>29.36</v>
      </c>
      <c r="K355" s="75">
        <v>230</v>
      </c>
      <c r="L355" s="515" t="s">
        <v>306</v>
      </c>
      <c r="M355" s="75" t="s">
        <v>2656</v>
      </c>
      <c r="N355" s="613" t="s">
        <v>2657</v>
      </c>
      <c r="S355" s="75" t="s">
        <v>392</v>
      </c>
      <c r="T355" s="75" t="s">
        <v>81</v>
      </c>
      <c r="U355" s="75" t="s">
        <v>204</v>
      </c>
      <c r="X355" s="52" t="s">
        <v>2658</v>
      </c>
      <c r="Y355" s="52" t="s">
        <v>2659</v>
      </c>
      <c r="Z355" s="52" t="s">
        <v>202</v>
      </c>
      <c r="AA355" s="613" t="s">
        <v>2654</v>
      </c>
      <c r="AB355" s="52" t="s">
        <v>69</v>
      </c>
      <c r="AC355" s="613" t="s">
        <v>2654</v>
      </c>
      <c r="AD355" s="515" t="s">
        <v>202</v>
      </c>
      <c r="AE355" s="75" t="s">
        <v>202</v>
      </c>
      <c r="AF355" s="522" t="s">
        <v>68</v>
      </c>
      <c r="AG355" s="52" t="s">
        <v>202</v>
      </c>
      <c r="AI355" s="52" t="s">
        <v>2658</v>
      </c>
      <c r="AK355" s="52" t="s">
        <v>2660</v>
      </c>
      <c r="AL355" s="52" t="s">
        <v>2660</v>
      </c>
      <c r="AN355" s="75" t="s">
        <v>202</v>
      </c>
      <c r="AO355" s="614">
        <v>43435</v>
      </c>
      <c r="AS355" s="159" t="s">
        <v>202</v>
      </c>
      <c r="AT355" s="75" t="s">
        <v>202</v>
      </c>
      <c r="AU355" s="55" t="b">
        <v>0</v>
      </c>
      <c r="AV355" s="53"/>
      <c r="AW355" s="55" t="b">
        <v>0</v>
      </c>
      <c r="AX355" s="53"/>
      <c r="AY355" s="624" t="s">
        <v>758</v>
      </c>
    </row>
    <row r="356" spans="1:51" s="74" customFormat="1">
      <c r="A356" s="52">
        <v>367</v>
      </c>
      <c r="B356" s="74" t="s">
        <v>2494</v>
      </c>
      <c r="C356" s="591"/>
      <c r="D356" s="617" t="s">
        <v>2661</v>
      </c>
      <c r="E356" s="587" t="s">
        <v>2144</v>
      </c>
      <c r="F356" s="587" t="s">
        <v>2144</v>
      </c>
      <c r="G356" s="587" t="s">
        <v>2144</v>
      </c>
      <c r="H356" s="591" t="s">
        <v>63</v>
      </c>
      <c r="I356" s="591" t="s">
        <v>2024</v>
      </c>
      <c r="J356" s="591">
        <v>200</v>
      </c>
      <c r="K356" s="587" t="s">
        <v>2144</v>
      </c>
      <c r="L356" s="591" t="s">
        <v>508</v>
      </c>
      <c r="M356" s="591" t="s">
        <v>2662</v>
      </c>
      <c r="N356" s="587" t="s">
        <v>2144</v>
      </c>
      <c r="O356" s="617"/>
      <c r="P356" s="587" t="s">
        <v>2144</v>
      </c>
      <c r="Q356" s="587" t="s">
        <v>2144</v>
      </c>
      <c r="R356" s="587" t="s">
        <v>2144</v>
      </c>
      <c r="S356" s="591" t="s">
        <v>392</v>
      </c>
      <c r="T356" s="591" t="s">
        <v>81</v>
      </c>
      <c r="U356" s="591" t="s">
        <v>204</v>
      </c>
      <c r="V356" s="591"/>
      <c r="W356" s="591"/>
      <c r="X356" s="587" t="s">
        <v>2144</v>
      </c>
      <c r="Y356" s="587" t="s">
        <v>2144</v>
      </c>
      <c r="Z356" s="587" t="s">
        <v>2144</v>
      </c>
      <c r="AA356" s="591"/>
      <c r="AB356" s="587" t="s">
        <v>2144</v>
      </c>
      <c r="AC356" s="617"/>
      <c r="AD356" s="586" t="s">
        <v>202</v>
      </c>
      <c r="AE356" s="591" t="s">
        <v>202</v>
      </c>
      <c r="AF356" s="592" t="s">
        <v>68</v>
      </c>
      <c r="AG356" s="587" t="s">
        <v>2144</v>
      </c>
      <c r="AI356" s="587" t="s">
        <v>2144</v>
      </c>
      <c r="AJ356" s="587" t="s">
        <v>2144</v>
      </c>
      <c r="AK356" s="587" t="s">
        <v>2144</v>
      </c>
      <c r="AL356" s="587" t="s">
        <v>2144</v>
      </c>
      <c r="AM356" s="587" t="s">
        <v>2144</v>
      </c>
      <c r="AN356" s="587" t="s">
        <v>2144</v>
      </c>
      <c r="AO356" s="587" t="s">
        <v>2144</v>
      </c>
      <c r="AP356" s="591"/>
      <c r="AQ356" s="591"/>
      <c r="AR356" s="617"/>
      <c r="AS356" s="594" t="s">
        <v>202</v>
      </c>
      <c r="AT356" s="591" t="s">
        <v>202</v>
      </c>
      <c r="AU356" s="66" t="b">
        <v>0</v>
      </c>
      <c r="AV356" s="67"/>
      <c r="AW356" s="66" t="b">
        <v>0</v>
      </c>
      <c r="AX356" s="67"/>
    </row>
    <row r="357" spans="1:51">
      <c r="A357" s="52">
        <v>368</v>
      </c>
      <c r="B357" s="52" t="s">
        <v>2494</v>
      </c>
      <c r="D357" s="613" t="s">
        <v>2663</v>
      </c>
      <c r="H357" s="75" t="s">
        <v>63</v>
      </c>
      <c r="I357" s="75" t="s">
        <v>2528</v>
      </c>
      <c r="J357" s="75">
        <v>102</v>
      </c>
      <c r="L357" s="515" t="s">
        <v>306</v>
      </c>
      <c r="S357" s="75" t="s">
        <v>392</v>
      </c>
      <c r="T357" s="75" t="s">
        <v>81</v>
      </c>
      <c r="U357" s="75" t="s">
        <v>204</v>
      </c>
      <c r="X357" s="53" t="s">
        <v>2012</v>
      </c>
      <c r="AD357" s="515" t="s">
        <v>202</v>
      </c>
      <c r="AE357" s="75" t="s">
        <v>202</v>
      </c>
      <c r="AF357" s="522" t="s">
        <v>68</v>
      </c>
      <c r="AI357" s="53" t="s">
        <v>2012</v>
      </c>
      <c r="AS357" s="159" t="s">
        <v>202</v>
      </c>
      <c r="AT357" s="75" t="s">
        <v>202</v>
      </c>
      <c r="AU357" s="55" t="b">
        <v>0</v>
      </c>
      <c r="AV357" s="53"/>
      <c r="AW357" s="55" t="b">
        <v>0</v>
      </c>
      <c r="AX357" s="53"/>
      <c r="AY357" s="53" t="s">
        <v>336</v>
      </c>
    </row>
    <row r="358" spans="1:51">
      <c r="A358" s="52">
        <v>369</v>
      </c>
      <c r="B358" s="52" t="s">
        <v>2494</v>
      </c>
      <c r="D358" s="613" t="s">
        <v>2664</v>
      </c>
      <c r="F358" s="515" t="s">
        <v>745</v>
      </c>
      <c r="H358" s="75" t="s">
        <v>63</v>
      </c>
      <c r="I358" s="75" t="s">
        <v>2536</v>
      </c>
      <c r="J358" s="75">
        <v>150</v>
      </c>
      <c r="L358" s="75" t="s">
        <v>2215</v>
      </c>
      <c r="M358" s="75" t="s">
        <v>2665</v>
      </c>
      <c r="S358" s="75" t="s">
        <v>2666</v>
      </c>
      <c r="T358" s="75" t="s">
        <v>191</v>
      </c>
      <c r="U358" s="75" t="s">
        <v>204</v>
      </c>
      <c r="X358" s="619" t="s">
        <v>2032</v>
      </c>
      <c r="AD358" s="515" t="s">
        <v>202</v>
      </c>
      <c r="AE358" s="75" t="s">
        <v>202</v>
      </c>
      <c r="AF358" s="522" t="s">
        <v>68</v>
      </c>
      <c r="AS358" s="159" t="s">
        <v>202</v>
      </c>
      <c r="AT358" s="75" t="s">
        <v>202</v>
      </c>
      <c r="AU358" s="55" t="b">
        <v>0</v>
      </c>
      <c r="AV358" s="53"/>
      <c r="AW358" s="55" t="b">
        <v>0</v>
      </c>
      <c r="AX358" s="53"/>
    </row>
    <row r="359" spans="1:51">
      <c r="A359" s="52">
        <v>370</v>
      </c>
      <c r="B359" s="52" t="s">
        <v>2494</v>
      </c>
      <c r="D359" s="613" t="s">
        <v>2667</v>
      </c>
      <c r="H359" s="75" t="s">
        <v>63</v>
      </c>
      <c r="I359" s="75" t="s">
        <v>2024</v>
      </c>
      <c r="J359" s="75">
        <v>70</v>
      </c>
      <c r="L359" s="515" t="s">
        <v>306</v>
      </c>
      <c r="S359" s="75" t="s">
        <v>392</v>
      </c>
      <c r="T359" s="75" t="s">
        <v>81</v>
      </c>
      <c r="U359" s="75" t="s">
        <v>204</v>
      </c>
      <c r="X359" s="53" t="s">
        <v>2012</v>
      </c>
      <c r="AD359" s="515" t="s">
        <v>202</v>
      </c>
      <c r="AE359" s="75" t="s">
        <v>202</v>
      </c>
      <c r="AF359" s="522" t="s">
        <v>68</v>
      </c>
      <c r="AI359" s="53" t="s">
        <v>2012</v>
      </c>
      <c r="AS359" s="159" t="s">
        <v>202</v>
      </c>
      <c r="AT359" s="75" t="s">
        <v>202</v>
      </c>
      <c r="AU359" s="55" t="b">
        <v>0</v>
      </c>
      <c r="AV359" s="53"/>
      <c r="AW359" s="55" t="b">
        <v>0</v>
      </c>
      <c r="AX359" s="53"/>
      <c r="AY359" s="53" t="s">
        <v>336</v>
      </c>
    </row>
    <row r="360" spans="1:51" s="74" customFormat="1">
      <c r="A360" s="52">
        <v>371</v>
      </c>
      <c r="B360" s="74" t="s">
        <v>2494</v>
      </c>
      <c r="C360" s="591"/>
      <c r="D360" s="617" t="s">
        <v>2668</v>
      </c>
      <c r="E360" s="587" t="s">
        <v>2144</v>
      </c>
      <c r="F360" s="587" t="s">
        <v>2144</v>
      </c>
      <c r="G360" s="587" t="s">
        <v>2144</v>
      </c>
      <c r="H360" s="591" t="s">
        <v>224</v>
      </c>
      <c r="I360" s="591" t="s">
        <v>2536</v>
      </c>
      <c r="J360" s="591">
        <v>10</v>
      </c>
      <c r="K360" s="587" t="s">
        <v>2144</v>
      </c>
      <c r="L360" s="591" t="s">
        <v>508</v>
      </c>
      <c r="M360" s="591" t="s">
        <v>2669</v>
      </c>
      <c r="N360" s="587" t="s">
        <v>2144</v>
      </c>
      <c r="O360" s="617"/>
      <c r="P360" s="587" t="s">
        <v>2144</v>
      </c>
      <c r="Q360" s="587" t="s">
        <v>2144</v>
      </c>
      <c r="R360" s="587" t="s">
        <v>2144</v>
      </c>
      <c r="S360" s="591" t="s">
        <v>2670</v>
      </c>
      <c r="T360" s="591" t="s">
        <v>147</v>
      </c>
      <c r="U360" s="591" t="s">
        <v>204</v>
      </c>
      <c r="V360" s="591"/>
      <c r="W360" s="591"/>
      <c r="X360" s="587" t="s">
        <v>2144</v>
      </c>
      <c r="Y360" s="587" t="s">
        <v>2144</v>
      </c>
      <c r="Z360" s="587" t="s">
        <v>2144</v>
      </c>
      <c r="AA360" s="591"/>
      <c r="AB360" s="587" t="s">
        <v>2144</v>
      </c>
      <c r="AC360" s="617"/>
      <c r="AD360" s="586" t="s">
        <v>202</v>
      </c>
      <c r="AE360" s="591" t="s">
        <v>202</v>
      </c>
      <c r="AF360" s="592" t="s">
        <v>68</v>
      </c>
      <c r="AG360" s="587" t="s">
        <v>2144</v>
      </c>
      <c r="AI360" s="587" t="s">
        <v>2144</v>
      </c>
      <c r="AJ360" s="587" t="s">
        <v>2144</v>
      </c>
      <c r="AK360" s="587" t="s">
        <v>2144</v>
      </c>
      <c r="AL360" s="587" t="s">
        <v>2144</v>
      </c>
      <c r="AM360" s="587" t="s">
        <v>2144</v>
      </c>
      <c r="AN360" s="587" t="s">
        <v>2144</v>
      </c>
      <c r="AO360" s="587" t="s">
        <v>2144</v>
      </c>
      <c r="AP360" s="591"/>
      <c r="AQ360" s="591"/>
      <c r="AR360" s="617"/>
      <c r="AS360" s="594" t="s">
        <v>202</v>
      </c>
      <c r="AT360" s="591" t="s">
        <v>202</v>
      </c>
      <c r="AU360" s="66" t="b">
        <v>0</v>
      </c>
      <c r="AV360" s="67"/>
      <c r="AW360" s="66" t="b">
        <v>0</v>
      </c>
      <c r="AX360" s="67"/>
    </row>
    <row r="361" spans="1:51">
      <c r="A361" s="52">
        <v>372</v>
      </c>
      <c r="B361" s="52" t="s">
        <v>2494</v>
      </c>
      <c r="D361" s="613" t="s">
        <v>2671</v>
      </c>
      <c r="F361" s="515" t="s">
        <v>745</v>
      </c>
      <c r="H361" s="75" t="s">
        <v>63</v>
      </c>
      <c r="I361" s="75" t="s">
        <v>2536</v>
      </c>
      <c r="J361" s="75">
        <v>200</v>
      </c>
      <c r="L361" s="75" t="s">
        <v>2215</v>
      </c>
      <c r="M361" s="75" t="s">
        <v>2672</v>
      </c>
      <c r="S361" s="75" t="s">
        <v>2673</v>
      </c>
      <c r="T361" s="75" t="s">
        <v>81</v>
      </c>
      <c r="U361" s="75" t="s">
        <v>142</v>
      </c>
      <c r="X361" s="619" t="s">
        <v>2032</v>
      </c>
      <c r="AD361" s="515" t="s">
        <v>202</v>
      </c>
      <c r="AE361" s="75" t="s">
        <v>202</v>
      </c>
      <c r="AF361" s="522" t="s">
        <v>68</v>
      </c>
      <c r="AS361" s="159" t="s">
        <v>202</v>
      </c>
      <c r="AT361" s="75" t="s">
        <v>202</v>
      </c>
      <c r="AU361" s="55" t="b">
        <v>0</v>
      </c>
      <c r="AV361" s="53"/>
      <c r="AW361" s="55" t="b">
        <v>0</v>
      </c>
      <c r="AX361" s="53"/>
    </row>
    <row r="362" spans="1:51">
      <c r="A362" s="52">
        <v>373</v>
      </c>
      <c r="B362" s="52" t="s">
        <v>2494</v>
      </c>
      <c r="C362" s="75" t="s">
        <v>2674</v>
      </c>
      <c r="D362" s="613" t="s">
        <v>2675</v>
      </c>
      <c r="E362" s="613" t="s">
        <v>2676</v>
      </c>
      <c r="F362" s="75" t="s">
        <v>1012</v>
      </c>
      <c r="G362" s="75" t="s">
        <v>1542</v>
      </c>
      <c r="H362" s="75" t="s">
        <v>224</v>
      </c>
      <c r="I362" s="75" t="s">
        <v>123</v>
      </c>
      <c r="J362" s="75">
        <v>100</v>
      </c>
      <c r="K362" s="75">
        <v>230</v>
      </c>
      <c r="L362" s="515" t="s">
        <v>306</v>
      </c>
      <c r="M362" s="75" t="s">
        <v>2677</v>
      </c>
      <c r="N362" s="613" t="s">
        <v>2678</v>
      </c>
      <c r="S362" s="75" t="s">
        <v>2679</v>
      </c>
      <c r="T362" s="75" t="s">
        <v>81</v>
      </c>
      <c r="U362" s="75" t="s">
        <v>2680</v>
      </c>
      <c r="X362" s="52" t="s">
        <v>2681</v>
      </c>
      <c r="Y362" s="52" t="s">
        <v>2682</v>
      </c>
      <c r="Z362" s="52" t="s">
        <v>202</v>
      </c>
      <c r="AA362" s="613" t="s">
        <v>2675</v>
      </c>
      <c r="AB362" s="52" t="s">
        <v>69</v>
      </c>
      <c r="AC362" s="613" t="s">
        <v>2675</v>
      </c>
      <c r="AD362" s="515" t="s">
        <v>202</v>
      </c>
      <c r="AE362" s="75" t="s">
        <v>202</v>
      </c>
      <c r="AF362" s="522" t="s">
        <v>68</v>
      </c>
      <c r="AG362" s="52" t="s">
        <v>202</v>
      </c>
      <c r="AI362" s="52" t="s">
        <v>2681</v>
      </c>
      <c r="AK362" s="52" t="s">
        <v>2660</v>
      </c>
      <c r="AL362" s="52" t="s">
        <v>2660</v>
      </c>
      <c r="AN362" s="75" t="s">
        <v>202</v>
      </c>
      <c r="AO362" s="614">
        <v>43617</v>
      </c>
      <c r="AS362" s="159" t="s">
        <v>202</v>
      </c>
      <c r="AT362" s="75" t="s">
        <v>202</v>
      </c>
      <c r="AU362" s="55" t="b">
        <v>0</v>
      </c>
      <c r="AV362" s="53"/>
      <c r="AW362" s="55" t="b">
        <v>0</v>
      </c>
      <c r="AX362" s="53"/>
      <c r="AY362" s="58" t="s">
        <v>2683</v>
      </c>
    </row>
    <row r="363" spans="1:51">
      <c r="A363" s="76">
        <v>374</v>
      </c>
      <c r="B363" s="77" t="s">
        <v>2494</v>
      </c>
      <c r="C363" s="618" t="s">
        <v>2528</v>
      </c>
      <c r="D363" s="77" t="s">
        <v>2684</v>
      </c>
      <c r="E363" s="618" t="s">
        <v>2684</v>
      </c>
      <c r="F363" s="515" t="s">
        <v>989</v>
      </c>
      <c r="G363" s="75" t="s">
        <v>2685</v>
      </c>
      <c r="H363" s="77" t="s">
        <v>382</v>
      </c>
      <c r="I363" s="77" t="s">
        <v>2528</v>
      </c>
      <c r="J363" s="77">
        <v>36</v>
      </c>
      <c r="K363" s="77">
        <v>115</v>
      </c>
      <c r="L363" s="77" t="s">
        <v>324</v>
      </c>
      <c r="M363" s="618" t="s">
        <v>2585</v>
      </c>
      <c r="N363" s="621" t="s">
        <v>2686</v>
      </c>
      <c r="O363" s="621" t="s">
        <v>2528</v>
      </c>
      <c r="P363" s="621" t="s">
        <v>733</v>
      </c>
      <c r="Q363" s="621" t="s">
        <v>2687</v>
      </c>
      <c r="R363" s="621" t="s">
        <v>2528</v>
      </c>
      <c r="S363" s="77" t="s">
        <v>2688</v>
      </c>
      <c r="T363" s="77" t="s">
        <v>81</v>
      </c>
      <c r="U363" s="77" t="s">
        <v>1070</v>
      </c>
      <c r="V363" s="618">
        <v>240</v>
      </c>
      <c r="W363" s="621" t="s">
        <v>758</v>
      </c>
      <c r="X363" s="77" t="s">
        <v>2528</v>
      </c>
      <c r="Y363" s="77" t="s">
        <v>2528</v>
      </c>
      <c r="Z363" s="77" t="s">
        <v>2528</v>
      </c>
      <c r="AA363" s="618" t="s">
        <v>2689</v>
      </c>
      <c r="AB363" s="77" t="s">
        <v>69</v>
      </c>
      <c r="AC363" s="618"/>
      <c r="AD363" s="625" t="s">
        <v>202</v>
      </c>
      <c r="AE363" s="77" t="s">
        <v>202</v>
      </c>
      <c r="AF363" s="623" t="s">
        <v>68</v>
      </c>
      <c r="AG363" s="77" t="s">
        <v>2528</v>
      </c>
      <c r="AH363" s="77"/>
      <c r="AI363" s="77" t="s">
        <v>2528</v>
      </c>
      <c r="AJ363" s="77" t="s">
        <v>2528</v>
      </c>
      <c r="AK363" s="77" t="s">
        <v>2528</v>
      </c>
      <c r="AL363" s="77" t="s">
        <v>2528</v>
      </c>
      <c r="AM363" s="77" t="s">
        <v>2528</v>
      </c>
      <c r="AN363" s="618" t="s">
        <v>733</v>
      </c>
      <c r="AO363" s="621" t="s">
        <v>2528</v>
      </c>
      <c r="AP363" s="621" t="s">
        <v>2528</v>
      </c>
      <c r="AQ363" s="77"/>
      <c r="AR363" s="77"/>
      <c r="AS363" s="558" t="s">
        <v>733</v>
      </c>
      <c r="AT363" s="77" t="s">
        <v>2528</v>
      </c>
      <c r="AU363" s="558" t="b">
        <v>0</v>
      </c>
      <c r="AV363" s="558"/>
      <c r="AW363" s="558" t="b">
        <v>0</v>
      </c>
      <c r="AX363" s="558"/>
      <c r="AY363" s="52" t="s">
        <v>2144</v>
      </c>
    </row>
    <row r="364" spans="1:51">
      <c r="A364" s="76">
        <v>375</v>
      </c>
      <c r="B364" s="77" t="s">
        <v>2494</v>
      </c>
      <c r="C364" s="618" t="s">
        <v>2528</v>
      </c>
      <c r="D364" s="77" t="s">
        <v>2690</v>
      </c>
      <c r="E364" s="618" t="s">
        <v>2690</v>
      </c>
      <c r="F364" s="515" t="s">
        <v>989</v>
      </c>
      <c r="G364" s="75" t="s">
        <v>324</v>
      </c>
      <c r="H364" s="77" t="s">
        <v>63</v>
      </c>
      <c r="I364" s="77" t="s">
        <v>2528</v>
      </c>
      <c r="J364" s="77" t="s">
        <v>2691</v>
      </c>
      <c r="K364" s="77">
        <v>230</v>
      </c>
      <c r="L364" s="77" t="s">
        <v>324</v>
      </c>
      <c r="M364" s="618" t="s">
        <v>2598</v>
      </c>
      <c r="N364" s="621" t="s">
        <v>2692</v>
      </c>
      <c r="O364" s="621" t="s">
        <v>2528</v>
      </c>
      <c r="P364" s="621" t="s">
        <v>733</v>
      </c>
      <c r="Q364" s="621" t="s">
        <v>2693</v>
      </c>
      <c r="R364" s="621" t="s">
        <v>2528</v>
      </c>
      <c r="S364" s="77" t="s">
        <v>2694</v>
      </c>
      <c r="T364" s="77" t="s">
        <v>2695</v>
      </c>
      <c r="U364" s="77" t="s">
        <v>1070</v>
      </c>
      <c r="V364" s="618" t="s">
        <v>2696</v>
      </c>
      <c r="W364" s="621" t="s">
        <v>758</v>
      </c>
      <c r="X364" s="77" t="s">
        <v>2528</v>
      </c>
      <c r="Y364" s="77" t="s">
        <v>2528</v>
      </c>
      <c r="Z364" s="77" t="s">
        <v>2528</v>
      </c>
      <c r="AA364" s="618" t="s">
        <v>2697</v>
      </c>
      <c r="AB364" s="77" t="s">
        <v>69</v>
      </c>
      <c r="AC364" s="618"/>
      <c r="AD364" s="625" t="s">
        <v>202</v>
      </c>
      <c r="AE364" s="77" t="s">
        <v>202</v>
      </c>
      <c r="AF364" s="623" t="s">
        <v>68</v>
      </c>
      <c r="AG364" s="77" t="s">
        <v>2528</v>
      </c>
      <c r="AH364" s="77"/>
      <c r="AI364" s="77" t="s">
        <v>2528</v>
      </c>
      <c r="AJ364" s="77" t="s">
        <v>2528</v>
      </c>
      <c r="AK364" s="77" t="s">
        <v>2528</v>
      </c>
      <c r="AL364" s="77" t="s">
        <v>2528</v>
      </c>
      <c r="AM364" s="77" t="s">
        <v>2528</v>
      </c>
      <c r="AN364" s="618" t="s">
        <v>733</v>
      </c>
      <c r="AO364" s="621" t="s">
        <v>2528</v>
      </c>
      <c r="AP364" s="621" t="s">
        <v>2528</v>
      </c>
      <c r="AQ364" s="77"/>
      <c r="AR364" s="77"/>
      <c r="AS364" s="558" t="s">
        <v>733</v>
      </c>
      <c r="AT364" s="77" t="s">
        <v>2528</v>
      </c>
      <c r="AU364" s="558" t="b">
        <v>0</v>
      </c>
      <c r="AV364" s="558"/>
      <c r="AW364" s="558" t="b">
        <v>0</v>
      </c>
      <c r="AX364" s="558"/>
      <c r="AY364" s="52" t="s">
        <v>2605</v>
      </c>
    </row>
    <row r="365" spans="1:51">
      <c r="A365" s="52">
        <v>376</v>
      </c>
      <c r="B365" s="52" t="s">
        <v>2494</v>
      </c>
      <c r="D365" s="613" t="s">
        <v>2698</v>
      </c>
      <c r="F365" s="75" t="s">
        <v>2043</v>
      </c>
      <c r="H365" s="75" t="s">
        <v>224</v>
      </c>
      <c r="I365" s="75" t="s">
        <v>2536</v>
      </c>
      <c r="J365" s="75">
        <v>30</v>
      </c>
      <c r="L365" s="515" t="s">
        <v>306</v>
      </c>
      <c r="S365" s="75" t="s">
        <v>2699</v>
      </c>
      <c r="T365" s="75" t="s">
        <v>81</v>
      </c>
      <c r="U365" s="75" t="s">
        <v>71</v>
      </c>
      <c r="X365" s="52" t="s">
        <v>2700</v>
      </c>
      <c r="AD365" s="515" t="s">
        <v>202</v>
      </c>
      <c r="AE365" s="75" t="s">
        <v>202</v>
      </c>
      <c r="AF365" s="522" t="s">
        <v>68</v>
      </c>
      <c r="AI365" s="52" t="s">
        <v>2700</v>
      </c>
      <c r="AS365" s="159" t="s">
        <v>202</v>
      </c>
      <c r="AT365" s="75" t="s">
        <v>202</v>
      </c>
      <c r="AU365" s="55" t="b">
        <v>0</v>
      </c>
      <c r="AV365" s="53"/>
      <c r="AW365" s="55" t="b">
        <v>0</v>
      </c>
      <c r="AX365" s="53"/>
      <c r="AY365" s="626" t="s">
        <v>2701</v>
      </c>
    </row>
    <row r="366" spans="1:51">
      <c r="A366" s="52">
        <v>377</v>
      </c>
      <c r="B366" s="52" t="s">
        <v>2494</v>
      </c>
      <c r="D366" s="613" t="s">
        <v>2702</v>
      </c>
      <c r="F366" s="75" t="s">
        <v>2043</v>
      </c>
      <c r="H366" s="75" t="s">
        <v>2145</v>
      </c>
      <c r="I366" s="75" t="s">
        <v>2528</v>
      </c>
      <c r="J366" s="75">
        <v>232.47</v>
      </c>
      <c r="L366" s="515" t="s">
        <v>306</v>
      </c>
      <c r="S366" s="75" t="s">
        <v>2703</v>
      </c>
      <c r="T366" s="75" t="s">
        <v>81</v>
      </c>
      <c r="U366" s="75" t="s">
        <v>71</v>
      </c>
      <c r="X366" s="52" t="s">
        <v>2547</v>
      </c>
      <c r="AD366" s="515" t="s">
        <v>202</v>
      </c>
      <c r="AE366" s="75" t="s">
        <v>202</v>
      </c>
      <c r="AF366" s="522" t="s">
        <v>68</v>
      </c>
      <c r="AI366" s="52" t="s">
        <v>2547</v>
      </c>
      <c r="AS366" s="159" t="s">
        <v>202</v>
      </c>
      <c r="AT366" s="75" t="s">
        <v>202</v>
      </c>
      <c r="AU366" s="55" t="b">
        <v>0</v>
      </c>
      <c r="AV366" s="53"/>
      <c r="AW366" s="55" t="b">
        <v>0</v>
      </c>
      <c r="AX366" s="53"/>
      <c r="AY366" t="s">
        <v>2704</v>
      </c>
    </row>
    <row r="367" spans="1:51">
      <c r="A367" s="52">
        <v>378</v>
      </c>
      <c r="B367" s="52" t="s">
        <v>2494</v>
      </c>
      <c r="C367" s="75" t="s">
        <v>2705</v>
      </c>
      <c r="D367" s="613" t="s">
        <v>2706</v>
      </c>
      <c r="E367" s="613" t="s">
        <v>1541</v>
      </c>
      <c r="F367" s="75" t="s">
        <v>1012</v>
      </c>
      <c r="G367" s="75" t="s">
        <v>1542</v>
      </c>
      <c r="H367" s="75" t="s">
        <v>224</v>
      </c>
      <c r="I367" s="75" t="s">
        <v>2528</v>
      </c>
      <c r="J367" s="75">
        <v>82.855999999999995</v>
      </c>
      <c r="K367" s="75">
        <v>230</v>
      </c>
      <c r="L367" s="515" t="s">
        <v>306</v>
      </c>
      <c r="M367" s="75" t="s">
        <v>66</v>
      </c>
      <c r="N367" s="613" t="s">
        <v>2707</v>
      </c>
      <c r="P367" s="75" t="s">
        <v>910</v>
      </c>
      <c r="Q367" s="75" t="s">
        <v>2708</v>
      </c>
      <c r="S367" s="75" t="s">
        <v>2709</v>
      </c>
      <c r="T367" s="75" t="s">
        <v>81</v>
      </c>
      <c r="U367" s="535" t="s">
        <v>71</v>
      </c>
      <c r="X367" s="52" t="s">
        <v>2710</v>
      </c>
      <c r="Y367" s="52" t="s">
        <v>2552</v>
      </c>
      <c r="Z367" s="52" t="s">
        <v>910</v>
      </c>
      <c r="AA367" s="613" t="s">
        <v>1541</v>
      </c>
      <c r="AB367" s="52" t="s">
        <v>182</v>
      </c>
      <c r="AC367" s="613" t="s">
        <v>1541</v>
      </c>
      <c r="AD367" s="515" t="s">
        <v>202</v>
      </c>
      <c r="AE367" s="75" t="s">
        <v>202</v>
      </c>
      <c r="AF367" s="522" t="s">
        <v>68</v>
      </c>
      <c r="AG367" s="52" t="s">
        <v>202</v>
      </c>
      <c r="AI367" s="52" t="s">
        <v>2710</v>
      </c>
      <c r="AK367" s="52">
        <v>0</v>
      </c>
      <c r="AL367" s="52">
        <v>0</v>
      </c>
      <c r="AM367" s="52" t="s">
        <v>202</v>
      </c>
      <c r="AN367" s="75" t="s">
        <v>202</v>
      </c>
      <c r="AO367" s="614">
        <v>43847</v>
      </c>
      <c r="AS367" s="159" t="s">
        <v>910</v>
      </c>
      <c r="AT367" s="75" t="s">
        <v>910</v>
      </c>
      <c r="AU367" s="55" t="b">
        <v>0</v>
      </c>
      <c r="AV367" s="53"/>
      <c r="AW367" s="55" t="b">
        <v>0</v>
      </c>
      <c r="AX367" s="53"/>
      <c r="AY367" s="58" t="s">
        <v>1550</v>
      </c>
    </row>
    <row r="368" spans="1:51" s="74" customFormat="1">
      <c r="A368" s="52">
        <v>379</v>
      </c>
      <c r="B368" s="74" t="s">
        <v>2494</v>
      </c>
      <c r="C368" s="591"/>
      <c r="D368" s="617" t="s">
        <v>2711</v>
      </c>
      <c r="E368" s="587" t="s">
        <v>2144</v>
      </c>
      <c r="F368" s="587" t="s">
        <v>2144</v>
      </c>
      <c r="G368" s="587" t="s">
        <v>2144</v>
      </c>
      <c r="H368" s="591" t="s">
        <v>224</v>
      </c>
      <c r="I368" s="591" t="s">
        <v>2536</v>
      </c>
      <c r="J368" s="591">
        <v>189.8</v>
      </c>
      <c r="K368" s="587" t="s">
        <v>2144</v>
      </c>
      <c r="L368" s="591" t="s">
        <v>508</v>
      </c>
      <c r="M368" s="591" t="s">
        <v>2555</v>
      </c>
      <c r="N368" s="587" t="s">
        <v>2144</v>
      </c>
      <c r="O368" s="617"/>
      <c r="P368" s="587" t="s">
        <v>2144</v>
      </c>
      <c r="Q368" s="587" t="s">
        <v>2144</v>
      </c>
      <c r="R368" s="587" t="s">
        <v>2144</v>
      </c>
      <c r="S368" s="591" t="s">
        <v>2712</v>
      </c>
      <c r="T368" s="591" t="s">
        <v>191</v>
      </c>
      <c r="U368" s="591" t="s">
        <v>71</v>
      </c>
      <c r="V368" s="591"/>
      <c r="W368" s="591"/>
      <c r="X368" s="587" t="s">
        <v>2144</v>
      </c>
      <c r="Y368" s="587" t="s">
        <v>2144</v>
      </c>
      <c r="Z368" s="587" t="s">
        <v>2144</v>
      </c>
      <c r="AA368" s="591"/>
      <c r="AB368" s="587" t="s">
        <v>2144</v>
      </c>
      <c r="AC368" s="617"/>
      <c r="AD368" s="586" t="s">
        <v>202</v>
      </c>
      <c r="AE368" s="591" t="s">
        <v>202</v>
      </c>
      <c r="AF368" s="592" t="s">
        <v>68</v>
      </c>
      <c r="AG368" s="587" t="s">
        <v>2144</v>
      </c>
      <c r="AI368" s="587" t="s">
        <v>2144</v>
      </c>
      <c r="AJ368" s="587" t="s">
        <v>2144</v>
      </c>
      <c r="AK368" s="587" t="s">
        <v>2144</v>
      </c>
      <c r="AL368" s="587" t="s">
        <v>2144</v>
      </c>
      <c r="AM368" s="587" t="s">
        <v>2144</v>
      </c>
      <c r="AN368" s="587" t="s">
        <v>2144</v>
      </c>
      <c r="AO368" s="587" t="s">
        <v>2144</v>
      </c>
      <c r="AP368" s="591"/>
      <c r="AQ368" s="591"/>
      <c r="AR368" s="617"/>
      <c r="AS368" s="594" t="s">
        <v>202</v>
      </c>
      <c r="AT368" s="591" t="s">
        <v>202</v>
      </c>
      <c r="AU368" s="66" t="b">
        <v>0</v>
      </c>
      <c r="AV368" s="67"/>
      <c r="AW368" s="66" t="b">
        <v>0</v>
      </c>
      <c r="AX368" s="67"/>
    </row>
    <row r="369" spans="1:51">
      <c r="A369" s="76">
        <v>380</v>
      </c>
      <c r="B369" s="77" t="s">
        <v>2494</v>
      </c>
      <c r="C369" s="618" t="s">
        <v>2528</v>
      </c>
      <c r="D369" s="77" t="s">
        <v>2713</v>
      </c>
      <c r="E369" s="77" t="s">
        <v>2713</v>
      </c>
      <c r="F369" s="515" t="s">
        <v>989</v>
      </c>
      <c r="G369" s="75" t="s">
        <v>324</v>
      </c>
      <c r="H369" s="77" t="s">
        <v>2714</v>
      </c>
      <c r="I369" s="77" t="s">
        <v>2528</v>
      </c>
      <c r="J369" s="77" t="s">
        <v>2715</v>
      </c>
      <c r="K369" s="77" t="s">
        <v>1066</v>
      </c>
      <c r="L369" s="77" t="s">
        <v>324</v>
      </c>
      <c r="M369" s="618" t="s">
        <v>2716</v>
      </c>
      <c r="N369" s="621" t="s">
        <v>2717</v>
      </c>
      <c r="O369" s="621" t="s">
        <v>2528</v>
      </c>
      <c r="P369" s="621" t="s">
        <v>733</v>
      </c>
      <c r="Q369" s="621" t="s">
        <v>2718</v>
      </c>
      <c r="R369" s="621" t="s">
        <v>2528</v>
      </c>
      <c r="S369" s="77" t="s">
        <v>2719</v>
      </c>
      <c r="T369" s="77" t="s">
        <v>81</v>
      </c>
      <c r="U369" s="77" t="s">
        <v>71</v>
      </c>
      <c r="V369" s="618" t="s">
        <v>2720</v>
      </c>
      <c r="W369" s="621" t="s">
        <v>758</v>
      </c>
      <c r="X369" s="77" t="s">
        <v>2528</v>
      </c>
      <c r="Y369" s="77" t="s">
        <v>2528</v>
      </c>
      <c r="Z369" s="77" t="s">
        <v>2528</v>
      </c>
      <c r="AA369" s="618" t="s">
        <v>2721</v>
      </c>
      <c r="AB369" s="77" t="s">
        <v>69</v>
      </c>
      <c r="AC369" s="618"/>
      <c r="AD369" s="625" t="s">
        <v>202</v>
      </c>
      <c r="AE369" s="77" t="s">
        <v>202</v>
      </c>
      <c r="AF369" s="623" t="s">
        <v>68</v>
      </c>
      <c r="AG369" s="77" t="s">
        <v>2528</v>
      </c>
      <c r="AH369" s="77"/>
      <c r="AI369" s="77" t="s">
        <v>2528</v>
      </c>
      <c r="AJ369" s="77" t="s">
        <v>2528</v>
      </c>
      <c r="AK369" s="77" t="s">
        <v>2528</v>
      </c>
      <c r="AL369" s="77" t="s">
        <v>2528</v>
      </c>
      <c r="AM369" s="77" t="s">
        <v>2528</v>
      </c>
      <c r="AN369" s="618" t="s">
        <v>1214</v>
      </c>
      <c r="AO369" s="621" t="s">
        <v>2528</v>
      </c>
      <c r="AP369" s="621" t="s">
        <v>2528</v>
      </c>
      <c r="AQ369" s="77"/>
      <c r="AR369" s="77"/>
      <c r="AS369" s="558" t="s">
        <v>733</v>
      </c>
      <c r="AT369" s="77" t="s">
        <v>2528</v>
      </c>
      <c r="AU369" s="558" t="b">
        <v>0</v>
      </c>
      <c r="AV369" s="558"/>
      <c r="AW369" s="558" t="b">
        <v>0</v>
      </c>
      <c r="AX369" s="558"/>
      <c r="AY369" s="52" t="s">
        <v>2722</v>
      </c>
    </row>
    <row r="370" spans="1:51">
      <c r="A370" s="52">
        <v>381</v>
      </c>
      <c r="B370" s="52" t="s">
        <v>2494</v>
      </c>
      <c r="D370" s="613" t="s">
        <v>2723</v>
      </c>
      <c r="F370" s="615" t="s">
        <v>950</v>
      </c>
      <c r="H370" s="75" t="s">
        <v>382</v>
      </c>
      <c r="I370" s="75" t="s">
        <v>2528</v>
      </c>
      <c r="J370" s="75">
        <v>16</v>
      </c>
      <c r="L370" s="75" t="s">
        <v>324</v>
      </c>
      <c r="M370" s="619" t="s">
        <v>666</v>
      </c>
      <c r="N370" s="627" t="s">
        <v>2724</v>
      </c>
      <c r="P370" s="619" t="s">
        <v>733</v>
      </c>
      <c r="Q370" s="619" t="s">
        <v>2725</v>
      </c>
      <c r="R370" s="619" t="s">
        <v>2726</v>
      </c>
      <c r="S370" s="75" t="s">
        <v>2727</v>
      </c>
      <c r="T370" s="75" t="s">
        <v>81</v>
      </c>
      <c r="U370" s="75" t="s">
        <v>71</v>
      </c>
      <c r="X370" s="52"/>
      <c r="AD370" s="515" t="s">
        <v>202</v>
      </c>
      <c r="AE370" s="75" t="s">
        <v>202</v>
      </c>
      <c r="AF370" s="522" t="s">
        <v>68</v>
      </c>
      <c r="AS370" s="159" t="s">
        <v>202</v>
      </c>
      <c r="AT370" s="75" t="s">
        <v>202</v>
      </c>
      <c r="AU370" s="55" t="b">
        <v>0</v>
      </c>
      <c r="AV370" s="53"/>
      <c r="AW370" s="55" t="b">
        <v>0</v>
      </c>
      <c r="AX370" s="53"/>
      <c r="AY370" s="620" t="s">
        <v>669</v>
      </c>
    </row>
    <row r="371" spans="1:51">
      <c r="A371" s="52">
        <v>382</v>
      </c>
      <c r="B371" s="52" t="s">
        <v>2494</v>
      </c>
      <c r="D371" s="613" t="s">
        <v>2728</v>
      </c>
      <c r="F371" s="615" t="s">
        <v>950</v>
      </c>
      <c r="H371" s="75" t="s">
        <v>382</v>
      </c>
      <c r="I371" s="75" t="s">
        <v>2528</v>
      </c>
      <c r="J371" s="75">
        <v>15</v>
      </c>
      <c r="L371" s="75" t="s">
        <v>324</v>
      </c>
      <c r="M371" s="619" t="s">
        <v>2615</v>
      </c>
      <c r="N371" s="627" t="s">
        <v>2729</v>
      </c>
      <c r="P371" s="619" t="s">
        <v>733</v>
      </c>
      <c r="Q371" s="619" t="s">
        <v>2730</v>
      </c>
      <c r="R371" s="619" t="s">
        <v>2726</v>
      </c>
      <c r="S371" s="75" t="s">
        <v>2731</v>
      </c>
      <c r="T371" s="75" t="s">
        <v>81</v>
      </c>
      <c r="U371" s="75" t="s">
        <v>71</v>
      </c>
      <c r="X371" s="52"/>
      <c r="AD371" s="515" t="s">
        <v>202</v>
      </c>
      <c r="AE371" s="75" t="s">
        <v>202</v>
      </c>
      <c r="AF371" s="522" t="s">
        <v>68</v>
      </c>
      <c r="AS371" s="159" t="s">
        <v>202</v>
      </c>
      <c r="AT371" s="75" t="s">
        <v>202</v>
      </c>
      <c r="AU371" s="55" t="b">
        <v>0</v>
      </c>
      <c r="AV371" s="53"/>
      <c r="AW371" s="55" t="b">
        <v>0</v>
      </c>
      <c r="AX371" s="53"/>
      <c r="AY371" s="620" t="s">
        <v>669</v>
      </c>
    </row>
    <row r="372" spans="1:51">
      <c r="A372" s="52">
        <v>383</v>
      </c>
      <c r="B372" s="52" t="s">
        <v>2494</v>
      </c>
      <c r="D372" s="613" t="s">
        <v>2732</v>
      </c>
      <c r="F372" s="615" t="s">
        <v>950</v>
      </c>
      <c r="H372" s="75" t="s">
        <v>382</v>
      </c>
      <c r="I372" s="75" t="s">
        <v>2528</v>
      </c>
      <c r="J372" s="75">
        <v>15</v>
      </c>
      <c r="L372" s="75" t="s">
        <v>324</v>
      </c>
      <c r="M372" s="619" t="s">
        <v>2613</v>
      </c>
      <c r="N372" s="627" t="s">
        <v>2733</v>
      </c>
      <c r="P372" s="619" t="s">
        <v>733</v>
      </c>
      <c r="Q372" s="619" t="s">
        <v>2734</v>
      </c>
      <c r="R372" s="619" t="s">
        <v>2726</v>
      </c>
      <c r="S372" s="75" t="s">
        <v>2735</v>
      </c>
      <c r="T372" s="75" t="s">
        <v>81</v>
      </c>
      <c r="U372" s="75" t="s">
        <v>71</v>
      </c>
      <c r="X372" s="52"/>
      <c r="AD372" s="515" t="s">
        <v>202</v>
      </c>
      <c r="AE372" s="75" t="s">
        <v>202</v>
      </c>
      <c r="AF372" s="522" t="s">
        <v>68</v>
      </c>
      <c r="AS372" s="159" t="s">
        <v>202</v>
      </c>
      <c r="AT372" s="75" t="s">
        <v>202</v>
      </c>
      <c r="AU372" s="55" t="b">
        <v>0</v>
      </c>
      <c r="AV372" s="53"/>
      <c r="AW372" s="55" t="b">
        <v>0</v>
      </c>
      <c r="AX372" s="53"/>
      <c r="AY372" s="620" t="s">
        <v>669</v>
      </c>
    </row>
    <row r="373" spans="1:51">
      <c r="A373" s="76">
        <v>384</v>
      </c>
      <c r="B373" s="77" t="s">
        <v>2494</v>
      </c>
      <c r="C373" s="77" t="s">
        <v>2528</v>
      </c>
      <c r="D373" s="77" t="s">
        <v>2736</v>
      </c>
      <c r="E373" s="77" t="s">
        <v>2736</v>
      </c>
      <c r="F373" s="515" t="s">
        <v>989</v>
      </c>
      <c r="G373" s="75" t="s">
        <v>324</v>
      </c>
      <c r="H373" s="77" t="s">
        <v>2714</v>
      </c>
      <c r="I373" s="77" t="s">
        <v>2528</v>
      </c>
      <c r="J373" s="77">
        <v>3</v>
      </c>
      <c r="K373" s="77" t="s">
        <v>1066</v>
      </c>
      <c r="L373" s="77" t="s">
        <v>324</v>
      </c>
      <c r="M373" s="77" t="s">
        <v>324</v>
      </c>
      <c r="N373" s="77" t="s">
        <v>2737</v>
      </c>
      <c r="O373" s="77" t="s">
        <v>2528</v>
      </c>
      <c r="P373" s="77" t="s">
        <v>733</v>
      </c>
      <c r="Q373" s="77" t="s">
        <v>2738</v>
      </c>
      <c r="R373" s="77" t="s">
        <v>2528</v>
      </c>
      <c r="S373" s="77" t="s">
        <v>2739</v>
      </c>
      <c r="T373" s="77" t="s">
        <v>81</v>
      </c>
      <c r="U373" s="77" t="s">
        <v>71</v>
      </c>
      <c r="V373" s="77" t="s">
        <v>2740</v>
      </c>
      <c r="W373" s="77"/>
      <c r="X373" s="77" t="s">
        <v>2528</v>
      </c>
      <c r="Y373" s="77" t="s">
        <v>2528</v>
      </c>
      <c r="Z373" s="77" t="s">
        <v>2528</v>
      </c>
      <c r="AA373" s="77" t="s">
        <v>2741</v>
      </c>
      <c r="AB373" s="77" t="s">
        <v>69</v>
      </c>
      <c r="AC373" s="77"/>
      <c r="AD373" s="622" t="s">
        <v>202</v>
      </c>
      <c r="AE373" s="77" t="s">
        <v>202</v>
      </c>
      <c r="AF373" s="623" t="s">
        <v>68</v>
      </c>
      <c r="AG373" s="77" t="s">
        <v>2528</v>
      </c>
      <c r="AH373" s="77"/>
      <c r="AI373" s="77" t="s">
        <v>2528</v>
      </c>
      <c r="AJ373" s="77" t="s">
        <v>2528</v>
      </c>
      <c r="AK373" s="77" t="s">
        <v>2528</v>
      </c>
      <c r="AL373" s="77" t="s">
        <v>2528</v>
      </c>
      <c r="AM373" s="77" t="s">
        <v>2528</v>
      </c>
      <c r="AN373" s="618" t="s">
        <v>1214</v>
      </c>
      <c r="AO373" s="77" t="s">
        <v>2528</v>
      </c>
      <c r="AP373" s="77" t="s">
        <v>2528</v>
      </c>
      <c r="AQ373" s="77"/>
      <c r="AR373" s="77"/>
      <c r="AS373" s="558" t="s">
        <v>733</v>
      </c>
      <c r="AT373" s="77" t="s">
        <v>2528</v>
      </c>
      <c r="AU373" s="558" t="b">
        <v>0</v>
      </c>
      <c r="AV373" s="558"/>
      <c r="AW373" s="558" t="b">
        <v>0</v>
      </c>
      <c r="AX373" s="558"/>
      <c r="AY373" s="52" t="s">
        <v>2742</v>
      </c>
    </row>
    <row r="374" spans="1:51">
      <c r="A374" s="52">
        <v>385</v>
      </c>
      <c r="B374" s="74" t="s">
        <v>2494</v>
      </c>
      <c r="C374" s="591"/>
      <c r="D374" s="617" t="s">
        <v>2743</v>
      </c>
      <c r="E374" s="587" t="s">
        <v>2144</v>
      </c>
      <c r="F374" s="587" t="s">
        <v>2144</v>
      </c>
      <c r="G374" s="587" t="s">
        <v>2144</v>
      </c>
      <c r="H374" s="591" t="s">
        <v>2009</v>
      </c>
      <c r="I374" s="591" t="s">
        <v>2528</v>
      </c>
      <c r="J374" s="591">
        <v>9.3000000000000007</v>
      </c>
      <c r="K374" s="587" t="s">
        <v>2144</v>
      </c>
      <c r="L374" s="591" t="s">
        <v>508</v>
      </c>
      <c r="M374" s="591" t="s">
        <v>2744</v>
      </c>
      <c r="N374" s="587" t="s">
        <v>2144</v>
      </c>
      <c r="O374" s="617"/>
      <c r="P374" s="587" t="s">
        <v>2144</v>
      </c>
      <c r="Q374" s="587" t="s">
        <v>2144</v>
      </c>
      <c r="R374" s="587" t="s">
        <v>2144</v>
      </c>
      <c r="S374" s="591" t="s">
        <v>2745</v>
      </c>
      <c r="T374" s="591" t="s">
        <v>191</v>
      </c>
      <c r="U374" s="591" t="s">
        <v>71</v>
      </c>
      <c r="V374" s="591"/>
      <c r="W374" s="591"/>
      <c r="X374" s="587" t="s">
        <v>2144</v>
      </c>
      <c r="Y374" s="587" t="s">
        <v>2144</v>
      </c>
      <c r="Z374" s="587" t="s">
        <v>2144</v>
      </c>
      <c r="AA374" s="591"/>
      <c r="AB374" s="587" t="s">
        <v>2144</v>
      </c>
      <c r="AC374" s="617"/>
      <c r="AD374" s="586" t="s">
        <v>202</v>
      </c>
      <c r="AE374" s="591" t="s">
        <v>202</v>
      </c>
      <c r="AF374" s="592" t="s">
        <v>68</v>
      </c>
      <c r="AG374" s="587" t="s">
        <v>2144</v>
      </c>
      <c r="AH374" s="74"/>
      <c r="AI374" s="587" t="s">
        <v>2144</v>
      </c>
      <c r="AJ374" s="587" t="s">
        <v>2144</v>
      </c>
      <c r="AK374" s="587" t="s">
        <v>2144</v>
      </c>
      <c r="AL374" s="587" t="s">
        <v>2144</v>
      </c>
      <c r="AM374" s="587" t="s">
        <v>2144</v>
      </c>
      <c r="AN374" s="587" t="s">
        <v>2144</v>
      </c>
      <c r="AO374" s="587" t="s">
        <v>2144</v>
      </c>
      <c r="AP374" s="591"/>
      <c r="AQ374" s="591"/>
      <c r="AR374" s="617"/>
      <c r="AS374" s="594" t="s">
        <v>202</v>
      </c>
      <c r="AT374" s="591" t="s">
        <v>202</v>
      </c>
      <c r="AU374" s="66" t="b">
        <v>0</v>
      </c>
      <c r="AV374" s="67"/>
      <c r="AW374" s="66" t="b">
        <v>0</v>
      </c>
      <c r="AX374" s="67"/>
    </row>
    <row r="375" spans="1:51">
      <c r="A375" s="52">
        <v>386</v>
      </c>
      <c r="B375" s="52" t="s">
        <v>2494</v>
      </c>
      <c r="D375" s="613" t="s">
        <v>2746</v>
      </c>
      <c r="F375" s="615" t="s">
        <v>950</v>
      </c>
      <c r="H375" s="75" t="s">
        <v>382</v>
      </c>
      <c r="I375" s="75" t="s">
        <v>2024</v>
      </c>
      <c r="J375" s="75">
        <v>17.899999999999999</v>
      </c>
      <c r="L375" s="75" t="s">
        <v>324</v>
      </c>
      <c r="M375" s="75" t="s">
        <v>2613</v>
      </c>
      <c r="S375" s="75" t="s">
        <v>2747</v>
      </c>
      <c r="T375" s="75" t="s">
        <v>81</v>
      </c>
      <c r="U375" s="75" t="s">
        <v>71</v>
      </c>
      <c r="X375" s="52"/>
      <c r="AD375" s="515" t="s">
        <v>202</v>
      </c>
      <c r="AE375" s="75" t="s">
        <v>202</v>
      </c>
      <c r="AF375" s="522" t="s">
        <v>68</v>
      </c>
      <c r="AS375" s="159" t="s">
        <v>202</v>
      </c>
      <c r="AT375" s="75" t="s">
        <v>202</v>
      </c>
      <c r="AU375" s="55" t="b">
        <v>0</v>
      </c>
      <c r="AV375" s="53"/>
      <c r="AW375" s="55" t="b">
        <v>0</v>
      </c>
      <c r="AX375" s="53"/>
    </row>
    <row r="376" spans="1:51">
      <c r="A376" s="52">
        <v>387</v>
      </c>
      <c r="B376" s="52" t="s">
        <v>2494</v>
      </c>
      <c r="C376" s="75" t="s">
        <v>2748</v>
      </c>
      <c r="D376" s="613" t="s">
        <v>2749</v>
      </c>
      <c r="E376" s="613" t="s">
        <v>2750</v>
      </c>
      <c r="F376" s="75" t="s">
        <v>1012</v>
      </c>
      <c r="G376" s="75" t="s">
        <v>1542</v>
      </c>
      <c r="H376" s="75" t="s">
        <v>224</v>
      </c>
      <c r="I376" s="75" t="s">
        <v>2655</v>
      </c>
      <c r="J376" s="75">
        <v>90</v>
      </c>
      <c r="K376" s="75">
        <v>115</v>
      </c>
      <c r="L376" s="515" t="s">
        <v>306</v>
      </c>
      <c r="M376" s="75" t="s">
        <v>66</v>
      </c>
      <c r="N376" s="613" t="s">
        <v>2751</v>
      </c>
      <c r="S376" s="75" t="s">
        <v>2752</v>
      </c>
      <c r="T376" s="75" t="s">
        <v>81</v>
      </c>
      <c r="U376" s="75" t="s">
        <v>71</v>
      </c>
      <c r="X376" s="52" t="s">
        <v>2753</v>
      </c>
      <c r="Y376" s="52" t="s">
        <v>2682</v>
      </c>
      <c r="Z376" s="52" t="s">
        <v>202</v>
      </c>
      <c r="AA376" s="613" t="s">
        <v>2750</v>
      </c>
      <c r="AB376" s="52" t="s">
        <v>69</v>
      </c>
      <c r="AC376" s="613" t="s">
        <v>2750</v>
      </c>
      <c r="AD376" s="515" t="s">
        <v>202</v>
      </c>
      <c r="AE376" s="75" t="s">
        <v>202</v>
      </c>
      <c r="AF376" s="522" t="s">
        <v>68</v>
      </c>
      <c r="AG376" s="52" t="s">
        <v>202</v>
      </c>
      <c r="AI376" s="52" t="s">
        <v>2753</v>
      </c>
      <c r="AK376" s="52" t="s">
        <v>2660</v>
      </c>
      <c r="AL376" s="52" t="s">
        <v>2660</v>
      </c>
      <c r="AN376" s="75" t="s">
        <v>202</v>
      </c>
      <c r="AO376" s="614">
        <v>43949</v>
      </c>
      <c r="AS376" s="159" t="s">
        <v>202</v>
      </c>
      <c r="AT376" s="75" t="s">
        <v>202</v>
      </c>
      <c r="AU376" s="55" t="b">
        <v>0</v>
      </c>
      <c r="AV376" s="53"/>
      <c r="AW376" s="55" t="b">
        <v>0</v>
      </c>
      <c r="AX376" s="53"/>
      <c r="AY376" s="58" t="s">
        <v>2754</v>
      </c>
    </row>
    <row r="377" spans="1:51">
      <c r="A377" s="52">
        <v>388</v>
      </c>
      <c r="B377" s="52" t="s">
        <v>2494</v>
      </c>
      <c r="D377" s="613" t="s">
        <v>2755</v>
      </c>
      <c r="F377" s="75" t="s">
        <v>2043</v>
      </c>
      <c r="H377" s="75" t="s">
        <v>224</v>
      </c>
      <c r="I377" s="75" t="s">
        <v>2536</v>
      </c>
      <c r="J377" s="75">
        <v>30</v>
      </c>
      <c r="L377" s="515" t="s">
        <v>306</v>
      </c>
      <c r="S377" s="75" t="s">
        <v>2756</v>
      </c>
      <c r="T377" s="75" t="s">
        <v>81</v>
      </c>
      <c r="U377" s="75" t="s">
        <v>71</v>
      </c>
      <c r="X377" s="52" t="s">
        <v>2700</v>
      </c>
      <c r="AD377" s="515" t="s">
        <v>202</v>
      </c>
      <c r="AE377" s="75" t="s">
        <v>202</v>
      </c>
      <c r="AF377" s="522" t="s">
        <v>68</v>
      </c>
      <c r="AI377" s="52" t="s">
        <v>2700</v>
      </c>
      <c r="AS377" s="159" t="s">
        <v>202</v>
      </c>
      <c r="AT377" s="75" t="s">
        <v>202</v>
      </c>
      <c r="AU377" s="55" t="b">
        <v>0</v>
      </c>
      <c r="AV377" s="53"/>
      <c r="AW377" s="55" t="b">
        <v>0</v>
      </c>
      <c r="AX377" s="53"/>
      <c r="AY377" s="52" t="s">
        <v>2757</v>
      </c>
    </row>
    <row r="378" spans="1:51">
      <c r="A378" s="52">
        <v>389</v>
      </c>
      <c r="B378" s="52" t="s">
        <v>2494</v>
      </c>
      <c r="D378" s="613" t="s">
        <v>2758</v>
      </c>
      <c r="F378" s="75" t="s">
        <v>724</v>
      </c>
      <c r="H378" s="75" t="s">
        <v>2145</v>
      </c>
      <c r="I378" s="75" t="s">
        <v>2528</v>
      </c>
      <c r="J378" s="75">
        <v>50</v>
      </c>
      <c r="L378" s="515" t="s">
        <v>306</v>
      </c>
      <c r="S378" s="75" t="s">
        <v>2759</v>
      </c>
      <c r="T378" s="75" t="s">
        <v>81</v>
      </c>
      <c r="U378" s="75" t="s">
        <v>71</v>
      </c>
      <c r="X378" s="52" t="s">
        <v>2547</v>
      </c>
      <c r="AD378" s="515" t="s">
        <v>202</v>
      </c>
      <c r="AE378" s="75" t="s">
        <v>202</v>
      </c>
      <c r="AF378" s="522" t="s">
        <v>68</v>
      </c>
      <c r="AI378" s="52" t="s">
        <v>2547</v>
      </c>
      <c r="AS378" s="159" t="s">
        <v>202</v>
      </c>
      <c r="AT378" s="75" t="s">
        <v>202</v>
      </c>
      <c r="AU378" s="55" t="b">
        <v>0</v>
      </c>
      <c r="AV378" s="53"/>
      <c r="AW378" s="55" t="b">
        <v>0</v>
      </c>
      <c r="AX378" s="53"/>
      <c r="AY378" t="s">
        <v>2704</v>
      </c>
    </row>
    <row r="379" spans="1:51">
      <c r="A379" s="52">
        <v>390</v>
      </c>
      <c r="B379" s="52" t="s">
        <v>2494</v>
      </c>
      <c r="C379" s="75" t="s">
        <v>2760</v>
      </c>
      <c r="D379" s="613" t="s">
        <v>2761</v>
      </c>
      <c r="E379" s="613" t="s">
        <v>2762</v>
      </c>
      <c r="F379" s="75" t="s">
        <v>1012</v>
      </c>
      <c r="G379" s="75" t="s">
        <v>1542</v>
      </c>
      <c r="H379" s="75" t="s">
        <v>224</v>
      </c>
      <c r="I379" s="75" t="s">
        <v>2528</v>
      </c>
      <c r="J379" s="75">
        <v>275</v>
      </c>
      <c r="K379" s="75">
        <v>400</v>
      </c>
      <c r="L379" s="515" t="s">
        <v>306</v>
      </c>
      <c r="M379" s="75" t="s">
        <v>1554</v>
      </c>
      <c r="N379" s="613" t="s">
        <v>2763</v>
      </c>
      <c r="P379" s="75" t="s">
        <v>910</v>
      </c>
      <c r="Q379" s="75" t="s">
        <v>2764</v>
      </c>
      <c r="S379" s="75" t="s">
        <v>2765</v>
      </c>
      <c r="T379" s="75" t="s">
        <v>81</v>
      </c>
      <c r="U379" s="75" t="s">
        <v>2766</v>
      </c>
      <c r="X379" s="52" t="s">
        <v>2767</v>
      </c>
      <c r="Y379" s="52" t="s">
        <v>2552</v>
      </c>
      <c r="Z379" s="52" t="s">
        <v>910</v>
      </c>
      <c r="AA379" s="613" t="s">
        <v>2762</v>
      </c>
      <c r="AB379" s="52" t="s">
        <v>1560</v>
      </c>
      <c r="AC379" s="613" t="s">
        <v>2762</v>
      </c>
      <c r="AD379" s="515" t="s">
        <v>202</v>
      </c>
      <c r="AE379" s="75" t="s">
        <v>202</v>
      </c>
      <c r="AF379" s="522" t="s">
        <v>68</v>
      </c>
      <c r="AG379" s="52" t="s">
        <v>202</v>
      </c>
      <c r="AI379" s="52" t="s">
        <v>2767</v>
      </c>
      <c r="AK379" s="52">
        <v>0</v>
      </c>
      <c r="AL379" s="52">
        <v>0</v>
      </c>
      <c r="AM379" s="52" t="s">
        <v>202</v>
      </c>
      <c r="AN379" s="75" t="s">
        <v>202</v>
      </c>
      <c r="AO379" s="614">
        <v>43368</v>
      </c>
      <c r="AS379" s="159" t="s">
        <v>202</v>
      </c>
      <c r="AT379" s="75" t="s">
        <v>202</v>
      </c>
      <c r="AU379" s="55" t="b">
        <v>0</v>
      </c>
      <c r="AV379" s="53"/>
      <c r="AW379" s="55" t="b">
        <v>0</v>
      </c>
      <c r="AX379" s="53"/>
      <c r="AY379" s="58" t="s">
        <v>2768</v>
      </c>
    </row>
    <row r="380" spans="1:51">
      <c r="A380" s="52">
        <v>391</v>
      </c>
      <c r="B380" s="52" t="s">
        <v>2494</v>
      </c>
      <c r="D380" s="613" t="s">
        <v>2769</v>
      </c>
      <c r="F380" s="75" t="s">
        <v>745</v>
      </c>
      <c r="H380" s="75" t="s">
        <v>63</v>
      </c>
      <c r="I380" s="75" t="s">
        <v>2528</v>
      </c>
      <c r="J380" s="75">
        <v>306</v>
      </c>
      <c r="L380" s="75" t="s">
        <v>2215</v>
      </c>
      <c r="M380" s="75" t="s">
        <v>2770</v>
      </c>
      <c r="S380" s="75" t="s">
        <v>392</v>
      </c>
      <c r="T380" s="75" t="s">
        <v>2695</v>
      </c>
      <c r="U380" s="75" t="s">
        <v>204</v>
      </c>
      <c r="X380" s="619" t="s">
        <v>2032</v>
      </c>
      <c r="AD380" s="515" t="s">
        <v>202</v>
      </c>
      <c r="AE380" s="75" t="s">
        <v>202</v>
      </c>
      <c r="AF380" s="522" t="s">
        <v>68</v>
      </c>
      <c r="AS380" s="159" t="s">
        <v>202</v>
      </c>
      <c r="AT380" s="75" t="s">
        <v>202</v>
      </c>
      <c r="AU380" s="55" t="b">
        <v>0</v>
      </c>
      <c r="AV380" s="53"/>
      <c r="AW380" s="55" t="b">
        <v>0</v>
      </c>
      <c r="AX380" s="53"/>
    </row>
    <row r="381" spans="1:51">
      <c r="A381" s="52">
        <v>392</v>
      </c>
      <c r="B381" s="52" t="s">
        <v>2494</v>
      </c>
      <c r="D381" s="613" t="s">
        <v>2771</v>
      </c>
      <c r="H381" s="75" t="s">
        <v>224</v>
      </c>
      <c r="I381" s="75" t="s">
        <v>2024</v>
      </c>
      <c r="J381" s="75">
        <v>3.5</v>
      </c>
      <c r="L381" s="515" t="s">
        <v>306</v>
      </c>
      <c r="S381" s="75" t="s">
        <v>392</v>
      </c>
      <c r="T381" s="75" t="s">
        <v>2695</v>
      </c>
      <c r="U381" s="75" t="s">
        <v>204</v>
      </c>
      <c r="X381" s="53" t="s">
        <v>2012</v>
      </c>
      <c r="AD381" s="515" t="s">
        <v>202</v>
      </c>
      <c r="AE381" s="75" t="s">
        <v>202</v>
      </c>
      <c r="AF381" s="522" t="s">
        <v>68</v>
      </c>
      <c r="AI381" s="53" t="s">
        <v>2012</v>
      </c>
      <c r="AS381" s="159" t="s">
        <v>202</v>
      </c>
      <c r="AT381" s="75" t="s">
        <v>202</v>
      </c>
      <c r="AU381" s="55" t="b">
        <v>0</v>
      </c>
      <c r="AV381" s="53"/>
      <c r="AW381" s="55" t="b">
        <v>0</v>
      </c>
      <c r="AX381" s="53"/>
      <c r="AY381" s="53" t="s">
        <v>336</v>
      </c>
    </row>
    <row r="382" spans="1:51">
      <c r="A382" s="52">
        <v>393</v>
      </c>
      <c r="B382" s="52" t="s">
        <v>2494</v>
      </c>
      <c r="D382" s="613" t="s">
        <v>2772</v>
      </c>
      <c r="F382" s="75" t="s">
        <v>2043</v>
      </c>
      <c r="H382" s="75" t="s">
        <v>224</v>
      </c>
      <c r="I382" s="75" t="s">
        <v>2536</v>
      </c>
      <c r="J382" s="75">
        <v>30</v>
      </c>
      <c r="L382" s="515" t="s">
        <v>306</v>
      </c>
      <c r="S382" s="75" t="s">
        <v>2773</v>
      </c>
      <c r="T382" s="75" t="s">
        <v>2695</v>
      </c>
      <c r="U382" s="75" t="s">
        <v>2766</v>
      </c>
      <c r="X382" s="52" t="s">
        <v>2700</v>
      </c>
      <c r="AD382" s="515" t="s">
        <v>202</v>
      </c>
      <c r="AE382" s="75" t="s">
        <v>202</v>
      </c>
      <c r="AF382" s="522" t="s">
        <v>68</v>
      </c>
      <c r="AI382" s="52" t="s">
        <v>2700</v>
      </c>
      <c r="AS382" s="159" t="s">
        <v>202</v>
      </c>
      <c r="AT382" s="75" t="s">
        <v>202</v>
      </c>
      <c r="AU382" s="55" t="b">
        <v>0</v>
      </c>
      <c r="AV382" s="53"/>
      <c r="AW382" s="55" t="b">
        <v>0</v>
      </c>
      <c r="AX382" s="53"/>
      <c r="AY382" s="52" t="s">
        <v>2774</v>
      </c>
    </row>
    <row r="383" spans="1:51">
      <c r="A383" s="52">
        <v>394</v>
      </c>
      <c r="B383" s="52" t="s">
        <v>2494</v>
      </c>
      <c r="D383" s="613" t="s">
        <v>2775</v>
      </c>
      <c r="H383" s="75" t="s">
        <v>63</v>
      </c>
      <c r="I383" s="75" t="s">
        <v>2536</v>
      </c>
      <c r="J383" s="75">
        <v>50</v>
      </c>
      <c r="L383" s="515" t="s">
        <v>306</v>
      </c>
      <c r="S383" s="75" t="s">
        <v>392</v>
      </c>
      <c r="T383" s="75" t="s">
        <v>2695</v>
      </c>
      <c r="U383" s="75" t="s">
        <v>204</v>
      </c>
      <c r="X383" s="53" t="s">
        <v>2012</v>
      </c>
      <c r="AD383" s="515" t="s">
        <v>202</v>
      </c>
      <c r="AE383" s="75" t="s">
        <v>202</v>
      </c>
      <c r="AF383" s="522" t="s">
        <v>68</v>
      </c>
      <c r="AI383" s="53" t="s">
        <v>2012</v>
      </c>
      <c r="AS383" s="159" t="s">
        <v>202</v>
      </c>
      <c r="AT383" s="75" t="s">
        <v>202</v>
      </c>
      <c r="AU383" s="55" t="b">
        <v>0</v>
      </c>
      <c r="AV383" s="53"/>
      <c r="AW383" s="55" t="b">
        <v>0</v>
      </c>
      <c r="AX383" s="53"/>
      <c r="AY383" s="53" t="s">
        <v>336</v>
      </c>
    </row>
    <row r="384" spans="1:51">
      <c r="A384" s="52">
        <v>395</v>
      </c>
      <c r="B384" s="52" t="s">
        <v>2494</v>
      </c>
      <c r="D384" s="613" t="s">
        <v>2776</v>
      </c>
      <c r="H384" s="75" t="s">
        <v>224</v>
      </c>
      <c r="I384" s="75" t="s">
        <v>2536</v>
      </c>
      <c r="J384" s="75">
        <v>28.5</v>
      </c>
      <c r="L384" s="515" t="s">
        <v>306</v>
      </c>
      <c r="S384" s="75" t="s">
        <v>392</v>
      </c>
      <c r="T384" s="75" t="s">
        <v>2695</v>
      </c>
      <c r="U384" s="75" t="s">
        <v>204</v>
      </c>
      <c r="X384" s="53" t="s">
        <v>2012</v>
      </c>
      <c r="AD384" s="515" t="s">
        <v>202</v>
      </c>
      <c r="AE384" s="75" t="s">
        <v>202</v>
      </c>
      <c r="AF384" s="522" t="s">
        <v>68</v>
      </c>
      <c r="AI384" s="53" t="s">
        <v>2012</v>
      </c>
      <c r="AS384" s="159" t="s">
        <v>202</v>
      </c>
      <c r="AT384" s="75" t="s">
        <v>202</v>
      </c>
      <c r="AU384" s="55" t="b">
        <v>0</v>
      </c>
      <c r="AV384" s="53"/>
      <c r="AW384" s="55" t="b">
        <v>0</v>
      </c>
      <c r="AX384" s="53"/>
      <c r="AY384" s="53" t="s">
        <v>336</v>
      </c>
    </row>
    <row r="385" spans="1:51">
      <c r="A385" s="77">
        <v>396</v>
      </c>
      <c r="B385" s="628" t="s">
        <v>2494</v>
      </c>
      <c r="C385" s="628" t="s">
        <v>758</v>
      </c>
      <c r="D385" s="628" t="s">
        <v>2777</v>
      </c>
      <c r="E385" s="587" t="s">
        <v>2144</v>
      </c>
      <c r="F385" s="587" t="s">
        <v>2144</v>
      </c>
      <c r="G385" s="587" t="s">
        <v>2144</v>
      </c>
      <c r="H385" s="628" t="s">
        <v>224</v>
      </c>
      <c r="I385" s="628" t="s">
        <v>2536</v>
      </c>
      <c r="J385" s="629">
        <v>150156</v>
      </c>
      <c r="K385" s="587" t="s">
        <v>2144</v>
      </c>
      <c r="L385" s="628" t="s">
        <v>508</v>
      </c>
      <c r="M385" s="628" t="s">
        <v>2662</v>
      </c>
      <c r="N385" s="587" t="s">
        <v>2144</v>
      </c>
      <c r="O385" s="628" t="s">
        <v>758</v>
      </c>
      <c r="P385" s="587" t="s">
        <v>2144</v>
      </c>
      <c r="Q385" s="587" t="s">
        <v>2144</v>
      </c>
      <c r="R385" s="587" t="s">
        <v>2144</v>
      </c>
      <c r="S385" s="628" t="s">
        <v>392</v>
      </c>
      <c r="T385" s="628" t="s">
        <v>2695</v>
      </c>
      <c r="U385" s="628" t="s">
        <v>204</v>
      </c>
      <c r="V385" s="628" t="s">
        <v>758</v>
      </c>
      <c r="W385" s="628" t="s">
        <v>758</v>
      </c>
      <c r="X385" s="587" t="s">
        <v>2144</v>
      </c>
      <c r="Y385" s="587" t="s">
        <v>2144</v>
      </c>
      <c r="Z385" s="587" t="s">
        <v>2144</v>
      </c>
      <c r="AA385" s="628" t="s">
        <v>758</v>
      </c>
      <c r="AB385" s="587" t="s">
        <v>2144</v>
      </c>
      <c r="AC385" s="628" t="s">
        <v>758</v>
      </c>
      <c r="AD385" s="630" t="s">
        <v>202</v>
      </c>
      <c r="AE385" s="628" t="s">
        <v>202</v>
      </c>
      <c r="AF385" s="631" t="s">
        <v>68</v>
      </c>
      <c r="AG385" s="587" t="s">
        <v>2144</v>
      </c>
      <c r="AH385" s="628" t="s">
        <v>758</v>
      </c>
      <c r="AI385" s="628" t="s">
        <v>758</v>
      </c>
      <c r="AJ385" s="587" t="s">
        <v>2144</v>
      </c>
      <c r="AK385" s="587" t="s">
        <v>2144</v>
      </c>
      <c r="AL385" s="587" t="s">
        <v>2144</v>
      </c>
      <c r="AM385" s="587" t="s">
        <v>2144</v>
      </c>
      <c r="AN385" s="587" t="s">
        <v>2144</v>
      </c>
      <c r="AO385" s="587" t="s">
        <v>2144</v>
      </c>
      <c r="AP385" s="628" t="s">
        <v>758</v>
      </c>
      <c r="AQ385" s="628" t="s">
        <v>758</v>
      </c>
      <c r="AR385" s="628" t="s">
        <v>758</v>
      </c>
      <c r="AS385" s="632" t="s">
        <v>202</v>
      </c>
      <c r="AT385" s="628" t="s">
        <v>202</v>
      </c>
      <c r="AU385" s="632" t="b">
        <v>0</v>
      </c>
      <c r="AV385" s="632"/>
      <c r="AW385" s="632" t="b">
        <v>0</v>
      </c>
      <c r="AX385" s="632" t="s">
        <v>758</v>
      </c>
    </row>
    <row r="386" spans="1:51">
      <c r="A386" s="52">
        <v>397</v>
      </c>
      <c r="B386" s="52" t="s">
        <v>2494</v>
      </c>
      <c r="D386" s="613" t="s">
        <v>2778</v>
      </c>
      <c r="H386" s="75" t="s">
        <v>63</v>
      </c>
      <c r="I386" s="75" t="s">
        <v>2528</v>
      </c>
      <c r="J386" s="75">
        <v>102.85</v>
      </c>
      <c r="L386" s="515" t="s">
        <v>306</v>
      </c>
      <c r="S386" s="75" t="s">
        <v>392</v>
      </c>
      <c r="T386" s="75" t="s">
        <v>2695</v>
      </c>
      <c r="U386" s="75" t="s">
        <v>204</v>
      </c>
      <c r="X386" s="53" t="s">
        <v>2012</v>
      </c>
      <c r="AD386" s="515" t="s">
        <v>202</v>
      </c>
      <c r="AE386" s="75" t="s">
        <v>202</v>
      </c>
      <c r="AF386" s="522" t="s">
        <v>68</v>
      </c>
      <c r="AI386" s="53" t="s">
        <v>2012</v>
      </c>
      <c r="AS386" s="159" t="s">
        <v>202</v>
      </c>
      <c r="AT386" s="75" t="s">
        <v>202</v>
      </c>
      <c r="AU386" s="55" t="b">
        <v>0</v>
      </c>
      <c r="AV386" s="53"/>
      <c r="AW386" s="55" t="b">
        <v>0</v>
      </c>
      <c r="AX386" s="53"/>
      <c r="AY386" s="53" t="s">
        <v>336</v>
      </c>
    </row>
    <row r="387" spans="1:51">
      <c r="A387" s="52">
        <v>398</v>
      </c>
      <c r="B387" s="52" t="s">
        <v>2494</v>
      </c>
      <c r="C387" s="75" t="s">
        <v>2779</v>
      </c>
      <c r="D387" s="613" t="s">
        <v>2780</v>
      </c>
      <c r="E387" s="613" t="s">
        <v>2781</v>
      </c>
      <c r="F387" s="75" t="s">
        <v>1012</v>
      </c>
      <c r="H387" s="75" t="s">
        <v>224</v>
      </c>
      <c r="I387" s="75" t="s">
        <v>123</v>
      </c>
      <c r="J387" s="75">
        <v>125.05</v>
      </c>
      <c r="K387" s="75">
        <v>400</v>
      </c>
      <c r="L387" s="515" t="s">
        <v>306</v>
      </c>
      <c r="M387" s="75" t="s">
        <v>341</v>
      </c>
      <c r="N387" s="613" t="s">
        <v>2782</v>
      </c>
      <c r="S387" s="75" t="s">
        <v>2783</v>
      </c>
      <c r="T387" s="75" t="s">
        <v>2695</v>
      </c>
      <c r="U387" s="75" t="s">
        <v>71</v>
      </c>
      <c r="X387" s="52" t="s">
        <v>2784</v>
      </c>
      <c r="Y387" s="52" t="s">
        <v>2682</v>
      </c>
      <c r="Z387" s="52" t="s">
        <v>202</v>
      </c>
      <c r="AA387" s="613" t="s">
        <v>2781</v>
      </c>
      <c r="AB387" s="52" t="s">
        <v>69</v>
      </c>
      <c r="AC387" s="613" t="s">
        <v>2781</v>
      </c>
      <c r="AD387" s="515" t="s">
        <v>202</v>
      </c>
      <c r="AE387" s="75" t="s">
        <v>202</v>
      </c>
      <c r="AF387" s="522" t="s">
        <v>68</v>
      </c>
      <c r="AG387" s="52" t="s">
        <v>202</v>
      </c>
      <c r="AI387" s="52" t="s">
        <v>2784</v>
      </c>
      <c r="AK387" s="52" t="s">
        <v>2660</v>
      </c>
      <c r="AL387" s="52" t="s">
        <v>2660</v>
      </c>
      <c r="AN387" s="75" t="s">
        <v>202</v>
      </c>
      <c r="AO387" s="614">
        <v>43101</v>
      </c>
      <c r="AS387" s="159" t="s">
        <v>202</v>
      </c>
      <c r="AT387" s="75" t="s">
        <v>202</v>
      </c>
      <c r="AU387" s="55" t="b">
        <v>0</v>
      </c>
      <c r="AV387" s="53"/>
      <c r="AW387" s="55" t="b">
        <v>0</v>
      </c>
      <c r="AX387" s="53"/>
      <c r="AY387" s="58" t="s">
        <v>2785</v>
      </c>
    </row>
    <row r="388" spans="1:51">
      <c r="A388" s="77">
        <v>399</v>
      </c>
      <c r="B388" s="628" t="s">
        <v>2494</v>
      </c>
      <c r="C388" s="628" t="s">
        <v>758</v>
      </c>
      <c r="D388" s="628" t="s">
        <v>2309</v>
      </c>
      <c r="E388" s="587" t="s">
        <v>2144</v>
      </c>
      <c r="F388" s="587" t="s">
        <v>2144</v>
      </c>
      <c r="G388" s="587" t="s">
        <v>2144</v>
      </c>
      <c r="H388" s="628" t="s">
        <v>63</v>
      </c>
      <c r="I388" s="628" t="s">
        <v>2536</v>
      </c>
      <c r="J388" s="628">
        <v>99</v>
      </c>
      <c r="K388" s="587" t="s">
        <v>2144</v>
      </c>
      <c r="L388" s="628" t="s">
        <v>508</v>
      </c>
      <c r="M388" s="628" t="s">
        <v>2645</v>
      </c>
      <c r="N388" s="587" t="s">
        <v>2144</v>
      </c>
      <c r="O388" s="628" t="s">
        <v>758</v>
      </c>
      <c r="P388" s="587" t="s">
        <v>2144</v>
      </c>
      <c r="Q388" s="587" t="s">
        <v>2144</v>
      </c>
      <c r="R388" s="587" t="s">
        <v>2144</v>
      </c>
      <c r="S388" s="628" t="s">
        <v>2633</v>
      </c>
      <c r="T388" s="628" t="s">
        <v>191</v>
      </c>
      <c r="U388" s="628" t="s">
        <v>204</v>
      </c>
      <c r="V388" s="628" t="s">
        <v>758</v>
      </c>
      <c r="W388" s="628" t="s">
        <v>758</v>
      </c>
      <c r="X388" s="587" t="s">
        <v>2144</v>
      </c>
      <c r="Y388" s="587" t="s">
        <v>2144</v>
      </c>
      <c r="Z388" s="587" t="s">
        <v>2144</v>
      </c>
      <c r="AA388" s="628" t="s">
        <v>758</v>
      </c>
      <c r="AB388" s="587" t="s">
        <v>2144</v>
      </c>
      <c r="AC388" s="628" t="s">
        <v>758</v>
      </c>
      <c r="AD388" s="630" t="s">
        <v>202</v>
      </c>
      <c r="AE388" s="628" t="s">
        <v>202</v>
      </c>
      <c r="AF388" s="631" t="s">
        <v>68</v>
      </c>
      <c r="AG388" s="587" t="s">
        <v>2144</v>
      </c>
      <c r="AH388" s="628" t="s">
        <v>758</v>
      </c>
      <c r="AI388" s="628" t="s">
        <v>758</v>
      </c>
      <c r="AJ388" s="587" t="s">
        <v>2144</v>
      </c>
      <c r="AK388" s="587" t="s">
        <v>2144</v>
      </c>
      <c r="AL388" s="587" t="s">
        <v>2144</v>
      </c>
      <c r="AM388" s="587" t="s">
        <v>2144</v>
      </c>
      <c r="AN388" s="587" t="s">
        <v>2144</v>
      </c>
      <c r="AO388" s="587" t="s">
        <v>2144</v>
      </c>
      <c r="AP388" s="628" t="s">
        <v>758</v>
      </c>
      <c r="AQ388" s="628" t="s">
        <v>758</v>
      </c>
      <c r="AR388" s="628" t="s">
        <v>758</v>
      </c>
      <c r="AS388" s="632" t="s">
        <v>202</v>
      </c>
      <c r="AT388" s="628" t="s">
        <v>202</v>
      </c>
      <c r="AU388" s="632" t="b">
        <v>0</v>
      </c>
      <c r="AV388" s="632"/>
      <c r="AW388" s="632" t="b">
        <v>0</v>
      </c>
      <c r="AX388" s="632" t="s">
        <v>758</v>
      </c>
    </row>
    <row r="389" spans="1:51">
      <c r="A389" s="52">
        <v>400</v>
      </c>
      <c r="B389" s="52" t="s">
        <v>2494</v>
      </c>
      <c r="D389" s="613" t="s">
        <v>2786</v>
      </c>
      <c r="H389" s="75" t="s">
        <v>63</v>
      </c>
      <c r="I389" s="75" t="s">
        <v>2528</v>
      </c>
      <c r="J389" s="75">
        <v>288</v>
      </c>
      <c r="L389" s="515" t="s">
        <v>306</v>
      </c>
      <c r="S389" s="75" t="s">
        <v>392</v>
      </c>
      <c r="T389" s="75" t="s">
        <v>2695</v>
      </c>
      <c r="U389" s="75" t="s">
        <v>204</v>
      </c>
      <c r="X389" s="53" t="s">
        <v>2012</v>
      </c>
      <c r="AD389" s="515" t="s">
        <v>202</v>
      </c>
      <c r="AE389" s="75" t="s">
        <v>202</v>
      </c>
      <c r="AF389" s="522" t="s">
        <v>68</v>
      </c>
      <c r="AI389" s="53" t="s">
        <v>2012</v>
      </c>
      <c r="AS389" s="159" t="s">
        <v>202</v>
      </c>
      <c r="AT389" s="75" t="s">
        <v>202</v>
      </c>
      <c r="AU389" s="55" t="b">
        <v>0</v>
      </c>
      <c r="AV389" s="53"/>
      <c r="AW389" s="55" t="b">
        <v>0</v>
      </c>
      <c r="AX389" s="53"/>
      <c r="AY389" s="53" t="s">
        <v>336</v>
      </c>
    </row>
    <row r="390" spans="1:51">
      <c r="A390" s="77">
        <v>401</v>
      </c>
      <c r="B390" s="628" t="s">
        <v>2494</v>
      </c>
      <c r="C390" s="628" t="s">
        <v>758</v>
      </c>
      <c r="D390" s="628" t="s">
        <v>2787</v>
      </c>
      <c r="E390" s="587" t="s">
        <v>2144</v>
      </c>
      <c r="F390" s="587" t="s">
        <v>2144</v>
      </c>
      <c r="G390" s="587" t="s">
        <v>2144</v>
      </c>
      <c r="H390" s="628" t="s">
        <v>224</v>
      </c>
      <c r="I390" s="628" t="s">
        <v>2536</v>
      </c>
      <c r="J390" s="629">
        <v>119501</v>
      </c>
      <c r="K390" s="587" t="s">
        <v>2144</v>
      </c>
      <c r="L390" s="628" t="s">
        <v>508</v>
      </c>
      <c r="M390" s="628" t="s">
        <v>2788</v>
      </c>
      <c r="N390" s="587" t="s">
        <v>2144</v>
      </c>
      <c r="O390" s="628" t="s">
        <v>758</v>
      </c>
      <c r="P390" s="587" t="s">
        <v>2144</v>
      </c>
      <c r="Q390" s="587" t="s">
        <v>2144</v>
      </c>
      <c r="R390" s="587" t="s">
        <v>2144</v>
      </c>
      <c r="S390" s="628" t="s">
        <v>2789</v>
      </c>
      <c r="T390" s="628" t="s">
        <v>191</v>
      </c>
      <c r="U390" s="628" t="s">
        <v>204</v>
      </c>
      <c r="V390" s="628" t="s">
        <v>758</v>
      </c>
      <c r="W390" s="628" t="s">
        <v>758</v>
      </c>
      <c r="X390" s="587" t="s">
        <v>2144</v>
      </c>
      <c r="Y390" s="587" t="s">
        <v>2144</v>
      </c>
      <c r="Z390" s="587" t="s">
        <v>2144</v>
      </c>
      <c r="AA390" s="628" t="s">
        <v>758</v>
      </c>
      <c r="AB390" s="587" t="s">
        <v>2144</v>
      </c>
      <c r="AC390" s="628" t="s">
        <v>758</v>
      </c>
      <c r="AD390" s="630" t="s">
        <v>202</v>
      </c>
      <c r="AE390" s="628" t="s">
        <v>202</v>
      </c>
      <c r="AF390" s="631" t="s">
        <v>68</v>
      </c>
      <c r="AG390" s="587" t="s">
        <v>2144</v>
      </c>
      <c r="AH390" s="628" t="s">
        <v>758</v>
      </c>
      <c r="AI390" s="628" t="s">
        <v>758</v>
      </c>
      <c r="AJ390" s="587" t="s">
        <v>2144</v>
      </c>
      <c r="AK390" s="587" t="s">
        <v>2144</v>
      </c>
      <c r="AL390" s="587" t="s">
        <v>2144</v>
      </c>
      <c r="AM390" s="587" t="s">
        <v>2144</v>
      </c>
      <c r="AN390" s="587" t="s">
        <v>2144</v>
      </c>
      <c r="AO390" s="587" t="s">
        <v>2144</v>
      </c>
      <c r="AP390" s="628" t="s">
        <v>758</v>
      </c>
      <c r="AQ390" s="628" t="s">
        <v>758</v>
      </c>
      <c r="AR390" s="628" t="s">
        <v>758</v>
      </c>
      <c r="AS390" s="632" t="s">
        <v>202</v>
      </c>
      <c r="AT390" s="628" t="s">
        <v>202</v>
      </c>
      <c r="AU390" s="632" t="b">
        <v>0</v>
      </c>
      <c r="AV390" s="632"/>
      <c r="AW390" s="632" t="b">
        <v>0</v>
      </c>
      <c r="AX390" s="632" t="s">
        <v>758</v>
      </c>
    </row>
    <row r="391" spans="1:51">
      <c r="A391" s="76">
        <v>402</v>
      </c>
      <c r="B391" s="77" t="s">
        <v>2494</v>
      </c>
      <c r="C391" s="77" t="s">
        <v>2528</v>
      </c>
      <c r="D391" s="77" t="s">
        <v>2790</v>
      </c>
      <c r="E391" s="77" t="s">
        <v>2791</v>
      </c>
      <c r="F391" s="515" t="s">
        <v>989</v>
      </c>
      <c r="G391" s="75" t="s">
        <v>2527</v>
      </c>
      <c r="H391" s="77" t="s">
        <v>63</v>
      </c>
      <c r="I391" s="77" t="s">
        <v>2528</v>
      </c>
      <c r="J391" s="77">
        <v>164</v>
      </c>
      <c r="K391" s="77" t="s">
        <v>2792</v>
      </c>
      <c r="L391" s="77" t="s">
        <v>508</v>
      </c>
      <c r="M391" s="77" t="s">
        <v>2053</v>
      </c>
      <c r="N391" s="77" t="s">
        <v>2793</v>
      </c>
      <c r="O391" s="621" t="s">
        <v>2528</v>
      </c>
      <c r="P391" s="77" t="s">
        <v>733</v>
      </c>
      <c r="Q391" s="77" t="s">
        <v>2794</v>
      </c>
      <c r="R391" s="77" t="s">
        <v>2528</v>
      </c>
      <c r="S391" s="77" t="s">
        <v>2795</v>
      </c>
      <c r="T391" s="77" t="s">
        <v>191</v>
      </c>
      <c r="U391" s="77" t="s">
        <v>204</v>
      </c>
      <c r="V391" s="77" t="s">
        <v>2796</v>
      </c>
      <c r="W391" s="77"/>
      <c r="X391" s="77" t="s">
        <v>2528</v>
      </c>
      <c r="Y391" s="77" t="s">
        <v>2528</v>
      </c>
      <c r="Z391" s="621" t="s">
        <v>2528</v>
      </c>
      <c r="AA391" s="77" t="s">
        <v>2797</v>
      </c>
      <c r="AB391" s="77" t="s">
        <v>658</v>
      </c>
      <c r="AC391" s="77"/>
      <c r="AD391" s="622" t="s">
        <v>202</v>
      </c>
      <c r="AE391" s="77" t="s">
        <v>202</v>
      </c>
      <c r="AF391" s="623" t="s">
        <v>68</v>
      </c>
      <c r="AG391" s="77" t="s">
        <v>2798</v>
      </c>
      <c r="AH391" s="77"/>
      <c r="AI391" s="77" t="s">
        <v>2798</v>
      </c>
      <c r="AJ391" s="77" t="s">
        <v>2798</v>
      </c>
      <c r="AK391" s="77" t="s">
        <v>2798</v>
      </c>
      <c r="AL391" s="77" t="s">
        <v>2798</v>
      </c>
      <c r="AM391" s="77" t="s">
        <v>2798</v>
      </c>
      <c r="AN391" s="77" t="s">
        <v>733</v>
      </c>
      <c r="AO391" s="77" t="s">
        <v>2798</v>
      </c>
      <c r="AP391" s="77" t="s">
        <v>2798</v>
      </c>
      <c r="AQ391" s="77"/>
      <c r="AR391" s="77"/>
      <c r="AS391" s="558" t="s">
        <v>733</v>
      </c>
      <c r="AT391" s="77" t="s">
        <v>2798</v>
      </c>
      <c r="AU391" s="558" t="b">
        <v>0</v>
      </c>
      <c r="AV391" s="558"/>
      <c r="AW391" s="558" t="b">
        <v>0</v>
      </c>
      <c r="AX391" s="558"/>
      <c r="AY391" s="52" t="s">
        <v>2799</v>
      </c>
    </row>
    <row r="392" spans="1:51">
      <c r="A392" s="52">
        <v>403</v>
      </c>
      <c r="B392" s="52" t="s">
        <v>2494</v>
      </c>
      <c r="D392" s="613" t="s">
        <v>2800</v>
      </c>
      <c r="H392" s="75" t="s">
        <v>63</v>
      </c>
      <c r="I392" s="75" t="s">
        <v>2528</v>
      </c>
      <c r="J392" s="75">
        <v>227</v>
      </c>
      <c r="L392" s="75" t="s">
        <v>259</v>
      </c>
      <c r="M392" s="75" t="s">
        <v>2801</v>
      </c>
      <c r="S392" s="75" t="s">
        <v>392</v>
      </c>
      <c r="T392" s="75" t="s">
        <v>2695</v>
      </c>
      <c r="U392" s="75" t="s">
        <v>204</v>
      </c>
      <c r="X392" s="619" t="s">
        <v>2032</v>
      </c>
      <c r="Y392" s="52" t="s">
        <v>2802</v>
      </c>
      <c r="AD392" s="515" t="s">
        <v>202</v>
      </c>
      <c r="AE392" s="75" t="s">
        <v>202</v>
      </c>
      <c r="AF392" s="522" t="s">
        <v>68</v>
      </c>
      <c r="AS392" s="159" t="s">
        <v>202</v>
      </c>
      <c r="AT392" s="75" t="s">
        <v>202</v>
      </c>
      <c r="AU392" s="55" t="b">
        <v>0</v>
      </c>
      <c r="AV392" s="53"/>
      <c r="AW392" s="55" t="b">
        <v>0</v>
      </c>
      <c r="AX392" s="53"/>
    </row>
    <row r="393" spans="1:51">
      <c r="A393" s="52">
        <v>404</v>
      </c>
      <c r="B393" s="52" t="s">
        <v>2494</v>
      </c>
      <c r="D393" s="613" t="s">
        <v>2803</v>
      </c>
      <c r="F393" s="75" t="s">
        <v>745</v>
      </c>
      <c r="H393" s="75" t="s">
        <v>224</v>
      </c>
      <c r="I393" s="75" t="s">
        <v>2804</v>
      </c>
      <c r="J393" s="75">
        <v>277.67</v>
      </c>
      <c r="L393" s="75" t="s">
        <v>383</v>
      </c>
      <c r="M393" s="75" t="s">
        <v>2805</v>
      </c>
      <c r="S393" s="75" t="s">
        <v>2806</v>
      </c>
      <c r="T393" s="75" t="s">
        <v>191</v>
      </c>
      <c r="U393" s="75" t="s">
        <v>204</v>
      </c>
      <c r="X393" s="619" t="s">
        <v>2032</v>
      </c>
      <c r="AD393" s="515" t="s">
        <v>202</v>
      </c>
      <c r="AE393" s="75" t="s">
        <v>202</v>
      </c>
      <c r="AF393" s="522" t="s">
        <v>68</v>
      </c>
      <c r="AS393" s="159" t="s">
        <v>202</v>
      </c>
      <c r="AT393" s="75" t="s">
        <v>202</v>
      </c>
      <c r="AU393" s="55" t="b">
        <v>0</v>
      </c>
      <c r="AV393" s="53"/>
      <c r="AW393" s="55" t="b">
        <v>0</v>
      </c>
      <c r="AX393" s="53"/>
    </row>
    <row r="394" spans="1:51">
      <c r="A394" s="77">
        <v>405</v>
      </c>
      <c r="B394" s="628" t="s">
        <v>2494</v>
      </c>
      <c r="C394" s="628" t="s">
        <v>758</v>
      </c>
      <c r="D394" s="628" t="s">
        <v>2807</v>
      </c>
      <c r="E394" s="587" t="s">
        <v>2144</v>
      </c>
      <c r="F394" s="587" t="s">
        <v>2144</v>
      </c>
      <c r="G394" s="587" t="s">
        <v>2144</v>
      </c>
      <c r="H394" s="628" t="s">
        <v>2145</v>
      </c>
      <c r="I394" s="628" t="s">
        <v>2024</v>
      </c>
      <c r="J394" s="628">
        <v>1000</v>
      </c>
      <c r="K394" s="587" t="s">
        <v>2144</v>
      </c>
      <c r="L394" s="628" t="s">
        <v>508</v>
      </c>
      <c r="M394" s="628" t="s">
        <v>2662</v>
      </c>
      <c r="N394" s="587" t="s">
        <v>2144</v>
      </c>
      <c r="O394" s="628" t="s">
        <v>758</v>
      </c>
      <c r="P394" s="587" t="s">
        <v>2144</v>
      </c>
      <c r="Q394" s="587" t="s">
        <v>2144</v>
      </c>
      <c r="R394" s="587" t="s">
        <v>2144</v>
      </c>
      <c r="S394" s="628" t="s">
        <v>392</v>
      </c>
      <c r="T394" s="628" t="s">
        <v>81</v>
      </c>
      <c r="U394" s="628" t="s">
        <v>204</v>
      </c>
      <c r="V394" s="628" t="s">
        <v>758</v>
      </c>
      <c r="W394" s="628" t="s">
        <v>758</v>
      </c>
      <c r="X394" s="587" t="s">
        <v>2144</v>
      </c>
      <c r="Y394" s="587" t="s">
        <v>2144</v>
      </c>
      <c r="Z394" s="587" t="s">
        <v>2144</v>
      </c>
      <c r="AA394" s="628" t="s">
        <v>758</v>
      </c>
      <c r="AB394" s="587" t="s">
        <v>2144</v>
      </c>
      <c r="AC394" s="628" t="s">
        <v>758</v>
      </c>
      <c r="AD394" s="630" t="s">
        <v>202</v>
      </c>
      <c r="AE394" s="628" t="s">
        <v>202</v>
      </c>
      <c r="AF394" s="631" t="s">
        <v>68</v>
      </c>
      <c r="AG394" s="587" t="s">
        <v>2144</v>
      </c>
      <c r="AH394" s="628" t="s">
        <v>758</v>
      </c>
      <c r="AI394" s="628" t="s">
        <v>758</v>
      </c>
      <c r="AJ394" s="587" t="s">
        <v>2144</v>
      </c>
      <c r="AK394" s="587" t="s">
        <v>2144</v>
      </c>
      <c r="AL394" s="587" t="s">
        <v>2144</v>
      </c>
      <c r="AM394" s="587" t="s">
        <v>2144</v>
      </c>
      <c r="AN394" s="587" t="s">
        <v>2144</v>
      </c>
      <c r="AO394" s="587" t="s">
        <v>2144</v>
      </c>
      <c r="AP394" s="628" t="s">
        <v>758</v>
      </c>
      <c r="AQ394" s="628" t="s">
        <v>758</v>
      </c>
      <c r="AR394" s="628" t="s">
        <v>758</v>
      </c>
      <c r="AS394" s="632" t="s">
        <v>202</v>
      </c>
      <c r="AT394" s="628" t="s">
        <v>202</v>
      </c>
      <c r="AU394" s="632" t="b">
        <v>0</v>
      </c>
      <c r="AV394" s="632"/>
      <c r="AW394" s="632" t="b">
        <v>0</v>
      </c>
      <c r="AX394" s="632" t="s">
        <v>758</v>
      </c>
    </row>
    <row r="395" spans="1:51">
      <c r="A395" s="52">
        <v>406</v>
      </c>
      <c r="B395" s="52" t="s">
        <v>2494</v>
      </c>
      <c r="D395" s="613" t="s">
        <v>2808</v>
      </c>
      <c r="F395" s="75" t="s">
        <v>745</v>
      </c>
      <c r="H395" s="75" t="s">
        <v>63</v>
      </c>
      <c r="I395" s="75" t="s">
        <v>2528</v>
      </c>
      <c r="J395" s="75">
        <v>160</v>
      </c>
      <c r="L395" s="75" t="s">
        <v>383</v>
      </c>
      <c r="M395" s="75" t="s">
        <v>2809</v>
      </c>
      <c r="S395" s="75" t="s">
        <v>392</v>
      </c>
      <c r="T395" s="75" t="s">
        <v>81</v>
      </c>
      <c r="U395" s="75" t="s">
        <v>204</v>
      </c>
      <c r="X395" s="619" t="s">
        <v>2032</v>
      </c>
      <c r="AD395" s="515" t="s">
        <v>202</v>
      </c>
      <c r="AE395" s="75" t="s">
        <v>202</v>
      </c>
      <c r="AF395" s="522" t="s">
        <v>68</v>
      </c>
      <c r="AS395" s="159" t="s">
        <v>202</v>
      </c>
      <c r="AT395" s="75" t="s">
        <v>202</v>
      </c>
      <c r="AU395" s="55" t="b">
        <v>0</v>
      </c>
      <c r="AV395" s="53"/>
      <c r="AW395" s="55" t="b">
        <v>0</v>
      </c>
      <c r="AX395" s="53"/>
    </row>
    <row r="396" spans="1:51">
      <c r="A396" s="52">
        <v>407</v>
      </c>
      <c r="B396" s="52" t="s">
        <v>2494</v>
      </c>
      <c r="D396" s="613" t="s">
        <v>2810</v>
      </c>
      <c r="F396" s="75" t="s">
        <v>745</v>
      </c>
      <c r="H396" s="75" t="s">
        <v>2145</v>
      </c>
      <c r="I396" s="75" t="s">
        <v>2024</v>
      </c>
      <c r="J396" s="75">
        <v>525</v>
      </c>
      <c r="L396" s="75" t="s">
        <v>383</v>
      </c>
      <c r="M396" s="75" t="s">
        <v>2431</v>
      </c>
      <c r="S396" s="75" t="s">
        <v>392</v>
      </c>
      <c r="T396" s="75" t="s">
        <v>81</v>
      </c>
      <c r="U396" s="75" t="s">
        <v>204</v>
      </c>
      <c r="X396" s="619" t="s">
        <v>2032</v>
      </c>
      <c r="AD396" s="515" t="s">
        <v>202</v>
      </c>
      <c r="AE396" s="75" t="s">
        <v>202</v>
      </c>
      <c r="AF396" s="522" t="s">
        <v>68</v>
      </c>
      <c r="AS396" s="159" t="s">
        <v>202</v>
      </c>
      <c r="AT396" s="75" t="s">
        <v>202</v>
      </c>
      <c r="AU396" s="55" t="b">
        <v>0</v>
      </c>
      <c r="AV396" s="53"/>
      <c r="AW396" s="55" t="b">
        <v>0</v>
      </c>
      <c r="AX396" s="53"/>
    </row>
    <row r="397" spans="1:51">
      <c r="A397" s="52">
        <v>408</v>
      </c>
      <c r="B397" s="52" t="s">
        <v>2494</v>
      </c>
      <c r="D397" s="613" t="s">
        <v>2811</v>
      </c>
      <c r="F397" s="75" t="s">
        <v>745</v>
      </c>
      <c r="H397" s="75" t="s">
        <v>224</v>
      </c>
      <c r="I397" s="75" t="s">
        <v>2024</v>
      </c>
      <c r="J397" s="75">
        <v>80</v>
      </c>
      <c r="L397" s="75" t="s">
        <v>383</v>
      </c>
      <c r="M397" s="75" t="s">
        <v>2431</v>
      </c>
      <c r="S397" s="75" t="s">
        <v>392</v>
      </c>
      <c r="T397" s="75" t="s">
        <v>81</v>
      </c>
      <c r="U397" s="75" t="s">
        <v>204</v>
      </c>
      <c r="X397" s="619" t="s">
        <v>2032</v>
      </c>
      <c r="AD397" s="515" t="s">
        <v>202</v>
      </c>
      <c r="AE397" s="75" t="s">
        <v>202</v>
      </c>
      <c r="AF397" s="522" t="s">
        <v>68</v>
      </c>
      <c r="AS397" s="159" t="s">
        <v>202</v>
      </c>
      <c r="AT397" s="75" t="s">
        <v>202</v>
      </c>
      <c r="AU397" s="55" t="b">
        <v>0</v>
      </c>
      <c r="AV397" s="53"/>
      <c r="AW397" s="55" t="b">
        <v>0</v>
      </c>
      <c r="AX397" s="53"/>
    </row>
    <row r="398" spans="1:51">
      <c r="A398" s="52">
        <v>409</v>
      </c>
      <c r="B398" s="52" t="s">
        <v>2494</v>
      </c>
      <c r="D398" s="613" t="s">
        <v>2812</v>
      </c>
      <c r="F398" s="75" t="s">
        <v>745</v>
      </c>
      <c r="H398" s="75" t="s">
        <v>2145</v>
      </c>
      <c r="I398" s="75" t="s">
        <v>2024</v>
      </c>
      <c r="J398" s="75">
        <v>100</v>
      </c>
      <c r="L398" s="75" t="s">
        <v>383</v>
      </c>
      <c r="M398" s="75" t="s">
        <v>2431</v>
      </c>
      <c r="S398" s="75" t="s">
        <v>392</v>
      </c>
      <c r="T398" s="75" t="s">
        <v>81</v>
      </c>
      <c r="U398" s="75" t="s">
        <v>204</v>
      </c>
      <c r="X398" s="619" t="s">
        <v>2032</v>
      </c>
      <c r="AD398" s="515" t="s">
        <v>202</v>
      </c>
      <c r="AE398" s="75" t="s">
        <v>202</v>
      </c>
      <c r="AF398" s="522" t="s">
        <v>68</v>
      </c>
      <c r="AS398" s="159" t="s">
        <v>202</v>
      </c>
      <c r="AT398" s="75" t="s">
        <v>202</v>
      </c>
      <c r="AU398" s="55" t="b">
        <v>0</v>
      </c>
      <c r="AV398" s="53"/>
      <c r="AW398" s="55" t="b">
        <v>0</v>
      </c>
      <c r="AX398" s="53"/>
    </row>
    <row r="399" spans="1:51">
      <c r="A399" s="77">
        <v>410</v>
      </c>
      <c r="B399" s="628" t="s">
        <v>2494</v>
      </c>
      <c r="C399" s="628" t="s">
        <v>758</v>
      </c>
      <c r="D399" s="628" t="s">
        <v>2813</v>
      </c>
      <c r="E399" s="587" t="s">
        <v>2144</v>
      </c>
      <c r="F399" s="587" t="s">
        <v>2144</v>
      </c>
      <c r="G399" s="587" t="s">
        <v>2144</v>
      </c>
      <c r="H399" s="628" t="s">
        <v>224</v>
      </c>
      <c r="I399" s="628" t="s">
        <v>2024</v>
      </c>
      <c r="J399" s="628">
        <v>150</v>
      </c>
      <c r="K399" s="587" t="s">
        <v>2144</v>
      </c>
      <c r="L399" s="628" t="s">
        <v>508</v>
      </c>
      <c r="M399" s="628" t="s">
        <v>2788</v>
      </c>
      <c r="N399" s="587" t="s">
        <v>2144</v>
      </c>
      <c r="O399" s="628" t="s">
        <v>758</v>
      </c>
      <c r="P399" s="587" t="s">
        <v>2144</v>
      </c>
      <c r="Q399" s="587" t="s">
        <v>2144</v>
      </c>
      <c r="R399" s="587" t="s">
        <v>2144</v>
      </c>
      <c r="S399" s="628" t="s">
        <v>2814</v>
      </c>
      <c r="T399" s="628" t="s">
        <v>147</v>
      </c>
      <c r="U399" s="628" t="s">
        <v>204</v>
      </c>
      <c r="V399" s="628" t="s">
        <v>758</v>
      </c>
      <c r="W399" s="628" t="s">
        <v>758</v>
      </c>
      <c r="X399" s="587" t="s">
        <v>2144</v>
      </c>
      <c r="Y399" s="587" t="s">
        <v>2144</v>
      </c>
      <c r="Z399" s="587" t="s">
        <v>2144</v>
      </c>
      <c r="AA399" s="628" t="s">
        <v>758</v>
      </c>
      <c r="AB399" s="587" t="s">
        <v>2144</v>
      </c>
      <c r="AC399" s="628" t="s">
        <v>758</v>
      </c>
      <c r="AD399" s="630" t="s">
        <v>202</v>
      </c>
      <c r="AE399" s="628" t="s">
        <v>202</v>
      </c>
      <c r="AF399" s="631" t="s">
        <v>68</v>
      </c>
      <c r="AG399" s="587" t="s">
        <v>2144</v>
      </c>
      <c r="AH399" s="628" t="s">
        <v>758</v>
      </c>
      <c r="AI399" s="628" t="s">
        <v>758</v>
      </c>
      <c r="AJ399" s="587" t="s">
        <v>2144</v>
      </c>
      <c r="AK399" s="587" t="s">
        <v>2144</v>
      </c>
      <c r="AL399" s="587" t="s">
        <v>2144</v>
      </c>
      <c r="AM399" s="587" t="s">
        <v>2144</v>
      </c>
      <c r="AN399" s="587" t="s">
        <v>2144</v>
      </c>
      <c r="AO399" s="587" t="s">
        <v>2144</v>
      </c>
      <c r="AP399" s="628" t="s">
        <v>758</v>
      </c>
      <c r="AQ399" s="628" t="s">
        <v>758</v>
      </c>
      <c r="AR399" s="628" t="s">
        <v>758</v>
      </c>
      <c r="AS399" s="632" t="s">
        <v>202</v>
      </c>
      <c r="AT399" s="628" t="s">
        <v>202</v>
      </c>
      <c r="AU399" s="632" t="b">
        <v>0</v>
      </c>
      <c r="AV399" s="632"/>
      <c r="AW399" s="632" t="b">
        <v>0</v>
      </c>
      <c r="AX399" s="632" t="s">
        <v>758</v>
      </c>
    </row>
    <row r="400" spans="1:51">
      <c r="A400" s="77">
        <v>411</v>
      </c>
      <c r="B400" s="628" t="s">
        <v>2494</v>
      </c>
      <c r="C400" s="628" t="s">
        <v>758</v>
      </c>
      <c r="D400" s="628" t="s">
        <v>2815</v>
      </c>
      <c r="E400" s="587" t="s">
        <v>2144</v>
      </c>
      <c r="F400" s="587" t="s">
        <v>2144</v>
      </c>
      <c r="G400" s="587" t="s">
        <v>2144</v>
      </c>
      <c r="H400" s="628" t="s">
        <v>63</v>
      </c>
      <c r="I400" s="628" t="s">
        <v>2528</v>
      </c>
      <c r="J400" s="628">
        <v>30</v>
      </c>
      <c r="K400" s="587" t="s">
        <v>2144</v>
      </c>
      <c r="L400" s="628" t="s">
        <v>508</v>
      </c>
      <c r="M400" s="628" t="s">
        <v>2788</v>
      </c>
      <c r="N400" s="587" t="s">
        <v>2144</v>
      </c>
      <c r="O400" s="628" t="s">
        <v>758</v>
      </c>
      <c r="P400" s="587" t="s">
        <v>2144</v>
      </c>
      <c r="Q400" s="587" t="s">
        <v>2144</v>
      </c>
      <c r="R400" s="587" t="s">
        <v>2144</v>
      </c>
      <c r="S400" s="628" t="s">
        <v>2814</v>
      </c>
      <c r="T400" s="628" t="s">
        <v>147</v>
      </c>
      <c r="U400" s="628" t="s">
        <v>204</v>
      </c>
      <c r="V400" s="628" t="s">
        <v>758</v>
      </c>
      <c r="W400" s="628" t="s">
        <v>758</v>
      </c>
      <c r="X400" s="587" t="s">
        <v>2144</v>
      </c>
      <c r="Y400" s="587" t="s">
        <v>2144</v>
      </c>
      <c r="Z400" s="587" t="s">
        <v>2144</v>
      </c>
      <c r="AA400" s="628" t="s">
        <v>758</v>
      </c>
      <c r="AB400" s="587" t="s">
        <v>2144</v>
      </c>
      <c r="AC400" s="628" t="s">
        <v>758</v>
      </c>
      <c r="AD400" s="633" t="s">
        <v>202</v>
      </c>
      <c r="AE400" s="628" t="s">
        <v>202</v>
      </c>
      <c r="AF400" s="631" t="s">
        <v>68</v>
      </c>
      <c r="AG400" s="587" t="s">
        <v>2144</v>
      </c>
      <c r="AH400" s="628" t="s">
        <v>758</v>
      </c>
      <c r="AI400" s="628" t="s">
        <v>758</v>
      </c>
      <c r="AJ400" s="587" t="s">
        <v>2144</v>
      </c>
      <c r="AK400" s="587" t="s">
        <v>2144</v>
      </c>
      <c r="AL400" s="587" t="s">
        <v>2144</v>
      </c>
      <c r="AM400" s="587" t="s">
        <v>2144</v>
      </c>
      <c r="AN400" s="587" t="s">
        <v>2144</v>
      </c>
      <c r="AO400" s="587" t="s">
        <v>2144</v>
      </c>
      <c r="AP400" s="628" t="s">
        <v>758</v>
      </c>
      <c r="AQ400" s="628" t="s">
        <v>758</v>
      </c>
      <c r="AR400" s="628" t="s">
        <v>758</v>
      </c>
      <c r="AS400" s="632" t="s">
        <v>202</v>
      </c>
      <c r="AT400" s="628" t="s">
        <v>202</v>
      </c>
      <c r="AU400" s="632" t="b">
        <v>0</v>
      </c>
      <c r="AV400" s="632"/>
      <c r="AW400" s="632" t="b">
        <v>0</v>
      </c>
      <c r="AX400" s="632" t="s">
        <v>758</v>
      </c>
    </row>
    <row r="401" spans="1:51">
      <c r="A401" s="76">
        <v>412</v>
      </c>
      <c r="B401" s="618" t="s">
        <v>2494</v>
      </c>
      <c r="C401" s="621" t="s">
        <v>2528</v>
      </c>
      <c r="D401" s="621" t="s">
        <v>2816</v>
      </c>
      <c r="E401" s="621" t="s">
        <v>2817</v>
      </c>
      <c r="F401" s="515" t="s">
        <v>989</v>
      </c>
      <c r="G401" s="75" t="s">
        <v>2818</v>
      </c>
      <c r="H401" s="621" t="s">
        <v>63</v>
      </c>
      <c r="I401" s="621" t="s">
        <v>2528</v>
      </c>
      <c r="J401" s="621">
        <v>227</v>
      </c>
      <c r="K401" s="77">
        <v>115</v>
      </c>
      <c r="L401" s="618" t="s">
        <v>508</v>
      </c>
      <c r="M401" s="621" t="s">
        <v>2662</v>
      </c>
      <c r="N401" s="621" t="s">
        <v>2819</v>
      </c>
      <c r="O401" s="621" t="s">
        <v>2528</v>
      </c>
      <c r="P401" s="621" t="s">
        <v>733</v>
      </c>
      <c r="Q401" s="621" t="s">
        <v>2820</v>
      </c>
      <c r="R401" s="621" t="s">
        <v>2528</v>
      </c>
      <c r="S401" s="621" t="s">
        <v>2821</v>
      </c>
      <c r="T401" s="621" t="s">
        <v>81</v>
      </c>
      <c r="U401" s="621" t="s">
        <v>204</v>
      </c>
      <c r="V401" s="621" t="s">
        <v>2822</v>
      </c>
      <c r="W401" s="621" t="s">
        <v>758</v>
      </c>
      <c r="X401" s="77" t="s">
        <v>2528</v>
      </c>
      <c r="Y401" s="77" t="s">
        <v>2528</v>
      </c>
      <c r="Z401" s="77" t="s">
        <v>2528</v>
      </c>
      <c r="AA401" s="618" t="s">
        <v>2823</v>
      </c>
      <c r="AB401" s="77" t="s">
        <v>182</v>
      </c>
      <c r="AC401" s="618"/>
      <c r="AD401" s="625" t="s">
        <v>202</v>
      </c>
      <c r="AE401" s="77" t="s">
        <v>202</v>
      </c>
      <c r="AF401" s="623" t="s">
        <v>68</v>
      </c>
      <c r="AG401" s="77" t="s">
        <v>2528</v>
      </c>
      <c r="AH401" s="77"/>
      <c r="AI401" s="77" t="s">
        <v>2528</v>
      </c>
      <c r="AJ401" s="77" t="s">
        <v>2528</v>
      </c>
      <c r="AK401" s="77" t="s">
        <v>2528</v>
      </c>
      <c r="AL401" s="77" t="s">
        <v>2528</v>
      </c>
      <c r="AM401" s="77" t="s">
        <v>2528</v>
      </c>
      <c r="AN401" s="618" t="s">
        <v>733</v>
      </c>
      <c r="AO401" s="621" t="s">
        <v>2528</v>
      </c>
      <c r="AP401" s="621" t="s">
        <v>2528</v>
      </c>
      <c r="AQ401" s="621" t="s">
        <v>758</v>
      </c>
      <c r="AR401" s="621" t="s">
        <v>758</v>
      </c>
      <c r="AS401" s="558" t="s">
        <v>733</v>
      </c>
      <c r="AT401" s="77" t="s">
        <v>2528</v>
      </c>
      <c r="AU401" s="558" t="b">
        <v>0</v>
      </c>
      <c r="AV401" s="558"/>
      <c r="AW401" s="558" t="b">
        <v>0</v>
      </c>
      <c r="AX401" s="558"/>
      <c r="AY401" s="52" t="s">
        <v>2824</v>
      </c>
    </row>
    <row r="402" spans="1:51">
      <c r="A402" s="76">
        <v>413</v>
      </c>
      <c r="B402" s="77" t="s">
        <v>2494</v>
      </c>
      <c r="C402" s="77" t="s">
        <v>2528</v>
      </c>
      <c r="D402" s="77" t="s">
        <v>2825</v>
      </c>
      <c r="E402" s="77" t="s">
        <v>2826</v>
      </c>
      <c r="F402" s="515" t="s">
        <v>989</v>
      </c>
      <c r="G402" s="75" t="s">
        <v>2527</v>
      </c>
      <c r="H402" s="77" t="s">
        <v>63</v>
      </c>
      <c r="I402" s="77" t="s">
        <v>2528</v>
      </c>
      <c r="J402" s="77" t="s">
        <v>2827</v>
      </c>
      <c r="K402" s="77">
        <v>230</v>
      </c>
      <c r="L402" s="77" t="s">
        <v>508</v>
      </c>
      <c r="M402" s="77" t="s">
        <v>2662</v>
      </c>
      <c r="N402" s="77" t="s">
        <v>2828</v>
      </c>
      <c r="O402" s="77" t="s">
        <v>2528</v>
      </c>
      <c r="P402" s="77" t="s">
        <v>733</v>
      </c>
      <c r="Q402" s="77" t="s">
        <v>2829</v>
      </c>
      <c r="R402" s="77" t="s">
        <v>2528</v>
      </c>
      <c r="S402" s="77" t="s">
        <v>2821</v>
      </c>
      <c r="T402" s="77" t="s">
        <v>81</v>
      </c>
      <c r="U402" s="77" t="s">
        <v>204</v>
      </c>
      <c r="V402" s="77" t="s">
        <v>2830</v>
      </c>
      <c r="W402" s="77"/>
      <c r="X402" s="77" t="s">
        <v>2528</v>
      </c>
      <c r="Y402" s="77" t="s">
        <v>2528</v>
      </c>
      <c r="Z402" s="77" t="s">
        <v>2528</v>
      </c>
      <c r="AA402" s="77" t="s">
        <v>2831</v>
      </c>
      <c r="AB402" s="77" t="s">
        <v>69</v>
      </c>
      <c r="AC402" s="77"/>
      <c r="AD402" s="622" t="s">
        <v>202</v>
      </c>
      <c r="AE402" s="77" t="s">
        <v>202</v>
      </c>
      <c r="AF402" s="623" t="s">
        <v>68</v>
      </c>
      <c r="AG402" s="77" t="s">
        <v>2528</v>
      </c>
      <c r="AH402" s="77"/>
      <c r="AI402" s="77" t="s">
        <v>2528</v>
      </c>
      <c r="AJ402" s="77" t="s">
        <v>2528</v>
      </c>
      <c r="AK402" s="77" t="s">
        <v>2528</v>
      </c>
      <c r="AL402" s="77" t="s">
        <v>2528</v>
      </c>
      <c r="AM402" s="77" t="s">
        <v>2528</v>
      </c>
      <c r="AN402" s="77" t="s">
        <v>733</v>
      </c>
      <c r="AO402" s="77" t="s">
        <v>2528</v>
      </c>
      <c r="AP402" s="77" t="s">
        <v>2528</v>
      </c>
      <c r="AQ402" s="77"/>
      <c r="AR402" s="77"/>
      <c r="AS402" s="558" t="s">
        <v>733</v>
      </c>
      <c r="AT402" s="77" t="s">
        <v>2528</v>
      </c>
      <c r="AU402" s="558" t="b">
        <v>0</v>
      </c>
      <c r="AV402" s="558"/>
      <c r="AW402" s="558" t="b">
        <v>0</v>
      </c>
      <c r="AX402" s="558"/>
      <c r="AY402" s="52" t="s">
        <v>2144</v>
      </c>
    </row>
    <row r="403" spans="1:51">
      <c r="A403" s="76">
        <v>414</v>
      </c>
      <c r="B403" s="618" t="s">
        <v>2494</v>
      </c>
      <c r="C403" s="621" t="s">
        <v>2528</v>
      </c>
      <c r="D403" s="621" t="s">
        <v>2832</v>
      </c>
      <c r="E403" s="621" t="s">
        <v>2833</v>
      </c>
      <c r="F403" s="515" t="s">
        <v>989</v>
      </c>
      <c r="G403" s="75" t="s">
        <v>2818</v>
      </c>
      <c r="H403" s="621" t="s">
        <v>63</v>
      </c>
      <c r="I403" s="621" t="s">
        <v>2528</v>
      </c>
      <c r="J403" s="621">
        <v>102</v>
      </c>
      <c r="K403" s="77">
        <v>230</v>
      </c>
      <c r="L403" s="618" t="s">
        <v>508</v>
      </c>
      <c r="M403" s="621" t="s">
        <v>2744</v>
      </c>
      <c r="N403" s="621" t="s">
        <v>2834</v>
      </c>
      <c r="O403" s="621" t="s">
        <v>2528</v>
      </c>
      <c r="P403" s="621" t="s">
        <v>733</v>
      </c>
      <c r="Q403" s="621" t="s">
        <v>2835</v>
      </c>
      <c r="R403" s="621" t="s">
        <v>2528</v>
      </c>
      <c r="S403" s="621" t="s">
        <v>2814</v>
      </c>
      <c r="T403" s="621" t="s">
        <v>147</v>
      </c>
      <c r="U403" s="621" t="s">
        <v>204</v>
      </c>
      <c r="V403" s="621">
        <v>388</v>
      </c>
      <c r="W403" s="621" t="s">
        <v>758</v>
      </c>
      <c r="X403" s="77" t="s">
        <v>2528</v>
      </c>
      <c r="Y403" s="77" t="s">
        <v>2528</v>
      </c>
      <c r="Z403" s="77" t="s">
        <v>2528</v>
      </c>
      <c r="AA403" s="618" t="s">
        <v>1561</v>
      </c>
      <c r="AB403" s="77" t="s">
        <v>1560</v>
      </c>
      <c r="AC403" s="618"/>
      <c r="AD403" s="625" t="s">
        <v>202</v>
      </c>
      <c r="AE403" s="77" t="s">
        <v>202</v>
      </c>
      <c r="AF403" s="623" t="s">
        <v>68</v>
      </c>
      <c r="AG403" s="77" t="s">
        <v>2528</v>
      </c>
      <c r="AH403" s="77"/>
      <c r="AI403" s="77" t="s">
        <v>2528</v>
      </c>
      <c r="AJ403" s="77" t="s">
        <v>2528</v>
      </c>
      <c r="AK403" s="77" t="s">
        <v>2528</v>
      </c>
      <c r="AL403" s="77" t="s">
        <v>2528</v>
      </c>
      <c r="AM403" s="77" t="s">
        <v>2528</v>
      </c>
      <c r="AN403" s="618" t="s">
        <v>1214</v>
      </c>
      <c r="AO403" s="621" t="s">
        <v>2528</v>
      </c>
      <c r="AP403" s="621" t="s">
        <v>2528</v>
      </c>
      <c r="AQ403" s="621" t="s">
        <v>758</v>
      </c>
      <c r="AR403" s="621" t="s">
        <v>758</v>
      </c>
      <c r="AS403" s="558" t="s">
        <v>733</v>
      </c>
      <c r="AT403" s="77" t="s">
        <v>2528</v>
      </c>
      <c r="AU403" s="558" t="b">
        <v>0</v>
      </c>
      <c r="AV403" s="558"/>
      <c r="AW403" s="558" t="b">
        <v>0</v>
      </c>
      <c r="AX403" s="558"/>
      <c r="AY403" s="52" t="s">
        <v>2144</v>
      </c>
    </row>
    <row r="404" spans="1:51">
      <c r="A404" s="52">
        <v>415</v>
      </c>
      <c r="B404" s="52" t="s">
        <v>2494</v>
      </c>
      <c r="D404" s="613" t="s">
        <v>2836</v>
      </c>
      <c r="F404" s="75" t="s">
        <v>745</v>
      </c>
      <c r="H404" s="75" t="s">
        <v>63</v>
      </c>
      <c r="I404" s="75" t="s">
        <v>2528</v>
      </c>
      <c r="J404" s="75">
        <v>396</v>
      </c>
      <c r="L404" s="75" t="s">
        <v>383</v>
      </c>
      <c r="M404" s="75" t="s">
        <v>2837</v>
      </c>
      <c r="S404" s="75" t="s">
        <v>392</v>
      </c>
      <c r="T404" s="75" t="s">
        <v>81</v>
      </c>
      <c r="U404" s="75" t="s">
        <v>204</v>
      </c>
      <c r="X404" s="619" t="s">
        <v>2032</v>
      </c>
      <c r="AD404" s="515" t="s">
        <v>202</v>
      </c>
      <c r="AE404" s="75" t="s">
        <v>202</v>
      </c>
      <c r="AF404" s="522" t="s">
        <v>68</v>
      </c>
      <c r="AS404" s="159" t="s">
        <v>202</v>
      </c>
      <c r="AT404" s="75" t="s">
        <v>202</v>
      </c>
      <c r="AU404" s="55" t="b">
        <v>0</v>
      </c>
      <c r="AV404" s="53"/>
      <c r="AW404" s="55" t="b">
        <v>0</v>
      </c>
      <c r="AX404" s="53"/>
    </row>
    <row r="405" spans="1:51">
      <c r="A405" s="52">
        <v>416</v>
      </c>
      <c r="B405" s="52" t="s">
        <v>2494</v>
      </c>
      <c r="D405" s="613" t="s">
        <v>2838</v>
      </c>
      <c r="F405" s="75" t="s">
        <v>745</v>
      </c>
      <c r="H405" s="75" t="s">
        <v>224</v>
      </c>
      <c r="I405" s="75" t="s">
        <v>2024</v>
      </c>
      <c r="J405" s="75">
        <v>150</v>
      </c>
      <c r="L405" s="75" t="s">
        <v>383</v>
      </c>
      <c r="M405" s="75" t="s">
        <v>2839</v>
      </c>
      <c r="S405" s="75" t="s">
        <v>392</v>
      </c>
      <c r="T405" s="75" t="s">
        <v>81</v>
      </c>
      <c r="U405" s="75" t="s">
        <v>204</v>
      </c>
      <c r="X405" s="619" t="s">
        <v>2032</v>
      </c>
      <c r="AD405" s="515" t="s">
        <v>202</v>
      </c>
      <c r="AE405" s="75" t="s">
        <v>202</v>
      </c>
      <c r="AF405" s="522" t="s">
        <v>68</v>
      </c>
      <c r="AS405" s="159" t="s">
        <v>202</v>
      </c>
      <c r="AT405" s="75" t="s">
        <v>202</v>
      </c>
      <c r="AU405" s="55" t="b">
        <v>0</v>
      </c>
      <c r="AV405" s="53"/>
      <c r="AW405" s="55" t="b">
        <v>0</v>
      </c>
      <c r="AX405" s="53"/>
    </row>
    <row r="406" spans="1:51">
      <c r="A406" s="52">
        <v>417</v>
      </c>
      <c r="B406" s="52" t="s">
        <v>2494</v>
      </c>
      <c r="D406" s="613" t="s">
        <v>2840</v>
      </c>
      <c r="F406" s="75" t="s">
        <v>745</v>
      </c>
      <c r="H406" s="75" t="s">
        <v>2145</v>
      </c>
      <c r="I406" s="75" t="s">
        <v>2024</v>
      </c>
      <c r="J406" s="75">
        <v>750</v>
      </c>
      <c r="L406" s="75" t="s">
        <v>383</v>
      </c>
      <c r="M406" s="75" t="s">
        <v>2311</v>
      </c>
      <c r="S406" s="75" t="s">
        <v>392</v>
      </c>
      <c r="T406" s="75" t="s">
        <v>81</v>
      </c>
      <c r="U406" s="75" t="s">
        <v>204</v>
      </c>
      <c r="X406" s="619" t="s">
        <v>2032</v>
      </c>
      <c r="AD406" s="515" t="s">
        <v>202</v>
      </c>
      <c r="AE406" s="75" t="s">
        <v>202</v>
      </c>
      <c r="AF406" s="522" t="s">
        <v>68</v>
      </c>
      <c r="AS406" s="159" t="s">
        <v>202</v>
      </c>
      <c r="AT406" s="75" t="s">
        <v>202</v>
      </c>
      <c r="AU406" s="55" t="b">
        <v>0</v>
      </c>
      <c r="AV406" s="53"/>
      <c r="AW406" s="55" t="b">
        <v>0</v>
      </c>
      <c r="AX406" s="53"/>
    </row>
    <row r="407" spans="1:51">
      <c r="A407" s="52">
        <v>418</v>
      </c>
      <c r="B407" s="52" t="s">
        <v>2494</v>
      </c>
      <c r="D407" s="613" t="s">
        <v>2841</v>
      </c>
      <c r="F407" s="75" t="s">
        <v>745</v>
      </c>
      <c r="H407" s="75" t="s">
        <v>224</v>
      </c>
      <c r="I407" s="75" t="s">
        <v>2649</v>
      </c>
      <c r="J407" s="75">
        <v>100</v>
      </c>
      <c r="L407" s="75" t="s">
        <v>383</v>
      </c>
      <c r="M407" s="75" t="s">
        <v>2842</v>
      </c>
      <c r="S407" s="75" t="s">
        <v>392</v>
      </c>
      <c r="T407" s="75" t="s">
        <v>81</v>
      </c>
      <c r="U407" s="75" t="s">
        <v>204</v>
      </c>
      <c r="X407" s="619" t="s">
        <v>2032</v>
      </c>
      <c r="AD407" s="515" t="s">
        <v>202</v>
      </c>
      <c r="AE407" s="75" t="s">
        <v>202</v>
      </c>
      <c r="AF407" s="522" t="s">
        <v>68</v>
      </c>
      <c r="AS407" s="159" t="s">
        <v>202</v>
      </c>
      <c r="AT407" s="75" t="s">
        <v>202</v>
      </c>
      <c r="AU407" s="55" t="b">
        <v>0</v>
      </c>
      <c r="AV407" s="53"/>
      <c r="AW407" s="55" t="b">
        <v>0</v>
      </c>
      <c r="AX407" s="53"/>
    </row>
    <row r="408" spans="1:51">
      <c r="A408" s="52">
        <v>419</v>
      </c>
      <c r="B408" s="52" t="s">
        <v>2494</v>
      </c>
      <c r="D408" s="613" t="s">
        <v>2843</v>
      </c>
      <c r="H408" s="75" t="s">
        <v>224</v>
      </c>
      <c r="I408" s="75" t="s">
        <v>2649</v>
      </c>
      <c r="J408" s="75">
        <v>200</v>
      </c>
      <c r="L408" s="75" t="s">
        <v>790</v>
      </c>
      <c r="M408" s="75" t="s">
        <v>2844</v>
      </c>
      <c r="S408" s="75" t="s">
        <v>392</v>
      </c>
      <c r="T408" s="75" t="s">
        <v>81</v>
      </c>
      <c r="U408" s="75" t="s">
        <v>204</v>
      </c>
      <c r="X408" s="53" t="s">
        <v>2012</v>
      </c>
      <c r="AD408" s="515" t="s">
        <v>202</v>
      </c>
      <c r="AE408" s="75" t="s">
        <v>202</v>
      </c>
      <c r="AF408" s="522" t="s">
        <v>68</v>
      </c>
      <c r="AI408" s="53" t="s">
        <v>2012</v>
      </c>
      <c r="AS408" s="159" t="s">
        <v>202</v>
      </c>
      <c r="AT408" s="75" t="s">
        <v>202</v>
      </c>
      <c r="AU408" s="55" t="b">
        <v>0</v>
      </c>
      <c r="AV408" s="53"/>
      <c r="AW408" s="55" t="b">
        <v>0</v>
      </c>
      <c r="AX408" s="53"/>
      <c r="AY408" s="53" t="s">
        <v>336</v>
      </c>
    </row>
    <row r="409" spans="1:51">
      <c r="A409" s="52">
        <v>420</v>
      </c>
      <c r="B409" s="52" t="s">
        <v>2494</v>
      </c>
      <c r="D409" s="613" t="s">
        <v>2845</v>
      </c>
      <c r="F409" s="75" t="s">
        <v>745</v>
      </c>
      <c r="H409" s="75" t="s">
        <v>224</v>
      </c>
      <c r="I409" s="75" t="s">
        <v>2024</v>
      </c>
      <c r="J409" s="75">
        <v>0</v>
      </c>
      <c r="L409" s="75" t="s">
        <v>383</v>
      </c>
      <c r="M409" s="75" t="s">
        <v>2846</v>
      </c>
      <c r="S409" s="75" t="s">
        <v>392</v>
      </c>
      <c r="T409" s="75" t="s">
        <v>81</v>
      </c>
      <c r="U409" s="75" t="s">
        <v>204</v>
      </c>
      <c r="X409" s="619" t="s">
        <v>2032</v>
      </c>
      <c r="AD409" s="515" t="s">
        <v>202</v>
      </c>
      <c r="AE409" s="75" t="s">
        <v>202</v>
      </c>
      <c r="AF409" s="522" t="s">
        <v>68</v>
      </c>
      <c r="AS409" s="159" t="s">
        <v>202</v>
      </c>
      <c r="AT409" s="75" t="s">
        <v>202</v>
      </c>
      <c r="AU409" s="55" t="b">
        <v>0</v>
      </c>
      <c r="AV409" s="53"/>
      <c r="AW409" s="55" t="b">
        <v>0</v>
      </c>
      <c r="AX409" s="53"/>
    </row>
    <row r="410" spans="1:51">
      <c r="A410" s="52">
        <v>421</v>
      </c>
      <c r="B410" s="52" t="s">
        <v>2494</v>
      </c>
      <c r="D410" s="613" t="s">
        <v>2847</v>
      </c>
      <c r="F410" s="75" t="s">
        <v>745</v>
      </c>
      <c r="H410" s="75" t="s">
        <v>224</v>
      </c>
      <c r="I410" s="75" t="s">
        <v>2848</v>
      </c>
      <c r="J410" s="75">
        <v>113.4</v>
      </c>
      <c r="L410" s="75" t="s">
        <v>383</v>
      </c>
      <c r="M410" s="75" t="s">
        <v>2849</v>
      </c>
      <c r="S410" s="75" t="s">
        <v>392</v>
      </c>
      <c r="T410" s="75" t="s">
        <v>81</v>
      </c>
      <c r="U410" s="75" t="s">
        <v>204</v>
      </c>
      <c r="X410" s="619" t="s">
        <v>2032</v>
      </c>
      <c r="AD410" s="515" t="s">
        <v>202</v>
      </c>
      <c r="AE410" s="75" t="s">
        <v>202</v>
      </c>
      <c r="AF410" s="522" t="s">
        <v>68</v>
      </c>
      <c r="AS410" s="159" t="s">
        <v>202</v>
      </c>
      <c r="AT410" s="75" t="s">
        <v>202</v>
      </c>
      <c r="AU410" s="55" t="b">
        <v>0</v>
      </c>
      <c r="AV410" s="53"/>
      <c r="AW410" s="55" t="b">
        <v>0</v>
      </c>
      <c r="AX410" s="53"/>
    </row>
    <row r="411" spans="1:51">
      <c r="A411" s="52">
        <v>422</v>
      </c>
      <c r="B411" s="52" t="s">
        <v>2494</v>
      </c>
      <c r="D411" s="613" t="s">
        <v>2850</v>
      </c>
      <c r="F411" s="75" t="s">
        <v>745</v>
      </c>
      <c r="H411" s="75" t="s">
        <v>224</v>
      </c>
      <c r="I411" s="75" t="s">
        <v>2649</v>
      </c>
      <c r="J411" s="75">
        <v>90</v>
      </c>
      <c r="L411" s="75" t="s">
        <v>124</v>
      </c>
      <c r="M411" s="75" t="s">
        <v>2851</v>
      </c>
      <c r="S411" s="75" t="s">
        <v>392</v>
      </c>
      <c r="T411" s="75" t="s">
        <v>81</v>
      </c>
      <c r="U411" s="75" t="s">
        <v>204</v>
      </c>
      <c r="X411" s="619" t="s">
        <v>2032</v>
      </c>
      <c r="AD411" s="515" t="s">
        <v>202</v>
      </c>
      <c r="AE411" s="75" t="s">
        <v>202</v>
      </c>
      <c r="AF411" s="522" t="s">
        <v>68</v>
      </c>
      <c r="AS411" s="159" t="s">
        <v>202</v>
      </c>
      <c r="AT411" s="75" t="s">
        <v>202</v>
      </c>
      <c r="AU411" s="55" t="b">
        <v>0</v>
      </c>
      <c r="AV411" s="53"/>
      <c r="AW411" s="55" t="b">
        <v>0</v>
      </c>
      <c r="AX411" s="53"/>
    </row>
    <row r="412" spans="1:51">
      <c r="A412" s="52">
        <v>423</v>
      </c>
      <c r="B412" s="52" t="s">
        <v>2494</v>
      </c>
      <c r="D412" s="613" t="s">
        <v>2852</v>
      </c>
      <c r="H412" s="75" t="s">
        <v>224</v>
      </c>
      <c r="I412" s="75" t="s">
        <v>2536</v>
      </c>
      <c r="J412" s="75">
        <v>30</v>
      </c>
      <c r="L412" s="75" t="s">
        <v>259</v>
      </c>
      <c r="M412" s="75" t="s">
        <v>2177</v>
      </c>
      <c r="S412" s="75" t="s">
        <v>392</v>
      </c>
      <c r="T412" s="75" t="s">
        <v>81</v>
      </c>
      <c r="U412" s="75" t="s">
        <v>204</v>
      </c>
      <c r="X412" s="619" t="s">
        <v>2032</v>
      </c>
      <c r="AD412" s="515" t="s">
        <v>202</v>
      </c>
      <c r="AE412" s="75" t="s">
        <v>202</v>
      </c>
      <c r="AF412" s="522" t="s">
        <v>68</v>
      </c>
      <c r="AS412" s="159" t="s">
        <v>202</v>
      </c>
      <c r="AT412" s="75" t="s">
        <v>202</v>
      </c>
      <c r="AU412" s="55" t="b">
        <v>0</v>
      </c>
      <c r="AV412" s="53"/>
      <c r="AW412" s="55" t="b">
        <v>0</v>
      </c>
      <c r="AX412" s="53"/>
    </row>
    <row r="413" spans="1:51">
      <c r="A413" s="52">
        <v>424</v>
      </c>
      <c r="B413" s="52" t="s">
        <v>2494</v>
      </c>
      <c r="D413" s="613" t="s">
        <v>2853</v>
      </c>
      <c r="F413" s="75" t="s">
        <v>745</v>
      </c>
      <c r="H413" s="75" t="s">
        <v>224</v>
      </c>
      <c r="I413" s="75" t="s">
        <v>2024</v>
      </c>
      <c r="J413" s="75">
        <v>180</v>
      </c>
      <c r="L413" s="75" t="s">
        <v>124</v>
      </c>
      <c r="M413" s="75" t="s">
        <v>1661</v>
      </c>
      <c r="S413" s="75" t="s">
        <v>392</v>
      </c>
      <c r="T413" s="75" t="s">
        <v>81</v>
      </c>
      <c r="U413" s="75" t="s">
        <v>204</v>
      </c>
      <c r="X413" s="619" t="s">
        <v>2032</v>
      </c>
      <c r="AD413" s="515" t="s">
        <v>202</v>
      </c>
      <c r="AE413" s="75" t="s">
        <v>202</v>
      </c>
      <c r="AF413" s="522" t="s">
        <v>68</v>
      </c>
      <c r="AS413" s="159" t="s">
        <v>202</v>
      </c>
      <c r="AT413" s="75" t="s">
        <v>202</v>
      </c>
      <c r="AU413" s="55" t="b">
        <v>0</v>
      </c>
      <c r="AV413" s="53"/>
      <c r="AW413" s="55" t="b">
        <v>0</v>
      </c>
      <c r="AX413" s="53"/>
    </row>
    <row r="414" spans="1:51">
      <c r="A414" s="52">
        <v>425</v>
      </c>
      <c r="B414" s="52" t="s">
        <v>2494</v>
      </c>
      <c r="D414" s="613" t="s">
        <v>2854</v>
      </c>
      <c r="F414" s="75" t="s">
        <v>745</v>
      </c>
      <c r="H414" s="75" t="s">
        <v>224</v>
      </c>
      <c r="I414" s="75" t="s">
        <v>2804</v>
      </c>
      <c r="J414" s="75">
        <v>30</v>
      </c>
      <c r="L414" s="75" t="s">
        <v>124</v>
      </c>
      <c r="M414" s="75" t="s">
        <v>2855</v>
      </c>
      <c r="S414" s="75" t="s">
        <v>2856</v>
      </c>
      <c r="T414" s="75" t="s">
        <v>81</v>
      </c>
      <c r="U414" s="75" t="s">
        <v>142</v>
      </c>
      <c r="X414" s="619" t="s">
        <v>2032</v>
      </c>
      <c r="AD414" s="515" t="s">
        <v>202</v>
      </c>
      <c r="AE414" s="75" t="s">
        <v>202</v>
      </c>
      <c r="AF414" s="522" t="s">
        <v>68</v>
      </c>
      <c r="AS414" s="159" t="s">
        <v>202</v>
      </c>
      <c r="AT414" s="75" t="s">
        <v>202</v>
      </c>
      <c r="AU414" s="55" t="b">
        <v>0</v>
      </c>
      <c r="AV414" s="53"/>
      <c r="AW414" s="55" t="b">
        <v>0</v>
      </c>
      <c r="AX414" s="53"/>
    </row>
    <row r="415" spans="1:51">
      <c r="A415" s="52">
        <v>426</v>
      </c>
      <c r="B415" s="52" t="s">
        <v>2494</v>
      </c>
      <c r="D415" s="613" t="s">
        <v>2857</v>
      </c>
      <c r="H415" s="75" t="s">
        <v>2714</v>
      </c>
      <c r="I415" s="75" t="s">
        <v>2024</v>
      </c>
      <c r="J415" s="75">
        <v>114</v>
      </c>
      <c r="L415" s="75" t="s">
        <v>790</v>
      </c>
      <c r="M415" s="75" t="s">
        <v>826</v>
      </c>
      <c r="S415" s="75" t="s">
        <v>392</v>
      </c>
      <c r="T415" s="75" t="s">
        <v>81</v>
      </c>
      <c r="U415" s="75" t="s">
        <v>204</v>
      </c>
      <c r="X415" s="53" t="s">
        <v>2012</v>
      </c>
      <c r="AD415" s="515" t="s">
        <v>202</v>
      </c>
      <c r="AE415" s="75" t="s">
        <v>202</v>
      </c>
      <c r="AF415" s="522" t="s">
        <v>68</v>
      </c>
      <c r="AI415" s="53" t="s">
        <v>2012</v>
      </c>
      <c r="AS415" s="159" t="s">
        <v>202</v>
      </c>
      <c r="AT415" s="75" t="s">
        <v>202</v>
      </c>
      <c r="AU415" s="55" t="b">
        <v>0</v>
      </c>
      <c r="AV415" s="53"/>
      <c r="AW415" s="55" t="b">
        <v>0</v>
      </c>
      <c r="AX415" s="53"/>
      <c r="AY415" s="53" t="s">
        <v>336</v>
      </c>
    </row>
    <row r="416" spans="1:51">
      <c r="A416" s="52">
        <v>427</v>
      </c>
      <c r="B416" s="52" t="s">
        <v>2494</v>
      </c>
      <c r="D416" s="613" t="s">
        <v>2858</v>
      </c>
      <c r="F416" s="75" t="s">
        <v>2043</v>
      </c>
      <c r="H416" s="75" t="s">
        <v>224</v>
      </c>
      <c r="I416" s="75" t="s">
        <v>2649</v>
      </c>
      <c r="J416" s="75">
        <v>250</v>
      </c>
      <c r="L416" s="75" t="s">
        <v>790</v>
      </c>
      <c r="M416" s="75" t="s">
        <v>826</v>
      </c>
      <c r="S416" s="75" t="s">
        <v>392</v>
      </c>
      <c r="T416" s="75" t="s">
        <v>81</v>
      </c>
      <c r="U416" s="75" t="s">
        <v>204</v>
      </c>
      <c r="X416" s="53" t="s">
        <v>2012</v>
      </c>
      <c r="AD416" s="515" t="s">
        <v>202</v>
      </c>
      <c r="AE416" s="75" t="s">
        <v>202</v>
      </c>
      <c r="AF416" s="522" t="s">
        <v>68</v>
      </c>
      <c r="AI416" s="53" t="s">
        <v>2012</v>
      </c>
      <c r="AS416" s="159" t="s">
        <v>202</v>
      </c>
      <c r="AT416" s="75" t="s">
        <v>202</v>
      </c>
      <c r="AU416" s="55" t="b">
        <v>0</v>
      </c>
      <c r="AV416" s="53"/>
      <c r="AW416" s="55" t="b">
        <v>0</v>
      </c>
      <c r="AX416" s="53"/>
      <c r="AY416" s="53" t="s">
        <v>336</v>
      </c>
    </row>
    <row r="417" spans="1:51">
      <c r="A417" s="52">
        <v>428</v>
      </c>
      <c r="B417" s="52" t="s">
        <v>2494</v>
      </c>
      <c r="D417" s="613" t="s">
        <v>2859</v>
      </c>
      <c r="F417" s="75" t="s">
        <v>2043</v>
      </c>
      <c r="H417" s="75" t="s">
        <v>224</v>
      </c>
      <c r="I417" s="75" t="s">
        <v>2024</v>
      </c>
      <c r="J417" s="75">
        <v>2448</v>
      </c>
      <c r="L417" s="75" t="s">
        <v>790</v>
      </c>
      <c r="M417" s="75" t="s">
        <v>826</v>
      </c>
      <c r="S417" s="75" t="s">
        <v>392</v>
      </c>
      <c r="T417" s="75" t="s">
        <v>81</v>
      </c>
      <c r="U417" s="75" t="s">
        <v>204</v>
      </c>
      <c r="X417" s="53" t="s">
        <v>2012</v>
      </c>
      <c r="AD417" s="515" t="s">
        <v>202</v>
      </c>
      <c r="AE417" s="75" t="s">
        <v>202</v>
      </c>
      <c r="AF417" s="522" t="s">
        <v>68</v>
      </c>
      <c r="AI417" s="53" t="s">
        <v>2012</v>
      </c>
      <c r="AS417" s="159" t="s">
        <v>202</v>
      </c>
      <c r="AT417" s="75" t="s">
        <v>202</v>
      </c>
      <c r="AU417" s="55" t="b">
        <v>0</v>
      </c>
      <c r="AV417" s="53"/>
      <c r="AW417" s="55" t="b">
        <v>0</v>
      </c>
      <c r="AX417" s="53"/>
      <c r="AY417" s="53" t="s">
        <v>336</v>
      </c>
    </row>
    <row r="418" spans="1:51">
      <c r="A418" s="52">
        <v>429</v>
      </c>
      <c r="B418" s="52" t="s">
        <v>2494</v>
      </c>
      <c r="D418" s="613" t="s">
        <v>2860</v>
      </c>
      <c r="F418" s="75" t="s">
        <v>2043</v>
      </c>
      <c r="H418" s="75" t="s">
        <v>63</v>
      </c>
      <c r="I418" s="75" t="s">
        <v>2649</v>
      </c>
      <c r="J418" s="75">
        <v>240</v>
      </c>
      <c r="L418" s="75" t="s">
        <v>790</v>
      </c>
      <c r="M418" s="75" t="s">
        <v>826</v>
      </c>
      <c r="S418" s="75" t="s">
        <v>392</v>
      </c>
      <c r="T418" s="75" t="s">
        <v>81</v>
      </c>
      <c r="U418" s="75" t="s">
        <v>204</v>
      </c>
      <c r="X418" s="53" t="s">
        <v>2012</v>
      </c>
      <c r="AD418" s="515" t="s">
        <v>202</v>
      </c>
      <c r="AE418" s="75" t="s">
        <v>202</v>
      </c>
      <c r="AF418" s="522" t="s">
        <v>68</v>
      </c>
      <c r="AI418" s="53" t="s">
        <v>2012</v>
      </c>
      <c r="AS418" s="159" t="s">
        <v>202</v>
      </c>
      <c r="AT418" s="75" t="s">
        <v>202</v>
      </c>
      <c r="AU418" s="55" t="b">
        <v>0</v>
      </c>
      <c r="AV418" s="53"/>
      <c r="AW418" s="55" t="b">
        <v>0</v>
      </c>
      <c r="AX418" s="53"/>
      <c r="AY418" s="53" t="s">
        <v>336</v>
      </c>
    </row>
    <row r="419" spans="1:51">
      <c r="A419" s="52">
        <v>430</v>
      </c>
      <c r="B419" s="52" t="s">
        <v>2494</v>
      </c>
      <c r="D419" s="613" t="s">
        <v>2861</v>
      </c>
      <c r="F419" s="75" t="s">
        <v>2043</v>
      </c>
      <c r="H419" s="75" t="s">
        <v>224</v>
      </c>
      <c r="I419" s="75" t="s">
        <v>2024</v>
      </c>
      <c r="J419" s="75">
        <v>100</v>
      </c>
      <c r="L419" s="75" t="s">
        <v>790</v>
      </c>
      <c r="M419" s="75" t="s">
        <v>791</v>
      </c>
      <c r="S419" s="75" t="s">
        <v>392</v>
      </c>
      <c r="T419" s="75" t="s">
        <v>81</v>
      </c>
      <c r="U419" s="75" t="s">
        <v>204</v>
      </c>
      <c r="X419" s="53" t="s">
        <v>2012</v>
      </c>
      <c r="AD419" s="515" t="s">
        <v>202</v>
      </c>
      <c r="AE419" s="75" t="s">
        <v>202</v>
      </c>
      <c r="AF419" s="522" t="s">
        <v>68</v>
      </c>
      <c r="AI419" s="53" t="s">
        <v>2012</v>
      </c>
      <c r="AS419" s="159" t="s">
        <v>202</v>
      </c>
      <c r="AT419" s="75" t="s">
        <v>202</v>
      </c>
      <c r="AU419" s="55" t="b">
        <v>0</v>
      </c>
      <c r="AV419" s="53"/>
      <c r="AW419" s="55" t="b">
        <v>0</v>
      </c>
      <c r="AX419" s="53"/>
      <c r="AY419" s="53" t="s">
        <v>336</v>
      </c>
    </row>
    <row r="420" spans="1:51">
      <c r="A420" s="52">
        <v>431</v>
      </c>
      <c r="B420" s="52" t="s">
        <v>2494</v>
      </c>
      <c r="D420" s="613" t="s">
        <v>2862</v>
      </c>
      <c r="E420" t="s">
        <v>2863</v>
      </c>
      <c r="F420" s="75" t="s">
        <v>2043</v>
      </c>
      <c r="H420" s="75" t="s">
        <v>63</v>
      </c>
      <c r="I420" s="75" t="s">
        <v>2024</v>
      </c>
      <c r="J420" s="75">
        <v>400</v>
      </c>
      <c r="L420" s="75" t="s">
        <v>790</v>
      </c>
      <c r="M420" s="75" t="s">
        <v>2864</v>
      </c>
      <c r="S420" s="75" t="s">
        <v>392</v>
      </c>
      <c r="T420" s="75" t="s">
        <v>81</v>
      </c>
      <c r="U420" s="75" t="s">
        <v>204</v>
      </c>
      <c r="X420" s="52" t="s">
        <v>2865</v>
      </c>
      <c r="AD420" s="515" t="s">
        <v>202</v>
      </c>
      <c r="AE420" s="75" t="s">
        <v>202</v>
      </c>
      <c r="AF420" s="522" t="s">
        <v>68</v>
      </c>
      <c r="AI420" s="52" t="s">
        <v>2865</v>
      </c>
      <c r="AS420" s="159" t="s">
        <v>202</v>
      </c>
      <c r="AT420" s="75" t="s">
        <v>202</v>
      </c>
      <c r="AU420" s="55" t="b">
        <v>0</v>
      </c>
      <c r="AV420" s="53"/>
      <c r="AW420" s="55" t="b">
        <v>0</v>
      </c>
      <c r="AX420" s="53"/>
      <c r="AY420" t="s">
        <v>2866</v>
      </c>
    </row>
    <row r="421" spans="1:51">
      <c r="A421" s="52">
        <v>432</v>
      </c>
      <c r="B421" s="52" t="s">
        <v>2494</v>
      </c>
      <c r="D421" s="613" t="s">
        <v>2867</v>
      </c>
      <c r="F421" s="75" t="s">
        <v>2043</v>
      </c>
      <c r="H421" s="75" t="s">
        <v>63</v>
      </c>
      <c r="I421" s="75" t="s">
        <v>2024</v>
      </c>
      <c r="J421" s="75">
        <v>350</v>
      </c>
      <c r="L421" s="75" t="s">
        <v>790</v>
      </c>
      <c r="M421" s="75" t="s">
        <v>826</v>
      </c>
      <c r="S421" s="75" t="s">
        <v>2868</v>
      </c>
      <c r="T421" s="75" t="s">
        <v>81</v>
      </c>
      <c r="U421" s="75" t="s">
        <v>142</v>
      </c>
      <c r="X421" s="53" t="s">
        <v>2012</v>
      </c>
      <c r="AD421" s="515" t="s">
        <v>202</v>
      </c>
      <c r="AE421" s="75" t="s">
        <v>202</v>
      </c>
      <c r="AF421" s="522" t="s">
        <v>68</v>
      </c>
      <c r="AI421" s="53" t="s">
        <v>2012</v>
      </c>
      <c r="AS421" s="159" t="s">
        <v>202</v>
      </c>
      <c r="AT421" s="75" t="s">
        <v>202</v>
      </c>
      <c r="AU421" s="55" t="b">
        <v>0</v>
      </c>
      <c r="AV421" s="53"/>
      <c r="AW421" s="55" t="b">
        <v>0</v>
      </c>
      <c r="AX421" s="53"/>
      <c r="AY421" s="53" t="s">
        <v>336</v>
      </c>
    </row>
    <row r="422" spans="1:51">
      <c r="A422" s="52">
        <v>433</v>
      </c>
      <c r="B422" s="52" t="s">
        <v>2494</v>
      </c>
      <c r="D422" s="613" t="s">
        <v>2869</v>
      </c>
      <c r="F422" s="75" t="s">
        <v>2043</v>
      </c>
      <c r="H422" s="75" t="s">
        <v>63</v>
      </c>
      <c r="I422" s="75" t="s">
        <v>2649</v>
      </c>
      <c r="J422" s="75">
        <v>720</v>
      </c>
      <c r="L422" s="75" t="s">
        <v>790</v>
      </c>
      <c r="M422" s="75" t="s">
        <v>791</v>
      </c>
      <c r="S422" s="75" t="s">
        <v>392</v>
      </c>
      <c r="T422" s="75" t="s">
        <v>81</v>
      </c>
      <c r="U422" s="75" t="s">
        <v>204</v>
      </c>
      <c r="X422" s="53" t="s">
        <v>2012</v>
      </c>
      <c r="AD422" s="515" t="s">
        <v>202</v>
      </c>
      <c r="AE422" s="75" t="s">
        <v>202</v>
      </c>
      <c r="AF422" s="522" t="s">
        <v>68</v>
      </c>
      <c r="AI422" s="53" t="s">
        <v>2012</v>
      </c>
      <c r="AS422" s="159" t="s">
        <v>202</v>
      </c>
      <c r="AT422" s="75" t="s">
        <v>202</v>
      </c>
      <c r="AU422" s="55" t="b">
        <v>0</v>
      </c>
      <c r="AV422" s="53"/>
      <c r="AW422" s="55" t="b">
        <v>0</v>
      </c>
      <c r="AX422" s="53"/>
      <c r="AY422" s="53" t="s">
        <v>336</v>
      </c>
    </row>
    <row r="423" spans="1:51">
      <c r="A423" s="52">
        <v>434</v>
      </c>
      <c r="B423" s="52" t="s">
        <v>2494</v>
      </c>
      <c r="D423" s="613" t="s">
        <v>2870</v>
      </c>
      <c r="F423" s="75" t="s">
        <v>2043</v>
      </c>
      <c r="H423" s="75" t="s">
        <v>63</v>
      </c>
      <c r="I423" s="75" t="s">
        <v>2649</v>
      </c>
      <c r="J423" s="75">
        <v>250</v>
      </c>
      <c r="L423" s="75" t="s">
        <v>790</v>
      </c>
      <c r="M423" s="75" t="s">
        <v>2871</v>
      </c>
      <c r="S423" s="75" t="s">
        <v>392</v>
      </c>
      <c r="T423" s="75" t="s">
        <v>81</v>
      </c>
      <c r="U423" s="75" t="s">
        <v>204</v>
      </c>
      <c r="X423" s="53" t="s">
        <v>2012</v>
      </c>
      <c r="AD423" s="515" t="s">
        <v>202</v>
      </c>
      <c r="AE423" s="75" t="s">
        <v>202</v>
      </c>
      <c r="AF423" s="522" t="s">
        <v>68</v>
      </c>
      <c r="AI423" s="53" t="s">
        <v>2012</v>
      </c>
      <c r="AS423" s="159" t="s">
        <v>202</v>
      </c>
      <c r="AT423" s="75" t="s">
        <v>202</v>
      </c>
      <c r="AU423" s="55" t="b">
        <v>0</v>
      </c>
      <c r="AV423" s="53"/>
      <c r="AW423" s="55" t="b">
        <v>0</v>
      </c>
      <c r="AX423" s="53"/>
      <c r="AY423" s="53" t="s">
        <v>336</v>
      </c>
    </row>
    <row r="424" spans="1:51">
      <c r="A424" s="52">
        <v>435</v>
      </c>
      <c r="B424" s="52" t="s">
        <v>2494</v>
      </c>
      <c r="D424" s="613" t="s">
        <v>2872</v>
      </c>
      <c r="E424" t="s">
        <v>2873</v>
      </c>
      <c r="F424" s="75" t="s">
        <v>2043</v>
      </c>
      <c r="H424" s="75" t="s">
        <v>224</v>
      </c>
      <c r="I424" s="75" t="s">
        <v>2804</v>
      </c>
      <c r="J424" s="75">
        <v>250</v>
      </c>
      <c r="L424" s="75" t="s">
        <v>790</v>
      </c>
      <c r="M424" s="75" t="s">
        <v>2874</v>
      </c>
      <c r="S424" s="75" t="s">
        <v>392</v>
      </c>
      <c r="T424" s="75" t="s">
        <v>81</v>
      </c>
      <c r="U424" s="75" t="s">
        <v>204</v>
      </c>
      <c r="X424" s="52" t="s">
        <v>2875</v>
      </c>
      <c r="AD424" s="515" t="s">
        <v>202</v>
      </c>
      <c r="AE424" s="75" t="s">
        <v>202</v>
      </c>
      <c r="AF424" s="522" t="s">
        <v>68</v>
      </c>
      <c r="AI424" s="52" t="s">
        <v>2875</v>
      </c>
      <c r="AS424" s="159" t="s">
        <v>202</v>
      </c>
      <c r="AT424" s="75" t="s">
        <v>202</v>
      </c>
      <c r="AU424" s="55" t="b">
        <v>0</v>
      </c>
      <c r="AV424" s="53"/>
      <c r="AW424" s="55" t="b">
        <v>0</v>
      </c>
      <c r="AX424" s="53"/>
      <c r="AY424" t="s">
        <v>2876</v>
      </c>
    </row>
    <row r="425" spans="1:51">
      <c r="A425" s="52">
        <v>436</v>
      </c>
      <c r="B425" s="52" t="s">
        <v>2494</v>
      </c>
      <c r="D425" s="613" t="s">
        <v>2874</v>
      </c>
      <c r="F425" s="75" t="s">
        <v>2043</v>
      </c>
      <c r="H425" s="75" t="s">
        <v>2145</v>
      </c>
      <c r="I425" s="75" t="s">
        <v>2804</v>
      </c>
      <c r="J425" s="75">
        <v>250</v>
      </c>
      <c r="L425" s="75" t="s">
        <v>790</v>
      </c>
      <c r="M425" s="75" t="s">
        <v>2292</v>
      </c>
      <c r="S425" s="75" t="s">
        <v>392</v>
      </c>
      <c r="T425" s="75" t="s">
        <v>81</v>
      </c>
      <c r="U425" s="75" t="s">
        <v>204</v>
      </c>
      <c r="X425" s="52"/>
      <c r="AD425" s="515" t="s">
        <v>202</v>
      </c>
      <c r="AE425" s="75" t="s">
        <v>202</v>
      </c>
      <c r="AF425" s="522" t="s">
        <v>68</v>
      </c>
      <c r="AI425" s="52" t="s">
        <v>2875</v>
      </c>
      <c r="AS425" s="159" t="s">
        <v>202</v>
      </c>
      <c r="AT425" s="75" t="s">
        <v>202</v>
      </c>
      <c r="AU425" s="55" t="b">
        <v>0</v>
      </c>
      <c r="AV425" s="53"/>
      <c r="AW425" s="55" t="b">
        <v>0</v>
      </c>
      <c r="AX425" s="53"/>
    </row>
    <row r="426" spans="1:51">
      <c r="A426" s="52">
        <v>437</v>
      </c>
      <c r="B426" s="52" t="s">
        <v>2494</v>
      </c>
      <c r="D426" s="613" t="s">
        <v>2877</v>
      </c>
      <c r="H426" s="75" t="s">
        <v>2145</v>
      </c>
      <c r="I426" s="75" t="s">
        <v>2649</v>
      </c>
      <c r="J426" s="75">
        <v>25</v>
      </c>
      <c r="L426" s="75" t="s">
        <v>136</v>
      </c>
      <c r="M426" s="75" t="s">
        <v>1474</v>
      </c>
      <c r="S426" s="75" t="s">
        <v>2821</v>
      </c>
      <c r="T426" s="75" t="s">
        <v>191</v>
      </c>
      <c r="U426" s="75" t="s">
        <v>204</v>
      </c>
      <c r="X426" s="52" t="s">
        <v>2878</v>
      </c>
      <c r="AD426" s="515" t="s">
        <v>202</v>
      </c>
      <c r="AE426" s="75" t="s">
        <v>202</v>
      </c>
      <c r="AF426" s="522" t="s">
        <v>68</v>
      </c>
      <c r="AI426" s="53" t="s">
        <v>2028</v>
      </c>
      <c r="AS426" s="159" t="s">
        <v>202</v>
      </c>
      <c r="AT426" s="75" t="s">
        <v>202</v>
      </c>
      <c r="AU426" s="55" t="b">
        <v>0</v>
      </c>
      <c r="AV426" s="53"/>
      <c r="AW426" s="55" t="b">
        <v>0</v>
      </c>
      <c r="AX426" s="53"/>
    </row>
    <row r="427" spans="1:51">
      <c r="A427" s="52">
        <v>438</v>
      </c>
      <c r="B427" s="52" t="s">
        <v>2494</v>
      </c>
      <c r="D427" s="613" t="s">
        <v>2879</v>
      </c>
      <c r="H427" s="75" t="s">
        <v>224</v>
      </c>
      <c r="I427" s="75" t="s">
        <v>2649</v>
      </c>
      <c r="J427" s="75">
        <v>90</v>
      </c>
      <c r="L427" s="75" t="s">
        <v>136</v>
      </c>
      <c r="M427" s="75" t="s">
        <v>1474</v>
      </c>
      <c r="S427" s="75" t="s">
        <v>2880</v>
      </c>
      <c r="T427" s="75" t="s">
        <v>191</v>
      </c>
      <c r="U427" s="75" t="s">
        <v>142</v>
      </c>
      <c r="X427" s="53" t="s">
        <v>2881</v>
      </c>
      <c r="AD427" s="515" t="s">
        <v>202</v>
      </c>
      <c r="AE427" s="75" t="s">
        <v>202</v>
      </c>
      <c r="AF427" s="522" t="s">
        <v>68</v>
      </c>
      <c r="AS427" s="159" t="s">
        <v>202</v>
      </c>
      <c r="AT427" s="75" t="s">
        <v>202</v>
      </c>
      <c r="AU427" s="55" t="b">
        <v>0</v>
      </c>
      <c r="AV427" s="53"/>
      <c r="AW427" s="55" t="b">
        <v>0</v>
      </c>
      <c r="AX427" s="53"/>
    </row>
    <row r="428" spans="1:51">
      <c r="A428" s="52">
        <v>439</v>
      </c>
      <c r="B428" s="52" t="s">
        <v>2494</v>
      </c>
      <c r="D428" s="613" t="s">
        <v>2882</v>
      </c>
      <c r="H428" s="75" t="s">
        <v>224</v>
      </c>
      <c r="I428" s="75" t="s">
        <v>2024</v>
      </c>
      <c r="J428" s="75">
        <v>100</v>
      </c>
      <c r="L428" s="75" t="s">
        <v>1319</v>
      </c>
      <c r="M428" s="75" t="s">
        <v>1332</v>
      </c>
      <c r="S428" s="75" t="s">
        <v>392</v>
      </c>
      <c r="T428" s="75" t="s">
        <v>191</v>
      </c>
      <c r="U428" s="75" t="s">
        <v>204</v>
      </c>
      <c r="X428" s="573" t="s">
        <v>2141</v>
      </c>
      <c r="AD428" s="515" t="s">
        <v>202</v>
      </c>
      <c r="AE428" s="75" t="s">
        <v>202</v>
      </c>
      <c r="AF428" s="522" t="s">
        <v>68</v>
      </c>
      <c r="AS428" s="159" t="s">
        <v>202</v>
      </c>
      <c r="AT428" s="75" t="s">
        <v>202</v>
      </c>
      <c r="AU428" s="55" t="b">
        <v>0</v>
      </c>
      <c r="AV428" s="53"/>
      <c r="AW428" s="55" t="b">
        <v>0</v>
      </c>
      <c r="AX428" s="53"/>
      <c r="AY428" s="75" t="s">
        <v>2040</v>
      </c>
    </row>
    <row r="429" spans="1:51">
      <c r="A429" s="52">
        <v>440</v>
      </c>
      <c r="B429" s="52" t="s">
        <v>2494</v>
      </c>
      <c r="D429" s="613" t="s">
        <v>2883</v>
      </c>
      <c r="H429" s="75" t="s">
        <v>63</v>
      </c>
      <c r="J429" s="75">
        <v>319</v>
      </c>
      <c r="L429" s="75" t="s">
        <v>1319</v>
      </c>
      <c r="M429" s="75" t="s">
        <v>2884</v>
      </c>
      <c r="S429" s="75" t="s">
        <v>2885</v>
      </c>
      <c r="T429" s="75" t="s">
        <v>81</v>
      </c>
      <c r="U429" s="75" t="s">
        <v>2886</v>
      </c>
      <c r="X429" s="573" t="s">
        <v>2141</v>
      </c>
      <c r="AD429" s="515" t="s">
        <v>202</v>
      </c>
      <c r="AE429" s="75" t="s">
        <v>202</v>
      </c>
      <c r="AF429" s="522" t="s">
        <v>68</v>
      </c>
      <c r="AS429" s="159" t="s">
        <v>202</v>
      </c>
      <c r="AT429" s="75" t="s">
        <v>202</v>
      </c>
      <c r="AU429" s="55" t="b">
        <v>0</v>
      </c>
      <c r="AV429" s="53"/>
      <c r="AW429" s="55" t="b">
        <v>0</v>
      </c>
      <c r="AX429" s="53"/>
      <c r="AY429" s="75" t="s">
        <v>2040</v>
      </c>
    </row>
    <row r="430" spans="1:51">
      <c r="A430" s="52">
        <v>441</v>
      </c>
      <c r="B430" s="52" t="s">
        <v>2494</v>
      </c>
      <c r="D430" s="613" t="s">
        <v>2887</v>
      </c>
      <c r="H430" s="75" t="s">
        <v>63</v>
      </c>
      <c r="J430" s="75">
        <v>30</v>
      </c>
      <c r="L430" s="75" t="s">
        <v>1319</v>
      </c>
      <c r="M430" s="75" t="s">
        <v>2888</v>
      </c>
      <c r="S430" s="75" t="s">
        <v>392</v>
      </c>
      <c r="T430" s="75" t="s">
        <v>81</v>
      </c>
      <c r="U430" s="75" t="s">
        <v>204</v>
      </c>
      <c r="X430" s="573" t="s">
        <v>2889</v>
      </c>
      <c r="AD430" s="515" t="s">
        <v>202</v>
      </c>
      <c r="AE430" s="75" t="s">
        <v>202</v>
      </c>
      <c r="AF430" s="522" t="s">
        <v>68</v>
      </c>
      <c r="AS430" s="159" t="s">
        <v>202</v>
      </c>
      <c r="AT430" s="75" t="s">
        <v>202</v>
      </c>
      <c r="AU430" s="55" t="b">
        <v>0</v>
      </c>
      <c r="AV430" s="53"/>
      <c r="AW430" s="55" t="b">
        <v>0</v>
      </c>
      <c r="AX430" s="53"/>
      <c r="AY430" s="52" t="s">
        <v>2890</v>
      </c>
    </row>
    <row r="431" spans="1:51">
      <c r="A431" s="52">
        <v>442</v>
      </c>
      <c r="B431" s="52" t="s">
        <v>2494</v>
      </c>
      <c r="D431" s="613" t="s">
        <v>2891</v>
      </c>
      <c r="H431" s="75" t="s">
        <v>63</v>
      </c>
      <c r="J431" s="75">
        <v>10</v>
      </c>
      <c r="L431" s="515" t="s">
        <v>1319</v>
      </c>
      <c r="M431" s="75" t="s">
        <v>1332</v>
      </c>
      <c r="S431" s="75" t="s">
        <v>2892</v>
      </c>
      <c r="T431" s="75" t="s">
        <v>81</v>
      </c>
      <c r="U431" s="75" t="s">
        <v>71</v>
      </c>
      <c r="X431" s="573" t="s">
        <v>2893</v>
      </c>
      <c r="AD431" s="515" t="s">
        <v>202</v>
      </c>
      <c r="AE431" s="75" t="s">
        <v>202</v>
      </c>
      <c r="AF431" s="522" t="s">
        <v>68</v>
      </c>
      <c r="AS431" s="159" t="s">
        <v>202</v>
      </c>
      <c r="AT431" s="75" t="s">
        <v>202</v>
      </c>
      <c r="AU431" s="55" t="b">
        <v>0</v>
      </c>
      <c r="AV431" s="53"/>
      <c r="AW431" s="55" t="b">
        <v>0</v>
      </c>
      <c r="AX431" s="53"/>
      <c r="AY431" s="52" t="s">
        <v>2894</v>
      </c>
    </row>
    <row r="432" spans="1:51">
      <c r="A432" s="52">
        <v>443</v>
      </c>
      <c r="B432" s="52" t="s">
        <v>2494</v>
      </c>
      <c r="D432" s="613" t="s">
        <v>2895</v>
      </c>
      <c r="F432" s="75" t="s">
        <v>745</v>
      </c>
      <c r="H432" s="75" t="s">
        <v>122</v>
      </c>
      <c r="I432" s="75" t="s">
        <v>2024</v>
      </c>
      <c r="J432" s="75">
        <v>125</v>
      </c>
      <c r="L432" s="75" t="s">
        <v>619</v>
      </c>
      <c r="M432" s="75" t="s">
        <v>2896</v>
      </c>
      <c r="S432" s="75" t="s">
        <v>392</v>
      </c>
      <c r="T432" s="75" t="s">
        <v>81</v>
      </c>
      <c r="U432" s="75" t="s">
        <v>204</v>
      </c>
      <c r="X432" s="540" t="s">
        <v>2032</v>
      </c>
      <c r="AA432" s="75" t="s">
        <v>2897</v>
      </c>
      <c r="AB432" s="52" t="s">
        <v>69</v>
      </c>
      <c r="AD432" s="515" t="s">
        <v>202</v>
      </c>
      <c r="AE432" s="75" t="s">
        <v>202</v>
      </c>
      <c r="AF432" s="522" t="s">
        <v>68</v>
      </c>
      <c r="AS432" s="159" t="s">
        <v>202</v>
      </c>
      <c r="AT432" s="75" t="s">
        <v>202</v>
      </c>
      <c r="AU432" s="55" t="b">
        <v>0</v>
      </c>
      <c r="AV432" s="53"/>
      <c r="AW432" s="55" t="b">
        <v>0</v>
      </c>
      <c r="AX432" s="53"/>
    </row>
    <row r="433" spans="1:51">
      <c r="A433" s="52">
        <v>444</v>
      </c>
      <c r="B433" s="52" t="s">
        <v>2494</v>
      </c>
      <c r="D433" s="613" t="s">
        <v>2898</v>
      </c>
      <c r="F433" s="75" t="s">
        <v>745</v>
      </c>
      <c r="H433" s="75" t="s">
        <v>122</v>
      </c>
      <c r="I433" s="75" t="s">
        <v>2528</v>
      </c>
      <c r="L433" s="75" t="s">
        <v>619</v>
      </c>
      <c r="M433" s="75" t="s">
        <v>2899</v>
      </c>
      <c r="S433" s="75" t="s">
        <v>392</v>
      </c>
      <c r="T433" s="75" t="s">
        <v>81</v>
      </c>
      <c r="U433" s="75" t="s">
        <v>204</v>
      </c>
      <c r="X433" s="540" t="s">
        <v>2032</v>
      </c>
      <c r="AA433" s="75" t="s">
        <v>2900</v>
      </c>
      <c r="AB433" s="52" t="s">
        <v>69</v>
      </c>
      <c r="AD433" s="515" t="s">
        <v>202</v>
      </c>
      <c r="AE433" s="75" t="s">
        <v>202</v>
      </c>
      <c r="AF433" s="522" t="s">
        <v>68</v>
      </c>
      <c r="AS433" s="159" t="s">
        <v>202</v>
      </c>
      <c r="AT433" s="75" t="s">
        <v>202</v>
      </c>
      <c r="AU433" s="55" t="b">
        <v>0</v>
      </c>
      <c r="AV433" s="53"/>
      <c r="AW433" s="55" t="b">
        <v>0</v>
      </c>
      <c r="AX433" s="53"/>
    </row>
    <row r="434" spans="1:51">
      <c r="A434" s="52">
        <v>445</v>
      </c>
      <c r="B434" s="52" t="s">
        <v>2494</v>
      </c>
      <c r="C434" s="75" t="s">
        <v>2901</v>
      </c>
      <c r="D434" s="613" t="s">
        <v>2902</v>
      </c>
      <c r="E434" s="613" t="s">
        <v>2903</v>
      </c>
      <c r="F434" s="515" t="s">
        <v>1012</v>
      </c>
      <c r="G434" s="517" t="s">
        <v>1013</v>
      </c>
      <c r="H434" s="75" t="s">
        <v>224</v>
      </c>
      <c r="I434" s="75" t="s">
        <v>2655</v>
      </c>
      <c r="J434" s="75">
        <v>30</v>
      </c>
      <c r="K434" s="75">
        <v>115</v>
      </c>
      <c r="L434" s="515" t="s">
        <v>536</v>
      </c>
      <c r="M434" s="75" t="s">
        <v>2325</v>
      </c>
      <c r="N434" s="613" t="s">
        <v>2904</v>
      </c>
      <c r="S434" s="75" t="s">
        <v>392</v>
      </c>
      <c r="T434" s="75" t="s">
        <v>81</v>
      </c>
      <c r="U434" s="75" t="s">
        <v>204</v>
      </c>
      <c r="X434" s="52" t="s">
        <v>2905</v>
      </c>
      <c r="Y434" s="52" t="s">
        <v>2544</v>
      </c>
      <c r="Z434" s="52" t="s">
        <v>202</v>
      </c>
      <c r="AA434" s="75" t="s">
        <v>2902</v>
      </c>
      <c r="AB434" s="52" t="s">
        <v>69</v>
      </c>
      <c r="AC434" s="75" t="s">
        <v>2902</v>
      </c>
      <c r="AD434" s="515" t="s">
        <v>202</v>
      </c>
      <c r="AE434" s="75" t="s">
        <v>202</v>
      </c>
      <c r="AF434" s="522" t="s">
        <v>68</v>
      </c>
      <c r="AG434" s="52" t="s">
        <v>202</v>
      </c>
      <c r="AI434" s="52" t="s">
        <v>2905</v>
      </c>
      <c r="AK434" s="52" t="s">
        <v>2660</v>
      </c>
      <c r="AL434" s="52" t="s">
        <v>2660</v>
      </c>
      <c r="AN434" s="75" t="s">
        <v>202</v>
      </c>
      <c r="AO434" s="614">
        <v>43100</v>
      </c>
      <c r="AS434" s="159" t="s">
        <v>202</v>
      </c>
      <c r="AT434" s="75" t="s">
        <v>202</v>
      </c>
      <c r="AU434" s="55" t="b">
        <v>0</v>
      </c>
      <c r="AV434" s="53"/>
      <c r="AW434" s="55" t="b">
        <v>0</v>
      </c>
      <c r="AX434" s="53"/>
      <c r="AY434" s="58" t="s">
        <v>2906</v>
      </c>
    </row>
    <row r="435" spans="1:51">
      <c r="A435" s="52">
        <v>446</v>
      </c>
      <c r="B435" s="52" t="s">
        <v>2494</v>
      </c>
      <c r="C435" s="75" t="s">
        <v>2907</v>
      </c>
      <c r="D435" s="613" t="s">
        <v>2908</v>
      </c>
      <c r="E435" s="517" t="s">
        <v>2909</v>
      </c>
      <c r="F435" s="515" t="s">
        <v>1012</v>
      </c>
      <c r="G435" s="517" t="s">
        <v>2487</v>
      </c>
      <c r="H435" s="75" t="s">
        <v>224</v>
      </c>
      <c r="I435" s="75" t="s">
        <v>93</v>
      </c>
      <c r="J435" s="75">
        <v>150</v>
      </c>
      <c r="K435" s="75">
        <v>115</v>
      </c>
      <c r="L435" s="515" t="s">
        <v>536</v>
      </c>
      <c r="M435" s="75" t="s">
        <v>2325</v>
      </c>
      <c r="N435" s="613" t="s">
        <v>2910</v>
      </c>
      <c r="S435" s="75" t="s">
        <v>2911</v>
      </c>
      <c r="T435" s="75" t="s">
        <v>81</v>
      </c>
      <c r="U435" s="75" t="s">
        <v>71</v>
      </c>
      <c r="X435" s="52" t="s">
        <v>2912</v>
      </c>
      <c r="Y435" s="52" t="s">
        <v>2913</v>
      </c>
      <c r="Z435" s="52" t="s">
        <v>202</v>
      </c>
      <c r="AA435" s="75" t="s">
        <v>2909</v>
      </c>
      <c r="AB435" s="52" t="s">
        <v>69</v>
      </c>
      <c r="AC435" s="75" t="s">
        <v>2909</v>
      </c>
      <c r="AD435" s="515" t="s">
        <v>202</v>
      </c>
      <c r="AE435" s="75" t="s">
        <v>202</v>
      </c>
      <c r="AF435" s="522" t="s">
        <v>68</v>
      </c>
      <c r="AG435" s="52" t="s">
        <v>202</v>
      </c>
      <c r="AI435" s="52" t="s">
        <v>2912</v>
      </c>
      <c r="AK435" s="52" t="s">
        <v>2660</v>
      </c>
      <c r="AL435" s="52" t="s">
        <v>2660</v>
      </c>
      <c r="AN435" s="75" t="s">
        <v>202</v>
      </c>
      <c r="AO435" s="614">
        <v>43831</v>
      </c>
      <c r="AS435" s="159" t="s">
        <v>202</v>
      </c>
      <c r="AT435" s="75" t="s">
        <v>202</v>
      </c>
      <c r="AU435" s="55" t="b">
        <v>0</v>
      </c>
      <c r="AV435" s="53"/>
      <c r="AW435" s="55" t="b">
        <v>0</v>
      </c>
      <c r="AX435" s="53"/>
      <c r="AY435" s="58" t="s">
        <v>2914</v>
      </c>
    </row>
    <row r="436" spans="1:51">
      <c r="A436" s="52">
        <v>447</v>
      </c>
      <c r="B436" s="52" t="s">
        <v>2494</v>
      </c>
      <c r="C436" s="75" t="s">
        <v>336</v>
      </c>
      <c r="D436" s="613" t="s">
        <v>2915</v>
      </c>
      <c r="E436" s="613" t="s">
        <v>2916</v>
      </c>
      <c r="F436" s="515" t="s">
        <v>1012</v>
      </c>
      <c r="G436" s="75" t="s">
        <v>1588</v>
      </c>
      <c r="H436" s="75" t="s">
        <v>224</v>
      </c>
      <c r="I436" s="75" t="s">
        <v>2655</v>
      </c>
      <c r="J436" s="75">
        <v>30</v>
      </c>
      <c r="K436" s="75">
        <v>115</v>
      </c>
      <c r="L436" s="515" t="s">
        <v>536</v>
      </c>
      <c r="M436" s="75" t="s">
        <v>2917</v>
      </c>
      <c r="N436" s="613" t="s">
        <v>2918</v>
      </c>
      <c r="S436" s="75" t="s">
        <v>2919</v>
      </c>
      <c r="T436" s="75" t="s">
        <v>81</v>
      </c>
      <c r="U436" s="75" t="s">
        <v>204</v>
      </c>
      <c r="X436" s="52" t="s">
        <v>2658</v>
      </c>
      <c r="Y436" s="52" t="s">
        <v>2544</v>
      </c>
      <c r="Z436" s="52" t="s">
        <v>202</v>
      </c>
      <c r="AA436" s="75" t="s">
        <v>2916</v>
      </c>
      <c r="AB436" s="52" t="s">
        <v>69</v>
      </c>
      <c r="AC436" s="75" t="s">
        <v>2916</v>
      </c>
      <c r="AD436" s="515" t="s">
        <v>202</v>
      </c>
      <c r="AE436" s="75" t="s">
        <v>202</v>
      </c>
      <c r="AF436" s="522" t="s">
        <v>68</v>
      </c>
      <c r="AG436" s="52" t="s">
        <v>202</v>
      </c>
      <c r="AI436" s="52" t="s">
        <v>2658</v>
      </c>
      <c r="AK436" s="52" t="s">
        <v>2660</v>
      </c>
      <c r="AL436" s="52" t="s">
        <v>2660</v>
      </c>
      <c r="AN436" s="75" t="s">
        <v>202</v>
      </c>
      <c r="AO436" s="614">
        <v>42735</v>
      </c>
      <c r="AS436" s="159" t="s">
        <v>202</v>
      </c>
      <c r="AT436" s="75" t="s">
        <v>202</v>
      </c>
      <c r="AU436" s="55" t="b">
        <v>0</v>
      </c>
      <c r="AV436" s="53"/>
      <c r="AW436" s="55" t="b">
        <v>0</v>
      </c>
      <c r="AX436" s="53"/>
      <c r="AY436" s="75" t="s">
        <v>336</v>
      </c>
    </row>
    <row r="437" spans="1:51">
      <c r="A437" s="52">
        <v>448</v>
      </c>
      <c r="B437" s="52" t="s">
        <v>2494</v>
      </c>
      <c r="C437" s="75" t="s">
        <v>2920</v>
      </c>
      <c r="D437" s="613" t="s">
        <v>2921</v>
      </c>
      <c r="E437" s="613" t="s">
        <v>2922</v>
      </c>
      <c r="F437" s="515" t="s">
        <v>1012</v>
      </c>
      <c r="H437" s="75" t="s">
        <v>224</v>
      </c>
      <c r="I437" s="75" t="s">
        <v>85</v>
      </c>
      <c r="J437" s="75">
        <v>29.9</v>
      </c>
      <c r="K437" s="75">
        <v>115</v>
      </c>
      <c r="L437" s="515" t="s">
        <v>536</v>
      </c>
      <c r="M437" s="75" t="s">
        <v>2923</v>
      </c>
      <c r="N437" s="613" t="s">
        <v>2924</v>
      </c>
      <c r="S437" s="75" t="s">
        <v>2925</v>
      </c>
      <c r="T437" s="75" t="s">
        <v>81</v>
      </c>
      <c r="U437" s="75" t="s">
        <v>71</v>
      </c>
      <c r="X437" s="52" t="s">
        <v>2926</v>
      </c>
      <c r="Y437" s="52" t="s">
        <v>2913</v>
      </c>
      <c r="Z437" s="52" t="s">
        <v>202</v>
      </c>
      <c r="AA437" s="613" t="s">
        <v>2922</v>
      </c>
      <c r="AB437" s="52" t="s">
        <v>69</v>
      </c>
      <c r="AC437" s="613" t="s">
        <v>2922</v>
      </c>
      <c r="AD437" s="515" t="s">
        <v>202</v>
      </c>
      <c r="AE437" s="75" t="s">
        <v>202</v>
      </c>
      <c r="AF437" s="522" t="s">
        <v>68</v>
      </c>
      <c r="AG437" s="52" t="s">
        <v>202</v>
      </c>
      <c r="AK437" s="52" t="s">
        <v>2660</v>
      </c>
      <c r="AL437" s="52" t="s">
        <v>2660</v>
      </c>
      <c r="AN437" s="75" t="s">
        <v>202</v>
      </c>
      <c r="AO437" s="614">
        <v>43101</v>
      </c>
      <c r="AS437" s="159" t="s">
        <v>202</v>
      </c>
      <c r="AT437" s="75" t="s">
        <v>202</v>
      </c>
      <c r="AU437" s="55" t="b">
        <v>0</v>
      </c>
      <c r="AV437" s="53"/>
      <c r="AW437" s="55" t="b">
        <v>0</v>
      </c>
      <c r="AX437" s="53"/>
      <c r="AY437" s="58" t="s">
        <v>2927</v>
      </c>
    </row>
    <row r="438" spans="1:51">
      <c r="A438" s="52">
        <v>449</v>
      </c>
      <c r="B438" s="52" t="s">
        <v>2494</v>
      </c>
      <c r="C438" s="75" t="s">
        <v>2928</v>
      </c>
      <c r="D438" s="613" t="s">
        <v>2929</v>
      </c>
      <c r="E438" s="613" t="s">
        <v>2930</v>
      </c>
      <c r="F438" s="515" t="s">
        <v>1012</v>
      </c>
      <c r="G438" s="517" t="s">
        <v>2487</v>
      </c>
      <c r="H438" s="75" t="s">
        <v>224</v>
      </c>
      <c r="I438" s="75" t="s">
        <v>123</v>
      </c>
      <c r="J438" s="75">
        <v>300</v>
      </c>
      <c r="K438" s="75">
        <v>230</v>
      </c>
      <c r="L438" s="515" t="s">
        <v>536</v>
      </c>
      <c r="M438" s="75" t="s">
        <v>2488</v>
      </c>
      <c r="N438" s="613" t="s">
        <v>2931</v>
      </c>
      <c r="S438" s="75" t="s">
        <v>2932</v>
      </c>
      <c r="T438" s="75" t="s">
        <v>81</v>
      </c>
      <c r="U438" s="75" t="s">
        <v>71</v>
      </c>
      <c r="X438" s="52" t="s">
        <v>2933</v>
      </c>
      <c r="Y438" s="52" t="s">
        <v>2934</v>
      </c>
      <c r="Z438" s="52" t="s">
        <v>202</v>
      </c>
      <c r="AA438" s="613" t="s">
        <v>2930</v>
      </c>
      <c r="AB438" s="52" t="s">
        <v>69</v>
      </c>
      <c r="AC438" s="613" t="s">
        <v>2930</v>
      </c>
      <c r="AD438" s="515" t="s">
        <v>202</v>
      </c>
      <c r="AE438" s="75" t="s">
        <v>202</v>
      </c>
      <c r="AF438" s="522" t="s">
        <v>68</v>
      </c>
      <c r="AG438" s="52" t="s">
        <v>202</v>
      </c>
      <c r="AI438" s="52" t="s">
        <v>2933</v>
      </c>
      <c r="AK438" s="52" t="s">
        <v>2660</v>
      </c>
      <c r="AL438" s="52" t="s">
        <v>2660</v>
      </c>
      <c r="AN438" s="75" t="s">
        <v>202</v>
      </c>
      <c r="AO438" s="614">
        <v>43971</v>
      </c>
      <c r="AS438" s="159" t="s">
        <v>202</v>
      </c>
      <c r="AT438" s="75" t="s">
        <v>202</v>
      </c>
      <c r="AU438" s="55" t="b">
        <v>0</v>
      </c>
      <c r="AV438" s="53"/>
      <c r="AW438" s="55" t="b">
        <v>0</v>
      </c>
      <c r="AX438" s="53"/>
      <c r="AY438" s="58" t="s">
        <v>2935</v>
      </c>
    </row>
    <row r="439" spans="1:51">
      <c r="A439" s="52">
        <v>450</v>
      </c>
      <c r="B439" s="52" t="s">
        <v>2494</v>
      </c>
      <c r="D439" s="613" t="s">
        <v>2936</v>
      </c>
      <c r="F439" s="75" t="s">
        <v>745</v>
      </c>
      <c r="H439" s="75" t="s">
        <v>224</v>
      </c>
      <c r="I439" s="75" t="s">
        <v>2024</v>
      </c>
      <c r="L439" s="75" t="s">
        <v>2937</v>
      </c>
      <c r="M439" s="75" t="s">
        <v>2937</v>
      </c>
      <c r="N439" s="634" t="s">
        <v>2938</v>
      </c>
      <c r="S439" s="75" t="s">
        <v>392</v>
      </c>
      <c r="T439" s="75" t="s">
        <v>81</v>
      </c>
      <c r="U439" s="75" t="s">
        <v>204</v>
      </c>
      <c r="X439" s="540" t="s">
        <v>2032</v>
      </c>
      <c r="AD439" s="515" t="s">
        <v>202</v>
      </c>
      <c r="AE439" s="75" t="s">
        <v>202</v>
      </c>
      <c r="AF439" s="522" t="s">
        <v>68</v>
      </c>
      <c r="AS439" s="159" t="s">
        <v>202</v>
      </c>
      <c r="AT439" s="75" t="s">
        <v>202</v>
      </c>
      <c r="AU439" s="55" t="b">
        <v>0</v>
      </c>
      <c r="AW439" s="55" t="b">
        <v>0</v>
      </c>
    </row>
    <row r="440" spans="1:51">
      <c r="A440" s="77">
        <v>451</v>
      </c>
      <c r="B440" s="628" t="s">
        <v>2249</v>
      </c>
      <c r="C440" s="628" t="s">
        <v>2939</v>
      </c>
      <c r="D440" s="628" t="s">
        <v>2940</v>
      </c>
      <c r="E440" s="587" t="s">
        <v>2144</v>
      </c>
      <c r="F440" s="587" t="s">
        <v>2144</v>
      </c>
      <c r="G440" s="587" t="s">
        <v>2144</v>
      </c>
      <c r="H440" s="628" t="s">
        <v>758</v>
      </c>
      <c r="I440" s="628" t="s">
        <v>2024</v>
      </c>
      <c r="J440" s="628" t="s">
        <v>758</v>
      </c>
      <c r="K440" s="587" t="s">
        <v>2144</v>
      </c>
      <c r="L440" s="628" t="s">
        <v>567</v>
      </c>
      <c r="M440" s="628" t="s">
        <v>2941</v>
      </c>
      <c r="N440" s="587" t="s">
        <v>2144</v>
      </c>
      <c r="O440" s="628" t="s">
        <v>758</v>
      </c>
      <c r="P440" s="587" t="s">
        <v>2144</v>
      </c>
      <c r="Q440" s="587" t="s">
        <v>2144</v>
      </c>
      <c r="R440" s="587" t="s">
        <v>2144</v>
      </c>
      <c r="S440" s="628" t="s">
        <v>758</v>
      </c>
      <c r="T440" s="628" t="s">
        <v>758</v>
      </c>
      <c r="U440" s="628" t="s">
        <v>758</v>
      </c>
      <c r="V440" s="628" t="s">
        <v>758</v>
      </c>
      <c r="W440" s="633" t="s">
        <v>2942</v>
      </c>
      <c r="X440" s="587" t="s">
        <v>2144</v>
      </c>
      <c r="Y440" s="587" t="s">
        <v>2144</v>
      </c>
      <c r="Z440" s="587" t="s">
        <v>2144</v>
      </c>
      <c r="AA440" s="628" t="s">
        <v>758</v>
      </c>
      <c r="AB440" s="587" t="s">
        <v>2144</v>
      </c>
      <c r="AC440" s="628" t="s">
        <v>758</v>
      </c>
      <c r="AD440" s="628" t="s">
        <v>202</v>
      </c>
      <c r="AE440" s="628" t="s">
        <v>68</v>
      </c>
      <c r="AF440" s="631" t="s">
        <v>202</v>
      </c>
      <c r="AG440" s="587" t="s">
        <v>2144</v>
      </c>
      <c r="AH440" s="628" t="s">
        <v>758</v>
      </c>
      <c r="AI440" s="628" t="s">
        <v>2943</v>
      </c>
      <c r="AJ440" s="587" t="s">
        <v>2144</v>
      </c>
      <c r="AK440" s="587" t="s">
        <v>2144</v>
      </c>
      <c r="AL440" s="587" t="s">
        <v>2144</v>
      </c>
      <c r="AM440" s="587" t="s">
        <v>2144</v>
      </c>
      <c r="AN440" s="587" t="s">
        <v>2144</v>
      </c>
      <c r="AO440" s="587" t="s">
        <v>2144</v>
      </c>
      <c r="AP440" s="628" t="s">
        <v>2161</v>
      </c>
      <c r="AQ440" s="628" t="s">
        <v>758</v>
      </c>
      <c r="AR440" s="628" t="s">
        <v>758</v>
      </c>
      <c r="AS440" s="632" t="s">
        <v>202</v>
      </c>
      <c r="AT440" s="628" t="s">
        <v>202</v>
      </c>
      <c r="AU440" s="632" t="s">
        <v>758</v>
      </c>
      <c r="AV440" s="628"/>
      <c r="AW440" s="632" t="b">
        <v>0</v>
      </c>
      <c r="AX440" s="628" t="s">
        <v>758</v>
      </c>
    </row>
    <row r="441" spans="1:51">
      <c r="A441" s="52">
        <v>452</v>
      </c>
      <c r="B441" s="74" t="s">
        <v>2249</v>
      </c>
      <c r="C441" s="591" t="s">
        <v>2944</v>
      </c>
      <c r="D441" s="617" t="s">
        <v>2945</v>
      </c>
      <c r="E441" s="617"/>
      <c r="F441" s="591" t="s">
        <v>745</v>
      </c>
      <c r="G441" s="591"/>
      <c r="H441" s="591"/>
      <c r="I441" s="591" t="s">
        <v>2946</v>
      </c>
      <c r="J441" s="591"/>
      <c r="K441" s="74"/>
      <c r="L441" s="591" t="s">
        <v>599</v>
      </c>
      <c r="M441" s="591" t="s">
        <v>2947</v>
      </c>
      <c r="N441" s="617"/>
      <c r="O441" s="635"/>
      <c r="P441" s="591"/>
      <c r="Q441" s="591"/>
      <c r="R441" s="591"/>
      <c r="S441" s="591"/>
      <c r="T441" s="591"/>
      <c r="U441" s="591"/>
      <c r="V441" s="591"/>
      <c r="W441" s="590">
        <v>207</v>
      </c>
      <c r="X441" s="74" t="s">
        <v>2032</v>
      </c>
      <c r="Y441" s="74"/>
      <c r="Z441" s="74"/>
      <c r="AA441" s="617" t="s">
        <v>2948</v>
      </c>
      <c r="AB441" s="74"/>
      <c r="AC441" s="617"/>
      <c r="AD441" s="591" t="s">
        <v>202</v>
      </c>
      <c r="AE441" s="591" t="s">
        <v>68</v>
      </c>
      <c r="AF441" s="592" t="s">
        <v>202</v>
      </c>
      <c r="AG441" s="74"/>
      <c r="AH441" s="74"/>
      <c r="AI441" s="617" t="s">
        <v>2949</v>
      </c>
      <c r="AJ441" s="74"/>
      <c r="AK441" s="74"/>
      <c r="AL441" s="74"/>
      <c r="AM441" s="74"/>
      <c r="AN441" s="591"/>
      <c r="AO441" s="591"/>
      <c r="AP441" s="78" t="s">
        <v>2161</v>
      </c>
      <c r="AQ441" s="591"/>
      <c r="AR441" s="617"/>
      <c r="AS441" s="594" t="s">
        <v>202</v>
      </c>
      <c r="AT441" s="591" t="s">
        <v>202</v>
      </c>
      <c r="AU441" s="74"/>
      <c r="AV441" s="74"/>
      <c r="AW441" s="66" t="b">
        <v>0</v>
      </c>
      <c r="AX441" s="74"/>
    </row>
    <row r="442" spans="1:51">
      <c r="A442" s="77">
        <v>453</v>
      </c>
      <c r="B442" s="628" t="s">
        <v>2249</v>
      </c>
      <c r="C442" s="628" t="s">
        <v>2950</v>
      </c>
      <c r="D442" s="628" t="s">
        <v>2951</v>
      </c>
      <c r="E442" s="587" t="s">
        <v>2144</v>
      </c>
      <c r="F442" s="587" t="s">
        <v>2144</v>
      </c>
      <c r="G442" s="587" t="s">
        <v>2144</v>
      </c>
      <c r="H442" s="628" t="s">
        <v>758</v>
      </c>
      <c r="I442" s="628" t="s">
        <v>2946</v>
      </c>
      <c r="J442" s="628" t="s">
        <v>758</v>
      </c>
      <c r="K442" s="587" t="s">
        <v>2144</v>
      </c>
      <c r="L442" s="628" t="s">
        <v>2952</v>
      </c>
      <c r="M442" s="628" t="s">
        <v>758</v>
      </c>
      <c r="N442" s="587" t="s">
        <v>2144</v>
      </c>
      <c r="O442" s="628" t="s">
        <v>758</v>
      </c>
      <c r="P442" s="587" t="s">
        <v>2144</v>
      </c>
      <c r="Q442" s="587" t="s">
        <v>2144</v>
      </c>
      <c r="R442" s="587" t="s">
        <v>2144</v>
      </c>
      <c r="S442" s="628" t="s">
        <v>758</v>
      </c>
      <c r="T442" s="628" t="s">
        <v>758</v>
      </c>
      <c r="U442" s="628" t="s">
        <v>758</v>
      </c>
      <c r="V442" s="628" t="s">
        <v>758</v>
      </c>
      <c r="W442" s="630" t="s">
        <v>2953</v>
      </c>
      <c r="X442" s="587" t="s">
        <v>2144</v>
      </c>
      <c r="Y442" s="587" t="s">
        <v>2144</v>
      </c>
      <c r="Z442" s="587" t="s">
        <v>2144</v>
      </c>
      <c r="AA442" s="628" t="s">
        <v>2954</v>
      </c>
      <c r="AB442" s="587" t="s">
        <v>2144</v>
      </c>
      <c r="AC442" s="628" t="s">
        <v>758</v>
      </c>
      <c r="AD442" s="628" t="s">
        <v>202</v>
      </c>
      <c r="AE442" s="628" t="s">
        <v>68</v>
      </c>
      <c r="AF442" s="631" t="s">
        <v>202</v>
      </c>
      <c r="AG442" s="587" t="s">
        <v>2144</v>
      </c>
      <c r="AH442" s="628" t="s">
        <v>758</v>
      </c>
      <c r="AI442" s="628" t="s">
        <v>758</v>
      </c>
      <c r="AJ442" s="587" t="s">
        <v>2144</v>
      </c>
      <c r="AK442" s="587" t="s">
        <v>2144</v>
      </c>
      <c r="AL442" s="587" t="s">
        <v>2144</v>
      </c>
      <c r="AM442" s="587" t="s">
        <v>2144</v>
      </c>
      <c r="AN442" s="587" t="s">
        <v>2144</v>
      </c>
      <c r="AO442" s="587" t="s">
        <v>2144</v>
      </c>
      <c r="AP442" s="636" t="s">
        <v>2161</v>
      </c>
      <c r="AQ442" s="628" t="s">
        <v>758</v>
      </c>
      <c r="AR442" s="628" t="s">
        <v>758</v>
      </c>
      <c r="AS442" s="632" t="s">
        <v>202</v>
      </c>
      <c r="AT442" s="628" t="s">
        <v>202</v>
      </c>
      <c r="AU442" s="632" t="s">
        <v>758</v>
      </c>
      <c r="AV442" s="628"/>
      <c r="AW442" s="632" t="b">
        <v>0</v>
      </c>
      <c r="AX442" s="628" t="s">
        <v>758</v>
      </c>
    </row>
    <row r="443" spans="1:51">
      <c r="A443" s="52">
        <v>454</v>
      </c>
      <c r="B443" s="52" t="s">
        <v>2249</v>
      </c>
      <c r="C443" s="75" t="s">
        <v>2955</v>
      </c>
      <c r="D443" s="613" t="s">
        <v>2951</v>
      </c>
      <c r="F443" s="75" t="s">
        <v>745</v>
      </c>
      <c r="I443" s="75" t="s">
        <v>2946</v>
      </c>
      <c r="L443" s="75" t="s">
        <v>383</v>
      </c>
      <c r="W443" s="596">
        <v>152.80000000000001</v>
      </c>
      <c r="X443" s="540" t="s">
        <v>2032</v>
      </c>
      <c r="AA443" s="613" t="s">
        <v>2954</v>
      </c>
      <c r="AD443" s="75" t="s">
        <v>202</v>
      </c>
      <c r="AE443" s="75" t="s">
        <v>68</v>
      </c>
      <c r="AF443" s="522" t="s">
        <v>202</v>
      </c>
      <c r="AI443" s="613"/>
      <c r="AP443" s="79" t="s">
        <v>2161</v>
      </c>
      <c r="AS443" s="159" t="s">
        <v>202</v>
      </c>
      <c r="AT443" s="75" t="s">
        <v>202</v>
      </c>
      <c r="AW443" s="55" t="b">
        <v>0</v>
      </c>
    </row>
    <row r="444" spans="1:51">
      <c r="A444" s="52">
        <v>455</v>
      </c>
      <c r="B444" s="52" t="s">
        <v>2249</v>
      </c>
      <c r="C444" s="75" t="s">
        <v>2956</v>
      </c>
      <c r="D444" s="613" t="s">
        <v>2951</v>
      </c>
      <c r="F444" s="75" t="s">
        <v>745</v>
      </c>
      <c r="I444" s="75" t="s">
        <v>2946</v>
      </c>
      <c r="L444" s="75" t="s">
        <v>1178</v>
      </c>
      <c r="W444" s="596">
        <v>152.80000000000001</v>
      </c>
      <c r="X444" s="540" t="s">
        <v>2032</v>
      </c>
      <c r="AA444" s="613" t="s">
        <v>2954</v>
      </c>
      <c r="AD444" s="75" t="s">
        <v>202</v>
      </c>
      <c r="AE444" s="75" t="s">
        <v>68</v>
      </c>
      <c r="AF444" s="522" t="s">
        <v>202</v>
      </c>
      <c r="AI444" s="613" t="s">
        <v>2957</v>
      </c>
      <c r="AP444" s="79" t="s">
        <v>2161</v>
      </c>
      <c r="AS444" s="159" t="s">
        <v>202</v>
      </c>
      <c r="AT444" s="75" t="s">
        <v>202</v>
      </c>
      <c r="AW444" s="55" t="b">
        <v>0</v>
      </c>
    </row>
    <row r="445" spans="1:51">
      <c r="A445" s="52">
        <v>456</v>
      </c>
      <c r="B445" s="52" t="s">
        <v>2249</v>
      </c>
      <c r="C445" s="75" t="s">
        <v>2958</v>
      </c>
      <c r="D445" s="613" t="s">
        <v>2951</v>
      </c>
      <c r="I445" s="75" t="s">
        <v>2959</v>
      </c>
      <c r="L445" s="75" t="s">
        <v>259</v>
      </c>
      <c r="M445" s="75" t="s">
        <v>1126</v>
      </c>
      <c r="W445" s="596">
        <v>96.5</v>
      </c>
      <c r="X445" s="52"/>
      <c r="AA445" s="613" t="s">
        <v>2960</v>
      </c>
      <c r="AD445" s="75" t="s">
        <v>202</v>
      </c>
      <c r="AE445" s="75" t="s">
        <v>68</v>
      </c>
      <c r="AF445" s="522" t="s">
        <v>202</v>
      </c>
      <c r="AI445" s="613" t="s">
        <v>2961</v>
      </c>
      <c r="AP445" s="79" t="s">
        <v>2161</v>
      </c>
      <c r="AS445" s="159" t="s">
        <v>202</v>
      </c>
      <c r="AT445" s="75" t="s">
        <v>202</v>
      </c>
      <c r="AW445" s="55" t="b">
        <v>0</v>
      </c>
    </row>
    <row r="446" spans="1:51">
      <c r="A446" s="76">
        <v>457</v>
      </c>
      <c r="B446" s="77" t="s">
        <v>2494</v>
      </c>
      <c r="C446" s="77" t="s">
        <v>2528</v>
      </c>
      <c r="D446" s="77" t="s">
        <v>2962</v>
      </c>
      <c r="E446" s="77" t="s">
        <v>2963</v>
      </c>
      <c r="F446" s="515" t="s">
        <v>989</v>
      </c>
      <c r="G446" s="75" t="s">
        <v>324</v>
      </c>
      <c r="H446" s="77" t="s">
        <v>2714</v>
      </c>
      <c r="I446" s="77" t="s">
        <v>2528</v>
      </c>
      <c r="J446" s="77" t="s">
        <v>2964</v>
      </c>
      <c r="K446" s="77">
        <v>115</v>
      </c>
      <c r="L446" s="77" t="s">
        <v>324</v>
      </c>
      <c r="M446" s="77" t="s">
        <v>2965</v>
      </c>
      <c r="N446" s="77" t="s">
        <v>2966</v>
      </c>
      <c r="O446" s="77" t="s">
        <v>2528</v>
      </c>
      <c r="P446" s="77" t="s">
        <v>733</v>
      </c>
      <c r="Q446" s="77" t="s">
        <v>2967</v>
      </c>
      <c r="R446" s="77" t="s">
        <v>2528</v>
      </c>
      <c r="S446" s="77"/>
      <c r="T446" s="77"/>
      <c r="U446" s="77"/>
      <c r="V446" s="77" t="s">
        <v>2968</v>
      </c>
      <c r="W446" s="77"/>
      <c r="X446" s="77" t="s">
        <v>2528</v>
      </c>
      <c r="Y446" s="77" t="s">
        <v>2528</v>
      </c>
      <c r="Z446" s="77" t="s">
        <v>2528</v>
      </c>
      <c r="AA446" s="77" t="s">
        <v>2962</v>
      </c>
      <c r="AB446" s="77" t="s">
        <v>69</v>
      </c>
      <c r="AC446" s="77"/>
      <c r="AD446" s="618" t="s">
        <v>202</v>
      </c>
      <c r="AE446" s="77" t="s">
        <v>202</v>
      </c>
      <c r="AF446" s="623" t="s">
        <v>68</v>
      </c>
      <c r="AG446" s="77" t="s">
        <v>2528</v>
      </c>
      <c r="AH446" s="77"/>
      <c r="AI446" s="77" t="s">
        <v>2528</v>
      </c>
      <c r="AJ446" s="77" t="s">
        <v>2528</v>
      </c>
      <c r="AK446" s="77" t="s">
        <v>2528</v>
      </c>
      <c r="AL446" s="77" t="s">
        <v>2528</v>
      </c>
      <c r="AM446" s="77" t="s">
        <v>2528</v>
      </c>
      <c r="AN446" s="77" t="s">
        <v>733</v>
      </c>
      <c r="AO446" s="77" t="s">
        <v>2528</v>
      </c>
      <c r="AP446" s="77" t="s">
        <v>2528</v>
      </c>
      <c r="AQ446" s="77"/>
      <c r="AR446" s="77"/>
      <c r="AS446" s="558" t="s">
        <v>733</v>
      </c>
      <c r="AT446" s="77" t="s">
        <v>2528</v>
      </c>
      <c r="AU446" s="558"/>
      <c r="AV446" s="77"/>
      <c r="AW446" s="558" t="b">
        <v>0</v>
      </c>
      <c r="AX446" s="77"/>
      <c r="AY446" s="52" t="s">
        <v>1716</v>
      </c>
    </row>
    <row r="447" spans="1:51">
      <c r="A447" s="76">
        <v>458</v>
      </c>
      <c r="B447" s="77" t="s">
        <v>2494</v>
      </c>
      <c r="C447" s="77" t="s">
        <v>2528</v>
      </c>
      <c r="D447" s="77" t="s">
        <v>2969</v>
      </c>
      <c r="E447" s="77" t="s">
        <v>2970</v>
      </c>
      <c r="F447" s="515" t="s">
        <v>989</v>
      </c>
      <c r="G447" s="75" t="s">
        <v>324</v>
      </c>
      <c r="H447" s="77" t="s">
        <v>2714</v>
      </c>
      <c r="I447" s="77" t="s">
        <v>2528</v>
      </c>
      <c r="J447" s="77" t="s">
        <v>2971</v>
      </c>
      <c r="K447" s="77">
        <v>115</v>
      </c>
      <c r="L447" s="77" t="s">
        <v>324</v>
      </c>
      <c r="M447" s="77" t="s">
        <v>1714</v>
      </c>
      <c r="N447" s="77" t="s">
        <v>2972</v>
      </c>
      <c r="O447" s="77" t="s">
        <v>2528</v>
      </c>
      <c r="P447" s="77" t="s">
        <v>733</v>
      </c>
      <c r="Q447" s="77" t="s">
        <v>2973</v>
      </c>
      <c r="R447" s="77" t="s">
        <v>2528</v>
      </c>
      <c r="S447" s="77"/>
      <c r="T447" s="618" t="s">
        <v>758</v>
      </c>
      <c r="U447" s="77"/>
      <c r="V447" s="77" t="s">
        <v>2974</v>
      </c>
      <c r="W447" s="77"/>
      <c r="X447" s="77" t="s">
        <v>2528</v>
      </c>
      <c r="Y447" s="77" t="s">
        <v>2528</v>
      </c>
      <c r="Z447" s="77" t="s">
        <v>2528</v>
      </c>
      <c r="AA447" s="77" t="s">
        <v>2975</v>
      </c>
      <c r="AB447" s="77" t="s">
        <v>69</v>
      </c>
      <c r="AC447" s="77"/>
      <c r="AD447" s="618" t="s">
        <v>202</v>
      </c>
      <c r="AE447" s="77" t="s">
        <v>202</v>
      </c>
      <c r="AF447" s="623" t="s">
        <v>68</v>
      </c>
      <c r="AG447" s="77" t="s">
        <v>2528</v>
      </c>
      <c r="AH447" s="77"/>
      <c r="AI447" s="77" t="s">
        <v>2528</v>
      </c>
      <c r="AJ447" s="77" t="s">
        <v>2528</v>
      </c>
      <c r="AK447" s="77" t="s">
        <v>2528</v>
      </c>
      <c r="AL447" s="77" t="s">
        <v>2528</v>
      </c>
      <c r="AM447" s="77" t="s">
        <v>2528</v>
      </c>
      <c r="AN447" s="77" t="s">
        <v>733</v>
      </c>
      <c r="AO447" s="77" t="s">
        <v>2528</v>
      </c>
      <c r="AP447" s="77" t="s">
        <v>2528</v>
      </c>
      <c r="AQ447" s="77"/>
      <c r="AR447" s="77"/>
      <c r="AS447" s="558" t="s">
        <v>733</v>
      </c>
      <c r="AT447" s="77" t="s">
        <v>2528</v>
      </c>
      <c r="AU447" s="558"/>
      <c r="AV447" s="77"/>
      <c r="AW447" s="558" t="b">
        <v>0</v>
      </c>
      <c r="AX447" s="77"/>
      <c r="AY447" s="52" t="s">
        <v>1716</v>
      </c>
    </row>
    <row r="448" spans="1:51">
      <c r="A448" s="76">
        <v>459</v>
      </c>
      <c r="B448" s="618" t="s">
        <v>2494</v>
      </c>
      <c r="C448" s="621" t="s">
        <v>2528</v>
      </c>
      <c r="D448" s="621" t="s">
        <v>2976</v>
      </c>
      <c r="E448" s="637" t="s">
        <v>2977</v>
      </c>
      <c r="F448" s="515" t="s">
        <v>989</v>
      </c>
      <c r="G448" s="75" t="s">
        <v>324</v>
      </c>
      <c r="H448" s="621" t="s">
        <v>84</v>
      </c>
      <c r="I448" s="621" t="s">
        <v>2528</v>
      </c>
      <c r="J448" s="621" t="s">
        <v>2978</v>
      </c>
      <c r="K448" s="77" t="s">
        <v>1219</v>
      </c>
      <c r="L448" s="618" t="s">
        <v>324</v>
      </c>
      <c r="M448" s="621" t="s">
        <v>1744</v>
      </c>
      <c r="N448" s="621" t="s">
        <v>2979</v>
      </c>
      <c r="O448" s="621" t="s">
        <v>2528</v>
      </c>
      <c r="P448" s="621" t="s">
        <v>733</v>
      </c>
      <c r="Q448" s="621" t="s">
        <v>2980</v>
      </c>
      <c r="R448" s="621" t="s">
        <v>2528</v>
      </c>
      <c r="S448" s="621" t="s">
        <v>758</v>
      </c>
      <c r="T448" s="621" t="s">
        <v>758</v>
      </c>
      <c r="U448" s="621" t="s">
        <v>758</v>
      </c>
      <c r="V448" s="621" t="s">
        <v>2981</v>
      </c>
      <c r="W448" s="621" t="s">
        <v>758</v>
      </c>
      <c r="X448" s="77" t="s">
        <v>2528</v>
      </c>
      <c r="Y448" s="77" t="s">
        <v>2528</v>
      </c>
      <c r="Z448" s="77" t="s">
        <v>2528</v>
      </c>
      <c r="AA448" s="618" t="s">
        <v>2982</v>
      </c>
      <c r="AB448" s="77" t="s">
        <v>613</v>
      </c>
      <c r="AC448" s="618"/>
      <c r="AD448" s="621" t="s">
        <v>202</v>
      </c>
      <c r="AE448" s="77" t="s">
        <v>202</v>
      </c>
      <c r="AF448" s="623" t="s">
        <v>68</v>
      </c>
      <c r="AG448" s="77" t="s">
        <v>2528</v>
      </c>
      <c r="AH448" s="77"/>
      <c r="AI448" s="77" t="s">
        <v>2528</v>
      </c>
      <c r="AJ448" s="77" t="s">
        <v>2528</v>
      </c>
      <c r="AK448" s="77" t="s">
        <v>2528</v>
      </c>
      <c r="AL448" s="77" t="s">
        <v>2528</v>
      </c>
      <c r="AM448" s="77" t="s">
        <v>2528</v>
      </c>
      <c r="AN448" s="618" t="s">
        <v>1214</v>
      </c>
      <c r="AO448" s="621" t="s">
        <v>2528</v>
      </c>
      <c r="AP448" s="621" t="s">
        <v>2528</v>
      </c>
      <c r="AQ448" s="621" t="s">
        <v>758</v>
      </c>
      <c r="AR448" s="621" t="s">
        <v>758</v>
      </c>
      <c r="AS448" s="558" t="s">
        <v>733</v>
      </c>
      <c r="AT448" s="77" t="s">
        <v>2528</v>
      </c>
      <c r="AU448" s="558"/>
      <c r="AV448" s="77"/>
      <c r="AW448" s="558" t="b">
        <v>0</v>
      </c>
      <c r="AX448" s="77"/>
      <c r="AY448" s="52" t="s">
        <v>2983</v>
      </c>
    </row>
    <row r="449" spans="1:51">
      <c r="A449" s="52">
        <v>460</v>
      </c>
      <c r="B449" s="52" t="s">
        <v>2494</v>
      </c>
      <c r="D449" s="613" t="s">
        <v>2984</v>
      </c>
      <c r="F449" s="75" t="s">
        <v>745</v>
      </c>
      <c r="H449" s="75" t="s">
        <v>224</v>
      </c>
      <c r="I449" s="75" t="s">
        <v>2024</v>
      </c>
      <c r="J449" s="75">
        <v>100</v>
      </c>
      <c r="L449" s="75" t="s">
        <v>383</v>
      </c>
      <c r="M449" s="75" t="s">
        <v>2985</v>
      </c>
      <c r="X449" s="540" t="s">
        <v>2032</v>
      </c>
      <c r="AA449" s="75" t="s">
        <v>2986</v>
      </c>
      <c r="AB449" s="52" t="s">
        <v>2987</v>
      </c>
      <c r="AD449" s="75" t="s">
        <v>202</v>
      </c>
      <c r="AE449" s="75" t="s">
        <v>202</v>
      </c>
      <c r="AF449" s="522" t="s">
        <v>68</v>
      </c>
      <c r="AS449" s="159" t="s">
        <v>202</v>
      </c>
      <c r="AT449" s="75" t="s">
        <v>202</v>
      </c>
      <c r="AW449" s="55" t="b">
        <v>0</v>
      </c>
    </row>
    <row r="450" spans="1:51">
      <c r="A450" s="52">
        <v>461</v>
      </c>
      <c r="B450" s="52" t="s">
        <v>2494</v>
      </c>
      <c r="C450" s="75" t="s">
        <v>2988</v>
      </c>
      <c r="D450" s="613" t="s">
        <v>2989</v>
      </c>
      <c r="E450" s="613" t="s">
        <v>2990</v>
      </c>
      <c r="F450" s="515" t="s">
        <v>1012</v>
      </c>
      <c r="G450" s="517" t="s">
        <v>1013</v>
      </c>
      <c r="H450" s="75" t="s">
        <v>224</v>
      </c>
      <c r="I450" s="75" t="s">
        <v>2324</v>
      </c>
      <c r="J450" s="75">
        <v>2.0950000000000002</v>
      </c>
      <c r="K450" s="75">
        <v>115</v>
      </c>
      <c r="L450" s="75" t="s">
        <v>536</v>
      </c>
      <c r="M450" s="75" t="s">
        <v>1014</v>
      </c>
      <c r="N450" s="613" t="s">
        <v>2991</v>
      </c>
      <c r="P450" s="75" t="s">
        <v>910</v>
      </c>
      <c r="Q450" s="75" t="s">
        <v>2371</v>
      </c>
      <c r="X450" s="52" t="s">
        <v>2992</v>
      </c>
      <c r="Y450" s="52" t="s">
        <v>2330</v>
      </c>
      <c r="Z450" s="52" t="s">
        <v>910</v>
      </c>
      <c r="AA450" s="75" t="s">
        <v>2990</v>
      </c>
      <c r="AB450" s="52" t="s">
        <v>613</v>
      </c>
      <c r="AC450" s="75" t="s">
        <v>2990</v>
      </c>
      <c r="AD450" s="75" t="s">
        <v>202</v>
      </c>
      <c r="AE450" s="75" t="s">
        <v>202</v>
      </c>
      <c r="AF450" s="522" t="s">
        <v>68</v>
      </c>
      <c r="AG450" s="52" t="s">
        <v>202</v>
      </c>
      <c r="AI450" s="52" t="s">
        <v>2992</v>
      </c>
      <c r="AK450" s="52">
        <v>0</v>
      </c>
      <c r="AL450" s="52">
        <v>0</v>
      </c>
      <c r="AM450" s="52" t="s">
        <v>202</v>
      </c>
      <c r="AN450" s="75" t="s">
        <v>202</v>
      </c>
      <c r="AO450" s="614">
        <v>45838</v>
      </c>
      <c r="AS450" s="159" t="s">
        <v>910</v>
      </c>
      <c r="AT450" s="75" t="s">
        <v>910</v>
      </c>
      <c r="AW450" s="55" t="b">
        <v>0</v>
      </c>
      <c r="AY450" s="58" t="s">
        <v>2435</v>
      </c>
    </row>
    <row r="451" spans="1:51">
      <c r="A451" s="52">
        <v>462</v>
      </c>
      <c r="B451" s="52" t="s">
        <v>2494</v>
      </c>
      <c r="D451" s="613" t="s">
        <v>2993</v>
      </c>
      <c r="F451" s="75" t="s">
        <v>745</v>
      </c>
      <c r="H451" s="75" t="s">
        <v>2009</v>
      </c>
      <c r="I451" s="75" t="s">
        <v>2994</v>
      </c>
      <c r="J451" s="75">
        <v>204.22</v>
      </c>
      <c r="L451" s="75" t="s">
        <v>488</v>
      </c>
      <c r="M451" s="75" t="s">
        <v>2995</v>
      </c>
      <c r="X451" s="540" t="s">
        <v>2032</v>
      </c>
      <c r="AA451" s="75" t="s">
        <v>2996</v>
      </c>
      <c r="AB451" s="52" t="s">
        <v>613</v>
      </c>
      <c r="AD451" s="75" t="s">
        <v>202</v>
      </c>
      <c r="AE451" s="75" t="s">
        <v>202</v>
      </c>
      <c r="AF451" s="522" t="s">
        <v>68</v>
      </c>
      <c r="AS451" s="159" t="s">
        <v>202</v>
      </c>
      <c r="AT451" s="75" t="s">
        <v>202</v>
      </c>
      <c r="AW451" s="55" t="b">
        <v>0</v>
      </c>
    </row>
    <row r="452" spans="1:51">
      <c r="A452" s="52">
        <v>463</v>
      </c>
      <c r="B452" s="52" t="s">
        <v>2997</v>
      </c>
      <c r="D452" s="613" t="s">
        <v>2998</v>
      </c>
      <c r="E452" s="613" t="s">
        <v>2999</v>
      </c>
      <c r="H452" s="75" t="s">
        <v>382</v>
      </c>
      <c r="J452" s="75">
        <v>3.1</v>
      </c>
      <c r="K452" s="52">
        <v>13.8</v>
      </c>
      <c r="L452" s="75" t="s">
        <v>465</v>
      </c>
      <c r="M452" s="75" t="s">
        <v>3000</v>
      </c>
      <c r="O452" s="613" t="s">
        <v>3001</v>
      </c>
      <c r="X452" s="52"/>
      <c r="AC452" s="613" t="s">
        <v>3002</v>
      </c>
      <c r="AD452" s="75" t="s">
        <v>202</v>
      </c>
      <c r="AE452" s="75" t="s">
        <v>202</v>
      </c>
      <c r="AF452" s="75" t="s">
        <v>202</v>
      </c>
    </row>
    <row r="453" spans="1:51">
      <c r="AY453" s="53"/>
    </row>
  </sheetData>
  <autoFilter ref="A1:AY452" xr:uid="{3102AB81-B4F3-9D46-AD02-F4307F538527}"/>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6ED2-C5D6-4653-ACD2-D3D08DF0A83F}">
  <dimension ref="A1:BD71"/>
  <sheetViews>
    <sheetView workbookViewId="0">
      <selection activeCell="A7" sqref="A7"/>
    </sheetView>
  </sheetViews>
  <sheetFormatPr baseColWidth="10" defaultRowHeight="11.25"/>
  <cols>
    <col min="1" max="16384" width="11.42578125" style="8"/>
  </cols>
  <sheetData>
    <row r="1" spans="1:56">
      <c r="A1" s="3"/>
      <c r="B1" s="3"/>
      <c r="C1" s="4" t="s">
        <v>0</v>
      </c>
      <c r="D1" s="4"/>
      <c r="E1" s="3"/>
      <c r="F1" s="3"/>
      <c r="G1" s="3"/>
      <c r="H1" s="3"/>
      <c r="I1" s="3"/>
      <c r="J1" s="5"/>
      <c r="K1" s="6"/>
      <c r="L1" s="6"/>
      <c r="M1" s="6"/>
      <c r="N1" s="6"/>
      <c r="O1" s="6"/>
      <c r="P1" s="6"/>
      <c r="Q1" s="6"/>
      <c r="R1" s="3"/>
      <c r="S1" s="3"/>
      <c r="T1" s="3"/>
      <c r="U1" s="3"/>
      <c r="V1" s="3"/>
      <c r="W1" s="3"/>
      <c r="X1" s="6"/>
      <c r="Y1" s="3"/>
      <c r="Z1" s="3"/>
      <c r="AA1" s="3"/>
      <c r="AB1" s="3"/>
      <c r="AC1" s="3"/>
      <c r="AD1" s="3"/>
      <c r="AE1" s="3"/>
      <c r="AF1" s="3"/>
      <c r="AG1" s="3"/>
      <c r="AH1" s="3"/>
      <c r="AI1" s="3"/>
      <c r="AJ1" s="3"/>
      <c r="AK1" s="3"/>
      <c r="AL1" s="7"/>
      <c r="AM1" s="3"/>
      <c r="AN1" s="7"/>
      <c r="AO1" s="3"/>
      <c r="AP1" s="3"/>
      <c r="AQ1" s="3"/>
      <c r="AR1" s="3"/>
      <c r="AS1" s="3"/>
      <c r="AT1" s="3"/>
      <c r="AU1" s="3"/>
      <c r="AV1" s="3"/>
      <c r="AW1" s="3"/>
      <c r="AX1" s="3"/>
      <c r="AY1" s="3"/>
      <c r="AZ1" s="3"/>
      <c r="BA1" s="3"/>
      <c r="BB1" s="3"/>
      <c r="BC1" s="3"/>
      <c r="BD1" s="3"/>
    </row>
    <row r="2" spans="1:56">
      <c r="A2" s="3"/>
      <c r="B2" s="3"/>
      <c r="C2" s="3" t="s">
        <v>1</v>
      </c>
      <c r="D2" s="3"/>
      <c r="E2" s="3"/>
      <c r="F2" s="3"/>
      <c r="G2" s="3"/>
      <c r="H2" s="3"/>
      <c r="I2" s="3"/>
      <c r="J2" s="5"/>
      <c r="K2" s="6"/>
      <c r="L2" s="6"/>
      <c r="M2" s="6"/>
      <c r="N2" s="6"/>
      <c r="O2" s="6"/>
      <c r="P2" s="6"/>
      <c r="Q2" s="6"/>
      <c r="R2" s="3"/>
      <c r="S2" s="3"/>
      <c r="T2" s="3"/>
      <c r="U2" s="3"/>
      <c r="V2" s="3"/>
      <c r="W2" s="3"/>
      <c r="X2" s="6"/>
      <c r="Y2" s="3"/>
      <c r="Z2" s="3"/>
      <c r="AA2" s="3"/>
      <c r="AB2" s="3"/>
      <c r="AC2" s="3"/>
      <c r="AD2" s="3"/>
      <c r="AE2" s="3"/>
      <c r="AF2" s="3"/>
      <c r="AG2" s="3"/>
      <c r="AH2" s="3"/>
      <c r="AI2" s="3"/>
      <c r="AJ2" s="3"/>
      <c r="AK2" s="3"/>
      <c r="AL2" s="7"/>
      <c r="AM2" s="3"/>
      <c r="AN2" s="7"/>
      <c r="AO2" s="3"/>
      <c r="AP2" s="3"/>
      <c r="AQ2" s="3"/>
      <c r="AR2" s="3"/>
      <c r="AS2" s="3"/>
      <c r="AT2" s="3"/>
      <c r="AU2" s="3"/>
      <c r="AV2" s="3"/>
      <c r="AW2" s="3"/>
      <c r="AX2" s="3"/>
      <c r="AY2" s="3"/>
      <c r="AZ2" s="3"/>
      <c r="BA2" s="3"/>
      <c r="BB2" s="3"/>
      <c r="BC2" s="3"/>
      <c r="BD2" s="3"/>
    </row>
    <row r="3" spans="1:56">
      <c r="A3" s="3"/>
      <c r="B3" s="3"/>
      <c r="C3" s="3" t="s">
        <v>670</v>
      </c>
      <c r="D3" s="3"/>
      <c r="E3" s="3"/>
      <c r="F3" s="3"/>
      <c r="G3" s="3"/>
      <c r="H3" s="3"/>
      <c r="I3" s="3"/>
      <c r="J3" s="5"/>
      <c r="K3" s="6"/>
      <c r="L3" s="6"/>
      <c r="M3" s="6"/>
      <c r="N3" s="6"/>
      <c r="O3" s="6"/>
      <c r="P3" s="6"/>
      <c r="Q3" s="6"/>
      <c r="R3" s="3"/>
      <c r="S3" s="3"/>
      <c r="T3" s="3"/>
      <c r="U3" s="3"/>
      <c r="V3" s="3"/>
      <c r="W3" s="3"/>
      <c r="X3" s="6"/>
      <c r="Y3" s="3"/>
      <c r="Z3" s="3"/>
      <c r="AA3" s="3"/>
      <c r="AB3" s="3"/>
      <c r="AC3" s="3"/>
      <c r="AD3" s="3"/>
      <c r="AE3" s="3"/>
      <c r="AF3" s="3"/>
      <c r="AG3" s="3"/>
      <c r="AH3" s="3"/>
      <c r="AI3" s="3"/>
      <c r="AJ3" s="3"/>
      <c r="AK3" s="3"/>
      <c r="AL3" s="7"/>
      <c r="AM3" s="3"/>
      <c r="AN3" s="7"/>
      <c r="AO3" s="3"/>
      <c r="AP3" s="3"/>
      <c r="AQ3" s="3"/>
      <c r="AR3" s="3"/>
      <c r="AS3" s="3"/>
      <c r="AT3" s="3"/>
      <c r="AU3" s="3"/>
      <c r="AV3" s="3"/>
      <c r="AW3" s="3"/>
      <c r="AX3" s="3"/>
      <c r="AY3" s="3"/>
      <c r="AZ3" s="3"/>
      <c r="BA3" s="3"/>
      <c r="BB3" s="3"/>
      <c r="BC3" s="3"/>
      <c r="BD3" s="3"/>
    </row>
    <row r="4" spans="1:56">
      <c r="A4" s="3"/>
      <c r="B4" s="3"/>
      <c r="C4" s="3"/>
      <c r="D4" s="3"/>
      <c r="E4" s="3"/>
      <c r="F4" s="3"/>
      <c r="G4" s="3"/>
      <c r="H4" s="3"/>
      <c r="I4" s="3"/>
      <c r="J4" s="5"/>
      <c r="K4" s="6"/>
      <c r="L4" s="6"/>
      <c r="M4" s="3"/>
      <c r="N4" s="3"/>
      <c r="O4" s="3"/>
      <c r="P4" s="3"/>
      <c r="Q4" s="3"/>
      <c r="R4" s="3"/>
      <c r="S4" s="3"/>
      <c r="T4" s="3"/>
      <c r="U4" s="3"/>
      <c r="V4" s="3"/>
      <c r="W4" s="3"/>
      <c r="X4" s="6"/>
      <c r="Y4" s="3"/>
      <c r="Z4" s="3"/>
      <c r="AA4" s="3"/>
      <c r="AB4" s="3"/>
      <c r="AC4" s="3"/>
      <c r="AD4" s="3"/>
      <c r="AE4" s="3"/>
      <c r="AF4" s="3"/>
      <c r="AG4" s="3"/>
      <c r="AH4" s="3"/>
      <c r="AI4" s="3"/>
      <c r="AJ4" s="3"/>
      <c r="AK4" s="3"/>
      <c r="AL4" s="7"/>
      <c r="AM4" s="3"/>
      <c r="AN4" s="7"/>
      <c r="AO4" s="3"/>
      <c r="AP4" s="3"/>
      <c r="AQ4" s="3"/>
      <c r="AR4" s="3"/>
      <c r="AS4" s="3"/>
      <c r="AT4" s="3"/>
      <c r="AU4" s="3"/>
      <c r="AV4" s="3"/>
      <c r="AW4" s="3"/>
      <c r="AX4" s="3"/>
      <c r="AY4" s="3"/>
      <c r="AZ4" s="3"/>
      <c r="BA4" s="3"/>
      <c r="BB4" s="3"/>
      <c r="BC4" s="3"/>
      <c r="BD4" s="3"/>
    </row>
    <row r="5" spans="1:56">
      <c r="A5" s="3"/>
      <c r="B5" s="3"/>
      <c r="C5" s="3"/>
      <c r="D5" s="3"/>
      <c r="E5" s="3"/>
      <c r="F5" s="3"/>
      <c r="G5" s="3"/>
      <c r="H5" s="3"/>
      <c r="I5" s="3" t="s">
        <v>2</v>
      </c>
      <c r="J5" s="9">
        <v>7544.8600000000006</v>
      </c>
      <c r="K5" s="6"/>
      <c r="L5" s="9">
        <v>2215.6428150000002</v>
      </c>
      <c r="M5" s="6"/>
      <c r="N5" s="9" t="s">
        <v>3</v>
      </c>
      <c r="O5" s="9">
        <v>8057.2391727037375</v>
      </c>
      <c r="P5" s="9">
        <v>4911.1728366133284</v>
      </c>
      <c r="Q5" s="9">
        <v>12968.412009317066</v>
      </c>
      <c r="R5" s="10"/>
      <c r="S5" s="11"/>
      <c r="T5" s="4"/>
      <c r="U5" s="3"/>
      <c r="V5" s="3"/>
      <c r="W5" s="3"/>
      <c r="X5" s="6"/>
      <c r="Y5" s="3"/>
      <c r="Z5" s="3"/>
      <c r="AA5" s="3"/>
      <c r="AB5" s="3"/>
      <c r="AC5" s="3"/>
      <c r="AD5" s="3"/>
      <c r="AE5" s="3"/>
      <c r="AF5" s="3"/>
      <c r="AG5" s="3"/>
      <c r="AH5" s="3"/>
      <c r="AI5" s="3"/>
      <c r="AJ5" s="3"/>
      <c r="AK5" s="3"/>
      <c r="AL5" s="7"/>
      <c r="AM5" s="3"/>
      <c r="AN5" s="7"/>
      <c r="AO5" s="3"/>
      <c r="AP5" s="3"/>
      <c r="AQ5" s="3"/>
      <c r="AR5" s="3"/>
      <c r="AS5" s="3"/>
      <c r="AT5" s="3"/>
      <c r="AU5" s="3"/>
      <c r="AV5" s="3"/>
      <c r="AW5" s="3"/>
      <c r="AX5" s="3"/>
      <c r="AY5" s="3"/>
      <c r="AZ5" s="3"/>
      <c r="BA5" s="3"/>
      <c r="BB5" s="3"/>
      <c r="BC5" s="3"/>
      <c r="BD5" s="3"/>
    </row>
    <row r="6" spans="1:56">
      <c r="A6" s="3"/>
      <c r="B6" s="12" t="s">
        <v>4</v>
      </c>
      <c r="C6" s="3"/>
      <c r="D6" s="3"/>
      <c r="E6" s="3"/>
      <c r="F6" s="3"/>
      <c r="G6" s="3"/>
      <c r="H6" s="3"/>
      <c r="I6" s="3"/>
      <c r="J6" s="5"/>
      <c r="K6" s="6"/>
      <c r="L6" s="6"/>
      <c r="M6" s="6"/>
      <c r="N6" s="6"/>
      <c r="O6" s="6"/>
      <c r="P6" s="6"/>
      <c r="Q6" s="6"/>
      <c r="R6" s="3"/>
      <c r="S6" s="3"/>
      <c r="T6" s="3"/>
      <c r="U6" s="3"/>
      <c r="V6" s="3"/>
      <c r="W6" s="3"/>
      <c r="X6" s="6"/>
      <c r="Y6" s="3"/>
      <c r="Z6" s="3"/>
      <c r="AA6" s="3"/>
      <c r="AB6" s="3"/>
      <c r="AC6" s="3"/>
      <c r="AD6" s="3"/>
      <c r="AE6" s="3"/>
      <c r="AF6" s="3"/>
      <c r="AG6" s="3"/>
      <c r="AH6" s="3"/>
      <c r="AI6" s="3"/>
      <c r="AJ6" s="3"/>
      <c r="AK6" s="3"/>
      <c r="AL6" s="7"/>
      <c r="AM6" s="3"/>
      <c r="AN6" s="7"/>
      <c r="AO6" s="3"/>
      <c r="AP6" s="3"/>
      <c r="AQ6" s="3"/>
      <c r="AR6" s="3"/>
      <c r="AS6" s="3"/>
      <c r="AT6" s="3"/>
      <c r="AU6" s="3"/>
      <c r="AV6" s="3"/>
      <c r="AW6" s="3"/>
      <c r="AX6" s="3"/>
      <c r="AY6" s="3"/>
      <c r="AZ6" s="3"/>
      <c r="BA6" s="3"/>
      <c r="BB6" s="3" t="s">
        <v>5</v>
      </c>
      <c r="BC6" s="3"/>
      <c r="BD6" s="3"/>
    </row>
    <row r="7" spans="1:56" ht="67.5">
      <c r="A7" s="13" t="s">
        <v>6</v>
      </c>
      <c r="B7" s="14" t="s">
        <v>7</v>
      </c>
      <c r="C7" s="14" t="s">
        <v>8</v>
      </c>
      <c r="D7" s="14" t="s">
        <v>9</v>
      </c>
      <c r="E7" s="14" t="s">
        <v>10</v>
      </c>
      <c r="F7" s="14" t="s">
        <v>11</v>
      </c>
      <c r="G7" s="14" t="s">
        <v>12</v>
      </c>
      <c r="H7" s="14" t="s">
        <v>13</v>
      </c>
      <c r="I7" s="14" t="s">
        <v>14</v>
      </c>
      <c r="J7" s="14" t="s">
        <v>15</v>
      </c>
      <c r="K7" s="15" t="s">
        <v>16</v>
      </c>
      <c r="L7" s="15" t="s">
        <v>17</v>
      </c>
      <c r="M7" s="15" t="s">
        <v>18</v>
      </c>
      <c r="N7" s="15" t="s">
        <v>19</v>
      </c>
      <c r="O7" s="15" t="s">
        <v>20</v>
      </c>
      <c r="P7" s="15" t="s">
        <v>21</v>
      </c>
      <c r="Q7" s="15" t="s">
        <v>22</v>
      </c>
      <c r="R7" s="16" t="s">
        <v>23</v>
      </c>
      <c r="S7" s="14" t="s">
        <v>24</v>
      </c>
      <c r="T7" s="14" t="s">
        <v>25</v>
      </c>
      <c r="U7" s="17" t="s">
        <v>26</v>
      </c>
      <c r="V7" s="17" t="s">
        <v>27</v>
      </c>
      <c r="W7" s="18" t="s">
        <v>28</v>
      </c>
      <c r="X7" s="19" t="s">
        <v>29</v>
      </c>
      <c r="Y7" s="18" t="s">
        <v>30</v>
      </c>
      <c r="Z7" s="17" t="s">
        <v>31</v>
      </c>
      <c r="AA7" s="17" t="s">
        <v>32</v>
      </c>
      <c r="AB7" s="17" t="s">
        <v>33</v>
      </c>
      <c r="AC7" s="17" t="s">
        <v>34</v>
      </c>
      <c r="AD7" s="13" t="s">
        <v>35</v>
      </c>
      <c r="AE7" s="20" t="s">
        <v>36</v>
      </c>
      <c r="AF7" s="20" t="s">
        <v>37</v>
      </c>
      <c r="AG7" s="20" t="s">
        <v>38</v>
      </c>
      <c r="AH7" s="20" t="s">
        <v>39</v>
      </c>
      <c r="AI7" s="20" t="s">
        <v>40</v>
      </c>
      <c r="AJ7" s="21" t="s">
        <v>41</v>
      </c>
      <c r="AK7" s="21" t="s">
        <v>42</v>
      </c>
      <c r="AL7" s="22" t="s">
        <v>43</v>
      </c>
      <c r="AM7" s="21" t="s">
        <v>44</v>
      </c>
      <c r="AN7" s="22" t="s">
        <v>45</v>
      </c>
      <c r="AO7" s="22" t="s">
        <v>46</v>
      </c>
      <c r="AP7" s="23" t="s">
        <v>47</v>
      </c>
      <c r="AQ7" s="23" t="s">
        <v>48</v>
      </c>
      <c r="AR7" s="23" t="s">
        <v>49</v>
      </c>
      <c r="AS7" s="23" t="s">
        <v>46</v>
      </c>
      <c r="AT7" s="24" t="s">
        <v>50</v>
      </c>
      <c r="AU7" s="24" t="s">
        <v>51</v>
      </c>
      <c r="AV7" s="24" t="s">
        <v>52</v>
      </c>
      <c r="AW7" s="24" t="s">
        <v>53</v>
      </c>
      <c r="AX7" s="24" t="s">
        <v>54</v>
      </c>
      <c r="AY7" s="25" t="s">
        <v>55</v>
      </c>
      <c r="AZ7" s="25" t="s">
        <v>56</v>
      </c>
      <c r="BA7" s="25" t="s">
        <v>57</v>
      </c>
      <c r="BB7" s="26" t="s">
        <v>58</v>
      </c>
      <c r="BC7" s="26" t="s">
        <v>59</v>
      </c>
      <c r="BD7" s="26" t="s">
        <v>39</v>
      </c>
    </row>
    <row r="8" spans="1:56" ht="22.5">
      <c r="A8" s="27">
        <v>1</v>
      </c>
      <c r="B8" s="28">
        <v>281</v>
      </c>
      <c r="C8" s="28">
        <v>1</v>
      </c>
      <c r="D8" s="28" t="e">
        <v>#N/A</v>
      </c>
      <c r="E8" s="28" t="s">
        <v>60</v>
      </c>
      <c r="F8" s="28" t="s">
        <v>61</v>
      </c>
      <c r="G8" s="28" t="s">
        <v>62</v>
      </c>
      <c r="H8" s="28" t="s">
        <v>63</v>
      </c>
      <c r="I8" s="28" t="s">
        <v>64</v>
      </c>
      <c r="J8" s="29">
        <v>171</v>
      </c>
      <c r="K8" s="30"/>
      <c r="L8" s="30"/>
      <c r="M8" s="31">
        <v>1.2382379593205424</v>
      </c>
      <c r="N8" s="31"/>
      <c r="O8" s="31">
        <v>211.73869104381274</v>
      </c>
      <c r="P8" s="31">
        <v>0</v>
      </c>
      <c r="Q8" s="31">
        <v>211.73869104381274</v>
      </c>
      <c r="R8" s="32"/>
      <c r="S8" s="28" t="s">
        <v>65</v>
      </c>
      <c r="T8" s="28" t="s">
        <v>66</v>
      </c>
      <c r="U8" s="27" t="s">
        <v>67</v>
      </c>
      <c r="V8" s="27" t="s">
        <v>67</v>
      </c>
      <c r="W8" s="27"/>
      <c r="X8" s="33"/>
      <c r="Y8" s="27"/>
      <c r="Z8" s="27" t="s">
        <v>68</v>
      </c>
      <c r="AA8" s="27" t="s">
        <v>69</v>
      </c>
      <c r="AB8" s="27" t="s">
        <v>68</v>
      </c>
      <c r="AC8" s="27"/>
      <c r="AD8" s="27" t="s">
        <v>64</v>
      </c>
      <c r="AE8" s="27" t="e">
        <v>#N/A</v>
      </c>
      <c r="AF8" s="27" t="s">
        <v>70</v>
      </c>
      <c r="AG8" s="27">
        <v>1</v>
      </c>
      <c r="AH8" s="27" t="s">
        <v>71</v>
      </c>
      <c r="AI8" s="27">
        <v>1</v>
      </c>
      <c r="AJ8" s="27" t="s">
        <v>72</v>
      </c>
      <c r="AK8" s="27" t="s">
        <v>73</v>
      </c>
      <c r="AL8" s="34">
        <v>45755.637453703705</v>
      </c>
      <c r="AM8" s="27" t="s">
        <v>74</v>
      </c>
      <c r="AN8" s="34">
        <v>45755.637453703705</v>
      </c>
      <c r="AO8" s="27" t="s">
        <v>75</v>
      </c>
      <c r="AP8" s="27">
        <v>1</v>
      </c>
      <c r="AQ8" s="27">
        <v>1</v>
      </c>
      <c r="AR8" s="27" t="s">
        <v>76</v>
      </c>
      <c r="AS8" s="27" t="s">
        <v>75</v>
      </c>
      <c r="AT8" s="27">
        <v>1</v>
      </c>
      <c r="AU8" s="27">
        <v>0</v>
      </c>
      <c r="AV8" s="27">
        <v>0</v>
      </c>
      <c r="AW8" s="27">
        <v>0</v>
      </c>
      <c r="AX8" s="27">
        <v>0</v>
      </c>
      <c r="AY8" s="35" t="s">
        <v>77</v>
      </c>
      <c r="AZ8" s="27" t="s">
        <v>78</v>
      </c>
      <c r="BA8" s="36" t="s">
        <v>79</v>
      </c>
      <c r="BB8" s="27" t="s">
        <v>80</v>
      </c>
      <c r="BC8" s="27" t="s">
        <v>81</v>
      </c>
      <c r="BD8" s="27" t="s">
        <v>71</v>
      </c>
    </row>
    <row r="9" spans="1:56">
      <c r="A9" s="3">
        <v>2</v>
      </c>
      <c r="B9" s="37">
        <v>2</v>
      </c>
      <c r="C9" s="37">
        <v>2</v>
      </c>
      <c r="D9" s="28" t="e">
        <v>#N/A</v>
      </c>
      <c r="E9" s="37"/>
      <c r="F9" s="37" t="s">
        <v>82</v>
      </c>
      <c r="G9" s="37" t="s">
        <v>83</v>
      </c>
      <c r="H9" s="37" t="s">
        <v>84</v>
      </c>
      <c r="I9" s="37" t="s">
        <v>85</v>
      </c>
      <c r="J9" s="38">
        <v>27</v>
      </c>
      <c r="K9" s="39"/>
      <c r="L9" s="30" t="s">
        <v>64</v>
      </c>
      <c r="M9" s="31">
        <v>4.5709999999999997</v>
      </c>
      <c r="N9" s="31">
        <v>1.3140275449199801</v>
      </c>
      <c r="O9" s="31">
        <v>123.41699999999999</v>
      </c>
      <c r="P9" s="31"/>
      <c r="Q9" s="31">
        <v>123.41699999999999</v>
      </c>
      <c r="R9" s="32">
        <v>36</v>
      </c>
      <c r="S9" s="37" t="s">
        <v>86</v>
      </c>
      <c r="T9" s="37" t="s">
        <v>87</v>
      </c>
      <c r="U9" s="3" t="s">
        <v>88</v>
      </c>
      <c r="V9" s="3" t="s">
        <v>89</v>
      </c>
      <c r="W9" s="27"/>
      <c r="X9" s="33"/>
      <c r="Y9" s="27"/>
      <c r="Z9" s="3" t="s">
        <v>68</v>
      </c>
      <c r="AA9" s="3" t="s">
        <v>69</v>
      </c>
      <c r="AB9" s="3" t="s">
        <v>68</v>
      </c>
      <c r="AC9" s="3"/>
      <c r="AD9" s="27" t="s">
        <v>90</v>
      </c>
      <c r="AE9" s="27" t="e">
        <v>#N/A</v>
      </c>
      <c r="AF9" s="27" t="s">
        <v>91</v>
      </c>
      <c r="AG9" s="27">
        <v>1</v>
      </c>
      <c r="AH9" s="27" t="s">
        <v>71</v>
      </c>
      <c r="AI9" s="3">
        <v>1</v>
      </c>
      <c r="AJ9" s="27" t="s">
        <v>92</v>
      </c>
      <c r="AK9" s="27" t="s">
        <v>93</v>
      </c>
      <c r="AL9" s="34">
        <v>45181.664988425924</v>
      </c>
      <c r="AM9" s="27" t="s">
        <v>94</v>
      </c>
      <c r="AN9" s="34">
        <v>45824.685530185197</v>
      </c>
      <c r="AO9" s="3" t="s">
        <v>93</v>
      </c>
      <c r="AP9" s="27">
        <v>1</v>
      </c>
      <c r="AQ9" s="27">
        <v>1</v>
      </c>
      <c r="AR9" s="3" t="s">
        <v>76</v>
      </c>
      <c r="AS9" s="27" t="s">
        <v>93</v>
      </c>
      <c r="AT9" s="27">
        <v>1</v>
      </c>
      <c r="AU9" s="27">
        <v>0</v>
      </c>
      <c r="AV9" s="27">
        <v>0</v>
      </c>
      <c r="AW9" s="27">
        <v>0</v>
      </c>
      <c r="AX9" s="27">
        <v>0</v>
      </c>
      <c r="AY9" s="27" t="s">
        <v>95</v>
      </c>
      <c r="AZ9" s="27" t="s">
        <v>96</v>
      </c>
      <c r="BA9" s="27">
        <v>5515012414</v>
      </c>
      <c r="BB9" s="27" t="s">
        <v>97</v>
      </c>
      <c r="BC9" s="27" t="s">
        <v>81</v>
      </c>
      <c r="BD9" s="27" t="s">
        <v>71</v>
      </c>
    </row>
    <row r="10" spans="1:56" ht="22.5">
      <c r="A10" s="3">
        <v>3</v>
      </c>
      <c r="B10" s="37">
        <v>283</v>
      </c>
      <c r="C10" s="37">
        <v>3</v>
      </c>
      <c r="D10" s="28" t="e">
        <v>#N/A</v>
      </c>
      <c r="E10" s="37"/>
      <c r="F10" s="37" t="s">
        <v>98</v>
      </c>
      <c r="G10" s="37" t="s">
        <v>99</v>
      </c>
      <c r="H10" s="37" t="s">
        <v>63</v>
      </c>
      <c r="I10" s="37" t="s">
        <v>64</v>
      </c>
      <c r="J10" s="38">
        <v>117</v>
      </c>
      <c r="K10" s="39"/>
      <c r="L10" s="30">
        <v>35.1</v>
      </c>
      <c r="M10" s="31">
        <v>1.2382379593205424</v>
      </c>
      <c r="N10" s="31">
        <v>1.3140275449199801</v>
      </c>
      <c r="O10" s="31">
        <v>144.87384124050345</v>
      </c>
      <c r="P10" s="31">
        <v>46.122366826691298</v>
      </c>
      <c r="Q10" s="31">
        <v>190.99620806719474</v>
      </c>
      <c r="R10" s="32"/>
      <c r="S10" s="37" t="s">
        <v>65</v>
      </c>
      <c r="T10" s="37" t="s">
        <v>100</v>
      </c>
      <c r="U10" s="3" t="s">
        <v>67</v>
      </c>
      <c r="V10" s="3" t="s">
        <v>67</v>
      </c>
      <c r="W10" s="27"/>
      <c r="X10" s="33"/>
      <c r="Y10" s="27"/>
      <c r="Z10" s="3" t="s">
        <v>68</v>
      </c>
      <c r="AA10" s="3" t="s">
        <v>69</v>
      </c>
      <c r="AB10" s="3" t="s">
        <v>68</v>
      </c>
      <c r="AC10" s="3"/>
      <c r="AD10" s="27" t="s">
        <v>64</v>
      </c>
      <c r="AE10" s="27" t="e">
        <v>#N/A</v>
      </c>
      <c r="AF10" s="27" t="s">
        <v>101</v>
      </c>
      <c r="AG10" s="27">
        <v>1</v>
      </c>
      <c r="AH10" s="27" t="s">
        <v>71</v>
      </c>
      <c r="AI10" s="3">
        <v>1</v>
      </c>
      <c r="AJ10" s="27" t="s">
        <v>102</v>
      </c>
      <c r="AK10" s="27" t="s">
        <v>103</v>
      </c>
      <c r="AL10" s="34">
        <v>43410.568055555559</v>
      </c>
      <c r="AM10" s="27" t="s">
        <v>104</v>
      </c>
      <c r="AN10" s="34">
        <v>43495</v>
      </c>
      <c r="AO10" s="3" t="s">
        <v>60</v>
      </c>
      <c r="AP10" s="27">
        <v>1</v>
      </c>
      <c r="AQ10" s="27">
        <v>1</v>
      </c>
      <c r="AR10" s="3">
        <v>1</v>
      </c>
      <c r="AS10" s="27" t="s">
        <v>60</v>
      </c>
      <c r="AT10" s="27">
        <v>1</v>
      </c>
      <c r="AU10" s="27">
        <v>1</v>
      </c>
      <c r="AV10" s="27">
        <v>1</v>
      </c>
      <c r="AW10" s="27">
        <v>1</v>
      </c>
      <c r="AX10" s="27">
        <v>0</v>
      </c>
      <c r="AY10" s="35" t="s">
        <v>77</v>
      </c>
      <c r="AZ10" s="27" t="s">
        <v>78</v>
      </c>
      <c r="BA10" s="36" t="s">
        <v>79</v>
      </c>
      <c r="BB10" s="27" t="s">
        <v>105</v>
      </c>
      <c r="BC10" s="27" t="s">
        <v>81</v>
      </c>
      <c r="BD10" s="27" t="s">
        <v>71</v>
      </c>
    </row>
    <row r="11" spans="1:56">
      <c r="A11" s="3">
        <v>4</v>
      </c>
      <c r="B11" s="37">
        <v>1</v>
      </c>
      <c r="C11" s="37">
        <v>4</v>
      </c>
      <c r="D11" s="28" t="e">
        <v>#N/A</v>
      </c>
      <c r="E11" s="37"/>
      <c r="F11" s="37" t="s">
        <v>106</v>
      </c>
      <c r="G11" s="37" t="s">
        <v>107</v>
      </c>
      <c r="H11" s="37" t="s">
        <v>84</v>
      </c>
      <c r="I11" s="37" t="s">
        <v>85</v>
      </c>
      <c r="J11" s="38">
        <v>74</v>
      </c>
      <c r="K11" s="39"/>
      <c r="L11" s="30" t="s">
        <v>64</v>
      </c>
      <c r="M11" s="31">
        <v>0.77633116059964524</v>
      </c>
      <c r="N11" s="31">
        <v>1.3140275449199801</v>
      </c>
      <c r="O11" s="31">
        <v>57.448505884373745</v>
      </c>
      <c r="P11" s="31"/>
      <c r="Q11" s="31">
        <v>57.448505884373745</v>
      </c>
      <c r="R11" s="32">
        <v>20.43</v>
      </c>
      <c r="S11" s="37" t="s">
        <v>65</v>
      </c>
      <c r="T11" s="37" t="s">
        <v>108</v>
      </c>
      <c r="U11" s="37" t="s">
        <v>109</v>
      </c>
      <c r="V11" s="37" t="s">
        <v>110</v>
      </c>
      <c r="W11" s="27"/>
      <c r="X11" s="33"/>
      <c r="Y11" s="27"/>
      <c r="Z11" s="37" t="s">
        <v>68</v>
      </c>
      <c r="AA11" s="37" t="s">
        <v>111</v>
      </c>
      <c r="AB11" s="37" t="s">
        <v>68</v>
      </c>
      <c r="AC11" s="40"/>
      <c r="AD11" s="27" t="s">
        <v>112</v>
      </c>
      <c r="AE11" s="27" t="e">
        <v>#N/A</v>
      </c>
      <c r="AF11" s="27" t="s">
        <v>113</v>
      </c>
      <c r="AG11" s="27">
        <v>1</v>
      </c>
      <c r="AH11" s="27" t="s">
        <v>71</v>
      </c>
      <c r="AI11" s="3">
        <v>1</v>
      </c>
      <c r="AJ11" s="27" t="s">
        <v>114</v>
      </c>
      <c r="AK11" s="27" t="s">
        <v>93</v>
      </c>
      <c r="AL11" s="34">
        <v>45293.640023148146</v>
      </c>
      <c r="AM11" s="27" t="s">
        <v>115</v>
      </c>
      <c r="AN11" s="34">
        <v>45803.634745370371</v>
      </c>
      <c r="AO11" s="3" t="s">
        <v>93</v>
      </c>
      <c r="AP11" s="27">
        <v>1</v>
      </c>
      <c r="AQ11" s="27">
        <v>1</v>
      </c>
      <c r="AR11" s="3" t="s">
        <v>76</v>
      </c>
      <c r="AS11" s="27" t="s">
        <v>93</v>
      </c>
      <c r="AT11" s="27">
        <v>1</v>
      </c>
      <c r="AU11" s="27">
        <v>0</v>
      </c>
      <c r="AV11" s="27">
        <v>0</v>
      </c>
      <c r="AW11" s="27">
        <v>0</v>
      </c>
      <c r="AX11" s="27">
        <v>0</v>
      </c>
      <c r="AY11" s="27" t="s">
        <v>116</v>
      </c>
      <c r="AZ11" s="27" t="s">
        <v>117</v>
      </c>
      <c r="BA11" s="27" t="s">
        <v>118</v>
      </c>
      <c r="BB11" s="27" t="s">
        <v>119</v>
      </c>
      <c r="BC11" s="27" t="s">
        <v>81</v>
      </c>
      <c r="BD11" s="27" t="s">
        <v>71</v>
      </c>
    </row>
    <row r="12" spans="1:56">
      <c r="A12" s="3">
        <v>5</v>
      </c>
      <c r="B12" s="37">
        <v>3</v>
      </c>
      <c r="C12" s="37">
        <v>5</v>
      </c>
      <c r="D12" s="28" t="e">
        <v>#N/A</v>
      </c>
      <c r="E12" s="37"/>
      <c r="F12" s="37" t="s">
        <v>120</v>
      </c>
      <c r="G12" s="37" t="s">
        <v>121</v>
      </c>
      <c r="H12" s="37" t="s">
        <v>122</v>
      </c>
      <c r="I12" s="37" t="s">
        <v>123</v>
      </c>
      <c r="J12" s="38">
        <v>56</v>
      </c>
      <c r="K12" s="39"/>
      <c r="L12" s="30" t="s">
        <v>64</v>
      </c>
      <c r="M12" s="31">
        <v>3.097</v>
      </c>
      <c r="N12" s="31">
        <v>1.3140275449199801</v>
      </c>
      <c r="O12" s="31">
        <v>173.43199999999999</v>
      </c>
      <c r="P12" s="31"/>
      <c r="Q12" s="31">
        <v>173.43199999999999</v>
      </c>
      <c r="R12" s="32">
        <v>115.72</v>
      </c>
      <c r="S12" s="37" t="s">
        <v>124</v>
      </c>
      <c r="T12" s="37" t="s">
        <v>125</v>
      </c>
      <c r="U12" s="37" t="s">
        <v>126</v>
      </c>
      <c r="V12" s="37" t="s">
        <v>127</v>
      </c>
      <c r="W12" s="27"/>
      <c r="X12" s="33"/>
      <c r="Y12" s="27"/>
      <c r="Z12" s="37" t="s">
        <v>68</v>
      </c>
      <c r="AA12" s="37" t="s">
        <v>69</v>
      </c>
      <c r="AB12" s="3" t="s">
        <v>68</v>
      </c>
      <c r="AC12" s="3" t="s">
        <v>128</v>
      </c>
      <c r="AD12" s="27" t="s">
        <v>128</v>
      </c>
      <c r="AE12" s="27" t="e">
        <v>#N/A</v>
      </c>
      <c r="AF12" s="27" t="s">
        <v>129</v>
      </c>
      <c r="AG12" s="27">
        <v>1</v>
      </c>
      <c r="AH12" s="27" t="s">
        <v>71</v>
      </c>
      <c r="AI12" s="3">
        <v>1</v>
      </c>
      <c r="AJ12" s="27" t="s">
        <v>130</v>
      </c>
      <c r="AK12" s="27" t="s">
        <v>123</v>
      </c>
      <c r="AL12" s="34">
        <v>45386.738888888889</v>
      </c>
      <c r="AM12" s="27" t="s">
        <v>104</v>
      </c>
      <c r="AN12" s="34">
        <v>45615</v>
      </c>
      <c r="AO12" s="3" t="s">
        <v>123</v>
      </c>
      <c r="AP12" s="27">
        <v>1</v>
      </c>
      <c r="AQ12" s="27">
        <v>1</v>
      </c>
      <c r="AR12" s="3" t="s">
        <v>76</v>
      </c>
      <c r="AS12" s="27" t="s">
        <v>123</v>
      </c>
      <c r="AT12" s="27">
        <v>1</v>
      </c>
      <c r="AU12" s="27">
        <v>0</v>
      </c>
      <c r="AV12" s="27">
        <v>0</v>
      </c>
      <c r="AW12" s="27">
        <v>0</v>
      </c>
      <c r="AX12" s="27">
        <v>0</v>
      </c>
      <c r="AY12" s="27" t="s">
        <v>131</v>
      </c>
      <c r="AZ12" s="27" t="s">
        <v>132</v>
      </c>
      <c r="BA12" s="27">
        <v>5513428250</v>
      </c>
      <c r="BB12" s="27" t="s">
        <v>133</v>
      </c>
      <c r="BC12" s="27" t="s">
        <v>81</v>
      </c>
      <c r="BD12" s="27" t="s">
        <v>71</v>
      </c>
    </row>
    <row r="13" spans="1:56" ht="22.5">
      <c r="A13" s="3">
        <v>7</v>
      </c>
      <c r="B13" s="37">
        <v>265</v>
      </c>
      <c r="C13" s="37">
        <v>7</v>
      </c>
      <c r="D13" s="28" t="e">
        <v>#N/A</v>
      </c>
      <c r="E13" s="37" t="s">
        <v>60</v>
      </c>
      <c r="F13" s="37" t="s">
        <v>134</v>
      </c>
      <c r="G13" s="37" t="s">
        <v>135</v>
      </c>
      <c r="H13" s="37" t="s">
        <v>63</v>
      </c>
      <c r="I13" s="37" t="s">
        <v>64</v>
      </c>
      <c r="J13" s="38">
        <v>75.599999999999994</v>
      </c>
      <c r="K13" s="39"/>
      <c r="L13" s="30"/>
      <c r="M13" s="31">
        <v>1.2382379593205424</v>
      </c>
      <c r="N13" s="31"/>
      <c r="O13" s="31">
        <v>93.610789724632994</v>
      </c>
      <c r="P13" s="31">
        <v>0</v>
      </c>
      <c r="Q13" s="31">
        <v>93.610789724632994</v>
      </c>
      <c r="R13" s="32"/>
      <c r="S13" s="37" t="s">
        <v>136</v>
      </c>
      <c r="T13" s="37" t="s">
        <v>137</v>
      </c>
      <c r="U13" s="37" t="s">
        <v>138</v>
      </c>
      <c r="V13" s="37" t="s">
        <v>139</v>
      </c>
      <c r="W13" s="27"/>
      <c r="X13" s="33"/>
      <c r="Y13" s="27"/>
      <c r="Z13" s="37" t="s">
        <v>68</v>
      </c>
      <c r="AA13" s="37" t="s">
        <v>140</v>
      </c>
      <c r="AB13" s="3" t="s">
        <v>68</v>
      </c>
      <c r="AC13" s="3"/>
      <c r="AD13" s="27" t="s">
        <v>64</v>
      </c>
      <c r="AE13" s="27" t="e">
        <v>#N/A</v>
      </c>
      <c r="AF13" s="27" t="s">
        <v>141</v>
      </c>
      <c r="AG13" s="27">
        <v>1</v>
      </c>
      <c r="AH13" s="27" t="s">
        <v>142</v>
      </c>
      <c r="AI13" s="3" t="s">
        <v>76</v>
      </c>
      <c r="AJ13" s="27" t="s">
        <v>143</v>
      </c>
      <c r="AK13" s="27" t="s">
        <v>103</v>
      </c>
      <c r="AL13" s="34">
        <v>43419.797222222223</v>
      </c>
      <c r="AM13" s="27" t="s">
        <v>104</v>
      </c>
      <c r="AN13" s="34">
        <v>43452</v>
      </c>
      <c r="AO13" s="3" t="s">
        <v>60</v>
      </c>
      <c r="AP13" s="27" t="s">
        <v>76</v>
      </c>
      <c r="AQ13" s="27">
        <v>1</v>
      </c>
      <c r="AR13" s="3">
        <v>1</v>
      </c>
      <c r="AS13" s="27" t="s">
        <v>60</v>
      </c>
      <c r="AT13" s="27">
        <v>0</v>
      </c>
      <c r="AU13" s="27">
        <v>0</v>
      </c>
      <c r="AV13" s="27">
        <v>0</v>
      </c>
      <c r="AW13" s="27">
        <v>1</v>
      </c>
      <c r="AX13" s="27">
        <v>1</v>
      </c>
      <c r="AY13" s="27" t="s">
        <v>144</v>
      </c>
      <c r="AZ13" s="35"/>
      <c r="BA13" s="36" t="s">
        <v>145</v>
      </c>
      <c r="BB13" s="27" t="s">
        <v>146</v>
      </c>
      <c r="BC13" s="27" t="s">
        <v>147</v>
      </c>
      <c r="BD13" s="27" t="s">
        <v>142</v>
      </c>
    </row>
    <row r="14" spans="1:56">
      <c r="A14" s="3">
        <v>8</v>
      </c>
      <c r="B14" s="37">
        <v>4</v>
      </c>
      <c r="C14" s="37">
        <v>8</v>
      </c>
      <c r="D14" s="28" t="e">
        <v>#N/A</v>
      </c>
      <c r="E14" s="37"/>
      <c r="F14" s="37" t="s">
        <v>148</v>
      </c>
      <c r="G14" s="37" t="s">
        <v>149</v>
      </c>
      <c r="H14" s="37" t="s">
        <v>63</v>
      </c>
      <c r="I14" s="37" t="s">
        <v>93</v>
      </c>
      <c r="J14" s="38">
        <v>200</v>
      </c>
      <c r="K14" s="39"/>
      <c r="L14" s="30">
        <v>60</v>
      </c>
      <c r="M14" s="31">
        <v>1.2382379593205424</v>
      </c>
      <c r="N14" s="31">
        <v>1.3140275449199801</v>
      </c>
      <c r="O14" s="31">
        <v>247.64759186410848</v>
      </c>
      <c r="P14" s="31">
        <v>78.841652695198803</v>
      </c>
      <c r="Q14" s="31">
        <v>326.48924455930728</v>
      </c>
      <c r="R14" s="32"/>
      <c r="S14" s="37" t="s">
        <v>150</v>
      </c>
      <c r="T14" s="37" t="s">
        <v>151</v>
      </c>
      <c r="U14" s="37" t="s">
        <v>152</v>
      </c>
      <c r="V14" s="37" t="s">
        <v>153</v>
      </c>
      <c r="W14" s="27"/>
      <c r="X14" s="33"/>
      <c r="Y14" s="27"/>
      <c r="Z14" s="37" t="s">
        <v>68</v>
      </c>
      <c r="AA14" s="37" t="s">
        <v>154</v>
      </c>
      <c r="AB14" s="3" t="s">
        <v>155</v>
      </c>
      <c r="AC14" s="3"/>
      <c r="AD14" s="27" t="s">
        <v>156</v>
      </c>
      <c r="AE14" s="27" t="e">
        <v>#N/A</v>
      </c>
      <c r="AF14" s="27" t="s">
        <v>157</v>
      </c>
      <c r="AG14" s="27">
        <v>0</v>
      </c>
      <c r="AH14" s="27" t="s">
        <v>158</v>
      </c>
      <c r="AI14" s="3" t="s">
        <v>76</v>
      </c>
      <c r="AJ14" s="27" t="s">
        <v>159</v>
      </c>
      <c r="AK14" s="27" t="s">
        <v>93</v>
      </c>
      <c r="AL14" s="34">
        <v>45342.679433148201</v>
      </c>
      <c r="AM14" s="27" t="s">
        <v>160</v>
      </c>
      <c r="AN14" s="34">
        <v>45736.592592592591</v>
      </c>
      <c r="AO14" s="3" t="s">
        <v>93</v>
      </c>
      <c r="AP14" s="27" t="s">
        <v>76</v>
      </c>
      <c r="AQ14" s="27">
        <v>0</v>
      </c>
      <c r="AR14" s="3" t="s">
        <v>76</v>
      </c>
      <c r="AS14" s="27" t="s">
        <v>93</v>
      </c>
      <c r="AT14" s="27">
        <v>0</v>
      </c>
      <c r="AU14" s="27">
        <v>0</v>
      </c>
      <c r="AV14" s="27">
        <v>0</v>
      </c>
      <c r="AW14" s="27">
        <v>0</v>
      </c>
      <c r="AX14" s="27">
        <v>0</v>
      </c>
      <c r="AY14" s="27" t="s">
        <v>161</v>
      </c>
      <c r="AZ14" s="27" t="s">
        <v>162</v>
      </c>
      <c r="BA14" s="27">
        <v>5591982192</v>
      </c>
      <c r="BB14" s="27" t="s">
        <v>163</v>
      </c>
      <c r="BC14" s="27" t="s">
        <v>147</v>
      </c>
      <c r="BD14" s="27" t="s">
        <v>158</v>
      </c>
    </row>
    <row r="15" spans="1:56">
      <c r="A15" s="3">
        <v>9</v>
      </c>
      <c r="B15" s="37">
        <v>17</v>
      </c>
      <c r="C15" s="37">
        <v>9</v>
      </c>
      <c r="D15" s="28" t="e">
        <v>#N/A</v>
      </c>
      <c r="E15" s="37"/>
      <c r="F15" s="37" t="s">
        <v>164</v>
      </c>
      <c r="G15" s="37" t="s">
        <v>165</v>
      </c>
      <c r="H15" s="37" t="s">
        <v>63</v>
      </c>
      <c r="I15" s="37" t="s">
        <v>85</v>
      </c>
      <c r="J15" s="38">
        <v>131</v>
      </c>
      <c r="K15" s="39"/>
      <c r="L15" s="30">
        <v>39.299999999999997</v>
      </c>
      <c r="M15" s="31">
        <v>1.2382379593205424</v>
      </c>
      <c r="N15" s="31">
        <v>1.3140275449199801</v>
      </c>
      <c r="O15" s="31">
        <v>162.20917267099105</v>
      </c>
      <c r="P15" s="31">
        <v>51.641282515355215</v>
      </c>
      <c r="Q15" s="31">
        <v>213.85045518634627</v>
      </c>
      <c r="R15" s="32"/>
      <c r="S15" s="37" t="s">
        <v>65</v>
      </c>
      <c r="T15" s="37" t="s">
        <v>166</v>
      </c>
      <c r="U15" s="27" t="s">
        <v>167</v>
      </c>
      <c r="V15" s="37" t="s">
        <v>168</v>
      </c>
      <c r="W15" s="27"/>
      <c r="X15" s="33"/>
      <c r="Y15" s="27"/>
      <c r="Z15" s="37" t="s">
        <v>68</v>
      </c>
      <c r="AA15" s="37" t="s">
        <v>169</v>
      </c>
      <c r="AB15" s="3" t="s">
        <v>155</v>
      </c>
      <c r="AC15" s="3"/>
      <c r="AD15" s="27" t="s">
        <v>170</v>
      </c>
      <c r="AE15" s="27" t="e">
        <v>#N/A</v>
      </c>
      <c r="AF15" s="27" t="s">
        <v>171</v>
      </c>
      <c r="AG15" s="27">
        <v>0</v>
      </c>
      <c r="AH15" s="27" t="s">
        <v>158</v>
      </c>
      <c r="AI15" s="3" t="s">
        <v>76</v>
      </c>
      <c r="AJ15" s="27" t="s">
        <v>172</v>
      </c>
      <c r="AK15" s="27" t="s">
        <v>85</v>
      </c>
      <c r="AL15" s="34">
        <v>45344.510231481479</v>
      </c>
      <c r="AM15" s="27" t="s">
        <v>173</v>
      </c>
      <c r="AN15" s="34">
        <v>45762.438263888886</v>
      </c>
      <c r="AO15" s="3" t="s">
        <v>85</v>
      </c>
      <c r="AP15" s="27" t="s">
        <v>76</v>
      </c>
      <c r="AQ15" s="27">
        <v>0</v>
      </c>
      <c r="AR15" s="3" t="s">
        <v>76</v>
      </c>
      <c r="AS15" s="27" t="s">
        <v>85</v>
      </c>
      <c r="AT15" s="27">
        <v>0</v>
      </c>
      <c r="AU15" s="27">
        <v>0</v>
      </c>
      <c r="AV15" s="27">
        <v>0</v>
      </c>
      <c r="AW15" s="27">
        <v>0</v>
      </c>
      <c r="AX15" s="27">
        <v>0</v>
      </c>
      <c r="AY15" s="27" t="s">
        <v>174</v>
      </c>
      <c r="AZ15" s="27" t="s">
        <v>175</v>
      </c>
      <c r="BA15" s="27" t="s">
        <v>176</v>
      </c>
      <c r="BB15" s="27" t="s">
        <v>177</v>
      </c>
      <c r="BC15" s="27" t="s">
        <v>81</v>
      </c>
      <c r="BD15" s="27" t="s">
        <v>158</v>
      </c>
    </row>
    <row r="16" spans="1:56" ht="67.5">
      <c r="A16" s="3">
        <v>10</v>
      </c>
      <c r="B16" s="37">
        <v>290</v>
      </c>
      <c r="C16" s="37">
        <v>10</v>
      </c>
      <c r="D16" s="28" t="e">
        <v>#N/A</v>
      </c>
      <c r="E16" s="37" t="s">
        <v>60</v>
      </c>
      <c r="F16" s="37" t="s">
        <v>178</v>
      </c>
      <c r="G16" s="37" t="s">
        <v>179</v>
      </c>
      <c r="H16" s="37" t="s">
        <v>63</v>
      </c>
      <c r="I16" s="37" t="s">
        <v>64</v>
      </c>
      <c r="J16" s="38">
        <v>30</v>
      </c>
      <c r="K16" s="39"/>
      <c r="L16" s="30"/>
      <c r="M16" s="31">
        <v>1.2382379593205424</v>
      </c>
      <c r="N16" s="31"/>
      <c r="O16" s="31">
        <v>37.14713877961627</v>
      </c>
      <c r="P16" s="31">
        <v>0</v>
      </c>
      <c r="Q16" s="31">
        <v>37.14713877961627</v>
      </c>
      <c r="R16" s="32"/>
      <c r="S16" s="37" t="s">
        <v>136</v>
      </c>
      <c r="T16" s="37" t="s">
        <v>180</v>
      </c>
      <c r="U16" s="3" t="s">
        <v>181</v>
      </c>
      <c r="V16" s="3" t="s">
        <v>181</v>
      </c>
      <c r="W16" s="27"/>
      <c r="X16" s="33"/>
      <c r="Y16" s="27"/>
      <c r="Z16" s="3" t="s">
        <v>68</v>
      </c>
      <c r="AA16" s="3" t="s">
        <v>182</v>
      </c>
      <c r="AB16" s="3" t="s">
        <v>68</v>
      </c>
      <c r="AC16" s="3" t="s">
        <v>183</v>
      </c>
      <c r="AD16" s="27" t="s">
        <v>64</v>
      </c>
      <c r="AE16" s="27" t="e">
        <v>#N/A</v>
      </c>
      <c r="AF16" s="27" t="s">
        <v>184</v>
      </c>
      <c r="AG16" s="27">
        <v>0</v>
      </c>
      <c r="AH16" s="27" t="s">
        <v>185</v>
      </c>
      <c r="AI16" s="3">
        <v>1</v>
      </c>
      <c r="AJ16" s="27" t="s">
        <v>186</v>
      </c>
      <c r="AK16" s="27" t="s">
        <v>103</v>
      </c>
      <c r="AL16" s="34">
        <v>43382.769444444442</v>
      </c>
      <c r="AM16" s="27" t="s">
        <v>104</v>
      </c>
      <c r="AN16" s="34">
        <v>43452</v>
      </c>
      <c r="AO16" s="3" t="s">
        <v>60</v>
      </c>
      <c r="AP16" s="27">
        <v>1</v>
      </c>
      <c r="AQ16" s="27">
        <v>0</v>
      </c>
      <c r="AR16" s="3">
        <v>1</v>
      </c>
      <c r="AS16" s="27" t="s">
        <v>60</v>
      </c>
      <c r="AT16" s="27">
        <v>0</v>
      </c>
      <c r="AU16" s="27">
        <v>0</v>
      </c>
      <c r="AV16" s="27">
        <v>1</v>
      </c>
      <c r="AW16" s="27">
        <v>0</v>
      </c>
      <c r="AX16" s="27">
        <v>0</v>
      </c>
      <c r="AY16" s="36" t="s">
        <v>187</v>
      </c>
      <c r="AZ16" s="27" t="s">
        <v>188</v>
      </c>
      <c r="BA16" s="36" t="s">
        <v>189</v>
      </c>
      <c r="BB16" s="27" t="s">
        <v>190</v>
      </c>
      <c r="BC16" s="27" t="s">
        <v>191</v>
      </c>
      <c r="BD16" s="27" t="s">
        <v>185</v>
      </c>
    </row>
    <row r="17" spans="1:56" ht="67.5">
      <c r="A17" s="3">
        <v>11</v>
      </c>
      <c r="B17" s="37">
        <v>291</v>
      </c>
      <c r="C17" s="37">
        <v>11</v>
      </c>
      <c r="D17" s="28" t="e">
        <v>#N/A</v>
      </c>
      <c r="E17" s="37" t="s">
        <v>60</v>
      </c>
      <c r="F17" s="37" t="s">
        <v>192</v>
      </c>
      <c r="G17" s="37" t="s">
        <v>193</v>
      </c>
      <c r="H17" s="37" t="s">
        <v>63</v>
      </c>
      <c r="I17" s="37" t="s">
        <v>64</v>
      </c>
      <c r="J17" s="38">
        <v>30</v>
      </c>
      <c r="K17" s="39"/>
      <c r="L17" s="30"/>
      <c r="M17" s="31">
        <v>1.2382379593205424</v>
      </c>
      <c r="N17" s="31"/>
      <c r="O17" s="31">
        <v>37.14713877961627</v>
      </c>
      <c r="P17" s="31">
        <v>0</v>
      </c>
      <c r="Q17" s="31">
        <v>37.14713877961627</v>
      </c>
      <c r="R17" s="32"/>
      <c r="S17" s="37" t="s">
        <v>136</v>
      </c>
      <c r="T17" s="37" t="s">
        <v>180</v>
      </c>
      <c r="U17" s="3" t="s">
        <v>181</v>
      </c>
      <c r="V17" s="3" t="s">
        <v>181</v>
      </c>
      <c r="W17" s="27"/>
      <c r="X17" s="33"/>
      <c r="Y17" s="27"/>
      <c r="Z17" s="3" t="s">
        <v>68</v>
      </c>
      <c r="AA17" s="3" t="s">
        <v>182</v>
      </c>
      <c r="AB17" s="3" t="s">
        <v>155</v>
      </c>
      <c r="AC17" s="3" t="s">
        <v>183</v>
      </c>
      <c r="AD17" s="27" t="s">
        <v>64</v>
      </c>
      <c r="AE17" s="27" t="e">
        <v>#N/A</v>
      </c>
      <c r="AF17" s="27" t="s">
        <v>194</v>
      </c>
      <c r="AG17" s="27">
        <v>0</v>
      </c>
      <c r="AH17" s="27" t="s">
        <v>185</v>
      </c>
      <c r="AI17" s="3">
        <v>1</v>
      </c>
      <c r="AJ17" s="27" t="s">
        <v>195</v>
      </c>
      <c r="AK17" s="27" t="s">
        <v>103</v>
      </c>
      <c r="AL17" s="34">
        <v>43382.759027777778</v>
      </c>
      <c r="AM17" s="27" t="s">
        <v>104</v>
      </c>
      <c r="AN17" s="34">
        <v>43452</v>
      </c>
      <c r="AO17" s="3" t="s">
        <v>60</v>
      </c>
      <c r="AP17" s="27">
        <v>1</v>
      </c>
      <c r="AQ17" s="27">
        <v>0</v>
      </c>
      <c r="AR17" s="3">
        <v>1</v>
      </c>
      <c r="AS17" s="27" t="s">
        <v>60</v>
      </c>
      <c r="AT17" s="27">
        <v>0</v>
      </c>
      <c r="AU17" s="27">
        <v>0</v>
      </c>
      <c r="AV17" s="27">
        <v>1</v>
      </c>
      <c r="AW17" s="27">
        <v>0</v>
      </c>
      <c r="AX17" s="27">
        <v>0</v>
      </c>
      <c r="AY17" s="36" t="s">
        <v>187</v>
      </c>
      <c r="AZ17" s="27" t="s">
        <v>188</v>
      </c>
      <c r="BA17" s="36" t="s">
        <v>189</v>
      </c>
      <c r="BB17" s="27" t="s">
        <v>190</v>
      </c>
      <c r="BC17" s="27" t="s">
        <v>191</v>
      </c>
      <c r="BD17" s="27" t="s">
        <v>185</v>
      </c>
    </row>
    <row r="18" spans="1:56">
      <c r="A18" s="3">
        <v>12</v>
      </c>
      <c r="B18" s="37">
        <v>15</v>
      </c>
      <c r="C18" s="37">
        <v>12</v>
      </c>
      <c r="D18" s="28" t="e">
        <v>#N/A</v>
      </c>
      <c r="E18" s="37"/>
      <c r="F18" s="37" t="s">
        <v>196</v>
      </c>
      <c r="G18" s="37" t="s">
        <v>197</v>
      </c>
      <c r="H18" s="37" t="s">
        <v>63</v>
      </c>
      <c r="I18" s="37" t="s">
        <v>85</v>
      </c>
      <c r="J18" s="38">
        <v>116</v>
      </c>
      <c r="K18" s="39"/>
      <c r="L18" s="30">
        <v>34.799999999999997</v>
      </c>
      <c r="M18" s="31">
        <v>1.2382379593205424</v>
      </c>
      <c r="N18" s="31">
        <v>1.3140275449199801</v>
      </c>
      <c r="O18" s="31">
        <v>143.63560328118291</v>
      </c>
      <c r="P18" s="31">
        <v>45.72815856321531</v>
      </c>
      <c r="Q18" s="31">
        <v>189.36376184439823</v>
      </c>
      <c r="R18" s="32"/>
      <c r="S18" s="37" t="s">
        <v>65</v>
      </c>
      <c r="T18" s="37" t="s">
        <v>66</v>
      </c>
      <c r="U18" s="3" t="s">
        <v>198</v>
      </c>
      <c r="V18" s="3" t="s">
        <v>198</v>
      </c>
      <c r="W18" s="27"/>
      <c r="X18" s="33"/>
      <c r="Y18" s="27"/>
      <c r="Z18" s="37" t="s">
        <v>68</v>
      </c>
      <c r="AA18" s="37" t="s">
        <v>199</v>
      </c>
      <c r="AB18" s="37" t="s">
        <v>68</v>
      </c>
      <c r="AC18" s="40" t="s">
        <v>200</v>
      </c>
      <c r="AD18" s="27" t="s">
        <v>201</v>
      </c>
      <c r="AE18" s="27" t="s">
        <v>202</v>
      </c>
      <c r="AF18" s="27" t="s">
        <v>203</v>
      </c>
      <c r="AG18" s="27">
        <v>0</v>
      </c>
      <c r="AH18" s="27" t="s">
        <v>204</v>
      </c>
      <c r="AI18" s="3">
        <v>0</v>
      </c>
      <c r="AJ18" s="27" t="s">
        <v>205</v>
      </c>
      <c r="AK18" s="27" t="s">
        <v>85</v>
      </c>
      <c r="AL18" s="34">
        <v>43972.913888888892</v>
      </c>
      <c r="AM18" s="27" t="s">
        <v>94</v>
      </c>
      <c r="AN18" s="34">
        <v>43887</v>
      </c>
      <c r="AO18" s="3" t="s">
        <v>85</v>
      </c>
      <c r="AP18" s="27">
        <v>0</v>
      </c>
      <c r="AQ18" s="27">
        <v>0</v>
      </c>
      <c r="AR18" s="3" t="s">
        <v>76</v>
      </c>
      <c r="AS18" s="27" t="s">
        <v>85</v>
      </c>
      <c r="AT18" s="27">
        <v>0</v>
      </c>
      <c r="AU18" s="27">
        <v>0</v>
      </c>
      <c r="AV18" s="27">
        <v>0</v>
      </c>
      <c r="AW18" s="27">
        <v>0</v>
      </c>
      <c r="AX18" s="27">
        <v>0</v>
      </c>
      <c r="AY18" s="27" t="s">
        <v>206</v>
      </c>
      <c r="AZ18" s="27" t="s">
        <v>207</v>
      </c>
      <c r="BA18" s="27" t="s">
        <v>208</v>
      </c>
      <c r="BB18" s="27" t="s">
        <v>209</v>
      </c>
      <c r="BC18" s="27" t="s">
        <v>81</v>
      </c>
      <c r="BD18" s="27" t="s">
        <v>204</v>
      </c>
    </row>
    <row r="19" spans="1:56">
      <c r="A19" s="3">
        <v>13</v>
      </c>
      <c r="B19" s="37">
        <v>400</v>
      </c>
      <c r="C19" s="37">
        <v>13</v>
      </c>
      <c r="D19" s="28" t="e">
        <v>#N/A</v>
      </c>
      <c r="E19" s="37" t="s">
        <v>60</v>
      </c>
      <c r="F19" s="37" t="s">
        <v>210</v>
      </c>
      <c r="G19" s="37" t="s">
        <v>211</v>
      </c>
      <c r="H19" s="37" t="s">
        <v>63</v>
      </c>
      <c r="I19" s="37" t="s">
        <v>64</v>
      </c>
      <c r="J19" s="38">
        <v>86</v>
      </c>
      <c r="K19" s="39"/>
      <c r="L19" s="30"/>
      <c r="M19" s="31">
        <v>1.2382379593205424</v>
      </c>
      <c r="N19" s="31"/>
      <c r="O19" s="31">
        <v>106.48846450156664</v>
      </c>
      <c r="P19" s="31">
        <v>0</v>
      </c>
      <c r="Q19" s="31">
        <v>106.48846450156664</v>
      </c>
      <c r="R19" s="32">
        <v>200</v>
      </c>
      <c r="S19" s="37" t="s">
        <v>136</v>
      </c>
      <c r="T19" s="37" t="s">
        <v>212</v>
      </c>
      <c r="U19" s="3" t="s">
        <v>213</v>
      </c>
      <c r="V19" s="3" t="s">
        <v>214</v>
      </c>
      <c r="W19" s="27"/>
      <c r="X19" s="33"/>
      <c r="Y19" s="27"/>
      <c r="Z19" s="3" t="s">
        <v>68</v>
      </c>
      <c r="AA19" s="3" t="s">
        <v>215</v>
      </c>
      <c r="AB19" s="3" t="s">
        <v>68</v>
      </c>
      <c r="AC19" s="40" t="s">
        <v>216</v>
      </c>
      <c r="AD19" s="27" t="s">
        <v>64</v>
      </c>
      <c r="AE19" s="27" t="e">
        <v>#N/A</v>
      </c>
      <c r="AF19" s="27" t="s">
        <v>217</v>
      </c>
      <c r="AG19" s="27">
        <v>0</v>
      </c>
      <c r="AH19" s="27" t="s">
        <v>142</v>
      </c>
      <c r="AI19" s="3" t="s">
        <v>76</v>
      </c>
      <c r="AJ19" s="27" t="s">
        <v>218</v>
      </c>
      <c r="AK19" s="27" t="s">
        <v>103</v>
      </c>
      <c r="AL19" s="34">
        <v>43404.879166666666</v>
      </c>
      <c r="AM19" s="27" t="s">
        <v>104</v>
      </c>
      <c r="AN19" s="34">
        <v>43621</v>
      </c>
      <c r="AO19" s="3" t="s">
        <v>60</v>
      </c>
      <c r="AP19" s="27" t="s">
        <v>76</v>
      </c>
      <c r="AQ19" s="27">
        <v>0</v>
      </c>
      <c r="AR19" s="3">
        <v>1</v>
      </c>
      <c r="AS19" s="27" t="s">
        <v>60</v>
      </c>
      <c r="AT19" s="27">
        <v>0</v>
      </c>
      <c r="AU19" s="27">
        <v>0</v>
      </c>
      <c r="AV19" s="27">
        <v>0</v>
      </c>
      <c r="AW19" s="27">
        <v>0</v>
      </c>
      <c r="AX19" s="27">
        <v>0</v>
      </c>
      <c r="AY19" s="35" t="s">
        <v>219</v>
      </c>
      <c r="AZ19" s="27" t="s">
        <v>220</v>
      </c>
      <c r="BA19" s="27">
        <v>5552803540</v>
      </c>
      <c r="BB19" s="27" t="s">
        <v>221</v>
      </c>
      <c r="BC19" s="27" t="s">
        <v>191</v>
      </c>
      <c r="BD19" s="27" t="s">
        <v>142</v>
      </c>
    </row>
    <row r="20" spans="1:56">
      <c r="A20" s="3">
        <v>14</v>
      </c>
      <c r="B20" s="37">
        <v>20</v>
      </c>
      <c r="C20" s="37">
        <v>14</v>
      </c>
      <c r="D20" s="28" t="e">
        <v>#N/A</v>
      </c>
      <c r="E20" s="37"/>
      <c r="F20" s="37" t="s">
        <v>222</v>
      </c>
      <c r="G20" s="37" t="s">
        <v>223</v>
      </c>
      <c r="H20" s="37" t="s">
        <v>224</v>
      </c>
      <c r="I20" s="37" t="s">
        <v>123</v>
      </c>
      <c r="J20" s="38">
        <v>300</v>
      </c>
      <c r="K20" s="39"/>
      <c r="L20" s="30">
        <v>90</v>
      </c>
      <c r="M20" s="31">
        <v>0.92176523026343105</v>
      </c>
      <c r="N20" s="31">
        <v>1.3140275449199801</v>
      </c>
      <c r="O20" s="31">
        <v>276.52956907902933</v>
      </c>
      <c r="P20" s="31">
        <v>118.2624790427982</v>
      </c>
      <c r="Q20" s="31">
        <v>394.79204812182752</v>
      </c>
      <c r="R20" s="32">
        <v>308.22000000000003</v>
      </c>
      <c r="S20" s="37" t="s">
        <v>86</v>
      </c>
      <c r="T20" s="37" t="s">
        <v>225</v>
      </c>
      <c r="U20" s="37" t="s">
        <v>226</v>
      </c>
      <c r="V20" s="3" t="s">
        <v>227</v>
      </c>
      <c r="W20" s="27"/>
      <c r="X20" s="33"/>
      <c r="Y20" s="27"/>
      <c r="Z20" s="3" t="s">
        <v>68</v>
      </c>
      <c r="AA20" s="3" t="s">
        <v>228</v>
      </c>
      <c r="AB20" s="3" t="s">
        <v>68</v>
      </c>
      <c r="AC20" s="3"/>
      <c r="AD20" s="27" t="s">
        <v>229</v>
      </c>
      <c r="AE20" s="27" t="e">
        <v>#N/A</v>
      </c>
      <c r="AF20" s="27" t="s">
        <v>230</v>
      </c>
      <c r="AG20" s="27">
        <v>1</v>
      </c>
      <c r="AH20" s="27" t="s">
        <v>204</v>
      </c>
      <c r="AI20" s="3">
        <v>0</v>
      </c>
      <c r="AJ20" s="27" t="s">
        <v>231</v>
      </c>
      <c r="AK20" s="27" t="s">
        <v>232</v>
      </c>
      <c r="AL20" s="34">
        <v>44998.819803240738</v>
      </c>
      <c r="AM20" s="27" t="s">
        <v>173</v>
      </c>
      <c r="AN20" s="34">
        <v>45820.411643518521</v>
      </c>
      <c r="AO20" s="3" t="s">
        <v>233</v>
      </c>
      <c r="AP20" s="27">
        <v>0</v>
      </c>
      <c r="AQ20" s="27">
        <v>1</v>
      </c>
      <c r="AR20" s="3">
        <v>1</v>
      </c>
      <c r="AS20" s="27" t="s">
        <v>233</v>
      </c>
      <c r="AT20" s="27">
        <v>0</v>
      </c>
      <c r="AU20" s="27">
        <v>0</v>
      </c>
      <c r="AV20" s="27">
        <v>0</v>
      </c>
      <c r="AW20" s="27">
        <v>1</v>
      </c>
      <c r="AX20" s="27">
        <v>1</v>
      </c>
      <c r="AY20" s="27" t="s">
        <v>234</v>
      </c>
      <c r="AZ20" s="27" t="s">
        <v>235</v>
      </c>
      <c r="BA20" s="27" t="s">
        <v>236</v>
      </c>
      <c r="BB20" s="27" t="s">
        <v>237</v>
      </c>
      <c r="BC20" s="27" t="s">
        <v>191</v>
      </c>
      <c r="BD20" s="27" t="s">
        <v>204</v>
      </c>
    </row>
    <row r="21" spans="1:56" ht="45">
      <c r="A21" s="3">
        <v>15</v>
      </c>
      <c r="B21" s="37">
        <v>5</v>
      </c>
      <c r="C21" s="37">
        <v>15</v>
      </c>
      <c r="D21" s="28" t="e">
        <v>#N/A</v>
      </c>
      <c r="E21" s="37"/>
      <c r="F21" s="37" t="s">
        <v>238</v>
      </c>
      <c r="G21" s="37" t="s">
        <v>239</v>
      </c>
      <c r="H21" s="37" t="s">
        <v>63</v>
      </c>
      <c r="I21" s="37" t="s">
        <v>93</v>
      </c>
      <c r="J21" s="38">
        <v>313.89999999999998</v>
      </c>
      <c r="K21" s="39"/>
      <c r="L21" s="30">
        <v>94.169999999999987</v>
      </c>
      <c r="M21" s="31">
        <v>1.2382379593205424</v>
      </c>
      <c r="N21" s="31">
        <v>1.3140275449199801</v>
      </c>
      <c r="O21" s="31">
        <v>388.68289543071825</v>
      </c>
      <c r="P21" s="31">
        <v>123.74197390511452</v>
      </c>
      <c r="Q21" s="31">
        <v>512.4248693358328</v>
      </c>
      <c r="R21" s="41" t="s">
        <v>240</v>
      </c>
      <c r="S21" s="37" t="s">
        <v>136</v>
      </c>
      <c r="T21" s="37" t="s">
        <v>241</v>
      </c>
      <c r="U21" s="37" t="s">
        <v>242</v>
      </c>
      <c r="V21" s="37" t="s">
        <v>242</v>
      </c>
      <c r="W21" s="27"/>
      <c r="X21" s="33"/>
      <c r="Y21" s="27"/>
      <c r="Z21" s="3" t="s">
        <v>68</v>
      </c>
      <c r="AA21" s="3" t="s">
        <v>154</v>
      </c>
      <c r="AB21" s="3" t="s">
        <v>68</v>
      </c>
      <c r="AC21" s="3"/>
      <c r="AD21" s="27" t="s">
        <v>243</v>
      </c>
      <c r="AE21" s="27" t="e">
        <v>#N/A</v>
      </c>
      <c r="AF21" s="27" t="s">
        <v>244</v>
      </c>
      <c r="AG21" s="27">
        <v>0</v>
      </c>
      <c r="AH21" s="27" t="s">
        <v>71</v>
      </c>
      <c r="AI21" s="3">
        <v>1</v>
      </c>
      <c r="AJ21" s="27" t="s">
        <v>245</v>
      </c>
      <c r="AK21" s="27" t="s">
        <v>246</v>
      </c>
      <c r="AL21" s="34">
        <v>43693.34097222222</v>
      </c>
      <c r="AM21" s="27" t="s">
        <v>104</v>
      </c>
      <c r="AN21" s="34">
        <v>45065</v>
      </c>
      <c r="AO21" s="3" t="s">
        <v>246</v>
      </c>
      <c r="AP21" s="27">
        <v>1</v>
      </c>
      <c r="AQ21" s="27">
        <v>0</v>
      </c>
      <c r="AR21" s="3" t="s">
        <v>76</v>
      </c>
      <c r="AS21" s="27" t="s">
        <v>123</v>
      </c>
      <c r="AT21" s="27">
        <v>0</v>
      </c>
      <c r="AU21" s="27">
        <v>0</v>
      </c>
      <c r="AV21" s="27">
        <v>0</v>
      </c>
      <c r="AW21" s="27">
        <v>0</v>
      </c>
      <c r="AX21" s="27">
        <v>0</v>
      </c>
      <c r="AY21" s="27" t="s">
        <v>247</v>
      </c>
      <c r="AZ21" s="27" t="s">
        <v>248</v>
      </c>
      <c r="BA21" s="27" t="s">
        <v>249</v>
      </c>
      <c r="BB21" s="27" t="s">
        <v>250</v>
      </c>
      <c r="BC21" s="27" t="s">
        <v>191</v>
      </c>
      <c r="BD21" s="27" t="s">
        <v>71</v>
      </c>
    </row>
    <row r="22" spans="1:56">
      <c r="A22" s="3">
        <v>16</v>
      </c>
      <c r="B22" s="37">
        <v>287</v>
      </c>
      <c r="C22" s="37">
        <v>16</v>
      </c>
      <c r="D22" s="28" t="e">
        <v>#N/A</v>
      </c>
      <c r="E22" s="37" t="s">
        <v>60</v>
      </c>
      <c r="F22" s="37" t="s">
        <v>251</v>
      </c>
      <c r="G22" s="37" t="s">
        <v>252</v>
      </c>
      <c r="H22" s="37" t="s">
        <v>63</v>
      </c>
      <c r="I22" s="37" t="s">
        <v>64</v>
      </c>
      <c r="J22" s="38">
        <v>70</v>
      </c>
      <c r="K22" s="39"/>
      <c r="L22" s="30"/>
      <c r="M22" s="31">
        <v>1.2382379593205424</v>
      </c>
      <c r="N22" s="31"/>
      <c r="O22" s="31">
        <v>86.676657152437969</v>
      </c>
      <c r="P22" s="31">
        <v>0</v>
      </c>
      <c r="Q22" s="31">
        <v>86.676657152437969</v>
      </c>
      <c r="R22" s="32"/>
      <c r="S22" s="37" t="s">
        <v>136</v>
      </c>
      <c r="T22" s="37" t="s">
        <v>212</v>
      </c>
      <c r="U22" s="3" t="s">
        <v>213</v>
      </c>
      <c r="V22" s="3" t="s">
        <v>214</v>
      </c>
      <c r="W22" s="27"/>
      <c r="X22" s="33"/>
      <c r="Y22" s="27"/>
      <c r="Z22" s="3" t="s">
        <v>68</v>
      </c>
      <c r="AA22" s="3" t="s">
        <v>215</v>
      </c>
      <c r="AB22" s="3" t="s">
        <v>68</v>
      </c>
      <c r="AC22" s="3" t="s">
        <v>253</v>
      </c>
      <c r="AD22" s="27" t="s">
        <v>64</v>
      </c>
      <c r="AE22" s="27" t="e">
        <v>#N/A</v>
      </c>
      <c r="AF22" s="27" t="s">
        <v>254</v>
      </c>
      <c r="AG22" s="27">
        <v>1</v>
      </c>
      <c r="AH22" s="27" t="s">
        <v>71</v>
      </c>
      <c r="AI22" s="3">
        <v>1</v>
      </c>
      <c r="AJ22" s="27" t="s">
        <v>255</v>
      </c>
      <c r="AK22" s="27" t="s">
        <v>103</v>
      </c>
      <c r="AL22" s="34">
        <v>43404.879166666666</v>
      </c>
      <c r="AM22" s="27" t="s">
        <v>104</v>
      </c>
      <c r="AN22" s="34">
        <v>43621</v>
      </c>
      <c r="AO22" s="3" t="s">
        <v>60</v>
      </c>
      <c r="AP22" s="27">
        <v>1</v>
      </c>
      <c r="AQ22" s="27">
        <v>1</v>
      </c>
      <c r="AR22" s="3">
        <v>1</v>
      </c>
      <c r="AS22" s="27" t="s">
        <v>60</v>
      </c>
      <c r="AT22" s="27">
        <v>1</v>
      </c>
      <c r="AU22" s="27">
        <v>1</v>
      </c>
      <c r="AV22" s="27">
        <v>1</v>
      </c>
      <c r="AW22" s="27">
        <v>1</v>
      </c>
      <c r="AX22" s="27">
        <v>0</v>
      </c>
      <c r="AY22" s="35" t="s">
        <v>219</v>
      </c>
      <c r="AZ22" s="27" t="s">
        <v>220</v>
      </c>
      <c r="BA22" s="27">
        <v>5552803540</v>
      </c>
      <c r="BB22" s="27" t="s">
        <v>256</v>
      </c>
      <c r="BC22" s="27" t="s">
        <v>191</v>
      </c>
      <c r="BD22" s="27" t="s">
        <v>71</v>
      </c>
    </row>
    <row r="23" spans="1:56">
      <c r="A23" s="3">
        <v>17</v>
      </c>
      <c r="B23" s="37">
        <v>56</v>
      </c>
      <c r="C23" s="37">
        <v>17</v>
      </c>
      <c r="D23" s="28" t="e">
        <v>#N/A</v>
      </c>
      <c r="E23" s="37"/>
      <c r="F23" s="37" t="s">
        <v>257</v>
      </c>
      <c r="G23" s="37" t="s">
        <v>258</v>
      </c>
      <c r="H23" s="37" t="s">
        <v>224</v>
      </c>
      <c r="I23" s="37" t="s">
        <v>123</v>
      </c>
      <c r="J23" s="38">
        <v>150</v>
      </c>
      <c r="K23" s="39"/>
      <c r="L23" s="30">
        <v>45</v>
      </c>
      <c r="M23" s="31">
        <v>0.92176523026343105</v>
      </c>
      <c r="N23" s="31">
        <v>1.3140275449199801</v>
      </c>
      <c r="O23" s="31">
        <v>138.26478453951466</v>
      </c>
      <c r="P23" s="31">
        <v>59.131239521399102</v>
      </c>
      <c r="Q23" s="31">
        <v>197.39602406091376</v>
      </c>
      <c r="R23" s="32">
        <v>101</v>
      </c>
      <c r="S23" s="37" t="s">
        <v>259</v>
      </c>
      <c r="T23" s="37" t="s">
        <v>260</v>
      </c>
      <c r="U23" s="3" t="s">
        <v>261</v>
      </c>
      <c r="V23" s="3" t="s">
        <v>262</v>
      </c>
      <c r="W23" s="27"/>
      <c r="X23" s="33"/>
      <c r="Y23" s="27"/>
      <c r="Z23" s="3" t="s">
        <v>68</v>
      </c>
      <c r="AA23" s="3" t="s">
        <v>263</v>
      </c>
      <c r="AB23" s="3" t="s">
        <v>68</v>
      </c>
      <c r="AC23" s="3"/>
      <c r="AD23" s="27" t="s">
        <v>264</v>
      </c>
      <c r="AE23" s="27" t="e">
        <v>#N/A</v>
      </c>
      <c r="AF23" s="27" t="s">
        <v>265</v>
      </c>
      <c r="AG23" s="27">
        <v>1</v>
      </c>
      <c r="AH23" s="27" t="s">
        <v>71</v>
      </c>
      <c r="AI23" s="3">
        <v>1</v>
      </c>
      <c r="AJ23" s="27" t="s">
        <v>266</v>
      </c>
      <c r="AK23" s="27" t="s">
        <v>123</v>
      </c>
      <c r="AL23" s="34">
        <v>0</v>
      </c>
      <c r="AM23" s="27" t="s">
        <v>267</v>
      </c>
      <c r="AN23" s="34" t="s">
        <v>268</v>
      </c>
      <c r="AO23" s="3" t="s">
        <v>123</v>
      </c>
      <c r="AP23" s="27">
        <v>1</v>
      </c>
      <c r="AQ23" s="27">
        <v>1</v>
      </c>
      <c r="AR23" s="3" t="s">
        <v>76</v>
      </c>
      <c r="AS23" s="27" t="s">
        <v>123</v>
      </c>
      <c r="AT23" s="27">
        <v>1</v>
      </c>
      <c r="AU23" s="27">
        <v>0</v>
      </c>
      <c r="AV23" s="27">
        <v>0</v>
      </c>
      <c r="AW23" s="27">
        <v>0</v>
      </c>
      <c r="AX23" s="27">
        <v>0</v>
      </c>
      <c r="AY23" s="27" t="s">
        <v>269</v>
      </c>
      <c r="AZ23" s="27" t="s">
        <v>270</v>
      </c>
      <c r="BA23" s="27" t="s">
        <v>271</v>
      </c>
      <c r="BB23" s="27" t="s">
        <v>272</v>
      </c>
      <c r="BC23" s="27" t="s">
        <v>81</v>
      </c>
      <c r="BD23" s="27" t="s">
        <v>71</v>
      </c>
    </row>
    <row r="24" spans="1:56">
      <c r="A24" s="3">
        <v>18</v>
      </c>
      <c r="B24" s="37">
        <v>55</v>
      </c>
      <c r="C24" s="37">
        <v>18</v>
      </c>
      <c r="D24" s="28" t="e">
        <v>#N/A</v>
      </c>
      <c r="E24" s="37"/>
      <c r="F24" s="37" t="s">
        <v>273</v>
      </c>
      <c r="G24" s="37" t="s">
        <v>274</v>
      </c>
      <c r="H24" s="37" t="s">
        <v>224</v>
      </c>
      <c r="I24" s="37" t="s">
        <v>123</v>
      </c>
      <c r="J24" s="38">
        <v>126</v>
      </c>
      <c r="K24" s="39"/>
      <c r="L24" s="30">
        <v>37.799999999999997</v>
      </c>
      <c r="M24" s="31">
        <v>0.92176523026343105</v>
      </c>
      <c r="N24" s="31">
        <v>1.3140275449199801</v>
      </c>
      <c r="O24" s="31">
        <v>116.14241901319231</v>
      </c>
      <c r="P24" s="31">
        <v>49.670241197975244</v>
      </c>
      <c r="Q24" s="31">
        <v>165.81266021116755</v>
      </c>
      <c r="R24" s="32">
        <v>86</v>
      </c>
      <c r="S24" s="37" t="s">
        <v>259</v>
      </c>
      <c r="T24" s="37" t="s">
        <v>260</v>
      </c>
      <c r="U24" s="3" t="s">
        <v>261</v>
      </c>
      <c r="V24" s="3" t="s">
        <v>262</v>
      </c>
      <c r="W24" s="27"/>
      <c r="X24" s="33"/>
      <c r="Y24" s="27"/>
      <c r="Z24" s="3" t="s">
        <v>68</v>
      </c>
      <c r="AA24" s="3" t="s">
        <v>263</v>
      </c>
      <c r="AB24" s="3" t="s">
        <v>68</v>
      </c>
      <c r="AC24" s="3"/>
      <c r="AD24" s="27" t="s">
        <v>264</v>
      </c>
      <c r="AE24" s="27" t="e">
        <v>#N/A</v>
      </c>
      <c r="AF24" s="27" t="s">
        <v>275</v>
      </c>
      <c r="AG24" s="27">
        <v>1</v>
      </c>
      <c r="AH24" s="27" t="s">
        <v>158</v>
      </c>
      <c r="AI24" s="3" t="s">
        <v>76</v>
      </c>
      <c r="AJ24" s="27" t="s">
        <v>276</v>
      </c>
      <c r="AK24" s="27" t="s">
        <v>123</v>
      </c>
      <c r="AL24" s="34">
        <v>0</v>
      </c>
      <c r="AM24" s="27" t="s">
        <v>267</v>
      </c>
      <c r="AN24" s="34" t="s">
        <v>268</v>
      </c>
      <c r="AO24" s="3" t="s">
        <v>123</v>
      </c>
      <c r="AP24" s="27" t="s">
        <v>76</v>
      </c>
      <c r="AQ24" s="27">
        <v>1</v>
      </c>
      <c r="AR24" s="3" t="s">
        <v>76</v>
      </c>
      <c r="AS24" s="27" t="s">
        <v>123</v>
      </c>
      <c r="AT24" s="27">
        <v>0</v>
      </c>
      <c r="AU24" s="27">
        <v>0</v>
      </c>
      <c r="AV24" s="27">
        <v>0</v>
      </c>
      <c r="AW24" s="27">
        <v>0</v>
      </c>
      <c r="AX24" s="27">
        <v>0</v>
      </c>
      <c r="AY24" s="27" t="s">
        <v>269</v>
      </c>
      <c r="AZ24" s="27" t="s">
        <v>270</v>
      </c>
      <c r="BA24" s="27" t="s">
        <v>271</v>
      </c>
      <c r="BB24" s="27" t="s">
        <v>277</v>
      </c>
      <c r="BC24" s="27" t="s">
        <v>81</v>
      </c>
      <c r="BD24" s="27" t="s">
        <v>158</v>
      </c>
    </row>
    <row r="25" spans="1:56">
      <c r="A25" s="3">
        <v>19</v>
      </c>
      <c r="B25" s="37">
        <v>6</v>
      </c>
      <c r="C25" s="37">
        <v>19</v>
      </c>
      <c r="D25" s="28" t="e">
        <v>#N/A</v>
      </c>
      <c r="E25" s="37"/>
      <c r="F25" s="37" t="s">
        <v>278</v>
      </c>
      <c r="G25" s="37" t="s">
        <v>279</v>
      </c>
      <c r="H25" s="37" t="s">
        <v>63</v>
      </c>
      <c r="I25" s="37" t="s">
        <v>93</v>
      </c>
      <c r="J25" s="38">
        <v>148.19999999999999</v>
      </c>
      <c r="K25" s="39"/>
      <c r="L25" s="30">
        <v>44.459999999999994</v>
      </c>
      <c r="M25" s="31">
        <v>1.2382379593205424</v>
      </c>
      <c r="N25" s="31">
        <v>1.3140275449199801</v>
      </c>
      <c r="O25" s="31">
        <v>183.50686557130436</v>
      </c>
      <c r="P25" s="31">
        <v>58.421664647142308</v>
      </c>
      <c r="Q25" s="31">
        <v>241.92853021844667</v>
      </c>
      <c r="R25" s="32"/>
      <c r="S25" s="37" t="s">
        <v>136</v>
      </c>
      <c r="T25" s="37" t="s">
        <v>280</v>
      </c>
      <c r="U25" s="3" t="s">
        <v>281</v>
      </c>
      <c r="V25" s="3" t="s">
        <v>282</v>
      </c>
      <c r="W25" s="27"/>
      <c r="X25" s="33"/>
      <c r="Y25" s="27"/>
      <c r="Z25" s="3" t="s">
        <v>68</v>
      </c>
      <c r="AA25" s="3" t="s">
        <v>182</v>
      </c>
      <c r="AB25" s="3" t="s">
        <v>68</v>
      </c>
      <c r="AC25" s="3"/>
      <c r="AD25" s="27" t="s">
        <v>283</v>
      </c>
      <c r="AE25" s="27" t="e">
        <v>#N/A</v>
      </c>
      <c r="AF25" s="27" t="s">
        <v>284</v>
      </c>
      <c r="AG25" s="27" t="s">
        <v>76</v>
      </c>
      <c r="AH25" s="27" t="s">
        <v>285</v>
      </c>
      <c r="AI25" s="3">
        <v>0</v>
      </c>
      <c r="AJ25" s="27" t="s">
        <v>286</v>
      </c>
      <c r="AK25" s="27" t="s">
        <v>287</v>
      </c>
      <c r="AL25" s="34">
        <v>45020.315057870372</v>
      </c>
      <c r="AM25" s="27" t="s">
        <v>74</v>
      </c>
      <c r="AN25" s="34">
        <v>45821.560219907406</v>
      </c>
      <c r="AO25" s="3" t="s">
        <v>123</v>
      </c>
      <c r="AP25" s="27">
        <v>0</v>
      </c>
      <c r="AQ25" s="27" t="s">
        <v>76</v>
      </c>
      <c r="AR25" s="3" t="s">
        <v>76</v>
      </c>
      <c r="AS25" s="27" t="s">
        <v>123</v>
      </c>
      <c r="AT25" s="27">
        <v>0</v>
      </c>
      <c r="AU25" s="27">
        <v>0</v>
      </c>
      <c r="AV25" s="27">
        <v>0</v>
      </c>
      <c r="AW25" s="27">
        <v>0</v>
      </c>
      <c r="AX25" s="27">
        <v>0</v>
      </c>
      <c r="AY25" s="27" t="s">
        <v>288</v>
      </c>
      <c r="AZ25" s="27" t="s">
        <v>289</v>
      </c>
      <c r="BA25" s="27" t="s">
        <v>290</v>
      </c>
      <c r="BB25" s="27" t="s">
        <v>291</v>
      </c>
      <c r="BC25" s="27" t="s">
        <v>147</v>
      </c>
      <c r="BD25" s="27" t="s">
        <v>285</v>
      </c>
    </row>
    <row r="26" spans="1:56" ht="33.75">
      <c r="A26" s="3">
        <v>20</v>
      </c>
      <c r="B26" s="37">
        <v>282</v>
      </c>
      <c r="C26" s="37">
        <v>20</v>
      </c>
      <c r="D26" s="28" t="e">
        <v>#N/A</v>
      </c>
      <c r="E26" s="37" t="s">
        <v>60</v>
      </c>
      <c r="F26" s="37" t="s">
        <v>292</v>
      </c>
      <c r="G26" s="37" t="s">
        <v>293</v>
      </c>
      <c r="H26" s="37" t="s">
        <v>224</v>
      </c>
      <c r="I26" s="37" t="s">
        <v>64</v>
      </c>
      <c r="J26" s="38">
        <v>99</v>
      </c>
      <c r="K26" s="39"/>
      <c r="L26" s="30"/>
      <c r="M26" s="31">
        <v>0.92176523026343105</v>
      </c>
      <c r="N26" s="31"/>
      <c r="O26" s="31">
        <v>91.254757796079673</v>
      </c>
      <c r="P26" s="31">
        <v>0</v>
      </c>
      <c r="Q26" s="31">
        <v>91.254757796079673</v>
      </c>
      <c r="R26" s="32"/>
      <c r="S26" s="37" t="s">
        <v>294</v>
      </c>
      <c r="T26" s="37" t="s">
        <v>295</v>
      </c>
      <c r="U26" s="3" t="s">
        <v>296</v>
      </c>
      <c r="V26" s="3" t="s">
        <v>297</v>
      </c>
      <c r="W26" s="27"/>
      <c r="X26" s="33"/>
      <c r="Y26" s="27"/>
      <c r="Z26" s="3" t="s">
        <v>155</v>
      </c>
      <c r="AA26" s="3" t="s">
        <v>169</v>
      </c>
      <c r="AB26" s="3" t="s">
        <v>68</v>
      </c>
      <c r="AC26" s="42" t="s">
        <v>298</v>
      </c>
      <c r="AD26" s="27" t="s">
        <v>64</v>
      </c>
      <c r="AE26" s="27" t="e">
        <v>#N/A</v>
      </c>
      <c r="AF26" s="27" t="s">
        <v>299</v>
      </c>
      <c r="AG26" s="27">
        <v>1</v>
      </c>
      <c r="AH26" s="27" t="s">
        <v>71</v>
      </c>
      <c r="AI26" s="3">
        <v>1</v>
      </c>
      <c r="AJ26" s="27" t="s">
        <v>300</v>
      </c>
      <c r="AK26" s="27" t="s">
        <v>103</v>
      </c>
      <c r="AL26" s="34">
        <v>43244.655555555553</v>
      </c>
      <c r="AM26" s="27" t="s">
        <v>104</v>
      </c>
      <c r="AN26" s="34">
        <v>43270</v>
      </c>
      <c r="AO26" s="3" t="s">
        <v>60</v>
      </c>
      <c r="AP26" s="27">
        <v>1</v>
      </c>
      <c r="AQ26" s="27">
        <v>1</v>
      </c>
      <c r="AR26" s="3">
        <v>1</v>
      </c>
      <c r="AS26" s="27" t="s">
        <v>60</v>
      </c>
      <c r="AT26" s="27">
        <v>1</v>
      </c>
      <c r="AU26" s="27">
        <v>1</v>
      </c>
      <c r="AV26" s="27">
        <v>1</v>
      </c>
      <c r="AW26" s="27">
        <v>1</v>
      </c>
      <c r="AX26" s="27">
        <v>0</v>
      </c>
      <c r="AY26" s="35" t="s">
        <v>301</v>
      </c>
      <c r="AZ26" s="27" t="s">
        <v>302</v>
      </c>
      <c r="BA26" s="27" t="s">
        <v>64</v>
      </c>
      <c r="BB26" s="27" t="s">
        <v>303</v>
      </c>
      <c r="BC26" s="27" t="s">
        <v>81</v>
      </c>
      <c r="BD26" s="27" t="s">
        <v>71</v>
      </c>
    </row>
    <row r="27" spans="1:56">
      <c r="A27" s="3">
        <v>21</v>
      </c>
      <c r="B27" s="37">
        <v>217</v>
      </c>
      <c r="C27" s="37">
        <v>21</v>
      </c>
      <c r="D27" s="28" t="e">
        <v>#N/A</v>
      </c>
      <c r="E27" s="37"/>
      <c r="F27" s="37" t="s">
        <v>304</v>
      </c>
      <c r="G27" s="37" t="s">
        <v>305</v>
      </c>
      <c r="H27" s="37" t="s">
        <v>63</v>
      </c>
      <c r="I27" s="37" t="s">
        <v>85</v>
      </c>
      <c r="J27" s="38">
        <v>300</v>
      </c>
      <c r="K27" s="39"/>
      <c r="L27" s="30">
        <v>90</v>
      </c>
      <c r="M27" s="31">
        <v>1.2382379593205424</v>
      </c>
      <c r="N27" s="31">
        <v>1.3140275449199801</v>
      </c>
      <c r="O27" s="31">
        <v>371.47138779616273</v>
      </c>
      <c r="P27" s="31">
        <v>118.2624790427982</v>
      </c>
      <c r="Q27" s="31">
        <v>489.73386683896092</v>
      </c>
      <c r="R27" s="32"/>
      <c r="S27" s="37" t="s">
        <v>306</v>
      </c>
      <c r="T27" s="37" t="s">
        <v>307</v>
      </c>
      <c r="U27" s="3" t="s">
        <v>308</v>
      </c>
      <c r="V27" s="3" t="s">
        <v>308</v>
      </c>
      <c r="W27" s="27"/>
      <c r="X27" s="33"/>
      <c r="Y27" s="27"/>
      <c r="Z27" s="3" t="s">
        <v>68</v>
      </c>
      <c r="AA27" s="3" t="s">
        <v>309</v>
      </c>
      <c r="AB27" s="3" t="s">
        <v>68</v>
      </c>
      <c r="AC27" s="3" t="s">
        <v>310</v>
      </c>
      <c r="AD27" s="27" t="s">
        <v>310</v>
      </c>
      <c r="AE27" s="27" t="e">
        <v>#N/A</v>
      </c>
      <c r="AF27" s="27" t="s">
        <v>157</v>
      </c>
      <c r="AG27" s="27">
        <v>0</v>
      </c>
      <c r="AH27" s="27" t="s">
        <v>204</v>
      </c>
      <c r="AI27" s="3">
        <v>0</v>
      </c>
      <c r="AJ27" s="27" t="s">
        <v>311</v>
      </c>
      <c r="AK27" s="27" t="s">
        <v>85</v>
      </c>
      <c r="AL27" s="34">
        <v>43719.709027777775</v>
      </c>
      <c r="AM27" s="27" t="s">
        <v>104</v>
      </c>
      <c r="AN27" s="34">
        <v>45090</v>
      </c>
      <c r="AO27" s="3" t="s">
        <v>85</v>
      </c>
      <c r="AP27" s="27">
        <v>0</v>
      </c>
      <c r="AQ27" s="27">
        <v>0</v>
      </c>
      <c r="AR27" s="3" t="s">
        <v>76</v>
      </c>
      <c r="AS27" s="27" t="s">
        <v>85</v>
      </c>
      <c r="AT27" s="27">
        <v>0</v>
      </c>
      <c r="AU27" s="27">
        <v>0</v>
      </c>
      <c r="AV27" s="27">
        <v>0</v>
      </c>
      <c r="AW27" s="27">
        <v>0</v>
      </c>
      <c r="AX27" s="27">
        <v>0</v>
      </c>
      <c r="AY27" s="27" t="s">
        <v>312</v>
      </c>
      <c r="AZ27" s="27" t="s">
        <v>313</v>
      </c>
      <c r="BA27" s="27" t="s">
        <v>314</v>
      </c>
      <c r="BB27" s="27" t="s">
        <v>315</v>
      </c>
      <c r="BC27" s="27" t="s">
        <v>81</v>
      </c>
      <c r="BD27" s="27" t="s">
        <v>204</v>
      </c>
    </row>
    <row r="28" spans="1:56">
      <c r="A28" s="3">
        <v>22</v>
      </c>
      <c r="B28" s="37">
        <v>16</v>
      </c>
      <c r="C28" s="37">
        <v>22</v>
      </c>
      <c r="D28" s="28" t="e">
        <v>#N/A</v>
      </c>
      <c r="E28" s="37"/>
      <c r="F28" s="37" t="s">
        <v>316</v>
      </c>
      <c r="G28" s="37" t="s">
        <v>197</v>
      </c>
      <c r="H28" s="37" t="s">
        <v>63</v>
      </c>
      <c r="I28" s="37" t="s">
        <v>85</v>
      </c>
      <c r="J28" s="38">
        <v>76</v>
      </c>
      <c r="K28" s="39"/>
      <c r="L28" s="30">
        <v>22.8</v>
      </c>
      <c r="M28" s="31">
        <v>1.2382379593205424</v>
      </c>
      <c r="N28" s="31">
        <v>1.3140275449199801</v>
      </c>
      <c r="O28" s="31">
        <v>94.106084908361225</v>
      </c>
      <c r="P28" s="31">
        <v>29.959828024175547</v>
      </c>
      <c r="Q28" s="31">
        <v>124.06591293253678</v>
      </c>
      <c r="R28" s="32"/>
      <c r="S28" s="37" t="s">
        <v>65</v>
      </c>
      <c r="T28" s="37" t="s">
        <v>317</v>
      </c>
      <c r="U28" s="3" t="s">
        <v>198</v>
      </c>
      <c r="V28" s="37" t="s">
        <v>198</v>
      </c>
      <c r="W28" s="27"/>
      <c r="X28" s="33"/>
      <c r="Y28" s="27"/>
      <c r="Z28" s="37" t="s">
        <v>68</v>
      </c>
      <c r="AA28" s="37" t="s">
        <v>199</v>
      </c>
      <c r="AB28" s="37" t="s">
        <v>68</v>
      </c>
      <c r="AC28" s="40" t="s">
        <v>200</v>
      </c>
      <c r="AD28" s="27" t="s">
        <v>201</v>
      </c>
      <c r="AE28" s="27" t="e">
        <v>#N/A</v>
      </c>
      <c r="AF28" s="27" t="s">
        <v>157</v>
      </c>
      <c r="AG28" s="27">
        <v>0</v>
      </c>
      <c r="AH28" s="27" t="s">
        <v>204</v>
      </c>
      <c r="AI28" s="3">
        <v>0</v>
      </c>
      <c r="AJ28" s="27" t="s">
        <v>318</v>
      </c>
      <c r="AK28" s="27" t="s">
        <v>85</v>
      </c>
      <c r="AL28" s="34">
        <v>43972.780555555553</v>
      </c>
      <c r="AM28" s="27" t="s">
        <v>94</v>
      </c>
      <c r="AN28" s="34">
        <v>43889</v>
      </c>
      <c r="AO28" s="3" t="s">
        <v>85</v>
      </c>
      <c r="AP28" s="27">
        <v>0</v>
      </c>
      <c r="AQ28" s="27">
        <v>0</v>
      </c>
      <c r="AR28" s="3" t="s">
        <v>76</v>
      </c>
      <c r="AS28" s="27" t="s">
        <v>85</v>
      </c>
      <c r="AT28" s="27">
        <v>0</v>
      </c>
      <c r="AU28" s="27">
        <v>0</v>
      </c>
      <c r="AV28" s="27">
        <v>0</v>
      </c>
      <c r="AW28" s="27">
        <v>0</v>
      </c>
      <c r="AX28" s="27">
        <v>0</v>
      </c>
      <c r="AY28" s="27" t="s">
        <v>319</v>
      </c>
      <c r="AZ28" s="27" t="s">
        <v>320</v>
      </c>
      <c r="BA28" s="27" t="s">
        <v>321</v>
      </c>
      <c r="BB28" s="27" t="s">
        <v>209</v>
      </c>
      <c r="BC28" s="27" t="s">
        <v>81</v>
      </c>
      <c r="BD28" s="27" t="s">
        <v>204</v>
      </c>
    </row>
    <row r="29" spans="1:56">
      <c r="A29" s="3">
        <v>23</v>
      </c>
      <c r="B29" s="37">
        <v>64</v>
      </c>
      <c r="C29" s="37">
        <v>23</v>
      </c>
      <c r="D29" s="28" t="e">
        <v>#N/A</v>
      </c>
      <c r="E29" s="37"/>
      <c r="F29" s="37" t="s">
        <v>322</v>
      </c>
      <c r="G29" s="37" t="s">
        <v>323</v>
      </c>
      <c r="H29" s="37" t="s">
        <v>224</v>
      </c>
      <c r="I29" s="37" t="s">
        <v>85</v>
      </c>
      <c r="J29" s="38">
        <v>200</v>
      </c>
      <c r="K29" s="39"/>
      <c r="L29" s="30">
        <v>60</v>
      </c>
      <c r="M29" s="31">
        <v>0.92176523026343105</v>
      </c>
      <c r="N29" s="31">
        <v>1.3140275449199801</v>
      </c>
      <c r="O29" s="31">
        <v>184.35304605268621</v>
      </c>
      <c r="P29" s="31">
        <v>78.841652695198803</v>
      </c>
      <c r="Q29" s="31">
        <v>263.19469874788501</v>
      </c>
      <c r="R29" s="32"/>
      <c r="S29" s="37" t="s">
        <v>324</v>
      </c>
      <c r="T29" s="37" t="s">
        <v>325</v>
      </c>
      <c r="U29" s="3" t="s">
        <v>326</v>
      </c>
      <c r="V29" s="3" t="s">
        <v>326</v>
      </c>
      <c r="W29" s="27"/>
      <c r="X29" s="33"/>
      <c r="Y29" s="27"/>
      <c r="Z29" s="3" t="s">
        <v>68</v>
      </c>
      <c r="AA29" s="3" t="s">
        <v>69</v>
      </c>
      <c r="AB29" s="3" t="s">
        <v>68</v>
      </c>
      <c r="AC29" s="3" t="s">
        <v>327</v>
      </c>
      <c r="AD29" s="27" t="s">
        <v>327</v>
      </c>
      <c r="AE29" s="27" t="e">
        <v>#N/A</v>
      </c>
      <c r="AF29" s="27" t="s">
        <v>157</v>
      </c>
      <c r="AG29" s="27">
        <v>0</v>
      </c>
      <c r="AH29" s="27" t="s">
        <v>204</v>
      </c>
      <c r="AI29" s="3">
        <v>0</v>
      </c>
      <c r="AJ29" s="27" t="s">
        <v>328</v>
      </c>
      <c r="AK29" s="27" t="s">
        <v>85</v>
      </c>
      <c r="AL29" s="34">
        <v>45440.565837997703</v>
      </c>
      <c r="AM29" s="27" t="s">
        <v>329</v>
      </c>
      <c r="AN29" s="34">
        <v>45792.392800925925</v>
      </c>
      <c r="AO29" s="3" t="s">
        <v>85</v>
      </c>
      <c r="AP29" s="27">
        <v>0</v>
      </c>
      <c r="AQ29" s="27">
        <v>0</v>
      </c>
      <c r="AR29" s="3" t="s">
        <v>76</v>
      </c>
      <c r="AS29" s="27" t="s">
        <v>85</v>
      </c>
      <c r="AT29" s="27">
        <v>0</v>
      </c>
      <c r="AU29" s="27">
        <v>0</v>
      </c>
      <c r="AV29" s="27">
        <v>0</v>
      </c>
      <c r="AW29" s="27">
        <v>0</v>
      </c>
      <c r="AX29" s="27">
        <v>0</v>
      </c>
      <c r="AY29" s="27" t="s">
        <v>330</v>
      </c>
      <c r="AZ29" s="27" t="s">
        <v>331</v>
      </c>
      <c r="BA29" s="27">
        <v>5518665659</v>
      </c>
      <c r="BB29" s="27" t="s">
        <v>332</v>
      </c>
      <c r="BC29" s="27" t="s">
        <v>81</v>
      </c>
      <c r="BD29" s="27" t="s">
        <v>204</v>
      </c>
    </row>
    <row r="30" spans="1:56">
      <c r="A30" s="3">
        <v>24</v>
      </c>
      <c r="B30" s="37">
        <v>213</v>
      </c>
      <c r="C30" s="37">
        <v>24</v>
      </c>
      <c r="D30" s="28" t="e">
        <v>#N/A</v>
      </c>
      <c r="E30" s="37"/>
      <c r="F30" s="37" t="s">
        <v>333</v>
      </c>
      <c r="G30" s="37" t="s">
        <v>279</v>
      </c>
      <c r="H30" s="37" t="s">
        <v>63</v>
      </c>
      <c r="I30" s="37" t="s">
        <v>93</v>
      </c>
      <c r="J30" s="38">
        <v>165</v>
      </c>
      <c r="K30" s="39"/>
      <c r="L30" s="30">
        <v>49.5</v>
      </c>
      <c r="M30" s="31">
        <v>1.2382379593205424</v>
      </c>
      <c r="N30" s="31">
        <v>1.3140275449199801</v>
      </c>
      <c r="O30" s="31">
        <v>204.30926328788948</v>
      </c>
      <c r="P30" s="31">
        <v>65.044363473539008</v>
      </c>
      <c r="Q30" s="31">
        <v>269.35362676142847</v>
      </c>
      <c r="R30" s="32"/>
      <c r="S30" s="37" t="s">
        <v>334</v>
      </c>
      <c r="T30" s="37" t="s">
        <v>335</v>
      </c>
      <c r="U30" s="3" t="s">
        <v>281</v>
      </c>
      <c r="V30" s="3" t="s">
        <v>282</v>
      </c>
      <c r="W30" s="27"/>
      <c r="X30" s="33"/>
      <c r="Y30" s="27"/>
      <c r="Z30" s="3" t="s">
        <v>68</v>
      </c>
      <c r="AA30" s="3" t="s">
        <v>182</v>
      </c>
      <c r="AB30" s="3" t="s">
        <v>68</v>
      </c>
      <c r="AC30" s="3"/>
      <c r="AD30" s="27" t="s">
        <v>283</v>
      </c>
      <c r="AE30" s="27" t="e">
        <v>#N/A</v>
      </c>
      <c r="AF30" s="27" t="s">
        <v>157</v>
      </c>
      <c r="AG30" s="27">
        <v>0</v>
      </c>
      <c r="AH30" s="27" t="s">
        <v>336</v>
      </c>
      <c r="AI30" s="3">
        <v>0</v>
      </c>
      <c r="AJ30" s="27" t="s">
        <v>337</v>
      </c>
      <c r="AK30" s="27" t="s">
        <v>93</v>
      </c>
      <c r="AL30" s="34">
        <v>45021.783958333333</v>
      </c>
      <c r="AM30" s="27" t="s">
        <v>173</v>
      </c>
      <c r="AN30" s="34">
        <v>45786.323831018519</v>
      </c>
      <c r="AO30" s="3" t="s">
        <v>93</v>
      </c>
      <c r="AP30" s="27">
        <v>0</v>
      </c>
      <c r="AQ30" s="27">
        <v>0</v>
      </c>
      <c r="AR30" s="3" t="s">
        <v>76</v>
      </c>
      <c r="AS30" s="27" t="s">
        <v>93</v>
      </c>
      <c r="AT30" s="27">
        <v>0</v>
      </c>
      <c r="AU30" s="27">
        <v>0</v>
      </c>
      <c r="AV30" s="27">
        <v>0</v>
      </c>
      <c r="AW30" s="27">
        <v>0</v>
      </c>
      <c r="AX30" s="27">
        <v>0</v>
      </c>
      <c r="AY30" s="27" t="s">
        <v>288</v>
      </c>
      <c r="AZ30" s="27" t="s">
        <v>289</v>
      </c>
      <c r="BA30" s="27">
        <v>5533516644</v>
      </c>
      <c r="BB30" s="27" t="s">
        <v>338</v>
      </c>
      <c r="BC30" s="27" t="s">
        <v>81</v>
      </c>
      <c r="BD30" s="27" t="s">
        <v>336</v>
      </c>
    </row>
    <row r="31" spans="1:56">
      <c r="A31" s="3">
        <v>25</v>
      </c>
      <c r="B31" s="37">
        <v>271</v>
      </c>
      <c r="C31" s="37">
        <v>25</v>
      </c>
      <c r="D31" s="28" t="e">
        <v>#N/A</v>
      </c>
      <c r="E31" s="37" t="s">
        <v>60</v>
      </c>
      <c r="F31" s="37" t="s">
        <v>339</v>
      </c>
      <c r="G31" s="37" t="s">
        <v>340</v>
      </c>
      <c r="H31" s="37" t="s">
        <v>63</v>
      </c>
      <c r="I31" s="37" t="s">
        <v>64</v>
      </c>
      <c r="J31" s="38">
        <v>50</v>
      </c>
      <c r="K31" s="39"/>
      <c r="L31" s="30"/>
      <c r="M31" s="31">
        <v>1.2382379593205424</v>
      </c>
      <c r="N31" s="31"/>
      <c r="O31" s="31">
        <v>61.911897966027119</v>
      </c>
      <c r="P31" s="31">
        <v>0</v>
      </c>
      <c r="Q31" s="31">
        <v>61.911897966027119</v>
      </c>
      <c r="R31" s="32"/>
      <c r="S31" s="37" t="s">
        <v>306</v>
      </c>
      <c r="T31" s="37" t="s">
        <v>341</v>
      </c>
      <c r="U31" s="3" t="s">
        <v>342</v>
      </c>
      <c r="V31" s="3" t="s">
        <v>342</v>
      </c>
      <c r="W31" s="27"/>
      <c r="X31" s="33"/>
      <c r="Y31" s="27"/>
      <c r="Z31" s="3" t="s">
        <v>68</v>
      </c>
      <c r="AA31" s="3" t="s">
        <v>69</v>
      </c>
      <c r="AB31" s="3" t="s">
        <v>68</v>
      </c>
      <c r="AC31" s="3"/>
      <c r="AD31" s="27" t="s">
        <v>64</v>
      </c>
      <c r="AE31" s="27" t="e">
        <v>#N/A</v>
      </c>
      <c r="AF31" s="27" t="s">
        <v>343</v>
      </c>
      <c r="AG31" s="27">
        <v>1</v>
      </c>
      <c r="AH31" s="27" t="s">
        <v>142</v>
      </c>
      <c r="AI31" s="3" t="s">
        <v>76</v>
      </c>
      <c r="AJ31" s="27" t="s">
        <v>344</v>
      </c>
      <c r="AK31" s="27" t="s">
        <v>246</v>
      </c>
      <c r="AL31" s="34">
        <v>43157.696527777778</v>
      </c>
      <c r="AM31" s="27" t="s">
        <v>104</v>
      </c>
      <c r="AN31" s="34">
        <v>43224</v>
      </c>
      <c r="AO31" s="3" t="s">
        <v>123</v>
      </c>
      <c r="AP31" s="27" t="s">
        <v>76</v>
      </c>
      <c r="AQ31" s="27">
        <v>1</v>
      </c>
      <c r="AR31" s="3" t="s">
        <v>76</v>
      </c>
      <c r="AS31" s="27" t="s">
        <v>123</v>
      </c>
      <c r="AT31" s="27">
        <v>0</v>
      </c>
      <c r="AU31" s="27">
        <v>0</v>
      </c>
      <c r="AV31" s="27">
        <v>0</v>
      </c>
      <c r="AW31" s="27">
        <v>0</v>
      </c>
      <c r="AX31" s="27">
        <v>0</v>
      </c>
      <c r="AY31" s="35" t="s">
        <v>345</v>
      </c>
      <c r="AZ31" s="27" t="s">
        <v>64</v>
      </c>
      <c r="BA31" s="27" t="s">
        <v>346</v>
      </c>
      <c r="BB31" s="27" t="s">
        <v>347</v>
      </c>
      <c r="BC31" s="27" t="s">
        <v>81</v>
      </c>
      <c r="BD31" s="27" t="s">
        <v>142</v>
      </c>
    </row>
    <row r="32" spans="1:56">
      <c r="A32" s="3">
        <v>26</v>
      </c>
      <c r="B32" s="37">
        <v>14</v>
      </c>
      <c r="C32" s="37">
        <v>26</v>
      </c>
      <c r="D32" s="28" t="e">
        <v>#N/A</v>
      </c>
      <c r="E32" s="37"/>
      <c r="F32" s="37" t="s">
        <v>348</v>
      </c>
      <c r="G32" s="37" t="s">
        <v>349</v>
      </c>
      <c r="H32" s="37" t="s">
        <v>63</v>
      </c>
      <c r="I32" s="37" t="s">
        <v>93</v>
      </c>
      <c r="J32" s="38">
        <v>120</v>
      </c>
      <c r="K32" s="39"/>
      <c r="L32" s="30">
        <v>36</v>
      </c>
      <c r="M32" s="31">
        <v>1.2382379593205424</v>
      </c>
      <c r="N32" s="31">
        <v>1.3140275449199801</v>
      </c>
      <c r="O32" s="31">
        <v>148.58855511846508</v>
      </c>
      <c r="P32" s="31">
        <v>47.304991617119285</v>
      </c>
      <c r="Q32" s="31">
        <v>195.89354673558438</v>
      </c>
      <c r="R32" s="32"/>
      <c r="S32" s="37" t="s">
        <v>65</v>
      </c>
      <c r="T32" s="37" t="s">
        <v>317</v>
      </c>
      <c r="U32" s="3" t="s">
        <v>350</v>
      </c>
      <c r="V32" s="3" t="s">
        <v>350</v>
      </c>
      <c r="W32" s="27"/>
      <c r="X32" s="33"/>
      <c r="Y32" s="27"/>
      <c r="Z32" s="3" t="s">
        <v>68</v>
      </c>
      <c r="AA32" s="3" t="s">
        <v>182</v>
      </c>
      <c r="AB32" s="3" t="s">
        <v>68</v>
      </c>
      <c r="AC32" s="3"/>
      <c r="AD32" s="27" t="s">
        <v>351</v>
      </c>
      <c r="AE32" s="27" t="e">
        <v>#N/A</v>
      </c>
      <c r="AF32" s="27" t="s">
        <v>352</v>
      </c>
      <c r="AG32" s="27">
        <v>0</v>
      </c>
      <c r="AH32" s="27" t="s">
        <v>204</v>
      </c>
      <c r="AI32" s="3">
        <v>0</v>
      </c>
      <c r="AJ32" s="27" t="s">
        <v>353</v>
      </c>
      <c r="AK32" s="27" t="s">
        <v>93</v>
      </c>
      <c r="AL32" s="34">
        <v>43584.439583333333</v>
      </c>
      <c r="AM32" s="27" t="s">
        <v>329</v>
      </c>
      <c r="AN32" s="34">
        <v>43616</v>
      </c>
      <c r="AO32" s="3" t="s">
        <v>93</v>
      </c>
      <c r="AP32" s="27">
        <v>0</v>
      </c>
      <c r="AQ32" s="27">
        <v>0</v>
      </c>
      <c r="AR32" s="3" t="s">
        <v>76</v>
      </c>
      <c r="AS32" s="27" t="s">
        <v>93</v>
      </c>
      <c r="AT32" s="27">
        <v>0</v>
      </c>
      <c r="AU32" s="27">
        <v>0</v>
      </c>
      <c r="AV32" s="27">
        <v>0</v>
      </c>
      <c r="AW32" s="27">
        <v>0</v>
      </c>
      <c r="AX32" s="27">
        <v>0</v>
      </c>
      <c r="AY32" s="27" t="s">
        <v>354</v>
      </c>
      <c r="AZ32" s="27" t="s">
        <v>355</v>
      </c>
      <c r="BA32" s="27" t="s">
        <v>356</v>
      </c>
      <c r="BB32" s="27" t="s">
        <v>357</v>
      </c>
      <c r="BC32" s="27" t="s">
        <v>191</v>
      </c>
      <c r="BD32" s="27" t="s">
        <v>204</v>
      </c>
    </row>
    <row r="33" spans="1:56">
      <c r="A33" s="3">
        <v>27</v>
      </c>
      <c r="B33" s="37">
        <v>54</v>
      </c>
      <c r="C33" s="37">
        <v>27</v>
      </c>
      <c r="D33" s="28" t="e">
        <v>#N/A</v>
      </c>
      <c r="E33" s="37"/>
      <c r="F33" s="37" t="s">
        <v>358</v>
      </c>
      <c r="G33" s="37" t="s">
        <v>359</v>
      </c>
      <c r="H33" s="37" t="s">
        <v>224</v>
      </c>
      <c r="I33" s="37" t="s">
        <v>93</v>
      </c>
      <c r="J33" s="38">
        <v>114.4</v>
      </c>
      <c r="K33" s="39"/>
      <c r="L33" s="30">
        <v>34.32</v>
      </c>
      <c r="M33" s="31">
        <v>0.92176523026343105</v>
      </c>
      <c r="N33" s="31">
        <v>1.3140275449199801</v>
      </c>
      <c r="O33" s="31">
        <v>105.44994234213652</v>
      </c>
      <c r="P33" s="31">
        <v>45.097425341653718</v>
      </c>
      <c r="Q33" s="31">
        <v>150.54736768379024</v>
      </c>
      <c r="R33" s="32"/>
      <c r="S33" s="37" t="s">
        <v>259</v>
      </c>
      <c r="T33" s="37" t="s">
        <v>360</v>
      </c>
      <c r="U33" s="3" t="s">
        <v>361</v>
      </c>
      <c r="V33" s="3" t="s">
        <v>361</v>
      </c>
      <c r="W33" s="27"/>
      <c r="X33" s="33"/>
      <c r="Y33" s="27"/>
      <c r="Z33" s="3" t="s">
        <v>155</v>
      </c>
      <c r="AA33" s="3" t="s">
        <v>182</v>
      </c>
      <c r="AB33" s="3" t="s">
        <v>68</v>
      </c>
      <c r="AC33" s="27" t="s">
        <v>362</v>
      </c>
      <c r="AD33" s="27" t="s">
        <v>362</v>
      </c>
      <c r="AE33" s="27" t="e">
        <v>#N/A</v>
      </c>
      <c r="AF33" s="27" t="s">
        <v>157</v>
      </c>
      <c r="AG33" s="27">
        <v>0</v>
      </c>
      <c r="AH33" s="27" t="s">
        <v>204</v>
      </c>
      <c r="AI33" s="3">
        <v>0</v>
      </c>
      <c r="AJ33" s="27" t="s">
        <v>363</v>
      </c>
      <c r="AK33" s="27" t="s">
        <v>93</v>
      </c>
      <c r="AL33" s="34">
        <v>45503.749722951397</v>
      </c>
      <c r="AM33" s="27" t="s">
        <v>173</v>
      </c>
      <c r="AN33" s="34">
        <v>45756.874167523201</v>
      </c>
      <c r="AO33" s="3" t="s">
        <v>93</v>
      </c>
      <c r="AP33" s="27">
        <v>0</v>
      </c>
      <c r="AQ33" s="27">
        <v>0</v>
      </c>
      <c r="AR33" s="3" t="s">
        <v>76</v>
      </c>
      <c r="AS33" s="27" t="s">
        <v>93</v>
      </c>
      <c r="AT33" s="27">
        <v>0</v>
      </c>
      <c r="AU33" s="27">
        <v>0</v>
      </c>
      <c r="AV33" s="27">
        <v>0</v>
      </c>
      <c r="AW33" s="27">
        <v>0</v>
      </c>
      <c r="AX33" s="27">
        <v>0</v>
      </c>
      <c r="AY33" s="27" t="s">
        <v>364</v>
      </c>
      <c r="AZ33" s="27" t="s">
        <v>365</v>
      </c>
      <c r="BA33" s="27" t="s">
        <v>366</v>
      </c>
      <c r="BB33" s="27" t="s">
        <v>332</v>
      </c>
      <c r="BC33" s="27" t="s">
        <v>81</v>
      </c>
      <c r="BD33" s="27" t="s">
        <v>204</v>
      </c>
    </row>
    <row r="34" spans="1:56">
      <c r="A34" s="3">
        <v>29</v>
      </c>
      <c r="B34" s="37">
        <v>9</v>
      </c>
      <c r="C34" s="37">
        <v>29</v>
      </c>
      <c r="D34" s="28" t="e">
        <v>#N/A</v>
      </c>
      <c r="E34" s="37"/>
      <c r="F34" s="37" t="s">
        <v>367</v>
      </c>
      <c r="G34" s="37" t="s">
        <v>368</v>
      </c>
      <c r="H34" s="37" t="s">
        <v>63</v>
      </c>
      <c r="I34" s="37" t="s">
        <v>85</v>
      </c>
      <c r="J34" s="38">
        <v>120</v>
      </c>
      <c r="K34" s="39"/>
      <c r="L34" s="30">
        <v>36</v>
      </c>
      <c r="M34" s="31">
        <v>1.2382379593205424</v>
      </c>
      <c r="N34" s="31">
        <v>1.3140275449199801</v>
      </c>
      <c r="O34" s="31">
        <v>148.58855511846508</v>
      </c>
      <c r="P34" s="31">
        <v>47.304991617119285</v>
      </c>
      <c r="Q34" s="31">
        <v>195.89354673558438</v>
      </c>
      <c r="R34" s="32"/>
      <c r="S34" s="37" t="s">
        <v>136</v>
      </c>
      <c r="T34" s="37" t="s">
        <v>369</v>
      </c>
      <c r="U34" s="3" t="s">
        <v>370</v>
      </c>
      <c r="V34" s="3" t="s">
        <v>371</v>
      </c>
      <c r="W34" s="27"/>
      <c r="X34" s="33"/>
      <c r="Y34" s="27"/>
      <c r="Z34" s="3" t="s">
        <v>68</v>
      </c>
      <c r="AA34" s="3" t="s">
        <v>69</v>
      </c>
      <c r="AB34" s="3" t="s">
        <v>68</v>
      </c>
      <c r="AC34" s="3"/>
      <c r="AD34" s="27" t="s">
        <v>372</v>
      </c>
      <c r="AE34" s="27" t="e">
        <v>#N/A</v>
      </c>
      <c r="AF34" s="27" t="s">
        <v>373</v>
      </c>
      <c r="AG34" s="27">
        <v>0</v>
      </c>
      <c r="AH34" s="27" t="s">
        <v>158</v>
      </c>
      <c r="AI34" s="3" t="s">
        <v>76</v>
      </c>
      <c r="AJ34" s="27" t="s">
        <v>374</v>
      </c>
      <c r="AK34" s="27" t="s">
        <v>375</v>
      </c>
      <c r="AL34" s="34">
        <v>45336.771944444445</v>
      </c>
      <c r="AM34" s="27" t="s">
        <v>376</v>
      </c>
      <c r="AN34" s="34">
        <v>45817.756898148145</v>
      </c>
      <c r="AO34" s="3" t="s">
        <v>93</v>
      </c>
      <c r="AP34" s="27" t="s">
        <v>76</v>
      </c>
      <c r="AQ34" s="27">
        <v>0</v>
      </c>
      <c r="AR34" s="3" t="s">
        <v>76</v>
      </c>
      <c r="AS34" s="27" t="s">
        <v>93</v>
      </c>
      <c r="AT34" s="27">
        <v>0</v>
      </c>
      <c r="AU34" s="27">
        <v>0</v>
      </c>
      <c r="AV34" s="27">
        <v>0</v>
      </c>
      <c r="AW34" s="27">
        <v>0</v>
      </c>
      <c r="AX34" s="27">
        <v>0</v>
      </c>
      <c r="AY34" s="27" t="s">
        <v>377</v>
      </c>
      <c r="AZ34" s="27" t="s">
        <v>378</v>
      </c>
      <c r="BA34" s="27">
        <v>5540107399</v>
      </c>
      <c r="BB34" s="27" t="s">
        <v>379</v>
      </c>
      <c r="BC34" s="27" t="s">
        <v>147</v>
      </c>
      <c r="BD34" s="27" t="s">
        <v>158</v>
      </c>
    </row>
    <row r="35" spans="1:56">
      <c r="A35" s="3">
        <v>30</v>
      </c>
      <c r="B35" s="37">
        <v>401</v>
      </c>
      <c r="C35" s="37">
        <v>30</v>
      </c>
      <c r="D35" s="28" t="e">
        <v>#N/A</v>
      </c>
      <c r="E35" s="37" t="s">
        <v>60</v>
      </c>
      <c r="F35" s="37" t="s">
        <v>380</v>
      </c>
      <c r="G35" s="37" t="s">
        <v>381</v>
      </c>
      <c r="H35" s="37" t="s">
        <v>382</v>
      </c>
      <c r="I35" s="37" t="s">
        <v>64</v>
      </c>
      <c r="J35" s="38">
        <v>2.91</v>
      </c>
      <c r="K35" s="39"/>
      <c r="L35" s="30"/>
      <c r="M35" s="31">
        <v>2.5307576488677093</v>
      </c>
      <c r="N35" s="31"/>
      <c r="O35" s="31">
        <v>7.364504758205034</v>
      </c>
      <c r="P35" s="31"/>
      <c r="Q35" s="31">
        <v>7.364504758205034</v>
      </c>
      <c r="R35" s="32"/>
      <c r="S35" s="37" t="s">
        <v>383</v>
      </c>
      <c r="T35" s="37" t="s">
        <v>384</v>
      </c>
      <c r="U35" s="3" t="s">
        <v>385</v>
      </c>
      <c r="V35" s="3" t="s">
        <v>386</v>
      </c>
      <c r="W35" s="27"/>
      <c r="X35" s="33"/>
      <c r="Y35" s="27"/>
      <c r="Z35" s="3" t="s">
        <v>68</v>
      </c>
      <c r="AA35" s="3" t="s">
        <v>69</v>
      </c>
      <c r="AB35" s="3" t="s">
        <v>68</v>
      </c>
      <c r="AC35" s="3"/>
      <c r="AD35" s="27" t="s">
        <v>64</v>
      </c>
      <c r="AE35" s="27" t="e">
        <v>#N/A</v>
      </c>
      <c r="AF35" s="27" t="s">
        <v>387</v>
      </c>
      <c r="AG35" s="27">
        <v>0</v>
      </c>
      <c r="AH35" s="27" t="s">
        <v>204</v>
      </c>
      <c r="AI35" s="3">
        <v>0</v>
      </c>
      <c r="AJ35" s="27" t="s">
        <v>388</v>
      </c>
      <c r="AK35" s="27" t="s">
        <v>103</v>
      </c>
      <c r="AL35" s="34">
        <v>43528.573611111111</v>
      </c>
      <c r="AM35" s="27" t="s">
        <v>104</v>
      </c>
      <c r="AN35" s="34">
        <v>43724</v>
      </c>
      <c r="AO35" s="3" t="s">
        <v>60</v>
      </c>
      <c r="AP35" s="27">
        <v>0</v>
      </c>
      <c r="AQ35" s="27">
        <v>0</v>
      </c>
      <c r="AR35" s="3">
        <v>1</v>
      </c>
      <c r="AS35" s="27" t="s">
        <v>60</v>
      </c>
      <c r="AT35" s="27">
        <v>0</v>
      </c>
      <c r="AU35" s="27">
        <v>0</v>
      </c>
      <c r="AV35" s="27">
        <v>0</v>
      </c>
      <c r="AW35" s="27">
        <v>0</v>
      </c>
      <c r="AX35" s="27">
        <v>0</v>
      </c>
      <c r="AY35" s="35" t="s">
        <v>389</v>
      </c>
      <c r="AZ35" s="27" t="s">
        <v>390</v>
      </c>
      <c r="BA35" s="27" t="s">
        <v>391</v>
      </c>
      <c r="BB35" s="27" t="s">
        <v>392</v>
      </c>
      <c r="BC35" s="27" t="s">
        <v>81</v>
      </c>
      <c r="BD35" s="27" t="s">
        <v>204</v>
      </c>
    </row>
    <row r="36" spans="1:56">
      <c r="A36" s="3">
        <v>31</v>
      </c>
      <c r="B36" s="37">
        <v>214</v>
      </c>
      <c r="C36" s="37">
        <v>31</v>
      </c>
      <c r="D36" s="28" t="e">
        <v>#N/A</v>
      </c>
      <c r="E36" s="37"/>
      <c r="F36" s="37" t="s">
        <v>393</v>
      </c>
      <c r="G36" s="37" t="s">
        <v>394</v>
      </c>
      <c r="H36" s="37" t="s">
        <v>63</v>
      </c>
      <c r="I36" s="37" t="s">
        <v>85</v>
      </c>
      <c r="J36" s="38">
        <v>94</v>
      </c>
      <c r="K36" s="39"/>
      <c r="L36" s="30">
        <v>28.2</v>
      </c>
      <c r="M36" s="31">
        <v>1.2382379593205424</v>
      </c>
      <c r="N36" s="31">
        <v>1.3140275449199801</v>
      </c>
      <c r="O36" s="31">
        <v>116.39436817613098</v>
      </c>
      <c r="P36" s="31">
        <v>37.055576766743435</v>
      </c>
      <c r="Q36" s="31">
        <v>153.44994494287442</v>
      </c>
      <c r="R36" s="32"/>
      <c r="S36" s="37" t="s">
        <v>334</v>
      </c>
      <c r="T36" s="37" t="s">
        <v>395</v>
      </c>
      <c r="U36" s="3" t="s">
        <v>396</v>
      </c>
      <c r="V36" s="3" t="s">
        <v>396</v>
      </c>
      <c r="W36" s="27"/>
      <c r="X36" s="33"/>
      <c r="Y36" s="27"/>
      <c r="Z36" s="3" t="s">
        <v>68</v>
      </c>
      <c r="AA36" s="3" t="s">
        <v>397</v>
      </c>
      <c r="AB36" s="3" t="s">
        <v>68</v>
      </c>
      <c r="AC36" s="3"/>
      <c r="AD36" s="27" t="s">
        <v>398</v>
      </c>
      <c r="AE36" s="27" t="e">
        <v>#N/A</v>
      </c>
      <c r="AF36" s="27" t="s">
        <v>157</v>
      </c>
      <c r="AG36" s="27">
        <v>0</v>
      </c>
      <c r="AH36" s="27" t="s">
        <v>204</v>
      </c>
      <c r="AI36" s="3">
        <v>0</v>
      </c>
      <c r="AJ36" s="27" t="s">
        <v>399</v>
      </c>
      <c r="AK36" s="27" t="s">
        <v>85</v>
      </c>
      <c r="AL36" s="34">
        <v>45552.965118263899</v>
      </c>
      <c r="AM36" s="27" t="s">
        <v>173</v>
      </c>
      <c r="AN36" s="34">
        <v>45824.392071759263</v>
      </c>
      <c r="AO36" s="3" t="s">
        <v>85</v>
      </c>
      <c r="AP36" s="27">
        <v>0</v>
      </c>
      <c r="AQ36" s="27">
        <v>0</v>
      </c>
      <c r="AR36" s="3" t="s">
        <v>76</v>
      </c>
      <c r="AS36" s="27" t="s">
        <v>85</v>
      </c>
      <c r="AT36" s="27">
        <v>0</v>
      </c>
      <c r="AU36" s="27">
        <v>0</v>
      </c>
      <c r="AV36" s="27">
        <v>0</v>
      </c>
      <c r="AW36" s="27">
        <v>0</v>
      </c>
      <c r="AX36" s="27">
        <v>0</v>
      </c>
      <c r="AY36" s="27" t="s">
        <v>400</v>
      </c>
      <c r="AZ36" s="27" t="s">
        <v>401</v>
      </c>
      <c r="BA36" s="27">
        <v>5539078155</v>
      </c>
      <c r="BB36" s="27" t="s">
        <v>402</v>
      </c>
      <c r="BC36" s="27" t="s">
        <v>81</v>
      </c>
      <c r="BD36" s="27" t="s">
        <v>204</v>
      </c>
    </row>
    <row r="37" spans="1:56">
      <c r="A37" s="3">
        <v>32</v>
      </c>
      <c r="B37" s="37">
        <v>45</v>
      </c>
      <c r="C37" s="37">
        <v>32</v>
      </c>
      <c r="D37" s="28" t="e">
        <v>#N/A</v>
      </c>
      <c r="E37" s="37"/>
      <c r="F37" s="37" t="s">
        <v>403</v>
      </c>
      <c r="G37" s="37" t="s">
        <v>404</v>
      </c>
      <c r="H37" s="37" t="s">
        <v>224</v>
      </c>
      <c r="I37" s="37" t="s">
        <v>93</v>
      </c>
      <c r="J37" s="38">
        <v>90</v>
      </c>
      <c r="K37" s="39"/>
      <c r="L37" s="30">
        <v>27</v>
      </c>
      <c r="M37" s="31">
        <v>0.92176523026343105</v>
      </c>
      <c r="N37" s="31">
        <v>1.3140275449199801</v>
      </c>
      <c r="O37" s="31">
        <v>82.958870723708799</v>
      </c>
      <c r="P37" s="31">
        <v>35.47874371283946</v>
      </c>
      <c r="Q37" s="31">
        <v>118.43761443654826</v>
      </c>
      <c r="R37" s="32"/>
      <c r="S37" s="37" t="s">
        <v>124</v>
      </c>
      <c r="T37" s="37" t="s">
        <v>405</v>
      </c>
      <c r="U37" s="3" t="s">
        <v>406</v>
      </c>
      <c r="V37" s="3" t="s">
        <v>406</v>
      </c>
      <c r="W37" s="27"/>
      <c r="X37" s="33"/>
      <c r="Y37" s="27"/>
      <c r="Z37" s="3" t="s">
        <v>68</v>
      </c>
      <c r="AA37" s="3" t="s">
        <v>182</v>
      </c>
      <c r="AB37" s="3" t="s">
        <v>68</v>
      </c>
      <c r="AC37" s="27" t="s">
        <v>407</v>
      </c>
      <c r="AD37" s="27" t="s">
        <v>407</v>
      </c>
      <c r="AE37" s="27" t="e">
        <v>#N/A</v>
      </c>
      <c r="AF37" s="27" t="s">
        <v>157</v>
      </c>
      <c r="AG37" s="27">
        <v>0</v>
      </c>
      <c r="AH37" s="27" t="s">
        <v>204</v>
      </c>
      <c r="AI37" s="3">
        <v>0</v>
      </c>
      <c r="AJ37" s="27" t="s">
        <v>408</v>
      </c>
      <c r="AK37" s="27" t="s">
        <v>93</v>
      </c>
      <c r="AL37" s="34">
        <v>45189.507140312497</v>
      </c>
      <c r="AM37" s="27" t="s">
        <v>409</v>
      </c>
      <c r="AN37" s="34">
        <v>45821.577319583303</v>
      </c>
      <c r="AO37" s="3" t="s">
        <v>93</v>
      </c>
      <c r="AP37" s="27">
        <v>0</v>
      </c>
      <c r="AQ37" s="27">
        <v>0</v>
      </c>
      <c r="AR37" s="3" t="s">
        <v>76</v>
      </c>
      <c r="AS37" s="27" t="s">
        <v>93</v>
      </c>
      <c r="AT37" s="27">
        <v>0</v>
      </c>
      <c r="AU37" s="27">
        <v>0</v>
      </c>
      <c r="AV37" s="27">
        <v>0</v>
      </c>
      <c r="AW37" s="27">
        <v>0</v>
      </c>
      <c r="AX37" s="27">
        <v>0</v>
      </c>
      <c r="AY37" s="27" t="s">
        <v>410</v>
      </c>
      <c r="AZ37" s="27" t="s">
        <v>411</v>
      </c>
      <c r="BA37" s="27">
        <v>5549698295</v>
      </c>
      <c r="BB37" s="27" t="s">
        <v>332</v>
      </c>
      <c r="BC37" s="27" t="s">
        <v>81</v>
      </c>
      <c r="BD37" s="27" t="s">
        <v>204</v>
      </c>
    </row>
    <row r="38" spans="1:56">
      <c r="A38" s="3">
        <v>33</v>
      </c>
      <c r="B38" s="37">
        <v>19</v>
      </c>
      <c r="C38" s="37">
        <v>33</v>
      </c>
      <c r="D38" s="28" t="e">
        <v>#N/A</v>
      </c>
      <c r="E38" s="37"/>
      <c r="F38" s="37" t="s">
        <v>412</v>
      </c>
      <c r="G38" s="37" t="s">
        <v>413</v>
      </c>
      <c r="H38" s="37" t="s">
        <v>224</v>
      </c>
      <c r="I38" s="37" t="s">
        <v>123</v>
      </c>
      <c r="J38" s="38">
        <v>80</v>
      </c>
      <c r="K38" s="39"/>
      <c r="L38" s="30">
        <v>24</v>
      </c>
      <c r="M38" s="31">
        <v>0.92176523026343105</v>
      </c>
      <c r="N38" s="31">
        <v>1.3140275449199801</v>
      </c>
      <c r="O38" s="31">
        <v>73.741218421074478</v>
      </c>
      <c r="P38" s="31">
        <v>31.536661078079522</v>
      </c>
      <c r="Q38" s="31">
        <v>105.277879499154</v>
      </c>
      <c r="R38" s="32">
        <v>87.915000000000006</v>
      </c>
      <c r="S38" s="37" t="s">
        <v>86</v>
      </c>
      <c r="T38" s="37" t="s">
        <v>87</v>
      </c>
      <c r="U38" s="3" t="s">
        <v>414</v>
      </c>
      <c r="V38" s="3" t="s">
        <v>414</v>
      </c>
      <c r="W38" s="27"/>
      <c r="X38" s="33"/>
      <c r="Y38" s="27"/>
      <c r="Z38" s="3" t="s">
        <v>68</v>
      </c>
      <c r="AA38" s="3" t="s">
        <v>69</v>
      </c>
      <c r="AB38" s="3" t="s">
        <v>68</v>
      </c>
      <c r="AC38" s="3"/>
      <c r="AD38" s="27" t="s">
        <v>415</v>
      </c>
      <c r="AE38" s="27" t="e">
        <v>#N/A</v>
      </c>
      <c r="AF38" s="27" t="s">
        <v>416</v>
      </c>
      <c r="AG38" s="27" t="s">
        <v>76</v>
      </c>
      <c r="AH38" s="27" t="s">
        <v>204</v>
      </c>
      <c r="AI38" s="3">
        <v>0</v>
      </c>
      <c r="AJ38" s="27" t="s">
        <v>417</v>
      </c>
      <c r="AK38" s="27" t="s">
        <v>123</v>
      </c>
      <c r="AL38" s="34">
        <v>45061.813439629601</v>
      </c>
      <c r="AM38" s="27" t="s">
        <v>173</v>
      </c>
      <c r="AN38" s="34">
        <v>45719.645629629602</v>
      </c>
      <c r="AO38" s="3" t="s">
        <v>123</v>
      </c>
      <c r="AP38" s="27">
        <v>0</v>
      </c>
      <c r="AQ38" s="27" t="s">
        <v>76</v>
      </c>
      <c r="AR38" s="3" t="s">
        <v>76</v>
      </c>
      <c r="AS38" s="27" t="s">
        <v>123</v>
      </c>
      <c r="AT38" s="27">
        <v>0</v>
      </c>
      <c r="AU38" s="27">
        <v>0</v>
      </c>
      <c r="AV38" s="27">
        <v>0</v>
      </c>
      <c r="AW38" s="27">
        <v>0</v>
      </c>
      <c r="AX38" s="27">
        <v>0</v>
      </c>
      <c r="AY38" s="27" t="s">
        <v>95</v>
      </c>
      <c r="AZ38" s="27" t="s">
        <v>418</v>
      </c>
      <c r="BA38" s="27">
        <v>5515012414</v>
      </c>
      <c r="BB38" s="27" t="s">
        <v>419</v>
      </c>
      <c r="BC38" s="27" t="s">
        <v>191</v>
      </c>
      <c r="BD38" s="27" t="s">
        <v>204</v>
      </c>
    </row>
    <row r="39" spans="1:56">
      <c r="A39" s="3">
        <v>34</v>
      </c>
      <c r="B39" s="37">
        <v>264</v>
      </c>
      <c r="C39" s="37">
        <v>34</v>
      </c>
      <c r="D39" s="28" t="e">
        <v>#N/A</v>
      </c>
      <c r="E39" s="37" t="s">
        <v>60</v>
      </c>
      <c r="F39" s="37" t="s">
        <v>420</v>
      </c>
      <c r="G39" s="37" t="s">
        <v>421</v>
      </c>
      <c r="H39" s="37" t="s">
        <v>224</v>
      </c>
      <c r="I39" s="37" t="s">
        <v>64</v>
      </c>
      <c r="J39" s="38">
        <v>70</v>
      </c>
      <c r="K39" s="39"/>
      <c r="L39" s="30"/>
      <c r="M39" s="31">
        <v>0.92176523026343105</v>
      </c>
      <c r="N39" s="31"/>
      <c r="O39" s="31">
        <v>64.523566118440172</v>
      </c>
      <c r="P39" s="31">
        <v>0</v>
      </c>
      <c r="Q39" s="31">
        <v>64.523566118440172</v>
      </c>
      <c r="R39" s="32"/>
      <c r="S39" s="37" t="s">
        <v>136</v>
      </c>
      <c r="T39" s="37" t="s">
        <v>422</v>
      </c>
      <c r="U39" s="3" t="s">
        <v>423</v>
      </c>
      <c r="V39" s="3" t="s">
        <v>423</v>
      </c>
      <c r="W39" s="27"/>
      <c r="X39" s="33"/>
      <c r="Y39" s="27"/>
      <c r="Z39" s="3" t="s">
        <v>68</v>
      </c>
      <c r="AA39" s="3" t="s">
        <v>424</v>
      </c>
      <c r="AB39" s="3" t="s">
        <v>68</v>
      </c>
      <c r="AC39" s="3"/>
      <c r="AD39" s="27" t="s">
        <v>64</v>
      </c>
      <c r="AE39" s="27" t="e">
        <v>#N/A</v>
      </c>
      <c r="AF39" s="27" t="s">
        <v>425</v>
      </c>
      <c r="AG39" s="27">
        <v>1</v>
      </c>
      <c r="AH39" s="27" t="s">
        <v>71</v>
      </c>
      <c r="AI39" s="3">
        <v>1</v>
      </c>
      <c r="AJ39" s="27" t="s">
        <v>426</v>
      </c>
      <c r="AK39" s="27" t="s">
        <v>103</v>
      </c>
      <c r="AL39" s="34">
        <v>42702.739583333336</v>
      </c>
      <c r="AM39" s="27" t="s">
        <v>104</v>
      </c>
      <c r="AN39" s="34">
        <v>42740</v>
      </c>
      <c r="AO39" s="3" t="s">
        <v>60</v>
      </c>
      <c r="AP39" s="27">
        <v>1</v>
      </c>
      <c r="AQ39" s="27">
        <v>1</v>
      </c>
      <c r="AR39" s="3">
        <v>1</v>
      </c>
      <c r="AS39" s="27" t="s">
        <v>60</v>
      </c>
      <c r="AT39" s="27">
        <v>1</v>
      </c>
      <c r="AU39" s="27">
        <v>1</v>
      </c>
      <c r="AV39" s="27">
        <v>1</v>
      </c>
      <c r="AW39" s="27">
        <v>1</v>
      </c>
      <c r="AX39" s="27">
        <v>0</v>
      </c>
      <c r="AY39" s="35" t="s">
        <v>427</v>
      </c>
      <c r="AZ39" s="27" t="s">
        <v>428</v>
      </c>
      <c r="BA39" s="27" t="s">
        <v>429</v>
      </c>
      <c r="BB39" s="27" t="s">
        <v>430</v>
      </c>
      <c r="BC39" s="27" t="s">
        <v>191</v>
      </c>
      <c r="BD39" s="27" t="s">
        <v>71</v>
      </c>
    </row>
    <row r="40" spans="1:56">
      <c r="A40" s="3">
        <v>35</v>
      </c>
      <c r="B40" s="37">
        <v>34</v>
      </c>
      <c r="C40" s="37">
        <v>35</v>
      </c>
      <c r="D40" s="28" t="e">
        <v>#N/A</v>
      </c>
      <c r="E40" s="37"/>
      <c r="F40" s="37" t="s">
        <v>431</v>
      </c>
      <c r="G40" s="37" t="s">
        <v>432</v>
      </c>
      <c r="H40" s="37" t="s">
        <v>224</v>
      </c>
      <c r="I40" s="37" t="s">
        <v>93</v>
      </c>
      <c r="J40" s="38">
        <v>200</v>
      </c>
      <c r="K40" s="39"/>
      <c r="L40" s="30">
        <v>60</v>
      </c>
      <c r="M40" s="31">
        <v>0.92176523026343105</v>
      </c>
      <c r="N40" s="31">
        <v>1.3140275449199801</v>
      </c>
      <c r="O40" s="31">
        <v>184.35304605268621</v>
      </c>
      <c r="P40" s="31">
        <v>78.841652695198803</v>
      </c>
      <c r="Q40" s="31">
        <v>263.19469874788501</v>
      </c>
      <c r="R40" s="32"/>
      <c r="S40" s="37" t="s">
        <v>433</v>
      </c>
      <c r="T40" s="37" t="s">
        <v>434</v>
      </c>
      <c r="U40" s="37" t="s">
        <v>226</v>
      </c>
      <c r="V40" s="3" t="s">
        <v>227</v>
      </c>
      <c r="W40" s="27"/>
      <c r="X40" s="33"/>
      <c r="Y40" s="27"/>
      <c r="Z40" s="3" t="s">
        <v>68</v>
      </c>
      <c r="AA40" s="3" t="s">
        <v>228</v>
      </c>
      <c r="AB40" s="3" t="s">
        <v>68</v>
      </c>
      <c r="AC40" s="3"/>
      <c r="AD40" s="27" t="s">
        <v>229</v>
      </c>
      <c r="AE40" s="27" t="e">
        <v>#N/A</v>
      </c>
      <c r="AF40" s="27" t="s">
        <v>157</v>
      </c>
      <c r="AG40" s="27">
        <v>0</v>
      </c>
      <c r="AH40" s="27" t="s">
        <v>204</v>
      </c>
      <c r="AI40" s="3">
        <v>0</v>
      </c>
      <c r="AJ40" s="27" t="s">
        <v>435</v>
      </c>
      <c r="AK40" s="27" t="s">
        <v>93</v>
      </c>
      <c r="AL40" s="34">
        <v>44977.450224513901</v>
      </c>
      <c r="AM40" s="27" t="s">
        <v>74</v>
      </c>
      <c r="AN40" s="34">
        <v>45506.504016203704</v>
      </c>
      <c r="AO40" s="3" t="s">
        <v>93</v>
      </c>
      <c r="AP40" s="27">
        <v>0</v>
      </c>
      <c r="AQ40" s="27">
        <v>0</v>
      </c>
      <c r="AR40" s="3" t="s">
        <v>76</v>
      </c>
      <c r="AS40" s="27" t="s">
        <v>93</v>
      </c>
      <c r="AT40" s="27">
        <v>0</v>
      </c>
      <c r="AU40" s="27">
        <v>0</v>
      </c>
      <c r="AV40" s="27">
        <v>0</v>
      </c>
      <c r="AW40" s="27">
        <v>0</v>
      </c>
      <c r="AX40" s="27">
        <v>0</v>
      </c>
      <c r="AY40" s="27" t="s">
        <v>436</v>
      </c>
      <c r="AZ40" s="27" t="s">
        <v>235</v>
      </c>
      <c r="BA40" s="27" t="s">
        <v>236</v>
      </c>
      <c r="BB40" s="27" t="s">
        <v>332</v>
      </c>
      <c r="BC40" s="27" t="s">
        <v>81</v>
      </c>
      <c r="BD40" s="27" t="s">
        <v>204</v>
      </c>
    </row>
    <row r="41" spans="1:56">
      <c r="A41" s="3">
        <v>36</v>
      </c>
      <c r="B41" s="37">
        <v>71</v>
      </c>
      <c r="C41" s="37">
        <v>36</v>
      </c>
      <c r="D41" s="28" t="e">
        <v>#N/A</v>
      </c>
      <c r="E41" s="37" t="s">
        <v>437</v>
      </c>
      <c r="F41" s="37" t="s">
        <v>438</v>
      </c>
      <c r="G41" s="37" t="s">
        <v>439</v>
      </c>
      <c r="H41" s="37" t="s">
        <v>224</v>
      </c>
      <c r="I41" s="37" t="s">
        <v>85</v>
      </c>
      <c r="J41" s="38">
        <v>140</v>
      </c>
      <c r="K41" s="39"/>
      <c r="L41" s="30">
        <v>42</v>
      </c>
      <c r="M41" s="31">
        <v>0.92176523026343105</v>
      </c>
      <c r="N41" s="31">
        <v>1.3140275449199801</v>
      </c>
      <c r="O41" s="31">
        <v>129.04713223688034</v>
      </c>
      <c r="P41" s="31">
        <v>55.189156886639161</v>
      </c>
      <c r="Q41" s="31">
        <v>184.2362891235195</v>
      </c>
      <c r="R41" s="32"/>
      <c r="S41" s="37" t="s">
        <v>65</v>
      </c>
      <c r="T41" s="37" t="s">
        <v>440</v>
      </c>
      <c r="U41" s="37" t="s">
        <v>226</v>
      </c>
      <c r="V41" s="3" t="s">
        <v>227</v>
      </c>
      <c r="W41" s="27"/>
      <c r="X41" s="33"/>
      <c r="Y41" s="27"/>
      <c r="Z41" s="3" t="s">
        <v>68</v>
      </c>
      <c r="AA41" s="3" t="s">
        <v>228</v>
      </c>
      <c r="AB41" s="3" t="s">
        <v>68</v>
      </c>
      <c r="AC41" s="3"/>
      <c r="AD41" s="27" t="s">
        <v>229</v>
      </c>
      <c r="AE41" s="27" t="e">
        <v>#N/A</v>
      </c>
      <c r="AF41" s="27" t="s">
        <v>157</v>
      </c>
      <c r="AG41" s="27">
        <v>0</v>
      </c>
      <c r="AH41" s="27" t="s">
        <v>204</v>
      </c>
      <c r="AI41" s="3">
        <v>0</v>
      </c>
      <c r="AJ41" s="27" t="s">
        <v>441</v>
      </c>
      <c r="AK41" s="27" t="s">
        <v>85</v>
      </c>
      <c r="AL41" s="34">
        <v>45021.813794756898</v>
      </c>
      <c r="AM41" s="27" t="s">
        <v>442</v>
      </c>
      <c r="AN41" s="34">
        <v>45639.406674652797</v>
      </c>
      <c r="AO41" s="3" t="s">
        <v>85</v>
      </c>
      <c r="AP41" s="27">
        <v>0</v>
      </c>
      <c r="AQ41" s="27">
        <v>0</v>
      </c>
      <c r="AR41" s="3" t="s">
        <v>76</v>
      </c>
      <c r="AS41" s="27" t="s">
        <v>85</v>
      </c>
      <c r="AT41" s="27">
        <v>0</v>
      </c>
      <c r="AU41" s="27">
        <v>0</v>
      </c>
      <c r="AV41" s="27">
        <v>0</v>
      </c>
      <c r="AW41" s="27">
        <v>0</v>
      </c>
      <c r="AX41" s="27">
        <v>0</v>
      </c>
      <c r="AY41" s="27" t="s">
        <v>443</v>
      </c>
      <c r="AZ41" s="27" t="s">
        <v>235</v>
      </c>
      <c r="BA41" s="27" t="s">
        <v>236</v>
      </c>
      <c r="BB41" s="27" t="s">
        <v>332</v>
      </c>
      <c r="BC41" s="27" t="s">
        <v>81</v>
      </c>
      <c r="BD41" s="27" t="s">
        <v>204</v>
      </c>
    </row>
    <row r="42" spans="1:56">
      <c r="A42" s="3">
        <v>37</v>
      </c>
      <c r="B42" s="37">
        <v>44</v>
      </c>
      <c r="C42" s="37">
        <v>37</v>
      </c>
      <c r="D42" s="28" t="e">
        <v>#N/A</v>
      </c>
      <c r="E42" s="37"/>
      <c r="F42" s="37" t="s">
        <v>444</v>
      </c>
      <c r="G42" s="37" t="s">
        <v>445</v>
      </c>
      <c r="H42" s="37" t="s">
        <v>224</v>
      </c>
      <c r="I42" s="37" t="s">
        <v>93</v>
      </c>
      <c r="J42" s="38">
        <v>43</v>
      </c>
      <c r="K42" s="39"/>
      <c r="L42" s="30">
        <v>12.9</v>
      </c>
      <c r="M42" s="31">
        <v>0.92176523026343105</v>
      </c>
      <c r="N42" s="31">
        <v>1.3140275449199801</v>
      </c>
      <c r="O42" s="31">
        <v>39.635904901327535</v>
      </c>
      <c r="P42" s="31">
        <v>16.950955329467742</v>
      </c>
      <c r="Q42" s="31">
        <v>56.586860230795281</v>
      </c>
      <c r="R42" s="32">
        <v>43.573</v>
      </c>
      <c r="S42" s="37" t="s">
        <v>124</v>
      </c>
      <c r="T42" s="37" t="s">
        <v>446</v>
      </c>
      <c r="U42" s="3" t="s">
        <v>350</v>
      </c>
      <c r="V42" s="3" t="s">
        <v>350</v>
      </c>
      <c r="W42" s="27"/>
      <c r="X42" s="33"/>
      <c r="Y42" s="27"/>
      <c r="Z42" s="3" t="s">
        <v>68</v>
      </c>
      <c r="AA42" s="3" t="s">
        <v>182</v>
      </c>
      <c r="AB42" s="3" t="s">
        <v>68</v>
      </c>
      <c r="AC42" s="3"/>
      <c r="AD42" s="27" t="s">
        <v>351</v>
      </c>
      <c r="AE42" s="27" t="e">
        <v>#N/A</v>
      </c>
      <c r="AF42" s="27" t="s">
        <v>447</v>
      </c>
      <c r="AG42" s="27" t="s">
        <v>76</v>
      </c>
      <c r="AH42" s="27" t="s">
        <v>158</v>
      </c>
      <c r="AI42" s="3" t="s">
        <v>76</v>
      </c>
      <c r="AJ42" s="27" t="s">
        <v>448</v>
      </c>
      <c r="AK42" s="27" t="s">
        <v>287</v>
      </c>
      <c r="AL42" s="34">
        <v>45387.684071979202</v>
      </c>
      <c r="AM42" s="27" t="s">
        <v>449</v>
      </c>
      <c r="AN42" s="34">
        <v>45827.661724537036</v>
      </c>
      <c r="AO42" s="3" t="s">
        <v>123</v>
      </c>
      <c r="AP42" s="27" t="s">
        <v>76</v>
      </c>
      <c r="AQ42" s="27" t="s">
        <v>76</v>
      </c>
      <c r="AR42" s="3" t="s">
        <v>76</v>
      </c>
      <c r="AS42" s="27" t="s">
        <v>123</v>
      </c>
      <c r="AT42" s="27">
        <v>0</v>
      </c>
      <c r="AU42" s="27">
        <v>0</v>
      </c>
      <c r="AV42" s="27">
        <v>0</v>
      </c>
      <c r="AW42" s="27">
        <v>0</v>
      </c>
      <c r="AX42" s="27">
        <v>0</v>
      </c>
      <c r="AY42" s="27" t="s">
        <v>450</v>
      </c>
      <c r="AZ42" s="27" t="s">
        <v>451</v>
      </c>
      <c r="BA42" s="27">
        <v>5534740844</v>
      </c>
      <c r="BB42" s="27" t="s">
        <v>452</v>
      </c>
      <c r="BC42" s="27" t="s">
        <v>81</v>
      </c>
      <c r="BD42" s="27" t="s">
        <v>158</v>
      </c>
    </row>
    <row r="43" spans="1:56">
      <c r="A43" s="3">
        <v>38</v>
      </c>
      <c r="B43" s="37">
        <v>52</v>
      </c>
      <c r="C43" s="37">
        <v>38</v>
      </c>
      <c r="D43" s="28" t="e">
        <v>#N/A</v>
      </c>
      <c r="E43" s="37"/>
      <c r="F43" s="37" t="s">
        <v>453</v>
      </c>
      <c r="G43" s="37" t="s">
        <v>454</v>
      </c>
      <c r="H43" s="37" t="s">
        <v>224</v>
      </c>
      <c r="I43" s="37" t="s">
        <v>93</v>
      </c>
      <c r="J43" s="38">
        <v>38.909999999999997</v>
      </c>
      <c r="K43" s="39"/>
      <c r="L43" s="30">
        <v>11.672999999999998</v>
      </c>
      <c r="M43" s="31">
        <v>0.92176523026343105</v>
      </c>
      <c r="N43" s="31">
        <v>1.3140275449199801</v>
      </c>
      <c r="O43" s="31">
        <v>35.865885109550099</v>
      </c>
      <c r="P43" s="31">
        <v>15.338643531850925</v>
      </c>
      <c r="Q43" s="31">
        <v>51.204528641401026</v>
      </c>
      <c r="R43" s="32"/>
      <c r="S43" s="37" t="s">
        <v>259</v>
      </c>
      <c r="T43" s="37" t="s">
        <v>360</v>
      </c>
      <c r="U43" s="3" t="s">
        <v>455</v>
      </c>
      <c r="V43" s="3" t="s">
        <v>455</v>
      </c>
      <c r="W43" s="27"/>
      <c r="X43" s="33"/>
      <c r="Y43" s="27"/>
      <c r="Z43" s="3" t="s">
        <v>68</v>
      </c>
      <c r="AA43" s="3" t="s">
        <v>456</v>
      </c>
      <c r="AB43" s="3" t="s">
        <v>68</v>
      </c>
      <c r="AC43" s="3" t="s">
        <v>457</v>
      </c>
      <c r="AD43" s="27" t="s">
        <v>457</v>
      </c>
      <c r="AE43" s="27" t="e">
        <v>#N/A</v>
      </c>
      <c r="AF43" s="27" t="s">
        <v>157</v>
      </c>
      <c r="AG43" s="27">
        <v>0</v>
      </c>
      <c r="AH43" s="27" t="s">
        <v>158</v>
      </c>
      <c r="AI43" s="3" t="s">
        <v>76</v>
      </c>
      <c r="AJ43" s="27" t="s">
        <v>458</v>
      </c>
      <c r="AK43" s="27" t="s">
        <v>287</v>
      </c>
      <c r="AL43" s="34">
        <v>45175.345396782403</v>
      </c>
      <c r="AM43" s="27" t="s">
        <v>173</v>
      </c>
      <c r="AN43" s="34">
        <v>45814.488521250001</v>
      </c>
      <c r="AO43" s="3" t="s">
        <v>123</v>
      </c>
      <c r="AP43" s="27" t="s">
        <v>76</v>
      </c>
      <c r="AQ43" s="27">
        <v>0</v>
      </c>
      <c r="AR43" s="3" t="s">
        <v>76</v>
      </c>
      <c r="AS43" s="27" t="s">
        <v>123</v>
      </c>
      <c r="AT43" s="27">
        <v>0</v>
      </c>
      <c r="AU43" s="27">
        <v>0</v>
      </c>
      <c r="AV43" s="27">
        <v>0</v>
      </c>
      <c r="AW43" s="27">
        <v>0</v>
      </c>
      <c r="AX43" s="27">
        <v>0</v>
      </c>
      <c r="AY43" s="27" t="s">
        <v>459</v>
      </c>
      <c r="AZ43" s="27" t="s">
        <v>460</v>
      </c>
      <c r="BA43" s="27" t="s">
        <v>461</v>
      </c>
      <c r="BB43" s="27" t="s">
        <v>462</v>
      </c>
      <c r="BC43" s="27" t="s">
        <v>81</v>
      </c>
      <c r="BD43" s="27" t="s">
        <v>158</v>
      </c>
    </row>
    <row r="44" spans="1:56">
      <c r="A44" s="3">
        <v>39</v>
      </c>
      <c r="B44" s="37">
        <v>77</v>
      </c>
      <c r="C44" s="37">
        <v>39</v>
      </c>
      <c r="D44" s="28" t="e">
        <v>#N/A</v>
      </c>
      <c r="E44" s="37"/>
      <c r="F44" s="37" t="s">
        <v>463</v>
      </c>
      <c r="G44" s="37" t="s">
        <v>464</v>
      </c>
      <c r="H44" s="37" t="s">
        <v>224</v>
      </c>
      <c r="I44" s="37" t="s">
        <v>85</v>
      </c>
      <c r="J44" s="38">
        <v>125</v>
      </c>
      <c r="K44" s="39"/>
      <c r="L44" s="30">
        <v>37.5</v>
      </c>
      <c r="M44" s="31">
        <v>0.92176523026343105</v>
      </c>
      <c r="N44" s="31">
        <v>1.3140275449199801</v>
      </c>
      <c r="O44" s="31">
        <v>115.22065378292888</v>
      </c>
      <c r="P44" s="31">
        <v>49.276032934499256</v>
      </c>
      <c r="Q44" s="31">
        <v>164.49668671742813</v>
      </c>
      <c r="R44" s="32"/>
      <c r="S44" s="37" t="s">
        <v>465</v>
      </c>
      <c r="T44" s="37" t="s">
        <v>466</v>
      </c>
      <c r="U44" s="3" t="s">
        <v>467</v>
      </c>
      <c r="V44" s="3" t="s">
        <v>468</v>
      </c>
      <c r="W44" s="27"/>
      <c r="X44" s="33"/>
      <c r="Y44" s="27"/>
      <c r="Z44" s="3" t="s">
        <v>68</v>
      </c>
      <c r="AA44" s="3" t="s">
        <v>469</v>
      </c>
      <c r="AB44" s="3" t="s">
        <v>68</v>
      </c>
      <c r="AC44" s="3"/>
      <c r="AD44" s="27" t="s">
        <v>470</v>
      </c>
      <c r="AE44" s="27" t="e">
        <v>#N/A</v>
      </c>
      <c r="AF44" s="27" t="s">
        <v>157</v>
      </c>
      <c r="AG44" s="27">
        <v>0</v>
      </c>
      <c r="AH44" s="27" t="s">
        <v>204</v>
      </c>
      <c r="AI44" s="3">
        <v>0</v>
      </c>
      <c r="AJ44" s="27" t="s">
        <v>471</v>
      </c>
      <c r="AK44" s="27" t="s">
        <v>85</v>
      </c>
      <c r="AL44" s="34">
        <v>45477.502590486103</v>
      </c>
      <c r="AM44" s="27" t="s">
        <v>329</v>
      </c>
      <c r="AN44" s="34">
        <v>45828.465323263903</v>
      </c>
      <c r="AO44" s="3" t="s">
        <v>85</v>
      </c>
      <c r="AP44" s="27">
        <v>0</v>
      </c>
      <c r="AQ44" s="27">
        <v>0</v>
      </c>
      <c r="AR44" s="3" t="s">
        <v>76</v>
      </c>
      <c r="AS44" s="27" t="s">
        <v>85</v>
      </c>
      <c r="AT44" s="27">
        <v>0</v>
      </c>
      <c r="AU44" s="27">
        <v>0</v>
      </c>
      <c r="AV44" s="27">
        <v>0</v>
      </c>
      <c r="AW44" s="27">
        <v>0</v>
      </c>
      <c r="AX44" s="27">
        <v>0</v>
      </c>
      <c r="AY44" s="27" t="s">
        <v>472</v>
      </c>
      <c r="AZ44" s="27" t="s">
        <v>473</v>
      </c>
      <c r="BA44" s="27">
        <v>5591366481</v>
      </c>
      <c r="BB44" s="27" t="s">
        <v>474</v>
      </c>
      <c r="BC44" s="27" t="s">
        <v>81</v>
      </c>
      <c r="BD44" s="27" t="s">
        <v>204</v>
      </c>
    </row>
    <row r="45" spans="1:56">
      <c r="A45" s="3">
        <v>40</v>
      </c>
      <c r="B45" s="37">
        <v>48</v>
      </c>
      <c r="C45" s="37">
        <v>40</v>
      </c>
      <c r="D45" s="28" t="e">
        <v>#N/A</v>
      </c>
      <c r="E45" s="37"/>
      <c r="F45" s="37" t="s">
        <v>475</v>
      </c>
      <c r="G45" s="37" t="s">
        <v>476</v>
      </c>
      <c r="H45" s="37" t="s">
        <v>224</v>
      </c>
      <c r="I45" s="37" t="s">
        <v>93</v>
      </c>
      <c r="J45" s="38">
        <v>124</v>
      </c>
      <c r="K45" s="39"/>
      <c r="L45" s="30">
        <v>37.199999999999996</v>
      </c>
      <c r="M45" s="31">
        <v>0.92176523026343105</v>
      </c>
      <c r="N45" s="31">
        <v>1.3140275449199801</v>
      </c>
      <c r="O45" s="31">
        <v>114.29888855266545</v>
      </c>
      <c r="P45" s="31">
        <v>48.88182467102326</v>
      </c>
      <c r="Q45" s="31">
        <v>163.18071322368871</v>
      </c>
      <c r="R45" s="32">
        <v>109</v>
      </c>
      <c r="S45" s="37" t="s">
        <v>124</v>
      </c>
      <c r="T45" s="37" t="s">
        <v>477</v>
      </c>
      <c r="U45" s="3" t="s">
        <v>478</v>
      </c>
      <c r="V45" s="3" t="s">
        <v>478</v>
      </c>
      <c r="W45" s="27"/>
      <c r="X45" s="33"/>
      <c r="Y45" s="27"/>
      <c r="Z45" s="3" t="s">
        <v>68</v>
      </c>
      <c r="AA45" s="3" t="s">
        <v>182</v>
      </c>
      <c r="AB45" s="3" t="s">
        <v>68</v>
      </c>
      <c r="AC45" s="3"/>
      <c r="AD45" s="27" t="s">
        <v>479</v>
      </c>
      <c r="AE45" s="27" t="e">
        <v>#N/A</v>
      </c>
      <c r="AF45" s="27" t="s">
        <v>480</v>
      </c>
      <c r="AG45" s="27" t="s">
        <v>76</v>
      </c>
      <c r="AH45" s="27" t="s">
        <v>158</v>
      </c>
      <c r="AI45" s="3" t="s">
        <v>76</v>
      </c>
      <c r="AJ45" s="27" t="s">
        <v>481</v>
      </c>
      <c r="AK45" s="27" t="s">
        <v>287</v>
      </c>
      <c r="AL45" s="34">
        <v>45219.524227881899</v>
      </c>
      <c r="AM45" s="27" t="s">
        <v>449</v>
      </c>
      <c r="AN45" s="34">
        <v>45827.570300532403</v>
      </c>
      <c r="AO45" s="3" t="s">
        <v>123</v>
      </c>
      <c r="AP45" s="27" t="s">
        <v>76</v>
      </c>
      <c r="AQ45" s="27" t="s">
        <v>76</v>
      </c>
      <c r="AR45" s="3" t="s">
        <v>76</v>
      </c>
      <c r="AS45" s="27" t="s">
        <v>123</v>
      </c>
      <c r="AT45" s="27">
        <v>0</v>
      </c>
      <c r="AU45" s="27">
        <v>0</v>
      </c>
      <c r="AV45" s="27">
        <v>0</v>
      </c>
      <c r="AW45" s="27">
        <v>0</v>
      </c>
      <c r="AX45" s="27">
        <v>0</v>
      </c>
      <c r="AY45" s="27" t="s">
        <v>482</v>
      </c>
      <c r="AZ45" s="27" t="s">
        <v>483</v>
      </c>
      <c r="BA45" s="27">
        <v>5579078940</v>
      </c>
      <c r="BB45" s="27" t="s">
        <v>484</v>
      </c>
      <c r="BC45" s="27" t="s">
        <v>81</v>
      </c>
      <c r="BD45" s="27" t="s">
        <v>158</v>
      </c>
    </row>
    <row r="46" spans="1:56">
      <c r="A46" s="3">
        <v>41</v>
      </c>
      <c r="B46" s="37">
        <v>29</v>
      </c>
      <c r="C46" s="37">
        <v>41</v>
      </c>
      <c r="D46" s="28" t="e">
        <v>#N/A</v>
      </c>
      <c r="E46" s="37" t="s">
        <v>60</v>
      </c>
      <c r="F46" s="37" t="s">
        <v>485</v>
      </c>
      <c r="G46" s="37" t="s">
        <v>486</v>
      </c>
      <c r="H46" s="37" t="s">
        <v>224</v>
      </c>
      <c r="I46" s="37" t="s">
        <v>487</v>
      </c>
      <c r="J46" s="38">
        <v>2.97</v>
      </c>
      <c r="K46" s="39"/>
      <c r="L46" s="30"/>
      <c r="M46" s="31">
        <v>0.92176523026343105</v>
      </c>
      <c r="N46" s="31"/>
      <c r="O46" s="31">
        <v>2.7376427338823905</v>
      </c>
      <c r="P46" s="31">
        <v>0</v>
      </c>
      <c r="Q46" s="31">
        <v>2.7376427338823905</v>
      </c>
      <c r="R46" s="32">
        <v>46.69</v>
      </c>
      <c r="S46" s="37" t="s">
        <v>488</v>
      </c>
      <c r="T46" s="37" t="s">
        <v>488</v>
      </c>
      <c r="U46" s="3" t="s">
        <v>489</v>
      </c>
      <c r="V46" s="3" t="s">
        <v>490</v>
      </c>
      <c r="W46" s="27"/>
      <c r="X46" s="33"/>
      <c r="Y46" s="27"/>
      <c r="Z46" s="3" t="s">
        <v>68</v>
      </c>
      <c r="AA46" s="3" t="s">
        <v>182</v>
      </c>
      <c r="AB46" s="3" t="s">
        <v>68</v>
      </c>
      <c r="AC46" s="3"/>
      <c r="AD46" s="27" t="s">
        <v>491</v>
      </c>
      <c r="AE46" s="27" t="e">
        <v>#N/A</v>
      </c>
      <c r="AF46" s="27" t="s">
        <v>492</v>
      </c>
      <c r="AG46" s="27">
        <v>1</v>
      </c>
      <c r="AH46" s="27" t="s">
        <v>71</v>
      </c>
      <c r="AI46" s="3">
        <v>1</v>
      </c>
      <c r="AJ46" s="27" t="s">
        <v>493</v>
      </c>
      <c r="AK46" s="27" t="s">
        <v>232</v>
      </c>
      <c r="AL46" s="34">
        <v>45344.797282789397</v>
      </c>
      <c r="AM46" s="27" t="s">
        <v>173</v>
      </c>
      <c r="AN46" s="34">
        <v>45660.344843784696</v>
      </c>
      <c r="AO46" s="3" t="s">
        <v>233</v>
      </c>
      <c r="AP46" s="27">
        <v>1</v>
      </c>
      <c r="AQ46" s="27">
        <v>1</v>
      </c>
      <c r="AR46" s="3">
        <v>1</v>
      </c>
      <c r="AS46" s="27" t="s">
        <v>233</v>
      </c>
      <c r="AT46" s="27">
        <v>1</v>
      </c>
      <c r="AU46" s="27">
        <v>1</v>
      </c>
      <c r="AV46" s="27">
        <v>1</v>
      </c>
      <c r="AW46" s="27">
        <v>1</v>
      </c>
      <c r="AX46" s="27">
        <v>0</v>
      </c>
      <c r="AY46" s="27" t="s">
        <v>494</v>
      </c>
      <c r="AZ46" s="27" t="s">
        <v>495</v>
      </c>
      <c r="BA46" s="27">
        <v>5563508475</v>
      </c>
      <c r="BB46" s="27" t="s">
        <v>496</v>
      </c>
      <c r="BC46" s="27" t="s">
        <v>81</v>
      </c>
      <c r="BD46" s="27" t="s">
        <v>71</v>
      </c>
    </row>
    <row r="47" spans="1:56">
      <c r="A47" s="3">
        <v>42</v>
      </c>
      <c r="B47" s="37">
        <v>75</v>
      </c>
      <c r="C47" s="37">
        <v>42</v>
      </c>
      <c r="D47" s="28" t="e">
        <v>#N/A</v>
      </c>
      <c r="E47" s="37"/>
      <c r="F47" s="37" t="s">
        <v>497</v>
      </c>
      <c r="G47" s="37" t="s">
        <v>498</v>
      </c>
      <c r="H47" s="37" t="s">
        <v>224</v>
      </c>
      <c r="I47" s="37" t="s">
        <v>85</v>
      </c>
      <c r="J47" s="38">
        <v>120</v>
      </c>
      <c r="K47" s="39"/>
      <c r="L47" s="30">
        <v>36</v>
      </c>
      <c r="M47" s="31">
        <v>0.92176523026343105</v>
      </c>
      <c r="N47" s="31">
        <v>1.3140275449199801</v>
      </c>
      <c r="O47" s="31">
        <v>110.61182763161173</v>
      </c>
      <c r="P47" s="31">
        <v>47.304991617119285</v>
      </c>
      <c r="Q47" s="31">
        <v>157.91681924873103</v>
      </c>
      <c r="R47" s="32"/>
      <c r="S47" s="37" t="s">
        <v>465</v>
      </c>
      <c r="T47" s="37" t="s">
        <v>499</v>
      </c>
      <c r="U47" s="3" t="s">
        <v>500</v>
      </c>
      <c r="V47" s="3" t="s">
        <v>500</v>
      </c>
      <c r="W47" s="27"/>
      <c r="X47" s="33"/>
      <c r="Y47" s="27"/>
      <c r="Z47" s="3" t="s">
        <v>68</v>
      </c>
      <c r="AA47" s="3" t="s">
        <v>69</v>
      </c>
      <c r="AB47" s="3" t="s">
        <v>68</v>
      </c>
      <c r="AC47" s="3" t="s">
        <v>501</v>
      </c>
      <c r="AD47" s="27" t="s">
        <v>502</v>
      </c>
      <c r="AE47" s="27" t="e">
        <v>#N/A</v>
      </c>
      <c r="AF47" s="27" t="s">
        <v>157</v>
      </c>
      <c r="AG47" s="27">
        <v>0</v>
      </c>
      <c r="AH47" s="27" t="s">
        <v>204</v>
      </c>
      <c r="AI47" s="3">
        <v>0</v>
      </c>
      <c r="AJ47" s="27" t="s">
        <v>503</v>
      </c>
      <c r="AK47" s="27" t="s">
        <v>93</v>
      </c>
      <c r="AL47" s="34">
        <v>45280.813745648098</v>
      </c>
      <c r="AM47" s="27" t="s">
        <v>74</v>
      </c>
      <c r="AN47" s="34">
        <v>45751.518182546301</v>
      </c>
      <c r="AO47" s="3" t="s">
        <v>93</v>
      </c>
      <c r="AP47" s="27">
        <v>0</v>
      </c>
      <c r="AQ47" s="27">
        <v>0</v>
      </c>
      <c r="AR47" s="3" t="s">
        <v>76</v>
      </c>
      <c r="AS47" s="27" t="s">
        <v>93</v>
      </c>
      <c r="AT47" s="27">
        <v>0</v>
      </c>
      <c r="AU47" s="27">
        <v>0</v>
      </c>
      <c r="AV47" s="27">
        <v>0</v>
      </c>
      <c r="AW47" s="27">
        <v>0</v>
      </c>
      <c r="AX47" s="27">
        <v>0</v>
      </c>
      <c r="AY47" s="27" t="s">
        <v>504</v>
      </c>
      <c r="AZ47" s="27" t="s">
        <v>505</v>
      </c>
      <c r="BA47" s="27">
        <v>5547660943</v>
      </c>
      <c r="BB47" s="27" t="s">
        <v>474</v>
      </c>
      <c r="BC47" s="27" t="s">
        <v>81</v>
      </c>
      <c r="BD47" s="27" t="s">
        <v>204</v>
      </c>
    </row>
    <row r="48" spans="1:56">
      <c r="A48" s="3">
        <v>43</v>
      </c>
      <c r="B48" s="37">
        <v>212</v>
      </c>
      <c r="C48" s="37">
        <v>43</v>
      </c>
      <c r="D48" s="28" t="e">
        <v>#N/A</v>
      </c>
      <c r="E48" s="37"/>
      <c r="F48" s="37" t="s">
        <v>506</v>
      </c>
      <c r="G48" s="37" t="s">
        <v>507</v>
      </c>
      <c r="H48" s="37" t="s">
        <v>63</v>
      </c>
      <c r="I48" s="37" t="s">
        <v>123</v>
      </c>
      <c r="J48" s="38">
        <v>200</v>
      </c>
      <c r="K48" s="39"/>
      <c r="L48" s="30">
        <v>60</v>
      </c>
      <c r="M48" s="31">
        <v>1.2382379593205424</v>
      </c>
      <c r="N48" s="31">
        <v>1.3140275449199801</v>
      </c>
      <c r="O48" s="31">
        <v>247.64759186410848</v>
      </c>
      <c r="P48" s="31">
        <v>78.841652695198803</v>
      </c>
      <c r="Q48" s="31">
        <v>326.48924455930728</v>
      </c>
      <c r="R48" s="32"/>
      <c r="S48" s="37" t="s">
        <v>508</v>
      </c>
      <c r="T48" s="37" t="s">
        <v>506</v>
      </c>
      <c r="U48" s="3" t="s">
        <v>509</v>
      </c>
      <c r="V48" s="3" t="s">
        <v>510</v>
      </c>
      <c r="W48" s="27"/>
      <c r="X48" s="33"/>
      <c r="Y48" s="27"/>
      <c r="Z48" s="3" t="s">
        <v>68</v>
      </c>
      <c r="AA48" s="3" t="s">
        <v>469</v>
      </c>
      <c r="AB48" s="3" t="s">
        <v>68</v>
      </c>
      <c r="AC48" s="3"/>
      <c r="AD48" s="27" t="s">
        <v>511</v>
      </c>
      <c r="AE48" s="27" t="e">
        <v>#N/A</v>
      </c>
      <c r="AF48" s="27" t="s">
        <v>512</v>
      </c>
      <c r="AG48" s="27">
        <v>0</v>
      </c>
      <c r="AH48" s="27" t="s">
        <v>142</v>
      </c>
      <c r="AI48" s="3" t="s">
        <v>76</v>
      </c>
      <c r="AJ48" s="27" t="s">
        <v>513</v>
      </c>
      <c r="AK48" s="27" t="s">
        <v>123</v>
      </c>
      <c r="AL48" s="34">
        <v>43203.580555555556</v>
      </c>
      <c r="AM48" s="27" t="s">
        <v>104</v>
      </c>
      <c r="AN48" s="34">
        <v>43649</v>
      </c>
      <c r="AO48" s="3" t="s">
        <v>123</v>
      </c>
      <c r="AP48" s="27" t="s">
        <v>76</v>
      </c>
      <c r="AQ48" s="27">
        <v>0</v>
      </c>
      <c r="AR48" s="3" t="s">
        <v>76</v>
      </c>
      <c r="AS48" s="27" t="s">
        <v>123</v>
      </c>
      <c r="AT48" s="27">
        <v>0</v>
      </c>
      <c r="AU48" s="27">
        <v>0</v>
      </c>
      <c r="AV48" s="27">
        <v>0</v>
      </c>
      <c r="AW48" s="27">
        <v>0</v>
      </c>
      <c r="AX48" s="27">
        <v>0</v>
      </c>
      <c r="AY48" s="27" t="s">
        <v>514</v>
      </c>
      <c r="AZ48" s="27" t="s">
        <v>515</v>
      </c>
      <c r="BA48" s="27">
        <v>9711074422</v>
      </c>
      <c r="BB48" s="27" t="s">
        <v>516</v>
      </c>
      <c r="BC48" s="27" t="s">
        <v>147</v>
      </c>
      <c r="BD48" s="27" t="s">
        <v>142</v>
      </c>
    </row>
    <row r="49" spans="1:56">
      <c r="A49" s="3">
        <v>44</v>
      </c>
      <c r="B49" s="37">
        <v>70</v>
      </c>
      <c r="C49" s="37">
        <v>44</v>
      </c>
      <c r="D49" s="28" t="e">
        <v>#N/A</v>
      </c>
      <c r="E49" s="37"/>
      <c r="F49" s="37" t="s">
        <v>517</v>
      </c>
      <c r="G49" s="37" t="s">
        <v>518</v>
      </c>
      <c r="H49" s="37" t="s">
        <v>224</v>
      </c>
      <c r="I49" s="37" t="s">
        <v>85</v>
      </c>
      <c r="J49" s="38">
        <v>110</v>
      </c>
      <c r="K49" s="39"/>
      <c r="L49" s="30">
        <v>33</v>
      </c>
      <c r="M49" s="31">
        <v>0.92176523026343105</v>
      </c>
      <c r="N49" s="31">
        <v>1.3140275449199801</v>
      </c>
      <c r="O49" s="31">
        <v>101.39417532897741</v>
      </c>
      <c r="P49" s="31">
        <v>43.362908982359343</v>
      </c>
      <c r="Q49" s="31">
        <v>144.75708431133677</v>
      </c>
      <c r="R49" s="32"/>
      <c r="S49" s="37" t="s">
        <v>65</v>
      </c>
      <c r="T49" s="37" t="s">
        <v>519</v>
      </c>
      <c r="U49" s="37" t="s">
        <v>520</v>
      </c>
      <c r="V49" s="37" t="s">
        <v>520</v>
      </c>
      <c r="W49" s="27"/>
      <c r="X49" s="33"/>
      <c r="Y49" s="27"/>
      <c r="Z49" s="3" t="s">
        <v>68</v>
      </c>
      <c r="AA49" s="3" t="s">
        <v>182</v>
      </c>
      <c r="AB49" s="3"/>
      <c r="AC49" s="3"/>
      <c r="AD49" s="27" t="s">
        <v>521</v>
      </c>
      <c r="AE49" s="27" t="e">
        <v>#N/A</v>
      </c>
      <c r="AF49" s="27" t="s">
        <v>157</v>
      </c>
      <c r="AG49" s="27">
        <v>0</v>
      </c>
      <c r="AH49" s="27" t="s">
        <v>204</v>
      </c>
      <c r="AI49" s="3">
        <v>0</v>
      </c>
      <c r="AJ49" s="27" t="s">
        <v>522</v>
      </c>
      <c r="AK49" s="27" t="s">
        <v>85</v>
      </c>
      <c r="AL49" s="34">
        <v>45093.641051712999</v>
      </c>
      <c r="AM49" s="27" t="s">
        <v>523</v>
      </c>
      <c r="AN49" s="34">
        <v>45673.73605324074</v>
      </c>
      <c r="AO49" s="3" t="s">
        <v>85</v>
      </c>
      <c r="AP49" s="27">
        <v>0</v>
      </c>
      <c r="AQ49" s="27">
        <v>0</v>
      </c>
      <c r="AR49" s="3" t="s">
        <v>76</v>
      </c>
      <c r="AS49" s="27" t="s">
        <v>85</v>
      </c>
      <c r="AT49" s="27">
        <v>0</v>
      </c>
      <c r="AU49" s="27">
        <v>0</v>
      </c>
      <c r="AV49" s="27">
        <v>0</v>
      </c>
      <c r="AW49" s="27">
        <v>0</v>
      </c>
      <c r="AX49" s="27">
        <v>0</v>
      </c>
      <c r="AY49" s="27" t="s">
        <v>524</v>
      </c>
      <c r="AZ49" s="27" t="s">
        <v>525</v>
      </c>
      <c r="BA49" s="27" t="s">
        <v>526</v>
      </c>
      <c r="BB49" s="27" t="s">
        <v>332</v>
      </c>
      <c r="BC49" s="27" t="s">
        <v>81</v>
      </c>
      <c r="BD49" s="27" t="s">
        <v>204</v>
      </c>
    </row>
    <row r="50" spans="1:56">
      <c r="A50" s="3">
        <v>45</v>
      </c>
      <c r="B50" s="37">
        <v>46</v>
      </c>
      <c r="C50" s="37">
        <v>45</v>
      </c>
      <c r="D50" s="28" t="e">
        <v>#N/A</v>
      </c>
      <c r="E50" s="37"/>
      <c r="F50" s="37" t="s">
        <v>527</v>
      </c>
      <c r="G50" s="37" t="s">
        <v>528</v>
      </c>
      <c r="H50" s="37" t="s">
        <v>224</v>
      </c>
      <c r="I50" s="37" t="s">
        <v>93</v>
      </c>
      <c r="J50" s="38">
        <v>29.9</v>
      </c>
      <c r="K50" s="39"/>
      <c r="L50" s="30">
        <v>8.9699999999999989</v>
      </c>
      <c r="M50" s="31">
        <v>0.92176523026343105</v>
      </c>
      <c r="N50" s="31">
        <v>1.3140275449199801</v>
      </c>
      <c r="O50" s="31">
        <v>27.560780384876587</v>
      </c>
      <c r="P50" s="31">
        <v>11.786827077932221</v>
      </c>
      <c r="Q50" s="31">
        <v>39.34760746280881</v>
      </c>
      <c r="R50" s="32"/>
      <c r="S50" s="37" t="s">
        <v>124</v>
      </c>
      <c r="T50" s="37" t="s">
        <v>446</v>
      </c>
      <c r="U50" s="3" t="s">
        <v>529</v>
      </c>
      <c r="V50" s="3" t="s">
        <v>529</v>
      </c>
      <c r="W50" s="27"/>
      <c r="X50" s="33"/>
      <c r="Y50" s="27"/>
      <c r="Z50" s="3" t="s">
        <v>68</v>
      </c>
      <c r="AA50" s="3" t="s">
        <v>182</v>
      </c>
      <c r="AB50" s="3" t="s">
        <v>68</v>
      </c>
      <c r="AC50" s="3" t="s">
        <v>530</v>
      </c>
      <c r="AD50" s="27" t="s">
        <v>530</v>
      </c>
      <c r="AE50" s="27" t="e">
        <v>#N/A</v>
      </c>
      <c r="AF50" s="27" t="s">
        <v>157</v>
      </c>
      <c r="AG50" s="27">
        <v>0</v>
      </c>
      <c r="AH50" s="27" t="s">
        <v>204</v>
      </c>
      <c r="AI50" s="3">
        <v>0</v>
      </c>
      <c r="AJ50" s="27" t="s">
        <v>531</v>
      </c>
      <c r="AK50" s="27" t="s">
        <v>93</v>
      </c>
      <c r="AL50" s="34">
        <v>45254.559470358799</v>
      </c>
      <c r="AM50" s="27" t="s">
        <v>523</v>
      </c>
      <c r="AN50" s="34">
        <v>45714.875456284703</v>
      </c>
      <c r="AO50" s="3" t="s">
        <v>93</v>
      </c>
      <c r="AP50" s="27">
        <v>0</v>
      </c>
      <c r="AQ50" s="27">
        <v>0</v>
      </c>
      <c r="AR50" s="3" t="s">
        <v>76</v>
      </c>
      <c r="AS50" s="27" t="s">
        <v>93</v>
      </c>
      <c r="AT50" s="27">
        <v>0</v>
      </c>
      <c r="AU50" s="27">
        <v>0</v>
      </c>
      <c r="AV50" s="27">
        <v>0</v>
      </c>
      <c r="AW50" s="27">
        <v>0</v>
      </c>
      <c r="AX50" s="27">
        <v>0</v>
      </c>
      <c r="AY50" s="27" t="s">
        <v>532</v>
      </c>
      <c r="AZ50" s="27" t="s">
        <v>533</v>
      </c>
      <c r="BA50" s="27">
        <v>5554178021</v>
      </c>
      <c r="BB50" s="27" t="s">
        <v>332</v>
      </c>
      <c r="BC50" s="27" t="s">
        <v>81</v>
      </c>
      <c r="BD50" s="27" t="s">
        <v>204</v>
      </c>
    </row>
    <row r="51" spans="1:56">
      <c r="A51" s="3">
        <v>46</v>
      </c>
      <c r="B51" s="37">
        <v>266</v>
      </c>
      <c r="C51" s="37">
        <v>46</v>
      </c>
      <c r="D51" s="28" t="e">
        <v>#N/A</v>
      </c>
      <c r="E51" s="37"/>
      <c r="F51" s="37" t="s">
        <v>534</v>
      </c>
      <c r="G51" s="37" t="s">
        <v>535</v>
      </c>
      <c r="H51" s="37" t="s">
        <v>224</v>
      </c>
      <c r="I51" s="37" t="s">
        <v>64</v>
      </c>
      <c r="J51" s="38">
        <v>30</v>
      </c>
      <c r="K51" s="39"/>
      <c r="L51" s="30">
        <v>9</v>
      </c>
      <c r="M51" s="31">
        <v>0.92176523026343105</v>
      </c>
      <c r="N51" s="31">
        <v>1.3140275449199801</v>
      </c>
      <c r="O51" s="31">
        <v>27.652956907902933</v>
      </c>
      <c r="P51" s="31">
        <v>11.826247904279821</v>
      </c>
      <c r="Q51" s="31">
        <v>39.479204812182758</v>
      </c>
      <c r="R51" s="32"/>
      <c r="S51" s="37" t="s">
        <v>536</v>
      </c>
      <c r="T51" s="37" t="s">
        <v>537</v>
      </c>
      <c r="U51" s="3" t="s">
        <v>538</v>
      </c>
      <c r="V51" s="3" t="s">
        <v>538</v>
      </c>
      <c r="W51" s="27"/>
      <c r="X51" s="33"/>
      <c r="Y51" s="27"/>
      <c r="Z51" s="3" t="s">
        <v>68</v>
      </c>
      <c r="AA51" s="3" t="s">
        <v>69</v>
      </c>
      <c r="AB51" s="3" t="s">
        <v>68</v>
      </c>
      <c r="AC51" s="3"/>
      <c r="AD51" s="27" t="s">
        <v>64</v>
      </c>
      <c r="AE51" s="27" t="e">
        <v>#N/A</v>
      </c>
      <c r="AF51" s="27" t="s">
        <v>539</v>
      </c>
      <c r="AG51" s="27">
        <v>1</v>
      </c>
      <c r="AH51" s="27" t="s">
        <v>142</v>
      </c>
      <c r="AI51" s="3" t="s">
        <v>76</v>
      </c>
      <c r="AJ51" s="27" t="s">
        <v>540</v>
      </c>
      <c r="AK51" s="27" t="s">
        <v>232</v>
      </c>
      <c r="AL51" s="34">
        <v>45271.717005717597</v>
      </c>
      <c r="AM51" s="27" t="s">
        <v>94</v>
      </c>
      <c r="AN51" s="34">
        <v>45412.337045706001</v>
      </c>
      <c r="AO51" s="3" t="s">
        <v>233</v>
      </c>
      <c r="AP51" s="27" t="s">
        <v>76</v>
      </c>
      <c r="AQ51" s="27">
        <v>1</v>
      </c>
      <c r="AR51" s="3">
        <v>1</v>
      </c>
      <c r="AS51" s="27" t="s">
        <v>233</v>
      </c>
      <c r="AT51" s="27">
        <v>0</v>
      </c>
      <c r="AU51" s="27">
        <v>0</v>
      </c>
      <c r="AV51" s="27">
        <v>0</v>
      </c>
      <c r="AW51" s="27">
        <v>1</v>
      </c>
      <c r="AX51" s="27">
        <v>1</v>
      </c>
      <c r="AY51" s="35" t="s">
        <v>541</v>
      </c>
      <c r="AZ51" s="27" t="s">
        <v>542</v>
      </c>
      <c r="BA51" s="27" t="s">
        <v>64</v>
      </c>
      <c r="BB51" s="27" t="s">
        <v>543</v>
      </c>
      <c r="BC51" s="27" t="s">
        <v>81</v>
      </c>
      <c r="BD51" s="27" t="s">
        <v>142</v>
      </c>
    </row>
    <row r="52" spans="1:56">
      <c r="A52" s="3">
        <v>47</v>
      </c>
      <c r="B52" s="37">
        <v>25</v>
      </c>
      <c r="C52" s="37">
        <v>47</v>
      </c>
      <c r="D52" s="28" t="e">
        <v>#N/A</v>
      </c>
      <c r="E52" s="37"/>
      <c r="F52" s="37" t="s">
        <v>544</v>
      </c>
      <c r="G52" s="37" t="s">
        <v>545</v>
      </c>
      <c r="H52" s="37" t="s">
        <v>224</v>
      </c>
      <c r="I52" s="37" t="s">
        <v>93</v>
      </c>
      <c r="J52" s="38">
        <v>100</v>
      </c>
      <c r="K52" s="39"/>
      <c r="L52" s="30">
        <v>30</v>
      </c>
      <c r="M52" s="31">
        <v>0.92176523026343105</v>
      </c>
      <c r="N52" s="31">
        <v>1.3140275449199801</v>
      </c>
      <c r="O52" s="31">
        <v>92.176523026343105</v>
      </c>
      <c r="P52" s="31">
        <v>39.420826347599402</v>
      </c>
      <c r="Q52" s="31">
        <v>131.59734937394251</v>
      </c>
      <c r="R52" s="32"/>
      <c r="S52" s="37" t="s">
        <v>383</v>
      </c>
      <c r="T52" s="37" t="s">
        <v>546</v>
      </c>
      <c r="U52" s="3" t="s">
        <v>467</v>
      </c>
      <c r="V52" s="3" t="s">
        <v>468</v>
      </c>
      <c r="W52" s="27"/>
      <c r="X52" s="33"/>
      <c r="Y52" s="27"/>
      <c r="Z52" s="3" t="s">
        <v>68</v>
      </c>
      <c r="AA52" s="3" t="s">
        <v>469</v>
      </c>
      <c r="AB52" s="3" t="s">
        <v>68</v>
      </c>
      <c r="AC52" s="3"/>
      <c r="AD52" s="27" t="s">
        <v>470</v>
      </c>
      <c r="AE52" s="27" t="e">
        <v>#N/A</v>
      </c>
      <c r="AF52" s="27" t="s">
        <v>157</v>
      </c>
      <c r="AG52" s="27">
        <v>0</v>
      </c>
      <c r="AH52" s="27" t="s">
        <v>158</v>
      </c>
      <c r="AI52" s="3" t="s">
        <v>76</v>
      </c>
      <c r="AJ52" s="27" t="s">
        <v>547</v>
      </c>
      <c r="AK52" s="27" t="s">
        <v>93</v>
      </c>
      <c r="AL52" s="34">
        <v>45217.521294594902</v>
      </c>
      <c r="AM52" s="27" t="s">
        <v>523</v>
      </c>
      <c r="AN52" s="34">
        <v>45796.497570821797</v>
      </c>
      <c r="AO52" s="3" t="s">
        <v>93</v>
      </c>
      <c r="AP52" s="27" t="s">
        <v>76</v>
      </c>
      <c r="AQ52" s="27">
        <v>0</v>
      </c>
      <c r="AR52" s="3" t="s">
        <v>76</v>
      </c>
      <c r="AS52" s="27" t="s">
        <v>93</v>
      </c>
      <c r="AT52" s="27">
        <v>0</v>
      </c>
      <c r="AU52" s="27">
        <v>0</v>
      </c>
      <c r="AV52" s="27">
        <v>0</v>
      </c>
      <c r="AW52" s="27">
        <v>0</v>
      </c>
      <c r="AX52" s="27">
        <v>0</v>
      </c>
      <c r="AY52" s="27" t="s">
        <v>472</v>
      </c>
      <c r="AZ52" s="27" t="s">
        <v>473</v>
      </c>
      <c r="BA52" s="27">
        <v>5543492011</v>
      </c>
      <c r="BB52" s="27" t="s">
        <v>548</v>
      </c>
      <c r="BC52" s="27" t="s">
        <v>81</v>
      </c>
      <c r="BD52" s="27" t="s">
        <v>158</v>
      </c>
    </row>
    <row r="53" spans="1:56">
      <c r="A53" s="3">
        <v>48</v>
      </c>
      <c r="B53" s="37">
        <v>47</v>
      </c>
      <c r="C53" s="37">
        <v>48</v>
      </c>
      <c r="D53" s="28" t="e">
        <v>#N/A</v>
      </c>
      <c r="E53" s="37"/>
      <c r="F53" s="37" t="s">
        <v>549</v>
      </c>
      <c r="G53" s="37" t="s">
        <v>550</v>
      </c>
      <c r="H53" s="37" t="s">
        <v>224</v>
      </c>
      <c r="I53" s="37" t="s">
        <v>93</v>
      </c>
      <c r="J53" s="38">
        <v>100</v>
      </c>
      <c r="K53" s="39"/>
      <c r="L53" s="30">
        <v>30</v>
      </c>
      <c r="M53" s="31">
        <v>0.92176523026343105</v>
      </c>
      <c r="N53" s="31">
        <v>1.3140275449199801</v>
      </c>
      <c r="O53" s="31">
        <v>92.176523026343105</v>
      </c>
      <c r="P53" s="31">
        <v>39.420826347599402</v>
      </c>
      <c r="Q53" s="31">
        <v>131.59734937394251</v>
      </c>
      <c r="R53" s="32"/>
      <c r="S53" s="37" t="s">
        <v>124</v>
      </c>
      <c r="T53" s="37" t="s">
        <v>446</v>
      </c>
      <c r="U53" s="3" t="s">
        <v>551</v>
      </c>
      <c r="V53" s="3" t="s">
        <v>282</v>
      </c>
      <c r="W53" s="27"/>
      <c r="X53" s="33"/>
      <c r="Y53" s="27"/>
      <c r="Z53" s="3" t="s">
        <v>68</v>
      </c>
      <c r="AA53" s="3" t="s">
        <v>182</v>
      </c>
      <c r="AB53" s="3" t="s">
        <v>68</v>
      </c>
      <c r="AC53" s="3"/>
      <c r="AD53" s="27" t="s">
        <v>283</v>
      </c>
      <c r="AE53" s="27" t="e">
        <v>#N/A</v>
      </c>
      <c r="AF53" s="27" t="s">
        <v>157</v>
      </c>
      <c r="AG53" s="27">
        <v>0</v>
      </c>
      <c r="AH53" s="27" t="s">
        <v>204</v>
      </c>
      <c r="AI53" s="3">
        <v>0</v>
      </c>
      <c r="AJ53" s="27" t="s">
        <v>552</v>
      </c>
      <c r="AK53" s="27" t="s">
        <v>375</v>
      </c>
      <c r="AL53" s="34">
        <v>45454.472389907402</v>
      </c>
      <c r="AM53" s="27" t="s">
        <v>329</v>
      </c>
      <c r="AN53" s="34">
        <v>45796.360212997701</v>
      </c>
      <c r="AO53" s="3" t="s">
        <v>93</v>
      </c>
      <c r="AP53" s="27">
        <v>0</v>
      </c>
      <c r="AQ53" s="27">
        <v>0</v>
      </c>
      <c r="AR53" s="3" t="s">
        <v>76</v>
      </c>
      <c r="AS53" s="27" t="s">
        <v>93</v>
      </c>
      <c r="AT53" s="27">
        <v>0</v>
      </c>
      <c r="AU53" s="27">
        <v>0</v>
      </c>
      <c r="AV53" s="27">
        <v>0</v>
      </c>
      <c r="AW53" s="27">
        <v>0</v>
      </c>
      <c r="AX53" s="27">
        <v>0</v>
      </c>
      <c r="AY53" s="27" t="s">
        <v>553</v>
      </c>
      <c r="AZ53" s="27" t="s">
        <v>554</v>
      </c>
      <c r="BA53" s="27">
        <v>5513843257</v>
      </c>
      <c r="BB53" s="27" t="s">
        <v>332</v>
      </c>
      <c r="BC53" s="27" t="s">
        <v>81</v>
      </c>
      <c r="BD53" s="27" t="s">
        <v>204</v>
      </c>
    </row>
    <row r="54" spans="1:56">
      <c r="A54" s="3">
        <v>49</v>
      </c>
      <c r="B54" s="37">
        <v>57</v>
      </c>
      <c r="C54" s="37">
        <v>49</v>
      </c>
      <c r="D54" s="28" t="e">
        <v>#N/A</v>
      </c>
      <c r="E54" s="37"/>
      <c r="F54" s="37" t="s">
        <v>555</v>
      </c>
      <c r="G54" s="37" t="s">
        <v>556</v>
      </c>
      <c r="H54" s="37" t="s">
        <v>224</v>
      </c>
      <c r="I54" s="37" t="s">
        <v>93</v>
      </c>
      <c r="J54" s="38">
        <v>100</v>
      </c>
      <c r="K54" s="39"/>
      <c r="L54" s="30">
        <v>30</v>
      </c>
      <c r="M54" s="31">
        <v>0.92176523026343105</v>
      </c>
      <c r="N54" s="31">
        <v>1.3140275449199801</v>
      </c>
      <c r="O54" s="31">
        <v>92.176523026343105</v>
      </c>
      <c r="P54" s="31">
        <v>39.420826347599402</v>
      </c>
      <c r="Q54" s="31">
        <v>131.59734937394251</v>
      </c>
      <c r="R54" s="32">
        <v>103.94</v>
      </c>
      <c r="S54" s="37" t="s">
        <v>259</v>
      </c>
      <c r="T54" s="37" t="s">
        <v>557</v>
      </c>
      <c r="U54" s="3" t="s">
        <v>558</v>
      </c>
      <c r="V54" s="3" t="s">
        <v>558</v>
      </c>
      <c r="W54" s="27"/>
      <c r="X54" s="33"/>
      <c r="Y54" s="27"/>
      <c r="Z54" s="3" t="s">
        <v>68</v>
      </c>
      <c r="AA54" s="3" t="s">
        <v>182</v>
      </c>
      <c r="AB54" s="3" t="s">
        <v>68</v>
      </c>
      <c r="AC54" s="3" t="s">
        <v>559</v>
      </c>
      <c r="AD54" s="27" t="s">
        <v>559</v>
      </c>
      <c r="AE54" s="27" t="e">
        <v>#N/A</v>
      </c>
      <c r="AF54" s="27" t="s">
        <v>560</v>
      </c>
      <c r="AG54" s="27">
        <v>0</v>
      </c>
      <c r="AH54" s="27" t="s">
        <v>158</v>
      </c>
      <c r="AI54" s="3" t="s">
        <v>76</v>
      </c>
      <c r="AJ54" s="27" t="s">
        <v>561</v>
      </c>
      <c r="AK54" s="27" t="s">
        <v>287</v>
      </c>
      <c r="AL54" s="34">
        <v>45252.697675798598</v>
      </c>
      <c r="AM54" s="27" t="s">
        <v>329</v>
      </c>
      <c r="AN54" s="34">
        <v>45799.555581840301</v>
      </c>
      <c r="AO54" s="3" t="s">
        <v>123</v>
      </c>
      <c r="AP54" s="27" t="s">
        <v>76</v>
      </c>
      <c r="AQ54" s="27">
        <v>0</v>
      </c>
      <c r="AR54" s="3" t="s">
        <v>76</v>
      </c>
      <c r="AS54" s="27" t="s">
        <v>123</v>
      </c>
      <c r="AT54" s="27">
        <v>0</v>
      </c>
      <c r="AU54" s="27">
        <v>0</v>
      </c>
      <c r="AV54" s="27">
        <v>0</v>
      </c>
      <c r="AW54" s="27">
        <v>0</v>
      </c>
      <c r="AX54" s="27">
        <v>0</v>
      </c>
      <c r="AY54" s="27" t="s">
        <v>562</v>
      </c>
      <c r="AZ54" s="27" t="s">
        <v>563</v>
      </c>
      <c r="BA54" s="27">
        <v>4442043983</v>
      </c>
      <c r="BB54" s="27" t="s">
        <v>564</v>
      </c>
      <c r="BC54" s="27" t="s">
        <v>81</v>
      </c>
      <c r="BD54" s="27" t="s">
        <v>158</v>
      </c>
    </row>
    <row r="55" spans="1:56">
      <c r="A55" s="3">
        <v>50</v>
      </c>
      <c r="B55" s="37">
        <v>69</v>
      </c>
      <c r="C55" s="37">
        <v>50</v>
      </c>
      <c r="D55" s="28" t="e">
        <v>#N/A</v>
      </c>
      <c r="E55" s="37"/>
      <c r="F55" s="37" t="s">
        <v>565</v>
      </c>
      <c r="G55" s="37" t="s">
        <v>566</v>
      </c>
      <c r="H55" s="37" t="s">
        <v>224</v>
      </c>
      <c r="I55" s="37" t="s">
        <v>85</v>
      </c>
      <c r="J55" s="38">
        <v>100</v>
      </c>
      <c r="K55" s="39"/>
      <c r="L55" s="30">
        <v>30</v>
      </c>
      <c r="M55" s="31">
        <v>0.92176523026343105</v>
      </c>
      <c r="N55" s="31">
        <v>1.3140275449199801</v>
      </c>
      <c r="O55" s="31">
        <v>92.176523026343105</v>
      </c>
      <c r="P55" s="31">
        <v>39.420826347599402</v>
      </c>
      <c r="Q55" s="31">
        <v>131.59734937394251</v>
      </c>
      <c r="R55" s="32"/>
      <c r="S55" s="37" t="s">
        <v>567</v>
      </c>
      <c r="T55" s="37" t="s">
        <v>568</v>
      </c>
      <c r="U55" s="3" t="s">
        <v>529</v>
      </c>
      <c r="V55" s="3" t="s">
        <v>529</v>
      </c>
      <c r="W55" s="27"/>
      <c r="X55" s="33"/>
      <c r="Y55" s="27"/>
      <c r="Z55" s="3" t="s">
        <v>68</v>
      </c>
      <c r="AA55" s="3" t="s">
        <v>182</v>
      </c>
      <c r="AB55" s="3" t="s">
        <v>68</v>
      </c>
      <c r="AC55" s="3" t="s">
        <v>530</v>
      </c>
      <c r="AD55" s="27" t="s">
        <v>530</v>
      </c>
      <c r="AE55" s="27" t="e">
        <v>#N/A</v>
      </c>
      <c r="AF55" s="27" t="s">
        <v>157</v>
      </c>
      <c r="AG55" s="27">
        <v>0</v>
      </c>
      <c r="AH55" s="27" t="s">
        <v>204</v>
      </c>
      <c r="AI55" s="3">
        <v>0</v>
      </c>
      <c r="AJ55" s="27" t="s">
        <v>569</v>
      </c>
      <c r="AK55" s="27" t="s">
        <v>85</v>
      </c>
      <c r="AL55" s="34">
        <v>45448.664264363397</v>
      </c>
      <c r="AM55" s="27" t="s">
        <v>94</v>
      </c>
      <c r="AN55" s="34">
        <v>45804.569628402802</v>
      </c>
      <c r="AO55" s="3" t="s">
        <v>85</v>
      </c>
      <c r="AP55" s="27">
        <v>0</v>
      </c>
      <c r="AQ55" s="27">
        <v>0</v>
      </c>
      <c r="AR55" s="3" t="s">
        <v>76</v>
      </c>
      <c r="AS55" s="27" t="s">
        <v>85</v>
      </c>
      <c r="AT55" s="27">
        <v>0</v>
      </c>
      <c r="AU55" s="27">
        <v>0</v>
      </c>
      <c r="AV55" s="27">
        <v>0</v>
      </c>
      <c r="AW55" s="27">
        <v>0</v>
      </c>
      <c r="AX55" s="27">
        <v>0</v>
      </c>
      <c r="AY55" s="27" t="s">
        <v>532</v>
      </c>
      <c r="AZ55" s="27" t="s">
        <v>533</v>
      </c>
      <c r="BA55" s="27">
        <v>5553705984</v>
      </c>
      <c r="BB55" s="27" t="s">
        <v>332</v>
      </c>
      <c r="BC55" s="27" t="s">
        <v>81</v>
      </c>
      <c r="BD55" s="27" t="s">
        <v>204</v>
      </c>
    </row>
    <row r="56" spans="1:56">
      <c r="A56" s="3">
        <v>51</v>
      </c>
      <c r="B56" s="37">
        <v>42</v>
      </c>
      <c r="C56" s="37">
        <v>51</v>
      </c>
      <c r="D56" s="28" t="e">
        <v>#N/A</v>
      </c>
      <c r="E56" s="37"/>
      <c r="F56" s="37" t="s">
        <v>570</v>
      </c>
      <c r="G56" s="37" t="s">
        <v>571</v>
      </c>
      <c r="H56" s="37" t="s">
        <v>224</v>
      </c>
      <c r="I56" s="37" t="s">
        <v>123</v>
      </c>
      <c r="J56" s="38">
        <v>24</v>
      </c>
      <c r="K56" s="39"/>
      <c r="L56" s="30">
        <v>7.1999999999999993</v>
      </c>
      <c r="M56" s="31">
        <v>0.92176523026343105</v>
      </c>
      <c r="N56" s="31">
        <v>1.3140275449199801</v>
      </c>
      <c r="O56" s="31">
        <v>22.122365526322344</v>
      </c>
      <c r="P56" s="31">
        <v>9.4609983234238566</v>
      </c>
      <c r="Q56" s="31">
        <v>31.583363849746199</v>
      </c>
      <c r="R56" s="32">
        <v>58.734999999999999</v>
      </c>
      <c r="S56" s="37" t="s">
        <v>572</v>
      </c>
      <c r="T56" s="37" t="s">
        <v>573</v>
      </c>
      <c r="U56" s="3" t="s">
        <v>500</v>
      </c>
      <c r="V56" s="3" t="s">
        <v>500</v>
      </c>
      <c r="W56" s="27"/>
      <c r="X56" s="33"/>
      <c r="Y56" s="27"/>
      <c r="Z56" s="3" t="s">
        <v>68</v>
      </c>
      <c r="AA56" s="3" t="s">
        <v>69</v>
      </c>
      <c r="AB56" s="3" t="s">
        <v>68</v>
      </c>
      <c r="AC56" s="3" t="s">
        <v>574</v>
      </c>
      <c r="AD56" s="27" t="s">
        <v>574</v>
      </c>
      <c r="AE56" s="27" t="e">
        <v>#N/A</v>
      </c>
      <c r="AF56" s="27" t="s">
        <v>575</v>
      </c>
      <c r="AG56" s="27">
        <v>0</v>
      </c>
      <c r="AH56" s="27" t="s">
        <v>204</v>
      </c>
      <c r="AI56" s="3">
        <v>0</v>
      </c>
      <c r="AJ56" s="27" t="s">
        <v>576</v>
      </c>
      <c r="AK56" s="27" t="s">
        <v>123</v>
      </c>
      <c r="AL56" s="34">
        <v>43880</v>
      </c>
      <c r="AM56" s="27" t="s">
        <v>523</v>
      </c>
      <c r="AN56" s="34">
        <v>45729.724248333303</v>
      </c>
      <c r="AO56" s="3" t="s">
        <v>123</v>
      </c>
      <c r="AP56" s="27">
        <v>0</v>
      </c>
      <c r="AQ56" s="27">
        <v>0</v>
      </c>
      <c r="AR56" s="3" t="s">
        <v>76</v>
      </c>
      <c r="AS56" s="27" t="s">
        <v>123</v>
      </c>
      <c r="AT56" s="27">
        <v>0</v>
      </c>
      <c r="AU56" s="27">
        <v>0</v>
      </c>
      <c r="AV56" s="27">
        <v>0</v>
      </c>
      <c r="AW56" s="27">
        <v>0</v>
      </c>
      <c r="AX56" s="27">
        <v>0</v>
      </c>
      <c r="AY56" s="27" t="s">
        <v>577</v>
      </c>
      <c r="AZ56" s="27" t="s">
        <v>578</v>
      </c>
      <c r="BA56" s="27" t="s">
        <v>579</v>
      </c>
      <c r="BB56" s="27" t="s">
        <v>332</v>
      </c>
      <c r="BC56" s="27" t="s">
        <v>81</v>
      </c>
      <c r="BD56" s="27" t="s">
        <v>204</v>
      </c>
    </row>
    <row r="57" spans="1:56">
      <c r="A57" s="3">
        <v>53</v>
      </c>
      <c r="B57" s="37">
        <v>58</v>
      </c>
      <c r="C57" s="37">
        <v>53</v>
      </c>
      <c r="D57" s="28" t="e">
        <v>#N/A</v>
      </c>
      <c r="E57" s="37"/>
      <c r="F57" s="37" t="s">
        <v>580</v>
      </c>
      <c r="G57" s="37" t="s">
        <v>581</v>
      </c>
      <c r="H57" s="37" t="s">
        <v>224</v>
      </c>
      <c r="I57" s="37" t="s">
        <v>93</v>
      </c>
      <c r="J57" s="38">
        <v>92</v>
      </c>
      <c r="K57" s="39"/>
      <c r="L57" s="30">
        <v>27.599999999999998</v>
      </c>
      <c r="M57" s="31">
        <v>0.92176523026343105</v>
      </c>
      <c r="N57" s="31">
        <v>1.3140275449199801</v>
      </c>
      <c r="O57" s="31">
        <v>84.802401184235663</v>
      </c>
      <c r="P57" s="31">
        <v>36.267160239791451</v>
      </c>
      <c r="Q57" s="31">
        <v>121.06956142402711</v>
      </c>
      <c r="R57" s="32"/>
      <c r="S57" s="37" t="s">
        <v>259</v>
      </c>
      <c r="T57" s="37" t="s">
        <v>557</v>
      </c>
      <c r="U57" s="3" t="s">
        <v>558</v>
      </c>
      <c r="V57" s="3" t="s">
        <v>558</v>
      </c>
      <c r="W57" s="27"/>
      <c r="X57" s="33"/>
      <c r="Y57" s="27"/>
      <c r="Z57" s="3" t="s">
        <v>68</v>
      </c>
      <c r="AA57" s="3" t="s">
        <v>182</v>
      </c>
      <c r="AB57" s="3" t="s">
        <v>68</v>
      </c>
      <c r="AC57" s="3" t="s">
        <v>582</v>
      </c>
      <c r="AD57" s="27" t="s">
        <v>582</v>
      </c>
      <c r="AE57" s="27" t="e">
        <v>#N/A</v>
      </c>
      <c r="AF57" s="27" t="s">
        <v>157</v>
      </c>
      <c r="AG57" s="27">
        <v>0</v>
      </c>
      <c r="AH57" s="27" t="s">
        <v>204</v>
      </c>
      <c r="AI57" s="3">
        <v>0</v>
      </c>
      <c r="AJ57" s="27" t="s">
        <v>583</v>
      </c>
      <c r="AK57" s="27" t="s">
        <v>287</v>
      </c>
      <c r="AL57" s="34">
        <v>45247.721591446803</v>
      </c>
      <c r="AM57" s="27" t="s">
        <v>329</v>
      </c>
      <c r="AN57" s="34">
        <v>45799.551751921303</v>
      </c>
      <c r="AO57" s="3" t="s">
        <v>123</v>
      </c>
      <c r="AP57" s="27">
        <v>0</v>
      </c>
      <c r="AQ57" s="27">
        <v>0</v>
      </c>
      <c r="AR57" s="3" t="s">
        <v>76</v>
      </c>
      <c r="AS57" s="27" t="s">
        <v>123</v>
      </c>
      <c r="AT57" s="27">
        <v>0</v>
      </c>
      <c r="AU57" s="27">
        <v>0</v>
      </c>
      <c r="AV57" s="27">
        <v>0</v>
      </c>
      <c r="AW57" s="27">
        <v>0</v>
      </c>
      <c r="AX57" s="27">
        <v>0</v>
      </c>
      <c r="AY57" s="27" t="s">
        <v>562</v>
      </c>
      <c r="AZ57" s="27" t="s">
        <v>563</v>
      </c>
      <c r="BA57" s="27">
        <v>4442043983</v>
      </c>
      <c r="BB57" s="27" t="s">
        <v>332</v>
      </c>
      <c r="BC57" s="27" t="s">
        <v>81</v>
      </c>
      <c r="BD57" s="27" t="s">
        <v>204</v>
      </c>
    </row>
    <row r="58" spans="1:56">
      <c r="A58" s="3">
        <v>54</v>
      </c>
      <c r="B58" s="37">
        <v>23</v>
      </c>
      <c r="C58" s="37">
        <v>54</v>
      </c>
      <c r="D58" s="28" t="e">
        <v>#N/A</v>
      </c>
      <c r="E58" s="37"/>
      <c r="F58" s="37" t="s">
        <v>584</v>
      </c>
      <c r="G58" s="37" t="s">
        <v>585</v>
      </c>
      <c r="H58" s="37" t="s">
        <v>224</v>
      </c>
      <c r="I58" s="37" t="s">
        <v>85</v>
      </c>
      <c r="J58" s="38">
        <v>90</v>
      </c>
      <c r="K58" s="39"/>
      <c r="L58" s="30">
        <v>27</v>
      </c>
      <c r="M58" s="31">
        <v>0.92176523026343105</v>
      </c>
      <c r="N58" s="31">
        <v>1.3140275449199801</v>
      </c>
      <c r="O58" s="31">
        <v>82.958870723708799</v>
      </c>
      <c r="P58" s="31">
        <v>35.47874371283946</v>
      </c>
      <c r="Q58" s="31">
        <v>118.43761443654826</v>
      </c>
      <c r="R58" s="32"/>
      <c r="S58" s="37" t="s">
        <v>383</v>
      </c>
      <c r="T58" s="37" t="s">
        <v>546</v>
      </c>
      <c r="U58" s="3" t="s">
        <v>500</v>
      </c>
      <c r="V58" s="3" t="s">
        <v>500</v>
      </c>
      <c r="W58" s="27"/>
      <c r="X58" s="33"/>
      <c r="Y58" s="27"/>
      <c r="Z58" s="3" t="s">
        <v>68</v>
      </c>
      <c r="AA58" s="3" t="s">
        <v>69</v>
      </c>
      <c r="AB58" s="3" t="s">
        <v>68</v>
      </c>
      <c r="AC58" s="3" t="s">
        <v>586</v>
      </c>
      <c r="AD58" s="27" t="s">
        <v>502</v>
      </c>
      <c r="AE58" s="27" t="e">
        <v>#N/A</v>
      </c>
      <c r="AF58" s="27" t="s">
        <v>587</v>
      </c>
      <c r="AG58" s="27">
        <v>0</v>
      </c>
      <c r="AH58" s="27" t="s">
        <v>158</v>
      </c>
      <c r="AI58" s="3" t="s">
        <v>76</v>
      </c>
      <c r="AJ58" s="27" t="s">
        <v>588</v>
      </c>
      <c r="AK58" s="27" t="s">
        <v>85</v>
      </c>
      <c r="AL58" s="34">
        <v>45547.6084759722</v>
      </c>
      <c r="AM58" s="27" t="s">
        <v>173</v>
      </c>
      <c r="AN58" s="34">
        <v>45826.597470659697</v>
      </c>
      <c r="AO58" s="3" t="s">
        <v>85</v>
      </c>
      <c r="AP58" s="27" t="s">
        <v>76</v>
      </c>
      <c r="AQ58" s="27">
        <v>0</v>
      </c>
      <c r="AR58" s="3" t="s">
        <v>76</v>
      </c>
      <c r="AS58" s="27" t="s">
        <v>85</v>
      </c>
      <c r="AT58" s="27">
        <v>0</v>
      </c>
      <c r="AU58" s="27">
        <v>0</v>
      </c>
      <c r="AV58" s="27">
        <v>0</v>
      </c>
      <c r="AW58" s="27">
        <v>0</v>
      </c>
      <c r="AX58" s="27">
        <v>0</v>
      </c>
      <c r="AY58" s="27" t="s">
        <v>504</v>
      </c>
      <c r="AZ58" s="27" t="s">
        <v>505</v>
      </c>
      <c r="BA58" s="27">
        <v>5547660943</v>
      </c>
      <c r="BB58" s="27" t="s">
        <v>589</v>
      </c>
      <c r="BC58" s="27" t="s">
        <v>81</v>
      </c>
      <c r="BD58" s="27" t="s">
        <v>158</v>
      </c>
    </row>
    <row r="59" spans="1:56">
      <c r="A59" s="3">
        <v>55</v>
      </c>
      <c r="B59" s="37">
        <v>53</v>
      </c>
      <c r="C59" s="37">
        <v>55</v>
      </c>
      <c r="D59" s="28" t="e">
        <v>#N/A</v>
      </c>
      <c r="E59" s="37"/>
      <c r="F59" s="37" t="s">
        <v>590</v>
      </c>
      <c r="G59" s="37" t="s">
        <v>591</v>
      </c>
      <c r="H59" s="37" t="s">
        <v>224</v>
      </c>
      <c r="I59" s="37" t="s">
        <v>93</v>
      </c>
      <c r="J59" s="38">
        <v>82</v>
      </c>
      <c r="K59" s="39"/>
      <c r="L59" s="30">
        <v>24.599999999999998</v>
      </c>
      <c r="M59" s="31">
        <v>0.92176523026343105</v>
      </c>
      <c r="N59" s="31">
        <v>1.3140275449199801</v>
      </c>
      <c r="O59" s="31">
        <v>75.584748881601342</v>
      </c>
      <c r="P59" s="31">
        <v>32.32507760503151</v>
      </c>
      <c r="Q59" s="31">
        <v>107.90982648663285</v>
      </c>
      <c r="R59" s="32"/>
      <c r="S59" s="37" t="s">
        <v>259</v>
      </c>
      <c r="T59" s="37" t="s">
        <v>592</v>
      </c>
      <c r="U59" s="3" t="s">
        <v>361</v>
      </c>
      <c r="V59" s="3" t="s">
        <v>361</v>
      </c>
      <c r="W59" s="27"/>
      <c r="X59" s="33"/>
      <c r="Y59" s="27"/>
      <c r="Z59" s="3" t="s">
        <v>155</v>
      </c>
      <c r="AA59" s="3" t="s">
        <v>182</v>
      </c>
      <c r="AB59" s="3" t="s">
        <v>68</v>
      </c>
      <c r="AC59" s="27" t="s">
        <v>593</v>
      </c>
      <c r="AD59" s="27" t="s">
        <v>593</v>
      </c>
      <c r="AE59" s="27" t="e">
        <v>#N/A</v>
      </c>
      <c r="AF59" s="27" t="s">
        <v>157</v>
      </c>
      <c r="AG59" s="27">
        <v>0</v>
      </c>
      <c r="AH59" s="27" t="s">
        <v>204</v>
      </c>
      <c r="AI59" s="3">
        <v>0</v>
      </c>
      <c r="AJ59" s="27" t="s">
        <v>594</v>
      </c>
      <c r="AK59" s="27" t="s">
        <v>375</v>
      </c>
      <c r="AL59" s="34">
        <v>45406.324973599498</v>
      </c>
      <c r="AM59" s="27" t="s">
        <v>173</v>
      </c>
      <c r="AN59" s="34">
        <v>45818.360223611096</v>
      </c>
      <c r="AO59" s="3" t="s">
        <v>93</v>
      </c>
      <c r="AP59" s="27">
        <v>0</v>
      </c>
      <c r="AQ59" s="27">
        <v>0</v>
      </c>
      <c r="AR59" s="3" t="s">
        <v>76</v>
      </c>
      <c r="AS59" s="27" t="s">
        <v>93</v>
      </c>
      <c r="AT59" s="27">
        <v>0</v>
      </c>
      <c r="AU59" s="27">
        <v>0</v>
      </c>
      <c r="AV59" s="27">
        <v>0</v>
      </c>
      <c r="AW59" s="27">
        <v>0</v>
      </c>
      <c r="AX59" s="27">
        <v>0</v>
      </c>
      <c r="AY59" s="27" t="s">
        <v>595</v>
      </c>
      <c r="AZ59" s="27" t="s">
        <v>596</v>
      </c>
      <c r="BA59" s="27">
        <v>5579500996</v>
      </c>
      <c r="BB59" s="27" t="s">
        <v>332</v>
      </c>
      <c r="BC59" s="27" t="s">
        <v>191</v>
      </c>
      <c r="BD59" s="27" t="s">
        <v>204</v>
      </c>
    </row>
    <row r="60" spans="1:56" ht="33.75">
      <c r="A60" s="3">
        <v>57</v>
      </c>
      <c r="B60" s="37">
        <v>78</v>
      </c>
      <c r="C60" s="37">
        <v>57</v>
      </c>
      <c r="D60" s="28" t="e">
        <v>#N/A</v>
      </c>
      <c r="E60" s="37"/>
      <c r="F60" s="37" t="s">
        <v>597</v>
      </c>
      <c r="G60" s="37" t="s">
        <v>598</v>
      </c>
      <c r="H60" s="37" t="s">
        <v>224</v>
      </c>
      <c r="I60" s="37" t="s">
        <v>93</v>
      </c>
      <c r="J60" s="38">
        <v>89</v>
      </c>
      <c r="K60" s="39"/>
      <c r="L60" s="30">
        <v>26.7</v>
      </c>
      <c r="M60" s="31">
        <v>0.92176523026343105</v>
      </c>
      <c r="N60" s="31">
        <v>1.3140275449199801</v>
      </c>
      <c r="O60" s="31">
        <v>82.037105493445367</v>
      </c>
      <c r="P60" s="31">
        <v>35.084535449363472</v>
      </c>
      <c r="Q60" s="31">
        <v>117.12164094280884</v>
      </c>
      <c r="R60" s="32">
        <v>88.94</v>
      </c>
      <c r="S60" s="37" t="s">
        <v>599</v>
      </c>
      <c r="T60" s="37" t="s">
        <v>600</v>
      </c>
      <c r="U60" s="3" t="s">
        <v>296</v>
      </c>
      <c r="V60" s="3" t="s">
        <v>297</v>
      </c>
      <c r="W60" s="27"/>
      <c r="X60" s="33"/>
      <c r="Y60" s="27"/>
      <c r="Z60" s="3" t="s">
        <v>68</v>
      </c>
      <c r="AA60" s="3" t="s">
        <v>169</v>
      </c>
      <c r="AB60" s="3" t="s">
        <v>68</v>
      </c>
      <c r="AC60" s="42" t="s">
        <v>601</v>
      </c>
      <c r="AD60" s="27" t="s">
        <v>602</v>
      </c>
      <c r="AE60" s="27" t="e">
        <v>#N/A</v>
      </c>
      <c r="AF60" s="27" t="s">
        <v>603</v>
      </c>
      <c r="AG60" s="27">
        <v>1</v>
      </c>
      <c r="AH60" s="27" t="s">
        <v>158</v>
      </c>
      <c r="AI60" s="3" t="s">
        <v>76</v>
      </c>
      <c r="AJ60" s="27" t="s">
        <v>604</v>
      </c>
      <c r="AK60" s="27" t="s">
        <v>287</v>
      </c>
      <c r="AL60" s="34">
        <v>45322.453225011603</v>
      </c>
      <c r="AM60" s="27" t="s">
        <v>449</v>
      </c>
      <c r="AN60" s="34">
        <v>45692.595998425903</v>
      </c>
      <c r="AO60" s="3" t="s">
        <v>123</v>
      </c>
      <c r="AP60" s="27" t="s">
        <v>76</v>
      </c>
      <c r="AQ60" s="27">
        <v>1</v>
      </c>
      <c r="AR60" s="3" t="s">
        <v>76</v>
      </c>
      <c r="AS60" s="27" t="s">
        <v>123</v>
      </c>
      <c r="AT60" s="27">
        <v>0</v>
      </c>
      <c r="AU60" s="27">
        <v>0</v>
      </c>
      <c r="AV60" s="27">
        <v>0</v>
      </c>
      <c r="AW60" s="27">
        <v>0</v>
      </c>
      <c r="AX60" s="27">
        <v>0</v>
      </c>
      <c r="AY60" s="27" t="s">
        <v>605</v>
      </c>
      <c r="AZ60" s="27" t="s">
        <v>606</v>
      </c>
      <c r="BA60" s="27">
        <v>5543429540</v>
      </c>
      <c r="BB60" s="27" t="s">
        <v>607</v>
      </c>
      <c r="BC60" s="27" t="s">
        <v>81</v>
      </c>
      <c r="BD60" s="27" t="s">
        <v>158</v>
      </c>
    </row>
    <row r="61" spans="1:56">
      <c r="A61" s="3">
        <v>58</v>
      </c>
      <c r="B61" s="37">
        <v>50</v>
      </c>
      <c r="C61" s="37">
        <v>58</v>
      </c>
      <c r="D61" s="28" t="e">
        <v>#N/A</v>
      </c>
      <c r="E61" s="37"/>
      <c r="F61" s="37" t="s">
        <v>608</v>
      </c>
      <c r="G61" s="37" t="s">
        <v>609</v>
      </c>
      <c r="H61" s="37" t="s">
        <v>224</v>
      </c>
      <c r="I61" s="37" t="s">
        <v>85</v>
      </c>
      <c r="J61" s="38">
        <v>80</v>
      </c>
      <c r="K61" s="39"/>
      <c r="L61" s="30">
        <v>24</v>
      </c>
      <c r="M61" s="31">
        <v>0.92176523026343105</v>
      </c>
      <c r="N61" s="31">
        <v>1.3140275449199801</v>
      </c>
      <c r="O61" s="31">
        <v>73.741218421074478</v>
      </c>
      <c r="P61" s="31">
        <v>31.536661078079522</v>
      </c>
      <c r="Q61" s="31">
        <v>105.277879499154</v>
      </c>
      <c r="R61" s="32"/>
      <c r="S61" s="37" t="s">
        <v>259</v>
      </c>
      <c r="T61" s="37" t="s">
        <v>610</v>
      </c>
      <c r="U61" s="3" t="s">
        <v>611</v>
      </c>
      <c r="V61" s="3" t="s">
        <v>612</v>
      </c>
      <c r="W61" s="27"/>
      <c r="X61" s="33"/>
      <c r="Y61" s="27"/>
      <c r="Z61" s="3" t="s">
        <v>68</v>
      </c>
      <c r="AA61" s="3" t="s">
        <v>613</v>
      </c>
      <c r="AB61" s="3" t="s">
        <v>68</v>
      </c>
      <c r="AC61" s="3"/>
      <c r="AD61" s="27" t="s">
        <v>614</v>
      </c>
      <c r="AE61" s="27" t="e">
        <v>#N/A</v>
      </c>
      <c r="AF61" s="27" t="s">
        <v>157</v>
      </c>
      <c r="AG61" s="27">
        <v>0</v>
      </c>
      <c r="AH61" s="27" t="s">
        <v>204</v>
      </c>
      <c r="AI61" s="3">
        <v>0</v>
      </c>
      <c r="AJ61" s="27" t="s">
        <v>615</v>
      </c>
      <c r="AK61" s="27" t="s">
        <v>375</v>
      </c>
      <c r="AL61" s="34">
        <v>45663.819150902797</v>
      </c>
      <c r="AM61" s="27" t="s">
        <v>74</v>
      </c>
      <c r="AN61" s="34">
        <v>45824.706815879603</v>
      </c>
      <c r="AO61" s="3" t="s">
        <v>93</v>
      </c>
      <c r="AP61" s="27">
        <v>0</v>
      </c>
      <c r="AQ61" s="27">
        <v>0</v>
      </c>
      <c r="AR61" s="3" t="s">
        <v>76</v>
      </c>
      <c r="AS61" s="27" t="s">
        <v>93</v>
      </c>
      <c r="AT61" s="27">
        <v>0</v>
      </c>
      <c r="AU61" s="27">
        <v>0</v>
      </c>
      <c r="AV61" s="27">
        <v>0</v>
      </c>
      <c r="AW61" s="27">
        <v>0</v>
      </c>
      <c r="AX61" s="27">
        <v>0</v>
      </c>
      <c r="AY61" s="27" t="s">
        <v>616</v>
      </c>
      <c r="AZ61" s="27" t="s">
        <v>617</v>
      </c>
      <c r="BA61" s="27">
        <v>5641735660</v>
      </c>
      <c r="BB61" s="27" t="s">
        <v>332</v>
      </c>
      <c r="BC61" s="27" t="s">
        <v>191</v>
      </c>
      <c r="BD61" s="27" t="s">
        <v>204</v>
      </c>
    </row>
    <row r="62" spans="1:56">
      <c r="A62" s="3">
        <v>59</v>
      </c>
      <c r="B62" s="37">
        <v>61</v>
      </c>
      <c r="C62" s="37">
        <v>59</v>
      </c>
      <c r="D62" s="28" t="e">
        <v>#N/A</v>
      </c>
      <c r="E62" s="37"/>
      <c r="F62" s="37" t="s">
        <v>618</v>
      </c>
      <c r="G62" s="37" t="s">
        <v>528</v>
      </c>
      <c r="H62" s="37" t="s">
        <v>224</v>
      </c>
      <c r="I62" s="37" t="s">
        <v>93</v>
      </c>
      <c r="J62" s="38">
        <v>80</v>
      </c>
      <c r="K62" s="39"/>
      <c r="L62" s="30">
        <v>24</v>
      </c>
      <c r="M62" s="31">
        <v>0.92176523026343105</v>
      </c>
      <c r="N62" s="31">
        <v>1.3140275449199801</v>
      </c>
      <c r="O62" s="31">
        <v>73.741218421074478</v>
      </c>
      <c r="P62" s="31">
        <v>31.536661078079522</v>
      </c>
      <c r="Q62" s="31">
        <v>105.277879499154</v>
      </c>
      <c r="R62" s="32"/>
      <c r="S62" s="37" t="s">
        <v>619</v>
      </c>
      <c r="T62" s="37" t="s">
        <v>620</v>
      </c>
      <c r="U62" s="37" t="s">
        <v>529</v>
      </c>
      <c r="V62" s="37" t="s">
        <v>529</v>
      </c>
      <c r="W62" s="27"/>
      <c r="X62" s="33"/>
      <c r="Y62" s="27"/>
      <c r="Z62" s="3" t="s">
        <v>68</v>
      </c>
      <c r="AA62" s="3" t="s">
        <v>182</v>
      </c>
      <c r="AB62" s="3" t="s">
        <v>68</v>
      </c>
      <c r="AC62" s="3" t="s">
        <v>530</v>
      </c>
      <c r="AD62" s="27" t="s">
        <v>530</v>
      </c>
      <c r="AE62" s="27" t="e">
        <v>#N/A</v>
      </c>
      <c r="AF62" s="27" t="s">
        <v>157</v>
      </c>
      <c r="AG62" s="27">
        <v>0</v>
      </c>
      <c r="AH62" s="27" t="s">
        <v>204</v>
      </c>
      <c r="AI62" s="3">
        <v>0</v>
      </c>
      <c r="AJ62" s="27" t="s">
        <v>621</v>
      </c>
      <c r="AK62" s="27" t="s">
        <v>93</v>
      </c>
      <c r="AL62" s="34">
        <v>45257.602318113401</v>
      </c>
      <c r="AM62" s="27" t="s">
        <v>523</v>
      </c>
      <c r="AN62" s="34">
        <v>45728.772671967599</v>
      </c>
      <c r="AO62" s="3" t="s">
        <v>93</v>
      </c>
      <c r="AP62" s="27">
        <v>0</v>
      </c>
      <c r="AQ62" s="27">
        <v>0</v>
      </c>
      <c r="AR62" s="3" t="s">
        <v>76</v>
      </c>
      <c r="AS62" s="27" t="s">
        <v>93</v>
      </c>
      <c r="AT62" s="27">
        <v>0</v>
      </c>
      <c r="AU62" s="27">
        <v>0</v>
      </c>
      <c r="AV62" s="27">
        <v>0</v>
      </c>
      <c r="AW62" s="27">
        <v>0</v>
      </c>
      <c r="AX62" s="27">
        <v>0</v>
      </c>
      <c r="AY62" s="27" t="s">
        <v>532</v>
      </c>
      <c r="AZ62" s="27" t="s">
        <v>533</v>
      </c>
      <c r="BA62" s="27">
        <v>5554178021</v>
      </c>
      <c r="BB62" s="27" t="s">
        <v>332</v>
      </c>
      <c r="BC62" s="27" t="s">
        <v>191</v>
      </c>
      <c r="BD62" s="27" t="s">
        <v>204</v>
      </c>
    </row>
    <row r="63" spans="1:56">
      <c r="A63" s="3">
        <v>60</v>
      </c>
      <c r="B63" s="37">
        <v>60</v>
      </c>
      <c r="C63" s="37">
        <v>60</v>
      </c>
      <c r="D63" s="28" t="e">
        <v>#N/A</v>
      </c>
      <c r="E63" s="37"/>
      <c r="F63" s="37" t="s">
        <v>622</v>
      </c>
      <c r="G63" s="37" t="s">
        <v>305</v>
      </c>
      <c r="H63" s="37" t="s">
        <v>224</v>
      </c>
      <c r="I63" s="37" t="s">
        <v>85</v>
      </c>
      <c r="J63" s="38">
        <v>120</v>
      </c>
      <c r="K63" s="39"/>
      <c r="L63" s="30">
        <v>36</v>
      </c>
      <c r="M63" s="31">
        <v>0.92176523026343105</v>
      </c>
      <c r="N63" s="31">
        <v>1.3140275449199801</v>
      </c>
      <c r="O63" s="31">
        <v>110.61182763161173</v>
      </c>
      <c r="P63" s="31">
        <v>47.304991617119285</v>
      </c>
      <c r="Q63" s="31">
        <v>157.91681924873103</v>
      </c>
      <c r="R63" s="32"/>
      <c r="S63" s="37" t="s">
        <v>623</v>
      </c>
      <c r="T63" s="37" t="s">
        <v>624</v>
      </c>
      <c r="U63" s="3" t="s">
        <v>308</v>
      </c>
      <c r="V63" s="3" t="s">
        <v>308</v>
      </c>
      <c r="W63" s="27"/>
      <c r="X63" s="33"/>
      <c r="Y63" s="27"/>
      <c r="Z63" s="3" t="s">
        <v>68</v>
      </c>
      <c r="AA63" s="3" t="s">
        <v>309</v>
      </c>
      <c r="AB63" s="3" t="s">
        <v>68</v>
      </c>
      <c r="AC63" s="43" t="s">
        <v>310</v>
      </c>
      <c r="AD63" s="27" t="s">
        <v>310</v>
      </c>
      <c r="AE63" s="27" t="e">
        <v>#N/A</v>
      </c>
      <c r="AF63" s="27" t="s">
        <v>157</v>
      </c>
      <c r="AG63" s="27">
        <v>0</v>
      </c>
      <c r="AH63" s="27" t="s">
        <v>204</v>
      </c>
      <c r="AI63" s="3">
        <v>0</v>
      </c>
      <c r="AJ63" s="27" t="s">
        <v>625</v>
      </c>
      <c r="AK63" s="27" t="s">
        <v>93</v>
      </c>
      <c r="AL63" s="34">
        <v>45274.583484386603</v>
      </c>
      <c r="AM63" s="27" t="s">
        <v>74</v>
      </c>
      <c r="AN63" s="34">
        <v>45686.794789120402</v>
      </c>
      <c r="AO63" s="3" t="s">
        <v>93</v>
      </c>
      <c r="AP63" s="27">
        <v>0</v>
      </c>
      <c r="AQ63" s="27">
        <v>0</v>
      </c>
      <c r="AR63" s="3" t="s">
        <v>76</v>
      </c>
      <c r="AS63" s="27" t="s">
        <v>93</v>
      </c>
      <c r="AT63" s="27">
        <v>0</v>
      </c>
      <c r="AU63" s="27">
        <v>0</v>
      </c>
      <c r="AV63" s="27">
        <v>0</v>
      </c>
      <c r="AW63" s="27">
        <v>0</v>
      </c>
      <c r="AX63" s="27">
        <v>0</v>
      </c>
      <c r="AY63" s="27" t="s">
        <v>626</v>
      </c>
      <c r="AZ63" s="27" t="s">
        <v>627</v>
      </c>
      <c r="BA63" s="27">
        <v>5553955100</v>
      </c>
      <c r="BB63" s="27" t="s">
        <v>332</v>
      </c>
      <c r="BC63" s="27" t="s">
        <v>81</v>
      </c>
      <c r="BD63" s="27" t="s">
        <v>204</v>
      </c>
    </row>
    <row r="64" spans="1:56">
      <c r="A64" s="3">
        <v>61</v>
      </c>
      <c r="B64" s="37">
        <v>27</v>
      </c>
      <c r="C64" s="37">
        <v>61</v>
      </c>
      <c r="D64" s="28" t="e">
        <v>#N/A</v>
      </c>
      <c r="E64" s="37"/>
      <c r="F64" s="37" t="s">
        <v>628</v>
      </c>
      <c r="G64" s="37" t="s">
        <v>629</v>
      </c>
      <c r="H64" s="37" t="s">
        <v>224</v>
      </c>
      <c r="I64" s="37" t="s">
        <v>85</v>
      </c>
      <c r="J64" s="38">
        <v>290</v>
      </c>
      <c r="K64" s="39"/>
      <c r="L64" s="30">
        <v>87</v>
      </c>
      <c r="M64" s="31">
        <v>0.92176523026343105</v>
      </c>
      <c r="N64" s="31">
        <v>1.3140275449199801</v>
      </c>
      <c r="O64" s="31">
        <v>267.31191677639498</v>
      </c>
      <c r="P64" s="31">
        <v>114.32039640803826</v>
      </c>
      <c r="Q64" s="31">
        <v>381.63231318443326</v>
      </c>
      <c r="R64" s="32"/>
      <c r="S64" s="37" t="s">
        <v>383</v>
      </c>
      <c r="T64" s="37" t="s">
        <v>630</v>
      </c>
      <c r="U64" s="3" t="s">
        <v>631</v>
      </c>
      <c r="V64" s="3" t="s">
        <v>632</v>
      </c>
      <c r="W64" s="27"/>
      <c r="X64" s="33"/>
      <c r="Y64" s="27"/>
      <c r="Z64" s="3" t="s">
        <v>68</v>
      </c>
      <c r="AA64" s="3" t="s">
        <v>469</v>
      </c>
      <c r="AB64" s="3" t="s">
        <v>68</v>
      </c>
      <c r="AC64" s="3"/>
      <c r="AD64" s="27" t="s">
        <v>633</v>
      </c>
      <c r="AE64" s="27" t="e">
        <v>#N/A</v>
      </c>
      <c r="AF64" s="27" t="s">
        <v>157</v>
      </c>
      <c r="AG64" s="27">
        <v>0</v>
      </c>
      <c r="AH64" s="27" t="s">
        <v>204</v>
      </c>
      <c r="AI64" s="3">
        <v>0</v>
      </c>
      <c r="AJ64" s="27" t="s">
        <v>634</v>
      </c>
      <c r="AK64" s="27" t="s">
        <v>85</v>
      </c>
      <c r="AL64" s="34">
        <v>45428.478653738399</v>
      </c>
      <c r="AM64" s="27" t="s">
        <v>173</v>
      </c>
      <c r="AN64" s="34">
        <v>45824.391148067101</v>
      </c>
      <c r="AO64" s="3" t="s">
        <v>85</v>
      </c>
      <c r="AP64" s="27">
        <v>0</v>
      </c>
      <c r="AQ64" s="27">
        <v>0</v>
      </c>
      <c r="AR64" s="3" t="s">
        <v>76</v>
      </c>
      <c r="AS64" s="27" t="s">
        <v>85</v>
      </c>
      <c r="AT64" s="27">
        <v>0</v>
      </c>
      <c r="AU64" s="27">
        <v>0</v>
      </c>
      <c r="AV64" s="27">
        <v>0</v>
      </c>
      <c r="AW64" s="27">
        <v>0</v>
      </c>
      <c r="AX64" s="27">
        <v>0</v>
      </c>
      <c r="AY64" s="27" t="s">
        <v>635</v>
      </c>
      <c r="AZ64" s="27" t="s">
        <v>636</v>
      </c>
      <c r="BA64" s="27">
        <v>0</v>
      </c>
      <c r="BB64" s="27" t="s">
        <v>332</v>
      </c>
      <c r="BC64" s="27" t="s">
        <v>81</v>
      </c>
      <c r="BD64" s="27" t="s">
        <v>204</v>
      </c>
    </row>
    <row r="65" spans="1:56">
      <c r="A65" s="3">
        <v>62</v>
      </c>
      <c r="B65" s="37">
        <v>211</v>
      </c>
      <c r="C65" s="37">
        <v>62</v>
      </c>
      <c r="D65" s="28" t="e">
        <v>#N/A</v>
      </c>
      <c r="E65" s="37"/>
      <c r="F65" s="37" t="s">
        <v>637</v>
      </c>
      <c r="G65" s="37" t="s">
        <v>638</v>
      </c>
      <c r="H65" s="37" t="s">
        <v>224</v>
      </c>
      <c r="I65" s="37" t="s">
        <v>85</v>
      </c>
      <c r="J65" s="38">
        <v>250</v>
      </c>
      <c r="K65" s="39"/>
      <c r="L65" s="30">
        <v>75</v>
      </c>
      <c r="M65" s="31">
        <v>0.92176523026343105</v>
      </c>
      <c r="N65" s="31">
        <v>1.3140275449199801</v>
      </c>
      <c r="O65" s="31">
        <v>230.44130756585776</v>
      </c>
      <c r="P65" s="31">
        <v>98.552065868998511</v>
      </c>
      <c r="Q65" s="31">
        <v>328.99337343485627</v>
      </c>
      <c r="R65" s="32"/>
      <c r="S65" s="37" t="s">
        <v>465</v>
      </c>
      <c r="T65" s="37" t="s">
        <v>639</v>
      </c>
      <c r="U65" s="3" t="s">
        <v>631</v>
      </c>
      <c r="V65" s="3" t="s">
        <v>632</v>
      </c>
      <c r="W65" s="27"/>
      <c r="X65" s="33"/>
      <c r="Y65" s="27"/>
      <c r="Z65" s="3" t="s">
        <v>68</v>
      </c>
      <c r="AA65" s="3" t="s">
        <v>469</v>
      </c>
      <c r="AB65" s="3" t="s">
        <v>68</v>
      </c>
      <c r="AC65" s="3"/>
      <c r="AD65" s="27" t="s">
        <v>640</v>
      </c>
      <c r="AE65" s="27" t="e">
        <v>#N/A</v>
      </c>
      <c r="AF65" s="27" t="s">
        <v>157</v>
      </c>
      <c r="AG65" s="27">
        <v>0</v>
      </c>
      <c r="AH65" s="27" t="s">
        <v>204</v>
      </c>
      <c r="AI65" s="3">
        <v>0</v>
      </c>
      <c r="AJ65" s="27" t="s">
        <v>641</v>
      </c>
      <c r="AK65" s="27" t="s">
        <v>85</v>
      </c>
      <c r="AL65" s="34">
        <v>45628.880514641198</v>
      </c>
      <c r="AM65" s="27" t="s">
        <v>74</v>
      </c>
      <c r="AN65" s="34">
        <v>45628.880531875002</v>
      </c>
      <c r="AO65" s="3" t="s">
        <v>85</v>
      </c>
      <c r="AP65" s="27">
        <v>0</v>
      </c>
      <c r="AQ65" s="27">
        <v>0</v>
      </c>
      <c r="AR65" s="3" t="s">
        <v>76</v>
      </c>
      <c r="AS65" s="27" t="s">
        <v>85</v>
      </c>
      <c r="AT65" s="27">
        <v>0</v>
      </c>
      <c r="AU65" s="27">
        <v>0</v>
      </c>
      <c r="AV65" s="27">
        <v>0</v>
      </c>
      <c r="AW65" s="27">
        <v>0</v>
      </c>
      <c r="AX65" s="27">
        <v>0</v>
      </c>
      <c r="AY65" s="27" t="s">
        <v>635</v>
      </c>
      <c r="AZ65" s="27" t="s">
        <v>636</v>
      </c>
      <c r="BA65" s="27">
        <v>3311702206</v>
      </c>
      <c r="BB65" s="27" t="s">
        <v>332</v>
      </c>
      <c r="BC65" s="27" t="s">
        <v>81</v>
      </c>
      <c r="BD65" s="27" t="s">
        <v>204</v>
      </c>
    </row>
    <row r="66" spans="1:56" ht="33.75">
      <c r="A66" s="3"/>
      <c r="B66" s="37">
        <v>95</v>
      </c>
      <c r="C66" s="37">
        <v>98</v>
      </c>
      <c r="D66" s="28" t="e">
        <v>#N/A</v>
      </c>
      <c r="E66" s="40"/>
      <c r="F66" s="44" t="s">
        <v>86</v>
      </c>
      <c r="G66" s="44" t="s">
        <v>642</v>
      </c>
      <c r="H66" s="40" t="s">
        <v>224</v>
      </c>
      <c r="I66" s="37" t="s">
        <v>487</v>
      </c>
      <c r="J66" s="45">
        <v>600</v>
      </c>
      <c r="K66" s="46"/>
      <c r="L66" s="47">
        <v>180</v>
      </c>
      <c r="M66" s="31">
        <v>0.92176523026343105</v>
      </c>
      <c r="N66" s="31">
        <v>1.3140275449199801</v>
      </c>
      <c r="O66" s="31">
        <v>553.05913815805866</v>
      </c>
      <c r="P66" s="31">
        <v>236.52495808559641</v>
      </c>
      <c r="Q66" s="31">
        <v>789.58409624365504</v>
      </c>
      <c r="R66" s="32"/>
      <c r="S66" s="40" t="s">
        <v>86</v>
      </c>
      <c r="T66" s="40" t="s">
        <v>86</v>
      </c>
      <c r="U66" s="3" t="s">
        <v>226</v>
      </c>
      <c r="V66" s="3" t="s">
        <v>227</v>
      </c>
      <c r="W66" s="27"/>
      <c r="X66" s="33"/>
      <c r="Y66" s="27"/>
      <c r="Z66" s="3" t="s">
        <v>68</v>
      </c>
      <c r="AA66" s="3" t="s">
        <v>228</v>
      </c>
      <c r="AB66" s="3" t="s">
        <v>68</v>
      </c>
      <c r="AC66" s="3"/>
      <c r="AD66" s="27" t="s">
        <v>229</v>
      </c>
      <c r="AE66" s="27"/>
      <c r="AF66" s="27" t="s">
        <v>643</v>
      </c>
      <c r="AG66" s="27" t="s">
        <v>76</v>
      </c>
      <c r="AH66" s="27" t="s">
        <v>158</v>
      </c>
      <c r="AI66" s="3" t="s">
        <v>76</v>
      </c>
      <c r="AJ66" s="27" t="s">
        <v>644</v>
      </c>
      <c r="AK66" s="27" t="s">
        <v>103</v>
      </c>
      <c r="AL66" s="34"/>
      <c r="AM66" s="27" t="s">
        <v>645</v>
      </c>
      <c r="AN66" s="34"/>
      <c r="AO66" s="3" t="s">
        <v>233</v>
      </c>
      <c r="AP66" s="27" t="s">
        <v>76</v>
      </c>
      <c r="AQ66" s="27" t="s">
        <v>76</v>
      </c>
      <c r="AR66" s="3">
        <v>1</v>
      </c>
      <c r="AS66" s="27" t="s">
        <v>233</v>
      </c>
      <c r="AT66" s="27">
        <v>0</v>
      </c>
      <c r="AU66" s="27">
        <v>0</v>
      </c>
      <c r="AV66" s="27">
        <v>0</v>
      </c>
      <c r="AW66" s="27">
        <v>0</v>
      </c>
      <c r="AX66" s="27">
        <v>0</v>
      </c>
      <c r="AY66" s="27" t="s">
        <v>443</v>
      </c>
      <c r="AZ66" s="27" t="s">
        <v>235</v>
      </c>
      <c r="BA66" s="27" t="s">
        <v>236</v>
      </c>
      <c r="BB66" s="27" t="s">
        <v>646</v>
      </c>
      <c r="BC66" s="27"/>
      <c r="BD66" s="27" t="s">
        <v>158</v>
      </c>
    </row>
    <row r="67" spans="1:56" ht="33.75">
      <c r="A67" s="3"/>
      <c r="B67" s="37"/>
      <c r="C67" s="37">
        <v>99</v>
      </c>
      <c r="D67" s="28" t="e">
        <v>#N/A</v>
      </c>
      <c r="E67" s="40"/>
      <c r="F67" s="44" t="s">
        <v>647</v>
      </c>
      <c r="G67" s="44" t="s">
        <v>642</v>
      </c>
      <c r="H67" s="40" t="s">
        <v>224</v>
      </c>
      <c r="I67" s="40"/>
      <c r="J67" s="45">
        <v>600</v>
      </c>
      <c r="K67" s="46"/>
      <c r="L67" s="47">
        <v>180</v>
      </c>
      <c r="M67" s="31">
        <v>0.92176523026343105</v>
      </c>
      <c r="N67" s="31">
        <v>1.3140275449199801</v>
      </c>
      <c r="O67" s="31">
        <v>553.05913815805866</v>
      </c>
      <c r="P67" s="31">
        <v>236.52495808559641</v>
      </c>
      <c r="Q67" s="31">
        <v>789.58409624365504</v>
      </c>
      <c r="R67" s="32"/>
      <c r="S67" s="40" t="s">
        <v>508</v>
      </c>
      <c r="T67" s="40" t="s">
        <v>506</v>
      </c>
      <c r="U67" s="3" t="s">
        <v>226</v>
      </c>
      <c r="V67" s="3" t="s">
        <v>227</v>
      </c>
      <c r="W67" s="27"/>
      <c r="X67" s="33"/>
      <c r="Y67" s="27"/>
      <c r="Z67" s="3" t="s">
        <v>68</v>
      </c>
      <c r="AA67" s="3" t="s">
        <v>228</v>
      </c>
      <c r="AB67" s="3" t="s">
        <v>68</v>
      </c>
      <c r="AC67" s="3"/>
      <c r="AD67" s="27" t="s">
        <v>229</v>
      </c>
      <c r="AE67" s="27"/>
      <c r="AF67" s="27"/>
      <c r="AG67" s="27"/>
      <c r="AH67" s="27"/>
      <c r="AI67" s="3"/>
      <c r="AJ67" s="27"/>
      <c r="AK67" s="27"/>
      <c r="AL67" s="34"/>
      <c r="AM67" s="27"/>
      <c r="AN67" s="34"/>
      <c r="AO67" s="3"/>
      <c r="AP67" s="27">
        <v>0</v>
      </c>
      <c r="AQ67" s="27">
        <v>0</v>
      </c>
      <c r="AR67" s="3" t="s">
        <v>76</v>
      </c>
      <c r="AS67" s="27"/>
      <c r="AT67" s="27">
        <v>0</v>
      </c>
      <c r="AU67" s="27">
        <v>0</v>
      </c>
      <c r="AV67" s="27">
        <v>0</v>
      </c>
      <c r="AW67" s="27">
        <v>0</v>
      </c>
      <c r="AX67" s="27">
        <v>0</v>
      </c>
      <c r="AY67" s="27"/>
      <c r="AZ67" s="27"/>
      <c r="BA67" s="27"/>
      <c r="BB67" s="27"/>
      <c r="BC67" s="27"/>
      <c r="BD67" s="27"/>
    </row>
    <row r="68" spans="1:56" ht="33.75">
      <c r="A68" s="3"/>
      <c r="B68" s="37"/>
      <c r="C68" s="37">
        <v>100</v>
      </c>
      <c r="D68" s="28" t="e">
        <v>#N/A</v>
      </c>
      <c r="E68" s="40"/>
      <c r="F68" s="40" t="s">
        <v>648</v>
      </c>
      <c r="G68" s="44" t="s">
        <v>642</v>
      </c>
      <c r="H68" s="40" t="s">
        <v>63</v>
      </c>
      <c r="I68" s="40"/>
      <c r="J68" s="45">
        <v>600</v>
      </c>
      <c r="K68" s="46"/>
      <c r="L68" s="47">
        <v>180</v>
      </c>
      <c r="M68" s="31">
        <v>1.2382379593205424</v>
      </c>
      <c r="N68" s="31">
        <v>1.3140275449199801</v>
      </c>
      <c r="O68" s="31">
        <v>742.94277559232546</v>
      </c>
      <c r="P68" s="31">
        <v>236.52495808559641</v>
      </c>
      <c r="Q68" s="31">
        <v>979.46773367792184</v>
      </c>
      <c r="R68" s="32"/>
      <c r="S68" s="40" t="s">
        <v>508</v>
      </c>
      <c r="T68" s="40" t="s">
        <v>506</v>
      </c>
      <c r="U68" s="3" t="s">
        <v>226</v>
      </c>
      <c r="V68" s="3" t="s">
        <v>227</v>
      </c>
      <c r="W68" s="27"/>
      <c r="X68" s="33"/>
      <c r="Y68" s="27"/>
      <c r="Z68" s="3" t="s">
        <v>68</v>
      </c>
      <c r="AA68" s="3" t="s">
        <v>228</v>
      </c>
      <c r="AB68" s="3" t="s">
        <v>68</v>
      </c>
      <c r="AC68" s="3"/>
      <c r="AD68" s="27" t="s">
        <v>229</v>
      </c>
      <c r="AE68" s="27"/>
      <c r="AF68" s="27"/>
      <c r="AG68" s="27"/>
      <c r="AH68" s="27" t="s">
        <v>71</v>
      </c>
      <c r="AI68" s="3">
        <v>1</v>
      </c>
      <c r="AJ68" s="27" t="s">
        <v>649</v>
      </c>
      <c r="AK68" s="27" t="s">
        <v>93</v>
      </c>
      <c r="AL68" s="34">
        <v>45849</v>
      </c>
      <c r="AM68" s="27"/>
      <c r="AN68" s="34"/>
      <c r="AO68" s="3" t="s">
        <v>93</v>
      </c>
      <c r="AP68" s="27">
        <v>1</v>
      </c>
      <c r="AQ68" s="27">
        <v>0</v>
      </c>
      <c r="AR68" s="3" t="s">
        <v>76</v>
      </c>
      <c r="AS68" s="27" t="s">
        <v>93</v>
      </c>
      <c r="AT68" s="27">
        <v>0</v>
      </c>
      <c r="AU68" s="27">
        <v>0</v>
      </c>
      <c r="AV68" s="27">
        <v>0</v>
      </c>
      <c r="AW68" s="27">
        <v>0</v>
      </c>
      <c r="AX68" s="27">
        <v>0</v>
      </c>
      <c r="AY68" s="27"/>
      <c r="AZ68" s="27" t="s">
        <v>650</v>
      </c>
      <c r="BA68" s="27" t="s">
        <v>651</v>
      </c>
      <c r="BB68" s="27" t="s">
        <v>652</v>
      </c>
      <c r="BC68" s="27"/>
      <c r="BD68" s="27" t="s">
        <v>71</v>
      </c>
    </row>
    <row r="69" spans="1:56">
      <c r="A69" s="3"/>
      <c r="B69" s="37"/>
      <c r="C69" s="37">
        <v>101</v>
      </c>
      <c r="D69" s="28" t="e">
        <v>#N/A</v>
      </c>
      <c r="E69" s="40"/>
      <c r="F69" s="40" t="s">
        <v>653</v>
      </c>
      <c r="G69" s="40" t="s">
        <v>654</v>
      </c>
      <c r="H69" s="40" t="s">
        <v>655</v>
      </c>
      <c r="I69" s="40"/>
      <c r="J69" s="45">
        <v>3</v>
      </c>
      <c r="K69" s="46"/>
      <c r="L69" s="47"/>
      <c r="M69" s="8">
        <v>13.67</v>
      </c>
      <c r="N69" s="31"/>
      <c r="O69" s="31">
        <v>41.01</v>
      </c>
      <c r="P69" s="31">
        <v>0</v>
      </c>
      <c r="Q69" s="31">
        <v>41.01</v>
      </c>
      <c r="R69" s="32"/>
      <c r="S69" s="40" t="s">
        <v>656</v>
      </c>
      <c r="T69" s="40" t="s">
        <v>657</v>
      </c>
      <c r="U69" s="40" t="s">
        <v>654</v>
      </c>
      <c r="V69" s="40" t="s">
        <v>654</v>
      </c>
      <c r="W69" s="27"/>
      <c r="X69" s="33"/>
      <c r="Y69" s="27"/>
      <c r="Z69" s="3" t="s">
        <v>68</v>
      </c>
      <c r="AA69" s="3" t="s">
        <v>658</v>
      </c>
      <c r="AB69" s="3" t="s">
        <v>68</v>
      </c>
      <c r="AC69" s="3"/>
      <c r="AD69" s="27"/>
      <c r="AE69" s="27"/>
      <c r="AF69" s="27"/>
      <c r="AG69" s="27"/>
      <c r="AH69" s="27"/>
      <c r="AI69" s="3"/>
      <c r="AJ69" s="27"/>
      <c r="AK69" s="27"/>
      <c r="AL69" s="34"/>
      <c r="AM69" s="27"/>
      <c r="AN69" s="34"/>
      <c r="AO69" s="3"/>
      <c r="AP69" s="27"/>
      <c r="AQ69" s="27"/>
      <c r="AR69" s="3"/>
      <c r="AS69" s="27"/>
      <c r="AT69" s="27"/>
      <c r="AU69" s="27"/>
      <c r="AV69" s="27"/>
      <c r="AW69" s="27"/>
      <c r="AX69" s="27"/>
      <c r="AY69" s="27"/>
      <c r="AZ69" s="27"/>
      <c r="BA69" s="27"/>
      <c r="BB69" s="27"/>
      <c r="BC69" s="27"/>
      <c r="BD69" s="27"/>
    </row>
    <row r="70" spans="1:56">
      <c r="A70" s="3"/>
      <c r="B70" s="37"/>
      <c r="C70" s="37">
        <v>102</v>
      </c>
      <c r="D70" s="28" t="e">
        <v>#N/A</v>
      </c>
      <c r="E70" s="40"/>
      <c r="F70" s="40" t="s">
        <v>659</v>
      </c>
      <c r="G70" s="40" t="s">
        <v>660</v>
      </c>
      <c r="H70" s="40" t="s">
        <v>224</v>
      </c>
      <c r="I70" s="40" t="s">
        <v>93</v>
      </c>
      <c r="J70" s="45">
        <v>5.55</v>
      </c>
      <c r="K70" s="46"/>
      <c r="L70" s="47">
        <v>1.8498149999999998</v>
      </c>
      <c r="M70" s="31">
        <v>0.92176523026343105</v>
      </c>
      <c r="N70" s="31">
        <v>1.3140275449199801</v>
      </c>
      <c r="O70" s="31">
        <v>5.1157970279620422</v>
      </c>
      <c r="P70" s="31">
        <v>2.1878558622917668</v>
      </c>
      <c r="Q70" s="31">
        <v>7.3036528902538089</v>
      </c>
      <c r="R70" s="32"/>
      <c r="S70" s="40" t="s">
        <v>656</v>
      </c>
      <c r="T70" s="40" t="s">
        <v>661</v>
      </c>
      <c r="U70" s="3" t="s">
        <v>659</v>
      </c>
      <c r="V70" s="3" t="s">
        <v>662</v>
      </c>
      <c r="W70" s="27"/>
      <c r="X70" s="33"/>
      <c r="Y70" s="27"/>
      <c r="Z70" s="3" t="s">
        <v>68</v>
      </c>
      <c r="AA70" s="3" t="s">
        <v>69</v>
      </c>
      <c r="AB70" s="3" t="s">
        <v>68</v>
      </c>
      <c r="AC70" s="3"/>
      <c r="AD70" s="27"/>
      <c r="AE70" s="27"/>
      <c r="AF70" s="27"/>
      <c r="AG70" s="27"/>
      <c r="AH70" s="27"/>
      <c r="AI70" s="3"/>
      <c r="AJ70" s="27"/>
      <c r="AK70" s="27"/>
      <c r="AL70" s="34"/>
      <c r="AM70" s="27"/>
      <c r="AN70" s="34"/>
      <c r="AO70" s="3"/>
      <c r="AP70" s="27"/>
      <c r="AQ70" s="27"/>
      <c r="AR70" s="3"/>
      <c r="AS70" s="27"/>
      <c r="AT70" s="27"/>
      <c r="AU70" s="27"/>
      <c r="AV70" s="27"/>
      <c r="AW70" s="27"/>
      <c r="AX70" s="27"/>
      <c r="AY70" s="27"/>
      <c r="AZ70" s="27"/>
      <c r="BA70" s="27"/>
      <c r="BB70" s="27"/>
      <c r="BC70" s="27"/>
      <c r="BD70" s="27"/>
    </row>
    <row r="71" spans="1:56">
      <c r="A71" s="3"/>
      <c r="B71" s="37"/>
      <c r="C71" s="37">
        <v>97</v>
      </c>
      <c r="D71" s="28" t="e">
        <v>#N/A</v>
      </c>
      <c r="E71" s="37"/>
      <c r="F71" s="37" t="s">
        <v>663</v>
      </c>
      <c r="G71" s="37" t="s">
        <v>664</v>
      </c>
      <c r="H71" s="37" t="s">
        <v>665</v>
      </c>
      <c r="I71" s="37"/>
      <c r="J71" s="3"/>
      <c r="K71" s="37"/>
      <c r="L71" s="37">
        <v>900</v>
      </c>
      <c r="M71" s="3"/>
      <c r="N71" s="31">
        <v>2.2222222222222223</v>
      </c>
      <c r="O71" s="3"/>
      <c r="P71" s="30">
        <v>2000</v>
      </c>
      <c r="Q71" s="30">
        <v>2000</v>
      </c>
      <c r="R71" s="37"/>
      <c r="S71" s="37" t="s">
        <v>324</v>
      </c>
      <c r="T71" s="37" t="s">
        <v>666</v>
      </c>
      <c r="U71" s="37" t="s">
        <v>667</v>
      </c>
      <c r="V71" s="37" t="s">
        <v>668</v>
      </c>
      <c r="W71" s="37"/>
      <c r="X71" s="48"/>
      <c r="Y71" s="37"/>
      <c r="Z71" s="37" t="s">
        <v>68</v>
      </c>
      <c r="AA71" s="37" t="s">
        <v>309</v>
      </c>
      <c r="AB71" s="37" t="s">
        <v>68</v>
      </c>
      <c r="AC71" s="37" t="s">
        <v>669</v>
      </c>
      <c r="AD71" s="37"/>
      <c r="AE71" s="37"/>
      <c r="AF71" s="37"/>
      <c r="AG71" s="37"/>
      <c r="AH71" s="37"/>
      <c r="AI71" s="37"/>
      <c r="AJ71" s="37"/>
      <c r="AK71" s="37"/>
      <c r="AL71" s="37"/>
      <c r="AM71" s="37"/>
      <c r="AN71" s="37"/>
      <c r="AO71" s="37"/>
      <c r="AP71" s="37"/>
      <c r="AQ71" s="37"/>
      <c r="AR71" s="37" t="s">
        <v>76</v>
      </c>
      <c r="AS71" s="37" t="s">
        <v>85</v>
      </c>
      <c r="AT71" s="37">
        <v>0</v>
      </c>
      <c r="AU71" s="37">
        <v>0</v>
      </c>
      <c r="AV71" s="37">
        <v>0</v>
      </c>
      <c r="AW71" s="37">
        <v>0</v>
      </c>
      <c r="AX71" s="37">
        <v>0</v>
      </c>
      <c r="AY71" s="3"/>
      <c r="AZ71" s="3"/>
      <c r="BA71" s="3"/>
      <c r="BB71" s="3"/>
      <c r="BC71" s="3"/>
      <c r="BD71" s="3"/>
    </row>
  </sheetData>
  <hyperlinks>
    <hyperlink ref="AY10" r:id="rId1" xr:uid="{BCC66F04-300B-4AB7-A404-A552681BAE0B}"/>
    <hyperlink ref="AY8" r:id="rId2" xr:uid="{5382C08B-71DD-4BD4-B842-1C73F0A5633C}"/>
    <hyperlink ref="AY51" r:id="rId3" xr:uid="{116BFAC6-D11B-4951-A1B5-3B516E2CC3F7}"/>
    <hyperlink ref="AY26" r:id="rId4" xr:uid="{FEBD0143-474B-4767-A0D0-6873E0A54388}"/>
    <hyperlink ref="AY19" r:id="rId5" xr:uid="{61A128A3-97D8-41B1-B48A-1349A2656FCA}"/>
    <hyperlink ref="AY22" r:id="rId6" xr:uid="{AF1D689A-2E55-40C5-AF4A-80481AED2EBB}"/>
    <hyperlink ref="AY31" r:id="rId7" xr:uid="{36F27056-21C7-4886-8F17-25AE6D212287}"/>
    <hyperlink ref="AY35" r:id="rId8" xr:uid="{D6B6808B-7381-43A3-A711-FEA5FF5C7E92}"/>
    <hyperlink ref="AY39" r:id="rId9" xr:uid="{C5971FC0-F868-46E3-8980-2F2F0E5CDFCA}"/>
  </hyperlinks>
  <pageMargins left="0.7" right="0.7" top="0.75" bottom="0.75" header="0.3" footer="0.3"/>
  <legacy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BD</vt:lpstr>
      <vt:lpstr>BD completa</vt:lpstr>
      <vt:lpstr>README_Modelo</vt:lpstr>
      <vt:lpstr>PVIRCE2026-2040_S1-VPE</vt:lpstr>
      <vt:lpstr>GAT-MIXTOS</vt:lpstr>
      <vt:lpstr>INFORME_PORMENORIZADOS</vt:lpstr>
      <vt:lpstr>CNE_RPyT</vt:lpstr>
      <vt:lpstr>GEIs</vt:lpstr>
      <vt:lpstr>Listado Empresas</vt:lpstr>
      <vt:lpstr>BD Proy Renovables</vt:lpstr>
      <vt:lpstr>cartera proyectos Enero 2026</vt:lpstr>
      <vt:lpstr>391_Proyectos_Evaluación</vt:lpstr>
      <vt:lpstr>BASE</vt:lpstr>
      <vt:lpstr>Registros que subsisten 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Sasso</dc:creator>
  <cp:lastModifiedBy>Javier Sasso</cp:lastModifiedBy>
  <dcterms:created xsi:type="dcterms:W3CDTF">2026-05-13T00:57:40Z</dcterms:created>
  <dcterms:modified xsi:type="dcterms:W3CDTF">2026-05-27T00:31:23Z</dcterms:modified>
</cp:coreProperties>
</file>